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https://records.oa.caiso.com/sites/MID/ID/RTN/Records/Goals/2020/Gas_Retirement/Goal2b/Nov30-Filing/"/>
    </mc:Choice>
  </mc:AlternateContent>
  <bookViews>
    <workbookView xWindow="0" yWindow="0" windowWidth="16200" windowHeight="25188" tabRatio="718"/>
  </bookViews>
  <sheets>
    <sheet name="Wookbook_Info" sheetId="25" r:id="rId1"/>
    <sheet name="Summary" sheetId="5" r:id="rId2"/>
    <sheet name="Peak-Profile" sheetId="28" r:id="rId3"/>
    <sheet name="Filing backup" sheetId="29" r:id="rId4"/>
    <sheet name="Existing_Generation" sheetId="4" r:id="rId5"/>
    <sheet name="2021-New_Resources" sheetId="27" r:id="rId6"/>
    <sheet name="Summary-Hourly-25" sheetId="15" state="hidden" r:id="rId7"/>
    <sheet name="Summary-Hourly-10" sheetId="17" state="hidden" r:id="rId8"/>
    <sheet name="Summary-Hourly-Min" sheetId="19" state="hidden" r:id="rId9"/>
    <sheet name="OASIS-11_26" sheetId="1" r:id="rId10"/>
    <sheet name="2021_NQC_List-11_13" sheetId="3" r:id="rId11"/>
    <sheet name="2021_Tech_Factors" sheetId="26" r:id="rId12"/>
    <sheet name="Managed_1-in-2_Monthly_Peaks" sheetId="9" r:id="rId13"/>
    <sheet name="CED2019_Mid-Mid_2021-Hourly" sheetId="6" r:id="rId14"/>
    <sheet name="RA-Showing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_123Graph_A" localSheetId="2" hidden="1">[1]Sheet1!#REF!</definedName>
    <definedName name="__123Graph_A" localSheetId="7" hidden="1">[1]Sheet1!#REF!</definedName>
    <definedName name="__123Graph_A" localSheetId="6" hidden="1">[1]Sheet1!#REF!</definedName>
    <definedName name="__123Graph_A" localSheetId="8" hidden="1">[1]Sheet1!#REF!</definedName>
    <definedName name="__123Graph_A" hidden="1">[1]Sheet1!#REF!</definedName>
    <definedName name="__123Graph_ADA" localSheetId="2" hidden="1">[1]Sheet1!#REF!</definedName>
    <definedName name="__123Graph_ADA" localSheetId="7" hidden="1">[1]Sheet1!#REF!</definedName>
    <definedName name="__123Graph_ADA" localSheetId="6" hidden="1">[1]Sheet1!#REF!</definedName>
    <definedName name="__123Graph_ADA" localSheetId="8" hidden="1">[1]Sheet1!#REF!</definedName>
    <definedName name="__123Graph_ADA" hidden="1">[1]Sheet1!#REF!</definedName>
    <definedName name="__123Graph_ADEPREC2" localSheetId="2" hidden="1">[1]Sheet1!#REF!</definedName>
    <definedName name="__123Graph_ADEPREC2" localSheetId="7" hidden="1">[1]Sheet1!#REF!</definedName>
    <definedName name="__123Graph_ADEPREC2" localSheetId="6" hidden="1">[1]Sheet1!#REF!</definedName>
    <definedName name="__123Graph_ADEPREC2" localSheetId="8" hidden="1">[1]Sheet1!#REF!</definedName>
    <definedName name="__123Graph_ADEPREC2" hidden="1">[1]Sheet1!#REF!</definedName>
    <definedName name="__123Graph_ATREND" localSheetId="2" hidden="1">[1]Sheet1!#REF!</definedName>
    <definedName name="__123Graph_ATREND" localSheetId="7" hidden="1">[1]Sheet1!#REF!</definedName>
    <definedName name="__123Graph_ATREND" localSheetId="6" hidden="1">[1]Sheet1!#REF!</definedName>
    <definedName name="__123Graph_ATREND" localSheetId="8" hidden="1">[1]Sheet1!#REF!</definedName>
    <definedName name="__123Graph_ATREND" hidden="1">[1]Sheet1!#REF!</definedName>
    <definedName name="__123Graph_B" localSheetId="2" hidden="1">[1]Sheet1!#REF!</definedName>
    <definedName name="__123Graph_B" localSheetId="7" hidden="1">[1]Sheet1!#REF!</definedName>
    <definedName name="__123Graph_B" localSheetId="6" hidden="1">[1]Sheet1!#REF!</definedName>
    <definedName name="__123Graph_B" localSheetId="8" hidden="1">[1]Sheet1!#REF!</definedName>
    <definedName name="__123Graph_B" hidden="1">[1]Sheet1!#REF!</definedName>
    <definedName name="__123Graph_BTREND" localSheetId="2" hidden="1">[1]Sheet1!#REF!</definedName>
    <definedName name="__123Graph_BTREND" localSheetId="7" hidden="1">[1]Sheet1!#REF!</definedName>
    <definedName name="__123Graph_BTREND" localSheetId="6" hidden="1">[1]Sheet1!#REF!</definedName>
    <definedName name="__123Graph_BTREND" localSheetId="8" hidden="1">[1]Sheet1!#REF!</definedName>
    <definedName name="__123Graph_BTREND" hidden="1">[1]Sheet1!#REF!</definedName>
    <definedName name="__123Graph_C" localSheetId="2" hidden="1">[1]Sheet1!#REF!</definedName>
    <definedName name="__123Graph_C" localSheetId="7" hidden="1">[1]Sheet1!#REF!</definedName>
    <definedName name="__123Graph_C" localSheetId="6" hidden="1">[1]Sheet1!#REF!</definedName>
    <definedName name="__123Graph_C" localSheetId="8" hidden="1">[1]Sheet1!#REF!</definedName>
    <definedName name="__123Graph_C" hidden="1">[1]Sheet1!#REF!</definedName>
    <definedName name="__123Graph_CTREND" localSheetId="2" hidden="1">[1]Sheet1!#REF!</definedName>
    <definedName name="__123Graph_CTREND" localSheetId="7" hidden="1">[1]Sheet1!#REF!</definedName>
    <definedName name="__123Graph_CTREND" localSheetId="6" hidden="1">[1]Sheet1!#REF!</definedName>
    <definedName name="__123Graph_CTREND" localSheetId="8" hidden="1">[1]Sheet1!#REF!</definedName>
    <definedName name="__123Graph_CTREND" hidden="1">[1]Sheet1!#REF!</definedName>
    <definedName name="__123Graph_X" localSheetId="2" hidden="1">[1]Sheet1!#REF!</definedName>
    <definedName name="__123Graph_X" localSheetId="7" hidden="1">[1]Sheet1!#REF!</definedName>
    <definedName name="__123Graph_X" localSheetId="6" hidden="1">[1]Sheet1!#REF!</definedName>
    <definedName name="__123Graph_X" localSheetId="8" hidden="1">[1]Sheet1!#REF!</definedName>
    <definedName name="__123Graph_X" hidden="1">[1]Sheet1!#REF!</definedName>
    <definedName name="__123Graph_XTREND" localSheetId="2" hidden="1">[1]Sheet1!#REF!</definedName>
    <definedName name="__123Graph_XTREND" localSheetId="7" hidden="1">[1]Sheet1!#REF!</definedName>
    <definedName name="__123Graph_XTREND" localSheetId="6" hidden="1">[1]Sheet1!#REF!</definedName>
    <definedName name="__123Graph_XTREND" localSheetId="8" hidden="1">[1]Sheet1!#REF!</definedName>
    <definedName name="__123Graph_XTREND" hidden="1">[1]Sheet1!#REF!</definedName>
    <definedName name="__FDS_HYPERLINK_TOGGLE_STATE__" hidden="1">"ON"</definedName>
    <definedName name="_1__123Graph_A_FABP_L.WK1_FAB" localSheetId="2" hidden="1">[1]Sheet1!#REF!</definedName>
    <definedName name="_1__123Graph_A_FABP_L.WK1_FAB" localSheetId="7" hidden="1">[1]Sheet1!#REF!</definedName>
    <definedName name="_1__123Graph_A_FABP_L.WK1_FAB" localSheetId="6" hidden="1">[1]Sheet1!#REF!</definedName>
    <definedName name="_1__123Graph_A_FABP_L.WK1_FAB" localSheetId="8" hidden="1">[1]Sheet1!#REF!</definedName>
    <definedName name="_1__123Graph_A_FABP_L.WK1_FAB" hidden="1">[1]Sheet1!#REF!</definedName>
    <definedName name="_2__123Graph_ADEPREC" localSheetId="2" hidden="1">[1]Sheet1!#REF!</definedName>
    <definedName name="_2__123Graph_ADEPREC" localSheetId="7" hidden="1">[1]Sheet1!#REF!</definedName>
    <definedName name="_2__123Graph_ADEPREC" localSheetId="6" hidden="1">[1]Sheet1!#REF!</definedName>
    <definedName name="_2__123Graph_ADEPREC" localSheetId="8" hidden="1">[1]Sheet1!#REF!</definedName>
    <definedName name="_2__123Graph_ADEPREC" hidden="1">[1]Sheet1!#REF!</definedName>
    <definedName name="_3__123Graph_B_FABP_L.WK1_FAB" localSheetId="2" hidden="1">[1]Sheet1!#REF!</definedName>
    <definedName name="_3__123Graph_B_FABP_L.WK1_FAB" localSheetId="7" hidden="1">[1]Sheet1!#REF!</definedName>
    <definedName name="_3__123Graph_B_FABP_L.WK1_FAB" localSheetId="6" hidden="1">[1]Sheet1!#REF!</definedName>
    <definedName name="_3__123Graph_B_FABP_L.WK1_FAB" localSheetId="8" hidden="1">[1]Sheet1!#REF!</definedName>
    <definedName name="_3__123Graph_B_FABP_L.WK1_FAB" hidden="1">[1]Sheet1!#REF!</definedName>
    <definedName name="_4__123Graph_C_FABP_L.WK1_FAB" localSheetId="2" hidden="1">[1]Sheet1!#REF!</definedName>
    <definedName name="_4__123Graph_C_FABP_L.WK1_FAB" localSheetId="7" hidden="1">[1]Sheet1!#REF!</definedName>
    <definedName name="_4__123Graph_C_FABP_L.WK1_FAB" localSheetId="6" hidden="1">[1]Sheet1!#REF!</definedName>
    <definedName name="_4__123Graph_C_FABP_L.WK1_FAB" localSheetId="8" hidden="1">[1]Sheet1!#REF!</definedName>
    <definedName name="_4__123Graph_C_FABP_L.WK1_FAB" hidden="1">[1]Sheet1!#REF!</definedName>
    <definedName name="_5__123Graph_X_FABP_L.WK1_FAB" localSheetId="2" hidden="1">[1]Sheet1!#REF!</definedName>
    <definedName name="_5__123Graph_X_FABP_L.WK1_FAB" localSheetId="7" hidden="1">[1]Sheet1!#REF!</definedName>
    <definedName name="_5__123Graph_X_FABP_L.WK1_FAB" localSheetId="6" hidden="1">[1]Sheet1!#REF!</definedName>
    <definedName name="_5__123Graph_X_FABP_L.WK1_FAB" localSheetId="8" hidden="1">[1]Sheet1!#REF!</definedName>
    <definedName name="_5__123Graph_X_FABP_L.WK1_FAB" hidden="1">[1]Sheet1!#REF!</definedName>
    <definedName name="_AMO_UniqueIdentifier" hidden="1">"'73142cb2-b3ea-45c4-b7ad-faccbcaeafc1'"</definedName>
    <definedName name="_Fill" localSheetId="2" hidden="1">#REF!</definedName>
    <definedName name="_Fill" localSheetId="7" hidden="1">#REF!</definedName>
    <definedName name="_Fill" localSheetId="6" hidden="1">#REF!</definedName>
    <definedName name="_Fill" localSheetId="8" hidden="1">#REF!</definedName>
    <definedName name="_Fill" hidden="1">#REF!</definedName>
    <definedName name="_xlnm._FilterDatabase" localSheetId="10" hidden="1">'2021_NQC_List-11_13'!$A$1:$T$1532</definedName>
    <definedName name="_xlnm._FilterDatabase" localSheetId="13" hidden="1">'CED2019_Mid-Mid_2021-Hourly'!$A$1:$S$8761</definedName>
    <definedName name="_xlnm._FilterDatabase" localSheetId="4" hidden="1">Existing_Generation!$A$1:$AB$1219</definedName>
    <definedName name="_xlnm._FilterDatabase" localSheetId="12" hidden="1">'Managed_1-in-2_Monthly_Peaks'!$A$2:$N$722</definedName>
    <definedName name="_xlnm._FilterDatabase" localSheetId="9" hidden="1">'OASIS-11_26'!$A$1:$R$1556</definedName>
    <definedName name="_xlnm._FilterDatabase" localSheetId="2" hidden="1">'Peak-Profile'!$K$2:$P$152</definedName>
    <definedName name="_xlnm._FilterDatabase" localSheetId="7" hidden="1">'Summary-Hourly-10'!$K$2:$BB$52</definedName>
    <definedName name="_xlnm._FilterDatabase" localSheetId="6" hidden="1">'Summary-Hourly-25'!$K$2:$BB$52</definedName>
    <definedName name="_xlnm._FilterDatabase" localSheetId="8" hidden="1">'Summary-Hourly-Min'!$K$2:$BB$52</definedName>
    <definedName name="_Key1" localSheetId="2" hidden="1">[1]Sheet1!#REF!</definedName>
    <definedName name="_Key1" localSheetId="7" hidden="1">[1]Sheet1!#REF!</definedName>
    <definedName name="_Key1" localSheetId="6" hidden="1">[1]Sheet1!#REF!</definedName>
    <definedName name="_Key1" localSheetId="8" hidden="1">[1]Sheet1!#REF!</definedName>
    <definedName name="_Key1" hidden="1">[1]Sheet1!#REF!</definedName>
    <definedName name="_Order1" hidden="1">255</definedName>
    <definedName name="_Order2" hidden="1">255</definedName>
    <definedName name="_Sort" localSheetId="2" hidden="1">[1]Sheet1!#REF!</definedName>
    <definedName name="_Sort" localSheetId="7" hidden="1">[1]Sheet1!#REF!</definedName>
    <definedName name="_Sort" localSheetId="6" hidden="1">[1]Sheet1!#REF!</definedName>
    <definedName name="_Sort" localSheetId="8" hidden="1">[1]Sheet1!#REF!</definedName>
    <definedName name="_Sort" hidden="1">[1]Sheet1!#REF!</definedName>
    <definedName name="_Table2_In1" localSheetId="2" hidden="1">#REF!</definedName>
    <definedName name="_Table2_In1" localSheetId="7" hidden="1">#REF!</definedName>
    <definedName name="_Table2_In1" localSheetId="6" hidden="1">#REF!</definedName>
    <definedName name="_Table2_In1" localSheetId="8" hidden="1">#REF!</definedName>
    <definedName name="_Table2_In1" hidden="1">#REF!</definedName>
    <definedName name="_Table2_In2" localSheetId="2" hidden="1">#REF!</definedName>
    <definedName name="_Table2_In2" localSheetId="7" hidden="1">#REF!</definedName>
    <definedName name="_Table2_In2" localSheetId="6" hidden="1">#REF!</definedName>
    <definedName name="_Table2_In2" localSheetId="8" hidden="1">#REF!</definedName>
    <definedName name="_Table2_In2" hidden="1">#REF!</definedName>
    <definedName name="_Table2_Out" localSheetId="2" hidden="1">#REF!</definedName>
    <definedName name="_Table2_Out" localSheetId="7" hidden="1">#REF!</definedName>
    <definedName name="_Table2_Out" localSheetId="6" hidden="1">#REF!</definedName>
    <definedName name="_Table2_Out" localSheetId="8" hidden="1">#REF!</definedName>
    <definedName name="_Table2_Out" hidden="1">#REF!</definedName>
    <definedName name="asd" localSheetId="2" hidden="1">[1]Sheet1!#REF!</definedName>
    <definedName name="asd" localSheetId="7" hidden="1">[1]Sheet1!#REF!</definedName>
    <definedName name="asd" localSheetId="6" hidden="1">[1]Sheet1!#REF!</definedName>
    <definedName name="asd" localSheetId="8" hidden="1">[1]Sheet1!#REF!</definedName>
    <definedName name="asd" hidden="1">[1]Sheet1!#REF!</definedName>
    <definedName name="asdf" localSheetId="2" hidden="1">[1]Sheet1!#REF!</definedName>
    <definedName name="asdf" localSheetId="7" hidden="1">[1]Sheet1!#REF!</definedName>
    <definedName name="asdf" localSheetId="6" hidden="1">[1]Sheet1!#REF!</definedName>
    <definedName name="asdf" localSheetId="8" hidden="1">[1]Sheet1!#REF!</definedName>
    <definedName name="asdf" hidden="1">[1]Sheet1!#REF!</definedName>
    <definedName name="BaseGen">'[2]base case'!$E$2:$F$548</definedName>
    <definedName name="BLPB1" hidden="1">'[3]One-Pager'!$A$5</definedName>
    <definedName name="BLPB2" hidden="1">'[3]One-Pager'!$B$5</definedName>
    <definedName name="BLPB3" hidden="1">'[3]One-Pager'!$A$6</definedName>
    <definedName name="BLPB4" hidden="1">'[3]One-Pager'!$A$2</definedName>
    <definedName name="BLPB5" hidden="1">'[3]One-Pager'!$Q$3</definedName>
    <definedName name="BLPB6" hidden="1">'[3]One-Pager'!$I$2</definedName>
    <definedName name="BLPB7" hidden="1">'[3]One-Pager'!$G$2</definedName>
    <definedName name="BLPB8" hidden="1">'[3]One-Pager'!$F$6</definedName>
    <definedName name="BLPH1" localSheetId="2" hidden="1">#REF!</definedName>
    <definedName name="BLPH1" localSheetId="7" hidden="1">#REF!</definedName>
    <definedName name="BLPH1" localSheetId="6" hidden="1">#REF!</definedName>
    <definedName name="BLPH1" localSheetId="8" hidden="1">#REF!</definedName>
    <definedName name="BLPH1" hidden="1">#REF!</definedName>
    <definedName name="BLPH10" localSheetId="2" hidden="1">#REF!</definedName>
    <definedName name="BLPH10" localSheetId="7" hidden="1">#REF!</definedName>
    <definedName name="BLPH10" localSheetId="6" hidden="1">#REF!</definedName>
    <definedName name="BLPH10" localSheetId="8" hidden="1">#REF!</definedName>
    <definedName name="BLPH10" hidden="1">#REF!</definedName>
    <definedName name="BLPH11" localSheetId="2" hidden="1">#REF!</definedName>
    <definedName name="BLPH11" localSheetId="7" hidden="1">#REF!</definedName>
    <definedName name="BLPH11" localSheetId="6" hidden="1">#REF!</definedName>
    <definedName name="BLPH11" localSheetId="8" hidden="1">#REF!</definedName>
    <definedName name="BLPH11" hidden="1">#REF!</definedName>
    <definedName name="BLPH12" localSheetId="2" hidden="1">#REF!</definedName>
    <definedName name="BLPH12" localSheetId="7" hidden="1">#REF!</definedName>
    <definedName name="BLPH12" localSheetId="6" hidden="1">#REF!</definedName>
    <definedName name="BLPH12" localSheetId="8" hidden="1">#REF!</definedName>
    <definedName name="BLPH12" hidden="1">#REF!</definedName>
    <definedName name="BLPH13" localSheetId="2" hidden="1">#REF!</definedName>
    <definedName name="BLPH13" localSheetId="7" hidden="1">#REF!</definedName>
    <definedName name="BLPH13" localSheetId="6" hidden="1">#REF!</definedName>
    <definedName name="BLPH13" localSheetId="8" hidden="1">#REF!</definedName>
    <definedName name="BLPH13" hidden="1">#REF!</definedName>
    <definedName name="BLPH14" localSheetId="2" hidden="1">#REF!</definedName>
    <definedName name="BLPH14" localSheetId="7" hidden="1">#REF!</definedName>
    <definedName name="BLPH14" localSheetId="6" hidden="1">#REF!</definedName>
    <definedName name="BLPH14" localSheetId="8" hidden="1">#REF!</definedName>
    <definedName name="BLPH14" hidden="1">#REF!</definedName>
    <definedName name="BLPH2" localSheetId="2" hidden="1">#REF!</definedName>
    <definedName name="BLPH2" localSheetId="7" hidden="1">#REF!</definedName>
    <definedName name="BLPH2" localSheetId="6" hidden="1">#REF!</definedName>
    <definedName name="BLPH2" localSheetId="8" hidden="1">#REF!</definedName>
    <definedName name="BLPH2" hidden="1">#REF!</definedName>
    <definedName name="BLPH3" localSheetId="2" hidden="1">#REF!</definedName>
    <definedName name="BLPH3" localSheetId="7" hidden="1">#REF!</definedName>
    <definedName name="BLPH3" localSheetId="6" hidden="1">#REF!</definedName>
    <definedName name="BLPH3" localSheetId="8" hidden="1">#REF!</definedName>
    <definedName name="BLPH3" hidden="1">#REF!</definedName>
    <definedName name="BLPH4" localSheetId="2" hidden="1">#REF!</definedName>
    <definedName name="BLPH4" localSheetId="7" hidden="1">#REF!</definedName>
    <definedName name="BLPH4" localSheetId="6" hidden="1">#REF!</definedName>
    <definedName name="BLPH4" localSheetId="8" hidden="1">#REF!</definedName>
    <definedName name="BLPH4" hidden="1">#REF!</definedName>
    <definedName name="BLPH5" localSheetId="2" hidden="1">#REF!</definedName>
    <definedName name="BLPH5" localSheetId="7" hidden="1">#REF!</definedName>
    <definedName name="BLPH5" localSheetId="6" hidden="1">#REF!</definedName>
    <definedName name="BLPH5" localSheetId="8" hidden="1">#REF!</definedName>
    <definedName name="BLPH5" hidden="1">#REF!</definedName>
    <definedName name="BLPH6" localSheetId="2" hidden="1">#REF!</definedName>
    <definedName name="BLPH6" localSheetId="7" hidden="1">#REF!</definedName>
    <definedName name="BLPH6" localSheetId="6" hidden="1">#REF!</definedName>
    <definedName name="BLPH6" localSheetId="8" hidden="1">#REF!</definedName>
    <definedName name="BLPH6" hidden="1">#REF!</definedName>
    <definedName name="BLPH7" localSheetId="2" hidden="1">#REF!</definedName>
    <definedName name="BLPH7" localSheetId="7" hidden="1">#REF!</definedName>
    <definedName name="BLPH7" localSheetId="6" hidden="1">#REF!</definedName>
    <definedName name="BLPH7" localSheetId="8" hidden="1">#REF!</definedName>
    <definedName name="BLPH7" hidden="1">#REF!</definedName>
    <definedName name="BLPH8" localSheetId="2" hidden="1">#REF!</definedName>
    <definedName name="BLPH8" localSheetId="7" hidden="1">#REF!</definedName>
    <definedName name="BLPH8" localSheetId="6" hidden="1">#REF!</definedName>
    <definedName name="BLPH8" localSheetId="8" hidden="1">#REF!</definedName>
    <definedName name="BLPH8" hidden="1">#REF!</definedName>
    <definedName name="BLPH9" localSheetId="2" hidden="1">#REF!</definedName>
    <definedName name="BLPH9" localSheetId="7" hidden="1">#REF!</definedName>
    <definedName name="BLPH9" localSheetId="6" hidden="1">#REF!</definedName>
    <definedName name="BLPH9" localSheetId="8" hidden="1">#REF!</definedName>
    <definedName name="BLPH9" hidden="1">#REF!</definedName>
    <definedName name="Bucket" localSheetId="2">#REF!</definedName>
    <definedName name="Bucket" localSheetId="7">#REF!</definedName>
    <definedName name="Bucket" localSheetId="6">#REF!</definedName>
    <definedName name="Bucket" localSheetId="8">#REF!</definedName>
    <definedName name="Bucket">#REF!</definedName>
    <definedName name="candidate_renewables">[4]REN_Candidate!$C$27:$C$68</definedName>
    <definedName name="costTableYr">[5]Output_Table!$D$8:$AL$8</definedName>
    <definedName name="ctExRPS">[4]REN_Existing_Resources!$D$3</definedName>
    <definedName name="ctProject">'[5]Supply - Curve'!$C$3</definedName>
    <definedName name="ctScenarios">'[4]Scenario Settings'!$C$2</definedName>
    <definedName name="Delete1"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Delete1"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Delete1"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Delete1"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Delete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DeliverabilityOptions" localSheetId="2">[6]Lists!#REF!</definedName>
    <definedName name="DeliverabilityOptions" localSheetId="7">[6]Lists!#REF!</definedName>
    <definedName name="DeliverabilityOptions" localSheetId="6">[6]Lists!#REF!</definedName>
    <definedName name="DeliverabilityOptions" localSheetId="8">[6]Lists!#REF!</definedName>
    <definedName name="DeliverabilityOptions">[6]Lists!#REF!</definedName>
    <definedName name="Earnings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E_Scenarios">[4]LOADS_Forecast!$C$65:$C$71</definedName>
    <definedName name="EndMonth" localSheetId="2">#REF!</definedName>
    <definedName name="EndMonth" localSheetId="7">#REF!</definedName>
    <definedName name="EndMonth" localSheetId="6">#REF!</definedName>
    <definedName name="EndMonth" localSheetId="8">#REF!</definedName>
    <definedName name="EndMonth">#REF!</definedName>
    <definedName name="env_screen">[5]Dashboard!$C$5</definedName>
    <definedName name="EV_Scenarios">[4]LOADS_Forecast!$C$19:$C$21</definedName>
    <definedName name="FDP_0_1_aUrv" localSheetId="2" hidden="1">#REF!</definedName>
    <definedName name="FDP_0_1_aUrv" localSheetId="7" hidden="1">#REF!</definedName>
    <definedName name="FDP_0_1_aUrv" localSheetId="6" hidden="1">#REF!</definedName>
    <definedName name="FDP_0_1_aUrv" localSheetId="8" hidden="1">#REF!</definedName>
    <definedName name="FDP_0_1_aUrv" hidden="1">#REF!</definedName>
    <definedName name="FDP_1_1_aUrv" localSheetId="2" hidden="1">#REF!</definedName>
    <definedName name="FDP_1_1_aUrv" localSheetId="7" hidden="1">#REF!</definedName>
    <definedName name="FDP_1_1_aUrv" localSheetId="6" hidden="1">#REF!</definedName>
    <definedName name="FDP_1_1_aUrv" localSheetId="8" hidden="1">#REF!</definedName>
    <definedName name="FDP_1_1_aUrv" hidden="1">#REF!</definedName>
    <definedName name="FDP_10_1_aDrv" localSheetId="2" hidden="1">#REF!</definedName>
    <definedName name="FDP_10_1_aDrv" localSheetId="7" hidden="1">#REF!</definedName>
    <definedName name="FDP_10_1_aDrv" localSheetId="6" hidden="1">#REF!</definedName>
    <definedName name="FDP_10_1_aDrv" localSheetId="8" hidden="1">#REF!</definedName>
    <definedName name="FDP_10_1_aDrv" hidden="1">#REF!</definedName>
    <definedName name="FDP_100_1_aUrv" localSheetId="2" hidden="1">#REF!</definedName>
    <definedName name="FDP_100_1_aUrv" localSheetId="7" hidden="1">#REF!</definedName>
    <definedName name="FDP_100_1_aUrv" localSheetId="6" hidden="1">#REF!</definedName>
    <definedName name="FDP_100_1_aUrv" localSheetId="8" hidden="1">#REF!</definedName>
    <definedName name="FDP_100_1_aUrv" hidden="1">#REF!</definedName>
    <definedName name="FDP_101_1_aUrv" localSheetId="2" hidden="1">#REF!</definedName>
    <definedName name="FDP_101_1_aUrv" localSheetId="7" hidden="1">#REF!</definedName>
    <definedName name="FDP_101_1_aUrv" localSheetId="6" hidden="1">#REF!</definedName>
    <definedName name="FDP_101_1_aUrv" localSheetId="8" hidden="1">#REF!</definedName>
    <definedName name="FDP_101_1_aUrv" hidden="1">#REF!</definedName>
    <definedName name="FDP_102_1_aUrv" localSheetId="2" hidden="1">#REF!</definedName>
    <definedName name="FDP_102_1_aUrv" localSheetId="7" hidden="1">#REF!</definedName>
    <definedName name="FDP_102_1_aUrv" localSheetId="6" hidden="1">#REF!</definedName>
    <definedName name="FDP_102_1_aUrv" localSheetId="8" hidden="1">#REF!</definedName>
    <definedName name="FDP_102_1_aUrv" hidden="1">#REF!</definedName>
    <definedName name="FDP_103_1_aUrv" localSheetId="2" hidden="1">#REF!</definedName>
    <definedName name="FDP_103_1_aUrv" localSheetId="7" hidden="1">#REF!</definedName>
    <definedName name="FDP_103_1_aUrv" localSheetId="6" hidden="1">#REF!</definedName>
    <definedName name="FDP_103_1_aUrv" localSheetId="8" hidden="1">#REF!</definedName>
    <definedName name="FDP_103_1_aUrv" hidden="1">#REF!</definedName>
    <definedName name="FDP_104_1_aUrv" localSheetId="2" hidden="1">#REF!</definedName>
    <definedName name="FDP_104_1_aUrv" localSheetId="7" hidden="1">#REF!</definedName>
    <definedName name="FDP_104_1_aUrv" localSheetId="6" hidden="1">#REF!</definedName>
    <definedName name="FDP_104_1_aUrv" localSheetId="8" hidden="1">#REF!</definedName>
    <definedName name="FDP_104_1_aUrv" hidden="1">#REF!</definedName>
    <definedName name="FDP_105_1_aUrv" localSheetId="2" hidden="1">#REF!</definedName>
    <definedName name="FDP_105_1_aUrv" localSheetId="7" hidden="1">#REF!</definedName>
    <definedName name="FDP_105_1_aUrv" localSheetId="6" hidden="1">#REF!</definedName>
    <definedName name="FDP_105_1_aUrv" localSheetId="8" hidden="1">#REF!</definedName>
    <definedName name="FDP_105_1_aUrv" hidden="1">#REF!</definedName>
    <definedName name="FDP_106_1_aUrv" localSheetId="2" hidden="1">#REF!</definedName>
    <definedName name="FDP_106_1_aUrv" localSheetId="7" hidden="1">#REF!</definedName>
    <definedName name="FDP_106_1_aUrv" localSheetId="6" hidden="1">#REF!</definedName>
    <definedName name="FDP_106_1_aUrv" localSheetId="8" hidden="1">#REF!</definedName>
    <definedName name="FDP_106_1_aUrv" hidden="1">#REF!</definedName>
    <definedName name="FDP_107_1_aUrv" localSheetId="2" hidden="1">#REF!</definedName>
    <definedName name="FDP_107_1_aUrv" localSheetId="7" hidden="1">#REF!</definedName>
    <definedName name="FDP_107_1_aUrv" localSheetId="6" hidden="1">#REF!</definedName>
    <definedName name="FDP_107_1_aUrv" localSheetId="8" hidden="1">#REF!</definedName>
    <definedName name="FDP_107_1_aUrv" hidden="1">#REF!</definedName>
    <definedName name="FDP_108_1_aUrv" localSheetId="2" hidden="1">#REF!</definedName>
    <definedName name="FDP_108_1_aUrv" localSheetId="7" hidden="1">#REF!</definedName>
    <definedName name="FDP_108_1_aUrv" localSheetId="6" hidden="1">#REF!</definedName>
    <definedName name="FDP_108_1_aUrv" localSheetId="8" hidden="1">#REF!</definedName>
    <definedName name="FDP_108_1_aUrv" hidden="1">#REF!</definedName>
    <definedName name="FDP_109_1_aUrv" localSheetId="2" hidden="1">#REF!</definedName>
    <definedName name="FDP_109_1_aUrv" localSheetId="7" hidden="1">#REF!</definedName>
    <definedName name="FDP_109_1_aUrv" localSheetId="6" hidden="1">#REF!</definedName>
    <definedName name="FDP_109_1_aUrv" localSheetId="8" hidden="1">#REF!</definedName>
    <definedName name="FDP_109_1_aUrv" hidden="1">#REF!</definedName>
    <definedName name="FDP_11_1_aDrv" localSheetId="2" hidden="1">#REF!</definedName>
    <definedName name="FDP_11_1_aDrv" localSheetId="7" hidden="1">#REF!</definedName>
    <definedName name="FDP_11_1_aDrv" localSheetId="6" hidden="1">#REF!</definedName>
    <definedName name="FDP_11_1_aDrv" localSheetId="8" hidden="1">#REF!</definedName>
    <definedName name="FDP_11_1_aDrv" hidden="1">#REF!</definedName>
    <definedName name="FDP_110_1_aUrv" localSheetId="2" hidden="1">#REF!</definedName>
    <definedName name="FDP_110_1_aUrv" localSheetId="7" hidden="1">#REF!</definedName>
    <definedName name="FDP_110_1_aUrv" localSheetId="6" hidden="1">#REF!</definedName>
    <definedName name="FDP_110_1_aUrv" localSheetId="8" hidden="1">#REF!</definedName>
    <definedName name="FDP_110_1_aUrv" hidden="1">#REF!</definedName>
    <definedName name="FDP_111_1_aUrv" localSheetId="2" hidden="1">#REF!</definedName>
    <definedName name="FDP_111_1_aUrv" localSheetId="7" hidden="1">#REF!</definedName>
    <definedName name="FDP_111_1_aUrv" localSheetId="6" hidden="1">#REF!</definedName>
    <definedName name="FDP_111_1_aUrv" localSheetId="8" hidden="1">#REF!</definedName>
    <definedName name="FDP_111_1_aUrv" hidden="1">#REF!</definedName>
    <definedName name="FDP_112_1_aUrv" localSheetId="2" hidden="1">#REF!</definedName>
    <definedName name="FDP_112_1_aUrv" localSheetId="7" hidden="1">#REF!</definedName>
    <definedName name="FDP_112_1_aUrv" localSheetId="6" hidden="1">#REF!</definedName>
    <definedName name="FDP_112_1_aUrv" localSheetId="8" hidden="1">#REF!</definedName>
    <definedName name="FDP_112_1_aUrv" hidden="1">#REF!</definedName>
    <definedName name="FDP_113_1_aUrv" localSheetId="2" hidden="1">#REF!</definedName>
    <definedName name="FDP_113_1_aUrv" localSheetId="7" hidden="1">#REF!</definedName>
    <definedName name="FDP_113_1_aUrv" localSheetId="6" hidden="1">#REF!</definedName>
    <definedName name="FDP_113_1_aUrv" localSheetId="8" hidden="1">#REF!</definedName>
    <definedName name="FDP_113_1_aUrv" hidden="1">#REF!</definedName>
    <definedName name="FDP_114_1_aUrv" localSheetId="2" hidden="1">#REF!</definedName>
    <definedName name="FDP_114_1_aUrv" localSheetId="7" hidden="1">#REF!</definedName>
    <definedName name="FDP_114_1_aUrv" localSheetId="6" hidden="1">#REF!</definedName>
    <definedName name="FDP_114_1_aUrv" localSheetId="8" hidden="1">#REF!</definedName>
    <definedName name="FDP_114_1_aUrv" hidden="1">#REF!</definedName>
    <definedName name="FDP_115_1_aUrv" localSheetId="2" hidden="1">#REF!</definedName>
    <definedName name="FDP_115_1_aUrv" localSheetId="7" hidden="1">#REF!</definedName>
    <definedName name="FDP_115_1_aUrv" localSheetId="6" hidden="1">#REF!</definedName>
    <definedName name="FDP_115_1_aUrv" localSheetId="8" hidden="1">#REF!</definedName>
    <definedName name="FDP_115_1_aUrv" hidden="1">#REF!</definedName>
    <definedName name="FDP_116_1_aUrv" localSheetId="2" hidden="1">#REF!</definedName>
    <definedName name="FDP_116_1_aUrv" localSheetId="7" hidden="1">#REF!</definedName>
    <definedName name="FDP_116_1_aUrv" localSheetId="6" hidden="1">#REF!</definedName>
    <definedName name="FDP_116_1_aUrv" localSheetId="8" hidden="1">#REF!</definedName>
    <definedName name="FDP_116_1_aUrv" hidden="1">#REF!</definedName>
    <definedName name="FDP_117_1_aUrv" localSheetId="2" hidden="1">#REF!</definedName>
    <definedName name="FDP_117_1_aUrv" localSheetId="7" hidden="1">#REF!</definedName>
    <definedName name="FDP_117_1_aUrv" localSheetId="6" hidden="1">#REF!</definedName>
    <definedName name="FDP_117_1_aUrv" localSheetId="8" hidden="1">#REF!</definedName>
    <definedName name="FDP_117_1_aUrv" hidden="1">#REF!</definedName>
    <definedName name="FDP_118_1_aUrv" localSheetId="2" hidden="1">#REF!</definedName>
    <definedName name="FDP_118_1_aUrv" localSheetId="7" hidden="1">#REF!</definedName>
    <definedName name="FDP_118_1_aUrv" localSheetId="6" hidden="1">#REF!</definedName>
    <definedName name="FDP_118_1_aUrv" localSheetId="8" hidden="1">#REF!</definedName>
    <definedName name="FDP_118_1_aUrv" hidden="1">#REF!</definedName>
    <definedName name="FDP_119_1_aUrv" localSheetId="2" hidden="1">#REF!</definedName>
    <definedName name="FDP_119_1_aUrv" localSheetId="7" hidden="1">#REF!</definedName>
    <definedName name="FDP_119_1_aUrv" localSheetId="6" hidden="1">#REF!</definedName>
    <definedName name="FDP_119_1_aUrv" localSheetId="8" hidden="1">#REF!</definedName>
    <definedName name="FDP_119_1_aUrv" hidden="1">#REF!</definedName>
    <definedName name="FDP_12_1_aDrv" localSheetId="2" hidden="1">#REF!</definedName>
    <definedName name="FDP_12_1_aDrv" localSheetId="7" hidden="1">#REF!</definedName>
    <definedName name="FDP_12_1_aDrv" localSheetId="6" hidden="1">#REF!</definedName>
    <definedName name="FDP_12_1_aDrv" localSheetId="8" hidden="1">#REF!</definedName>
    <definedName name="FDP_12_1_aDrv" hidden="1">#REF!</definedName>
    <definedName name="FDP_120_1_aUrv" localSheetId="2" hidden="1">#REF!</definedName>
    <definedName name="FDP_120_1_aUrv" localSheetId="7" hidden="1">#REF!</definedName>
    <definedName name="FDP_120_1_aUrv" localSheetId="6" hidden="1">#REF!</definedName>
    <definedName name="FDP_120_1_aUrv" localSheetId="8" hidden="1">#REF!</definedName>
    <definedName name="FDP_120_1_aUrv" hidden="1">#REF!</definedName>
    <definedName name="FDP_121_1_aUrv" localSheetId="2" hidden="1">#REF!</definedName>
    <definedName name="FDP_121_1_aUrv" localSheetId="7" hidden="1">#REF!</definedName>
    <definedName name="FDP_121_1_aUrv" localSheetId="6" hidden="1">#REF!</definedName>
    <definedName name="FDP_121_1_aUrv" localSheetId="8" hidden="1">#REF!</definedName>
    <definedName name="FDP_121_1_aUrv" hidden="1">#REF!</definedName>
    <definedName name="FDP_122_1_aUrv" localSheetId="2" hidden="1">#REF!</definedName>
    <definedName name="FDP_122_1_aUrv" localSheetId="7" hidden="1">#REF!</definedName>
    <definedName name="FDP_122_1_aUrv" localSheetId="6" hidden="1">#REF!</definedName>
    <definedName name="FDP_122_1_aUrv" localSheetId="8" hidden="1">#REF!</definedName>
    <definedName name="FDP_122_1_aUrv" hidden="1">#REF!</definedName>
    <definedName name="FDP_123_1_aUrv" localSheetId="2" hidden="1">#REF!</definedName>
    <definedName name="FDP_123_1_aUrv" localSheetId="7" hidden="1">#REF!</definedName>
    <definedName name="FDP_123_1_aUrv" localSheetId="6" hidden="1">#REF!</definedName>
    <definedName name="FDP_123_1_aUrv" localSheetId="8" hidden="1">#REF!</definedName>
    <definedName name="FDP_123_1_aUrv" hidden="1">#REF!</definedName>
    <definedName name="FDP_124_1_aUrv" localSheetId="2" hidden="1">#REF!</definedName>
    <definedName name="FDP_124_1_aUrv" localSheetId="7" hidden="1">#REF!</definedName>
    <definedName name="FDP_124_1_aUrv" localSheetId="6" hidden="1">#REF!</definedName>
    <definedName name="FDP_124_1_aUrv" localSheetId="8" hidden="1">#REF!</definedName>
    <definedName name="FDP_124_1_aUrv" hidden="1">#REF!</definedName>
    <definedName name="FDP_125_1_aUrv" localSheetId="2" hidden="1">#REF!</definedName>
    <definedName name="FDP_125_1_aUrv" localSheetId="7" hidden="1">#REF!</definedName>
    <definedName name="FDP_125_1_aUrv" localSheetId="6" hidden="1">#REF!</definedName>
    <definedName name="FDP_125_1_aUrv" localSheetId="8" hidden="1">#REF!</definedName>
    <definedName name="FDP_125_1_aUrv" hidden="1">#REF!</definedName>
    <definedName name="FDP_126_1_aUrv" localSheetId="2" hidden="1">#REF!</definedName>
    <definedName name="FDP_126_1_aUrv" localSheetId="7" hidden="1">#REF!</definedName>
    <definedName name="FDP_126_1_aUrv" localSheetId="6" hidden="1">#REF!</definedName>
    <definedName name="FDP_126_1_aUrv" localSheetId="8" hidden="1">#REF!</definedName>
    <definedName name="FDP_126_1_aUrv" hidden="1">#REF!</definedName>
    <definedName name="FDP_127_1_aUrv" localSheetId="2" hidden="1">#REF!</definedName>
    <definedName name="FDP_127_1_aUrv" localSheetId="7" hidden="1">#REF!</definedName>
    <definedName name="FDP_127_1_aUrv" localSheetId="6" hidden="1">#REF!</definedName>
    <definedName name="FDP_127_1_aUrv" localSheetId="8" hidden="1">#REF!</definedName>
    <definedName name="FDP_127_1_aUrv" hidden="1">#REF!</definedName>
    <definedName name="FDP_128_1_aUrv" localSheetId="2" hidden="1">#REF!</definedName>
    <definedName name="FDP_128_1_aUrv" localSheetId="7" hidden="1">#REF!</definedName>
    <definedName name="FDP_128_1_aUrv" localSheetId="6" hidden="1">#REF!</definedName>
    <definedName name="FDP_128_1_aUrv" localSheetId="8" hidden="1">#REF!</definedName>
    <definedName name="FDP_128_1_aUrv" hidden="1">#REF!</definedName>
    <definedName name="FDP_129_1_aUrv" localSheetId="2" hidden="1">#REF!</definedName>
    <definedName name="FDP_129_1_aUrv" localSheetId="7" hidden="1">#REF!</definedName>
    <definedName name="FDP_129_1_aUrv" localSheetId="6" hidden="1">#REF!</definedName>
    <definedName name="FDP_129_1_aUrv" localSheetId="8" hidden="1">#REF!</definedName>
    <definedName name="FDP_129_1_aUrv" hidden="1">#REF!</definedName>
    <definedName name="FDP_13_1_aUrv" localSheetId="2" hidden="1">#REF!</definedName>
    <definedName name="FDP_13_1_aUrv" localSheetId="7" hidden="1">#REF!</definedName>
    <definedName name="FDP_13_1_aUrv" localSheetId="6" hidden="1">#REF!</definedName>
    <definedName name="FDP_13_1_aUrv" localSheetId="8" hidden="1">#REF!</definedName>
    <definedName name="FDP_13_1_aUrv" hidden="1">#REF!</definedName>
    <definedName name="FDP_130_1_aUrv" localSheetId="2" hidden="1">#REF!</definedName>
    <definedName name="FDP_130_1_aUrv" localSheetId="7" hidden="1">#REF!</definedName>
    <definedName name="FDP_130_1_aUrv" localSheetId="6" hidden="1">#REF!</definedName>
    <definedName name="FDP_130_1_aUrv" localSheetId="8" hidden="1">#REF!</definedName>
    <definedName name="FDP_130_1_aUrv" hidden="1">#REF!</definedName>
    <definedName name="FDP_131_1_aSrv" localSheetId="2" hidden="1">#REF!</definedName>
    <definedName name="FDP_131_1_aSrv" localSheetId="7" hidden="1">#REF!</definedName>
    <definedName name="FDP_131_1_aSrv" localSheetId="6" hidden="1">#REF!</definedName>
    <definedName name="FDP_131_1_aSrv" localSheetId="8" hidden="1">#REF!</definedName>
    <definedName name="FDP_131_1_aSrv" hidden="1">#REF!</definedName>
    <definedName name="FDP_132_1_aUrv" localSheetId="2" hidden="1">#REF!</definedName>
    <definedName name="FDP_132_1_aUrv" localSheetId="7" hidden="1">#REF!</definedName>
    <definedName name="FDP_132_1_aUrv" localSheetId="6" hidden="1">#REF!</definedName>
    <definedName name="FDP_132_1_aUrv" localSheetId="8" hidden="1">#REF!</definedName>
    <definedName name="FDP_132_1_aUrv" hidden="1">#REF!</definedName>
    <definedName name="FDP_133_1_aUrv" localSheetId="2" hidden="1">#REF!</definedName>
    <definedName name="FDP_133_1_aUrv" localSheetId="7" hidden="1">#REF!</definedName>
    <definedName name="FDP_133_1_aUrv" localSheetId="6" hidden="1">#REF!</definedName>
    <definedName name="FDP_133_1_aUrv" localSheetId="8" hidden="1">#REF!</definedName>
    <definedName name="FDP_133_1_aUrv" hidden="1">#REF!</definedName>
    <definedName name="FDP_134_1_aUrv" localSheetId="2" hidden="1">#REF!</definedName>
    <definedName name="FDP_134_1_aUrv" localSheetId="7" hidden="1">#REF!</definedName>
    <definedName name="FDP_134_1_aUrv" localSheetId="6" hidden="1">#REF!</definedName>
    <definedName name="FDP_134_1_aUrv" localSheetId="8" hidden="1">#REF!</definedName>
    <definedName name="FDP_134_1_aUrv" hidden="1">#REF!</definedName>
    <definedName name="FDP_135_1_aUrv" localSheetId="2" hidden="1">#REF!</definedName>
    <definedName name="FDP_135_1_aUrv" localSheetId="7" hidden="1">#REF!</definedName>
    <definedName name="FDP_135_1_aUrv" localSheetId="6" hidden="1">#REF!</definedName>
    <definedName name="FDP_135_1_aUrv" localSheetId="8" hidden="1">#REF!</definedName>
    <definedName name="FDP_135_1_aUrv" hidden="1">#REF!</definedName>
    <definedName name="FDP_136_1_aSrv" localSheetId="2" hidden="1">#REF!</definedName>
    <definedName name="FDP_136_1_aSrv" localSheetId="7" hidden="1">#REF!</definedName>
    <definedName name="FDP_136_1_aSrv" localSheetId="6" hidden="1">#REF!</definedName>
    <definedName name="FDP_136_1_aSrv" localSheetId="8" hidden="1">#REF!</definedName>
    <definedName name="FDP_136_1_aSrv" hidden="1">#REF!</definedName>
    <definedName name="FDP_137_1_aUrv" localSheetId="2" hidden="1">#REF!</definedName>
    <definedName name="FDP_137_1_aUrv" localSheetId="7" hidden="1">#REF!</definedName>
    <definedName name="FDP_137_1_aUrv" localSheetId="6" hidden="1">#REF!</definedName>
    <definedName name="FDP_137_1_aUrv" localSheetId="8" hidden="1">#REF!</definedName>
    <definedName name="FDP_137_1_aUrv" hidden="1">#REF!</definedName>
    <definedName name="FDP_138_1_aUrv" localSheetId="2" hidden="1">#REF!</definedName>
    <definedName name="FDP_138_1_aUrv" localSheetId="7" hidden="1">#REF!</definedName>
    <definedName name="FDP_138_1_aUrv" localSheetId="6" hidden="1">#REF!</definedName>
    <definedName name="FDP_138_1_aUrv" localSheetId="8" hidden="1">#REF!</definedName>
    <definedName name="FDP_138_1_aUrv" hidden="1">#REF!</definedName>
    <definedName name="FDP_139_1_aUrv" localSheetId="2" hidden="1">#REF!</definedName>
    <definedName name="FDP_139_1_aUrv" localSheetId="7" hidden="1">#REF!</definedName>
    <definedName name="FDP_139_1_aUrv" localSheetId="6" hidden="1">#REF!</definedName>
    <definedName name="FDP_139_1_aUrv" localSheetId="8" hidden="1">#REF!</definedName>
    <definedName name="FDP_139_1_aUrv" hidden="1">#REF!</definedName>
    <definedName name="FDP_14_1_aUrv" localSheetId="2" hidden="1">#REF!</definedName>
    <definedName name="FDP_14_1_aUrv" localSheetId="7" hidden="1">#REF!</definedName>
    <definedName name="FDP_14_1_aUrv" localSheetId="6" hidden="1">#REF!</definedName>
    <definedName name="FDP_14_1_aUrv" localSheetId="8" hidden="1">#REF!</definedName>
    <definedName name="FDP_14_1_aUrv" hidden="1">#REF!</definedName>
    <definedName name="FDP_140_1_aUrv" localSheetId="2" hidden="1">#REF!</definedName>
    <definedName name="FDP_140_1_aUrv" localSheetId="7" hidden="1">#REF!</definedName>
    <definedName name="FDP_140_1_aUrv" localSheetId="6" hidden="1">#REF!</definedName>
    <definedName name="FDP_140_1_aUrv" localSheetId="8" hidden="1">#REF!</definedName>
    <definedName name="FDP_140_1_aUrv" hidden="1">#REF!</definedName>
    <definedName name="FDP_141_1_aUrv" localSheetId="2" hidden="1">#REF!</definedName>
    <definedName name="FDP_141_1_aUrv" localSheetId="7" hidden="1">#REF!</definedName>
    <definedName name="FDP_141_1_aUrv" localSheetId="6" hidden="1">#REF!</definedName>
    <definedName name="FDP_141_1_aUrv" localSheetId="8" hidden="1">#REF!</definedName>
    <definedName name="FDP_141_1_aUrv" hidden="1">#REF!</definedName>
    <definedName name="FDP_142_1_aUrv" localSheetId="2" hidden="1">#REF!</definedName>
    <definedName name="FDP_142_1_aUrv" localSheetId="7" hidden="1">#REF!</definedName>
    <definedName name="FDP_142_1_aUrv" localSheetId="6" hidden="1">#REF!</definedName>
    <definedName name="FDP_142_1_aUrv" localSheetId="8" hidden="1">#REF!</definedName>
    <definedName name="FDP_142_1_aUrv" hidden="1">#REF!</definedName>
    <definedName name="FDP_143_1_aUrv" localSheetId="2" hidden="1">#REF!</definedName>
    <definedName name="FDP_143_1_aUrv" localSheetId="7" hidden="1">#REF!</definedName>
    <definedName name="FDP_143_1_aUrv" localSheetId="6" hidden="1">#REF!</definedName>
    <definedName name="FDP_143_1_aUrv" localSheetId="8" hidden="1">#REF!</definedName>
    <definedName name="FDP_143_1_aUrv" hidden="1">#REF!</definedName>
    <definedName name="FDP_144_1_aUrv" localSheetId="2" hidden="1">#REF!</definedName>
    <definedName name="FDP_144_1_aUrv" localSheetId="7" hidden="1">#REF!</definedName>
    <definedName name="FDP_144_1_aUrv" localSheetId="6" hidden="1">#REF!</definedName>
    <definedName name="FDP_144_1_aUrv" localSheetId="8" hidden="1">#REF!</definedName>
    <definedName name="FDP_144_1_aUrv" hidden="1">#REF!</definedName>
    <definedName name="FDP_145_1_aUrv" localSheetId="2" hidden="1">#REF!</definedName>
    <definedName name="FDP_145_1_aUrv" localSheetId="7" hidden="1">#REF!</definedName>
    <definedName name="FDP_145_1_aUrv" localSheetId="6" hidden="1">#REF!</definedName>
    <definedName name="FDP_145_1_aUrv" localSheetId="8" hidden="1">#REF!</definedName>
    <definedName name="FDP_145_1_aUrv" hidden="1">#REF!</definedName>
    <definedName name="FDP_146_1_aUrv" localSheetId="2" hidden="1">#REF!</definedName>
    <definedName name="FDP_146_1_aUrv" localSheetId="7" hidden="1">#REF!</definedName>
    <definedName name="FDP_146_1_aUrv" localSheetId="6" hidden="1">#REF!</definedName>
    <definedName name="FDP_146_1_aUrv" localSheetId="8" hidden="1">#REF!</definedName>
    <definedName name="FDP_146_1_aUrv" hidden="1">#REF!</definedName>
    <definedName name="FDP_147_1_aUrv" localSheetId="2" hidden="1">#REF!</definedName>
    <definedName name="FDP_147_1_aUrv" localSheetId="7" hidden="1">#REF!</definedName>
    <definedName name="FDP_147_1_aUrv" localSheetId="6" hidden="1">#REF!</definedName>
    <definedName name="FDP_147_1_aUrv" localSheetId="8" hidden="1">#REF!</definedName>
    <definedName name="FDP_147_1_aUrv" hidden="1">#REF!</definedName>
    <definedName name="FDP_148_1_aUrv" localSheetId="2" hidden="1">#REF!</definedName>
    <definedName name="FDP_148_1_aUrv" localSheetId="7" hidden="1">#REF!</definedName>
    <definedName name="FDP_148_1_aUrv" localSheetId="6" hidden="1">#REF!</definedName>
    <definedName name="FDP_148_1_aUrv" localSheetId="8" hidden="1">#REF!</definedName>
    <definedName name="FDP_148_1_aUrv" hidden="1">#REF!</definedName>
    <definedName name="FDP_149_1_aUrv" localSheetId="2" hidden="1">#REF!</definedName>
    <definedName name="FDP_149_1_aUrv" localSheetId="7" hidden="1">#REF!</definedName>
    <definedName name="FDP_149_1_aUrv" localSheetId="6" hidden="1">#REF!</definedName>
    <definedName name="FDP_149_1_aUrv" localSheetId="8" hidden="1">#REF!</definedName>
    <definedName name="FDP_149_1_aUrv" hidden="1">#REF!</definedName>
    <definedName name="FDP_15_1_aUrv" localSheetId="2" hidden="1">#REF!</definedName>
    <definedName name="FDP_15_1_aUrv" localSheetId="7" hidden="1">#REF!</definedName>
    <definedName name="FDP_15_1_aUrv" localSheetId="6" hidden="1">#REF!</definedName>
    <definedName name="FDP_15_1_aUrv" localSheetId="8" hidden="1">#REF!</definedName>
    <definedName name="FDP_15_1_aUrv" hidden="1">#REF!</definedName>
    <definedName name="FDP_150_1_aSrv" localSheetId="2" hidden="1">#REF!</definedName>
    <definedName name="FDP_150_1_aSrv" localSheetId="7" hidden="1">#REF!</definedName>
    <definedName name="FDP_150_1_aSrv" localSheetId="6" hidden="1">#REF!</definedName>
    <definedName name="FDP_150_1_aSrv" localSheetId="8" hidden="1">#REF!</definedName>
    <definedName name="FDP_150_1_aSrv" hidden="1">#REF!</definedName>
    <definedName name="FDP_151_1_aUrv" localSheetId="2" hidden="1">#REF!</definedName>
    <definedName name="FDP_151_1_aUrv" localSheetId="7" hidden="1">#REF!</definedName>
    <definedName name="FDP_151_1_aUrv" localSheetId="6" hidden="1">#REF!</definedName>
    <definedName name="FDP_151_1_aUrv" localSheetId="8" hidden="1">#REF!</definedName>
    <definedName name="FDP_151_1_aUrv" hidden="1">#REF!</definedName>
    <definedName name="FDP_152_1_aSrv" localSheetId="2" hidden="1">#REF!</definedName>
    <definedName name="FDP_152_1_aSrv" localSheetId="7" hidden="1">#REF!</definedName>
    <definedName name="FDP_152_1_aSrv" localSheetId="6" hidden="1">#REF!</definedName>
    <definedName name="FDP_152_1_aSrv" localSheetId="8" hidden="1">#REF!</definedName>
    <definedName name="FDP_152_1_aSrv" hidden="1">#REF!</definedName>
    <definedName name="FDP_153_1_aUrv" localSheetId="2" hidden="1">#REF!</definedName>
    <definedName name="FDP_153_1_aUrv" localSheetId="7" hidden="1">#REF!</definedName>
    <definedName name="FDP_153_1_aUrv" localSheetId="6" hidden="1">#REF!</definedName>
    <definedName name="FDP_153_1_aUrv" localSheetId="8" hidden="1">#REF!</definedName>
    <definedName name="FDP_153_1_aUrv" hidden="1">#REF!</definedName>
    <definedName name="FDP_154_1_aSrv" localSheetId="2" hidden="1">#REF!</definedName>
    <definedName name="FDP_154_1_aSrv" localSheetId="7" hidden="1">#REF!</definedName>
    <definedName name="FDP_154_1_aSrv" localSheetId="6" hidden="1">#REF!</definedName>
    <definedName name="FDP_154_1_aSrv" localSheetId="8" hidden="1">#REF!</definedName>
    <definedName name="FDP_154_1_aSrv" hidden="1">#REF!</definedName>
    <definedName name="FDP_155_1_aUrv" localSheetId="2" hidden="1">#REF!</definedName>
    <definedName name="FDP_155_1_aUrv" localSheetId="7" hidden="1">#REF!</definedName>
    <definedName name="FDP_155_1_aUrv" localSheetId="6" hidden="1">#REF!</definedName>
    <definedName name="FDP_155_1_aUrv" localSheetId="8" hidden="1">#REF!</definedName>
    <definedName name="FDP_155_1_aUrv" hidden="1">#REF!</definedName>
    <definedName name="FDP_156_1_aSrv" localSheetId="2" hidden="1">#REF!</definedName>
    <definedName name="FDP_156_1_aSrv" localSheetId="7" hidden="1">#REF!</definedName>
    <definedName name="FDP_156_1_aSrv" localSheetId="6" hidden="1">#REF!</definedName>
    <definedName name="FDP_156_1_aSrv" localSheetId="8" hidden="1">#REF!</definedName>
    <definedName name="FDP_156_1_aSrv" hidden="1">#REF!</definedName>
    <definedName name="FDP_157_1_aUrv" localSheetId="2" hidden="1">#REF!</definedName>
    <definedName name="FDP_157_1_aUrv" localSheetId="7" hidden="1">#REF!</definedName>
    <definedName name="FDP_157_1_aUrv" localSheetId="6" hidden="1">#REF!</definedName>
    <definedName name="FDP_157_1_aUrv" localSheetId="8" hidden="1">#REF!</definedName>
    <definedName name="FDP_157_1_aUrv" hidden="1">#REF!</definedName>
    <definedName name="FDP_158_1_aSrv" localSheetId="2" hidden="1">#REF!</definedName>
    <definedName name="FDP_158_1_aSrv" localSheetId="7" hidden="1">#REF!</definedName>
    <definedName name="FDP_158_1_aSrv" localSheetId="6" hidden="1">#REF!</definedName>
    <definedName name="FDP_158_1_aSrv" localSheetId="8" hidden="1">#REF!</definedName>
    <definedName name="FDP_158_1_aSrv" hidden="1">#REF!</definedName>
    <definedName name="FDP_159_1_aUrv" localSheetId="2" hidden="1">#REF!</definedName>
    <definedName name="FDP_159_1_aUrv" localSheetId="7" hidden="1">#REF!</definedName>
    <definedName name="FDP_159_1_aUrv" localSheetId="6" hidden="1">#REF!</definedName>
    <definedName name="FDP_159_1_aUrv" localSheetId="8" hidden="1">#REF!</definedName>
    <definedName name="FDP_159_1_aUrv" hidden="1">#REF!</definedName>
    <definedName name="FDP_16_1_aUrv" localSheetId="2" hidden="1">#REF!</definedName>
    <definedName name="FDP_16_1_aUrv" localSheetId="7" hidden="1">#REF!</definedName>
    <definedName name="FDP_16_1_aUrv" localSheetId="6" hidden="1">#REF!</definedName>
    <definedName name="FDP_16_1_aUrv" localSheetId="8" hidden="1">#REF!</definedName>
    <definedName name="FDP_16_1_aUrv" hidden="1">#REF!</definedName>
    <definedName name="FDP_160_1_aSrv" localSheetId="2" hidden="1">#REF!</definedName>
    <definedName name="FDP_160_1_aSrv" localSheetId="7" hidden="1">#REF!</definedName>
    <definedName name="FDP_160_1_aSrv" localSheetId="6" hidden="1">#REF!</definedName>
    <definedName name="FDP_160_1_aSrv" localSheetId="8" hidden="1">#REF!</definedName>
    <definedName name="FDP_160_1_aSrv" hidden="1">#REF!</definedName>
    <definedName name="FDP_161_1_aDrv" localSheetId="2" hidden="1">#REF!</definedName>
    <definedName name="FDP_161_1_aDrv" localSheetId="7" hidden="1">#REF!</definedName>
    <definedName name="FDP_161_1_aDrv" localSheetId="6" hidden="1">#REF!</definedName>
    <definedName name="FDP_161_1_aDrv" localSheetId="8" hidden="1">#REF!</definedName>
    <definedName name="FDP_161_1_aDrv" hidden="1">#REF!</definedName>
    <definedName name="FDP_162_1_aDrv" localSheetId="2" hidden="1">#REF!</definedName>
    <definedName name="FDP_162_1_aDrv" localSheetId="7" hidden="1">#REF!</definedName>
    <definedName name="FDP_162_1_aDrv" localSheetId="6" hidden="1">#REF!</definedName>
    <definedName name="FDP_162_1_aDrv" localSheetId="8" hidden="1">#REF!</definedName>
    <definedName name="FDP_162_1_aDrv" hidden="1">#REF!</definedName>
    <definedName name="FDP_163_1_aDrv" localSheetId="2" hidden="1">#REF!</definedName>
    <definedName name="FDP_163_1_aDrv" localSheetId="7" hidden="1">#REF!</definedName>
    <definedName name="FDP_163_1_aDrv" localSheetId="6" hidden="1">#REF!</definedName>
    <definedName name="FDP_163_1_aDrv" localSheetId="8" hidden="1">#REF!</definedName>
    <definedName name="FDP_163_1_aDrv" hidden="1">#REF!</definedName>
    <definedName name="FDP_164_1_aDrv" localSheetId="2" hidden="1">#REF!</definedName>
    <definedName name="FDP_164_1_aDrv" localSheetId="7" hidden="1">#REF!</definedName>
    <definedName name="FDP_164_1_aDrv" localSheetId="6" hidden="1">#REF!</definedName>
    <definedName name="FDP_164_1_aDrv" localSheetId="8" hidden="1">#REF!</definedName>
    <definedName name="FDP_164_1_aDrv" hidden="1">#REF!</definedName>
    <definedName name="FDP_165_1_aDrv" localSheetId="2" hidden="1">#REF!</definedName>
    <definedName name="FDP_165_1_aDrv" localSheetId="7" hidden="1">#REF!</definedName>
    <definedName name="FDP_165_1_aDrv" localSheetId="6" hidden="1">#REF!</definedName>
    <definedName name="FDP_165_1_aDrv" localSheetId="8" hidden="1">#REF!</definedName>
    <definedName name="FDP_165_1_aDrv" hidden="1">#REF!</definedName>
    <definedName name="FDP_166_1_aDrv" localSheetId="2" hidden="1">#REF!</definedName>
    <definedName name="FDP_166_1_aDrv" localSheetId="7" hidden="1">#REF!</definedName>
    <definedName name="FDP_166_1_aDrv" localSheetId="6" hidden="1">#REF!</definedName>
    <definedName name="FDP_166_1_aDrv" localSheetId="8" hidden="1">#REF!</definedName>
    <definedName name="FDP_166_1_aDrv" hidden="1">#REF!</definedName>
    <definedName name="FDP_167_1_aDrv" localSheetId="2" hidden="1">#REF!</definedName>
    <definedName name="FDP_167_1_aDrv" localSheetId="7" hidden="1">#REF!</definedName>
    <definedName name="FDP_167_1_aDrv" localSheetId="6" hidden="1">#REF!</definedName>
    <definedName name="FDP_167_1_aDrv" localSheetId="8" hidden="1">#REF!</definedName>
    <definedName name="FDP_167_1_aDrv" hidden="1">#REF!</definedName>
    <definedName name="FDP_168_1_aDrv" localSheetId="2" hidden="1">#REF!</definedName>
    <definedName name="FDP_168_1_aDrv" localSheetId="7" hidden="1">#REF!</definedName>
    <definedName name="FDP_168_1_aDrv" localSheetId="6" hidden="1">#REF!</definedName>
    <definedName name="FDP_168_1_aDrv" localSheetId="8" hidden="1">#REF!</definedName>
    <definedName name="FDP_168_1_aDrv" hidden="1">#REF!</definedName>
    <definedName name="FDP_169_1_aDrv" localSheetId="2" hidden="1">#REF!</definedName>
    <definedName name="FDP_169_1_aDrv" localSheetId="7" hidden="1">#REF!</definedName>
    <definedName name="FDP_169_1_aDrv" localSheetId="6" hidden="1">#REF!</definedName>
    <definedName name="FDP_169_1_aDrv" localSheetId="8" hidden="1">#REF!</definedName>
    <definedName name="FDP_169_1_aDrv" hidden="1">#REF!</definedName>
    <definedName name="FDP_17_1_aUrv" localSheetId="2" hidden="1">#REF!</definedName>
    <definedName name="FDP_17_1_aUrv" localSheetId="7" hidden="1">#REF!</definedName>
    <definedName name="FDP_17_1_aUrv" localSheetId="6" hidden="1">#REF!</definedName>
    <definedName name="FDP_17_1_aUrv" localSheetId="8" hidden="1">#REF!</definedName>
    <definedName name="FDP_17_1_aUrv" hidden="1">#REF!</definedName>
    <definedName name="FDP_170_1_aDrv" localSheetId="2" hidden="1">#REF!</definedName>
    <definedName name="FDP_170_1_aDrv" localSheetId="7" hidden="1">#REF!</definedName>
    <definedName name="FDP_170_1_aDrv" localSheetId="6" hidden="1">#REF!</definedName>
    <definedName name="FDP_170_1_aDrv" localSheetId="8" hidden="1">#REF!</definedName>
    <definedName name="FDP_170_1_aDrv" hidden="1">#REF!</definedName>
    <definedName name="FDP_171_1_aDrv" localSheetId="2" hidden="1">#REF!</definedName>
    <definedName name="FDP_171_1_aDrv" localSheetId="7" hidden="1">#REF!</definedName>
    <definedName name="FDP_171_1_aDrv" localSheetId="6" hidden="1">#REF!</definedName>
    <definedName name="FDP_171_1_aDrv" localSheetId="8" hidden="1">#REF!</definedName>
    <definedName name="FDP_171_1_aDrv" hidden="1">#REF!</definedName>
    <definedName name="FDP_172_1_aDrv" localSheetId="2" hidden="1">#REF!</definedName>
    <definedName name="FDP_172_1_aDrv" localSheetId="7" hidden="1">#REF!</definedName>
    <definedName name="FDP_172_1_aDrv" localSheetId="6" hidden="1">#REF!</definedName>
    <definedName name="FDP_172_1_aDrv" localSheetId="8" hidden="1">#REF!</definedName>
    <definedName name="FDP_172_1_aDrv" hidden="1">#REF!</definedName>
    <definedName name="FDP_173_1_aDrv" localSheetId="2" hidden="1">#REF!</definedName>
    <definedName name="FDP_173_1_aDrv" localSheetId="7" hidden="1">#REF!</definedName>
    <definedName name="FDP_173_1_aDrv" localSheetId="6" hidden="1">#REF!</definedName>
    <definedName name="FDP_173_1_aDrv" localSheetId="8" hidden="1">#REF!</definedName>
    <definedName name="FDP_173_1_aDrv" hidden="1">#REF!</definedName>
    <definedName name="FDP_174_1_aUrv" localSheetId="2" hidden="1">#REF!</definedName>
    <definedName name="FDP_174_1_aUrv" localSheetId="7" hidden="1">#REF!</definedName>
    <definedName name="FDP_174_1_aUrv" localSheetId="6" hidden="1">#REF!</definedName>
    <definedName name="FDP_174_1_aUrv" localSheetId="8" hidden="1">#REF!</definedName>
    <definedName name="FDP_174_1_aUrv" hidden="1">#REF!</definedName>
    <definedName name="FDP_175_1_aUrv" localSheetId="2" hidden="1">#REF!</definedName>
    <definedName name="FDP_175_1_aUrv" localSheetId="7" hidden="1">#REF!</definedName>
    <definedName name="FDP_175_1_aUrv" localSheetId="6" hidden="1">#REF!</definedName>
    <definedName name="FDP_175_1_aUrv" localSheetId="8" hidden="1">#REF!</definedName>
    <definedName name="FDP_175_1_aUrv" hidden="1">#REF!</definedName>
    <definedName name="FDP_176_1_aUrv" localSheetId="2" hidden="1">#REF!</definedName>
    <definedName name="FDP_176_1_aUrv" localSheetId="7" hidden="1">#REF!</definedName>
    <definedName name="FDP_176_1_aUrv" localSheetId="6" hidden="1">#REF!</definedName>
    <definedName name="FDP_176_1_aUrv" localSheetId="8" hidden="1">#REF!</definedName>
    <definedName name="FDP_176_1_aUrv" hidden="1">#REF!</definedName>
    <definedName name="FDP_177_1_aUrv" localSheetId="2" hidden="1">#REF!</definedName>
    <definedName name="FDP_177_1_aUrv" localSheetId="7" hidden="1">#REF!</definedName>
    <definedName name="FDP_177_1_aUrv" localSheetId="6" hidden="1">#REF!</definedName>
    <definedName name="FDP_177_1_aUrv" localSheetId="8" hidden="1">#REF!</definedName>
    <definedName name="FDP_177_1_aUrv" hidden="1">#REF!</definedName>
    <definedName name="FDP_178_1_aUrv" localSheetId="2" hidden="1">#REF!</definedName>
    <definedName name="FDP_178_1_aUrv" localSheetId="7" hidden="1">#REF!</definedName>
    <definedName name="FDP_178_1_aUrv" localSheetId="6" hidden="1">#REF!</definedName>
    <definedName name="FDP_178_1_aUrv" localSheetId="8" hidden="1">#REF!</definedName>
    <definedName name="FDP_178_1_aUrv" hidden="1">#REF!</definedName>
    <definedName name="FDP_179_1_aUrv" localSheetId="2" hidden="1">#REF!</definedName>
    <definedName name="FDP_179_1_aUrv" localSheetId="7" hidden="1">#REF!</definedName>
    <definedName name="FDP_179_1_aUrv" localSheetId="6" hidden="1">#REF!</definedName>
    <definedName name="FDP_179_1_aUrv" localSheetId="8" hidden="1">#REF!</definedName>
    <definedName name="FDP_179_1_aUrv" hidden="1">#REF!</definedName>
    <definedName name="FDP_18_1_aUrv" localSheetId="2" hidden="1">#REF!</definedName>
    <definedName name="FDP_18_1_aUrv" localSheetId="7" hidden="1">#REF!</definedName>
    <definedName name="FDP_18_1_aUrv" localSheetId="6" hidden="1">#REF!</definedName>
    <definedName name="FDP_18_1_aUrv" localSheetId="8" hidden="1">#REF!</definedName>
    <definedName name="FDP_18_1_aUrv" hidden="1">#REF!</definedName>
    <definedName name="FDP_180_1_aUdv" localSheetId="2" hidden="1">#REF!</definedName>
    <definedName name="FDP_180_1_aUdv" localSheetId="7" hidden="1">#REF!</definedName>
    <definedName name="FDP_180_1_aUdv" localSheetId="6" hidden="1">#REF!</definedName>
    <definedName name="FDP_180_1_aUdv" localSheetId="8" hidden="1">#REF!</definedName>
    <definedName name="FDP_180_1_aUdv" hidden="1">#REF!</definedName>
    <definedName name="FDP_181_1_aUdv" localSheetId="2" hidden="1">#REF!</definedName>
    <definedName name="FDP_181_1_aUdv" localSheetId="7" hidden="1">#REF!</definedName>
    <definedName name="FDP_181_1_aUdv" localSheetId="6" hidden="1">#REF!</definedName>
    <definedName name="FDP_181_1_aUdv" localSheetId="8" hidden="1">#REF!</definedName>
    <definedName name="FDP_181_1_aUdv" hidden="1">#REF!</definedName>
    <definedName name="FDP_182_1_aUdv" localSheetId="2" hidden="1">#REF!</definedName>
    <definedName name="FDP_182_1_aUdv" localSheetId="7" hidden="1">#REF!</definedName>
    <definedName name="FDP_182_1_aUdv" localSheetId="6" hidden="1">#REF!</definedName>
    <definedName name="FDP_182_1_aUdv" localSheetId="8" hidden="1">#REF!</definedName>
    <definedName name="FDP_182_1_aUdv" hidden="1">#REF!</definedName>
    <definedName name="FDP_183_1_aUdv" localSheetId="2" hidden="1">#REF!</definedName>
    <definedName name="FDP_183_1_aUdv" localSheetId="7" hidden="1">#REF!</definedName>
    <definedName name="FDP_183_1_aUdv" localSheetId="6" hidden="1">#REF!</definedName>
    <definedName name="FDP_183_1_aUdv" localSheetId="8" hidden="1">#REF!</definedName>
    <definedName name="FDP_183_1_aUdv" hidden="1">#REF!</definedName>
    <definedName name="FDP_184_1_aUdv" localSheetId="2" hidden="1">#REF!</definedName>
    <definedName name="FDP_184_1_aUdv" localSheetId="7" hidden="1">#REF!</definedName>
    <definedName name="FDP_184_1_aUdv" localSheetId="6" hidden="1">#REF!</definedName>
    <definedName name="FDP_184_1_aUdv" localSheetId="8" hidden="1">#REF!</definedName>
    <definedName name="FDP_184_1_aUdv" hidden="1">#REF!</definedName>
    <definedName name="FDP_185_1_aUdv" localSheetId="2" hidden="1">#REF!</definedName>
    <definedName name="FDP_185_1_aUdv" localSheetId="7" hidden="1">#REF!</definedName>
    <definedName name="FDP_185_1_aUdv" localSheetId="6" hidden="1">#REF!</definedName>
    <definedName name="FDP_185_1_aUdv" localSheetId="8" hidden="1">#REF!</definedName>
    <definedName name="FDP_185_1_aUdv" hidden="1">#REF!</definedName>
    <definedName name="FDP_186_1_aUdv" localSheetId="2" hidden="1">#REF!</definedName>
    <definedName name="FDP_186_1_aUdv" localSheetId="7" hidden="1">#REF!</definedName>
    <definedName name="FDP_186_1_aUdv" localSheetId="6" hidden="1">#REF!</definedName>
    <definedName name="FDP_186_1_aUdv" localSheetId="8" hidden="1">#REF!</definedName>
    <definedName name="FDP_186_1_aUdv" hidden="1">#REF!</definedName>
    <definedName name="FDP_187_1_aUdv" localSheetId="2" hidden="1">#REF!</definedName>
    <definedName name="FDP_187_1_aUdv" localSheetId="7" hidden="1">#REF!</definedName>
    <definedName name="FDP_187_1_aUdv" localSheetId="6" hidden="1">#REF!</definedName>
    <definedName name="FDP_187_1_aUdv" localSheetId="8" hidden="1">#REF!</definedName>
    <definedName name="FDP_187_1_aUdv" hidden="1">#REF!</definedName>
    <definedName name="FDP_188_1_aUdv" localSheetId="2" hidden="1">#REF!</definedName>
    <definedName name="FDP_188_1_aUdv" localSheetId="7" hidden="1">#REF!</definedName>
    <definedName name="FDP_188_1_aUdv" localSheetId="6" hidden="1">#REF!</definedName>
    <definedName name="FDP_188_1_aUdv" localSheetId="8" hidden="1">#REF!</definedName>
    <definedName name="FDP_188_1_aUdv" hidden="1">#REF!</definedName>
    <definedName name="FDP_189_1_aUdv" localSheetId="2" hidden="1">#REF!</definedName>
    <definedName name="FDP_189_1_aUdv" localSheetId="7" hidden="1">#REF!</definedName>
    <definedName name="FDP_189_1_aUdv" localSheetId="6" hidden="1">#REF!</definedName>
    <definedName name="FDP_189_1_aUdv" localSheetId="8" hidden="1">#REF!</definedName>
    <definedName name="FDP_189_1_aUdv" hidden="1">#REF!</definedName>
    <definedName name="FDP_19_1_aUrv" localSheetId="2" hidden="1">#REF!</definedName>
    <definedName name="FDP_19_1_aUrv" localSheetId="7" hidden="1">#REF!</definedName>
    <definedName name="FDP_19_1_aUrv" localSheetId="6" hidden="1">#REF!</definedName>
    <definedName name="FDP_19_1_aUrv" localSheetId="8" hidden="1">#REF!</definedName>
    <definedName name="FDP_19_1_aUrv" hidden="1">#REF!</definedName>
    <definedName name="FDP_190_1_aUdv" localSheetId="2" hidden="1">#REF!</definedName>
    <definedName name="FDP_190_1_aUdv" localSheetId="7" hidden="1">#REF!</definedName>
    <definedName name="FDP_190_1_aUdv" localSheetId="6" hidden="1">#REF!</definedName>
    <definedName name="FDP_190_1_aUdv" localSheetId="8" hidden="1">#REF!</definedName>
    <definedName name="FDP_190_1_aUdv" hidden="1">#REF!</definedName>
    <definedName name="FDP_191_1_aUdv" localSheetId="2" hidden="1">#REF!</definedName>
    <definedName name="FDP_191_1_aUdv" localSheetId="7" hidden="1">#REF!</definedName>
    <definedName name="FDP_191_1_aUdv" localSheetId="6" hidden="1">#REF!</definedName>
    <definedName name="FDP_191_1_aUdv" localSheetId="8" hidden="1">#REF!</definedName>
    <definedName name="FDP_191_1_aUdv" hidden="1">#REF!</definedName>
    <definedName name="FDP_192_1_aUdv" localSheetId="2" hidden="1">#REF!</definedName>
    <definedName name="FDP_192_1_aUdv" localSheetId="7" hidden="1">#REF!</definedName>
    <definedName name="FDP_192_1_aUdv" localSheetId="6" hidden="1">#REF!</definedName>
    <definedName name="FDP_192_1_aUdv" localSheetId="8" hidden="1">#REF!</definedName>
    <definedName name="FDP_192_1_aUdv" hidden="1">#REF!</definedName>
    <definedName name="FDP_193_1_aUdv" localSheetId="2" hidden="1">#REF!</definedName>
    <definedName name="FDP_193_1_aUdv" localSheetId="7" hidden="1">#REF!</definedName>
    <definedName name="FDP_193_1_aUdv" localSheetId="6" hidden="1">#REF!</definedName>
    <definedName name="FDP_193_1_aUdv" localSheetId="8" hidden="1">#REF!</definedName>
    <definedName name="FDP_193_1_aUdv" hidden="1">#REF!</definedName>
    <definedName name="FDP_194_1_aUdv" localSheetId="2" hidden="1">#REF!</definedName>
    <definedName name="FDP_194_1_aUdv" localSheetId="7" hidden="1">#REF!</definedName>
    <definedName name="FDP_194_1_aUdv" localSheetId="6" hidden="1">#REF!</definedName>
    <definedName name="FDP_194_1_aUdv" localSheetId="8" hidden="1">#REF!</definedName>
    <definedName name="FDP_194_1_aUdv" hidden="1">#REF!</definedName>
    <definedName name="FDP_195_1_aUdv" localSheetId="2" hidden="1">#REF!</definedName>
    <definedName name="FDP_195_1_aUdv" localSheetId="7" hidden="1">#REF!</definedName>
    <definedName name="FDP_195_1_aUdv" localSheetId="6" hidden="1">#REF!</definedName>
    <definedName name="FDP_195_1_aUdv" localSheetId="8" hidden="1">#REF!</definedName>
    <definedName name="FDP_195_1_aUdv" hidden="1">#REF!</definedName>
    <definedName name="FDP_196_1_aUdv" localSheetId="2" hidden="1">#REF!</definedName>
    <definedName name="FDP_196_1_aUdv" localSheetId="7" hidden="1">#REF!</definedName>
    <definedName name="FDP_196_1_aUdv" localSheetId="6" hidden="1">#REF!</definedName>
    <definedName name="FDP_196_1_aUdv" localSheetId="8" hidden="1">#REF!</definedName>
    <definedName name="FDP_196_1_aUdv" hidden="1">#REF!</definedName>
    <definedName name="FDP_196_1aUdv1" localSheetId="2" hidden="1">#REF!</definedName>
    <definedName name="FDP_196_1aUdv1" localSheetId="7" hidden="1">#REF!</definedName>
    <definedName name="FDP_196_1aUdv1" localSheetId="6" hidden="1">#REF!</definedName>
    <definedName name="FDP_196_1aUdv1" localSheetId="8" hidden="1">#REF!</definedName>
    <definedName name="FDP_196_1aUdv1" hidden="1">#REF!</definedName>
    <definedName name="FDP_197_1_aUdv" localSheetId="2" hidden="1">#REF!</definedName>
    <definedName name="FDP_197_1_aUdv" localSheetId="7" hidden="1">#REF!</definedName>
    <definedName name="FDP_197_1_aUdv" localSheetId="6" hidden="1">#REF!</definedName>
    <definedName name="FDP_197_1_aUdv" localSheetId="8" hidden="1">#REF!</definedName>
    <definedName name="FDP_197_1_aUdv" hidden="1">#REF!</definedName>
    <definedName name="FDP_198_1_aUdv" localSheetId="2" hidden="1">#REF!</definedName>
    <definedName name="FDP_198_1_aUdv" localSheetId="7" hidden="1">#REF!</definedName>
    <definedName name="FDP_198_1_aUdv" localSheetId="6" hidden="1">#REF!</definedName>
    <definedName name="FDP_198_1_aUdv" localSheetId="8" hidden="1">#REF!</definedName>
    <definedName name="FDP_198_1_aUdv" hidden="1">#REF!</definedName>
    <definedName name="FDP_199_1_aUdv" localSheetId="2" hidden="1">#REF!</definedName>
    <definedName name="FDP_199_1_aUdv" localSheetId="7" hidden="1">#REF!</definedName>
    <definedName name="FDP_199_1_aUdv" localSheetId="6" hidden="1">#REF!</definedName>
    <definedName name="FDP_199_1_aUdv" localSheetId="8" hidden="1">#REF!</definedName>
    <definedName name="FDP_199_1_aUdv" hidden="1">#REF!</definedName>
    <definedName name="FDP_2_1_aUrv" localSheetId="2" hidden="1">#REF!</definedName>
    <definedName name="FDP_2_1_aUrv" localSheetId="7" hidden="1">#REF!</definedName>
    <definedName name="FDP_2_1_aUrv" localSheetId="6" hidden="1">#REF!</definedName>
    <definedName name="FDP_2_1_aUrv" localSheetId="8" hidden="1">#REF!</definedName>
    <definedName name="FDP_2_1_aUrv" hidden="1">#REF!</definedName>
    <definedName name="FDP_20_1_aUrv" localSheetId="2" hidden="1">#REF!</definedName>
    <definedName name="FDP_20_1_aUrv" localSheetId="7" hidden="1">#REF!</definedName>
    <definedName name="FDP_20_1_aUrv" localSheetId="6" hidden="1">#REF!</definedName>
    <definedName name="FDP_20_1_aUrv" localSheetId="8" hidden="1">#REF!</definedName>
    <definedName name="FDP_20_1_aUrv" hidden="1">#REF!</definedName>
    <definedName name="FDP_21_1_aUrv" localSheetId="2" hidden="1">#REF!</definedName>
    <definedName name="FDP_21_1_aUrv" localSheetId="7" hidden="1">#REF!</definedName>
    <definedName name="FDP_21_1_aUrv" localSheetId="6" hidden="1">#REF!</definedName>
    <definedName name="FDP_21_1_aUrv" localSheetId="8" hidden="1">#REF!</definedName>
    <definedName name="FDP_21_1_aUrv" hidden="1">#REF!</definedName>
    <definedName name="FDP_22_1_aUrv" localSheetId="2" hidden="1">#REF!</definedName>
    <definedName name="FDP_22_1_aUrv" localSheetId="7" hidden="1">#REF!</definedName>
    <definedName name="FDP_22_1_aUrv" localSheetId="6" hidden="1">#REF!</definedName>
    <definedName name="FDP_22_1_aUrv" localSheetId="8" hidden="1">#REF!</definedName>
    <definedName name="FDP_22_1_aUrv" hidden="1">#REF!</definedName>
    <definedName name="FDP_23_1_aDrv" localSheetId="2" hidden="1">#REF!</definedName>
    <definedName name="FDP_23_1_aDrv" localSheetId="7" hidden="1">#REF!</definedName>
    <definedName name="FDP_23_1_aDrv" localSheetId="6" hidden="1">#REF!</definedName>
    <definedName name="FDP_23_1_aDrv" localSheetId="8" hidden="1">#REF!</definedName>
    <definedName name="FDP_23_1_aDrv" hidden="1">#REF!</definedName>
    <definedName name="FDP_24_1_aUrv" localSheetId="2" hidden="1">#REF!</definedName>
    <definedName name="FDP_24_1_aUrv" localSheetId="7" hidden="1">#REF!</definedName>
    <definedName name="FDP_24_1_aUrv" localSheetId="6" hidden="1">#REF!</definedName>
    <definedName name="FDP_24_1_aUrv" localSheetId="8" hidden="1">#REF!</definedName>
    <definedName name="FDP_24_1_aUrv" hidden="1">#REF!</definedName>
    <definedName name="FDP_25_1_aUrv" localSheetId="2" hidden="1">#REF!</definedName>
    <definedName name="FDP_25_1_aUrv" localSheetId="7" hidden="1">#REF!</definedName>
    <definedName name="FDP_25_1_aUrv" localSheetId="6" hidden="1">#REF!</definedName>
    <definedName name="FDP_25_1_aUrv" localSheetId="8" hidden="1">#REF!</definedName>
    <definedName name="FDP_25_1_aUrv" hidden="1">#REF!</definedName>
    <definedName name="FDP_26_1_aUrv" localSheetId="2" hidden="1">#REF!</definedName>
    <definedName name="FDP_26_1_aUrv" localSheetId="7" hidden="1">#REF!</definedName>
    <definedName name="FDP_26_1_aUrv" localSheetId="6" hidden="1">#REF!</definedName>
    <definedName name="FDP_26_1_aUrv" localSheetId="8" hidden="1">#REF!</definedName>
    <definedName name="FDP_26_1_aUrv" hidden="1">#REF!</definedName>
    <definedName name="FDP_27_1_aUrv" localSheetId="2" hidden="1">#REF!</definedName>
    <definedName name="FDP_27_1_aUrv" localSheetId="7" hidden="1">#REF!</definedName>
    <definedName name="FDP_27_1_aUrv" localSheetId="6" hidden="1">#REF!</definedName>
    <definedName name="FDP_27_1_aUrv" localSheetId="8" hidden="1">#REF!</definedName>
    <definedName name="FDP_27_1_aUrv" hidden="1">#REF!</definedName>
    <definedName name="FDP_28_1_aUrv" localSheetId="2" hidden="1">#REF!</definedName>
    <definedName name="FDP_28_1_aUrv" localSheetId="7" hidden="1">#REF!</definedName>
    <definedName name="FDP_28_1_aUrv" localSheetId="6" hidden="1">#REF!</definedName>
    <definedName name="FDP_28_1_aUrv" localSheetId="8" hidden="1">#REF!</definedName>
    <definedName name="FDP_28_1_aUrv" hidden="1">#REF!</definedName>
    <definedName name="FDP_29_1_aDrv" localSheetId="2" hidden="1">#REF!</definedName>
    <definedName name="FDP_29_1_aDrv" localSheetId="7" hidden="1">#REF!</definedName>
    <definedName name="FDP_29_1_aDrv" localSheetId="6" hidden="1">#REF!</definedName>
    <definedName name="FDP_29_1_aDrv" localSheetId="8" hidden="1">#REF!</definedName>
    <definedName name="FDP_29_1_aDrv" hidden="1">#REF!</definedName>
    <definedName name="FDP_3_1_aUrv" localSheetId="2" hidden="1">#REF!</definedName>
    <definedName name="FDP_3_1_aUrv" localSheetId="7" hidden="1">#REF!</definedName>
    <definedName name="FDP_3_1_aUrv" localSheetId="6" hidden="1">#REF!</definedName>
    <definedName name="FDP_3_1_aUrv" localSheetId="8" hidden="1">#REF!</definedName>
    <definedName name="FDP_3_1_aUrv" hidden="1">#REF!</definedName>
    <definedName name="FDP_30_1_aUrv" localSheetId="2" hidden="1">#REF!</definedName>
    <definedName name="FDP_30_1_aUrv" localSheetId="7" hidden="1">#REF!</definedName>
    <definedName name="FDP_30_1_aUrv" localSheetId="6" hidden="1">#REF!</definedName>
    <definedName name="FDP_30_1_aUrv" localSheetId="8" hidden="1">#REF!</definedName>
    <definedName name="FDP_30_1_aUrv" hidden="1">#REF!</definedName>
    <definedName name="FDP_31_1_aUrv" localSheetId="2" hidden="1">#REF!</definedName>
    <definedName name="FDP_31_1_aUrv" localSheetId="7" hidden="1">#REF!</definedName>
    <definedName name="FDP_31_1_aUrv" localSheetId="6" hidden="1">#REF!</definedName>
    <definedName name="FDP_31_1_aUrv" localSheetId="8" hidden="1">#REF!</definedName>
    <definedName name="FDP_31_1_aUrv" hidden="1">#REF!</definedName>
    <definedName name="FDP_32_1_aUrv" localSheetId="2" hidden="1">#REF!</definedName>
    <definedName name="FDP_32_1_aUrv" localSheetId="7" hidden="1">#REF!</definedName>
    <definedName name="FDP_32_1_aUrv" localSheetId="6" hidden="1">#REF!</definedName>
    <definedName name="FDP_32_1_aUrv" localSheetId="8" hidden="1">#REF!</definedName>
    <definedName name="FDP_32_1_aUrv" hidden="1">#REF!</definedName>
    <definedName name="FDP_33_1_aUrv" localSheetId="2" hidden="1">#REF!</definedName>
    <definedName name="FDP_33_1_aUrv" localSheetId="7" hidden="1">#REF!</definedName>
    <definedName name="FDP_33_1_aUrv" localSheetId="6" hidden="1">#REF!</definedName>
    <definedName name="FDP_33_1_aUrv" localSheetId="8" hidden="1">#REF!</definedName>
    <definedName name="FDP_33_1_aUrv" hidden="1">#REF!</definedName>
    <definedName name="FDP_34_1_aUrv" localSheetId="2" hidden="1">#REF!</definedName>
    <definedName name="FDP_34_1_aUrv" localSheetId="7" hidden="1">#REF!</definedName>
    <definedName name="FDP_34_1_aUrv" localSheetId="6" hidden="1">#REF!</definedName>
    <definedName name="FDP_34_1_aUrv" localSheetId="8" hidden="1">#REF!</definedName>
    <definedName name="FDP_34_1_aUrv" hidden="1">#REF!</definedName>
    <definedName name="FDP_35_1_aSrv" localSheetId="2" hidden="1">#REF!</definedName>
    <definedName name="FDP_35_1_aSrv" localSheetId="7" hidden="1">#REF!</definedName>
    <definedName name="FDP_35_1_aSrv" localSheetId="6" hidden="1">#REF!</definedName>
    <definedName name="FDP_35_1_aSrv" localSheetId="8" hidden="1">#REF!</definedName>
    <definedName name="FDP_35_1_aSrv" hidden="1">#REF!</definedName>
    <definedName name="FDP_36_1_aUrv" localSheetId="2" hidden="1">#REF!</definedName>
    <definedName name="FDP_36_1_aUrv" localSheetId="7" hidden="1">#REF!</definedName>
    <definedName name="FDP_36_1_aUrv" localSheetId="6" hidden="1">#REF!</definedName>
    <definedName name="FDP_36_1_aUrv" localSheetId="8" hidden="1">#REF!</definedName>
    <definedName name="FDP_36_1_aUrv" hidden="1">#REF!</definedName>
    <definedName name="FDP_37_1_aUrv" localSheetId="2" hidden="1">#REF!</definedName>
    <definedName name="FDP_37_1_aUrv" localSheetId="7" hidden="1">#REF!</definedName>
    <definedName name="FDP_37_1_aUrv" localSheetId="6" hidden="1">#REF!</definedName>
    <definedName name="FDP_37_1_aUrv" localSheetId="8" hidden="1">#REF!</definedName>
    <definedName name="FDP_37_1_aUrv" hidden="1">#REF!</definedName>
    <definedName name="FDP_38_1_aUrv" localSheetId="2" hidden="1">#REF!</definedName>
    <definedName name="FDP_38_1_aUrv" localSheetId="7" hidden="1">#REF!</definedName>
    <definedName name="FDP_38_1_aUrv" localSheetId="6" hidden="1">#REF!</definedName>
    <definedName name="FDP_38_1_aUrv" localSheetId="8" hidden="1">#REF!</definedName>
    <definedName name="FDP_38_1_aUrv" hidden="1">#REF!</definedName>
    <definedName name="FDP_39_1_aUrv" localSheetId="2" hidden="1">#REF!</definedName>
    <definedName name="FDP_39_1_aUrv" localSheetId="7" hidden="1">#REF!</definedName>
    <definedName name="FDP_39_1_aUrv" localSheetId="6" hidden="1">#REF!</definedName>
    <definedName name="FDP_39_1_aUrv" localSheetId="8" hidden="1">#REF!</definedName>
    <definedName name="FDP_39_1_aUrv" hidden="1">#REF!</definedName>
    <definedName name="FDP_4_1_aUrv" localSheetId="2" hidden="1">#REF!</definedName>
    <definedName name="FDP_4_1_aUrv" localSheetId="7" hidden="1">#REF!</definedName>
    <definedName name="FDP_4_1_aUrv" localSheetId="6" hidden="1">#REF!</definedName>
    <definedName name="FDP_4_1_aUrv" localSheetId="8" hidden="1">#REF!</definedName>
    <definedName name="FDP_4_1_aUrv" hidden="1">#REF!</definedName>
    <definedName name="FDP_40_1_aUrv" localSheetId="2" hidden="1">#REF!</definedName>
    <definedName name="FDP_40_1_aUrv" localSheetId="7" hidden="1">#REF!</definedName>
    <definedName name="FDP_40_1_aUrv" localSheetId="6" hidden="1">#REF!</definedName>
    <definedName name="FDP_40_1_aUrv" localSheetId="8" hidden="1">#REF!</definedName>
    <definedName name="FDP_40_1_aUrv" hidden="1">#REF!</definedName>
    <definedName name="FDP_41_1_aSrv" localSheetId="2" hidden="1">#REF!</definedName>
    <definedName name="FDP_41_1_aSrv" localSheetId="7" hidden="1">#REF!</definedName>
    <definedName name="FDP_41_1_aSrv" localSheetId="6" hidden="1">#REF!</definedName>
    <definedName name="FDP_41_1_aSrv" localSheetId="8" hidden="1">#REF!</definedName>
    <definedName name="FDP_41_1_aSrv" hidden="1">#REF!</definedName>
    <definedName name="FDP_42_1_aSrv" localSheetId="2" hidden="1">#REF!</definedName>
    <definedName name="FDP_42_1_aSrv" localSheetId="7" hidden="1">#REF!</definedName>
    <definedName name="FDP_42_1_aSrv" localSheetId="6" hidden="1">#REF!</definedName>
    <definedName name="FDP_42_1_aSrv" localSheetId="8" hidden="1">#REF!</definedName>
    <definedName name="FDP_42_1_aSrv" hidden="1">#REF!</definedName>
    <definedName name="FDP_43_1_aUrv" localSheetId="2" hidden="1">#REF!</definedName>
    <definedName name="FDP_43_1_aUrv" localSheetId="7" hidden="1">#REF!</definedName>
    <definedName name="FDP_43_1_aUrv" localSheetId="6" hidden="1">#REF!</definedName>
    <definedName name="FDP_43_1_aUrv" localSheetId="8" hidden="1">#REF!</definedName>
    <definedName name="FDP_43_1_aUrv" hidden="1">#REF!</definedName>
    <definedName name="FDP_44_1_aUrv" localSheetId="2" hidden="1">#REF!</definedName>
    <definedName name="FDP_44_1_aUrv" localSheetId="7" hidden="1">#REF!</definedName>
    <definedName name="FDP_44_1_aUrv" localSheetId="6" hidden="1">#REF!</definedName>
    <definedName name="FDP_44_1_aUrv" localSheetId="8" hidden="1">#REF!</definedName>
    <definedName name="FDP_44_1_aUrv" hidden="1">#REF!</definedName>
    <definedName name="FDP_45_1_aUrv" localSheetId="2" hidden="1">#REF!</definedName>
    <definedName name="FDP_45_1_aUrv" localSheetId="7" hidden="1">#REF!</definedName>
    <definedName name="FDP_45_1_aUrv" localSheetId="6" hidden="1">#REF!</definedName>
    <definedName name="FDP_45_1_aUrv" localSheetId="8" hidden="1">#REF!</definedName>
    <definedName name="FDP_45_1_aUrv" hidden="1">#REF!</definedName>
    <definedName name="FDP_46_1_aUrv" localSheetId="2" hidden="1">#REF!</definedName>
    <definedName name="FDP_46_1_aUrv" localSheetId="7" hidden="1">#REF!</definedName>
    <definedName name="FDP_46_1_aUrv" localSheetId="6" hidden="1">#REF!</definedName>
    <definedName name="FDP_46_1_aUrv" localSheetId="8" hidden="1">#REF!</definedName>
    <definedName name="FDP_46_1_aUrv" hidden="1">#REF!</definedName>
    <definedName name="FDP_47_1_aUrv" localSheetId="2" hidden="1">#REF!</definedName>
    <definedName name="FDP_47_1_aUrv" localSheetId="7" hidden="1">#REF!</definedName>
    <definedName name="FDP_47_1_aUrv" localSheetId="6" hidden="1">#REF!</definedName>
    <definedName name="FDP_47_1_aUrv" localSheetId="8" hidden="1">#REF!</definedName>
    <definedName name="FDP_47_1_aUrv" hidden="1">#REF!</definedName>
    <definedName name="FDP_48_1_aSrv" localSheetId="2" hidden="1">#REF!</definedName>
    <definedName name="FDP_48_1_aSrv" localSheetId="7" hidden="1">#REF!</definedName>
    <definedName name="FDP_48_1_aSrv" localSheetId="6" hidden="1">#REF!</definedName>
    <definedName name="FDP_48_1_aSrv" localSheetId="8" hidden="1">#REF!</definedName>
    <definedName name="FDP_48_1_aSrv" hidden="1">#REF!</definedName>
    <definedName name="FDP_49_1_aUrv" localSheetId="2" hidden="1">#REF!</definedName>
    <definedName name="FDP_49_1_aUrv" localSheetId="7" hidden="1">#REF!</definedName>
    <definedName name="FDP_49_1_aUrv" localSheetId="6" hidden="1">#REF!</definedName>
    <definedName name="FDP_49_1_aUrv" localSheetId="8" hidden="1">#REF!</definedName>
    <definedName name="FDP_49_1_aUrv" hidden="1">#REF!</definedName>
    <definedName name="FDP_5_1_aUrv" localSheetId="2" hidden="1">#REF!</definedName>
    <definedName name="FDP_5_1_aUrv" localSheetId="7" hidden="1">#REF!</definedName>
    <definedName name="FDP_5_1_aUrv" localSheetId="6" hidden="1">#REF!</definedName>
    <definedName name="FDP_5_1_aUrv" localSheetId="8" hidden="1">#REF!</definedName>
    <definedName name="FDP_5_1_aUrv" hidden="1">#REF!</definedName>
    <definedName name="FDP_50_1_aUrv" localSheetId="2" hidden="1">#REF!</definedName>
    <definedName name="FDP_50_1_aUrv" localSheetId="7" hidden="1">#REF!</definedName>
    <definedName name="FDP_50_1_aUrv" localSheetId="6" hidden="1">#REF!</definedName>
    <definedName name="FDP_50_1_aUrv" localSheetId="8" hidden="1">#REF!</definedName>
    <definedName name="FDP_50_1_aUrv" hidden="1">#REF!</definedName>
    <definedName name="FDP_51_1_aUrv" localSheetId="2" hidden="1">#REF!</definedName>
    <definedName name="FDP_51_1_aUrv" localSheetId="7" hidden="1">#REF!</definedName>
    <definedName name="FDP_51_1_aUrv" localSheetId="6" hidden="1">#REF!</definedName>
    <definedName name="FDP_51_1_aUrv" localSheetId="8" hidden="1">#REF!</definedName>
    <definedName name="FDP_51_1_aUrv" hidden="1">#REF!</definedName>
    <definedName name="FDP_52_1_aUrv" localSheetId="2" hidden="1">#REF!</definedName>
    <definedName name="FDP_52_1_aUrv" localSheetId="7" hidden="1">#REF!</definedName>
    <definedName name="FDP_52_1_aUrv" localSheetId="6" hidden="1">#REF!</definedName>
    <definedName name="FDP_52_1_aUrv" localSheetId="8" hidden="1">#REF!</definedName>
    <definedName name="FDP_52_1_aUrv" hidden="1">#REF!</definedName>
    <definedName name="FDP_53_1_aUrv" localSheetId="2" hidden="1">#REF!</definedName>
    <definedName name="FDP_53_1_aUrv" localSheetId="7" hidden="1">#REF!</definedName>
    <definedName name="FDP_53_1_aUrv" localSheetId="6" hidden="1">#REF!</definedName>
    <definedName name="FDP_53_1_aUrv" localSheetId="8" hidden="1">#REF!</definedName>
    <definedName name="FDP_53_1_aUrv" hidden="1">#REF!</definedName>
    <definedName name="FDP_54_1_aUrv" localSheetId="2" hidden="1">#REF!</definedName>
    <definedName name="FDP_54_1_aUrv" localSheetId="7" hidden="1">#REF!</definedName>
    <definedName name="FDP_54_1_aUrv" localSheetId="6" hidden="1">#REF!</definedName>
    <definedName name="FDP_54_1_aUrv" localSheetId="8" hidden="1">#REF!</definedName>
    <definedName name="FDP_54_1_aUrv" hidden="1">#REF!</definedName>
    <definedName name="FDP_55_1_aUrv" localSheetId="2" hidden="1">#REF!</definedName>
    <definedName name="FDP_55_1_aUrv" localSheetId="7" hidden="1">#REF!</definedName>
    <definedName name="FDP_55_1_aUrv" localSheetId="6" hidden="1">#REF!</definedName>
    <definedName name="FDP_55_1_aUrv" localSheetId="8" hidden="1">#REF!</definedName>
    <definedName name="FDP_55_1_aUrv" hidden="1">#REF!</definedName>
    <definedName name="FDP_56_1_aUrv" localSheetId="2" hidden="1">#REF!</definedName>
    <definedName name="FDP_56_1_aUrv" localSheetId="7" hidden="1">#REF!</definedName>
    <definedName name="FDP_56_1_aUrv" localSheetId="6" hidden="1">#REF!</definedName>
    <definedName name="FDP_56_1_aUrv" localSheetId="8" hidden="1">#REF!</definedName>
    <definedName name="FDP_56_1_aUrv" hidden="1">#REF!</definedName>
    <definedName name="FDP_57_1_aUrv" localSheetId="2" hidden="1">#REF!</definedName>
    <definedName name="FDP_57_1_aUrv" localSheetId="7" hidden="1">#REF!</definedName>
    <definedName name="FDP_57_1_aUrv" localSheetId="6" hidden="1">#REF!</definedName>
    <definedName name="FDP_57_1_aUrv" localSheetId="8" hidden="1">#REF!</definedName>
    <definedName name="FDP_57_1_aUrv" hidden="1">#REF!</definedName>
    <definedName name="FDP_58_1_aUrv" localSheetId="2" hidden="1">#REF!</definedName>
    <definedName name="FDP_58_1_aUrv" localSheetId="7" hidden="1">#REF!</definedName>
    <definedName name="FDP_58_1_aUrv" localSheetId="6" hidden="1">#REF!</definedName>
    <definedName name="FDP_58_1_aUrv" localSheetId="8" hidden="1">#REF!</definedName>
    <definedName name="FDP_58_1_aUrv" hidden="1">#REF!</definedName>
    <definedName name="FDP_59_1_aUrv" localSheetId="2" hidden="1">#REF!</definedName>
    <definedName name="FDP_59_1_aUrv" localSheetId="7" hidden="1">#REF!</definedName>
    <definedName name="FDP_59_1_aUrv" localSheetId="6" hidden="1">#REF!</definedName>
    <definedName name="FDP_59_1_aUrv" localSheetId="8" hidden="1">#REF!</definedName>
    <definedName name="FDP_59_1_aUrv" hidden="1">#REF!</definedName>
    <definedName name="FDP_6_1_aUrv" localSheetId="2" hidden="1">#REF!</definedName>
    <definedName name="FDP_6_1_aUrv" localSheetId="7" hidden="1">#REF!</definedName>
    <definedName name="FDP_6_1_aUrv" localSheetId="6" hidden="1">#REF!</definedName>
    <definedName name="FDP_6_1_aUrv" localSheetId="8" hidden="1">#REF!</definedName>
    <definedName name="FDP_6_1_aUrv" hidden="1">#REF!</definedName>
    <definedName name="FDP_60_1_aUrv" localSheetId="2" hidden="1">#REF!</definedName>
    <definedName name="FDP_60_1_aUrv" localSheetId="7" hidden="1">#REF!</definedName>
    <definedName name="FDP_60_1_aUrv" localSheetId="6" hidden="1">#REF!</definedName>
    <definedName name="FDP_60_1_aUrv" localSheetId="8" hidden="1">#REF!</definedName>
    <definedName name="FDP_60_1_aUrv" hidden="1">#REF!</definedName>
    <definedName name="FDP_61_1_aSrv" localSheetId="2" hidden="1">#REF!</definedName>
    <definedName name="FDP_61_1_aSrv" localSheetId="7" hidden="1">#REF!</definedName>
    <definedName name="FDP_61_1_aSrv" localSheetId="6" hidden="1">#REF!</definedName>
    <definedName name="FDP_61_1_aSrv" localSheetId="8" hidden="1">#REF!</definedName>
    <definedName name="FDP_61_1_aSrv" hidden="1">#REF!</definedName>
    <definedName name="FDP_62_1_aSrv" localSheetId="2" hidden="1">#REF!</definedName>
    <definedName name="FDP_62_1_aSrv" localSheetId="7" hidden="1">#REF!</definedName>
    <definedName name="FDP_62_1_aSrv" localSheetId="6" hidden="1">#REF!</definedName>
    <definedName name="FDP_62_1_aSrv" localSheetId="8" hidden="1">#REF!</definedName>
    <definedName name="FDP_62_1_aSrv" hidden="1">#REF!</definedName>
    <definedName name="FDP_63_1_aUrv" localSheetId="2" hidden="1">#REF!</definedName>
    <definedName name="FDP_63_1_aUrv" localSheetId="7" hidden="1">#REF!</definedName>
    <definedName name="FDP_63_1_aUrv" localSheetId="6" hidden="1">#REF!</definedName>
    <definedName name="FDP_63_1_aUrv" localSheetId="8" hidden="1">#REF!</definedName>
    <definedName name="FDP_63_1_aUrv" hidden="1">#REF!</definedName>
    <definedName name="FDP_64_1_aSrv" localSheetId="2" hidden="1">#REF!</definedName>
    <definedName name="FDP_64_1_aSrv" localSheetId="7" hidden="1">#REF!</definedName>
    <definedName name="FDP_64_1_aSrv" localSheetId="6" hidden="1">#REF!</definedName>
    <definedName name="FDP_64_1_aSrv" localSheetId="8" hidden="1">#REF!</definedName>
    <definedName name="FDP_64_1_aSrv" hidden="1">#REF!</definedName>
    <definedName name="FDP_65_1_aSrv" localSheetId="2" hidden="1">#REF!</definedName>
    <definedName name="FDP_65_1_aSrv" localSheetId="7" hidden="1">#REF!</definedName>
    <definedName name="FDP_65_1_aSrv" localSheetId="6" hidden="1">#REF!</definedName>
    <definedName name="FDP_65_1_aSrv" localSheetId="8" hidden="1">#REF!</definedName>
    <definedName name="FDP_65_1_aSrv" hidden="1">#REF!</definedName>
    <definedName name="FDP_66_1_aUrv" localSheetId="2" hidden="1">#REF!</definedName>
    <definedName name="FDP_66_1_aUrv" localSheetId="7" hidden="1">#REF!</definedName>
    <definedName name="FDP_66_1_aUrv" localSheetId="6" hidden="1">#REF!</definedName>
    <definedName name="FDP_66_1_aUrv" localSheetId="8" hidden="1">#REF!</definedName>
    <definedName name="FDP_66_1_aUrv" hidden="1">#REF!</definedName>
    <definedName name="FDP_67_1_aUrv" localSheetId="2" hidden="1">#REF!</definedName>
    <definedName name="FDP_67_1_aUrv" localSheetId="7" hidden="1">#REF!</definedName>
    <definedName name="FDP_67_1_aUrv" localSheetId="6" hidden="1">#REF!</definedName>
    <definedName name="FDP_67_1_aUrv" localSheetId="8" hidden="1">#REF!</definedName>
    <definedName name="FDP_67_1_aUrv" hidden="1">#REF!</definedName>
    <definedName name="FDP_68_1_aUrv" localSheetId="2" hidden="1">#REF!</definedName>
    <definedName name="FDP_68_1_aUrv" localSheetId="7" hidden="1">#REF!</definedName>
    <definedName name="FDP_68_1_aUrv" localSheetId="6" hidden="1">#REF!</definedName>
    <definedName name="FDP_68_1_aUrv" localSheetId="8" hidden="1">#REF!</definedName>
    <definedName name="FDP_68_1_aUrv" hidden="1">#REF!</definedName>
    <definedName name="FDP_69_1_aUrv" localSheetId="2" hidden="1">#REF!</definedName>
    <definedName name="FDP_69_1_aUrv" localSheetId="7" hidden="1">#REF!</definedName>
    <definedName name="FDP_69_1_aUrv" localSheetId="6" hidden="1">#REF!</definedName>
    <definedName name="FDP_69_1_aUrv" localSheetId="8" hidden="1">#REF!</definedName>
    <definedName name="FDP_69_1_aUrv" hidden="1">#REF!</definedName>
    <definedName name="FDP_7_1_aUrv" localSheetId="2" hidden="1">#REF!</definedName>
    <definedName name="FDP_7_1_aUrv" localSheetId="7" hidden="1">#REF!</definedName>
    <definedName name="FDP_7_1_aUrv" localSheetId="6" hidden="1">#REF!</definedName>
    <definedName name="FDP_7_1_aUrv" localSheetId="8" hidden="1">#REF!</definedName>
    <definedName name="FDP_7_1_aUrv" hidden="1">#REF!</definedName>
    <definedName name="FDP_70_1_aDrv" localSheetId="2" hidden="1">#REF!</definedName>
    <definedName name="FDP_70_1_aDrv" localSheetId="7" hidden="1">#REF!</definedName>
    <definedName name="FDP_70_1_aDrv" localSheetId="6" hidden="1">#REF!</definedName>
    <definedName name="FDP_70_1_aDrv" localSheetId="8" hidden="1">#REF!</definedName>
    <definedName name="FDP_70_1_aDrv" hidden="1">#REF!</definedName>
    <definedName name="FDP_71_1_aUrv" localSheetId="2" hidden="1">#REF!</definedName>
    <definedName name="FDP_71_1_aUrv" localSheetId="7" hidden="1">#REF!</definedName>
    <definedName name="FDP_71_1_aUrv" localSheetId="6" hidden="1">#REF!</definedName>
    <definedName name="FDP_71_1_aUrv" localSheetId="8" hidden="1">#REF!</definedName>
    <definedName name="FDP_71_1_aUrv" hidden="1">#REF!</definedName>
    <definedName name="FDP_72_1_aDrv" localSheetId="2" hidden="1">#REF!</definedName>
    <definedName name="FDP_72_1_aDrv" localSheetId="7" hidden="1">#REF!</definedName>
    <definedName name="FDP_72_1_aDrv" localSheetId="6" hidden="1">#REF!</definedName>
    <definedName name="FDP_72_1_aDrv" localSheetId="8" hidden="1">#REF!</definedName>
    <definedName name="FDP_72_1_aDrv" hidden="1">#REF!</definedName>
    <definedName name="FDP_73_1_aUrv" localSheetId="2" hidden="1">#REF!</definedName>
    <definedName name="FDP_73_1_aUrv" localSheetId="7" hidden="1">#REF!</definedName>
    <definedName name="FDP_73_1_aUrv" localSheetId="6" hidden="1">#REF!</definedName>
    <definedName name="FDP_73_1_aUrv" localSheetId="8" hidden="1">#REF!</definedName>
    <definedName name="FDP_73_1_aUrv" hidden="1">#REF!</definedName>
    <definedName name="FDP_74_1_aUrv" localSheetId="2" hidden="1">#REF!</definedName>
    <definedName name="FDP_74_1_aUrv" localSheetId="7" hidden="1">#REF!</definedName>
    <definedName name="FDP_74_1_aUrv" localSheetId="6" hidden="1">#REF!</definedName>
    <definedName name="FDP_74_1_aUrv" localSheetId="8" hidden="1">#REF!</definedName>
    <definedName name="FDP_74_1_aUrv" hidden="1">#REF!</definedName>
    <definedName name="FDP_75_1_aSrv" localSheetId="2" hidden="1">#REF!</definedName>
    <definedName name="FDP_75_1_aSrv" localSheetId="7" hidden="1">#REF!</definedName>
    <definedName name="FDP_75_1_aSrv" localSheetId="6" hidden="1">#REF!</definedName>
    <definedName name="FDP_75_1_aSrv" localSheetId="8" hidden="1">#REF!</definedName>
    <definedName name="FDP_75_1_aSrv" hidden="1">#REF!</definedName>
    <definedName name="FDP_76_1_aUrv" localSheetId="2" hidden="1">#REF!</definedName>
    <definedName name="FDP_76_1_aUrv" localSheetId="7" hidden="1">#REF!</definedName>
    <definedName name="FDP_76_1_aUrv" localSheetId="6" hidden="1">#REF!</definedName>
    <definedName name="FDP_76_1_aUrv" localSheetId="8" hidden="1">#REF!</definedName>
    <definedName name="FDP_76_1_aUrv" hidden="1">#REF!</definedName>
    <definedName name="FDP_77_1_aUrv" localSheetId="2" hidden="1">#REF!</definedName>
    <definedName name="FDP_77_1_aUrv" localSheetId="7" hidden="1">#REF!</definedName>
    <definedName name="FDP_77_1_aUrv" localSheetId="6" hidden="1">#REF!</definedName>
    <definedName name="FDP_77_1_aUrv" localSheetId="8" hidden="1">#REF!</definedName>
    <definedName name="FDP_77_1_aUrv" hidden="1">#REF!</definedName>
    <definedName name="FDP_78_1_aUrv" localSheetId="2" hidden="1">#REF!</definedName>
    <definedName name="FDP_78_1_aUrv" localSheetId="7" hidden="1">#REF!</definedName>
    <definedName name="FDP_78_1_aUrv" localSheetId="6" hidden="1">#REF!</definedName>
    <definedName name="FDP_78_1_aUrv" localSheetId="8" hidden="1">#REF!</definedName>
    <definedName name="FDP_78_1_aUrv" hidden="1">#REF!</definedName>
    <definedName name="FDP_79_1_aUrv" localSheetId="2" hidden="1">#REF!</definedName>
    <definedName name="FDP_79_1_aUrv" localSheetId="7" hidden="1">#REF!</definedName>
    <definedName name="FDP_79_1_aUrv" localSheetId="6" hidden="1">#REF!</definedName>
    <definedName name="FDP_79_1_aUrv" localSheetId="8" hidden="1">#REF!</definedName>
    <definedName name="FDP_79_1_aUrv" hidden="1">#REF!</definedName>
    <definedName name="FDP_8_1_aDrv" localSheetId="2" hidden="1">#REF!</definedName>
    <definedName name="FDP_8_1_aDrv" localSheetId="7" hidden="1">#REF!</definedName>
    <definedName name="FDP_8_1_aDrv" localSheetId="6" hidden="1">#REF!</definedName>
    <definedName name="FDP_8_1_aDrv" localSheetId="8" hidden="1">#REF!</definedName>
    <definedName name="FDP_8_1_aDrv" hidden="1">#REF!</definedName>
    <definedName name="FDP_80_1_aUrv" localSheetId="2" hidden="1">#REF!</definedName>
    <definedName name="FDP_80_1_aUrv" localSheetId="7" hidden="1">#REF!</definedName>
    <definedName name="FDP_80_1_aUrv" localSheetId="6" hidden="1">#REF!</definedName>
    <definedName name="FDP_80_1_aUrv" localSheetId="8" hidden="1">#REF!</definedName>
    <definedName name="FDP_80_1_aUrv" hidden="1">#REF!</definedName>
    <definedName name="FDP_81_1_aSrv" localSheetId="2" hidden="1">#REF!</definedName>
    <definedName name="FDP_81_1_aSrv" localSheetId="7" hidden="1">#REF!</definedName>
    <definedName name="FDP_81_1_aSrv" localSheetId="6" hidden="1">#REF!</definedName>
    <definedName name="FDP_81_1_aSrv" localSheetId="8" hidden="1">#REF!</definedName>
    <definedName name="FDP_81_1_aSrv" hidden="1">#REF!</definedName>
    <definedName name="FDP_82_1_aUrv" localSheetId="2" hidden="1">#REF!</definedName>
    <definedName name="FDP_82_1_aUrv" localSheetId="7" hidden="1">#REF!</definedName>
    <definedName name="FDP_82_1_aUrv" localSheetId="6" hidden="1">#REF!</definedName>
    <definedName name="FDP_82_1_aUrv" localSheetId="8" hidden="1">#REF!</definedName>
    <definedName name="FDP_82_1_aUrv" hidden="1">#REF!</definedName>
    <definedName name="FDP_83_1_aSrv" localSheetId="2" hidden="1">#REF!</definedName>
    <definedName name="FDP_83_1_aSrv" localSheetId="7" hidden="1">#REF!</definedName>
    <definedName name="FDP_83_1_aSrv" localSheetId="6" hidden="1">#REF!</definedName>
    <definedName name="FDP_83_1_aSrv" localSheetId="8" hidden="1">#REF!</definedName>
    <definedName name="FDP_83_1_aSrv" hidden="1">#REF!</definedName>
    <definedName name="FDP_84_1_aUrv" localSheetId="2" hidden="1">#REF!</definedName>
    <definedName name="FDP_84_1_aUrv" localSheetId="7" hidden="1">#REF!</definedName>
    <definedName name="FDP_84_1_aUrv" localSheetId="6" hidden="1">#REF!</definedName>
    <definedName name="FDP_84_1_aUrv" localSheetId="8" hidden="1">#REF!</definedName>
    <definedName name="FDP_84_1_aUrv" hidden="1">#REF!</definedName>
    <definedName name="FDP_85_1_aUrv" localSheetId="2" hidden="1">#REF!</definedName>
    <definedName name="FDP_85_1_aUrv" localSheetId="7" hidden="1">#REF!</definedName>
    <definedName name="FDP_85_1_aUrv" localSheetId="6" hidden="1">#REF!</definedName>
    <definedName name="FDP_85_1_aUrv" localSheetId="8" hidden="1">#REF!</definedName>
    <definedName name="FDP_85_1_aUrv" hidden="1">#REF!</definedName>
    <definedName name="FDP_86_1_aUrv" localSheetId="2" hidden="1">#REF!</definedName>
    <definedName name="FDP_86_1_aUrv" localSheetId="7" hidden="1">#REF!</definedName>
    <definedName name="FDP_86_1_aUrv" localSheetId="6" hidden="1">#REF!</definedName>
    <definedName name="FDP_86_1_aUrv" localSheetId="8" hidden="1">#REF!</definedName>
    <definedName name="FDP_86_1_aUrv" hidden="1">#REF!</definedName>
    <definedName name="FDP_87_1_aSrv" localSheetId="2" hidden="1">#REF!</definedName>
    <definedName name="FDP_87_1_aSrv" localSheetId="7" hidden="1">#REF!</definedName>
    <definedName name="FDP_87_1_aSrv" localSheetId="6" hidden="1">#REF!</definedName>
    <definedName name="FDP_87_1_aSrv" localSheetId="8" hidden="1">#REF!</definedName>
    <definedName name="FDP_87_1_aSrv" hidden="1">#REF!</definedName>
    <definedName name="FDP_88_1_aUrv" localSheetId="2" hidden="1">#REF!</definedName>
    <definedName name="FDP_88_1_aUrv" localSheetId="7" hidden="1">#REF!</definedName>
    <definedName name="FDP_88_1_aUrv" localSheetId="6" hidden="1">#REF!</definedName>
    <definedName name="FDP_88_1_aUrv" localSheetId="8" hidden="1">#REF!</definedName>
    <definedName name="FDP_88_1_aUrv" hidden="1">#REF!</definedName>
    <definedName name="FDP_89_1_aSrv" localSheetId="2" hidden="1">#REF!</definedName>
    <definedName name="FDP_89_1_aSrv" localSheetId="7" hidden="1">#REF!</definedName>
    <definedName name="FDP_89_1_aSrv" localSheetId="6" hidden="1">#REF!</definedName>
    <definedName name="FDP_89_1_aSrv" localSheetId="8" hidden="1">#REF!</definedName>
    <definedName name="FDP_89_1_aSrv" hidden="1">#REF!</definedName>
    <definedName name="FDP_9_1_aDrv" localSheetId="2" hidden="1">#REF!</definedName>
    <definedName name="FDP_9_1_aDrv" localSheetId="7" hidden="1">#REF!</definedName>
    <definedName name="FDP_9_1_aDrv" localSheetId="6" hidden="1">#REF!</definedName>
    <definedName name="FDP_9_1_aDrv" localSheetId="8" hidden="1">#REF!</definedName>
    <definedName name="FDP_9_1_aDrv" hidden="1">#REF!</definedName>
    <definedName name="FDP_90_1_aUrv" localSheetId="2" hidden="1">#REF!</definedName>
    <definedName name="FDP_90_1_aUrv" localSheetId="7" hidden="1">#REF!</definedName>
    <definedName name="FDP_90_1_aUrv" localSheetId="6" hidden="1">#REF!</definedName>
    <definedName name="FDP_90_1_aUrv" localSheetId="8" hidden="1">#REF!</definedName>
    <definedName name="FDP_90_1_aUrv" hidden="1">#REF!</definedName>
    <definedName name="FDP_91_1_aUrv" localSheetId="2" hidden="1">#REF!</definedName>
    <definedName name="FDP_91_1_aUrv" localSheetId="7" hidden="1">#REF!</definedName>
    <definedName name="FDP_91_1_aUrv" localSheetId="6" hidden="1">#REF!</definedName>
    <definedName name="FDP_91_1_aUrv" localSheetId="8" hidden="1">#REF!</definedName>
    <definedName name="FDP_91_1_aUrv" hidden="1">#REF!</definedName>
    <definedName name="FDP_92_1_aSrv" localSheetId="2" hidden="1">#REF!</definedName>
    <definedName name="FDP_92_1_aSrv" localSheetId="7" hidden="1">#REF!</definedName>
    <definedName name="FDP_92_1_aSrv" localSheetId="6" hidden="1">#REF!</definedName>
    <definedName name="FDP_92_1_aSrv" localSheetId="8" hidden="1">#REF!</definedName>
    <definedName name="FDP_92_1_aSrv" hidden="1">#REF!</definedName>
    <definedName name="FDP_93_1_aDrv" localSheetId="2" hidden="1">#REF!</definedName>
    <definedName name="FDP_93_1_aDrv" localSheetId="7" hidden="1">#REF!</definedName>
    <definedName name="FDP_93_1_aDrv" localSheetId="6" hidden="1">#REF!</definedName>
    <definedName name="FDP_93_1_aDrv" localSheetId="8" hidden="1">#REF!</definedName>
    <definedName name="FDP_93_1_aDrv" hidden="1">#REF!</definedName>
    <definedName name="FDP_94_1_aUrv" localSheetId="2" hidden="1">#REF!</definedName>
    <definedName name="FDP_94_1_aUrv" localSheetId="7" hidden="1">#REF!</definedName>
    <definedName name="FDP_94_1_aUrv" localSheetId="6" hidden="1">#REF!</definedName>
    <definedName name="FDP_94_1_aUrv" localSheetId="8" hidden="1">#REF!</definedName>
    <definedName name="FDP_94_1_aUrv" hidden="1">#REF!</definedName>
    <definedName name="FDP_95_1_aUrv" localSheetId="2" hidden="1">#REF!</definedName>
    <definedName name="FDP_95_1_aUrv" localSheetId="7" hidden="1">#REF!</definedName>
    <definedName name="FDP_95_1_aUrv" localSheetId="6" hidden="1">#REF!</definedName>
    <definedName name="FDP_95_1_aUrv" localSheetId="8" hidden="1">#REF!</definedName>
    <definedName name="FDP_95_1_aUrv" hidden="1">#REF!</definedName>
    <definedName name="FDP_96_1_aUrv" localSheetId="2" hidden="1">#REF!</definedName>
    <definedName name="FDP_96_1_aUrv" localSheetId="7" hidden="1">#REF!</definedName>
    <definedName name="FDP_96_1_aUrv" localSheetId="6" hidden="1">#REF!</definedName>
    <definedName name="FDP_96_1_aUrv" localSheetId="8" hidden="1">#REF!</definedName>
    <definedName name="FDP_96_1_aUrv" hidden="1">#REF!</definedName>
    <definedName name="FDP_97_1_aUrv" localSheetId="2" hidden="1">#REF!</definedName>
    <definedName name="FDP_97_1_aUrv" localSheetId="7" hidden="1">#REF!</definedName>
    <definedName name="FDP_97_1_aUrv" localSheetId="6" hidden="1">#REF!</definedName>
    <definedName name="FDP_97_1_aUrv" localSheetId="8" hidden="1">#REF!</definedName>
    <definedName name="FDP_97_1_aUrv" hidden="1">#REF!</definedName>
    <definedName name="FDP_98_1_aUrv" localSheetId="2" hidden="1">#REF!</definedName>
    <definedName name="FDP_98_1_aUrv" localSheetId="7" hidden="1">#REF!</definedName>
    <definedName name="FDP_98_1_aUrv" localSheetId="6" hidden="1">#REF!</definedName>
    <definedName name="FDP_98_1_aUrv" localSheetId="8" hidden="1">#REF!</definedName>
    <definedName name="FDP_98_1_aUrv" hidden="1">#REF!</definedName>
    <definedName name="FDP_99_1_aUrv" localSheetId="2" hidden="1">#REF!</definedName>
    <definedName name="FDP_99_1_aUrv" localSheetId="7" hidden="1">#REF!</definedName>
    <definedName name="FDP_99_1_aUrv" localSheetId="6" hidden="1">#REF!</definedName>
    <definedName name="FDP_99_1_aUrv" localSheetId="8" hidden="1">#REF!</definedName>
    <definedName name="FDP_99_1_aUrv" hidden="1">#REF!</definedName>
    <definedName name="final_year">[4]Lists!$U$2</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FAX" hidden="1">"c2100"</definedName>
    <definedName name="IQ_BOARD_MEMBER_OFFICE" hidden="1">"c2098"</definedName>
    <definedName name="IQ_BOARD_MEMBER_PHONE" hidden="1">"c2099"</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100000</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LT_DEBT" hidden="1">"c2086"</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"IQ_REVENUE_EST"</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39146.6970023148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LASTCLOSE" hidden="1">"c1855"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AreaOptions">[7]Lists!$B$11:$B$21</definedName>
    <definedName name="main_zone">[4]Lists!$L$4</definedName>
    <definedName name="mainzone">[8]Lists!$C$2</definedName>
    <definedName name="manEquity">[4]COSTS_Pro_Forma!$Q$19</definedName>
    <definedName name="master">[9]master!$E$2:$S$1284</definedName>
    <definedName name="minEquityIPP">[5]Resource_Characteristics!$F$53</definedName>
    <definedName name="model_years">OFFSET([8]raw_planning_reserve_margin!$A$2,1,0,n_model_years)</definedName>
    <definedName name="Month" localSheetId="2">#REF!</definedName>
    <definedName name="Month" localSheetId="7">#REF!</definedName>
    <definedName name="Month" localSheetId="6">#REF!</definedName>
    <definedName name="Month" localSheetId="8">#REF!</definedName>
    <definedName name="Month">#REF!</definedName>
    <definedName name="n_model_years">[8]Lists!$F$2</definedName>
    <definedName name="nqc" localSheetId="2">#REF!</definedName>
    <definedName name="nqc" localSheetId="7">#REF!</definedName>
    <definedName name="nqc" localSheetId="6">#REF!</definedName>
    <definedName name="nqc" localSheetId="8">#REF!</definedName>
    <definedName name="nqc">#REF!</definedName>
    <definedName name="pgegen">'[10]base case'!$E$2:$F$822</definedName>
    <definedName name="print_flexload_curve_id">[4]Inputs2Write!$ME$3:$ME$50</definedName>
    <definedName name="print_reflex_facetno">[4]Inputs2Write!$KC$3:$KC$6</definedName>
    <definedName name="print_resources_canretro">[4]Inputs2Write!$CX$3:$CX$152</definedName>
    <definedName name="print_resources_contract">[4]Inputs2Write!$CV$3:$CV$152</definedName>
    <definedName name="print_resources_resource">[4]Inputs2Write!$CS$3:$CS$152</definedName>
    <definedName name="print_resources_retrofit">[4]Inputs2Write!$CY$3:$CY$152</definedName>
    <definedName name="print_simultgroup_group">[4]Inputs2Write!$IZ$3:$IZ$20</definedName>
    <definedName name="print_technologies_tech">[4]Inputs2Write!$DH$3:$DH$104</definedName>
    <definedName name="print_technologies_variable">[4]Inputs2Write!$DT$3:$DT$104</definedName>
    <definedName name="print_weights_day_id">[4]Inputs2Write!$AI$3:$AI$77</definedName>
    <definedName name="RA_Capacity" localSheetId="2">#REF!</definedName>
    <definedName name="RA_Capacity" localSheetId="7">#REF!</definedName>
    <definedName name="RA_Capacity" localSheetId="6">#REF!</definedName>
    <definedName name="RA_Capacity" localSheetId="8">#REF!</definedName>
    <definedName name="RA_Capacity">#REF!</definedName>
    <definedName name="resourceID">[5]Resource_Characteristics!$B$11</definedName>
    <definedName name="resources">[5]Resource_Characteristics!$I$14:$AH$14</definedName>
    <definedName name="rng_IDcopy" localSheetId="2">#N/A</definedName>
    <definedName name="rng_IDcopy" localSheetId="7">#N/A</definedName>
    <definedName name="rng_IDcopy" localSheetId="6">#N/A</definedName>
    <definedName name="rng_IDcopy" localSheetId="8">#N/A</definedName>
    <definedName name="rng_IDcopy">OFFSET([4]REN_Supply_Curve!$C$8,1,0,[11]!ctProject,COUNTA([4]REN_Supply_Curve!$C$6:$L$6))</definedName>
    <definedName name="rngscreen">OFFSET([4]REN_Supply_Curve!$B$8,1,0,[4]REN_Supply_Curve!$C$3,COUNTA([4]REN_Supply_Curve!$B$6:$AP$6))</definedName>
    <definedName name="RPS_target">[4]Dashboard!$D$32</definedName>
    <definedName name="SavedScenariosOnly">OFFSET('[4]Scenario Settings'!$B$4,0,1,1,ctScenarios)</definedName>
    <definedName name="sc_cf">[4]REN_Supply_Curve!$S$8</definedName>
    <definedName name="sc_remainingpotential">'[5]Supply - Curve'!$AT$8</definedName>
    <definedName name="sc_resolvename">'[5]Supply - Curve'!$AO$8</definedName>
    <definedName name="SchedulingID" localSheetId="2">#REF!</definedName>
    <definedName name="SchedulingID" localSheetId="7">#REF!</definedName>
    <definedName name="SchedulingID" localSheetId="6">#REF!</definedName>
    <definedName name="SchedulingID" localSheetId="8">#REF!</definedName>
    <definedName name="SchedulingID">#REF!</definedName>
    <definedName name="sencount" hidden="1">1</definedName>
    <definedName name="solargraph" localSheetId="2" hidden="1">[1]Sheet1!#REF!</definedName>
    <definedName name="solargraph" localSheetId="7" hidden="1">[1]Sheet1!#REF!</definedName>
    <definedName name="solargraph" localSheetId="6" hidden="1">[1]Sheet1!#REF!</definedName>
    <definedName name="solargraph" localSheetId="8" hidden="1">[1]Sheet1!#REF!</definedName>
    <definedName name="solargraph" hidden="1">[1]Sheet1!#REF!</definedName>
    <definedName name="solver_adj" localSheetId="2" hidden="1">#REF!</definedName>
    <definedName name="solver_adj" localSheetId="7" hidden="1">#REF!</definedName>
    <definedName name="solver_adj" localSheetId="6" hidden="1">#REF!</definedName>
    <definedName name="solver_adj" localSheetId="8" hidden="1">#REF!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localSheetId="2" hidden="1">#REF!</definedName>
    <definedName name="solver_opt" localSheetId="7" hidden="1">#REF!</definedName>
    <definedName name="solver_opt" localSheetId="6" hidden="1">#REF!</definedName>
    <definedName name="solver_opt" localSheetId="8" hidden="1">#REF!</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definedName>
    <definedName name="StartMonth" localSheetId="2">#REF!</definedName>
    <definedName name="StartMonth" localSheetId="7">#REF!</definedName>
    <definedName name="StartMonth" localSheetId="6">#REF!</definedName>
    <definedName name="StartMonth" localSheetId="8">#REF!</definedName>
    <definedName name="StartMonth">#REF!</definedName>
    <definedName name="Submittal">[12]Lists!$A$2:$A$3</definedName>
    <definedName name="tableCapital">[5]Output_Table!$C$9:$C$34</definedName>
    <definedName name="tableCapital2">[5]Output_Table!$D$9:$AL$34</definedName>
    <definedName name="tableFixed">[5]Output_Table!$C$298:$C$323</definedName>
    <definedName name="tableFixed2">[5]Output_Table!$D$298:$AL$323</definedName>
    <definedName name="tableFixedOM">[5]Output_Table!$C$113:$C$138</definedName>
    <definedName name="tableFixedOM2">[5]Output_Table!$D$113:$AL$138</definedName>
    <definedName name="tableFuel">[5]Output_Table!$C$192:$C$217</definedName>
    <definedName name="tableFuel2">[5]Output_Table!$D$192:$AL$217</definedName>
    <definedName name="tableInterconnect">[5]Output_Table!$C$35:$C$60</definedName>
    <definedName name="tableInterconnect2">[5]Output_Table!$D$35:$AL$60</definedName>
    <definedName name="tableITC">[5]Output_Table!$C$87:$C$112</definedName>
    <definedName name="tableITC2">[5]Output_Table!$D$87:$AL$112</definedName>
    <definedName name="tablePerRepl">[5]Output_Table!$C$139:$C$164</definedName>
    <definedName name="tablePerRepl2">[5]Output_Table!$D$139:$AL$164</definedName>
    <definedName name="tablePropTax">[5]Output_Table!$C$61:$C$86</definedName>
    <definedName name="tablePropTax2">[5]Output_Table!$D$61:$AL$86</definedName>
    <definedName name="tablePTC">[5]Output_Table!$C$218:$C$243</definedName>
    <definedName name="tablePTC2">[5]Output_Table!$D$218:$AL$243</definedName>
    <definedName name="tableVarOM">[5]Output_Table!$C$166:$C$191</definedName>
    <definedName name="tableVarOM2">[5]Output_Table!$D$166:$AL$191</definedName>
    <definedName name="targetDSCR">[4]COSTS_Pro_Forma!$AU$41</definedName>
    <definedName name="taxcredits" localSheetId="2">[5]Dashboard!#REF!</definedName>
    <definedName name="taxcredits" localSheetId="7">[5]Dashboard!#REF!</definedName>
    <definedName name="taxcredits" localSheetId="6">[5]Dashboard!#REF!</definedName>
    <definedName name="taxcredits" localSheetId="8">[5]Dashboard!#REF!</definedName>
    <definedName name="taxcredits">[5]Dashboard!#REF!</definedName>
    <definedName name="td_losses">[5]Lists!$CB$8</definedName>
    <definedName name="wrn.ALL." hidden="1">{#N/A,#N/A,FALSE,"ASSUMPTIONS";#N/A,#N/A,FALSE,"Valuation Summary";"page1",#N/A,FALSE,"PRESENTATION";"page2",#N/A,FALSE,"PRESENTATION";#N/A,#N/A,FALSE,"ORIGINAL_ROLLBACK"}</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PRES_OUT."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_CURRENT._.PAGE." hidden="1">{"CURRENT",#N/A,FALSE,"REGISTER"}</definedName>
    <definedName name="wrn.PRINT_HISTORY." hidden="1">{"HISTORY",#N/A,FALSE,"REGISTER"}</definedName>
    <definedName name="wrn.printall." hidden="1">{"page1",#N/A,FALSE,"DCM";"page2",#N/A,FALSE,"DCM";"page3",#N/A,FALSE,"DCM";"page4",#N/A,FALSE,"DCM";"page5",#N/A,FALSE,"DCM";"page6",#N/A,FALSE,"DCM";"page7",#N/A,FALSE,"DCM";"page8",#N/A,FALSE,"DCM"}</definedName>
    <definedName name="wrn.Summary." hidden="1">{"page1",#N/A,FALSE,"DCM";"page3",#N/A,FALSE,"DCM"}</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 name="year1">'[9]2015'!$A$2:$T$816</definedName>
    <definedName name="year2">'[9]2016'!$A$2:$T$941</definedName>
    <definedName name="year3">'[9]2017'!$A$2:$T$992</definedName>
    <definedName name="yearID">[5]Resource_Characteristics!$B$12</definedName>
    <definedName name="Zone" localSheetId="2">#REF!</definedName>
    <definedName name="Zone" localSheetId="7">#REF!</definedName>
    <definedName name="Zone" localSheetId="6">#REF!</definedName>
    <definedName name="Zone" localSheetId="8">#REF!</definedName>
    <definedName name="Zone">#REF!</definedName>
  </definedNames>
  <calcPr calcId="162913"/>
</workbook>
</file>

<file path=xl/calcChain.xml><?xml version="1.0" encoding="utf-8"?>
<calcChain xmlns="http://schemas.openxmlformats.org/spreadsheetml/2006/main">
  <c r="J4" i="27" l="1"/>
  <c r="K4" i="27"/>
  <c r="L4" i="27"/>
  <c r="M4" i="27"/>
  <c r="N4" i="27"/>
  <c r="O4" i="27"/>
  <c r="J6" i="27"/>
  <c r="K6" i="27"/>
  <c r="L6" i="27"/>
  <c r="M6" i="27"/>
  <c r="N6" i="27"/>
  <c r="O6" i="27"/>
  <c r="F51" i="5"/>
  <c r="G51" i="5"/>
  <c r="H51" i="5"/>
  <c r="I51" i="5"/>
  <c r="J51" i="5"/>
  <c r="E51" i="5"/>
  <c r="B16" i="4"/>
  <c r="B10" i="29" l="1"/>
  <c r="B9" i="29"/>
  <c r="B8" i="29"/>
  <c r="B7" i="29"/>
  <c r="B6" i="29"/>
  <c r="N162" i="28" l="1"/>
  <c r="N161" i="28"/>
  <c r="N160" i="28"/>
  <c r="N159" i="28"/>
  <c r="N158" i="28"/>
  <c r="M6" i="29" l="1"/>
  <c r="U159" i="28"/>
  <c r="Z159" i="28"/>
  <c r="AA159" i="28"/>
  <c r="AB159" i="28"/>
  <c r="AC159" i="28"/>
  <c r="AD159" i="28"/>
  <c r="U160" i="28"/>
  <c r="Z160" i="28"/>
  <c r="AA160" i="28"/>
  <c r="AB160" i="28"/>
  <c r="AC160" i="28"/>
  <c r="AD160" i="28"/>
  <c r="Z161" i="28"/>
  <c r="AA161" i="28"/>
  <c r="AB161" i="28"/>
  <c r="AC161" i="28"/>
  <c r="AD161" i="28"/>
  <c r="U162" i="28"/>
  <c r="Z162" i="28"/>
  <c r="AA162" i="28"/>
  <c r="AB162" i="28"/>
  <c r="AC162" i="28"/>
  <c r="AD162" i="28"/>
  <c r="U158" i="28"/>
  <c r="Z158" i="28"/>
  <c r="AA158" i="28"/>
  <c r="AB158" i="28"/>
  <c r="AC158" i="28"/>
  <c r="AD158" i="28"/>
  <c r="O162" i="28"/>
  <c r="AH162" i="28" s="1"/>
  <c r="N10" i="29" s="1"/>
  <c r="O161" i="28"/>
  <c r="M9" i="29" s="1"/>
  <c r="O160" i="28"/>
  <c r="M8" i="29" s="1"/>
  <c r="O159" i="28"/>
  <c r="AH159" i="28" s="1"/>
  <c r="N7" i="29" s="1"/>
  <c r="O158" i="28"/>
  <c r="G9" i="29"/>
  <c r="H9" i="29" s="1"/>
  <c r="G7" i="29"/>
  <c r="H7" i="29" s="1"/>
  <c r="G6" i="29"/>
  <c r="H6" i="29" s="1"/>
  <c r="G8" i="29"/>
  <c r="H8" i="29" s="1"/>
  <c r="G10" i="29"/>
  <c r="H10" i="29" s="1"/>
  <c r="E7" i="29"/>
  <c r="E8" i="29"/>
  <c r="E9" i="29"/>
  <c r="E10" i="29"/>
  <c r="E6" i="29"/>
  <c r="M10" i="29" l="1"/>
  <c r="M7" i="29"/>
  <c r="AH160" i="28"/>
  <c r="N8" i="29" s="1"/>
  <c r="AH161" i="28"/>
  <c r="N9" i="29" s="1"/>
  <c r="AH158" i="28" l="1"/>
  <c r="N6" i="29" l="1"/>
  <c r="U147" i="28"/>
  <c r="L3" i="4" l="1"/>
  <c r="L4" i="4"/>
  <c r="L5" i="4"/>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2" i="4"/>
  <c r="AC52" i="28" l="1"/>
  <c r="AB52" i="28"/>
  <c r="AA52" i="28"/>
  <c r="AC51" i="28"/>
  <c r="AB51" i="28"/>
  <c r="AA51" i="28"/>
  <c r="AC50" i="28"/>
  <c r="AB50" i="28"/>
  <c r="AA50" i="28"/>
  <c r="AC49" i="28"/>
  <c r="AB49" i="28"/>
  <c r="AA49" i="28"/>
  <c r="AC48" i="28"/>
  <c r="AB48" i="28"/>
  <c r="AA48" i="28"/>
  <c r="AC47" i="28"/>
  <c r="AB47" i="28"/>
  <c r="AA47" i="28"/>
  <c r="AC46" i="28"/>
  <c r="AB46" i="28"/>
  <c r="AA46" i="28"/>
  <c r="AC45" i="28"/>
  <c r="AB45" i="28"/>
  <c r="AA45" i="28"/>
  <c r="AC44" i="28"/>
  <c r="AB44" i="28"/>
  <c r="AA44" i="28"/>
  <c r="AC43" i="28"/>
  <c r="AB43" i="28"/>
  <c r="AA43" i="28"/>
  <c r="AC42" i="28"/>
  <c r="AB42" i="28"/>
  <c r="AA42" i="28"/>
  <c r="AC41" i="28"/>
  <c r="AB41" i="28"/>
  <c r="AA41" i="28"/>
  <c r="AC40" i="28"/>
  <c r="AB40" i="28"/>
  <c r="AA40" i="28"/>
  <c r="AC39" i="28"/>
  <c r="AB39" i="28"/>
  <c r="AA39" i="28"/>
  <c r="AC38" i="28"/>
  <c r="AB38" i="28"/>
  <c r="AA38" i="28"/>
  <c r="AC37" i="28"/>
  <c r="AB37" i="28"/>
  <c r="AA37" i="28"/>
  <c r="AC36" i="28"/>
  <c r="AB36" i="28"/>
  <c r="AA36" i="28"/>
  <c r="AC35" i="28"/>
  <c r="AB35" i="28"/>
  <c r="AA35" i="28"/>
  <c r="AC34" i="28"/>
  <c r="AB34" i="28"/>
  <c r="AA34" i="28"/>
  <c r="AC33" i="28"/>
  <c r="AB33" i="28"/>
  <c r="AA33" i="28"/>
  <c r="AC32" i="28"/>
  <c r="AB32" i="28"/>
  <c r="AA32" i="28"/>
  <c r="AC31" i="28"/>
  <c r="AB31" i="28"/>
  <c r="AA31" i="28"/>
  <c r="AC30" i="28"/>
  <c r="AB30" i="28"/>
  <c r="AA30" i="28"/>
  <c r="AC29" i="28"/>
  <c r="AB29" i="28"/>
  <c r="AA29" i="28"/>
  <c r="AC77" i="28"/>
  <c r="AB77" i="28"/>
  <c r="AA77" i="28"/>
  <c r="AC76" i="28"/>
  <c r="AB76" i="28"/>
  <c r="AA76" i="28"/>
  <c r="AC75" i="28"/>
  <c r="AB75" i="28"/>
  <c r="AA75" i="28"/>
  <c r="AC74" i="28"/>
  <c r="AB74" i="28"/>
  <c r="AA74" i="28"/>
  <c r="AC73" i="28"/>
  <c r="AB73" i="28"/>
  <c r="AA73" i="28"/>
  <c r="AC72" i="28"/>
  <c r="AB72" i="28"/>
  <c r="AA72" i="28"/>
  <c r="AC71" i="28"/>
  <c r="AB71" i="28"/>
  <c r="AA71" i="28"/>
  <c r="AC70" i="28"/>
  <c r="AB70" i="28"/>
  <c r="AA70" i="28"/>
  <c r="AC69" i="28"/>
  <c r="AB69" i="28"/>
  <c r="AA69" i="28"/>
  <c r="AC68" i="28"/>
  <c r="AB68" i="28"/>
  <c r="AA68" i="28"/>
  <c r="AC67" i="28"/>
  <c r="AB67" i="28"/>
  <c r="AA67" i="28"/>
  <c r="AC66" i="28"/>
  <c r="AB66" i="28"/>
  <c r="AA66" i="28"/>
  <c r="AC65" i="28"/>
  <c r="AB65" i="28"/>
  <c r="AA65" i="28"/>
  <c r="AC64" i="28"/>
  <c r="AB64" i="28"/>
  <c r="AA64" i="28"/>
  <c r="AC63" i="28"/>
  <c r="AB63" i="28"/>
  <c r="AA63" i="28"/>
  <c r="AC62" i="28"/>
  <c r="AB62" i="28"/>
  <c r="AA62" i="28"/>
  <c r="AC61" i="28"/>
  <c r="AB61" i="28"/>
  <c r="AA61" i="28"/>
  <c r="AC60" i="28"/>
  <c r="AB60" i="28"/>
  <c r="AA60" i="28"/>
  <c r="AC59" i="28"/>
  <c r="AB59" i="28"/>
  <c r="AA59" i="28"/>
  <c r="AC58" i="28"/>
  <c r="AB58" i="28"/>
  <c r="AA58" i="28"/>
  <c r="AC57" i="28"/>
  <c r="AB57" i="28"/>
  <c r="AA57" i="28"/>
  <c r="AC56" i="28"/>
  <c r="AB56" i="28"/>
  <c r="AA56" i="28"/>
  <c r="AC55" i="28"/>
  <c r="AB55" i="28"/>
  <c r="AA55" i="28"/>
  <c r="AC54" i="28"/>
  <c r="AB54" i="28"/>
  <c r="AA54" i="28"/>
  <c r="AC102" i="28"/>
  <c r="AC101" i="28"/>
  <c r="AC100" i="28"/>
  <c r="AC99" i="28"/>
  <c r="AC98" i="28"/>
  <c r="AC97" i="28"/>
  <c r="AC96" i="28"/>
  <c r="AC95" i="28"/>
  <c r="AC94" i="28"/>
  <c r="AC93" i="28"/>
  <c r="AC92" i="28"/>
  <c r="AC91" i="28"/>
  <c r="AC90" i="28"/>
  <c r="AC89" i="28"/>
  <c r="AC88" i="28"/>
  <c r="AC87" i="28"/>
  <c r="AC86" i="28"/>
  <c r="AC85" i="28"/>
  <c r="AC84" i="28"/>
  <c r="AC83" i="28"/>
  <c r="AC82" i="28"/>
  <c r="AC81" i="28"/>
  <c r="AC80" i="28"/>
  <c r="AC79" i="28"/>
  <c r="AC127" i="28"/>
  <c r="AC126" i="28"/>
  <c r="AC125" i="28"/>
  <c r="AC124" i="28"/>
  <c r="AC123" i="28"/>
  <c r="AC122" i="28"/>
  <c r="AC121" i="28"/>
  <c r="AC120" i="28"/>
  <c r="AC119" i="28"/>
  <c r="AC118" i="28"/>
  <c r="AC117" i="28"/>
  <c r="AC116" i="28"/>
  <c r="AC115" i="28"/>
  <c r="AC114" i="28"/>
  <c r="AC113" i="28"/>
  <c r="AC112" i="28"/>
  <c r="AC111" i="28"/>
  <c r="AC110" i="28"/>
  <c r="AC109" i="28"/>
  <c r="AC108" i="28"/>
  <c r="AC107" i="28"/>
  <c r="AC106" i="28"/>
  <c r="AC105" i="28"/>
  <c r="AC104" i="28"/>
  <c r="AC151" i="28"/>
  <c r="AB151" i="28"/>
  <c r="AA151" i="28"/>
  <c r="AC150" i="28"/>
  <c r="AB150" i="28"/>
  <c r="AA150" i="28"/>
  <c r="AC149" i="28"/>
  <c r="AB149" i="28"/>
  <c r="AA149" i="28"/>
  <c r="AC148" i="28"/>
  <c r="AB148" i="28"/>
  <c r="AA148" i="28"/>
  <c r="AC147" i="28"/>
  <c r="AB147" i="28"/>
  <c r="AA147" i="28"/>
  <c r="AC146" i="28"/>
  <c r="AB146" i="28"/>
  <c r="AA146" i="28"/>
  <c r="AC145" i="28"/>
  <c r="AB145" i="28"/>
  <c r="AA145" i="28"/>
  <c r="AC144" i="28"/>
  <c r="AB144" i="28"/>
  <c r="AA144" i="28"/>
  <c r="AC143" i="28"/>
  <c r="AB143" i="28"/>
  <c r="AA143" i="28"/>
  <c r="AC142" i="28"/>
  <c r="AB142" i="28"/>
  <c r="AA142" i="28"/>
  <c r="AC141" i="28"/>
  <c r="AB141" i="28"/>
  <c r="AA141" i="28"/>
  <c r="AC140" i="28"/>
  <c r="AB140" i="28"/>
  <c r="AA140" i="28"/>
  <c r="AC139" i="28"/>
  <c r="AB139" i="28"/>
  <c r="AA139" i="28"/>
  <c r="AC138" i="28"/>
  <c r="AB138" i="28"/>
  <c r="AA138" i="28"/>
  <c r="AC137" i="28"/>
  <c r="AB137" i="28"/>
  <c r="AA137" i="28"/>
  <c r="AC136" i="28"/>
  <c r="AB136" i="28"/>
  <c r="AA136" i="28"/>
  <c r="AC135" i="28"/>
  <c r="AB135" i="28"/>
  <c r="AA135" i="28"/>
  <c r="AC134" i="28"/>
  <c r="AB134" i="28"/>
  <c r="AA134" i="28"/>
  <c r="AC133" i="28"/>
  <c r="AB133" i="28"/>
  <c r="AA133" i="28"/>
  <c r="AC132" i="28"/>
  <c r="AB132" i="28"/>
  <c r="AA132" i="28"/>
  <c r="AC131" i="28"/>
  <c r="AB131" i="28"/>
  <c r="AA131" i="28"/>
  <c r="AC130" i="28"/>
  <c r="AB130" i="28"/>
  <c r="AA130" i="28"/>
  <c r="AC129" i="28"/>
  <c r="AB129" i="28"/>
  <c r="AA129" i="28"/>
  <c r="AC152" i="28"/>
  <c r="AB152" i="28"/>
  <c r="AA152" i="28"/>
  <c r="AC27" i="28"/>
  <c r="AB27" i="28"/>
  <c r="AA27" i="28"/>
  <c r="AC26" i="28"/>
  <c r="AB26" i="28"/>
  <c r="AA26" i="28"/>
  <c r="AC25" i="28"/>
  <c r="AB25" i="28"/>
  <c r="AA25" i="28"/>
  <c r="AC24" i="28"/>
  <c r="AB24" i="28"/>
  <c r="AA24" i="28"/>
  <c r="AC23" i="28"/>
  <c r="AB23" i="28"/>
  <c r="AA23" i="28"/>
  <c r="AC22" i="28"/>
  <c r="AB22" i="28"/>
  <c r="AA22" i="28"/>
  <c r="AC21" i="28"/>
  <c r="AB21" i="28"/>
  <c r="AA21" i="28"/>
  <c r="AC20" i="28"/>
  <c r="AB20" i="28"/>
  <c r="AA20" i="28"/>
  <c r="AC19" i="28"/>
  <c r="AB19" i="28"/>
  <c r="AA19" i="28"/>
  <c r="AC18" i="28"/>
  <c r="AB18" i="28"/>
  <c r="AA18" i="28"/>
  <c r="AC17" i="28"/>
  <c r="AB17" i="28"/>
  <c r="AA17" i="28"/>
  <c r="AC16" i="28"/>
  <c r="AB16" i="28"/>
  <c r="AA16" i="28"/>
  <c r="AC15" i="28"/>
  <c r="AB15" i="28"/>
  <c r="AA15" i="28"/>
  <c r="AC14" i="28"/>
  <c r="AB14" i="28"/>
  <c r="AA14" i="28"/>
  <c r="AC13" i="28"/>
  <c r="AB13" i="28"/>
  <c r="AA13" i="28"/>
  <c r="AC12" i="28"/>
  <c r="AB12" i="28"/>
  <c r="AA12" i="28"/>
  <c r="AC11" i="28"/>
  <c r="AB11" i="28"/>
  <c r="AA11" i="28"/>
  <c r="AC10" i="28"/>
  <c r="AB10" i="28"/>
  <c r="AA10" i="28"/>
  <c r="AC9" i="28"/>
  <c r="AB9" i="28"/>
  <c r="AA9" i="28"/>
  <c r="AC8" i="28"/>
  <c r="AB8" i="28"/>
  <c r="AA8" i="28"/>
  <c r="AC7" i="28"/>
  <c r="AB7" i="28"/>
  <c r="AA7" i="28"/>
  <c r="AC6" i="28"/>
  <c r="AB6" i="28"/>
  <c r="AA6" i="28"/>
  <c r="AC5" i="28"/>
  <c r="AB5" i="28"/>
  <c r="AA5" i="28"/>
  <c r="AC4" i="28"/>
  <c r="AB4" i="28"/>
  <c r="AA4" i="28"/>
  <c r="C38" i="5" l="1"/>
  <c r="C34" i="5"/>
  <c r="C30" i="5"/>
  <c r="C17" i="5"/>
  <c r="O7" i="27"/>
  <c r="J17" i="5" s="1"/>
  <c r="N7" i="27"/>
  <c r="I17" i="5" s="1"/>
  <c r="M7" i="27"/>
  <c r="H17" i="5" s="1"/>
  <c r="L7" i="27"/>
  <c r="G17" i="5" s="1"/>
  <c r="K7" i="27"/>
  <c r="F17" i="5" s="1"/>
  <c r="J7" i="27"/>
  <c r="E17" i="5" s="1"/>
  <c r="J30" i="5"/>
  <c r="I30" i="5"/>
  <c r="H30" i="5"/>
  <c r="G30" i="5"/>
  <c r="F30" i="5"/>
  <c r="E30" i="5"/>
  <c r="O5" i="27"/>
  <c r="J38" i="5" s="1"/>
  <c r="N5" i="27"/>
  <c r="I38" i="5" s="1"/>
  <c r="M5" i="27"/>
  <c r="H38" i="5" s="1"/>
  <c r="L5" i="27"/>
  <c r="G38" i="5" s="1"/>
  <c r="K5" i="27"/>
  <c r="F38" i="5" s="1"/>
  <c r="J5" i="27"/>
  <c r="E38" i="5" s="1"/>
  <c r="J34" i="5"/>
  <c r="I34" i="5"/>
  <c r="H34" i="5"/>
  <c r="G34" i="5"/>
  <c r="F34" i="5"/>
  <c r="E34" i="5"/>
  <c r="A2" i="4" l="1"/>
  <c r="A3" i="4"/>
  <c r="A4" i="4"/>
  <c r="A5" i="4"/>
  <c r="A6" i="4"/>
  <c r="A7" i="4"/>
  <c r="A8" i="4"/>
  <c r="A1171" i="4"/>
  <c r="F1171"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1172" i="4"/>
  <c r="F1172" i="4" s="1"/>
  <c r="A53" i="4"/>
  <c r="A54" i="4"/>
  <c r="A55" i="4"/>
  <c r="A56" i="4"/>
  <c r="A57" i="4"/>
  <c r="A58" i="4"/>
  <c r="A59" i="4"/>
  <c r="A1173" i="4"/>
  <c r="F1173" i="4" s="1"/>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174" i="4"/>
  <c r="F1174"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175" i="4"/>
  <c r="F1175" i="4"/>
  <c r="A154" i="4"/>
  <c r="A155" i="4"/>
  <c r="A156" i="4"/>
  <c r="A157" i="4"/>
  <c r="A158" i="4"/>
  <c r="A159" i="4"/>
  <c r="A160" i="4"/>
  <c r="A161" i="4"/>
  <c r="A162" i="4"/>
  <c r="A163" i="4"/>
  <c r="A164" i="4"/>
  <c r="A165" i="4"/>
  <c r="A1176" i="4"/>
  <c r="F1176" i="4" s="1"/>
  <c r="A1177" i="4"/>
  <c r="F1177" i="4" s="1"/>
  <c r="A166" i="4"/>
  <c r="A167" i="4"/>
  <c r="A168" i="4"/>
  <c r="A169" i="4"/>
  <c r="A170" i="4"/>
  <c r="A171" i="4"/>
  <c r="A172" i="4"/>
  <c r="A173" i="4"/>
  <c r="A174" i="4"/>
  <c r="A175" i="4"/>
  <c r="A176" i="4"/>
  <c r="A177" i="4"/>
  <c r="A178" i="4"/>
  <c r="A179" i="4"/>
  <c r="A1178" i="4"/>
  <c r="F1178" i="4" s="1"/>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1179" i="4"/>
  <c r="F1179" i="4" s="1"/>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1180" i="4"/>
  <c r="F1180"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1181" i="4"/>
  <c r="F1181" i="4"/>
  <c r="A367" i="4"/>
  <c r="A368" i="4"/>
  <c r="A369" i="4"/>
  <c r="A370" i="4"/>
  <c r="A371" i="4"/>
  <c r="A372" i="4"/>
  <c r="A373" i="4"/>
  <c r="A374" i="4"/>
  <c r="A1182" i="4"/>
  <c r="F1182" i="4" s="1"/>
  <c r="A1183" i="4"/>
  <c r="F1183"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1184" i="4"/>
  <c r="F1184" i="4" s="1"/>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1185" i="4"/>
  <c r="F118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1186" i="4"/>
  <c r="F1186" i="4" s="1"/>
  <c r="A502" i="4"/>
  <c r="A503" i="4"/>
  <c r="A504" i="4"/>
  <c r="A505" i="4"/>
  <c r="A506" i="4"/>
  <c r="A507" i="4"/>
  <c r="A508" i="4"/>
  <c r="A509" i="4"/>
  <c r="A510" i="4"/>
  <c r="A511" i="4"/>
  <c r="A512" i="4"/>
  <c r="G512" i="4" s="1"/>
  <c r="A1187" i="4"/>
  <c r="F1187" i="4" s="1"/>
  <c r="A513" i="4"/>
  <c r="A514" i="4"/>
  <c r="A515" i="4"/>
  <c r="A516" i="4"/>
  <c r="G516" i="4" s="1"/>
  <c r="A517" i="4"/>
  <c r="A518" i="4"/>
  <c r="A519" i="4"/>
  <c r="G519" i="4" s="1"/>
  <c r="A520" i="4"/>
  <c r="A521" i="4"/>
  <c r="A522" i="4"/>
  <c r="A523" i="4"/>
  <c r="A524" i="4"/>
  <c r="A525" i="4"/>
  <c r="G525" i="4" s="1"/>
  <c r="A526" i="4"/>
  <c r="A527" i="4"/>
  <c r="A528" i="4"/>
  <c r="G528" i="4" s="1"/>
  <c r="A529" i="4"/>
  <c r="A530" i="4"/>
  <c r="A531" i="4"/>
  <c r="A532" i="4"/>
  <c r="A533" i="4"/>
  <c r="A534" i="4"/>
  <c r="G534" i="4" s="1"/>
  <c r="A535" i="4"/>
  <c r="A536" i="4"/>
  <c r="A537" i="4"/>
  <c r="G537" i="4" s="1"/>
  <c r="A538" i="4"/>
  <c r="A539" i="4"/>
  <c r="A540" i="4"/>
  <c r="A1188" i="4"/>
  <c r="F1188" i="4" s="1"/>
  <c r="A541" i="4"/>
  <c r="A542" i="4"/>
  <c r="A543" i="4"/>
  <c r="A1189" i="4"/>
  <c r="F1189" i="4" s="1"/>
  <c r="A544" i="4"/>
  <c r="A545" i="4"/>
  <c r="A546" i="4"/>
  <c r="A547" i="4"/>
  <c r="A548" i="4"/>
  <c r="G548" i="4" s="1"/>
  <c r="A549" i="4"/>
  <c r="A550" i="4"/>
  <c r="A551" i="4"/>
  <c r="G551" i="4" s="1"/>
  <c r="A552" i="4"/>
  <c r="G552" i="4" s="1"/>
  <c r="A553" i="4"/>
  <c r="A554" i="4"/>
  <c r="A555" i="4"/>
  <c r="A556" i="4"/>
  <c r="A557" i="4"/>
  <c r="G557" i="4" s="1"/>
  <c r="A558" i="4"/>
  <c r="A559" i="4"/>
  <c r="A560" i="4"/>
  <c r="G560" i="4" s="1"/>
  <c r="A561" i="4"/>
  <c r="G561" i="4" s="1"/>
  <c r="A562" i="4"/>
  <c r="A563" i="4"/>
  <c r="A564" i="4"/>
  <c r="A565" i="4"/>
  <c r="A566" i="4"/>
  <c r="G566" i="4" s="1"/>
  <c r="A567" i="4"/>
  <c r="A1190" i="4"/>
  <c r="F1190" i="4"/>
  <c r="A568" i="4"/>
  <c r="A1191" i="4"/>
  <c r="F1191" i="4"/>
  <c r="A569" i="4"/>
  <c r="A1192" i="4"/>
  <c r="F1192" i="4"/>
  <c r="A570" i="4"/>
  <c r="G570" i="4" s="1"/>
  <c r="A571" i="4"/>
  <c r="A572" i="4"/>
  <c r="A573" i="4"/>
  <c r="A574" i="4"/>
  <c r="A575" i="4"/>
  <c r="G575" i="4" s="1"/>
  <c r="A576" i="4"/>
  <c r="A577" i="4"/>
  <c r="A578" i="4"/>
  <c r="G578" i="4" s="1"/>
  <c r="A579" i="4"/>
  <c r="G579" i="4" s="1"/>
  <c r="A580" i="4"/>
  <c r="A581" i="4"/>
  <c r="A582" i="4"/>
  <c r="A583" i="4"/>
  <c r="A584" i="4"/>
  <c r="G584" i="4" s="1"/>
  <c r="A585" i="4"/>
  <c r="A586" i="4"/>
  <c r="A587" i="4"/>
  <c r="G587" i="4" s="1"/>
  <c r="A588" i="4"/>
  <c r="G588" i="4" s="1"/>
  <c r="A589" i="4"/>
  <c r="A590" i="4"/>
  <c r="A591" i="4"/>
  <c r="A592" i="4"/>
  <c r="A593" i="4"/>
  <c r="G593" i="4" s="1"/>
  <c r="A594" i="4"/>
  <c r="A595" i="4"/>
  <c r="A596" i="4"/>
  <c r="G596" i="4" s="1"/>
  <c r="A597" i="4"/>
  <c r="G597" i="4" s="1"/>
  <c r="A598" i="4"/>
  <c r="A599" i="4"/>
  <c r="A600" i="4"/>
  <c r="A601" i="4"/>
  <c r="A602" i="4"/>
  <c r="G602" i="4" s="1"/>
  <c r="A603" i="4"/>
  <c r="A604" i="4"/>
  <c r="A605" i="4"/>
  <c r="G605" i="4" s="1"/>
  <c r="A606" i="4"/>
  <c r="G606" i="4" s="1"/>
  <c r="A607" i="4"/>
  <c r="A608" i="4"/>
  <c r="A609" i="4"/>
  <c r="A610" i="4"/>
  <c r="A611" i="4"/>
  <c r="G611" i="4" s="1"/>
  <c r="A612" i="4"/>
  <c r="A613" i="4"/>
  <c r="A614" i="4"/>
  <c r="G614" i="4" s="1"/>
  <c r="A615" i="4"/>
  <c r="G615" i="4" s="1"/>
  <c r="A616" i="4"/>
  <c r="A617" i="4"/>
  <c r="A618" i="4"/>
  <c r="A619" i="4"/>
  <c r="A620" i="4"/>
  <c r="G620" i="4" s="1"/>
  <c r="A621" i="4"/>
  <c r="A622" i="4"/>
  <c r="A623" i="4"/>
  <c r="G623" i="4" s="1"/>
  <c r="A624" i="4"/>
  <c r="G624" i="4" s="1"/>
  <c r="A625" i="4"/>
  <c r="A626" i="4"/>
  <c r="A627" i="4"/>
  <c r="A628" i="4"/>
  <c r="A629" i="4"/>
  <c r="G629" i="4" s="1"/>
  <c r="A630" i="4"/>
  <c r="A631" i="4"/>
  <c r="A1193" i="4"/>
  <c r="F1193" i="4" s="1"/>
  <c r="A632" i="4"/>
  <c r="A633" i="4"/>
  <c r="G633" i="4" s="1"/>
  <c r="A634" i="4"/>
  <c r="A635" i="4"/>
  <c r="A636" i="4"/>
  <c r="G636" i="4" s="1"/>
  <c r="A637" i="4"/>
  <c r="A638" i="4"/>
  <c r="A639" i="4"/>
  <c r="A640" i="4"/>
  <c r="A641" i="4"/>
  <c r="A642" i="4"/>
  <c r="G642" i="4" s="1"/>
  <c r="A643" i="4"/>
  <c r="A644" i="4"/>
  <c r="A645" i="4"/>
  <c r="G645" i="4" s="1"/>
  <c r="A646" i="4"/>
  <c r="A647" i="4"/>
  <c r="A648" i="4"/>
  <c r="A649" i="4"/>
  <c r="A650" i="4"/>
  <c r="A651" i="4"/>
  <c r="G651" i="4" s="1"/>
  <c r="A652" i="4"/>
  <c r="A653" i="4"/>
  <c r="A1194" i="4"/>
  <c r="F1194" i="4" s="1"/>
  <c r="A654" i="4"/>
  <c r="A655" i="4"/>
  <c r="A656" i="4"/>
  <c r="G656" i="4" s="1"/>
  <c r="A657" i="4"/>
  <c r="A658" i="4"/>
  <c r="A659" i="4"/>
  <c r="A660" i="4"/>
  <c r="A1195" i="4"/>
  <c r="F1195" i="4" s="1"/>
  <c r="A661" i="4"/>
  <c r="A662" i="4"/>
  <c r="A663" i="4"/>
  <c r="A664" i="4"/>
  <c r="A665" i="4"/>
  <c r="G665" i="4" s="1"/>
  <c r="A666" i="4"/>
  <c r="A667" i="4"/>
  <c r="A668" i="4"/>
  <c r="G668" i="4" s="1"/>
  <c r="A669" i="4"/>
  <c r="G669" i="4" s="1"/>
  <c r="A670" i="4"/>
  <c r="A671" i="4"/>
  <c r="A672" i="4"/>
  <c r="A673" i="4"/>
  <c r="A674" i="4"/>
  <c r="G674" i="4" s="1"/>
  <c r="A675" i="4"/>
  <c r="A676" i="4"/>
  <c r="A677" i="4"/>
  <c r="G677" i="4" s="1"/>
  <c r="A1196" i="4"/>
  <c r="F1196" i="4" s="1"/>
  <c r="A678" i="4"/>
  <c r="G678" i="4" s="1"/>
  <c r="A679" i="4"/>
  <c r="A680" i="4"/>
  <c r="A681" i="4"/>
  <c r="G681" i="4" s="1"/>
  <c r="A682" i="4"/>
  <c r="A683" i="4"/>
  <c r="A684" i="4"/>
  <c r="A685" i="4"/>
  <c r="A686" i="4"/>
  <c r="A687" i="4"/>
  <c r="G687" i="4" s="1"/>
  <c r="A688" i="4"/>
  <c r="A689" i="4"/>
  <c r="A690" i="4"/>
  <c r="G690" i="4" s="1"/>
  <c r="A691" i="4"/>
  <c r="A692" i="4"/>
  <c r="A693" i="4"/>
  <c r="A694" i="4"/>
  <c r="A695" i="4"/>
  <c r="A696" i="4"/>
  <c r="G696" i="4" s="1"/>
  <c r="A697" i="4"/>
  <c r="A698" i="4"/>
  <c r="A699" i="4"/>
  <c r="G699" i="4" s="1"/>
  <c r="A1197" i="4"/>
  <c r="F1197" i="4" s="1"/>
  <c r="A700" i="4"/>
  <c r="A701" i="4"/>
  <c r="G701" i="4" s="1"/>
  <c r="A702" i="4"/>
  <c r="A703" i="4"/>
  <c r="A704" i="4"/>
  <c r="A705" i="4"/>
  <c r="A706" i="4"/>
  <c r="A707" i="4"/>
  <c r="A708" i="4"/>
  <c r="A709" i="4"/>
  <c r="A710" i="4"/>
  <c r="G710" i="4" s="1"/>
  <c r="A711" i="4"/>
  <c r="A712" i="4"/>
  <c r="A713" i="4"/>
  <c r="A714" i="4"/>
  <c r="A715" i="4"/>
  <c r="A716" i="4"/>
  <c r="A717" i="4"/>
  <c r="A718" i="4"/>
  <c r="A719" i="4"/>
  <c r="G719" i="4" s="1"/>
  <c r="A1198" i="4"/>
  <c r="F1198" i="4"/>
  <c r="A720" i="4"/>
  <c r="A721" i="4"/>
  <c r="A722" i="4"/>
  <c r="G722" i="4" s="1"/>
  <c r="A723" i="4"/>
  <c r="G723" i="4" s="1"/>
  <c r="A724" i="4"/>
  <c r="A725" i="4"/>
  <c r="A726" i="4"/>
  <c r="A727" i="4"/>
  <c r="A1199" i="4"/>
  <c r="F1199" i="4" s="1"/>
  <c r="A728" i="4"/>
  <c r="A729" i="4"/>
  <c r="A730" i="4"/>
  <c r="A731" i="4"/>
  <c r="A732" i="4"/>
  <c r="A733" i="4"/>
  <c r="A734" i="4"/>
  <c r="A735" i="4"/>
  <c r="A736" i="4"/>
  <c r="A737" i="4"/>
  <c r="A738" i="4"/>
  <c r="A739" i="4"/>
  <c r="A740" i="4"/>
  <c r="A741" i="4"/>
  <c r="A742" i="4"/>
  <c r="A743" i="4"/>
  <c r="A744" i="4"/>
  <c r="A745" i="4"/>
  <c r="A746" i="4"/>
  <c r="A747" i="4"/>
  <c r="A748" i="4"/>
  <c r="A749" i="4"/>
  <c r="A750" i="4"/>
  <c r="A751" i="4"/>
  <c r="A1200" i="4"/>
  <c r="F1200" i="4"/>
  <c r="A752" i="4"/>
  <c r="G752" i="4" s="1"/>
  <c r="A753" i="4"/>
  <c r="A754" i="4"/>
  <c r="G754" i="4" s="1"/>
  <c r="A755" i="4"/>
  <c r="G755" i="4" s="1"/>
  <c r="A756" i="4"/>
  <c r="A757" i="4"/>
  <c r="G757" i="4" s="1"/>
  <c r="A758" i="4"/>
  <c r="G758" i="4" s="1"/>
  <c r="A1201" i="4"/>
  <c r="F1201" i="4"/>
  <c r="A759" i="4"/>
  <c r="A760" i="4"/>
  <c r="A761" i="4"/>
  <c r="G761" i="4" s="1"/>
  <c r="A762" i="4"/>
  <c r="A763" i="4"/>
  <c r="A764" i="4"/>
  <c r="G764" i="4" s="1"/>
  <c r="A765" i="4"/>
  <c r="A766" i="4"/>
  <c r="A767" i="4"/>
  <c r="G767" i="4" s="1"/>
  <c r="A768" i="4"/>
  <c r="A769" i="4"/>
  <c r="A770" i="4"/>
  <c r="G770" i="4" s="1"/>
  <c r="A771" i="4"/>
  <c r="A772" i="4"/>
  <c r="A773" i="4"/>
  <c r="G773" i="4" s="1"/>
  <c r="A774" i="4"/>
  <c r="A775" i="4"/>
  <c r="A776" i="4"/>
  <c r="G776" i="4" s="1"/>
  <c r="A777" i="4"/>
  <c r="A778" i="4"/>
  <c r="A779" i="4"/>
  <c r="G779" i="4" s="1"/>
  <c r="A780" i="4"/>
  <c r="A781" i="4"/>
  <c r="A782" i="4"/>
  <c r="G782" i="4" s="1"/>
  <c r="A783" i="4"/>
  <c r="A784" i="4"/>
  <c r="A785" i="4"/>
  <c r="G785" i="4" s="1"/>
  <c r="A786" i="4"/>
  <c r="A787" i="4"/>
  <c r="A788" i="4"/>
  <c r="G788" i="4" s="1"/>
  <c r="A789" i="4"/>
  <c r="A790" i="4"/>
  <c r="A791" i="4"/>
  <c r="G791" i="4" s="1"/>
  <c r="A792" i="4"/>
  <c r="A793" i="4"/>
  <c r="A794" i="4"/>
  <c r="G794" i="4" s="1"/>
  <c r="A795" i="4"/>
  <c r="A796" i="4"/>
  <c r="A797" i="4"/>
  <c r="G797" i="4" s="1"/>
  <c r="A798" i="4"/>
  <c r="A799" i="4"/>
  <c r="A800" i="4"/>
  <c r="G800" i="4" s="1"/>
  <c r="A801" i="4"/>
  <c r="A802" i="4"/>
  <c r="A803" i="4"/>
  <c r="G803" i="4" s="1"/>
  <c r="A804" i="4"/>
  <c r="A805" i="4"/>
  <c r="A806" i="4"/>
  <c r="G806" i="4" s="1"/>
  <c r="A807" i="4"/>
  <c r="A808" i="4"/>
  <c r="A809" i="4"/>
  <c r="G809" i="4" s="1"/>
  <c r="A810" i="4"/>
  <c r="A811" i="4"/>
  <c r="A812" i="4"/>
  <c r="G812" i="4" s="1"/>
  <c r="A813" i="4"/>
  <c r="A814" i="4"/>
  <c r="A815" i="4"/>
  <c r="G815" i="4" s="1"/>
  <c r="A816" i="4"/>
  <c r="A817" i="4"/>
  <c r="A818" i="4"/>
  <c r="G818" i="4" s="1"/>
  <c r="A819" i="4"/>
  <c r="A820" i="4"/>
  <c r="A821" i="4"/>
  <c r="G821" i="4" s="1"/>
  <c r="A822" i="4"/>
  <c r="A823" i="4"/>
  <c r="A824" i="4"/>
  <c r="G824" i="4" s="1"/>
  <c r="A825" i="4"/>
  <c r="A826" i="4"/>
  <c r="A827" i="4"/>
  <c r="G827" i="4" s="1"/>
  <c r="A828" i="4"/>
  <c r="A829" i="4"/>
  <c r="A830" i="4"/>
  <c r="G830" i="4" s="1"/>
  <c r="A831" i="4"/>
  <c r="A832" i="4"/>
  <c r="A833" i="4"/>
  <c r="G833" i="4" s="1"/>
  <c r="A834" i="4"/>
  <c r="A835" i="4"/>
  <c r="A836" i="4"/>
  <c r="G836" i="4" s="1"/>
  <c r="A837" i="4"/>
  <c r="A838" i="4"/>
  <c r="A839" i="4"/>
  <c r="G839" i="4" s="1"/>
  <c r="A840" i="4"/>
  <c r="A841" i="4"/>
  <c r="A842" i="4"/>
  <c r="G842" i="4" s="1"/>
  <c r="A843" i="4"/>
  <c r="A1202" i="4"/>
  <c r="F1202" i="4"/>
  <c r="A844" i="4"/>
  <c r="A845" i="4"/>
  <c r="A846" i="4"/>
  <c r="A847" i="4"/>
  <c r="A848" i="4"/>
  <c r="A849" i="4"/>
  <c r="A850" i="4"/>
  <c r="A851" i="4"/>
  <c r="A1203" i="4"/>
  <c r="F1203" i="4" s="1"/>
  <c r="A852" i="4"/>
  <c r="A853" i="4"/>
  <c r="G853" i="4" s="1"/>
  <c r="A854" i="4"/>
  <c r="G854" i="4" s="1"/>
  <c r="A855" i="4"/>
  <c r="A856" i="4"/>
  <c r="G856" i="4" s="1"/>
  <c r="A857" i="4"/>
  <c r="G857" i="4" s="1"/>
  <c r="A858" i="4"/>
  <c r="A859" i="4"/>
  <c r="G859" i="4" s="1"/>
  <c r="A860" i="4"/>
  <c r="G860" i="4" s="1"/>
  <c r="A861" i="4"/>
  <c r="A862" i="4"/>
  <c r="G862" i="4" s="1"/>
  <c r="A863" i="4"/>
  <c r="G863" i="4" s="1"/>
  <c r="A1204" i="4"/>
  <c r="F1204" i="4"/>
  <c r="A864" i="4"/>
  <c r="A865" i="4"/>
  <c r="A866" i="4"/>
  <c r="G866" i="4" s="1"/>
  <c r="A867" i="4"/>
  <c r="A868" i="4"/>
  <c r="A869" i="4"/>
  <c r="G869" i="4" s="1"/>
  <c r="A870" i="4"/>
  <c r="A871" i="4"/>
  <c r="A872" i="4"/>
  <c r="G872" i="4" s="1"/>
  <c r="A873" i="4"/>
  <c r="A874" i="4"/>
  <c r="A875" i="4"/>
  <c r="G875" i="4" s="1"/>
  <c r="A876" i="4"/>
  <c r="A877" i="4"/>
  <c r="A878" i="4"/>
  <c r="G878" i="4" s="1"/>
  <c r="A879" i="4"/>
  <c r="A880" i="4"/>
  <c r="A881" i="4"/>
  <c r="G881" i="4" s="1"/>
  <c r="A882" i="4"/>
  <c r="A883" i="4"/>
  <c r="A884" i="4"/>
  <c r="G884" i="4" s="1"/>
  <c r="A885" i="4"/>
  <c r="A886" i="4"/>
  <c r="A887" i="4"/>
  <c r="G887" i="4" s="1"/>
  <c r="A888" i="4"/>
  <c r="A889" i="4"/>
  <c r="A890" i="4"/>
  <c r="G890" i="4" s="1"/>
  <c r="A891" i="4"/>
  <c r="A892" i="4"/>
  <c r="A893" i="4"/>
  <c r="G893" i="4" s="1"/>
  <c r="A894" i="4"/>
  <c r="A895" i="4"/>
  <c r="A896" i="4"/>
  <c r="G896" i="4" s="1"/>
  <c r="A897" i="4"/>
  <c r="A898" i="4"/>
  <c r="A899" i="4"/>
  <c r="G899" i="4" s="1"/>
  <c r="A900" i="4"/>
  <c r="A901" i="4"/>
  <c r="A902" i="4"/>
  <c r="G902" i="4" s="1"/>
  <c r="A903" i="4"/>
  <c r="A904" i="4"/>
  <c r="A905" i="4"/>
  <c r="G905" i="4" s="1"/>
  <c r="A906" i="4"/>
  <c r="A907" i="4"/>
  <c r="A908" i="4"/>
  <c r="G908" i="4" s="1"/>
  <c r="A909" i="4"/>
  <c r="A910" i="4"/>
  <c r="A911" i="4"/>
  <c r="G911" i="4" s="1"/>
  <c r="A912" i="4"/>
  <c r="A913" i="4"/>
  <c r="A914" i="4"/>
  <c r="G914" i="4" s="1"/>
  <c r="A915" i="4"/>
  <c r="A916" i="4"/>
  <c r="A917" i="4"/>
  <c r="G917" i="4" s="1"/>
  <c r="A918" i="4"/>
  <c r="A919" i="4"/>
  <c r="A920" i="4"/>
  <c r="G920" i="4" s="1"/>
  <c r="A921" i="4"/>
  <c r="A922" i="4"/>
  <c r="A923" i="4"/>
  <c r="G923" i="4" s="1"/>
  <c r="A924" i="4"/>
  <c r="A925" i="4"/>
  <c r="A926" i="4"/>
  <c r="G926" i="4" s="1"/>
  <c r="A927" i="4"/>
  <c r="A928" i="4"/>
  <c r="A929" i="4"/>
  <c r="G929" i="4" s="1"/>
  <c r="A930" i="4"/>
  <c r="A931" i="4"/>
  <c r="A932" i="4"/>
  <c r="G932" i="4" s="1"/>
  <c r="A933" i="4"/>
  <c r="A934" i="4"/>
  <c r="A935" i="4"/>
  <c r="G935" i="4" s="1"/>
  <c r="A936" i="4"/>
  <c r="A937" i="4"/>
  <c r="A938" i="4"/>
  <c r="G938" i="4" s="1"/>
  <c r="A939" i="4"/>
  <c r="A940" i="4"/>
  <c r="A941" i="4"/>
  <c r="G941" i="4" s="1"/>
  <c r="A942" i="4"/>
  <c r="A943" i="4"/>
  <c r="A944" i="4"/>
  <c r="G944" i="4" s="1"/>
  <c r="A945" i="4"/>
  <c r="A946" i="4"/>
  <c r="A947" i="4"/>
  <c r="G947" i="4" s="1"/>
  <c r="A948" i="4"/>
  <c r="A949" i="4"/>
  <c r="A950" i="4"/>
  <c r="G950" i="4" s="1"/>
  <c r="A951" i="4"/>
  <c r="A952" i="4"/>
  <c r="A953" i="4"/>
  <c r="G953" i="4" s="1"/>
  <c r="A954" i="4"/>
  <c r="A955" i="4"/>
  <c r="A956" i="4"/>
  <c r="G956" i="4" s="1"/>
  <c r="A957" i="4"/>
  <c r="A958" i="4"/>
  <c r="A959" i="4"/>
  <c r="G959" i="4" s="1"/>
  <c r="A960" i="4"/>
  <c r="A961" i="4"/>
  <c r="A962" i="4"/>
  <c r="G962" i="4" s="1"/>
  <c r="A963" i="4"/>
  <c r="A964" i="4"/>
  <c r="A965" i="4"/>
  <c r="G965" i="4" s="1"/>
  <c r="A966" i="4"/>
  <c r="A967" i="4"/>
  <c r="A968" i="4"/>
  <c r="G968" i="4" s="1"/>
  <c r="A969" i="4"/>
  <c r="A970" i="4"/>
  <c r="A971" i="4"/>
  <c r="G971" i="4" s="1"/>
  <c r="A1205" i="4"/>
  <c r="F1205" i="4" s="1"/>
  <c r="A972" i="4"/>
  <c r="A973" i="4"/>
  <c r="A974" i="4"/>
  <c r="A975" i="4"/>
  <c r="A976" i="4"/>
  <c r="A977" i="4"/>
  <c r="A978" i="4"/>
  <c r="A979" i="4"/>
  <c r="A980" i="4"/>
  <c r="A981" i="4"/>
  <c r="A982" i="4"/>
  <c r="A1206" i="4"/>
  <c r="F1206" i="4"/>
  <c r="A983" i="4"/>
  <c r="G983" i="4" s="1"/>
  <c r="A984" i="4"/>
  <c r="A985" i="4"/>
  <c r="G985" i="4" s="1"/>
  <c r="A986" i="4"/>
  <c r="G986" i="4" s="1"/>
  <c r="A987" i="4"/>
  <c r="A988" i="4"/>
  <c r="G988" i="4" s="1"/>
  <c r="A989" i="4"/>
  <c r="G989" i="4" s="1"/>
  <c r="A990" i="4"/>
  <c r="A1207" i="4"/>
  <c r="F1207" i="4" s="1"/>
  <c r="A991" i="4"/>
  <c r="A992" i="4"/>
  <c r="G992" i="4" s="1"/>
  <c r="A993" i="4"/>
  <c r="A1208" i="4"/>
  <c r="F1208"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209" i="4"/>
  <c r="F1209" i="4" s="1"/>
  <c r="A1023" i="4"/>
  <c r="A1024" i="4"/>
  <c r="G1024" i="4" s="1"/>
  <c r="A1210" i="4"/>
  <c r="F1210" i="4" s="1"/>
  <c r="A1025" i="4"/>
  <c r="G1025" i="4" s="1"/>
  <c r="Y1025" i="4" s="1"/>
  <c r="A1026" i="4"/>
  <c r="A1027" i="4"/>
  <c r="A1211" i="4"/>
  <c r="F1211" i="4" s="1"/>
  <c r="A1028" i="4"/>
  <c r="A1029" i="4"/>
  <c r="A1030" i="4"/>
  <c r="A1031" i="4"/>
  <c r="A1032" i="4"/>
  <c r="A1033" i="4"/>
  <c r="A1034" i="4"/>
  <c r="A1035" i="4"/>
  <c r="A1036" i="4"/>
  <c r="A1037" i="4"/>
  <c r="A1038" i="4"/>
  <c r="A1039" i="4"/>
  <c r="A1040" i="4"/>
  <c r="A1041" i="4"/>
  <c r="A1042" i="4"/>
  <c r="A1043" i="4"/>
  <c r="A1044" i="4"/>
  <c r="A1045" i="4"/>
  <c r="A1046" i="4"/>
  <c r="A1047" i="4"/>
  <c r="A1048" i="4"/>
  <c r="A1212" i="4"/>
  <c r="F1212" i="4"/>
  <c r="A1049" i="4"/>
  <c r="G1049" i="4" s="1"/>
  <c r="A1050" i="4"/>
  <c r="A1051" i="4"/>
  <c r="G1051" i="4" s="1"/>
  <c r="A1052" i="4"/>
  <c r="G1052" i="4" s="1"/>
  <c r="A1053" i="4"/>
  <c r="A1054" i="4"/>
  <c r="G1054" i="4" s="1"/>
  <c r="A1055" i="4"/>
  <c r="G1055" i="4" s="1"/>
  <c r="A1056" i="4"/>
  <c r="A1057" i="4"/>
  <c r="G1057" i="4" s="1"/>
  <c r="A1058" i="4"/>
  <c r="G1058" i="4" s="1"/>
  <c r="A1059" i="4"/>
  <c r="A1060" i="4"/>
  <c r="G1060" i="4" s="1"/>
  <c r="A1061" i="4"/>
  <c r="G1061" i="4" s="1"/>
  <c r="A1062" i="4"/>
  <c r="A1063" i="4"/>
  <c r="G1063" i="4" s="1"/>
  <c r="A1064" i="4"/>
  <c r="G1064" i="4" s="1"/>
  <c r="A1065" i="4"/>
  <c r="A1066" i="4"/>
  <c r="G1066" i="4" s="1"/>
  <c r="A1067" i="4"/>
  <c r="G1067" i="4" s="1"/>
  <c r="A1068" i="4"/>
  <c r="A1069" i="4"/>
  <c r="G1069" i="4" s="1"/>
  <c r="A1070" i="4"/>
  <c r="G1070" i="4" s="1"/>
  <c r="A1071" i="4"/>
  <c r="A1072" i="4"/>
  <c r="G1072" i="4" s="1"/>
  <c r="A1073" i="4"/>
  <c r="G1073" i="4" s="1"/>
  <c r="A1213" i="4"/>
  <c r="F1213" i="4"/>
  <c r="A1074" i="4"/>
  <c r="A1075" i="4"/>
  <c r="A1076" i="4"/>
  <c r="G1076" i="4" s="1"/>
  <c r="A1077" i="4"/>
  <c r="A1078" i="4"/>
  <c r="A1214" i="4"/>
  <c r="F1214" i="4" s="1"/>
  <c r="A1079" i="4"/>
  <c r="A1080" i="4"/>
  <c r="A1081" i="4"/>
  <c r="A1082" i="4"/>
  <c r="A1083" i="4"/>
  <c r="A1084" i="4"/>
  <c r="A1085" i="4"/>
  <c r="A1086" i="4"/>
  <c r="A1087" i="4"/>
  <c r="A1088" i="4"/>
  <c r="A1089" i="4"/>
  <c r="A1090" i="4"/>
  <c r="A1091" i="4"/>
  <c r="A1092" i="4"/>
  <c r="A1093" i="4"/>
  <c r="A1094" i="4"/>
  <c r="A1095" i="4"/>
  <c r="A1215" i="4"/>
  <c r="F1215" i="4" s="1"/>
  <c r="A1096" i="4"/>
  <c r="G1096" i="4" s="1"/>
  <c r="A1097" i="4"/>
  <c r="G1097" i="4" s="1"/>
  <c r="A1098" i="4"/>
  <c r="A1099" i="4"/>
  <c r="G1099" i="4" s="1"/>
  <c r="A1100" i="4"/>
  <c r="G1100" i="4" s="1"/>
  <c r="A1101" i="4"/>
  <c r="A1102" i="4"/>
  <c r="G1102" i="4" s="1"/>
  <c r="A1103" i="4"/>
  <c r="G1103" i="4" s="1"/>
  <c r="A1216" i="4"/>
  <c r="F1216" i="4"/>
  <c r="A1104" i="4"/>
  <c r="A1105" i="4"/>
  <c r="A1106" i="4"/>
  <c r="G1106" i="4" s="1"/>
  <c r="A1107" i="4"/>
  <c r="A1108" i="4"/>
  <c r="A1109" i="4"/>
  <c r="G1109" i="4" s="1"/>
  <c r="A1110" i="4"/>
  <c r="A1217" i="4"/>
  <c r="F1217" i="4"/>
  <c r="A1111" i="4"/>
  <c r="A1218" i="4"/>
  <c r="F1218" i="4"/>
  <c r="A1112" i="4"/>
  <c r="G1112" i="4" s="1"/>
  <c r="A1113" i="4"/>
  <c r="A1114" i="4"/>
  <c r="G1114" i="4" s="1"/>
  <c r="A1115" i="4"/>
  <c r="G1115" i="4" s="1"/>
  <c r="A1116" i="4"/>
  <c r="A1117" i="4"/>
  <c r="G1117" i="4" s="1"/>
  <c r="A1118" i="4"/>
  <c r="G1118" i="4" s="1"/>
  <c r="K1216" i="4"/>
  <c r="V1216" i="4" s="1"/>
  <c r="K1217" i="4"/>
  <c r="N1217" i="4" s="1"/>
  <c r="K1218" i="4"/>
  <c r="X1218" i="4" s="1"/>
  <c r="A1119" i="4"/>
  <c r="A1120" i="4"/>
  <c r="G1120" i="4" s="1"/>
  <c r="A1121" i="4"/>
  <c r="G1121" i="4" s="1"/>
  <c r="A1122" i="4"/>
  <c r="A1123" i="4"/>
  <c r="G1123" i="4" s="1"/>
  <c r="A1219" i="4"/>
  <c r="K1219" i="4" s="1"/>
  <c r="X1219" i="4" s="1"/>
  <c r="A1124" i="4"/>
  <c r="G1124" i="4" s="1"/>
  <c r="A1125" i="4"/>
  <c r="A1126" i="4"/>
  <c r="A1127" i="4"/>
  <c r="G1127" i="4" s="1"/>
  <c r="A1128" i="4"/>
  <c r="A1129" i="4"/>
  <c r="A1130" i="4"/>
  <c r="G1130" i="4" s="1"/>
  <c r="A1131" i="4"/>
  <c r="A1132" i="4"/>
  <c r="A1133" i="4"/>
  <c r="G1133" i="4" s="1"/>
  <c r="A1134" i="4"/>
  <c r="A1135" i="4"/>
  <c r="A1136" i="4"/>
  <c r="G1136" i="4" s="1"/>
  <c r="A1137" i="4"/>
  <c r="A1138" i="4"/>
  <c r="A1139" i="4"/>
  <c r="G1139" i="4" s="1"/>
  <c r="A1140" i="4"/>
  <c r="A1141" i="4"/>
  <c r="A1142" i="4"/>
  <c r="G1142" i="4" s="1"/>
  <c r="A1143" i="4"/>
  <c r="A1144" i="4"/>
  <c r="A1145" i="4"/>
  <c r="G1145" i="4" s="1"/>
  <c r="A1146" i="4"/>
  <c r="A1147" i="4"/>
  <c r="A1148" i="4"/>
  <c r="G1148" i="4" s="1"/>
  <c r="A1149" i="4"/>
  <c r="A1150" i="4"/>
  <c r="A1151" i="4"/>
  <c r="G1151" i="4" s="1"/>
  <c r="A1152" i="4"/>
  <c r="A1153" i="4"/>
  <c r="A1154" i="4"/>
  <c r="G1154" i="4" s="1"/>
  <c r="A1155" i="4"/>
  <c r="A1156" i="4"/>
  <c r="A1157" i="4"/>
  <c r="G1157" i="4" s="1"/>
  <c r="A1158" i="4"/>
  <c r="A1159" i="4"/>
  <c r="A1160" i="4"/>
  <c r="G1160" i="4" s="1"/>
  <c r="A1161" i="4"/>
  <c r="A1162" i="4"/>
  <c r="A1163" i="4"/>
  <c r="G1163" i="4" s="1"/>
  <c r="A1164" i="4"/>
  <c r="A1165" i="4"/>
  <c r="A1166" i="4"/>
  <c r="G1166" i="4" s="1"/>
  <c r="A1167" i="4"/>
  <c r="A1168" i="4"/>
  <c r="A1169" i="4"/>
  <c r="G1169" i="4" s="1"/>
  <c r="A1170" i="4"/>
  <c r="G1171" i="4"/>
  <c r="G1172" i="4"/>
  <c r="G1173" i="4"/>
  <c r="G1174" i="4"/>
  <c r="G1175" i="4"/>
  <c r="G1176" i="4"/>
  <c r="G1177" i="4"/>
  <c r="G1178" i="4"/>
  <c r="G1179" i="4"/>
  <c r="G1180" i="4"/>
  <c r="G1181" i="4"/>
  <c r="G1182" i="4"/>
  <c r="G1183" i="4"/>
  <c r="G1184" i="4"/>
  <c r="G1185" i="4"/>
  <c r="G1186" i="4"/>
  <c r="G1187" i="4"/>
  <c r="G1188" i="4"/>
  <c r="G1189" i="4"/>
  <c r="G1190" i="4"/>
  <c r="G1191" i="4"/>
  <c r="G1192" i="4"/>
  <c r="G1193" i="4"/>
  <c r="G1194" i="4"/>
  <c r="G1195" i="4"/>
  <c r="G1196" i="4"/>
  <c r="G1197" i="4"/>
  <c r="G1198" i="4"/>
  <c r="G1199" i="4"/>
  <c r="G1200" i="4"/>
  <c r="G1201" i="4"/>
  <c r="G1202" i="4"/>
  <c r="G1203" i="4"/>
  <c r="G1204" i="4"/>
  <c r="G1205" i="4"/>
  <c r="G1206" i="4"/>
  <c r="G1207" i="4"/>
  <c r="G1208" i="4"/>
  <c r="G1210" i="4"/>
  <c r="G1211" i="4"/>
  <c r="G1212" i="4"/>
  <c r="G1213" i="4"/>
  <c r="G1215" i="4"/>
  <c r="G1216" i="4"/>
  <c r="H1216" i="4"/>
  <c r="G1217" i="4"/>
  <c r="G1218" i="4"/>
  <c r="G1219" i="4"/>
  <c r="F1219" i="4"/>
  <c r="B4" i="4"/>
  <c r="C4" i="4"/>
  <c r="D4" i="4"/>
  <c r="E4" i="4" s="1"/>
  <c r="I4" i="4"/>
  <c r="J4" i="4"/>
  <c r="B5" i="4"/>
  <c r="C5" i="4"/>
  <c r="D5" i="4"/>
  <c r="E5" i="4" s="1"/>
  <c r="I5" i="4"/>
  <c r="J5" i="4"/>
  <c r="B6" i="4"/>
  <c r="C6" i="4"/>
  <c r="D6" i="4"/>
  <c r="E6" i="4" s="1"/>
  <c r="I6" i="4"/>
  <c r="J6" i="4"/>
  <c r="B7" i="4"/>
  <c r="C7" i="4"/>
  <c r="D7" i="4"/>
  <c r="E7" i="4" s="1"/>
  <c r="I7" i="4"/>
  <c r="J7" i="4"/>
  <c r="B8" i="4"/>
  <c r="C8" i="4"/>
  <c r="D8" i="4"/>
  <c r="E8" i="4" s="1"/>
  <c r="I8" i="4"/>
  <c r="J8" i="4"/>
  <c r="B1171" i="4"/>
  <c r="C1171" i="4"/>
  <c r="D1171" i="4"/>
  <c r="E1171" i="4" s="1"/>
  <c r="I1171" i="4"/>
  <c r="J1171" i="4"/>
  <c r="B9" i="4"/>
  <c r="C9" i="4"/>
  <c r="D9" i="4"/>
  <c r="E9" i="4" s="1"/>
  <c r="I9" i="4"/>
  <c r="J9" i="4"/>
  <c r="B10" i="4"/>
  <c r="C10" i="4"/>
  <c r="D10" i="4"/>
  <c r="E10" i="4" s="1"/>
  <c r="I10" i="4"/>
  <c r="J10" i="4"/>
  <c r="B11" i="4"/>
  <c r="C11" i="4"/>
  <c r="D11" i="4"/>
  <c r="E11" i="4" s="1"/>
  <c r="I11" i="4"/>
  <c r="J11" i="4"/>
  <c r="B12" i="4"/>
  <c r="C12" i="4"/>
  <c r="D12" i="4"/>
  <c r="E12" i="4" s="1"/>
  <c r="I12" i="4"/>
  <c r="J12" i="4"/>
  <c r="B13" i="4"/>
  <c r="C13" i="4"/>
  <c r="D13" i="4"/>
  <c r="E13" i="4" s="1"/>
  <c r="I13" i="4"/>
  <c r="J13" i="4"/>
  <c r="B14" i="4"/>
  <c r="C14" i="4"/>
  <c r="D14" i="4"/>
  <c r="E14" i="4" s="1"/>
  <c r="I14" i="4"/>
  <c r="J14" i="4"/>
  <c r="B15" i="4"/>
  <c r="C15" i="4"/>
  <c r="D15" i="4"/>
  <c r="E15" i="4" s="1"/>
  <c r="I15" i="4"/>
  <c r="J15" i="4"/>
  <c r="C16" i="4"/>
  <c r="D16" i="4"/>
  <c r="E16" i="4" s="1"/>
  <c r="I16" i="4"/>
  <c r="J16" i="4"/>
  <c r="B17" i="4"/>
  <c r="C17" i="4"/>
  <c r="D17" i="4"/>
  <c r="E17" i="4" s="1"/>
  <c r="I17" i="4"/>
  <c r="J17" i="4"/>
  <c r="B18" i="4"/>
  <c r="C18" i="4"/>
  <c r="D18" i="4"/>
  <c r="E18" i="4" s="1"/>
  <c r="I18" i="4"/>
  <c r="J18" i="4"/>
  <c r="B19" i="4"/>
  <c r="C19" i="4"/>
  <c r="D19" i="4"/>
  <c r="E19" i="4" s="1"/>
  <c r="I19" i="4"/>
  <c r="J19" i="4"/>
  <c r="B20" i="4"/>
  <c r="C20" i="4"/>
  <c r="D20" i="4"/>
  <c r="E20" i="4" s="1"/>
  <c r="I20" i="4"/>
  <c r="J20" i="4"/>
  <c r="B21" i="4"/>
  <c r="C21" i="4"/>
  <c r="D21" i="4"/>
  <c r="E21" i="4" s="1"/>
  <c r="I21" i="4"/>
  <c r="J21" i="4"/>
  <c r="B22" i="4"/>
  <c r="C22" i="4"/>
  <c r="D22" i="4"/>
  <c r="E22" i="4" s="1"/>
  <c r="I22" i="4"/>
  <c r="J22" i="4"/>
  <c r="B23" i="4"/>
  <c r="C23" i="4"/>
  <c r="D23" i="4"/>
  <c r="E23" i="4" s="1"/>
  <c r="I23" i="4"/>
  <c r="J23" i="4"/>
  <c r="B24" i="4"/>
  <c r="C24" i="4"/>
  <c r="D24" i="4"/>
  <c r="E24" i="4" s="1"/>
  <c r="I24" i="4"/>
  <c r="J24" i="4"/>
  <c r="B25" i="4"/>
  <c r="C25" i="4"/>
  <c r="D25" i="4"/>
  <c r="E25" i="4" s="1"/>
  <c r="I25" i="4"/>
  <c r="J25" i="4"/>
  <c r="B26" i="4"/>
  <c r="C26" i="4"/>
  <c r="D26" i="4"/>
  <c r="E26" i="4" s="1"/>
  <c r="I26" i="4"/>
  <c r="J26" i="4"/>
  <c r="B27" i="4"/>
  <c r="C27" i="4"/>
  <c r="D27" i="4"/>
  <c r="E27" i="4" s="1"/>
  <c r="I27" i="4"/>
  <c r="J27" i="4"/>
  <c r="B28" i="4"/>
  <c r="C28" i="4"/>
  <c r="D28" i="4"/>
  <c r="E28" i="4" s="1"/>
  <c r="I28" i="4"/>
  <c r="J28" i="4"/>
  <c r="B29" i="4"/>
  <c r="C29" i="4"/>
  <c r="D29" i="4"/>
  <c r="E29" i="4" s="1"/>
  <c r="I29" i="4"/>
  <c r="J29" i="4"/>
  <c r="B30" i="4"/>
  <c r="C30" i="4"/>
  <c r="D30" i="4"/>
  <c r="E30" i="4" s="1"/>
  <c r="I30" i="4"/>
  <c r="J30" i="4"/>
  <c r="B31" i="4"/>
  <c r="C31" i="4"/>
  <c r="D31" i="4"/>
  <c r="E31" i="4" s="1"/>
  <c r="I31" i="4"/>
  <c r="J31" i="4"/>
  <c r="B32" i="4"/>
  <c r="C32" i="4"/>
  <c r="D32" i="4"/>
  <c r="E32" i="4" s="1"/>
  <c r="I32" i="4"/>
  <c r="J32" i="4"/>
  <c r="B33" i="4"/>
  <c r="C33" i="4"/>
  <c r="D33" i="4"/>
  <c r="E33" i="4" s="1"/>
  <c r="I33" i="4"/>
  <c r="J33" i="4"/>
  <c r="B34" i="4"/>
  <c r="C34" i="4"/>
  <c r="D34" i="4"/>
  <c r="E34" i="4" s="1"/>
  <c r="I34" i="4"/>
  <c r="J34" i="4"/>
  <c r="B35" i="4"/>
  <c r="C35" i="4"/>
  <c r="D35" i="4"/>
  <c r="E35" i="4" s="1"/>
  <c r="I35" i="4"/>
  <c r="J35" i="4"/>
  <c r="B36" i="4"/>
  <c r="C36" i="4"/>
  <c r="D36" i="4"/>
  <c r="E36" i="4" s="1"/>
  <c r="I36" i="4"/>
  <c r="J36" i="4"/>
  <c r="B37" i="4"/>
  <c r="C37" i="4"/>
  <c r="D37" i="4"/>
  <c r="E37" i="4" s="1"/>
  <c r="I37" i="4"/>
  <c r="J37" i="4"/>
  <c r="B38" i="4"/>
  <c r="C38" i="4"/>
  <c r="D38" i="4"/>
  <c r="E38" i="4" s="1"/>
  <c r="I38" i="4"/>
  <c r="J38" i="4"/>
  <c r="B39" i="4"/>
  <c r="C39" i="4"/>
  <c r="D39" i="4"/>
  <c r="E39" i="4" s="1"/>
  <c r="I39" i="4"/>
  <c r="J39" i="4"/>
  <c r="B40" i="4"/>
  <c r="C40" i="4"/>
  <c r="D40" i="4"/>
  <c r="E40" i="4" s="1"/>
  <c r="I40" i="4"/>
  <c r="J40" i="4"/>
  <c r="B41" i="4"/>
  <c r="C41" i="4"/>
  <c r="D41" i="4"/>
  <c r="E41" i="4" s="1"/>
  <c r="I41" i="4"/>
  <c r="J41" i="4"/>
  <c r="B42" i="4"/>
  <c r="C42" i="4"/>
  <c r="D42" i="4"/>
  <c r="E42" i="4" s="1"/>
  <c r="I42" i="4"/>
  <c r="J42" i="4"/>
  <c r="B43" i="4"/>
  <c r="C43" i="4"/>
  <c r="D43" i="4"/>
  <c r="E43" i="4" s="1"/>
  <c r="I43" i="4"/>
  <c r="J43" i="4"/>
  <c r="B44" i="4"/>
  <c r="C44" i="4"/>
  <c r="D44" i="4"/>
  <c r="E44" i="4" s="1"/>
  <c r="I44" i="4"/>
  <c r="J44" i="4"/>
  <c r="B45" i="4"/>
  <c r="C45" i="4"/>
  <c r="D45" i="4"/>
  <c r="E45" i="4" s="1"/>
  <c r="I45" i="4"/>
  <c r="J45" i="4"/>
  <c r="B46" i="4"/>
  <c r="C46" i="4"/>
  <c r="D46" i="4"/>
  <c r="E46" i="4" s="1"/>
  <c r="I46" i="4"/>
  <c r="J46" i="4"/>
  <c r="B47" i="4"/>
  <c r="C47" i="4"/>
  <c r="D47" i="4"/>
  <c r="E47" i="4" s="1"/>
  <c r="I47" i="4"/>
  <c r="J47" i="4"/>
  <c r="B48" i="4"/>
  <c r="C48" i="4"/>
  <c r="D48" i="4"/>
  <c r="E48" i="4" s="1"/>
  <c r="I48" i="4"/>
  <c r="J48" i="4"/>
  <c r="B49" i="4"/>
  <c r="C49" i="4"/>
  <c r="D49" i="4"/>
  <c r="E49" i="4" s="1"/>
  <c r="I49" i="4"/>
  <c r="J49" i="4"/>
  <c r="B50" i="4"/>
  <c r="C50" i="4"/>
  <c r="D50" i="4"/>
  <c r="E50" i="4" s="1"/>
  <c r="I50" i="4"/>
  <c r="J50" i="4"/>
  <c r="B51" i="4"/>
  <c r="C51" i="4"/>
  <c r="D51" i="4"/>
  <c r="E51" i="4" s="1"/>
  <c r="I51" i="4"/>
  <c r="J51" i="4"/>
  <c r="B52" i="4"/>
  <c r="C52" i="4"/>
  <c r="D52" i="4"/>
  <c r="E52" i="4" s="1"/>
  <c r="I52" i="4"/>
  <c r="J52" i="4"/>
  <c r="B1172" i="4"/>
  <c r="C1172" i="4"/>
  <c r="D1172" i="4"/>
  <c r="E1172" i="4" s="1"/>
  <c r="I1172" i="4"/>
  <c r="J1172" i="4"/>
  <c r="B53" i="4"/>
  <c r="C53" i="4"/>
  <c r="D53" i="4"/>
  <c r="E53" i="4" s="1"/>
  <c r="I53" i="4"/>
  <c r="J53" i="4"/>
  <c r="B54" i="4"/>
  <c r="C54" i="4"/>
  <c r="D54" i="4"/>
  <c r="E54" i="4" s="1"/>
  <c r="I54" i="4"/>
  <c r="J54" i="4"/>
  <c r="B55" i="4"/>
  <c r="C55" i="4"/>
  <c r="D55" i="4"/>
  <c r="E55" i="4" s="1"/>
  <c r="I55" i="4"/>
  <c r="J55" i="4"/>
  <c r="B56" i="4"/>
  <c r="C56" i="4"/>
  <c r="D56" i="4"/>
  <c r="E56" i="4" s="1"/>
  <c r="I56" i="4"/>
  <c r="J56" i="4"/>
  <c r="B57" i="4"/>
  <c r="C57" i="4"/>
  <c r="D57" i="4"/>
  <c r="E57" i="4" s="1"/>
  <c r="I57" i="4"/>
  <c r="J57" i="4"/>
  <c r="B58" i="4"/>
  <c r="C58" i="4"/>
  <c r="D58" i="4"/>
  <c r="E58" i="4" s="1"/>
  <c r="I58" i="4"/>
  <c r="J58" i="4"/>
  <c r="B59" i="4"/>
  <c r="C59" i="4"/>
  <c r="D59" i="4"/>
  <c r="E59" i="4" s="1"/>
  <c r="I59" i="4"/>
  <c r="J59" i="4"/>
  <c r="B1173" i="4"/>
  <c r="C1173" i="4"/>
  <c r="D1173" i="4"/>
  <c r="E1173" i="4" s="1"/>
  <c r="I1173" i="4"/>
  <c r="J1173" i="4"/>
  <c r="B60" i="4"/>
  <c r="C60" i="4"/>
  <c r="D60" i="4"/>
  <c r="E60" i="4" s="1"/>
  <c r="I60" i="4"/>
  <c r="J60" i="4"/>
  <c r="B61" i="4"/>
  <c r="C61" i="4"/>
  <c r="D61" i="4"/>
  <c r="E61" i="4" s="1"/>
  <c r="I61" i="4"/>
  <c r="J61" i="4"/>
  <c r="B62" i="4"/>
  <c r="C62" i="4"/>
  <c r="D62" i="4"/>
  <c r="E62" i="4" s="1"/>
  <c r="I62" i="4"/>
  <c r="J62" i="4"/>
  <c r="B63" i="4"/>
  <c r="C63" i="4"/>
  <c r="D63" i="4"/>
  <c r="E63" i="4" s="1"/>
  <c r="I63" i="4"/>
  <c r="J63" i="4"/>
  <c r="B64" i="4"/>
  <c r="C64" i="4"/>
  <c r="D64" i="4"/>
  <c r="E64" i="4" s="1"/>
  <c r="I64" i="4"/>
  <c r="J64" i="4"/>
  <c r="B65" i="4"/>
  <c r="C65" i="4"/>
  <c r="D65" i="4"/>
  <c r="E65" i="4" s="1"/>
  <c r="I65" i="4"/>
  <c r="J65" i="4"/>
  <c r="B66" i="4"/>
  <c r="C66" i="4"/>
  <c r="D66" i="4"/>
  <c r="E66" i="4" s="1"/>
  <c r="I66" i="4"/>
  <c r="J66" i="4"/>
  <c r="B67" i="4"/>
  <c r="C67" i="4"/>
  <c r="D67" i="4"/>
  <c r="E67" i="4" s="1"/>
  <c r="I67" i="4"/>
  <c r="J67" i="4"/>
  <c r="B68" i="4"/>
  <c r="C68" i="4"/>
  <c r="D68" i="4"/>
  <c r="E68" i="4" s="1"/>
  <c r="I68" i="4"/>
  <c r="J68" i="4"/>
  <c r="B69" i="4"/>
  <c r="C69" i="4"/>
  <c r="D69" i="4"/>
  <c r="E69" i="4" s="1"/>
  <c r="I69" i="4"/>
  <c r="J69" i="4"/>
  <c r="B70" i="4"/>
  <c r="C70" i="4"/>
  <c r="D70" i="4"/>
  <c r="E70" i="4" s="1"/>
  <c r="I70" i="4"/>
  <c r="J70" i="4"/>
  <c r="B71" i="4"/>
  <c r="C71" i="4"/>
  <c r="D71" i="4"/>
  <c r="E71" i="4" s="1"/>
  <c r="I71" i="4"/>
  <c r="J71" i="4"/>
  <c r="B72" i="4"/>
  <c r="C72" i="4"/>
  <c r="D72" i="4"/>
  <c r="E72" i="4" s="1"/>
  <c r="I72" i="4"/>
  <c r="J72" i="4"/>
  <c r="B73" i="4"/>
  <c r="C73" i="4"/>
  <c r="D73" i="4"/>
  <c r="E73" i="4" s="1"/>
  <c r="I73" i="4"/>
  <c r="J73" i="4"/>
  <c r="B74" i="4"/>
  <c r="C74" i="4"/>
  <c r="D74" i="4"/>
  <c r="E74" i="4" s="1"/>
  <c r="I74" i="4"/>
  <c r="J74" i="4"/>
  <c r="B75" i="4"/>
  <c r="C75" i="4"/>
  <c r="D75" i="4"/>
  <c r="E75" i="4" s="1"/>
  <c r="I75" i="4"/>
  <c r="J75" i="4"/>
  <c r="B76" i="4"/>
  <c r="C76" i="4"/>
  <c r="D76" i="4"/>
  <c r="E76" i="4" s="1"/>
  <c r="I76" i="4"/>
  <c r="J76" i="4"/>
  <c r="B77" i="4"/>
  <c r="C77" i="4"/>
  <c r="D77" i="4"/>
  <c r="E77" i="4" s="1"/>
  <c r="I77" i="4"/>
  <c r="J77" i="4"/>
  <c r="B78" i="4"/>
  <c r="C78" i="4"/>
  <c r="D78" i="4"/>
  <c r="E78" i="4" s="1"/>
  <c r="I78" i="4"/>
  <c r="J78" i="4"/>
  <c r="B79" i="4"/>
  <c r="C79" i="4"/>
  <c r="D79" i="4"/>
  <c r="E79" i="4" s="1"/>
  <c r="I79" i="4"/>
  <c r="J79" i="4"/>
  <c r="B80" i="4"/>
  <c r="C80" i="4"/>
  <c r="D80" i="4"/>
  <c r="E80" i="4" s="1"/>
  <c r="I80" i="4"/>
  <c r="J80" i="4"/>
  <c r="B81" i="4"/>
  <c r="C81" i="4"/>
  <c r="D81" i="4"/>
  <c r="E81" i="4" s="1"/>
  <c r="I81" i="4"/>
  <c r="J81" i="4"/>
  <c r="B82" i="4"/>
  <c r="C82" i="4"/>
  <c r="D82" i="4"/>
  <c r="E82" i="4" s="1"/>
  <c r="I82" i="4"/>
  <c r="J82" i="4"/>
  <c r="B83" i="4"/>
  <c r="C83" i="4"/>
  <c r="D83" i="4"/>
  <c r="E83" i="4" s="1"/>
  <c r="I83" i="4"/>
  <c r="J83" i="4"/>
  <c r="B84" i="4"/>
  <c r="C84" i="4"/>
  <c r="D84" i="4"/>
  <c r="E84" i="4" s="1"/>
  <c r="I84" i="4"/>
  <c r="J84" i="4"/>
  <c r="B85" i="4"/>
  <c r="C85" i="4"/>
  <c r="D85" i="4"/>
  <c r="E85" i="4" s="1"/>
  <c r="I85" i="4"/>
  <c r="J85" i="4"/>
  <c r="B86" i="4"/>
  <c r="C86" i="4"/>
  <c r="D86" i="4"/>
  <c r="E86" i="4" s="1"/>
  <c r="I86" i="4"/>
  <c r="J86" i="4"/>
  <c r="B87" i="4"/>
  <c r="C87" i="4"/>
  <c r="D87" i="4"/>
  <c r="E87" i="4" s="1"/>
  <c r="I87" i="4"/>
  <c r="J87" i="4"/>
  <c r="B88" i="4"/>
  <c r="C88" i="4"/>
  <c r="D88" i="4"/>
  <c r="E88" i="4" s="1"/>
  <c r="I88" i="4"/>
  <c r="J88" i="4"/>
  <c r="B89" i="4"/>
  <c r="C89" i="4"/>
  <c r="D89" i="4"/>
  <c r="E89" i="4" s="1"/>
  <c r="I89" i="4"/>
  <c r="J89" i="4"/>
  <c r="B90" i="4"/>
  <c r="C90" i="4"/>
  <c r="D90" i="4"/>
  <c r="E90" i="4" s="1"/>
  <c r="I90" i="4"/>
  <c r="J90" i="4"/>
  <c r="B91" i="4"/>
  <c r="C91" i="4"/>
  <c r="D91" i="4"/>
  <c r="E91" i="4" s="1"/>
  <c r="I91" i="4"/>
  <c r="J91" i="4"/>
  <c r="B92" i="4"/>
  <c r="C92" i="4"/>
  <c r="D92" i="4"/>
  <c r="E92" i="4" s="1"/>
  <c r="I92" i="4"/>
  <c r="J92" i="4"/>
  <c r="B93" i="4"/>
  <c r="C93" i="4"/>
  <c r="D93" i="4"/>
  <c r="E93" i="4" s="1"/>
  <c r="I93" i="4"/>
  <c r="J93" i="4"/>
  <c r="B94" i="4"/>
  <c r="C94" i="4"/>
  <c r="D94" i="4"/>
  <c r="E94" i="4" s="1"/>
  <c r="I94" i="4"/>
  <c r="J94" i="4"/>
  <c r="B95" i="4"/>
  <c r="C95" i="4"/>
  <c r="D95" i="4"/>
  <c r="E95" i="4" s="1"/>
  <c r="I95" i="4"/>
  <c r="J95" i="4"/>
  <c r="B96" i="4"/>
  <c r="C96" i="4"/>
  <c r="D96" i="4"/>
  <c r="E96" i="4" s="1"/>
  <c r="I96" i="4"/>
  <c r="J96" i="4"/>
  <c r="B97" i="4"/>
  <c r="C97" i="4"/>
  <c r="D97" i="4"/>
  <c r="E97" i="4" s="1"/>
  <c r="I97" i="4"/>
  <c r="J97" i="4"/>
  <c r="B98" i="4"/>
  <c r="C98" i="4"/>
  <c r="D98" i="4"/>
  <c r="E98" i="4" s="1"/>
  <c r="I98" i="4"/>
  <c r="J98" i="4"/>
  <c r="B99" i="4"/>
  <c r="C99" i="4"/>
  <c r="D99" i="4"/>
  <c r="E99" i="4" s="1"/>
  <c r="I99" i="4"/>
  <c r="J99" i="4"/>
  <c r="B100" i="4"/>
  <c r="C100" i="4"/>
  <c r="D100" i="4"/>
  <c r="E100" i="4" s="1"/>
  <c r="I100" i="4"/>
  <c r="J100" i="4"/>
  <c r="B101" i="4"/>
  <c r="C101" i="4"/>
  <c r="D101" i="4"/>
  <c r="E101" i="4" s="1"/>
  <c r="I101" i="4"/>
  <c r="J101" i="4"/>
  <c r="B102" i="4"/>
  <c r="C102" i="4"/>
  <c r="D102" i="4"/>
  <c r="E102" i="4" s="1"/>
  <c r="I102" i="4"/>
  <c r="J102" i="4"/>
  <c r="B103" i="4"/>
  <c r="C103" i="4"/>
  <c r="D103" i="4"/>
  <c r="E103" i="4" s="1"/>
  <c r="I103" i="4"/>
  <c r="J103" i="4"/>
  <c r="B104" i="4"/>
  <c r="C104" i="4"/>
  <c r="D104" i="4"/>
  <c r="E104" i="4" s="1"/>
  <c r="I104" i="4"/>
  <c r="J104" i="4"/>
  <c r="B105" i="4"/>
  <c r="C105" i="4"/>
  <c r="D105" i="4"/>
  <c r="E105" i="4" s="1"/>
  <c r="I105" i="4"/>
  <c r="J105" i="4"/>
  <c r="B106" i="4"/>
  <c r="C106" i="4"/>
  <c r="D106" i="4"/>
  <c r="E106" i="4" s="1"/>
  <c r="I106" i="4"/>
  <c r="J106" i="4"/>
  <c r="B107" i="4"/>
  <c r="C107" i="4"/>
  <c r="D107" i="4"/>
  <c r="E107" i="4" s="1"/>
  <c r="I107" i="4"/>
  <c r="J107" i="4"/>
  <c r="B108" i="4"/>
  <c r="C108" i="4"/>
  <c r="D108" i="4"/>
  <c r="E108" i="4" s="1"/>
  <c r="I108" i="4"/>
  <c r="J108" i="4"/>
  <c r="B109" i="4"/>
  <c r="C109" i="4"/>
  <c r="D109" i="4"/>
  <c r="E109" i="4" s="1"/>
  <c r="I109" i="4"/>
  <c r="J109" i="4"/>
  <c r="B110" i="4"/>
  <c r="C110" i="4"/>
  <c r="D110" i="4"/>
  <c r="E110" i="4" s="1"/>
  <c r="I110" i="4"/>
  <c r="J110" i="4"/>
  <c r="B111" i="4"/>
  <c r="C111" i="4"/>
  <c r="D111" i="4"/>
  <c r="E111" i="4" s="1"/>
  <c r="I111" i="4"/>
  <c r="J111" i="4"/>
  <c r="B112" i="4"/>
  <c r="C112" i="4"/>
  <c r="D112" i="4"/>
  <c r="E112" i="4" s="1"/>
  <c r="I112" i="4"/>
  <c r="J112" i="4"/>
  <c r="B113" i="4"/>
  <c r="C113" i="4"/>
  <c r="D113" i="4"/>
  <c r="E113" i="4" s="1"/>
  <c r="I113" i="4"/>
  <c r="J113" i="4"/>
  <c r="B114" i="4"/>
  <c r="C114" i="4"/>
  <c r="D114" i="4"/>
  <c r="E114" i="4" s="1"/>
  <c r="I114" i="4"/>
  <c r="J114" i="4"/>
  <c r="B115" i="4"/>
  <c r="C115" i="4"/>
  <c r="D115" i="4"/>
  <c r="E115" i="4" s="1"/>
  <c r="I115" i="4"/>
  <c r="J115" i="4"/>
  <c r="B116" i="4"/>
  <c r="C116" i="4"/>
  <c r="D116" i="4"/>
  <c r="E116" i="4" s="1"/>
  <c r="I116" i="4"/>
  <c r="J116" i="4"/>
  <c r="B117" i="4"/>
  <c r="C117" i="4"/>
  <c r="D117" i="4"/>
  <c r="E117" i="4" s="1"/>
  <c r="I117" i="4"/>
  <c r="J117" i="4"/>
  <c r="B118" i="4"/>
  <c r="C118" i="4"/>
  <c r="D118" i="4"/>
  <c r="E118" i="4" s="1"/>
  <c r="I118" i="4"/>
  <c r="J118" i="4"/>
  <c r="B119" i="4"/>
  <c r="C119" i="4"/>
  <c r="D119" i="4"/>
  <c r="E119" i="4" s="1"/>
  <c r="I119" i="4"/>
  <c r="J119" i="4"/>
  <c r="B120" i="4"/>
  <c r="C120" i="4"/>
  <c r="D120" i="4"/>
  <c r="E120" i="4" s="1"/>
  <c r="I120" i="4"/>
  <c r="J120" i="4"/>
  <c r="B121" i="4"/>
  <c r="C121" i="4"/>
  <c r="D121" i="4"/>
  <c r="E121" i="4" s="1"/>
  <c r="I121" i="4"/>
  <c r="J121" i="4"/>
  <c r="B122" i="4"/>
  <c r="C122" i="4"/>
  <c r="D122" i="4"/>
  <c r="E122" i="4" s="1"/>
  <c r="I122" i="4"/>
  <c r="J122" i="4"/>
  <c r="B123" i="4"/>
  <c r="C123" i="4"/>
  <c r="D123" i="4"/>
  <c r="E123" i="4" s="1"/>
  <c r="I123" i="4"/>
  <c r="J123" i="4"/>
  <c r="B124" i="4"/>
  <c r="C124" i="4"/>
  <c r="D124" i="4"/>
  <c r="E124" i="4" s="1"/>
  <c r="I124" i="4"/>
  <c r="J124" i="4"/>
  <c r="B125" i="4"/>
  <c r="C125" i="4"/>
  <c r="D125" i="4"/>
  <c r="E125" i="4" s="1"/>
  <c r="I125" i="4"/>
  <c r="J125" i="4"/>
  <c r="B1174" i="4"/>
  <c r="C1174" i="4"/>
  <c r="D1174" i="4"/>
  <c r="E1174" i="4" s="1"/>
  <c r="I1174" i="4"/>
  <c r="J1174" i="4"/>
  <c r="B126" i="4"/>
  <c r="C126" i="4"/>
  <c r="D126" i="4"/>
  <c r="E126" i="4" s="1"/>
  <c r="I126" i="4"/>
  <c r="J126" i="4"/>
  <c r="B127" i="4"/>
  <c r="C127" i="4"/>
  <c r="D127" i="4"/>
  <c r="E127" i="4" s="1"/>
  <c r="I127" i="4"/>
  <c r="J127" i="4"/>
  <c r="B128" i="4"/>
  <c r="C128" i="4"/>
  <c r="D128" i="4"/>
  <c r="E128" i="4" s="1"/>
  <c r="I128" i="4"/>
  <c r="J128" i="4"/>
  <c r="B129" i="4"/>
  <c r="C129" i="4"/>
  <c r="D129" i="4"/>
  <c r="E129" i="4" s="1"/>
  <c r="I129" i="4"/>
  <c r="J129" i="4"/>
  <c r="B130" i="4"/>
  <c r="C130" i="4"/>
  <c r="D130" i="4"/>
  <c r="E130" i="4" s="1"/>
  <c r="I130" i="4"/>
  <c r="J130" i="4"/>
  <c r="B131" i="4"/>
  <c r="C131" i="4"/>
  <c r="D131" i="4"/>
  <c r="E131" i="4" s="1"/>
  <c r="I131" i="4"/>
  <c r="J131" i="4"/>
  <c r="B132" i="4"/>
  <c r="C132" i="4"/>
  <c r="D132" i="4"/>
  <c r="E132" i="4" s="1"/>
  <c r="I132" i="4"/>
  <c r="J132" i="4"/>
  <c r="B133" i="4"/>
  <c r="C133" i="4"/>
  <c r="D133" i="4"/>
  <c r="E133" i="4" s="1"/>
  <c r="I133" i="4"/>
  <c r="J133" i="4"/>
  <c r="B134" i="4"/>
  <c r="C134" i="4"/>
  <c r="D134" i="4"/>
  <c r="E134" i="4" s="1"/>
  <c r="I134" i="4"/>
  <c r="J134" i="4"/>
  <c r="B135" i="4"/>
  <c r="C135" i="4"/>
  <c r="D135" i="4"/>
  <c r="E135" i="4" s="1"/>
  <c r="I135" i="4"/>
  <c r="J135" i="4"/>
  <c r="B136" i="4"/>
  <c r="C136" i="4"/>
  <c r="D136" i="4"/>
  <c r="E136" i="4" s="1"/>
  <c r="I136" i="4"/>
  <c r="J136" i="4"/>
  <c r="B137" i="4"/>
  <c r="C137" i="4"/>
  <c r="D137" i="4"/>
  <c r="E137" i="4" s="1"/>
  <c r="I137" i="4"/>
  <c r="J137" i="4"/>
  <c r="B138" i="4"/>
  <c r="C138" i="4"/>
  <c r="D138" i="4"/>
  <c r="E138" i="4" s="1"/>
  <c r="I138" i="4"/>
  <c r="J138" i="4"/>
  <c r="B139" i="4"/>
  <c r="C139" i="4"/>
  <c r="D139" i="4"/>
  <c r="E139" i="4" s="1"/>
  <c r="I139" i="4"/>
  <c r="J139" i="4"/>
  <c r="B140" i="4"/>
  <c r="C140" i="4"/>
  <c r="D140" i="4"/>
  <c r="E140" i="4" s="1"/>
  <c r="I140" i="4"/>
  <c r="J140" i="4"/>
  <c r="B141" i="4"/>
  <c r="C141" i="4"/>
  <c r="D141" i="4"/>
  <c r="E141" i="4" s="1"/>
  <c r="I141" i="4"/>
  <c r="J141" i="4"/>
  <c r="B142" i="4"/>
  <c r="C142" i="4"/>
  <c r="D142" i="4"/>
  <c r="E142" i="4" s="1"/>
  <c r="I142" i="4"/>
  <c r="J142" i="4"/>
  <c r="B143" i="4"/>
  <c r="C143" i="4"/>
  <c r="D143" i="4"/>
  <c r="E143" i="4" s="1"/>
  <c r="I143" i="4"/>
  <c r="J143" i="4"/>
  <c r="B144" i="4"/>
  <c r="C144" i="4"/>
  <c r="D144" i="4"/>
  <c r="E144" i="4" s="1"/>
  <c r="I144" i="4"/>
  <c r="J144" i="4"/>
  <c r="B145" i="4"/>
  <c r="C145" i="4"/>
  <c r="D145" i="4"/>
  <c r="E145" i="4" s="1"/>
  <c r="I145" i="4"/>
  <c r="J145" i="4"/>
  <c r="B146" i="4"/>
  <c r="C146" i="4"/>
  <c r="D146" i="4"/>
  <c r="E146" i="4" s="1"/>
  <c r="I146" i="4"/>
  <c r="J146" i="4"/>
  <c r="B147" i="4"/>
  <c r="C147" i="4"/>
  <c r="D147" i="4"/>
  <c r="E147" i="4" s="1"/>
  <c r="I147" i="4"/>
  <c r="J147" i="4"/>
  <c r="B148" i="4"/>
  <c r="C148" i="4"/>
  <c r="D148" i="4"/>
  <c r="E148" i="4" s="1"/>
  <c r="I148" i="4"/>
  <c r="J148" i="4"/>
  <c r="B149" i="4"/>
  <c r="C149" i="4"/>
  <c r="D149" i="4"/>
  <c r="E149" i="4" s="1"/>
  <c r="I149" i="4"/>
  <c r="J149" i="4"/>
  <c r="B150" i="4"/>
  <c r="C150" i="4"/>
  <c r="D150" i="4"/>
  <c r="E150" i="4" s="1"/>
  <c r="I150" i="4"/>
  <c r="J150" i="4"/>
  <c r="B151" i="4"/>
  <c r="C151" i="4"/>
  <c r="D151" i="4"/>
  <c r="E151" i="4" s="1"/>
  <c r="I151" i="4"/>
  <c r="J151" i="4"/>
  <c r="B152" i="4"/>
  <c r="C152" i="4"/>
  <c r="D152" i="4"/>
  <c r="E152" i="4" s="1"/>
  <c r="I152" i="4"/>
  <c r="J152" i="4"/>
  <c r="B153" i="4"/>
  <c r="C153" i="4"/>
  <c r="D153" i="4"/>
  <c r="E153" i="4" s="1"/>
  <c r="I153" i="4"/>
  <c r="J153" i="4"/>
  <c r="B1175" i="4"/>
  <c r="C1175" i="4"/>
  <c r="D1175" i="4"/>
  <c r="E1175" i="4" s="1"/>
  <c r="I1175" i="4"/>
  <c r="J1175" i="4"/>
  <c r="B154" i="4"/>
  <c r="C154" i="4"/>
  <c r="D154" i="4"/>
  <c r="E154" i="4" s="1"/>
  <c r="I154" i="4"/>
  <c r="J154" i="4"/>
  <c r="B155" i="4"/>
  <c r="C155" i="4"/>
  <c r="D155" i="4"/>
  <c r="E155" i="4" s="1"/>
  <c r="I155" i="4"/>
  <c r="J155" i="4"/>
  <c r="B156" i="4"/>
  <c r="C156" i="4"/>
  <c r="D156" i="4"/>
  <c r="E156" i="4" s="1"/>
  <c r="I156" i="4"/>
  <c r="J156" i="4"/>
  <c r="B157" i="4"/>
  <c r="C157" i="4"/>
  <c r="D157" i="4"/>
  <c r="E157" i="4" s="1"/>
  <c r="I157" i="4"/>
  <c r="J157" i="4"/>
  <c r="B158" i="4"/>
  <c r="C158" i="4"/>
  <c r="D158" i="4"/>
  <c r="E158" i="4" s="1"/>
  <c r="I158" i="4"/>
  <c r="J158" i="4"/>
  <c r="B159" i="4"/>
  <c r="C159" i="4"/>
  <c r="D159" i="4"/>
  <c r="E159" i="4" s="1"/>
  <c r="I159" i="4"/>
  <c r="J159" i="4"/>
  <c r="B160" i="4"/>
  <c r="C160" i="4"/>
  <c r="D160" i="4"/>
  <c r="E160" i="4" s="1"/>
  <c r="I160" i="4"/>
  <c r="J160" i="4"/>
  <c r="B161" i="4"/>
  <c r="C161" i="4"/>
  <c r="D161" i="4"/>
  <c r="E161" i="4" s="1"/>
  <c r="I161" i="4"/>
  <c r="J161" i="4"/>
  <c r="B162" i="4"/>
  <c r="C162" i="4"/>
  <c r="D162" i="4"/>
  <c r="E162" i="4" s="1"/>
  <c r="I162" i="4"/>
  <c r="J162" i="4"/>
  <c r="B163" i="4"/>
  <c r="C163" i="4"/>
  <c r="D163" i="4"/>
  <c r="E163" i="4" s="1"/>
  <c r="I163" i="4"/>
  <c r="J163" i="4"/>
  <c r="B164" i="4"/>
  <c r="C164" i="4"/>
  <c r="D164" i="4"/>
  <c r="E164" i="4" s="1"/>
  <c r="I164" i="4"/>
  <c r="J164" i="4"/>
  <c r="B165" i="4"/>
  <c r="C165" i="4"/>
  <c r="D165" i="4"/>
  <c r="E165" i="4" s="1"/>
  <c r="I165" i="4"/>
  <c r="J165" i="4"/>
  <c r="B1176" i="4"/>
  <c r="C1176" i="4"/>
  <c r="D1176" i="4"/>
  <c r="E1176" i="4" s="1"/>
  <c r="I1176" i="4"/>
  <c r="J1176" i="4"/>
  <c r="B1177" i="4"/>
  <c r="C1177" i="4"/>
  <c r="D1177" i="4"/>
  <c r="E1177" i="4" s="1"/>
  <c r="I1177" i="4"/>
  <c r="J1177" i="4"/>
  <c r="B166" i="4"/>
  <c r="C166" i="4"/>
  <c r="D166" i="4"/>
  <c r="E166" i="4" s="1"/>
  <c r="I166" i="4"/>
  <c r="J166" i="4"/>
  <c r="B167" i="4"/>
  <c r="C167" i="4"/>
  <c r="D167" i="4"/>
  <c r="E167" i="4" s="1"/>
  <c r="I167" i="4"/>
  <c r="J167" i="4"/>
  <c r="B168" i="4"/>
  <c r="C168" i="4"/>
  <c r="D168" i="4"/>
  <c r="E168" i="4" s="1"/>
  <c r="I168" i="4"/>
  <c r="J168" i="4"/>
  <c r="B169" i="4"/>
  <c r="C169" i="4"/>
  <c r="D169" i="4"/>
  <c r="E169" i="4" s="1"/>
  <c r="I169" i="4"/>
  <c r="J169" i="4"/>
  <c r="B170" i="4"/>
  <c r="C170" i="4"/>
  <c r="D170" i="4"/>
  <c r="E170" i="4" s="1"/>
  <c r="I170" i="4"/>
  <c r="J170" i="4"/>
  <c r="B171" i="4"/>
  <c r="C171" i="4"/>
  <c r="D171" i="4"/>
  <c r="E171" i="4" s="1"/>
  <c r="I171" i="4"/>
  <c r="J171" i="4"/>
  <c r="B172" i="4"/>
  <c r="C172" i="4"/>
  <c r="D172" i="4"/>
  <c r="E172" i="4" s="1"/>
  <c r="I172" i="4"/>
  <c r="J172" i="4"/>
  <c r="B173" i="4"/>
  <c r="C173" i="4"/>
  <c r="D173" i="4"/>
  <c r="E173" i="4" s="1"/>
  <c r="I173" i="4"/>
  <c r="J173" i="4"/>
  <c r="B174" i="4"/>
  <c r="C174" i="4"/>
  <c r="D174" i="4"/>
  <c r="E174" i="4" s="1"/>
  <c r="I174" i="4"/>
  <c r="J174" i="4"/>
  <c r="B175" i="4"/>
  <c r="C175" i="4"/>
  <c r="D175" i="4"/>
  <c r="E175" i="4" s="1"/>
  <c r="I175" i="4"/>
  <c r="J175" i="4"/>
  <c r="B176" i="4"/>
  <c r="C176" i="4"/>
  <c r="D176" i="4"/>
  <c r="E176" i="4" s="1"/>
  <c r="I176" i="4"/>
  <c r="J176" i="4"/>
  <c r="B177" i="4"/>
  <c r="C177" i="4"/>
  <c r="D177" i="4"/>
  <c r="E177" i="4" s="1"/>
  <c r="I177" i="4"/>
  <c r="J177" i="4"/>
  <c r="B178" i="4"/>
  <c r="C178" i="4"/>
  <c r="D178" i="4"/>
  <c r="E178" i="4" s="1"/>
  <c r="I178" i="4"/>
  <c r="J178" i="4"/>
  <c r="B179" i="4"/>
  <c r="C179" i="4"/>
  <c r="D179" i="4"/>
  <c r="E179" i="4" s="1"/>
  <c r="I179" i="4"/>
  <c r="J179" i="4"/>
  <c r="B1178" i="4"/>
  <c r="C1178" i="4"/>
  <c r="D1178" i="4"/>
  <c r="E1178" i="4" s="1"/>
  <c r="I1178" i="4"/>
  <c r="J1178" i="4"/>
  <c r="B180" i="4"/>
  <c r="C180" i="4"/>
  <c r="D180" i="4"/>
  <c r="E180" i="4" s="1"/>
  <c r="I180" i="4"/>
  <c r="J180" i="4"/>
  <c r="B181" i="4"/>
  <c r="C181" i="4"/>
  <c r="D181" i="4"/>
  <c r="E181" i="4" s="1"/>
  <c r="I181" i="4"/>
  <c r="J181" i="4"/>
  <c r="B182" i="4"/>
  <c r="C182" i="4"/>
  <c r="D182" i="4"/>
  <c r="E182" i="4" s="1"/>
  <c r="I182" i="4"/>
  <c r="J182" i="4"/>
  <c r="B183" i="4"/>
  <c r="C183" i="4"/>
  <c r="D183" i="4"/>
  <c r="E183" i="4" s="1"/>
  <c r="I183" i="4"/>
  <c r="J183" i="4"/>
  <c r="B184" i="4"/>
  <c r="C184" i="4"/>
  <c r="D184" i="4"/>
  <c r="E184" i="4" s="1"/>
  <c r="I184" i="4"/>
  <c r="J184" i="4"/>
  <c r="B185" i="4"/>
  <c r="C185" i="4"/>
  <c r="D185" i="4"/>
  <c r="E185" i="4" s="1"/>
  <c r="I185" i="4"/>
  <c r="J185" i="4"/>
  <c r="B186" i="4"/>
  <c r="C186" i="4"/>
  <c r="D186" i="4"/>
  <c r="E186" i="4" s="1"/>
  <c r="I186" i="4"/>
  <c r="J186" i="4"/>
  <c r="B187" i="4"/>
  <c r="C187" i="4"/>
  <c r="D187" i="4"/>
  <c r="E187" i="4" s="1"/>
  <c r="I187" i="4"/>
  <c r="J187" i="4"/>
  <c r="B188" i="4"/>
  <c r="C188" i="4"/>
  <c r="D188" i="4"/>
  <c r="E188" i="4" s="1"/>
  <c r="I188" i="4"/>
  <c r="J188" i="4"/>
  <c r="B189" i="4"/>
  <c r="C189" i="4"/>
  <c r="D189" i="4"/>
  <c r="E189" i="4" s="1"/>
  <c r="I189" i="4"/>
  <c r="J189" i="4"/>
  <c r="B190" i="4"/>
  <c r="C190" i="4"/>
  <c r="D190" i="4"/>
  <c r="E190" i="4" s="1"/>
  <c r="I190" i="4"/>
  <c r="J190" i="4"/>
  <c r="B191" i="4"/>
  <c r="C191" i="4"/>
  <c r="D191" i="4"/>
  <c r="E191" i="4" s="1"/>
  <c r="I191" i="4"/>
  <c r="J191" i="4"/>
  <c r="B192" i="4"/>
  <c r="C192" i="4"/>
  <c r="D192" i="4"/>
  <c r="E192" i="4" s="1"/>
  <c r="I192" i="4"/>
  <c r="J192" i="4"/>
  <c r="B193" i="4"/>
  <c r="C193" i="4"/>
  <c r="D193" i="4"/>
  <c r="E193" i="4" s="1"/>
  <c r="I193" i="4"/>
  <c r="J193" i="4"/>
  <c r="B194" i="4"/>
  <c r="C194" i="4"/>
  <c r="D194" i="4"/>
  <c r="E194" i="4" s="1"/>
  <c r="I194" i="4"/>
  <c r="J194" i="4"/>
  <c r="B195" i="4"/>
  <c r="C195" i="4"/>
  <c r="D195" i="4"/>
  <c r="E195" i="4" s="1"/>
  <c r="I195" i="4"/>
  <c r="J195" i="4"/>
  <c r="B196" i="4"/>
  <c r="C196" i="4"/>
  <c r="D196" i="4"/>
  <c r="E196" i="4" s="1"/>
  <c r="I196" i="4"/>
  <c r="J196" i="4"/>
  <c r="B197" i="4"/>
  <c r="C197" i="4"/>
  <c r="D197" i="4"/>
  <c r="E197" i="4" s="1"/>
  <c r="I197" i="4"/>
  <c r="J197" i="4"/>
  <c r="B198" i="4"/>
  <c r="C198" i="4"/>
  <c r="D198" i="4"/>
  <c r="E198" i="4" s="1"/>
  <c r="I198" i="4"/>
  <c r="J198" i="4"/>
  <c r="B199" i="4"/>
  <c r="C199" i="4"/>
  <c r="D199" i="4"/>
  <c r="E199" i="4" s="1"/>
  <c r="I199" i="4"/>
  <c r="J199" i="4"/>
  <c r="B200" i="4"/>
  <c r="C200" i="4"/>
  <c r="D200" i="4"/>
  <c r="E200" i="4" s="1"/>
  <c r="I200" i="4"/>
  <c r="J200" i="4"/>
  <c r="B201" i="4"/>
  <c r="C201" i="4"/>
  <c r="D201" i="4"/>
  <c r="E201" i="4" s="1"/>
  <c r="I201" i="4"/>
  <c r="J201" i="4"/>
  <c r="B202" i="4"/>
  <c r="C202" i="4"/>
  <c r="D202" i="4"/>
  <c r="E202" i="4" s="1"/>
  <c r="I202" i="4"/>
  <c r="J202" i="4"/>
  <c r="B203" i="4"/>
  <c r="C203" i="4"/>
  <c r="D203" i="4"/>
  <c r="E203" i="4" s="1"/>
  <c r="I203" i="4"/>
  <c r="J203" i="4"/>
  <c r="B204" i="4"/>
  <c r="C204" i="4"/>
  <c r="D204" i="4"/>
  <c r="E204" i="4" s="1"/>
  <c r="I204" i="4"/>
  <c r="J204" i="4"/>
  <c r="B205" i="4"/>
  <c r="C205" i="4"/>
  <c r="D205" i="4"/>
  <c r="E205" i="4" s="1"/>
  <c r="I205" i="4"/>
  <c r="J205" i="4"/>
  <c r="B206" i="4"/>
  <c r="C206" i="4"/>
  <c r="D206" i="4"/>
  <c r="E206" i="4" s="1"/>
  <c r="I206" i="4"/>
  <c r="J206" i="4"/>
  <c r="B207" i="4"/>
  <c r="C207" i="4"/>
  <c r="D207" i="4"/>
  <c r="E207" i="4" s="1"/>
  <c r="I207" i="4"/>
  <c r="J207" i="4"/>
  <c r="B208" i="4"/>
  <c r="C208" i="4"/>
  <c r="D208" i="4"/>
  <c r="E208" i="4" s="1"/>
  <c r="I208" i="4"/>
  <c r="J208" i="4"/>
  <c r="B209" i="4"/>
  <c r="C209" i="4"/>
  <c r="D209" i="4"/>
  <c r="E209" i="4" s="1"/>
  <c r="I209" i="4"/>
  <c r="J209" i="4"/>
  <c r="B210" i="4"/>
  <c r="C210" i="4"/>
  <c r="D210" i="4"/>
  <c r="E210" i="4" s="1"/>
  <c r="I210" i="4"/>
  <c r="J210" i="4"/>
  <c r="B211" i="4"/>
  <c r="C211" i="4"/>
  <c r="D211" i="4"/>
  <c r="E211" i="4" s="1"/>
  <c r="I211" i="4"/>
  <c r="J211" i="4"/>
  <c r="B212" i="4"/>
  <c r="C212" i="4"/>
  <c r="D212" i="4"/>
  <c r="E212" i="4" s="1"/>
  <c r="I212" i="4"/>
  <c r="J212" i="4"/>
  <c r="B213" i="4"/>
  <c r="C213" i="4"/>
  <c r="D213" i="4"/>
  <c r="E213" i="4" s="1"/>
  <c r="I213" i="4"/>
  <c r="J213" i="4"/>
  <c r="B214" i="4"/>
  <c r="C214" i="4"/>
  <c r="D214" i="4"/>
  <c r="E214" i="4" s="1"/>
  <c r="I214" i="4"/>
  <c r="J214" i="4"/>
  <c r="B215" i="4"/>
  <c r="C215" i="4"/>
  <c r="D215" i="4"/>
  <c r="E215" i="4" s="1"/>
  <c r="I215" i="4"/>
  <c r="J215" i="4"/>
  <c r="B216" i="4"/>
  <c r="C216" i="4"/>
  <c r="D216" i="4"/>
  <c r="E216" i="4" s="1"/>
  <c r="I216" i="4"/>
  <c r="J216" i="4"/>
  <c r="B217" i="4"/>
  <c r="C217" i="4"/>
  <c r="D217" i="4"/>
  <c r="E217" i="4" s="1"/>
  <c r="I217" i="4"/>
  <c r="J217" i="4"/>
  <c r="B218" i="4"/>
  <c r="C218" i="4"/>
  <c r="D218" i="4"/>
  <c r="E218" i="4" s="1"/>
  <c r="I218" i="4"/>
  <c r="J218" i="4"/>
  <c r="B219" i="4"/>
  <c r="C219" i="4"/>
  <c r="D219" i="4"/>
  <c r="E219" i="4" s="1"/>
  <c r="I219" i="4"/>
  <c r="J219" i="4"/>
  <c r="B220" i="4"/>
  <c r="C220" i="4"/>
  <c r="D220" i="4"/>
  <c r="E220" i="4" s="1"/>
  <c r="I220" i="4"/>
  <c r="J220" i="4"/>
  <c r="B221" i="4"/>
  <c r="C221" i="4"/>
  <c r="D221" i="4"/>
  <c r="E221" i="4" s="1"/>
  <c r="I221" i="4"/>
  <c r="J221" i="4"/>
  <c r="B1179" i="4"/>
  <c r="C1179" i="4"/>
  <c r="D1179" i="4"/>
  <c r="E1179" i="4" s="1"/>
  <c r="I1179" i="4"/>
  <c r="J1179" i="4"/>
  <c r="B222" i="4"/>
  <c r="C222" i="4"/>
  <c r="D222" i="4"/>
  <c r="E222" i="4" s="1"/>
  <c r="I222" i="4"/>
  <c r="J222" i="4"/>
  <c r="B223" i="4"/>
  <c r="C223" i="4"/>
  <c r="D223" i="4"/>
  <c r="E223" i="4" s="1"/>
  <c r="I223" i="4"/>
  <c r="J223" i="4"/>
  <c r="B224" i="4"/>
  <c r="C224" i="4"/>
  <c r="D224" i="4"/>
  <c r="E224" i="4" s="1"/>
  <c r="I224" i="4"/>
  <c r="J224" i="4"/>
  <c r="B225" i="4"/>
  <c r="C225" i="4"/>
  <c r="D225" i="4"/>
  <c r="E225" i="4" s="1"/>
  <c r="I225" i="4"/>
  <c r="J225" i="4"/>
  <c r="B226" i="4"/>
  <c r="C226" i="4"/>
  <c r="D226" i="4"/>
  <c r="E226" i="4" s="1"/>
  <c r="I226" i="4"/>
  <c r="J226" i="4"/>
  <c r="B227" i="4"/>
  <c r="C227" i="4"/>
  <c r="D227" i="4"/>
  <c r="E227" i="4" s="1"/>
  <c r="I227" i="4"/>
  <c r="J227" i="4"/>
  <c r="B228" i="4"/>
  <c r="C228" i="4"/>
  <c r="D228" i="4"/>
  <c r="E228" i="4" s="1"/>
  <c r="I228" i="4"/>
  <c r="J228" i="4"/>
  <c r="B229" i="4"/>
  <c r="C229" i="4"/>
  <c r="D229" i="4"/>
  <c r="E229" i="4" s="1"/>
  <c r="I229" i="4"/>
  <c r="J229" i="4"/>
  <c r="B230" i="4"/>
  <c r="C230" i="4"/>
  <c r="D230" i="4"/>
  <c r="E230" i="4" s="1"/>
  <c r="I230" i="4"/>
  <c r="J230" i="4"/>
  <c r="B231" i="4"/>
  <c r="C231" i="4"/>
  <c r="D231" i="4"/>
  <c r="E231" i="4" s="1"/>
  <c r="I231" i="4"/>
  <c r="J231" i="4"/>
  <c r="B232" i="4"/>
  <c r="C232" i="4"/>
  <c r="D232" i="4"/>
  <c r="E232" i="4" s="1"/>
  <c r="I232" i="4"/>
  <c r="J232" i="4"/>
  <c r="B233" i="4"/>
  <c r="C233" i="4"/>
  <c r="D233" i="4"/>
  <c r="E233" i="4" s="1"/>
  <c r="I233" i="4"/>
  <c r="J233" i="4"/>
  <c r="B234" i="4"/>
  <c r="C234" i="4"/>
  <c r="D234" i="4"/>
  <c r="E234" i="4" s="1"/>
  <c r="I234" i="4"/>
  <c r="J234" i="4"/>
  <c r="B235" i="4"/>
  <c r="C235" i="4"/>
  <c r="D235" i="4"/>
  <c r="E235" i="4" s="1"/>
  <c r="I235" i="4"/>
  <c r="J235" i="4"/>
  <c r="B236" i="4"/>
  <c r="C236" i="4"/>
  <c r="D236" i="4"/>
  <c r="E236" i="4" s="1"/>
  <c r="I236" i="4"/>
  <c r="J236" i="4"/>
  <c r="B237" i="4"/>
  <c r="C237" i="4"/>
  <c r="D237" i="4"/>
  <c r="E237" i="4" s="1"/>
  <c r="I237" i="4"/>
  <c r="J237" i="4"/>
  <c r="B238" i="4"/>
  <c r="C238" i="4"/>
  <c r="D238" i="4"/>
  <c r="E238" i="4" s="1"/>
  <c r="I238" i="4"/>
  <c r="J238" i="4"/>
  <c r="B239" i="4"/>
  <c r="C239" i="4"/>
  <c r="D239" i="4"/>
  <c r="E239" i="4" s="1"/>
  <c r="I239" i="4"/>
  <c r="J239" i="4"/>
  <c r="B240" i="4"/>
  <c r="C240" i="4"/>
  <c r="D240" i="4"/>
  <c r="E240" i="4" s="1"/>
  <c r="I240" i="4"/>
  <c r="J240" i="4"/>
  <c r="B241" i="4"/>
  <c r="C241" i="4"/>
  <c r="D241" i="4"/>
  <c r="E241" i="4" s="1"/>
  <c r="I241" i="4"/>
  <c r="J241" i="4"/>
  <c r="B242" i="4"/>
  <c r="C242" i="4"/>
  <c r="D242" i="4"/>
  <c r="E242" i="4" s="1"/>
  <c r="I242" i="4"/>
  <c r="J242" i="4"/>
  <c r="B243" i="4"/>
  <c r="C243" i="4"/>
  <c r="D243" i="4"/>
  <c r="E243" i="4" s="1"/>
  <c r="I243" i="4"/>
  <c r="J243" i="4"/>
  <c r="B244" i="4"/>
  <c r="C244" i="4"/>
  <c r="D244" i="4"/>
  <c r="E244" i="4" s="1"/>
  <c r="I244" i="4"/>
  <c r="J244" i="4"/>
  <c r="B245" i="4"/>
  <c r="C245" i="4"/>
  <c r="D245" i="4"/>
  <c r="E245" i="4" s="1"/>
  <c r="I245" i="4"/>
  <c r="J245" i="4"/>
  <c r="B246" i="4"/>
  <c r="C246" i="4"/>
  <c r="D246" i="4"/>
  <c r="E246" i="4" s="1"/>
  <c r="I246" i="4"/>
  <c r="J246" i="4"/>
  <c r="B247" i="4"/>
  <c r="C247" i="4"/>
  <c r="D247" i="4"/>
  <c r="E247" i="4" s="1"/>
  <c r="I247" i="4"/>
  <c r="J247" i="4"/>
  <c r="B248" i="4"/>
  <c r="C248" i="4"/>
  <c r="D248" i="4"/>
  <c r="E248" i="4" s="1"/>
  <c r="I248" i="4"/>
  <c r="J248" i="4"/>
  <c r="B249" i="4"/>
  <c r="C249" i="4"/>
  <c r="D249" i="4"/>
  <c r="E249" i="4" s="1"/>
  <c r="I249" i="4"/>
  <c r="J249" i="4"/>
  <c r="B250" i="4"/>
  <c r="C250" i="4"/>
  <c r="D250" i="4"/>
  <c r="E250" i="4" s="1"/>
  <c r="I250" i="4"/>
  <c r="J250" i="4"/>
  <c r="B251" i="4"/>
  <c r="C251" i="4"/>
  <c r="D251" i="4"/>
  <c r="E251" i="4" s="1"/>
  <c r="I251" i="4"/>
  <c r="J251" i="4"/>
  <c r="B252" i="4"/>
  <c r="C252" i="4"/>
  <c r="D252" i="4"/>
  <c r="E252" i="4" s="1"/>
  <c r="I252" i="4"/>
  <c r="J252" i="4"/>
  <c r="B253" i="4"/>
  <c r="C253" i="4"/>
  <c r="D253" i="4"/>
  <c r="E253" i="4" s="1"/>
  <c r="I253" i="4"/>
  <c r="J253" i="4"/>
  <c r="B254" i="4"/>
  <c r="C254" i="4"/>
  <c r="D254" i="4"/>
  <c r="E254" i="4" s="1"/>
  <c r="I254" i="4"/>
  <c r="J254" i="4"/>
  <c r="B255" i="4"/>
  <c r="C255" i="4"/>
  <c r="D255" i="4"/>
  <c r="E255" i="4" s="1"/>
  <c r="I255" i="4"/>
  <c r="J255" i="4"/>
  <c r="B256" i="4"/>
  <c r="C256" i="4"/>
  <c r="D256" i="4"/>
  <c r="E256" i="4" s="1"/>
  <c r="I256" i="4"/>
  <c r="J256" i="4"/>
  <c r="B257" i="4"/>
  <c r="C257" i="4"/>
  <c r="D257" i="4"/>
  <c r="E257" i="4" s="1"/>
  <c r="I257" i="4"/>
  <c r="J257" i="4"/>
  <c r="B258" i="4"/>
  <c r="C258" i="4"/>
  <c r="D258" i="4"/>
  <c r="E258" i="4" s="1"/>
  <c r="I258" i="4"/>
  <c r="J258" i="4"/>
  <c r="B259" i="4"/>
  <c r="C259" i="4"/>
  <c r="D259" i="4"/>
  <c r="E259" i="4" s="1"/>
  <c r="I259" i="4"/>
  <c r="J259" i="4"/>
  <c r="B260" i="4"/>
  <c r="C260" i="4"/>
  <c r="D260" i="4"/>
  <c r="E260" i="4" s="1"/>
  <c r="I260" i="4"/>
  <c r="J260" i="4"/>
  <c r="B261" i="4"/>
  <c r="C261" i="4"/>
  <c r="D261" i="4"/>
  <c r="E261" i="4" s="1"/>
  <c r="I261" i="4"/>
  <c r="J261" i="4"/>
  <c r="B262" i="4"/>
  <c r="C262" i="4"/>
  <c r="D262" i="4"/>
  <c r="E262" i="4" s="1"/>
  <c r="I262" i="4"/>
  <c r="J262" i="4"/>
  <c r="B263" i="4"/>
  <c r="C263" i="4"/>
  <c r="D263" i="4"/>
  <c r="E263" i="4" s="1"/>
  <c r="I263" i="4"/>
  <c r="J263" i="4"/>
  <c r="B1180" i="4"/>
  <c r="C1180" i="4"/>
  <c r="D1180" i="4"/>
  <c r="E1180" i="4" s="1"/>
  <c r="I1180" i="4"/>
  <c r="J1180" i="4"/>
  <c r="B264" i="4"/>
  <c r="C264" i="4"/>
  <c r="D264" i="4"/>
  <c r="E264" i="4" s="1"/>
  <c r="I264" i="4"/>
  <c r="J264" i="4"/>
  <c r="B265" i="4"/>
  <c r="C265" i="4"/>
  <c r="D265" i="4"/>
  <c r="E265" i="4" s="1"/>
  <c r="I265" i="4"/>
  <c r="J265" i="4"/>
  <c r="B266" i="4"/>
  <c r="C266" i="4"/>
  <c r="D266" i="4"/>
  <c r="E266" i="4" s="1"/>
  <c r="I266" i="4"/>
  <c r="J266" i="4"/>
  <c r="B267" i="4"/>
  <c r="C267" i="4"/>
  <c r="D267" i="4"/>
  <c r="E267" i="4" s="1"/>
  <c r="I267" i="4"/>
  <c r="J267" i="4"/>
  <c r="B268" i="4"/>
  <c r="C268" i="4"/>
  <c r="D268" i="4"/>
  <c r="E268" i="4" s="1"/>
  <c r="I268" i="4"/>
  <c r="J268" i="4"/>
  <c r="B269" i="4"/>
  <c r="C269" i="4"/>
  <c r="D269" i="4"/>
  <c r="E269" i="4" s="1"/>
  <c r="I269" i="4"/>
  <c r="J269" i="4"/>
  <c r="B270" i="4"/>
  <c r="C270" i="4"/>
  <c r="D270" i="4"/>
  <c r="E270" i="4" s="1"/>
  <c r="I270" i="4"/>
  <c r="J270" i="4"/>
  <c r="B271" i="4"/>
  <c r="C271" i="4"/>
  <c r="D271" i="4"/>
  <c r="E271" i="4" s="1"/>
  <c r="I271" i="4"/>
  <c r="J271" i="4"/>
  <c r="B272" i="4"/>
  <c r="C272" i="4"/>
  <c r="D272" i="4"/>
  <c r="E272" i="4" s="1"/>
  <c r="I272" i="4"/>
  <c r="J272" i="4"/>
  <c r="B273" i="4"/>
  <c r="C273" i="4"/>
  <c r="D273" i="4"/>
  <c r="E273" i="4" s="1"/>
  <c r="I273" i="4"/>
  <c r="J273" i="4"/>
  <c r="B274" i="4"/>
  <c r="C274" i="4"/>
  <c r="D274" i="4"/>
  <c r="E274" i="4" s="1"/>
  <c r="I274" i="4"/>
  <c r="J274" i="4"/>
  <c r="B275" i="4"/>
  <c r="C275" i="4"/>
  <c r="D275" i="4"/>
  <c r="E275" i="4" s="1"/>
  <c r="I275" i="4"/>
  <c r="J275" i="4"/>
  <c r="B276" i="4"/>
  <c r="C276" i="4"/>
  <c r="D276" i="4"/>
  <c r="E276" i="4" s="1"/>
  <c r="I276" i="4"/>
  <c r="J276" i="4"/>
  <c r="B277" i="4"/>
  <c r="C277" i="4"/>
  <c r="D277" i="4"/>
  <c r="E277" i="4" s="1"/>
  <c r="I277" i="4"/>
  <c r="J277" i="4"/>
  <c r="B278" i="4"/>
  <c r="C278" i="4"/>
  <c r="D278" i="4"/>
  <c r="I278" i="4"/>
  <c r="J278" i="4"/>
  <c r="B279" i="4"/>
  <c r="C279" i="4"/>
  <c r="D279" i="4"/>
  <c r="I279" i="4"/>
  <c r="J279" i="4"/>
  <c r="B280" i="4"/>
  <c r="C280" i="4"/>
  <c r="D280" i="4"/>
  <c r="I280" i="4"/>
  <c r="J280" i="4"/>
  <c r="B281" i="4"/>
  <c r="C281" i="4"/>
  <c r="D281" i="4"/>
  <c r="I281" i="4"/>
  <c r="J281" i="4"/>
  <c r="B282" i="4"/>
  <c r="C282" i="4"/>
  <c r="D282" i="4"/>
  <c r="I282" i="4"/>
  <c r="J282" i="4"/>
  <c r="B283" i="4"/>
  <c r="C283" i="4"/>
  <c r="D283" i="4"/>
  <c r="E283" i="4" s="1"/>
  <c r="I283" i="4"/>
  <c r="J283" i="4"/>
  <c r="B284" i="4"/>
  <c r="C284" i="4"/>
  <c r="D284" i="4"/>
  <c r="E284" i="4" s="1"/>
  <c r="I284" i="4"/>
  <c r="J284" i="4"/>
  <c r="B285" i="4"/>
  <c r="C285" i="4"/>
  <c r="D285" i="4"/>
  <c r="I285" i="4"/>
  <c r="J285" i="4"/>
  <c r="B286" i="4"/>
  <c r="C286" i="4"/>
  <c r="D286" i="4"/>
  <c r="I286" i="4"/>
  <c r="J286" i="4"/>
  <c r="B287" i="4"/>
  <c r="C287" i="4"/>
  <c r="D287" i="4"/>
  <c r="E287" i="4" s="1"/>
  <c r="I287" i="4"/>
  <c r="J287" i="4"/>
  <c r="B288" i="4"/>
  <c r="C288" i="4"/>
  <c r="D288" i="4"/>
  <c r="I288" i="4"/>
  <c r="J288" i="4"/>
  <c r="B289" i="4"/>
  <c r="C289" i="4"/>
  <c r="D289" i="4"/>
  <c r="I289" i="4"/>
  <c r="J289" i="4"/>
  <c r="B290" i="4"/>
  <c r="C290" i="4"/>
  <c r="D290" i="4"/>
  <c r="I290" i="4"/>
  <c r="J290" i="4"/>
  <c r="B291" i="4"/>
  <c r="C291" i="4"/>
  <c r="D291" i="4"/>
  <c r="I291" i="4"/>
  <c r="J291" i="4"/>
  <c r="B292" i="4"/>
  <c r="C292" i="4"/>
  <c r="D292" i="4"/>
  <c r="I292" i="4"/>
  <c r="J292" i="4"/>
  <c r="B293" i="4"/>
  <c r="C293" i="4"/>
  <c r="D293" i="4"/>
  <c r="I293" i="4"/>
  <c r="J293" i="4"/>
  <c r="B294" i="4"/>
  <c r="C294" i="4"/>
  <c r="D294" i="4"/>
  <c r="I294" i="4"/>
  <c r="J294" i="4"/>
  <c r="B295" i="4"/>
  <c r="C295" i="4"/>
  <c r="D295" i="4"/>
  <c r="I295" i="4"/>
  <c r="J295" i="4"/>
  <c r="B296" i="4"/>
  <c r="C296" i="4"/>
  <c r="D296" i="4"/>
  <c r="I296" i="4"/>
  <c r="J296" i="4"/>
  <c r="B297" i="4"/>
  <c r="C297" i="4"/>
  <c r="D297" i="4"/>
  <c r="I297" i="4"/>
  <c r="J297" i="4"/>
  <c r="B298" i="4"/>
  <c r="C298" i="4"/>
  <c r="D298" i="4"/>
  <c r="I298" i="4"/>
  <c r="J298" i="4"/>
  <c r="B299" i="4"/>
  <c r="C299" i="4"/>
  <c r="D299" i="4"/>
  <c r="I299" i="4"/>
  <c r="J299" i="4"/>
  <c r="B300" i="4"/>
  <c r="C300" i="4"/>
  <c r="D300" i="4"/>
  <c r="I300" i="4"/>
  <c r="J300" i="4"/>
  <c r="B301" i="4"/>
  <c r="C301" i="4"/>
  <c r="D301" i="4"/>
  <c r="I301" i="4"/>
  <c r="J301" i="4"/>
  <c r="B302" i="4"/>
  <c r="C302" i="4"/>
  <c r="D302" i="4"/>
  <c r="I302" i="4"/>
  <c r="J302" i="4"/>
  <c r="B303" i="4"/>
  <c r="C303" i="4"/>
  <c r="D303" i="4"/>
  <c r="I303" i="4"/>
  <c r="J303" i="4"/>
  <c r="B304" i="4"/>
  <c r="C304" i="4"/>
  <c r="D304" i="4"/>
  <c r="I304" i="4"/>
  <c r="J304" i="4"/>
  <c r="B305" i="4"/>
  <c r="C305" i="4"/>
  <c r="D305" i="4"/>
  <c r="I305" i="4"/>
  <c r="J305" i="4"/>
  <c r="B306" i="4"/>
  <c r="C306" i="4"/>
  <c r="D306" i="4"/>
  <c r="I306" i="4"/>
  <c r="J306" i="4"/>
  <c r="B307" i="4"/>
  <c r="C307" i="4"/>
  <c r="D307" i="4"/>
  <c r="I307" i="4"/>
  <c r="J307" i="4"/>
  <c r="B308" i="4"/>
  <c r="C308" i="4"/>
  <c r="D308" i="4"/>
  <c r="I308" i="4"/>
  <c r="J308" i="4"/>
  <c r="B309" i="4"/>
  <c r="C309" i="4"/>
  <c r="D309" i="4"/>
  <c r="I309" i="4"/>
  <c r="J309" i="4"/>
  <c r="B310" i="4"/>
  <c r="C310" i="4"/>
  <c r="D310" i="4"/>
  <c r="I310" i="4"/>
  <c r="J310" i="4"/>
  <c r="B311" i="4"/>
  <c r="C311" i="4"/>
  <c r="D311" i="4"/>
  <c r="E311" i="4" s="1"/>
  <c r="I311" i="4"/>
  <c r="J311" i="4"/>
  <c r="B312" i="4"/>
  <c r="C312" i="4"/>
  <c r="D312" i="4"/>
  <c r="I312" i="4"/>
  <c r="J312" i="4"/>
  <c r="B313" i="4"/>
  <c r="C313" i="4"/>
  <c r="D313" i="4"/>
  <c r="I313" i="4"/>
  <c r="J313" i="4"/>
  <c r="B314" i="4"/>
  <c r="C314" i="4"/>
  <c r="D314" i="4"/>
  <c r="I314" i="4"/>
  <c r="J314" i="4"/>
  <c r="B315" i="4"/>
  <c r="C315" i="4"/>
  <c r="D315" i="4"/>
  <c r="I315" i="4"/>
  <c r="J315" i="4"/>
  <c r="B316" i="4"/>
  <c r="C316" i="4"/>
  <c r="D316" i="4"/>
  <c r="I316" i="4"/>
  <c r="J316" i="4"/>
  <c r="B317" i="4"/>
  <c r="C317" i="4"/>
  <c r="D317" i="4"/>
  <c r="I317" i="4"/>
  <c r="J317" i="4"/>
  <c r="B318" i="4"/>
  <c r="C318" i="4"/>
  <c r="D318" i="4"/>
  <c r="I318" i="4"/>
  <c r="J318" i="4"/>
  <c r="B319" i="4"/>
  <c r="C319" i="4"/>
  <c r="D319" i="4"/>
  <c r="I319" i="4"/>
  <c r="J319" i="4"/>
  <c r="B320" i="4"/>
  <c r="C320" i="4"/>
  <c r="D320" i="4"/>
  <c r="I320" i="4"/>
  <c r="J320" i="4"/>
  <c r="B321" i="4"/>
  <c r="C321" i="4"/>
  <c r="D321" i="4"/>
  <c r="I321" i="4"/>
  <c r="J321" i="4"/>
  <c r="B322" i="4"/>
  <c r="C322" i="4"/>
  <c r="D322" i="4"/>
  <c r="I322" i="4"/>
  <c r="J322" i="4"/>
  <c r="B323" i="4"/>
  <c r="C323" i="4"/>
  <c r="D323" i="4"/>
  <c r="E323" i="4" s="1"/>
  <c r="I323" i="4"/>
  <c r="J323" i="4"/>
  <c r="B324" i="4"/>
  <c r="C324" i="4"/>
  <c r="D324" i="4"/>
  <c r="I324" i="4"/>
  <c r="J324" i="4"/>
  <c r="B325" i="4"/>
  <c r="C325" i="4"/>
  <c r="D325" i="4"/>
  <c r="I325" i="4"/>
  <c r="J325" i="4"/>
  <c r="B326" i="4"/>
  <c r="C326" i="4"/>
  <c r="D326" i="4"/>
  <c r="I326" i="4"/>
  <c r="J326" i="4"/>
  <c r="B327" i="4"/>
  <c r="C327" i="4"/>
  <c r="D327" i="4"/>
  <c r="I327" i="4"/>
  <c r="J327" i="4"/>
  <c r="B328" i="4"/>
  <c r="C328" i="4"/>
  <c r="D328" i="4"/>
  <c r="I328" i="4"/>
  <c r="J328" i="4"/>
  <c r="B329" i="4"/>
  <c r="C329" i="4"/>
  <c r="D329" i="4"/>
  <c r="I329" i="4"/>
  <c r="J329" i="4"/>
  <c r="B330" i="4"/>
  <c r="C330" i="4"/>
  <c r="D330" i="4"/>
  <c r="I330" i="4"/>
  <c r="J330" i="4"/>
  <c r="B331" i="4"/>
  <c r="C331" i="4"/>
  <c r="D331" i="4"/>
  <c r="I331" i="4"/>
  <c r="J331" i="4"/>
  <c r="B332" i="4"/>
  <c r="C332" i="4"/>
  <c r="D332" i="4"/>
  <c r="E332" i="4" s="1"/>
  <c r="I332" i="4"/>
  <c r="J332" i="4"/>
  <c r="B333" i="4"/>
  <c r="C333" i="4"/>
  <c r="D333" i="4"/>
  <c r="I333" i="4"/>
  <c r="J333" i="4"/>
  <c r="B334" i="4"/>
  <c r="C334" i="4"/>
  <c r="D334" i="4"/>
  <c r="I334" i="4"/>
  <c r="J334" i="4"/>
  <c r="B335" i="4"/>
  <c r="C335" i="4"/>
  <c r="D335" i="4"/>
  <c r="I335" i="4"/>
  <c r="J335" i="4"/>
  <c r="B336" i="4"/>
  <c r="C336" i="4"/>
  <c r="D336" i="4"/>
  <c r="I336" i="4"/>
  <c r="J336" i="4"/>
  <c r="B337" i="4"/>
  <c r="C337" i="4"/>
  <c r="D337" i="4"/>
  <c r="E337" i="4" s="1"/>
  <c r="I337" i="4"/>
  <c r="J337" i="4"/>
  <c r="B338" i="4"/>
  <c r="C338" i="4"/>
  <c r="D338" i="4"/>
  <c r="I338" i="4"/>
  <c r="J338" i="4"/>
  <c r="B339" i="4"/>
  <c r="C339" i="4"/>
  <c r="D339" i="4"/>
  <c r="I339" i="4"/>
  <c r="J339" i="4"/>
  <c r="B340" i="4"/>
  <c r="C340" i="4"/>
  <c r="D340" i="4"/>
  <c r="I340" i="4"/>
  <c r="J340" i="4"/>
  <c r="B341" i="4"/>
  <c r="C341" i="4"/>
  <c r="D341" i="4"/>
  <c r="I341" i="4"/>
  <c r="J341" i="4"/>
  <c r="B342" i="4"/>
  <c r="C342" i="4"/>
  <c r="D342" i="4"/>
  <c r="I342" i="4"/>
  <c r="J342" i="4"/>
  <c r="B343" i="4"/>
  <c r="C343" i="4"/>
  <c r="D343" i="4"/>
  <c r="I343" i="4"/>
  <c r="J343" i="4"/>
  <c r="B344" i="4"/>
  <c r="C344" i="4"/>
  <c r="D344" i="4"/>
  <c r="I344" i="4"/>
  <c r="J344" i="4"/>
  <c r="B345" i="4"/>
  <c r="C345" i="4"/>
  <c r="D345" i="4"/>
  <c r="I345" i="4"/>
  <c r="J345" i="4"/>
  <c r="B346" i="4"/>
  <c r="C346" i="4"/>
  <c r="D346" i="4"/>
  <c r="I346" i="4"/>
  <c r="J346" i="4"/>
  <c r="B347" i="4"/>
  <c r="C347" i="4"/>
  <c r="D347" i="4"/>
  <c r="I347" i="4"/>
  <c r="J347" i="4"/>
  <c r="B348" i="4"/>
  <c r="C348" i="4"/>
  <c r="D348" i="4"/>
  <c r="I348" i="4"/>
  <c r="J348" i="4"/>
  <c r="B349" i="4"/>
  <c r="C349" i="4"/>
  <c r="D349" i="4"/>
  <c r="I349" i="4"/>
  <c r="J349" i="4"/>
  <c r="B350" i="4"/>
  <c r="C350" i="4"/>
  <c r="D350" i="4"/>
  <c r="I350" i="4"/>
  <c r="J350" i="4"/>
  <c r="B351" i="4"/>
  <c r="C351" i="4"/>
  <c r="D351" i="4"/>
  <c r="I351" i="4"/>
  <c r="J351" i="4"/>
  <c r="B352" i="4"/>
  <c r="C352" i="4"/>
  <c r="D352" i="4"/>
  <c r="E352" i="4" s="1"/>
  <c r="I352" i="4"/>
  <c r="J352" i="4"/>
  <c r="B353" i="4"/>
  <c r="C353" i="4"/>
  <c r="D353" i="4"/>
  <c r="I353" i="4"/>
  <c r="J353" i="4"/>
  <c r="B354" i="4"/>
  <c r="C354" i="4"/>
  <c r="D354" i="4"/>
  <c r="I354" i="4"/>
  <c r="J354" i="4"/>
  <c r="B355" i="4"/>
  <c r="C355" i="4"/>
  <c r="D355" i="4"/>
  <c r="I355" i="4"/>
  <c r="J355" i="4"/>
  <c r="B356" i="4"/>
  <c r="C356" i="4"/>
  <c r="D356" i="4"/>
  <c r="I356" i="4"/>
  <c r="J356" i="4"/>
  <c r="B357" i="4"/>
  <c r="C357" i="4"/>
  <c r="D357" i="4"/>
  <c r="I357" i="4"/>
  <c r="J357" i="4"/>
  <c r="B358" i="4"/>
  <c r="C358" i="4"/>
  <c r="D358" i="4"/>
  <c r="I358" i="4"/>
  <c r="J358" i="4"/>
  <c r="B359" i="4"/>
  <c r="C359" i="4"/>
  <c r="D359" i="4"/>
  <c r="I359" i="4"/>
  <c r="J359" i="4"/>
  <c r="B360" i="4"/>
  <c r="C360" i="4"/>
  <c r="D360" i="4"/>
  <c r="I360" i="4"/>
  <c r="J360" i="4"/>
  <c r="B361" i="4"/>
  <c r="C361" i="4"/>
  <c r="D361" i="4"/>
  <c r="I361" i="4"/>
  <c r="J361" i="4"/>
  <c r="B362" i="4"/>
  <c r="C362" i="4"/>
  <c r="D362" i="4"/>
  <c r="I362" i="4"/>
  <c r="J362" i="4"/>
  <c r="B363" i="4"/>
  <c r="C363" i="4"/>
  <c r="D363" i="4"/>
  <c r="I363" i="4"/>
  <c r="J363" i="4"/>
  <c r="B364" i="4"/>
  <c r="C364" i="4"/>
  <c r="D364" i="4"/>
  <c r="I364" i="4"/>
  <c r="J364" i="4"/>
  <c r="B365" i="4"/>
  <c r="C365" i="4"/>
  <c r="D365" i="4"/>
  <c r="I365" i="4"/>
  <c r="J365" i="4"/>
  <c r="B366" i="4"/>
  <c r="C366" i="4"/>
  <c r="D366" i="4"/>
  <c r="I366" i="4"/>
  <c r="J366" i="4"/>
  <c r="B1181" i="4"/>
  <c r="C1181" i="4"/>
  <c r="D1181" i="4"/>
  <c r="E1181" i="4" s="1"/>
  <c r="I1181" i="4"/>
  <c r="J1181" i="4"/>
  <c r="B367" i="4"/>
  <c r="C367" i="4"/>
  <c r="D367" i="4"/>
  <c r="I367" i="4"/>
  <c r="J367" i="4"/>
  <c r="B368" i="4"/>
  <c r="C368" i="4"/>
  <c r="D368" i="4"/>
  <c r="I368" i="4"/>
  <c r="J368" i="4"/>
  <c r="B369" i="4"/>
  <c r="C369" i="4"/>
  <c r="D369" i="4"/>
  <c r="E369" i="4" s="1"/>
  <c r="I369" i="4"/>
  <c r="J369" i="4"/>
  <c r="B370" i="4"/>
  <c r="C370" i="4"/>
  <c r="D370" i="4"/>
  <c r="I370" i="4"/>
  <c r="J370" i="4"/>
  <c r="B371" i="4"/>
  <c r="C371" i="4"/>
  <c r="D371" i="4"/>
  <c r="I371" i="4"/>
  <c r="J371" i="4"/>
  <c r="B372" i="4"/>
  <c r="C372" i="4"/>
  <c r="D372" i="4"/>
  <c r="I372" i="4"/>
  <c r="J372" i="4"/>
  <c r="B373" i="4"/>
  <c r="C373" i="4"/>
  <c r="D373" i="4"/>
  <c r="I373" i="4"/>
  <c r="J373" i="4"/>
  <c r="B374" i="4"/>
  <c r="C374" i="4"/>
  <c r="D374" i="4"/>
  <c r="I374" i="4"/>
  <c r="J374" i="4"/>
  <c r="B1182" i="4"/>
  <c r="C1182" i="4"/>
  <c r="D1182" i="4"/>
  <c r="E1182" i="4" s="1"/>
  <c r="I1182" i="4"/>
  <c r="J1182" i="4"/>
  <c r="B1183" i="4"/>
  <c r="C1183" i="4"/>
  <c r="D1183" i="4"/>
  <c r="E1183" i="4" s="1"/>
  <c r="I1183" i="4"/>
  <c r="J1183" i="4"/>
  <c r="B375" i="4"/>
  <c r="C375" i="4"/>
  <c r="D375" i="4"/>
  <c r="E375" i="4" s="1"/>
  <c r="I375" i="4"/>
  <c r="J375" i="4"/>
  <c r="B376" i="4"/>
  <c r="C376" i="4"/>
  <c r="D376" i="4"/>
  <c r="I376" i="4"/>
  <c r="J376" i="4"/>
  <c r="B377" i="4"/>
  <c r="C377" i="4"/>
  <c r="D377" i="4"/>
  <c r="I377" i="4"/>
  <c r="J377" i="4"/>
  <c r="B378" i="4"/>
  <c r="C378" i="4"/>
  <c r="D378" i="4"/>
  <c r="E378" i="4" s="1"/>
  <c r="I378" i="4"/>
  <c r="J378" i="4"/>
  <c r="B379" i="4"/>
  <c r="C379" i="4"/>
  <c r="D379" i="4"/>
  <c r="I379" i="4"/>
  <c r="J379" i="4"/>
  <c r="B380" i="4"/>
  <c r="C380" i="4"/>
  <c r="D380" i="4"/>
  <c r="I380" i="4"/>
  <c r="J380" i="4"/>
  <c r="B381" i="4"/>
  <c r="C381" i="4"/>
  <c r="D381" i="4"/>
  <c r="E381" i="4" s="1"/>
  <c r="I381" i="4"/>
  <c r="J381" i="4"/>
  <c r="B382" i="4"/>
  <c r="C382" i="4"/>
  <c r="D382" i="4"/>
  <c r="I382" i="4"/>
  <c r="J382" i="4"/>
  <c r="B383" i="4"/>
  <c r="C383" i="4"/>
  <c r="D383" i="4"/>
  <c r="I383" i="4"/>
  <c r="J383" i="4"/>
  <c r="B384" i="4"/>
  <c r="C384" i="4"/>
  <c r="D384" i="4"/>
  <c r="E384" i="4" s="1"/>
  <c r="I384" i="4"/>
  <c r="J384" i="4"/>
  <c r="B385" i="4"/>
  <c r="C385" i="4"/>
  <c r="D385" i="4"/>
  <c r="E385" i="4" s="1"/>
  <c r="I385" i="4"/>
  <c r="J385" i="4"/>
  <c r="B386" i="4"/>
  <c r="C386" i="4"/>
  <c r="D386" i="4"/>
  <c r="I386" i="4"/>
  <c r="J386" i="4"/>
  <c r="B387" i="4"/>
  <c r="C387" i="4"/>
  <c r="D387" i="4"/>
  <c r="I387" i="4"/>
  <c r="J387" i="4"/>
  <c r="B388" i="4"/>
  <c r="C388" i="4"/>
  <c r="D388" i="4"/>
  <c r="I388" i="4"/>
  <c r="J388" i="4"/>
  <c r="B389" i="4"/>
  <c r="C389" i="4"/>
  <c r="D389" i="4"/>
  <c r="I389" i="4"/>
  <c r="J389" i="4"/>
  <c r="B390" i="4"/>
  <c r="C390" i="4"/>
  <c r="D390" i="4"/>
  <c r="I390" i="4"/>
  <c r="J390" i="4"/>
  <c r="B391" i="4"/>
  <c r="C391" i="4"/>
  <c r="D391" i="4"/>
  <c r="I391" i="4"/>
  <c r="J391" i="4"/>
  <c r="B392" i="4"/>
  <c r="C392" i="4"/>
  <c r="D392" i="4"/>
  <c r="I392" i="4"/>
  <c r="J392" i="4"/>
  <c r="B393" i="4"/>
  <c r="C393" i="4"/>
  <c r="D393" i="4"/>
  <c r="I393" i="4"/>
  <c r="J393" i="4"/>
  <c r="B394" i="4"/>
  <c r="C394" i="4"/>
  <c r="D394" i="4"/>
  <c r="I394" i="4"/>
  <c r="J394" i="4"/>
  <c r="B395" i="4"/>
  <c r="C395" i="4"/>
  <c r="D395" i="4"/>
  <c r="I395" i="4"/>
  <c r="J395" i="4"/>
  <c r="B396" i="4"/>
  <c r="C396" i="4"/>
  <c r="D396" i="4"/>
  <c r="I396" i="4"/>
  <c r="J396" i="4"/>
  <c r="B397" i="4"/>
  <c r="C397" i="4"/>
  <c r="D397" i="4"/>
  <c r="I397" i="4"/>
  <c r="J397" i="4"/>
  <c r="B398" i="4"/>
  <c r="C398" i="4"/>
  <c r="D398" i="4"/>
  <c r="I398" i="4"/>
  <c r="J398" i="4"/>
  <c r="B399" i="4"/>
  <c r="C399" i="4"/>
  <c r="D399" i="4"/>
  <c r="I399" i="4"/>
  <c r="J399" i="4"/>
  <c r="B400" i="4"/>
  <c r="C400" i="4"/>
  <c r="D400" i="4"/>
  <c r="I400" i="4"/>
  <c r="J400" i="4"/>
  <c r="B401" i="4"/>
  <c r="C401" i="4"/>
  <c r="D401" i="4"/>
  <c r="I401" i="4"/>
  <c r="J401" i="4"/>
  <c r="B402" i="4"/>
  <c r="C402" i="4"/>
  <c r="D402" i="4"/>
  <c r="I402" i="4"/>
  <c r="J402" i="4"/>
  <c r="B403" i="4"/>
  <c r="C403" i="4"/>
  <c r="D403" i="4"/>
  <c r="I403" i="4"/>
  <c r="J403" i="4"/>
  <c r="B404" i="4"/>
  <c r="C404" i="4"/>
  <c r="D404" i="4"/>
  <c r="I404" i="4"/>
  <c r="J404" i="4"/>
  <c r="B405" i="4"/>
  <c r="C405" i="4"/>
  <c r="D405" i="4"/>
  <c r="I405" i="4"/>
  <c r="J405" i="4"/>
  <c r="B406" i="4"/>
  <c r="C406" i="4"/>
  <c r="D406" i="4"/>
  <c r="I406" i="4"/>
  <c r="J406" i="4"/>
  <c r="B407" i="4"/>
  <c r="C407" i="4"/>
  <c r="D407" i="4"/>
  <c r="I407" i="4"/>
  <c r="J407" i="4"/>
  <c r="B408" i="4"/>
  <c r="C408" i="4"/>
  <c r="D408" i="4"/>
  <c r="I408" i="4"/>
  <c r="J408" i="4"/>
  <c r="B409" i="4"/>
  <c r="C409" i="4"/>
  <c r="D409" i="4"/>
  <c r="I409" i="4"/>
  <c r="J409" i="4"/>
  <c r="B410" i="4"/>
  <c r="C410" i="4"/>
  <c r="D410" i="4"/>
  <c r="I410" i="4"/>
  <c r="J410" i="4"/>
  <c r="B411" i="4"/>
  <c r="C411" i="4"/>
  <c r="D411" i="4"/>
  <c r="I411" i="4"/>
  <c r="J411" i="4"/>
  <c r="B412" i="4"/>
  <c r="C412" i="4"/>
  <c r="D412" i="4"/>
  <c r="I412" i="4"/>
  <c r="J412" i="4"/>
  <c r="B413" i="4"/>
  <c r="C413" i="4"/>
  <c r="D413" i="4"/>
  <c r="I413" i="4"/>
  <c r="J413" i="4"/>
  <c r="B1184" i="4"/>
  <c r="C1184" i="4"/>
  <c r="D1184" i="4"/>
  <c r="E1184" i="4" s="1"/>
  <c r="I1184" i="4"/>
  <c r="J1184" i="4"/>
  <c r="B414" i="4"/>
  <c r="C414" i="4"/>
  <c r="D414" i="4"/>
  <c r="E414" i="4" s="1"/>
  <c r="I414" i="4"/>
  <c r="J414" i="4"/>
  <c r="B415" i="4"/>
  <c r="C415" i="4"/>
  <c r="D415" i="4"/>
  <c r="I415" i="4"/>
  <c r="J415" i="4"/>
  <c r="B416" i="4"/>
  <c r="C416" i="4"/>
  <c r="D416" i="4"/>
  <c r="I416" i="4"/>
  <c r="J416" i="4"/>
  <c r="B417" i="4"/>
  <c r="C417" i="4"/>
  <c r="D417" i="4"/>
  <c r="I417" i="4"/>
  <c r="J417" i="4"/>
  <c r="B418" i="4"/>
  <c r="C418" i="4"/>
  <c r="D418" i="4"/>
  <c r="I418" i="4"/>
  <c r="J418" i="4"/>
  <c r="B419" i="4"/>
  <c r="C419" i="4"/>
  <c r="D419" i="4"/>
  <c r="I419" i="4"/>
  <c r="J419" i="4"/>
  <c r="B420" i="4"/>
  <c r="C420" i="4"/>
  <c r="D420" i="4"/>
  <c r="I420" i="4"/>
  <c r="J420" i="4"/>
  <c r="B421" i="4"/>
  <c r="C421" i="4"/>
  <c r="D421" i="4"/>
  <c r="I421" i="4"/>
  <c r="J421" i="4"/>
  <c r="B422" i="4"/>
  <c r="C422" i="4"/>
  <c r="D422" i="4"/>
  <c r="I422" i="4"/>
  <c r="J422" i="4"/>
  <c r="B423" i="4"/>
  <c r="C423" i="4"/>
  <c r="D423" i="4"/>
  <c r="I423" i="4"/>
  <c r="J423" i="4"/>
  <c r="B424" i="4"/>
  <c r="C424" i="4"/>
  <c r="D424" i="4"/>
  <c r="E424" i="4" s="1"/>
  <c r="I424" i="4"/>
  <c r="J424" i="4"/>
  <c r="B425" i="4"/>
  <c r="C425" i="4"/>
  <c r="D425" i="4"/>
  <c r="E425" i="4" s="1"/>
  <c r="I425" i="4"/>
  <c r="J425" i="4"/>
  <c r="B426" i="4"/>
  <c r="C426" i="4"/>
  <c r="D426" i="4"/>
  <c r="I426" i="4"/>
  <c r="J426" i="4"/>
  <c r="B427" i="4"/>
  <c r="C427" i="4"/>
  <c r="D427" i="4"/>
  <c r="I427" i="4"/>
  <c r="J427" i="4"/>
  <c r="B428" i="4"/>
  <c r="C428" i="4"/>
  <c r="D428" i="4"/>
  <c r="I428" i="4"/>
  <c r="J428" i="4"/>
  <c r="B429" i="4"/>
  <c r="C429" i="4"/>
  <c r="D429" i="4"/>
  <c r="I429" i="4"/>
  <c r="J429" i="4"/>
  <c r="B430" i="4"/>
  <c r="C430" i="4"/>
  <c r="D430" i="4"/>
  <c r="I430" i="4"/>
  <c r="J430" i="4"/>
  <c r="B431" i="4"/>
  <c r="C431" i="4"/>
  <c r="D431" i="4"/>
  <c r="I431" i="4"/>
  <c r="J431" i="4"/>
  <c r="B432" i="4"/>
  <c r="C432" i="4"/>
  <c r="D432" i="4"/>
  <c r="I432" i="4"/>
  <c r="J432" i="4"/>
  <c r="B433" i="4"/>
  <c r="C433" i="4"/>
  <c r="D433" i="4"/>
  <c r="I433" i="4"/>
  <c r="J433" i="4"/>
  <c r="B434" i="4"/>
  <c r="C434" i="4"/>
  <c r="D434" i="4"/>
  <c r="I434" i="4"/>
  <c r="J434" i="4"/>
  <c r="B435" i="4"/>
  <c r="C435" i="4"/>
  <c r="D435" i="4"/>
  <c r="I435" i="4"/>
  <c r="J435" i="4"/>
  <c r="B436" i="4"/>
  <c r="C436" i="4"/>
  <c r="D436" i="4"/>
  <c r="E436" i="4" s="1"/>
  <c r="I436" i="4"/>
  <c r="J436" i="4"/>
  <c r="B437" i="4"/>
  <c r="C437" i="4"/>
  <c r="D437" i="4"/>
  <c r="I437" i="4"/>
  <c r="J437" i="4"/>
  <c r="B438" i="4"/>
  <c r="C438" i="4"/>
  <c r="D438" i="4"/>
  <c r="I438" i="4"/>
  <c r="J438" i="4"/>
  <c r="B439" i="4"/>
  <c r="C439" i="4"/>
  <c r="D439" i="4"/>
  <c r="I439" i="4"/>
  <c r="J439" i="4"/>
  <c r="B440" i="4"/>
  <c r="C440" i="4"/>
  <c r="D440" i="4"/>
  <c r="I440" i="4"/>
  <c r="J440" i="4"/>
  <c r="B441" i="4"/>
  <c r="C441" i="4"/>
  <c r="D441" i="4"/>
  <c r="I441" i="4"/>
  <c r="J441" i="4"/>
  <c r="B442" i="4"/>
  <c r="C442" i="4"/>
  <c r="D442" i="4"/>
  <c r="I442" i="4"/>
  <c r="J442" i="4"/>
  <c r="B443" i="4"/>
  <c r="C443" i="4"/>
  <c r="D443" i="4"/>
  <c r="I443" i="4"/>
  <c r="J443" i="4"/>
  <c r="B444" i="4"/>
  <c r="C444" i="4"/>
  <c r="D444" i="4"/>
  <c r="I444" i="4"/>
  <c r="J444" i="4"/>
  <c r="B445" i="4"/>
  <c r="C445" i="4"/>
  <c r="D445" i="4"/>
  <c r="I445" i="4"/>
  <c r="J445" i="4"/>
  <c r="B446" i="4"/>
  <c r="C446" i="4"/>
  <c r="D446" i="4"/>
  <c r="I446" i="4"/>
  <c r="J446" i="4"/>
  <c r="B447" i="4"/>
  <c r="C447" i="4"/>
  <c r="D447" i="4"/>
  <c r="I447" i="4"/>
  <c r="J447" i="4"/>
  <c r="B448" i="4"/>
  <c r="C448" i="4"/>
  <c r="D448" i="4"/>
  <c r="I448" i="4"/>
  <c r="J448" i="4"/>
  <c r="B449" i="4"/>
  <c r="C449" i="4"/>
  <c r="D449" i="4"/>
  <c r="I449" i="4"/>
  <c r="J449" i="4"/>
  <c r="B450" i="4"/>
  <c r="C450" i="4"/>
  <c r="D450" i="4"/>
  <c r="I450" i="4"/>
  <c r="J450" i="4"/>
  <c r="B451" i="4"/>
  <c r="C451" i="4"/>
  <c r="D451" i="4"/>
  <c r="I451" i="4"/>
  <c r="J451" i="4"/>
  <c r="B452" i="4"/>
  <c r="C452" i="4"/>
  <c r="D452" i="4"/>
  <c r="I452" i="4"/>
  <c r="J452" i="4"/>
  <c r="B453" i="4"/>
  <c r="C453" i="4"/>
  <c r="D453" i="4"/>
  <c r="I453" i="4"/>
  <c r="J453" i="4"/>
  <c r="B454" i="4"/>
  <c r="C454" i="4"/>
  <c r="D454" i="4"/>
  <c r="I454" i="4"/>
  <c r="J454" i="4"/>
  <c r="B455" i="4"/>
  <c r="C455" i="4"/>
  <c r="D455" i="4"/>
  <c r="I455" i="4"/>
  <c r="J455" i="4"/>
  <c r="B456" i="4"/>
  <c r="C456" i="4"/>
  <c r="D456" i="4"/>
  <c r="I456" i="4"/>
  <c r="J456" i="4"/>
  <c r="B457" i="4"/>
  <c r="C457" i="4"/>
  <c r="D457" i="4"/>
  <c r="I457" i="4"/>
  <c r="J457" i="4"/>
  <c r="B458" i="4"/>
  <c r="C458" i="4"/>
  <c r="D458" i="4"/>
  <c r="I458" i="4"/>
  <c r="J458" i="4"/>
  <c r="B459" i="4"/>
  <c r="C459" i="4"/>
  <c r="D459" i="4"/>
  <c r="I459" i="4"/>
  <c r="J459" i="4"/>
  <c r="B460" i="4"/>
  <c r="C460" i="4"/>
  <c r="D460" i="4"/>
  <c r="I460" i="4"/>
  <c r="J460" i="4"/>
  <c r="B461" i="4"/>
  <c r="C461" i="4"/>
  <c r="D461" i="4"/>
  <c r="I461" i="4"/>
  <c r="J461" i="4"/>
  <c r="B462" i="4"/>
  <c r="C462" i="4"/>
  <c r="D462" i="4"/>
  <c r="I462" i="4"/>
  <c r="J462" i="4"/>
  <c r="B463" i="4"/>
  <c r="C463" i="4"/>
  <c r="D463" i="4"/>
  <c r="I463" i="4"/>
  <c r="J463" i="4"/>
  <c r="B464" i="4"/>
  <c r="C464" i="4"/>
  <c r="D464" i="4"/>
  <c r="I464" i="4"/>
  <c r="J464" i="4"/>
  <c r="B465" i="4"/>
  <c r="C465" i="4"/>
  <c r="D465" i="4"/>
  <c r="I465" i="4"/>
  <c r="J465" i="4"/>
  <c r="B466" i="4"/>
  <c r="C466" i="4"/>
  <c r="D466" i="4"/>
  <c r="I466" i="4"/>
  <c r="J466" i="4"/>
  <c r="B467" i="4"/>
  <c r="C467" i="4"/>
  <c r="D467" i="4"/>
  <c r="I467" i="4"/>
  <c r="J467" i="4"/>
  <c r="B468" i="4"/>
  <c r="C468" i="4"/>
  <c r="D468" i="4"/>
  <c r="I468" i="4"/>
  <c r="J468" i="4"/>
  <c r="B469" i="4"/>
  <c r="C469" i="4"/>
  <c r="D469" i="4"/>
  <c r="I469" i="4"/>
  <c r="J469" i="4"/>
  <c r="B470" i="4"/>
  <c r="C470" i="4"/>
  <c r="D470" i="4"/>
  <c r="I470" i="4"/>
  <c r="J470" i="4"/>
  <c r="B471" i="4"/>
  <c r="C471" i="4"/>
  <c r="D471" i="4"/>
  <c r="I471" i="4"/>
  <c r="J471" i="4"/>
  <c r="B472" i="4"/>
  <c r="C472" i="4"/>
  <c r="D472" i="4"/>
  <c r="I472" i="4"/>
  <c r="J472" i="4"/>
  <c r="B473" i="4"/>
  <c r="C473" i="4"/>
  <c r="D473" i="4"/>
  <c r="I473" i="4"/>
  <c r="J473" i="4"/>
  <c r="B474" i="4"/>
  <c r="C474" i="4"/>
  <c r="D474" i="4"/>
  <c r="I474" i="4"/>
  <c r="J474" i="4"/>
  <c r="B475" i="4"/>
  <c r="C475" i="4"/>
  <c r="D475" i="4"/>
  <c r="I475" i="4"/>
  <c r="J475" i="4"/>
  <c r="B1185" i="4"/>
  <c r="C1185" i="4"/>
  <c r="D1185" i="4"/>
  <c r="E1185" i="4" s="1"/>
  <c r="I1185" i="4"/>
  <c r="J1185" i="4"/>
  <c r="B476" i="4"/>
  <c r="C476" i="4"/>
  <c r="D476" i="4"/>
  <c r="I476" i="4"/>
  <c r="J476" i="4"/>
  <c r="B477" i="4"/>
  <c r="C477" i="4"/>
  <c r="D477" i="4"/>
  <c r="I477" i="4"/>
  <c r="J477" i="4"/>
  <c r="B478" i="4"/>
  <c r="C478" i="4"/>
  <c r="D478" i="4"/>
  <c r="I478" i="4"/>
  <c r="J478" i="4"/>
  <c r="B479" i="4"/>
  <c r="C479" i="4"/>
  <c r="D479" i="4"/>
  <c r="I479" i="4"/>
  <c r="J479" i="4"/>
  <c r="B480" i="4"/>
  <c r="C480" i="4"/>
  <c r="D480" i="4"/>
  <c r="I480" i="4"/>
  <c r="J480" i="4"/>
  <c r="B481" i="4"/>
  <c r="C481" i="4"/>
  <c r="D481" i="4"/>
  <c r="E481" i="4" s="1"/>
  <c r="I481" i="4"/>
  <c r="J481" i="4"/>
  <c r="B482" i="4"/>
  <c r="C482" i="4"/>
  <c r="D482" i="4"/>
  <c r="I482" i="4"/>
  <c r="J482" i="4"/>
  <c r="B483" i="4"/>
  <c r="C483" i="4"/>
  <c r="D483" i="4"/>
  <c r="I483" i="4"/>
  <c r="J483" i="4"/>
  <c r="B484" i="4"/>
  <c r="C484" i="4"/>
  <c r="D484" i="4"/>
  <c r="I484" i="4"/>
  <c r="J484" i="4"/>
  <c r="B485" i="4"/>
  <c r="C485" i="4"/>
  <c r="D485" i="4"/>
  <c r="I485" i="4"/>
  <c r="J485" i="4"/>
  <c r="B486" i="4"/>
  <c r="C486" i="4"/>
  <c r="D486" i="4"/>
  <c r="I486" i="4"/>
  <c r="J486" i="4"/>
  <c r="B487" i="4"/>
  <c r="C487" i="4"/>
  <c r="D487" i="4"/>
  <c r="I487" i="4"/>
  <c r="J487" i="4"/>
  <c r="B488" i="4"/>
  <c r="C488" i="4"/>
  <c r="D488" i="4"/>
  <c r="I488" i="4"/>
  <c r="J488" i="4"/>
  <c r="B489" i="4"/>
  <c r="C489" i="4"/>
  <c r="D489" i="4"/>
  <c r="I489" i="4"/>
  <c r="J489" i="4"/>
  <c r="B490" i="4"/>
  <c r="C490" i="4"/>
  <c r="D490" i="4"/>
  <c r="I490" i="4"/>
  <c r="J490" i="4"/>
  <c r="B491" i="4"/>
  <c r="C491" i="4"/>
  <c r="D491" i="4"/>
  <c r="I491" i="4"/>
  <c r="J491" i="4"/>
  <c r="B492" i="4"/>
  <c r="C492" i="4"/>
  <c r="D492" i="4"/>
  <c r="I492" i="4"/>
  <c r="J492" i="4"/>
  <c r="B493" i="4"/>
  <c r="C493" i="4"/>
  <c r="D493" i="4"/>
  <c r="I493" i="4"/>
  <c r="J493" i="4"/>
  <c r="B494" i="4"/>
  <c r="C494" i="4"/>
  <c r="D494" i="4"/>
  <c r="I494" i="4"/>
  <c r="J494" i="4"/>
  <c r="B495" i="4"/>
  <c r="C495" i="4"/>
  <c r="D495" i="4"/>
  <c r="I495" i="4"/>
  <c r="J495" i="4"/>
  <c r="B496" i="4"/>
  <c r="C496" i="4"/>
  <c r="D496" i="4"/>
  <c r="I496" i="4"/>
  <c r="J496" i="4"/>
  <c r="B497" i="4"/>
  <c r="C497" i="4"/>
  <c r="D497" i="4"/>
  <c r="I497" i="4"/>
  <c r="J497" i="4"/>
  <c r="B498" i="4"/>
  <c r="C498" i="4"/>
  <c r="D498" i="4"/>
  <c r="E498" i="4" s="1"/>
  <c r="I498" i="4"/>
  <c r="J498" i="4"/>
  <c r="B499" i="4"/>
  <c r="C499" i="4"/>
  <c r="D499" i="4"/>
  <c r="E499" i="4" s="1"/>
  <c r="I499" i="4"/>
  <c r="J499" i="4"/>
  <c r="B500" i="4"/>
  <c r="C500" i="4"/>
  <c r="D500" i="4"/>
  <c r="E500" i="4" s="1"/>
  <c r="I500" i="4"/>
  <c r="J500" i="4"/>
  <c r="B501" i="4"/>
  <c r="C501" i="4"/>
  <c r="D501" i="4"/>
  <c r="E501" i="4" s="1"/>
  <c r="I501" i="4"/>
  <c r="J501" i="4"/>
  <c r="B1186" i="4"/>
  <c r="C1186" i="4"/>
  <c r="D1186" i="4"/>
  <c r="E1186" i="4" s="1"/>
  <c r="I1186" i="4"/>
  <c r="J1186" i="4"/>
  <c r="B502" i="4"/>
  <c r="C502" i="4"/>
  <c r="D502" i="4"/>
  <c r="E502" i="4" s="1"/>
  <c r="I502" i="4"/>
  <c r="J502" i="4"/>
  <c r="B503" i="4"/>
  <c r="C503" i="4"/>
  <c r="D503" i="4"/>
  <c r="E503" i="4" s="1"/>
  <c r="I503" i="4"/>
  <c r="J503" i="4"/>
  <c r="B504" i="4"/>
  <c r="C504" i="4"/>
  <c r="D504" i="4"/>
  <c r="I504" i="4"/>
  <c r="J504" i="4"/>
  <c r="B505" i="4"/>
  <c r="C505" i="4"/>
  <c r="D505" i="4"/>
  <c r="I505" i="4"/>
  <c r="J505" i="4"/>
  <c r="B506" i="4"/>
  <c r="C506" i="4"/>
  <c r="D506" i="4"/>
  <c r="E506" i="4" s="1"/>
  <c r="I506" i="4"/>
  <c r="J506" i="4"/>
  <c r="B507" i="4"/>
  <c r="C507" i="4"/>
  <c r="D507" i="4"/>
  <c r="I507" i="4"/>
  <c r="J507" i="4"/>
  <c r="B508" i="4"/>
  <c r="C508" i="4"/>
  <c r="D508" i="4"/>
  <c r="I508" i="4"/>
  <c r="J508" i="4"/>
  <c r="B509" i="4"/>
  <c r="C509" i="4"/>
  <c r="D509" i="4"/>
  <c r="I509" i="4"/>
  <c r="J509" i="4"/>
  <c r="B510" i="4"/>
  <c r="C510" i="4"/>
  <c r="D510" i="4"/>
  <c r="I510" i="4"/>
  <c r="J510" i="4"/>
  <c r="B511" i="4"/>
  <c r="C511" i="4"/>
  <c r="D511" i="4"/>
  <c r="I511" i="4"/>
  <c r="J511" i="4"/>
  <c r="B512" i="4"/>
  <c r="C512" i="4"/>
  <c r="D512" i="4"/>
  <c r="I512" i="4"/>
  <c r="J512" i="4"/>
  <c r="B1187" i="4"/>
  <c r="C1187" i="4"/>
  <c r="D1187" i="4"/>
  <c r="E1187" i="4" s="1"/>
  <c r="I1187" i="4"/>
  <c r="J1187" i="4"/>
  <c r="B513" i="4"/>
  <c r="C513" i="4"/>
  <c r="D513" i="4"/>
  <c r="I513" i="4"/>
  <c r="J513" i="4"/>
  <c r="B514" i="4"/>
  <c r="C514" i="4"/>
  <c r="D514" i="4"/>
  <c r="I514" i="4"/>
  <c r="J514" i="4"/>
  <c r="B515" i="4"/>
  <c r="C515" i="4"/>
  <c r="D515" i="4"/>
  <c r="I515" i="4"/>
  <c r="J515" i="4"/>
  <c r="B516" i="4"/>
  <c r="C516" i="4"/>
  <c r="D516" i="4"/>
  <c r="I516" i="4"/>
  <c r="J516" i="4"/>
  <c r="B517" i="4"/>
  <c r="C517" i="4"/>
  <c r="D517" i="4"/>
  <c r="I517" i="4"/>
  <c r="J517" i="4"/>
  <c r="B518" i="4"/>
  <c r="C518" i="4"/>
  <c r="D518" i="4"/>
  <c r="I518" i="4"/>
  <c r="J518" i="4"/>
  <c r="B519" i="4"/>
  <c r="C519" i="4"/>
  <c r="D519" i="4"/>
  <c r="I519" i="4"/>
  <c r="J519" i="4"/>
  <c r="B520" i="4"/>
  <c r="C520" i="4"/>
  <c r="D520" i="4"/>
  <c r="I520" i="4"/>
  <c r="J520" i="4"/>
  <c r="B521" i="4"/>
  <c r="C521" i="4"/>
  <c r="D521" i="4"/>
  <c r="I521" i="4"/>
  <c r="J521" i="4"/>
  <c r="B522" i="4"/>
  <c r="C522" i="4"/>
  <c r="D522" i="4"/>
  <c r="E522" i="4" s="1"/>
  <c r="I522" i="4"/>
  <c r="J522" i="4"/>
  <c r="B523" i="4"/>
  <c r="C523" i="4"/>
  <c r="D523" i="4"/>
  <c r="I523" i="4"/>
  <c r="J523" i="4"/>
  <c r="B524" i="4"/>
  <c r="C524" i="4"/>
  <c r="D524" i="4"/>
  <c r="I524" i="4"/>
  <c r="J524" i="4"/>
  <c r="B525" i="4"/>
  <c r="C525" i="4"/>
  <c r="D525" i="4"/>
  <c r="I525" i="4"/>
  <c r="J525" i="4"/>
  <c r="B526" i="4"/>
  <c r="C526" i="4"/>
  <c r="D526" i="4"/>
  <c r="E526" i="4" s="1"/>
  <c r="I526" i="4"/>
  <c r="J526" i="4"/>
  <c r="B527" i="4"/>
  <c r="C527" i="4"/>
  <c r="D527" i="4"/>
  <c r="I527" i="4"/>
  <c r="J527" i="4"/>
  <c r="B528" i="4"/>
  <c r="C528" i="4"/>
  <c r="D528" i="4"/>
  <c r="I528" i="4"/>
  <c r="J528" i="4"/>
  <c r="B529" i="4"/>
  <c r="C529" i="4"/>
  <c r="D529" i="4"/>
  <c r="I529" i="4"/>
  <c r="J529" i="4"/>
  <c r="B530" i="4"/>
  <c r="C530" i="4"/>
  <c r="D530" i="4"/>
  <c r="E530" i="4" s="1"/>
  <c r="I530" i="4"/>
  <c r="J530" i="4"/>
  <c r="B531" i="4"/>
  <c r="C531" i="4"/>
  <c r="D531" i="4"/>
  <c r="I531" i="4"/>
  <c r="J531" i="4"/>
  <c r="B532" i="4"/>
  <c r="C532" i="4"/>
  <c r="D532" i="4"/>
  <c r="I532" i="4"/>
  <c r="J532" i="4"/>
  <c r="B533" i="4"/>
  <c r="C533" i="4"/>
  <c r="D533" i="4"/>
  <c r="I533" i="4"/>
  <c r="J533" i="4"/>
  <c r="B534" i="4"/>
  <c r="C534" i="4"/>
  <c r="D534" i="4"/>
  <c r="I534" i="4"/>
  <c r="J534" i="4"/>
  <c r="B535" i="4"/>
  <c r="C535" i="4"/>
  <c r="D535" i="4"/>
  <c r="I535" i="4"/>
  <c r="J535" i="4"/>
  <c r="B536" i="4"/>
  <c r="C536" i="4"/>
  <c r="D536" i="4"/>
  <c r="I536" i="4"/>
  <c r="J536" i="4"/>
  <c r="B537" i="4"/>
  <c r="C537" i="4"/>
  <c r="D537" i="4"/>
  <c r="I537" i="4"/>
  <c r="J537" i="4"/>
  <c r="B538" i="4"/>
  <c r="C538" i="4"/>
  <c r="D538" i="4"/>
  <c r="E538" i="4" s="1"/>
  <c r="I538" i="4"/>
  <c r="J538" i="4"/>
  <c r="B539" i="4"/>
  <c r="C539" i="4"/>
  <c r="D539" i="4"/>
  <c r="E539" i="4" s="1"/>
  <c r="I539" i="4"/>
  <c r="J539" i="4"/>
  <c r="B540" i="4"/>
  <c r="C540" i="4"/>
  <c r="D540" i="4"/>
  <c r="I540" i="4"/>
  <c r="J540" i="4"/>
  <c r="B1188" i="4"/>
  <c r="C1188" i="4"/>
  <c r="D1188" i="4"/>
  <c r="E1188" i="4" s="1"/>
  <c r="I1188" i="4"/>
  <c r="J1188" i="4"/>
  <c r="B541" i="4"/>
  <c r="C541" i="4"/>
  <c r="D541" i="4"/>
  <c r="I541" i="4"/>
  <c r="J541" i="4"/>
  <c r="B542" i="4"/>
  <c r="C542" i="4"/>
  <c r="D542" i="4"/>
  <c r="I542" i="4"/>
  <c r="J542" i="4"/>
  <c r="B543" i="4"/>
  <c r="C543" i="4"/>
  <c r="D543" i="4"/>
  <c r="I543" i="4"/>
  <c r="J543" i="4"/>
  <c r="B1189" i="4"/>
  <c r="C1189" i="4"/>
  <c r="D1189" i="4"/>
  <c r="E1189" i="4" s="1"/>
  <c r="I1189" i="4"/>
  <c r="J1189" i="4"/>
  <c r="B544" i="4"/>
  <c r="C544" i="4"/>
  <c r="D544" i="4"/>
  <c r="I544" i="4"/>
  <c r="J544" i="4"/>
  <c r="B545" i="4"/>
  <c r="C545" i="4"/>
  <c r="D545" i="4"/>
  <c r="E545" i="4" s="1"/>
  <c r="I545" i="4"/>
  <c r="J545" i="4"/>
  <c r="B546" i="4"/>
  <c r="C546" i="4"/>
  <c r="D546" i="4"/>
  <c r="I546" i="4"/>
  <c r="J546" i="4"/>
  <c r="B547" i="4"/>
  <c r="C547" i="4"/>
  <c r="D547" i="4"/>
  <c r="E547" i="4" s="1"/>
  <c r="I547" i="4"/>
  <c r="J547" i="4"/>
  <c r="B548" i="4"/>
  <c r="C548" i="4"/>
  <c r="D548" i="4"/>
  <c r="I548" i="4"/>
  <c r="J548" i="4"/>
  <c r="B549" i="4"/>
  <c r="C549" i="4"/>
  <c r="D549" i="4"/>
  <c r="I549" i="4"/>
  <c r="J549" i="4"/>
  <c r="B550" i="4"/>
  <c r="C550" i="4"/>
  <c r="D550" i="4"/>
  <c r="I550" i="4"/>
  <c r="J550" i="4"/>
  <c r="B551" i="4"/>
  <c r="C551" i="4"/>
  <c r="D551" i="4"/>
  <c r="I551" i="4"/>
  <c r="J551" i="4"/>
  <c r="B552" i="4"/>
  <c r="C552" i="4"/>
  <c r="D552" i="4"/>
  <c r="I552" i="4"/>
  <c r="J552" i="4"/>
  <c r="B553" i="4"/>
  <c r="C553" i="4"/>
  <c r="D553" i="4"/>
  <c r="I553" i="4"/>
  <c r="J553" i="4"/>
  <c r="B554" i="4"/>
  <c r="C554" i="4"/>
  <c r="D554" i="4"/>
  <c r="E554" i="4" s="1"/>
  <c r="I554" i="4"/>
  <c r="J554" i="4"/>
  <c r="B555" i="4"/>
  <c r="C555" i="4"/>
  <c r="D555" i="4"/>
  <c r="E555" i="4" s="1"/>
  <c r="I555" i="4"/>
  <c r="J555" i="4"/>
  <c r="B556" i="4"/>
  <c r="C556" i="4"/>
  <c r="D556" i="4"/>
  <c r="I556" i="4"/>
  <c r="J556" i="4"/>
  <c r="B557" i="4"/>
  <c r="C557" i="4"/>
  <c r="D557" i="4"/>
  <c r="I557" i="4"/>
  <c r="J557" i="4"/>
  <c r="B558" i="4"/>
  <c r="C558" i="4"/>
  <c r="D558" i="4"/>
  <c r="I558" i="4"/>
  <c r="J558" i="4"/>
  <c r="B559" i="4"/>
  <c r="C559" i="4"/>
  <c r="D559" i="4"/>
  <c r="I559" i="4"/>
  <c r="J559" i="4"/>
  <c r="B560" i="4"/>
  <c r="C560" i="4"/>
  <c r="D560" i="4"/>
  <c r="I560" i="4"/>
  <c r="J560" i="4"/>
  <c r="B561" i="4"/>
  <c r="C561" i="4"/>
  <c r="D561" i="4"/>
  <c r="I561" i="4"/>
  <c r="J561" i="4"/>
  <c r="B562" i="4"/>
  <c r="C562" i="4"/>
  <c r="D562" i="4"/>
  <c r="I562" i="4"/>
  <c r="J562" i="4"/>
  <c r="B563" i="4"/>
  <c r="C563" i="4"/>
  <c r="D563" i="4"/>
  <c r="I563" i="4"/>
  <c r="J563" i="4"/>
  <c r="B564" i="4"/>
  <c r="C564" i="4"/>
  <c r="D564" i="4"/>
  <c r="I564" i="4"/>
  <c r="J564" i="4"/>
  <c r="B565" i="4"/>
  <c r="C565" i="4"/>
  <c r="D565" i="4"/>
  <c r="I565" i="4"/>
  <c r="J565" i="4"/>
  <c r="B566" i="4"/>
  <c r="C566" i="4"/>
  <c r="D566" i="4"/>
  <c r="I566" i="4"/>
  <c r="J566" i="4"/>
  <c r="B567" i="4"/>
  <c r="C567" i="4"/>
  <c r="D567" i="4"/>
  <c r="I567" i="4"/>
  <c r="J567" i="4"/>
  <c r="B1190" i="4"/>
  <c r="C1190" i="4"/>
  <c r="D1190" i="4"/>
  <c r="E1190" i="4" s="1"/>
  <c r="I1190" i="4"/>
  <c r="J1190" i="4"/>
  <c r="B568" i="4"/>
  <c r="C568" i="4"/>
  <c r="D568" i="4"/>
  <c r="I568" i="4"/>
  <c r="J568" i="4"/>
  <c r="B1191" i="4"/>
  <c r="C1191" i="4"/>
  <c r="D1191" i="4"/>
  <c r="E1191" i="4" s="1"/>
  <c r="I1191" i="4"/>
  <c r="J1191" i="4"/>
  <c r="B569" i="4"/>
  <c r="C569" i="4"/>
  <c r="D569" i="4"/>
  <c r="I569" i="4"/>
  <c r="J569" i="4"/>
  <c r="B1192" i="4"/>
  <c r="C1192" i="4"/>
  <c r="D1192" i="4"/>
  <c r="E1192" i="4" s="1"/>
  <c r="I1192" i="4"/>
  <c r="J1192" i="4"/>
  <c r="B570" i="4"/>
  <c r="C570" i="4"/>
  <c r="D570" i="4"/>
  <c r="I570" i="4"/>
  <c r="J570" i="4"/>
  <c r="B571" i="4"/>
  <c r="C571" i="4"/>
  <c r="D571" i="4"/>
  <c r="I571" i="4"/>
  <c r="J571" i="4"/>
  <c r="B572" i="4"/>
  <c r="C572" i="4"/>
  <c r="D572" i="4"/>
  <c r="I572" i="4"/>
  <c r="J572" i="4"/>
  <c r="B573" i="4"/>
  <c r="C573" i="4"/>
  <c r="D573" i="4"/>
  <c r="I573" i="4"/>
  <c r="J573" i="4"/>
  <c r="B574" i="4"/>
  <c r="C574" i="4"/>
  <c r="D574" i="4"/>
  <c r="I574" i="4"/>
  <c r="J574" i="4"/>
  <c r="B575" i="4"/>
  <c r="C575" i="4"/>
  <c r="D575" i="4"/>
  <c r="I575" i="4"/>
  <c r="J575" i="4"/>
  <c r="B576" i="4"/>
  <c r="C576" i="4"/>
  <c r="D576" i="4"/>
  <c r="I576" i="4"/>
  <c r="J576" i="4"/>
  <c r="B577" i="4"/>
  <c r="C577" i="4"/>
  <c r="D577" i="4"/>
  <c r="I577" i="4"/>
  <c r="J577" i="4"/>
  <c r="B578" i="4"/>
  <c r="C578" i="4"/>
  <c r="D578" i="4"/>
  <c r="I578" i="4"/>
  <c r="J578" i="4"/>
  <c r="B579" i="4"/>
  <c r="C579" i="4"/>
  <c r="D579" i="4"/>
  <c r="I579" i="4"/>
  <c r="J579" i="4"/>
  <c r="B580" i="4"/>
  <c r="C580" i="4"/>
  <c r="D580" i="4"/>
  <c r="I580" i="4"/>
  <c r="J580" i="4"/>
  <c r="B581" i="4"/>
  <c r="C581" i="4"/>
  <c r="D581" i="4"/>
  <c r="I581" i="4"/>
  <c r="J581" i="4"/>
  <c r="B582" i="4"/>
  <c r="C582" i="4"/>
  <c r="D582" i="4"/>
  <c r="I582" i="4"/>
  <c r="J582" i="4"/>
  <c r="B583" i="4"/>
  <c r="C583" i="4"/>
  <c r="D583" i="4"/>
  <c r="I583" i="4"/>
  <c r="J583" i="4"/>
  <c r="B584" i="4"/>
  <c r="C584" i="4"/>
  <c r="D584" i="4"/>
  <c r="I584" i="4"/>
  <c r="J584" i="4"/>
  <c r="B585" i="4"/>
  <c r="C585" i="4"/>
  <c r="D585" i="4"/>
  <c r="I585" i="4"/>
  <c r="J585" i="4"/>
  <c r="B586" i="4"/>
  <c r="C586" i="4"/>
  <c r="D586" i="4"/>
  <c r="I586" i="4"/>
  <c r="J586" i="4"/>
  <c r="B587" i="4"/>
  <c r="C587" i="4"/>
  <c r="D587" i="4"/>
  <c r="I587" i="4"/>
  <c r="J587" i="4"/>
  <c r="B588" i="4"/>
  <c r="C588" i="4"/>
  <c r="D588" i="4"/>
  <c r="I588" i="4"/>
  <c r="J588" i="4"/>
  <c r="B589" i="4"/>
  <c r="C589" i="4"/>
  <c r="D589" i="4"/>
  <c r="I589" i="4"/>
  <c r="J589" i="4"/>
  <c r="B590" i="4"/>
  <c r="C590" i="4"/>
  <c r="D590" i="4"/>
  <c r="I590" i="4"/>
  <c r="J590" i="4"/>
  <c r="B591" i="4"/>
  <c r="C591" i="4"/>
  <c r="D591" i="4"/>
  <c r="I591" i="4"/>
  <c r="J591" i="4"/>
  <c r="B592" i="4"/>
  <c r="C592" i="4"/>
  <c r="D592" i="4"/>
  <c r="I592" i="4"/>
  <c r="J592" i="4"/>
  <c r="B593" i="4"/>
  <c r="C593" i="4"/>
  <c r="D593" i="4"/>
  <c r="I593" i="4"/>
  <c r="J593" i="4"/>
  <c r="B594" i="4"/>
  <c r="C594" i="4"/>
  <c r="D594" i="4"/>
  <c r="I594" i="4"/>
  <c r="J594" i="4"/>
  <c r="B595" i="4"/>
  <c r="C595" i="4"/>
  <c r="D595" i="4"/>
  <c r="E595" i="4" s="1"/>
  <c r="I595" i="4"/>
  <c r="J595" i="4"/>
  <c r="B596" i="4"/>
  <c r="C596" i="4"/>
  <c r="D596" i="4"/>
  <c r="E596" i="4" s="1"/>
  <c r="I596" i="4"/>
  <c r="J596" i="4"/>
  <c r="B597" i="4"/>
  <c r="C597" i="4"/>
  <c r="D597" i="4"/>
  <c r="I597" i="4"/>
  <c r="J597" i="4"/>
  <c r="B598" i="4"/>
  <c r="C598" i="4"/>
  <c r="D598" i="4"/>
  <c r="I598" i="4"/>
  <c r="J598" i="4"/>
  <c r="B599" i="4"/>
  <c r="C599" i="4"/>
  <c r="D599" i="4"/>
  <c r="I599" i="4"/>
  <c r="J599" i="4"/>
  <c r="B600" i="4"/>
  <c r="C600" i="4"/>
  <c r="D600" i="4"/>
  <c r="I600" i="4"/>
  <c r="J600" i="4"/>
  <c r="B601" i="4"/>
  <c r="C601" i="4"/>
  <c r="D601" i="4"/>
  <c r="I601" i="4"/>
  <c r="J601" i="4"/>
  <c r="B602" i="4"/>
  <c r="C602" i="4"/>
  <c r="D602" i="4"/>
  <c r="I602" i="4"/>
  <c r="J602" i="4"/>
  <c r="B603" i="4"/>
  <c r="C603" i="4"/>
  <c r="D603" i="4"/>
  <c r="I603" i="4"/>
  <c r="J603" i="4"/>
  <c r="B604" i="4"/>
  <c r="C604" i="4"/>
  <c r="D604" i="4"/>
  <c r="I604" i="4"/>
  <c r="J604" i="4"/>
  <c r="B605" i="4"/>
  <c r="C605" i="4"/>
  <c r="D605" i="4"/>
  <c r="I605" i="4"/>
  <c r="J605" i="4"/>
  <c r="B606" i="4"/>
  <c r="C606" i="4"/>
  <c r="D606" i="4"/>
  <c r="I606" i="4"/>
  <c r="J606" i="4"/>
  <c r="B607" i="4"/>
  <c r="C607" i="4"/>
  <c r="D607" i="4"/>
  <c r="I607" i="4"/>
  <c r="J607" i="4"/>
  <c r="B608" i="4"/>
  <c r="C608" i="4"/>
  <c r="D608" i="4"/>
  <c r="I608" i="4"/>
  <c r="J608" i="4"/>
  <c r="B609" i="4"/>
  <c r="C609" i="4"/>
  <c r="D609" i="4"/>
  <c r="I609" i="4"/>
  <c r="J609" i="4"/>
  <c r="B610" i="4"/>
  <c r="C610" i="4"/>
  <c r="D610" i="4"/>
  <c r="I610" i="4"/>
  <c r="J610" i="4"/>
  <c r="B611" i="4"/>
  <c r="C611" i="4"/>
  <c r="D611" i="4"/>
  <c r="I611" i="4"/>
  <c r="J611" i="4"/>
  <c r="B612" i="4"/>
  <c r="C612" i="4"/>
  <c r="D612" i="4"/>
  <c r="I612" i="4"/>
  <c r="J612" i="4"/>
  <c r="B613" i="4"/>
  <c r="C613" i="4"/>
  <c r="D613" i="4"/>
  <c r="I613" i="4"/>
  <c r="J613" i="4"/>
  <c r="B614" i="4"/>
  <c r="C614" i="4"/>
  <c r="D614" i="4"/>
  <c r="I614" i="4"/>
  <c r="J614" i="4"/>
  <c r="B615" i="4"/>
  <c r="C615" i="4"/>
  <c r="D615" i="4"/>
  <c r="I615" i="4"/>
  <c r="J615" i="4"/>
  <c r="B616" i="4"/>
  <c r="C616" i="4"/>
  <c r="D616" i="4"/>
  <c r="I616" i="4"/>
  <c r="J616" i="4"/>
  <c r="B617" i="4"/>
  <c r="C617" i="4"/>
  <c r="D617" i="4"/>
  <c r="I617" i="4"/>
  <c r="J617" i="4"/>
  <c r="B618" i="4"/>
  <c r="C618" i="4"/>
  <c r="D618" i="4"/>
  <c r="I618" i="4"/>
  <c r="J618" i="4"/>
  <c r="B619" i="4"/>
  <c r="C619" i="4"/>
  <c r="D619" i="4"/>
  <c r="I619" i="4"/>
  <c r="J619" i="4"/>
  <c r="B620" i="4"/>
  <c r="C620" i="4"/>
  <c r="D620" i="4"/>
  <c r="I620" i="4"/>
  <c r="J620" i="4"/>
  <c r="B621" i="4"/>
  <c r="C621" i="4"/>
  <c r="D621" i="4"/>
  <c r="I621" i="4"/>
  <c r="J621" i="4"/>
  <c r="B622" i="4"/>
  <c r="C622" i="4"/>
  <c r="D622" i="4"/>
  <c r="I622" i="4"/>
  <c r="J622" i="4"/>
  <c r="B623" i="4"/>
  <c r="C623" i="4"/>
  <c r="D623" i="4"/>
  <c r="I623" i="4"/>
  <c r="J623" i="4"/>
  <c r="B624" i="4"/>
  <c r="C624" i="4"/>
  <c r="D624" i="4"/>
  <c r="I624" i="4"/>
  <c r="J624" i="4"/>
  <c r="B625" i="4"/>
  <c r="C625" i="4"/>
  <c r="D625" i="4"/>
  <c r="I625" i="4"/>
  <c r="J625" i="4"/>
  <c r="B626" i="4"/>
  <c r="C626" i="4"/>
  <c r="D626" i="4"/>
  <c r="I626" i="4"/>
  <c r="J626" i="4"/>
  <c r="B627" i="4"/>
  <c r="C627" i="4"/>
  <c r="D627" i="4"/>
  <c r="I627" i="4"/>
  <c r="J627" i="4"/>
  <c r="B628" i="4"/>
  <c r="C628" i="4"/>
  <c r="D628" i="4"/>
  <c r="E628" i="4" s="1"/>
  <c r="I628" i="4"/>
  <c r="J628" i="4"/>
  <c r="B629" i="4"/>
  <c r="C629" i="4"/>
  <c r="D629" i="4"/>
  <c r="I629" i="4"/>
  <c r="J629" i="4"/>
  <c r="B630" i="4"/>
  <c r="C630" i="4"/>
  <c r="D630" i="4"/>
  <c r="I630" i="4"/>
  <c r="J630" i="4"/>
  <c r="B631" i="4"/>
  <c r="C631" i="4"/>
  <c r="D631" i="4"/>
  <c r="I631" i="4"/>
  <c r="J631" i="4"/>
  <c r="B1193" i="4"/>
  <c r="C1193" i="4"/>
  <c r="D1193" i="4"/>
  <c r="E1193" i="4" s="1"/>
  <c r="I1193" i="4"/>
  <c r="J1193" i="4"/>
  <c r="B632" i="4"/>
  <c r="C632" i="4"/>
  <c r="D632" i="4"/>
  <c r="I632" i="4"/>
  <c r="J632" i="4"/>
  <c r="B633" i="4"/>
  <c r="C633" i="4"/>
  <c r="D633" i="4"/>
  <c r="I633" i="4"/>
  <c r="J633" i="4"/>
  <c r="B634" i="4"/>
  <c r="C634" i="4"/>
  <c r="D634" i="4"/>
  <c r="I634" i="4"/>
  <c r="J634" i="4"/>
  <c r="B635" i="4"/>
  <c r="C635" i="4"/>
  <c r="D635" i="4"/>
  <c r="I635" i="4"/>
  <c r="J635" i="4"/>
  <c r="B636" i="4"/>
  <c r="C636" i="4"/>
  <c r="D636" i="4"/>
  <c r="I636" i="4"/>
  <c r="J636" i="4"/>
  <c r="B637" i="4"/>
  <c r="C637" i="4"/>
  <c r="D637" i="4"/>
  <c r="I637" i="4"/>
  <c r="J637" i="4"/>
  <c r="B638" i="4"/>
  <c r="C638" i="4"/>
  <c r="D638" i="4"/>
  <c r="I638" i="4"/>
  <c r="J638" i="4"/>
  <c r="B639" i="4"/>
  <c r="C639" i="4"/>
  <c r="D639" i="4"/>
  <c r="I639" i="4"/>
  <c r="J639" i="4"/>
  <c r="B640" i="4"/>
  <c r="C640" i="4"/>
  <c r="D640" i="4"/>
  <c r="E640" i="4" s="1"/>
  <c r="I640" i="4"/>
  <c r="J640" i="4"/>
  <c r="B641" i="4"/>
  <c r="C641" i="4"/>
  <c r="D641" i="4"/>
  <c r="I641" i="4"/>
  <c r="J641" i="4"/>
  <c r="B642" i="4"/>
  <c r="C642" i="4"/>
  <c r="D642" i="4"/>
  <c r="I642" i="4"/>
  <c r="J642" i="4"/>
  <c r="B643" i="4"/>
  <c r="C643" i="4"/>
  <c r="D643" i="4"/>
  <c r="E643" i="4" s="1"/>
  <c r="I643" i="4"/>
  <c r="J643" i="4"/>
  <c r="B644" i="4"/>
  <c r="C644" i="4"/>
  <c r="D644" i="4"/>
  <c r="I644" i="4"/>
  <c r="J644" i="4"/>
  <c r="B645" i="4"/>
  <c r="C645" i="4"/>
  <c r="D645" i="4"/>
  <c r="I645" i="4"/>
  <c r="J645" i="4"/>
  <c r="B646" i="4"/>
  <c r="C646" i="4"/>
  <c r="D646" i="4"/>
  <c r="I646" i="4"/>
  <c r="J646" i="4"/>
  <c r="B647" i="4"/>
  <c r="C647" i="4"/>
  <c r="D647" i="4"/>
  <c r="I647" i="4"/>
  <c r="J647" i="4"/>
  <c r="B648" i="4"/>
  <c r="C648" i="4"/>
  <c r="D648" i="4"/>
  <c r="I648" i="4"/>
  <c r="J648" i="4"/>
  <c r="B649" i="4"/>
  <c r="C649" i="4"/>
  <c r="D649" i="4"/>
  <c r="I649" i="4"/>
  <c r="J649" i="4"/>
  <c r="B650" i="4"/>
  <c r="C650" i="4"/>
  <c r="D650" i="4"/>
  <c r="E650" i="4" s="1"/>
  <c r="I650" i="4"/>
  <c r="J650" i="4"/>
  <c r="B651" i="4"/>
  <c r="C651" i="4"/>
  <c r="D651" i="4"/>
  <c r="I651" i="4"/>
  <c r="J651" i="4"/>
  <c r="B652" i="4"/>
  <c r="C652" i="4"/>
  <c r="D652" i="4"/>
  <c r="I652" i="4"/>
  <c r="J652" i="4"/>
  <c r="B653" i="4"/>
  <c r="C653" i="4"/>
  <c r="D653" i="4"/>
  <c r="E653" i="4" s="1"/>
  <c r="I653" i="4"/>
  <c r="J653" i="4"/>
  <c r="B1194" i="4"/>
  <c r="C1194" i="4"/>
  <c r="D1194" i="4"/>
  <c r="E1194" i="4" s="1"/>
  <c r="I1194" i="4"/>
  <c r="J1194" i="4"/>
  <c r="B654" i="4"/>
  <c r="C654" i="4"/>
  <c r="D654" i="4"/>
  <c r="I654" i="4"/>
  <c r="J654" i="4"/>
  <c r="B655" i="4"/>
  <c r="C655" i="4"/>
  <c r="D655" i="4"/>
  <c r="I655" i="4"/>
  <c r="J655" i="4"/>
  <c r="B656" i="4"/>
  <c r="C656" i="4"/>
  <c r="D656" i="4"/>
  <c r="E656" i="4" s="1"/>
  <c r="I656" i="4"/>
  <c r="J656" i="4"/>
  <c r="B657" i="4"/>
  <c r="C657" i="4"/>
  <c r="D657" i="4"/>
  <c r="I657" i="4"/>
  <c r="J657" i="4"/>
  <c r="B658" i="4"/>
  <c r="C658" i="4"/>
  <c r="D658" i="4"/>
  <c r="I658" i="4"/>
  <c r="J658" i="4"/>
  <c r="B659" i="4"/>
  <c r="C659" i="4"/>
  <c r="D659" i="4"/>
  <c r="I659" i="4"/>
  <c r="J659" i="4"/>
  <c r="B660" i="4"/>
  <c r="C660" i="4"/>
  <c r="D660" i="4"/>
  <c r="I660" i="4"/>
  <c r="J660" i="4"/>
  <c r="B1195" i="4"/>
  <c r="C1195" i="4"/>
  <c r="D1195" i="4"/>
  <c r="E1195" i="4" s="1"/>
  <c r="I1195" i="4"/>
  <c r="J1195" i="4"/>
  <c r="B661" i="4"/>
  <c r="C661" i="4"/>
  <c r="D661" i="4"/>
  <c r="I661" i="4"/>
  <c r="J661" i="4"/>
  <c r="B662" i="4"/>
  <c r="C662" i="4"/>
  <c r="D662" i="4"/>
  <c r="I662" i="4"/>
  <c r="J662" i="4"/>
  <c r="B663" i="4"/>
  <c r="C663" i="4"/>
  <c r="D663" i="4"/>
  <c r="I663" i="4"/>
  <c r="J663" i="4"/>
  <c r="B664" i="4"/>
  <c r="C664" i="4"/>
  <c r="D664" i="4"/>
  <c r="I664" i="4"/>
  <c r="J664" i="4"/>
  <c r="B665" i="4"/>
  <c r="C665" i="4"/>
  <c r="D665" i="4"/>
  <c r="I665" i="4"/>
  <c r="J665" i="4"/>
  <c r="B666" i="4"/>
  <c r="C666" i="4"/>
  <c r="D666" i="4"/>
  <c r="I666" i="4"/>
  <c r="J666" i="4"/>
  <c r="B667" i="4"/>
  <c r="C667" i="4"/>
  <c r="D667" i="4"/>
  <c r="I667" i="4"/>
  <c r="J667" i="4"/>
  <c r="B668" i="4"/>
  <c r="C668" i="4"/>
  <c r="D668" i="4"/>
  <c r="I668" i="4"/>
  <c r="J668" i="4"/>
  <c r="B669" i="4"/>
  <c r="C669" i="4"/>
  <c r="D669" i="4"/>
  <c r="E669" i="4" s="1"/>
  <c r="I669" i="4"/>
  <c r="J669" i="4"/>
  <c r="B670" i="4"/>
  <c r="C670" i="4"/>
  <c r="D670" i="4"/>
  <c r="I670" i="4"/>
  <c r="J670" i="4"/>
  <c r="B671" i="4"/>
  <c r="C671" i="4"/>
  <c r="D671" i="4"/>
  <c r="I671" i="4"/>
  <c r="J671" i="4"/>
  <c r="B672" i="4"/>
  <c r="C672" i="4"/>
  <c r="D672" i="4"/>
  <c r="I672" i="4"/>
  <c r="J672" i="4"/>
  <c r="B673" i="4"/>
  <c r="C673" i="4"/>
  <c r="D673" i="4"/>
  <c r="I673" i="4"/>
  <c r="J673" i="4"/>
  <c r="B674" i="4"/>
  <c r="C674" i="4"/>
  <c r="D674" i="4"/>
  <c r="I674" i="4"/>
  <c r="J674" i="4"/>
  <c r="B675" i="4"/>
  <c r="C675" i="4"/>
  <c r="D675" i="4"/>
  <c r="I675" i="4"/>
  <c r="J675" i="4"/>
  <c r="B676" i="4"/>
  <c r="C676" i="4"/>
  <c r="D676" i="4"/>
  <c r="I676" i="4"/>
  <c r="J676" i="4"/>
  <c r="B677" i="4"/>
  <c r="C677" i="4"/>
  <c r="D677" i="4"/>
  <c r="I677" i="4"/>
  <c r="J677" i="4"/>
  <c r="B1196" i="4"/>
  <c r="C1196" i="4"/>
  <c r="D1196" i="4"/>
  <c r="E1196" i="4" s="1"/>
  <c r="I1196" i="4"/>
  <c r="J1196" i="4"/>
  <c r="B678" i="4"/>
  <c r="C678" i="4"/>
  <c r="D678" i="4"/>
  <c r="I678" i="4"/>
  <c r="J678" i="4"/>
  <c r="B679" i="4"/>
  <c r="C679" i="4"/>
  <c r="D679" i="4"/>
  <c r="I679" i="4"/>
  <c r="J679" i="4"/>
  <c r="B680" i="4"/>
  <c r="C680" i="4"/>
  <c r="D680" i="4"/>
  <c r="I680" i="4"/>
  <c r="J680" i="4"/>
  <c r="B681" i="4"/>
  <c r="C681" i="4"/>
  <c r="D681" i="4"/>
  <c r="E681" i="4" s="1"/>
  <c r="I681" i="4"/>
  <c r="J681" i="4"/>
  <c r="B682" i="4"/>
  <c r="C682" i="4"/>
  <c r="D682" i="4"/>
  <c r="I682" i="4"/>
  <c r="J682" i="4"/>
  <c r="B683" i="4"/>
  <c r="C683" i="4"/>
  <c r="D683" i="4"/>
  <c r="I683" i="4"/>
  <c r="J683" i="4"/>
  <c r="B684" i="4"/>
  <c r="C684" i="4"/>
  <c r="D684" i="4"/>
  <c r="I684" i="4"/>
  <c r="J684" i="4"/>
  <c r="B685" i="4"/>
  <c r="C685" i="4"/>
  <c r="D685" i="4"/>
  <c r="I685" i="4"/>
  <c r="J685" i="4"/>
  <c r="B686" i="4"/>
  <c r="C686" i="4"/>
  <c r="D686" i="4"/>
  <c r="E686" i="4" s="1"/>
  <c r="I686" i="4"/>
  <c r="J686" i="4"/>
  <c r="B687" i="4"/>
  <c r="C687" i="4"/>
  <c r="D687" i="4"/>
  <c r="I687" i="4"/>
  <c r="J687" i="4"/>
  <c r="B688" i="4"/>
  <c r="C688" i="4"/>
  <c r="D688" i="4"/>
  <c r="E688" i="4" s="1"/>
  <c r="I688" i="4"/>
  <c r="J688" i="4"/>
  <c r="B689" i="4"/>
  <c r="C689" i="4"/>
  <c r="D689" i="4"/>
  <c r="I689" i="4"/>
  <c r="J689" i="4"/>
  <c r="B690" i="4"/>
  <c r="C690" i="4"/>
  <c r="D690" i="4"/>
  <c r="I690" i="4"/>
  <c r="J690" i="4"/>
  <c r="B691" i="4"/>
  <c r="C691" i="4"/>
  <c r="D691" i="4"/>
  <c r="I691" i="4"/>
  <c r="J691" i="4"/>
  <c r="B692" i="4"/>
  <c r="C692" i="4"/>
  <c r="D692" i="4"/>
  <c r="I692" i="4"/>
  <c r="J692" i="4"/>
  <c r="B693" i="4"/>
  <c r="C693" i="4"/>
  <c r="D693" i="4"/>
  <c r="I693" i="4"/>
  <c r="J693" i="4"/>
  <c r="B694" i="4"/>
  <c r="C694" i="4"/>
  <c r="D694" i="4"/>
  <c r="I694" i="4"/>
  <c r="J694" i="4"/>
  <c r="B695" i="4"/>
  <c r="C695" i="4"/>
  <c r="D695" i="4"/>
  <c r="I695" i="4"/>
  <c r="J695" i="4"/>
  <c r="B696" i="4"/>
  <c r="C696" i="4"/>
  <c r="D696" i="4"/>
  <c r="I696" i="4"/>
  <c r="J696" i="4"/>
  <c r="B697" i="4"/>
  <c r="C697" i="4"/>
  <c r="D697" i="4"/>
  <c r="I697" i="4"/>
  <c r="J697" i="4"/>
  <c r="B698" i="4"/>
  <c r="C698" i="4"/>
  <c r="D698" i="4"/>
  <c r="E698" i="4" s="1"/>
  <c r="I698" i="4"/>
  <c r="J698" i="4"/>
  <c r="B699" i="4"/>
  <c r="C699" i="4"/>
  <c r="D699" i="4"/>
  <c r="E699" i="4" s="1"/>
  <c r="I699" i="4"/>
  <c r="J699" i="4"/>
  <c r="B1197" i="4"/>
  <c r="C1197" i="4"/>
  <c r="D1197" i="4"/>
  <c r="E1197" i="4" s="1"/>
  <c r="I1197" i="4"/>
  <c r="J1197" i="4"/>
  <c r="B700" i="4"/>
  <c r="C700" i="4"/>
  <c r="D700" i="4"/>
  <c r="I700" i="4"/>
  <c r="J700" i="4"/>
  <c r="B701" i="4"/>
  <c r="C701" i="4"/>
  <c r="D701" i="4"/>
  <c r="I701" i="4"/>
  <c r="J701" i="4"/>
  <c r="B702" i="4"/>
  <c r="C702" i="4"/>
  <c r="D702" i="4"/>
  <c r="I702" i="4"/>
  <c r="J702" i="4"/>
  <c r="B703" i="4"/>
  <c r="C703" i="4"/>
  <c r="D703" i="4"/>
  <c r="I703" i="4"/>
  <c r="J703" i="4"/>
  <c r="B704" i="4"/>
  <c r="C704" i="4"/>
  <c r="D704" i="4"/>
  <c r="I704" i="4"/>
  <c r="J704" i="4"/>
  <c r="B705" i="4"/>
  <c r="C705" i="4"/>
  <c r="D705" i="4"/>
  <c r="E705" i="4" s="1"/>
  <c r="I705" i="4"/>
  <c r="J705" i="4"/>
  <c r="B706" i="4"/>
  <c r="C706" i="4"/>
  <c r="D706" i="4"/>
  <c r="I706" i="4"/>
  <c r="J706" i="4"/>
  <c r="B707" i="4"/>
  <c r="C707" i="4"/>
  <c r="D707" i="4"/>
  <c r="I707" i="4"/>
  <c r="J707" i="4"/>
  <c r="B708" i="4"/>
  <c r="C708" i="4"/>
  <c r="D708" i="4"/>
  <c r="I708" i="4"/>
  <c r="J708" i="4"/>
  <c r="B709" i="4"/>
  <c r="C709" i="4"/>
  <c r="D709" i="4"/>
  <c r="I709" i="4"/>
  <c r="J709" i="4"/>
  <c r="B710" i="4"/>
  <c r="C710" i="4"/>
  <c r="D710" i="4"/>
  <c r="I710" i="4"/>
  <c r="J710" i="4"/>
  <c r="B711" i="4"/>
  <c r="C711" i="4"/>
  <c r="D711" i="4"/>
  <c r="I711" i="4"/>
  <c r="J711" i="4"/>
  <c r="B712" i="4"/>
  <c r="C712" i="4"/>
  <c r="D712" i="4"/>
  <c r="I712" i="4"/>
  <c r="J712" i="4"/>
  <c r="B713" i="4"/>
  <c r="C713" i="4"/>
  <c r="D713" i="4"/>
  <c r="I713" i="4"/>
  <c r="J713" i="4"/>
  <c r="B714" i="4"/>
  <c r="C714" i="4"/>
  <c r="D714" i="4"/>
  <c r="I714" i="4"/>
  <c r="J714" i="4"/>
  <c r="B715" i="4"/>
  <c r="C715" i="4"/>
  <c r="D715" i="4"/>
  <c r="I715" i="4"/>
  <c r="J715" i="4"/>
  <c r="B716" i="4"/>
  <c r="C716" i="4"/>
  <c r="D716" i="4"/>
  <c r="I716" i="4"/>
  <c r="J716" i="4"/>
  <c r="B717" i="4"/>
  <c r="C717" i="4"/>
  <c r="D717" i="4"/>
  <c r="I717" i="4"/>
  <c r="J717" i="4"/>
  <c r="B718" i="4"/>
  <c r="C718" i="4"/>
  <c r="D718" i="4"/>
  <c r="I718" i="4"/>
  <c r="J718" i="4"/>
  <c r="B719" i="4"/>
  <c r="C719" i="4"/>
  <c r="D719" i="4"/>
  <c r="I719" i="4"/>
  <c r="J719" i="4"/>
  <c r="B1198" i="4"/>
  <c r="C1198" i="4"/>
  <c r="D1198" i="4"/>
  <c r="E1198" i="4" s="1"/>
  <c r="I1198" i="4"/>
  <c r="J1198" i="4"/>
  <c r="B720" i="4"/>
  <c r="C720" i="4"/>
  <c r="D720" i="4"/>
  <c r="I720" i="4"/>
  <c r="J720" i="4"/>
  <c r="B721" i="4"/>
  <c r="C721" i="4"/>
  <c r="D721" i="4"/>
  <c r="I721" i="4"/>
  <c r="J721" i="4"/>
  <c r="B722" i="4"/>
  <c r="C722" i="4"/>
  <c r="D722" i="4"/>
  <c r="I722" i="4"/>
  <c r="J722" i="4"/>
  <c r="B723" i="4"/>
  <c r="C723" i="4"/>
  <c r="D723" i="4"/>
  <c r="I723" i="4"/>
  <c r="J723" i="4"/>
  <c r="B724" i="4"/>
  <c r="C724" i="4"/>
  <c r="D724" i="4"/>
  <c r="I724" i="4"/>
  <c r="J724" i="4"/>
  <c r="B725" i="4"/>
  <c r="C725" i="4"/>
  <c r="D725" i="4"/>
  <c r="I725" i="4"/>
  <c r="J725" i="4"/>
  <c r="B726" i="4"/>
  <c r="C726" i="4"/>
  <c r="D726" i="4"/>
  <c r="I726" i="4"/>
  <c r="J726" i="4"/>
  <c r="B727" i="4"/>
  <c r="C727" i="4"/>
  <c r="D727" i="4"/>
  <c r="I727" i="4"/>
  <c r="J727" i="4"/>
  <c r="B1199" i="4"/>
  <c r="C1199" i="4"/>
  <c r="D1199" i="4"/>
  <c r="E1199" i="4" s="1"/>
  <c r="I1199" i="4"/>
  <c r="J1199" i="4"/>
  <c r="B728" i="4"/>
  <c r="C728" i="4"/>
  <c r="D728" i="4"/>
  <c r="I728" i="4"/>
  <c r="J728" i="4"/>
  <c r="B729" i="4"/>
  <c r="C729" i="4"/>
  <c r="D729" i="4"/>
  <c r="I729" i="4"/>
  <c r="J729" i="4"/>
  <c r="B730" i="4"/>
  <c r="C730" i="4"/>
  <c r="D730" i="4"/>
  <c r="I730" i="4"/>
  <c r="J730" i="4"/>
  <c r="B731" i="4"/>
  <c r="C731" i="4"/>
  <c r="D731" i="4"/>
  <c r="I731" i="4"/>
  <c r="J731" i="4"/>
  <c r="B732" i="4"/>
  <c r="C732" i="4"/>
  <c r="D732" i="4"/>
  <c r="I732" i="4"/>
  <c r="J732" i="4"/>
  <c r="B733" i="4"/>
  <c r="C733" i="4"/>
  <c r="D733" i="4"/>
  <c r="I733" i="4"/>
  <c r="J733" i="4"/>
  <c r="B734" i="4"/>
  <c r="C734" i="4"/>
  <c r="D734" i="4"/>
  <c r="I734" i="4"/>
  <c r="J734" i="4"/>
  <c r="B735" i="4"/>
  <c r="C735" i="4"/>
  <c r="D735" i="4"/>
  <c r="I735" i="4"/>
  <c r="J735" i="4"/>
  <c r="B736" i="4"/>
  <c r="C736" i="4"/>
  <c r="D736" i="4"/>
  <c r="I736" i="4"/>
  <c r="J736" i="4"/>
  <c r="B737" i="4"/>
  <c r="C737" i="4"/>
  <c r="D737" i="4"/>
  <c r="I737" i="4"/>
  <c r="J737" i="4"/>
  <c r="B738" i="4"/>
  <c r="C738" i="4"/>
  <c r="D738" i="4"/>
  <c r="I738" i="4"/>
  <c r="J738" i="4"/>
  <c r="B739" i="4"/>
  <c r="C739" i="4"/>
  <c r="D739" i="4"/>
  <c r="I739" i="4"/>
  <c r="J739" i="4"/>
  <c r="B740" i="4"/>
  <c r="C740" i="4"/>
  <c r="D740" i="4"/>
  <c r="I740" i="4"/>
  <c r="J740" i="4"/>
  <c r="B741" i="4"/>
  <c r="C741" i="4"/>
  <c r="D741" i="4"/>
  <c r="I741" i="4"/>
  <c r="J741" i="4"/>
  <c r="B742" i="4"/>
  <c r="C742" i="4"/>
  <c r="D742" i="4"/>
  <c r="I742" i="4"/>
  <c r="J742" i="4"/>
  <c r="B743" i="4"/>
  <c r="C743" i="4"/>
  <c r="D743" i="4"/>
  <c r="I743" i="4"/>
  <c r="J743" i="4"/>
  <c r="B744" i="4"/>
  <c r="C744" i="4"/>
  <c r="D744" i="4"/>
  <c r="E744" i="4" s="1"/>
  <c r="I744" i="4"/>
  <c r="J744" i="4"/>
  <c r="B745" i="4"/>
  <c r="C745" i="4"/>
  <c r="D745" i="4"/>
  <c r="I745" i="4"/>
  <c r="J745" i="4"/>
  <c r="B746" i="4"/>
  <c r="C746" i="4"/>
  <c r="D746" i="4"/>
  <c r="I746" i="4"/>
  <c r="J746" i="4"/>
  <c r="B747" i="4"/>
  <c r="C747" i="4"/>
  <c r="D747" i="4"/>
  <c r="I747" i="4"/>
  <c r="J747" i="4"/>
  <c r="B748" i="4"/>
  <c r="C748" i="4"/>
  <c r="D748" i="4"/>
  <c r="E748" i="4" s="1"/>
  <c r="I748" i="4"/>
  <c r="J748" i="4"/>
  <c r="B749" i="4"/>
  <c r="C749" i="4"/>
  <c r="D749" i="4"/>
  <c r="I749" i="4"/>
  <c r="J749" i="4"/>
  <c r="B750" i="4"/>
  <c r="C750" i="4"/>
  <c r="D750" i="4"/>
  <c r="I750" i="4"/>
  <c r="J750" i="4"/>
  <c r="B751" i="4"/>
  <c r="C751" i="4"/>
  <c r="D751" i="4"/>
  <c r="I751" i="4"/>
  <c r="J751" i="4"/>
  <c r="B1200" i="4"/>
  <c r="C1200" i="4"/>
  <c r="D1200" i="4"/>
  <c r="E1200" i="4" s="1"/>
  <c r="I1200" i="4"/>
  <c r="J1200" i="4"/>
  <c r="B752" i="4"/>
  <c r="C752" i="4"/>
  <c r="D752" i="4"/>
  <c r="I752" i="4"/>
  <c r="J752" i="4"/>
  <c r="B753" i="4"/>
  <c r="C753" i="4"/>
  <c r="D753" i="4"/>
  <c r="I753" i="4"/>
  <c r="J753" i="4"/>
  <c r="B754" i="4"/>
  <c r="C754" i="4"/>
  <c r="D754" i="4"/>
  <c r="I754" i="4"/>
  <c r="J754" i="4"/>
  <c r="B755" i="4"/>
  <c r="C755" i="4"/>
  <c r="D755" i="4"/>
  <c r="I755" i="4"/>
  <c r="J755" i="4"/>
  <c r="B756" i="4"/>
  <c r="C756" i="4"/>
  <c r="D756" i="4"/>
  <c r="I756" i="4"/>
  <c r="J756" i="4"/>
  <c r="B757" i="4"/>
  <c r="C757" i="4"/>
  <c r="D757" i="4"/>
  <c r="I757" i="4"/>
  <c r="J757" i="4"/>
  <c r="B758" i="4"/>
  <c r="C758" i="4"/>
  <c r="D758" i="4"/>
  <c r="I758" i="4"/>
  <c r="J758" i="4"/>
  <c r="B1201" i="4"/>
  <c r="C1201" i="4"/>
  <c r="D1201" i="4"/>
  <c r="E1201" i="4" s="1"/>
  <c r="I1201" i="4"/>
  <c r="J1201" i="4"/>
  <c r="B759" i="4"/>
  <c r="C759" i="4"/>
  <c r="D759" i="4"/>
  <c r="I759" i="4"/>
  <c r="J759" i="4"/>
  <c r="B760" i="4"/>
  <c r="C760" i="4"/>
  <c r="D760" i="4"/>
  <c r="I760" i="4"/>
  <c r="J760" i="4"/>
  <c r="B761" i="4"/>
  <c r="C761" i="4"/>
  <c r="D761" i="4"/>
  <c r="I761" i="4"/>
  <c r="J761" i="4"/>
  <c r="B762" i="4"/>
  <c r="C762" i="4"/>
  <c r="D762" i="4"/>
  <c r="I762" i="4"/>
  <c r="J762" i="4"/>
  <c r="B763" i="4"/>
  <c r="C763" i="4"/>
  <c r="D763" i="4"/>
  <c r="I763" i="4"/>
  <c r="J763" i="4"/>
  <c r="B764" i="4"/>
  <c r="C764" i="4"/>
  <c r="D764" i="4"/>
  <c r="I764" i="4"/>
  <c r="J764" i="4"/>
  <c r="B765" i="4"/>
  <c r="C765" i="4"/>
  <c r="D765" i="4"/>
  <c r="I765" i="4"/>
  <c r="J765" i="4"/>
  <c r="B766" i="4"/>
  <c r="C766" i="4"/>
  <c r="D766" i="4"/>
  <c r="I766" i="4"/>
  <c r="J766" i="4"/>
  <c r="B767" i="4"/>
  <c r="C767" i="4"/>
  <c r="D767" i="4"/>
  <c r="I767" i="4"/>
  <c r="J767" i="4"/>
  <c r="B768" i="4"/>
  <c r="C768" i="4"/>
  <c r="D768" i="4"/>
  <c r="I768" i="4"/>
  <c r="J768" i="4"/>
  <c r="B769" i="4"/>
  <c r="C769" i="4"/>
  <c r="D769" i="4"/>
  <c r="I769" i="4"/>
  <c r="J769" i="4"/>
  <c r="B770" i="4"/>
  <c r="C770" i="4"/>
  <c r="D770" i="4"/>
  <c r="I770" i="4"/>
  <c r="J770" i="4"/>
  <c r="B771" i="4"/>
  <c r="C771" i="4"/>
  <c r="D771" i="4"/>
  <c r="I771" i="4"/>
  <c r="J771" i="4"/>
  <c r="B772" i="4"/>
  <c r="C772" i="4"/>
  <c r="D772" i="4"/>
  <c r="I772" i="4"/>
  <c r="J772" i="4"/>
  <c r="B773" i="4"/>
  <c r="C773" i="4"/>
  <c r="D773" i="4"/>
  <c r="I773" i="4"/>
  <c r="J773" i="4"/>
  <c r="B774" i="4"/>
  <c r="C774" i="4"/>
  <c r="D774" i="4"/>
  <c r="I774" i="4"/>
  <c r="J774" i="4"/>
  <c r="B775" i="4"/>
  <c r="C775" i="4"/>
  <c r="D775" i="4"/>
  <c r="I775" i="4"/>
  <c r="J775" i="4"/>
  <c r="B776" i="4"/>
  <c r="C776" i="4"/>
  <c r="D776" i="4"/>
  <c r="E776" i="4" s="1"/>
  <c r="I776" i="4"/>
  <c r="J776" i="4"/>
  <c r="B777" i="4"/>
  <c r="C777" i="4"/>
  <c r="D777" i="4"/>
  <c r="I777" i="4"/>
  <c r="J777" i="4"/>
  <c r="B778" i="4"/>
  <c r="C778" i="4"/>
  <c r="D778" i="4"/>
  <c r="I778" i="4"/>
  <c r="J778" i="4"/>
  <c r="B779" i="4"/>
  <c r="C779" i="4"/>
  <c r="D779" i="4"/>
  <c r="I779" i="4"/>
  <c r="J779" i="4"/>
  <c r="B780" i="4"/>
  <c r="C780" i="4"/>
  <c r="D780" i="4"/>
  <c r="I780" i="4"/>
  <c r="J780" i="4"/>
  <c r="B781" i="4"/>
  <c r="C781" i="4"/>
  <c r="D781" i="4"/>
  <c r="I781" i="4"/>
  <c r="J781" i="4"/>
  <c r="B782" i="4"/>
  <c r="C782" i="4"/>
  <c r="D782" i="4"/>
  <c r="I782" i="4"/>
  <c r="J782" i="4"/>
  <c r="B783" i="4"/>
  <c r="C783" i="4"/>
  <c r="D783" i="4"/>
  <c r="I783" i="4"/>
  <c r="J783" i="4"/>
  <c r="B784" i="4"/>
  <c r="C784" i="4"/>
  <c r="D784" i="4"/>
  <c r="I784" i="4"/>
  <c r="J784" i="4"/>
  <c r="B785" i="4"/>
  <c r="C785" i="4"/>
  <c r="D785" i="4"/>
  <c r="I785" i="4"/>
  <c r="J785" i="4"/>
  <c r="B786" i="4"/>
  <c r="C786" i="4"/>
  <c r="D786" i="4"/>
  <c r="E786" i="4" s="1"/>
  <c r="I786" i="4"/>
  <c r="J786" i="4"/>
  <c r="B787" i="4"/>
  <c r="C787" i="4"/>
  <c r="D787" i="4"/>
  <c r="I787" i="4"/>
  <c r="J787" i="4"/>
  <c r="B788" i="4"/>
  <c r="C788" i="4"/>
  <c r="D788" i="4"/>
  <c r="E788" i="4" s="1"/>
  <c r="I788" i="4"/>
  <c r="J788" i="4"/>
  <c r="B789" i="4"/>
  <c r="C789" i="4"/>
  <c r="D789" i="4"/>
  <c r="I789" i="4"/>
  <c r="J789" i="4"/>
  <c r="B790" i="4"/>
  <c r="C790" i="4"/>
  <c r="D790" i="4"/>
  <c r="E790" i="4" s="1"/>
  <c r="I790" i="4"/>
  <c r="J790" i="4"/>
  <c r="B791" i="4"/>
  <c r="C791" i="4"/>
  <c r="D791" i="4"/>
  <c r="I791" i="4"/>
  <c r="J791" i="4"/>
  <c r="B792" i="4"/>
  <c r="C792" i="4"/>
  <c r="D792" i="4"/>
  <c r="I792" i="4"/>
  <c r="J792" i="4"/>
  <c r="B793" i="4"/>
  <c r="C793" i="4"/>
  <c r="D793" i="4"/>
  <c r="I793" i="4"/>
  <c r="J793" i="4"/>
  <c r="B794" i="4"/>
  <c r="C794" i="4"/>
  <c r="D794" i="4"/>
  <c r="I794" i="4"/>
  <c r="J794" i="4"/>
  <c r="B795" i="4"/>
  <c r="C795" i="4"/>
  <c r="D795" i="4"/>
  <c r="I795" i="4"/>
  <c r="J795" i="4"/>
  <c r="B796" i="4"/>
  <c r="C796" i="4"/>
  <c r="D796" i="4"/>
  <c r="E796" i="4" s="1"/>
  <c r="I796" i="4"/>
  <c r="J796" i="4"/>
  <c r="B797" i="4"/>
  <c r="C797" i="4"/>
  <c r="D797" i="4"/>
  <c r="I797" i="4"/>
  <c r="J797" i="4"/>
  <c r="B798" i="4"/>
  <c r="C798" i="4"/>
  <c r="D798" i="4"/>
  <c r="I798" i="4"/>
  <c r="J798" i="4"/>
  <c r="B799" i="4"/>
  <c r="C799" i="4"/>
  <c r="D799" i="4"/>
  <c r="I799" i="4"/>
  <c r="J799" i="4"/>
  <c r="B800" i="4"/>
  <c r="C800" i="4"/>
  <c r="D800" i="4"/>
  <c r="I800" i="4"/>
  <c r="J800" i="4"/>
  <c r="B801" i="4"/>
  <c r="C801" i="4"/>
  <c r="D801" i="4"/>
  <c r="I801" i="4"/>
  <c r="J801" i="4"/>
  <c r="B802" i="4"/>
  <c r="C802" i="4"/>
  <c r="D802" i="4"/>
  <c r="I802" i="4"/>
  <c r="J802" i="4"/>
  <c r="B803" i="4"/>
  <c r="C803" i="4"/>
  <c r="D803" i="4"/>
  <c r="I803" i="4"/>
  <c r="J803" i="4"/>
  <c r="B804" i="4"/>
  <c r="C804" i="4"/>
  <c r="D804" i="4"/>
  <c r="I804" i="4"/>
  <c r="J804" i="4"/>
  <c r="B805" i="4"/>
  <c r="C805" i="4"/>
  <c r="D805" i="4"/>
  <c r="I805" i="4"/>
  <c r="J805" i="4"/>
  <c r="B806" i="4"/>
  <c r="C806" i="4"/>
  <c r="D806" i="4"/>
  <c r="I806" i="4"/>
  <c r="J806" i="4"/>
  <c r="B807" i="4"/>
  <c r="C807" i="4"/>
  <c r="D807" i="4"/>
  <c r="I807" i="4"/>
  <c r="J807" i="4"/>
  <c r="B808" i="4"/>
  <c r="C808" i="4"/>
  <c r="D808" i="4"/>
  <c r="I808" i="4"/>
  <c r="J808" i="4"/>
  <c r="B809" i="4"/>
  <c r="C809" i="4"/>
  <c r="D809" i="4"/>
  <c r="I809" i="4"/>
  <c r="J809" i="4"/>
  <c r="B810" i="4"/>
  <c r="C810" i="4"/>
  <c r="D810" i="4"/>
  <c r="I810" i="4"/>
  <c r="J810" i="4"/>
  <c r="B811" i="4"/>
  <c r="C811" i="4"/>
  <c r="D811" i="4"/>
  <c r="I811" i="4"/>
  <c r="J811" i="4"/>
  <c r="B812" i="4"/>
  <c r="C812" i="4"/>
  <c r="D812" i="4"/>
  <c r="I812" i="4"/>
  <c r="J812" i="4"/>
  <c r="B813" i="4"/>
  <c r="C813" i="4"/>
  <c r="D813" i="4"/>
  <c r="I813" i="4"/>
  <c r="J813" i="4"/>
  <c r="B814" i="4"/>
  <c r="C814" i="4"/>
  <c r="D814" i="4"/>
  <c r="I814" i="4"/>
  <c r="J814" i="4"/>
  <c r="B815" i="4"/>
  <c r="C815" i="4"/>
  <c r="D815" i="4"/>
  <c r="I815" i="4"/>
  <c r="J815" i="4"/>
  <c r="B816" i="4"/>
  <c r="C816" i="4"/>
  <c r="D816" i="4"/>
  <c r="I816" i="4"/>
  <c r="J816" i="4"/>
  <c r="B817" i="4"/>
  <c r="C817" i="4"/>
  <c r="D817" i="4"/>
  <c r="I817" i="4"/>
  <c r="J817" i="4"/>
  <c r="B818" i="4"/>
  <c r="C818" i="4"/>
  <c r="D818" i="4"/>
  <c r="I818" i="4"/>
  <c r="J818" i="4"/>
  <c r="B819" i="4"/>
  <c r="C819" i="4"/>
  <c r="D819" i="4"/>
  <c r="I819" i="4"/>
  <c r="J819" i="4"/>
  <c r="B820" i="4"/>
  <c r="C820" i="4"/>
  <c r="D820" i="4"/>
  <c r="I820" i="4"/>
  <c r="J820" i="4"/>
  <c r="B821" i="4"/>
  <c r="C821" i="4"/>
  <c r="D821" i="4"/>
  <c r="I821" i="4"/>
  <c r="J821" i="4"/>
  <c r="B822" i="4"/>
  <c r="C822" i="4"/>
  <c r="D822" i="4"/>
  <c r="I822" i="4"/>
  <c r="J822" i="4"/>
  <c r="B823" i="4"/>
  <c r="C823" i="4"/>
  <c r="D823" i="4"/>
  <c r="I823" i="4"/>
  <c r="J823" i="4"/>
  <c r="B824" i="4"/>
  <c r="C824" i="4"/>
  <c r="D824" i="4"/>
  <c r="I824" i="4"/>
  <c r="J824" i="4"/>
  <c r="B825" i="4"/>
  <c r="C825" i="4"/>
  <c r="D825" i="4"/>
  <c r="I825" i="4"/>
  <c r="J825" i="4"/>
  <c r="B826" i="4"/>
  <c r="C826" i="4"/>
  <c r="D826" i="4"/>
  <c r="I826" i="4"/>
  <c r="J826" i="4"/>
  <c r="B827" i="4"/>
  <c r="C827" i="4"/>
  <c r="D827" i="4"/>
  <c r="I827" i="4"/>
  <c r="J827" i="4"/>
  <c r="B828" i="4"/>
  <c r="C828" i="4"/>
  <c r="D828" i="4"/>
  <c r="I828" i="4"/>
  <c r="J828" i="4"/>
  <c r="B829" i="4"/>
  <c r="C829" i="4"/>
  <c r="D829" i="4"/>
  <c r="I829" i="4"/>
  <c r="J829" i="4"/>
  <c r="B830" i="4"/>
  <c r="C830" i="4"/>
  <c r="D830" i="4"/>
  <c r="I830" i="4"/>
  <c r="J830" i="4"/>
  <c r="B831" i="4"/>
  <c r="C831" i="4"/>
  <c r="D831" i="4"/>
  <c r="I831" i="4"/>
  <c r="J831" i="4"/>
  <c r="B832" i="4"/>
  <c r="C832" i="4"/>
  <c r="D832" i="4"/>
  <c r="I832" i="4"/>
  <c r="J832" i="4"/>
  <c r="B833" i="4"/>
  <c r="C833" i="4"/>
  <c r="D833" i="4"/>
  <c r="I833" i="4"/>
  <c r="J833" i="4"/>
  <c r="B834" i="4"/>
  <c r="C834" i="4"/>
  <c r="D834" i="4"/>
  <c r="I834" i="4"/>
  <c r="J834" i="4"/>
  <c r="B835" i="4"/>
  <c r="C835" i="4"/>
  <c r="D835" i="4"/>
  <c r="I835" i="4"/>
  <c r="J835" i="4"/>
  <c r="B836" i="4"/>
  <c r="C836" i="4"/>
  <c r="D836" i="4"/>
  <c r="I836" i="4"/>
  <c r="J836" i="4"/>
  <c r="B837" i="4"/>
  <c r="C837" i="4"/>
  <c r="D837" i="4"/>
  <c r="I837" i="4"/>
  <c r="J837" i="4"/>
  <c r="B838" i="4"/>
  <c r="C838" i="4"/>
  <c r="D838" i="4"/>
  <c r="I838" i="4"/>
  <c r="J838" i="4"/>
  <c r="B839" i="4"/>
  <c r="C839" i="4"/>
  <c r="D839" i="4"/>
  <c r="I839" i="4"/>
  <c r="J839" i="4"/>
  <c r="B840" i="4"/>
  <c r="C840" i="4"/>
  <c r="D840" i="4"/>
  <c r="I840" i="4"/>
  <c r="J840" i="4"/>
  <c r="B841" i="4"/>
  <c r="C841" i="4"/>
  <c r="D841" i="4"/>
  <c r="I841" i="4"/>
  <c r="J841" i="4"/>
  <c r="B842" i="4"/>
  <c r="C842" i="4"/>
  <c r="D842" i="4"/>
  <c r="I842" i="4"/>
  <c r="J842" i="4"/>
  <c r="B843" i="4"/>
  <c r="C843" i="4"/>
  <c r="D843" i="4"/>
  <c r="I843" i="4"/>
  <c r="J843" i="4"/>
  <c r="B1202" i="4"/>
  <c r="C1202" i="4"/>
  <c r="D1202" i="4"/>
  <c r="E1202" i="4" s="1"/>
  <c r="I1202" i="4"/>
  <c r="J1202" i="4"/>
  <c r="B844" i="4"/>
  <c r="C844" i="4"/>
  <c r="D844" i="4"/>
  <c r="I844" i="4"/>
  <c r="J844" i="4"/>
  <c r="B845" i="4"/>
  <c r="C845" i="4"/>
  <c r="D845" i="4"/>
  <c r="I845" i="4"/>
  <c r="J845" i="4"/>
  <c r="B846" i="4"/>
  <c r="C846" i="4"/>
  <c r="D846" i="4"/>
  <c r="I846" i="4"/>
  <c r="J846" i="4"/>
  <c r="B847" i="4"/>
  <c r="C847" i="4"/>
  <c r="D847" i="4"/>
  <c r="I847" i="4"/>
  <c r="J847" i="4"/>
  <c r="B848" i="4"/>
  <c r="C848" i="4"/>
  <c r="D848" i="4"/>
  <c r="I848" i="4"/>
  <c r="J848" i="4"/>
  <c r="B849" i="4"/>
  <c r="C849" i="4"/>
  <c r="D849" i="4"/>
  <c r="I849" i="4"/>
  <c r="J849" i="4"/>
  <c r="B850" i="4"/>
  <c r="C850" i="4"/>
  <c r="D850" i="4"/>
  <c r="I850" i="4"/>
  <c r="J850" i="4"/>
  <c r="B851" i="4"/>
  <c r="C851" i="4"/>
  <c r="D851" i="4"/>
  <c r="I851" i="4"/>
  <c r="J851" i="4"/>
  <c r="B1203" i="4"/>
  <c r="C1203" i="4"/>
  <c r="D1203" i="4"/>
  <c r="E1203" i="4" s="1"/>
  <c r="I1203" i="4"/>
  <c r="J1203" i="4"/>
  <c r="B852" i="4"/>
  <c r="C852" i="4"/>
  <c r="D852" i="4"/>
  <c r="I852" i="4"/>
  <c r="J852" i="4"/>
  <c r="B853" i="4"/>
  <c r="C853" i="4"/>
  <c r="D853" i="4"/>
  <c r="I853" i="4"/>
  <c r="J853" i="4"/>
  <c r="B854" i="4"/>
  <c r="C854" i="4"/>
  <c r="D854" i="4"/>
  <c r="I854" i="4"/>
  <c r="J854" i="4"/>
  <c r="B855" i="4"/>
  <c r="C855" i="4"/>
  <c r="D855" i="4"/>
  <c r="I855" i="4"/>
  <c r="J855" i="4"/>
  <c r="B856" i="4"/>
  <c r="C856" i="4"/>
  <c r="D856" i="4"/>
  <c r="I856" i="4"/>
  <c r="J856" i="4"/>
  <c r="B857" i="4"/>
  <c r="C857" i="4"/>
  <c r="D857" i="4"/>
  <c r="I857" i="4"/>
  <c r="J857" i="4"/>
  <c r="B858" i="4"/>
  <c r="C858" i="4"/>
  <c r="D858" i="4"/>
  <c r="I858" i="4"/>
  <c r="J858" i="4"/>
  <c r="B859" i="4"/>
  <c r="C859" i="4"/>
  <c r="D859" i="4"/>
  <c r="I859" i="4"/>
  <c r="J859" i="4"/>
  <c r="B860" i="4"/>
  <c r="C860" i="4"/>
  <c r="D860" i="4"/>
  <c r="I860" i="4"/>
  <c r="J860" i="4"/>
  <c r="B861" i="4"/>
  <c r="C861" i="4"/>
  <c r="D861" i="4"/>
  <c r="I861" i="4"/>
  <c r="J861" i="4"/>
  <c r="B862" i="4"/>
  <c r="C862" i="4"/>
  <c r="D862" i="4"/>
  <c r="E862" i="4" s="1"/>
  <c r="I862" i="4"/>
  <c r="J862" i="4"/>
  <c r="B863" i="4"/>
  <c r="C863" i="4"/>
  <c r="D863" i="4"/>
  <c r="I863" i="4"/>
  <c r="J863" i="4"/>
  <c r="B1204" i="4"/>
  <c r="C1204" i="4"/>
  <c r="D1204" i="4"/>
  <c r="E1204" i="4" s="1"/>
  <c r="I1204" i="4"/>
  <c r="J1204" i="4"/>
  <c r="B864" i="4"/>
  <c r="C864" i="4"/>
  <c r="D864" i="4"/>
  <c r="I864" i="4"/>
  <c r="J864" i="4"/>
  <c r="B865" i="4"/>
  <c r="C865" i="4"/>
  <c r="D865" i="4"/>
  <c r="I865" i="4"/>
  <c r="J865" i="4"/>
  <c r="B866" i="4"/>
  <c r="C866" i="4"/>
  <c r="D866" i="4"/>
  <c r="I866" i="4"/>
  <c r="J866" i="4"/>
  <c r="B867" i="4"/>
  <c r="C867" i="4"/>
  <c r="D867" i="4"/>
  <c r="I867" i="4"/>
  <c r="J867" i="4"/>
  <c r="B868" i="4"/>
  <c r="C868" i="4"/>
  <c r="D868" i="4"/>
  <c r="E868" i="4" s="1"/>
  <c r="I868" i="4"/>
  <c r="J868" i="4"/>
  <c r="B869" i="4"/>
  <c r="C869" i="4"/>
  <c r="D869" i="4"/>
  <c r="I869" i="4"/>
  <c r="J869" i="4"/>
  <c r="B870" i="4"/>
  <c r="C870" i="4"/>
  <c r="D870" i="4"/>
  <c r="I870" i="4"/>
  <c r="J870" i="4"/>
  <c r="B871" i="4"/>
  <c r="C871" i="4"/>
  <c r="D871" i="4"/>
  <c r="I871" i="4"/>
  <c r="J871" i="4"/>
  <c r="B872" i="4"/>
  <c r="C872" i="4"/>
  <c r="D872" i="4"/>
  <c r="E872" i="4" s="1"/>
  <c r="I872" i="4"/>
  <c r="J872" i="4"/>
  <c r="B873" i="4"/>
  <c r="C873" i="4"/>
  <c r="D873" i="4"/>
  <c r="I873" i="4"/>
  <c r="J873" i="4"/>
  <c r="B874" i="4"/>
  <c r="C874" i="4"/>
  <c r="D874" i="4"/>
  <c r="I874" i="4"/>
  <c r="J874" i="4"/>
  <c r="B875" i="4"/>
  <c r="C875" i="4"/>
  <c r="D875" i="4"/>
  <c r="I875" i="4"/>
  <c r="J875" i="4"/>
  <c r="B876" i="4"/>
  <c r="C876" i="4"/>
  <c r="D876" i="4"/>
  <c r="I876" i="4"/>
  <c r="J876" i="4"/>
  <c r="B877" i="4"/>
  <c r="C877" i="4"/>
  <c r="D877" i="4"/>
  <c r="I877" i="4"/>
  <c r="J877" i="4"/>
  <c r="B878" i="4"/>
  <c r="C878" i="4"/>
  <c r="D878" i="4"/>
  <c r="I878" i="4"/>
  <c r="J878" i="4"/>
  <c r="B879" i="4"/>
  <c r="C879" i="4"/>
  <c r="D879" i="4"/>
  <c r="I879" i="4"/>
  <c r="J879" i="4"/>
  <c r="B880" i="4"/>
  <c r="C880" i="4"/>
  <c r="D880" i="4"/>
  <c r="I880" i="4"/>
  <c r="J880" i="4"/>
  <c r="B881" i="4"/>
  <c r="C881" i="4"/>
  <c r="D881" i="4"/>
  <c r="I881" i="4"/>
  <c r="J881" i="4"/>
  <c r="B882" i="4"/>
  <c r="C882" i="4"/>
  <c r="D882" i="4"/>
  <c r="I882" i="4"/>
  <c r="J882" i="4"/>
  <c r="B883" i="4"/>
  <c r="C883" i="4"/>
  <c r="D883" i="4"/>
  <c r="I883" i="4"/>
  <c r="J883" i="4"/>
  <c r="B884" i="4"/>
  <c r="C884" i="4"/>
  <c r="D884" i="4"/>
  <c r="I884" i="4"/>
  <c r="J884" i="4"/>
  <c r="B885" i="4"/>
  <c r="C885" i="4"/>
  <c r="D885" i="4"/>
  <c r="I885" i="4"/>
  <c r="J885" i="4"/>
  <c r="B886" i="4"/>
  <c r="C886" i="4"/>
  <c r="D886" i="4"/>
  <c r="I886" i="4"/>
  <c r="J886" i="4"/>
  <c r="B887" i="4"/>
  <c r="C887" i="4"/>
  <c r="D887" i="4"/>
  <c r="I887" i="4"/>
  <c r="J887" i="4"/>
  <c r="B888" i="4"/>
  <c r="C888" i="4"/>
  <c r="D888" i="4"/>
  <c r="E888" i="4" s="1"/>
  <c r="I888" i="4"/>
  <c r="J888" i="4"/>
  <c r="B889" i="4"/>
  <c r="C889" i="4"/>
  <c r="D889" i="4"/>
  <c r="I889" i="4"/>
  <c r="J889" i="4"/>
  <c r="B890" i="4"/>
  <c r="C890" i="4"/>
  <c r="D890" i="4"/>
  <c r="I890" i="4"/>
  <c r="J890" i="4"/>
  <c r="B891" i="4"/>
  <c r="C891" i="4"/>
  <c r="D891" i="4"/>
  <c r="I891" i="4"/>
  <c r="J891" i="4"/>
  <c r="B892" i="4"/>
  <c r="C892" i="4"/>
  <c r="D892" i="4"/>
  <c r="I892" i="4"/>
  <c r="J892" i="4"/>
  <c r="B893" i="4"/>
  <c r="C893" i="4"/>
  <c r="D893" i="4"/>
  <c r="I893" i="4"/>
  <c r="J893" i="4"/>
  <c r="B894" i="4"/>
  <c r="C894" i="4"/>
  <c r="D894" i="4"/>
  <c r="I894" i="4"/>
  <c r="J894" i="4"/>
  <c r="B895" i="4"/>
  <c r="C895" i="4"/>
  <c r="D895" i="4"/>
  <c r="E895" i="4" s="1"/>
  <c r="I895" i="4"/>
  <c r="J895" i="4"/>
  <c r="B896" i="4"/>
  <c r="C896" i="4"/>
  <c r="D896" i="4"/>
  <c r="I896" i="4"/>
  <c r="J896" i="4"/>
  <c r="B897" i="4"/>
  <c r="C897" i="4"/>
  <c r="D897" i="4"/>
  <c r="I897" i="4"/>
  <c r="J897" i="4"/>
  <c r="B898" i="4"/>
  <c r="C898" i="4"/>
  <c r="D898" i="4"/>
  <c r="I898" i="4"/>
  <c r="J898" i="4"/>
  <c r="B899" i="4"/>
  <c r="C899" i="4"/>
  <c r="D899" i="4"/>
  <c r="I899" i="4"/>
  <c r="J899" i="4"/>
  <c r="B900" i="4"/>
  <c r="C900" i="4"/>
  <c r="D900" i="4"/>
  <c r="I900" i="4"/>
  <c r="J900" i="4"/>
  <c r="B901" i="4"/>
  <c r="C901" i="4"/>
  <c r="D901" i="4"/>
  <c r="I901" i="4"/>
  <c r="J901" i="4"/>
  <c r="B902" i="4"/>
  <c r="C902" i="4"/>
  <c r="D902" i="4"/>
  <c r="I902" i="4"/>
  <c r="J902" i="4"/>
  <c r="B903" i="4"/>
  <c r="C903" i="4"/>
  <c r="D903" i="4"/>
  <c r="I903" i="4"/>
  <c r="J903" i="4"/>
  <c r="B904" i="4"/>
  <c r="C904" i="4"/>
  <c r="D904" i="4"/>
  <c r="I904" i="4"/>
  <c r="J904" i="4"/>
  <c r="B905" i="4"/>
  <c r="C905" i="4"/>
  <c r="D905" i="4"/>
  <c r="I905" i="4"/>
  <c r="J905" i="4"/>
  <c r="B906" i="4"/>
  <c r="C906" i="4"/>
  <c r="D906" i="4"/>
  <c r="I906" i="4"/>
  <c r="J906" i="4"/>
  <c r="B907" i="4"/>
  <c r="C907" i="4"/>
  <c r="D907" i="4"/>
  <c r="I907" i="4"/>
  <c r="J907" i="4"/>
  <c r="B908" i="4"/>
  <c r="C908" i="4"/>
  <c r="D908" i="4"/>
  <c r="E908" i="4" s="1"/>
  <c r="I908" i="4"/>
  <c r="J908" i="4"/>
  <c r="B909" i="4"/>
  <c r="C909" i="4"/>
  <c r="D909" i="4"/>
  <c r="I909" i="4"/>
  <c r="J909" i="4"/>
  <c r="B910" i="4"/>
  <c r="C910" i="4"/>
  <c r="D910" i="4"/>
  <c r="I910" i="4"/>
  <c r="J910" i="4"/>
  <c r="B911" i="4"/>
  <c r="C911" i="4"/>
  <c r="D911" i="4"/>
  <c r="I911" i="4"/>
  <c r="J911" i="4"/>
  <c r="B912" i="4"/>
  <c r="C912" i="4"/>
  <c r="D912" i="4"/>
  <c r="I912" i="4"/>
  <c r="J912" i="4"/>
  <c r="B913" i="4"/>
  <c r="C913" i="4"/>
  <c r="D913" i="4"/>
  <c r="I913" i="4"/>
  <c r="J913" i="4"/>
  <c r="B914" i="4"/>
  <c r="C914" i="4"/>
  <c r="D914" i="4"/>
  <c r="I914" i="4"/>
  <c r="J914" i="4"/>
  <c r="B915" i="4"/>
  <c r="C915" i="4"/>
  <c r="D915" i="4"/>
  <c r="I915" i="4"/>
  <c r="J915" i="4"/>
  <c r="B916" i="4"/>
  <c r="C916" i="4"/>
  <c r="D916" i="4"/>
  <c r="I916" i="4"/>
  <c r="J916" i="4"/>
  <c r="B917" i="4"/>
  <c r="C917" i="4"/>
  <c r="D917" i="4"/>
  <c r="I917" i="4"/>
  <c r="J917" i="4"/>
  <c r="B918" i="4"/>
  <c r="C918" i="4"/>
  <c r="D918" i="4"/>
  <c r="I918" i="4"/>
  <c r="J918" i="4"/>
  <c r="B919" i="4"/>
  <c r="C919" i="4"/>
  <c r="D919" i="4"/>
  <c r="I919" i="4"/>
  <c r="J919" i="4"/>
  <c r="B920" i="4"/>
  <c r="C920" i="4"/>
  <c r="D920" i="4"/>
  <c r="I920" i="4"/>
  <c r="J920" i="4"/>
  <c r="B921" i="4"/>
  <c r="C921" i="4"/>
  <c r="D921" i="4"/>
  <c r="E921" i="4" s="1"/>
  <c r="I921" i="4"/>
  <c r="J921" i="4"/>
  <c r="B922" i="4"/>
  <c r="C922" i="4"/>
  <c r="D922" i="4"/>
  <c r="I922" i="4"/>
  <c r="J922" i="4"/>
  <c r="B923" i="4"/>
  <c r="C923" i="4"/>
  <c r="D923" i="4"/>
  <c r="I923" i="4"/>
  <c r="J923" i="4"/>
  <c r="B924" i="4"/>
  <c r="C924" i="4"/>
  <c r="D924" i="4"/>
  <c r="I924" i="4"/>
  <c r="J924" i="4"/>
  <c r="B925" i="4"/>
  <c r="C925" i="4"/>
  <c r="D925" i="4"/>
  <c r="I925" i="4"/>
  <c r="J925" i="4"/>
  <c r="B926" i="4"/>
  <c r="C926" i="4"/>
  <c r="D926" i="4"/>
  <c r="I926" i="4"/>
  <c r="J926" i="4"/>
  <c r="B927" i="4"/>
  <c r="C927" i="4"/>
  <c r="D927" i="4"/>
  <c r="I927" i="4"/>
  <c r="J927" i="4"/>
  <c r="B928" i="4"/>
  <c r="C928" i="4"/>
  <c r="D928" i="4"/>
  <c r="I928" i="4"/>
  <c r="J928" i="4"/>
  <c r="B929" i="4"/>
  <c r="C929" i="4"/>
  <c r="D929" i="4"/>
  <c r="I929" i="4"/>
  <c r="J929" i="4"/>
  <c r="B930" i="4"/>
  <c r="C930" i="4"/>
  <c r="D930" i="4"/>
  <c r="I930" i="4"/>
  <c r="J930" i="4"/>
  <c r="B931" i="4"/>
  <c r="C931" i="4"/>
  <c r="D931" i="4"/>
  <c r="I931" i="4"/>
  <c r="J931" i="4"/>
  <c r="B932" i="4"/>
  <c r="C932" i="4"/>
  <c r="D932" i="4"/>
  <c r="E932" i="4" s="1"/>
  <c r="I932" i="4"/>
  <c r="J932" i="4"/>
  <c r="B933" i="4"/>
  <c r="C933" i="4"/>
  <c r="D933" i="4"/>
  <c r="I933" i="4"/>
  <c r="J933" i="4"/>
  <c r="B934" i="4"/>
  <c r="C934" i="4"/>
  <c r="D934" i="4"/>
  <c r="I934" i="4"/>
  <c r="J934" i="4"/>
  <c r="B935" i="4"/>
  <c r="C935" i="4"/>
  <c r="D935" i="4"/>
  <c r="I935" i="4"/>
  <c r="J935" i="4"/>
  <c r="B936" i="4"/>
  <c r="C936" i="4"/>
  <c r="D936" i="4"/>
  <c r="I936" i="4"/>
  <c r="J936" i="4"/>
  <c r="B937" i="4"/>
  <c r="C937" i="4"/>
  <c r="D937" i="4"/>
  <c r="I937" i="4"/>
  <c r="J937" i="4"/>
  <c r="B938" i="4"/>
  <c r="C938" i="4"/>
  <c r="D938" i="4"/>
  <c r="I938" i="4"/>
  <c r="J938" i="4"/>
  <c r="B939" i="4"/>
  <c r="C939" i="4"/>
  <c r="D939" i="4"/>
  <c r="I939" i="4"/>
  <c r="J939" i="4"/>
  <c r="B940" i="4"/>
  <c r="C940" i="4"/>
  <c r="D940" i="4"/>
  <c r="I940" i="4"/>
  <c r="J940" i="4"/>
  <c r="B941" i="4"/>
  <c r="C941" i="4"/>
  <c r="D941" i="4"/>
  <c r="I941" i="4"/>
  <c r="J941" i="4"/>
  <c r="B942" i="4"/>
  <c r="C942" i="4"/>
  <c r="D942" i="4"/>
  <c r="I942" i="4"/>
  <c r="J942" i="4"/>
  <c r="B943" i="4"/>
  <c r="C943" i="4"/>
  <c r="D943" i="4"/>
  <c r="I943" i="4"/>
  <c r="J943" i="4"/>
  <c r="B944" i="4"/>
  <c r="C944" i="4"/>
  <c r="D944" i="4"/>
  <c r="I944" i="4"/>
  <c r="J944" i="4"/>
  <c r="B945" i="4"/>
  <c r="C945" i="4"/>
  <c r="D945" i="4"/>
  <c r="I945" i="4"/>
  <c r="J945" i="4"/>
  <c r="B946" i="4"/>
  <c r="C946" i="4"/>
  <c r="D946" i="4"/>
  <c r="E946" i="4" s="1"/>
  <c r="I946" i="4"/>
  <c r="J946" i="4"/>
  <c r="B947" i="4"/>
  <c r="C947" i="4"/>
  <c r="D947" i="4"/>
  <c r="E947" i="4" s="1"/>
  <c r="I947" i="4"/>
  <c r="J947" i="4"/>
  <c r="B948" i="4"/>
  <c r="C948" i="4"/>
  <c r="D948" i="4"/>
  <c r="I948" i="4"/>
  <c r="J948" i="4"/>
  <c r="B949" i="4"/>
  <c r="C949" i="4"/>
  <c r="D949" i="4"/>
  <c r="I949" i="4"/>
  <c r="J949" i="4"/>
  <c r="B950" i="4"/>
  <c r="C950" i="4"/>
  <c r="D950" i="4"/>
  <c r="I950" i="4"/>
  <c r="J950" i="4"/>
  <c r="B951" i="4"/>
  <c r="C951" i="4"/>
  <c r="D951" i="4"/>
  <c r="I951" i="4"/>
  <c r="J951" i="4"/>
  <c r="B952" i="4"/>
  <c r="C952" i="4"/>
  <c r="D952" i="4"/>
  <c r="I952" i="4"/>
  <c r="J952" i="4"/>
  <c r="B953" i="4"/>
  <c r="C953" i="4"/>
  <c r="D953" i="4"/>
  <c r="I953" i="4"/>
  <c r="J953" i="4"/>
  <c r="B954" i="4"/>
  <c r="C954" i="4"/>
  <c r="D954" i="4"/>
  <c r="E954" i="4" s="1"/>
  <c r="I954" i="4"/>
  <c r="J954" i="4"/>
  <c r="B955" i="4"/>
  <c r="C955" i="4"/>
  <c r="D955" i="4"/>
  <c r="I955" i="4"/>
  <c r="J955" i="4"/>
  <c r="B956" i="4"/>
  <c r="C956" i="4"/>
  <c r="D956" i="4"/>
  <c r="I956" i="4"/>
  <c r="J956" i="4"/>
  <c r="B957" i="4"/>
  <c r="C957" i="4"/>
  <c r="D957" i="4"/>
  <c r="I957" i="4"/>
  <c r="J957" i="4"/>
  <c r="B958" i="4"/>
  <c r="C958" i="4"/>
  <c r="D958" i="4"/>
  <c r="E958" i="4" s="1"/>
  <c r="I958" i="4"/>
  <c r="J958" i="4"/>
  <c r="B959" i="4"/>
  <c r="C959" i="4"/>
  <c r="D959" i="4"/>
  <c r="I959" i="4"/>
  <c r="J959" i="4"/>
  <c r="B960" i="4"/>
  <c r="C960" i="4"/>
  <c r="D960" i="4"/>
  <c r="E960" i="4" s="1"/>
  <c r="I960" i="4"/>
  <c r="J960" i="4"/>
  <c r="B961" i="4"/>
  <c r="C961" i="4"/>
  <c r="D961" i="4"/>
  <c r="I961" i="4"/>
  <c r="J961" i="4"/>
  <c r="B962" i="4"/>
  <c r="C962" i="4"/>
  <c r="D962" i="4"/>
  <c r="I962" i="4"/>
  <c r="J962" i="4"/>
  <c r="B963" i="4"/>
  <c r="C963" i="4"/>
  <c r="D963" i="4"/>
  <c r="I963" i="4"/>
  <c r="J963" i="4"/>
  <c r="B964" i="4"/>
  <c r="C964" i="4"/>
  <c r="D964" i="4"/>
  <c r="E964" i="4" s="1"/>
  <c r="I964" i="4"/>
  <c r="J964" i="4"/>
  <c r="B965" i="4"/>
  <c r="C965" i="4"/>
  <c r="D965" i="4"/>
  <c r="I965" i="4"/>
  <c r="J965" i="4"/>
  <c r="B966" i="4"/>
  <c r="C966" i="4"/>
  <c r="D966" i="4"/>
  <c r="I966" i="4"/>
  <c r="J966" i="4"/>
  <c r="B967" i="4"/>
  <c r="C967" i="4"/>
  <c r="D967" i="4"/>
  <c r="I967" i="4"/>
  <c r="J967" i="4"/>
  <c r="B968" i="4"/>
  <c r="C968" i="4"/>
  <c r="D968" i="4"/>
  <c r="I968" i="4"/>
  <c r="J968" i="4"/>
  <c r="B969" i="4"/>
  <c r="C969" i="4"/>
  <c r="D969" i="4"/>
  <c r="I969" i="4"/>
  <c r="J969" i="4"/>
  <c r="B970" i="4"/>
  <c r="C970" i="4"/>
  <c r="D970" i="4"/>
  <c r="I970" i="4"/>
  <c r="J970" i="4"/>
  <c r="B971" i="4"/>
  <c r="C971" i="4"/>
  <c r="D971" i="4"/>
  <c r="I971" i="4"/>
  <c r="J971" i="4"/>
  <c r="B1205" i="4"/>
  <c r="C1205" i="4"/>
  <c r="D1205" i="4"/>
  <c r="E1205" i="4" s="1"/>
  <c r="I1205" i="4"/>
  <c r="J1205" i="4"/>
  <c r="B972" i="4"/>
  <c r="C972" i="4"/>
  <c r="D972" i="4"/>
  <c r="I972" i="4"/>
  <c r="J972" i="4"/>
  <c r="B973" i="4"/>
  <c r="C973" i="4"/>
  <c r="D973" i="4"/>
  <c r="I973" i="4"/>
  <c r="J973" i="4"/>
  <c r="B974" i="4"/>
  <c r="C974" i="4"/>
  <c r="D974" i="4"/>
  <c r="I974" i="4"/>
  <c r="J974" i="4"/>
  <c r="B975" i="4"/>
  <c r="C975" i="4"/>
  <c r="D975" i="4"/>
  <c r="I975" i="4"/>
  <c r="J975" i="4"/>
  <c r="B976" i="4"/>
  <c r="C976" i="4"/>
  <c r="D976" i="4"/>
  <c r="I976" i="4"/>
  <c r="J976" i="4"/>
  <c r="B977" i="4"/>
  <c r="C977" i="4"/>
  <c r="D977" i="4"/>
  <c r="I977" i="4"/>
  <c r="J977" i="4"/>
  <c r="B978" i="4"/>
  <c r="C978" i="4"/>
  <c r="D978" i="4"/>
  <c r="I978" i="4"/>
  <c r="J978" i="4"/>
  <c r="B979" i="4"/>
  <c r="C979" i="4"/>
  <c r="D979" i="4"/>
  <c r="E979" i="4" s="1"/>
  <c r="I979" i="4"/>
  <c r="J979" i="4"/>
  <c r="B980" i="4"/>
  <c r="C980" i="4"/>
  <c r="D980" i="4"/>
  <c r="I980" i="4"/>
  <c r="J980" i="4"/>
  <c r="B981" i="4"/>
  <c r="C981" i="4"/>
  <c r="D981" i="4"/>
  <c r="I981" i="4"/>
  <c r="J981" i="4"/>
  <c r="B982" i="4"/>
  <c r="C982" i="4"/>
  <c r="D982" i="4"/>
  <c r="I982" i="4"/>
  <c r="J982" i="4"/>
  <c r="B1206" i="4"/>
  <c r="C1206" i="4"/>
  <c r="D1206" i="4"/>
  <c r="E1206" i="4" s="1"/>
  <c r="I1206" i="4"/>
  <c r="J1206" i="4"/>
  <c r="B983" i="4"/>
  <c r="C983" i="4"/>
  <c r="D983" i="4"/>
  <c r="I983" i="4"/>
  <c r="J983" i="4"/>
  <c r="B984" i="4"/>
  <c r="C984" i="4"/>
  <c r="D984" i="4"/>
  <c r="I984" i="4"/>
  <c r="J984" i="4"/>
  <c r="B985" i="4"/>
  <c r="C985" i="4"/>
  <c r="D985" i="4"/>
  <c r="I985" i="4"/>
  <c r="J985" i="4"/>
  <c r="B986" i="4"/>
  <c r="C986" i="4"/>
  <c r="D986" i="4"/>
  <c r="I986" i="4"/>
  <c r="J986" i="4"/>
  <c r="B987" i="4"/>
  <c r="C987" i="4"/>
  <c r="D987" i="4"/>
  <c r="I987" i="4"/>
  <c r="J987" i="4"/>
  <c r="B988" i="4"/>
  <c r="C988" i="4"/>
  <c r="D988" i="4"/>
  <c r="I988" i="4"/>
  <c r="J988" i="4"/>
  <c r="B989" i="4"/>
  <c r="C989" i="4"/>
  <c r="D989" i="4"/>
  <c r="I989" i="4"/>
  <c r="J989" i="4"/>
  <c r="B990" i="4"/>
  <c r="C990" i="4"/>
  <c r="D990" i="4"/>
  <c r="I990" i="4"/>
  <c r="J990" i="4"/>
  <c r="B1207" i="4"/>
  <c r="C1207" i="4"/>
  <c r="D1207" i="4"/>
  <c r="E1207" i="4" s="1"/>
  <c r="I1207" i="4"/>
  <c r="J1207" i="4"/>
  <c r="B991" i="4"/>
  <c r="C991" i="4"/>
  <c r="D991" i="4"/>
  <c r="I991" i="4"/>
  <c r="J991" i="4"/>
  <c r="B992" i="4"/>
  <c r="C992" i="4"/>
  <c r="D992" i="4"/>
  <c r="I992" i="4"/>
  <c r="J992" i="4"/>
  <c r="B993" i="4"/>
  <c r="C993" i="4"/>
  <c r="D993" i="4"/>
  <c r="I993" i="4"/>
  <c r="J993" i="4"/>
  <c r="B1208" i="4"/>
  <c r="C1208" i="4"/>
  <c r="D1208" i="4"/>
  <c r="E1208" i="4" s="1"/>
  <c r="I1208" i="4"/>
  <c r="J1208" i="4"/>
  <c r="B994" i="4"/>
  <c r="C994" i="4"/>
  <c r="D994" i="4"/>
  <c r="I994" i="4"/>
  <c r="J994" i="4"/>
  <c r="B995" i="4"/>
  <c r="C995" i="4"/>
  <c r="D995" i="4"/>
  <c r="I995" i="4"/>
  <c r="J995" i="4"/>
  <c r="B996" i="4"/>
  <c r="C996" i="4"/>
  <c r="D996" i="4"/>
  <c r="I996" i="4"/>
  <c r="J996" i="4"/>
  <c r="B997" i="4"/>
  <c r="C997" i="4"/>
  <c r="D997" i="4"/>
  <c r="I997" i="4"/>
  <c r="J997" i="4"/>
  <c r="B998" i="4"/>
  <c r="C998" i="4"/>
  <c r="D998" i="4"/>
  <c r="I998" i="4"/>
  <c r="J998" i="4"/>
  <c r="B999" i="4"/>
  <c r="C999" i="4"/>
  <c r="D999" i="4"/>
  <c r="I999" i="4"/>
  <c r="J999" i="4"/>
  <c r="B1000" i="4"/>
  <c r="C1000" i="4"/>
  <c r="D1000" i="4"/>
  <c r="I1000" i="4"/>
  <c r="J1000" i="4"/>
  <c r="B1001" i="4"/>
  <c r="C1001" i="4"/>
  <c r="D1001" i="4"/>
  <c r="I1001" i="4"/>
  <c r="J1001" i="4"/>
  <c r="B1002" i="4"/>
  <c r="C1002" i="4"/>
  <c r="D1002" i="4"/>
  <c r="I1002" i="4"/>
  <c r="J1002" i="4"/>
  <c r="B1003" i="4"/>
  <c r="C1003" i="4"/>
  <c r="D1003" i="4"/>
  <c r="I1003" i="4"/>
  <c r="J1003" i="4"/>
  <c r="B1004" i="4"/>
  <c r="C1004" i="4"/>
  <c r="D1004" i="4"/>
  <c r="I1004" i="4"/>
  <c r="J1004" i="4"/>
  <c r="B1005" i="4"/>
  <c r="C1005" i="4"/>
  <c r="D1005" i="4"/>
  <c r="I1005" i="4"/>
  <c r="J1005" i="4"/>
  <c r="B1006" i="4"/>
  <c r="C1006" i="4"/>
  <c r="D1006" i="4"/>
  <c r="I1006" i="4"/>
  <c r="J1006" i="4"/>
  <c r="B1007" i="4"/>
  <c r="C1007" i="4"/>
  <c r="D1007" i="4"/>
  <c r="I1007" i="4"/>
  <c r="J1007" i="4"/>
  <c r="B1008" i="4"/>
  <c r="C1008" i="4"/>
  <c r="D1008" i="4"/>
  <c r="I1008" i="4"/>
  <c r="J1008" i="4"/>
  <c r="B1009" i="4"/>
  <c r="C1009" i="4"/>
  <c r="D1009" i="4"/>
  <c r="E1009" i="4" s="1"/>
  <c r="I1009" i="4"/>
  <c r="J1009" i="4"/>
  <c r="B1010" i="4"/>
  <c r="C1010" i="4"/>
  <c r="D1010" i="4"/>
  <c r="E1010" i="4" s="1"/>
  <c r="I1010" i="4"/>
  <c r="J1010" i="4"/>
  <c r="B1011" i="4"/>
  <c r="C1011" i="4"/>
  <c r="D1011" i="4"/>
  <c r="I1011" i="4"/>
  <c r="J1011" i="4"/>
  <c r="B1012" i="4"/>
  <c r="C1012" i="4"/>
  <c r="D1012" i="4"/>
  <c r="I1012" i="4"/>
  <c r="J1012" i="4"/>
  <c r="B1013" i="4"/>
  <c r="C1013" i="4"/>
  <c r="D1013" i="4"/>
  <c r="I1013" i="4"/>
  <c r="J1013" i="4"/>
  <c r="B1014" i="4"/>
  <c r="C1014" i="4"/>
  <c r="D1014" i="4"/>
  <c r="I1014" i="4"/>
  <c r="J1014" i="4"/>
  <c r="B1015" i="4"/>
  <c r="C1015" i="4"/>
  <c r="D1015" i="4"/>
  <c r="I1015" i="4"/>
  <c r="J1015" i="4"/>
  <c r="B1016" i="4"/>
  <c r="C1016" i="4"/>
  <c r="D1016" i="4"/>
  <c r="I1016" i="4"/>
  <c r="J1016" i="4"/>
  <c r="B1017" i="4"/>
  <c r="C1017" i="4"/>
  <c r="D1017" i="4"/>
  <c r="I1017" i="4"/>
  <c r="J1017" i="4"/>
  <c r="B1018" i="4"/>
  <c r="C1018" i="4"/>
  <c r="D1018" i="4"/>
  <c r="I1018" i="4"/>
  <c r="J1018" i="4"/>
  <c r="B1019" i="4"/>
  <c r="C1019" i="4"/>
  <c r="D1019" i="4"/>
  <c r="I1019" i="4"/>
  <c r="J1019" i="4"/>
  <c r="B1020" i="4"/>
  <c r="C1020" i="4"/>
  <c r="D1020" i="4"/>
  <c r="I1020" i="4"/>
  <c r="J1020" i="4"/>
  <c r="B1021" i="4"/>
  <c r="C1021" i="4"/>
  <c r="D1021" i="4"/>
  <c r="I1021" i="4"/>
  <c r="J1021" i="4"/>
  <c r="B1022" i="4"/>
  <c r="C1022" i="4"/>
  <c r="D1022" i="4"/>
  <c r="I1022" i="4"/>
  <c r="J1022" i="4"/>
  <c r="B1209" i="4"/>
  <c r="C1209" i="4"/>
  <c r="D1209" i="4"/>
  <c r="E1209" i="4" s="1"/>
  <c r="I1209" i="4"/>
  <c r="J1209" i="4"/>
  <c r="B1023" i="4"/>
  <c r="C1023" i="4"/>
  <c r="D1023" i="4"/>
  <c r="I1023" i="4"/>
  <c r="J1023" i="4"/>
  <c r="B1024" i="4"/>
  <c r="C1024" i="4"/>
  <c r="D1024" i="4"/>
  <c r="E1024" i="4" s="1"/>
  <c r="I1024" i="4"/>
  <c r="J1024" i="4"/>
  <c r="B1210" i="4"/>
  <c r="C1210" i="4"/>
  <c r="D1210" i="4"/>
  <c r="E1210" i="4" s="1"/>
  <c r="I1210" i="4"/>
  <c r="J1210" i="4"/>
  <c r="B1025" i="4"/>
  <c r="C1025" i="4"/>
  <c r="D1025" i="4"/>
  <c r="I1025" i="4"/>
  <c r="J1025" i="4"/>
  <c r="B1026" i="4"/>
  <c r="C1026" i="4"/>
  <c r="D1026" i="4"/>
  <c r="E1026" i="4" s="1"/>
  <c r="I1026" i="4"/>
  <c r="J1026" i="4"/>
  <c r="B1027" i="4"/>
  <c r="C1027" i="4"/>
  <c r="D1027" i="4"/>
  <c r="I1027" i="4"/>
  <c r="J1027" i="4"/>
  <c r="B1211" i="4"/>
  <c r="C1211" i="4"/>
  <c r="D1211" i="4"/>
  <c r="E1211" i="4" s="1"/>
  <c r="I1211" i="4"/>
  <c r="J1211" i="4"/>
  <c r="B1028" i="4"/>
  <c r="C1028" i="4"/>
  <c r="D1028" i="4"/>
  <c r="I1028" i="4"/>
  <c r="J1028" i="4"/>
  <c r="B1029" i="4"/>
  <c r="C1029" i="4"/>
  <c r="D1029" i="4"/>
  <c r="I1029" i="4"/>
  <c r="J1029" i="4"/>
  <c r="B1030" i="4"/>
  <c r="C1030" i="4"/>
  <c r="D1030" i="4"/>
  <c r="I1030" i="4"/>
  <c r="J1030" i="4"/>
  <c r="B1031" i="4"/>
  <c r="C1031" i="4"/>
  <c r="D1031" i="4"/>
  <c r="I1031" i="4"/>
  <c r="J1031" i="4"/>
  <c r="B1032" i="4"/>
  <c r="C1032" i="4"/>
  <c r="D1032" i="4"/>
  <c r="I1032" i="4"/>
  <c r="J1032" i="4"/>
  <c r="B1033" i="4"/>
  <c r="C1033" i="4"/>
  <c r="D1033" i="4"/>
  <c r="I1033" i="4"/>
  <c r="J1033" i="4"/>
  <c r="B1034" i="4"/>
  <c r="C1034" i="4"/>
  <c r="D1034" i="4"/>
  <c r="I1034" i="4"/>
  <c r="J1034" i="4"/>
  <c r="B1035" i="4"/>
  <c r="C1035" i="4"/>
  <c r="D1035" i="4"/>
  <c r="E1035" i="4" s="1"/>
  <c r="I1035" i="4"/>
  <c r="J1035" i="4"/>
  <c r="B1036" i="4"/>
  <c r="C1036" i="4"/>
  <c r="D1036" i="4"/>
  <c r="I1036" i="4"/>
  <c r="J1036" i="4"/>
  <c r="B1037" i="4"/>
  <c r="C1037" i="4"/>
  <c r="D1037" i="4"/>
  <c r="I1037" i="4"/>
  <c r="J1037" i="4"/>
  <c r="B1038" i="4"/>
  <c r="C1038" i="4"/>
  <c r="D1038" i="4"/>
  <c r="I1038" i="4"/>
  <c r="J1038" i="4"/>
  <c r="B1039" i="4"/>
  <c r="C1039" i="4"/>
  <c r="D1039" i="4"/>
  <c r="I1039" i="4"/>
  <c r="J1039" i="4"/>
  <c r="B1040" i="4"/>
  <c r="C1040" i="4"/>
  <c r="D1040" i="4"/>
  <c r="I1040" i="4"/>
  <c r="J1040" i="4"/>
  <c r="B1041" i="4"/>
  <c r="C1041" i="4"/>
  <c r="D1041" i="4"/>
  <c r="I1041" i="4"/>
  <c r="J1041" i="4"/>
  <c r="B1042" i="4"/>
  <c r="C1042" i="4"/>
  <c r="D1042" i="4"/>
  <c r="I1042" i="4"/>
  <c r="J1042" i="4"/>
  <c r="B1043" i="4"/>
  <c r="C1043" i="4"/>
  <c r="D1043" i="4"/>
  <c r="I1043" i="4"/>
  <c r="J1043" i="4"/>
  <c r="B1044" i="4"/>
  <c r="C1044" i="4"/>
  <c r="D1044" i="4"/>
  <c r="I1044" i="4"/>
  <c r="J1044" i="4"/>
  <c r="B1045" i="4"/>
  <c r="C1045" i="4"/>
  <c r="D1045" i="4"/>
  <c r="I1045" i="4"/>
  <c r="J1045" i="4"/>
  <c r="B1046" i="4"/>
  <c r="C1046" i="4"/>
  <c r="D1046" i="4"/>
  <c r="I1046" i="4"/>
  <c r="J1046" i="4"/>
  <c r="B1047" i="4"/>
  <c r="C1047" i="4"/>
  <c r="D1047" i="4"/>
  <c r="I1047" i="4"/>
  <c r="J1047" i="4"/>
  <c r="B1048" i="4"/>
  <c r="C1048" i="4"/>
  <c r="D1048" i="4"/>
  <c r="I1048" i="4"/>
  <c r="J1048" i="4"/>
  <c r="B1212" i="4"/>
  <c r="C1212" i="4"/>
  <c r="D1212" i="4"/>
  <c r="E1212" i="4" s="1"/>
  <c r="I1212" i="4"/>
  <c r="J1212" i="4"/>
  <c r="B1049" i="4"/>
  <c r="C1049" i="4"/>
  <c r="D1049" i="4"/>
  <c r="I1049" i="4"/>
  <c r="J1049" i="4"/>
  <c r="B1050" i="4"/>
  <c r="C1050" i="4"/>
  <c r="D1050" i="4"/>
  <c r="I1050" i="4"/>
  <c r="J1050" i="4"/>
  <c r="B1051" i="4"/>
  <c r="C1051" i="4"/>
  <c r="D1051" i="4"/>
  <c r="I1051" i="4"/>
  <c r="J1051" i="4"/>
  <c r="B1052" i="4"/>
  <c r="C1052" i="4"/>
  <c r="D1052" i="4"/>
  <c r="I1052" i="4"/>
  <c r="J1052" i="4"/>
  <c r="B1053" i="4"/>
  <c r="C1053" i="4"/>
  <c r="D1053" i="4"/>
  <c r="E1053" i="4" s="1"/>
  <c r="I1053" i="4"/>
  <c r="J1053" i="4"/>
  <c r="B1054" i="4"/>
  <c r="C1054" i="4"/>
  <c r="D1054" i="4"/>
  <c r="I1054" i="4"/>
  <c r="J1054" i="4"/>
  <c r="B1055" i="4"/>
  <c r="C1055" i="4"/>
  <c r="D1055" i="4"/>
  <c r="I1055" i="4"/>
  <c r="J1055" i="4"/>
  <c r="B1056" i="4"/>
  <c r="C1056" i="4"/>
  <c r="D1056" i="4"/>
  <c r="I1056" i="4"/>
  <c r="J1056" i="4"/>
  <c r="B1057" i="4"/>
  <c r="C1057" i="4"/>
  <c r="D1057" i="4"/>
  <c r="I1057" i="4"/>
  <c r="J1057" i="4"/>
  <c r="B1058" i="4"/>
  <c r="C1058" i="4"/>
  <c r="D1058" i="4"/>
  <c r="E1058" i="4" s="1"/>
  <c r="I1058" i="4"/>
  <c r="J1058" i="4"/>
  <c r="B1059" i="4"/>
  <c r="C1059" i="4"/>
  <c r="D1059" i="4"/>
  <c r="I1059" i="4"/>
  <c r="J1059" i="4"/>
  <c r="B1060" i="4"/>
  <c r="C1060" i="4"/>
  <c r="D1060" i="4"/>
  <c r="I1060" i="4"/>
  <c r="J1060" i="4"/>
  <c r="B1061" i="4"/>
  <c r="C1061" i="4"/>
  <c r="D1061" i="4"/>
  <c r="I1061" i="4"/>
  <c r="J1061" i="4"/>
  <c r="B1062" i="4"/>
  <c r="C1062" i="4"/>
  <c r="D1062" i="4"/>
  <c r="I1062" i="4"/>
  <c r="J1062" i="4"/>
  <c r="B1063" i="4"/>
  <c r="C1063" i="4"/>
  <c r="D1063" i="4"/>
  <c r="I1063" i="4"/>
  <c r="J1063" i="4"/>
  <c r="B1064" i="4"/>
  <c r="C1064" i="4"/>
  <c r="D1064" i="4"/>
  <c r="I1064" i="4"/>
  <c r="J1064" i="4"/>
  <c r="B1065" i="4"/>
  <c r="C1065" i="4"/>
  <c r="D1065" i="4"/>
  <c r="I1065" i="4"/>
  <c r="J1065" i="4"/>
  <c r="B1066" i="4"/>
  <c r="C1066" i="4"/>
  <c r="D1066" i="4"/>
  <c r="I1066" i="4"/>
  <c r="J1066" i="4"/>
  <c r="B1067" i="4"/>
  <c r="C1067" i="4"/>
  <c r="D1067" i="4"/>
  <c r="I1067" i="4"/>
  <c r="J1067" i="4"/>
  <c r="B1068" i="4"/>
  <c r="C1068" i="4"/>
  <c r="D1068" i="4"/>
  <c r="I1068" i="4"/>
  <c r="J1068" i="4"/>
  <c r="B1069" i="4"/>
  <c r="C1069" i="4"/>
  <c r="D1069" i="4"/>
  <c r="I1069" i="4"/>
  <c r="J1069" i="4"/>
  <c r="B1070" i="4"/>
  <c r="C1070" i="4"/>
  <c r="D1070" i="4"/>
  <c r="I1070" i="4"/>
  <c r="J1070" i="4"/>
  <c r="B1071" i="4"/>
  <c r="C1071" i="4"/>
  <c r="D1071" i="4"/>
  <c r="I1071" i="4"/>
  <c r="J1071" i="4"/>
  <c r="B1072" i="4"/>
  <c r="C1072" i="4"/>
  <c r="D1072" i="4"/>
  <c r="I1072" i="4"/>
  <c r="J1072" i="4"/>
  <c r="B1073" i="4"/>
  <c r="C1073" i="4"/>
  <c r="D1073" i="4"/>
  <c r="I1073" i="4"/>
  <c r="J1073" i="4"/>
  <c r="B1213" i="4"/>
  <c r="C1213" i="4"/>
  <c r="D1213" i="4"/>
  <c r="E1213" i="4" s="1"/>
  <c r="I1213" i="4"/>
  <c r="J1213" i="4"/>
  <c r="B1074" i="4"/>
  <c r="C1074" i="4"/>
  <c r="D1074" i="4"/>
  <c r="I1074" i="4"/>
  <c r="J1074" i="4"/>
  <c r="B1075" i="4"/>
  <c r="C1075" i="4"/>
  <c r="D1075" i="4"/>
  <c r="I1075" i="4"/>
  <c r="J1075" i="4"/>
  <c r="B1076" i="4"/>
  <c r="C1076" i="4"/>
  <c r="D1076" i="4"/>
  <c r="E1076" i="4" s="1"/>
  <c r="I1076" i="4"/>
  <c r="J1076" i="4"/>
  <c r="B1077" i="4"/>
  <c r="C1077" i="4"/>
  <c r="D1077" i="4"/>
  <c r="I1077" i="4"/>
  <c r="J1077" i="4"/>
  <c r="B1078" i="4"/>
  <c r="C1078" i="4"/>
  <c r="D1078" i="4"/>
  <c r="I1078" i="4"/>
  <c r="J1078" i="4"/>
  <c r="B1214" i="4"/>
  <c r="C1214" i="4"/>
  <c r="D1214" i="4"/>
  <c r="E1214" i="4" s="1"/>
  <c r="I1214" i="4"/>
  <c r="J1214" i="4"/>
  <c r="B1079" i="4"/>
  <c r="C1079" i="4"/>
  <c r="D1079" i="4"/>
  <c r="I1079" i="4"/>
  <c r="J1079" i="4"/>
  <c r="B1080" i="4"/>
  <c r="C1080" i="4"/>
  <c r="D1080" i="4"/>
  <c r="I1080" i="4"/>
  <c r="J1080" i="4"/>
  <c r="B1081" i="4"/>
  <c r="C1081" i="4"/>
  <c r="D1081" i="4"/>
  <c r="I1081" i="4"/>
  <c r="J1081" i="4"/>
  <c r="B1082" i="4"/>
  <c r="C1082" i="4"/>
  <c r="D1082" i="4"/>
  <c r="I1082" i="4"/>
  <c r="J1082" i="4"/>
  <c r="B1083" i="4"/>
  <c r="C1083" i="4"/>
  <c r="D1083" i="4"/>
  <c r="I1083" i="4"/>
  <c r="J1083" i="4"/>
  <c r="B1084" i="4"/>
  <c r="C1084" i="4"/>
  <c r="D1084" i="4"/>
  <c r="I1084" i="4"/>
  <c r="J1084" i="4"/>
  <c r="B1085" i="4"/>
  <c r="C1085" i="4"/>
  <c r="D1085" i="4"/>
  <c r="E1085" i="4" s="1"/>
  <c r="I1085" i="4"/>
  <c r="J1085" i="4"/>
  <c r="B1086" i="4"/>
  <c r="C1086" i="4"/>
  <c r="D1086" i="4"/>
  <c r="I1086" i="4"/>
  <c r="J1086" i="4"/>
  <c r="B1087" i="4"/>
  <c r="C1087" i="4"/>
  <c r="D1087" i="4"/>
  <c r="I1087" i="4"/>
  <c r="J1087" i="4"/>
  <c r="B1088" i="4"/>
  <c r="C1088" i="4"/>
  <c r="D1088" i="4"/>
  <c r="I1088" i="4"/>
  <c r="J1088" i="4"/>
  <c r="B1089" i="4"/>
  <c r="C1089" i="4"/>
  <c r="D1089" i="4"/>
  <c r="I1089" i="4"/>
  <c r="J1089" i="4"/>
  <c r="B1090" i="4"/>
  <c r="C1090" i="4"/>
  <c r="D1090" i="4"/>
  <c r="I1090" i="4"/>
  <c r="J1090" i="4"/>
  <c r="B1091" i="4"/>
  <c r="C1091" i="4"/>
  <c r="D1091" i="4"/>
  <c r="I1091" i="4"/>
  <c r="J1091" i="4"/>
  <c r="B1092" i="4"/>
  <c r="C1092" i="4"/>
  <c r="D1092" i="4"/>
  <c r="I1092" i="4"/>
  <c r="J1092" i="4"/>
  <c r="B1093" i="4"/>
  <c r="C1093" i="4"/>
  <c r="D1093" i="4"/>
  <c r="I1093" i="4"/>
  <c r="J1093" i="4"/>
  <c r="B1094" i="4"/>
  <c r="C1094" i="4"/>
  <c r="D1094" i="4"/>
  <c r="I1094" i="4"/>
  <c r="J1094" i="4"/>
  <c r="B1095" i="4"/>
  <c r="C1095" i="4"/>
  <c r="D1095" i="4"/>
  <c r="I1095" i="4"/>
  <c r="J1095" i="4"/>
  <c r="B1215" i="4"/>
  <c r="C1215" i="4"/>
  <c r="D1215" i="4"/>
  <c r="E1215" i="4" s="1"/>
  <c r="I1215" i="4"/>
  <c r="J1215" i="4"/>
  <c r="B1096" i="4"/>
  <c r="C1096" i="4"/>
  <c r="D1096" i="4"/>
  <c r="I1096" i="4"/>
  <c r="J1096" i="4"/>
  <c r="B1097" i="4"/>
  <c r="C1097" i="4"/>
  <c r="D1097" i="4"/>
  <c r="I1097" i="4"/>
  <c r="J1097" i="4"/>
  <c r="B1098" i="4"/>
  <c r="C1098" i="4"/>
  <c r="D1098" i="4"/>
  <c r="E1098" i="4" s="1"/>
  <c r="I1098" i="4"/>
  <c r="J1098" i="4"/>
  <c r="B1099" i="4"/>
  <c r="C1099" i="4"/>
  <c r="D1099" i="4"/>
  <c r="E1099" i="4" s="1"/>
  <c r="I1099" i="4"/>
  <c r="J1099" i="4"/>
  <c r="B1100" i="4"/>
  <c r="C1100" i="4"/>
  <c r="D1100" i="4"/>
  <c r="I1100" i="4"/>
  <c r="J1100" i="4"/>
  <c r="B1101" i="4"/>
  <c r="C1101" i="4"/>
  <c r="D1101" i="4"/>
  <c r="I1101" i="4"/>
  <c r="J1101" i="4"/>
  <c r="B1102" i="4"/>
  <c r="C1102" i="4"/>
  <c r="D1102" i="4"/>
  <c r="I1102" i="4"/>
  <c r="J1102" i="4"/>
  <c r="B1103" i="4"/>
  <c r="C1103" i="4"/>
  <c r="D1103" i="4"/>
  <c r="I1103" i="4"/>
  <c r="J1103" i="4"/>
  <c r="B1216" i="4"/>
  <c r="C1216" i="4"/>
  <c r="D1216" i="4"/>
  <c r="E1216" i="4" s="1"/>
  <c r="I1216" i="4"/>
  <c r="J1216" i="4"/>
  <c r="B1104" i="4"/>
  <c r="C1104" i="4"/>
  <c r="D1104" i="4"/>
  <c r="I1104" i="4"/>
  <c r="J1104" i="4"/>
  <c r="B1105" i="4"/>
  <c r="C1105" i="4"/>
  <c r="D1105" i="4"/>
  <c r="I1105" i="4"/>
  <c r="J1105" i="4"/>
  <c r="B1106" i="4"/>
  <c r="C1106" i="4"/>
  <c r="D1106" i="4"/>
  <c r="I1106" i="4"/>
  <c r="J1106" i="4"/>
  <c r="B1107" i="4"/>
  <c r="C1107" i="4"/>
  <c r="D1107" i="4"/>
  <c r="I1107" i="4"/>
  <c r="J1107" i="4"/>
  <c r="B1108" i="4"/>
  <c r="C1108" i="4"/>
  <c r="D1108" i="4"/>
  <c r="E1108" i="4" s="1"/>
  <c r="I1108" i="4"/>
  <c r="J1108" i="4"/>
  <c r="B1109" i="4"/>
  <c r="C1109" i="4"/>
  <c r="D1109" i="4"/>
  <c r="I1109" i="4"/>
  <c r="J1109" i="4"/>
  <c r="B1110" i="4"/>
  <c r="C1110" i="4"/>
  <c r="D1110" i="4"/>
  <c r="I1110" i="4"/>
  <c r="J1110" i="4"/>
  <c r="B1217" i="4"/>
  <c r="C1217" i="4"/>
  <c r="D1217" i="4"/>
  <c r="E1217" i="4" s="1"/>
  <c r="H1217" i="4"/>
  <c r="I1217" i="4"/>
  <c r="J1217" i="4"/>
  <c r="B1111" i="4"/>
  <c r="C1111" i="4"/>
  <c r="D1111" i="4"/>
  <c r="E1111" i="4" s="1"/>
  <c r="I1111" i="4"/>
  <c r="J1111" i="4"/>
  <c r="B1218" i="4"/>
  <c r="C1218" i="4"/>
  <c r="D1218" i="4"/>
  <c r="E1218" i="4" s="1"/>
  <c r="H1218" i="4"/>
  <c r="I1218" i="4"/>
  <c r="J1218" i="4"/>
  <c r="B1112" i="4"/>
  <c r="C1112" i="4"/>
  <c r="D1112" i="4"/>
  <c r="I1112" i="4"/>
  <c r="J1112" i="4"/>
  <c r="B1113" i="4"/>
  <c r="C1113" i="4"/>
  <c r="D1113" i="4"/>
  <c r="I1113" i="4"/>
  <c r="J1113" i="4"/>
  <c r="B1114" i="4"/>
  <c r="C1114" i="4"/>
  <c r="D1114" i="4"/>
  <c r="E1114" i="4" s="1"/>
  <c r="I1114" i="4"/>
  <c r="J1114" i="4"/>
  <c r="B1115" i="4"/>
  <c r="C1115" i="4"/>
  <c r="D1115" i="4"/>
  <c r="I1115" i="4"/>
  <c r="J1115" i="4"/>
  <c r="B1116" i="4"/>
  <c r="C1116" i="4"/>
  <c r="D1116" i="4"/>
  <c r="I1116" i="4"/>
  <c r="J1116" i="4"/>
  <c r="B1117" i="4"/>
  <c r="C1117" i="4"/>
  <c r="D1117" i="4"/>
  <c r="I1117" i="4"/>
  <c r="J1117" i="4"/>
  <c r="B1118" i="4"/>
  <c r="C1118" i="4"/>
  <c r="D1118" i="4"/>
  <c r="I1118" i="4"/>
  <c r="J1118" i="4"/>
  <c r="B1119" i="4"/>
  <c r="C1119" i="4"/>
  <c r="D1119" i="4"/>
  <c r="I1119" i="4"/>
  <c r="J1119" i="4"/>
  <c r="B1120" i="4"/>
  <c r="C1120" i="4"/>
  <c r="D1120" i="4"/>
  <c r="I1120" i="4"/>
  <c r="J1120" i="4"/>
  <c r="B1121" i="4"/>
  <c r="C1121" i="4"/>
  <c r="D1121" i="4"/>
  <c r="I1121" i="4"/>
  <c r="J1121" i="4"/>
  <c r="B1122" i="4"/>
  <c r="C1122" i="4"/>
  <c r="D1122" i="4"/>
  <c r="I1122" i="4"/>
  <c r="J1122" i="4"/>
  <c r="B1123" i="4"/>
  <c r="C1123" i="4"/>
  <c r="D1123" i="4"/>
  <c r="I1123" i="4"/>
  <c r="J1123" i="4"/>
  <c r="B1219" i="4"/>
  <c r="C1219" i="4"/>
  <c r="D1219" i="4"/>
  <c r="E1219" i="4" s="1"/>
  <c r="H1219" i="4"/>
  <c r="I1219" i="4"/>
  <c r="J1219" i="4"/>
  <c r="B1124" i="4"/>
  <c r="C1124" i="4"/>
  <c r="D1124" i="4"/>
  <c r="I1124" i="4"/>
  <c r="J1124" i="4"/>
  <c r="B1125" i="4"/>
  <c r="C1125" i="4"/>
  <c r="D1125" i="4"/>
  <c r="I1125" i="4"/>
  <c r="J1125" i="4"/>
  <c r="B1126" i="4"/>
  <c r="C1126" i="4"/>
  <c r="D1126" i="4"/>
  <c r="I1126" i="4"/>
  <c r="J1126" i="4"/>
  <c r="B1127" i="4"/>
  <c r="C1127" i="4"/>
  <c r="D1127" i="4"/>
  <c r="I1127" i="4"/>
  <c r="J1127" i="4"/>
  <c r="B1128" i="4"/>
  <c r="C1128" i="4"/>
  <c r="D1128" i="4"/>
  <c r="I1128" i="4"/>
  <c r="J1128" i="4"/>
  <c r="B1129" i="4"/>
  <c r="C1129" i="4"/>
  <c r="D1129" i="4"/>
  <c r="I1129" i="4"/>
  <c r="J1129" i="4"/>
  <c r="B1130" i="4"/>
  <c r="C1130" i="4"/>
  <c r="D1130" i="4"/>
  <c r="I1130" i="4"/>
  <c r="J1130" i="4"/>
  <c r="B1131" i="4"/>
  <c r="C1131" i="4"/>
  <c r="D1131" i="4"/>
  <c r="I1131" i="4"/>
  <c r="J1131" i="4"/>
  <c r="B1132" i="4"/>
  <c r="C1132" i="4"/>
  <c r="D1132" i="4"/>
  <c r="I1132" i="4"/>
  <c r="J1132" i="4"/>
  <c r="B1133" i="4"/>
  <c r="C1133" i="4"/>
  <c r="D1133" i="4"/>
  <c r="I1133" i="4"/>
  <c r="J1133" i="4"/>
  <c r="B1134" i="4"/>
  <c r="C1134" i="4"/>
  <c r="D1134" i="4"/>
  <c r="I1134" i="4"/>
  <c r="J1134" i="4"/>
  <c r="B1135" i="4"/>
  <c r="C1135" i="4"/>
  <c r="D1135" i="4"/>
  <c r="I1135" i="4"/>
  <c r="J1135" i="4"/>
  <c r="B1136" i="4"/>
  <c r="C1136" i="4"/>
  <c r="D1136" i="4"/>
  <c r="I1136" i="4"/>
  <c r="J1136" i="4"/>
  <c r="B1137" i="4"/>
  <c r="C1137" i="4"/>
  <c r="D1137" i="4"/>
  <c r="E1137" i="4" s="1"/>
  <c r="I1137" i="4"/>
  <c r="J1137" i="4"/>
  <c r="B1138" i="4"/>
  <c r="C1138" i="4"/>
  <c r="D1138" i="4"/>
  <c r="I1138" i="4"/>
  <c r="J1138" i="4"/>
  <c r="B1139" i="4"/>
  <c r="C1139" i="4"/>
  <c r="D1139" i="4"/>
  <c r="I1139" i="4"/>
  <c r="J1139" i="4"/>
  <c r="B1140" i="4"/>
  <c r="C1140" i="4"/>
  <c r="D1140" i="4"/>
  <c r="I1140" i="4"/>
  <c r="J1140" i="4"/>
  <c r="B1141" i="4"/>
  <c r="C1141" i="4"/>
  <c r="D1141" i="4"/>
  <c r="E1141" i="4" s="1"/>
  <c r="I1141" i="4"/>
  <c r="J1141" i="4"/>
  <c r="B1142" i="4"/>
  <c r="C1142" i="4"/>
  <c r="D1142" i="4"/>
  <c r="I1142" i="4"/>
  <c r="J1142" i="4"/>
  <c r="B1143" i="4"/>
  <c r="C1143" i="4"/>
  <c r="D1143" i="4"/>
  <c r="I1143" i="4"/>
  <c r="J1143" i="4"/>
  <c r="B1144" i="4"/>
  <c r="C1144" i="4"/>
  <c r="D1144" i="4"/>
  <c r="I1144" i="4"/>
  <c r="J1144" i="4"/>
  <c r="B1145" i="4"/>
  <c r="C1145" i="4"/>
  <c r="D1145" i="4"/>
  <c r="I1145" i="4"/>
  <c r="J1145" i="4"/>
  <c r="B1146" i="4"/>
  <c r="C1146" i="4"/>
  <c r="D1146" i="4"/>
  <c r="I1146" i="4"/>
  <c r="J1146" i="4"/>
  <c r="B1147" i="4"/>
  <c r="C1147" i="4"/>
  <c r="D1147" i="4"/>
  <c r="I1147" i="4"/>
  <c r="J1147" i="4"/>
  <c r="B1148" i="4"/>
  <c r="C1148" i="4"/>
  <c r="D1148" i="4"/>
  <c r="I1148" i="4"/>
  <c r="J1148" i="4"/>
  <c r="B1149" i="4"/>
  <c r="C1149" i="4"/>
  <c r="D1149" i="4"/>
  <c r="I1149" i="4"/>
  <c r="J1149" i="4"/>
  <c r="B1150" i="4"/>
  <c r="C1150" i="4"/>
  <c r="D1150" i="4"/>
  <c r="I1150" i="4"/>
  <c r="J1150" i="4"/>
  <c r="B1151" i="4"/>
  <c r="C1151" i="4"/>
  <c r="D1151" i="4"/>
  <c r="I1151" i="4"/>
  <c r="J1151" i="4"/>
  <c r="B1152" i="4"/>
  <c r="C1152" i="4"/>
  <c r="D1152" i="4"/>
  <c r="I1152" i="4"/>
  <c r="J1152" i="4"/>
  <c r="B1153" i="4"/>
  <c r="C1153" i="4"/>
  <c r="D1153" i="4"/>
  <c r="I1153" i="4"/>
  <c r="J1153" i="4"/>
  <c r="B1154" i="4"/>
  <c r="C1154" i="4"/>
  <c r="D1154" i="4"/>
  <c r="I1154" i="4"/>
  <c r="J1154" i="4"/>
  <c r="B1155" i="4"/>
  <c r="C1155" i="4"/>
  <c r="D1155" i="4"/>
  <c r="I1155" i="4"/>
  <c r="J1155" i="4"/>
  <c r="B1156" i="4"/>
  <c r="C1156" i="4"/>
  <c r="D1156" i="4"/>
  <c r="I1156" i="4"/>
  <c r="J1156" i="4"/>
  <c r="B1157" i="4"/>
  <c r="C1157" i="4"/>
  <c r="D1157" i="4"/>
  <c r="E1157" i="4" s="1"/>
  <c r="I1157" i="4"/>
  <c r="J1157" i="4"/>
  <c r="B1158" i="4"/>
  <c r="C1158" i="4"/>
  <c r="D1158" i="4"/>
  <c r="I1158" i="4"/>
  <c r="J1158" i="4"/>
  <c r="B1159" i="4"/>
  <c r="C1159" i="4"/>
  <c r="D1159" i="4"/>
  <c r="I1159" i="4"/>
  <c r="J1159" i="4"/>
  <c r="B1160" i="4"/>
  <c r="C1160" i="4"/>
  <c r="D1160" i="4"/>
  <c r="I1160" i="4"/>
  <c r="J1160" i="4"/>
  <c r="B1161" i="4"/>
  <c r="C1161" i="4"/>
  <c r="D1161" i="4"/>
  <c r="I1161" i="4"/>
  <c r="J1161" i="4"/>
  <c r="B1162" i="4"/>
  <c r="C1162" i="4"/>
  <c r="D1162" i="4"/>
  <c r="I1162" i="4"/>
  <c r="J1162" i="4"/>
  <c r="B1163" i="4"/>
  <c r="C1163" i="4"/>
  <c r="D1163" i="4"/>
  <c r="I1163" i="4"/>
  <c r="J1163" i="4"/>
  <c r="B1164" i="4"/>
  <c r="C1164" i="4"/>
  <c r="D1164" i="4"/>
  <c r="I1164" i="4"/>
  <c r="J1164" i="4"/>
  <c r="B1165" i="4"/>
  <c r="C1165" i="4"/>
  <c r="D1165" i="4"/>
  <c r="I1165" i="4"/>
  <c r="J1165" i="4"/>
  <c r="B1166" i="4"/>
  <c r="C1166" i="4"/>
  <c r="D1166" i="4"/>
  <c r="I1166" i="4"/>
  <c r="J1166" i="4"/>
  <c r="B1167" i="4"/>
  <c r="C1167" i="4"/>
  <c r="D1167" i="4"/>
  <c r="I1167" i="4"/>
  <c r="J1167" i="4"/>
  <c r="B1168" i="4"/>
  <c r="C1168" i="4"/>
  <c r="D1168" i="4"/>
  <c r="I1168" i="4"/>
  <c r="J1168" i="4"/>
  <c r="B1169" i="4"/>
  <c r="C1169" i="4"/>
  <c r="D1169" i="4"/>
  <c r="I1169" i="4"/>
  <c r="J1169" i="4"/>
  <c r="B1170" i="4"/>
  <c r="C1170" i="4"/>
  <c r="D1170" i="4"/>
  <c r="I1170" i="4"/>
  <c r="J1170" i="4"/>
  <c r="X22" i="19"/>
  <c r="AE52" i="19"/>
  <c r="AE51" i="19"/>
  <c r="AE50" i="19"/>
  <c r="AE49" i="19"/>
  <c r="AE48" i="19"/>
  <c r="AE47" i="19"/>
  <c r="AE46" i="19"/>
  <c r="AE45" i="19"/>
  <c r="AE44" i="19"/>
  <c r="AE43" i="19"/>
  <c r="AE42" i="19"/>
  <c r="AE41" i="19"/>
  <c r="AE40" i="19"/>
  <c r="AE39" i="19"/>
  <c r="AE38" i="19"/>
  <c r="AE37" i="19"/>
  <c r="AE36" i="19"/>
  <c r="AE35" i="19"/>
  <c r="AE34" i="19"/>
  <c r="AE33" i="19"/>
  <c r="AE32" i="19"/>
  <c r="AE31" i="19"/>
  <c r="AE30" i="19"/>
  <c r="AE29" i="19"/>
  <c r="AE27" i="19"/>
  <c r="AE26" i="19"/>
  <c r="AE25" i="19"/>
  <c r="AE24" i="19"/>
  <c r="AE23" i="19"/>
  <c r="AE22" i="19"/>
  <c r="AE21" i="19"/>
  <c r="AE20" i="19"/>
  <c r="AE19" i="19"/>
  <c r="AE18" i="19"/>
  <c r="AE17" i="19"/>
  <c r="AE16" i="19"/>
  <c r="AE15" i="19"/>
  <c r="AE14" i="19"/>
  <c r="AE13" i="19"/>
  <c r="AE12" i="19"/>
  <c r="AE11" i="19"/>
  <c r="AE10" i="19"/>
  <c r="AE9" i="19"/>
  <c r="AE8" i="19"/>
  <c r="AE7" i="19"/>
  <c r="AE6" i="19"/>
  <c r="AE5" i="19"/>
  <c r="AE4" i="19"/>
  <c r="AA45" i="19"/>
  <c r="AA44" i="19"/>
  <c r="AA43" i="19"/>
  <c r="AA42" i="19"/>
  <c r="AA41" i="19"/>
  <c r="AA40" i="19"/>
  <c r="AA39" i="19"/>
  <c r="AA38" i="19"/>
  <c r="AA37" i="19"/>
  <c r="AA36" i="19"/>
  <c r="AA35" i="19"/>
  <c r="AA34" i="19"/>
  <c r="AA23" i="19"/>
  <c r="AA21" i="19"/>
  <c r="AA20" i="19"/>
  <c r="AA19" i="19"/>
  <c r="AA18" i="19"/>
  <c r="AA17" i="19"/>
  <c r="AA16" i="19"/>
  <c r="AA15" i="19"/>
  <c r="AA14" i="19"/>
  <c r="AA13" i="19"/>
  <c r="AA12" i="19"/>
  <c r="AA11" i="19"/>
  <c r="AA10" i="19"/>
  <c r="AA9" i="19"/>
  <c r="AA8" i="19"/>
  <c r="AQ52" i="19"/>
  <c r="AQ51" i="19"/>
  <c r="AQ50" i="19"/>
  <c r="AQ49" i="19"/>
  <c r="AQ48" i="19"/>
  <c r="AQ47" i="19"/>
  <c r="AQ46" i="19"/>
  <c r="AQ45" i="19"/>
  <c r="AQ44" i="19"/>
  <c r="AQ43" i="19"/>
  <c r="AQ42" i="19"/>
  <c r="AQ41" i="19"/>
  <c r="AQ40" i="19"/>
  <c r="AQ39" i="19"/>
  <c r="AQ38" i="19"/>
  <c r="AQ37" i="19"/>
  <c r="AQ36" i="19"/>
  <c r="AQ35" i="19"/>
  <c r="AQ34" i="19"/>
  <c r="AQ33" i="19"/>
  <c r="AQ32" i="19"/>
  <c r="AQ31" i="19"/>
  <c r="AQ30" i="19"/>
  <c r="AQ29" i="19"/>
  <c r="AQ27" i="19"/>
  <c r="AQ26" i="19"/>
  <c r="AQ25" i="19"/>
  <c r="AQ24" i="19"/>
  <c r="AQ23" i="19"/>
  <c r="AQ22" i="19"/>
  <c r="AQ21" i="19"/>
  <c r="AQ20" i="19"/>
  <c r="AQ19" i="19"/>
  <c r="AQ18" i="19"/>
  <c r="AQ17" i="19"/>
  <c r="AQ16" i="19"/>
  <c r="AQ15" i="19"/>
  <c r="AQ14" i="19"/>
  <c r="AQ13" i="19"/>
  <c r="AQ12" i="19"/>
  <c r="AQ11" i="19"/>
  <c r="AQ10" i="19"/>
  <c r="AQ9" i="19"/>
  <c r="AQ8" i="19"/>
  <c r="AQ7" i="19"/>
  <c r="AQ6" i="19"/>
  <c r="AQ5" i="19"/>
  <c r="AQ4" i="19"/>
  <c r="AT2" i="19"/>
  <c r="AS2" i="19"/>
  <c r="AR2" i="19"/>
  <c r="AQ2" i="19"/>
  <c r="AA50" i="19"/>
  <c r="AA25" i="19"/>
  <c r="AA49" i="19"/>
  <c r="AA24" i="19"/>
  <c r="AA48" i="19"/>
  <c r="AA47" i="19"/>
  <c r="AA22" i="19"/>
  <c r="AA46" i="19"/>
  <c r="AA33" i="19"/>
  <c r="AA32" i="19"/>
  <c r="AA7" i="19"/>
  <c r="AA31" i="19"/>
  <c r="AA6" i="19"/>
  <c r="AA30" i="19"/>
  <c r="AA5" i="19"/>
  <c r="AA29" i="19"/>
  <c r="AA4" i="19"/>
  <c r="AA52" i="19"/>
  <c r="AA27" i="19"/>
  <c r="AA51" i="19"/>
  <c r="AA26" i="19"/>
  <c r="AE52" i="17"/>
  <c r="AE51" i="17"/>
  <c r="AE50" i="17"/>
  <c r="AE49" i="17"/>
  <c r="AE48" i="17"/>
  <c r="AE47" i="17"/>
  <c r="AE46" i="17"/>
  <c r="AE45" i="17"/>
  <c r="AE44" i="17"/>
  <c r="AE43" i="17"/>
  <c r="AE42" i="17"/>
  <c r="AE41" i="17"/>
  <c r="AE40" i="17"/>
  <c r="AE39" i="17"/>
  <c r="AE38" i="17"/>
  <c r="AE37" i="17"/>
  <c r="AE36" i="17"/>
  <c r="AE35" i="17"/>
  <c r="AE34" i="17"/>
  <c r="AE33" i="17"/>
  <c r="AE32" i="17"/>
  <c r="AE31" i="17"/>
  <c r="AE30" i="17"/>
  <c r="AE29" i="17"/>
  <c r="AE27" i="17"/>
  <c r="AE26" i="17"/>
  <c r="AE25" i="17"/>
  <c r="AE24" i="17"/>
  <c r="AE23" i="17"/>
  <c r="AE22" i="17"/>
  <c r="AE21" i="17"/>
  <c r="AE20" i="17"/>
  <c r="AE19" i="17"/>
  <c r="AE18" i="17"/>
  <c r="AE17" i="17"/>
  <c r="AE16" i="17"/>
  <c r="AE15" i="17"/>
  <c r="AE14" i="17"/>
  <c r="AE13" i="17"/>
  <c r="AE12" i="17"/>
  <c r="AE11" i="17"/>
  <c r="AE10" i="17"/>
  <c r="AE9" i="17"/>
  <c r="AE8" i="17"/>
  <c r="AE7" i="17"/>
  <c r="AE6" i="17"/>
  <c r="AE5" i="17"/>
  <c r="AE4" i="17"/>
  <c r="AA52" i="17"/>
  <c r="AA51" i="17"/>
  <c r="AA50" i="17"/>
  <c r="AA49" i="17"/>
  <c r="AA48" i="17"/>
  <c r="AA47" i="17"/>
  <c r="AA46" i="17"/>
  <c r="AA45" i="17"/>
  <c r="AA44" i="17"/>
  <c r="AA43" i="17"/>
  <c r="AA42" i="17"/>
  <c r="AA41" i="17"/>
  <c r="AA40" i="17"/>
  <c r="AA39" i="17"/>
  <c r="AA38" i="17"/>
  <c r="AA37" i="17"/>
  <c r="AA36" i="17"/>
  <c r="AA35" i="17"/>
  <c r="AA34" i="17"/>
  <c r="AA33" i="17"/>
  <c r="AA32" i="17"/>
  <c r="AA31" i="17"/>
  <c r="AA30" i="17"/>
  <c r="AA29" i="17"/>
  <c r="AA27" i="17"/>
  <c r="AA26" i="17"/>
  <c r="AA25" i="17"/>
  <c r="AA24" i="17"/>
  <c r="AA23" i="17"/>
  <c r="AA22" i="17"/>
  <c r="AA21" i="17"/>
  <c r="AA20" i="17"/>
  <c r="AA19" i="17"/>
  <c r="AA18" i="17"/>
  <c r="AA17" i="17"/>
  <c r="AA16" i="17"/>
  <c r="AA15" i="17"/>
  <c r="AA14" i="17"/>
  <c r="AA13" i="17"/>
  <c r="AA12" i="17"/>
  <c r="AA11" i="17"/>
  <c r="AA10" i="17"/>
  <c r="AA9" i="17"/>
  <c r="AA8" i="17"/>
  <c r="AA7" i="17"/>
  <c r="AA6" i="17"/>
  <c r="AA5" i="17"/>
  <c r="AA4" i="17"/>
  <c r="AQ52" i="17"/>
  <c r="AQ51" i="17"/>
  <c r="AQ50" i="17"/>
  <c r="AT49" i="17"/>
  <c r="AQ49" i="17"/>
  <c r="AQ48" i="17"/>
  <c r="AQ47" i="17"/>
  <c r="AQ46" i="17"/>
  <c r="AQ45" i="17"/>
  <c r="AQ44" i="17"/>
  <c r="AQ43" i="17"/>
  <c r="AQ42" i="17"/>
  <c r="AQ41" i="17"/>
  <c r="AQ40" i="17"/>
  <c r="AQ39" i="17"/>
  <c r="AQ38" i="17"/>
  <c r="AQ37" i="17"/>
  <c r="AQ36" i="17"/>
  <c r="AQ35" i="17"/>
  <c r="AQ34" i="17"/>
  <c r="AQ33" i="17"/>
  <c r="AQ32" i="17"/>
  <c r="AQ31" i="17"/>
  <c r="AQ30" i="17"/>
  <c r="AQ29" i="17"/>
  <c r="AQ27" i="17"/>
  <c r="AQ26" i="17"/>
  <c r="AQ25" i="17"/>
  <c r="AQ24" i="17"/>
  <c r="AQ23" i="17"/>
  <c r="AQ22" i="17"/>
  <c r="AQ21" i="17"/>
  <c r="AQ20" i="17"/>
  <c r="AQ19" i="17"/>
  <c r="AQ18" i="17"/>
  <c r="AQ17" i="17"/>
  <c r="AQ16" i="17"/>
  <c r="AQ15" i="17"/>
  <c r="AQ14" i="17"/>
  <c r="AQ13" i="17"/>
  <c r="AQ12" i="17"/>
  <c r="AQ11" i="17"/>
  <c r="AQ10" i="17"/>
  <c r="AQ9" i="17"/>
  <c r="AQ8" i="17"/>
  <c r="AQ7" i="17"/>
  <c r="AQ6" i="17"/>
  <c r="AQ5" i="17"/>
  <c r="AQ4" i="17"/>
  <c r="AT2" i="17"/>
  <c r="AS2" i="17"/>
  <c r="AR2" i="17"/>
  <c r="AQ2" i="17"/>
  <c r="AE52" i="15"/>
  <c r="AE51" i="15"/>
  <c r="AE50" i="15"/>
  <c r="AE49" i="15"/>
  <c r="AE48" i="15"/>
  <c r="AE47" i="15"/>
  <c r="AE46" i="15"/>
  <c r="AE45" i="15"/>
  <c r="AE44" i="15"/>
  <c r="AE43" i="15"/>
  <c r="AE42" i="15"/>
  <c r="AE41" i="15"/>
  <c r="AE40" i="15"/>
  <c r="AE39" i="15"/>
  <c r="AE38" i="15"/>
  <c r="AE37" i="15"/>
  <c r="AE36" i="15"/>
  <c r="AE35" i="15"/>
  <c r="AE34" i="15"/>
  <c r="AE33" i="15"/>
  <c r="AE32" i="15"/>
  <c r="AE31" i="15"/>
  <c r="AE30" i="15"/>
  <c r="AE29" i="15"/>
  <c r="AE27" i="15"/>
  <c r="AE26" i="15"/>
  <c r="AE25" i="15"/>
  <c r="AE24" i="15"/>
  <c r="AE23" i="15"/>
  <c r="AE22" i="15"/>
  <c r="AE21" i="15"/>
  <c r="AE20" i="15"/>
  <c r="AE19" i="15"/>
  <c r="AE18" i="15"/>
  <c r="AE17" i="15"/>
  <c r="AE16" i="15"/>
  <c r="AE15" i="15"/>
  <c r="AE14" i="15"/>
  <c r="AE13" i="15"/>
  <c r="AE12" i="15"/>
  <c r="AE11" i="15"/>
  <c r="AE10" i="15"/>
  <c r="AE9" i="15"/>
  <c r="AE8" i="15"/>
  <c r="AE7" i="15"/>
  <c r="AE6" i="15"/>
  <c r="AE5" i="15"/>
  <c r="AE4" i="15"/>
  <c r="AA52" i="15"/>
  <c r="AA51" i="15"/>
  <c r="AA50" i="15"/>
  <c r="AA49" i="15"/>
  <c r="AA48" i="15"/>
  <c r="AA47" i="15"/>
  <c r="AA46" i="15"/>
  <c r="AA45" i="15"/>
  <c r="AA44" i="15"/>
  <c r="AA43" i="15"/>
  <c r="AA42" i="15"/>
  <c r="AA41" i="15"/>
  <c r="AA40" i="15"/>
  <c r="AA39" i="15"/>
  <c r="AA38" i="15"/>
  <c r="AA37" i="15"/>
  <c r="AA36" i="15"/>
  <c r="AA35" i="15"/>
  <c r="AA34" i="15"/>
  <c r="AA33" i="15"/>
  <c r="AA32" i="15"/>
  <c r="AA31" i="15"/>
  <c r="AA30" i="15"/>
  <c r="AA29" i="15"/>
  <c r="AA27" i="15"/>
  <c r="AA26" i="15"/>
  <c r="AA25" i="15"/>
  <c r="AA24" i="15"/>
  <c r="AA23" i="15"/>
  <c r="AA22" i="15"/>
  <c r="AA21" i="15"/>
  <c r="AA20" i="15"/>
  <c r="AA19" i="15"/>
  <c r="AA18" i="15"/>
  <c r="AA17" i="15"/>
  <c r="AA16" i="15"/>
  <c r="AA15" i="15"/>
  <c r="AA14" i="15"/>
  <c r="AA13" i="15"/>
  <c r="AA12" i="15"/>
  <c r="AA11" i="15"/>
  <c r="AA10" i="15"/>
  <c r="AA9" i="15"/>
  <c r="AA8" i="15"/>
  <c r="AA7" i="15"/>
  <c r="AA6" i="15"/>
  <c r="AA5" i="15"/>
  <c r="AA4" i="15"/>
  <c r="AQ52" i="15"/>
  <c r="AQ51" i="15"/>
  <c r="AQ50" i="15"/>
  <c r="AQ49" i="15"/>
  <c r="AQ48" i="15"/>
  <c r="AQ47" i="15"/>
  <c r="AQ46" i="15"/>
  <c r="AQ45" i="15"/>
  <c r="AQ44" i="15"/>
  <c r="AQ43" i="15"/>
  <c r="AQ42" i="15"/>
  <c r="AQ41" i="15"/>
  <c r="AQ40" i="15"/>
  <c r="AQ39" i="15"/>
  <c r="AQ38" i="15"/>
  <c r="AQ37" i="15"/>
  <c r="AQ36" i="15"/>
  <c r="AQ35" i="15"/>
  <c r="AQ34" i="15"/>
  <c r="AQ33" i="15"/>
  <c r="AQ32" i="15"/>
  <c r="AQ31" i="15"/>
  <c r="AQ30" i="15"/>
  <c r="AQ29" i="15"/>
  <c r="AQ27" i="15"/>
  <c r="AQ26" i="15"/>
  <c r="AQ25" i="15"/>
  <c r="AQ24" i="15"/>
  <c r="AQ23" i="15"/>
  <c r="AQ22" i="15"/>
  <c r="AQ21" i="15"/>
  <c r="AQ20" i="15"/>
  <c r="AQ19" i="15"/>
  <c r="AQ18" i="15"/>
  <c r="AQ17" i="15"/>
  <c r="AQ16" i="15"/>
  <c r="AQ15" i="15"/>
  <c r="AQ14" i="15"/>
  <c r="AQ13" i="15"/>
  <c r="AQ12" i="15"/>
  <c r="AQ11" i="15"/>
  <c r="AQ10" i="15"/>
  <c r="AQ9" i="15"/>
  <c r="AQ8" i="15"/>
  <c r="AQ7" i="15"/>
  <c r="AQ6" i="15"/>
  <c r="AQ5" i="15"/>
  <c r="AQ4" i="15"/>
  <c r="AT2" i="15"/>
  <c r="AS2" i="15"/>
  <c r="AR2" i="15"/>
  <c r="AQ2" i="15"/>
  <c r="AS12" i="17"/>
  <c r="AT24" i="15"/>
  <c r="D3" i="4"/>
  <c r="D2" i="4"/>
  <c r="E2" i="4" s="1"/>
  <c r="C3" i="4"/>
  <c r="I3" i="4"/>
  <c r="J3" i="4"/>
  <c r="J2" i="4"/>
  <c r="I2" i="4"/>
  <c r="B3" i="4"/>
  <c r="B2" i="4"/>
  <c r="C2" i="4"/>
  <c r="Z29" i="19"/>
  <c r="AD51" i="17"/>
  <c r="AS39" i="19"/>
  <c r="AR21" i="15"/>
  <c r="AS48" i="19"/>
  <c r="AT6" i="15"/>
  <c r="AT9" i="15"/>
  <c r="AT12" i="15"/>
  <c r="AR14" i="15"/>
  <c r="AT15" i="15"/>
  <c r="AT18" i="15"/>
  <c r="AR20" i="15"/>
  <c r="AT21" i="15"/>
  <c r="AS7" i="19"/>
  <c r="AR48" i="19"/>
  <c r="AR45" i="19"/>
  <c r="AR39" i="19"/>
  <c r="AR36" i="19"/>
  <c r="AR30" i="19"/>
  <c r="AR50" i="17"/>
  <c r="AR47" i="19"/>
  <c r="AR44" i="19"/>
  <c r="AR38" i="19"/>
  <c r="AR35" i="19"/>
  <c r="AR29" i="19"/>
  <c r="AR52" i="17"/>
  <c r="AR46" i="17"/>
  <c r="AR43" i="17"/>
  <c r="AR37" i="17"/>
  <c r="AR34" i="17"/>
  <c r="AR52" i="19"/>
  <c r="AR49" i="19"/>
  <c r="AR43" i="19"/>
  <c r="AR40" i="19"/>
  <c r="AR34" i="19"/>
  <c r="AR31" i="19"/>
  <c r="AR49" i="15"/>
  <c r="AR46" i="15"/>
  <c r="AR40" i="15"/>
  <c r="AR37" i="15"/>
  <c r="AR31" i="15"/>
  <c r="AR51" i="17"/>
  <c r="AR47" i="17"/>
  <c r="AR45" i="17"/>
  <c r="AR42" i="17"/>
  <c r="AR41" i="17"/>
  <c r="AR38" i="17"/>
  <c r="AR36" i="17"/>
  <c r="AR33" i="17"/>
  <c r="AR32" i="17"/>
  <c r="AR29" i="17"/>
  <c r="AT27" i="19"/>
  <c r="AT24" i="19"/>
  <c r="AT21" i="19"/>
  <c r="AT18" i="19"/>
  <c r="AT15" i="19"/>
  <c r="AT12" i="19"/>
  <c r="AT9" i="19"/>
  <c r="AT6" i="19"/>
  <c r="AT26" i="19"/>
  <c r="AT23" i="19"/>
  <c r="AT20" i="19"/>
  <c r="AT17" i="19"/>
  <c r="AT14" i="19"/>
  <c r="AT11" i="19"/>
  <c r="AT8" i="19"/>
  <c r="AT5" i="19"/>
  <c r="AT25" i="17"/>
  <c r="AT22" i="17"/>
  <c r="AT19" i="17"/>
  <c r="AT16" i="17"/>
  <c r="AT27" i="17"/>
  <c r="AT26" i="17"/>
  <c r="AT24" i="17"/>
  <c r="AT23" i="17"/>
  <c r="AT21" i="17"/>
  <c r="AT20" i="17"/>
  <c r="AT18" i="17"/>
  <c r="AT17" i="17"/>
  <c r="AT15" i="17"/>
  <c r="AT14" i="17"/>
  <c r="AT11" i="17"/>
  <c r="AT8" i="17"/>
  <c r="AT5" i="17"/>
  <c r="AT25" i="19"/>
  <c r="AT22" i="19"/>
  <c r="AT19" i="19"/>
  <c r="AT16" i="19"/>
  <c r="AT13" i="19"/>
  <c r="AT10" i="19"/>
  <c r="AT7" i="19"/>
  <c r="AT4" i="19"/>
  <c r="AT13" i="17"/>
  <c r="AT10" i="17"/>
  <c r="AT7" i="17"/>
  <c r="AT4" i="17"/>
  <c r="AS50" i="19"/>
  <c r="AS47" i="19"/>
  <c r="AS41" i="19"/>
  <c r="AS38" i="19"/>
  <c r="AS32" i="19"/>
  <c r="AS29" i="19"/>
  <c r="AS49" i="17"/>
  <c r="AS52" i="19"/>
  <c r="AS46" i="19"/>
  <c r="AS43" i="19"/>
  <c r="AS37" i="19"/>
  <c r="AS34" i="19"/>
  <c r="AS51" i="17"/>
  <c r="AS48" i="17"/>
  <c r="AS42" i="17"/>
  <c r="AS39" i="17"/>
  <c r="AS33" i="17"/>
  <c r="AS30" i="17"/>
  <c r="AS47" i="17"/>
  <c r="AS44" i="17"/>
  <c r="AS38" i="17"/>
  <c r="AS35" i="17"/>
  <c r="AS29" i="17"/>
  <c r="AS51" i="15"/>
  <c r="AS45" i="15"/>
  <c r="AS42" i="15"/>
  <c r="AS36" i="15"/>
  <c r="AS33" i="15"/>
  <c r="AS46" i="17"/>
  <c r="AS43" i="17"/>
  <c r="AS37" i="17"/>
  <c r="AS34" i="17"/>
  <c r="AT4" i="15"/>
  <c r="AT7" i="15"/>
  <c r="AT10" i="15"/>
  <c r="AT13" i="15"/>
  <c r="AT16" i="15"/>
  <c r="AT19" i="15"/>
  <c r="AT22" i="15"/>
  <c r="AT25" i="15"/>
  <c r="AR29" i="15"/>
  <c r="AS31" i="15"/>
  <c r="AR32" i="15"/>
  <c r="AS34" i="15"/>
  <c r="AR35" i="15"/>
  <c r="AS37" i="15"/>
  <c r="AR38" i="15"/>
  <c r="AS40" i="15"/>
  <c r="AR41" i="15"/>
  <c r="AS43" i="15"/>
  <c r="AR44" i="15"/>
  <c r="AS46" i="15"/>
  <c r="AR47" i="15"/>
  <c r="AS49" i="15"/>
  <c r="AR50" i="15"/>
  <c r="AS52" i="15"/>
  <c r="AT6" i="17"/>
  <c r="AT9" i="17"/>
  <c r="AT12" i="17"/>
  <c r="AS33" i="19"/>
  <c r="AS51" i="19"/>
  <c r="AT52" i="19"/>
  <c r="AT49" i="19"/>
  <c r="AT46" i="19"/>
  <c r="AT43" i="19"/>
  <c r="AT40" i="19"/>
  <c r="AT37" i="19"/>
  <c r="AT34" i="19"/>
  <c r="AT31" i="19"/>
  <c r="AT51" i="17"/>
  <c r="AT48" i="17"/>
  <c r="AT51" i="19"/>
  <c r="AT48" i="19"/>
  <c r="AT45" i="19"/>
  <c r="AT42" i="19"/>
  <c r="AT39" i="19"/>
  <c r="AT36" i="19"/>
  <c r="AT33" i="19"/>
  <c r="AT30" i="19"/>
  <c r="AT50" i="17"/>
  <c r="AT47" i="17"/>
  <c r="AT44" i="17"/>
  <c r="AT41" i="17"/>
  <c r="AT38" i="17"/>
  <c r="AT35" i="17"/>
  <c r="AT32" i="17"/>
  <c r="AT29" i="17"/>
  <c r="AT46" i="17"/>
  <c r="AT45" i="17"/>
  <c r="AT43" i="17"/>
  <c r="AT42" i="17"/>
  <c r="AT40" i="17"/>
  <c r="AT39" i="17"/>
  <c r="AT37" i="17"/>
  <c r="AT36" i="17"/>
  <c r="AT34" i="17"/>
  <c r="AT33" i="17"/>
  <c r="AT31" i="17"/>
  <c r="AT30" i="17"/>
  <c r="AT50" i="15"/>
  <c r="AT47" i="15"/>
  <c r="AT44" i="15"/>
  <c r="AT41" i="15"/>
  <c r="AT38" i="15"/>
  <c r="AT35" i="15"/>
  <c r="AT32" i="15"/>
  <c r="AT29" i="15"/>
  <c r="AT50" i="19"/>
  <c r="AT47" i="19"/>
  <c r="AT44" i="19"/>
  <c r="AT41" i="19"/>
  <c r="AT38" i="19"/>
  <c r="AT35" i="19"/>
  <c r="AT32" i="19"/>
  <c r="AT29" i="19"/>
  <c r="AR8" i="19"/>
  <c r="AR18" i="17"/>
  <c r="AR27" i="15"/>
  <c r="AT5" i="15"/>
  <c r="AT8" i="15"/>
  <c r="AT11" i="15"/>
  <c r="AT14" i="15"/>
  <c r="AT17" i="15"/>
  <c r="AR19" i="15"/>
  <c r="AT20" i="15"/>
  <c r="AT23" i="15"/>
  <c r="AT26" i="15"/>
  <c r="AT27" i="15"/>
  <c r="AT30" i="15"/>
  <c r="AT31" i="15"/>
  <c r="AT33" i="15"/>
  <c r="AT34" i="15"/>
  <c r="AT36" i="15"/>
  <c r="AT37" i="15"/>
  <c r="AT39" i="15"/>
  <c r="AT40" i="15"/>
  <c r="AT42" i="15"/>
  <c r="AT43" i="15"/>
  <c r="AT45" i="15"/>
  <c r="AT46" i="15"/>
  <c r="AT48" i="15"/>
  <c r="AT49" i="15"/>
  <c r="AT51" i="15"/>
  <c r="AT52" i="15"/>
  <c r="AR8" i="17"/>
  <c r="AT52" i="17"/>
  <c r="AS36" i="19"/>
  <c r="AS45" i="19"/>
  <c r="AD49" i="19"/>
  <c r="Z36" i="15"/>
  <c r="Z50" i="17"/>
  <c r="Z20" i="15"/>
  <c r="Z35" i="15"/>
  <c r="Z40" i="17"/>
  <c r="Z18" i="15"/>
  <c r="Z40" i="15"/>
  <c r="Z15" i="19"/>
  <c r="Z4" i="15"/>
  <c r="AD7" i="15"/>
  <c r="AD46" i="19"/>
  <c r="AD25" i="17"/>
  <c r="Z22" i="15"/>
  <c r="Z10" i="15"/>
  <c r="Z17" i="17"/>
  <c r="Z33" i="17"/>
  <c r="Z47" i="19"/>
  <c r="Z5" i="15"/>
  <c r="Z37" i="15"/>
  <c r="Z15" i="17"/>
  <c r="Z11" i="19"/>
  <c r="Z6" i="15"/>
  <c r="Z14" i="15"/>
  <c r="Z23" i="15"/>
  <c r="Z38" i="15"/>
  <c r="Z16" i="17"/>
  <c r="Z32" i="17"/>
  <c r="Z9" i="19"/>
  <c r="Z7" i="19"/>
  <c r="AD21" i="17"/>
  <c r="AD5" i="19"/>
  <c r="AD15" i="15"/>
  <c r="Z49" i="19"/>
  <c r="Z41" i="19"/>
  <c r="Z31" i="19"/>
  <c r="Z25" i="19"/>
  <c r="Z13" i="19"/>
  <c r="Z30" i="19"/>
  <c r="Z8" i="19"/>
  <c r="Z22" i="19"/>
  <c r="Z12" i="19"/>
  <c r="Z47" i="17"/>
  <c r="Z39" i="17"/>
  <c r="Z52" i="17"/>
  <c r="Z37" i="17"/>
  <c r="Z41" i="17"/>
  <c r="Z21" i="17"/>
  <c r="Z9" i="17"/>
  <c r="Z8" i="17"/>
  <c r="Z25" i="17"/>
  <c r="Z13" i="17"/>
  <c r="Z35" i="17"/>
  <c r="Z49" i="15"/>
  <c r="Z50" i="15"/>
  <c r="Z41" i="15"/>
  <c r="Z47" i="15"/>
  <c r="Z34" i="15"/>
  <c r="Z45" i="15"/>
  <c r="Z30" i="15"/>
  <c r="Z19" i="15"/>
  <c r="Z29" i="15"/>
  <c r="Z24" i="15"/>
  <c r="Z12" i="15"/>
  <c r="Z21" i="15"/>
  <c r="Z8" i="15"/>
  <c r="Z17" i="15"/>
  <c r="Z42" i="15"/>
  <c r="Z13" i="15"/>
  <c r="Z25" i="15"/>
  <c r="Z27" i="15"/>
  <c r="Z39" i="15"/>
  <c r="Z44" i="15"/>
  <c r="Z43" i="15"/>
  <c r="Z4" i="17"/>
  <c r="Z23" i="17"/>
  <c r="Z11" i="17"/>
  <c r="Z18" i="17"/>
  <c r="Z27" i="17"/>
  <c r="Z49" i="17"/>
  <c r="Z42" i="17"/>
  <c r="Z18" i="19"/>
  <c r="Z36" i="19"/>
  <c r="Z17" i="19"/>
  <c r="Z16" i="19"/>
  <c r="Z45" i="19"/>
  <c r="Z48" i="19"/>
  <c r="AD10" i="15"/>
  <c r="AD20" i="15"/>
  <c r="AD23" i="19"/>
  <c r="AD36" i="17"/>
  <c r="AD4" i="17"/>
  <c r="Z15" i="15"/>
  <c r="Z26" i="15"/>
  <c r="Z9" i="15"/>
  <c r="Z46" i="15"/>
  <c r="Z11" i="15"/>
  <c r="Z33" i="15"/>
  <c r="Z7" i="15"/>
  <c r="Z16" i="15"/>
  <c r="Z32" i="15"/>
  <c r="Z31" i="15"/>
  <c r="Z51" i="15"/>
  <c r="Z48" i="15"/>
  <c r="Z52" i="15"/>
  <c r="Z7" i="17"/>
  <c r="Z38" i="17"/>
  <c r="Z6" i="17"/>
  <c r="Z22" i="17"/>
  <c r="Z31" i="17"/>
  <c r="Z30" i="17"/>
  <c r="Z46" i="17"/>
  <c r="Z20" i="19"/>
  <c r="Z46" i="19"/>
  <c r="Z4" i="19"/>
  <c r="Z23" i="19"/>
  <c r="Z39" i="19"/>
  <c r="Z43" i="19"/>
  <c r="AD12" i="17"/>
  <c r="AD43" i="17"/>
  <c r="AD8" i="19"/>
  <c r="AD24" i="19"/>
  <c r="AD4" i="15"/>
  <c r="Z50" i="19"/>
  <c r="Z38" i="19"/>
  <c r="Z34" i="19"/>
  <c r="Z35" i="19"/>
  <c r="Z24" i="19"/>
  <c r="AD29" i="15"/>
  <c r="AD48" i="19"/>
  <c r="AD19" i="19"/>
  <c r="AD35" i="17"/>
  <c r="AD40" i="17"/>
  <c r="AD27" i="17"/>
  <c r="AD6" i="17"/>
  <c r="Z52" i="19"/>
  <c r="Z40" i="19"/>
  <c r="Z44" i="19"/>
  <c r="Z51" i="19"/>
  <c r="Z37" i="19"/>
  <c r="Z27" i="19"/>
  <c r="Z32" i="19"/>
  <c r="Z33" i="19"/>
  <c r="Z19" i="19"/>
  <c r="Z10" i="19"/>
  <c r="Z42" i="19"/>
  <c r="Z14" i="19"/>
  <c r="Z5" i="19"/>
  <c r="Z26" i="19"/>
  <c r="Z6" i="19"/>
  <c r="Z21" i="19"/>
  <c r="Z51" i="17"/>
  <c r="Z45" i="17"/>
  <c r="Z36" i="17"/>
  <c r="Z26" i="17"/>
  <c r="Z43" i="17"/>
  <c r="Z34" i="17"/>
  <c r="Z48" i="17"/>
  <c r="Z24" i="17"/>
  <c r="Z20" i="17"/>
  <c r="Z12" i="17"/>
  <c r="Z14" i="17"/>
  <c r="Z5" i="17"/>
  <c r="Z29" i="17"/>
  <c r="Z19" i="17"/>
  <c r="Z10" i="17"/>
  <c r="Z44" i="17"/>
  <c r="AD51" i="15"/>
  <c r="AD12" i="15"/>
  <c r="AD37" i="15"/>
  <c r="AD35" i="15"/>
  <c r="AD46" i="15"/>
  <c r="AD25" i="15"/>
  <c r="AD39" i="15"/>
  <c r="AD32" i="15"/>
  <c r="AD27" i="15"/>
  <c r="AD21" i="15"/>
  <c r="AD30" i="15"/>
  <c r="AD42" i="15"/>
  <c r="AD6" i="15"/>
  <c r="AD13" i="15"/>
  <c r="AD9" i="15"/>
  <c r="AD34" i="15"/>
  <c r="AD40" i="15"/>
  <c r="AD51" i="19"/>
  <c r="AD45" i="19"/>
  <c r="AD52" i="19"/>
  <c r="AD40" i="19"/>
  <c r="AD36" i="19"/>
  <c r="AD26" i="19"/>
  <c r="AD37" i="19"/>
  <c r="AD27" i="19"/>
  <c r="AD32" i="19"/>
  <c r="AD20" i="19"/>
  <c r="AD12" i="19"/>
  <c r="AD29" i="19"/>
  <c r="AD16" i="15"/>
  <c r="AD11" i="15"/>
  <c r="AD36" i="15"/>
  <c r="AD17" i="15"/>
  <c r="AD5" i="15"/>
  <c r="AD19" i="15"/>
  <c r="AD41" i="15"/>
  <c r="AD49" i="15"/>
  <c r="AD23" i="15"/>
  <c r="AD22" i="15"/>
  <c r="AD52" i="15"/>
  <c r="AD47" i="19"/>
  <c r="AD39" i="19"/>
  <c r="AD50" i="19"/>
  <c r="AD30" i="19"/>
  <c r="AD34" i="19"/>
  <c r="AD41" i="19"/>
  <c r="AD18" i="19"/>
  <c r="AD6" i="19"/>
  <c r="AD16" i="19"/>
  <c r="AD7" i="19"/>
  <c r="AD14" i="19"/>
  <c r="AD11" i="19"/>
  <c r="AD50" i="17"/>
  <c r="AD41" i="17"/>
  <c r="AD32" i="17"/>
  <c r="AD47" i="17"/>
  <c r="AD42" i="17"/>
  <c r="AD33" i="17"/>
  <c r="AD52" i="17"/>
  <c r="AD17" i="17"/>
  <c r="AD8" i="17"/>
  <c r="AD34" i="17"/>
  <c r="AD16" i="17"/>
  <c r="AD43" i="15"/>
  <c r="AD24" i="15"/>
  <c r="AD26" i="15"/>
  <c r="AD38" i="15"/>
  <c r="AD50" i="15"/>
  <c r="AD8" i="15"/>
  <c r="AD18" i="15"/>
  <c r="AD45" i="15"/>
  <c r="AD42" i="19"/>
  <c r="AD38" i="19"/>
  <c r="AD44" i="19"/>
  <c r="AD22" i="19"/>
  <c r="AD9" i="19"/>
  <c r="AD13" i="19"/>
  <c r="AD35" i="19"/>
  <c r="AD17" i="19"/>
  <c r="AD44" i="17"/>
  <c r="AD29" i="17"/>
  <c r="AD45" i="17"/>
  <c r="AD30" i="17"/>
  <c r="AD31" i="17"/>
  <c r="AD5" i="17"/>
  <c r="AD19" i="17"/>
  <c r="AD37" i="17"/>
  <c r="AD22" i="17"/>
  <c r="AD18" i="17"/>
  <c r="AD9" i="17"/>
  <c r="AD13" i="17"/>
  <c r="AD31" i="15"/>
  <c r="AD44" i="15"/>
  <c r="AD48" i="15"/>
  <c r="AD43" i="19"/>
  <c r="AD31" i="19"/>
  <c r="AD15" i="19"/>
  <c r="AD10" i="19"/>
  <c r="AD25" i="19"/>
  <c r="AD38" i="17"/>
  <c r="AD46" i="17"/>
  <c r="AD26" i="17"/>
  <c r="AD11" i="17"/>
  <c r="AD7" i="17"/>
  <c r="AD24" i="17"/>
  <c r="AD15" i="17"/>
  <c r="AD23" i="17"/>
  <c r="AD10" i="17"/>
  <c r="AD20" i="17"/>
  <c r="AD49" i="17"/>
  <c r="AD14" i="17"/>
  <c r="AD39" i="17"/>
  <c r="AD48" i="17"/>
  <c r="AD4" i="19"/>
  <c r="AD21" i="19"/>
  <c r="AD33" i="19"/>
  <c r="AD33" i="15"/>
  <c r="AD47" i="15"/>
  <c r="AD14" i="15"/>
  <c r="X47" i="19"/>
  <c r="X47" i="15"/>
  <c r="X46" i="15"/>
  <c r="R1216" i="4" l="1"/>
  <c r="G1209" i="4"/>
  <c r="K1168" i="4"/>
  <c r="F1168" i="4"/>
  <c r="H1168" i="4"/>
  <c r="K1165" i="4"/>
  <c r="F1165" i="4"/>
  <c r="H1165" i="4"/>
  <c r="K1162" i="4"/>
  <c r="F1162" i="4"/>
  <c r="H1162" i="4"/>
  <c r="K1159" i="4"/>
  <c r="F1159" i="4"/>
  <c r="H1159" i="4"/>
  <c r="K1156" i="4"/>
  <c r="F1156" i="4"/>
  <c r="H1156" i="4"/>
  <c r="K1153" i="4"/>
  <c r="F1153" i="4"/>
  <c r="H1153" i="4"/>
  <c r="K1150" i="4"/>
  <c r="F1150" i="4"/>
  <c r="H1150" i="4"/>
  <c r="K1147" i="4"/>
  <c r="F1147" i="4"/>
  <c r="H1147" i="4"/>
  <c r="K1144" i="4"/>
  <c r="F1144" i="4"/>
  <c r="H1144" i="4"/>
  <c r="K1141" i="4"/>
  <c r="F1141" i="4"/>
  <c r="H1141" i="4"/>
  <c r="K1138" i="4"/>
  <c r="F1138" i="4"/>
  <c r="H1138" i="4"/>
  <c r="K1135" i="4"/>
  <c r="F1135" i="4"/>
  <c r="H1135" i="4"/>
  <c r="K1132" i="4"/>
  <c r="F1132" i="4"/>
  <c r="H1132" i="4"/>
  <c r="K1129" i="4"/>
  <c r="F1129" i="4"/>
  <c r="H1129" i="4"/>
  <c r="K1126" i="4"/>
  <c r="F1126" i="4"/>
  <c r="H1126" i="4"/>
  <c r="K1122" i="4"/>
  <c r="H1122" i="4"/>
  <c r="F1122" i="4"/>
  <c r="K1119" i="4"/>
  <c r="H1119" i="4"/>
  <c r="F1119" i="4"/>
  <c r="K1116" i="4"/>
  <c r="H1116" i="4"/>
  <c r="F1116" i="4"/>
  <c r="K1113" i="4"/>
  <c r="H1113" i="4"/>
  <c r="F1113" i="4"/>
  <c r="K1108" i="4"/>
  <c r="F1108" i="4"/>
  <c r="H1108" i="4"/>
  <c r="K1105" i="4"/>
  <c r="F1105" i="4"/>
  <c r="H1105" i="4"/>
  <c r="K1101" i="4"/>
  <c r="H1101" i="4"/>
  <c r="F1101" i="4"/>
  <c r="K1098" i="4"/>
  <c r="H1098" i="4"/>
  <c r="F1098" i="4"/>
  <c r="K1094" i="4"/>
  <c r="H1094" i="4"/>
  <c r="F1094" i="4"/>
  <c r="K1091" i="4"/>
  <c r="H1091" i="4"/>
  <c r="F1091" i="4"/>
  <c r="K1088" i="4"/>
  <c r="H1088" i="4"/>
  <c r="F1088" i="4"/>
  <c r="K1085" i="4"/>
  <c r="H1085" i="4"/>
  <c r="F1085" i="4"/>
  <c r="K1082" i="4"/>
  <c r="H1082" i="4"/>
  <c r="F1082" i="4"/>
  <c r="K1079" i="4"/>
  <c r="H1079" i="4"/>
  <c r="F1079" i="4"/>
  <c r="K1078" i="4"/>
  <c r="F1078" i="4"/>
  <c r="H1078" i="4"/>
  <c r="K1075" i="4"/>
  <c r="F1075" i="4"/>
  <c r="H1075" i="4"/>
  <c r="H1213" i="4"/>
  <c r="K1213" i="4"/>
  <c r="K1071" i="4"/>
  <c r="H1071" i="4"/>
  <c r="F1071" i="4"/>
  <c r="K1068" i="4"/>
  <c r="H1068" i="4"/>
  <c r="F1068" i="4"/>
  <c r="K1065" i="4"/>
  <c r="H1065" i="4"/>
  <c r="F1065" i="4"/>
  <c r="K1062" i="4"/>
  <c r="H1062" i="4"/>
  <c r="F1062" i="4"/>
  <c r="K1059" i="4"/>
  <c r="H1059" i="4"/>
  <c r="F1059" i="4"/>
  <c r="K1056" i="4"/>
  <c r="H1056" i="4"/>
  <c r="F1056" i="4"/>
  <c r="K1053" i="4"/>
  <c r="H1053" i="4"/>
  <c r="F1053" i="4"/>
  <c r="K1050" i="4"/>
  <c r="H1050" i="4"/>
  <c r="F1050" i="4"/>
  <c r="K1212" i="4"/>
  <c r="H1212" i="4"/>
  <c r="K1046" i="4"/>
  <c r="H1046" i="4"/>
  <c r="F1046" i="4"/>
  <c r="K1043" i="4"/>
  <c r="H1043" i="4"/>
  <c r="F1043" i="4"/>
  <c r="K1040" i="4"/>
  <c r="H1040" i="4"/>
  <c r="F1040" i="4"/>
  <c r="K1037" i="4"/>
  <c r="H1037" i="4"/>
  <c r="F1037" i="4"/>
  <c r="K1034" i="4"/>
  <c r="H1034" i="4"/>
  <c r="F1034" i="4"/>
  <c r="K1031" i="4"/>
  <c r="H1031" i="4"/>
  <c r="F1031" i="4"/>
  <c r="K1028" i="4"/>
  <c r="H1028" i="4"/>
  <c r="F1028" i="4"/>
  <c r="K1027" i="4"/>
  <c r="F1027" i="4"/>
  <c r="H1027" i="4"/>
  <c r="K1023" i="4"/>
  <c r="H1023" i="4"/>
  <c r="F1023" i="4"/>
  <c r="K1022" i="4"/>
  <c r="H1022" i="4"/>
  <c r="F1022" i="4"/>
  <c r="K1019" i="4"/>
  <c r="H1019" i="4"/>
  <c r="F1019" i="4"/>
  <c r="K1016" i="4"/>
  <c r="H1016" i="4"/>
  <c r="F1016" i="4"/>
  <c r="K1013" i="4"/>
  <c r="H1013" i="4"/>
  <c r="F1013" i="4"/>
  <c r="K1010" i="4"/>
  <c r="H1010" i="4"/>
  <c r="F1010" i="4"/>
  <c r="K1007" i="4"/>
  <c r="H1007" i="4"/>
  <c r="F1007" i="4"/>
  <c r="K1004" i="4"/>
  <c r="H1004" i="4"/>
  <c r="F1004" i="4"/>
  <c r="K1001" i="4"/>
  <c r="H1001" i="4"/>
  <c r="F1001" i="4"/>
  <c r="K998" i="4"/>
  <c r="H998" i="4"/>
  <c r="F998" i="4"/>
  <c r="K995" i="4"/>
  <c r="H995" i="4"/>
  <c r="F995" i="4"/>
  <c r="K1208" i="4"/>
  <c r="N1208" i="4" s="1"/>
  <c r="H1208" i="4"/>
  <c r="K991" i="4"/>
  <c r="F991" i="4"/>
  <c r="H991" i="4"/>
  <c r="K990" i="4"/>
  <c r="H990" i="4"/>
  <c r="F990" i="4"/>
  <c r="K987" i="4"/>
  <c r="H987" i="4"/>
  <c r="F987" i="4"/>
  <c r="K984" i="4"/>
  <c r="H984" i="4"/>
  <c r="F984" i="4"/>
  <c r="K1206" i="4"/>
  <c r="H1206" i="4"/>
  <c r="K980" i="4"/>
  <c r="H980" i="4"/>
  <c r="F980" i="4"/>
  <c r="K977" i="4"/>
  <c r="H977" i="4"/>
  <c r="F977" i="4"/>
  <c r="K974" i="4"/>
  <c r="H974" i="4"/>
  <c r="F974" i="4"/>
  <c r="K970" i="4"/>
  <c r="F970" i="4"/>
  <c r="H970" i="4"/>
  <c r="K967" i="4"/>
  <c r="F967" i="4"/>
  <c r="H967" i="4"/>
  <c r="K964" i="4"/>
  <c r="F964" i="4"/>
  <c r="H964" i="4"/>
  <c r="K961" i="4"/>
  <c r="F961" i="4"/>
  <c r="H961" i="4"/>
  <c r="K958" i="4"/>
  <c r="F958" i="4"/>
  <c r="H958" i="4"/>
  <c r="K955" i="4"/>
  <c r="F955" i="4"/>
  <c r="H955" i="4"/>
  <c r="K952" i="4"/>
  <c r="F952" i="4"/>
  <c r="H952" i="4"/>
  <c r="K949" i="4"/>
  <c r="F949" i="4"/>
  <c r="H949" i="4"/>
  <c r="K946" i="4"/>
  <c r="F946" i="4"/>
  <c r="H946" i="4"/>
  <c r="K943" i="4"/>
  <c r="F943" i="4"/>
  <c r="H943" i="4"/>
  <c r="K940" i="4"/>
  <c r="F940" i="4"/>
  <c r="H940" i="4"/>
  <c r="K937" i="4"/>
  <c r="F937" i="4"/>
  <c r="H937" i="4"/>
  <c r="K934" i="4"/>
  <c r="F934" i="4"/>
  <c r="H934" i="4"/>
  <c r="K931" i="4"/>
  <c r="F931" i="4"/>
  <c r="H931" i="4"/>
  <c r="K928" i="4"/>
  <c r="F928" i="4"/>
  <c r="H928" i="4"/>
  <c r="K925" i="4"/>
  <c r="F925" i="4"/>
  <c r="H925" i="4"/>
  <c r="K922" i="4"/>
  <c r="F922" i="4"/>
  <c r="H922" i="4"/>
  <c r="K919" i="4"/>
  <c r="F919" i="4"/>
  <c r="H919" i="4"/>
  <c r="K916" i="4"/>
  <c r="F916" i="4"/>
  <c r="H916" i="4"/>
  <c r="K913" i="4"/>
  <c r="F913" i="4"/>
  <c r="H913" i="4"/>
  <c r="K910" i="4"/>
  <c r="F910" i="4"/>
  <c r="H910" i="4"/>
  <c r="K907" i="4"/>
  <c r="F907" i="4"/>
  <c r="H907" i="4"/>
  <c r="K904" i="4"/>
  <c r="F904" i="4"/>
  <c r="H904" i="4"/>
  <c r="K901" i="4"/>
  <c r="F901" i="4"/>
  <c r="H901" i="4"/>
  <c r="K898" i="4"/>
  <c r="F898" i="4"/>
  <c r="H898" i="4"/>
  <c r="K895" i="4"/>
  <c r="F895" i="4"/>
  <c r="H895" i="4"/>
  <c r="K892" i="4"/>
  <c r="F892" i="4"/>
  <c r="H892" i="4"/>
  <c r="K889" i="4"/>
  <c r="F889" i="4"/>
  <c r="H889" i="4"/>
  <c r="K886" i="4"/>
  <c r="F886" i="4"/>
  <c r="H886" i="4"/>
  <c r="K883" i="4"/>
  <c r="F883" i="4"/>
  <c r="H883" i="4"/>
  <c r="K880" i="4"/>
  <c r="F880" i="4"/>
  <c r="H880" i="4"/>
  <c r="K877" i="4"/>
  <c r="F877" i="4"/>
  <c r="H877" i="4"/>
  <c r="K874" i="4"/>
  <c r="F874" i="4"/>
  <c r="H874" i="4"/>
  <c r="K871" i="4"/>
  <c r="F871" i="4"/>
  <c r="H871" i="4"/>
  <c r="K868" i="4"/>
  <c r="F868" i="4"/>
  <c r="H868" i="4"/>
  <c r="K865" i="4"/>
  <c r="F865" i="4"/>
  <c r="H865" i="4"/>
  <c r="H1204" i="4"/>
  <c r="K1204" i="4"/>
  <c r="K861" i="4"/>
  <c r="F861" i="4"/>
  <c r="H861" i="4"/>
  <c r="K858" i="4"/>
  <c r="F858" i="4"/>
  <c r="H858" i="4"/>
  <c r="K855" i="4"/>
  <c r="H855" i="4"/>
  <c r="F855" i="4"/>
  <c r="K852" i="4"/>
  <c r="F852" i="4"/>
  <c r="H852" i="4"/>
  <c r="K851" i="4"/>
  <c r="F851" i="4"/>
  <c r="H851" i="4"/>
  <c r="K848" i="4"/>
  <c r="F848" i="4"/>
  <c r="H848" i="4"/>
  <c r="K845" i="4"/>
  <c r="F845" i="4"/>
  <c r="H845" i="4"/>
  <c r="K1202" i="4"/>
  <c r="H1202" i="4"/>
  <c r="K841" i="4"/>
  <c r="F841" i="4"/>
  <c r="H841" i="4"/>
  <c r="K838" i="4"/>
  <c r="F838" i="4"/>
  <c r="H838" i="4"/>
  <c r="K835" i="4"/>
  <c r="F835" i="4"/>
  <c r="H835" i="4"/>
  <c r="K832" i="4"/>
  <c r="F832" i="4"/>
  <c r="H832" i="4"/>
  <c r="K829" i="4"/>
  <c r="F829" i="4"/>
  <c r="H829" i="4"/>
  <c r="K826" i="4"/>
  <c r="F826" i="4"/>
  <c r="H826" i="4"/>
  <c r="K823" i="4"/>
  <c r="F823" i="4"/>
  <c r="H823" i="4"/>
  <c r="K820" i="4"/>
  <c r="F820" i="4"/>
  <c r="H820" i="4"/>
  <c r="K817" i="4"/>
  <c r="F817" i="4"/>
  <c r="H817" i="4"/>
  <c r="K814" i="4"/>
  <c r="F814" i="4"/>
  <c r="H814" i="4"/>
  <c r="K811" i="4"/>
  <c r="F811" i="4"/>
  <c r="H811" i="4"/>
  <c r="K808" i="4"/>
  <c r="F808" i="4"/>
  <c r="H808" i="4"/>
  <c r="K805" i="4"/>
  <c r="F805" i="4"/>
  <c r="H805" i="4"/>
  <c r="K802" i="4"/>
  <c r="F802" i="4"/>
  <c r="H802" i="4"/>
  <c r="K799" i="4"/>
  <c r="F799" i="4"/>
  <c r="H799" i="4"/>
  <c r="K796" i="4"/>
  <c r="F796" i="4"/>
  <c r="H796" i="4"/>
  <c r="K793" i="4"/>
  <c r="F793" i="4"/>
  <c r="H793" i="4"/>
  <c r="K790" i="4"/>
  <c r="F790" i="4"/>
  <c r="H790" i="4"/>
  <c r="K787" i="4"/>
  <c r="F787" i="4"/>
  <c r="H787" i="4"/>
  <c r="K784" i="4"/>
  <c r="F784" i="4"/>
  <c r="H784" i="4"/>
  <c r="K781" i="4"/>
  <c r="F781" i="4"/>
  <c r="H781" i="4"/>
  <c r="K778" i="4"/>
  <c r="F778" i="4"/>
  <c r="H778" i="4"/>
  <c r="K775" i="4"/>
  <c r="F775" i="4"/>
  <c r="H775" i="4"/>
  <c r="K772" i="4"/>
  <c r="F772" i="4"/>
  <c r="H772" i="4"/>
  <c r="K769" i="4"/>
  <c r="F769" i="4"/>
  <c r="H769" i="4"/>
  <c r="K766" i="4"/>
  <c r="F766" i="4"/>
  <c r="H766" i="4"/>
  <c r="K763" i="4"/>
  <c r="F763" i="4"/>
  <c r="H763" i="4"/>
  <c r="K760" i="4"/>
  <c r="F760" i="4"/>
  <c r="H760" i="4"/>
  <c r="H1201" i="4"/>
  <c r="K1201" i="4"/>
  <c r="K756" i="4"/>
  <c r="F756" i="4"/>
  <c r="H756" i="4"/>
  <c r="K753" i="4"/>
  <c r="F753" i="4"/>
  <c r="H753" i="4"/>
  <c r="K1200" i="4"/>
  <c r="H1200" i="4"/>
  <c r="K749" i="4"/>
  <c r="F749" i="4"/>
  <c r="H749" i="4"/>
  <c r="K746" i="4"/>
  <c r="F746" i="4"/>
  <c r="H746" i="4"/>
  <c r="K743" i="4"/>
  <c r="F743" i="4"/>
  <c r="H743" i="4"/>
  <c r="K740" i="4"/>
  <c r="F740" i="4"/>
  <c r="H740" i="4"/>
  <c r="K737" i="4"/>
  <c r="F737" i="4"/>
  <c r="H737" i="4"/>
  <c r="C15" i="5" s="1"/>
  <c r="K734" i="4"/>
  <c r="F734" i="4"/>
  <c r="H734" i="4"/>
  <c r="K731" i="4"/>
  <c r="F731" i="4"/>
  <c r="H731" i="4"/>
  <c r="K728" i="4"/>
  <c r="F728" i="4"/>
  <c r="H728" i="4"/>
  <c r="K727" i="4"/>
  <c r="F727" i="4"/>
  <c r="H727" i="4"/>
  <c r="G727" i="4"/>
  <c r="K724" i="4"/>
  <c r="F724" i="4"/>
  <c r="H724" i="4"/>
  <c r="G724" i="4"/>
  <c r="K721" i="4"/>
  <c r="F721" i="4"/>
  <c r="H721" i="4"/>
  <c r="G721" i="4"/>
  <c r="H1198" i="4"/>
  <c r="K1198" i="4"/>
  <c r="K717" i="4"/>
  <c r="F717" i="4"/>
  <c r="H717" i="4"/>
  <c r="K714" i="4"/>
  <c r="F714" i="4"/>
  <c r="H714" i="4"/>
  <c r="K711" i="4"/>
  <c r="F711" i="4"/>
  <c r="H711" i="4"/>
  <c r="K708" i="4"/>
  <c r="F708" i="4"/>
  <c r="H708" i="4"/>
  <c r="K705" i="4"/>
  <c r="F705" i="4"/>
  <c r="H705" i="4"/>
  <c r="K702" i="4"/>
  <c r="F702" i="4"/>
  <c r="H702" i="4"/>
  <c r="K698" i="4"/>
  <c r="F698" i="4"/>
  <c r="H698" i="4"/>
  <c r="K695" i="4"/>
  <c r="F695" i="4"/>
  <c r="H695" i="4"/>
  <c r="K692" i="4"/>
  <c r="F692" i="4"/>
  <c r="H692" i="4"/>
  <c r="K689" i="4"/>
  <c r="F689" i="4"/>
  <c r="H689" i="4"/>
  <c r="K686" i="4"/>
  <c r="F686" i="4"/>
  <c r="H686" i="4"/>
  <c r="K683" i="4"/>
  <c r="F683" i="4"/>
  <c r="H683" i="4"/>
  <c r="K680" i="4"/>
  <c r="F680" i="4"/>
  <c r="H680" i="4"/>
  <c r="K676" i="4"/>
  <c r="F676" i="4"/>
  <c r="H676" i="4"/>
  <c r="G676" i="4"/>
  <c r="K673" i="4"/>
  <c r="F673" i="4"/>
  <c r="H673" i="4"/>
  <c r="G673" i="4"/>
  <c r="K670" i="4"/>
  <c r="F670" i="4"/>
  <c r="H670" i="4"/>
  <c r="G670" i="4"/>
  <c r="K667" i="4"/>
  <c r="F667" i="4"/>
  <c r="H667" i="4"/>
  <c r="G667" i="4"/>
  <c r="K664" i="4"/>
  <c r="F664" i="4"/>
  <c r="H664" i="4"/>
  <c r="G664" i="4"/>
  <c r="K661" i="4"/>
  <c r="F661" i="4"/>
  <c r="H661" i="4"/>
  <c r="G661" i="4"/>
  <c r="K660" i="4"/>
  <c r="F660" i="4"/>
  <c r="H660" i="4"/>
  <c r="K657" i="4"/>
  <c r="F657" i="4"/>
  <c r="H657" i="4"/>
  <c r="K654" i="4"/>
  <c r="F654" i="4"/>
  <c r="H654" i="4"/>
  <c r="K653" i="4"/>
  <c r="F653" i="4"/>
  <c r="H653" i="4"/>
  <c r="K650" i="4"/>
  <c r="F650" i="4"/>
  <c r="H650" i="4"/>
  <c r="K647" i="4"/>
  <c r="F647" i="4"/>
  <c r="H647" i="4"/>
  <c r="K644" i="4"/>
  <c r="F644" i="4"/>
  <c r="H644" i="4"/>
  <c r="K641" i="4"/>
  <c r="F641" i="4"/>
  <c r="H641" i="4"/>
  <c r="K638" i="4"/>
  <c r="F638" i="4"/>
  <c r="H638" i="4"/>
  <c r="K635" i="4"/>
  <c r="F635" i="4"/>
  <c r="H635" i="4"/>
  <c r="K632" i="4"/>
  <c r="F632" i="4"/>
  <c r="H632" i="4"/>
  <c r="K631" i="4"/>
  <c r="F631" i="4"/>
  <c r="H631" i="4"/>
  <c r="G631" i="4"/>
  <c r="K628" i="4"/>
  <c r="F628" i="4"/>
  <c r="H628" i="4"/>
  <c r="G628" i="4"/>
  <c r="K625" i="4"/>
  <c r="F625" i="4"/>
  <c r="H625" i="4"/>
  <c r="G625" i="4"/>
  <c r="K622" i="4"/>
  <c r="F622" i="4"/>
  <c r="H622" i="4"/>
  <c r="G622" i="4"/>
  <c r="K619" i="4"/>
  <c r="F619" i="4"/>
  <c r="H619" i="4"/>
  <c r="G619" i="4"/>
  <c r="K616" i="4"/>
  <c r="F616" i="4"/>
  <c r="H616" i="4"/>
  <c r="G616" i="4"/>
  <c r="K613" i="4"/>
  <c r="F613" i="4"/>
  <c r="H613" i="4"/>
  <c r="G613" i="4"/>
  <c r="Y613" i="4" s="1"/>
  <c r="K610" i="4"/>
  <c r="F610" i="4"/>
  <c r="H610" i="4"/>
  <c r="G610" i="4"/>
  <c r="K607" i="4"/>
  <c r="F607" i="4"/>
  <c r="H607" i="4"/>
  <c r="G607" i="4"/>
  <c r="K604" i="4"/>
  <c r="F604" i="4"/>
  <c r="H604" i="4"/>
  <c r="G604" i="4"/>
  <c r="K601" i="4"/>
  <c r="F601" i="4"/>
  <c r="H601" i="4"/>
  <c r="G601" i="4"/>
  <c r="K598" i="4"/>
  <c r="F598" i="4"/>
  <c r="H598" i="4"/>
  <c r="G598" i="4"/>
  <c r="K595" i="4"/>
  <c r="F595" i="4"/>
  <c r="H595" i="4"/>
  <c r="G595" i="4"/>
  <c r="K592" i="4"/>
  <c r="F592" i="4"/>
  <c r="H592" i="4"/>
  <c r="G592" i="4"/>
  <c r="K589" i="4"/>
  <c r="F589" i="4"/>
  <c r="H589" i="4"/>
  <c r="G589" i="4"/>
  <c r="K586" i="4"/>
  <c r="F586" i="4"/>
  <c r="H586" i="4"/>
  <c r="G586" i="4"/>
  <c r="K583" i="4"/>
  <c r="F583" i="4"/>
  <c r="H583" i="4"/>
  <c r="G583" i="4"/>
  <c r="K580" i="4"/>
  <c r="F580" i="4"/>
  <c r="H580" i="4"/>
  <c r="G580" i="4"/>
  <c r="K577" i="4"/>
  <c r="F577" i="4"/>
  <c r="H577" i="4"/>
  <c r="G577" i="4"/>
  <c r="K574" i="4"/>
  <c r="F574" i="4"/>
  <c r="H574" i="4"/>
  <c r="G574" i="4"/>
  <c r="K571" i="4"/>
  <c r="F571" i="4"/>
  <c r="H571" i="4"/>
  <c r="G571" i="4"/>
  <c r="H1192" i="4"/>
  <c r="K1192" i="4"/>
  <c r="K1191" i="4"/>
  <c r="H1191" i="4"/>
  <c r="K1190" i="4"/>
  <c r="H1190" i="4"/>
  <c r="K565" i="4"/>
  <c r="F565" i="4"/>
  <c r="H565" i="4"/>
  <c r="G565" i="4"/>
  <c r="K562" i="4"/>
  <c r="F562" i="4"/>
  <c r="H562" i="4"/>
  <c r="G562" i="4"/>
  <c r="K559" i="4"/>
  <c r="F559" i="4"/>
  <c r="H559" i="4"/>
  <c r="G559" i="4"/>
  <c r="K556" i="4"/>
  <c r="F556" i="4"/>
  <c r="H556" i="4"/>
  <c r="G556" i="4"/>
  <c r="K553" i="4"/>
  <c r="F553" i="4"/>
  <c r="H553" i="4"/>
  <c r="G553" i="4"/>
  <c r="K550" i="4"/>
  <c r="F550" i="4"/>
  <c r="H550" i="4"/>
  <c r="G550" i="4"/>
  <c r="K547" i="4"/>
  <c r="F547" i="4"/>
  <c r="H547" i="4"/>
  <c r="G547" i="4"/>
  <c r="K544" i="4"/>
  <c r="F544" i="4"/>
  <c r="H544" i="4"/>
  <c r="G544" i="4"/>
  <c r="K543" i="4"/>
  <c r="F543" i="4"/>
  <c r="H543" i="4"/>
  <c r="K539" i="4"/>
  <c r="F539" i="4"/>
  <c r="H539" i="4"/>
  <c r="K536" i="4"/>
  <c r="F536" i="4"/>
  <c r="H536" i="4"/>
  <c r="K533" i="4"/>
  <c r="F533" i="4"/>
  <c r="H533" i="4"/>
  <c r="K530" i="4"/>
  <c r="F530" i="4"/>
  <c r="H530" i="4"/>
  <c r="K527" i="4"/>
  <c r="F527" i="4"/>
  <c r="H527" i="4"/>
  <c r="K524" i="4"/>
  <c r="F524" i="4"/>
  <c r="H524" i="4"/>
  <c r="K521" i="4"/>
  <c r="F521" i="4"/>
  <c r="H521" i="4"/>
  <c r="K518" i="4"/>
  <c r="F518" i="4"/>
  <c r="H518" i="4"/>
  <c r="K515" i="4"/>
  <c r="F515" i="4"/>
  <c r="H515" i="4"/>
  <c r="K511" i="4"/>
  <c r="F511" i="4"/>
  <c r="H511" i="4"/>
  <c r="G511" i="4"/>
  <c r="K508" i="4"/>
  <c r="F508" i="4"/>
  <c r="H508" i="4"/>
  <c r="G508" i="4"/>
  <c r="K505" i="4"/>
  <c r="F505" i="4"/>
  <c r="H505" i="4"/>
  <c r="G505" i="4"/>
  <c r="K502" i="4"/>
  <c r="F502" i="4"/>
  <c r="H502" i="4"/>
  <c r="G502" i="4"/>
  <c r="K501" i="4"/>
  <c r="F501" i="4"/>
  <c r="H501" i="4"/>
  <c r="G501" i="4"/>
  <c r="K498" i="4"/>
  <c r="F498" i="4"/>
  <c r="H498" i="4"/>
  <c r="G498" i="4"/>
  <c r="K495" i="4"/>
  <c r="F495" i="4"/>
  <c r="H495" i="4"/>
  <c r="G495" i="4"/>
  <c r="K492" i="4"/>
  <c r="F492" i="4"/>
  <c r="H492" i="4"/>
  <c r="G492" i="4"/>
  <c r="K489" i="4"/>
  <c r="F489" i="4"/>
  <c r="H489" i="4"/>
  <c r="G489" i="4"/>
  <c r="K486" i="4"/>
  <c r="F486" i="4"/>
  <c r="H486" i="4"/>
  <c r="G486" i="4"/>
  <c r="K483" i="4"/>
  <c r="F483" i="4"/>
  <c r="H483" i="4"/>
  <c r="G483" i="4"/>
  <c r="Y483" i="4" s="1"/>
  <c r="K480" i="4"/>
  <c r="F480" i="4"/>
  <c r="H480" i="4"/>
  <c r="G480" i="4"/>
  <c r="K477" i="4"/>
  <c r="F477" i="4"/>
  <c r="H477" i="4"/>
  <c r="G477" i="4"/>
  <c r="K1185" i="4"/>
  <c r="R1185" i="4" s="1"/>
  <c r="H1185" i="4"/>
  <c r="K473" i="4"/>
  <c r="F473" i="4"/>
  <c r="H473" i="4"/>
  <c r="G473" i="4"/>
  <c r="K470" i="4"/>
  <c r="F470" i="4"/>
  <c r="H470" i="4"/>
  <c r="G470" i="4"/>
  <c r="K467" i="4"/>
  <c r="F467" i="4"/>
  <c r="H467" i="4"/>
  <c r="G467" i="4"/>
  <c r="K464" i="4"/>
  <c r="F464" i="4"/>
  <c r="H464" i="4"/>
  <c r="G464" i="4"/>
  <c r="K461" i="4"/>
  <c r="F461" i="4"/>
  <c r="H461" i="4"/>
  <c r="G461" i="4"/>
  <c r="K458" i="4"/>
  <c r="F458" i="4"/>
  <c r="H458" i="4"/>
  <c r="G458" i="4"/>
  <c r="K455" i="4"/>
  <c r="F455" i="4"/>
  <c r="H455" i="4"/>
  <c r="G455" i="4"/>
  <c r="K452" i="4"/>
  <c r="F452" i="4"/>
  <c r="H452" i="4"/>
  <c r="G452" i="4"/>
  <c r="K449" i="4"/>
  <c r="F449" i="4"/>
  <c r="H449" i="4"/>
  <c r="G449" i="4"/>
  <c r="K446" i="4"/>
  <c r="F446" i="4"/>
  <c r="H446" i="4"/>
  <c r="G446" i="4"/>
  <c r="K443" i="4"/>
  <c r="F443" i="4"/>
  <c r="H443" i="4"/>
  <c r="G443" i="4"/>
  <c r="K440" i="4"/>
  <c r="F440" i="4"/>
  <c r="H440" i="4"/>
  <c r="G440" i="4"/>
  <c r="K437" i="4"/>
  <c r="F437" i="4"/>
  <c r="H437" i="4"/>
  <c r="G437" i="4"/>
  <c r="K434" i="4"/>
  <c r="F434" i="4"/>
  <c r="H434" i="4"/>
  <c r="G434" i="4"/>
  <c r="K431" i="4"/>
  <c r="F431" i="4"/>
  <c r="H431" i="4"/>
  <c r="G431" i="4"/>
  <c r="K428" i="4"/>
  <c r="F428" i="4"/>
  <c r="H428" i="4"/>
  <c r="G428" i="4"/>
  <c r="K425" i="4"/>
  <c r="F425" i="4"/>
  <c r="H425" i="4"/>
  <c r="G425" i="4"/>
  <c r="K422" i="4"/>
  <c r="F422" i="4"/>
  <c r="H422" i="4"/>
  <c r="G422" i="4"/>
  <c r="K419" i="4"/>
  <c r="F419" i="4"/>
  <c r="H419" i="4"/>
  <c r="G419" i="4"/>
  <c r="K416" i="4"/>
  <c r="F416" i="4"/>
  <c r="H416" i="4"/>
  <c r="G416" i="4"/>
  <c r="K412" i="4"/>
  <c r="F412" i="4"/>
  <c r="H412" i="4"/>
  <c r="G412" i="4"/>
  <c r="K409" i="4"/>
  <c r="F409" i="4"/>
  <c r="H409" i="4"/>
  <c r="G409" i="4"/>
  <c r="K406" i="4"/>
  <c r="F406" i="4"/>
  <c r="H406" i="4"/>
  <c r="G406" i="4"/>
  <c r="K403" i="4"/>
  <c r="F403" i="4"/>
  <c r="H403" i="4"/>
  <c r="G403" i="4"/>
  <c r="K400" i="4"/>
  <c r="F400" i="4"/>
  <c r="H400" i="4"/>
  <c r="G400" i="4"/>
  <c r="K397" i="4"/>
  <c r="F397" i="4"/>
  <c r="H397" i="4"/>
  <c r="G397" i="4"/>
  <c r="K394" i="4"/>
  <c r="F394" i="4"/>
  <c r="H394" i="4"/>
  <c r="G394" i="4"/>
  <c r="K391" i="4"/>
  <c r="F391" i="4"/>
  <c r="H391" i="4"/>
  <c r="G391" i="4"/>
  <c r="K388" i="4"/>
  <c r="F388" i="4"/>
  <c r="H388" i="4"/>
  <c r="G388" i="4"/>
  <c r="K385" i="4"/>
  <c r="F385" i="4"/>
  <c r="H385" i="4"/>
  <c r="G385" i="4"/>
  <c r="K382" i="4"/>
  <c r="F382" i="4"/>
  <c r="H382" i="4"/>
  <c r="G382" i="4"/>
  <c r="K379" i="4"/>
  <c r="F379" i="4"/>
  <c r="H379" i="4"/>
  <c r="G379" i="4"/>
  <c r="K376" i="4"/>
  <c r="F376" i="4"/>
  <c r="H376" i="4"/>
  <c r="G376" i="4"/>
  <c r="H1183" i="4"/>
  <c r="K1183" i="4"/>
  <c r="W1183" i="4" s="1"/>
  <c r="K374" i="4"/>
  <c r="F374" i="4"/>
  <c r="H374" i="4"/>
  <c r="G374" i="4"/>
  <c r="K371" i="4"/>
  <c r="F371" i="4"/>
  <c r="H371" i="4"/>
  <c r="G371" i="4"/>
  <c r="K368" i="4"/>
  <c r="F368" i="4"/>
  <c r="H368" i="4"/>
  <c r="G368" i="4"/>
  <c r="K1181" i="4"/>
  <c r="H1181" i="4"/>
  <c r="K364" i="4"/>
  <c r="F364" i="4"/>
  <c r="H364" i="4"/>
  <c r="G364" i="4"/>
  <c r="K361" i="4"/>
  <c r="F361" i="4"/>
  <c r="H361" i="4"/>
  <c r="G361" i="4"/>
  <c r="K358" i="4"/>
  <c r="F358" i="4"/>
  <c r="H358" i="4"/>
  <c r="G358" i="4"/>
  <c r="K355" i="4"/>
  <c r="F355" i="4"/>
  <c r="H355" i="4"/>
  <c r="G355" i="4"/>
  <c r="K352" i="4"/>
  <c r="F352" i="4"/>
  <c r="H352" i="4"/>
  <c r="G352" i="4"/>
  <c r="K349" i="4"/>
  <c r="F349" i="4"/>
  <c r="H349" i="4"/>
  <c r="G349" i="4"/>
  <c r="K346" i="4"/>
  <c r="F346" i="4"/>
  <c r="H346" i="4"/>
  <c r="G346" i="4"/>
  <c r="K343" i="4"/>
  <c r="F343" i="4"/>
  <c r="H343" i="4"/>
  <c r="G343" i="4"/>
  <c r="K340" i="4"/>
  <c r="F340" i="4"/>
  <c r="H340" i="4"/>
  <c r="G340" i="4"/>
  <c r="K337" i="4"/>
  <c r="F337" i="4"/>
  <c r="H337" i="4"/>
  <c r="G337" i="4"/>
  <c r="K334" i="4"/>
  <c r="F334" i="4"/>
  <c r="H334" i="4"/>
  <c r="G334" i="4"/>
  <c r="K331" i="4"/>
  <c r="F331" i="4"/>
  <c r="H331" i="4"/>
  <c r="G331" i="4"/>
  <c r="K328" i="4"/>
  <c r="F328" i="4"/>
  <c r="H328" i="4"/>
  <c r="G328" i="4"/>
  <c r="K325" i="4"/>
  <c r="F325" i="4"/>
  <c r="H325" i="4"/>
  <c r="G325" i="4"/>
  <c r="K322" i="4"/>
  <c r="F322" i="4"/>
  <c r="H322" i="4"/>
  <c r="G322" i="4"/>
  <c r="K319" i="4"/>
  <c r="F319" i="4"/>
  <c r="H319" i="4"/>
  <c r="G319" i="4"/>
  <c r="K316" i="4"/>
  <c r="F316" i="4"/>
  <c r="H316" i="4"/>
  <c r="G316" i="4"/>
  <c r="K313" i="4"/>
  <c r="F313" i="4"/>
  <c r="H313" i="4"/>
  <c r="G313" i="4"/>
  <c r="K310" i="4"/>
  <c r="F310" i="4"/>
  <c r="H310" i="4"/>
  <c r="G310" i="4"/>
  <c r="K307" i="4"/>
  <c r="F307" i="4"/>
  <c r="H307" i="4"/>
  <c r="G307" i="4"/>
  <c r="K304" i="4"/>
  <c r="F304" i="4"/>
  <c r="H304" i="4"/>
  <c r="G304" i="4"/>
  <c r="K301" i="4"/>
  <c r="F301" i="4"/>
  <c r="H301" i="4"/>
  <c r="G301" i="4"/>
  <c r="K298" i="4"/>
  <c r="F298" i="4"/>
  <c r="H298" i="4"/>
  <c r="G298" i="4"/>
  <c r="K295" i="4"/>
  <c r="F295" i="4"/>
  <c r="H295" i="4"/>
  <c r="G295" i="4"/>
  <c r="K292" i="4"/>
  <c r="F292" i="4"/>
  <c r="H292" i="4"/>
  <c r="G292" i="4"/>
  <c r="K289" i="4"/>
  <c r="F289" i="4"/>
  <c r="H289" i="4"/>
  <c r="G289" i="4"/>
  <c r="K286" i="4"/>
  <c r="F286" i="4"/>
  <c r="H286" i="4"/>
  <c r="G286" i="4"/>
  <c r="K283" i="4"/>
  <c r="F283" i="4"/>
  <c r="H283" i="4"/>
  <c r="G283" i="4"/>
  <c r="K280" i="4"/>
  <c r="F280" i="4"/>
  <c r="H280" i="4"/>
  <c r="G280" i="4"/>
  <c r="K277" i="4"/>
  <c r="F277" i="4"/>
  <c r="H277" i="4"/>
  <c r="G277" i="4"/>
  <c r="K274" i="4"/>
  <c r="F274" i="4"/>
  <c r="H274" i="4"/>
  <c r="G274" i="4"/>
  <c r="K271" i="4"/>
  <c r="F271" i="4"/>
  <c r="H271" i="4"/>
  <c r="G271" i="4"/>
  <c r="K268" i="4"/>
  <c r="F268" i="4"/>
  <c r="H268" i="4"/>
  <c r="G268" i="4"/>
  <c r="K265" i="4"/>
  <c r="F265" i="4"/>
  <c r="H265" i="4"/>
  <c r="G265" i="4"/>
  <c r="H1180" i="4"/>
  <c r="K1180" i="4"/>
  <c r="K261" i="4"/>
  <c r="F261" i="4"/>
  <c r="H261" i="4"/>
  <c r="G261" i="4"/>
  <c r="K258" i="4"/>
  <c r="F258" i="4"/>
  <c r="H258" i="4"/>
  <c r="G258" i="4"/>
  <c r="K255" i="4"/>
  <c r="F255" i="4"/>
  <c r="H255" i="4"/>
  <c r="G255" i="4"/>
  <c r="K252" i="4"/>
  <c r="F252" i="4"/>
  <c r="H252" i="4"/>
  <c r="G252" i="4"/>
  <c r="K249" i="4"/>
  <c r="F249" i="4"/>
  <c r="H249" i="4"/>
  <c r="G249" i="4"/>
  <c r="K246" i="4"/>
  <c r="F246" i="4"/>
  <c r="H246" i="4"/>
  <c r="G246" i="4"/>
  <c r="K243" i="4"/>
  <c r="F243" i="4"/>
  <c r="H243" i="4"/>
  <c r="G243" i="4"/>
  <c r="K240" i="4"/>
  <c r="F240" i="4"/>
  <c r="H240" i="4"/>
  <c r="G240" i="4"/>
  <c r="K237" i="4"/>
  <c r="F237" i="4"/>
  <c r="H237" i="4"/>
  <c r="G237" i="4"/>
  <c r="K234" i="4"/>
  <c r="F234" i="4"/>
  <c r="H234" i="4"/>
  <c r="G234" i="4"/>
  <c r="K231" i="4"/>
  <c r="F231" i="4"/>
  <c r="H231" i="4"/>
  <c r="G231" i="4"/>
  <c r="K228" i="4"/>
  <c r="F228" i="4"/>
  <c r="H228" i="4"/>
  <c r="G228" i="4"/>
  <c r="K225" i="4"/>
  <c r="F225" i="4"/>
  <c r="H225" i="4"/>
  <c r="G225" i="4"/>
  <c r="K222" i="4"/>
  <c r="F222" i="4"/>
  <c r="H222" i="4"/>
  <c r="G222" i="4"/>
  <c r="K221" i="4"/>
  <c r="F221" i="4"/>
  <c r="H221" i="4"/>
  <c r="G221" i="4"/>
  <c r="K218" i="4"/>
  <c r="F218" i="4"/>
  <c r="H218" i="4"/>
  <c r="G218" i="4"/>
  <c r="K215" i="4"/>
  <c r="F215" i="4"/>
  <c r="H215" i="4"/>
  <c r="G215" i="4"/>
  <c r="K212" i="4"/>
  <c r="F212" i="4"/>
  <c r="H212" i="4"/>
  <c r="G212" i="4"/>
  <c r="K209" i="4"/>
  <c r="F209" i="4"/>
  <c r="H209" i="4"/>
  <c r="G209" i="4"/>
  <c r="K206" i="4"/>
  <c r="F206" i="4"/>
  <c r="H206" i="4"/>
  <c r="G206" i="4"/>
  <c r="K203" i="4"/>
  <c r="F203" i="4"/>
  <c r="H203" i="4"/>
  <c r="G203" i="4"/>
  <c r="K200" i="4"/>
  <c r="F200" i="4"/>
  <c r="H200" i="4"/>
  <c r="G200" i="4"/>
  <c r="K197" i="4"/>
  <c r="F197" i="4"/>
  <c r="H197" i="4"/>
  <c r="G197" i="4"/>
  <c r="K194" i="4"/>
  <c r="F194" i="4"/>
  <c r="H194" i="4"/>
  <c r="G194" i="4"/>
  <c r="K191" i="4"/>
  <c r="F191" i="4"/>
  <c r="H191" i="4"/>
  <c r="G191" i="4"/>
  <c r="K188" i="4"/>
  <c r="F188" i="4"/>
  <c r="H188" i="4"/>
  <c r="G188" i="4"/>
  <c r="K185" i="4"/>
  <c r="F185" i="4"/>
  <c r="H185" i="4"/>
  <c r="G185" i="4"/>
  <c r="K182" i="4"/>
  <c r="F182" i="4"/>
  <c r="H182" i="4"/>
  <c r="G182" i="4"/>
  <c r="K178" i="4"/>
  <c r="F178" i="4"/>
  <c r="H178" i="4"/>
  <c r="G178" i="4"/>
  <c r="K175" i="4"/>
  <c r="F175" i="4"/>
  <c r="H175" i="4"/>
  <c r="G175" i="4"/>
  <c r="K172" i="4"/>
  <c r="F172" i="4"/>
  <c r="H172" i="4"/>
  <c r="G172" i="4"/>
  <c r="K169" i="4"/>
  <c r="F169" i="4"/>
  <c r="H169" i="4"/>
  <c r="G169" i="4"/>
  <c r="K166" i="4"/>
  <c r="F166" i="4"/>
  <c r="H166" i="4"/>
  <c r="G166" i="4"/>
  <c r="K164" i="4"/>
  <c r="F164" i="4"/>
  <c r="H164" i="4"/>
  <c r="G164" i="4"/>
  <c r="K161" i="4"/>
  <c r="F161" i="4"/>
  <c r="H161" i="4"/>
  <c r="G161" i="4"/>
  <c r="K158" i="4"/>
  <c r="F158" i="4"/>
  <c r="H158" i="4"/>
  <c r="G158" i="4"/>
  <c r="K155" i="4"/>
  <c r="F155" i="4"/>
  <c r="H155" i="4"/>
  <c r="G155" i="4"/>
  <c r="K1175" i="4"/>
  <c r="T1175" i="4" s="1"/>
  <c r="H1175" i="4"/>
  <c r="K151" i="4"/>
  <c r="F151" i="4"/>
  <c r="H151" i="4"/>
  <c r="G151" i="4"/>
  <c r="K148" i="4"/>
  <c r="F148" i="4"/>
  <c r="H148" i="4"/>
  <c r="G148" i="4"/>
  <c r="K145" i="4"/>
  <c r="F145" i="4"/>
  <c r="H145" i="4"/>
  <c r="G145" i="4"/>
  <c r="K142" i="4"/>
  <c r="F142" i="4"/>
  <c r="H142" i="4"/>
  <c r="G142" i="4"/>
  <c r="K139" i="4"/>
  <c r="F139" i="4"/>
  <c r="H139" i="4"/>
  <c r="G139" i="4"/>
  <c r="K136" i="4"/>
  <c r="F136" i="4"/>
  <c r="H136" i="4"/>
  <c r="G136" i="4"/>
  <c r="K133" i="4"/>
  <c r="F133" i="4"/>
  <c r="H133" i="4"/>
  <c r="G133" i="4"/>
  <c r="K130" i="4"/>
  <c r="F130" i="4"/>
  <c r="H130" i="4"/>
  <c r="G130" i="4"/>
  <c r="K127" i="4"/>
  <c r="F127" i="4"/>
  <c r="H127" i="4"/>
  <c r="C16" i="5" s="1"/>
  <c r="G127" i="4"/>
  <c r="H1174" i="4"/>
  <c r="K1174" i="4"/>
  <c r="U1174" i="4" s="1"/>
  <c r="K123" i="4"/>
  <c r="F123" i="4"/>
  <c r="H123" i="4"/>
  <c r="G123" i="4"/>
  <c r="K120" i="4"/>
  <c r="F120" i="4"/>
  <c r="H120" i="4"/>
  <c r="G120" i="4"/>
  <c r="K117" i="4"/>
  <c r="F117" i="4"/>
  <c r="H117" i="4"/>
  <c r="G117" i="4"/>
  <c r="K114" i="4"/>
  <c r="F114" i="4"/>
  <c r="H114" i="4"/>
  <c r="G114" i="4"/>
  <c r="K111" i="4"/>
  <c r="F111" i="4"/>
  <c r="H111" i="4"/>
  <c r="G111" i="4"/>
  <c r="K108" i="4"/>
  <c r="F108" i="4"/>
  <c r="H108" i="4"/>
  <c r="G108" i="4"/>
  <c r="K105" i="4"/>
  <c r="F105" i="4"/>
  <c r="H105" i="4"/>
  <c r="G105" i="4"/>
  <c r="K102" i="4"/>
  <c r="F102" i="4"/>
  <c r="H102" i="4"/>
  <c r="G102" i="4"/>
  <c r="K99" i="4"/>
  <c r="F99" i="4"/>
  <c r="H99" i="4"/>
  <c r="G99" i="4"/>
  <c r="K96" i="4"/>
  <c r="F96" i="4"/>
  <c r="H96" i="4"/>
  <c r="G96" i="4"/>
  <c r="K93" i="4"/>
  <c r="F93" i="4"/>
  <c r="H93" i="4"/>
  <c r="G93" i="4"/>
  <c r="K90" i="4"/>
  <c r="F90" i="4"/>
  <c r="G90" i="4"/>
  <c r="H90" i="4"/>
  <c r="K87" i="4"/>
  <c r="F87" i="4"/>
  <c r="H87" i="4"/>
  <c r="G87" i="4"/>
  <c r="K84" i="4"/>
  <c r="F84" i="4"/>
  <c r="H84" i="4"/>
  <c r="G84" i="4"/>
  <c r="K81" i="4"/>
  <c r="F81" i="4"/>
  <c r="H81" i="4"/>
  <c r="G81" i="4"/>
  <c r="K78" i="4"/>
  <c r="F78" i="4"/>
  <c r="H78" i="4"/>
  <c r="G78" i="4"/>
  <c r="K75" i="4"/>
  <c r="F75" i="4"/>
  <c r="H75" i="4"/>
  <c r="G75" i="4"/>
  <c r="K72" i="4"/>
  <c r="F72" i="4"/>
  <c r="H72" i="4"/>
  <c r="G72" i="4"/>
  <c r="K69" i="4"/>
  <c r="F69" i="4"/>
  <c r="H69" i="4"/>
  <c r="G69" i="4"/>
  <c r="K66" i="4"/>
  <c r="F66" i="4"/>
  <c r="H66" i="4"/>
  <c r="G66" i="4"/>
  <c r="K63" i="4"/>
  <c r="F63" i="4"/>
  <c r="H63" i="4"/>
  <c r="G63" i="4"/>
  <c r="K60" i="4"/>
  <c r="F60" i="4"/>
  <c r="H60" i="4"/>
  <c r="G60" i="4"/>
  <c r="K59" i="4"/>
  <c r="F59" i="4"/>
  <c r="G59" i="4"/>
  <c r="H59" i="4"/>
  <c r="K56" i="4"/>
  <c r="F56" i="4"/>
  <c r="G56" i="4"/>
  <c r="H56" i="4"/>
  <c r="K53" i="4"/>
  <c r="F53" i="4"/>
  <c r="G53" i="4"/>
  <c r="H53" i="4"/>
  <c r="K52" i="4"/>
  <c r="F52" i="4"/>
  <c r="H52" i="4"/>
  <c r="G52" i="4"/>
  <c r="K49" i="4"/>
  <c r="F49" i="4"/>
  <c r="H49" i="4"/>
  <c r="G49" i="4"/>
  <c r="K46" i="4"/>
  <c r="F46" i="4"/>
  <c r="H46" i="4"/>
  <c r="G46" i="4"/>
  <c r="K43" i="4"/>
  <c r="F43" i="4"/>
  <c r="H43" i="4"/>
  <c r="G43" i="4"/>
  <c r="K40" i="4"/>
  <c r="F40" i="4"/>
  <c r="H40" i="4"/>
  <c r="G40" i="4"/>
  <c r="K37" i="4"/>
  <c r="F37" i="4"/>
  <c r="H37" i="4"/>
  <c r="G37" i="4"/>
  <c r="K34" i="4"/>
  <c r="F34" i="4"/>
  <c r="H34" i="4"/>
  <c r="G34" i="4"/>
  <c r="K31" i="4"/>
  <c r="F31" i="4"/>
  <c r="H31" i="4"/>
  <c r="G31" i="4"/>
  <c r="K28" i="4"/>
  <c r="F28" i="4"/>
  <c r="H28" i="4"/>
  <c r="G28" i="4"/>
  <c r="K25" i="4"/>
  <c r="F25" i="4"/>
  <c r="H25" i="4"/>
  <c r="G25" i="4"/>
  <c r="K22" i="4"/>
  <c r="F22" i="4"/>
  <c r="H22" i="4"/>
  <c r="G22" i="4"/>
  <c r="K19" i="4"/>
  <c r="F19" i="4"/>
  <c r="H19" i="4"/>
  <c r="G19" i="4"/>
  <c r="K16" i="4"/>
  <c r="F16" i="4"/>
  <c r="H16" i="4"/>
  <c r="G16" i="4"/>
  <c r="K13" i="4"/>
  <c r="F13" i="4"/>
  <c r="H13" i="4"/>
  <c r="G13" i="4"/>
  <c r="K10" i="4"/>
  <c r="F10" i="4"/>
  <c r="H10" i="4"/>
  <c r="G10" i="4"/>
  <c r="H1171" i="4"/>
  <c r="K1171" i="4"/>
  <c r="V1171" i="4" s="1"/>
  <c r="K6" i="4"/>
  <c r="F6" i="4"/>
  <c r="G6" i="4"/>
  <c r="H6" i="4"/>
  <c r="K3" i="4"/>
  <c r="F3" i="4"/>
  <c r="G3" i="4"/>
  <c r="H3" i="4"/>
  <c r="G1094" i="4"/>
  <c r="G1091" i="4"/>
  <c r="Y1091" i="4" s="1"/>
  <c r="G1088" i="4"/>
  <c r="G1085" i="4"/>
  <c r="Y1085" i="4" s="1"/>
  <c r="G1082" i="4"/>
  <c r="Y1082" i="4" s="1"/>
  <c r="G1079" i="4"/>
  <c r="Y1079" i="4" s="1"/>
  <c r="G1046" i="4"/>
  <c r="Y1046" i="4" s="1"/>
  <c r="G1043" i="4"/>
  <c r="G1040" i="4"/>
  <c r="Y1040" i="4" s="1"/>
  <c r="G1037" i="4"/>
  <c r="G1034" i="4"/>
  <c r="G1031" i="4"/>
  <c r="Y1031" i="4" s="1"/>
  <c r="G1028" i="4"/>
  <c r="Y1028" i="4" s="1"/>
  <c r="G1022" i="4"/>
  <c r="G1019" i="4"/>
  <c r="Y1019" i="4" s="1"/>
  <c r="G1016" i="4"/>
  <c r="Y1016" i="4" s="1"/>
  <c r="G1013" i="4"/>
  <c r="Y1013" i="4" s="1"/>
  <c r="G1010" i="4"/>
  <c r="Y1010" i="4" s="1"/>
  <c r="G1007" i="4"/>
  <c r="Y1007" i="4" s="1"/>
  <c r="G1004" i="4"/>
  <c r="Y1004" i="4" s="1"/>
  <c r="G1001" i="4"/>
  <c r="Y1001" i="4" s="1"/>
  <c r="G998" i="4"/>
  <c r="Y998" i="4" s="1"/>
  <c r="G995" i="4"/>
  <c r="Y995" i="4" s="1"/>
  <c r="G980" i="4"/>
  <c r="Y980" i="4" s="1"/>
  <c r="G977" i="4"/>
  <c r="Y977" i="4" s="1"/>
  <c r="G974" i="4"/>
  <c r="Y974" i="4" s="1"/>
  <c r="G851" i="4"/>
  <c r="G848" i="4"/>
  <c r="Y848" i="4" s="1"/>
  <c r="G845" i="4"/>
  <c r="Y845" i="4" s="1"/>
  <c r="G749" i="4"/>
  <c r="G746" i="4"/>
  <c r="Y746" i="4" s="1"/>
  <c r="G743" i="4"/>
  <c r="Y743" i="4" s="1"/>
  <c r="G740" i="4"/>
  <c r="G737" i="4"/>
  <c r="Y737" i="4" s="1"/>
  <c r="G734" i="4"/>
  <c r="Y734" i="4" s="1"/>
  <c r="G731" i="4"/>
  <c r="Y731" i="4" s="1"/>
  <c r="G728" i="4"/>
  <c r="Y728" i="4" s="1"/>
  <c r="G714" i="4"/>
  <c r="Y714" i="4" s="1"/>
  <c r="G705" i="4"/>
  <c r="Y705" i="4" s="1"/>
  <c r="G692" i="4"/>
  <c r="Y692" i="4" s="1"/>
  <c r="G683" i="4"/>
  <c r="G660" i="4"/>
  <c r="Y660" i="4" s="1"/>
  <c r="G647" i="4"/>
  <c r="Y647" i="4" s="1"/>
  <c r="G638" i="4"/>
  <c r="G543" i="4"/>
  <c r="G539" i="4"/>
  <c r="G530" i="4"/>
  <c r="G521" i="4"/>
  <c r="Y521" i="4" s="1"/>
  <c r="G1214" i="4"/>
  <c r="K1170" i="4"/>
  <c r="H1170" i="4"/>
  <c r="F1170" i="4"/>
  <c r="K1167" i="4"/>
  <c r="H1167" i="4"/>
  <c r="F1167" i="4"/>
  <c r="K1164" i="4"/>
  <c r="H1164" i="4"/>
  <c r="F1164" i="4"/>
  <c r="K1161" i="4"/>
  <c r="H1161" i="4"/>
  <c r="F1161" i="4"/>
  <c r="K1158" i="4"/>
  <c r="H1158" i="4"/>
  <c r="F1158" i="4"/>
  <c r="K1155" i="4"/>
  <c r="H1155" i="4"/>
  <c r="F1155" i="4"/>
  <c r="K1152" i="4"/>
  <c r="H1152" i="4"/>
  <c r="F1152" i="4"/>
  <c r="K1149" i="4"/>
  <c r="H1149" i="4"/>
  <c r="F1149" i="4"/>
  <c r="K1146" i="4"/>
  <c r="H1146" i="4"/>
  <c r="F1146" i="4"/>
  <c r="K1143" i="4"/>
  <c r="H1143" i="4"/>
  <c r="F1143" i="4"/>
  <c r="K1140" i="4"/>
  <c r="H1140" i="4"/>
  <c r="F1140" i="4"/>
  <c r="K1137" i="4"/>
  <c r="H1137" i="4"/>
  <c r="F1137" i="4"/>
  <c r="K1134" i="4"/>
  <c r="H1134" i="4"/>
  <c r="F1134" i="4"/>
  <c r="K1131" i="4"/>
  <c r="H1131" i="4"/>
  <c r="F1131" i="4"/>
  <c r="K1128" i="4"/>
  <c r="H1128" i="4"/>
  <c r="F1128" i="4"/>
  <c r="K1125" i="4"/>
  <c r="H1125" i="4"/>
  <c r="F1125" i="4"/>
  <c r="K1121" i="4"/>
  <c r="H1121" i="4"/>
  <c r="F1121" i="4"/>
  <c r="Y1121" i="4" s="1"/>
  <c r="K1118" i="4"/>
  <c r="H1118" i="4"/>
  <c r="F1118" i="4"/>
  <c r="Y1118" i="4" s="1"/>
  <c r="K1115" i="4"/>
  <c r="H1115" i="4"/>
  <c r="F1115" i="4"/>
  <c r="K1112" i="4"/>
  <c r="H1112" i="4"/>
  <c r="F1112" i="4"/>
  <c r="K1111" i="4"/>
  <c r="F1111" i="4"/>
  <c r="H1111" i="4"/>
  <c r="K1110" i="4"/>
  <c r="H1110" i="4"/>
  <c r="F1110" i="4"/>
  <c r="K1107" i="4"/>
  <c r="H1107" i="4"/>
  <c r="F1107" i="4"/>
  <c r="K1104" i="4"/>
  <c r="H1104" i="4"/>
  <c r="F1104" i="4"/>
  <c r="K1103" i="4"/>
  <c r="H1103" i="4"/>
  <c r="F1103" i="4"/>
  <c r="Y1103" i="4" s="1"/>
  <c r="K1100" i="4"/>
  <c r="H1100" i="4"/>
  <c r="F1100" i="4"/>
  <c r="Y1100" i="4" s="1"/>
  <c r="K1097" i="4"/>
  <c r="H1097" i="4"/>
  <c r="F1097" i="4"/>
  <c r="Y1097" i="4" s="1"/>
  <c r="K1215" i="4"/>
  <c r="M1215" i="4" s="1"/>
  <c r="H1215" i="4"/>
  <c r="K1093" i="4"/>
  <c r="F1093" i="4"/>
  <c r="H1093" i="4"/>
  <c r="K1090" i="4"/>
  <c r="F1090" i="4"/>
  <c r="H1090" i="4"/>
  <c r="K1087" i="4"/>
  <c r="F1087" i="4"/>
  <c r="H1087" i="4"/>
  <c r="K1084" i="4"/>
  <c r="F1084" i="4"/>
  <c r="H1084" i="4"/>
  <c r="K1081" i="4"/>
  <c r="F1081" i="4"/>
  <c r="H1081" i="4"/>
  <c r="K1077" i="4"/>
  <c r="H1077" i="4"/>
  <c r="F1077" i="4"/>
  <c r="K1074" i="4"/>
  <c r="H1074" i="4"/>
  <c r="F1074" i="4"/>
  <c r="K1073" i="4"/>
  <c r="H1073" i="4"/>
  <c r="F1073" i="4"/>
  <c r="Y1073" i="4" s="1"/>
  <c r="K1070" i="4"/>
  <c r="H1070" i="4"/>
  <c r="F1070" i="4"/>
  <c r="Y1070" i="4" s="1"/>
  <c r="K1067" i="4"/>
  <c r="H1067" i="4"/>
  <c r="F1067" i="4"/>
  <c r="Y1067" i="4" s="1"/>
  <c r="K1064" i="4"/>
  <c r="H1064" i="4"/>
  <c r="F1064" i="4"/>
  <c r="K1061" i="4"/>
  <c r="H1061" i="4"/>
  <c r="F1061" i="4"/>
  <c r="Y1061" i="4" s="1"/>
  <c r="K1058" i="4"/>
  <c r="H1058" i="4"/>
  <c r="F1058" i="4"/>
  <c r="Y1058" i="4" s="1"/>
  <c r="K1055" i="4"/>
  <c r="H1055" i="4"/>
  <c r="F1055" i="4"/>
  <c r="Y1055" i="4" s="1"/>
  <c r="K1052" i="4"/>
  <c r="H1052" i="4"/>
  <c r="F1052" i="4"/>
  <c r="Y1052" i="4" s="1"/>
  <c r="K1049" i="4"/>
  <c r="H1049" i="4"/>
  <c r="F1049" i="4"/>
  <c r="Y1049" i="4" s="1"/>
  <c r="K1048" i="4"/>
  <c r="F1048" i="4"/>
  <c r="H1048" i="4"/>
  <c r="K1045" i="4"/>
  <c r="F1045" i="4"/>
  <c r="H1045" i="4"/>
  <c r="K1042" i="4"/>
  <c r="F1042" i="4"/>
  <c r="H1042" i="4"/>
  <c r="K1039" i="4"/>
  <c r="F1039" i="4"/>
  <c r="H1039" i="4"/>
  <c r="K1036" i="4"/>
  <c r="F1036" i="4"/>
  <c r="H1036" i="4"/>
  <c r="K1033" i="4"/>
  <c r="F1033" i="4"/>
  <c r="H1033" i="4"/>
  <c r="K1030" i="4"/>
  <c r="F1030" i="4"/>
  <c r="H1030" i="4"/>
  <c r="K1026" i="4"/>
  <c r="H1026" i="4"/>
  <c r="F1026" i="4"/>
  <c r="H1210" i="4"/>
  <c r="K1210" i="4"/>
  <c r="W1210" i="4" s="1"/>
  <c r="K1021" i="4"/>
  <c r="F1021" i="4"/>
  <c r="H1021" i="4"/>
  <c r="K1018" i="4"/>
  <c r="F1018" i="4"/>
  <c r="H1018" i="4"/>
  <c r="K1015" i="4"/>
  <c r="F1015" i="4"/>
  <c r="H1015" i="4"/>
  <c r="K1012" i="4"/>
  <c r="F1012" i="4"/>
  <c r="H1012" i="4"/>
  <c r="K1009" i="4"/>
  <c r="F1009" i="4"/>
  <c r="H1009" i="4"/>
  <c r="K1006" i="4"/>
  <c r="F1006" i="4"/>
  <c r="H1006" i="4"/>
  <c r="K1003" i="4"/>
  <c r="F1003" i="4"/>
  <c r="H1003" i="4"/>
  <c r="K1000" i="4"/>
  <c r="F1000" i="4"/>
  <c r="H1000" i="4"/>
  <c r="K997" i="4"/>
  <c r="F997" i="4"/>
  <c r="H997" i="4"/>
  <c r="K994" i="4"/>
  <c r="F994" i="4"/>
  <c r="H994" i="4"/>
  <c r="K993" i="4"/>
  <c r="H993" i="4"/>
  <c r="F993" i="4"/>
  <c r="K989" i="4"/>
  <c r="H989" i="4"/>
  <c r="F989" i="4"/>
  <c r="Y989" i="4" s="1"/>
  <c r="K986" i="4"/>
  <c r="H986" i="4"/>
  <c r="F986" i="4"/>
  <c r="Y986" i="4" s="1"/>
  <c r="K983" i="4"/>
  <c r="H983" i="4"/>
  <c r="F983" i="4"/>
  <c r="Y983" i="4" s="1"/>
  <c r="K982" i="4"/>
  <c r="F982" i="4"/>
  <c r="H982" i="4"/>
  <c r="K979" i="4"/>
  <c r="F979" i="4"/>
  <c r="H979" i="4"/>
  <c r="K976" i="4"/>
  <c r="F976" i="4"/>
  <c r="H976" i="4"/>
  <c r="K973" i="4"/>
  <c r="F973" i="4"/>
  <c r="H973" i="4"/>
  <c r="K1205" i="4"/>
  <c r="X1205" i="4" s="1"/>
  <c r="H1205" i="4"/>
  <c r="K969" i="4"/>
  <c r="F969" i="4"/>
  <c r="H969" i="4"/>
  <c r="K966" i="4"/>
  <c r="F966" i="4"/>
  <c r="H966" i="4"/>
  <c r="K963" i="4"/>
  <c r="H963" i="4"/>
  <c r="F963" i="4"/>
  <c r="K960" i="4"/>
  <c r="F960" i="4"/>
  <c r="H960" i="4"/>
  <c r="K957" i="4"/>
  <c r="F957" i="4"/>
  <c r="H957" i="4"/>
  <c r="K954" i="4"/>
  <c r="H954" i="4"/>
  <c r="F954" i="4"/>
  <c r="K951" i="4"/>
  <c r="F951" i="4"/>
  <c r="H951" i="4"/>
  <c r="K948" i="4"/>
  <c r="F948" i="4"/>
  <c r="H948" i="4"/>
  <c r="K945" i="4"/>
  <c r="H945" i="4"/>
  <c r="F945" i="4"/>
  <c r="K942" i="4"/>
  <c r="F942" i="4"/>
  <c r="H942" i="4"/>
  <c r="K939" i="4"/>
  <c r="F939" i="4"/>
  <c r="H939" i="4"/>
  <c r="K936" i="4"/>
  <c r="H936" i="4"/>
  <c r="F936" i="4"/>
  <c r="K933" i="4"/>
  <c r="F933" i="4"/>
  <c r="H933" i="4"/>
  <c r="K930" i="4"/>
  <c r="F930" i="4"/>
  <c r="H930" i="4"/>
  <c r="K927" i="4"/>
  <c r="H927" i="4"/>
  <c r="F927" i="4"/>
  <c r="K924" i="4"/>
  <c r="F924" i="4"/>
  <c r="H924" i="4"/>
  <c r="K921" i="4"/>
  <c r="F921" i="4"/>
  <c r="H921" i="4"/>
  <c r="K918" i="4"/>
  <c r="H918" i="4"/>
  <c r="F918" i="4"/>
  <c r="K915" i="4"/>
  <c r="F915" i="4"/>
  <c r="H915" i="4"/>
  <c r="K912" i="4"/>
  <c r="F912" i="4"/>
  <c r="H912" i="4"/>
  <c r="K909" i="4"/>
  <c r="H909" i="4"/>
  <c r="F909" i="4"/>
  <c r="K906" i="4"/>
  <c r="F906" i="4"/>
  <c r="H906" i="4"/>
  <c r="K903" i="4"/>
  <c r="F903" i="4"/>
  <c r="H903" i="4"/>
  <c r="K900" i="4"/>
  <c r="H900" i="4"/>
  <c r="F900" i="4"/>
  <c r="K897" i="4"/>
  <c r="F897" i="4"/>
  <c r="H897" i="4"/>
  <c r="K894" i="4"/>
  <c r="F894" i="4"/>
  <c r="H894" i="4"/>
  <c r="K891" i="4"/>
  <c r="H891" i="4"/>
  <c r="F891" i="4"/>
  <c r="K888" i="4"/>
  <c r="F888" i="4"/>
  <c r="H888" i="4"/>
  <c r="K885" i="4"/>
  <c r="F885" i="4"/>
  <c r="H885" i="4"/>
  <c r="K882" i="4"/>
  <c r="H882" i="4"/>
  <c r="F882" i="4"/>
  <c r="K879" i="4"/>
  <c r="F879" i="4"/>
  <c r="H879" i="4"/>
  <c r="K876" i="4"/>
  <c r="F876" i="4"/>
  <c r="H876" i="4"/>
  <c r="K873" i="4"/>
  <c r="H873" i="4"/>
  <c r="F873" i="4"/>
  <c r="K870" i="4"/>
  <c r="F870" i="4"/>
  <c r="H870" i="4"/>
  <c r="K867" i="4"/>
  <c r="F867" i="4"/>
  <c r="H867" i="4"/>
  <c r="K864" i="4"/>
  <c r="H864" i="4"/>
  <c r="F864" i="4"/>
  <c r="K863" i="4"/>
  <c r="H863" i="4"/>
  <c r="F863" i="4"/>
  <c r="Y863" i="4" s="1"/>
  <c r="K860" i="4"/>
  <c r="H860" i="4"/>
  <c r="F860" i="4"/>
  <c r="Y860" i="4" s="1"/>
  <c r="K857" i="4"/>
  <c r="F857" i="4"/>
  <c r="Y857" i="4" s="1"/>
  <c r="H857" i="4"/>
  <c r="K854" i="4"/>
  <c r="H854" i="4"/>
  <c r="F854" i="4"/>
  <c r="Y854" i="4" s="1"/>
  <c r="K850" i="4"/>
  <c r="F850" i="4"/>
  <c r="H850" i="4"/>
  <c r="K847" i="4"/>
  <c r="F847" i="4"/>
  <c r="H847" i="4"/>
  <c r="K844" i="4"/>
  <c r="F844" i="4"/>
  <c r="H844" i="4"/>
  <c r="K843" i="4"/>
  <c r="F843" i="4"/>
  <c r="H843" i="4"/>
  <c r="K840" i="4"/>
  <c r="F840" i="4"/>
  <c r="H840" i="4"/>
  <c r="K837" i="4"/>
  <c r="F837" i="4"/>
  <c r="H837" i="4"/>
  <c r="K834" i="4"/>
  <c r="F834" i="4"/>
  <c r="H834" i="4"/>
  <c r="K831" i="4"/>
  <c r="F831" i="4"/>
  <c r="H831" i="4"/>
  <c r="K828" i="4"/>
  <c r="F828" i="4"/>
  <c r="H828" i="4"/>
  <c r="K825" i="4"/>
  <c r="F825" i="4"/>
  <c r="H825" i="4"/>
  <c r="K822" i="4"/>
  <c r="F822" i="4"/>
  <c r="H822" i="4"/>
  <c r="K819" i="4"/>
  <c r="F819" i="4"/>
  <c r="H819" i="4"/>
  <c r="K816" i="4"/>
  <c r="F816" i="4"/>
  <c r="H816" i="4"/>
  <c r="K813" i="4"/>
  <c r="F813" i="4"/>
  <c r="H813" i="4"/>
  <c r="K810" i="4"/>
  <c r="F810" i="4"/>
  <c r="H810" i="4"/>
  <c r="K807" i="4"/>
  <c r="F807" i="4"/>
  <c r="H807" i="4"/>
  <c r="K804" i="4"/>
  <c r="F804" i="4"/>
  <c r="H804" i="4"/>
  <c r="K801" i="4"/>
  <c r="F801" i="4"/>
  <c r="H801" i="4"/>
  <c r="K798" i="4"/>
  <c r="F798" i="4"/>
  <c r="H798" i="4"/>
  <c r="K795" i="4"/>
  <c r="F795" i="4"/>
  <c r="H795" i="4"/>
  <c r="K792" i="4"/>
  <c r="F792" i="4"/>
  <c r="H792" i="4"/>
  <c r="K789" i="4"/>
  <c r="F789" i="4"/>
  <c r="H789" i="4"/>
  <c r="K786" i="4"/>
  <c r="F786" i="4"/>
  <c r="H786" i="4"/>
  <c r="K783" i="4"/>
  <c r="F783" i="4"/>
  <c r="H783" i="4"/>
  <c r="K780" i="4"/>
  <c r="F780" i="4"/>
  <c r="H780" i="4"/>
  <c r="K777" i="4"/>
  <c r="F777" i="4"/>
  <c r="H777" i="4"/>
  <c r="K774" i="4"/>
  <c r="F774" i="4"/>
  <c r="H774" i="4"/>
  <c r="K771" i="4"/>
  <c r="F771" i="4"/>
  <c r="H771" i="4"/>
  <c r="K768" i="4"/>
  <c r="F768" i="4"/>
  <c r="H768" i="4"/>
  <c r="K765" i="4"/>
  <c r="F765" i="4"/>
  <c r="H765" i="4"/>
  <c r="K762" i="4"/>
  <c r="F762" i="4"/>
  <c r="H762" i="4"/>
  <c r="K759" i="4"/>
  <c r="F759" i="4"/>
  <c r="H759" i="4"/>
  <c r="K758" i="4"/>
  <c r="F758" i="4"/>
  <c r="H758" i="4"/>
  <c r="K755" i="4"/>
  <c r="F755" i="4"/>
  <c r="Y755" i="4" s="1"/>
  <c r="H755" i="4"/>
  <c r="K752" i="4"/>
  <c r="F752" i="4"/>
  <c r="Y752" i="4" s="1"/>
  <c r="H752" i="4"/>
  <c r="K751" i="4"/>
  <c r="F751" i="4"/>
  <c r="H751" i="4"/>
  <c r="K748" i="4"/>
  <c r="F748" i="4"/>
  <c r="H748" i="4"/>
  <c r="K745" i="4"/>
  <c r="F745" i="4"/>
  <c r="H745" i="4"/>
  <c r="K742" i="4"/>
  <c r="F742" i="4"/>
  <c r="H742" i="4"/>
  <c r="K739" i="4"/>
  <c r="F739" i="4"/>
  <c r="H739" i="4"/>
  <c r="K736" i="4"/>
  <c r="F736" i="4"/>
  <c r="H736" i="4"/>
  <c r="K733" i="4"/>
  <c r="F733" i="4"/>
  <c r="H733" i="4"/>
  <c r="K730" i="4"/>
  <c r="F730" i="4"/>
  <c r="H730" i="4"/>
  <c r="K726" i="4"/>
  <c r="F726" i="4"/>
  <c r="H726" i="4"/>
  <c r="K723" i="4"/>
  <c r="F723" i="4"/>
  <c r="Y723" i="4" s="1"/>
  <c r="H723" i="4"/>
  <c r="K720" i="4"/>
  <c r="F720" i="4"/>
  <c r="H720" i="4"/>
  <c r="K719" i="4"/>
  <c r="F719" i="4"/>
  <c r="Y719" i="4" s="1"/>
  <c r="H719" i="4"/>
  <c r="K716" i="4"/>
  <c r="F716" i="4"/>
  <c r="H716" i="4"/>
  <c r="K713" i="4"/>
  <c r="F713" i="4"/>
  <c r="H713" i="4"/>
  <c r="K710" i="4"/>
  <c r="F710" i="4"/>
  <c r="H710" i="4"/>
  <c r="K707" i="4"/>
  <c r="F707" i="4"/>
  <c r="H707" i="4"/>
  <c r="K704" i="4"/>
  <c r="F704" i="4"/>
  <c r="H704" i="4"/>
  <c r="K701" i="4"/>
  <c r="F701" i="4"/>
  <c r="Y701" i="4" s="1"/>
  <c r="H701" i="4"/>
  <c r="K1197" i="4"/>
  <c r="H1197" i="4"/>
  <c r="K697" i="4"/>
  <c r="F697" i="4"/>
  <c r="H697" i="4"/>
  <c r="G697" i="4"/>
  <c r="K694" i="4"/>
  <c r="F694" i="4"/>
  <c r="H694" i="4"/>
  <c r="G694" i="4"/>
  <c r="K691" i="4"/>
  <c r="F691" i="4"/>
  <c r="H691" i="4"/>
  <c r="G691" i="4"/>
  <c r="K688" i="4"/>
  <c r="F688" i="4"/>
  <c r="H688" i="4"/>
  <c r="G688" i="4"/>
  <c r="K685" i="4"/>
  <c r="F685" i="4"/>
  <c r="H685" i="4"/>
  <c r="G685" i="4"/>
  <c r="K682" i="4"/>
  <c r="F682" i="4"/>
  <c r="H682" i="4"/>
  <c r="G682" i="4"/>
  <c r="K679" i="4"/>
  <c r="F679" i="4"/>
  <c r="H679" i="4"/>
  <c r="G679" i="4"/>
  <c r="K1196" i="4"/>
  <c r="T1196" i="4" s="1"/>
  <c r="H1196" i="4"/>
  <c r="K675" i="4"/>
  <c r="F675" i="4"/>
  <c r="H675" i="4"/>
  <c r="K672" i="4"/>
  <c r="F672" i="4"/>
  <c r="H672" i="4"/>
  <c r="K669" i="4"/>
  <c r="F669" i="4"/>
  <c r="Y669" i="4" s="1"/>
  <c r="H669" i="4"/>
  <c r="K666" i="4"/>
  <c r="F666" i="4"/>
  <c r="H666" i="4"/>
  <c r="K663" i="4"/>
  <c r="F663" i="4"/>
  <c r="H663" i="4"/>
  <c r="K659" i="4"/>
  <c r="F659" i="4"/>
  <c r="H659" i="4"/>
  <c r="K656" i="4"/>
  <c r="F656" i="4"/>
  <c r="Y656" i="4" s="1"/>
  <c r="H656" i="4"/>
  <c r="K652" i="4"/>
  <c r="F652" i="4"/>
  <c r="H652" i="4"/>
  <c r="G652" i="4"/>
  <c r="K649" i="4"/>
  <c r="F649" i="4"/>
  <c r="H649" i="4"/>
  <c r="G649" i="4"/>
  <c r="K646" i="4"/>
  <c r="F646" i="4"/>
  <c r="H646" i="4"/>
  <c r="G646" i="4"/>
  <c r="K643" i="4"/>
  <c r="F643" i="4"/>
  <c r="H643" i="4"/>
  <c r="G643" i="4"/>
  <c r="K640" i="4"/>
  <c r="F640" i="4"/>
  <c r="H640" i="4"/>
  <c r="G640" i="4"/>
  <c r="K637" i="4"/>
  <c r="F637" i="4"/>
  <c r="H637" i="4"/>
  <c r="G637" i="4"/>
  <c r="K634" i="4"/>
  <c r="F634" i="4"/>
  <c r="H634" i="4"/>
  <c r="G634" i="4"/>
  <c r="K630" i="4"/>
  <c r="F630" i="4"/>
  <c r="H630" i="4"/>
  <c r="K627" i="4"/>
  <c r="F627" i="4"/>
  <c r="H627" i="4"/>
  <c r="K624" i="4"/>
  <c r="F624" i="4"/>
  <c r="Y624" i="4" s="1"/>
  <c r="H624" i="4"/>
  <c r="K621" i="4"/>
  <c r="F621" i="4"/>
  <c r="H621" i="4"/>
  <c r="K618" i="4"/>
  <c r="F618" i="4"/>
  <c r="H618" i="4"/>
  <c r="K615" i="4"/>
  <c r="F615" i="4"/>
  <c r="H615" i="4"/>
  <c r="K612" i="4"/>
  <c r="F612" i="4"/>
  <c r="H612" i="4"/>
  <c r="K609" i="4"/>
  <c r="F609" i="4"/>
  <c r="H609" i="4"/>
  <c r="K606" i="4"/>
  <c r="F606" i="4"/>
  <c r="Y606" i="4" s="1"/>
  <c r="H606" i="4"/>
  <c r="K603" i="4"/>
  <c r="F603" i="4"/>
  <c r="H603" i="4"/>
  <c r="K600" i="4"/>
  <c r="F600" i="4"/>
  <c r="H600" i="4"/>
  <c r="K597" i="4"/>
  <c r="F597" i="4"/>
  <c r="Y597" i="4" s="1"/>
  <c r="H597" i="4"/>
  <c r="K594" i="4"/>
  <c r="F594" i="4"/>
  <c r="H594" i="4"/>
  <c r="K591" i="4"/>
  <c r="F591" i="4"/>
  <c r="H591" i="4"/>
  <c r="K588" i="4"/>
  <c r="F588" i="4"/>
  <c r="Y588" i="4" s="1"/>
  <c r="H588" i="4"/>
  <c r="K585" i="4"/>
  <c r="F585" i="4"/>
  <c r="H585" i="4"/>
  <c r="K582" i="4"/>
  <c r="F582" i="4"/>
  <c r="H582" i="4"/>
  <c r="K579" i="4"/>
  <c r="F579" i="4"/>
  <c r="H579" i="4"/>
  <c r="K576" i="4"/>
  <c r="F576" i="4"/>
  <c r="H576" i="4"/>
  <c r="K573" i="4"/>
  <c r="F573" i="4"/>
  <c r="H573" i="4"/>
  <c r="K570" i="4"/>
  <c r="F570" i="4"/>
  <c r="Y570" i="4" s="1"/>
  <c r="H570" i="4"/>
  <c r="K569" i="4"/>
  <c r="F569" i="4"/>
  <c r="H569" i="4"/>
  <c r="K568" i="4"/>
  <c r="F568" i="4"/>
  <c r="H568" i="4"/>
  <c r="G568" i="4"/>
  <c r="K567" i="4"/>
  <c r="F567" i="4"/>
  <c r="H567" i="4"/>
  <c r="K564" i="4"/>
  <c r="F564" i="4"/>
  <c r="H564" i="4"/>
  <c r="K561" i="4"/>
  <c r="F561" i="4"/>
  <c r="H561" i="4"/>
  <c r="K558" i="4"/>
  <c r="F558" i="4"/>
  <c r="H558" i="4"/>
  <c r="K555" i="4"/>
  <c r="F555" i="4"/>
  <c r="H555" i="4"/>
  <c r="K552" i="4"/>
  <c r="F552" i="4"/>
  <c r="Y552" i="4" s="1"/>
  <c r="H552" i="4"/>
  <c r="K549" i="4"/>
  <c r="F549" i="4"/>
  <c r="H549" i="4"/>
  <c r="K546" i="4"/>
  <c r="F546" i="4"/>
  <c r="H546" i="4"/>
  <c r="K542" i="4"/>
  <c r="F542" i="4"/>
  <c r="H542" i="4"/>
  <c r="K1188" i="4"/>
  <c r="T1188" i="4" s="1"/>
  <c r="H1188" i="4"/>
  <c r="K538" i="4"/>
  <c r="F538" i="4"/>
  <c r="H538" i="4"/>
  <c r="G538" i="4"/>
  <c r="K535" i="4"/>
  <c r="F535" i="4"/>
  <c r="H535" i="4"/>
  <c r="G535" i="4"/>
  <c r="K532" i="4"/>
  <c r="F532" i="4"/>
  <c r="H532" i="4"/>
  <c r="G532" i="4"/>
  <c r="K529" i="4"/>
  <c r="F529" i="4"/>
  <c r="H529" i="4"/>
  <c r="G529" i="4"/>
  <c r="K526" i="4"/>
  <c r="F526" i="4"/>
  <c r="H526" i="4"/>
  <c r="G526" i="4"/>
  <c r="K523" i="4"/>
  <c r="F523" i="4"/>
  <c r="H523" i="4"/>
  <c r="G523" i="4"/>
  <c r="K520" i="4"/>
  <c r="F520" i="4"/>
  <c r="H520" i="4"/>
  <c r="G520" i="4"/>
  <c r="K517" i="4"/>
  <c r="F517" i="4"/>
  <c r="H517" i="4"/>
  <c r="G517" i="4"/>
  <c r="K514" i="4"/>
  <c r="F514" i="4"/>
  <c r="H514" i="4"/>
  <c r="G514" i="4"/>
  <c r="K1187" i="4"/>
  <c r="S1187" i="4" s="1"/>
  <c r="H1187" i="4"/>
  <c r="Y1187" i="4" s="1"/>
  <c r="K510" i="4"/>
  <c r="F510" i="4"/>
  <c r="H510" i="4"/>
  <c r="K507" i="4"/>
  <c r="F507" i="4"/>
  <c r="H507" i="4"/>
  <c r="G507" i="4"/>
  <c r="K504" i="4"/>
  <c r="F504" i="4"/>
  <c r="H504" i="4"/>
  <c r="G504" i="4"/>
  <c r="K500" i="4"/>
  <c r="F500" i="4"/>
  <c r="H500" i="4"/>
  <c r="G500" i="4"/>
  <c r="K497" i="4"/>
  <c r="F497" i="4"/>
  <c r="H497" i="4"/>
  <c r="G497" i="4"/>
  <c r="K494" i="4"/>
  <c r="F494" i="4"/>
  <c r="H494" i="4"/>
  <c r="G494" i="4"/>
  <c r="K491" i="4"/>
  <c r="F491" i="4"/>
  <c r="H491" i="4"/>
  <c r="G491" i="4"/>
  <c r="K488" i="4"/>
  <c r="F488" i="4"/>
  <c r="H488" i="4"/>
  <c r="G488" i="4"/>
  <c r="K485" i="4"/>
  <c r="F485" i="4"/>
  <c r="H485" i="4"/>
  <c r="G485" i="4"/>
  <c r="K482" i="4"/>
  <c r="F482" i="4"/>
  <c r="H482" i="4"/>
  <c r="G482" i="4"/>
  <c r="K479" i="4"/>
  <c r="F479" i="4"/>
  <c r="H479" i="4"/>
  <c r="G479" i="4"/>
  <c r="K476" i="4"/>
  <c r="F476" i="4"/>
  <c r="H476" i="4"/>
  <c r="G476" i="4"/>
  <c r="K475" i="4"/>
  <c r="F475" i="4"/>
  <c r="H475" i="4"/>
  <c r="G475" i="4"/>
  <c r="K472" i="4"/>
  <c r="F472" i="4"/>
  <c r="H472" i="4"/>
  <c r="G472" i="4"/>
  <c r="K469" i="4"/>
  <c r="F469" i="4"/>
  <c r="H469" i="4"/>
  <c r="G469" i="4"/>
  <c r="K466" i="4"/>
  <c r="F466" i="4"/>
  <c r="H466" i="4"/>
  <c r="G466" i="4"/>
  <c r="K463" i="4"/>
  <c r="F463" i="4"/>
  <c r="H463" i="4"/>
  <c r="G463" i="4"/>
  <c r="K460" i="4"/>
  <c r="F460" i="4"/>
  <c r="H460" i="4"/>
  <c r="G460" i="4"/>
  <c r="K457" i="4"/>
  <c r="F457" i="4"/>
  <c r="H457" i="4"/>
  <c r="G457" i="4"/>
  <c r="K454" i="4"/>
  <c r="F454" i="4"/>
  <c r="H454" i="4"/>
  <c r="G454" i="4"/>
  <c r="K451" i="4"/>
  <c r="F451" i="4"/>
  <c r="H451" i="4"/>
  <c r="G451" i="4"/>
  <c r="K448" i="4"/>
  <c r="F448" i="4"/>
  <c r="H448" i="4"/>
  <c r="G448" i="4"/>
  <c r="K445" i="4"/>
  <c r="F445" i="4"/>
  <c r="H445" i="4"/>
  <c r="G445" i="4"/>
  <c r="K442" i="4"/>
  <c r="F442" i="4"/>
  <c r="H442" i="4"/>
  <c r="G442" i="4"/>
  <c r="K439" i="4"/>
  <c r="F439" i="4"/>
  <c r="H439" i="4"/>
  <c r="G439" i="4"/>
  <c r="K436" i="4"/>
  <c r="F436" i="4"/>
  <c r="H436" i="4"/>
  <c r="G436" i="4"/>
  <c r="K433" i="4"/>
  <c r="F433" i="4"/>
  <c r="H433" i="4"/>
  <c r="G433" i="4"/>
  <c r="K430" i="4"/>
  <c r="F430" i="4"/>
  <c r="H430" i="4"/>
  <c r="G430" i="4"/>
  <c r="K427" i="4"/>
  <c r="F427" i="4"/>
  <c r="H427" i="4"/>
  <c r="G427" i="4"/>
  <c r="K424" i="4"/>
  <c r="F424" i="4"/>
  <c r="H424" i="4"/>
  <c r="G424" i="4"/>
  <c r="K421" i="4"/>
  <c r="F421" i="4"/>
  <c r="H421" i="4"/>
  <c r="G421" i="4"/>
  <c r="K418" i="4"/>
  <c r="F418" i="4"/>
  <c r="H418" i="4"/>
  <c r="G418" i="4"/>
  <c r="K415" i="4"/>
  <c r="F415" i="4"/>
  <c r="H415" i="4"/>
  <c r="G415" i="4"/>
  <c r="K1184" i="4"/>
  <c r="S1184" i="4" s="1"/>
  <c r="H1184" i="4"/>
  <c r="K411" i="4"/>
  <c r="F411" i="4"/>
  <c r="H411" i="4"/>
  <c r="G411" i="4"/>
  <c r="K408" i="4"/>
  <c r="F408" i="4"/>
  <c r="H408" i="4"/>
  <c r="G408" i="4"/>
  <c r="K405" i="4"/>
  <c r="F405" i="4"/>
  <c r="H405" i="4"/>
  <c r="G405" i="4"/>
  <c r="K402" i="4"/>
  <c r="F402" i="4"/>
  <c r="H402" i="4"/>
  <c r="G402" i="4"/>
  <c r="K399" i="4"/>
  <c r="F399" i="4"/>
  <c r="H399" i="4"/>
  <c r="G399" i="4"/>
  <c r="K396" i="4"/>
  <c r="F396" i="4"/>
  <c r="H396" i="4"/>
  <c r="G396" i="4"/>
  <c r="K393" i="4"/>
  <c r="F393" i="4"/>
  <c r="H393" i="4"/>
  <c r="G393" i="4"/>
  <c r="K390" i="4"/>
  <c r="F390" i="4"/>
  <c r="H390" i="4"/>
  <c r="G390" i="4"/>
  <c r="K387" i="4"/>
  <c r="F387" i="4"/>
  <c r="H387" i="4"/>
  <c r="G387" i="4"/>
  <c r="K384" i="4"/>
  <c r="F384" i="4"/>
  <c r="H384" i="4"/>
  <c r="G384" i="4"/>
  <c r="K381" i="4"/>
  <c r="F381" i="4"/>
  <c r="H381" i="4"/>
  <c r="G381" i="4"/>
  <c r="K378" i="4"/>
  <c r="F378" i="4"/>
  <c r="H378" i="4"/>
  <c r="G378" i="4"/>
  <c r="K375" i="4"/>
  <c r="F375" i="4"/>
  <c r="H375" i="4"/>
  <c r="G375" i="4"/>
  <c r="K373" i="4"/>
  <c r="F373" i="4"/>
  <c r="H373" i="4"/>
  <c r="G373" i="4"/>
  <c r="K370" i="4"/>
  <c r="F370" i="4"/>
  <c r="H370" i="4"/>
  <c r="G370" i="4"/>
  <c r="K367" i="4"/>
  <c r="F367" i="4"/>
  <c r="H367" i="4"/>
  <c r="G367" i="4"/>
  <c r="K366" i="4"/>
  <c r="F366" i="4"/>
  <c r="H366" i="4"/>
  <c r="G366" i="4"/>
  <c r="K363" i="4"/>
  <c r="F363" i="4"/>
  <c r="H363" i="4"/>
  <c r="G363" i="4"/>
  <c r="K360" i="4"/>
  <c r="F360" i="4"/>
  <c r="H360" i="4"/>
  <c r="G360" i="4"/>
  <c r="K357" i="4"/>
  <c r="F357" i="4"/>
  <c r="H357" i="4"/>
  <c r="G357" i="4"/>
  <c r="K354" i="4"/>
  <c r="F354" i="4"/>
  <c r="H354" i="4"/>
  <c r="G354" i="4"/>
  <c r="K351" i="4"/>
  <c r="F351" i="4"/>
  <c r="H351" i="4"/>
  <c r="G351" i="4"/>
  <c r="K348" i="4"/>
  <c r="F348" i="4"/>
  <c r="H348" i="4"/>
  <c r="G348" i="4"/>
  <c r="K345" i="4"/>
  <c r="F345" i="4"/>
  <c r="H345" i="4"/>
  <c r="G345" i="4"/>
  <c r="K342" i="4"/>
  <c r="F342" i="4"/>
  <c r="H342" i="4"/>
  <c r="G342" i="4"/>
  <c r="K339" i="4"/>
  <c r="F339" i="4"/>
  <c r="H339" i="4"/>
  <c r="G339" i="4"/>
  <c r="Y339" i="4" s="1"/>
  <c r="K336" i="4"/>
  <c r="F336" i="4"/>
  <c r="H336" i="4"/>
  <c r="G336" i="4"/>
  <c r="K333" i="4"/>
  <c r="F333" i="4"/>
  <c r="H333" i="4"/>
  <c r="G333" i="4"/>
  <c r="K330" i="4"/>
  <c r="F330" i="4"/>
  <c r="H330" i="4"/>
  <c r="G330" i="4"/>
  <c r="K327" i="4"/>
  <c r="F327" i="4"/>
  <c r="H327" i="4"/>
  <c r="G327" i="4"/>
  <c r="K324" i="4"/>
  <c r="F324" i="4"/>
  <c r="H324" i="4"/>
  <c r="G324" i="4"/>
  <c r="K321" i="4"/>
  <c r="F321" i="4"/>
  <c r="H321" i="4"/>
  <c r="G321" i="4"/>
  <c r="K318" i="4"/>
  <c r="F318" i="4"/>
  <c r="H318" i="4"/>
  <c r="G318" i="4"/>
  <c r="K315" i="4"/>
  <c r="F315" i="4"/>
  <c r="H315" i="4"/>
  <c r="G315" i="4"/>
  <c r="K312" i="4"/>
  <c r="F312" i="4"/>
  <c r="H312" i="4"/>
  <c r="G312" i="4"/>
  <c r="K309" i="4"/>
  <c r="F309" i="4"/>
  <c r="H309" i="4"/>
  <c r="G309" i="4"/>
  <c r="K306" i="4"/>
  <c r="F306" i="4"/>
  <c r="H306" i="4"/>
  <c r="G306" i="4"/>
  <c r="K303" i="4"/>
  <c r="F303" i="4"/>
  <c r="H303" i="4"/>
  <c r="G303" i="4"/>
  <c r="K300" i="4"/>
  <c r="F300" i="4"/>
  <c r="H300" i="4"/>
  <c r="G300" i="4"/>
  <c r="K297" i="4"/>
  <c r="F297" i="4"/>
  <c r="H297" i="4"/>
  <c r="G297" i="4"/>
  <c r="K294" i="4"/>
  <c r="F294" i="4"/>
  <c r="H294" i="4"/>
  <c r="G294" i="4"/>
  <c r="K291" i="4"/>
  <c r="F291" i="4"/>
  <c r="H291" i="4"/>
  <c r="G291" i="4"/>
  <c r="K288" i="4"/>
  <c r="F288" i="4"/>
  <c r="H288" i="4"/>
  <c r="G288" i="4"/>
  <c r="K285" i="4"/>
  <c r="F285" i="4"/>
  <c r="H285" i="4"/>
  <c r="G285" i="4"/>
  <c r="K282" i="4"/>
  <c r="F282" i="4"/>
  <c r="H282" i="4"/>
  <c r="G282" i="4"/>
  <c r="K279" i="4"/>
  <c r="F279" i="4"/>
  <c r="H279" i="4"/>
  <c r="G279" i="4"/>
  <c r="K276" i="4"/>
  <c r="F276" i="4"/>
  <c r="H276" i="4"/>
  <c r="G276" i="4"/>
  <c r="K273" i="4"/>
  <c r="F273" i="4"/>
  <c r="H273" i="4"/>
  <c r="G273" i="4"/>
  <c r="K270" i="4"/>
  <c r="F270" i="4"/>
  <c r="H270" i="4"/>
  <c r="G270" i="4"/>
  <c r="K267" i="4"/>
  <c r="F267" i="4"/>
  <c r="H267" i="4"/>
  <c r="G267" i="4"/>
  <c r="K264" i="4"/>
  <c r="F264" i="4"/>
  <c r="H264" i="4"/>
  <c r="G264" i="4"/>
  <c r="K263" i="4"/>
  <c r="F263" i="4"/>
  <c r="H263" i="4"/>
  <c r="G263" i="4"/>
  <c r="K260" i="4"/>
  <c r="F260" i="4"/>
  <c r="H260" i="4"/>
  <c r="G260" i="4"/>
  <c r="K257" i="4"/>
  <c r="F257" i="4"/>
  <c r="H257" i="4"/>
  <c r="G257" i="4"/>
  <c r="K254" i="4"/>
  <c r="F254" i="4"/>
  <c r="H254" i="4"/>
  <c r="G254" i="4"/>
  <c r="K251" i="4"/>
  <c r="F251" i="4"/>
  <c r="H251" i="4"/>
  <c r="G251" i="4"/>
  <c r="K248" i="4"/>
  <c r="F248" i="4"/>
  <c r="H248" i="4"/>
  <c r="G248" i="4"/>
  <c r="K245" i="4"/>
  <c r="F245" i="4"/>
  <c r="H245" i="4"/>
  <c r="G245" i="4"/>
  <c r="K242" i="4"/>
  <c r="F242" i="4"/>
  <c r="H242" i="4"/>
  <c r="G242" i="4"/>
  <c r="K239" i="4"/>
  <c r="F239" i="4"/>
  <c r="H239" i="4"/>
  <c r="G239" i="4"/>
  <c r="K236" i="4"/>
  <c r="F236" i="4"/>
  <c r="H236" i="4"/>
  <c r="G236" i="4"/>
  <c r="K233" i="4"/>
  <c r="F233" i="4"/>
  <c r="H233" i="4"/>
  <c r="G233" i="4"/>
  <c r="K230" i="4"/>
  <c r="F230" i="4"/>
  <c r="H230" i="4"/>
  <c r="G230" i="4"/>
  <c r="K227" i="4"/>
  <c r="F227" i="4"/>
  <c r="H227" i="4"/>
  <c r="G227" i="4"/>
  <c r="K224" i="4"/>
  <c r="F224" i="4"/>
  <c r="H224" i="4"/>
  <c r="G224" i="4"/>
  <c r="K220" i="4"/>
  <c r="F220" i="4"/>
  <c r="H220" i="4"/>
  <c r="G220" i="4"/>
  <c r="K217" i="4"/>
  <c r="F217" i="4"/>
  <c r="H217" i="4"/>
  <c r="G217" i="4"/>
  <c r="K214" i="4"/>
  <c r="F214" i="4"/>
  <c r="H214" i="4"/>
  <c r="G214" i="4"/>
  <c r="K211" i="4"/>
  <c r="F211" i="4"/>
  <c r="H211" i="4"/>
  <c r="G211" i="4"/>
  <c r="K208" i="4"/>
  <c r="F208" i="4"/>
  <c r="H208" i="4"/>
  <c r="C13" i="5" s="1"/>
  <c r="G208" i="4"/>
  <c r="K205" i="4"/>
  <c r="F205" i="4"/>
  <c r="H205" i="4"/>
  <c r="G205" i="4"/>
  <c r="K202" i="4"/>
  <c r="F202" i="4"/>
  <c r="H202" i="4"/>
  <c r="G202" i="4"/>
  <c r="K199" i="4"/>
  <c r="F199" i="4"/>
  <c r="H199" i="4"/>
  <c r="G199" i="4"/>
  <c r="K196" i="4"/>
  <c r="F196" i="4"/>
  <c r="H196" i="4"/>
  <c r="G196" i="4"/>
  <c r="K193" i="4"/>
  <c r="F193" i="4"/>
  <c r="H193" i="4"/>
  <c r="G193" i="4"/>
  <c r="K190" i="4"/>
  <c r="F190" i="4"/>
  <c r="H190" i="4"/>
  <c r="G190" i="4"/>
  <c r="K187" i="4"/>
  <c r="F187" i="4"/>
  <c r="H187" i="4"/>
  <c r="G187" i="4"/>
  <c r="K184" i="4"/>
  <c r="F184" i="4"/>
  <c r="H184" i="4"/>
  <c r="G184" i="4"/>
  <c r="K181" i="4"/>
  <c r="F181" i="4"/>
  <c r="H181" i="4"/>
  <c r="G181" i="4"/>
  <c r="K1178" i="4"/>
  <c r="S1178" i="4" s="1"/>
  <c r="H1178" i="4"/>
  <c r="K177" i="4"/>
  <c r="F177" i="4"/>
  <c r="H177" i="4"/>
  <c r="G177" i="4"/>
  <c r="K174" i="4"/>
  <c r="F174" i="4"/>
  <c r="H174" i="4"/>
  <c r="G174" i="4"/>
  <c r="K171" i="4"/>
  <c r="F171" i="4"/>
  <c r="H171" i="4"/>
  <c r="G171" i="4"/>
  <c r="K168" i="4"/>
  <c r="F168" i="4"/>
  <c r="H168" i="4"/>
  <c r="G168" i="4"/>
  <c r="K1176" i="4"/>
  <c r="S1176" i="4" s="1"/>
  <c r="H1176" i="4"/>
  <c r="K163" i="4"/>
  <c r="F163" i="4"/>
  <c r="H163" i="4"/>
  <c r="G163" i="4"/>
  <c r="Y163" i="4" s="1"/>
  <c r="K160" i="4"/>
  <c r="F160" i="4"/>
  <c r="H160" i="4"/>
  <c r="G160" i="4"/>
  <c r="K157" i="4"/>
  <c r="F157" i="4"/>
  <c r="H157" i="4"/>
  <c r="G157" i="4"/>
  <c r="K154" i="4"/>
  <c r="F154" i="4"/>
  <c r="H154" i="4"/>
  <c r="G154" i="4"/>
  <c r="K153" i="4"/>
  <c r="F153" i="4"/>
  <c r="H153" i="4"/>
  <c r="G153" i="4"/>
  <c r="K150" i="4"/>
  <c r="F150" i="4"/>
  <c r="H150" i="4"/>
  <c r="G150" i="4"/>
  <c r="K147" i="4"/>
  <c r="F147" i="4"/>
  <c r="H147" i="4"/>
  <c r="G147" i="4"/>
  <c r="K144" i="4"/>
  <c r="F144" i="4"/>
  <c r="H144" i="4"/>
  <c r="G144" i="4"/>
  <c r="K141" i="4"/>
  <c r="F141" i="4"/>
  <c r="H141" i="4"/>
  <c r="G141" i="4"/>
  <c r="K138" i="4"/>
  <c r="F138" i="4"/>
  <c r="H138" i="4"/>
  <c r="G138" i="4"/>
  <c r="K135" i="4"/>
  <c r="F135" i="4"/>
  <c r="H135" i="4"/>
  <c r="G135" i="4"/>
  <c r="K132" i="4"/>
  <c r="F132" i="4"/>
  <c r="H132" i="4"/>
  <c r="G132" i="4"/>
  <c r="K129" i="4"/>
  <c r="F129" i="4"/>
  <c r="H129" i="4"/>
  <c r="G129" i="4"/>
  <c r="K126" i="4"/>
  <c r="F126" i="4"/>
  <c r="H126" i="4"/>
  <c r="G126" i="4"/>
  <c r="K125" i="4"/>
  <c r="F125" i="4"/>
  <c r="H125" i="4"/>
  <c r="G125" i="4"/>
  <c r="K122" i="4"/>
  <c r="F122" i="4"/>
  <c r="H122" i="4"/>
  <c r="G122" i="4"/>
  <c r="K119" i="4"/>
  <c r="F119" i="4"/>
  <c r="H119" i="4"/>
  <c r="G119" i="4"/>
  <c r="K116" i="4"/>
  <c r="F116" i="4"/>
  <c r="H116" i="4"/>
  <c r="G116" i="4"/>
  <c r="K113" i="4"/>
  <c r="F113" i="4"/>
  <c r="H113" i="4"/>
  <c r="G113" i="4"/>
  <c r="K110" i="4"/>
  <c r="F110" i="4"/>
  <c r="H110" i="4"/>
  <c r="G110" i="4"/>
  <c r="K107" i="4"/>
  <c r="F107" i="4"/>
  <c r="H107" i="4"/>
  <c r="G107" i="4"/>
  <c r="K104" i="4"/>
  <c r="F104" i="4"/>
  <c r="H104" i="4"/>
  <c r="G104" i="4"/>
  <c r="K101" i="4"/>
  <c r="F101" i="4"/>
  <c r="H101" i="4"/>
  <c r="G101" i="4"/>
  <c r="K98" i="4"/>
  <c r="F98" i="4"/>
  <c r="H98" i="4"/>
  <c r="G98" i="4"/>
  <c r="K95" i="4"/>
  <c r="F95" i="4"/>
  <c r="H95" i="4"/>
  <c r="G95" i="4"/>
  <c r="K92" i="4"/>
  <c r="F92" i="4"/>
  <c r="G92" i="4"/>
  <c r="H92" i="4"/>
  <c r="K89" i="4"/>
  <c r="F89" i="4"/>
  <c r="G89" i="4"/>
  <c r="H89" i="4"/>
  <c r="K86" i="4"/>
  <c r="F86" i="4"/>
  <c r="G86" i="4"/>
  <c r="H86" i="4"/>
  <c r="K83" i="4"/>
  <c r="F83" i="4"/>
  <c r="G83" i="4"/>
  <c r="H83" i="4"/>
  <c r="K80" i="4"/>
  <c r="F80" i="4"/>
  <c r="G80" i="4"/>
  <c r="H80" i="4"/>
  <c r="K77" i="4"/>
  <c r="F77" i="4"/>
  <c r="G77" i="4"/>
  <c r="H77" i="4"/>
  <c r="K74" i="4"/>
  <c r="F74" i="4"/>
  <c r="G74" i="4"/>
  <c r="H74" i="4"/>
  <c r="K71" i="4"/>
  <c r="F71" i="4"/>
  <c r="G71" i="4"/>
  <c r="H71" i="4"/>
  <c r="K68" i="4"/>
  <c r="F68" i="4"/>
  <c r="G68" i="4"/>
  <c r="H68" i="4"/>
  <c r="K65" i="4"/>
  <c r="F65" i="4"/>
  <c r="G65" i="4"/>
  <c r="H65" i="4"/>
  <c r="K62" i="4"/>
  <c r="F62" i="4"/>
  <c r="G62" i="4"/>
  <c r="H62" i="4"/>
  <c r="K58" i="4"/>
  <c r="F58" i="4"/>
  <c r="H58" i="4"/>
  <c r="G58" i="4"/>
  <c r="K55" i="4"/>
  <c r="F55" i="4"/>
  <c r="H55" i="4"/>
  <c r="G55" i="4"/>
  <c r="K51" i="4"/>
  <c r="F51" i="4"/>
  <c r="H51" i="4"/>
  <c r="G51" i="4"/>
  <c r="K48" i="4"/>
  <c r="F48" i="4"/>
  <c r="H48" i="4"/>
  <c r="G48" i="4"/>
  <c r="K45" i="4"/>
  <c r="F45" i="4"/>
  <c r="H45" i="4"/>
  <c r="G45" i="4"/>
  <c r="K42" i="4"/>
  <c r="F42" i="4"/>
  <c r="H42" i="4"/>
  <c r="G42" i="4"/>
  <c r="K39" i="4"/>
  <c r="F39" i="4"/>
  <c r="H39" i="4"/>
  <c r="G39" i="4"/>
  <c r="K36" i="4"/>
  <c r="F36" i="4"/>
  <c r="H36" i="4"/>
  <c r="G36" i="4"/>
  <c r="K33" i="4"/>
  <c r="F33" i="4"/>
  <c r="H33" i="4"/>
  <c r="G33" i="4"/>
  <c r="K30" i="4"/>
  <c r="F30" i="4"/>
  <c r="H30" i="4"/>
  <c r="G30" i="4"/>
  <c r="K27" i="4"/>
  <c r="F27" i="4"/>
  <c r="H27" i="4"/>
  <c r="G27" i="4"/>
  <c r="K24" i="4"/>
  <c r="F24" i="4"/>
  <c r="G24" i="4"/>
  <c r="H24" i="4"/>
  <c r="K21" i="4"/>
  <c r="F21" i="4"/>
  <c r="G21" i="4"/>
  <c r="H21" i="4"/>
  <c r="K18" i="4"/>
  <c r="F18" i="4"/>
  <c r="G18" i="4"/>
  <c r="H18" i="4"/>
  <c r="K15" i="4"/>
  <c r="F15" i="4"/>
  <c r="G15" i="4"/>
  <c r="H15" i="4"/>
  <c r="K12" i="4"/>
  <c r="F12" i="4"/>
  <c r="G12" i="4"/>
  <c r="H12" i="4"/>
  <c r="K9" i="4"/>
  <c r="F9" i="4"/>
  <c r="G9" i="4"/>
  <c r="H9" i="4"/>
  <c r="K8" i="4"/>
  <c r="F8" i="4"/>
  <c r="G8" i="4"/>
  <c r="H8" i="4"/>
  <c r="K5" i="4"/>
  <c r="F5" i="4"/>
  <c r="G5" i="4"/>
  <c r="H5" i="4"/>
  <c r="K2" i="4"/>
  <c r="F2" i="4"/>
  <c r="G2" i="4"/>
  <c r="H2" i="4"/>
  <c r="G1168" i="4"/>
  <c r="Y1168" i="4" s="1"/>
  <c r="G1165" i="4"/>
  <c r="Y1165" i="4" s="1"/>
  <c r="G1162" i="4"/>
  <c r="Y1162" i="4" s="1"/>
  <c r="G1159" i="4"/>
  <c r="Y1159" i="4" s="1"/>
  <c r="G1156" i="4"/>
  <c r="Y1156" i="4" s="1"/>
  <c r="G1153" i="4"/>
  <c r="Y1153" i="4" s="1"/>
  <c r="G1150" i="4"/>
  <c r="Y1150" i="4" s="1"/>
  <c r="G1147" i="4"/>
  <c r="Y1147" i="4" s="1"/>
  <c r="G1144" i="4"/>
  <c r="Y1144" i="4" s="1"/>
  <c r="G1141" i="4"/>
  <c r="Y1141" i="4" s="1"/>
  <c r="G1138" i="4"/>
  <c r="Y1138" i="4" s="1"/>
  <c r="G1135" i="4"/>
  <c r="Y1135" i="4" s="1"/>
  <c r="G1132" i="4"/>
  <c r="Y1132" i="4" s="1"/>
  <c r="G1129" i="4"/>
  <c r="Y1129" i="4" s="1"/>
  <c r="G1126" i="4"/>
  <c r="Y1126" i="4" s="1"/>
  <c r="G1111" i="4"/>
  <c r="G1108" i="4"/>
  <c r="Y1108" i="4" s="1"/>
  <c r="G1105" i="4"/>
  <c r="Y1105" i="4" s="1"/>
  <c r="G1093" i="4"/>
  <c r="Y1093" i="4" s="1"/>
  <c r="G1090" i="4"/>
  <c r="Y1090" i="4" s="1"/>
  <c r="G1087" i="4"/>
  <c r="Y1087" i="4" s="1"/>
  <c r="G1084" i="4"/>
  <c r="Y1084" i="4" s="1"/>
  <c r="G1081" i="4"/>
  <c r="G1078" i="4"/>
  <c r="Y1078" i="4" s="1"/>
  <c r="G1075" i="4"/>
  <c r="Y1075" i="4" s="1"/>
  <c r="G1048" i="4"/>
  <c r="Y1048" i="4" s="1"/>
  <c r="G1045" i="4"/>
  <c r="Y1045" i="4" s="1"/>
  <c r="G1042" i="4"/>
  <c r="G1039" i="4"/>
  <c r="Y1039" i="4" s="1"/>
  <c r="G1036" i="4"/>
  <c r="Y1036" i="4" s="1"/>
  <c r="G1033" i="4"/>
  <c r="Y1033" i="4" s="1"/>
  <c r="G1030" i="4"/>
  <c r="Y1030" i="4" s="1"/>
  <c r="G1027" i="4"/>
  <c r="Y1027" i="4" s="1"/>
  <c r="G1021" i="4"/>
  <c r="Y1021" i="4" s="1"/>
  <c r="G1018" i="4"/>
  <c r="Y1018" i="4" s="1"/>
  <c r="G1015" i="4"/>
  <c r="Y1015" i="4" s="1"/>
  <c r="G1012" i="4"/>
  <c r="Y1012" i="4" s="1"/>
  <c r="G1009" i="4"/>
  <c r="Y1009" i="4" s="1"/>
  <c r="G1006" i="4"/>
  <c r="Y1006" i="4" s="1"/>
  <c r="G1003" i="4"/>
  <c r="Y1003" i="4" s="1"/>
  <c r="G1000" i="4"/>
  <c r="Y1000" i="4" s="1"/>
  <c r="G997" i="4"/>
  <c r="Y997" i="4" s="1"/>
  <c r="G994" i="4"/>
  <c r="Y994" i="4" s="1"/>
  <c r="G991" i="4"/>
  <c r="Y991" i="4" s="1"/>
  <c r="G982" i="4"/>
  <c r="Y982" i="4" s="1"/>
  <c r="G979" i="4"/>
  <c r="G976" i="4"/>
  <c r="G973" i="4"/>
  <c r="G970" i="4"/>
  <c r="Y970" i="4" s="1"/>
  <c r="G967" i="4"/>
  <c r="Y967" i="4" s="1"/>
  <c r="G964" i="4"/>
  <c r="Y964" i="4" s="1"/>
  <c r="G961" i="4"/>
  <c r="G958" i="4"/>
  <c r="Y958" i="4" s="1"/>
  <c r="G955" i="4"/>
  <c r="Y955" i="4" s="1"/>
  <c r="G952" i="4"/>
  <c r="G949" i="4"/>
  <c r="Y949" i="4" s="1"/>
  <c r="G946" i="4"/>
  <c r="Y946" i="4" s="1"/>
  <c r="G943" i="4"/>
  <c r="Y943" i="4" s="1"/>
  <c r="G940" i="4"/>
  <c r="Y940" i="4" s="1"/>
  <c r="G937" i="4"/>
  <c r="Y937" i="4" s="1"/>
  <c r="G934" i="4"/>
  <c r="Y934" i="4" s="1"/>
  <c r="G931" i="4"/>
  <c r="Y931" i="4" s="1"/>
  <c r="G928" i="4"/>
  <c r="Y928" i="4" s="1"/>
  <c r="G925" i="4"/>
  <c r="G922" i="4"/>
  <c r="Y922" i="4" s="1"/>
  <c r="G919" i="4"/>
  <c r="Y919" i="4" s="1"/>
  <c r="G916" i="4"/>
  <c r="Y916" i="4" s="1"/>
  <c r="G913" i="4"/>
  <c r="Y913" i="4" s="1"/>
  <c r="G910" i="4"/>
  <c r="Y910" i="4" s="1"/>
  <c r="G907" i="4"/>
  <c r="Y907" i="4" s="1"/>
  <c r="G904" i="4"/>
  <c r="Y904" i="4" s="1"/>
  <c r="G901" i="4"/>
  <c r="Y901" i="4" s="1"/>
  <c r="G898" i="4"/>
  <c r="Y898" i="4" s="1"/>
  <c r="G895" i="4"/>
  <c r="Y895" i="4" s="1"/>
  <c r="G892" i="4"/>
  <c r="Y892" i="4" s="1"/>
  <c r="G889" i="4"/>
  <c r="Y889" i="4" s="1"/>
  <c r="G886" i="4"/>
  <c r="G883" i="4"/>
  <c r="Y883" i="4" s="1"/>
  <c r="G880" i="4"/>
  <c r="Y880" i="4" s="1"/>
  <c r="G877" i="4"/>
  <c r="G874" i="4"/>
  <c r="Y874" i="4" s="1"/>
  <c r="G871" i="4"/>
  <c r="Y871" i="4" s="1"/>
  <c r="G868" i="4"/>
  <c r="Y868" i="4" s="1"/>
  <c r="G865" i="4"/>
  <c r="Y865" i="4" s="1"/>
  <c r="G850" i="4"/>
  <c r="G847" i="4"/>
  <c r="G844" i="4"/>
  <c r="Y844" i="4" s="1"/>
  <c r="G841" i="4"/>
  <c r="Y841" i="4" s="1"/>
  <c r="G838" i="4"/>
  <c r="G835" i="4"/>
  <c r="Y835" i="4" s="1"/>
  <c r="G832" i="4"/>
  <c r="G829" i="4"/>
  <c r="Y829" i="4" s="1"/>
  <c r="G826" i="4"/>
  <c r="Y826" i="4" s="1"/>
  <c r="G823" i="4"/>
  <c r="Y823" i="4" s="1"/>
  <c r="G820" i="4"/>
  <c r="Y820" i="4" s="1"/>
  <c r="G817" i="4"/>
  <c r="Y817" i="4" s="1"/>
  <c r="G814" i="4"/>
  <c r="Y814" i="4" s="1"/>
  <c r="G811" i="4"/>
  <c r="Y811" i="4" s="1"/>
  <c r="G808" i="4"/>
  <c r="Y808" i="4" s="1"/>
  <c r="G805" i="4"/>
  <c r="Y805" i="4" s="1"/>
  <c r="G802" i="4"/>
  <c r="Y802" i="4" s="1"/>
  <c r="G799" i="4"/>
  <c r="Y799" i="4" s="1"/>
  <c r="G796" i="4"/>
  <c r="Y796" i="4" s="1"/>
  <c r="G793" i="4"/>
  <c r="Y793" i="4" s="1"/>
  <c r="G790" i="4"/>
  <c r="Y790" i="4" s="1"/>
  <c r="G787" i="4"/>
  <c r="Y787" i="4" s="1"/>
  <c r="G784" i="4"/>
  <c r="G781" i="4"/>
  <c r="Y781" i="4" s="1"/>
  <c r="G778" i="4"/>
  <c r="Y778" i="4" s="1"/>
  <c r="G775" i="4"/>
  <c r="Y775" i="4" s="1"/>
  <c r="G772" i="4"/>
  <c r="Y772" i="4" s="1"/>
  <c r="G769" i="4"/>
  <c r="G766" i="4"/>
  <c r="G763" i="4"/>
  <c r="Y763" i="4" s="1"/>
  <c r="G760" i="4"/>
  <c r="G751" i="4"/>
  <c r="G748" i="4"/>
  <c r="Y748" i="4" s="1"/>
  <c r="G745" i="4"/>
  <c r="G742" i="4"/>
  <c r="G739" i="4"/>
  <c r="G736" i="4"/>
  <c r="G733" i="4"/>
  <c r="G730" i="4"/>
  <c r="Y730" i="4" s="1"/>
  <c r="G726" i="4"/>
  <c r="G717" i="4"/>
  <c r="Y717" i="4" s="1"/>
  <c r="G713" i="4"/>
  <c r="Y713" i="4" s="1"/>
  <c r="G708" i="4"/>
  <c r="Y708" i="4" s="1"/>
  <c r="G704" i="4"/>
  <c r="G695" i="4"/>
  <c r="Y695" i="4" s="1"/>
  <c r="G686" i="4"/>
  <c r="Y686" i="4" s="1"/>
  <c r="G672" i="4"/>
  <c r="Y672" i="4" s="1"/>
  <c r="G663" i="4"/>
  <c r="G659" i="4"/>
  <c r="Y659" i="4" s="1"/>
  <c r="G654" i="4"/>
  <c r="Y654" i="4" s="1"/>
  <c r="G650" i="4"/>
  <c r="Y650" i="4" s="1"/>
  <c r="G641" i="4"/>
  <c r="Y641" i="4" s="1"/>
  <c r="G632" i="4"/>
  <c r="Y632" i="4" s="1"/>
  <c r="G627" i="4"/>
  <c r="G618" i="4"/>
  <c r="G609" i="4"/>
  <c r="G600" i="4"/>
  <c r="Y600" i="4" s="1"/>
  <c r="G591" i="4"/>
  <c r="G582" i="4"/>
  <c r="G573" i="4"/>
  <c r="G569" i="4"/>
  <c r="G564" i="4"/>
  <c r="G555" i="4"/>
  <c r="Y555" i="4" s="1"/>
  <c r="G546" i="4"/>
  <c r="G542" i="4"/>
  <c r="Y542" i="4" s="1"/>
  <c r="G533" i="4"/>
  <c r="Y533" i="4" s="1"/>
  <c r="G524" i="4"/>
  <c r="Y524" i="4" s="1"/>
  <c r="G515" i="4"/>
  <c r="Y515" i="4" s="1"/>
  <c r="G510" i="4"/>
  <c r="Y510" i="4" s="1"/>
  <c r="K1169" i="4"/>
  <c r="H1169" i="4"/>
  <c r="F1169" i="4"/>
  <c r="Y1169" i="4" s="1"/>
  <c r="K1166" i="4"/>
  <c r="H1166" i="4"/>
  <c r="F1166" i="4"/>
  <c r="Y1166" i="4" s="1"/>
  <c r="K1163" i="4"/>
  <c r="H1163" i="4"/>
  <c r="F1163" i="4"/>
  <c r="Y1163" i="4" s="1"/>
  <c r="K1160" i="4"/>
  <c r="H1160" i="4"/>
  <c r="F1160" i="4"/>
  <c r="Y1160" i="4" s="1"/>
  <c r="K1157" i="4"/>
  <c r="H1157" i="4"/>
  <c r="F1157" i="4"/>
  <c r="Y1157" i="4" s="1"/>
  <c r="K1154" i="4"/>
  <c r="H1154" i="4"/>
  <c r="F1154" i="4"/>
  <c r="K1151" i="4"/>
  <c r="H1151" i="4"/>
  <c r="F1151" i="4"/>
  <c r="Y1151" i="4" s="1"/>
  <c r="K1148" i="4"/>
  <c r="H1148" i="4"/>
  <c r="F1148" i="4"/>
  <c r="Y1148" i="4" s="1"/>
  <c r="K1145" i="4"/>
  <c r="H1145" i="4"/>
  <c r="F1145" i="4"/>
  <c r="Y1145" i="4" s="1"/>
  <c r="K1142" i="4"/>
  <c r="H1142" i="4"/>
  <c r="F1142" i="4"/>
  <c r="Y1142" i="4" s="1"/>
  <c r="K1139" i="4"/>
  <c r="H1139" i="4"/>
  <c r="F1139" i="4"/>
  <c r="K1136" i="4"/>
  <c r="H1136" i="4"/>
  <c r="F1136" i="4"/>
  <c r="Y1136" i="4" s="1"/>
  <c r="K1133" i="4"/>
  <c r="H1133" i="4"/>
  <c r="F1133" i="4"/>
  <c r="Y1133" i="4" s="1"/>
  <c r="K1130" i="4"/>
  <c r="H1130" i="4"/>
  <c r="F1130" i="4"/>
  <c r="Y1130" i="4" s="1"/>
  <c r="K1127" i="4"/>
  <c r="H1127" i="4"/>
  <c r="F1127" i="4"/>
  <c r="Y1127" i="4" s="1"/>
  <c r="K1124" i="4"/>
  <c r="H1124" i="4"/>
  <c r="F1124" i="4"/>
  <c r="Y1124" i="4" s="1"/>
  <c r="K1123" i="4"/>
  <c r="F1123" i="4"/>
  <c r="Y1123" i="4" s="1"/>
  <c r="H1123" i="4"/>
  <c r="K1120" i="4"/>
  <c r="F1120" i="4"/>
  <c r="Y1120" i="4" s="1"/>
  <c r="H1120" i="4"/>
  <c r="K1117" i="4"/>
  <c r="F1117" i="4"/>
  <c r="Y1117" i="4" s="1"/>
  <c r="H1117" i="4"/>
  <c r="K1114" i="4"/>
  <c r="F1114" i="4"/>
  <c r="Y1114" i="4" s="1"/>
  <c r="H1114" i="4"/>
  <c r="K1109" i="4"/>
  <c r="H1109" i="4"/>
  <c r="F1109" i="4"/>
  <c r="K1106" i="4"/>
  <c r="H1106" i="4"/>
  <c r="F1106" i="4"/>
  <c r="Y1106" i="4" s="1"/>
  <c r="K1102" i="4"/>
  <c r="F1102" i="4"/>
  <c r="Y1102" i="4" s="1"/>
  <c r="H1102" i="4"/>
  <c r="K1099" i="4"/>
  <c r="F1099" i="4"/>
  <c r="Y1099" i="4" s="1"/>
  <c r="H1099" i="4"/>
  <c r="K1096" i="4"/>
  <c r="F1096" i="4"/>
  <c r="Y1096" i="4" s="1"/>
  <c r="H1096" i="4"/>
  <c r="K1095" i="4"/>
  <c r="H1095" i="4"/>
  <c r="F1095" i="4"/>
  <c r="K1092" i="4"/>
  <c r="H1092" i="4"/>
  <c r="F1092" i="4"/>
  <c r="K1089" i="4"/>
  <c r="H1089" i="4"/>
  <c r="F1089" i="4"/>
  <c r="K1086" i="4"/>
  <c r="H1086" i="4"/>
  <c r="F1086" i="4"/>
  <c r="K1083" i="4"/>
  <c r="H1083" i="4"/>
  <c r="F1083" i="4"/>
  <c r="K1080" i="4"/>
  <c r="H1080" i="4"/>
  <c r="F1080" i="4"/>
  <c r="K1214" i="4"/>
  <c r="V1214" i="4" s="1"/>
  <c r="H1214" i="4"/>
  <c r="K1076" i="4"/>
  <c r="H1076" i="4"/>
  <c r="F1076" i="4"/>
  <c r="Y1076" i="4" s="1"/>
  <c r="K1072" i="4"/>
  <c r="F1072" i="4"/>
  <c r="Y1072" i="4" s="1"/>
  <c r="H1072" i="4"/>
  <c r="K1069" i="4"/>
  <c r="F1069" i="4"/>
  <c r="Y1069" i="4" s="1"/>
  <c r="H1069" i="4"/>
  <c r="K1066" i="4"/>
  <c r="F1066" i="4"/>
  <c r="H1066" i="4"/>
  <c r="K1063" i="4"/>
  <c r="F1063" i="4"/>
  <c r="Y1063" i="4" s="1"/>
  <c r="H1063" i="4"/>
  <c r="K1060" i="4"/>
  <c r="F1060" i="4"/>
  <c r="Y1060" i="4" s="1"/>
  <c r="H1060" i="4"/>
  <c r="K1057" i="4"/>
  <c r="F1057" i="4"/>
  <c r="Y1057" i="4" s="1"/>
  <c r="H1057" i="4"/>
  <c r="K1054" i="4"/>
  <c r="F1054" i="4"/>
  <c r="Y1054" i="4" s="1"/>
  <c r="H1054" i="4"/>
  <c r="K1051" i="4"/>
  <c r="F1051" i="4"/>
  <c r="Y1051" i="4" s="1"/>
  <c r="H1051" i="4"/>
  <c r="K1047" i="4"/>
  <c r="H1047" i="4"/>
  <c r="F1047" i="4"/>
  <c r="K1044" i="4"/>
  <c r="H1044" i="4"/>
  <c r="F1044" i="4"/>
  <c r="K1041" i="4"/>
  <c r="H1041" i="4"/>
  <c r="F1041" i="4"/>
  <c r="K1038" i="4"/>
  <c r="H1038" i="4"/>
  <c r="F1038" i="4"/>
  <c r="K1035" i="4"/>
  <c r="H1035" i="4"/>
  <c r="F1035" i="4"/>
  <c r="K1032" i="4"/>
  <c r="H1032" i="4"/>
  <c r="F1032" i="4"/>
  <c r="K1029" i="4"/>
  <c r="H1029" i="4"/>
  <c r="F1029" i="4"/>
  <c r="K1211" i="4"/>
  <c r="T1211" i="4" s="1"/>
  <c r="H1211" i="4"/>
  <c r="K1025" i="4"/>
  <c r="H1025" i="4"/>
  <c r="F1025" i="4"/>
  <c r="K1024" i="4"/>
  <c r="F1024" i="4"/>
  <c r="Y1024" i="4" s="1"/>
  <c r="H1024" i="4"/>
  <c r="K1209" i="4"/>
  <c r="P1209" i="4" s="1"/>
  <c r="H1209" i="4"/>
  <c r="K1020" i="4"/>
  <c r="H1020" i="4"/>
  <c r="F1020" i="4"/>
  <c r="K1017" i="4"/>
  <c r="H1017" i="4"/>
  <c r="F1017" i="4"/>
  <c r="K1014" i="4"/>
  <c r="H1014" i="4"/>
  <c r="F1014" i="4"/>
  <c r="K1011" i="4"/>
  <c r="H1011" i="4"/>
  <c r="F1011" i="4"/>
  <c r="K1008" i="4"/>
  <c r="H1008" i="4"/>
  <c r="F1008" i="4"/>
  <c r="K1005" i="4"/>
  <c r="H1005" i="4"/>
  <c r="F1005" i="4"/>
  <c r="K1002" i="4"/>
  <c r="H1002" i="4"/>
  <c r="F1002" i="4"/>
  <c r="K999" i="4"/>
  <c r="H999" i="4"/>
  <c r="F999" i="4"/>
  <c r="K996" i="4"/>
  <c r="H996" i="4"/>
  <c r="F996" i="4"/>
  <c r="K992" i="4"/>
  <c r="H992" i="4"/>
  <c r="F992" i="4"/>
  <c r="H1207" i="4"/>
  <c r="K1207" i="4"/>
  <c r="S1207" i="4" s="1"/>
  <c r="K988" i="4"/>
  <c r="F988" i="4"/>
  <c r="Y988" i="4" s="1"/>
  <c r="H988" i="4"/>
  <c r="K985" i="4"/>
  <c r="F985" i="4"/>
  <c r="H985" i="4"/>
  <c r="K981" i="4"/>
  <c r="H981" i="4"/>
  <c r="F981" i="4"/>
  <c r="K978" i="4"/>
  <c r="H978" i="4"/>
  <c r="F978" i="4"/>
  <c r="K975" i="4"/>
  <c r="H975" i="4"/>
  <c r="F975" i="4"/>
  <c r="K972" i="4"/>
  <c r="H972" i="4"/>
  <c r="F972" i="4"/>
  <c r="K971" i="4"/>
  <c r="H971" i="4"/>
  <c r="F971" i="4"/>
  <c r="K968" i="4"/>
  <c r="H968" i="4"/>
  <c r="F968" i="4"/>
  <c r="K965" i="4"/>
  <c r="F965" i="4"/>
  <c r="H965" i="4"/>
  <c r="K962" i="4"/>
  <c r="H962" i="4"/>
  <c r="F962" i="4"/>
  <c r="Y962" i="4" s="1"/>
  <c r="K959" i="4"/>
  <c r="H959" i="4"/>
  <c r="F959" i="4"/>
  <c r="K956" i="4"/>
  <c r="F956" i="4"/>
  <c r="Y956" i="4" s="1"/>
  <c r="H956" i="4"/>
  <c r="K953" i="4"/>
  <c r="H953" i="4"/>
  <c r="F953" i="4"/>
  <c r="K950" i="4"/>
  <c r="H950" i="4"/>
  <c r="F950" i="4"/>
  <c r="Y950" i="4" s="1"/>
  <c r="K947" i="4"/>
  <c r="F947" i="4"/>
  <c r="Y947" i="4" s="1"/>
  <c r="H947" i="4"/>
  <c r="K944" i="4"/>
  <c r="H944" i="4"/>
  <c r="F944" i="4"/>
  <c r="Y944" i="4" s="1"/>
  <c r="K941" i="4"/>
  <c r="H941" i="4"/>
  <c r="F941" i="4"/>
  <c r="Y941" i="4" s="1"/>
  <c r="K938" i="4"/>
  <c r="F938" i="4"/>
  <c r="Y938" i="4" s="1"/>
  <c r="H938" i="4"/>
  <c r="K935" i="4"/>
  <c r="H935" i="4"/>
  <c r="F935" i="4"/>
  <c r="Y935" i="4" s="1"/>
  <c r="K932" i="4"/>
  <c r="H932" i="4"/>
  <c r="F932" i="4"/>
  <c r="Y932" i="4" s="1"/>
  <c r="K929" i="4"/>
  <c r="F929" i="4"/>
  <c r="Y929" i="4" s="1"/>
  <c r="H929" i="4"/>
  <c r="K926" i="4"/>
  <c r="H926" i="4"/>
  <c r="F926" i="4"/>
  <c r="Y926" i="4" s="1"/>
  <c r="K923" i="4"/>
  <c r="H923" i="4"/>
  <c r="F923" i="4"/>
  <c r="K920" i="4"/>
  <c r="F920" i="4"/>
  <c r="Y920" i="4" s="1"/>
  <c r="H920" i="4"/>
  <c r="K917" i="4"/>
  <c r="H917" i="4"/>
  <c r="F917" i="4"/>
  <c r="Y917" i="4" s="1"/>
  <c r="K914" i="4"/>
  <c r="H914" i="4"/>
  <c r="F914" i="4"/>
  <c r="K911" i="4"/>
  <c r="F911" i="4"/>
  <c r="Y911" i="4" s="1"/>
  <c r="H911" i="4"/>
  <c r="K908" i="4"/>
  <c r="H908" i="4"/>
  <c r="F908" i="4"/>
  <c r="Y908" i="4" s="1"/>
  <c r="K905" i="4"/>
  <c r="H905" i="4"/>
  <c r="F905" i="4"/>
  <c r="Y905" i="4" s="1"/>
  <c r="K902" i="4"/>
  <c r="F902" i="4"/>
  <c r="H902" i="4"/>
  <c r="K899" i="4"/>
  <c r="H899" i="4"/>
  <c r="F899" i="4"/>
  <c r="K896" i="4"/>
  <c r="H896" i="4"/>
  <c r="F896" i="4"/>
  <c r="Y896" i="4" s="1"/>
  <c r="K893" i="4"/>
  <c r="F893" i="4"/>
  <c r="Y893" i="4" s="1"/>
  <c r="H893" i="4"/>
  <c r="K890" i="4"/>
  <c r="H890" i="4"/>
  <c r="F890" i="4"/>
  <c r="Y890" i="4" s="1"/>
  <c r="K887" i="4"/>
  <c r="H887" i="4"/>
  <c r="F887" i="4"/>
  <c r="K884" i="4"/>
  <c r="F884" i="4"/>
  <c r="Y884" i="4" s="1"/>
  <c r="H884" i="4"/>
  <c r="K881" i="4"/>
  <c r="H881" i="4"/>
  <c r="F881" i="4"/>
  <c r="Y881" i="4" s="1"/>
  <c r="K878" i="4"/>
  <c r="H878" i="4"/>
  <c r="F878" i="4"/>
  <c r="K875" i="4"/>
  <c r="F875" i="4"/>
  <c r="Y875" i="4" s="1"/>
  <c r="H875" i="4"/>
  <c r="K872" i="4"/>
  <c r="H872" i="4"/>
  <c r="F872" i="4"/>
  <c r="Y872" i="4" s="1"/>
  <c r="K869" i="4"/>
  <c r="H869" i="4"/>
  <c r="F869" i="4"/>
  <c r="Y869" i="4" s="1"/>
  <c r="K866" i="4"/>
  <c r="F866" i="4"/>
  <c r="Y866" i="4" s="1"/>
  <c r="H866" i="4"/>
  <c r="K862" i="4"/>
  <c r="F862" i="4"/>
  <c r="Y862" i="4" s="1"/>
  <c r="H862" i="4"/>
  <c r="K859" i="4"/>
  <c r="F859" i="4"/>
  <c r="Y859" i="4" s="1"/>
  <c r="H859" i="4"/>
  <c r="K856" i="4"/>
  <c r="F856" i="4"/>
  <c r="Y856" i="4" s="1"/>
  <c r="H856" i="4"/>
  <c r="K853" i="4"/>
  <c r="F853" i="4"/>
  <c r="Y853" i="4" s="1"/>
  <c r="H853" i="4"/>
  <c r="K1203" i="4"/>
  <c r="Q1203" i="4" s="1"/>
  <c r="H1203" i="4"/>
  <c r="K849" i="4"/>
  <c r="F849" i="4"/>
  <c r="H849" i="4"/>
  <c r="K846" i="4"/>
  <c r="F846" i="4"/>
  <c r="H846" i="4"/>
  <c r="K842" i="4"/>
  <c r="F842" i="4"/>
  <c r="Y842" i="4" s="1"/>
  <c r="H842" i="4"/>
  <c r="K839" i="4"/>
  <c r="F839" i="4"/>
  <c r="Y839" i="4" s="1"/>
  <c r="H839" i="4"/>
  <c r="K836" i="4"/>
  <c r="F836" i="4"/>
  <c r="Y836" i="4" s="1"/>
  <c r="H836" i="4"/>
  <c r="K833" i="4"/>
  <c r="F833" i="4"/>
  <c r="Y833" i="4" s="1"/>
  <c r="H833" i="4"/>
  <c r="K830" i="4"/>
  <c r="F830" i="4"/>
  <c r="Y830" i="4" s="1"/>
  <c r="H830" i="4"/>
  <c r="K827" i="4"/>
  <c r="F827" i="4"/>
  <c r="Y827" i="4" s="1"/>
  <c r="H827" i="4"/>
  <c r="K824" i="4"/>
  <c r="F824" i="4"/>
  <c r="Y824" i="4" s="1"/>
  <c r="H824" i="4"/>
  <c r="K821" i="4"/>
  <c r="F821" i="4"/>
  <c r="H821" i="4"/>
  <c r="K818" i="4"/>
  <c r="F818" i="4"/>
  <c r="H818" i="4"/>
  <c r="K815" i="4"/>
  <c r="F815" i="4"/>
  <c r="Y815" i="4" s="1"/>
  <c r="H815" i="4"/>
  <c r="K812" i="4"/>
  <c r="F812" i="4"/>
  <c r="Y812" i="4" s="1"/>
  <c r="H812" i="4"/>
  <c r="K809" i="4"/>
  <c r="F809" i="4"/>
  <c r="H809" i="4"/>
  <c r="K806" i="4"/>
  <c r="F806" i="4"/>
  <c r="Y806" i="4" s="1"/>
  <c r="H806" i="4"/>
  <c r="K803" i="4"/>
  <c r="F803" i="4"/>
  <c r="Y803" i="4" s="1"/>
  <c r="H803" i="4"/>
  <c r="K800" i="4"/>
  <c r="F800" i="4"/>
  <c r="Y800" i="4" s="1"/>
  <c r="H800" i="4"/>
  <c r="K797" i="4"/>
  <c r="F797" i="4"/>
  <c r="H797" i="4"/>
  <c r="K794" i="4"/>
  <c r="F794" i="4"/>
  <c r="Y794" i="4" s="1"/>
  <c r="H794" i="4"/>
  <c r="K791" i="4"/>
  <c r="F791" i="4"/>
  <c r="H791" i="4"/>
  <c r="K788" i="4"/>
  <c r="F788" i="4"/>
  <c r="Y788" i="4" s="1"/>
  <c r="H788" i="4"/>
  <c r="K785" i="4"/>
  <c r="F785" i="4"/>
  <c r="Y785" i="4" s="1"/>
  <c r="H785" i="4"/>
  <c r="K782" i="4"/>
  <c r="F782" i="4"/>
  <c r="H782" i="4"/>
  <c r="K779" i="4"/>
  <c r="F779" i="4"/>
  <c r="Y779" i="4" s="1"/>
  <c r="H779" i="4"/>
  <c r="K776" i="4"/>
  <c r="F776" i="4"/>
  <c r="Y776" i="4" s="1"/>
  <c r="H776" i="4"/>
  <c r="K773" i="4"/>
  <c r="F773" i="4"/>
  <c r="Y773" i="4" s="1"/>
  <c r="H773" i="4"/>
  <c r="K770" i="4"/>
  <c r="F770" i="4"/>
  <c r="Y770" i="4" s="1"/>
  <c r="H770" i="4"/>
  <c r="K767" i="4"/>
  <c r="F767" i="4"/>
  <c r="Y767" i="4" s="1"/>
  <c r="H767" i="4"/>
  <c r="K764" i="4"/>
  <c r="F764" i="4"/>
  <c r="Y764" i="4" s="1"/>
  <c r="H764" i="4"/>
  <c r="K761" i="4"/>
  <c r="F761" i="4"/>
  <c r="Y761" i="4" s="1"/>
  <c r="H761" i="4"/>
  <c r="K757" i="4"/>
  <c r="F757" i="4"/>
  <c r="H757" i="4"/>
  <c r="K754" i="4"/>
  <c r="F754" i="4"/>
  <c r="H754" i="4"/>
  <c r="K750" i="4"/>
  <c r="F750" i="4"/>
  <c r="H750" i="4"/>
  <c r="K747" i="4"/>
  <c r="F747" i="4"/>
  <c r="H747" i="4"/>
  <c r="K744" i="4"/>
  <c r="F744" i="4"/>
  <c r="H744" i="4"/>
  <c r="K741" i="4"/>
  <c r="F741" i="4"/>
  <c r="H741" i="4"/>
  <c r="K738" i="4"/>
  <c r="F738" i="4"/>
  <c r="H738" i="4"/>
  <c r="K735" i="4"/>
  <c r="F735" i="4"/>
  <c r="H735" i="4"/>
  <c r="K732" i="4"/>
  <c r="F732" i="4"/>
  <c r="H732" i="4"/>
  <c r="K729" i="4"/>
  <c r="F729" i="4"/>
  <c r="H729" i="4"/>
  <c r="K1199" i="4"/>
  <c r="T1199" i="4" s="1"/>
  <c r="H1199" i="4"/>
  <c r="K725" i="4"/>
  <c r="F725" i="4"/>
  <c r="H725" i="4"/>
  <c r="K722" i="4"/>
  <c r="F722" i="4"/>
  <c r="H722" i="4"/>
  <c r="K718" i="4"/>
  <c r="F718" i="4"/>
  <c r="H718" i="4"/>
  <c r="G718" i="4"/>
  <c r="K715" i="4"/>
  <c r="F715" i="4"/>
  <c r="H715" i="4"/>
  <c r="G715" i="4"/>
  <c r="K712" i="4"/>
  <c r="F712" i="4"/>
  <c r="H712" i="4"/>
  <c r="G712" i="4"/>
  <c r="K709" i="4"/>
  <c r="F709" i="4"/>
  <c r="H709" i="4"/>
  <c r="G709" i="4"/>
  <c r="K706" i="4"/>
  <c r="F706" i="4"/>
  <c r="H706" i="4"/>
  <c r="G706" i="4"/>
  <c r="K703" i="4"/>
  <c r="F703" i="4"/>
  <c r="H703" i="4"/>
  <c r="G703" i="4"/>
  <c r="K700" i="4"/>
  <c r="F700" i="4"/>
  <c r="H700" i="4"/>
  <c r="G700" i="4"/>
  <c r="K699" i="4"/>
  <c r="F699" i="4"/>
  <c r="Y699" i="4" s="1"/>
  <c r="H699" i="4"/>
  <c r="K696" i="4"/>
  <c r="F696" i="4"/>
  <c r="H696" i="4"/>
  <c r="K693" i="4"/>
  <c r="F693" i="4"/>
  <c r="H693" i="4"/>
  <c r="K690" i="4"/>
  <c r="F690" i="4"/>
  <c r="Y690" i="4" s="1"/>
  <c r="H690" i="4"/>
  <c r="K687" i="4"/>
  <c r="F687" i="4"/>
  <c r="Y687" i="4" s="1"/>
  <c r="H687" i="4"/>
  <c r="K684" i="4"/>
  <c r="F684" i="4"/>
  <c r="H684" i="4"/>
  <c r="K681" i="4"/>
  <c r="F681" i="4"/>
  <c r="H681" i="4"/>
  <c r="K678" i="4"/>
  <c r="F678" i="4"/>
  <c r="Y678" i="4" s="1"/>
  <c r="H678" i="4"/>
  <c r="K677" i="4"/>
  <c r="F677" i="4"/>
  <c r="Y677" i="4" s="1"/>
  <c r="H677" i="4"/>
  <c r="K674" i="4"/>
  <c r="F674" i="4"/>
  <c r="Y674" i="4" s="1"/>
  <c r="H674" i="4"/>
  <c r="K671" i="4"/>
  <c r="F671" i="4"/>
  <c r="H671" i="4"/>
  <c r="K668" i="4"/>
  <c r="F668" i="4"/>
  <c r="H668" i="4"/>
  <c r="K665" i="4"/>
  <c r="F665" i="4"/>
  <c r="H665" i="4"/>
  <c r="K662" i="4"/>
  <c r="F662" i="4"/>
  <c r="H662" i="4"/>
  <c r="H1195" i="4"/>
  <c r="K1195" i="4"/>
  <c r="U1195" i="4" s="1"/>
  <c r="K658" i="4"/>
  <c r="F658" i="4"/>
  <c r="H658" i="4"/>
  <c r="G658" i="4"/>
  <c r="K655" i="4"/>
  <c r="F655" i="4"/>
  <c r="H655" i="4"/>
  <c r="G655" i="4"/>
  <c r="K1194" i="4"/>
  <c r="T1194" i="4" s="1"/>
  <c r="H1194" i="4"/>
  <c r="K651" i="4"/>
  <c r="F651" i="4"/>
  <c r="Y651" i="4" s="1"/>
  <c r="H651" i="4"/>
  <c r="K648" i="4"/>
  <c r="F648" i="4"/>
  <c r="H648" i="4"/>
  <c r="K645" i="4"/>
  <c r="F645" i="4"/>
  <c r="H645" i="4"/>
  <c r="K642" i="4"/>
  <c r="F642" i="4"/>
  <c r="H642" i="4"/>
  <c r="K639" i="4"/>
  <c r="F639" i="4"/>
  <c r="H639" i="4"/>
  <c r="K636" i="4"/>
  <c r="F636" i="4"/>
  <c r="Y636" i="4" s="1"/>
  <c r="H636" i="4"/>
  <c r="K633" i="4"/>
  <c r="F633" i="4"/>
  <c r="Y633" i="4" s="1"/>
  <c r="H633" i="4"/>
  <c r="K1193" i="4"/>
  <c r="T1193" i="4" s="1"/>
  <c r="H1193" i="4"/>
  <c r="K629" i="4"/>
  <c r="F629" i="4"/>
  <c r="H629" i="4"/>
  <c r="K626" i="4"/>
  <c r="F626" i="4"/>
  <c r="H626" i="4"/>
  <c r="K623" i="4"/>
  <c r="F623" i="4"/>
  <c r="Y623" i="4" s="1"/>
  <c r="H623" i="4"/>
  <c r="K620" i="4"/>
  <c r="F620" i="4"/>
  <c r="Y620" i="4" s="1"/>
  <c r="H620" i="4"/>
  <c r="K617" i="4"/>
  <c r="F617" i="4"/>
  <c r="H617" i="4"/>
  <c r="K614" i="4"/>
  <c r="F614" i="4"/>
  <c r="Y614" i="4" s="1"/>
  <c r="H614" i="4"/>
  <c r="K611" i="4"/>
  <c r="F611" i="4"/>
  <c r="Y611" i="4" s="1"/>
  <c r="H611" i="4"/>
  <c r="K608" i="4"/>
  <c r="F608" i="4"/>
  <c r="H608" i="4"/>
  <c r="K605" i="4"/>
  <c r="F605" i="4"/>
  <c r="Y605" i="4" s="1"/>
  <c r="H605" i="4"/>
  <c r="K602" i="4"/>
  <c r="F602" i="4"/>
  <c r="Y602" i="4" s="1"/>
  <c r="H602" i="4"/>
  <c r="K599" i="4"/>
  <c r="F599" i="4"/>
  <c r="H599" i="4"/>
  <c r="K596" i="4"/>
  <c r="F596" i="4"/>
  <c r="Y596" i="4" s="1"/>
  <c r="H596" i="4"/>
  <c r="K593" i="4"/>
  <c r="F593" i="4"/>
  <c r="Y593" i="4" s="1"/>
  <c r="H593" i="4"/>
  <c r="K590" i="4"/>
  <c r="F590" i="4"/>
  <c r="H590" i="4"/>
  <c r="K587" i="4"/>
  <c r="F587" i="4"/>
  <c r="Y587" i="4" s="1"/>
  <c r="H587" i="4"/>
  <c r="K584" i="4"/>
  <c r="F584" i="4"/>
  <c r="H584" i="4"/>
  <c r="K581" i="4"/>
  <c r="F581" i="4"/>
  <c r="H581" i="4"/>
  <c r="K578" i="4"/>
  <c r="F578" i="4"/>
  <c r="Y578" i="4" s="1"/>
  <c r="H578" i="4"/>
  <c r="K575" i="4"/>
  <c r="F575" i="4"/>
  <c r="Y575" i="4" s="1"/>
  <c r="H575" i="4"/>
  <c r="K572" i="4"/>
  <c r="F572" i="4"/>
  <c r="H572" i="4"/>
  <c r="K566" i="4"/>
  <c r="F566" i="4"/>
  <c r="Y566" i="4" s="1"/>
  <c r="H566" i="4"/>
  <c r="K563" i="4"/>
  <c r="F563" i="4"/>
  <c r="H563" i="4"/>
  <c r="K560" i="4"/>
  <c r="F560" i="4"/>
  <c r="Y560" i="4" s="1"/>
  <c r="H560" i="4"/>
  <c r="K557" i="4"/>
  <c r="F557" i="4"/>
  <c r="Y557" i="4" s="1"/>
  <c r="H557" i="4"/>
  <c r="K554" i="4"/>
  <c r="F554" i="4"/>
  <c r="H554" i="4"/>
  <c r="K551" i="4"/>
  <c r="F551" i="4"/>
  <c r="Y551" i="4" s="1"/>
  <c r="H551" i="4"/>
  <c r="K548" i="4"/>
  <c r="F548" i="4"/>
  <c r="Y548" i="4" s="1"/>
  <c r="H548" i="4"/>
  <c r="K545" i="4"/>
  <c r="F545" i="4"/>
  <c r="H545" i="4"/>
  <c r="H1189" i="4"/>
  <c r="K1189" i="4"/>
  <c r="U1189" i="4" s="1"/>
  <c r="K541" i="4"/>
  <c r="F541" i="4"/>
  <c r="H541" i="4"/>
  <c r="G541" i="4"/>
  <c r="K540" i="4"/>
  <c r="F540" i="4"/>
  <c r="H540" i="4"/>
  <c r="K537" i="4"/>
  <c r="F537" i="4"/>
  <c r="Y537" i="4" s="1"/>
  <c r="H537" i="4"/>
  <c r="K534" i="4"/>
  <c r="F534" i="4"/>
  <c r="Y534" i="4" s="1"/>
  <c r="H534" i="4"/>
  <c r="K531" i="4"/>
  <c r="F531" i="4"/>
  <c r="H531" i="4"/>
  <c r="K528" i="4"/>
  <c r="F528" i="4"/>
  <c r="H528" i="4"/>
  <c r="K525" i="4"/>
  <c r="F525" i="4"/>
  <c r="Y525" i="4" s="1"/>
  <c r="H525" i="4"/>
  <c r="K522" i="4"/>
  <c r="F522" i="4"/>
  <c r="H522" i="4"/>
  <c r="K519" i="4"/>
  <c r="F519" i="4"/>
  <c r="Y519" i="4" s="1"/>
  <c r="H519" i="4"/>
  <c r="K516" i="4"/>
  <c r="F516" i="4"/>
  <c r="Y516" i="4" s="1"/>
  <c r="H516" i="4"/>
  <c r="K513" i="4"/>
  <c r="F513" i="4"/>
  <c r="H513" i="4"/>
  <c r="K512" i="4"/>
  <c r="F512" i="4"/>
  <c r="Y512" i="4" s="1"/>
  <c r="H512" i="4"/>
  <c r="K509" i="4"/>
  <c r="F509" i="4"/>
  <c r="H509" i="4"/>
  <c r="K506" i="4"/>
  <c r="F506" i="4"/>
  <c r="H506" i="4"/>
  <c r="G506" i="4"/>
  <c r="K503" i="4"/>
  <c r="F503" i="4"/>
  <c r="H503" i="4"/>
  <c r="G503" i="4"/>
  <c r="H1186" i="4"/>
  <c r="K1186" i="4"/>
  <c r="R1186" i="4" s="1"/>
  <c r="K499" i="4"/>
  <c r="F499" i="4"/>
  <c r="H499" i="4"/>
  <c r="G499" i="4"/>
  <c r="K496" i="4"/>
  <c r="F496" i="4"/>
  <c r="H496" i="4"/>
  <c r="G496" i="4"/>
  <c r="K493" i="4"/>
  <c r="F493" i="4"/>
  <c r="H493" i="4"/>
  <c r="G493" i="4"/>
  <c r="K490" i="4"/>
  <c r="F490" i="4"/>
  <c r="H490" i="4"/>
  <c r="G490" i="4"/>
  <c r="K487" i="4"/>
  <c r="F487" i="4"/>
  <c r="H487" i="4"/>
  <c r="G487" i="4"/>
  <c r="K484" i="4"/>
  <c r="F484" i="4"/>
  <c r="H484" i="4"/>
  <c r="G484" i="4"/>
  <c r="K481" i="4"/>
  <c r="F481" i="4"/>
  <c r="H481" i="4"/>
  <c r="G481" i="4"/>
  <c r="K478" i="4"/>
  <c r="F478" i="4"/>
  <c r="H478" i="4"/>
  <c r="G478" i="4"/>
  <c r="K474" i="4"/>
  <c r="F474" i="4"/>
  <c r="H474" i="4"/>
  <c r="G474" i="4"/>
  <c r="K471" i="4"/>
  <c r="F471" i="4"/>
  <c r="H471" i="4"/>
  <c r="G471" i="4"/>
  <c r="K468" i="4"/>
  <c r="F468" i="4"/>
  <c r="H468" i="4"/>
  <c r="G468" i="4"/>
  <c r="K465" i="4"/>
  <c r="F465" i="4"/>
  <c r="H465" i="4"/>
  <c r="G465" i="4"/>
  <c r="K462" i="4"/>
  <c r="F462" i="4"/>
  <c r="H462" i="4"/>
  <c r="G462" i="4"/>
  <c r="K459" i="4"/>
  <c r="F459" i="4"/>
  <c r="H459" i="4"/>
  <c r="G459" i="4"/>
  <c r="K456" i="4"/>
  <c r="F456" i="4"/>
  <c r="H456" i="4"/>
  <c r="G456" i="4"/>
  <c r="K453" i="4"/>
  <c r="F453" i="4"/>
  <c r="H453" i="4"/>
  <c r="G453" i="4"/>
  <c r="K450" i="4"/>
  <c r="F450" i="4"/>
  <c r="H450" i="4"/>
  <c r="G450" i="4"/>
  <c r="K447" i="4"/>
  <c r="F447" i="4"/>
  <c r="H447" i="4"/>
  <c r="G447" i="4"/>
  <c r="K444" i="4"/>
  <c r="F444" i="4"/>
  <c r="H444" i="4"/>
  <c r="G444" i="4"/>
  <c r="K441" i="4"/>
  <c r="F441" i="4"/>
  <c r="H441" i="4"/>
  <c r="G441" i="4"/>
  <c r="K438" i="4"/>
  <c r="F438" i="4"/>
  <c r="H438" i="4"/>
  <c r="G438" i="4"/>
  <c r="K435" i="4"/>
  <c r="F435" i="4"/>
  <c r="H435" i="4"/>
  <c r="G435" i="4"/>
  <c r="K432" i="4"/>
  <c r="F432" i="4"/>
  <c r="H432" i="4"/>
  <c r="G432" i="4"/>
  <c r="K429" i="4"/>
  <c r="F429" i="4"/>
  <c r="H429" i="4"/>
  <c r="G429" i="4"/>
  <c r="K426" i="4"/>
  <c r="F426" i="4"/>
  <c r="H426" i="4"/>
  <c r="G426" i="4"/>
  <c r="K423" i="4"/>
  <c r="F423" i="4"/>
  <c r="H423" i="4"/>
  <c r="G423" i="4"/>
  <c r="K420" i="4"/>
  <c r="F420" i="4"/>
  <c r="H420" i="4"/>
  <c r="G420" i="4"/>
  <c r="K417" i="4"/>
  <c r="F417" i="4"/>
  <c r="H417" i="4"/>
  <c r="G417" i="4"/>
  <c r="K414" i="4"/>
  <c r="F414" i="4"/>
  <c r="H414" i="4"/>
  <c r="G414" i="4"/>
  <c r="K413" i="4"/>
  <c r="F413" i="4"/>
  <c r="H413" i="4"/>
  <c r="G413" i="4"/>
  <c r="K410" i="4"/>
  <c r="F410" i="4"/>
  <c r="H410" i="4"/>
  <c r="G410" i="4"/>
  <c r="K407" i="4"/>
  <c r="F407" i="4"/>
  <c r="H407" i="4"/>
  <c r="G407" i="4"/>
  <c r="K404" i="4"/>
  <c r="F404" i="4"/>
  <c r="H404" i="4"/>
  <c r="G404" i="4"/>
  <c r="K401" i="4"/>
  <c r="F401" i="4"/>
  <c r="H401" i="4"/>
  <c r="G401" i="4"/>
  <c r="K398" i="4"/>
  <c r="F398" i="4"/>
  <c r="H398" i="4"/>
  <c r="G398" i="4"/>
  <c r="K395" i="4"/>
  <c r="F395" i="4"/>
  <c r="H395" i="4"/>
  <c r="G395" i="4"/>
  <c r="K392" i="4"/>
  <c r="F392" i="4"/>
  <c r="H392" i="4"/>
  <c r="G392" i="4"/>
  <c r="K389" i="4"/>
  <c r="F389" i="4"/>
  <c r="H389" i="4"/>
  <c r="G389" i="4"/>
  <c r="K386" i="4"/>
  <c r="F386" i="4"/>
  <c r="H386" i="4"/>
  <c r="G386" i="4"/>
  <c r="K383" i="4"/>
  <c r="F383" i="4"/>
  <c r="H383" i="4"/>
  <c r="G383" i="4"/>
  <c r="K380" i="4"/>
  <c r="F380" i="4"/>
  <c r="H380" i="4"/>
  <c r="G380" i="4"/>
  <c r="K377" i="4"/>
  <c r="F377" i="4"/>
  <c r="H377" i="4"/>
  <c r="G377" i="4"/>
  <c r="K1182" i="4"/>
  <c r="R1182" i="4" s="1"/>
  <c r="H1182" i="4"/>
  <c r="K372" i="4"/>
  <c r="F372" i="4"/>
  <c r="H372" i="4"/>
  <c r="G372" i="4"/>
  <c r="K369" i="4"/>
  <c r="F369" i="4"/>
  <c r="H369" i="4"/>
  <c r="G369" i="4"/>
  <c r="K365" i="4"/>
  <c r="F365" i="4"/>
  <c r="H365" i="4"/>
  <c r="G365" i="4"/>
  <c r="K362" i="4"/>
  <c r="F362" i="4"/>
  <c r="H362" i="4"/>
  <c r="G362" i="4"/>
  <c r="K359" i="4"/>
  <c r="F359" i="4"/>
  <c r="H359" i="4"/>
  <c r="G359" i="4"/>
  <c r="K356" i="4"/>
  <c r="F356" i="4"/>
  <c r="H356" i="4"/>
  <c r="G356" i="4"/>
  <c r="K353" i="4"/>
  <c r="F353" i="4"/>
  <c r="H353" i="4"/>
  <c r="G353" i="4"/>
  <c r="K350" i="4"/>
  <c r="F350" i="4"/>
  <c r="H350" i="4"/>
  <c r="G350" i="4"/>
  <c r="K347" i="4"/>
  <c r="F347" i="4"/>
  <c r="H347" i="4"/>
  <c r="G347" i="4"/>
  <c r="K344" i="4"/>
  <c r="F344" i="4"/>
  <c r="H344" i="4"/>
  <c r="G344" i="4"/>
  <c r="K341" i="4"/>
  <c r="F341" i="4"/>
  <c r="H341" i="4"/>
  <c r="G341" i="4"/>
  <c r="K338" i="4"/>
  <c r="F338" i="4"/>
  <c r="H338" i="4"/>
  <c r="G338" i="4"/>
  <c r="K335" i="4"/>
  <c r="F335" i="4"/>
  <c r="H335" i="4"/>
  <c r="G335" i="4"/>
  <c r="K332" i="4"/>
  <c r="F332" i="4"/>
  <c r="H332" i="4"/>
  <c r="G332" i="4"/>
  <c r="K329" i="4"/>
  <c r="F329" i="4"/>
  <c r="H329" i="4"/>
  <c r="G329" i="4"/>
  <c r="K326" i="4"/>
  <c r="F326" i="4"/>
  <c r="H326" i="4"/>
  <c r="G326" i="4"/>
  <c r="K323" i="4"/>
  <c r="F323" i="4"/>
  <c r="H323" i="4"/>
  <c r="G323" i="4"/>
  <c r="K320" i="4"/>
  <c r="F320" i="4"/>
  <c r="H320" i="4"/>
  <c r="G320" i="4"/>
  <c r="K317" i="4"/>
  <c r="F317" i="4"/>
  <c r="H317" i="4"/>
  <c r="G317" i="4"/>
  <c r="K314" i="4"/>
  <c r="F314" i="4"/>
  <c r="H314" i="4"/>
  <c r="G314" i="4"/>
  <c r="K311" i="4"/>
  <c r="F311" i="4"/>
  <c r="H311" i="4"/>
  <c r="G311" i="4"/>
  <c r="K308" i="4"/>
  <c r="F308" i="4"/>
  <c r="H308" i="4"/>
  <c r="G308" i="4"/>
  <c r="K305" i="4"/>
  <c r="F305" i="4"/>
  <c r="H305" i="4"/>
  <c r="G305" i="4"/>
  <c r="K302" i="4"/>
  <c r="F302" i="4"/>
  <c r="H302" i="4"/>
  <c r="G302" i="4"/>
  <c r="K299" i="4"/>
  <c r="F299" i="4"/>
  <c r="H299" i="4"/>
  <c r="G299" i="4"/>
  <c r="K296" i="4"/>
  <c r="F296" i="4"/>
  <c r="H296" i="4"/>
  <c r="G296" i="4"/>
  <c r="Y296" i="4" s="1"/>
  <c r="K293" i="4"/>
  <c r="F293" i="4"/>
  <c r="H293" i="4"/>
  <c r="G293" i="4"/>
  <c r="K290" i="4"/>
  <c r="F290" i="4"/>
  <c r="H290" i="4"/>
  <c r="G290" i="4"/>
  <c r="K287" i="4"/>
  <c r="F287" i="4"/>
  <c r="H287" i="4"/>
  <c r="G287" i="4"/>
  <c r="K284" i="4"/>
  <c r="F284" i="4"/>
  <c r="H284" i="4"/>
  <c r="G284" i="4"/>
  <c r="K281" i="4"/>
  <c r="F281" i="4"/>
  <c r="H281" i="4"/>
  <c r="G281" i="4"/>
  <c r="K278" i="4"/>
  <c r="F278" i="4"/>
  <c r="H278" i="4"/>
  <c r="G278" i="4"/>
  <c r="K275" i="4"/>
  <c r="F275" i="4"/>
  <c r="H275" i="4"/>
  <c r="G275" i="4"/>
  <c r="K272" i="4"/>
  <c r="F272" i="4"/>
  <c r="H272" i="4"/>
  <c r="G272" i="4"/>
  <c r="K269" i="4"/>
  <c r="F269" i="4"/>
  <c r="H269" i="4"/>
  <c r="G269" i="4"/>
  <c r="K266" i="4"/>
  <c r="F266" i="4"/>
  <c r="H266" i="4"/>
  <c r="G266" i="4"/>
  <c r="K262" i="4"/>
  <c r="F262" i="4"/>
  <c r="H262" i="4"/>
  <c r="G262" i="4"/>
  <c r="Y262" i="4" s="1"/>
  <c r="K259" i="4"/>
  <c r="F259" i="4"/>
  <c r="H259" i="4"/>
  <c r="G259" i="4"/>
  <c r="K256" i="4"/>
  <c r="F256" i="4"/>
  <c r="H256" i="4"/>
  <c r="G256" i="4"/>
  <c r="K253" i="4"/>
  <c r="F253" i="4"/>
  <c r="H253" i="4"/>
  <c r="G253" i="4"/>
  <c r="K250" i="4"/>
  <c r="F250" i="4"/>
  <c r="H250" i="4"/>
  <c r="G250" i="4"/>
  <c r="K247" i="4"/>
  <c r="F247" i="4"/>
  <c r="H247" i="4"/>
  <c r="G247" i="4"/>
  <c r="K244" i="4"/>
  <c r="F244" i="4"/>
  <c r="H244" i="4"/>
  <c r="G244" i="4"/>
  <c r="K241" i="4"/>
  <c r="F241" i="4"/>
  <c r="H241" i="4"/>
  <c r="G241" i="4"/>
  <c r="K238" i="4"/>
  <c r="F238" i="4"/>
  <c r="H238" i="4"/>
  <c r="G238" i="4"/>
  <c r="K235" i="4"/>
  <c r="F235" i="4"/>
  <c r="H235" i="4"/>
  <c r="G235" i="4"/>
  <c r="K232" i="4"/>
  <c r="F232" i="4"/>
  <c r="H232" i="4"/>
  <c r="G232" i="4"/>
  <c r="K229" i="4"/>
  <c r="F229" i="4"/>
  <c r="H229" i="4"/>
  <c r="G229" i="4"/>
  <c r="K226" i="4"/>
  <c r="F226" i="4"/>
  <c r="H226" i="4"/>
  <c r="G226" i="4"/>
  <c r="K223" i="4"/>
  <c r="F223" i="4"/>
  <c r="H223" i="4"/>
  <c r="G223" i="4"/>
  <c r="K1179" i="4"/>
  <c r="S1179" i="4" s="1"/>
  <c r="H1179" i="4"/>
  <c r="K219" i="4"/>
  <c r="F219" i="4"/>
  <c r="H219" i="4"/>
  <c r="G219" i="4"/>
  <c r="K216" i="4"/>
  <c r="F216" i="4"/>
  <c r="H216" i="4"/>
  <c r="G216" i="4"/>
  <c r="K213" i="4"/>
  <c r="F213" i="4"/>
  <c r="H213" i="4"/>
  <c r="G213" i="4"/>
  <c r="K210" i="4"/>
  <c r="F210" i="4"/>
  <c r="H210" i="4"/>
  <c r="G210" i="4"/>
  <c r="K207" i="4"/>
  <c r="F207" i="4"/>
  <c r="H207" i="4"/>
  <c r="G207" i="4"/>
  <c r="K204" i="4"/>
  <c r="F204" i="4"/>
  <c r="H204" i="4"/>
  <c r="G204" i="4"/>
  <c r="K201" i="4"/>
  <c r="F201" i="4"/>
  <c r="H201" i="4"/>
  <c r="G201" i="4"/>
  <c r="K198" i="4"/>
  <c r="F198" i="4"/>
  <c r="H198" i="4"/>
  <c r="G198" i="4"/>
  <c r="K195" i="4"/>
  <c r="F195" i="4"/>
  <c r="H195" i="4"/>
  <c r="G195" i="4"/>
  <c r="K192" i="4"/>
  <c r="F192" i="4"/>
  <c r="H192" i="4"/>
  <c r="G192" i="4"/>
  <c r="K189" i="4"/>
  <c r="F189" i="4"/>
  <c r="H189" i="4"/>
  <c r="G189" i="4"/>
  <c r="K186" i="4"/>
  <c r="F186" i="4"/>
  <c r="H186" i="4"/>
  <c r="G186" i="4"/>
  <c r="K183" i="4"/>
  <c r="F183" i="4"/>
  <c r="H183" i="4"/>
  <c r="G183" i="4"/>
  <c r="K180" i="4"/>
  <c r="F180" i="4"/>
  <c r="H180" i="4"/>
  <c r="G180" i="4"/>
  <c r="K179" i="4"/>
  <c r="F179" i="4"/>
  <c r="H179" i="4"/>
  <c r="G179" i="4"/>
  <c r="K176" i="4"/>
  <c r="F176" i="4"/>
  <c r="H176" i="4"/>
  <c r="G176" i="4"/>
  <c r="K173" i="4"/>
  <c r="F173" i="4"/>
  <c r="H173" i="4"/>
  <c r="G173" i="4"/>
  <c r="K170" i="4"/>
  <c r="F170" i="4"/>
  <c r="H170" i="4"/>
  <c r="G170" i="4"/>
  <c r="K167" i="4"/>
  <c r="F167" i="4"/>
  <c r="H167" i="4"/>
  <c r="G167" i="4"/>
  <c r="H1177" i="4"/>
  <c r="K1177" i="4"/>
  <c r="T1177" i="4" s="1"/>
  <c r="K165" i="4"/>
  <c r="F165" i="4"/>
  <c r="H165" i="4"/>
  <c r="G165" i="4"/>
  <c r="K162" i="4"/>
  <c r="F162" i="4"/>
  <c r="H162" i="4"/>
  <c r="G162" i="4"/>
  <c r="K159" i="4"/>
  <c r="F159" i="4"/>
  <c r="H159" i="4"/>
  <c r="G159" i="4"/>
  <c r="K156" i="4"/>
  <c r="F156" i="4"/>
  <c r="H156" i="4"/>
  <c r="G156" i="4"/>
  <c r="K152" i="4"/>
  <c r="F152" i="4"/>
  <c r="H152" i="4"/>
  <c r="G152" i="4"/>
  <c r="K149" i="4"/>
  <c r="F149" i="4"/>
  <c r="H149" i="4"/>
  <c r="G149" i="4"/>
  <c r="K146" i="4"/>
  <c r="F146" i="4"/>
  <c r="H146" i="4"/>
  <c r="G146" i="4"/>
  <c r="K143" i="4"/>
  <c r="F143" i="4"/>
  <c r="H143" i="4"/>
  <c r="G143" i="4"/>
  <c r="K140" i="4"/>
  <c r="F140" i="4"/>
  <c r="H140" i="4"/>
  <c r="G140" i="4"/>
  <c r="K137" i="4"/>
  <c r="F137" i="4"/>
  <c r="H137" i="4"/>
  <c r="G137" i="4"/>
  <c r="K134" i="4"/>
  <c r="F134" i="4"/>
  <c r="H134" i="4"/>
  <c r="G134" i="4"/>
  <c r="K131" i="4"/>
  <c r="F131" i="4"/>
  <c r="H131" i="4"/>
  <c r="G131" i="4"/>
  <c r="K128" i="4"/>
  <c r="F128" i="4"/>
  <c r="H128" i="4"/>
  <c r="G128" i="4"/>
  <c r="K124" i="4"/>
  <c r="F124" i="4"/>
  <c r="H124" i="4"/>
  <c r="G124" i="4"/>
  <c r="K121" i="4"/>
  <c r="F121" i="4"/>
  <c r="H121" i="4"/>
  <c r="G121" i="4"/>
  <c r="K118" i="4"/>
  <c r="F118" i="4"/>
  <c r="H118" i="4"/>
  <c r="C14" i="5" s="1"/>
  <c r="G118" i="4"/>
  <c r="K115" i="4"/>
  <c r="F115" i="4"/>
  <c r="H115" i="4"/>
  <c r="G115" i="4"/>
  <c r="K112" i="4"/>
  <c r="F112" i="4"/>
  <c r="H112" i="4"/>
  <c r="G112" i="4"/>
  <c r="K109" i="4"/>
  <c r="F109" i="4"/>
  <c r="H109" i="4"/>
  <c r="G109" i="4"/>
  <c r="K106" i="4"/>
  <c r="F106" i="4"/>
  <c r="H106" i="4"/>
  <c r="G106" i="4"/>
  <c r="K103" i="4"/>
  <c r="F103" i="4"/>
  <c r="H103" i="4"/>
  <c r="G103" i="4"/>
  <c r="K100" i="4"/>
  <c r="F100" i="4"/>
  <c r="H100" i="4"/>
  <c r="G100" i="4"/>
  <c r="K97" i="4"/>
  <c r="F97" i="4"/>
  <c r="H97" i="4"/>
  <c r="G97" i="4"/>
  <c r="K94" i="4"/>
  <c r="F94" i="4"/>
  <c r="H94" i="4"/>
  <c r="G94" i="4"/>
  <c r="K91" i="4"/>
  <c r="F91" i="4"/>
  <c r="H91" i="4"/>
  <c r="G91" i="4"/>
  <c r="K88" i="4"/>
  <c r="F88" i="4"/>
  <c r="H88" i="4"/>
  <c r="G88" i="4"/>
  <c r="K85" i="4"/>
  <c r="F85" i="4"/>
  <c r="H85" i="4"/>
  <c r="G85" i="4"/>
  <c r="K82" i="4"/>
  <c r="F82" i="4"/>
  <c r="H82" i="4"/>
  <c r="G82" i="4"/>
  <c r="K79" i="4"/>
  <c r="F79" i="4"/>
  <c r="H79" i="4"/>
  <c r="G79" i="4"/>
  <c r="K76" i="4"/>
  <c r="F76" i="4"/>
  <c r="H76" i="4"/>
  <c r="G76" i="4"/>
  <c r="K73" i="4"/>
  <c r="F73" i="4"/>
  <c r="H73" i="4"/>
  <c r="G73" i="4"/>
  <c r="K70" i="4"/>
  <c r="F70" i="4"/>
  <c r="H70" i="4"/>
  <c r="G70" i="4"/>
  <c r="K67" i="4"/>
  <c r="F67" i="4"/>
  <c r="H67" i="4"/>
  <c r="G67" i="4"/>
  <c r="K64" i="4"/>
  <c r="F64" i="4"/>
  <c r="H64" i="4"/>
  <c r="G64" i="4"/>
  <c r="K61" i="4"/>
  <c r="F61" i="4"/>
  <c r="H61" i="4"/>
  <c r="G61" i="4"/>
  <c r="K1173" i="4"/>
  <c r="T1173" i="4" s="1"/>
  <c r="H1173" i="4"/>
  <c r="K57" i="4"/>
  <c r="F57" i="4"/>
  <c r="H57" i="4"/>
  <c r="G57" i="4"/>
  <c r="K54" i="4"/>
  <c r="F54" i="4"/>
  <c r="H54" i="4"/>
  <c r="G54" i="4"/>
  <c r="K1172" i="4"/>
  <c r="Q1172" i="4" s="1"/>
  <c r="H1172" i="4"/>
  <c r="K50" i="4"/>
  <c r="F50" i="4"/>
  <c r="G50" i="4"/>
  <c r="H50" i="4"/>
  <c r="K47" i="4"/>
  <c r="F47" i="4"/>
  <c r="G47" i="4"/>
  <c r="H47" i="4"/>
  <c r="K44" i="4"/>
  <c r="F44" i="4"/>
  <c r="G44" i="4"/>
  <c r="H44" i="4"/>
  <c r="K41" i="4"/>
  <c r="F41" i="4"/>
  <c r="G41" i="4"/>
  <c r="H41" i="4"/>
  <c r="K38" i="4"/>
  <c r="F38" i="4"/>
  <c r="G38" i="4"/>
  <c r="H38" i="4"/>
  <c r="K35" i="4"/>
  <c r="F35" i="4"/>
  <c r="G35" i="4"/>
  <c r="H35" i="4"/>
  <c r="K32" i="4"/>
  <c r="F32" i="4"/>
  <c r="G32" i="4"/>
  <c r="H32" i="4"/>
  <c r="K29" i="4"/>
  <c r="F29" i="4"/>
  <c r="H29" i="4"/>
  <c r="G29" i="4"/>
  <c r="K26" i="4"/>
  <c r="F26" i="4"/>
  <c r="H26" i="4"/>
  <c r="G26" i="4"/>
  <c r="K23" i="4"/>
  <c r="F23" i="4"/>
  <c r="G23" i="4"/>
  <c r="H23" i="4"/>
  <c r="K20" i="4"/>
  <c r="F20" i="4"/>
  <c r="G20" i="4"/>
  <c r="H20" i="4"/>
  <c r="K17" i="4"/>
  <c r="F17" i="4"/>
  <c r="G17" i="4"/>
  <c r="H17" i="4"/>
  <c r="K14" i="4"/>
  <c r="F14" i="4"/>
  <c r="G14" i="4"/>
  <c r="H14" i="4"/>
  <c r="K11" i="4"/>
  <c r="F11" i="4"/>
  <c r="G11" i="4"/>
  <c r="H11" i="4"/>
  <c r="K7" i="4"/>
  <c r="F7" i="4"/>
  <c r="H7" i="4"/>
  <c r="G7" i="4"/>
  <c r="K4" i="4"/>
  <c r="F4" i="4"/>
  <c r="H4" i="4"/>
  <c r="G4" i="4"/>
  <c r="G1170" i="4"/>
  <c r="Y1170" i="4" s="1"/>
  <c r="G1167" i="4"/>
  <c r="Y1167" i="4" s="1"/>
  <c r="G1164" i="4"/>
  <c r="Y1164" i="4" s="1"/>
  <c r="G1161" i="4"/>
  <c r="Y1161" i="4" s="1"/>
  <c r="G1158" i="4"/>
  <c r="Y1158" i="4" s="1"/>
  <c r="G1155" i="4"/>
  <c r="Y1155" i="4" s="1"/>
  <c r="G1152" i="4"/>
  <c r="Y1152" i="4" s="1"/>
  <c r="G1149" i="4"/>
  <c r="Y1149" i="4" s="1"/>
  <c r="G1146" i="4"/>
  <c r="Y1146" i="4" s="1"/>
  <c r="G1143" i="4"/>
  <c r="Y1143" i="4" s="1"/>
  <c r="G1140" i="4"/>
  <c r="Y1140" i="4" s="1"/>
  <c r="G1137" i="4"/>
  <c r="Y1137" i="4" s="1"/>
  <c r="G1134" i="4"/>
  <c r="Y1134" i="4" s="1"/>
  <c r="G1131" i="4"/>
  <c r="Y1131" i="4" s="1"/>
  <c r="G1128" i="4"/>
  <c r="Y1128" i="4" s="1"/>
  <c r="G1125" i="4"/>
  <c r="Y1125" i="4" s="1"/>
  <c r="G1122" i="4"/>
  <c r="Y1122" i="4" s="1"/>
  <c r="G1119" i="4"/>
  <c r="Y1119" i="4" s="1"/>
  <c r="G1116" i="4"/>
  <c r="Y1116" i="4" s="1"/>
  <c r="G1113" i="4"/>
  <c r="Y1113" i="4" s="1"/>
  <c r="G1110" i="4"/>
  <c r="Y1110" i="4" s="1"/>
  <c r="G1107" i="4"/>
  <c r="Y1107" i="4" s="1"/>
  <c r="G1104" i="4"/>
  <c r="Y1104" i="4" s="1"/>
  <c r="G1101" i="4"/>
  <c r="Y1101" i="4" s="1"/>
  <c r="G1098" i="4"/>
  <c r="Y1098" i="4" s="1"/>
  <c r="G1095" i="4"/>
  <c r="Y1095" i="4" s="1"/>
  <c r="G1092" i="4"/>
  <c r="G1089" i="4"/>
  <c r="G1086" i="4"/>
  <c r="Y1086" i="4" s="1"/>
  <c r="G1083" i="4"/>
  <c r="G1080" i="4"/>
  <c r="G1077" i="4"/>
  <c r="Y1077" i="4" s="1"/>
  <c r="G1074" i="4"/>
  <c r="Y1074" i="4" s="1"/>
  <c r="G1071" i="4"/>
  <c r="Y1071" i="4" s="1"/>
  <c r="G1068" i="4"/>
  <c r="Y1068" i="4" s="1"/>
  <c r="G1065" i="4"/>
  <c r="Y1065" i="4" s="1"/>
  <c r="G1062" i="4"/>
  <c r="Y1062" i="4" s="1"/>
  <c r="G1059" i="4"/>
  <c r="Y1059" i="4" s="1"/>
  <c r="G1056" i="4"/>
  <c r="Y1056" i="4" s="1"/>
  <c r="G1053" i="4"/>
  <c r="Y1053" i="4" s="1"/>
  <c r="G1050" i="4"/>
  <c r="Y1050" i="4" s="1"/>
  <c r="G1047" i="4"/>
  <c r="G1044" i="4"/>
  <c r="Y1044" i="4" s="1"/>
  <c r="G1041" i="4"/>
  <c r="Y1041" i="4" s="1"/>
  <c r="G1038" i="4"/>
  <c r="G1035" i="4"/>
  <c r="Y1035" i="4" s="1"/>
  <c r="G1032" i="4"/>
  <c r="Y1032" i="4" s="1"/>
  <c r="G1029" i="4"/>
  <c r="G1026" i="4"/>
  <c r="Y1026" i="4" s="1"/>
  <c r="G1023" i="4"/>
  <c r="Y1023" i="4" s="1"/>
  <c r="G1020" i="4"/>
  <c r="G1017" i="4"/>
  <c r="G1014" i="4"/>
  <c r="Y1014" i="4" s="1"/>
  <c r="G1011" i="4"/>
  <c r="G1008" i="4"/>
  <c r="G1005" i="4"/>
  <c r="Y1005" i="4" s="1"/>
  <c r="G1002" i="4"/>
  <c r="G999" i="4"/>
  <c r="G996" i="4"/>
  <c r="Y996" i="4" s="1"/>
  <c r="G993" i="4"/>
  <c r="Y993" i="4" s="1"/>
  <c r="G990" i="4"/>
  <c r="Y990" i="4" s="1"/>
  <c r="G987" i="4"/>
  <c r="Y987" i="4" s="1"/>
  <c r="G984" i="4"/>
  <c r="Y984" i="4" s="1"/>
  <c r="G981" i="4"/>
  <c r="Y981" i="4" s="1"/>
  <c r="G978" i="4"/>
  <c r="Y978" i="4" s="1"/>
  <c r="G975" i="4"/>
  <c r="G972" i="4"/>
  <c r="Y972" i="4" s="1"/>
  <c r="G969" i="4"/>
  <c r="Y969" i="4" s="1"/>
  <c r="G966" i="4"/>
  <c r="G963" i="4"/>
  <c r="Y963" i="4" s="1"/>
  <c r="G960" i="4"/>
  <c r="Y960" i="4" s="1"/>
  <c r="G957" i="4"/>
  <c r="G954" i="4"/>
  <c r="Y954" i="4" s="1"/>
  <c r="G951" i="4"/>
  <c r="Y951" i="4" s="1"/>
  <c r="G948" i="4"/>
  <c r="G945" i="4"/>
  <c r="Y945" i="4" s="1"/>
  <c r="G942" i="4"/>
  <c r="Y942" i="4" s="1"/>
  <c r="G939" i="4"/>
  <c r="G936" i="4"/>
  <c r="Y936" i="4" s="1"/>
  <c r="G933" i="4"/>
  <c r="Y933" i="4" s="1"/>
  <c r="G930" i="4"/>
  <c r="G927" i="4"/>
  <c r="Y927" i="4" s="1"/>
  <c r="G924" i="4"/>
  <c r="Y924" i="4" s="1"/>
  <c r="G921" i="4"/>
  <c r="G918" i="4"/>
  <c r="Y918" i="4" s="1"/>
  <c r="G915" i="4"/>
  <c r="Y915" i="4" s="1"/>
  <c r="G912" i="4"/>
  <c r="G909" i="4"/>
  <c r="Y909" i="4" s="1"/>
  <c r="G906" i="4"/>
  <c r="Y906" i="4" s="1"/>
  <c r="G903" i="4"/>
  <c r="G900" i="4"/>
  <c r="Y900" i="4" s="1"/>
  <c r="G897" i="4"/>
  <c r="Y897" i="4" s="1"/>
  <c r="G894" i="4"/>
  <c r="G891" i="4"/>
  <c r="Y891" i="4" s="1"/>
  <c r="G888" i="4"/>
  <c r="Y888" i="4" s="1"/>
  <c r="G885" i="4"/>
  <c r="G882" i="4"/>
  <c r="Y882" i="4" s="1"/>
  <c r="G879" i="4"/>
  <c r="Y879" i="4" s="1"/>
  <c r="G876" i="4"/>
  <c r="G873" i="4"/>
  <c r="Y873" i="4" s="1"/>
  <c r="G870" i="4"/>
  <c r="Y870" i="4" s="1"/>
  <c r="G867" i="4"/>
  <c r="G864" i="4"/>
  <c r="Y864" i="4" s="1"/>
  <c r="G861" i="4"/>
  <c r="Y861" i="4" s="1"/>
  <c r="G858" i="4"/>
  <c r="Y858" i="4" s="1"/>
  <c r="G855" i="4"/>
  <c r="Y855" i="4" s="1"/>
  <c r="G852" i="4"/>
  <c r="Y852" i="4" s="1"/>
  <c r="G849" i="4"/>
  <c r="G846" i="4"/>
  <c r="G843" i="4"/>
  <c r="Y843" i="4" s="1"/>
  <c r="G840" i="4"/>
  <c r="G837" i="4"/>
  <c r="G834" i="4"/>
  <c r="Y834" i="4" s="1"/>
  <c r="G831" i="4"/>
  <c r="G828" i="4"/>
  <c r="G825" i="4"/>
  <c r="Y825" i="4" s="1"/>
  <c r="G822" i="4"/>
  <c r="G819" i="4"/>
  <c r="G816" i="4"/>
  <c r="Y816" i="4" s="1"/>
  <c r="G813" i="4"/>
  <c r="G810" i="4"/>
  <c r="G807" i="4"/>
  <c r="Y807" i="4" s="1"/>
  <c r="G804" i="4"/>
  <c r="G801" i="4"/>
  <c r="G798" i="4"/>
  <c r="Y798" i="4" s="1"/>
  <c r="G795" i="4"/>
  <c r="G792" i="4"/>
  <c r="Y792" i="4" s="1"/>
  <c r="G789" i="4"/>
  <c r="Y789" i="4" s="1"/>
  <c r="G786" i="4"/>
  <c r="G783" i="4"/>
  <c r="G780" i="4"/>
  <c r="Y780" i="4" s="1"/>
  <c r="G777" i="4"/>
  <c r="G774" i="4"/>
  <c r="G771" i="4"/>
  <c r="Y771" i="4" s="1"/>
  <c r="G768" i="4"/>
  <c r="G765" i="4"/>
  <c r="G762" i="4"/>
  <c r="Y762" i="4" s="1"/>
  <c r="G759" i="4"/>
  <c r="G756" i="4"/>
  <c r="Y756" i="4" s="1"/>
  <c r="G753" i="4"/>
  <c r="Y753" i="4" s="1"/>
  <c r="G750" i="4"/>
  <c r="G747" i="4"/>
  <c r="G744" i="4"/>
  <c r="Y744" i="4" s="1"/>
  <c r="G741" i="4"/>
  <c r="G738" i="4"/>
  <c r="G735" i="4"/>
  <c r="Y735" i="4" s="1"/>
  <c r="G732" i="4"/>
  <c r="G729" i="4"/>
  <c r="G725" i="4"/>
  <c r="Y725" i="4" s="1"/>
  <c r="G720" i="4"/>
  <c r="G716" i="4"/>
  <c r="G711" i="4"/>
  <c r="Y711" i="4" s="1"/>
  <c r="G707" i="4"/>
  <c r="G702" i="4"/>
  <c r="Y702" i="4" s="1"/>
  <c r="G698" i="4"/>
  <c r="Y698" i="4" s="1"/>
  <c r="G693" i="4"/>
  <c r="G689" i="4"/>
  <c r="Y689" i="4" s="1"/>
  <c r="G684" i="4"/>
  <c r="Y684" i="4" s="1"/>
  <c r="G680" i="4"/>
  <c r="Y680" i="4" s="1"/>
  <c r="G675" i="4"/>
  <c r="Y675" i="4" s="1"/>
  <c r="G671" i="4"/>
  <c r="G666" i="4"/>
  <c r="Y666" i="4" s="1"/>
  <c r="G662" i="4"/>
  <c r="G657" i="4"/>
  <c r="Y657" i="4" s="1"/>
  <c r="G653" i="4"/>
  <c r="Y653" i="4" s="1"/>
  <c r="G648" i="4"/>
  <c r="G644" i="4"/>
  <c r="Y644" i="4" s="1"/>
  <c r="G639" i="4"/>
  <c r="G635" i="4"/>
  <c r="Y635" i="4" s="1"/>
  <c r="G630" i="4"/>
  <c r="Y630" i="4" s="1"/>
  <c r="G626" i="4"/>
  <c r="G621" i="4"/>
  <c r="G617" i="4"/>
  <c r="G612" i="4"/>
  <c r="G608" i="4"/>
  <c r="Y608" i="4" s="1"/>
  <c r="G603" i="4"/>
  <c r="Y603" i="4" s="1"/>
  <c r="G599" i="4"/>
  <c r="G594" i="4"/>
  <c r="G590" i="4"/>
  <c r="Y590" i="4" s="1"/>
  <c r="G585" i="4"/>
  <c r="G581" i="4"/>
  <c r="G576" i="4"/>
  <c r="Y576" i="4" s="1"/>
  <c r="G572" i="4"/>
  <c r="G567" i="4"/>
  <c r="Y567" i="4" s="1"/>
  <c r="G563" i="4"/>
  <c r="Y563" i="4" s="1"/>
  <c r="G558" i="4"/>
  <c r="Y558" i="4" s="1"/>
  <c r="G554" i="4"/>
  <c r="G549" i="4"/>
  <c r="Y549" i="4" s="1"/>
  <c r="G545" i="4"/>
  <c r="G540" i="4"/>
  <c r="Y540" i="4" s="1"/>
  <c r="G536" i="4"/>
  <c r="Y536" i="4" s="1"/>
  <c r="G531" i="4"/>
  <c r="G527" i="4"/>
  <c r="Y527" i="4" s="1"/>
  <c r="G522" i="4"/>
  <c r="Y522" i="4" s="1"/>
  <c r="G518" i="4"/>
  <c r="Y518" i="4" s="1"/>
  <c r="G513" i="4"/>
  <c r="G509" i="4"/>
  <c r="Y509" i="4" s="1"/>
  <c r="Y1081" i="4"/>
  <c r="Y1042" i="4"/>
  <c r="Y985" i="4"/>
  <c r="Y961" i="4"/>
  <c r="Y952" i="4"/>
  <c r="Y925" i="4"/>
  <c r="Y886" i="4"/>
  <c r="Y784" i="4"/>
  <c r="Y769" i="4"/>
  <c r="Y766" i="4"/>
  <c r="Y625" i="4"/>
  <c r="Y13" i="4"/>
  <c r="O1212" i="4"/>
  <c r="T1212" i="4"/>
  <c r="U1212" i="4"/>
  <c r="Q1212" i="4"/>
  <c r="N1218" i="4"/>
  <c r="Y1207" i="4"/>
  <c r="Y1139" i="4"/>
  <c r="Y1112" i="4"/>
  <c r="Y1094" i="4"/>
  <c r="Y1064" i="4"/>
  <c r="Y1043" i="4"/>
  <c r="Y1037" i="4"/>
  <c r="Y959" i="4"/>
  <c r="Y923" i="4"/>
  <c r="Y878" i="4"/>
  <c r="Q1206" i="4"/>
  <c r="Y851" i="4"/>
  <c r="Y809" i="4"/>
  <c r="Y740" i="4"/>
  <c r="Y683" i="4"/>
  <c r="Y1206" i="4"/>
  <c r="X1216" i="4"/>
  <c r="Y1205" i="4"/>
  <c r="Y1184" i="4"/>
  <c r="Y1208" i="4"/>
  <c r="Y1190" i="4"/>
  <c r="Y1182" i="4"/>
  <c r="Y1213" i="4"/>
  <c r="Y1198" i="4"/>
  <c r="Y1181" i="4"/>
  <c r="Y1175" i="4"/>
  <c r="Y1219" i="4"/>
  <c r="Y1215" i="4"/>
  <c r="Y1209" i="4"/>
  <c r="Y1188" i="4"/>
  <c r="Y1216" i="4"/>
  <c r="Y1210" i="4"/>
  <c r="Y838" i="4"/>
  <c r="Y757" i="4"/>
  <c r="T1216" i="4"/>
  <c r="T1218" i="4"/>
  <c r="Y1214" i="4"/>
  <c r="Y1211" i="4"/>
  <c r="Y1197" i="4"/>
  <c r="Y1189" i="4"/>
  <c r="Y1178" i="4"/>
  <c r="Y1173" i="4"/>
  <c r="R1218" i="4"/>
  <c r="Y1202" i="4"/>
  <c r="Y1111" i="4"/>
  <c r="Y1066" i="4"/>
  <c r="Y466" i="4"/>
  <c r="Y1193" i="4"/>
  <c r="Q1192" i="4"/>
  <c r="T1192" i="4"/>
  <c r="V1174" i="4"/>
  <c r="T1174" i="4"/>
  <c r="S1174" i="4"/>
  <c r="S1171" i="4"/>
  <c r="R1171" i="4"/>
  <c r="Y760" i="4"/>
  <c r="Y448" i="4"/>
  <c r="Y355" i="4"/>
  <c r="Y331" i="4"/>
  <c r="Y301" i="4"/>
  <c r="Y175" i="4"/>
  <c r="Y169" i="4"/>
  <c r="Y976" i="4"/>
  <c r="Y877" i="4"/>
  <c r="Y832" i="4"/>
  <c r="Y661" i="4"/>
  <c r="Y514" i="4"/>
  <c r="Y391" i="4"/>
  <c r="Y289" i="4"/>
  <c r="Y286" i="4"/>
  <c r="Y271" i="4"/>
  <c r="Y220" i="4"/>
  <c r="R1212" i="4"/>
  <c r="S1206" i="4"/>
  <c r="Y1217" i="4"/>
  <c r="Y1200" i="4"/>
  <c r="Y1180" i="4"/>
  <c r="O1216" i="4"/>
  <c r="M1219" i="4"/>
  <c r="Y1204" i="4"/>
  <c r="Y1196" i="4"/>
  <c r="Y1191" i="4"/>
  <c r="Y1176" i="4"/>
  <c r="Y1171" i="4"/>
  <c r="Y1199" i="4"/>
  <c r="Y1172" i="4"/>
  <c r="Y1115" i="4"/>
  <c r="Y1088" i="4"/>
  <c r="Y1034" i="4"/>
  <c r="Y1022" i="4"/>
  <c r="Y992" i="4"/>
  <c r="Y965" i="4"/>
  <c r="Y953" i="4"/>
  <c r="Y899" i="4"/>
  <c r="Y887" i="4"/>
  <c r="Y749" i="4"/>
  <c r="Y722" i="4"/>
  <c r="Y215" i="4"/>
  <c r="Y206" i="4"/>
  <c r="Y670" i="4"/>
  <c r="Y643" i="4"/>
  <c r="Y638" i="4"/>
  <c r="Y616" i="4"/>
  <c r="Y464" i="4"/>
  <c r="T1206" i="4"/>
  <c r="C11" i="5"/>
  <c r="T1207" i="4"/>
  <c r="N1216" i="4"/>
  <c r="U1216" i="4"/>
  <c r="U1219" i="4"/>
  <c r="V1217" i="4"/>
  <c r="X1217" i="4"/>
  <c r="O1217" i="4"/>
  <c r="T1217" i="4"/>
  <c r="V1215" i="4"/>
  <c r="P1215" i="4"/>
  <c r="W1215" i="4"/>
  <c r="N1215" i="4"/>
  <c r="U1217" i="4"/>
  <c r="V1208" i="4"/>
  <c r="W1208" i="4"/>
  <c r="V1201" i="4"/>
  <c r="W1201" i="4"/>
  <c r="N1201" i="4"/>
  <c r="X1201" i="4"/>
  <c r="O1201" i="4"/>
  <c r="V1198" i="4"/>
  <c r="T1198" i="4"/>
  <c r="Q1198" i="4"/>
  <c r="W1198" i="4"/>
  <c r="N1198" i="4"/>
  <c r="S1198" i="4"/>
  <c r="X1198" i="4"/>
  <c r="O1198" i="4"/>
  <c r="V1192" i="4"/>
  <c r="S1192" i="4"/>
  <c r="W1192" i="4"/>
  <c r="N1192" i="4"/>
  <c r="U1192" i="4"/>
  <c r="R1192" i="4"/>
  <c r="X1192" i="4"/>
  <c r="O1192" i="4"/>
  <c r="V1183" i="4"/>
  <c r="N1183" i="4"/>
  <c r="U1198" i="4"/>
  <c r="V1213" i="4"/>
  <c r="U1213" i="4"/>
  <c r="R1213" i="4"/>
  <c r="P1213" i="4"/>
  <c r="M1213" i="4"/>
  <c r="T1213" i="4"/>
  <c r="Q1213" i="4"/>
  <c r="W1213" i="4"/>
  <c r="N1213" i="4"/>
  <c r="M1212" i="4"/>
  <c r="P1212" i="4"/>
  <c r="M1216" i="4"/>
  <c r="P1216" i="4"/>
  <c r="W1216" i="4"/>
  <c r="Q1216" i="4"/>
  <c r="S1216" i="4"/>
  <c r="R1206" i="4"/>
  <c r="S1212" i="4"/>
  <c r="U1206" i="4"/>
  <c r="O1208" i="4"/>
  <c r="X1208" i="4"/>
  <c r="X1210" i="4"/>
  <c r="O1219" i="4"/>
  <c r="W1219" i="4"/>
  <c r="R1219" i="4"/>
  <c r="S1219" i="4"/>
  <c r="Q1197" i="4"/>
  <c r="Q1183" i="4"/>
  <c r="R1197" i="4"/>
  <c r="R1183" i="4"/>
  <c r="S1197" i="4"/>
  <c r="S1183" i="4"/>
  <c r="T1197" i="4"/>
  <c r="T1183" i="4"/>
  <c r="U1197" i="4"/>
  <c r="U1183" i="4"/>
  <c r="M1208" i="4"/>
  <c r="P1208" i="4"/>
  <c r="M1210" i="4"/>
  <c r="P1219" i="4"/>
  <c r="Q1219" i="4"/>
  <c r="V1219" i="4"/>
  <c r="Q1201" i="4"/>
  <c r="R1201" i="4"/>
  <c r="S1201" i="4"/>
  <c r="T1201" i="4"/>
  <c r="U1201" i="4"/>
  <c r="AR10" i="15"/>
  <c r="AR12" i="17"/>
  <c r="AR6" i="19"/>
  <c r="AR4" i="19"/>
  <c r="AR23" i="19"/>
  <c r="AR6" i="15"/>
  <c r="AR22" i="17"/>
  <c r="AR18" i="19"/>
  <c r="AR19" i="19"/>
  <c r="AS7" i="15"/>
  <c r="AR5" i="17"/>
  <c r="AR22" i="15"/>
  <c r="AR13" i="15"/>
  <c r="AR4" i="15"/>
  <c r="AR17" i="17"/>
  <c r="AR23" i="17"/>
  <c r="AR7" i="17"/>
  <c r="AR9" i="19"/>
  <c r="AR24" i="19"/>
  <c r="AR21" i="17"/>
  <c r="AR10" i="19"/>
  <c r="AR22" i="19"/>
  <c r="AR14" i="19"/>
  <c r="AR26" i="19"/>
  <c r="AR23" i="15"/>
  <c r="AR15" i="15"/>
  <c r="AR14" i="17"/>
  <c r="AR25" i="15"/>
  <c r="AR16" i="15"/>
  <c r="AR7" i="15"/>
  <c r="AR9" i="17"/>
  <c r="AR19" i="17"/>
  <c r="AR26" i="17"/>
  <c r="AR10" i="17"/>
  <c r="AR15" i="19"/>
  <c r="AR27" i="19"/>
  <c r="AR27" i="17"/>
  <c r="AR13" i="19"/>
  <c r="AR5" i="19"/>
  <c r="AR17" i="19"/>
  <c r="AS14" i="15"/>
  <c r="AS11" i="17"/>
  <c r="AR11" i="15"/>
  <c r="AR5" i="15"/>
  <c r="AR24" i="15"/>
  <c r="AR12" i="15"/>
  <c r="AS27" i="15"/>
  <c r="AS50" i="15"/>
  <c r="AS47" i="15"/>
  <c r="AS44" i="15"/>
  <c r="AS41" i="15"/>
  <c r="AS38" i="15"/>
  <c r="AS35" i="15"/>
  <c r="AS32" i="15"/>
  <c r="AS29" i="15"/>
  <c r="AS42" i="19"/>
  <c r="AR51" i="15"/>
  <c r="AR48" i="15"/>
  <c r="AR45" i="15"/>
  <c r="AR42" i="15"/>
  <c r="AR39" i="15"/>
  <c r="AR36" i="15"/>
  <c r="AR33" i="15"/>
  <c r="AR30" i="15"/>
  <c r="AS31" i="17"/>
  <c r="AS40" i="17"/>
  <c r="AS30" i="15"/>
  <c r="AS39" i="15"/>
  <c r="AS48" i="15"/>
  <c r="AS32" i="17"/>
  <c r="AS41" i="17"/>
  <c r="AS50" i="17"/>
  <c r="AS36" i="17"/>
  <c r="AS45" i="17"/>
  <c r="AS31" i="19"/>
  <c r="AS40" i="19"/>
  <c r="AS49" i="19"/>
  <c r="AS52" i="17"/>
  <c r="AS35" i="19"/>
  <c r="AS44" i="19"/>
  <c r="AS10" i="17"/>
  <c r="AR30" i="17"/>
  <c r="AR35" i="17"/>
  <c r="AR39" i="17"/>
  <c r="AR44" i="17"/>
  <c r="AR48" i="17"/>
  <c r="AR34" i="15"/>
  <c r="AR43" i="15"/>
  <c r="AR52" i="15"/>
  <c r="AR37" i="19"/>
  <c r="AR46" i="19"/>
  <c r="AR31" i="17"/>
  <c r="AR40" i="17"/>
  <c r="AR49" i="17"/>
  <c r="AR32" i="19"/>
  <c r="AR41" i="19"/>
  <c r="AR50" i="19"/>
  <c r="AR33" i="19"/>
  <c r="AR42" i="19"/>
  <c r="AR51" i="19"/>
  <c r="AS6" i="19"/>
  <c r="AR26" i="15"/>
  <c r="AA102" i="28"/>
  <c r="AA82" i="28"/>
  <c r="AA101" i="28"/>
  <c r="AA100" i="28"/>
  <c r="AA99" i="28"/>
  <c r="AA98" i="28"/>
  <c r="AA97" i="28"/>
  <c r="AA96" i="28"/>
  <c r="AA95" i="28"/>
  <c r="AA94" i="28"/>
  <c r="AA93" i="28"/>
  <c r="AA92" i="28"/>
  <c r="AA91" i="28"/>
  <c r="AA90" i="28"/>
  <c r="AA89" i="28"/>
  <c r="AA88" i="28"/>
  <c r="AA87" i="28"/>
  <c r="AA86" i="28"/>
  <c r="AA85" i="28"/>
  <c r="AA84" i="28"/>
  <c r="AA83" i="28"/>
  <c r="AA81" i="28"/>
  <c r="AA80" i="28"/>
  <c r="AA79" i="28"/>
  <c r="AB102" i="28"/>
  <c r="AB101" i="28"/>
  <c r="AB100" i="28"/>
  <c r="AB99" i="28"/>
  <c r="AB98" i="28"/>
  <c r="AB97" i="28"/>
  <c r="AB96" i="28"/>
  <c r="AB95" i="28"/>
  <c r="AB94" i="28"/>
  <c r="AB93" i="28"/>
  <c r="AB92" i="28"/>
  <c r="AB91" i="28"/>
  <c r="AB90" i="28"/>
  <c r="AB89" i="28"/>
  <c r="AB88" i="28"/>
  <c r="AB87" i="28"/>
  <c r="AB86" i="28"/>
  <c r="AB85" i="28"/>
  <c r="AB84" i="28"/>
  <c r="AB83" i="28"/>
  <c r="AB82" i="28"/>
  <c r="AB81" i="28"/>
  <c r="AB80" i="28"/>
  <c r="AB79" i="28"/>
  <c r="AS30" i="19"/>
  <c r="AB127" i="28"/>
  <c r="AB126" i="28"/>
  <c r="AB125" i="28"/>
  <c r="AB124" i="28"/>
  <c r="AB123" i="28"/>
  <c r="AB122" i="28"/>
  <c r="AB121" i="28"/>
  <c r="AB120" i="28"/>
  <c r="AB119" i="28"/>
  <c r="AB118" i="28"/>
  <c r="AB117" i="28"/>
  <c r="AB116" i="28"/>
  <c r="AB115" i="28"/>
  <c r="AB114" i="28"/>
  <c r="AB113" i="28"/>
  <c r="AB112" i="28"/>
  <c r="AB111" i="28"/>
  <c r="AB110" i="28"/>
  <c r="AB109" i="28"/>
  <c r="AB108" i="28"/>
  <c r="AB107" i="28"/>
  <c r="AB106" i="28"/>
  <c r="AB105" i="28"/>
  <c r="AB104" i="28"/>
  <c r="AA126" i="28"/>
  <c r="AA122" i="28"/>
  <c r="AA120" i="28"/>
  <c r="AA117" i="28"/>
  <c r="AA115" i="28"/>
  <c r="AA113" i="28"/>
  <c r="AA110" i="28"/>
  <c r="AA107" i="28"/>
  <c r="AA106" i="28"/>
  <c r="AA104" i="28"/>
  <c r="AA127" i="28"/>
  <c r="AA125" i="28"/>
  <c r="AA124" i="28"/>
  <c r="AA123" i="28"/>
  <c r="AA121" i="28"/>
  <c r="AA119" i="28"/>
  <c r="AA118" i="28"/>
  <c r="AA116" i="28"/>
  <c r="AA114" i="28"/>
  <c r="AA112" i="28"/>
  <c r="AA111" i="28"/>
  <c r="AA109" i="28"/>
  <c r="AA108" i="28"/>
  <c r="AA105" i="28"/>
  <c r="AS8" i="19"/>
  <c r="AR11" i="17"/>
  <c r="AS24" i="15"/>
  <c r="AS21" i="15"/>
  <c r="AS18" i="15"/>
  <c r="AS15" i="15"/>
  <c r="AS12" i="15"/>
  <c r="AS9" i="15"/>
  <c r="AS6" i="15"/>
  <c r="AR6" i="17"/>
  <c r="AR16" i="17"/>
  <c r="AR20" i="17"/>
  <c r="AR25" i="17"/>
  <c r="AR4" i="17"/>
  <c r="AR13" i="17"/>
  <c r="AR12" i="19"/>
  <c r="AR21" i="19"/>
  <c r="AR15" i="17"/>
  <c r="AR24" i="17"/>
  <c r="AR7" i="19"/>
  <c r="AR16" i="19"/>
  <c r="AR25" i="19"/>
  <c r="AR11" i="19"/>
  <c r="AR20" i="19"/>
  <c r="AS5" i="15"/>
  <c r="AS25" i="15"/>
  <c r="AS18" i="17"/>
  <c r="AS22" i="17"/>
  <c r="AS15" i="19"/>
  <c r="AS16" i="19"/>
  <c r="AR17" i="15"/>
  <c r="AR8" i="15"/>
  <c r="AR18" i="15"/>
  <c r="AR9" i="15"/>
  <c r="AS23" i="19"/>
  <c r="AS23" i="15"/>
  <c r="AS20" i="19"/>
  <c r="AS16" i="15"/>
  <c r="AS27" i="17"/>
  <c r="AS20" i="17"/>
  <c r="AS24" i="19"/>
  <c r="AS25" i="19"/>
  <c r="AS26" i="19"/>
  <c r="AS14" i="19"/>
  <c r="AS26" i="15"/>
  <c r="AS17" i="15"/>
  <c r="AS8" i="15"/>
  <c r="AS11" i="19"/>
  <c r="AS7" i="17"/>
  <c r="AS22" i="15"/>
  <c r="AS13" i="15"/>
  <c r="AS4" i="15"/>
  <c r="AS5" i="17"/>
  <c r="AS14" i="17"/>
  <c r="AS21" i="17"/>
  <c r="AS6" i="17"/>
  <c r="AS16" i="17"/>
  <c r="AS25" i="17"/>
  <c r="AS23" i="17"/>
  <c r="AS9" i="19"/>
  <c r="AS18" i="19"/>
  <c r="AS27" i="19"/>
  <c r="AS10" i="19"/>
  <c r="AS19" i="19"/>
  <c r="AS17" i="19"/>
  <c r="AS5" i="19"/>
  <c r="AS20" i="15"/>
  <c r="AS11" i="15"/>
  <c r="AS13" i="17"/>
  <c r="AS4" i="17"/>
  <c r="AS19" i="15"/>
  <c r="AS10" i="15"/>
  <c r="AS8" i="17"/>
  <c r="AS15" i="17"/>
  <c r="AS24" i="17"/>
  <c r="AS9" i="17"/>
  <c r="AS19" i="17"/>
  <c r="AS17" i="17"/>
  <c r="AS26" i="17"/>
  <c r="AS12" i="19"/>
  <c r="AS21" i="19"/>
  <c r="AS4" i="19"/>
  <c r="AS13" i="19"/>
  <c r="AS22" i="19"/>
  <c r="X47" i="17"/>
  <c r="X46" i="19"/>
  <c r="E1123" i="4"/>
  <c r="E1122" i="4"/>
  <c r="E1121" i="4"/>
  <c r="E1120" i="4"/>
  <c r="E1119" i="4"/>
  <c r="E1118" i="4"/>
  <c r="E1117" i="4"/>
  <c r="E1116" i="4"/>
  <c r="E1115" i="4"/>
  <c r="E1113" i="4"/>
  <c r="E1112" i="4"/>
  <c r="E281" i="4"/>
  <c r="E278" i="4"/>
  <c r="E288" i="4"/>
  <c r="E286" i="4"/>
  <c r="E285" i="4"/>
  <c r="E282" i="4"/>
  <c r="E279" i="4"/>
  <c r="X46" i="17"/>
  <c r="E280" i="4"/>
  <c r="Y1195" i="4"/>
  <c r="Y1186" i="4"/>
  <c r="Y1179" i="4"/>
  <c r="Y1177" i="4"/>
  <c r="Y1218" i="4"/>
  <c r="Q1210" i="4"/>
  <c r="R1210" i="4"/>
  <c r="T1210" i="4"/>
  <c r="U1210" i="4"/>
  <c r="V1200" i="4"/>
  <c r="U1200" i="4"/>
  <c r="T1200" i="4"/>
  <c r="S1200" i="4"/>
  <c r="R1200" i="4"/>
  <c r="Q1200" i="4"/>
  <c r="M1217" i="4"/>
  <c r="P1217" i="4"/>
  <c r="W1217" i="4"/>
  <c r="N1219" i="4"/>
  <c r="T1219" i="4"/>
  <c r="Y1212" i="4"/>
  <c r="Y1203" i="4"/>
  <c r="Y1201" i="4"/>
  <c r="Y1194" i="4"/>
  <c r="Y1192" i="4"/>
  <c r="Y1185" i="4"/>
  <c r="Y1183" i="4"/>
  <c r="Y1174" i="4"/>
  <c r="Q1217" i="4"/>
  <c r="S1217" i="4"/>
  <c r="Q1185" i="4"/>
  <c r="Q1180" i="4"/>
  <c r="R1180" i="4"/>
  <c r="S1185" i="4"/>
  <c r="S1180" i="4"/>
  <c r="T1185" i="4"/>
  <c r="T1180" i="4"/>
  <c r="U1180" i="4"/>
  <c r="V1204" i="4"/>
  <c r="U1204" i="4"/>
  <c r="T1204" i="4"/>
  <c r="S1204" i="4"/>
  <c r="R1204" i="4"/>
  <c r="Q1204" i="4"/>
  <c r="U1191" i="4"/>
  <c r="T1191" i="4"/>
  <c r="S1191" i="4"/>
  <c r="R1191" i="4"/>
  <c r="Q1191" i="4"/>
  <c r="Y416" i="4"/>
  <c r="Y374" i="4"/>
  <c r="Y218" i="4"/>
  <c r="Y203" i="4"/>
  <c r="Y194" i="4"/>
  <c r="Y191" i="4"/>
  <c r="Y58" i="4"/>
  <c r="Y52" i="4"/>
  <c r="Y31" i="4"/>
  <c r="Y25" i="4"/>
  <c r="E3" i="4"/>
  <c r="X23" i="17"/>
  <c r="X20" i="19"/>
  <c r="X23" i="19"/>
  <c r="X22" i="17"/>
  <c r="X20" i="15"/>
  <c r="X21" i="17"/>
  <c r="X22" i="15"/>
  <c r="X21" i="19"/>
  <c r="X23" i="15"/>
  <c r="X21" i="15"/>
  <c r="E1166" i="4"/>
  <c r="E1145" i="4"/>
  <c r="X20" i="17"/>
  <c r="E1163" i="4"/>
  <c r="E1154" i="4"/>
  <c r="E1169" i="4"/>
  <c r="E1160" i="4"/>
  <c r="E1151" i="4"/>
  <c r="E1148" i="4"/>
  <c r="E1142" i="4"/>
  <c r="E1139" i="4"/>
  <c r="E1136" i="4"/>
  <c r="E1133" i="4"/>
  <c r="E1130" i="4"/>
  <c r="E1127" i="4"/>
  <c r="E1124" i="4"/>
  <c r="E1109" i="4"/>
  <c r="E1170" i="4"/>
  <c r="E1167" i="4"/>
  <c r="E1164" i="4"/>
  <c r="E1161" i="4"/>
  <c r="E1158" i="4"/>
  <c r="E1155" i="4"/>
  <c r="E1152" i="4"/>
  <c r="E1149" i="4"/>
  <c r="E1146" i="4"/>
  <c r="E1143" i="4"/>
  <c r="E1140" i="4"/>
  <c r="E1134" i="4"/>
  <c r="E1131" i="4"/>
  <c r="E1128" i="4"/>
  <c r="E1125" i="4"/>
  <c r="E1110" i="4"/>
  <c r="E1107" i="4"/>
  <c r="E1104" i="4"/>
  <c r="E1102" i="4"/>
  <c r="E1096" i="4"/>
  <c r="E1094" i="4"/>
  <c r="E1091" i="4"/>
  <c r="E1088" i="4"/>
  <c r="E1082" i="4"/>
  <c r="E1079" i="4"/>
  <c r="E1077" i="4"/>
  <c r="E1074" i="4"/>
  <c r="E1072" i="4"/>
  <c r="E1069" i="4"/>
  <c r="E1066" i="4"/>
  <c r="E1063" i="4"/>
  <c r="E1060" i="4"/>
  <c r="E1057" i="4"/>
  <c r="E1054" i="4"/>
  <c r="E1051" i="4"/>
  <c r="E1046" i="4"/>
  <c r="E1043" i="4"/>
  <c r="E1040" i="4"/>
  <c r="E1037" i="4"/>
  <c r="E1034" i="4"/>
  <c r="E1031" i="4"/>
  <c r="E1028" i="4"/>
  <c r="E1022" i="4"/>
  <c r="E1019" i="4"/>
  <c r="E1016" i="4"/>
  <c r="E1013" i="4"/>
  <c r="E1007" i="4"/>
  <c r="E1004" i="4"/>
  <c r="E1001" i="4"/>
  <c r="E998" i="4"/>
  <c r="E995" i="4"/>
  <c r="E993" i="4"/>
  <c r="E988" i="4"/>
  <c r="E985" i="4"/>
  <c r="E980" i="4"/>
  <c r="E977" i="4"/>
  <c r="E974" i="4"/>
  <c r="E969" i="4"/>
  <c r="E966" i="4"/>
  <c r="E963" i="4"/>
  <c r="E957" i="4"/>
  <c r="E951" i="4"/>
  <c r="E948" i="4"/>
  <c r="E1168" i="4"/>
  <c r="E1165" i="4"/>
  <c r="E1162" i="4"/>
  <c r="E1159" i="4"/>
  <c r="E1156" i="4"/>
  <c r="E1153" i="4"/>
  <c r="E1150" i="4"/>
  <c r="E1147" i="4"/>
  <c r="E1144" i="4"/>
  <c r="E1138" i="4"/>
  <c r="E1135" i="4"/>
  <c r="E1132" i="4"/>
  <c r="E1129" i="4"/>
  <c r="E1126" i="4"/>
  <c r="E1105" i="4"/>
  <c r="E1103" i="4"/>
  <c r="E1100" i="4"/>
  <c r="E1097" i="4"/>
  <c r="E1095" i="4"/>
  <c r="E1092" i="4"/>
  <c r="E1089" i="4"/>
  <c r="E1086" i="4"/>
  <c r="E1083" i="4"/>
  <c r="E1080" i="4"/>
  <c r="E1078" i="4"/>
  <c r="E1075" i="4"/>
  <c r="E1073" i="4"/>
  <c r="E1070" i="4"/>
  <c r="E1067" i="4"/>
  <c r="E1064" i="4"/>
  <c r="E1061" i="4"/>
  <c r="E1055" i="4"/>
  <c r="E1052" i="4"/>
  <c r="E1049" i="4"/>
  <c r="E1047" i="4"/>
  <c r="E1044" i="4"/>
  <c r="E1041" i="4"/>
  <c r="E1038" i="4"/>
  <c r="E1032" i="4"/>
  <c r="E1029" i="4"/>
  <c r="E1027" i="4"/>
  <c r="E1020" i="4"/>
  <c r="E1017" i="4"/>
  <c r="E1014" i="4"/>
  <c r="E1011" i="4"/>
  <c r="E1008" i="4"/>
  <c r="E1005" i="4"/>
  <c r="E1002" i="4"/>
  <c r="E999" i="4"/>
  <c r="E996" i="4"/>
  <c r="E991" i="4"/>
  <c r="E989" i="4"/>
  <c r="E986" i="4"/>
  <c r="E983" i="4"/>
  <c r="E981" i="4"/>
  <c r="E978" i="4"/>
  <c r="E975" i="4"/>
  <c r="E972" i="4"/>
  <c r="E970" i="4"/>
  <c r="E967" i="4"/>
  <c r="E961" i="4"/>
  <c r="E955" i="4"/>
  <c r="E952" i="4"/>
  <c r="E949" i="4"/>
  <c r="E1106" i="4"/>
  <c r="E1101" i="4"/>
  <c r="E1093" i="4"/>
  <c r="E1090" i="4"/>
  <c r="E1087" i="4"/>
  <c r="E1084" i="4"/>
  <c r="E1081" i="4"/>
  <c r="E1071" i="4"/>
  <c r="E1068" i="4"/>
  <c r="E1065" i="4"/>
  <c r="E1062" i="4"/>
  <c r="E1059" i="4"/>
  <c r="E1056" i="4"/>
  <c r="E1050" i="4"/>
  <c r="E1048" i="4"/>
  <c r="E1045" i="4"/>
  <c r="E1042" i="4"/>
  <c r="E1039" i="4"/>
  <c r="E1036" i="4"/>
  <c r="E1033" i="4"/>
  <c r="E1030" i="4"/>
  <c r="E1025" i="4"/>
  <c r="E1023" i="4"/>
  <c r="E1021" i="4"/>
  <c r="E1018" i="4"/>
  <c r="E1015" i="4"/>
  <c r="E1012" i="4"/>
  <c r="E1006" i="4"/>
  <c r="E1003" i="4"/>
  <c r="E1000" i="4"/>
  <c r="E997" i="4"/>
  <c r="E994" i="4"/>
  <c r="E992" i="4"/>
  <c r="E990" i="4"/>
  <c r="E987" i="4"/>
  <c r="E984" i="4"/>
  <c r="E982" i="4"/>
  <c r="E976" i="4"/>
  <c r="E973" i="4"/>
  <c r="E971" i="4"/>
  <c r="E968" i="4"/>
  <c r="E965" i="4"/>
  <c r="E962" i="4"/>
  <c r="E959" i="4"/>
  <c r="E956" i="4"/>
  <c r="E953" i="4"/>
  <c r="E950" i="4"/>
  <c r="E944" i="4"/>
  <c r="E941" i="4"/>
  <c r="E938" i="4"/>
  <c r="E935" i="4"/>
  <c r="E929" i="4"/>
  <c r="E926" i="4"/>
  <c r="E923" i="4"/>
  <c r="E920" i="4"/>
  <c r="E917" i="4"/>
  <c r="E914" i="4"/>
  <c r="E911" i="4"/>
  <c r="E905" i="4"/>
  <c r="E902" i="4"/>
  <c r="E899" i="4"/>
  <c r="E896" i="4"/>
  <c r="E893" i="4"/>
  <c r="E890" i="4"/>
  <c r="E887" i="4"/>
  <c r="E884" i="4"/>
  <c r="E881" i="4"/>
  <c r="E878" i="4"/>
  <c r="E875" i="4"/>
  <c r="E869" i="4"/>
  <c r="E866" i="4"/>
  <c r="E861" i="4"/>
  <c r="E858" i="4"/>
  <c r="E855" i="4"/>
  <c r="E852" i="4"/>
  <c r="E850" i="4"/>
  <c r="E847" i="4"/>
  <c r="E844" i="4"/>
  <c r="E842" i="4"/>
  <c r="E839" i="4"/>
  <c r="E836" i="4"/>
  <c r="E833" i="4"/>
  <c r="E830" i="4"/>
  <c r="E827" i="4"/>
  <c r="E824" i="4"/>
  <c r="E821" i="4"/>
  <c r="E818" i="4"/>
  <c r="E815" i="4"/>
  <c r="E945" i="4"/>
  <c r="E942" i="4"/>
  <c r="E939" i="4"/>
  <c r="E936" i="4"/>
  <c r="E933" i="4"/>
  <c r="E930" i="4"/>
  <c r="E927" i="4"/>
  <c r="E924" i="4"/>
  <c r="E918" i="4"/>
  <c r="E915" i="4"/>
  <c r="E912" i="4"/>
  <c r="E909" i="4"/>
  <c r="E906" i="4"/>
  <c r="E903" i="4"/>
  <c r="E900" i="4"/>
  <c r="E897" i="4"/>
  <c r="E894" i="4"/>
  <c r="E891" i="4"/>
  <c r="E885" i="4"/>
  <c r="E882" i="4"/>
  <c r="E879" i="4"/>
  <c r="E876" i="4"/>
  <c r="E873" i="4"/>
  <c r="E870" i="4"/>
  <c r="E867" i="4"/>
  <c r="E864" i="4"/>
  <c r="E859" i="4"/>
  <c r="E856" i="4"/>
  <c r="E853" i="4"/>
  <c r="E851" i="4"/>
  <c r="E848" i="4"/>
  <c r="E845" i="4"/>
  <c r="E843" i="4"/>
  <c r="E840" i="4"/>
  <c r="E837" i="4"/>
  <c r="E834" i="4"/>
  <c r="E831" i="4"/>
  <c r="E828" i="4"/>
  <c r="E825" i="4"/>
  <c r="E822" i="4"/>
  <c r="E819" i="4"/>
  <c r="E816" i="4"/>
  <c r="E813" i="4"/>
  <c r="E810" i="4"/>
  <c r="E807" i="4"/>
  <c r="E804" i="4"/>
  <c r="E801" i="4"/>
  <c r="E798" i="4"/>
  <c r="E795" i="4"/>
  <c r="E792" i="4"/>
  <c r="E789" i="4"/>
  <c r="E783" i="4"/>
  <c r="E780" i="4"/>
  <c r="E777" i="4"/>
  <c r="E774" i="4"/>
  <c r="E771" i="4"/>
  <c r="E768" i="4"/>
  <c r="E765" i="4"/>
  <c r="E762" i="4"/>
  <c r="E759" i="4"/>
  <c r="E757" i="4"/>
  <c r="E754" i="4"/>
  <c r="E749" i="4"/>
  <c r="E746" i="4"/>
  <c r="E743" i="4"/>
  <c r="E740" i="4"/>
  <c r="E737" i="4"/>
  <c r="E734" i="4"/>
  <c r="E731" i="4"/>
  <c r="E728" i="4"/>
  <c r="E726" i="4"/>
  <c r="E723" i="4"/>
  <c r="E720" i="4"/>
  <c r="E718" i="4"/>
  <c r="E715" i="4"/>
  <c r="E712" i="4"/>
  <c r="E709" i="4"/>
  <c r="E706" i="4"/>
  <c r="E703" i="4"/>
  <c r="E700" i="4"/>
  <c r="E695" i="4"/>
  <c r="E692" i="4"/>
  <c r="E689" i="4"/>
  <c r="E683" i="4"/>
  <c r="E680" i="4"/>
  <c r="E675" i="4"/>
  <c r="E672" i="4"/>
  <c r="E666" i="4"/>
  <c r="E663" i="4"/>
  <c r="E658" i="4"/>
  <c r="E655" i="4"/>
  <c r="E647" i="4"/>
  <c r="E644" i="4"/>
  <c r="E641" i="4"/>
  <c r="E638" i="4"/>
  <c r="E635" i="4"/>
  <c r="E632" i="4"/>
  <c r="E630" i="4"/>
  <c r="E627" i="4"/>
  <c r="E624" i="4"/>
  <c r="E621" i="4"/>
  <c r="E618" i="4"/>
  <c r="E615" i="4"/>
  <c r="E612" i="4"/>
  <c r="E609" i="4"/>
  <c r="E606" i="4"/>
  <c r="E603" i="4"/>
  <c r="E600" i="4"/>
  <c r="E597" i="4"/>
  <c r="E594" i="4"/>
  <c r="E591" i="4"/>
  <c r="E588" i="4"/>
  <c r="E585" i="4"/>
  <c r="E582" i="4"/>
  <c r="E579" i="4"/>
  <c r="E576" i="4"/>
  <c r="E573" i="4"/>
  <c r="E570" i="4"/>
  <c r="E567" i="4"/>
  <c r="E564" i="4"/>
  <c r="E561" i="4"/>
  <c r="E558" i="4"/>
  <c r="E552" i="4"/>
  <c r="E549" i="4"/>
  <c r="E546" i="4"/>
  <c r="E541" i="4"/>
  <c r="E536" i="4"/>
  <c r="E533" i="4"/>
  <c r="E527" i="4"/>
  <c r="E524" i="4"/>
  <c r="E521" i="4"/>
  <c r="E518" i="4"/>
  <c r="E515" i="4"/>
  <c r="E510" i="4"/>
  <c r="E507" i="4"/>
  <c r="E504" i="4"/>
  <c r="E496" i="4"/>
  <c r="E493" i="4"/>
  <c r="E490" i="4"/>
  <c r="E487" i="4"/>
  <c r="E484" i="4"/>
  <c r="E478" i="4"/>
  <c r="E473" i="4"/>
  <c r="E470" i="4"/>
  <c r="E467" i="4"/>
  <c r="E464" i="4"/>
  <c r="E461" i="4"/>
  <c r="E458" i="4"/>
  <c r="E455" i="4"/>
  <c r="E452" i="4"/>
  <c r="E449" i="4"/>
  <c r="E446" i="4"/>
  <c r="E443" i="4"/>
  <c r="E440" i="4"/>
  <c r="E437" i="4"/>
  <c r="E434" i="4"/>
  <c r="E431" i="4"/>
  <c r="E428" i="4"/>
  <c r="E422" i="4"/>
  <c r="E419" i="4"/>
  <c r="E416" i="4"/>
  <c r="E411" i="4"/>
  <c r="E408" i="4"/>
  <c r="E405" i="4"/>
  <c r="E402" i="4"/>
  <c r="E399" i="4"/>
  <c r="E396" i="4"/>
  <c r="E393" i="4"/>
  <c r="E390" i="4"/>
  <c r="E387" i="4"/>
  <c r="E374" i="4"/>
  <c r="E371" i="4"/>
  <c r="E368" i="4"/>
  <c r="E366" i="4"/>
  <c r="E363" i="4"/>
  <c r="E360" i="4"/>
  <c r="E357" i="4"/>
  <c r="E354" i="4"/>
  <c r="E351" i="4"/>
  <c r="E348" i="4"/>
  <c r="E345" i="4"/>
  <c r="E342" i="4"/>
  <c r="E339" i="4"/>
  <c r="E336" i="4"/>
  <c r="E333" i="4"/>
  <c r="E330" i="4"/>
  <c r="E327" i="4"/>
  <c r="E324" i="4"/>
  <c r="E321" i="4"/>
  <c r="E318" i="4"/>
  <c r="E315" i="4"/>
  <c r="E312" i="4"/>
  <c r="E309" i="4"/>
  <c r="E306" i="4"/>
  <c r="E303" i="4"/>
  <c r="E300" i="4"/>
  <c r="E297" i="4"/>
  <c r="E294" i="4"/>
  <c r="E943" i="4"/>
  <c r="E940" i="4"/>
  <c r="E937" i="4"/>
  <c r="E934" i="4"/>
  <c r="E931" i="4"/>
  <c r="E928" i="4"/>
  <c r="E925" i="4"/>
  <c r="E922" i="4"/>
  <c r="E919" i="4"/>
  <c r="E916" i="4"/>
  <c r="E913" i="4"/>
  <c r="E910" i="4"/>
  <c r="E907" i="4"/>
  <c r="E904" i="4"/>
  <c r="E901" i="4"/>
  <c r="E898" i="4"/>
  <c r="E892" i="4"/>
  <c r="E889" i="4"/>
  <c r="E886" i="4"/>
  <c r="E883" i="4"/>
  <c r="E880" i="4"/>
  <c r="E877" i="4"/>
  <c r="E874" i="4"/>
  <c r="E871" i="4"/>
  <c r="E865" i="4"/>
  <c r="E863" i="4"/>
  <c r="E860" i="4"/>
  <c r="E857" i="4"/>
  <c r="E854" i="4"/>
  <c r="E849" i="4"/>
  <c r="E846" i="4"/>
  <c r="E841" i="4"/>
  <c r="E838" i="4"/>
  <c r="E835" i="4"/>
  <c r="E832" i="4"/>
  <c r="E829" i="4"/>
  <c r="E826" i="4"/>
  <c r="E823" i="4"/>
  <c r="E820" i="4"/>
  <c r="E817" i="4"/>
  <c r="E814" i="4"/>
  <c r="E811" i="4"/>
  <c r="E808" i="4"/>
  <c r="E805" i="4"/>
  <c r="E802" i="4"/>
  <c r="E799" i="4"/>
  <c r="E793" i="4"/>
  <c r="E787" i="4"/>
  <c r="E784" i="4"/>
  <c r="E781" i="4"/>
  <c r="E778" i="4"/>
  <c r="E775" i="4"/>
  <c r="E772" i="4"/>
  <c r="E769" i="4"/>
  <c r="E766" i="4"/>
  <c r="E763" i="4"/>
  <c r="E760" i="4"/>
  <c r="E758" i="4"/>
  <c r="E755" i="4"/>
  <c r="E752" i="4"/>
  <c r="E750" i="4"/>
  <c r="E747" i="4"/>
  <c r="E741" i="4"/>
  <c r="E738" i="4"/>
  <c r="E735" i="4"/>
  <c r="E732" i="4"/>
  <c r="E729" i="4"/>
  <c r="E727" i="4"/>
  <c r="E724" i="4"/>
  <c r="E721" i="4"/>
  <c r="E719" i="4"/>
  <c r="E716" i="4"/>
  <c r="E713" i="4"/>
  <c r="E710" i="4"/>
  <c r="E707" i="4"/>
  <c r="E704" i="4"/>
  <c r="E701" i="4"/>
  <c r="E696" i="4"/>
  <c r="E693" i="4"/>
  <c r="E690" i="4"/>
  <c r="E687" i="4"/>
  <c r="E684" i="4"/>
  <c r="E678" i="4"/>
  <c r="E676" i="4"/>
  <c r="E673" i="4"/>
  <c r="E670" i="4"/>
  <c r="E667" i="4"/>
  <c r="E664" i="4"/>
  <c r="E661" i="4"/>
  <c r="E659" i="4"/>
  <c r="E651" i="4"/>
  <c r="E648" i="4"/>
  <c r="E645" i="4"/>
  <c r="E642" i="4"/>
  <c r="E639" i="4"/>
  <c r="E636" i="4"/>
  <c r="E633" i="4"/>
  <c r="E631" i="4"/>
  <c r="E625" i="4"/>
  <c r="E622" i="4"/>
  <c r="E619" i="4"/>
  <c r="E616" i="4"/>
  <c r="E613" i="4"/>
  <c r="E610" i="4"/>
  <c r="E607" i="4"/>
  <c r="E604" i="4"/>
  <c r="E601" i="4"/>
  <c r="E598" i="4"/>
  <c r="E592" i="4"/>
  <c r="E589" i="4"/>
  <c r="E586" i="4"/>
  <c r="E583" i="4"/>
  <c r="E580" i="4"/>
  <c r="E577" i="4"/>
  <c r="E574" i="4"/>
  <c r="E571" i="4"/>
  <c r="E569" i="4"/>
  <c r="E565" i="4"/>
  <c r="E562" i="4"/>
  <c r="E559" i="4"/>
  <c r="E556" i="4"/>
  <c r="E553" i="4"/>
  <c r="E550" i="4"/>
  <c r="E544" i="4"/>
  <c r="E542" i="4"/>
  <c r="E540" i="4"/>
  <c r="E537" i="4"/>
  <c r="E534" i="4"/>
  <c r="E531" i="4"/>
  <c r="E528" i="4"/>
  <c r="E525" i="4"/>
  <c r="E519" i="4"/>
  <c r="E516" i="4"/>
  <c r="E513" i="4"/>
  <c r="E511" i="4"/>
  <c r="E508" i="4"/>
  <c r="E505" i="4"/>
  <c r="E497" i="4"/>
  <c r="E494" i="4"/>
  <c r="E491" i="4"/>
  <c r="E488" i="4"/>
  <c r="E485" i="4"/>
  <c r="E482" i="4"/>
  <c r="E479" i="4"/>
  <c r="E476" i="4"/>
  <c r="E474" i="4"/>
  <c r="E471" i="4"/>
  <c r="E468" i="4"/>
  <c r="E465" i="4"/>
  <c r="E462" i="4"/>
  <c r="E459" i="4"/>
  <c r="E456" i="4"/>
  <c r="E453" i="4"/>
  <c r="E450" i="4"/>
  <c r="E447" i="4"/>
  <c r="E444" i="4"/>
  <c r="E441" i="4"/>
  <c r="E438" i="4"/>
  <c r="E435" i="4"/>
  <c r="E432" i="4"/>
  <c r="E429" i="4"/>
  <c r="E426" i="4"/>
  <c r="E423" i="4"/>
  <c r="E420" i="4"/>
  <c r="E417" i="4"/>
  <c r="E412" i="4"/>
  <c r="E409" i="4"/>
  <c r="E406" i="4"/>
  <c r="E403" i="4"/>
  <c r="E400" i="4"/>
  <c r="E397" i="4"/>
  <c r="E394" i="4"/>
  <c r="E391" i="4"/>
  <c r="E388" i="4"/>
  <c r="E382" i="4"/>
  <c r="E379" i="4"/>
  <c r="E376" i="4"/>
  <c r="E372" i="4"/>
  <c r="E364" i="4"/>
  <c r="E361" i="4"/>
  <c r="E358" i="4"/>
  <c r="E355" i="4"/>
  <c r="E349" i="4"/>
  <c r="E346" i="4"/>
  <c r="E343" i="4"/>
  <c r="E340" i="4"/>
  <c r="E334" i="4"/>
  <c r="E331" i="4"/>
  <c r="E328" i="4"/>
  <c r="E325" i="4"/>
  <c r="E322" i="4"/>
  <c r="E319" i="4"/>
  <c r="E316" i="4"/>
  <c r="E313" i="4"/>
  <c r="E310" i="4"/>
  <c r="E307" i="4"/>
  <c r="E304" i="4"/>
  <c r="E301" i="4"/>
  <c r="E298" i="4"/>
  <c r="E295" i="4"/>
  <c r="E812" i="4"/>
  <c r="E809" i="4"/>
  <c r="E806" i="4"/>
  <c r="E803" i="4"/>
  <c r="E800" i="4"/>
  <c r="E797" i="4"/>
  <c r="E794" i="4"/>
  <c r="E791" i="4"/>
  <c r="E785" i="4"/>
  <c r="E782" i="4"/>
  <c r="E779" i="4"/>
  <c r="E773" i="4"/>
  <c r="E770" i="4"/>
  <c r="E767" i="4"/>
  <c r="E764" i="4"/>
  <c r="E761" i="4"/>
  <c r="E756" i="4"/>
  <c r="E753" i="4"/>
  <c r="E751" i="4"/>
  <c r="E745" i="4"/>
  <c r="E742" i="4"/>
  <c r="E739" i="4"/>
  <c r="E736" i="4"/>
  <c r="E733" i="4"/>
  <c r="E730" i="4"/>
  <c r="E725" i="4"/>
  <c r="E722" i="4"/>
  <c r="E717" i="4"/>
  <c r="E714" i="4"/>
  <c r="E711" i="4"/>
  <c r="E708" i="4"/>
  <c r="E702" i="4"/>
  <c r="E697" i="4"/>
  <c r="E694" i="4"/>
  <c r="E691" i="4"/>
  <c r="E685" i="4"/>
  <c r="E682" i="4"/>
  <c r="E679" i="4"/>
  <c r="E677" i="4"/>
  <c r="E674" i="4"/>
  <c r="E671" i="4"/>
  <c r="E668" i="4"/>
  <c r="E665" i="4"/>
  <c r="E662" i="4"/>
  <c r="E660" i="4"/>
  <c r="E657" i="4"/>
  <c r="E654" i="4"/>
  <c r="E652" i="4"/>
  <c r="E649" i="4"/>
  <c r="E646" i="4"/>
  <c r="E637" i="4"/>
  <c r="E634" i="4"/>
  <c r="E629" i="4"/>
  <c r="E626" i="4"/>
  <c r="E623" i="4"/>
  <c r="E620" i="4"/>
  <c r="E617" i="4"/>
  <c r="E614" i="4"/>
  <c r="E611" i="4"/>
  <c r="E608" i="4"/>
  <c r="E605" i="4"/>
  <c r="E602" i="4"/>
  <c r="E599" i="4"/>
  <c r="E593" i="4"/>
  <c r="E590" i="4"/>
  <c r="E587" i="4"/>
  <c r="E584" i="4"/>
  <c r="E581" i="4"/>
  <c r="E578" i="4"/>
  <c r="E575" i="4"/>
  <c r="E572" i="4"/>
  <c r="E568" i="4"/>
  <c r="E566" i="4"/>
  <c r="E563" i="4"/>
  <c r="E560" i="4"/>
  <c r="E557" i="4"/>
  <c r="E551" i="4"/>
  <c r="E548" i="4"/>
  <c r="E543" i="4"/>
  <c r="E535" i="4"/>
  <c r="E532" i="4"/>
  <c r="E529" i="4"/>
  <c r="E523" i="4"/>
  <c r="E520" i="4"/>
  <c r="E517" i="4"/>
  <c r="E514" i="4"/>
  <c r="E512" i="4"/>
  <c r="E509" i="4"/>
  <c r="E495" i="4"/>
  <c r="E492" i="4"/>
  <c r="E489" i="4"/>
  <c r="E486" i="4"/>
  <c r="E483" i="4"/>
  <c r="E480" i="4"/>
  <c r="E477" i="4"/>
  <c r="E475" i="4"/>
  <c r="E472" i="4"/>
  <c r="E469" i="4"/>
  <c r="E466" i="4"/>
  <c r="E463" i="4"/>
  <c r="E460" i="4"/>
  <c r="E457" i="4"/>
  <c r="E454" i="4"/>
  <c r="E451" i="4"/>
  <c r="E448" i="4"/>
  <c r="E445" i="4"/>
  <c r="E442" i="4"/>
  <c r="E439" i="4"/>
  <c r="E433" i="4"/>
  <c r="E430" i="4"/>
  <c r="E427" i="4"/>
  <c r="E421" i="4"/>
  <c r="E418" i="4"/>
  <c r="E415" i="4"/>
  <c r="E413" i="4"/>
  <c r="E410" i="4"/>
  <c r="E407" i="4"/>
  <c r="E404" i="4"/>
  <c r="E401" i="4"/>
  <c r="E398" i="4"/>
  <c r="E395" i="4"/>
  <c r="E392" i="4"/>
  <c r="E389" i="4"/>
  <c r="E386" i="4"/>
  <c r="E383" i="4"/>
  <c r="E380" i="4"/>
  <c r="E377" i="4"/>
  <c r="E373" i="4"/>
  <c r="E370" i="4"/>
  <c r="E367" i="4"/>
  <c r="E365" i="4"/>
  <c r="E362" i="4"/>
  <c r="E359" i="4"/>
  <c r="E356" i="4"/>
  <c r="E353" i="4"/>
  <c r="E350" i="4"/>
  <c r="E347" i="4"/>
  <c r="E344" i="4"/>
  <c r="E341" i="4"/>
  <c r="E338" i="4"/>
  <c r="E335" i="4"/>
  <c r="E329" i="4"/>
  <c r="E326" i="4"/>
  <c r="E320" i="4"/>
  <c r="E317" i="4"/>
  <c r="E314" i="4"/>
  <c r="E308" i="4"/>
  <c r="E305" i="4"/>
  <c r="E302" i="4"/>
  <c r="E299" i="4"/>
  <c r="E296" i="4"/>
  <c r="U1202" i="4"/>
  <c r="T1202" i="4"/>
  <c r="S1202" i="4"/>
  <c r="R1202" i="4"/>
  <c r="Q1202" i="4"/>
  <c r="V1202" i="4"/>
  <c r="E293" i="4"/>
  <c r="E292" i="4"/>
  <c r="E291" i="4"/>
  <c r="E290" i="4"/>
  <c r="E289" i="4"/>
  <c r="V1218" i="4"/>
  <c r="Q1218" i="4"/>
  <c r="W1218" i="4"/>
  <c r="P1218" i="4"/>
  <c r="M1218" i="4"/>
  <c r="S1218" i="4"/>
  <c r="U1218" i="4"/>
  <c r="O1218" i="4"/>
  <c r="T1184" i="4"/>
  <c r="U1175" i="4"/>
  <c r="S1175" i="4"/>
  <c r="R1175" i="4"/>
  <c r="R1217" i="4"/>
  <c r="Y69" i="4"/>
  <c r="T1205" i="4"/>
  <c r="S1196" i="4"/>
  <c r="U1187" i="4"/>
  <c r="R1187" i="4"/>
  <c r="Y81" i="4"/>
  <c r="U1208" i="4"/>
  <c r="T1208" i="4"/>
  <c r="S1208" i="4"/>
  <c r="R1208" i="4"/>
  <c r="Q1208" i="4"/>
  <c r="U1190" i="4"/>
  <c r="T1190" i="4"/>
  <c r="S1190" i="4"/>
  <c r="R1190" i="4"/>
  <c r="Q1190" i="4"/>
  <c r="U1181" i="4"/>
  <c r="T1181" i="4"/>
  <c r="S1181" i="4"/>
  <c r="R1181" i="4"/>
  <c r="Q1181" i="4"/>
  <c r="Y971" i="4" l="1"/>
  <c r="Y902" i="4"/>
  <c r="Y914" i="4"/>
  <c r="Y968" i="4"/>
  <c r="Y1154" i="4"/>
  <c r="Q1207" i="4"/>
  <c r="Y545" i="4"/>
  <c r="Y572" i="4"/>
  <c r="Y626" i="4"/>
  <c r="Y975" i="4"/>
  <c r="Y1029" i="4"/>
  <c r="Y1038" i="4"/>
  <c r="Y1047" i="4"/>
  <c r="C12" i="5"/>
  <c r="R1193" i="4"/>
  <c r="Q1187" i="4"/>
  <c r="T1187" i="4"/>
  <c r="R1196" i="4"/>
  <c r="U1196" i="4"/>
  <c r="R1207" i="4"/>
  <c r="U1207" i="4"/>
  <c r="Q1196" i="4"/>
  <c r="S1210" i="4"/>
  <c r="P1210" i="4"/>
  <c r="U1215" i="4"/>
  <c r="T1215" i="4"/>
  <c r="S1215" i="4"/>
  <c r="R1215" i="4"/>
  <c r="Q1215" i="4"/>
  <c r="O1210" i="4"/>
  <c r="M1209" i="4"/>
  <c r="V1175" i="4"/>
  <c r="Q1175" i="4"/>
  <c r="S1193" i="4"/>
  <c r="Q1174" i="4"/>
  <c r="Q1171" i="4"/>
  <c r="T1172" i="4"/>
  <c r="V1193" i="4"/>
  <c r="U1193" i="4"/>
  <c r="U1182" i="4"/>
  <c r="Y530" i="4"/>
  <c r="Y629" i="4"/>
  <c r="Q1205" i="4"/>
  <c r="U1185" i="4"/>
  <c r="S1205" i="4"/>
  <c r="Q1184" i="4"/>
  <c r="W1195" i="4"/>
  <c r="Q1193" i="4"/>
  <c r="T1182" i="4"/>
  <c r="Q1182" i="4"/>
  <c r="Y554" i="4"/>
  <c r="Y581" i="4"/>
  <c r="Y599" i="4"/>
  <c r="Y617" i="4"/>
  <c r="Y671" i="4"/>
  <c r="Y1109" i="4"/>
  <c r="Y546" i="4"/>
  <c r="Y573" i="4"/>
  <c r="Y627" i="4"/>
  <c r="Y663" i="4"/>
  <c r="Y739" i="4"/>
  <c r="Y973" i="4"/>
  <c r="Y979" i="4"/>
  <c r="Q1178" i="4"/>
  <c r="S1214" i="4"/>
  <c r="Q1209" i="4"/>
  <c r="P1214" i="4"/>
  <c r="Q1186" i="4"/>
  <c r="N1189" i="4"/>
  <c r="S1199" i="4"/>
  <c r="V1186" i="4"/>
  <c r="V1189" i="4"/>
  <c r="S1203" i="4"/>
  <c r="W1214" i="4"/>
  <c r="Q1199" i="4"/>
  <c r="U1199" i="4"/>
  <c r="T1178" i="4"/>
  <c r="Q1214" i="4"/>
  <c r="U1214" i="4"/>
  <c r="Q1211" i="4"/>
  <c r="W1186" i="4"/>
  <c r="X1189" i="4"/>
  <c r="Q1189" i="4"/>
  <c r="N1214" i="4"/>
  <c r="V1203" i="4"/>
  <c r="O1214" i="4"/>
  <c r="R1199" i="4"/>
  <c r="R1214" i="4"/>
  <c r="T1214" i="4"/>
  <c r="R1177" i="4"/>
  <c r="U1209" i="4"/>
  <c r="T1209" i="4"/>
  <c r="S1209" i="4"/>
  <c r="R1209" i="4"/>
  <c r="Q1176" i="4"/>
  <c r="M1214" i="4"/>
  <c r="X1186" i="4"/>
  <c r="N1186" i="4"/>
  <c r="U1186" i="4"/>
  <c r="O1189" i="4"/>
  <c r="S1189" i="4"/>
  <c r="W1189" i="4"/>
  <c r="T1189" i="4"/>
  <c r="X1214" i="4"/>
  <c r="S1194" i="4"/>
  <c r="S1182" i="4"/>
  <c r="Y146" i="4"/>
  <c r="Y584" i="4"/>
  <c r="Y121" i="4"/>
  <c r="Y56" i="4"/>
  <c r="Y90" i="4"/>
  <c r="C37" i="5"/>
  <c r="Y299" i="4"/>
  <c r="R1173" i="4"/>
  <c r="Y543" i="4"/>
  <c r="U1177" i="4"/>
  <c r="U1173" i="4"/>
  <c r="S1173" i="4"/>
  <c r="V1173" i="4"/>
  <c r="S1177" i="4"/>
  <c r="Y41" i="4"/>
  <c r="Y70" i="4"/>
  <c r="Y106" i="4"/>
  <c r="Y143" i="4"/>
  <c r="Y162" i="4"/>
  <c r="Y176" i="4"/>
  <c r="Y180" i="4"/>
  <c r="Y189" i="4"/>
  <c r="Y198" i="4"/>
  <c r="Y216" i="4"/>
  <c r="Y223" i="4"/>
  <c r="Y226" i="4"/>
  <c r="Y229" i="4"/>
  <c r="Y238" i="4"/>
  <c r="Y247" i="4"/>
  <c r="Y256" i="4"/>
  <c r="Y266" i="4"/>
  <c r="Y275" i="4"/>
  <c r="Y284" i="4"/>
  <c r="Y293" i="4"/>
  <c r="Y302" i="4"/>
  <c r="Y305" i="4"/>
  <c r="Y311" i="4"/>
  <c r="Y320" i="4"/>
  <c r="Y329" i="4"/>
  <c r="Y338" i="4"/>
  <c r="Y341" i="4"/>
  <c r="Y347" i="4"/>
  <c r="Y356" i="4"/>
  <c r="Y362" i="4"/>
  <c r="Y365" i="4"/>
  <c r="Y380" i="4"/>
  <c r="Y389" i="4"/>
  <c r="V1177" i="4"/>
  <c r="Y7" i="4"/>
  <c r="Y26" i="4"/>
  <c r="Y57" i="4"/>
  <c r="Y61" i="4"/>
  <c r="Y79" i="4"/>
  <c r="Y97" i="4"/>
  <c r="Y115" i="4"/>
  <c r="Y124" i="4"/>
  <c r="Y134" i="4"/>
  <c r="Y152" i="4"/>
  <c r="Y173" i="4"/>
  <c r="Y207" i="4"/>
  <c r="Q1173" i="4"/>
  <c r="Q1177" i="4"/>
  <c r="O1186" i="4"/>
  <c r="T1186" i="4"/>
  <c r="Y398" i="4"/>
  <c r="Y407" i="4"/>
  <c r="Y414" i="4"/>
  <c r="Y423" i="4"/>
  <c r="Y432" i="4"/>
  <c r="Y450" i="4"/>
  <c r="Y459" i="4"/>
  <c r="Y468" i="4"/>
  <c r="Y478" i="4"/>
  <c r="Y487" i="4"/>
  <c r="Y496" i="4"/>
  <c r="Y541" i="4"/>
  <c r="Y642" i="4"/>
  <c r="Y645" i="4"/>
  <c r="Y665" i="4"/>
  <c r="Y668" i="4"/>
  <c r="Y681" i="4"/>
  <c r="Y696" i="4"/>
  <c r="Y700" i="4"/>
  <c r="Y703" i="4"/>
  <c r="Y709" i="4"/>
  <c r="Y712" i="4"/>
  <c r="Y754" i="4"/>
  <c r="Y782" i="4"/>
  <c r="Y791" i="4"/>
  <c r="Y797" i="4"/>
  <c r="Y818" i="4"/>
  <c r="Y821" i="4"/>
  <c r="Y1002" i="4"/>
  <c r="Y1083" i="4"/>
  <c r="Y21" i="4"/>
  <c r="Y36" i="4"/>
  <c r="Y45" i="4"/>
  <c r="Y55" i="4"/>
  <c r="Y89" i="4"/>
  <c r="Y101" i="4"/>
  <c r="Y110" i="4"/>
  <c r="Y119" i="4"/>
  <c r="Y126" i="4"/>
  <c r="Y135" i="4"/>
  <c r="Y160" i="4"/>
  <c r="Y174" i="4"/>
  <c r="Y196" i="4"/>
  <c r="Y202" i="4"/>
  <c r="Y205" i="4"/>
  <c r="Y214" i="4"/>
  <c r="Y224" i="4"/>
  <c r="Y230" i="4"/>
  <c r="Y233" i="4"/>
  <c r="Y242" i="4"/>
  <c r="Y245" i="4"/>
  <c r="Y251" i="4"/>
  <c r="Y260" i="4"/>
  <c r="Y285" i="4"/>
  <c r="Y303" i="4"/>
  <c r="Y312" i="4"/>
  <c r="Y330" i="4"/>
  <c r="Y348" i="4"/>
  <c r="Y373" i="4"/>
  <c r="Y381" i="4"/>
  <c r="Y408" i="4"/>
  <c r="Y421" i="4"/>
  <c r="Y430" i="4"/>
  <c r="Y433" i="4"/>
  <c r="Y439" i="4"/>
  <c r="Y442" i="4"/>
  <c r="Y445" i="4"/>
  <c r="Y457" i="4"/>
  <c r="Y475" i="4"/>
  <c r="Y491" i="4"/>
  <c r="Y500" i="4"/>
  <c r="Y517" i="4"/>
  <c r="Y526" i="4"/>
  <c r="Y532" i="4"/>
  <c r="Y535" i="4"/>
  <c r="Y579" i="4"/>
  <c r="Y615" i="4"/>
  <c r="Y637" i="4"/>
  <c r="Y646" i="4"/>
  <c r="Y682" i="4"/>
  <c r="Y691" i="4"/>
  <c r="Y697" i="4"/>
  <c r="Y704" i="4"/>
  <c r="Y710" i="4"/>
  <c r="Y758" i="4"/>
  <c r="Y564" i="4"/>
  <c r="P1211" i="4"/>
  <c r="N1211" i="4"/>
  <c r="X1195" i="4"/>
  <c r="T1195" i="4"/>
  <c r="Q1195" i="4"/>
  <c r="R1188" i="4"/>
  <c r="U1188" i="4"/>
  <c r="V1184" i="4"/>
  <c r="R1178" i="4"/>
  <c r="U1178" i="4"/>
  <c r="R1205" i="4"/>
  <c r="U1205" i="4"/>
  <c r="R1184" i="4"/>
  <c r="U1184" i="4"/>
  <c r="R1211" i="4"/>
  <c r="U1211" i="4"/>
  <c r="R1195" i="4"/>
  <c r="V1195" i="4"/>
  <c r="T1176" i="4"/>
  <c r="R1176" i="4"/>
  <c r="O1195" i="4"/>
  <c r="W1211" i="4"/>
  <c r="U1194" i="4"/>
  <c r="R1194" i="4"/>
  <c r="Q1194" i="4"/>
  <c r="O1205" i="4"/>
  <c r="U1203" i="4"/>
  <c r="V1211" i="4"/>
  <c r="S1211" i="4"/>
  <c r="S1195" i="4"/>
  <c r="S1188" i="4"/>
  <c r="Q1188" i="4"/>
  <c r="U1176" i="4"/>
  <c r="N1195" i="4"/>
  <c r="M1211" i="4"/>
  <c r="R1203" i="4"/>
  <c r="Y531" i="4"/>
  <c r="Y585" i="4"/>
  <c r="Y612" i="4"/>
  <c r="Y639" i="4"/>
  <c r="Y693" i="4"/>
  <c r="Y707" i="4"/>
  <c r="Y720" i="4"/>
  <c r="Y732" i="4"/>
  <c r="Y741" i="4"/>
  <c r="Y750" i="4"/>
  <c r="Y759" i="4"/>
  <c r="Y768" i="4"/>
  <c r="Y777" i="4"/>
  <c r="Y786" i="4"/>
  <c r="Y795" i="4"/>
  <c r="Y804" i="4"/>
  <c r="Y813" i="4"/>
  <c r="Y822" i="4"/>
  <c r="Y831" i="4"/>
  <c r="Y840" i="4"/>
  <c r="Y849" i="4"/>
  <c r="Y867" i="4"/>
  <c r="Y876" i="4"/>
  <c r="Y885" i="4"/>
  <c r="Y894" i="4"/>
  <c r="Y903" i="4"/>
  <c r="Y912" i="4"/>
  <c r="Y921" i="4"/>
  <c r="Y930" i="4"/>
  <c r="Y939" i="4"/>
  <c r="Y948" i="4"/>
  <c r="Y957" i="4"/>
  <c r="Y966" i="4"/>
  <c r="Y1011" i="4"/>
  <c r="Y1020" i="4"/>
  <c r="Y1092" i="4"/>
  <c r="Y513" i="4"/>
  <c r="Y594" i="4"/>
  <c r="Y621" i="4"/>
  <c r="Y648" i="4"/>
  <c r="Y662" i="4"/>
  <c r="Y716" i="4"/>
  <c r="Y729" i="4"/>
  <c r="Y738" i="4"/>
  <c r="Y747" i="4"/>
  <c r="Y765" i="4"/>
  <c r="Y774" i="4"/>
  <c r="Y783" i="4"/>
  <c r="Y801" i="4"/>
  <c r="Y810" i="4"/>
  <c r="Y819" i="4"/>
  <c r="Y828" i="4"/>
  <c r="Y837" i="4"/>
  <c r="Y846" i="4"/>
  <c r="Y999" i="4"/>
  <c r="Y1008" i="4"/>
  <c r="Y1017" i="4"/>
  <c r="Y1080" i="4"/>
  <c r="Y1089" i="4"/>
  <c r="Y582" i="4"/>
  <c r="Y609" i="4"/>
  <c r="Y733" i="4"/>
  <c r="Y742" i="4"/>
  <c r="Y751" i="4"/>
  <c r="Y847" i="4"/>
  <c r="Y268" i="4"/>
  <c r="Y277" i="4"/>
  <c r="Y295" i="4"/>
  <c r="Y304" i="4"/>
  <c r="Y313" i="4"/>
  <c r="Y322" i="4"/>
  <c r="Y340" i="4"/>
  <c r="Y349" i="4"/>
  <c r="Y358" i="4"/>
  <c r="Y371" i="4"/>
  <c r="Y382" i="4"/>
  <c r="Y400" i="4"/>
  <c r="Y419" i="4"/>
  <c r="Y428" i="4"/>
  <c r="Y437" i="4"/>
  <c r="Y446" i="4"/>
  <c r="Y455" i="4"/>
  <c r="Y473" i="4"/>
  <c r="Y477" i="4"/>
  <c r="Y486" i="4"/>
  <c r="Y495" i="4"/>
  <c r="Y502" i="4"/>
  <c r="Y511" i="4"/>
  <c r="Y550" i="4"/>
  <c r="Y559" i="4"/>
  <c r="Y571" i="4"/>
  <c r="Y580" i="4"/>
  <c r="Y589" i="4"/>
  <c r="Y598" i="4"/>
  <c r="Y607" i="4"/>
  <c r="Y724" i="4"/>
  <c r="Y569" i="4"/>
  <c r="Y591" i="4"/>
  <c r="Y618" i="4"/>
  <c r="Y726" i="4"/>
  <c r="Y736" i="4"/>
  <c r="Y745" i="4"/>
  <c r="Y850" i="4"/>
  <c r="Y561" i="4"/>
  <c r="Y539" i="4"/>
  <c r="Y280" i="4"/>
  <c r="Y298" i="4"/>
  <c r="Y307" i="4"/>
  <c r="Y316" i="4"/>
  <c r="Y325" i="4"/>
  <c r="Y334" i="4"/>
  <c r="Y343" i="4"/>
  <c r="Y352" i="4"/>
  <c r="Y361" i="4"/>
  <c r="Y376" i="4"/>
  <c r="Y385" i="4"/>
  <c r="Y394" i="4"/>
  <c r="Y403" i="4"/>
  <c r="Y412" i="4"/>
  <c r="Y422" i="4"/>
  <c r="Y431" i="4"/>
  <c r="Y440" i="4"/>
  <c r="Y449" i="4"/>
  <c r="Y458" i="4"/>
  <c r="Y467" i="4"/>
  <c r="Y480" i="4"/>
  <c r="Y489" i="4"/>
  <c r="Y498" i="4"/>
  <c r="Y505" i="4"/>
  <c r="Y544" i="4"/>
  <c r="Y553" i="4"/>
  <c r="Y562" i="4"/>
  <c r="Y574" i="4"/>
  <c r="Y583" i="4"/>
  <c r="Y592" i="4"/>
  <c r="Y601" i="4"/>
  <c r="Y610" i="4"/>
  <c r="Y619" i="4"/>
  <c r="Y628" i="4"/>
  <c r="Y664" i="4"/>
  <c r="Y673" i="4"/>
  <c r="Y727" i="4"/>
  <c r="T1179" i="4"/>
  <c r="R1179" i="4"/>
  <c r="C20" i="5"/>
  <c r="C21" i="5" s="1"/>
  <c r="Y221" i="4"/>
  <c r="C9" i="5"/>
  <c r="Q1179" i="4"/>
  <c r="U1179" i="4"/>
  <c r="Y6" i="4"/>
  <c r="Y22" i="4"/>
  <c r="Y40" i="4"/>
  <c r="Y49" i="4"/>
  <c r="Y53" i="4"/>
  <c r="Y63" i="4"/>
  <c r="Y72" i="4"/>
  <c r="Y99" i="4"/>
  <c r="Y108" i="4"/>
  <c r="Y117" i="4"/>
  <c r="Y130" i="4"/>
  <c r="Y139" i="4"/>
  <c r="Y148" i="4"/>
  <c r="Y161" i="4"/>
  <c r="Y178" i="4"/>
  <c r="Y188" i="4"/>
  <c r="Y197" i="4"/>
  <c r="Y222" i="4"/>
  <c r="Y231" i="4"/>
  <c r="Y240" i="4"/>
  <c r="Y249" i="4"/>
  <c r="Y258" i="4"/>
  <c r="C42" i="5"/>
  <c r="Y17" i="4"/>
  <c r="Y29" i="4"/>
  <c r="Y32" i="4"/>
  <c r="Y35" i="4"/>
  <c r="Y44" i="4"/>
  <c r="Y50" i="4"/>
  <c r="Y64" i="4"/>
  <c r="Y73" i="4"/>
  <c r="Y82" i="4"/>
  <c r="Y85" i="4"/>
  <c r="Y91" i="4"/>
  <c r="Y100" i="4"/>
  <c r="Y103" i="4"/>
  <c r="Y109" i="4"/>
  <c r="Y118" i="4"/>
  <c r="Y128" i="4"/>
  <c r="Y131" i="4"/>
  <c r="Y137" i="4"/>
  <c r="Y156" i="4"/>
  <c r="Y165" i="4"/>
  <c r="Y167" i="4"/>
  <c r="Y183" i="4"/>
  <c r="Y192" i="4"/>
  <c r="Y201" i="4"/>
  <c r="Y210" i="4"/>
  <c r="Y219" i="4"/>
  <c r="Y232" i="4"/>
  <c r="Y241" i="4"/>
  <c r="Y250" i="4"/>
  <c r="Y259" i="4"/>
  <c r="Y269" i="4"/>
  <c r="Y278" i="4"/>
  <c r="Y287" i="4"/>
  <c r="Y314" i="4"/>
  <c r="Y323" i="4"/>
  <c r="Y332" i="4"/>
  <c r="Y350" i="4"/>
  <c r="Y359" i="4"/>
  <c r="Y369" i="4"/>
  <c r="Y383" i="4"/>
  <c r="Y392" i="4"/>
  <c r="Y401" i="4"/>
  <c r="Y410" i="4"/>
  <c r="Y417" i="4"/>
  <c r="Y426" i="4"/>
  <c r="Y435" i="4"/>
  <c r="Y444" i="4"/>
  <c r="Y453" i="4"/>
  <c r="Y462" i="4"/>
  <c r="Y471" i="4"/>
  <c r="Y481" i="4"/>
  <c r="Y490" i="4"/>
  <c r="Y499" i="4"/>
  <c r="Y503" i="4"/>
  <c r="Y528" i="4"/>
  <c r="Y655" i="4"/>
  <c r="Y706" i="4"/>
  <c r="Y715" i="4"/>
  <c r="Y2" i="4"/>
  <c r="Y9" i="4"/>
  <c r="Y18" i="4"/>
  <c r="Y30" i="4"/>
  <c r="Y39" i="4"/>
  <c r="Y48" i="4"/>
  <c r="Y65" i="4"/>
  <c r="Y74" i="4"/>
  <c r="Y83" i="4"/>
  <c r="Y92" i="4"/>
  <c r="Y95" i="4"/>
  <c r="Y104" i="4"/>
  <c r="Y113" i="4"/>
  <c r="Y122" i="4"/>
  <c r="Y129" i="4"/>
  <c r="Y138" i="4"/>
  <c r="Y147" i="4"/>
  <c r="Y154" i="4"/>
  <c r="Y168" i="4"/>
  <c r="Y177" i="4"/>
  <c r="Y181" i="4"/>
  <c r="Y190" i="4"/>
  <c r="Y199" i="4"/>
  <c r="Y208" i="4"/>
  <c r="Y217" i="4"/>
  <c r="Y227" i="4"/>
  <c r="Y236" i="4"/>
  <c r="Y254" i="4"/>
  <c r="Y263" i="4"/>
  <c r="Y270" i="4"/>
  <c r="Y279" i="4"/>
  <c r="Y288" i="4"/>
  <c r="Y297" i="4"/>
  <c r="Y306" i="4"/>
  <c r="Y315" i="4"/>
  <c r="Y324" i="4"/>
  <c r="Y333" i="4"/>
  <c r="Y342" i="4"/>
  <c r="Y351" i="4"/>
  <c r="Y360" i="4"/>
  <c r="Y367" i="4"/>
  <c r="Y375" i="4"/>
  <c r="Y384" i="4"/>
  <c r="Y393" i="4"/>
  <c r="Y402" i="4"/>
  <c r="Y411" i="4"/>
  <c r="Y415" i="4"/>
  <c r="Y424" i="4"/>
  <c r="Y451" i="4"/>
  <c r="Y460" i="4"/>
  <c r="Y469" i="4"/>
  <c r="Y476" i="4"/>
  <c r="Y485" i="4"/>
  <c r="Y494" i="4"/>
  <c r="Y504" i="4"/>
  <c r="Y520" i="4"/>
  <c r="Y529" i="4"/>
  <c r="Y538" i="4"/>
  <c r="Y568" i="4"/>
  <c r="Y640" i="4"/>
  <c r="Y649" i="4"/>
  <c r="Y685" i="4"/>
  <c r="Y694" i="4"/>
  <c r="V11" i="4"/>
  <c r="U11" i="4"/>
  <c r="T11" i="4"/>
  <c r="S11" i="4"/>
  <c r="Q11" i="4"/>
  <c r="R11" i="4"/>
  <c r="W11" i="4"/>
  <c r="N11" i="4"/>
  <c r="P11" i="4"/>
  <c r="M11" i="4"/>
  <c r="X11" i="4"/>
  <c r="O11" i="4"/>
  <c r="V29" i="4"/>
  <c r="U29" i="4"/>
  <c r="T29" i="4"/>
  <c r="S29" i="4"/>
  <c r="R29" i="4"/>
  <c r="Q29" i="4"/>
  <c r="W29" i="4"/>
  <c r="N29" i="4"/>
  <c r="P29" i="4"/>
  <c r="M29" i="4"/>
  <c r="X29" i="4"/>
  <c r="O29" i="4"/>
  <c r="V38" i="4"/>
  <c r="U38" i="4"/>
  <c r="T38" i="4"/>
  <c r="S38" i="4"/>
  <c r="R38" i="4"/>
  <c r="Q38" i="4"/>
  <c r="W38" i="4"/>
  <c r="N38" i="4"/>
  <c r="P38" i="4"/>
  <c r="M38" i="4"/>
  <c r="X38" i="4"/>
  <c r="O38" i="4"/>
  <c r="V64" i="4"/>
  <c r="U64" i="4"/>
  <c r="T64" i="4"/>
  <c r="R64" i="4"/>
  <c r="S64" i="4"/>
  <c r="Q64" i="4"/>
  <c r="W64" i="4"/>
  <c r="N64" i="4"/>
  <c r="P64" i="4"/>
  <c r="M64" i="4"/>
  <c r="X64" i="4"/>
  <c r="O64" i="4"/>
  <c r="V82" i="4"/>
  <c r="U82" i="4"/>
  <c r="T82" i="4"/>
  <c r="R82" i="4"/>
  <c r="S82" i="4"/>
  <c r="Q82" i="4"/>
  <c r="W82" i="4"/>
  <c r="N82" i="4"/>
  <c r="P82" i="4"/>
  <c r="M82" i="4"/>
  <c r="X82" i="4"/>
  <c r="O82" i="4"/>
  <c r="V91" i="4"/>
  <c r="U91" i="4"/>
  <c r="T91" i="4"/>
  <c r="R91" i="4"/>
  <c r="S91" i="4"/>
  <c r="Q91" i="4"/>
  <c r="W91" i="4"/>
  <c r="N91" i="4"/>
  <c r="P91" i="4"/>
  <c r="M91" i="4"/>
  <c r="X91" i="4"/>
  <c r="O91" i="4"/>
  <c r="V100" i="4"/>
  <c r="U100" i="4"/>
  <c r="T100" i="4"/>
  <c r="R100" i="4"/>
  <c r="S100" i="4"/>
  <c r="Q100" i="4"/>
  <c r="W100" i="4"/>
  <c r="N100" i="4"/>
  <c r="P100" i="4"/>
  <c r="M100" i="4"/>
  <c r="X100" i="4"/>
  <c r="O100" i="4"/>
  <c r="V109" i="4"/>
  <c r="U109" i="4"/>
  <c r="T109" i="4"/>
  <c r="R109" i="4"/>
  <c r="S109" i="4"/>
  <c r="Q109" i="4"/>
  <c r="W109" i="4"/>
  <c r="N109" i="4"/>
  <c r="P109" i="4"/>
  <c r="M109" i="4"/>
  <c r="X109" i="4"/>
  <c r="O109" i="4"/>
  <c r="V118" i="4"/>
  <c r="U118" i="4"/>
  <c r="T118" i="4"/>
  <c r="R118" i="4"/>
  <c r="S118" i="4"/>
  <c r="Q118" i="4"/>
  <c r="W118" i="4"/>
  <c r="N118" i="4"/>
  <c r="P118" i="4"/>
  <c r="M118" i="4"/>
  <c r="X118" i="4"/>
  <c r="O118" i="4"/>
  <c r="V128" i="4"/>
  <c r="U128" i="4"/>
  <c r="T128" i="4"/>
  <c r="S128" i="4"/>
  <c r="R128" i="4"/>
  <c r="Q128" i="4"/>
  <c r="W128" i="4"/>
  <c r="N128" i="4"/>
  <c r="P128" i="4"/>
  <c r="M128" i="4"/>
  <c r="X128" i="4"/>
  <c r="O128" i="4"/>
  <c r="V137" i="4"/>
  <c r="U137" i="4"/>
  <c r="T137" i="4"/>
  <c r="S137" i="4"/>
  <c r="R137" i="4"/>
  <c r="Q137" i="4"/>
  <c r="W137" i="4"/>
  <c r="N137" i="4"/>
  <c r="P137" i="4"/>
  <c r="M137" i="4"/>
  <c r="X137" i="4"/>
  <c r="O137" i="4"/>
  <c r="V146" i="4"/>
  <c r="U146" i="4"/>
  <c r="T146" i="4"/>
  <c r="S146" i="4"/>
  <c r="R146" i="4"/>
  <c r="Q146" i="4"/>
  <c r="W146" i="4"/>
  <c r="N146" i="4"/>
  <c r="P146" i="4"/>
  <c r="M146" i="4"/>
  <c r="X146" i="4"/>
  <c r="O146" i="4"/>
  <c r="V156" i="4"/>
  <c r="U156" i="4"/>
  <c r="T156" i="4"/>
  <c r="S156" i="4"/>
  <c r="R156" i="4"/>
  <c r="Q156" i="4"/>
  <c r="W156" i="4"/>
  <c r="N156" i="4"/>
  <c r="P156" i="4"/>
  <c r="M156" i="4"/>
  <c r="X156" i="4"/>
  <c r="O156" i="4"/>
  <c r="V165" i="4"/>
  <c r="U165" i="4"/>
  <c r="T165" i="4"/>
  <c r="S165" i="4"/>
  <c r="R165" i="4"/>
  <c r="Q165" i="4"/>
  <c r="W165" i="4"/>
  <c r="N165" i="4"/>
  <c r="P165" i="4"/>
  <c r="M165" i="4"/>
  <c r="X165" i="4"/>
  <c r="O165" i="4"/>
  <c r="V167" i="4"/>
  <c r="U167" i="4"/>
  <c r="T167" i="4"/>
  <c r="S167" i="4"/>
  <c r="R167" i="4"/>
  <c r="Q167" i="4"/>
  <c r="W167" i="4"/>
  <c r="N167" i="4"/>
  <c r="P167" i="4"/>
  <c r="M167" i="4"/>
  <c r="X167" i="4"/>
  <c r="O167" i="4"/>
  <c r="V176" i="4"/>
  <c r="U176" i="4"/>
  <c r="T176" i="4"/>
  <c r="S176" i="4"/>
  <c r="R176" i="4"/>
  <c r="Q176" i="4"/>
  <c r="W176" i="4"/>
  <c r="N176" i="4"/>
  <c r="P176" i="4"/>
  <c r="M176" i="4"/>
  <c r="X176" i="4"/>
  <c r="O176" i="4"/>
  <c r="V183" i="4"/>
  <c r="U183" i="4"/>
  <c r="T183" i="4"/>
  <c r="S183" i="4"/>
  <c r="R183" i="4"/>
  <c r="Q183" i="4"/>
  <c r="W183" i="4"/>
  <c r="N183" i="4"/>
  <c r="P183" i="4"/>
  <c r="M183" i="4"/>
  <c r="X183" i="4"/>
  <c r="O183" i="4"/>
  <c r="V192" i="4"/>
  <c r="U192" i="4"/>
  <c r="T192" i="4"/>
  <c r="S192" i="4"/>
  <c r="R192" i="4"/>
  <c r="Q192" i="4"/>
  <c r="W192" i="4"/>
  <c r="N192" i="4"/>
  <c r="P192" i="4"/>
  <c r="M192" i="4"/>
  <c r="X192" i="4"/>
  <c r="O192" i="4"/>
  <c r="V201" i="4"/>
  <c r="U201" i="4"/>
  <c r="T201" i="4"/>
  <c r="S201" i="4"/>
  <c r="R201" i="4"/>
  <c r="Q201" i="4"/>
  <c r="W201" i="4"/>
  <c r="N201" i="4"/>
  <c r="P201" i="4"/>
  <c r="M201" i="4"/>
  <c r="X201" i="4"/>
  <c r="O201" i="4"/>
  <c r="V210" i="4"/>
  <c r="U210" i="4"/>
  <c r="T210" i="4"/>
  <c r="S210" i="4"/>
  <c r="R210" i="4"/>
  <c r="Q210" i="4"/>
  <c r="X210" i="4"/>
  <c r="O210" i="4"/>
  <c r="W210" i="4"/>
  <c r="M210" i="4"/>
  <c r="P210" i="4"/>
  <c r="N210" i="4"/>
  <c r="V219" i="4"/>
  <c r="U219" i="4"/>
  <c r="T219" i="4"/>
  <c r="S219" i="4"/>
  <c r="R219" i="4"/>
  <c r="Q219" i="4"/>
  <c r="X219" i="4"/>
  <c r="O219" i="4"/>
  <c r="W219" i="4"/>
  <c r="M219" i="4"/>
  <c r="P219" i="4"/>
  <c r="N219" i="4"/>
  <c r="V223" i="4"/>
  <c r="U223" i="4"/>
  <c r="T223" i="4"/>
  <c r="R223" i="4"/>
  <c r="S223" i="4"/>
  <c r="Q223" i="4"/>
  <c r="X223" i="4"/>
  <c r="O223" i="4"/>
  <c r="N223" i="4"/>
  <c r="W223" i="4"/>
  <c r="M223" i="4"/>
  <c r="P223" i="4"/>
  <c r="V232" i="4"/>
  <c r="U232" i="4"/>
  <c r="T232" i="4"/>
  <c r="R232" i="4"/>
  <c r="S232" i="4"/>
  <c r="Q232" i="4"/>
  <c r="X232" i="4"/>
  <c r="O232" i="4"/>
  <c r="N232" i="4"/>
  <c r="W232" i="4"/>
  <c r="M232" i="4"/>
  <c r="P232" i="4"/>
  <c r="V241" i="4"/>
  <c r="U241" i="4"/>
  <c r="T241" i="4"/>
  <c r="R241" i="4"/>
  <c r="S241" i="4"/>
  <c r="Q241" i="4"/>
  <c r="X241" i="4"/>
  <c r="O241" i="4"/>
  <c r="N241" i="4"/>
  <c r="W241" i="4"/>
  <c r="M241" i="4"/>
  <c r="P241" i="4"/>
  <c r="V250" i="4"/>
  <c r="U250" i="4"/>
  <c r="T250" i="4"/>
  <c r="R250" i="4"/>
  <c r="S250" i="4"/>
  <c r="Q250" i="4"/>
  <c r="X250" i="4"/>
  <c r="O250" i="4"/>
  <c r="N250" i="4"/>
  <c r="W250" i="4"/>
  <c r="M250" i="4"/>
  <c r="P250" i="4"/>
  <c r="V259" i="4"/>
  <c r="U259" i="4"/>
  <c r="T259" i="4"/>
  <c r="R259" i="4"/>
  <c r="S259" i="4"/>
  <c r="Q259" i="4"/>
  <c r="X259" i="4"/>
  <c r="O259" i="4"/>
  <c r="N259" i="4"/>
  <c r="W259" i="4"/>
  <c r="M259" i="4"/>
  <c r="P259" i="4"/>
  <c r="V269" i="4"/>
  <c r="U269" i="4"/>
  <c r="T269" i="4"/>
  <c r="S269" i="4"/>
  <c r="R269" i="4"/>
  <c r="Q269" i="4"/>
  <c r="X269" i="4"/>
  <c r="O269" i="4"/>
  <c r="P269" i="4"/>
  <c r="N269" i="4"/>
  <c r="W269" i="4"/>
  <c r="M269" i="4"/>
  <c r="V278" i="4"/>
  <c r="U278" i="4"/>
  <c r="T278" i="4"/>
  <c r="S278" i="4"/>
  <c r="R278" i="4"/>
  <c r="Q278" i="4"/>
  <c r="X278" i="4"/>
  <c r="O278" i="4"/>
  <c r="P278" i="4"/>
  <c r="N278" i="4"/>
  <c r="W278" i="4"/>
  <c r="M278" i="4"/>
  <c r="V287" i="4"/>
  <c r="U287" i="4"/>
  <c r="T287" i="4"/>
  <c r="S287" i="4"/>
  <c r="R287" i="4"/>
  <c r="Q287" i="4"/>
  <c r="X287" i="4"/>
  <c r="O287" i="4"/>
  <c r="P287" i="4"/>
  <c r="N287" i="4"/>
  <c r="W287" i="4"/>
  <c r="M287" i="4"/>
  <c r="V296" i="4"/>
  <c r="U296" i="4"/>
  <c r="T296" i="4"/>
  <c r="S296" i="4"/>
  <c r="R296" i="4"/>
  <c r="Q296" i="4"/>
  <c r="X296" i="4"/>
  <c r="O296" i="4"/>
  <c r="P296" i="4"/>
  <c r="N296" i="4"/>
  <c r="W296" i="4"/>
  <c r="M296" i="4"/>
  <c r="V305" i="4"/>
  <c r="U305" i="4"/>
  <c r="T305" i="4"/>
  <c r="S305" i="4"/>
  <c r="R305" i="4"/>
  <c r="Q305" i="4"/>
  <c r="X305" i="4"/>
  <c r="O305" i="4"/>
  <c r="P305" i="4"/>
  <c r="N305" i="4"/>
  <c r="W305" i="4"/>
  <c r="M305" i="4"/>
  <c r="V314" i="4"/>
  <c r="U314" i="4"/>
  <c r="T314" i="4"/>
  <c r="S314" i="4"/>
  <c r="R314" i="4"/>
  <c r="Q314" i="4"/>
  <c r="X314" i="4"/>
  <c r="O314" i="4"/>
  <c r="P314" i="4"/>
  <c r="N314" i="4"/>
  <c r="W314" i="4"/>
  <c r="M314" i="4"/>
  <c r="V323" i="4"/>
  <c r="U323" i="4"/>
  <c r="T323" i="4"/>
  <c r="S323" i="4"/>
  <c r="R323" i="4"/>
  <c r="Q323" i="4"/>
  <c r="X323" i="4"/>
  <c r="O323" i="4"/>
  <c r="P323" i="4"/>
  <c r="N323" i="4"/>
  <c r="W323" i="4"/>
  <c r="M323" i="4"/>
  <c r="V332" i="4"/>
  <c r="U332" i="4"/>
  <c r="T332" i="4"/>
  <c r="S332" i="4"/>
  <c r="R332" i="4"/>
  <c r="Q332" i="4"/>
  <c r="X332" i="4"/>
  <c r="O332" i="4"/>
  <c r="P332" i="4"/>
  <c r="N332" i="4"/>
  <c r="W332" i="4"/>
  <c r="M332" i="4"/>
  <c r="V341" i="4"/>
  <c r="U341" i="4"/>
  <c r="T341" i="4"/>
  <c r="S341" i="4"/>
  <c r="R341" i="4"/>
  <c r="Q341" i="4"/>
  <c r="X341" i="4"/>
  <c r="O341" i="4"/>
  <c r="P341" i="4"/>
  <c r="N341" i="4"/>
  <c r="W341" i="4"/>
  <c r="M341" i="4"/>
  <c r="V350" i="4"/>
  <c r="U350" i="4"/>
  <c r="T350" i="4"/>
  <c r="S350" i="4"/>
  <c r="R350" i="4"/>
  <c r="Q350" i="4"/>
  <c r="X350" i="4"/>
  <c r="O350" i="4"/>
  <c r="P350" i="4"/>
  <c r="N350" i="4"/>
  <c r="W350" i="4"/>
  <c r="M350" i="4"/>
  <c r="V359" i="4"/>
  <c r="U359" i="4"/>
  <c r="T359" i="4"/>
  <c r="S359" i="4"/>
  <c r="R359" i="4"/>
  <c r="Q359" i="4"/>
  <c r="X359" i="4"/>
  <c r="O359" i="4"/>
  <c r="P359" i="4"/>
  <c r="N359" i="4"/>
  <c r="W359" i="4"/>
  <c r="M359" i="4"/>
  <c r="V369" i="4"/>
  <c r="U369" i="4"/>
  <c r="T369" i="4"/>
  <c r="S369" i="4"/>
  <c r="R369" i="4"/>
  <c r="Q369" i="4"/>
  <c r="X369" i="4"/>
  <c r="O369" i="4"/>
  <c r="W369" i="4"/>
  <c r="M369" i="4"/>
  <c r="P369" i="4"/>
  <c r="N369" i="4"/>
  <c r="V1182" i="4"/>
  <c r="X1182" i="4"/>
  <c r="O1182" i="4"/>
  <c r="W1182" i="4"/>
  <c r="M1182" i="4"/>
  <c r="P1182" i="4"/>
  <c r="N1182" i="4"/>
  <c r="V383" i="4"/>
  <c r="U383" i="4"/>
  <c r="T383" i="4"/>
  <c r="S383" i="4"/>
  <c r="R383" i="4"/>
  <c r="Q383" i="4"/>
  <c r="W383" i="4"/>
  <c r="N383" i="4"/>
  <c r="X383" i="4"/>
  <c r="M383" i="4"/>
  <c r="P383" i="4"/>
  <c r="O383" i="4"/>
  <c r="V392" i="4"/>
  <c r="U392" i="4"/>
  <c r="S392" i="4"/>
  <c r="T392" i="4"/>
  <c r="R392" i="4"/>
  <c r="Q392" i="4"/>
  <c r="W392" i="4"/>
  <c r="N392" i="4"/>
  <c r="X392" i="4"/>
  <c r="M392" i="4"/>
  <c r="P392" i="4"/>
  <c r="O392" i="4"/>
  <c r="V401" i="4"/>
  <c r="U401" i="4"/>
  <c r="S401" i="4"/>
  <c r="T401" i="4"/>
  <c r="R401" i="4"/>
  <c r="Q401" i="4"/>
  <c r="W401" i="4"/>
  <c r="N401" i="4"/>
  <c r="X401" i="4"/>
  <c r="M401" i="4"/>
  <c r="P401" i="4"/>
  <c r="O401" i="4"/>
  <c r="V410" i="4"/>
  <c r="U410" i="4"/>
  <c r="S410" i="4"/>
  <c r="T410" i="4"/>
  <c r="R410" i="4"/>
  <c r="Q410" i="4"/>
  <c r="W410" i="4"/>
  <c r="N410" i="4"/>
  <c r="X410" i="4"/>
  <c r="M410" i="4"/>
  <c r="P410" i="4"/>
  <c r="O410" i="4"/>
  <c r="V417" i="4"/>
  <c r="U417" i="4"/>
  <c r="T417" i="4"/>
  <c r="S417" i="4"/>
  <c r="R417" i="4"/>
  <c r="Q417" i="4"/>
  <c r="W417" i="4"/>
  <c r="N417" i="4"/>
  <c r="O417" i="4"/>
  <c r="X417" i="4"/>
  <c r="M417" i="4"/>
  <c r="P417" i="4"/>
  <c r="V426" i="4"/>
  <c r="U426" i="4"/>
  <c r="T426" i="4"/>
  <c r="S426" i="4"/>
  <c r="R426" i="4"/>
  <c r="Q426" i="4"/>
  <c r="W426" i="4"/>
  <c r="N426" i="4"/>
  <c r="O426" i="4"/>
  <c r="X426" i="4"/>
  <c r="M426" i="4"/>
  <c r="P426" i="4"/>
  <c r="V435" i="4"/>
  <c r="U435" i="4"/>
  <c r="T435" i="4"/>
  <c r="S435" i="4"/>
  <c r="R435" i="4"/>
  <c r="Q435" i="4"/>
  <c r="W435" i="4"/>
  <c r="N435" i="4"/>
  <c r="O435" i="4"/>
  <c r="X435" i="4"/>
  <c r="M435" i="4"/>
  <c r="P435" i="4"/>
  <c r="V444" i="4"/>
  <c r="U444" i="4"/>
  <c r="T444" i="4"/>
  <c r="S444" i="4"/>
  <c r="R444" i="4"/>
  <c r="Q444" i="4"/>
  <c r="W444" i="4"/>
  <c r="N444" i="4"/>
  <c r="O444" i="4"/>
  <c r="X444" i="4"/>
  <c r="M444" i="4"/>
  <c r="P444" i="4"/>
  <c r="V453" i="4"/>
  <c r="U453" i="4"/>
  <c r="T453" i="4"/>
  <c r="S453" i="4"/>
  <c r="R453" i="4"/>
  <c r="Q453" i="4"/>
  <c r="W453" i="4"/>
  <c r="N453" i="4"/>
  <c r="O453" i="4"/>
  <c r="X453" i="4"/>
  <c r="M453" i="4"/>
  <c r="P453" i="4"/>
  <c r="V462" i="4"/>
  <c r="U462" i="4"/>
  <c r="T462" i="4"/>
  <c r="S462" i="4"/>
  <c r="R462" i="4"/>
  <c r="Q462" i="4"/>
  <c r="W462" i="4"/>
  <c r="N462" i="4"/>
  <c r="O462" i="4"/>
  <c r="X462" i="4"/>
  <c r="M462" i="4"/>
  <c r="P462" i="4"/>
  <c r="V471" i="4"/>
  <c r="U471" i="4"/>
  <c r="T471" i="4"/>
  <c r="S471" i="4"/>
  <c r="R471" i="4"/>
  <c r="Q471" i="4"/>
  <c r="W471" i="4"/>
  <c r="N471" i="4"/>
  <c r="O471" i="4"/>
  <c r="X471" i="4"/>
  <c r="M471" i="4"/>
  <c r="P471" i="4"/>
  <c r="V481" i="4"/>
  <c r="U481" i="4"/>
  <c r="T481" i="4"/>
  <c r="R481" i="4"/>
  <c r="S481" i="4"/>
  <c r="Q481" i="4"/>
  <c r="W481" i="4"/>
  <c r="N481" i="4"/>
  <c r="P481" i="4"/>
  <c r="O481" i="4"/>
  <c r="X481" i="4"/>
  <c r="M481" i="4"/>
  <c r="V490" i="4"/>
  <c r="U490" i="4"/>
  <c r="T490" i="4"/>
  <c r="R490" i="4"/>
  <c r="S490" i="4"/>
  <c r="Q490" i="4"/>
  <c r="W490" i="4"/>
  <c r="N490" i="4"/>
  <c r="P490" i="4"/>
  <c r="O490" i="4"/>
  <c r="X490" i="4"/>
  <c r="M490" i="4"/>
  <c r="V499" i="4"/>
  <c r="U499" i="4"/>
  <c r="T499" i="4"/>
  <c r="R499" i="4"/>
  <c r="S499" i="4"/>
  <c r="Q499" i="4"/>
  <c r="W499" i="4"/>
  <c r="N499" i="4"/>
  <c r="P499" i="4"/>
  <c r="O499" i="4"/>
  <c r="X499" i="4"/>
  <c r="M499" i="4"/>
  <c r="V503" i="4"/>
  <c r="U503" i="4"/>
  <c r="S503" i="4"/>
  <c r="T503" i="4"/>
  <c r="R503" i="4"/>
  <c r="Q503" i="4"/>
  <c r="X503" i="4"/>
  <c r="O503" i="4"/>
  <c r="W503" i="4"/>
  <c r="M503" i="4"/>
  <c r="P503" i="4"/>
  <c r="N503" i="4"/>
  <c r="R1189" i="4"/>
  <c r="P1189" i="4"/>
  <c r="M1189" i="4"/>
  <c r="W1193" i="4"/>
  <c r="N1193" i="4"/>
  <c r="P1193" i="4"/>
  <c r="O1193" i="4"/>
  <c r="X1193" i="4"/>
  <c r="M1193" i="4"/>
  <c r="V633" i="4"/>
  <c r="U633" i="4"/>
  <c r="T633" i="4"/>
  <c r="S633" i="4"/>
  <c r="R633" i="4"/>
  <c r="Q633" i="4"/>
  <c r="W633" i="4"/>
  <c r="N633" i="4"/>
  <c r="X633" i="4"/>
  <c r="M633" i="4"/>
  <c r="P633" i="4"/>
  <c r="O633" i="4"/>
  <c r="V636" i="4"/>
  <c r="U636" i="4"/>
  <c r="S636" i="4"/>
  <c r="T636" i="4"/>
  <c r="R636" i="4"/>
  <c r="Q636" i="4"/>
  <c r="W636" i="4"/>
  <c r="N636" i="4"/>
  <c r="X636" i="4"/>
  <c r="M636" i="4"/>
  <c r="P636" i="4"/>
  <c r="O636" i="4"/>
  <c r="V639" i="4"/>
  <c r="U639" i="4"/>
  <c r="S639" i="4"/>
  <c r="T639" i="4"/>
  <c r="R639" i="4"/>
  <c r="Q639" i="4"/>
  <c r="W639" i="4"/>
  <c r="N639" i="4"/>
  <c r="X639" i="4"/>
  <c r="M639" i="4"/>
  <c r="P639" i="4"/>
  <c r="O639" i="4"/>
  <c r="V642" i="4"/>
  <c r="U642" i="4"/>
  <c r="T642" i="4"/>
  <c r="S642" i="4"/>
  <c r="R642" i="4"/>
  <c r="Q642" i="4"/>
  <c r="W642" i="4"/>
  <c r="N642" i="4"/>
  <c r="X642" i="4"/>
  <c r="M642" i="4"/>
  <c r="P642" i="4"/>
  <c r="O642" i="4"/>
  <c r="V645" i="4"/>
  <c r="U645" i="4"/>
  <c r="S645" i="4"/>
  <c r="T645" i="4"/>
  <c r="R645" i="4"/>
  <c r="Q645" i="4"/>
  <c r="W645" i="4"/>
  <c r="N645" i="4"/>
  <c r="X645" i="4"/>
  <c r="M645" i="4"/>
  <c r="P645" i="4"/>
  <c r="O645" i="4"/>
  <c r="V648" i="4"/>
  <c r="U648" i="4"/>
  <c r="S648" i="4"/>
  <c r="T648" i="4"/>
  <c r="R648" i="4"/>
  <c r="Q648" i="4"/>
  <c r="W648" i="4"/>
  <c r="N648" i="4"/>
  <c r="X648" i="4"/>
  <c r="M648" i="4"/>
  <c r="P648" i="4"/>
  <c r="O648" i="4"/>
  <c r="V651" i="4"/>
  <c r="U651" i="4"/>
  <c r="T651" i="4"/>
  <c r="S651" i="4"/>
  <c r="R651" i="4"/>
  <c r="Q651" i="4"/>
  <c r="W651" i="4"/>
  <c r="N651" i="4"/>
  <c r="X651" i="4"/>
  <c r="M651" i="4"/>
  <c r="P651" i="4"/>
  <c r="O651" i="4"/>
  <c r="V655" i="4"/>
  <c r="U655" i="4"/>
  <c r="T655" i="4"/>
  <c r="R655" i="4"/>
  <c r="S655" i="4"/>
  <c r="Q655" i="4"/>
  <c r="W655" i="4"/>
  <c r="N655" i="4"/>
  <c r="O655" i="4"/>
  <c r="X655" i="4"/>
  <c r="M655" i="4"/>
  <c r="P655" i="4"/>
  <c r="V662" i="4"/>
  <c r="U662" i="4"/>
  <c r="T662" i="4"/>
  <c r="R662" i="4"/>
  <c r="S662" i="4"/>
  <c r="Q662" i="4"/>
  <c r="X662" i="4"/>
  <c r="O662" i="4"/>
  <c r="P662" i="4"/>
  <c r="N662" i="4"/>
  <c r="W662" i="4"/>
  <c r="M662" i="4"/>
  <c r="V665" i="4"/>
  <c r="U665" i="4"/>
  <c r="T665" i="4"/>
  <c r="R665" i="4"/>
  <c r="S665" i="4"/>
  <c r="Q665" i="4"/>
  <c r="X665" i="4"/>
  <c r="O665" i="4"/>
  <c r="P665" i="4"/>
  <c r="N665" i="4"/>
  <c r="W665" i="4"/>
  <c r="M665" i="4"/>
  <c r="V668" i="4"/>
  <c r="U668" i="4"/>
  <c r="T668" i="4"/>
  <c r="R668" i="4"/>
  <c r="S668" i="4"/>
  <c r="Q668" i="4"/>
  <c r="X668" i="4"/>
  <c r="O668" i="4"/>
  <c r="P668" i="4"/>
  <c r="N668" i="4"/>
  <c r="W668" i="4"/>
  <c r="M668" i="4"/>
  <c r="V671" i="4"/>
  <c r="U671" i="4"/>
  <c r="T671" i="4"/>
  <c r="R671" i="4"/>
  <c r="S671" i="4"/>
  <c r="Q671" i="4"/>
  <c r="X671" i="4"/>
  <c r="O671" i="4"/>
  <c r="P671" i="4"/>
  <c r="N671" i="4"/>
  <c r="W671" i="4"/>
  <c r="M671" i="4"/>
  <c r="V674" i="4"/>
  <c r="U674" i="4"/>
  <c r="T674" i="4"/>
  <c r="R674" i="4"/>
  <c r="S674" i="4"/>
  <c r="Q674" i="4"/>
  <c r="P674" i="4"/>
  <c r="M674" i="4"/>
  <c r="O674" i="4"/>
  <c r="N674" i="4"/>
  <c r="X674" i="4"/>
  <c r="W674" i="4"/>
  <c r="V677" i="4"/>
  <c r="U677" i="4"/>
  <c r="T677" i="4"/>
  <c r="R677" i="4"/>
  <c r="S677" i="4"/>
  <c r="Q677" i="4"/>
  <c r="P677" i="4"/>
  <c r="M677" i="4"/>
  <c r="O677" i="4"/>
  <c r="W677" i="4"/>
  <c r="N677" i="4"/>
  <c r="X677" i="4"/>
  <c r="V678" i="4"/>
  <c r="U678" i="4"/>
  <c r="T678" i="4"/>
  <c r="S678" i="4"/>
  <c r="R678" i="4"/>
  <c r="Q678" i="4"/>
  <c r="P678" i="4"/>
  <c r="M678" i="4"/>
  <c r="W678" i="4"/>
  <c r="X678" i="4"/>
  <c r="O678" i="4"/>
  <c r="N678" i="4"/>
  <c r="V681" i="4"/>
  <c r="U681" i="4"/>
  <c r="S681" i="4"/>
  <c r="T681" i="4"/>
  <c r="R681" i="4"/>
  <c r="Q681" i="4"/>
  <c r="P681" i="4"/>
  <c r="M681" i="4"/>
  <c r="W681" i="4"/>
  <c r="N681" i="4"/>
  <c r="X681" i="4"/>
  <c r="O681" i="4"/>
  <c r="V684" i="4"/>
  <c r="U684" i="4"/>
  <c r="S684" i="4"/>
  <c r="T684" i="4"/>
  <c r="R684" i="4"/>
  <c r="Q684" i="4"/>
  <c r="P684" i="4"/>
  <c r="M684" i="4"/>
  <c r="W684" i="4"/>
  <c r="O684" i="4"/>
  <c r="N684" i="4"/>
  <c r="X684" i="4"/>
  <c r="V687" i="4"/>
  <c r="U687" i="4"/>
  <c r="T687" i="4"/>
  <c r="S687" i="4"/>
  <c r="R687" i="4"/>
  <c r="Q687" i="4"/>
  <c r="P687" i="4"/>
  <c r="M687" i="4"/>
  <c r="W687" i="4"/>
  <c r="X687" i="4"/>
  <c r="O687" i="4"/>
  <c r="N687" i="4"/>
  <c r="V690" i="4"/>
  <c r="U690" i="4"/>
  <c r="S690" i="4"/>
  <c r="T690" i="4"/>
  <c r="R690" i="4"/>
  <c r="Q690" i="4"/>
  <c r="P690" i="4"/>
  <c r="M690" i="4"/>
  <c r="W690" i="4"/>
  <c r="N690" i="4"/>
  <c r="X690" i="4"/>
  <c r="O690" i="4"/>
  <c r="V693" i="4"/>
  <c r="U693" i="4"/>
  <c r="S693" i="4"/>
  <c r="T693" i="4"/>
  <c r="R693" i="4"/>
  <c r="Q693" i="4"/>
  <c r="P693" i="4"/>
  <c r="M693" i="4"/>
  <c r="W693" i="4"/>
  <c r="O693" i="4"/>
  <c r="N693" i="4"/>
  <c r="X693" i="4"/>
  <c r="V696" i="4"/>
  <c r="U696" i="4"/>
  <c r="T696" i="4"/>
  <c r="S696" i="4"/>
  <c r="R696" i="4"/>
  <c r="Q696" i="4"/>
  <c r="P696" i="4"/>
  <c r="M696" i="4"/>
  <c r="W696" i="4"/>
  <c r="X696" i="4"/>
  <c r="O696" i="4"/>
  <c r="N696" i="4"/>
  <c r="V699" i="4"/>
  <c r="U699" i="4"/>
  <c r="S699" i="4"/>
  <c r="T699" i="4"/>
  <c r="R699" i="4"/>
  <c r="Q699" i="4"/>
  <c r="P699" i="4"/>
  <c r="M699" i="4"/>
  <c r="W699" i="4"/>
  <c r="N699" i="4"/>
  <c r="X699" i="4"/>
  <c r="O699" i="4"/>
  <c r="V706" i="4"/>
  <c r="U706" i="4"/>
  <c r="T706" i="4"/>
  <c r="R706" i="4"/>
  <c r="S706" i="4"/>
  <c r="Q706" i="4"/>
  <c r="P706" i="4"/>
  <c r="M706" i="4"/>
  <c r="X706" i="4"/>
  <c r="N706" i="4"/>
  <c r="W706" i="4"/>
  <c r="O706" i="4"/>
  <c r="V715" i="4"/>
  <c r="U715" i="4"/>
  <c r="T715" i="4"/>
  <c r="R715" i="4"/>
  <c r="S715" i="4"/>
  <c r="Q715" i="4"/>
  <c r="P715" i="4"/>
  <c r="M715" i="4"/>
  <c r="X715" i="4"/>
  <c r="N715" i="4"/>
  <c r="W715" i="4"/>
  <c r="O715" i="4"/>
  <c r="V1199" i="4"/>
  <c r="W1199" i="4"/>
  <c r="N1199" i="4"/>
  <c r="O1199" i="4"/>
  <c r="M1199" i="4"/>
  <c r="X1199" i="4"/>
  <c r="P1199" i="4"/>
  <c r="V729" i="4"/>
  <c r="U729" i="4"/>
  <c r="S729" i="4"/>
  <c r="T729" i="4"/>
  <c r="R729" i="4"/>
  <c r="Q729" i="4"/>
  <c r="X729" i="4"/>
  <c r="O729" i="4"/>
  <c r="W729" i="4"/>
  <c r="N729" i="4"/>
  <c r="P729" i="4"/>
  <c r="M729" i="4"/>
  <c r="V732" i="4"/>
  <c r="U732" i="4"/>
  <c r="T732" i="4"/>
  <c r="S732" i="4"/>
  <c r="R732" i="4"/>
  <c r="Q732" i="4"/>
  <c r="X732" i="4"/>
  <c r="O732" i="4"/>
  <c r="W732" i="4"/>
  <c r="N732" i="4"/>
  <c r="M732" i="4"/>
  <c r="P732" i="4"/>
  <c r="V735" i="4"/>
  <c r="U735" i="4"/>
  <c r="S735" i="4"/>
  <c r="T735" i="4"/>
  <c r="R735" i="4"/>
  <c r="Q735" i="4"/>
  <c r="X735" i="4"/>
  <c r="O735" i="4"/>
  <c r="W735" i="4"/>
  <c r="N735" i="4"/>
  <c r="P735" i="4"/>
  <c r="M735" i="4"/>
  <c r="V738" i="4"/>
  <c r="U738" i="4"/>
  <c r="S738" i="4"/>
  <c r="T738" i="4"/>
  <c r="R738" i="4"/>
  <c r="Q738" i="4"/>
  <c r="X738" i="4"/>
  <c r="O738" i="4"/>
  <c r="W738" i="4"/>
  <c r="N738" i="4"/>
  <c r="P738" i="4"/>
  <c r="M738" i="4"/>
  <c r="V741" i="4"/>
  <c r="U741" i="4"/>
  <c r="T741" i="4"/>
  <c r="S741" i="4"/>
  <c r="R741" i="4"/>
  <c r="Q741" i="4"/>
  <c r="X741" i="4"/>
  <c r="O741" i="4"/>
  <c r="W741" i="4"/>
  <c r="N741" i="4"/>
  <c r="M741" i="4"/>
  <c r="P741" i="4"/>
  <c r="V744" i="4"/>
  <c r="U744" i="4"/>
  <c r="S744" i="4"/>
  <c r="T744" i="4"/>
  <c r="R744" i="4"/>
  <c r="Q744" i="4"/>
  <c r="X744" i="4"/>
  <c r="O744" i="4"/>
  <c r="W744" i="4"/>
  <c r="N744" i="4"/>
  <c r="P744" i="4"/>
  <c r="M744" i="4"/>
  <c r="V747" i="4"/>
  <c r="U747" i="4"/>
  <c r="S747" i="4"/>
  <c r="T747" i="4"/>
  <c r="R747" i="4"/>
  <c r="Q747" i="4"/>
  <c r="X747" i="4"/>
  <c r="O747" i="4"/>
  <c r="W747" i="4"/>
  <c r="N747" i="4"/>
  <c r="P747" i="4"/>
  <c r="M747" i="4"/>
  <c r="V750" i="4"/>
  <c r="U750" i="4"/>
  <c r="T750" i="4"/>
  <c r="S750" i="4"/>
  <c r="R750" i="4"/>
  <c r="Q750" i="4"/>
  <c r="X750" i="4"/>
  <c r="O750" i="4"/>
  <c r="W750" i="4"/>
  <c r="N750" i="4"/>
  <c r="M750" i="4"/>
  <c r="P750" i="4"/>
  <c r="V754" i="4"/>
  <c r="U754" i="4"/>
  <c r="T754" i="4"/>
  <c r="R754" i="4"/>
  <c r="S754" i="4"/>
  <c r="Q754" i="4"/>
  <c r="X754" i="4"/>
  <c r="O754" i="4"/>
  <c r="W754" i="4"/>
  <c r="N754" i="4"/>
  <c r="P754" i="4"/>
  <c r="M754" i="4"/>
  <c r="V757" i="4"/>
  <c r="U757" i="4"/>
  <c r="T757" i="4"/>
  <c r="R757" i="4"/>
  <c r="S757" i="4"/>
  <c r="Q757" i="4"/>
  <c r="X757" i="4"/>
  <c r="O757" i="4"/>
  <c r="W757" i="4"/>
  <c r="N757" i="4"/>
  <c r="P757" i="4"/>
  <c r="M757" i="4"/>
  <c r="V761" i="4"/>
  <c r="U761" i="4"/>
  <c r="T761" i="4"/>
  <c r="R761" i="4"/>
  <c r="S761" i="4"/>
  <c r="Q761" i="4"/>
  <c r="P761" i="4"/>
  <c r="M761" i="4"/>
  <c r="X761" i="4"/>
  <c r="O761" i="4"/>
  <c r="W761" i="4"/>
  <c r="N761" i="4"/>
  <c r="V764" i="4"/>
  <c r="U764" i="4"/>
  <c r="T764" i="4"/>
  <c r="R764" i="4"/>
  <c r="S764" i="4"/>
  <c r="Q764" i="4"/>
  <c r="P764" i="4"/>
  <c r="M764" i="4"/>
  <c r="X764" i="4"/>
  <c r="O764" i="4"/>
  <c r="W764" i="4"/>
  <c r="N764" i="4"/>
  <c r="V767" i="4"/>
  <c r="U767" i="4"/>
  <c r="T767" i="4"/>
  <c r="R767" i="4"/>
  <c r="S767" i="4"/>
  <c r="Q767" i="4"/>
  <c r="P767" i="4"/>
  <c r="M767" i="4"/>
  <c r="X767" i="4"/>
  <c r="O767" i="4"/>
  <c r="W767" i="4"/>
  <c r="N767" i="4"/>
  <c r="V770" i="4"/>
  <c r="U770" i="4"/>
  <c r="T770" i="4"/>
  <c r="R770" i="4"/>
  <c r="S770" i="4"/>
  <c r="Q770" i="4"/>
  <c r="P770" i="4"/>
  <c r="M770" i="4"/>
  <c r="X770" i="4"/>
  <c r="O770" i="4"/>
  <c r="W770" i="4"/>
  <c r="N770" i="4"/>
  <c r="V773" i="4"/>
  <c r="U773" i="4"/>
  <c r="T773" i="4"/>
  <c r="R773" i="4"/>
  <c r="S773" i="4"/>
  <c r="Q773" i="4"/>
  <c r="P773" i="4"/>
  <c r="M773" i="4"/>
  <c r="X773" i="4"/>
  <c r="O773" i="4"/>
  <c r="W773" i="4"/>
  <c r="N773" i="4"/>
  <c r="V776" i="4"/>
  <c r="U776" i="4"/>
  <c r="T776" i="4"/>
  <c r="R776" i="4"/>
  <c r="S776" i="4"/>
  <c r="Q776" i="4"/>
  <c r="P776" i="4"/>
  <c r="M776" i="4"/>
  <c r="X776" i="4"/>
  <c r="O776" i="4"/>
  <c r="W776" i="4"/>
  <c r="N776" i="4"/>
  <c r="V779" i="4"/>
  <c r="U779" i="4"/>
  <c r="T779" i="4"/>
  <c r="R779" i="4"/>
  <c r="S779" i="4"/>
  <c r="Q779" i="4"/>
  <c r="P779" i="4"/>
  <c r="M779" i="4"/>
  <c r="X779" i="4"/>
  <c r="O779" i="4"/>
  <c r="W779" i="4"/>
  <c r="N779" i="4"/>
  <c r="V782" i="4"/>
  <c r="U782" i="4"/>
  <c r="T782" i="4"/>
  <c r="R782" i="4"/>
  <c r="S782" i="4"/>
  <c r="Q782" i="4"/>
  <c r="P782" i="4"/>
  <c r="M782" i="4"/>
  <c r="X782" i="4"/>
  <c r="O782" i="4"/>
  <c r="W782" i="4"/>
  <c r="N782" i="4"/>
  <c r="V785" i="4"/>
  <c r="U785" i="4"/>
  <c r="T785" i="4"/>
  <c r="R785" i="4"/>
  <c r="S785" i="4"/>
  <c r="Q785" i="4"/>
  <c r="P785" i="4"/>
  <c r="M785" i="4"/>
  <c r="X785" i="4"/>
  <c r="O785" i="4"/>
  <c r="W785" i="4"/>
  <c r="N785" i="4"/>
  <c r="V788" i="4"/>
  <c r="U788" i="4"/>
  <c r="T788" i="4"/>
  <c r="R788" i="4"/>
  <c r="S788" i="4"/>
  <c r="Q788" i="4"/>
  <c r="P788" i="4"/>
  <c r="M788" i="4"/>
  <c r="X788" i="4"/>
  <c r="O788" i="4"/>
  <c r="W788" i="4"/>
  <c r="N788" i="4"/>
  <c r="V791" i="4"/>
  <c r="U791" i="4"/>
  <c r="T791" i="4"/>
  <c r="R791" i="4"/>
  <c r="S791" i="4"/>
  <c r="Q791" i="4"/>
  <c r="P791" i="4"/>
  <c r="M791" i="4"/>
  <c r="X791" i="4"/>
  <c r="O791" i="4"/>
  <c r="W791" i="4"/>
  <c r="N791" i="4"/>
  <c r="V794" i="4"/>
  <c r="U794" i="4"/>
  <c r="T794" i="4"/>
  <c r="R794" i="4"/>
  <c r="S794" i="4"/>
  <c r="Q794" i="4"/>
  <c r="P794" i="4"/>
  <c r="M794" i="4"/>
  <c r="X794" i="4"/>
  <c r="O794" i="4"/>
  <c r="W794" i="4"/>
  <c r="N794" i="4"/>
  <c r="V797" i="4"/>
  <c r="U797" i="4"/>
  <c r="T797" i="4"/>
  <c r="R797" i="4"/>
  <c r="S797" i="4"/>
  <c r="Q797" i="4"/>
  <c r="P797" i="4"/>
  <c r="M797" i="4"/>
  <c r="X797" i="4"/>
  <c r="O797" i="4"/>
  <c r="W797" i="4"/>
  <c r="N797" i="4"/>
  <c r="V800" i="4"/>
  <c r="U800" i="4"/>
  <c r="T800" i="4"/>
  <c r="R800" i="4"/>
  <c r="S800" i="4"/>
  <c r="Q800" i="4"/>
  <c r="P800" i="4"/>
  <c r="M800" i="4"/>
  <c r="X800" i="4"/>
  <c r="O800" i="4"/>
  <c r="W800" i="4"/>
  <c r="N800" i="4"/>
  <c r="V803" i="4"/>
  <c r="U803" i="4"/>
  <c r="T803" i="4"/>
  <c r="R803" i="4"/>
  <c r="S803" i="4"/>
  <c r="Q803" i="4"/>
  <c r="P803" i="4"/>
  <c r="M803" i="4"/>
  <c r="X803" i="4"/>
  <c r="O803" i="4"/>
  <c r="W803" i="4"/>
  <c r="N803" i="4"/>
  <c r="V806" i="4"/>
  <c r="U806" i="4"/>
  <c r="T806" i="4"/>
  <c r="R806" i="4"/>
  <c r="S806" i="4"/>
  <c r="Q806" i="4"/>
  <c r="P806" i="4"/>
  <c r="M806" i="4"/>
  <c r="X806" i="4"/>
  <c r="O806" i="4"/>
  <c r="W806" i="4"/>
  <c r="N806" i="4"/>
  <c r="V809" i="4"/>
  <c r="U809" i="4"/>
  <c r="T809" i="4"/>
  <c r="R809" i="4"/>
  <c r="S809" i="4"/>
  <c r="Q809" i="4"/>
  <c r="P809" i="4"/>
  <c r="M809" i="4"/>
  <c r="X809" i="4"/>
  <c r="O809" i="4"/>
  <c r="W809" i="4"/>
  <c r="N809" i="4"/>
  <c r="V812" i="4"/>
  <c r="U812" i="4"/>
  <c r="T812" i="4"/>
  <c r="R812" i="4"/>
  <c r="S812" i="4"/>
  <c r="Q812" i="4"/>
  <c r="P812" i="4"/>
  <c r="M812" i="4"/>
  <c r="X812" i="4"/>
  <c r="O812" i="4"/>
  <c r="W812" i="4"/>
  <c r="N812" i="4"/>
  <c r="V815" i="4"/>
  <c r="U815" i="4"/>
  <c r="T815" i="4"/>
  <c r="R815" i="4"/>
  <c r="S815" i="4"/>
  <c r="Q815" i="4"/>
  <c r="P815" i="4"/>
  <c r="M815" i="4"/>
  <c r="X815" i="4"/>
  <c r="O815" i="4"/>
  <c r="W815" i="4"/>
  <c r="N815" i="4"/>
  <c r="V818" i="4"/>
  <c r="U818" i="4"/>
  <c r="T818" i="4"/>
  <c r="R818" i="4"/>
  <c r="S818" i="4"/>
  <c r="Q818" i="4"/>
  <c r="P818" i="4"/>
  <c r="M818" i="4"/>
  <c r="X818" i="4"/>
  <c r="O818" i="4"/>
  <c r="W818" i="4"/>
  <c r="N818" i="4"/>
  <c r="V821" i="4"/>
  <c r="U821" i="4"/>
  <c r="T821" i="4"/>
  <c r="R821" i="4"/>
  <c r="S821" i="4"/>
  <c r="Q821" i="4"/>
  <c r="P821" i="4"/>
  <c r="M821" i="4"/>
  <c r="X821" i="4"/>
  <c r="O821" i="4"/>
  <c r="W821" i="4"/>
  <c r="N821" i="4"/>
  <c r="V824" i="4"/>
  <c r="U824" i="4"/>
  <c r="T824" i="4"/>
  <c r="R824" i="4"/>
  <c r="S824" i="4"/>
  <c r="Q824" i="4"/>
  <c r="P824" i="4"/>
  <c r="M824" i="4"/>
  <c r="X824" i="4"/>
  <c r="O824" i="4"/>
  <c r="W824" i="4"/>
  <c r="N824" i="4"/>
  <c r="V827" i="4"/>
  <c r="U827" i="4"/>
  <c r="T827" i="4"/>
  <c r="R827" i="4"/>
  <c r="S827" i="4"/>
  <c r="Q827" i="4"/>
  <c r="P827" i="4"/>
  <c r="M827" i="4"/>
  <c r="X827" i="4"/>
  <c r="O827" i="4"/>
  <c r="W827" i="4"/>
  <c r="N827" i="4"/>
  <c r="V830" i="4"/>
  <c r="U830" i="4"/>
  <c r="T830" i="4"/>
  <c r="R830" i="4"/>
  <c r="S830" i="4"/>
  <c r="Q830" i="4"/>
  <c r="P830" i="4"/>
  <c r="M830" i="4"/>
  <c r="X830" i="4"/>
  <c r="O830" i="4"/>
  <c r="W830" i="4"/>
  <c r="N830" i="4"/>
  <c r="V833" i="4"/>
  <c r="U833" i="4"/>
  <c r="T833" i="4"/>
  <c r="R833" i="4"/>
  <c r="S833" i="4"/>
  <c r="Q833" i="4"/>
  <c r="P833" i="4"/>
  <c r="M833" i="4"/>
  <c r="X833" i="4"/>
  <c r="O833" i="4"/>
  <c r="W833" i="4"/>
  <c r="N833" i="4"/>
  <c r="V836" i="4"/>
  <c r="U836" i="4"/>
  <c r="T836" i="4"/>
  <c r="R836" i="4"/>
  <c r="S836" i="4"/>
  <c r="Q836" i="4"/>
  <c r="P836" i="4"/>
  <c r="M836" i="4"/>
  <c r="X836" i="4"/>
  <c r="O836" i="4"/>
  <c r="W836" i="4"/>
  <c r="N836" i="4"/>
  <c r="V839" i="4"/>
  <c r="U839" i="4"/>
  <c r="T839" i="4"/>
  <c r="R839" i="4"/>
  <c r="S839" i="4"/>
  <c r="Q839" i="4"/>
  <c r="P839" i="4"/>
  <c r="M839" i="4"/>
  <c r="X839" i="4"/>
  <c r="O839" i="4"/>
  <c r="W839" i="4"/>
  <c r="N839" i="4"/>
  <c r="V842" i="4"/>
  <c r="U842" i="4"/>
  <c r="T842" i="4"/>
  <c r="R842" i="4"/>
  <c r="S842" i="4"/>
  <c r="Q842" i="4"/>
  <c r="P842" i="4"/>
  <c r="M842" i="4"/>
  <c r="X842" i="4"/>
  <c r="O842" i="4"/>
  <c r="W842" i="4"/>
  <c r="N842" i="4"/>
  <c r="V846" i="4"/>
  <c r="U846" i="4"/>
  <c r="S846" i="4"/>
  <c r="T846" i="4"/>
  <c r="R846" i="4"/>
  <c r="Q846" i="4"/>
  <c r="P846" i="4"/>
  <c r="M846" i="4"/>
  <c r="X846" i="4"/>
  <c r="O846" i="4"/>
  <c r="N846" i="4"/>
  <c r="W846" i="4"/>
  <c r="V849" i="4"/>
  <c r="U849" i="4"/>
  <c r="T849" i="4"/>
  <c r="S849" i="4"/>
  <c r="R849" i="4"/>
  <c r="Q849" i="4"/>
  <c r="P849" i="4"/>
  <c r="M849" i="4"/>
  <c r="X849" i="4"/>
  <c r="O849" i="4"/>
  <c r="N849" i="4"/>
  <c r="W849" i="4"/>
  <c r="V1207" i="4"/>
  <c r="X1207" i="4"/>
  <c r="O1207" i="4"/>
  <c r="W1207" i="4"/>
  <c r="N1207" i="4"/>
  <c r="M1207" i="4"/>
  <c r="P1207" i="4"/>
  <c r="V1209" i="4"/>
  <c r="O1209" i="4"/>
  <c r="X1209" i="4"/>
  <c r="N1209" i="4"/>
  <c r="W1209" i="4"/>
  <c r="V1024" i="4"/>
  <c r="U1024" i="4"/>
  <c r="T1024" i="4"/>
  <c r="S1024" i="4"/>
  <c r="R1024" i="4"/>
  <c r="Q1024" i="4"/>
  <c r="P1024" i="4"/>
  <c r="M1024" i="4"/>
  <c r="X1024" i="4"/>
  <c r="O1024" i="4"/>
  <c r="W1024" i="4"/>
  <c r="N1024" i="4"/>
  <c r="V1025" i="4"/>
  <c r="U1025" i="4"/>
  <c r="T1025" i="4"/>
  <c r="S1025" i="4"/>
  <c r="R1025" i="4"/>
  <c r="Q1025" i="4"/>
  <c r="X1025" i="4"/>
  <c r="O1025" i="4"/>
  <c r="W1025" i="4"/>
  <c r="N1025" i="4"/>
  <c r="M1025" i="4"/>
  <c r="P1025" i="4"/>
  <c r="V5" i="4"/>
  <c r="U5" i="4"/>
  <c r="T5" i="4"/>
  <c r="S5" i="4"/>
  <c r="R5" i="4"/>
  <c r="Q5" i="4"/>
  <c r="W5" i="4"/>
  <c r="N5" i="4"/>
  <c r="P5" i="4"/>
  <c r="M5" i="4"/>
  <c r="X5" i="4"/>
  <c r="O5" i="4"/>
  <c r="V12" i="4"/>
  <c r="U12" i="4"/>
  <c r="T12" i="4"/>
  <c r="R12" i="4"/>
  <c r="S12" i="4"/>
  <c r="Q12" i="4"/>
  <c r="W12" i="4"/>
  <c r="N12" i="4"/>
  <c r="P12" i="4"/>
  <c r="M12" i="4"/>
  <c r="X12" i="4"/>
  <c r="O12" i="4"/>
  <c r="V21" i="4"/>
  <c r="U21" i="4"/>
  <c r="T21" i="4"/>
  <c r="R21" i="4"/>
  <c r="S21" i="4"/>
  <c r="Q21" i="4"/>
  <c r="W21" i="4"/>
  <c r="N21" i="4"/>
  <c r="P21" i="4"/>
  <c r="M21" i="4"/>
  <c r="X21" i="4"/>
  <c r="O21" i="4"/>
  <c r="V30" i="4"/>
  <c r="U30" i="4"/>
  <c r="T30" i="4"/>
  <c r="S30" i="4"/>
  <c r="R30" i="4"/>
  <c r="Q30" i="4"/>
  <c r="W30" i="4"/>
  <c r="N30" i="4"/>
  <c r="P30" i="4"/>
  <c r="M30" i="4"/>
  <c r="X30" i="4"/>
  <c r="O30" i="4"/>
  <c r="V39" i="4"/>
  <c r="U39" i="4"/>
  <c r="T39" i="4"/>
  <c r="S39" i="4"/>
  <c r="R39" i="4"/>
  <c r="Q39" i="4"/>
  <c r="W39" i="4"/>
  <c r="N39" i="4"/>
  <c r="P39" i="4"/>
  <c r="M39" i="4"/>
  <c r="X39" i="4"/>
  <c r="O39" i="4"/>
  <c r="V48" i="4"/>
  <c r="U48" i="4"/>
  <c r="T48" i="4"/>
  <c r="S48" i="4"/>
  <c r="R48" i="4"/>
  <c r="Q48" i="4"/>
  <c r="W48" i="4"/>
  <c r="N48" i="4"/>
  <c r="P48" i="4"/>
  <c r="M48" i="4"/>
  <c r="X48" i="4"/>
  <c r="O48" i="4"/>
  <c r="V58" i="4"/>
  <c r="U58" i="4"/>
  <c r="T58" i="4"/>
  <c r="S58" i="4"/>
  <c r="R58" i="4"/>
  <c r="Q58" i="4"/>
  <c r="W58" i="4"/>
  <c r="N58" i="4"/>
  <c r="P58" i="4"/>
  <c r="M58" i="4"/>
  <c r="X58" i="4"/>
  <c r="O58" i="4"/>
  <c r="V68" i="4"/>
  <c r="U68" i="4"/>
  <c r="T68" i="4"/>
  <c r="S68" i="4"/>
  <c r="R68" i="4"/>
  <c r="Q68" i="4"/>
  <c r="W68" i="4"/>
  <c r="N68" i="4"/>
  <c r="P68" i="4"/>
  <c r="M68" i="4"/>
  <c r="X68" i="4"/>
  <c r="O68" i="4"/>
  <c r="V77" i="4"/>
  <c r="U77" i="4"/>
  <c r="T77" i="4"/>
  <c r="S77" i="4"/>
  <c r="R77" i="4"/>
  <c r="Q77" i="4"/>
  <c r="W77" i="4"/>
  <c r="N77" i="4"/>
  <c r="P77" i="4"/>
  <c r="M77" i="4"/>
  <c r="X77" i="4"/>
  <c r="O77" i="4"/>
  <c r="V86" i="4"/>
  <c r="J12" i="5" s="1"/>
  <c r="U86" i="4"/>
  <c r="I12" i="5" s="1"/>
  <c r="T86" i="4"/>
  <c r="H12" i="5" s="1"/>
  <c r="S86" i="4"/>
  <c r="R86" i="4"/>
  <c r="Q86" i="4"/>
  <c r="E12" i="5" s="1"/>
  <c r="W86" i="4"/>
  <c r="N86" i="4"/>
  <c r="P86" i="4"/>
  <c r="M86" i="4"/>
  <c r="X86" i="4"/>
  <c r="O86" i="4"/>
  <c r="V95" i="4"/>
  <c r="U95" i="4"/>
  <c r="T95" i="4"/>
  <c r="S95" i="4"/>
  <c r="R95" i="4"/>
  <c r="Q95" i="4"/>
  <c r="W95" i="4"/>
  <c r="N95" i="4"/>
  <c r="P95" i="4"/>
  <c r="M95" i="4"/>
  <c r="X95" i="4"/>
  <c r="O95" i="4"/>
  <c r="V104" i="4"/>
  <c r="U104" i="4"/>
  <c r="T104" i="4"/>
  <c r="S104" i="4"/>
  <c r="R104" i="4"/>
  <c r="Q104" i="4"/>
  <c r="W104" i="4"/>
  <c r="N104" i="4"/>
  <c r="P104" i="4"/>
  <c r="M104" i="4"/>
  <c r="X104" i="4"/>
  <c r="O104" i="4"/>
  <c r="V113" i="4"/>
  <c r="U113" i="4"/>
  <c r="T113" i="4"/>
  <c r="S113" i="4"/>
  <c r="R113" i="4"/>
  <c r="Q113" i="4"/>
  <c r="W113" i="4"/>
  <c r="N113" i="4"/>
  <c r="P113" i="4"/>
  <c r="M113" i="4"/>
  <c r="X113" i="4"/>
  <c r="O113" i="4"/>
  <c r="V122" i="4"/>
  <c r="U122" i="4"/>
  <c r="T122" i="4"/>
  <c r="S122" i="4"/>
  <c r="R122" i="4"/>
  <c r="Q122" i="4"/>
  <c r="W122" i="4"/>
  <c r="N122" i="4"/>
  <c r="P122" i="4"/>
  <c r="M122" i="4"/>
  <c r="X122" i="4"/>
  <c r="O122" i="4"/>
  <c r="V129" i="4"/>
  <c r="U129" i="4"/>
  <c r="T129" i="4"/>
  <c r="S129" i="4"/>
  <c r="R129" i="4"/>
  <c r="Q129" i="4"/>
  <c r="W129" i="4"/>
  <c r="N129" i="4"/>
  <c r="P129" i="4"/>
  <c r="M129" i="4"/>
  <c r="X129" i="4"/>
  <c r="O129" i="4"/>
  <c r="V138" i="4"/>
  <c r="U138" i="4"/>
  <c r="T138" i="4"/>
  <c r="S138" i="4"/>
  <c r="R138" i="4"/>
  <c r="Q138" i="4"/>
  <c r="W138" i="4"/>
  <c r="N138" i="4"/>
  <c r="P138" i="4"/>
  <c r="M138" i="4"/>
  <c r="X138" i="4"/>
  <c r="O138" i="4"/>
  <c r="V147" i="4"/>
  <c r="U147" i="4"/>
  <c r="T147" i="4"/>
  <c r="S147" i="4"/>
  <c r="R147" i="4"/>
  <c r="Q147" i="4"/>
  <c r="W147" i="4"/>
  <c r="N147" i="4"/>
  <c r="P147" i="4"/>
  <c r="M147" i="4"/>
  <c r="X147" i="4"/>
  <c r="O147" i="4"/>
  <c r="V154" i="4"/>
  <c r="U154" i="4"/>
  <c r="T154" i="4"/>
  <c r="R154" i="4"/>
  <c r="S154" i="4"/>
  <c r="Q154" i="4"/>
  <c r="W154" i="4"/>
  <c r="N154" i="4"/>
  <c r="P154" i="4"/>
  <c r="M154" i="4"/>
  <c r="X154" i="4"/>
  <c r="O154" i="4"/>
  <c r="V163" i="4"/>
  <c r="U163" i="4"/>
  <c r="T163" i="4"/>
  <c r="R163" i="4"/>
  <c r="S163" i="4"/>
  <c r="Q163" i="4"/>
  <c r="W163" i="4"/>
  <c r="N163" i="4"/>
  <c r="P163" i="4"/>
  <c r="M163" i="4"/>
  <c r="X163" i="4"/>
  <c r="O163" i="4"/>
  <c r="V168" i="4"/>
  <c r="U168" i="4"/>
  <c r="T168" i="4"/>
  <c r="S168" i="4"/>
  <c r="R168" i="4"/>
  <c r="Q168" i="4"/>
  <c r="W168" i="4"/>
  <c r="N168" i="4"/>
  <c r="P168" i="4"/>
  <c r="M168" i="4"/>
  <c r="X168" i="4"/>
  <c r="O168" i="4"/>
  <c r="V177" i="4"/>
  <c r="U177" i="4"/>
  <c r="T177" i="4"/>
  <c r="S177" i="4"/>
  <c r="R177" i="4"/>
  <c r="Q177" i="4"/>
  <c r="W177" i="4"/>
  <c r="N177" i="4"/>
  <c r="P177" i="4"/>
  <c r="M177" i="4"/>
  <c r="X177" i="4"/>
  <c r="O177" i="4"/>
  <c r="V181" i="4"/>
  <c r="U181" i="4"/>
  <c r="T181" i="4"/>
  <c r="R181" i="4"/>
  <c r="S181" i="4"/>
  <c r="Q181" i="4"/>
  <c r="W181" i="4"/>
  <c r="N181" i="4"/>
  <c r="P181" i="4"/>
  <c r="M181" i="4"/>
  <c r="X181" i="4"/>
  <c r="O181" i="4"/>
  <c r="V190" i="4"/>
  <c r="U190" i="4"/>
  <c r="T190" i="4"/>
  <c r="R190" i="4"/>
  <c r="S190" i="4"/>
  <c r="Q190" i="4"/>
  <c r="W190" i="4"/>
  <c r="N190" i="4"/>
  <c r="P190" i="4"/>
  <c r="M190" i="4"/>
  <c r="X190" i="4"/>
  <c r="O190" i="4"/>
  <c r="V199" i="4"/>
  <c r="U199" i="4"/>
  <c r="T199" i="4"/>
  <c r="R199" i="4"/>
  <c r="S199" i="4"/>
  <c r="Q199" i="4"/>
  <c r="W199" i="4"/>
  <c r="N199" i="4"/>
  <c r="P199" i="4"/>
  <c r="M199" i="4"/>
  <c r="X199" i="4"/>
  <c r="O199" i="4"/>
  <c r="V208" i="4"/>
  <c r="J13" i="5" s="1"/>
  <c r="U208" i="4"/>
  <c r="I13" i="5" s="1"/>
  <c r="T208" i="4"/>
  <c r="H13" i="5" s="1"/>
  <c r="R208" i="4"/>
  <c r="F13" i="5" s="1"/>
  <c r="S208" i="4"/>
  <c r="G13" i="5" s="1"/>
  <c r="Q208" i="4"/>
  <c r="E13" i="5" s="1"/>
  <c r="W208" i="4"/>
  <c r="N208" i="4"/>
  <c r="P208" i="4"/>
  <c r="M208" i="4"/>
  <c r="X208" i="4"/>
  <c r="O208" i="4"/>
  <c r="V217" i="4"/>
  <c r="U217" i="4"/>
  <c r="T217" i="4"/>
  <c r="R217" i="4"/>
  <c r="S217" i="4"/>
  <c r="Q217" i="4"/>
  <c r="X217" i="4"/>
  <c r="O217" i="4"/>
  <c r="P217" i="4"/>
  <c r="N217" i="4"/>
  <c r="W217" i="4"/>
  <c r="M217" i="4"/>
  <c r="V227" i="4"/>
  <c r="U227" i="4"/>
  <c r="T227" i="4"/>
  <c r="S227" i="4"/>
  <c r="R227" i="4"/>
  <c r="Q227" i="4"/>
  <c r="X227" i="4"/>
  <c r="O227" i="4"/>
  <c r="W227" i="4"/>
  <c r="M227" i="4"/>
  <c r="P227" i="4"/>
  <c r="N227" i="4"/>
  <c r="V236" i="4"/>
  <c r="U236" i="4"/>
  <c r="T236" i="4"/>
  <c r="S236" i="4"/>
  <c r="R236" i="4"/>
  <c r="Q236" i="4"/>
  <c r="X236" i="4"/>
  <c r="O236" i="4"/>
  <c r="W236" i="4"/>
  <c r="M236" i="4"/>
  <c r="P236" i="4"/>
  <c r="N236" i="4"/>
  <c r="V245" i="4"/>
  <c r="U245" i="4"/>
  <c r="T245" i="4"/>
  <c r="S245" i="4"/>
  <c r="R245" i="4"/>
  <c r="Q245" i="4"/>
  <c r="X245" i="4"/>
  <c r="O245" i="4"/>
  <c r="W245" i="4"/>
  <c r="M245" i="4"/>
  <c r="P245" i="4"/>
  <c r="N245" i="4"/>
  <c r="V254" i="4"/>
  <c r="U254" i="4"/>
  <c r="T254" i="4"/>
  <c r="S254" i="4"/>
  <c r="R254" i="4"/>
  <c r="Q254" i="4"/>
  <c r="X254" i="4"/>
  <c r="O254" i="4"/>
  <c r="W254" i="4"/>
  <c r="M254" i="4"/>
  <c r="P254" i="4"/>
  <c r="N254" i="4"/>
  <c r="V263" i="4"/>
  <c r="U263" i="4"/>
  <c r="T263" i="4"/>
  <c r="S263" i="4"/>
  <c r="R263" i="4"/>
  <c r="Q263" i="4"/>
  <c r="X263" i="4"/>
  <c r="O263" i="4"/>
  <c r="W263" i="4"/>
  <c r="M263" i="4"/>
  <c r="P263" i="4"/>
  <c r="N263" i="4"/>
  <c r="V270" i="4"/>
  <c r="U270" i="4"/>
  <c r="T270" i="4"/>
  <c r="S270" i="4"/>
  <c r="R270" i="4"/>
  <c r="Q270" i="4"/>
  <c r="X270" i="4"/>
  <c r="O270" i="4"/>
  <c r="N270" i="4"/>
  <c r="W270" i="4"/>
  <c r="M270" i="4"/>
  <c r="P270" i="4"/>
  <c r="V279" i="4"/>
  <c r="U279" i="4"/>
  <c r="T279" i="4"/>
  <c r="S279" i="4"/>
  <c r="R279" i="4"/>
  <c r="Q279" i="4"/>
  <c r="X279" i="4"/>
  <c r="O279" i="4"/>
  <c r="N279" i="4"/>
  <c r="W279" i="4"/>
  <c r="M279" i="4"/>
  <c r="P279" i="4"/>
  <c r="V288" i="4"/>
  <c r="U288" i="4"/>
  <c r="T288" i="4"/>
  <c r="S288" i="4"/>
  <c r="R288" i="4"/>
  <c r="Q288" i="4"/>
  <c r="X288" i="4"/>
  <c r="O288" i="4"/>
  <c r="N288" i="4"/>
  <c r="W288" i="4"/>
  <c r="M288" i="4"/>
  <c r="P288" i="4"/>
  <c r="V297" i="4"/>
  <c r="U297" i="4"/>
  <c r="T297" i="4"/>
  <c r="S297" i="4"/>
  <c r="R297" i="4"/>
  <c r="Q297" i="4"/>
  <c r="X297" i="4"/>
  <c r="O297" i="4"/>
  <c r="N297" i="4"/>
  <c r="W297" i="4"/>
  <c r="M297" i="4"/>
  <c r="P297" i="4"/>
  <c r="V306" i="4"/>
  <c r="U306" i="4"/>
  <c r="T306" i="4"/>
  <c r="S306" i="4"/>
  <c r="R306" i="4"/>
  <c r="Q306" i="4"/>
  <c r="X306" i="4"/>
  <c r="O306" i="4"/>
  <c r="N306" i="4"/>
  <c r="W306" i="4"/>
  <c r="M306" i="4"/>
  <c r="P306" i="4"/>
  <c r="V315" i="4"/>
  <c r="U315" i="4"/>
  <c r="T315" i="4"/>
  <c r="S315" i="4"/>
  <c r="R315" i="4"/>
  <c r="Q315" i="4"/>
  <c r="X315" i="4"/>
  <c r="O315" i="4"/>
  <c r="N315" i="4"/>
  <c r="W315" i="4"/>
  <c r="M315" i="4"/>
  <c r="P315" i="4"/>
  <c r="V324" i="4"/>
  <c r="U324" i="4"/>
  <c r="T324" i="4"/>
  <c r="S324" i="4"/>
  <c r="R324" i="4"/>
  <c r="Q324" i="4"/>
  <c r="X324" i="4"/>
  <c r="O324" i="4"/>
  <c r="N324" i="4"/>
  <c r="W324" i="4"/>
  <c r="M324" i="4"/>
  <c r="P324" i="4"/>
  <c r="V333" i="4"/>
  <c r="U333" i="4"/>
  <c r="T333" i="4"/>
  <c r="S333" i="4"/>
  <c r="R333" i="4"/>
  <c r="Q333" i="4"/>
  <c r="X333" i="4"/>
  <c r="O333" i="4"/>
  <c r="N333" i="4"/>
  <c r="W333" i="4"/>
  <c r="M333" i="4"/>
  <c r="P333" i="4"/>
  <c r="V342" i="4"/>
  <c r="U342" i="4"/>
  <c r="T342" i="4"/>
  <c r="S342" i="4"/>
  <c r="R342" i="4"/>
  <c r="Q342" i="4"/>
  <c r="X342" i="4"/>
  <c r="O342" i="4"/>
  <c r="N342" i="4"/>
  <c r="W342" i="4"/>
  <c r="M342" i="4"/>
  <c r="P342" i="4"/>
  <c r="V351" i="4"/>
  <c r="U351" i="4"/>
  <c r="T351" i="4"/>
  <c r="S351" i="4"/>
  <c r="R351" i="4"/>
  <c r="Q351" i="4"/>
  <c r="X351" i="4"/>
  <c r="O351" i="4"/>
  <c r="N351" i="4"/>
  <c r="W351" i="4"/>
  <c r="M351" i="4"/>
  <c r="P351" i="4"/>
  <c r="V360" i="4"/>
  <c r="U360" i="4"/>
  <c r="T360" i="4"/>
  <c r="S360" i="4"/>
  <c r="R360" i="4"/>
  <c r="Q360" i="4"/>
  <c r="X360" i="4"/>
  <c r="O360" i="4"/>
  <c r="N360" i="4"/>
  <c r="W360" i="4"/>
  <c r="M360" i="4"/>
  <c r="P360" i="4"/>
  <c r="V367" i="4"/>
  <c r="U367" i="4"/>
  <c r="T367" i="4"/>
  <c r="R367" i="4"/>
  <c r="S367" i="4"/>
  <c r="Q367" i="4"/>
  <c r="X367" i="4"/>
  <c r="O367" i="4"/>
  <c r="P367" i="4"/>
  <c r="N367" i="4"/>
  <c r="W367" i="4"/>
  <c r="M367" i="4"/>
  <c r="V375" i="4"/>
  <c r="U375" i="4"/>
  <c r="T375" i="4"/>
  <c r="S375" i="4"/>
  <c r="R375" i="4"/>
  <c r="Q375" i="4"/>
  <c r="W375" i="4"/>
  <c r="N375" i="4"/>
  <c r="P375" i="4"/>
  <c r="O375" i="4"/>
  <c r="X375" i="4"/>
  <c r="M375" i="4"/>
  <c r="V384" i="4"/>
  <c r="U384" i="4"/>
  <c r="T384" i="4"/>
  <c r="S384" i="4"/>
  <c r="R384" i="4"/>
  <c r="Q384" i="4"/>
  <c r="W384" i="4"/>
  <c r="N384" i="4"/>
  <c r="P384" i="4"/>
  <c r="O384" i="4"/>
  <c r="X384" i="4"/>
  <c r="M384" i="4"/>
  <c r="V393" i="4"/>
  <c r="U393" i="4"/>
  <c r="S393" i="4"/>
  <c r="T393" i="4"/>
  <c r="R393" i="4"/>
  <c r="Q393" i="4"/>
  <c r="W393" i="4"/>
  <c r="N393" i="4"/>
  <c r="P393" i="4"/>
  <c r="O393" i="4"/>
  <c r="X393" i="4"/>
  <c r="M393" i="4"/>
  <c r="V402" i="4"/>
  <c r="U402" i="4"/>
  <c r="S402" i="4"/>
  <c r="T402" i="4"/>
  <c r="R402" i="4"/>
  <c r="Q402" i="4"/>
  <c r="W402" i="4"/>
  <c r="N402" i="4"/>
  <c r="P402" i="4"/>
  <c r="O402" i="4"/>
  <c r="X402" i="4"/>
  <c r="M402" i="4"/>
  <c r="V411" i="4"/>
  <c r="U411" i="4"/>
  <c r="S411" i="4"/>
  <c r="T411" i="4"/>
  <c r="R411" i="4"/>
  <c r="Q411" i="4"/>
  <c r="W411" i="4"/>
  <c r="N411" i="4"/>
  <c r="P411" i="4"/>
  <c r="O411" i="4"/>
  <c r="X411" i="4"/>
  <c r="M411" i="4"/>
  <c r="V415" i="4"/>
  <c r="U415" i="4"/>
  <c r="T415" i="4"/>
  <c r="S415" i="4"/>
  <c r="R415" i="4"/>
  <c r="Q415" i="4"/>
  <c r="W415" i="4"/>
  <c r="N415" i="4"/>
  <c r="X415" i="4"/>
  <c r="M415" i="4"/>
  <c r="P415" i="4"/>
  <c r="O415" i="4"/>
  <c r="V424" i="4"/>
  <c r="U424" i="4"/>
  <c r="T424" i="4"/>
  <c r="S424" i="4"/>
  <c r="R424" i="4"/>
  <c r="Q424" i="4"/>
  <c r="W424" i="4"/>
  <c r="N424" i="4"/>
  <c r="X424" i="4"/>
  <c r="M424" i="4"/>
  <c r="P424" i="4"/>
  <c r="O424" i="4"/>
  <c r="V433" i="4"/>
  <c r="U433" i="4"/>
  <c r="T433" i="4"/>
  <c r="S433" i="4"/>
  <c r="R433" i="4"/>
  <c r="Q433" i="4"/>
  <c r="W433" i="4"/>
  <c r="N433" i="4"/>
  <c r="X433" i="4"/>
  <c r="M433" i="4"/>
  <c r="P433" i="4"/>
  <c r="O433" i="4"/>
  <c r="V442" i="4"/>
  <c r="U442" i="4"/>
  <c r="T442" i="4"/>
  <c r="S442" i="4"/>
  <c r="R442" i="4"/>
  <c r="Q442" i="4"/>
  <c r="W442" i="4"/>
  <c r="N442" i="4"/>
  <c r="X442" i="4"/>
  <c r="M442" i="4"/>
  <c r="P442" i="4"/>
  <c r="O442" i="4"/>
  <c r="V451" i="4"/>
  <c r="U451" i="4"/>
  <c r="T451" i="4"/>
  <c r="S451" i="4"/>
  <c r="R451" i="4"/>
  <c r="Q451" i="4"/>
  <c r="W451" i="4"/>
  <c r="N451" i="4"/>
  <c r="X451" i="4"/>
  <c r="M451" i="4"/>
  <c r="P451" i="4"/>
  <c r="O451" i="4"/>
  <c r="V460" i="4"/>
  <c r="U460" i="4"/>
  <c r="T460" i="4"/>
  <c r="S460" i="4"/>
  <c r="R460" i="4"/>
  <c r="Q460" i="4"/>
  <c r="W460" i="4"/>
  <c r="N460" i="4"/>
  <c r="X460" i="4"/>
  <c r="M460" i="4"/>
  <c r="P460" i="4"/>
  <c r="O460" i="4"/>
  <c r="V469" i="4"/>
  <c r="U469" i="4"/>
  <c r="T469" i="4"/>
  <c r="S469" i="4"/>
  <c r="R469" i="4"/>
  <c r="Q469" i="4"/>
  <c r="W469" i="4"/>
  <c r="N469" i="4"/>
  <c r="X469" i="4"/>
  <c r="M469" i="4"/>
  <c r="P469" i="4"/>
  <c r="O469" i="4"/>
  <c r="V476" i="4"/>
  <c r="U476" i="4"/>
  <c r="S476" i="4"/>
  <c r="T476" i="4"/>
  <c r="R476" i="4"/>
  <c r="Q476" i="4"/>
  <c r="W476" i="4"/>
  <c r="N476" i="4"/>
  <c r="O476" i="4"/>
  <c r="X476" i="4"/>
  <c r="M476" i="4"/>
  <c r="P476" i="4"/>
  <c r="V485" i="4"/>
  <c r="U485" i="4"/>
  <c r="S485" i="4"/>
  <c r="T485" i="4"/>
  <c r="R485" i="4"/>
  <c r="Q485" i="4"/>
  <c r="W485" i="4"/>
  <c r="N485" i="4"/>
  <c r="O485" i="4"/>
  <c r="X485" i="4"/>
  <c r="M485" i="4"/>
  <c r="P485" i="4"/>
  <c r="V494" i="4"/>
  <c r="U494" i="4"/>
  <c r="S494" i="4"/>
  <c r="T494" i="4"/>
  <c r="R494" i="4"/>
  <c r="Q494" i="4"/>
  <c r="W494" i="4"/>
  <c r="N494" i="4"/>
  <c r="O494" i="4"/>
  <c r="X494" i="4"/>
  <c r="M494" i="4"/>
  <c r="P494" i="4"/>
  <c r="V504" i="4"/>
  <c r="U504" i="4"/>
  <c r="T504" i="4"/>
  <c r="S504" i="4"/>
  <c r="R504" i="4"/>
  <c r="Q504" i="4"/>
  <c r="X504" i="4"/>
  <c r="O504" i="4"/>
  <c r="P504" i="4"/>
  <c r="N504" i="4"/>
  <c r="W504" i="4"/>
  <c r="M504" i="4"/>
  <c r="V1187" i="4"/>
  <c r="X1187" i="4"/>
  <c r="O1187" i="4"/>
  <c r="P1187" i="4"/>
  <c r="N1187" i="4"/>
  <c r="W1187" i="4"/>
  <c r="M1187" i="4"/>
  <c r="V520" i="4"/>
  <c r="U520" i="4"/>
  <c r="T520" i="4"/>
  <c r="R520" i="4"/>
  <c r="S520" i="4"/>
  <c r="Q520" i="4"/>
  <c r="X520" i="4"/>
  <c r="O520" i="4"/>
  <c r="W520" i="4"/>
  <c r="M520" i="4"/>
  <c r="P520" i="4"/>
  <c r="N520" i="4"/>
  <c r="V529" i="4"/>
  <c r="U529" i="4"/>
  <c r="T529" i="4"/>
  <c r="R529" i="4"/>
  <c r="S529" i="4"/>
  <c r="Q529" i="4"/>
  <c r="X529" i="4"/>
  <c r="O529" i="4"/>
  <c r="W529" i="4"/>
  <c r="M529" i="4"/>
  <c r="P529" i="4"/>
  <c r="N529" i="4"/>
  <c r="V538" i="4"/>
  <c r="U538" i="4"/>
  <c r="T538" i="4"/>
  <c r="R538" i="4"/>
  <c r="S538" i="4"/>
  <c r="Q538" i="4"/>
  <c r="X538" i="4"/>
  <c r="O538" i="4"/>
  <c r="W538" i="4"/>
  <c r="M538" i="4"/>
  <c r="P538" i="4"/>
  <c r="N538" i="4"/>
  <c r="V568" i="4"/>
  <c r="U568" i="4"/>
  <c r="T568" i="4"/>
  <c r="S568" i="4"/>
  <c r="R568" i="4"/>
  <c r="Q568" i="4"/>
  <c r="P568" i="4"/>
  <c r="M568" i="4"/>
  <c r="W568" i="4"/>
  <c r="O568" i="4"/>
  <c r="X568" i="4"/>
  <c r="N568" i="4"/>
  <c r="V569" i="4"/>
  <c r="U569" i="4"/>
  <c r="S569" i="4"/>
  <c r="T569" i="4"/>
  <c r="R569" i="4"/>
  <c r="Q569" i="4"/>
  <c r="P569" i="4"/>
  <c r="M569" i="4"/>
  <c r="X569" i="4"/>
  <c r="N569" i="4"/>
  <c r="W569" i="4"/>
  <c r="O569" i="4"/>
  <c r="V570" i="4"/>
  <c r="U570" i="4"/>
  <c r="T570" i="4"/>
  <c r="S570" i="4"/>
  <c r="R570" i="4"/>
  <c r="Q570" i="4"/>
  <c r="W570" i="4"/>
  <c r="N570" i="4"/>
  <c r="O570" i="4"/>
  <c r="X570" i="4"/>
  <c r="M570" i="4"/>
  <c r="P570" i="4"/>
  <c r="V573" i="4"/>
  <c r="U573" i="4"/>
  <c r="S573" i="4"/>
  <c r="T573" i="4"/>
  <c r="R573" i="4"/>
  <c r="Q573" i="4"/>
  <c r="W573" i="4"/>
  <c r="N573" i="4"/>
  <c r="O573" i="4"/>
  <c r="X573" i="4"/>
  <c r="M573" i="4"/>
  <c r="P573" i="4"/>
  <c r="V576" i="4"/>
  <c r="U576" i="4"/>
  <c r="T576" i="4"/>
  <c r="S576" i="4"/>
  <c r="R576" i="4"/>
  <c r="Q576" i="4"/>
  <c r="W576" i="4"/>
  <c r="N576" i="4"/>
  <c r="O576" i="4"/>
  <c r="X576" i="4"/>
  <c r="M576" i="4"/>
  <c r="P576" i="4"/>
  <c r="V579" i="4"/>
  <c r="U579" i="4"/>
  <c r="T579" i="4"/>
  <c r="S579" i="4"/>
  <c r="R579" i="4"/>
  <c r="Q579" i="4"/>
  <c r="W579" i="4"/>
  <c r="N579" i="4"/>
  <c r="O579" i="4"/>
  <c r="X579" i="4"/>
  <c r="M579" i="4"/>
  <c r="P579" i="4"/>
  <c r="V582" i="4"/>
  <c r="U582" i="4"/>
  <c r="S582" i="4"/>
  <c r="T582" i="4"/>
  <c r="R582" i="4"/>
  <c r="Q582" i="4"/>
  <c r="W582" i="4"/>
  <c r="N582" i="4"/>
  <c r="O582" i="4"/>
  <c r="X582" i="4"/>
  <c r="M582" i="4"/>
  <c r="P582" i="4"/>
  <c r="V585" i="4"/>
  <c r="U585" i="4"/>
  <c r="T585" i="4"/>
  <c r="S585" i="4"/>
  <c r="R585" i="4"/>
  <c r="Q585" i="4"/>
  <c r="W585" i="4"/>
  <c r="N585" i="4"/>
  <c r="O585" i="4"/>
  <c r="X585" i="4"/>
  <c r="M585" i="4"/>
  <c r="P585" i="4"/>
  <c r="V588" i="4"/>
  <c r="U588" i="4"/>
  <c r="T588" i="4"/>
  <c r="S588" i="4"/>
  <c r="R588" i="4"/>
  <c r="Q588" i="4"/>
  <c r="W588" i="4"/>
  <c r="N588" i="4"/>
  <c r="O588" i="4"/>
  <c r="X588" i="4"/>
  <c r="M588" i="4"/>
  <c r="P588" i="4"/>
  <c r="V591" i="4"/>
  <c r="U591" i="4"/>
  <c r="S591" i="4"/>
  <c r="T591" i="4"/>
  <c r="R591" i="4"/>
  <c r="Q591" i="4"/>
  <c r="W591" i="4"/>
  <c r="N591" i="4"/>
  <c r="O591" i="4"/>
  <c r="X591" i="4"/>
  <c r="M591" i="4"/>
  <c r="P591" i="4"/>
  <c r="V594" i="4"/>
  <c r="U594" i="4"/>
  <c r="T594" i="4"/>
  <c r="S594" i="4"/>
  <c r="R594" i="4"/>
  <c r="Q594" i="4"/>
  <c r="W594" i="4"/>
  <c r="N594" i="4"/>
  <c r="O594" i="4"/>
  <c r="X594" i="4"/>
  <c r="M594" i="4"/>
  <c r="P594" i="4"/>
  <c r="V597" i="4"/>
  <c r="U597" i="4"/>
  <c r="T597" i="4"/>
  <c r="S597" i="4"/>
  <c r="R597" i="4"/>
  <c r="Q597" i="4"/>
  <c r="W597" i="4"/>
  <c r="N597" i="4"/>
  <c r="O597" i="4"/>
  <c r="X597" i="4"/>
  <c r="M597" i="4"/>
  <c r="P597" i="4"/>
  <c r="V600" i="4"/>
  <c r="U600" i="4"/>
  <c r="S600" i="4"/>
  <c r="T600" i="4"/>
  <c r="R600" i="4"/>
  <c r="Q600" i="4"/>
  <c r="W600" i="4"/>
  <c r="N600" i="4"/>
  <c r="O600" i="4"/>
  <c r="X600" i="4"/>
  <c r="M600" i="4"/>
  <c r="P600" i="4"/>
  <c r="V603" i="4"/>
  <c r="U603" i="4"/>
  <c r="T603" i="4"/>
  <c r="S603" i="4"/>
  <c r="R603" i="4"/>
  <c r="Q603" i="4"/>
  <c r="W603" i="4"/>
  <c r="N603" i="4"/>
  <c r="O603" i="4"/>
  <c r="X603" i="4"/>
  <c r="M603" i="4"/>
  <c r="P603" i="4"/>
  <c r="V606" i="4"/>
  <c r="U606" i="4"/>
  <c r="T606" i="4"/>
  <c r="S606" i="4"/>
  <c r="R606" i="4"/>
  <c r="Q606" i="4"/>
  <c r="W606" i="4"/>
  <c r="N606" i="4"/>
  <c r="O606" i="4"/>
  <c r="X606" i="4"/>
  <c r="M606" i="4"/>
  <c r="P606" i="4"/>
  <c r="V609" i="4"/>
  <c r="U609" i="4"/>
  <c r="S609" i="4"/>
  <c r="T609" i="4"/>
  <c r="R609" i="4"/>
  <c r="Q609" i="4"/>
  <c r="W609" i="4"/>
  <c r="N609" i="4"/>
  <c r="O609" i="4"/>
  <c r="X609" i="4"/>
  <c r="M609" i="4"/>
  <c r="P609" i="4"/>
  <c r="V612" i="4"/>
  <c r="U612" i="4"/>
  <c r="T612" i="4"/>
  <c r="S612" i="4"/>
  <c r="R612" i="4"/>
  <c r="Q612" i="4"/>
  <c r="W612" i="4"/>
  <c r="N612" i="4"/>
  <c r="O612" i="4"/>
  <c r="X612" i="4"/>
  <c r="M612" i="4"/>
  <c r="P612" i="4"/>
  <c r="V615" i="4"/>
  <c r="U615" i="4"/>
  <c r="T615" i="4"/>
  <c r="S615" i="4"/>
  <c r="R615" i="4"/>
  <c r="Q615" i="4"/>
  <c r="W615" i="4"/>
  <c r="N615" i="4"/>
  <c r="O615" i="4"/>
  <c r="X615" i="4"/>
  <c r="M615" i="4"/>
  <c r="P615" i="4"/>
  <c r="V618" i="4"/>
  <c r="U618" i="4"/>
  <c r="S618" i="4"/>
  <c r="T618" i="4"/>
  <c r="R618" i="4"/>
  <c r="Q618" i="4"/>
  <c r="W618" i="4"/>
  <c r="N618" i="4"/>
  <c r="O618" i="4"/>
  <c r="X618" i="4"/>
  <c r="M618" i="4"/>
  <c r="P618" i="4"/>
  <c r="V621" i="4"/>
  <c r="U621" i="4"/>
  <c r="T621" i="4"/>
  <c r="S621" i="4"/>
  <c r="R621" i="4"/>
  <c r="Q621" i="4"/>
  <c r="W621" i="4"/>
  <c r="N621" i="4"/>
  <c r="O621" i="4"/>
  <c r="X621" i="4"/>
  <c r="M621" i="4"/>
  <c r="P621" i="4"/>
  <c r="V624" i="4"/>
  <c r="U624" i="4"/>
  <c r="T624" i="4"/>
  <c r="S624" i="4"/>
  <c r="R624" i="4"/>
  <c r="Q624" i="4"/>
  <c r="W624" i="4"/>
  <c r="N624" i="4"/>
  <c r="O624" i="4"/>
  <c r="X624" i="4"/>
  <c r="M624" i="4"/>
  <c r="P624" i="4"/>
  <c r="V627" i="4"/>
  <c r="U627" i="4"/>
  <c r="S627" i="4"/>
  <c r="T627" i="4"/>
  <c r="R627" i="4"/>
  <c r="Q627" i="4"/>
  <c r="W627" i="4"/>
  <c r="N627" i="4"/>
  <c r="O627" i="4"/>
  <c r="X627" i="4"/>
  <c r="M627" i="4"/>
  <c r="P627" i="4"/>
  <c r="V630" i="4"/>
  <c r="U630" i="4"/>
  <c r="S630" i="4"/>
  <c r="T630" i="4"/>
  <c r="R630" i="4"/>
  <c r="Q630" i="4"/>
  <c r="W630" i="4"/>
  <c r="N630" i="4"/>
  <c r="O630" i="4"/>
  <c r="X630" i="4"/>
  <c r="M630" i="4"/>
  <c r="P630" i="4"/>
  <c r="V640" i="4"/>
  <c r="U640" i="4"/>
  <c r="T640" i="4"/>
  <c r="R640" i="4"/>
  <c r="S640" i="4"/>
  <c r="Q640" i="4"/>
  <c r="W640" i="4"/>
  <c r="N640" i="4"/>
  <c r="P640" i="4"/>
  <c r="O640" i="4"/>
  <c r="X640" i="4"/>
  <c r="M640" i="4"/>
  <c r="V649" i="4"/>
  <c r="U649" i="4"/>
  <c r="T649" i="4"/>
  <c r="R649" i="4"/>
  <c r="S649" i="4"/>
  <c r="Q649" i="4"/>
  <c r="W649" i="4"/>
  <c r="N649" i="4"/>
  <c r="P649" i="4"/>
  <c r="O649" i="4"/>
  <c r="X649" i="4"/>
  <c r="M649" i="4"/>
  <c r="V1196" i="4"/>
  <c r="P1196" i="4"/>
  <c r="M1196" i="4"/>
  <c r="X1196" i="4"/>
  <c r="N1196" i="4"/>
  <c r="W1196" i="4"/>
  <c r="O1196" i="4"/>
  <c r="V685" i="4"/>
  <c r="U685" i="4"/>
  <c r="T685" i="4"/>
  <c r="R685" i="4"/>
  <c r="S685" i="4"/>
  <c r="Q685" i="4"/>
  <c r="P685" i="4"/>
  <c r="M685" i="4"/>
  <c r="O685" i="4"/>
  <c r="W685" i="4"/>
  <c r="N685" i="4"/>
  <c r="X685" i="4"/>
  <c r="V694" i="4"/>
  <c r="U694" i="4"/>
  <c r="T694" i="4"/>
  <c r="R694" i="4"/>
  <c r="S694" i="4"/>
  <c r="Q694" i="4"/>
  <c r="P694" i="4"/>
  <c r="M694" i="4"/>
  <c r="O694" i="4"/>
  <c r="W694" i="4"/>
  <c r="N694" i="4"/>
  <c r="X694" i="4"/>
  <c r="V1197" i="4"/>
  <c r="P1197" i="4"/>
  <c r="M1197" i="4"/>
  <c r="O1197" i="4"/>
  <c r="N1197" i="4"/>
  <c r="X1197" i="4"/>
  <c r="W1197" i="4"/>
  <c r="V701" i="4"/>
  <c r="U701" i="4"/>
  <c r="T701" i="4"/>
  <c r="R701" i="4"/>
  <c r="S701" i="4"/>
  <c r="Q701" i="4"/>
  <c r="P701" i="4"/>
  <c r="M701" i="4"/>
  <c r="W701" i="4"/>
  <c r="O701" i="4"/>
  <c r="N701" i="4"/>
  <c r="X701" i="4"/>
  <c r="V704" i="4"/>
  <c r="U704" i="4"/>
  <c r="T704" i="4"/>
  <c r="R704" i="4"/>
  <c r="S704" i="4"/>
  <c r="Q704" i="4"/>
  <c r="P704" i="4"/>
  <c r="M704" i="4"/>
  <c r="W704" i="4"/>
  <c r="X704" i="4"/>
  <c r="O704" i="4"/>
  <c r="N704" i="4"/>
  <c r="V707" i="4"/>
  <c r="U707" i="4"/>
  <c r="T707" i="4"/>
  <c r="R707" i="4"/>
  <c r="S707" i="4"/>
  <c r="Q707" i="4"/>
  <c r="P707" i="4"/>
  <c r="M707" i="4"/>
  <c r="W707" i="4"/>
  <c r="N707" i="4"/>
  <c r="X707" i="4"/>
  <c r="O707" i="4"/>
  <c r="V710" i="4"/>
  <c r="U710" i="4"/>
  <c r="T710" i="4"/>
  <c r="R710" i="4"/>
  <c r="S710" i="4"/>
  <c r="Q710" i="4"/>
  <c r="P710" i="4"/>
  <c r="M710" i="4"/>
  <c r="W710" i="4"/>
  <c r="O710" i="4"/>
  <c r="N710" i="4"/>
  <c r="X710" i="4"/>
  <c r="V713" i="4"/>
  <c r="U713" i="4"/>
  <c r="T713" i="4"/>
  <c r="R713" i="4"/>
  <c r="S713" i="4"/>
  <c r="Q713" i="4"/>
  <c r="P713" i="4"/>
  <c r="M713" i="4"/>
  <c r="W713" i="4"/>
  <c r="X713" i="4"/>
  <c r="O713" i="4"/>
  <c r="N713" i="4"/>
  <c r="V716" i="4"/>
  <c r="U716" i="4"/>
  <c r="T716" i="4"/>
  <c r="R716" i="4"/>
  <c r="S716" i="4"/>
  <c r="Q716" i="4"/>
  <c r="P716" i="4"/>
  <c r="M716" i="4"/>
  <c r="W716" i="4"/>
  <c r="N716" i="4"/>
  <c r="X716" i="4"/>
  <c r="O716" i="4"/>
  <c r="V719" i="4"/>
  <c r="U719" i="4"/>
  <c r="T719" i="4"/>
  <c r="R719" i="4"/>
  <c r="S719" i="4"/>
  <c r="Q719" i="4"/>
  <c r="P719" i="4"/>
  <c r="M719" i="4"/>
  <c r="W719" i="4"/>
  <c r="O719" i="4"/>
  <c r="N719" i="4"/>
  <c r="X719" i="4"/>
  <c r="V720" i="4"/>
  <c r="U720" i="4"/>
  <c r="S720" i="4"/>
  <c r="T720" i="4"/>
  <c r="R720" i="4"/>
  <c r="Q720" i="4"/>
  <c r="W720" i="4"/>
  <c r="N720" i="4"/>
  <c r="X720" i="4"/>
  <c r="M720" i="4"/>
  <c r="O720" i="4"/>
  <c r="P720" i="4"/>
  <c r="V723" i="4"/>
  <c r="U723" i="4"/>
  <c r="T723" i="4"/>
  <c r="S723" i="4"/>
  <c r="R723" i="4"/>
  <c r="Q723" i="4"/>
  <c r="W723" i="4"/>
  <c r="N723" i="4"/>
  <c r="X723" i="4"/>
  <c r="M723" i="4"/>
  <c r="P723" i="4"/>
  <c r="O723" i="4"/>
  <c r="V726" i="4"/>
  <c r="U726" i="4"/>
  <c r="S726" i="4"/>
  <c r="T726" i="4"/>
  <c r="R726" i="4"/>
  <c r="Q726" i="4"/>
  <c r="W726" i="4"/>
  <c r="N726" i="4"/>
  <c r="X726" i="4"/>
  <c r="M726" i="4"/>
  <c r="P726" i="4"/>
  <c r="O726" i="4"/>
  <c r="V730" i="4"/>
  <c r="U730" i="4"/>
  <c r="T730" i="4"/>
  <c r="R730" i="4"/>
  <c r="S730" i="4"/>
  <c r="Q730" i="4"/>
  <c r="X730" i="4"/>
  <c r="O730" i="4"/>
  <c r="W730" i="4"/>
  <c r="N730" i="4"/>
  <c r="M730" i="4"/>
  <c r="P730" i="4"/>
  <c r="V733" i="4"/>
  <c r="U733" i="4"/>
  <c r="T733" i="4"/>
  <c r="R733" i="4"/>
  <c r="S733" i="4"/>
  <c r="Q733" i="4"/>
  <c r="X733" i="4"/>
  <c r="O733" i="4"/>
  <c r="W733" i="4"/>
  <c r="N733" i="4"/>
  <c r="M733" i="4"/>
  <c r="P733" i="4"/>
  <c r="V736" i="4"/>
  <c r="U736" i="4"/>
  <c r="T736" i="4"/>
  <c r="R736" i="4"/>
  <c r="S736" i="4"/>
  <c r="Q736" i="4"/>
  <c r="X736" i="4"/>
  <c r="O736" i="4"/>
  <c r="W736" i="4"/>
  <c r="N736" i="4"/>
  <c r="M736" i="4"/>
  <c r="P736" i="4"/>
  <c r="V739" i="4"/>
  <c r="U739" i="4"/>
  <c r="T739" i="4"/>
  <c r="R739" i="4"/>
  <c r="S739" i="4"/>
  <c r="Q739" i="4"/>
  <c r="X739" i="4"/>
  <c r="O739" i="4"/>
  <c r="W739" i="4"/>
  <c r="N739" i="4"/>
  <c r="M739" i="4"/>
  <c r="P739" i="4"/>
  <c r="V742" i="4"/>
  <c r="U742" i="4"/>
  <c r="T742" i="4"/>
  <c r="R742" i="4"/>
  <c r="S742" i="4"/>
  <c r="Q742" i="4"/>
  <c r="X742" i="4"/>
  <c r="O742" i="4"/>
  <c r="W742" i="4"/>
  <c r="N742" i="4"/>
  <c r="M742" i="4"/>
  <c r="P742" i="4"/>
  <c r="V745" i="4"/>
  <c r="U745" i="4"/>
  <c r="T745" i="4"/>
  <c r="R745" i="4"/>
  <c r="S745" i="4"/>
  <c r="Q745" i="4"/>
  <c r="X745" i="4"/>
  <c r="O745" i="4"/>
  <c r="W745" i="4"/>
  <c r="N745" i="4"/>
  <c r="M745" i="4"/>
  <c r="P745" i="4"/>
  <c r="V748" i="4"/>
  <c r="U748" i="4"/>
  <c r="T748" i="4"/>
  <c r="R748" i="4"/>
  <c r="S748" i="4"/>
  <c r="Q748" i="4"/>
  <c r="X748" i="4"/>
  <c r="O748" i="4"/>
  <c r="W748" i="4"/>
  <c r="N748" i="4"/>
  <c r="M748" i="4"/>
  <c r="P748" i="4"/>
  <c r="V751" i="4"/>
  <c r="U751" i="4"/>
  <c r="T751" i="4"/>
  <c r="R751" i="4"/>
  <c r="S751" i="4"/>
  <c r="Q751" i="4"/>
  <c r="X751" i="4"/>
  <c r="O751" i="4"/>
  <c r="W751" i="4"/>
  <c r="N751" i="4"/>
  <c r="M751" i="4"/>
  <c r="P751" i="4"/>
  <c r="V752" i="4"/>
  <c r="U752" i="4"/>
  <c r="T752" i="4"/>
  <c r="R752" i="4"/>
  <c r="S752" i="4"/>
  <c r="Q752" i="4"/>
  <c r="X752" i="4"/>
  <c r="O752" i="4"/>
  <c r="W752" i="4"/>
  <c r="N752" i="4"/>
  <c r="P752" i="4"/>
  <c r="M752" i="4"/>
  <c r="V755" i="4"/>
  <c r="U755" i="4"/>
  <c r="T755" i="4"/>
  <c r="R755" i="4"/>
  <c r="S755" i="4"/>
  <c r="Q755" i="4"/>
  <c r="X755" i="4"/>
  <c r="O755" i="4"/>
  <c r="W755" i="4"/>
  <c r="N755" i="4"/>
  <c r="P755" i="4"/>
  <c r="M755" i="4"/>
  <c r="V758" i="4"/>
  <c r="U758" i="4"/>
  <c r="T758" i="4"/>
  <c r="R758" i="4"/>
  <c r="S758" i="4"/>
  <c r="Q758" i="4"/>
  <c r="X758" i="4"/>
  <c r="O758" i="4"/>
  <c r="W758" i="4"/>
  <c r="N758" i="4"/>
  <c r="M758" i="4"/>
  <c r="P758" i="4"/>
  <c r="V759" i="4"/>
  <c r="U759" i="4"/>
  <c r="T759" i="4"/>
  <c r="S759" i="4"/>
  <c r="R759" i="4"/>
  <c r="Q759" i="4"/>
  <c r="P759" i="4"/>
  <c r="M759" i="4"/>
  <c r="X759" i="4"/>
  <c r="O759" i="4"/>
  <c r="W759" i="4"/>
  <c r="N759" i="4"/>
  <c r="V762" i="4"/>
  <c r="U762" i="4"/>
  <c r="S762" i="4"/>
  <c r="T762" i="4"/>
  <c r="R762" i="4"/>
  <c r="Q762" i="4"/>
  <c r="P762" i="4"/>
  <c r="M762" i="4"/>
  <c r="X762" i="4"/>
  <c r="O762" i="4"/>
  <c r="N762" i="4"/>
  <c r="W762" i="4"/>
  <c r="V765" i="4"/>
  <c r="U765" i="4"/>
  <c r="S765" i="4"/>
  <c r="T765" i="4"/>
  <c r="R765" i="4"/>
  <c r="Q765" i="4"/>
  <c r="P765" i="4"/>
  <c r="M765" i="4"/>
  <c r="X765" i="4"/>
  <c r="O765" i="4"/>
  <c r="W765" i="4"/>
  <c r="N765" i="4"/>
  <c r="V768" i="4"/>
  <c r="U768" i="4"/>
  <c r="T768" i="4"/>
  <c r="S768" i="4"/>
  <c r="R768" i="4"/>
  <c r="Q768" i="4"/>
  <c r="P768" i="4"/>
  <c r="M768" i="4"/>
  <c r="X768" i="4"/>
  <c r="O768" i="4"/>
  <c r="W768" i="4"/>
  <c r="N768" i="4"/>
  <c r="V771" i="4"/>
  <c r="U771" i="4"/>
  <c r="S771" i="4"/>
  <c r="T771" i="4"/>
  <c r="R771" i="4"/>
  <c r="Q771" i="4"/>
  <c r="P771" i="4"/>
  <c r="M771" i="4"/>
  <c r="X771" i="4"/>
  <c r="O771" i="4"/>
  <c r="N771" i="4"/>
  <c r="W771" i="4"/>
  <c r="V774" i="4"/>
  <c r="U774" i="4"/>
  <c r="S774" i="4"/>
  <c r="T774" i="4"/>
  <c r="R774" i="4"/>
  <c r="Q774" i="4"/>
  <c r="P774" i="4"/>
  <c r="M774" i="4"/>
  <c r="X774" i="4"/>
  <c r="O774" i="4"/>
  <c r="W774" i="4"/>
  <c r="N774" i="4"/>
  <c r="V777" i="4"/>
  <c r="U777" i="4"/>
  <c r="T777" i="4"/>
  <c r="S777" i="4"/>
  <c r="R777" i="4"/>
  <c r="Q777" i="4"/>
  <c r="P777" i="4"/>
  <c r="M777" i="4"/>
  <c r="X777" i="4"/>
  <c r="O777" i="4"/>
  <c r="W777" i="4"/>
  <c r="N777" i="4"/>
  <c r="V780" i="4"/>
  <c r="U780" i="4"/>
  <c r="S780" i="4"/>
  <c r="T780" i="4"/>
  <c r="R780" i="4"/>
  <c r="Q780" i="4"/>
  <c r="P780" i="4"/>
  <c r="M780" i="4"/>
  <c r="X780" i="4"/>
  <c r="O780" i="4"/>
  <c r="N780" i="4"/>
  <c r="W780" i="4"/>
  <c r="V783" i="4"/>
  <c r="U783" i="4"/>
  <c r="S783" i="4"/>
  <c r="T783" i="4"/>
  <c r="R783" i="4"/>
  <c r="Q783" i="4"/>
  <c r="P783" i="4"/>
  <c r="M783" i="4"/>
  <c r="X783" i="4"/>
  <c r="O783" i="4"/>
  <c r="W783" i="4"/>
  <c r="N783" i="4"/>
  <c r="V786" i="4"/>
  <c r="U786" i="4"/>
  <c r="T786" i="4"/>
  <c r="S786" i="4"/>
  <c r="R786" i="4"/>
  <c r="Q786" i="4"/>
  <c r="P786" i="4"/>
  <c r="M786" i="4"/>
  <c r="X786" i="4"/>
  <c r="O786" i="4"/>
  <c r="W786" i="4"/>
  <c r="N786" i="4"/>
  <c r="V789" i="4"/>
  <c r="U789" i="4"/>
  <c r="S789" i="4"/>
  <c r="T789" i="4"/>
  <c r="R789" i="4"/>
  <c r="Q789" i="4"/>
  <c r="P789" i="4"/>
  <c r="M789" i="4"/>
  <c r="X789" i="4"/>
  <c r="O789" i="4"/>
  <c r="N789" i="4"/>
  <c r="W789" i="4"/>
  <c r="V792" i="4"/>
  <c r="U792" i="4"/>
  <c r="S792" i="4"/>
  <c r="T792" i="4"/>
  <c r="R792" i="4"/>
  <c r="Q792" i="4"/>
  <c r="P792" i="4"/>
  <c r="M792" i="4"/>
  <c r="X792" i="4"/>
  <c r="O792" i="4"/>
  <c r="W792" i="4"/>
  <c r="N792" i="4"/>
  <c r="V795" i="4"/>
  <c r="U795" i="4"/>
  <c r="T795" i="4"/>
  <c r="S795" i="4"/>
  <c r="R795" i="4"/>
  <c r="Q795" i="4"/>
  <c r="P795" i="4"/>
  <c r="M795" i="4"/>
  <c r="X795" i="4"/>
  <c r="O795" i="4"/>
  <c r="W795" i="4"/>
  <c r="N795" i="4"/>
  <c r="V798" i="4"/>
  <c r="U798" i="4"/>
  <c r="S798" i="4"/>
  <c r="T798" i="4"/>
  <c r="R798" i="4"/>
  <c r="Q798" i="4"/>
  <c r="P798" i="4"/>
  <c r="M798" i="4"/>
  <c r="X798" i="4"/>
  <c r="O798" i="4"/>
  <c r="N798" i="4"/>
  <c r="W798" i="4"/>
  <c r="V801" i="4"/>
  <c r="U801" i="4"/>
  <c r="S801" i="4"/>
  <c r="T801" i="4"/>
  <c r="R801" i="4"/>
  <c r="Q801" i="4"/>
  <c r="P801" i="4"/>
  <c r="M801" i="4"/>
  <c r="X801" i="4"/>
  <c r="O801" i="4"/>
  <c r="W801" i="4"/>
  <c r="N801" i="4"/>
  <c r="V804" i="4"/>
  <c r="U804" i="4"/>
  <c r="T804" i="4"/>
  <c r="S804" i="4"/>
  <c r="R804" i="4"/>
  <c r="Q804" i="4"/>
  <c r="P804" i="4"/>
  <c r="M804" i="4"/>
  <c r="X804" i="4"/>
  <c r="O804" i="4"/>
  <c r="W804" i="4"/>
  <c r="N804" i="4"/>
  <c r="V807" i="4"/>
  <c r="U807" i="4"/>
  <c r="S807" i="4"/>
  <c r="T807" i="4"/>
  <c r="R807" i="4"/>
  <c r="Q807" i="4"/>
  <c r="P807" i="4"/>
  <c r="M807" i="4"/>
  <c r="X807" i="4"/>
  <c r="O807" i="4"/>
  <c r="N807" i="4"/>
  <c r="W807" i="4"/>
  <c r="V810" i="4"/>
  <c r="U810" i="4"/>
  <c r="S810" i="4"/>
  <c r="T810" i="4"/>
  <c r="R810" i="4"/>
  <c r="Q810" i="4"/>
  <c r="P810" i="4"/>
  <c r="M810" i="4"/>
  <c r="X810" i="4"/>
  <c r="O810" i="4"/>
  <c r="W810" i="4"/>
  <c r="N810" i="4"/>
  <c r="V813" i="4"/>
  <c r="U813" i="4"/>
  <c r="T813" i="4"/>
  <c r="S813" i="4"/>
  <c r="R813" i="4"/>
  <c r="Q813" i="4"/>
  <c r="P813" i="4"/>
  <c r="M813" i="4"/>
  <c r="X813" i="4"/>
  <c r="O813" i="4"/>
  <c r="W813" i="4"/>
  <c r="N813" i="4"/>
  <c r="V816" i="4"/>
  <c r="U816" i="4"/>
  <c r="S816" i="4"/>
  <c r="T816" i="4"/>
  <c r="R816" i="4"/>
  <c r="Q816" i="4"/>
  <c r="P816" i="4"/>
  <c r="M816" i="4"/>
  <c r="X816" i="4"/>
  <c r="O816" i="4"/>
  <c r="N816" i="4"/>
  <c r="W816" i="4"/>
  <c r="V819" i="4"/>
  <c r="U819" i="4"/>
  <c r="S819" i="4"/>
  <c r="T819" i="4"/>
  <c r="R819" i="4"/>
  <c r="Q819" i="4"/>
  <c r="P819" i="4"/>
  <c r="M819" i="4"/>
  <c r="X819" i="4"/>
  <c r="O819" i="4"/>
  <c r="W819" i="4"/>
  <c r="N819" i="4"/>
  <c r="V822" i="4"/>
  <c r="U822" i="4"/>
  <c r="T822" i="4"/>
  <c r="S822" i="4"/>
  <c r="R822" i="4"/>
  <c r="Q822" i="4"/>
  <c r="P822" i="4"/>
  <c r="M822" i="4"/>
  <c r="X822" i="4"/>
  <c r="O822" i="4"/>
  <c r="W822" i="4"/>
  <c r="N822" i="4"/>
  <c r="V825" i="4"/>
  <c r="U825" i="4"/>
  <c r="S825" i="4"/>
  <c r="T825" i="4"/>
  <c r="R825" i="4"/>
  <c r="Q825" i="4"/>
  <c r="P825" i="4"/>
  <c r="M825" i="4"/>
  <c r="X825" i="4"/>
  <c r="O825" i="4"/>
  <c r="N825" i="4"/>
  <c r="W825" i="4"/>
  <c r="V828" i="4"/>
  <c r="U828" i="4"/>
  <c r="S828" i="4"/>
  <c r="T828" i="4"/>
  <c r="R828" i="4"/>
  <c r="Q828" i="4"/>
  <c r="P828" i="4"/>
  <c r="M828" i="4"/>
  <c r="X828" i="4"/>
  <c r="O828" i="4"/>
  <c r="W828" i="4"/>
  <c r="N828" i="4"/>
  <c r="V831" i="4"/>
  <c r="U831" i="4"/>
  <c r="T831" i="4"/>
  <c r="S831" i="4"/>
  <c r="R831" i="4"/>
  <c r="Q831" i="4"/>
  <c r="P831" i="4"/>
  <c r="M831" i="4"/>
  <c r="X831" i="4"/>
  <c r="O831" i="4"/>
  <c r="W831" i="4"/>
  <c r="N831" i="4"/>
  <c r="V834" i="4"/>
  <c r="U834" i="4"/>
  <c r="S834" i="4"/>
  <c r="T834" i="4"/>
  <c r="R834" i="4"/>
  <c r="Q834" i="4"/>
  <c r="P834" i="4"/>
  <c r="M834" i="4"/>
  <c r="X834" i="4"/>
  <c r="O834" i="4"/>
  <c r="N834" i="4"/>
  <c r="W834" i="4"/>
  <c r="V837" i="4"/>
  <c r="U837" i="4"/>
  <c r="S837" i="4"/>
  <c r="T837" i="4"/>
  <c r="R837" i="4"/>
  <c r="Q837" i="4"/>
  <c r="P837" i="4"/>
  <c r="M837" i="4"/>
  <c r="X837" i="4"/>
  <c r="O837" i="4"/>
  <c r="W837" i="4"/>
  <c r="N837" i="4"/>
  <c r="V840" i="4"/>
  <c r="U840" i="4"/>
  <c r="T840" i="4"/>
  <c r="S840" i="4"/>
  <c r="R840" i="4"/>
  <c r="Q840" i="4"/>
  <c r="P840" i="4"/>
  <c r="M840" i="4"/>
  <c r="X840" i="4"/>
  <c r="O840" i="4"/>
  <c r="W840" i="4"/>
  <c r="N840" i="4"/>
  <c r="V843" i="4"/>
  <c r="U843" i="4"/>
  <c r="S843" i="4"/>
  <c r="T843" i="4"/>
  <c r="R843" i="4"/>
  <c r="Q843" i="4"/>
  <c r="P843" i="4"/>
  <c r="M843" i="4"/>
  <c r="X843" i="4"/>
  <c r="O843" i="4"/>
  <c r="N843" i="4"/>
  <c r="W843" i="4"/>
  <c r="V844" i="4"/>
  <c r="U844" i="4"/>
  <c r="T844" i="4"/>
  <c r="S844" i="4"/>
  <c r="R844" i="4"/>
  <c r="Q844" i="4"/>
  <c r="P844" i="4"/>
  <c r="M844" i="4"/>
  <c r="X844" i="4"/>
  <c r="O844" i="4"/>
  <c r="W844" i="4"/>
  <c r="N844" i="4"/>
  <c r="V847" i="4"/>
  <c r="U847" i="4"/>
  <c r="T847" i="4"/>
  <c r="S847" i="4"/>
  <c r="R847" i="4"/>
  <c r="Q847" i="4"/>
  <c r="P847" i="4"/>
  <c r="M847" i="4"/>
  <c r="X847" i="4"/>
  <c r="O847" i="4"/>
  <c r="W847" i="4"/>
  <c r="N847" i="4"/>
  <c r="V850" i="4"/>
  <c r="U850" i="4"/>
  <c r="T850" i="4"/>
  <c r="S850" i="4"/>
  <c r="R850" i="4"/>
  <c r="Q850" i="4"/>
  <c r="P850" i="4"/>
  <c r="M850" i="4"/>
  <c r="X850" i="4"/>
  <c r="O850" i="4"/>
  <c r="W850" i="4"/>
  <c r="N850" i="4"/>
  <c r="V854" i="4"/>
  <c r="U854" i="4"/>
  <c r="T854" i="4"/>
  <c r="R854" i="4"/>
  <c r="S854" i="4"/>
  <c r="Q854" i="4"/>
  <c r="P854" i="4"/>
  <c r="M854" i="4"/>
  <c r="X854" i="4"/>
  <c r="O854" i="4"/>
  <c r="N854" i="4"/>
  <c r="W854" i="4"/>
  <c r="V857" i="4"/>
  <c r="U857" i="4"/>
  <c r="T857" i="4"/>
  <c r="R857" i="4"/>
  <c r="S857" i="4"/>
  <c r="Q857" i="4"/>
  <c r="P857" i="4"/>
  <c r="M857" i="4"/>
  <c r="X857" i="4"/>
  <c r="O857" i="4"/>
  <c r="N857" i="4"/>
  <c r="W857" i="4"/>
  <c r="V860" i="4"/>
  <c r="U860" i="4"/>
  <c r="T860" i="4"/>
  <c r="R860" i="4"/>
  <c r="S860" i="4"/>
  <c r="Q860" i="4"/>
  <c r="P860" i="4"/>
  <c r="M860" i="4"/>
  <c r="X860" i="4"/>
  <c r="O860" i="4"/>
  <c r="N860" i="4"/>
  <c r="W860" i="4"/>
  <c r="V863" i="4"/>
  <c r="U863" i="4"/>
  <c r="T863" i="4"/>
  <c r="R863" i="4"/>
  <c r="S863" i="4"/>
  <c r="Q863" i="4"/>
  <c r="P863" i="4"/>
  <c r="M863" i="4"/>
  <c r="X863" i="4"/>
  <c r="O863" i="4"/>
  <c r="N863" i="4"/>
  <c r="W863" i="4"/>
  <c r="V864" i="4"/>
  <c r="U864" i="4"/>
  <c r="S864" i="4"/>
  <c r="T864" i="4"/>
  <c r="R864" i="4"/>
  <c r="Q864" i="4"/>
  <c r="P864" i="4"/>
  <c r="M864" i="4"/>
  <c r="X864" i="4"/>
  <c r="O864" i="4"/>
  <c r="W864" i="4"/>
  <c r="N864" i="4"/>
  <c r="V867" i="4"/>
  <c r="U867" i="4"/>
  <c r="T867" i="4"/>
  <c r="S867" i="4"/>
  <c r="R867" i="4"/>
  <c r="Q867" i="4"/>
  <c r="P867" i="4"/>
  <c r="M867" i="4"/>
  <c r="X867" i="4"/>
  <c r="O867" i="4"/>
  <c r="N867" i="4"/>
  <c r="W867" i="4"/>
  <c r="V870" i="4"/>
  <c r="U870" i="4"/>
  <c r="S870" i="4"/>
  <c r="T870" i="4"/>
  <c r="R870" i="4"/>
  <c r="Q870" i="4"/>
  <c r="P870" i="4"/>
  <c r="M870" i="4"/>
  <c r="X870" i="4"/>
  <c r="O870" i="4"/>
  <c r="W870" i="4"/>
  <c r="N870" i="4"/>
  <c r="V873" i="4"/>
  <c r="U873" i="4"/>
  <c r="S873" i="4"/>
  <c r="T873" i="4"/>
  <c r="R873" i="4"/>
  <c r="Q873" i="4"/>
  <c r="P873" i="4"/>
  <c r="M873" i="4"/>
  <c r="X873" i="4"/>
  <c r="O873" i="4"/>
  <c r="W873" i="4"/>
  <c r="N873" i="4"/>
  <c r="V876" i="4"/>
  <c r="U876" i="4"/>
  <c r="T876" i="4"/>
  <c r="S876" i="4"/>
  <c r="R876" i="4"/>
  <c r="Q876" i="4"/>
  <c r="P876" i="4"/>
  <c r="M876" i="4"/>
  <c r="X876" i="4"/>
  <c r="O876" i="4"/>
  <c r="N876" i="4"/>
  <c r="W876" i="4"/>
  <c r="V879" i="4"/>
  <c r="U879" i="4"/>
  <c r="S879" i="4"/>
  <c r="T879" i="4"/>
  <c r="R879" i="4"/>
  <c r="Q879" i="4"/>
  <c r="P879" i="4"/>
  <c r="M879" i="4"/>
  <c r="X879" i="4"/>
  <c r="O879" i="4"/>
  <c r="W879" i="4"/>
  <c r="N879" i="4"/>
  <c r="V882" i="4"/>
  <c r="U882" i="4"/>
  <c r="S882" i="4"/>
  <c r="T882" i="4"/>
  <c r="R882" i="4"/>
  <c r="Q882" i="4"/>
  <c r="P882" i="4"/>
  <c r="M882" i="4"/>
  <c r="X882" i="4"/>
  <c r="O882" i="4"/>
  <c r="W882" i="4"/>
  <c r="N882" i="4"/>
  <c r="V885" i="4"/>
  <c r="U885" i="4"/>
  <c r="T885" i="4"/>
  <c r="S885" i="4"/>
  <c r="R885" i="4"/>
  <c r="Q885" i="4"/>
  <c r="P885" i="4"/>
  <c r="M885" i="4"/>
  <c r="X885" i="4"/>
  <c r="O885" i="4"/>
  <c r="N885" i="4"/>
  <c r="W885" i="4"/>
  <c r="V888" i="4"/>
  <c r="U888" i="4"/>
  <c r="S888" i="4"/>
  <c r="T888" i="4"/>
  <c r="R888" i="4"/>
  <c r="Q888" i="4"/>
  <c r="P888" i="4"/>
  <c r="M888" i="4"/>
  <c r="X888" i="4"/>
  <c r="O888" i="4"/>
  <c r="W888" i="4"/>
  <c r="N888" i="4"/>
  <c r="V891" i="4"/>
  <c r="U891" i="4"/>
  <c r="S891" i="4"/>
  <c r="T891" i="4"/>
  <c r="R891" i="4"/>
  <c r="Q891" i="4"/>
  <c r="P891" i="4"/>
  <c r="M891" i="4"/>
  <c r="X891" i="4"/>
  <c r="O891" i="4"/>
  <c r="W891" i="4"/>
  <c r="N891" i="4"/>
  <c r="V894" i="4"/>
  <c r="U894" i="4"/>
  <c r="T894" i="4"/>
  <c r="S894" i="4"/>
  <c r="R894" i="4"/>
  <c r="Q894" i="4"/>
  <c r="P894" i="4"/>
  <c r="M894" i="4"/>
  <c r="X894" i="4"/>
  <c r="O894" i="4"/>
  <c r="N894" i="4"/>
  <c r="W894" i="4"/>
  <c r="V897" i="4"/>
  <c r="U897" i="4"/>
  <c r="S897" i="4"/>
  <c r="T897" i="4"/>
  <c r="R897" i="4"/>
  <c r="Q897" i="4"/>
  <c r="P897" i="4"/>
  <c r="M897" i="4"/>
  <c r="X897" i="4"/>
  <c r="O897" i="4"/>
  <c r="W897" i="4"/>
  <c r="N897" i="4"/>
  <c r="V900" i="4"/>
  <c r="U900" i="4"/>
  <c r="S900" i="4"/>
  <c r="T900" i="4"/>
  <c r="R900" i="4"/>
  <c r="Q900" i="4"/>
  <c r="P900" i="4"/>
  <c r="M900" i="4"/>
  <c r="X900" i="4"/>
  <c r="O900" i="4"/>
  <c r="W900" i="4"/>
  <c r="N900" i="4"/>
  <c r="V903" i="4"/>
  <c r="U903" i="4"/>
  <c r="T903" i="4"/>
  <c r="S903" i="4"/>
  <c r="R903" i="4"/>
  <c r="Q903" i="4"/>
  <c r="P903" i="4"/>
  <c r="M903" i="4"/>
  <c r="X903" i="4"/>
  <c r="O903" i="4"/>
  <c r="N903" i="4"/>
  <c r="W903" i="4"/>
  <c r="V906" i="4"/>
  <c r="U906" i="4"/>
  <c r="S906" i="4"/>
  <c r="T906" i="4"/>
  <c r="R906" i="4"/>
  <c r="Q906" i="4"/>
  <c r="P906" i="4"/>
  <c r="M906" i="4"/>
  <c r="X906" i="4"/>
  <c r="O906" i="4"/>
  <c r="W906" i="4"/>
  <c r="N906" i="4"/>
  <c r="V909" i="4"/>
  <c r="U909" i="4"/>
  <c r="S909" i="4"/>
  <c r="T909" i="4"/>
  <c r="R909" i="4"/>
  <c r="Q909" i="4"/>
  <c r="P909" i="4"/>
  <c r="M909" i="4"/>
  <c r="X909" i="4"/>
  <c r="O909" i="4"/>
  <c r="W909" i="4"/>
  <c r="N909" i="4"/>
  <c r="V912" i="4"/>
  <c r="U912" i="4"/>
  <c r="T912" i="4"/>
  <c r="S912" i="4"/>
  <c r="R912" i="4"/>
  <c r="Q912" i="4"/>
  <c r="P912" i="4"/>
  <c r="M912" i="4"/>
  <c r="X912" i="4"/>
  <c r="O912" i="4"/>
  <c r="N912" i="4"/>
  <c r="W912" i="4"/>
  <c r="V915" i="4"/>
  <c r="U915" i="4"/>
  <c r="S915" i="4"/>
  <c r="T915" i="4"/>
  <c r="R915" i="4"/>
  <c r="Q915" i="4"/>
  <c r="P915" i="4"/>
  <c r="M915" i="4"/>
  <c r="X915" i="4"/>
  <c r="O915" i="4"/>
  <c r="W915" i="4"/>
  <c r="N915" i="4"/>
  <c r="V918" i="4"/>
  <c r="U918" i="4"/>
  <c r="S918" i="4"/>
  <c r="T918" i="4"/>
  <c r="R918" i="4"/>
  <c r="Q918" i="4"/>
  <c r="P918" i="4"/>
  <c r="M918" i="4"/>
  <c r="X918" i="4"/>
  <c r="O918" i="4"/>
  <c r="W918" i="4"/>
  <c r="N918" i="4"/>
  <c r="V921" i="4"/>
  <c r="U921" i="4"/>
  <c r="T921" i="4"/>
  <c r="S921" i="4"/>
  <c r="R921" i="4"/>
  <c r="Q921" i="4"/>
  <c r="P921" i="4"/>
  <c r="M921" i="4"/>
  <c r="X921" i="4"/>
  <c r="O921" i="4"/>
  <c r="N921" i="4"/>
  <c r="W921" i="4"/>
  <c r="V924" i="4"/>
  <c r="U924" i="4"/>
  <c r="S924" i="4"/>
  <c r="T924" i="4"/>
  <c r="R924" i="4"/>
  <c r="Q924" i="4"/>
  <c r="P924" i="4"/>
  <c r="M924" i="4"/>
  <c r="X924" i="4"/>
  <c r="O924" i="4"/>
  <c r="W924" i="4"/>
  <c r="N924" i="4"/>
  <c r="V927" i="4"/>
  <c r="U927" i="4"/>
  <c r="S927" i="4"/>
  <c r="T927" i="4"/>
  <c r="R927" i="4"/>
  <c r="Q927" i="4"/>
  <c r="P927" i="4"/>
  <c r="M927" i="4"/>
  <c r="X927" i="4"/>
  <c r="O927" i="4"/>
  <c r="W927" i="4"/>
  <c r="N927" i="4"/>
  <c r="V930" i="4"/>
  <c r="U930" i="4"/>
  <c r="T930" i="4"/>
  <c r="S930" i="4"/>
  <c r="R930" i="4"/>
  <c r="Q930" i="4"/>
  <c r="P930" i="4"/>
  <c r="M930" i="4"/>
  <c r="X930" i="4"/>
  <c r="O930" i="4"/>
  <c r="N930" i="4"/>
  <c r="W930" i="4"/>
  <c r="V933" i="4"/>
  <c r="U933" i="4"/>
  <c r="S933" i="4"/>
  <c r="T933" i="4"/>
  <c r="R933" i="4"/>
  <c r="Q933" i="4"/>
  <c r="P933" i="4"/>
  <c r="M933" i="4"/>
  <c r="X933" i="4"/>
  <c r="O933" i="4"/>
  <c r="W933" i="4"/>
  <c r="N933" i="4"/>
  <c r="V936" i="4"/>
  <c r="U936" i="4"/>
  <c r="S936" i="4"/>
  <c r="T936" i="4"/>
  <c r="R936" i="4"/>
  <c r="Q936" i="4"/>
  <c r="P936" i="4"/>
  <c r="M936" i="4"/>
  <c r="X936" i="4"/>
  <c r="O936" i="4"/>
  <c r="W936" i="4"/>
  <c r="N936" i="4"/>
  <c r="V939" i="4"/>
  <c r="U939" i="4"/>
  <c r="T939" i="4"/>
  <c r="S939" i="4"/>
  <c r="R939" i="4"/>
  <c r="Q939" i="4"/>
  <c r="P939" i="4"/>
  <c r="M939" i="4"/>
  <c r="X939" i="4"/>
  <c r="O939" i="4"/>
  <c r="N939" i="4"/>
  <c r="W939" i="4"/>
  <c r="V942" i="4"/>
  <c r="U942" i="4"/>
  <c r="S942" i="4"/>
  <c r="T942" i="4"/>
  <c r="R942" i="4"/>
  <c r="Q942" i="4"/>
  <c r="P942" i="4"/>
  <c r="M942" i="4"/>
  <c r="X942" i="4"/>
  <c r="O942" i="4"/>
  <c r="W942" i="4"/>
  <c r="N942" i="4"/>
  <c r="V945" i="4"/>
  <c r="U945" i="4"/>
  <c r="S945" i="4"/>
  <c r="T945" i="4"/>
  <c r="R945" i="4"/>
  <c r="Q945" i="4"/>
  <c r="P945" i="4"/>
  <c r="M945" i="4"/>
  <c r="X945" i="4"/>
  <c r="O945" i="4"/>
  <c r="W945" i="4"/>
  <c r="N945" i="4"/>
  <c r="V948" i="4"/>
  <c r="U948" i="4"/>
  <c r="T948" i="4"/>
  <c r="S948" i="4"/>
  <c r="R948" i="4"/>
  <c r="Q948" i="4"/>
  <c r="P948" i="4"/>
  <c r="M948" i="4"/>
  <c r="X948" i="4"/>
  <c r="O948" i="4"/>
  <c r="N948" i="4"/>
  <c r="W948" i="4"/>
  <c r="V951" i="4"/>
  <c r="U951" i="4"/>
  <c r="S951" i="4"/>
  <c r="T951" i="4"/>
  <c r="R951" i="4"/>
  <c r="Q951" i="4"/>
  <c r="P951" i="4"/>
  <c r="M951" i="4"/>
  <c r="X951" i="4"/>
  <c r="O951" i="4"/>
  <c r="W951" i="4"/>
  <c r="N951" i="4"/>
  <c r="V954" i="4"/>
  <c r="U954" i="4"/>
  <c r="S954" i="4"/>
  <c r="T954" i="4"/>
  <c r="R954" i="4"/>
  <c r="Q954" i="4"/>
  <c r="P954" i="4"/>
  <c r="M954" i="4"/>
  <c r="X954" i="4"/>
  <c r="O954" i="4"/>
  <c r="W954" i="4"/>
  <c r="N954" i="4"/>
  <c r="V957" i="4"/>
  <c r="U957" i="4"/>
  <c r="T957" i="4"/>
  <c r="S957" i="4"/>
  <c r="R957" i="4"/>
  <c r="Q957" i="4"/>
  <c r="P957" i="4"/>
  <c r="M957" i="4"/>
  <c r="X957" i="4"/>
  <c r="O957" i="4"/>
  <c r="N957" i="4"/>
  <c r="W957" i="4"/>
  <c r="V960" i="4"/>
  <c r="U960" i="4"/>
  <c r="S960" i="4"/>
  <c r="T960" i="4"/>
  <c r="R960" i="4"/>
  <c r="Q960" i="4"/>
  <c r="P960" i="4"/>
  <c r="M960" i="4"/>
  <c r="X960" i="4"/>
  <c r="O960" i="4"/>
  <c r="W960" i="4"/>
  <c r="N960" i="4"/>
  <c r="V963" i="4"/>
  <c r="U963" i="4"/>
  <c r="S963" i="4"/>
  <c r="T963" i="4"/>
  <c r="R963" i="4"/>
  <c r="Q963" i="4"/>
  <c r="P963" i="4"/>
  <c r="M963" i="4"/>
  <c r="X963" i="4"/>
  <c r="O963" i="4"/>
  <c r="W963" i="4"/>
  <c r="N963" i="4"/>
  <c r="V966" i="4"/>
  <c r="U966" i="4"/>
  <c r="T966" i="4"/>
  <c r="S966" i="4"/>
  <c r="R966" i="4"/>
  <c r="Q966" i="4"/>
  <c r="P966" i="4"/>
  <c r="M966" i="4"/>
  <c r="X966" i="4"/>
  <c r="O966" i="4"/>
  <c r="N966" i="4"/>
  <c r="W966" i="4"/>
  <c r="V969" i="4"/>
  <c r="U969" i="4"/>
  <c r="S969" i="4"/>
  <c r="T969" i="4"/>
  <c r="R969" i="4"/>
  <c r="Q969" i="4"/>
  <c r="P969" i="4"/>
  <c r="M969" i="4"/>
  <c r="X969" i="4"/>
  <c r="O969" i="4"/>
  <c r="W969" i="4"/>
  <c r="N969" i="4"/>
  <c r="V1210" i="4"/>
  <c r="N1210" i="4"/>
  <c r="X1215" i="4"/>
  <c r="O1215" i="4"/>
  <c r="V1097" i="4"/>
  <c r="U1097" i="4"/>
  <c r="T1097" i="4"/>
  <c r="S1097" i="4"/>
  <c r="R1097" i="4"/>
  <c r="Q1097" i="4"/>
  <c r="W1097" i="4"/>
  <c r="N1097" i="4"/>
  <c r="P1097" i="4"/>
  <c r="M1097" i="4"/>
  <c r="O1097" i="4"/>
  <c r="X1097" i="4"/>
  <c r="V1100" i="4"/>
  <c r="U1100" i="4"/>
  <c r="T1100" i="4"/>
  <c r="R1100" i="4"/>
  <c r="S1100" i="4"/>
  <c r="Q1100" i="4"/>
  <c r="W1100" i="4"/>
  <c r="N1100" i="4"/>
  <c r="P1100" i="4"/>
  <c r="M1100" i="4"/>
  <c r="O1100" i="4"/>
  <c r="X1100" i="4"/>
  <c r="V1103" i="4"/>
  <c r="U1103" i="4"/>
  <c r="T1103" i="4"/>
  <c r="R1103" i="4"/>
  <c r="S1103" i="4"/>
  <c r="Q1103" i="4"/>
  <c r="W1103" i="4"/>
  <c r="N1103" i="4"/>
  <c r="P1103" i="4"/>
  <c r="M1103" i="4"/>
  <c r="O1103" i="4"/>
  <c r="X1103" i="4"/>
  <c r="V1104" i="4"/>
  <c r="U1104" i="4"/>
  <c r="S1104" i="4"/>
  <c r="T1104" i="4"/>
  <c r="R1104" i="4"/>
  <c r="Q1104" i="4"/>
  <c r="W1104" i="4"/>
  <c r="N1104" i="4"/>
  <c r="P1104" i="4"/>
  <c r="M1104" i="4"/>
  <c r="X1104" i="4"/>
  <c r="O1104" i="4"/>
  <c r="V1107" i="4"/>
  <c r="U1107" i="4"/>
  <c r="S1107" i="4"/>
  <c r="T1107" i="4"/>
  <c r="R1107" i="4"/>
  <c r="Q1107" i="4"/>
  <c r="W1107" i="4"/>
  <c r="N1107" i="4"/>
  <c r="P1107" i="4"/>
  <c r="M1107" i="4"/>
  <c r="X1107" i="4"/>
  <c r="O1107" i="4"/>
  <c r="V1110" i="4"/>
  <c r="U1110" i="4"/>
  <c r="T1110" i="4"/>
  <c r="S1110" i="4"/>
  <c r="R1110" i="4"/>
  <c r="Q1110" i="4"/>
  <c r="W1110" i="4"/>
  <c r="N1110" i="4"/>
  <c r="P1110" i="4"/>
  <c r="M1110" i="4"/>
  <c r="X1110" i="4"/>
  <c r="O1110" i="4"/>
  <c r="V1111" i="4"/>
  <c r="U1111" i="4"/>
  <c r="T1111" i="4"/>
  <c r="S1111" i="4"/>
  <c r="R1111" i="4"/>
  <c r="Q1111" i="4"/>
  <c r="W1111" i="4"/>
  <c r="N1111" i="4"/>
  <c r="P1111" i="4"/>
  <c r="M1111" i="4"/>
  <c r="X1111" i="4"/>
  <c r="O1111" i="4"/>
  <c r="V1112" i="4"/>
  <c r="U1112" i="4"/>
  <c r="T1112" i="4"/>
  <c r="R1112" i="4"/>
  <c r="S1112" i="4"/>
  <c r="Q1112" i="4"/>
  <c r="W1112" i="4"/>
  <c r="N1112" i="4"/>
  <c r="P1112" i="4"/>
  <c r="M1112" i="4"/>
  <c r="O1112" i="4"/>
  <c r="X1112" i="4"/>
  <c r="V1115" i="4"/>
  <c r="U1115" i="4"/>
  <c r="T1115" i="4"/>
  <c r="S1115" i="4"/>
  <c r="R1115" i="4"/>
  <c r="Q1115" i="4"/>
  <c r="W1115" i="4"/>
  <c r="N1115" i="4"/>
  <c r="P1115" i="4"/>
  <c r="M1115" i="4"/>
  <c r="O1115" i="4"/>
  <c r="X1115" i="4"/>
  <c r="V1118" i="4"/>
  <c r="U1118" i="4"/>
  <c r="T1118" i="4"/>
  <c r="R1118" i="4"/>
  <c r="S1118" i="4"/>
  <c r="Q1118" i="4"/>
  <c r="W1118" i="4"/>
  <c r="N1118" i="4"/>
  <c r="P1118" i="4"/>
  <c r="M1118" i="4"/>
  <c r="O1118" i="4"/>
  <c r="X1118" i="4"/>
  <c r="V1121" i="4"/>
  <c r="U1121" i="4"/>
  <c r="T1121" i="4"/>
  <c r="R1121" i="4"/>
  <c r="S1121" i="4"/>
  <c r="Q1121" i="4"/>
  <c r="W1121" i="4"/>
  <c r="N1121" i="4"/>
  <c r="P1121" i="4"/>
  <c r="M1121" i="4"/>
  <c r="O1121" i="4"/>
  <c r="X1121" i="4"/>
  <c r="V1125" i="4"/>
  <c r="U1125" i="4"/>
  <c r="S1125" i="4"/>
  <c r="T1125" i="4"/>
  <c r="R1125" i="4"/>
  <c r="Q1125" i="4"/>
  <c r="W1125" i="4"/>
  <c r="N1125" i="4"/>
  <c r="P1125" i="4"/>
  <c r="M1125" i="4"/>
  <c r="X1125" i="4"/>
  <c r="O1125" i="4"/>
  <c r="V1128" i="4"/>
  <c r="U1128" i="4"/>
  <c r="T1128" i="4"/>
  <c r="S1128" i="4"/>
  <c r="R1128" i="4"/>
  <c r="Q1128" i="4"/>
  <c r="W1128" i="4"/>
  <c r="N1128" i="4"/>
  <c r="P1128" i="4"/>
  <c r="M1128" i="4"/>
  <c r="X1128" i="4"/>
  <c r="O1128" i="4"/>
  <c r="V1131" i="4"/>
  <c r="U1131" i="4"/>
  <c r="S1131" i="4"/>
  <c r="T1131" i="4"/>
  <c r="R1131" i="4"/>
  <c r="Q1131" i="4"/>
  <c r="W1131" i="4"/>
  <c r="N1131" i="4"/>
  <c r="P1131" i="4"/>
  <c r="M1131" i="4"/>
  <c r="X1131" i="4"/>
  <c r="O1131" i="4"/>
  <c r="V1134" i="4"/>
  <c r="U1134" i="4"/>
  <c r="S1134" i="4"/>
  <c r="T1134" i="4"/>
  <c r="R1134" i="4"/>
  <c r="Q1134" i="4"/>
  <c r="W1134" i="4"/>
  <c r="N1134" i="4"/>
  <c r="P1134" i="4"/>
  <c r="M1134" i="4"/>
  <c r="X1134" i="4"/>
  <c r="O1134" i="4"/>
  <c r="V1137" i="4"/>
  <c r="U1137" i="4"/>
  <c r="T1137" i="4"/>
  <c r="S1137" i="4"/>
  <c r="R1137" i="4"/>
  <c r="Q1137" i="4"/>
  <c r="W1137" i="4"/>
  <c r="N1137" i="4"/>
  <c r="P1137" i="4"/>
  <c r="M1137" i="4"/>
  <c r="X1137" i="4"/>
  <c r="O1137" i="4"/>
  <c r="V1140" i="4"/>
  <c r="U1140" i="4"/>
  <c r="S1140" i="4"/>
  <c r="T1140" i="4"/>
  <c r="R1140" i="4"/>
  <c r="Q1140" i="4"/>
  <c r="W1140" i="4"/>
  <c r="N1140" i="4"/>
  <c r="P1140" i="4"/>
  <c r="M1140" i="4"/>
  <c r="X1140" i="4"/>
  <c r="O1140" i="4"/>
  <c r="V1143" i="4"/>
  <c r="U1143" i="4"/>
  <c r="S1143" i="4"/>
  <c r="T1143" i="4"/>
  <c r="R1143" i="4"/>
  <c r="Q1143" i="4"/>
  <c r="W1143" i="4"/>
  <c r="N1143" i="4"/>
  <c r="P1143" i="4"/>
  <c r="M1143" i="4"/>
  <c r="X1143" i="4"/>
  <c r="O1143" i="4"/>
  <c r="V1146" i="4"/>
  <c r="U1146" i="4"/>
  <c r="T1146" i="4"/>
  <c r="S1146" i="4"/>
  <c r="R1146" i="4"/>
  <c r="Q1146" i="4"/>
  <c r="W1146" i="4"/>
  <c r="N1146" i="4"/>
  <c r="P1146" i="4"/>
  <c r="M1146" i="4"/>
  <c r="X1146" i="4"/>
  <c r="O1146" i="4"/>
  <c r="V1149" i="4"/>
  <c r="U1149" i="4"/>
  <c r="S1149" i="4"/>
  <c r="T1149" i="4"/>
  <c r="R1149" i="4"/>
  <c r="Q1149" i="4"/>
  <c r="W1149" i="4"/>
  <c r="N1149" i="4"/>
  <c r="P1149" i="4"/>
  <c r="M1149" i="4"/>
  <c r="X1149" i="4"/>
  <c r="O1149" i="4"/>
  <c r="V1152" i="4"/>
  <c r="U1152" i="4"/>
  <c r="S1152" i="4"/>
  <c r="T1152" i="4"/>
  <c r="R1152" i="4"/>
  <c r="Q1152" i="4"/>
  <c r="W1152" i="4"/>
  <c r="N1152" i="4"/>
  <c r="P1152" i="4"/>
  <c r="M1152" i="4"/>
  <c r="X1152" i="4"/>
  <c r="O1152" i="4"/>
  <c r="V1155" i="4"/>
  <c r="U1155" i="4"/>
  <c r="T1155" i="4"/>
  <c r="S1155" i="4"/>
  <c r="R1155" i="4"/>
  <c r="Q1155" i="4"/>
  <c r="W1155" i="4"/>
  <c r="N1155" i="4"/>
  <c r="P1155" i="4"/>
  <c r="M1155" i="4"/>
  <c r="X1155" i="4"/>
  <c r="O1155" i="4"/>
  <c r="V1158" i="4"/>
  <c r="U1158" i="4"/>
  <c r="S1158" i="4"/>
  <c r="T1158" i="4"/>
  <c r="R1158" i="4"/>
  <c r="Q1158" i="4"/>
  <c r="W1158" i="4"/>
  <c r="N1158" i="4"/>
  <c r="P1158" i="4"/>
  <c r="M1158" i="4"/>
  <c r="X1158" i="4"/>
  <c r="O1158" i="4"/>
  <c r="V1161" i="4"/>
  <c r="U1161" i="4"/>
  <c r="S1161" i="4"/>
  <c r="T1161" i="4"/>
  <c r="R1161" i="4"/>
  <c r="Q1161" i="4"/>
  <c r="W1161" i="4"/>
  <c r="N1161" i="4"/>
  <c r="P1161" i="4"/>
  <c r="M1161" i="4"/>
  <c r="X1161" i="4"/>
  <c r="O1161" i="4"/>
  <c r="V1164" i="4"/>
  <c r="U1164" i="4"/>
  <c r="T1164" i="4"/>
  <c r="S1164" i="4"/>
  <c r="R1164" i="4"/>
  <c r="Q1164" i="4"/>
  <c r="W1164" i="4"/>
  <c r="N1164" i="4"/>
  <c r="P1164" i="4"/>
  <c r="M1164" i="4"/>
  <c r="X1164" i="4"/>
  <c r="O1164" i="4"/>
  <c r="V1167" i="4"/>
  <c r="U1167" i="4"/>
  <c r="S1167" i="4"/>
  <c r="T1167" i="4"/>
  <c r="R1167" i="4"/>
  <c r="Q1167" i="4"/>
  <c r="W1167" i="4"/>
  <c r="N1167" i="4"/>
  <c r="P1167" i="4"/>
  <c r="M1167" i="4"/>
  <c r="X1167" i="4"/>
  <c r="O1167" i="4"/>
  <c r="V1170" i="4"/>
  <c r="U1170" i="4"/>
  <c r="S1170" i="4"/>
  <c r="T1170" i="4"/>
  <c r="R1170" i="4"/>
  <c r="Q1170" i="4"/>
  <c r="W1170" i="4"/>
  <c r="N1170" i="4"/>
  <c r="P1170" i="4"/>
  <c r="M1170" i="4"/>
  <c r="X1170" i="4"/>
  <c r="O1170" i="4"/>
  <c r="Y3" i="4"/>
  <c r="V6" i="4"/>
  <c r="U6" i="4"/>
  <c r="T6" i="4"/>
  <c r="R6" i="4"/>
  <c r="S6" i="4"/>
  <c r="Q6" i="4"/>
  <c r="W6" i="4"/>
  <c r="N6" i="4"/>
  <c r="P6" i="4"/>
  <c r="M6" i="4"/>
  <c r="X6" i="4"/>
  <c r="O6" i="4"/>
  <c r="Y10" i="4"/>
  <c r="V10" i="4"/>
  <c r="U10" i="4"/>
  <c r="T10" i="4"/>
  <c r="S10" i="4"/>
  <c r="R10" i="4"/>
  <c r="Q10" i="4"/>
  <c r="W10" i="4"/>
  <c r="N10" i="4"/>
  <c r="P10" i="4"/>
  <c r="M10" i="4"/>
  <c r="X10" i="4"/>
  <c r="O10" i="4"/>
  <c r="Y19" i="4"/>
  <c r="V19" i="4"/>
  <c r="U19" i="4"/>
  <c r="T19" i="4"/>
  <c r="S19" i="4"/>
  <c r="R19" i="4"/>
  <c r="Q19" i="4"/>
  <c r="W19" i="4"/>
  <c r="N19" i="4"/>
  <c r="P19" i="4"/>
  <c r="M19" i="4"/>
  <c r="X19" i="4"/>
  <c r="O19" i="4"/>
  <c r="Y28" i="4"/>
  <c r="V28" i="4"/>
  <c r="U28" i="4"/>
  <c r="T28" i="4"/>
  <c r="S28" i="4"/>
  <c r="R28" i="4"/>
  <c r="Q28" i="4"/>
  <c r="W28" i="4"/>
  <c r="N28" i="4"/>
  <c r="P28" i="4"/>
  <c r="M28" i="4"/>
  <c r="X28" i="4"/>
  <c r="O28" i="4"/>
  <c r="Y37" i="4"/>
  <c r="V37" i="4"/>
  <c r="U37" i="4"/>
  <c r="T37" i="4"/>
  <c r="S37" i="4"/>
  <c r="R37" i="4"/>
  <c r="Q37" i="4"/>
  <c r="W37" i="4"/>
  <c r="N37" i="4"/>
  <c r="P37" i="4"/>
  <c r="M37" i="4"/>
  <c r="X37" i="4"/>
  <c r="O37" i="4"/>
  <c r="Y46" i="4"/>
  <c r="V46" i="4"/>
  <c r="U46" i="4"/>
  <c r="T46" i="4"/>
  <c r="S46" i="4"/>
  <c r="R46" i="4"/>
  <c r="Q46" i="4"/>
  <c r="W46" i="4"/>
  <c r="N46" i="4"/>
  <c r="P46" i="4"/>
  <c r="M46" i="4"/>
  <c r="X46" i="4"/>
  <c r="O46" i="4"/>
  <c r="V53" i="4"/>
  <c r="U53" i="4"/>
  <c r="T53" i="4"/>
  <c r="S53" i="4"/>
  <c r="R53" i="4"/>
  <c r="Q53" i="4"/>
  <c r="W53" i="4"/>
  <c r="N53" i="4"/>
  <c r="P53" i="4"/>
  <c r="M53" i="4"/>
  <c r="X53" i="4"/>
  <c r="O53" i="4"/>
  <c r="Y59" i="4"/>
  <c r="Y60" i="4"/>
  <c r="V60" i="4"/>
  <c r="U60" i="4"/>
  <c r="T60" i="4"/>
  <c r="S60" i="4"/>
  <c r="R60" i="4"/>
  <c r="Q60" i="4"/>
  <c r="W60" i="4"/>
  <c r="N60" i="4"/>
  <c r="P60" i="4"/>
  <c r="M60" i="4"/>
  <c r="X60" i="4"/>
  <c r="O60" i="4"/>
  <c r="V69" i="4"/>
  <c r="U69" i="4"/>
  <c r="T69" i="4"/>
  <c r="S69" i="4"/>
  <c r="R69" i="4"/>
  <c r="Q69" i="4"/>
  <c r="W69" i="4"/>
  <c r="N69" i="4"/>
  <c r="P69" i="4"/>
  <c r="M69" i="4"/>
  <c r="X69" i="4"/>
  <c r="O69" i="4"/>
  <c r="Y78" i="4"/>
  <c r="V78" i="4"/>
  <c r="U78" i="4"/>
  <c r="T78" i="4"/>
  <c r="S78" i="4"/>
  <c r="R78" i="4"/>
  <c r="Q78" i="4"/>
  <c r="W78" i="4"/>
  <c r="N78" i="4"/>
  <c r="P78" i="4"/>
  <c r="M78" i="4"/>
  <c r="X78" i="4"/>
  <c r="O78" i="4"/>
  <c r="Y87" i="4"/>
  <c r="V87" i="4"/>
  <c r="U87" i="4"/>
  <c r="T87" i="4"/>
  <c r="S87" i="4"/>
  <c r="R87" i="4"/>
  <c r="Q87" i="4"/>
  <c r="W87" i="4"/>
  <c r="N87" i="4"/>
  <c r="P87" i="4"/>
  <c r="M87" i="4"/>
  <c r="X87" i="4"/>
  <c r="O87" i="4"/>
  <c r="Y96" i="4"/>
  <c r="V96" i="4"/>
  <c r="U96" i="4"/>
  <c r="T96" i="4"/>
  <c r="S96" i="4"/>
  <c r="R96" i="4"/>
  <c r="Q96" i="4"/>
  <c r="W96" i="4"/>
  <c r="N96" i="4"/>
  <c r="P96" i="4"/>
  <c r="M96" i="4"/>
  <c r="X96" i="4"/>
  <c r="O96" i="4"/>
  <c r="Y105" i="4"/>
  <c r="V105" i="4"/>
  <c r="U105" i="4"/>
  <c r="T105" i="4"/>
  <c r="S105" i="4"/>
  <c r="R105" i="4"/>
  <c r="Q105" i="4"/>
  <c r="W105" i="4"/>
  <c r="N105" i="4"/>
  <c r="P105" i="4"/>
  <c r="M105" i="4"/>
  <c r="X105" i="4"/>
  <c r="O105" i="4"/>
  <c r="Y114" i="4"/>
  <c r="V114" i="4"/>
  <c r="U114" i="4"/>
  <c r="T114" i="4"/>
  <c r="S114" i="4"/>
  <c r="R114" i="4"/>
  <c r="Q114" i="4"/>
  <c r="W114" i="4"/>
  <c r="N114" i="4"/>
  <c r="P114" i="4"/>
  <c r="M114" i="4"/>
  <c r="X114" i="4"/>
  <c r="O114" i="4"/>
  <c r="Y123" i="4"/>
  <c r="V123" i="4"/>
  <c r="U123" i="4"/>
  <c r="T123" i="4"/>
  <c r="S123" i="4"/>
  <c r="R123" i="4"/>
  <c r="Q123" i="4"/>
  <c r="W123" i="4"/>
  <c r="N123" i="4"/>
  <c r="P123" i="4"/>
  <c r="M123" i="4"/>
  <c r="X123" i="4"/>
  <c r="O123" i="4"/>
  <c r="Y127" i="4"/>
  <c r="V127" i="4"/>
  <c r="J16" i="5" s="1"/>
  <c r="U127" i="4"/>
  <c r="I16" i="5" s="1"/>
  <c r="T127" i="4"/>
  <c r="H16" i="5" s="1"/>
  <c r="R127" i="4"/>
  <c r="F16" i="5" s="1"/>
  <c r="S127" i="4"/>
  <c r="G16" i="5" s="1"/>
  <c r="Q127" i="4"/>
  <c r="E16" i="5" s="1"/>
  <c r="W127" i="4"/>
  <c r="N127" i="4"/>
  <c r="P127" i="4"/>
  <c r="M127" i="4"/>
  <c r="X127" i="4"/>
  <c r="O127" i="4"/>
  <c r="Y136" i="4"/>
  <c r="V136" i="4"/>
  <c r="U136" i="4"/>
  <c r="T136" i="4"/>
  <c r="R136" i="4"/>
  <c r="S136" i="4"/>
  <c r="Q136" i="4"/>
  <c r="W136" i="4"/>
  <c r="N136" i="4"/>
  <c r="P136" i="4"/>
  <c r="M136" i="4"/>
  <c r="X136" i="4"/>
  <c r="O136" i="4"/>
  <c r="Y145" i="4"/>
  <c r="V145" i="4"/>
  <c r="U145" i="4"/>
  <c r="T145" i="4"/>
  <c r="R145" i="4"/>
  <c r="S145" i="4"/>
  <c r="Q145" i="4"/>
  <c r="W145" i="4"/>
  <c r="N145" i="4"/>
  <c r="P145" i="4"/>
  <c r="M145" i="4"/>
  <c r="X145" i="4"/>
  <c r="O145" i="4"/>
  <c r="Y158" i="4"/>
  <c r="V158" i="4"/>
  <c r="U158" i="4"/>
  <c r="T158" i="4"/>
  <c r="S158" i="4"/>
  <c r="R158" i="4"/>
  <c r="Q158" i="4"/>
  <c r="W158" i="4"/>
  <c r="N158" i="4"/>
  <c r="P158" i="4"/>
  <c r="M158" i="4"/>
  <c r="X158" i="4"/>
  <c r="O158" i="4"/>
  <c r="Y166" i="4"/>
  <c r="V166" i="4"/>
  <c r="U166" i="4"/>
  <c r="T166" i="4"/>
  <c r="S166" i="4"/>
  <c r="R166" i="4"/>
  <c r="Q166" i="4"/>
  <c r="W166" i="4"/>
  <c r="N166" i="4"/>
  <c r="P166" i="4"/>
  <c r="M166" i="4"/>
  <c r="X166" i="4"/>
  <c r="O166" i="4"/>
  <c r="V175" i="4"/>
  <c r="U175" i="4"/>
  <c r="T175" i="4"/>
  <c r="S175" i="4"/>
  <c r="R175" i="4"/>
  <c r="Q175" i="4"/>
  <c r="W175" i="4"/>
  <c r="N175" i="4"/>
  <c r="P175" i="4"/>
  <c r="M175" i="4"/>
  <c r="X175" i="4"/>
  <c r="O175" i="4"/>
  <c r="Y185" i="4"/>
  <c r="V185" i="4"/>
  <c r="U185" i="4"/>
  <c r="T185" i="4"/>
  <c r="S185" i="4"/>
  <c r="R185" i="4"/>
  <c r="Q185" i="4"/>
  <c r="W185" i="4"/>
  <c r="N185" i="4"/>
  <c r="P185" i="4"/>
  <c r="M185" i="4"/>
  <c r="X185" i="4"/>
  <c r="O185" i="4"/>
  <c r="V194" i="4"/>
  <c r="U194" i="4"/>
  <c r="T194" i="4"/>
  <c r="S194" i="4"/>
  <c r="R194" i="4"/>
  <c r="Q194" i="4"/>
  <c r="W194" i="4"/>
  <c r="N194" i="4"/>
  <c r="P194" i="4"/>
  <c r="M194" i="4"/>
  <c r="X194" i="4"/>
  <c r="O194" i="4"/>
  <c r="V203" i="4"/>
  <c r="U203" i="4"/>
  <c r="T203" i="4"/>
  <c r="S203" i="4"/>
  <c r="R203" i="4"/>
  <c r="Q203" i="4"/>
  <c r="W203" i="4"/>
  <c r="N203" i="4"/>
  <c r="P203" i="4"/>
  <c r="M203" i="4"/>
  <c r="X203" i="4"/>
  <c r="O203" i="4"/>
  <c r="Y212" i="4"/>
  <c r="V212" i="4"/>
  <c r="U212" i="4"/>
  <c r="T212" i="4"/>
  <c r="S212" i="4"/>
  <c r="R212" i="4"/>
  <c r="Q212" i="4"/>
  <c r="X212" i="4"/>
  <c r="O212" i="4"/>
  <c r="N212" i="4"/>
  <c r="W212" i="4"/>
  <c r="M212" i="4"/>
  <c r="P212" i="4"/>
  <c r="V221" i="4"/>
  <c r="U221" i="4"/>
  <c r="T221" i="4"/>
  <c r="S221" i="4"/>
  <c r="R221" i="4"/>
  <c r="Q221" i="4"/>
  <c r="X221" i="4"/>
  <c r="O221" i="4"/>
  <c r="N221" i="4"/>
  <c r="W221" i="4"/>
  <c r="M221" i="4"/>
  <c r="P221" i="4"/>
  <c r="Y228" i="4"/>
  <c r="V228" i="4"/>
  <c r="U228" i="4"/>
  <c r="T228" i="4"/>
  <c r="S228" i="4"/>
  <c r="R228" i="4"/>
  <c r="Q228" i="4"/>
  <c r="X228" i="4"/>
  <c r="O228" i="4"/>
  <c r="P228" i="4"/>
  <c r="N228" i="4"/>
  <c r="W228" i="4"/>
  <c r="M228" i="4"/>
  <c r="Y237" i="4"/>
  <c r="V237" i="4"/>
  <c r="U237" i="4"/>
  <c r="T237" i="4"/>
  <c r="S237" i="4"/>
  <c r="R237" i="4"/>
  <c r="Q237" i="4"/>
  <c r="X237" i="4"/>
  <c r="O237" i="4"/>
  <c r="P237" i="4"/>
  <c r="N237" i="4"/>
  <c r="W237" i="4"/>
  <c r="M237" i="4"/>
  <c r="Y246" i="4"/>
  <c r="V246" i="4"/>
  <c r="U246" i="4"/>
  <c r="T246" i="4"/>
  <c r="S246" i="4"/>
  <c r="R246" i="4"/>
  <c r="Q246" i="4"/>
  <c r="X246" i="4"/>
  <c r="O246" i="4"/>
  <c r="P246" i="4"/>
  <c r="N246" i="4"/>
  <c r="W246" i="4"/>
  <c r="M246" i="4"/>
  <c r="Y255" i="4"/>
  <c r="V255" i="4"/>
  <c r="U255" i="4"/>
  <c r="T255" i="4"/>
  <c r="S255" i="4"/>
  <c r="R255" i="4"/>
  <c r="Q255" i="4"/>
  <c r="X255" i="4"/>
  <c r="O255" i="4"/>
  <c r="P255" i="4"/>
  <c r="N255" i="4"/>
  <c r="W255" i="4"/>
  <c r="M255" i="4"/>
  <c r="V1180" i="4"/>
  <c r="X1180" i="4"/>
  <c r="O1180" i="4"/>
  <c r="P1180" i="4"/>
  <c r="N1180" i="4"/>
  <c r="W1180" i="4"/>
  <c r="M1180" i="4"/>
  <c r="V268" i="4"/>
  <c r="U268" i="4"/>
  <c r="T268" i="4"/>
  <c r="R268" i="4"/>
  <c r="S268" i="4"/>
  <c r="Q268" i="4"/>
  <c r="X268" i="4"/>
  <c r="O268" i="4"/>
  <c r="W268" i="4"/>
  <c r="M268" i="4"/>
  <c r="P268" i="4"/>
  <c r="N268" i="4"/>
  <c r="V277" i="4"/>
  <c r="U277" i="4"/>
  <c r="T277" i="4"/>
  <c r="R277" i="4"/>
  <c r="S277" i="4"/>
  <c r="Q277" i="4"/>
  <c r="X277" i="4"/>
  <c r="O277" i="4"/>
  <c r="W277" i="4"/>
  <c r="M277" i="4"/>
  <c r="P277" i="4"/>
  <c r="N277" i="4"/>
  <c r="V286" i="4"/>
  <c r="U286" i="4"/>
  <c r="T286" i="4"/>
  <c r="R286" i="4"/>
  <c r="S286" i="4"/>
  <c r="Q286" i="4"/>
  <c r="X286" i="4"/>
  <c r="O286" i="4"/>
  <c r="W286" i="4"/>
  <c r="M286" i="4"/>
  <c r="P286" i="4"/>
  <c r="N286" i="4"/>
  <c r="V295" i="4"/>
  <c r="U295" i="4"/>
  <c r="T295" i="4"/>
  <c r="R295" i="4"/>
  <c r="S295" i="4"/>
  <c r="Q295" i="4"/>
  <c r="X295" i="4"/>
  <c r="O295" i="4"/>
  <c r="W295" i="4"/>
  <c r="M295" i="4"/>
  <c r="P295" i="4"/>
  <c r="N295" i="4"/>
  <c r="V304" i="4"/>
  <c r="U304" i="4"/>
  <c r="T304" i="4"/>
  <c r="R304" i="4"/>
  <c r="S304" i="4"/>
  <c r="Q304" i="4"/>
  <c r="X304" i="4"/>
  <c r="O304" i="4"/>
  <c r="W304" i="4"/>
  <c r="M304" i="4"/>
  <c r="P304" i="4"/>
  <c r="N304" i="4"/>
  <c r="V313" i="4"/>
  <c r="U313" i="4"/>
  <c r="T313" i="4"/>
  <c r="R313" i="4"/>
  <c r="S313" i="4"/>
  <c r="Q313" i="4"/>
  <c r="X313" i="4"/>
  <c r="O313" i="4"/>
  <c r="W313" i="4"/>
  <c r="M313" i="4"/>
  <c r="P313" i="4"/>
  <c r="N313" i="4"/>
  <c r="V322" i="4"/>
  <c r="U322" i="4"/>
  <c r="T322" i="4"/>
  <c r="R322" i="4"/>
  <c r="S322" i="4"/>
  <c r="Q322" i="4"/>
  <c r="X322" i="4"/>
  <c r="O322" i="4"/>
  <c r="W322" i="4"/>
  <c r="M322" i="4"/>
  <c r="P322" i="4"/>
  <c r="N322" i="4"/>
  <c r="V331" i="4"/>
  <c r="U331" i="4"/>
  <c r="T331" i="4"/>
  <c r="R331" i="4"/>
  <c r="S331" i="4"/>
  <c r="Q331" i="4"/>
  <c r="X331" i="4"/>
  <c r="O331" i="4"/>
  <c r="W331" i="4"/>
  <c r="M331" i="4"/>
  <c r="P331" i="4"/>
  <c r="N331" i="4"/>
  <c r="V340" i="4"/>
  <c r="U340" i="4"/>
  <c r="T340" i="4"/>
  <c r="R340" i="4"/>
  <c r="S340" i="4"/>
  <c r="Q340" i="4"/>
  <c r="X340" i="4"/>
  <c r="O340" i="4"/>
  <c r="W340" i="4"/>
  <c r="M340" i="4"/>
  <c r="P340" i="4"/>
  <c r="N340" i="4"/>
  <c r="V349" i="4"/>
  <c r="U349" i="4"/>
  <c r="T349" i="4"/>
  <c r="R349" i="4"/>
  <c r="S349" i="4"/>
  <c r="Q349" i="4"/>
  <c r="X349" i="4"/>
  <c r="O349" i="4"/>
  <c r="W349" i="4"/>
  <c r="M349" i="4"/>
  <c r="P349" i="4"/>
  <c r="N349" i="4"/>
  <c r="V358" i="4"/>
  <c r="U358" i="4"/>
  <c r="T358" i="4"/>
  <c r="R358" i="4"/>
  <c r="S358" i="4"/>
  <c r="Q358" i="4"/>
  <c r="X358" i="4"/>
  <c r="O358" i="4"/>
  <c r="W358" i="4"/>
  <c r="M358" i="4"/>
  <c r="P358" i="4"/>
  <c r="N358" i="4"/>
  <c r="V371" i="4"/>
  <c r="U371" i="4"/>
  <c r="T371" i="4"/>
  <c r="S371" i="4"/>
  <c r="R371" i="4"/>
  <c r="Q371" i="4"/>
  <c r="X371" i="4"/>
  <c r="O371" i="4"/>
  <c r="N371" i="4"/>
  <c r="W371" i="4"/>
  <c r="M371" i="4"/>
  <c r="P371" i="4"/>
  <c r="V382" i="4"/>
  <c r="U382" i="4"/>
  <c r="R382" i="4"/>
  <c r="T382" i="4"/>
  <c r="S382" i="4"/>
  <c r="Q382" i="4"/>
  <c r="W382" i="4"/>
  <c r="N382" i="4"/>
  <c r="O382" i="4"/>
  <c r="X382" i="4"/>
  <c r="M382" i="4"/>
  <c r="P382" i="4"/>
  <c r="V391" i="4"/>
  <c r="U391" i="4"/>
  <c r="T391" i="4"/>
  <c r="R391" i="4"/>
  <c r="S391" i="4"/>
  <c r="Q391" i="4"/>
  <c r="W391" i="4"/>
  <c r="N391" i="4"/>
  <c r="O391" i="4"/>
  <c r="X391" i="4"/>
  <c r="M391" i="4"/>
  <c r="P391" i="4"/>
  <c r="V400" i="4"/>
  <c r="U400" i="4"/>
  <c r="T400" i="4"/>
  <c r="R400" i="4"/>
  <c r="S400" i="4"/>
  <c r="Q400" i="4"/>
  <c r="W400" i="4"/>
  <c r="N400" i="4"/>
  <c r="O400" i="4"/>
  <c r="X400" i="4"/>
  <c r="M400" i="4"/>
  <c r="P400" i="4"/>
  <c r="Y409" i="4"/>
  <c r="V409" i="4"/>
  <c r="U409" i="4"/>
  <c r="T409" i="4"/>
  <c r="R409" i="4"/>
  <c r="S409" i="4"/>
  <c r="Q409" i="4"/>
  <c r="W409" i="4"/>
  <c r="N409" i="4"/>
  <c r="O409" i="4"/>
  <c r="X409" i="4"/>
  <c r="M409" i="4"/>
  <c r="P409" i="4"/>
  <c r="V419" i="4"/>
  <c r="U419" i="4"/>
  <c r="S419" i="4"/>
  <c r="T419" i="4"/>
  <c r="R419" i="4"/>
  <c r="Q419" i="4"/>
  <c r="W419" i="4"/>
  <c r="N419" i="4"/>
  <c r="P419" i="4"/>
  <c r="O419" i="4"/>
  <c r="X419" i="4"/>
  <c r="M419" i="4"/>
  <c r="V428" i="4"/>
  <c r="U428" i="4"/>
  <c r="S428" i="4"/>
  <c r="T428" i="4"/>
  <c r="R428" i="4"/>
  <c r="Q428" i="4"/>
  <c r="W428" i="4"/>
  <c r="N428" i="4"/>
  <c r="P428" i="4"/>
  <c r="O428" i="4"/>
  <c r="X428" i="4"/>
  <c r="M428" i="4"/>
  <c r="V437" i="4"/>
  <c r="U437" i="4"/>
  <c r="S437" i="4"/>
  <c r="T437" i="4"/>
  <c r="R437" i="4"/>
  <c r="Q437" i="4"/>
  <c r="W437" i="4"/>
  <c r="N437" i="4"/>
  <c r="P437" i="4"/>
  <c r="O437" i="4"/>
  <c r="X437" i="4"/>
  <c r="M437" i="4"/>
  <c r="V446" i="4"/>
  <c r="U446" i="4"/>
  <c r="S446" i="4"/>
  <c r="T446" i="4"/>
  <c r="R446" i="4"/>
  <c r="Q446" i="4"/>
  <c r="W446" i="4"/>
  <c r="N446" i="4"/>
  <c r="P446" i="4"/>
  <c r="O446" i="4"/>
  <c r="X446" i="4"/>
  <c r="M446" i="4"/>
  <c r="V455" i="4"/>
  <c r="U455" i="4"/>
  <c r="S455" i="4"/>
  <c r="T455" i="4"/>
  <c r="R455" i="4"/>
  <c r="Q455" i="4"/>
  <c r="W455" i="4"/>
  <c r="N455" i="4"/>
  <c r="P455" i="4"/>
  <c r="O455" i="4"/>
  <c r="X455" i="4"/>
  <c r="M455" i="4"/>
  <c r="V464" i="4"/>
  <c r="U464" i="4"/>
  <c r="S464" i="4"/>
  <c r="T464" i="4"/>
  <c r="R464" i="4"/>
  <c r="Q464" i="4"/>
  <c r="W464" i="4"/>
  <c r="N464" i="4"/>
  <c r="P464" i="4"/>
  <c r="O464" i="4"/>
  <c r="X464" i="4"/>
  <c r="M464" i="4"/>
  <c r="V473" i="4"/>
  <c r="U473" i="4"/>
  <c r="S473" i="4"/>
  <c r="T473" i="4"/>
  <c r="R473" i="4"/>
  <c r="Q473" i="4"/>
  <c r="W473" i="4"/>
  <c r="N473" i="4"/>
  <c r="P473" i="4"/>
  <c r="O473" i="4"/>
  <c r="X473" i="4"/>
  <c r="M473" i="4"/>
  <c r="V477" i="4"/>
  <c r="U477" i="4"/>
  <c r="T477" i="4"/>
  <c r="S477" i="4"/>
  <c r="R477" i="4"/>
  <c r="Q477" i="4"/>
  <c r="W477" i="4"/>
  <c r="N477" i="4"/>
  <c r="X477" i="4"/>
  <c r="M477" i="4"/>
  <c r="P477" i="4"/>
  <c r="O477" i="4"/>
  <c r="V486" i="4"/>
  <c r="U486" i="4"/>
  <c r="T486" i="4"/>
  <c r="S486" i="4"/>
  <c r="R486" i="4"/>
  <c r="Q486" i="4"/>
  <c r="W486" i="4"/>
  <c r="N486" i="4"/>
  <c r="X486" i="4"/>
  <c r="M486" i="4"/>
  <c r="P486" i="4"/>
  <c r="O486" i="4"/>
  <c r="V495" i="4"/>
  <c r="U495" i="4"/>
  <c r="T495" i="4"/>
  <c r="S495" i="4"/>
  <c r="R495" i="4"/>
  <c r="Q495" i="4"/>
  <c r="W495" i="4"/>
  <c r="N495" i="4"/>
  <c r="X495" i="4"/>
  <c r="M495" i="4"/>
  <c r="P495" i="4"/>
  <c r="O495" i="4"/>
  <c r="V502" i="4"/>
  <c r="U502" i="4"/>
  <c r="T502" i="4"/>
  <c r="R502" i="4"/>
  <c r="S502" i="4"/>
  <c r="Q502" i="4"/>
  <c r="X502" i="4"/>
  <c r="O502" i="4"/>
  <c r="N502" i="4"/>
  <c r="W502" i="4"/>
  <c r="M502" i="4"/>
  <c r="P502" i="4"/>
  <c r="V511" i="4"/>
  <c r="U511" i="4"/>
  <c r="T511" i="4"/>
  <c r="R511" i="4"/>
  <c r="S511" i="4"/>
  <c r="Q511" i="4"/>
  <c r="X511" i="4"/>
  <c r="O511" i="4"/>
  <c r="N511" i="4"/>
  <c r="W511" i="4"/>
  <c r="M511" i="4"/>
  <c r="P511" i="4"/>
  <c r="V515" i="4"/>
  <c r="U515" i="4"/>
  <c r="S515" i="4"/>
  <c r="T515" i="4"/>
  <c r="R515" i="4"/>
  <c r="Q515" i="4"/>
  <c r="X515" i="4"/>
  <c r="O515" i="4"/>
  <c r="P515" i="4"/>
  <c r="N515" i="4"/>
  <c r="W515" i="4"/>
  <c r="M515" i="4"/>
  <c r="V518" i="4"/>
  <c r="U518" i="4"/>
  <c r="S518" i="4"/>
  <c r="T518" i="4"/>
  <c r="R518" i="4"/>
  <c r="Q518" i="4"/>
  <c r="X518" i="4"/>
  <c r="O518" i="4"/>
  <c r="P518" i="4"/>
  <c r="N518" i="4"/>
  <c r="W518" i="4"/>
  <c r="M518" i="4"/>
  <c r="V521" i="4"/>
  <c r="U521" i="4"/>
  <c r="S521" i="4"/>
  <c r="T521" i="4"/>
  <c r="R521" i="4"/>
  <c r="Q521" i="4"/>
  <c r="X521" i="4"/>
  <c r="O521" i="4"/>
  <c r="P521" i="4"/>
  <c r="N521" i="4"/>
  <c r="W521" i="4"/>
  <c r="M521" i="4"/>
  <c r="V524" i="4"/>
  <c r="U524" i="4"/>
  <c r="S524" i="4"/>
  <c r="T524" i="4"/>
  <c r="R524" i="4"/>
  <c r="Q524" i="4"/>
  <c r="X524" i="4"/>
  <c r="O524" i="4"/>
  <c r="P524" i="4"/>
  <c r="N524" i="4"/>
  <c r="W524" i="4"/>
  <c r="M524" i="4"/>
  <c r="V527" i="4"/>
  <c r="U527" i="4"/>
  <c r="S527" i="4"/>
  <c r="T527" i="4"/>
  <c r="R527" i="4"/>
  <c r="Q527" i="4"/>
  <c r="X527" i="4"/>
  <c r="O527" i="4"/>
  <c r="P527" i="4"/>
  <c r="N527" i="4"/>
  <c r="W527" i="4"/>
  <c r="M527" i="4"/>
  <c r="V530" i="4"/>
  <c r="U530" i="4"/>
  <c r="S530" i="4"/>
  <c r="T530" i="4"/>
  <c r="R530" i="4"/>
  <c r="Q530" i="4"/>
  <c r="X530" i="4"/>
  <c r="O530" i="4"/>
  <c r="P530" i="4"/>
  <c r="N530" i="4"/>
  <c r="W530" i="4"/>
  <c r="M530" i="4"/>
  <c r="V533" i="4"/>
  <c r="U533" i="4"/>
  <c r="S533" i="4"/>
  <c r="T533" i="4"/>
  <c r="R533" i="4"/>
  <c r="Q533" i="4"/>
  <c r="X533" i="4"/>
  <c r="O533" i="4"/>
  <c r="P533" i="4"/>
  <c r="N533" i="4"/>
  <c r="W533" i="4"/>
  <c r="M533" i="4"/>
  <c r="V536" i="4"/>
  <c r="U536" i="4"/>
  <c r="S536" i="4"/>
  <c r="T536" i="4"/>
  <c r="R536" i="4"/>
  <c r="Q536" i="4"/>
  <c r="X536" i="4"/>
  <c r="O536" i="4"/>
  <c r="P536" i="4"/>
  <c r="N536" i="4"/>
  <c r="W536" i="4"/>
  <c r="M536" i="4"/>
  <c r="V539" i="4"/>
  <c r="U539" i="4"/>
  <c r="S539" i="4"/>
  <c r="T539" i="4"/>
  <c r="R539" i="4"/>
  <c r="Q539" i="4"/>
  <c r="X539" i="4"/>
  <c r="O539" i="4"/>
  <c r="P539" i="4"/>
  <c r="N539" i="4"/>
  <c r="W539" i="4"/>
  <c r="M539" i="4"/>
  <c r="V543" i="4"/>
  <c r="U543" i="4"/>
  <c r="T543" i="4"/>
  <c r="S543" i="4"/>
  <c r="R543" i="4"/>
  <c r="Q543" i="4"/>
  <c r="X543" i="4"/>
  <c r="O543" i="4"/>
  <c r="W543" i="4"/>
  <c r="M543" i="4"/>
  <c r="P543" i="4"/>
  <c r="N543" i="4"/>
  <c r="V550" i="4"/>
  <c r="U550" i="4"/>
  <c r="T550" i="4"/>
  <c r="S550" i="4"/>
  <c r="R550" i="4"/>
  <c r="Q550" i="4"/>
  <c r="P550" i="4"/>
  <c r="M550" i="4"/>
  <c r="X550" i="4"/>
  <c r="N550" i="4"/>
  <c r="W550" i="4"/>
  <c r="O550" i="4"/>
  <c r="V559" i="4"/>
  <c r="U559" i="4"/>
  <c r="T559" i="4"/>
  <c r="S559" i="4"/>
  <c r="R559" i="4"/>
  <c r="Q559" i="4"/>
  <c r="P559" i="4"/>
  <c r="M559" i="4"/>
  <c r="X559" i="4"/>
  <c r="N559" i="4"/>
  <c r="W559" i="4"/>
  <c r="O559" i="4"/>
  <c r="V1191" i="4"/>
  <c r="P1191" i="4"/>
  <c r="M1191" i="4"/>
  <c r="O1191" i="4"/>
  <c r="X1191" i="4"/>
  <c r="N1191" i="4"/>
  <c r="W1191" i="4"/>
  <c r="V571" i="4"/>
  <c r="U571" i="4"/>
  <c r="T571" i="4"/>
  <c r="R571" i="4"/>
  <c r="S571" i="4"/>
  <c r="Q571" i="4"/>
  <c r="W571" i="4"/>
  <c r="N571" i="4"/>
  <c r="X571" i="4"/>
  <c r="M571" i="4"/>
  <c r="P571" i="4"/>
  <c r="O571" i="4"/>
  <c r="V580" i="4"/>
  <c r="U580" i="4"/>
  <c r="T580" i="4"/>
  <c r="R580" i="4"/>
  <c r="S580" i="4"/>
  <c r="Q580" i="4"/>
  <c r="W580" i="4"/>
  <c r="N580" i="4"/>
  <c r="X580" i="4"/>
  <c r="M580" i="4"/>
  <c r="P580" i="4"/>
  <c r="O580" i="4"/>
  <c r="V589" i="4"/>
  <c r="U589" i="4"/>
  <c r="T589" i="4"/>
  <c r="R589" i="4"/>
  <c r="S589" i="4"/>
  <c r="Q589" i="4"/>
  <c r="W589" i="4"/>
  <c r="N589" i="4"/>
  <c r="X589" i="4"/>
  <c r="M589" i="4"/>
  <c r="P589" i="4"/>
  <c r="O589" i="4"/>
  <c r="V598" i="4"/>
  <c r="U598" i="4"/>
  <c r="T598" i="4"/>
  <c r="R598" i="4"/>
  <c r="S598" i="4"/>
  <c r="Q598" i="4"/>
  <c r="W598" i="4"/>
  <c r="N598" i="4"/>
  <c r="X598" i="4"/>
  <c r="M598" i="4"/>
  <c r="P598" i="4"/>
  <c r="O598" i="4"/>
  <c r="V607" i="4"/>
  <c r="U607" i="4"/>
  <c r="T607" i="4"/>
  <c r="R607" i="4"/>
  <c r="S607" i="4"/>
  <c r="Q607" i="4"/>
  <c r="W607" i="4"/>
  <c r="N607" i="4"/>
  <c r="X607" i="4"/>
  <c r="M607" i="4"/>
  <c r="P607" i="4"/>
  <c r="O607" i="4"/>
  <c r="V616" i="4"/>
  <c r="U616" i="4"/>
  <c r="T616" i="4"/>
  <c r="R616" i="4"/>
  <c r="S616" i="4"/>
  <c r="Q616" i="4"/>
  <c r="W616" i="4"/>
  <c r="N616" i="4"/>
  <c r="X616" i="4"/>
  <c r="M616" i="4"/>
  <c r="P616" i="4"/>
  <c r="O616" i="4"/>
  <c r="V625" i="4"/>
  <c r="U625" i="4"/>
  <c r="T625" i="4"/>
  <c r="R625" i="4"/>
  <c r="S625" i="4"/>
  <c r="Q625" i="4"/>
  <c r="W625" i="4"/>
  <c r="N625" i="4"/>
  <c r="X625" i="4"/>
  <c r="M625" i="4"/>
  <c r="P625" i="4"/>
  <c r="O625" i="4"/>
  <c r="V661" i="4"/>
  <c r="U661" i="4"/>
  <c r="T661" i="4"/>
  <c r="R661" i="4"/>
  <c r="S661" i="4"/>
  <c r="Q661" i="4"/>
  <c r="X661" i="4"/>
  <c r="O661" i="4"/>
  <c r="W661" i="4"/>
  <c r="M661" i="4"/>
  <c r="P661" i="4"/>
  <c r="N661" i="4"/>
  <c r="V670" i="4"/>
  <c r="U670" i="4"/>
  <c r="T670" i="4"/>
  <c r="R670" i="4"/>
  <c r="S670" i="4"/>
  <c r="Q670" i="4"/>
  <c r="X670" i="4"/>
  <c r="O670" i="4"/>
  <c r="W670" i="4"/>
  <c r="M670" i="4"/>
  <c r="P670" i="4"/>
  <c r="N670" i="4"/>
  <c r="R1198" i="4"/>
  <c r="M1198" i="4"/>
  <c r="P1198" i="4"/>
  <c r="V724" i="4"/>
  <c r="U724" i="4"/>
  <c r="T724" i="4"/>
  <c r="R724" i="4"/>
  <c r="S724" i="4"/>
  <c r="Q724" i="4"/>
  <c r="W724" i="4"/>
  <c r="N724" i="4"/>
  <c r="P724" i="4"/>
  <c r="X724" i="4"/>
  <c r="O724" i="4"/>
  <c r="M724" i="4"/>
  <c r="X1200" i="4"/>
  <c r="O1200" i="4"/>
  <c r="W1200" i="4"/>
  <c r="N1200" i="4"/>
  <c r="P1200" i="4"/>
  <c r="M1200" i="4"/>
  <c r="V753" i="4"/>
  <c r="U753" i="4"/>
  <c r="S753" i="4"/>
  <c r="T753" i="4"/>
  <c r="R753" i="4"/>
  <c r="Q753" i="4"/>
  <c r="X753" i="4"/>
  <c r="O753" i="4"/>
  <c r="W753" i="4"/>
  <c r="N753" i="4"/>
  <c r="M753" i="4"/>
  <c r="P753" i="4"/>
  <c r="V756" i="4"/>
  <c r="U756" i="4"/>
  <c r="S756" i="4"/>
  <c r="T756" i="4"/>
  <c r="R756" i="4"/>
  <c r="Q756" i="4"/>
  <c r="X756" i="4"/>
  <c r="O756" i="4"/>
  <c r="W756" i="4"/>
  <c r="N756" i="4"/>
  <c r="M756" i="4"/>
  <c r="P756" i="4"/>
  <c r="V865" i="4"/>
  <c r="U865" i="4"/>
  <c r="T865" i="4"/>
  <c r="S865" i="4"/>
  <c r="R865" i="4"/>
  <c r="Q865" i="4"/>
  <c r="P865" i="4"/>
  <c r="M865" i="4"/>
  <c r="X865" i="4"/>
  <c r="O865" i="4"/>
  <c r="N865" i="4"/>
  <c r="W865" i="4"/>
  <c r="V868" i="4"/>
  <c r="U868" i="4"/>
  <c r="T868" i="4"/>
  <c r="S868" i="4"/>
  <c r="R868" i="4"/>
  <c r="Q868" i="4"/>
  <c r="P868" i="4"/>
  <c r="M868" i="4"/>
  <c r="X868" i="4"/>
  <c r="O868" i="4"/>
  <c r="N868" i="4"/>
  <c r="W868" i="4"/>
  <c r="V871" i="4"/>
  <c r="U871" i="4"/>
  <c r="T871" i="4"/>
  <c r="S871" i="4"/>
  <c r="R871" i="4"/>
  <c r="Q871" i="4"/>
  <c r="P871" i="4"/>
  <c r="M871" i="4"/>
  <c r="X871" i="4"/>
  <c r="O871" i="4"/>
  <c r="N871" i="4"/>
  <c r="W871" i="4"/>
  <c r="V874" i="4"/>
  <c r="U874" i="4"/>
  <c r="T874" i="4"/>
  <c r="S874" i="4"/>
  <c r="R874" i="4"/>
  <c r="Q874" i="4"/>
  <c r="P874" i="4"/>
  <c r="M874" i="4"/>
  <c r="X874" i="4"/>
  <c r="O874" i="4"/>
  <c r="N874" i="4"/>
  <c r="W874" i="4"/>
  <c r="V877" i="4"/>
  <c r="U877" i="4"/>
  <c r="T877" i="4"/>
  <c r="S877" i="4"/>
  <c r="R877" i="4"/>
  <c r="Q877" i="4"/>
  <c r="P877" i="4"/>
  <c r="M877" i="4"/>
  <c r="X877" i="4"/>
  <c r="O877" i="4"/>
  <c r="N877" i="4"/>
  <c r="W877" i="4"/>
  <c r="V880" i="4"/>
  <c r="U880" i="4"/>
  <c r="T880" i="4"/>
  <c r="S880" i="4"/>
  <c r="R880" i="4"/>
  <c r="Q880" i="4"/>
  <c r="P880" i="4"/>
  <c r="M880" i="4"/>
  <c r="X880" i="4"/>
  <c r="O880" i="4"/>
  <c r="N880" i="4"/>
  <c r="W880" i="4"/>
  <c r="V883" i="4"/>
  <c r="U883" i="4"/>
  <c r="T883" i="4"/>
  <c r="S883" i="4"/>
  <c r="R883" i="4"/>
  <c r="Q883" i="4"/>
  <c r="P883" i="4"/>
  <c r="M883" i="4"/>
  <c r="X883" i="4"/>
  <c r="O883" i="4"/>
  <c r="N883" i="4"/>
  <c r="W883" i="4"/>
  <c r="V886" i="4"/>
  <c r="U886" i="4"/>
  <c r="T886" i="4"/>
  <c r="S886" i="4"/>
  <c r="R886" i="4"/>
  <c r="Q886" i="4"/>
  <c r="P886" i="4"/>
  <c r="M886" i="4"/>
  <c r="X886" i="4"/>
  <c r="O886" i="4"/>
  <c r="N886" i="4"/>
  <c r="W886" i="4"/>
  <c r="V889" i="4"/>
  <c r="U889" i="4"/>
  <c r="T889" i="4"/>
  <c r="S889" i="4"/>
  <c r="R889" i="4"/>
  <c r="Q889" i="4"/>
  <c r="P889" i="4"/>
  <c r="M889" i="4"/>
  <c r="X889" i="4"/>
  <c r="O889" i="4"/>
  <c r="N889" i="4"/>
  <c r="W889" i="4"/>
  <c r="V892" i="4"/>
  <c r="U892" i="4"/>
  <c r="T892" i="4"/>
  <c r="S892" i="4"/>
  <c r="R892" i="4"/>
  <c r="Q892" i="4"/>
  <c r="P892" i="4"/>
  <c r="M892" i="4"/>
  <c r="X892" i="4"/>
  <c r="O892" i="4"/>
  <c r="N892" i="4"/>
  <c r="W892" i="4"/>
  <c r="V895" i="4"/>
  <c r="U895" i="4"/>
  <c r="T895" i="4"/>
  <c r="S895" i="4"/>
  <c r="R895" i="4"/>
  <c r="Q895" i="4"/>
  <c r="P895" i="4"/>
  <c r="M895" i="4"/>
  <c r="X895" i="4"/>
  <c r="O895" i="4"/>
  <c r="N895" i="4"/>
  <c r="W895" i="4"/>
  <c r="V898" i="4"/>
  <c r="U898" i="4"/>
  <c r="T898" i="4"/>
  <c r="S898" i="4"/>
  <c r="R898" i="4"/>
  <c r="Q898" i="4"/>
  <c r="P898" i="4"/>
  <c r="M898" i="4"/>
  <c r="X898" i="4"/>
  <c r="O898" i="4"/>
  <c r="N898" i="4"/>
  <c r="W898" i="4"/>
  <c r="V901" i="4"/>
  <c r="U901" i="4"/>
  <c r="T901" i="4"/>
  <c r="S901" i="4"/>
  <c r="R901" i="4"/>
  <c r="Q901" i="4"/>
  <c r="P901" i="4"/>
  <c r="M901" i="4"/>
  <c r="X901" i="4"/>
  <c r="O901" i="4"/>
  <c r="N901" i="4"/>
  <c r="W901" i="4"/>
  <c r="V904" i="4"/>
  <c r="U904" i="4"/>
  <c r="T904" i="4"/>
  <c r="S904" i="4"/>
  <c r="R904" i="4"/>
  <c r="Q904" i="4"/>
  <c r="P904" i="4"/>
  <c r="M904" i="4"/>
  <c r="X904" i="4"/>
  <c r="O904" i="4"/>
  <c r="N904" i="4"/>
  <c r="W904" i="4"/>
  <c r="V907" i="4"/>
  <c r="U907" i="4"/>
  <c r="T907" i="4"/>
  <c r="S907" i="4"/>
  <c r="R907" i="4"/>
  <c r="Q907" i="4"/>
  <c r="P907" i="4"/>
  <c r="M907" i="4"/>
  <c r="X907" i="4"/>
  <c r="O907" i="4"/>
  <c r="N907" i="4"/>
  <c r="W907" i="4"/>
  <c r="V910" i="4"/>
  <c r="U910" i="4"/>
  <c r="T910" i="4"/>
  <c r="S910" i="4"/>
  <c r="R910" i="4"/>
  <c r="Q910" i="4"/>
  <c r="P910" i="4"/>
  <c r="M910" i="4"/>
  <c r="X910" i="4"/>
  <c r="O910" i="4"/>
  <c r="N910" i="4"/>
  <c r="W910" i="4"/>
  <c r="V913" i="4"/>
  <c r="U913" i="4"/>
  <c r="T913" i="4"/>
  <c r="S913" i="4"/>
  <c r="R913" i="4"/>
  <c r="Q913" i="4"/>
  <c r="P913" i="4"/>
  <c r="M913" i="4"/>
  <c r="X913" i="4"/>
  <c r="O913" i="4"/>
  <c r="N913" i="4"/>
  <c r="W913" i="4"/>
  <c r="V916" i="4"/>
  <c r="U916" i="4"/>
  <c r="T916" i="4"/>
  <c r="S916" i="4"/>
  <c r="R916" i="4"/>
  <c r="Q916" i="4"/>
  <c r="P916" i="4"/>
  <c r="M916" i="4"/>
  <c r="X916" i="4"/>
  <c r="O916" i="4"/>
  <c r="N916" i="4"/>
  <c r="W916" i="4"/>
  <c r="V919" i="4"/>
  <c r="U919" i="4"/>
  <c r="T919" i="4"/>
  <c r="S919" i="4"/>
  <c r="R919" i="4"/>
  <c r="Q919" i="4"/>
  <c r="P919" i="4"/>
  <c r="M919" i="4"/>
  <c r="X919" i="4"/>
  <c r="O919" i="4"/>
  <c r="N919" i="4"/>
  <c r="W919" i="4"/>
  <c r="V922" i="4"/>
  <c r="U922" i="4"/>
  <c r="T922" i="4"/>
  <c r="S922" i="4"/>
  <c r="R922" i="4"/>
  <c r="Q922" i="4"/>
  <c r="P922" i="4"/>
  <c r="M922" i="4"/>
  <c r="X922" i="4"/>
  <c r="O922" i="4"/>
  <c r="N922" i="4"/>
  <c r="W922" i="4"/>
  <c r="V925" i="4"/>
  <c r="U925" i="4"/>
  <c r="T925" i="4"/>
  <c r="S925" i="4"/>
  <c r="R925" i="4"/>
  <c r="Q925" i="4"/>
  <c r="P925" i="4"/>
  <c r="M925" i="4"/>
  <c r="X925" i="4"/>
  <c r="O925" i="4"/>
  <c r="N925" i="4"/>
  <c r="W925" i="4"/>
  <c r="V928" i="4"/>
  <c r="U928" i="4"/>
  <c r="T928" i="4"/>
  <c r="S928" i="4"/>
  <c r="R928" i="4"/>
  <c r="Q928" i="4"/>
  <c r="P928" i="4"/>
  <c r="M928" i="4"/>
  <c r="X928" i="4"/>
  <c r="O928" i="4"/>
  <c r="N928" i="4"/>
  <c r="W928" i="4"/>
  <c r="V931" i="4"/>
  <c r="U931" i="4"/>
  <c r="T931" i="4"/>
  <c r="S931" i="4"/>
  <c r="R931" i="4"/>
  <c r="Q931" i="4"/>
  <c r="P931" i="4"/>
  <c r="M931" i="4"/>
  <c r="X931" i="4"/>
  <c r="O931" i="4"/>
  <c r="N931" i="4"/>
  <c r="W931" i="4"/>
  <c r="V934" i="4"/>
  <c r="U934" i="4"/>
  <c r="T934" i="4"/>
  <c r="S934" i="4"/>
  <c r="R934" i="4"/>
  <c r="Q934" i="4"/>
  <c r="P934" i="4"/>
  <c r="M934" i="4"/>
  <c r="X934" i="4"/>
  <c r="O934" i="4"/>
  <c r="N934" i="4"/>
  <c r="W934" i="4"/>
  <c r="V937" i="4"/>
  <c r="U937" i="4"/>
  <c r="T937" i="4"/>
  <c r="S937" i="4"/>
  <c r="R937" i="4"/>
  <c r="Q937" i="4"/>
  <c r="P937" i="4"/>
  <c r="M937" i="4"/>
  <c r="X937" i="4"/>
  <c r="O937" i="4"/>
  <c r="N937" i="4"/>
  <c r="W937" i="4"/>
  <c r="V940" i="4"/>
  <c r="U940" i="4"/>
  <c r="T940" i="4"/>
  <c r="S940" i="4"/>
  <c r="R940" i="4"/>
  <c r="Q940" i="4"/>
  <c r="P940" i="4"/>
  <c r="M940" i="4"/>
  <c r="X940" i="4"/>
  <c r="O940" i="4"/>
  <c r="N940" i="4"/>
  <c r="W940" i="4"/>
  <c r="V943" i="4"/>
  <c r="U943" i="4"/>
  <c r="T943" i="4"/>
  <c r="S943" i="4"/>
  <c r="R943" i="4"/>
  <c r="Q943" i="4"/>
  <c r="P943" i="4"/>
  <c r="M943" i="4"/>
  <c r="X943" i="4"/>
  <c r="O943" i="4"/>
  <c r="N943" i="4"/>
  <c r="W943" i="4"/>
  <c r="V946" i="4"/>
  <c r="U946" i="4"/>
  <c r="T946" i="4"/>
  <c r="S946" i="4"/>
  <c r="R946" i="4"/>
  <c r="Q946" i="4"/>
  <c r="P946" i="4"/>
  <c r="M946" i="4"/>
  <c r="X946" i="4"/>
  <c r="O946" i="4"/>
  <c r="N946" i="4"/>
  <c r="W946" i="4"/>
  <c r="V949" i="4"/>
  <c r="U949" i="4"/>
  <c r="T949" i="4"/>
  <c r="S949" i="4"/>
  <c r="R949" i="4"/>
  <c r="Q949" i="4"/>
  <c r="P949" i="4"/>
  <c r="M949" i="4"/>
  <c r="X949" i="4"/>
  <c r="O949" i="4"/>
  <c r="N949" i="4"/>
  <c r="W949" i="4"/>
  <c r="V952" i="4"/>
  <c r="U952" i="4"/>
  <c r="T952" i="4"/>
  <c r="S952" i="4"/>
  <c r="R952" i="4"/>
  <c r="Q952" i="4"/>
  <c r="P952" i="4"/>
  <c r="M952" i="4"/>
  <c r="X952" i="4"/>
  <c r="O952" i="4"/>
  <c r="N952" i="4"/>
  <c r="W952" i="4"/>
  <c r="V955" i="4"/>
  <c r="U955" i="4"/>
  <c r="T955" i="4"/>
  <c r="S955" i="4"/>
  <c r="R955" i="4"/>
  <c r="Q955" i="4"/>
  <c r="P955" i="4"/>
  <c r="M955" i="4"/>
  <c r="X955" i="4"/>
  <c r="O955" i="4"/>
  <c r="N955" i="4"/>
  <c r="W955" i="4"/>
  <c r="V958" i="4"/>
  <c r="U958" i="4"/>
  <c r="T958" i="4"/>
  <c r="S958" i="4"/>
  <c r="R958" i="4"/>
  <c r="Q958" i="4"/>
  <c r="P958" i="4"/>
  <c r="M958" i="4"/>
  <c r="X958" i="4"/>
  <c r="O958" i="4"/>
  <c r="N958" i="4"/>
  <c r="W958" i="4"/>
  <c r="V961" i="4"/>
  <c r="U961" i="4"/>
  <c r="T961" i="4"/>
  <c r="S961" i="4"/>
  <c r="R961" i="4"/>
  <c r="Q961" i="4"/>
  <c r="P961" i="4"/>
  <c r="M961" i="4"/>
  <c r="X961" i="4"/>
  <c r="O961" i="4"/>
  <c r="N961" i="4"/>
  <c r="W961" i="4"/>
  <c r="V964" i="4"/>
  <c r="U964" i="4"/>
  <c r="T964" i="4"/>
  <c r="S964" i="4"/>
  <c r="R964" i="4"/>
  <c r="Q964" i="4"/>
  <c r="P964" i="4"/>
  <c r="M964" i="4"/>
  <c r="X964" i="4"/>
  <c r="O964" i="4"/>
  <c r="N964" i="4"/>
  <c r="W964" i="4"/>
  <c r="V967" i="4"/>
  <c r="U967" i="4"/>
  <c r="T967" i="4"/>
  <c r="S967" i="4"/>
  <c r="R967" i="4"/>
  <c r="Q967" i="4"/>
  <c r="P967" i="4"/>
  <c r="M967" i="4"/>
  <c r="X967" i="4"/>
  <c r="O967" i="4"/>
  <c r="N967" i="4"/>
  <c r="W967" i="4"/>
  <c r="V970" i="4"/>
  <c r="U970" i="4"/>
  <c r="T970" i="4"/>
  <c r="S970" i="4"/>
  <c r="R970" i="4"/>
  <c r="Q970" i="4"/>
  <c r="P970" i="4"/>
  <c r="M970" i="4"/>
  <c r="X970" i="4"/>
  <c r="O970" i="4"/>
  <c r="N970" i="4"/>
  <c r="W970" i="4"/>
  <c r="V974" i="4"/>
  <c r="U974" i="4"/>
  <c r="T974" i="4"/>
  <c r="R974" i="4"/>
  <c r="S974" i="4"/>
  <c r="Q974" i="4"/>
  <c r="X974" i="4"/>
  <c r="O974" i="4"/>
  <c r="W974" i="4"/>
  <c r="N974" i="4"/>
  <c r="M974" i="4"/>
  <c r="P974" i="4"/>
  <c r="V977" i="4"/>
  <c r="U977" i="4"/>
  <c r="T977" i="4"/>
  <c r="R977" i="4"/>
  <c r="S977" i="4"/>
  <c r="Q977" i="4"/>
  <c r="X977" i="4"/>
  <c r="O977" i="4"/>
  <c r="W977" i="4"/>
  <c r="N977" i="4"/>
  <c r="M977" i="4"/>
  <c r="P977" i="4"/>
  <c r="V980" i="4"/>
  <c r="U980" i="4"/>
  <c r="T980" i="4"/>
  <c r="S980" i="4"/>
  <c r="R980" i="4"/>
  <c r="Q980" i="4"/>
  <c r="X980" i="4"/>
  <c r="O980" i="4"/>
  <c r="W980" i="4"/>
  <c r="N980" i="4"/>
  <c r="M980" i="4"/>
  <c r="P980" i="4"/>
  <c r="V1212" i="4"/>
  <c r="W1212" i="4"/>
  <c r="N1212" i="4"/>
  <c r="X1212" i="4"/>
  <c r="V1050" i="4"/>
  <c r="U1050" i="4"/>
  <c r="S1050" i="4"/>
  <c r="T1050" i="4"/>
  <c r="R1050" i="4"/>
  <c r="Q1050" i="4"/>
  <c r="W1050" i="4"/>
  <c r="N1050" i="4"/>
  <c r="P1050" i="4"/>
  <c r="M1050" i="4"/>
  <c r="X1050" i="4"/>
  <c r="O1050" i="4"/>
  <c r="V1053" i="4"/>
  <c r="U1053" i="4"/>
  <c r="S1053" i="4"/>
  <c r="T1053" i="4"/>
  <c r="R1053" i="4"/>
  <c r="Q1053" i="4"/>
  <c r="W1053" i="4"/>
  <c r="N1053" i="4"/>
  <c r="P1053" i="4"/>
  <c r="M1053" i="4"/>
  <c r="X1053" i="4"/>
  <c r="O1053" i="4"/>
  <c r="V1056" i="4"/>
  <c r="U1056" i="4"/>
  <c r="T1056" i="4"/>
  <c r="S1056" i="4"/>
  <c r="R1056" i="4"/>
  <c r="Q1056" i="4"/>
  <c r="W1056" i="4"/>
  <c r="N1056" i="4"/>
  <c r="P1056" i="4"/>
  <c r="M1056" i="4"/>
  <c r="O1056" i="4"/>
  <c r="X1056" i="4"/>
  <c r="V1059" i="4"/>
  <c r="U1059" i="4"/>
  <c r="S1059" i="4"/>
  <c r="T1059" i="4"/>
  <c r="R1059" i="4"/>
  <c r="Q1059" i="4"/>
  <c r="W1059" i="4"/>
  <c r="N1059" i="4"/>
  <c r="P1059" i="4"/>
  <c r="M1059" i="4"/>
  <c r="X1059" i="4"/>
  <c r="O1059" i="4"/>
  <c r="V1062" i="4"/>
  <c r="U1062" i="4"/>
  <c r="S1062" i="4"/>
  <c r="T1062" i="4"/>
  <c r="R1062" i="4"/>
  <c r="Q1062" i="4"/>
  <c r="W1062" i="4"/>
  <c r="N1062" i="4"/>
  <c r="P1062" i="4"/>
  <c r="M1062" i="4"/>
  <c r="X1062" i="4"/>
  <c r="O1062" i="4"/>
  <c r="V1065" i="4"/>
  <c r="U1065" i="4"/>
  <c r="T1065" i="4"/>
  <c r="S1065" i="4"/>
  <c r="R1065" i="4"/>
  <c r="Q1065" i="4"/>
  <c r="W1065" i="4"/>
  <c r="N1065" i="4"/>
  <c r="P1065" i="4"/>
  <c r="M1065" i="4"/>
  <c r="O1065" i="4"/>
  <c r="X1065" i="4"/>
  <c r="V1068" i="4"/>
  <c r="U1068" i="4"/>
  <c r="S1068" i="4"/>
  <c r="T1068" i="4"/>
  <c r="R1068" i="4"/>
  <c r="Q1068" i="4"/>
  <c r="W1068" i="4"/>
  <c r="N1068" i="4"/>
  <c r="P1068" i="4"/>
  <c r="M1068" i="4"/>
  <c r="X1068" i="4"/>
  <c r="O1068" i="4"/>
  <c r="V1071" i="4"/>
  <c r="U1071" i="4"/>
  <c r="S1071" i="4"/>
  <c r="T1071" i="4"/>
  <c r="R1071" i="4"/>
  <c r="Q1071" i="4"/>
  <c r="W1071" i="4"/>
  <c r="N1071" i="4"/>
  <c r="P1071" i="4"/>
  <c r="M1071" i="4"/>
  <c r="X1071" i="4"/>
  <c r="O1071" i="4"/>
  <c r="V20" i="4"/>
  <c r="U20" i="4"/>
  <c r="T20" i="4"/>
  <c r="S20" i="4"/>
  <c r="R20" i="4"/>
  <c r="Q20" i="4"/>
  <c r="W20" i="4"/>
  <c r="N20" i="4"/>
  <c r="P20" i="4"/>
  <c r="M20" i="4"/>
  <c r="X20" i="4"/>
  <c r="O20" i="4"/>
  <c r="V1172" i="4"/>
  <c r="W1172" i="4"/>
  <c r="N1172" i="4"/>
  <c r="P1172" i="4"/>
  <c r="M1172" i="4"/>
  <c r="X1172" i="4"/>
  <c r="O1172" i="4"/>
  <c r="V73" i="4"/>
  <c r="U73" i="4"/>
  <c r="T73" i="4"/>
  <c r="R73" i="4"/>
  <c r="S73" i="4"/>
  <c r="Q73" i="4"/>
  <c r="W73" i="4"/>
  <c r="N73" i="4"/>
  <c r="P73" i="4"/>
  <c r="M73" i="4"/>
  <c r="X73" i="4"/>
  <c r="O73" i="4"/>
  <c r="R1172" i="4"/>
  <c r="U1172" i="4"/>
  <c r="C33" i="5"/>
  <c r="Y4" i="4"/>
  <c r="C45" i="5"/>
  <c r="C43" i="5"/>
  <c r="C29" i="5"/>
  <c r="C31" i="5" s="1"/>
  <c r="V4" i="4"/>
  <c r="U4" i="4"/>
  <c r="T4" i="4"/>
  <c r="S4" i="4"/>
  <c r="R4" i="4"/>
  <c r="Q4" i="4"/>
  <c r="W4" i="4"/>
  <c r="N4" i="4"/>
  <c r="P4" i="4"/>
  <c r="M4" i="4"/>
  <c r="X4" i="4"/>
  <c r="O4" i="4"/>
  <c r="Y11" i="4"/>
  <c r="V14" i="4"/>
  <c r="U14" i="4"/>
  <c r="T14" i="4"/>
  <c r="S14" i="4"/>
  <c r="R14" i="4"/>
  <c r="Q14" i="4"/>
  <c r="W14" i="4"/>
  <c r="N14" i="4"/>
  <c r="P14" i="4"/>
  <c r="M14" i="4"/>
  <c r="X14" i="4"/>
  <c r="O14" i="4"/>
  <c r="Y20" i="4"/>
  <c r="V23" i="4"/>
  <c r="U23" i="4"/>
  <c r="T23" i="4"/>
  <c r="S23" i="4"/>
  <c r="R23" i="4"/>
  <c r="Q23" i="4"/>
  <c r="W23" i="4"/>
  <c r="N23" i="4"/>
  <c r="P23" i="4"/>
  <c r="M23" i="4"/>
  <c r="X23" i="4"/>
  <c r="O23" i="4"/>
  <c r="V32" i="4"/>
  <c r="U32" i="4"/>
  <c r="T32" i="4"/>
  <c r="S32" i="4"/>
  <c r="R32" i="4"/>
  <c r="Q32" i="4"/>
  <c r="W32" i="4"/>
  <c r="N32" i="4"/>
  <c r="P32" i="4"/>
  <c r="M32" i="4"/>
  <c r="X32" i="4"/>
  <c r="O32" i="4"/>
  <c r="Y38" i="4"/>
  <c r="V41" i="4"/>
  <c r="U41" i="4"/>
  <c r="T41" i="4"/>
  <c r="R41" i="4"/>
  <c r="S41" i="4"/>
  <c r="Q41" i="4"/>
  <c r="W41" i="4"/>
  <c r="N41" i="4"/>
  <c r="P41" i="4"/>
  <c r="M41" i="4"/>
  <c r="X41" i="4"/>
  <c r="O41" i="4"/>
  <c r="Y47" i="4"/>
  <c r="V50" i="4"/>
  <c r="U50" i="4"/>
  <c r="T50" i="4"/>
  <c r="S50" i="4"/>
  <c r="R50" i="4"/>
  <c r="Q50" i="4"/>
  <c r="W50" i="4"/>
  <c r="N50" i="4"/>
  <c r="P50" i="4"/>
  <c r="M50" i="4"/>
  <c r="X50" i="4"/>
  <c r="O50" i="4"/>
  <c r="Y54" i="4"/>
  <c r="V54" i="4"/>
  <c r="U54" i="4"/>
  <c r="T54" i="4"/>
  <c r="R54" i="4"/>
  <c r="S54" i="4"/>
  <c r="Q54" i="4"/>
  <c r="W54" i="4"/>
  <c r="N54" i="4"/>
  <c r="P54" i="4"/>
  <c r="M54" i="4"/>
  <c r="X54" i="4"/>
  <c r="O54" i="4"/>
  <c r="W1173" i="4"/>
  <c r="N1173" i="4"/>
  <c r="P1173" i="4"/>
  <c r="M1173" i="4"/>
  <c r="X1173" i="4"/>
  <c r="O1173" i="4"/>
  <c r="Y67" i="4"/>
  <c r="V67" i="4"/>
  <c r="U67" i="4"/>
  <c r="T67" i="4"/>
  <c r="S67" i="4"/>
  <c r="R67" i="4"/>
  <c r="Q67" i="4"/>
  <c r="W67" i="4"/>
  <c r="N67" i="4"/>
  <c r="P67" i="4"/>
  <c r="M67" i="4"/>
  <c r="X67" i="4"/>
  <c r="O67" i="4"/>
  <c r="Y76" i="4"/>
  <c r="V76" i="4"/>
  <c r="U76" i="4"/>
  <c r="T76" i="4"/>
  <c r="S76" i="4"/>
  <c r="R76" i="4"/>
  <c r="Q76" i="4"/>
  <c r="W76" i="4"/>
  <c r="N76" i="4"/>
  <c r="P76" i="4"/>
  <c r="M76" i="4"/>
  <c r="X76" i="4"/>
  <c r="O76" i="4"/>
  <c r="V85" i="4"/>
  <c r="U85" i="4"/>
  <c r="T85" i="4"/>
  <c r="S85" i="4"/>
  <c r="R85" i="4"/>
  <c r="Q85" i="4"/>
  <c r="W85" i="4"/>
  <c r="N85" i="4"/>
  <c r="P85" i="4"/>
  <c r="M85" i="4"/>
  <c r="X85" i="4"/>
  <c r="O85" i="4"/>
  <c r="Y94" i="4"/>
  <c r="V94" i="4"/>
  <c r="U94" i="4"/>
  <c r="T94" i="4"/>
  <c r="S94" i="4"/>
  <c r="R94" i="4"/>
  <c r="Q94" i="4"/>
  <c r="W94" i="4"/>
  <c r="N94" i="4"/>
  <c r="P94" i="4"/>
  <c r="M94" i="4"/>
  <c r="X94" i="4"/>
  <c r="O94" i="4"/>
  <c r="V103" i="4"/>
  <c r="U103" i="4"/>
  <c r="T103" i="4"/>
  <c r="S103" i="4"/>
  <c r="R103" i="4"/>
  <c r="Q103" i="4"/>
  <c r="W103" i="4"/>
  <c r="N103" i="4"/>
  <c r="P103" i="4"/>
  <c r="M103" i="4"/>
  <c r="X103" i="4"/>
  <c r="O103" i="4"/>
  <c r="Y112" i="4"/>
  <c r="V112" i="4"/>
  <c r="U112" i="4"/>
  <c r="T112" i="4"/>
  <c r="S112" i="4"/>
  <c r="R112" i="4"/>
  <c r="Q112" i="4"/>
  <c r="W112" i="4"/>
  <c r="N112" i="4"/>
  <c r="P112" i="4"/>
  <c r="M112" i="4"/>
  <c r="X112" i="4"/>
  <c r="O112" i="4"/>
  <c r="V121" i="4"/>
  <c r="U121" i="4"/>
  <c r="T121" i="4"/>
  <c r="S121" i="4"/>
  <c r="R121" i="4"/>
  <c r="Q121" i="4"/>
  <c r="W121" i="4"/>
  <c r="N121" i="4"/>
  <c r="P121" i="4"/>
  <c r="M121" i="4"/>
  <c r="X121" i="4"/>
  <c r="O121" i="4"/>
  <c r="V131" i="4"/>
  <c r="U131" i="4"/>
  <c r="T131" i="4"/>
  <c r="S131" i="4"/>
  <c r="R131" i="4"/>
  <c r="Q131" i="4"/>
  <c r="W131" i="4"/>
  <c r="N131" i="4"/>
  <c r="P131" i="4"/>
  <c r="M131" i="4"/>
  <c r="X131" i="4"/>
  <c r="O131" i="4"/>
  <c r="Y140" i="4"/>
  <c r="V140" i="4"/>
  <c r="U140" i="4"/>
  <c r="T140" i="4"/>
  <c r="S140" i="4"/>
  <c r="R140" i="4"/>
  <c r="Q140" i="4"/>
  <c r="W140" i="4"/>
  <c r="N140" i="4"/>
  <c r="P140" i="4"/>
  <c r="M140" i="4"/>
  <c r="X140" i="4"/>
  <c r="O140" i="4"/>
  <c r="Y149" i="4"/>
  <c r="V149" i="4"/>
  <c r="U149" i="4"/>
  <c r="T149" i="4"/>
  <c r="S149" i="4"/>
  <c r="R149" i="4"/>
  <c r="Q149" i="4"/>
  <c r="W149" i="4"/>
  <c r="N149" i="4"/>
  <c r="P149" i="4"/>
  <c r="M149" i="4"/>
  <c r="X149" i="4"/>
  <c r="O149" i="4"/>
  <c r="Y159" i="4"/>
  <c r="V159" i="4"/>
  <c r="U159" i="4"/>
  <c r="T159" i="4"/>
  <c r="S159" i="4"/>
  <c r="R159" i="4"/>
  <c r="Q159" i="4"/>
  <c r="W159" i="4"/>
  <c r="N159" i="4"/>
  <c r="P159" i="4"/>
  <c r="M159" i="4"/>
  <c r="X159" i="4"/>
  <c r="O159" i="4"/>
  <c r="W1177" i="4"/>
  <c r="N1177" i="4"/>
  <c r="P1177" i="4"/>
  <c r="M1177" i="4"/>
  <c r="X1177" i="4"/>
  <c r="O1177" i="4"/>
  <c r="Y170" i="4"/>
  <c r="V170" i="4"/>
  <c r="U170" i="4"/>
  <c r="T170" i="4"/>
  <c r="S170" i="4"/>
  <c r="R170" i="4"/>
  <c r="Q170" i="4"/>
  <c r="W170" i="4"/>
  <c r="N170" i="4"/>
  <c r="P170" i="4"/>
  <c r="M170" i="4"/>
  <c r="X170" i="4"/>
  <c r="O170" i="4"/>
  <c r="Y179" i="4"/>
  <c r="V179" i="4"/>
  <c r="U179" i="4"/>
  <c r="T179" i="4"/>
  <c r="S179" i="4"/>
  <c r="R179" i="4"/>
  <c r="Q179" i="4"/>
  <c r="W179" i="4"/>
  <c r="N179" i="4"/>
  <c r="P179" i="4"/>
  <c r="M179" i="4"/>
  <c r="X179" i="4"/>
  <c r="O179" i="4"/>
  <c r="Y186" i="4"/>
  <c r="V186" i="4"/>
  <c r="U186" i="4"/>
  <c r="T186" i="4"/>
  <c r="S186" i="4"/>
  <c r="R186" i="4"/>
  <c r="Q186" i="4"/>
  <c r="W186" i="4"/>
  <c r="N186" i="4"/>
  <c r="P186" i="4"/>
  <c r="M186" i="4"/>
  <c r="X186" i="4"/>
  <c r="O186" i="4"/>
  <c r="Y195" i="4"/>
  <c r="V195" i="4"/>
  <c r="U195" i="4"/>
  <c r="T195" i="4"/>
  <c r="S195" i="4"/>
  <c r="R195" i="4"/>
  <c r="Q195" i="4"/>
  <c r="W195" i="4"/>
  <c r="N195" i="4"/>
  <c r="P195" i="4"/>
  <c r="M195" i="4"/>
  <c r="X195" i="4"/>
  <c r="O195" i="4"/>
  <c r="Y204" i="4"/>
  <c r="V204" i="4"/>
  <c r="U204" i="4"/>
  <c r="T204" i="4"/>
  <c r="S204" i="4"/>
  <c r="R204" i="4"/>
  <c r="Q204" i="4"/>
  <c r="W204" i="4"/>
  <c r="N204" i="4"/>
  <c r="P204" i="4"/>
  <c r="M204" i="4"/>
  <c r="X204" i="4"/>
  <c r="O204" i="4"/>
  <c r="Y213" i="4"/>
  <c r="V213" i="4"/>
  <c r="U213" i="4"/>
  <c r="T213" i="4"/>
  <c r="S213" i="4"/>
  <c r="R213" i="4"/>
  <c r="Q213" i="4"/>
  <c r="X213" i="4"/>
  <c r="O213" i="4"/>
  <c r="W213" i="4"/>
  <c r="M213" i="4"/>
  <c r="P213" i="4"/>
  <c r="N213" i="4"/>
  <c r="V226" i="4"/>
  <c r="U226" i="4"/>
  <c r="T226" i="4"/>
  <c r="R226" i="4"/>
  <c r="S226" i="4"/>
  <c r="Q226" i="4"/>
  <c r="X226" i="4"/>
  <c r="O226" i="4"/>
  <c r="N226" i="4"/>
  <c r="W226" i="4"/>
  <c r="M226" i="4"/>
  <c r="P226" i="4"/>
  <c r="Y235" i="4"/>
  <c r="V235" i="4"/>
  <c r="U235" i="4"/>
  <c r="T235" i="4"/>
  <c r="S235" i="4"/>
  <c r="R235" i="4"/>
  <c r="Q235" i="4"/>
  <c r="X235" i="4"/>
  <c r="O235" i="4"/>
  <c r="N235" i="4"/>
  <c r="W235" i="4"/>
  <c r="M235" i="4"/>
  <c r="P235" i="4"/>
  <c r="Y244" i="4"/>
  <c r="V244" i="4"/>
  <c r="U244" i="4"/>
  <c r="T244" i="4"/>
  <c r="S244" i="4"/>
  <c r="R244" i="4"/>
  <c r="Q244" i="4"/>
  <c r="X244" i="4"/>
  <c r="O244" i="4"/>
  <c r="N244" i="4"/>
  <c r="W244" i="4"/>
  <c r="M244" i="4"/>
  <c r="P244" i="4"/>
  <c r="Y253" i="4"/>
  <c r="V253" i="4"/>
  <c r="U253" i="4"/>
  <c r="T253" i="4"/>
  <c r="S253" i="4"/>
  <c r="R253" i="4"/>
  <c r="Q253" i="4"/>
  <c r="X253" i="4"/>
  <c r="O253" i="4"/>
  <c r="N253" i="4"/>
  <c r="W253" i="4"/>
  <c r="M253" i="4"/>
  <c r="P253" i="4"/>
  <c r="V262" i="4"/>
  <c r="U262" i="4"/>
  <c r="T262" i="4"/>
  <c r="S262" i="4"/>
  <c r="R262" i="4"/>
  <c r="Q262" i="4"/>
  <c r="X262" i="4"/>
  <c r="O262" i="4"/>
  <c r="N262" i="4"/>
  <c r="W262" i="4"/>
  <c r="M262" i="4"/>
  <c r="P262" i="4"/>
  <c r="Y272" i="4"/>
  <c r="V272" i="4"/>
  <c r="U272" i="4"/>
  <c r="T272" i="4"/>
  <c r="S272" i="4"/>
  <c r="R272" i="4"/>
  <c r="Q272" i="4"/>
  <c r="X272" i="4"/>
  <c r="O272" i="4"/>
  <c r="P272" i="4"/>
  <c r="N272" i="4"/>
  <c r="W272" i="4"/>
  <c r="M272" i="4"/>
  <c r="Y281" i="4"/>
  <c r="V281" i="4"/>
  <c r="U281" i="4"/>
  <c r="T281" i="4"/>
  <c r="S281" i="4"/>
  <c r="R281" i="4"/>
  <c r="Q281" i="4"/>
  <c r="X281" i="4"/>
  <c r="O281" i="4"/>
  <c r="P281" i="4"/>
  <c r="N281" i="4"/>
  <c r="W281" i="4"/>
  <c r="M281" i="4"/>
  <c r="Y290" i="4"/>
  <c r="V290" i="4"/>
  <c r="U290" i="4"/>
  <c r="T290" i="4"/>
  <c r="S290" i="4"/>
  <c r="R290" i="4"/>
  <c r="Q290" i="4"/>
  <c r="X290" i="4"/>
  <c r="O290" i="4"/>
  <c r="P290" i="4"/>
  <c r="N290" i="4"/>
  <c r="W290" i="4"/>
  <c r="M290" i="4"/>
  <c r="V299" i="4"/>
  <c r="U299" i="4"/>
  <c r="T299" i="4"/>
  <c r="S299" i="4"/>
  <c r="R299" i="4"/>
  <c r="Q299" i="4"/>
  <c r="X299" i="4"/>
  <c r="O299" i="4"/>
  <c r="P299" i="4"/>
  <c r="N299" i="4"/>
  <c r="W299" i="4"/>
  <c r="M299" i="4"/>
  <c r="Y308" i="4"/>
  <c r="V308" i="4"/>
  <c r="U308" i="4"/>
  <c r="T308" i="4"/>
  <c r="S308" i="4"/>
  <c r="R308" i="4"/>
  <c r="Q308" i="4"/>
  <c r="X308" i="4"/>
  <c r="O308" i="4"/>
  <c r="P308" i="4"/>
  <c r="N308" i="4"/>
  <c r="W308" i="4"/>
  <c r="M308" i="4"/>
  <c r="Y317" i="4"/>
  <c r="V317" i="4"/>
  <c r="U317" i="4"/>
  <c r="T317" i="4"/>
  <c r="S317" i="4"/>
  <c r="R317" i="4"/>
  <c r="Q317" i="4"/>
  <c r="X317" i="4"/>
  <c r="O317" i="4"/>
  <c r="P317" i="4"/>
  <c r="N317" i="4"/>
  <c r="W317" i="4"/>
  <c r="M317" i="4"/>
  <c r="Y326" i="4"/>
  <c r="V326" i="4"/>
  <c r="U326" i="4"/>
  <c r="T326" i="4"/>
  <c r="S326" i="4"/>
  <c r="R326" i="4"/>
  <c r="Q326" i="4"/>
  <c r="X326" i="4"/>
  <c r="O326" i="4"/>
  <c r="P326" i="4"/>
  <c r="N326" i="4"/>
  <c r="W326" i="4"/>
  <c r="M326" i="4"/>
  <c r="Y335" i="4"/>
  <c r="V335" i="4"/>
  <c r="U335" i="4"/>
  <c r="T335" i="4"/>
  <c r="S335" i="4"/>
  <c r="R335" i="4"/>
  <c r="Q335" i="4"/>
  <c r="X335" i="4"/>
  <c r="O335" i="4"/>
  <c r="P335" i="4"/>
  <c r="N335" i="4"/>
  <c r="W335" i="4"/>
  <c r="M335" i="4"/>
  <c r="Y344" i="4"/>
  <c r="V344" i="4"/>
  <c r="U344" i="4"/>
  <c r="T344" i="4"/>
  <c r="S344" i="4"/>
  <c r="R344" i="4"/>
  <c r="Q344" i="4"/>
  <c r="X344" i="4"/>
  <c r="O344" i="4"/>
  <c r="P344" i="4"/>
  <c r="N344" i="4"/>
  <c r="W344" i="4"/>
  <c r="M344" i="4"/>
  <c r="Y353" i="4"/>
  <c r="V353" i="4"/>
  <c r="U353" i="4"/>
  <c r="T353" i="4"/>
  <c r="S353" i="4"/>
  <c r="R353" i="4"/>
  <c r="Q353" i="4"/>
  <c r="X353" i="4"/>
  <c r="O353" i="4"/>
  <c r="P353" i="4"/>
  <c r="N353" i="4"/>
  <c r="W353" i="4"/>
  <c r="M353" i="4"/>
  <c r="V362" i="4"/>
  <c r="U362" i="4"/>
  <c r="T362" i="4"/>
  <c r="S362" i="4"/>
  <c r="R362" i="4"/>
  <c r="Q362" i="4"/>
  <c r="X362" i="4"/>
  <c r="O362" i="4"/>
  <c r="P362" i="4"/>
  <c r="N362" i="4"/>
  <c r="W362" i="4"/>
  <c r="M362" i="4"/>
  <c r="Y372" i="4"/>
  <c r="V372" i="4"/>
  <c r="U372" i="4"/>
  <c r="T372" i="4"/>
  <c r="S372" i="4"/>
  <c r="R372" i="4"/>
  <c r="Q372" i="4"/>
  <c r="X372" i="4"/>
  <c r="O372" i="4"/>
  <c r="W372" i="4"/>
  <c r="M372" i="4"/>
  <c r="P372" i="4"/>
  <c r="N372" i="4"/>
  <c r="Y377" i="4"/>
  <c r="V377" i="4"/>
  <c r="U377" i="4"/>
  <c r="T377" i="4"/>
  <c r="S377" i="4"/>
  <c r="R377" i="4"/>
  <c r="Q377" i="4"/>
  <c r="W377" i="4"/>
  <c r="N377" i="4"/>
  <c r="X377" i="4"/>
  <c r="M377" i="4"/>
  <c r="P377" i="4"/>
  <c r="O377" i="4"/>
  <c r="Y386" i="4"/>
  <c r="V386" i="4"/>
  <c r="U386" i="4"/>
  <c r="S386" i="4"/>
  <c r="T386" i="4"/>
  <c r="R386" i="4"/>
  <c r="Q386" i="4"/>
  <c r="W386" i="4"/>
  <c r="N386" i="4"/>
  <c r="X386" i="4"/>
  <c r="M386" i="4"/>
  <c r="P386" i="4"/>
  <c r="O386" i="4"/>
  <c r="Y395" i="4"/>
  <c r="V395" i="4"/>
  <c r="U395" i="4"/>
  <c r="S395" i="4"/>
  <c r="T395" i="4"/>
  <c r="R395" i="4"/>
  <c r="Q395" i="4"/>
  <c r="W395" i="4"/>
  <c r="N395" i="4"/>
  <c r="X395" i="4"/>
  <c r="M395" i="4"/>
  <c r="P395" i="4"/>
  <c r="O395" i="4"/>
  <c r="Y404" i="4"/>
  <c r="V404" i="4"/>
  <c r="U404" i="4"/>
  <c r="S404" i="4"/>
  <c r="T404" i="4"/>
  <c r="R404" i="4"/>
  <c r="Q404" i="4"/>
  <c r="W404" i="4"/>
  <c r="N404" i="4"/>
  <c r="X404" i="4"/>
  <c r="M404" i="4"/>
  <c r="P404" i="4"/>
  <c r="O404" i="4"/>
  <c r="Y413" i="4"/>
  <c r="V413" i="4"/>
  <c r="U413" i="4"/>
  <c r="S413" i="4"/>
  <c r="T413" i="4"/>
  <c r="R413" i="4"/>
  <c r="Q413" i="4"/>
  <c r="W413" i="4"/>
  <c r="N413" i="4"/>
  <c r="X413" i="4"/>
  <c r="M413" i="4"/>
  <c r="P413" i="4"/>
  <c r="O413" i="4"/>
  <c r="Y420" i="4"/>
  <c r="V420" i="4"/>
  <c r="U420" i="4"/>
  <c r="S420" i="4"/>
  <c r="T420" i="4"/>
  <c r="R420" i="4"/>
  <c r="Q420" i="4"/>
  <c r="W420" i="4"/>
  <c r="N420" i="4"/>
  <c r="O420" i="4"/>
  <c r="X420" i="4"/>
  <c r="M420" i="4"/>
  <c r="P420" i="4"/>
  <c r="Y429" i="4"/>
  <c r="V429" i="4"/>
  <c r="U429" i="4"/>
  <c r="S429" i="4"/>
  <c r="T429" i="4"/>
  <c r="R429" i="4"/>
  <c r="Q429" i="4"/>
  <c r="W429" i="4"/>
  <c r="N429" i="4"/>
  <c r="O429" i="4"/>
  <c r="X429" i="4"/>
  <c r="M429" i="4"/>
  <c r="P429" i="4"/>
  <c r="Y438" i="4"/>
  <c r="V438" i="4"/>
  <c r="U438" i="4"/>
  <c r="S438" i="4"/>
  <c r="T438" i="4"/>
  <c r="R438" i="4"/>
  <c r="Q438" i="4"/>
  <c r="W438" i="4"/>
  <c r="N438" i="4"/>
  <c r="O438" i="4"/>
  <c r="X438" i="4"/>
  <c r="M438" i="4"/>
  <c r="P438" i="4"/>
  <c r="Y447" i="4"/>
  <c r="V447" i="4"/>
  <c r="U447" i="4"/>
  <c r="S447" i="4"/>
  <c r="T447" i="4"/>
  <c r="R447" i="4"/>
  <c r="Q447" i="4"/>
  <c r="W447" i="4"/>
  <c r="N447" i="4"/>
  <c r="O447" i="4"/>
  <c r="X447" i="4"/>
  <c r="M447" i="4"/>
  <c r="P447" i="4"/>
  <c r="Y456" i="4"/>
  <c r="V456" i="4"/>
  <c r="U456" i="4"/>
  <c r="S456" i="4"/>
  <c r="T456" i="4"/>
  <c r="R456" i="4"/>
  <c r="Q456" i="4"/>
  <c r="W456" i="4"/>
  <c r="N456" i="4"/>
  <c r="O456" i="4"/>
  <c r="X456" i="4"/>
  <c r="M456" i="4"/>
  <c r="P456" i="4"/>
  <c r="Y465" i="4"/>
  <c r="V465" i="4"/>
  <c r="U465" i="4"/>
  <c r="S465" i="4"/>
  <c r="T465" i="4"/>
  <c r="R465" i="4"/>
  <c r="Q465" i="4"/>
  <c r="W465" i="4"/>
  <c r="N465" i="4"/>
  <c r="O465" i="4"/>
  <c r="X465" i="4"/>
  <c r="M465" i="4"/>
  <c r="P465" i="4"/>
  <c r="Y474" i="4"/>
  <c r="V474" i="4"/>
  <c r="U474" i="4"/>
  <c r="S474" i="4"/>
  <c r="T474" i="4"/>
  <c r="R474" i="4"/>
  <c r="Q474" i="4"/>
  <c r="W474" i="4"/>
  <c r="N474" i="4"/>
  <c r="O474" i="4"/>
  <c r="X474" i="4"/>
  <c r="M474" i="4"/>
  <c r="P474" i="4"/>
  <c r="Y484" i="4"/>
  <c r="V484" i="4"/>
  <c r="U484" i="4"/>
  <c r="T484" i="4"/>
  <c r="R484" i="4"/>
  <c r="S484" i="4"/>
  <c r="Q484" i="4"/>
  <c r="W484" i="4"/>
  <c r="N484" i="4"/>
  <c r="P484" i="4"/>
  <c r="O484" i="4"/>
  <c r="X484" i="4"/>
  <c r="M484" i="4"/>
  <c r="Y493" i="4"/>
  <c r="V493" i="4"/>
  <c r="U493" i="4"/>
  <c r="T493" i="4"/>
  <c r="R493" i="4"/>
  <c r="S493" i="4"/>
  <c r="Q493" i="4"/>
  <c r="W493" i="4"/>
  <c r="N493" i="4"/>
  <c r="P493" i="4"/>
  <c r="O493" i="4"/>
  <c r="X493" i="4"/>
  <c r="M493" i="4"/>
  <c r="S1186" i="4"/>
  <c r="P1186" i="4"/>
  <c r="M1186" i="4"/>
  <c r="Y506" i="4"/>
  <c r="V506" i="4"/>
  <c r="U506" i="4"/>
  <c r="S506" i="4"/>
  <c r="T506" i="4"/>
  <c r="R506" i="4"/>
  <c r="Q506" i="4"/>
  <c r="X506" i="4"/>
  <c r="O506" i="4"/>
  <c r="W506" i="4"/>
  <c r="M506" i="4"/>
  <c r="P506" i="4"/>
  <c r="N506" i="4"/>
  <c r="V509" i="4"/>
  <c r="U509" i="4"/>
  <c r="S509" i="4"/>
  <c r="T509" i="4"/>
  <c r="R509" i="4"/>
  <c r="Q509" i="4"/>
  <c r="X509" i="4"/>
  <c r="O509" i="4"/>
  <c r="W509" i="4"/>
  <c r="M509" i="4"/>
  <c r="P509" i="4"/>
  <c r="N509" i="4"/>
  <c r="V512" i="4"/>
  <c r="U512" i="4"/>
  <c r="S512" i="4"/>
  <c r="T512" i="4"/>
  <c r="R512" i="4"/>
  <c r="Q512" i="4"/>
  <c r="X512" i="4"/>
  <c r="O512" i="4"/>
  <c r="W512" i="4"/>
  <c r="M512" i="4"/>
  <c r="P512" i="4"/>
  <c r="N512" i="4"/>
  <c r="V513" i="4"/>
  <c r="U513" i="4"/>
  <c r="T513" i="4"/>
  <c r="S513" i="4"/>
  <c r="R513" i="4"/>
  <c r="Q513" i="4"/>
  <c r="X513" i="4"/>
  <c r="O513" i="4"/>
  <c r="N513" i="4"/>
  <c r="W513" i="4"/>
  <c r="M513" i="4"/>
  <c r="P513" i="4"/>
  <c r="V516" i="4"/>
  <c r="U516" i="4"/>
  <c r="T516" i="4"/>
  <c r="S516" i="4"/>
  <c r="R516" i="4"/>
  <c r="Q516" i="4"/>
  <c r="X516" i="4"/>
  <c r="O516" i="4"/>
  <c r="N516" i="4"/>
  <c r="W516" i="4"/>
  <c r="M516" i="4"/>
  <c r="P516" i="4"/>
  <c r="V519" i="4"/>
  <c r="U519" i="4"/>
  <c r="S519" i="4"/>
  <c r="T519" i="4"/>
  <c r="R519" i="4"/>
  <c r="Q519" i="4"/>
  <c r="X519" i="4"/>
  <c r="O519" i="4"/>
  <c r="N519" i="4"/>
  <c r="W519" i="4"/>
  <c r="M519" i="4"/>
  <c r="P519" i="4"/>
  <c r="V522" i="4"/>
  <c r="U522" i="4"/>
  <c r="T522" i="4"/>
  <c r="S522" i="4"/>
  <c r="R522" i="4"/>
  <c r="Q522" i="4"/>
  <c r="X522" i="4"/>
  <c r="O522" i="4"/>
  <c r="N522" i="4"/>
  <c r="W522" i="4"/>
  <c r="M522" i="4"/>
  <c r="P522" i="4"/>
  <c r="V525" i="4"/>
  <c r="U525" i="4"/>
  <c r="T525" i="4"/>
  <c r="S525" i="4"/>
  <c r="R525" i="4"/>
  <c r="Q525" i="4"/>
  <c r="X525" i="4"/>
  <c r="O525" i="4"/>
  <c r="N525" i="4"/>
  <c r="W525" i="4"/>
  <c r="M525" i="4"/>
  <c r="P525" i="4"/>
  <c r="V528" i="4"/>
  <c r="U528" i="4"/>
  <c r="S528" i="4"/>
  <c r="T528" i="4"/>
  <c r="R528" i="4"/>
  <c r="Q528" i="4"/>
  <c r="X528" i="4"/>
  <c r="O528" i="4"/>
  <c r="N528" i="4"/>
  <c r="W528" i="4"/>
  <c r="M528" i="4"/>
  <c r="P528" i="4"/>
  <c r="V531" i="4"/>
  <c r="U531" i="4"/>
  <c r="T531" i="4"/>
  <c r="S531" i="4"/>
  <c r="R531" i="4"/>
  <c r="Q531" i="4"/>
  <c r="X531" i="4"/>
  <c r="O531" i="4"/>
  <c r="N531" i="4"/>
  <c r="W531" i="4"/>
  <c r="M531" i="4"/>
  <c r="P531" i="4"/>
  <c r="V534" i="4"/>
  <c r="U534" i="4"/>
  <c r="T534" i="4"/>
  <c r="S534" i="4"/>
  <c r="R534" i="4"/>
  <c r="Q534" i="4"/>
  <c r="X534" i="4"/>
  <c r="O534" i="4"/>
  <c r="N534" i="4"/>
  <c r="W534" i="4"/>
  <c r="M534" i="4"/>
  <c r="P534" i="4"/>
  <c r="V537" i="4"/>
  <c r="U537" i="4"/>
  <c r="S537" i="4"/>
  <c r="T537" i="4"/>
  <c r="R537" i="4"/>
  <c r="Q537" i="4"/>
  <c r="X537" i="4"/>
  <c r="O537" i="4"/>
  <c r="N537" i="4"/>
  <c r="W537" i="4"/>
  <c r="M537" i="4"/>
  <c r="P537" i="4"/>
  <c r="V540" i="4"/>
  <c r="U540" i="4"/>
  <c r="T540" i="4"/>
  <c r="S540" i="4"/>
  <c r="R540" i="4"/>
  <c r="Q540" i="4"/>
  <c r="X540" i="4"/>
  <c r="O540" i="4"/>
  <c r="N540" i="4"/>
  <c r="W540" i="4"/>
  <c r="M540" i="4"/>
  <c r="P540" i="4"/>
  <c r="V545" i="4"/>
  <c r="U545" i="4"/>
  <c r="S545" i="4"/>
  <c r="T545" i="4"/>
  <c r="R545" i="4"/>
  <c r="Q545" i="4"/>
  <c r="P545" i="4"/>
  <c r="M545" i="4"/>
  <c r="W545" i="4"/>
  <c r="O545" i="4"/>
  <c r="X545" i="4"/>
  <c r="N545" i="4"/>
  <c r="V548" i="4"/>
  <c r="U548" i="4"/>
  <c r="S548" i="4"/>
  <c r="T548" i="4"/>
  <c r="R548" i="4"/>
  <c r="Q548" i="4"/>
  <c r="P548" i="4"/>
  <c r="M548" i="4"/>
  <c r="W548" i="4"/>
  <c r="O548" i="4"/>
  <c r="X548" i="4"/>
  <c r="N548" i="4"/>
  <c r="V551" i="4"/>
  <c r="U551" i="4"/>
  <c r="S551" i="4"/>
  <c r="T551" i="4"/>
  <c r="R551" i="4"/>
  <c r="Q551" i="4"/>
  <c r="P551" i="4"/>
  <c r="M551" i="4"/>
  <c r="W551" i="4"/>
  <c r="O551" i="4"/>
  <c r="X551" i="4"/>
  <c r="N551" i="4"/>
  <c r="V554" i="4"/>
  <c r="U554" i="4"/>
  <c r="S554" i="4"/>
  <c r="T554" i="4"/>
  <c r="R554" i="4"/>
  <c r="Q554" i="4"/>
  <c r="P554" i="4"/>
  <c r="M554" i="4"/>
  <c r="W554" i="4"/>
  <c r="O554" i="4"/>
  <c r="X554" i="4"/>
  <c r="N554" i="4"/>
  <c r="V557" i="4"/>
  <c r="U557" i="4"/>
  <c r="S557" i="4"/>
  <c r="T557" i="4"/>
  <c r="R557" i="4"/>
  <c r="Q557" i="4"/>
  <c r="P557" i="4"/>
  <c r="M557" i="4"/>
  <c r="W557" i="4"/>
  <c r="O557" i="4"/>
  <c r="X557" i="4"/>
  <c r="N557" i="4"/>
  <c r="V560" i="4"/>
  <c r="U560" i="4"/>
  <c r="S560" i="4"/>
  <c r="T560" i="4"/>
  <c r="R560" i="4"/>
  <c r="Q560" i="4"/>
  <c r="P560" i="4"/>
  <c r="M560" i="4"/>
  <c r="W560" i="4"/>
  <c r="O560" i="4"/>
  <c r="X560" i="4"/>
  <c r="N560" i="4"/>
  <c r="V563" i="4"/>
  <c r="U563" i="4"/>
  <c r="S563" i="4"/>
  <c r="T563" i="4"/>
  <c r="R563" i="4"/>
  <c r="Q563" i="4"/>
  <c r="P563" i="4"/>
  <c r="M563" i="4"/>
  <c r="W563" i="4"/>
  <c r="O563" i="4"/>
  <c r="X563" i="4"/>
  <c r="N563" i="4"/>
  <c r="V566" i="4"/>
  <c r="U566" i="4"/>
  <c r="S566" i="4"/>
  <c r="T566" i="4"/>
  <c r="R566" i="4"/>
  <c r="Q566" i="4"/>
  <c r="P566" i="4"/>
  <c r="M566" i="4"/>
  <c r="W566" i="4"/>
  <c r="O566" i="4"/>
  <c r="X566" i="4"/>
  <c r="N566" i="4"/>
  <c r="V572" i="4"/>
  <c r="U572" i="4"/>
  <c r="S572" i="4"/>
  <c r="T572" i="4"/>
  <c r="R572" i="4"/>
  <c r="Q572" i="4"/>
  <c r="W572" i="4"/>
  <c r="N572" i="4"/>
  <c r="P572" i="4"/>
  <c r="O572" i="4"/>
  <c r="X572" i="4"/>
  <c r="M572" i="4"/>
  <c r="V575" i="4"/>
  <c r="U575" i="4"/>
  <c r="S575" i="4"/>
  <c r="T575" i="4"/>
  <c r="R575" i="4"/>
  <c r="Q575" i="4"/>
  <c r="W575" i="4"/>
  <c r="N575" i="4"/>
  <c r="P575" i="4"/>
  <c r="O575" i="4"/>
  <c r="X575" i="4"/>
  <c r="M575" i="4"/>
  <c r="V578" i="4"/>
  <c r="U578" i="4"/>
  <c r="S578" i="4"/>
  <c r="T578" i="4"/>
  <c r="R578" i="4"/>
  <c r="Q578" i="4"/>
  <c r="W578" i="4"/>
  <c r="N578" i="4"/>
  <c r="P578" i="4"/>
  <c r="O578" i="4"/>
  <c r="X578" i="4"/>
  <c r="M578" i="4"/>
  <c r="V581" i="4"/>
  <c r="U581" i="4"/>
  <c r="S581" i="4"/>
  <c r="T581" i="4"/>
  <c r="R581" i="4"/>
  <c r="Q581" i="4"/>
  <c r="W581" i="4"/>
  <c r="N581" i="4"/>
  <c r="P581" i="4"/>
  <c r="O581" i="4"/>
  <c r="X581" i="4"/>
  <c r="M581" i="4"/>
  <c r="V584" i="4"/>
  <c r="U584" i="4"/>
  <c r="S584" i="4"/>
  <c r="T584" i="4"/>
  <c r="R584" i="4"/>
  <c r="Q584" i="4"/>
  <c r="W584" i="4"/>
  <c r="N584" i="4"/>
  <c r="P584" i="4"/>
  <c r="O584" i="4"/>
  <c r="X584" i="4"/>
  <c r="M584" i="4"/>
  <c r="V587" i="4"/>
  <c r="U587" i="4"/>
  <c r="S587" i="4"/>
  <c r="T587" i="4"/>
  <c r="R587" i="4"/>
  <c r="Q587" i="4"/>
  <c r="W587" i="4"/>
  <c r="N587" i="4"/>
  <c r="P587" i="4"/>
  <c r="O587" i="4"/>
  <c r="X587" i="4"/>
  <c r="M587" i="4"/>
  <c r="V590" i="4"/>
  <c r="U590" i="4"/>
  <c r="S590" i="4"/>
  <c r="T590" i="4"/>
  <c r="R590" i="4"/>
  <c r="Q590" i="4"/>
  <c r="W590" i="4"/>
  <c r="N590" i="4"/>
  <c r="P590" i="4"/>
  <c r="O590" i="4"/>
  <c r="X590" i="4"/>
  <c r="M590" i="4"/>
  <c r="V593" i="4"/>
  <c r="U593" i="4"/>
  <c r="S593" i="4"/>
  <c r="T593" i="4"/>
  <c r="R593" i="4"/>
  <c r="Q593" i="4"/>
  <c r="W593" i="4"/>
  <c r="N593" i="4"/>
  <c r="P593" i="4"/>
  <c r="O593" i="4"/>
  <c r="X593" i="4"/>
  <c r="M593" i="4"/>
  <c r="V596" i="4"/>
  <c r="U596" i="4"/>
  <c r="S596" i="4"/>
  <c r="T596" i="4"/>
  <c r="R596" i="4"/>
  <c r="Q596" i="4"/>
  <c r="W596" i="4"/>
  <c r="N596" i="4"/>
  <c r="P596" i="4"/>
  <c r="O596" i="4"/>
  <c r="X596" i="4"/>
  <c r="M596" i="4"/>
  <c r="V599" i="4"/>
  <c r="U599" i="4"/>
  <c r="S599" i="4"/>
  <c r="T599" i="4"/>
  <c r="R599" i="4"/>
  <c r="Q599" i="4"/>
  <c r="W599" i="4"/>
  <c r="N599" i="4"/>
  <c r="P599" i="4"/>
  <c r="O599" i="4"/>
  <c r="X599" i="4"/>
  <c r="M599" i="4"/>
  <c r="V602" i="4"/>
  <c r="U602" i="4"/>
  <c r="S602" i="4"/>
  <c r="T602" i="4"/>
  <c r="R602" i="4"/>
  <c r="Q602" i="4"/>
  <c r="W602" i="4"/>
  <c r="N602" i="4"/>
  <c r="P602" i="4"/>
  <c r="O602" i="4"/>
  <c r="X602" i="4"/>
  <c r="M602" i="4"/>
  <c r="V605" i="4"/>
  <c r="U605" i="4"/>
  <c r="S605" i="4"/>
  <c r="T605" i="4"/>
  <c r="R605" i="4"/>
  <c r="Q605" i="4"/>
  <c r="W605" i="4"/>
  <c r="N605" i="4"/>
  <c r="P605" i="4"/>
  <c r="O605" i="4"/>
  <c r="X605" i="4"/>
  <c r="M605" i="4"/>
  <c r="V608" i="4"/>
  <c r="U608" i="4"/>
  <c r="S608" i="4"/>
  <c r="T608" i="4"/>
  <c r="R608" i="4"/>
  <c r="Q608" i="4"/>
  <c r="W608" i="4"/>
  <c r="N608" i="4"/>
  <c r="P608" i="4"/>
  <c r="O608" i="4"/>
  <c r="X608" i="4"/>
  <c r="M608" i="4"/>
  <c r="V611" i="4"/>
  <c r="U611" i="4"/>
  <c r="S611" i="4"/>
  <c r="T611" i="4"/>
  <c r="R611" i="4"/>
  <c r="Q611" i="4"/>
  <c r="W611" i="4"/>
  <c r="N611" i="4"/>
  <c r="P611" i="4"/>
  <c r="O611" i="4"/>
  <c r="X611" i="4"/>
  <c r="M611" i="4"/>
  <c r="V614" i="4"/>
  <c r="U614" i="4"/>
  <c r="S614" i="4"/>
  <c r="T614" i="4"/>
  <c r="R614" i="4"/>
  <c r="Q614" i="4"/>
  <c r="W614" i="4"/>
  <c r="N614" i="4"/>
  <c r="P614" i="4"/>
  <c r="O614" i="4"/>
  <c r="X614" i="4"/>
  <c r="M614" i="4"/>
  <c r="V617" i="4"/>
  <c r="U617" i="4"/>
  <c r="S617" i="4"/>
  <c r="T617" i="4"/>
  <c r="R617" i="4"/>
  <c r="Q617" i="4"/>
  <c r="W617" i="4"/>
  <c r="N617" i="4"/>
  <c r="P617" i="4"/>
  <c r="O617" i="4"/>
  <c r="X617" i="4"/>
  <c r="M617" i="4"/>
  <c r="V620" i="4"/>
  <c r="U620" i="4"/>
  <c r="S620" i="4"/>
  <c r="T620" i="4"/>
  <c r="R620" i="4"/>
  <c r="Q620" i="4"/>
  <c r="W620" i="4"/>
  <c r="N620" i="4"/>
  <c r="P620" i="4"/>
  <c r="O620" i="4"/>
  <c r="X620" i="4"/>
  <c r="M620" i="4"/>
  <c r="V623" i="4"/>
  <c r="U623" i="4"/>
  <c r="S623" i="4"/>
  <c r="T623" i="4"/>
  <c r="R623" i="4"/>
  <c r="Q623" i="4"/>
  <c r="W623" i="4"/>
  <c r="N623" i="4"/>
  <c r="P623" i="4"/>
  <c r="O623" i="4"/>
  <c r="X623" i="4"/>
  <c r="M623" i="4"/>
  <c r="V626" i="4"/>
  <c r="U626" i="4"/>
  <c r="S626" i="4"/>
  <c r="T626" i="4"/>
  <c r="R626" i="4"/>
  <c r="Q626" i="4"/>
  <c r="W626" i="4"/>
  <c r="N626" i="4"/>
  <c r="P626" i="4"/>
  <c r="O626" i="4"/>
  <c r="X626" i="4"/>
  <c r="M626" i="4"/>
  <c r="V629" i="4"/>
  <c r="U629" i="4"/>
  <c r="T629" i="4"/>
  <c r="R629" i="4"/>
  <c r="S629" i="4"/>
  <c r="Q629" i="4"/>
  <c r="W629" i="4"/>
  <c r="N629" i="4"/>
  <c r="P629" i="4"/>
  <c r="O629" i="4"/>
  <c r="X629" i="4"/>
  <c r="M629" i="4"/>
  <c r="Y658" i="4"/>
  <c r="V658" i="4"/>
  <c r="U658" i="4"/>
  <c r="T658" i="4"/>
  <c r="R658" i="4"/>
  <c r="S658" i="4"/>
  <c r="Q658" i="4"/>
  <c r="W658" i="4"/>
  <c r="N658" i="4"/>
  <c r="O658" i="4"/>
  <c r="X658" i="4"/>
  <c r="M658" i="4"/>
  <c r="P658" i="4"/>
  <c r="V700" i="4"/>
  <c r="U700" i="4"/>
  <c r="T700" i="4"/>
  <c r="R700" i="4"/>
  <c r="S700" i="4"/>
  <c r="Q700" i="4"/>
  <c r="P700" i="4"/>
  <c r="M700" i="4"/>
  <c r="X700" i="4"/>
  <c r="N700" i="4"/>
  <c r="O700" i="4"/>
  <c r="W700" i="4"/>
  <c r="V709" i="4"/>
  <c r="U709" i="4"/>
  <c r="T709" i="4"/>
  <c r="R709" i="4"/>
  <c r="S709" i="4"/>
  <c r="Q709" i="4"/>
  <c r="P709" i="4"/>
  <c r="M709" i="4"/>
  <c r="X709" i="4"/>
  <c r="N709" i="4"/>
  <c r="O709" i="4"/>
  <c r="W709" i="4"/>
  <c r="Y718" i="4"/>
  <c r="V718" i="4"/>
  <c r="U718" i="4"/>
  <c r="T718" i="4"/>
  <c r="R718" i="4"/>
  <c r="S718" i="4"/>
  <c r="Q718" i="4"/>
  <c r="P718" i="4"/>
  <c r="M718" i="4"/>
  <c r="X718" i="4"/>
  <c r="N718" i="4"/>
  <c r="O718" i="4"/>
  <c r="W718" i="4"/>
  <c r="V722" i="4"/>
  <c r="U722" i="4"/>
  <c r="T722" i="4"/>
  <c r="R722" i="4"/>
  <c r="S722" i="4"/>
  <c r="Q722" i="4"/>
  <c r="W722" i="4"/>
  <c r="N722" i="4"/>
  <c r="O722" i="4"/>
  <c r="P722" i="4"/>
  <c r="M722" i="4"/>
  <c r="X722" i="4"/>
  <c r="V725" i="4"/>
  <c r="U725" i="4"/>
  <c r="T725" i="4"/>
  <c r="R725" i="4"/>
  <c r="S725" i="4"/>
  <c r="Q725" i="4"/>
  <c r="W725" i="4"/>
  <c r="N725" i="4"/>
  <c r="O725" i="4"/>
  <c r="X725" i="4"/>
  <c r="P725" i="4"/>
  <c r="M725" i="4"/>
  <c r="V992" i="4"/>
  <c r="U992" i="4"/>
  <c r="T992" i="4"/>
  <c r="R992" i="4"/>
  <c r="S992" i="4"/>
  <c r="Q992" i="4"/>
  <c r="X992" i="4"/>
  <c r="O992" i="4"/>
  <c r="W992" i="4"/>
  <c r="N992" i="4"/>
  <c r="P992" i="4"/>
  <c r="M992" i="4"/>
  <c r="V996" i="4"/>
  <c r="U996" i="4"/>
  <c r="S996" i="4"/>
  <c r="T996" i="4"/>
  <c r="R996" i="4"/>
  <c r="Q996" i="4"/>
  <c r="W996" i="4"/>
  <c r="N996" i="4"/>
  <c r="P996" i="4"/>
  <c r="M996" i="4"/>
  <c r="X996" i="4"/>
  <c r="O996" i="4"/>
  <c r="V999" i="4"/>
  <c r="U999" i="4"/>
  <c r="S999" i="4"/>
  <c r="T999" i="4"/>
  <c r="R999" i="4"/>
  <c r="Q999" i="4"/>
  <c r="W999" i="4"/>
  <c r="N999" i="4"/>
  <c r="P999" i="4"/>
  <c r="M999" i="4"/>
  <c r="O999" i="4"/>
  <c r="X999" i="4"/>
  <c r="V1002" i="4"/>
  <c r="U1002" i="4"/>
  <c r="T1002" i="4"/>
  <c r="S1002" i="4"/>
  <c r="R1002" i="4"/>
  <c r="Q1002" i="4"/>
  <c r="W1002" i="4"/>
  <c r="N1002" i="4"/>
  <c r="P1002" i="4"/>
  <c r="M1002" i="4"/>
  <c r="X1002" i="4"/>
  <c r="O1002" i="4"/>
  <c r="V1005" i="4"/>
  <c r="U1005" i="4"/>
  <c r="S1005" i="4"/>
  <c r="T1005" i="4"/>
  <c r="R1005" i="4"/>
  <c r="Q1005" i="4"/>
  <c r="W1005" i="4"/>
  <c r="N1005" i="4"/>
  <c r="P1005" i="4"/>
  <c r="M1005" i="4"/>
  <c r="X1005" i="4"/>
  <c r="O1005" i="4"/>
  <c r="V1008" i="4"/>
  <c r="U1008" i="4"/>
  <c r="S1008" i="4"/>
  <c r="T1008" i="4"/>
  <c r="R1008" i="4"/>
  <c r="Q1008" i="4"/>
  <c r="W1008" i="4"/>
  <c r="N1008" i="4"/>
  <c r="P1008" i="4"/>
  <c r="M1008" i="4"/>
  <c r="O1008" i="4"/>
  <c r="X1008" i="4"/>
  <c r="V1011" i="4"/>
  <c r="U1011" i="4"/>
  <c r="T1011" i="4"/>
  <c r="S1011" i="4"/>
  <c r="R1011" i="4"/>
  <c r="Q1011" i="4"/>
  <c r="W1011" i="4"/>
  <c r="N1011" i="4"/>
  <c r="P1011" i="4"/>
  <c r="M1011" i="4"/>
  <c r="X1011" i="4"/>
  <c r="O1011" i="4"/>
  <c r="V1014" i="4"/>
  <c r="U1014" i="4"/>
  <c r="S1014" i="4"/>
  <c r="T1014" i="4"/>
  <c r="R1014" i="4"/>
  <c r="Q1014" i="4"/>
  <c r="W1014" i="4"/>
  <c r="N1014" i="4"/>
  <c r="P1014" i="4"/>
  <c r="M1014" i="4"/>
  <c r="X1014" i="4"/>
  <c r="O1014" i="4"/>
  <c r="V1017" i="4"/>
  <c r="U1017" i="4"/>
  <c r="S1017" i="4"/>
  <c r="T1017" i="4"/>
  <c r="R1017" i="4"/>
  <c r="Q1017" i="4"/>
  <c r="W1017" i="4"/>
  <c r="N1017" i="4"/>
  <c r="P1017" i="4"/>
  <c r="M1017" i="4"/>
  <c r="O1017" i="4"/>
  <c r="X1017" i="4"/>
  <c r="V1020" i="4"/>
  <c r="U1020" i="4"/>
  <c r="T1020" i="4"/>
  <c r="S1020" i="4"/>
  <c r="R1020" i="4"/>
  <c r="Q1020" i="4"/>
  <c r="W1020" i="4"/>
  <c r="N1020" i="4"/>
  <c r="P1020" i="4"/>
  <c r="M1020" i="4"/>
  <c r="X1020" i="4"/>
  <c r="O1020" i="4"/>
  <c r="V1080" i="4"/>
  <c r="U1080" i="4"/>
  <c r="S1080" i="4"/>
  <c r="T1080" i="4"/>
  <c r="R1080" i="4"/>
  <c r="Q1080" i="4"/>
  <c r="X1080" i="4"/>
  <c r="O1080" i="4"/>
  <c r="W1080" i="4"/>
  <c r="N1080" i="4"/>
  <c r="P1080" i="4"/>
  <c r="M1080" i="4"/>
  <c r="V1083" i="4"/>
  <c r="U1083" i="4"/>
  <c r="T1083" i="4"/>
  <c r="S1083" i="4"/>
  <c r="R1083" i="4"/>
  <c r="Q1083" i="4"/>
  <c r="X1083" i="4"/>
  <c r="O1083" i="4"/>
  <c r="W1083" i="4"/>
  <c r="N1083" i="4"/>
  <c r="M1083" i="4"/>
  <c r="P1083" i="4"/>
  <c r="V1086" i="4"/>
  <c r="U1086" i="4"/>
  <c r="S1086" i="4"/>
  <c r="T1086" i="4"/>
  <c r="R1086" i="4"/>
  <c r="Q1086" i="4"/>
  <c r="X1086" i="4"/>
  <c r="O1086" i="4"/>
  <c r="W1086" i="4"/>
  <c r="N1086" i="4"/>
  <c r="P1086" i="4"/>
  <c r="M1086" i="4"/>
  <c r="V1089" i="4"/>
  <c r="U1089" i="4"/>
  <c r="S1089" i="4"/>
  <c r="T1089" i="4"/>
  <c r="R1089" i="4"/>
  <c r="Q1089" i="4"/>
  <c r="X1089" i="4"/>
  <c r="O1089" i="4"/>
  <c r="W1089" i="4"/>
  <c r="N1089" i="4"/>
  <c r="P1089" i="4"/>
  <c r="M1089" i="4"/>
  <c r="V1092" i="4"/>
  <c r="U1092" i="4"/>
  <c r="T1092" i="4"/>
  <c r="S1092" i="4"/>
  <c r="R1092" i="4"/>
  <c r="Q1092" i="4"/>
  <c r="X1092" i="4"/>
  <c r="O1092" i="4"/>
  <c r="W1092" i="4"/>
  <c r="N1092" i="4"/>
  <c r="M1092" i="4"/>
  <c r="P1092" i="4"/>
  <c r="V1095" i="4"/>
  <c r="U1095" i="4"/>
  <c r="S1095" i="4"/>
  <c r="T1095" i="4"/>
  <c r="R1095" i="4"/>
  <c r="Q1095" i="4"/>
  <c r="X1095" i="4"/>
  <c r="O1095" i="4"/>
  <c r="W1095" i="4"/>
  <c r="N1095" i="4"/>
  <c r="P1095" i="4"/>
  <c r="M1095" i="4"/>
  <c r="V1096" i="4"/>
  <c r="U1096" i="4"/>
  <c r="T1096" i="4"/>
  <c r="S1096" i="4"/>
  <c r="R1096" i="4"/>
  <c r="Q1096" i="4"/>
  <c r="W1096" i="4"/>
  <c r="N1096" i="4"/>
  <c r="P1096" i="4"/>
  <c r="M1096" i="4"/>
  <c r="O1096" i="4"/>
  <c r="X1096" i="4"/>
  <c r="V1099" i="4"/>
  <c r="U1099" i="4"/>
  <c r="T1099" i="4"/>
  <c r="S1099" i="4"/>
  <c r="R1099" i="4"/>
  <c r="Q1099" i="4"/>
  <c r="W1099" i="4"/>
  <c r="N1099" i="4"/>
  <c r="P1099" i="4"/>
  <c r="M1099" i="4"/>
  <c r="X1099" i="4"/>
  <c r="O1099" i="4"/>
  <c r="V1102" i="4"/>
  <c r="U1102" i="4"/>
  <c r="T1102" i="4"/>
  <c r="S1102" i="4"/>
  <c r="R1102" i="4"/>
  <c r="Q1102" i="4"/>
  <c r="W1102" i="4"/>
  <c r="N1102" i="4"/>
  <c r="P1102" i="4"/>
  <c r="M1102" i="4"/>
  <c r="X1102" i="4"/>
  <c r="O1102" i="4"/>
  <c r="V1106" i="4"/>
  <c r="U1106" i="4"/>
  <c r="T1106" i="4"/>
  <c r="S1106" i="4"/>
  <c r="R1106" i="4"/>
  <c r="Q1106" i="4"/>
  <c r="W1106" i="4"/>
  <c r="N1106" i="4"/>
  <c r="P1106" i="4"/>
  <c r="M1106" i="4"/>
  <c r="O1106" i="4"/>
  <c r="X1106" i="4"/>
  <c r="V1109" i="4"/>
  <c r="U1109" i="4"/>
  <c r="T1109" i="4"/>
  <c r="R1109" i="4"/>
  <c r="S1109" i="4"/>
  <c r="Q1109" i="4"/>
  <c r="W1109" i="4"/>
  <c r="N1109" i="4"/>
  <c r="P1109" i="4"/>
  <c r="M1109" i="4"/>
  <c r="O1109" i="4"/>
  <c r="X1109" i="4"/>
  <c r="V1114" i="4"/>
  <c r="U1114" i="4"/>
  <c r="T1114" i="4"/>
  <c r="S1114" i="4"/>
  <c r="R1114" i="4"/>
  <c r="Q1114" i="4"/>
  <c r="W1114" i="4"/>
  <c r="N1114" i="4"/>
  <c r="P1114" i="4"/>
  <c r="M1114" i="4"/>
  <c r="O1114" i="4"/>
  <c r="X1114" i="4"/>
  <c r="V1117" i="4"/>
  <c r="U1117" i="4"/>
  <c r="T1117" i="4"/>
  <c r="S1117" i="4"/>
  <c r="R1117" i="4"/>
  <c r="Q1117" i="4"/>
  <c r="W1117" i="4"/>
  <c r="N1117" i="4"/>
  <c r="P1117" i="4"/>
  <c r="M1117" i="4"/>
  <c r="X1117" i="4"/>
  <c r="O1117" i="4"/>
  <c r="V1120" i="4"/>
  <c r="U1120" i="4"/>
  <c r="T1120" i="4"/>
  <c r="S1120" i="4"/>
  <c r="R1120" i="4"/>
  <c r="Q1120" i="4"/>
  <c r="W1120" i="4"/>
  <c r="N1120" i="4"/>
  <c r="P1120" i="4"/>
  <c r="M1120" i="4"/>
  <c r="X1120" i="4"/>
  <c r="O1120" i="4"/>
  <c r="V1123" i="4"/>
  <c r="U1123" i="4"/>
  <c r="T1123" i="4"/>
  <c r="S1123" i="4"/>
  <c r="R1123" i="4"/>
  <c r="Q1123" i="4"/>
  <c r="W1123" i="4"/>
  <c r="N1123" i="4"/>
  <c r="P1123" i="4"/>
  <c r="M1123" i="4"/>
  <c r="O1123" i="4"/>
  <c r="X1123" i="4"/>
  <c r="V1124" i="4"/>
  <c r="U1124" i="4"/>
  <c r="T1124" i="4"/>
  <c r="S1124" i="4"/>
  <c r="R1124" i="4"/>
  <c r="Q1124" i="4"/>
  <c r="W1124" i="4"/>
  <c r="N1124" i="4"/>
  <c r="P1124" i="4"/>
  <c r="M1124" i="4"/>
  <c r="O1124" i="4"/>
  <c r="X1124" i="4"/>
  <c r="V1127" i="4"/>
  <c r="U1127" i="4"/>
  <c r="T1127" i="4"/>
  <c r="R1127" i="4"/>
  <c r="S1127" i="4"/>
  <c r="Q1127" i="4"/>
  <c r="W1127" i="4"/>
  <c r="N1127" i="4"/>
  <c r="P1127" i="4"/>
  <c r="M1127" i="4"/>
  <c r="O1127" i="4"/>
  <c r="X1127" i="4"/>
  <c r="V1130" i="4"/>
  <c r="U1130" i="4"/>
  <c r="T1130" i="4"/>
  <c r="R1130" i="4"/>
  <c r="S1130" i="4"/>
  <c r="Q1130" i="4"/>
  <c r="W1130" i="4"/>
  <c r="N1130" i="4"/>
  <c r="P1130" i="4"/>
  <c r="M1130" i="4"/>
  <c r="O1130" i="4"/>
  <c r="X1130" i="4"/>
  <c r="V1133" i="4"/>
  <c r="U1133" i="4"/>
  <c r="T1133" i="4"/>
  <c r="S1133" i="4"/>
  <c r="R1133" i="4"/>
  <c r="Q1133" i="4"/>
  <c r="W1133" i="4"/>
  <c r="N1133" i="4"/>
  <c r="P1133" i="4"/>
  <c r="M1133" i="4"/>
  <c r="O1133" i="4"/>
  <c r="X1133" i="4"/>
  <c r="V1136" i="4"/>
  <c r="U1136" i="4"/>
  <c r="T1136" i="4"/>
  <c r="R1136" i="4"/>
  <c r="S1136" i="4"/>
  <c r="Q1136" i="4"/>
  <c r="W1136" i="4"/>
  <c r="N1136" i="4"/>
  <c r="P1136" i="4"/>
  <c r="M1136" i="4"/>
  <c r="O1136" i="4"/>
  <c r="X1136" i="4"/>
  <c r="V1139" i="4"/>
  <c r="U1139" i="4"/>
  <c r="T1139" i="4"/>
  <c r="R1139" i="4"/>
  <c r="S1139" i="4"/>
  <c r="Q1139" i="4"/>
  <c r="W1139" i="4"/>
  <c r="N1139" i="4"/>
  <c r="P1139" i="4"/>
  <c r="M1139" i="4"/>
  <c r="O1139" i="4"/>
  <c r="X1139" i="4"/>
  <c r="V1142" i="4"/>
  <c r="U1142" i="4"/>
  <c r="T1142" i="4"/>
  <c r="S1142" i="4"/>
  <c r="R1142" i="4"/>
  <c r="Q1142" i="4"/>
  <c r="W1142" i="4"/>
  <c r="N1142" i="4"/>
  <c r="P1142" i="4"/>
  <c r="M1142" i="4"/>
  <c r="O1142" i="4"/>
  <c r="X1142" i="4"/>
  <c r="V1145" i="4"/>
  <c r="U1145" i="4"/>
  <c r="T1145" i="4"/>
  <c r="R1145" i="4"/>
  <c r="S1145" i="4"/>
  <c r="Q1145" i="4"/>
  <c r="W1145" i="4"/>
  <c r="N1145" i="4"/>
  <c r="P1145" i="4"/>
  <c r="M1145" i="4"/>
  <c r="O1145" i="4"/>
  <c r="X1145" i="4"/>
  <c r="V1148" i="4"/>
  <c r="U1148" i="4"/>
  <c r="T1148" i="4"/>
  <c r="R1148" i="4"/>
  <c r="S1148" i="4"/>
  <c r="Q1148" i="4"/>
  <c r="W1148" i="4"/>
  <c r="N1148" i="4"/>
  <c r="P1148" i="4"/>
  <c r="M1148" i="4"/>
  <c r="O1148" i="4"/>
  <c r="X1148" i="4"/>
  <c r="V1151" i="4"/>
  <c r="U1151" i="4"/>
  <c r="T1151" i="4"/>
  <c r="S1151" i="4"/>
  <c r="R1151" i="4"/>
  <c r="Q1151" i="4"/>
  <c r="W1151" i="4"/>
  <c r="N1151" i="4"/>
  <c r="P1151" i="4"/>
  <c r="M1151" i="4"/>
  <c r="O1151" i="4"/>
  <c r="X1151" i="4"/>
  <c r="V1154" i="4"/>
  <c r="U1154" i="4"/>
  <c r="T1154" i="4"/>
  <c r="R1154" i="4"/>
  <c r="S1154" i="4"/>
  <c r="Q1154" i="4"/>
  <c r="W1154" i="4"/>
  <c r="N1154" i="4"/>
  <c r="P1154" i="4"/>
  <c r="M1154" i="4"/>
  <c r="O1154" i="4"/>
  <c r="X1154" i="4"/>
  <c r="V1157" i="4"/>
  <c r="U1157" i="4"/>
  <c r="T1157" i="4"/>
  <c r="R1157" i="4"/>
  <c r="S1157" i="4"/>
  <c r="Q1157" i="4"/>
  <c r="W1157" i="4"/>
  <c r="N1157" i="4"/>
  <c r="P1157" i="4"/>
  <c r="M1157" i="4"/>
  <c r="O1157" i="4"/>
  <c r="X1157" i="4"/>
  <c r="V1160" i="4"/>
  <c r="U1160" i="4"/>
  <c r="T1160" i="4"/>
  <c r="S1160" i="4"/>
  <c r="R1160" i="4"/>
  <c r="Q1160" i="4"/>
  <c r="W1160" i="4"/>
  <c r="N1160" i="4"/>
  <c r="P1160" i="4"/>
  <c r="M1160" i="4"/>
  <c r="O1160" i="4"/>
  <c r="X1160" i="4"/>
  <c r="V1163" i="4"/>
  <c r="U1163" i="4"/>
  <c r="T1163" i="4"/>
  <c r="R1163" i="4"/>
  <c r="S1163" i="4"/>
  <c r="Q1163" i="4"/>
  <c r="W1163" i="4"/>
  <c r="N1163" i="4"/>
  <c r="P1163" i="4"/>
  <c r="M1163" i="4"/>
  <c r="O1163" i="4"/>
  <c r="X1163" i="4"/>
  <c r="V1166" i="4"/>
  <c r="U1166" i="4"/>
  <c r="T1166" i="4"/>
  <c r="R1166" i="4"/>
  <c r="S1166" i="4"/>
  <c r="Q1166" i="4"/>
  <c r="W1166" i="4"/>
  <c r="N1166" i="4"/>
  <c r="P1166" i="4"/>
  <c r="M1166" i="4"/>
  <c r="O1166" i="4"/>
  <c r="X1166" i="4"/>
  <c r="V1169" i="4"/>
  <c r="U1169" i="4"/>
  <c r="T1169" i="4"/>
  <c r="S1169" i="4"/>
  <c r="R1169" i="4"/>
  <c r="Q1169" i="4"/>
  <c r="W1169" i="4"/>
  <c r="N1169" i="4"/>
  <c r="P1169" i="4"/>
  <c r="M1169" i="4"/>
  <c r="O1169" i="4"/>
  <c r="X1169" i="4"/>
  <c r="Y5" i="4"/>
  <c r="V8" i="4"/>
  <c r="U8" i="4"/>
  <c r="T8" i="4"/>
  <c r="S8" i="4"/>
  <c r="Q8" i="4"/>
  <c r="R8" i="4"/>
  <c r="W8" i="4"/>
  <c r="N8" i="4"/>
  <c r="P8" i="4"/>
  <c r="M8" i="4"/>
  <c r="X8" i="4"/>
  <c r="O8" i="4"/>
  <c r="Y12" i="4"/>
  <c r="V15" i="4"/>
  <c r="U15" i="4"/>
  <c r="T15" i="4"/>
  <c r="R15" i="4"/>
  <c r="S15" i="4"/>
  <c r="Q15" i="4"/>
  <c r="W15" i="4"/>
  <c r="N15" i="4"/>
  <c r="P15" i="4"/>
  <c r="M15" i="4"/>
  <c r="X15" i="4"/>
  <c r="O15" i="4"/>
  <c r="V24" i="4"/>
  <c r="U24" i="4"/>
  <c r="T24" i="4"/>
  <c r="R24" i="4"/>
  <c r="S24" i="4"/>
  <c r="Q24" i="4"/>
  <c r="W24" i="4"/>
  <c r="N24" i="4"/>
  <c r="P24" i="4"/>
  <c r="M24" i="4"/>
  <c r="X24" i="4"/>
  <c r="O24" i="4"/>
  <c r="Y33" i="4"/>
  <c r="V33" i="4"/>
  <c r="U33" i="4"/>
  <c r="T33" i="4"/>
  <c r="S33" i="4"/>
  <c r="Q33" i="4"/>
  <c r="R33" i="4"/>
  <c r="W33" i="4"/>
  <c r="N33" i="4"/>
  <c r="P33" i="4"/>
  <c r="M33" i="4"/>
  <c r="X33" i="4"/>
  <c r="O33" i="4"/>
  <c r="Y42" i="4"/>
  <c r="V42" i="4"/>
  <c r="U42" i="4"/>
  <c r="T42" i="4"/>
  <c r="S42" i="4"/>
  <c r="R42" i="4"/>
  <c r="Q42" i="4"/>
  <c r="W42" i="4"/>
  <c r="N42" i="4"/>
  <c r="P42" i="4"/>
  <c r="M42" i="4"/>
  <c r="X42" i="4"/>
  <c r="O42" i="4"/>
  <c r="Y51" i="4"/>
  <c r="V51" i="4"/>
  <c r="U51" i="4"/>
  <c r="T51" i="4"/>
  <c r="R51" i="4"/>
  <c r="S51" i="4"/>
  <c r="Q51" i="4"/>
  <c r="W51" i="4"/>
  <c r="N51" i="4"/>
  <c r="P51" i="4"/>
  <c r="M51" i="4"/>
  <c r="X51" i="4"/>
  <c r="O51" i="4"/>
  <c r="V62" i="4"/>
  <c r="U62" i="4"/>
  <c r="T62" i="4"/>
  <c r="S62" i="4"/>
  <c r="R62" i="4"/>
  <c r="Q62" i="4"/>
  <c r="W62" i="4"/>
  <c r="N62" i="4"/>
  <c r="P62" i="4"/>
  <c r="M62" i="4"/>
  <c r="X62" i="4"/>
  <c r="O62" i="4"/>
  <c r="Y68" i="4"/>
  <c r="V71" i="4"/>
  <c r="U71" i="4"/>
  <c r="T71" i="4"/>
  <c r="S71" i="4"/>
  <c r="R71" i="4"/>
  <c r="Q71" i="4"/>
  <c r="W71" i="4"/>
  <c r="N71" i="4"/>
  <c r="P71" i="4"/>
  <c r="M71" i="4"/>
  <c r="X71" i="4"/>
  <c r="O71" i="4"/>
  <c r="Y77" i="4"/>
  <c r="V80" i="4"/>
  <c r="U80" i="4"/>
  <c r="T80" i="4"/>
  <c r="S80" i="4"/>
  <c r="R80" i="4"/>
  <c r="Q80" i="4"/>
  <c r="W80" i="4"/>
  <c r="N80" i="4"/>
  <c r="P80" i="4"/>
  <c r="M80" i="4"/>
  <c r="X80" i="4"/>
  <c r="O80" i="4"/>
  <c r="Y86" i="4"/>
  <c r="V89" i="4"/>
  <c r="U89" i="4"/>
  <c r="T89" i="4"/>
  <c r="S89" i="4"/>
  <c r="R89" i="4"/>
  <c r="Q89" i="4"/>
  <c r="W89" i="4"/>
  <c r="N89" i="4"/>
  <c r="P89" i="4"/>
  <c r="M89" i="4"/>
  <c r="X89" i="4"/>
  <c r="O89" i="4"/>
  <c r="Y98" i="4"/>
  <c r="V98" i="4"/>
  <c r="U98" i="4"/>
  <c r="T98" i="4"/>
  <c r="S98" i="4"/>
  <c r="R98" i="4"/>
  <c r="Q98" i="4"/>
  <c r="W98" i="4"/>
  <c r="N98" i="4"/>
  <c r="P98" i="4"/>
  <c r="M98" i="4"/>
  <c r="X98" i="4"/>
  <c r="O98" i="4"/>
  <c r="Y107" i="4"/>
  <c r="V107" i="4"/>
  <c r="U107" i="4"/>
  <c r="T107" i="4"/>
  <c r="S107" i="4"/>
  <c r="R107" i="4"/>
  <c r="Q107" i="4"/>
  <c r="W107" i="4"/>
  <c r="N107" i="4"/>
  <c r="P107" i="4"/>
  <c r="M107" i="4"/>
  <c r="X107" i="4"/>
  <c r="O107" i="4"/>
  <c r="Y116" i="4"/>
  <c r="V116" i="4"/>
  <c r="U116" i="4"/>
  <c r="T116" i="4"/>
  <c r="S116" i="4"/>
  <c r="R116" i="4"/>
  <c r="Q116" i="4"/>
  <c r="W116" i="4"/>
  <c r="N116" i="4"/>
  <c r="P116" i="4"/>
  <c r="M116" i="4"/>
  <c r="X116" i="4"/>
  <c r="O116" i="4"/>
  <c r="Y125" i="4"/>
  <c r="V125" i="4"/>
  <c r="U125" i="4"/>
  <c r="T125" i="4"/>
  <c r="S125" i="4"/>
  <c r="R125" i="4"/>
  <c r="Q125" i="4"/>
  <c r="W125" i="4"/>
  <c r="N125" i="4"/>
  <c r="P125" i="4"/>
  <c r="M125" i="4"/>
  <c r="X125" i="4"/>
  <c r="O125" i="4"/>
  <c r="Y132" i="4"/>
  <c r="V132" i="4"/>
  <c r="U132" i="4"/>
  <c r="T132" i="4"/>
  <c r="S132" i="4"/>
  <c r="R132" i="4"/>
  <c r="Q132" i="4"/>
  <c r="W132" i="4"/>
  <c r="N132" i="4"/>
  <c r="P132" i="4"/>
  <c r="M132" i="4"/>
  <c r="X132" i="4"/>
  <c r="O132" i="4"/>
  <c r="Y141" i="4"/>
  <c r="V141" i="4"/>
  <c r="U141" i="4"/>
  <c r="T141" i="4"/>
  <c r="S141" i="4"/>
  <c r="R141" i="4"/>
  <c r="Q141" i="4"/>
  <c r="W141" i="4"/>
  <c r="N141" i="4"/>
  <c r="P141" i="4"/>
  <c r="M141" i="4"/>
  <c r="X141" i="4"/>
  <c r="O141" i="4"/>
  <c r="Y150" i="4"/>
  <c r="V150" i="4"/>
  <c r="U150" i="4"/>
  <c r="T150" i="4"/>
  <c r="S150" i="4"/>
  <c r="R150" i="4"/>
  <c r="Q150" i="4"/>
  <c r="W150" i="4"/>
  <c r="N150" i="4"/>
  <c r="P150" i="4"/>
  <c r="M150" i="4"/>
  <c r="X150" i="4"/>
  <c r="O150" i="4"/>
  <c r="Y157" i="4"/>
  <c r="V157" i="4"/>
  <c r="U157" i="4"/>
  <c r="T157" i="4"/>
  <c r="S157" i="4"/>
  <c r="R157" i="4"/>
  <c r="Q157" i="4"/>
  <c r="W157" i="4"/>
  <c r="N157" i="4"/>
  <c r="P157" i="4"/>
  <c r="M157" i="4"/>
  <c r="X157" i="4"/>
  <c r="O157" i="4"/>
  <c r="Y171" i="4"/>
  <c r="V171" i="4"/>
  <c r="U171" i="4"/>
  <c r="T171" i="4"/>
  <c r="S171" i="4"/>
  <c r="R171" i="4"/>
  <c r="Q171" i="4"/>
  <c r="W171" i="4"/>
  <c r="N171" i="4"/>
  <c r="P171" i="4"/>
  <c r="M171" i="4"/>
  <c r="X171" i="4"/>
  <c r="O171" i="4"/>
  <c r="Y184" i="4"/>
  <c r="V184" i="4"/>
  <c r="U184" i="4"/>
  <c r="T184" i="4"/>
  <c r="S184" i="4"/>
  <c r="R184" i="4"/>
  <c r="Q184" i="4"/>
  <c r="W184" i="4"/>
  <c r="N184" i="4"/>
  <c r="P184" i="4"/>
  <c r="M184" i="4"/>
  <c r="X184" i="4"/>
  <c r="O184" i="4"/>
  <c r="Y193" i="4"/>
  <c r="V193" i="4"/>
  <c r="U193" i="4"/>
  <c r="T193" i="4"/>
  <c r="S193" i="4"/>
  <c r="R193" i="4"/>
  <c r="Q193" i="4"/>
  <c r="W193" i="4"/>
  <c r="N193" i="4"/>
  <c r="P193" i="4"/>
  <c r="M193" i="4"/>
  <c r="X193" i="4"/>
  <c r="O193" i="4"/>
  <c r="V202" i="4"/>
  <c r="U202" i="4"/>
  <c r="T202" i="4"/>
  <c r="S202" i="4"/>
  <c r="R202" i="4"/>
  <c r="Q202" i="4"/>
  <c r="W202" i="4"/>
  <c r="N202" i="4"/>
  <c r="P202" i="4"/>
  <c r="M202" i="4"/>
  <c r="X202" i="4"/>
  <c r="O202" i="4"/>
  <c r="Y211" i="4"/>
  <c r="V211" i="4"/>
  <c r="U211" i="4"/>
  <c r="T211" i="4"/>
  <c r="S211" i="4"/>
  <c r="R211" i="4"/>
  <c r="Q211" i="4"/>
  <c r="X211" i="4"/>
  <c r="O211" i="4"/>
  <c r="P211" i="4"/>
  <c r="N211" i="4"/>
  <c r="W211" i="4"/>
  <c r="M211" i="4"/>
  <c r="V220" i="4"/>
  <c r="U220" i="4"/>
  <c r="T220" i="4"/>
  <c r="S220" i="4"/>
  <c r="R220" i="4"/>
  <c r="Q220" i="4"/>
  <c r="X220" i="4"/>
  <c r="O220" i="4"/>
  <c r="P220" i="4"/>
  <c r="N220" i="4"/>
  <c r="W220" i="4"/>
  <c r="M220" i="4"/>
  <c r="V230" i="4"/>
  <c r="U230" i="4"/>
  <c r="T230" i="4"/>
  <c r="S230" i="4"/>
  <c r="R230" i="4"/>
  <c r="Q230" i="4"/>
  <c r="X230" i="4"/>
  <c r="O230" i="4"/>
  <c r="W230" i="4"/>
  <c r="M230" i="4"/>
  <c r="P230" i="4"/>
  <c r="N230" i="4"/>
  <c r="Y239" i="4"/>
  <c r="V239" i="4"/>
  <c r="U239" i="4"/>
  <c r="T239" i="4"/>
  <c r="S239" i="4"/>
  <c r="R239" i="4"/>
  <c r="Q239" i="4"/>
  <c r="X239" i="4"/>
  <c r="O239" i="4"/>
  <c r="W239" i="4"/>
  <c r="M239" i="4"/>
  <c r="P239" i="4"/>
  <c r="N239" i="4"/>
  <c r="Y248" i="4"/>
  <c r="V248" i="4"/>
  <c r="U248" i="4"/>
  <c r="T248" i="4"/>
  <c r="S248" i="4"/>
  <c r="R248" i="4"/>
  <c r="Q248" i="4"/>
  <c r="X248" i="4"/>
  <c r="O248" i="4"/>
  <c r="W248" i="4"/>
  <c r="M248" i="4"/>
  <c r="P248" i="4"/>
  <c r="N248" i="4"/>
  <c r="Y257" i="4"/>
  <c r="V257" i="4"/>
  <c r="U257" i="4"/>
  <c r="T257" i="4"/>
  <c r="S257" i="4"/>
  <c r="R257" i="4"/>
  <c r="Q257" i="4"/>
  <c r="X257" i="4"/>
  <c r="O257" i="4"/>
  <c r="W257" i="4"/>
  <c r="M257" i="4"/>
  <c r="P257" i="4"/>
  <c r="N257" i="4"/>
  <c r="Y264" i="4"/>
  <c r="V264" i="4"/>
  <c r="U264" i="4"/>
  <c r="T264" i="4"/>
  <c r="S264" i="4"/>
  <c r="R264" i="4"/>
  <c r="Q264" i="4"/>
  <c r="X264" i="4"/>
  <c r="O264" i="4"/>
  <c r="N264" i="4"/>
  <c r="W264" i="4"/>
  <c r="M264" i="4"/>
  <c r="P264" i="4"/>
  <c r="Y273" i="4"/>
  <c r="V273" i="4"/>
  <c r="U273" i="4"/>
  <c r="T273" i="4"/>
  <c r="S273" i="4"/>
  <c r="R273" i="4"/>
  <c r="Q273" i="4"/>
  <c r="X273" i="4"/>
  <c r="O273" i="4"/>
  <c r="N273" i="4"/>
  <c r="W273" i="4"/>
  <c r="M273" i="4"/>
  <c r="P273" i="4"/>
  <c r="Y282" i="4"/>
  <c r="V282" i="4"/>
  <c r="U282" i="4"/>
  <c r="T282" i="4"/>
  <c r="S282" i="4"/>
  <c r="R282" i="4"/>
  <c r="Q282" i="4"/>
  <c r="X282" i="4"/>
  <c r="O282" i="4"/>
  <c r="N282" i="4"/>
  <c r="W282" i="4"/>
  <c r="M282" i="4"/>
  <c r="P282" i="4"/>
  <c r="Y291" i="4"/>
  <c r="V291" i="4"/>
  <c r="U291" i="4"/>
  <c r="T291" i="4"/>
  <c r="S291" i="4"/>
  <c r="R291" i="4"/>
  <c r="Q291" i="4"/>
  <c r="X291" i="4"/>
  <c r="O291" i="4"/>
  <c r="N291" i="4"/>
  <c r="W291" i="4"/>
  <c r="M291" i="4"/>
  <c r="P291" i="4"/>
  <c r="Y300" i="4"/>
  <c r="V300" i="4"/>
  <c r="U300" i="4"/>
  <c r="T300" i="4"/>
  <c r="S300" i="4"/>
  <c r="R300" i="4"/>
  <c r="Q300" i="4"/>
  <c r="X300" i="4"/>
  <c r="O300" i="4"/>
  <c r="N300" i="4"/>
  <c r="W300" i="4"/>
  <c r="M300" i="4"/>
  <c r="P300" i="4"/>
  <c r="Y309" i="4"/>
  <c r="V309" i="4"/>
  <c r="U309" i="4"/>
  <c r="T309" i="4"/>
  <c r="S309" i="4"/>
  <c r="R309" i="4"/>
  <c r="Q309" i="4"/>
  <c r="X309" i="4"/>
  <c r="O309" i="4"/>
  <c r="N309" i="4"/>
  <c r="W309" i="4"/>
  <c r="M309" i="4"/>
  <c r="P309" i="4"/>
  <c r="Y318" i="4"/>
  <c r="V318" i="4"/>
  <c r="U318" i="4"/>
  <c r="T318" i="4"/>
  <c r="S318" i="4"/>
  <c r="R318" i="4"/>
  <c r="Q318" i="4"/>
  <c r="X318" i="4"/>
  <c r="O318" i="4"/>
  <c r="N318" i="4"/>
  <c r="W318" i="4"/>
  <c r="M318" i="4"/>
  <c r="P318" i="4"/>
  <c r="Y327" i="4"/>
  <c r="V327" i="4"/>
  <c r="U327" i="4"/>
  <c r="T327" i="4"/>
  <c r="S327" i="4"/>
  <c r="R327" i="4"/>
  <c r="Q327" i="4"/>
  <c r="X327" i="4"/>
  <c r="O327" i="4"/>
  <c r="N327" i="4"/>
  <c r="W327" i="4"/>
  <c r="M327" i="4"/>
  <c r="P327" i="4"/>
  <c r="Y336" i="4"/>
  <c r="V336" i="4"/>
  <c r="U336" i="4"/>
  <c r="T336" i="4"/>
  <c r="S336" i="4"/>
  <c r="R336" i="4"/>
  <c r="Q336" i="4"/>
  <c r="X336" i="4"/>
  <c r="O336" i="4"/>
  <c r="N336" i="4"/>
  <c r="W336" i="4"/>
  <c r="M336" i="4"/>
  <c r="P336" i="4"/>
  <c r="Y345" i="4"/>
  <c r="V345" i="4"/>
  <c r="U345" i="4"/>
  <c r="T345" i="4"/>
  <c r="S345" i="4"/>
  <c r="R345" i="4"/>
  <c r="Q345" i="4"/>
  <c r="X345" i="4"/>
  <c r="O345" i="4"/>
  <c r="N345" i="4"/>
  <c r="W345" i="4"/>
  <c r="M345" i="4"/>
  <c r="P345" i="4"/>
  <c r="Y354" i="4"/>
  <c r="V354" i="4"/>
  <c r="U354" i="4"/>
  <c r="T354" i="4"/>
  <c r="S354" i="4"/>
  <c r="R354" i="4"/>
  <c r="Q354" i="4"/>
  <c r="X354" i="4"/>
  <c r="O354" i="4"/>
  <c r="N354" i="4"/>
  <c r="W354" i="4"/>
  <c r="M354" i="4"/>
  <c r="P354" i="4"/>
  <c r="Y363" i="4"/>
  <c r="V363" i="4"/>
  <c r="U363" i="4"/>
  <c r="T363" i="4"/>
  <c r="S363" i="4"/>
  <c r="R363" i="4"/>
  <c r="Q363" i="4"/>
  <c r="X363" i="4"/>
  <c r="O363" i="4"/>
  <c r="N363" i="4"/>
  <c r="W363" i="4"/>
  <c r="M363" i="4"/>
  <c r="P363" i="4"/>
  <c r="Y370" i="4"/>
  <c r="V370" i="4"/>
  <c r="U370" i="4"/>
  <c r="T370" i="4"/>
  <c r="S370" i="4"/>
  <c r="R370" i="4"/>
  <c r="Q370" i="4"/>
  <c r="X370" i="4"/>
  <c r="O370" i="4"/>
  <c r="P370" i="4"/>
  <c r="N370" i="4"/>
  <c r="W370" i="4"/>
  <c r="M370" i="4"/>
  <c r="Y378" i="4"/>
  <c r="V378" i="4"/>
  <c r="U378" i="4"/>
  <c r="T378" i="4"/>
  <c r="S378" i="4"/>
  <c r="R378" i="4"/>
  <c r="Q378" i="4"/>
  <c r="W378" i="4"/>
  <c r="N378" i="4"/>
  <c r="P378" i="4"/>
  <c r="O378" i="4"/>
  <c r="X378" i="4"/>
  <c r="M378" i="4"/>
  <c r="Y387" i="4"/>
  <c r="V387" i="4"/>
  <c r="U387" i="4"/>
  <c r="T387" i="4"/>
  <c r="S387" i="4"/>
  <c r="R387" i="4"/>
  <c r="Q387" i="4"/>
  <c r="W387" i="4"/>
  <c r="N387" i="4"/>
  <c r="P387" i="4"/>
  <c r="O387" i="4"/>
  <c r="X387" i="4"/>
  <c r="M387" i="4"/>
  <c r="Y396" i="4"/>
  <c r="V396" i="4"/>
  <c r="U396" i="4"/>
  <c r="T396" i="4"/>
  <c r="S396" i="4"/>
  <c r="R396" i="4"/>
  <c r="Q396" i="4"/>
  <c r="W396" i="4"/>
  <c r="N396" i="4"/>
  <c r="P396" i="4"/>
  <c r="O396" i="4"/>
  <c r="X396" i="4"/>
  <c r="M396" i="4"/>
  <c r="Y405" i="4"/>
  <c r="V405" i="4"/>
  <c r="U405" i="4"/>
  <c r="T405" i="4"/>
  <c r="S405" i="4"/>
  <c r="R405" i="4"/>
  <c r="Q405" i="4"/>
  <c r="W405" i="4"/>
  <c r="N405" i="4"/>
  <c r="P405" i="4"/>
  <c r="O405" i="4"/>
  <c r="X405" i="4"/>
  <c r="M405" i="4"/>
  <c r="Y418" i="4"/>
  <c r="V418" i="4"/>
  <c r="U418" i="4"/>
  <c r="T418" i="4"/>
  <c r="R418" i="4"/>
  <c r="S418" i="4"/>
  <c r="Q418" i="4"/>
  <c r="W418" i="4"/>
  <c r="N418" i="4"/>
  <c r="X418" i="4"/>
  <c r="M418" i="4"/>
  <c r="P418" i="4"/>
  <c r="O418" i="4"/>
  <c r="Y427" i="4"/>
  <c r="V427" i="4"/>
  <c r="U427" i="4"/>
  <c r="T427" i="4"/>
  <c r="R427" i="4"/>
  <c r="S427" i="4"/>
  <c r="Q427" i="4"/>
  <c r="W427" i="4"/>
  <c r="N427" i="4"/>
  <c r="X427" i="4"/>
  <c r="M427" i="4"/>
  <c r="P427" i="4"/>
  <c r="O427" i="4"/>
  <c r="Y436" i="4"/>
  <c r="V436" i="4"/>
  <c r="U436" i="4"/>
  <c r="T436" i="4"/>
  <c r="R436" i="4"/>
  <c r="S436" i="4"/>
  <c r="Q436" i="4"/>
  <c r="W436" i="4"/>
  <c r="N436" i="4"/>
  <c r="X436" i="4"/>
  <c r="M436" i="4"/>
  <c r="P436" i="4"/>
  <c r="O436" i="4"/>
  <c r="V445" i="4"/>
  <c r="U445" i="4"/>
  <c r="T445" i="4"/>
  <c r="R445" i="4"/>
  <c r="S445" i="4"/>
  <c r="Q445" i="4"/>
  <c r="W445" i="4"/>
  <c r="N445" i="4"/>
  <c r="X445" i="4"/>
  <c r="M445" i="4"/>
  <c r="P445" i="4"/>
  <c r="O445" i="4"/>
  <c r="Y454" i="4"/>
  <c r="V454" i="4"/>
  <c r="U454" i="4"/>
  <c r="T454" i="4"/>
  <c r="R454" i="4"/>
  <c r="S454" i="4"/>
  <c r="Q454" i="4"/>
  <c r="W454" i="4"/>
  <c r="N454" i="4"/>
  <c r="X454" i="4"/>
  <c r="M454" i="4"/>
  <c r="P454" i="4"/>
  <c r="O454" i="4"/>
  <c r="Y463" i="4"/>
  <c r="V463" i="4"/>
  <c r="U463" i="4"/>
  <c r="T463" i="4"/>
  <c r="R463" i="4"/>
  <c r="S463" i="4"/>
  <c r="Q463" i="4"/>
  <c r="W463" i="4"/>
  <c r="N463" i="4"/>
  <c r="X463" i="4"/>
  <c r="M463" i="4"/>
  <c r="P463" i="4"/>
  <c r="O463" i="4"/>
  <c r="Y472" i="4"/>
  <c r="V472" i="4"/>
  <c r="U472" i="4"/>
  <c r="T472" i="4"/>
  <c r="R472" i="4"/>
  <c r="S472" i="4"/>
  <c r="Q472" i="4"/>
  <c r="W472" i="4"/>
  <c r="N472" i="4"/>
  <c r="X472" i="4"/>
  <c r="M472" i="4"/>
  <c r="P472" i="4"/>
  <c r="O472" i="4"/>
  <c r="Y479" i="4"/>
  <c r="V479" i="4"/>
  <c r="U479" i="4"/>
  <c r="S479" i="4"/>
  <c r="T479" i="4"/>
  <c r="R479" i="4"/>
  <c r="Q479" i="4"/>
  <c r="W479" i="4"/>
  <c r="N479" i="4"/>
  <c r="O479" i="4"/>
  <c r="X479" i="4"/>
  <c r="M479" i="4"/>
  <c r="P479" i="4"/>
  <c r="Y488" i="4"/>
  <c r="V488" i="4"/>
  <c r="U488" i="4"/>
  <c r="S488" i="4"/>
  <c r="T488" i="4"/>
  <c r="R488" i="4"/>
  <c r="Q488" i="4"/>
  <c r="W488" i="4"/>
  <c r="N488" i="4"/>
  <c r="O488" i="4"/>
  <c r="X488" i="4"/>
  <c r="M488" i="4"/>
  <c r="P488" i="4"/>
  <c r="Y497" i="4"/>
  <c r="V497" i="4"/>
  <c r="U497" i="4"/>
  <c r="S497" i="4"/>
  <c r="T497" i="4"/>
  <c r="R497" i="4"/>
  <c r="Q497" i="4"/>
  <c r="W497" i="4"/>
  <c r="N497" i="4"/>
  <c r="O497" i="4"/>
  <c r="X497" i="4"/>
  <c r="M497" i="4"/>
  <c r="P497" i="4"/>
  <c r="Y507" i="4"/>
  <c r="V507" i="4"/>
  <c r="U507" i="4"/>
  <c r="T507" i="4"/>
  <c r="S507" i="4"/>
  <c r="R507" i="4"/>
  <c r="Q507" i="4"/>
  <c r="X507" i="4"/>
  <c r="O507" i="4"/>
  <c r="P507" i="4"/>
  <c r="N507" i="4"/>
  <c r="W507" i="4"/>
  <c r="M507" i="4"/>
  <c r="V510" i="4"/>
  <c r="U510" i="4"/>
  <c r="S510" i="4"/>
  <c r="T510" i="4"/>
  <c r="R510" i="4"/>
  <c r="Q510" i="4"/>
  <c r="X510" i="4"/>
  <c r="O510" i="4"/>
  <c r="P510" i="4"/>
  <c r="N510" i="4"/>
  <c r="W510" i="4"/>
  <c r="M510" i="4"/>
  <c r="V514" i="4"/>
  <c r="U514" i="4"/>
  <c r="T514" i="4"/>
  <c r="S514" i="4"/>
  <c r="R514" i="4"/>
  <c r="Q514" i="4"/>
  <c r="X514" i="4"/>
  <c r="O514" i="4"/>
  <c r="W514" i="4"/>
  <c r="M514" i="4"/>
  <c r="P514" i="4"/>
  <c r="N514" i="4"/>
  <c r="Y523" i="4"/>
  <c r="V523" i="4"/>
  <c r="U523" i="4"/>
  <c r="T523" i="4"/>
  <c r="S523" i="4"/>
  <c r="R523" i="4"/>
  <c r="Q523" i="4"/>
  <c r="X523" i="4"/>
  <c r="O523" i="4"/>
  <c r="W523" i="4"/>
  <c r="M523" i="4"/>
  <c r="P523" i="4"/>
  <c r="N523" i="4"/>
  <c r="V532" i="4"/>
  <c r="U532" i="4"/>
  <c r="T532" i="4"/>
  <c r="S532" i="4"/>
  <c r="R532" i="4"/>
  <c r="Q532" i="4"/>
  <c r="X532" i="4"/>
  <c r="O532" i="4"/>
  <c r="W532" i="4"/>
  <c r="M532" i="4"/>
  <c r="P532" i="4"/>
  <c r="N532" i="4"/>
  <c r="Y634" i="4"/>
  <c r="V634" i="4"/>
  <c r="U634" i="4"/>
  <c r="T634" i="4"/>
  <c r="R634" i="4"/>
  <c r="S634" i="4"/>
  <c r="Q634" i="4"/>
  <c r="W634" i="4"/>
  <c r="N634" i="4"/>
  <c r="P634" i="4"/>
  <c r="O634" i="4"/>
  <c r="X634" i="4"/>
  <c r="M634" i="4"/>
  <c r="V643" i="4"/>
  <c r="U643" i="4"/>
  <c r="T643" i="4"/>
  <c r="R643" i="4"/>
  <c r="S643" i="4"/>
  <c r="Q643" i="4"/>
  <c r="W643" i="4"/>
  <c r="N643" i="4"/>
  <c r="P643" i="4"/>
  <c r="O643" i="4"/>
  <c r="X643" i="4"/>
  <c r="M643" i="4"/>
  <c r="Y652" i="4"/>
  <c r="V652" i="4"/>
  <c r="U652" i="4"/>
  <c r="T652" i="4"/>
  <c r="R652" i="4"/>
  <c r="S652" i="4"/>
  <c r="Q652" i="4"/>
  <c r="W652" i="4"/>
  <c r="N652" i="4"/>
  <c r="P652" i="4"/>
  <c r="O652" i="4"/>
  <c r="X652" i="4"/>
  <c r="M652" i="4"/>
  <c r="V656" i="4"/>
  <c r="U656" i="4"/>
  <c r="T656" i="4"/>
  <c r="R656" i="4"/>
  <c r="S656" i="4"/>
  <c r="Q656" i="4"/>
  <c r="W656" i="4"/>
  <c r="N656" i="4"/>
  <c r="X656" i="4"/>
  <c r="M656" i="4"/>
  <c r="P656" i="4"/>
  <c r="O656" i="4"/>
  <c r="V659" i="4"/>
  <c r="U659" i="4"/>
  <c r="T659" i="4"/>
  <c r="R659" i="4"/>
  <c r="S659" i="4"/>
  <c r="Q659" i="4"/>
  <c r="W659" i="4"/>
  <c r="N659" i="4"/>
  <c r="X659" i="4"/>
  <c r="M659" i="4"/>
  <c r="P659" i="4"/>
  <c r="O659" i="4"/>
  <c r="V663" i="4"/>
  <c r="U663" i="4"/>
  <c r="S663" i="4"/>
  <c r="T663" i="4"/>
  <c r="R663" i="4"/>
  <c r="Q663" i="4"/>
  <c r="X663" i="4"/>
  <c r="O663" i="4"/>
  <c r="N663" i="4"/>
  <c r="W663" i="4"/>
  <c r="M663" i="4"/>
  <c r="P663" i="4"/>
  <c r="V666" i="4"/>
  <c r="U666" i="4"/>
  <c r="S666" i="4"/>
  <c r="T666" i="4"/>
  <c r="R666" i="4"/>
  <c r="Q666" i="4"/>
  <c r="X666" i="4"/>
  <c r="O666" i="4"/>
  <c r="N666" i="4"/>
  <c r="W666" i="4"/>
  <c r="M666" i="4"/>
  <c r="P666" i="4"/>
  <c r="V669" i="4"/>
  <c r="U669" i="4"/>
  <c r="T669" i="4"/>
  <c r="S669" i="4"/>
  <c r="R669" i="4"/>
  <c r="Q669" i="4"/>
  <c r="X669" i="4"/>
  <c r="O669" i="4"/>
  <c r="N669" i="4"/>
  <c r="W669" i="4"/>
  <c r="M669" i="4"/>
  <c r="P669" i="4"/>
  <c r="V672" i="4"/>
  <c r="U672" i="4"/>
  <c r="S672" i="4"/>
  <c r="T672" i="4"/>
  <c r="R672" i="4"/>
  <c r="Q672" i="4"/>
  <c r="X672" i="4"/>
  <c r="O672" i="4"/>
  <c r="N672" i="4"/>
  <c r="W672" i="4"/>
  <c r="M672" i="4"/>
  <c r="P672" i="4"/>
  <c r="V675" i="4"/>
  <c r="U675" i="4"/>
  <c r="S675" i="4"/>
  <c r="T675" i="4"/>
  <c r="R675" i="4"/>
  <c r="Q675" i="4"/>
  <c r="P675" i="4"/>
  <c r="M675" i="4"/>
  <c r="X675" i="4"/>
  <c r="N675" i="4"/>
  <c r="O675" i="4"/>
  <c r="W675" i="4"/>
  <c r="Y679" i="4"/>
  <c r="V679" i="4"/>
  <c r="U679" i="4"/>
  <c r="T679" i="4"/>
  <c r="R679" i="4"/>
  <c r="S679" i="4"/>
  <c r="Q679" i="4"/>
  <c r="P679" i="4"/>
  <c r="M679" i="4"/>
  <c r="O679" i="4"/>
  <c r="X679" i="4"/>
  <c r="W679" i="4"/>
  <c r="N679" i="4"/>
  <c r="Y688" i="4"/>
  <c r="V688" i="4"/>
  <c r="U688" i="4"/>
  <c r="T688" i="4"/>
  <c r="R688" i="4"/>
  <c r="S688" i="4"/>
  <c r="Q688" i="4"/>
  <c r="P688" i="4"/>
  <c r="M688" i="4"/>
  <c r="O688" i="4"/>
  <c r="X688" i="4"/>
  <c r="W688" i="4"/>
  <c r="N688" i="4"/>
  <c r="V697" i="4"/>
  <c r="U697" i="4"/>
  <c r="T697" i="4"/>
  <c r="R697" i="4"/>
  <c r="S697" i="4"/>
  <c r="Q697" i="4"/>
  <c r="P697" i="4"/>
  <c r="M697" i="4"/>
  <c r="O697" i="4"/>
  <c r="X697" i="4"/>
  <c r="W697" i="4"/>
  <c r="N697" i="4"/>
  <c r="V1026" i="4"/>
  <c r="U1026" i="4"/>
  <c r="S1026" i="4"/>
  <c r="T1026" i="4"/>
  <c r="R1026" i="4"/>
  <c r="Q1026" i="4"/>
  <c r="X1026" i="4"/>
  <c r="O1026" i="4"/>
  <c r="W1026" i="4"/>
  <c r="N1026" i="4"/>
  <c r="P1026" i="4"/>
  <c r="M1026" i="4"/>
  <c r="V1030" i="4"/>
  <c r="U1030" i="4"/>
  <c r="T1030" i="4"/>
  <c r="S1030" i="4"/>
  <c r="R1030" i="4"/>
  <c r="Q1030" i="4"/>
  <c r="W1030" i="4"/>
  <c r="N1030" i="4"/>
  <c r="P1030" i="4"/>
  <c r="M1030" i="4"/>
  <c r="X1030" i="4"/>
  <c r="O1030" i="4"/>
  <c r="V1033" i="4"/>
  <c r="U1033" i="4"/>
  <c r="T1033" i="4"/>
  <c r="S1033" i="4"/>
  <c r="R1033" i="4"/>
  <c r="Q1033" i="4"/>
  <c r="W1033" i="4"/>
  <c r="N1033" i="4"/>
  <c r="P1033" i="4"/>
  <c r="M1033" i="4"/>
  <c r="X1033" i="4"/>
  <c r="O1033" i="4"/>
  <c r="V1036" i="4"/>
  <c r="U1036" i="4"/>
  <c r="T1036" i="4"/>
  <c r="S1036" i="4"/>
  <c r="R1036" i="4"/>
  <c r="Q1036" i="4"/>
  <c r="W1036" i="4"/>
  <c r="N1036" i="4"/>
  <c r="P1036" i="4"/>
  <c r="M1036" i="4"/>
  <c r="X1036" i="4"/>
  <c r="O1036" i="4"/>
  <c r="V1039" i="4"/>
  <c r="U1039" i="4"/>
  <c r="T1039" i="4"/>
  <c r="S1039" i="4"/>
  <c r="R1039" i="4"/>
  <c r="Q1039" i="4"/>
  <c r="W1039" i="4"/>
  <c r="N1039" i="4"/>
  <c r="P1039" i="4"/>
  <c r="M1039" i="4"/>
  <c r="X1039" i="4"/>
  <c r="O1039" i="4"/>
  <c r="V1042" i="4"/>
  <c r="U1042" i="4"/>
  <c r="T1042" i="4"/>
  <c r="S1042" i="4"/>
  <c r="R1042" i="4"/>
  <c r="Q1042" i="4"/>
  <c r="W1042" i="4"/>
  <c r="N1042" i="4"/>
  <c r="P1042" i="4"/>
  <c r="M1042" i="4"/>
  <c r="X1042" i="4"/>
  <c r="O1042" i="4"/>
  <c r="V1045" i="4"/>
  <c r="U1045" i="4"/>
  <c r="T1045" i="4"/>
  <c r="S1045" i="4"/>
  <c r="R1045" i="4"/>
  <c r="Q1045" i="4"/>
  <c r="W1045" i="4"/>
  <c r="N1045" i="4"/>
  <c r="P1045" i="4"/>
  <c r="M1045" i="4"/>
  <c r="X1045" i="4"/>
  <c r="O1045" i="4"/>
  <c r="V1048" i="4"/>
  <c r="U1048" i="4"/>
  <c r="T1048" i="4"/>
  <c r="S1048" i="4"/>
  <c r="R1048" i="4"/>
  <c r="Q1048" i="4"/>
  <c r="W1048" i="4"/>
  <c r="N1048" i="4"/>
  <c r="P1048" i="4"/>
  <c r="M1048" i="4"/>
  <c r="X1048" i="4"/>
  <c r="O1048" i="4"/>
  <c r="V1049" i="4"/>
  <c r="U1049" i="4"/>
  <c r="T1049" i="4"/>
  <c r="R1049" i="4"/>
  <c r="S1049" i="4"/>
  <c r="Q1049" i="4"/>
  <c r="W1049" i="4"/>
  <c r="N1049" i="4"/>
  <c r="P1049" i="4"/>
  <c r="M1049" i="4"/>
  <c r="X1049" i="4"/>
  <c r="O1049" i="4"/>
  <c r="V1052" i="4"/>
  <c r="U1052" i="4"/>
  <c r="T1052" i="4"/>
  <c r="S1052" i="4"/>
  <c r="R1052" i="4"/>
  <c r="Q1052" i="4"/>
  <c r="W1052" i="4"/>
  <c r="N1052" i="4"/>
  <c r="P1052" i="4"/>
  <c r="M1052" i="4"/>
  <c r="X1052" i="4"/>
  <c r="O1052" i="4"/>
  <c r="V1055" i="4"/>
  <c r="U1055" i="4"/>
  <c r="T1055" i="4"/>
  <c r="R1055" i="4"/>
  <c r="S1055" i="4"/>
  <c r="Q1055" i="4"/>
  <c r="W1055" i="4"/>
  <c r="N1055" i="4"/>
  <c r="P1055" i="4"/>
  <c r="M1055" i="4"/>
  <c r="X1055" i="4"/>
  <c r="O1055" i="4"/>
  <c r="V1058" i="4"/>
  <c r="U1058" i="4"/>
  <c r="T1058" i="4"/>
  <c r="R1058" i="4"/>
  <c r="S1058" i="4"/>
  <c r="Q1058" i="4"/>
  <c r="W1058" i="4"/>
  <c r="N1058" i="4"/>
  <c r="P1058" i="4"/>
  <c r="M1058" i="4"/>
  <c r="X1058" i="4"/>
  <c r="O1058" i="4"/>
  <c r="V1061" i="4"/>
  <c r="U1061" i="4"/>
  <c r="T1061" i="4"/>
  <c r="S1061" i="4"/>
  <c r="R1061" i="4"/>
  <c r="Q1061" i="4"/>
  <c r="W1061" i="4"/>
  <c r="N1061" i="4"/>
  <c r="P1061" i="4"/>
  <c r="M1061" i="4"/>
  <c r="X1061" i="4"/>
  <c r="O1061" i="4"/>
  <c r="V1064" i="4"/>
  <c r="U1064" i="4"/>
  <c r="T1064" i="4"/>
  <c r="R1064" i="4"/>
  <c r="S1064" i="4"/>
  <c r="Q1064" i="4"/>
  <c r="W1064" i="4"/>
  <c r="N1064" i="4"/>
  <c r="P1064" i="4"/>
  <c r="M1064" i="4"/>
  <c r="X1064" i="4"/>
  <c r="O1064" i="4"/>
  <c r="V1067" i="4"/>
  <c r="U1067" i="4"/>
  <c r="T1067" i="4"/>
  <c r="R1067" i="4"/>
  <c r="S1067" i="4"/>
  <c r="Q1067" i="4"/>
  <c r="W1067" i="4"/>
  <c r="N1067" i="4"/>
  <c r="P1067" i="4"/>
  <c r="M1067" i="4"/>
  <c r="X1067" i="4"/>
  <c r="O1067" i="4"/>
  <c r="V1070" i="4"/>
  <c r="U1070" i="4"/>
  <c r="T1070" i="4"/>
  <c r="S1070" i="4"/>
  <c r="R1070" i="4"/>
  <c r="Q1070" i="4"/>
  <c r="W1070" i="4"/>
  <c r="N1070" i="4"/>
  <c r="P1070" i="4"/>
  <c r="M1070" i="4"/>
  <c r="X1070" i="4"/>
  <c r="O1070" i="4"/>
  <c r="V1073" i="4"/>
  <c r="U1073" i="4"/>
  <c r="T1073" i="4"/>
  <c r="R1073" i="4"/>
  <c r="S1073" i="4"/>
  <c r="Q1073" i="4"/>
  <c r="W1073" i="4"/>
  <c r="N1073" i="4"/>
  <c r="P1073" i="4"/>
  <c r="M1073" i="4"/>
  <c r="X1073" i="4"/>
  <c r="O1073" i="4"/>
  <c r="V1074" i="4"/>
  <c r="U1074" i="4"/>
  <c r="T1074" i="4"/>
  <c r="S1074" i="4"/>
  <c r="R1074" i="4"/>
  <c r="Q1074" i="4"/>
  <c r="X1074" i="4"/>
  <c r="O1074" i="4"/>
  <c r="W1074" i="4"/>
  <c r="N1074" i="4"/>
  <c r="M1074" i="4"/>
  <c r="P1074" i="4"/>
  <c r="V1077" i="4"/>
  <c r="U1077" i="4"/>
  <c r="S1077" i="4"/>
  <c r="T1077" i="4"/>
  <c r="R1077" i="4"/>
  <c r="Q1077" i="4"/>
  <c r="X1077" i="4"/>
  <c r="O1077" i="4"/>
  <c r="W1077" i="4"/>
  <c r="N1077" i="4"/>
  <c r="P1077" i="4"/>
  <c r="M1077" i="4"/>
  <c r="V1081" i="4"/>
  <c r="U1081" i="4"/>
  <c r="T1081" i="4"/>
  <c r="S1081" i="4"/>
  <c r="R1081" i="4"/>
  <c r="Q1081" i="4"/>
  <c r="X1081" i="4"/>
  <c r="O1081" i="4"/>
  <c r="W1081" i="4"/>
  <c r="N1081" i="4"/>
  <c r="M1081" i="4"/>
  <c r="P1081" i="4"/>
  <c r="V1084" i="4"/>
  <c r="U1084" i="4"/>
  <c r="T1084" i="4"/>
  <c r="S1084" i="4"/>
  <c r="R1084" i="4"/>
  <c r="Q1084" i="4"/>
  <c r="X1084" i="4"/>
  <c r="O1084" i="4"/>
  <c r="W1084" i="4"/>
  <c r="N1084" i="4"/>
  <c r="M1084" i="4"/>
  <c r="P1084" i="4"/>
  <c r="V1087" i="4"/>
  <c r="U1087" i="4"/>
  <c r="T1087" i="4"/>
  <c r="S1087" i="4"/>
  <c r="R1087" i="4"/>
  <c r="Q1087" i="4"/>
  <c r="X1087" i="4"/>
  <c r="O1087" i="4"/>
  <c r="W1087" i="4"/>
  <c r="N1087" i="4"/>
  <c r="M1087" i="4"/>
  <c r="P1087" i="4"/>
  <c r="V1090" i="4"/>
  <c r="U1090" i="4"/>
  <c r="T1090" i="4"/>
  <c r="S1090" i="4"/>
  <c r="R1090" i="4"/>
  <c r="Q1090" i="4"/>
  <c r="X1090" i="4"/>
  <c r="O1090" i="4"/>
  <c r="W1090" i="4"/>
  <c r="N1090" i="4"/>
  <c r="M1090" i="4"/>
  <c r="P1090" i="4"/>
  <c r="V1093" i="4"/>
  <c r="U1093" i="4"/>
  <c r="T1093" i="4"/>
  <c r="S1093" i="4"/>
  <c r="R1093" i="4"/>
  <c r="Q1093" i="4"/>
  <c r="X1093" i="4"/>
  <c r="O1093" i="4"/>
  <c r="W1093" i="4"/>
  <c r="N1093" i="4"/>
  <c r="M1093" i="4"/>
  <c r="P1093" i="4"/>
  <c r="T1171" i="4"/>
  <c r="U1171" i="4"/>
  <c r="W1171" i="4"/>
  <c r="N1171" i="4"/>
  <c r="P1171" i="4"/>
  <c r="M1171" i="4"/>
  <c r="X1171" i="4"/>
  <c r="O1171" i="4"/>
  <c r="V13" i="4"/>
  <c r="U13" i="4"/>
  <c r="T13" i="4"/>
  <c r="S13" i="4"/>
  <c r="R13" i="4"/>
  <c r="Q13" i="4"/>
  <c r="W13" i="4"/>
  <c r="N13" i="4"/>
  <c r="P13" i="4"/>
  <c r="M13" i="4"/>
  <c r="X13" i="4"/>
  <c r="O13" i="4"/>
  <c r="V22" i="4"/>
  <c r="U22" i="4"/>
  <c r="T22" i="4"/>
  <c r="S22" i="4"/>
  <c r="R22" i="4"/>
  <c r="Q22" i="4"/>
  <c r="W22" i="4"/>
  <c r="N22" i="4"/>
  <c r="P22" i="4"/>
  <c r="M22" i="4"/>
  <c r="X22" i="4"/>
  <c r="O22" i="4"/>
  <c r="V31" i="4"/>
  <c r="U31" i="4"/>
  <c r="T31" i="4"/>
  <c r="R31" i="4"/>
  <c r="S31" i="4"/>
  <c r="Q31" i="4"/>
  <c r="W31" i="4"/>
  <c r="N31" i="4"/>
  <c r="P31" i="4"/>
  <c r="M31" i="4"/>
  <c r="X31" i="4"/>
  <c r="O31" i="4"/>
  <c r="V40" i="4"/>
  <c r="U40" i="4"/>
  <c r="T40" i="4"/>
  <c r="S40" i="4"/>
  <c r="R40" i="4"/>
  <c r="Q40" i="4"/>
  <c r="W40" i="4"/>
  <c r="N40" i="4"/>
  <c r="P40" i="4"/>
  <c r="M40" i="4"/>
  <c r="X40" i="4"/>
  <c r="O40" i="4"/>
  <c r="V49" i="4"/>
  <c r="U49" i="4"/>
  <c r="T49" i="4"/>
  <c r="S49" i="4"/>
  <c r="R49" i="4"/>
  <c r="Q49" i="4"/>
  <c r="W49" i="4"/>
  <c r="N49" i="4"/>
  <c r="P49" i="4"/>
  <c r="M49" i="4"/>
  <c r="X49" i="4"/>
  <c r="O49" i="4"/>
  <c r="V56" i="4"/>
  <c r="U56" i="4"/>
  <c r="T56" i="4"/>
  <c r="S56" i="4"/>
  <c r="R56" i="4"/>
  <c r="Q56" i="4"/>
  <c r="W56" i="4"/>
  <c r="N56" i="4"/>
  <c r="P56" i="4"/>
  <c r="M56" i="4"/>
  <c r="X56" i="4"/>
  <c r="O56" i="4"/>
  <c r="V63" i="4"/>
  <c r="U63" i="4"/>
  <c r="T63" i="4"/>
  <c r="S63" i="4"/>
  <c r="R63" i="4"/>
  <c r="Q63" i="4"/>
  <c r="W63" i="4"/>
  <c r="N63" i="4"/>
  <c r="P63" i="4"/>
  <c r="M63" i="4"/>
  <c r="X63" i="4"/>
  <c r="O63" i="4"/>
  <c r="V72" i="4"/>
  <c r="J9" i="5" s="1"/>
  <c r="U72" i="4"/>
  <c r="I9" i="5" s="1"/>
  <c r="T72" i="4"/>
  <c r="H9" i="5" s="1"/>
  <c r="S72" i="4"/>
  <c r="G9" i="5" s="1"/>
  <c r="R72" i="4"/>
  <c r="F9" i="5" s="1"/>
  <c r="Q72" i="4"/>
  <c r="E9" i="5" s="1"/>
  <c r="W72" i="4"/>
  <c r="N72" i="4"/>
  <c r="P72" i="4"/>
  <c r="M72" i="4"/>
  <c r="X72" i="4"/>
  <c r="O72" i="4"/>
  <c r="V81" i="4"/>
  <c r="U81" i="4"/>
  <c r="T81" i="4"/>
  <c r="S81" i="4"/>
  <c r="R81" i="4"/>
  <c r="Q81" i="4"/>
  <c r="W81" i="4"/>
  <c r="N81" i="4"/>
  <c r="P81" i="4"/>
  <c r="M81" i="4"/>
  <c r="X81" i="4"/>
  <c r="O81" i="4"/>
  <c r="V90" i="4"/>
  <c r="U90" i="4"/>
  <c r="T90" i="4"/>
  <c r="S90" i="4"/>
  <c r="R90" i="4"/>
  <c r="Q90" i="4"/>
  <c r="W90" i="4"/>
  <c r="N90" i="4"/>
  <c r="P90" i="4"/>
  <c r="M90" i="4"/>
  <c r="X90" i="4"/>
  <c r="O90" i="4"/>
  <c r="V99" i="4"/>
  <c r="U99" i="4"/>
  <c r="T99" i="4"/>
  <c r="S99" i="4"/>
  <c r="R99" i="4"/>
  <c r="Q99" i="4"/>
  <c r="W99" i="4"/>
  <c r="N99" i="4"/>
  <c r="P99" i="4"/>
  <c r="M99" i="4"/>
  <c r="X99" i="4"/>
  <c r="O99" i="4"/>
  <c r="V108" i="4"/>
  <c r="U108" i="4"/>
  <c r="T108" i="4"/>
  <c r="S108" i="4"/>
  <c r="R108" i="4"/>
  <c r="Q108" i="4"/>
  <c r="W108" i="4"/>
  <c r="N108" i="4"/>
  <c r="P108" i="4"/>
  <c r="M108" i="4"/>
  <c r="X108" i="4"/>
  <c r="O108" i="4"/>
  <c r="V117" i="4"/>
  <c r="U117" i="4"/>
  <c r="T117" i="4"/>
  <c r="S117" i="4"/>
  <c r="R117" i="4"/>
  <c r="Q117" i="4"/>
  <c r="W117" i="4"/>
  <c r="N117" i="4"/>
  <c r="P117" i="4"/>
  <c r="M117" i="4"/>
  <c r="X117" i="4"/>
  <c r="O117" i="4"/>
  <c r="R1174" i="4"/>
  <c r="W1174" i="4"/>
  <c r="N1174" i="4"/>
  <c r="P1174" i="4"/>
  <c r="M1174" i="4"/>
  <c r="X1174" i="4"/>
  <c r="O1174" i="4"/>
  <c r="V130" i="4"/>
  <c r="U130" i="4"/>
  <c r="T130" i="4"/>
  <c r="S130" i="4"/>
  <c r="R130" i="4"/>
  <c r="Q130" i="4"/>
  <c r="W130" i="4"/>
  <c r="N130" i="4"/>
  <c r="P130" i="4"/>
  <c r="M130" i="4"/>
  <c r="X130" i="4"/>
  <c r="O130" i="4"/>
  <c r="V139" i="4"/>
  <c r="U139" i="4"/>
  <c r="T139" i="4"/>
  <c r="S139" i="4"/>
  <c r="R139" i="4"/>
  <c r="Q139" i="4"/>
  <c r="W139" i="4"/>
  <c r="N139" i="4"/>
  <c r="P139" i="4"/>
  <c r="M139" i="4"/>
  <c r="X139" i="4"/>
  <c r="O139" i="4"/>
  <c r="V148" i="4"/>
  <c r="U148" i="4"/>
  <c r="T148" i="4"/>
  <c r="S148" i="4"/>
  <c r="R148" i="4"/>
  <c r="Q148" i="4"/>
  <c r="W148" i="4"/>
  <c r="N148" i="4"/>
  <c r="P148" i="4"/>
  <c r="M148" i="4"/>
  <c r="X148" i="4"/>
  <c r="O148" i="4"/>
  <c r="W1175" i="4"/>
  <c r="N1175" i="4"/>
  <c r="P1175" i="4"/>
  <c r="M1175" i="4"/>
  <c r="X1175" i="4"/>
  <c r="O1175" i="4"/>
  <c r="V161" i="4"/>
  <c r="U161" i="4"/>
  <c r="T161" i="4"/>
  <c r="S161" i="4"/>
  <c r="R161" i="4"/>
  <c r="Q161" i="4"/>
  <c r="W161" i="4"/>
  <c r="N161" i="4"/>
  <c r="P161" i="4"/>
  <c r="M161" i="4"/>
  <c r="X161" i="4"/>
  <c r="O161" i="4"/>
  <c r="V169" i="4"/>
  <c r="U169" i="4"/>
  <c r="T169" i="4"/>
  <c r="R169" i="4"/>
  <c r="S169" i="4"/>
  <c r="Q169" i="4"/>
  <c r="W169" i="4"/>
  <c r="N169" i="4"/>
  <c r="P169" i="4"/>
  <c r="M169" i="4"/>
  <c r="X169" i="4"/>
  <c r="O169" i="4"/>
  <c r="V178" i="4"/>
  <c r="U178" i="4"/>
  <c r="T178" i="4"/>
  <c r="R178" i="4"/>
  <c r="S178" i="4"/>
  <c r="Q178" i="4"/>
  <c r="W178" i="4"/>
  <c r="N178" i="4"/>
  <c r="P178" i="4"/>
  <c r="M178" i="4"/>
  <c r="X178" i="4"/>
  <c r="O178" i="4"/>
  <c r="V188" i="4"/>
  <c r="U188" i="4"/>
  <c r="T188" i="4"/>
  <c r="S188" i="4"/>
  <c r="R188" i="4"/>
  <c r="Q188" i="4"/>
  <c r="W188" i="4"/>
  <c r="N188" i="4"/>
  <c r="P188" i="4"/>
  <c r="M188" i="4"/>
  <c r="X188" i="4"/>
  <c r="O188" i="4"/>
  <c r="V197" i="4"/>
  <c r="U197" i="4"/>
  <c r="T197" i="4"/>
  <c r="S197" i="4"/>
  <c r="R197" i="4"/>
  <c r="Q197" i="4"/>
  <c r="W197" i="4"/>
  <c r="N197" i="4"/>
  <c r="P197" i="4"/>
  <c r="M197" i="4"/>
  <c r="X197" i="4"/>
  <c r="O197" i="4"/>
  <c r="V206" i="4"/>
  <c r="U206" i="4"/>
  <c r="T206" i="4"/>
  <c r="S206" i="4"/>
  <c r="R206" i="4"/>
  <c r="Q206" i="4"/>
  <c r="W206" i="4"/>
  <c r="N206" i="4"/>
  <c r="P206" i="4"/>
  <c r="M206" i="4"/>
  <c r="X206" i="4"/>
  <c r="O206" i="4"/>
  <c r="V215" i="4"/>
  <c r="U215" i="4"/>
  <c r="T215" i="4"/>
  <c r="S215" i="4"/>
  <c r="R215" i="4"/>
  <c r="Q215" i="4"/>
  <c r="X215" i="4"/>
  <c r="O215" i="4"/>
  <c r="N215" i="4"/>
  <c r="W215" i="4"/>
  <c r="M215" i="4"/>
  <c r="P215" i="4"/>
  <c r="V222" i="4"/>
  <c r="U222" i="4"/>
  <c r="T222" i="4"/>
  <c r="S222" i="4"/>
  <c r="R222" i="4"/>
  <c r="Q222" i="4"/>
  <c r="X222" i="4"/>
  <c r="O222" i="4"/>
  <c r="P222" i="4"/>
  <c r="N222" i="4"/>
  <c r="W222" i="4"/>
  <c r="M222" i="4"/>
  <c r="V231" i="4"/>
  <c r="U231" i="4"/>
  <c r="T231" i="4"/>
  <c r="S231" i="4"/>
  <c r="R231" i="4"/>
  <c r="Q231" i="4"/>
  <c r="X231" i="4"/>
  <c r="O231" i="4"/>
  <c r="P231" i="4"/>
  <c r="N231" i="4"/>
  <c r="W231" i="4"/>
  <c r="M231" i="4"/>
  <c r="V240" i="4"/>
  <c r="U240" i="4"/>
  <c r="T240" i="4"/>
  <c r="S240" i="4"/>
  <c r="R240" i="4"/>
  <c r="Q240" i="4"/>
  <c r="X240" i="4"/>
  <c r="O240" i="4"/>
  <c r="P240" i="4"/>
  <c r="N240" i="4"/>
  <c r="W240" i="4"/>
  <c r="M240" i="4"/>
  <c r="V249" i="4"/>
  <c r="U249" i="4"/>
  <c r="T249" i="4"/>
  <c r="S249" i="4"/>
  <c r="R249" i="4"/>
  <c r="Q249" i="4"/>
  <c r="X249" i="4"/>
  <c r="O249" i="4"/>
  <c r="P249" i="4"/>
  <c r="N249" i="4"/>
  <c r="W249" i="4"/>
  <c r="M249" i="4"/>
  <c r="V258" i="4"/>
  <c r="U258" i="4"/>
  <c r="T258" i="4"/>
  <c r="S258" i="4"/>
  <c r="R258" i="4"/>
  <c r="Q258" i="4"/>
  <c r="X258" i="4"/>
  <c r="O258" i="4"/>
  <c r="P258" i="4"/>
  <c r="N258" i="4"/>
  <c r="W258" i="4"/>
  <c r="M258" i="4"/>
  <c r="V271" i="4"/>
  <c r="U271" i="4"/>
  <c r="T271" i="4"/>
  <c r="S271" i="4"/>
  <c r="R271" i="4"/>
  <c r="Q271" i="4"/>
  <c r="X271" i="4"/>
  <c r="O271" i="4"/>
  <c r="W271" i="4"/>
  <c r="M271" i="4"/>
  <c r="P271" i="4"/>
  <c r="N271" i="4"/>
  <c r="V280" i="4"/>
  <c r="U280" i="4"/>
  <c r="T280" i="4"/>
  <c r="S280" i="4"/>
  <c r="R280" i="4"/>
  <c r="Q280" i="4"/>
  <c r="X280" i="4"/>
  <c r="O280" i="4"/>
  <c r="W280" i="4"/>
  <c r="M280" i="4"/>
  <c r="P280" i="4"/>
  <c r="N280" i="4"/>
  <c r="V289" i="4"/>
  <c r="U289" i="4"/>
  <c r="T289" i="4"/>
  <c r="S289" i="4"/>
  <c r="R289" i="4"/>
  <c r="Q289" i="4"/>
  <c r="X289" i="4"/>
  <c r="O289" i="4"/>
  <c r="W289" i="4"/>
  <c r="M289" i="4"/>
  <c r="P289" i="4"/>
  <c r="N289" i="4"/>
  <c r="V298" i="4"/>
  <c r="U298" i="4"/>
  <c r="T298" i="4"/>
  <c r="S298" i="4"/>
  <c r="R298" i="4"/>
  <c r="Q298" i="4"/>
  <c r="X298" i="4"/>
  <c r="O298" i="4"/>
  <c r="W298" i="4"/>
  <c r="M298" i="4"/>
  <c r="P298" i="4"/>
  <c r="N298" i="4"/>
  <c r="V307" i="4"/>
  <c r="U307" i="4"/>
  <c r="T307" i="4"/>
  <c r="S307" i="4"/>
  <c r="R307" i="4"/>
  <c r="Q307" i="4"/>
  <c r="X307" i="4"/>
  <c r="O307" i="4"/>
  <c r="W307" i="4"/>
  <c r="M307" i="4"/>
  <c r="P307" i="4"/>
  <c r="N307" i="4"/>
  <c r="V316" i="4"/>
  <c r="U316" i="4"/>
  <c r="T316" i="4"/>
  <c r="S316" i="4"/>
  <c r="R316" i="4"/>
  <c r="Q316" i="4"/>
  <c r="X316" i="4"/>
  <c r="O316" i="4"/>
  <c r="W316" i="4"/>
  <c r="M316" i="4"/>
  <c r="P316" i="4"/>
  <c r="N316" i="4"/>
  <c r="V325" i="4"/>
  <c r="U325" i="4"/>
  <c r="T325" i="4"/>
  <c r="S325" i="4"/>
  <c r="R325" i="4"/>
  <c r="Q325" i="4"/>
  <c r="X325" i="4"/>
  <c r="O325" i="4"/>
  <c r="W325" i="4"/>
  <c r="M325" i="4"/>
  <c r="P325" i="4"/>
  <c r="N325" i="4"/>
  <c r="V334" i="4"/>
  <c r="U334" i="4"/>
  <c r="T334" i="4"/>
  <c r="S334" i="4"/>
  <c r="R334" i="4"/>
  <c r="Q334" i="4"/>
  <c r="X334" i="4"/>
  <c r="O334" i="4"/>
  <c r="W334" i="4"/>
  <c r="M334" i="4"/>
  <c r="P334" i="4"/>
  <c r="N334" i="4"/>
  <c r="V343" i="4"/>
  <c r="U343" i="4"/>
  <c r="T343" i="4"/>
  <c r="S343" i="4"/>
  <c r="R343" i="4"/>
  <c r="Q343" i="4"/>
  <c r="X343" i="4"/>
  <c r="O343" i="4"/>
  <c r="W343" i="4"/>
  <c r="M343" i="4"/>
  <c r="P343" i="4"/>
  <c r="N343" i="4"/>
  <c r="V352" i="4"/>
  <c r="U352" i="4"/>
  <c r="T352" i="4"/>
  <c r="S352" i="4"/>
  <c r="R352" i="4"/>
  <c r="Q352" i="4"/>
  <c r="X352" i="4"/>
  <c r="O352" i="4"/>
  <c r="W352" i="4"/>
  <c r="M352" i="4"/>
  <c r="P352" i="4"/>
  <c r="N352" i="4"/>
  <c r="V361" i="4"/>
  <c r="U361" i="4"/>
  <c r="I45" i="5" s="1"/>
  <c r="T361" i="4"/>
  <c r="S361" i="4"/>
  <c r="R361" i="4"/>
  <c r="Q361" i="4"/>
  <c r="E45" i="5" s="1"/>
  <c r="X361" i="4"/>
  <c r="O361" i="4"/>
  <c r="W361" i="4"/>
  <c r="M361" i="4"/>
  <c r="P361" i="4"/>
  <c r="N361" i="4"/>
  <c r="V1181" i="4"/>
  <c r="X1181" i="4"/>
  <c r="O1181" i="4"/>
  <c r="W1181" i="4"/>
  <c r="M1181" i="4"/>
  <c r="P1181" i="4"/>
  <c r="N1181" i="4"/>
  <c r="V374" i="4"/>
  <c r="U374" i="4"/>
  <c r="T374" i="4"/>
  <c r="S374" i="4"/>
  <c r="R374" i="4"/>
  <c r="Q374" i="4"/>
  <c r="X374" i="4"/>
  <c r="O374" i="4"/>
  <c r="N374" i="4"/>
  <c r="W374" i="4"/>
  <c r="M374" i="4"/>
  <c r="P374" i="4"/>
  <c r="V376" i="4"/>
  <c r="U376" i="4"/>
  <c r="T376" i="4"/>
  <c r="R376" i="4"/>
  <c r="S376" i="4"/>
  <c r="Q376" i="4"/>
  <c r="W376" i="4"/>
  <c r="N376" i="4"/>
  <c r="O376" i="4"/>
  <c r="X376" i="4"/>
  <c r="M376" i="4"/>
  <c r="P376" i="4"/>
  <c r="V385" i="4"/>
  <c r="U385" i="4"/>
  <c r="T385" i="4"/>
  <c r="R385" i="4"/>
  <c r="S385" i="4"/>
  <c r="Q385" i="4"/>
  <c r="W385" i="4"/>
  <c r="N385" i="4"/>
  <c r="O385" i="4"/>
  <c r="X385" i="4"/>
  <c r="M385" i="4"/>
  <c r="P385" i="4"/>
  <c r="V394" i="4"/>
  <c r="U394" i="4"/>
  <c r="T394" i="4"/>
  <c r="R394" i="4"/>
  <c r="S394" i="4"/>
  <c r="Q394" i="4"/>
  <c r="W394" i="4"/>
  <c r="N394" i="4"/>
  <c r="O394" i="4"/>
  <c r="X394" i="4"/>
  <c r="M394" i="4"/>
  <c r="P394" i="4"/>
  <c r="V403" i="4"/>
  <c r="U403" i="4"/>
  <c r="T403" i="4"/>
  <c r="R403" i="4"/>
  <c r="S403" i="4"/>
  <c r="Q403" i="4"/>
  <c r="W403" i="4"/>
  <c r="N403" i="4"/>
  <c r="O403" i="4"/>
  <c r="X403" i="4"/>
  <c r="M403" i="4"/>
  <c r="P403" i="4"/>
  <c r="V412" i="4"/>
  <c r="U412" i="4"/>
  <c r="T412" i="4"/>
  <c r="R412" i="4"/>
  <c r="S412" i="4"/>
  <c r="Q412" i="4"/>
  <c r="W412" i="4"/>
  <c r="N412" i="4"/>
  <c r="O412" i="4"/>
  <c r="X412" i="4"/>
  <c r="M412" i="4"/>
  <c r="P412" i="4"/>
  <c r="V422" i="4"/>
  <c r="U422" i="4"/>
  <c r="S422" i="4"/>
  <c r="T422" i="4"/>
  <c r="R422" i="4"/>
  <c r="Q422" i="4"/>
  <c r="W422" i="4"/>
  <c r="N422" i="4"/>
  <c r="P422" i="4"/>
  <c r="O422" i="4"/>
  <c r="X422" i="4"/>
  <c r="M422" i="4"/>
  <c r="V431" i="4"/>
  <c r="U431" i="4"/>
  <c r="S431" i="4"/>
  <c r="T431" i="4"/>
  <c r="R431" i="4"/>
  <c r="Q431" i="4"/>
  <c r="W431" i="4"/>
  <c r="N431" i="4"/>
  <c r="P431" i="4"/>
  <c r="O431" i="4"/>
  <c r="X431" i="4"/>
  <c r="M431" i="4"/>
  <c r="V440" i="4"/>
  <c r="U440" i="4"/>
  <c r="S440" i="4"/>
  <c r="T440" i="4"/>
  <c r="R440" i="4"/>
  <c r="Q440" i="4"/>
  <c r="W440" i="4"/>
  <c r="N440" i="4"/>
  <c r="P440" i="4"/>
  <c r="O440" i="4"/>
  <c r="X440" i="4"/>
  <c r="M440" i="4"/>
  <c r="V449" i="4"/>
  <c r="U449" i="4"/>
  <c r="S449" i="4"/>
  <c r="T449" i="4"/>
  <c r="R449" i="4"/>
  <c r="Q449" i="4"/>
  <c r="W449" i="4"/>
  <c r="N449" i="4"/>
  <c r="P449" i="4"/>
  <c r="O449" i="4"/>
  <c r="X449" i="4"/>
  <c r="M449" i="4"/>
  <c r="V458" i="4"/>
  <c r="U458" i="4"/>
  <c r="S458" i="4"/>
  <c r="T458" i="4"/>
  <c r="R458" i="4"/>
  <c r="Q458" i="4"/>
  <c r="W458" i="4"/>
  <c r="N458" i="4"/>
  <c r="P458" i="4"/>
  <c r="O458" i="4"/>
  <c r="X458" i="4"/>
  <c r="M458" i="4"/>
  <c r="V467" i="4"/>
  <c r="U467" i="4"/>
  <c r="S467" i="4"/>
  <c r="T467" i="4"/>
  <c r="R467" i="4"/>
  <c r="Q467" i="4"/>
  <c r="W467" i="4"/>
  <c r="N467" i="4"/>
  <c r="P467" i="4"/>
  <c r="O467" i="4"/>
  <c r="X467" i="4"/>
  <c r="M467" i="4"/>
  <c r="V480" i="4"/>
  <c r="U480" i="4"/>
  <c r="T480" i="4"/>
  <c r="S480" i="4"/>
  <c r="R480" i="4"/>
  <c r="Q480" i="4"/>
  <c r="W480" i="4"/>
  <c r="N480" i="4"/>
  <c r="X480" i="4"/>
  <c r="M480" i="4"/>
  <c r="P480" i="4"/>
  <c r="O480" i="4"/>
  <c r="V489" i="4"/>
  <c r="U489" i="4"/>
  <c r="T489" i="4"/>
  <c r="S489" i="4"/>
  <c r="R489" i="4"/>
  <c r="Q489" i="4"/>
  <c r="W489" i="4"/>
  <c r="N489" i="4"/>
  <c r="X489" i="4"/>
  <c r="M489" i="4"/>
  <c r="P489" i="4"/>
  <c r="O489" i="4"/>
  <c r="V498" i="4"/>
  <c r="U498" i="4"/>
  <c r="T498" i="4"/>
  <c r="S498" i="4"/>
  <c r="R498" i="4"/>
  <c r="Q498" i="4"/>
  <c r="W498" i="4"/>
  <c r="N498" i="4"/>
  <c r="X498" i="4"/>
  <c r="M498" i="4"/>
  <c r="P498" i="4"/>
  <c r="O498" i="4"/>
  <c r="V505" i="4"/>
  <c r="U505" i="4"/>
  <c r="T505" i="4"/>
  <c r="S505" i="4"/>
  <c r="R505" i="4"/>
  <c r="Q505" i="4"/>
  <c r="X505" i="4"/>
  <c r="O505" i="4"/>
  <c r="N505" i="4"/>
  <c r="W505" i="4"/>
  <c r="M505" i="4"/>
  <c r="P505" i="4"/>
  <c r="V544" i="4"/>
  <c r="U544" i="4"/>
  <c r="T544" i="4"/>
  <c r="R544" i="4"/>
  <c r="S544" i="4"/>
  <c r="Q544" i="4"/>
  <c r="P544" i="4"/>
  <c r="M544" i="4"/>
  <c r="X544" i="4"/>
  <c r="N544" i="4"/>
  <c r="W544" i="4"/>
  <c r="O544" i="4"/>
  <c r="V553" i="4"/>
  <c r="U553" i="4"/>
  <c r="T553" i="4"/>
  <c r="R553" i="4"/>
  <c r="S553" i="4"/>
  <c r="Q553" i="4"/>
  <c r="P553" i="4"/>
  <c r="M553" i="4"/>
  <c r="X553" i="4"/>
  <c r="N553" i="4"/>
  <c r="W553" i="4"/>
  <c r="O553" i="4"/>
  <c r="V562" i="4"/>
  <c r="U562" i="4"/>
  <c r="T562" i="4"/>
  <c r="R562" i="4"/>
  <c r="S562" i="4"/>
  <c r="Q562" i="4"/>
  <c r="P562" i="4"/>
  <c r="M562" i="4"/>
  <c r="X562" i="4"/>
  <c r="N562" i="4"/>
  <c r="W562" i="4"/>
  <c r="O562" i="4"/>
  <c r="V1190" i="4"/>
  <c r="P1190" i="4"/>
  <c r="M1190" i="4"/>
  <c r="X1190" i="4"/>
  <c r="N1190" i="4"/>
  <c r="W1190" i="4"/>
  <c r="O1190" i="4"/>
  <c r="M1192" i="4"/>
  <c r="P1192" i="4"/>
  <c r="V574" i="4"/>
  <c r="U574" i="4"/>
  <c r="T574" i="4"/>
  <c r="R574" i="4"/>
  <c r="S574" i="4"/>
  <c r="Q574" i="4"/>
  <c r="W574" i="4"/>
  <c r="N574" i="4"/>
  <c r="X574" i="4"/>
  <c r="M574" i="4"/>
  <c r="P574" i="4"/>
  <c r="O574" i="4"/>
  <c r="V583" i="4"/>
  <c r="U583" i="4"/>
  <c r="T583" i="4"/>
  <c r="R583" i="4"/>
  <c r="S583" i="4"/>
  <c r="Q583" i="4"/>
  <c r="W583" i="4"/>
  <c r="N583" i="4"/>
  <c r="X583" i="4"/>
  <c r="M583" i="4"/>
  <c r="P583" i="4"/>
  <c r="O583" i="4"/>
  <c r="V592" i="4"/>
  <c r="U592" i="4"/>
  <c r="T592" i="4"/>
  <c r="R592" i="4"/>
  <c r="S592" i="4"/>
  <c r="Q592" i="4"/>
  <c r="W592" i="4"/>
  <c r="N592" i="4"/>
  <c r="X592" i="4"/>
  <c r="M592" i="4"/>
  <c r="P592" i="4"/>
  <c r="O592" i="4"/>
  <c r="V601" i="4"/>
  <c r="U601" i="4"/>
  <c r="T601" i="4"/>
  <c r="R601" i="4"/>
  <c r="S601" i="4"/>
  <c r="Q601" i="4"/>
  <c r="W601" i="4"/>
  <c r="N601" i="4"/>
  <c r="X601" i="4"/>
  <c r="M601" i="4"/>
  <c r="P601" i="4"/>
  <c r="O601" i="4"/>
  <c r="V610" i="4"/>
  <c r="U610" i="4"/>
  <c r="T610" i="4"/>
  <c r="R610" i="4"/>
  <c r="S610" i="4"/>
  <c r="Q610" i="4"/>
  <c r="W610" i="4"/>
  <c r="N610" i="4"/>
  <c r="X610" i="4"/>
  <c r="M610" i="4"/>
  <c r="P610" i="4"/>
  <c r="O610" i="4"/>
  <c r="V619" i="4"/>
  <c r="U619" i="4"/>
  <c r="T619" i="4"/>
  <c r="R619" i="4"/>
  <c r="S619" i="4"/>
  <c r="Q619" i="4"/>
  <c r="W619" i="4"/>
  <c r="N619" i="4"/>
  <c r="X619" i="4"/>
  <c r="M619" i="4"/>
  <c r="P619" i="4"/>
  <c r="O619" i="4"/>
  <c r="V628" i="4"/>
  <c r="U628" i="4"/>
  <c r="T628" i="4"/>
  <c r="R628" i="4"/>
  <c r="S628" i="4"/>
  <c r="Q628" i="4"/>
  <c r="W628" i="4"/>
  <c r="N628" i="4"/>
  <c r="X628" i="4"/>
  <c r="M628" i="4"/>
  <c r="P628" i="4"/>
  <c r="O628" i="4"/>
  <c r="V664" i="4"/>
  <c r="U664" i="4"/>
  <c r="T664" i="4"/>
  <c r="R664" i="4"/>
  <c r="S664" i="4"/>
  <c r="Q664" i="4"/>
  <c r="X664" i="4"/>
  <c r="O664" i="4"/>
  <c r="W664" i="4"/>
  <c r="M664" i="4"/>
  <c r="P664" i="4"/>
  <c r="N664" i="4"/>
  <c r="V673" i="4"/>
  <c r="U673" i="4"/>
  <c r="T673" i="4"/>
  <c r="R673" i="4"/>
  <c r="S673" i="4"/>
  <c r="Q673" i="4"/>
  <c r="P673" i="4"/>
  <c r="M673" i="4"/>
  <c r="W673" i="4"/>
  <c r="N673" i="4"/>
  <c r="X673" i="4"/>
  <c r="O673" i="4"/>
  <c r="V727" i="4"/>
  <c r="U727" i="4"/>
  <c r="T727" i="4"/>
  <c r="R727" i="4"/>
  <c r="S727" i="4"/>
  <c r="Q727" i="4"/>
  <c r="W727" i="4"/>
  <c r="N727" i="4"/>
  <c r="P727" i="4"/>
  <c r="M727" i="4"/>
  <c r="X727" i="4"/>
  <c r="O727" i="4"/>
  <c r="V728" i="4"/>
  <c r="U728" i="4"/>
  <c r="T728" i="4"/>
  <c r="R728" i="4"/>
  <c r="S728" i="4"/>
  <c r="Q728" i="4"/>
  <c r="W728" i="4"/>
  <c r="N728" i="4"/>
  <c r="X728" i="4"/>
  <c r="M728" i="4"/>
  <c r="O728" i="4"/>
  <c r="P728" i="4"/>
  <c r="V731" i="4"/>
  <c r="U731" i="4"/>
  <c r="T731" i="4"/>
  <c r="R731" i="4"/>
  <c r="S731" i="4"/>
  <c r="Q731" i="4"/>
  <c r="X731" i="4"/>
  <c r="O731" i="4"/>
  <c r="W731" i="4"/>
  <c r="N731" i="4"/>
  <c r="P731" i="4"/>
  <c r="M731" i="4"/>
  <c r="V734" i="4"/>
  <c r="U734" i="4"/>
  <c r="T734" i="4"/>
  <c r="R734" i="4"/>
  <c r="S734" i="4"/>
  <c r="Q734" i="4"/>
  <c r="X734" i="4"/>
  <c r="O734" i="4"/>
  <c r="W734" i="4"/>
  <c r="N734" i="4"/>
  <c r="P734" i="4"/>
  <c r="M734" i="4"/>
  <c r="V737" i="4"/>
  <c r="J15" i="5" s="1"/>
  <c r="U737" i="4"/>
  <c r="I15" i="5" s="1"/>
  <c r="T737" i="4"/>
  <c r="H15" i="5" s="1"/>
  <c r="R737" i="4"/>
  <c r="F15" i="5" s="1"/>
  <c r="S737" i="4"/>
  <c r="G15" i="5" s="1"/>
  <c r="Q737" i="4"/>
  <c r="E15" i="5" s="1"/>
  <c r="X737" i="4"/>
  <c r="O737" i="4"/>
  <c r="W737" i="4"/>
  <c r="N737" i="4"/>
  <c r="P737" i="4"/>
  <c r="M737" i="4"/>
  <c r="V740" i="4"/>
  <c r="U740" i="4"/>
  <c r="T740" i="4"/>
  <c r="R740" i="4"/>
  <c r="S740" i="4"/>
  <c r="Q740" i="4"/>
  <c r="X740" i="4"/>
  <c r="O740" i="4"/>
  <c r="W740" i="4"/>
  <c r="N740" i="4"/>
  <c r="P740" i="4"/>
  <c r="M740" i="4"/>
  <c r="V743" i="4"/>
  <c r="U743" i="4"/>
  <c r="T743" i="4"/>
  <c r="R743" i="4"/>
  <c r="S743" i="4"/>
  <c r="Q743" i="4"/>
  <c r="X743" i="4"/>
  <c r="O743" i="4"/>
  <c r="W743" i="4"/>
  <c r="N743" i="4"/>
  <c r="P743" i="4"/>
  <c r="M743" i="4"/>
  <c r="V746" i="4"/>
  <c r="U746" i="4"/>
  <c r="T746" i="4"/>
  <c r="R746" i="4"/>
  <c r="S746" i="4"/>
  <c r="Q746" i="4"/>
  <c r="X746" i="4"/>
  <c r="O746" i="4"/>
  <c r="W746" i="4"/>
  <c r="N746" i="4"/>
  <c r="P746" i="4"/>
  <c r="M746" i="4"/>
  <c r="V749" i="4"/>
  <c r="U749" i="4"/>
  <c r="T749" i="4"/>
  <c r="R749" i="4"/>
  <c r="S749" i="4"/>
  <c r="Q749" i="4"/>
  <c r="X749" i="4"/>
  <c r="O749" i="4"/>
  <c r="W749" i="4"/>
  <c r="N749" i="4"/>
  <c r="P749" i="4"/>
  <c r="M749" i="4"/>
  <c r="P1201" i="4"/>
  <c r="M1201" i="4"/>
  <c r="P1202" i="4"/>
  <c r="M1202" i="4"/>
  <c r="X1202" i="4"/>
  <c r="O1202" i="4"/>
  <c r="N1202" i="4"/>
  <c r="W1202" i="4"/>
  <c r="V845" i="4"/>
  <c r="U845" i="4"/>
  <c r="T845" i="4"/>
  <c r="R845" i="4"/>
  <c r="S845" i="4"/>
  <c r="Q845" i="4"/>
  <c r="P845" i="4"/>
  <c r="M845" i="4"/>
  <c r="X845" i="4"/>
  <c r="O845" i="4"/>
  <c r="W845" i="4"/>
  <c r="N845" i="4"/>
  <c r="V848" i="4"/>
  <c r="U848" i="4"/>
  <c r="T848" i="4"/>
  <c r="R848" i="4"/>
  <c r="S848" i="4"/>
  <c r="Q848" i="4"/>
  <c r="P848" i="4"/>
  <c r="M848" i="4"/>
  <c r="X848" i="4"/>
  <c r="O848" i="4"/>
  <c r="W848" i="4"/>
  <c r="N848" i="4"/>
  <c r="V851" i="4"/>
  <c r="U851" i="4"/>
  <c r="T851" i="4"/>
  <c r="R851" i="4"/>
  <c r="S851" i="4"/>
  <c r="Q851" i="4"/>
  <c r="P851" i="4"/>
  <c r="M851" i="4"/>
  <c r="X851" i="4"/>
  <c r="O851" i="4"/>
  <c r="N851" i="4"/>
  <c r="W851" i="4"/>
  <c r="V852" i="4"/>
  <c r="U852" i="4"/>
  <c r="S852" i="4"/>
  <c r="T852" i="4"/>
  <c r="R852" i="4"/>
  <c r="Q852" i="4"/>
  <c r="P852" i="4"/>
  <c r="M852" i="4"/>
  <c r="X852" i="4"/>
  <c r="O852" i="4"/>
  <c r="W852" i="4"/>
  <c r="N852" i="4"/>
  <c r="V855" i="4"/>
  <c r="U855" i="4"/>
  <c r="S855" i="4"/>
  <c r="T855" i="4"/>
  <c r="R855" i="4"/>
  <c r="Q855" i="4"/>
  <c r="P855" i="4"/>
  <c r="M855" i="4"/>
  <c r="X855" i="4"/>
  <c r="O855" i="4"/>
  <c r="W855" i="4"/>
  <c r="N855" i="4"/>
  <c r="V858" i="4"/>
  <c r="U858" i="4"/>
  <c r="T858" i="4"/>
  <c r="S858" i="4"/>
  <c r="R858" i="4"/>
  <c r="Q858" i="4"/>
  <c r="P858" i="4"/>
  <c r="M858" i="4"/>
  <c r="X858" i="4"/>
  <c r="O858" i="4"/>
  <c r="W858" i="4"/>
  <c r="N858" i="4"/>
  <c r="V861" i="4"/>
  <c r="U861" i="4"/>
  <c r="S861" i="4"/>
  <c r="T861" i="4"/>
  <c r="R861" i="4"/>
  <c r="Q861" i="4"/>
  <c r="P861" i="4"/>
  <c r="M861" i="4"/>
  <c r="X861" i="4"/>
  <c r="O861" i="4"/>
  <c r="W861" i="4"/>
  <c r="N861" i="4"/>
  <c r="V995" i="4"/>
  <c r="U995" i="4"/>
  <c r="T995" i="4"/>
  <c r="R995" i="4"/>
  <c r="S995" i="4"/>
  <c r="Q995" i="4"/>
  <c r="W995" i="4"/>
  <c r="N995" i="4"/>
  <c r="P995" i="4"/>
  <c r="M995" i="4"/>
  <c r="X995" i="4"/>
  <c r="O995" i="4"/>
  <c r="V998" i="4"/>
  <c r="U998" i="4"/>
  <c r="T998" i="4"/>
  <c r="S998" i="4"/>
  <c r="R998" i="4"/>
  <c r="Q998" i="4"/>
  <c r="W998" i="4"/>
  <c r="N998" i="4"/>
  <c r="P998" i="4"/>
  <c r="M998" i="4"/>
  <c r="X998" i="4"/>
  <c r="O998" i="4"/>
  <c r="V1001" i="4"/>
  <c r="U1001" i="4"/>
  <c r="T1001" i="4"/>
  <c r="R1001" i="4"/>
  <c r="S1001" i="4"/>
  <c r="Q1001" i="4"/>
  <c r="W1001" i="4"/>
  <c r="N1001" i="4"/>
  <c r="P1001" i="4"/>
  <c r="M1001" i="4"/>
  <c r="X1001" i="4"/>
  <c r="O1001" i="4"/>
  <c r="V1004" i="4"/>
  <c r="U1004" i="4"/>
  <c r="T1004" i="4"/>
  <c r="R1004" i="4"/>
  <c r="S1004" i="4"/>
  <c r="Q1004" i="4"/>
  <c r="W1004" i="4"/>
  <c r="N1004" i="4"/>
  <c r="P1004" i="4"/>
  <c r="M1004" i="4"/>
  <c r="X1004" i="4"/>
  <c r="O1004" i="4"/>
  <c r="V1007" i="4"/>
  <c r="U1007" i="4"/>
  <c r="T1007" i="4"/>
  <c r="S1007" i="4"/>
  <c r="R1007" i="4"/>
  <c r="Q1007" i="4"/>
  <c r="W1007" i="4"/>
  <c r="N1007" i="4"/>
  <c r="P1007" i="4"/>
  <c r="M1007" i="4"/>
  <c r="X1007" i="4"/>
  <c r="O1007" i="4"/>
  <c r="V1010" i="4"/>
  <c r="U1010" i="4"/>
  <c r="T1010" i="4"/>
  <c r="R1010" i="4"/>
  <c r="S1010" i="4"/>
  <c r="Q1010" i="4"/>
  <c r="W1010" i="4"/>
  <c r="N1010" i="4"/>
  <c r="P1010" i="4"/>
  <c r="M1010" i="4"/>
  <c r="X1010" i="4"/>
  <c r="O1010" i="4"/>
  <c r="V1013" i="4"/>
  <c r="U1013" i="4"/>
  <c r="T1013" i="4"/>
  <c r="R1013" i="4"/>
  <c r="S1013" i="4"/>
  <c r="Q1013" i="4"/>
  <c r="W1013" i="4"/>
  <c r="N1013" i="4"/>
  <c r="P1013" i="4"/>
  <c r="M1013" i="4"/>
  <c r="X1013" i="4"/>
  <c r="O1013" i="4"/>
  <c r="V1016" i="4"/>
  <c r="U1016" i="4"/>
  <c r="T1016" i="4"/>
  <c r="S1016" i="4"/>
  <c r="R1016" i="4"/>
  <c r="Q1016" i="4"/>
  <c r="W1016" i="4"/>
  <c r="N1016" i="4"/>
  <c r="P1016" i="4"/>
  <c r="M1016" i="4"/>
  <c r="X1016" i="4"/>
  <c r="O1016" i="4"/>
  <c r="V1019" i="4"/>
  <c r="U1019" i="4"/>
  <c r="T1019" i="4"/>
  <c r="R1019" i="4"/>
  <c r="S1019" i="4"/>
  <c r="Q1019" i="4"/>
  <c r="W1019" i="4"/>
  <c r="N1019" i="4"/>
  <c r="P1019" i="4"/>
  <c r="M1019" i="4"/>
  <c r="X1019" i="4"/>
  <c r="O1019" i="4"/>
  <c r="V1022" i="4"/>
  <c r="U1022" i="4"/>
  <c r="T1022" i="4"/>
  <c r="R1022" i="4"/>
  <c r="S1022" i="4"/>
  <c r="Q1022" i="4"/>
  <c r="W1022" i="4"/>
  <c r="N1022" i="4"/>
  <c r="P1022" i="4"/>
  <c r="M1022" i="4"/>
  <c r="X1022" i="4"/>
  <c r="O1022" i="4"/>
  <c r="V1023" i="4"/>
  <c r="J44" i="5" s="1"/>
  <c r="U1023" i="4"/>
  <c r="I44" i="5" s="1"/>
  <c r="S1023" i="4"/>
  <c r="G44" i="5" s="1"/>
  <c r="T1023" i="4"/>
  <c r="H44" i="5" s="1"/>
  <c r="R1023" i="4"/>
  <c r="F44" i="5" s="1"/>
  <c r="Q1023" i="4"/>
  <c r="E44" i="5" s="1"/>
  <c r="P1023" i="4"/>
  <c r="M1023" i="4"/>
  <c r="X1023" i="4"/>
  <c r="O1023" i="4"/>
  <c r="W1023" i="4"/>
  <c r="N1023" i="4"/>
  <c r="V1027" i="4"/>
  <c r="U1027" i="4"/>
  <c r="T1027" i="4"/>
  <c r="S1027" i="4"/>
  <c r="R1027" i="4"/>
  <c r="Q1027" i="4"/>
  <c r="X1027" i="4"/>
  <c r="O1027" i="4"/>
  <c r="W1027" i="4"/>
  <c r="N1027" i="4"/>
  <c r="P1027" i="4"/>
  <c r="M1027" i="4"/>
  <c r="V1028" i="4"/>
  <c r="U1028" i="4"/>
  <c r="T1028" i="4"/>
  <c r="R1028" i="4"/>
  <c r="S1028" i="4"/>
  <c r="Q1028" i="4"/>
  <c r="W1028" i="4"/>
  <c r="N1028" i="4"/>
  <c r="P1028" i="4"/>
  <c r="M1028" i="4"/>
  <c r="X1028" i="4"/>
  <c r="O1028" i="4"/>
  <c r="V1031" i="4"/>
  <c r="U1031" i="4"/>
  <c r="T1031" i="4"/>
  <c r="R1031" i="4"/>
  <c r="S1031" i="4"/>
  <c r="Q1031" i="4"/>
  <c r="W1031" i="4"/>
  <c r="N1031" i="4"/>
  <c r="P1031" i="4"/>
  <c r="M1031" i="4"/>
  <c r="X1031" i="4"/>
  <c r="O1031" i="4"/>
  <c r="V1034" i="4"/>
  <c r="U1034" i="4"/>
  <c r="T1034" i="4"/>
  <c r="S1034" i="4"/>
  <c r="R1034" i="4"/>
  <c r="Q1034" i="4"/>
  <c r="W1034" i="4"/>
  <c r="N1034" i="4"/>
  <c r="P1034" i="4"/>
  <c r="M1034" i="4"/>
  <c r="O1034" i="4"/>
  <c r="X1034" i="4"/>
  <c r="V1037" i="4"/>
  <c r="U1037" i="4"/>
  <c r="T1037" i="4"/>
  <c r="R1037" i="4"/>
  <c r="S1037" i="4"/>
  <c r="Q1037" i="4"/>
  <c r="W1037" i="4"/>
  <c r="N1037" i="4"/>
  <c r="P1037" i="4"/>
  <c r="M1037" i="4"/>
  <c r="X1037" i="4"/>
  <c r="O1037" i="4"/>
  <c r="V1040" i="4"/>
  <c r="U1040" i="4"/>
  <c r="T1040" i="4"/>
  <c r="R1040" i="4"/>
  <c r="S1040" i="4"/>
  <c r="Q1040" i="4"/>
  <c r="W1040" i="4"/>
  <c r="N1040" i="4"/>
  <c r="P1040" i="4"/>
  <c r="M1040" i="4"/>
  <c r="X1040" i="4"/>
  <c r="O1040" i="4"/>
  <c r="V1043" i="4"/>
  <c r="U1043" i="4"/>
  <c r="T1043" i="4"/>
  <c r="S1043" i="4"/>
  <c r="R1043" i="4"/>
  <c r="Q1043" i="4"/>
  <c r="W1043" i="4"/>
  <c r="N1043" i="4"/>
  <c r="P1043" i="4"/>
  <c r="M1043" i="4"/>
  <c r="O1043" i="4"/>
  <c r="X1043" i="4"/>
  <c r="V1046" i="4"/>
  <c r="U1046" i="4"/>
  <c r="T1046" i="4"/>
  <c r="R1046" i="4"/>
  <c r="S1046" i="4"/>
  <c r="Q1046" i="4"/>
  <c r="W1046" i="4"/>
  <c r="N1046" i="4"/>
  <c r="P1046" i="4"/>
  <c r="M1046" i="4"/>
  <c r="X1046" i="4"/>
  <c r="O1046" i="4"/>
  <c r="S1213" i="4"/>
  <c r="X1213" i="4"/>
  <c r="O1213" i="4"/>
  <c r="C10" i="5"/>
  <c r="C8" i="5" s="1"/>
  <c r="C18" i="5" s="1"/>
  <c r="V47" i="4"/>
  <c r="U47" i="4"/>
  <c r="T47" i="4"/>
  <c r="S47" i="4"/>
  <c r="R47" i="4"/>
  <c r="Q47" i="4"/>
  <c r="W47" i="4"/>
  <c r="N47" i="4"/>
  <c r="P47" i="4"/>
  <c r="M47" i="4"/>
  <c r="X47" i="4"/>
  <c r="O47" i="4"/>
  <c r="H45" i="5"/>
  <c r="AK17" i="19" s="1"/>
  <c r="S1172" i="4"/>
  <c r="C44" i="5"/>
  <c r="C41" i="5"/>
  <c r="V7" i="4"/>
  <c r="U7" i="4"/>
  <c r="T7" i="4"/>
  <c r="S7" i="4"/>
  <c r="R7" i="4"/>
  <c r="Q7" i="4"/>
  <c r="W7" i="4"/>
  <c r="N7" i="4"/>
  <c r="P7" i="4"/>
  <c r="M7" i="4"/>
  <c r="X7" i="4"/>
  <c r="O7" i="4"/>
  <c r="Y14" i="4"/>
  <c r="V17" i="4"/>
  <c r="U17" i="4"/>
  <c r="T17" i="4"/>
  <c r="S17" i="4"/>
  <c r="R17" i="4"/>
  <c r="Q17" i="4"/>
  <c r="W17" i="4"/>
  <c r="N17" i="4"/>
  <c r="P17" i="4"/>
  <c r="M17" i="4"/>
  <c r="X17" i="4"/>
  <c r="O17" i="4"/>
  <c r="Y23" i="4"/>
  <c r="V26" i="4"/>
  <c r="U26" i="4"/>
  <c r="T26" i="4"/>
  <c r="S26" i="4"/>
  <c r="R26" i="4"/>
  <c r="Q26" i="4"/>
  <c r="W26" i="4"/>
  <c r="N26" i="4"/>
  <c r="P26" i="4"/>
  <c r="M26" i="4"/>
  <c r="X26" i="4"/>
  <c r="O26" i="4"/>
  <c r="V35" i="4"/>
  <c r="U35" i="4"/>
  <c r="T35" i="4"/>
  <c r="R35" i="4"/>
  <c r="S35" i="4"/>
  <c r="Q35" i="4"/>
  <c r="W35" i="4"/>
  <c r="N35" i="4"/>
  <c r="P35" i="4"/>
  <c r="M35" i="4"/>
  <c r="X35" i="4"/>
  <c r="O35" i="4"/>
  <c r="V44" i="4"/>
  <c r="U44" i="4"/>
  <c r="T44" i="4"/>
  <c r="S44" i="4"/>
  <c r="R44" i="4"/>
  <c r="Q44" i="4"/>
  <c r="W44" i="4"/>
  <c r="N44" i="4"/>
  <c r="P44" i="4"/>
  <c r="M44" i="4"/>
  <c r="X44" i="4"/>
  <c r="O44" i="4"/>
  <c r="V57" i="4"/>
  <c r="U57" i="4"/>
  <c r="T57" i="4"/>
  <c r="S57" i="4"/>
  <c r="R57" i="4"/>
  <c r="Q57" i="4"/>
  <c r="W57" i="4"/>
  <c r="N57" i="4"/>
  <c r="P57" i="4"/>
  <c r="M57" i="4"/>
  <c r="X57" i="4"/>
  <c r="O57" i="4"/>
  <c r="V61" i="4"/>
  <c r="U61" i="4"/>
  <c r="T61" i="4"/>
  <c r="R61" i="4"/>
  <c r="S61" i="4"/>
  <c r="Q61" i="4"/>
  <c r="W61" i="4"/>
  <c r="N61" i="4"/>
  <c r="P61" i="4"/>
  <c r="M61" i="4"/>
  <c r="X61" i="4"/>
  <c r="O61" i="4"/>
  <c r="V70" i="4"/>
  <c r="U70" i="4"/>
  <c r="T70" i="4"/>
  <c r="R70" i="4"/>
  <c r="S70" i="4"/>
  <c r="Q70" i="4"/>
  <c r="W70" i="4"/>
  <c r="N70" i="4"/>
  <c r="P70" i="4"/>
  <c r="M70" i="4"/>
  <c r="X70" i="4"/>
  <c r="O70" i="4"/>
  <c r="V79" i="4"/>
  <c r="U79" i="4"/>
  <c r="T79" i="4"/>
  <c r="R79" i="4"/>
  <c r="S79" i="4"/>
  <c r="Q79" i="4"/>
  <c r="W79" i="4"/>
  <c r="N79" i="4"/>
  <c r="P79" i="4"/>
  <c r="M79" i="4"/>
  <c r="X79" i="4"/>
  <c r="O79" i="4"/>
  <c r="Y88" i="4"/>
  <c r="V88" i="4"/>
  <c r="U88" i="4"/>
  <c r="T88" i="4"/>
  <c r="R88" i="4"/>
  <c r="S88" i="4"/>
  <c r="Q88" i="4"/>
  <c r="W88" i="4"/>
  <c r="N88" i="4"/>
  <c r="P88" i="4"/>
  <c r="M88" i="4"/>
  <c r="X88" i="4"/>
  <c r="O88" i="4"/>
  <c r="V97" i="4"/>
  <c r="U97" i="4"/>
  <c r="T97" i="4"/>
  <c r="R97" i="4"/>
  <c r="S97" i="4"/>
  <c r="Q97" i="4"/>
  <c r="W97" i="4"/>
  <c r="N97" i="4"/>
  <c r="P97" i="4"/>
  <c r="M97" i="4"/>
  <c r="X97" i="4"/>
  <c r="O97" i="4"/>
  <c r="V106" i="4"/>
  <c r="U106" i="4"/>
  <c r="T106" i="4"/>
  <c r="R106" i="4"/>
  <c r="S106" i="4"/>
  <c r="Q106" i="4"/>
  <c r="W106" i="4"/>
  <c r="N106" i="4"/>
  <c r="P106" i="4"/>
  <c r="M106" i="4"/>
  <c r="X106" i="4"/>
  <c r="O106" i="4"/>
  <c r="V115" i="4"/>
  <c r="U115" i="4"/>
  <c r="T115" i="4"/>
  <c r="R115" i="4"/>
  <c r="S115" i="4"/>
  <c r="Q115" i="4"/>
  <c r="W115" i="4"/>
  <c r="N115" i="4"/>
  <c r="P115" i="4"/>
  <c r="M115" i="4"/>
  <c r="X115" i="4"/>
  <c r="O115" i="4"/>
  <c r="V124" i="4"/>
  <c r="U124" i="4"/>
  <c r="T124" i="4"/>
  <c r="R124" i="4"/>
  <c r="S124" i="4"/>
  <c r="Q124" i="4"/>
  <c r="W124" i="4"/>
  <c r="N124" i="4"/>
  <c r="P124" i="4"/>
  <c r="M124" i="4"/>
  <c r="X124" i="4"/>
  <c r="O124" i="4"/>
  <c r="V134" i="4"/>
  <c r="U134" i="4"/>
  <c r="T134" i="4"/>
  <c r="S134" i="4"/>
  <c r="R134" i="4"/>
  <c r="Q134" i="4"/>
  <c r="W134" i="4"/>
  <c r="N134" i="4"/>
  <c r="P134" i="4"/>
  <c r="M134" i="4"/>
  <c r="X134" i="4"/>
  <c r="O134" i="4"/>
  <c r="V143" i="4"/>
  <c r="U143" i="4"/>
  <c r="T143" i="4"/>
  <c r="S143" i="4"/>
  <c r="R143" i="4"/>
  <c r="Q143" i="4"/>
  <c r="W143" i="4"/>
  <c r="N143" i="4"/>
  <c r="P143" i="4"/>
  <c r="M143" i="4"/>
  <c r="X143" i="4"/>
  <c r="O143" i="4"/>
  <c r="V152" i="4"/>
  <c r="U152" i="4"/>
  <c r="T152" i="4"/>
  <c r="S152" i="4"/>
  <c r="R152" i="4"/>
  <c r="Q152" i="4"/>
  <c r="W152" i="4"/>
  <c r="N152" i="4"/>
  <c r="P152" i="4"/>
  <c r="M152" i="4"/>
  <c r="X152" i="4"/>
  <c r="O152" i="4"/>
  <c r="V162" i="4"/>
  <c r="U162" i="4"/>
  <c r="T162" i="4"/>
  <c r="S162" i="4"/>
  <c r="R162" i="4"/>
  <c r="Q162" i="4"/>
  <c r="W162" i="4"/>
  <c r="N162" i="4"/>
  <c r="P162" i="4"/>
  <c r="M162" i="4"/>
  <c r="X162" i="4"/>
  <c r="O162" i="4"/>
  <c r="V173" i="4"/>
  <c r="U173" i="4"/>
  <c r="T173" i="4"/>
  <c r="S173" i="4"/>
  <c r="R173" i="4"/>
  <c r="Q173" i="4"/>
  <c r="W173" i="4"/>
  <c r="N173" i="4"/>
  <c r="P173" i="4"/>
  <c r="M173" i="4"/>
  <c r="X173" i="4"/>
  <c r="O173" i="4"/>
  <c r="V180" i="4"/>
  <c r="U180" i="4"/>
  <c r="T180" i="4"/>
  <c r="S180" i="4"/>
  <c r="R180" i="4"/>
  <c r="Q180" i="4"/>
  <c r="W180" i="4"/>
  <c r="N180" i="4"/>
  <c r="P180" i="4"/>
  <c r="M180" i="4"/>
  <c r="X180" i="4"/>
  <c r="O180" i="4"/>
  <c r="V189" i="4"/>
  <c r="U189" i="4"/>
  <c r="T189" i="4"/>
  <c r="S189" i="4"/>
  <c r="R189" i="4"/>
  <c r="Q189" i="4"/>
  <c r="W189" i="4"/>
  <c r="N189" i="4"/>
  <c r="P189" i="4"/>
  <c r="M189" i="4"/>
  <c r="X189" i="4"/>
  <c r="O189" i="4"/>
  <c r="V198" i="4"/>
  <c r="U198" i="4"/>
  <c r="T198" i="4"/>
  <c r="S198" i="4"/>
  <c r="R198" i="4"/>
  <c r="Q198" i="4"/>
  <c r="W198" i="4"/>
  <c r="N198" i="4"/>
  <c r="P198" i="4"/>
  <c r="M198" i="4"/>
  <c r="X198" i="4"/>
  <c r="O198" i="4"/>
  <c r="V207" i="4"/>
  <c r="U207" i="4"/>
  <c r="T207" i="4"/>
  <c r="S207" i="4"/>
  <c r="R207" i="4"/>
  <c r="Q207" i="4"/>
  <c r="W207" i="4"/>
  <c r="N207" i="4"/>
  <c r="P207" i="4"/>
  <c r="M207" i="4"/>
  <c r="X207" i="4"/>
  <c r="O207" i="4"/>
  <c r="V216" i="4"/>
  <c r="U216" i="4"/>
  <c r="T216" i="4"/>
  <c r="S216" i="4"/>
  <c r="R216" i="4"/>
  <c r="Q216" i="4"/>
  <c r="X216" i="4"/>
  <c r="O216" i="4"/>
  <c r="W216" i="4"/>
  <c r="M216" i="4"/>
  <c r="P216" i="4"/>
  <c r="N216" i="4"/>
  <c r="V1179" i="4"/>
  <c r="X1179" i="4"/>
  <c r="O1179" i="4"/>
  <c r="W1179" i="4"/>
  <c r="M1179" i="4"/>
  <c r="P1179" i="4"/>
  <c r="N1179" i="4"/>
  <c r="V229" i="4"/>
  <c r="U229" i="4"/>
  <c r="T229" i="4"/>
  <c r="S229" i="4"/>
  <c r="R229" i="4"/>
  <c r="Q229" i="4"/>
  <c r="X229" i="4"/>
  <c r="O229" i="4"/>
  <c r="N229" i="4"/>
  <c r="W229" i="4"/>
  <c r="M229" i="4"/>
  <c r="P229" i="4"/>
  <c r="V238" i="4"/>
  <c r="U238" i="4"/>
  <c r="T238" i="4"/>
  <c r="R238" i="4"/>
  <c r="S238" i="4"/>
  <c r="Q238" i="4"/>
  <c r="X238" i="4"/>
  <c r="O238" i="4"/>
  <c r="N238" i="4"/>
  <c r="W238" i="4"/>
  <c r="M238" i="4"/>
  <c r="P238" i="4"/>
  <c r="V247" i="4"/>
  <c r="U247" i="4"/>
  <c r="T247" i="4"/>
  <c r="R247" i="4"/>
  <c r="S247" i="4"/>
  <c r="Q247" i="4"/>
  <c r="X247" i="4"/>
  <c r="O247" i="4"/>
  <c r="N247" i="4"/>
  <c r="W247" i="4"/>
  <c r="M247" i="4"/>
  <c r="P247" i="4"/>
  <c r="V256" i="4"/>
  <c r="U256" i="4"/>
  <c r="T256" i="4"/>
  <c r="R256" i="4"/>
  <c r="S256" i="4"/>
  <c r="Q256" i="4"/>
  <c r="X256" i="4"/>
  <c r="O256" i="4"/>
  <c r="N256" i="4"/>
  <c r="W256" i="4"/>
  <c r="M256" i="4"/>
  <c r="P256" i="4"/>
  <c r="V266" i="4"/>
  <c r="U266" i="4"/>
  <c r="T266" i="4"/>
  <c r="S266" i="4"/>
  <c r="R266" i="4"/>
  <c r="Q266" i="4"/>
  <c r="X266" i="4"/>
  <c r="O266" i="4"/>
  <c r="P266" i="4"/>
  <c r="N266" i="4"/>
  <c r="W266" i="4"/>
  <c r="M266" i="4"/>
  <c r="V275" i="4"/>
  <c r="U275" i="4"/>
  <c r="T275" i="4"/>
  <c r="S275" i="4"/>
  <c r="R275" i="4"/>
  <c r="Q275" i="4"/>
  <c r="X275" i="4"/>
  <c r="O275" i="4"/>
  <c r="P275" i="4"/>
  <c r="N275" i="4"/>
  <c r="W275" i="4"/>
  <c r="M275" i="4"/>
  <c r="V284" i="4"/>
  <c r="U284" i="4"/>
  <c r="T284" i="4"/>
  <c r="S284" i="4"/>
  <c r="R284" i="4"/>
  <c r="Q284" i="4"/>
  <c r="X284" i="4"/>
  <c r="O284" i="4"/>
  <c r="P284" i="4"/>
  <c r="N284" i="4"/>
  <c r="W284" i="4"/>
  <c r="M284" i="4"/>
  <c r="V293" i="4"/>
  <c r="U293" i="4"/>
  <c r="T293" i="4"/>
  <c r="S293" i="4"/>
  <c r="R293" i="4"/>
  <c r="Q293" i="4"/>
  <c r="X293" i="4"/>
  <c r="O293" i="4"/>
  <c r="P293" i="4"/>
  <c r="N293" i="4"/>
  <c r="W293" i="4"/>
  <c r="M293" i="4"/>
  <c r="V302" i="4"/>
  <c r="U302" i="4"/>
  <c r="T302" i="4"/>
  <c r="S302" i="4"/>
  <c r="R302" i="4"/>
  <c r="Q302" i="4"/>
  <c r="X302" i="4"/>
  <c r="O302" i="4"/>
  <c r="P302" i="4"/>
  <c r="N302" i="4"/>
  <c r="W302" i="4"/>
  <c r="M302" i="4"/>
  <c r="V311" i="4"/>
  <c r="U311" i="4"/>
  <c r="T311" i="4"/>
  <c r="S311" i="4"/>
  <c r="R311" i="4"/>
  <c r="Q311" i="4"/>
  <c r="X311" i="4"/>
  <c r="O311" i="4"/>
  <c r="P311" i="4"/>
  <c r="N311" i="4"/>
  <c r="W311" i="4"/>
  <c r="M311" i="4"/>
  <c r="V320" i="4"/>
  <c r="U320" i="4"/>
  <c r="T320" i="4"/>
  <c r="S320" i="4"/>
  <c r="R320" i="4"/>
  <c r="Q320" i="4"/>
  <c r="X320" i="4"/>
  <c r="O320" i="4"/>
  <c r="P320" i="4"/>
  <c r="N320" i="4"/>
  <c r="W320" i="4"/>
  <c r="M320" i="4"/>
  <c r="V329" i="4"/>
  <c r="U329" i="4"/>
  <c r="T329" i="4"/>
  <c r="S329" i="4"/>
  <c r="R329" i="4"/>
  <c r="Q329" i="4"/>
  <c r="X329" i="4"/>
  <c r="O329" i="4"/>
  <c r="P329" i="4"/>
  <c r="N329" i="4"/>
  <c r="W329" i="4"/>
  <c r="M329" i="4"/>
  <c r="V338" i="4"/>
  <c r="U338" i="4"/>
  <c r="T338" i="4"/>
  <c r="S338" i="4"/>
  <c r="R338" i="4"/>
  <c r="Q338" i="4"/>
  <c r="X338" i="4"/>
  <c r="O338" i="4"/>
  <c r="P338" i="4"/>
  <c r="N338" i="4"/>
  <c r="W338" i="4"/>
  <c r="M338" i="4"/>
  <c r="V347" i="4"/>
  <c r="U347" i="4"/>
  <c r="T347" i="4"/>
  <c r="S347" i="4"/>
  <c r="R347" i="4"/>
  <c r="Q347" i="4"/>
  <c r="X347" i="4"/>
  <c r="O347" i="4"/>
  <c r="P347" i="4"/>
  <c r="N347" i="4"/>
  <c r="W347" i="4"/>
  <c r="M347" i="4"/>
  <c r="V356" i="4"/>
  <c r="U356" i="4"/>
  <c r="T356" i="4"/>
  <c r="S356" i="4"/>
  <c r="R356" i="4"/>
  <c r="Q356" i="4"/>
  <c r="X356" i="4"/>
  <c r="O356" i="4"/>
  <c r="P356" i="4"/>
  <c r="N356" i="4"/>
  <c r="W356" i="4"/>
  <c r="M356" i="4"/>
  <c r="V365" i="4"/>
  <c r="U365" i="4"/>
  <c r="T365" i="4"/>
  <c r="S365" i="4"/>
  <c r="R365" i="4"/>
  <c r="Q365" i="4"/>
  <c r="X365" i="4"/>
  <c r="O365" i="4"/>
  <c r="P365" i="4"/>
  <c r="N365" i="4"/>
  <c r="W365" i="4"/>
  <c r="M365" i="4"/>
  <c r="V380" i="4"/>
  <c r="U380" i="4"/>
  <c r="T380" i="4"/>
  <c r="S380" i="4"/>
  <c r="R380" i="4"/>
  <c r="Q380" i="4"/>
  <c r="W380" i="4"/>
  <c r="N380" i="4"/>
  <c r="X380" i="4"/>
  <c r="M380" i="4"/>
  <c r="P380" i="4"/>
  <c r="O380" i="4"/>
  <c r="V389" i="4"/>
  <c r="U389" i="4"/>
  <c r="S389" i="4"/>
  <c r="T389" i="4"/>
  <c r="R389" i="4"/>
  <c r="Q389" i="4"/>
  <c r="W389" i="4"/>
  <c r="N389" i="4"/>
  <c r="X389" i="4"/>
  <c r="M389" i="4"/>
  <c r="P389" i="4"/>
  <c r="O389" i="4"/>
  <c r="V398" i="4"/>
  <c r="U398" i="4"/>
  <c r="S398" i="4"/>
  <c r="T398" i="4"/>
  <c r="R398" i="4"/>
  <c r="Q398" i="4"/>
  <c r="W398" i="4"/>
  <c r="N398" i="4"/>
  <c r="X398" i="4"/>
  <c r="M398" i="4"/>
  <c r="P398" i="4"/>
  <c r="O398" i="4"/>
  <c r="V407" i="4"/>
  <c r="U407" i="4"/>
  <c r="S407" i="4"/>
  <c r="T407" i="4"/>
  <c r="R407" i="4"/>
  <c r="Q407" i="4"/>
  <c r="W407" i="4"/>
  <c r="N407" i="4"/>
  <c r="X407" i="4"/>
  <c r="M407" i="4"/>
  <c r="P407" i="4"/>
  <c r="O407" i="4"/>
  <c r="V414" i="4"/>
  <c r="U414" i="4"/>
  <c r="T414" i="4"/>
  <c r="S414" i="4"/>
  <c r="R414" i="4"/>
  <c r="Q414" i="4"/>
  <c r="W414" i="4"/>
  <c r="N414" i="4"/>
  <c r="O414" i="4"/>
  <c r="X414" i="4"/>
  <c r="M414" i="4"/>
  <c r="P414" i="4"/>
  <c r="V423" i="4"/>
  <c r="U423" i="4"/>
  <c r="T423" i="4"/>
  <c r="S423" i="4"/>
  <c r="R423" i="4"/>
  <c r="Q423" i="4"/>
  <c r="W423" i="4"/>
  <c r="N423" i="4"/>
  <c r="O423" i="4"/>
  <c r="X423" i="4"/>
  <c r="M423" i="4"/>
  <c r="P423" i="4"/>
  <c r="V432" i="4"/>
  <c r="U432" i="4"/>
  <c r="T432" i="4"/>
  <c r="S432" i="4"/>
  <c r="R432" i="4"/>
  <c r="Q432" i="4"/>
  <c r="W432" i="4"/>
  <c r="N432" i="4"/>
  <c r="O432" i="4"/>
  <c r="X432" i="4"/>
  <c r="M432" i="4"/>
  <c r="P432" i="4"/>
  <c r="Y441" i="4"/>
  <c r="V441" i="4"/>
  <c r="U441" i="4"/>
  <c r="T441" i="4"/>
  <c r="S441" i="4"/>
  <c r="R441" i="4"/>
  <c r="Q441" i="4"/>
  <c r="W441" i="4"/>
  <c r="N441" i="4"/>
  <c r="O441" i="4"/>
  <c r="X441" i="4"/>
  <c r="M441" i="4"/>
  <c r="P441" i="4"/>
  <c r="V450" i="4"/>
  <c r="U450" i="4"/>
  <c r="T450" i="4"/>
  <c r="S450" i="4"/>
  <c r="R450" i="4"/>
  <c r="Q450" i="4"/>
  <c r="W450" i="4"/>
  <c r="N450" i="4"/>
  <c r="O450" i="4"/>
  <c r="X450" i="4"/>
  <c r="M450" i="4"/>
  <c r="P450" i="4"/>
  <c r="V459" i="4"/>
  <c r="U459" i="4"/>
  <c r="T459" i="4"/>
  <c r="S459" i="4"/>
  <c r="R459" i="4"/>
  <c r="Q459" i="4"/>
  <c r="W459" i="4"/>
  <c r="N459" i="4"/>
  <c r="O459" i="4"/>
  <c r="X459" i="4"/>
  <c r="M459" i="4"/>
  <c r="P459" i="4"/>
  <c r="V468" i="4"/>
  <c r="U468" i="4"/>
  <c r="T468" i="4"/>
  <c r="S468" i="4"/>
  <c r="R468" i="4"/>
  <c r="Q468" i="4"/>
  <c r="W468" i="4"/>
  <c r="N468" i="4"/>
  <c r="O468" i="4"/>
  <c r="X468" i="4"/>
  <c r="M468" i="4"/>
  <c r="P468" i="4"/>
  <c r="V478" i="4"/>
  <c r="U478" i="4"/>
  <c r="T478" i="4"/>
  <c r="S478" i="4"/>
  <c r="R478" i="4"/>
  <c r="Q478" i="4"/>
  <c r="W478" i="4"/>
  <c r="N478" i="4"/>
  <c r="P478" i="4"/>
  <c r="O478" i="4"/>
  <c r="X478" i="4"/>
  <c r="M478" i="4"/>
  <c r="V487" i="4"/>
  <c r="U487" i="4"/>
  <c r="T487" i="4"/>
  <c r="S487" i="4"/>
  <c r="R487" i="4"/>
  <c r="Q487" i="4"/>
  <c r="W487" i="4"/>
  <c r="N487" i="4"/>
  <c r="P487" i="4"/>
  <c r="O487" i="4"/>
  <c r="X487" i="4"/>
  <c r="M487" i="4"/>
  <c r="V496" i="4"/>
  <c r="U496" i="4"/>
  <c r="T496" i="4"/>
  <c r="S496" i="4"/>
  <c r="R496" i="4"/>
  <c r="Q496" i="4"/>
  <c r="W496" i="4"/>
  <c r="N496" i="4"/>
  <c r="P496" i="4"/>
  <c r="O496" i="4"/>
  <c r="X496" i="4"/>
  <c r="M496" i="4"/>
  <c r="V541" i="4"/>
  <c r="U541" i="4"/>
  <c r="T541" i="4"/>
  <c r="S541" i="4"/>
  <c r="R541" i="4"/>
  <c r="Q541" i="4"/>
  <c r="X541" i="4"/>
  <c r="O541" i="4"/>
  <c r="P541" i="4"/>
  <c r="N541" i="4"/>
  <c r="W541" i="4"/>
  <c r="M541" i="4"/>
  <c r="V1194" i="4"/>
  <c r="W1194" i="4"/>
  <c r="N1194" i="4"/>
  <c r="X1194" i="4"/>
  <c r="M1194" i="4"/>
  <c r="P1194" i="4"/>
  <c r="O1194" i="4"/>
  <c r="P1195" i="4"/>
  <c r="M1195" i="4"/>
  <c r="V703" i="4"/>
  <c r="U703" i="4"/>
  <c r="T703" i="4"/>
  <c r="R703" i="4"/>
  <c r="S703" i="4"/>
  <c r="Q703" i="4"/>
  <c r="P703" i="4"/>
  <c r="M703" i="4"/>
  <c r="X703" i="4"/>
  <c r="N703" i="4"/>
  <c r="W703" i="4"/>
  <c r="O703" i="4"/>
  <c r="V712" i="4"/>
  <c r="U712" i="4"/>
  <c r="T712" i="4"/>
  <c r="R712" i="4"/>
  <c r="S712" i="4"/>
  <c r="Q712" i="4"/>
  <c r="P712" i="4"/>
  <c r="M712" i="4"/>
  <c r="X712" i="4"/>
  <c r="N712" i="4"/>
  <c r="W712" i="4"/>
  <c r="O712" i="4"/>
  <c r="T1203" i="4"/>
  <c r="P1203" i="4"/>
  <c r="M1203" i="4"/>
  <c r="X1203" i="4"/>
  <c r="O1203" i="4"/>
  <c r="N1203" i="4"/>
  <c r="W1203" i="4"/>
  <c r="V853" i="4"/>
  <c r="U853" i="4"/>
  <c r="T853" i="4"/>
  <c r="S853" i="4"/>
  <c r="R853" i="4"/>
  <c r="Q853" i="4"/>
  <c r="P853" i="4"/>
  <c r="M853" i="4"/>
  <c r="X853" i="4"/>
  <c r="O853" i="4"/>
  <c r="W853" i="4"/>
  <c r="N853" i="4"/>
  <c r="V856" i="4"/>
  <c r="U856" i="4"/>
  <c r="T856" i="4"/>
  <c r="S856" i="4"/>
  <c r="R856" i="4"/>
  <c r="Q856" i="4"/>
  <c r="P856" i="4"/>
  <c r="M856" i="4"/>
  <c r="X856" i="4"/>
  <c r="O856" i="4"/>
  <c r="W856" i="4"/>
  <c r="N856" i="4"/>
  <c r="V859" i="4"/>
  <c r="U859" i="4"/>
  <c r="T859" i="4"/>
  <c r="S859" i="4"/>
  <c r="R859" i="4"/>
  <c r="Q859" i="4"/>
  <c r="P859" i="4"/>
  <c r="M859" i="4"/>
  <c r="X859" i="4"/>
  <c r="O859" i="4"/>
  <c r="N859" i="4"/>
  <c r="W859" i="4"/>
  <c r="V862" i="4"/>
  <c r="U862" i="4"/>
  <c r="T862" i="4"/>
  <c r="S862" i="4"/>
  <c r="R862" i="4"/>
  <c r="Q862" i="4"/>
  <c r="P862" i="4"/>
  <c r="M862" i="4"/>
  <c r="X862" i="4"/>
  <c r="O862" i="4"/>
  <c r="W862" i="4"/>
  <c r="N862" i="4"/>
  <c r="V866" i="4"/>
  <c r="U866" i="4"/>
  <c r="T866" i="4"/>
  <c r="R866" i="4"/>
  <c r="S866" i="4"/>
  <c r="Q866" i="4"/>
  <c r="P866" i="4"/>
  <c r="M866" i="4"/>
  <c r="X866" i="4"/>
  <c r="O866" i="4"/>
  <c r="W866" i="4"/>
  <c r="N866" i="4"/>
  <c r="V869" i="4"/>
  <c r="U869" i="4"/>
  <c r="T869" i="4"/>
  <c r="R869" i="4"/>
  <c r="S869" i="4"/>
  <c r="Q869" i="4"/>
  <c r="P869" i="4"/>
  <c r="M869" i="4"/>
  <c r="X869" i="4"/>
  <c r="O869" i="4"/>
  <c r="W869" i="4"/>
  <c r="N869" i="4"/>
  <c r="V872" i="4"/>
  <c r="U872" i="4"/>
  <c r="T872" i="4"/>
  <c r="R872" i="4"/>
  <c r="S872" i="4"/>
  <c r="Q872" i="4"/>
  <c r="P872" i="4"/>
  <c r="M872" i="4"/>
  <c r="X872" i="4"/>
  <c r="O872" i="4"/>
  <c r="W872" i="4"/>
  <c r="N872" i="4"/>
  <c r="V875" i="4"/>
  <c r="U875" i="4"/>
  <c r="T875" i="4"/>
  <c r="R875" i="4"/>
  <c r="S875" i="4"/>
  <c r="Q875" i="4"/>
  <c r="P875" i="4"/>
  <c r="M875" i="4"/>
  <c r="X875" i="4"/>
  <c r="O875" i="4"/>
  <c r="W875" i="4"/>
  <c r="N875" i="4"/>
  <c r="V878" i="4"/>
  <c r="U878" i="4"/>
  <c r="T878" i="4"/>
  <c r="R878" i="4"/>
  <c r="S878" i="4"/>
  <c r="Q878" i="4"/>
  <c r="P878" i="4"/>
  <c r="M878" i="4"/>
  <c r="X878" i="4"/>
  <c r="O878" i="4"/>
  <c r="W878" i="4"/>
  <c r="N878" i="4"/>
  <c r="V881" i="4"/>
  <c r="U881" i="4"/>
  <c r="T881" i="4"/>
  <c r="R881" i="4"/>
  <c r="S881" i="4"/>
  <c r="Q881" i="4"/>
  <c r="P881" i="4"/>
  <c r="M881" i="4"/>
  <c r="X881" i="4"/>
  <c r="O881" i="4"/>
  <c r="W881" i="4"/>
  <c r="N881" i="4"/>
  <c r="V884" i="4"/>
  <c r="U884" i="4"/>
  <c r="T884" i="4"/>
  <c r="R884" i="4"/>
  <c r="S884" i="4"/>
  <c r="Q884" i="4"/>
  <c r="P884" i="4"/>
  <c r="M884" i="4"/>
  <c r="X884" i="4"/>
  <c r="O884" i="4"/>
  <c r="W884" i="4"/>
  <c r="N884" i="4"/>
  <c r="V887" i="4"/>
  <c r="U887" i="4"/>
  <c r="T887" i="4"/>
  <c r="R887" i="4"/>
  <c r="S887" i="4"/>
  <c r="Q887" i="4"/>
  <c r="P887" i="4"/>
  <c r="M887" i="4"/>
  <c r="X887" i="4"/>
  <c r="O887" i="4"/>
  <c r="W887" i="4"/>
  <c r="N887" i="4"/>
  <c r="V890" i="4"/>
  <c r="U890" i="4"/>
  <c r="T890" i="4"/>
  <c r="R890" i="4"/>
  <c r="S890" i="4"/>
  <c r="Q890" i="4"/>
  <c r="P890" i="4"/>
  <c r="M890" i="4"/>
  <c r="X890" i="4"/>
  <c r="O890" i="4"/>
  <c r="W890" i="4"/>
  <c r="N890" i="4"/>
  <c r="V893" i="4"/>
  <c r="U893" i="4"/>
  <c r="T893" i="4"/>
  <c r="R893" i="4"/>
  <c r="S893" i="4"/>
  <c r="Q893" i="4"/>
  <c r="P893" i="4"/>
  <c r="M893" i="4"/>
  <c r="X893" i="4"/>
  <c r="O893" i="4"/>
  <c r="W893" i="4"/>
  <c r="N893" i="4"/>
  <c r="V896" i="4"/>
  <c r="U896" i="4"/>
  <c r="T896" i="4"/>
  <c r="R896" i="4"/>
  <c r="S896" i="4"/>
  <c r="Q896" i="4"/>
  <c r="P896" i="4"/>
  <c r="M896" i="4"/>
  <c r="X896" i="4"/>
  <c r="O896" i="4"/>
  <c r="W896" i="4"/>
  <c r="N896" i="4"/>
  <c r="V899" i="4"/>
  <c r="U899" i="4"/>
  <c r="T899" i="4"/>
  <c r="R899" i="4"/>
  <c r="S899" i="4"/>
  <c r="Q899" i="4"/>
  <c r="P899" i="4"/>
  <c r="M899" i="4"/>
  <c r="X899" i="4"/>
  <c r="O899" i="4"/>
  <c r="W899" i="4"/>
  <c r="N899" i="4"/>
  <c r="V902" i="4"/>
  <c r="U902" i="4"/>
  <c r="T902" i="4"/>
  <c r="R902" i="4"/>
  <c r="S902" i="4"/>
  <c r="Q902" i="4"/>
  <c r="P902" i="4"/>
  <c r="M902" i="4"/>
  <c r="X902" i="4"/>
  <c r="O902" i="4"/>
  <c r="W902" i="4"/>
  <c r="N902" i="4"/>
  <c r="V905" i="4"/>
  <c r="U905" i="4"/>
  <c r="T905" i="4"/>
  <c r="R905" i="4"/>
  <c r="S905" i="4"/>
  <c r="Q905" i="4"/>
  <c r="P905" i="4"/>
  <c r="M905" i="4"/>
  <c r="X905" i="4"/>
  <c r="O905" i="4"/>
  <c r="W905" i="4"/>
  <c r="N905" i="4"/>
  <c r="V908" i="4"/>
  <c r="U908" i="4"/>
  <c r="T908" i="4"/>
  <c r="S908" i="4"/>
  <c r="R908" i="4"/>
  <c r="Q908" i="4"/>
  <c r="P908" i="4"/>
  <c r="M908" i="4"/>
  <c r="X908" i="4"/>
  <c r="O908" i="4"/>
  <c r="W908" i="4"/>
  <c r="N908" i="4"/>
  <c r="V911" i="4"/>
  <c r="U911" i="4"/>
  <c r="T911" i="4"/>
  <c r="R911" i="4"/>
  <c r="S911" i="4"/>
  <c r="Q911" i="4"/>
  <c r="P911" i="4"/>
  <c r="M911" i="4"/>
  <c r="X911" i="4"/>
  <c r="O911" i="4"/>
  <c r="W911" i="4"/>
  <c r="N911" i="4"/>
  <c r="V914" i="4"/>
  <c r="U914" i="4"/>
  <c r="T914" i="4"/>
  <c r="R914" i="4"/>
  <c r="S914" i="4"/>
  <c r="Q914" i="4"/>
  <c r="P914" i="4"/>
  <c r="M914" i="4"/>
  <c r="X914" i="4"/>
  <c r="O914" i="4"/>
  <c r="W914" i="4"/>
  <c r="N914" i="4"/>
  <c r="V917" i="4"/>
  <c r="U917" i="4"/>
  <c r="T917" i="4"/>
  <c r="S917" i="4"/>
  <c r="R917" i="4"/>
  <c r="Q917" i="4"/>
  <c r="P917" i="4"/>
  <c r="M917" i="4"/>
  <c r="X917" i="4"/>
  <c r="O917" i="4"/>
  <c r="W917" i="4"/>
  <c r="N917" i="4"/>
  <c r="V920" i="4"/>
  <c r="U920" i="4"/>
  <c r="T920" i="4"/>
  <c r="R920" i="4"/>
  <c r="S920" i="4"/>
  <c r="Q920" i="4"/>
  <c r="P920" i="4"/>
  <c r="M920" i="4"/>
  <c r="X920" i="4"/>
  <c r="O920" i="4"/>
  <c r="W920" i="4"/>
  <c r="N920" i="4"/>
  <c r="V923" i="4"/>
  <c r="U923" i="4"/>
  <c r="T923" i="4"/>
  <c r="R923" i="4"/>
  <c r="S923" i="4"/>
  <c r="Q923" i="4"/>
  <c r="P923" i="4"/>
  <c r="M923" i="4"/>
  <c r="X923" i="4"/>
  <c r="O923" i="4"/>
  <c r="W923" i="4"/>
  <c r="N923" i="4"/>
  <c r="V926" i="4"/>
  <c r="U926" i="4"/>
  <c r="T926" i="4"/>
  <c r="S926" i="4"/>
  <c r="R926" i="4"/>
  <c r="Q926" i="4"/>
  <c r="P926" i="4"/>
  <c r="M926" i="4"/>
  <c r="X926" i="4"/>
  <c r="O926" i="4"/>
  <c r="W926" i="4"/>
  <c r="N926" i="4"/>
  <c r="V929" i="4"/>
  <c r="U929" i="4"/>
  <c r="T929" i="4"/>
  <c r="R929" i="4"/>
  <c r="S929" i="4"/>
  <c r="Q929" i="4"/>
  <c r="P929" i="4"/>
  <c r="M929" i="4"/>
  <c r="X929" i="4"/>
  <c r="O929" i="4"/>
  <c r="W929" i="4"/>
  <c r="N929" i="4"/>
  <c r="V932" i="4"/>
  <c r="U932" i="4"/>
  <c r="T932" i="4"/>
  <c r="R932" i="4"/>
  <c r="S932" i="4"/>
  <c r="Q932" i="4"/>
  <c r="P932" i="4"/>
  <c r="M932" i="4"/>
  <c r="X932" i="4"/>
  <c r="O932" i="4"/>
  <c r="W932" i="4"/>
  <c r="N932" i="4"/>
  <c r="V935" i="4"/>
  <c r="U935" i="4"/>
  <c r="T935" i="4"/>
  <c r="S935" i="4"/>
  <c r="R935" i="4"/>
  <c r="Q935" i="4"/>
  <c r="P935" i="4"/>
  <c r="M935" i="4"/>
  <c r="X935" i="4"/>
  <c r="O935" i="4"/>
  <c r="W935" i="4"/>
  <c r="N935" i="4"/>
  <c r="V938" i="4"/>
  <c r="U938" i="4"/>
  <c r="T938" i="4"/>
  <c r="R938" i="4"/>
  <c r="S938" i="4"/>
  <c r="Q938" i="4"/>
  <c r="P938" i="4"/>
  <c r="M938" i="4"/>
  <c r="X938" i="4"/>
  <c r="O938" i="4"/>
  <c r="W938" i="4"/>
  <c r="N938" i="4"/>
  <c r="V941" i="4"/>
  <c r="U941" i="4"/>
  <c r="T941" i="4"/>
  <c r="R941" i="4"/>
  <c r="S941" i="4"/>
  <c r="Q941" i="4"/>
  <c r="P941" i="4"/>
  <c r="M941" i="4"/>
  <c r="X941" i="4"/>
  <c r="O941" i="4"/>
  <c r="W941" i="4"/>
  <c r="N941" i="4"/>
  <c r="V944" i="4"/>
  <c r="U944" i="4"/>
  <c r="T944" i="4"/>
  <c r="S944" i="4"/>
  <c r="R944" i="4"/>
  <c r="Q944" i="4"/>
  <c r="P944" i="4"/>
  <c r="M944" i="4"/>
  <c r="X944" i="4"/>
  <c r="O944" i="4"/>
  <c r="W944" i="4"/>
  <c r="N944" i="4"/>
  <c r="V947" i="4"/>
  <c r="U947" i="4"/>
  <c r="T947" i="4"/>
  <c r="R947" i="4"/>
  <c r="S947" i="4"/>
  <c r="Q947" i="4"/>
  <c r="P947" i="4"/>
  <c r="M947" i="4"/>
  <c r="X947" i="4"/>
  <c r="O947" i="4"/>
  <c r="W947" i="4"/>
  <c r="N947" i="4"/>
  <c r="V950" i="4"/>
  <c r="U950" i="4"/>
  <c r="T950" i="4"/>
  <c r="R950" i="4"/>
  <c r="S950" i="4"/>
  <c r="Q950" i="4"/>
  <c r="P950" i="4"/>
  <c r="M950" i="4"/>
  <c r="X950" i="4"/>
  <c r="O950" i="4"/>
  <c r="W950" i="4"/>
  <c r="N950" i="4"/>
  <c r="V953" i="4"/>
  <c r="U953" i="4"/>
  <c r="T953" i="4"/>
  <c r="S953" i="4"/>
  <c r="R953" i="4"/>
  <c r="Q953" i="4"/>
  <c r="P953" i="4"/>
  <c r="M953" i="4"/>
  <c r="X953" i="4"/>
  <c r="O953" i="4"/>
  <c r="W953" i="4"/>
  <c r="N953" i="4"/>
  <c r="V956" i="4"/>
  <c r="U956" i="4"/>
  <c r="T956" i="4"/>
  <c r="R956" i="4"/>
  <c r="S956" i="4"/>
  <c r="Q956" i="4"/>
  <c r="P956" i="4"/>
  <c r="M956" i="4"/>
  <c r="X956" i="4"/>
  <c r="O956" i="4"/>
  <c r="W956" i="4"/>
  <c r="N956" i="4"/>
  <c r="V959" i="4"/>
  <c r="U959" i="4"/>
  <c r="T959" i="4"/>
  <c r="R959" i="4"/>
  <c r="S959" i="4"/>
  <c r="Q959" i="4"/>
  <c r="P959" i="4"/>
  <c r="M959" i="4"/>
  <c r="X959" i="4"/>
  <c r="O959" i="4"/>
  <c r="W959" i="4"/>
  <c r="N959" i="4"/>
  <c r="V962" i="4"/>
  <c r="U962" i="4"/>
  <c r="T962" i="4"/>
  <c r="S962" i="4"/>
  <c r="R962" i="4"/>
  <c r="Q962" i="4"/>
  <c r="P962" i="4"/>
  <c r="M962" i="4"/>
  <c r="X962" i="4"/>
  <c r="O962" i="4"/>
  <c r="W962" i="4"/>
  <c r="N962" i="4"/>
  <c r="V965" i="4"/>
  <c r="U965" i="4"/>
  <c r="T965" i="4"/>
  <c r="R965" i="4"/>
  <c r="S965" i="4"/>
  <c r="Q965" i="4"/>
  <c r="P965" i="4"/>
  <c r="M965" i="4"/>
  <c r="X965" i="4"/>
  <c r="O965" i="4"/>
  <c r="W965" i="4"/>
  <c r="N965" i="4"/>
  <c r="V968" i="4"/>
  <c r="U968" i="4"/>
  <c r="T968" i="4"/>
  <c r="R968" i="4"/>
  <c r="S968" i="4"/>
  <c r="Q968" i="4"/>
  <c r="P968" i="4"/>
  <c r="M968" i="4"/>
  <c r="X968" i="4"/>
  <c r="O968" i="4"/>
  <c r="W968" i="4"/>
  <c r="N968" i="4"/>
  <c r="V971" i="4"/>
  <c r="U971" i="4"/>
  <c r="T971" i="4"/>
  <c r="S971" i="4"/>
  <c r="R971" i="4"/>
  <c r="Q971" i="4"/>
  <c r="P971" i="4"/>
  <c r="M971" i="4"/>
  <c r="X971" i="4"/>
  <c r="O971" i="4"/>
  <c r="W971" i="4"/>
  <c r="N971" i="4"/>
  <c r="V972" i="4"/>
  <c r="U972" i="4"/>
  <c r="S972" i="4"/>
  <c r="T972" i="4"/>
  <c r="R972" i="4"/>
  <c r="Q972" i="4"/>
  <c r="X972" i="4"/>
  <c r="O972" i="4"/>
  <c r="W972" i="4"/>
  <c r="N972" i="4"/>
  <c r="P972" i="4"/>
  <c r="M972" i="4"/>
  <c r="V975" i="4"/>
  <c r="U975" i="4"/>
  <c r="T975" i="4"/>
  <c r="S975" i="4"/>
  <c r="R975" i="4"/>
  <c r="Q975" i="4"/>
  <c r="X975" i="4"/>
  <c r="O975" i="4"/>
  <c r="W975" i="4"/>
  <c r="N975" i="4"/>
  <c r="P975" i="4"/>
  <c r="M975" i="4"/>
  <c r="V978" i="4"/>
  <c r="U978" i="4"/>
  <c r="S978" i="4"/>
  <c r="T978" i="4"/>
  <c r="R978" i="4"/>
  <c r="Q978" i="4"/>
  <c r="X978" i="4"/>
  <c r="O978" i="4"/>
  <c r="W978" i="4"/>
  <c r="N978" i="4"/>
  <c r="P978" i="4"/>
  <c r="M978" i="4"/>
  <c r="V981" i="4"/>
  <c r="U981" i="4"/>
  <c r="S981" i="4"/>
  <c r="T981" i="4"/>
  <c r="R981" i="4"/>
  <c r="Q981" i="4"/>
  <c r="X981" i="4"/>
  <c r="O981" i="4"/>
  <c r="W981" i="4"/>
  <c r="N981" i="4"/>
  <c r="P981" i="4"/>
  <c r="M981" i="4"/>
  <c r="V985" i="4"/>
  <c r="U985" i="4"/>
  <c r="T985" i="4"/>
  <c r="S985" i="4"/>
  <c r="R985" i="4"/>
  <c r="Q985" i="4"/>
  <c r="X985" i="4"/>
  <c r="O985" i="4"/>
  <c r="W985" i="4"/>
  <c r="N985" i="4"/>
  <c r="M985" i="4"/>
  <c r="P985" i="4"/>
  <c r="V988" i="4"/>
  <c r="U988" i="4"/>
  <c r="T988" i="4"/>
  <c r="S988" i="4"/>
  <c r="R988" i="4"/>
  <c r="Q988" i="4"/>
  <c r="X988" i="4"/>
  <c r="O988" i="4"/>
  <c r="W988" i="4"/>
  <c r="N988" i="4"/>
  <c r="M988" i="4"/>
  <c r="P988" i="4"/>
  <c r="O1211" i="4"/>
  <c r="X1211" i="4"/>
  <c r="V1029" i="4"/>
  <c r="U1029" i="4"/>
  <c r="T1029" i="4"/>
  <c r="S1029" i="4"/>
  <c r="R1029" i="4"/>
  <c r="Q1029" i="4"/>
  <c r="W1029" i="4"/>
  <c r="N1029" i="4"/>
  <c r="P1029" i="4"/>
  <c r="M1029" i="4"/>
  <c r="O1029" i="4"/>
  <c r="X1029" i="4"/>
  <c r="V1032" i="4"/>
  <c r="U1032" i="4"/>
  <c r="S1032" i="4"/>
  <c r="T1032" i="4"/>
  <c r="R1032" i="4"/>
  <c r="Q1032" i="4"/>
  <c r="W1032" i="4"/>
  <c r="N1032" i="4"/>
  <c r="P1032" i="4"/>
  <c r="M1032" i="4"/>
  <c r="O1032" i="4"/>
  <c r="X1032" i="4"/>
  <c r="V1035" i="4"/>
  <c r="U1035" i="4"/>
  <c r="S1035" i="4"/>
  <c r="T1035" i="4"/>
  <c r="R1035" i="4"/>
  <c r="Q1035" i="4"/>
  <c r="W1035" i="4"/>
  <c r="N1035" i="4"/>
  <c r="P1035" i="4"/>
  <c r="M1035" i="4"/>
  <c r="O1035" i="4"/>
  <c r="X1035" i="4"/>
  <c r="V1038" i="4"/>
  <c r="U1038" i="4"/>
  <c r="T1038" i="4"/>
  <c r="S1038" i="4"/>
  <c r="R1038" i="4"/>
  <c r="Q1038" i="4"/>
  <c r="W1038" i="4"/>
  <c r="N1038" i="4"/>
  <c r="P1038" i="4"/>
  <c r="M1038" i="4"/>
  <c r="O1038" i="4"/>
  <c r="X1038" i="4"/>
  <c r="V1041" i="4"/>
  <c r="U1041" i="4"/>
  <c r="S1041" i="4"/>
  <c r="T1041" i="4"/>
  <c r="R1041" i="4"/>
  <c r="Q1041" i="4"/>
  <c r="W1041" i="4"/>
  <c r="N1041" i="4"/>
  <c r="P1041" i="4"/>
  <c r="M1041" i="4"/>
  <c r="O1041" i="4"/>
  <c r="X1041" i="4"/>
  <c r="V1044" i="4"/>
  <c r="U1044" i="4"/>
  <c r="S1044" i="4"/>
  <c r="T1044" i="4"/>
  <c r="R1044" i="4"/>
  <c r="Q1044" i="4"/>
  <c r="W1044" i="4"/>
  <c r="N1044" i="4"/>
  <c r="P1044" i="4"/>
  <c r="M1044" i="4"/>
  <c r="O1044" i="4"/>
  <c r="X1044" i="4"/>
  <c r="V1047" i="4"/>
  <c r="U1047" i="4"/>
  <c r="T1047" i="4"/>
  <c r="S1047" i="4"/>
  <c r="R1047" i="4"/>
  <c r="Q1047" i="4"/>
  <c r="W1047" i="4"/>
  <c r="N1047" i="4"/>
  <c r="P1047" i="4"/>
  <c r="M1047" i="4"/>
  <c r="O1047" i="4"/>
  <c r="X1047" i="4"/>
  <c r="V1051" i="4"/>
  <c r="U1051" i="4"/>
  <c r="T1051" i="4"/>
  <c r="S1051" i="4"/>
  <c r="R1051" i="4"/>
  <c r="Q1051" i="4"/>
  <c r="W1051" i="4"/>
  <c r="N1051" i="4"/>
  <c r="P1051" i="4"/>
  <c r="M1051" i="4"/>
  <c r="O1051" i="4"/>
  <c r="X1051" i="4"/>
  <c r="V1054" i="4"/>
  <c r="U1054" i="4"/>
  <c r="T1054" i="4"/>
  <c r="S1054" i="4"/>
  <c r="R1054" i="4"/>
  <c r="Q1054" i="4"/>
  <c r="W1054" i="4"/>
  <c r="N1054" i="4"/>
  <c r="P1054" i="4"/>
  <c r="M1054" i="4"/>
  <c r="O1054" i="4"/>
  <c r="X1054" i="4"/>
  <c r="V1057" i="4"/>
  <c r="U1057" i="4"/>
  <c r="T1057" i="4"/>
  <c r="S1057" i="4"/>
  <c r="R1057" i="4"/>
  <c r="Q1057" i="4"/>
  <c r="W1057" i="4"/>
  <c r="N1057" i="4"/>
  <c r="P1057" i="4"/>
  <c r="M1057" i="4"/>
  <c r="O1057" i="4"/>
  <c r="X1057" i="4"/>
  <c r="V1060" i="4"/>
  <c r="U1060" i="4"/>
  <c r="T1060" i="4"/>
  <c r="S1060" i="4"/>
  <c r="R1060" i="4"/>
  <c r="Q1060" i="4"/>
  <c r="W1060" i="4"/>
  <c r="N1060" i="4"/>
  <c r="P1060" i="4"/>
  <c r="M1060" i="4"/>
  <c r="O1060" i="4"/>
  <c r="X1060" i="4"/>
  <c r="V1063" i="4"/>
  <c r="U1063" i="4"/>
  <c r="T1063" i="4"/>
  <c r="S1063" i="4"/>
  <c r="R1063" i="4"/>
  <c r="Q1063" i="4"/>
  <c r="W1063" i="4"/>
  <c r="N1063" i="4"/>
  <c r="P1063" i="4"/>
  <c r="M1063" i="4"/>
  <c r="O1063" i="4"/>
  <c r="X1063" i="4"/>
  <c r="V1066" i="4"/>
  <c r="U1066" i="4"/>
  <c r="T1066" i="4"/>
  <c r="S1066" i="4"/>
  <c r="R1066" i="4"/>
  <c r="Q1066" i="4"/>
  <c r="W1066" i="4"/>
  <c r="N1066" i="4"/>
  <c r="P1066" i="4"/>
  <c r="M1066" i="4"/>
  <c r="O1066" i="4"/>
  <c r="X1066" i="4"/>
  <c r="V1069" i="4"/>
  <c r="U1069" i="4"/>
  <c r="T1069" i="4"/>
  <c r="S1069" i="4"/>
  <c r="R1069" i="4"/>
  <c r="Q1069" i="4"/>
  <c r="W1069" i="4"/>
  <c r="N1069" i="4"/>
  <c r="P1069" i="4"/>
  <c r="M1069" i="4"/>
  <c r="O1069" i="4"/>
  <c r="X1069" i="4"/>
  <c r="V1072" i="4"/>
  <c r="U1072" i="4"/>
  <c r="T1072" i="4"/>
  <c r="S1072" i="4"/>
  <c r="R1072" i="4"/>
  <c r="Q1072" i="4"/>
  <c r="W1072" i="4"/>
  <c r="N1072" i="4"/>
  <c r="P1072" i="4"/>
  <c r="M1072" i="4"/>
  <c r="O1072" i="4"/>
  <c r="X1072" i="4"/>
  <c r="V1076" i="4"/>
  <c r="U1076" i="4"/>
  <c r="T1076" i="4"/>
  <c r="R1076" i="4"/>
  <c r="S1076" i="4"/>
  <c r="Q1076" i="4"/>
  <c r="X1076" i="4"/>
  <c r="O1076" i="4"/>
  <c r="W1076" i="4"/>
  <c r="N1076" i="4"/>
  <c r="P1076" i="4"/>
  <c r="M1076" i="4"/>
  <c r="V2" i="4"/>
  <c r="U2" i="4"/>
  <c r="T2" i="4"/>
  <c r="S2" i="4"/>
  <c r="Q2" i="4"/>
  <c r="R2" i="4"/>
  <c r="W2" i="4"/>
  <c r="N2" i="4"/>
  <c r="P2" i="4"/>
  <c r="M2" i="4"/>
  <c r="X2" i="4"/>
  <c r="O2" i="4"/>
  <c r="Y8" i="4"/>
  <c r="V9" i="4"/>
  <c r="U9" i="4"/>
  <c r="T9" i="4"/>
  <c r="S9" i="4"/>
  <c r="R9" i="4"/>
  <c r="Q9" i="4"/>
  <c r="W9" i="4"/>
  <c r="N9" i="4"/>
  <c r="P9" i="4"/>
  <c r="M9" i="4"/>
  <c r="X9" i="4"/>
  <c r="O9" i="4"/>
  <c r="Y15" i="4"/>
  <c r="V18" i="4"/>
  <c r="U18" i="4"/>
  <c r="T18" i="4"/>
  <c r="S18" i="4"/>
  <c r="R18" i="4"/>
  <c r="Q18" i="4"/>
  <c r="W18" i="4"/>
  <c r="N18" i="4"/>
  <c r="P18" i="4"/>
  <c r="M18" i="4"/>
  <c r="X18" i="4"/>
  <c r="O18" i="4"/>
  <c r="Y24" i="4"/>
  <c r="Y27" i="4"/>
  <c r="V27" i="4"/>
  <c r="U27" i="4"/>
  <c r="T27" i="4"/>
  <c r="S27" i="4"/>
  <c r="R27" i="4"/>
  <c r="Q27" i="4"/>
  <c r="W27" i="4"/>
  <c r="N27" i="4"/>
  <c r="P27" i="4"/>
  <c r="M27" i="4"/>
  <c r="X27" i="4"/>
  <c r="O27" i="4"/>
  <c r="V36" i="4"/>
  <c r="U36" i="4"/>
  <c r="T36" i="4"/>
  <c r="S36" i="4"/>
  <c r="R36" i="4"/>
  <c r="Q36" i="4"/>
  <c r="W36" i="4"/>
  <c r="N36" i="4"/>
  <c r="P36" i="4"/>
  <c r="M36" i="4"/>
  <c r="X36" i="4"/>
  <c r="O36" i="4"/>
  <c r="V45" i="4"/>
  <c r="U45" i="4"/>
  <c r="T45" i="4"/>
  <c r="R45" i="4"/>
  <c r="S45" i="4"/>
  <c r="Q45" i="4"/>
  <c r="W45" i="4"/>
  <c r="N45" i="4"/>
  <c r="P45" i="4"/>
  <c r="M45" i="4"/>
  <c r="X45" i="4"/>
  <c r="O45" i="4"/>
  <c r="V55" i="4"/>
  <c r="U55" i="4"/>
  <c r="T55" i="4"/>
  <c r="S55" i="4"/>
  <c r="R55" i="4"/>
  <c r="Q55" i="4"/>
  <c r="W55" i="4"/>
  <c r="N55" i="4"/>
  <c r="P55" i="4"/>
  <c r="M55" i="4"/>
  <c r="X55" i="4"/>
  <c r="O55" i="4"/>
  <c r="Y62" i="4"/>
  <c r="V65" i="4"/>
  <c r="U65" i="4"/>
  <c r="T65" i="4"/>
  <c r="S65" i="4"/>
  <c r="R65" i="4"/>
  <c r="Q65" i="4"/>
  <c r="W65" i="4"/>
  <c r="N65" i="4"/>
  <c r="P65" i="4"/>
  <c r="M65" i="4"/>
  <c r="X65" i="4"/>
  <c r="O65" i="4"/>
  <c r="Y71" i="4"/>
  <c r="V74" i="4"/>
  <c r="U74" i="4"/>
  <c r="T74" i="4"/>
  <c r="S74" i="4"/>
  <c r="R74" i="4"/>
  <c r="Q74" i="4"/>
  <c r="W74" i="4"/>
  <c r="N74" i="4"/>
  <c r="P74" i="4"/>
  <c r="M74" i="4"/>
  <c r="X74" i="4"/>
  <c r="O74" i="4"/>
  <c r="Y80" i="4"/>
  <c r="V83" i="4"/>
  <c r="U83" i="4"/>
  <c r="T83" i="4"/>
  <c r="S83" i="4"/>
  <c r="R83" i="4"/>
  <c r="Q83" i="4"/>
  <c r="W83" i="4"/>
  <c r="N83" i="4"/>
  <c r="P83" i="4"/>
  <c r="M83" i="4"/>
  <c r="X83" i="4"/>
  <c r="O83" i="4"/>
  <c r="V92" i="4"/>
  <c r="U92" i="4"/>
  <c r="T92" i="4"/>
  <c r="S92" i="4"/>
  <c r="R92" i="4"/>
  <c r="Q92" i="4"/>
  <c r="W92" i="4"/>
  <c r="N92" i="4"/>
  <c r="P92" i="4"/>
  <c r="M92" i="4"/>
  <c r="X92" i="4"/>
  <c r="O92" i="4"/>
  <c r="V101" i="4"/>
  <c r="U101" i="4"/>
  <c r="T101" i="4"/>
  <c r="S101" i="4"/>
  <c r="R101" i="4"/>
  <c r="Q101" i="4"/>
  <c r="W101" i="4"/>
  <c r="N101" i="4"/>
  <c r="P101" i="4"/>
  <c r="M101" i="4"/>
  <c r="X101" i="4"/>
  <c r="O101" i="4"/>
  <c r="V110" i="4"/>
  <c r="U110" i="4"/>
  <c r="T110" i="4"/>
  <c r="S110" i="4"/>
  <c r="R110" i="4"/>
  <c r="Q110" i="4"/>
  <c r="W110" i="4"/>
  <c r="N110" i="4"/>
  <c r="P110" i="4"/>
  <c r="M110" i="4"/>
  <c r="X110" i="4"/>
  <c r="O110" i="4"/>
  <c r="V119" i="4"/>
  <c r="U119" i="4"/>
  <c r="T119" i="4"/>
  <c r="S119" i="4"/>
  <c r="R119" i="4"/>
  <c r="Q119" i="4"/>
  <c r="W119" i="4"/>
  <c r="N119" i="4"/>
  <c r="P119" i="4"/>
  <c r="M119" i="4"/>
  <c r="X119" i="4"/>
  <c r="O119" i="4"/>
  <c r="V126" i="4"/>
  <c r="U126" i="4"/>
  <c r="T126" i="4"/>
  <c r="S126" i="4"/>
  <c r="R126" i="4"/>
  <c r="Q126" i="4"/>
  <c r="W126" i="4"/>
  <c r="N126" i="4"/>
  <c r="P126" i="4"/>
  <c r="M126" i="4"/>
  <c r="X126" i="4"/>
  <c r="O126" i="4"/>
  <c r="V135" i="4"/>
  <c r="U135" i="4"/>
  <c r="T135" i="4"/>
  <c r="S135" i="4"/>
  <c r="R135" i="4"/>
  <c r="Q135" i="4"/>
  <c r="W135" i="4"/>
  <c r="N135" i="4"/>
  <c r="P135" i="4"/>
  <c r="M135" i="4"/>
  <c r="X135" i="4"/>
  <c r="O135" i="4"/>
  <c r="Y144" i="4"/>
  <c r="V144" i="4"/>
  <c r="U144" i="4"/>
  <c r="T144" i="4"/>
  <c r="S144" i="4"/>
  <c r="R144" i="4"/>
  <c r="Q144" i="4"/>
  <c r="W144" i="4"/>
  <c r="N144" i="4"/>
  <c r="P144" i="4"/>
  <c r="M144" i="4"/>
  <c r="X144" i="4"/>
  <c r="O144" i="4"/>
  <c r="Y153" i="4"/>
  <c r="V153" i="4"/>
  <c r="U153" i="4"/>
  <c r="T153" i="4"/>
  <c r="S153" i="4"/>
  <c r="R153" i="4"/>
  <c r="Q153" i="4"/>
  <c r="W153" i="4"/>
  <c r="N153" i="4"/>
  <c r="P153" i="4"/>
  <c r="M153" i="4"/>
  <c r="X153" i="4"/>
  <c r="O153" i="4"/>
  <c r="V160" i="4"/>
  <c r="U160" i="4"/>
  <c r="T160" i="4"/>
  <c r="R160" i="4"/>
  <c r="S160" i="4"/>
  <c r="Q160" i="4"/>
  <c r="W160" i="4"/>
  <c r="N160" i="4"/>
  <c r="P160" i="4"/>
  <c r="M160" i="4"/>
  <c r="X160" i="4"/>
  <c r="O160" i="4"/>
  <c r="V1176" i="4"/>
  <c r="W1176" i="4"/>
  <c r="N1176" i="4"/>
  <c r="P1176" i="4"/>
  <c r="M1176" i="4"/>
  <c r="X1176" i="4"/>
  <c r="O1176" i="4"/>
  <c r="V174" i="4"/>
  <c r="U174" i="4"/>
  <c r="T174" i="4"/>
  <c r="S174" i="4"/>
  <c r="R174" i="4"/>
  <c r="Q174" i="4"/>
  <c r="W174" i="4"/>
  <c r="N174" i="4"/>
  <c r="P174" i="4"/>
  <c r="M174" i="4"/>
  <c r="X174" i="4"/>
  <c r="O174" i="4"/>
  <c r="V1178" i="4"/>
  <c r="W1178" i="4"/>
  <c r="N1178" i="4"/>
  <c r="P1178" i="4"/>
  <c r="M1178" i="4"/>
  <c r="X1178" i="4"/>
  <c r="O1178" i="4"/>
  <c r="Y187" i="4"/>
  <c r="V187" i="4"/>
  <c r="U187" i="4"/>
  <c r="T187" i="4"/>
  <c r="R187" i="4"/>
  <c r="S187" i="4"/>
  <c r="Q187" i="4"/>
  <c r="W187" i="4"/>
  <c r="N187" i="4"/>
  <c r="P187" i="4"/>
  <c r="M187" i="4"/>
  <c r="X187" i="4"/>
  <c r="O187" i="4"/>
  <c r="V196" i="4"/>
  <c r="U196" i="4"/>
  <c r="T196" i="4"/>
  <c r="R196" i="4"/>
  <c r="S196" i="4"/>
  <c r="Q196" i="4"/>
  <c r="W196" i="4"/>
  <c r="N196" i="4"/>
  <c r="P196" i="4"/>
  <c r="M196" i="4"/>
  <c r="X196" i="4"/>
  <c r="O196" i="4"/>
  <c r="V205" i="4"/>
  <c r="U205" i="4"/>
  <c r="T205" i="4"/>
  <c r="R205" i="4"/>
  <c r="S205" i="4"/>
  <c r="Q205" i="4"/>
  <c r="W205" i="4"/>
  <c r="N205" i="4"/>
  <c r="P205" i="4"/>
  <c r="M205" i="4"/>
  <c r="X205" i="4"/>
  <c r="O205" i="4"/>
  <c r="V214" i="4"/>
  <c r="U214" i="4"/>
  <c r="T214" i="4"/>
  <c r="R214" i="4"/>
  <c r="S214" i="4"/>
  <c r="Q214" i="4"/>
  <c r="X214" i="4"/>
  <c r="O214" i="4"/>
  <c r="P214" i="4"/>
  <c r="N214" i="4"/>
  <c r="W214" i="4"/>
  <c r="M214" i="4"/>
  <c r="V224" i="4"/>
  <c r="U224" i="4"/>
  <c r="T224" i="4"/>
  <c r="S224" i="4"/>
  <c r="R224" i="4"/>
  <c r="Q224" i="4"/>
  <c r="X224" i="4"/>
  <c r="O224" i="4"/>
  <c r="W224" i="4"/>
  <c r="M224" i="4"/>
  <c r="P224" i="4"/>
  <c r="N224" i="4"/>
  <c r="V233" i="4"/>
  <c r="U233" i="4"/>
  <c r="T233" i="4"/>
  <c r="S233" i="4"/>
  <c r="R233" i="4"/>
  <c r="Q233" i="4"/>
  <c r="X233" i="4"/>
  <c r="O233" i="4"/>
  <c r="W233" i="4"/>
  <c r="M233" i="4"/>
  <c r="P233" i="4"/>
  <c r="N233" i="4"/>
  <c r="V242" i="4"/>
  <c r="U242" i="4"/>
  <c r="T242" i="4"/>
  <c r="S242" i="4"/>
  <c r="R242" i="4"/>
  <c r="Q242" i="4"/>
  <c r="X242" i="4"/>
  <c r="O242" i="4"/>
  <c r="W242" i="4"/>
  <c r="M242" i="4"/>
  <c r="P242" i="4"/>
  <c r="N242" i="4"/>
  <c r="V251" i="4"/>
  <c r="U251" i="4"/>
  <c r="T251" i="4"/>
  <c r="S251" i="4"/>
  <c r="R251" i="4"/>
  <c r="Q251" i="4"/>
  <c r="X251" i="4"/>
  <c r="O251" i="4"/>
  <c r="W251" i="4"/>
  <c r="M251" i="4"/>
  <c r="P251" i="4"/>
  <c r="N251" i="4"/>
  <c r="V260" i="4"/>
  <c r="U260" i="4"/>
  <c r="T260" i="4"/>
  <c r="S260" i="4"/>
  <c r="R260" i="4"/>
  <c r="Q260" i="4"/>
  <c r="X260" i="4"/>
  <c r="O260" i="4"/>
  <c r="W260" i="4"/>
  <c r="M260" i="4"/>
  <c r="P260" i="4"/>
  <c r="N260" i="4"/>
  <c r="Y267" i="4"/>
  <c r="V267" i="4"/>
  <c r="U267" i="4"/>
  <c r="T267" i="4"/>
  <c r="S267" i="4"/>
  <c r="R267" i="4"/>
  <c r="Q267" i="4"/>
  <c r="X267" i="4"/>
  <c r="O267" i="4"/>
  <c r="N267" i="4"/>
  <c r="W267" i="4"/>
  <c r="M267" i="4"/>
  <c r="P267" i="4"/>
  <c r="Y276" i="4"/>
  <c r="V276" i="4"/>
  <c r="U276" i="4"/>
  <c r="T276" i="4"/>
  <c r="S276" i="4"/>
  <c r="R276" i="4"/>
  <c r="Q276" i="4"/>
  <c r="X276" i="4"/>
  <c r="O276" i="4"/>
  <c r="N276" i="4"/>
  <c r="W276" i="4"/>
  <c r="M276" i="4"/>
  <c r="P276" i="4"/>
  <c r="V285" i="4"/>
  <c r="U285" i="4"/>
  <c r="T285" i="4"/>
  <c r="S285" i="4"/>
  <c r="R285" i="4"/>
  <c r="Q285" i="4"/>
  <c r="X285" i="4"/>
  <c r="O285" i="4"/>
  <c r="N285" i="4"/>
  <c r="W285" i="4"/>
  <c r="M285" i="4"/>
  <c r="P285" i="4"/>
  <c r="Y294" i="4"/>
  <c r="V294" i="4"/>
  <c r="U294" i="4"/>
  <c r="T294" i="4"/>
  <c r="S294" i="4"/>
  <c r="R294" i="4"/>
  <c r="Q294" i="4"/>
  <c r="X294" i="4"/>
  <c r="O294" i="4"/>
  <c r="N294" i="4"/>
  <c r="W294" i="4"/>
  <c r="M294" i="4"/>
  <c r="P294" i="4"/>
  <c r="V303" i="4"/>
  <c r="U303" i="4"/>
  <c r="T303" i="4"/>
  <c r="S303" i="4"/>
  <c r="R303" i="4"/>
  <c r="Q303" i="4"/>
  <c r="X303" i="4"/>
  <c r="O303" i="4"/>
  <c r="N303" i="4"/>
  <c r="W303" i="4"/>
  <c r="M303" i="4"/>
  <c r="P303" i="4"/>
  <c r="V312" i="4"/>
  <c r="U312" i="4"/>
  <c r="T312" i="4"/>
  <c r="S312" i="4"/>
  <c r="R312" i="4"/>
  <c r="Q312" i="4"/>
  <c r="X312" i="4"/>
  <c r="O312" i="4"/>
  <c r="N312" i="4"/>
  <c r="W312" i="4"/>
  <c r="M312" i="4"/>
  <c r="P312" i="4"/>
  <c r="Y321" i="4"/>
  <c r="V321" i="4"/>
  <c r="U321" i="4"/>
  <c r="T321" i="4"/>
  <c r="S321" i="4"/>
  <c r="R321" i="4"/>
  <c r="Q321" i="4"/>
  <c r="X321" i="4"/>
  <c r="O321" i="4"/>
  <c r="N321" i="4"/>
  <c r="W321" i="4"/>
  <c r="M321" i="4"/>
  <c r="P321" i="4"/>
  <c r="V330" i="4"/>
  <c r="U330" i="4"/>
  <c r="T330" i="4"/>
  <c r="S330" i="4"/>
  <c r="R330" i="4"/>
  <c r="Q330" i="4"/>
  <c r="X330" i="4"/>
  <c r="O330" i="4"/>
  <c r="N330" i="4"/>
  <c r="W330" i="4"/>
  <c r="M330" i="4"/>
  <c r="P330" i="4"/>
  <c r="V339" i="4"/>
  <c r="U339" i="4"/>
  <c r="T339" i="4"/>
  <c r="S339" i="4"/>
  <c r="R339" i="4"/>
  <c r="Q339" i="4"/>
  <c r="X339" i="4"/>
  <c r="O339" i="4"/>
  <c r="N339" i="4"/>
  <c r="W339" i="4"/>
  <c r="M339" i="4"/>
  <c r="P339" i="4"/>
  <c r="V348" i="4"/>
  <c r="U348" i="4"/>
  <c r="T348" i="4"/>
  <c r="S348" i="4"/>
  <c r="R348" i="4"/>
  <c r="Q348" i="4"/>
  <c r="X348" i="4"/>
  <c r="O348" i="4"/>
  <c r="N348" i="4"/>
  <c r="W348" i="4"/>
  <c r="M348" i="4"/>
  <c r="P348" i="4"/>
  <c r="Y357" i="4"/>
  <c r="V357" i="4"/>
  <c r="U357" i="4"/>
  <c r="T357" i="4"/>
  <c r="S357" i="4"/>
  <c r="R357" i="4"/>
  <c r="Q357" i="4"/>
  <c r="X357" i="4"/>
  <c r="O357" i="4"/>
  <c r="N357" i="4"/>
  <c r="W357" i="4"/>
  <c r="M357" i="4"/>
  <c r="P357" i="4"/>
  <c r="Y366" i="4"/>
  <c r="V366" i="4"/>
  <c r="U366" i="4"/>
  <c r="T366" i="4"/>
  <c r="S366" i="4"/>
  <c r="R366" i="4"/>
  <c r="Q366" i="4"/>
  <c r="X366" i="4"/>
  <c r="O366" i="4"/>
  <c r="N366" i="4"/>
  <c r="W366" i="4"/>
  <c r="M366" i="4"/>
  <c r="P366" i="4"/>
  <c r="V373" i="4"/>
  <c r="U373" i="4"/>
  <c r="T373" i="4"/>
  <c r="R373" i="4"/>
  <c r="S373" i="4"/>
  <c r="Q373" i="4"/>
  <c r="X373" i="4"/>
  <c r="O373" i="4"/>
  <c r="P373" i="4"/>
  <c r="N373" i="4"/>
  <c r="W373" i="4"/>
  <c r="M373" i="4"/>
  <c r="V381" i="4"/>
  <c r="U381" i="4"/>
  <c r="T381" i="4"/>
  <c r="S381" i="4"/>
  <c r="R381" i="4"/>
  <c r="Q381" i="4"/>
  <c r="W381" i="4"/>
  <c r="N381" i="4"/>
  <c r="P381" i="4"/>
  <c r="O381" i="4"/>
  <c r="X381" i="4"/>
  <c r="M381" i="4"/>
  <c r="Y390" i="4"/>
  <c r="V390" i="4"/>
  <c r="U390" i="4"/>
  <c r="T390" i="4"/>
  <c r="S390" i="4"/>
  <c r="R390" i="4"/>
  <c r="Q390" i="4"/>
  <c r="W390" i="4"/>
  <c r="N390" i="4"/>
  <c r="P390" i="4"/>
  <c r="O390" i="4"/>
  <c r="X390" i="4"/>
  <c r="M390" i="4"/>
  <c r="Y399" i="4"/>
  <c r="V399" i="4"/>
  <c r="U399" i="4"/>
  <c r="T399" i="4"/>
  <c r="S399" i="4"/>
  <c r="R399" i="4"/>
  <c r="Q399" i="4"/>
  <c r="W399" i="4"/>
  <c r="N399" i="4"/>
  <c r="P399" i="4"/>
  <c r="O399" i="4"/>
  <c r="X399" i="4"/>
  <c r="M399" i="4"/>
  <c r="V408" i="4"/>
  <c r="U408" i="4"/>
  <c r="T408" i="4"/>
  <c r="S408" i="4"/>
  <c r="R408" i="4"/>
  <c r="Q408" i="4"/>
  <c r="W408" i="4"/>
  <c r="N408" i="4"/>
  <c r="P408" i="4"/>
  <c r="O408" i="4"/>
  <c r="X408" i="4"/>
  <c r="M408" i="4"/>
  <c r="W1184" i="4"/>
  <c r="N1184" i="4"/>
  <c r="P1184" i="4"/>
  <c r="O1184" i="4"/>
  <c r="X1184" i="4"/>
  <c r="M1184" i="4"/>
  <c r="V421" i="4"/>
  <c r="U421" i="4"/>
  <c r="T421" i="4"/>
  <c r="R421" i="4"/>
  <c r="S421" i="4"/>
  <c r="Q421" i="4"/>
  <c r="W421" i="4"/>
  <c r="N421" i="4"/>
  <c r="X421" i="4"/>
  <c r="M421" i="4"/>
  <c r="P421" i="4"/>
  <c r="O421" i="4"/>
  <c r="V430" i="4"/>
  <c r="U430" i="4"/>
  <c r="T430" i="4"/>
  <c r="R430" i="4"/>
  <c r="S430" i="4"/>
  <c r="Q430" i="4"/>
  <c r="W430" i="4"/>
  <c r="N430" i="4"/>
  <c r="X430" i="4"/>
  <c r="M430" i="4"/>
  <c r="P430" i="4"/>
  <c r="O430" i="4"/>
  <c r="V439" i="4"/>
  <c r="U439" i="4"/>
  <c r="T439" i="4"/>
  <c r="R439" i="4"/>
  <c r="S439" i="4"/>
  <c r="Q439" i="4"/>
  <c r="W439" i="4"/>
  <c r="N439" i="4"/>
  <c r="X439" i="4"/>
  <c r="M439" i="4"/>
  <c r="P439" i="4"/>
  <c r="O439" i="4"/>
  <c r="V448" i="4"/>
  <c r="U448" i="4"/>
  <c r="T448" i="4"/>
  <c r="R448" i="4"/>
  <c r="S448" i="4"/>
  <c r="Q448" i="4"/>
  <c r="W448" i="4"/>
  <c r="N448" i="4"/>
  <c r="X448" i="4"/>
  <c r="M448" i="4"/>
  <c r="P448" i="4"/>
  <c r="O448" i="4"/>
  <c r="V457" i="4"/>
  <c r="U457" i="4"/>
  <c r="T457" i="4"/>
  <c r="R457" i="4"/>
  <c r="S457" i="4"/>
  <c r="Q457" i="4"/>
  <c r="W457" i="4"/>
  <c r="N457" i="4"/>
  <c r="X457" i="4"/>
  <c r="M457" i="4"/>
  <c r="P457" i="4"/>
  <c r="O457" i="4"/>
  <c r="V466" i="4"/>
  <c r="U466" i="4"/>
  <c r="T466" i="4"/>
  <c r="R466" i="4"/>
  <c r="S466" i="4"/>
  <c r="Q466" i="4"/>
  <c r="W466" i="4"/>
  <c r="N466" i="4"/>
  <c r="X466" i="4"/>
  <c r="M466" i="4"/>
  <c r="P466" i="4"/>
  <c r="O466" i="4"/>
  <c r="V475" i="4"/>
  <c r="U475" i="4"/>
  <c r="T475" i="4"/>
  <c r="R475" i="4"/>
  <c r="S475" i="4"/>
  <c r="Q475" i="4"/>
  <c r="W475" i="4"/>
  <c r="N475" i="4"/>
  <c r="X475" i="4"/>
  <c r="M475" i="4"/>
  <c r="P475" i="4"/>
  <c r="O475" i="4"/>
  <c r="Y482" i="4"/>
  <c r="V482" i="4"/>
  <c r="U482" i="4"/>
  <c r="S482" i="4"/>
  <c r="T482" i="4"/>
  <c r="R482" i="4"/>
  <c r="Q482" i="4"/>
  <c r="W482" i="4"/>
  <c r="N482" i="4"/>
  <c r="O482" i="4"/>
  <c r="X482" i="4"/>
  <c r="M482" i="4"/>
  <c r="P482" i="4"/>
  <c r="V491" i="4"/>
  <c r="U491" i="4"/>
  <c r="S491" i="4"/>
  <c r="T491" i="4"/>
  <c r="R491" i="4"/>
  <c r="Q491" i="4"/>
  <c r="W491" i="4"/>
  <c r="N491" i="4"/>
  <c r="O491" i="4"/>
  <c r="X491" i="4"/>
  <c r="M491" i="4"/>
  <c r="P491" i="4"/>
  <c r="V500" i="4"/>
  <c r="U500" i="4"/>
  <c r="S500" i="4"/>
  <c r="T500" i="4"/>
  <c r="R500" i="4"/>
  <c r="Q500" i="4"/>
  <c r="W500" i="4"/>
  <c r="N500" i="4"/>
  <c r="O500" i="4"/>
  <c r="X500" i="4"/>
  <c r="M500" i="4"/>
  <c r="P500" i="4"/>
  <c r="V517" i="4"/>
  <c r="U517" i="4"/>
  <c r="T517" i="4"/>
  <c r="R517" i="4"/>
  <c r="S517" i="4"/>
  <c r="Q517" i="4"/>
  <c r="X517" i="4"/>
  <c r="O517" i="4"/>
  <c r="W517" i="4"/>
  <c r="M517" i="4"/>
  <c r="P517" i="4"/>
  <c r="N517" i="4"/>
  <c r="V526" i="4"/>
  <c r="U526" i="4"/>
  <c r="T526" i="4"/>
  <c r="R526" i="4"/>
  <c r="S526" i="4"/>
  <c r="Q526" i="4"/>
  <c r="X526" i="4"/>
  <c r="O526" i="4"/>
  <c r="W526" i="4"/>
  <c r="M526" i="4"/>
  <c r="P526" i="4"/>
  <c r="N526" i="4"/>
  <c r="V535" i="4"/>
  <c r="U535" i="4"/>
  <c r="T535" i="4"/>
  <c r="R535" i="4"/>
  <c r="S535" i="4"/>
  <c r="Q535" i="4"/>
  <c r="X535" i="4"/>
  <c r="O535" i="4"/>
  <c r="W535" i="4"/>
  <c r="M535" i="4"/>
  <c r="P535" i="4"/>
  <c r="N535" i="4"/>
  <c r="V1188" i="4"/>
  <c r="X1188" i="4"/>
  <c r="O1188" i="4"/>
  <c r="W1188" i="4"/>
  <c r="M1188" i="4"/>
  <c r="P1188" i="4"/>
  <c r="N1188" i="4"/>
  <c r="V542" i="4"/>
  <c r="U542" i="4"/>
  <c r="S542" i="4"/>
  <c r="T542" i="4"/>
  <c r="R542" i="4"/>
  <c r="Q542" i="4"/>
  <c r="X542" i="4"/>
  <c r="O542" i="4"/>
  <c r="N542" i="4"/>
  <c r="W542" i="4"/>
  <c r="M542" i="4"/>
  <c r="P542" i="4"/>
  <c r="V546" i="4"/>
  <c r="U546" i="4"/>
  <c r="S546" i="4"/>
  <c r="T546" i="4"/>
  <c r="R546" i="4"/>
  <c r="Q546" i="4"/>
  <c r="P546" i="4"/>
  <c r="M546" i="4"/>
  <c r="O546" i="4"/>
  <c r="X546" i="4"/>
  <c r="N546" i="4"/>
  <c r="W546" i="4"/>
  <c r="V549" i="4"/>
  <c r="U549" i="4"/>
  <c r="T549" i="4"/>
  <c r="S549" i="4"/>
  <c r="R549" i="4"/>
  <c r="Q549" i="4"/>
  <c r="P549" i="4"/>
  <c r="M549" i="4"/>
  <c r="O549" i="4"/>
  <c r="X549" i="4"/>
  <c r="N549" i="4"/>
  <c r="W549" i="4"/>
  <c r="V552" i="4"/>
  <c r="U552" i="4"/>
  <c r="T552" i="4"/>
  <c r="S552" i="4"/>
  <c r="R552" i="4"/>
  <c r="Q552" i="4"/>
  <c r="P552" i="4"/>
  <c r="M552" i="4"/>
  <c r="O552" i="4"/>
  <c r="X552" i="4"/>
  <c r="N552" i="4"/>
  <c r="W552" i="4"/>
  <c r="V555" i="4"/>
  <c r="U555" i="4"/>
  <c r="S555" i="4"/>
  <c r="T555" i="4"/>
  <c r="R555" i="4"/>
  <c r="Q555" i="4"/>
  <c r="P555" i="4"/>
  <c r="M555" i="4"/>
  <c r="O555" i="4"/>
  <c r="X555" i="4"/>
  <c r="N555" i="4"/>
  <c r="W555" i="4"/>
  <c r="V558" i="4"/>
  <c r="U558" i="4"/>
  <c r="T558" i="4"/>
  <c r="S558" i="4"/>
  <c r="R558" i="4"/>
  <c r="Q558" i="4"/>
  <c r="P558" i="4"/>
  <c r="M558" i="4"/>
  <c r="O558" i="4"/>
  <c r="X558" i="4"/>
  <c r="N558" i="4"/>
  <c r="W558" i="4"/>
  <c r="V561" i="4"/>
  <c r="U561" i="4"/>
  <c r="T561" i="4"/>
  <c r="S561" i="4"/>
  <c r="R561" i="4"/>
  <c r="Q561" i="4"/>
  <c r="P561" i="4"/>
  <c r="M561" i="4"/>
  <c r="O561" i="4"/>
  <c r="X561" i="4"/>
  <c r="N561" i="4"/>
  <c r="W561" i="4"/>
  <c r="V564" i="4"/>
  <c r="U564" i="4"/>
  <c r="S564" i="4"/>
  <c r="T564" i="4"/>
  <c r="R564" i="4"/>
  <c r="Q564" i="4"/>
  <c r="P564" i="4"/>
  <c r="M564" i="4"/>
  <c r="O564" i="4"/>
  <c r="X564" i="4"/>
  <c r="N564" i="4"/>
  <c r="W564" i="4"/>
  <c r="V567" i="4"/>
  <c r="U567" i="4"/>
  <c r="T567" i="4"/>
  <c r="S567" i="4"/>
  <c r="R567" i="4"/>
  <c r="Q567" i="4"/>
  <c r="P567" i="4"/>
  <c r="M567" i="4"/>
  <c r="O567" i="4"/>
  <c r="X567" i="4"/>
  <c r="N567" i="4"/>
  <c r="W567" i="4"/>
  <c r="V637" i="4"/>
  <c r="U637" i="4"/>
  <c r="T637" i="4"/>
  <c r="R637" i="4"/>
  <c r="S637" i="4"/>
  <c r="Q637" i="4"/>
  <c r="W637" i="4"/>
  <c r="N637" i="4"/>
  <c r="P637" i="4"/>
  <c r="O637" i="4"/>
  <c r="X637" i="4"/>
  <c r="M637" i="4"/>
  <c r="V646" i="4"/>
  <c r="U646" i="4"/>
  <c r="T646" i="4"/>
  <c r="R646" i="4"/>
  <c r="S646" i="4"/>
  <c r="Q646" i="4"/>
  <c r="W646" i="4"/>
  <c r="N646" i="4"/>
  <c r="P646" i="4"/>
  <c r="O646" i="4"/>
  <c r="X646" i="4"/>
  <c r="M646" i="4"/>
  <c r="V682" i="4"/>
  <c r="U682" i="4"/>
  <c r="T682" i="4"/>
  <c r="R682" i="4"/>
  <c r="S682" i="4"/>
  <c r="Q682" i="4"/>
  <c r="P682" i="4"/>
  <c r="M682" i="4"/>
  <c r="O682" i="4"/>
  <c r="N682" i="4"/>
  <c r="X682" i="4"/>
  <c r="W682" i="4"/>
  <c r="V691" i="4"/>
  <c r="U691" i="4"/>
  <c r="T691" i="4"/>
  <c r="R691" i="4"/>
  <c r="S691" i="4"/>
  <c r="Q691" i="4"/>
  <c r="P691" i="4"/>
  <c r="M691" i="4"/>
  <c r="O691" i="4"/>
  <c r="N691" i="4"/>
  <c r="X691" i="4"/>
  <c r="W691" i="4"/>
  <c r="V1205" i="4"/>
  <c r="W1205" i="4"/>
  <c r="M1205" i="4"/>
  <c r="P1205" i="4"/>
  <c r="N1205" i="4"/>
  <c r="V973" i="4"/>
  <c r="U973" i="4"/>
  <c r="T973" i="4"/>
  <c r="S973" i="4"/>
  <c r="R973" i="4"/>
  <c r="Q973" i="4"/>
  <c r="X973" i="4"/>
  <c r="O973" i="4"/>
  <c r="W973" i="4"/>
  <c r="N973" i="4"/>
  <c r="P973" i="4"/>
  <c r="M973" i="4"/>
  <c r="V976" i="4"/>
  <c r="U976" i="4"/>
  <c r="T976" i="4"/>
  <c r="S976" i="4"/>
  <c r="R976" i="4"/>
  <c r="Q976" i="4"/>
  <c r="X976" i="4"/>
  <c r="O976" i="4"/>
  <c r="W976" i="4"/>
  <c r="N976" i="4"/>
  <c r="P976" i="4"/>
  <c r="M976" i="4"/>
  <c r="V979" i="4"/>
  <c r="U979" i="4"/>
  <c r="T979" i="4"/>
  <c r="S979" i="4"/>
  <c r="R979" i="4"/>
  <c r="Q979" i="4"/>
  <c r="X979" i="4"/>
  <c r="O979" i="4"/>
  <c r="W979" i="4"/>
  <c r="N979" i="4"/>
  <c r="M979" i="4"/>
  <c r="P979" i="4"/>
  <c r="V982" i="4"/>
  <c r="U982" i="4"/>
  <c r="T982" i="4"/>
  <c r="S982" i="4"/>
  <c r="R982" i="4"/>
  <c r="Q982" i="4"/>
  <c r="X982" i="4"/>
  <c r="O982" i="4"/>
  <c r="W982" i="4"/>
  <c r="N982" i="4"/>
  <c r="P982" i="4"/>
  <c r="M982" i="4"/>
  <c r="V983" i="4"/>
  <c r="U983" i="4"/>
  <c r="T983" i="4"/>
  <c r="R983" i="4"/>
  <c r="S983" i="4"/>
  <c r="Q983" i="4"/>
  <c r="X983" i="4"/>
  <c r="O983" i="4"/>
  <c r="W983" i="4"/>
  <c r="N983" i="4"/>
  <c r="P983" i="4"/>
  <c r="M983" i="4"/>
  <c r="V986" i="4"/>
  <c r="U986" i="4"/>
  <c r="T986" i="4"/>
  <c r="R986" i="4"/>
  <c r="S986" i="4"/>
  <c r="Q986" i="4"/>
  <c r="X986" i="4"/>
  <c r="O986" i="4"/>
  <c r="W986" i="4"/>
  <c r="N986" i="4"/>
  <c r="P986" i="4"/>
  <c r="M986" i="4"/>
  <c r="V989" i="4"/>
  <c r="U989" i="4"/>
  <c r="T989" i="4"/>
  <c r="S989" i="4"/>
  <c r="R989" i="4"/>
  <c r="Q989" i="4"/>
  <c r="X989" i="4"/>
  <c r="O989" i="4"/>
  <c r="W989" i="4"/>
  <c r="N989" i="4"/>
  <c r="P989" i="4"/>
  <c r="M989" i="4"/>
  <c r="V993" i="4"/>
  <c r="U993" i="4"/>
  <c r="T993" i="4"/>
  <c r="S993" i="4"/>
  <c r="R993" i="4"/>
  <c r="Q993" i="4"/>
  <c r="X993" i="4"/>
  <c r="O993" i="4"/>
  <c r="W993" i="4"/>
  <c r="N993" i="4"/>
  <c r="M993" i="4"/>
  <c r="P993" i="4"/>
  <c r="V994" i="4"/>
  <c r="U994" i="4"/>
  <c r="T994" i="4"/>
  <c r="S994" i="4"/>
  <c r="R994" i="4"/>
  <c r="Q994" i="4"/>
  <c r="W994" i="4"/>
  <c r="N994" i="4"/>
  <c r="P994" i="4"/>
  <c r="M994" i="4"/>
  <c r="O994" i="4"/>
  <c r="X994" i="4"/>
  <c r="V997" i="4"/>
  <c r="U997" i="4"/>
  <c r="T997" i="4"/>
  <c r="S997" i="4"/>
  <c r="R997" i="4"/>
  <c r="Q997" i="4"/>
  <c r="W997" i="4"/>
  <c r="N997" i="4"/>
  <c r="P997" i="4"/>
  <c r="M997" i="4"/>
  <c r="O997" i="4"/>
  <c r="X997" i="4"/>
  <c r="V1000" i="4"/>
  <c r="U1000" i="4"/>
  <c r="T1000" i="4"/>
  <c r="S1000" i="4"/>
  <c r="R1000" i="4"/>
  <c r="Q1000" i="4"/>
  <c r="W1000" i="4"/>
  <c r="N1000" i="4"/>
  <c r="P1000" i="4"/>
  <c r="M1000" i="4"/>
  <c r="O1000" i="4"/>
  <c r="X1000" i="4"/>
  <c r="V1003" i="4"/>
  <c r="U1003" i="4"/>
  <c r="T1003" i="4"/>
  <c r="S1003" i="4"/>
  <c r="R1003" i="4"/>
  <c r="Q1003" i="4"/>
  <c r="W1003" i="4"/>
  <c r="N1003" i="4"/>
  <c r="P1003" i="4"/>
  <c r="M1003" i="4"/>
  <c r="O1003" i="4"/>
  <c r="X1003" i="4"/>
  <c r="V1006" i="4"/>
  <c r="U1006" i="4"/>
  <c r="T1006" i="4"/>
  <c r="S1006" i="4"/>
  <c r="R1006" i="4"/>
  <c r="Q1006" i="4"/>
  <c r="W1006" i="4"/>
  <c r="N1006" i="4"/>
  <c r="P1006" i="4"/>
  <c r="M1006" i="4"/>
  <c r="O1006" i="4"/>
  <c r="X1006" i="4"/>
  <c r="V1009" i="4"/>
  <c r="U1009" i="4"/>
  <c r="T1009" i="4"/>
  <c r="S1009" i="4"/>
  <c r="R1009" i="4"/>
  <c r="Q1009" i="4"/>
  <c r="W1009" i="4"/>
  <c r="N1009" i="4"/>
  <c r="P1009" i="4"/>
  <c r="M1009" i="4"/>
  <c r="O1009" i="4"/>
  <c r="X1009" i="4"/>
  <c r="V1012" i="4"/>
  <c r="U1012" i="4"/>
  <c r="T1012" i="4"/>
  <c r="S1012" i="4"/>
  <c r="R1012" i="4"/>
  <c r="Q1012" i="4"/>
  <c r="W1012" i="4"/>
  <c r="N1012" i="4"/>
  <c r="P1012" i="4"/>
  <c r="M1012" i="4"/>
  <c r="O1012" i="4"/>
  <c r="X1012" i="4"/>
  <c r="V1015" i="4"/>
  <c r="U1015" i="4"/>
  <c r="T1015" i="4"/>
  <c r="S1015" i="4"/>
  <c r="R1015" i="4"/>
  <c r="Q1015" i="4"/>
  <c r="W1015" i="4"/>
  <c r="N1015" i="4"/>
  <c r="P1015" i="4"/>
  <c r="M1015" i="4"/>
  <c r="O1015" i="4"/>
  <c r="X1015" i="4"/>
  <c r="V1018" i="4"/>
  <c r="U1018" i="4"/>
  <c r="T1018" i="4"/>
  <c r="S1018" i="4"/>
  <c r="R1018" i="4"/>
  <c r="Q1018" i="4"/>
  <c r="W1018" i="4"/>
  <c r="N1018" i="4"/>
  <c r="P1018" i="4"/>
  <c r="M1018" i="4"/>
  <c r="O1018" i="4"/>
  <c r="X1018" i="4"/>
  <c r="V1021" i="4"/>
  <c r="U1021" i="4"/>
  <c r="T1021" i="4"/>
  <c r="S1021" i="4"/>
  <c r="R1021" i="4"/>
  <c r="Q1021" i="4"/>
  <c r="W1021" i="4"/>
  <c r="N1021" i="4"/>
  <c r="P1021" i="4"/>
  <c r="M1021" i="4"/>
  <c r="O1021" i="4"/>
  <c r="X1021" i="4"/>
  <c r="V3" i="4"/>
  <c r="U3" i="4"/>
  <c r="T3" i="4"/>
  <c r="R3" i="4"/>
  <c r="S3" i="4"/>
  <c r="Q3" i="4"/>
  <c r="W3" i="4"/>
  <c r="N3" i="4"/>
  <c r="P3" i="4"/>
  <c r="M3" i="4"/>
  <c r="X3" i="4"/>
  <c r="O3" i="4"/>
  <c r="Y16" i="4"/>
  <c r="V16" i="4"/>
  <c r="U16" i="4"/>
  <c r="T16" i="4"/>
  <c r="S16" i="4"/>
  <c r="R16" i="4"/>
  <c r="Q16" i="4"/>
  <c r="W16" i="4"/>
  <c r="N16" i="4"/>
  <c r="P16" i="4"/>
  <c r="M16" i="4"/>
  <c r="X16" i="4"/>
  <c r="O16" i="4"/>
  <c r="V25" i="4"/>
  <c r="U25" i="4"/>
  <c r="T25" i="4"/>
  <c r="S25" i="4"/>
  <c r="R25" i="4"/>
  <c r="Q25" i="4"/>
  <c r="W25" i="4"/>
  <c r="N25" i="4"/>
  <c r="P25" i="4"/>
  <c r="M25" i="4"/>
  <c r="X25" i="4"/>
  <c r="O25" i="4"/>
  <c r="Y34" i="4"/>
  <c r="V34" i="4"/>
  <c r="U34" i="4"/>
  <c r="T34" i="4"/>
  <c r="S34" i="4"/>
  <c r="R34" i="4"/>
  <c r="Q34" i="4"/>
  <c r="W34" i="4"/>
  <c r="N34" i="4"/>
  <c r="P34" i="4"/>
  <c r="M34" i="4"/>
  <c r="X34" i="4"/>
  <c r="O34" i="4"/>
  <c r="Y43" i="4"/>
  <c r="V43" i="4"/>
  <c r="U43" i="4"/>
  <c r="T43" i="4"/>
  <c r="S43" i="4"/>
  <c r="R43" i="4"/>
  <c r="Q43" i="4"/>
  <c r="W43" i="4"/>
  <c r="N43" i="4"/>
  <c r="P43" i="4"/>
  <c r="M43" i="4"/>
  <c r="X43" i="4"/>
  <c r="O43" i="4"/>
  <c r="V52" i="4"/>
  <c r="U52" i="4"/>
  <c r="T52" i="4"/>
  <c r="S52" i="4"/>
  <c r="R52" i="4"/>
  <c r="Q52" i="4"/>
  <c r="W52" i="4"/>
  <c r="N52" i="4"/>
  <c r="P52" i="4"/>
  <c r="M52" i="4"/>
  <c r="X52" i="4"/>
  <c r="O52" i="4"/>
  <c r="V59" i="4"/>
  <c r="U59" i="4"/>
  <c r="T59" i="4"/>
  <c r="S59" i="4"/>
  <c r="R59" i="4"/>
  <c r="Q59" i="4"/>
  <c r="W59" i="4"/>
  <c r="N59" i="4"/>
  <c r="P59" i="4"/>
  <c r="M59" i="4"/>
  <c r="X59" i="4"/>
  <c r="O59" i="4"/>
  <c r="Y66" i="4"/>
  <c r="V66" i="4"/>
  <c r="U66" i="4"/>
  <c r="T66" i="4"/>
  <c r="S66" i="4"/>
  <c r="R66" i="4"/>
  <c r="Q66" i="4"/>
  <c r="W66" i="4"/>
  <c r="N66" i="4"/>
  <c r="P66" i="4"/>
  <c r="M66" i="4"/>
  <c r="X66" i="4"/>
  <c r="O66" i="4"/>
  <c r="Y75" i="4"/>
  <c r="V75" i="4"/>
  <c r="U75" i="4"/>
  <c r="T75" i="4"/>
  <c r="S75" i="4"/>
  <c r="R75" i="4"/>
  <c r="Q75" i="4"/>
  <c r="W75" i="4"/>
  <c r="N75" i="4"/>
  <c r="P75" i="4"/>
  <c r="M75" i="4"/>
  <c r="X75" i="4"/>
  <c r="O75" i="4"/>
  <c r="Y84" i="4"/>
  <c r="V84" i="4"/>
  <c r="U84" i="4"/>
  <c r="T84" i="4"/>
  <c r="S84" i="4"/>
  <c r="R84" i="4"/>
  <c r="Q84" i="4"/>
  <c r="W84" i="4"/>
  <c r="N84" i="4"/>
  <c r="P84" i="4"/>
  <c r="M84" i="4"/>
  <c r="X84" i="4"/>
  <c r="O84" i="4"/>
  <c r="Y93" i="4"/>
  <c r="V93" i="4"/>
  <c r="U93" i="4"/>
  <c r="T93" i="4"/>
  <c r="S93" i="4"/>
  <c r="R93" i="4"/>
  <c r="Q93" i="4"/>
  <c r="W93" i="4"/>
  <c r="N93" i="4"/>
  <c r="P93" i="4"/>
  <c r="M93" i="4"/>
  <c r="X93" i="4"/>
  <c r="O93" i="4"/>
  <c r="Y102" i="4"/>
  <c r="V102" i="4"/>
  <c r="U102" i="4"/>
  <c r="T102" i="4"/>
  <c r="S102" i="4"/>
  <c r="R102" i="4"/>
  <c r="Q102" i="4"/>
  <c r="W102" i="4"/>
  <c r="N102" i="4"/>
  <c r="P102" i="4"/>
  <c r="M102" i="4"/>
  <c r="X102" i="4"/>
  <c r="O102" i="4"/>
  <c r="Y111" i="4"/>
  <c r="V111" i="4"/>
  <c r="U111" i="4"/>
  <c r="T111" i="4"/>
  <c r="S111" i="4"/>
  <c r="R111" i="4"/>
  <c r="Q111" i="4"/>
  <c r="W111" i="4"/>
  <c r="N111" i="4"/>
  <c r="P111" i="4"/>
  <c r="M111" i="4"/>
  <c r="X111" i="4"/>
  <c r="O111" i="4"/>
  <c r="Y120" i="4"/>
  <c r="V120" i="4"/>
  <c r="U120" i="4"/>
  <c r="T120" i="4"/>
  <c r="S120" i="4"/>
  <c r="R120" i="4"/>
  <c r="Q120" i="4"/>
  <c r="W120" i="4"/>
  <c r="N120" i="4"/>
  <c r="P120" i="4"/>
  <c r="M120" i="4"/>
  <c r="X120" i="4"/>
  <c r="O120" i="4"/>
  <c r="Y133" i="4"/>
  <c r="V133" i="4"/>
  <c r="U133" i="4"/>
  <c r="T133" i="4"/>
  <c r="R133" i="4"/>
  <c r="S133" i="4"/>
  <c r="Q133" i="4"/>
  <c r="W133" i="4"/>
  <c r="N133" i="4"/>
  <c r="P133" i="4"/>
  <c r="M133" i="4"/>
  <c r="X133" i="4"/>
  <c r="O133" i="4"/>
  <c r="Y142" i="4"/>
  <c r="V142" i="4"/>
  <c r="U142" i="4"/>
  <c r="T142" i="4"/>
  <c r="R142" i="4"/>
  <c r="S142" i="4"/>
  <c r="Q142" i="4"/>
  <c r="W142" i="4"/>
  <c r="N142" i="4"/>
  <c r="P142" i="4"/>
  <c r="M142" i="4"/>
  <c r="X142" i="4"/>
  <c r="O142" i="4"/>
  <c r="Y151" i="4"/>
  <c r="V151" i="4"/>
  <c r="U151" i="4"/>
  <c r="T151" i="4"/>
  <c r="R151" i="4"/>
  <c r="S151" i="4"/>
  <c r="Q151" i="4"/>
  <c r="W151" i="4"/>
  <c r="N151" i="4"/>
  <c r="P151" i="4"/>
  <c r="M151" i="4"/>
  <c r="X151" i="4"/>
  <c r="O151" i="4"/>
  <c r="Y155" i="4"/>
  <c r="V155" i="4"/>
  <c r="U155" i="4"/>
  <c r="T155" i="4"/>
  <c r="S155" i="4"/>
  <c r="R155" i="4"/>
  <c r="Q155" i="4"/>
  <c r="W155" i="4"/>
  <c r="N155" i="4"/>
  <c r="P155" i="4"/>
  <c r="M155" i="4"/>
  <c r="X155" i="4"/>
  <c r="O155" i="4"/>
  <c r="Y164" i="4"/>
  <c r="V164" i="4"/>
  <c r="U164" i="4"/>
  <c r="T164" i="4"/>
  <c r="S164" i="4"/>
  <c r="R164" i="4"/>
  <c r="Q164" i="4"/>
  <c r="W164" i="4"/>
  <c r="N164" i="4"/>
  <c r="P164" i="4"/>
  <c r="M164" i="4"/>
  <c r="X164" i="4"/>
  <c r="O164" i="4"/>
  <c r="Y172" i="4"/>
  <c r="V172" i="4"/>
  <c r="U172" i="4"/>
  <c r="T172" i="4"/>
  <c r="R172" i="4"/>
  <c r="S172" i="4"/>
  <c r="Q172" i="4"/>
  <c r="W172" i="4"/>
  <c r="N172" i="4"/>
  <c r="P172" i="4"/>
  <c r="M172" i="4"/>
  <c r="X172" i="4"/>
  <c r="O172" i="4"/>
  <c r="Y182" i="4"/>
  <c r="V182" i="4"/>
  <c r="U182" i="4"/>
  <c r="T182" i="4"/>
  <c r="S182" i="4"/>
  <c r="R182" i="4"/>
  <c r="Q182" i="4"/>
  <c r="W182" i="4"/>
  <c r="N182" i="4"/>
  <c r="P182" i="4"/>
  <c r="M182" i="4"/>
  <c r="X182" i="4"/>
  <c r="O182" i="4"/>
  <c r="V191" i="4"/>
  <c r="U191" i="4"/>
  <c r="T191" i="4"/>
  <c r="S191" i="4"/>
  <c r="R191" i="4"/>
  <c r="Q191" i="4"/>
  <c r="W191" i="4"/>
  <c r="N191" i="4"/>
  <c r="P191" i="4"/>
  <c r="M191" i="4"/>
  <c r="X191" i="4"/>
  <c r="O191" i="4"/>
  <c r="Y200" i="4"/>
  <c r="V200" i="4"/>
  <c r="U200" i="4"/>
  <c r="T200" i="4"/>
  <c r="S200" i="4"/>
  <c r="R200" i="4"/>
  <c r="Q200" i="4"/>
  <c r="W200" i="4"/>
  <c r="N200" i="4"/>
  <c r="P200" i="4"/>
  <c r="M200" i="4"/>
  <c r="X200" i="4"/>
  <c r="O200" i="4"/>
  <c r="Y209" i="4"/>
  <c r="V209" i="4"/>
  <c r="U209" i="4"/>
  <c r="T209" i="4"/>
  <c r="S209" i="4"/>
  <c r="R209" i="4"/>
  <c r="Q209" i="4"/>
  <c r="X209" i="4"/>
  <c r="O209" i="4"/>
  <c r="N209" i="4"/>
  <c r="W209" i="4"/>
  <c r="M209" i="4"/>
  <c r="P209" i="4"/>
  <c r="V218" i="4"/>
  <c r="U218" i="4"/>
  <c r="T218" i="4"/>
  <c r="S218" i="4"/>
  <c r="R218" i="4"/>
  <c r="Q218" i="4"/>
  <c r="X218" i="4"/>
  <c r="O218" i="4"/>
  <c r="N218" i="4"/>
  <c r="W218" i="4"/>
  <c r="M218" i="4"/>
  <c r="P218" i="4"/>
  <c r="Y225" i="4"/>
  <c r="V225" i="4"/>
  <c r="U225" i="4"/>
  <c r="T225" i="4"/>
  <c r="S225" i="4"/>
  <c r="R225" i="4"/>
  <c r="Q225" i="4"/>
  <c r="X225" i="4"/>
  <c r="O225" i="4"/>
  <c r="P225" i="4"/>
  <c r="N225" i="4"/>
  <c r="W225" i="4"/>
  <c r="M225" i="4"/>
  <c r="Y234" i="4"/>
  <c r="V234" i="4"/>
  <c r="U234" i="4"/>
  <c r="T234" i="4"/>
  <c r="S234" i="4"/>
  <c r="R234" i="4"/>
  <c r="Q234" i="4"/>
  <c r="X234" i="4"/>
  <c r="O234" i="4"/>
  <c r="P234" i="4"/>
  <c r="N234" i="4"/>
  <c r="W234" i="4"/>
  <c r="M234" i="4"/>
  <c r="Y243" i="4"/>
  <c r="V243" i="4"/>
  <c r="U243" i="4"/>
  <c r="T243" i="4"/>
  <c r="S243" i="4"/>
  <c r="R243" i="4"/>
  <c r="Q243" i="4"/>
  <c r="X243" i="4"/>
  <c r="O243" i="4"/>
  <c r="P243" i="4"/>
  <c r="N243" i="4"/>
  <c r="W243" i="4"/>
  <c r="M243" i="4"/>
  <c r="Y252" i="4"/>
  <c r="V252" i="4"/>
  <c r="U252" i="4"/>
  <c r="T252" i="4"/>
  <c r="S252" i="4"/>
  <c r="R252" i="4"/>
  <c r="Q252" i="4"/>
  <c r="X252" i="4"/>
  <c r="O252" i="4"/>
  <c r="P252" i="4"/>
  <c r="N252" i="4"/>
  <c r="W252" i="4"/>
  <c r="M252" i="4"/>
  <c r="Y261" i="4"/>
  <c r="V261" i="4"/>
  <c r="U261" i="4"/>
  <c r="T261" i="4"/>
  <c r="S261" i="4"/>
  <c r="R261" i="4"/>
  <c r="Q261" i="4"/>
  <c r="X261" i="4"/>
  <c r="O261" i="4"/>
  <c r="P261" i="4"/>
  <c r="N261" i="4"/>
  <c r="W261" i="4"/>
  <c r="M261" i="4"/>
  <c r="Y265" i="4"/>
  <c r="V265" i="4"/>
  <c r="U265" i="4"/>
  <c r="T265" i="4"/>
  <c r="R265" i="4"/>
  <c r="S265" i="4"/>
  <c r="Q265" i="4"/>
  <c r="X265" i="4"/>
  <c r="O265" i="4"/>
  <c r="W265" i="4"/>
  <c r="M265" i="4"/>
  <c r="P265" i="4"/>
  <c r="N265" i="4"/>
  <c r="Y274" i="4"/>
  <c r="V274" i="4"/>
  <c r="U274" i="4"/>
  <c r="T274" i="4"/>
  <c r="R274" i="4"/>
  <c r="S274" i="4"/>
  <c r="Q274" i="4"/>
  <c r="X274" i="4"/>
  <c r="O274" i="4"/>
  <c r="W274" i="4"/>
  <c r="M274" i="4"/>
  <c r="P274" i="4"/>
  <c r="N274" i="4"/>
  <c r="Y283" i="4"/>
  <c r="V283" i="4"/>
  <c r="U283" i="4"/>
  <c r="T283" i="4"/>
  <c r="R283" i="4"/>
  <c r="S283" i="4"/>
  <c r="Q283" i="4"/>
  <c r="X283" i="4"/>
  <c r="O283" i="4"/>
  <c r="W283" i="4"/>
  <c r="M283" i="4"/>
  <c r="P283" i="4"/>
  <c r="N283" i="4"/>
  <c r="Y292" i="4"/>
  <c r="V292" i="4"/>
  <c r="U292" i="4"/>
  <c r="T292" i="4"/>
  <c r="R292" i="4"/>
  <c r="S292" i="4"/>
  <c r="Q292" i="4"/>
  <c r="X292" i="4"/>
  <c r="O292" i="4"/>
  <c r="W292" i="4"/>
  <c r="M292" i="4"/>
  <c r="P292" i="4"/>
  <c r="N292" i="4"/>
  <c r="V301" i="4"/>
  <c r="U301" i="4"/>
  <c r="T301" i="4"/>
  <c r="R301" i="4"/>
  <c r="S301" i="4"/>
  <c r="Q301" i="4"/>
  <c r="X301" i="4"/>
  <c r="O301" i="4"/>
  <c r="W301" i="4"/>
  <c r="M301" i="4"/>
  <c r="P301" i="4"/>
  <c r="N301" i="4"/>
  <c r="Y310" i="4"/>
  <c r="V310" i="4"/>
  <c r="J20" i="5" s="1"/>
  <c r="J21" i="5" s="1"/>
  <c r="U310" i="4"/>
  <c r="I20" i="5" s="1"/>
  <c r="T310" i="4"/>
  <c r="H20" i="5" s="1"/>
  <c r="R310" i="4"/>
  <c r="F20" i="5" s="1"/>
  <c r="F21" i="5" s="1"/>
  <c r="S310" i="4"/>
  <c r="G20" i="5" s="1"/>
  <c r="G21" i="5" s="1"/>
  <c r="Q310" i="4"/>
  <c r="E20" i="5" s="1"/>
  <c r="E21" i="5" s="1"/>
  <c r="X310" i="4"/>
  <c r="O310" i="4"/>
  <c r="W310" i="4"/>
  <c r="M310" i="4"/>
  <c r="P310" i="4"/>
  <c r="N310" i="4"/>
  <c r="Y319" i="4"/>
  <c r="V319" i="4"/>
  <c r="U319" i="4"/>
  <c r="T319" i="4"/>
  <c r="R319" i="4"/>
  <c r="S319" i="4"/>
  <c r="Q319" i="4"/>
  <c r="X319" i="4"/>
  <c r="O319" i="4"/>
  <c r="W319" i="4"/>
  <c r="M319" i="4"/>
  <c r="P319" i="4"/>
  <c r="N319" i="4"/>
  <c r="Y328" i="4"/>
  <c r="V328" i="4"/>
  <c r="U328" i="4"/>
  <c r="T328" i="4"/>
  <c r="R328" i="4"/>
  <c r="S328" i="4"/>
  <c r="Q328" i="4"/>
  <c r="X328" i="4"/>
  <c r="O328" i="4"/>
  <c r="W328" i="4"/>
  <c r="M328" i="4"/>
  <c r="P328" i="4"/>
  <c r="N328" i="4"/>
  <c r="Y337" i="4"/>
  <c r="V337" i="4"/>
  <c r="U337" i="4"/>
  <c r="T337" i="4"/>
  <c r="R337" i="4"/>
  <c r="S337" i="4"/>
  <c r="Q337" i="4"/>
  <c r="X337" i="4"/>
  <c r="O337" i="4"/>
  <c r="W337" i="4"/>
  <c r="M337" i="4"/>
  <c r="P337" i="4"/>
  <c r="N337" i="4"/>
  <c r="Y346" i="4"/>
  <c r="V346" i="4"/>
  <c r="U346" i="4"/>
  <c r="T346" i="4"/>
  <c r="R346" i="4"/>
  <c r="S346" i="4"/>
  <c r="Q346" i="4"/>
  <c r="X346" i="4"/>
  <c r="O346" i="4"/>
  <c r="W346" i="4"/>
  <c r="M346" i="4"/>
  <c r="P346" i="4"/>
  <c r="N346" i="4"/>
  <c r="V355" i="4"/>
  <c r="U355" i="4"/>
  <c r="T355" i="4"/>
  <c r="R355" i="4"/>
  <c r="S355" i="4"/>
  <c r="Q355" i="4"/>
  <c r="X355" i="4"/>
  <c r="O355" i="4"/>
  <c r="W355" i="4"/>
  <c r="M355" i="4"/>
  <c r="P355" i="4"/>
  <c r="N355" i="4"/>
  <c r="Y364" i="4"/>
  <c r="V364" i="4"/>
  <c r="U364" i="4"/>
  <c r="T364" i="4"/>
  <c r="R364" i="4"/>
  <c r="S364" i="4"/>
  <c r="Q364" i="4"/>
  <c r="X364" i="4"/>
  <c r="O364" i="4"/>
  <c r="W364" i="4"/>
  <c r="M364" i="4"/>
  <c r="P364" i="4"/>
  <c r="N364" i="4"/>
  <c r="Y368" i="4"/>
  <c r="V368" i="4"/>
  <c r="U368" i="4"/>
  <c r="T368" i="4"/>
  <c r="S368" i="4"/>
  <c r="R368" i="4"/>
  <c r="Q368" i="4"/>
  <c r="X368" i="4"/>
  <c r="O368" i="4"/>
  <c r="N368" i="4"/>
  <c r="W368" i="4"/>
  <c r="M368" i="4"/>
  <c r="P368" i="4"/>
  <c r="P1183" i="4"/>
  <c r="X1183" i="4"/>
  <c r="O1183" i="4"/>
  <c r="M1183" i="4"/>
  <c r="Y379" i="4"/>
  <c r="V379" i="4"/>
  <c r="U379" i="4"/>
  <c r="T379" i="4"/>
  <c r="S379" i="4"/>
  <c r="R379" i="4"/>
  <c r="Q379" i="4"/>
  <c r="W379" i="4"/>
  <c r="N379" i="4"/>
  <c r="O379" i="4"/>
  <c r="X379" i="4"/>
  <c r="M379" i="4"/>
  <c r="P379" i="4"/>
  <c r="Y388" i="4"/>
  <c r="V388" i="4"/>
  <c r="U388" i="4"/>
  <c r="T388" i="4"/>
  <c r="S388" i="4"/>
  <c r="R388" i="4"/>
  <c r="Q388" i="4"/>
  <c r="W388" i="4"/>
  <c r="N388" i="4"/>
  <c r="O388" i="4"/>
  <c r="X388" i="4"/>
  <c r="M388" i="4"/>
  <c r="P388" i="4"/>
  <c r="Y397" i="4"/>
  <c r="V397" i="4"/>
  <c r="U397" i="4"/>
  <c r="T397" i="4"/>
  <c r="S397" i="4"/>
  <c r="R397" i="4"/>
  <c r="Q397" i="4"/>
  <c r="W397" i="4"/>
  <c r="N397" i="4"/>
  <c r="O397" i="4"/>
  <c r="X397" i="4"/>
  <c r="M397" i="4"/>
  <c r="P397" i="4"/>
  <c r="Y406" i="4"/>
  <c r="V406" i="4"/>
  <c r="U406" i="4"/>
  <c r="T406" i="4"/>
  <c r="S406" i="4"/>
  <c r="R406" i="4"/>
  <c r="Q406" i="4"/>
  <c r="W406" i="4"/>
  <c r="N406" i="4"/>
  <c r="O406" i="4"/>
  <c r="X406" i="4"/>
  <c r="M406" i="4"/>
  <c r="P406" i="4"/>
  <c r="V416" i="4"/>
  <c r="U416" i="4"/>
  <c r="S416" i="4"/>
  <c r="T416" i="4"/>
  <c r="R416" i="4"/>
  <c r="Q416" i="4"/>
  <c r="W416" i="4"/>
  <c r="N416" i="4"/>
  <c r="P416" i="4"/>
  <c r="O416" i="4"/>
  <c r="X416" i="4"/>
  <c r="M416" i="4"/>
  <c r="Y425" i="4"/>
  <c r="V425" i="4"/>
  <c r="U425" i="4"/>
  <c r="S425" i="4"/>
  <c r="T425" i="4"/>
  <c r="R425" i="4"/>
  <c r="Q425" i="4"/>
  <c r="W425" i="4"/>
  <c r="N425" i="4"/>
  <c r="P425" i="4"/>
  <c r="O425" i="4"/>
  <c r="X425" i="4"/>
  <c r="M425" i="4"/>
  <c r="Y434" i="4"/>
  <c r="V434" i="4"/>
  <c r="U434" i="4"/>
  <c r="S434" i="4"/>
  <c r="T434" i="4"/>
  <c r="R434" i="4"/>
  <c r="Q434" i="4"/>
  <c r="W434" i="4"/>
  <c r="N434" i="4"/>
  <c r="P434" i="4"/>
  <c r="O434" i="4"/>
  <c r="X434" i="4"/>
  <c r="M434" i="4"/>
  <c r="Y443" i="4"/>
  <c r="V443" i="4"/>
  <c r="U443" i="4"/>
  <c r="S443" i="4"/>
  <c r="T443" i="4"/>
  <c r="R443" i="4"/>
  <c r="Q443" i="4"/>
  <c r="W443" i="4"/>
  <c r="N443" i="4"/>
  <c r="P443" i="4"/>
  <c r="O443" i="4"/>
  <c r="X443" i="4"/>
  <c r="M443" i="4"/>
  <c r="Y452" i="4"/>
  <c r="V452" i="4"/>
  <c r="U452" i="4"/>
  <c r="S452" i="4"/>
  <c r="T452" i="4"/>
  <c r="R452" i="4"/>
  <c r="Q452" i="4"/>
  <c r="W452" i="4"/>
  <c r="N452" i="4"/>
  <c r="P452" i="4"/>
  <c r="O452" i="4"/>
  <c r="X452" i="4"/>
  <c r="M452" i="4"/>
  <c r="Y461" i="4"/>
  <c r="V461" i="4"/>
  <c r="U461" i="4"/>
  <c r="S461" i="4"/>
  <c r="T461" i="4"/>
  <c r="R461" i="4"/>
  <c r="Q461" i="4"/>
  <c r="W461" i="4"/>
  <c r="N461" i="4"/>
  <c r="P461" i="4"/>
  <c r="O461" i="4"/>
  <c r="X461" i="4"/>
  <c r="M461" i="4"/>
  <c r="Y470" i="4"/>
  <c r="V470" i="4"/>
  <c r="U470" i="4"/>
  <c r="S470" i="4"/>
  <c r="T470" i="4"/>
  <c r="R470" i="4"/>
  <c r="Q470" i="4"/>
  <c r="W470" i="4"/>
  <c r="N470" i="4"/>
  <c r="P470" i="4"/>
  <c r="O470" i="4"/>
  <c r="X470" i="4"/>
  <c r="M470" i="4"/>
  <c r="V1185" i="4"/>
  <c r="W1185" i="4"/>
  <c r="N1185" i="4"/>
  <c r="P1185" i="4"/>
  <c r="O1185" i="4"/>
  <c r="X1185" i="4"/>
  <c r="M1185" i="4"/>
  <c r="V483" i="4"/>
  <c r="U483" i="4"/>
  <c r="S483" i="4"/>
  <c r="T483" i="4"/>
  <c r="R483" i="4"/>
  <c r="Q483" i="4"/>
  <c r="W483" i="4"/>
  <c r="N483" i="4"/>
  <c r="X483" i="4"/>
  <c r="M483" i="4"/>
  <c r="P483" i="4"/>
  <c r="O483" i="4"/>
  <c r="Y492" i="4"/>
  <c r="V492" i="4"/>
  <c r="U492" i="4"/>
  <c r="S492" i="4"/>
  <c r="T492" i="4"/>
  <c r="R492" i="4"/>
  <c r="Q492" i="4"/>
  <c r="W492" i="4"/>
  <c r="N492" i="4"/>
  <c r="X492" i="4"/>
  <c r="M492" i="4"/>
  <c r="P492" i="4"/>
  <c r="O492" i="4"/>
  <c r="Y501" i="4"/>
  <c r="V501" i="4"/>
  <c r="U501" i="4"/>
  <c r="S501" i="4"/>
  <c r="T501" i="4"/>
  <c r="R501" i="4"/>
  <c r="Q501" i="4"/>
  <c r="W501" i="4"/>
  <c r="N501" i="4"/>
  <c r="X501" i="4"/>
  <c r="M501" i="4"/>
  <c r="P501" i="4"/>
  <c r="O501" i="4"/>
  <c r="Y508" i="4"/>
  <c r="V508" i="4"/>
  <c r="U508" i="4"/>
  <c r="T508" i="4"/>
  <c r="R508" i="4"/>
  <c r="S508" i="4"/>
  <c r="Q508" i="4"/>
  <c r="X508" i="4"/>
  <c r="O508" i="4"/>
  <c r="N508" i="4"/>
  <c r="W508" i="4"/>
  <c r="M508" i="4"/>
  <c r="P508" i="4"/>
  <c r="Y547" i="4"/>
  <c r="V547" i="4"/>
  <c r="U547" i="4"/>
  <c r="T547" i="4"/>
  <c r="R547" i="4"/>
  <c r="S547" i="4"/>
  <c r="Q547" i="4"/>
  <c r="P547" i="4"/>
  <c r="M547" i="4"/>
  <c r="X547" i="4"/>
  <c r="N547" i="4"/>
  <c r="W547" i="4"/>
  <c r="O547" i="4"/>
  <c r="Y556" i="4"/>
  <c r="V556" i="4"/>
  <c r="U556" i="4"/>
  <c r="T556" i="4"/>
  <c r="R556" i="4"/>
  <c r="S556" i="4"/>
  <c r="Q556" i="4"/>
  <c r="P556" i="4"/>
  <c r="M556" i="4"/>
  <c r="X556" i="4"/>
  <c r="N556" i="4"/>
  <c r="W556" i="4"/>
  <c r="O556" i="4"/>
  <c r="Y565" i="4"/>
  <c r="V565" i="4"/>
  <c r="U565" i="4"/>
  <c r="T565" i="4"/>
  <c r="R565" i="4"/>
  <c r="S565" i="4"/>
  <c r="Q565" i="4"/>
  <c r="P565" i="4"/>
  <c r="M565" i="4"/>
  <c r="X565" i="4"/>
  <c r="N565" i="4"/>
  <c r="W565" i="4"/>
  <c r="O565" i="4"/>
  <c r="Y577" i="4"/>
  <c r="V577" i="4"/>
  <c r="U577" i="4"/>
  <c r="T577" i="4"/>
  <c r="S577" i="4"/>
  <c r="R577" i="4"/>
  <c r="Q577" i="4"/>
  <c r="W577" i="4"/>
  <c r="N577" i="4"/>
  <c r="X577" i="4"/>
  <c r="M577" i="4"/>
  <c r="P577" i="4"/>
  <c r="O577" i="4"/>
  <c r="Y586" i="4"/>
  <c r="V586" i="4"/>
  <c r="U586" i="4"/>
  <c r="T586" i="4"/>
  <c r="S586" i="4"/>
  <c r="R586" i="4"/>
  <c r="Q586" i="4"/>
  <c r="W586" i="4"/>
  <c r="N586" i="4"/>
  <c r="X586" i="4"/>
  <c r="M586" i="4"/>
  <c r="P586" i="4"/>
  <c r="O586" i="4"/>
  <c r="Y595" i="4"/>
  <c r="V595" i="4"/>
  <c r="U595" i="4"/>
  <c r="T595" i="4"/>
  <c r="S595" i="4"/>
  <c r="R595" i="4"/>
  <c r="Q595" i="4"/>
  <c r="W595" i="4"/>
  <c r="N595" i="4"/>
  <c r="X595" i="4"/>
  <c r="M595" i="4"/>
  <c r="P595" i="4"/>
  <c r="O595" i="4"/>
  <c r="Y604" i="4"/>
  <c r="V604" i="4"/>
  <c r="U604" i="4"/>
  <c r="T604" i="4"/>
  <c r="S604" i="4"/>
  <c r="R604" i="4"/>
  <c r="Q604" i="4"/>
  <c r="W604" i="4"/>
  <c r="N604" i="4"/>
  <c r="X604" i="4"/>
  <c r="M604" i="4"/>
  <c r="P604" i="4"/>
  <c r="O604" i="4"/>
  <c r="V613" i="4"/>
  <c r="U613" i="4"/>
  <c r="T613" i="4"/>
  <c r="S613" i="4"/>
  <c r="R613" i="4"/>
  <c r="Q613" i="4"/>
  <c r="W613" i="4"/>
  <c r="N613" i="4"/>
  <c r="X613" i="4"/>
  <c r="M613" i="4"/>
  <c r="P613" i="4"/>
  <c r="O613" i="4"/>
  <c r="Y622" i="4"/>
  <c r="V622" i="4"/>
  <c r="U622" i="4"/>
  <c r="T622" i="4"/>
  <c r="S622" i="4"/>
  <c r="R622" i="4"/>
  <c r="Q622" i="4"/>
  <c r="W622" i="4"/>
  <c r="N622" i="4"/>
  <c r="X622" i="4"/>
  <c r="M622" i="4"/>
  <c r="P622" i="4"/>
  <c r="O622" i="4"/>
  <c r="Y631" i="4"/>
  <c r="V631" i="4"/>
  <c r="U631" i="4"/>
  <c r="T631" i="4"/>
  <c r="R631" i="4"/>
  <c r="S631" i="4"/>
  <c r="Q631" i="4"/>
  <c r="W631" i="4"/>
  <c r="N631" i="4"/>
  <c r="X631" i="4"/>
  <c r="M631" i="4"/>
  <c r="P631" i="4"/>
  <c r="O631" i="4"/>
  <c r="V632" i="4"/>
  <c r="U632" i="4"/>
  <c r="T632" i="4"/>
  <c r="R632" i="4"/>
  <c r="S632" i="4"/>
  <c r="Q632" i="4"/>
  <c r="W632" i="4"/>
  <c r="N632" i="4"/>
  <c r="O632" i="4"/>
  <c r="X632" i="4"/>
  <c r="M632" i="4"/>
  <c r="P632" i="4"/>
  <c r="V635" i="4"/>
  <c r="U635" i="4"/>
  <c r="T635" i="4"/>
  <c r="R635" i="4"/>
  <c r="S635" i="4"/>
  <c r="Q635" i="4"/>
  <c r="W635" i="4"/>
  <c r="N635" i="4"/>
  <c r="O635" i="4"/>
  <c r="X635" i="4"/>
  <c r="M635" i="4"/>
  <c r="P635" i="4"/>
  <c r="V638" i="4"/>
  <c r="U638" i="4"/>
  <c r="T638" i="4"/>
  <c r="R638" i="4"/>
  <c r="S638" i="4"/>
  <c r="Q638" i="4"/>
  <c r="W638" i="4"/>
  <c r="N638" i="4"/>
  <c r="O638" i="4"/>
  <c r="X638" i="4"/>
  <c r="M638" i="4"/>
  <c r="P638" i="4"/>
  <c r="V641" i="4"/>
  <c r="U641" i="4"/>
  <c r="T641" i="4"/>
  <c r="R641" i="4"/>
  <c r="S641" i="4"/>
  <c r="Q641" i="4"/>
  <c r="W641" i="4"/>
  <c r="N641" i="4"/>
  <c r="O641" i="4"/>
  <c r="X641" i="4"/>
  <c r="M641" i="4"/>
  <c r="P641" i="4"/>
  <c r="V644" i="4"/>
  <c r="U644" i="4"/>
  <c r="T644" i="4"/>
  <c r="R644" i="4"/>
  <c r="S644" i="4"/>
  <c r="Q644" i="4"/>
  <c r="W644" i="4"/>
  <c r="N644" i="4"/>
  <c r="O644" i="4"/>
  <c r="X644" i="4"/>
  <c r="M644" i="4"/>
  <c r="P644" i="4"/>
  <c r="V647" i="4"/>
  <c r="U647" i="4"/>
  <c r="T647" i="4"/>
  <c r="R647" i="4"/>
  <c r="S647" i="4"/>
  <c r="Q647" i="4"/>
  <c r="W647" i="4"/>
  <c r="N647" i="4"/>
  <c r="O647" i="4"/>
  <c r="X647" i="4"/>
  <c r="M647" i="4"/>
  <c r="P647" i="4"/>
  <c r="V650" i="4"/>
  <c r="U650" i="4"/>
  <c r="T650" i="4"/>
  <c r="R650" i="4"/>
  <c r="S650" i="4"/>
  <c r="Q650" i="4"/>
  <c r="W650" i="4"/>
  <c r="N650" i="4"/>
  <c r="O650" i="4"/>
  <c r="X650" i="4"/>
  <c r="M650" i="4"/>
  <c r="P650" i="4"/>
  <c r="V653" i="4"/>
  <c r="U653" i="4"/>
  <c r="T653" i="4"/>
  <c r="R653" i="4"/>
  <c r="S653" i="4"/>
  <c r="Q653" i="4"/>
  <c r="W653" i="4"/>
  <c r="N653" i="4"/>
  <c r="O653" i="4"/>
  <c r="X653" i="4"/>
  <c r="M653" i="4"/>
  <c r="P653" i="4"/>
  <c r="V654" i="4"/>
  <c r="U654" i="4"/>
  <c r="S654" i="4"/>
  <c r="T654" i="4"/>
  <c r="R654" i="4"/>
  <c r="Q654" i="4"/>
  <c r="W654" i="4"/>
  <c r="N654" i="4"/>
  <c r="P654" i="4"/>
  <c r="O654" i="4"/>
  <c r="X654" i="4"/>
  <c r="M654" i="4"/>
  <c r="V657" i="4"/>
  <c r="U657" i="4"/>
  <c r="S657" i="4"/>
  <c r="T657" i="4"/>
  <c r="R657" i="4"/>
  <c r="Q657" i="4"/>
  <c r="W657" i="4"/>
  <c r="N657" i="4"/>
  <c r="P657" i="4"/>
  <c r="O657" i="4"/>
  <c r="X657" i="4"/>
  <c r="M657" i="4"/>
  <c r="V660" i="4"/>
  <c r="U660" i="4"/>
  <c r="T660" i="4"/>
  <c r="S660" i="4"/>
  <c r="R660" i="4"/>
  <c r="Q660" i="4"/>
  <c r="W660" i="4"/>
  <c r="N660" i="4"/>
  <c r="P660" i="4"/>
  <c r="O660" i="4"/>
  <c r="X660" i="4"/>
  <c r="M660" i="4"/>
  <c r="Y667" i="4"/>
  <c r="V667" i="4"/>
  <c r="U667" i="4"/>
  <c r="T667" i="4"/>
  <c r="R667" i="4"/>
  <c r="S667" i="4"/>
  <c r="Q667" i="4"/>
  <c r="X667" i="4"/>
  <c r="O667" i="4"/>
  <c r="W667" i="4"/>
  <c r="M667" i="4"/>
  <c r="P667" i="4"/>
  <c r="N667" i="4"/>
  <c r="Y676" i="4"/>
  <c r="V676" i="4"/>
  <c r="U676" i="4"/>
  <c r="T676" i="4"/>
  <c r="R676" i="4"/>
  <c r="S676" i="4"/>
  <c r="Q676" i="4"/>
  <c r="P676" i="4"/>
  <c r="M676" i="4"/>
  <c r="W676" i="4"/>
  <c r="O676" i="4"/>
  <c r="N676" i="4"/>
  <c r="X676" i="4"/>
  <c r="V680" i="4"/>
  <c r="U680" i="4"/>
  <c r="T680" i="4"/>
  <c r="R680" i="4"/>
  <c r="S680" i="4"/>
  <c r="Q680" i="4"/>
  <c r="P680" i="4"/>
  <c r="M680" i="4"/>
  <c r="X680" i="4"/>
  <c r="N680" i="4"/>
  <c r="W680" i="4"/>
  <c r="O680" i="4"/>
  <c r="V683" i="4"/>
  <c r="U683" i="4"/>
  <c r="T683" i="4"/>
  <c r="R683" i="4"/>
  <c r="S683" i="4"/>
  <c r="Q683" i="4"/>
  <c r="P683" i="4"/>
  <c r="M683" i="4"/>
  <c r="X683" i="4"/>
  <c r="N683" i="4"/>
  <c r="O683" i="4"/>
  <c r="W683" i="4"/>
  <c r="V686" i="4"/>
  <c r="U686" i="4"/>
  <c r="T686" i="4"/>
  <c r="R686" i="4"/>
  <c r="S686" i="4"/>
  <c r="Q686" i="4"/>
  <c r="P686" i="4"/>
  <c r="M686" i="4"/>
  <c r="X686" i="4"/>
  <c r="N686" i="4"/>
  <c r="W686" i="4"/>
  <c r="O686" i="4"/>
  <c r="V689" i="4"/>
  <c r="U689" i="4"/>
  <c r="T689" i="4"/>
  <c r="R689" i="4"/>
  <c r="S689" i="4"/>
  <c r="Q689" i="4"/>
  <c r="P689" i="4"/>
  <c r="M689" i="4"/>
  <c r="X689" i="4"/>
  <c r="N689" i="4"/>
  <c r="W689" i="4"/>
  <c r="O689" i="4"/>
  <c r="V692" i="4"/>
  <c r="U692" i="4"/>
  <c r="T692" i="4"/>
  <c r="R692" i="4"/>
  <c r="S692" i="4"/>
  <c r="Q692" i="4"/>
  <c r="P692" i="4"/>
  <c r="M692" i="4"/>
  <c r="X692" i="4"/>
  <c r="N692" i="4"/>
  <c r="O692" i="4"/>
  <c r="W692" i="4"/>
  <c r="V695" i="4"/>
  <c r="U695" i="4"/>
  <c r="T695" i="4"/>
  <c r="R695" i="4"/>
  <c r="S695" i="4"/>
  <c r="Q695" i="4"/>
  <c r="P695" i="4"/>
  <c r="M695" i="4"/>
  <c r="X695" i="4"/>
  <c r="N695" i="4"/>
  <c r="W695" i="4"/>
  <c r="O695" i="4"/>
  <c r="V698" i="4"/>
  <c r="U698" i="4"/>
  <c r="T698" i="4"/>
  <c r="R698" i="4"/>
  <c r="S698" i="4"/>
  <c r="Q698" i="4"/>
  <c r="P698" i="4"/>
  <c r="M698" i="4"/>
  <c r="X698" i="4"/>
  <c r="N698" i="4"/>
  <c r="W698" i="4"/>
  <c r="O698" i="4"/>
  <c r="V702" i="4"/>
  <c r="U702" i="4"/>
  <c r="S702" i="4"/>
  <c r="T702" i="4"/>
  <c r="R702" i="4"/>
  <c r="Q702" i="4"/>
  <c r="P702" i="4"/>
  <c r="M702" i="4"/>
  <c r="O702" i="4"/>
  <c r="W702" i="4"/>
  <c r="N702" i="4"/>
  <c r="X702" i="4"/>
  <c r="V705" i="4"/>
  <c r="U705" i="4"/>
  <c r="T705" i="4"/>
  <c r="S705" i="4"/>
  <c r="R705" i="4"/>
  <c r="Q705" i="4"/>
  <c r="P705" i="4"/>
  <c r="M705" i="4"/>
  <c r="O705" i="4"/>
  <c r="X705" i="4"/>
  <c r="W705" i="4"/>
  <c r="N705" i="4"/>
  <c r="V708" i="4"/>
  <c r="U708" i="4"/>
  <c r="S708" i="4"/>
  <c r="T708" i="4"/>
  <c r="R708" i="4"/>
  <c r="Q708" i="4"/>
  <c r="P708" i="4"/>
  <c r="M708" i="4"/>
  <c r="O708" i="4"/>
  <c r="N708" i="4"/>
  <c r="X708" i="4"/>
  <c r="W708" i="4"/>
  <c r="V711" i="4"/>
  <c r="U711" i="4"/>
  <c r="S711" i="4"/>
  <c r="T711" i="4"/>
  <c r="R711" i="4"/>
  <c r="Q711" i="4"/>
  <c r="P711" i="4"/>
  <c r="M711" i="4"/>
  <c r="O711" i="4"/>
  <c r="W711" i="4"/>
  <c r="N711" i="4"/>
  <c r="X711" i="4"/>
  <c r="V714" i="4"/>
  <c r="U714" i="4"/>
  <c r="T714" i="4"/>
  <c r="S714" i="4"/>
  <c r="R714" i="4"/>
  <c r="Q714" i="4"/>
  <c r="P714" i="4"/>
  <c r="M714" i="4"/>
  <c r="O714" i="4"/>
  <c r="X714" i="4"/>
  <c r="W714" i="4"/>
  <c r="N714" i="4"/>
  <c r="V717" i="4"/>
  <c r="U717" i="4"/>
  <c r="S717" i="4"/>
  <c r="T717" i="4"/>
  <c r="R717" i="4"/>
  <c r="Q717" i="4"/>
  <c r="P717" i="4"/>
  <c r="M717" i="4"/>
  <c r="O717" i="4"/>
  <c r="N717" i="4"/>
  <c r="X717" i="4"/>
  <c r="W717" i="4"/>
  <c r="Y721" i="4"/>
  <c r="V721" i="4"/>
  <c r="U721" i="4"/>
  <c r="T721" i="4"/>
  <c r="R721" i="4"/>
  <c r="S721" i="4"/>
  <c r="Q721" i="4"/>
  <c r="W721" i="4"/>
  <c r="N721" i="4"/>
  <c r="P721" i="4"/>
  <c r="O721" i="4"/>
  <c r="M721" i="4"/>
  <c r="X721" i="4"/>
  <c r="V760" i="4"/>
  <c r="U760" i="4"/>
  <c r="T760" i="4"/>
  <c r="R760" i="4"/>
  <c r="S760" i="4"/>
  <c r="Q760" i="4"/>
  <c r="P760" i="4"/>
  <c r="M760" i="4"/>
  <c r="X760" i="4"/>
  <c r="O760" i="4"/>
  <c r="N760" i="4"/>
  <c r="W760" i="4"/>
  <c r="V763" i="4"/>
  <c r="U763" i="4"/>
  <c r="T763" i="4"/>
  <c r="R763" i="4"/>
  <c r="S763" i="4"/>
  <c r="Q763" i="4"/>
  <c r="P763" i="4"/>
  <c r="M763" i="4"/>
  <c r="X763" i="4"/>
  <c r="O763" i="4"/>
  <c r="N763" i="4"/>
  <c r="W763" i="4"/>
  <c r="V766" i="4"/>
  <c r="U766" i="4"/>
  <c r="T766" i="4"/>
  <c r="R766" i="4"/>
  <c r="S766" i="4"/>
  <c r="Q766" i="4"/>
  <c r="P766" i="4"/>
  <c r="M766" i="4"/>
  <c r="X766" i="4"/>
  <c r="O766" i="4"/>
  <c r="N766" i="4"/>
  <c r="W766" i="4"/>
  <c r="V769" i="4"/>
  <c r="U769" i="4"/>
  <c r="T769" i="4"/>
  <c r="R769" i="4"/>
  <c r="S769" i="4"/>
  <c r="Q769" i="4"/>
  <c r="P769" i="4"/>
  <c r="M769" i="4"/>
  <c r="X769" i="4"/>
  <c r="O769" i="4"/>
  <c r="N769" i="4"/>
  <c r="W769" i="4"/>
  <c r="V772" i="4"/>
  <c r="U772" i="4"/>
  <c r="T772" i="4"/>
  <c r="R772" i="4"/>
  <c r="S772" i="4"/>
  <c r="Q772" i="4"/>
  <c r="P772" i="4"/>
  <c r="M772" i="4"/>
  <c r="X772" i="4"/>
  <c r="O772" i="4"/>
  <c r="N772" i="4"/>
  <c r="W772" i="4"/>
  <c r="V775" i="4"/>
  <c r="U775" i="4"/>
  <c r="T775" i="4"/>
  <c r="R775" i="4"/>
  <c r="S775" i="4"/>
  <c r="Q775" i="4"/>
  <c r="P775" i="4"/>
  <c r="M775" i="4"/>
  <c r="X775" i="4"/>
  <c r="O775" i="4"/>
  <c r="N775" i="4"/>
  <c r="W775" i="4"/>
  <c r="V778" i="4"/>
  <c r="U778" i="4"/>
  <c r="T778" i="4"/>
  <c r="R778" i="4"/>
  <c r="S778" i="4"/>
  <c r="Q778" i="4"/>
  <c r="P778" i="4"/>
  <c r="M778" i="4"/>
  <c r="X778" i="4"/>
  <c r="O778" i="4"/>
  <c r="N778" i="4"/>
  <c r="W778" i="4"/>
  <c r="V781" i="4"/>
  <c r="U781" i="4"/>
  <c r="T781" i="4"/>
  <c r="R781" i="4"/>
  <c r="S781" i="4"/>
  <c r="Q781" i="4"/>
  <c r="P781" i="4"/>
  <c r="M781" i="4"/>
  <c r="X781" i="4"/>
  <c r="O781" i="4"/>
  <c r="N781" i="4"/>
  <c r="W781" i="4"/>
  <c r="V784" i="4"/>
  <c r="U784" i="4"/>
  <c r="T784" i="4"/>
  <c r="R784" i="4"/>
  <c r="S784" i="4"/>
  <c r="Q784" i="4"/>
  <c r="P784" i="4"/>
  <c r="M784" i="4"/>
  <c r="X784" i="4"/>
  <c r="O784" i="4"/>
  <c r="N784" i="4"/>
  <c r="W784" i="4"/>
  <c r="V787" i="4"/>
  <c r="U787" i="4"/>
  <c r="T787" i="4"/>
  <c r="R787" i="4"/>
  <c r="S787" i="4"/>
  <c r="Q787" i="4"/>
  <c r="P787" i="4"/>
  <c r="M787" i="4"/>
  <c r="X787" i="4"/>
  <c r="O787" i="4"/>
  <c r="N787" i="4"/>
  <c r="W787" i="4"/>
  <c r="V790" i="4"/>
  <c r="U790" i="4"/>
  <c r="T790" i="4"/>
  <c r="R790" i="4"/>
  <c r="S790" i="4"/>
  <c r="Q790" i="4"/>
  <c r="P790" i="4"/>
  <c r="M790" i="4"/>
  <c r="X790" i="4"/>
  <c r="O790" i="4"/>
  <c r="N790" i="4"/>
  <c r="W790" i="4"/>
  <c r="V793" i="4"/>
  <c r="U793" i="4"/>
  <c r="T793" i="4"/>
  <c r="R793" i="4"/>
  <c r="S793" i="4"/>
  <c r="Q793" i="4"/>
  <c r="P793" i="4"/>
  <c r="M793" i="4"/>
  <c r="X793" i="4"/>
  <c r="O793" i="4"/>
  <c r="N793" i="4"/>
  <c r="W793" i="4"/>
  <c r="V796" i="4"/>
  <c r="U796" i="4"/>
  <c r="T796" i="4"/>
  <c r="R796" i="4"/>
  <c r="S796" i="4"/>
  <c r="Q796" i="4"/>
  <c r="P796" i="4"/>
  <c r="M796" i="4"/>
  <c r="X796" i="4"/>
  <c r="O796" i="4"/>
  <c r="N796" i="4"/>
  <c r="W796" i="4"/>
  <c r="V799" i="4"/>
  <c r="U799" i="4"/>
  <c r="T799" i="4"/>
  <c r="R799" i="4"/>
  <c r="S799" i="4"/>
  <c r="Q799" i="4"/>
  <c r="P799" i="4"/>
  <c r="M799" i="4"/>
  <c r="X799" i="4"/>
  <c r="O799" i="4"/>
  <c r="N799" i="4"/>
  <c r="W799" i="4"/>
  <c r="V802" i="4"/>
  <c r="U802" i="4"/>
  <c r="T802" i="4"/>
  <c r="R802" i="4"/>
  <c r="S802" i="4"/>
  <c r="Q802" i="4"/>
  <c r="P802" i="4"/>
  <c r="M802" i="4"/>
  <c r="X802" i="4"/>
  <c r="O802" i="4"/>
  <c r="N802" i="4"/>
  <c r="W802" i="4"/>
  <c r="V805" i="4"/>
  <c r="U805" i="4"/>
  <c r="T805" i="4"/>
  <c r="R805" i="4"/>
  <c r="S805" i="4"/>
  <c r="Q805" i="4"/>
  <c r="P805" i="4"/>
  <c r="M805" i="4"/>
  <c r="X805" i="4"/>
  <c r="O805" i="4"/>
  <c r="N805" i="4"/>
  <c r="W805" i="4"/>
  <c r="V808" i="4"/>
  <c r="U808" i="4"/>
  <c r="T808" i="4"/>
  <c r="R808" i="4"/>
  <c r="S808" i="4"/>
  <c r="Q808" i="4"/>
  <c r="P808" i="4"/>
  <c r="M808" i="4"/>
  <c r="X808" i="4"/>
  <c r="O808" i="4"/>
  <c r="N808" i="4"/>
  <c r="W808" i="4"/>
  <c r="V811" i="4"/>
  <c r="U811" i="4"/>
  <c r="T811" i="4"/>
  <c r="R811" i="4"/>
  <c r="S811" i="4"/>
  <c r="Q811" i="4"/>
  <c r="P811" i="4"/>
  <c r="M811" i="4"/>
  <c r="X811" i="4"/>
  <c r="O811" i="4"/>
  <c r="N811" i="4"/>
  <c r="W811" i="4"/>
  <c r="V814" i="4"/>
  <c r="U814" i="4"/>
  <c r="T814" i="4"/>
  <c r="R814" i="4"/>
  <c r="S814" i="4"/>
  <c r="Q814" i="4"/>
  <c r="P814" i="4"/>
  <c r="M814" i="4"/>
  <c r="X814" i="4"/>
  <c r="O814" i="4"/>
  <c r="N814" i="4"/>
  <c r="W814" i="4"/>
  <c r="V817" i="4"/>
  <c r="U817" i="4"/>
  <c r="T817" i="4"/>
  <c r="R817" i="4"/>
  <c r="S817" i="4"/>
  <c r="Q817" i="4"/>
  <c r="P817" i="4"/>
  <c r="M817" i="4"/>
  <c r="X817" i="4"/>
  <c r="O817" i="4"/>
  <c r="N817" i="4"/>
  <c r="W817" i="4"/>
  <c r="V820" i="4"/>
  <c r="U820" i="4"/>
  <c r="T820" i="4"/>
  <c r="R820" i="4"/>
  <c r="S820" i="4"/>
  <c r="Q820" i="4"/>
  <c r="P820" i="4"/>
  <c r="M820" i="4"/>
  <c r="X820" i="4"/>
  <c r="O820" i="4"/>
  <c r="N820" i="4"/>
  <c r="W820" i="4"/>
  <c r="V823" i="4"/>
  <c r="U823" i="4"/>
  <c r="T823" i="4"/>
  <c r="R823" i="4"/>
  <c r="S823" i="4"/>
  <c r="Q823" i="4"/>
  <c r="P823" i="4"/>
  <c r="M823" i="4"/>
  <c r="X823" i="4"/>
  <c r="O823" i="4"/>
  <c r="N823" i="4"/>
  <c r="W823" i="4"/>
  <c r="V826" i="4"/>
  <c r="U826" i="4"/>
  <c r="T826" i="4"/>
  <c r="R826" i="4"/>
  <c r="S826" i="4"/>
  <c r="Q826" i="4"/>
  <c r="P826" i="4"/>
  <c r="M826" i="4"/>
  <c r="X826" i="4"/>
  <c r="O826" i="4"/>
  <c r="N826" i="4"/>
  <c r="W826" i="4"/>
  <c r="V829" i="4"/>
  <c r="U829" i="4"/>
  <c r="T829" i="4"/>
  <c r="R829" i="4"/>
  <c r="S829" i="4"/>
  <c r="Q829" i="4"/>
  <c r="P829" i="4"/>
  <c r="M829" i="4"/>
  <c r="X829" i="4"/>
  <c r="O829" i="4"/>
  <c r="N829" i="4"/>
  <c r="W829" i="4"/>
  <c r="V832" i="4"/>
  <c r="U832" i="4"/>
  <c r="T832" i="4"/>
  <c r="R832" i="4"/>
  <c r="S832" i="4"/>
  <c r="Q832" i="4"/>
  <c r="P832" i="4"/>
  <c r="M832" i="4"/>
  <c r="X832" i="4"/>
  <c r="O832" i="4"/>
  <c r="N832" i="4"/>
  <c r="W832" i="4"/>
  <c r="V835" i="4"/>
  <c r="U835" i="4"/>
  <c r="T835" i="4"/>
  <c r="S835" i="4"/>
  <c r="R835" i="4"/>
  <c r="Q835" i="4"/>
  <c r="P835" i="4"/>
  <c r="M835" i="4"/>
  <c r="X835" i="4"/>
  <c r="O835" i="4"/>
  <c r="N835" i="4"/>
  <c r="W835" i="4"/>
  <c r="V838" i="4"/>
  <c r="U838" i="4"/>
  <c r="T838" i="4"/>
  <c r="S838" i="4"/>
  <c r="R838" i="4"/>
  <c r="Q838" i="4"/>
  <c r="P838" i="4"/>
  <c r="M838" i="4"/>
  <c r="X838" i="4"/>
  <c r="O838" i="4"/>
  <c r="N838" i="4"/>
  <c r="W838" i="4"/>
  <c r="V841" i="4"/>
  <c r="U841" i="4"/>
  <c r="T841" i="4"/>
  <c r="S841" i="4"/>
  <c r="R841" i="4"/>
  <c r="Q841" i="4"/>
  <c r="P841" i="4"/>
  <c r="M841" i="4"/>
  <c r="X841" i="4"/>
  <c r="O841" i="4"/>
  <c r="N841" i="4"/>
  <c r="W841" i="4"/>
  <c r="P1204" i="4"/>
  <c r="M1204" i="4"/>
  <c r="X1204" i="4"/>
  <c r="O1204" i="4"/>
  <c r="W1204" i="4"/>
  <c r="N1204" i="4"/>
  <c r="V1206" i="4"/>
  <c r="X1206" i="4"/>
  <c r="O1206" i="4"/>
  <c r="W1206" i="4"/>
  <c r="N1206" i="4"/>
  <c r="M1206" i="4"/>
  <c r="P1206" i="4"/>
  <c r="V984" i="4"/>
  <c r="U984" i="4"/>
  <c r="T984" i="4"/>
  <c r="S984" i="4"/>
  <c r="R984" i="4"/>
  <c r="Q984" i="4"/>
  <c r="X984" i="4"/>
  <c r="O984" i="4"/>
  <c r="W984" i="4"/>
  <c r="N984" i="4"/>
  <c r="P984" i="4"/>
  <c r="M984" i="4"/>
  <c r="V987" i="4"/>
  <c r="U987" i="4"/>
  <c r="S987" i="4"/>
  <c r="T987" i="4"/>
  <c r="R987" i="4"/>
  <c r="Q987" i="4"/>
  <c r="X987" i="4"/>
  <c r="O987" i="4"/>
  <c r="W987" i="4"/>
  <c r="N987" i="4"/>
  <c r="M987" i="4"/>
  <c r="P987" i="4"/>
  <c r="V990" i="4"/>
  <c r="U990" i="4"/>
  <c r="S990" i="4"/>
  <c r="T990" i="4"/>
  <c r="R990" i="4"/>
  <c r="Q990" i="4"/>
  <c r="X990" i="4"/>
  <c r="O990" i="4"/>
  <c r="W990" i="4"/>
  <c r="N990" i="4"/>
  <c r="P990" i="4"/>
  <c r="M990" i="4"/>
  <c r="V991" i="4"/>
  <c r="U991" i="4"/>
  <c r="T991" i="4"/>
  <c r="S991" i="4"/>
  <c r="R991" i="4"/>
  <c r="Q991" i="4"/>
  <c r="X991" i="4"/>
  <c r="O991" i="4"/>
  <c r="W991" i="4"/>
  <c r="N991" i="4"/>
  <c r="P991" i="4"/>
  <c r="M991" i="4"/>
  <c r="V1075" i="4"/>
  <c r="U1075" i="4"/>
  <c r="T1075" i="4"/>
  <c r="S1075" i="4"/>
  <c r="R1075" i="4"/>
  <c r="Q1075" i="4"/>
  <c r="X1075" i="4"/>
  <c r="O1075" i="4"/>
  <c r="W1075" i="4"/>
  <c r="N1075" i="4"/>
  <c r="M1075" i="4"/>
  <c r="P1075" i="4"/>
  <c r="V1078" i="4"/>
  <c r="U1078" i="4"/>
  <c r="T1078" i="4"/>
  <c r="S1078" i="4"/>
  <c r="R1078" i="4"/>
  <c r="Q1078" i="4"/>
  <c r="X1078" i="4"/>
  <c r="O1078" i="4"/>
  <c r="W1078" i="4"/>
  <c r="N1078" i="4"/>
  <c r="M1078" i="4"/>
  <c r="P1078" i="4"/>
  <c r="V1079" i="4"/>
  <c r="U1079" i="4"/>
  <c r="T1079" i="4"/>
  <c r="S1079" i="4"/>
  <c r="R1079" i="4"/>
  <c r="Q1079" i="4"/>
  <c r="X1079" i="4"/>
  <c r="O1079" i="4"/>
  <c r="W1079" i="4"/>
  <c r="N1079" i="4"/>
  <c r="P1079" i="4"/>
  <c r="M1079" i="4"/>
  <c r="V1082" i="4"/>
  <c r="U1082" i="4"/>
  <c r="T1082" i="4"/>
  <c r="R1082" i="4"/>
  <c r="S1082" i="4"/>
  <c r="Q1082" i="4"/>
  <c r="X1082" i="4"/>
  <c r="O1082" i="4"/>
  <c r="W1082" i="4"/>
  <c r="N1082" i="4"/>
  <c r="P1082" i="4"/>
  <c r="M1082" i="4"/>
  <c r="V1085" i="4"/>
  <c r="U1085" i="4"/>
  <c r="T1085" i="4"/>
  <c r="R1085" i="4"/>
  <c r="S1085" i="4"/>
  <c r="Q1085" i="4"/>
  <c r="X1085" i="4"/>
  <c r="O1085" i="4"/>
  <c r="W1085" i="4"/>
  <c r="N1085" i="4"/>
  <c r="P1085" i="4"/>
  <c r="M1085" i="4"/>
  <c r="V1088" i="4"/>
  <c r="U1088" i="4"/>
  <c r="T1088" i="4"/>
  <c r="S1088" i="4"/>
  <c r="R1088" i="4"/>
  <c r="Q1088" i="4"/>
  <c r="X1088" i="4"/>
  <c r="O1088" i="4"/>
  <c r="W1088" i="4"/>
  <c r="N1088" i="4"/>
  <c r="P1088" i="4"/>
  <c r="M1088" i="4"/>
  <c r="V1091" i="4"/>
  <c r="U1091" i="4"/>
  <c r="T1091" i="4"/>
  <c r="R1091" i="4"/>
  <c r="S1091" i="4"/>
  <c r="Q1091" i="4"/>
  <c r="X1091" i="4"/>
  <c r="O1091" i="4"/>
  <c r="W1091" i="4"/>
  <c r="N1091" i="4"/>
  <c r="P1091" i="4"/>
  <c r="M1091" i="4"/>
  <c r="V1094" i="4"/>
  <c r="U1094" i="4"/>
  <c r="T1094" i="4"/>
  <c r="R1094" i="4"/>
  <c r="S1094" i="4"/>
  <c r="Q1094" i="4"/>
  <c r="X1094" i="4"/>
  <c r="O1094" i="4"/>
  <c r="W1094" i="4"/>
  <c r="N1094" i="4"/>
  <c r="P1094" i="4"/>
  <c r="M1094" i="4"/>
  <c r="V1098" i="4"/>
  <c r="U1098" i="4"/>
  <c r="S1098" i="4"/>
  <c r="T1098" i="4"/>
  <c r="R1098" i="4"/>
  <c r="Q1098" i="4"/>
  <c r="W1098" i="4"/>
  <c r="N1098" i="4"/>
  <c r="P1098" i="4"/>
  <c r="M1098" i="4"/>
  <c r="X1098" i="4"/>
  <c r="O1098" i="4"/>
  <c r="V1101" i="4"/>
  <c r="U1101" i="4"/>
  <c r="T1101" i="4"/>
  <c r="S1101" i="4"/>
  <c r="R1101" i="4"/>
  <c r="Q1101" i="4"/>
  <c r="W1101" i="4"/>
  <c r="N1101" i="4"/>
  <c r="P1101" i="4"/>
  <c r="M1101" i="4"/>
  <c r="X1101" i="4"/>
  <c r="O1101" i="4"/>
  <c r="V1105" i="4"/>
  <c r="U1105" i="4"/>
  <c r="T1105" i="4"/>
  <c r="S1105" i="4"/>
  <c r="R1105" i="4"/>
  <c r="Q1105" i="4"/>
  <c r="W1105" i="4"/>
  <c r="N1105" i="4"/>
  <c r="P1105" i="4"/>
  <c r="M1105" i="4"/>
  <c r="O1105" i="4"/>
  <c r="X1105" i="4"/>
  <c r="V1108" i="4"/>
  <c r="U1108" i="4"/>
  <c r="T1108" i="4"/>
  <c r="S1108" i="4"/>
  <c r="R1108" i="4"/>
  <c r="Q1108" i="4"/>
  <c r="W1108" i="4"/>
  <c r="N1108" i="4"/>
  <c r="P1108" i="4"/>
  <c r="M1108" i="4"/>
  <c r="X1108" i="4"/>
  <c r="O1108" i="4"/>
  <c r="V1113" i="4"/>
  <c r="U1113" i="4"/>
  <c r="S1113" i="4"/>
  <c r="T1113" i="4"/>
  <c r="R1113" i="4"/>
  <c r="Q1113" i="4"/>
  <c r="W1113" i="4"/>
  <c r="N1113" i="4"/>
  <c r="P1113" i="4"/>
  <c r="M1113" i="4"/>
  <c r="X1113" i="4"/>
  <c r="O1113" i="4"/>
  <c r="V1116" i="4"/>
  <c r="U1116" i="4"/>
  <c r="S1116" i="4"/>
  <c r="T1116" i="4"/>
  <c r="R1116" i="4"/>
  <c r="Q1116" i="4"/>
  <c r="W1116" i="4"/>
  <c r="N1116" i="4"/>
  <c r="P1116" i="4"/>
  <c r="M1116" i="4"/>
  <c r="X1116" i="4"/>
  <c r="O1116" i="4"/>
  <c r="V1119" i="4"/>
  <c r="U1119" i="4"/>
  <c r="T1119" i="4"/>
  <c r="S1119" i="4"/>
  <c r="R1119" i="4"/>
  <c r="Q1119" i="4"/>
  <c r="W1119" i="4"/>
  <c r="N1119" i="4"/>
  <c r="P1119" i="4"/>
  <c r="M1119" i="4"/>
  <c r="X1119" i="4"/>
  <c r="O1119" i="4"/>
  <c r="V1122" i="4"/>
  <c r="U1122" i="4"/>
  <c r="S1122" i="4"/>
  <c r="T1122" i="4"/>
  <c r="R1122" i="4"/>
  <c r="Q1122" i="4"/>
  <c r="W1122" i="4"/>
  <c r="N1122" i="4"/>
  <c r="P1122" i="4"/>
  <c r="M1122" i="4"/>
  <c r="X1122" i="4"/>
  <c r="O1122" i="4"/>
  <c r="V1126" i="4"/>
  <c r="U1126" i="4"/>
  <c r="T1126" i="4"/>
  <c r="S1126" i="4"/>
  <c r="R1126" i="4"/>
  <c r="Q1126" i="4"/>
  <c r="W1126" i="4"/>
  <c r="N1126" i="4"/>
  <c r="P1126" i="4"/>
  <c r="M1126" i="4"/>
  <c r="X1126" i="4"/>
  <c r="O1126" i="4"/>
  <c r="V1129" i="4"/>
  <c r="U1129" i="4"/>
  <c r="T1129" i="4"/>
  <c r="S1129" i="4"/>
  <c r="R1129" i="4"/>
  <c r="Q1129" i="4"/>
  <c r="W1129" i="4"/>
  <c r="N1129" i="4"/>
  <c r="P1129" i="4"/>
  <c r="M1129" i="4"/>
  <c r="X1129" i="4"/>
  <c r="O1129" i="4"/>
  <c r="V1132" i="4"/>
  <c r="U1132" i="4"/>
  <c r="T1132" i="4"/>
  <c r="S1132" i="4"/>
  <c r="R1132" i="4"/>
  <c r="Q1132" i="4"/>
  <c r="W1132" i="4"/>
  <c r="N1132" i="4"/>
  <c r="P1132" i="4"/>
  <c r="M1132" i="4"/>
  <c r="O1132" i="4"/>
  <c r="X1132" i="4"/>
  <c r="V1135" i="4"/>
  <c r="U1135" i="4"/>
  <c r="T1135" i="4"/>
  <c r="S1135" i="4"/>
  <c r="R1135" i="4"/>
  <c r="Q1135" i="4"/>
  <c r="W1135" i="4"/>
  <c r="N1135" i="4"/>
  <c r="P1135" i="4"/>
  <c r="M1135" i="4"/>
  <c r="X1135" i="4"/>
  <c r="O1135" i="4"/>
  <c r="V1138" i="4"/>
  <c r="U1138" i="4"/>
  <c r="T1138" i="4"/>
  <c r="S1138" i="4"/>
  <c r="R1138" i="4"/>
  <c r="Q1138" i="4"/>
  <c r="W1138" i="4"/>
  <c r="N1138" i="4"/>
  <c r="P1138" i="4"/>
  <c r="M1138" i="4"/>
  <c r="X1138" i="4"/>
  <c r="O1138" i="4"/>
  <c r="V1141" i="4"/>
  <c r="U1141" i="4"/>
  <c r="T1141" i="4"/>
  <c r="S1141" i="4"/>
  <c r="R1141" i="4"/>
  <c r="Q1141" i="4"/>
  <c r="W1141" i="4"/>
  <c r="N1141" i="4"/>
  <c r="P1141" i="4"/>
  <c r="M1141" i="4"/>
  <c r="O1141" i="4"/>
  <c r="X1141" i="4"/>
  <c r="V1144" i="4"/>
  <c r="U1144" i="4"/>
  <c r="T1144" i="4"/>
  <c r="S1144" i="4"/>
  <c r="R1144" i="4"/>
  <c r="Q1144" i="4"/>
  <c r="W1144" i="4"/>
  <c r="N1144" i="4"/>
  <c r="P1144" i="4"/>
  <c r="M1144" i="4"/>
  <c r="X1144" i="4"/>
  <c r="O1144" i="4"/>
  <c r="V1147" i="4"/>
  <c r="U1147" i="4"/>
  <c r="T1147" i="4"/>
  <c r="S1147" i="4"/>
  <c r="R1147" i="4"/>
  <c r="Q1147" i="4"/>
  <c r="W1147" i="4"/>
  <c r="N1147" i="4"/>
  <c r="P1147" i="4"/>
  <c r="M1147" i="4"/>
  <c r="X1147" i="4"/>
  <c r="O1147" i="4"/>
  <c r="V1150" i="4"/>
  <c r="U1150" i="4"/>
  <c r="T1150" i="4"/>
  <c r="S1150" i="4"/>
  <c r="R1150" i="4"/>
  <c r="Q1150" i="4"/>
  <c r="W1150" i="4"/>
  <c r="N1150" i="4"/>
  <c r="P1150" i="4"/>
  <c r="M1150" i="4"/>
  <c r="O1150" i="4"/>
  <c r="X1150" i="4"/>
  <c r="V1153" i="4"/>
  <c r="U1153" i="4"/>
  <c r="T1153" i="4"/>
  <c r="S1153" i="4"/>
  <c r="R1153" i="4"/>
  <c r="Q1153" i="4"/>
  <c r="W1153" i="4"/>
  <c r="N1153" i="4"/>
  <c r="P1153" i="4"/>
  <c r="M1153" i="4"/>
  <c r="X1153" i="4"/>
  <c r="O1153" i="4"/>
  <c r="V1156" i="4"/>
  <c r="U1156" i="4"/>
  <c r="T1156" i="4"/>
  <c r="S1156" i="4"/>
  <c r="R1156" i="4"/>
  <c r="Q1156" i="4"/>
  <c r="W1156" i="4"/>
  <c r="N1156" i="4"/>
  <c r="P1156" i="4"/>
  <c r="M1156" i="4"/>
  <c r="X1156" i="4"/>
  <c r="O1156" i="4"/>
  <c r="V1159" i="4"/>
  <c r="U1159" i="4"/>
  <c r="T1159" i="4"/>
  <c r="S1159" i="4"/>
  <c r="R1159" i="4"/>
  <c r="Q1159" i="4"/>
  <c r="W1159" i="4"/>
  <c r="N1159" i="4"/>
  <c r="P1159" i="4"/>
  <c r="M1159" i="4"/>
  <c r="O1159" i="4"/>
  <c r="X1159" i="4"/>
  <c r="V1162" i="4"/>
  <c r="U1162" i="4"/>
  <c r="T1162" i="4"/>
  <c r="S1162" i="4"/>
  <c r="R1162" i="4"/>
  <c r="Q1162" i="4"/>
  <c r="W1162" i="4"/>
  <c r="N1162" i="4"/>
  <c r="P1162" i="4"/>
  <c r="M1162" i="4"/>
  <c r="X1162" i="4"/>
  <c r="O1162" i="4"/>
  <c r="V1165" i="4"/>
  <c r="U1165" i="4"/>
  <c r="T1165" i="4"/>
  <c r="S1165" i="4"/>
  <c r="R1165" i="4"/>
  <c r="Q1165" i="4"/>
  <c r="W1165" i="4"/>
  <c r="N1165" i="4"/>
  <c r="P1165" i="4"/>
  <c r="M1165" i="4"/>
  <c r="X1165" i="4"/>
  <c r="O1165" i="4"/>
  <c r="V1168" i="4"/>
  <c r="U1168" i="4"/>
  <c r="T1168" i="4"/>
  <c r="S1168" i="4"/>
  <c r="R1168" i="4"/>
  <c r="Q1168" i="4"/>
  <c r="W1168" i="4"/>
  <c r="N1168" i="4"/>
  <c r="P1168" i="4"/>
  <c r="M1168" i="4"/>
  <c r="O1168" i="4"/>
  <c r="X1168" i="4"/>
  <c r="AJ44" i="19"/>
  <c r="AJ39" i="19"/>
  <c r="AJ47" i="17"/>
  <c r="AJ49" i="17"/>
  <c r="AJ38" i="17"/>
  <c r="AJ40" i="15"/>
  <c r="AJ34" i="15"/>
  <c r="AJ40" i="19"/>
  <c r="AJ35" i="19"/>
  <c r="AJ36" i="17"/>
  <c r="AJ29" i="17"/>
  <c r="AJ37" i="15"/>
  <c r="AJ32" i="15"/>
  <c r="AJ50" i="19"/>
  <c r="AJ51" i="17"/>
  <c r="AJ48" i="17"/>
  <c r="AJ51" i="15"/>
  <c r="AJ48" i="19"/>
  <c r="AJ45" i="17"/>
  <c r="AJ32" i="17"/>
  <c r="AJ35" i="15"/>
  <c r="AJ39" i="17"/>
  <c r="AJ30" i="19"/>
  <c r="AJ48" i="15"/>
  <c r="AJ37" i="19"/>
  <c r="AJ29" i="19"/>
  <c r="AJ33" i="17"/>
  <c r="AJ41" i="17"/>
  <c r="AJ46" i="15"/>
  <c r="AJ41" i="19"/>
  <c r="AJ46" i="17"/>
  <c r="AJ43" i="15"/>
  <c r="AJ30" i="15"/>
  <c r="AJ30" i="17"/>
  <c r="AJ38" i="15"/>
  <c r="AJ52" i="19"/>
  <c r="AJ52" i="17"/>
  <c r="AJ42" i="15"/>
  <c r="AJ31" i="15"/>
  <c r="AJ43" i="19"/>
  <c r="AJ47" i="19"/>
  <c r="AJ31" i="19"/>
  <c r="AJ37" i="17"/>
  <c r="AJ44" i="15"/>
  <c r="AJ34" i="19"/>
  <c r="AJ31" i="17"/>
  <c r="AJ34" i="17"/>
  <c r="AJ51" i="19"/>
  <c r="AJ50" i="15"/>
  <c r="AJ45" i="19"/>
  <c r="AJ33" i="19"/>
  <c r="AJ39" i="15"/>
  <c r="AJ36" i="19"/>
  <c r="AJ40" i="17"/>
  <c r="AJ49" i="19"/>
  <c r="AJ42" i="17"/>
  <c r="AJ47" i="15"/>
  <c r="AJ43" i="17"/>
  <c r="AJ32" i="19"/>
  <c r="AJ35" i="17"/>
  <c r="AJ52" i="15"/>
  <c r="AJ42" i="19"/>
  <c r="AJ45" i="15"/>
  <c r="AJ38" i="19"/>
  <c r="AJ46" i="19"/>
  <c r="AJ44" i="17"/>
  <c r="AJ33" i="15"/>
  <c r="AJ41" i="15"/>
  <c r="AJ49" i="15"/>
  <c r="AJ36" i="15"/>
  <c r="AJ29" i="15"/>
  <c r="AJ50" i="17"/>
  <c r="C46" i="5"/>
  <c r="C35" i="5"/>
  <c r="U122" i="28" s="1"/>
  <c r="U161" i="28" s="1"/>
  <c r="Y40" i="19"/>
  <c r="AB40" i="19" s="1"/>
  <c r="Y48" i="15"/>
  <c r="AB48" i="15" s="1"/>
  <c r="Y6" i="19"/>
  <c r="AB6" i="19" s="1"/>
  <c r="Y34" i="19"/>
  <c r="AB34" i="19" s="1"/>
  <c r="Y20" i="17"/>
  <c r="AB20" i="17" s="1"/>
  <c r="Y42" i="19"/>
  <c r="AB42" i="19" s="1"/>
  <c r="Y11" i="15"/>
  <c r="AB11" i="15" s="1"/>
  <c r="Y39" i="15"/>
  <c r="AB39" i="15" s="1"/>
  <c r="Y31" i="17"/>
  <c r="AB31" i="17" s="1"/>
  <c r="Y4" i="19"/>
  <c r="AB4" i="19" s="1"/>
  <c r="Y51" i="19"/>
  <c r="AB51" i="19" s="1"/>
  <c r="Y9" i="15"/>
  <c r="AB9" i="15" s="1"/>
  <c r="Y46" i="15"/>
  <c r="AB46" i="15" s="1"/>
  <c r="Y33" i="17"/>
  <c r="AB33" i="17" s="1"/>
  <c r="Y44" i="19"/>
  <c r="AB44" i="19" s="1"/>
  <c r="Y46" i="19"/>
  <c r="AB46" i="19" s="1"/>
  <c r="Y36" i="19"/>
  <c r="AB36" i="19" s="1"/>
  <c r="Y27" i="19"/>
  <c r="AB27" i="19" s="1"/>
  <c r="Y12" i="19"/>
  <c r="AB12" i="19" s="1"/>
  <c r="Y10" i="19"/>
  <c r="AB10" i="19" s="1"/>
  <c r="Y11" i="19"/>
  <c r="AB11" i="19" s="1"/>
  <c r="Y51" i="17"/>
  <c r="AB51" i="17" s="1"/>
  <c r="Y26" i="17"/>
  <c r="AB26" i="17" s="1"/>
  <c r="Y27" i="17"/>
  <c r="AB27" i="17" s="1"/>
  <c r="Y22" i="17"/>
  <c r="AB22" i="17" s="1"/>
  <c r="Y25" i="17"/>
  <c r="AB25" i="17" s="1"/>
  <c r="Y52" i="19"/>
  <c r="AB52" i="19" s="1"/>
  <c r="Y31" i="19"/>
  <c r="AB31" i="19" s="1"/>
  <c r="Y25" i="19"/>
  <c r="AB25" i="19" s="1"/>
  <c r="Y29" i="19"/>
  <c r="AB29" i="19" s="1"/>
  <c r="Y29" i="17"/>
  <c r="AB29" i="17" s="1"/>
  <c r="Y14" i="17"/>
  <c r="AB14" i="17" s="1"/>
  <c r="Y24" i="17"/>
  <c r="AB24" i="17" s="1"/>
  <c r="Y51" i="15"/>
  <c r="AB51" i="15" s="1"/>
  <c r="Y40" i="15"/>
  <c r="AB40" i="15" s="1"/>
  <c r="Y34" i="15"/>
  <c r="AB34" i="15" s="1"/>
  <c r="Y15" i="15"/>
  <c r="AB15" i="15" s="1"/>
  <c r="Y13" i="15"/>
  <c r="AB13" i="15" s="1"/>
  <c r="Y45" i="19"/>
  <c r="AB45" i="19" s="1"/>
  <c r="Y38" i="19"/>
  <c r="AB38" i="19" s="1"/>
  <c r="Y9" i="19"/>
  <c r="AB9" i="19" s="1"/>
  <c r="Y8" i="19"/>
  <c r="AB8" i="19" s="1"/>
  <c r="Y47" i="17"/>
  <c r="AB47" i="17" s="1"/>
  <c r="Y11" i="17"/>
  <c r="AB11" i="17" s="1"/>
  <c r="Y21" i="17"/>
  <c r="AB21" i="17" s="1"/>
  <c r="Y47" i="15"/>
  <c r="AB47" i="15" s="1"/>
  <c r="Y41" i="15"/>
  <c r="AB41" i="15" s="1"/>
  <c r="Y44" i="15"/>
  <c r="AB44" i="15" s="1"/>
  <c r="Y12" i="15"/>
  <c r="AB12" i="15" s="1"/>
  <c r="Y10" i="15"/>
  <c r="AB10" i="15" s="1"/>
  <c r="Y8" i="15"/>
  <c r="AB8" i="15" s="1"/>
  <c r="Y16" i="15"/>
  <c r="AB16" i="15" s="1"/>
  <c r="Y46" i="17"/>
  <c r="AB46" i="17" s="1"/>
  <c r="Y25" i="15"/>
  <c r="AB25" i="15" s="1"/>
  <c r="Y32" i="17"/>
  <c r="AB32" i="17" s="1"/>
  <c r="Y29" i="15"/>
  <c r="AB29" i="15" s="1"/>
  <c r="Y6" i="17"/>
  <c r="AB6" i="17" s="1"/>
  <c r="Y16" i="19"/>
  <c r="AB16" i="19" s="1"/>
  <c r="Y26" i="19"/>
  <c r="AB26" i="19" s="1"/>
  <c r="Y20" i="19"/>
  <c r="AB20" i="19" s="1"/>
  <c r="Y48" i="19"/>
  <c r="AB48" i="19" s="1"/>
  <c r="Y35" i="17"/>
  <c r="AB35" i="17" s="1"/>
  <c r="Y17" i="17"/>
  <c r="AB17" i="17" s="1"/>
  <c r="Y40" i="17"/>
  <c r="AB40" i="17" s="1"/>
  <c r="Y7" i="17"/>
  <c r="AB7" i="17" s="1"/>
  <c r="Y50" i="19"/>
  <c r="AB50" i="19" s="1"/>
  <c r="Y13" i="19"/>
  <c r="AB13" i="19" s="1"/>
  <c r="Y41" i="17"/>
  <c r="AB41" i="17" s="1"/>
  <c r="Y37" i="17"/>
  <c r="AB37" i="17" s="1"/>
  <c r="Y49" i="17"/>
  <c r="AB49" i="17" s="1"/>
  <c r="Y33" i="15"/>
  <c r="AB33" i="15" s="1"/>
  <c r="Y21" i="15"/>
  <c r="AB21" i="15" s="1"/>
  <c r="Y4" i="15"/>
  <c r="AB4" i="15" s="1"/>
  <c r="Y17" i="15"/>
  <c r="AB17" i="15" s="1"/>
  <c r="Y24" i="19"/>
  <c r="AB24" i="19" s="1"/>
  <c r="Y7" i="19"/>
  <c r="AB7" i="19" s="1"/>
  <c r="Y39" i="17"/>
  <c r="AB39" i="17" s="1"/>
  <c r="Y52" i="17"/>
  <c r="AB52" i="17" s="1"/>
  <c r="Y42" i="15"/>
  <c r="AB42" i="15" s="1"/>
  <c r="Y38" i="15"/>
  <c r="AB38" i="15" s="1"/>
  <c r="Y31" i="15"/>
  <c r="AB31" i="15" s="1"/>
  <c r="Y5" i="15"/>
  <c r="AB5" i="15" s="1"/>
  <c r="Y18" i="15"/>
  <c r="AB18" i="15" s="1"/>
  <c r="Y5" i="19"/>
  <c r="AB5" i="19" s="1"/>
  <c r="Y22" i="15"/>
  <c r="AB22" i="15" s="1"/>
  <c r="Y26" i="15"/>
  <c r="AB26" i="15" s="1"/>
  <c r="Y13" i="17"/>
  <c r="AB13" i="17" s="1"/>
  <c r="Y18" i="19"/>
  <c r="AB18" i="19" s="1"/>
  <c r="Y14" i="15"/>
  <c r="AB14" i="15" s="1"/>
  <c r="Y36" i="15"/>
  <c r="AB36" i="15" s="1"/>
  <c r="Y16" i="17"/>
  <c r="AB16" i="17" s="1"/>
  <c r="Y39" i="19"/>
  <c r="AB39" i="19" s="1"/>
  <c r="Y37" i="19"/>
  <c r="AB37" i="19" s="1"/>
  <c r="Y32" i="19"/>
  <c r="AB32" i="19" s="1"/>
  <c r="Y14" i="19"/>
  <c r="AB14" i="19" s="1"/>
  <c r="Y45" i="17"/>
  <c r="AB45" i="17" s="1"/>
  <c r="Y8" i="17"/>
  <c r="AB8" i="17" s="1"/>
  <c r="Y18" i="17"/>
  <c r="AB18" i="17" s="1"/>
  <c r="Y47" i="19"/>
  <c r="AB47" i="19" s="1"/>
  <c r="Y22" i="19"/>
  <c r="AB22" i="19" s="1"/>
  <c r="Y17" i="19"/>
  <c r="AB17" i="19" s="1"/>
  <c r="Y42" i="17"/>
  <c r="AB42" i="17" s="1"/>
  <c r="Y4" i="17"/>
  <c r="AB4" i="17" s="1"/>
  <c r="Y45" i="15"/>
  <c r="AB45" i="15" s="1"/>
  <c r="Y50" i="15"/>
  <c r="AB50" i="15" s="1"/>
  <c r="Y32" i="15"/>
  <c r="AB32" i="15" s="1"/>
  <c r="Y49" i="19"/>
  <c r="AB49" i="19" s="1"/>
  <c r="Y21" i="19"/>
  <c r="AB21" i="19" s="1"/>
  <c r="Y50" i="17"/>
  <c r="AB50" i="17" s="1"/>
  <c r="Y43" i="17"/>
  <c r="AB43" i="17" s="1"/>
  <c r="Y12" i="17"/>
  <c r="AB12" i="17" s="1"/>
  <c r="Y49" i="15"/>
  <c r="AB49" i="15" s="1"/>
  <c r="Y24" i="15"/>
  <c r="AB24" i="15" s="1"/>
  <c r="Y19" i="15"/>
  <c r="AB19" i="15" s="1"/>
  <c r="Y43" i="15"/>
  <c r="AB43" i="15" s="1"/>
  <c r="Y5" i="17"/>
  <c r="AB5" i="17" s="1"/>
  <c r="Y37" i="15"/>
  <c r="AB37" i="15" s="1"/>
  <c r="Y7" i="15"/>
  <c r="AB7" i="15" s="1"/>
  <c r="Y48" i="17"/>
  <c r="AB48" i="17" s="1"/>
  <c r="Y43" i="19"/>
  <c r="AB43" i="19" s="1"/>
  <c r="Y44" i="17"/>
  <c r="AB44" i="17" s="1"/>
  <c r="Y9" i="17"/>
  <c r="AB9" i="17" s="1"/>
  <c r="Y52" i="15"/>
  <c r="AB52" i="15" s="1"/>
  <c r="Y23" i="19"/>
  <c r="AB23" i="19" s="1"/>
  <c r="Y19" i="17"/>
  <c r="AB19" i="17" s="1"/>
  <c r="Y35" i="15"/>
  <c r="AB35" i="15" s="1"/>
  <c r="Y34" i="17"/>
  <c r="AB34" i="17" s="1"/>
  <c r="Y35" i="19"/>
  <c r="AB35" i="19" s="1"/>
  <c r="Y36" i="17"/>
  <c r="AB36" i="17" s="1"/>
  <c r="Y41" i="19"/>
  <c r="AB41" i="19" s="1"/>
  <c r="Y30" i="17"/>
  <c r="AB30" i="17" s="1"/>
  <c r="Y27" i="15"/>
  <c r="AB27" i="15" s="1"/>
  <c r="Y6" i="15"/>
  <c r="AB6" i="15" s="1"/>
  <c r="Y38" i="17"/>
  <c r="AB38" i="17" s="1"/>
  <c r="Y30" i="15"/>
  <c r="AB30" i="15" s="1"/>
  <c r="Y10" i="17"/>
  <c r="AB10" i="17" s="1"/>
  <c r="Y23" i="15"/>
  <c r="AB23" i="15" s="1"/>
  <c r="Y23" i="17"/>
  <c r="AB23" i="17" s="1"/>
  <c r="Y15" i="19"/>
  <c r="AB15" i="19" s="1"/>
  <c r="Y20" i="15"/>
  <c r="AB20" i="15" s="1"/>
  <c r="Y30" i="19"/>
  <c r="AB30" i="19" s="1"/>
  <c r="Y19" i="19"/>
  <c r="AB19" i="19" s="1"/>
  <c r="Y15" i="17"/>
  <c r="AB15" i="17" s="1"/>
  <c r="Y33" i="19"/>
  <c r="AB33" i="19" s="1"/>
  <c r="AK25" i="17"/>
  <c r="AK15" i="17"/>
  <c r="AK12" i="19"/>
  <c r="AK11" i="15"/>
  <c r="AK24" i="19"/>
  <c r="AK23" i="19"/>
  <c r="AK26" i="19"/>
  <c r="AK17" i="17"/>
  <c r="AK16" i="15"/>
  <c r="AK22" i="17"/>
  <c r="AK14" i="19"/>
  <c r="AK4" i="17"/>
  <c r="AK23" i="15"/>
  <c r="AK26" i="17"/>
  <c r="AK14" i="15"/>
  <c r="AK9" i="17"/>
  <c r="AK8" i="15"/>
  <c r="AK21" i="19"/>
  <c r="AK15" i="15"/>
  <c r="AK6" i="19"/>
  <c r="AK9" i="15"/>
  <c r="AK22" i="19"/>
  <c r="AK18" i="15"/>
  <c r="AK4" i="19"/>
  <c r="AK11" i="17"/>
  <c r="AK26" i="15"/>
  <c r="AK8" i="19"/>
  <c r="AK16" i="17"/>
  <c r="AK23" i="17"/>
  <c r="AK19" i="15"/>
  <c r="AK20" i="17"/>
  <c r="AK24" i="17"/>
  <c r="AK10" i="19"/>
  <c r="AK17" i="15"/>
  <c r="AK8" i="17"/>
  <c r="AK12" i="15"/>
  <c r="AK20" i="19"/>
  <c r="AK5" i="15"/>
  <c r="AK19" i="17"/>
  <c r="AK11" i="19"/>
  <c r="AK5" i="17"/>
  <c r="AK18" i="19"/>
  <c r="AK7" i="17"/>
  <c r="AK13" i="17"/>
  <c r="AK7" i="19"/>
  <c r="AK10" i="15"/>
  <c r="AK5" i="19"/>
  <c r="AK6" i="15"/>
  <c r="C48" i="5"/>
  <c r="C49" i="5" s="1"/>
  <c r="C39" i="5"/>
  <c r="AC10" i="15"/>
  <c r="AF10" i="15" s="1"/>
  <c r="AC20" i="15"/>
  <c r="AF20" i="15" s="1"/>
  <c r="AC45" i="19"/>
  <c r="AF45" i="19" s="1"/>
  <c r="AC5" i="15"/>
  <c r="AF5" i="15" s="1"/>
  <c r="AC38" i="19"/>
  <c r="AF38" i="19" s="1"/>
  <c r="AC35" i="19"/>
  <c r="AF35" i="19" s="1"/>
  <c r="AC25" i="19"/>
  <c r="AF25" i="19" s="1"/>
  <c r="AC20" i="19"/>
  <c r="AF20" i="19" s="1"/>
  <c r="AC16" i="19"/>
  <c r="AF16" i="19" s="1"/>
  <c r="AC42" i="19"/>
  <c r="AF42" i="19" s="1"/>
  <c r="AC17" i="19"/>
  <c r="AF17" i="19" s="1"/>
  <c r="AC6" i="19"/>
  <c r="AF6" i="19" s="1"/>
  <c r="AC10" i="19"/>
  <c r="AF10" i="19" s="1"/>
  <c r="AC50" i="17"/>
  <c r="AF50" i="17" s="1"/>
  <c r="AC42" i="17"/>
  <c r="AF42" i="17" s="1"/>
  <c r="AC4" i="17"/>
  <c r="AF4" i="17" s="1"/>
  <c r="AC8" i="17"/>
  <c r="AF8" i="17" s="1"/>
  <c r="AC15" i="17"/>
  <c r="AF15" i="17" s="1"/>
  <c r="AC41" i="15"/>
  <c r="AF41" i="15" s="1"/>
  <c r="AC38" i="15"/>
  <c r="AF38" i="15" s="1"/>
  <c r="AC52" i="19"/>
  <c r="AF52" i="19" s="1"/>
  <c r="AC21" i="19"/>
  <c r="AF21" i="19" s="1"/>
  <c r="AC52" i="17"/>
  <c r="AF52" i="17" s="1"/>
  <c r="AC35" i="17"/>
  <c r="AF35" i="17" s="1"/>
  <c r="AC21" i="17"/>
  <c r="AF21" i="17" s="1"/>
  <c r="AC24" i="17"/>
  <c r="AF24" i="17" s="1"/>
  <c r="AC47" i="15"/>
  <c r="AF47" i="15" s="1"/>
  <c r="AC33" i="15"/>
  <c r="AF33" i="15" s="1"/>
  <c r="AC22" i="15"/>
  <c r="AF22" i="15" s="1"/>
  <c r="AC27" i="15"/>
  <c r="AF27" i="15" s="1"/>
  <c r="AC4" i="15"/>
  <c r="AF4" i="15" s="1"/>
  <c r="AC47" i="19"/>
  <c r="AF47" i="19" s="1"/>
  <c r="AC8" i="19"/>
  <c r="AF8" i="19" s="1"/>
  <c r="AC4" i="19"/>
  <c r="AF4" i="19" s="1"/>
  <c r="AC44" i="17"/>
  <c r="AF44" i="17" s="1"/>
  <c r="AC10" i="17"/>
  <c r="AF10" i="17" s="1"/>
  <c r="AC14" i="17"/>
  <c r="AF14" i="17" s="1"/>
  <c r="AC9" i="17"/>
  <c r="AF9" i="17" s="1"/>
  <c r="AC40" i="15"/>
  <c r="AF40" i="15" s="1"/>
  <c r="AC11" i="15"/>
  <c r="AF11" i="15" s="1"/>
  <c r="AC15" i="15"/>
  <c r="AF15" i="15" s="1"/>
  <c r="AC13" i="15"/>
  <c r="AF13" i="15" s="1"/>
  <c r="AC24" i="15"/>
  <c r="AF24" i="15" s="1"/>
  <c r="AC27" i="17"/>
  <c r="AF27" i="17" s="1"/>
  <c r="AC44" i="19"/>
  <c r="AF44" i="19" s="1"/>
  <c r="AC8" i="15"/>
  <c r="AF8" i="15" s="1"/>
  <c r="AC46" i="17"/>
  <c r="AF46" i="17" s="1"/>
  <c r="AC29" i="19"/>
  <c r="AF29" i="19" s="1"/>
  <c r="AC38" i="17"/>
  <c r="AF38" i="17" s="1"/>
  <c r="AC22" i="19"/>
  <c r="AF22" i="19" s="1"/>
  <c r="AC48" i="19"/>
  <c r="AF48" i="19" s="1"/>
  <c r="AC49" i="19"/>
  <c r="AF49" i="19" s="1"/>
  <c r="AC31" i="19"/>
  <c r="AF31" i="19" s="1"/>
  <c r="AC50" i="19"/>
  <c r="AF50" i="19" s="1"/>
  <c r="AC33" i="19"/>
  <c r="AF33" i="19" s="1"/>
  <c r="AC7" i="19"/>
  <c r="AF7" i="19" s="1"/>
  <c r="AC34" i="17"/>
  <c r="AF34" i="17" s="1"/>
  <c r="AC23" i="17"/>
  <c r="AF23" i="17" s="1"/>
  <c r="AC17" i="17"/>
  <c r="AF17" i="17" s="1"/>
  <c r="AC6" i="17"/>
  <c r="AF6" i="17" s="1"/>
  <c r="AC39" i="15"/>
  <c r="AF39" i="15" s="1"/>
  <c r="AC36" i="19"/>
  <c r="AF36" i="19" s="1"/>
  <c r="AC23" i="19"/>
  <c r="AF23" i="19" s="1"/>
  <c r="AC33" i="17"/>
  <c r="AF33" i="17" s="1"/>
  <c r="AC5" i="17"/>
  <c r="AF5" i="17" s="1"/>
  <c r="AC52" i="15"/>
  <c r="AF52" i="15" s="1"/>
  <c r="AC37" i="15"/>
  <c r="AF37" i="15" s="1"/>
  <c r="AC34" i="15"/>
  <c r="AF34" i="15" s="1"/>
  <c r="AC15" i="19"/>
  <c r="AF15" i="19" s="1"/>
  <c r="AC31" i="17"/>
  <c r="AF31" i="17" s="1"/>
  <c r="AC51" i="17"/>
  <c r="AF51" i="17" s="1"/>
  <c r="AC20" i="17"/>
  <c r="AF20" i="17" s="1"/>
  <c r="AC49" i="15"/>
  <c r="AF49" i="15" s="1"/>
  <c r="AC21" i="15"/>
  <c r="AF21" i="15" s="1"/>
  <c r="AC16" i="15"/>
  <c r="AF16" i="15" s="1"/>
  <c r="AC43" i="15"/>
  <c r="AF43" i="15" s="1"/>
  <c r="AC11" i="17"/>
  <c r="AF11" i="17" s="1"/>
  <c r="AC34" i="19"/>
  <c r="AF34" i="19" s="1"/>
  <c r="AC12" i="15"/>
  <c r="AF12" i="15" s="1"/>
  <c r="AC40" i="17"/>
  <c r="AF40" i="17" s="1"/>
  <c r="AC42" i="15"/>
  <c r="AF42" i="15" s="1"/>
  <c r="AC7" i="17"/>
  <c r="AF7" i="17" s="1"/>
  <c r="AC46" i="19"/>
  <c r="AF46" i="19" s="1"/>
  <c r="AC30" i="19"/>
  <c r="AF30" i="19" s="1"/>
  <c r="AC12" i="19"/>
  <c r="AF12" i="19" s="1"/>
  <c r="AC51" i="19"/>
  <c r="AF51" i="19" s="1"/>
  <c r="AC5" i="19"/>
  <c r="AF5" i="19" s="1"/>
  <c r="AC13" i="19"/>
  <c r="AF13" i="19" s="1"/>
  <c r="AC41" i="17"/>
  <c r="AF41" i="17" s="1"/>
  <c r="AC13" i="17"/>
  <c r="AF13" i="17" s="1"/>
  <c r="AC36" i="17"/>
  <c r="AF36" i="17" s="1"/>
  <c r="AC50" i="15"/>
  <c r="AF50" i="15" s="1"/>
  <c r="AC29" i="15"/>
  <c r="AF29" i="15" s="1"/>
  <c r="AC14" i="19"/>
  <c r="AF14" i="19" s="1"/>
  <c r="AC37" i="17"/>
  <c r="AF37" i="17" s="1"/>
  <c r="AC16" i="17"/>
  <c r="AF16" i="17" s="1"/>
  <c r="AC12" i="17"/>
  <c r="AF12" i="17" s="1"/>
  <c r="AC32" i="15"/>
  <c r="AF32" i="15" s="1"/>
  <c r="AC18" i="15"/>
  <c r="AF18" i="15" s="1"/>
  <c r="AC25" i="15"/>
  <c r="AF25" i="15" s="1"/>
  <c r="AC40" i="19"/>
  <c r="AF40" i="19" s="1"/>
  <c r="AC24" i="19"/>
  <c r="AF24" i="19" s="1"/>
  <c r="AC29" i="17"/>
  <c r="AF29" i="17" s="1"/>
  <c r="AC44" i="15"/>
  <c r="AF44" i="15" s="1"/>
  <c r="AC31" i="15"/>
  <c r="AF31" i="15" s="1"/>
  <c r="AC6" i="15"/>
  <c r="AF6" i="15" s="1"/>
  <c r="AC23" i="15"/>
  <c r="AF23" i="15" s="1"/>
  <c r="AC36" i="15"/>
  <c r="AF36" i="15" s="1"/>
  <c r="AC19" i="17"/>
  <c r="AF19" i="17" s="1"/>
  <c r="AC35" i="15"/>
  <c r="AF35" i="15" s="1"/>
  <c r="AC18" i="17"/>
  <c r="AF18" i="17" s="1"/>
  <c r="AC9" i="19"/>
  <c r="AF9" i="19" s="1"/>
  <c r="AC39" i="19"/>
  <c r="AF39" i="19" s="1"/>
  <c r="AC32" i="19"/>
  <c r="AF32" i="19" s="1"/>
  <c r="AC32" i="17"/>
  <c r="AF32" i="17" s="1"/>
  <c r="AC46" i="15"/>
  <c r="AF46" i="15" s="1"/>
  <c r="AC48" i="17"/>
  <c r="AF48" i="17" s="1"/>
  <c r="AC14" i="15"/>
  <c r="AF14" i="15" s="1"/>
  <c r="AC26" i="19"/>
  <c r="AF26" i="19" s="1"/>
  <c r="AC45" i="17"/>
  <c r="AF45" i="17" s="1"/>
  <c r="AC19" i="15"/>
  <c r="AF19" i="15" s="1"/>
  <c r="AC51" i="15"/>
  <c r="AF51" i="15" s="1"/>
  <c r="AC27" i="19"/>
  <c r="AF27" i="19" s="1"/>
  <c r="AC17" i="15"/>
  <c r="AF17" i="15" s="1"/>
  <c r="AC11" i="19"/>
  <c r="AF11" i="19" s="1"/>
  <c r="AC18" i="19"/>
  <c r="AF18" i="19" s="1"/>
  <c r="AC47" i="17"/>
  <c r="AF47" i="17" s="1"/>
  <c r="AC41" i="19"/>
  <c r="AF41" i="19" s="1"/>
  <c r="AC30" i="17"/>
  <c r="AF30" i="17" s="1"/>
  <c r="AC9" i="15"/>
  <c r="AF9" i="15" s="1"/>
  <c r="AC49" i="17"/>
  <c r="AF49" i="17" s="1"/>
  <c r="AC45" i="15"/>
  <c r="AF45" i="15" s="1"/>
  <c r="AC30" i="15"/>
  <c r="AF30" i="15" s="1"/>
  <c r="AC39" i="17"/>
  <c r="AF39" i="17" s="1"/>
  <c r="AC26" i="17"/>
  <c r="AF26" i="17" s="1"/>
  <c r="AC43" i="17"/>
  <c r="AF43" i="17" s="1"/>
  <c r="AC48" i="15"/>
  <c r="AF48" i="15" s="1"/>
  <c r="AC26" i="15"/>
  <c r="AF26" i="15" s="1"/>
  <c r="AC19" i="19"/>
  <c r="AF19" i="19" s="1"/>
  <c r="AC22" i="17"/>
  <c r="AF22" i="17" s="1"/>
  <c r="AC7" i="15"/>
  <c r="AF7" i="15" s="1"/>
  <c r="AC43" i="19"/>
  <c r="AF43" i="19" s="1"/>
  <c r="AC37" i="19"/>
  <c r="AF37" i="19" s="1"/>
  <c r="AC25" i="17"/>
  <c r="AF25" i="17" s="1"/>
  <c r="F45" i="5" l="1"/>
  <c r="F10" i="5"/>
  <c r="J10" i="5"/>
  <c r="G10" i="5"/>
  <c r="E25" i="5"/>
  <c r="J45" i="5"/>
  <c r="AK13" i="19"/>
  <c r="AK7" i="15"/>
  <c r="AK25" i="15"/>
  <c r="AK24" i="15"/>
  <c r="AK14" i="17"/>
  <c r="AK15" i="19"/>
  <c r="AK18" i="17"/>
  <c r="AK6" i="17"/>
  <c r="AK27" i="15"/>
  <c r="AK22" i="15"/>
  <c r="AK25" i="19"/>
  <c r="AK27" i="17"/>
  <c r="AK12" i="17"/>
  <c r="AK27" i="19"/>
  <c r="AK21" i="15"/>
  <c r="AK19" i="19"/>
  <c r="AK20" i="15"/>
  <c r="AK16" i="19"/>
  <c r="AK9" i="19"/>
  <c r="AK10" i="17"/>
  <c r="AK4" i="15"/>
  <c r="AK21" i="17"/>
  <c r="AK13" i="15"/>
  <c r="G12" i="5"/>
  <c r="E10" i="5"/>
  <c r="E14" i="5"/>
  <c r="H14" i="5"/>
  <c r="G14" i="5"/>
  <c r="I14" i="5"/>
  <c r="F14" i="5"/>
  <c r="J14" i="5"/>
  <c r="C23" i="5"/>
  <c r="AJ25" i="19"/>
  <c r="AJ5" i="19"/>
  <c r="AJ23" i="17"/>
  <c r="AJ18" i="15"/>
  <c r="AJ24" i="19"/>
  <c r="AJ23" i="15"/>
  <c r="AJ16" i="17"/>
  <c r="AJ6" i="17"/>
  <c r="AJ10" i="15"/>
  <c r="AJ6" i="19"/>
  <c r="AJ5" i="15"/>
  <c r="AJ22" i="17"/>
  <c r="AJ6" i="15"/>
  <c r="AJ8" i="19"/>
  <c r="AJ8" i="17"/>
  <c r="AJ13" i="19"/>
  <c r="AJ10" i="17"/>
  <c r="AJ27" i="17"/>
  <c r="AJ10" i="19"/>
  <c r="AJ26" i="19"/>
  <c r="AJ13" i="15"/>
  <c r="AJ7" i="15"/>
  <c r="AJ26" i="17"/>
  <c r="AJ9" i="19"/>
  <c r="AJ12" i="19"/>
  <c r="AJ25" i="15"/>
  <c r="AJ23" i="19"/>
  <c r="AJ18" i="17"/>
  <c r="AJ11" i="15"/>
  <c r="AJ18" i="19"/>
  <c r="AJ17" i="15"/>
  <c r="AJ19" i="15"/>
  <c r="AJ17" i="17"/>
  <c r="AJ27" i="19"/>
  <c r="AJ27" i="15"/>
  <c r="AJ14" i="19"/>
  <c r="AJ16" i="15"/>
  <c r="AJ22" i="19"/>
  <c r="AJ20" i="15"/>
  <c r="AJ21" i="17"/>
  <c r="AJ8" i="15"/>
  <c r="AJ13" i="17"/>
  <c r="AJ15" i="17"/>
  <c r="AJ14" i="17"/>
  <c r="AJ22" i="15"/>
  <c r="AJ12" i="17"/>
  <c r="AJ9" i="15"/>
  <c r="AJ7" i="19"/>
  <c r="AJ26" i="15"/>
  <c r="AJ24" i="15"/>
  <c r="AJ19" i="19"/>
  <c r="AJ4" i="19"/>
  <c r="AJ15" i="15"/>
  <c r="AJ17" i="19"/>
  <c r="AJ19" i="17"/>
  <c r="AJ12" i="15"/>
  <c r="AJ14" i="15"/>
  <c r="AJ5" i="17"/>
  <c r="AJ4" i="15"/>
  <c r="AJ4" i="17"/>
  <c r="AJ24" i="17"/>
  <c r="AJ20" i="19"/>
  <c r="AJ20" i="17"/>
  <c r="AJ7" i="17"/>
  <c r="AJ16" i="19"/>
  <c r="AJ11" i="19"/>
  <c r="AJ25" i="17"/>
  <c r="AJ21" i="19"/>
  <c r="AJ21" i="15"/>
  <c r="AJ9" i="17"/>
  <c r="AJ11" i="17"/>
  <c r="AJ15" i="19"/>
  <c r="C24" i="5"/>
  <c r="C25" i="5"/>
  <c r="G23" i="5"/>
  <c r="F25" i="5"/>
  <c r="C26" i="5"/>
  <c r="F24" i="5"/>
  <c r="F23" i="5"/>
  <c r="I25" i="5"/>
  <c r="U48" i="19" s="1"/>
  <c r="G24" i="5"/>
  <c r="J24" i="5"/>
  <c r="J23" i="5"/>
  <c r="F43" i="5"/>
  <c r="I43" i="5"/>
  <c r="G37" i="5"/>
  <c r="G39" i="5" s="1"/>
  <c r="V62" i="28" s="1"/>
  <c r="J37" i="5"/>
  <c r="J39" i="5" s="1"/>
  <c r="V133" i="28" s="1"/>
  <c r="F29" i="5"/>
  <c r="F31" i="5" s="1"/>
  <c r="F41" i="5"/>
  <c r="I41" i="5"/>
  <c r="AG43" i="17" s="1"/>
  <c r="E42" i="5"/>
  <c r="H42" i="5"/>
  <c r="AH9" i="19" s="1"/>
  <c r="E29" i="5"/>
  <c r="E31" i="5" s="1"/>
  <c r="T20" i="28" s="1"/>
  <c r="H29" i="5"/>
  <c r="W22" i="19" s="1"/>
  <c r="H41" i="5"/>
  <c r="AG21" i="17" s="1"/>
  <c r="E37" i="5"/>
  <c r="E39" i="5" s="1"/>
  <c r="V20" i="28" s="1"/>
  <c r="H37" i="5"/>
  <c r="H39" i="5" s="1"/>
  <c r="V92" i="28" s="1"/>
  <c r="G41" i="5"/>
  <c r="F42" i="5"/>
  <c r="I42" i="5"/>
  <c r="AH40" i="15" s="1"/>
  <c r="E41" i="5"/>
  <c r="G45" i="5"/>
  <c r="E43" i="5"/>
  <c r="G48" i="5"/>
  <c r="G49" i="5" s="1"/>
  <c r="I29" i="5"/>
  <c r="W46" i="15" s="1"/>
  <c r="J41" i="5"/>
  <c r="R77" i="28"/>
  <c r="R67" i="28"/>
  <c r="R59" i="28"/>
  <c r="R73" i="28"/>
  <c r="R65" i="28"/>
  <c r="R55" i="28"/>
  <c r="R57" i="28"/>
  <c r="R66" i="28"/>
  <c r="R70" i="28"/>
  <c r="R61" i="28"/>
  <c r="R76" i="28"/>
  <c r="R68" i="28"/>
  <c r="R58" i="28"/>
  <c r="R63" i="28"/>
  <c r="R60" i="28"/>
  <c r="R69" i="28"/>
  <c r="R74" i="28"/>
  <c r="R64" i="28"/>
  <c r="R56" i="28"/>
  <c r="R71" i="28"/>
  <c r="R62" i="28"/>
  <c r="R72" i="28"/>
  <c r="R159" i="28" s="1"/>
  <c r="R75" i="28"/>
  <c r="R54" i="28"/>
  <c r="R5" i="15"/>
  <c r="R5" i="17"/>
  <c r="R24" i="19"/>
  <c r="R20" i="15"/>
  <c r="R14" i="17"/>
  <c r="R25" i="19"/>
  <c r="R27" i="17"/>
  <c r="R25" i="17"/>
  <c r="R16" i="19"/>
  <c r="R27" i="15"/>
  <c r="R5" i="19"/>
  <c r="R9" i="19"/>
  <c r="R15" i="19"/>
  <c r="R17" i="17"/>
  <c r="R21" i="15"/>
  <c r="R23" i="19"/>
  <c r="R24" i="17"/>
  <c r="R26" i="17"/>
  <c r="R13" i="17"/>
  <c r="R9" i="15"/>
  <c r="R23" i="15"/>
  <c r="R13" i="19"/>
  <c r="R11" i="19"/>
  <c r="R18" i="17"/>
  <c r="H21" i="5"/>
  <c r="R100" i="28" s="1"/>
  <c r="R4" i="15"/>
  <c r="R20" i="17"/>
  <c r="R15" i="17"/>
  <c r="R17" i="15"/>
  <c r="R19" i="19"/>
  <c r="R4" i="19"/>
  <c r="R13" i="15"/>
  <c r="R26" i="19"/>
  <c r="R9" i="17"/>
  <c r="R27" i="19"/>
  <c r="R15" i="15"/>
  <c r="R6" i="19"/>
  <c r="R12" i="15"/>
  <c r="R8" i="15"/>
  <c r="R16" i="17"/>
  <c r="R19" i="15"/>
  <c r="R21" i="19"/>
  <c r="R22" i="19"/>
  <c r="R22" i="17"/>
  <c r="R14" i="19"/>
  <c r="R6" i="15"/>
  <c r="R24" i="15"/>
  <c r="R12" i="19"/>
  <c r="R19" i="17"/>
  <c r="R4" i="17"/>
  <c r="R21" i="17"/>
  <c r="R18" i="15"/>
  <c r="R11" i="15"/>
  <c r="R6" i="17"/>
  <c r="R17" i="19"/>
  <c r="R8" i="17"/>
  <c r="R12" i="17"/>
  <c r="R10" i="19"/>
  <c r="R11" i="17"/>
  <c r="R10" i="17"/>
  <c r="R26" i="15"/>
  <c r="R25" i="15"/>
  <c r="R7" i="15"/>
  <c r="R20" i="19"/>
  <c r="R18" i="19"/>
  <c r="R14" i="15"/>
  <c r="R10" i="15"/>
  <c r="R23" i="17"/>
  <c r="R22" i="15"/>
  <c r="R7" i="19"/>
  <c r="R16" i="15"/>
  <c r="R7" i="17"/>
  <c r="R8" i="19"/>
  <c r="V58" i="28"/>
  <c r="V64" i="28"/>
  <c r="V75" i="28"/>
  <c r="R34" i="17"/>
  <c r="R50" i="19"/>
  <c r="R29" i="17"/>
  <c r="R52" i="15"/>
  <c r="R38" i="17"/>
  <c r="R35" i="15"/>
  <c r="R33" i="19"/>
  <c r="R38" i="15"/>
  <c r="R30" i="17"/>
  <c r="R51" i="17"/>
  <c r="R30" i="15"/>
  <c r="R37" i="17"/>
  <c r="R49" i="15"/>
  <c r="R41" i="17"/>
  <c r="R46" i="17"/>
  <c r="R37" i="15"/>
  <c r="R45" i="15"/>
  <c r="R36" i="15"/>
  <c r="R47" i="19"/>
  <c r="R43" i="17"/>
  <c r="R36" i="19"/>
  <c r="R44" i="17"/>
  <c r="R42" i="15"/>
  <c r="R33" i="17"/>
  <c r="R48" i="17"/>
  <c r="R45" i="19"/>
  <c r="R29" i="15"/>
  <c r="R40" i="19"/>
  <c r="R52" i="17"/>
  <c r="R47" i="15"/>
  <c r="R44" i="15"/>
  <c r="R35" i="19"/>
  <c r="R31" i="19"/>
  <c r="R46" i="19"/>
  <c r="R40" i="15"/>
  <c r="R51" i="15"/>
  <c r="I21" i="5"/>
  <c r="R122" i="28" s="1"/>
  <c r="R161" i="28" s="1"/>
  <c r="R32" i="17"/>
  <c r="R34" i="19"/>
  <c r="R39" i="17"/>
  <c r="R41" i="15"/>
  <c r="R44" i="19"/>
  <c r="R50" i="17"/>
  <c r="R34" i="15"/>
  <c r="R48" i="15"/>
  <c r="R38" i="19"/>
  <c r="R42" i="19"/>
  <c r="R52" i="19"/>
  <c r="R41" i="19"/>
  <c r="R40" i="17"/>
  <c r="R49" i="19"/>
  <c r="R43" i="19"/>
  <c r="R49" i="17"/>
  <c r="R47" i="17"/>
  <c r="R48" i="19"/>
  <c r="R36" i="17"/>
  <c r="R30" i="19"/>
  <c r="R50" i="15"/>
  <c r="R33" i="15"/>
  <c r="R42" i="17"/>
  <c r="R32" i="15"/>
  <c r="R37" i="19"/>
  <c r="R51" i="19"/>
  <c r="R43" i="15"/>
  <c r="R31" i="15"/>
  <c r="R31" i="17"/>
  <c r="R46" i="15"/>
  <c r="R39" i="15"/>
  <c r="R39" i="19"/>
  <c r="R32" i="19"/>
  <c r="R45" i="17"/>
  <c r="R35" i="17"/>
  <c r="R29" i="19"/>
  <c r="R52" i="28"/>
  <c r="R51" i="28"/>
  <c r="R43" i="28"/>
  <c r="R42" i="28"/>
  <c r="R31" i="28"/>
  <c r="R39" i="28"/>
  <c r="R30" i="28"/>
  <c r="R38" i="28"/>
  <c r="R45" i="28"/>
  <c r="R46" i="28"/>
  <c r="R34" i="28"/>
  <c r="R32" i="28"/>
  <c r="R33" i="28"/>
  <c r="R44" i="28"/>
  <c r="R29" i="28"/>
  <c r="R49" i="28"/>
  <c r="R48" i="28"/>
  <c r="R40" i="28"/>
  <c r="R36" i="28"/>
  <c r="R41" i="28"/>
  <c r="R37" i="28"/>
  <c r="R50" i="28"/>
  <c r="R35" i="28"/>
  <c r="R47" i="28"/>
  <c r="R158" i="28" s="1"/>
  <c r="R151" i="28"/>
  <c r="R141" i="28"/>
  <c r="R132" i="28"/>
  <c r="R147" i="28"/>
  <c r="R162" i="28" s="1"/>
  <c r="R139" i="28"/>
  <c r="R131" i="28"/>
  <c r="R152" i="28"/>
  <c r="R130" i="28"/>
  <c r="R144" i="28"/>
  <c r="R135" i="28"/>
  <c r="R150" i="28"/>
  <c r="R142" i="28"/>
  <c r="R134" i="28"/>
  <c r="R137" i="28"/>
  <c r="R133" i="28"/>
  <c r="R149" i="28"/>
  <c r="R148" i="28"/>
  <c r="R138" i="28"/>
  <c r="R129" i="28"/>
  <c r="R145" i="28"/>
  <c r="R136" i="28"/>
  <c r="R146" i="28"/>
  <c r="R140" i="28"/>
  <c r="R143" i="28"/>
  <c r="R26" i="28"/>
  <c r="R5" i="28"/>
  <c r="R10" i="28"/>
  <c r="R9" i="28"/>
  <c r="R22" i="28"/>
  <c r="R19" i="28"/>
  <c r="R16" i="28"/>
  <c r="R13" i="28"/>
  <c r="R8" i="28"/>
  <c r="R11" i="28"/>
  <c r="R24" i="28"/>
  <c r="R20" i="28"/>
  <c r="R17" i="28"/>
  <c r="R14" i="28"/>
  <c r="R7" i="28"/>
  <c r="R23" i="28"/>
  <c r="R4" i="28"/>
  <c r="R27" i="28"/>
  <c r="R6" i="28"/>
  <c r="R21" i="28"/>
  <c r="R18" i="28"/>
  <c r="R15" i="28"/>
  <c r="R12" i="28"/>
  <c r="R25" i="28"/>
  <c r="AI36" i="19"/>
  <c r="AI29" i="17"/>
  <c r="AI38" i="19"/>
  <c r="AI42" i="19"/>
  <c r="AI38" i="15"/>
  <c r="AI47" i="15"/>
  <c r="AI50" i="15"/>
  <c r="AI44" i="15"/>
  <c r="V150" i="28"/>
  <c r="V144" i="28"/>
  <c r="T48" i="28"/>
  <c r="AG36" i="17"/>
  <c r="AK51" i="19"/>
  <c r="AK37" i="19"/>
  <c r="AK45" i="15"/>
  <c r="AK39" i="17"/>
  <c r="AK52" i="17"/>
  <c r="AK40" i="19"/>
  <c r="AK52" i="15"/>
  <c r="AK36" i="17"/>
  <c r="AK45" i="19"/>
  <c r="AK49" i="19"/>
  <c r="AK40" i="15"/>
  <c r="AK44" i="17"/>
  <c r="AK49" i="17"/>
  <c r="AK44" i="15"/>
  <c r="AK38" i="15"/>
  <c r="AK36" i="19"/>
  <c r="AK29" i="15"/>
  <c r="AK41" i="19"/>
  <c r="AK47" i="15"/>
  <c r="AK38" i="19"/>
  <c r="AK50" i="17"/>
  <c r="AK42" i="17"/>
  <c r="AK44" i="19"/>
  <c r="AK34" i="19"/>
  <c r="AK34" i="15"/>
  <c r="AK46" i="17"/>
  <c r="AK32" i="17"/>
  <c r="AK35" i="17"/>
  <c r="AK37" i="15"/>
  <c r="AK43" i="17"/>
  <c r="AK31" i="19"/>
  <c r="AK41" i="15"/>
  <c r="AK51" i="17"/>
  <c r="AK33" i="15"/>
  <c r="AK48" i="17"/>
  <c r="AK45" i="17"/>
  <c r="AK40" i="17"/>
  <c r="AK30" i="19"/>
  <c r="AK30" i="15"/>
  <c r="AK46" i="19"/>
  <c r="AK33" i="19"/>
  <c r="AK37" i="17"/>
  <c r="AK32" i="19"/>
  <c r="AK43" i="15"/>
  <c r="AK34" i="17"/>
  <c r="AK32" i="15"/>
  <c r="AK31" i="15"/>
  <c r="AK35" i="15"/>
  <c r="AK31" i="17"/>
  <c r="AK46" i="15"/>
  <c r="AK29" i="19"/>
  <c r="AK42" i="19"/>
  <c r="AK49" i="15"/>
  <c r="AK29" i="17"/>
  <c r="AK48" i="19"/>
  <c r="AK38" i="17"/>
  <c r="AK47" i="19"/>
  <c r="AK35" i="19"/>
  <c r="AK39" i="15"/>
  <c r="AK50" i="19"/>
  <c r="AK51" i="15"/>
  <c r="AK41" i="17"/>
  <c r="AK42" i="15"/>
  <c r="AK50" i="15"/>
  <c r="AK33" i="17"/>
  <c r="AK36" i="15"/>
  <c r="AK43" i="19"/>
  <c r="AK47" i="17"/>
  <c r="AK39" i="19"/>
  <c r="AK52" i="19"/>
  <c r="AK48" i="15"/>
  <c r="AK30" i="17"/>
  <c r="AH22" i="15"/>
  <c r="AH20" i="17"/>
  <c r="AH5" i="19"/>
  <c r="AH13" i="19"/>
  <c r="AH4" i="15"/>
  <c r="W20" i="15"/>
  <c r="AG21" i="15"/>
  <c r="AG5" i="17"/>
  <c r="AG15" i="19"/>
  <c r="AG13" i="17"/>
  <c r="AG19" i="15"/>
  <c r="G33" i="5"/>
  <c r="G35" i="5" s="1"/>
  <c r="U71" i="28" s="1"/>
  <c r="I33" i="5"/>
  <c r="I35" i="5" s="1"/>
  <c r="U121" i="28" s="1"/>
  <c r="H48" i="5"/>
  <c r="G11" i="5"/>
  <c r="G8" i="5" s="1"/>
  <c r="J11" i="5"/>
  <c r="J8" i="5" s="1"/>
  <c r="E24" i="5"/>
  <c r="I23" i="5"/>
  <c r="E26" i="5"/>
  <c r="U39" i="17"/>
  <c r="U32" i="17"/>
  <c r="U51" i="19"/>
  <c r="U49" i="19"/>
  <c r="G25" i="5"/>
  <c r="E23" i="5"/>
  <c r="I24" i="5"/>
  <c r="I26" i="5"/>
  <c r="F26" i="5"/>
  <c r="G43" i="5"/>
  <c r="J43" i="5"/>
  <c r="F33" i="5"/>
  <c r="F35" i="5" s="1"/>
  <c r="U46" i="28" s="1"/>
  <c r="J33" i="5"/>
  <c r="J35" i="5" s="1"/>
  <c r="U146" i="28" s="1"/>
  <c r="H10" i="5"/>
  <c r="E48" i="5"/>
  <c r="E49" i="5" s="1"/>
  <c r="E11" i="5"/>
  <c r="H11" i="5"/>
  <c r="H25" i="5"/>
  <c r="U27" i="17" s="1"/>
  <c r="H26" i="5"/>
  <c r="V27" i="19" s="1"/>
  <c r="U31" i="17"/>
  <c r="U40" i="19"/>
  <c r="U37" i="15"/>
  <c r="U39" i="19"/>
  <c r="J26" i="5"/>
  <c r="H24" i="5"/>
  <c r="T23" i="17" s="1"/>
  <c r="J25" i="5"/>
  <c r="G26" i="5"/>
  <c r="H23" i="5"/>
  <c r="S22" i="15" s="1"/>
  <c r="H43" i="5"/>
  <c r="F37" i="5"/>
  <c r="F39" i="5" s="1"/>
  <c r="I37" i="5"/>
  <c r="I39" i="5" s="1"/>
  <c r="E33" i="5"/>
  <c r="E35" i="5" s="1"/>
  <c r="U21" i="28" s="1"/>
  <c r="H33" i="5"/>
  <c r="H35" i="5" s="1"/>
  <c r="U96" i="28" s="1"/>
  <c r="I10" i="5"/>
  <c r="G42" i="5"/>
  <c r="J42" i="5"/>
  <c r="G29" i="5"/>
  <c r="G31" i="5" s="1"/>
  <c r="J29" i="5"/>
  <c r="J31" i="5" s="1"/>
  <c r="J48" i="5"/>
  <c r="J49" i="5" s="1"/>
  <c r="F48" i="5"/>
  <c r="F49" i="5" s="1"/>
  <c r="I48" i="5"/>
  <c r="F11" i="5"/>
  <c r="I11" i="5"/>
  <c r="F12" i="5"/>
  <c r="U29" i="17"/>
  <c r="U33" i="15"/>
  <c r="U31" i="15"/>
  <c r="U45" i="19"/>
  <c r="U32" i="15"/>
  <c r="U44" i="19"/>
  <c r="U40" i="17"/>
  <c r="U47" i="17"/>
  <c r="U43" i="17"/>
  <c r="U45" i="17"/>
  <c r="R99" i="28"/>
  <c r="R125" i="28"/>
  <c r="R127" i="28"/>
  <c r="R118" i="28"/>
  <c r="R112" i="28"/>
  <c r="R123" i="28"/>
  <c r="R110" i="28"/>
  <c r="R111" i="28"/>
  <c r="R117" i="28"/>
  <c r="U118" i="28"/>
  <c r="U113" i="28"/>
  <c r="U111" i="28"/>
  <c r="T14" i="17"/>
  <c r="C27" i="5"/>
  <c r="C54" i="5" s="1"/>
  <c r="U10" i="15"/>
  <c r="U21" i="19"/>
  <c r="U24" i="19"/>
  <c r="U6" i="19"/>
  <c r="U16" i="17"/>
  <c r="U8" i="17"/>
  <c r="U19" i="17"/>
  <c r="U19" i="19"/>
  <c r="U6" i="17"/>
  <c r="U25" i="15"/>
  <c r="U18" i="19"/>
  <c r="U22" i="19"/>
  <c r="U23" i="15"/>
  <c r="U20" i="19"/>
  <c r="U7" i="19"/>
  <c r="U25" i="19"/>
  <c r="V7" i="17"/>
  <c r="S30" i="17"/>
  <c r="S52" i="17"/>
  <c r="S41" i="17"/>
  <c r="S41" i="19"/>
  <c r="S29" i="19"/>
  <c r="S34" i="19"/>
  <c r="S45" i="15"/>
  <c r="S36" i="15"/>
  <c r="S40" i="17"/>
  <c r="S43" i="17"/>
  <c r="S43" i="15"/>
  <c r="S31" i="17"/>
  <c r="S50" i="19"/>
  <c r="S32" i="19"/>
  <c r="S47" i="15"/>
  <c r="S38" i="15"/>
  <c r="S29" i="17"/>
  <c r="S31" i="19"/>
  <c r="S37" i="15"/>
  <c r="S38" i="17"/>
  <c r="S39" i="15"/>
  <c r="S38" i="19"/>
  <c r="S46" i="19"/>
  <c r="S30" i="15"/>
  <c r="S37" i="17"/>
  <c r="S47" i="19"/>
  <c r="S33" i="19"/>
  <c r="S44" i="15"/>
  <c r="S40" i="15"/>
  <c r="S44" i="17"/>
  <c r="S33" i="17"/>
  <c r="S36" i="17"/>
  <c r="S44" i="19"/>
  <c r="S52" i="19"/>
  <c r="S34" i="15"/>
  <c r="S39" i="19"/>
  <c r="S33" i="15"/>
  <c r="S35" i="19"/>
  <c r="S46" i="15"/>
  <c r="S49" i="17"/>
  <c r="S49" i="19"/>
  <c r="S49" i="15"/>
  <c r="S32" i="17"/>
  <c r="S50" i="15"/>
  <c r="S35" i="17"/>
  <c r="S30" i="19"/>
  <c r="S45" i="17"/>
  <c r="S32" i="15"/>
  <c r="S52" i="15"/>
  <c r="S43" i="19"/>
  <c r="S48" i="17"/>
  <c r="S40" i="19"/>
  <c r="S47" i="17"/>
  <c r="S48" i="15"/>
  <c r="S42" i="17"/>
  <c r="S36" i="19"/>
  <c r="S50" i="17"/>
  <c r="S35" i="15"/>
  <c r="S51" i="17"/>
  <c r="S34" i="17"/>
  <c r="S31" i="15"/>
  <c r="S51" i="15"/>
  <c r="S42" i="15"/>
  <c r="S41" i="15"/>
  <c r="S39" i="17"/>
  <c r="S45" i="19"/>
  <c r="S29" i="15"/>
  <c r="S46" i="17"/>
  <c r="S42" i="19"/>
  <c r="S48" i="19"/>
  <c r="S51" i="19"/>
  <c r="S37" i="19"/>
  <c r="I27" i="5" l="1"/>
  <c r="AH8" i="19"/>
  <c r="AH9" i="15"/>
  <c r="AH11" i="15"/>
  <c r="AH18" i="17"/>
  <c r="AH4" i="17"/>
  <c r="AG49" i="17"/>
  <c r="AG29" i="19"/>
  <c r="V68" i="28"/>
  <c r="V61" i="28"/>
  <c r="V6" i="19"/>
  <c r="V22" i="15"/>
  <c r="R119" i="28"/>
  <c r="R114" i="28"/>
  <c r="R104" i="28"/>
  <c r="R113" i="28"/>
  <c r="R105" i="28"/>
  <c r="R115" i="28"/>
  <c r="R121" i="28"/>
  <c r="R120" i="28"/>
  <c r="R102" i="28"/>
  <c r="R89" i="28"/>
  <c r="T14" i="19"/>
  <c r="G27" i="5"/>
  <c r="AG45" i="17"/>
  <c r="AG35" i="15"/>
  <c r="AG43" i="15"/>
  <c r="AG39" i="17"/>
  <c r="V130" i="28"/>
  <c r="V143" i="28"/>
  <c r="AH30" i="15"/>
  <c r="V21" i="17"/>
  <c r="V11" i="17"/>
  <c r="T20" i="17"/>
  <c r="R109" i="28"/>
  <c r="R106" i="28"/>
  <c r="R107" i="28"/>
  <c r="R116" i="28"/>
  <c r="R108" i="28"/>
  <c r="R126" i="28"/>
  <c r="R124" i="28"/>
  <c r="R87" i="28"/>
  <c r="R94" i="28"/>
  <c r="AG47" i="17"/>
  <c r="AG31" i="19"/>
  <c r="AG39" i="15"/>
  <c r="AG30" i="19"/>
  <c r="V137" i="28"/>
  <c r="U117" i="28"/>
  <c r="U119" i="28"/>
  <c r="U120" i="28"/>
  <c r="U110" i="28"/>
  <c r="U112" i="28"/>
  <c r="U92" i="28"/>
  <c r="U114" i="28"/>
  <c r="U116" i="28"/>
  <c r="U115" i="28"/>
  <c r="U109" i="28"/>
  <c r="U139" i="28"/>
  <c r="U135" i="28"/>
  <c r="U26" i="15"/>
  <c r="U12" i="17"/>
  <c r="U20" i="15"/>
  <c r="U12" i="15"/>
  <c r="U15" i="19"/>
  <c r="U24" i="17"/>
  <c r="U24" i="15"/>
  <c r="U10" i="17"/>
  <c r="V18" i="28"/>
  <c r="U4" i="17"/>
  <c r="U27" i="19"/>
  <c r="U4" i="19"/>
  <c r="U11" i="19"/>
  <c r="U25" i="17"/>
  <c r="U21" i="15"/>
  <c r="U8" i="15"/>
  <c r="U17" i="15"/>
  <c r="U21" i="17"/>
  <c r="U22" i="17"/>
  <c r="U4" i="15"/>
  <c r="U27" i="15"/>
  <c r="U85" i="28"/>
  <c r="V8" i="28"/>
  <c r="F53" i="5"/>
  <c r="AN20" i="19"/>
  <c r="J53" i="5"/>
  <c r="E53" i="5"/>
  <c r="G53" i="5"/>
  <c r="X57" i="28" s="1"/>
  <c r="AN47" i="15"/>
  <c r="V13" i="17"/>
  <c r="V24" i="17"/>
  <c r="V13" i="15"/>
  <c r="V10" i="19"/>
  <c r="V19" i="19"/>
  <c r="T5" i="17"/>
  <c r="T12" i="15"/>
  <c r="T15" i="15"/>
  <c r="T13" i="15"/>
  <c r="T8" i="17"/>
  <c r="V91" i="28"/>
  <c r="V4" i="17"/>
  <c r="V27" i="15"/>
  <c r="V4" i="19"/>
  <c r="V12" i="15"/>
  <c r="V16" i="17"/>
  <c r="T18" i="15"/>
  <c r="T21" i="19"/>
  <c r="T9" i="17"/>
  <c r="AH47" i="19"/>
  <c r="V99" i="28"/>
  <c r="AH45" i="19"/>
  <c r="AH41" i="19"/>
  <c r="V22" i="28"/>
  <c r="AN47" i="17"/>
  <c r="U23" i="19"/>
  <c r="U14" i="17"/>
  <c r="U20" i="17"/>
  <c r="U9" i="15"/>
  <c r="U13" i="17"/>
  <c r="U5" i="17"/>
  <c r="U15" i="15"/>
  <c r="U17" i="17"/>
  <c r="U17" i="19"/>
  <c r="U7" i="17"/>
  <c r="U16" i="19"/>
  <c r="U5" i="19"/>
  <c r="U14" i="15"/>
  <c r="U26" i="19"/>
  <c r="U15" i="17"/>
  <c r="U13" i="15"/>
  <c r="U13" i="19"/>
  <c r="U6" i="15"/>
  <c r="U22" i="15"/>
  <c r="U14" i="19"/>
  <c r="U12" i="19"/>
  <c r="U7" i="15"/>
  <c r="U9" i="19"/>
  <c r="U26" i="17"/>
  <c r="U18" i="15"/>
  <c r="U10" i="19"/>
  <c r="U16" i="15"/>
  <c r="U19" i="15"/>
  <c r="U9" i="17"/>
  <c r="U23" i="17"/>
  <c r="U11" i="17"/>
  <c r="U8" i="19"/>
  <c r="U18" i="17"/>
  <c r="U11" i="15"/>
  <c r="U5" i="15"/>
  <c r="AG5" i="15"/>
  <c r="AG12" i="19"/>
  <c r="AG14" i="17"/>
  <c r="AG19" i="17"/>
  <c r="AG6" i="19"/>
  <c r="U90" i="28"/>
  <c r="AH36" i="19"/>
  <c r="AH52" i="15"/>
  <c r="AH32" i="19"/>
  <c r="AH34" i="17"/>
  <c r="H27" i="5"/>
  <c r="S99" i="28" s="1"/>
  <c r="U87" i="28"/>
  <c r="U86" i="28"/>
  <c r="U88" i="28"/>
  <c r="U95" i="28"/>
  <c r="U94" i="28"/>
  <c r="V4" i="28"/>
  <c r="I8" i="5"/>
  <c r="U91" i="28"/>
  <c r="U93" i="28"/>
  <c r="U89" i="28"/>
  <c r="U84" i="28"/>
  <c r="F8" i="5"/>
  <c r="I31" i="5"/>
  <c r="T122" i="28" s="1"/>
  <c r="T161" i="28" s="1"/>
  <c r="AN48" i="17"/>
  <c r="V12" i="17"/>
  <c r="V11" i="15"/>
  <c r="V26" i="17"/>
  <c r="V23" i="19"/>
  <c r="V6" i="15"/>
  <c r="V14" i="19"/>
  <c r="V10" i="15"/>
  <c r="V8" i="15"/>
  <c r="T10" i="17"/>
  <c r="T16" i="19"/>
  <c r="T19" i="15"/>
  <c r="T21" i="17"/>
  <c r="U143" i="28"/>
  <c r="U144" i="28"/>
  <c r="T12" i="17"/>
  <c r="AG10" i="19"/>
  <c r="AG4" i="19"/>
  <c r="AG27" i="19"/>
  <c r="AG14" i="19"/>
  <c r="AG23" i="19"/>
  <c r="AH14" i="17"/>
  <c r="AH10" i="19"/>
  <c r="AH12" i="15"/>
  <c r="AH26" i="15"/>
  <c r="AH27" i="19"/>
  <c r="AH13" i="17"/>
  <c r="AG51" i="17"/>
  <c r="AG46" i="17"/>
  <c r="AG29" i="15"/>
  <c r="AG41" i="15"/>
  <c r="W46" i="17"/>
  <c r="AN48" i="19"/>
  <c r="AG18" i="17"/>
  <c r="AG11" i="17"/>
  <c r="AG18" i="19"/>
  <c r="AG7" i="19"/>
  <c r="AG17" i="17"/>
  <c r="AG22" i="17"/>
  <c r="AG27" i="17"/>
  <c r="AG16" i="15"/>
  <c r="AG25" i="15"/>
  <c r="AG16" i="19"/>
  <c r="AG9" i="15"/>
  <c r="AG16" i="17"/>
  <c r="AG8" i="19"/>
  <c r="AG19" i="19"/>
  <c r="AG9" i="19"/>
  <c r="AG10" i="15"/>
  <c r="AG26" i="17"/>
  <c r="AG25" i="17"/>
  <c r="AG18" i="15"/>
  <c r="AG10" i="17"/>
  <c r="AG7" i="17"/>
  <c r="AG24" i="15"/>
  <c r="AG13" i="15"/>
  <c r="AG22" i="19"/>
  <c r="AG20" i="17"/>
  <c r="AG11" i="15"/>
  <c r="AG21" i="19"/>
  <c r="AG23" i="15"/>
  <c r="AG11" i="19"/>
  <c r="AG17" i="15"/>
  <c r="AG9" i="17"/>
  <c r="AG13" i="19"/>
  <c r="AG7" i="15"/>
  <c r="AG6" i="17"/>
  <c r="AG14" i="15"/>
  <c r="AG15" i="17"/>
  <c r="AG26" i="19"/>
  <c r="AG22" i="15"/>
  <c r="AG20" i="19"/>
  <c r="AG20" i="15"/>
  <c r="AG12" i="15"/>
  <c r="AG12" i="17"/>
  <c r="AG23" i="17"/>
  <c r="AG26" i="15"/>
  <c r="AG24" i="19"/>
  <c r="AG15" i="15"/>
  <c r="AG6" i="15"/>
  <c r="AG27" i="15"/>
  <c r="AN46" i="15"/>
  <c r="AN46" i="17"/>
  <c r="AN46" i="19"/>
  <c r="AN45" i="15"/>
  <c r="U137" i="28"/>
  <c r="U136" i="28"/>
  <c r="U145" i="28"/>
  <c r="U141" i="28"/>
  <c r="U37" i="19"/>
  <c r="U46" i="17"/>
  <c r="U32" i="19"/>
  <c r="U51" i="15"/>
  <c r="U36" i="19"/>
  <c r="G46" i="5"/>
  <c r="U39" i="15"/>
  <c r="U37" i="17"/>
  <c r="U33" i="19"/>
  <c r="AG8" i="15"/>
  <c r="AG4" i="15"/>
  <c r="AG17" i="19"/>
  <c r="AG25" i="19"/>
  <c r="AG24" i="17"/>
  <c r="AG4" i="17"/>
  <c r="AG8" i="17"/>
  <c r="AG5" i="19"/>
  <c r="AH11" i="19"/>
  <c r="AH23" i="17"/>
  <c r="AH8" i="15"/>
  <c r="AH5" i="17"/>
  <c r="AH6" i="17"/>
  <c r="AH19" i="17"/>
  <c r="AH9" i="17"/>
  <c r="V63" i="28"/>
  <c r="V56" i="28"/>
  <c r="AN47" i="19"/>
  <c r="AN45" i="17"/>
  <c r="AN48" i="15"/>
  <c r="U140" i="28"/>
  <c r="U142" i="28"/>
  <c r="U138" i="28"/>
  <c r="U134" i="28"/>
  <c r="AH8" i="17"/>
  <c r="AH26" i="19"/>
  <c r="AH16" i="17"/>
  <c r="AH20" i="19"/>
  <c r="AH15" i="19"/>
  <c r="AH12" i="19"/>
  <c r="AH10" i="15"/>
  <c r="AH20" i="15"/>
  <c r="AH16" i="15"/>
  <c r="AH24" i="17"/>
  <c r="AH17" i="15"/>
  <c r="AH7" i="17"/>
  <c r="AH17" i="17"/>
  <c r="AH17" i="19"/>
  <c r="AH26" i="17"/>
  <c r="AH23" i="15"/>
  <c r="AH10" i="17"/>
  <c r="AH15" i="17"/>
  <c r="AH18" i="19"/>
  <c r="AH27" i="17"/>
  <c r="AH7" i="15"/>
  <c r="AH19" i="15"/>
  <c r="AH19" i="19"/>
  <c r="AH12" i="17"/>
  <c r="AH24" i="19"/>
  <c r="AH21" i="19"/>
  <c r="AH14" i="19"/>
  <c r="AH7" i="19"/>
  <c r="AH13" i="15"/>
  <c r="AH14" i="15"/>
  <c r="AH23" i="19"/>
  <c r="AH4" i="19"/>
  <c r="AH25" i="17"/>
  <c r="AH21" i="17"/>
  <c r="AH5" i="15"/>
  <c r="AH15" i="15"/>
  <c r="AH21" i="15"/>
  <c r="AH25" i="15"/>
  <c r="AH27" i="15"/>
  <c r="AH6" i="19"/>
  <c r="AH22" i="19"/>
  <c r="AH11" i="17"/>
  <c r="AH16" i="19"/>
  <c r="AH22" i="17"/>
  <c r="AH25" i="19"/>
  <c r="AH18" i="15"/>
  <c r="AH6" i="15"/>
  <c r="AH24" i="15"/>
  <c r="V76" i="28"/>
  <c r="V54" i="28"/>
  <c r="V74" i="28"/>
  <c r="V69" i="28"/>
  <c r="V70" i="28"/>
  <c r="V59" i="28"/>
  <c r="V55" i="28"/>
  <c r="V60" i="28"/>
  <c r="V71" i="28"/>
  <c r="V66" i="28"/>
  <c r="V57" i="28"/>
  <c r="V65" i="28"/>
  <c r="V67" i="28"/>
  <c r="V77" i="28"/>
  <c r="V73" i="28"/>
  <c r="V72" i="28"/>
  <c r="V159" i="28" s="1"/>
  <c r="U38" i="19"/>
  <c r="U36" i="15"/>
  <c r="U35" i="19"/>
  <c r="U42" i="15"/>
  <c r="U51" i="17"/>
  <c r="U45" i="15"/>
  <c r="U43" i="19"/>
  <c r="U44" i="15"/>
  <c r="U31" i="19"/>
  <c r="U46" i="19"/>
  <c r="U44" i="17"/>
  <c r="U50" i="15"/>
  <c r="U34" i="19"/>
  <c r="U29" i="15"/>
  <c r="U47" i="15"/>
  <c r="U41" i="19"/>
  <c r="U48" i="15"/>
  <c r="U43" i="15"/>
  <c r="U52" i="15"/>
  <c r="U46" i="15"/>
  <c r="U30" i="19"/>
  <c r="U30" i="17"/>
  <c r="U42" i="19"/>
  <c r="U52" i="17"/>
  <c r="U40" i="15"/>
  <c r="U41" i="17"/>
  <c r="U48" i="17"/>
  <c r="U52" i="19"/>
  <c r="U41" i="15"/>
  <c r="E8" i="5"/>
  <c r="E18" i="5" s="1"/>
  <c r="H8" i="5"/>
  <c r="H18" i="5" s="1"/>
  <c r="F46" i="5"/>
  <c r="W48" i="28" s="1"/>
  <c r="E46" i="5"/>
  <c r="W24" i="28" s="1"/>
  <c r="U20" i="28"/>
  <c r="U17" i="28"/>
  <c r="U14" i="28"/>
  <c r="U11" i="28"/>
  <c r="X75" i="28"/>
  <c r="X72" i="28"/>
  <c r="X159" i="28" s="1"/>
  <c r="X69" i="28"/>
  <c r="V90" i="28"/>
  <c r="V83" i="28"/>
  <c r="V95" i="28"/>
  <c r="V96" i="28"/>
  <c r="V86" i="28"/>
  <c r="V94" i="28"/>
  <c r="V88" i="28"/>
  <c r="V89" i="28"/>
  <c r="V100" i="28"/>
  <c r="V81" i="28"/>
  <c r="V79" i="28"/>
  <c r="V93" i="28"/>
  <c r="V85" i="28"/>
  <c r="V82" i="28"/>
  <c r="V87" i="28"/>
  <c r="V80" i="28"/>
  <c r="AI44" i="17"/>
  <c r="AI49" i="15"/>
  <c r="AI52" i="19"/>
  <c r="AI37" i="19"/>
  <c r="AI33" i="19"/>
  <c r="AI34" i="17"/>
  <c r="AI29" i="19"/>
  <c r="AI51" i="19"/>
  <c r="AI34" i="19"/>
  <c r="AI48" i="15"/>
  <c r="AI32" i="19"/>
  <c r="AI29" i="15"/>
  <c r="AI43" i="19"/>
  <c r="AI48" i="17"/>
  <c r="AI39" i="17"/>
  <c r="AI52" i="15"/>
  <c r="AI37" i="15"/>
  <c r="AI40" i="19"/>
  <c r="AI42" i="17"/>
  <c r="AI36" i="17"/>
  <c r="AI43" i="17"/>
  <c r="AI39" i="15"/>
  <c r="AI52" i="17"/>
  <c r="AI49" i="19"/>
  <c r="AI45" i="15"/>
  <c r="AI35" i="19"/>
  <c r="AI46" i="19"/>
  <c r="AI41" i="19"/>
  <c r="AI31" i="17"/>
  <c r="AI36" i="15"/>
  <c r="AI41" i="15"/>
  <c r="AI32" i="17"/>
  <c r="AI31" i="15"/>
  <c r="AI35" i="17"/>
  <c r="AI50" i="19"/>
  <c r="AI50" i="17"/>
  <c r="AI45" i="17"/>
  <c r="AI32" i="15"/>
  <c r="AI35" i="15"/>
  <c r="AI46" i="17"/>
  <c r="AI39" i="19"/>
  <c r="AI41" i="17"/>
  <c r="AI51" i="15"/>
  <c r="AI51" i="17"/>
  <c r="AI33" i="17"/>
  <c r="AI34" i="15"/>
  <c r="AI43" i="15"/>
  <c r="AI48" i="19"/>
  <c r="AN23" i="19"/>
  <c r="U13" i="28"/>
  <c r="U18" i="28"/>
  <c r="R85" i="28"/>
  <c r="R88" i="28"/>
  <c r="R90" i="28"/>
  <c r="R81" i="28"/>
  <c r="R92" i="28"/>
  <c r="X58" i="28"/>
  <c r="X77" i="28"/>
  <c r="AI42" i="15"/>
  <c r="AI33" i="15"/>
  <c r="AI44" i="19"/>
  <c r="AI30" i="19"/>
  <c r="AI40" i="15"/>
  <c r="AI47" i="19"/>
  <c r="AI40" i="17"/>
  <c r="AI49" i="17"/>
  <c r="T120" i="28"/>
  <c r="V98" i="28"/>
  <c r="V84" i="28"/>
  <c r="V102" i="28"/>
  <c r="AH44" i="15"/>
  <c r="AH32" i="15"/>
  <c r="AH35" i="17"/>
  <c r="AH42" i="17"/>
  <c r="AH41" i="17"/>
  <c r="AH31" i="19"/>
  <c r="AH49" i="19"/>
  <c r="U12" i="28"/>
  <c r="U16" i="28"/>
  <c r="U9" i="28"/>
  <c r="X56" i="28"/>
  <c r="R97" i="28"/>
  <c r="R160" i="28" s="1"/>
  <c r="R95" i="28"/>
  <c r="R86" i="28"/>
  <c r="R101" i="28"/>
  <c r="R93" i="28"/>
  <c r="R83" i="28"/>
  <c r="R82" i="28"/>
  <c r="R79" i="28"/>
  <c r="AH35" i="15"/>
  <c r="AH43" i="15"/>
  <c r="AH45" i="17"/>
  <c r="AH48" i="15"/>
  <c r="AH39" i="17"/>
  <c r="AH34" i="19"/>
  <c r="AH29" i="17"/>
  <c r="AH49" i="15"/>
  <c r="AH39" i="19"/>
  <c r="AH35" i="19"/>
  <c r="AH47" i="17"/>
  <c r="AH38" i="17"/>
  <c r="AH31" i="17"/>
  <c r="AH38" i="19"/>
  <c r="AH48" i="17"/>
  <c r="AH46" i="15"/>
  <c r="AH37" i="15"/>
  <c r="AH36" i="17"/>
  <c r="AH29" i="19"/>
  <c r="AH50" i="15"/>
  <c r="AH52" i="17"/>
  <c r="AH36" i="15"/>
  <c r="AH45" i="15"/>
  <c r="AH50" i="17"/>
  <c r="AH38" i="15"/>
  <c r="AH34" i="15"/>
  <c r="AH42" i="19"/>
  <c r="AH29" i="15"/>
  <c r="AH52" i="19"/>
  <c r="AH33" i="17"/>
  <c r="AH37" i="17"/>
  <c r="AH43" i="19"/>
  <c r="AH43" i="17"/>
  <c r="AH40" i="19"/>
  <c r="AH42" i="15"/>
  <c r="AH33" i="15"/>
  <c r="AH46" i="17"/>
  <c r="AH51" i="15"/>
  <c r="AH39" i="15"/>
  <c r="AH37" i="19"/>
  <c r="AH30" i="19"/>
  <c r="AH50" i="19"/>
  <c r="AH31" i="15"/>
  <c r="AH51" i="17"/>
  <c r="AH40" i="17"/>
  <c r="AH30" i="17"/>
  <c r="AH47" i="15"/>
  <c r="AH44" i="19"/>
  <c r="I46" i="5"/>
  <c r="W21" i="17"/>
  <c r="H31" i="5"/>
  <c r="W21" i="15"/>
  <c r="W20" i="19"/>
  <c r="W22" i="15"/>
  <c r="W21" i="19"/>
  <c r="W20" i="17"/>
  <c r="T47" i="28"/>
  <c r="T158" i="28" s="1"/>
  <c r="T45" i="28"/>
  <c r="T46" i="28"/>
  <c r="AN22" i="19"/>
  <c r="AN20" i="17"/>
  <c r="AN22" i="15"/>
  <c r="AN22" i="17"/>
  <c r="AN21" i="15"/>
  <c r="U10" i="28"/>
  <c r="U15" i="28"/>
  <c r="U19" i="28"/>
  <c r="R91" i="28"/>
  <c r="R80" i="28"/>
  <c r="R96" i="28"/>
  <c r="R84" i="28"/>
  <c r="R98" i="28"/>
  <c r="X60" i="28"/>
  <c r="W22" i="17"/>
  <c r="AI45" i="19"/>
  <c r="AI38" i="17"/>
  <c r="AI30" i="15"/>
  <c r="AI37" i="17"/>
  <c r="AI30" i="17"/>
  <c r="AI47" i="17"/>
  <c r="AI46" i="15"/>
  <c r="AI31" i="19"/>
  <c r="V97" i="28"/>
  <c r="V160" i="28" s="1"/>
  <c r="V101" i="28"/>
  <c r="AH44" i="17"/>
  <c r="AH49" i="17"/>
  <c r="AH33" i="19"/>
  <c r="AH32" i="17"/>
  <c r="AH41" i="15"/>
  <c r="AH48" i="19"/>
  <c r="AH46" i="19"/>
  <c r="AH51" i="19"/>
  <c r="F18" i="5"/>
  <c r="Q44" i="28" s="1"/>
  <c r="E27" i="5"/>
  <c r="S27" i="28" s="1"/>
  <c r="W47" i="17"/>
  <c r="W46" i="19"/>
  <c r="W47" i="15"/>
  <c r="W47" i="19"/>
  <c r="W36" i="28"/>
  <c r="V8" i="17"/>
  <c r="V14" i="17"/>
  <c r="V25" i="19"/>
  <c r="V19" i="17"/>
  <c r="V25" i="15"/>
  <c r="V19" i="15"/>
  <c r="V14" i="15"/>
  <c r="V24" i="15"/>
  <c r="V18" i="19"/>
  <c r="V7" i="19"/>
  <c r="V17" i="15"/>
  <c r="V7" i="15"/>
  <c r="V22" i="17"/>
  <c r="V23" i="17"/>
  <c r="V9" i="15"/>
  <c r="V13" i="19"/>
  <c r="V26" i="19"/>
  <c r="V9" i="19"/>
  <c r="V22" i="19"/>
  <c r="V21" i="15"/>
  <c r="V25" i="17"/>
  <c r="V4" i="15"/>
  <c r="V6" i="17"/>
  <c r="V5" i="19"/>
  <c r="T25" i="17"/>
  <c r="T6" i="17"/>
  <c r="T4" i="17"/>
  <c r="T18" i="19"/>
  <c r="T17" i="15"/>
  <c r="T16" i="17"/>
  <c r="T11" i="15"/>
  <c r="T26" i="19"/>
  <c r="T20" i="15"/>
  <c r="T14" i="15"/>
  <c r="T26" i="15"/>
  <c r="T23" i="19"/>
  <c r="T25" i="19"/>
  <c r="T5" i="19"/>
  <c r="T11" i="17"/>
  <c r="T22" i="17"/>
  <c r="T25" i="15"/>
  <c r="T27" i="15"/>
  <c r="T7" i="17"/>
  <c r="T17" i="19"/>
  <c r="T22" i="19"/>
  <c r="T10" i="15"/>
  <c r="T26" i="17"/>
  <c r="T7" i="19"/>
  <c r="T18" i="17"/>
  <c r="T27" i="17"/>
  <c r="T15" i="17"/>
  <c r="T9" i="19"/>
  <c r="T11" i="19"/>
  <c r="T23" i="15"/>
  <c r="T27" i="19"/>
  <c r="T4" i="19"/>
  <c r="T19" i="17"/>
  <c r="T6" i="19"/>
  <c r="T24" i="17"/>
  <c r="T6" i="15"/>
  <c r="T7" i="15"/>
  <c r="T24" i="15"/>
  <c r="T17" i="17"/>
  <c r="V26" i="28"/>
  <c r="V24" i="28"/>
  <c r="V13" i="28"/>
  <c r="V25" i="28"/>
  <c r="V17" i="28"/>
  <c r="V6" i="28"/>
  <c r="V7" i="28"/>
  <c r="V15" i="28"/>
  <c r="V5" i="28"/>
  <c r="V19" i="28"/>
  <c r="V10" i="28"/>
  <c r="V27" i="28"/>
  <c r="V14" i="28"/>
  <c r="V23" i="28"/>
  <c r="V21" i="28"/>
  <c r="V12" i="28"/>
  <c r="AG30" i="17"/>
  <c r="AG38" i="19"/>
  <c r="AG48" i="17"/>
  <c r="AG44" i="15"/>
  <c r="AG51" i="15"/>
  <c r="AG33" i="17"/>
  <c r="AG40" i="17"/>
  <c r="AG51" i="19"/>
  <c r="AG47" i="15"/>
  <c r="AG31" i="15"/>
  <c r="AG52" i="17"/>
  <c r="AG32" i="19"/>
  <c r="AG46" i="19"/>
  <c r="AG52" i="19"/>
  <c r="AG44" i="17"/>
  <c r="AG41" i="19"/>
  <c r="AG46" i="15"/>
  <c r="AG44" i="19"/>
  <c r="AG42" i="19"/>
  <c r="AG33" i="19"/>
  <c r="AG50" i="19"/>
  <c r="AG48" i="15"/>
  <c r="AG49" i="15"/>
  <c r="AG33" i="15"/>
  <c r="AG32" i="17"/>
  <c r="AG40" i="15"/>
  <c r="AG29" i="17"/>
  <c r="AG37" i="15"/>
  <c r="AG37" i="19"/>
  <c r="AG45" i="15"/>
  <c r="AG47" i="19"/>
  <c r="AG50" i="17"/>
  <c r="AG39" i="19"/>
  <c r="AG34" i="15"/>
  <c r="AG42" i="15"/>
  <c r="AG37" i="17"/>
  <c r="AG48" i="19"/>
  <c r="AG41" i="17"/>
  <c r="AG43" i="19"/>
  <c r="AG36" i="15"/>
  <c r="AG45" i="19"/>
  <c r="AG40" i="19"/>
  <c r="AG38" i="15"/>
  <c r="AG38" i="17"/>
  <c r="AG49" i="19"/>
  <c r="AG35" i="17"/>
  <c r="AG42" i="17"/>
  <c r="AG34" i="19"/>
  <c r="V145" i="28"/>
  <c r="V140" i="28"/>
  <c r="V135" i="28"/>
  <c r="V139" i="28"/>
  <c r="V134" i="28"/>
  <c r="V146" i="28"/>
  <c r="V132" i="28"/>
  <c r="V152" i="28"/>
  <c r="V136" i="28"/>
  <c r="V131" i="28"/>
  <c r="V138" i="28"/>
  <c r="V129" i="28"/>
  <c r="V141" i="28"/>
  <c r="V151" i="28"/>
  <c r="V147" i="28"/>
  <c r="V162" i="28" s="1"/>
  <c r="V149" i="28"/>
  <c r="F27" i="5"/>
  <c r="S48" i="28" s="1"/>
  <c r="T22" i="28"/>
  <c r="T21" i="28"/>
  <c r="T23" i="28"/>
  <c r="H53" i="5"/>
  <c r="X101" i="28" s="1"/>
  <c r="AN23" i="15"/>
  <c r="AN21" i="19"/>
  <c r="AN21" i="17"/>
  <c r="V23" i="15"/>
  <c r="V12" i="19"/>
  <c r="V17" i="19"/>
  <c r="V18" i="15"/>
  <c r="V20" i="15"/>
  <c r="V20" i="19"/>
  <c r="V21" i="19"/>
  <c r="V9" i="17"/>
  <c r="V5" i="15"/>
  <c r="V20" i="17"/>
  <c r="V16" i="15"/>
  <c r="V15" i="19"/>
  <c r="V27" i="17"/>
  <c r="V26" i="15"/>
  <c r="V24" i="19"/>
  <c r="V18" i="17"/>
  <c r="V8" i="19"/>
  <c r="V17" i="17"/>
  <c r="V10" i="17"/>
  <c r="V15" i="15"/>
  <c r="V15" i="17"/>
  <c r="V11" i="19"/>
  <c r="V5" i="17"/>
  <c r="V16" i="19"/>
  <c r="T15" i="19"/>
  <c r="T19" i="19"/>
  <c r="T12" i="19"/>
  <c r="T22" i="15"/>
  <c r="T8" i="19"/>
  <c r="T16" i="15"/>
  <c r="T24" i="19"/>
  <c r="T21" i="15"/>
  <c r="T8" i="15"/>
  <c r="T10" i="19"/>
  <c r="T9" i="15"/>
  <c r="T5" i="15"/>
  <c r="T4" i="15"/>
  <c r="T13" i="17"/>
  <c r="T20" i="19"/>
  <c r="T13" i="19"/>
  <c r="AG32" i="15"/>
  <c r="AG50" i="15"/>
  <c r="AG31" i="17"/>
  <c r="AG30" i="15"/>
  <c r="AG35" i="19"/>
  <c r="AG36" i="19"/>
  <c r="AG34" i="17"/>
  <c r="AG52" i="15"/>
  <c r="V142" i="28"/>
  <c r="V148" i="28"/>
  <c r="V9" i="28"/>
  <c r="V11" i="28"/>
  <c r="V16" i="28"/>
  <c r="J46" i="5"/>
  <c r="W147" i="28" s="1"/>
  <c r="W162" i="28" s="1"/>
  <c r="U30" i="15"/>
  <c r="U49" i="17"/>
  <c r="U34" i="17"/>
  <c r="U35" i="15"/>
  <c r="U29" i="19"/>
  <c r="U49" i="15"/>
  <c r="U34" i="15"/>
  <c r="U36" i="17"/>
  <c r="U35" i="17"/>
  <c r="U50" i="17"/>
  <c r="U50" i="19"/>
  <c r="U33" i="17"/>
  <c r="U42" i="17"/>
  <c r="U47" i="19"/>
  <c r="U38" i="15"/>
  <c r="U38" i="17"/>
  <c r="J27" i="5"/>
  <c r="S147" i="28" s="1"/>
  <c r="S162" i="28" s="1"/>
  <c r="I18" i="5"/>
  <c r="Q119" i="28" s="1"/>
  <c r="W69" i="28"/>
  <c r="W60" i="28"/>
  <c r="W75" i="28"/>
  <c r="W67" i="28"/>
  <c r="W57" i="28"/>
  <c r="W68" i="28"/>
  <c r="W71" i="28"/>
  <c r="W65" i="28"/>
  <c r="W76" i="28"/>
  <c r="W66" i="28"/>
  <c r="W58" i="28"/>
  <c r="W72" i="28"/>
  <c r="W159" i="28" s="1"/>
  <c r="W64" i="28"/>
  <c r="W54" i="28"/>
  <c r="W59" i="28"/>
  <c r="W62" i="28"/>
  <c r="W73" i="28"/>
  <c r="W55" i="28"/>
  <c r="W61" i="28"/>
  <c r="W74" i="28"/>
  <c r="W56" i="28"/>
  <c r="W63" i="28"/>
  <c r="W70" i="28"/>
  <c r="W77" i="28"/>
  <c r="V52" i="28"/>
  <c r="V51" i="28"/>
  <c r="V41" i="28"/>
  <c r="V34" i="28"/>
  <c r="V40" i="28"/>
  <c r="V45" i="28"/>
  <c r="V38" i="28"/>
  <c r="V30" i="28"/>
  <c r="V46" i="28"/>
  <c r="V44" i="28"/>
  <c r="V37" i="28"/>
  <c r="V47" i="28"/>
  <c r="V158" i="28" s="1"/>
  <c r="V50" i="28"/>
  <c r="V39" i="28"/>
  <c r="V33" i="28"/>
  <c r="V32" i="28"/>
  <c r="V49" i="28"/>
  <c r="V48" i="28"/>
  <c r="V42" i="28"/>
  <c r="V31" i="28"/>
  <c r="V29" i="28"/>
  <c r="V43" i="28"/>
  <c r="V35" i="28"/>
  <c r="V36" i="28"/>
  <c r="G18" i="5"/>
  <c r="V48" i="19"/>
  <c r="V37" i="17"/>
  <c r="V50" i="15"/>
  <c r="V38" i="19"/>
  <c r="V30" i="17"/>
  <c r="V35" i="19"/>
  <c r="V50" i="19"/>
  <c r="V36" i="19"/>
  <c r="V32" i="19"/>
  <c r="V32" i="15"/>
  <c r="V43" i="19"/>
  <c r="V31" i="17"/>
  <c r="V31" i="15"/>
  <c r="V51" i="19"/>
  <c r="V52" i="17"/>
  <c r="V38" i="15"/>
  <c r="V40" i="19"/>
  <c r="V49" i="19"/>
  <c r="V36" i="17"/>
  <c r="V29" i="15"/>
  <c r="V33" i="15"/>
  <c r="V44" i="19"/>
  <c r="V33" i="17"/>
  <c r="V34" i="19"/>
  <c r="V51" i="17"/>
  <c r="V47" i="17"/>
  <c r="V49" i="15"/>
  <c r="V36" i="15"/>
  <c r="V33" i="19"/>
  <c r="V52" i="15"/>
  <c r="V40" i="15"/>
  <c r="V42" i="17"/>
  <c r="V35" i="17"/>
  <c r="V47" i="19"/>
  <c r="V42" i="15"/>
  <c r="V51" i="15"/>
  <c r="V41" i="17"/>
  <c r="V39" i="19"/>
  <c r="V38" i="17"/>
  <c r="V39" i="15"/>
  <c r="V37" i="19"/>
  <c r="V41" i="15"/>
  <c r="V44" i="17"/>
  <c r="V48" i="17"/>
  <c r="V35" i="15"/>
  <c r="V49" i="17"/>
  <c r="V29" i="19"/>
  <c r="V34" i="17"/>
  <c r="V47" i="15"/>
  <c r="V43" i="17"/>
  <c r="V50" i="17"/>
  <c r="V48" i="15"/>
  <c r="V46" i="19"/>
  <c r="V37" i="15"/>
  <c r="V46" i="15"/>
  <c r="V45" i="19"/>
  <c r="V39" i="17"/>
  <c r="V31" i="19"/>
  <c r="V46" i="17"/>
  <c r="V52" i="19"/>
  <c r="V42" i="19"/>
  <c r="V30" i="19"/>
  <c r="V30" i="15"/>
  <c r="V44" i="15"/>
  <c r="V29" i="17"/>
  <c r="V34" i="15"/>
  <c r="V45" i="17"/>
  <c r="V41" i="19"/>
  <c r="V40" i="17"/>
  <c r="V45" i="15"/>
  <c r="V32" i="17"/>
  <c r="V43" i="15"/>
  <c r="AL44" i="15"/>
  <c r="AL31" i="15"/>
  <c r="AL40" i="15"/>
  <c r="AL35" i="15"/>
  <c r="AL46" i="17"/>
  <c r="AL36" i="17"/>
  <c r="AL39" i="17"/>
  <c r="AL52" i="17"/>
  <c r="AL40" i="19"/>
  <c r="AL47" i="17"/>
  <c r="AL46" i="15"/>
  <c r="AL30" i="19"/>
  <c r="AL40" i="17"/>
  <c r="AL33" i="15"/>
  <c r="AL47" i="15"/>
  <c r="AL44" i="17"/>
  <c r="AL46" i="19"/>
  <c r="AL41" i="17"/>
  <c r="AL52" i="19"/>
  <c r="AL38" i="17"/>
  <c r="AL35" i="19"/>
  <c r="AL45" i="15"/>
  <c r="AL52" i="15"/>
  <c r="AL34" i="19"/>
  <c r="AL50" i="19"/>
  <c r="I49" i="5"/>
  <c r="AL47" i="19"/>
  <c r="AL42" i="17"/>
  <c r="AL38" i="19"/>
  <c r="AL43" i="17"/>
  <c r="AL49" i="19"/>
  <c r="AL31" i="17"/>
  <c r="AL35" i="17"/>
  <c r="AL37" i="19"/>
  <c r="AL37" i="15"/>
  <c r="AL29" i="19"/>
  <c r="AL36" i="19"/>
  <c r="AL41" i="19"/>
  <c r="AL32" i="17"/>
  <c r="AL49" i="15"/>
  <c r="AL34" i="17"/>
  <c r="AL39" i="15"/>
  <c r="AL30" i="17"/>
  <c r="AL36" i="15"/>
  <c r="AL29" i="17"/>
  <c r="AL38" i="15"/>
  <c r="AL50" i="15"/>
  <c r="AL44" i="19"/>
  <c r="AL33" i="19"/>
  <c r="AL43" i="19"/>
  <c r="AL42" i="15"/>
  <c r="AL41" i="15"/>
  <c r="AL33" i="17"/>
  <c r="AL34" i="15"/>
  <c r="AL32" i="15"/>
  <c r="AL42" i="19"/>
  <c r="AL48" i="19"/>
  <c r="AL32" i="19"/>
  <c r="AL29" i="15"/>
  <c r="AL48" i="17"/>
  <c r="AL50" i="17"/>
  <c r="AL51" i="19"/>
  <c r="AL48" i="15"/>
  <c r="AL51" i="15"/>
  <c r="AL49" i="17"/>
  <c r="AL31" i="19"/>
  <c r="AL45" i="19"/>
  <c r="AL51" i="17"/>
  <c r="AL45" i="17"/>
  <c r="AL39" i="19"/>
  <c r="AL37" i="17"/>
  <c r="AL30" i="15"/>
  <c r="AL43" i="15"/>
  <c r="T147" i="28"/>
  <c r="T162" i="28" s="1"/>
  <c r="T148" i="28"/>
  <c r="T146" i="28"/>
  <c r="T145" i="28"/>
  <c r="AI11" i="19"/>
  <c r="AI16" i="17"/>
  <c r="AI22" i="17"/>
  <c r="AI7" i="17"/>
  <c r="AI15" i="19"/>
  <c r="AI13" i="19"/>
  <c r="AI12" i="15"/>
  <c r="AI9" i="17"/>
  <c r="AI23" i="17"/>
  <c r="AI13" i="17"/>
  <c r="AI6" i="15"/>
  <c r="AI17" i="15"/>
  <c r="AI24" i="17"/>
  <c r="AI27" i="17"/>
  <c r="AI17" i="19"/>
  <c r="AI4" i="15"/>
  <c r="AI4" i="17"/>
  <c r="AI14" i="15"/>
  <c r="AI8" i="15"/>
  <c r="AI12" i="17"/>
  <c r="AI27" i="15"/>
  <c r="AI14" i="19"/>
  <c r="AI19" i="15"/>
  <c r="AI25" i="15"/>
  <c r="AI27" i="19"/>
  <c r="AI11" i="17"/>
  <c r="AI12" i="19"/>
  <c r="AI20" i="19"/>
  <c r="AI15" i="15"/>
  <c r="AI20" i="17"/>
  <c r="AI18" i="15"/>
  <c r="AI6" i="19"/>
  <c r="AI22" i="19"/>
  <c r="AI6" i="17"/>
  <c r="AI23" i="19"/>
  <c r="AI11" i="15"/>
  <c r="AI24" i="19"/>
  <c r="AI5" i="15"/>
  <c r="AI26" i="19"/>
  <c r="AI21" i="15"/>
  <c r="AI25" i="17"/>
  <c r="AI4" i="19"/>
  <c r="AI5" i="17"/>
  <c r="AI19" i="19"/>
  <c r="AI26" i="15"/>
  <c r="AI24" i="15"/>
  <c r="AI21" i="19"/>
  <c r="AI9" i="15"/>
  <c r="AI9" i="19"/>
  <c r="AI21" i="17"/>
  <c r="AI5" i="19"/>
  <c r="AI17" i="17"/>
  <c r="AI10" i="15"/>
  <c r="AI16" i="15"/>
  <c r="AI8" i="19"/>
  <c r="AI26" i="17"/>
  <c r="AI10" i="19"/>
  <c r="AI16" i="19"/>
  <c r="AI18" i="17"/>
  <c r="AI20" i="15"/>
  <c r="AI23" i="15"/>
  <c r="AI18" i="19"/>
  <c r="AI14" i="17"/>
  <c r="AI7" i="19"/>
  <c r="AI13" i="15"/>
  <c r="AI10" i="17"/>
  <c r="AI25" i="19"/>
  <c r="AI15" i="17"/>
  <c r="AI8" i="17"/>
  <c r="AI7" i="15"/>
  <c r="AI19" i="17"/>
  <c r="AI22" i="15"/>
  <c r="T47" i="17"/>
  <c r="T31" i="19"/>
  <c r="T48" i="17"/>
  <c r="T44" i="17"/>
  <c r="T50" i="17"/>
  <c r="T31" i="15"/>
  <c r="T31" i="17"/>
  <c r="T52" i="17"/>
  <c r="T39" i="17"/>
  <c r="T52" i="15"/>
  <c r="T40" i="19"/>
  <c r="T45" i="17"/>
  <c r="T35" i="15"/>
  <c r="T38" i="17"/>
  <c r="T45" i="15"/>
  <c r="T34" i="19"/>
  <c r="T46" i="19"/>
  <c r="T30" i="17"/>
  <c r="T34" i="17"/>
  <c r="T46" i="17"/>
  <c r="T44" i="19"/>
  <c r="T38" i="15"/>
  <c r="T33" i="17"/>
  <c r="T38" i="19"/>
  <c r="T37" i="15"/>
  <c r="T47" i="15"/>
  <c r="T48" i="15"/>
  <c r="T29" i="17"/>
  <c r="T42" i="17"/>
  <c r="T51" i="15"/>
  <c r="T41" i="17"/>
  <c r="T33" i="15"/>
  <c r="T39" i="15"/>
  <c r="T36" i="19"/>
  <c r="T41" i="15"/>
  <c r="T46" i="15"/>
  <c r="T51" i="17"/>
  <c r="T40" i="15"/>
  <c r="T43" i="17"/>
  <c r="T37" i="19"/>
  <c r="T52" i="19"/>
  <c r="T43" i="19"/>
  <c r="T49" i="15"/>
  <c r="T29" i="15"/>
  <c r="T42" i="19"/>
  <c r="T32" i="15"/>
  <c r="T36" i="17"/>
  <c r="T29" i="19"/>
  <c r="T37" i="17"/>
  <c r="T49" i="17"/>
  <c r="T50" i="15"/>
  <c r="T40" i="17"/>
  <c r="T34" i="15"/>
  <c r="T32" i="17"/>
  <c r="T32" i="19"/>
  <c r="T45" i="19"/>
  <c r="T51" i="19"/>
  <c r="T50" i="19"/>
  <c r="T49" i="19"/>
  <c r="T47" i="19"/>
  <c r="T48" i="19"/>
  <c r="T30" i="19"/>
  <c r="T43" i="15"/>
  <c r="T35" i="17"/>
  <c r="T41" i="19"/>
  <c r="T44" i="15"/>
  <c r="T36" i="15"/>
  <c r="T35" i="19"/>
  <c r="T42" i="15"/>
  <c r="T30" i="15"/>
  <c r="T33" i="19"/>
  <c r="T39" i="19"/>
  <c r="U59" i="28"/>
  <c r="U64" i="28"/>
  <c r="U65" i="28"/>
  <c r="U69" i="28"/>
  <c r="U67" i="28"/>
  <c r="U68" i="28"/>
  <c r="U66" i="28"/>
  <c r="U63" i="28"/>
  <c r="U70" i="28"/>
  <c r="U61" i="28"/>
  <c r="U62" i="28"/>
  <c r="U60" i="28"/>
  <c r="T70" i="28"/>
  <c r="T72" i="28"/>
  <c r="T159" i="28" s="1"/>
  <c r="T71" i="28"/>
  <c r="T73" i="28"/>
  <c r="V125" i="28"/>
  <c r="V127" i="28"/>
  <c r="V119" i="28"/>
  <c r="V113" i="28"/>
  <c r="V105" i="28"/>
  <c r="V114" i="28"/>
  <c r="V104" i="28"/>
  <c r="V126" i="28"/>
  <c r="V118" i="28"/>
  <c r="V121" i="28"/>
  <c r="V116" i="28"/>
  <c r="V108" i="28"/>
  <c r="V117" i="28"/>
  <c r="V107" i="28"/>
  <c r="V109" i="28"/>
  <c r="V112" i="28"/>
  <c r="V122" i="28"/>
  <c r="V161" i="28" s="1"/>
  <c r="V124" i="28"/>
  <c r="V123" i="28"/>
  <c r="V110" i="28"/>
  <c r="V120" i="28"/>
  <c r="V111" i="28"/>
  <c r="V115" i="28"/>
  <c r="V106" i="28"/>
  <c r="S19" i="17"/>
  <c r="S16" i="17"/>
  <c r="S15" i="15"/>
  <c r="S26" i="19"/>
  <c r="S10" i="17"/>
  <c r="S12" i="19"/>
  <c r="S14" i="15"/>
  <c r="S6" i="19"/>
  <c r="S23" i="19"/>
  <c r="S26" i="17"/>
  <c r="S18" i="15"/>
  <c r="S20" i="17"/>
  <c r="S21" i="17"/>
  <c r="S21" i="19"/>
  <c r="S16" i="19"/>
  <c r="S5" i="19"/>
  <c r="S21" i="15"/>
  <c r="S10" i="15"/>
  <c r="S5" i="17"/>
  <c r="S18" i="17"/>
  <c r="S24" i="17"/>
  <c r="S27" i="15"/>
  <c r="S13" i="19"/>
  <c r="S16" i="15"/>
  <c r="S14" i="17"/>
  <c r="S7" i="17"/>
  <c r="S11" i="15"/>
  <c r="S9" i="17"/>
  <c r="S14" i="19"/>
  <c r="S23" i="15"/>
  <c r="S9" i="15"/>
  <c r="S15" i="17"/>
  <c r="S19" i="15"/>
  <c r="S11" i="19"/>
  <c r="S4" i="15"/>
  <c r="S15" i="19"/>
  <c r="S19" i="19"/>
  <c r="S20" i="15"/>
  <c r="S22" i="19"/>
  <c r="S25" i="15"/>
  <c r="S18" i="19"/>
  <c r="S17" i="19"/>
  <c r="S25" i="17"/>
  <c r="S26" i="15"/>
  <c r="S17" i="15"/>
  <c r="S23" i="17"/>
  <c r="S6" i="15"/>
  <c r="S25" i="19"/>
  <c r="S8" i="19"/>
  <c r="S10" i="19"/>
  <c r="S4" i="19"/>
  <c r="S13" i="15"/>
  <c r="S12" i="17"/>
  <c r="S7" i="15"/>
  <c r="S17" i="17"/>
  <c r="S4" i="17"/>
  <c r="S9" i="19"/>
  <c r="S13" i="17"/>
  <c r="S8" i="17"/>
  <c r="S12" i="15"/>
  <c r="S22" i="17"/>
  <c r="S24" i="15"/>
  <c r="S8" i="15"/>
  <c r="S7" i="19"/>
  <c r="S6" i="17"/>
  <c r="S20" i="19"/>
  <c r="S11" i="17"/>
  <c r="S5" i="15"/>
  <c r="S27" i="17"/>
  <c r="S27" i="19"/>
  <c r="S24" i="19"/>
  <c r="J18" i="5"/>
  <c r="U34" i="28"/>
  <c r="U40" i="28"/>
  <c r="U38" i="28"/>
  <c r="U42" i="28"/>
  <c r="U43" i="28"/>
  <c r="U36" i="28"/>
  <c r="U44" i="28"/>
  <c r="U39" i="28"/>
  <c r="U45" i="28"/>
  <c r="U41" i="28"/>
  <c r="U35" i="28"/>
  <c r="U37" i="28"/>
  <c r="AL24" i="19"/>
  <c r="AL7" i="15"/>
  <c r="AL6" i="15"/>
  <c r="AL10" i="15"/>
  <c r="AL14" i="15"/>
  <c r="AL24" i="15"/>
  <c r="AL9" i="19"/>
  <c r="AL5" i="17"/>
  <c r="AL21" i="19"/>
  <c r="AL22" i="19"/>
  <c r="AL10" i="17"/>
  <c r="AL21" i="17"/>
  <c r="AL15" i="19"/>
  <c r="AL10" i="19"/>
  <c r="AL19" i="19"/>
  <c r="AL18" i="19"/>
  <c r="AL26" i="17"/>
  <c r="AL23" i="15"/>
  <c r="AL11" i="19"/>
  <c r="AL13" i="15"/>
  <c r="AL25" i="15"/>
  <c r="AL25" i="19"/>
  <c r="AL19" i="15"/>
  <c r="AL6" i="19"/>
  <c r="AL21" i="15"/>
  <c r="AL9" i="17"/>
  <c r="AL27" i="19"/>
  <c r="AL20" i="17"/>
  <c r="AL4" i="17"/>
  <c r="AL17" i="15"/>
  <c r="AL15" i="15"/>
  <c r="AL12" i="15"/>
  <c r="AL7" i="17"/>
  <c r="AL20" i="15"/>
  <c r="AL19" i="17"/>
  <c r="AL8" i="19"/>
  <c r="AL14" i="19"/>
  <c r="AL13" i="19"/>
  <c r="AL8" i="15"/>
  <c r="AL8" i="17"/>
  <c r="AL27" i="17"/>
  <c r="AL5" i="19"/>
  <c r="AL16" i="17"/>
  <c r="AL6" i="17"/>
  <c r="AL20" i="19"/>
  <c r="AL18" i="17"/>
  <c r="AL16" i="15"/>
  <c r="AL22" i="15"/>
  <c r="AL26" i="15"/>
  <c r="AL16" i="19"/>
  <c r="AL23" i="19"/>
  <c r="AL27" i="15"/>
  <c r="AL26" i="19"/>
  <c r="AL23" i="17"/>
  <c r="AL15" i="17"/>
  <c r="AL4" i="15"/>
  <c r="AL13" i="17"/>
  <c r="AL18" i="15"/>
  <c r="AL5" i="15"/>
  <c r="AL14" i="17"/>
  <c r="H49" i="5"/>
  <c r="AL11" i="17"/>
  <c r="AL7" i="19"/>
  <c r="AL17" i="17"/>
  <c r="AL12" i="17"/>
  <c r="AL4" i="19"/>
  <c r="AL12" i="19"/>
  <c r="AL9" i="15"/>
  <c r="AL11" i="15"/>
  <c r="AL17" i="19"/>
  <c r="AL22" i="17"/>
  <c r="AL24" i="17"/>
  <c r="AL25" i="17"/>
  <c r="H46" i="5"/>
  <c r="S102" i="28"/>
  <c r="S95" i="28"/>
  <c r="S96" i="28"/>
  <c r="S90" i="28"/>
  <c r="S83" i="28"/>
  <c r="S97" i="28"/>
  <c r="S160" i="28" s="1"/>
  <c r="S88" i="28"/>
  <c r="S82" i="28"/>
  <c r="S89" i="28"/>
  <c r="S81" i="28"/>
  <c r="S98" i="28"/>
  <c r="S84" i="28"/>
  <c r="S76" i="28"/>
  <c r="S73" i="28"/>
  <c r="S71" i="28"/>
  <c r="S68" i="28"/>
  <c r="S65" i="28"/>
  <c r="S62" i="28"/>
  <c r="S58" i="28"/>
  <c r="S55" i="28"/>
  <c r="S75" i="28"/>
  <c r="S72" i="28"/>
  <c r="S159" i="28" s="1"/>
  <c r="S69" i="28"/>
  <c r="S66" i="28"/>
  <c r="S63" i="28"/>
  <c r="S60" i="28"/>
  <c r="S57" i="28"/>
  <c r="S54" i="28"/>
  <c r="S77" i="28"/>
  <c r="S64" i="28"/>
  <c r="S70" i="28"/>
  <c r="S74" i="28"/>
  <c r="S67" i="28"/>
  <c r="S59" i="28"/>
  <c r="S61" i="28"/>
  <c r="S56" i="28"/>
  <c r="S127" i="28"/>
  <c r="S124" i="28"/>
  <c r="S121" i="28"/>
  <c r="S118" i="28"/>
  <c r="S126" i="28"/>
  <c r="S123" i="28"/>
  <c r="S119" i="28"/>
  <c r="S122" i="28"/>
  <c r="S161" i="28" s="1"/>
  <c r="S116" i="28"/>
  <c r="S113" i="28"/>
  <c r="S110" i="28"/>
  <c r="S107" i="28"/>
  <c r="S117" i="28"/>
  <c r="S114" i="28"/>
  <c r="S111" i="28"/>
  <c r="S109" i="28"/>
  <c r="S106" i="28"/>
  <c r="S125" i="28"/>
  <c r="S112" i="28"/>
  <c r="S104" i="28"/>
  <c r="S120" i="28"/>
  <c r="S115" i="28"/>
  <c r="S108" i="28"/>
  <c r="S105" i="28"/>
  <c r="S24" i="28"/>
  <c r="S9" i="28"/>
  <c r="S25" i="28"/>
  <c r="S22" i="28"/>
  <c r="S20" i="28"/>
  <c r="S19" i="28"/>
  <c r="S17" i="28"/>
  <c r="S16" i="28"/>
  <c r="S14" i="28"/>
  <c r="S13" i="28"/>
  <c r="S11" i="28"/>
  <c r="S10" i="28"/>
  <c r="S26" i="28"/>
  <c r="S23" i="28"/>
  <c r="S5" i="28"/>
  <c r="S4" i="28"/>
  <c r="W34" i="28" l="1"/>
  <c r="W43" i="28"/>
  <c r="X61" i="28"/>
  <c r="X63" i="28"/>
  <c r="X70" i="28"/>
  <c r="X76" i="28"/>
  <c r="X59" i="28"/>
  <c r="X73" i="28"/>
  <c r="X71" i="28"/>
  <c r="X74" i="28"/>
  <c r="X65" i="28"/>
  <c r="X68" i="28"/>
  <c r="X55" i="28"/>
  <c r="X66" i="28"/>
  <c r="X54" i="28"/>
  <c r="X67" i="28"/>
  <c r="W12" i="28"/>
  <c r="W26" i="28"/>
  <c r="W14" i="28"/>
  <c r="X62" i="28"/>
  <c r="X64" i="28"/>
  <c r="W5" i="28"/>
  <c r="W21" i="28"/>
  <c r="W17" i="28"/>
  <c r="W16" i="28"/>
  <c r="W9" i="28"/>
  <c r="W4" i="28"/>
  <c r="W23" i="28"/>
  <c r="W19" i="28"/>
  <c r="X21" i="28"/>
  <c r="X18" i="28"/>
  <c r="X6" i="28"/>
  <c r="X4" i="28"/>
  <c r="X17" i="28"/>
  <c r="X19" i="28"/>
  <c r="X24" i="28"/>
  <c r="X16" i="28"/>
  <c r="X8" i="28"/>
  <c r="X27" i="28"/>
  <c r="X15" i="28"/>
  <c r="X22" i="28"/>
  <c r="X26" i="28"/>
  <c r="X11" i="28"/>
  <c r="X13" i="28"/>
  <c r="X9" i="28"/>
  <c r="X20" i="28"/>
  <c r="X7" i="28"/>
  <c r="X23" i="28"/>
  <c r="X12" i="28"/>
  <c r="X5" i="28"/>
  <c r="X10" i="28"/>
  <c r="X14" i="28"/>
  <c r="X25" i="28"/>
  <c r="X149" i="28"/>
  <c r="X136" i="28"/>
  <c r="X151" i="28"/>
  <c r="X142" i="28"/>
  <c r="X145" i="28"/>
  <c r="X147" i="28"/>
  <c r="X162" i="28" s="1"/>
  <c r="X139" i="28"/>
  <c r="X141" i="28"/>
  <c r="X140" i="28"/>
  <c r="X152" i="28"/>
  <c r="X131" i="28"/>
  <c r="X130" i="28"/>
  <c r="X137" i="28"/>
  <c r="X135" i="28"/>
  <c r="X150" i="28"/>
  <c r="X148" i="28"/>
  <c r="X138" i="28"/>
  <c r="X134" i="28"/>
  <c r="X143" i="28"/>
  <c r="X144" i="28"/>
  <c r="X132" i="28"/>
  <c r="X146" i="28"/>
  <c r="X129" i="28"/>
  <c r="X133" i="28"/>
  <c r="X49" i="28"/>
  <c r="X48" i="28"/>
  <c r="X37" i="28"/>
  <c r="X41" i="28"/>
  <c r="X50" i="28"/>
  <c r="X39" i="28"/>
  <c r="X34" i="28"/>
  <c r="X30" i="28"/>
  <c r="X36" i="28"/>
  <c r="X40" i="28"/>
  <c r="X32" i="28"/>
  <c r="X44" i="28"/>
  <c r="X52" i="28"/>
  <c r="X29" i="28"/>
  <c r="X42" i="28"/>
  <c r="X31" i="28"/>
  <c r="X46" i="28"/>
  <c r="X38" i="28"/>
  <c r="X45" i="28"/>
  <c r="X35" i="28"/>
  <c r="X43" i="28"/>
  <c r="X51" i="28"/>
  <c r="X33" i="28"/>
  <c r="X47" i="28"/>
  <c r="X158" i="28" s="1"/>
  <c r="I53" i="5"/>
  <c r="AN45" i="19"/>
  <c r="AN20" i="15"/>
  <c r="AN23" i="17"/>
  <c r="W22" i="28"/>
  <c r="W18" i="28"/>
  <c r="W6" i="28"/>
  <c r="W27" i="28"/>
  <c r="W10" i="28"/>
  <c r="S144" i="28"/>
  <c r="W143" i="28"/>
  <c r="S130" i="28"/>
  <c r="W136" i="28"/>
  <c r="W129" i="28"/>
  <c r="W152" i="28"/>
  <c r="X100" i="28"/>
  <c r="X89" i="28"/>
  <c r="X91" i="28"/>
  <c r="X93" i="28"/>
  <c r="S50" i="28"/>
  <c r="S141" i="28"/>
  <c r="W38" i="28"/>
  <c r="X95" i="28"/>
  <c r="X84" i="28"/>
  <c r="X79" i="28"/>
  <c r="X94" i="28"/>
  <c r="W41" i="28"/>
  <c r="W37" i="28"/>
  <c r="W49" i="28"/>
  <c r="X88" i="28"/>
  <c r="X80" i="28"/>
  <c r="X102" i="28"/>
  <c r="X87" i="28"/>
  <c r="X97" i="28"/>
  <c r="X160" i="28" s="1"/>
  <c r="X82" i="28"/>
  <c r="X92" i="28"/>
  <c r="X98" i="28"/>
  <c r="S132" i="28"/>
  <c r="S150" i="28"/>
  <c r="S152" i="28"/>
  <c r="W138" i="28"/>
  <c r="W131" i="28"/>
  <c r="W141" i="28"/>
  <c r="W148" i="28"/>
  <c r="W47" i="28"/>
  <c r="W158" i="28" s="1"/>
  <c r="W46" i="28"/>
  <c r="W42" i="28"/>
  <c r="W31" i="28"/>
  <c r="W51" i="28"/>
  <c r="S94" i="28"/>
  <c r="S92" i="28"/>
  <c r="S100" i="28"/>
  <c r="S86" i="28"/>
  <c r="S79" i="28"/>
  <c r="S85" i="28"/>
  <c r="S91" i="28"/>
  <c r="S80" i="28"/>
  <c r="S87" i="28"/>
  <c r="S93" i="28"/>
  <c r="S101" i="28"/>
  <c r="Q29" i="28"/>
  <c r="S46" i="28"/>
  <c r="W39" i="28"/>
  <c r="W30" i="28"/>
  <c r="W32" i="28"/>
  <c r="W44" i="28"/>
  <c r="W35" i="28"/>
  <c r="W29" i="28"/>
  <c r="W50" i="28"/>
  <c r="W40" i="28"/>
  <c r="W45" i="28"/>
  <c r="W52" i="28"/>
  <c r="W33" i="28"/>
  <c r="Q13" i="28"/>
  <c r="Q11" i="28"/>
  <c r="Q5" i="28"/>
  <c r="Q16" i="28"/>
  <c r="Q21" i="28"/>
  <c r="Q14" i="28"/>
  <c r="Q10" i="28"/>
  <c r="Q27" i="28"/>
  <c r="S32" i="28"/>
  <c r="S35" i="28"/>
  <c r="S31" i="28"/>
  <c r="W140" i="28"/>
  <c r="W130" i="28"/>
  <c r="W150" i="28"/>
  <c r="W142" i="28"/>
  <c r="W149" i="28"/>
  <c r="W139" i="28"/>
  <c r="W135" i="28"/>
  <c r="W137" i="28"/>
  <c r="S8" i="28"/>
  <c r="S7" i="28"/>
  <c r="S12" i="28"/>
  <c r="S15" i="28"/>
  <c r="S18" i="28"/>
  <c r="S21" i="28"/>
  <c r="S6" i="28"/>
  <c r="X83" i="28"/>
  <c r="X85" i="28"/>
  <c r="X81" i="28"/>
  <c r="X90" i="28"/>
  <c r="X99" i="28"/>
  <c r="X86" i="28"/>
  <c r="X96" i="28"/>
  <c r="S40" i="28"/>
  <c r="S33" i="28"/>
  <c r="S52" i="28"/>
  <c r="S140" i="28"/>
  <c r="S143" i="28"/>
  <c r="S137" i="28"/>
  <c r="W151" i="28"/>
  <c r="W146" i="28"/>
  <c r="W132" i="28"/>
  <c r="W133" i="28"/>
  <c r="W134" i="28"/>
  <c r="W145" i="28"/>
  <c r="W144" i="28"/>
  <c r="W8" i="28"/>
  <c r="W15" i="28"/>
  <c r="W7" i="28"/>
  <c r="W11" i="28"/>
  <c r="W20" i="28"/>
  <c r="W25" i="28"/>
  <c r="W13" i="28"/>
  <c r="T123" i="28"/>
  <c r="T121" i="28"/>
  <c r="Q98" i="28"/>
  <c r="Q10" i="17"/>
  <c r="Q20" i="17"/>
  <c r="Q6" i="15"/>
  <c r="Q5" i="19"/>
  <c r="AO5" i="19" s="1"/>
  <c r="Q18" i="17"/>
  <c r="Q13" i="15"/>
  <c r="Q5" i="15"/>
  <c r="AO5" i="15" s="1"/>
  <c r="Q23" i="15"/>
  <c r="Q21" i="15"/>
  <c r="Q83" i="28"/>
  <c r="Q19" i="17"/>
  <c r="AO19" i="17" s="1"/>
  <c r="AW19" i="17" s="1"/>
  <c r="AZ19" i="17" s="1"/>
  <c r="BC19" i="17" s="1"/>
  <c r="Q4" i="15"/>
  <c r="Q16" i="19"/>
  <c r="AO16" i="19" s="1"/>
  <c r="Q12" i="15"/>
  <c r="Q8" i="15"/>
  <c r="Q7" i="15"/>
  <c r="AO7" i="15" s="1"/>
  <c r="AX7" i="15" s="1"/>
  <c r="BA7" i="15" s="1"/>
  <c r="BD7" i="15" s="1"/>
  <c r="Q17" i="15"/>
  <c r="Q4" i="19"/>
  <c r="Q87" i="28"/>
  <c r="Q94" i="28"/>
  <c r="Q91" i="28"/>
  <c r="Q84" i="28"/>
  <c r="Q10" i="15"/>
  <c r="Q4" i="17"/>
  <c r="Q27" i="19"/>
  <c r="AO27" i="19" s="1"/>
  <c r="Q11" i="15"/>
  <c r="Q25" i="15"/>
  <c r="AO25" i="15" s="1"/>
  <c r="Q16" i="15"/>
  <c r="AO16" i="15" s="1"/>
  <c r="Q20" i="19"/>
  <c r="Q6" i="19"/>
  <c r="Q95" i="28"/>
  <c r="Q26" i="17"/>
  <c r="Q15" i="17"/>
  <c r="Q99" i="28"/>
  <c r="Q15" i="19"/>
  <c r="AO15" i="19" s="1"/>
  <c r="Q7" i="19"/>
  <c r="Q26" i="15"/>
  <c r="AO26" i="15" s="1"/>
  <c r="AX26" i="15" s="1"/>
  <c r="BA26" i="15" s="1"/>
  <c r="BD26" i="15" s="1"/>
  <c r="Q21" i="17"/>
  <c r="Q7" i="17"/>
  <c r="AO7" i="17" s="1"/>
  <c r="AU7" i="17" s="1"/>
  <c r="Q8" i="19"/>
  <c r="Q85" i="28"/>
  <c r="Q14" i="15"/>
  <c r="Q8" i="17"/>
  <c r="AO8" i="17" s="1"/>
  <c r="AW8" i="17" s="1"/>
  <c r="AZ8" i="17" s="1"/>
  <c r="BC8" i="17" s="1"/>
  <c r="Q14" i="19"/>
  <c r="Q10" i="19"/>
  <c r="Q9" i="17"/>
  <c r="AO9" i="17" s="1"/>
  <c r="Q12" i="19"/>
  <c r="AO12" i="19" s="1"/>
  <c r="Q22" i="17"/>
  <c r="Q24" i="17"/>
  <c r="AO24" i="17" s="1"/>
  <c r="Q86" i="28"/>
  <c r="Q101" i="28"/>
  <c r="Q82" i="28"/>
  <c r="Q97" i="28"/>
  <c r="Q160" i="28" s="1"/>
  <c r="Q22" i="19"/>
  <c r="Q25" i="17"/>
  <c r="AO25" i="17" s="1"/>
  <c r="AX25" i="17" s="1"/>
  <c r="BA25" i="17" s="1"/>
  <c r="BD25" i="17" s="1"/>
  <c r="Q14" i="17"/>
  <c r="Q18" i="15"/>
  <c r="AO18" i="15" s="1"/>
  <c r="AU18" i="15" s="1"/>
  <c r="Q9" i="15"/>
  <c r="Q5" i="17"/>
  <c r="Q13" i="17"/>
  <c r="Q24" i="15"/>
  <c r="AO24" i="15" s="1"/>
  <c r="AW24" i="15" s="1"/>
  <c r="AZ24" i="15" s="1"/>
  <c r="BC24" i="15" s="1"/>
  <c r="Q93" i="28"/>
  <c r="Q88" i="28"/>
  <c r="Q18" i="19"/>
  <c r="Q12" i="17"/>
  <c r="Q6" i="17"/>
  <c r="Q100" i="28"/>
  <c r="Q17" i="17"/>
  <c r="Q11" i="19"/>
  <c r="Q89" i="28"/>
  <c r="Q15" i="15"/>
  <c r="AO15" i="15" s="1"/>
  <c r="AU15" i="15" s="1"/>
  <c r="Q25" i="19"/>
  <c r="Q23" i="17"/>
  <c r="Q19" i="19"/>
  <c r="Q19" i="15"/>
  <c r="AO19" i="15" s="1"/>
  <c r="AX19" i="15" s="1"/>
  <c r="BA19" i="15" s="1"/>
  <c r="BD19" i="15" s="1"/>
  <c r="Q13" i="19"/>
  <c r="AO13" i="19" s="1"/>
  <c r="AV13" i="19" s="1"/>
  <c r="AY13" i="19" s="1"/>
  <c r="BB13" i="19" s="1"/>
  <c r="Q9" i="19"/>
  <c r="Q23" i="19"/>
  <c r="Q21" i="19"/>
  <c r="Q27" i="17"/>
  <c r="AO27" i="17" s="1"/>
  <c r="Q80" i="28"/>
  <c r="Q79" i="28"/>
  <c r="Q102" i="28"/>
  <c r="Q92" i="28"/>
  <c r="Q90" i="28"/>
  <c r="Q24" i="19"/>
  <c r="Q26" i="19"/>
  <c r="Q22" i="15"/>
  <c r="Q16" i="17"/>
  <c r="AO16" i="17" s="1"/>
  <c r="AW16" i="17" s="1"/>
  <c r="AZ16" i="17" s="1"/>
  <c r="BC16" i="17" s="1"/>
  <c r="Q11" i="17"/>
  <c r="Q27" i="15"/>
  <c r="AO27" i="15" s="1"/>
  <c r="Q17" i="19"/>
  <c r="Q20" i="15"/>
  <c r="Q81" i="28"/>
  <c r="Q96" i="28"/>
  <c r="S36" i="28"/>
  <c r="S30" i="28"/>
  <c r="S51" i="28"/>
  <c r="S49" i="28"/>
  <c r="S43" i="28"/>
  <c r="S29" i="28"/>
  <c r="S45" i="28"/>
  <c r="S47" i="28"/>
  <c r="S158" i="28" s="1"/>
  <c r="E54" i="5"/>
  <c r="Q26" i="28"/>
  <c r="Y26" i="28" s="1"/>
  <c r="Q12" i="28"/>
  <c r="Y12" i="28" s="1"/>
  <c r="Q22" i="28"/>
  <c r="Y22" i="28" s="1"/>
  <c r="Q18" i="28"/>
  <c r="Y18" i="28" s="1"/>
  <c r="Q20" i="28"/>
  <c r="Q19" i="28"/>
  <c r="Y19" i="28" s="1"/>
  <c r="Q17" i="28"/>
  <c r="Y17" i="28" s="1"/>
  <c r="Q9" i="28"/>
  <c r="Q25" i="28"/>
  <c r="Q4" i="28"/>
  <c r="Y4" i="28" s="1"/>
  <c r="Y16" i="28"/>
  <c r="AF16" i="28" s="1"/>
  <c r="AJ16" i="28" s="1"/>
  <c r="S41" i="28"/>
  <c r="S39" i="28"/>
  <c r="S34" i="28"/>
  <c r="S42" i="28"/>
  <c r="S44" i="28"/>
  <c r="S38" i="28"/>
  <c r="S37" i="28"/>
  <c r="Q8" i="28"/>
  <c r="Q23" i="28"/>
  <c r="Q7" i="28"/>
  <c r="Q6" i="28"/>
  <c r="Q15" i="28"/>
  <c r="Y15" i="28" s="1"/>
  <c r="Q24" i="28"/>
  <c r="Y24" i="28" s="1"/>
  <c r="F54" i="5"/>
  <c r="F63" i="5" s="1"/>
  <c r="Q50" i="28"/>
  <c r="Q40" i="28"/>
  <c r="Y40" i="28" s="1"/>
  <c r="AF40" i="28" s="1"/>
  <c r="AJ40" i="28" s="1"/>
  <c r="Q41" i="28"/>
  <c r="Q45" i="28"/>
  <c r="Q33" i="28"/>
  <c r="Q42" i="28"/>
  <c r="Q48" i="28"/>
  <c r="Q32" i="28"/>
  <c r="Y32" i="28" s="1"/>
  <c r="Q51" i="28"/>
  <c r="Q30" i="28"/>
  <c r="Q46" i="28"/>
  <c r="Q38" i="28"/>
  <c r="Q36" i="28"/>
  <c r="Q52" i="28"/>
  <c r="Q35" i="28"/>
  <c r="Q34" i="28"/>
  <c r="S134" i="28"/>
  <c r="S142" i="28"/>
  <c r="S138" i="28"/>
  <c r="S145" i="28"/>
  <c r="S131" i="28"/>
  <c r="Q43" i="28"/>
  <c r="Q31" i="28"/>
  <c r="Y31" i="28" s="1"/>
  <c r="Q39" i="28"/>
  <c r="Q37" i="28"/>
  <c r="Q47" i="28"/>
  <c r="Q158" i="28" s="1"/>
  <c r="Q49" i="28"/>
  <c r="T97" i="28"/>
  <c r="T160" i="28" s="1"/>
  <c r="T96" i="28"/>
  <c r="T98" i="28"/>
  <c r="T95" i="28"/>
  <c r="AO4" i="17"/>
  <c r="AU4" i="17" s="1"/>
  <c r="AO6" i="15"/>
  <c r="AX6" i="15" s="1"/>
  <c r="BA6" i="15" s="1"/>
  <c r="BD6" i="15" s="1"/>
  <c r="Y5" i="28"/>
  <c r="AF5" i="28" s="1"/>
  <c r="AJ5" i="28" s="1"/>
  <c r="Y11" i="28"/>
  <c r="AF11" i="28" s="1"/>
  <c r="AJ11" i="28" s="1"/>
  <c r="Y14" i="28"/>
  <c r="S129" i="28"/>
  <c r="S149" i="28"/>
  <c r="S135" i="28"/>
  <c r="S133" i="28"/>
  <c r="S136" i="28"/>
  <c r="S151" i="28"/>
  <c r="S139" i="28"/>
  <c r="AO11" i="15"/>
  <c r="AX11" i="15" s="1"/>
  <c r="BA11" i="15" s="1"/>
  <c r="BD11" i="15" s="1"/>
  <c r="AO8" i="15"/>
  <c r="AW8" i="15" s="1"/>
  <c r="AZ8" i="15" s="1"/>
  <c r="BC8" i="15" s="1"/>
  <c r="Q29" i="19"/>
  <c r="AO29" i="19" s="1"/>
  <c r="AW29" i="19" s="1"/>
  <c r="AZ29" i="19" s="1"/>
  <c r="BC29" i="19" s="1"/>
  <c r="AO4" i="19"/>
  <c r="Q125" i="28"/>
  <c r="S148" i="28"/>
  <c r="S146" i="28"/>
  <c r="Q46" i="17"/>
  <c r="AO10" i="19"/>
  <c r="AV10" i="19" s="1"/>
  <c r="AY10" i="19" s="1"/>
  <c r="BB10" i="19" s="1"/>
  <c r="Q34" i="15"/>
  <c r="AO34" i="15" s="1"/>
  <c r="Q40" i="17"/>
  <c r="AO40" i="17" s="1"/>
  <c r="AU40" i="17" s="1"/>
  <c r="Q38" i="15"/>
  <c r="AO38" i="15" s="1"/>
  <c r="AO17" i="19"/>
  <c r="AW17" i="19" s="1"/>
  <c r="AZ17" i="19" s="1"/>
  <c r="BC17" i="19" s="1"/>
  <c r="AO7" i="19"/>
  <c r="AW7" i="19" s="1"/>
  <c r="AZ7" i="19" s="1"/>
  <c r="BC7" i="19" s="1"/>
  <c r="AO13" i="17"/>
  <c r="AV13" i="17" s="1"/>
  <c r="AY13" i="17" s="1"/>
  <c r="BB13" i="17" s="1"/>
  <c r="AO13" i="15"/>
  <c r="AO8" i="19"/>
  <c r="AW8" i="19" s="1"/>
  <c r="AZ8" i="19" s="1"/>
  <c r="BC8" i="19" s="1"/>
  <c r="AO11" i="19"/>
  <c r="Q31" i="17"/>
  <c r="AO31" i="17" s="1"/>
  <c r="AX31" i="17" s="1"/>
  <c r="BA31" i="17" s="1"/>
  <c r="BD31" i="17" s="1"/>
  <c r="Q39" i="17"/>
  <c r="AO39" i="17" s="1"/>
  <c r="AV39" i="17" s="1"/>
  <c r="AY39" i="17" s="1"/>
  <c r="BB39" i="17" s="1"/>
  <c r="Q42" i="15"/>
  <c r="AO42" i="15" s="1"/>
  <c r="Q49" i="17"/>
  <c r="AO49" i="17" s="1"/>
  <c r="AU49" i="17" s="1"/>
  <c r="AO19" i="19"/>
  <c r="AX19" i="19" s="1"/>
  <c r="BA19" i="19" s="1"/>
  <c r="BD19" i="19" s="1"/>
  <c r="AO9" i="15"/>
  <c r="AV9" i="15" s="1"/>
  <c r="AY9" i="15" s="1"/>
  <c r="BB9" i="15" s="1"/>
  <c r="AO14" i="15"/>
  <c r="AX14" i="15" s="1"/>
  <c r="BA14" i="15" s="1"/>
  <c r="BD14" i="15" s="1"/>
  <c r="AO26" i="19"/>
  <c r="AO25" i="19"/>
  <c r="AO12" i="15"/>
  <c r="Q48" i="19"/>
  <c r="Q48" i="17"/>
  <c r="Q45" i="19"/>
  <c r="Q124" i="28"/>
  <c r="Q107" i="28"/>
  <c r="Q30" i="15"/>
  <c r="AO30" i="15" s="1"/>
  <c r="Q48" i="15"/>
  <c r="Q39" i="19"/>
  <c r="AO39" i="19" s="1"/>
  <c r="AW39" i="19" s="1"/>
  <c r="AZ39" i="19" s="1"/>
  <c r="BC39" i="19" s="1"/>
  <c r="Q32" i="15"/>
  <c r="AO32" i="15" s="1"/>
  <c r="AW32" i="15" s="1"/>
  <c r="AZ32" i="15" s="1"/>
  <c r="BC32" i="15" s="1"/>
  <c r="Q41" i="15"/>
  <c r="AO41" i="15" s="1"/>
  <c r="AW41" i="15" s="1"/>
  <c r="AZ41" i="15" s="1"/>
  <c r="BC41" i="15" s="1"/>
  <c r="Q118" i="28"/>
  <c r="H54" i="5"/>
  <c r="H64" i="5" s="1"/>
  <c r="AO10" i="15"/>
  <c r="AX10" i="15" s="1"/>
  <c r="BA10" i="15" s="1"/>
  <c r="BD10" i="15" s="1"/>
  <c r="AO11" i="17"/>
  <c r="AW11" i="17" s="1"/>
  <c r="AZ11" i="17" s="1"/>
  <c r="BC11" i="17" s="1"/>
  <c r="AO6" i="19"/>
  <c r="Q33" i="15"/>
  <c r="AO33" i="15" s="1"/>
  <c r="AW33" i="15" s="1"/>
  <c r="AZ33" i="15" s="1"/>
  <c r="BC33" i="15" s="1"/>
  <c r="Q122" i="28"/>
  <c r="Q161" i="28" s="1"/>
  <c r="Q38" i="19"/>
  <c r="AO38" i="19" s="1"/>
  <c r="AU38" i="19" s="1"/>
  <c r="Q117" i="28"/>
  <c r="Q127" i="28"/>
  <c r="Q43" i="17"/>
  <c r="AO43" i="17" s="1"/>
  <c r="Q31" i="15"/>
  <c r="AO31" i="15" s="1"/>
  <c r="AV31" i="15" s="1"/>
  <c r="AY31" i="15" s="1"/>
  <c r="BB31" i="15" s="1"/>
  <c r="Q43" i="19"/>
  <c r="AO43" i="19" s="1"/>
  <c r="AW43" i="19" s="1"/>
  <c r="AZ43" i="19" s="1"/>
  <c r="BC43" i="19" s="1"/>
  <c r="Q36" i="17"/>
  <c r="AO36" i="17" s="1"/>
  <c r="Q46" i="19"/>
  <c r="Q114" i="28"/>
  <c r="AO17" i="17"/>
  <c r="AO9" i="19"/>
  <c r="AW9" i="19" s="1"/>
  <c r="AZ9" i="19" s="1"/>
  <c r="BC9" i="19" s="1"/>
  <c r="AO14" i="19"/>
  <c r="AU13" i="15"/>
  <c r="I54" i="5"/>
  <c r="AO14" i="17"/>
  <c r="AV14" i="17" s="1"/>
  <c r="AY14" i="17" s="1"/>
  <c r="BB14" i="17" s="1"/>
  <c r="AO17" i="15"/>
  <c r="AU17" i="15" s="1"/>
  <c r="Q47" i="17"/>
  <c r="Q47" i="19"/>
  <c r="Q30" i="17"/>
  <c r="AO30" i="17" s="1"/>
  <c r="AW30" i="17" s="1"/>
  <c r="AZ30" i="17" s="1"/>
  <c r="BC30" i="17" s="1"/>
  <c r="Q104" i="28"/>
  <c r="Q52" i="15"/>
  <c r="AO52" i="15" s="1"/>
  <c r="AU52" i="15" s="1"/>
  <c r="Q51" i="15"/>
  <c r="AO51" i="15" s="1"/>
  <c r="AU51" i="15" s="1"/>
  <c r="Q49" i="15"/>
  <c r="AO49" i="15" s="1"/>
  <c r="AX49" i="15" s="1"/>
  <c r="BA49" i="15" s="1"/>
  <c r="BD49" i="15" s="1"/>
  <c r="Q33" i="17"/>
  <c r="AO33" i="17" s="1"/>
  <c r="Q49" i="19"/>
  <c r="AO49" i="19" s="1"/>
  <c r="AV49" i="19" s="1"/>
  <c r="AY49" i="19" s="1"/>
  <c r="BB49" i="19" s="1"/>
  <c r="Q105" i="28"/>
  <c r="Q123" i="28"/>
  <c r="Q30" i="19"/>
  <c r="AO30" i="19" s="1"/>
  <c r="AX30" i="19" s="1"/>
  <c r="BA30" i="19" s="1"/>
  <c r="BD30" i="19" s="1"/>
  <c r="Q110" i="28"/>
  <c r="Q111" i="28"/>
  <c r="Q126" i="28"/>
  <c r="Q35" i="19"/>
  <c r="AO35" i="19" s="1"/>
  <c r="AV35" i="19" s="1"/>
  <c r="AY35" i="19" s="1"/>
  <c r="BB35" i="19" s="1"/>
  <c r="Q31" i="19"/>
  <c r="AO31" i="19" s="1"/>
  <c r="AW31" i="19" s="1"/>
  <c r="AZ31" i="19" s="1"/>
  <c r="BC31" i="19" s="1"/>
  <c r="Q32" i="17"/>
  <c r="AO32" i="17" s="1"/>
  <c r="Q42" i="19"/>
  <c r="AO42" i="19" s="1"/>
  <c r="AX42" i="19" s="1"/>
  <c r="BA42" i="19" s="1"/>
  <c r="BD42" i="19" s="1"/>
  <c r="Q50" i="17"/>
  <c r="AO50" i="17" s="1"/>
  <c r="Q52" i="17"/>
  <c r="AO52" i="17" s="1"/>
  <c r="Q40" i="19"/>
  <c r="AO40" i="19" s="1"/>
  <c r="AV40" i="19" s="1"/>
  <c r="AY40" i="19" s="1"/>
  <c r="BB40" i="19" s="1"/>
  <c r="Q29" i="15"/>
  <c r="AO29" i="15" s="1"/>
  <c r="AX29" i="15" s="1"/>
  <c r="BA29" i="15" s="1"/>
  <c r="BD29" i="15" s="1"/>
  <c r="Q37" i="19"/>
  <c r="AO37" i="19" s="1"/>
  <c r="AU37" i="19" s="1"/>
  <c r="Q45" i="15"/>
  <c r="Q52" i="19"/>
  <c r="AO52" i="19" s="1"/>
  <c r="Q51" i="19"/>
  <c r="AO51" i="19" s="1"/>
  <c r="AW51" i="19" s="1"/>
  <c r="AZ51" i="19" s="1"/>
  <c r="BC51" i="19" s="1"/>
  <c r="Q34" i="19"/>
  <c r="AO34" i="19" s="1"/>
  <c r="AW34" i="19" s="1"/>
  <c r="AZ34" i="19" s="1"/>
  <c r="BC34" i="19" s="1"/>
  <c r="Q44" i="17"/>
  <c r="AO44" i="17" s="1"/>
  <c r="AV44" i="17" s="1"/>
  <c r="AY44" i="17" s="1"/>
  <c r="BB44" i="17" s="1"/>
  <c r="Q116" i="28"/>
  <c r="Q112" i="28"/>
  <c r="Q120" i="28"/>
  <c r="AO4" i="15"/>
  <c r="AO26" i="17"/>
  <c r="AX26" i="17" s="1"/>
  <c r="BA26" i="17" s="1"/>
  <c r="BD26" i="17" s="1"/>
  <c r="AO5" i="17"/>
  <c r="AU5" i="17" s="1"/>
  <c r="AO24" i="19"/>
  <c r="AU24" i="19" s="1"/>
  <c r="AO6" i="17"/>
  <c r="AW6" i="17" s="1"/>
  <c r="AZ6" i="17" s="1"/>
  <c r="BC6" i="17" s="1"/>
  <c r="AO12" i="17"/>
  <c r="AV12" i="17" s="1"/>
  <c r="AY12" i="17" s="1"/>
  <c r="BB12" i="17" s="1"/>
  <c r="AO18" i="19"/>
  <c r="AW18" i="19" s="1"/>
  <c r="AZ18" i="19" s="1"/>
  <c r="BC18" i="19" s="1"/>
  <c r="AO15" i="17"/>
  <c r="AO18" i="17"/>
  <c r="AU18" i="17" s="1"/>
  <c r="AO10" i="17"/>
  <c r="AV10" i="17" s="1"/>
  <c r="AY10" i="17" s="1"/>
  <c r="BB10" i="17" s="1"/>
  <c r="Q51" i="17"/>
  <c r="AO51" i="17" s="1"/>
  <c r="AV51" i="17" s="1"/>
  <c r="AY51" i="17" s="1"/>
  <c r="BB51" i="17" s="1"/>
  <c r="Q39" i="15"/>
  <c r="AO39" i="15" s="1"/>
  <c r="Q37" i="15"/>
  <c r="AO37" i="15" s="1"/>
  <c r="AU37" i="15" s="1"/>
  <c r="Q115" i="28"/>
  <c r="Q38" i="17"/>
  <c r="AO38" i="17" s="1"/>
  <c r="AU38" i="17" s="1"/>
  <c r="Q34" i="17"/>
  <c r="AO34" i="17" s="1"/>
  <c r="Q40" i="15"/>
  <c r="AO40" i="15" s="1"/>
  <c r="AW40" i="15" s="1"/>
  <c r="AZ40" i="15" s="1"/>
  <c r="BC40" i="15" s="1"/>
  <c r="Q50" i="15"/>
  <c r="AO50" i="15" s="1"/>
  <c r="Q33" i="19"/>
  <c r="AO33" i="19" s="1"/>
  <c r="AU33" i="19" s="1"/>
  <c r="Q109" i="28"/>
  <c r="Q44" i="15"/>
  <c r="AO44" i="15" s="1"/>
  <c r="AX44" i="15" s="1"/>
  <c r="BA44" i="15" s="1"/>
  <c r="BD44" i="15" s="1"/>
  <c r="Q29" i="17"/>
  <c r="AO29" i="17" s="1"/>
  <c r="AW29" i="17" s="1"/>
  <c r="AZ29" i="17" s="1"/>
  <c r="BC29" i="17" s="1"/>
  <c r="Q108" i="28"/>
  <c r="Q121" i="28"/>
  <c r="Q35" i="15"/>
  <c r="AO35" i="15" s="1"/>
  <c r="Q35" i="17"/>
  <c r="AO35" i="17" s="1"/>
  <c r="AX35" i="17" s="1"/>
  <c r="BA35" i="17" s="1"/>
  <c r="BD35" i="17" s="1"/>
  <c r="Q32" i="19"/>
  <c r="AO32" i="19" s="1"/>
  <c r="AX32" i="19" s="1"/>
  <c r="BA32" i="19" s="1"/>
  <c r="BD32" i="19" s="1"/>
  <c r="Q42" i="17"/>
  <c r="AO42" i="17" s="1"/>
  <c r="Q44" i="19"/>
  <c r="AO44" i="19" s="1"/>
  <c r="AW44" i="19" s="1"/>
  <c r="AZ44" i="19" s="1"/>
  <c r="BC44" i="19" s="1"/>
  <c r="Q46" i="15"/>
  <c r="Q43" i="15"/>
  <c r="AO43" i="15" s="1"/>
  <c r="AV43" i="15" s="1"/>
  <c r="AY43" i="15" s="1"/>
  <c r="BB43" i="15" s="1"/>
  <c r="Q41" i="17"/>
  <c r="AO41" i="17" s="1"/>
  <c r="AU41" i="17" s="1"/>
  <c r="Q36" i="19"/>
  <c r="AO36" i="19" s="1"/>
  <c r="AX36" i="19" s="1"/>
  <c r="BA36" i="19" s="1"/>
  <c r="BD36" i="19" s="1"/>
  <c r="Q36" i="15"/>
  <c r="AO36" i="15" s="1"/>
  <c r="AX36" i="15" s="1"/>
  <c r="BA36" i="15" s="1"/>
  <c r="BD36" i="15" s="1"/>
  <c r="Q47" i="15"/>
  <c r="Q45" i="17"/>
  <c r="Q37" i="17"/>
  <c r="AO37" i="17" s="1"/>
  <c r="Q50" i="19"/>
  <c r="AO50" i="19" s="1"/>
  <c r="AW50" i="19" s="1"/>
  <c r="AZ50" i="19" s="1"/>
  <c r="BC50" i="19" s="1"/>
  <c r="Q41" i="19"/>
  <c r="AO41" i="19" s="1"/>
  <c r="AV41" i="19" s="1"/>
  <c r="AY41" i="19" s="1"/>
  <c r="BB41" i="19" s="1"/>
  <c r="Q113" i="28"/>
  <c r="Q106" i="28"/>
  <c r="AV8" i="17"/>
  <c r="AY8" i="17" s="1"/>
  <c r="BB8" i="17" s="1"/>
  <c r="AM21" i="15"/>
  <c r="AM22" i="17"/>
  <c r="AO22" i="17" s="1"/>
  <c r="AV22" i="17" s="1"/>
  <c r="AY22" i="17" s="1"/>
  <c r="BB22" i="17" s="1"/>
  <c r="AM23" i="15"/>
  <c r="AO23" i="15" s="1"/>
  <c r="AU23" i="15" s="1"/>
  <c r="AM23" i="19"/>
  <c r="AO23" i="19" s="1"/>
  <c r="AW23" i="19" s="1"/>
  <c r="AZ23" i="19" s="1"/>
  <c r="BC23" i="19" s="1"/>
  <c r="AM22" i="15"/>
  <c r="AO22" i="15" s="1"/>
  <c r="AX22" i="15" s="1"/>
  <c r="BA22" i="15" s="1"/>
  <c r="BD22" i="15" s="1"/>
  <c r="AM21" i="19"/>
  <c r="AO21" i="19" s="1"/>
  <c r="AX21" i="19" s="1"/>
  <c r="BA21" i="19" s="1"/>
  <c r="BD21" i="19" s="1"/>
  <c r="AM23" i="17"/>
  <c r="AM20" i="17"/>
  <c r="AO20" i="17" s="1"/>
  <c r="AV20" i="17" s="1"/>
  <c r="AY20" i="17" s="1"/>
  <c r="BB20" i="17" s="1"/>
  <c r="AM20" i="19"/>
  <c r="AM20" i="15"/>
  <c r="AM22" i="19"/>
  <c r="AO22" i="19" s="1"/>
  <c r="AM21" i="17"/>
  <c r="AO21" i="17" s="1"/>
  <c r="AX21" i="17" s="1"/>
  <c r="BA21" i="17" s="1"/>
  <c r="BD21" i="17" s="1"/>
  <c r="W121" i="28"/>
  <c r="W123" i="28"/>
  <c r="W117" i="28"/>
  <c r="W107" i="28"/>
  <c r="W112" i="28"/>
  <c r="W116" i="28"/>
  <c r="W105" i="28"/>
  <c r="W122" i="28"/>
  <c r="W161" i="28" s="1"/>
  <c r="AM47" i="15"/>
  <c r="AM48" i="17"/>
  <c r="AM46" i="19"/>
  <c r="AM45" i="15"/>
  <c r="AM48" i="15"/>
  <c r="AM47" i="19"/>
  <c r="AM47" i="17"/>
  <c r="W127" i="28"/>
  <c r="W119" i="28"/>
  <c r="W120" i="28"/>
  <c r="W114" i="28"/>
  <c r="W125" i="28"/>
  <c r="W109" i="28"/>
  <c r="W108" i="28"/>
  <c r="W104" i="28"/>
  <c r="AM45" i="17"/>
  <c r="W124" i="28"/>
  <c r="W118" i="28"/>
  <c r="W115" i="28"/>
  <c r="W106" i="28"/>
  <c r="W113" i="28"/>
  <c r="AM48" i="19"/>
  <c r="AO48" i="19" s="1"/>
  <c r="AV48" i="19" s="1"/>
  <c r="AY48" i="19" s="1"/>
  <c r="BB48" i="19" s="1"/>
  <c r="AM45" i="19"/>
  <c r="AM46" i="15"/>
  <c r="W126" i="28"/>
  <c r="W111" i="28"/>
  <c r="W110" i="28"/>
  <c r="AM46" i="17"/>
  <c r="AO46" i="17" s="1"/>
  <c r="AU46" i="17" s="1"/>
  <c r="Q146" i="28"/>
  <c r="Q137" i="28"/>
  <c r="Y137" i="28" s="1"/>
  <c r="AE137" i="28" s="1"/>
  <c r="AI137" i="28" s="1"/>
  <c r="Q151" i="28"/>
  <c r="Q141" i="28"/>
  <c r="Q132" i="28"/>
  <c r="Q145" i="28"/>
  <c r="Q147" i="28"/>
  <c r="Q142" i="28"/>
  <c r="Y142" i="28" s="1"/>
  <c r="AF142" i="28" s="1"/>
  <c r="AJ142" i="28" s="1"/>
  <c r="J54" i="5"/>
  <c r="Q152" i="28"/>
  <c r="Y152" i="28" s="1"/>
  <c r="Q143" i="28"/>
  <c r="Y143" i="28" s="1"/>
  <c r="AF143" i="28" s="1"/>
  <c r="AJ143" i="28" s="1"/>
  <c r="Q133" i="28"/>
  <c r="Q148" i="28"/>
  <c r="Q138" i="28"/>
  <c r="Y138" i="28" s="1"/>
  <c r="AG138" i="28" s="1"/>
  <c r="AK138" i="28" s="1"/>
  <c r="Q129" i="28"/>
  <c r="Q136" i="28"/>
  <c r="Q139" i="28"/>
  <c r="Q149" i="28"/>
  <c r="Y149" i="28" s="1"/>
  <c r="AG149" i="28" s="1"/>
  <c r="AK149" i="28" s="1"/>
  <c r="Q140" i="28"/>
  <c r="Q130" i="28"/>
  <c r="Q135" i="28"/>
  <c r="Q150" i="28"/>
  <c r="Q131" i="28"/>
  <c r="Q134" i="28"/>
  <c r="Q144" i="28"/>
  <c r="W99" i="28"/>
  <c r="W98" i="28"/>
  <c r="W88" i="28"/>
  <c r="W80" i="28"/>
  <c r="Y80" i="28" s="1"/>
  <c r="W89" i="28"/>
  <c r="Y89" i="28" s="1"/>
  <c r="AF89" i="28" s="1"/>
  <c r="AJ89" i="28" s="1"/>
  <c r="W79" i="28"/>
  <c r="W90" i="28"/>
  <c r="W81" i="28"/>
  <c r="W96" i="28"/>
  <c r="W95" i="28"/>
  <c r="Y95" i="28" s="1"/>
  <c r="W85" i="28"/>
  <c r="W101" i="28"/>
  <c r="Y101" i="28" s="1"/>
  <c r="W86" i="28"/>
  <c r="W93" i="28"/>
  <c r="W94" i="28"/>
  <c r="W97" i="28"/>
  <c r="W102" i="28"/>
  <c r="W100" i="28"/>
  <c r="W91" i="28"/>
  <c r="W83" i="28"/>
  <c r="W82" i="28"/>
  <c r="W84" i="28"/>
  <c r="W87" i="28"/>
  <c r="W92" i="28"/>
  <c r="Q69" i="28"/>
  <c r="Y69" i="28" s="1"/>
  <c r="Q60" i="28"/>
  <c r="Y60" i="28" s="1"/>
  <c r="Q77" i="28"/>
  <c r="Y77" i="28" s="1"/>
  <c r="Q67" i="28"/>
  <c r="Q59" i="28"/>
  <c r="Q71" i="28"/>
  <c r="Y71" i="28" s="1"/>
  <c r="Q55" i="28"/>
  <c r="Q58" i="28"/>
  <c r="Y58" i="28" s="1"/>
  <c r="AE58" i="28" s="1"/>
  <c r="AI58" i="28" s="1"/>
  <c r="G54" i="5"/>
  <c r="Q75" i="28"/>
  <c r="Y75" i="28" s="1"/>
  <c r="Q66" i="28"/>
  <c r="Y66" i="28" s="1"/>
  <c r="AF66" i="28" s="1"/>
  <c r="AJ66" i="28" s="1"/>
  <c r="Q57" i="28"/>
  <c r="Y57" i="28" s="1"/>
  <c r="Q74" i="28"/>
  <c r="Q64" i="28"/>
  <c r="Y64" i="28" s="1"/>
  <c r="Q56" i="28"/>
  <c r="Y56" i="28" s="1"/>
  <c r="Q62" i="28"/>
  <c r="Q73" i="28"/>
  <c r="Y73" i="28" s="1"/>
  <c r="AG73" i="28" s="1"/>
  <c r="AK73" i="28" s="1"/>
  <c r="Q72" i="28"/>
  <c r="Q63" i="28"/>
  <c r="Q70" i="28"/>
  <c r="Y70" i="28" s="1"/>
  <c r="AE70" i="28" s="1"/>
  <c r="AI70" i="28" s="1"/>
  <c r="Q61" i="28"/>
  <c r="Y61" i="28" s="1"/>
  <c r="AG61" i="28" s="1"/>
  <c r="AK61" i="28" s="1"/>
  <c r="Q76" i="28"/>
  <c r="Q68" i="28"/>
  <c r="Y68" i="28" s="1"/>
  <c r="AG68" i="28" s="1"/>
  <c r="AK68" i="28" s="1"/>
  <c r="Q65" i="28"/>
  <c r="Y65" i="28" s="1"/>
  <c r="Q54" i="28"/>
  <c r="AV16" i="17"/>
  <c r="AY16" i="17" s="1"/>
  <c r="BB16" i="17" s="1"/>
  <c r="AV19" i="17"/>
  <c r="AY19" i="17" s="1"/>
  <c r="BB19" i="17" s="1"/>
  <c r="AV9" i="19"/>
  <c r="AY9" i="19" s="1"/>
  <c r="BB9" i="19" s="1"/>
  <c r="AV4" i="17"/>
  <c r="AY4" i="17" s="1"/>
  <c r="BB4" i="17" s="1"/>
  <c r="AW4" i="17"/>
  <c r="AZ4" i="17" s="1"/>
  <c r="BC4" i="17" s="1"/>
  <c r="AG16" i="28"/>
  <c r="AK16" i="28" s="1"/>
  <c r="AX16" i="17"/>
  <c r="BA16" i="17" s="1"/>
  <c r="BD16" i="17" s="1"/>
  <c r="AU16" i="17"/>
  <c r="AU51" i="17"/>
  <c r="AX37" i="15"/>
  <c r="BA37" i="15" s="1"/>
  <c r="BD37" i="15" s="1"/>
  <c r="AW42" i="19"/>
  <c r="AZ42" i="19" s="1"/>
  <c r="BC42" i="19" s="1"/>
  <c r="AX33" i="15"/>
  <c r="BA33" i="15" s="1"/>
  <c r="BD33" i="15" s="1"/>
  <c r="AU33" i="15"/>
  <c r="AV49" i="17"/>
  <c r="AY49" i="17" s="1"/>
  <c r="BB49" i="17" s="1"/>
  <c r="AU39" i="19"/>
  <c r="AX39" i="19"/>
  <c r="BA39" i="19" s="1"/>
  <c r="BD39" i="19" s="1"/>
  <c r="AX39" i="17"/>
  <c r="BA39" i="17" s="1"/>
  <c r="BD39" i="17" s="1"/>
  <c r="AV44" i="15"/>
  <c r="AY44" i="15" s="1"/>
  <c r="BB44" i="15" s="1"/>
  <c r="AU44" i="15"/>
  <c r="AV52" i="15"/>
  <c r="AY52" i="15" s="1"/>
  <c r="BB52" i="15" s="1"/>
  <c r="AU42" i="15"/>
  <c r="AU50" i="17"/>
  <c r="AV50" i="17"/>
  <c r="AY50" i="17" s="1"/>
  <c r="BB50" i="17" s="1"/>
  <c r="AX50" i="17"/>
  <c r="BA50" i="17" s="1"/>
  <c r="BD50" i="17" s="1"/>
  <c r="AW50" i="17"/>
  <c r="AZ50" i="17" s="1"/>
  <c r="BC50" i="17" s="1"/>
  <c r="AX52" i="19"/>
  <c r="BA52" i="19" s="1"/>
  <c r="BD52" i="19" s="1"/>
  <c r="AU52" i="19"/>
  <c r="AW52" i="19"/>
  <c r="AZ52" i="19" s="1"/>
  <c r="BC52" i="19" s="1"/>
  <c r="AV52" i="19"/>
  <c r="AY52" i="19" s="1"/>
  <c r="BB52" i="19" s="1"/>
  <c r="AW32" i="19"/>
  <c r="AZ32" i="19" s="1"/>
  <c r="BC32" i="19" s="1"/>
  <c r="AW35" i="19"/>
  <c r="AZ35" i="19" s="1"/>
  <c r="BC35" i="19" s="1"/>
  <c r="AX35" i="19"/>
  <c r="BA35" i="19" s="1"/>
  <c r="BD35" i="19" s="1"/>
  <c r="AW41" i="17"/>
  <c r="AZ41" i="17" s="1"/>
  <c r="BC41" i="17" s="1"/>
  <c r="AX44" i="17"/>
  <c r="BA44" i="17" s="1"/>
  <c r="BD44" i="17" s="1"/>
  <c r="AW50" i="15"/>
  <c r="AZ50" i="15" s="1"/>
  <c r="BC50" i="15" s="1"/>
  <c r="AU50" i="15"/>
  <c r="AV50" i="15"/>
  <c r="AY50" i="15" s="1"/>
  <c r="BB50" i="15" s="1"/>
  <c r="AX50" i="15"/>
  <c r="BA50" i="15" s="1"/>
  <c r="BD50" i="15" s="1"/>
  <c r="AU50" i="19"/>
  <c r="AX50" i="19"/>
  <c r="BA50" i="19" s="1"/>
  <c r="BD50" i="19" s="1"/>
  <c r="AU29" i="15"/>
  <c r="AX41" i="19"/>
  <c r="BA41" i="19" s="1"/>
  <c r="BD41" i="19" s="1"/>
  <c r="AU34" i="19"/>
  <c r="AU33" i="17"/>
  <c r="AW33" i="17"/>
  <c r="AZ33" i="17" s="1"/>
  <c r="BC33" i="17" s="1"/>
  <c r="AV33" i="17"/>
  <c r="AY33" i="17" s="1"/>
  <c r="BB33" i="17" s="1"/>
  <c r="AX33" i="17"/>
  <c r="BA33" i="17" s="1"/>
  <c r="BD33" i="17" s="1"/>
  <c r="AU30" i="17"/>
  <c r="AW31" i="17"/>
  <c r="AZ31" i="17" s="1"/>
  <c r="BC31" i="17" s="1"/>
  <c r="AW39" i="15"/>
  <c r="AZ39" i="15" s="1"/>
  <c r="BC39" i="15" s="1"/>
  <c r="AX39" i="15"/>
  <c r="BA39" i="15" s="1"/>
  <c r="BD39" i="15" s="1"/>
  <c r="AU39" i="15"/>
  <c r="AV39" i="15"/>
  <c r="AY39" i="15" s="1"/>
  <c r="BB39" i="15" s="1"/>
  <c r="AU40" i="15"/>
  <c r="AU30" i="19"/>
  <c r="AW40" i="17"/>
  <c r="AZ40" i="17" s="1"/>
  <c r="BC40" i="17" s="1"/>
  <c r="AX40" i="17"/>
  <c r="BA40" i="17" s="1"/>
  <c r="BD40" i="17" s="1"/>
  <c r="AW37" i="19"/>
  <c r="AZ37" i="19" s="1"/>
  <c r="BC37" i="19" s="1"/>
  <c r="AV35" i="17"/>
  <c r="AY35" i="17" s="1"/>
  <c r="BB35" i="17" s="1"/>
  <c r="AU35" i="17"/>
  <c r="AV43" i="19"/>
  <c r="AY43" i="19" s="1"/>
  <c r="BB43" i="19" s="1"/>
  <c r="AX43" i="19"/>
  <c r="BA43" i="19" s="1"/>
  <c r="BD43" i="19" s="1"/>
  <c r="AU31" i="15"/>
  <c r="AX38" i="19"/>
  <c r="BA38" i="19" s="1"/>
  <c r="BD38" i="19" s="1"/>
  <c r="AV31" i="19"/>
  <c r="AY31" i="19" s="1"/>
  <c r="BB31" i="19" s="1"/>
  <c r="AX29" i="19"/>
  <c r="BA29" i="19" s="1"/>
  <c r="BD29" i="19" s="1"/>
  <c r="AU29" i="19"/>
  <c r="AU31" i="19" l="1"/>
  <c r="AV49" i="15"/>
  <c r="AY49" i="15" s="1"/>
  <c r="BB49" i="15" s="1"/>
  <c r="AW41" i="19"/>
  <c r="AZ41" i="19" s="1"/>
  <c r="BC41" i="19" s="1"/>
  <c r="AW29" i="15"/>
  <c r="AZ29" i="15" s="1"/>
  <c r="BC29" i="15" s="1"/>
  <c r="AW44" i="17"/>
  <c r="AZ44" i="17" s="1"/>
  <c r="BC44" i="17" s="1"/>
  <c r="AV32" i="19"/>
  <c r="AY32" i="19" s="1"/>
  <c r="BB32" i="19" s="1"/>
  <c r="AX52" i="15"/>
  <c r="BA52" i="15" s="1"/>
  <c r="BD52" i="15" s="1"/>
  <c r="AW44" i="15"/>
  <c r="AZ44" i="15" s="1"/>
  <c r="BC44" i="15" s="1"/>
  <c r="AU44" i="19"/>
  <c r="AV38" i="17"/>
  <c r="AY38" i="17" s="1"/>
  <c r="BB38" i="17" s="1"/>
  <c r="AW36" i="19"/>
  <c r="AZ36" i="19" s="1"/>
  <c r="BC36" i="19" s="1"/>
  <c r="Y29" i="28"/>
  <c r="Y48" i="28"/>
  <c r="AE48" i="28" s="1"/>
  <c r="AI48" i="28" s="1"/>
  <c r="AW38" i="19"/>
  <c r="AZ38" i="19" s="1"/>
  <c r="BC38" i="19" s="1"/>
  <c r="AW33" i="19"/>
  <c r="AZ33" i="19" s="1"/>
  <c r="BC33" i="19" s="1"/>
  <c r="AW30" i="19"/>
  <c r="AZ30" i="19" s="1"/>
  <c r="BC30" i="19" s="1"/>
  <c r="AV31" i="17"/>
  <c r="AY31" i="17" s="1"/>
  <c r="BB31" i="17" s="1"/>
  <c r="AX49" i="17"/>
  <c r="BA49" i="17" s="1"/>
  <c r="BD49" i="17" s="1"/>
  <c r="AV38" i="19"/>
  <c r="AY38" i="19" s="1"/>
  <c r="BB38" i="19" s="1"/>
  <c r="AU43" i="15"/>
  <c r="AU31" i="17"/>
  <c r="AV14" i="15"/>
  <c r="AY14" i="15" s="1"/>
  <c r="BB14" i="15" s="1"/>
  <c r="AW18" i="15"/>
  <c r="AZ18" i="15" s="1"/>
  <c r="BC18" i="15" s="1"/>
  <c r="Y59" i="28"/>
  <c r="AE59" i="28" s="1"/>
  <c r="AI59" i="28" s="1"/>
  <c r="Y54" i="28"/>
  <c r="AE54" i="28" s="1"/>
  <c r="AI54" i="28" s="1"/>
  <c r="Y76" i="28"/>
  <c r="AE76" i="28" s="1"/>
  <c r="AI76" i="28" s="1"/>
  <c r="Y63" i="28"/>
  <c r="AG63" i="28" s="1"/>
  <c r="AK63" i="28" s="1"/>
  <c r="Y74" i="28"/>
  <c r="AF74" i="28" s="1"/>
  <c r="AJ74" i="28" s="1"/>
  <c r="Y55" i="28"/>
  <c r="AE55" i="28" s="1"/>
  <c r="AI55" i="28" s="1"/>
  <c r="Y67" i="28"/>
  <c r="AE67" i="28" s="1"/>
  <c r="AI67" i="28" s="1"/>
  <c r="Y50" i="28"/>
  <c r="AF50" i="28" s="1"/>
  <c r="AJ50" i="28" s="1"/>
  <c r="Y27" i="28"/>
  <c r="F72" i="5"/>
  <c r="F73" i="5"/>
  <c r="AW21" i="19"/>
  <c r="AZ21" i="19" s="1"/>
  <c r="BC21" i="19" s="1"/>
  <c r="AG89" i="28"/>
  <c r="AK89" i="28" s="1"/>
  <c r="Y62" i="28"/>
  <c r="AF62" i="28" s="1"/>
  <c r="AJ62" i="28" s="1"/>
  <c r="Y84" i="28"/>
  <c r="Y86" i="28"/>
  <c r="AE86" i="28" s="1"/>
  <c r="AI86" i="28" s="1"/>
  <c r="Y130" i="28"/>
  <c r="AG130" i="28" s="1"/>
  <c r="AK130" i="28" s="1"/>
  <c r="Y132" i="28"/>
  <c r="AG132" i="28" s="1"/>
  <c r="AK132" i="28" s="1"/>
  <c r="F61" i="5"/>
  <c r="F66" i="5" s="1"/>
  <c r="Y82" i="28"/>
  <c r="AG82" i="28" s="1"/>
  <c r="AK82" i="28" s="1"/>
  <c r="Y144" i="28"/>
  <c r="AG144" i="28" s="1"/>
  <c r="AK144" i="28" s="1"/>
  <c r="Y136" i="28"/>
  <c r="AG136" i="28" s="1"/>
  <c r="AK136" i="28" s="1"/>
  <c r="Y141" i="28"/>
  <c r="AF141" i="28" s="1"/>
  <c r="AJ141" i="28" s="1"/>
  <c r="AO45" i="19"/>
  <c r="AF27" i="28"/>
  <c r="AJ27" i="28" s="1"/>
  <c r="AE27" i="28"/>
  <c r="AI27" i="28" s="1"/>
  <c r="AG27" i="28"/>
  <c r="AK27" i="28" s="1"/>
  <c r="Y23" i="28"/>
  <c r="AG23" i="28" s="1"/>
  <c r="AK23" i="28" s="1"/>
  <c r="Y9" i="28"/>
  <c r="AE9" i="28" s="1"/>
  <c r="AI9" i="28" s="1"/>
  <c r="Y10" i="28"/>
  <c r="Y13" i="28"/>
  <c r="AF13" i="28" s="1"/>
  <c r="AJ13" i="28" s="1"/>
  <c r="Y92" i="28"/>
  <c r="AG92" i="28" s="1"/>
  <c r="AK92" i="28" s="1"/>
  <c r="Y150" i="28"/>
  <c r="AO20" i="15"/>
  <c r="AV20" i="15" s="1"/>
  <c r="AY20" i="15" s="1"/>
  <c r="BB20" i="15" s="1"/>
  <c r="Y81" i="28"/>
  <c r="AG81" i="28" s="1"/>
  <c r="AK81" i="28" s="1"/>
  <c r="Y134" i="28"/>
  <c r="AE134" i="28" s="1"/>
  <c r="AI134" i="28" s="1"/>
  <c r="Y133" i="28"/>
  <c r="AE133" i="28" s="1"/>
  <c r="AI133" i="28" s="1"/>
  <c r="Y151" i="28"/>
  <c r="AE151" i="28" s="1"/>
  <c r="AI151" i="28" s="1"/>
  <c r="Y35" i="28"/>
  <c r="AG35" i="28" s="1"/>
  <c r="AK35" i="28" s="1"/>
  <c r="Y44" i="28"/>
  <c r="AE44" i="28" s="1"/>
  <c r="AI44" i="28" s="1"/>
  <c r="Y6" i="28"/>
  <c r="Y8" i="28"/>
  <c r="AE16" i="28"/>
  <c r="AI16" i="28" s="1"/>
  <c r="Y7" i="28"/>
  <c r="AF7" i="28" s="1"/>
  <c r="AJ7" i="28" s="1"/>
  <c r="X119" i="28"/>
  <c r="Y119" i="28" s="1"/>
  <c r="X121" i="28"/>
  <c r="X108" i="28"/>
  <c r="X118" i="28"/>
  <c r="Y118" i="28" s="1"/>
  <c r="X113" i="28"/>
  <c r="X104" i="28"/>
  <c r="X122" i="28"/>
  <c r="X161" i="28" s="1"/>
  <c r="X127" i="28"/>
  <c r="Y127" i="28" s="1"/>
  <c r="X124" i="28"/>
  <c r="X125" i="28"/>
  <c r="Y125" i="28" s="1"/>
  <c r="AE125" i="28" s="1"/>
  <c r="AI125" i="28" s="1"/>
  <c r="X111" i="28"/>
  <c r="Y111" i="28" s="1"/>
  <c r="X126" i="28"/>
  <c r="X115" i="28"/>
  <c r="Y115" i="28" s="1"/>
  <c r="AE115" i="28" s="1"/>
  <c r="AI115" i="28" s="1"/>
  <c r="X105" i="28"/>
  <c r="X116" i="28"/>
  <c r="X123" i="28"/>
  <c r="Y123" i="28" s="1"/>
  <c r="X110" i="28"/>
  <c r="X120" i="28"/>
  <c r="X117" i="28"/>
  <c r="Y117" i="28" s="1"/>
  <c r="X106" i="28"/>
  <c r="X114" i="28"/>
  <c r="Y114" i="28" s="1"/>
  <c r="X112" i="28"/>
  <c r="Y112" i="28" s="1"/>
  <c r="AG112" i="28" s="1"/>
  <c r="AK112" i="28" s="1"/>
  <c r="X107" i="28"/>
  <c r="X109" i="28"/>
  <c r="AU22" i="15"/>
  <c r="AG11" i="28"/>
  <c r="AK11" i="28" s="1"/>
  <c r="AX20" i="17"/>
  <c r="BA20" i="17" s="1"/>
  <c r="BD20" i="17" s="1"/>
  <c r="AG55" i="28"/>
  <c r="AK55" i="28" s="1"/>
  <c r="Y100" i="28"/>
  <c r="AF100" i="28" s="1"/>
  <c r="AJ100" i="28" s="1"/>
  <c r="Y79" i="28"/>
  <c r="AF79" i="28" s="1"/>
  <c r="AJ79" i="28" s="1"/>
  <c r="AW22" i="17"/>
  <c r="AZ22" i="17" s="1"/>
  <c r="BC22" i="17" s="1"/>
  <c r="AV22" i="15"/>
  <c r="AY22" i="15" s="1"/>
  <c r="BB22" i="15" s="1"/>
  <c r="AF138" i="28"/>
  <c r="AJ138" i="28" s="1"/>
  <c r="Y83" i="28"/>
  <c r="Y93" i="28"/>
  <c r="AF93" i="28" s="1"/>
  <c r="AJ93" i="28" s="1"/>
  <c r="Y98" i="28"/>
  <c r="AG98" i="28" s="1"/>
  <c r="AK98" i="28" s="1"/>
  <c r="AE11" i="28"/>
  <c r="AI11" i="28" s="1"/>
  <c r="Y47" i="28"/>
  <c r="Y158" i="28" s="1"/>
  <c r="AX27" i="17"/>
  <c r="BA27" i="17" s="1"/>
  <c r="BD27" i="17" s="1"/>
  <c r="AU27" i="17"/>
  <c r="AF144" i="28"/>
  <c r="AJ144" i="28" s="1"/>
  <c r="AO47" i="19"/>
  <c r="AW47" i="19" s="1"/>
  <c r="AZ47" i="19" s="1"/>
  <c r="BC47" i="19" s="1"/>
  <c r="Y25" i="28"/>
  <c r="AF25" i="28" s="1"/>
  <c r="AJ25" i="28" s="1"/>
  <c r="Y121" i="28"/>
  <c r="AF121" i="28" s="1"/>
  <c r="AJ121" i="28" s="1"/>
  <c r="Y30" i="28"/>
  <c r="AG30" i="28" s="1"/>
  <c r="AK30" i="28" s="1"/>
  <c r="AW23" i="15"/>
  <c r="AZ23" i="15" s="1"/>
  <c r="BC23" i="15" s="1"/>
  <c r="AE132" i="28"/>
  <c r="AI132" i="28" s="1"/>
  <c r="AF67" i="28"/>
  <c r="AJ67" i="28" s="1"/>
  <c r="AE144" i="28"/>
  <c r="AI144" i="28" s="1"/>
  <c r="AG143" i="28"/>
  <c r="AK143" i="28" s="1"/>
  <c r="Y120" i="28"/>
  <c r="AX22" i="17"/>
  <c r="BA22" i="17" s="1"/>
  <c r="BD22" i="17" s="1"/>
  <c r="AU41" i="19"/>
  <c r="AU20" i="17"/>
  <c r="AU32" i="19"/>
  <c r="AF55" i="28"/>
  <c r="AJ55" i="28" s="1"/>
  <c r="AG54" i="28"/>
  <c r="AK54" i="28" s="1"/>
  <c r="AF73" i="28"/>
  <c r="AJ73" i="28" s="1"/>
  <c r="AG74" i="28"/>
  <c r="AK74" i="28" s="1"/>
  <c r="AF54" i="28"/>
  <c r="AJ54" i="28" s="1"/>
  <c r="AE66" i="28"/>
  <c r="AI66" i="28" s="1"/>
  <c r="AE63" i="28"/>
  <c r="AI63" i="28" s="1"/>
  <c r="AE74" i="28"/>
  <c r="AI74" i="28" s="1"/>
  <c r="AO46" i="15"/>
  <c r="AW46" i="15" s="1"/>
  <c r="AZ46" i="15" s="1"/>
  <c r="BC46" i="15" s="1"/>
  <c r="AO45" i="17"/>
  <c r="AX4" i="17"/>
  <c r="BA4" i="17" s="1"/>
  <c r="BD4" i="17" s="1"/>
  <c r="Y51" i="28"/>
  <c r="AE141" i="28"/>
  <c r="AI141" i="28" s="1"/>
  <c r="AF70" i="28"/>
  <c r="AJ70" i="28" s="1"/>
  <c r="AE136" i="28"/>
  <c r="AI136" i="28" s="1"/>
  <c r="AU26" i="17"/>
  <c r="Y37" i="28"/>
  <c r="AF37" i="28" s="1"/>
  <c r="AJ37" i="28" s="1"/>
  <c r="Y20" i="28"/>
  <c r="AF20" i="28" s="1"/>
  <c r="AJ20" i="28" s="1"/>
  <c r="Y52" i="28"/>
  <c r="AF52" i="28" s="1"/>
  <c r="AJ52" i="28" s="1"/>
  <c r="AG7" i="28"/>
  <c r="AK7" i="28" s="1"/>
  <c r="AG76" i="28"/>
  <c r="AK76" i="28" s="1"/>
  <c r="Y72" i="28"/>
  <c r="Y159" i="28" s="1"/>
  <c r="Q159" i="28"/>
  <c r="AF64" i="28"/>
  <c r="AJ64" i="28" s="1"/>
  <c r="AG64" i="28"/>
  <c r="AK64" i="28" s="1"/>
  <c r="AG75" i="28"/>
  <c r="AK75" i="28" s="1"/>
  <c r="AE75" i="28"/>
  <c r="AI75" i="28" s="1"/>
  <c r="Y97" i="28"/>
  <c r="Y160" i="28" s="1"/>
  <c r="W160" i="28"/>
  <c r="AE150" i="28"/>
  <c r="AI150" i="28" s="1"/>
  <c r="AG150" i="28"/>
  <c r="AK150" i="28" s="1"/>
  <c r="AE152" i="28"/>
  <c r="AI152" i="28" s="1"/>
  <c r="AF152" i="28"/>
  <c r="AJ152" i="28" s="1"/>
  <c r="Y145" i="28"/>
  <c r="AG145" i="28" s="1"/>
  <c r="AK145" i="28" s="1"/>
  <c r="AV5" i="17"/>
  <c r="AY5" i="17" s="1"/>
  <c r="BB5" i="17" s="1"/>
  <c r="AX5" i="17"/>
  <c r="BA5" i="17" s="1"/>
  <c r="BD5" i="17" s="1"/>
  <c r="AU14" i="17"/>
  <c r="AW14" i="17"/>
  <c r="AZ14" i="17" s="1"/>
  <c r="BC14" i="17" s="1"/>
  <c r="AW6" i="19"/>
  <c r="AZ6" i="19" s="1"/>
  <c r="BC6" i="19" s="1"/>
  <c r="AX6" i="19"/>
  <c r="BA6" i="19" s="1"/>
  <c r="BD6" i="19" s="1"/>
  <c r="AE29" i="28"/>
  <c r="AI29" i="28" s="1"/>
  <c r="AG29" i="28"/>
  <c r="AK29" i="28" s="1"/>
  <c r="AV4" i="19"/>
  <c r="AY4" i="19" s="1"/>
  <c r="BB4" i="19" s="1"/>
  <c r="AX4" i="19"/>
  <c r="BA4" i="19" s="1"/>
  <c r="BD4" i="19" s="1"/>
  <c r="AU8" i="15"/>
  <c r="AX8" i="15"/>
  <c r="BA8" i="15" s="1"/>
  <c r="BD8" i="15" s="1"/>
  <c r="AE6" i="28"/>
  <c r="AI6" i="28" s="1"/>
  <c r="AG6" i="28"/>
  <c r="AK6" i="28" s="1"/>
  <c r="AE13" i="28"/>
  <c r="AI13" i="28" s="1"/>
  <c r="AU22" i="17"/>
  <c r="AX31" i="19"/>
  <c r="BA31" i="19" s="1"/>
  <c r="BD31" i="19" s="1"/>
  <c r="AU49" i="15"/>
  <c r="AW49" i="19"/>
  <c r="AZ49" i="19" s="1"/>
  <c r="BC49" i="19" s="1"/>
  <c r="AU43" i="19"/>
  <c r="AV40" i="17"/>
  <c r="AY40" i="17" s="1"/>
  <c r="BB40" i="17" s="1"/>
  <c r="AU51" i="19"/>
  <c r="AX30" i="17"/>
  <c r="BA30" i="17" s="1"/>
  <c r="BD30" i="17" s="1"/>
  <c r="AW20" i="17"/>
  <c r="AZ20" i="17" s="1"/>
  <c r="BC20" i="17" s="1"/>
  <c r="AV29" i="15"/>
  <c r="AY29" i="15" s="1"/>
  <c r="BB29" i="15" s="1"/>
  <c r="AW46" i="17"/>
  <c r="AZ46" i="17" s="1"/>
  <c r="BC46" i="17" s="1"/>
  <c r="AU44" i="17"/>
  <c r="AW52" i="15"/>
  <c r="AZ52" i="15" s="1"/>
  <c r="BC52" i="15" s="1"/>
  <c r="AU39" i="17"/>
  <c r="AV39" i="19"/>
  <c r="AY39" i="19" s="1"/>
  <c r="BB39" i="19" s="1"/>
  <c r="AW45" i="17"/>
  <c r="AZ45" i="17" s="1"/>
  <c r="BC45" i="17" s="1"/>
  <c r="AW48" i="19"/>
  <c r="AZ48" i="19" s="1"/>
  <c r="BC48" i="19" s="1"/>
  <c r="AU41" i="15"/>
  <c r="AW49" i="17"/>
  <c r="AZ49" i="17" s="1"/>
  <c r="BC49" i="17" s="1"/>
  <c r="AG142" i="28"/>
  <c r="AK142" i="28" s="1"/>
  <c r="AF137" i="28"/>
  <c r="AJ137" i="28" s="1"/>
  <c r="AG50" i="28"/>
  <c r="AK50" i="28" s="1"/>
  <c r="AF130" i="28"/>
  <c r="AJ130" i="28" s="1"/>
  <c r="AF6" i="28"/>
  <c r="AJ6" i="28" s="1"/>
  <c r="H61" i="5"/>
  <c r="AX14" i="17"/>
  <c r="BA14" i="17" s="1"/>
  <c r="BD14" i="17" s="1"/>
  <c r="AV15" i="17"/>
  <c r="AY15" i="17" s="1"/>
  <c r="BB15" i="17" s="1"/>
  <c r="AX15" i="17"/>
  <c r="BA15" i="17" s="1"/>
  <c r="BD15" i="17" s="1"/>
  <c r="AV8" i="15"/>
  <c r="AY8" i="15" s="1"/>
  <c r="BB8" i="15" s="1"/>
  <c r="AX13" i="15"/>
  <c r="BA13" i="15" s="1"/>
  <c r="BD13" i="15" s="1"/>
  <c r="AW13" i="15"/>
  <c r="AZ13" i="15" s="1"/>
  <c r="BC13" i="15" s="1"/>
  <c r="AF31" i="28"/>
  <c r="AJ31" i="28" s="1"/>
  <c r="AE31" i="28"/>
  <c r="AI31" i="28" s="1"/>
  <c r="AE5" i="28"/>
  <c r="AI5" i="28" s="1"/>
  <c r="AG5" i="28"/>
  <c r="AK5" i="28" s="1"/>
  <c r="AV6" i="15"/>
  <c r="AY6" i="15" s="1"/>
  <c r="BB6" i="15" s="1"/>
  <c r="AU6" i="15"/>
  <c r="AW6" i="15"/>
  <c r="AZ6" i="15" s="1"/>
  <c r="BC6" i="15" s="1"/>
  <c r="Y42" i="28"/>
  <c r="F64" i="5"/>
  <c r="F62" i="5"/>
  <c r="F69" i="5" s="1"/>
  <c r="Y21" i="28"/>
  <c r="Y87" i="28"/>
  <c r="AF87" i="28" s="1"/>
  <c r="AJ87" i="28" s="1"/>
  <c r="Y91" i="28"/>
  <c r="AG91" i="28" s="1"/>
  <c r="AK91" i="28" s="1"/>
  <c r="Y102" i="28"/>
  <c r="AE102" i="28" s="1"/>
  <c r="AI102" i="28" s="1"/>
  <c r="Y94" i="28"/>
  <c r="AG94" i="28" s="1"/>
  <c r="AK94" i="28" s="1"/>
  <c r="Y85" i="28"/>
  <c r="AG85" i="28" s="1"/>
  <c r="AK85" i="28" s="1"/>
  <c r="Y96" i="28"/>
  <c r="AF96" i="28" s="1"/>
  <c r="AJ96" i="28" s="1"/>
  <c r="Y90" i="28"/>
  <c r="AG90" i="28" s="1"/>
  <c r="AK90" i="28" s="1"/>
  <c r="Y88" i="28"/>
  <c r="AG88" i="28" s="1"/>
  <c r="AK88" i="28" s="1"/>
  <c r="Y99" i="28"/>
  <c r="AG99" i="28" s="1"/>
  <c r="AK99" i="28" s="1"/>
  <c r="Y131" i="28"/>
  <c r="AF131" i="28" s="1"/>
  <c r="AJ131" i="28" s="1"/>
  <c r="Y135" i="28"/>
  <c r="AE135" i="28" s="1"/>
  <c r="AI135" i="28" s="1"/>
  <c r="Y140" i="28"/>
  <c r="Y139" i="28"/>
  <c r="Y129" i="28"/>
  <c r="AF129" i="28" s="1"/>
  <c r="AJ129" i="28" s="1"/>
  <c r="Y148" i="28"/>
  <c r="Y147" i="28"/>
  <c r="Y162" i="28" s="1"/>
  <c r="Q162" i="28"/>
  <c r="Y146" i="28"/>
  <c r="AO20" i="19"/>
  <c r="AX20" i="19" s="1"/>
  <c r="BA20" i="19" s="1"/>
  <c r="BD20" i="19" s="1"/>
  <c r="AO23" i="17"/>
  <c r="AX23" i="17" s="1"/>
  <c r="BA23" i="17" s="1"/>
  <c r="BD23" i="17" s="1"/>
  <c r="AO21" i="15"/>
  <c r="Y39" i="28"/>
  <c r="AG39" i="28" s="1"/>
  <c r="AK39" i="28" s="1"/>
  <c r="Y38" i="28"/>
  <c r="AF38" i="28" s="1"/>
  <c r="AJ38" i="28" s="1"/>
  <c r="Y46" i="28"/>
  <c r="Y33" i="28"/>
  <c r="AE33" i="28" s="1"/>
  <c r="AI33" i="28" s="1"/>
  <c r="AF76" i="28"/>
  <c r="AJ76" i="28" s="1"/>
  <c r="AF150" i="28"/>
  <c r="AJ150" i="28" s="1"/>
  <c r="AF75" i="28"/>
  <c r="AJ75" i="28" s="1"/>
  <c r="AG152" i="28"/>
  <c r="AK152" i="28" s="1"/>
  <c r="AV18" i="19"/>
  <c r="AY18" i="19" s="1"/>
  <c r="BB18" i="19" s="1"/>
  <c r="Y36" i="28"/>
  <c r="AG36" i="28" s="1"/>
  <c r="AK36" i="28" s="1"/>
  <c r="AF120" i="28"/>
  <c r="AJ120" i="28" s="1"/>
  <c r="AG120" i="28"/>
  <c r="AK120" i="28" s="1"/>
  <c r="AE35" i="28"/>
  <c r="AI35" i="28" s="1"/>
  <c r="AG8" i="28"/>
  <c r="AK8" i="28" s="1"/>
  <c r="AE8" i="28"/>
  <c r="AI8" i="28" s="1"/>
  <c r="AF8" i="28"/>
  <c r="AJ8" i="28" s="1"/>
  <c r="AF19" i="28"/>
  <c r="AJ19" i="28" s="1"/>
  <c r="AE19" i="28"/>
  <c r="AI19" i="28" s="1"/>
  <c r="AG19" i="28"/>
  <c r="AK19" i="28" s="1"/>
  <c r="AE12" i="28"/>
  <c r="AI12" i="28" s="1"/>
  <c r="AF12" i="28"/>
  <c r="AJ12" i="28" s="1"/>
  <c r="AG12" i="28"/>
  <c r="AK12" i="28" s="1"/>
  <c r="AV18" i="17"/>
  <c r="AY18" i="17" s="1"/>
  <c r="BB18" i="17" s="1"/>
  <c r="AU6" i="19"/>
  <c r="Y43" i="28"/>
  <c r="AE43" i="28" s="1"/>
  <c r="AI43" i="28" s="1"/>
  <c r="Y34" i="28"/>
  <c r="AE34" i="28" s="1"/>
  <c r="AI34" i="28" s="1"/>
  <c r="Y41" i="28"/>
  <c r="AF41" i="28" s="1"/>
  <c r="AJ41" i="28" s="1"/>
  <c r="Y45" i="28"/>
  <c r="AE45" i="28" s="1"/>
  <c r="AI45" i="28" s="1"/>
  <c r="Y49" i="28"/>
  <c r="AE49" i="28" s="1"/>
  <c r="AI49" i="28" s="1"/>
  <c r="AE24" i="28"/>
  <c r="AI24" i="28" s="1"/>
  <c r="AF24" i="28"/>
  <c r="AJ24" i="28" s="1"/>
  <c r="AG24" i="28"/>
  <c r="AK24" i="28" s="1"/>
  <c r="AF4" i="28"/>
  <c r="AJ4" i="28" s="1"/>
  <c r="AG4" i="28"/>
  <c r="AK4" i="28" s="1"/>
  <c r="AE4" i="28"/>
  <c r="AI4" i="28" s="1"/>
  <c r="AE17" i="28"/>
  <c r="AI17" i="28" s="1"/>
  <c r="AG17" i="28"/>
  <c r="AK17" i="28" s="1"/>
  <c r="AF17" i="28"/>
  <c r="AJ17" i="28" s="1"/>
  <c r="AG18" i="28"/>
  <c r="AK18" i="28" s="1"/>
  <c r="AE18" i="28"/>
  <c r="AI18" i="28" s="1"/>
  <c r="AF18" i="28"/>
  <c r="AJ18" i="28" s="1"/>
  <c r="AE26" i="28"/>
  <c r="AI26" i="28" s="1"/>
  <c r="AG26" i="28"/>
  <c r="AK26" i="28" s="1"/>
  <c r="AF26" i="28"/>
  <c r="AJ26" i="28" s="1"/>
  <c r="AG15" i="28"/>
  <c r="AK15" i="28" s="1"/>
  <c r="AE15" i="28"/>
  <c r="AI15" i="28" s="1"/>
  <c r="AF15" i="28"/>
  <c r="AJ15" i="28" s="1"/>
  <c r="AF23" i="28"/>
  <c r="AJ23" i="28" s="1"/>
  <c r="AE23" i="28"/>
  <c r="AI23" i="28" s="1"/>
  <c r="AG25" i="28"/>
  <c r="AK25" i="28" s="1"/>
  <c r="AF22" i="28"/>
  <c r="AJ22" i="28" s="1"/>
  <c r="AE22" i="28"/>
  <c r="AI22" i="28" s="1"/>
  <c r="AG22" i="28"/>
  <c r="AK22" i="28" s="1"/>
  <c r="AU24" i="17"/>
  <c r="AX24" i="17"/>
  <c r="BA24" i="17" s="1"/>
  <c r="BD24" i="17" s="1"/>
  <c r="AV9" i="17"/>
  <c r="AY9" i="17" s="1"/>
  <c r="BB9" i="17" s="1"/>
  <c r="AU9" i="17"/>
  <c r="AX9" i="17"/>
  <c r="BA9" i="17" s="1"/>
  <c r="BD9" i="17" s="1"/>
  <c r="AW9" i="17"/>
  <c r="AZ9" i="17" s="1"/>
  <c r="BC9" i="17" s="1"/>
  <c r="AV16" i="15"/>
  <c r="AY16" i="15" s="1"/>
  <c r="BB16" i="15" s="1"/>
  <c r="AX16" i="15"/>
  <c r="BA16" i="15" s="1"/>
  <c r="BD16" i="15" s="1"/>
  <c r="AW16" i="15"/>
  <c r="AZ16" i="15" s="1"/>
  <c r="BC16" i="15" s="1"/>
  <c r="AU16" i="15"/>
  <c r="AU27" i="19"/>
  <c r="AW27" i="19"/>
  <c r="AZ27" i="19" s="1"/>
  <c r="BC27" i="19" s="1"/>
  <c r="AX27" i="19"/>
  <c r="BA27" i="19" s="1"/>
  <c r="BD27" i="19" s="1"/>
  <c r="AV27" i="19"/>
  <c r="AY27" i="19" s="1"/>
  <c r="BB27" i="19" s="1"/>
  <c r="AV16" i="19"/>
  <c r="AY16" i="19" s="1"/>
  <c r="BB16" i="19" s="1"/>
  <c r="AU16" i="19"/>
  <c r="AX16" i="19"/>
  <c r="BA16" i="19" s="1"/>
  <c r="BD16" i="19" s="1"/>
  <c r="AX5" i="15"/>
  <c r="BA5" i="15" s="1"/>
  <c r="BD5" i="15" s="1"/>
  <c r="AW5" i="15"/>
  <c r="AZ5" i="15" s="1"/>
  <c r="BC5" i="15" s="1"/>
  <c r="AU5" i="15"/>
  <c r="AV5" i="15"/>
  <c r="AY5" i="15" s="1"/>
  <c r="BB5" i="15" s="1"/>
  <c r="AX5" i="19"/>
  <c r="BA5" i="19" s="1"/>
  <c r="BD5" i="19" s="1"/>
  <c r="AU5" i="19"/>
  <c r="AW5" i="19"/>
  <c r="AZ5" i="19" s="1"/>
  <c r="BC5" i="19" s="1"/>
  <c r="AV5" i="19"/>
  <c r="AY5" i="19" s="1"/>
  <c r="BB5" i="19" s="1"/>
  <c r="AW22" i="15"/>
  <c r="AZ22" i="15" s="1"/>
  <c r="BC22" i="15" s="1"/>
  <c r="AE142" i="28"/>
  <c r="AI142" i="28" s="1"/>
  <c r="AF132" i="28"/>
  <c r="AJ132" i="28" s="1"/>
  <c r="AG137" i="28"/>
  <c r="AK137" i="28" s="1"/>
  <c r="AE73" i="28"/>
  <c r="AI73" i="28" s="1"/>
  <c r="AE64" i="28"/>
  <c r="AI64" i="28" s="1"/>
  <c r="AG66" i="28"/>
  <c r="AK66" i="28" s="1"/>
  <c r="AE138" i="28"/>
  <c r="AI138" i="28" s="1"/>
  <c r="AE143" i="28"/>
  <c r="AI143" i="28" s="1"/>
  <c r="AF58" i="28"/>
  <c r="AJ58" i="28" s="1"/>
  <c r="AE120" i="28"/>
  <c r="AI120" i="28" s="1"/>
  <c r="AX40" i="19"/>
  <c r="BA40" i="19" s="1"/>
  <c r="BD40" i="19" s="1"/>
  <c r="AO48" i="17"/>
  <c r="AV48" i="17" s="1"/>
  <c r="AY48" i="17" s="1"/>
  <c r="BB48" i="17" s="1"/>
  <c r="Y107" i="28"/>
  <c r="AG107" i="28" s="1"/>
  <c r="AK107" i="28" s="1"/>
  <c r="AW26" i="17"/>
  <c r="AZ26" i="17" s="1"/>
  <c r="BC26" i="17" s="1"/>
  <c r="AV6" i="19"/>
  <c r="AY6" i="19" s="1"/>
  <c r="BB6" i="19" s="1"/>
  <c r="E64" i="5"/>
  <c r="E62" i="5"/>
  <c r="E61" i="5"/>
  <c r="E63" i="5"/>
  <c r="Y109" i="28"/>
  <c r="AE109" i="28" s="1"/>
  <c r="AI109" i="28" s="1"/>
  <c r="AO47" i="17"/>
  <c r="AX47" i="17" s="1"/>
  <c r="BA47" i="17" s="1"/>
  <c r="BD47" i="17" s="1"/>
  <c r="AO45" i="15"/>
  <c r="AX45" i="15" s="1"/>
  <c r="BA45" i="15" s="1"/>
  <c r="BD45" i="15" s="1"/>
  <c r="AO47" i="15"/>
  <c r="AU47" i="15" s="1"/>
  <c r="AX18" i="19"/>
  <c r="BA18" i="19" s="1"/>
  <c r="BD18" i="19" s="1"/>
  <c r="AU6" i="17"/>
  <c r="AW17" i="15"/>
  <c r="AZ17" i="15" s="1"/>
  <c r="BC17" i="15" s="1"/>
  <c r="AV7" i="19"/>
  <c r="AY7" i="19" s="1"/>
  <c r="BB7" i="19" s="1"/>
  <c r="AV25" i="17"/>
  <c r="AY25" i="17" s="1"/>
  <c r="BB25" i="17" s="1"/>
  <c r="AX31" i="15"/>
  <c r="BA31" i="15" s="1"/>
  <c r="BD31" i="15" s="1"/>
  <c r="AX46" i="17"/>
  <c r="BA46" i="17" s="1"/>
  <c r="BD46" i="17" s="1"/>
  <c r="AU21" i="19"/>
  <c r="AV21" i="19"/>
  <c r="AY21" i="19" s="1"/>
  <c r="BB21" i="19" s="1"/>
  <c r="AV41" i="17"/>
  <c r="AY41" i="17" s="1"/>
  <c r="BB41" i="17" s="1"/>
  <c r="AU35" i="19"/>
  <c r="AW39" i="17"/>
  <c r="AZ39" i="17" s="1"/>
  <c r="BC39" i="17" s="1"/>
  <c r="AU45" i="17"/>
  <c r="AX48" i="19"/>
  <c r="BA48" i="19" s="1"/>
  <c r="BD48" i="19" s="1"/>
  <c r="AX41" i="15"/>
  <c r="BA41" i="15" s="1"/>
  <c r="BD41" i="15" s="1"/>
  <c r="AV41" i="15"/>
  <c r="AY41" i="15" s="1"/>
  <c r="BB41" i="15" s="1"/>
  <c r="H75" i="5"/>
  <c r="AV33" i="15"/>
  <c r="AY33" i="15" s="1"/>
  <c r="BB33" i="15" s="1"/>
  <c r="AU42" i="19"/>
  <c r="AV42" i="19"/>
  <c r="AY42" i="19" s="1"/>
  <c r="BB42" i="19" s="1"/>
  <c r="AV44" i="19"/>
  <c r="AY44" i="19" s="1"/>
  <c r="BB44" i="19" s="1"/>
  <c r="AX51" i="17"/>
  <c r="BA51" i="17" s="1"/>
  <c r="BD51" i="17" s="1"/>
  <c r="AW51" i="17"/>
  <c r="AZ51" i="17" s="1"/>
  <c r="BC51" i="17" s="1"/>
  <c r="AU10" i="15"/>
  <c r="H76" i="5"/>
  <c r="AG31" i="28"/>
  <c r="AK31" i="28" s="1"/>
  <c r="AF51" i="28"/>
  <c r="AJ51" i="28" s="1"/>
  <c r="AF29" i="28"/>
  <c r="AJ29" i="28" s="1"/>
  <c r="AW25" i="17"/>
  <c r="AZ25" i="17" s="1"/>
  <c r="BC25" i="17" s="1"/>
  <c r="H62" i="5"/>
  <c r="AX17" i="19"/>
  <c r="BA17" i="19" s="1"/>
  <c r="BD17" i="19" s="1"/>
  <c r="AW21" i="17"/>
  <c r="AZ21" i="17" s="1"/>
  <c r="BC21" i="17" s="1"/>
  <c r="H63" i="5"/>
  <c r="Y110" i="28"/>
  <c r="AE110" i="28" s="1"/>
  <c r="AI110" i="28" s="1"/>
  <c r="Y104" i="28"/>
  <c r="AO46" i="19"/>
  <c r="AX18" i="17"/>
  <c r="BA18" i="17" s="1"/>
  <c r="BD18" i="17" s="1"/>
  <c r="AW18" i="17"/>
  <c r="AZ18" i="17" s="1"/>
  <c r="BC18" i="17" s="1"/>
  <c r="AU18" i="19"/>
  <c r="AX6" i="17"/>
  <c r="BA6" i="17" s="1"/>
  <c r="BD6" i="17" s="1"/>
  <c r="AV26" i="17"/>
  <c r="AY26" i="17" s="1"/>
  <c r="BB26" i="17" s="1"/>
  <c r="AX17" i="15"/>
  <c r="BA17" i="15" s="1"/>
  <c r="BD17" i="15" s="1"/>
  <c r="AV17" i="15"/>
  <c r="AY17" i="15" s="1"/>
  <c r="BB17" i="15" s="1"/>
  <c r="AV8" i="19"/>
  <c r="AY8" i="19" s="1"/>
  <c r="BB8" i="19" s="1"/>
  <c r="AX11" i="17"/>
  <c r="BA11" i="17" s="1"/>
  <c r="BD11" i="17" s="1"/>
  <c r="AW27" i="17"/>
  <c r="AZ27" i="17" s="1"/>
  <c r="BC27" i="17" s="1"/>
  <c r="AW49" i="15"/>
  <c r="AZ49" i="15" s="1"/>
  <c r="BC49" i="15" s="1"/>
  <c r="AW35" i="17"/>
  <c r="AZ35" i="17" s="1"/>
  <c r="BC35" i="17" s="1"/>
  <c r="AV40" i="15"/>
  <c r="AY40" i="15" s="1"/>
  <c r="BB40" i="15" s="1"/>
  <c r="AV34" i="19"/>
  <c r="AY34" i="19" s="1"/>
  <c r="BB34" i="19" s="1"/>
  <c r="AV50" i="19"/>
  <c r="AY50" i="19" s="1"/>
  <c r="BB50" i="19" s="1"/>
  <c r="AV46" i="17"/>
  <c r="AY46" i="17" s="1"/>
  <c r="BB46" i="17" s="1"/>
  <c r="AW31" i="15"/>
  <c r="AZ31" i="15" s="1"/>
  <c r="BC31" i="15" s="1"/>
  <c r="AX40" i="15"/>
  <c r="BA40" i="15" s="1"/>
  <c r="BD40" i="15" s="1"/>
  <c r="AX34" i="19"/>
  <c r="BA34" i="19" s="1"/>
  <c r="BD34" i="19" s="1"/>
  <c r="AX41" i="17"/>
  <c r="BA41" i="17" s="1"/>
  <c r="BD41" i="17" s="1"/>
  <c r="AU48" i="19"/>
  <c r="AX44" i="19"/>
  <c r="BA44" i="19" s="1"/>
  <c r="BD44" i="19" s="1"/>
  <c r="AW10" i="15"/>
  <c r="AZ10" i="15" s="1"/>
  <c r="BC10" i="15" s="1"/>
  <c r="AE68" i="28"/>
  <c r="AI68" i="28" s="1"/>
  <c r="AV10" i="15"/>
  <c r="AY10" i="15" s="1"/>
  <c r="BB10" i="15" s="1"/>
  <c r="AU25" i="17"/>
  <c r="AU17" i="19"/>
  <c r="Y106" i="28"/>
  <c r="AG106" i="28" s="1"/>
  <c r="AK106" i="28" s="1"/>
  <c r="Y124" i="28"/>
  <c r="AF124" i="28" s="1"/>
  <c r="AJ124" i="28" s="1"/>
  <c r="Y108" i="28"/>
  <c r="AG108" i="28" s="1"/>
  <c r="AK108" i="28" s="1"/>
  <c r="AO48" i="15"/>
  <c r="AW48" i="15" s="1"/>
  <c r="AZ48" i="15" s="1"/>
  <c r="BC48" i="15" s="1"/>
  <c r="Y105" i="28"/>
  <c r="AF105" i="28" s="1"/>
  <c r="AJ105" i="28" s="1"/>
  <c r="AV6" i="17"/>
  <c r="AY6" i="17" s="1"/>
  <c r="BB6" i="17" s="1"/>
  <c r="AU7" i="19"/>
  <c r="AV11" i="17"/>
  <c r="AY11" i="17" s="1"/>
  <c r="BB11" i="17" s="1"/>
  <c r="AE20" i="28"/>
  <c r="AI20" i="28" s="1"/>
  <c r="AE7" i="28"/>
  <c r="AI7" i="28" s="1"/>
  <c r="AV27" i="17"/>
  <c r="AY27" i="17" s="1"/>
  <c r="BB27" i="17" s="1"/>
  <c r="AV19" i="15"/>
  <c r="AY19" i="15" s="1"/>
  <c r="BB19" i="15" s="1"/>
  <c r="AW4" i="19"/>
  <c r="AZ4" i="19" s="1"/>
  <c r="BC4" i="19" s="1"/>
  <c r="AV18" i="15"/>
  <c r="AY18" i="15" s="1"/>
  <c r="BB18" i="15" s="1"/>
  <c r="AU15" i="17"/>
  <c r="AX8" i="17"/>
  <c r="BA8" i="17" s="1"/>
  <c r="BD8" i="17" s="1"/>
  <c r="AG32" i="28"/>
  <c r="AK32" i="28" s="1"/>
  <c r="AE32" i="28"/>
  <c r="AI32" i="28" s="1"/>
  <c r="AF32" i="28"/>
  <c r="AJ32" i="28" s="1"/>
  <c r="AG58" i="28"/>
  <c r="AK58" i="28" s="1"/>
  <c r="AG59" i="28"/>
  <c r="AK59" i="28" s="1"/>
  <c r="AF68" i="28"/>
  <c r="AJ68" i="28" s="1"/>
  <c r="AG70" i="28"/>
  <c r="AK70" i="28" s="1"/>
  <c r="AU11" i="17"/>
  <c r="AW16" i="19"/>
  <c r="AZ16" i="19" s="1"/>
  <c r="BC16" i="19" s="1"/>
  <c r="AX13" i="19"/>
  <c r="BA13" i="19" s="1"/>
  <c r="BD13" i="19" s="1"/>
  <c r="AU19" i="15"/>
  <c r="AV21" i="15"/>
  <c r="AY21" i="15" s="1"/>
  <c r="BB21" i="15" s="1"/>
  <c r="AV24" i="15"/>
  <c r="AY24" i="15" s="1"/>
  <c r="BB24" i="15" s="1"/>
  <c r="AX24" i="15"/>
  <c r="BA24" i="15" s="1"/>
  <c r="BD24" i="15" s="1"/>
  <c r="AE89" i="28"/>
  <c r="AI89" i="28" s="1"/>
  <c r="AU24" i="15"/>
  <c r="AW13" i="19"/>
  <c r="AZ13" i="19" s="1"/>
  <c r="BC13" i="19" s="1"/>
  <c r="AU7" i="15"/>
  <c r="AV7" i="15"/>
  <c r="AY7" i="15" s="1"/>
  <c r="BB7" i="15" s="1"/>
  <c r="AU21" i="17"/>
  <c r="AV21" i="17"/>
  <c r="AY21" i="17" s="1"/>
  <c r="BB21" i="17" s="1"/>
  <c r="AW7" i="15"/>
  <c r="AZ7" i="15" s="1"/>
  <c r="BC7" i="15" s="1"/>
  <c r="AX18" i="15"/>
  <c r="BA18" i="15" s="1"/>
  <c r="BD18" i="15" s="1"/>
  <c r="AW15" i="17"/>
  <c r="AZ15" i="17" s="1"/>
  <c r="BC15" i="17" s="1"/>
  <c r="AU8" i="17"/>
  <c r="AW5" i="17"/>
  <c r="AZ5" i="17" s="1"/>
  <c r="BC5" i="17" s="1"/>
  <c r="AX8" i="19"/>
  <c r="BA8" i="19" s="1"/>
  <c r="BD8" i="19" s="1"/>
  <c r="AU8" i="19"/>
  <c r="AX7" i="19"/>
  <c r="BA7" i="19" s="1"/>
  <c r="BD7" i="19" s="1"/>
  <c r="AV13" i="15"/>
  <c r="AY13" i="15" s="1"/>
  <c r="BB13" i="15" s="1"/>
  <c r="AW19" i="15"/>
  <c r="AZ19" i="15" s="1"/>
  <c r="BC19" i="15" s="1"/>
  <c r="AV19" i="19"/>
  <c r="AY19" i="19" s="1"/>
  <c r="BB19" i="19" s="1"/>
  <c r="AV17" i="19"/>
  <c r="AY17" i="19" s="1"/>
  <c r="BB17" i="19" s="1"/>
  <c r="AU13" i="19"/>
  <c r="AU14" i="15"/>
  <c r="AW14" i="15"/>
  <c r="AZ14" i="15" s="1"/>
  <c r="BC14" i="15" s="1"/>
  <c r="AW19" i="19"/>
  <c r="AZ19" i="19" s="1"/>
  <c r="BC19" i="19" s="1"/>
  <c r="Y116" i="28"/>
  <c r="AG116" i="28" s="1"/>
  <c r="AK116" i="28" s="1"/>
  <c r="AE61" i="28"/>
  <c r="AI61" i="28" s="1"/>
  <c r="AF61" i="28"/>
  <c r="AJ61" i="28" s="1"/>
  <c r="AG56" i="28"/>
  <c r="AK56" i="28" s="1"/>
  <c r="AF56" i="28"/>
  <c r="AJ56" i="28" s="1"/>
  <c r="AX37" i="17"/>
  <c r="BA37" i="17" s="1"/>
  <c r="BD37" i="17" s="1"/>
  <c r="AU37" i="17"/>
  <c r="AV37" i="17"/>
  <c r="AY37" i="17" s="1"/>
  <c r="BB37" i="17" s="1"/>
  <c r="AX35" i="15"/>
  <c r="BA35" i="15" s="1"/>
  <c r="BD35" i="15" s="1"/>
  <c r="AV35" i="15"/>
  <c r="AY35" i="15" s="1"/>
  <c r="BB35" i="15" s="1"/>
  <c r="AW35" i="15"/>
  <c r="AZ35" i="15" s="1"/>
  <c r="BC35" i="15" s="1"/>
  <c r="AV34" i="17"/>
  <c r="AY34" i="17" s="1"/>
  <c r="BB34" i="17" s="1"/>
  <c r="AU34" i="17"/>
  <c r="AW10" i="17"/>
  <c r="AZ10" i="17" s="1"/>
  <c r="BC10" i="17" s="1"/>
  <c r="AX10" i="17"/>
  <c r="BA10" i="17" s="1"/>
  <c r="BD10" i="17" s="1"/>
  <c r="AU10" i="17"/>
  <c r="AW12" i="17"/>
  <c r="AZ12" i="17" s="1"/>
  <c r="BC12" i="17" s="1"/>
  <c r="AU12" i="17"/>
  <c r="AX12" i="17"/>
  <c r="BA12" i="17" s="1"/>
  <c r="BD12" i="17" s="1"/>
  <c r="AX24" i="19"/>
  <c r="BA24" i="19" s="1"/>
  <c r="BD24" i="19" s="1"/>
  <c r="AV24" i="19"/>
  <c r="AY24" i="19" s="1"/>
  <c r="BB24" i="19" s="1"/>
  <c r="AW24" i="19"/>
  <c r="AZ24" i="19" s="1"/>
  <c r="BC24" i="19" s="1"/>
  <c r="AU4" i="15"/>
  <c r="AV4" i="15"/>
  <c r="AY4" i="15" s="1"/>
  <c r="BB4" i="15" s="1"/>
  <c r="AX4" i="15"/>
  <c r="BA4" i="15" s="1"/>
  <c r="BD4" i="15" s="1"/>
  <c r="AX52" i="17"/>
  <c r="BA52" i="17" s="1"/>
  <c r="BD52" i="17" s="1"/>
  <c r="AW52" i="17"/>
  <c r="AZ52" i="17" s="1"/>
  <c r="BC52" i="17" s="1"/>
  <c r="AU52" i="17"/>
  <c r="AW32" i="17"/>
  <c r="AZ32" i="17" s="1"/>
  <c r="BC32" i="17" s="1"/>
  <c r="AX32" i="17"/>
  <c r="BA32" i="17" s="1"/>
  <c r="BD32" i="17" s="1"/>
  <c r="AU32" i="17"/>
  <c r="AW15" i="15"/>
  <c r="AZ15" i="15" s="1"/>
  <c r="BC15" i="15" s="1"/>
  <c r="AX15" i="15"/>
  <c r="BA15" i="15" s="1"/>
  <c r="BD15" i="15" s="1"/>
  <c r="AW25" i="15"/>
  <c r="AZ25" i="15" s="1"/>
  <c r="BC25" i="15" s="1"/>
  <c r="AU25" i="15"/>
  <c r="F67" i="5"/>
  <c r="AU17" i="17"/>
  <c r="AV17" i="17"/>
  <c r="AY17" i="17" s="1"/>
  <c r="BB17" i="17" s="1"/>
  <c r="AX17" i="17"/>
  <c r="BA17" i="17" s="1"/>
  <c r="BD17" i="17" s="1"/>
  <c r="AW12" i="15"/>
  <c r="AZ12" i="15" s="1"/>
  <c r="BC12" i="15" s="1"/>
  <c r="AX12" i="15"/>
  <c r="BA12" i="15" s="1"/>
  <c r="BD12" i="15" s="1"/>
  <c r="AW25" i="19"/>
  <c r="AZ25" i="19" s="1"/>
  <c r="BC25" i="19" s="1"/>
  <c r="AX25" i="19"/>
  <c r="BA25" i="19" s="1"/>
  <c r="BD25" i="19" s="1"/>
  <c r="AV26" i="19"/>
  <c r="AY26" i="19" s="1"/>
  <c r="BB26" i="19" s="1"/>
  <c r="AX26" i="19"/>
  <c r="BA26" i="19" s="1"/>
  <c r="BD26" i="19" s="1"/>
  <c r="AU26" i="19"/>
  <c r="AX9" i="15"/>
  <c r="BA9" i="15" s="1"/>
  <c r="BD9" i="15" s="1"/>
  <c r="AW9" i="15"/>
  <c r="AZ9" i="15" s="1"/>
  <c r="BC9" i="15" s="1"/>
  <c r="AX15" i="19"/>
  <c r="BA15" i="19" s="1"/>
  <c r="BD15" i="19" s="1"/>
  <c r="AV15" i="19"/>
  <c r="AY15" i="19" s="1"/>
  <c r="BB15" i="19" s="1"/>
  <c r="AW15" i="19"/>
  <c r="AZ15" i="19" s="1"/>
  <c r="BC15" i="19" s="1"/>
  <c r="AU15" i="19"/>
  <c r="AW42" i="15"/>
  <c r="AZ42" i="15" s="1"/>
  <c r="BC42" i="15" s="1"/>
  <c r="AV42" i="15"/>
  <c r="AY42" i="15" s="1"/>
  <c r="BB42" i="15" s="1"/>
  <c r="AW11" i="19"/>
  <c r="AZ11" i="19" s="1"/>
  <c r="BC11" i="19" s="1"/>
  <c r="AX11" i="19"/>
  <c r="BA11" i="19" s="1"/>
  <c r="BD11" i="19" s="1"/>
  <c r="AW13" i="17"/>
  <c r="AZ13" i="17" s="1"/>
  <c r="BC13" i="17" s="1"/>
  <c r="AX13" i="17"/>
  <c r="BA13" i="17" s="1"/>
  <c r="BD13" i="17" s="1"/>
  <c r="AU13" i="17"/>
  <c r="AU12" i="19"/>
  <c r="AV12" i="19"/>
  <c r="AY12" i="19" s="1"/>
  <c r="BB12" i="19" s="1"/>
  <c r="AW12" i="19"/>
  <c r="AZ12" i="19" s="1"/>
  <c r="BC12" i="19" s="1"/>
  <c r="AE30" i="28"/>
  <c r="AI30" i="28" s="1"/>
  <c r="AF30" i="28"/>
  <c r="AJ30" i="28" s="1"/>
  <c r="AU10" i="19"/>
  <c r="AX10" i="19"/>
  <c r="BA10" i="19" s="1"/>
  <c r="BD10" i="19" s="1"/>
  <c r="AE52" i="28"/>
  <c r="AI52" i="28" s="1"/>
  <c r="AG52" i="28"/>
  <c r="AK52" i="28" s="1"/>
  <c r="AV11" i="15"/>
  <c r="AY11" i="15" s="1"/>
  <c r="BB11" i="15" s="1"/>
  <c r="AW11" i="15"/>
  <c r="AZ11" i="15" s="1"/>
  <c r="BC11" i="15" s="1"/>
  <c r="AU11" i="15"/>
  <c r="AG14" i="28"/>
  <c r="AK14" i="28" s="1"/>
  <c r="AF14" i="28"/>
  <c r="AJ14" i="28" s="1"/>
  <c r="AV29" i="19"/>
  <c r="AY29" i="19" s="1"/>
  <c r="BB29" i="19" s="1"/>
  <c r="AX49" i="19"/>
  <c r="BA49" i="19" s="1"/>
  <c r="BD49" i="19" s="1"/>
  <c r="AU49" i="19"/>
  <c r="AV33" i="19"/>
  <c r="AY33" i="19" s="1"/>
  <c r="BB33" i="19" s="1"/>
  <c r="AV37" i="19"/>
  <c r="AY37" i="19" s="1"/>
  <c r="BB37" i="19" s="1"/>
  <c r="AV51" i="19"/>
  <c r="AY51" i="19" s="1"/>
  <c r="BB51" i="19" s="1"/>
  <c r="AX51" i="19"/>
  <c r="BA51" i="19" s="1"/>
  <c r="BD51" i="19" s="1"/>
  <c r="AV30" i="19"/>
  <c r="AY30" i="19" s="1"/>
  <c r="BB30" i="19" s="1"/>
  <c r="AW43" i="15"/>
  <c r="AZ43" i="15" s="1"/>
  <c r="BC43" i="15" s="1"/>
  <c r="AX43" i="15"/>
  <c r="BA43" i="15" s="1"/>
  <c r="BD43" i="15" s="1"/>
  <c r="AV30" i="17"/>
  <c r="AY30" i="17" s="1"/>
  <c r="BB30" i="17" s="1"/>
  <c r="AX34" i="17"/>
  <c r="BA34" i="17" s="1"/>
  <c r="BD34" i="17" s="1"/>
  <c r="AW37" i="17"/>
  <c r="AZ37" i="17" s="1"/>
  <c r="BC37" i="17" s="1"/>
  <c r="AU35" i="15"/>
  <c r="AE14" i="28"/>
  <c r="AI14" i="28" s="1"/>
  <c r="AE56" i="28"/>
  <c r="AI56" i="28" s="1"/>
  <c r="AV15" i="15"/>
  <c r="AY15" i="15" s="1"/>
  <c r="BB15" i="15" s="1"/>
  <c r="AV25" i="15"/>
  <c r="AY25" i="15" s="1"/>
  <c r="BB25" i="15" s="1"/>
  <c r="AX12" i="19"/>
  <c r="BA12" i="19" s="1"/>
  <c r="BD12" i="19" s="1"/>
  <c r="AG41" i="28"/>
  <c r="AK41" i="28" s="1"/>
  <c r="AV26" i="15"/>
  <c r="AY26" i="15" s="1"/>
  <c r="BB26" i="15" s="1"/>
  <c r="AU26" i="15"/>
  <c r="AU32" i="15"/>
  <c r="AV32" i="15"/>
  <c r="AY32" i="15" s="1"/>
  <c r="BB32" i="15" s="1"/>
  <c r="AX32" i="15"/>
  <c r="BA32" i="15" s="1"/>
  <c r="BD32" i="15" s="1"/>
  <c r="AG40" i="28"/>
  <c r="AK40" i="28" s="1"/>
  <c r="AE40" i="28"/>
  <c r="AI40" i="28" s="1"/>
  <c r="AG48" i="28"/>
  <c r="AK48" i="28" s="1"/>
  <c r="AF48" i="28"/>
  <c r="AJ48" i="28" s="1"/>
  <c r="AE65" i="28"/>
  <c r="AI65" i="28" s="1"/>
  <c r="AG65" i="28"/>
  <c r="AK65" i="28" s="1"/>
  <c r="AG72" i="28"/>
  <c r="AG57" i="28"/>
  <c r="AK57" i="28" s="1"/>
  <c r="AE57" i="28"/>
  <c r="AI57" i="28" s="1"/>
  <c r="AV36" i="15"/>
  <c r="AY36" i="15" s="1"/>
  <c r="BB36" i="15" s="1"/>
  <c r="AW36" i="15"/>
  <c r="AZ36" i="15" s="1"/>
  <c r="BC36" i="15" s="1"/>
  <c r="AU36" i="15"/>
  <c r="AV42" i="17"/>
  <c r="AY42" i="17" s="1"/>
  <c r="BB42" i="17" s="1"/>
  <c r="AW42" i="17"/>
  <c r="AZ42" i="17" s="1"/>
  <c r="BC42" i="17" s="1"/>
  <c r="AU42" i="17"/>
  <c r="AX42" i="17"/>
  <c r="BA42" i="17" s="1"/>
  <c r="BD42" i="17" s="1"/>
  <c r="AU29" i="17"/>
  <c r="AV29" i="17"/>
  <c r="AY29" i="17" s="1"/>
  <c r="BB29" i="17" s="1"/>
  <c r="AX29" i="17"/>
  <c r="BA29" i="17" s="1"/>
  <c r="BD29" i="17" s="1"/>
  <c r="AV37" i="15"/>
  <c r="AY37" i="15" s="1"/>
  <c r="BB37" i="15" s="1"/>
  <c r="AW37" i="15"/>
  <c r="AZ37" i="15" s="1"/>
  <c r="BC37" i="15" s="1"/>
  <c r="AX7" i="17"/>
  <c r="BA7" i="17" s="1"/>
  <c r="BD7" i="17" s="1"/>
  <c r="AW7" i="17"/>
  <c r="AZ7" i="17" s="1"/>
  <c r="BC7" i="17" s="1"/>
  <c r="AV7" i="17"/>
  <c r="AY7" i="17" s="1"/>
  <c r="BB7" i="17" s="1"/>
  <c r="AW51" i="15"/>
  <c r="AZ51" i="15" s="1"/>
  <c r="BC51" i="15" s="1"/>
  <c r="AX51" i="15"/>
  <c r="BA51" i="15" s="1"/>
  <c r="BD51" i="15" s="1"/>
  <c r="AV51" i="15"/>
  <c r="AY51" i="15" s="1"/>
  <c r="BB51" i="15" s="1"/>
  <c r="AX33" i="19"/>
  <c r="BA33" i="19" s="1"/>
  <c r="BD33" i="19" s="1"/>
  <c r="AX37" i="19"/>
  <c r="BA37" i="19" s="1"/>
  <c r="BD37" i="19" s="1"/>
  <c r="AW34" i="17"/>
  <c r="AZ34" i="17" s="1"/>
  <c r="BC34" i="17" s="1"/>
  <c r="AX42" i="15"/>
  <c r="BA42" i="15" s="1"/>
  <c r="BD42" i="15" s="1"/>
  <c r="AV32" i="17"/>
  <c r="AY32" i="17" s="1"/>
  <c r="BB32" i="17" s="1"/>
  <c r="AV52" i="17"/>
  <c r="AY52" i="17" s="1"/>
  <c r="BB52" i="17" s="1"/>
  <c r="AU25" i="19"/>
  <c r="AF65" i="28"/>
  <c r="AJ65" i="28" s="1"/>
  <c r="AF57" i="28"/>
  <c r="AJ57" i="28" s="1"/>
  <c r="AV25" i="19"/>
  <c r="AY25" i="19" s="1"/>
  <c r="BB25" i="19" s="1"/>
  <c r="AU11" i="19"/>
  <c r="AG134" i="28"/>
  <c r="AK134" i="28" s="1"/>
  <c r="AF134" i="28"/>
  <c r="AJ134" i="28" s="1"/>
  <c r="AE149" i="28"/>
  <c r="AI149" i="28" s="1"/>
  <c r="AF149" i="28"/>
  <c r="AJ149" i="28" s="1"/>
  <c r="AG133" i="28"/>
  <c r="AK133" i="28" s="1"/>
  <c r="AG151" i="28"/>
  <c r="AK151" i="28" s="1"/>
  <c r="AE105" i="28"/>
  <c r="AI105" i="28" s="1"/>
  <c r="AU20" i="15"/>
  <c r="AW10" i="19"/>
  <c r="AZ10" i="19" s="1"/>
  <c r="BC10" i="19" s="1"/>
  <c r="AW4" i="15"/>
  <c r="AZ4" i="15" s="1"/>
  <c r="BC4" i="15" s="1"/>
  <c r="AX25" i="15"/>
  <c r="BA25" i="15" s="1"/>
  <c r="BD25" i="15" s="1"/>
  <c r="AU9" i="15"/>
  <c r="AW17" i="17"/>
  <c r="AZ17" i="17" s="1"/>
  <c r="BC17" i="17" s="1"/>
  <c r="AV11" i="19"/>
  <c r="AY11" i="19" s="1"/>
  <c r="BB11" i="19" s="1"/>
  <c r="AW26" i="15"/>
  <c r="AZ26" i="15" s="1"/>
  <c r="BC26" i="15" s="1"/>
  <c r="AW26" i="19"/>
  <c r="AZ26" i="19" s="1"/>
  <c r="BC26" i="19" s="1"/>
  <c r="Y126" i="28"/>
  <c r="AE126" i="28" s="1"/>
  <c r="AI126" i="28" s="1"/>
  <c r="Y113" i="28"/>
  <c r="AF113" i="28" s="1"/>
  <c r="AJ113" i="28" s="1"/>
  <c r="Y122" i="28"/>
  <c r="Y161" i="28" s="1"/>
  <c r="AU19" i="19"/>
  <c r="AU4" i="19"/>
  <c r="AU38" i="15"/>
  <c r="AW38" i="15"/>
  <c r="AZ38" i="15" s="1"/>
  <c r="BC38" i="15" s="1"/>
  <c r="AX38" i="15"/>
  <c r="BA38" i="15" s="1"/>
  <c r="BD38" i="15" s="1"/>
  <c r="AV38" i="15"/>
  <c r="AY38" i="15" s="1"/>
  <c r="BB38" i="15" s="1"/>
  <c r="AW34" i="15"/>
  <c r="AZ34" i="15" s="1"/>
  <c r="BC34" i="15" s="1"/>
  <c r="AX34" i="15"/>
  <c r="BA34" i="15" s="1"/>
  <c r="BD34" i="15" s="1"/>
  <c r="AU34" i="15"/>
  <c r="AV34" i="15"/>
  <c r="AY34" i="15" s="1"/>
  <c r="BB34" i="15" s="1"/>
  <c r="AU36" i="17"/>
  <c r="AX36" i="17"/>
  <c r="BA36" i="17" s="1"/>
  <c r="BD36" i="17" s="1"/>
  <c r="AV36" i="17"/>
  <c r="AY36" i="17" s="1"/>
  <c r="BB36" i="17" s="1"/>
  <c r="AW36" i="17"/>
  <c r="AZ36" i="17" s="1"/>
  <c r="BC36" i="17" s="1"/>
  <c r="AW43" i="17"/>
  <c r="AZ43" i="17" s="1"/>
  <c r="BC43" i="17" s="1"/>
  <c r="AX43" i="17"/>
  <c r="BA43" i="17" s="1"/>
  <c r="BD43" i="17" s="1"/>
  <c r="AV43" i="17"/>
  <c r="AY43" i="17" s="1"/>
  <c r="BB43" i="17" s="1"/>
  <c r="AU43" i="17"/>
  <c r="AW30" i="15"/>
  <c r="AZ30" i="15" s="1"/>
  <c r="BC30" i="15" s="1"/>
  <c r="AU30" i="15"/>
  <c r="AV30" i="15"/>
  <c r="AY30" i="15" s="1"/>
  <c r="BB30" i="15" s="1"/>
  <c r="AX30" i="15"/>
  <c r="BA30" i="15" s="1"/>
  <c r="BD30" i="15" s="1"/>
  <c r="AV12" i="15"/>
  <c r="AY12" i="15" s="1"/>
  <c r="BB12" i="15" s="1"/>
  <c r="AU12" i="15"/>
  <c r="AX19" i="17"/>
  <c r="BA19" i="17" s="1"/>
  <c r="BD19" i="17" s="1"/>
  <c r="AU19" i="17"/>
  <c r="AV24" i="17"/>
  <c r="AY24" i="17" s="1"/>
  <c r="BB24" i="17" s="1"/>
  <c r="AW24" i="17"/>
  <c r="AZ24" i="17" s="1"/>
  <c r="BC24" i="17" s="1"/>
  <c r="AV36" i="19"/>
  <c r="AY36" i="19" s="1"/>
  <c r="BB36" i="19" s="1"/>
  <c r="AU36" i="19"/>
  <c r="AW38" i="17"/>
  <c r="AZ38" i="17" s="1"/>
  <c r="BC38" i="17" s="1"/>
  <c r="AX38" i="17"/>
  <c r="BA38" i="17" s="1"/>
  <c r="BD38" i="17" s="1"/>
  <c r="AX9" i="19"/>
  <c r="BA9" i="19" s="1"/>
  <c r="BD9" i="19" s="1"/>
  <c r="AU9" i="19"/>
  <c r="AW40" i="19"/>
  <c r="AZ40" i="19" s="1"/>
  <c r="BC40" i="19" s="1"/>
  <c r="AU40" i="19"/>
  <c r="I63" i="5"/>
  <c r="I64" i="5"/>
  <c r="I61" i="5"/>
  <c r="I62" i="5"/>
  <c r="AX14" i="19"/>
  <c r="BA14" i="19" s="1"/>
  <c r="BD14" i="19" s="1"/>
  <c r="AU14" i="19"/>
  <c r="AV14" i="19"/>
  <c r="AY14" i="19" s="1"/>
  <c r="BB14" i="19" s="1"/>
  <c r="AW14" i="19"/>
  <c r="AZ14" i="19" s="1"/>
  <c r="BC14" i="19" s="1"/>
  <c r="AV27" i="15"/>
  <c r="AY27" i="15" s="1"/>
  <c r="BB27" i="15" s="1"/>
  <c r="AU27" i="15"/>
  <c r="AX27" i="15"/>
  <c r="BA27" i="15" s="1"/>
  <c r="BD27" i="15" s="1"/>
  <c r="AW27" i="15"/>
  <c r="AZ27" i="15" s="1"/>
  <c r="BC27" i="15" s="1"/>
  <c r="AG60" i="28"/>
  <c r="AK60" i="28" s="1"/>
  <c r="AF60" i="28"/>
  <c r="AJ60" i="28" s="1"/>
  <c r="AE60" i="28"/>
  <c r="AI60" i="28" s="1"/>
  <c r="AG83" i="28"/>
  <c r="AK83" i="28" s="1"/>
  <c r="AE83" i="28"/>
  <c r="AI83" i="28" s="1"/>
  <c r="AF83" i="28"/>
  <c r="AJ83" i="28" s="1"/>
  <c r="AF81" i="28"/>
  <c r="AJ81" i="28" s="1"/>
  <c r="AG69" i="28"/>
  <c r="AK69" i="28" s="1"/>
  <c r="AF69" i="28"/>
  <c r="AJ69" i="28" s="1"/>
  <c r="AE69" i="28"/>
  <c r="AI69" i="28" s="1"/>
  <c r="AG84" i="28"/>
  <c r="AK84" i="28" s="1"/>
  <c r="AE84" i="28"/>
  <c r="AI84" i="28" s="1"/>
  <c r="AF84" i="28"/>
  <c r="AJ84" i="28" s="1"/>
  <c r="AG97" i="28"/>
  <c r="AF86" i="28"/>
  <c r="AJ86" i="28" s="1"/>
  <c r="AG95" i="28"/>
  <c r="AK95" i="28" s="1"/>
  <c r="AF95" i="28"/>
  <c r="AJ95" i="28" s="1"/>
  <c r="AE95" i="28"/>
  <c r="AI95" i="28" s="1"/>
  <c r="AG80" i="28"/>
  <c r="AK80" i="28" s="1"/>
  <c r="AE80" i="28"/>
  <c r="AI80" i="28" s="1"/>
  <c r="AF80" i="28"/>
  <c r="AJ80" i="28" s="1"/>
  <c r="AE106" i="28"/>
  <c r="AI106" i="28" s="1"/>
  <c r="AG71" i="28"/>
  <c r="AK71" i="28" s="1"/>
  <c r="AE71" i="28"/>
  <c r="AI71" i="28" s="1"/>
  <c r="AF71" i="28"/>
  <c r="AJ71" i="28" s="1"/>
  <c r="AE77" i="28"/>
  <c r="AI77" i="28" s="1"/>
  <c r="AG77" i="28"/>
  <c r="AK77" i="28" s="1"/>
  <c r="AF77" i="28"/>
  <c r="AJ77" i="28" s="1"/>
  <c r="AF82" i="28"/>
  <c r="AJ82" i="28" s="1"/>
  <c r="AG101" i="28"/>
  <c r="AK101" i="28" s="1"/>
  <c r="AE101" i="28"/>
  <c r="AI101" i="28" s="1"/>
  <c r="AF101" i="28"/>
  <c r="AJ101" i="28" s="1"/>
  <c r="AU22" i="19"/>
  <c r="AV22" i="19"/>
  <c r="AY22" i="19" s="1"/>
  <c r="BB22" i="19" s="1"/>
  <c r="AW22" i="19"/>
  <c r="AZ22" i="19" s="1"/>
  <c r="BC22" i="19" s="1"/>
  <c r="AX22" i="19"/>
  <c r="BA22" i="19" s="1"/>
  <c r="BD22" i="19" s="1"/>
  <c r="G62" i="5"/>
  <c r="G61" i="5"/>
  <c r="G63" i="5"/>
  <c r="G64" i="5"/>
  <c r="AV23" i="19"/>
  <c r="AY23" i="19" s="1"/>
  <c r="BB23" i="19" s="1"/>
  <c r="AX23" i="19"/>
  <c r="BA23" i="19" s="1"/>
  <c r="BD23" i="19" s="1"/>
  <c r="AU23" i="19"/>
  <c r="J63" i="5"/>
  <c r="J64" i="5"/>
  <c r="J62" i="5"/>
  <c r="J61" i="5"/>
  <c r="AX23" i="15"/>
  <c r="BA23" i="15" s="1"/>
  <c r="BD23" i="15" s="1"/>
  <c r="AV23" i="15"/>
  <c r="AY23" i="15" s="1"/>
  <c r="BB23" i="15" s="1"/>
  <c r="AE47" i="28" l="1"/>
  <c r="AE158" i="28" s="1"/>
  <c r="AE50" i="28"/>
  <c r="AI50" i="28" s="1"/>
  <c r="AG13" i="28"/>
  <c r="AK13" i="28" s="1"/>
  <c r="AG86" i="28"/>
  <c r="AK86" i="28" s="1"/>
  <c r="AE94" i="28"/>
  <c r="AI94" i="28" s="1"/>
  <c r="AF136" i="28"/>
  <c r="AJ136" i="28" s="1"/>
  <c r="AF44" i="28"/>
  <c r="AJ44" i="28" s="1"/>
  <c r="AF98" i="28"/>
  <c r="AJ98" i="28" s="1"/>
  <c r="AG96" i="28"/>
  <c r="AK96" i="28" s="1"/>
  <c r="AF92" i="28"/>
  <c r="AJ92" i="28" s="1"/>
  <c r="AG62" i="28"/>
  <c r="AK62" i="28" s="1"/>
  <c r="AF9" i="28"/>
  <c r="AJ9" i="28" s="1"/>
  <c r="AG9" i="28"/>
  <c r="AK9" i="28" s="1"/>
  <c r="AE130" i="28"/>
  <c r="AI130" i="28" s="1"/>
  <c r="AF151" i="28"/>
  <c r="AJ151" i="28" s="1"/>
  <c r="AG141" i="28"/>
  <c r="AK141" i="28" s="1"/>
  <c r="AU47" i="19"/>
  <c r="AF94" i="28"/>
  <c r="AJ94" i="28" s="1"/>
  <c r="AE82" i="28"/>
  <c r="AI82" i="28" s="1"/>
  <c r="AE92" i="28"/>
  <c r="AI92" i="28" s="1"/>
  <c r="AE90" i="28"/>
  <c r="AI90" i="28" s="1"/>
  <c r="AE81" i="28"/>
  <c r="AI81" i="28" s="1"/>
  <c r="AE79" i="28"/>
  <c r="AI79" i="28" s="1"/>
  <c r="AE98" i="28"/>
  <c r="AI98" i="28" s="1"/>
  <c r="AF59" i="28"/>
  <c r="AJ59" i="28" s="1"/>
  <c r="AG67" i="28"/>
  <c r="AK67" i="28" s="1"/>
  <c r="AF63" i="28"/>
  <c r="AJ63" i="28" s="1"/>
  <c r="AE62" i="28"/>
  <c r="AI62" i="28" s="1"/>
  <c r="AF35" i="28"/>
  <c r="AJ35" i="28" s="1"/>
  <c r="F70" i="5"/>
  <c r="AF72" i="28"/>
  <c r="AJ72" i="28" s="1"/>
  <c r="AJ159" i="28" s="1"/>
  <c r="AG20" i="28"/>
  <c r="AK20" i="28" s="1"/>
  <c r="AX48" i="15"/>
  <c r="BA48" i="15" s="1"/>
  <c r="BD48" i="15" s="1"/>
  <c r="AW47" i="17"/>
  <c r="AZ47" i="17" s="1"/>
  <c r="BC47" i="17" s="1"/>
  <c r="AX45" i="19"/>
  <c r="BA45" i="19" s="1"/>
  <c r="BD45" i="19" s="1"/>
  <c r="AU45" i="19"/>
  <c r="AW45" i="19"/>
  <c r="AZ45" i="19" s="1"/>
  <c r="BC45" i="19" s="1"/>
  <c r="AV45" i="19"/>
  <c r="AY45" i="19" s="1"/>
  <c r="BB45" i="19" s="1"/>
  <c r="AG127" i="28"/>
  <c r="AK127" i="28" s="1"/>
  <c r="AF127" i="28"/>
  <c r="AJ127" i="28" s="1"/>
  <c r="AE127" i="28"/>
  <c r="AI127" i="28" s="1"/>
  <c r="AF10" i="28"/>
  <c r="AJ10" i="28" s="1"/>
  <c r="AE10" i="28"/>
  <c r="AI10" i="28" s="1"/>
  <c r="AG10" i="28"/>
  <c r="AK10" i="28" s="1"/>
  <c r="AF123" i="28"/>
  <c r="AJ123" i="28" s="1"/>
  <c r="AG123" i="28"/>
  <c r="AK123" i="28" s="1"/>
  <c r="AE123" i="28"/>
  <c r="AI123" i="28" s="1"/>
  <c r="AE96" i="28"/>
  <c r="AI96" i="28" s="1"/>
  <c r="AE97" i="28"/>
  <c r="AI97" i="28" s="1"/>
  <c r="AI160" i="28" s="1"/>
  <c r="AF102" i="28"/>
  <c r="AJ102" i="28" s="1"/>
  <c r="AW20" i="15"/>
  <c r="AZ20" i="15" s="1"/>
  <c r="BC20" i="15" s="1"/>
  <c r="AE145" i="28"/>
  <c r="AI145" i="28" s="1"/>
  <c r="AE121" i="28"/>
  <c r="AI121" i="28" s="1"/>
  <c r="AG34" i="28"/>
  <c r="AK34" i="28" s="1"/>
  <c r="AG79" i="28"/>
  <c r="AK79" i="28" s="1"/>
  <c r="AG44" i="28"/>
  <c r="AK44" i="28" s="1"/>
  <c r="AE99" i="28"/>
  <c r="AI99" i="28" s="1"/>
  <c r="AF97" i="28"/>
  <c r="AF160" i="28" s="1"/>
  <c r="AG102" i="28"/>
  <c r="AK102" i="28" s="1"/>
  <c r="AU23" i="17"/>
  <c r="AX20" i="15"/>
  <c r="BA20" i="15" s="1"/>
  <c r="BD20" i="15" s="1"/>
  <c r="AF133" i="28"/>
  <c r="AJ133" i="28" s="1"/>
  <c r="AG121" i="28"/>
  <c r="AK121" i="28" s="1"/>
  <c r="AE72" i="28"/>
  <c r="AI72" i="28" s="1"/>
  <c r="AI159" i="28" s="1"/>
  <c r="AE111" i="28"/>
  <c r="AI111" i="28" s="1"/>
  <c r="AG111" i="28"/>
  <c r="AK111" i="28" s="1"/>
  <c r="AF111" i="28"/>
  <c r="AJ111" i="28" s="1"/>
  <c r="AE118" i="28"/>
  <c r="AI118" i="28" s="1"/>
  <c r="AG118" i="28"/>
  <c r="AK118" i="28" s="1"/>
  <c r="AF118" i="28"/>
  <c r="AJ118" i="28" s="1"/>
  <c r="AE119" i="28"/>
  <c r="AI119" i="28" s="1"/>
  <c r="AG119" i="28"/>
  <c r="AK119" i="28" s="1"/>
  <c r="AF119" i="28"/>
  <c r="AJ119" i="28" s="1"/>
  <c r="AF114" i="28"/>
  <c r="AJ114" i="28" s="1"/>
  <c r="AG114" i="28"/>
  <c r="AK114" i="28" s="1"/>
  <c r="AE114" i="28"/>
  <c r="AI114" i="28" s="1"/>
  <c r="AG38" i="28"/>
  <c r="AK38" i="28" s="1"/>
  <c r="AF106" i="28"/>
  <c r="AJ106" i="28" s="1"/>
  <c r="AV48" i="15"/>
  <c r="AY48" i="15" s="1"/>
  <c r="BB48" i="15" s="1"/>
  <c r="AE37" i="28"/>
  <c r="AI37" i="28" s="1"/>
  <c r="AF147" i="28"/>
  <c r="AF162" i="28" s="1"/>
  <c r="AE107" i="28"/>
  <c r="AI107" i="28" s="1"/>
  <c r="AF107" i="28"/>
  <c r="AJ107" i="28" s="1"/>
  <c r="AF110" i="28"/>
  <c r="AJ110" i="28" s="1"/>
  <c r="AF108" i="28"/>
  <c r="AJ108" i="28" s="1"/>
  <c r="AE112" i="28"/>
  <c r="AI112" i="28" s="1"/>
  <c r="AG110" i="28"/>
  <c r="AK110" i="28" s="1"/>
  <c r="AF91" i="28"/>
  <c r="AJ91" i="28" s="1"/>
  <c r="AE93" i="28"/>
  <c r="AI93" i="28" s="1"/>
  <c r="AG105" i="28"/>
  <c r="AK105" i="28" s="1"/>
  <c r="AF43" i="28"/>
  <c r="AJ43" i="28" s="1"/>
  <c r="AG100" i="28"/>
  <c r="AK100" i="28" s="1"/>
  <c r="AF36" i="28"/>
  <c r="AJ36" i="28" s="1"/>
  <c r="AU48" i="17"/>
  <c r="AG129" i="28"/>
  <c r="AK129" i="28" s="1"/>
  <c r="AG43" i="28"/>
  <c r="AK43" i="28" s="1"/>
  <c r="AF47" i="28"/>
  <c r="AF158" i="28" s="1"/>
  <c r="AE36" i="28"/>
  <c r="AI36" i="28" s="1"/>
  <c r="AF39" i="28"/>
  <c r="AJ39" i="28" s="1"/>
  <c r="AE25" i="28"/>
  <c r="AI25" i="28" s="1"/>
  <c r="AE91" i="28"/>
  <c r="AI91" i="28" s="1"/>
  <c r="AF85" i="28"/>
  <c r="AJ85" i="28" s="1"/>
  <c r="AG93" i="28"/>
  <c r="AK93" i="28" s="1"/>
  <c r="AE129" i="28"/>
  <c r="AI129" i="28" s="1"/>
  <c r="AG135" i="28"/>
  <c r="AK135" i="28" s="1"/>
  <c r="AE88" i="28"/>
  <c r="AI88" i="28" s="1"/>
  <c r="AG47" i="28"/>
  <c r="AG158" i="28" s="1"/>
  <c r="AF88" i="28"/>
  <c r="AJ88" i="28" s="1"/>
  <c r="AG37" i="28"/>
  <c r="AK37" i="28" s="1"/>
  <c r="AW20" i="19"/>
  <c r="AZ20" i="19" s="1"/>
  <c r="BC20" i="19" s="1"/>
  <c r="AV20" i="19"/>
  <c r="AY20" i="19" s="1"/>
  <c r="BB20" i="19" s="1"/>
  <c r="AU20" i="19"/>
  <c r="AE100" i="28"/>
  <c r="AI100" i="28" s="1"/>
  <c r="AW45" i="15"/>
  <c r="AZ45" i="15" s="1"/>
  <c r="BC45" i="15" s="1"/>
  <c r="AI47" i="28"/>
  <c r="AI158" i="28" s="1"/>
  <c r="AV47" i="19"/>
  <c r="AY47" i="19" s="1"/>
  <c r="BB47" i="19" s="1"/>
  <c r="AX47" i="19"/>
  <c r="BA47" i="19" s="1"/>
  <c r="BD47" i="19" s="1"/>
  <c r="AE38" i="28"/>
  <c r="AI38" i="28" s="1"/>
  <c r="AF49" i="28"/>
  <c r="AJ49" i="28" s="1"/>
  <c r="AX45" i="17"/>
  <c r="BA45" i="17" s="1"/>
  <c r="BD45" i="17" s="1"/>
  <c r="AV45" i="17"/>
  <c r="AY45" i="17" s="1"/>
  <c r="BB45" i="17" s="1"/>
  <c r="AX46" i="15"/>
  <c r="BA46" i="15" s="1"/>
  <c r="BD46" i="15" s="1"/>
  <c r="AV46" i="15"/>
  <c r="AY46" i="15" s="1"/>
  <c r="BB46" i="15" s="1"/>
  <c r="AU46" i="15"/>
  <c r="AE51" i="28"/>
  <c r="AI51" i="28" s="1"/>
  <c r="AG51" i="28"/>
  <c r="AK51" i="28" s="1"/>
  <c r="AE39" i="28"/>
  <c r="AI39" i="28" s="1"/>
  <c r="AG46" i="28"/>
  <c r="AK46" i="28" s="1"/>
  <c r="AF46" i="28"/>
  <c r="AJ46" i="28" s="1"/>
  <c r="AE46" i="28"/>
  <c r="AI46" i="28" s="1"/>
  <c r="AF117" i="28"/>
  <c r="AJ117" i="28" s="1"/>
  <c r="AG117" i="28"/>
  <c r="AK117" i="28" s="1"/>
  <c r="AG148" i="28"/>
  <c r="AK148" i="28" s="1"/>
  <c r="AF148" i="28"/>
  <c r="AJ148" i="28" s="1"/>
  <c r="AE148" i="28"/>
  <c r="AI148" i="28" s="1"/>
  <c r="AE139" i="28"/>
  <c r="AI139" i="28" s="1"/>
  <c r="AG139" i="28"/>
  <c r="AK139" i="28" s="1"/>
  <c r="AE87" i="28"/>
  <c r="AI87" i="28" s="1"/>
  <c r="AG87" i="28"/>
  <c r="AK87" i="28" s="1"/>
  <c r="AG42" i="28"/>
  <c r="AK42" i="28" s="1"/>
  <c r="AE42" i="28"/>
  <c r="AI42" i="28" s="1"/>
  <c r="AF42" i="28"/>
  <c r="AJ42" i="28" s="1"/>
  <c r="H66" i="5"/>
  <c r="H67" i="5"/>
  <c r="AF99" i="28"/>
  <c r="AJ99" i="28" s="1"/>
  <c r="AF90" i="28"/>
  <c r="AJ90" i="28" s="1"/>
  <c r="AE85" i="28"/>
  <c r="AI85" i="28" s="1"/>
  <c r="AV23" i="17"/>
  <c r="AY23" i="17" s="1"/>
  <c r="BB23" i="17" s="1"/>
  <c r="AW48" i="17"/>
  <c r="AZ48" i="17" s="1"/>
  <c r="BC48" i="17" s="1"/>
  <c r="AX48" i="17"/>
  <c r="BA48" i="17" s="1"/>
  <c r="BD48" i="17" s="1"/>
  <c r="AU48" i="15"/>
  <c r="AE124" i="28"/>
  <c r="AI124" i="28" s="1"/>
  <c r="AF145" i="28"/>
  <c r="AJ145" i="28" s="1"/>
  <c r="AF135" i="28"/>
  <c r="AJ135" i="28" s="1"/>
  <c r="AF34" i="28"/>
  <c r="AJ34" i="28" s="1"/>
  <c r="AW23" i="17"/>
  <c r="AZ23" i="17" s="1"/>
  <c r="BC23" i="17" s="1"/>
  <c r="AE117" i="28"/>
  <c r="AI117" i="28" s="1"/>
  <c r="AF139" i="28"/>
  <c r="AJ139" i="28" s="1"/>
  <c r="AF45" i="28"/>
  <c r="AJ45" i="28" s="1"/>
  <c r="AG33" i="28"/>
  <c r="AK33" i="28" s="1"/>
  <c r="AF33" i="28"/>
  <c r="AJ33" i="28" s="1"/>
  <c r="AU21" i="15"/>
  <c r="AW21" i="15"/>
  <c r="AZ21" i="15" s="1"/>
  <c r="BC21" i="15" s="1"/>
  <c r="AX21" i="15"/>
  <c r="BA21" i="15" s="1"/>
  <c r="BD21" i="15" s="1"/>
  <c r="AG146" i="28"/>
  <c r="AK146" i="28" s="1"/>
  <c r="AE146" i="28"/>
  <c r="AI146" i="28" s="1"/>
  <c r="AF146" i="28"/>
  <c r="AJ146" i="28" s="1"/>
  <c r="AE147" i="28"/>
  <c r="AG147" i="28"/>
  <c r="AF140" i="28"/>
  <c r="AJ140" i="28" s="1"/>
  <c r="AG140" i="28"/>
  <c r="AK140" i="28" s="1"/>
  <c r="AE140" i="28"/>
  <c r="AI140" i="28" s="1"/>
  <c r="AG131" i="28"/>
  <c r="AK131" i="28" s="1"/>
  <c r="AE131" i="28"/>
  <c r="AI131" i="28" s="1"/>
  <c r="AG21" i="28"/>
  <c r="AK21" i="28" s="1"/>
  <c r="AF21" i="28"/>
  <c r="AJ21" i="28" s="1"/>
  <c r="AE21" i="28"/>
  <c r="AI21" i="28" s="1"/>
  <c r="F76" i="5"/>
  <c r="F75" i="5"/>
  <c r="AG45" i="28"/>
  <c r="AK45" i="28" s="1"/>
  <c r="AJ97" i="28"/>
  <c r="AJ160" i="28" s="1"/>
  <c r="AK47" i="28"/>
  <c r="AK158" i="28" s="1"/>
  <c r="AK97" i="28"/>
  <c r="AK160" i="28" s="1"/>
  <c r="AG160" i="28"/>
  <c r="AK72" i="28"/>
  <c r="AK159" i="28" s="1"/>
  <c r="AG159" i="28"/>
  <c r="AJ147" i="28"/>
  <c r="AJ162" i="28" s="1"/>
  <c r="AF126" i="28"/>
  <c r="AJ126" i="28" s="1"/>
  <c r="AF112" i="28"/>
  <c r="AJ112" i="28" s="1"/>
  <c r="AG124" i="28"/>
  <c r="AK124" i="28" s="1"/>
  <c r="AE41" i="28"/>
  <c r="AI41" i="28" s="1"/>
  <c r="AG49" i="28"/>
  <c r="AK49" i="28" s="1"/>
  <c r="AG126" i="28"/>
  <c r="AK126" i="28" s="1"/>
  <c r="AE116" i="28"/>
  <c r="AI116" i="28" s="1"/>
  <c r="AW47" i="15"/>
  <c r="AZ47" i="15" s="1"/>
  <c r="BC47" i="15" s="1"/>
  <c r="AX47" i="15"/>
  <c r="BA47" i="15" s="1"/>
  <c r="BD47" i="15" s="1"/>
  <c r="AG109" i="28"/>
  <c r="AK109" i="28" s="1"/>
  <c r="AF109" i="28"/>
  <c r="AJ109" i="28" s="1"/>
  <c r="E72" i="5"/>
  <c r="E73" i="5"/>
  <c r="E75" i="5"/>
  <c r="E76" i="5"/>
  <c r="AU45" i="15"/>
  <c r="AV45" i="15"/>
  <c r="AY45" i="15" s="1"/>
  <c r="BB45" i="15" s="1"/>
  <c r="AG115" i="28"/>
  <c r="AK115" i="28" s="1"/>
  <c r="AF115" i="28"/>
  <c r="AJ115" i="28" s="1"/>
  <c r="E66" i="5"/>
  <c r="E67" i="5"/>
  <c r="AF116" i="28"/>
  <c r="AJ116" i="28" s="1"/>
  <c r="AV47" i="15"/>
  <c r="AY47" i="15" s="1"/>
  <c r="BB47" i="15" s="1"/>
  <c r="AV47" i="17"/>
  <c r="AY47" i="17" s="1"/>
  <c r="BB47" i="17" s="1"/>
  <c r="AU47" i="17"/>
  <c r="E70" i="5"/>
  <c r="E69" i="5"/>
  <c r="AU46" i="19"/>
  <c r="AW46" i="19"/>
  <c r="AZ46" i="19" s="1"/>
  <c r="BC46" i="19" s="1"/>
  <c r="AX46" i="19"/>
  <c r="BA46" i="19" s="1"/>
  <c r="BD46" i="19" s="1"/>
  <c r="AV46" i="19"/>
  <c r="AY46" i="19" s="1"/>
  <c r="BB46" i="19" s="1"/>
  <c r="AE108" i="28"/>
  <c r="AI108" i="28" s="1"/>
  <c r="H73" i="5"/>
  <c r="AG104" i="28"/>
  <c r="AK104" i="28" s="1"/>
  <c r="AF104" i="28"/>
  <c r="AJ104" i="28" s="1"/>
  <c r="AE104" i="28"/>
  <c r="AI104" i="28" s="1"/>
  <c r="H70" i="5"/>
  <c r="H69" i="5"/>
  <c r="H72" i="5"/>
  <c r="AF125" i="28"/>
  <c r="AJ125" i="28" s="1"/>
  <c r="AG125" i="28"/>
  <c r="AK125" i="28" s="1"/>
  <c r="AE113" i="28"/>
  <c r="AI113" i="28" s="1"/>
  <c r="AG113" i="28"/>
  <c r="AK113" i="28" s="1"/>
  <c r="AG122" i="28"/>
  <c r="AE122" i="28"/>
  <c r="AF122" i="28"/>
  <c r="I69" i="5"/>
  <c r="I70" i="5"/>
  <c r="I72" i="5"/>
  <c r="I73" i="5"/>
  <c r="I67" i="5"/>
  <c r="I66" i="5"/>
  <c r="I76" i="5"/>
  <c r="I75" i="5"/>
  <c r="J72" i="5"/>
  <c r="J73" i="5"/>
  <c r="J66" i="5"/>
  <c r="J67" i="5"/>
  <c r="G67" i="5"/>
  <c r="G66" i="5"/>
  <c r="J69" i="5"/>
  <c r="J70" i="5"/>
  <c r="G76" i="5"/>
  <c r="G75" i="5"/>
  <c r="G70" i="5"/>
  <c r="G69" i="5"/>
  <c r="J76" i="5"/>
  <c r="J75" i="5"/>
  <c r="G72" i="5"/>
  <c r="G73" i="5"/>
  <c r="AJ47" i="28" l="1"/>
  <c r="AJ158" i="28" s="1"/>
  <c r="AE160" i="28"/>
  <c r="AE159" i="28"/>
  <c r="AF159" i="28"/>
  <c r="AG162" i="28"/>
  <c r="AK147" i="28"/>
  <c r="AK162" i="28" s="1"/>
  <c r="AE162" i="28"/>
  <c r="AI147" i="28"/>
  <c r="AI162" i="28" s="1"/>
  <c r="L7" i="29"/>
  <c r="AL159" i="28"/>
  <c r="L6" i="29"/>
  <c r="AL158" i="28"/>
  <c r="AI122" i="28"/>
  <c r="AI161" i="28" s="1"/>
  <c r="AE161" i="28"/>
  <c r="AJ122" i="28"/>
  <c r="AJ161" i="28" s="1"/>
  <c r="AF161" i="28"/>
  <c r="AK122" i="28"/>
  <c r="AK161" i="28" s="1"/>
  <c r="AG161" i="28"/>
  <c r="L8" i="29"/>
  <c r="AL160" i="28"/>
  <c r="AL162" i="28" l="1"/>
  <c r="L10" i="29"/>
  <c r="O6" i="29"/>
  <c r="P6" i="29"/>
  <c r="O8" i="29"/>
  <c r="P8" i="29"/>
  <c r="L9" i="29"/>
  <c r="AL161" i="28"/>
  <c r="P7" i="29"/>
  <c r="O7" i="29"/>
  <c r="P10" i="29" l="1"/>
  <c r="O10" i="29"/>
  <c r="O9" i="29"/>
  <c r="P9" i="29"/>
</calcChain>
</file>

<file path=xl/sharedStrings.xml><?xml version="1.0" encoding="utf-8"?>
<sst xmlns="http://schemas.openxmlformats.org/spreadsheetml/2006/main" count="35993" uniqueCount="4461">
  <si>
    <t>CLASSIFICATION</t>
  </si>
  <si>
    <t>QF</t>
  </si>
  <si>
    <t>RESOURCE_AGG_TYPE</t>
  </si>
  <si>
    <t>PARENT_RESOURCE_ID</t>
  </si>
  <si>
    <t>RESOURCE_ID</t>
  </si>
  <si>
    <t>RESOURCE_TYPE</t>
  </si>
  <si>
    <t>GEN_UNIT_NAME</t>
  </si>
  <si>
    <t>NET_DEPENDABLE_CAPACITY</t>
  </si>
  <si>
    <t>NAMEPLATE_CAPACITY</t>
  </si>
  <si>
    <t>PTO_AREA</t>
  </si>
  <si>
    <t>OWNER_OR_QF</t>
  </si>
  <si>
    <t>UNIT_TYPE</t>
  </si>
  <si>
    <t>ENERGY_SOURCE</t>
  </si>
  <si>
    <t>ZONE</t>
  </si>
  <si>
    <t>COD</t>
  </si>
  <si>
    <t>RIVER_SYSTEM</t>
  </si>
  <si>
    <t>BAA_ID</t>
  </si>
  <si>
    <t>UDC</t>
  </si>
  <si>
    <t>Participating Unit</t>
  </si>
  <si>
    <t>N</t>
  </si>
  <si>
    <t>Y</t>
  </si>
  <si>
    <t>DREWS_6_PL1X4</t>
  </si>
  <si>
    <t>GEN</t>
  </si>
  <si>
    <t>Drews Generating Plant</t>
  </si>
  <si>
    <t>SCE</t>
  </si>
  <si>
    <t>Colton Power, LP</t>
  </si>
  <si>
    <t>COMBUSTION TURBINE</t>
  </si>
  <si>
    <t>NATURAL GAS</t>
  </si>
  <si>
    <t>SP15</t>
  </si>
  <si>
    <t>CISO</t>
  </si>
  <si>
    <t>INDVLY_1_UNITS</t>
  </si>
  <si>
    <t>Indian Valley Hydro</t>
  </si>
  <si>
    <t>PGAE</t>
  </si>
  <si>
    <t>Yolo County Flood Control</t>
  </si>
  <si>
    <t>HYDRO</t>
  </si>
  <si>
    <t>WATER</t>
  </si>
  <si>
    <t>NP15</t>
  </si>
  <si>
    <t>WLDWD_1_SOLAR2</t>
  </si>
  <si>
    <t>Wildwood Solar 2</t>
  </si>
  <si>
    <t>Wildwood Solar II, LLC</t>
  </si>
  <si>
    <t>PHOTO VOLTAIC</t>
  </si>
  <si>
    <t>SUN</t>
  </si>
  <si>
    <t>ZP26</t>
  </si>
  <si>
    <t>WHITEH_2_MEADDYN1</t>
  </si>
  <si>
    <t>TG</t>
  </si>
  <si>
    <t>White Hills A</t>
  </si>
  <si>
    <t>MEAD230</t>
  </si>
  <si>
    <t>WIND</t>
  </si>
  <si>
    <t>WALC</t>
  </si>
  <si>
    <t>OMAR_2_UNIT 4</t>
  </si>
  <si>
    <t>KERN RIVER COGENERATION CO. UNIT 4</t>
  </si>
  <si>
    <t>Chevron Power Holdings, INC</t>
  </si>
  <si>
    <t>Non-Participating</t>
  </si>
  <si>
    <t>PALOMR_2_PL1X3</t>
  </si>
  <si>
    <t>PALOMR_7_CTG2</t>
  </si>
  <si>
    <t>SUNRIS_2_PL1X3</t>
  </si>
  <si>
    <t>SUNRIS_2_UNIT 2</t>
  </si>
  <si>
    <t>Sunrise Power Project Unit 2</t>
  </si>
  <si>
    <t>Sunrise Power Company</t>
  </si>
  <si>
    <t>CAMCHE_1_PL1X3</t>
  </si>
  <si>
    <t>CAMCHE_1_UNIT 3</t>
  </si>
  <si>
    <t>Camanche 3</t>
  </si>
  <si>
    <t>East Bay Municipal Utility District</t>
  </si>
  <si>
    <t>FRIANT_6_UNITS</t>
  </si>
  <si>
    <t>FRIANT DAM</t>
  </si>
  <si>
    <t>Friant Power Authority</t>
  </si>
  <si>
    <t>BALCHS_7_UNIT 3</t>
  </si>
  <si>
    <t>BALCH 2 PH UNIT 3</t>
  </si>
  <si>
    <t>Pacific Gas &amp; Electric Company</t>
  </si>
  <si>
    <t>OGROVE_6_PL1X2</t>
  </si>
  <si>
    <t>Orange Grove Energy Center</t>
  </si>
  <si>
    <t>SDGE</t>
  </si>
  <si>
    <t>Orange Grove Energy, L.P.</t>
  </si>
  <si>
    <t>VOLTA_7_QFUNTS</t>
  </si>
  <si>
    <t>CHINO_2_SASOLR</t>
  </si>
  <si>
    <t>SS San Antonio West LLC</t>
  </si>
  <si>
    <t>SS San Antonio West, LLC</t>
  </si>
  <si>
    <t>ORLND_6_SOLAR1</t>
  </si>
  <si>
    <t>Enerparc California 2</t>
  </si>
  <si>
    <t>Adapture CA2, LLC</t>
  </si>
  <si>
    <t>GENESI_2_STG</t>
  </si>
  <si>
    <t>Genesis Station</t>
  </si>
  <si>
    <t>Genesis Solar, LLC</t>
  </si>
  <si>
    <t>STEAM</t>
  </si>
  <si>
    <t>CHEVCO_6_UNIT 2</t>
  </si>
  <si>
    <t>AERA ENERGY LLC. (COALINGA)</t>
  </si>
  <si>
    <t>TIDWTR_2_UNITS</t>
  </si>
  <si>
    <t>MARTINEZ COGEN LIMITED PARTNERSHIP</t>
  </si>
  <si>
    <t>Martinez Cogen Limited Partnership</t>
  </si>
  <si>
    <t>DUTCH1_7_UNIT 1</t>
  </si>
  <si>
    <t>DUTCH FLAT 1 PH</t>
  </si>
  <si>
    <t>CAMDEN_6_RDDBM1</t>
  </si>
  <si>
    <t>RuAnn Dairy Digester BioMAT</t>
  </si>
  <si>
    <t>Patmar Land Co., LLC</t>
  </si>
  <si>
    <t>RECIPROCATING ENGINE</t>
  </si>
  <si>
    <t>BIOMASS</t>
  </si>
  <si>
    <t>DELAMO_2_SOLAR2</t>
  </si>
  <si>
    <t>Golden Springs Building M</t>
  </si>
  <si>
    <t>Golden Springs Development Co. LLC</t>
  </si>
  <si>
    <t>MIRLOM_2_CORONA</t>
  </si>
  <si>
    <t>MWD Corona Hydroelectric Recovery Plant</t>
  </si>
  <si>
    <t>Metropolitan Water District of Southern California</t>
  </si>
  <si>
    <t>LODIEC_2_PL1X2</t>
  </si>
  <si>
    <t>LODIEC_2_CTG</t>
  </si>
  <si>
    <t>Lodi Energy Center</t>
  </si>
  <si>
    <t>Northern California Power Agency</t>
  </si>
  <si>
    <t>GILRPP_1_PL3X4</t>
  </si>
  <si>
    <t>GILROY ENERGY CENTER, UNIT #3</t>
  </si>
  <si>
    <t>Gilroy Energy Center, LLC</t>
  </si>
  <si>
    <t>BRDSLD_2_SHLO3A</t>
  </si>
  <si>
    <t>Shiloh III Wind Project, LLC</t>
  </si>
  <si>
    <t>CALFTS_2_CFSSR1</t>
  </si>
  <si>
    <t>California Flats Solar South</t>
  </si>
  <si>
    <t>CA Flats Solar 150, LLC</t>
  </si>
  <si>
    <t>HIDSRT_2_UNITS</t>
  </si>
  <si>
    <t>HIDSRT_7_STG</t>
  </si>
  <si>
    <t>HIGH DESERT STEAM TURBINE</t>
  </si>
  <si>
    <t>High Desert Power Project, LLC</t>
  </si>
  <si>
    <t>HEAT RECOVERY</t>
  </si>
  <si>
    <t>SPICER_1_UNITS</t>
  </si>
  <si>
    <t>SPICER_1_UNIT 3</t>
  </si>
  <si>
    <t>SPICER HYDRO UNIT 3</t>
  </si>
  <si>
    <t>NCPA (MSS Agreement - S14)</t>
  </si>
  <si>
    <t>LECEF_1_UNITS</t>
  </si>
  <si>
    <t>LECEF_1_CGT 4</t>
  </si>
  <si>
    <t>LOS ESTEROS ENERGY FACILITY CTG 4</t>
  </si>
  <si>
    <t>Los Esteros Critical Energy Facility, LLC</t>
  </si>
  <si>
    <t>FULTON_1_QF</t>
  </si>
  <si>
    <t>SMALL QF AGGREGATION - ZENIA</t>
  </si>
  <si>
    <t>YUBACT_1_SUNSWT</t>
  </si>
  <si>
    <t>YUBA CITY COGEN</t>
  </si>
  <si>
    <t>Yuba City Cogeneration Partners, L.P.</t>
  </si>
  <si>
    <t>CSTOGA_6_LNDFIL</t>
  </si>
  <si>
    <t>Clover Flat Land Fill Gas</t>
  </si>
  <si>
    <t>Vista Corporation</t>
  </si>
  <si>
    <t>BIOGAS</t>
  </si>
  <si>
    <t>ULTRCK_2_UNIT</t>
  </si>
  <si>
    <t>Rio Bravo Rocklin</t>
  </si>
  <si>
    <t>ALTA4B_2_CPCW2</t>
  </si>
  <si>
    <t>Alta Wind 2</t>
  </si>
  <si>
    <t>Alta Interconnection Management, LLC</t>
  </si>
  <si>
    <t>NHOGAN_6_UNITS</t>
  </si>
  <si>
    <t>NEW HOGAN PH AGGREGATE</t>
  </si>
  <si>
    <t>Modesto Irrigation District</t>
  </si>
  <si>
    <t>OLDRIV_6_LKVBM1</t>
  </si>
  <si>
    <t>Lakeview Dairy Biogas</t>
  </si>
  <si>
    <t>ABEC #3 LLC</t>
  </si>
  <si>
    <t>PNCHPP_1_PL1X2</t>
  </si>
  <si>
    <t>PNCHPP_1_CTG2</t>
  </si>
  <si>
    <t>STARWOOD POWER - MIDWAY UNIT 2</t>
  </si>
  <si>
    <t>Starwood Power-Midway, LLC</t>
  </si>
  <si>
    <t>TULLCK_7_UNITS</t>
  </si>
  <si>
    <t>TULLCK_7_UNIT 3</t>
  </si>
  <si>
    <t>TULLOCH HYDRO AGGREGATE</t>
  </si>
  <si>
    <t>TRI-DAM PROJECT</t>
  </si>
  <si>
    <t>HAASPH_7_PL1X2</t>
  </si>
  <si>
    <t>HAAS PH UNIT 1 &amp; 2 AGGREGATE</t>
  </si>
  <si>
    <t>MSSION_2_QF</t>
  </si>
  <si>
    <t>SMALL QF AGGREGATION - SAN DIEGO</t>
  </si>
  <si>
    <t>SDG&amp;E Exempt</t>
  </si>
  <si>
    <t>OTHER</t>
  </si>
  <si>
    <t>SCEW_2_PDRP169</t>
  </si>
  <si>
    <t>LCR AMS Hybrid West LA 1-C-LUCOP</t>
  </si>
  <si>
    <t>Southern California Edison</t>
  </si>
  <si>
    <t>DELSUR_6_SOLAR1</t>
  </si>
  <si>
    <t xml:space="preserve">Summer Solar North </t>
  </si>
  <si>
    <t xml:space="preserve">FTS Master Tenant 1, LLC </t>
  </si>
  <si>
    <t>LAMONT_1_SOLAR1</t>
  </si>
  <si>
    <t>Regulus Solar</t>
  </si>
  <si>
    <t>Regulus Solar, LLC</t>
  </si>
  <si>
    <t>SCEW_2_PDRP174</t>
  </si>
  <si>
    <t>Leapfrog Power, Inc.</t>
  </si>
  <si>
    <t>CNTNLA_2_SOLAR2</t>
  </si>
  <si>
    <t>Centinels Solar Energy 2</t>
  </si>
  <si>
    <t>Centinela Solar Energy, LLC</t>
  </si>
  <si>
    <t>INTKEP_2_UNITS</t>
  </si>
  <si>
    <t>INTKEP_2_KIRKW2</t>
  </si>
  <si>
    <t>KIRKWOOD HYDRO UNIT 2</t>
  </si>
  <si>
    <t>LMEC_1_PL1X3</t>
  </si>
  <si>
    <t>LMEC_1_CTG2</t>
  </si>
  <si>
    <t>LOS MEDANOS CTG UNIT 2</t>
  </si>
  <si>
    <t>Los Medanos Energy Center, LLC</t>
  </si>
  <si>
    <t>CHINO_6_CIMGEN</t>
  </si>
  <si>
    <t>Chino Co-Generation</t>
  </si>
  <si>
    <t>O.L.S. Energy - Chino</t>
  </si>
  <si>
    <t>COMBINED CYCLE</t>
  </si>
  <si>
    <t>SCEC_1_PDRP100</t>
  </si>
  <si>
    <t>OHMCONNECT, INC.</t>
  </si>
  <si>
    <t>KNGBRD_2_SOLAR1</t>
  </si>
  <si>
    <t>Kingbird Solar A</t>
  </si>
  <si>
    <t xml:space="preserve">Kingbird Solar A, LLC </t>
  </si>
  <si>
    <t>ADLIN_1_UNITS</t>
  </si>
  <si>
    <t>GEYSERS AIDLIN AGGREGATE</t>
  </si>
  <si>
    <t>Geysers Power Company, LLC</t>
  </si>
  <si>
    <t>GEOTHERMAL</t>
  </si>
  <si>
    <t>SCEW_2_PDRP106</t>
  </si>
  <si>
    <t>Leapfrog Power, inc.</t>
  </si>
  <si>
    <t>CHINO_7_MILIKN</t>
  </si>
  <si>
    <t>MN Milliken Genco LLC</t>
  </si>
  <si>
    <t>NM Milliken Genco LLC</t>
  </si>
  <si>
    <t>SBERDO_2_PSP3</t>
  </si>
  <si>
    <t>SBERDO_7_CT3A</t>
  </si>
  <si>
    <t>BLM_2_UNITS</t>
  </si>
  <si>
    <t>BLM E_2_UNIT 8</t>
  </si>
  <si>
    <t>COSO ENERGY DEVELOPERS - BLM EAST UNIT 8</t>
  </si>
  <si>
    <t>ANAHM_2_CANYN2</t>
  </si>
  <si>
    <t>CANYON POWER PLANT UNIT 2</t>
  </si>
  <si>
    <t>City of Anaheim (MSS Agreement - S14)</t>
  </si>
  <si>
    <t>ANHM</t>
  </si>
  <si>
    <t>BIGSKY_2_BSKSR6</t>
  </si>
  <si>
    <t>Big Sky Solar 6</t>
  </si>
  <si>
    <t>Bayshore Solar A, LLC</t>
  </si>
  <si>
    <t>SCEC_1_PDRP174</t>
  </si>
  <si>
    <t>PDR-D SCEC</t>
  </si>
  <si>
    <t>Olivine, Inc.</t>
  </si>
  <si>
    <t>BUCKBL_2_PL1X3</t>
  </si>
  <si>
    <t>BUCKBL_2_CTG11</t>
  </si>
  <si>
    <t>Blythe CTG 11</t>
  </si>
  <si>
    <t xml:space="preserve">Blythe Energy, LLC </t>
  </si>
  <si>
    <t>GILROY_1_UNIT</t>
  </si>
  <si>
    <t>GILROY_1_ST2</t>
  </si>
  <si>
    <t>GILROY COGEN - UNIT 2</t>
  </si>
  <si>
    <t>Calpine Gilroy Cogen, L.P.</t>
  </si>
  <si>
    <t>LECEF_1_STG1</t>
  </si>
  <si>
    <t>LOS ESTEROS ENERGY FACILITY STG1</t>
  </si>
  <si>
    <t>BIGCRK_7_MAMRES</t>
  </si>
  <si>
    <t>MAMMOTH POOL RESERVOIR (FISHWATER</t>
  </si>
  <si>
    <t>Southern California Edison Company</t>
  </si>
  <si>
    <t>SCEW_2_PDRP101</t>
  </si>
  <si>
    <t>CHINO_2_QF</t>
  </si>
  <si>
    <t>CHINO QFS</t>
  </si>
  <si>
    <t>SPOINT_2_PARKERDYN</t>
  </si>
  <si>
    <t>Southpoint Energy Center</t>
  </si>
  <si>
    <t>PARKER230</t>
  </si>
  <si>
    <t>GATES_2_WSOLAR</t>
  </si>
  <si>
    <t>West Gates Solar Station</t>
  </si>
  <si>
    <t>GEYS14_7_UNIT14</t>
  </si>
  <si>
    <t>GEYSERS UNIT 14 (HEALDSBURG)</t>
  </si>
  <si>
    <t>HYTTHM_2_UNITS</t>
  </si>
  <si>
    <t>HYATT_2_UNIT 6</t>
  </si>
  <si>
    <t>Edward Hyatt P-G Unit 6</t>
  </si>
  <si>
    <t>California Dept. of Water Resources</t>
  </si>
  <si>
    <t>HYATT_2_UNIT 2</t>
  </si>
  <si>
    <t>Edward Hyatt P-G Unit 2</t>
  </si>
  <si>
    <t>ELCAJN_6_UNITA1</t>
  </si>
  <si>
    <t>Cuyamaca Peak Energy Plant</t>
  </si>
  <si>
    <t>San Diego Gas &amp; Electric</t>
  </si>
  <si>
    <t>REEDLY_6_SOLAR</t>
  </si>
  <si>
    <t>Terzian</t>
  </si>
  <si>
    <t>Solarenewal LLC</t>
  </si>
  <si>
    <t>CRWCKS_1_SOLAR1</t>
  </si>
  <si>
    <t>Crow Creek Solar 1</t>
  </si>
  <si>
    <t>Frontier Solar LLC</t>
  </si>
  <si>
    <t>TULARE_2_TULBM1</t>
  </si>
  <si>
    <t>Tulare BioMAT Fuel Cell</t>
  </si>
  <si>
    <t>Central CA Fuel Cell 2, LLC</t>
  </si>
  <si>
    <t>ANTLPE_2_QF</t>
  </si>
  <si>
    <t>NZWIND_6_NORTHW</t>
  </si>
  <si>
    <t>ARLVAL_5_SOLAR</t>
  </si>
  <si>
    <t>Arlington Valley Solar Energy II</t>
  </si>
  <si>
    <t>PVWEST</t>
  </si>
  <si>
    <t>SRP</t>
  </si>
  <si>
    <t>ETIWND_2_UNIT1</t>
  </si>
  <si>
    <t>New-Indy Ontario, LLC</t>
  </si>
  <si>
    <t>DELAMO_2_SOLAR3</t>
  </si>
  <si>
    <t>Golden Springs Building G</t>
  </si>
  <si>
    <t>Golden Springs Development Company, LLC</t>
  </si>
  <si>
    <t>DRACKR_2_SOLAR2</t>
  </si>
  <si>
    <t>Dracker Solar Unit 2</t>
  </si>
  <si>
    <t>Blythe Solar II, LLC</t>
  </si>
  <si>
    <t>MOJAVW_2_SOLAR</t>
  </si>
  <si>
    <t>Mojave West</t>
  </si>
  <si>
    <t>SEPV Mojave West, LLC</t>
  </si>
  <si>
    <t>RTEDDY_2_SEBSR3</t>
  </si>
  <si>
    <t>Rosamond West Solar East Bay 3</t>
  </si>
  <si>
    <t>Golden Fields Solar III, LLC</t>
  </si>
  <si>
    <t>MTNPOS_1_UNIT</t>
  </si>
  <si>
    <t>MT.POSO COGENERATION CO.</t>
  </si>
  <si>
    <t>Mt. Poso Cogeneration Company</t>
  </si>
  <si>
    <t>SCEC_1_PDRP110</t>
  </si>
  <si>
    <t>DELTA_2_PL1X4</t>
  </si>
  <si>
    <t>DELTA_2_CTG2</t>
  </si>
  <si>
    <t>DELTA ENERGY CENTER CTG UNIT 2</t>
  </si>
  <si>
    <t>Delta Energy Center, LLC</t>
  </si>
  <si>
    <t>GILRPP_1_PL1X2</t>
  </si>
  <si>
    <t>GILRPP_1_UNIT 2</t>
  </si>
  <si>
    <t>Gilroy Energy Center Unit 2</t>
  </si>
  <si>
    <t>CARBOU_7_PL4X5</t>
  </si>
  <si>
    <t>CARBOU_7_UNIT 4</t>
  </si>
  <si>
    <t>Caribou PH 2 Unit 4</t>
  </si>
  <si>
    <t>PNCHVS_2_SOLAR</t>
  </si>
  <si>
    <t>PNCHVS_2_SOLARB</t>
  </si>
  <si>
    <t>Pacific Gas &amp; Electric</t>
  </si>
  <si>
    <t>SANTFG_7_UNITS</t>
  </si>
  <si>
    <t>SANTFG_7_UNIT 1</t>
  </si>
  <si>
    <t>CSTRVL_7_QFUNTS</t>
  </si>
  <si>
    <t>Castroville QF Aggregate</t>
  </si>
  <si>
    <t>PIOPIC_2_CTG1</t>
  </si>
  <si>
    <t>Pio Pico Unit 1</t>
  </si>
  <si>
    <t>Pio Pico Energy Center</t>
  </si>
  <si>
    <t>VALTNE_2_AVASR1</t>
  </si>
  <si>
    <t>Valentine Solar</t>
  </si>
  <si>
    <t>Valentine Solar, LLC</t>
  </si>
  <si>
    <t>PIT4_7_PL1X2</t>
  </si>
  <si>
    <t>PIT4_7_UNIT 2</t>
  </si>
  <si>
    <t>Pit PH 4 Unit 2</t>
  </si>
  <si>
    <t>IVWEST_2_SOLAR1</t>
  </si>
  <si>
    <t>IVWEST_2_SOLR1B</t>
  </si>
  <si>
    <t xml:space="preserve">CSolar IV West, LLC </t>
  </si>
  <si>
    <t>CURTIS_1_FARFLD</t>
  </si>
  <si>
    <t>Fairfield Powerhouse</t>
  </si>
  <si>
    <t>Merced Irrigation District</t>
  </si>
  <si>
    <t>LITLRK_6_SOLAR4</t>
  </si>
  <si>
    <t>Little Rock Pham Solar</t>
  </si>
  <si>
    <t>WGL Energy Systems, Inc.</t>
  </si>
  <si>
    <t>WSTWND_2_M89WD1</t>
  </si>
  <si>
    <t>Mojave 89</t>
  </si>
  <si>
    <t>Mojave 16/17/18, LLC</t>
  </si>
  <si>
    <t>LESR</t>
  </si>
  <si>
    <t>UNCHEM_1_UNIT</t>
  </si>
  <si>
    <t>CONTRA COSTA CARBON PLANT</t>
  </si>
  <si>
    <t>Phillips 66 Company</t>
  </si>
  <si>
    <t>COAL</t>
  </si>
  <si>
    <t>GYS7X8_7_UNITS</t>
  </si>
  <si>
    <t>GYS7X8_7_UNIT 8</t>
  </si>
  <si>
    <t>Geysers Unit 8</t>
  </si>
  <si>
    <t>LEBECS_2_UNITS</t>
  </si>
  <si>
    <t>LEBECS_7_STG5</t>
  </si>
  <si>
    <t>CC Power Block 2 STG5</t>
  </si>
  <si>
    <t>Pastoria Energy Facility</t>
  </si>
  <si>
    <t>MOSSLD_2_PSP2</t>
  </si>
  <si>
    <t>MOSSLD_2_PSP2G3</t>
  </si>
  <si>
    <t>MOSS LANDING CC PLANT 2, STG UNIT</t>
  </si>
  <si>
    <t>Duke Energy Moss Landing LLC</t>
  </si>
  <si>
    <t>YUBACT_6_UNITA1</t>
  </si>
  <si>
    <t>Yuba City Energy Center (Calpine)</t>
  </si>
  <si>
    <t>GOLETA_6_TAJIGS</t>
  </si>
  <si>
    <t>MM Tajiguas Energy LLC</t>
  </si>
  <si>
    <t>STANTN_2_STAGT1</t>
  </si>
  <si>
    <t>Stanton 1</t>
  </si>
  <si>
    <t>STANTON ENERGY RELIABILITY CENTER, LLC</t>
  </si>
  <si>
    <t>GYS5X6_7_UNITS</t>
  </si>
  <si>
    <t>GEYSERS UNITS 5 &amp; 6 AGGREGATE</t>
  </si>
  <si>
    <t>CANTUA_1_SOLAR</t>
  </si>
  <si>
    <t>Cantua Solar Station</t>
  </si>
  <si>
    <t>SUNSPT_2_WNASR1</t>
  </si>
  <si>
    <t>Windhub Solar A</t>
  </si>
  <si>
    <t>Windhub Solar A, LLC</t>
  </si>
  <si>
    <t>PNCHEG_2_PL1X4</t>
  </si>
  <si>
    <t>PNCHEG_2_CTG4</t>
  </si>
  <si>
    <t>PANOCHE ENERGY CENTER (CTG4)</t>
  </si>
  <si>
    <t>PANOCHE ENERGY CENTER</t>
  </si>
  <si>
    <t>BIGCRK_2_EXESWD</t>
  </si>
  <si>
    <t>BGCRK3_7_UNIT 5</t>
  </si>
  <si>
    <t>BIG CREEK PH 3 UNIT 5</t>
  </si>
  <si>
    <t>ALMEGT_1_UNIT 1</t>
  </si>
  <si>
    <t>ALAMEDA GT UNIT 1</t>
  </si>
  <si>
    <t>NCPA</t>
  </si>
  <si>
    <t>GLOW_6_SOLAR</t>
  </si>
  <si>
    <t>Antelope Power Plant</t>
  </si>
  <si>
    <t>TA-High Desert, LLC</t>
  </si>
  <si>
    <t>HNTGBH_2_PL1X3</t>
  </si>
  <si>
    <t>HNTGBH_7_CTG1A</t>
  </si>
  <si>
    <t>AES Huntington Beach Energy LLC</t>
  </si>
  <si>
    <t>THERMA_2_UNIT 4</t>
  </si>
  <si>
    <t>Thermalito P-G Unit 4</t>
  </si>
  <si>
    <t>DELTA_2_STG</t>
  </si>
  <si>
    <t>DELTA ENERGY CENTER STG UNIT</t>
  </si>
  <si>
    <t>VOLTA_7_PONHY1</t>
  </si>
  <si>
    <t>Snow Mountain Hydro, LLC</t>
  </si>
  <si>
    <t>SANITR_6_UNITS</t>
  </si>
  <si>
    <t>LACSD CARSON WATER POLLUTION AGGREGATE</t>
  </si>
  <si>
    <t>County Sanitation District No. 2 of Los Angeles County</t>
  </si>
  <si>
    <t>SCEW_2_PDRP120</t>
  </si>
  <si>
    <t>CRESTA_7_PL1X2</t>
  </si>
  <si>
    <t>CRESTA_7_UNIT 2</t>
  </si>
  <si>
    <t>CRESTA UNIT #2</t>
  </si>
  <si>
    <t>ORMOND_7_UNIT 2</t>
  </si>
  <si>
    <t>ORMOND BEACH GEN STA. UNIT 2</t>
  </si>
  <si>
    <t>NRG California South LP</t>
  </si>
  <si>
    <t>SCEW_2_PDRP104</t>
  </si>
  <si>
    <t>BLACK_7_UNIT 2</t>
  </si>
  <si>
    <t>JAMES B. BLACK 2</t>
  </si>
  <si>
    <t>SCEC_1_PDRP140</t>
  </si>
  <si>
    <t>LOWGAP_1_SUPHR</t>
  </si>
  <si>
    <t>Mill &amp; Sulphur Creek Hydro</t>
  </si>
  <si>
    <t>Mill &amp; Sulphur Creek Power Plant, LP</t>
  </si>
  <si>
    <t>MTWIND_1_UNIT 3</t>
  </si>
  <si>
    <t>Mountain View Power Project III</t>
  </si>
  <si>
    <t>Mountain View Power Partners III, L.L.C.</t>
  </si>
  <si>
    <t>WRGTSR_2_WSFSR1</t>
  </si>
  <si>
    <t>Wright Solar Freeman</t>
  </si>
  <si>
    <t>Wright Solar Park LLC</t>
  </si>
  <si>
    <t>CORONS_2_SOLAR</t>
  </si>
  <si>
    <t>Master Development Corona</t>
  </si>
  <si>
    <t xml:space="preserve">SunE W12DG-C, LLC </t>
  </si>
  <si>
    <t>USWNDR_2_LABWD1</t>
  </si>
  <si>
    <t>LaBrisa Wind Project</t>
  </si>
  <si>
    <t>EDF Renewable Windfarm V, Inc</t>
  </si>
  <si>
    <t>SDG1_1_PDRP115</t>
  </si>
  <si>
    <t>PDR-E SDG1 2</t>
  </si>
  <si>
    <t>MAGUND_1_BKSSR2</t>
  </si>
  <si>
    <t>Bakersfield Solar 1</t>
  </si>
  <si>
    <t>Bakersfield PV 1, LLC</t>
  </si>
  <si>
    <t>INTTRB_6_UNIT</t>
  </si>
  <si>
    <t>International Turbine Research</t>
  </si>
  <si>
    <t>Dollar Wind LLC</t>
  </si>
  <si>
    <t>MSHGTS_6_MMARLF</t>
  </si>
  <si>
    <t>MIRAMAR LANDFILL</t>
  </si>
  <si>
    <t>MM San Diego LLC</t>
  </si>
  <si>
    <t>DRACKR_2_SOLAR1</t>
  </si>
  <si>
    <t>Dracker Solar Unit 1</t>
  </si>
  <si>
    <t>Blythe Solar 110, LLC</t>
  </si>
  <si>
    <t>SBERDO_2_RTS011</t>
  </si>
  <si>
    <t>SPVP011</t>
  </si>
  <si>
    <t>STOREY_7_MDRCHW</t>
  </si>
  <si>
    <t>Madera Canal Site 980</t>
  </si>
  <si>
    <t>Madera Chowchilla Water and Power</t>
  </si>
  <si>
    <t>ELECTR_7_PL1X3</t>
  </si>
  <si>
    <t>ELECTRA PH UNIT 1 &amp; 2 AGGREGATE</t>
  </si>
  <si>
    <t>SPBURN_7_SNOWMT</t>
  </si>
  <si>
    <t>Burney Creek Hydro</t>
  </si>
  <si>
    <t>Snow Mountain Hydro LLC</t>
  </si>
  <si>
    <t>CARBOU_7_UNIT 1</t>
  </si>
  <si>
    <t>CARIBOU PH 1 UNIT 1</t>
  </si>
  <si>
    <t>JOANEC_2_STABT1</t>
  </si>
  <si>
    <t>Santa Ana Storage 1</t>
  </si>
  <si>
    <t>Johanna Energy Center, LLC</t>
  </si>
  <si>
    <t>LTBERA_1_LB1SR1</t>
  </si>
  <si>
    <t>Little Bear Solar 1</t>
  </si>
  <si>
    <t>Little Bear Solar 1, LLC</t>
  </si>
  <si>
    <t>CENTRY_6_PL1X4</t>
  </si>
  <si>
    <t>CENTRY_6_GEN 1</t>
  </si>
  <si>
    <t>CENTURY GEN 1</t>
  </si>
  <si>
    <t xml:space="preserve">Colton Power, LP </t>
  </si>
  <si>
    <t>HUMBPP_6_UNITS</t>
  </si>
  <si>
    <t>HUMBPP_6_UNITS1</t>
  </si>
  <si>
    <t>Humboldt Bay Generating Station 1</t>
  </si>
  <si>
    <t>WESTPT_2_UNIT</t>
  </si>
  <si>
    <t>West Point Hydro Plant</t>
  </si>
  <si>
    <t>MIRLOM_2_LNDFL</t>
  </si>
  <si>
    <t>Milliken Landfill Solar</t>
  </si>
  <si>
    <t>PVN Milliken, LLC</t>
  </si>
  <si>
    <t>COGNAT_1_UNIT</t>
  </si>
  <si>
    <t>Stockton Biomas</t>
  </si>
  <si>
    <t>DTE Stockton, LLC</t>
  </si>
  <si>
    <t>SMPRIP_1_SMPSON</t>
  </si>
  <si>
    <t>Ripon Cogeneration Unit 1</t>
  </si>
  <si>
    <t>AltaGas Ripon Energy Inc.</t>
  </si>
  <si>
    <t>SCEW_2_PDRP163</t>
  </si>
  <si>
    <t>LCR AMS Hybrid West LA 2-W-LPIPO</t>
  </si>
  <si>
    <t>MRGT_6_MEF2</t>
  </si>
  <si>
    <t>Miramar Energy Facility II</t>
  </si>
  <si>
    <t>MRGT_6_MMAREF</t>
  </si>
  <si>
    <t>Miramar Energy Facility</t>
  </si>
  <si>
    <t>OMAR_2_UNIT 2</t>
  </si>
  <si>
    <t>KERN RIVER COGENERATION CO. UNIT 2</t>
  </si>
  <si>
    <t>ESCNDO_6_EB1BT1</t>
  </si>
  <si>
    <t>Escondido BESS 1</t>
  </si>
  <si>
    <t>ULTPFR_1_UNIT 1</t>
  </si>
  <si>
    <t>Rio Bravo Fresno</t>
  </si>
  <si>
    <t>SCEC_1_PDRP130</t>
  </si>
  <si>
    <t>Los Medanos Energy Center AGGREGATE</t>
  </si>
  <si>
    <t>SPANSH_6_FBEHY1</t>
  </si>
  <si>
    <t>Five Bears Hydroelectric</t>
  </si>
  <si>
    <t>Five Bears Hydro, LLC</t>
  </si>
  <si>
    <t>VESTAL_2_KERN</t>
  </si>
  <si>
    <t>VESTAL_6_KERNU1</t>
  </si>
  <si>
    <t>KERN RIVER PH 3 UNITS 1</t>
  </si>
  <si>
    <t>Kings River Conservation District</t>
  </si>
  <si>
    <t>OAK C_7_UNIT 3</t>
  </si>
  <si>
    <t>OAKLAND STATION C GT UNIT 3</t>
  </si>
  <si>
    <t>Dynegy Oakland LLC</t>
  </si>
  <si>
    <t>DISTILLATE</t>
  </si>
  <si>
    <t>GLNARM_7_UNIT 1</t>
  </si>
  <si>
    <t>GLEN ARM UNIT 1</t>
  </si>
  <si>
    <t>City of Pasadena</t>
  </si>
  <si>
    <t>PASA</t>
  </si>
  <si>
    <t>SLYCRK_1_UNIT 1</t>
  </si>
  <si>
    <t>SLY CREEK HYDRO</t>
  </si>
  <si>
    <t>South Feather Water and Power</t>
  </si>
  <si>
    <t>BLYTHE_1_SOLAR1</t>
  </si>
  <si>
    <t>Blythe Solar 1 Project</t>
  </si>
  <si>
    <t>Solar Blythe LLC</t>
  </si>
  <si>
    <t>MSTANG_2_SOLAR</t>
  </si>
  <si>
    <t>Mustang</t>
  </si>
  <si>
    <t>RE Mustang LLC</t>
  </si>
  <si>
    <t>CENTER_2_SOLAR1</t>
  </si>
  <si>
    <t>Pico Rivera</t>
  </si>
  <si>
    <t xml:space="preserve">DG Solar Lessee II, LLC (Pico Rivera) </t>
  </si>
  <si>
    <t>ELSEGN_2_UN1011</t>
  </si>
  <si>
    <t>El Segundo Energy Center 5/6</t>
  </si>
  <si>
    <t>El Segundo Energy Center LLC</t>
  </si>
  <si>
    <t>SANTGO_2_LNDFL1</t>
  </si>
  <si>
    <t>Bowerman Power</t>
  </si>
  <si>
    <t>DVLCYN_1_UNITS</t>
  </si>
  <si>
    <t>DVLCYN_1_UNIT 4</t>
  </si>
  <si>
    <t>DEVIL CANYON HYDRO UNIT 4</t>
  </si>
  <si>
    <t>SPICER_1_UNIT 2</t>
  </si>
  <si>
    <t>SPICER HYDRO UNIT 2</t>
  </si>
  <si>
    <t>CSTRVL_7_PL1X2</t>
  </si>
  <si>
    <t>Marina Land Fill Gas</t>
  </si>
  <si>
    <t>Monterey Regional Waste Management District</t>
  </si>
  <si>
    <t>WSNR_2_CVPDYN</t>
  </si>
  <si>
    <t>Central Valley 1</t>
  </si>
  <si>
    <t>CTW230</t>
  </si>
  <si>
    <t>BANCWAMI</t>
  </si>
  <si>
    <t>SMUDGO_7_UNIT 1</t>
  </si>
  <si>
    <t>SONOMA POWER PLANT</t>
  </si>
  <si>
    <t>VICTOR_1_LVSLR2</t>
  </si>
  <si>
    <t>Lone Valley Solar Park 2</t>
  </si>
  <si>
    <t>Lone Valley Solar Park II LLC</t>
  </si>
  <si>
    <t>AVENAL_6_SANDDG</t>
  </si>
  <si>
    <t>Sand Drag Solar Project</t>
  </si>
  <si>
    <t>Sand Drag LLC</t>
  </si>
  <si>
    <t>LTBEAR_1_LB4SR4</t>
  </si>
  <si>
    <t>Little Bear 4</t>
  </si>
  <si>
    <t>Little Bear Solar 4, LLC</t>
  </si>
  <si>
    <t>ESCNDO_6_EB2BT2</t>
  </si>
  <si>
    <t>Escondido BESS 2</t>
  </si>
  <si>
    <t>KELSO_2_UNITS</t>
  </si>
  <si>
    <t>KELSO_2_GTG6</t>
  </si>
  <si>
    <t>Mariposa Energy Project</t>
  </si>
  <si>
    <t>RVSIDE_6_SPRING</t>
  </si>
  <si>
    <t>RVSIDE_7_SPRGU3</t>
  </si>
  <si>
    <t>SBERDO_2_SNTANA</t>
  </si>
  <si>
    <t>SANTA ANA PSP</t>
  </si>
  <si>
    <t>HUMBSB_1_QF</t>
  </si>
  <si>
    <t>SMALL QF AGGREGATION - TRINITY</t>
  </si>
  <si>
    <t>REDMAN_6_AVSSR1</t>
  </si>
  <si>
    <t>Antelope Valley Solar</t>
  </si>
  <si>
    <t>AVS Phase 2, LLC</t>
  </si>
  <si>
    <t>MARTIN_1_SUNSET</t>
  </si>
  <si>
    <t>Sunset Reservoir - North Basin</t>
  </si>
  <si>
    <t>RE SFCity1, LP</t>
  </si>
  <si>
    <t>RUSCTY_2_UNITS</t>
  </si>
  <si>
    <t>RUSCTY_2_CTG1</t>
  </si>
  <si>
    <t>Russell City</t>
  </si>
  <si>
    <t>Russell City Energy Company, LLC</t>
  </si>
  <si>
    <t>GATWAY_2_PL1X3</t>
  </si>
  <si>
    <t>GATWAY_2_CTGB</t>
  </si>
  <si>
    <t>Gateway CTG B</t>
  </si>
  <si>
    <t>Gateway Generating Station</t>
  </si>
  <si>
    <t>LEBECS_7_CTG1</t>
  </si>
  <si>
    <t>CC Power Block 1 CTG1</t>
  </si>
  <si>
    <t>SUNRIS_2_UNIT 1</t>
  </si>
  <si>
    <t>Sunrise Power Project Unit 1</t>
  </si>
  <si>
    <t>SCEC_1_PDRP173</t>
  </si>
  <si>
    <t>LCR AMS Hybrid West LA 2-C-LSCE</t>
  </si>
  <si>
    <t>HENRTA_6_SOLAR1</t>
  </si>
  <si>
    <t>Lemoore 1</t>
  </si>
  <si>
    <t>Lemoore PV 1 LLC</t>
  </si>
  <si>
    <t>LTBEAR_1_LB4SR5</t>
  </si>
  <si>
    <t>Little Bear 4 Solar 5</t>
  </si>
  <si>
    <t>Little Bear Solar 5, LLC</t>
  </si>
  <si>
    <t>VOYAGR_2_VOAWD5</t>
  </si>
  <si>
    <t>Voyager Wind Oasis Alta</t>
  </si>
  <si>
    <t>STANIS_7_UNIT 1</t>
  </si>
  <si>
    <t>STANISLAUS HYDRO</t>
  </si>
  <si>
    <t>SLSTR1_2_SOLAR1</t>
  </si>
  <si>
    <t>Solar Star 1</t>
  </si>
  <si>
    <t>Solar Star California XIX, LLC</t>
  </si>
  <si>
    <t>KINGRV_7_UNIT 1</t>
  </si>
  <si>
    <t>KINGS RIVER HYDRO UNIT 1</t>
  </si>
  <si>
    <t>CSCCOG_1_UNIT 1</t>
  </si>
  <si>
    <t>SANTA CLARA CO-GEN</t>
  </si>
  <si>
    <t xml:space="preserve">City of Santa Clara DBA Silicon Valley Power (MSS Agreement - S14)              </t>
  </si>
  <si>
    <t>VALLEY_5_PERRIS</t>
  </si>
  <si>
    <t>MWD Perris Hydroelectric Recovery Plant</t>
  </si>
  <si>
    <t>SDG1_1_PDRP100</t>
  </si>
  <si>
    <t>PNCHPP_1_CTG1</t>
  </si>
  <si>
    <t>STARWOOD POWER - MIDWAY UNIT 1</t>
  </si>
  <si>
    <t>PIT5_7_PL1X2</t>
  </si>
  <si>
    <t>PIT5_7_UNIT 2</t>
  </si>
  <si>
    <t>Pit PH 5 Unit 2</t>
  </si>
  <si>
    <t>BUTTVL_7_UNIT 1</t>
  </si>
  <si>
    <t>BUTT VALLEY HYDRO</t>
  </si>
  <si>
    <t>SUMWHT_6_SWSSR1</t>
  </si>
  <si>
    <t>Summer Wheat Solar Farm</t>
  </si>
  <si>
    <t>GASNA 6P, LLC</t>
  </si>
  <si>
    <t>SPQUIN_6_SRPCQU</t>
  </si>
  <si>
    <t>Quincy Biomass</t>
  </si>
  <si>
    <t>Sierra Pacific Industries</t>
  </si>
  <si>
    <t>GENESI_2_STG2</t>
  </si>
  <si>
    <t>Genesis McCoy Solar Project</t>
  </si>
  <si>
    <t>KELSO_3_GTG9</t>
  </si>
  <si>
    <t>HENRTA_6_UNITA2</t>
  </si>
  <si>
    <t>GWF HENRIETTA PEAKER PLANT UNIT 2</t>
  </si>
  <si>
    <t>MRP San Joaquin Energy, LLC</t>
  </si>
  <si>
    <t>ALAMIT_2_PL1X3</t>
  </si>
  <si>
    <t>Alamitos Energy Center Unit 7</t>
  </si>
  <si>
    <t>AES Alamitos Energy LLC</t>
  </si>
  <si>
    <t>DISCOV_1_CHEVRN</t>
  </si>
  <si>
    <t>CHEVRON USA (EASTRIDGE)</t>
  </si>
  <si>
    <t>TOADTW_6_UNIT</t>
  </si>
  <si>
    <t>TOAD TOWN</t>
  </si>
  <si>
    <t>COLGNS_2_CNSSR1</t>
  </si>
  <si>
    <t xml:space="preserve">ColGreen North Shore </t>
  </si>
  <si>
    <t>MIR2</t>
  </si>
  <si>
    <t>IID</t>
  </si>
  <si>
    <t>STOILS_1_UNITS</t>
  </si>
  <si>
    <t>Chevron Richmond Refinery</t>
  </si>
  <si>
    <t>Chevron Products Company</t>
  </si>
  <si>
    <t>COCOPP_2_CTG3</t>
  </si>
  <si>
    <t>Marsh Landing 3</t>
  </si>
  <si>
    <t>NRG MARSH LANDING LLC</t>
  </si>
  <si>
    <t>RTEDDY_2_SRXSR4</t>
  </si>
  <si>
    <t>Rosamond West Solar Rosie X</t>
  </si>
  <si>
    <t>SUNSHN_2_LNDFL</t>
  </si>
  <si>
    <t>SUNSHN_2_LNDFL1</t>
  </si>
  <si>
    <t>Sunshine Gas Producers, L.L.C. Unit 1</t>
  </si>
  <si>
    <t>ARCOGN_2_UNITS</t>
  </si>
  <si>
    <t>WATSON COGENERATION</t>
  </si>
  <si>
    <t>Watson Cogernation Company</t>
  </si>
  <si>
    <t>OMAR_2_UNIT 3</t>
  </si>
  <si>
    <t>KERN RIVER COGENERATION CO. UNIT 3</t>
  </si>
  <si>
    <t>KRAMER_2_SEGS89</t>
  </si>
  <si>
    <t>LUZ SOLAR PARTNERS 8-9 AGGREGATE</t>
  </si>
  <si>
    <t>ALTA6B_2_WIND11</t>
  </si>
  <si>
    <t>Alta Wind 11</t>
  </si>
  <si>
    <t>Alta Interconnection Management III, LLC</t>
  </si>
  <si>
    <t>PLAINV_6_DSOLAR</t>
  </si>
  <si>
    <t xml:space="preserve">Western Antelope Dry Ranch </t>
  </si>
  <si>
    <t>Western Antelope Dry Ranch LLC</t>
  </si>
  <si>
    <t>7STDRD_1_SOLAR1</t>
  </si>
  <si>
    <t>Shafter Solar</t>
  </si>
  <si>
    <t>Shafter Solar, LLC</t>
  </si>
  <si>
    <t>MSTANG_2_SOLAR4</t>
  </si>
  <si>
    <t>Mustang 4</t>
  </si>
  <si>
    <t>RE Mustang 4 LLC</t>
  </si>
  <si>
    <t>BGCRK3_7_UNIT 1</t>
  </si>
  <si>
    <t>BIG CREEK PH 3 UNIT 1</t>
  </si>
  <si>
    <t>DTCHWD_6_QF</t>
  </si>
  <si>
    <t>VERNON_6_MALBRG</t>
  </si>
  <si>
    <t>VERNON_7_STG3</t>
  </si>
  <si>
    <t>DSRTSL_2_SOLAR1</t>
  </si>
  <si>
    <t>DSRTSL_2_SOLR1A</t>
  </si>
  <si>
    <t>Desert Stateline, LLC</t>
  </si>
  <si>
    <t>DTCHWD_2_BT4WND</t>
  </si>
  <si>
    <t>Brookfield Tehachapi 4</t>
  </si>
  <si>
    <t xml:space="preserve">Coram Tehachapi, L.P. </t>
  </si>
  <si>
    <t>DUANE_1_PL1X3</t>
  </si>
  <si>
    <t>DUANE_7_STG3</t>
  </si>
  <si>
    <t>Donald Von Raesfeld STG Unit 3</t>
  </si>
  <si>
    <t>Donald Von Raesfeld Power Plant</t>
  </si>
  <si>
    <t>LMEC_1_CTG1</t>
  </si>
  <si>
    <t>LOS MEDANOS CTG UNIT 1</t>
  </si>
  <si>
    <t>AGRICO_7_UNIT</t>
  </si>
  <si>
    <t>AGRICO_7_UNIT 2</t>
  </si>
  <si>
    <t>Fresno Cogen STG Unit 2</t>
  </si>
  <si>
    <t>Fresno Cogeneration Partners, LP</t>
  </si>
  <si>
    <t>EDMONS_2_NSPIN</t>
  </si>
  <si>
    <t>PUMP</t>
  </si>
  <si>
    <t>CWRS</t>
  </si>
  <si>
    <t>CHINO_2_JURUPA</t>
  </si>
  <si>
    <t>Jurupa</t>
  </si>
  <si>
    <t>California PV Energy, LLC</t>
  </si>
  <si>
    <t>SCEC_1_PDRP106</t>
  </si>
  <si>
    <t>OGROVE_6_CTG1</t>
  </si>
  <si>
    <t>Orange Grove</t>
  </si>
  <si>
    <t>Orange Grove LLC</t>
  </si>
  <si>
    <t>VERNON_6_GONZL2</t>
  </si>
  <si>
    <t>H. Gonzales Unit #2</t>
  </si>
  <si>
    <t>City of Vernon</t>
  </si>
  <si>
    <t>VERN</t>
  </si>
  <si>
    <t>MALIN_5_IBERDR</t>
  </si>
  <si>
    <t>Iberdrola Centroid Sytem Resource</t>
  </si>
  <si>
    <t>MALIN500</t>
  </si>
  <si>
    <t>BPAT</t>
  </si>
  <si>
    <t>BEKWJS_5_BV1SCEDYN</t>
  </si>
  <si>
    <t>Broadview 1</t>
  </si>
  <si>
    <t>WILLOWBEACH</t>
  </si>
  <si>
    <t>AZPS</t>
  </si>
  <si>
    <t>ALTA3A_2_CPCE8</t>
  </si>
  <si>
    <t>Alta Wind 8</t>
  </si>
  <si>
    <t>Alta Interconnection Management II, LLC</t>
  </si>
  <si>
    <t>LACIEN_2_VENICE</t>
  </si>
  <si>
    <t>MWD Venice Hydroelectric Recovery Plant</t>
  </si>
  <si>
    <t>FTSWRD_6_TRFORK</t>
  </si>
  <si>
    <t>Three Forks Water Power Project</t>
  </si>
  <si>
    <t>Grizzly Mountain Ranch</t>
  </si>
  <si>
    <t>INDIGO_1_UNIT 2</t>
  </si>
  <si>
    <t>INDIGO PEAKER UNIT 2</t>
  </si>
  <si>
    <t>Wildflower Energy LP</t>
  </si>
  <si>
    <t>BRDSLD_2_SHILO2</t>
  </si>
  <si>
    <t>SHILOH WIND PROJECT 2</t>
  </si>
  <si>
    <t>Shiloh Wind Project 2, LLC</t>
  </si>
  <si>
    <t>ULTPCH_1_UNIT 1</t>
  </si>
  <si>
    <t>Pacific Ultrapower Chinese Station</t>
  </si>
  <si>
    <t>SDG1_1_PDRP110</t>
  </si>
  <si>
    <t>PDR-E SDG1 1</t>
  </si>
  <si>
    <t>TKOPWR_6_HYDRO</t>
  </si>
  <si>
    <t>Bear Creek Hydroelectric Project</t>
  </si>
  <si>
    <t>Enel Green Power North America, Inc.</t>
  </si>
  <si>
    <t>SCEC_1_PDRP179</t>
  </si>
  <si>
    <t>REDOND_7_UNIT 5</t>
  </si>
  <si>
    <t>REDONDO GEN STA. UNIT 5</t>
  </si>
  <si>
    <t>AES Redondo Beach</t>
  </si>
  <si>
    <t>GARNET_2_HYDRO</t>
  </si>
  <si>
    <t>Whitewater Hydro</t>
  </si>
  <si>
    <t>Desert Water Agency</t>
  </si>
  <si>
    <t>PADUA_2_ONTARO</t>
  </si>
  <si>
    <t>ONTARIO/SIERRA HYDRO PSP</t>
  </si>
  <si>
    <t>RCKCRK_7_UNIT 1</t>
  </si>
  <si>
    <t>ROCK CREEK HYDRO UNIT 1</t>
  </si>
  <si>
    <t>BUCKWD_7_WINTCV</t>
  </si>
  <si>
    <t>Wintec Energy, Ltd.</t>
  </si>
  <si>
    <t>PLAINV_6_SOLARC</t>
  </si>
  <si>
    <t>Central Antelope Dry Ranch C</t>
  </si>
  <si>
    <t>Central Antelope Dry Ranch C, LLC</t>
  </si>
  <si>
    <t>ELECTR_7_UNIT 1</t>
  </si>
  <si>
    <t>ELECTRA UNIT 1</t>
  </si>
  <si>
    <t>DMDVLY_1_UNITS</t>
  </si>
  <si>
    <t>DMDVLY_1_GEN 9</t>
  </si>
  <si>
    <t>Diamond Valley Unit 9</t>
  </si>
  <si>
    <t>Metropolitan Water District of Southern California (MWD)</t>
  </si>
  <si>
    <t>Blythe Energy Center</t>
  </si>
  <si>
    <t>Blythe Energy Inc</t>
  </si>
  <si>
    <t>RICHMN_7_BAYENV</t>
  </si>
  <si>
    <t>BAY ENVIRONMENTAL (NOVE POWER)</t>
  </si>
  <si>
    <t>Bay Environmental Management</t>
  </si>
  <si>
    <t>ELKHIL_2_PL1X3</t>
  </si>
  <si>
    <t>ELKHIL_7_STG</t>
  </si>
  <si>
    <t>ELK HILLS STEAM TURBINE UNIT</t>
  </si>
  <si>
    <t>Elk Hills Power, LLC</t>
  </si>
  <si>
    <t>CSLR4S_2_SOLAR</t>
  </si>
  <si>
    <t>Csolar IV South</t>
  </si>
  <si>
    <t>CSolar IV South, LLC</t>
  </si>
  <si>
    <t>GARNET_1_UNITS</t>
  </si>
  <si>
    <t>GARNET GREEN POWER PROJECT AGGREGATE</t>
  </si>
  <si>
    <t>FPL Energy Green Power Wind, LLC</t>
  </si>
  <si>
    <t>CUYAMS_6_CUYSR1</t>
  </si>
  <si>
    <t>Cuyama Solar</t>
  </si>
  <si>
    <t>Cuyama Solar, LLC</t>
  </si>
  <si>
    <t>CPSTNO_7_PRMADS</t>
  </si>
  <si>
    <t>PRIMA DESCHECHA (CAPISTRANO)</t>
  </si>
  <si>
    <t>MM Prima Deshecha Energy LLC</t>
  </si>
  <si>
    <t>AKINGS_6_AMESR1</t>
  </si>
  <si>
    <t>American Kings Solar</t>
  </si>
  <si>
    <t>American Kings Solar, LLC</t>
  </si>
  <si>
    <t>INTKEP_2_HOLM 2</t>
  </si>
  <si>
    <t>HOLM HYDRO UNIT 2</t>
  </si>
  <si>
    <t>STOILS_1_UNIT 2</t>
  </si>
  <si>
    <t>ELKCRK_6_STONYG</t>
  </si>
  <si>
    <t>STONEY GORGE HYDRO AGGREGATE</t>
  </si>
  <si>
    <t>City of Santa Clara DBA Silicon Valley Power (MSS Agreement - S14)</t>
  </si>
  <si>
    <t>BLCKBT_2_STONEY</t>
  </si>
  <si>
    <t>BLACK BUTTE HYDRO</t>
  </si>
  <si>
    <t>KERNFT_1_UNITS</t>
  </si>
  <si>
    <t>KERN FRONT LIMITED</t>
  </si>
  <si>
    <t>ELCAJN_6_EB1BT1</t>
  </si>
  <si>
    <t>Eastern BESS 1</t>
  </si>
  <si>
    <t>SCEW_2_PDRP108</t>
  </si>
  <si>
    <t>SNCLRA_6_OXGEN</t>
  </si>
  <si>
    <t>OXGEN</t>
  </si>
  <si>
    <t>EF Oxnard LLC</t>
  </si>
  <si>
    <t>BGCRK3_7_UNIT 4</t>
  </si>
  <si>
    <t>BIG CREEK PH 3 UNIT 4</t>
  </si>
  <si>
    <t>CAMLOT_2_SOLAR2</t>
  </si>
  <si>
    <t>Columbia Two</t>
  </si>
  <si>
    <t>RE Columbia Two LLC</t>
  </si>
  <si>
    <t>ELDORO_7_UNIT 1</t>
  </si>
  <si>
    <t>El Dorado Unit 1</t>
  </si>
  <si>
    <t>El Dorado Irrigation District</t>
  </si>
  <si>
    <t>TENGEN_2_PL1X2</t>
  </si>
  <si>
    <t>TENGEN_6_UNIT 1</t>
  </si>
  <si>
    <t>Berry Petroleum Placerita, Unit 1</t>
  </si>
  <si>
    <t>BGCRK4_7_UNIT 1</t>
  </si>
  <si>
    <t>BIG CREEK PH 4 UNIT 1</t>
  </si>
  <si>
    <t>CARBOU_7_UNIT 5</t>
  </si>
  <si>
    <t>Caribou PH 2 Unit 5</t>
  </si>
  <si>
    <t>LARKSP_6_UNIT 2</t>
  </si>
  <si>
    <t>LARKSPUR PEAKER UNIT 2</t>
  </si>
  <si>
    <t>Tullock Hydro</t>
  </si>
  <si>
    <t xml:space="preserve">City of Santa Clara DBA Silicon Valley Power (MSS Agreement - S14) </t>
  </si>
  <si>
    <t>STNRES_1_UNIT</t>
  </si>
  <si>
    <t>Covanta Stanislaus</t>
  </si>
  <si>
    <t>Covanta Stanislaus, Inc.</t>
  </si>
  <si>
    <t>WASTE TO POWER</t>
  </si>
  <si>
    <t>GOLETA_2_QF</t>
  </si>
  <si>
    <t>GOLETA QFS</t>
  </si>
  <si>
    <t>HARDWK_6_STWBM1</t>
  </si>
  <si>
    <t>Still Water Ranch Dairy</t>
  </si>
  <si>
    <t>Still Water Power LLC</t>
  </si>
  <si>
    <t>INTKEP_2_KIRKW1</t>
  </si>
  <si>
    <t>KIRKWOOD HYDRO UNIT 1</t>
  </si>
  <si>
    <t>TRNQL8_2_AZUSR1</t>
  </si>
  <si>
    <t>Tranquillity 8 Azul</t>
  </si>
  <si>
    <t>Great Valley Solar 3, LLC</t>
  </si>
  <si>
    <t>USWNDR_2_SMUD2</t>
  </si>
  <si>
    <t>Solano Wind Project Phase 3</t>
  </si>
  <si>
    <t>Sacramento Municipal Utility District</t>
  </si>
  <si>
    <t>COLGAT_7_UNIT 1</t>
  </si>
  <si>
    <t>Colgate Powerhouse Unit 1</t>
  </si>
  <si>
    <t>Yuba County Water Agency</t>
  </si>
  <si>
    <t>SALTSP_7_UNITS</t>
  </si>
  <si>
    <t>SALTSP_7_UNIT 2</t>
  </si>
  <si>
    <t>Salt Springs Unit 2</t>
  </si>
  <si>
    <t>RNDMTN_2_SLSPHY1</t>
  </si>
  <si>
    <t>Silver Springs</t>
  </si>
  <si>
    <t>Mega Renewables</t>
  </si>
  <si>
    <t>CONTRL_1_RUSHCK</t>
  </si>
  <si>
    <t>RUSH CREEK</t>
  </si>
  <si>
    <t>COLUSA_2_PL1X3</t>
  </si>
  <si>
    <t>Colusa Generating Station</t>
  </si>
  <si>
    <t>OLDRIV_6_CESDBM</t>
  </si>
  <si>
    <t>Ces Dairy Biogas</t>
  </si>
  <si>
    <t>ABEC #4 LLC</t>
  </si>
  <si>
    <t>OLINDA_2_COYCRK</t>
  </si>
  <si>
    <t xml:space="preserve">MWD Coyote Creek Hydroelectric Recovery </t>
  </si>
  <si>
    <t>PADUA_6_MWDSDM</t>
  </si>
  <si>
    <t>San Dimas Hydroelectric Recovery Plant</t>
  </si>
  <si>
    <t>OAK C_7_UNIT 1</t>
  </si>
  <si>
    <t>OAKLAND STATION C GT UNIT 1</t>
  </si>
  <si>
    <t>NZWIND_6_WDSTR3</t>
  </si>
  <si>
    <t>Windstream 6041</t>
  </si>
  <si>
    <t>Windstream Operations, LLC</t>
  </si>
  <si>
    <t>PRCTVY_1_MIGBT1</t>
  </si>
  <si>
    <t>Miguel BESS</t>
  </si>
  <si>
    <t>San Diego Gas and Electric</t>
  </si>
  <si>
    <t>HAASPH_7_UNIT 1</t>
  </si>
  <si>
    <t>HAAS PH UNIT 1</t>
  </si>
  <si>
    <t>FORKBU_6_UNIT</t>
  </si>
  <si>
    <t>HYPOWER, INC. (FORKS OF BUTTE)</t>
  </si>
  <si>
    <t>DIXNLD_1_LNDFL</t>
  </si>
  <si>
    <t>Zero Waste Energy</t>
  </si>
  <si>
    <t>Zero Waste Energy Development Company LLC</t>
  </si>
  <si>
    <t>ADERA_1_SOLAR1</t>
  </si>
  <si>
    <t>Adera Solar</t>
  </si>
  <si>
    <t>Adera Solar, LLC</t>
  </si>
  <si>
    <t>DSRTSN_2_SOLAR1</t>
  </si>
  <si>
    <t>DSRTSN_2_SOLR1A</t>
  </si>
  <si>
    <t>Desert Sunlight 300</t>
  </si>
  <si>
    <t>Desert Sunlight Holdings, LLC</t>
  </si>
  <si>
    <t>MOSSLD_2_PSP1</t>
  </si>
  <si>
    <t>MOSSLD_2_PSP1G1</t>
  </si>
  <si>
    <t>MOSS LANDING CC PLANT 1, CTG UNIT 1</t>
  </si>
  <si>
    <t>CDWR07_2_GEN</t>
  </si>
  <si>
    <t>WNDGPP_2_NSPIN</t>
  </si>
  <si>
    <t>WOODWR_1_HYDRO</t>
  </si>
  <si>
    <t>Quinten Luallen</t>
  </si>
  <si>
    <t>SPRGVL_2_TULESC</t>
  </si>
  <si>
    <t>TULE RIVER HYDRO PLANT (SCE)</t>
  </si>
  <si>
    <t>SNCLRA_2_SPRHYD</t>
  </si>
  <si>
    <t>Springville Hydroelectric Generator</t>
  </si>
  <si>
    <t>Calleguas MWD</t>
  </si>
  <si>
    <t>ALTA6E_2_WIND10</t>
  </si>
  <si>
    <t>Alta Wind 10</t>
  </si>
  <si>
    <t>TITANS_2_TTSSR1</t>
  </si>
  <si>
    <t>Titan Solar 1 Pseudo</t>
  </si>
  <si>
    <t>IVLY2</t>
  </si>
  <si>
    <t>ETIWND_2_RTS017</t>
  </si>
  <si>
    <t>SPVP017</t>
  </si>
  <si>
    <t>SBERDO_2_PSP4</t>
  </si>
  <si>
    <t>SBERDO_7_STG4</t>
  </si>
  <si>
    <t>DMDVLY_1_GEN 6</t>
  </si>
  <si>
    <t>Diamond Valley Unit 6</t>
  </si>
  <si>
    <t>CNTRVL_6_UNIT</t>
  </si>
  <si>
    <t>Centerville</t>
  </si>
  <si>
    <t>SCEW_2_PDRP103</t>
  </si>
  <si>
    <t>ALT6DN_2_WIND7</t>
  </si>
  <si>
    <t>Pinyon Pines 1</t>
  </si>
  <si>
    <t>NCPA_7_GP1UN2</t>
  </si>
  <si>
    <t>NCPA GEO PLANT 1 UNIT 2</t>
  </si>
  <si>
    <t>HNTGBH_7_UNIT 2</t>
  </si>
  <si>
    <t>HUNTINGTON BEACH GEN STA. UNIT 2</t>
  </si>
  <si>
    <t>AES Huntington Beach</t>
  </si>
  <si>
    <t>SCEC_1_PDRP144</t>
  </si>
  <si>
    <t>BRODIE_2_WIND</t>
  </si>
  <si>
    <t>BRODIE_2_WIND2</t>
  </si>
  <si>
    <t>Coram Brodie Wind Project Section 15</t>
  </si>
  <si>
    <t>DMDVLY_1_GEN 11</t>
  </si>
  <si>
    <t>Diamond Valley Unit 11</t>
  </si>
  <si>
    <t>SNDBAR_7_UNIT 1</t>
  </si>
  <si>
    <t>SANDBAR</t>
  </si>
  <si>
    <t>Tri-Dam Power Authority</t>
  </si>
  <si>
    <t>RVSIDE_6_RERCU1</t>
  </si>
  <si>
    <t>Riverside Energy Res. Ctr Unit 1</t>
  </si>
  <si>
    <t>City of Riverside (MSSA)</t>
  </si>
  <si>
    <t>RVSD</t>
  </si>
  <si>
    <t>Russell City Energy Center</t>
  </si>
  <si>
    <t>CRESTA PH UNIT 1 &amp; 2 AGGREGATE</t>
  </si>
  <si>
    <t>DEERCR_6_UNIT 1</t>
  </si>
  <si>
    <t>DEER CREEK</t>
  </si>
  <si>
    <t>SCEC_1_PDRP124</t>
  </si>
  <si>
    <t>LCR AMS Hybrid West LA 1-C-LCRLL</t>
  </si>
  <si>
    <t>HOLSTR_1_SOLAR2</t>
  </si>
  <si>
    <t>Hollister Solar</t>
  </si>
  <si>
    <t>Hollister Solar LLC</t>
  </si>
  <si>
    <t>GEYS17_2_BOTRCK</t>
  </si>
  <si>
    <t>Bottle Rock Geothermal</t>
  </si>
  <si>
    <t>HINSON_6_LBECH1</t>
  </si>
  <si>
    <t>Long Beach Unit 1</t>
  </si>
  <si>
    <t>Long Beach Generation LLC</t>
  </si>
  <si>
    <t>CHARMN_2_PGONG1</t>
  </si>
  <si>
    <t>PROCTER  AND  GAMBLE OXNARD I</t>
  </si>
  <si>
    <t>COLUSA_2_CTG2</t>
  </si>
  <si>
    <t>DREWS_6_GEN 4</t>
  </si>
  <si>
    <t>DREWS UNIT 4</t>
  </si>
  <si>
    <t>ETIWND_2_RTS023</t>
  </si>
  <si>
    <t>SPVP023 Fontana RT Solar</t>
  </si>
  <si>
    <t>SBERDO_7_CT4A</t>
  </si>
  <si>
    <t>NAVYII_2_UNITS</t>
  </si>
  <si>
    <t>COSO POWER DEVELOPER (NAVY II) AGGREGATE</t>
  </si>
  <si>
    <t>Coso Power Developers</t>
  </si>
  <si>
    <t>GEYS17_7_UNIT17</t>
  </si>
  <si>
    <t>GEYSERS UNIT 17 (HEALDSBURG)</t>
  </si>
  <si>
    <t>SDG1_1_PDRP105</t>
  </si>
  <si>
    <t>AGRICO_6_PL3N5</t>
  </si>
  <si>
    <t>Fresno Peaker</t>
  </si>
  <si>
    <t>CALFTN_2_SOLAR</t>
  </si>
  <si>
    <t>California Flats North</t>
  </si>
  <si>
    <t>CA Flats Solar 130, LLC</t>
  </si>
  <si>
    <t>VICTOR_1_VDRYFA</t>
  </si>
  <si>
    <t xml:space="preserve">Victor Dry Farm Ranch A </t>
  </si>
  <si>
    <t>Victor Dry Farm Ranch A  LLC</t>
  </si>
  <si>
    <t>SANITR_6_CTG3</t>
  </si>
  <si>
    <t>LACSD CARSON WATER POLLUTION CTG3</t>
  </si>
  <si>
    <t>PIOPIC_2_CTG2</t>
  </si>
  <si>
    <t>Pio Pico Unit 2</t>
  </si>
  <si>
    <t>BUCKCK_7_PL1X2</t>
  </si>
  <si>
    <t>BUCKS CREEK AGGREGATE</t>
  </si>
  <si>
    <t>ADMEST_6_SOLAR</t>
  </si>
  <si>
    <t>Adams East</t>
  </si>
  <si>
    <t>RE Adams East, LLC</t>
  </si>
  <si>
    <t>ESQUON_6_LNDFIL</t>
  </si>
  <si>
    <t>Neal Road Landfill Generating Facility</t>
  </si>
  <si>
    <t>Ameresco Butte County LLC</t>
  </si>
  <si>
    <t>CORONS_6_CLRWTR</t>
  </si>
  <si>
    <t>CORONS_6_CLRCTG</t>
  </si>
  <si>
    <t>BALCHS_7_UNIT 1</t>
  </si>
  <si>
    <t>BALCH 1 PH UNIT 1</t>
  </si>
  <si>
    <t>NZWIND_2_WDSTR5</t>
  </si>
  <si>
    <t>Windstream 6111</t>
  </si>
  <si>
    <t>Wind Stream Operations, LLC</t>
  </si>
  <si>
    <t>CRELMN_6_RAMON2</t>
  </si>
  <si>
    <t>Ramona 2</t>
  </si>
  <si>
    <t>Sol Orchard San Diego 21, LLC</t>
  </si>
  <si>
    <t>WHITNY_6_SOLAR</t>
  </si>
  <si>
    <t>Whitney Point Solar</t>
  </si>
  <si>
    <t>Whitney Point Solar, LLC</t>
  </si>
  <si>
    <t>SCEN_6_PDRP101</t>
  </si>
  <si>
    <t>MOSSLD_2_PSP1G3</t>
  </si>
  <si>
    <t>MOSS LANDING CC PLANT 1, STG UNIT</t>
  </si>
  <si>
    <t>SALIRV_2_UNIT</t>
  </si>
  <si>
    <t>Salinas River Cogeneration</t>
  </si>
  <si>
    <t>Chevron Power Holdings, Inc</t>
  </si>
  <si>
    <t>PLACVL_1_RCKCRE</t>
  </si>
  <si>
    <t>Rock Creek Hydro</t>
  </si>
  <si>
    <t>Rock Creek Hydro, LLC</t>
  </si>
  <si>
    <t>MIRLOM_2_ONTARO</t>
  </si>
  <si>
    <t>Ontario RT Solar</t>
  </si>
  <si>
    <t>NZWIND_6_CALWND</t>
  </si>
  <si>
    <t>Wind Resource I</t>
  </si>
  <si>
    <t>CalWind Resources, Inc.</t>
  </si>
  <si>
    <t>NZWIND_6_WDSTR</t>
  </si>
  <si>
    <t>Windstream 39</t>
  </si>
  <si>
    <t>PIT5_7_UNIT 1</t>
  </si>
  <si>
    <t>PIT PH 5 UNIT 1</t>
  </si>
  <si>
    <t>THERMA_2_UNIT 2</t>
  </si>
  <si>
    <t>Thermalito P-G Unit 2</t>
  </si>
  <si>
    <t>BEARMT_1_UNIT</t>
  </si>
  <si>
    <t>Bear Mountain Limited</t>
  </si>
  <si>
    <t>SYCAMR_2_UNIT 2</t>
  </si>
  <si>
    <t>Sycamore Cogeneration Unit 2</t>
  </si>
  <si>
    <t>Chevron Power Holdings</t>
  </si>
  <si>
    <t>ELCAJN_6_LM6K</t>
  </si>
  <si>
    <t>El Cajon Energy Center</t>
  </si>
  <si>
    <t>El Cajon Energy, LLC</t>
  </si>
  <si>
    <t>BLM EAST Facility</t>
  </si>
  <si>
    <t>Coso Energy Developers</t>
  </si>
  <si>
    <t>BGCRK8_7_UNIT 1</t>
  </si>
  <si>
    <t>BIG CREEK PH 8 UNIT 1</t>
  </si>
  <si>
    <t>SCEC_1_PDRP104</t>
  </si>
  <si>
    <t>TRNQL8_2_ROJSR1</t>
  </si>
  <si>
    <t>Tranquillity 8 Rojo</t>
  </si>
  <si>
    <t>Great Valley Solar 1, LLC</t>
  </si>
  <si>
    <t>GLDFGR_6_SOLAR2</t>
  </si>
  <si>
    <t>Portal Ridge C</t>
  </si>
  <si>
    <t>Portal Ridge Solar C, LLC</t>
  </si>
  <si>
    <t>DELAMO_2_SOLAR6</t>
  </si>
  <si>
    <t>Freeway Springs</t>
  </si>
  <si>
    <t>Freeway Springs, LLC</t>
  </si>
  <si>
    <t>PRIMM_2_SOLAR1</t>
  </si>
  <si>
    <t>PRIMM_2_SOLRB1</t>
  </si>
  <si>
    <t xml:space="preserve">Silver State Solar Power South, LLC </t>
  </si>
  <si>
    <t>SPRGVL_2_QF</t>
  </si>
  <si>
    <t>SPRINGVILLE QFS</t>
  </si>
  <si>
    <t>LAKHDG_6_UNIT 1</t>
  </si>
  <si>
    <t>Lake Hodges Pumped Storage-Unit1</t>
  </si>
  <si>
    <t xml:space="preserve">San Diego County Water Authority                                                </t>
  </si>
  <si>
    <t>PUMPED STORAGE</t>
  </si>
  <si>
    <t>ESCNDO_6_PL1X2</t>
  </si>
  <si>
    <t>MMC Escondido Aggregate</t>
  </si>
  <si>
    <t>Escondido Energy Center</t>
  </si>
  <si>
    <t>CALGEN_1_UNITS</t>
  </si>
  <si>
    <t>Coso Navy 1</t>
  </si>
  <si>
    <t>Coso Finance Partners</t>
  </si>
  <si>
    <t>SCEW_2_PDRP130</t>
  </si>
  <si>
    <t>BLKCRK_2_SOLAR1</t>
  </si>
  <si>
    <t>BLKCRK_2_SOLR1B</t>
  </si>
  <si>
    <t>McCoy Solar, LLC</t>
  </si>
  <si>
    <t>MSQUIT_5_SERDYN</t>
  </si>
  <si>
    <t>SANTGO_2_MABBT1</t>
  </si>
  <si>
    <t>Millikan Avenue BESS</t>
  </si>
  <si>
    <t>PPA Grand Johanna LLC</t>
  </si>
  <si>
    <t>THERMA_2_UNIT 1</t>
  </si>
  <si>
    <t>Thermalito Gen Unit 1</t>
  </si>
  <si>
    <t>DSRTSN_2_SOLAR2</t>
  </si>
  <si>
    <t>DSRTSN_2_SOLR2B</t>
  </si>
  <si>
    <t>Desert Sunlight 250</t>
  </si>
  <si>
    <t>GYS7X8_7_UNIT 7</t>
  </si>
  <si>
    <t>Geysers Unit 7</t>
  </si>
  <si>
    <t>PARDEB_6_UNITS</t>
  </si>
  <si>
    <t>PARDEB_2_UNIT 3</t>
  </si>
  <si>
    <t>PARDEE HYDRO UNIT 3</t>
  </si>
  <si>
    <t>CORONS_6_CLRSTG</t>
  </si>
  <si>
    <t>POEPH_7_UNIT 1</t>
  </si>
  <si>
    <t>POE HYDRO UNIT 1</t>
  </si>
  <si>
    <t>ALTA4A_2_CPCW1</t>
  </si>
  <si>
    <t>Alta Wind 1</t>
  </si>
  <si>
    <t>NAROW2_2_UNIT</t>
  </si>
  <si>
    <t>Narrows Powerhouse Unit 2</t>
  </si>
  <si>
    <t>SBERDO_6_MILLCK</t>
  </si>
  <si>
    <t>MILL CREEK PSP</t>
  </si>
  <si>
    <t>GIFFEN_6_SOLAR</t>
  </si>
  <si>
    <t>Giffen Solar Station</t>
  </si>
  <si>
    <t>TX-ELK_6_SOLAR1</t>
  </si>
  <si>
    <t>Castor</t>
  </si>
  <si>
    <t>Green Light FIT 1, LLC</t>
  </si>
  <si>
    <t>HATRDG_2_WIND</t>
  </si>
  <si>
    <t>Hatchet Ridge Wind Farm</t>
  </si>
  <si>
    <t>Hatchet Ridge Wind, LLC</t>
  </si>
  <si>
    <t>SCEC_1_PDRP117</t>
  </si>
  <si>
    <t>HAASPH_7_UNIT 2</t>
  </si>
  <si>
    <t>HAAS PH UNIT 2</t>
  </si>
  <si>
    <t>SUNRIS_2_UNIT 3</t>
  </si>
  <si>
    <t>Sunrise Power Project Unit 3</t>
  </si>
  <si>
    <t>CALPIN_1_AGNEW</t>
  </si>
  <si>
    <t>Agnews Power Plant</t>
  </si>
  <si>
    <t>O.L.S. Energy-Agnews, Inc.</t>
  </si>
  <si>
    <t>KERKH1_7_UNIT 1</t>
  </si>
  <si>
    <t>KERKHOFF PH 1 UNIT #1</t>
  </si>
  <si>
    <t>GARLND_2_GASLRA</t>
  </si>
  <si>
    <t>Garland A</t>
  </si>
  <si>
    <t>RE GARLAND A LLC</t>
  </si>
  <si>
    <t>GIFFEN_6_SOLAR1</t>
  </si>
  <si>
    <t>Aspiration Solar G</t>
  </si>
  <si>
    <t>Aspiration Solar G LLC</t>
  </si>
  <si>
    <t>RVSIDE_6_SOLAR1</t>
  </si>
  <si>
    <t>Tequesquite Landfill Solar Project</t>
  </si>
  <si>
    <t>Solar Star California XXXI, LLC</t>
  </si>
  <si>
    <t>OAK L_1_GTG1</t>
  </si>
  <si>
    <t>MWWTP PGS 2 - Turbine</t>
  </si>
  <si>
    <t>EAST BAY MUNICIPAL UTILITY DISTRICT</t>
  </si>
  <si>
    <t>KERMAN_6_SOLAR1</t>
  </si>
  <si>
    <t>Fresno Solar South</t>
  </si>
  <si>
    <t>SCEC_1_PDRP119</t>
  </si>
  <si>
    <t>WLDWD_1_SOLAR1</t>
  </si>
  <si>
    <t>Wildwood Solar I</t>
  </si>
  <si>
    <t>Wildwood Solar I, LLC</t>
  </si>
  <si>
    <t>TIGRCK_7_UNITS</t>
  </si>
  <si>
    <t>TIGRCK_7_UNIT 2</t>
  </si>
  <si>
    <t>Tiger Creek Unit 2</t>
  </si>
  <si>
    <t>FLOWD_6_QF</t>
  </si>
  <si>
    <t>Clearwater Power Plant</t>
  </si>
  <si>
    <t>CTNWDP_1_QF</t>
  </si>
  <si>
    <t>SMALL QF AGGREGATION - BURNEY</t>
  </si>
  <si>
    <t>DALYCT_1_FCELL</t>
  </si>
  <si>
    <t>PGE San Francisco State Fuel Cell</t>
  </si>
  <si>
    <t>SENTNL_2_CTG6</t>
  </si>
  <si>
    <t>Sentinel Unit 6</t>
  </si>
  <si>
    <t>Sentinel Energy Center, LLC</t>
  </si>
  <si>
    <t>WAUKNA_1_SOLAR</t>
  </si>
  <si>
    <t>Corcoran Solar</t>
  </si>
  <si>
    <t>CED Corcoran Solar, LLC</t>
  </si>
  <si>
    <t>HINSON_6_LBECH4</t>
  </si>
  <si>
    <t>Long Beach Unit 4</t>
  </si>
  <si>
    <t>SCHLTE_1_PL1X3</t>
  </si>
  <si>
    <t>SCHLTE_1_UNITA3</t>
  </si>
  <si>
    <t>Tracy Combined Cycle Plant</t>
  </si>
  <si>
    <t>GWF Energy, LLC</t>
  </si>
  <si>
    <t>PINFLT_7_UNITS</t>
  </si>
  <si>
    <t>PINFLT_7_UNIT 2</t>
  </si>
  <si>
    <t>VEDDER_1_SEKERN</t>
  </si>
  <si>
    <t>TEXACO EXPLORATION &amp; PROD (SE KERN RIVER</t>
  </si>
  <si>
    <t>Northern California Power Agency - Lodi Energy Center</t>
  </si>
  <si>
    <t>PINE FLAT HYDRO AGGREGATE</t>
  </si>
  <si>
    <t>CWRP</t>
  </si>
  <si>
    <t>ZOND_6_UNIT</t>
  </si>
  <si>
    <t>ZOND WINDSYSTEMS INC.</t>
  </si>
  <si>
    <t>Rooney Ranch Wind, LLC</t>
  </si>
  <si>
    <t>HELMPG_7_UNIT 2</t>
  </si>
  <si>
    <t>HELMS PUMP-GEN UNIT 2</t>
  </si>
  <si>
    <t>LITLRK_6_SOLAR2</t>
  </si>
  <si>
    <t>Palmdale 18</t>
  </si>
  <si>
    <t xml:space="preserve">SEPV18, LLC </t>
  </si>
  <si>
    <t>ETIWND_6_MWDETI</t>
  </si>
  <si>
    <t>ETIWANDA RECOVERY HYDRO</t>
  </si>
  <si>
    <t>SCEC_1_PDRP102</t>
  </si>
  <si>
    <t>RECTOR_2_QF</t>
  </si>
  <si>
    <t>Kaweah Unit 1</t>
  </si>
  <si>
    <t>Kaweah River Power Authority</t>
  </si>
  <si>
    <t>MTWIND_1_UNIT 1</t>
  </si>
  <si>
    <t>Mountain View Power Project I</t>
  </si>
  <si>
    <t>Mountain View Power Partners, L.L.C.</t>
  </si>
  <si>
    <t>KRAMER_2_SEGS 9</t>
  </si>
  <si>
    <t>WISHON_6_UNITS</t>
  </si>
  <si>
    <t>WISHON_6_UNIT 1</t>
  </si>
  <si>
    <t>WISHON HYDRO UNIT 1</t>
  </si>
  <si>
    <t>RVSIDE_2_RERCU3</t>
  </si>
  <si>
    <t>Riverside Energy Res. Ctr Unit 3</t>
  </si>
  <si>
    <t>FMEADO_7_UNIT</t>
  </si>
  <si>
    <t>FRENCH MEADOWS HYDRO</t>
  </si>
  <si>
    <t>Placer County Water Agency</t>
  </si>
  <si>
    <t>DRUM_7_UNIT 5</t>
  </si>
  <si>
    <t>DRUM PH 2 UNIT 5</t>
  </si>
  <si>
    <t>BIGSKY_2_SOLAR7</t>
  </si>
  <si>
    <t>Big Sky Solar 1</t>
  </si>
  <si>
    <t>Antelope DSR 1, LLC</t>
  </si>
  <si>
    <t>LASSEN_6_UNITS</t>
  </si>
  <si>
    <t>Honey Lake Power</t>
  </si>
  <si>
    <t>HL Power Company</t>
  </si>
  <si>
    <t>HUMBPP_6_UNITS2</t>
  </si>
  <si>
    <t>Humboldt Bay Generating Station 2</t>
  </si>
  <si>
    <t>WRGHTP_7_AMENGY</t>
  </si>
  <si>
    <t>SMALL QF AGGREGATION - LOS BANOS</t>
  </si>
  <si>
    <t>CHINO_2_SOLAR2</t>
  </si>
  <si>
    <t>Kona Solar - Terra Francesca</t>
  </si>
  <si>
    <t>Kona Solar, LLC</t>
  </si>
  <si>
    <t>ADOBEE_1_SOLAR</t>
  </si>
  <si>
    <t>Adobe Solar</t>
  </si>
  <si>
    <t>Adobe Solar, LLC</t>
  </si>
  <si>
    <t>DSFLWR_2_WS2SR1</t>
  </si>
  <si>
    <t>Willow Springs 2</t>
  </si>
  <si>
    <t>Willow Springs Solar, LLC</t>
  </si>
  <si>
    <t>SLSTR1_2_SOLR1A</t>
  </si>
  <si>
    <t>DMDVLY_1_GEN 10</t>
  </si>
  <si>
    <t>Diamond Valley Unit 10</t>
  </si>
  <si>
    <t>DIABLO_7_UNIT 2</t>
  </si>
  <si>
    <t>Diablo Canyon Unit 2</t>
  </si>
  <si>
    <t>URANIUM</t>
  </si>
  <si>
    <t>MONLTH_6_BATTRY</t>
  </si>
  <si>
    <t>Tehachapi Storage Project</t>
  </si>
  <si>
    <t>WEBER_6_FORWRD</t>
  </si>
  <si>
    <t>Forward</t>
  </si>
  <si>
    <t>Ameresco Forward LLC</t>
  </si>
  <si>
    <t>BUCKCK_7_OAKFLT</t>
  </si>
  <si>
    <t>Oak Flat</t>
  </si>
  <si>
    <t>Silver State South</t>
  </si>
  <si>
    <t>PUTHCR_1_SOLAR1</t>
  </si>
  <si>
    <t>Putah Creek Solar Farm</t>
  </si>
  <si>
    <t>Putah Creek Solar Farms LLC</t>
  </si>
  <si>
    <t>VACADX_1_NAS</t>
  </si>
  <si>
    <t>VACA-DIXON BATTERY</t>
  </si>
  <si>
    <t>Pacific Gas and Electric Company</t>
  </si>
  <si>
    <t>COLUSA_2_STG</t>
  </si>
  <si>
    <t>VERNON_6_GONZL1</t>
  </si>
  <si>
    <t>H. Gonzales Unit #1</t>
  </si>
  <si>
    <t>ETIWND_6_GRPLND</t>
  </si>
  <si>
    <t>Grapeland Peaker</t>
  </si>
  <si>
    <t>INDIGO_1_UNIT 3</t>
  </si>
  <si>
    <t>INDIGO PEAKER UNIT 3</t>
  </si>
  <si>
    <t>KNGBRG_1_KBSLR2</t>
  </si>
  <si>
    <t>Kingsburg2</t>
  </si>
  <si>
    <t>Tulare PV II, LLC</t>
  </si>
  <si>
    <t>AGUCAL_5_SOLAR1</t>
  </si>
  <si>
    <t>Agua Caliente Solar</t>
  </si>
  <si>
    <t>Agua Caliente Solar, LLC</t>
  </si>
  <si>
    <t>Pastoria Energy Facility, LLC</t>
  </si>
  <si>
    <t>DMDVLY_1_GEN 12</t>
  </si>
  <si>
    <t>Diamond Valley Unit 12</t>
  </si>
  <si>
    <t>RUSCTY_2_STG</t>
  </si>
  <si>
    <t>SUNSHN_2_LNDFL5</t>
  </si>
  <si>
    <t>Sunshine Gas Producers, L.L.C. Unit 5</t>
  </si>
  <si>
    <t>SLUISP_2_UNITS</t>
  </si>
  <si>
    <t>SLUISP_2_UNIT 8</t>
  </si>
  <si>
    <t>San Luis P-G Unit 8</t>
  </si>
  <si>
    <t>ONLLPP_6_UNITS</t>
  </si>
  <si>
    <t>O'NEILL PUMP-GEN (AGGREGATE)</t>
  </si>
  <si>
    <t>Western Area Power Administration</t>
  </si>
  <si>
    <t>BURNYF_2_UNIT 1</t>
  </si>
  <si>
    <t>Burney Forest Power</t>
  </si>
  <si>
    <t>Burney Forest Products</t>
  </si>
  <si>
    <t>SCEC_1_PDRP180</t>
  </si>
  <si>
    <t>PDR-F SCEC</t>
  </si>
  <si>
    <t>VACADX_1_SOLAR</t>
  </si>
  <si>
    <t>Vaca-Dixon Solar Station</t>
  </si>
  <si>
    <t>RSMSLR_6_SOLAR1</t>
  </si>
  <si>
    <t>Rosamond One</t>
  </si>
  <si>
    <t>RE Rosamond One LLC</t>
  </si>
  <si>
    <t>CARLS1_2_CARCT1</t>
  </si>
  <si>
    <t>CARLS1_2_CTG7</t>
  </si>
  <si>
    <t>SANITR_6_CTG1</t>
  </si>
  <si>
    <t>LACSD CARSON WATER POLLUTION CTG1</t>
  </si>
  <si>
    <t>SPRINGS GENERATION PROJECT AGGREGATE</t>
  </si>
  <si>
    <t>VESTAL_2_SOLAR1</t>
  </si>
  <si>
    <t>NICOLIS</t>
  </si>
  <si>
    <t>Nicolis, LLC</t>
  </si>
  <si>
    <t>MANTEC_1_ML1SR1</t>
  </si>
  <si>
    <t>Manteca  Land 1</t>
  </si>
  <si>
    <t>Manteca PV 1, LLC</t>
  </si>
  <si>
    <t>PSWEET_7_QFUNTS</t>
  </si>
  <si>
    <t>ROLLIN_6_UNIT</t>
  </si>
  <si>
    <t>ROLLINS HYDRO</t>
  </si>
  <si>
    <t>Nevada Irrigation District</t>
  </si>
  <si>
    <t>DUTCH2_7_UNIT 1</t>
  </si>
  <si>
    <t>DUTCH FLAT 2 PH</t>
  </si>
  <si>
    <t>ALAMIT_7_UNIT 5</t>
  </si>
  <si>
    <t>ALAMITOS GEN STA. UNIT 5</t>
  </si>
  <si>
    <t>AES Alamitos</t>
  </si>
  <si>
    <t>COLVIL_7_PL1X2</t>
  </si>
  <si>
    <t>COLVIL_7_UNIT 2</t>
  </si>
  <si>
    <t>COLLIERVILLE HYDRO UNIT 2</t>
  </si>
  <si>
    <t>ALAMIT_7_STG1S</t>
  </si>
  <si>
    <t>MRCHNT_2_PL1X3</t>
  </si>
  <si>
    <t>MRCHNT_2_CTG2</t>
  </si>
  <si>
    <t>Desert Star Energy Center CT2</t>
  </si>
  <si>
    <t>San Diego Gas and Electric Company</t>
  </si>
  <si>
    <t>BLM E_2_UNIT 7</t>
  </si>
  <si>
    <t>COSO ENERGY DEVELOPERS - BLM EAST UNIT 7</t>
  </si>
  <si>
    <t>MRCHNT_2_CTG1</t>
  </si>
  <si>
    <t>Desert Star Energy Center CT1</t>
  </si>
  <si>
    <t>SNCLRA_2_HOWLNG</t>
  </si>
  <si>
    <t>Houwelings Nurseries Oxnard, Inc</t>
  </si>
  <si>
    <t>SUNSLR_1_SSVSR1</t>
  </si>
  <si>
    <t>Sunshine Valley Solar 1</t>
  </si>
  <si>
    <t>Sunshine Valley Solar, LLC</t>
  </si>
  <si>
    <t>VEA</t>
  </si>
  <si>
    <t>PGEB_2_PDRP104</t>
  </si>
  <si>
    <t>CRSTWD_6_KUMYAY</t>
  </si>
  <si>
    <t>Kumeyaay Wind Farm</t>
  </si>
  <si>
    <t>Kumeyaay Wind LLC</t>
  </si>
  <si>
    <t>SCEW_2_PDRP124</t>
  </si>
  <si>
    <t>CAMCHE_1_UNIT 1</t>
  </si>
  <si>
    <t>Camanche 1</t>
  </si>
  <si>
    <t>CHEVCD_6_UNIT</t>
  </si>
  <si>
    <t>CHEVRON USA (TAFT/CADET)</t>
  </si>
  <si>
    <t>SCEW_2_PDRP122</t>
  </si>
  <si>
    <t>SLRMS3_2_SRMSR1</t>
  </si>
  <si>
    <t>SILVER RIDGE MOUNT SIGNAL 3</t>
  </si>
  <si>
    <t>IMPERIAL VALLEY SOLAR 3, LLC</t>
  </si>
  <si>
    <t>SCEC_1_PDRP127</t>
  </si>
  <si>
    <t>PIT5_7_PL3X4</t>
  </si>
  <si>
    <t>PIT5_7_UNIT 3</t>
  </si>
  <si>
    <t>PIT PH 5 UNIT 3</t>
  </si>
  <si>
    <t>HELMPG_7_UNIT 3</t>
  </si>
  <si>
    <t>HELMS PUMP-GEN UNIT 3</t>
  </si>
  <si>
    <t>GILRPP_1_UNIT 1</t>
  </si>
  <si>
    <t>Gilroy Energy Center Unit 1</t>
  </si>
  <si>
    <t>SCEW_2_PDRP117</t>
  </si>
  <si>
    <t>SANLOB_1_OSFBM1</t>
  </si>
  <si>
    <t>HZIU Kompogas SLO</t>
  </si>
  <si>
    <t>Old Santa Fe Road</t>
  </si>
  <si>
    <t>MOSSLD_2_PSP1G2</t>
  </si>
  <si>
    <t>MOSS LANDING CC PLANT 1, CTG UNIT 2</t>
  </si>
  <si>
    <t>STOREY_2_MDRCH2</t>
  </si>
  <si>
    <t>Madera Chowchilla 2</t>
  </si>
  <si>
    <t>Madera Chowchilla Water and Power Authority</t>
  </si>
  <si>
    <t>CONTRL_1_LUNDY</t>
  </si>
  <si>
    <t>LUNDY</t>
  </si>
  <si>
    <t>STROUD_6_SOLAR</t>
  </si>
  <si>
    <t>Stroud Solar Station</t>
  </si>
  <si>
    <t>VISTA_6_QF</t>
  </si>
  <si>
    <t>VISTA QFS</t>
  </si>
  <si>
    <t>PIOPIC_2_CTG3</t>
  </si>
  <si>
    <t>Pio Pico Unit 3</t>
  </si>
  <si>
    <t>COCOPP_2_CTG2</t>
  </si>
  <si>
    <t>Marsh Landing 2</t>
  </si>
  <si>
    <t>PEORIA_1_SOLAR</t>
  </si>
  <si>
    <t>Sonora 1</t>
  </si>
  <si>
    <t>Fresh Air Energy IV, LLC</t>
  </si>
  <si>
    <t>CHILLS_7_UNITA1</t>
  </si>
  <si>
    <t>Sycamore Energy 2</t>
  </si>
  <si>
    <t>Sycamore Energy 2 LLC</t>
  </si>
  <si>
    <t>FTSWRD_7_QFUNTS</t>
  </si>
  <si>
    <t>ALLGNY_6_HYDRO1</t>
  </si>
  <si>
    <t>Salmon Creek Hydroelectric Project</t>
  </si>
  <si>
    <t>Salmon Creek Hydroelectric Company, LLC</t>
  </si>
  <si>
    <t>SCEW_2_PDRP164</t>
  </si>
  <si>
    <t>LCR AMS Hybrid West LA 2-W-LLACC</t>
  </si>
  <si>
    <t>VACADX_1_UNITA1</t>
  </si>
  <si>
    <t>CalPeak Power Vaca Dixon Unit 1</t>
  </si>
  <si>
    <t>CalPeak Power - Vaca-Dixon LLC</t>
  </si>
  <si>
    <t>BANGOR_6_HYDRO</t>
  </si>
  <si>
    <t>Virginia Ranch Dam Powerplant</t>
  </si>
  <si>
    <t>Browns Valley Irrigation District (BVID)</t>
  </si>
  <si>
    <t>OLSEN_2_UNIT</t>
  </si>
  <si>
    <t>OLSEN POWER PARTNERS</t>
  </si>
  <si>
    <t>Olsen Power Partners</t>
  </si>
  <si>
    <t>WOLFSK_1_UNITA1</t>
  </si>
  <si>
    <t>Wolfskill Energy Center</t>
  </si>
  <si>
    <t>STOREY_2_MDRCH4</t>
  </si>
  <si>
    <t>Madera Chowchilla 4</t>
  </si>
  <si>
    <t>DAIRLD_1_MD2BM1</t>
  </si>
  <si>
    <t>Madera Digester Genset 2</t>
  </si>
  <si>
    <t>Madera Renewable Energy LLC</t>
  </si>
  <si>
    <t>VOLTA_6_BAILCK</t>
  </si>
  <si>
    <t>Bailey Creek Ranch</t>
  </si>
  <si>
    <t>Bailey Creek Hydroelectric, Inc.</t>
  </si>
  <si>
    <t>SCEC_1_PDRP111</t>
  </si>
  <si>
    <t>WALNUT_7_WCOVST</t>
  </si>
  <si>
    <t>MM West Covina - ST Unit</t>
  </si>
  <si>
    <t>MM West Covina LLC</t>
  </si>
  <si>
    <t>BLM W_2_UNIT 9</t>
  </si>
  <si>
    <t>COSO ENERGY DEVELOPERS - BLM WEST UNIT 9</t>
  </si>
  <si>
    <t>SHELRF_1_UNITS</t>
  </si>
  <si>
    <t>SHELRF_7_UNIT 1</t>
  </si>
  <si>
    <t>Shell Oil Refinery Unit 1</t>
  </si>
  <si>
    <t>Martinez Refining Company-Division of Equilon Enterprises, LLC</t>
  </si>
  <si>
    <t>WADHAM_6_UNIT</t>
  </si>
  <si>
    <t>Wadham Energy LP</t>
  </si>
  <si>
    <t>MONTPH_7_UNITS</t>
  </si>
  <si>
    <t>MONTICELLO HYDRO AGGREGATE</t>
  </si>
  <si>
    <t>FLOWD2_2_FPLWND</t>
  </si>
  <si>
    <t>DIABLO WINDS</t>
  </si>
  <si>
    <t>Diablo Winds, LLC</t>
  </si>
  <si>
    <t>VEGA_6_SOLAR1</t>
  </si>
  <si>
    <t>Vega Solar</t>
  </si>
  <si>
    <t>Vega Solar, LLC</t>
  </si>
  <si>
    <t>BREGGO_6_DEGRSL</t>
  </si>
  <si>
    <t>Desert Green Solar Farm</t>
  </si>
  <si>
    <t>Desert Green Solar Farm, LLC</t>
  </si>
  <si>
    <t>SCEC_1_PDRP134</t>
  </si>
  <si>
    <t>ELSEGN_2_UN2021</t>
  </si>
  <si>
    <t>ELSEGN_2_UNIT21</t>
  </si>
  <si>
    <t>El Segundo Energy Center Unit 7</t>
  </si>
  <si>
    <t>NAVYII_2_UNIT 6</t>
  </si>
  <si>
    <t>COSO Power Developers (Navy II) Unit 6</t>
  </si>
  <si>
    <t>DSRTSN_2_SOLR2A</t>
  </si>
  <si>
    <t>WARNE_2_UNIT</t>
  </si>
  <si>
    <t>WARNE HYDRO AGGREGATE</t>
  </si>
  <si>
    <t>SCEC_1_PDRP146</t>
  </si>
  <si>
    <t>KYCORA_6_KMSBT1</t>
  </si>
  <si>
    <t>Kearny Mesa Storage</t>
  </si>
  <si>
    <t>Kearny Mesa Storage, LLC</t>
  </si>
  <si>
    <t>LAROA2_2_UNITA1</t>
  </si>
  <si>
    <t>LAROA2_2_STG 2C</t>
  </si>
  <si>
    <t>CENTRAL LA ROSITA II STEAM TURBINE</t>
  </si>
  <si>
    <t>Energia de Baja California, S. de R.L. de C.V.</t>
  </si>
  <si>
    <t>GWFPWR_1_UNITS</t>
  </si>
  <si>
    <t>Hanford Peaker Plant</t>
  </si>
  <si>
    <t>TXMCKT_6_UNIT</t>
  </si>
  <si>
    <t>McKittrick Cogen</t>
  </si>
  <si>
    <t>Chevron USA Inc</t>
  </si>
  <si>
    <t>HMLTBR_6_UNITS</t>
  </si>
  <si>
    <t>HAMILTON BRANCH PH (AGGREGATE)</t>
  </si>
  <si>
    <t>TRNQL8_2_VERSR1</t>
  </si>
  <si>
    <t>Tranquillity 8 Verde</t>
  </si>
  <si>
    <t>Great Valley Solar 2, LLC</t>
  </si>
  <si>
    <t>VLCNTR_6_VCSLR2</t>
  </si>
  <si>
    <t>Valley Center 2</t>
  </si>
  <si>
    <t>Sol Orchard San Diego 23, LLC</t>
  </si>
  <si>
    <t>RIOBRV_6_UNIT 1</t>
  </si>
  <si>
    <t>RIO BRAVO HYDRO</t>
  </si>
  <si>
    <t>OLCESE WATER DISTRICT</t>
  </si>
  <si>
    <t>MOORPK_6_QF</t>
  </si>
  <si>
    <t>MOORPARK QFS</t>
  </si>
  <si>
    <t>GRSCRK_6_BGCKWW</t>
  </si>
  <si>
    <t>BIG CREEK WATER WORKS - CEDAR FLAT</t>
  </si>
  <si>
    <t>Big Creek Water Works, Ltd.</t>
  </si>
  <si>
    <t>PVERDE_5_SCEDYN</t>
  </si>
  <si>
    <t>MALIN_5_GCPDDYN</t>
  </si>
  <si>
    <t>Grant County Hydro Facilities</t>
  </si>
  <si>
    <t>CHINO_2_SOLAR</t>
  </si>
  <si>
    <t>Chino RT Solar 1</t>
  </si>
  <si>
    <t>SANDLT_2_SUNITS</t>
  </si>
  <si>
    <t>Mojave Solar</t>
  </si>
  <si>
    <t>Mojave Solar, LLC</t>
  </si>
  <si>
    <t>CROKET_7_UNIT</t>
  </si>
  <si>
    <t>CROCKETT COGEN</t>
  </si>
  <si>
    <t>PALOMR_7_STG3</t>
  </si>
  <si>
    <t>SCEW_2_PDRP159</t>
  </si>
  <si>
    <t>LCR AMS Hybrid West LA 1-W-LNEI1</t>
  </si>
  <si>
    <t>LMBEPK_2_UNITA2</t>
  </si>
  <si>
    <t>Creed Energy Center, Unit #1</t>
  </si>
  <si>
    <t>Creed Energy Facility, LLC</t>
  </si>
  <si>
    <t>PGEB_2_PDRP105</t>
  </si>
  <si>
    <t>DRUM_7_PL3X4</t>
  </si>
  <si>
    <t>DRUM_7_UNIT 4</t>
  </si>
  <si>
    <t>Drum PH 1 Unit 4</t>
  </si>
  <si>
    <t>ALMASL_2_GS1SR1</t>
  </si>
  <si>
    <t>Almasol Generating Station 1</t>
  </si>
  <si>
    <t>Maverick Solar, LLC</t>
  </si>
  <si>
    <t>VICTOR_1_SOLAR3</t>
  </si>
  <si>
    <t>Adelanto Solar 2</t>
  </si>
  <si>
    <t>Adelanto Solar II, LLC</t>
  </si>
  <si>
    <t>PAIGES_6_SOLAR</t>
  </si>
  <si>
    <t>Paige Solar</t>
  </si>
  <si>
    <t>Westside Solar, LLC</t>
  </si>
  <si>
    <t>LITLRK_6_SEPV01</t>
  </si>
  <si>
    <t>Gestamp Solar 1</t>
  </si>
  <si>
    <t>SEPV1, LLC</t>
  </si>
  <si>
    <t>SLUISP_2_UNIT 6</t>
  </si>
  <si>
    <t>San Luis P-G Unit 6</t>
  </si>
  <si>
    <t>GWFPWR_1_CT 2</t>
  </si>
  <si>
    <t>HEP PEAKER PLANT UNIT 2</t>
  </si>
  <si>
    <t>GWF Energy LLC</t>
  </si>
  <si>
    <t>SANITR_6_CTG2</t>
  </si>
  <si>
    <t>LACSD CARSON WATER POLLUTION CTG2</t>
  </si>
  <si>
    <t>PADUA_7_SDIMAS</t>
  </si>
  <si>
    <t>San Dimas Wash Hydro</t>
  </si>
  <si>
    <t>San Gabriel Valley Municipal Water District</t>
  </si>
  <si>
    <t>GATEWAY GENERATING STATION</t>
  </si>
  <si>
    <t>NZWIND_6_ZONDWD</t>
  </si>
  <si>
    <t>DIAMOND VALLEY LAKE PUMP-GEN PLANT</t>
  </si>
  <si>
    <t>POTTER_7_VECINO</t>
  </si>
  <si>
    <t>Vecino Vineyards LLC</t>
  </si>
  <si>
    <t>VICTOR_1_SOLAR1</t>
  </si>
  <si>
    <t>Victor Phelan Solar One</t>
  </si>
  <si>
    <t>RE Victor Phelan Solar One LLC</t>
  </si>
  <si>
    <t>WALCRK_2_CTG1</t>
  </si>
  <si>
    <t>Walnut Creek Energy Park Unit 1</t>
  </si>
  <si>
    <t>Walnut Creek Energy, LLC</t>
  </si>
  <si>
    <t>ETIWND_2_RTS026</t>
  </si>
  <si>
    <t>SPVP026</t>
  </si>
  <si>
    <t>SAUGUS_7_LOPEZ</t>
  </si>
  <si>
    <t>MM Lopez Energy</t>
  </si>
  <si>
    <t>MM Lopez Energy LLC</t>
  </si>
  <si>
    <t>REDOND_7_UNIT 8</t>
  </si>
  <si>
    <t>REDONDO GEN STA. UNIT 8</t>
  </si>
  <si>
    <t>INTKEP_2_HOLM 1</t>
  </si>
  <si>
    <t>HOLM HYDRO UNIT 1</t>
  </si>
  <si>
    <t>OAK C_7_UNIT 2</t>
  </si>
  <si>
    <t>OAKLAND STATION C GT UNIT 2</t>
  </si>
  <si>
    <t>BISHOP_1_ALAMO</t>
  </si>
  <si>
    <t>BISHOP CREEK PLANT 2  AND  6</t>
  </si>
  <si>
    <t>BEARDS_7_UNIT 1</t>
  </si>
  <si>
    <t>Beardsley Hydro</t>
  </si>
  <si>
    <t>CEDUCR_2_SOLAR2</t>
  </si>
  <si>
    <t>Ducor Solar 2</t>
  </si>
  <si>
    <t>CED Ducor Solar 2, LLC</t>
  </si>
  <si>
    <t>ALTWD_1_QF</t>
  </si>
  <si>
    <t>Altwind</t>
  </si>
  <si>
    <t>Difwind Farms Limited I,II, V. VPI Enterprises Inc,San Gorgonio Westwinds II LLC</t>
  </si>
  <si>
    <t>ETIWND_2_RTS018</t>
  </si>
  <si>
    <t>SPVP018 Fontana RT Solar</t>
  </si>
  <si>
    <t>BGCRK2_7_UNIT 2</t>
  </si>
  <si>
    <t>BIG CREEK PH 2 UNIT 2</t>
  </si>
  <si>
    <t>PIT4_7_UNIT 1</t>
  </si>
  <si>
    <t>PIT PH 4 UNIT 1</t>
  </si>
  <si>
    <t>ALAMIT_7_UNIT 4</t>
  </si>
  <si>
    <t>ALAMITOS GEN STA. UNIT 4</t>
  </si>
  <si>
    <t>CHEVCY_1_UNIT</t>
  </si>
  <si>
    <t>CHEVRON USA (CYMRIC)</t>
  </si>
  <si>
    <t>BUCKWD_1_NPALM1</t>
  </si>
  <si>
    <t>North Palm Springs 1A</t>
  </si>
  <si>
    <t>North Palm Springs Investments, LLC</t>
  </si>
  <si>
    <t>PIT3_7_PL1X3</t>
  </si>
  <si>
    <t>PIT3_7_UNIT 1</t>
  </si>
  <si>
    <t>PIT PH 3 UNIT 1</t>
  </si>
  <si>
    <t>PIT PH 4 UNITS 1 &amp; 2 AGGREGATE</t>
  </si>
  <si>
    <t>SCEC_1_PDRP109</t>
  </si>
  <si>
    <t>SBERDO_2_REDLND</t>
  </si>
  <si>
    <t>Redlands RT Solar</t>
  </si>
  <si>
    <t>GOLETA_6_ELLWOD</t>
  </si>
  <si>
    <t>ELLWOOD ENERGY SUPPORT FACILITY</t>
  </si>
  <si>
    <t>GenOn California South, LP</t>
  </si>
  <si>
    <t>CARLS1_2_CTG9</t>
  </si>
  <si>
    <t>ALAMIT_7_CTG1B</t>
  </si>
  <si>
    <t>PIUTE_6_GNBSR1</t>
  </si>
  <si>
    <t>Green Beanworks B</t>
  </si>
  <si>
    <t>Green Beanworks B, LLC</t>
  </si>
  <si>
    <t>CONTRL_1_CASAD3</t>
  </si>
  <si>
    <t>Mammoth G3</t>
  </si>
  <si>
    <t>Mammoth One LLC</t>
  </si>
  <si>
    <t>BIOMAS_1_UNIT 1</t>
  </si>
  <si>
    <t>WOODLAND BIOMASS</t>
  </si>
  <si>
    <t>Woodland Biomass Power, Ltd.</t>
  </si>
  <si>
    <t>CCSF Hetch_Hetchy Hydro Aggregate</t>
  </si>
  <si>
    <t>City &amp; County of San Francisco</t>
  </si>
  <si>
    <t>HOOVER_2_VEADYN</t>
  </si>
  <si>
    <t>HOOVER</t>
  </si>
  <si>
    <t>KIRKER_7_KELCYN</t>
  </si>
  <si>
    <t>KELLER CANYON LANDFILL GEN FACILICITY</t>
  </si>
  <si>
    <t>Ameresco Keller Canyon, LLC</t>
  </si>
  <si>
    <t>RIOOSO_1_QF</t>
  </si>
  <si>
    <t>SMALL QF AGGREGATION - GRASS VALLEY</t>
  </si>
  <si>
    <t>MIDWD_6_QF</t>
  </si>
  <si>
    <t>BRDGVL_7_BAKER</t>
  </si>
  <si>
    <t>Baker Station Hydro</t>
  </si>
  <si>
    <t>Baker Station Associates, LP</t>
  </si>
  <si>
    <t>BLACK_7_UNIT 1</t>
  </si>
  <si>
    <t>JAMES B. BLACK 1</t>
  </si>
  <si>
    <t>VOLTA_2_UNIT 2</t>
  </si>
  <si>
    <t>Volta Hydro Unit 2</t>
  </si>
  <si>
    <t>INDIGO_1_UNIT 1</t>
  </si>
  <si>
    <t>INDIGO PEAKER UNIT 1</t>
  </si>
  <si>
    <t>LAMONT_1_SOLAR3</t>
  </si>
  <si>
    <t>Woodmere Solar Farm</t>
  </si>
  <si>
    <t>87RL 8me, LLC</t>
  </si>
  <si>
    <t>RSMSLR_6_SOLAR2</t>
  </si>
  <si>
    <t>Rosamond Two</t>
  </si>
  <si>
    <t>RE Rosamond Two LLC</t>
  </si>
  <si>
    <t>SCHLTE_1_UNITA2</t>
  </si>
  <si>
    <t>Tracy Unit 2 Peaking Project</t>
  </si>
  <si>
    <t>SBERDO_7_CT4B</t>
  </si>
  <si>
    <t>Mountainview Gen Sta. Unit 3</t>
  </si>
  <si>
    <t xml:space="preserve">Southern California Edison Company </t>
  </si>
  <si>
    <t>BREGGO_6_SOLAR</t>
  </si>
  <si>
    <t>NRG Borrego Solar One</t>
  </si>
  <si>
    <t>Solar Borrego I LLC</t>
  </si>
  <si>
    <t>SCEC_1_PDRP175</t>
  </si>
  <si>
    <t>VLTS_PDR_SCEC_01</t>
  </si>
  <si>
    <t>Voltus, Inc.</t>
  </si>
  <si>
    <t>VISTRA_5_DALBT1</t>
  </si>
  <si>
    <t>Dallas Energy Storage</t>
  </si>
  <si>
    <t>Moss Landing Energy Storage 1, LLC</t>
  </si>
  <si>
    <t>GLNARM_7_UNIT 2</t>
  </si>
  <si>
    <t>GLEN ARM UNIT 2</t>
  </si>
  <si>
    <t>USWND2_1_WIND1</t>
  </si>
  <si>
    <t>Golden Hills A</t>
  </si>
  <si>
    <t>Golden Hills Wind, LLC</t>
  </si>
  <si>
    <t>CAVLSR_2_BSOLAR</t>
  </si>
  <si>
    <t>California Valley Solar Ranch-Phase B</t>
  </si>
  <si>
    <t>High Plains Ranch II, LLC</t>
  </si>
  <si>
    <t>OROVIL_6_UNIT</t>
  </si>
  <si>
    <t>Oroville Cogeneration, LP</t>
  </si>
  <si>
    <t>Oroville Cogeneration, L.P.</t>
  </si>
  <si>
    <t>LEPRFD_1_KANSAS</t>
  </si>
  <si>
    <t>Kansas</t>
  </si>
  <si>
    <t>RE Kansas, LLC</t>
  </si>
  <si>
    <t>LOS ESTEROS ENERGY FACILITY AGGREGATE</t>
  </si>
  <si>
    <t>BGCRK4_7_UNIT 2</t>
  </si>
  <si>
    <t>BIG CREEK PH 4 UNIT 2</t>
  </si>
  <si>
    <t>BUCKBL_2_CTG12</t>
  </si>
  <si>
    <t>Blythe CTG 12</t>
  </si>
  <si>
    <t>BNNIEN_7_ALTAPH</t>
  </si>
  <si>
    <t>ALTA POWER HOUSE</t>
  </si>
  <si>
    <t>ALTA4B_2_CPCW6</t>
  </si>
  <si>
    <t>Mustang Hills</t>
  </si>
  <si>
    <t>RTEDDY_2_SC1SR3</t>
  </si>
  <si>
    <t>Rosamond West Solar Clean</t>
  </si>
  <si>
    <t>GLDTWN_6_SOLAR</t>
  </si>
  <si>
    <t>Rio Grande</t>
  </si>
  <si>
    <t>RE Rio Grande LLC</t>
  </si>
  <si>
    <t>DREWS_6_GEN 2</t>
  </si>
  <si>
    <t>DREWS UNIT 2</t>
  </si>
  <si>
    <t>CARLS2_1_CARCT1</t>
  </si>
  <si>
    <t>Carlsbad 2</t>
  </si>
  <si>
    <t>Carlsbad Energy Center LLC</t>
  </si>
  <si>
    <t>HUMBPP_1_UNITS3</t>
  </si>
  <si>
    <t>Humboldt Bay Generating Station 3</t>
  </si>
  <si>
    <t>DAVIS_1_SOLAR1</t>
  </si>
  <si>
    <t>Grasslands 3</t>
  </si>
  <si>
    <t>Yolo County</t>
  </si>
  <si>
    <t>ONLLPP_6_UNIT 2</t>
  </si>
  <si>
    <t>O'NEILL PUMP-GEN UNIT 2</t>
  </si>
  <si>
    <t>DSRTSN_2_SOLR1B</t>
  </si>
  <si>
    <t>OXBOW_6_DRUM</t>
  </si>
  <si>
    <t>OXBOW HYDRO</t>
  </si>
  <si>
    <t>SCEC_1_PDRP107</t>
  </si>
  <si>
    <t>CURTIS_1_CANLCK</t>
  </si>
  <si>
    <t>Canal Creek Powerhouse</t>
  </si>
  <si>
    <t>ELCAP_1_SOLAR</t>
  </si>
  <si>
    <t>2097 Helton</t>
  </si>
  <si>
    <t>HATCR2_7_UNIT</t>
  </si>
  <si>
    <t xml:space="preserve">Hat Creek  #2  </t>
  </si>
  <si>
    <t>USWNDR_2_SMUD</t>
  </si>
  <si>
    <t>SOLANO WIND FARM</t>
  </si>
  <si>
    <t>RECTOR_7_TULARE</t>
  </si>
  <si>
    <t xml:space="preserve">MM Tulare </t>
  </si>
  <si>
    <t>MM Tulare Energy, LLC</t>
  </si>
  <si>
    <t>SALTSP_7_UNIT 1</t>
  </si>
  <si>
    <t>Salt Springs Unit 1</t>
  </si>
  <si>
    <t>GATWAY_2_CTGA</t>
  </si>
  <si>
    <t>Gateway CTG A</t>
  </si>
  <si>
    <t>TIGER CREEK HYDRO AGGREGATE</t>
  </si>
  <si>
    <t>UNOCAL_1_UNITS</t>
  </si>
  <si>
    <t>TOSCO (RODEO PLANT)</t>
  </si>
  <si>
    <t>DELSUR_6_SOLAR4</t>
  </si>
  <si>
    <t>Radiance Solar 4</t>
  </si>
  <si>
    <t>Radiance Solar 4 LLC</t>
  </si>
  <si>
    <t>ELECTR_7_UNIT 3</t>
  </si>
  <si>
    <t>ELECTRA UNIT 3</t>
  </si>
  <si>
    <t>RVSIDE_6_RERCU2</t>
  </si>
  <si>
    <t>Riverside Energy Res. Ctr Unit 2</t>
  </si>
  <si>
    <t>MSTANG_2_SOLAR3</t>
  </si>
  <si>
    <t>Mustang 3</t>
  </si>
  <si>
    <t>RE Mustang 3 LLC</t>
  </si>
  <si>
    <t>LAPLMA_2_UNIT 4</t>
  </si>
  <si>
    <t>LA PALOMA GENERATING PLANT, UNIT #4</t>
  </si>
  <si>
    <t>CXA La Paloma LLC</t>
  </si>
  <si>
    <t>COWCRK_2_UNIT</t>
  </si>
  <si>
    <t>Cow Creek Hydro</t>
  </si>
  <si>
    <t>MDFKRL_2_PROJCT</t>
  </si>
  <si>
    <t>RALSTN_7_UNIT 1</t>
  </si>
  <si>
    <t>RALSTON UNIT 1</t>
  </si>
  <si>
    <t>NHOGAN_6_UNIT 1</t>
  </si>
  <si>
    <t>NEW HOGAN PH UNIT 1</t>
  </si>
  <si>
    <t>VESTAL_6_QF</t>
  </si>
  <si>
    <t>VESTAL QFS</t>
  </si>
  <si>
    <t>PANSEA_1_PANARO</t>
  </si>
  <si>
    <t>Mesa Wind Project</t>
  </si>
  <si>
    <t>Mesa Wind Power Corporation</t>
  </si>
  <si>
    <t>HENRTA_6_SOLAR2</t>
  </si>
  <si>
    <t>Westside Solar Power PV1</t>
  </si>
  <si>
    <t>Westside Assets LLC</t>
  </si>
  <si>
    <t>ETIWND_2_CHMPNE</t>
  </si>
  <si>
    <t>Champagne</t>
  </si>
  <si>
    <t>CAYTNO_2_VASCO</t>
  </si>
  <si>
    <t>Vasco Road</t>
  </si>
  <si>
    <t>Ameresco Vasco Road LLC</t>
  </si>
  <si>
    <t>DELSUR_6_CREST</t>
  </si>
  <si>
    <t>DELSUR_6_CREST1</t>
  </si>
  <si>
    <t>VERNON_7_CTG2</t>
  </si>
  <si>
    <t>Midway Peaking Aggregate</t>
  </si>
  <si>
    <t>Midway Peaking, LLC</t>
  </si>
  <si>
    <t>CAMLOT_2_SOLAR1</t>
  </si>
  <si>
    <t>Camelot</t>
  </si>
  <si>
    <t>RE Camelot, LLC</t>
  </si>
  <si>
    <t xml:space="preserve">Imperial Valley West ( Q # 608) </t>
  </si>
  <si>
    <t>GUERNS_6_SOLAR</t>
  </si>
  <si>
    <t>Guernsey Solar Station</t>
  </si>
  <si>
    <t>TRNQL8_2_AMASR1</t>
  </si>
  <si>
    <t>Tranquillity 8 Amarillo</t>
  </si>
  <si>
    <t>Great Valley Solar 4, LLC</t>
  </si>
  <si>
    <t>OROLOM_1_SOLAR1</t>
  </si>
  <si>
    <t>Oro Loma Solar 1</t>
  </si>
  <si>
    <t>CED Oro Loma Solar, LLC</t>
  </si>
  <si>
    <t>MOCCPH_7_UNIT 1</t>
  </si>
  <si>
    <t>MOCCASIN HYDRO UNIT 1</t>
  </si>
  <si>
    <t>SLUISP_2_UNIT 2</t>
  </si>
  <si>
    <t>San Luis P-G Unit 2</t>
  </si>
  <si>
    <t>LIVOAK_1_UNIT 1</t>
  </si>
  <si>
    <t>LIVE OAK LIMITED</t>
  </si>
  <si>
    <t>Live Oak Limited</t>
  </si>
  <si>
    <t>Desert Star Energy Center</t>
  </si>
  <si>
    <t>San Diego Gas &amp; Electric Company</t>
  </si>
  <si>
    <t>SCEC_1_PDRP137</t>
  </si>
  <si>
    <t>COTTLE_2_FRNKNH</t>
  </si>
  <si>
    <t>Frankenheimer Power Plant</t>
  </si>
  <si>
    <t>South San Joaquin Irrigation District</t>
  </si>
  <si>
    <t>GRZZLY_1_BERKLY</t>
  </si>
  <si>
    <t>Berkeley Cogeneration</t>
  </si>
  <si>
    <t xml:space="preserve">The Regents of the University of California </t>
  </si>
  <si>
    <t>SCEW_2_PDRP102</t>
  </si>
  <si>
    <t>CRELMN_6_RAMSR3</t>
  </si>
  <si>
    <t>Ramona Solar Energy</t>
  </si>
  <si>
    <t>SPI LI_2_UNIT 1</t>
  </si>
  <si>
    <t>Lincoln Biomass</t>
  </si>
  <si>
    <t>LITLRK_6_SOLAR1</t>
  </si>
  <si>
    <t xml:space="preserve">Lancaster Little Rock C </t>
  </si>
  <si>
    <t>Lancaster Little Rock C LLC</t>
  </si>
  <si>
    <t>CEDUCR_2_SOLAR1</t>
  </si>
  <si>
    <t>Ducor Solar 1</t>
  </si>
  <si>
    <t>CED Ducor Solar 1, LLC</t>
  </si>
  <si>
    <t>RTREE_2_WIND2</t>
  </si>
  <si>
    <t>Rising Tree 2</t>
  </si>
  <si>
    <t>Rising Tree Wind Farm II LLC</t>
  </si>
  <si>
    <t>SPICER HYDRO UNITS 1-3 AGGREGATE</t>
  </si>
  <si>
    <t>MALIN_5_BPADYN</t>
  </si>
  <si>
    <t>VOYAGR_2_VOYWD4</t>
  </si>
  <si>
    <t>Voyager Wind 4</t>
  </si>
  <si>
    <t>MANZNA_2_WIND</t>
  </si>
  <si>
    <t>Manzana Wind</t>
  </si>
  <si>
    <t>TENGEN_6_UNIT 2</t>
  </si>
  <si>
    <t>Berry Petroleum Placerita, Unit 2</t>
  </si>
  <si>
    <t>SCEC_1_PDRP103</t>
  </si>
  <si>
    <t>COLLIERVILLE HYDRO UNIT 1 &amp; 2 AGGREGATE</t>
  </si>
  <si>
    <t>SLSTR2_2_SOLAR2</t>
  </si>
  <si>
    <t>Solar Star 2</t>
  </si>
  <si>
    <t>Solar Star California XX, LLC</t>
  </si>
  <si>
    <t>PIT3_7_UNIT 2</t>
  </si>
  <si>
    <t>Pit PH 3 Unit 2</t>
  </si>
  <si>
    <t>DSABLA_7_UNIT</t>
  </si>
  <si>
    <t>De Sabla Hydro</t>
  </si>
  <si>
    <t>WISE_1_UNIT 1</t>
  </si>
  <si>
    <t>Wise Hydro Unit 1</t>
  </si>
  <si>
    <t>SAN LUIS (GIANELLI) PUMP-GEN (AGGREGATE)</t>
  </si>
  <si>
    <t>USWND2_1_WIND3</t>
  </si>
  <si>
    <t>Golden Hills C</t>
  </si>
  <si>
    <t>Golden Hills Interconnection, LLC</t>
  </si>
  <si>
    <t>CORCAN_1_SOLAR1</t>
  </si>
  <si>
    <t>CID Solar</t>
  </si>
  <si>
    <t>CID Solar, LLC</t>
  </si>
  <si>
    <t>LNCSTR_6_SOLAR2</t>
  </si>
  <si>
    <t>SEPV Sierra NGR</t>
  </si>
  <si>
    <t>SEPV Sierra LLC</t>
  </si>
  <si>
    <t>SPIAND_1_ANDSN2</t>
  </si>
  <si>
    <t>SPI Anderson 2</t>
  </si>
  <si>
    <t>HINSON_6_LBECH3</t>
  </si>
  <si>
    <t>Long Beach Unit 3</t>
  </si>
  <si>
    <t>CARLS1_2_CTG8</t>
  </si>
  <si>
    <t>SLUISP_2_UNIT 7</t>
  </si>
  <si>
    <t>San Luis P-G Unit 7</t>
  </si>
  <si>
    <t>DELSUR_6_CREST2</t>
  </si>
  <si>
    <t>SKERN_6_SOLAR2</t>
  </si>
  <si>
    <t>SKIC Solar</t>
  </si>
  <si>
    <t>Algonquin SKIC 10 Solar, LLC</t>
  </si>
  <si>
    <t>ENERSJ_2_WIND</t>
  </si>
  <si>
    <t>ESJ Wind Energy</t>
  </si>
  <si>
    <t xml:space="preserve">Energia Sierra Juarez, S. de R.L. de C.V. </t>
  </si>
  <si>
    <t>WSTWND_2_M90WD2</t>
  </si>
  <si>
    <t>Mojave 90</t>
  </si>
  <si>
    <t>Mojave 3/4/5, LLC</t>
  </si>
  <si>
    <t>BIGSKY_2_SOLAR2</t>
  </si>
  <si>
    <t>Big Sky Solar 4</t>
  </si>
  <si>
    <t>Elevation Solar C LLC</t>
  </si>
  <si>
    <t>DEVERS_1_SOLAR</t>
  </si>
  <si>
    <t>Cascade Solar</t>
  </si>
  <si>
    <t>Cascade Solar, LLC</t>
  </si>
  <si>
    <t>OLINDA_7_BLKSND</t>
  </si>
  <si>
    <t>BlackSand Generating Facility</t>
  </si>
  <si>
    <t>Bridge Energy LLC</t>
  </si>
  <si>
    <t>SCEC_1_PDRP153</t>
  </si>
  <si>
    <t>LAROA2_2_CTG 2S</t>
  </si>
  <si>
    <t>CENTRAL LA ROSITA II COMBUSTION TURBINE</t>
  </si>
  <si>
    <t>BGCRK1_7_UNIT 4</t>
  </si>
  <si>
    <t>BIG CREEK PH 1 UNIT 4</t>
  </si>
  <si>
    <t>ETIWND_2_SOLAR2</t>
  </si>
  <si>
    <t>Rochester</t>
  </si>
  <si>
    <t>DG Solar Lessee II, LLC</t>
  </si>
  <si>
    <t>SPBURN_2_UNIT 1</t>
  </si>
  <si>
    <t>Burney Biomass</t>
  </si>
  <si>
    <t>GRIFFI_2_LSPDYN</t>
  </si>
  <si>
    <t>Griffith Energy</t>
  </si>
  <si>
    <t>GOOSLK_1_SOLAR1</t>
  </si>
  <si>
    <t>Goose Lake</t>
  </si>
  <si>
    <t>Cottonwood Solar, LLC</t>
  </si>
  <si>
    <t>VISTRA_5_DALBT3</t>
  </si>
  <si>
    <t>Dallas Energy Storage 3</t>
  </si>
  <si>
    <t>SCEC_1_PDRP141</t>
  </si>
  <si>
    <t>TULLCK_7_UNIT 2</t>
  </si>
  <si>
    <t>TULLOCH Unit 2</t>
  </si>
  <si>
    <t>NIMTG_6_NICOGN</t>
  </si>
  <si>
    <t>NORTH ISLAND COGEN</t>
  </si>
  <si>
    <t>SCEW_2_PDRP161</t>
  </si>
  <si>
    <t>LCR AMS Hybrid West LA 2-W-LCRLL</t>
  </si>
  <si>
    <t>MALIN_5_INHRPG</t>
  </si>
  <si>
    <t>BIGLOW CANYON</t>
  </si>
  <si>
    <t>VISTRA_5_DALBT2</t>
  </si>
  <si>
    <t>Dallas Energy Storage 2</t>
  </si>
  <si>
    <t>SCEC_1_PDRP161</t>
  </si>
  <si>
    <t>SWIFT_1_NAS</t>
  </si>
  <si>
    <t>YERBA BUENA BATTERY</t>
  </si>
  <si>
    <t>SENTNL_2_CTG4</t>
  </si>
  <si>
    <t>Sentinel Unit 4</t>
  </si>
  <si>
    <t>ONLLPP_6_UNIT 4</t>
  </si>
  <si>
    <t>O'NEILL PUMP-GEN UNIT 4</t>
  </si>
  <si>
    <t>CENTRY_6_GEN 2</t>
  </si>
  <si>
    <t>CENTURY GEN 2</t>
  </si>
  <si>
    <t>CENTRY_6_GEN 3</t>
  </si>
  <si>
    <t>CENTURY GEN 3</t>
  </si>
  <si>
    <t>WALCRK_2_CTG2</t>
  </si>
  <si>
    <t>Walnut Creek Energy Park Unit 2</t>
  </si>
  <si>
    <t>SCEW_2_PDRP167</t>
  </si>
  <si>
    <t>LCR AMS Hybrid West LA 1-W-2-SCE</t>
  </si>
  <si>
    <t>SPIFBD_1_PL1X2</t>
  </si>
  <si>
    <t>SIERRA PACIFIC IND. (SONORA)</t>
  </si>
  <si>
    <t>DMDVLY_1_GEN 2</t>
  </si>
  <si>
    <t>Diamond Valley Unit 2</t>
  </si>
  <si>
    <t>VILLPK_6_MWDYOR</t>
  </si>
  <si>
    <t>Yorba Linda Hydroelectric Recovery Plant</t>
  </si>
  <si>
    <t>MOSSLD_1_QF</t>
  </si>
  <si>
    <t>SMALL QF AGGREGATION - SANTA CRUZ</t>
  </si>
  <si>
    <t>RVRVEW_1_UNITA1</t>
  </si>
  <si>
    <t>Riverview Energy Center (GP Antioch)</t>
  </si>
  <si>
    <t>Gilroy Energy Center</t>
  </si>
  <si>
    <t>WSNR_5_TRCYDYN</t>
  </si>
  <si>
    <t>Central Valley Tracy</t>
  </si>
  <si>
    <t>TRCYPGAE</t>
  </si>
  <si>
    <t>MORWD_6_QF</t>
  </si>
  <si>
    <t>Morwind</t>
  </si>
  <si>
    <t>Terra-Gen Mojave Windfarms, LLC</t>
  </si>
  <si>
    <t>OTMESA_2_PL1X3</t>
  </si>
  <si>
    <t>OTMESA_2_STG3</t>
  </si>
  <si>
    <t>OTAY MESA STEAM TURBINE 3</t>
  </si>
  <si>
    <t>Otay Mesa Energy Center, LLC</t>
  </si>
  <si>
    <t>BGCRK1_7_UNIT 3</t>
  </si>
  <si>
    <t>BIG CREEK PH 1 UNIT 3</t>
  </si>
  <si>
    <t>BGCRK3_7_UNIT 3</t>
  </si>
  <si>
    <t>BIG CREEK PH 3 UNIT 3</t>
  </si>
  <si>
    <t>LOWGAP_7_QFUNTS</t>
  </si>
  <si>
    <t>Matthews Dam Hydro</t>
  </si>
  <si>
    <t>Humboldt Bay Municipal Water District</t>
  </si>
  <si>
    <t>GRIZLY_1_UNIT 1</t>
  </si>
  <si>
    <t>GRIZZLY HYDRO</t>
  </si>
  <si>
    <t>BOGUE_1_UNITA1</t>
  </si>
  <si>
    <t>Feather River Energy Center, Unit #1</t>
  </si>
  <si>
    <t>BIGSKY_2_SOLAR3</t>
  </si>
  <si>
    <t xml:space="preserve">Big Sky Summer </t>
  </si>
  <si>
    <t>Summer Solar LLC</t>
  </si>
  <si>
    <t>CLOVDL_1_SOLAR</t>
  </si>
  <si>
    <t>Cloverdale Solar I</t>
  </si>
  <si>
    <t>GLT Cloverdale Solar, LLC</t>
  </si>
  <si>
    <t>VICTOR_1_EXSLRB</t>
  </si>
  <si>
    <t>Expressway Solar B</t>
  </si>
  <si>
    <t>FTS Master Tenant 1, LLC</t>
  </si>
  <si>
    <t>TWISSL_6_SOLAR1</t>
  </si>
  <si>
    <t>Coronal Lost Hills</t>
  </si>
  <si>
    <t>Coronal Lost Hills, LLC</t>
  </si>
  <si>
    <t>MIRLOM_2_TEMESC</t>
  </si>
  <si>
    <t>MWD Temescal Hydroelectric Recovery Plan</t>
  </si>
  <si>
    <t>ONLLPP_6_UNIT 3</t>
  </si>
  <si>
    <t>O'NEILL PUMP-GEN UNIT 3</t>
  </si>
  <si>
    <t>PARDEB_2_UNIT 1</t>
  </si>
  <si>
    <t>PARDEE HYDRO UNIT 1</t>
  </si>
  <si>
    <t>SANDLT_2_STGB</t>
  </si>
  <si>
    <t>Abengoa Solar LLC</t>
  </si>
  <si>
    <t>GOLETA_6_EXGEN</t>
  </si>
  <si>
    <t>EXXON COMPANY USA</t>
  </si>
  <si>
    <t>SOUTHERN CALIFORNIA EDISON COMPANY</t>
  </si>
  <si>
    <t>TMPLTN_2_SOLAR</t>
  </si>
  <si>
    <t>Vintner Solar</t>
  </si>
  <si>
    <t>Vintner Solar LLC</t>
  </si>
  <si>
    <t>SCEW_2_PDRP176</t>
  </si>
  <si>
    <t>PDR-E SCEW 2</t>
  </si>
  <si>
    <t>CHINO_2_APEBT1</t>
  </si>
  <si>
    <t>Pomona Energy Storage</t>
  </si>
  <si>
    <t>VESI Pomona Energy Storage, Inc.</t>
  </si>
  <si>
    <t>BIGSKY_2_SOLAR5</t>
  </si>
  <si>
    <t>Big Sky Solar 2</t>
  </si>
  <si>
    <t>Antelope DSR 2, LLC</t>
  </si>
  <si>
    <t>PMDLET_6_SOLAR1</t>
  </si>
  <si>
    <t>SEPV Palmdale East, LLC</t>
  </si>
  <si>
    <t>DELTA_2_CTG3</t>
  </si>
  <si>
    <t>DELTA ENERGY CENTER CTG UNIT 3</t>
  </si>
  <si>
    <t>PIT3_7_UNIT 3</t>
  </si>
  <si>
    <t>Pit PH 3 Unit 3</t>
  </si>
  <si>
    <t>SCEC_1_PDRP162</t>
  </si>
  <si>
    <t>WHEATL_6_LNDFIL</t>
  </si>
  <si>
    <t>G2 ENERGY, OSTROM ROAD LLC</t>
  </si>
  <si>
    <t>G2 Energy, Ostrom Road LLC</t>
  </si>
  <si>
    <t>BGCRK2_7_UNIT 6</t>
  </si>
  <si>
    <t>BIG CREEK PH 2 UNIT 6</t>
  </si>
  <si>
    <t>DRUM_7_PL1X2</t>
  </si>
  <si>
    <t>DRUM_7_UNIT 2</t>
  </si>
  <si>
    <t>DRUM PH 1 UNIT 2</t>
  </si>
  <si>
    <t>SUNSHN_2_LNDFL2</t>
  </si>
  <si>
    <t>Sunshine Gas Producers, L.L.C. Unit 2</t>
  </si>
  <si>
    <t>CAMPFW_7_FARWST</t>
  </si>
  <si>
    <t>CAMP FAR WEST HYDRO</t>
  </si>
  <si>
    <t>SMUD</t>
  </si>
  <si>
    <t>GARNET_2_WIND1</t>
  </si>
  <si>
    <t>Phoenix</t>
  </si>
  <si>
    <t>San Gorgonio Westwinds II, LLC</t>
  </si>
  <si>
    <t>KERKH2_7_UNIT 1</t>
  </si>
  <si>
    <t>KERKHOFF PH 2 UNIT #1</t>
  </si>
  <si>
    <t>HATLOS_6_BWDHY1</t>
  </si>
  <si>
    <t>Bidwell Ditch</t>
  </si>
  <si>
    <t>SCEC_1_PDRP138</t>
  </si>
  <si>
    <t>SUTTER_2_CISO</t>
  </si>
  <si>
    <t>Sutter Power Plant Pseudo-CISO</t>
  </si>
  <si>
    <t>ELKHIL_7_CTG2</t>
  </si>
  <si>
    <t>ELK HILLS COMBUSTION TURBINE UNIT 2</t>
  </si>
  <si>
    <t>PINFLT_7_UNIT 3</t>
  </si>
  <si>
    <t>Pine Flat Unit 3</t>
  </si>
  <si>
    <t>SUNSHN_2_LNDFL4</t>
  </si>
  <si>
    <t>Sunshine Gas Producers, L.L.C. Unit 4</t>
  </si>
  <si>
    <t>LEBECS_7_STG3</t>
  </si>
  <si>
    <t>CC Power Block 1 STG3</t>
  </si>
  <si>
    <t>VERNON_7_CTG1</t>
  </si>
  <si>
    <t>DELAMO_2_SOLAR4</t>
  </si>
  <si>
    <t>Golden Springs Building F</t>
  </si>
  <si>
    <t>OLIVEP_1_SOLAR2</t>
  </si>
  <si>
    <t>White River West</t>
  </si>
  <si>
    <t>CED White River Solar 2, LLC</t>
  </si>
  <si>
    <t>DOSMGO_2_NSPIN</t>
  </si>
  <si>
    <t>OCTILO_5_WIND</t>
  </si>
  <si>
    <t>Ocotillo Wind Energy Facility</t>
  </si>
  <si>
    <t>Ocotillo Express LLC</t>
  </si>
  <si>
    <t>SHANDN_2_SBBBM1</t>
  </si>
  <si>
    <t>San Bernardino Biogas</t>
  </si>
  <si>
    <t>Organic Energy Solutions LLC</t>
  </si>
  <si>
    <t>TERMEX_2_PL1X3</t>
  </si>
  <si>
    <t>TERMEX_2_GTG2</t>
  </si>
  <si>
    <t>KERNRG_1_UNITS</t>
  </si>
  <si>
    <t>South Belridge Cogen Facility</t>
  </si>
  <si>
    <t>Aera Energy LLC</t>
  </si>
  <si>
    <t>SUNSTR_5_SS1SCEDYN</t>
  </si>
  <si>
    <t>Sunstream Solar 1</t>
  </si>
  <si>
    <t>Carlsbad 1</t>
  </si>
  <si>
    <t>OSO_6_NSPIN</t>
  </si>
  <si>
    <t>ELDORO_7_UNIT 2</t>
  </si>
  <si>
    <t>El Dorado Unit 2</t>
  </si>
  <si>
    <t>PNCHEG_2_CTG2</t>
  </si>
  <si>
    <t>PANOCHE ENERGY CENTER (CTG2)</t>
  </si>
  <si>
    <t>CALPSS_6_SOLAR1</t>
  </si>
  <si>
    <t>Calipatria Solar Farm</t>
  </si>
  <si>
    <t>SCEC_1_PDRP152</t>
  </si>
  <si>
    <t>SDG1_1_PDRP101</t>
  </si>
  <si>
    <t>PEABDY_2_LNDFIL</t>
  </si>
  <si>
    <t>G2 Energy Hay Road Power Plant</t>
  </si>
  <si>
    <t>G2 Energy, Hay Road LLC</t>
  </si>
  <si>
    <t>SCHLTE_1_UNITA1</t>
  </si>
  <si>
    <t>Tracy Unit 1 Peaking Project</t>
  </si>
  <si>
    <t>RVSIDE_2_RERCU4</t>
  </si>
  <si>
    <t>Riverside Energy Res. Ctr Unit 4</t>
  </si>
  <si>
    <t>SCEW_2_PDRP158</t>
  </si>
  <si>
    <t>LCR AMS Hybrid West LA 1-W-LCEM1</t>
  </si>
  <si>
    <t>SCEW_2_PDRP105</t>
  </si>
  <si>
    <t>CATLNA_2_SOLAR</t>
  </si>
  <si>
    <t>Catalina Solar - Phases 1 and 2</t>
  </si>
  <si>
    <t>Catalina Solar, LLC</t>
  </si>
  <si>
    <t>GARNET_1_WINDS</t>
  </si>
  <si>
    <t>Garnet Winds Aggregation</t>
  </si>
  <si>
    <t>Windpower Partners 1993, L.P.</t>
  </si>
  <si>
    <t>CHILLS_1_SYCENG</t>
  </si>
  <si>
    <t>Sycamore Energy 1</t>
  </si>
  <si>
    <t>Sycamore Energy 1 LLC</t>
  </si>
  <si>
    <t>TERMEX_2_STG</t>
  </si>
  <si>
    <t>Termoelectrica De Mexicali STG 3</t>
  </si>
  <si>
    <t>Termoelectrica De Mexicali S. de R.L. de C.V.</t>
  </si>
  <si>
    <t>CNTNLA_2_SOLAR1</t>
  </si>
  <si>
    <t xml:space="preserve">Centinela Solar Energy I </t>
  </si>
  <si>
    <t>GATES_2_SOLAR</t>
  </si>
  <si>
    <t>Gates Solar Station</t>
  </si>
  <si>
    <t>CABALO_2_M2BSR1</t>
  </si>
  <si>
    <t>Mustang 2 Barbaro Solar</t>
  </si>
  <si>
    <t>RE Mustang Two Barbaro LLC</t>
  </si>
  <si>
    <t>SNMALF_6_UNITS</t>
  </si>
  <si>
    <t>Sonoma County Landfill</t>
  </si>
  <si>
    <t>Republic Services of Sonoma County Energy Producers, Inc</t>
  </si>
  <si>
    <t>CENT40_1_C40SR1</t>
  </si>
  <si>
    <t>CENTRAL 40</t>
  </si>
  <si>
    <t>Central 40, LLC</t>
  </si>
  <si>
    <t>El Segundo Energy Center 7/8</t>
  </si>
  <si>
    <t>DOUBLC_1_UNITS</t>
  </si>
  <si>
    <t>DOUBLE "C" LIMITED</t>
  </si>
  <si>
    <t>SCEC_1_PDRP176</t>
  </si>
  <si>
    <t>VLTS_PDR_SCEC_02</t>
  </si>
  <si>
    <t>SCEC_1_PDRP149</t>
  </si>
  <si>
    <t>DMDVLY_1_GEN 1</t>
  </si>
  <si>
    <t>Diamond Valley Unit 1</t>
  </si>
  <si>
    <t>ENWIND_6_QF</t>
  </si>
  <si>
    <t>SANITR_6_STG4</t>
  </si>
  <si>
    <t>LACSD CARSON WATER POLLUTION STG4</t>
  </si>
  <si>
    <t>SLSTR2_2_SOLR2B</t>
  </si>
  <si>
    <t>PIT PH 5 UNITS 3 &amp; 4 AGGREGATE</t>
  </si>
  <si>
    <t>AVENAL_6_AVSLR1</t>
  </si>
  <si>
    <t>Avenal Solar 1</t>
  </si>
  <si>
    <t>CED Avenal Solar, LLC</t>
  </si>
  <si>
    <t>BUCKWD_1_QF</t>
  </si>
  <si>
    <t>Buckwind Re-powering project</t>
  </si>
  <si>
    <t>NCPA_7_GP1UN1</t>
  </si>
  <si>
    <t>NCPA GEO PLANT 1 UNIT 1</t>
  </si>
  <si>
    <t>ENWIND_2_WIND2</t>
  </si>
  <si>
    <t>Ridgetop I</t>
  </si>
  <si>
    <t>Ridgetop Energy, LLC</t>
  </si>
  <si>
    <t>GRNVLY_7_SCLAND</t>
  </si>
  <si>
    <t>SANTA CRUZ LANDFILL GENERATING PLANT</t>
  </si>
  <si>
    <t>Ameresco Santa Cruz Energy LLC</t>
  </si>
  <si>
    <t>OAK C_1_EBMUD</t>
  </si>
  <si>
    <t>MWWTP PGS 1 - ENGINES</t>
  </si>
  <si>
    <t>MAGNLA_6_COLTON</t>
  </si>
  <si>
    <t>Magnolia Power Project</t>
  </si>
  <si>
    <t>LUGO</t>
  </si>
  <si>
    <t>LDWP</t>
  </si>
  <si>
    <t>DMDVLY_1_GEN 5</t>
  </si>
  <si>
    <t>Diamond Valley Unit 5</t>
  </si>
  <si>
    <t>DVLCYN_1_UNIT 3</t>
  </si>
  <si>
    <t>DEVIL CANYON HYDRO UNIT 3</t>
  </si>
  <si>
    <t>ELSEGN_2_UNIT11</t>
  </si>
  <si>
    <t>El Segundo Energy Center Unit 5</t>
  </si>
  <si>
    <t>DUANE_7_CTG2</t>
  </si>
  <si>
    <t>Donald Von Raesfeld CTG Unit 2</t>
  </si>
  <si>
    <t>SNCLRA_2_UNIT1</t>
  </si>
  <si>
    <t>New Indy Oxnard</t>
  </si>
  <si>
    <t>New-Indy Oxnard LLC</t>
  </si>
  <si>
    <t>FORBST_7_UNIT 1</t>
  </si>
  <si>
    <t>FORBESTOWN HYDRO</t>
  </si>
  <si>
    <t>AGCANA_X_HOOVER</t>
  </si>
  <si>
    <t>Hoover Power Plant</t>
  </si>
  <si>
    <t>VOYAGR_2_VOYWD1</t>
  </si>
  <si>
    <t>Voyager 1</t>
  </si>
  <si>
    <t>RAMON_2_SCEDYN</t>
  </si>
  <si>
    <t>ALTA4B_2_CPCW3</t>
  </si>
  <si>
    <t>Alta Wind 3</t>
  </si>
  <si>
    <t>OXMTN_6_LNDFIL</t>
  </si>
  <si>
    <t>Ox Mountain Landfill Generating Plant</t>
  </si>
  <si>
    <t>Ameresco Half Moon Bay, LLC</t>
  </si>
  <si>
    <t>GYS5X6_7_UNIT 5</t>
  </si>
  <si>
    <t>Geysers Unit 5</t>
  </si>
  <si>
    <t>RUSCTY_2_CTG2</t>
  </si>
  <si>
    <t>METEC_2_PL1X3</t>
  </si>
  <si>
    <t>METEC_7_STG3</t>
  </si>
  <si>
    <t>Metcalf Energy Center Unit 3</t>
  </si>
  <si>
    <t>Metcalf Energy Center, LLC</t>
  </si>
  <si>
    <t>Sunrise Power Project AGGREGATE II</t>
  </si>
  <si>
    <t>WALNUT_2_SOLAR</t>
  </si>
  <si>
    <t>Industry MetroLink PV 1</t>
  </si>
  <si>
    <t>City of Industry</t>
  </si>
  <si>
    <t>PANOCHE ENERGY CENTER (Aggregated)</t>
  </si>
  <si>
    <t>DELSUR_6_BSOLAR</t>
  </si>
  <si>
    <t>Central Antelope Dry Ranch B</t>
  </si>
  <si>
    <t>Central Antelope Dry Ranch B LLC</t>
  </si>
  <si>
    <t>ETIWND_2_RTS027</t>
  </si>
  <si>
    <t>SPVP027</t>
  </si>
  <si>
    <t>PADUA_6_QF</t>
  </si>
  <si>
    <t>PADUA QFS</t>
  </si>
  <si>
    <t>ALMEGT_1_UNIT 2</t>
  </si>
  <si>
    <t>ALAMEDA GT UNIT 2</t>
  </si>
  <si>
    <t>BRDSLD_2_SHLO3B</t>
  </si>
  <si>
    <t>Shiloh IV Wind Project</t>
  </si>
  <si>
    <t>Shiloh IV Wind Project, LLC</t>
  </si>
  <si>
    <t>SBERDO_2_RTS048</t>
  </si>
  <si>
    <t>SPVP048</t>
  </si>
  <si>
    <t>GYS5X6_7_UNIT 6</t>
  </si>
  <si>
    <t>Geysers Unit 6</t>
  </si>
  <si>
    <t>ELKHIL_7_CTG1</t>
  </si>
  <si>
    <t>ELK HILLS COMBUSTION TURBINE UNIT 1</t>
  </si>
  <si>
    <t>ACACIA_6_SOLAR</t>
  </si>
  <si>
    <t>West Antelope Solar</t>
  </si>
  <si>
    <t>TA-ACACIA, LLC</t>
  </si>
  <si>
    <t>SCEW_2_PDRP109</t>
  </si>
  <si>
    <t>IVANPA_1_UNIT3</t>
  </si>
  <si>
    <t>Ivanpah 3</t>
  </si>
  <si>
    <t>Solar Partners VIII, LLC</t>
  </si>
  <si>
    <t>LMBEPK_2_UNITA1</t>
  </si>
  <si>
    <t>Lambie Energy Center, Unit #1</t>
  </si>
  <si>
    <t>PLSNTG_7_LNCLND</t>
  </si>
  <si>
    <t>Lincoln Landfill Power Plant</t>
  </si>
  <si>
    <t>Energy 2001, Inc.</t>
  </si>
  <si>
    <t>HARBGN_7_UNITS</t>
  </si>
  <si>
    <t>HARBGN_7_UNIT 2</t>
  </si>
  <si>
    <t>Harbor Cogen Unit 2</t>
  </si>
  <si>
    <t>Harbor Cogeneration Company</t>
  </si>
  <si>
    <t>GLNARM_2_UNIT 5</t>
  </si>
  <si>
    <t>Glenarm Turbine 5</t>
  </si>
  <si>
    <t>JACMSR_1_JACSR1</t>
  </si>
  <si>
    <t>Jacumba Solar Farm</t>
  </si>
  <si>
    <t>Jacumba Solar, LLC</t>
  </si>
  <si>
    <t>BGSKYN_2_AS2SR1</t>
  </si>
  <si>
    <t>Antelope Solar 2</t>
  </si>
  <si>
    <t>Antelope Expansion 2, LLC</t>
  </si>
  <si>
    <t>AVENAL_6_AVSLR2</t>
  </si>
  <si>
    <t>Avenal Solar 2</t>
  </si>
  <si>
    <t>OASIS_6_SOLAR3</t>
  </si>
  <si>
    <t>Soccer Center</t>
  </si>
  <si>
    <t>SolarCity Corporation</t>
  </si>
  <si>
    <t>DMDVLY_1_GEN 4</t>
  </si>
  <si>
    <t>Diamond Valley Unit 4</t>
  </si>
  <si>
    <t>LEBECS_7_CTG4</t>
  </si>
  <si>
    <t>CC Power Block 2 CTG4</t>
  </si>
  <si>
    <t>TANHIL_6_SOLART</t>
  </si>
  <si>
    <t>Berry Cogen 18</t>
  </si>
  <si>
    <t>Berry Petroleum Company</t>
  </si>
  <si>
    <t>GUERNS_6_HD3BM3</t>
  </si>
  <si>
    <t>Hanford Digester Genset 3</t>
  </si>
  <si>
    <t>Hanford Renewable Energy LLC</t>
  </si>
  <si>
    <t>SENTNL_2_CTG3</t>
  </si>
  <si>
    <t>Sentinel Unit 3</t>
  </si>
  <si>
    <t>KELSO_3_GTG8</t>
  </si>
  <si>
    <t>WISHON_6_UNIT 2</t>
  </si>
  <si>
    <t>WISHON HYDRO UNIT 2</t>
  </si>
  <si>
    <t>CONTRL_1_QF</t>
  </si>
  <si>
    <t>CONTROL QFS</t>
  </si>
  <si>
    <t>USWPJR_2_UNITS</t>
  </si>
  <si>
    <t>Vasco Wind</t>
  </si>
  <si>
    <t>Vasco Winds, LLC</t>
  </si>
  <si>
    <t>LAPLMA_2_UNIT 3</t>
  </si>
  <si>
    <t>La Paloma Generating Plant Unit #3</t>
  </si>
  <si>
    <t>CENTER_6_PEAKER</t>
  </si>
  <si>
    <t>Center Peaker</t>
  </si>
  <si>
    <t>SYCAMR_2_UNIT 4</t>
  </si>
  <si>
    <t>Sycamore Cogeneration Unit 4</t>
  </si>
  <si>
    <t>SANWD_1_QF</t>
  </si>
  <si>
    <t>San Gorgonio Farms Wind Farm</t>
  </si>
  <si>
    <t>San Gorgonio Farms, Inc.</t>
  </si>
  <si>
    <t>HNTGBH_7_STG1S</t>
  </si>
  <si>
    <t>ONLLPP_6_UNIT 5</t>
  </si>
  <si>
    <t>O'NEILL PUMP-GEN UNIT 5</t>
  </si>
  <si>
    <t>DIABLO_7_UNIT 1</t>
  </si>
  <si>
    <t>Diablo Canyon Unit 1</t>
  </si>
  <si>
    <t>DRACKR_2_DS3SR3</t>
  </si>
  <si>
    <t>Dracker Solar Unit 3</t>
  </si>
  <si>
    <t>NextEra Blythe Solar Energy Center, LLC</t>
  </si>
  <si>
    <t>DMDVLY_1_GEN 8</t>
  </si>
  <si>
    <t>Diamond Valley Unit 8</t>
  </si>
  <si>
    <t>Malburg Generating Station</t>
  </si>
  <si>
    <t>HATLOS_6_LSCRK</t>
  </si>
  <si>
    <t>Lost Creek 1 &amp; 2 Hydro Conversion</t>
  </si>
  <si>
    <t>Snow Mountain Hydro, LLC.</t>
  </si>
  <si>
    <t>SISQUC_1_SMARIA</t>
  </si>
  <si>
    <t>Santa Maria II LFG Power Plant</t>
  </si>
  <si>
    <t>J&amp;A-Santa Maria II, LLC</t>
  </si>
  <si>
    <t>GEYS13_7_UNIT13</t>
  </si>
  <si>
    <t>GEYSERS UNIT 13 (HEALDSBURG)</t>
  </si>
  <si>
    <t>KNGCTY_6_UNITA1</t>
  </si>
  <si>
    <t>King City Energy Center, Unit 1</t>
  </si>
  <si>
    <t>MURRAY_6_UNIT</t>
  </si>
  <si>
    <t>Grossmont Hospital</t>
  </si>
  <si>
    <t>Grossmont Hospital Corp</t>
  </si>
  <si>
    <t>VOLTA_2_UNIT 1</t>
  </si>
  <si>
    <t>VOLTA HYDRO UNIT 1</t>
  </si>
  <si>
    <t>SYCAMR_2_UNIT 1</t>
  </si>
  <si>
    <t>Sycamore Cogeneration Unit 1</t>
  </si>
  <si>
    <t>WALCRK_2_CTG5</t>
  </si>
  <si>
    <t>Walnut Creek Energy Park Unit 5</t>
  </si>
  <si>
    <t>SUNSET_2_UNITS</t>
  </si>
  <si>
    <t>MIDWAY SUNSET COGENERATION PLANT</t>
  </si>
  <si>
    <t>Midway Sunset Cogeneration Company</t>
  </si>
  <si>
    <t>MSOLAR_2_SOLAR3</t>
  </si>
  <si>
    <t>Mesquite Solar 3, LLC</t>
  </si>
  <si>
    <t>LAMONT_1_SOLAR4</t>
  </si>
  <si>
    <t>Hayworth Solar Farm</t>
  </si>
  <si>
    <t>65HK 8me LLC</t>
  </si>
  <si>
    <t>PEARBL_2_NSPIN</t>
  </si>
  <si>
    <t>SCEW_2_PDRP121</t>
  </si>
  <si>
    <t>PGEB_2_PDRP101</t>
  </si>
  <si>
    <t>LECEF_1_CGT 2</t>
  </si>
  <si>
    <t>LOS ESTEROS ENERGY FACILITY CTG 2</t>
  </si>
  <si>
    <t>BGCRK1_7_PORTAL</t>
  </si>
  <si>
    <t>PORTAL HYDRO</t>
  </si>
  <si>
    <t>SHELL OIL REFINERY AGGREGATE</t>
  </si>
  <si>
    <t>PIT7_7_UNIT 2</t>
  </si>
  <si>
    <t>PIT PH 7 UNIT 2</t>
  </si>
  <si>
    <t>CHWCHL_1_UNIT</t>
  </si>
  <si>
    <t>CHOW 2 PEAKER PLANT</t>
  </si>
  <si>
    <t>California Power Holdings, LLC</t>
  </si>
  <si>
    <t>MIRLOM_2_RTS032</t>
  </si>
  <si>
    <t>SPVP032</t>
  </si>
  <si>
    <t>HARBOR COGEN COMBINED CYCLE</t>
  </si>
  <si>
    <t>ESCO_6_GLMQF</t>
  </si>
  <si>
    <t>Goal Line Cogen</t>
  </si>
  <si>
    <t>Goal Line, L.P.</t>
  </si>
  <si>
    <t>ALT6DS_2_WIND9</t>
  </si>
  <si>
    <t>Pinyon Pines 2</t>
  </si>
  <si>
    <t>MOORPK_2_CALABS</t>
  </si>
  <si>
    <t>Calabasas Gas-to-Energy Facility</t>
  </si>
  <si>
    <t>County Sanitation District No.2 of Los Angeles County</t>
  </si>
  <si>
    <t>DRUM_7_UNIT 3</t>
  </si>
  <si>
    <t>Drum PH 1 Unit 3</t>
  </si>
  <si>
    <t>DMDVLY_1_GEN 7</t>
  </si>
  <si>
    <t>Diamond Valley Unit 7</t>
  </si>
  <si>
    <t>PIT7_7_UNIT 1</t>
  </si>
  <si>
    <t>PIT PH 7 UNIT 1</t>
  </si>
  <si>
    <t>SCEW_2_PDRP131</t>
  </si>
  <si>
    <t>PIT1_6_FRIVRA</t>
  </si>
  <si>
    <t>Fall River Mills Project A</t>
  </si>
  <si>
    <t>Ignite Solar Holdings 1, LLC</t>
  </si>
  <si>
    <t>CONTRL_1_CASAD1</t>
  </si>
  <si>
    <t>Mammoth G1</t>
  </si>
  <si>
    <t>Mammoth Three LLC</t>
  </si>
  <si>
    <t>SCEC_1_PDRP147</t>
  </si>
  <si>
    <t>HYATT_2_UNIT 5</t>
  </si>
  <si>
    <t>Edward Hyatt Gen Unit 5</t>
  </si>
  <si>
    <t>DSRTSL_2_SOLR1B</t>
  </si>
  <si>
    <t>HIGGNS_7_QFUNTS</t>
  </si>
  <si>
    <t>DONALD VON RAESFELD POWER PROJECT</t>
  </si>
  <si>
    <t>STANTN_2_STAGT2</t>
  </si>
  <si>
    <t>Stanton 2</t>
  </si>
  <si>
    <t>MIDWYS_2_MIDSL1</t>
  </si>
  <si>
    <t>Midway Solar Farm</t>
  </si>
  <si>
    <t>CPVERD_2_SOLAR</t>
  </si>
  <si>
    <t>Campo Verde Solar</t>
  </si>
  <si>
    <t>Campo Verde Solar, LLC</t>
  </si>
  <si>
    <t>MALAGA_1_PL1X2</t>
  </si>
  <si>
    <t>MALAGA_7_CTG1</t>
  </si>
  <si>
    <t>KRCD Malaga Peaking Plant CTG1</t>
  </si>
  <si>
    <t>LODI25_2_UNIT 1</t>
  </si>
  <si>
    <t>LODI GAS TURBINE</t>
  </si>
  <si>
    <t>Mountainview Gen Sta. Unit 4</t>
  </si>
  <si>
    <t>WALNUT_6_HILLGEN</t>
  </si>
  <si>
    <t>Puente Hills</t>
  </si>
  <si>
    <t>ORLND_6_HIGHLI</t>
  </si>
  <si>
    <t>High Line Canal Hydro</t>
  </si>
  <si>
    <t>City of Santa Clara dba Silicon Valley</t>
  </si>
  <si>
    <t>SPRGVL_2_TULE</t>
  </si>
  <si>
    <t>TULE RIVER HYDRO PLANT (PG&amp;E)</t>
  </si>
  <si>
    <t>SLST13_2_SOLAR1</t>
  </si>
  <si>
    <t>Quinto Solar PV Project</t>
  </si>
  <si>
    <t>Solar Star California XIII, LLC</t>
  </si>
  <si>
    <t>SCEC_1_PDRP145</t>
  </si>
  <si>
    <t>WISHON_6_UNIT 4</t>
  </si>
  <si>
    <t>WISHON HYDRO UNIT 4</t>
  </si>
  <si>
    <t>WARNE_2_UNIT 1</t>
  </si>
  <si>
    <t>WARNE HYDRO UNIT 1</t>
  </si>
  <si>
    <t>DREWS_6_GEN 1</t>
  </si>
  <si>
    <t>DREWS UNIT 1</t>
  </si>
  <si>
    <t>SCEC_1_PDRP136</t>
  </si>
  <si>
    <t>CARBOU_7_PL2X3</t>
  </si>
  <si>
    <t>CARBOU_7_UNIT 2</t>
  </si>
  <si>
    <t>CARIBOU PH 1 UNIT 2</t>
  </si>
  <si>
    <t>STOILS_1_UNIT 1</t>
  </si>
  <si>
    <t>MALAGA_7_CTG2</t>
  </si>
  <si>
    <t>KRCD Malaga Peaking Plant CTG2</t>
  </si>
  <si>
    <t>HIDSRT_7_CTG2</t>
  </si>
  <si>
    <t>HIGH DESERT COMBUSTION TURBINE UNIT 2</t>
  </si>
  <si>
    <t>SIERRA_1_UNITS</t>
  </si>
  <si>
    <t>HIGH SIERRA LIMITED</t>
  </si>
  <si>
    <t>MOJAVE_1_SIPHON</t>
  </si>
  <si>
    <t>MOJAVE SIPHON POWER PLANT</t>
  </si>
  <si>
    <t>FROGTN_1_UTICAM</t>
  </si>
  <si>
    <t>Murphys Powerhouse</t>
  </si>
  <si>
    <t>Utica Water and Power Authority</t>
  </si>
  <si>
    <t>HYATT_2_UNIT 4</t>
  </si>
  <si>
    <t>Edward Hyatt P-G Unit 4</t>
  </si>
  <si>
    <t>SENTNL_2_CTG1</t>
  </si>
  <si>
    <t>Sentinel Unit 1</t>
  </si>
  <si>
    <t>TWISSL_6_SOLAR</t>
  </si>
  <si>
    <t>Nickel 1 ("NLH1")</t>
  </si>
  <si>
    <t>NLH1 Solar, LLC</t>
  </si>
  <si>
    <t>VALLEY_5_SOLAR1</t>
  </si>
  <si>
    <t>Kona Solar - Meridian #1</t>
  </si>
  <si>
    <t>VESTAL_2_WELLHD</t>
  </si>
  <si>
    <t>Wellhead Power Delano</t>
  </si>
  <si>
    <t>Delano Energy Center, LLC</t>
  </si>
  <si>
    <t>SCEC_1_PDRP129</t>
  </si>
  <si>
    <t>MKTRCK_1_UNIT 1</t>
  </si>
  <si>
    <t>MCKITTRICK LIMITED</t>
  </si>
  <si>
    <t>McKittrick Limited</t>
  </si>
  <si>
    <t>TEHAPI_2_PW1WD1</t>
  </si>
  <si>
    <t>Point Wind 1</t>
  </si>
  <si>
    <t>Tehachapi Plains Wind, LLC</t>
  </si>
  <si>
    <t>BLCKWL_6_SOLAR1</t>
  </si>
  <si>
    <t>Blackwell Solar</t>
  </si>
  <si>
    <t>Blackwell Solar, LLC</t>
  </si>
  <si>
    <t>LTBEAR_1_LB3SR3</t>
  </si>
  <si>
    <t>Little Bear 3 Solar</t>
  </si>
  <si>
    <t>Little Bear Solar 3, LLC</t>
  </si>
  <si>
    <t>PALOMR_7_CTG1</t>
  </si>
  <si>
    <t>BARRE_2_QF</t>
  </si>
  <si>
    <t>BARRE QFS</t>
  </si>
  <si>
    <t>APLHIL_1_SFKHY1</t>
  </si>
  <si>
    <t>South Fork Powerhouse</t>
  </si>
  <si>
    <t>SPOINT_2_MEADDYN</t>
  </si>
  <si>
    <t>HOLSTR_1_SOLAR</t>
  </si>
  <si>
    <t>San Benito Smart Park</t>
  </si>
  <si>
    <t>Enerparc CA1, LLC</t>
  </si>
  <si>
    <t>Fresno Cogen</t>
  </si>
  <si>
    <t>VISTA_2_FCELL</t>
  </si>
  <si>
    <t>CSUSB fuel cell</t>
  </si>
  <si>
    <t>MNDALY_6_MCGRTH</t>
  </si>
  <si>
    <t>McGrath Beach Peaker</t>
  </si>
  <si>
    <t>Southern California edison</t>
  </si>
  <si>
    <t>WISTRA_2_WRSSR1</t>
  </si>
  <si>
    <t>Wistaria Ranch Solar</t>
  </si>
  <si>
    <t>CED Wistaria Solar, LLC</t>
  </si>
  <si>
    <t>PGEB_2_PDRP102</t>
  </si>
  <si>
    <t>SCEC_1_PDRP122</t>
  </si>
  <si>
    <t>LAWRNC_7_SUNYVL</t>
  </si>
  <si>
    <t>City of Sunnyvale Unit 1 and 2</t>
  </si>
  <si>
    <t>City of Sunnyvale</t>
  </si>
  <si>
    <t>GILROY COGEN AGGREGATE</t>
  </si>
  <si>
    <t>KERRGN_1_UNIT 1</t>
  </si>
  <si>
    <t>KERN RIVER HYDRO UNITS 1-4 AGGREGATE</t>
  </si>
  <si>
    <t>BEJNLS_5_BV2SCEDYN</t>
  </si>
  <si>
    <t>Broadview 2</t>
  </si>
  <si>
    <t>SPAULD_6_UNIT 3</t>
  </si>
  <si>
    <t>SPAULDING HYDRO PH 3 UNIT</t>
  </si>
  <si>
    <t>SCEC_1_PDRP115</t>
  </si>
  <si>
    <t>USWND2_1_WIND2</t>
  </si>
  <si>
    <t>Golden Hills B</t>
  </si>
  <si>
    <t>HIDSRT_7_CTG1</t>
  </si>
  <si>
    <t>HIGH DESERT COMBUSTION TURBINE UNIT 1</t>
  </si>
  <si>
    <t>GILROY_1_CT1</t>
  </si>
  <si>
    <t>GILROY COGEN - UNIT 1</t>
  </si>
  <si>
    <t>WALCRK_2_CTG4</t>
  </si>
  <si>
    <t>Walnut Creek Energy Park Unit 4</t>
  </si>
  <si>
    <t>SCEC_1_PDRP101</t>
  </si>
  <si>
    <t>CRNEVL_6_SJQN 3</t>
  </si>
  <si>
    <t>SAN JOAQUIN 3</t>
  </si>
  <si>
    <t>LOCKFD_1_KSOLAR</t>
  </si>
  <si>
    <t>Kettleman Solar</t>
  </si>
  <si>
    <t>Kettleman Solar LLC</t>
  </si>
  <si>
    <t>ALPSLR_1_NTHSLR</t>
  </si>
  <si>
    <t>Alpaugh North, LLC</t>
  </si>
  <si>
    <t>SCEC_1_PDRP177</t>
  </si>
  <si>
    <t>PDR-E SCEC</t>
  </si>
  <si>
    <t>ETIWND_2_RTS010</t>
  </si>
  <si>
    <t>SPVP010 Fontana RT Solar</t>
  </si>
  <si>
    <t>COLEMN_2_UNIT</t>
  </si>
  <si>
    <t>Coleman</t>
  </si>
  <si>
    <t>COVERD_2_MCKHY1</t>
  </si>
  <si>
    <t>Montgomery Creek Hydro</t>
  </si>
  <si>
    <t>Enel Green Power NA,Inc dba El Dorado Hydro, LLC</t>
  </si>
  <si>
    <t>BRDSLD_2_HIWIND</t>
  </si>
  <si>
    <t>High Winds Energy Center</t>
  </si>
  <si>
    <t>High Winds, LLC</t>
  </si>
  <si>
    <t>SCHNDR_1_WSTSDE</t>
  </si>
  <si>
    <t>Westside Solar Station</t>
  </si>
  <si>
    <t>MIRLOM_6_PEAKER</t>
  </si>
  <si>
    <t>Mira Loma Peaker</t>
  </si>
  <si>
    <t>SMRCOS_6_LNDFIL</t>
  </si>
  <si>
    <t>San Marcos Energy</t>
  </si>
  <si>
    <t>San Marcos Energy LLC</t>
  </si>
  <si>
    <t>BUENVS_2_NSPIN</t>
  </si>
  <si>
    <t>SCEW_2_PDRP112</t>
  </si>
  <si>
    <t>WHITEH_2_MEADDYN2</t>
  </si>
  <si>
    <t>White Hills B</t>
  </si>
  <si>
    <t>NOVATO_6_LNDFL</t>
  </si>
  <si>
    <t>Redwood Renewable Energy</t>
  </si>
  <si>
    <t>WM Renewable Energy, LLC</t>
  </si>
  <si>
    <t>BGCRK2_7_UNIT 1</t>
  </si>
  <si>
    <t>BIG CREEK PH 2 UNIT 1</t>
  </si>
  <si>
    <t>BGSKYN_2_ASPSR2</t>
  </si>
  <si>
    <t>Antelope Solar 2 San Pablo</t>
  </si>
  <si>
    <t>San Pablo Raceway, LLC</t>
  </si>
  <si>
    <t>RTEDDY_2_SOLAR1</t>
  </si>
  <si>
    <t>Rosamond West Solar 1</t>
  </si>
  <si>
    <t>Solar Star California XLI, LLC</t>
  </si>
  <si>
    <t>SCEC_1_PDRP118</t>
  </si>
  <si>
    <t>MARCPW_6_SOLAR1</t>
  </si>
  <si>
    <t>Maricopa West Solar PV</t>
  </si>
  <si>
    <t>Maricopa West Solar PV, LLC</t>
  </si>
  <si>
    <t>KILARC_2_UNIT 1</t>
  </si>
  <si>
    <t>KILARC HYDRO</t>
  </si>
  <si>
    <t>STIGCT_2_LODI</t>
  </si>
  <si>
    <t>LODI STIG UNIT</t>
  </si>
  <si>
    <t>NWCSTL_7_UNIT 1</t>
  </si>
  <si>
    <t>NEWCASTLE HYDRO</t>
  </si>
  <si>
    <t>PBLOSM_2_SOLAR</t>
  </si>
  <si>
    <t>PearBlossom</t>
  </si>
  <si>
    <t>Solar Star California XLIV, LLC</t>
  </si>
  <si>
    <t>NEENCH_6_SOLAR</t>
  </si>
  <si>
    <t>Alpine Solar</t>
  </si>
  <si>
    <t>Solar Alpine LLC</t>
  </si>
  <si>
    <t>GRNLF2_1_UNIT</t>
  </si>
  <si>
    <t>GREENLEAF II COGEN</t>
  </si>
  <si>
    <t>Greenleaf Energy Unit 2 LLC</t>
  </si>
  <si>
    <t>CALGEN_1_UNIT 2</t>
  </si>
  <si>
    <t>GATEWY_2_GESBT1</t>
  </si>
  <si>
    <t>Gateway Energy Stroage</t>
  </si>
  <si>
    <t>Gateway Energy Storage, LLC</t>
  </si>
  <si>
    <t>TX-ELK_6_ECKSR2</t>
  </si>
  <si>
    <t>Eagle Creek</t>
  </si>
  <si>
    <t>Apex Eagle Creek, LLC</t>
  </si>
  <si>
    <t>LMEC_1_STG</t>
  </si>
  <si>
    <t>LOS MEDANOS STG UNIT</t>
  </si>
  <si>
    <t>VLCNTR_6_VCSLR</t>
  </si>
  <si>
    <t>Cole Grade</t>
  </si>
  <si>
    <t>NLP Valley Center Solar, LLC</t>
  </si>
  <si>
    <t>CALGEN_1_UNIT 1</t>
  </si>
  <si>
    <t>WHELPP_2_NSPIN</t>
  </si>
  <si>
    <t>IGNACO_1_QF</t>
  </si>
  <si>
    <t>SMALL QF AGGREGATION - VALLEJO/DINSMORE</t>
  </si>
  <si>
    <t>Metcalf Energy Center</t>
  </si>
  <si>
    <t>CHWCHL_1_BIOMAS</t>
  </si>
  <si>
    <t>Chow II Biomass to Energy</t>
  </si>
  <si>
    <t>Global Ampersand LLC</t>
  </si>
  <si>
    <t>DELAMO_2_SOLAR1</t>
  </si>
  <si>
    <t>Golden Springs Building H</t>
  </si>
  <si>
    <t>PTLOMA_6_NTCQF</t>
  </si>
  <si>
    <t>NTC/MCRD COGENERATION</t>
  </si>
  <si>
    <t>MCSWAN_6_UNITS</t>
  </si>
  <si>
    <t>MC SWAIN HYDRO</t>
  </si>
  <si>
    <t>SCEW_2_PDRP160</t>
  </si>
  <si>
    <t>LCR AMS Hybrid West LA 2-W-LSCE</t>
  </si>
  <si>
    <t>ALHMBR_1_ALHSLR</t>
  </si>
  <si>
    <t>SG Alhambra</t>
  </si>
  <si>
    <t>SPRGAP_1_UNIT 1</t>
  </si>
  <si>
    <t>SPRING GAP HYDRO</t>
  </si>
  <si>
    <t>HENRTA_6_UNITA1</t>
  </si>
  <si>
    <t>GWF HENRIETTA PEAKER PLANT UNIT 1</t>
  </si>
  <si>
    <t>PACLUM_6_UNIT</t>
  </si>
  <si>
    <t>Humboldt Redwood</t>
  </si>
  <si>
    <t>Humboldt Sawmill Company, LLC</t>
  </si>
  <si>
    <t>BUCKBL_2_STG10</t>
  </si>
  <si>
    <t>Blythe STG</t>
  </si>
  <si>
    <t>MAMMTH_7_UNIT 1</t>
  </si>
  <si>
    <t>MAMMOTH POOL UNIT 1</t>
  </si>
  <si>
    <t>ELLIS_2_QF</t>
  </si>
  <si>
    <t>ELLIS QFS</t>
  </si>
  <si>
    <t>Drum PH 1 Units 1 &amp; 2 Aggregate</t>
  </si>
  <si>
    <t>ALMASL_2_GS4SR4</t>
  </si>
  <si>
    <t>Almasol Generating Station 4</t>
  </si>
  <si>
    <t>Maverick Solar 4, LLC</t>
  </si>
  <si>
    <t>SKERN_6_SOLAR1</t>
  </si>
  <si>
    <t>South Kern Solar PV Plant</t>
  </si>
  <si>
    <t>Algonquin SKIC 20 Solar, LLC</t>
  </si>
  <si>
    <t>BLAST_1_WIND</t>
  </si>
  <si>
    <t>Mountain View IV Wind</t>
  </si>
  <si>
    <t>Mountain View Power Partners IV, LLC</t>
  </si>
  <si>
    <t>VOLTA_6_DIGHYD</t>
  </si>
  <si>
    <t>Digger Creek Ranch Hydro</t>
  </si>
  <si>
    <t>Kenneth E. Link</t>
  </si>
  <si>
    <t>COVERD_2_QFUNTS</t>
  </si>
  <si>
    <t>Cove Hydroelectric Project</t>
  </si>
  <si>
    <t>IVSLRP_2_SOLAR1</t>
  </si>
  <si>
    <t>Silver Ridge Mount Signal</t>
  </si>
  <si>
    <t>Imperial Valley Solar 1, LLC</t>
  </si>
  <si>
    <t>VISTA_2_RTS028</t>
  </si>
  <si>
    <t>SPVP028</t>
  </si>
  <si>
    <t>ALAMIT_7_UNIT 3</t>
  </si>
  <si>
    <t>ALAMITOS GEN STA. UNIT 3</t>
  </si>
  <si>
    <t>DVLCYN_1_UNIT 1</t>
  </si>
  <si>
    <t>DEVIL CANYON HYDRO UNIT 1</t>
  </si>
  <si>
    <t>CLRKRD_6_LIMESD</t>
  </si>
  <si>
    <t>Lime Saddle Hydro</t>
  </si>
  <si>
    <t>BORDER_6_UNITA1</t>
  </si>
  <si>
    <t>CalPeak Power Border Unit 1</t>
  </si>
  <si>
    <t>CalPeak Power - Border LLC</t>
  </si>
  <si>
    <t>CSCGNR_1_UNIT 2</t>
  </si>
  <si>
    <t>GIANERA PEAKER UNIT 2</t>
  </si>
  <si>
    <t>WHTWTR_1_WINDA1</t>
  </si>
  <si>
    <t>Whitewater Hill Wind Project</t>
  </si>
  <si>
    <t>Whitewater Hill Wind Partners, LLC</t>
  </si>
  <si>
    <t>MALIN_5_HERMDYN</t>
  </si>
  <si>
    <t>SCEW_2_PDRP123</t>
  </si>
  <si>
    <t>ONLLPP_6_UNIT 1</t>
  </si>
  <si>
    <t>O'NEILL PUMP-GEN UNIT 1</t>
  </si>
  <si>
    <t>KERKH1_7_UNIT 3</t>
  </si>
  <si>
    <t>KERKHOFF PH 1 UNIT #3</t>
  </si>
  <si>
    <t>CAPWD_1_QF</t>
  </si>
  <si>
    <t>Edom Hills Wind Farm</t>
  </si>
  <si>
    <t>Edom Hills Project 1, LLC</t>
  </si>
  <si>
    <t>ETIWND_2_RTS015</t>
  </si>
  <si>
    <t>SPVP015</t>
  </si>
  <si>
    <t>MNDOTA_1_SOLAR2</t>
  </si>
  <si>
    <t xml:space="preserve">Citizen Solar B </t>
  </si>
  <si>
    <t>Citizen Solar B LLC</t>
  </si>
  <si>
    <t>PGF1_2_PDRP100</t>
  </si>
  <si>
    <t>PDR-E PGF1</t>
  </si>
  <si>
    <t>SBERDO_2_RTS005</t>
  </si>
  <si>
    <t>SPVP005 Redlands RT Solar</t>
  </si>
  <si>
    <t>CABALO_2_M2WSR2</t>
  </si>
  <si>
    <t>Mustang 2 Whirlaway Solar</t>
  </si>
  <si>
    <t>RE Mustang Two Whirlaway LLC</t>
  </si>
  <si>
    <t>TERMEX_2_GTG1</t>
  </si>
  <si>
    <t>MOSSLD_2_PSP2G2</t>
  </si>
  <si>
    <t>MOSS LANDING CC PLANT 2, CTG UNIT 2</t>
  </si>
  <si>
    <t>RANCHO_2_SMUDSYSDYN</t>
  </si>
  <si>
    <t>SMUD Regulation Market</t>
  </si>
  <si>
    <t>RANCHOSECO</t>
  </si>
  <si>
    <t>BANCSMUD</t>
  </si>
  <si>
    <t>SEGS_1_SR2SL2</t>
  </si>
  <si>
    <t>Sunray 2</t>
  </si>
  <si>
    <t>Sunray Energy 2, LLC</t>
  </si>
  <si>
    <t>GEYS11_7_UNIT11</t>
  </si>
  <si>
    <t>GEYSERS UNIT 11 (HEALDSBURG)</t>
  </si>
  <si>
    <t>LECEF_1_CGT 1</t>
  </si>
  <si>
    <t>LOS ESTEROS ENERGY FACILITY CTG 1</t>
  </si>
  <si>
    <t>MLPTAS_7_QFUNTS</t>
  </si>
  <si>
    <t>KNGBRG_1_KBSLR1</t>
  </si>
  <si>
    <t>Kingsburg1</t>
  </si>
  <si>
    <t>GEYS12_7_UNIT12</t>
  </si>
  <si>
    <t>GEYSERS UNIT 12 (HEALDSBURG)</t>
  </si>
  <si>
    <t>LIVEOK_6_SOLAR</t>
  </si>
  <si>
    <t>Harris</t>
  </si>
  <si>
    <t>PLACVL_1_CHILIB</t>
  </si>
  <si>
    <t>Chili Bar Hydro</t>
  </si>
  <si>
    <t>SANDLT_2_STGA</t>
  </si>
  <si>
    <t>BANKPP_2_NSPIN</t>
  </si>
  <si>
    <t>SNCLRA_2_UNIT</t>
  </si>
  <si>
    <t>Channel Islands Power</t>
  </si>
  <si>
    <t>CSU Channel Islands Site Authority</t>
  </si>
  <si>
    <t>ALAMIT_7_CTG1A</t>
  </si>
  <si>
    <t>SLSTR2_2_SOLR2A</t>
  </si>
  <si>
    <t>CLRMTK_1_QF</t>
  </si>
  <si>
    <t>SMALL QF AGGREGATION - OAKLAND</t>
  </si>
  <si>
    <t>VOYAGR_2_VOYWD3</t>
  </si>
  <si>
    <t>Voyager Wind 3</t>
  </si>
  <si>
    <t>OILFLD_7_QFUNTS</t>
  </si>
  <si>
    <t>Nacimiento Hydroelectric Plant</t>
  </si>
  <si>
    <t>Monterey County Water Resources Agency</t>
  </si>
  <si>
    <t>LARKSP_6_UNIT 1</t>
  </si>
  <si>
    <t>LARKSPUR PEAKER UNIT 1</t>
  </si>
  <si>
    <t>PLMSSR_6_HISIER</t>
  </si>
  <si>
    <t>High Sierra Cogeneration Aggregate</t>
  </si>
  <si>
    <t>Plumas Sierra REC</t>
  </si>
  <si>
    <t>LITLRK_6_GBCSR1</t>
  </si>
  <si>
    <t>Green Beanworks C</t>
  </si>
  <si>
    <t>Green Beanworks C LLC</t>
  </si>
  <si>
    <t>VSTAES_6_VESBT1</t>
  </si>
  <si>
    <t>Vista Energy Storage</t>
  </si>
  <si>
    <t>Vista Energy Storage, LLC</t>
  </si>
  <si>
    <t>Panoche Valley Solar</t>
  </si>
  <si>
    <t>Panoche Valley Solar, LLC</t>
  </si>
  <si>
    <t>LODIEC_2_STG</t>
  </si>
  <si>
    <t>CAMCHE_1_UNIT 2</t>
  </si>
  <si>
    <t>Camanche 2</t>
  </si>
  <si>
    <t>AVENAL_6_AVPARK</t>
  </si>
  <si>
    <t>Avenal Park Solar Project</t>
  </si>
  <si>
    <t>Avenal Park LLC</t>
  </si>
  <si>
    <t>SCEC_1_PDRP160</t>
  </si>
  <si>
    <t>COVERD_2_RCKHY1</t>
  </si>
  <si>
    <t>ROARING CREEK</t>
  </si>
  <si>
    <t>DREWS_6_GEN 3</t>
  </si>
  <si>
    <t>DREWS UNIT 3</t>
  </si>
  <si>
    <t>ESCNDO_6_UNITB1</t>
  </si>
  <si>
    <t>CalPeak Power Enterprise Unit 1</t>
  </si>
  <si>
    <t>CalPeak Power - Enterprise LLC</t>
  </si>
  <si>
    <t>ARLINT_5_SCEDYN</t>
  </si>
  <si>
    <t>Arlington Valley CC</t>
  </si>
  <si>
    <t>BRDSLD_2_SHILO1</t>
  </si>
  <si>
    <t>Shiloh I Wind Project</t>
  </si>
  <si>
    <t>Shiloh 1 Wind Project LLC</t>
  </si>
  <si>
    <t>HELMPG_7_UNIT 1</t>
  </si>
  <si>
    <t>HELMS PUMP-GEN UNIT 1</t>
  </si>
  <si>
    <t>BIGSKY_2_SOLAR6</t>
  </si>
  <si>
    <t>Solverde 1</t>
  </si>
  <si>
    <t>Solverde 1, LLC</t>
  </si>
  <si>
    <t>CORRAL_6_SJOAQN</t>
  </si>
  <si>
    <t>Ameresco San Joaquin</t>
  </si>
  <si>
    <t>Ameresco San Joaquin LLC</t>
  </si>
  <si>
    <t>SBERDO_7_CT3B</t>
  </si>
  <si>
    <t>BUCKCK_7_UNIT 2</t>
  </si>
  <si>
    <t>Bucks Creek Unit #2</t>
  </si>
  <si>
    <t>UKIAH_7_LAKEMN</t>
  </si>
  <si>
    <t>UKIAH LAKE MENDOCINO HYDRO</t>
  </si>
  <si>
    <t>FMEADO_6_HELLHL</t>
  </si>
  <si>
    <t>MILFRD_7_PASADENA</t>
  </si>
  <si>
    <t>Milford I</t>
  </si>
  <si>
    <t>IPP</t>
  </si>
  <si>
    <t>BIGSKY_2_BSKSR7</t>
  </si>
  <si>
    <t>Big Sky Solar 7</t>
  </si>
  <si>
    <t>Bayshore Solar B, LLC</t>
  </si>
  <si>
    <t>MERCFL_6_UNIT</t>
  </si>
  <si>
    <t>Merced Falls Powerhouse</t>
  </si>
  <si>
    <t>REDBLF_6_UNIT</t>
  </si>
  <si>
    <t>RED BLUFF PEAKER PLANT</t>
  </si>
  <si>
    <t>GANSO_1_WSTBM1</t>
  </si>
  <si>
    <t>Weststar Dairy Biogas</t>
  </si>
  <si>
    <t>ABEC #2 LLC</t>
  </si>
  <si>
    <t>COPMTN_2_SOLAR1</t>
  </si>
  <si>
    <t>Copper Mountain 48</t>
  </si>
  <si>
    <t>Copper Mountain Solar 1, LLC</t>
  </si>
  <si>
    <t>LITLRK_6_SOLAR3</t>
  </si>
  <si>
    <t>One Ten Partners</t>
  </si>
  <si>
    <t>One Ten Partners, LLC</t>
  </si>
  <si>
    <t>VICTOR_1_SOLAR4</t>
  </si>
  <si>
    <t>Adelanto Solar</t>
  </si>
  <si>
    <t>Adelanto Solar, LLC</t>
  </si>
  <si>
    <t>HYATT-THERMALITO PUMP-GEN (AGGREGATE)</t>
  </si>
  <si>
    <t>SCEC_1_PDRP178</t>
  </si>
  <si>
    <t>DELAMO_2_SOLRC1</t>
  </si>
  <si>
    <t>Golden Springs Building C1</t>
  </si>
  <si>
    <t>Golden Springs Development Company LLC</t>
  </si>
  <si>
    <t>SYCAMR_2_UNIT 3</t>
  </si>
  <si>
    <t>Sycamore Cogeneration Unit 3</t>
  </si>
  <si>
    <t>DEXZEL_1_UNIT</t>
  </si>
  <si>
    <t>Western Power and Steam Cogeneration</t>
  </si>
  <si>
    <t>Western Power and Steam II LLC</t>
  </si>
  <si>
    <t>HARBGN_7_UNIT 3</t>
  </si>
  <si>
    <t>Harbor Cogen Unit 3</t>
  </si>
  <si>
    <t>DEVIL CANYON HYDRO UNITS 1-4 AGGREGATE</t>
  </si>
  <si>
    <t>MIRLOM_2_RTS033</t>
  </si>
  <si>
    <t>SPVP033</t>
  </si>
  <si>
    <t>VICTOR_1_SLRHES</t>
  </si>
  <si>
    <t>Sunedison - Hesperia</t>
  </si>
  <si>
    <t>SunEdison Utility Solutions, LLC</t>
  </si>
  <si>
    <t>PSWEET_1_STCRUZ</t>
  </si>
  <si>
    <t>Santa Cruz Energy LLC</t>
  </si>
  <si>
    <t>CAVLSR_2_RSOLAR</t>
  </si>
  <si>
    <t>California Valley Solar Ranch-Phase A</t>
  </si>
  <si>
    <t>Palomar Energy Center</t>
  </si>
  <si>
    <t>FROGTN_1_UTICAA</t>
  </si>
  <si>
    <t>Angels Powerhouse</t>
  </si>
  <si>
    <t>BIGSKY_2_BSKSR8</t>
  </si>
  <si>
    <t>Big Sky Solar 8</t>
  </si>
  <si>
    <t>Bayshore Solar C, LLC</t>
  </si>
  <si>
    <t>ALAMIT_7_ES1</t>
  </si>
  <si>
    <t>Alamitos Energy Storage</t>
  </si>
  <si>
    <t>AES ES Alamitos, LLC</t>
  </si>
  <si>
    <t>SCEC_1_PDRP113</t>
  </si>
  <si>
    <t xml:space="preserve">SCEC_1_PDRP113 </t>
  </si>
  <si>
    <t>RVSIDE_7_SPRGU4</t>
  </si>
  <si>
    <t>CRNEVL_6_CRNVA</t>
  </si>
  <si>
    <t xml:space="preserve">Crane Valley </t>
  </si>
  <si>
    <t>RATSKE_2_NROSR1</t>
  </si>
  <si>
    <t>North Rosamond Solar</t>
  </si>
  <si>
    <t>North Rosamond Solar, LLC</t>
  </si>
  <si>
    <t>PLAINV_6_BSOLAR</t>
  </si>
  <si>
    <t xml:space="preserve">Western Antelope Blue Sky Ranch A </t>
  </si>
  <si>
    <t>Western Antelope Blue Sky Ranch A LLC</t>
  </si>
  <si>
    <t>DELSUR_6_DRYFRB</t>
  </si>
  <si>
    <t xml:space="preserve">Dry Farm Ranch B </t>
  </si>
  <si>
    <t>FRITO_1_LAY</t>
  </si>
  <si>
    <t>FRITO-LAY</t>
  </si>
  <si>
    <t>Frito Lay, Inc.</t>
  </si>
  <si>
    <t>BIG CREEK HYDRO PROJECT PSP</t>
  </si>
  <si>
    <t>RECTOR_2_KAWH 1</t>
  </si>
  <si>
    <t>KAWEAH PH 1 UNIT 1</t>
  </si>
  <si>
    <t>RTEDDY_2_SEBSR4</t>
  </si>
  <si>
    <t>Rosamond West Solar East Bay 4</t>
  </si>
  <si>
    <t>MERCED_1_SOLAR2</t>
  </si>
  <si>
    <t>Merced Solar</t>
  </si>
  <si>
    <t>Merced Solar LLC</t>
  </si>
  <si>
    <t>DELSUR_6_SOLAR5</t>
  </si>
  <si>
    <t>Radiance Solar 5</t>
  </si>
  <si>
    <t>Radiance Solar 5 LLC</t>
  </si>
  <si>
    <t>DSRTHV_2_DH2SR2</t>
  </si>
  <si>
    <t>Desert Harvest 2</t>
  </si>
  <si>
    <t>Desert Harvest II, LLC</t>
  </si>
  <si>
    <t>PGEB_2_PDRP100</t>
  </si>
  <si>
    <t>COLGAT_7_UNIT 2</t>
  </si>
  <si>
    <t>Colgate Powerhouse Unit 2</t>
  </si>
  <si>
    <t>ELECTR_7_UNIT 2</t>
  </si>
  <si>
    <t>ELECTRA UNIT 2</t>
  </si>
  <si>
    <t>EASTWD_7_UNIT</t>
  </si>
  <si>
    <t>EASTWOOD PUMP-GEN</t>
  </si>
  <si>
    <t>ENWIND_2_WIND1</t>
  </si>
  <si>
    <t>Cameron Ridge</t>
  </si>
  <si>
    <t>Cameron Ridge, LLC</t>
  </si>
  <si>
    <t>GARNET_2_WIND3</t>
  </si>
  <si>
    <t>San Gorgonio East</t>
  </si>
  <si>
    <t>SLSTR1_2_SOLR1B</t>
  </si>
  <si>
    <t>SENTNL_2_CTG8</t>
  </si>
  <si>
    <t>Sentinel Unit 8</t>
  </si>
  <si>
    <t>SCEC_1_PDRP171</t>
  </si>
  <si>
    <t xml:space="preserve">IEUA Battery Energy Storage System </t>
  </si>
  <si>
    <t>Shell Energy North America (US), L.P.</t>
  </si>
  <si>
    <t>RCKCRK_7_UNIT 2</t>
  </si>
  <si>
    <t>ROCK CREEK HYDRO UNIT 2</t>
  </si>
  <si>
    <t>SCEC_1_PDRP150</t>
  </si>
  <si>
    <t>NZWIND_6_WDSTR4</t>
  </si>
  <si>
    <t>Windstream 6042</t>
  </si>
  <si>
    <t>ATWELL_1_SOLAR</t>
  </si>
  <si>
    <t>Atwell Island PV Solar Generating Faci.</t>
  </si>
  <si>
    <t>SPS Atwell Island, LLC</t>
  </si>
  <si>
    <t>SCEW_2_PDRP172</t>
  </si>
  <si>
    <t>MONTPH_7_UNIT 2</t>
  </si>
  <si>
    <t>MONTICELLO Unit 2</t>
  </si>
  <si>
    <t>SPICER_1_UNIT 1</t>
  </si>
  <si>
    <t>SPICER HYDRO UNIT 1</t>
  </si>
  <si>
    <t>Huntington Beach Energy</t>
  </si>
  <si>
    <t>AVSOLR_2_SOLAR</t>
  </si>
  <si>
    <t>AV SOLAR RANCH 1</t>
  </si>
  <si>
    <t xml:space="preserve">AV SOLAR RANCH 1, LLC </t>
  </si>
  <si>
    <t>DRACKR_2_DS4SR4</t>
  </si>
  <si>
    <t>Dracker Solar Unit 4</t>
  </si>
  <si>
    <t>SAMPSN_6_KELCO1</t>
  </si>
  <si>
    <t>KELCO QUALIFYING FACILITY</t>
  </si>
  <si>
    <t>CP Kelco U.S., Inc.</t>
  </si>
  <si>
    <t>OLDRIV_6_BIOGAS</t>
  </si>
  <si>
    <t>Bidart Old River 1</t>
  </si>
  <si>
    <t>ABEC Bidart-Old River LLC</t>
  </si>
  <si>
    <t>PNOCHE_1_PL1X2</t>
  </si>
  <si>
    <t>PNOCHE_7_ICE2</t>
  </si>
  <si>
    <t>Panoche Peaker Facility</t>
  </si>
  <si>
    <t>Wellhead Power Panoche, LLC</t>
  </si>
  <si>
    <t>DVLCYN_1_UNIT 2</t>
  </si>
  <si>
    <t>DEVIL CANYON HYDRO UNIT 2</t>
  </si>
  <si>
    <t>SAUGUS_6_QF</t>
  </si>
  <si>
    <t>SAUGUS QFS</t>
  </si>
  <si>
    <t>CENTER_2_TECNG1</t>
  </si>
  <si>
    <t>TECHNICAST</t>
  </si>
  <si>
    <t>Techni-Cast Corp.</t>
  </si>
  <si>
    <t>DMDVLY_1_GEN 3</t>
  </si>
  <si>
    <t>Diamond Valley Unit 3</t>
  </si>
  <si>
    <t>PIT5_7_QFUNTS</t>
  </si>
  <si>
    <t>GRASSHOPPER FLAT HYDRO</t>
  </si>
  <si>
    <t>Emmerson Investments, Inc.</t>
  </si>
  <si>
    <t>ARVINN_6_ORION1</t>
  </si>
  <si>
    <t>Orion 1 Solar</t>
  </si>
  <si>
    <t>Orion Solar I, LLC; Orion Solar II, LLC</t>
  </si>
  <si>
    <t>GEYSERS CALISTOGA AGGREGATE</t>
  </si>
  <si>
    <t xml:space="preserve">Geysers Power Company, LLC                                                      </t>
  </si>
  <si>
    <t>VALLEY_5_REDMTN</t>
  </si>
  <si>
    <t xml:space="preserve">MWD Red Mountain Hydroelectric Recovery </t>
  </si>
  <si>
    <t>SLUISP_2_UNIT 4</t>
  </si>
  <si>
    <t>San Luis P-G Unit 4</t>
  </si>
  <si>
    <t>ANAHM_2_CANYN4</t>
  </si>
  <si>
    <t>CANYON POWER PLANT UNIT 4</t>
  </si>
  <si>
    <t>VLCNTR_6_VCSLR1</t>
  </si>
  <si>
    <t>Valley Center 1</t>
  </si>
  <si>
    <t>Sol Orchard San Diego 22, LLC</t>
  </si>
  <si>
    <t>Panoche Peaker</t>
  </si>
  <si>
    <t>RTEDDY_2_SOLAR2</t>
  </si>
  <si>
    <t>Rosamond West Solar 2</t>
  </si>
  <si>
    <t>Golden Fields Solar I, LLC</t>
  </si>
  <si>
    <t>ASTORA_2_SOLAR2</t>
  </si>
  <si>
    <t>Astoria 2</t>
  </si>
  <si>
    <t>RE Astoria 2 LLC</t>
  </si>
  <si>
    <t>PGEB_2_PDRP103</t>
  </si>
  <si>
    <t>HIGGNS_1_COMBIE</t>
  </si>
  <si>
    <t>Combie South</t>
  </si>
  <si>
    <t>BARRE_6_PEAKER</t>
  </si>
  <si>
    <t>Barre Peaker</t>
  </si>
  <si>
    <t>VESTAL_2_UNIT1</t>
  </si>
  <si>
    <t>CALGREN-PIXLEY</t>
  </si>
  <si>
    <t>GFP Ethanol LLC</t>
  </si>
  <si>
    <t>CONTRL_1_POOLE</t>
  </si>
  <si>
    <t>POOLE HYDRO PLANT 1</t>
  </si>
  <si>
    <t>FRNTBW_6_SOLAR1</t>
  </si>
  <si>
    <t>Frontier Solar</t>
  </si>
  <si>
    <t>CED Lost Hills Solar, LLC</t>
  </si>
  <si>
    <t>DAVIS_7_MNMETH</t>
  </si>
  <si>
    <t>MM Yolo Power LLC</t>
  </si>
  <si>
    <t>Yolo County Central Landfill</t>
  </si>
  <si>
    <t>HYATT_2_UNIT 1</t>
  </si>
  <si>
    <t>Edward Hyatt Gen Unit 1</t>
  </si>
  <si>
    <t>LECEF_1_CGT 3</t>
  </si>
  <si>
    <t>LOS ESTEROS ENERGY FACILITY CTG 3</t>
  </si>
  <si>
    <t>ORMOND_7_UNIT 1</t>
  </si>
  <si>
    <t>ORMOND BEACH GEN STA. UNIT 1</t>
  </si>
  <si>
    <t>LILIAC_6_SOLAR</t>
  </si>
  <si>
    <t>Mesa Crest</t>
  </si>
  <si>
    <t>NLP Granger A82, LLC</t>
  </si>
  <si>
    <t>OAKWD_6_QF</t>
  </si>
  <si>
    <t>Oak Creek</t>
  </si>
  <si>
    <t>Oak Creek Wind Power, LLC</t>
  </si>
  <si>
    <t>GEYS16_7_UNIT16</t>
  </si>
  <si>
    <t>GEYSERS UNIT 16 (HEALDSBURG)</t>
  </si>
  <si>
    <t>THERMA_2_UNIT 3</t>
  </si>
  <si>
    <t>Thermalito P-G Unit 3</t>
  </si>
  <si>
    <t>MAGNLA_6_ANAHEIM</t>
  </si>
  <si>
    <t>Magnolia Power Plant Anaheim</t>
  </si>
  <si>
    <t>PLAINV_6_NLRSR1</t>
  </si>
  <si>
    <t xml:space="preserve">North Lancaster Ranch </t>
  </si>
  <si>
    <t>North Lancaster Ranch LLC</t>
  </si>
  <si>
    <t>BGCRK2_7_UNIT 3</t>
  </si>
  <si>
    <t>BIG CREEK PH 2 UNIT 3</t>
  </si>
  <si>
    <t>BGCRK2_7_UNIT 5</t>
  </si>
  <si>
    <t>BIG CREEK PH 2 UNIT 5</t>
  </si>
  <si>
    <t>CRESSY_1_PARKER</t>
  </si>
  <si>
    <t>PARKER POWERHOUSE</t>
  </si>
  <si>
    <t>ALAMO_6_UNIT</t>
  </si>
  <si>
    <t xml:space="preserve">ALAMO POWER PLANT </t>
  </si>
  <si>
    <t>VINCNT_2_WESTWD</t>
  </si>
  <si>
    <t>Oasis Power Plant</t>
  </si>
  <si>
    <t>Oasis Power Partners, LLC</t>
  </si>
  <si>
    <t>ROSMDW_2_WIND1</t>
  </si>
  <si>
    <t>Pacific Wind - Phase 1</t>
  </si>
  <si>
    <t>Pacific Wind, LLC</t>
  </si>
  <si>
    <t>MCCALL_1_QF</t>
  </si>
  <si>
    <t>SMALL QF AGGREGATION - FRESNO</t>
  </si>
  <si>
    <t>VICTOR_1_EXSLRA</t>
  </si>
  <si>
    <t>Expressway Solar A</t>
  </si>
  <si>
    <t>SDG1_1_PDRP102</t>
  </si>
  <si>
    <t>WDLEAF_7_UNIT 1</t>
  </si>
  <si>
    <t>WOODLEAF HYDRO</t>
  </si>
  <si>
    <t>LHILLS_6_SOLAR1</t>
  </si>
  <si>
    <t>Lost Hills Solar</t>
  </si>
  <si>
    <t>Lost Hills Solar, LLC</t>
  </si>
  <si>
    <t>COCOPP_2_CTG1</t>
  </si>
  <si>
    <t>Marsh Landing 1</t>
  </si>
  <si>
    <t>DAVIS_1_SOLAR2</t>
  </si>
  <si>
    <t>Grasslands 4</t>
  </si>
  <si>
    <t>SCEW_2_PDRP175</t>
  </si>
  <si>
    <t>DAIRLD_1_MD1SL1</t>
  </si>
  <si>
    <t>Madera 1</t>
  </si>
  <si>
    <t>GL Madera, LLC</t>
  </si>
  <si>
    <t>PNCHEG_2_CTG1</t>
  </si>
  <si>
    <t>PANOCHE ENERGY CENTER (CTG1)</t>
  </si>
  <si>
    <t>BCTSYS_5_PWXDYN</t>
  </si>
  <si>
    <t>CARIBOU PH 2 UNIT 4 &amp; 5 AGGREGATE</t>
  </si>
  <si>
    <t>GARNET_2_WIND5</t>
  </si>
  <si>
    <t>Eastwind</t>
  </si>
  <si>
    <t>Yavi Energy Holdings, LLC</t>
  </si>
  <si>
    <t>DEADCK_1_UNIT</t>
  </si>
  <si>
    <t>Hydro Sierra Energy LLC</t>
  </si>
  <si>
    <t>CEDUCR_2_SOLAR4</t>
  </si>
  <si>
    <t>Ducor Solar 4</t>
  </si>
  <si>
    <t>CED Ducor Solar 4, LLC</t>
  </si>
  <si>
    <t>SAUGUS_7_CHIQCN</t>
  </si>
  <si>
    <t>Chiquita Canyon Landfill Fac</t>
  </si>
  <si>
    <t>Ameresco Chiquita Energy, LLC</t>
  </si>
  <si>
    <t>POTTER_6_UNITS</t>
  </si>
  <si>
    <t>Potter Valley</t>
  </si>
  <si>
    <t>MAGNLA_6_PASADENA</t>
  </si>
  <si>
    <t>Magnolia Power Plant - PASADENA</t>
  </si>
  <si>
    <t>SYLMAR</t>
  </si>
  <si>
    <t>Berry Cogen 42</t>
  </si>
  <si>
    <t>MSOLAR_2_SOLAR1</t>
  </si>
  <si>
    <t>Mesquite Solar 1</t>
  </si>
  <si>
    <t>Mesquite Solar 1, LLC</t>
  </si>
  <si>
    <t>SDG1_1_PDRP103</t>
  </si>
  <si>
    <t>VICTOR_1_VDRYFB</t>
  </si>
  <si>
    <t xml:space="preserve">Victor Dry Farm Ranch B </t>
  </si>
  <si>
    <t>Victor Dry Farm Ranch B LLC</t>
  </si>
  <si>
    <t>Sunshine Gas Producers</t>
  </si>
  <si>
    <t>Sunshine Gas Producers, L.L.C.</t>
  </si>
  <si>
    <t>PWEST_1_UNIT</t>
  </si>
  <si>
    <t>PACIFIC WEST 1 WIND GENERATION</t>
  </si>
  <si>
    <t xml:space="preserve">Phoenix Wind Power LLC                                     </t>
  </si>
  <si>
    <t>AGRICO_7_UNIT 4</t>
  </si>
  <si>
    <t>Fresno Cogen GT Unit 4</t>
  </si>
  <si>
    <t>DRUM_7_UNIT 1</t>
  </si>
  <si>
    <t>DRUM PH 1 UNIT 1</t>
  </si>
  <si>
    <t>OLIVEP_1_SOLAR</t>
  </si>
  <si>
    <t>White River Solar</t>
  </si>
  <si>
    <t>CED White River Solar, LLC</t>
  </si>
  <si>
    <t>Tracy Combined Cycle Power Plant</t>
  </si>
  <si>
    <t>TIFFNY_1_DILLON</t>
  </si>
  <si>
    <t>Dillion Wind LLC</t>
  </si>
  <si>
    <t>SMYRNA_1_DL1SR1</t>
  </si>
  <si>
    <t>Delano Land 1</t>
  </si>
  <si>
    <t xml:space="preserve">Delano PV 1, LLC  </t>
  </si>
  <si>
    <t>BLYTHE_1_SOLAR2</t>
  </si>
  <si>
    <t>Blythe Green 1</t>
  </si>
  <si>
    <t>Solar Blythe II LLC</t>
  </si>
  <si>
    <t>BGCRK8_7_UNIT 2</t>
  </si>
  <si>
    <t>BIG CREEK PH 8 UNIT 2</t>
  </si>
  <si>
    <t>MIDWY3_2_MDSSR1</t>
  </si>
  <si>
    <t>Midway South Solar Farm</t>
  </si>
  <si>
    <t>Mariposa Energy</t>
  </si>
  <si>
    <t>Mariposa Energy, LLC</t>
  </si>
  <si>
    <t>ORTGA_6_ME1SL1</t>
  </si>
  <si>
    <t>Merced 1</t>
  </si>
  <si>
    <t>GL Merced 2, LLC</t>
  </si>
  <si>
    <t>SCEC_1_PDRP163</t>
  </si>
  <si>
    <t>FLOWD_2_WIND1</t>
  </si>
  <si>
    <t>Cameron Ridge 2</t>
  </si>
  <si>
    <t>Cameron Ridge II, LLC</t>
  </si>
  <si>
    <t>FRESHW_1_SOLAR1</t>
  </si>
  <si>
    <t>Corcoran 3</t>
  </si>
  <si>
    <t>CED Corcoran Solar 3, LLC</t>
  </si>
  <si>
    <t>SCEN_6_PDRP100</t>
  </si>
  <si>
    <t>PDR-D SCEN</t>
  </si>
  <si>
    <t>PRIMM_2_SOLRA1</t>
  </si>
  <si>
    <t>HIDSRT_7_CTG3</t>
  </si>
  <si>
    <t>HIGH DESERT COMBUSTION TURBINE UNIT 3</t>
  </si>
  <si>
    <t>MONTPH_7_UNIT 1</t>
  </si>
  <si>
    <t>MONTICELLO Unit 1</t>
  </si>
  <si>
    <t>BREEZE_6_QF</t>
  </si>
  <si>
    <t>SLUISP_2_UNIT 5</t>
  </si>
  <si>
    <t>San Luis P-G Unit 5</t>
  </si>
  <si>
    <t>RICHMN_1_CHVSR2</t>
  </si>
  <si>
    <t>Chevron 8.5</t>
  </si>
  <si>
    <t>MCE Solar One, LLC</t>
  </si>
  <si>
    <t>OLDRV1_6_SOLAR</t>
  </si>
  <si>
    <t>Old River One</t>
  </si>
  <si>
    <t>RE Old River One, LLC</t>
  </si>
  <si>
    <t>ONLLPP_6_UNIT 6</t>
  </si>
  <si>
    <t>O'NEILL PUMP-GEN UNIT 6</t>
  </si>
  <si>
    <t>GARNET_2_WIND4</t>
  </si>
  <si>
    <t>Windustries</t>
  </si>
  <si>
    <t>San Gorgonio Westwinds II - Windustries, LLC</t>
  </si>
  <si>
    <t>SANLOB_1_LNDFIL</t>
  </si>
  <si>
    <t>Cold Canyon</t>
  </si>
  <si>
    <t>Toro Energy of California SLO</t>
  </si>
  <si>
    <t>PMPJCK_1_SOLAR2</t>
  </si>
  <si>
    <t>Rio Bravo Solar 1</t>
  </si>
  <si>
    <t>Rio Bravo Solar I, LLC</t>
  </si>
  <si>
    <t>SPAULD_6_UNIT12</t>
  </si>
  <si>
    <t>SPAULD_6_UNIT 1</t>
  </si>
  <si>
    <t>SPAULDING HYDRO PH 1 UNIT</t>
  </si>
  <si>
    <t>COLVIL_7_UNIT 1</t>
  </si>
  <si>
    <t>COLLIERVILLE HYDRO UNIT 1</t>
  </si>
  <si>
    <t>NAVYII_2_UNIT 4</t>
  </si>
  <si>
    <t>COSO POWER DEVELOPERS (NAVY II) UNIT 4</t>
  </si>
  <si>
    <t>KELYRG_6_UNIT</t>
  </si>
  <si>
    <t>KELLY RIDGE HYDRO</t>
  </si>
  <si>
    <t>MIRLOM_7_MWDLKM</t>
  </si>
  <si>
    <t>Lake Mathews Hydroelectric Recovery Plan</t>
  </si>
  <si>
    <t>DRACKR_2_D4SR4B</t>
  </si>
  <si>
    <t>Dracker Solar Unit 4B</t>
  </si>
  <si>
    <t>BRDSLD_2_MTZUM2</t>
  </si>
  <si>
    <t>NextEra Energy Montezuma Wind II</t>
  </si>
  <si>
    <t>NextEra Energy Montezuma Wind II, LLC</t>
  </si>
  <si>
    <t>ATWEL2_1_SOLAR1</t>
  </si>
  <si>
    <t>Atwell West</t>
  </si>
  <si>
    <t>CED Atwell Island West, LLC</t>
  </si>
  <si>
    <t>MIDWD_2_WIND2</t>
  </si>
  <si>
    <t>Coram Energy</t>
  </si>
  <si>
    <t>Coram Energy, LLC</t>
  </si>
  <si>
    <t>VEAVST_1_SOLAR</t>
  </si>
  <si>
    <t>Community Solar</t>
  </si>
  <si>
    <t>Valley Electric Association, Inc.</t>
  </si>
  <si>
    <t>KNGBRD_2_SOLAR2</t>
  </si>
  <si>
    <t>Kingbird Solar B</t>
  </si>
  <si>
    <t xml:space="preserve">Kingbird Solar B, LLC </t>
  </si>
  <si>
    <t>GLDTWN_6_COLUM3</t>
  </si>
  <si>
    <t>Columbia 3</t>
  </si>
  <si>
    <t>RE Columbia 3 LLC</t>
  </si>
  <si>
    <t>SCHNDR_1_OS2BM2</t>
  </si>
  <si>
    <t>Open Sky Digester Genset 2</t>
  </si>
  <si>
    <t>Open Sky Power LLC</t>
  </si>
  <si>
    <t>HNTGBH_7_CTG1B</t>
  </si>
  <si>
    <t>OTMESA_2_CTG2</t>
  </si>
  <si>
    <t>OTAY MESA COMBUSTION TURBINE 2</t>
  </si>
  <si>
    <t>SCEW_2_PDRP114</t>
  </si>
  <si>
    <t>LCR AMS Hybrid West LA 1-W-SCE</t>
  </si>
  <si>
    <t>OAKWD_6_ZEPHWD</t>
  </si>
  <si>
    <t>Zephyr Park</t>
  </si>
  <si>
    <t>COPMTN_2_CM10</t>
  </si>
  <si>
    <t>Copper Mountain 10</t>
  </si>
  <si>
    <t>COPMT4_2_SOLAR4</t>
  </si>
  <si>
    <t>Copper Mountain Solar 4</t>
  </si>
  <si>
    <t>Copper Mountain Solar 4, LLC</t>
  </si>
  <si>
    <t>OTMESA_2_CTG1</t>
  </si>
  <si>
    <t>OTAY MESA COMBUSTION TURBINE 1</t>
  </si>
  <si>
    <t>MAMMTH_7_UNIT 2</t>
  </si>
  <si>
    <t>MAMMOTH POOL UNIT 2</t>
  </si>
  <si>
    <t>DELTA_2_CTG1</t>
  </si>
  <si>
    <t>DELTA ENERGY CENTER CTG UNIT 1</t>
  </si>
  <si>
    <t>GWFPWR_1_CT 1</t>
  </si>
  <si>
    <t>HEP PEAKER PLANT UNIT 1</t>
  </si>
  <si>
    <t>APLHIL_1_SLABCK</t>
  </si>
  <si>
    <t>SLAB CREEK HYDRO</t>
  </si>
  <si>
    <t>SMUD ICAOA</t>
  </si>
  <si>
    <t>PALALT_7_COBUG</t>
  </si>
  <si>
    <t>Cooperatively Owned Back Up Generator</t>
  </si>
  <si>
    <t>HALSEY_6_UNIT</t>
  </si>
  <si>
    <t>HALSEY HYDRO</t>
  </si>
  <si>
    <t>DSRTHV_2_DH2BT1</t>
  </si>
  <si>
    <t>Desert Harvest BESS</t>
  </si>
  <si>
    <t>Desert Harvest II LLC</t>
  </si>
  <si>
    <t>SCHNDR_1_FIVPTS</t>
  </si>
  <si>
    <t>Five Points Solar Station</t>
  </si>
  <si>
    <t>CHEVMN_2_UNITS</t>
  </si>
  <si>
    <t>CHEVRON U.S.A. UNITS 1 &amp; 2 AGGREGATE</t>
  </si>
  <si>
    <t>Chevron U.S.A. Inc. (Chevron CIC)</t>
  </si>
  <si>
    <t>SAUGUS_6_MWDFTH</t>
  </si>
  <si>
    <t>Foothill Hydroelectric Recovery Plant</t>
  </si>
  <si>
    <t>CHICPK_7_UNIT 1</t>
  </si>
  <si>
    <t>Chicago Park Powerhouse</t>
  </si>
  <si>
    <t>MIRLOM_2_MLBBTA</t>
  </si>
  <si>
    <t>Mira Loma BESS A</t>
  </si>
  <si>
    <t>DEVERS_1_SEPV05</t>
  </si>
  <si>
    <t>SEPV 5</t>
  </si>
  <si>
    <t>SEPV2, LLC</t>
  </si>
  <si>
    <t>MIDFRK_7_UNIT 2</t>
  </si>
  <si>
    <t>MIDDLE FORK UNIT 2</t>
  </si>
  <si>
    <t>MIDDLE FORK AND RALSTON PSP</t>
  </si>
  <si>
    <t>ALPSLR_1_SPSSLR</t>
  </si>
  <si>
    <t>Alpaugh 50 LLC</t>
  </si>
  <si>
    <t>Alpaugh 50, LLC</t>
  </si>
  <si>
    <t>BIGSKY_2_SOLAR1</t>
  </si>
  <si>
    <t xml:space="preserve">Antelope Big Sky Ranch </t>
  </si>
  <si>
    <t>Antelope Big Sky Ranch LLC</t>
  </si>
  <si>
    <t>CUMMNG_6_SUNCT1</t>
  </si>
  <si>
    <t>SunSelect 1</t>
  </si>
  <si>
    <t>SunSelect Produce (California), Inc.</t>
  </si>
  <si>
    <t>WARNE_2_UNIT 2</t>
  </si>
  <si>
    <t>WARNE HYDRO UNIT 2</t>
  </si>
  <si>
    <t>HARBGN_7_UNIT 1</t>
  </si>
  <si>
    <t>Harbor Cogen Unit 1</t>
  </si>
  <si>
    <t>CARIBOU PH 1 UNIT 2 &amp; 3 AGGREGATE</t>
  </si>
  <si>
    <t>LAMONT_1_SOLAR5</t>
  </si>
  <si>
    <t>Redcrest Solar Farm</t>
  </si>
  <si>
    <t>67RK 8me, LLC</t>
  </si>
  <si>
    <t>RTEDDY_2_SPASR4</t>
  </si>
  <si>
    <t>Rosamond West Solar Palo Alto</t>
  </si>
  <si>
    <t>ETIWND_2_SOLAR1</t>
  </si>
  <si>
    <t>Dedeaux Ontario</t>
  </si>
  <si>
    <t xml:space="preserve">DG Solar Lessee II, LLC (Dedeaux Ontario) </t>
  </si>
  <si>
    <t>NCPA_7_GP2UN4</t>
  </si>
  <si>
    <t>NCPA GEO PLANT 2 UNIT 4</t>
  </si>
  <si>
    <t>DEVERS_2_DHSPG2</t>
  </si>
  <si>
    <t>Desert Hot Springs 2</t>
  </si>
  <si>
    <t>CES DHS Solar, LLC</t>
  </si>
  <si>
    <t>WSENGY_1_UNIT 1</t>
  </si>
  <si>
    <t>Wheelabrator Shasta</t>
  </si>
  <si>
    <t>Wheelabrator Shasta Energy Company Inc.</t>
  </si>
  <si>
    <t>SGREGY_6_SANGER</t>
  </si>
  <si>
    <t>Algonquin Power Sanger 2</t>
  </si>
  <si>
    <t>Algonquin Power Sanger LLC</t>
  </si>
  <si>
    <t>VLYHOM_7_SSJID</t>
  </si>
  <si>
    <t>Woodward Power Plant</t>
  </si>
  <si>
    <t>STOREY_2_MDRCH3</t>
  </si>
  <si>
    <t>Madera Chowchilla 3</t>
  </si>
  <si>
    <t>COPMT2_2_SOLAR2</t>
  </si>
  <si>
    <t>CMS2</t>
  </si>
  <si>
    <t>Copper Mountain Solar 2, LLC</t>
  </si>
  <si>
    <t>GARNET_2_WIND2</t>
  </si>
  <si>
    <t>Karen Avenue Wind Farm</t>
  </si>
  <si>
    <t>Energy Development &amp; Construction Corp.</t>
  </si>
  <si>
    <t>VOYAGR_2_VOYWD2</t>
  </si>
  <si>
    <t>Voyager Wind 2</t>
  </si>
  <si>
    <t>VILLPK_2_VALLYV</t>
  </si>
  <si>
    <t>MWD Valley View Hydroelectric Recovery P</t>
  </si>
  <si>
    <t>TOPAZ_2_SOLAR</t>
  </si>
  <si>
    <t>Topaz Solar Farms</t>
  </si>
  <si>
    <t>Topaz Solar Farms, LLC</t>
  </si>
  <si>
    <t>INSKIP_2_UNIT</t>
  </si>
  <si>
    <t>INSKIP HYDRO</t>
  </si>
  <si>
    <t>RVSIDE_7_SPRGU1</t>
  </si>
  <si>
    <t>SALT SPRINGS HYDRO AGGREGATE</t>
  </si>
  <si>
    <t>DELAMO_2_SOLAR5</t>
  </si>
  <si>
    <t>Golden Springs Building L</t>
  </si>
  <si>
    <t>HIGH DESERT POWER PROJECT AGGREGATE</t>
  </si>
  <si>
    <t>CHEVCO_6_UNIT 1</t>
  </si>
  <si>
    <t>CHEVRON USA (COALINGA)</t>
  </si>
  <si>
    <t>CABZON_1_WINDA1</t>
  </si>
  <si>
    <t>Cabazon Wind Project</t>
  </si>
  <si>
    <t>Cabazon Wind Partners, LLC</t>
  </si>
  <si>
    <t>CATLNA_2_SOLAR2</t>
  </si>
  <si>
    <t>Catalina Solar 2</t>
  </si>
  <si>
    <t>Catalina Solar 2, LLC</t>
  </si>
  <si>
    <t>DEVERS_1_SOLAR1</t>
  </si>
  <si>
    <t>SEPV8</t>
  </si>
  <si>
    <t>Highlander Solar 1, LLC</t>
  </si>
  <si>
    <t>CONTRL_1_OXBOW</t>
  </si>
  <si>
    <t>Dixie Valley Geo</t>
  </si>
  <si>
    <t>Terra-Gen Dixie Valley, LLC</t>
  </si>
  <si>
    <t>PEABDY_2_LNDFL1</t>
  </si>
  <si>
    <t>Potrero Hills Energy Producers</t>
  </si>
  <si>
    <t>Potrero Hills Energy Producers, LLC</t>
  </si>
  <si>
    <t>COLUSA_2_CTG1</t>
  </si>
  <si>
    <t>KELSO_2_GTG7</t>
  </si>
  <si>
    <t>SANTFG_7_UNIT 2</t>
  </si>
  <si>
    <t>GUERNS_6_VH2BM1</t>
  </si>
  <si>
    <t>Hanford Digester Genset 2</t>
  </si>
  <si>
    <t>EEKTMN_6_SOLAR1</t>
  </si>
  <si>
    <t>EE K Solar 1</t>
  </si>
  <si>
    <t>EE Kettleman Land, LLC</t>
  </si>
  <si>
    <t>TRNSWD_1_QF</t>
  </si>
  <si>
    <t>FPL Energy C Wind</t>
  </si>
  <si>
    <t>GPS Cabazon Wind, LLC</t>
  </si>
  <si>
    <t>LOTUS_6_LSFSR1</t>
  </si>
  <si>
    <t>Lotus Solar Farm</t>
  </si>
  <si>
    <t>41MB 8me LLC</t>
  </si>
  <si>
    <t>PINFLT_7_UNIT 1</t>
  </si>
  <si>
    <t>Pine Flat Unit 1</t>
  </si>
  <si>
    <t>MRCHNT_2_STG</t>
  </si>
  <si>
    <t>Desert Star Energy Center ST1</t>
  </si>
  <si>
    <t>ASTORA_2_SOLAR1</t>
  </si>
  <si>
    <t>Astoria 1</t>
  </si>
  <si>
    <t>RE Astoria LLC</t>
  </si>
  <si>
    <t>NAVYII_2_UNIT 5</t>
  </si>
  <si>
    <t>COSO Power Developers (Navy II) Unit 5</t>
  </si>
  <si>
    <t>CENTRY_6_GEN 4</t>
  </si>
  <si>
    <t>CENTURY GEN 4</t>
  </si>
  <si>
    <t>TRNQLT_2_SOLAR</t>
  </si>
  <si>
    <t>Tranquillity</t>
  </si>
  <si>
    <t>RE Tranquillity LLC</t>
  </si>
  <si>
    <t>USWND4_2_UNIT2</t>
  </si>
  <si>
    <t>Altamont Landfill Gas to Energy</t>
  </si>
  <si>
    <t>GARNET_1_WT3WND</t>
  </si>
  <si>
    <t>Wagner Wind</t>
  </si>
  <si>
    <t>Wagner Wind, LLC</t>
  </si>
  <si>
    <t>PMPJCK_1_RB2SLR</t>
  </si>
  <si>
    <t>Rio Bravo Solar 2</t>
  </si>
  <si>
    <t>Rio Bravo Solar II, LLC</t>
  </si>
  <si>
    <t>LMBEPK_2_UNITA3</t>
  </si>
  <si>
    <t>Goose Haven Energy Center, Unit #1</t>
  </si>
  <si>
    <t>Goose Haven Energy Center, LLC</t>
  </si>
  <si>
    <t>CSCGNR_1_UNIT 1</t>
  </si>
  <si>
    <t>GIANERA PEAKER UNIT 1</t>
  </si>
  <si>
    <t>CEDUCR_2_SOLAR3</t>
  </si>
  <si>
    <t>Ducor Solar 3</t>
  </si>
  <si>
    <t>CED Ducor Solar 3, LLC</t>
  </si>
  <si>
    <t>SCEW_2_PDRP165</t>
  </si>
  <si>
    <t>PDR-E SCEW</t>
  </si>
  <si>
    <t>LAMONT_1_SOLAR2</t>
  </si>
  <si>
    <t>Redwood Solar Farm 4</t>
  </si>
  <si>
    <t>54KR 8me LLC</t>
  </si>
  <si>
    <t>GLNARM_7_UNIT 3</t>
  </si>
  <si>
    <t>GLEN ARM UNIT 3</t>
  </si>
  <si>
    <t>OROLOM_1_SOLAR2</t>
  </si>
  <si>
    <t>Oro Loma Solar 2</t>
  </si>
  <si>
    <t>TULLCK_7_UNIT 1</t>
  </si>
  <si>
    <t>TULLOCH Unit 1</t>
  </si>
  <si>
    <t>PIT PH 3 UNITS 1, 2 &amp; 3 AGGREGATE</t>
  </si>
  <si>
    <t>Drum PH 1 Units 3 &amp; 4 Aggregate</t>
  </si>
  <si>
    <t>BLULKE_6_BLUELK</t>
  </si>
  <si>
    <t>Blue Lake Power</t>
  </si>
  <si>
    <t>Blue Lake Power, LLC</t>
  </si>
  <si>
    <t>TUPMAN_1_BIOGAS</t>
  </si>
  <si>
    <t>ABEC Bidart-Stockale #1</t>
  </si>
  <si>
    <t>ABEC Bidart-Stockdale LLC</t>
  </si>
  <si>
    <t>Wishon/San Joaquin  #1-A AGGREGATE</t>
  </si>
  <si>
    <t>CASTVL_2_FCELL</t>
  </si>
  <si>
    <t>PGE CSUEB Hayward Fuel Cell</t>
  </si>
  <si>
    <t>SCEW_2_PDRP171</t>
  </si>
  <si>
    <t>GYSRVL_7_WSPRNG</t>
  </si>
  <si>
    <t>Warm Springs Hydro</t>
  </si>
  <si>
    <t>Sonoma County Water Agency</t>
  </si>
  <si>
    <t>SCEC_1_PDRP132</t>
  </si>
  <si>
    <t>SHELRF_7_UNIT 2</t>
  </si>
  <si>
    <t>Shell Oil Refinery Unit 2</t>
  </si>
  <si>
    <t>MALCHQ_7_UNIT 1</t>
  </si>
  <si>
    <t>MALACHA HYDRO L.P.</t>
  </si>
  <si>
    <t>DSRTHV_2_DH1SR1</t>
  </si>
  <si>
    <t>Desert Harvest</t>
  </si>
  <si>
    <t>Desert Harvest, LLC</t>
  </si>
  <si>
    <t>JAWBNE_2_SRWND</t>
  </si>
  <si>
    <t>Sky River</t>
  </si>
  <si>
    <t>Sky River, LLC</t>
  </si>
  <si>
    <t>NCPA_7_GP2UN3</t>
  </si>
  <si>
    <t>NCPA GEO PLANT 2 UNIT 3</t>
  </si>
  <si>
    <t>RECTOR_2_TFDBM1</t>
  </si>
  <si>
    <t>Two Fiets Dairy Digester</t>
  </si>
  <si>
    <t>Two Fiets</t>
  </si>
  <si>
    <t>LR2</t>
  </si>
  <si>
    <t>RECTOR_2_KAWEAH</t>
  </si>
  <si>
    <t>KAWEAH PH 2 &amp; 3 PSP AGGREGATE</t>
  </si>
  <si>
    <t>ETIWND_2_FONTNA</t>
  </si>
  <si>
    <t>FONTANALYTLE CREEK POWERHOUSE P</t>
  </si>
  <si>
    <t>Malaga Power Aggregate</t>
  </si>
  <si>
    <t>Malaga Power, LLC</t>
  </si>
  <si>
    <t>CRNEVL_6_SJQN 2</t>
  </si>
  <si>
    <t>SAN JOAQUIN 2</t>
  </si>
  <si>
    <t>KRAMER_2_SEGS 8</t>
  </si>
  <si>
    <t>KRAMER JUNCTION 8</t>
  </si>
  <si>
    <t>Luz Solar Partners Ltd. VIII</t>
  </si>
  <si>
    <t>ANZA_6_SOLAR1</t>
  </si>
  <si>
    <t>Seville Solar One</t>
  </si>
  <si>
    <t>WAUKNA_1_SOLAR2</t>
  </si>
  <si>
    <t>Corcoran 2</t>
  </si>
  <si>
    <t>CED Corcoran Solar 2, LLC</t>
  </si>
  <si>
    <t>VICTOR_1_LVSLR1</t>
  </si>
  <si>
    <t>Lone Valley Solar Park 1</t>
  </si>
  <si>
    <t>Lone Valley Solar Park I LLC</t>
  </si>
  <si>
    <t>STROUD_6_WWHSR1</t>
  </si>
  <si>
    <t>Winter Wheat Solar Farm</t>
  </si>
  <si>
    <t>GASNA 36P, LLC</t>
  </si>
  <si>
    <t>HURON_6_SOLAR</t>
  </si>
  <si>
    <t>Huron Solar Station</t>
  </si>
  <si>
    <t>MIDWD_7_CORAMB</t>
  </si>
  <si>
    <t>CELLC 7.5 MW Tehachapi Project</t>
  </si>
  <si>
    <t>KRNCNY_6_UNIT</t>
  </si>
  <si>
    <t>KERN CANYON</t>
  </si>
  <si>
    <t>RNDSBG_1_HZASR1</t>
  </si>
  <si>
    <t>Hazel A</t>
  </si>
  <si>
    <t>CalCity Solar I LLC</t>
  </si>
  <si>
    <t>BDGRCK_1_UNITS</t>
  </si>
  <si>
    <t>BADGER CREEK LIMITED</t>
  </si>
  <si>
    <t>Badger Creek Limited</t>
  </si>
  <si>
    <t>SCEW_2_PDRP115</t>
  </si>
  <si>
    <t>LCR AMS Hybrid West LA 1-W-LCRLL</t>
  </si>
  <si>
    <t>OASIS_6_SOLAR2</t>
  </si>
  <si>
    <t>Oasis Solar</t>
  </si>
  <si>
    <t>Solar Oasis LLC</t>
  </si>
  <si>
    <t>BIGSKY_2_SOLAR4</t>
  </si>
  <si>
    <t>Western Antelope Blue Sky Ranch B</t>
  </si>
  <si>
    <t>Western Antelope Blue Sky Ranch B LLC</t>
  </si>
  <si>
    <t>PMPJCK_1_SOLAR1</t>
  </si>
  <si>
    <t>Pumpjack Solar I</t>
  </si>
  <si>
    <t>Pumpjack Solar I, LLC</t>
  </si>
  <si>
    <t>INTMNT_3_ANAHEIM</t>
  </si>
  <si>
    <t>Intermountain Power Project</t>
  </si>
  <si>
    <t>IVANPA_1_UNIT1</t>
  </si>
  <si>
    <t>Ivanpah 1</t>
  </si>
  <si>
    <t>Solar Partners II, LLC</t>
  </si>
  <si>
    <t>METEC_7_CTG1</t>
  </si>
  <si>
    <t>Metcalf Energy Center Unit 1</t>
  </si>
  <si>
    <t>SBERDO_2_RTS007</t>
  </si>
  <si>
    <t>SPVP007 Redlands RT Solar</t>
  </si>
  <si>
    <t>CENTER_2_RHONDO</t>
  </si>
  <si>
    <t>MWD Rio Hondo Hydroelectric Recovery Pla</t>
  </si>
  <si>
    <t>WNDSTR_2_WIND</t>
  </si>
  <si>
    <t>WNDSTR_2_WIND1</t>
  </si>
  <si>
    <t>Windstar Wind Farm</t>
  </si>
  <si>
    <t>Windstar Energy LLC</t>
  </si>
  <si>
    <t>BGCRK1_7_UNIT 2</t>
  </si>
  <si>
    <t>BIG CREEK PH 1 UNIT 2</t>
  </si>
  <si>
    <t>BGCRK1_7_UNIT 1</t>
  </si>
  <si>
    <t>BIG CREEK PH 1 UNIT 1</t>
  </si>
  <si>
    <t>BALCHS_7_UNIT 2</t>
  </si>
  <si>
    <t>BALCH 2 PH UNIT 2</t>
  </si>
  <si>
    <t>GEYS20_7_UNIT20</t>
  </si>
  <si>
    <t>GEYSERS UNIT 20 (HEALDSBURG)</t>
  </si>
  <si>
    <t>KERMAN_6_SOLAR2</t>
  </si>
  <si>
    <t>Fresno Solar West</t>
  </si>
  <si>
    <t>COVERD_2_HCKHY1</t>
  </si>
  <si>
    <t>HATCHET CREEK</t>
  </si>
  <si>
    <t>INTMNT_3_RIVERSIDE</t>
  </si>
  <si>
    <t>IPPDYN</t>
  </si>
  <si>
    <t>SENTNL_2_CTG7</t>
  </si>
  <si>
    <t>Sentinel Unit 7</t>
  </si>
  <si>
    <t>BELDEN_7_UNIT 1</t>
  </si>
  <si>
    <t>BELDEN HYDRO</t>
  </si>
  <si>
    <t>ETIWND_2_SOLAR5</t>
  </si>
  <si>
    <t>Dulles</t>
  </si>
  <si>
    <t>Golden Solar, LLC</t>
  </si>
  <si>
    <t>HOOVER_2_MWDDYN</t>
  </si>
  <si>
    <t>NZWIND_6_WDSTR2</t>
  </si>
  <si>
    <t>Windstream 6040</t>
  </si>
  <si>
    <t>MRLSDS_6_SOLAR1</t>
  </si>
  <si>
    <t>Morelos Solar</t>
  </si>
  <si>
    <t>Morelos Solar, LLC</t>
  </si>
  <si>
    <t>GRIDLY_6_SOLAR</t>
  </si>
  <si>
    <t>GRIDLEY MAIN TWO</t>
  </si>
  <si>
    <t>LIGHTBEAM POWER COMPANY GRIDLEY MAIN TWO LLC</t>
  </si>
  <si>
    <t>VESTAL_2_SOLAR2</t>
  </si>
  <si>
    <t>TROPICO</t>
  </si>
  <si>
    <t>Tropico, LLC</t>
  </si>
  <si>
    <t>WISHON_6_UNIT 3</t>
  </si>
  <si>
    <t>WISHON HYDRO UNIT 3</t>
  </si>
  <si>
    <t>ANAHM_2_CANYN3</t>
  </si>
  <si>
    <t>CANYON POWER PLANT UNIT 3</t>
  </si>
  <si>
    <t>RTREE_2_WIND1</t>
  </si>
  <si>
    <t>Rising Tree 1</t>
  </si>
  <si>
    <t>Rising Tree Wind Farm LLC</t>
  </si>
  <si>
    <t>SCEW_2_PDRP133</t>
  </si>
  <si>
    <t>TORTLA_1_SOLAR</t>
  </si>
  <si>
    <t>Longboat Solar</t>
  </si>
  <si>
    <t>Longboat Solar, LLC</t>
  </si>
  <si>
    <t>GLDFGR_6_SOLAR1</t>
  </si>
  <si>
    <t>Portal Ridge B</t>
  </si>
  <si>
    <t>Portal Ridge Solar B, LLC</t>
  </si>
  <si>
    <t>NHOGAN_6_UNIT 2</t>
  </si>
  <si>
    <t>NEW HOGAN PH UNIT 2</t>
  </si>
  <si>
    <t>AGRICO_6_UNIT 3</t>
  </si>
  <si>
    <t>Fresno Peaker AG PL3N5 ICE5</t>
  </si>
  <si>
    <t>WALCRK_2_CTG3</t>
  </si>
  <si>
    <t>Walnut Creek Energy Park Unit 3</t>
  </si>
  <si>
    <t>JAYNE_6_WLSLR</t>
  </si>
  <si>
    <t>Westlands Solar Farm PV 1</t>
  </si>
  <si>
    <t>Westlands Solar Farms, LLC</t>
  </si>
  <si>
    <t>COCOSB_6_SOLAR</t>
  </si>
  <si>
    <t>Oakley Solar Project</t>
  </si>
  <si>
    <t>Hayworth-Fabian, LLC</t>
  </si>
  <si>
    <t>SBERDO_2_RTS013</t>
  </si>
  <si>
    <t>SPVP013</t>
  </si>
  <si>
    <t>SCEC_1_PDRP142</t>
  </si>
  <si>
    <t>PLAINV_6_SOLAR3</t>
  </si>
  <si>
    <t>Sierra Solar Greenworks LLC</t>
  </si>
  <si>
    <t>BGCRK3_7_UNIT 2</t>
  </si>
  <si>
    <t>BIG CREEK PH 3 UNIT 2</t>
  </si>
  <si>
    <t>SCEC_1_PDRP105</t>
  </si>
  <si>
    <t>TEHAPI_2_PW2WD2</t>
  </si>
  <si>
    <t>Point Wind 2</t>
  </si>
  <si>
    <t>VICTOR_1_SOLAR2</t>
  </si>
  <si>
    <t>Alamo Solar</t>
  </si>
  <si>
    <t>Alamo Solar, LLC</t>
  </si>
  <si>
    <t>GALE_1_SR3SR3</t>
  </si>
  <si>
    <t>Sunray 3</t>
  </si>
  <si>
    <t>Sunray Energy 3 LLC</t>
  </si>
  <si>
    <t>HENRTS_1_SOLAR</t>
  </si>
  <si>
    <t>Henrietta Solar Project</t>
  </si>
  <si>
    <t>Parrey, LLC</t>
  </si>
  <si>
    <t>ARBWD_6_QF</t>
  </si>
  <si>
    <t>Wind Resource II</t>
  </si>
  <si>
    <t>CalWind Resources, Incorporated</t>
  </si>
  <si>
    <t>GONZLS_6_UNIT</t>
  </si>
  <si>
    <t>Johnson Canyon Landfill</t>
  </si>
  <si>
    <t>Ameresco Johnson Canyon LLC</t>
  </si>
  <si>
    <t>SNCLRA_6_QF</t>
  </si>
  <si>
    <t>SANTA CLARA QFS</t>
  </si>
  <si>
    <t>DEVERS_2_CS2SR4</t>
  </si>
  <si>
    <t>Caliente Solar 2</t>
  </si>
  <si>
    <t>Caliente II Solar, LLC</t>
  </si>
  <si>
    <t>WNDMAS_2_UNIT 1</t>
  </si>
  <si>
    <t>BUENA VISTA ENERGY, LLC</t>
  </si>
  <si>
    <t>Buena Vista Energy, LLC</t>
  </si>
  <si>
    <t>FLOWD_2_RT2WD2</t>
  </si>
  <si>
    <t>Ridgetop 2</t>
  </si>
  <si>
    <t>SCEC_1_PDRP148</t>
  </si>
  <si>
    <t>ELNIDP_6_BIOMAS</t>
  </si>
  <si>
    <t>El Nido Biomass to Energy</t>
  </si>
  <si>
    <t>RVSIDE_7_SPRGU2</t>
  </si>
  <si>
    <t>METEC_7_CTG2</t>
  </si>
  <si>
    <t>Metcalf Energy Center Unit 2</t>
  </si>
  <si>
    <t>GATWAY_2_STGC</t>
  </si>
  <si>
    <t>Gateway STG C</t>
  </si>
  <si>
    <t>PIT6_7_UNIT 1</t>
  </si>
  <si>
    <t>PIT PH 6 UNIT 1</t>
  </si>
  <si>
    <t>GRADYW_5_GDYWD1</t>
  </si>
  <si>
    <t>Grady Wind</t>
  </si>
  <si>
    <t>HINSON_6_CARBGN</t>
  </si>
  <si>
    <t>BP WILMINGTON CALCINER</t>
  </si>
  <si>
    <t>Tesoro Refining and Marketing Company LLC</t>
  </si>
  <si>
    <t>TEHAPI_2_WIND2</t>
  </si>
  <si>
    <t>Wind Wall Monolith 2</t>
  </si>
  <si>
    <t>Wind Wall 1</t>
  </si>
  <si>
    <t>MAGNLA_6_CERRITOS</t>
  </si>
  <si>
    <t>Magnolia Power Plant Cerritos</t>
  </si>
  <si>
    <t>MARKETPLACE</t>
  </si>
  <si>
    <t>OLINDA_2_LNDFL2</t>
  </si>
  <si>
    <t>Brea Power II</t>
  </si>
  <si>
    <t>Brea Power II LLC</t>
  </si>
  <si>
    <t>MALIN_5_INHRED</t>
  </si>
  <si>
    <t>CSF Columbia Gorge</t>
  </si>
  <si>
    <t>LAPLMA_2_UNIT 2</t>
  </si>
  <si>
    <t>La Paloma Generating Plant Unit #2</t>
  </si>
  <si>
    <t>POEPH_7_UNIT 2</t>
  </si>
  <si>
    <t>POE HYDRO UNIT 2</t>
  </si>
  <si>
    <t>BRDSLD_2_MTZUMA</t>
  </si>
  <si>
    <t>FPL Energy Montezuma Wind</t>
  </si>
  <si>
    <t>FPL Energy Montezuma Wind, LLC</t>
  </si>
  <si>
    <t>CORCAN_1_SOLAR2</t>
  </si>
  <si>
    <t>Corcoran City</t>
  </si>
  <si>
    <t>MAGUND_1_BKISR1</t>
  </si>
  <si>
    <t>Bakersfield Industrial 1</t>
  </si>
  <si>
    <t>Bakersfield Industrial PV 1, LLC</t>
  </si>
  <si>
    <t>MSOLAR_2_SOLAR2</t>
  </si>
  <si>
    <t>Mesquite Solar 2</t>
  </si>
  <si>
    <t>Mesquite Solar 2, LLC</t>
  </si>
  <si>
    <t>KEKAWK_6_UNIT</t>
  </si>
  <si>
    <t>STS HYDROPOWER LTD. (KEKAWAKA)</t>
  </si>
  <si>
    <t>STS HydroPower, Ltd.</t>
  </si>
  <si>
    <t>SCEW_2_PDRP107</t>
  </si>
  <si>
    <t>IVWEST_2_SOLR1A</t>
  </si>
  <si>
    <t>MESAP_1_QF</t>
  </si>
  <si>
    <t>SMALL QF AGGREGATION - SAN LUIS OBISPO</t>
  </si>
  <si>
    <t>PIT1_7_UNIT 2</t>
  </si>
  <si>
    <t>PIT PH 1 UNIT 2</t>
  </si>
  <si>
    <t>ANTELOPE QFS</t>
  </si>
  <si>
    <t>IVSLR2_2_SM2SR1</t>
  </si>
  <si>
    <t>Silver Ridge Mount Signal 2</t>
  </si>
  <si>
    <t>SILVER RIDGE MOUNT SIGNAL II</t>
  </si>
  <si>
    <t>OASIS_6_SOLAR1</t>
  </si>
  <si>
    <t>Morgan Lancaster I</t>
  </si>
  <si>
    <t>WGL Energy Systems Inc</t>
  </si>
  <si>
    <t>HOLGAT_1_BORAX</t>
  </si>
  <si>
    <t>U.S. Borax, Unit 1</t>
  </si>
  <si>
    <t>U.S. Borax Inc.</t>
  </si>
  <si>
    <t>PIT1_7_UNIT 1</t>
  </si>
  <si>
    <t>PIT PH 1 UNIT 1</t>
  </si>
  <si>
    <t>BIGCRK_7_DAM7</t>
  </si>
  <si>
    <t>DAM 7 AT BIG CREEK (FISHWATER GEN)</t>
  </si>
  <si>
    <t>UNVRSY_1_UNIT 1</t>
  </si>
  <si>
    <t>Berry Cogen 38 - Unit 1</t>
  </si>
  <si>
    <t>SCEC_1_PDRP151</t>
  </si>
  <si>
    <t>FELLOW_7_QFUNTS</t>
  </si>
  <si>
    <t>Fellow QF Aggregate</t>
  </si>
  <si>
    <t>SDG1_1_PDRP106</t>
  </si>
  <si>
    <t>MOSS LANDING POWER BLOCK 2</t>
  </si>
  <si>
    <t>Dynegy Moss Landing, LLC</t>
  </si>
  <si>
    <t>SNORA_2_SNRSLR</t>
  </si>
  <si>
    <t>SG Sorrento</t>
  </si>
  <si>
    <t>Coram Brodie Wind Project</t>
  </si>
  <si>
    <t>Coram California Development, L.P.</t>
  </si>
  <si>
    <t>PADUA_2_SOLAR1</t>
  </si>
  <si>
    <t>Kona Solar - Rancho DC #1</t>
  </si>
  <si>
    <t>MIRLOM_2_MLBBTB</t>
  </si>
  <si>
    <t>Mira Loma BESS B</t>
  </si>
  <si>
    <t>BKRFLD_2_SOLAR1</t>
  </si>
  <si>
    <t>Bakersfield 111</t>
  </si>
  <si>
    <t>Bakersfield 111, LLC</t>
  </si>
  <si>
    <t>IVANPA_1_UNIT2</t>
  </si>
  <si>
    <t>Ivanpah 2</t>
  </si>
  <si>
    <t>Solar Partners I, LLC</t>
  </si>
  <si>
    <t>GARNET_2_WPMWD6</t>
  </si>
  <si>
    <t>WINTEC PALM</t>
  </si>
  <si>
    <t>Wintec Energy, Ltd</t>
  </si>
  <si>
    <t>CUMBIA_1_SOLAR</t>
  </si>
  <si>
    <t>Columbia Solar Energy II</t>
  </si>
  <si>
    <t>Columbia Solar Energy, LLC</t>
  </si>
  <si>
    <t>SCEW_2_PDRP162</t>
  </si>
  <si>
    <t>LCR AMS Hybrid West LA 2-W-LNEI1</t>
  </si>
  <si>
    <t>ELK HILLS COMBINED CYCLE (AGGREGATE)</t>
  </si>
  <si>
    <t>ARVINN_6_ORION2</t>
  </si>
  <si>
    <t>Orion 2 Solar</t>
  </si>
  <si>
    <t>Orion Solar II, LLC</t>
  </si>
  <si>
    <t>SCEW_2_PDRP168</t>
  </si>
  <si>
    <t>VLTS_PDR_SCEW_01</t>
  </si>
  <si>
    <t>HATCR1_7_UNIT</t>
  </si>
  <si>
    <t xml:space="preserve">Hat Creek  #1 </t>
  </si>
  <si>
    <t>HILAND_7_YOLOWD</t>
  </si>
  <si>
    <t>CLEAR LAKE UNIT 1</t>
  </si>
  <si>
    <t>SCEC_1_PDRP108</t>
  </si>
  <si>
    <t>CHALK_1_UNIT</t>
  </si>
  <si>
    <t>CHALK CLIFF LIMITED</t>
  </si>
  <si>
    <t>Chalk Cliff Limited</t>
  </si>
  <si>
    <t>CEDRCK_6_UNIT</t>
  </si>
  <si>
    <t>Water Wheel Ranch</t>
  </si>
  <si>
    <t>TESLA_1_QF</t>
  </si>
  <si>
    <t>SMALL QF AGGREGATION - STOCKTON</t>
  </si>
  <si>
    <t>SNCLRA_6_PROCGN</t>
  </si>
  <si>
    <t>Procter and Gamble Oxnard 2</t>
  </si>
  <si>
    <t>The Procter &amp; Gamble Paper Products Company</t>
  </si>
  <si>
    <t>SEARLS_7_ARGUS</t>
  </si>
  <si>
    <t>Argus Cogeneration</t>
  </si>
  <si>
    <t>Searles Valley Minerals Inc.</t>
  </si>
  <si>
    <t>MOCCPH_7_UNIT 2</t>
  </si>
  <si>
    <t>MOCCASIN HYDRO UNIT 2</t>
  </si>
  <si>
    <t>HINSON_6_SERRGN</t>
  </si>
  <si>
    <t>Southeast Resource Recovery</t>
  </si>
  <si>
    <t>City of Long Beach</t>
  </si>
  <si>
    <t>GARNET_1_WIND</t>
  </si>
  <si>
    <t>GARNET WIND ENERGY CENTER</t>
  </si>
  <si>
    <t>Garnet Energy Corporation</t>
  </si>
  <si>
    <t>LGHTHP_6_ICEGEN</t>
  </si>
  <si>
    <t>CARSON COGENERATION</t>
  </si>
  <si>
    <t>Carson Hybrid Energy Storage LLC</t>
  </si>
  <si>
    <t>SPAULD_6_UNIT 2</t>
  </si>
  <si>
    <t>SPAULDING HYDRO PH 2 UNIT</t>
  </si>
  <si>
    <t>HYATT_2_UNIT 3</t>
  </si>
  <si>
    <t>Edward Hyatt Gen Unit 3</t>
  </si>
  <si>
    <t>NGILAA_5_SDGDYN</t>
  </si>
  <si>
    <t>NRTHGILA500</t>
  </si>
  <si>
    <t>KINGCO_1_KINGBR</t>
  </si>
  <si>
    <t>Kingsburg Cogen</t>
  </si>
  <si>
    <t>KES Kingsburg, L.P.</t>
  </si>
  <si>
    <t>OASIS_6_GBDSR4</t>
  </si>
  <si>
    <t>Green Beanworks D</t>
  </si>
  <si>
    <t>Green Beanworks D LLC</t>
  </si>
  <si>
    <t>TEHAPI_2_WIND1</t>
  </si>
  <si>
    <t>Wind Wall Monolith 1</t>
  </si>
  <si>
    <t>VISTA_2_RIALTO</t>
  </si>
  <si>
    <t>Rialto RT Solar</t>
  </si>
  <si>
    <t>SENTNL_2_CTG5</t>
  </si>
  <si>
    <t>Sentinel Unit 5</t>
  </si>
  <si>
    <t>BLKCRK_2_SOLR1A</t>
  </si>
  <si>
    <t>PNCHEG_2_CTG3</t>
  </si>
  <si>
    <t>PANOCHE ENERGY CENTER (CTG3)</t>
  </si>
  <si>
    <t>SPAULDING HYDRO PH 1 &amp; 2 AGGREGATE</t>
  </si>
  <si>
    <t>SCEHOV_2_HOOVER</t>
  </si>
  <si>
    <t>McCoy Station</t>
  </si>
  <si>
    <t>BRODIE_2_WIND1</t>
  </si>
  <si>
    <t>Coram Brodie Wind Project Cameron Ridge</t>
  </si>
  <si>
    <t>SUNSHN_2_LNDFL3</t>
  </si>
  <si>
    <t>Sunshine Gas Producers, L.L.C. Unit 3</t>
  </si>
  <si>
    <t>TBLMTN_6_QF</t>
  </si>
  <si>
    <t>SMALL QF AGGREGATION - PARADISE</t>
  </si>
  <si>
    <t>RICHMN_1_SOLAR</t>
  </si>
  <si>
    <t>Chevron 2</t>
  </si>
  <si>
    <t>INTKEP_2_KIRKW3</t>
  </si>
  <si>
    <t>KIRKWOOD HYDRO UNIT 3</t>
  </si>
  <si>
    <t>GENESI_2_STG1</t>
  </si>
  <si>
    <t>OMAR_2_UNIT 1</t>
  </si>
  <si>
    <t>KERN RIVER COGENERATION CO. UNIT 1</t>
  </si>
  <si>
    <t>BASICE_2_UNITS</t>
  </si>
  <si>
    <t>King City Cogen</t>
  </si>
  <si>
    <t>Calpine King City Cogen</t>
  </si>
  <si>
    <t>SCEW_2_PDRP110</t>
  </si>
  <si>
    <t>PNOCHE_7_CTG1</t>
  </si>
  <si>
    <t>ELSEGN_2_UNIT20</t>
  </si>
  <si>
    <t>El Segundo Energy Center Unit 8</t>
  </si>
  <si>
    <t>RTREE_2_WIND3</t>
  </si>
  <si>
    <t>Rising Tree 3</t>
  </si>
  <si>
    <t>Rising Tree Wind Farm III LLC</t>
  </si>
  <si>
    <t>S_RITA_6_SOLAR1</t>
  </si>
  <si>
    <t>Sun Harvest Solar</t>
  </si>
  <si>
    <t xml:space="preserve">Sun Harvest Solar </t>
  </si>
  <si>
    <t>SLUISP_2_UNIT 3</t>
  </si>
  <si>
    <t>San Luis P-G Unit 3</t>
  </si>
  <si>
    <t>BISHOP_1_UNITS</t>
  </si>
  <si>
    <t>BISHOP CREEK PLANT 3  AND  4</t>
  </si>
  <si>
    <t>SCEC_1_PDRP116</t>
  </si>
  <si>
    <t>CLOVER_2_UNIT</t>
  </si>
  <si>
    <t>Clover Creek</t>
  </si>
  <si>
    <t>Hydro Partners</t>
  </si>
  <si>
    <t>DUANE_7_CTG1</t>
  </si>
  <si>
    <t>Donald Von Raesfeld CTG Unit 1</t>
  </si>
  <si>
    <t>ELSEGN_2_UNIT10</t>
  </si>
  <si>
    <t>El Segundo Energy Center Unit 6</t>
  </si>
  <si>
    <t>PHOENX_1_UNIT</t>
  </si>
  <si>
    <t>PHOENIX PH</t>
  </si>
  <si>
    <t>SBERDO_2_RTS016</t>
  </si>
  <si>
    <t>SPVP016 Redlands RT Solar</t>
  </si>
  <si>
    <t>SCEC_1_PDRP143</t>
  </si>
  <si>
    <t>SLUISP_2_UNIT 1</t>
  </si>
  <si>
    <t>San Luis P-G Unit 1</t>
  </si>
  <si>
    <t>SOUTH_2_UNIT</t>
  </si>
  <si>
    <t>SOUTH HYDRO</t>
  </si>
  <si>
    <t>LAKHDG_6_UNIT 2</t>
  </si>
  <si>
    <t>Lake Hodges Pumped Storage-Unit2</t>
  </si>
  <si>
    <t>San Diego County Water Authority</t>
  </si>
  <si>
    <t>BUCKCK_2_HYDRO</t>
  </si>
  <si>
    <t>Lassen Station Hydro</t>
  </si>
  <si>
    <t>Lassen Station Hydroelectric, LP</t>
  </si>
  <si>
    <t>MNDOTA_1_SOLAR1</t>
  </si>
  <si>
    <t>North Star Solar 1</t>
  </si>
  <si>
    <t>North Star Solar, LLC</t>
  </si>
  <si>
    <t>MERCED_1_SOLAR1</t>
  </si>
  <si>
    <t>Mission Solar</t>
  </si>
  <si>
    <t>Mission Solar LLC</t>
  </si>
  <si>
    <t>FAIRHV_6_UNIT</t>
  </si>
  <si>
    <t>FAIRHAVEN POWER CO.</t>
  </si>
  <si>
    <t>DG Fairhaven Power LLC</t>
  </si>
  <si>
    <t>ALTA3A_2_CPCE5</t>
  </si>
  <si>
    <t>Alta Wind 5</t>
  </si>
  <si>
    <t>BGCRK2_7_UNIT 4</t>
  </si>
  <si>
    <t>BIG CREEK PH 2 UNIT 4</t>
  </si>
  <si>
    <t>CARLS1_2_CTG6</t>
  </si>
  <si>
    <t>Windstar</t>
  </si>
  <si>
    <t>Windstar Energy, LLC</t>
  </si>
  <si>
    <t>GEYS18_7_UNIT18</t>
  </si>
  <si>
    <t>GEYSERS UNIT 18 (HEALDSBURG)</t>
  </si>
  <si>
    <t>MCARTH_6_FRIVRB</t>
  </si>
  <si>
    <t>Fall River Mills Project B</t>
  </si>
  <si>
    <t>COLTON_6_AGUAM1</t>
  </si>
  <si>
    <t>AGUA MANSA UNIT 1 (CITY OF COLTON)</t>
  </si>
  <si>
    <t>City of Colton</t>
  </si>
  <si>
    <t>CLTN</t>
  </si>
  <si>
    <t>NEWARK_1_QF</t>
  </si>
  <si>
    <t>NEWARK 1 QF</t>
  </si>
  <si>
    <t>WSNR_2_TESLADYN</t>
  </si>
  <si>
    <t>Central Valley Tesla</t>
  </si>
  <si>
    <t>TESLA230</t>
  </si>
  <si>
    <t>GARNET_1_SOLAR2</t>
  </si>
  <si>
    <t>Garnet Solar Power Generation Station 1</t>
  </si>
  <si>
    <t>Garnet Solar Power Generation Station 1, LLC</t>
  </si>
  <si>
    <t>JAWBNE_2_NSRWND</t>
  </si>
  <si>
    <t>North Sky River Wind Project</t>
  </si>
  <si>
    <t>North Sky River Energy, LLC</t>
  </si>
  <si>
    <t>Desert Stateline</t>
  </si>
  <si>
    <t>MENBIO_6_RENEW1</t>
  </si>
  <si>
    <t>CalRENEW - 1(A)</t>
  </si>
  <si>
    <t>CalRENEW-1, LLC</t>
  </si>
  <si>
    <t>PIT PH 5 UNITS 1 &amp; 2 AGGREGATE</t>
  </si>
  <si>
    <t>KERN RIVER PH 3 UNITS 1 &amp; 2 AGGREGATE</t>
  </si>
  <si>
    <t>INTMNT_3_PASADENA</t>
  </si>
  <si>
    <t>Pardee Power House</t>
  </si>
  <si>
    <t>ARKANS_1_ARKSLR</t>
  </si>
  <si>
    <t>SG Arkansas</t>
  </si>
  <si>
    <t>KANSAS_6_SOLAR</t>
  </si>
  <si>
    <t>RE Kansas South</t>
  </si>
  <si>
    <t>Solar Kansas South LLC</t>
  </si>
  <si>
    <t>SCEW_2_PDRP170</t>
  </si>
  <si>
    <t>PDR-F SCEW</t>
  </si>
  <si>
    <t>TIGRCK_7_UNIT 1</t>
  </si>
  <si>
    <t>Tiger Creek Unit 1</t>
  </si>
  <si>
    <t>WISE_1_UNIT 2</t>
  </si>
  <si>
    <t>WISE HYDRO UNIT 2</t>
  </si>
  <si>
    <t>GIFENS_6_BUGSL1</t>
  </si>
  <si>
    <t>Burford Giffen</t>
  </si>
  <si>
    <t>Giffen Solar Park LLC</t>
  </si>
  <si>
    <t>ALTA3A_2_CPCE4</t>
  </si>
  <si>
    <t>Alta Wind 4</t>
  </si>
  <si>
    <t>VESTAL_2_RTS042</t>
  </si>
  <si>
    <t>SPVP042 Porterville Solar</t>
  </si>
  <si>
    <t>DEVERS_1_SOLAR2</t>
  </si>
  <si>
    <t>SEPV9</t>
  </si>
  <si>
    <t>Highlander Solar 2, LLC</t>
  </si>
  <si>
    <t>OTAY MESA ENERGY CENTER</t>
  </si>
  <si>
    <t>MIDFRK_7_UNIT 1</t>
  </si>
  <si>
    <t>MIDDLE FORK UNIT 1</t>
  </si>
  <si>
    <t>REDOND_7_UNIT 6</t>
  </si>
  <si>
    <t>REDONDO GEN STA. UNIT 6</t>
  </si>
  <si>
    <t>SENTNL_2_CTG2</t>
  </si>
  <si>
    <t>Sentinel Unit 2</t>
  </si>
  <si>
    <t>ELCABO_5_ECWSCEDYN</t>
  </si>
  <si>
    <t>El Cabo Wind</t>
  </si>
  <si>
    <t>DELAMO_2_SOLRD</t>
  </si>
  <si>
    <t>Golden Solar Building D</t>
  </si>
  <si>
    <t>CENTURY GENERATING PLANT (AGGREGATE)</t>
  </si>
  <si>
    <t>MTWIND_1_UNIT 2</t>
  </si>
  <si>
    <t>Mountain View Power Project II</t>
  </si>
  <si>
    <t>GASKW1_2_GW1SR1</t>
  </si>
  <si>
    <t>Gaskell West 1</t>
  </si>
  <si>
    <t>RE Gaskell West 1, LLC</t>
  </si>
  <si>
    <t>KNTSTH_6_SOLAR</t>
  </si>
  <si>
    <t>Kent South</t>
  </si>
  <si>
    <t>RE Kent South, LLC</t>
  </si>
  <si>
    <t>MOSS LANDING POWER BLOCK 1</t>
  </si>
  <si>
    <t>CALGEN_1_UNIT 3</t>
  </si>
  <si>
    <t>ANAHM_2_CANYN1</t>
  </si>
  <si>
    <t>CANYON POWER PLANT UNIT 1</t>
  </si>
  <si>
    <t>SCEW_2_PDRP100</t>
  </si>
  <si>
    <t>SCEW_2_PDRP111</t>
  </si>
  <si>
    <t>GARLND_2_GASLR</t>
  </si>
  <si>
    <t>Garland B</t>
  </si>
  <si>
    <t>RE GARLAND LLC</t>
  </si>
  <si>
    <t>VALLEY_5_SOLAR2</t>
  </si>
  <si>
    <t>AP North Lake Solar</t>
  </si>
  <si>
    <t>SUNE DB APNL LLC</t>
  </si>
  <si>
    <t>EXCLSG_1_SOLAR</t>
  </si>
  <si>
    <t xml:space="preserve">Excelsior Solar </t>
  </si>
  <si>
    <t>Five Points Solar Park LLC</t>
  </si>
  <si>
    <t>SCEW_2_PDRP173</t>
  </si>
  <si>
    <t>ROSMND_6_SOLAR</t>
  </si>
  <si>
    <t>Lancaster B</t>
  </si>
  <si>
    <t>Lancaster WAD B, LLC</t>
  </si>
  <si>
    <t>SCEC_1_PDRP114</t>
  </si>
  <si>
    <t>MOSSLD_2_PSP2G1</t>
  </si>
  <si>
    <t>MOSS LANDING CC PLANT 2, CTG UNIT 1</t>
  </si>
  <si>
    <t>BOWMN_6_HYDRO</t>
  </si>
  <si>
    <t>NID Hydro Bowman Powerhouse</t>
  </si>
  <si>
    <t>MONLTH_6_BOREL</t>
  </si>
  <si>
    <t>BOREL HYDRO UNITS 1-3 AGGREGATE</t>
  </si>
  <si>
    <t>SCEC_1_PDRP172</t>
  </si>
  <si>
    <t>LCR AMS Hybrid West LA 1-C-LSCE</t>
  </si>
  <si>
    <t>AVENAL_6_SUNCTY</t>
  </si>
  <si>
    <t>Sun City Solar Project</t>
  </si>
  <si>
    <t>Sun City LLC</t>
  </si>
  <si>
    <t>RENWD_1_QF</t>
  </si>
  <si>
    <t>Renwind re-powering project</t>
  </si>
  <si>
    <t>TULEWD_1_TULWD1</t>
  </si>
  <si>
    <t>Tule Wind</t>
  </si>
  <si>
    <t>Tule Wind LLC</t>
  </si>
  <si>
    <t>SHELRF_7_UNIT 3</t>
  </si>
  <si>
    <t>Shell Oil Refinery Unit 3</t>
  </si>
  <si>
    <t>PNCHVS_2_SOLARA</t>
  </si>
  <si>
    <t>OTAY_6_PL1X2</t>
  </si>
  <si>
    <t>Chula Vista Energy Center, LLC</t>
  </si>
  <si>
    <t>DONNLS_7_UNIT</t>
  </si>
  <si>
    <t>Donnells Hydro</t>
  </si>
  <si>
    <t>GILROY ENERGY CENTER UNITS 1&amp;2 AGGREGATE</t>
  </si>
  <si>
    <t>PNOCHE_1_UNITA1</t>
  </si>
  <si>
    <t>CalPeak Power Panoche Unit 1</t>
  </si>
  <si>
    <t>CalPeak Power - Panoche LLC</t>
  </si>
  <si>
    <t>TDM</t>
  </si>
  <si>
    <t>Termoelectrica De Mexicali S. de R.L. de C.V. (non-pro forma agreement)</t>
  </si>
  <si>
    <t>COCOPP_2_CTG4</t>
  </si>
  <si>
    <t>Marsh Landing 4</t>
  </si>
  <si>
    <t>WFRESN_1_SOLAR</t>
  </si>
  <si>
    <t>Joya Del Sol</t>
  </si>
  <si>
    <t>GASNA 16P, LLC</t>
  </si>
  <si>
    <t>CRELMN_6_RAMON1</t>
  </si>
  <si>
    <t>Ramona 1</t>
  </si>
  <si>
    <t>Sol Orchard San Diego 20, LLC</t>
  </si>
  <si>
    <t>VESTAL_6_KERNU2</t>
  </si>
  <si>
    <t>KERN RIVER PH 3 UNITS 2</t>
  </si>
  <si>
    <t>PIT5_7_UNIT 4</t>
  </si>
  <si>
    <t>Pit PH 5 Unit 4</t>
  </si>
  <si>
    <t>PARDEB_2_UNIT 2</t>
  </si>
  <si>
    <t>PARDEE HYDRO UNIT 2</t>
  </si>
  <si>
    <t>OLINDA_2_QF</t>
  </si>
  <si>
    <t>OLINDA QFS</t>
  </si>
  <si>
    <t>PIT6_7_UNIT 2</t>
  </si>
  <si>
    <t>PIT PH 6 UNIT 2</t>
  </si>
  <si>
    <t>CAMANCHE UNITS  1, 2 &amp;  3 AGGREGATE</t>
  </si>
  <si>
    <t>GARNET_1_SOLAR</t>
  </si>
  <si>
    <t>North Palm Springs 4A</t>
  </si>
  <si>
    <t>GLNARM_7_UNIT 4</t>
  </si>
  <si>
    <t>GLEN ARM UNIT 4</t>
  </si>
  <si>
    <t>SBERDO_7_STG3</t>
  </si>
  <si>
    <t>ESCNDO_6_EB3BT3</t>
  </si>
  <si>
    <t>Escondido BESS 3</t>
  </si>
  <si>
    <t>DTCHWD_2_BT3WND</t>
  </si>
  <si>
    <t>Brookfield Tehachapi 3</t>
  </si>
  <si>
    <t>Coram Energy LLC</t>
  </si>
  <si>
    <t>NAROW1_2_UNIT</t>
  </si>
  <si>
    <t>NARROWS PH 1 UNIT</t>
  </si>
  <si>
    <t>CRESTA_7_UNIT 1</t>
  </si>
  <si>
    <t>CRESTA UNIT #1</t>
  </si>
  <si>
    <t>OGROVE_6_CTG2</t>
  </si>
  <si>
    <t>BUCKCK_7_UNIT 1</t>
  </si>
  <si>
    <t>Bucks Creek Unit #1</t>
  </si>
  <si>
    <t>SRINTL_6_UNIT</t>
  </si>
  <si>
    <t>SRI INTERNATIONAL</t>
  </si>
  <si>
    <t>MISSIX_1_QF</t>
  </si>
  <si>
    <t>SMALL QF AGGREGATION - SAB FRABCUSCI</t>
  </si>
  <si>
    <t>LAPLMA_2_UNIT 1</t>
  </si>
  <si>
    <t>La Paloma Generating Plant Unit #1</t>
  </si>
  <si>
    <t>REDMAN_2_SOLAR</t>
  </si>
  <si>
    <t>Lancaster East Avenue F</t>
  </si>
  <si>
    <t>LAPAC_6_UNIT</t>
  </si>
  <si>
    <t>LOUISIANA PACIFIC SAMOA</t>
  </si>
  <si>
    <t>Humboldt Bay Harbor</t>
  </si>
  <si>
    <t>HINSON_6_LBECH2</t>
  </si>
  <si>
    <t>Long Beach Unit 2</t>
  </si>
  <si>
    <t>DELTA ENERGY CENTER AGGREGATE</t>
  </si>
  <si>
    <t>GEYSERS UNITS 7 &amp; 8 AGGREGATE</t>
  </si>
  <si>
    <t>CARBOU_7_UNIT 3</t>
  </si>
  <si>
    <t>CARIBOU PH 1 UNIT 3</t>
  </si>
  <si>
    <t>LEBECS_7_CTG2</t>
  </si>
  <si>
    <t>CC Power Block 1 CTG2</t>
  </si>
  <si>
    <t>BGSKYN_2_BS3SR3</t>
  </si>
  <si>
    <t>Big Sky Solar 3</t>
  </si>
  <si>
    <t>Antelope DSR3, LLC</t>
  </si>
  <si>
    <t>SCEC_1_PDRP181</t>
  </si>
  <si>
    <t>MONTPH_7_UNIT 3</t>
  </si>
  <si>
    <t>MONTICELLO Unit 3</t>
  </si>
  <si>
    <t>WNDSTR_2_WIND2</t>
  </si>
  <si>
    <t>EXCHEC_7_UNIT 1</t>
  </si>
  <si>
    <t>EXCHEQUER HYDRO</t>
  </si>
  <si>
    <t>LOCKFD_1_BEARCK</t>
  </si>
  <si>
    <t>Bear Creek Solar</t>
  </si>
  <si>
    <t>Ecos Energy LLC</t>
  </si>
  <si>
    <t>Delsur Aggregate Solar Resources</t>
  </si>
  <si>
    <t>LNCSTR_6_CREST</t>
  </si>
  <si>
    <t>Lanacaster Aggregate Solar Resources</t>
  </si>
  <si>
    <t>MIRLOM_2_CREST</t>
  </si>
  <si>
    <t>Temescal Canyon RV</t>
  </si>
  <si>
    <t>OASIS_6_CREST</t>
  </si>
  <si>
    <t>CREST Contracts</t>
  </si>
  <si>
    <t>RDWAY_1_CREST</t>
  </si>
  <si>
    <t>RECTOR_2_CREST</t>
  </si>
  <si>
    <t>Rector Aggregate Solar Resources</t>
  </si>
  <si>
    <t>SAUGUS_6_CREST</t>
  </si>
  <si>
    <t>East Portal Hydro</t>
  </si>
  <si>
    <t>SHUTLE_6_CREST</t>
  </si>
  <si>
    <t>SPRGVL_2_CREST</t>
  </si>
  <si>
    <t>Springerville Aggregate Solar Resources</t>
  </si>
  <si>
    <t>VICTOR_1_CREST</t>
  </si>
  <si>
    <t>Victor Aggregate Solar Resources</t>
  </si>
  <si>
    <t>Resource ID</t>
  </si>
  <si>
    <t>Generator Name</t>
  </si>
  <si>
    <t>Local Area</t>
  </si>
  <si>
    <t>JAN</t>
  </si>
  <si>
    <t>FEB</t>
  </si>
  <si>
    <t>MAR</t>
  </si>
  <si>
    <t>APR</t>
  </si>
  <si>
    <t>MAY</t>
  </si>
  <si>
    <t>JUN</t>
  </si>
  <si>
    <t>JUL</t>
  </si>
  <si>
    <t>AUG</t>
  </si>
  <si>
    <t>SEP</t>
  </si>
  <si>
    <t>OCT</t>
  </si>
  <si>
    <t>NOV</t>
  </si>
  <si>
    <t>DEC</t>
  </si>
  <si>
    <t>Dispatchable</t>
  </si>
  <si>
    <t>Path Designation</t>
  </si>
  <si>
    <t>Deliverability Status</t>
  </si>
  <si>
    <t>Deliverability MW</t>
  </si>
  <si>
    <t>Comments</t>
  </si>
  <si>
    <t>Kern</t>
  </si>
  <si>
    <t>North</t>
  </si>
  <si>
    <t>FC</t>
  </si>
  <si>
    <t/>
  </si>
  <si>
    <t>Big Creek-Ventura</t>
  </si>
  <si>
    <t>South</t>
  </si>
  <si>
    <t>Fresno</t>
  </si>
  <si>
    <t>EO</t>
  </si>
  <si>
    <t>NCNB</t>
  </si>
  <si>
    <t>CAISO System</t>
  </si>
  <si>
    <t>LA Basin</t>
  </si>
  <si>
    <t>Sierra</t>
  </si>
  <si>
    <t>Bay Area</t>
  </si>
  <si>
    <t>ID</t>
  </si>
  <si>
    <t>100%</t>
  </si>
  <si>
    <t>18DGD Waiting for Reconductor Los Banos-Padre Flat-Panoche 230 kV, Gates #13 500/230 kV and possibly other</t>
  </si>
  <si>
    <t>Stockton</t>
  </si>
  <si>
    <t xml:space="preserve">Waiting for Tehachapi CRAS </t>
  </si>
  <si>
    <t>BLKCRK_2_SOLAR1 will become EO when BESS becomes FC. Monthly values already pre-adjusted to 0% for Aug-Dec.</t>
  </si>
  <si>
    <t>NQC reduction required due to transfer of deliverability to a new resource. (Adjustment already applied Jan-Dec.)</t>
  </si>
  <si>
    <t>San Diego-IV</t>
  </si>
  <si>
    <t>Humboldt</t>
  </si>
  <si>
    <t>Resource will become PCDS to 82%, when BESS becomes FC. Monthly values already pre-adjusted to 82% for Aug-Dec.</t>
  </si>
  <si>
    <t>16DGD Waiting for Moraga-Castro Valley 230 kV Capacity Increase and possibly other</t>
  </si>
  <si>
    <t>Waiting for Desert Area upgrades</t>
  </si>
  <si>
    <t>PD</t>
  </si>
  <si>
    <t>7.25</t>
  </si>
  <si>
    <t>16.50</t>
  </si>
  <si>
    <t>80%</t>
  </si>
  <si>
    <t>DRACKR_2_DS3SR3 will become EO when BESS becomes FC. Monthly values already pre-adjusted to 0% for Aug-Dec.</t>
  </si>
  <si>
    <t>DRACKR_2_SOLAR2 will become EO when BESS becomes FC. Monthly values already pre-adjusted to 0% for May-Dec.</t>
  </si>
  <si>
    <t>Waiting for: West of Devers (WOD) upgrades</t>
  </si>
  <si>
    <t>GARNET_2_DIFWD1</t>
  </si>
  <si>
    <t>Difwind</t>
  </si>
  <si>
    <t>C8: Waiting for: Remedial Action Scheme</t>
  </si>
  <si>
    <t>65.00</t>
  </si>
  <si>
    <t>HAYPRS_6_QFUNTS</t>
  </si>
  <si>
    <t>HAYPRESS HYDRO QF UNITS</t>
  </si>
  <si>
    <t>18DGD Waiting for Bellota-Warnerville 230 kV reconductoring, Gates #13 500/230 kV transformer, Reconductor Los Banos-Padre Flat-Panoche 230 kV and many other</t>
  </si>
  <si>
    <t>HIDSRT_2_UNITS monthly values already pre-adjusted for Aug-Dec to allow FC status fo new solar/BESS. (Limited to maximum 850 MW.)</t>
  </si>
  <si>
    <t>Waiting for: Desert Area upgrades</t>
  </si>
  <si>
    <t xml:space="preserve">750 MW with FC priority - the rest is waiting for Desert Area upgrades_x000D_
</t>
  </si>
  <si>
    <t>40%</t>
  </si>
  <si>
    <t>Hybrid - However Solar is FCDS and BESS is EO</t>
  </si>
  <si>
    <t>18DGD Waiting for Modify QC8SPS-02 and many other</t>
  </si>
  <si>
    <t>419.25</t>
  </si>
  <si>
    <t>Hybrid - However Solar is FCDS and BESS is EO - Waiting for: Desert Area upgrades</t>
  </si>
  <si>
    <t>15DGD Waiting for Moraga-Castro Valley 230 kV Capacity Increase and possibly other</t>
  </si>
  <si>
    <t>106 MW with FC priority - the rest C10 waiting for Silvergate-Bay Boulevard 230 kV Reactor</t>
  </si>
  <si>
    <t>18DGD Waiting for Modify QC8SPS-02 and possibly other</t>
  </si>
  <si>
    <t>16DGD Waiting for Moraga-Castro Valley 230 kV Line Capacity Increase and possibly other</t>
  </si>
  <si>
    <t>STAUFF_1_UNIT</t>
  </si>
  <si>
    <t>RHODIA INC. (RHONE-POULENC)</t>
  </si>
  <si>
    <t>Partial mothball</t>
  </si>
  <si>
    <t xml:space="preserve">Waiting for ELM upgrades, Jackass Flats - Mercury SW upgrade and multiple RAS implemenation for FCDS. </t>
  </si>
  <si>
    <t>C7 Waiting for Bellota-Warnerville 230 kV reconductoring and possibly other</t>
  </si>
  <si>
    <t>18DGD (80.42% or 1.93 MW of 2.4 MW) Waiting for Moraga-Castro Valley 230 kV Line Capacity Increase and possibly other</t>
  </si>
  <si>
    <t>C7-C9 Waiting for San Luis Rey-San Onofre 230 kV remedial action scheme RAS and possibly other</t>
  </si>
  <si>
    <t>Hybrid - However Wind is FCDS and BESS is EO</t>
  </si>
  <si>
    <t>Resource_Name</t>
  </si>
  <si>
    <t>On NQC LIST</t>
  </si>
  <si>
    <t>Natural Gas</t>
  </si>
  <si>
    <t>Hydro</t>
  </si>
  <si>
    <t>Large Hydro</t>
  </si>
  <si>
    <t>Small Hydro</t>
  </si>
  <si>
    <t>Pump</t>
  </si>
  <si>
    <t>Solar</t>
  </si>
  <si>
    <t>Wind</t>
  </si>
  <si>
    <t>BioGas</t>
  </si>
  <si>
    <t>BioMass</t>
  </si>
  <si>
    <t>Other</t>
  </si>
  <si>
    <t>Sun</t>
  </si>
  <si>
    <t>Uranium</t>
  </si>
  <si>
    <t>Other-PDR</t>
  </si>
  <si>
    <t>Gas</t>
  </si>
  <si>
    <t>Nuclear</t>
  </si>
  <si>
    <t>Battery Storage</t>
  </si>
  <si>
    <t>Coal</t>
  </si>
  <si>
    <t>Total Other</t>
  </si>
  <si>
    <t>Total Gas</t>
  </si>
  <si>
    <t>Geothermal</t>
  </si>
  <si>
    <t>Other-Non PDR</t>
  </si>
  <si>
    <t>Total Generation</t>
  </si>
  <si>
    <t>Pumped Storage</t>
  </si>
  <si>
    <t>Waste to Power</t>
  </si>
  <si>
    <t>Heat Recovery</t>
  </si>
  <si>
    <t>MIC</t>
  </si>
  <si>
    <t>Peak 1-in-2 Load (Mid-Mid)</t>
  </si>
  <si>
    <t>Load</t>
  </si>
  <si>
    <t>Generation + MIC</t>
  </si>
  <si>
    <t>Margin (Total MIC)</t>
  </si>
  <si>
    <t>Coming Online</t>
  </si>
  <si>
    <t>Wind-Coming</t>
  </si>
  <si>
    <t>YEAR</t>
  </si>
  <si>
    <t>MONTH</t>
  </si>
  <si>
    <t>DAY</t>
  </si>
  <si>
    <t>HOUR</t>
  </si>
  <si>
    <t>UNADJUSTED_CONSUMPTION</t>
  </si>
  <si>
    <t>PUMPING</t>
  </si>
  <si>
    <t>VEA_LOAD</t>
  </si>
  <si>
    <t>CLIMATE_CHANGE</t>
  </si>
  <si>
    <t>LIGHT_EV</t>
  </si>
  <si>
    <t>MEDIUM_HEAVY_EV</t>
  </si>
  <si>
    <t>TOU_IMPACTS</t>
  </si>
  <si>
    <t>OTHER_ADJUSTMENTs</t>
  </si>
  <si>
    <t>BASELINE_CONSUMPTION</t>
  </si>
  <si>
    <t>BTM_PV</t>
  </si>
  <si>
    <t>BTM_STORAGE_RES</t>
  </si>
  <si>
    <t>BTM_STORAGE_NONRES</t>
  </si>
  <si>
    <t>AAEE</t>
  </si>
  <si>
    <t>BASELINE_NET_LOAD</t>
  </si>
  <si>
    <t>MANAGED_NET_LOAD</t>
  </si>
  <si>
    <t>Storage</t>
  </si>
  <si>
    <t>Storage-Coming</t>
  </si>
  <si>
    <t>Solar-Coming</t>
  </si>
  <si>
    <t>Solar Profile</t>
  </si>
  <si>
    <t>Solar Output</t>
  </si>
  <si>
    <t>Wind Profile</t>
  </si>
  <si>
    <t>Wind Output</t>
  </si>
  <si>
    <t>Total Battery Storage</t>
  </si>
  <si>
    <t>Total Resource</t>
  </si>
  <si>
    <t>Total Resource and Intertie (MIC)</t>
  </si>
  <si>
    <t>PRM (MIC)</t>
  </si>
  <si>
    <t>Dependable MW</t>
  </si>
  <si>
    <t>Majority of resources are not on NQC list</t>
  </si>
  <si>
    <t>RDRR</t>
  </si>
  <si>
    <t>Coincident System Peak Load  (MW)</t>
  </si>
  <si>
    <t>Non-coincident System Peak Load (MW)</t>
  </si>
  <si>
    <t>Baseline Scenario</t>
  </si>
  <si>
    <t>AAEE Scenario</t>
  </si>
  <si>
    <t>PGE</t>
  </si>
  <si>
    <t>CAISO</t>
  </si>
  <si>
    <t>Sum of TACs</t>
  </si>
  <si>
    <t>HIGH</t>
  </si>
  <si>
    <t>LOW</t>
  </si>
  <si>
    <t>MID</t>
  </si>
  <si>
    <t>August</t>
  </si>
  <si>
    <t>September</t>
  </si>
  <si>
    <t>Average</t>
  </si>
  <si>
    <t xml:space="preserve">2021 MIC </t>
  </si>
  <si>
    <t>2019 IEPR forecast for year 2021</t>
  </si>
  <si>
    <t>AUGuST 2021</t>
  </si>
  <si>
    <t>September 2021</t>
  </si>
  <si>
    <t>July</t>
  </si>
  <si>
    <t>Available</t>
  </si>
  <si>
    <t>RA Showings</t>
  </si>
  <si>
    <t>Maximum</t>
  </si>
  <si>
    <t>Minimum</t>
  </si>
  <si>
    <t>Maximum RA Showing</t>
  </si>
  <si>
    <t>Minimum RA Showings</t>
  </si>
  <si>
    <t>Average RA Showings</t>
  </si>
  <si>
    <t>Maximum RA Showings (2015-2020)</t>
  </si>
  <si>
    <t>Minimum RA Showings (2015-2020)</t>
  </si>
  <si>
    <t>Average RA Showings (2015-2020)</t>
  </si>
  <si>
    <t>Total Resource and Intertie (Max RA)</t>
  </si>
  <si>
    <t>Total Resource and Intertie (Min RA)</t>
  </si>
  <si>
    <t>Total Resource and Intertie (Avg RA)</t>
  </si>
  <si>
    <t>Margin (Max RA)</t>
  </si>
  <si>
    <t>Margin (Min RA)</t>
  </si>
  <si>
    <t>Margin (Avg RA)</t>
  </si>
  <si>
    <t>% Margin (Max RA)</t>
  </si>
  <si>
    <t>% Margin (Min RA)</t>
  </si>
  <si>
    <t>% Margin (Avg RA)</t>
  </si>
  <si>
    <t>Generation + Max RA Showing</t>
  </si>
  <si>
    <t>Generation + Min RA Showing</t>
  </si>
  <si>
    <t>Generation + Avg RA Showing</t>
  </si>
  <si>
    <t>Margin (Max RA Showing))</t>
  </si>
  <si>
    <t>% Margin (Max RA Showing</t>
  </si>
  <si>
    <t>Margin (Min RA Showing))</t>
  </si>
  <si>
    <t>% Margin (Min RA Showing</t>
  </si>
  <si>
    <t>Margin (Avg RA Showing))</t>
  </si>
  <si>
    <t>% Margin (Avg RA Showing</t>
  </si>
  <si>
    <t>Not CEC Load forecast is in PST and does not reflect Daylight Savings Time - So profiles adjusted to align with hour in the load profile.</t>
  </si>
  <si>
    <t>15% PRM</t>
  </si>
  <si>
    <t>Total Solar</t>
  </si>
  <si>
    <t>Total Wind</t>
  </si>
  <si>
    <t>Total Renewable-Other</t>
  </si>
  <si>
    <t>83.58%</t>
  </si>
  <si>
    <t>18DGD &amp;lpar;83.58% or 15.88 MW of 19 MW) Waiting for Reconductor Los Banos-Padre Flat-Panoche 230 kV, Gates #13 500/230 kV and possibly other</t>
  </si>
  <si>
    <t>96%</t>
  </si>
  <si>
    <t>PGCC_1_PDRP18</t>
  </si>
  <si>
    <t>PGCC_1_PDRP21</t>
  </si>
  <si>
    <t>PGCC_1_PDRP22</t>
  </si>
  <si>
    <t>PGCC_1_PDRP25</t>
  </si>
  <si>
    <t>PGCC_1_PDRP31</t>
  </si>
  <si>
    <t>PGEB_2_PDRP60</t>
  </si>
  <si>
    <t>PGEB_2_PDRP61</t>
  </si>
  <si>
    <t>PGEB_2_PDRP62</t>
  </si>
  <si>
    <t>PGEB_2_PDRP63</t>
  </si>
  <si>
    <t>PGEB_2_PDRP64</t>
  </si>
  <si>
    <t>PGEB_2_PDRP65</t>
  </si>
  <si>
    <t>PGEB_2_PDRP66</t>
  </si>
  <si>
    <t>PGEB_2_PDRP78</t>
  </si>
  <si>
    <t>PGEB_2_PDRP79</t>
  </si>
  <si>
    <t>PGEB_2_PDRP80</t>
  </si>
  <si>
    <t>PGEB_2_PDRP81</t>
  </si>
  <si>
    <t>PGEB_2_PDRP94</t>
  </si>
  <si>
    <t>PGF1_2_PDRP61</t>
  </si>
  <si>
    <t>PGF1_2_PDRP63</t>
  </si>
  <si>
    <t>PGF1_2_PDRP68</t>
  </si>
  <si>
    <t>PGF1_2_PDRP72</t>
  </si>
  <si>
    <t>PGF1_2_PDRP73</t>
  </si>
  <si>
    <t>PGF1_2_PDRP77</t>
  </si>
  <si>
    <t>PGF1_2_PDRP78</t>
  </si>
  <si>
    <t>PGFG_1_PDRP20</t>
  </si>
  <si>
    <t>PGFG_1_PDRP21</t>
  </si>
  <si>
    <t>PGFG_1_PDRP22</t>
  </si>
  <si>
    <t>PGFG_1_PDRP32</t>
  </si>
  <si>
    <t>PGKN_2_PDRP25</t>
  </si>
  <si>
    <t>PGKN_2_PDRP33</t>
  </si>
  <si>
    <t>PGKN_2_PDRP34</t>
  </si>
  <si>
    <t>PGKN_2_PDRP35</t>
  </si>
  <si>
    <t>PGKN_2_PDRP36</t>
  </si>
  <si>
    <t>PGNB_2_PDRP19</t>
  </si>
  <si>
    <t>PGNB_2_PDRP23</t>
  </si>
  <si>
    <t>PGNB_2_PDRP27</t>
  </si>
  <si>
    <t>PGNB_2_PDRP30</t>
  </si>
  <si>
    <t>PGNB_2_PDRP31</t>
  </si>
  <si>
    <t>PGNC_1_PDRP17</t>
  </si>
  <si>
    <t>PGNP_2_PDRP40</t>
  </si>
  <si>
    <t>PGNP_2_PDRP41</t>
  </si>
  <si>
    <t>PGNP_2_PDRP42</t>
  </si>
  <si>
    <t>PGNP_2_PDRP43</t>
  </si>
  <si>
    <t>PGNP_2_PDRP44</t>
  </si>
  <si>
    <t>PGP2_2_PDRP35</t>
  </si>
  <si>
    <t>PGP2_2_PDRP43</t>
  </si>
  <si>
    <t>PGP2_2_PDRP53</t>
  </si>
  <si>
    <t>PGP2_2_PDRP54</t>
  </si>
  <si>
    <t>PGP2_2_PDRP55</t>
  </si>
  <si>
    <t>PGP2_2_PDRP56</t>
  </si>
  <si>
    <t>PGP2_2_PDRP65</t>
  </si>
  <si>
    <t>PGSB_1_PDRP66</t>
  </si>
  <si>
    <t>PGSB_1_PDRP69</t>
  </si>
  <si>
    <t>PGSB_1_PDRP70</t>
  </si>
  <si>
    <t>PGSB_1_PDRP71</t>
  </si>
  <si>
    <t>PGSB_1_PDRP73</t>
  </si>
  <si>
    <t>PGSB_1_PDRP76</t>
  </si>
  <si>
    <t>PGSB_1_PDRP77</t>
  </si>
  <si>
    <t>PGSB_1_PDRP78</t>
  </si>
  <si>
    <t>PGSB_1_PDRP86</t>
  </si>
  <si>
    <t>PGSB_1_PDRP89</t>
  </si>
  <si>
    <t>PGSB_1_PDRP90</t>
  </si>
  <si>
    <t>PGSB_1_PDRP91</t>
  </si>
  <si>
    <t>PGSB_1_PDRP92</t>
  </si>
  <si>
    <t>PGSF_2_PDRP36</t>
  </si>
  <si>
    <t>PGSF_2_PDRP44</t>
  </si>
  <si>
    <t>PGSF_2_PDRP50</t>
  </si>
  <si>
    <t>PGSF_2_PDRP52</t>
  </si>
  <si>
    <t>PGSF_2_PDRP53</t>
  </si>
  <si>
    <t>PGSF_2_PDRP54</t>
  </si>
  <si>
    <t>PGSI_1_PDRP33</t>
  </si>
  <si>
    <t>PGSI_1_PDRP35</t>
  </si>
  <si>
    <t>PGSI_1_PDRP36</t>
  </si>
  <si>
    <t>PGSI_1_PDRP37</t>
  </si>
  <si>
    <t>PGSI_1_PDRP42</t>
  </si>
  <si>
    <t>PGSI_1_PDRP43</t>
  </si>
  <si>
    <t>PGSI_1_PDRP47</t>
  </si>
  <si>
    <t>PGST_2_PDRP16</t>
  </si>
  <si>
    <t>PGST_2_PDRP23</t>
  </si>
  <si>
    <t>PGST_2_PDRP32</t>
  </si>
  <si>
    <t>PGST_2_PDRP33</t>
  </si>
  <si>
    <t>PGST_2_PDRP34</t>
  </si>
  <si>
    <t>PGST_2_PDRP35</t>
  </si>
  <si>
    <t>PGZP_2_PDRP25</t>
  </si>
  <si>
    <t>PGZP_2_PDRP26</t>
  </si>
  <si>
    <t>PGZP_2_PDRP29</t>
  </si>
  <si>
    <t>PGZP_2_PDRP30</t>
  </si>
  <si>
    <t>PGZP_2_PDRP31</t>
  </si>
  <si>
    <t>PGZP_2_PDRP32</t>
  </si>
  <si>
    <t>PGZP_2_PDRP33</t>
  </si>
  <si>
    <t>PGZP_2_PDRP34</t>
  </si>
  <si>
    <t>PGZP_2_PDRP35</t>
  </si>
  <si>
    <t>PGZP_2_PDRP36</t>
  </si>
  <si>
    <t>SCEN_6_PDRP58</t>
  </si>
  <si>
    <t>SCEN_6_PDRP60</t>
  </si>
  <si>
    <t>SCEN_6_PDRP84</t>
  </si>
  <si>
    <t>SCEN_6_PDRP85</t>
  </si>
  <si>
    <t>SCEN_6_PDRP86</t>
  </si>
  <si>
    <t>SCEN_6_PDRP87</t>
  </si>
  <si>
    <t>SCEN_6_PDRP88</t>
  </si>
  <si>
    <t>SCEN_6_PDRP89</t>
  </si>
  <si>
    <t>SCHD_1_PDRP41</t>
  </si>
  <si>
    <t>SCHD_1_PDRP48</t>
  </si>
  <si>
    <t>SCHD_1_PDRP62</t>
  </si>
  <si>
    <t>SCHD_1_PDRP63</t>
  </si>
  <si>
    <t>SCNW_6_PDRP40</t>
  </si>
  <si>
    <t>SCNW_6_PDRP42</t>
  </si>
  <si>
    <t>SCNW_6_PDRP50</t>
  </si>
  <si>
    <t>SCNW_6_PDRP51</t>
  </si>
  <si>
    <t>SCNW_6_PDRP52</t>
  </si>
  <si>
    <t>SDG1_1_PDRP84</t>
  </si>
  <si>
    <t>SDG1_1_PDRP85</t>
  </si>
  <si>
    <t>SDG1_1_PDRP86</t>
  </si>
  <si>
    <t>SDG1_1_PDRP88</t>
  </si>
  <si>
    <t>SDG1_1_PDRP89</t>
  </si>
  <si>
    <t>SDG1_1_PDRP91</t>
  </si>
  <si>
    <t>SDG1_1_PDRP97</t>
  </si>
  <si>
    <t>SDG1_1_PDRP98</t>
  </si>
  <si>
    <t>SDG1_1_PDRP99</t>
  </si>
  <si>
    <t>WSTWND_2_M90BT1</t>
  </si>
  <si>
    <t>Mojave 90 BESS 1A</t>
  </si>
  <si>
    <t>Mojave 3/4/5 LLC</t>
  </si>
  <si>
    <t>JOHANN_2_JOSBT2</t>
  </si>
  <si>
    <t>Johanna Storage 2</t>
  </si>
  <si>
    <t>Hecate Energy Johanna Facility LLC</t>
  </si>
  <si>
    <t>DRACKR_2_DSUBT3</t>
  </si>
  <si>
    <t>Dracker Solar Unit 3 BESS</t>
  </si>
  <si>
    <t>Blythe Energy Storage III, LLC</t>
  </si>
  <si>
    <t>Fish Water</t>
  </si>
  <si>
    <t>Orange Cove Irrigation District</t>
  </si>
  <si>
    <t>JOHANN_2_JOSBT1</t>
  </si>
  <si>
    <t>Johanna Storage 1</t>
  </si>
  <si>
    <t>DRACKR_2_DSUBT2</t>
  </si>
  <si>
    <t>Dracker Solar Unit 2 BESS</t>
  </si>
  <si>
    <t>Blythe II Energy Storage, LLC</t>
  </si>
  <si>
    <t>C7 - Waiting for Bellota-Warnerville 230 kV reconductoring and possibly other</t>
  </si>
  <si>
    <t>PGCC_1_PDRP02</t>
  </si>
  <si>
    <t>PGCC_1_PDRP04</t>
  </si>
  <si>
    <t>PGCC_1_PDRP12</t>
  </si>
  <si>
    <t>PGCC_1_PDRP13</t>
  </si>
  <si>
    <t>PGCC_1_PDRP24</t>
  </si>
  <si>
    <t>VLTS_PDR_PGCC_01</t>
  </si>
  <si>
    <t>PGEB_2_PDRP04</t>
  </si>
  <si>
    <t>PGEB_2_PDRP05</t>
  </si>
  <si>
    <t>PGEB_2_PDRP08</t>
  </si>
  <si>
    <t>PGEB_2_PDRP09</t>
  </si>
  <si>
    <t>PGEB_2_PDRP10</t>
  </si>
  <si>
    <t>PGEB_2_PDRP21</t>
  </si>
  <si>
    <t>PGEB_2_PDRP22</t>
  </si>
  <si>
    <t>PGEB_2_PDRP23</t>
  </si>
  <si>
    <t>PGEB_2_PDRP24</t>
  </si>
  <si>
    <t>PGEB_2_PDRP25</t>
  </si>
  <si>
    <t>PGEB_2_PDRP26</t>
  </si>
  <si>
    <t>PGEB_2_PDRP27</t>
  </si>
  <si>
    <t>PGEB_2_PDRP28</t>
  </si>
  <si>
    <t>PGEB_2_PDRP29</t>
  </si>
  <si>
    <t>PGEB_2_PDRP30</t>
  </si>
  <si>
    <t>PGEB_2_PDRP31</t>
  </si>
  <si>
    <t>PGEB_2_PDRP34</t>
  </si>
  <si>
    <t>PGEB_2_PDRP35</t>
  </si>
  <si>
    <t>PGEB_2_PDRP36</t>
  </si>
  <si>
    <t>PGEB_2_PDRP37</t>
  </si>
  <si>
    <t>PGEB_2_PDRP40</t>
  </si>
  <si>
    <t>PGEB_2_PDRP41</t>
  </si>
  <si>
    <t>PGEB_2_PDRP42</t>
  </si>
  <si>
    <t>PGEB_2_PDRP43</t>
  </si>
  <si>
    <t>PGEB_2_PDRP44</t>
  </si>
  <si>
    <t>PGEB_2_PDRP45</t>
  </si>
  <si>
    <t>PGEB_2_PDRP46</t>
  </si>
  <si>
    <t>PGEB_2_PDRP47</t>
  </si>
  <si>
    <t>PGEB_2_PDRP48</t>
  </si>
  <si>
    <t>PGEB_2_PDRP49</t>
  </si>
  <si>
    <t>PGEB_2_PDRP50</t>
  </si>
  <si>
    <t>PGEB_2_PDRP51</t>
  </si>
  <si>
    <t>PGEB_2_PDRP52</t>
  </si>
  <si>
    <t>PGEB_2_PDRP53</t>
  </si>
  <si>
    <t>PGEB_2_PDRP54</t>
  </si>
  <si>
    <t>PGEB_2_PDRP55</t>
  </si>
  <si>
    <t>PGEB_2_PDRP56</t>
  </si>
  <si>
    <t>PGEB_2_PDRP57</t>
  </si>
  <si>
    <t>PGEB_2_PDRP93</t>
  </si>
  <si>
    <t>VLTS_PDR_PGEB_1</t>
  </si>
  <si>
    <t>PDR-E PGEB</t>
  </si>
  <si>
    <t>PGEB_2_PDRP99</t>
  </si>
  <si>
    <t>PDR-D PGEB</t>
  </si>
  <si>
    <t>PGF1_2_PDRP03</t>
  </si>
  <si>
    <t>PGF1_2_PDRP04</t>
  </si>
  <si>
    <t>PGF1_2_PDRP11</t>
  </si>
  <si>
    <t>PGF1_2_PDRP16</t>
  </si>
  <si>
    <t>PGF1_2_PDRP17</t>
  </si>
  <si>
    <t>PGF1_2_PDRP18</t>
  </si>
  <si>
    <t>PGF1_2_PDRP19</t>
  </si>
  <si>
    <t>PGF1_2_PDRP20</t>
  </si>
  <si>
    <t>PGF1_2_PDRP21</t>
  </si>
  <si>
    <t>PGF1_2_PDRP24</t>
  </si>
  <si>
    <t>PGF1_2_PDRP25</t>
  </si>
  <si>
    <t>PGF1_2_PDRP26</t>
  </si>
  <si>
    <t>PGF1_2_PDRP27</t>
  </si>
  <si>
    <t>PGF1_2_PDRP28</t>
  </si>
  <si>
    <t>PGF1_2_PDRP29</t>
  </si>
  <si>
    <t>PGF1_2_PDRP30</t>
  </si>
  <si>
    <t>PGF1_2_PDRP36</t>
  </si>
  <si>
    <t>PGF1_2_PDRP37</t>
  </si>
  <si>
    <t>PGF1_2_PDRP38</t>
  </si>
  <si>
    <t>PGF1_2_PDRP39</t>
  </si>
  <si>
    <t>PGF1_2_PDRP40</t>
  </si>
  <si>
    <t>PGF1_2_PDRP41</t>
  </si>
  <si>
    <t>PGF1_2_PDRP42</t>
  </si>
  <si>
    <t>PGF1_2_PDRP43</t>
  </si>
  <si>
    <t>PGF1_2_PDRP44</t>
  </si>
  <si>
    <t>PGF1_2_PDRP45</t>
  </si>
  <si>
    <t>PGF1_2_PDRP46</t>
  </si>
  <si>
    <t>PGF1_2_PDRP47</t>
  </si>
  <si>
    <t>PGF1_2_PDRP48</t>
  </si>
  <si>
    <t>PGF1_2_PDRP49</t>
  </si>
  <si>
    <t>PGF1_2_PDRP50</t>
  </si>
  <si>
    <t>PGF1_2_PDRP51</t>
  </si>
  <si>
    <t>PGF1_2_PDRP52</t>
  </si>
  <si>
    <t>PGF1_2_PDRP53</t>
  </si>
  <si>
    <t>PGF1_2_PDRP54</t>
  </si>
  <si>
    <t>PGF1_2_PDRP55</t>
  </si>
  <si>
    <t>PGF1_2_PDRP56</t>
  </si>
  <si>
    <t>PGF1_2_PDRP57</t>
  </si>
  <si>
    <t>PGF1_2_PDRP58</t>
  </si>
  <si>
    <t>PGF1_2_PDRP92</t>
  </si>
  <si>
    <t>VLTS_PDR_PGF1_01</t>
  </si>
  <si>
    <t>PGFG_1_PDRP05</t>
  </si>
  <si>
    <t>PGFG_1_PDRP13</t>
  </si>
  <si>
    <t>PGFG_1_PDRP14</t>
  </si>
  <si>
    <t>PGFG_1_PDRP15</t>
  </si>
  <si>
    <t>PGFG_1_PDRP17</t>
  </si>
  <si>
    <t>PGFG_1_PDRP30</t>
  </si>
  <si>
    <t>PDR-D PGFG</t>
  </si>
  <si>
    <t>PGHB_6_PDRP02</t>
  </si>
  <si>
    <t>PGHB_6_PDRP05</t>
  </si>
  <si>
    <t>PGKN_2_PDRP02</t>
  </si>
  <si>
    <t>PGKN_2_PDRP06</t>
  </si>
  <si>
    <t>PGKN_2_PDRP07</t>
  </si>
  <si>
    <t>PGKN_2_PDRP08</t>
  </si>
  <si>
    <t>PGKN_2_PDRP09</t>
  </si>
  <si>
    <t>PGKN_2_PDRP12</t>
  </si>
  <si>
    <t>PGKN_2_PDRP13</t>
  </si>
  <si>
    <t>PGKN_2_PDRP14</t>
  </si>
  <si>
    <t>PGKN_2_PDRP15</t>
  </si>
  <si>
    <t>PGKN_2_PDRP16</t>
  </si>
  <si>
    <t>PGKN_2_PDRP32</t>
  </si>
  <si>
    <t>VLTS_PDR_PGKN_1</t>
  </si>
  <si>
    <t>PGNB_2_PDRP02</t>
  </si>
  <si>
    <t>PGNB_2_PDRP03</t>
  </si>
  <si>
    <t>PGNB_2_PDRP15</t>
  </si>
  <si>
    <t>PGNB_2_PDRP16</t>
  </si>
  <si>
    <t>PDR-E PGNB</t>
  </si>
  <si>
    <t>PGNB_2_PDRP24</t>
  </si>
  <si>
    <t>PDR-D PGNB</t>
  </si>
  <si>
    <t>PGNC_1_PDRP01</t>
  </si>
  <si>
    <t>PGNC_1_PDRP04</t>
  </si>
  <si>
    <t>PGNC_1_PDRP06</t>
  </si>
  <si>
    <t>PGNC_1_PDRP07</t>
  </si>
  <si>
    <t>PGNP_2_PDRP02</t>
  </si>
  <si>
    <t>PGNP_2_PDRP08</t>
  </si>
  <si>
    <t>PGNP_2_PDRP09</t>
  </si>
  <si>
    <t>PGNP_2_PDRP10</t>
  </si>
  <si>
    <t>PGNP_2_PDRP11</t>
  </si>
  <si>
    <t>PGNP_2_PDRP16</t>
  </si>
  <si>
    <t>PGNP_2_PDRP17</t>
  </si>
  <si>
    <t>PGNP_2_PDRP18</t>
  </si>
  <si>
    <t>PGNP_2_PDRP19</t>
  </si>
  <si>
    <t>PGNP_2_PDRP20</t>
  </si>
  <si>
    <t>PGNP_2_PDRP21</t>
  </si>
  <si>
    <t>PGNP_2_PDRP22</t>
  </si>
  <si>
    <t>PGNP_2_PDRP23</t>
  </si>
  <si>
    <t>PGNP_2_PDRP24</t>
  </si>
  <si>
    <t>PGNP_2_PDRP25</t>
  </si>
  <si>
    <t>PGNP_2_PDRP26</t>
  </si>
  <si>
    <t>PGNP_2_PDRP28</t>
  </si>
  <si>
    <t>PGNP_2_PDRP35</t>
  </si>
  <si>
    <t>PDR-D PGNP</t>
  </si>
  <si>
    <t>PGNP_2_PDRP38</t>
  </si>
  <si>
    <t>VLTS_PDR_PGNP-Calplant</t>
  </si>
  <si>
    <t>PGNP_2_PDRP39</t>
  </si>
  <si>
    <t>VLTS_PDR_PGNP_02</t>
  </si>
  <si>
    <t>PGP2_2_PDRP05</t>
  </si>
  <si>
    <t>PGP2_2_PDRP07</t>
  </si>
  <si>
    <t>PGP2_2_PDRP08</t>
  </si>
  <si>
    <t>PGP2_2_PDRP17</t>
  </si>
  <si>
    <t>PGP2_2_PDRP22</t>
  </si>
  <si>
    <t>PGP2_2_PDRP23</t>
  </si>
  <si>
    <t>PGP2_2_PDRP24</t>
  </si>
  <si>
    <t>PGP2_2_PDRP25</t>
  </si>
  <si>
    <t>PGP2_2_PDRP26</t>
  </si>
  <si>
    <t>PGP2_2_PDRP28</t>
  </si>
  <si>
    <t>PGP2_2_PDRP29</t>
  </si>
  <si>
    <t>PGP2_2_PDRP57</t>
  </si>
  <si>
    <t>PDR-D PGP2</t>
  </si>
  <si>
    <t>PGSB_1_PDRP04</t>
  </si>
  <si>
    <t>PGSB_1_PDRP08</t>
  </si>
  <si>
    <t>PGSB_1_PDRP10</t>
  </si>
  <si>
    <t>PGSB_1_PDRP11</t>
  </si>
  <si>
    <t>PGSB_1_PDRP17</t>
  </si>
  <si>
    <t>PGSB_1_PDRP29</t>
  </si>
  <si>
    <t>PGSB_1_PDRP30</t>
  </si>
  <si>
    <t>PGSB_1_PDRP31</t>
  </si>
  <si>
    <t>PGSB_1_PDRP32</t>
  </si>
  <si>
    <t>PGSB_1_PDRP33</t>
  </si>
  <si>
    <t>PGSB_1_PDRP34</t>
  </si>
  <si>
    <t>PGSB_1_PDRP35</t>
  </si>
  <si>
    <t>PGSB_1_PDRP36</t>
  </si>
  <si>
    <t>PGSB_1_PDRP42</t>
  </si>
  <si>
    <t>PGSB_1_PDRP43</t>
  </si>
  <si>
    <t>PGSB_1_PDRP44</t>
  </si>
  <si>
    <t>PGSB_1_PDRP45</t>
  </si>
  <si>
    <t>PGSB_1_PDRP46</t>
  </si>
  <si>
    <t>PGSB_1_PDRP47</t>
  </si>
  <si>
    <t>PGSB_1_PDRP48</t>
  </si>
  <si>
    <t>PGSB_1_PDRP49</t>
  </si>
  <si>
    <t>PGSB_1_PDRP50</t>
  </si>
  <si>
    <t>PGSB_1_PDRP51</t>
  </si>
  <si>
    <t>PGSB_1_PDRP52</t>
  </si>
  <si>
    <t>PGSB_1_PDRP53</t>
  </si>
  <si>
    <t>PGSB_1_PDRP54</t>
  </si>
  <si>
    <t>PGSB_1_PDRP55</t>
  </si>
  <si>
    <t>PGSB_1_PDRP56</t>
  </si>
  <si>
    <t>PGSB_1_PDRP57</t>
  </si>
  <si>
    <t>PGSB_1_PDRP58</t>
  </si>
  <si>
    <t>PDR-E PGSB</t>
  </si>
  <si>
    <t>PGSB_1_PDRP87</t>
  </si>
  <si>
    <t>VLTS_PDR_PGSB_1</t>
  </si>
  <si>
    <t>PGSF_2_PDRP03</t>
  </si>
  <si>
    <t>PGSF_2_PDRP04</t>
  </si>
  <si>
    <t>PGSF_2_PDRP08</t>
  </si>
  <si>
    <t>PGSF_2_PDRP12</t>
  </si>
  <si>
    <t>PGSF_2_PDRP18</t>
  </si>
  <si>
    <t>PDR-E PGSF</t>
  </si>
  <si>
    <t>PGSF_2_PDRP49</t>
  </si>
  <si>
    <t>VLTS_PDR_PGSF_1</t>
  </si>
  <si>
    <t>PGSI_1_PDRP02</t>
  </si>
  <si>
    <t>PGSI_1_PDRP09</t>
  </si>
  <si>
    <t>PGSI_1_PDRP10</t>
  </si>
  <si>
    <t>PGSI_1_PDRP11</t>
  </si>
  <si>
    <t>PGSI_1_PDRP12</t>
  </si>
  <si>
    <t>PGSI_1_PDRP15</t>
  </si>
  <si>
    <t>PGSI_1_PDRP16</t>
  </si>
  <si>
    <t>PGSI_1_PDRP17</t>
  </si>
  <si>
    <t>PGSI_1_PDRP20</t>
  </si>
  <si>
    <t>PGSI_1_PDRP21</t>
  </si>
  <si>
    <t>PGSI_1_PDRP22</t>
  </si>
  <si>
    <t>PGSI_1_PDRP23</t>
  </si>
  <si>
    <t>PGSI_1_PDRP24</t>
  </si>
  <si>
    <t>PGSI_1_PDRP25</t>
  </si>
  <si>
    <t>PGSI_1_PDRP26</t>
  </si>
  <si>
    <t>PGSI_1_PDRP27</t>
  </si>
  <si>
    <t>PGSI_1_PDRP28</t>
  </si>
  <si>
    <t>PGSI_1_PDRP29</t>
  </si>
  <si>
    <t>PGSI_1_PDRP39</t>
  </si>
  <si>
    <t>VLTS_PDR_PGSI_01</t>
  </si>
  <si>
    <t>PDR-E PGSI</t>
  </si>
  <si>
    <t>PGST_2_PDRP01</t>
  </si>
  <si>
    <t>PGST_2_PDRP03</t>
  </si>
  <si>
    <t>PGST_2_PDRP09</t>
  </si>
  <si>
    <t>PGST_2_PDRP21</t>
  </si>
  <si>
    <t>PDR-D PGST</t>
  </si>
  <si>
    <t>PGST_2_PDRP22</t>
  </si>
  <si>
    <t>VLTS_PDR_PGST_1</t>
  </si>
  <si>
    <t>PDR-E PGST</t>
  </si>
  <si>
    <t>PGZP_2_PDRP02</t>
  </si>
  <si>
    <t>PGZP_2_PDRP07</t>
  </si>
  <si>
    <t>PGZP_2_PDRP08</t>
  </si>
  <si>
    <t>PGZP_2_PDRP09</t>
  </si>
  <si>
    <t>PGZP_2_PDRP10</t>
  </si>
  <si>
    <t>PGZP_2_PDRP11</t>
  </si>
  <si>
    <t>PGZP_2_PDRP17</t>
  </si>
  <si>
    <t>PGZP_2_PDRP18</t>
  </si>
  <si>
    <t>PGZP_2_PDRP45</t>
  </si>
  <si>
    <t>VLTS_PDR_PGZP_1</t>
  </si>
  <si>
    <t>SCEC_1_PDRP05</t>
  </si>
  <si>
    <t>SCEC_1_PDRP06</t>
  </si>
  <si>
    <t>SCEC_1_PDRP07</t>
  </si>
  <si>
    <t>SCEC_1_PDRP08</t>
  </si>
  <si>
    <t>SCEC_1_PDRP09</t>
  </si>
  <si>
    <t>SCEC_1_PDRP10</t>
  </si>
  <si>
    <t>SCEC_1_PDRP11</t>
  </si>
  <si>
    <t>SCEC_1_PDRP12</t>
  </si>
  <si>
    <t>SCEC_1_PDRP13</t>
  </si>
  <si>
    <t>SCEC_1_PDRP14</t>
  </si>
  <si>
    <t>SCEC_1_PDRP18</t>
  </si>
  <si>
    <t>SCEC_1_PDRP19</t>
  </si>
  <si>
    <t>SCEC_1_PDRP20</t>
  </si>
  <si>
    <t>SCEC_1_PDRP30</t>
  </si>
  <si>
    <t>SCEC_1_PDRP31</t>
  </si>
  <si>
    <t>SCEC_1_PDRP32</t>
  </si>
  <si>
    <t>SCEC_1_PDRP38</t>
  </si>
  <si>
    <t>SCEC_1_PDRP42</t>
  </si>
  <si>
    <t>SCEC_1_PDRP48</t>
  </si>
  <si>
    <t>SCEC_1_PDRP49</t>
  </si>
  <si>
    <t>SCEC_1_PDRP50</t>
  </si>
  <si>
    <t>SCEC_1_PDRP51</t>
  </si>
  <si>
    <t>SCEC_1_PDRP52</t>
  </si>
  <si>
    <t>SCEC_1_PDRP53</t>
  </si>
  <si>
    <t>SCEC_1_PDRP54</t>
  </si>
  <si>
    <t>SCEC_1_PDRP55</t>
  </si>
  <si>
    <t>SCEC_1_PDRP56</t>
  </si>
  <si>
    <t>SCEC_1_PDRP61</t>
  </si>
  <si>
    <t>SCEC_1_PDRP62</t>
  </si>
  <si>
    <t>SCEC_1_PDRP63</t>
  </si>
  <si>
    <t>SCEC_1_PDRP64</t>
  </si>
  <si>
    <t>SCEC_1_PDRP79</t>
  </si>
  <si>
    <t>SCEC_1_PDRP80</t>
  </si>
  <si>
    <t>SCEC_1_PDRP81</t>
  </si>
  <si>
    <t>SCEC_1_PDRP82</t>
  </si>
  <si>
    <t>SCEC_1_PDRP83</t>
  </si>
  <si>
    <t>SCEC_1_PDRP84</t>
  </si>
  <si>
    <t>SCEC_1_PDRP85</t>
  </si>
  <si>
    <t>SCEC_1_PDRP86</t>
  </si>
  <si>
    <t>SCEC_1_PDRP87</t>
  </si>
  <si>
    <t>SCEC_1_PDRP88</t>
  </si>
  <si>
    <t>SCEC_1_PDRP89</t>
  </si>
  <si>
    <t>SCEC_1_PDRP90</t>
  </si>
  <si>
    <t>SCEC_1_PDRP91</t>
  </si>
  <si>
    <t>SCEN_6_PDRP01</t>
  </si>
  <si>
    <t>SCEN_6_PDRP02</t>
  </si>
  <si>
    <t>SCEN_6_PDRP03</t>
  </si>
  <si>
    <t>SCEN_6_PDRP06</t>
  </si>
  <si>
    <t>SCEN_6_PDRP07</t>
  </si>
  <si>
    <t>SCEN_6_PDRP08</t>
  </si>
  <si>
    <t>SCEN_6_PDRP11</t>
  </si>
  <si>
    <t>SCEN_6_PDRP14</t>
  </si>
  <si>
    <t>SCEN_6_PDRP15</t>
  </si>
  <si>
    <t>SCEN_6_PDRP27</t>
  </si>
  <si>
    <t>SCEN_6_PDRP29</t>
  </si>
  <si>
    <t>SCEN_6_PDRP30</t>
  </si>
  <si>
    <t>SCEN_6_PDRP31</t>
  </si>
  <si>
    <t>SCEN_6_PDRP32</t>
  </si>
  <si>
    <t>SCEN_6_PDRP34</t>
  </si>
  <si>
    <t>SCEN_6_PDRP35</t>
  </si>
  <si>
    <t>SCEN_6_PDRP36</t>
  </si>
  <si>
    <t>SCEN_6_PDRP37</t>
  </si>
  <si>
    <t>SCEN_6_PDRP38</t>
  </si>
  <si>
    <t>SCEN_6_PDRP39</t>
  </si>
  <si>
    <t>SCEN_6_PDRP40</t>
  </si>
  <si>
    <t>SCEN_6_PDRP41</t>
  </si>
  <si>
    <t>SCEN_6_PDRP42</t>
  </si>
  <si>
    <t>SCEN_6_PDRP43</t>
  </si>
  <si>
    <t>SCEN_6_PDRP44</t>
  </si>
  <si>
    <t>SCEN_6_PDRP45</t>
  </si>
  <si>
    <t>SCEN_6_PDRP79</t>
  </si>
  <si>
    <t>VLTS_PDR_SCEN_01</t>
  </si>
  <si>
    <t>SCEW_2_PDRP19</t>
  </si>
  <si>
    <t>SCEW_2_PDRP20</t>
  </si>
  <si>
    <t>SCEW_2_PDRP37</t>
  </si>
  <si>
    <t>SCEW_2_PDRP38</t>
  </si>
  <si>
    <t>SCEW_2_PDRP39</t>
  </si>
  <si>
    <t>SCEW_2_PDRP40</t>
  </si>
  <si>
    <t>SCEW_2_PDRP41</t>
  </si>
  <si>
    <t>SCEW_2_PDRP42</t>
  </si>
  <si>
    <t>SCEW_2_PDRP43</t>
  </si>
  <si>
    <t>SCEW_2_PDRP44</t>
  </si>
  <si>
    <t>SCEW_2_PDRP45</t>
  </si>
  <si>
    <t>SCEW_2_PDRP48</t>
  </si>
  <si>
    <t>SCHD_1_PDRP06</t>
  </si>
  <si>
    <t>SCHD_1_PDRP08</t>
  </si>
  <si>
    <t>SCHD_1_PDRP09</t>
  </si>
  <si>
    <t>SCHD_1_PDRP23</t>
  </si>
  <si>
    <t>SCHD_1_PDRP24</t>
  </si>
  <si>
    <t>SCHD_1_PDRP53</t>
  </si>
  <si>
    <t>VLTS_PDR_SCHD_01</t>
  </si>
  <si>
    <t>SCNW_6_PDRP07</t>
  </si>
  <si>
    <t>SCNW_6_PDRP08</t>
  </si>
  <si>
    <t>SCNW_6_PDRP11</t>
  </si>
  <si>
    <t>SCNW_6_PDRP12</t>
  </si>
  <si>
    <t>SCNW_6_PDRP59</t>
  </si>
  <si>
    <t>VLTS_PDR_SCNW_1</t>
  </si>
  <si>
    <t>SDG1_1_PDRP04</t>
  </si>
  <si>
    <t>SDG1_1_PDRP05</t>
  </si>
  <si>
    <t>SDG1_1_PDRP06</t>
  </si>
  <si>
    <t>SDG1_1_PDRP07</t>
  </si>
  <si>
    <t>SDG1_1_PDRP08</t>
  </si>
  <si>
    <t>SDG1_1_PDRP09</t>
  </si>
  <si>
    <t>SDG1_1_PDRP14</t>
  </si>
  <si>
    <t>SDG1_1_PDRP15</t>
  </si>
  <si>
    <t>SDG1_1_PDRP25</t>
  </si>
  <si>
    <t>SDG1_1_PDRP26</t>
  </si>
  <si>
    <t>SDG1_1_PDRP27</t>
  </si>
  <si>
    <t>SDG1_1_PDRP28</t>
  </si>
  <si>
    <t>SDG1_1_PDRP30</t>
  </si>
  <si>
    <t>SDG1_1_PDRP31</t>
  </si>
  <si>
    <t>SDG1_1_PDRP32</t>
  </si>
  <si>
    <t>SDG1_1_PDRP33</t>
  </si>
  <si>
    <t>SDG1_1_PDRP34</t>
  </si>
  <si>
    <t>SDG1_1_PDRP37</t>
  </si>
  <si>
    <t>SDG1_1_PDRP41</t>
  </si>
  <si>
    <t>SDG1_1_PDRP42</t>
  </si>
  <si>
    <t>SDG1_1_PDRP43</t>
  </si>
  <si>
    <t>SDG1_1_PDRP44</t>
  </si>
  <si>
    <t>SDG1_1_PDRP45</t>
  </si>
  <si>
    <t>SDG1_1_PDRP46</t>
  </si>
  <si>
    <t>SDG1_1_PDRP47</t>
  </si>
  <si>
    <t>SDG1_1_PDRP48</t>
  </si>
  <si>
    <t>SDG1_1_PDRP49</t>
  </si>
  <si>
    <t>SDG1_1_PDRP50</t>
  </si>
  <si>
    <t>OTC-Redondo</t>
  </si>
  <si>
    <t>OTC-Alamitos</t>
  </si>
  <si>
    <t>OTC-Huntington Beach</t>
  </si>
  <si>
    <t>OTC-Ormond Beach</t>
  </si>
  <si>
    <t>RMR-Greenleaf II</t>
  </si>
  <si>
    <t>OTC/RMR</t>
  </si>
  <si>
    <t>Non-OTC/RMR</t>
  </si>
  <si>
    <t>Hydro-Large Hydro</t>
  </si>
  <si>
    <t>Hydro-Small Hydro</t>
  </si>
  <si>
    <t>Hydro-Pumped Storage</t>
  </si>
  <si>
    <t>Hydro-Pump</t>
  </si>
  <si>
    <t>Total Hydro</t>
  </si>
  <si>
    <t>Existing resources in MasterFile and 2021 NQC Capacity</t>
  </si>
  <si>
    <t>New Natural Gas</t>
  </si>
  <si>
    <t>2021 ELCC Values and Technology Factors</t>
  </si>
  <si>
    <t>Non-Dispatchable Solar, Wind, Biomass, Cogeneration, Geothermal, and</t>
  </si>
  <si>
    <t>Hydro Technology Factors for Compliance Year 2021</t>
  </si>
  <si>
    <t>Solar PV and Solar Thermal</t>
  </si>
  <si>
    <t>Month</t>
  </si>
  <si>
    <t>CY 2021 Solar ELCC</t>
  </si>
  <si>
    <t>CY 2021 Wind ELCC</t>
  </si>
  <si>
    <t>Biomass</t>
  </si>
  <si>
    <t>Cogeneration</t>
  </si>
  <si>
    <t>Please refer any questions regarding these tables to:</t>
  </si>
  <si>
    <t>Simone Brant, CPUC, 415-703-5239, simone.brant@cpuc.ca.gov</t>
  </si>
  <si>
    <t>Renewables-Other</t>
  </si>
  <si>
    <t>Other-PDRP</t>
  </si>
  <si>
    <t>Other-Non PDRP</t>
  </si>
  <si>
    <t>Total Nuclear</t>
  </si>
  <si>
    <t>Demand Response</t>
  </si>
  <si>
    <t>Total Demand Response</t>
  </si>
  <si>
    <t>May</t>
  </si>
  <si>
    <t>June</t>
  </si>
  <si>
    <t>Aug</t>
  </si>
  <si>
    <t>Sept</t>
  </si>
  <si>
    <t>Oct</t>
  </si>
  <si>
    <t>Installed Capacity</t>
  </si>
  <si>
    <t>NQC</t>
  </si>
  <si>
    <t>Total Storage</t>
  </si>
  <si>
    <t>Total Natural Gas</t>
  </si>
  <si>
    <t>Only includes new resources with expected ISD prior to each month
NQC based upon 2021 NQC List Technology Factors</t>
  </si>
  <si>
    <t>OTC resources and 2021 NQC Capacity</t>
  </si>
  <si>
    <t>On RMR and 2021 NQC Capacity</t>
  </si>
  <si>
    <t>May 2021</t>
  </si>
  <si>
    <t>June 2021</t>
  </si>
  <si>
    <t>July 2021</t>
  </si>
  <si>
    <t>October 2021</t>
  </si>
  <si>
    <t>Other Renewables</t>
  </si>
  <si>
    <t>DR</t>
  </si>
  <si>
    <t>Total Resources</t>
  </si>
  <si>
    <t>Average Imports</t>
  </si>
  <si>
    <t>Maximum Imports</t>
  </si>
  <si>
    <t>Minimum Imports</t>
  </si>
  <si>
    <t>Total Resources plus Max Imports</t>
  </si>
  <si>
    <t>Total Resources plus Min Imports</t>
  </si>
  <si>
    <t>Total Resources plus Avg Imports</t>
  </si>
  <si>
    <t>PRM Avg Import</t>
  </si>
  <si>
    <t>PRM Max Import</t>
  </si>
  <si>
    <t>PRM Min Import</t>
  </si>
  <si>
    <t>October</t>
  </si>
  <si>
    <t>Summary</t>
  </si>
  <si>
    <t>Tab</t>
  </si>
  <si>
    <t>2021-New_Resources</t>
  </si>
  <si>
    <t>Existing_Generation</t>
  </si>
  <si>
    <t>OASIS-11_26</t>
  </si>
  <si>
    <t>2021_NQC_List-11_13</t>
  </si>
  <si>
    <t>2021_Tech_Factors</t>
  </si>
  <si>
    <t>Managed_1-in-2_Monthly_Peaks</t>
  </si>
  <si>
    <t>CED2019_2021-Hourly</t>
  </si>
  <si>
    <t>Description</t>
  </si>
  <si>
    <t>RA-Showings</t>
  </si>
  <si>
    <t>New-Solar</t>
  </si>
  <si>
    <t>New-Battery</t>
  </si>
  <si>
    <t>New-Wind</t>
  </si>
  <si>
    <t>RMR-Oakland</t>
  </si>
  <si>
    <t>To be Retired</t>
  </si>
  <si>
    <t>RMR-Channel Islands</t>
  </si>
  <si>
    <t>Existing resources in MasterFile and 2021 NQC Capacity
for Hydro greater than 30 MW</t>
  </si>
  <si>
    <t>Existing resources in MasterFile and 2021 NQC Capacity
for Hydro less than 30 MW</t>
  </si>
  <si>
    <t>Total DR 1050MW with PDR in MF and remainder of DR</t>
  </si>
  <si>
    <t>Capacity for 20% PRM</t>
  </si>
  <si>
    <t>June, July, August, September and October HE 19 Resource Stack</t>
  </si>
  <si>
    <t>Monthly RA showings on the interties from 2015 to 2020.</t>
  </si>
  <si>
    <t>Resource Capacity at Peak Load based upon Resource NQC</t>
  </si>
  <si>
    <t>Expected resources to come online by month in 2021 with NQC of new resources based upon techonology factor in 2021 NQC list</t>
  </si>
  <si>
    <t>Provides a summary of the NQC capacity of the various resource types, the intertie capacity based upon historical showings (maximum, minimum and average) from 2015-2020, and the planning reserve margin (PRM) based uopn the forecast peak load for the month (May to October)</t>
  </si>
  <si>
    <t>Existing generation based upon CAISO on Master Control Area Generating Capability List on OASIS and the 2021 NQC list</t>
  </si>
  <si>
    <t>CAISO Master Control Area Generating Capability List on OASIS - Report generated November 26, 2020 (http://oasis.caiso.com/mrioasis/logon.do)</t>
  </si>
  <si>
    <t>Monthly peaks for the managed 1-in-2 CEC 2019 IEPR (https://efiling.energy.ca.gov/GetDocument.aspx?tn=231551&amp;DocumentContentId=63367)</t>
  </si>
  <si>
    <t>Peak-Profile</t>
  </si>
  <si>
    <t xml:space="preserve">June </t>
  </si>
  <si>
    <t>Peak demand (MW)</t>
  </si>
  <si>
    <t>[A]</t>
  </si>
  <si>
    <t>[B]</t>
  </si>
  <si>
    <t>[C]</t>
  </si>
  <si>
    <t>[D]</t>
  </si>
  <si>
    <t>[E]</t>
  </si>
  <si>
    <t>Table 1</t>
  </si>
  <si>
    <t>Table 2</t>
  </si>
  <si>
    <t>[F]</t>
  </si>
  <si>
    <t>Total resource stack minus 15% PRM plus load 
([B] - [C])</t>
  </si>
  <si>
    <t>Total resource stack minus 20% PRM plus load 
([B] - [D])</t>
  </si>
  <si>
    <t>Tables</t>
  </si>
  <si>
    <t>Technology factors from the 2021 NQC list  - Posted November 13, 2020</t>
  </si>
  <si>
    <t>Tables of June to October summarizing load at peak and 8pm (PDT) and associated PRM</t>
  </si>
  <si>
    <t>HOUR (PDT)</t>
  </si>
  <si>
    <t>Note CEC hourly load forecast is in Pacific Standard Time (PST) and does not reflect Daylight Savings Time.  The values for Hour in Column N is converted to Pacific Daylight Time (PDT).</t>
  </si>
  <si>
    <t>2021 hourly forecast from the CEC 2019 IEPR for CAISO MID-MID forecast (https://efiling.energy.ca.gov/GetDocument.aspx?tn=231555&amp;DocumentContentId=63372)
Note the CEC hourly load forecast  is in Pacific Standard Time (PST) and does not reflect Daylight Savings Time.</t>
  </si>
  <si>
    <t>The CEC hourly load profile from the CED2019_2021-Hourly tab for peak day in each month has been used in this tab.  Note CEC hourly load forecast is in Pacific Standard Time (PST) and does not reflect Daylight Savings Time.  The values for Hour in Column N of this tab has been converted to Pacific Daylight Time (PDT).
Resources are not profiled and are at NQC with exception of Storage which is a 4 hour resource and solar which output drops to zero during peak hour period.</t>
  </si>
  <si>
    <t>Hour ending (PDT) when Peak occurs</t>
  </si>
  <si>
    <t>Peak demand hour ending (PDT)</t>
  </si>
  <si>
    <t>Peak demand minus HE 8 p.m. PDT load
([B] - [D])</t>
  </si>
  <si>
    <t>8 p.m.</t>
  </si>
  <si>
    <t>7 p.m.</t>
  </si>
  <si>
    <t>6 p.m.</t>
  </si>
  <si>
    <t>20% PRM plus load for HE 8 p.m. PDT</t>
  </si>
  <si>
    <t>Total resource stack with average RA imports (MW)</t>
  </si>
  <si>
    <t>15% PRM plus load for HE 8 p.m. PDT</t>
  </si>
  <si>
    <t>Load for HE 8 p.m. PDT</t>
  </si>
  <si>
    <t>PDR</t>
  </si>
  <si>
    <t>IOU Credited DR</t>
  </si>
  <si>
    <t>added filter for PDR in NQC</t>
  </si>
  <si>
    <t>CAISO 2021 NQC list - Posted November 13, 2020 (http://www.caiso.com/Documents/NetQualifyingCapacityList-2021.xlsx)
Filter added to calculate PDR in NQC list</t>
  </si>
  <si>
    <t>This is the PDR included in NQC List</t>
  </si>
  <si>
    <t>CPUC credited historical 2020 IOU DR without PRM adjustment</t>
  </si>
  <si>
    <t>Figure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</si>
</sst>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_(* #,##0_);_(* \(#,##0\);_(* &quot;-&quot;??_);_(@_)"/>
    <numFmt numFmtId="165" formatCode="0.0%"/>
    <numFmt numFmtId="166" formatCode="0.0"/>
    <numFmt numFmtId="167" formatCode="0.0000"/>
  </numFmts>
  <fonts count="3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ont>
    <font>
      <b/>
      <sz val="10"/>
      <color indexed="8"/>
      <name val="Arial"/>
      <family val="2"/>
    </font>
    <font>
      <sz val="10"/>
      <name val="Arial"/>
      <family val="2"/>
    </font>
    <font>
      <sz val="12"/>
      <name val="Arial"/>
      <family val="2"/>
    </font>
    <font>
      <b/>
      <sz val="12"/>
      <color theme="0"/>
      <name val="Arial"/>
      <family val="2"/>
    </font>
    <font>
      <b/>
      <sz val="14"/>
      <color theme="1"/>
      <name val="Calibri"/>
      <family val="2"/>
      <scheme val="minor"/>
    </font>
    <font>
      <b/>
      <sz val="14"/>
      <color theme="1"/>
      <name val="Arial"/>
      <family val="2"/>
    </font>
    <font>
      <i/>
      <sz val="12"/>
      <color theme="1"/>
      <name val="Arial"/>
      <family val="2"/>
    </font>
    <font>
      <sz val="12"/>
      <color theme="0"/>
      <name val="Arial"/>
      <family val="2"/>
    </font>
    <font>
      <b/>
      <sz val="12"/>
      <color theme="1"/>
      <name val="Arial"/>
      <family val="2"/>
    </font>
    <font>
      <sz val="12"/>
      <color theme="1"/>
      <name val="Arial"/>
      <family val="2"/>
    </font>
    <font>
      <sz val="10"/>
      <color theme="1"/>
      <name val="Arial"/>
      <family val="2"/>
    </font>
    <font>
      <sz val="10"/>
      <color indexed="8"/>
      <name val="Arial"/>
      <family val="2"/>
    </font>
    <font>
      <sz val="10"/>
      <color rgb="FF000000"/>
      <name val="Times New Roman"/>
      <family val="1"/>
    </font>
    <font>
      <sz val="12"/>
      <color theme="1"/>
      <name val="Times New Roman"/>
      <family val="1"/>
    </font>
    <font>
      <sz val="11"/>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3" tint="-0.249977111117893"/>
        <bgColor indexed="64"/>
      </patternFill>
    </fill>
    <fill>
      <patternFill patternType="solid">
        <fgColor theme="9" tint="0.59999389629810485"/>
        <bgColor indexed="64"/>
      </patternFill>
    </fill>
    <fill>
      <patternFill patternType="solid">
        <fgColor theme="0"/>
        <bgColor indexed="64"/>
      </patternFill>
    </fill>
    <fill>
      <patternFill patternType="solid">
        <fgColor theme="5" tint="0.79998168889431442"/>
        <bgColor indexed="64"/>
      </patternFill>
    </fill>
  </fills>
  <borders count="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auto="1"/>
      </right>
      <top/>
      <bottom/>
      <diagonal/>
    </border>
    <border>
      <left style="thin">
        <color auto="1"/>
      </left>
      <right style="thin">
        <color auto="1"/>
      </right>
      <top/>
      <bottom style="thin">
        <color auto="1"/>
      </bottom>
      <diagonal/>
    </border>
    <border>
      <left style="thin">
        <color indexed="64"/>
      </left>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s>
  <cellStyleXfs count="53">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ont="0" applyFill="0" applyBorder="0" applyAlignment="0" applyProtection="0"/>
    <xf numFmtId="0" fontId="20" fillId="0" borderId="0"/>
    <xf numFmtId="0" fontId="20" fillId="0" borderId="0"/>
    <xf numFmtId="0" fontId="1" fillId="0" borderId="0"/>
    <xf numFmtId="9" fontId="1" fillId="0" borderId="0" applyFont="0" applyFill="0" applyBorder="0" applyAlignment="0" applyProtection="0"/>
    <xf numFmtId="0" fontId="1" fillId="0" borderId="0"/>
    <xf numFmtId="0" fontId="30" fillId="0" borderId="0"/>
    <xf numFmtId="9" fontId="30" fillId="0" borderId="0" applyFont="0" applyFill="0" applyBorder="0" applyAlignment="0" applyProtection="0"/>
    <xf numFmtId="0" fontId="31" fillId="0" borderId="0"/>
  </cellStyleXfs>
  <cellXfs count="235">
    <xf numFmtId="0" fontId="0" fillId="0" borderId="0" xfId="0"/>
    <xf numFmtId="14" fontId="0" fillId="0" borderId="0" xfId="0" applyNumberFormat="1"/>
    <xf numFmtId="0" fontId="0" fillId="0" borderId="0" xfId="0" applyAlignment="1">
      <alignment wrapText="1"/>
    </xf>
    <xf numFmtId="0" fontId="0" fillId="0" borderId="0" xfId="0" applyAlignment="1">
      <alignment horizontal="center"/>
    </xf>
    <xf numFmtId="0" fontId="19" fillId="33" borderId="0" xfId="44" applyFont="1" applyFill="1"/>
    <xf numFmtId="0" fontId="18" fillId="0" borderId="0" xfId="44" applyFill="1"/>
    <xf numFmtId="0" fontId="18" fillId="0" borderId="0" xfId="44" applyNumberFormat="1" applyFont="1" applyFill="1" applyBorder="1" applyAlignment="1"/>
    <xf numFmtId="0" fontId="0" fillId="34" borderId="0" xfId="0" applyFill="1"/>
    <xf numFmtId="0" fontId="16" fillId="0" borderId="0" xfId="0" applyFont="1"/>
    <xf numFmtId="14" fontId="0" fillId="0" borderId="0" xfId="0" applyNumberFormat="1" applyAlignment="1">
      <alignment wrapText="1"/>
    </xf>
    <xf numFmtId="1" fontId="0" fillId="0" borderId="0" xfId="0" applyNumberFormat="1"/>
    <xf numFmtId="1" fontId="16" fillId="0" borderId="0" xfId="0" applyNumberFormat="1" applyFont="1"/>
    <xf numFmtId="0" fontId="0" fillId="0" borderId="0" xfId="0" applyFont="1"/>
    <xf numFmtId="14" fontId="0" fillId="34" borderId="0" xfId="0" applyNumberFormat="1" applyFill="1"/>
    <xf numFmtId="0" fontId="0" fillId="34" borderId="0" xfId="0" applyFill="1" applyAlignment="1">
      <alignment horizontal="center"/>
    </xf>
    <xf numFmtId="0" fontId="0" fillId="0" borderId="0" xfId="0" applyAlignment="1">
      <alignment horizontal="center" wrapText="1"/>
    </xf>
    <xf numFmtId="164" fontId="0" fillId="0" borderId="10" xfId="1" applyNumberFormat="1" applyFont="1" applyBorder="1"/>
    <xf numFmtId="164" fontId="0" fillId="0" borderId="0" xfId="1" applyNumberFormat="1" applyFont="1" applyBorder="1"/>
    <xf numFmtId="9" fontId="0" fillId="0" borderId="0" xfId="2" applyFont="1"/>
    <xf numFmtId="1" fontId="0" fillId="35" borderId="0" xfId="0" applyNumberFormat="1" applyFill="1"/>
    <xf numFmtId="1" fontId="0" fillId="36" borderId="0" xfId="0" applyNumberFormat="1" applyFill="1"/>
    <xf numFmtId="0" fontId="0" fillId="37" borderId="0" xfId="0" applyFill="1"/>
    <xf numFmtId="0" fontId="0" fillId="35" borderId="0" xfId="0" applyFill="1"/>
    <xf numFmtId="1" fontId="0" fillId="0" borderId="0" xfId="0" applyNumberFormat="1" applyAlignment="1">
      <alignment horizontal="center" wrapText="1"/>
    </xf>
    <xf numFmtId="0" fontId="0" fillId="37" borderId="0" xfId="0" applyFill="1" applyAlignment="1">
      <alignment horizontal="center"/>
    </xf>
    <xf numFmtId="0" fontId="0" fillId="35" borderId="0" xfId="0" applyFill="1" applyAlignment="1">
      <alignment horizontal="center"/>
    </xf>
    <xf numFmtId="1" fontId="0" fillId="37" borderId="0" xfId="0" applyNumberFormat="1" applyFill="1"/>
    <xf numFmtId="1" fontId="16" fillId="0" borderId="0" xfId="0" applyNumberFormat="1" applyFont="1" applyFill="1"/>
    <xf numFmtId="1" fontId="16" fillId="35" borderId="0" xfId="0" applyNumberFormat="1" applyFont="1" applyFill="1"/>
    <xf numFmtId="0" fontId="0" fillId="0" borderId="0" xfId="0" applyFill="1"/>
    <xf numFmtId="1" fontId="0" fillId="38" borderId="0" xfId="0" applyNumberFormat="1" applyFill="1"/>
    <xf numFmtId="0" fontId="16" fillId="35" borderId="0" xfId="0" applyFont="1" applyFill="1"/>
    <xf numFmtId="0" fontId="16" fillId="0" borderId="12" xfId="0" applyFont="1" applyBorder="1"/>
    <xf numFmtId="0" fontId="16" fillId="0" borderId="0" xfId="0" applyFont="1" applyBorder="1"/>
    <xf numFmtId="0" fontId="16" fillId="0" borderId="10" xfId="0" applyFont="1" applyBorder="1"/>
    <xf numFmtId="164" fontId="0" fillId="0" borderId="12" xfId="1" applyNumberFormat="1" applyFont="1" applyBorder="1"/>
    <xf numFmtId="0" fontId="0" fillId="0" borderId="0" xfId="0" applyFill="1" applyAlignment="1">
      <alignment horizontal="center"/>
    </xf>
    <xf numFmtId="17" fontId="16" fillId="0" borderId="0" xfId="0" applyNumberFormat="1" applyFont="1" applyAlignment="1">
      <alignment horizontal="center"/>
    </xf>
    <xf numFmtId="0" fontId="0" fillId="40" borderId="0" xfId="0" applyFill="1"/>
    <xf numFmtId="1" fontId="0" fillId="40" borderId="0" xfId="0" applyNumberFormat="1" applyFill="1"/>
    <xf numFmtId="9" fontId="0" fillId="40" borderId="0" xfId="2" applyFont="1" applyFill="1"/>
    <xf numFmtId="0" fontId="0" fillId="36" borderId="0" xfId="0" applyFill="1" applyAlignment="1">
      <alignment horizontal="center"/>
    </xf>
    <xf numFmtId="1" fontId="0" fillId="36" borderId="0" xfId="0" applyNumberFormat="1" applyFill="1" applyAlignment="1">
      <alignment horizontal="center" wrapText="1"/>
    </xf>
    <xf numFmtId="0" fontId="0" fillId="36" borderId="0" xfId="0" applyFill="1" applyAlignment="1">
      <alignment horizontal="center" wrapText="1"/>
    </xf>
    <xf numFmtId="0" fontId="0" fillId="38" borderId="0" xfId="0" applyFill="1"/>
    <xf numFmtId="0" fontId="16" fillId="38" borderId="0" xfId="0" applyFont="1" applyFill="1"/>
    <xf numFmtId="1" fontId="16" fillId="38" borderId="0" xfId="0" applyNumberFormat="1" applyFont="1" applyFill="1"/>
    <xf numFmtId="9" fontId="0" fillId="37" borderId="0" xfId="2" applyFont="1" applyFill="1" applyAlignment="1">
      <alignment horizontal="center"/>
    </xf>
    <xf numFmtId="9" fontId="0" fillId="36" borderId="0" xfId="2" applyFont="1" applyFill="1" applyAlignment="1">
      <alignment horizontal="center"/>
    </xf>
    <xf numFmtId="9" fontId="0" fillId="37" borderId="0" xfId="2" applyFont="1" applyFill="1"/>
    <xf numFmtId="9" fontId="0" fillId="35" borderId="0" xfId="2" applyFont="1" applyFill="1" applyAlignment="1">
      <alignment horizontal="center"/>
    </xf>
    <xf numFmtId="9" fontId="0" fillId="35" borderId="0" xfId="2" applyFont="1" applyFill="1"/>
    <xf numFmtId="0" fontId="0" fillId="36" borderId="0" xfId="0" quotePrefix="1" applyFill="1" applyAlignment="1">
      <alignment horizontal="left"/>
    </xf>
    <xf numFmtId="17" fontId="0" fillId="36" borderId="0" xfId="0" quotePrefix="1" applyNumberFormat="1" applyFill="1" applyAlignment="1">
      <alignment horizontal="left"/>
    </xf>
    <xf numFmtId="0" fontId="16" fillId="41" borderId="0" xfId="0" applyFont="1" applyFill="1"/>
    <xf numFmtId="0" fontId="0" fillId="41" borderId="0" xfId="0" applyFill="1"/>
    <xf numFmtId="1" fontId="0" fillId="41" borderId="0" xfId="0" applyNumberFormat="1" applyFill="1"/>
    <xf numFmtId="9" fontId="16" fillId="41" borderId="0" xfId="2" applyFont="1" applyFill="1"/>
    <xf numFmtId="0" fontId="23" fillId="0" borderId="0" xfId="0" applyFont="1"/>
    <xf numFmtId="165" fontId="0" fillId="0" borderId="0" xfId="2" applyNumberFormat="1" applyFont="1"/>
    <xf numFmtId="166" fontId="0" fillId="0" borderId="0" xfId="0" applyNumberFormat="1"/>
    <xf numFmtId="166" fontId="0" fillId="0" borderId="0" xfId="0" applyNumberFormat="1" applyAlignment="1">
      <alignment horizontal="center"/>
    </xf>
    <xf numFmtId="166" fontId="0" fillId="36" borderId="0" xfId="0" applyNumberFormat="1" applyFill="1" applyAlignment="1">
      <alignment horizontal="center"/>
    </xf>
    <xf numFmtId="166" fontId="0" fillId="40" borderId="0" xfId="0" applyNumberFormat="1" applyFill="1"/>
    <xf numFmtId="165" fontId="16" fillId="0" borderId="0" xfId="2" applyNumberFormat="1" applyFont="1"/>
    <xf numFmtId="1" fontId="0" fillId="0" borderId="0" xfId="0" applyNumberFormat="1" applyFill="1"/>
    <xf numFmtId="0" fontId="0" fillId="36" borderId="0" xfId="0" applyFill="1"/>
    <xf numFmtId="9" fontId="0" fillId="0" borderId="0" xfId="2" applyFont="1" applyAlignment="1">
      <alignment horizontal="center"/>
    </xf>
    <xf numFmtId="0" fontId="16" fillId="0" borderId="0" xfId="0" applyFont="1" applyFill="1"/>
    <xf numFmtId="0" fontId="0" fillId="0" borderId="0" xfId="0" applyNumberFormat="1" applyFont="1" applyFill="1" applyBorder="1" applyAlignment="1"/>
    <xf numFmtId="0" fontId="0" fillId="34" borderId="0" xfId="0" applyNumberFormat="1" applyFont="1" applyFill="1" applyBorder="1" applyAlignment="1"/>
    <xf numFmtId="43" fontId="0" fillId="0" borderId="0" xfId="0" applyNumberFormat="1"/>
    <xf numFmtId="1" fontId="16" fillId="0" borderId="0" xfId="1" applyNumberFormat="1" applyFont="1" applyBorder="1"/>
    <xf numFmtId="0" fontId="0" fillId="35" borderId="0" xfId="0" applyFont="1" applyFill="1"/>
    <xf numFmtId="0" fontId="0" fillId="35" borderId="0" xfId="0" applyFill="1" applyAlignment="1">
      <alignment wrapText="1"/>
    </xf>
    <xf numFmtId="0" fontId="0" fillId="36" borderId="0" xfId="0" applyFont="1" applyFill="1"/>
    <xf numFmtId="0" fontId="0" fillId="36" borderId="0" xfId="0" applyFill="1" applyAlignment="1">
      <alignment wrapText="1"/>
    </xf>
    <xf numFmtId="0" fontId="24" fillId="0" borderId="0" xfId="47" applyFont="1"/>
    <xf numFmtId="0" fontId="1" fillId="0" borderId="0" xfId="47"/>
    <xf numFmtId="167" fontId="1" fillId="0" borderId="0" xfId="47" applyNumberFormat="1"/>
    <xf numFmtId="0" fontId="25" fillId="0" borderId="0" xfId="47" applyFont="1"/>
    <xf numFmtId="0" fontId="22" fillId="42" borderId="0" xfId="47" applyFont="1" applyFill="1" applyAlignment="1">
      <alignment horizontal="left"/>
    </xf>
    <xf numFmtId="167" fontId="26" fillId="42" borderId="0" xfId="47" applyNumberFormat="1" applyFont="1" applyFill="1" applyAlignment="1">
      <alignment horizontal="center"/>
    </xf>
    <xf numFmtId="10" fontId="26" fillId="42" borderId="0" xfId="47" applyNumberFormat="1" applyFont="1" applyFill="1" applyAlignment="1">
      <alignment horizontal="center"/>
    </xf>
    <xf numFmtId="0" fontId="27" fillId="40" borderId="0" xfId="47" applyFont="1" applyFill="1" applyAlignment="1">
      <alignment horizontal="center"/>
    </xf>
    <xf numFmtId="0" fontId="27" fillId="0" borderId="0" xfId="47" applyFont="1" applyAlignment="1">
      <alignment horizontal="center"/>
    </xf>
    <xf numFmtId="0" fontId="1" fillId="0" borderId="0" xfId="47" applyAlignment="1">
      <alignment horizontal="center"/>
    </xf>
    <xf numFmtId="0" fontId="28" fillId="0" borderId="0" xfId="47" applyFont="1" applyAlignment="1">
      <alignment horizontal="center"/>
    </xf>
    <xf numFmtId="2" fontId="21" fillId="0" borderId="0" xfId="47" applyNumberFormat="1" applyFont="1" applyAlignment="1">
      <alignment horizontal="center"/>
    </xf>
    <xf numFmtId="167" fontId="1" fillId="0" borderId="0" xfId="47" applyNumberFormat="1" applyAlignment="1">
      <alignment horizontal="center"/>
    </xf>
    <xf numFmtId="10" fontId="28" fillId="0" borderId="0" xfId="47" applyNumberFormat="1" applyFont="1" applyAlignment="1">
      <alignment horizontal="center"/>
    </xf>
    <xf numFmtId="10" fontId="21" fillId="0" borderId="0" xfId="47" applyNumberFormat="1" applyFont="1" applyAlignment="1">
      <alignment horizontal="center"/>
    </xf>
    <xf numFmtId="167" fontId="22" fillId="42" borderId="0" xfId="47" applyNumberFormat="1" applyFont="1" applyFill="1" applyAlignment="1">
      <alignment horizontal="center"/>
    </xf>
    <xf numFmtId="10" fontId="22" fillId="42" borderId="0" xfId="47" applyNumberFormat="1" applyFont="1" applyFill="1" applyAlignment="1">
      <alignment horizontal="center"/>
    </xf>
    <xf numFmtId="165" fontId="28" fillId="0" borderId="0" xfId="47" applyNumberFormat="1" applyFont="1" applyAlignment="1">
      <alignment horizontal="center"/>
    </xf>
    <xf numFmtId="10" fontId="27" fillId="40" borderId="0" xfId="47" applyNumberFormat="1" applyFont="1" applyFill="1" applyAlignment="1">
      <alignment horizontal="center"/>
    </xf>
    <xf numFmtId="9" fontId="1" fillId="0" borderId="0" xfId="48"/>
    <xf numFmtId="0" fontId="22" fillId="42" borderId="0" xfId="47" applyFont="1" applyFill="1" applyAlignment="1">
      <alignment horizontal="center"/>
    </xf>
    <xf numFmtId="0" fontId="29" fillId="0" borderId="0" xfId="49" applyFont="1"/>
    <xf numFmtId="165" fontId="28" fillId="0" borderId="0" xfId="47" applyNumberFormat="1" applyFont="1" applyAlignment="1"/>
    <xf numFmtId="0" fontId="0" fillId="0" borderId="0" xfId="0" applyFont="1" applyFill="1"/>
    <xf numFmtId="1" fontId="0" fillId="0" borderId="0" xfId="0" applyNumberFormat="1" applyFont="1" applyFill="1"/>
    <xf numFmtId="0" fontId="0" fillId="0" borderId="0" xfId="0"/>
    <xf numFmtId="0" fontId="0" fillId="0" borderId="0" xfId="0" applyBorder="1"/>
    <xf numFmtId="0" fontId="0" fillId="0" borderId="22" xfId="0" applyBorder="1"/>
    <xf numFmtId="0" fontId="0" fillId="0" borderId="24" xfId="0" applyBorder="1"/>
    <xf numFmtId="0" fontId="0" fillId="0" borderId="23" xfId="0" applyBorder="1"/>
    <xf numFmtId="0" fontId="0" fillId="0" borderId="17" xfId="0" applyBorder="1"/>
    <xf numFmtId="0" fontId="0" fillId="0" borderId="0" xfId="0" applyFill="1" applyBorder="1" applyAlignment="1">
      <alignment horizontal="center"/>
    </xf>
    <xf numFmtId="0" fontId="0" fillId="0" borderId="17" xfId="0" applyBorder="1" applyAlignment="1">
      <alignment horizontal="center"/>
    </xf>
    <xf numFmtId="0" fontId="0" fillId="0" borderId="0" xfId="0" applyBorder="1" applyAlignment="1">
      <alignment horizontal="center"/>
    </xf>
    <xf numFmtId="0" fontId="0" fillId="0" borderId="0" xfId="0" quotePrefix="1" applyFill="1" applyAlignment="1">
      <alignment horizontal="right"/>
    </xf>
    <xf numFmtId="0" fontId="0" fillId="0" borderId="0" xfId="0" applyFill="1" applyAlignment="1">
      <alignment horizontal="right"/>
    </xf>
    <xf numFmtId="1" fontId="0" fillId="0" borderId="0" xfId="0" applyNumberFormat="1" applyFill="1" applyAlignment="1">
      <alignment horizontal="right" wrapText="1"/>
    </xf>
    <xf numFmtId="0" fontId="0" fillId="0" borderId="0" xfId="0" applyAlignment="1">
      <alignment horizontal="right"/>
    </xf>
    <xf numFmtId="1" fontId="0" fillId="0" borderId="0" xfId="0" applyNumberFormat="1" applyAlignment="1">
      <alignment horizontal="right" wrapText="1"/>
    </xf>
    <xf numFmtId="1" fontId="0" fillId="0" borderId="0" xfId="0" applyNumberFormat="1" applyAlignment="1">
      <alignment horizontal="right"/>
    </xf>
    <xf numFmtId="0" fontId="0" fillId="36" borderId="0" xfId="0" quotePrefix="1" applyFill="1" applyAlignment="1">
      <alignment horizontal="right"/>
    </xf>
    <xf numFmtId="0" fontId="0" fillId="36" borderId="0" xfId="0" applyFill="1" applyAlignment="1">
      <alignment horizontal="right"/>
    </xf>
    <xf numFmtId="1" fontId="0" fillId="36" borderId="0" xfId="0" applyNumberFormat="1" applyFill="1" applyAlignment="1">
      <alignment horizontal="right" wrapText="1"/>
    </xf>
    <xf numFmtId="17" fontId="0" fillId="36" borderId="0" xfId="0" quotePrefix="1" applyNumberFormat="1" applyFill="1" applyAlignment="1">
      <alignment horizontal="right"/>
    </xf>
    <xf numFmtId="1" fontId="0" fillId="36" borderId="0" xfId="0" applyNumberFormat="1" applyFill="1" applyAlignment="1">
      <alignment horizontal="right"/>
    </xf>
    <xf numFmtId="0" fontId="23" fillId="0" borderId="0" xfId="0" applyFont="1" applyAlignment="1">
      <alignment horizontal="left"/>
    </xf>
    <xf numFmtId="1" fontId="0" fillId="0" borderId="0" xfId="0" applyNumberFormat="1" applyAlignment="1">
      <alignment horizontal="center"/>
    </xf>
    <xf numFmtId="1" fontId="0" fillId="36" borderId="0" xfId="0" applyNumberFormat="1" applyFill="1" applyAlignment="1">
      <alignment horizontal="center"/>
    </xf>
    <xf numFmtId="1" fontId="0" fillId="0" borderId="0" xfId="0" applyNumberFormat="1" applyFill="1" applyAlignment="1">
      <alignment horizontal="center"/>
    </xf>
    <xf numFmtId="1" fontId="0" fillId="37" borderId="0" xfId="0" applyNumberFormat="1" applyFill="1" applyAlignment="1">
      <alignment horizontal="center"/>
    </xf>
    <xf numFmtId="9" fontId="0" fillId="0" borderId="0" xfId="2" applyFont="1" applyAlignment="1">
      <alignment horizontal="center" wrapText="1"/>
    </xf>
    <xf numFmtId="9" fontId="0" fillId="0" borderId="0" xfId="2" applyFont="1" applyFill="1" applyAlignment="1">
      <alignment horizontal="center"/>
    </xf>
    <xf numFmtId="0" fontId="0" fillId="0" borderId="0" xfId="0"/>
    <xf numFmtId="0" fontId="0" fillId="0" borderId="0" xfId="0" applyFill="1"/>
    <xf numFmtId="0" fontId="0" fillId="0" borderId="25" xfId="0" applyFill="1" applyBorder="1"/>
    <xf numFmtId="1" fontId="0" fillId="0" borderId="26" xfId="0" applyNumberFormat="1" applyFill="1" applyBorder="1" applyAlignment="1">
      <alignment horizontal="center"/>
    </xf>
    <xf numFmtId="1" fontId="0" fillId="0" borderId="11" xfId="0" applyNumberFormat="1" applyFill="1" applyBorder="1" applyAlignment="1">
      <alignment horizontal="center"/>
    </xf>
    <xf numFmtId="1" fontId="0" fillId="0" borderId="27" xfId="0" applyNumberFormat="1" applyFill="1" applyBorder="1" applyAlignment="1">
      <alignment horizontal="center"/>
    </xf>
    <xf numFmtId="0" fontId="0" fillId="0" borderId="28" xfId="0" applyFill="1" applyBorder="1"/>
    <xf numFmtId="0" fontId="0" fillId="0" borderId="29" xfId="0" applyFill="1" applyBorder="1"/>
    <xf numFmtId="0" fontId="0" fillId="0" borderId="0" xfId="0" applyFill="1" applyAlignment="1">
      <alignment horizontal="center"/>
    </xf>
    <xf numFmtId="0" fontId="0" fillId="0" borderId="13" xfId="0" applyFill="1" applyBorder="1" applyAlignment="1">
      <alignment horizontal="center"/>
    </xf>
    <xf numFmtId="0" fontId="0" fillId="0" borderId="15" xfId="0" applyFill="1" applyBorder="1" applyAlignment="1">
      <alignment horizontal="center"/>
    </xf>
    <xf numFmtId="0" fontId="0" fillId="0" borderId="14" xfId="0" applyFill="1" applyBorder="1" applyAlignment="1">
      <alignment horizontal="center"/>
    </xf>
    <xf numFmtId="0" fontId="0" fillId="0" borderId="17" xfId="0" applyFill="1" applyBorder="1" applyAlignment="1">
      <alignment horizontal="center"/>
    </xf>
    <xf numFmtId="0" fontId="0" fillId="39" borderId="16" xfId="0" applyFill="1" applyBorder="1" applyAlignment="1">
      <alignment horizontal="right"/>
    </xf>
    <xf numFmtId="0" fontId="0" fillId="39" borderId="17" xfId="0" applyFill="1" applyBorder="1" applyAlignment="1">
      <alignment horizontal="right"/>
    </xf>
    <xf numFmtId="1" fontId="0" fillId="39" borderId="17" xfId="0" applyNumberFormat="1" applyFill="1" applyBorder="1" applyAlignment="1">
      <alignment horizontal="right"/>
    </xf>
    <xf numFmtId="1" fontId="0" fillId="0" borderId="17" xfId="0" applyNumberFormat="1" applyBorder="1" applyAlignment="1">
      <alignment horizontal="center"/>
    </xf>
    <xf numFmtId="9" fontId="0" fillId="39" borderId="17" xfId="2" applyFont="1" applyFill="1" applyBorder="1" applyAlignment="1">
      <alignment horizontal="center"/>
    </xf>
    <xf numFmtId="9" fontId="0" fillId="39" borderId="18" xfId="2" applyFont="1" applyFill="1" applyBorder="1" applyAlignment="1">
      <alignment horizontal="center"/>
    </xf>
    <xf numFmtId="0" fontId="0" fillId="39" borderId="30" xfId="0" applyFill="1" applyBorder="1" applyAlignment="1">
      <alignment horizontal="right"/>
    </xf>
    <xf numFmtId="0" fontId="0" fillId="39" borderId="0" xfId="0" applyFill="1" applyBorder="1" applyAlignment="1">
      <alignment horizontal="right"/>
    </xf>
    <xf numFmtId="1" fontId="0" fillId="39" borderId="0" xfId="0" applyNumberFormat="1" applyFill="1" applyBorder="1" applyAlignment="1">
      <alignment horizontal="right"/>
    </xf>
    <xf numFmtId="0" fontId="0" fillId="0" borderId="0" xfId="0" applyFill="1" applyBorder="1"/>
    <xf numFmtId="1" fontId="0" fillId="0" borderId="0" xfId="0" applyNumberFormat="1" applyFill="1" applyBorder="1" applyAlignment="1">
      <alignment horizontal="center"/>
    </xf>
    <xf numFmtId="9" fontId="0" fillId="39" borderId="0" xfId="2" applyFont="1" applyFill="1" applyBorder="1" applyAlignment="1">
      <alignment horizontal="center"/>
    </xf>
    <xf numFmtId="9" fontId="0" fillId="39" borderId="31" xfId="2" applyFont="1" applyFill="1" applyBorder="1" applyAlignment="1">
      <alignment horizontal="center"/>
    </xf>
    <xf numFmtId="1" fontId="0" fillId="0" borderId="0" xfId="0" applyNumberFormat="1" applyBorder="1" applyAlignment="1">
      <alignment horizontal="center"/>
    </xf>
    <xf numFmtId="0" fontId="0" fillId="39" borderId="32" xfId="0" applyFill="1" applyBorder="1" applyAlignment="1">
      <alignment horizontal="right"/>
    </xf>
    <xf numFmtId="0" fontId="0" fillId="39" borderId="33" xfId="0" applyFill="1" applyBorder="1" applyAlignment="1">
      <alignment horizontal="right"/>
    </xf>
    <xf numFmtId="1" fontId="0" fillId="39" borderId="33" xfId="0" applyNumberFormat="1" applyFill="1" applyBorder="1" applyAlignment="1">
      <alignment horizontal="right"/>
    </xf>
    <xf numFmtId="0" fontId="0" fillId="0" borderId="33" xfId="0" applyBorder="1"/>
    <xf numFmtId="1" fontId="0" fillId="0" borderId="33" xfId="0" applyNumberFormat="1" applyBorder="1" applyAlignment="1">
      <alignment horizontal="center"/>
    </xf>
    <xf numFmtId="1" fontId="0" fillId="37" borderId="33" xfId="0" applyNumberFormat="1" applyFill="1" applyBorder="1" applyAlignment="1">
      <alignment horizontal="center"/>
    </xf>
    <xf numFmtId="9" fontId="0" fillId="39" borderId="33" xfId="2" applyFont="1" applyFill="1" applyBorder="1" applyAlignment="1">
      <alignment horizontal="center"/>
    </xf>
    <xf numFmtId="9" fontId="0" fillId="39" borderId="34" xfId="2" applyFont="1" applyFill="1" applyBorder="1" applyAlignment="1">
      <alignment horizontal="center"/>
    </xf>
    <xf numFmtId="0" fontId="0" fillId="0" borderId="17" xfId="0" applyFill="1" applyBorder="1"/>
    <xf numFmtId="1" fontId="0" fillId="0" borderId="17" xfId="0" applyNumberFormat="1" applyFill="1" applyBorder="1" applyAlignment="1">
      <alignment horizontal="center"/>
    </xf>
    <xf numFmtId="1" fontId="0" fillId="43" borderId="0" xfId="0" applyNumberFormat="1" applyFill="1" applyBorder="1" applyAlignment="1">
      <alignment horizontal="center"/>
    </xf>
    <xf numFmtId="1" fontId="0" fillId="39" borderId="17" xfId="0" applyNumberFormat="1" applyFill="1" applyBorder="1" applyAlignment="1">
      <alignment horizontal="right" wrapText="1"/>
    </xf>
    <xf numFmtId="1" fontId="0" fillId="39" borderId="0" xfId="0" applyNumberFormat="1" applyFill="1" applyBorder="1" applyAlignment="1">
      <alignment horizontal="right" wrapText="1"/>
    </xf>
    <xf numFmtId="1" fontId="0" fillId="39" borderId="33" xfId="0" applyNumberFormat="1" applyFill="1" applyBorder="1" applyAlignment="1">
      <alignment horizontal="right" wrapText="1"/>
    </xf>
    <xf numFmtId="0" fontId="0" fillId="0" borderId="33" xfId="0" applyBorder="1" applyAlignment="1">
      <alignment horizontal="center"/>
    </xf>
    <xf numFmtId="0" fontId="0" fillId="0" borderId="35" xfId="0" applyFill="1" applyBorder="1"/>
    <xf numFmtId="1" fontId="0" fillId="0" borderId="36" xfId="0" applyNumberFormat="1" applyFill="1" applyBorder="1" applyAlignment="1">
      <alignment horizontal="center"/>
    </xf>
    <xf numFmtId="1" fontId="0" fillId="0" borderId="37" xfId="0" applyNumberFormat="1" applyFill="1" applyBorder="1" applyAlignment="1">
      <alignment horizontal="center"/>
    </xf>
    <xf numFmtId="1" fontId="0" fillId="0" borderId="38" xfId="0" applyNumberFormat="1" applyFill="1" applyBorder="1" applyAlignment="1">
      <alignment horizontal="center"/>
    </xf>
    <xf numFmtId="0" fontId="16" fillId="44" borderId="32" xfId="0" applyFont="1" applyFill="1" applyBorder="1"/>
    <xf numFmtId="0" fontId="0" fillId="44" borderId="33" xfId="0" applyFill="1" applyBorder="1"/>
    <xf numFmtId="0" fontId="0" fillId="44" borderId="34" xfId="0" applyFill="1" applyBorder="1"/>
    <xf numFmtId="0" fontId="0" fillId="0" borderId="13" xfId="0" applyBorder="1" applyAlignment="1">
      <alignment horizontal="center"/>
    </xf>
    <xf numFmtId="0" fontId="0" fillId="0" borderId="15" xfId="0" applyBorder="1" applyAlignment="1">
      <alignment horizontal="center"/>
    </xf>
    <xf numFmtId="0" fontId="0" fillId="0" borderId="14" xfId="0" applyBorder="1" applyAlignment="1">
      <alignment horizontal="center"/>
    </xf>
    <xf numFmtId="0" fontId="0" fillId="44" borderId="39" xfId="0" applyFill="1" applyBorder="1" applyAlignment="1">
      <alignment horizontal="center"/>
    </xf>
    <xf numFmtId="0" fontId="0" fillId="44" borderId="40" xfId="0" applyFill="1" applyBorder="1" applyAlignment="1">
      <alignment horizontal="center"/>
    </xf>
    <xf numFmtId="0" fontId="0" fillId="44" borderId="41" xfId="0" applyFill="1" applyBorder="1" applyAlignment="1">
      <alignment horizontal="center"/>
    </xf>
    <xf numFmtId="1" fontId="0" fillId="39" borderId="42" xfId="0" applyNumberFormat="1" applyFill="1" applyBorder="1" applyAlignment="1">
      <alignment horizontal="right"/>
    </xf>
    <xf numFmtId="1" fontId="0" fillId="39" borderId="42" xfId="0" applyNumberFormat="1" applyFill="1" applyBorder="1" applyAlignment="1">
      <alignment horizontal="right" wrapText="1"/>
    </xf>
    <xf numFmtId="1" fontId="0" fillId="45" borderId="17" xfId="0" applyNumberFormat="1" applyFill="1" applyBorder="1" applyAlignment="1">
      <alignment horizontal="center"/>
    </xf>
    <xf numFmtId="1" fontId="0" fillId="45" borderId="0" xfId="0" applyNumberFormat="1" applyFill="1" applyBorder="1" applyAlignment="1">
      <alignment horizontal="center"/>
    </xf>
    <xf numFmtId="1" fontId="0" fillId="45" borderId="33" xfId="0" applyNumberFormat="1" applyFill="1" applyBorder="1" applyAlignment="1">
      <alignment horizontal="center"/>
    </xf>
    <xf numFmtId="0" fontId="0" fillId="0" borderId="0" xfId="0" applyAlignment="1">
      <alignment vertical="top"/>
    </xf>
    <xf numFmtId="0" fontId="0" fillId="0" borderId="0" xfId="0" applyFont="1" applyAlignment="1">
      <alignment vertical="top" wrapText="1"/>
    </xf>
    <xf numFmtId="0" fontId="0" fillId="0" borderId="0" xfId="0" applyAlignment="1">
      <alignment horizontal="left"/>
    </xf>
    <xf numFmtId="0" fontId="16" fillId="0" borderId="0" xfId="0" applyFont="1" applyAlignment="1">
      <alignment wrapText="1"/>
    </xf>
    <xf numFmtId="0" fontId="0" fillId="0" borderId="0" xfId="0" applyFont="1" applyAlignment="1">
      <alignment wrapText="1"/>
    </xf>
    <xf numFmtId="0" fontId="32" fillId="0" borderId="0" xfId="0" applyFont="1"/>
    <xf numFmtId="0" fontId="32" fillId="0" borderId="0" xfId="0" applyFont="1" applyAlignment="1">
      <alignment wrapText="1"/>
    </xf>
    <xf numFmtId="0" fontId="32" fillId="0" borderId="0" xfId="0" applyFont="1" applyAlignment="1">
      <alignment horizontal="center" wrapText="1"/>
    </xf>
    <xf numFmtId="0" fontId="32" fillId="0" borderId="43" xfId="0" applyFont="1" applyBorder="1" applyAlignment="1">
      <alignment horizontal="center" wrapText="1"/>
    </xf>
    <xf numFmtId="1" fontId="32" fillId="0" borderId="0" xfId="0" applyNumberFormat="1" applyFont="1" applyAlignment="1">
      <alignment horizontal="center"/>
    </xf>
    <xf numFmtId="1" fontId="32" fillId="0" borderId="0" xfId="0" applyNumberFormat="1" applyFont="1"/>
    <xf numFmtId="3" fontId="32" fillId="0" borderId="0" xfId="0" applyNumberFormat="1" applyFont="1" applyAlignment="1">
      <alignment horizontal="right" indent="1"/>
    </xf>
    <xf numFmtId="38" fontId="32" fillId="0" borderId="0" xfId="0" applyNumberFormat="1" applyFont="1" applyAlignment="1">
      <alignment horizontal="right" indent="1"/>
    </xf>
    <xf numFmtId="1" fontId="33" fillId="0" borderId="0" xfId="0" applyNumberFormat="1" applyFont="1" applyAlignment="1">
      <alignment horizontal="right"/>
    </xf>
    <xf numFmtId="0" fontId="33" fillId="0" borderId="0" xfId="0" applyFont="1"/>
    <xf numFmtId="1" fontId="33" fillId="0" borderId="0" xfId="0" applyNumberFormat="1" applyFont="1" applyAlignment="1">
      <alignment horizontal="center"/>
    </xf>
    <xf numFmtId="9" fontId="33" fillId="0" borderId="0" xfId="2" applyFont="1" applyAlignment="1">
      <alignment horizontal="center"/>
    </xf>
    <xf numFmtId="0" fontId="0" fillId="0" borderId="0" xfId="0" applyAlignment="1">
      <alignment horizontal="right" wrapText="1"/>
    </xf>
    <xf numFmtId="3" fontId="0" fillId="44" borderId="39" xfId="0" applyNumberFormat="1" applyFill="1" applyBorder="1" applyAlignment="1">
      <alignment horizontal="center"/>
    </xf>
    <xf numFmtId="3" fontId="0" fillId="44" borderId="40" xfId="0" applyNumberFormat="1" applyFill="1" applyBorder="1" applyAlignment="1">
      <alignment horizontal="center"/>
    </xf>
    <xf numFmtId="3" fontId="0" fillId="44" borderId="41" xfId="0" applyNumberFormat="1" applyFill="1" applyBorder="1" applyAlignment="1">
      <alignment horizontal="center"/>
    </xf>
    <xf numFmtId="0" fontId="18" fillId="34" borderId="0" xfId="44" applyFill="1"/>
    <xf numFmtId="0" fontId="18" fillId="34" borderId="0" xfId="44" applyNumberFormat="1" applyFont="1" applyFill="1" applyBorder="1" applyAlignment="1"/>
    <xf numFmtId="0" fontId="18" fillId="34" borderId="0" xfId="44" applyFill="1" applyAlignment="1">
      <alignment horizontal="center"/>
    </xf>
    <xf numFmtId="0" fontId="18" fillId="34" borderId="0" xfId="44" applyNumberFormat="1" applyFont="1" applyFill="1" applyBorder="1" applyAlignment="1">
      <alignment horizontal="center"/>
    </xf>
    <xf numFmtId="0" fontId="18" fillId="0" borderId="0" xfId="44" applyNumberFormat="1" applyFont="1" applyFill="1" applyBorder="1" applyAlignment="1">
      <alignment horizontal="center"/>
    </xf>
    <xf numFmtId="0" fontId="16" fillId="0" borderId="0" xfId="0" applyFont="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10" fontId="27" fillId="40" borderId="0" xfId="47" applyNumberFormat="1" applyFont="1" applyFill="1" applyAlignment="1">
      <alignment horizontal="center"/>
    </xf>
    <xf numFmtId="0" fontId="0" fillId="0" borderId="12" xfId="0" applyBorder="1" applyAlignment="1">
      <alignment horizontal="center"/>
    </xf>
    <xf numFmtId="0" fontId="0" fillId="0" borderId="0" xfId="0" applyBorder="1" applyAlignment="1">
      <alignment horizontal="center"/>
    </xf>
    <xf numFmtId="0" fontId="0" fillId="0" borderId="10" xfId="0" applyBorder="1" applyAlignment="1">
      <alignment horizontal="center"/>
    </xf>
    <xf numFmtId="0" fontId="0" fillId="0" borderId="22" xfId="0" applyFill="1" applyBorder="1" applyAlignment="1">
      <alignment horizontal="center"/>
    </xf>
    <xf numFmtId="0" fontId="0" fillId="0" borderId="23" xfId="0" applyFill="1" applyBorder="1" applyAlignment="1">
      <alignment horizontal="center"/>
    </xf>
    <xf numFmtId="0" fontId="0" fillId="0" borderId="24" xfId="0" applyFill="1" applyBorder="1" applyAlignment="1">
      <alignment horizontal="center"/>
    </xf>
    <xf numFmtId="1" fontId="0" fillId="0" borderId="25" xfId="0" applyNumberFormat="1" applyFill="1" applyBorder="1" applyAlignment="1">
      <alignment horizontal="center"/>
    </xf>
    <xf numFmtId="1" fontId="0" fillId="0" borderId="29" xfId="0" applyNumberFormat="1" applyFill="1" applyBorder="1" applyAlignment="1">
      <alignment horizontal="center"/>
    </xf>
    <xf numFmtId="1" fontId="0" fillId="0" borderId="28" xfId="0" applyNumberFormat="1" applyFill="1" applyBorder="1" applyAlignment="1">
      <alignment horizontal="center"/>
    </xf>
    <xf numFmtId="0" fontId="0" fillId="0" borderId="16" xfId="0" applyFill="1" applyBorder="1" applyAlignment="1">
      <alignment horizontal="center"/>
    </xf>
    <xf numFmtId="0" fontId="0" fillId="0" borderId="17" xfId="0" applyFill="1" applyBorder="1" applyAlignment="1">
      <alignment horizontal="center"/>
    </xf>
    <xf numFmtId="0" fontId="0" fillId="0" borderId="18" xfId="0" applyFill="1" applyBorder="1" applyAlignment="1">
      <alignment horizontal="center"/>
    </xf>
    <xf numFmtId="0" fontId="0" fillId="0" borderId="19" xfId="0" applyFill="1" applyBorder="1" applyAlignment="1">
      <alignment horizontal="center"/>
    </xf>
    <xf numFmtId="0" fontId="0" fillId="0" borderId="20" xfId="0" applyFill="1" applyBorder="1" applyAlignment="1">
      <alignment horizontal="center"/>
    </xf>
    <xf numFmtId="0" fontId="0" fillId="0" borderId="21" xfId="0" applyFill="1" applyBorder="1" applyAlignment="1">
      <alignment horizontal="center"/>
    </xf>
  </cellXfs>
  <cellStyles count="53">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10" xfId="46"/>
    <cellStyle name="Normal 2" xfId="44"/>
    <cellStyle name="Normal 2 2" xfId="47"/>
    <cellStyle name="Normal 2 3" xfId="52"/>
    <cellStyle name="Normal 3" xfId="50"/>
    <cellStyle name="Normal 34" xfId="45"/>
    <cellStyle name="Normal 6" xfId="49"/>
    <cellStyle name="Note" xfId="17" builtinId="10" customBuiltin="1"/>
    <cellStyle name="Output" xfId="12" builtinId="21" customBuiltin="1"/>
    <cellStyle name="Percent" xfId="2" builtinId="5"/>
    <cellStyle name="Percent 2" xfId="48"/>
    <cellStyle name="Percent 2 2" xfId="51"/>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May</a:t>
            </a:r>
            <a:r>
              <a:rPr lang="en-US" baseline="0"/>
              <a:t> 2021 Stack of Resources Plus Average Imports</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'Peak-Profile'!$Q$2</c:f>
              <c:strCache>
                <c:ptCount val="1"/>
                <c:pt idx="0">
                  <c:v>Natural Gas</c:v>
                </c:pt>
              </c:strCache>
            </c:strRef>
          </c:tx>
          <c:spPr>
            <a:solidFill>
              <a:schemeClr val="accent1"/>
            </a:solidFill>
            <a:ln>
              <a:noFill/>
            </a:ln>
            <a:effectLst/>
          </c:spPr>
          <c:invertIfNegative val="0"/>
          <c:cat>
            <c:numRef>
              <c:f>'Peak-Profile'!$N$20:$N$23</c:f>
              <c:numCache>
                <c:formatCode>General</c:formatCode>
                <c:ptCount val="4"/>
                <c:pt idx="0">
                  <c:v>18</c:v>
                </c:pt>
                <c:pt idx="1">
                  <c:v>19</c:v>
                </c:pt>
                <c:pt idx="2">
                  <c:v>20</c:v>
                </c:pt>
                <c:pt idx="3">
                  <c:v>21</c:v>
                </c:pt>
              </c:numCache>
            </c:numRef>
          </c:cat>
          <c:val>
            <c:numRef>
              <c:f>'Peak-Profile'!$Q$20:$Q$23</c:f>
              <c:numCache>
                <c:formatCode>0</c:formatCode>
                <c:ptCount val="4"/>
                <c:pt idx="0">
                  <c:v>29241.680000000004</c:v>
                </c:pt>
                <c:pt idx="1">
                  <c:v>29241.680000000004</c:v>
                </c:pt>
                <c:pt idx="2">
                  <c:v>29241.680000000004</c:v>
                </c:pt>
                <c:pt idx="3">
                  <c:v>29241.680000000004</c:v>
                </c:pt>
              </c:numCache>
            </c:numRef>
          </c:val>
          <c:extLst>
            <c:ext xmlns:c16="http://schemas.microsoft.com/office/drawing/2014/chart" uri="{C3380CC4-5D6E-409C-BE32-E72D297353CC}">
              <c16:uniqueId val="{00000000-3FAE-474F-A840-279810368160}"/>
            </c:ext>
          </c:extLst>
        </c:ser>
        <c:ser>
          <c:idx val="1"/>
          <c:order val="1"/>
          <c:tx>
            <c:strRef>
              <c:f>'Peak-Profile'!$R$2</c:f>
              <c:strCache>
                <c:ptCount val="1"/>
                <c:pt idx="0">
                  <c:v>Nuclear</c:v>
                </c:pt>
              </c:strCache>
            </c:strRef>
          </c:tx>
          <c:spPr>
            <a:solidFill>
              <a:schemeClr val="accent2"/>
            </a:solidFill>
            <a:ln>
              <a:noFill/>
            </a:ln>
            <a:effectLst/>
          </c:spPr>
          <c:invertIfNegative val="0"/>
          <c:cat>
            <c:numRef>
              <c:f>'Peak-Profile'!$N$20:$N$23</c:f>
              <c:numCache>
                <c:formatCode>General</c:formatCode>
                <c:ptCount val="4"/>
                <c:pt idx="0">
                  <c:v>18</c:v>
                </c:pt>
                <c:pt idx="1">
                  <c:v>19</c:v>
                </c:pt>
                <c:pt idx="2">
                  <c:v>20</c:v>
                </c:pt>
                <c:pt idx="3">
                  <c:v>21</c:v>
                </c:pt>
              </c:numCache>
            </c:numRef>
          </c:cat>
          <c:val>
            <c:numRef>
              <c:f>'Peak-Profile'!$R$20:$R$23</c:f>
              <c:numCache>
                <c:formatCode>0</c:formatCode>
                <c:ptCount val="4"/>
                <c:pt idx="0">
                  <c:v>2280</c:v>
                </c:pt>
                <c:pt idx="1">
                  <c:v>2280</c:v>
                </c:pt>
                <c:pt idx="2">
                  <c:v>2280</c:v>
                </c:pt>
                <c:pt idx="3">
                  <c:v>2280</c:v>
                </c:pt>
              </c:numCache>
            </c:numRef>
          </c:val>
          <c:extLst>
            <c:ext xmlns:c16="http://schemas.microsoft.com/office/drawing/2014/chart" uri="{C3380CC4-5D6E-409C-BE32-E72D297353CC}">
              <c16:uniqueId val="{00000001-3FAE-474F-A840-279810368160}"/>
            </c:ext>
          </c:extLst>
        </c:ser>
        <c:ser>
          <c:idx val="2"/>
          <c:order val="2"/>
          <c:tx>
            <c:strRef>
              <c:f>'Peak-Profile'!$S$2</c:f>
              <c:strCache>
                <c:ptCount val="1"/>
                <c:pt idx="0">
                  <c:v>Hydro</c:v>
                </c:pt>
              </c:strCache>
            </c:strRef>
          </c:tx>
          <c:spPr>
            <a:solidFill>
              <a:schemeClr val="accent3"/>
            </a:solidFill>
            <a:ln>
              <a:noFill/>
            </a:ln>
            <a:effectLst/>
          </c:spPr>
          <c:invertIfNegative val="0"/>
          <c:cat>
            <c:numRef>
              <c:f>'Peak-Profile'!$N$20:$N$23</c:f>
              <c:numCache>
                <c:formatCode>General</c:formatCode>
                <c:ptCount val="4"/>
                <c:pt idx="0">
                  <c:v>18</c:v>
                </c:pt>
                <c:pt idx="1">
                  <c:v>19</c:v>
                </c:pt>
                <c:pt idx="2">
                  <c:v>20</c:v>
                </c:pt>
                <c:pt idx="3">
                  <c:v>21</c:v>
                </c:pt>
              </c:numCache>
            </c:numRef>
          </c:cat>
          <c:val>
            <c:numRef>
              <c:f>'Peak-Profile'!$S$20:$S$23</c:f>
              <c:numCache>
                <c:formatCode>0</c:formatCode>
                <c:ptCount val="4"/>
                <c:pt idx="0">
                  <c:v>6714.5</c:v>
                </c:pt>
                <c:pt idx="1">
                  <c:v>6714.5</c:v>
                </c:pt>
                <c:pt idx="2">
                  <c:v>6714.5</c:v>
                </c:pt>
                <c:pt idx="3">
                  <c:v>6714.5</c:v>
                </c:pt>
              </c:numCache>
            </c:numRef>
          </c:val>
          <c:extLst>
            <c:ext xmlns:c16="http://schemas.microsoft.com/office/drawing/2014/chart" uri="{C3380CC4-5D6E-409C-BE32-E72D297353CC}">
              <c16:uniqueId val="{00000002-3FAE-474F-A840-279810368160}"/>
            </c:ext>
          </c:extLst>
        </c:ser>
        <c:ser>
          <c:idx val="3"/>
          <c:order val="3"/>
          <c:tx>
            <c:strRef>
              <c:f>'Peak-Profile'!$T$2</c:f>
              <c:strCache>
                <c:ptCount val="1"/>
                <c:pt idx="0">
                  <c:v>Battery Storage</c:v>
                </c:pt>
              </c:strCache>
            </c:strRef>
          </c:tx>
          <c:spPr>
            <a:solidFill>
              <a:schemeClr val="accent4"/>
            </a:solidFill>
            <a:ln>
              <a:noFill/>
            </a:ln>
            <a:effectLst/>
          </c:spPr>
          <c:invertIfNegative val="0"/>
          <c:cat>
            <c:numRef>
              <c:f>'Peak-Profile'!$N$20:$N$23</c:f>
              <c:numCache>
                <c:formatCode>General</c:formatCode>
                <c:ptCount val="4"/>
                <c:pt idx="0">
                  <c:v>18</c:v>
                </c:pt>
                <c:pt idx="1">
                  <c:v>19</c:v>
                </c:pt>
                <c:pt idx="2">
                  <c:v>20</c:v>
                </c:pt>
                <c:pt idx="3">
                  <c:v>21</c:v>
                </c:pt>
              </c:numCache>
            </c:numRef>
          </c:cat>
          <c:val>
            <c:numRef>
              <c:f>'Peak-Profile'!$T$20:$T$23</c:f>
              <c:numCache>
                <c:formatCode>0</c:formatCode>
                <c:ptCount val="4"/>
                <c:pt idx="0">
                  <c:v>1939.2599999999998</c:v>
                </c:pt>
                <c:pt idx="1">
                  <c:v>1939.2599999999998</c:v>
                </c:pt>
                <c:pt idx="2">
                  <c:v>1939.2599999999998</c:v>
                </c:pt>
                <c:pt idx="3">
                  <c:v>1939.2599999999998</c:v>
                </c:pt>
              </c:numCache>
            </c:numRef>
          </c:val>
          <c:extLst>
            <c:ext xmlns:c16="http://schemas.microsoft.com/office/drawing/2014/chart" uri="{C3380CC4-5D6E-409C-BE32-E72D297353CC}">
              <c16:uniqueId val="{00000003-3FAE-474F-A840-279810368160}"/>
            </c:ext>
          </c:extLst>
        </c:ser>
        <c:ser>
          <c:idx val="4"/>
          <c:order val="4"/>
          <c:tx>
            <c:strRef>
              <c:f>'Peak-Profile'!$U$2</c:f>
              <c:strCache>
                <c:ptCount val="1"/>
                <c:pt idx="0">
                  <c:v>Solar</c:v>
                </c:pt>
              </c:strCache>
            </c:strRef>
          </c:tx>
          <c:spPr>
            <a:solidFill>
              <a:schemeClr val="accent5"/>
            </a:solidFill>
            <a:ln>
              <a:noFill/>
            </a:ln>
            <a:effectLst/>
          </c:spPr>
          <c:invertIfNegative val="0"/>
          <c:val>
            <c:numRef>
              <c:f>'Peak-Profile'!$U$20:$U$23</c:f>
              <c:numCache>
                <c:formatCode>0</c:formatCode>
                <c:ptCount val="4"/>
                <c:pt idx="0">
                  <c:v>2172.9320000000025</c:v>
                </c:pt>
                <c:pt idx="1">
                  <c:v>2172.9320000000025</c:v>
                </c:pt>
                <c:pt idx="2">
                  <c:v>0</c:v>
                </c:pt>
                <c:pt idx="3">
                  <c:v>0</c:v>
                </c:pt>
              </c:numCache>
            </c:numRef>
          </c:val>
          <c:extLst>
            <c:ext xmlns:c16="http://schemas.microsoft.com/office/drawing/2014/chart" uri="{C3380CC4-5D6E-409C-BE32-E72D297353CC}">
              <c16:uniqueId val="{00000004-3FAE-474F-A840-279810368160}"/>
            </c:ext>
          </c:extLst>
        </c:ser>
        <c:ser>
          <c:idx val="5"/>
          <c:order val="5"/>
          <c:tx>
            <c:strRef>
              <c:f>'Peak-Profile'!$V$2</c:f>
              <c:strCache>
                <c:ptCount val="1"/>
                <c:pt idx="0">
                  <c:v>Wind</c:v>
                </c:pt>
              </c:strCache>
            </c:strRef>
          </c:tx>
          <c:spPr>
            <a:solidFill>
              <a:schemeClr val="accent6"/>
            </a:solidFill>
            <a:ln>
              <a:noFill/>
            </a:ln>
            <a:effectLst/>
          </c:spPr>
          <c:invertIfNegative val="0"/>
          <c:val>
            <c:numRef>
              <c:f>'Peak-Profile'!$V$20:$V$23</c:f>
              <c:numCache>
                <c:formatCode>0</c:formatCode>
                <c:ptCount val="4"/>
                <c:pt idx="0">
                  <c:v>1491.9950000000001</c:v>
                </c:pt>
                <c:pt idx="1">
                  <c:v>1491.9950000000001</c:v>
                </c:pt>
                <c:pt idx="2">
                  <c:v>1491.9950000000001</c:v>
                </c:pt>
                <c:pt idx="3">
                  <c:v>1491.9950000000001</c:v>
                </c:pt>
              </c:numCache>
            </c:numRef>
          </c:val>
          <c:extLst>
            <c:ext xmlns:c16="http://schemas.microsoft.com/office/drawing/2014/chart" uri="{C3380CC4-5D6E-409C-BE32-E72D297353CC}">
              <c16:uniqueId val="{00000005-3FAE-474F-A840-279810368160}"/>
            </c:ext>
          </c:extLst>
        </c:ser>
        <c:ser>
          <c:idx val="6"/>
          <c:order val="6"/>
          <c:tx>
            <c:strRef>
              <c:f>'Peak-Profile'!$W$2</c:f>
              <c:strCache>
                <c:ptCount val="1"/>
                <c:pt idx="0">
                  <c:v>Other Renewables</c:v>
                </c:pt>
              </c:strCache>
            </c:strRef>
          </c:tx>
          <c:spPr>
            <a:solidFill>
              <a:schemeClr val="accent1">
                <a:lumMod val="60000"/>
              </a:schemeClr>
            </a:solidFill>
            <a:ln>
              <a:noFill/>
            </a:ln>
            <a:effectLst/>
          </c:spPr>
          <c:invertIfNegative val="0"/>
          <c:val>
            <c:numRef>
              <c:f>'Peak-Profile'!$W$20:$W$23</c:f>
              <c:numCache>
                <c:formatCode>0</c:formatCode>
                <c:ptCount val="4"/>
                <c:pt idx="0">
                  <c:v>1722.7800000000002</c:v>
                </c:pt>
                <c:pt idx="1">
                  <c:v>1722.7800000000002</c:v>
                </c:pt>
                <c:pt idx="2">
                  <c:v>1722.7800000000002</c:v>
                </c:pt>
                <c:pt idx="3">
                  <c:v>1722.7800000000002</c:v>
                </c:pt>
              </c:numCache>
            </c:numRef>
          </c:val>
          <c:extLst>
            <c:ext xmlns:c16="http://schemas.microsoft.com/office/drawing/2014/chart" uri="{C3380CC4-5D6E-409C-BE32-E72D297353CC}">
              <c16:uniqueId val="{00000006-3FAE-474F-A840-279810368160}"/>
            </c:ext>
          </c:extLst>
        </c:ser>
        <c:ser>
          <c:idx val="7"/>
          <c:order val="7"/>
          <c:tx>
            <c:strRef>
              <c:f>'Peak-Profile'!$X$2</c:f>
              <c:strCache>
                <c:ptCount val="1"/>
                <c:pt idx="0">
                  <c:v>DR</c:v>
                </c:pt>
              </c:strCache>
            </c:strRef>
          </c:tx>
          <c:spPr>
            <a:solidFill>
              <a:schemeClr val="accent2">
                <a:lumMod val="60000"/>
              </a:schemeClr>
            </a:solidFill>
            <a:ln>
              <a:noFill/>
            </a:ln>
            <a:effectLst/>
          </c:spPr>
          <c:invertIfNegative val="0"/>
          <c:val>
            <c:numRef>
              <c:f>'Peak-Profile'!$X$20:$X$23</c:f>
              <c:numCache>
                <c:formatCode>0</c:formatCode>
                <c:ptCount val="4"/>
                <c:pt idx="0">
                  <c:v>1261.6099999999999</c:v>
                </c:pt>
                <c:pt idx="1">
                  <c:v>1261.6099999999999</c:v>
                </c:pt>
                <c:pt idx="2">
                  <c:v>1261.6099999999999</c:v>
                </c:pt>
                <c:pt idx="3">
                  <c:v>1261.6099999999999</c:v>
                </c:pt>
              </c:numCache>
            </c:numRef>
          </c:val>
          <c:extLst>
            <c:ext xmlns:c16="http://schemas.microsoft.com/office/drawing/2014/chart" uri="{C3380CC4-5D6E-409C-BE32-E72D297353CC}">
              <c16:uniqueId val="{00000007-3FAE-474F-A840-279810368160}"/>
            </c:ext>
          </c:extLst>
        </c:ser>
        <c:ser>
          <c:idx val="11"/>
          <c:order val="8"/>
          <c:tx>
            <c:strRef>
              <c:f>'Peak-Profile'!$AC$2</c:f>
              <c:strCache>
                <c:ptCount val="1"/>
                <c:pt idx="0">
                  <c:v>Average Imports</c:v>
                </c:pt>
              </c:strCache>
            </c:strRef>
          </c:tx>
          <c:spPr>
            <a:solidFill>
              <a:schemeClr val="accent6">
                <a:lumMod val="60000"/>
              </a:schemeClr>
            </a:solidFill>
            <a:ln>
              <a:noFill/>
            </a:ln>
            <a:effectLst/>
          </c:spPr>
          <c:invertIfNegative val="0"/>
          <c:val>
            <c:numRef>
              <c:f>'Peak-Profile'!$AC$20:$AC$23</c:f>
              <c:numCache>
                <c:formatCode>General</c:formatCode>
                <c:ptCount val="4"/>
                <c:pt idx="0">
                  <c:v>3484</c:v>
                </c:pt>
                <c:pt idx="1">
                  <c:v>3484</c:v>
                </c:pt>
                <c:pt idx="2">
                  <c:v>3484</c:v>
                </c:pt>
                <c:pt idx="3">
                  <c:v>3484</c:v>
                </c:pt>
              </c:numCache>
            </c:numRef>
          </c:val>
          <c:extLst>
            <c:ext xmlns:c16="http://schemas.microsoft.com/office/drawing/2014/chart" uri="{C3380CC4-5D6E-409C-BE32-E72D297353CC}">
              <c16:uniqueId val="{0000000B-3FAE-474F-A840-279810368160}"/>
            </c:ext>
          </c:extLst>
        </c:ser>
        <c:dLbls>
          <c:showLegendKey val="0"/>
          <c:showVal val="0"/>
          <c:showCatName val="0"/>
          <c:showSerName val="0"/>
          <c:showPercent val="0"/>
          <c:showBubbleSize val="0"/>
        </c:dLbls>
        <c:gapWidth val="150"/>
        <c:overlap val="100"/>
        <c:axId val="1060039296"/>
        <c:axId val="1060032736"/>
      </c:barChart>
      <c:lineChart>
        <c:grouping val="standard"/>
        <c:varyColors val="0"/>
        <c:ser>
          <c:idx val="8"/>
          <c:order val="9"/>
          <c:tx>
            <c:strRef>
              <c:f>'Peak-Profile'!$AI$2</c:f>
              <c:strCache>
                <c:ptCount val="1"/>
                <c:pt idx="0">
                  <c:v>PRM Max Import</c:v>
                </c:pt>
              </c:strCache>
            </c:strRef>
          </c:tx>
          <c:spPr>
            <a:ln w="28575" cap="rnd">
              <a:solidFill>
                <a:schemeClr val="accent3">
                  <a:lumMod val="60000"/>
                </a:schemeClr>
              </a:solidFill>
              <a:round/>
            </a:ln>
            <a:effectLst/>
          </c:spPr>
          <c:marker>
            <c:symbol val="none"/>
          </c:marker>
          <c:val>
            <c:numRef>
              <c:f>'Peak-Profile'!$AI$20:$AI$23</c:f>
              <c:numCache>
                <c:formatCode>0%</c:formatCode>
                <c:ptCount val="4"/>
                <c:pt idx="0">
                  <c:v>0.43045031487454155</c:v>
                </c:pt>
                <c:pt idx="1">
                  <c:v>0.38548135084396046</c:v>
                </c:pt>
                <c:pt idx="2">
                  <c:v>0.33338179665476814</c:v>
                </c:pt>
                <c:pt idx="3">
                  <c:v>0.34482752699973751</c:v>
                </c:pt>
              </c:numCache>
            </c:numRef>
          </c:val>
          <c:smooth val="0"/>
          <c:extLst>
            <c:ext xmlns:c16="http://schemas.microsoft.com/office/drawing/2014/chart" uri="{C3380CC4-5D6E-409C-BE32-E72D297353CC}">
              <c16:uniqueId val="{00000000-A2C2-4A0A-9BA9-12B6EBA8ED89}"/>
            </c:ext>
          </c:extLst>
        </c:ser>
        <c:ser>
          <c:idx val="10"/>
          <c:order val="10"/>
          <c:tx>
            <c:strRef>
              <c:f>'Peak-Profile'!$AK$2</c:f>
              <c:strCache>
                <c:ptCount val="1"/>
                <c:pt idx="0">
                  <c:v>PRM Avg Import</c:v>
                </c:pt>
              </c:strCache>
            </c:strRef>
          </c:tx>
          <c:spPr>
            <a:ln w="28575" cap="rnd">
              <a:solidFill>
                <a:schemeClr val="accent5">
                  <a:lumMod val="60000"/>
                </a:schemeClr>
              </a:solidFill>
              <a:round/>
            </a:ln>
            <a:effectLst/>
          </c:spPr>
          <c:marker>
            <c:symbol val="none"/>
          </c:marker>
          <c:val>
            <c:numRef>
              <c:f>'Peak-Profile'!$AK$20:$AK$23</c:f>
              <c:numCache>
                <c:formatCode>0%</c:formatCode>
                <c:ptCount val="4"/>
                <c:pt idx="0">
                  <c:v>0.4184673390460083</c:v>
                </c:pt>
                <c:pt idx="1">
                  <c:v>0.37387508296774774</c:v>
                </c:pt>
                <c:pt idx="2">
                  <c:v>0.32171215834902939</c:v>
                </c:pt>
                <c:pt idx="3">
                  <c:v>0.33305771668504686</c:v>
                </c:pt>
              </c:numCache>
            </c:numRef>
          </c:val>
          <c:smooth val="0"/>
          <c:extLst>
            <c:ext xmlns:c16="http://schemas.microsoft.com/office/drawing/2014/chart" uri="{C3380CC4-5D6E-409C-BE32-E72D297353CC}">
              <c16:uniqueId val="{0000000A-3FAE-474F-A840-279810368160}"/>
            </c:ext>
          </c:extLst>
        </c:ser>
        <c:dLbls>
          <c:showLegendKey val="0"/>
          <c:showVal val="0"/>
          <c:showCatName val="0"/>
          <c:showSerName val="0"/>
          <c:showPercent val="0"/>
          <c:showBubbleSize val="0"/>
        </c:dLbls>
        <c:marker val="1"/>
        <c:smooth val="0"/>
        <c:axId val="1060189192"/>
        <c:axId val="1060183944"/>
      </c:lineChart>
      <c:catAx>
        <c:axId val="10600392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Hour (PDT)</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032736"/>
        <c:crosses val="autoZero"/>
        <c:auto val="1"/>
        <c:lblAlgn val="ctr"/>
        <c:lblOffset val="100"/>
        <c:noMultiLvlLbl val="0"/>
      </c:catAx>
      <c:valAx>
        <c:axId val="10600327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Resource Capacity (MW)</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039296"/>
        <c:crosses val="autoZero"/>
        <c:crossBetween val="between"/>
      </c:valAx>
      <c:valAx>
        <c:axId val="1060183944"/>
        <c:scaling>
          <c:orientation val="minMax"/>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PRM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189192"/>
        <c:crosses val="max"/>
        <c:crossBetween val="between"/>
      </c:valAx>
      <c:catAx>
        <c:axId val="1060189192"/>
        <c:scaling>
          <c:orientation val="minMax"/>
        </c:scaling>
        <c:delete val="1"/>
        <c:axPos val="b"/>
        <c:majorTickMark val="out"/>
        <c:minorTickMark val="none"/>
        <c:tickLblPos val="nextTo"/>
        <c:crossAx val="106018394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2021 September</a:t>
            </a:r>
            <a:r>
              <a:rPr lang="en-US" baseline="0"/>
              <a:t> Peak Load Profile and Total Generation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'Summary-Hourly-25'!$O$2</c:f>
              <c:strCache>
                <c:ptCount val="1"/>
                <c:pt idx="0">
                  <c:v>MANAGED_NET_LOAD</c:v>
                </c:pt>
              </c:strCache>
            </c:strRef>
          </c:tx>
          <c:spPr>
            <a:ln w="28575" cap="rnd">
              <a:solidFill>
                <a:schemeClr val="accent2"/>
              </a:solidFill>
              <a:round/>
            </a:ln>
            <a:effectLst/>
          </c:spPr>
          <c:marker>
            <c:symbol val="none"/>
          </c:marker>
          <c:val>
            <c:numRef>
              <c:f>'Summary-Hourly-25'!$O$29:$O$52</c:f>
              <c:numCache>
                <c:formatCode>0</c:formatCode>
                <c:ptCount val="24"/>
                <c:pt idx="0">
                  <c:v>27302.653999999999</c:v>
                </c:pt>
                <c:pt idx="1">
                  <c:v>26031.383000000002</c:v>
                </c:pt>
                <c:pt idx="2">
                  <c:v>25416.06</c:v>
                </c:pt>
                <c:pt idx="3">
                  <c:v>25527.472000000002</c:v>
                </c:pt>
                <c:pt idx="4">
                  <c:v>26620.403999999999</c:v>
                </c:pt>
                <c:pt idx="5">
                  <c:v>28841.120999999999</c:v>
                </c:pt>
                <c:pt idx="6">
                  <c:v>30073.611000000001</c:v>
                </c:pt>
                <c:pt idx="7">
                  <c:v>30228.258999999998</c:v>
                </c:pt>
                <c:pt idx="8">
                  <c:v>31129.896000000001</c:v>
                </c:pt>
                <c:pt idx="9">
                  <c:v>32375.302</c:v>
                </c:pt>
                <c:pt idx="10">
                  <c:v>33904.436999999998</c:v>
                </c:pt>
                <c:pt idx="11">
                  <c:v>35574.534</c:v>
                </c:pt>
                <c:pt idx="12">
                  <c:v>38245.453000000001</c:v>
                </c:pt>
                <c:pt idx="13">
                  <c:v>40970.527000000002</c:v>
                </c:pt>
                <c:pt idx="14">
                  <c:v>43101.417999999998</c:v>
                </c:pt>
                <c:pt idx="15">
                  <c:v>44468.58</c:v>
                </c:pt>
                <c:pt idx="16">
                  <c:v>45149.296999999999</c:v>
                </c:pt>
                <c:pt idx="17">
                  <c:v>45184.286</c:v>
                </c:pt>
                <c:pt idx="18">
                  <c:v>44861.461000000003</c:v>
                </c:pt>
                <c:pt idx="19">
                  <c:v>43520.171000000002</c:v>
                </c:pt>
                <c:pt idx="20">
                  <c:v>40737.4</c:v>
                </c:pt>
                <c:pt idx="21">
                  <c:v>36526.976000000002</c:v>
                </c:pt>
                <c:pt idx="22">
                  <c:v>33168.743000000002</c:v>
                </c:pt>
                <c:pt idx="23">
                  <c:v>30459.425999999999</c:v>
                </c:pt>
              </c:numCache>
            </c:numRef>
          </c:val>
          <c:smooth val="0"/>
          <c:extLst>
            <c:ext xmlns:c16="http://schemas.microsoft.com/office/drawing/2014/chart" uri="{C3380CC4-5D6E-409C-BE32-E72D297353CC}">
              <c16:uniqueId val="{00000000-F745-4FE1-8DA7-E37C42040FD5}"/>
            </c:ext>
          </c:extLst>
        </c:ser>
        <c:ser>
          <c:idx val="3"/>
          <c:order val="1"/>
          <c:tx>
            <c:strRef>
              <c:f>'Summary-Hourly-25'!$AV$2</c:f>
              <c:strCache>
                <c:ptCount val="1"/>
                <c:pt idx="0">
                  <c:v>Total Resource and Intertie (Max RA)</c:v>
                </c:pt>
              </c:strCache>
            </c:strRef>
          </c:tx>
          <c:spPr>
            <a:ln w="28575" cap="rnd">
              <a:solidFill>
                <a:schemeClr val="accent4"/>
              </a:solidFill>
              <a:round/>
            </a:ln>
            <a:effectLst/>
          </c:spPr>
          <c:marker>
            <c:symbol val="none"/>
          </c:marker>
          <c:val>
            <c:numRef>
              <c:f>'Summary-Hourly-25'!$AV$29:$AV$52</c:f>
              <c:numCache>
                <c:formatCode>0</c:formatCode>
                <c:ptCount val="24"/>
                <c:pt idx="0">
                  <c:v>49543.023360688981</c:v>
                </c:pt>
                <c:pt idx="1">
                  <c:v>49361.713202858853</c:v>
                </c:pt>
                <c:pt idx="2">
                  <c:v>49228.244658974712</c:v>
                </c:pt>
                <c:pt idx="3">
                  <c:v>49176.934086330657</c:v>
                </c:pt>
                <c:pt idx="4">
                  <c:v>49129.677565299542</c:v>
                </c:pt>
                <c:pt idx="5">
                  <c:v>51417.670693825639</c:v>
                </c:pt>
                <c:pt idx="6">
                  <c:v>56433.036126740364</c:v>
                </c:pt>
                <c:pt idx="7">
                  <c:v>59475.712946514512</c:v>
                </c:pt>
                <c:pt idx="8">
                  <c:v>60900.024824415101</c:v>
                </c:pt>
                <c:pt idx="9">
                  <c:v>61348.199016563289</c:v>
                </c:pt>
                <c:pt idx="10">
                  <c:v>61654.768949209421</c:v>
                </c:pt>
                <c:pt idx="11">
                  <c:v>61529.963902362913</c:v>
                </c:pt>
                <c:pt idx="12">
                  <c:v>61243.15527690122</c:v>
                </c:pt>
                <c:pt idx="13">
                  <c:v>60367.718163128011</c:v>
                </c:pt>
                <c:pt idx="14">
                  <c:v>58549.21683104313</c:v>
                </c:pt>
                <c:pt idx="15">
                  <c:v>54592.586539002776</c:v>
                </c:pt>
                <c:pt idx="16">
                  <c:v>53740.101255989743</c:v>
                </c:pt>
                <c:pt idx="17">
                  <c:v>53468.81082668712</c:v>
                </c:pt>
                <c:pt idx="18">
                  <c:v>53626.212816733132</c:v>
                </c:pt>
                <c:pt idx="19">
                  <c:v>53299.991388012008</c:v>
                </c:pt>
                <c:pt idx="20">
                  <c:v>49756.044461623766</c:v>
                </c:pt>
                <c:pt idx="21">
                  <c:v>49681.895217965808</c:v>
                </c:pt>
                <c:pt idx="22">
                  <c:v>49707.615077605617</c:v>
                </c:pt>
                <c:pt idx="23">
                  <c:v>49631.417327499905</c:v>
                </c:pt>
              </c:numCache>
            </c:numRef>
          </c:val>
          <c:smooth val="0"/>
          <c:extLst>
            <c:ext xmlns:c16="http://schemas.microsoft.com/office/drawing/2014/chart" uri="{C3380CC4-5D6E-409C-BE32-E72D297353CC}">
              <c16:uniqueId val="{00000001-F745-4FE1-8DA7-E37C42040FD5}"/>
            </c:ext>
          </c:extLst>
        </c:ser>
        <c:ser>
          <c:idx val="0"/>
          <c:order val="2"/>
          <c:tx>
            <c:strRef>
              <c:f>'Summary-Hourly-25'!$AV$2</c:f>
              <c:strCache>
                <c:ptCount val="1"/>
                <c:pt idx="0">
                  <c:v>Total Resource and Intertie (Max RA)</c:v>
                </c:pt>
              </c:strCache>
            </c:strRef>
          </c:tx>
          <c:spPr>
            <a:ln w="28575" cap="rnd">
              <a:solidFill>
                <a:schemeClr val="accent1"/>
              </a:solidFill>
              <a:round/>
            </a:ln>
            <a:effectLst/>
          </c:spPr>
          <c:marker>
            <c:symbol val="none"/>
          </c:marker>
          <c:val>
            <c:numRef>
              <c:f>'Summary-Hourly-25'!$AV$29:$AV$52</c:f>
              <c:numCache>
                <c:formatCode>0</c:formatCode>
                <c:ptCount val="24"/>
                <c:pt idx="0">
                  <c:v>49543.023360688981</c:v>
                </c:pt>
                <c:pt idx="1">
                  <c:v>49361.713202858853</c:v>
                </c:pt>
                <c:pt idx="2">
                  <c:v>49228.244658974712</c:v>
                </c:pt>
                <c:pt idx="3">
                  <c:v>49176.934086330657</c:v>
                </c:pt>
                <c:pt idx="4">
                  <c:v>49129.677565299542</c:v>
                </c:pt>
                <c:pt idx="5">
                  <c:v>51417.670693825639</c:v>
                </c:pt>
                <c:pt idx="6">
                  <c:v>56433.036126740364</c:v>
                </c:pt>
                <c:pt idx="7">
                  <c:v>59475.712946514512</c:v>
                </c:pt>
                <c:pt idx="8">
                  <c:v>60900.024824415101</c:v>
                </c:pt>
                <c:pt idx="9">
                  <c:v>61348.199016563289</c:v>
                </c:pt>
                <c:pt idx="10">
                  <c:v>61654.768949209421</c:v>
                </c:pt>
                <c:pt idx="11">
                  <c:v>61529.963902362913</c:v>
                </c:pt>
                <c:pt idx="12">
                  <c:v>61243.15527690122</c:v>
                </c:pt>
                <c:pt idx="13">
                  <c:v>60367.718163128011</c:v>
                </c:pt>
                <c:pt idx="14">
                  <c:v>58549.21683104313</c:v>
                </c:pt>
                <c:pt idx="15">
                  <c:v>54592.586539002776</c:v>
                </c:pt>
                <c:pt idx="16">
                  <c:v>53740.101255989743</c:v>
                </c:pt>
                <c:pt idx="17">
                  <c:v>53468.81082668712</c:v>
                </c:pt>
                <c:pt idx="18">
                  <c:v>53626.212816733132</c:v>
                </c:pt>
                <c:pt idx="19">
                  <c:v>53299.991388012008</c:v>
                </c:pt>
                <c:pt idx="20">
                  <c:v>49756.044461623766</c:v>
                </c:pt>
                <c:pt idx="21">
                  <c:v>49681.895217965808</c:v>
                </c:pt>
                <c:pt idx="22">
                  <c:v>49707.615077605617</c:v>
                </c:pt>
                <c:pt idx="23">
                  <c:v>49631.417327499905</c:v>
                </c:pt>
              </c:numCache>
            </c:numRef>
          </c:val>
          <c:smooth val="0"/>
          <c:extLst>
            <c:ext xmlns:c16="http://schemas.microsoft.com/office/drawing/2014/chart" uri="{C3380CC4-5D6E-409C-BE32-E72D297353CC}">
              <c16:uniqueId val="{00000002-F745-4FE1-8DA7-E37C42040FD5}"/>
            </c:ext>
          </c:extLst>
        </c:ser>
        <c:ser>
          <c:idx val="2"/>
          <c:order val="3"/>
          <c:tx>
            <c:strRef>
              <c:f>'Summary-Hourly-25'!$AX$2</c:f>
              <c:strCache>
                <c:ptCount val="1"/>
                <c:pt idx="0">
                  <c:v>Total Resource and Intertie (Avg RA)</c:v>
                </c:pt>
              </c:strCache>
            </c:strRef>
          </c:tx>
          <c:spPr>
            <a:ln w="28575" cap="rnd">
              <a:solidFill>
                <a:schemeClr val="accent3"/>
              </a:solidFill>
              <a:round/>
            </a:ln>
            <a:effectLst/>
          </c:spPr>
          <c:marker>
            <c:symbol val="none"/>
          </c:marker>
          <c:val>
            <c:numRef>
              <c:f>'Summary-Hourly-25'!$AX$29:$AX$52</c:f>
              <c:numCache>
                <c:formatCode>0</c:formatCode>
                <c:ptCount val="24"/>
                <c:pt idx="0">
                  <c:v>46965.270027355647</c:v>
                </c:pt>
                <c:pt idx="1">
                  <c:v>46783.959869525519</c:v>
                </c:pt>
                <c:pt idx="2">
                  <c:v>46650.491325641378</c:v>
                </c:pt>
                <c:pt idx="3">
                  <c:v>46599.180752997323</c:v>
                </c:pt>
                <c:pt idx="4">
                  <c:v>46551.924231966208</c:v>
                </c:pt>
                <c:pt idx="5">
                  <c:v>48839.917360492305</c:v>
                </c:pt>
                <c:pt idx="6">
                  <c:v>53855.28279340703</c:v>
                </c:pt>
                <c:pt idx="7">
                  <c:v>56897.959613181178</c:v>
                </c:pt>
                <c:pt idx="8">
                  <c:v>58322.271491081767</c:v>
                </c:pt>
                <c:pt idx="9">
                  <c:v>58770.445683229955</c:v>
                </c:pt>
                <c:pt idx="10">
                  <c:v>59077.015615876087</c:v>
                </c:pt>
                <c:pt idx="11">
                  <c:v>58952.210569029579</c:v>
                </c:pt>
                <c:pt idx="12">
                  <c:v>58665.401943567886</c:v>
                </c:pt>
                <c:pt idx="13">
                  <c:v>57789.964829794677</c:v>
                </c:pt>
                <c:pt idx="14">
                  <c:v>55971.463497709796</c:v>
                </c:pt>
                <c:pt idx="15">
                  <c:v>52014.833205669442</c:v>
                </c:pt>
                <c:pt idx="16">
                  <c:v>51162.347922656409</c:v>
                </c:pt>
                <c:pt idx="17">
                  <c:v>50891.057493353786</c:v>
                </c:pt>
                <c:pt idx="18">
                  <c:v>51048.459483399798</c:v>
                </c:pt>
                <c:pt idx="19">
                  <c:v>50722.238054678674</c:v>
                </c:pt>
                <c:pt idx="20">
                  <c:v>47178.291128290432</c:v>
                </c:pt>
                <c:pt idx="21">
                  <c:v>47104.141884632474</c:v>
                </c:pt>
                <c:pt idx="22">
                  <c:v>47129.861744272283</c:v>
                </c:pt>
                <c:pt idx="23">
                  <c:v>47053.663994166571</c:v>
                </c:pt>
              </c:numCache>
            </c:numRef>
          </c:val>
          <c:smooth val="0"/>
          <c:extLst>
            <c:ext xmlns:c16="http://schemas.microsoft.com/office/drawing/2014/chart" uri="{C3380CC4-5D6E-409C-BE32-E72D297353CC}">
              <c16:uniqueId val="{00000003-F745-4FE1-8DA7-E37C42040FD5}"/>
            </c:ext>
          </c:extLst>
        </c:ser>
        <c:dLbls>
          <c:showLegendKey val="0"/>
          <c:showVal val="0"/>
          <c:showCatName val="0"/>
          <c:showSerName val="0"/>
          <c:showPercent val="0"/>
          <c:showBubbleSize val="0"/>
        </c:dLbls>
        <c:marker val="1"/>
        <c:smooth val="0"/>
        <c:axId val="1736771096"/>
        <c:axId val="1736771752"/>
      </c:lineChart>
      <c:lineChart>
        <c:grouping val="standard"/>
        <c:varyColors val="0"/>
        <c:ser>
          <c:idx val="4"/>
          <c:order val="4"/>
          <c:tx>
            <c:strRef>
              <c:f>'Summary-Hourly-25'!$BB$2</c:f>
              <c:strCache>
                <c:ptCount val="1"/>
                <c:pt idx="0">
                  <c:v>% Margin (Max RA)</c:v>
                </c:pt>
              </c:strCache>
            </c:strRef>
          </c:tx>
          <c:spPr>
            <a:ln w="28575" cap="rnd">
              <a:solidFill>
                <a:schemeClr val="accent5"/>
              </a:solidFill>
              <a:round/>
            </a:ln>
            <a:effectLst/>
          </c:spPr>
          <c:marker>
            <c:symbol val="none"/>
          </c:marker>
          <c:val>
            <c:numRef>
              <c:f>'Summary-Hourly-25'!$BB$29:$BB$52</c:f>
              <c:numCache>
                <c:formatCode>0%</c:formatCode>
                <c:ptCount val="24"/>
                <c:pt idx="0">
                  <c:v>0.81458635342516461</c:v>
                </c:pt>
                <c:pt idx="1">
                  <c:v>0.89623859795919603</c:v>
                </c:pt>
                <c:pt idx="2">
                  <c:v>0.93689520165496576</c:v>
                </c:pt>
                <c:pt idx="3">
                  <c:v>0.92643180986862517</c:v>
                </c:pt>
                <c:pt idx="4">
                  <c:v>0.84556468659527273</c:v>
                </c:pt>
                <c:pt idx="5">
                  <c:v>0.78279029770811059</c:v>
                </c:pt>
                <c:pt idx="6">
                  <c:v>0.87649684391875526</c:v>
                </c:pt>
                <c:pt idx="7">
                  <c:v>0.96755337270712527</c:v>
                </c:pt>
                <c:pt idx="8">
                  <c:v>0.956319572169952</c:v>
                </c:pt>
                <c:pt idx="9">
                  <c:v>0.89490739010135845</c:v>
                </c:pt>
                <c:pt idx="10">
                  <c:v>0.81848673520841608</c:v>
                </c:pt>
                <c:pt idx="11">
                  <c:v>0.72960702457445858</c:v>
                </c:pt>
                <c:pt idx="12">
                  <c:v>0.6013186005902772</c:v>
                </c:pt>
                <c:pt idx="13">
                  <c:v>0.47344255940686358</c:v>
                </c:pt>
                <c:pt idx="14">
                  <c:v>0.35840581465424487</c:v>
                </c:pt>
                <c:pt idx="15">
                  <c:v>0.22766651282777128</c:v>
                </c:pt>
                <c:pt idx="16">
                  <c:v>0.19027548216287274</c:v>
                </c:pt>
                <c:pt idx="17">
                  <c:v>0.18334968990518341</c:v>
                </c:pt>
                <c:pt idx="18">
                  <c:v>0.19537374890071299</c:v>
                </c:pt>
                <c:pt idx="19">
                  <c:v>0.22471925461901343</c:v>
                </c:pt>
                <c:pt idx="20">
                  <c:v>0.22138488125466435</c:v>
                </c:pt>
                <c:pt idx="21">
                  <c:v>0.36014257566697566</c:v>
                </c:pt>
                <c:pt idx="22">
                  <c:v>0.49862824399482408</c:v>
                </c:pt>
                <c:pt idx="23">
                  <c:v>0.62942720350343784</c:v>
                </c:pt>
              </c:numCache>
            </c:numRef>
          </c:val>
          <c:smooth val="0"/>
          <c:extLst>
            <c:ext xmlns:c16="http://schemas.microsoft.com/office/drawing/2014/chart" uri="{C3380CC4-5D6E-409C-BE32-E72D297353CC}">
              <c16:uniqueId val="{00000004-F745-4FE1-8DA7-E37C42040FD5}"/>
            </c:ext>
          </c:extLst>
        </c:ser>
        <c:ser>
          <c:idx val="5"/>
          <c:order val="5"/>
          <c:tx>
            <c:strRef>
              <c:f>'Summary-Hourly-25'!$BC$2</c:f>
              <c:strCache>
                <c:ptCount val="1"/>
                <c:pt idx="0">
                  <c:v>% Margin (Min RA)</c:v>
                </c:pt>
              </c:strCache>
            </c:strRef>
          </c:tx>
          <c:spPr>
            <a:ln w="28575" cap="rnd">
              <a:solidFill>
                <a:schemeClr val="accent6"/>
              </a:solidFill>
              <a:round/>
            </a:ln>
            <a:effectLst/>
          </c:spPr>
          <c:marker>
            <c:symbol val="none"/>
          </c:marker>
          <c:val>
            <c:numRef>
              <c:f>'Summary-Hourly-25'!$BC$29:$BC$52</c:f>
              <c:numCache>
                <c:formatCode>0%</c:formatCode>
                <c:ptCount val="24"/>
                <c:pt idx="0">
                  <c:v>0.66762554880888081</c:v>
                </c:pt>
                <c:pt idx="1">
                  <c:v>0.74210080205338502</c:v>
                </c:pt>
                <c:pt idx="2">
                  <c:v>0.77902572857377228</c:v>
                </c:pt>
                <c:pt idx="3">
                  <c:v>0.76925134170475851</c:v>
                </c:pt>
                <c:pt idx="4">
                  <c:v>0.69483744744443199</c:v>
                </c:pt>
                <c:pt idx="5">
                  <c:v>0.64366879823518797</c:v>
                </c:pt>
                <c:pt idx="6">
                  <c:v>0.7430768831431771</c:v>
                </c:pt>
                <c:pt idx="7">
                  <c:v>0.83481598945260183</c:v>
                </c:pt>
                <c:pt idx="8">
                  <c:v>0.82742675479593963</c:v>
                </c:pt>
                <c:pt idx="9">
                  <c:v>0.77097279329049317</c:v>
                </c:pt>
                <c:pt idx="10">
                  <c:v>0.70014175280979973</c:v>
                </c:pt>
                <c:pt idx="11">
                  <c:v>0.61681791537628905</c:v>
                </c:pt>
                <c:pt idx="12">
                  <c:v>0.49640625976900365</c:v>
                </c:pt>
                <c:pt idx="13">
                  <c:v>0.37550825653592423</c:v>
                </c:pt>
                <c:pt idx="14">
                  <c:v>0.26531328577271251</c:v>
                </c:pt>
                <c:pt idx="15">
                  <c:v>0.13743606247383602</c:v>
                </c:pt>
                <c:pt idx="16">
                  <c:v>0.10140543840560233</c:v>
                </c:pt>
                <c:pt idx="17">
                  <c:v>9.454846374438941E-2</c:v>
                </c:pt>
                <c:pt idx="18">
                  <c:v>0.10593350530276155</c:v>
                </c:pt>
                <c:pt idx="19">
                  <c:v>0.13252246614591673</c:v>
                </c:pt>
                <c:pt idx="20">
                  <c:v>0.12289013195794934</c:v>
                </c:pt>
                <c:pt idx="21">
                  <c:v>0.25029444589023209</c:v>
                </c:pt>
                <c:pt idx="22">
                  <c:v>0.3776583296390103</c:v>
                </c:pt>
                <c:pt idx="23">
                  <c:v>0.49769720964209591</c:v>
                </c:pt>
              </c:numCache>
            </c:numRef>
          </c:val>
          <c:smooth val="0"/>
          <c:extLst>
            <c:ext xmlns:c16="http://schemas.microsoft.com/office/drawing/2014/chart" uri="{C3380CC4-5D6E-409C-BE32-E72D297353CC}">
              <c16:uniqueId val="{00000005-F745-4FE1-8DA7-E37C42040FD5}"/>
            </c:ext>
          </c:extLst>
        </c:ser>
        <c:ser>
          <c:idx val="6"/>
          <c:order val="6"/>
          <c:tx>
            <c:strRef>
              <c:f>'Summary-Hourly-25'!$BD$2</c:f>
              <c:strCache>
                <c:ptCount val="1"/>
                <c:pt idx="0">
                  <c:v>% Margin (Avg RA)</c:v>
                </c:pt>
              </c:strCache>
            </c:strRef>
          </c:tx>
          <c:spPr>
            <a:ln w="28575" cap="rnd">
              <a:solidFill>
                <a:schemeClr val="accent1">
                  <a:lumMod val="60000"/>
                </a:schemeClr>
              </a:solidFill>
              <a:round/>
            </a:ln>
            <a:effectLst/>
          </c:spPr>
          <c:marker>
            <c:symbol val="none"/>
          </c:marker>
          <c:val>
            <c:numRef>
              <c:f>'Summary-Hourly-25'!$BD$29:$BD$52</c:f>
              <c:numCache>
                <c:formatCode>0%</c:formatCode>
                <c:ptCount val="24"/>
                <c:pt idx="0">
                  <c:v>0.72017233296644534</c:v>
                </c:pt>
                <c:pt idx="1">
                  <c:v>0.79721376576594172</c:v>
                </c:pt>
                <c:pt idx="2">
                  <c:v>0.83547297754417393</c:v>
                </c:pt>
                <c:pt idx="3">
                  <c:v>0.82545223252021671</c:v>
                </c:pt>
                <c:pt idx="4">
                  <c:v>0.74873094457793388</c:v>
                </c:pt>
                <c:pt idx="5">
                  <c:v>0.69341258824482954</c:v>
                </c:pt>
                <c:pt idx="6">
                  <c:v>0.79078205119455158</c:v>
                </c:pt>
                <c:pt idx="7">
                  <c:v>0.88227709750605154</c:v>
                </c:pt>
                <c:pt idx="8">
                  <c:v>0.87351321350645583</c:v>
                </c:pt>
                <c:pt idx="9">
                  <c:v>0.81528640823890863</c:v>
                </c:pt>
                <c:pt idx="10">
                  <c:v>0.74245676505042957</c:v>
                </c:pt>
                <c:pt idx="11">
                  <c:v>0.65714638929717473</c:v>
                </c:pt>
                <c:pt idx="12">
                  <c:v>0.53391834432103302</c:v>
                </c:pt>
                <c:pt idx="13">
                  <c:v>0.4105252985834103</c:v>
                </c:pt>
                <c:pt idx="14">
                  <c:v>0.29859912028207047</c:v>
                </c:pt>
                <c:pt idx="15">
                  <c:v>0.16969854233414783</c:v>
                </c:pt>
                <c:pt idx="16">
                  <c:v>0.13318149610737925</c:v>
                </c:pt>
                <c:pt idx="17">
                  <c:v>0.12629991527040588</c:v>
                </c:pt>
                <c:pt idx="18">
                  <c:v>0.13791344163757382</c:v>
                </c:pt>
                <c:pt idx="19">
                  <c:v>0.16548802289123982</c:v>
                </c:pt>
                <c:pt idx="20">
                  <c:v>0.15810756524202405</c:v>
                </c:pt>
                <c:pt idx="21">
                  <c:v>0.28957135363826642</c:v>
                </c:pt>
                <c:pt idx="22">
                  <c:v>0.42091190324192507</c:v>
                </c:pt>
                <c:pt idx="23">
                  <c:v>0.54479811911644593</c:v>
                </c:pt>
              </c:numCache>
            </c:numRef>
          </c:val>
          <c:smooth val="0"/>
          <c:extLst>
            <c:ext xmlns:c16="http://schemas.microsoft.com/office/drawing/2014/chart" uri="{C3380CC4-5D6E-409C-BE32-E72D297353CC}">
              <c16:uniqueId val="{00000006-F745-4FE1-8DA7-E37C42040FD5}"/>
            </c:ext>
          </c:extLst>
        </c:ser>
        <c:ser>
          <c:idx val="7"/>
          <c:order val="7"/>
          <c:tx>
            <c:strRef>
              <c:f>'Summary-Hourly-25'!$BE$2</c:f>
              <c:strCache>
                <c:ptCount val="1"/>
                <c:pt idx="0">
                  <c:v>15% PRM</c:v>
                </c:pt>
              </c:strCache>
            </c:strRef>
          </c:tx>
          <c:spPr>
            <a:ln w="28575" cap="rnd">
              <a:solidFill>
                <a:schemeClr val="accent2">
                  <a:lumMod val="60000"/>
                </a:schemeClr>
              </a:solidFill>
              <a:round/>
            </a:ln>
            <a:effectLst/>
          </c:spPr>
          <c:marker>
            <c:symbol val="none"/>
          </c:marker>
          <c:val>
            <c:numRef>
              <c:f>'Summary-Hourly-25'!$BE$29:$BE$52</c:f>
              <c:numCache>
                <c:formatCode>0%</c:formatCode>
                <c:ptCount val="24"/>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numCache>
            </c:numRef>
          </c:val>
          <c:smooth val="0"/>
          <c:extLst>
            <c:ext xmlns:c16="http://schemas.microsoft.com/office/drawing/2014/chart" uri="{C3380CC4-5D6E-409C-BE32-E72D297353CC}">
              <c16:uniqueId val="{00000007-F745-4FE1-8DA7-E37C42040FD5}"/>
            </c:ext>
          </c:extLst>
        </c:ser>
        <c:dLbls>
          <c:showLegendKey val="0"/>
          <c:showVal val="0"/>
          <c:showCatName val="0"/>
          <c:showSerName val="0"/>
          <c:showPercent val="0"/>
          <c:showBubbleSize val="0"/>
        </c:dLbls>
        <c:marker val="1"/>
        <c:smooth val="0"/>
        <c:axId val="314038671"/>
        <c:axId val="314021943"/>
      </c:lineChart>
      <c:catAx>
        <c:axId val="1736771096"/>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6771752"/>
        <c:crosses val="autoZero"/>
        <c:auto val="1"/>
        <c:lblAlgn val="ctr"/>
        <c:lblOffset val="100"/>
        <c:noMultiLvlLbl val="0"/>
      </c:catAx>
      <c:valAx>
        <c:axId val="1736771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6771096"/>
        <c:crosses val="autoZero"/>
        <c:crossBetween val="between"/>
      </c:valAx>
      <c:valAx>
        <c:axId val="314021943"/>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038671"/>
        <c:crosses val="max"/>
        <c:crossBetween val="between"/>
      </c:valAx>
      <c:catAx>
        <c:axId val="314038671"/>
        <c:scaling>
          <c:orientation val="minMax"/>
        </c:scaling>
        <c:delete val="1"/>
        <c:axPos val="b"/>
        <c:majorTickMark val="out"/>
        <c:minorTickMark val="none"/>
        <c:tickLblPos val="nextTo"/>
        <c:crossAx val="3140219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2021 August Peak Load</a:t>
            </a:r>
            <a:r>
              <a:rPr lang="en-US" baseline="0"/>
              <a:t> Profile and Total Generation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'Summary-Hourly-10'!$O$2</c:f>
              <c:strCache>
                <c:ptCount val="1"/>
                <c:pt idx="0">
                  <c:v>MANAGED_NET_LOAD</c:v>
                </c:pt>
              </c:strCache>
            </c:strRef>
          </c:tx>
          <c:spPr>
            <a:ln w="28575" cap="rnd">
              <a:solidFill>
                <a:schemeClr val="accent2"/>
              </a:solidFill>
              <a:round/>
            </a:ln>
            <a:effectLst/>
          </c:spPr>
          <c:marker>
            <c:symbol val="none"/>
          </c:marker>
          <c:cat>
            <c:numRef>
              <c:f>'Summary-Hourly-10'!$N$4:$N$27</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'Summary-Hourly-10'!$O$4:$O$27</c:f>
              <c:numCache>
                <c:formatCode>0</c:formatCode>
                <c:ptCount val="24"/>
                <c:pt idx="0">
                  <c:v>27877.945</c:v>
                </c:pt>
                <c:pt idx="1">
                  <c:v>26530.811000000002</c:v>
                </c:pt>
                <c:pt idx="2">
                  <c:v>25820.780999999999</c:v>
                </c:pt>
                <c:pt idx="3">
                  <c:v>25848.208999999999</c:v>
                </c:pt>
                <c:pt idx="4">
                  <c:v>26829.469000000001</c:v>
                </c:pt>
                <c:pt idx="5">
                  <c:v>28469.325000000001</c:v>
                </c:pt>
                <c:pt idx="6">
                  <c:v>29778.767</c:v>
                </c:pt>
                <c:pt idx="7">
                  <c:v>30271.120999999999</c:v>
                </c:pt>
                <c:pt idx="8">
                  <c:v>30812.475999999999</c:v>
                </c:pt>
                <c:pt idx="9">
                  <c:v>31918.563999999998</c:v>
                </c:pt>
                <c:pt idx="10">
                  <c:v>33132.095000000001</c:v>
                </c:pt>
                <c:pt idx="11">
                  <c:v>34711.89</c:v>
                </c:pt>
                <c:pt idx="12">
                  <c:v>37025.646999999997</c:v>
                </c:pt>
                <c:pt idx="13">
                  <c:v>39385.904000000002</c:v>
                </c:pt>
                <c:pt idx="14">
                  <c:v>41895.345999999998</c:v>
                </c:pt>
                <c:pt idx="15">
                  <c:v>43857.076000000001</c:v>
                </c:pt>
                <c:pt idx="16">
                  <c:v>44678.796999999999</c:v>
                </c:pt>
                <c:pt idx="17">
                  <c:v>44652.766000000003</c:v>
                </c:pt>
                <c:pt idx="18">
                  <c:v>43644.203000000001</c:v>
                </c:pt>
                <c:pt idx="19">
                  <c:v>42460.959999999999</c:v>
                </c:pt>
                <c:pt idx="20">
                  <c:v>40064.355000000003</c:v>
                </c:pt>
                <c:pt idx="21">
                  <c:v>36011.231</c:v>
                </c:pt>
                <c:pt idx="22">
                  <c:v>32732.641</c:v>
                </c:pt>
                <c:pt idx="23">
                  <c:v>30397.117999999999</c:v>
                </c:pt>
              </c:numCache>
            </c:numRef>
          </c:val>
          <c:smooth val="0"/>
          <c:extLst>
            <c:ext xmlns:c16="http://schemas.microsoft.com/office/drawing/2014/chart" uri="{C3380CC4-5D6E-409C-BE32-E72D297353CC}">
              <c16:uniqueId val="{00000000-56E5-4BDE-B91C-7A25C9C20813}"/>
            </c:ext>
          </c:extLst>
        </c:ser>
        <c:ser>
          <c:idx val="3"/>
          <c:order val="1"/>
          <c:tx>
            <c:strRef>
              <c:f>'Summary-Hourly-10'!$AV$2</c:f>
              <c:strCache>
                <c:ptCount val="1"/>
                <c:pt idx="0">
                  <c:v>Total Resource and Intertie (Max RA)</c:v>
                </c:pt>
              </c:strCache>
            </c:strRef>
          </c:tx>
          <c:spPr>
            <a:ln w="28575" cap="rnd">
              <a:solidFill>
                <a:schemeClr val="accent4"/>
              </a:solidFill>
              <a:round/>
            </a:ln>
            <a:effectLst/>
          </c:spPr>
          <c:marker>
            <c:symbol val="none"/>
          </c:marker>
          <c:cat>
            <c:numRef>
              <c:f>'Summary-Hourly-10'!$N$4:$N$27</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'Summary-Hourly-10'!$AV$4:$AV$27</c:f>
              <c:numCache>
                <c:formatCode>0</c:formatCode>
                <c:ptCount val="24"/>
                <c:pt idx="0">
                  <c:v>48985.560262455649</c:v>
                </c:pt>
                <c:pt idx="1">
                  <c:v>48729.863864344814</c:v>
                </c:pt>
                <c:pt idx="2">
                  <c:v>48643.671036082174</c:v>
                </c:pt>
                <c:pt idx="3">
                  <c:v>48401.92911330839</c:v>
                </c:pt>
                <c:pt idx="4">
                  <c:v>48396.084898339497</c:v>
                </c:pt>
                <c:pt idx="5">
                  <c:v>51308.572585496375</c:v>
                </c:pt>
                <c:pt idx="6">
                  <c:v>55352.073573582456</c:v>
                </c:pt>
                <c:pt idx="7">
                  <c:v>57642.377471538755</c:v>
                </c:pt>
                <c:pt idx="8">
                  <c:v>58931.417598500222</c:v>
                </c:pt>
                <c:pt idx="9">
                  <c:v>59722.075236193705</c:v>
                </c:pt>
                <c:pt idx="10">
                  <c:v>60361.557408712899</c:v>
                </c:pt>
                <c:pt idx="11">
                  <c:v>59999.697013604346</c:v>
                </c:pt>
                <c:pt idx="12">
                  <c:v>59733.580384664288</c:v>
                </c:pt>
                <c:pt idx="13">
                  <c:v>58985.162139449829</c:v>
                </c:pt>
                <c:pt idx="14">
                  <c:v>58068.866704218868</c:v>
                </c:pt>
                <c:pt idx="15">
                  <c:v>55962.514159586666</c:v>
                </c:pt>
                <c:pt idx="16">
                  <c:v>55548.506170424829</c:v>
                </c:pt>
                <c:pt idx="17">
                  <c:v>53293.884153641979</c:v>
                </c:pt>
                <c:pt idx="18">
                  <c:v>53354.000283492758</c:v>
                </c:pt>
                <c:pt idx="19">
                  <c:v>53556.437359460266</c:v>
                </c:pt>
                <c:pt idx="20">
                  <c:v>49517.163454871203</c:v>
                </c:pt>
                <c:pt idx="21">
                  <c:v>49439.070499913214</c:v>
                </c:pt>
                <c:pt idx="22">
                  <c:v>49272.212079552832</c:v>
                </c:pt>
                <c:pt idx="23">
                  <c:v>49189.912700737957</c:v>
                </c:pt>
              </c:numCache>
            </c:numRef>
          </c:val>
          <c:smooth val="0"/>
          <c:extLst>
            <c:ext xmlns:c16="http://schemas.microsoft.com/office/drawing/2014/chart" uri="{C3380CC4-5D6E-409C-BE32-E72D297353CC}">
              <c16:uniqueId val="{00000001-56E5-4BDE-B91C-7A25C9C20813}"/>
            </c:ext>
          </c:extLst>
        </c:ser>
        <c:ser>
          <c:idx val="0"/>
          <c:order val="2"/>
          <c:tx>
            <c:strRef>
              <c:f>'Summary-Hourly-10'!$AW$2</c:f>
              <c:strCache>
                <c:ptCount val="1"/>
                <c:pt idx="0">
                  <c:v>Total Resource and Intertie (Min RA)</c:v>
                </c:pt>
              </c:strCache>
            </c:strRef>
          </c:tx>
          <c:spPr>
            <a:ln w="28575" cap="rnd">
              <a:solidFill>
                <a:schemeClr val="accent1"/>
              </a:solidFill>
              <a:round/>
            </a:ln>
            <a:effectLst/>
          </c:spPr>
          <c:marker>
            <c:symbol val="none"/>
          </c:marker>
          <c:val>
            <c:numRef>
              <c:f>'Summary-Hourly-10'!$AW$4:$AW$27</c:f>
              <c:numCache>
                <c:formatCode>0</c:formatCode>
                <c:ptCount val="24"/>
                <c:pt idx="0">
                  <c:v>48129.580262455645</c:v>
                </c:pt>
                <c:pt idx="1">
                  <c:v>47873.883864344811</c:v>
                </c:pt>
                <c:pt idx="2">
                  <c:v>47787.691036082171</c:v>
                </c:pt>
                <c:pt idx="3">
                  <c:v>47545.949113308387</c:v>
                </c:pt>
                <c:pt idx="4">
                  <c:v>47540.104898339494</c:v>
                </c:pt>
                <c:pt idx="5">
                  <c:v>50452.592585496372</c:v>
                </c:pt>
                <c:pt idx="6">
                  <c:v>54496.093573582453</c:v>
                </c:pt>
                <c:pt idx="7">
                  <c:v>56786.397471538752</c:v>
                </c:pt>
                <c:pt idx="8">
                  <c:v>58075.437598500219</c:v>
                </c:pt>
                <c:pt idx="9">
                  <c:v>58866.095236193702</c:v>
                </c:pt>
                <c:pt idx="10">
                  <c:v>59505.577408712896</c:v>
                </c:pt>
                <c:pt idx="11">
                  <c:v>59143.717013604342</c:v>
                </c:pt>
                <c:pt idx="12">
                  <c:v>58877.600384664285</c:v>
                </c:pt>
                <c:pt idx="13">
                  <c:v>58129.182139449826</c:v>
                </c:pt>
                <c:pt idx="14">
                  <c:v>57212.886704218865</c:v>
                </c:pt>
                <c:pt idx="15">
                  <c:v>55106.534159586663</c:v>
                </c:pt>
                <c:pt idx="16">
                  <c:v>54692.526170424826</c:v>
                </c:pt>
                <c:pt idx="17">
                  <c:v>52437.904153641975</c:v>
                </c:pt>
                <c:pt idx="18">
                  <c:v>52498.020283492755</c:v>
                </c:pt>
                <c:pt idx="19">
                  <c:v>52700.457359460263</c:v>
                </c:pt>
                <c:pt idx="20">
                  <c:v>48661.1834548712</c:v>
                </c:pt>
                <c:pt idx="21">
                  <c:v>48583.090499913211</c:v>
                </c:pt>
                <c:pt idx="22">
                  <c:v>48416.232079552829</c:v>
                </c:pt>
                <c:pt idx="23">
                  <c:v>48333.932700737954</c:v>
                </c:pt>
              </c:numCache>
            </c:numRef>
          </c:val>
          <c:smooth val="0"/>
          <c:extLst>
            <c:ext xmlns:c16="http://schemas.microsoft.com/office/drawing/2014/chart" uri="{C3380CC4-5D6E-409C-BE32-E72D297353CC}">
              <c16:uniqueId val="{00000002-56E5-4BDE-B91C-7A25C9C20813}"/>
            </c:ext>
          </c:extLst>
        </c:ser>
        <c:ser>
          <c:idx val="2"/>
          <c:order val="3"/>
          <c:tx>
            <c:strRef>
              <c:f>'Summary-Hourly-10'!$AX$2</c:f>
              <c:strCache>
                <c:ptCount val="1"/>
                <c:pt idx="0">
                  <c:v>Total Resource and Intertie (Avg RA)</c:v>
                </c:pt>
              </c:strCache>
            </c:strRef>
          </c:tx>
          <c:spPr>
            <a:ln w="28575" cap="rnd">
              <a:solidFill>
                <a:schemeClr val="accent3"/>
              </a:solidFill>
              <a:round/>
            </a:ln>
            <a:effectLst/>
          </c:spPr>
          <c:marker>
            <c:symbol val="none"/>
          </c:marker>
          <c:val>
            <c:numRef>
              <c:f>'Summary-Hourly-10'!$AX$4:$AX$27</c:f>
              <c:numCache>
                <c:formatCode>0</c:formatCode>
                <c:ptCount val="24"/>
                <c:pt idx="0">
                  <c:v>48600.403595788979</c:v>
                </c:pt>
                <c:pt idx="1">
                  <c:v>48344.707197678144</c:v>
                </c:pt>
                <c:pt idx="2">
                  <c:v>48258.514369415505</c:v>
                </c:pt>
                <c:pt idx="3">
                  <c:v>48016.77244664172</c:v>
                </c:pt>
                <c:pt idx="4">
                  <c:v>48010.928231672828</c:v>
                </c:pt>
                <c:pt idx="5">
                  <c:v>50923.415918829705</c:v>
                </c:pt>
                <c:pt idx="6">
                  <c:v>54966.916906915787</c:v>
                </c:pt>
                <c:pt idx="7">
                  <c:v>57257.220804872086</c:v>
                </c:pt>
                <c:pt idx="8">
                  <c:v>58546.260931833553</c:v>
                </c:pt>
                <c:pt idx="9">
                  <c:v>59336.918569527035</c:v>
                </c:pt>
                <c:pt idx="10">
                  <c:v>59976.400742046229</c:v>
                </c:pt>
                <c:pt idx="11">
                  <c:v>59614.540346937676</c:v>
                </c:pt>
                <c:pt idx="12">
                  <c:v>59348.423717997619</c:v>
                </c:pt>
                <c:pt idx="13">
                  <c:v>58600.005472783159</c:v>
                </c:pt>
                <c:pt idx="14">
                  <c:v>57683.710037552199</c:v>
                </c:pt>
                <c:pt idx="15">
                  <c:v>55577.357492919997</c:v>
                </c:pt>
                <c:pt idx="16">
                  <c:v>55163.34950375816</c:v>
                </c:pt>
                <c:pt idx="17">
                  <c:v>52908.727486975309</c:v>
                </c:pt>
                <c:pt idx="18">
                  <c:v>52968.843616826089</c:v>
                </c:pt>
                <c:pt idx="19">
                  <c:v>53171.280692793596</c:v>
                </c:pt>
                <c:pt idx="20">
                  <c:v>49132.006788204533</c:v>
                </c:pt>
                <c:pt idx="21">
                  <c:v>49053.913833246545</c:v>
                </c:pt>
                <c:pt idx="22">
                  <c:v>48887.055412886162</c:v>
                </c:pt>
                <c:pt idx="23">
                  <c:v>48804.756034071288</c:v>
                </c:pt>
              </c:numCache>
            </c:numRef>
          </c:val>
          <c:smooth val="0"/>
          <c:extLst>
            <c:ext xmlns:c16="http://schemas.microsoft.com/office/drawing/2014/chart" uri="{C3380CC4-5D6E-409C-BE32-E72D297353CC}">
              <c16:uniqueId val="{00000003-56E5-4BDE-B91C-7A25C9C20813}"/>
            </c:ext>
          </c:extLst>
        </c:ser>
        <c:dLbls>
          <c:showLegendKey val="0"/>
          <c:showVal val="0"/>
          <c:showCatName val="0"/>
          <c:showSerName val="0"/>
          <c:showPercent val="0"/>
          <c:showBubbleSize val="0"/>
        </c:dLbls>
        <c:marker val="1"/>
        <c:smooth val="0"/>
        <c:axId val="314015055"/>
        <c:axId val="314017679"/>
      </c:lineChart>
      <c:lineChart>
        <c:grouping val="standard"/>
        <c:varyColors val="0"/>
        <c:ser>
          <c:idx val="4"/>
          <c:order val="4"/>
          <c:tx>
            <c:strRef>
              <c:f>'Summary-Hourly-10'!$BB$2</c:f>
              <c:strCache>
                <c:ptCount val="1"/>
                <c:pt idx="0">
                  <c:v>% Margin (Max RA)</c:v>
                </c:pt>
              </c:strCache>
            </c:strRef>
          </c:tx>
          <c:spPr>
            <a:ln w="28575" cap="rnd">
              <a:solidFill>
                <a:schemeClr val="accent5"/>
              </a:solidFill>
              <a:round/>
            </a:ln>
            <a:effectLst/>
          </c:spPr>
          <c:marker>
            <c:symbol val="none"/>
          </c:marker>
          <c:val>
            <c:numRef>
              <c:f>'Summary-Hourly-10'!$BB$4:$BB$27</c:f>
              <c:numCache>
                <c:formatCode>0%</c:formatCode>
                <c:ptCount val="24"/>
                <c:pt idx="0">
                  <c:v>0.75714387349769319</c:v>
                </c:pt>
                <c:pt idx="1">
                  <c:v>0.836727262666219</c:v>
                </c:pt>
                <c:pt idx="2">
                  <c:v>0.88389619338323566</c:v>
                </c:pt>
                <c:pt idx="3">
                  <c:v>0.87254479075545976</c:v>
                </c:pt>
                <c:pt idx="4">
                  <c:v>0.80384057911617612</c:v>
                </c:pt>
                <c:pt idx="5">
                  <c:v>0.80224057245812375</c:v>
                </c:pt>
                <c:pt idx="6">
                  <c:v>0.85877654281597549</c:v>
                </c:pt>
                <c:pt idx="7">
                  <c:v>0.90420359627708391</c:v>
                </c:pt>
                <c:pt idx="8">
                  <c:v>0.91258299393077735</c:v>
                </c:pt>
                <c:pt idx="9">
                  <c:v>0.87107650695669481</c:v>
                </c:pt>
                <c:pt idx="10">
                  <c:v>0.82184547668093122</c:v>
                </c:pt>
                <c:pt idx="11">
                  <c:v>0.7285056219527184</c:v>
                </c:pt>
                <c:pt idx="12">
                  <c:v>0.61330281101270945</c:v>
                </c:pt>
                <c:pt idx="13">
                  <c:v>0.49762113215555048</c:v>
                </c:pt>
                <c:pt idx="14">
                  <c:v>0.38604576041021049</c:v>
                </c:pt>
                <c:pt idx="15">
                  <c:v>0.27602018336987777</c:v>
                </c:pt>
                <c:pt idx="16">
                  <c:v>0.24328562764178344</c:v>
                </c:pt>
                <c:pt idx="17">
                  <c:v>0.19351809367513706</c:v>
                </c:pt>
                <c:pt idx="18">
                  <c:v>0.22247621943039622</c:v>
                </c:pt>
                <c:pt idx="19">
                  <c:v>0.26131009189288862</c:v>
                </c:pt>
                <c:pt idx="20">
                  <c:v>0.2359406124189744</c:v>
                </c:pt>
                <c:pt idx="21">
                  <c:v>0.37287921370733518</c:v>
                </c:pt>
                <c:pt idx="22">
                  <c:v>0.5052928995113114</c:v>
                </c:pt>
                <c:pt idx="23">
                  <c:v>0.61824264723839806</c:v>
                </c:pt>
              </c:numCache>
            </c:numRef>
          </c:val>
          <c:smooth val="0"/>
          <c:extLst>
            <c:ext xmlns:c16="http://schemas.microsoft.com/office/drawing/2014/chart" uri="{C3380CC4-5D6E-409C-BE32-E72D297353CC}">
              <c16:uniqueId val="{00000004-56E5-4BDE-B91C-7A25C9C20813}"/>
            </c:ext>
          </c:extLst>
        </c:ser>
        <c:ser>
          <c:idx val="5"/>
          <c:order val="5"/>
          <c:tx>
            <c:strRef>
              <c:f>'Summary-Hourly-10'!$BC$2</c:f>
              <c:strCache>
                <c:ptCount val="1"/>
                <c:pt idx="0">
                  <c:v>% Margin (Min RA)</c:v>
                </c:pt>
              </c:strCache>
            </c:strRef>
          </c:tx>
          <c:spPr>
            <a:ln w="28575" cap="rnd">
              <a:solidFill>
                <a:schemeClr val="accent6"/>
              </a:solidFill>
              <a:round/>
            </a:ln>
            <a:effectLst/>
          </c:spPr>
          <c:marker>
            <c:symbol val="none"/>
          </c:marker>
          <c:val>
            <c:numRef>
              <c:f>'Summary-Hourly-10'!$BC$4:$BC$27</c:f>
              <c:numCache>
                <c:formatCode>0%</c:formatCode>
                <c:ptCount val="24"/>
                <c:pt idx="0">
                  <c:v>0.72643931475062617</c:v>
                </c:pt>
                <c:pt idx="1">
                  <c:v>0.80446364283190619</c:v>
                </c:pt>
                <c:pt idx="2">
                  <c:v>0.85074537583050536</c:v>
                </c:pt>
                <c:pt idx="3">
                  <c:v>0.83942915013215769</c:v>
                </c:pt>
                <c:pt idx="4">
                  <c:v>0.77193610869970974</c:v>
                </c:pt>
                <c:pt idx="5">
                  <c:v>0.77217382517837607</c:v>
                </c:pt>
                <c:pt idx="6">
                  <c:v>0.83003190070235122</c:v>
                </c:pt>
                <c:pt idx="7">
                  <c:v>0.87592648027599485</c:v>
                </c:pt>
                <c:pt idx="8">
                  <c:v>0.88480268831690845</c:v>
                </c:pt>
                <c:pt idx="9">
                  <c:v>0.84425888445964248</c:v>
                </c:pt>
                <c:pt idx="10">
                  <c:v>0.79601010466476374</c:v>
                </c:pt>
                <c:pt idx="11">
                  <c:v>0.70384606005620387</c:v>
                </c:pt>
                <c:pt idx="12">
                  <c:v>0.59018424133585812</c:v>
                </c:pt>
                <c:pt idx="13">
                  <c:v>0.47588797604975175</c:v>
                </c:pt>
                <c:pt idx="14">
                  <c:v>0.36561437406958919</c:v>
                </c:pt>
                <c:pt idx="15">
                  <c:v>0.25650269433344491</c:v>
                </c:pt>
                <c:pt idx="16">
                  <c:v>0.22412709926869401</c:v>
                </c:pt>
                <c:pt idx="17">
                  <c:v>0.17434839655043927</c:v>
                </c:pt>
                <c:pt idx="18">
                  <c:v>0.20286353455676012</c:v>
                </c:pt>
                <c:pt idx="19">
                  <c:v>0.24115086798462079</c:v>
                </c:pt>
                <c:pt idx="20">
                  <c:v>0.21457548623636136</c:v>
                </c:pt>
                <c:pt idx="21">
                  <c:v>0.34910940700453175</c:v>
                </c:pt>
                <c:pt idx="22">
                  <c:v>0.47914224457332449</c:v>
                </c:pt>
                <c:pt idx="23">
                  <c:v>0.59008274076305378</c:v>
                </c:pt>
              </c:numCache>
            </c:numRef>
          </c:val>
          <c:smooth val="0"/>
          <c:extLst>
            <c:ext xmlns:c16="http://schemas.microsoft.com/office/drawing/2014/chart" uri="{C3380CC4-5D6E-409C-BE32-E72D297353CC}">
              <c16:uniqueId val="{00000005-56E5-4BDE-B91C-7A25C9C20813}"/>
            </c:ext>
          </c:extLst>
        </c:ser>
        <c:ser>
          <c:idx val="6"/>
          <c:order val="6"/>
          <c:tx>
            <c:strRef>
              <c:f>'Summary-Hourly-10'!$BD$2</c:f>
              <c:strCache>
                <c:ptCount val="1"/>
                <c:pt idx="0">
                  <c:v>% Margin (Avg RA)</c:v>
                </c:pt>
              </c:strCache>
            </c:strRef>
          </c:tx>
          <c:spPr>
            <a:ln w="28575" cap="rnd">
              <a:solidFill>
                <a:schemeClr val="accent1">
                  <a:lumMod val="60000"/>
                </a:schemeClr>
              </a:solidFill>
              <a:round/>
            </a:ln>
            <a:effectLst/>
          </c:spPr>
          <c:marker>
            <c:symbol val="none"/>
          </c:marker>
          <c:val>
            <c:numRef>
              <c:f>'Summary-Hourly-10'!$BD$4:$BD$27</c:f>
              <c:numCache>
                <c:formatCode>0%</c:formatCode>
                <c:ptCount val="24"/>
                <c:pt idx="0">
                  <c:v>0.74332805362048671</c:v>
                </c:pt>
                <c:pt idx="1">
                  <c:v>0.82220992783364755</c:v>
                </c:pt>
                <c:pt idx="2">
                  <c:v>0.86897965516285147</c:v>
                </c:pt>
                <c:pt idx="3">
                  <c:v>0.85764408074237264</c:v>
                </c:pt>
                <c:pt idx="4">
                  <c:v>0.78948484711616262</c:v>
                </c:pt>
                <c:pt idx="5">
                  <c:v>0.78871174215861117</c:v>
                </c:pt>
                <c:pt idx="6">
                  <c:v>0.84584260681161805</c:v>
                </c:pt>
                <c:pt idx="7">
                  <c:v>0.89148002827090833</c:v>
                </c:pt>
                <c:pt idx="8">
                  <c:v>0.90008297067180043</c:v>
                </c:pt>
                <c:pt idx="9">
                  <c:v>0.85900965248709305</c:v>
                </c:pt>
                <c:pt idx="10">
                  <c:v>0.81022059552968884</c:v>
                </c:pt>
                <c:pt idx="11">
                  <c:v>0.71740980819360967</c:v>
                </c:pt>
                <c:pt idx="12">
                  <c:v>0.6029003819432952</c:v>
                </c:pt>
                <c:pt idx="13">
                  <c:v>0.48784208362421122</c:v>
                </c:pt>
                <c:pt idx="14">
                  <c:v>0.37685245605925299</c:v>
                </c:pt>
                <c:pt idx="15">
                  <c:v>0.2672380961494103</c:v>
                </c:pt>
                <c:pt idx="16">
                  <c:v>0.23466505832191858</c:v>
                </c:pt>
                <c:pt idx="17">
                  <c:v>0.18489249886502676</c:v>
                </c:pt>
                <c:pt idx="18">
                  <c:v>0.21365129790148962</c:v>
                </c:pt>
                <c:pt idx="19">
                  <c:v>0.25223924972006279</c:v>
                </c:pt>
                <c:pt idx="20">
                  <c:v>0.22632716259139898</c:v>
                </c:pt>
                <c:pt idx="21">
                  <c:v>0.36218375409734105</c:v>
                </c:pt>
                <c:pt idx="22">
                  <c:v>0.49352615369123937</c:v>
                </c:pt>
                <c:pt idx="23">
                  <c:v>0.60557181881753697</c:v>
                </c:pt>
              </c:numCache>
            </c:numRef>
          </c:val>
          <c:smooth val="0"/>
          <c:extLst>
            <c:ext xmlns:c16="http://schemas.microsoft.com/office/drawing/2014/chart" uri="{C3380CC4-5D6E-409C-BE32-E72D297353CC}">
              <c16:uniqueId val="{00000006-56E5-4BDE-B91C-7A25C9C20813}"/>
            </c:ext>
          </c:extLst>
        </c:ser>
        <c:ser>
          <c:idx val="7"/>
          <c:order val="7"/>
          <c:tx>
            <c:strRef>
              <c:f>'Summary-Hourly-10'!$BE$2</c:f>
              <c:strCache>
                <c:ptCount val="1"/>
                <c:pt idx="0">
                  <c:v>15% PRM</c:v>
                </c:pt>
              </c:strCache>
            </c:strRef>
          </c:tx>
          <c:spPr>
            <a:ln w="28575" cap="rnd">
              <a:solidFill>
                <a:schemeClr val="accent2">
                  <a:lumMod val="60000"/>
                </a:schemeClr>
              </a:solidFill>
              <a:round/>
            </a:ln>
            <a:effectLst/>
          </c:spPr>
          <c:marker>
            <c:symbol val="none"/>
          </c:marker>
          <c:val>
            <c:numRef>
              <c:f>'Summary-Hourly-10'!$BE$4:$BE$27</c:f>
              <c:numCache>
                <c:formatCode>0%</c:formatCode>
                <c:ptCount val="24"/>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numCache>
            </c:numRef>
          </c:val>
          <c:smooth val="0"/>
          <c:extLst>
            <c:ext xmlns:c16="http://schemas.microsoft.com/office/drawing/2014/chart" uri="{C3380CC4-5D6E-409C-BE32-E72D297353CC}">
              <c16:uniqueId val="{00000008-56E5-4BDE-B91C-7A25C9C20813}"/>
            </c:ext>
          </c:extLst>
        </c:ser>
        <c:dLbls>
          <c:showLegendKey val="0"/>
          <c:showVal val="0"/>
          <c:showCatName val="0"/>
          <c:showSerName val="0"/>
          <c:showPercent val="0"/>
          <c:showBubbleSize val="0"/>
        </c:dLbls>
        <c:marker val="1"/>
        <c:smooth val="0"/>
        <c:axId val="251746367"/>
        <c:axId val="251745711"/>
      </c:lineChart>
      <c:catAx>
        <c:axId val="31401505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017679"/>
        <c:crosses val="autoZero"/>
        <c:auto val="1"/>
        <c:lblAlgn val="ctr"/>
        <c:lblOffset val="100"/>
        <c:noMultiLvlLbl val="0"/>
      </c:catAx>
      <c:valAx>
        <c:axId val="3140176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015055"/>
        <c:crosses val="autoZero"/>
        <c:crossBetween val="between"/>
      </c:valAx>
      <c:valAx>
        <c:axId val="251745711"/>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1746367"/>
        <c:crosses val="max"/>
        <c:crossBetween val="between"/>
      </c:valAx>
      <c:catAx>
        <c:axId val="251746367"/>
        <c:scaling>
          <c:orientation val="minMax"/>
        </c:scaling>
        <c:delete val="1"/>
        <c:axPos val="b"/>
        <c:majorTickMark val="out"/>
        <c:minorTickMark val="none"/>
        <c:tickLblPos val="nextTo"/>
        <c:crossAx val="25174571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2021 September</a:t>
            </a:r>
            <a:r>
              <a:rPr lang="en-US" baseline="0"/>
              <a:t> Peak Load Profile and Total Generation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'Summary-Hourly-10'!$O$2</c:f>
              <c:strCache>
                <c:ptCount val="1"/>
                <c:pt idx="0">
                  <c:v>MANAGED_NET_LOAD</c:v>
                </c:pt>
              </c:strCache>
            </c:strRef>
          </c:tx>
          <c:spPr>
            <a:ln w="28575" cap="rnd">
              <a:solidFill>
                <a:schemeClr val="accent2"/>
              </a:solidFill>
              <a:round/>
            </a:ln>
            <a:effectLst/>
          </c:spPr>
          <c:marker>
            <c:symbol val="none"/>
          </c:marker>
          <c:val>
            <c:numRef>
              <c:f>'Summary-Hourly-10'!$O$29:$O$52</c:f>
              <c:numCache>
                <c:formatCode>0</c:formatCode>
                <c:ptCount val="24"/>
                <c:pt idx="0">
                  <c:v>27302.653999999999</c:v>
                </c:pt>
                <c:pt idx="1">
                  <c:v>26031.383000000002</c:v>
                </c:pt>
                <c:pt idx="2">
                  <c:v>25416.06</c:v>
                </c:pt>
                <c:pt idx="3">
                  <c:v>25527.472000000002</c:v>
                </c:pt>
                <c:pt idx="4">
                  <c:v>26620.403999999999</c:v>
                </c:pt>
                <c:pt idx="5">
                  <c:v>28841.120999999999</c:v>
                </c:pt>
                <c:pt idx="6">
                  <c:v>30073.611000000001</c:v>
                </c:pt>
                <c:pt idx="7">
                  <c:v>30228.258999999998</c:v>
                </c:pt>
                <c:pt idx="8">
                  <c:v>31129.896000000001</c:v>
                </c:pt>
                <c:pt idx="9">
                  <c:v>32375.302</c:v>
                </c:pt>
                <c:pt idx="10">
                  <c:v>33904.436999999998</c:v>
                </c:pt>
                <c:pt idx="11">
                  <c:v>35574.534</c:v>
                </c:pt>
                <c:pt idx="12">
                  <c:v>38245.453000000001</c:v>
                </c:pt>
                <c:pt idx="13">
                  <c:v>40970.527000000002</c:v>
                </c:pt>
                <c:pt idx="14">
                  <c:v>43101.417999999998</c:v>
                </c:pt>
                <c:pt idx="15">
                  <c:v>44468.58</c:v>
                </c:pt>
                <c:pt idx="16">
                  <c:v>45149.296999999999</c:v>
                </c:pt>
                <c:pt idx="17">
                  <c:v>45184.286</c:v>
                </c:pt>
                <c:pt idx="18">
                  <c:v>44861.461000000003</c:v>
                </c:pt>
                <c:pt idx="19">
                  <c:v>43520.171000000002</c:v>
                </c:pt>
                <c:pt idx="20">
                  <c:v>40737.4</c:v>
                </c:pt>
                <c:pt idx="21">
                  <c:v>36526.976000000002</c:v>
                </c:pt>
                <c:pt idx="22">
                  <c:v>33168.743000000002</c:v>
                </c:pt>
                <c:pt idx="23">
                  <c:v>30459.425999999999</c:v>
                </c:pt>
              </c:numCache>
            </c:numRef>
          </c:val>
          <c:smooth val="0"/>
          <c:extLst>
            <c:ext xmlns:c16="http://schemas.microsoft.com/office/drawing/2014/chart" uri="{C3380CC4-5D6E-409C-BE32-E72D297353CC}">
              <c16:uniqueId val="{00000000-9795-49B2-BD54-A62A9877694F}"/>
            </c:ext>
          </c:extLst>
        </c:ser>
        <c:ser>
          <c:idx val="3"/>
          <c:order val="1"/>
          <c:tx>
            <c:strRef>
              <c:f>'Summary-Hourly-10'!$AV$2</c:f>
              <c:strCache>
                <c:ptCount val="1"/>
                <c:pt idx="0">
                  <c:v>Total Resource and Intertie (Max RA)</c:v>
                </c:pt>
              </c:strCache>
            </c:strRef>
          </c:tx>
          <c:spPr>
            <a:ln w="28575" cap="rnd">
              <a:solidFill>
                <a:schemeClr val="accent4"/>
              </a:solidFill>
              <a:round/>
            </a:ln>
            <a:effectLst/>
          </c:spPr>
          <c:marker>
            <c:symbol val="none"/>
          </c:marker>
          <c:val>
            <c:numRef>
              <c:f>'Summary-Hourly-10'!$AV$29:$AV$52</c:f>
              <c:numCache>
                <c:formatCode>0</c:formatCode>
                <c:ptCount val="24"/>
                <c:pt idx="0">
                  <c:v>48999.927510676614</c:v>
                </c:pt>
                <c:pt idx="1">
                  <c:v>48934.405359313634</c:v>
                </c:pt>
                <c:pt idx="2">
                  <c:v>48842.823897636001</c:v>
                </c:pt>
                <c:pt idx="3">
                  <c:v>48782.612508272228</c:v>
                </c:pt>
                <c:pt idx="4">
                  <c:v>48748.386968824867</c:v>
                </c:pt>
                <c:pt idx="5">
                  <c:v>50808.596905094222</c:v>
                </c:pt>
                <c:pt idx="6">
                  <c:v>55283.553548293377</c:v>
                </c:pt>
                <c:pt idx="7">
                  <c:v>58340.712962608595</c:v>
                </c:pt>
                <c:pt idx="8">
                  <c:v>59563.052212132287</c:v>
                </c:pt>
                <c:pt idx="9">
                  <c:v>60291.93007016604</c:v>
                </c:pt>
                <c:pt idx="10">
                  <c:v>60557.213344104443</c:v>
                </c:pt>
                <c:pt idx="11">
                  <c:v>60218.821719213709</c:v>
                </c:pt>
                <c:pt idx="12">
                  <c:v>59623.100030257308</c:v>
                </c:pt>
                <c:pt idx="13">
                  <c:v>58527.078353633246</c:v>
                </c:pt>
                <c:pt idx="14">
                  <c:v>56932.441759765978</c:v>
                </c:pt>
                <c:pt idx="15">
                  <c:v>53249.452072217609</c:v>
                </c:pt>
                <c:pt idx="16">
                  <c:v>53001.08486166309</c:v>
                </c:pt>
                <c:pt idx="17">
                  <c:v>52844.974905894072</c:v>
                </c:pt>
                <c:pt idx="18">
                  <c:v>52915.013377169736</c:v>
                </c:pt>
                <c:pt idx="19">
                  <c:v>52608.463907198115</c:v>
                </c:pt>
                <c:pt idx="20">
                  <c:v>49102.021779489049</c:v>
                </c:pt>
                <c:pt idx="21">
                  <c:v>49113.083067756073</c:v>
                </c:pt>
                <c:pt idx="22">
                  <c:v>49125.991976332574</c:v>
                </c:pt>
                <c:pt idx="23">
                  <c:v>49098.221136343491</c:v>
                </c:pt>
              </c:numCache>
            </c:numRef>
          </c:val>
          <c:smooth val="0"/>
          <c:extLst>
            <c:ext xmlns:c16="http://schemas.microsoft.com/office/drawing/2014/chart" uri="{C3380CC4-5D6E-409C-BE32-E72D297353CC}">
              <c16:uniqueId val="{00000001-9795-49B2-BD54-A62A9877694F}"/>
            </c:ext>
          </c:extLst>
        </c:ser>
        <c:ser>
          <c:idx val="0"/>
          <c:order val="2"/>
          <c:tx>
            <c:strRef>
              <c:f>'Summary-Hourly-10'!$AV$2</c:f>
              <c:strCache>
                <c:ptCount val="1"/>
                <c:pt idx="0">
                  <c:v>Total Resource and Intertie (Max RA)</c:v>
                </c:pt>
              </c:strCache>
            </c:strRef>
          </c:tx>
          <c:spPr>
            <a:ln w="28575" cap="rnd">
              <a:solidFill>
                <a:schemeClr val="accent1"/>
              </a:solidFill>
              <a:round/>
            </a:ln>
            <a:effectLst/>
          </c:spPr>
          <c:marker>
            <c:symbol val="none"/>
          </c:marker>
          <c:val>
            <c:numRef>
              <c:f>'Summary-Hourly-10'!$AV$29:$AV$52</c:f>
              <c:numCache>
                <c:formatCode>0</c:formatCode>
                <c:ptCount val="24"/>
                <c:pt idx="0">
                  <c:v>48999.927510676614</c:v>
                </c:pt>
                <c:pt idx="1">
                  <c:v>48934.405359313634</c:v>
                </c:pt>
                <c:pt idx="2">
                  <c:v>48842.823897636001</c:v>
                </c:pt>
                <c:pt idx="3">
                  <c:v>48782.612508272228</c:v>
                </c:pt>
                <c:pt idx="4">
                  <c:v>48748.386968824867</c:v>
                </c:pt>
                <c:pt idx="5">
                  <c:v>50808.596905094222</c:v>
                </c:pt>
                <c:pt idx="6">
                  <c:v>55283.553548293377</c:v>
                </c:pt>
                <c:pt idx="7">
                  <c:v>58340.712962608595</c:v>
                </c:pt>
                <c:pt idx="8">
                  <c:v>59563.052212132287</c:v>
                </c:pt>
                <c:pt idx="9">
                  <c:v>60291.93007016604</c:v>
                </c:pt>
                <c:pt idx="10">
                  <c:v>60557.213344104443</c:v>
                </c:pt>
                <c:pt idx="11">
                  <c:v>60218.821719213709</c:v>
                </c:pt>
                <c:pt idx="12">
                  <c:v>59623.100030257308</c:v>
                </c:pt>
                <c:pt idx="13">
                  <c:v>58527.078353633246</c:v>
                </c:pt>
                <c:pt idx="14">
                  <c:v>56932.441759765978</c:v>
                </c:pt>
                <c:pt idx="15">
                  <c:v>53249.452072217609</c:v>
                </c:pt>
                <c:pt idx="16">
                  <c:v>53001.08486166309</c:v>
                </c:pt>
                <c:pt idx="17">
                  <c:v>52844.974905894072</c:v>
                </c:pt>
                <c:pt idx="18">
                  <c:v>52915.013377169736</c:v>
                </c:pt>
                <c:pt idx="19">
                  <c:v>52608.463907198115</c:v>
                </c:pt>
                <c:pt idx="20">
                  <c:v>49102.021779489049</c:v>
                </c:pt>
                <c:pt idx="21">
                  <c:v>49113.083067756073</c:v>
                </c:pt>
                <c:pt idx="22">
                  <c:v>49125.991976332574</c:v>
                </c:pt>
                <c:pt idx="23">
                  <c:v>49098.221136343491</c:v>
                </c:pt>
              </c:numCache>
            </c:numRef>
          </c:val>
          <c:smooth val="0"/>
          <c:extLst>
            <c:ext xmlns:c16="http://schemas.microsoft.com/office/drawing/2014/chart" uri="{C3380CC4-5D6E-409C-BE32-E72D297353CC}">
              <c16:uniqueId val="{00000002-9795-49B2-BD54-A62A9877694F}"/>
            </c:ext>
          </c:extLst>
        </c:ser>
        <c:ser>
          <c:idx val="2"/>
          <c:order val="3"/>
          <c:tx>
            <c:strRef>
              <c:f>'Summary-Hourly-10'!$AX$2</c:f>
              <c:strCache>
                <c:ptCount val="1"/>
                <c:pt idx="0">
                  <c:v>Total Resource and Intertie (Avg RA)</c:v>
                </c:pt>
              </c:strCache>
            </c:strRef>
          </c:tx>
          <c:spPr>
            <a:ln w="28575" cap="rnd">
              <a:solidFill>
                <a:schemeClr val="accent3"/>
              </a:solidFill>
              <a:round/>
            </a:ln>
            <a:effectLst/>
          </c:spPr>
          <c:marker>
            <c:symbol val="none"/>
          </c:marker>
          <c:val>
            <c:numRef>
              <c:f>'Summary-Hourly-10'!$AX$29:$AX$52</c:f>
              <c:numCache>
                <c:formatCode>0</c:formatCode>
                <c:ptCount val="24"/>
                <c:pt idx="0">
                  <c:v>46422.17417734328</c:v>
                </c:pt>
                <c:pt idx="1">
                  <c:v>46356.6520259803</c:v>
                </c:pt>
                <c:pt idx="2">
                  <c:v>46265.070564302667</c:v>
                </c:pt>
                <c:pt idx="3">
                  <c:v>46204.859174938894</c:v>
                </c:pt>
                <c:pt idx="4">
                  <c:v>46170.633635491533</c:v>
                </c:pt>
                <c:pt idx="5">
                  <c:v>48230.843571760888</c:v>
                </c:pt>
                <c:pt idx="6">
                  <c:v>52705.800214960043</c:v>
                </c:pt>
                <c:pt idx="7">
                  <c:v>55762.959629275261</c:v>
                </c:pt>
                <c:pt idx="8">
                  <c:v>56985.298878798953</c:v>
                </c:pt>
                <c:pt idx="9">
                  <c:v>57714.176736832706</c:v>
                </c:pt>
                <c:pt idx="10">
                  <c:v>57979.460010771109</c:v>
                </c:pt>
                <c:pt idx="11">
                  <c:v>57641.068385880375</c:v>
                </c:pt>
                <c:pt idx="12">
                  <c:v>57045.346696923974</c:v>
                </c:pt>
                <c:pt idx="13">
                  <c:v>55949.325020299912</c:v>
                </c:pt>
                <c:pt idx="14">
                  <c:v>54354.688426432644</c:v>
                </c:pt>
                <c:pt idx="15">
                  <c:v>50671.698738884275</c:v>
                </c:pt>
                <c:pt idx="16">
                  <c:v>50423.331528329756</c:v>
                </c:pt>
                <c:pt idx="17">
                  <c:v>50267.221572560738</c:v>
                </c:pt>
                <c:pt idx="18">
                  <c:v>50337.260043836402</c:v>
                </c:pt>
                <c:pt idx="19">
                  <c:v>50030.710573864781</c:v>
                </c:pt>
                <c:pt idx="20">
                  <c:v>46524.268446155715</c:v>
                </c:pt>
                <c:pt idx="21">
                  <c:v>46535.329734422739</c:v>
                </c:pt>
                <c:pt idx="22">
                  <c:v>46548.23864299924</c:v>
                </c:pt>
                <c:pt idx="23">
                  <c:v>46520.467803010157</c:v>
                </c:pt>
              </c:numCache>
            </c:numRef>
          </c:val>
          <c:smooth val="0"/>
          <c:extLst>
            <c:ext xmlns:c16="http://schemas.microsoft.com/office/drawing/2014/chart" uri="{C3380CC4-5D6E-409C-BE32-E72D297353CC}">
              <c16:uniqueId val="{00000003-9795-49B2-BD54-A62A9877694F}"/>
            </c:ext>
          </c:extLst>
        </c:ser>
        <c:dLbls>
          <c:showLegendKey val="0"/>
          <c:showVal val="0"/>
          <c:showCatName val="0"/>
          <c:showSerName val="0"/>
          <c:showPercent val="0"/>
          <c:showBubbleSize val="0"/>
        </c:dLbls>
        <c:marker val="1"/>
        <c:smooth val="0"/>
        <c:axId val="1736771096"/>
        <c:axId val="1736771752"/>
      </c:lineChart>
      <c:lineChart>
        <c:grouping val="standard"/>
        <c:varyColors val="0"/>
        <c:ser>
          <c:idx val="4"/>
          <c:order val="4"/>
          <c:tx>
            <c:strRef>
              <c:f>'Summary-Hourly-10'!$BB$2</c:f>
              <c:strCache>
                <c:ptCount val="1"/>
                <c:pt idx="0">
                  <c:v>% Margin (Max RA)</c:v>
                </c:pt>
              </c:strCache>
            </c:strRef>
          </c:tx>
          <c:spPr>
            <a:ln w="28575" cap="rnd">
              <a:solidFill>
                <a:schemeClr val="accent5"/>
              </a:solidFill>
              <a:round/>
            </a:ln>
            <a:effectLst/>
          </c:spPr>
          <c:marker>
            <c:symbol val="none"/>
          </c:marker>
          <c:val>
            <c:numRef>
              <c:f>'Summary-Hourly-10'!$BB$29:$BB$52</c:f>
              <c:numCache>
                <c:formatCode>0%</c:formatCode>
                <c:ptCount val="24"/>
                <c:pt idx="0">
                  <c:v>0.7946946663381742</c:v>
                </c:pt>
                <c:pt idx="1">
                  <c:v>0.87982349456091635</c:v>
                </c:pt>
                <c:pt idx="2">
                  <c:v>0.92173074416868694</c:v>
                </c:pt>
                <c:pt idx="3">
                  <c:v>0.91098486008611523</c:v>
                </c:pt>
                <c:pt idx="4">
                  <c:v>0.83124144054406046</c:v>
                </c:pt>
                <c:pt idx="5">
                  <c:v>0.76167205515674041</c:v>
                </c:pt>
                <c:pt idx="6">
                  <c:v>0.83827454402776491</c:v>
                </c:pt>
                <c:pt idx="7">
                  <c:v>0.93000572618517652</c:v>
                </c:pt>
                <c:pt idx="8">
                  <c:v>0.9133713846050846</c:v>
                </c:pt>
                <c:pt idx="9">
                  <c:v>0.86228162659814078</c:v>
                </c:pt>
                <c:pt idx="10">
                  <c:v>0.78611470068370248</c:v>
                </c:pt>
                <c:pt idx="11">
                  <c:v>0.69275082336183824</c:v>
                </c:pt>
                <c:pt idx="12">
                  <c:v>0.55895917954631902</c:v>
                </c:pt>
                <c:pt idx="13">
                  <c:v>0.42851661033389304</c:v>
                </c:pt>
                <c:pt idx="14">
                  <c:v>0.32089486614491386</c:v>
                </c:pt>
                <c:pt idx="15">
                  <c:v>0.19746238967418359</c:v>
                </c:pt>
                <c:pt idx="16">
                  <c:v>0.17390720085105846</c:v>
                </c:pt>
                <c:pt idx="17">
                  <c:v>0.169543210351804</c:v>
                </c:pt>
                <c:pt idx="18">
                  <c:v>0.17952051042585823</c:v>
                </c:pt>
                <c:pt idx="19">
                  <c:v>0.20882943927766534</c:v>
                </c:pt>
                <c:pt idx="20">
                  <c:v>0.20533028076138995</c:v>
                </c:pt>
                <c:pt idx="21">
                  <c:v>0.34457019020014334</c:v>
                </c:pt>
                <c:pt idx="22">
                  <c:v>0.48109296684328889</c:v>
                </c:pt>
                <c:pt idx="23">
                  <c:v>0.61192207418299649</c:v>
                </c:pt>
              </c:numCache>
            </c:numRef>
          </c:val>
          <c:smooth val="0"/>
          <c:extLst>
            <c:ext xmlns:c16="http://schemas.microsoft.com/office/drawing/2014/chart" uri="{C3380CC4-5D6E-409C-BE32-E72D297353CC}">
              <c16:uniqueId val="{00000004-9795-49B2-BD54-A62A9877694F}"/>
            </c:ext>
          </c:extLst>
        </c:ser>
        <c:ser>
          <c:idx val="5"/>
          <c:order val="5"/>
          <c:tx>
            <c:strRef>
              <c:f>'Summary-Hourly-10'!$BC$2</c:f>
              <c:strCache>
                <c:ptCount val="1"/>
                <c:pt idx="0">
                  <c:v>% Margin (Min RA)</c:v>
                </c:pt>
              </c:strCache>
            </c:strRef>
          </c:tx>
          <c:spPr>
            <a:ln w="28575" cap="rnd">
              <a:solidFill>
                <a:schemeClr val="accent6"/>
              </a:solidFill>
              <a:round/>
            </a:ln>
            <a:effectLst/>
          </c:spPr>
          <c:marker>
            <c:symbol val="none"/>
          </c:marker>
          <c:val>
            <c:numRef>
              <c:f>'Summary-Hourly-10'!$BC$29:$BC$52</c:f>
              <c:numCache>
                <c:formatCode>0%</c:formatCode>
                <c:ptCount val="24"/>
                <c:pt idx="0">
                  <c:v>0.6477338617218904</c:v>
                </c:pt>
                <c:pt idx="1">
                  <c:v>0.72568569865510535</c:v>
                </c:pt>
                <c:pt idx="2">
                  <c:v>0.76386127108749347</c:v>
                </c:pt>
                <c:pt idx="3">
                  <c:v>0.75380439192224857</c:v>
                </c:pt>
                <c:pt idx="4">
                  <c:v>0.68051420139321972</c:v>
                </c:pt>
                <c:pt idx="5">
                  <c:v>0.62255055568381779</c:v>
                </c:pt>
                <c:pt idx="6">
                  <c:v>0.70485458325218675</c:v>
                </c:pt>
                <c:pt idx="7">
                  <c:v>0.79726834293065307</c:v>
                </c:pt>
                <c:pt idx="8">
                  <c:v>0.78447856723107223</c:v>
                </c:pt>
                <c:pt idx="9">
                  <c:v>0.73834702978727551</c:v>
                </c:pt>
                <c:pt idx="10">
                  <c:v>0.66776971828508602</c:v>
                </c:pt>
                <c:pt idx="11">
                  <c:v>0.5799617141636686</c:v>
                </c:pt>
                <c:pt idx="12">
                  <c:v>0.45404683872504553</c:v>
                </c:pt>
                <c:pt idx="13">
                  <c:v>0.3305823074629537</c:v>
                </c:pt>
                <c:pt idx="14">
                  <c:v>0.2278023372633815</c:v>
                </c:pt>
                <c:pt idx="15">
                  <c:v>0.10723193932024834</c:v>
                </c:pt>
                <c:pt idx="16">
                  <c:v>8.5037157093788049E-2</c:v>
                </c:pt>
                <c:pt idx="17">
                  <c:v>8.0741984191009988E-2</c:v>
                </c:pt>
                <c:pt idx="18">
                  <c:v>9.0080266827906805E-2</c:v>
                </c:pt>
                <c:pt idx="19">
                  <c:v>0.11663265080456862</c:v>
                </c:pt>
                <c:pt idx="20">
                  <c:v>0.10683553146467493</c:v>
                </c:pt>
                <c:pt idx="21">
                  <c:v>0.23472206042339974</c:v>
                </c:pt>
                <c:pt idx="22">
                  <c:v>0.36012305248747511</c:v>
                </c:pt>
                <c:pt idx="23">
                  <c:v>0.48019208032165456</c:v>
                </c:pt>
              </c:numCache>
            </c:numRef>
          </c:val>
          <c:smooth val="0"/>
          <c:extLst>
            <c:ext xmlns:c16="http://schemas.microsoft.com/office/drawing/2014/chart" uri="{C3380CC4-5D6E-409C-BE32-E72D297353CC}">
              <c16:uniqueId val="{00000005-9795-49B2-BD54-A62A9877694F}"/>
            </c:ext>
          </c:extLst>
        </c:ser>
        <c:ser>
          <c:idx val="6"/>
          <c:order val="6"/>
          <c:tx>
            <c:strRef>
              <c:f>'Summary-Hourly-10'!$BD$2</c:f>
              <c:strCache>
                <c:ptCount val="1"/>
                <c:pt idx="0">
                  <c:v>% Margin (Avg RA)</c:v>
                </c:pt>
              </c:strCache>
            </c:strRef>
          </c:tx>
          <c:spPr>
            <a:ln w="28575" cap="rnd">
              <a:solidFill>
                <a:schemeClr val="accent1">
                  <a:lumMod val="60000"/>
                </a:schemeClr>
              </a:solidFill>
              <a:round/>
            </a:ln>
            <a:effectLst/>
          </c:spPr>
          <c:marker>
            <c:symbol val="none"/>
          </c:marker>
          <c:val>
            <c:numRef>
              <c:f>'Summary-Hourly-10'!$BD$29:$BD$52</c:f>
              <c:numCache>
                <c:formatCode>0%</c:formatCode>
                <c:ptCount val="24"/>
                <c:pt idx="0">
                  <c:v>0.70028064587945493</c:v>
                </c:pt>
                <c:pt idx="1">
                  <c:v>0.78079866236766204</c:v>
                </c:pt>
                <c:pt idx="2">
                  <c:v>0.82030852005789501</c:v>
                </c:pt>
                <c:pt idx="3">
                  <c:v>0.81000528273770667</c:v>
                </c:pt>
                <c:pt idx="4">
                  <c:v>0.73440769852672161</c:v>
                </c:pt>
                <c:pt idx="5">
                  <c:v>0.67229434569345936</c:v>
                </c:pt>
                <c:pt idx="6">
                  <c:v>0.75255975130356123</c:v>
                </c:pt>
                <c:pt idx="7">
                  <c:v>0.84472945098410279</c:v>
                </c:pt>
                <c:pt idx="8">
                  <c:v>0.83056502594158843</c:v>
                </c:pt>
                <c:pt idx="9">
                  <c:v>0.78266064473569097</c:v>
                </c:pt>
                <c:pt idx="10">
                  <c:v>0.71008473052571586</c:v>
                </c:pt>
                <c:pt idx="11">
                  <c:v>0.62029018808455438</c:v>
                </c:pt>
                <c:pt idx="12">
                  <c:v>0.49155892327707484</c:v>
                </c:pt>
                <c:pt idx="13">
                  <c:v>0.36559934951043976</c:v>
                </c:pt>
                <c:pt idx="14">
                  <c:v>0.26108817177273952</c:v>
                </c:pt>
                <c:pt idx="15">
                  <c:v>0.13949441918056016</c:v>
                </c:pt>
                <c:pt idx="16">
                  <c:v>0.11681321479556499</c:v>
                </c:pt>
                <c:pt idx="17">
                  <c:v>0.11249343571702645</c:v>
                </c:pt>
                <c:pt idx="18">
                  <c:v>0.12206020316271909</c:v>
                </c:pt>
                <c:pt idx="19">
                  <c:v>0.1495982075498917</c:v>
                </c:pt>
                <c:pt idx="20">
                  <c:v>0.14205296474874962</c:v>
                </c:pt>
                <c:pt idx="21">
                  <c:v>0.2739989681714341</c:v>
                </c:pt>
                <c:pt idx="22">
                  <c:v>0.40337662609038988</c:v>
                </c:pt>
                <c:pt idx="23">
                  <c:v>0.52729298979600459</c:v>
                </c:pt>
              </c:numCache>
            </c:numRef>
          </c:val>
          <c:smooth val="0"/>
          <c:extLst>
            <c:ext xmlns:c16="http://schemas.microsoft.com/office/drawing/2014/chart" uri="{C3380CC4-5D6E-409C-BE32-E72D297353CC}">
              <c16:uniqueId val="{00000006-9795-49B2-BD54-A62A9877694F}"/>
            </c:ext>
          </c:extLst>
        </c:ser>
        <c:ser>
          <c:idx val="7"/>
          <c:order val="7"/>
          <c:tx>
            <c:strRef>
              <c:f>'Summary-Hourly-10'!$BE$2</c:f>
              <c:strCache>
                <c:ptCount val="1"/>
                <c:pt idx="0">
                  <c:v>15% PRM</c:v>
                </c:pt>
              </c:strCache>
            </c:strRef>
          </c:tx>
          <c:spPr>
            <a:ln w="28575" cap="rnd">
              <a:solidFill>
                <a:schemeClr val="accent2">
                  <a:lumMod val="60000"/>
                </a:schemeClr>
              </a:solidFill>
              <a:round/>
            </a:ln>
            <a:effectLst/>
          </c:spPr>
          <c:marker>
            <c:symbol val="none"/>
          </c:marker>
          <c:val>
            <c:numRef>
              <c:f>'Summary-Hourly-10'!$BE$29:$BE$52</c:f>
              <c:numCache>
                <c:formatCode>0%</c:formatCode>
                <c:ptCount val="24"/>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numCache>
            </c:numRef>
          </c:val>
          <c:smooth val="0"/>
          <c:extLst>
            <c:ext xmlns:c16="http://schemas.microsoft.com/office/drawing/2014/chart" uri="{C3380CC4-5D6E-409C-BE32-E72D297353CC}">
              <c16:uniqueId val="{00000008-9795-49B2-BD54-A62A9877694F}"/>
            </c:ext>
          </c:extLst>
        </c:ser>
        <c:dLbls>
          <c:showLegendKey val="0"/>
          <c:showVal val="0"/>
          <c:showCatName val="0"/>
          <c:showSerName val="0"/>
          <c:showPercent val="0"/>
          <c:showBubbleSize val="0"/>
        </c:dLbls>
        <c:marker val="1"/>
        <c:smooth val="0"/>
        <c:axId val="314038671"/>
        <c:axId val="314021943"/>
      </c:lineChart>
      <c:catAx>
        <c:axId val="1736771096"/>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6771752"/>
        <c:crosses val="autoZero"/>
        <c:auto val="1"/>
        <c:lblAlgn val="ctr"/>
        <c:lblOffset val="100"/>
        <c:noMultiLvlLbl val="0"/>
      </c:catAx>
      <c:valAx>
        <c:axId val="1736771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6771096"/>
        <c:crosses val="autoZero"/>
        <c:crossBetween val="between"/>
      </c:valAx>
      <c:valAx>
        <c:axId val="314021943"/>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038671"/>
        <c:crosses val="max"/>
        <c:crossBetween val="between"/>
      </c:valAx>
      <c:catAx>
        <c:axId val="314038671"/>
        <c:scaling>
          <c:orientation val="minMax"/>
        </c:scaling>
        <c:delete val="1"/>
        <c:axPos val="b"/>
        <c:majorTickMark val="out"/>
        <c:minorTickMark val="none"/>
        <c:tickLblPos val="nextTo"/>
        <c:crossAx val="3140219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2021 August Peak Load</a:t>
            </a:r>
            <a:r>
              <a:rPr lang="en-US" baseline="0"/>
              <a:t> Profile and Total Generation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'Summary-Hourly-Min'!$O$2</c:f>
              <c:strCache>
                <c:ptCount val="1"/>
                <c:pt idx="0">
                  <c:v>MANAGED_NET_LOAD</c:v>
                </c:pt>
              </c:strCache>
            </c:strRef>
          </c:tx>
          <c:spPr>
            <a:ln w="28575" cap="rnd">
              <a:solidFill>
                <a:schemeClr val="accent2"/>
              </a:solidFill>
              <a:round/>
            </a:ln>
            <a:effectLst/>
          </c:spPr>
          <c:marker>
            <c:symbol val="none"/>
          </c:marker>
          <c:cat>
            <c:numRef>
              <c:f>'Summary-Hourly-Min'!$N$4:$N$27</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'Summary-Hourly-Min'!$O$4:$O$27</c:f>
              <c:numCache>
                <c:formatCode>0</c:formatCode>
                <c:ptCount val="24"/>
                <c:pt idx="0">
                  <c:v>27877.945</c:v>
                </c:pt>
                <c:pt idx="1">
                  <c:v>26530.811000000002</c:v>
                </c:pt>
                <c:pt idx="2">
                  <c:v>25820.780999999999</c:v>
                </c:pt>
                <c:pt idx="3">
                  <c:v>25848.208999999999</c:v>
                </c:pt>
                <c:pt idx="4">
                  <c:v>26829.469000000001</c:v>
                </c:pt>
                <c:pt idx="5">
                  <c:v>28469.325000000001</c:v>
                </c:pt>
                <c:pt idx="6">
                  <c:v>29778.767</c:v>
                </c:pt>
                <c:pt idx="7">
                  <c:v>30271.120999999999</c:v>
                </c:pt>
                <c:pt idx="8">
                  <c:v>30812.475999999999</c:v>
                </c:pt>
                <c:pt idx="9">
                  <c:v>31918.563999999998</c:v>
                </c:pt>
                <c:pt idx="10">
                  <c:v>33132.095000000001</c:v>
                </c:pt>
                <c:pt idx="11">
                  <c:v>34711.89</c:v>
                </c:pt>
                <c:pt idx="12">
                  <c:v>37025.646999999997</c:v>
                </c:pt>
                <c:pt idx="13">
                  <c:v>39385.904000000002</c:v>
                </c:pt>
                <c:pt idx="14">
                  <c:v>41895.345999999998</c:v>
                </c:pt>
                <c:pt idx="15">
                  <c:v>43857.076000000001</c:v>
                </c:pt>
                <c:pt idx="16">
                  <c:v>44678.796999999999</c:v>
                </c:pt>
                <c:pt idx="17">
                  <c:v>44652.766000000003</c:v>
                </c:pt>
                <c:pt idx="18">
                  <c:v>43644.203000000001</c:v>
                </c:pt>
                <c:pt idx="19">
                  <c:v>42460.959999999999</c:v>
                </c:pt>
                <c:pt idx="20">
                  <c:v>40064.355000000003</c:v>
                </c:pt>
                <c:pt idx="21">
                  <c:v>36011.231</c:v>
                </c:pt>
                <c:pt idx="22">
                  <c:v>32732.641</c:v>
                </c:pt>
                <c:pt idx="23">
                  <c:v>30397.117999999999</c:v>
                </c:pt>
              </c:numCache>
            </c:numRef>
          </c:val>
          <c:smooth val="0"/>
          <c:extLst>
            <c:ext xmlns:c16="http://schemas.microsoft.com/office/drawing/2014/chart" uri="{C3380CC4-5D6E-409C-BE32-E72D297353CC}">
              <c16:uniqueId val="{00000000-E01A-41C7-B277-58426AC38EBD}"/>
            </c:ext>
          </c:extLst>
        </c:ser>
        <c:ser>
          <c:idx val="3"/>
          <c:order val="1"/>
          <c:tx>
            <c:strRef>
              <c:f>'Summary-Hourly-Min'!$AV$2</c:f>
              <c:strCache>
                <c:ptCount val="1"/>
                <c:pt idx="0">
                  <c:v>Total Resource and Intertie (Max RA)</c:v>
                </c:pt>
              </c:strCache>
            </c:strRef>
          </c:tx>
          <c:spPr>
            <a:ln w="28575" cap="rnd">
              <a:solidFill>
                <a:schemeClr val="accent4"/>
              </a:solidFill>
              <a:round/>
            </a:ln>
            <a:effectLst/>
          </c:spPr>
          <c:marker>
            <c:symbol val="none"/>
          </c:marker>
          <c:cat>
            <c:numRef>
              <c:f>'Summary-Hourly-Min'!$N$4:$N$27</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'Summary-Hourly-Min'!$AV$4:$AV$27</c:f>
              <c:numCache>
                <c:formatCode>0</c:formatCode>
                <c:ptCount val="24"/>
                <c:pt idx="0">
                  <c:v>48502.260310526151</c:v>
                </c:pt>
                <c:pt idx="1">
                  <c:v>48267.703715209573</c:v>
                </c:pt>
                <c:pt idx="2">
                  <c:v>48020.118845197569</c:v>
                </c:pt>
                <c:pt idx="3">
                  <c:v>47906.182141923666</c:v>
                </c:pt>
                <c:pt idx="4">
                  <c:v>47894.178197895257</c:v>
                </c:pt>
                <c:pt idx="5">
                  <c:v>49812.305543470618</c:v>
                </c:pt>
                <c:pt idx="6">
                  <c:v>52716.60458404653</c:v>
                </c:pt>
                <c:pt idx="7">
                  <c:v>54693.32445651423</c:v>
                </c:pt>
                <c:pt idx="8">
                  <c:v>55691.805171806649</c:v>
                </c:pt>
                <c:pt idx="9">
                  <c:v>56838.590281218887</c:v>
                </c:pt>
                <c:pt idx="10">
                  <c:v>57217.247037790563</c:v>
                </c:pt>
                <c:pt idx="11">
                  <c:v>57407.88801895568</c:v>
                </c:pt>
                <c:pt idx="12">
                  <c:v>56955.497921878909</c:v>
                </c:pt>
                <c:pt idx="13">
                  <c:v>56212.636683161145</c:v>
                </c:pt>
                <c:pt idx="14">
                  <c:v>55215.51940431464</c:v>
                </c:pt>
                <c:pt idx="15">
                  <c:v>53412.574592394238</c:v>
                </c:pt>
                <c:pt idx="16">
                  <c:v>54082.13208478249</c:v>
                </c:pt>
                <c:pt idx="17">
                  <c:v>52422.175863976365</c:v>
                </c:pt>
                <c:pt idx="18">
                  <c:v>52686.187848063855</c:v>
                </c:pt>
                <c:pt idx="19">
                  <c:v>52836.846856823235</c:v>
                </c:pt>
                <c:pt idx="20">
                  <c:v>48861.792470729139</c:v>
                </c:pt>
                <c:pt idx="21">
                  <c:v>48840.685437963235</c:v>
                </c:pt>
                <c:pt idx="22">
                  <c:v>48704.357756567784</c:v>
                </c:pt>
                <c:pt idx="23">
                  <c:v>48639.469242796782</c:v>
                </c:pt>
              </c:numCache>
            </c:numRef>
          </c:val>
          <c:smooth val="0"/>
          <c:extLst>
            <c:ext xmlns:c16="http://schemas.microsoft.com/office/drawing/2014/chart" uri="{C3380CC4-5D6E-409C-BE32-E72D297353CC}">
              <c16:uniqueId val="{00000001-E01A-41C7-B277-58426AC38EBD}"/>
            </c:ext>
          </c:extLst>
        </c:ser>
        <c:ser>
          <c:idx val="0"/>
          <c:order val="2"/>
          <c:tx>
            <c:strRef>
              <c:f>'Summary-Hourly-Min'!$AW$2</c:f>
              <c:strCache>
                <c:ptCount val="1"/>
                <c:pt idx="0">
                  <c:v>Total Resource and Intertie (Min RA)</c:v>
                </c:pt>
              </c:strCache>
            </c:strRef>
          </c:tx>
          <c:spPr>
            <a:ln w="28575" cap="rnd">
              <a:solidFill>
                <a:schemeClr val="accent1"/>
              </a:solidFill>
              <a:round/>
            </a:ln>
            <a:effectLst/>
          </c:spPr>
          <c:marker>
            <c:symbol val="none"/>
          </c:marker>
          <c:val>
            <c:numRef>
              <c:f>'Summary-Hourly-Min'!$AW$4:$AW$27</c:f>
              <c:numCache>
                <c:formatCode>0</c:formatCode>
                <c:ptCount val="24"/>
                <c:pt idx="0">
                  <c:v>47646.280310526148</c:v>
                </c:pt>
                <c:pt idx="1">
                  <c:v>47411.723715209569</c:v>
                </c:pt>
                <c:pt idx="2">
                  <c:v>47164.138845197565</c:v>
                </c:pt>
                <c:pt idx="3">
                  <c:v>47050.202141923663</c:v>
                </c:pt>
                <c:pt idx="4">
                  <c:v>47038.198197895254</c:v>
                </c:pt>
                <c:pt idx="5">
                  <c:v>48956.325543470615</c:v>
                </c:pt>
                <c:pt idx="6">
                  <c:v>51860.624584046527</c:v>
                </c:pt>
                <c:pt idx="7">
                  <c:v>53837.344456514227</c:v>
                </c:pt>
                <c:pt idx="8">
                  <c:v>54835.825171806646</c:v>
                </c:pt>
                <c:pt idx="9">
                  <c:v>55982.610281218884</c:v>
                </c:pt>
                <c:pt idx="10">
                  <c:v>56361.26703779056</c:v>
                </c:pt>
                <c:pt idx="11">
                  <c:v>56551.908018955677</c:v>
                </c:pt>
                <c:pt idx="12">
                  <c:v>56099.517921878905</c:v>
                </c:pt>
                <c:pt idx="13">
                  <c:v>55356.656683161142</c:v>
                </c:pt>
                <c:pt idx="14">
                  <c:v>54359.539404314637</c:v>
                </c:pt>
                <c:pt idx="15">
                  <c:v>52556.594592394234</c:v>
                </c:pt>
                <c:pt idx="16">
                  <c:v>53226.152084782487</c:v>
                </c:pt>
                <c:pt idx="17">
                  <c:v>51566.195863976362</c:v>
                </c:pt>
                <c:pt idx="18">
                  <c:v>51830.207848063852</c:v>
                </c:pt>
                <c:pt idx="19">
                  <c:v>51980.866856823232</c:v>
                </c:pt>
                <c:pt idx="20">
                  <c:v>48005.812470729135</c:v>
                </c:pt>
                <c:pt idx="21">
                  <c:v>47984.705437963232</c:v>
                </c:pt>
                <c:pt idx="22">
                  <c:v>47848.377756567781</c:v>
                </c:pt>
                <c:pt idx="23">
                  <c:v>47783.489242796779</c:v>
                </c:pt>
              </c:numCache>
            </c:numRef>
          </c:val>
          <c:smooth val="0"/>
          <c:extLst>
            <c:ext xmlns:c16="http://schemas.microsoft.com/office/drawing/2014/chart" uri="{C3380CC4-5D6E-409C-BE32-E72D297353CC}">
              <c16:uniqueId val="{00000002-E01A-41C7-B277-58426AC38EBD}"/>
            </c:ext>
          </c:extLst>
        </c:ser>
        <c:ser>
          <c:idx val="2"/>
          <c:order val="3"/>
          <c:tx>
            <c:strRef>
              <c:f>'Summary-Hourly-Min'!$AX$2</c:f>
              <c:strCache>
                <c:ptCount val="1"/>
                <c:pt idx="0">
                  <c:v>Total Resource and Intertie (Avg RA)</c:v>
                </c:pt>
              </c:strCache>
            </c:strRef>
          </c:tx>
          <c:spPr>
            <a:ln w="28575" cap="rnd">
              <a:solidFill>
                <a:schemeClr val="accent3"/>
              </a:solidFill>
              <a:round/>
            </a:ln>
            <a:effectLst/>
          </c:spPr>
          <c:marker>
            <c:symbol val="none"/>
          </c:marker>
          <c:val>
            <c:numRef>
              <c:f>'Summary-Hourly-Min'!$AX$4:$AX$27</c:f>
              <c:numCache>
                <c:formatCode>0</c:formatCode>
                <c:ptCount val="24"/>
                <c:pt idx="0">
                  <c:v>48117.103643859482</c:v>
                </c:pt>
                <c:pt idx="1">
                  <c:v>47882.547048542903</c:v>
                </c:pt>
                <c:pt idx="2">
                  <c:v>47634.962178530899</c:v>
                </c:pt>
                <c:pt idx="3">
                  <c:v>47521.025475256996</c:v>
                </c:pt>
                <c:pt idx="4">
                  <c:v>47509.021531228587</c:v>
                </c:pt>
                <c:pt idx="5">
                  <c:v>49427.148876803949</c:v>
                </c:pt>
                <c:pt idx="6">
                  <c:v>52331.447917379861</c:v>
                </c:pt>
                <c:pt idx="7">
                  <c:v>54308.167789847561</c:v>
                </c:pt>
                <c:pt idx="8">
                  <c:v>55306.64850513998</c:v>
                </c:pt>
                <c:pt idx="9">
                  <c:v>56453.433614552217</c:v>
                </c:pt>
                <c:pt idx="10">
                  <c:v>56832.090371123893</c:v>
                </c:pt>
                <c:pt idx="11">
                  <c:v>57022.731352289011</c:v>
                </c:pt>
                <c:pt idx="12">
                  <c:v>56570.341255212239</c:v>
                </c:pt>
                <c:pt idx="13">
                  <c:v>55827.480016494475</c:v>
                </c:pt>
                <c:pt idx="14">
                  <c:v>54830.362737647971</c:v>
                </c:pt>
                <c:pt idx="15">
                  <c:v>53027.417925727568</c:v>
                </c:pt>
                <c:pt idx="16">
                  <c:v>53696.975418115821</c:v>
                </c:pt>
                <c:pt idx="17">
                  <c:v>52037.019197309695</c:v>
                </c:pt>
                <c:pt idx="18">
                  <c:v>52301.031181397186</c:v>
                </c:pt>
                <c:pt idx="19">
                  <c:v>52451.690190156565</c:v>
                </c:pt>
                <c:pt idx="20">
                  <c:v>48476.635804062469</c:v>
                </c:pt>
                <c:pt idx="21">
                  <c:v>48455.528771296566</c:v>
                </c:pt>
                <c:pt idx="22">
                  <c:v>48319.201089901115</c:v>
                </c:pt>
                <c:pt idx="23">
                  <c:v>48254.312576130113</c:v>
                </c:pt>
              </c:numCache>
            </c:numRef>
          </c:val>
          <c:smooth val="0"/>
          <c:extLst>
            <c:ext xmlns:c16="http://schemas.microsoft.com/office/drawing/2014/chart" uri="{C3380CC4-5D6E-409C-BE32-E72D297353CC}">
              <c16:uniqueId val="{00000003-E01A-41C7-B277-58426AC38EBD}"/>
            </c:ext>
          </c:extLst>
        </c:ser>
        <c:dLbls>
          <c:showLegendKey val="0"/>
          <c:showVal val="0"/>
          <c:showCatName val="0"/>
          <c:showSerName val="0"/>
          <c:showPercent val="0"/>
          <c:showBubbleSize val="0"/>
        </c:dLbls>
        <c:marker val="1"/>
        <c:smooth val="0"/>
        <c:axId val="314015055"/>
        <c:axId val="314017679"/>
      </c:lineChart>
      <c:lineChart>
        <c:grouping val="standard"/>
        <c:varyColors val="0"/>
        <c:ser>
          <c:idx val="4"/>
          <c:order val="4"/>
          <c:tx>
            <c:strRef>
              <c:f>'Summary-Hourly-Min'!$BB$2</c:f>
              <c:strCache>
                <c:ptCount val="1"/>
                <c:pt idx="0">
                  <c:v>% Margin (Max RA)</c:v>
                </c:pt>
              </c:strCache>
            </c:strRef>
          </c:tx>
          <c:spPr>
            <a:ln w="28575" cap="rnd">
              <a:solidFill>
                <a:schemeClr val="accent5"/>
              </a:solidFill>
              <a:round/>
            </a:ln>
            <a:effectLst/>
          </c:spPr>
          <c:marker>
            <c:symbol val="none"/>
          </c:marker>
          <c:val>
            <c:numRef>
              <c:f>'Summary-Hourly-Min'!$BB$4:$BB$27</c:f>
              <c:numCache>
                <c:formatCode>0%</c:formatCode>
                <c:ptCount val="24"/>
                <c:pt idx="0">
                  <c:v>0.73980759021248343</c:v>
                </c:pt>
                <c:pt idx="1">
                  <c:v>0.81930751062263307</c:v>
                </c:pt>
                <c:pt idx="2">
                  <c:v>0.8597469551830198</c:v>
                </c:pt>
                <c:pt idx="3">
                  <c:v>0.85336562939133109</c:v>
                </c:pt>
                <c:pt idx="4">
                  <c:v>0.78513328750171141</c:v>
                </c:pt>
                <c:pt idx="5">
                  <c:v>0.74968340638461284</c:v>
                </c:pt>
                <c:pt idx="6">
                  <c:v>0.77027492723411051</c:v>
                </c:pt>
                <c:pt idx="7">
                  <c:v>0.80678226143373521</c:v>
                </c:pt>
                <c:pt idx="8">
                  <c:v>0.80744336066360434</c:v>
                </c:pt>
                <c:pt idx="9">
                  <c:v>0.7807377011452924</c:v>
                </c:pt>
                <c:pt idx="10">
                  <c:v>0.72694322643317788</c:v>
                </c:pt>
                <c:pt idx="11">
                  <c:v>0.65383930460011486</c:v>
                </c:pt>
                <c:pt idx="12">
                  <c:v>0.53827151006649288</c:v>
                </c:pt>
                <c:pt idx="13">
                  <c:v>0.4272272811907819</c:v>
                </c:pt>
                <c:pt idx="14">
                  <c:v>0.3179392146400854</c:v>
                </c:pt>
                <c:pt idx="15">
                  <c:v>0.21787815020760246</c:v>
                </c:pt>
                <c:pt idx="16">
                  <c:v>0.21046527024401512</c:v>
                </c:pt>
                <c:pt idx="17">
                  <c:v>0.17399616104355911</c:v>
                </c:pt>
                <c:pt idx="18">
                  <c:v>0.20717493335973747</c:v>
                </c:pt>
                <c:pt idx="19">
                  <c:v>0.24436298323973918</c:v>
                </c:pt>
                <c:pt idx="20">
                  <c:v>0.21958265572300203</c:v>
                </c:pt>
                <c:pt idx="21">
                  <c:v>0.35626259035585967</c:v>
                </c:pt>
                <c:pt idx="22">
                  <c:v>0.48794464084238681</c:v>
                </c:pt>
                <c:pt idx="23">
                  <c:v>0.60013423781809794</c:v>
                </c:pt>
              </c:numCache>
            </c:numRef>
          </c:val>
          <c:smooth val="0"/>
          <c:extLst>
            <c:ext xmlns:c16="http://schemas.microsoft.com/office/drawing/2014/chart" uri="{C3380CC4-5D6E-409C-BE32-E72D297353CC}">
              <c16:uniqueId val="{00000004-E01A-41C7-B277-58426AC38EBD}"/>
            </c:ext>
          </c:extLst>
        </c:ser>
        <c:ser>
          <c:idx val="5"/>
          <c:order val="5"/>
          <c:tx>
            <c:strRef>
              <c:f>'Summary-Hourly-Min'!$BC$2</c:f>
              <c:strCache>
                <c:ptCount val="1"/>
                <c:pt idx="0">
                  <c:v>% Margin (Min RA)</c:v>
                </c:pt>
              </c:strCache>
            </c:strRef>
          </c:tx>
          <c:spPr>
            <a:ln w="28575" cap="rnd">
              <a:solidFill>
                <a:schemeClr val="accent6"/>
              </a:solidFill>
              <a:round/>
            </a:ln>
            <a:effectLst/>
          </c:spPr>
          <c:marker>
            <c:symbol val="none"/>
          </c:marker>
          <c:val>
            <c:numRef>
              <c:f>'Summary-Hourly-Min'!$BC$4:$BC$27</c:f>
              <c:numCache>
                <c:formatCode>0%</c:formatCode>
                <c:ptCount val="24"/>
                <c:pt idx="0">
                  <c:v>0.70910303146541642</c:v>
                </c:pt>
                <c:pt idx="1">
                  <c:v>0.78704389078832027</c:v>
                </c:pt>
                <c:pt idx="2">
                  <c:v>0.82659613763028961</c:v>
                </c:pt>
                <c:pt idx="3">
                  <c:v>0.8202499887680289</c:v>
                </c:pt>
                <c:pt idx="4">
                  <c:v>0.75322881708524503</c:v>
                </c:pt>
                <c:pt idx="5">
                  <c:v>0.71961665910486516</c:v>
                </c:pt>
                <c:pt idx="6">
                  <c:v>0.74153028512048624</c:v>
                </c:pt>
                <c:pt idx="7">
                  <c:v>0.77850514543264615</c:v>
                </c:pt>
                <c:pt idx="8">
                  <c:v>0.77966305504973532</c:v>
                </c:pt>
                <c:pt idx="9">
                  <c:v>0.75392007864824018</c:v>
                </c:pt>
                <c:pt idx="10">
                  <c:v>0.7011078544170104</c:v>
                </c:pt>
                <c:pt idx="11">
                  <c:v>0.62917974270360033</c:v>
                </c:pt>
                <c:pt idx="12">
                  <c:v>0.51515294038964154</c:v>
                </c:pt>
                <c:pt idx="13">
                  <c:v>0.40549412508498317</c:v>
                </c:pt>
                <c:pt idx="14">
                  <c:v>0.29750782829946409</c:v>
                </c:pt>
                <c:pt idx="15">
                  <c:v>0.19836066117116957</c:v>
                </c:pt>
                <c:pt idx="16">
                  <c:v>0.19130674187092567</c:v>
                </c:pt>
                <c:pt idx="17">
                  <c:v>0.15482646391886132</c:v>
                </c:pt>
                <c:pt idx="18">
                  <c:v>0.18756224848610137</c:v>
                </c:pt>
                <c:pt idx="19">
                  <c:v>0.22420375933147138</c:v>
                </c:pt>
                <c:pt idx="20">
                  <c:v>0.19821752954038899</c:v>
                </c:pt>
                <c:pt idx="21">
                  <c:v>0.33249278365305623</c:v>
                </c:pt>
                <c:pt idx="22">
                  <c:v>0.46179398590439991</c:v>
                </c:pt>
                <c:pt idx="23">
                  <c:v>0.57197433134275366</c:v>
                </c:pt>
              </c:numCache>
            </c:numRef>
          </c:val>
          <c:smooth val="0"/>
          <c:extLst>
            <c:ext xmlns:c16="http://schemas.microsoft.com/office/drawing/2014/chart" uri="{C3380CC4-5D6E-409C-BE32-E72D297353CC}">
              <c16:uniqueId val="{00000005-E01A-41C7-B277-58426AC38EBD}"/>
            </c:ext>
          </c:extLst>
        </c:ser>
        <c:ser>
          <c:idx val="6"/>
          <c:order val="6"/>
          <c:tx>
            <c:strRef>
              <c:f>'Summary-Hourly-Min'!$BD$2</c:f>
              <c:strCache>
                <c:ptCount val="1"/>
                <c:pt idx="0">
                  <c:v>% Margin (Avg RA)</c:v>
                </c:pt>
              </c:strCache>
            </c:strRef>
          </c:tx>
          <c:spPr>
            <a:ln w="28575" cap="rnd">
              <a:solidFill>
                <a:schemeClr val="accent1">
                  <a:lumMod val="60000"/>
                </a:schemeClr>
              </a:solidFill>
              <a:round/>
            </a:ln>
            <a:effectLst/>
          </c:spPr>
          <c:marker>
            <c:symbol val="none"/>
          </c:marker>
          <c:val>
            <c:numRef>
              <c:f>'Summary-Hourly-Min'!$BD$4:$BD$27</c:f>
              <c:numCache>
                <c:formatCode>0%</c:formatCode>
                <c:ptCount val="24"/>
                <c:pt idx="0">
                  <c:v>0.72599177033527695</c:v>
                </c:pt>
                <c:pt idx="1">
                  <c:v>0.80479017579006162</c:v>
                </c:pt>
                <c:pt idx="2">
                  <c:v>0.84483041696263572</c:v>
                </c:pt>
                <c:pt idx="3">
                  <c:v>0.83846491937824386</c:v>
                </c:pt>
                <c:pt idx="4">
                  <c:v>0.77077755550169802</c:v>
                </c:pt>
                <c:pt idx="5">
                  <c:v>0.73615457608510027</c:v>
                </c:pt>
                <c:pt idx="6">
                  <c:v>0.75734099122975307</c:v>
                </c:pt>
                <c:pt idx="7">
                  <c:v>0.79405869342755964</c:v>
                </c:pt>
                <c:pt idx="8">
                  <c:v>0.7949433374046273</c:v>
                </c:pt>
                <c:pt idx="9">
                  <c:v>0.76867084667569063</c:v>
                </c:pt>
                <c:pt idx="10">
                  <c:v>0.71531834528193561</c:v>
                </c:pt>
                <c:pt idx="11">
                  <c:v>0.64274349084100613</c:v>
                </c:pt>
                <c:pt idx="12">
                  <c:v>0.52786908099707863</c:v>
                </c:pt>
                <c:pt idx="13">
                  <c:v>0.41744823265944264</c:v>
                </c:pt>
                <c:pt idx="14">
                  <c:v>0.3087459102891279</c:v>
                </c:pt>
                <c:pt idx="15">
                  <c:v>0.20909606298713501</c:v>
                </c:pt>
                <c:pt idx="16">
                  <c:v>0.20184470092415027</c:v>
                </c:pt>
                <c:pt idx="17">
                  <c:v>0.16537056623344881</c:v>
                </c:pt>
                <c:pt idx="18">
                  <c:v>0.19835001183083087</c:v>
                </c:pt>
                <c:pt idx="19">
                  <c:v>0.23529214106691337</c:v>
                </c:pt>
                <c:pt idx="20">
                  <c:v>0.20996920589542661</c:v>
                </c:pt>
                <c:pt idx="21">
                  <c:v>0.34556713074586554</c:v>
                </c:pt>
                <c:pt idx="22">
                  <c:v>0.47617789502231472</c:v>
                </c:pt>
                <c:pt idx="23">
                  <c:v>0.58746340939723674</c:v>
                </c:pt>
              </c:numCache>
            </c:numRef>
          </c:val>
          <c:smooth val="0"/>
          <c:extLst>
            <c:ext xmlns:c16="http://schemas.microsoft.com/office/drawing/2014/chart" uri="{C3380CC4-5D6E-409C-BE32-E72D297353CC}">
              <c16:uniqueId val="{00000006-E01A-41C7-B277-58426AC38EBD}"/>
            </c:ext>
          </c:extLst>
        </c:ser>
        <c:ser>
          <c:idx val="7"/>
          <c:order val="7"/>
          <c:tx>
            <c:strRef>
              <c:f>'Summary-Hourly-Min'!$BE$2</c:f>
              <c:strCache>
                <c:ptCount val="1"/>
                <c:pt idx="0">
                  <c:v>15% PRM</c:v>
                </c:pt>
              </c:strCache>
            </c:strRef>
          </c:tx>
          <c:spPr>
            <a:ln w="28575" cap="rnd">
              <a:solidFill>
                <a:schemeClr val="accent2">
                  <a:lumMod val="60000"/>
                </a:schemeClr>
              </a:solidFill>
              <a:round/>
            </a:ln>
            <a:effectLst/>
          </c:spPr>
          <c:marker>
            <c:symbol val="none"/>
          </c:marker>
          <c:val>
            <c:numRef>
              <c:f>'Summary-Hourly-Min'!$BE$4:$BE$27</c:f>
              <c:numCache>
                <c:formatCode>0%</c:formatCode>
                <c:ptCount val="24"/>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numCache>
            </c:numRef>
          </c:val>
          <c:smooth val="0"/>
          <c:extLst>
            <c:ext xmlns:c16="http://schemas.microsoft.com/office/drawing/2014/chart" uri="{C3380CC4-5D6E-409C-BE32-E72D297353CC}">
              <c16:uniqueId val="{00000007-E01A-41C7-B277-58426AC38EBD}"/>
            </c:ext>
          </c:extLst>
        </c:ser>
        <c:dLbls>
          <c:showLegendKey val="0"/>
          <c:showVal val="0"/>
          <c:showCatName val="0"/>
          <c:showSerName val="0"/>
          <c:showPercent val="0"/>
          <c:showBubbleSize val="0"/>
        </c:dLbls>
        <c:marker val="1"/>
        <c:smooth val="0"/>
        <c:axId val="251746367"/>
        <c:axId val="251745711"/>
      </c:lineChart>
      <c:catAx>
        <c:axId val="31401505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017679"/>
        <c:crosses val="autoZero"/>
        <c:auto val="1"/>
        <c:lblAlgn val="ctr"/>
        <c:lblOffset val="100"/>
        <c:noMultiLvlLbl val="0"/>
      </c:catAx>
      <c:valAx>
        <c:axId val="3140176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015055"/>
        <c:crosses val="autoZero"/>
        <c:crossBetween val="between"/>
      </c:valAx>
      <c:valAx>
        <c:axId val="251745711"/>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1746367"/>
        <c:crosses val="max"/>
        <c:crossBetween val="between"/>
      </c:valAx>
      <c:catAx>
        <c:axId val="251746367"/>
        <c:scaling>
          <c:orientation val="minMax"/>
        </c:scaling>
        <c:delete val="1"/>
        <c:axPos val="b"/>
        <c:majorTickMark val="out"/>
        <c:minorTickMark val="none"/>
        <c:tickLblPos val="nextTo"/>
        <c:crossAx val="25174571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2021 September</a:t>
            </a:r>
            <a:r>
              <a:rPr lang="en-US" baseline="0"/>
              <a:t> Peak Load Profile and Total Generation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'Summary-Hourly-Min'!$O$2</c:f>
              <c:strCache>
                <c:ptCount val="1"/>
                <c:pt idx="0">
                  <c:v>MANAGED_NET_LOAD</c:v>
                </c:pt>
              </c:strCache>
            </c:strRef>
          </c:tx>
          <c:spPr>
            <a:ln w="28575" cap="rnd">
              <a:solidFill>
                <a:schemeClr val="accent2"/>
              </a:solidFill>
              <a:round/>
            </a:ln>
            <a:effectLst/>
          </c:spPr>
          <c:marker>
            <c:symbol val="none"/>
          </c:marker>
          <c:val>
            <c:numRef>
              <c:f>'Summary-Hourly-Min'!$O$29:$O$52</c:f>
              <c:numCache>
                <c:formatCode>0</c:formatCode>
                <c:ptCount val="24"/>
                <c:pt idx="0">
                  <c:v>27302.653999999999</c:v>
                </c:pt>
                <c:pt idx="1">
                  <c:v>26031.383000000002</c:v>
                </c:pt>
                <c:pt idx="2">
                  <c:v>25416.06</c:v>
                </c:pt>
                <c:pt idx="3">
                  <c:v>25527.472000000002</c:v>
                </c:pt>
                <c:pt idx="4">
                  <c:v>26620.403999999999</c:v>
                </c:pt>
                <c:pt idx="5">
                  <c:v>28841.120999999999</c:v>
                </c:pt>
                <c:pt idx="6">
                  <c:v>30073.611000000001</c:v>
                </c:pt>
                <c:pt idx="7">
                  <c:v>30228.258999999998</c:v>
                </c:pt>
                <c:pt idx="8">
                  <c:v>31129.896000000001</c:v>
                </c:pt>
                <c:pt idx="9">
                  <c:v>32375.302</c:v>
                </c:pt>
                <c:pt idx="10">
                  <c:v>33904.436999999998</c:v>
                </c:pt>
                <c:pt idx="11">
                  <c:v>35574.534</c:v>
                </c:pt>
                <c:pt idx="12">
                  <c:v>38245.453000000001</c:v>
                </c:pt>
                <c:pt idx="13">
                  <c:v>40970.527000000002</c:v>
                </c:pt>
                <c:pt idx="14">
                  <c:v>43101.417999999998</c:v>
                </c:pt>
                <c:pt idx="15">
                  <c:v>44468.58</c:v>
                </c:pt>
                <c:pt idx="16">
                  <c:v>45149.296999999999</c:v>
                </c:pt>
                <c:pt idx="17">
                  <c:v>45184.286</c:v>
                </c:pt>
                <c:pt idx="18">
                  <c:v>44861.461000000003</c:v>
                </c:pt>
                <c:pt idx="19">
                  <c:v>43520.171000000002</c:v>
                </c:pt>
                <c:pt idx="20">
                  <c:v>40737.4</c:v>
                </c:pt>
                <c:pt idx="21">
                  <c:v>36526.976000000002</c:v>
                </c:pt>
                <c:pt idx="22">
                  <c:v>33168.743000000002</c:v>
                </c:pt>
                <c:pt idx="23">
                  <c:v>30459.425999999999</c:v>
                </c:pt>
              </c:numCache>
            </c:numRef>
          </c:val>
          <c:smooth val="0"/>
          <c:extLst>
            <c:ext xmlns:c16="http://schemas.microsoft.com/office/drawing/2014/chart" uri="{C3380CC4-5D6E-409C-BE32-E72D297353CC}">
              <c16:uniqueId val="{00000000-B415-4DE8-A680-4040344FA17C}"/>
            </c:ext>
          </c:extLst>
        </c:ser>
        <c:ser>
          <c:idx val="3"/>
          <c:order val="1"/>
          <c:tx>
            <c:strRef>
              <c:f>'Summary-Hourly-Min'!$AV$2</c:f>
              <c:strCache>
                <c:ptCount val="1"/>
                <c:pt idx="0">
                  <c:v>Total Resource and Intertie (Max RA)</c:v>
                </c:pt>
              </c:strCache>
            </c:strRef>
          </c:tx>
          <c:spPr>
            <a:ln w="28575" cap="rnd">
              <a:solidFill>
                <a:schemeClr val="accent4"/>
              </a:solidFill>
              <a:round/>
            </a:ln>
            <a:effectLst/>
          </c:spPr>
          <c:marker>
            <c:symbol val="none"/>
          </c:marker>
          <c:val>
            <c:numRef>
              <c:f>'Summary-Hourly-Min'!$AV$29:$AV$52</c:f>
              <c:numCache>
                <c:formatCode>0</c:formatCode>
                <c:ptCount val="24"/>
                <c:pt idx="0">
                  <c:v>48708.138048023946</c:v>
                </c:pt>
                <c:pt idx="1">
                  <c:v>48660.15046623681</c:v>
                </c:pt>
                <c:pt idx="2">
                  <c:v>48638.992563934429</c:v>
                </c:pt>
                <c:pt idx="3">
                  <c:v>48572.34333517545</c:v>
                </c:pt>
                <c:pt idx="4">
                  <c:v>48550.326682881423</c:v>
                </c:pt>
                <c:pt idx="5">
                  <c:v>49977.931560268888</c:v>
                </c:pt>
                <c:pt idx="6">
                  <c:v>53322.700140863017</c:v>
                </c:pt>
                <c:pt idx="7">
                  <c:v>55936.479011081465</c:v>
                </c:pt>
                <c:pt idx="8">
                  <c:v>57551.693505590767</c:v>
                </c:pt>
                <c:pt idx="9">
                  <c:v>58294.513024183252</c:v>
                </c:pt>
                <c:pt idx="10">
                  <c:v>58676.592738512612</c:v>
                </c:pt>
                <c:pt idx="11">
                  <c:v>58197.194078861547</c:v>
                </c:pt>
                <c:pt idx="12">
                  <c:v>57359.220437320226</c:v>
                </c:pt>
                <c:pt idx="13">
                  <c:v>55950.768929535712</c:v>
                </c:pt>
                <c:pt idx="14">
                  <c:v>54160.39713626173</c:v>
                </c:pt>
                <c:pt idx="15">
                  <c:v>51663.399932031491</c:v>
                </c:pt>
                <c:pt idx="16">
                  <c:v>52339.642614538789</c:v>
                </c:pt>
                <c:pt idx="17">
                  <c:v>52376.041535613338</c:v>
                </c:pt>
                <c:pt idx="18">
                  <c:v>52454.66837038361</c:v>
                </c:pt>
                <c:pt idx="19">
                  <c:v>52131.054081891583</c:v>
                </c:pt>
                <c:pt idx="20">
                  <c:v>48734.223502611858</c:v>
                </c:pt>
                <c:pt idx="21">
                  <c:v>48798.537988593016</c:v>
                </c:pt>
                <c:pt idx="22">
                  <c:v>48776.516932756203</c:v>
                </c:pt>
                <c:pt idx="23">
                  <c:v>48753.217007586936</c:v>
                </c:pt>
              </c:numCache>
            </c:numRef>
          </c:val>
          <c:smooth val="0"/>
          <c:extLst>
            <c:ext xmlns:c16="http://schemas.microsoft.com/office/drawing/2014/chart" uri="{C3380CC4-5D6E-409C-BE32-E72D297353CC}">
              <c16:uniqueId val="{00000001-B415-4DE8-A680-4040344FA17C}"/>
            </c:ext>
          </c:extLst>
        </c:ser>
        <c:ser>
          <c:idx val="0"/>
          <c:order val="2"/>
          <c:tx>
            <c:strRef>
              <c:f>'Summary-Hourly-Min'!$AV$2</c:f>
              <c:strCache>
                <c:ptCount val="1"/>
                <c:pt idx="0">
                  <c:v>Total Resource and Intertie (Max RA)</c:v>
                </c:pt>
              </c:strCache>
            </c:strRef>
          </c:tx>
          <c:spPr>
            <a:ln w="28575" cap="rnd">
              <a:solidFill>
                <a:schemeClr val="accent1"/>
              </a:solidFill>
              <a:round/>
            </a:ln>
            <a:effectLst/>
          </c:spPr>
          <c:marker>
            <c:symbol val="none"/>
          </c:marker>
          <c:val>
            <c:numRef>
              <c:f>'Summary-Hourly-Min'!$AV$29:$AV$52</c:f>
              <c:numCache>
                <c:formatCode>0</c:formatCode>
                <c:ptCount val="24"/>
                <c:pt idx="0">
                  <c:v>48708.138048023946</c:v>
                </c:pt>
                <c:pt idx="1">
                  <c:v>48660.15046623681</c:v>
                </c:pt>
                <c:pt idx="2">
                  <c:v>48638.992563934429</c:v>
                </c:pt>
                <c:pt idx="3">
                  <c:v>48572.34333517545</c:v>
                </c:pt>
                <c:pt idx="4">
                  <c:v>48550.326682881423</c:v>
                </c:pt>
                <c:pt idx="5">
                  <c:v>49977.931560268888</c:v>
                </c:pt>
                <c:pt idx="6">
                  <c:v>53322.700140863017</c:v>
                </c:pt>
                <c:pt idx="7">
                  <c:v>55936.479011081465</c:v>
                </c:pt>
                <c:pt idx="8">
                  <c:v>57551.693505590767</c:v>
                </c:pt>
                <c:pt idx="9">
                  <c:v>58294.513024183252</c:v>
                </c:pt>
                <c:pt idx="10">
                  <c:v>58676.592738512612</c:v>
                </c:pt>
                <c:pt idx="11">
                  <c:v>58197.194078861547</c:v>
                </c:pt>
                <c:pt idx="12">
                  <c:v>57359.220437320226</c:v>
                </c:pt>
                <c:pt idx="13">
                  <c:v>55950.768929535712</c:v>
                </c:pt>
                <c:pt idx="14">
                  <c:v>54160.39713626173</c:v>
                </c:pt>
                <c:pt idx="15">
                  <c:v>51663.399932031491</c:v>
                </c:pt>
                <c:pt idx="16">
                  <c:v>52339.642614538789</c:v>
                </c:pt>
                <c:pt idx="17">
                  <c:v>52376.041535613338</c:v>
                </c:pt>
                <c:pt idx="18">
                  <c:v>52454.66837038361</c:v>
                </c:pt>
                <c:pt idx="19">
                  <c:v>52131.054081891583</c:v>
                </c:pt>
                <c:pt idx="20">
                  <c:v>48734.223502611858</c:v>
                </c:pt>
                <c:pt idx="21">
                  <c:v>48798.537988593016</c:v>
                </c:pt>
                <c:pt idx="22">
                  <c:v>48776.516932756203</c:v>
                </c:pt>
                <c:pt idx="23">
                  <c:v>48753.217007586936</c:v>
                </c:pt>
              </c:numCache>
            </c:numRef>
          </c:val>
          <c:smooth val="0"/>
          <c:extLst>
            <c:ext xmlns:c16="http://schemas.microsoft.com/office/drawing/2014/chart" uri="{C3380CC4-5D6E-409C-BE32-E72D297353CC}">
              <c16:uniqueId val="{00000002-B415-4DE8-A680-4040344FA17C}"/>
            </c:ext>
          </c:extLst>
        </c:ser>
        <c:ser>
          <c:idx val="2"/>
          <c:order val="3"/>
          <c:tx>
            <c:strRef>
              <c:f>'Summary-Hourly-Min'!$AX$2</c:f>
              <c:strCache>
                <c:ptCount val="1"/>
                <c:pt idx="0">
                  <c:v>Total Resource and Intertie (Avg RA)</c:v>
                </c:pt>
              </c:strCache>
            </c:strRef>
          </c:tx>
          <c:spPr>
            <a:ln w="28575" cap="rnd">
              <a:solidFill>
                <a:schemeClr val="accent3"/>
              </a:solidFill>
              <a:round/>
            </a:ln>
            <a:effectLst/>
          </c:spPr>
          <c:marker>
            <c:symbol val="none"/>
          </c:marker>
          <c:val>
            <c:numRef>
              <c:f>'Summary-Hourly-Min'!$AX$29:$AX$52</c:f>
              <c:numCache>
                <c:formatCode>0</c:formatCode>
                <c:ptCount val="24"/>
                <c:pt idx="0">
                  <c:v>46130.384714690612</c:v>
                </c:pt>
                <c:pt idx="1">
                  <c:v>46082.397132903476</c:v>
                </c:pt>
                <c:pt idx="2">
                  <c:v>46061.239230601095</c:v>
                </c:pt>
                <c:pt idx="3">
                  <c:v>45994.590001842116</c:v>
                </c:pt>
                <c:pt idx="4">
                  <c:v>45972.573349548089</c:v>
                </c:pt>
                <c:pt idx="5">
                  <c:v>47400.178226935554</c:v>
                </c:pt>
                <c:pt idx="6">
                  <c:v>50744.946807529683</c:v>
                </c:pt>
                <c:pt idx="7">
                  <c:v>53358.725677748131</c:v>
                </c:pt>
                <c:pt idx="8">
                  <c:v>54973.940172257433</c:v>
                </c:pt>
                <c:pt idx="9">
                  <c:v>55716.759690849918</c:v>
                </c:pt>
                <c:pt idx="10">
                  <c:v>56098.839405179278</c:v>
                </c:pt>
                <c:pt idx="11">
                  <c:v>55619.440745528213</c:v>
                </c:pt>
                <c:pt idx="12">
                  <c:v>54781.467103986892</c:v>
                </c:pt>
                <c:pt idx="13">
                  <c:v>53373.015596202378</c:v>
                </c:pt>
                <c:pt idx="14">
                  <c:v>51582.643802928396</c:v>
                </c:pt>
                <c:pt idx="15">
                  <c:v>49085.646598698157</c:v>
                </c:pt>
                <c:pt idx="16">
                  <c:v>49761.889281205455</c:v>
                </c:pt>
                <c:pt idx="17">
                  <c:v>49798.288202280004</c:v>
                </c:pt>
                <c:pt idx="18">
                  <c:v>49876.915037050276</c:v>
                </c:pt>
                <c:pt idx="19">
                  <c:v>49553.300748558249</c:v>
                </c:pt>
                <c:pt idx="20">
                  <c:v>46156.470169278524</c:v>
                </c:pt>
                <c:pt idx="21">
                  <c:v>46220.784655259682</c:v>
                </c:pt>
                <c:pt idx="22">
                  <c:v>46198.763599422869</c:v>
                </c:pt>
                <c:pt idx="23">
                  <c:v>46175.463674253602</c:v>
                </c:pt>
              </c:numCache>
            </c:numRef>
          </c:val>
          <c:smooth val="0"/>
          <c:extLst>
            <c:ext xmlns:c16="http://schemas.microsoft.com/office/drawing/2014/chart" uri="{C3380CC4-5D6E-409C-BE32-E72D297353CC}">
              <c16:uniqueId val="{00000003-B415-4DE8-A680-4040344FA17C}"/>
            </c:ext>
          </c:extLst>
        </c:ser>
        <c:dLbls>
          <c:showLegendKey val="0"/>
          <c:showVal val="0"/>
          <c:showCatName val="0"/>
          <c:showSerName val="0"/>
          <c:showPercent val="0"/>
          <c:showBubbleSize val="0"/>
        </c:dLbls>
        <c:marker val="1"/>
        <c:smooth val="0"/>
        <c:axId val="1736771096"/>
        <c:axId val="1736771752"/>
      </c:lineChart>
      <c:lineChart>
        <c:grouping val="standard"/>
        <c:varyColors val="0"/>
        <c:ser>
          <c:idx val="4"/>
          <c:order val="4"/>
          <c:tx>
            <c:strRef>
              <c:f>'Summary-Hourly-Min'!$BB$2</c:f>
              <c:strCache>
                <c:ptCount val="1"/>
                <c:pt idx="0">
                  <c:v>% Margin (Max RA)</c:v>
                </c:pt>
              </c:strCache>
            </c:strRef>
          </c:tx>
          <c:spPr>
            <a:ln w="28575" cap="rnd">
              <a:solidFill>
                <a:schemeClr val="accent5"/>
              </a:solidFill>
              <a:round/>
            </a:ln>
            <a:effectLst/>
          </c:spPr>
          <c:marker>
            <c:symbol val="none"/>
          </c:marker>
          <c:val>
            <c:numRef>
              <c:f>'Summary-Hourly-Min'!$BB$29:$BB$52</c:f>
              <c:numCache>
                <c:formatCode>0%</c:formatCode>
                <c:ptCount val="24"/>
                <c:pt idx="0">
                  <c:v>0.78400744660295474</c:v>
                </c:pt>
                <c:pt idx="1">
                  <c:v>0.86928794625459616</c:v>
                </c:pt>
                <c:pt idx="2">
                  <c:v>0.91371095928851387</c:v>
                </c:pt>
                <c:pt idx="3">
                  <c:v>0.90274788412951534</c:v>
                </c:pt>
                <c:pt idx="4">
                  <c:v>0.82380127224520805</c:v>
                </c:pt>
                <c:pt idx="5">
                  <c:v>0.73287063149413956</c:v>
                </c:pt>
                <c:pt idx="6">
                  <c:v>0.77307274942350668</c:v>
                </c:pt>
                <c:pt idx="7">
                  <c:v>0.85046975451287055</c:v>
                </c:pt>
                <c:pt idx="8">
                  <c:v>0.84875958164430632</c:v>
                </c:pt>
                <c:pt idx="9">
                  <c:v>0.80058592269450501</c:v>
                </c:pt>
                <c:pt idx="10">
                  <c:v>0.73064642655805245</c:v>
                </c:pt>
                <c:pt idx="11">
                  <c:v>0.63592287895778332</c:v>
                </c:pt>
                <c:pt idx="12">
                  <c:v>0.4997657482922277</c:v>
                </c:pt>
                <c:pt idx="13">
                  <c:v>0.3656345921431694</c:v>
                </c:pt>
                <c:pt idx="14">
                  <c:v>0.25658040151397649</c:v>
                </c:pt>
                <c:pt idx="15">
                  <c:v>0.16179558537806893</c:v>
                </c:pt>
                <c:pt idx="16">
                  <c:v>0.15925708908687528</c:v>
                </c:pt>
                <c:pt idx="17">
                  <c:v>0.15916497022025175</c:v>
                </c:pt>
                <c:pt idx="18">
                  <c:v>0.16925902993626549</c:v>
                </c:pt>
                <c:pt idx="19">
                  <c:v>0.1978595874977509</c:v>
                </c:pt>
                <c:pt idx="20">
                  <c:v>0.19630176453607387</c:v>
                </c:pt>
                <c:pt idx="21">
                  <c:v>0.33595888114562272</c:v>
                </c:pt>
                <c:pt idx="22">
                  <c:v>0.470556690458731</c:v>
                </c:pt>
                <c:pt idx="23">
                  <c:v>0.60059539557925146</c:v>
                </c:pt>
              </c:numCache>
            </c:numRef>
          </c:val>
          <c:smooth val="0"/>
          <c:extLst>
            <c:ext xmlns:c16="http://schemas.microsoft.com/office/drawing/2014/chart" uri="{C3380CC4-5D6E-409C-BE32-E72D297353CC}">
              <c16:uniqueId val="{00000004-B415-4DE8-A680-4040344FA17C}"/>
            </c:ext>
          </c:extLst>
        </c:ser>
        <c:ser>
          <c:idx val="5"/>
          <c:order val="5"/>
          <c:tx>
            <c:strRef>
              <c:f>'Summary-Hourly-Min'!$BC$2</c:f>
              <c:strCache>
                <c:ptCount val="1"/>
                <c:pt idx="0">
                  <c:v>% Margin (Min RA)</c:v>
                </c:pt>
              </c:strCache>
            </c:strRef>
          </c:tx>
          <c:spPr>
            <a:ln w="28575" cap="rnd">
              <a:solidFill>
                <a:schemeClr val="accent6"/>
              </a:solidFill>
              <a:round/>
            </a:ln>
            <a:effectLst/>
          </c:spPr>
          <c:marker>
            <c:symbol val="none"/>
          </c:marker>
          <c:val>
            <c:numRef>
              <c:f>'Summary-Hourly-Min'!$BC$29:$BC$52</c:f>
              <c:numCache>
                <c:formatCode>0%</c:formatCode>
                <c:ptCount val="24"/>
                <c:pt idx="0">
                  <c:v>0.63704664198667094</c:v>
                </c:pt>
                <c:pt idx="1">
                  <c:v>0.71515015034878515</c:v>
                </c:pt>
                <c:pt idx="2">
                  <c:v>0.75584148620732039</c:v>
                </c:pt>
                <c:pt idx="3">
                  <c:v>0.74556741596564868</c:v>
                </c:pt>
                <c:pt idx="4">
                  <c:v>0.67307403309436731</c:v>
                </c:pt>
                <c:pt idx="5">
                  <c:v>0.59374913202121693</c:v>
                </c:pt>
                <c:pt idx="6">
                  <c:v>0.63965278864792852</c:v>
                </c:pt>
                <c:pt idx="7">
                  <c:v>0.71773237125834699</c:v>
                </c:pt>
                <c:pt idx="8">
                  <c:v>0.71986676427029395</c:v>
                </c:pt>
                <c:pt idx="9">
                  <c:v>0.67665132588363974</c:v>
                </c:pt>
                <c:pt idx="10">
                  <c:v>0.61230144415943599</c:v>
                </c:pt>
                <c:pt idx="11">
                  <c:v>0.52313376975961368</c:v>
                </c:pt>
                <c:pt idx="12">
                  <c:v>0.39485340747095415</c:v>
                </c:pt>
                <c:pt idx="13">
                  <c:v>0.26770028927223005</c:v>
                </c:pt>
                <c:pt idx="14">
                  <c:v>0.16348787263244413</c:v>
                </c:pt>
                <c:pt idx="15">
                  <c:v>7.1565135024133683E-2</c:v>
                </c:pt>
                <c:pt idx="16">
                  <c:v>7.0387045329604839E-2</c:v>
                </c:pt>
                <c:pt idx="17">
                  <c:v>7.036374405945775E-2</c:v>
                </c:pt>
                <c:pt idx="18">
                  <c:v>7.9818786338314046E-2</c:v>
                </c:pt>
                <c:pt idx="19">
                  <c:v>0.10566279902465417</c:v>
                </c:pt>
                <c:pt idx="20">
                  <c:v>9.7807015239358863E-2</c:v>
                </c:pt>
                <c:pt idx="21">
                  <c:v>0.22611075136887912</c:v>
                </c:pt>
                <c:pt idx="22">
                  <c:v>0.34958677610291722</c:v>
                </c:pt>
                <c:pt idx="23">
                  <c:v>0.46886540171790952</c:v>
                </c:pt>
              </c:numCache>
            </c:numRef>
          </c:val>
          <c:smooth val="0"/>
          <c:extLst>
            <c:ext xmlns:c16="http://schemas.microsoft.com/office/drawing/2014/chart" uri="{C3380CC4-5D6E-409C-BE32-E72D297353CC}">
              <c16:uniqueId val="{00000005-B415-4DE8-A680-4040344FA17C}"/>
            </c:ext>
          </c:extLst>
        </c:ser>
        <c:ser>
          <c:idx val="6"/>
          <c:order val="6"/>
          <c:tx>
            <c:strRef>
              <c:f>'Summary-Hourly-Min'!$BD$2</c:f>
              <c:strCache>
                <c:ptCount val="1"/>
                <c:pt idx="0">
                  <c:v>% Margin (Avg RA)</c:v>
                </c:pt>
              </c:strCache>
            </c:strRef>
          </c:tx>
          <c:spPr>
            <a:ln w="28575" cap="rnd">
              <a:solidFill>
                <a:schemeClr val="accent1">
                  <a:lumMod val="60000"/>
                </a:schemeClr>
              </a:solidFill>
              <a:round/>
            </a:ln>
            <a:effectLst/>
          </c:spPr>
          <c:marker>
            <c:symbol val="none"/>
          </c:marker>
          <c:val>
            <c:numRef>
              <c:f>'Summary-Hourly-Min'!$BD$29:$BD$52</c:f>
              <c:numCache>
                <c:formatCode>0%</c:formatCode>
                <c:ptCount val="24"/>
                <c:pt idx="0">
                  <c:v>0.68959342614423547</c:v>
                </c:pt>
                <c:pt idx="1">
                  <c:v>0.77026311406134174</c:v>
                </c:pt>
                <c:pt idx="2">
                  <c:v>0.81228873517772204</c:v>
                </c:pt>
                <c:pt idx="3">
                  <c:v>0.80176830678110678</c:v>
                </c:pt>
                <c:pt idx="4">
                  <c:v>0.7269675302278692</c:v>
                </c:pt>
                <c:pt idx="5">
                  <c:v>0.64349292203085851</c:v>
                </c:pt>
                <c:pt idx="6">
                  <c:v>0.687357956699303</c:v>
                </c:pt>
                <c:pt idx="7">
                  <c:v>0.76519347931179671</c:v>
                </c:pt>
                <c:pt idx="8">
                  <c:v>0.76595322298081026</c:v>
                </c:pt>
                <c:pt idx="9">
                  <c:v>0.7209649408320552</c:v>
                </c:pt>
                <c:pt idx="10">
                  <c:v>0.65461645640006594</c:v>
                </c:pt>
                <c:pt idx="11">
                  <c:v>0.56346224368049946</c:v>
                </c:pt>
                <c:pt idx="12">
                  <c:v>0.43236549202298347</c:v>
                </c:pt>
                <c:pt idx="13">
                  <c:v>0.30271733131971612</c:v>
                </c:pt>
                <c:pt idx="14">
                  <c:v>0.19677370714180212</c:v>
                </c:pt>
                <c:pt idx="15">
                  <c:v>0.10382761488444549</c:v>
                </c:pt>
                <c:pt idx="16">
                  <c:v>0.10216310303138178</c:v>
                </c:pt>
                <c:pt idx="17">
                  <c:v>0.1021151955854742</c:v>
                </c:pt>
                <c:pt idx="18">
                  <c:v>0.11179872267312632</c:v>
                </c:pt>
                <c:pt idx="19">
                  <c:v>0.13862835576997726</c:v>
                </c:pt>
                <c:pt idx="20">
                  <c:v>0.13302444852343356</c:v>
                </c:pt>
                <c:pt idx="21">
                  <c:v>0.26538765911691348</c:v>
                </c:pt>
                <c:pt idx="22">
                  <c:v>0.39284034970583198</c:v>
                </c:pt>
                <c:pt idx="23">
                  <c:v>0.51596631119225955</c:v>
                </c:pt>
              </c:numCache>
            </c:numRef>
          </c:val>
          <c:smooth val="0"/>
          <c:extLst>
            <c:ext xmlns:c16="http://schemas.microsoft.com/office/drawing/2014/chart" uri="{C3380CC4-5D6E-409C-BE32-E72D297353CC}">
              <c16:uniqueId val="{00000006-B415-4DE8-A680-4040344FA17C}"/>
            </c:ext>
          </c:extLst>
        </c:ser>
        <c:ser>
          <c:idx val="7"/>
          <c:order val="7"/>
          <c:tx>
            <c:strRef>
              <c:f>'Summary-Hourly-Min'!$BE$2</c:f>
              <c:strCache>
                <c:ptCount val="1"/>
                <c:pt idx="0">
                  <c:v>15% PRM</c:v>
                </c:pt>
              </c:strCache>
            </c:strRef>
          </c:tx>
          <c:spPr>
            <a:ln w="28575" cap="rnd">
              <a:solidFill>
                <a:schemeClr val="accent2">
                  <a:lumMod val="60000"/>
                </a:schemeClr>
              </a:solidFill>
              <a:round/>
            </a:ln>
            <a:effectLst/>
          </c:spPr>
          <c:marker>
            <c:symbol val="none"/>
          </c:marker>
          <c:val>
            <c:numRef>
              <c:f>'Summary-Hourly-Min'!$BE$29:$BE$52</c:f>
              <c:numCache>
                <c:formatCode>0%</c:formatCode>
                <c:ptCount val="24"/>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numCache>
            </c:numRef>
          </c:val>
          <c:smooth val="0"/>
          <c:extLst>
            <c:ext xmlns:c16="http://schemas.microsoft.com/office/drawing/2014/chart" uri="{C3380CC4-5D6E-409C-BE32-E72D297353CC}">
              <c16:uniqueId val="{00000007-B415-4DE8-A680-4040344FA17C}"/>
            </c:ext>
          </c:extLst>
        </c:ser>
        <c:dLbls>
          <c:showLegendKey val="0"/>
          <c:showVal val="0"/>
          <c:showCatName val="0"/>
          <c:showSerName val="0"/>
          <c:showPercent val="0"/>
          <c:showBubbleSize val="0"/>
        </c:dLbls>
        <c:marker val="1"/>
        <c:smooth val="0"/>
        <c:axId val="314038671"/>
        <c:axId val="314021943"/>
      </c:lineChart>
      <c:catAx>
        <c:axId val="1736771096"/>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6771752"/>
        <c:crosses val="autoZero"/>
        <c:auto val="1"/>
        <c:lblAlgn val="ctr"/>
        <c:lblOffset val="100"/>
        <c:noMultiLvlLbl val="0"/>
      </c:catAx>
      <c:valAx>
        <c:axId val="1736771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6771096"/>
        <c:crosses val="autoZero"/>
        <c:crossBetween val="between"/>
      </c:valAx>
      <c:valAx>
        <c:axId val="314021943"/>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038671"/>
        <c:crosses val="max"/>
        <c:crossBetween val="between"/>
      </c:valAx>
      <c:catAx>
        <c:axId val="314038671"/>
        <c:scaling>
          <c:orientation val="minMax"/>
        </c:scaling>
        <c:delete val="1"/>
        <c:axPos val="b"/>
        <c:majorTickMark val="out"/>
        <c:minorTickMark val="none"/>
        <c:tickLblPos val="nextTo"/>
        <c:crossAx val="3140219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May - Available MIC and RA Showings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v>MIC</c:v>
          </c:tx>
          <c:spPr>
            <a:ln w="28575" cap="rnd">
              <a:solidFill>
                <a:srgbClr val="FF0000"/>
              </a:solidFill>
              <a:round/>
            </a:ln>
            <a:effectLst/>
          </c:spPr>
          <c:marker>
            <c:symbol val="none"/>
          </c:marker>
          <c:cat>
            <c:numRef>
              <c:f>'RA-Showings'!$B$2:$G$2</c:f>
              <c:numCache>
                <c:formatCode>General</c:formatCode>
                <c:ptCount val="6"/>
                <c:pt idx="0">
                  <c:v>2015</c:v>
                </c:pt>
                <c:pt idx="1">
                  <c:v>2016</c:v>
                </c:pt>
                <c:pt idx="2">
                  <c:v>2017</c:v>
                </c:pt>
                <c:pt idx="3">
                  <c:v>2018</c:v>
                </c:pt>
                <c:pt idx="4">
                  <c:v>2019</c:v>
                </c:pt>
                <c:pt idx="5">
                  <c:v>2020</c:v>
                </c:pt>
              </c:numCache>
            </c:numRef>
          </c:cat>
          <c:val>
            <c:numRef>
              <c:f>'RA-Showings'!$B$3:$G$3</c:f>
              <c:numCache>
                <c:formatCode>0</c:formatCode>
                <c:ptCount val="6"/>
                <c:pt idx="0">
                  <c:v>12138.33</c:v>
                </c:pt>
                <c:pt idx="1">
                  <c:v>11665.23</c:v>
                </c:pt>
                <c:pt idx="2">
                  <c:v>11309.93</c:v>
                </c:pt>
                <c:pt idx="3">
                  <c:v>10193</c:v>
                </c:pt>
                <c:pt idx="4">
                  <c:v>10685.38</c:v>
                </c:pt>
                <c:pt idx="5">
                  <c:v>11251.38</c:v>
                </c:pt>
              </c:numCache>
            </c:numRef>
          </c:val>
          <c:smooth val="0"/>
          <c:extLst>
            <c:ext xmlns:c16="http://schemas.microsoft.com/office/drawing/2014/chart" uri="{C3380CC4-5D6E-409C-BE32-E72D297353CC}">
              <c16:uniqueId val="{00000002-2C78-415C-9B94-F3E38C6080BA}"/>
            </c:ext>
          </c:extLst>
        </c:ser>
        <c:ser>
          <c:idx val="3"/>
          <c:order val="1"/>
          <c:tx>
            <c:v>RA Showings</c:v>
          </c:tx>
          <c:spPr>
            <a:ln w="28575" cap="rnd">
              <a:solidFill>
                <a:schemeClr val="tx1"/>
              </a:solidFill>
              <a:round/>
            </a:ln>
            <a:effectLst/>
          </c:spPr>
          <c:marker>
            <c:symbol val="none"/>
          </c:marker>
          <c:cat>
            <c:numRef>
              <c:f>'RA-Showings'!$B$2:$G$2</c:f>
              <c:numCache>
                <c:formatCode>General</c:formatCode>
                <c:ptCount val="6"/>
                <c:pt idx="0">
                  <c:v>2015</c:v>
                </c:pt>
                <c:pt idx="1">
                  <c:v>2016</c:v>
                </c:pt>
                <c:pt idx="2">
                  <c:v>2017</c:v>
                </c:pt>
                <c:pt idx="3">
                  <c:v>2018</c:v>
                </c:pt>
                <c:pt idx="4">
                  <c:v>2019</c:v>
                </c:pt>
                <c:pt idx="5">
                  <c:v>2020</c:v>
                </c:pt>
              </c:numCache>
            </c:numRef>
          </c:cat>
          <c:val>
            <c:numRef>
              <c:f>'RA-Showings'!$B$4:$G$4</c:f>
              <c:numCache>
                <c:formatCode>0</c:formatCode>
                <c:ptCount val="6"/>
                <c:pt idx="0">
                  <c:v>3254.41</c:v>
                </c:pt>
                <c:pt idx="1">
                  <c:v>3181.0599999999995</c:v>
                </c:pt>
                <c:pt idx="2">
                  <c:v>3750.47</c:v>
                </c:pt>
                <c:pt idx="3">
                  <c:v>3311.4400000000005</c:v>
                </c:pt>
                <c:pt idx="4">
                  <c:v>3498.15</c:v>
                </c:pt>
                <c:pt idx="5">
                  <c:v>3909.0099999999998</c:v>
                </c:pt>
              </c:numCache>
            </c:numRef>
          </c:val>
          <c:smooth val="0"/>
          <c:extLst>
            <c:ext xmlns:c16="http://schemas.microsoft.com/office/drawing/2014/chart" uri="{C3380CC4-5D6E-409C-BE32-E72D297353CC}">
              <c16:uniqueId val="{00000003-2C78-415C-9B94-F3E38C6080BA}"/>
            </c:ext>
          </c:extLst>
        </c:ser>
        <c:dLbls>
          <c:showLegendKey val="0"/>
          <c:showVal val="0"/>
          <c:showCatName val="0"/>
          <c:showSerName val="0"/>
          <c:showPercent val="0"/>
          <c:showBubbleSize val="0"/>
        </c:dLbls>
        <c:smooth val="0"/>
        <c:axId val="641840304"/>
        <c:axId val="641834400"/>
      </c:lineChart>
      <c:catAx>
        <c:axId val="6418403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834400"/>
        <c:crosses val="autoZero"/>
        <c:auto val="1"/>
        <c:lblAlgn val="ctr"/>
        <c:lblOffset val="100"/>
        <c:noMultiLvlLbl val="0"/>
      </c:catAx>
      <c:valAx>
        <c:axId val="641834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8403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June - Available MIC and RA Showings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0"/>
          <c:tx>
            <c:v>MIC</c:v>
          </c:tx>
          <c:spPr>
            <a:ln w="28575" cap="rnd">
              <a:solidFill>
                <a:srgbClr val="FF0000"/>
              </a:solidFill>
              <a:round/>
            </a:ln>
            <a:effectLst/>
          </c:spPr>
          <c:marker>
            <c:symbol val="none"/>
          </c:marker>
          <c:cat>
            <c:numRef>
              <c:f>'RA-Showings'!$H$2:$M$2</c:f>
              <c:numCache>
                <c:formatCode>General</c:formatCode>
                <c:ptCount val="6"/>
                <c:pt idx="0">
                  <c:v>2015</c:v>
                </c:pt>
                <c:pt idx="1">
                  <c:v>2016</c:v>
                </c:pt>
                <c:pt idx="2">
                  <c:v>2017</c:v>
                </c:pt>
                <c:pt idx="3">
                  <c:v>2018</c:v>
                </c:pt>
                <c:pt idx="4">
                  <c:v>2019</c:v>
                </c:pt>
                <c:pt idx="5">
                  <c:v>2020</c:v>
                </c:pt>
              </c:numCache>
            </c:numRef>
          </c:cat>
          <c:val>
            <c:numRef>
              <c:f>'RA-Showings'!$H$3:$M$3</c:f>
              <c:numCache>
                <c:formatCode>0</c:formatCode>
                <c:ptCount val="6"/>
                <c:pt idx="0">
                  <c:v>12138.33</c:v>
                </c:pt>
                <c:pt idx="1">
                  <c:v>11665.23</c:v>
                </c:pt>
                <c:pt idx="2">
                  <c:v>11309.93</c:v>
                </c:pt>
                <c:pt idx="3">
                  <c:v>10193</c:v>
                </c:pt>
                <c:pt idx="4">
                  <c:v>10685.38</c:v>
                </c:pt>
                <c:pt idx="5">
                  <c:v>11251.38</c:v>
                </c:pt>
              </c:numCache>
            </c:numRef>
          </c:val>
          <c:smooth val="0"/>
          <c:extLst>
            <c:ext xmlns:c16="http://schemas.microsoft.com/office/drawing/2014/chart" uri="{C3380CC4-5D6E-409C-BE32-E72D297353CC}">
              <c16:uniqueId val="{00000001-6302-4D96-9CE3-3A438B9F4A77}"/>
            </c:ext>
          </c:extLst>
        </c:ser>
        <c:ser>
          <c:idx val="0"/>
          <c:order val="1"/>
          <c:tx>
            <c:v>RA Showings</c:v>
          </c:tx>
          <c:spPr>
            <a:ln w="28575" cap="rnd">
              <a:solidFill>
                <a:schemeClr val="tx1"/>
              </a:solidFill>
              <a:round/>
            </a:ln>
            <a:effectLst/>
          </c:spPr>
          <c:marker>
            <c:symbol val="none"/>
          </c:marker>
          <c:cat>
            <c:numRef>
              <c:f>'RA-Showings'!$H$2:$M$2</c:f>
              <c:numCache>
                <c:formatCode>General</c:formatCode>
                <c:ptCount val="6"/>
                <c:pt idx="0">
                  <c:v>2015</c:v>
                </c:pt>
                <c:pt idx="1">
                  <c:v>2016</c:v>
                </c:pt>
                <c:pt idx="2">
                  <c:v>2017</c:v>
                </c:pt>
                <c:pt idx="3">
                  <c:v>2018</c:v>
                </c:pt>
                <c:pt idx="4">
                  <c:v>2019</c:v>
                </c:pt>
                <c:pt idx="5">
                  <c:v>2020</c:v>
                </c:pt>
              </c:numCache>
            </c:numRef>
          </c:cat>
          <c:val>
            <c:numRef>
              <c:f>'RA-Showings'!$H$4:$M$4</c:f>
              <c:numCache>
                <c:formatCode>0</c:formatCode>
                <c:ptCount val="6"/>
                <c:pt idx="0">
                  <c:v>3917.2000000000003</c:v>
                </c:pt>
                <c:pt idx="1">
                  <c:v>3766.74</c:v>
                </c:pt>
                <c:pt idx="2">
                  <c:v>3740.63</c:v>
                </c:pt>
                <c:pt idx="3">
                  <c:v>3310.8999999999996</c:v>
                </c:pt>
                <c:pt idx="4">
                  <c:v>4691.5</c:v>
                </c:pt>
                <c:pt idx="5">
                  <c:v>4103.9299999999994</c:v>
                </c:pt>
              </c:numCache>
            </c:numRef>
          </c:val>
          <c:smooth val="0"/>
          <c:extLst>
            <c:ext xmlns:c16="http://schemas.microsoft.com/office/drawing/2014/chart" uri="{C3380CC4-5D6E-409C-BE32-E72D297353CC}">
              <c16:uniqueId val="{00000002-6302-4D96-9CE3-3A438B9F4A77}"/>
            </c:ext>
          </c:extLst>
        </c:ser>
        <c:dLbls>
          <c:showLegendKey val="0"/>
          <c:showVal val="0"/>
          <c:showCatName val="0"/>
          <c:showSerName val="0"/>
          <c:showPercent val="0"/>
          <c:showBubbleSize val="0"/>
        </c:dLbls>
        <c:smooth val="0"/>
        <c:axId val="641840304"/>
        <c:axId val="641834400"/>
      </c:lineChart>
      <c:catAx>
        <c:axId val="6418403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834400"/>
        <c:crosses val="autoZero"/>
        <c:auto val="1"/>
        <c:lblAlgn val="ctr"/>
        <c:lblOffset val="100"/>
        <c:noMultiLvlLbl val="0"/>
      </c:catAx>
      <c:valAx>
        <c:axId val="641834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8403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June - Available MIC and RA Showings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0"/>
          <c:tx>
            <c:v>MIC</c:v>
          </c:tx>
          <c:spPr>
            <a:ln w="28575" cap="rnd">
              <a:solidFill>
                <a:srgbClr val="FF0000"/>
              </a:solidFill>
              <a:round/>
            </a:ln>
            <a:effectLst/>
          </c:spPr>
          <c:marker>
            <c:symbol val="none"/>
          </c:marker>
          <c:cat>
            <c:numRef>
              <c:f>'RA-Showings'!$N$2:$S$2</c:f>
              <c:numCache>
                <c:formatCode>General</c:formatCode>
                <c:ptCount val="6"/>
                <c:pt idx="0">
                  <c:v>2015</c:v>
                </c:pt>
                <c:pt idx="1">
                  <c:v>2016</c:v>
                </c:pt>
                <c:pt idx="2">
                  <c:v>2017</c:v>
                </c:pt>
                <c:pt idx="3">
                  <c:v>2018</c:v>
                </c:pt>
                <c:pt idx="4">
                  <c:v>2019</c:v>
                </c:pt>
                <c:pt idx="5">
                  <c:v>2020</c:v>
                </c:pt>
              </c:numCache>
            </c:numRef>
          </c:cat>
          <c:val>
            <c:numRef>
              <c:f>'RA-Showings'!$N$3:$S$3</c:f>
              <c:numCache>
                <c:formatCode>0</c:formatCode>
                <c:ptCount val="6"/>
                <c:pt idx="0">
                  <c:v>12138.33</c:v>
                </c:pt>
                <c:pt idx="1">
                  <c:v>11665.23</c:v>
                </c:pt>
                <c:pt idx="2">
                  <c:v>11309.93</c:v>
                </c:pt>
                <c:pt idx="3">
                  <c:v>10193</c:v>
                </c:pt>
                <c:pt idx="4">
                  <c:v>10685.38</c:v>
                </c:pt>
                <c:pt idx="5">
                  <c:v>11251.38</c:v>
                </c:pt>
              </c:numCache>
            </c:numRef>
          </c:val>
          <c:smooth val="0"/>
          <c:extLst>
            <c:ext xmlns:c16="http://schemas.microsoft.com/office/drawing/2014/chart" uri="{C3380CC4-5D6E-409C-BE32-E72D297353CC}">
              <c16:uniqueId val="{00000000-82A8-4801-ACB3-52471C12080A}"/>
            </c:ext>
          </c:extLst>
        </c:ser>
        <c:ser>
          <c:idx val="0"/>
          <c:order val="1"/>
          <c:tx>
            <c:v>RA Showings</c:v>
          </c:tx>
          <c:spPr>
            <a:ln w="28575" cap="rnd">
              <a:solidFill>
                <a:schemeClr val="tx1"/>
              </a:solidFill>
              <a:round/>
            </a:ln>
            <a:effectLst/>
          </c:spPr>
          <c:marker>
            <c:symbol val="none"/>
          </c:marker>
          <c:cat>
            <c:numRef>
              <c:f>'RA-Showings'!$N$2:$S$2</c:f>
              <c:numCache>
                <c:formatCode>General</c:formatCode>
                <c:ptCount val="6"/>
                <c:pt idx="0">
                  <c:v>2015</c:v>
                </c:pt>
                <c:pt idx="1">
                  <c:v>2016</c:v>
                </c:pt>
                <c:pt idx="2">
                  <c:v>2017</c:v>
                </c:pt>
                <c:pt idx="3">
                  <c:v>2018</c:v>
                </c:pt>
                <c:pt idx="4">
                  <c:v>2019</c:v>
                </c:pt>
                <c:pt idx="5">
                  <c:v>2020</c:v>
                </c:pt>
              </c:numCache>
            </c:numRef>
          </c:cat>
          <c:val>
            <c:numRef>
              <c:f>'RA-Showings'!$N$4:$S$4</c:f>
              <c:numCache>
                <c:formatCode>0</c:formatCode>
                <c:ptCount val="6"/>
                <c:pt idx="0">
                  <c:v>3840.23</c:v>
                </c:pt>
                <c:pt idx="1">
                  <c:v>5541.2800000000007</c:v>
                </c:pt>
                <c:pt idx="2">
                  <c:v>5413.4800000000005</c:v>
                </c:pt>
                <c:pt idx="3">
                  <c:v>5184.3599999999997</c:v>
                </c:pt>
                <c:pt idx="4">
                  <c:v>6197.4599999999991</c:v>
                </c:pt>
                <c:pt idx="5">
                  <c:v>5864.0399999999991</c:v>
                </c:pt>
              </c:numCache>
            </c:numRef>
          </c:val>
          <c:smooth val="0"/>
          <c:extLst>
            <c:ext xmlns:c16="http://schemas.microsoft.com/office/drawing/2014/chart" uri="{C3380CC4-5D6E-409C-BE32-E72D297353CC}">
              <c16:uniqueId val="{00000001-82A8-4801-ACB3-52471C12080A}"/>
            </c:ext>
          </c:extLst>
        </c:ser>
        <c:dLbls>
          <c:showLegendKey val="0"/>
          <c:showVal val="0"/>
          <c:showCatName val="0"/>
          <c:showSerName val="0"/>
          <c:showPercent val="0"/>
          <c:showBubbleSize val="0"/>
        </c:dLbls>
        <c:smooth val="0"/>
        <c:axId val="641840304"/>
        <c:axId val="641834400"/>
      </c:lineChart>
      <c:catAx>
        <c:axId val="6418403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834400"/>
        <c:crosses val="autoZero"/>
        <c:auto val="1"/>
        <c:lblAlgn val="ctr"/>
        <c:lblOffset val="100"/>
        <c:noMultiLvlLbl val="0"/>
      </c:catAx>
      <c:valAx>
        <c:axId val="641834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8403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June - Available MIC and RA Showings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0"/>
          <c:tx>
            <c:v>MIC</c:v>
          </c:tx>
          <c:spPr>
            <a:ln w="28575" cap="rnd">
              <a:solidFill>
                <a:srgbClr val="FF0000"/>
              </a:solidFill>
              <a:round/>
            </a:ln>
            <a:effectLst/>
          </c:spPr>
          <c:marker>
            <c:symbol val="none"/>
          </c:marker>
          <c:cat>
            <c:numRef>
              <c:f>'RA-Showings'!$T$2:$Y$2</c:f>
              <c:numCache>
                <c:formatCode>General</c:formatCode>
                <c:ptCount val="6"/>
                <c:pt idx="0">
                  <c:v>2015</c:v>
                </c:pt>
                <c:pt idx="1">
                  <c:v>2016</c:v>
                </c:pt>
                <c:pt idx="2">
                  <c:v>2017</c:v>
                </c:pt>
                <c:pt idx="3">
                  <c:v>2018</c:v>
                </c:pt>
                <c:pt idx="4">
                  <c:v>2019</c:v>
                </c:pt>
                <c:pt idx="5">
                  <c:v>2020</c:v>
                </c:pt>
              </c:numCache>
            </c:numRef>
          </c:cat>
          <c:val>
            <c:numRef>
              <c:f>'RA-Showings'!$T$3:$Y$3</c:f>
              <c:numCache>
                <c:formatCode>0</c:formatCode>
                <c:ptCount val="6"/>
                <c:pt idx="0">
                  <c:v>12138.33</c:v>
                </c:pt>
                <c:pt idx="1">
                  <c:v>11665.23</c:v>
                </c:pt>
                <c:pt idx="2">
                  <c:v>11309.93</c:v>
                </c:pt>
                <c:pt idx="3">
                  <c:v>10193</c:v>
                </c:pt>
                <c:pt idx="4">
                  <c:v>10685.38</c:v>
                </c:pt>
                <c:pt idx="5">
                  <c:v>11251.38</c:v>
                </c:pt>
              </c:numCache>
            </c:numRef>
          </c:val>
          <c:smooth val="0"/>
          <c:extLst>
            <c:ext xmlns:c16="http://schemas.microsoft.com/office/drawing/2014/chart" uri="{C3380CC4-5D6E-409C-BE32-E72D297353CC}">
              <c16:uniqueId val="{00000000-46C6-4B26-ACAF-352FED762A5D}"/>
            </c:ext>
          </c:extLst>
        </c:ser>
        <c:ser>
          <c:idx val="0"/>
          <c:order val="1"/>
          <c:tx>
            <c:v>RA Showings</c:v>
          </c:tx>
          <c:spPr>
            <a:ln w="28575" cap="rnd">
              <a:solidFill>
                <a:schemeClr val="tx1"/>
              </a:solidFill>
              <a:round/>
            </a:ln>
            <a:effectLst/>
          </c:spPr>
          <c:marker>
            <c:symbol val="none"/>
          </c:marker>
          <c:cat>
            <c:numRef>
              <c:f>'RA-Showings'!$T$2:$Y$2</c:f>
              <c:numCache>
                <c:formatCode>General</c:formatCode>
                <c:ptCount val="6"/>
                <c:pt idx="0">
                  <c:v>2015</c:v>
                </c:pt>
                <c:pt idx="1">
                  <c:v>2016</c:v>
                </c:pt>
                <c:pt idx="2">
                  <c:v>2017</c:v>
                </c:pt>
                <c:pt idx="3">
                  <c:v>2018</c:v>
                </c:pt>
                <c:pt idx="4">
                  <c:v>2019</c:v>
                </c:pt>
                <c:pt idx="5">
                  <c:v>2020</c:v>
                </c:pt>
              </c:numCache>
            </c:numRef>
          </c:cat>
          <c:val>
            <c:numRef>
              <c:f>'RA-Showings'!$T$4:$Y$4</c:f>
              <c:numCache>
                <c:formatCode>0</c:formatCode>
                <c:ptCount val="6"/>
                <c:pt idx="0">
                  <c:v>5624.0599999999995</c:v>
                </c:pt>
                <c:pt idx="1">
                  <c:v>5960.62</c:v>
                </c:pt>
                <c:pt idx="2">
                  <c:v>5652.11</c:v>
                </c:pt>
                <c:pt idx="3">
                  <c:v>6380.39</c:v>
                </c:pt>
                <c:pt idx="4">
                  <c:v>6480.04</c:v>
                </c:pt>
                <c:pt idx="5">
                  <c:v>6472.0800000000008</c:v>
                </c:pt>
              </c:numCache>
            </c:numRef>
          </c:val>
          <c:smooth val="0"/>
          <c:extLst>
            <c:ext xmlns:c16="http://schemas.microsoft.com/office/drawing/2014/chart" uri="{C3380CC4-5D6E-409C-BE32-E72D297353CC}">
              <c16:uniqueId val="{00000001-46C6-4B26-ACAF-352FED762A5D}"/>
            </c:ext>
          </c:extLst>
        </c:ser>
        <c:dLbls>
          <c:showLegendKey val="0"/>
          <c:showVal val="0"/>
          <c:showCatName val="0"/>
          <c:showSerName val="0"/>
          <c:showPercent val="0"/>
          <c:showBubbleSize val="0"/>
        </c:dLbls>
        <c:smooth val="0"/>
        <c:axId val="641840304"/>
        <c:axId val="641834400"/>
      </c:lineChart>
      <c:catAx>
        <c:axId val="6418403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834400"/>
        <c:crosses val="autoZero"/>
        <c:auto val="1"/>
        <c:lblAlgn val="ctr"/>
        <c:lblOffset val="100"/>
        <c:noMultiLvlLbl val="0"/>
      </c:catAx>
      <c:valAx>
        <c:axId val="641834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8403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June - Available MIC and RA Showings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0"/>
          <c:tx>
            <c:v>MIC</c:v>
          </c:tx>
          <c:spPr>
            <a:ln w="28575" cap="rnd">
              <a:solidFill>
                <a:srgbClr val="FF0000"/>
              </a:solidFill>
              <a:round/>
            </a:ln>
            <a:effectLst/>
          </c:spPr>
          <c:marker>
            <c:symbol val="none"/>
          </c:marker>
          <c:cat>
            <c:numRef>
              <c:f>'RA-Showings'!$Z$2:$AE$2</c:f>
              <c:numCache>
                <c:formatCode>General</c:formatCode>
                <c:ptCount val="6"/>
                <c:pt idx="0">
                  <c:v>2015</c:v>
                </c:pt>
                <c:pt idx="1">
                  <c:v>2016</c:v>
                </c:pt>
                <c:pt idx="2">
                  <c:v>2017</c:v>
                </c:pt>
                <c:pt idx="3">
                  <c:v>2018</c:v>
                </c:pt>
                <c:pt idx="4">
                  <c:v>2019</c:v>
                </c:pt>
                <c:pt idx="5">
                  <c:v>2020</c:v>
                </c:pt>
              </c:numCache>
            </c:numRef>
          </c:cat>
          <c:val>
            <c:numRef>
              <c:f>'RA-Showings'!$Z$3:$AE$3</c:f>
              <c:numCache>
                <c:formatCode>0</c:formatCode>
                <c:ptCount val="6"/>
                <c:pt idx="0">
                  <c:v>12138.33</c:v>
                </c:pt>
                <c:pt idx="1">
                  <c:v>11665.23</c:v>
                </c:pt>
                <c:pt idx="2">
                  <c:v>11309.93</c:v>
                </c:pt>
                <c:pt idx="3">
                  <c:v>10193</c:v>
                </c:pt>
                <c:pt idx="4">
                  <c:v>10685.38</c:v>
                </c:pt>
                <c:pt idx="5">
                  <c:v>11251.38</c:v>
                </c:pt>
              </c:numCache>
            </c:numRef>
          </c:val>
          <c:smooth val="0"/>
          <c:extLst>
            <c:ext xmlns:c16="http://schemas.microsoft.com/office/drawing/2014/chart" uri="{C3380CC4-5D6E-409C-BE32-E72D297353CC}">
              <c16:uniqueId val="{00000000-D57A-4774-8C14-BC54A97053B1}"/>
            </c:ext>
          </c:extLst>
        </c:ser>
        <c:ser>
          <c:idx val="0"/>
          <c:order val="1"/>
          <c:tx>
            <c:v>RA Showings</c:v>
          </c:tx>
          <c:spPr>
            <a:ln w="28575" cap="rnd">
              <a:solidFill>
                <a:schemeClr val="tx1"/>
              </a:solidFill>
              <a:round/>
            </a:ln>
            <a:effectLst/>
          </c:spPr>
          <c:marker>
            <c:symbol val="none"/>
          </c:marker>
          <c:cat>
            <c:numRef>
              <c:f>'RA-Showings'!$Z$2:$AE$2</c:f>
              <c:numCache>
                <c:formatCode>General</c:formatCode>
                <c:ptCount val="6"/>
                <c:pt idx="0">
                  <c:v>2015</c:v>
                </c:pt>
                <c:pt idx="1">
                  <c:v>2016</c:v>
                </c:pt>
                <c:pt idx="2">
                  <c:v>2017</c:v>
                </c:pt>
                <c:pt idx="3">
                  <c:v>2018</c:v>
                </c:pt>
                <c:pt idx="4">
                  <c:v>2019</c:v>
                </c:pt>
                <c:pt idx="5">
                  <c:v>2020</c:v>
                </c:pt>
              </c:numCache>
            </c:numRef>
          </c:cat>
          <c:val>
            <c:numRef>
              <c:f>'RA-Showings'!$Z$4:$AE$4</c:f>
              <c:numCache>
                <c:formatCode>0</c:formatCode>
                <c:ptCount val="6"/>
                <c:pt idx="0">
                  <c:v>4485.8599999999997</c:v>
                </c:pt>
                <c:pt idx="1">
                  <c:v>5177.7199999999993</c:v>
                </c:pt>
                <c:pt idx="2">
                  <c:v>5884.66</c:v>
                </c:pt>
                <c:pt idx="3">
                  <c:v>5813.49</c:v>
                </c:pt>
                <c:pt idx="4">
                  <c:v>5663.15</c:v>
                </c:pt>
                <c:pt idx="5">
                  <c:v>8498.2800000000007</c:v>
                </c:pt>
              </c:numCache>
            </c:numRef>
          </c:val>
          <c:smooth val="0"/>
          <c:extLst>
            <c:ext xmlns:c16="http://schemas.microsoft.com/office/drawing/2014/chart" uri="{C3380CC4-5D6E-409C-BE32-E72D297353CC}">
              <c16:uniqueId val="{00000001-D57A-4774-8C14-BC54A97053B1}"/>
            </c:ext>
          </c:extLst>
        </c:ser>
        <c:dLbls>
          <c:showLegendKey val="0"/>
          <c:showVal val="0"/>
          <c:showCatName val="0"/>
          <c:showSerName val="0"/>
          <c:showPercent val="0"/>
          <c:showBubbleSize val="0"/>
        </c:dLbls>
        <c:smooth val="0"/>
        <c:axId val="641840304"/>
        <c:axId val="641834400"/>
      </c:lineChart>
      <c:catAx>
        <c:axId val="6418403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834400"/>
        <c:crosses val="autoZero"/>
        <c:auto val="1"/>
        <c:lblAlgn val="ctr"/>
        <c:lblOffset val="100"/>
        <c:noMultiLvlLbl val="0"/>
      </c:catAx>
      <c:valAx>
        <c:axId val="641834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8403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June</a:t>
            </a:r>
            <a:r>
              <a:rPr lang="en-US" baseline="0"/>
              <a:t> 2021 Stack of Resources Plus Average Imports</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'Peak-Profile'!$Q$2</c:f>
              <c:strCache>
                <c:ptCount val="1"/>
                <c:pt idx="0">
                  <c:v>Natural Gas</c:v>
                </c:pt>
              </c:strCache>
            </c:strRef>
          </c:tx>
          <c:spPr>
            <a:solidFill>
              <a:schemeClr val="accent1"/>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'Peak-Profile'!$Q$45:$Q$48</c:f>
              <c:numCache>
                <c:formatCode>0</c:formatCode>
                <c:ptCount val="4"/>
                <c:pt idx="0">
                  <c:v>29240.970000000012</c:v>
                </c:pt>
                <c:pt idx="1">
                  <c:v>29240.970000000012</c:v>
                </c:pt>
                <c:pt idx="2">
                  <c:v>29240.970000000012</c:v>
                </c:pt>
                <c:pt idx="3">
                  <c:v>29240.970000000012</c:v>
                </c:pt>
              </c:numCache>
            </c:numRef>
          </c:val>
          <c:extLst>
            <c:ext xmlns:c16="http://schemas.microsoft.com/office/drawing/2014/chart" uri="{C3380CC4-5D6E-409C-BE32-E72D297353CC}">
              <c16:uniqueId val="{00000000-2C7E-4F98-86DE-C139E92AF49F}"/>
            </c:ext>
          </c:extLst>
        </c:ser>
        <c:ser>
          <c:idx val="1"/>
          <c:order val="1"/>
          <c:tx>
            <c:strRef>
              <c:f>'Peak-Profile'!$R$2</c:f>
              <c:strCache>
                <c:ptCount val="1"/>
                <c:pt idx="0">
                  <c:v>Nuclear</c:v>
                </c:pt>
              </c:strCache>
            </c:strRef>
          </c:tx>
          <c:spPr>
            <a:solidFill>
              <a:schemeClr val="accent2"/>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'Peak-Profile'!$R$45:$R$48</c:f>
              <c:numCache>
                <c:formatCode>0</c:formatCode>
                <c:ptCount val="4"/>
                <c:pt idx="0">
                  <c:v>2280</c:v>
                </c:pt>
                <c:pt idx="1">
                  <c:v>2280</c:v>
                </c:pt>
                <c:pt idx="2">
                  <c:v>2280</c:v>
                </c:pt>
                <c:pt idx="3">
                  <c:v>2280</c:v>
                </c:pt>
              </c:numCache>
            </c:numRef>
          </c:val>
          <c:extLst>
            <c:ext xmlns:c16="http://schemas.microsoft.com/office/drawing/2014/chart" uri="{C3380CC4-5D6E-409C-BE32-E72D297353CC}">
              <c16:uniqueId val="{00000001-2C7E-4F98-86DE-C139E92AF49F}"/>
            </c:ext>
          </c:extLst>
        </c:ser>
        <c:ser>
          <c:idx val="2"/>
          <c:order val="2"/>
          <c:tx>
            <c:strRef>
              <c:f>'Peak-Profile'!$S$2</c:f>
              <c:strCache>
                <c:ptCount val="1"/>
                <c:pt idx="0">
                  <c:v>Hydro</c:v>
                </c:pt>
              </c:strCache>
            </c:strRef>
          </c:tx>
          <c:spPr>
            <a:solidFill>
              <a:schemeClr val="accent3"/>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'Peak-Profile'!$S$45:$S$48</c:f>
              <c:numCache>
                <c:formatCode>0</c:formatCode>
                <c:ptCount val="4"/>
                <c:pt idx="0">
                  <c:v>7213.130000000001</c:v>
                </c:pt>
                <c:pt idx="1">
                  <c:v>7213.130000000001</c:v>
                </c:pt>
                <c:pt idx="2">
                  <c:v>7213.130000000001</c:v>
                </c:pt>
                <c:pt idx="3">
                  <c:v>7213.130000000001</c:v>
                </c:pt>
              </c:numCache>
            </c:numRef>
          </c:val>
          <c:extLst>
            <c:ext xmlns:c16="http://schemas.microsoft.com/office/drawing/2014/chart" uri="{C3380CC4-5D6E-409C-BE32-E72D297353CC}">
              <c16:uniqueId val="{00000002-2C7E-4F98-86DE-C139E92AF49F}"/>
            </c:ext>
          </c:extLst>
        </c:ser>
        <c:ser>
          <c:idx val="3"/>
          <c:order val="3"/>
          <c:tx>
            <c:strRef>
              <c:f>'Peak-Profile'!$T$2</c:f>
              <c:strCache>
                <c:ptCount val="1"/>
                <c:pt idx="0">
                  <c:v>Battery Storage</c:v>
                </c:pt>
              </c:strCache>
            </c:strRef>
          </c:tx>
          <c:spPr>
            <a:solidFill>
              <a:schemeClr val="accent4"/>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'Peak-Profile'!$T$45:$T$48</c:f>
              <c:numCache>
                <c:formatCode>0</c:formatCode>
                <c:ptCount val="4"/>
                <c:pt idx="0">
                  <c:v>2070.87</c:v>
                </c:pt>
                <c:pt idx="1">
                  <c:v>2070.87</c:v>
                </c:pt>
                <c:pt idx="2">
                  <c:v>2070.87</c:v>
                </c:pt>
                <c:pt idx="3">
                  <c:v>2070.87</c:v>
                </c:pt>
              </c:numCache>
            </c:numRef>
          </c:val>
          <c:extLst>
            <c:ext xmlns:c16="http://schemas.microsoft.com/office/drawing/2014/chart" uri="{C3380CC4-5D6E-409C-BE32-E72D297353CC}">
              <c16:uniqueId val="{00000003-2C7E-4F98-86DE-C139E92AF49F}"/>
            </c:ext>
          </c:extLst>
        </c:ser>
        <c:ser>
          <c:idx val="4"/>
          <c:order val="4"/>
          <c:tx>
            <c:strRef>
              <c:f>'Peak-Profile'!$U$2</c:f>
              <c:strCache>
                <c:ptCount val="1"/>
                <c:pt idx="0">
                  <c:v>Solar</c:v>
                </c:pt>
              </c:strCache>
            </c:strRef>
          </c:tx>
          <c:spPr>
            <a:solidFill>
              <a:schemeClr val="accent5"/>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'Peak-Profile'!$U$45:$U$48</c:f>
              <c:numCache>
                <c:formatCode>0</c:formatCode>
                <c:ptCount val="4"/>
                <c:pt idx="0">
                  <c:v>4148.4819999999945</c:v>
                </c:pt>
                <c:pt idx="1">
                  <c:v>4148.4819999999945</c:v>
                </c:pt>
                <c:pt idx="2">
                  <c:v>0</c:v>
                </c:pt>
                <c:pt idx="3">
                  <c:v>0</c:v>
                </c:pt>
              </c:numCache>
            </c:numRef>
          </c:val>
          <c:extLst>
            <c:ext xmlns:c16="http://schemas.microsoft.com/office/drawing/2014/chart" uri="{C3380CC4-5D6E-409C-BE32-E72D297353CC}">
              <c16:uniqueId val="{00000004-2C7E-4F98-86DE-C139E92AF49F}"/>
            </c:ext>
          </c:extLst>
        </c:ser>
        <c:ser>
          <c:idx val="5"/>
          <c:order val="5"/>
          <c:tx>
            <c:strRef>
              <c:f>'Peak-Profile'!$V$2</c:f>
              <c:strCache>
                <c:ptCount val="1"/>
                <c:pt idx="0">
                  <c:v>Wind</c:v>
                </c:pt>
              </c:strCache>
            </c:strRef>
          </c:tx>
          <c:spPr>
            <a:solidFill>
              <a:schemeClr val="accent6"/>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'Peak-Profile'!$V$45:$V$48</c:f>
              <c:numCache>
                <c:formatCode>0</c:formatCode>
                <c:ptCount val="4"/>
                <c:pt idx="0">
                  <c:v>1969.3358000000003</c:v>
                </c:pt>
                <c:pt idx="1">
                  <c:v>1969.3358000000003</c:v>
                </c:pt>
                <c:pt idx="2">
                  <c:v>1969.3358000000003</c:v>
                </c:pt>
                <c:pt idx="3">
                  <c:v>1969.3358000000003</c:v>
                </c:pt>
              </c:numCache>
            </c:numRef>
          </c:val>
          <c:extLst>
            <c:ext xmlns:c16="http://schemas.microsoft.com/office/drawing/2014/chart" uri="{C3380CC4-5D6E-409C-BE32-E72D297353CC}">
              <c16:uniqueId val="{00000005-2C7E-4F98-86DE-C139E92AF49F}"/>
            </c:ext>
          </c:extLst>
        </c:ser>
        <c:ser>
          <c:idx val="6"/>
          <c:order val="6"/>
          <c:tx>
            <c:strRef>
              <c:f>'Peak-Profile'!$W$2</c:f>
              <c:strCache>
                <c:ptCount val="1"/>
                <c:pt idx="0">
                  <c:v>Other Renewables</c:v>
                </c:pt>
              </c:strCache>
            </c:strRef>
          </c:tx>
          <c:spPr>
            <a:solidFill>
              <a:schemeClr val="accent1">
                <a:lumMod val="60000"/>
              </a:schemeClr>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'Peak-Profile'!$W$45:$W$48</c:f>
              <c:numCache>
                <c:formatCode>0</c:formatCode>
                <c:ptCount val="4"/>
                <c:pt idx="0">
                  <c:v>1759.44</c:v>
                </c:pt>
                <c:pt idx="1">
                  <c:v>1759.44</c:v>
                </c:pt>
                <c:pt idx="2">
                  <c:v>1759.44</c:v>
                </c:pt>
                <c:pt idx="3">
                  <c:v>1759.44</c:v>
                </c:pt>
              </c:numCache>
            </c:numRef>
          </c:val>
          <c:extLst>
            <c:ext xmlns:c16="http://schemas.microsoft.com/office/drawing/2014/chart" uri="{C3380CC4-5D6E-409C-BE32-E72D297353CC}">
              <c16:uniqueId val="{00000006-2C7E-4F98-86DE-C139E92AF49F}"/>
            </c:ext>
          </c:extLst>
        </c:ser>
        <c:ser>
          <c:idx val="7"/>
          <c:order val="7"/>
          <c:tx>
            <c:strRef>
              <c:f>'Peak-Profile'!$X$2</c:f>
              <c:strCache>
                <c:ptCount val="1"/>
                <c:pt idx="0">
                  <c:v>DR</c:v>
                </c:pt>
              </c:strCache>
            </c:strRef>
          </c:tx>
          <c:spPr>
            <a:solidFill>
              <a:schemeClr val="accent2">
                <a:lumMod val="60000"/>
              </a:schemeClr>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'Peak-Profile'!$X$45:$X$48</c:f>
              <c:numCache>
                <c:formatCode>0</c:formatCode>
                <c:ptCount val="4"/>
                <c:pt idx="0">
                  <c:v>1398.7800000000002</c:v>
                </c:pt>
                <c:pt idx="1">
                  <c:v>1398.7800000000002</c:v>
                </c:pt>
                <c:pt idx="2">
                  <c:v>1398.7800000000002</c:v>
                </c:pt>
                <c:pt idx="3">
                  <c:v>1398.7800000000002</c:v>
                </c:pt>
              </c:numCache>
            </c:numRef>
          </c:val>
          <c:extLst>
            <c:ext xmlns:c16="http://schemas.microsoft.com/office/drawing/2014/chart" uri="{C3380CC4-5D6E-409C-BE32-E72D297353CC}">
              <c16:uniqueId val="{00000007-2C7E-4F98-86DE-C139E92AF49F}"/>
            </c:ext>
          </c:extLst>
        </c:ser>
        <c:ser>
          <c:idx val="11"/>
          <c:order val="8"/>
          <c:tx>
            <c:strRef>
              <c:f>'Peak-Profile'!$AC$2</c:f>
              <c:strCache>
                <c:ptCount val="1"/>
                <c:pt idx="0">
                  <c:v>Average Imports</c:v>
                </c:pt>
              </c:strCache>
            </c:strRef>
          </c:tx>
          <c:spPr>
            <a:solidFill>
              <a:schemeClr val="accent6">
                <a:lumMod val="60000"/>
              </a:schemeClr>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'Peak-Profile'!$AC$45:$AC$48</c:f>
              <c:numCache>
                <c:formatCode>0</c:formatCode>
                <c:ptCount val="4"/>
                <c:pt idx="0">
                  <c:v>3922</c:v>
                </c:pt>
                <c:pt idx="1">
                  <c:v>3922</c:v>
                </c:pt>
                <c:pt idx="2">
                  <c:v>3922</c:v>
                </c:pt>
                <c:pt idx="3">
                  <c:v>3922</c:v>
                </c:pt>
              </c:numCache>
            </c:numRef>
          </c:val>
          <c:extLst>
            <c:ext xmlns:c16="http://schemas.microsoft.com/office/drawing/2014/chart" uri="{C3380CC4-5D6E-409C-BE32-E72D297353CC}">
              <c16:uniqueId val="{00000008-2C7E-4F98-86DE-C139E92AF49F}"/>
            </c:ext>
          </c:extLst>
        </c:ser>
        <c:dLbls>
          <c:showLegendKey val="0"/>
          <c:showVal val="0"/>
          <c:showCatName val="0"/>
          <c:showSerName val="0"/>
          <c:showPercent val="0"/>
          <c:showBubbleSize val="0"/>
        </c:dLbls>
        <c:gapWidth val="150"/>
        <c:overlap val="100"/>
        <c:axId val="1060039296"/>
        <c:axId val="1060032736"/>
      </c:barChart>
      <c:lineChart>
        <c:grouping val="standard"/>
        <c:varyColors val="0"/>
        <c:ser>
          <c:idx val="8"/>
          <c:order val="9"/>
          <c:tx>
            <c:strRef>
              <c:f>'Peak-Profile'!$AI$2</c:f>
              <c:strCache>
                <c:ptCount val="1"/>
                <c:pt idx="0">
                  <c:v>PRM Max Import</c:v>
                </c:pt>
              </c:strCache>
            </c:strRef>
          </c:tx>
          <c:spPr>
            <a:ln w="28575" cap="rnd">
              <a:solidFill>
                <a:schemeClr val="accent3">
                  <a:lumMod val="60000"/>
                </a:schemeClr>
              </a:solidFill>
              <a:round/>
            </a:ln>
            <a:effectLst/>
          </c:spPr>
          <c:marker>
            <c:symbol val="none"/>
          </c:marker>
          <c:val>
            <c:numRef>
              <c:f>'Peak-Profile'!$AI$45:$AI$48</c:f>
              <c:numCache>
                <c:formatCode>0%</c:formatCode>
                <c:ptCount val="4"/>
                <c:pt idx="0">
                  <c:v>0.3411311973472087</c:v>
                </c:pt>
                <c:pt idx="1">
                  <c:v>0.32233671999846875</c:v>
                </c:pt>
                <c:pt idx="2">
                  <c:v>0.23161559726276904</c:v>
                </c:pt>
                <c:pt idx="3">
                  <c:v>0.25750572266717747</c:v>
                </c:pt>
              </c:numCache>
            </c:numRef>
          </c:val>
          <c:smooth val="0"/>
          <c:extLst>
            <c:ext xmlns:c16="http://schemas.microsoft.com/office/drawing/2014/chart" uri="{C3380CC4-5D6E-409C-BE32-E72D297353CC}">
              <c16:uniqueId val="{00000000-0658-40EB-89FD-FC71D225087B}"/>
            </c:ext>
          </c:extLst>
        </c:ser>
        <c:ser>
          <c:idx val="10"/>
          <c:order val="10"/>
          <c:tx>
            <c:strRef>
              <c:f>'Peak-Profile'!$AK$2</c:f>
              <c:strCache>
                <c:ptCount val="1"/>
                <c:pt idx="0">
                  <c:v>PRM Avg Import</c:v>
                </c:pt>
              </c:strCache>
            </c:strRef>
          </c:tx>
          <c:spPr>
            <a:ln w="28575" cap="rnd">
              <a:solidFill>
                <a:schemeClr val="accent5">
                  <a:lumMod val="60000"/>
                </a:schemeClr>
              </a:solidFill>
              <a:round/>
            </a:ln>
            <a:effectLst/>
          </c:spPr>
          <c:marker>
            <c:symbol val="none"/>
          </c:marker>
          <c:val>
            <c:numRef>
              <c:f>'Peak-Profile'!$AK$45:$AK$48</c:f>
              <c:numCache>
                <c:formatCode>0%</c:formatCode>
                <c:ptCount val="4"/>
                <c:pt idx="0">
                  <c:v>0.32227754910995871</c:v>
                </c:pt>
                <c:pt idx="1">
                  <c:v>0.30374728488625602</c:v>
                </c:pt>
                <c:pt idx="2">
                  <c:v>0.21288270061028658</c:v>
                </c:pt>
                <c:pt idx="3">
                  <c:v>0.2383790367150154</c:v>
                </c:pt>
              </c:numCache>
            </c:numRef>
          </c:val>
          <c:smooth val="0"/>
          <c:extLst>
            <c:ext xmlns:c16="http://schemas.microsoft.com/office/drawing/2014/chart" uri="{C3380CC4-5D6E-409C-BE32-E72D297353CC}">
              <c16:uniqueId val="{0000000B-2C7E-4F98-86DE-C139E92AF49F}"/>
            </c:ext>
          </c:extLst>
        </c:ser>
        <c:dLbls>
          <c:showLegendKey val="0"/>
          <c:showVal val="0"/>
          <c:showCatName val="0"/>
          <c:showSerName val="0"/>
          <c:showPercent val="0"/>
          <c:showBubbleSize val="0"/>
        </c:dLbls>
        <c:marker val="1"/>
        <c:smooth val="0"/>
        <c:axId val="1060189192"/>
        <c:axId val="1060183944"/>
      </c:lineChart>
      <c:catAx>
        <c:axId val="10600392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Hour (PDT)</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032736"/>
        <c:crosses val="autoZero"/>
        <c:auto val="1"/>
        <c:lblAlgn val="ctr"/>
        <c:lblOffset val="100"/>
        <c:noMultiLvlLbl val="0"/>
      </c:catAx>
      <c:valAx>
        <c:axId val="10600327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Resource Capacity (MW)</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039296"/>
        <c:crosses val="autoZero"/>
        <c:crossBetween val="between"/>
      </c:valAx>
      <c:valAx>
        <c:axId val="1060183944"/>
        <c:scaling>
          <c:orientation val="minMax"/>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PRM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189192"/>
        <c:crosses val="max"/>
        <c:crossBetween val="between"/>
      </c:valAx>
      <c:catAx>
        <c:axId val="1060189192"/>
        <c:scaling>
          <c:orientation val="minMax"/>
        </c:scaling>
        <c:delete val="1"/>
        <c:axPos val="b"/>
        <c:majorTickMark val="out"/>
        <c:minorTickMark val="none"/>
        <c:tickLblPos val="nextTo"/>
        <c:crossAx val="106018394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June - Available MIC and RA Showings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0"/>
          <c:tx>
            <c:v>MIC</c:v>
          </c:tx>
          <c:spPr>
            <a:ln w="28575" cap="rnd">
              <a:solidFill>
                <a:srgbClr val="FF0000"/>
              </a:solidFill>
              <a:round/>
            </a:ln>
            <a:effectLst/>
          </c:spPr>
          <c:marker>
            <c:symbol val="none"/>
          </c:marker>
          <c:cat>
            <c:numRef>
              <c:f>'RA-Showings'!$AF$2:$AK$2</c:f>
              <c:numCache>
                <c:formatCode>General</c:formatCode>
                <c:ptCount val="6"/>
                <c:pt idx="0">
                  <c:v>2015</c:v>
                </c:pt>
                <c:pt idx="1">
                  <c:v>2016</c:v>
                </c:pt>
                <c:pt idx="2">
                  <c:v>2017</c:v>
                </c:pt>
                <c:pt idx="3">
                  <c:v>2018</c:v>
                </c:pt>
                <c:pt idx="4">
                  <c:v>2019</c:v>
                </c:pt>
                <c:pt idx="5">
                  <c:v>2020</c:v>
                </c:pt>
              </c:numCache>
            </c:numRef>
          </c:cat>
          <c:val>
            <c:numRef>
              <c:f>'RA-Showings'!$AF$3:$AK$3</c:f>
              <c:numCache>
                <c:formatCode>0</c:formatCode>
                <c:ptCount val="6"/>
                <c:pt idx="0">
                  <c:v>12138.33</c:v>
                </c:pt>
                <c:pt idx="1">
                  <c:v>11665.23</c:v>
                </c:pt>
                <c:pt idx="2">
                  <c:v>11309.93</c:v>
                </c:pt>
                <c:pt idx="3">
                  <c:v>10193</c:v>
                </c:pt>
                <c:pt idx="4">
                  <c:v>10685.38</c:v>
                </c:pt>
                <c:pt idx="5">
                  <c:v>11251.38</c:v>
                </c:pt>
              </c:numCache>
            </c:numRef>
          </c:val>
          <c:smooth val="0"/>
          <c:extLst>
            <c:ext xmlns:c16="http://schemas.microsoft.com/office/drawing/2014/chart" uri="{C3380CC4-5D6E-409C-BE32-E72D297353CC}">
              <c16:uniqueId val="{00000000-A954-449E-9661-883007F5BEE5}"/>
            </c:ext>
          </c:extLst>
        </c:ser>
        <c:ser>
          <c:idx val="0"/>
          <c:order val="1"/>
          <c:tx>
            <c:v>RA Showings</c:v>
          </c:tx>
          <c:spPr>
            <a:ln w="28575" cap="rnd">
              <a:solidFill>
                <a:schemeClr val="tx1"/>
              </a:solidFill>
              <a:round/>
            </a:ln>
            <a:effectLst/>
          </c:spPr>
          <c:marker>
            <c:symbol val="none"/>
          </c:marker>
          <c:cat>
            <c:numRef>
              <c:f>'RA-Showings'!$AF$2:$AK$2</c:f>
              <c:numCache>
                <c:formatCode>General</c:formatCode>
                <c:ptCount val="6"/>
                <c:pt idx="0">
                  <c:v>2015</c:v>
                </c:pt>
                <c:pt idx="1">
                  <c:v>2016</c:v>
                </c:pt>
                <c:pt idx="2">
                  <c:v>2017</c:v>
                </c:pt>
                <c:pt idx="3">
                  <c:v>2018</c:v>
                </c:pt>
                <c:pt idx="4">
                  <c:v>2019</c:v>
                </c:pt>
                <c:pt idx="5">
                  <c:v>2020</c:v>
                </c:pt>
              </c:numCache>
            </c:numRef>
          </c:cat>
          <c:val>
            <c:numRef>
              <c:f>'RA-Showings'!$AF$4:$AK$4</c:f>
              <c:numCache>
                <c:formatCode>0</c:formatCode>
                <c:ptCount val="6"/>
                <c:pt idx="0">
                  <c:v>3166.84</c:v>
                </c:pt>
                <c:pt idx="1">
                  <c:v>3581.8800000000006</c:v>
                </c:pt>
                <c:pt idx="2">
                  <c:v>4927.2</c:v>
                </c:pt>
                <c:pt idx="3">
                  <c:v>3932.91</c:v>
                </c:pt>
                <c:pt idx="4">
                  <c:v>4378.68</c:v>
                </c:pt>
                <c:pt idx="5">
                  <c:v>5035.7800000000007</c:v>
                </c:pt>
              </c:numCache>
            </c:numRef>
          </c:val>
          <c:smooth val="0"/>
          <c:extLst>
            <c:ext xmlns:c16="http://schemas.microsoft.com/office/drawing/2014/chart" uri="{C3380CC4-5D6E-409C-BE32-E72D297353CC}">
              <c16:uniqueId val="{00000001-A954-449E-9661-883007F5BEE5}"/>
            </c:ext>
          </c:extLst>
        </c:ser>
        <c:dLbls>
          <c:showLegendKey val="0"/>
          <c:showVal val="0"/>
          <c:showCatName val="0"/>
          <c:showSerName val="0"/>
          <c:showPercent val="0"/>
          <c:showBubbleSize val="0"/>
        </c:dLbls>
        <c:smooth val="0"/>
        <c:axId val="641840304"/>
        <c:axId val="641834400"/>
      </c:lineChart>
      <c:catAx>
        <c:axId val="6418403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834400"/>
        <c:crosses val="autoZero"/>
        <c:auto val="1"/>
        <c:lblAlgn val="ctr"/>
        <c:lblOffset val="100"/>
        <c:noMultiLvlLbl val="0"/>
      </c:catAx>
      <c:valAx>
        <c:axId val="641834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8403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July</a:t>
            </a:r>
            <a:r>
              <a:rPr lang="en-US" baseline="0"/>
              <a:t> 2021 Stack of Resources Plus Average Imports</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'Peak-Profile'!$Q$2</c:f>
              <c:strCache>
                <c:ptCount val="1"/>
                <c:pt idx="0">
                  <c:v>Natural Gas</c:v>
                </c:pt>
              </c:strCache>
            </c:strRef>
          </c:tx>
          <c:spPr>
            <a:solidFill>
              <a:schemeClr val="accent1"/>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'Peak-Profile'!$Q$70:$Q$73</c:f>
              <c:numCache>
                <c:formatCode>0</c:formatCode>
                <c:ptCount val="4"/>
                <c:pt idx="0">
                  <c:v>29155.400000000016</c:v>
                </c:pt>
                <c:pt idx="1">
                  <c:v>29155.400000000016</c:v>
                </c:pt>
                <c:pt idx="2">
                  <c:v>29155.400000000016</c:v>
                </c:pt>
                <c:pt idx="3">
                  <c:v>29155.400000000016</c:v>
                </c:pt>
              </c:numCache>
            </c:numRef>
          </c:val>
          <c:extLst>
            <c:ext xmlns:c16="http://schemas.microsoft.com/office/drawing/2014/chart" uri="{C3380CC4-5D6E-409C-BE32-E72D297353CC}">
              <c16:uniqueId val="{00000000-A90F-482E-AED3-07433CF2F8F7}"/>
            </c:ext>
          </c:extLst>
        </c:ser>
        <c:ser>
          <c:idx val="1"/>
          <c:order val="1"/>
          <c:tx>
            <c:strRef>
              <c:f>'Peak-Profile'!$R$2</c:f>
              <c:strCache>
                <c:ptCount val="1"/>
                <c:pt idx="0">
                  <c:v>Nuclear</c:v>
                </c:pt>
              </c:strCache>
            </c:strRef>
          </c:tx>
          <c:spPr>
            <a:solidFill>
              <a:schemeClr val="accent2"/>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'Peak-Profile'!$R$70:$R$73</c:f>
              <c:numCache>
                <c:formatCode>0</c:formatCode>
                <c:ptCount val="4"/>
                <c:pt idx="0">
                  <c:v>2280</c:v>
                </c:pt>
                <c:pt idx="1">
                  <c:v>2280</c:v>
                </c:pt>
                <c:pt idx="2">
                  <c:v>2280</c:v>
                </c:pt>
                <c:pt idx="3">
                  <c:v>2280</c:v>
                </c:pt>
              </c:numCache>
            </c:numRef>
          </c:val>
          <c:extLst>
            <c:ext xmlns:c16="http://schemas.microsoft.com/office/drawing/2014/chart" uri="{C3380CC4-5D6E-409C-BE32-E72D297353CC}">
              <c16:uniqueId val="{00000001-A90F-482E-AED3-07433CF2F8F7}"/>
            </c:ext>
          </c:extLst>
        </c:ser>
        <c:ser>
          <c:idx val="2"/>
          <c:order val="2"/>
          <c:tx>
            <c:strRef>
              <c:f>'Peak-Profile'!$S$2</c:f>
              <c:strCache>
                <c:ptCount val="1"/>
                <c:pt idx="0">
                  <c:v>Hydro</c:v>
                </c:pt>
              </c:strCache>
            </c:strRef>
          </c:tx>
          <c:spPr>
            <a:solidFill>
              <a:schemeClr val="accent3"/>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'Peak-Profile'!$S$70:$S$73</c:f>
              <c:numCache>
                <c:formatCode>0</c:formatCode>
                <c:ptCount val="4"/>
                <c:pt idx="0">
                  <c:v>7744.8200000000033</c:v>
                </c:pt>
                <c:pt idx="1">
                  <c:v>7744.8200000000033</c:v>
                </c:pt>
                <c:pt idx="2">
                  <c:v>7744.8200000000033</c:v>
                </c:pt>
                <c:pt idx="3">
                  <c:v>7744.8200000000033</c:v>
                </c:pt>
              </c:numCache>
            </c:numRef>
          </c:val>
          <c:extLst>
            <c:ext xmlns:c16="http://schemas.microsoft.com/office/drawing/2014/chart" uri="{C3380CC4-5D6E-409C-BE32-E72D297353CC}">
              <c16:uniqueId val="{00000002-A90F-482E-AED3-07433CF2F8F7}"/>
            </c:ext>
          </c:extLst>
        </c:ser>
        <c:ser>
          <c:idx val="3"/>
          <c:order val="3"/>
          <c:tx>
            <c:strRef>
              <c:f>'Peak-Profile'!$T$2</c:f>
              <c:strCache>
                <c:ptCount val="1"/>
                <c:pt idx="0">
                  <c:v>Battery Storage</c:v>
                </c:pt>
              </c:strCache>
            </c:strRef>
          </c:tx>
          <c:spPr>
            <a:solidFill>
              <a:schemeClr val="accent4"/>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'Peak-Profile'!$T$70:$T$73</c:f>
              <c:numCache>
                <c:formatCode>0</c:formatCode>
                <c:ptCount val="4"/>
                <c:pt idx="0">
                  <c:v>2122.6099999999997</c:v>
                </c:pt>
                <c:pt idx="1">
                  <c:v>2122.6099999999997</c:v>
                </c:pt>
                <c:pt idx="2">
                  <c:v>2122.6099999999997</c:v>
                </c:pt>
                <c:pt idx="3">
                  <c:v>2122.6099999999997</c:v>
                </c:pt>
              </c:numCache>
            </c:numRef>
          </c:val>
          <c:extLst>
            <c:ext xmlns:c16="http://schemas.microsoft.com/office/drawing/2014/chart" uri="{C3380CC4-5D6E-409C-BE32-E72D297353CC}">
              <c16:uniqueId val="{00000003-A90F-482E-AED3-07433CF2F8F7}"/>
            </c:ext>
          </c:extLst>
        </c:ser>
        <c:ser>
          <c:idx val="4"/>
          <c:order val="4"/>
          <c:tx>
            <c:strRef>
              <c:f>'Peak-Profile'!$U$2</c:f>
              <c:strCache>
                <c:ptCount val="1"/>
                <c:pt idx="0">
                  <c:v>Solar</c:v>
                </c:pt>
              </c:strCache>
            </c:strRef>
          </c:tx>
          <c:spPr>
            <a:solidFill>
              <a:schemeClr val="accent5"/>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'Peak-Profile'!$U$70:$U$73</c:f>
              <c:numCache>
                <c:formatCode>0</c:formatCode>
                <c:ptCount val="4"/>
                <c:pt idx="0">
                  <c:v>5280.618000000004</c:v>
                </c:pt>
                <c:pt idx="1">
                  <c:v>5280.618000000004</c:v>
                </c:pt>
                <c:pt idx="2">
                  <c:v>0</c:v>
                </c:pt>
                <c:pt idx="3">
                  <c:v>0</c:v>
                </c:pt>
              </c:numCache>
            </c:numRef>
          </c:val>
          <c:extLst>
            <c:ext xmlns:c16="http://schemas.microsoft.com/office/drawing/2014/chart" uri="{C3380CC4-5D6E-409C-BE32-E72D297353CC}">
              <c16:uniqueId val="{00000004-A90F-482E-AED3-07433CF2F8F7}"/>
            </c:ext>
          </c:extLst>
        </c:ser>
        <c:ser>
          <c:idx val="5"/>
          <c:order val="5"/>
          <c:tx>
            <c:strRef>
              <c:f>'Peak-Profile'!$V$2</c:f>
              <c:strCache>
                <c:ptCount val="1"/>
                <c:pt idx="0">
                  <c:v>Wind</c:v>
                </c:pt>
              </c:strCache>
            </c:strRef>
          </c:tx>
          <c:spPr>
            <a:solidFill>
              <a:schemeClr val="accent6"/>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'Peak-Profile'!$V$70:$V$73</c:f>
              <c:numCache>
                <c:formatCode>0</c:formatCode>
                <c:ptCount val="4"/>
                <c:pt idx="0">
                  <c:v>1372.5798</c:v>
                </c:pt>
                <c:pt idx="1">
                  <c:v>1372.5798</c:v>
                </c:pt>
                <c:pt idx="2">
                  <c:v>1372.5798</c:v>
                </c:pt>
                <c:pt idx="3">
                  <c:v>1372.5798</c:v>
                </c:pt>
              </c:numCache>
            </c:numRef>
          </c:val>
          <c:extLst>
            <c:ext xmlns:c16="http://schemas.microsoft.com/office/drawing/2014/chart" uri="{C3380CC4-5D6E-409C-BE32-E72D297353CC}">
              <c16:uniqueId val="{00000005-A90F-482E-AED3-07433CF2F8F7}"/>
            </c:ext>
          </c:extLst>
        </c:ser>
        <c:ser>
          <c:idx val="6"/>
          <c:order val="6"/>
          <c:tx>
            <c:strRef>
              <c:f>'Peak-Profile'!$W$2</c:f>
              <c:strCache>
                <c:ptCount val="1"/>
                <c:pt idx="0">
                  <c:v>Other Renewables</c:v>
                </c:pt>
              </c:strCache>
            </c:strRef>
          </c:tx>
          <c:spPr>
            <a:solidFill>
              <a:schemeClr val="accent1">
                <a:lumMod val="60000"/>
              </a:schemeClr>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'Peak-Profile'!$W$70:$W$73</c:f>
              <c:numCache>
                <c:formatCode>0</c:formatCode>
                <c:ptCount val="4"/>
                <c:pt idx="0">
                  <c:v>1773.73</c:v>
                </c:pt>
                <c:pt idx="1">
                  <c:v>1773.73</c:v>
                </c:pt>
                <c:pt idx="2">
                  <c:v>1773.73</c:v>
                </c:pt>
                <c:pt idx="3">
                  <c:v>1773.73</c:v>
                </c:pt>
              </c:numCache>
            </c:numRef>
          </c:val>
          <c:extLst>
            <c:ext xmlns:c16="http://schemas.microsoft.com/office/drawing/2014/chart" uri="{C3380CC4-5D6E-409C-BE32-E72D297353CC}">
              <c16:uniqueId val="{00000006-A90F-482E-AED3-07433CF2F8F7}"/>
            </c:ext>
          </c:extLst>
        </c:ser>
        <c:ser>
          <c:idx val="7"/>
          <c:order val="7"/>
          <c:tx>
            <c:strRef>
              <c:f>'Peak-Profile'!$X$2</c:f>
              <c:strCache>
                <c:ptCount val="1"/>
                <c:pt idx="0">
                  <c:v>DR</c:v>
                </c:pt>
              </c:strCache>
            </c:strRef>
          </c:tx>
          <c:spPr>
            <a:solidFill>
              <a:schemeClr val="accent2">
                <a:lumMod val="60000"/>
              </a:schemeClr>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'Peak-Profile'!$X$70:$X$73</c:f>
              <c:numCache>
                <c:formatCode>0</c:formatCode>
                <c:ptCount val="4"/>
                <c:pt idx="0">
                  <c:v>1452.2000000000003</c:v>
                </c:pt>
                <c:pt idx="1">
                  <c:v>1452.2000000000003</c:v>
                </c:pt>
                <c:pt idx="2">
                  <c:v>1452.2000000000003</c:v>
                </c:pt>
                <c:pt idx="3">
                  <c:v>1452.2000000000003</c:v>
                </c:pt>
              </c:numCache>
            </c:numRef>
          </c:val>
          <c:extLst>
            <c:ext xmlns:c16="http://schemas.microsoft.com/office/drawing/2014/chart" uri="{C3380CC4-5D6E-409C-BE32-E72D297353CC}">
              <c16:uniqueId val="{00000007-A90F-482E-AED3-07433CF2F8F7}"/>
            </c:ext>
          </c:extLst>
        </c:ser>
        <c:ser>
          <c:idx val="11"/>
          <c:order val="8"/>
          <c:tx>
            <c:strRef>
              <c:f>'Peak-Profile'!$AC$2</c:f>
              <c:strCache>
                <c:ptCount val="1"/>
                <c:pt idx="0">
                  <c:v>Average Imports</c:v>
                </c:pt>
              </c:strCache>
            </c:strRef>
          </c:tx>
          <c:spPr>
            <a:solidFill>
              <a:schemeClr val="accent6">
                <a:lumMod val="60000"/>
              </a:schemeClr>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'Peak-Profile'!$AC$70:$AC$73</c:f>
              <c:numCache>
                <c:formatCode>0</c:formatCode>
                <c:ptCount val="4"/>
                <c:pt idx="0">
                  <c:v>5340</c:v>
                </c:pt>
                <c:pt idx="1">
                  <c:v>5340</c:v>
                </c:pt>
                <c:pt idx="2">
                  <c:v>5340</c:v>
                </c:pt>
                <c:pt idx="3">
                  <c:v>5340</c:v>
                </c:pt>
              </c:numCache>
            </c:numRef>
          </c:val>
          <c:extLst>
            <c:ext xmlns:c16="http://schemas.microsoft.com/office/drawing/2014/chart" uri="{C3380CC4-5D6E-409C-BE32-E72D297353CC}">
              <c16:uniqueId val="{00000008-A90F-482E-AED3-07433CF2F8F7}"/>
            </c:ext>
          </c:extLst>
        </c:ser>
        <c:dLbls>
          <c:showLegendKey val="0"/>
          <c:showVal val="0"/>
          <c:showCatName val="0"/>
          <c:showSerName val="0"/>
          <c:showPercent val="0"/>
          <c:showBubbleSize val="0"/>
        </c:dLbls>
        <c:gapWidth val="150"/>
        <c:overlap val="100"/>
        <c:axId val="1060039296"/>
        <c:axId val="1060032736"/>
      </c:barChart>
      <c:lineChart>
        <c:grouping val="standard"/>
        <c:varyColors val="0"/>
        <c:ser>
          <c:idx val="8"/>
          <c:order val="9"/>
          <c:tx>
            <c:strRef>
              <c:f>'Peak-Profile'!$AI$2</c:f>
              <c:strCache>
                <c:ptCount val="1"/>
                <c:pt idx="0">
                  <c:v>PRM Max Import</c:v>
                </c:pt>
              </c:strCache>
            </c:strRef>
          </c:tx>
          <c:spPr>
            <a:ln w="28575" cap="rnd">
              <a:solidFill>
                <a:schemeClr val="accent3">
                  <a:lumMod val="60000"/>
                </a:schemeClr>
              </a:solidFill>
              <a:round/>
            </a:ln>
            <a:effectLst/>
          </c:spPr>
          <c:marker>
            <c:symbol val="none"/>
          </c:marker>
          <c:val>
            <c:numRef>
              <c:f>'Peak-Profile'!$AI$70:$AI$73</c:f>
              <c:numCache>
                <c:formatCode>0%</c:formatCode>
                <c:ptCount val="4"/>
                <c:pt idx="0">
                  <c:v>0.28985843535306804</c:v>
                </c:pt>
                <c:pt idx="1">
                  <c:v>0.29007135586668964</c:v>
                </c:pt>
                <c:pt idx="2">
                  <c:v>0.20302682419661947</c:v>
                </c:pt>
                <c:pt idx="3">
                  <c:v>0.22991355084736811</c:v>
                </c:pt>
              </c:numCache>
            </c:numRef>
          </c:val>
          <c:smooth val="0"/>
          <c:extLst>
            <c:ext xmlns:c16="http://schemas.microsoft.com/office/drawing/2014/chart" uri="{C3380CC4-5D6E-409C-BE32-E72D297353CC}">
              <c16:uniqueId val="{00000000-6867-4634-9154-49669B219426}"/>
            </c:ext>
          </c:extLst>
        </c:ser>
        <c:ser>
          <c:idx val="10"/>
          <c:order val="10"/>
          <c:tx>
            <c:strRef>
              <c:f>'Peak-Profile'!$AK$2</c:f>
              <c:strCache>
                <c:ptCount val="1"/>
                <c:pt idx="0">
                  <c:v>PRM Avg Import</c:v>
                </c:pt>
              </c:strCache>
            </c:strRef>
          </c:tx>
          <c:spPr>
            <a:ln w="28575" cap="rnd">
              <a:solidFill>
                <a:schemeClr val="accent5">
                  <a:lumMod val="60000"/>
                </a:schemeClr>
              </a:solidFill>
              <a:round/>
            </a:ln>
            <a:effectLst/>
          </c:spPr>
          <c:marker>
            <c:symbol val="none"/>
          </c:marker>
          <c:val>
            <c:numRef>
              <c:f>'Peak-Profile'!$AK$70:$AK$73</c:f>
              <c:numCache>
                <c:formatCode>0%</c:formatCode>
                <c:ptCount val="4"/>
                <c:pt idx="0">
                  <c:v>0.27059338207429312</c:v>
                </c:pt>
                <c:pt idx="1">
                  <c:v>0.2708031224520745</c:v>
                </c:pt>
                <c:pt idx="2">
                  <c:v>0.1832374414198481</c:v>
                </c:pt>
                <c:pt idx="3">
                  <c:v>0.2096818905464348</c:v>
                </c:pt>
              </c:numCache>
            </c:numRef>
          </c:val>
          <c:smooth val="0"/>
          <c:extLst>
            <c:ext xmlns:c16="http://schemas.microsoft.com/office/drawing/2014/chart" uri="{C3380CC4-5D6E-409C-BE32-E72D297353CC}">
              <c16:uniqueId val="{00000009-A90F-482E-AED3-07433CF2F8F7}"/>
            </c:ext>
          </c:extLst>
        </c:ser>
        <c:dLbls>
          <c:showLegendKey val="0"/>
          <c:showVal val="0"/>
          <c:showCatName val="0"/>
          <c:showSerName val="0"/>
          <c:showPercent val="0"/>
          <c:showBubbleSize val="0"/>
        </c:dLbls>
        <c:marker val="1"/>
        <c:smooth val="0"/>
        <c:axId val="1060189192"/>
        <c:axId val="1060183944"/>
      </c:lineChart>
      <c:catAx>
        <c:axId val="10600392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Hour (PDT)</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032736"/>
        <c:crosses val="autoZero"/>
        <c:auto val="1"/>
        <c:lblAlgn val="ctr"/>
        <c:lblOffset val="100"/>
        <c:noMultiLvlLbl val="0"/>
      </c:catAx>
      <c:valAx>
        <c:axId val="10600327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Resource Capacity (MW)</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039296"/>
        <c:crosses val="autoZero"/>
        <c:crossBetween val="between"/>
      </c:valAx>
      <c:valAx>
        <c:axId val="1060183944"/>
        <c:scaling>
          <c:orientation val="minMax"/>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PRM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189192"/>
        <c:crosses val="max"/>
        <c:crossBetween val="between"/>
      </c:valAx>
      <c:catAx>
        <c:axId val="1060189192"/>
        <c:scaling>
          <c:orientation val="minMax"/>
        </c:scaling>
        <c:delete val="1"/>
        <c:axPos val="b"/>
        <c:majorTickMark val="out"/>
        <c:minorTickMark val="none"/>
        <c:tickLblPos val="nextTo"/>
        <c:crossAx val="106018394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August</a:t>
            </a:r>
            <a:r>
              <a:rPr lang="en-US" baseline="0"/>
              <a:t> 2021 Stack of Resources Plus Average Imports</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'Peak-Profile'!$Q$2</c:f>
              <c:strCache>
                <c:ptCount val="1"/>
                <c:pt idx="0">
                  <c:v>Natural Gas</c:v>
                </c:pt>
              </c:strCache>
            </c:strRef>
          </c:tx>
          <c:spPr>
            <a:solidFill>
              <a:schemeClr val="accent1"/>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'Peak-Profile'!$Q$95:$Q$98</c:f>
              <c:numCache>
                <c:formatCode>0</c:formatCode>
                <c:ptCount val="4"/>
                <c:pt idx="0">
                  <c:v>29085.200000000015</c:v>
                </c:pt>
                <c:pt idx="1">
                  <c:v>29085.200000000015</c:v>
                </c:pt>
                <c:pt idx="2">
                  <c:v>29085.200000000015</c:v>
                </c:pt>
                <c:pt idx="3">
                  <c:v>29085.200000000015</c:v>
                </c:pt>
              </c:numCache>
            </c:numRef>
          </c:val>
          <c:extLst>
            <c:ext xmlns:c16="http://schemas.microsoft.com/office/drawing/2014/chart" uri="{C3380CC4-5D6E-409C-BE32-E72D297353CC}">
              <c16:uniqueId val="{00000000-7167-4118-B4C8-8CB6DE360AD8}"/>
            </c:ext>
          </c:extLst>
        </c:ser>
        <c:ser>
          <c:idx val="1"/>
          <c:order val="1"/>
          <c:tx>
            <c:strRef>
              <c:f>'Peak-Profile'!$R$2</c:f>
              <c:strCache>
                <c:ptCount val="1"/>
                <c:pt idx="0">
                  <c:v>Nuclear</c:v>
                </c:pt>
              </c:strCache>
            </c:strRef>
          </c:tx>
          <c:spPr>
            <a:solidFill>
              <a:schemeClr val="accent2"/>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'Peak-Profile'!$R$95:$R$98</c:f>
              <c:numCache>
                <c:formatCode>0</c:formatCode>
                <c:ptCount val="4"/>
                <c:pt idx="0">
                  <c:v>2280</c:v>
                </c:pt>
                <c:pt idx="1">
                  <c:v>2280</c:v>
                </c:pt>
                <c:pt idx="2">
                  <c:v>2280</c:v>
                </c:pt>
                <c:pt idx="3">
                  <c:v>2280</c:v>
                </c:pt>
              </c:numCache>
            </c:numRef>
          </c:val>
          <c:extLst>
            <c:ext xmlns:c16="http://schemas.microsoft.com/office/drawing/2014/chart" uri="{C3380CC4-5D6E-409C-BE32-E72D297353CC}">
              <c16:uniqueId val="{00000001-7167-4118-B4C8-8CB6DE360AD8}"/>
            </c:ext>
          </c:extLst>
        </c:ser>
        <c:ser>
          <c:idx val="2"/>
          <c:order val="2"/>
          <c:tx>
            <c:strRef>
              <c:f>'Peak-Profile'!$S$2</c:f>
              <c:strCache>
                <c:ptCount val="1"/>
                <c:pt idx="0">
                  <c:v>Hydro</c:v>
                </c:pt>
              </c:strCache>
            </c:strRef>
          </c:tx>
          <c:spPr>
            <a:solidFill>
              <a:schemeClr val="accent3"/>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'Peak-Profile'!$S$95:$S$98</c:f>
              <c:numCache>
                <c:formatCode>0</c:formatCode>
                <c:ptCount val="4"/>
                <c:pt idx="0">
                  <c:v>7470.4</c:v>
                </c:pt>
                <c:pt idx="1">
                  <c:v>7470.4</c:v>
                </c:pt>
                <c:pt idx="2">
                  <c:v>7470.4</c:v>
                </c:pt>
                <c:pt idx="3">
                  <c:v>7470.4</c:v>
                </c:pt>
              </c:numCache>
            </c:numRef>
          </c:val>
          <c:extLst>
            <c:ext xmlns:c16="http://schemas.microsoft.com/office/drawing/2014/chart" uri="{C3380CC4-5D6E-409C-BE32-E72D297353CC}">
              <c16:uniqueId val="{00000002-7167-4118-B4C8-8CB6DE360AD8}"/>
            </c:ext>
          </c:extLst>
        </c:ser>
        <c:ser>
          <c:idx val="3"/>
          <c:order val="3"/>
          <c:tx>
            <c:strRef>
              <c:f>'Peak-Profile'!$T$2</c:f>
              <c:strCache>
                <c:ptCount val="1"/>
                <c:pt idx="0">
                  <c:v>Battery Storage</c:v>
                </c:pt>
              </c:strCache>
            </c:strRef>
          </c:tx>
          <c:spPr>
            <a:solidFill>
              <a:schemeClr val="accent4"/>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'Peak-Profile'!$T$95:$T$98</c:f>
              <c:numCache>
                <c:formatCode>0</c:formatCode>
                <c:ptCount val="4"/>
                <c:pt idx="0">
                  <c:v>2459.6600000000003</c:v>
                </c:pt>
                <c:pt idx="1">
                  <c:v>2459.6600000000003</c:v>
                </c:pt>
                <c:pt idx="2">
                  <c:v>2459.6600000000003</c:v>
                </c:pt>
                <c:pt idx="3">
                  <c:v>2459.6600000000003</c:v>
                </c:pt>
              </c:numCache>
            </c:numRef>
          </c:val>
          <c:extLst>
            <c:ext xmlns:c16="http://schemas.microsoft.com/office/drawing/2014/chart" uri="{C3380CC4-5D6E-409C-BE32-E72D297353CC}">
              <c16:uniqueId val="{00000003-7167-4118-B4C8-8CB6DE360AD8}"/>
            </c:ext>
          </c:extLst>
        </c:ser>
        <c:ser>
          <c:idx val="4"/>
          <c:order val="4"/>
          <c:tx>
            <c:strRef>
              <c:f>'Peak-Profile'!$U$2</c:f>
              <c:strCache>
                <c:ptCount val="1"/>
                <c:pt idx="0">
                  <c:v>Solar</c:v>
                </c:pt>
              </c:strCache>
            </c:strRef>
          </c:tx>
          <c:spPr>
            <a:solidFill>
              <a:schemeClr val="accent5"/>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'Peak-Profile'!$U$95:$U$98</c:f>
              <c:numCache>
                <c:formatCode>0</c:formatCode>
                <c:ptCount val="4"/>
                <c:pt idx="0">
                  <c:v>3594.4540000000011</c:v>
                </c:pt>
                <c:pt idx="1">
                  <c:v>3594.4540000000011</c:v>
                </c:pt>
                <c:pt idx="2">
                  <c:v>0</c:v>
                </c:pt>
                <c:pt idx="3">
                  <c:v>0</c:v>
                </c:pt>
              </c:numCache>
            </c:numRef>
          </c:val>
          <c:extLst>
            <c:ext xmlns:c16="http://schemas.microsoft.com/office/drawing/2014/chart" uri="{C3380CC4-5D6E-409C-BE32-E72D297353CC}">
              <c16:uniqueId val="{00000004-7167-4118-B4C8-8CB6DE360AD8}"/>
            </c:ext>
          </c:extLst>
        </c:ser>
        <c:ser>
          <c:idx val="5"/>
          <c:order val="5"/>
          <c:tx>
            <c:strRef>
              <c:f>'Peak-Profile'!$V$2</c:f>
              <c:strCache>
                <c:ptCount val="1"/>
                <c:pt idx="0">
                  <c:v>Wind</c:v>
                </c:pt>
              </c:strCache>
            </c:strRef>
          </c:tx>
          <c:spPr>
            <a:solidFill>
              <a:schemeClr val="accent6"/>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'Peak-Profile'!$V$95:$V$98</c:f>
              <c:numCache>
                <c:formatCode>0</c:formatCode>
                <c:ptCount val="4"/>
                <c:pt idx="0">
                  <c:v>1253.2246</c:v>
                </c:pt>
                <c:pt idx="1">
                  <c:v>1253.2246</c:v>
                </c:pt>
                <c:pt idx="2">
                  <c:v>1253.2246</c:v>
                </c:pt>
                <c:pt idx="3">
                  <c:v>1253.2246</c:v>
                </c:pt>
              </c:numCache>
            </c:numRef>
          </c:val>
          <c:extLst>
            <c:ext xmlns:c16="http://schemas.microsoft.com/office/drawing/2014/chart" uri="{C3380CC4-5D6E-409C-BE32-E72D297353CC}">
              <c16:uniqueId val="{00000005-7167-4118-B4C8-8CB6DE360AD8}"/>
            </c:ext>
          </c:extLst>
        </c:ser>
        <c:ser>
          <c:idx val="6"/>
          <c:order val="6"/>
          <c:tx>
            <c:strRef>
              <c:f>'Peak-Profile'!$W$2</c:f>
              <c:strCache>
                <c:ptCount val="1"/>
                <c:pt idx="0">
                  <c:v>Other Renewables</c:v>
                </c:pt>
              </c:strCache>
            </c:strRef>
          </c:tx>
          <c:spPr>
            <a:solidFill>
              <a:schemeClr val="accent1">
                <a:lumMod val="60000"/>
              </a:schemeClr>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'Peak-Profile'!$W$95:$W$98</c:f>
              <c:numCache>
                <c:formatCode>0</c:formatCode>
                <c:ptCount val="4"/>
                <c:pt idx="0">
                  <c:v>1773.25</c:v>
                </c:pt>
                <c:pt idx="1">
                  <c:v>1773.25</c:v>
                </c:pt>
                <c:pt idx="2">
                  <c:v>1773.25</c:v>
                </c:pt>
                <c:pt idx="3">
                  <c:v>1773.25</c:v>
                </c:pt>
              </c:numCache>
            </c:numRef>
          </c:val>
          <c:extLst>
            <c:ext xmlns:c16="http://schemas.microsoft.com/office/drawing/2014/chart" uri="{C3380CC4-5D6E-409C-BE32-E72D297353CC}">
              <c16:uniqueId val="{00000006-7167-4118-B4C8-8CB6DE360AD8}"/>
            </c:ext>
          </c:extLst>
        </c:ser>
        <c:ser>
          <c:idx val="7"/>
          <c:order val="7"/>
          <c:tx>
            <c:strRef>
              <c:f>'Peak-Profile'!$X$2</c:f>
              <c:strCache>
                <c:ptCount val="1"/>
                <c:pt idx="0">
                  <c:v>DR</c:v>
                </c:pt>
              </c:strCache>
            </c:strRef>
          </c:tx>
          <c:spPr>
            <a:solidFill>
              <a:schemeClr val="accent2">
                <a:lumMod val="60000"/>
              </a:schemeClr>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'Peak-Profile'!$X$95:$X$98</c:f>
              <c:numCache>
                <c:formatCode>0</c:formatCode>
                <c:ptCount val="4"/>
                <c:pt idx="0">
                  <c:v>1504.55</c:v>
                </c:pt>
                <c:pt idx="1">
                  <c:v>1504.55</c:v>
                </c:pt>
                <c:pt idx="2">
                  <c:v>1504.55</c:v>
                </c:pt>
                <c:pt idx="3">
                  <c:v>1504.55</c:v>
                </c:pt>
              </c:numCache>
            </c:numRef>
          </c:val>
          <c:extLst>
            <c:ext xmlns:c16="http://schemas.microsoft.com/office/drawing/2014/chart" uri="{C3380CC4-5D6E-409C-BE32-E72D297353CC}">
              <c16:uniqueId val="{00000007-7167-4118-B4C8-8CB6DE360AD8}"/>
            </c:ext>
          </c:extLst>
        </c:ser>
        <c:ser>
          <c:idx val="11"/>
          <c:order val="8"/>
          <c:tx>
            <c:strRef>
              <c:f>'Peak-Profile'!$AC$2</c:f>
              <c:strCache>
                <c:ptCount val="1"/>
                <c:pt idx="0">
                  <c:v>Average Imports</c:v>
                </c:pt>
              </c:strCache>
            </c:strRef>
          </c:tx>
          <c:spPr>
            <a:solidFill>
              <a:schemeClr val="accent6">
                <a:lumMod val="60000"/>
              </a:schemeClr>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'Peak-Profile'!$AC$95:$AC$98</c:f>
              <c:numCache>
                <c:formatCode>0</c:formatCode>
                <c:ptCount val="4"/>
                <c:pt idx="0">
                  <c:v>6094.8833333333341</c:v>
                </c:pt>
                <c:pt idx="1">
                  <c:v>6094.8833333333341</c:v>
                </c:pt>
                <c:pt idx="2">
                  <c:v>6094.8833333333341</c:v>
                </c:pt>
                <c:pt idx="3">
                  <c:v>6094.8833333333341</c:v>
                </c:pt>
              </c:numCache>
            </c:numRef>
          </c:val>
          <c:extLst>
            <c:ext xmlns:c16="http://schemas.microsoft.com/office/drawing/2014/chart" uri="{C3380CC4-5D6E-409C-BE32-E72D297353CC}">
              <c16:uniqueId val="{00000008-7167-4118-B4C8-8CB6DE360AD8}"/>
            </c:ext>
          </c:extLst>
        </c:ser>
        <c:dLbls>
          <c:showLegendKey val="0"/>
          <c:showVal val="0"/>
          <c:showCatName val="0"/>
          <c:showSerName val="0"/>
          <c:showPercent val="0"/>
          <c:showBubbleSize val="0"/>
        </c:dLbls>
        <c:gapWidth val="150"/>
        <c:overlap val="100"/>
        <c:axId val="1060039296"/>
        <c:axId val="1060032736"/>
      </c:barChart>
      <c:lineChart>
        <c:grouping val="standard"/>
        <c:varyColors val="0"/>
        <c:ser>
          <c:idx val="8"/>
          <c:order val="9"/>
          <c:tx>
            <c:strRef>
              <c:f>'Peak-Profile'!$AI$2</c:f>
              <c:strCache>
                <c:ptCount val="1"/>
                <c:pt idx="0">
                  <c:v>PRM Max Import</c:v>
                </c:pt>
              </c:strCache>
            </c:strRef>
          </c:tx>
          <c:spPr>
            <a:ln w="28575" cap="rnd">
              <a:solidFill>
                <a:schemeClr val="accent3">
                  <a:lumMod val="60000"/>
                </a:schemeClr>
              </a:solidFill>
              <a:round/>
            </a:ln>
            <a:effectLst/>
          </c:spPr>
          <c:marker>
            <c:symbol val="none"/>
          </c:marker>
          <c:val>
            <c:numRef>
              <c:f>'Peak-Profile'!$AI$95:$AI$98</c:f>
              <c:numCache>
                <c:formatCode>0%</c:formatCode>
                <c:ptCount val="4"/>
                <c:pt idx="0">
                  <c:v>0.25117018258123697</c:v>
                </c:pt>
                <c:pt idx="1">
                  <c:v>0.25189957101425736</c:v>
                </c:pt>
                <c:pt idx="2">
                  <c:v>0.19847129755124684</c:v>
                </c:pt>
                <c:pt idx="3">
                  <c:v>0.23186862944219874</c:v>
                </c:pt>
              </c:numCache>
            </c:numRef>
          </c:val>
          <c:smooth val="0"/>
          <c:extLst>
            <c:ext xmlns:c16="http://schemas.microsoft.com/office/drawing/2014/chart" uri="{C3380CC4-5D6E-409C-BE32-E72D297353CC}">
              <c16:uniqueId val="{00000000-3CEB-42BF-9760-D4BE906A1606}"/>
            </c:ext>
          </c:extLst>
        </c:ser>
        <c:ser>
          <c:idx val="10"/>
          <c:order val="10"/>
          <c:tx>
            <c:strRef>
              <c:f>'Peak-Profile'!$AK$2</c:f>
              <c:strCache>
                <c:ptCount val="1"/>
                <c:pt idx="0">
                  <c:v>PRM Avg Import</c:v>
                </c:pt>
              </c:strCache>
            </c:strRef>
          </c:tx>
          <c:spPr>
            <a:ln w="28575" cap="rnd">
              <a:solidFill>
                <a:schemeClr val="accent5">
                  <a:lumMod val="60000"/>
                </a:schemeClr>
              </a:solidFill>
              <a:round/>
            </a:ln>
            <a:effectLst/>
          </c:spPr>
          <c:marker>
            <c:symbol val="none"/>
          </c:marker>
          <c:val>
            <c:numRef>
              <c:f>'Peak-Profile'!$AK$95:$AK$98</c:f>
              <c:numCache>
                <c:formatCode>0%</c:formatCode>
                <c:ptCount val="4"/>
                <c:pt idx="0">
                  <c:v>0.24254961326137209</c:v>
                </c:pt>
                <c:pt idx="1">
                  <c:v>0.24327397620414704</c:v>
                </c:pt>
                <c:pt idx="2">
                  <c:v>0.18964637602234025</c:v>
                </c:pt>
                <c:pt idx="3">
                  <c:v>0.22279778726937294</c:v>
                </c:pt>
              </c:numCache>
            </c:numRef>
          </c:val>
          <c:smooth val="0"/>
          <c:extLst>
            <c:ext xmlns:c16="http://schemas.microsoft.com/office/drawing/2014/chart" uri="{C3380CC4-5D6E-409C-BE32-E72D297353CC}">
              <c16:uniqueId val="{00000009-7167-4118-B4C8-8CB6DE360AD8}"/>
            </c:ext>
          </c:extLst>
        </c:ser>
        <c:dLbls>
          <c:showLegendKey val="0"/>
          <c:showVal val="0"/>
          <c:showCatName val="0"/>
          <c:showSerName val="0"/>
          <c:showPercent val="0"/>
          <c:showBubbleSize val="0"/>
        </c:dLbls>
        <c:marker val="1"/>
        <c:smooth val="0"/>
        <c:axId val="1060189192"/>
        <c:axId val="1060183944"/>
      </c:lineChart>
      <c:catAx>
        <c:axId val="10600392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Hour (PDT)</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032736"/>
        <c:crosses val="autoZero"/>
        <c:auto val="1"/>
        <c:lblAlgn val="ctr"/>
        <c:lblOffset val="100"/>
        <c:noMultiLvlLbl val="0"/>
      </c:catAx>
      <c:valAx>
        <c:axId val="10600327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Resource Capacity (MW)</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039296"/>
        <c:crosses val="autoZero"/>
        <c:crossBetween val="between"/>
      </c:valAx>
      <c:valAx>
        <c:axId val="1060183944"/>
        <c:scaling>
          <c:orientation val="minMax"/>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PRM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189192"/>
        <c:crosses val="max"/>
        <c:crossBetween val="between"/>
      </c:valAx>
      <c:catAx>
        <c:axId val="1060189192"/>
        <c:scaling>
          <c:orientation val="minMax"/>
        </c:scaling>
        <c:delete val="1"/>
        <c:axPos val="b"/>
        <c:majorTickMark val="out"/>
        <c:minorTickMark val="none"/>
        <c:tickLblPos val="nextTo"/>
        <c:crossAx val="106018394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September</a:t>
            </a:r>
            <a:r>
              <a:rPr lang="en-US" baseline="0"/>
              <a:t> 2021 Stack of Resources Plus Average Imports</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'Peak-Profile'!$Q$2</c:f>
              <c:strCache>
                <c:ptCount val="1"/>
                <c:pt idx="0">
                  <c:v>Natural Gas</c:v>
                </c:pt>
              </c:strCache>
            </c:strRef>
          </c:tx>
          <c:spPr>
            <a:solidFill>
              <a:schemeClr val="accent1"/>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'Peak-Profile'!$Q$120:$Q$123</c:f>
              <c:numCache>
                <c:formatCode>0</c:formatCode>
                <c:ptCount val="4"/>
                <c:pt idx="0">
                  <c:v>29134.090000000022</c:v>
                </c:pt>
                <c:pt idx="1">
                  <c:v>29134.090000000022</c:v>
                </c:pt>
                <c:pt idx="2">
                  <c:v>29134.090000000022</c:v>
                </c:pt>
                <c:pt idx="3">
                  <c:v>29134.090000000022</c:v>
                </c:pt>
              </c:numCache>
            </c:numRef>
          </c:val>
          <c:extLst>
            <c:ext xmlns:c16="http://schemas.microsoft.com/office/drawing/2014/chart" uri="{C3380CC4-5D6E-409C-BE32-E72D297353CC}">
              <c16:uniqueId val="{00000000-E410-479F-8FE3-3AF8D674E1C0}"/>
            </c:ext>
          </c:extLst>
        </c:ser>
        <c:ser>
          <c:idx val="1"/>
          <c:order val="1"/>
          <c:tx>
            <c:strRef>
              <c:f>'Peak-Profile'!$R$2</c:f>
              <c:strCache>
                <c:ptCount val="1"/>
                <c:pt idx="0">
                  <c:v>Nuclear</c:v>
                </c:pt>
              </c:strCache>
            </c:strRef>
          </c:tx>
          <c:spPr>
            <a:solidFill>
              <a:schemeClr val="accent2"/>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'Peak-Profile'!$R$120:$R$123</c:f>
              <c:numCache>
                <c:formatCode>0</c:formatCode>
                <c:ptCount val="4"/>
                <c:pt idx="0">
                  <c:v>2280</c:v>
                </c:pt>
                <c:pt idx="1">
                  <c:v>2280</c:v>
                </c:pt>
                <c:pt idx="2">
                  <c:v>2280</c:v>
                </c:pt>
                <c:pt idx="3">
                  <c:v>2280</c:v>
                </c:pt>
              </c:numCache>
            </c:numRef>
          </c:val>
          <c:extLst>
            <c:ext xmlns:c16="http://schemas.microsoft.com/office/drawing/2014/chart" uri="{C3380CC4-5D6E-409C-BE32-E72D297353CC}">
              <c16:uniqueId val="{00000001-E410-479F-8FE3-3AF8D674E1C0}"/>
            </c:ext>
          </c:extLst>
        </c:ser>
        <c:ser>
          <c:idx val="2"/>
          <c:order val="2"/>
          <c:tx>
            <c:strRef>
              <c:f>'Peak-Profile'!$S$2</c:f>
              <c:strCache>
                <c:ptCount val="1"/>
                <c:pt idx="0">
                  <c:v>Hydro</c:v>
                </c:pt>
              </c:strCache>
            </c:strRef>
          </c:tx>
          <c:spPr>
            <a:solidFill>
              <a:schemeClr val="accent3"/>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'Peak-Profile'!$S$120:$S$123</c:f>
              <c:numCache>
                <c:formatCode>0</c:formatCode>
                <c:ptCount val="4"/>
                <c:pt idx="0">
                  <c:v>6587.7899999999991</c:v>
                </c:pt>
                <c:pt idx="1">
                  <c:v>6587.7899999999991</c:v>
                </c:pt>
                <c:pt idx="2">
                  <c:v>6587.7899999999991</c:v>
                </c:pt>
                <c:pt idx="3">
                  <c:v>6587.7899999999991</c:v>
                </c:pt>
              </c:numCache>
            </c:numRef>
          </c:val>
          <c:extLst>
            <c:ext xmlns:c16="http://schemas.microsoft.com/office/drawing/2014/chart" uri="{C3380CC4-5D6E-409C-BE32-E72D297353CC}">
              <c16:uniqueId val="{00000002-E410-479F-8FE3-3AF8D674E1C0}"/>
            </c:ext>
          </c:extLst>
        </c:ser>
        <c:ser>
          <c:idx val="3"/>
          <c:order val="3"/>
          <c:tx>
            <c:strRef>
              <c:f>'Peak-Profile'!$T$2</c:f>
              <c:strCache>
                <c:ptCount val="1"/>
                <c:pt idx="0">
                  <c:v>Battery Storage</c:v>
                </c:pt>
              </c:strCache>
            </c:strRef>
          </c:tx>
          <c:spPr>
            <a:solidFill>
              <a:schemeClr val="accent4"/>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'Peak-Profile'!$T$120:$T$123</c:f>
              <c:numCache>
                <c:formatCode>0</c:formatCode>
                <c:ptCount val="4"/>
                <c:pt idx="0">
                  <c:v>2467.7000000000003</c:v>
                </c:pt>
                <c:pt idx="1">
                  <c:v>2467.7000000000003</c:v>
                </c:pt>
                <c:pt idx="2">
                  <c:v>2467.7000000000003</c:v>
                </c:pt>
                <c:pt idx="3">
                  <c:v>2467.7000000000003</c:v>
                </c:pt>
              </c:numCache>
            </c:numRef>
          </c:val>
          <c:extLst>
            <c:ext xmlns:c16="http://schemas.microsoft.com/office/drawing/2014/chart" uri="{C3380CC4-5D6E-409C-BE32-E72D297353CC}">
              <c16:uniqueId val="{00000003-E410-479F-8FE3-3AF8D674E1C0}"/>
            </c:ext>
          </c:extLst>
        </c:ser>
        <c:ser>
          <c:idx val="4"/>
          <c:order val="4"/>
          <c:tx>
            <c:strRef>
              <c:f>'Peak-Profile'!$U$2</c:f>
              <c:strCache>
                <c:ptCount val="1"/>
                <c:pt idx="0">
                  <c:v>Solar</c:v>
                </c:pt>
              </c:strCache>
            </c:strRef>
          </c:tx>
          <c:spPr>
            <a:solidFill>
              <a:schemeClr val="accent5"/>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'Peak-Profile'!$U$120:$U$123</c:f>
              <c:numCache>
                <c:formatCode>0</c:formatCode>
                <c:ptCount val="4"/>
                <c:pt idx="0">
                  <c:v>1894.667999999999</c:v>
                </c:pt>
                <c:pt idx="1">
                  <c:v>1894.667999999999</c:v>
                </c:pt>
                <c:pt idx="2">
                  <c:v>0</c:v>
                </c:pt>
                <c:pt idx="3">
                  <c:v>0</c:v>
                </c:pt>
              </c:numCache>
            </c:numRef>
          </c:val>
          <c:extLst>
            <c:ext xmlns:c16="http://schemas.microsoft.com/office/drawing/2014/chart" uri="{C3380CC4-5D6E-409C-BE32-E72D297353CC}">
              <c16:uniqueId val="{00000004-E410-479F-8FE3-3AF8D674E1C0}"/>
            </c:ext>
          </c:extLst>
        </c:ser>
        <c:ser>
          <c:idx val="5"/>
          <c:order val="5"/>
          <c:tx>
            <c:strRef>
              <c:f>'Peak-Profile'!$V$2</c:f>
              <c:strCache>
                <c:ptCount val="1"/>
                <c:pt idx="0">
                  <c:v>Wind</c:v>
                </c:pt>
              </c:strCache>
            </c:strRef>
          </c:tx>
          <c:spPr>
            <a:solidFill>
              <a:schemeClr val="accent6"/>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'Peak-Profile'!$V$120:$V$123</c:f>
              <c:numCache>
                <c:formatCode>0</c:formatCode>
                <c:ptCount val="4"/>
                <c:pt idx="0">
                  <c:v>895.22900000000016</c:v>
                </c:pt>
                <c:pt idx="1">
                  <c:v>895.22900000000016</c:v>
                </c:pt>
                <c:pt idx="2">
                  <c:v>895.22900000000016</c:v>
                </c:pt>
                <c:pt idx="3">
                  <c:v>895.22900000000016</c:v>
                </c:pt>
              </c:numCache>
            </c:numRef>
          </c:val>
          <c:extLst>
            <c:ext xmlns:c16="http://schemas.microsoft.com/office/drawing/2014/chart" uri="{C3380CC4-5D6E-409C-BE32-E72D297353CC}">
              <c16:uniqueId val="{00000005-E410-479F-8FE3-3AF8D674E1C0}"/>
            </c:ext>
          </c:extLst>
        </c:ser>
        <c:ser>
          <c:idx val="6"/>
          <c:order val="6"/>
          <c:tx>
            <c:strRef>
              <c:f>'Peak-Profile'!$W$2</c:f>
              <c:strCache>
                <c:ptCount val="1"/>
                <c:pt idx="0">
                  <c:v>Other Renewables</c:v>
                </c:pt>
              </c:strCache>
            </c:strRef>
          </c:tx>
          <c:spPr>
            <a:solidFill>
              <a:schemeClr val="accent1">
                <a:lumMod val="60000"/>
              </a:schemeClr>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'Peak-Profile'!$W$120:$W$123</c:f>
              <c:numCache>
                <c:formatCode>0</c:formatCode>
                <c:ptCount val="4"/>
                <c:pt idx="0">
                  <c:v>1779.25</c:v>
                </c:pt>
                <c:pt idx="1">
                  <c:v>1779.25</c:v>
                </c:pt>
                <c:pt idx="2">
                  <c:v>1779.25</c:v>
                </c:pt>
                <c:pt idx="3">
                  <c:v>1779.25</c:v>
                </c:pt>
              </c:numCache>
            </c:numRef>
          </c:val>
          <c:extLst>
            <c:ext xmlns:c16="http://schemas.microsoft.com/office/drawing/2014/chart" uri="{C3380CC4-5D6E-409C-BE32-E72D297353CC}">
              <c16:uniqueId val="{00000006-E410-479F-8FE3-3AF8D674E1C0}"/>
            </c:ext>
          </c:extLst>
        </c:ser>
        <c:ser>
          <c:idx val="7"/>
          <c:order val="7"/>
          <c:tx>
            <c:strRef>
              <c:f>'Peak-Profile'!$X$2</c:f>
              <c:strCache>
                <c:ptCount val="1"/>
                <c:pt idx="0">
                  <c:v>DR</c:v>
                </c:pt>
              </c:strCache>
            </c:strRef>
          </c:tx>
          <c:spPr>
            <a:solidFill>
              <a:schemeClr val="accent2">
                <a:lumMod val="60000"/>
              </a:schemeClr>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'Peak-Profile'!$X$120:$X$123</c:f>
              <c:numCache>
                <c:formatCode>0</c:formatCode>
                <c:ptCount val="4"/>
                <c:pt idx="0">
                  <c:v>1453.47</c:v>
                </c:pt>
                <c:pt idx="1">
                  <c:v>1453.47</c:v>
                </c:pt>
                <c:pt idx="2">
                  <c:v>1453.47</c:v>
                </c:pt>
                <c:pt idx="3">
                  <c:v>1453.47</c:v>
                </c:pt>
              </c:numCache>
            </c:numRef>
          </c:val>
          <c:extLst>
            <c:ext xmlns:c16="http://schemas.microsoft.com/office/drawing/2014/chart" uri="{C3380CC4-5D6E-409C-BE32-E72D297353CC}">
              <c16:uniqueId val="{00000007-E410-479F-8FE3-3AF8D674E1C0}"/>
            </c:ext>
          </c:extLst>
        </c:ser>
        <c:ser>
          <c:idx val="11"/>
          <c:order val="8"/>
          <c:tx>
            <c:strRef>
              <c:f>'Peak-Profile'!$AC$2</c:f>
              <c:strCache>
                <c:ptCount val="1"/>
                <c:pt idx="0">
                  <c:v>Average Imports</c:v>
                </c:pt>
              </c:strCache>
            </c:strRef>
          </c:tx>
          <c:spPr>
            <a:solidFill>
              <a:schemeClr val="accent6">
                <a:lumMod val="60000"/>
              </a:schemeClr>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'Peak-Profile'!$AC$120:$AC$123</c:f>
              <c:numCache>
                <c:formatCode>0</c:formatCode>
                <c:ptCount val="4"/>
                <c:pt idx="0">
                  <c:v>5920.5266666666657</c:v>
                </c:pt>
                <c:pt idx="1">
                  <c:v>5920.5266666666657</c:v>
                </c:pt>
                <c:pt idx="2">
                  <c:v>5920.5266666666657</c:v>
                </c:pt>
                <c:pt idx="3">
                  <c:v>5920.5266666666657</c:v>
                </c:pt>
              </c:numCache>
            </c:numRef>
          </c:val>
          <c:extLst>
            <c:ext xmlns:c16="http://schemas.microsoft.com/office/drawing/2014/chart" uri="{C3380CC4-5D6E-409C-BE32-E72D297353CC}">
              <c16:uniqueId val="{00000008-E410-479F-8FE3-3AF8D674E1C0}"/>
            </c:ext>
          </c:extLst>
        </c:ser>
        <c:dLbls>
          <c:showLegendKey val="0"/>
          <c:showVal val="0"/>
          <c:showCatName val="0"/>
          <c:showSerName val="0"/>
          <c:showPercent val="0"/>
          <c:showBubbleSize val="0"/>
        </c:dLbls>
        <c:gapWidth val="150"/>
        <c:overlap val="100"/>
        <c:axId val="1060039296"/>
        <c:axId val="1060032736"/>
      </c:barChart>
      <c:lineChart>
        <c:grouping val="standard"/>
        <c:varyColors val="0"/>
        <c:ser>
          <c:idx val="8"/>
          <c:order val="9"/>
          <c:tx>
            <c:strRef>
              <c:f>'Peak-Profile'!$AI$2</c:f>
              <c:strCache>
                <c:ptCount val="1"/>
                <c:pt idx="0">
                  <c:v>PRM Max Import</c:v>
                </c:pt>
              </c:strCache>
            </c:strRef>
          </c:tx>
          <c:spPr>
            <a:ln w="28575" cap="rnd">
              <a:solidFill>
                <a:schemeClr val="accent3">
                  <a:lumMod val="60000"/>
                </a:schemeClr>
              </a:solidFill>
              <a:round/>
            </a:ln>
            <a:effectLst/>
          </c:spPr>
          <c:marker>
            <c:symbol val="none"/>
          </c:marker>
          <c:val>
            <c:numRef>
              <c:f>'Peak-Profile'!$AI$120:$AI$123</c:f>
              <c:numCache>
                <c:formatCode>0%</c:formatCode>
                <c:ptCount val="4"/>
                <c:pt idx="0">
                  <c:v>0.21796972829942435</c:v>
                </c:pt>
                <c:pt idx="1">
                  <c:v>0.21702657866498132</c:v>
                </c:pt>
                <c:pt idx="2">
                  <c:v>0.18355059814035063</c:v>
                </c:pt>
                <c:pt idx="3">
                  <c:v>0.22002758215265314</c:v>
                </c:pt>
              </c:numCache>
            </c:numRef>
          </c:val>
          <c:smooth val="0"/>
          <c:extLst>
            <c:ext xmlns:c16="http://schemas.microsoft.com/office/drawing/2014/chart" uri="{C3380CC4-5D6E-409C-BE32-E72D297353CC}">
              <c16:uniqueId val="{00000000-B62C-47F7-B0B6-298087B27C16}"/>
            </c:ext>
          </c:extLst>
        </c:ser>
        <c:ser>
          <c:idx val="10"/>
          <c:order val="10"/>
          <c:tx>
            <c:strRef>
              <c:f>'Peak-Profile'!$AK$2</c:f>
              <c:strCache>
                <c:ptCount val="1"/>
                <c:pt idx="0">
                  <c:v>PRM Avg Import</c:v>
                </c:pt>
              </c:strCache>
            </c:strRef>
          </c:tx>
          <c:spPr>
            <a:ln w="28575" cap="rnd">
              <a:solidFill>
                <a:schemeClr val="accent5">
                  <a:lumMod val="60000"/>
                </a:schemeClr>
              </a:solidFill>
              <a:round/>
            </a:ln>
            <a:effectLst/>
          </c:spPr>
          <c:marker>
            <c:symbol val="none"/>
          </c:marker>
          <c:val>
            <c:numRef>
              <c:f>'Peak-Profile'!$AK$120:$AK$123</c:f>
              <c:numCache>
                <c:formatCode>0%</c:formatCode>
                <c:ptCount val="4"/>
                <c:pt idx="0">
                  <c:v>0.16087574224393086</c:v>
                </c:pt>
                <c:pt idx="1">
                  <c:v>0.15997680403020376</c:v>
                </c:pt>
                <c:pt idx="2">
                  <c:v>0.12609029087721146</c:v>
                </c:pt>
                <c:pt idx="3">
                  <c:v>0.16079635042487953</c:v>
                </c:pt>
              </c:numCache>
            </c:numRef>
          </c:val>
          <c:smooth val="0"/>
          <c:extLst>
            <c:ext xmlns:c16="http://schemas.microsoft.com/office/drawing/2014/chart" uri="{C3380CC4-5D6E-409C-BE32-E72D297353CC}">
              <c16:uniqueId val="{00000009-E410-479F-8FE3-3AF8D674E1C0}"/>
            </c:ext>
          </c:extLst>
        </c:ser>
        <c:dLbls>
          <c:showLegendKey val="0"/>
          <c:showVal val="0"/>
          <c:showCatName val="0"/>
          <c:showSerName val="0"/>
          <c:showPercent val="0"/>
          <c:showBubbleSize val="0"/>
        </c:dLbls>
        <c:marker val="1"/>
        <c:smooth val="0"/>
        <c:axId val="1060189192"/>
        <c:axId val="1060183944"/>
      </c:lineChart>
      <c:catAx>
        <c:axId val="10600392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Hour (PDT)</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032736"/>
        <c:crosses val="autoZero"/>
        <c:auto val="1"/>
        <c:lblAlgn val="ctr"/>
        <c:lblOffset val="100"/>
        <c:noMultiLvlLbl val="0"/>
      </c:catAx>
      <c:valAx>
        <c:axId val="10600327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Resource Capacity (MW)</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039296"/>
        <c:crosses val="autoZero"/>
        <c:crossBetween val="between"/>
      </c:valAx>
      <c:valAx>
        <c:axId val="1060183944"/>
        <c:scaling>
          <c:orientation val="minMax"/>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PRM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189192"/>
        <c:crosses val="max"/>
        <c:crossBetween val="between"/>
      </c:valAx>
      <c:catAx>
        <c:axId val="1060189192"/>
        <c:scaling>
          <c:orientation val="minMax"/>
        </c:scaling>
        <c:delete val="1"/>
        <c:axPos val="b"/>
        <c:majorTickMark val="out"/>
        <c:minorTickMark val="none"/>
        <c:tickLblPos val="nextTo"/>
        <c:crossAx val="106018394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October 2021 Stack of Resources Plus Average Imports</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'Peak-Profile'!$Q$2</c:f>
              <c:strCache>
                <c:ptCount val="1"/>
                <c:pt idx="0">
                  <c:v>Natural Gas</c:v>
                </c:pt>
              </c:strCache>
            </c:strRef>
          </c:tx>
          <c:spPr>
            <a:solidFill>
              <a:schemeClr val="accent1"/>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'Peak-Profile'!$Q$145:$Q$148</c:f>
              <c:numCache>
                <c:formatCode>0</c:formatCode>
                <c:ptCount val="4"/>
                <c:pt idx="0">
                  <c:v>29183.720000000016</c:v>
                </c:pt>
                <c:pt idx="1">
                  <c:v>29183.720000000016</c:v>
                </c:pt>
                <c:pt idx="2">
                  <c:v>29183.720000000016</c:v>
                </c:pt>
                <c:pt idx="3">
                  <c:v>29183.720000000016</c:v>
                </c:pt>
              </c:numCache>
            </c:numRef>
          </c:val>
          <c:extLst>
            <c:ext xmlns:c16="http://schemas.microsoft.com/office/drawing/2014/chart" uri="{C3380CC4-5D6E-409C-BE32-E72D297353CC}">
              <c16:uniqueId val="{00000000-D9DB-4D61-A022-8BB70D798F03}"/>
            </c:ext>
          </c:extLst>
        </c:ser>
        <c:ser>
          <c:idx val="1"/>
          <c:order val="1"/>
          <c:tx>
            <c:strRef>
              <c:f>'Peak-Profile'!$R$2</c:f>
              <c:strCache>
                <c:ptCount val="1"/>
                <c:pt idx="0">
                  <c:v>Nuclear</c:v>
                </c:pt>
              </c:strCache>
            </c:strRef>
          </c:tx>
          <c:spPr>
            <a:solidFill>
              <a:schemeClr val="accent2"/>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'Peak-Profile'!$R$145:$R$148</c:f>
              <c:numCache>
                <c:formatCode>0</c:formatCode>
                <c:ptCount val="4"/>
                <c:pt idx="0">
                  <c:v>2280</c:v>
                </c:pt>
                <c:pt idx="1">
                  <c:v>2280</c:v>
                </c:pt>
                <c:pt idx="2">
                  <c:v>2280</c:v>
                </c:pt>
                <c:pt idx="3">
                  <c:v>2280</c:v>
                </c:pt>
              </c:numCache>
            </c:numRef>
          </c:val>
          <c:extLst>
            <c:ext xmlns:c16="http://schemas.microsoft.com/office/drawing/2014/chart" uri="{C3380CC4-5D6E-409C-BE32-E72D297353CC}">
              <c16:uniqueId val="{00000001-D9DB-4D61-A022-8BB70D798F03}"/>
            </c:ext>
          </c:extLst>
        </c:ser>
        <c:ser>
          <c:idx val="2"/>
          <c:order val="2"/>
          <c:tx>
            <c:strRef>
              <c:f>'Peak-Profile'!$S$2</c:f>
              <c:strCache>
                <c:ptCount val="1"/>
                <c:pt idx="0">
                  <c:v>Hydro</c:v>
                </c:pt>
              </c:strCache>
            </c:strRef>
          </c:tx>
          <c:spPr>
            <a:solidFill>
              <a:schemeClr val="accent3"/>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'Peak-Profile'!$S$145:$S$148</c:f>
              <c:numCache>
                <c:formatCode>0</c:formatCode>
                <c:ptCount val="4"/>
                <c:pt idx="0">
                  <c:v>5675.02</c:v>
                </c:pt>
                <c:pt idx="1">
                  <c:v>5675.02</c:v>
                </c:pt>
                <c:pt idx="2">
                  <c:v>5675.02</c:v>
                </c:pt>
                <c:pt idx="3">
                  <c:v>5675.02</c:v>
                </c:pt>
              </c:numCache>
            </c:numRef>
          </c:val>
          <c:extLst>
            <c:ext xmlns:c16="http://schemas.microsoft.com/office/drawing/2014/chart" uri="{C3380CC4-5D6E-409C-BE32-E72D297353CC}">
              <c16:uniqueId val="{00000002-D9DB-4D61-A022-8BB70D798F03}"/>
            </c:ext>
          </c:extLst>
        </c:ser>
        <c:ser>
          <c:idx val="3"/>
          <c:order val="3"/>
          <c:tx>
            <c:strRef>
              <c:f>'Peak-Profile'!$T$2</c:f>
              <c:strCache>
                <c:ptCount val="1"/>
                <c:pt idx="0">
                  <c:v>Battery Storage</c:v>
                </c:pt>
              </c:strCache>
            </c:strRef>
          </c:tx>
          <c:spPr>
            <a:solidFill>
              <a:schemeClr val="accent4"/>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'Peak-Profile'!$T$145:$T$148</c:f>
              <c:numCache>
                <c:formatCode>0</c:formatCode>
                <c:ptCount val="4"/>
                <c:pt idx="0">
                  <c:v>2821.9100000000003</c:v>
                </c:pt>
                <c:pt idx="1">
                  <c:v>2821.9100000000003</c:v>
                </c:pt>
                <c:pt idx="2">
                  <c:v>2821.9100000000003</c:v>
                </c:pt>
                <c:pt idx="3">
                  <c:v>2821.9100000000003</c:v>
                </c:pt>
              </c:numCache>
            </c:numRef>
          </c:val>
          <c:extLst>
            <c:ext xmlns:c16="http://schemas.microsoft.com/office/drawing/2014/chart" uri="{C3380CC4-5D6E-409C-BE32-E72D297353CC}">
              <c16:uniqueId val="{00000003-D9DB-4D61-A022-8BB70D798F03}"/>
            </c:ext>
          </c:extLst>
        </c:ser>
        <c:ser>
          <c:idx val="4"/>
          <c:order val="4"/>
          <c:tx>
            <c:strRef>
              <c:f>'Peak-Profile'!$U$2</c:f>
              <c:strCache>
                <c:ptCount val="1"/>
                <c:pt idx="0">
                  <c:v>Solar</c:v>
                </c:pt>
              </c:strCache>
            </c:strRef>
          </c:tx>
          <c:spPr>
            <a:solidFill>
              <a:schemeClr val="accent5"/>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'Peak-Profile'!$U$145:$U$148</c:f>
              <c:numCache>
                <c:formatCode>0</c:formatCode>
                <c:ptCount val="4"/>
                <c:pt idx="0">
                  <c:v>324.67400000000032</c:v>
                </c:pt>
                <c:pt idx="1">
                  <c:v>324.67400000000032</c:v>
                </c:pt>
                <c:pt idx="2">
                  <c:v>0</c:v>
                </c:pt>
                <c:pt idx="3">
                  <c:v>0</c:v>
                </c:pt>
              </c:numCache>
            </c:numRef>
          </c:val>
          <c:extLst>
            <c:ext xmlns:c16="http://schemas.microsoft.com/office/drawing/2014/chart" uri="{C3380CC4-5D6E-409C-BE32-E72D297353CC}">
              <c16:uniqueId val="{00000004-D9DB-4D61-A022-8BB70D798F03}"/>
            </c:ext>
          </c:extLst>
        </c:ser>
        <c:ser>
          <c:idx val="5"/>
          <c:order val="5"/>
          <c:tx>
            <c:strRef>
              <c:f>'Peak-Profile'!$V$2</c:f>
              <c:strCache>
                <c:ptCount val="1"/>
                <c:pt idx="0">
                  <c:v>Wind</c:v>
                </c:pt>
              </c:strCache>
            </c:strRef>
          </c:tx>
          <c:spPr>
            <a:solidFill>
              <a:schemeClr val="accent6"/>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'Peak-Profile'!$V$145:$V$148</c:f>
              <c:numCache>
                <c:formatCode>0</c:formatCode>
                <c:ptCount val="4"/>
                <c:pt idx="0">
                  <c:v>488.71280000000007</c:v>
                </c:pt>
                <c:pt idx="1">
                  <c:v>488.71280000000007</c:v>
                </c:pt>
                <c:pt idx="2">
                  <c:v>488.71280000000007</c:v>
                </c:pt>
                <c:pt idx="3">
                  <c:v>488.71280000000007</c:v>
                </c:pt>
              </c:numCache>
            </c:numRef>
          </c:val>
          <c:extLst>
            <c:ext xmlns:c16="http://schemas.microsoft.com/office/drawing/2014/chart" uri="{C3380CC4-5D6E-409C-BE32-E72D297353CC}">
              <c16:uniqueId val="{00000005-D9DB-4D61-A022-8BB70D798F03}"/>
            </c:ext>
          </c:extLst>
        </c:ser>
        <c:ser>
          <c:idx val="6"/>
          <c:order val="6"/>
          <c:tx>
            <c:strRef>
              <c:f>'Peak-Profile'!$W$2</c:f>
              <c:strCache>
                <c:ptCount val="1"/>
                <c:pt idx="0">
                  <c:v>Other Renewables</c:v>
                </c:pt>
              </c:strCache>
            </c:strRef>
          </c:tx>
          <c:spPr>
            <a:solidFill>
              <a:schemeClr val="accent1">
                <a:lumMod val="60000"/>
              </a:schemeClr>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'Peak-Profile'!$W$145:$W$148</c:f>
              <c:numCache>
                <c:formatCode>0</c:formatCode>
                <c:ptCount val="4"/>
                <c:pt idx="0">
                  <c:v>1734.97</c:v>
                </c:pt>
                <c:pt idx="1">
                  <c:v>1734.97</c:v>
                </c:pt>
                <c:pt idx="2">
                  <c:v>1734.97</c:v>
                </c:pt>
                <c:pt idx="3">
                  <c:v>1734.97</c:v>
                </c:pt>
              </c:numCache>
            </c:numRef>
          </c:val>
          <c:extLst>
            <c:ext xmlns:c16="http://schemas.microsoft.com/office/drawing/2014/chart" uri="{C3380CC4-5D6E-409C-BE32-E72D297353CC}">
              <c16:uniqueId val="{00000006-D9DB-4D61-A022-8BB70D798F03}"/>
            </c:ext>
          </c:extLst>
        </c:ser>
        <c:ser>
          <c:idx val="7"/>
          <c:order val="7"/>
          <c:tx>
            <c:strRef>
              <c:f>'Peak-Profile'!$X$2</c:f>
              <c:strCache>
                <c:ptCount val="1"/>
                <c:pt idx="0">
                  <c:v>DR</c:v>
                </c:pt>
              </c:strCache>
            </c:strRef>
          </c:tx>
          <c:spPr>
            <a:solidFill>
              <a:schemeClr val="accent2">
                <a:lumMod val="60000"/>
              </a:schemeClr>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'Peak-Profile'!$X$145:$X$148</c:f>
              <c:numCache>
                <c:formatCode>0</c:formatCode>
                <c:ptCount val="4"/>
                <c:pt idx="0">
                  <c:v>1246.0899999999997</c:v>
                </c:pt>
                <c:pt idx="1">
                  <c:v>1246.0899999999997</c:v>
                </c:pt>
                <c:pt idx="2">
                  <c:v>1246.0899999999997</c:v>
                </c:pt>
                <c:pt idx="3">
                  <c:v>1246.0899999999997</c:v>
                </c:pt>
              </c:numCache>
            </c:numRef>
          </c:val>
          <c:extLst>
            <c:ext xmlns:c16="http://schemas.microsoft.com/office/drawing/2014/chart" uri="{C3380CC4-5D6E-409C-BE32-E72D297353CC}">
              <c16:uniqueId val="{00000007-D9DB-4D61-A022-8BB70D798F03}"/>
            </c:ext>
          </c:extLst>
        </c:ser>
        <c:ser>
          <c:idx val="11"/>
          <c:order val="8"/>
          <c:tx>
            <c:strRef>
              <c:f>'Peak-Profile'!$AC$2</c:f>
              <c:strCache>
                <c:ptCount val="1"/>
                <c:pt idx="0">
                  <c:v>Average Imports</c:v>
                </c:pt>
              </c:strCache>
            </c:strRef>
          </c:tx>
          <c:spPr>
            <a:solidFill>
              <a:schemeClr val="accent6">
                <a:lumMod val="60000"/>
              </a:schemeClr>
            </a:solidFill>
            <a:ln>
              <a:noFill/>
            </a:ln>
            <a:effectLst/>
          </c:spPr>
          <c:invertIfNegative val="0"/>
          <c:cat>
            <c:numRef>
              <c:f>'Peak-Profile'!$N$45:$N$48</c:f>
              <c:numCache>
                <c:formatCode>General</c:formatCode>
                <c:ptCount val="4"/>
                <c:pt idx="0">
                  <c:v>18</c:v>
                </c:pt>
                <c:pt idx="1">
                  <c:v>19</c:v>
                </c:pt>
                <c:pt idx="2">
                  <c:v>20</c:v>
                </c:pt>
                <c:pt idx="3">
                  <c:v>21</c:v>
                </c:pt>
              </c:numCache>
            </c:numRef>
          </c:cat>
          <c:val>
            <c:numRef>
              <c:f>'Peak-Profile'!$AC$145:$AC$148</c:f>
              <c:numCache>
                <c:formatCode>0</c:formatCode>
                <c:ptCount val="4"/>
                <c:pt idx="0">
                  <c:v>4170.5483333333332</c:v>
                </c:pt>
                <c:pt idx="1">
                  <c:v>4170.5483333333332</c:v>
                </c:pt>
                <c:pt idx="2">
                  <c:v>4170.5483333333332</c:v>
                </c:pt>
                <c:pt idx="3">
                  <c:v>4170.5483333333332</c:v>
                </c:pt>
              </c:numCache>
            </c:numRef>
          </c:val>
          <c:extLst>
            <c:ext xmlns:c16="http://schemas.microsoft.com/office/drawing/2014/chart" uri="{C3380CC4-5D6E-409C-BE32-E72D297353CC}">
              <c16:uniqueId val="{00000008-D9DB-4D61-A022-8BB70D798F03}"/>
            </c:ext>
          </c:extLst>
        </c:ser>
        <c:dLbls>
          <c:showLegendKey val="0"/>
          <c:showVal val="0"/>
          <c:showCatName val="0"/>
          <c:showSerName val="0"/>
          <c:showPercent val="0"/>
          <c:showBubbleSize val="0"/>
        </c:dLbls>
        <c:gapWidth val="150"/>
        <c:overlap val="100"/>
        <c:axId val="1060039296"/>
        <c:axId val="1060032736"/>
      </c:barChart>
      <c:lineChart>
        <c:grouping val="standard"/>
        <c:varyColors val="0"/>
        <c:ser>
          <c:idx val="8"/>
          <c:order val="9"/>
          <c:tx>
            <c:strRef>
              <c:f>'Peak-Profile'!$AI$2</c:f>
              <c:strCache>
                <c:ptCount val="1"/>
                <c:pt idx="0">
                  <c:v>PRM Max Import</c:v>
                </c:pt>
              </c:strCache>
            </c:strRef>
          </c:tx>
          <c:spPr>
            <a:ln w="28575" cap="rnd">
              <a:solidFill>
                <a:schemeClr val="accent3">
                  <a:lumMod val="60000"/>
                </a:schemeClr>
              </a:solidFill>
              <a:round/>
            </a:ln>
            <a:effectLst/>
          </c:spPr>
          <c:marker>
            <c:symbol val="none"/>
          </c:marker>
          <c:val>
            <c:numRef>
              <c:f>'Peak-Profile'!$AI$145:$AI$148</c:f>
              <c:numCache>
                <c:formatCode>0%</c:formatCode>
                <c:ptCount val="4"/>
                <c:pt idx="0">
                  <c:v>0.31789884617990205</c:v>
                </c:pt>
                <c:pt idx="1">
                  <c:v>0.30970940274459108</c:v>
                </c:pt>
                <c:pt idx="2">
                  <c:v>0.30038125325254983</c:v>
                </c:pt>
                <c:pt idx="3">
                  <c:v>0.36832665947733112</c:v>
                </c:pt>
              </c:numCache>
            </c:numRef>
          </c:val>
          <c:smooth val="0"/>
          <c:extLst>
            <c:ext xmlns:c16="http://schemas.microsoft.com/office/drawing/2014/chart" uri="{C3380CC4-5D6E-409C-BE32-E72D297353CC}">
              <c16:uniqueId val="{00000009-D9DB-4D61-A022-8BB70D798F03}"/>
            </c:ext>
          </c:extLst>
        </c:ser>
        <c:ser>
          <c:idx val="10"/>
          <c:order val="10"/>
          <c:tx>
            <c:strRef>
              <c:f>'Peak-Profile'!$AK$2</c:f>
              <c:strCache>
                <c:ptCount val="1"/>
                <c:pt idx="0">
                  <c:v>PRM Avg Import</c:v>
                </c:pt>
              </c:strCache>
            </c:strRef>
          </c:tx>
          <c:spPr>
            <a:ln w="28575" cap="rnd">
              <a:solidFill>
                <a:schemeClr val="accent5">
                  <a:lumMod val="60000"/>
                </a:schemeClr>
              </a:solidFill>
              <a:round/>
            </a:ln>
            <a:effectLst/>
          </c:spPr>
          <c:marker>
            <c:symbol val="none"/>
          </c:marker>
          <c:val>
            <c:numRef>
              <c:f>'Peak-Profile'!$AK$145:$AK$148</c:f>
              <c:numCache>
                <c:formatCode>0%</c:formatCode>
                <c:ptCount val="4"/>
                <c:pt idx="0">
                  <c:v>0.29452792337700806</c:v>
                </c:pt>
                <c:pt idx="1">
                  <c:v>0.286483707210755</c:v>
                </c:pt>
                <c:pt idx="2">
                  <c:v>0.2771664979374544</c:v>
                </c:pt>
                <c:pt idx="3">
                  <c:v>0.34389892452541937</c:v>
                </c:pt>
              </c:numCache>
            </c:numRef>
          </c:val>
          <c:smooth val="0"/>
          <c:extLst>
            <c:ext xmlns:c16="http://schemas.microsoft.com/office/drawing/2014/chart" uri="{C3380CC4-5D6E-409C-BE32-E72D297353CC}">
              <c16:uniqueId val="{0000000A-D9DB-4D61-A022-8BB70D798F03}"/>
            </c:ext>
          </c:extLst>
        </c:ser>
        <c:dLbls>
          <c:showLegendKey val="0"/>
          <c:showVal val="0"/>
          <c:showCatName val="0"/>
          <c:showSerName val="0"/>
          <c:showPercent val="0"/>
          <c:showBubbleSize val="0"/>
        </c:dLbls>
        <c:marker val="1"/>
        <c:smooth val="0"/>
        <c:axId val="1060189192"/>
        <c:axId val="1060183944"/>
      </c:lineChart>
      <c:catAx>
        <c:axId val="10600392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Hour (PDT)</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032736"/>
        <c:crosses val="autoZero"/>
        <c:auto val="1"/>
        <c:lblAlgn val="ctr"/>
        <c:lblOffset val="100"/>
        <c:noMultiLvlLbl val="0"/>
      </c:catAx>
      <c:valAx>
        <c:axId val="10600327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Resource Capacity (MW)</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039296"/>
        <c:crosses val="autoZero"/>
        <c:crossBetween val="between"/>
      </c:valAx>
      <c:valAx>
        <c:axId val="1060183944"/>
        <c:scaling>
          <c:orientation val="minMax"/>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PRM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189192"/>
        <c:crosses val="max"/>
        <c:crossBetween val="between"/>
      </c:valAx>
      <c:catAx>
        <c:axId val="1060189192"/>
        <c:scaling>
          <c:orientation val="minMax"/>
        </c:scaling>
        <c:delete val="1"/>
        <c:axPos val="b"/>
        <c:majorTickMark val="out"/>
        <c:minorTickMark val="none"/>
        <c:tickLblPos val="nextTo"/>
        <c:crossAx val="106018394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latin typeface="Times New Roman" panose="02020603050405020304" pitchFamily="18" charset="0"/>
                <a:cs typeface="Times New Roman" panose="02020603050405020304" pitchFamily="18" charset="0"/>
              </a:rPr>
              <a:t>June-October 2021 Resource Stack at HE20 (PDT)</a:t>
            </a:r>
            <a:endParaRPr lang="en-US">
              <a:latin typeface="Times New Roman" panose="02020603050405020304" pitchFamily="18" charset="0"/>
              <a:cs typeface="Times New Roman" panose="02020603050405020304" pitchFamily="18" charset="0"/>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'Peak-Profile'!$Q$2</c:f>
              <c:strCache>
                <c:ptCount val="1"/>
                <c:pt idx="0">
                  <c:v>Natural Gas</c:v>
                </c:pt>
              </c:strCache>
            </c:strRef>
          </c:tx>
          <c:spPr>
            <a:solidFill>
              <a:schemeClr val="accent1"/>
            </a:solidFill>
            <a:ln>
              <a:noFill/>
            </a:ln>
            <a:effectLst/>
          </c:spPr>
          <c:invertIfNegative val="0"/>
          <c:cat>
            <c:strRef>
              <c:f>'Peak-Profile'!$M$158:$M$162</c:f>
              <c:strCache>
                <c:ptCount val="5"/>
                <c:pt idx="0">
                  <c:v>June</c:v>
                </c:pt>
                <c:pt idx="1">
                  <c:v>July</c:v>
                </c:pt>
                <c:pt idx="2">
                  <c:v>August</c:v>
                </c:pt>
                <c:pt idx="3">
                  <c:v>September</c:v>
                </c:pt>
                <c:pt idx="4">
                  <c:v>October</c:v>
                </c:pt>
              </c:strCache>
            </c:strRef>
          </c:cat>
          <c:val>
            <c:numRef>
              <c:f>'Peak-Profile'!$Q$158:$Q$162</c:f>
              <c:numCache>
                <c:formatCode>0</c:formatCode>
                <c:ptCount val="5"/>
                <c:pt idx="0">
                  <c:v>29240.970000000012</c:v>
                </c:pt>
                <c:pt idx="1">
                  <c:v>29155.400000000016</c:v>
                </c:pt>
                <c:pt idx="2">
                  <c:v>29085.200000000015</c:v>
                </c:pt>
                <c:pt idx="3">
                  <c:v>29134.090000000022</c:v>
                </c:pt>
                <c:pt idx="4">
                  <c:v>29183.720000000016</c:v>
                </c:pt>
              </c:numCache>
            </c:numRef>
          </c:val>
          <c:extLst>
            <c:ext xmlns:c16="http://schemas.microsoft.com/office/drawing/2014/chart" uri="{C3380CC4-5D6E-409C-BE32-E72D297353CC}">
              <c16:uniqueId val="{00000000-A6F2-47D9-8B12-3D3602C1C0AE}"/>
            </c:ext>
          </c:extLst>
        </c:ser>
        <c:ser>
          <c:idx val="1"/>
          <c:order val="1"/>
          <c:tx>
            <c:strRef>
              <c:f>'Peak-Profile'!$R$2</c:f>
              <c:strCache>
                <c:ptCount val="1"/>
                <c:pt idx="0">
                  <c:v>Nuclear</c:v>
                </c:pt>
              </c:strCache>
            </c:strRef>
          </c:tx>
          <c:spPr>
            <a:solidFill>
              <a:schemeClr val="accent2"/>
            </a:solidFill>
            <a:ln>
              <a:noFill/>
            </a:ln>
            <a:effectLst/>
          </c:spPr>
          <c:invertIfNegative val="0"/>
          <c:cat>
            <c:strRef>
              <c:f>'Peak-Profile'!$M$158:$M$162</c:f>
              <c:strCache>
                <c:ptCount val="5"/>
                <c:pt idx="0">
                  <c:v>June</c:v>
                </c:pt>
                <c:pt idx="1">
                  <c:v>July</c:v>
                </c:pt>
                <c:pt idx="2">
                  <c:v>August</c:v>
                </c:pt>
                <c:pt idx="3">
                  <c:v>September</c:v>
                </c:pt>
                <c:pt idx="4">
                  <c:v>October</c:v>
                </c:pt>
              </c:strCache>
            </c:strRef>
          </c:cat>
          <c:val>
            <c:numRef>
              <c:f>'Peak-Profile'!$R$158:$R$162</c:f>
              <c:numCache>
                <c:formatCode>0</c:formatCode>
                <c:ptCount val="5"/>
                <c:pt idx="0">
                  <c:v>2280</c:v>
                </c:pt>
                <c:pt idx="1">
                  <c:v>2280</c:v>
                </c:pt>
                <c:pt idx="2">
                  <c:v>2280</c:v>
                </c:pt>
                <c:pt idx="3">
                  <c:v>2280</c:v>
                </c:pt>
                <c:pt idx="4">
                  <c:v>2280</c:v>
                </c:pt>
              </c:numCache>
            </c:numRef>
          </c:val>
          <c:extLst>
            <c:ext xmlns:c16="http://schemas.microsoft.com/office/drawing/2014/chart" uri="{C3380CC4-5D6E-409C-BE32-E72D297353CC}">
              <c16:uniqueId val="{00000001-A6F2-47D9-8B12-3D3602C1C0AE}"/>
            </c:ext>
          </c:extLst>
        </c:ser>
        <c:ser>
          <c:idx val="2"/>
          <c:order val="2"/>
          <c:tx>
            <c:strRef>
              <c:f>'Peak-Profile'!$S$2</c:f>
              <c:strCache>
                <c:ptCount val="1"/>
                <c:pt idx="0">
                  <c:v>Hydro</c:v>
                </c:pt>
              </c:strCache>
            </c:strRef>
          </c:tx>
          <c:spPr>
            <a:solidFill>
              <a:schemeClr val="accent3"/>
            </a:solidFill>
            <a:ln>
              <a:noFill/>
            </a:ln>
            <a:effectLst/>
          </c:spPr>
          <c:invertIfNegative val="0"/>
          <c:cat>
            <c:strRef>
              <c:f>'Peak-Profile'!$M$158:$M$162</c:f>
              <c:strCache>
                <c:ptCount val="5"/>
                <c:pt idx="0">
                  <c:v>June</c:v>
                </c:pt>
                <c:pt idx="1">
                  <c:v>July</c:v>
                </c:pt>
                <c:pt idx="2">
                  <c:v>August</c:v>
                </c:pt>
                <c:pt idx="3">
                  <c:v>September</c:v>
                </c:pt>
                <c:pt idx="4">
                  <c:v>October</c:v>
                </c:pt>
              </c:strCache>
            </c:strRef>
          </c:cat>
          <c:val>
            <c:numRef>
              <c:f>'Peak-Profile'!$S$158:$S$162</c:f>
              <c:numCache>
                <c:formatCode>0</c:formatCode>
                <c:ptCount val="5"/>
                <c:pt idx="0">
                  <c:v>7213.130000000001</c:v>
                </c:pt>
                <c:pt idx="1">
                  <c:v>7744.8200000000033</c:v>
                </c:pt>
                <c:pt idx="2">
                  <c:v>7470.4</c:v>
                </c:pt>
                <c:pt idx="3">
                  <c:v>6587.7899999999991</c:v>
                </c:pt>
                <c:pt idx="4">
                  <c:v>5675.02</c:v>
                </c:pt>
              </c:numCache>
            </c:numRef>
          </c:val>
          <c:extLst>
            <c:ext xmlns:c16="http://schemas.microsoft.com/office/drawing/2014/chart" uri="{C3380CC4-5D6E-409C-BE32-E72D297353CC}">
              <c16:uniqueId val="{00000002-A6F2-47D9-8B12-3D3602C1C0AE}"/>
            </c:ext>
          </c:extLst>
        </c:ser>
        <c:ser>
          <c:idx val="3"/>
          <c:order val="3"/>
          <c:tx>
            <c:strRef>
              <c:f>'Peak-Profile'!$T$2</c:f>
              <c:strCache>
                <c:ptCount val="1"/>
                <c:pt idx="0">
                  <c:v>Battery Storage</c:v>
                </c:pt>
              </c:strCache>
            </c:strRef>
          </c:tx>
          <c:spPr>
            <a:solidFill>
              <a:schemeClr val="accent4"/>
            </a:solidFill>
            <a:ln>
              <a:noFill/>
            </a:ln>
            <a:effectLst/>
          </c:spPr>
          <c:invertIfNegative val="0"/>
          <c:cat>
            <c:strRef>
              <c:f>'Peak-Profile'!$M$158:$M$162</c:f>
              <c:strCache>
                <c:ptCount val="5"/>
                <c:pt idx="0">
                  <c:v>June</c:v>
                </c:pt>
                <c:pt idx="1">
                  <c:v>July</c:v>
                </c:pt>
                <c:pt idx="2">
                  <c:v>August</c:v>
                </c:pt>
                <c:pt idx="3">
                  <c:v>September</c:v>
                </c:pt>
                <c:pt idx="4">
                  <c:v>October</c:v>
                </c:pt>
              </c:strCache>
            </c:strRef>
          </c:cat>
          <c:val>
            <c:numRef>
              <c:f>'Peak-Profile'!$T$158:$T$162</c:f>
              <c:numCache>
                <c:formatCode>0</c:formatCode>
                <c:ptCount val="5"/>
                <c:pt idx="0">
                  <c:v>2070.87</c:v>
                </c:pt>
                <c:pt idx="1">
                  <c:v>2122.6099999999997</c:v>
                </c:pt>
                <c:pt idx="2">
                  <c:v>2459.6600000000003</c:v>
                </c:pt>
                <c:pt idx="3">
                  <c:v>2467.7000000000003</c:v>
                </c:pt>
                <c:pt idx="4">
                  <c:v>2821.9100000000003</c:v>
                </c:pt>
              </c:numCache>
            </c:numRef>
          </c:val>
          <c:extLst>
            <c:ext xmlns:c16="http://schemas.microsoft.com/office/drawing/2014/chart" uri="{C3380CC4-5D6E-409C-BE32-E72D297353CC}">
              <c16:uniqueId val="{00000003-A6F2-47D9-8B12-3D3602C1C0AE}"/>
            </c:ext>
          </c:extLst>
        </c:ser>
        <c:ser>
          <c:idx val="4"/>
          <c:order val="4"/>
          <c:tx>
            <c:strRef>
              <c:f>'Peak-Profile'!$U$2</c:f>
              <c:strCache>
                <c:ptCount val="1"/>
                <c:pt idx="0">
                  <c:v>Solar</c:v>
                </c:pt>
              </c:strCache>
            </c:strRef>
          </c:tx>
          <c:spPr>
            <a:solidFill>
              <a:schemeClr val="accent5"/>
            </a:solidFill>
            <a:ln>
              <a:noFill/>
            </a:ln>
            <a:effectLst/>
          </c:spPr>
          <c:invertIfNegative val="0"/>
          <c:cat>
            <c:strRef>
              <c:f>'Peak-Profile'!$M$158:$M$162</c:f>
              <c:strCache>
                <c:ptCount val="5"/>
                <c:pt idx="0">
                  <c:v>June</c:v>
                </c:pt>
                <c:pt idx="1">
                  <c:v>July</c:v>
                </c:pt>
                <c:pt idx="2">
                  <c:v>August</c:v>
                </c:pt>
                <c:pt idx="3">
                  <c:v>September</c:v>
                </c:pt>
                <c:pt idx="4">
                  <c:v>October</c:v>
                </c:pt>
              </c:strCache>
            </c:strRef>
          </c:cat>
          <c:val>
            <c:numRef>
              <c:f>'Peak-Profile'!$U$158:$U$162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A6F2-47D9-8B12-3D3602C1C0AE}"/>
            </c:ext>
          </c:extLst>
        </c:ser>
        <c:ser>
          <c:idx val="5"/>
          <c:order val="5"/>
          <c:tx>
            <c:strRef>
              <c:f>'Peak-Profile'!$V$2</c:f>
              <c:strCache>
                <c:ptCount val="1"/>
                <c:pt idx="0">
                  <c:v>Wind</c:v>
                </c:pt>
              </c:strCache>
            </c:strRef>
          </c:tx>
          <c:spPr>
            <a:solidFill>
              <a:schemeClr val="accent6"/>
            </a:solidFill>
            <a:ln>
              <a:noFill/>
            </a:ln>
            <a:effectLst/>
          </c:spPr>
          <c:invertIfNegative val="0"/>
          <c:cat>
            <c:strRef>
              <c:f>'Peak-Profile'!$M$158:$M$162</c:f>
              <c:strCache>
                <c:ptCount val="5"/>
                <c:pt idx="0">
                  <c:v>June</c:v>
                </c:pt>
                <c:pt idx="1">
                  <c:v>July</c:v>
                </c:pt>
                <c:pt idx="2">
                  <c:v>August</c:v>
                </c:pt>
                <c:pt idx="3">
                  <c:v>September</c:v>
                </c:pt>
                <c:pt idx="4">
                  <c:v>October</c:v>
                </c:pt>
              </c:strCache>
            </c:strRef>
          </c:cat>
          <c:val>
            <c:numRef>
              <c:f>'Peak-Profile'!$V$158:$V$162</c:f>
              <c:numCache>
                <c:formatCode>0</c:formatCode>
                <c:ptCount val="5"/>
                <c:pt idx="0">
                  <c:v>1969.3358000000003</c:v>
                </c:pt>
                <c:pt idx="1">
                  <c:v>1372.5798</c:v>
                </c:pt>
                <c:pt idx="2">
                  <c:v>1253.2246</c:v>
                </c:pt>
                <c:pt idx="3">
                  <c:v>895.22900000000016</c:v>
                </c:pt>
                <c:pt idx="4">
                  <c:v>488.71280000000007</c:v>
                </c:pt>
              </c:numCache>
            </c:numRef>
          </c:val>
          <c:extLst>
            <c:ext xmlns:c16="http://schemas.microsoft.com/office/drawing/2014/chart" uri="{C3380CC4-5D6E-409C-BE32-E72D297353CC}">
              <c16:uniqueId val="{00000005-A6F2-47D9-8B12-3D3602C1C0AE}"/>
            </c:ext>
          </c:extLst>
        </c:ser>
        <c:ser>
          <c:idx val="6"/>
          <c:order val="6"/>
          <c:tx>
            <c:strRef>
              <c:f>'Peak-Profile'!$W$2</c:f>
              <c:strCache>
                <c:ptCount val="1"/>
                <c:pt idx="0">
                  <c:v>Other Renewables</c:v>
                </c:pt>
              </c:strCache>
            </c:strRef>
          </c:tx>
          <c:spPr>
            <a:solidFill>
              <a:schemeClr val="accent1">
                <a:lumMod val="60000"/>
              </a:schemeClr>
            </a:solidFill>
            <a:ln>
              <a:noFill/>
            </a:ln>
            <a:effectLst/>
          </c:spPr>
          <c:invertIfNegative val="0"/>
          <c:cat>
            <c:strRef>
              <c:f>'Peak-Profile'!$M$158:$M$162</c:f>
              <c:strCache>
                <c:ptCount val="5"/>
                <c:pt idx="0">
                  <c:v>June</c:v>
                </c:pt>
                <c:pt idx="1">
                  <c:v>July</c:v>
                </c:pt>
                <c:pt idx="2">
                  <c:v>August</c:v>
                </c:pt>
                <c:pt idx="3">
                  <c:v>September</c:v>
                </c:pt>
                <c:pt idx="4">
                  <c:v>October</c:v>
                </c:pt>
              </c:strCache>
            </c:strRef>
          </c:cat>
          <c:val>
            <c:numRef>
              <c:f>'Peak-Profile'!$W$158:$W$162</c:f>
              <c:numCache>
                <c:formatCode>0</c:formatCode>
                <c:ptCount val="5"/>
                <c:pt idx="0">
                  <c:v>1759.44</c:v>
                </c:pt>
                <c:pt idx="1">
                  <c:v>1773.73</c:v>
                </c:pt>
                <c:pt idx="2">
                  <c:v>1773.25</c:v>
                </c:pt>
                <c:pt idx="3">
                  <c:v>1779.25</c:v>
                </c:pt>
                <c:pt idx="4">
                  <c:v>1734.97</c:v>
                </c:pt>
              </c:numCache>
            </c:numRef>
          </c:val>
          <c:extLst>
            <c:ext xmlns:c16="http://schemas.microsoft.com/office/drawing/2014/chart" uri="{C3380CC4-5D6E-409C-BE32-E72D297353CC}">
              <c16:uniqueId val="{00000006-A6F2-47D9-8B12-3D3602C1C0AE}"/>
            </c:ext>
          </c:extLst>
        </c:ser>
        <c:ser>
          <c:idx val="7"/>
          <c:order val="7"/>
          <c:tx>
            <c:strRef>
              <c:f>'Peak-Profile'!$X$2</c:f>
              <c:strCache>
                <c:ptCount val="1"/>
                <c:pt idx="0">
                  <c:v>DR</c:v>
                </c:pt>
              </c:strCache>
            </c:strRef>
          </c:tx>
          <c:spPr>
            <a:solidFill>
              <a:schemeClr val="accent2">
                <a:lumMod val="60000"/>
              </a:schemeClr>
            </a:solidFill>
            <a:ln>
              <a:noFill/>
            </a:ln>
            <a:effectLst/>
          </c:spPr>
          <c:invertIfNegative val="0"/>
          <c:cat>
            <c:strRef>
              <c:f>'Peak-Profile'!$M$158:$M$162</c:f>
              <c:strCache>
                <c:ptCount val="5"/>
                <c:pt idx="0">
                  <c:v>June</c:v>
                </c:pt>
                <c:pt idx="1">
                  <c:v>July</c:v>
                </c:pt>
                <c:pt idx="2">
                  <c:v>August</c:v>
                </c:pt>
                <c:pt idx="3">
                  <c:v>September</c:v>
                </c:pt>
                <c:pt idx="4">
                  <c:v>October</c:v>
                </c:pt>
              </c:strCache>
            </c:strRef>
          </c:cat>
          <c:val>
            <c:numRef>
              <c:f>'Peak-Profile'!$X$158:$X$162</c:f>
              <c:numCache>
                <c:formatCode>0</c:formatCode>
                <c:ptCount val="5"/>
                <c:pt idx="0">
                  <c:v>1398.7800000000002</c:v>
                </c:pt>
                <c:pt idx="1">
                  <c:v>1452.2000000000003</c:v>
                </c:pt>
                <c:pt idx="2">
                  <c:v>1504.55</c:v>
                </c:pt>
                <c:pt idx="3">
                  <c:v>1453.47</c:v>
                </c:pt>
                <c:pt idx="4">
                  <c:v>1246.0899999999997</c:v>
                </c:pt>
              </c:numCache>
            </c:numRef>
          </c:val>
          <c:extLst>
            <c:ext xmlns:c16="http://schemas.microsoft.com/office/drawing/2014/chart" uri="{C3380CC4-5D6E-409C-BE32-E72D297353CC}">
              <c16:uniqueId val="{00000007-A6F2-47D9-8B12-3D3602C1C0AE}"/>
            </c:ext>
          </c:extLst>
        </c:ser>
        <c:ser>
          <c:idx val="11"/>
          <c:order val="8"/>
          <c:tx>
            <c:strRef>
              <c:f>'Peak-Profile'!$AC$2</c:f>
              <c:strCache>
                <c:ptCount val="1"/>
                <c:pt idx="0">
                  <c:v>Average Imports</c:v>
                </c:pt>
              </c:strCache>
            </c:strRef>
          </c:tx>
          <c:spPr>
            <a:solidFill>
              <a:schemeClr val="accent6">
                <a:lumMod val="60000"/>
              </a:schemeClr>
            </a:solidFill>
            <a:ln>
              <a:noFill/>
            </a:ln>
            <a:effectLst/>
          </c:spPr>
          <c:invertIfNegative val="0"/>
          <c:cat>
            <c:strRef>
              <c:f>'Peak-Profile'!$M$158:$M$162</c:f>
              <c:strCache>
                <c:ptCount val="5"/>
                <c:pt idx="0">
                  <c:v>June</c:v>
                </c:pt>
                <c:pt idx="1">
                  <c:v>July</c:v>
                </c:pt>
                <c:pt idx="2">
                  <c:v>August</c:v>
                </c:pt>
                <c:pt idx="3">
                  <c:v>September</c:v>
                </c:pt>
                <c:pt idx="4">
                  <c:v>October</c:v>
                </c:pt>
              </c:strCache>
            </c:strRef>
          </c:cat>
          <c:val>
            <c:numRef>
              <c:f>'Peak-Profile'!$AC$158:$AC$162</c:f>
              <c:numCache>
                <c:formatCode>0</c:formatCode>
                <c:ptCount val="5"/>
                <c:pt idx="0">
                  <c:v>3922</c:v>
                </c:pt>
                <c:pt idx="1">
                  <c:v>5340</c:v>
                </c:pt>
                <c:pt idx="2">
                  <c:v>6094.8833333333341</c:v>
                </c:pt>
                <c:pt idx="3">
                  <c:v>5920.5266666666657</c:v>
                </c:pt>
                <c:pt idx="4">
                  <c:v>4170.5483333333332</c:v>
                </c:pt>
              </c:numCache>
            </c:numRef>
          </c:val>
          <c:extLst>
            <c:ext xmlns:c16="http://schemas.microsoft.com/office/drawing/2014/chart" uri="{C3380CC4-5D6E-409C-BE32-E72D297353CC}">
              <c16:uniqueId val="{00000008-A6F2-47D9-8B12-3D3602C1C0AE}"/>
            </c:ext>
          </c:extLst>
        </c:ser>
        <c:dLbls>
          <c:showLegendKey val="0"/>
          <c:showVal val="0"/>
          <c:showCatName val="0"/>
          <c:showSerName val="0"/>
          <c:showPercent val="0"/>
          <c:showBubbleSize val="0"/>
        </c:dLbls>
        <c:gapWidth val="150"/>
        <c:overlap val="100"/>
        <c:axId val="1060039296"/>
        <c:axId val="1060032736"/>
      </c:barChart>
      <c:lineChart>
        <c:grouping val="standard"/>
        <c:varyColors val="0"/>
        <c:ser>
          <c:idx val="9"/>
          <c:order val="9"/>
          <c:tx>
            <c:strRef>
              <c:f>'Peak-Profile'!$AH$2</c:f>
              <c:strCache>
                <c:ptCount val="1"/>
                <c:pt idx="0">
                  <c:v>Capacity for 20% PRM</c:v>
                </c:pt>
              </c:strCache>
            </c:strRef>
          </c:tx>
          <c:spPr>
            <a:ln w="28575" cap="rnd">
              <a:noFill/>
              <a:round/>
            </a:ln>
            <a:effectLst/>
          </c:spPr>
          <c:marker>
            <c:symbol val="dash"/>
            <c:size val="5"/>
            <c:spPr>
              <a:solidFill>
                <a:srgbClr val="FF0000"/>
              </a:solidFill>
              <a:ln w="9525">
                <a:noFill/>
              </a:ln>
              <a:effectLst/>
            </c:spPr>
          </c:marker>
          <c:val>
            <c:numRef>
              <c:f>'Peak-Profile'!$AH$158:$AH$162</c:f>
              <c:numCache>
                <c:formatCode>0</c:formatCode>
                <c:ptCount val="5"/>
                <c:pt idx="0">
                  <c:v>49324.993199999997</c:v>
                </c:pt>
                <c:pt idx="1">
                  <c:v>51967.26</c:v>
                </c:pt>
                <c:pt idx="2">
                  <c:v>52373.043599999997</c:v>
                </c:pt>
                <c:pt idx="3">
                  <c:v>53833.753199999999</c:v>
                </c:pt>
                <c:pt idx="4">
                  <c:v>44724.916799999999</c:v>
                </c:pt>
              </c:numCache>
            </c:numRef>
          </c:val>
          <c:smooth val="0"/>
          <c:extLst>
            <c:ext xmlns:c16="http://schemas.microsoft.com/office/drawing/2014/chart" uri="{C3380CC4-5D6E-409C-BE32-E72D297353CC}">
              <c16:uniqueId val="{0000000B-A6F2-47D9-8B12-3D3602C1C0AE}"/>
            </c:ext>
          </c:extLst>
        </c:ser>
        <c:dLbls>
          <c:showLegendKey val="0"/>
          <c:showVal val="0"/>
          <c:showCatName val="0"/>
          <c:showSerName val="0"/>
          <c:showPercent val="0"/>
          <c:showBubbleSize val="0"/>
        </c:dLbls>
        <c:marker val="1"/>
        <c:smooth val="0"/>
        <c:axId val="1060039296"/>
        <c:axId val="1060032736"/>
      </c:lineChart>
      <c:catAx>
        <c:axId val="10600392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060032736"/>
        <c:crosses val="autoZero"/>
        <c:auto val="1"/>
        <c:lblAlgn val="ctr"/>
        <c:lblOffset val="100"/>
        <c:noMultiLvlLbl val="0"/>
      </c:catAx>
      <c:valAx>
        <c:axId val="106003273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latin typeface="Times New Roman" panose="02020603050405020304" pitchFamily="18" charset="0"/>
                    <a:cs typeface="Times New Roman" panose="02020603050405020304" pitchFamily="18" charset="0"/>
                  </a:rPr>
                  <a:t>Net Qualifying Capacity  (MW)</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060039296"/>
        <c:crosses val="autoZero"/>
        <c:crossBetween val="between"/>
      </c:valAx>
      <c:spPr>
        <a:noFill/>
        <a:ln>
          <a:noFill/>
        </a:ln>
        <a:effectLst/>
      </c:spPr>
    </c:plotArea>
    <c:legend>
      <c:legendPos val="b"/>
      <c:layout>
        <c:manualLayout>
          <c:xMode val="edge"/>
          <c:yMode val="edge"/>
          <c:x val="0.15721866444601881"/>
          <c:y val="0.7738664396904541"/>
          <c:w val="0.7759895578630126"/>
          <c:h val="0.2084513212832664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latin typeface="Times New Roman" panose="02020603050405020304" pitchFamily="18" charset="0"/>
                <a:cs typeface="Times New Roman" panose="02020603050405020304" pitchFamily="18" charset="0"/>
              </a:rPr>
              <a:t>June-October 2021 Resource Stack at HE20 (PDT)</a:t>
            </a:r>
            <a:endParaRPr lang="en-US">
              <a:latin typeface="Times New Roman" panose="02020603050405020304" pitchFamily="18" charset="0"/>
              <a:cs typeface="Times New Roman" panose="02020603050405020304" pitchFamily="18" charset="0"/>
            </a:endParaRPr>
          </a:p>
        </c:rich>
      </c:tx>
      <c:layout>
        <c:manualLayout>
          <c:xMode val="edge"/>
          <c:yMode val="edge"/>
          <c:x val="0.24520331323595235"/>
          <c:y val="2.6734524386058511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58468070149777"/>
          <c:y val="0.10638813814144817"/>
          <c:w val="0.83680859760973969"/>
          <c:h val="0.62162073732152134"/>
        </c:manualLayout>
      </c:layout>
      <c:barChart>
        <c:barDir val="col"/>
        <c:grouping val="stacked"/>
        <c:varyColors val="0"/>
        <c:ser>
          <c:idx val="0"/>
          <c:order val="0"/>
          <c:tx>
            <c:strRef>
              <c:f>'Peak-Profile'!$Q$2</c:f>
              <c:strCache>
                <c:ptCount val="1"/>
                <c:pt idx="0">
                  <c:v>Natural Gas</c:v>
                </c:pt>
              </c:strCache>
            </c:strRef>
          </c:tx>
          <c:spPr>
            <a:solidFill>
              <a:schemeClr val="accent1"/>
            </a:solidFill>
            <a:ln>
              <a:noFill/>
            </a:ln>
            <a:effectLst/>
          </c:spPr>
          <c:invertIfNegative val="0"/>
          <c:cat>
            <c:strRef>
              <c:f>'Peak-Profile'!$M$158:$M$162</c:f>
              <c:strCache>
                <c:ptCount val="5"/>
                <c:pt idx="0">
                  <c:v>June</c:v>
                </c:pt>
                <c:pt idx="1">
                  <c:v>July</c:v>
                </c:pt>
                <c:pt idx="2">
                  <c:v>August</c:v>
                </c:pt>
                <c:pt idx="3">
                  <c:v>September</c:v>
                </c:pt>
                <c:pt idx="4">
                  <c:v>October</c:v>
                </c:pt>
              </c:strCache>
            </c:strRef>
          </c:cat>
          <c:val>
            <c:numRef>
              <c:f>'Peak-Profile'!$Q$158:$Q$162</c:f>
              <c:numCache>
                <c:formatCode>0</c:formatCode>
                <c:ptCount val="5"/>
                <c:pt idx="0">
                  <c:v>29240.970000000012</c:v>
                </c:pt>
                <c:pt idx="1">
                  <c:v>29155.400000000016</c:v>
                </c:pt>
                <c:pt idx="2">
                  <c:v>29085.200000000015</c:v>
                </c:pt>
                <c:pt idx="3">
                  <c:v>29134.090000000022</c:v>
                </c:pt>
                <c:pt idx="4">
                  <c:v>29183.720000000016</c:v>
                </c:pt>
              </c:numCache>
            </c:numRef>
          </c:val>
          <c:extLst>
            <c:ext xmlns:c16="http://schemas.microsoft.com/office/drawing/2014/chart" uri="{C3380CC4-5D6E-409C-BE32-E72D297353CC}">
              <c16:uniqueId val="{00000000-9A29-4096-A9D7-B70FB60871BA}"/>
            </c:ext>
          </c:extLst>
        </c:ser>
        <c:ser>
          <c:idx val="1"/>
          <c:order val="1"/>
          <c:tx>
            <c:strRef>
              <c:f>'Peak-Profile'!$R$2</c:f>
              <c:strCache>
                <c:ptCount val="1"/>
                <c:pt idx="0">
                  <c:v>Nuclear</c:v>
                </c:pt>
              </c:strCache>
            </c:strRef>
          </c:tx>
          <c:spPr>
            <a:solidFill>
              <a:schemeClr val="accent2"/>
            </a:solidFill>
            <a:ln>
              <a:noFill/>
            </a:ln>
            <a:effectLst/>
          </c:spPr>
          <c:invertIfNegative val="0"/>
          <c:cat>
            <c:strRef>
              <c:f>'Peak-Profile'!$M$158:$M$162</c:f>
              <c:strCache>
                <c:ptCount val="5"/>
                <c:pt idx="0">
                  <c:v>June</c:v>
                </c:pt>
                <c:pt idx="1">
                  <c:v>July</c:v>
                </c:pt>
                <c:pt idx="2">
                  <c:v>August</c:v>
                </c:pt>
                <c:pt idx="3">
                  <c:v>September</c:v>
                </c:pt>
                <c:pt idx="4">
                  <c:v>October</c:v>
                </c:pt>
              </c:strCache>
            </c:strRef>
          </c:cat>
          <c:val>
            <c:numRef>
              <c:f>'Peak-Profile'!$R$158:$R$162</c:f>
              <c:numCache>
                <c:formatCode>0</c:formatCode>
                <c:ptCount val="5"/>
                <c:pt idx="0">
                  <c:v>2280</c:v>
                </c:pt>
                <c:pt idx="1">
                  <c:v>2280</c:v>
                </c:pt>
                <c:pt idx="2">
                  <c:v>2280</c:v>
                </c:pt>
                <c:pt idx="3">
                  <c:v>2280</c:v>
                </c:pt>
                <c:pt idx="4">
                  <c:v>2280</c:v>
                </c:pt>
              </c:numCache>
            </c:numRef>
          </c:val>
          <c:extLst>
            <c:ext xmlns:c16="http://schemas.microsoft.com/office/drawing/2014/chart" uri="{C3380CC4-5D6E-409C-BE32-E72D297353CC}">
              <c16:uniqueId val="{00000001-9A29-4096-A9D7-B70FB60871BA}"/>
            </c:ext>
          </c:extLst>
        </c:ser>
        <c:ser>
          <c:idx val="2"/>
          <c:order val="2"/>
          <c:tx>
            <c:strRef>
              <c:f>'Peak-Profile'!$S$2</c:f>
              <c:strCache>
                <c:ptCount val="1"/>
                <c:pt idx="0">
                  <c:v>Hydro</c:v>
                </c:pt>
              </c:strCache>
            </c:strRef>
          </c:tx>
          <c:spPr>
            <a:solidFill>
              <a:schemeClr val="accent3"/>
            </a:solidFill>
            <a:ln>
              <a:noFill/>
            </a:ln>
            <a:effectLst/>
          </c:spPr>
          <c:invertIfNegative val="0"/>
          <c:cat>
            <c:strRef>
              <c:f>'Peak-Profile'!$M$158:$M$162</c:f>
              <c:strCache>
                <c:ptCount val="5"/>
                <c:pt idx="0">
                  <c:v>June</c:v>
                </c:pt>
                <c:pt idx="1">
                  <c:v>July</c:v>
                </c:pt>
                <c:pt idx="2">
                  <c:v>August</c:v>
                </c:pt>
                <c:pt idx="3">
                  <c:v>September</c:v>
                </c:pt>
                <c:pt idx="4">
                  <c:v>October</c:v>
                </c:pt>
              </c:strCache>
            </c:strRef>
          </c:cat>
          <c:val>
            <c:numRef>
              <c:f>'Peak-Profile'!$S$158:$S$162</c:f>
              <c:numCache>
                <c:formatCode>0</c:formatCode>
                <c:ptCount val="5"/>
                <c:pt idx="0">
                  <c:v>7213.130000000001</c:v>
                </c:pt>
                <c:pt idx="1">
                  <c:v>7744.8200000000033</c:v>
                </c:pt>
                <c:pt idx="2">
                  <c:v>7470.4</c:v>
                </c:pt>
                <c:pt idx="3">
                  <c:v>6587.7899999999991</c:v>
                </c:pt>
                <c:pt idx="4">
                  <c:v>5675.02</c:v>
                </c:pt>
              </c:numCache>
            </c:numRef>
          </c:val>
          <c:extLst>
            <c:ext xmlns:c16="http://schemas.microsoft.com/office/drawing/2014/chart" uri="{C3380CC4-5D6E-409C-BE32-E72D297353CC}">
              <c16:uniqueId val="{00000002-9A29-4096-A9D7-B70FB60871BA}"/>
            </c:ext>
          </c:extLst>
        </c:ser>
        <c:ser>
          <c:idx val="3"/>
          <c:order val="3"/>
          <c:tx>
            <c:strRef>
              <c:f>'Peak-Profile'!$T$2</c:f>
              <c:strCache>
                <c:ptCount val="1"/>
                <c:pt idx="0">
                  <c:v>Battery Storage</c:v>
                </c:pt>
              </c:strCache>
            </c:strRef>
          </c:tx>
          <c:spPr>
            <a:solidFill>
              <a:schemeClr val="accent4"/>
            </a:solidFill>
            <a:ln>
              <a:noFill/>
            </a:ln>
            <a:effectLst/>
          </c:spPr>
          <c:invertIfNegative val="0"/>
          <c:cat>
            <c:strRef>
              <c:f>'Peak-Profile'!$M$158:$M$162</c:f>
              <c:strCache>
                <c:ptCount val="5"/>
                <c:pt idx="0">
                  <c:v>June</c:v>
                </c:pt>
                <c:pt idx="1">
                  <c:v>July</c:v>
                </c:pt>
                <c:pt idx="2">
                  <c:v>August</c:v>
                </c:pt>
                <c:pt idx="3">
                  <c:v>September</c:v>
                </c:pt>
                <c:pt idx="4">
                  <c:v>October</c:v>
                </c:pt>
              </c:strCache>
            </c:strRef>
          </c:cat>
          <c:val>
            <c:numRef>
              <c:f>'Peak-Profile'!$T$158:$T$162</c:f>
              <c:numCache>
                <c:formatCode>0</c:formatCode>
                <c:ptCount val="5"/>
                <c:pt idx="0">
                  <c:v>2070.87</c:v>
                </c:pt>
                <c:pt idx="1">
                  <c:v>2122.6099999999997</c:v>
                </c:pt>
                <c:pt idx="2">
                  <c:v>2459.6600000000003</c:v>
                </c:pt>
                <c:pt idx="3">
                  <c:v>2467.7000000000003</c:v>
                </c:pt>
                <c:pt idx="4">
                  <c:v>2821.9100000000003</c:v>
                </c:pt>
              </c:numCache>
            </c:numRef>
          </c:val>
          <c:extLst>
            <c:ext xmlns:c16="http://schemas.microsoft.com/office/drawing/2014/chart" uri="{C3380CC4-5D6E-409C-BE32-E72D297353CC}">
              <c16:uniqueId val="{00000003-9A29-4096-A9D7-B70FB60871BA}"/>
            </c:ext>
          </c:extLst>
        </c:ser>
        <c:ser>
          <c:idx val="4"/>
          <c:order val="4"/>
          <c:tx>
            <c:strRef>
              <c:f>'Peak-Profile'!$U$2</c:f>
              <c:strCache>
                <c:ptCount val="1"/>
                <c:pt idx="0">
                  <c:v>Solar</c:v>
                </c:pt>
              </c:strCache>
            </c:strRef>
          </c:tx>
          <c:spPr>
            <a:solidFill>
              <a:schemeClr val="accent5"/>
            </a:solidFill>
            <a:ln>
              <a:noFill/>
            </a:ln>
            <a:effectLst/>
          </c:spPr>
          <c:invertIfNegative val="0"/>
          <c:cat>
            <c:strRef>
              <c:f>'Peak-Profile'!$M$158:$M$162</c:f>
              <c:strCache>
                <c:ptCount val="5"/>
                <c:pt idx="0">
                  <c:v>June</c:v>
                </c:pt>
                <c:pt idx="1">
                  <c:v>July</c:v>
                </c:pt>
                <c:pt idx="2">
                  <c:v>August</c:v>
                </c:pt>
                <c:pt idx="3">
                  <c:v>September</c:v>
                </c:pt>
                <c:pt idx="4">
                  <c:v>October</c:v>
                </c:pt>
              </c:strCache>
            </c:strRef>
          </c:cat>
          <c:val>
            <c:numRef>
              <c:f>'Peak-Profile'!$U$158:$U$162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9A29-4096-A9D7-B70FB60871BA}"/>
            </c:ext>
          </c:extLst>
        </c:ser>
        <c:ser>
          <c:idx val="5"/>
          <c:order val="5"/>
          <c:tx>
            <c:strRef>
              <c:f>'Peak-Profile'!$V$2</c:f>
              <c:strCache>
                <c:ptCount val="1"/>
                <c:pt idx="0">
                  <c:v>Wind</c:v>
                </c:pt>
              </c:strCache>
            </c:strRef>
          </c:tx>
          <c:spPr>
            <a:solidFill>
              <a:schemeClr val="accent6"/>
            </a:solidFill>
            <a:ln>
              <a:noFill/>
            </a:ln>
            <a:effectLst/>
          </c:spPr>
          <c:invertIfNegative val="0"/>
          <c:cat>
            <c:strRef>
              <c:f>'Peak-Profile'!$M$158:$M$162</c:f>
              <c:strCache>
                <c:ptCount val="5"/>
                <c:pt idx="0">
                  <c:v>June</c:v>
                </c:pt>
                <c:pt idx="1">
                  <c:v>July</c:v>
                </c:pt>
                <c:pt idx="2">
                  <c:v>August</c:v>
                </c:pt>
                <c:pt idx="3">
                  <c:v>September</c:v>
                </c:pt>
                <c:pt idx="4">
                  <c:v>October</c:v>
                </c:pt>
              </c:strCache>
            </c:strRef>
          </c:cat>
          <c:val>
            <c:numRef>
              <c:f>'Peak-Profile'!$V$158:$V$162</c:f>
              <c:numCache>
                <c:formatCode>0</c:formatCode>
                <c:ptCount val="5"/>
                <c:pt idx="0">
                  <c:v>1969.3358000000003</c:v>
                </c:pt>
                <c:pt idx="1">
                  <c:v>1372.5798</c:v>
                </c:pt>
                <c:pt idx="2">
                  <c:v>1253.2246</c:v>
                </c:pt>
                <c:pt idx="3">
                  <c:v>895.22900000000016</c:v>
                </c:pt>
                <c:pt idx="4">
                  <c:v>488.71280000000007</c:v>
                </c:pt>
              </c:numCache>
            </c:numRef>
          </c:val>
          <c:extLst>
            <c:ext xmlns:c16="http://schemas.microsoft.com/office/drawing/2014/chart" uri="{C3380CC4-5D6E-409C-BE32-E72D297353CC}">
              <c16:uniqueId val="{00000005-9A29-4096-A9D7-B70FB60871BA}"/>
            </c:ext>
          </c:extLst>
        </c:ser>
        <c:ser>
          <c:idx val="6"/>
          <c:order val="6"/>
          <c:tx>
            <c:strRef>
              <c:f>'Peak-Profile'!$W$2</c:f>
              <c:strCache>
                <c:ptCount val="1"/>
                <c:pt idx="0">
                  <c:v>Other Renewables</c:v>
                </c:pt>
              </c:strCache>
            </c:strRef>
          </c:tx>
          <c:spPr>
            <a:solidFill>
              <a:schemeClr val="accent1">
                <a:lumMod val="60000"/>
              </a:schemeClr>
            </a:solidFill>
            <a:ln>
              <a:noFill/>
            </a:ln>
            <a:effectLst/>
          </c:spPr>
          <c:invertIfNegative val="0"/>
          <c:cat>
            <c:strRef>
              <c:f>'Peak-Profile'!$M$158:$M$162</c:f>
              <c:strCache>
                <c:ptCount val="5"/>
                <c:pt idx="0">
                  <c:v>June</c:v>
                </c:pt>
                <c:pt idx="1">
                  <c:v>July</c:v>
                </c:pt>
                <c:pt idx="2">
                  <c:v>August</c:v>
                </c:pt>
                <c:pt idx="3">
                  <c:v>September</c:v>
                </c:pt>
                <c:pt idx="4">
                  <c:v>October</c:v>
                </c:pt>
              </c:strCache>
            </c:strRef>
          </c:cat>
          <c:val>
            <c:numRef>
              <c:f>'Peak-Profile'!$W$158:$W$162</c:f>
              <c:numCache>
                <c:formatCode>0</c:formatCode>
                <c:ptCount val="5"/>
                <c:pt idx="0">
                  <c:v>1759.44</c:v>
                </c:pt>
                <c:pt idx="1">
                  <c:v>1773.73</c:v>
                </c:pt>
                <c:pt idx="2">
                  <c:v>1773.25</c:v>
                </c:pt>
                <c:pt idx="3">
                  <c:v>1779.25</c:v>
                </c:pt>
                <c:pt idx="4">
                  <c:v>1734.97</c:v>
                </c:pt>
              </c:numCache>
            </c:numRef>
          </c:val>
          <c:extLst>
            <c:ext xmlns:c16="http://schemas.microsoft.com/office/drawing/2014/chart" uri="{C3380CC4-5D6E-409C-BE32-E72D297353CC}">
              <c16:uniqueId val="{00000006-9A29-4096-A9D7-B70FB60871BA}"/>
            </c:ext>
          </c:extLst>
        </c:ser>
        <c:ser>
          <c:idx val="7"/>
          <c:order val="7"/>
          <c:tx>
            <c:strRef>
              <c:f>'Peak-Profile'!$X$2</c:f>
              <c:strCache>
                <c:ptCount val="1"/>
                <c:pt idx="0">
                  <c:v>DR</c:v>
                </c:pt>
              </c:strCache>
            </c:strRef>
          </c:tx>
          <c:spPr>
            <a:solidFill>
              <a:schemeClr val="accent2">
                <a:lumMod val="60000"/>
              </a:schemeClr>
            </a:solidFill>
            <a:ln>
              <a:noFill/>
            </a:ln>
            <a:effectLst/>
          </c:spPr>
          <c:invertIfNegative val="0"/>
          <c:cat>
            <c:strRef>
              <c:f>'Peak-Profile'!$M$158:$M$162</c:f>
              <c:strCache>
                <c:ptCount val="5"/>
                <c:pt idx="0">
                  <c:v>June</c:v>
                </c:pt>
                <c:pt idx="1">
                  <c:v>July</c:v>
                </c:pt>
                <c:pt idx="2">
                  <c:v>August</c:v>
                </c:pt>
                <c:pt idx="3">
                  <c:v>September</c:v>
                </c:pt>
                <c:pt idx="4">
                  <c:v>October</c:v>
                </c:pt>
              </c:strCache>
            </c:strRef>
          </c:cat>
          <c:val>
            <c:numRef>
              <c:f>'Peak-Profile'!$X$158:$X$162</c:f>
              <c:numCache>
                <c:formatCode>0</c:formatCode>
                <c:ptCount val="5"/>
                <c:pt idx="0">
                  <c:v>1398.7800000000002</c:v>
                </c:pt>
                <c:pt idx="1">
                  <c:v>1452.2000000000003</c:v>
                </c:pt>
                <c:pt idx="2">
                  <c:v>1504.55</c:v>
                </c:pt>
                <c:pt idx="3">
                  <c:v>1453.47</c:v>
                </c:pt>
                <c:pt idx="4">
                  <c:v>1246.0899999999997</c:v>
                </c:pt>
              </c:numCache>
            </c:numRef>
          </c:val>
          <c:extLst>
            <c:ext xmlns:c16="http://schemas.microsoft.com/office/drawing/2014/chart" uri="{C3380CC4-5D6E-409C-BE32-E72D297353CC}">
              <c16:uniqueId val="{00000007-9A29-4096-A9D7-B70FB60871BA}"/>
            </c:ext>
          </c:extLst>
        </c:ser>
        <c:ser>
          <c:idx val="11"/>
          <c:order val="8"/>
          <c:tx>
            <c:strRef>
              <c:f>'Peak-Profile'!$AC$2</c:f>
              <c:strCache>
                <c:ptCount val="1"/>
                <c:pt idx="0">
                  <c:v>Average Imports</c:v>
                </c:pt>
              </c:strCache>
            </c:strRef>
          </c:tx>
          <c:spPr>
            <a:solidFill>
              <a:schemeClr val="accent6">
                <a:lumMod val="60000"/>
              </a:schemeClr>
            </a:solidFill>
            <a:ln>
              <a:noFill/>
            </a:ln>
            <a:effectLst/>
          </c:spPr>
          <c:invertIfNegative val="0"/>
          <c:cat>
            <c:strRef>
              <c:f>'Peak-Profile'!$M$158:$M$162</c:f>
              <c:strCache>
                <c:ptCount val="5"/>
                <c:pt idx="0">
                  <c:v>June</c:v>
                </c:pt>
                <c:pt idx="1">
                  <c:v>July</c:v>
                </c:pt>
                <c:pt idx="2">
                  <c:v>August</c:v>
                </c:pt>
                <c:pt idx="3">
                  <c:v>September</c:v>
                </c:pt>
                <c:pt idx="4">
                  <c:v>October</c:v>
                </c:pt>
              </c:strCache>
            </c:strRef>
          </c:cat>
          <c:val>
            <c:numRef>
              <c:f>'Peak-Profile'!$AC$158:$AC$162</c:f>
              <c:numCache>
                <c:formatCode>0</c:formatCode>
                <c:ptCount val="5"/>
                <c:pt idx="0">
                  <c:v>3922</c:v>
                </c:pt>
                <c:pt idx="1">
                  <c:v>5340</c:v>
                </c:pt>
                <c:pt idx="2">
                  <c:v>6094.8833333333341</c:v>
                </c:pt>
                <c:pt idx="3">
                  <c:v>5920.5266666666657</c:v>
                </c:pt>
                <c:pt idx="4">
                  <c:v>4170.5483333333332</c:v>
                </c:pt>
              </c:numCache>
            </c:numRef>
          </c:val>
          <c:extLst>
            <c:ext xmlns:c16="http://schemas.microsoft.com/office/drawing/2014/chart" uri="{C3380CC4-5D6E-409C-BE32-E72D297353CC}">
              <c16:uniqueId val="{00000008-9A29-4096-A9D7-B70FB60871BA}"/>
            </c:ext>
          </c:extLst>
        </c:ser>
        <c:dLbls>
          <c:showLegendKey val="0"/>
          <c:showVal val="0"/>
          <c:showCatName val="0"/>
          <c:showSerName val="0"/>
          <c:showPercent val="0"/>
          <c:showBubbleSize val="0"/>
        </c:dLbls>
        <c:gapWidth val="150"/>
        <c:overlap val="100"/>
        <c:axId val="1060039296"/>
        <c:axId val="1060032736"/>
      </c:barChart>
      <c:lineChart>
        <c:grouping val="standard"/>
        <c:varyColors val="0"/>
        <c:ser>
          <c:idx val="9"/>
          <c:order val="9"/>
          <c:tx>
            <c:strRef>
              <c:f>'Peak-Profile'!$AH$2</c:f>
              <c:strCache>
                <c:ptCount val="1"/>
                <c:pt idx="0">
                  <c:v>Capacity for 20% PRM</c:v>
                </c:pt>
              </c:strCache>
            </c:strRef>
          </c:tx>
          <c:spPr>
            <a:ln w="28575" cap="rnd">
              <a:noFill/>
              <a:round/>
            </a:ln>
            <a:effectLst/>
          </c:spPr>
          <c:marker>
            <c:symbol val="dash"/>
            <c:size val="5"/>
            <c:spPr>
              <a:solidFill>
                <a:srgbClr val="FF0000"/>
              </a:solidFill>
              <a:ln w="9525">
                <a:noFill/>
              </a:ln>
              <a:effectLst/>
            </c:spPr>
          </c:marker>
          <c:val>
            <c:numRef>
              <c:f>'Peak-Profile'!$AH$158:$AH$162</c:f>
              <c:numCache>
                <c:formatCode>0</c:formatCode>
                <c:ptCount val="5"/>
                <c:pt idx="0">
                  <c:v>49324.993199999997</c:v>
                </c:pt>
                <c:pt idx="1">
                  <c:v>51967.26</c:v>
                </c:pt>
                <c:pt idx="2">
                  <c:v>52373.043599999997</c:v>
                </c:pt>
                <c:pt idx="3">
                  <c:v>53833.753199999999</c:v>
                </c:pt>
                <c:pt idx="4">
                  <c:v>44724.916799999999</c:v>
                </c:pt>
              </c:numCache>
            </c:numRef>
          </c:val>
          <c:smooth val="0"/>
          <c:extLst>
            <c:ext xmlns:c16="http://schemas.microsoft.com/office/drawing/2014/chart" uri="{C3380CC4-5D6E-409C-BE32-E72D297353CC}">
              <c16:uniqueId val="{00000009-9A29-4096-A9D7-B70FB60871BA}"/>
            </c:ext>
          </c:extLst>
        </c:ser>
        <c:dLbls>
          <c:showLegendKey val="0"/>
          <c:showVal val="0"/>
          <c:showCatName val="0"/>
          <c:showSerName val="0"/>
          <c:showPercent val="0"/>
          <c:showBubbleSize val="0"/>
        </c:dLbls>
        <c:marker val="1"/>
        <c:smooth val="0"/>
        <c:axId val="1060039296"/>
        <c:axId val="1060032736"/>
      </c:lineChart>
      <c:catAx>
        <c:axId val="10600392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060032736"/>
        <c:crosses val="autoZero"/>
        <c:auto val="1"/>
        <c:lblAlgn val="ctr"/>
        <c:lblOffset val="100"/>
        <c:noMultiLvlLbl val="0"/>
      </c:catAx>
      <c:valAx>
        <c:axId val="1060032736"/>
        <c:scaling>
          <c:orientation val="minMax"/>
          <c:max val="55000"/>
          <c:min val="25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1200">
                    <a:latin typeface="Times New Roman" panose="02020603050405020304" pitchFamily="18" charset="0"/>
                    <a:cs typeface="Times New Roman" panose="02020603050405020304" pitchFamily="18" charset="0"/>
                  </a:rPr>
                  <a:t>Net Qualifying Capacity  (MW)</a:t>
                </a:r>
              </a:p>
            </c:rich>
          </c:tx>
          <c:layout>
            <c:manualLayout>
              <c:xMode val="edge"/>
              <c:yMode val="edge"/>
              <c:x val="8.2182531779609568E-3"/>
              <c:y val="0.21056616907106968"/>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060039296"/>
        <c:crosses val="autoZero"/>
        <c:crossBetween val="between"/>
      </c:valAx>
      <c:spPr>
        <a:noFill/>
        <a:ln>
          <a:noFill/>
        </a:ln>
        <a:effectLst/>
      </c:spPr>
    </c:plotArea>
    <c:legend>
      <c:legendPos val="b"/>
      <c:legendEntry>
        <c:idx val="4"/>
        <c:delete val="1"/>
      </c:legendEntry>
      <c:layout>
        <c:manualLayout>
          <c:xMode val="edge"/>
          <c:yMode val="edge"/>
          <c:x val="0.15721866444601881"/>
          <c:y val="0.82396611693157928"/>
          <c:w val="0.7759895578630126"/>
          <c:h val="0.1583516440421412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2021 August Peak Load</a:t>
            </a:r>
            <a:r>
              <a:rPr lang="en-US" baseline="0"/>
              <a:t> Profile and Total Generation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'Summary-Hourly-25'!$O$2</c:f>
              <c:strCache>
                <c:ptCount val="1"/>
                <c:pt idx="0">
                  <c:v>MANAGED_NET_LOAD</c:v>
                </c:pt>
              </c:strCache>
            </c:strRef>
          </c:tx>
          <c:spPr>
            <a:ln w="28575" cap="rnd">
              <a:solidFill>
                <a:schemeClr val="accent2"/>
              </a:solidFill>
              <a:round/>
            </a:ln>
            <a:effectLst/>
          </c:spPr>
          <c:marker>
            <c:symbol val="none"/>
          </c:marker>
          <c:cat>
            <c:numRef>
              <c:f>'Summary-Hourly-25'!$N$4:$N$27</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'Summary-Hourly-25'!$O$4:$O$27</c:f>
              <c:numCache>
                <c:formatCode>0</c:formatCode>
                <c:ptCount val="24"/>
                <c:pt idx="0">
                  <c:v>27877.945</c:v>
                </c:pt>
                <c:pt idx="1">
                  <c:v>26530.811000000002</c:v>
                </c:pt>
                <c:pt idx="2">
                  <c:v>25820.780999999999</c:v>
                </c:pt>
                <c:pt idx="3">
                  <c:v>25848.208999999999</c:v>
                </c:pt>
                <c:pt idx="4">
                  <c:v>26829.469000000001</c:v>
                </c:pt>
                <c:pt idx="5">
                  <c:v>28469.325000000001</c:v>
                </c:pt>
                <c:pt idx="6">
                  <c:v>29778.767</c:v>
                </c:pt>
                <c:pt idx="7">
                  <c:v>30271.120999999999</c:v>
                </c:pt>
                <c:pt idx="8">
                  <c:v>30812.475999999999</c:v>
                </c:pt>
                <c:pt idx="9">
                  <c:v>31918.563999999998</c:v>
                </c:pt>
                <c:pt idx="10">
                  <c:v>33132.095000000001</c:v>
                </c:pt>
                <c:pt idx="11">
                  <c:v>34711.89</c:v>
                </c:pt>
                <c:pt idx="12">
                  <c:v>37025.646999999997</c:v>
                </c:pt>
                <c:pt idx="13">
                  <c:v>39385.904000000002</c:v>
                </c:pt>
                <c:pt idx="14">
                  <c:v>41895.345999999998</c:v>
                </c:pt>
                <c:pt idx="15">
                  <c:v>43857.076000000001</c:v>
                </c:pt>
                <c:pt idx="16">
                  <c:v>44678.796999999999</c:v>
                </c:pt>
                <c:pt idx="17">
                  <c:v>44652.766000000003</c:v>
                </c:pt>
                <c:pt idx="18">
                  <c:v>43644.203000000001</c:v>
                </c:pt>
                <c:pt idx="19">
                  <c:v>42460.959999999999</c:v>
                </c:pt>
                <c:pt idx="20">
                  <c:v>40064.355000000003</c:v>
                </c:pt>
                <c:pt idx="21">
                  <c:v>36011.231</c:v>
                </c:pt>
                <c:pt idx="22">
                  <c:v>32732.641</c:v>
                </c:pt>
                <c:pt idx="23">
                  <c:v>30397.117999999999</c:v>
                </c:pt>
              </c:numCache>
            </c:numRef>
          </c:val>
          <c:smooth val="0"/>
          <c:extLst>
            <c:ext xmlns:c16="http://schemas.microsoft.com/office/drawing/2014/chart" uri="{C3380CC4-5D6E-409C-BE32-E72D297353CC}">
              <c16:uniqueId val="{00000000-AF2A-4BF3-944F-2157066F278D}"/>
            </c:ext>
          </c:extLst>
        </c:ser>
        <c:ser>
          <c:idx val="3"/>
          <c:order val="1"/>
          <c:tx>
            <c:strRef>
              <c:f>'Summary-Hourly-25'!$AV$2</c:f>
              <c:strCache>
                <c:ptCount val="1"/>
                <c:pt idx="0">
                  <c:v>Total Resource and Intertie (Max RA)</c:v>
                </c:pt>
              </c:strCache>
            </c:strRef>
          </c:tx>
          <c:spPr>
            <a:ln w="28575" cap="rnd">
              <a:solidFill>
                <a:schemeClr val="accent4"/>
              </a:solidFill>
              <a:round/>
            </a:ln>
            <a:effectLst/>
          </c:spPr>
          <c:marker>
            <c:symbol val="none"/>
          </c:marker>
          <c:cat>
            <c:numRef>
              <c:f>'Summary-Hourly-25'!$N$4:$N$27</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'Summary-Hourly-25'!$AV$4:$AV$27</c:f>
              <c:numCache>
                <c:formatCode>0</c:formatCode>
                <c:ptCount val="24"/>
                <c:pt idx="0">
                  <c:v>49783.728178154837</c:v>
                </c:pt>
                <c:pt idx="1">
                  <c:v>49528.601873327651</c:v>
                </c:pt>
                <c:pt idx="2">
                  <c:v>49237.694485966284</c:v>
                </c:pt>
                <c:pt idx="3">
                  <c:v>49005.904899095971</c:v>
                </c:pt>
                <c:pt idx="4">
                  <c:v>49062.404775171359</c:v>
                </c:pt>
                <c:pt idx="5">
                  <c:v>52180.077848540728</c:v>
                </c:pt>
                <c:pt idx="6">
                  <c:v>56920.335771442886</c:v>
                </c:pt>
                <c:pt idx="7">
                  <c:v>59390.381351387434</c:v>
                </c:pt>
                <c:pt idx="8">
                  <c:v>60547.392593198885</c:v>
                </c:pt>
                <c:pt idx="9">
                  <c:v>61186.567457531353</c:v>
                </c:pt>
                <c:pt idx="10">
                  <c:v>61342.551153084707</c:v>
                </c:pt>
                <c:pt idx="11">
                  <c:v>61279.125732242166</c:v>
                </c:pt>
                <c:pt idx="12">
                  <c:v>61108.375810156445</c:v>
                </c:pt>
                <c:pt idx="13">
                  <c:v>60682.962327742491</c:v>
                </c:pt>
                <c:pt idx="14">
                  <c:v>59583.509537661877</c:v>
                </c:pt>
                <c:pt idx="15">
                  <c:v>57261.490189427466</c:v>
                </c:pt>
                <c:pt idx="16">
                  <c:v>56458.43944006371</c:v>
                </c:pt>
                <c:pt idx="17">
                  <c:v>53872.045657679606</c:v>
                </c:pt>
                <c:pt idx="18">
                  <c:v>53847.911036871308</c:v>
                </c:pt>
                <c:pt idx="19">
                  <c:v>54189.203850031001</c:v>
                </c:pt>
                <c:pt idx="20">
                  <c:v>50092.304365654687</c:v>
                </c:pt>
                <c:pt idx="21">
                  <c:v>49984.771049341238</c:v>
                </c:pt>
                <c:pt idx="22">
                  <c:v>49964.455975297751</c:v>
                </c:pt>
                <c:pt idx="23">
                  <c:v>49846.355756195626</c:v>
                </c:pt>
              </c:numCache>
            </c:numRef>
          </c:val>
          <c:smooth val="0"/>
          <c:extLst>
            <c:ext xmlns:c16="http://schemas.microsoft.com/office/drawing/2014/chart" uri="{C3380CC4-5D6E-409C-BE32-E72D297353CC}">
              <c16:uniqueId val="{00000001-AF2A-4BF3-944F-2157066F278D}"/>
            </c:ext>
          </c:extLst>
        </c:ser>
        <c:ser>
          <c:idx val="0"/>
          <c:order val="2"/>
          <c:tx>
            <c:strRef>
              <c:f>'Summary-Hourly-25'!$AW$2</c:f>
              <c:strCache>
                <c:ptCount val="1"/>
                <c:pt idx="0">
                  <c:v>Total Resource and Intertie (Min RA)</c:v>
                </c:pt>
              </c:strCache>
            </c:strRef>
          </c:tx>
          <c:spPr>
            <a:ln w="28575" cap="rnd">
              <a:solidFill>
                <a:schemeClr val="accent1"/>
              </a:solidFill>
              <a:round/>
            </a:ln>
            <a:effectLst/>
          </c:spPr>
          <c:marker>
            <c:symbol val="none"/>
          </c:marker>
          <c:val>
            <c:numRef>
              <c:f>'Summary-Hourly-25'!$AW$4:$AW$27</c:f>
              <c:numCache>
                <c:formatCode>0</c:formatCode>
                <c:ptCount val="24"/>
                <c:pt idx="0">
                  <c:v>48927.748178154834</c:v>
                </c:pt>
                <c:pt idx="1">
                  <c:v>48672.621873327647</c:v>
                </c:pt>
                <c:pt idx="2">
                  <c:v>48381.71448596628</c:v>
                </c:pt>
                <c:pt idx="3">
                  <c:v>48149.924899095968</c:v>
                </c:pt>
                <c:pt idx="4">
                  <c:v>48206.424775171356</c:v>
                </c:pt>
                <c:pt idx="5">
                  <c:v>51324.097848540725</c:v>
                </c:pt>
                <c:pt idx="6">
                  <c:v>56064.355771442883</c:v>
                </c:pt>
                <c:pt idx="7">
                  <c:v>58534.401351387431</c:v>
                </c:pt>
                <c:pt idx="8">
                  <c:v>59691.412593198882</c:v>
                </c:pt>
                <c:pt idx="9">
                  <c:v>60330.58745753135</c:v>
                </c:pt>
                <c:pt idx="10">
                  <c:v>60486.571153084704</c:v>
                </c:pt>
                <c:pt idx="11">
                  <c:v>60423.145732242163</c:v>
                </c:pt>
                <c:pt idx="12">
                  <c:v>60252.395810156442</c:v>
                </c:pt>
                <c:pt idx="13">
                  <c:v>59826.982327742488</c:v>
                </c:pt>
                <c:pt idx="14">
                  <c:v>58727.529537661874</c:v>
                </c:pt>
                <c:pt idx="15">
                  <c:v>56405.510189427463</c:v>
                </c:pt>
                <c:pt idx="16">
                  <c:v>55602.459440063707</c:v>
                </c:pt>
                <c:pt idx="17">
                  <c:v>53016.065657679603</c:v>
                </c:pt>
                <c:pt idx="18">
                  <c:v>52991.931036871305</c:v>
                </c:pt>
                <c:pt idx="19">
                  <c:v>53333.223850030998</c:v>
                </c:pt>
                <c:pt idx="20">
                  <c:v>49236.324365654684</c:v>
                </c:pt>
                <c:pt idx="21">
                  <c:v>49128.791049341235</c:v>
                </c:pt>
                <c:pt idx="22">
                  <c:v>49108.475975297748</c:v>
                </c:pt>
                <c:pt idx="23">
                  <c:v>48990.375756195623</c:v>
                </c:pt>
              </c:numCache>
            </c:numRef>
          </c:val>
          <c:smooth val="0"/>
          <c:extLst>
            <c:ext xmlns:c16="http://schemas.microsoft.com/office/drawing/2014/chart" uri="{C3380CC4-5D6E-409C-BE32-E72D297353CC}">
              <c16:uniqueId val="{00000002-AF2A-4BF3-944F-2157066F278D}"/>
            </c:ext>
          </c:extLst>
        </c:ser>
        <c:ser>
          <c:idx val="2"/>
          <c:order val="3"/>
          <c:tx>
            <c:strRef>
              <c:f>'Summary-Hourly-25'!$AX$2</c:f>
              <c:strCache>
                <c:ptCount val="1"/>
                <c:pt idx="0">
                  <c:v>Total Resource and Intertie (Avg RA)</c:v>
                </c:pt>
              </c:strCache>
            </c:strRef>
          </c:tx>
          <c:spPr>
            <a:ln w="28575" cap="rnd">
              <a:solidFill>
                <a:schemeClr val="accent3"/>
              </a:solidFill>
              <a:round/>
            </a:ln>
            <a:effectLst/>
          </c:spPr>
          <c:marker>
            <c:symbol val="none"/>
          </c:marker>
          <c:val>
            <c:numRef>
              <c:f>'Summary-Hourly-25'!$AX$4:$AX$27</c:f>
              <c:numCache>
                <c:formatCode>0</c:formatCode>
                <c:ptCount val="24"/>
                <c:pt idx="0">
                  <c:v>49398.571511488168</c:v>
                </c:pt>
                <c:pt idx="1">
                  <c:v>49143.445206660981</c:v>
                </c:pt>
                <c:pt idx="2">
                  <c:v>48852.537819299614</c:v>
                </c:pt>
                <c:pt idx="3">
                  <c:v>48620.748232429301</c:v>
                </c:pt>
                <c:pt idx="4">
                  <c:v>48677.248108504689</c:v>
                </c:pt>
                <c:pt idx="5">
                  <c:v>51794.921181874059</c:v>
                </c:pt>
                <c:pt idx="6">
                  <c:v>56535.179104776216</c:v>
                </c:pt>
                <c:pt idx="7">
                  <c:v>59005.224684720764</c:v>
                </c:pt>
                <c:pt idx="8">
                  <c:v>60162.235926532216</c:v>
                </c:pt>
                <c:pt idx="9">
                  <c:v>60801.410790864684</c:v>
                </c:pt>
                <c:pt idx="10">
                  <c:v>60957.394486418038</c:v>
                </c:pt>
                <c:pt idx="11">
                  <c:v>60893.969065575497</c:v>
                </c:pt>
                <c:pt idx="12">
                  <c:v>60723.219143489776</c:v>
                </c:pt>
                <c:pt idx="13">
                  <c:v>60297.805661075821</c:v>
                </c:pt>
                <c:pt idx="14">
                  <c:v>59198.352870995208</c:v>
                </c:pt>
                <c:pt idx="15">
                  <c:v>56876.333522760797</c:v>
                </c:pt>
                <c:pt idx="16">
                  <c:v>56073.282773397041</c:v>
                </c:pt>
                <c:pt idx="17">
                  <c:v>53486.888991012936</c:v>
                </c:pt>
                <c:pt idx="18">
                  <c:v>53462.754370204639</c:v>
                </c:pt>
                <c:pt idx="19">
                  <c:v>53804.047183364331</c:v>
                </c:pt>
                <c:pt idx="20">
                  <c:v>49707.147698988018</c:v>
                </c:pt>
                <c:pt idx="21">
                  <c:v>49599.614382674568</c:v>
                </c:pt>
                <c:pt idx="22">
                  <c:v>49579.299308631082</c:v>
                </c:pt>
                <c:pt idx="23">
                  <c:v>49461.199089528956</c:v>
                </c:pt>
              </c:numCache>
            </c:numRef>
          </c:val>
          <c:smooth val="0"/>
          <c:extLst>
            <c:ext xmlns:c16="http://schemas.microsoft.com/office/drawing/2014/chart" uri="{C3380CC4-5D6E-409C-BE32-E72D297353CC}">
              <c16:uniqueId val="{00000003-AF2A-4BF3-944F-2157066F278D}"/>
            </c:ext>
          </c:extLst>
        </c:ser>
        <c:dLbls>
          <c:showLegendKey val="0"/>
          <c:showVal val="0"/>
          <c:showCatName val="0"/>
          <c:showSerName val="0"/>
          <c:showPercent val="0"/>
          <c:showBubbleSize val="0"/>
        </c:dLbls>
        <c:marker val="1"/>
        <c:smooth val="0"/>
        <c:axId val="314015055"/>
        <c:axId val="314017679"/>
      </c:lineChart>
      <c:lineChart>
        <c:grouping val="standard"/>
        <c:varyColors val="0"/>
        <c:ser>
          <c:idx val="4"/>
          <c:order val="4"/>
          <c:tx>
            <c:strRef>
              <c:f>'Summary-Hourly-25'!$BB$2</c:f>
              <c:strCache>
                <c:ptCount val="1"/>
                <c:pt idx="0">
                  <c:v>% Margin (Max RA)</c:v>
                </c:pt>
              </c:strCache>
            </c:strRef>
          </c:tx>
          <c:spPr>
            <a:ln w="28575" cap="rnd">
              <a:solidFill>
                <a:schemeClr val="accent5"/>
              </a:solidFill>
              <a:round/>
            </a:ln>
            <a:effectLst/>
          </c:spPr>
          <c:marker>
            <c:symbol val="none"/>
          </c:marker>
          <c:val>
            <c:numRef>
              <c:f>'Summary-Hourly-25'!$BB$4:$BB$27</c:f>
              <c:numCache>
                <c:formatCode>0%</c:formatCode>
                <c:ptCount val="24"/>
                <c:pt idx="0">
                  <c:v>0.78577467521924005</c:v>
                </c:pt>
                <c:pt idx="1">
                  <c:v>0.86683331592568535</c:v>
                </c:pt>
                <c:pt idx="2">
                  <c:v>0.90690182787136786</c:v>
                </c:pt>
                <c:pt idx="3">
                  <c:v>0.89591104355028905</c:v>
                </c:pt>
                <c:pt idx="4">
                  <c:v>0.8286759523705578</c:v>
                </c:pt>
                <c:pt idx="5">
                  <c:v>0.83285265276014542</c:v>
                </c:pt>
                <c:pt idx="6">
                  <c:v>0.91144031488754673</c:v>
                </c:pt>
                <c:pt idx="7">
                  <c:v>0.96194853013165371</c:v>
                </c:pt>
                <c:pt idx="8">
                  <c:v>0.96502847071422915</c:v>
                </c:pt>
                <c:pt idx="9">
                  <c:v>0.91695865320041825</c:v>
                </c:pt>
                <c:pt idx="10">
                  <c:v>0.8514540403522538</c:v>
                </c:pt>
                <c:pt idx="11">
                  <c:v>0.76536413696408256</c:v>
                </c:pt>
                <c:pt idx="12">
                  <c:v>0.65043370640238773</c:v>
                </c:pt>
                <c:pt idx="13">
                  <c:v>0.54072792966088801</c:v>
                </c:pt>
                <c:pt idx="14">
                  <c:v>0.42219876970730547</c:v>
                </c:pt>
                <c:pt idx="15">
                  <c:v>0.30563857447832282</c:v>
                </c:pt>
                <c:pt idx="16">
                  <c:v>0.2636517370882594</c:v>
                </c:pt>
                <c:pt idx="17">
                  <c:v>0.20646603746069397</c:v>
                </c:pt>
                <c:pt idx="18">
                  <c:v>0.2337929744500388</c:v>
                </c:pt>
                <c:pt idx="19">
                  <c:v>0.27621240428928129</c:v>
                </c:pt>
                <c:pt idx="20">
                  <c:v>0.2502960391014577</c:v>
                </c:pt>
                <c:pt idx="21">
                  <c:v>0.38803283479371303</c:v>
                </c:pt>
                <c:pt idx="22">
                  <c:v>0.52644132733737403</c:v>
                </c:pt>
                <c:pt idx="23">
                  <c:v>0.63983821611626568</c:v>
                </c:pt>
              </c:numCache>
            </c:numRef>
          </c:val>
          <c:smooth val="0"/>
          <c:extLst>
            <c:ext xmlns:c16="http://schemas.microsoft.com/office/drawing/2014/chart" uri="{C3380CC4-5D6E-409C-BE32-E72D297353CC}">
              <c16:uniqueId val="{00000004-AF2A-4BF3-944F-2157066F278D}"/>
            </c:ext>
          </c:extLst>
        </c:ser>
        <c:ser>
          <c:idx val="5"/>
          <c:order val="5"/>
          <c:tx>
            <c:strRef>
              <c:f>'Summary-Hourly-25'!$BC$2</c:f>
              <c:strCache>
                <c:ptCount val="1"/>
                <c:pt idx="0">
                  <c:v>% Margin (Min RA)</c:v>
                </c:pt>
              </c:strCache>
            </c:strRef>
          </c:tx>
          <c:spPr>
            <a:ln w="28575" cap="rnd">
              <a:solidFill>
                <a:schemeClr val="accent6"/>
              </a:solidFill>
              <a:round/>
            </a:ln>
            <a:effectLst/>
          </c:spPr>
          <c:marker>
            <c:symbol val="none"/>
          </c:marker>
          <c:val>
            <c:numRef>
              <c:f>'Summary-Hourly-25'!$BC$4:$BC$27</c:f>
              <c:numCache>
                <c:formatCode>0%</c:formatCode>
                <c:ptCount val="24"/>
                <c:pt idx="0">
                  <c:v>0.75507011647217304</c:v>
                </c:pt>
                <c:pt idx="1">
                  <c:v>0.83456969609137255</c:v>
                </c:pt>
                <c:pt idx="2">
                  <c:v>0.87375101031863767</c:v>
                </c:pt>
                <c:pt idx="3">
                  <c:v>0.86279540292698698</c:v>
                </c:pt>
                <c:pt idx="4">
                  <c:v>0.79677148195409142</c:v>
                </c:pt>
                <c:pt idx="5">
                  <c:v>0.80278590548039774</c:v>
                </c:pt>
                <c:pt idx="6">
                  <c:v>0.88269567277392258</c:v>
                </c:pt>
                <c:pt idx="7">
                  <c:v>0.93367141413056465</c:v>
                </c:pt>
                <c:pt idx="8">
                  <c:v>0.93724816510036013</c:v>
                </c:pt>
                <c:pt idx="9">
                  <c:v>0.89014103070336603</c:v>
                </c:pt>
                <c:pt idx="10">
                  <c:v>0.82561866833608621</c:v>
                </c:pt>
                <c:pt idx="11">
                  <c:v>0.74070457506756804</c:v>
                </c:pt>
                <c:pt idx="12">
                  <c:v>0.6273151367255364</c:v>
                </c:pt>
                <c:pt idx="13">
                  <c:v>0.51899477355508927</c:v>
                </c:pt>
                <c:pt idx="14">
                  <c:v>0.40176738336668416</c:v>
                </c:pt>
                <c:pt idx="15">
                  <c:v>0.28612108544188997</c:v>
                </c:pt>
                <c:pt idx="16">
                  <c:v>0.24449320871516994</c:v>
                </c:pt>
                <c:pt idx="17">
                  <c:v>0.18729634033599618</c:v>
                </c:pt>
                <c:pt idx="18">
                  <c:v>0.2141802895764027</c:v>
                </c:pt>
                <c:pt idx="19">
                  <c:v>0.25605318038101349</c:v>
                </c:pt>
                <c:pt idx="20">
                  <c:v>0.22893091291884468</c:v>
                </c:pt>
                <c:pt idx="21">
                  <c:v>0.3642630280909096</c:v>
                </c:pt>
                <c:pt idx="22">
                  <c:v>0.50029067239938718</c:v>
                </c:pt>
                <c:pt idx="23">
                  <c:v>0.6116783096409214</c:v>
                </c:pt>
              </c:numCache>
            </c:numRef>
          </c:val>
          <c:smooth val="0"/>
          <c:extLst>
            <c:ext xmlns:c16="http://schemas.microsoft.com/office/drawing/2014/chart" uri="{C3380CC4-5D6E-409C-BE32-E72D297353CC}">
              <c16:uniqueId val="{00000005-AF2A-4BF3-944F-2157066F278D}"/>
            </c:ext>
          </c:extLst>
        </c:ser>
        <c:ser>
          <c:idx val="6"/>
          <c:order val="6"/>
          <c:tx>
            <c:strRef>
              <c:f>'Summary-Hourly-25'!$BD$2</c:f>
              <c:strCache>
                <c:ptCount val="1"/>
                <c:pt idx="0">
                  <c:v>% Margin (Avg RA)</c:v>
                </c:pt>
              </c:strCache>
            </c:strRef>
          </c:tx>
          <c:spPr>
            <a:ln w="28575" cap="rnd">
              <a:solidFill>
                <a:schemeClr val="accent1">
                  <a:lumMod val="60000"/>
                </a:schemeClr>
              </a:solidFill>
              <a:round/>
            </a:ln>
            <a:effectLst/>
          </c:spPr>
          <c:marker>
            <c:symbol val="none"/>
          </c:marker>
          <c:val>
            <c:numRef>
              <c:f>'Summary-Hourly-25'!$BD$4:$BD$27</c:f>
              <c:numCache>
                <c:formatCode>0%</c:formatCode>
                <c:ptCount val="24"/>
                <c:pt idx="0">
                  <c:v>0.77195885534203357</c:v>
                </c:pt>
                <c:pt idx="1">
                  <c:v>0.85231598109311391</c:v>
                </c:pt>
                <c:pt idx="2">
                  <c:v>0.89198528965098367</c:v>
                </c:pt>
                <c:pt idx="3">
                  <c:v>0.88101033353720193</c:v>
                </c:pt>
                <c:pt idx="4">
                  <c:v>0.8143202203705443</c:v>
                </c:pt>
                <c:pt idx="5">
                  <c:v>0.81932382246063284</c:v>
                </c:pt>
                <c:pt idx="6">
                  <c:v>0.8985063788831894</c:v>
                </c:pt>
                <c:pt idx="7">
                  <c:v>0.94922496212547813</c:v>
                </c:pt>
                <c:pt idx="8">
                  <c:v>0.95252844745525211</c:v>
                </c:pt>
                <c:pt idx="9">
                  <c:v>0.9048917987308166</c:v>
                </c:pt>
                <c:pt idx="10">
                  <c:v>0.83982915920101142</c:v>
                </c:pt>
                <c:pt idx="11">
                  <c:v>0.75426832320497383</c:v>
                </c:pt>
                <c:pt idx="12">
                  <c:v>0.6400312773329736</c:v>
                </c:pt>
                <c:pt idx="13">
                  <c:v>0.53094888112954874</c:v>
                </c:pt>
                <c:pt idx="14">
                  <c:v>0.41300546535634797</c:v>
                </c:pt>
                <c:pt idx="15">
                  <c:v>0.29685648725785541</c:v>
                </c:pt>
                <c:pt idx="16">
                  <c:v>0.25503116776839452</c:v>
                </c:pt>
                <c:pt idx="17">
                  <c:v>0.19784044265058368</c:v>
                </c:pt>
                <c:pt idx="18">
                  <c:v>0.2249680529211322</c:v>
                </c:pt>
                <c:pt idx="19">
                  <c:v>0.26714156211645551</c:v>
                </c:pt>
                <c:pt idx="20">
                  <c:v>0.24068258927388231</c:v>
                </c:pt>
                <c:pt idx="21">
                  <c:v>0.3773373751837189</c:v>
                </c:pt>
                <c:pt idx="22">
                  <c:v>0.51467458151730205</c:v>
                </c:pt>
                <c:pt idx="23">
                  <c:v>0.62716738769540448</c:v>
                </c:pt>
              </c:numCache>
            </c:numRef>
          </c:val>
          <c:smooth val="0"/>
          <c:extLst>
            <c:ext xmlns:c16="http://schemas.microsoft.com/office/drawing/2014/chart" uri="{C3380CC4-5D6E-409C-BE32-E72D297353CC}">
              <c16:uniqueId val="{00000006-AF2A-4BF3-944F-2157066F278D}"/>
            </c:ext>
          </c:extLst>
        </c:ser>
        <c:ser>
          <c:idx val="7"/>
          <c:order val="7"/>
          <c:tx>
            <c:strRef>
              <c:f>'Summary-Hourly-25'!$BE$2</c:f>
              <c:strCache>
                <c:ptCount val="1"/>
                <c:pt idx="0">
                  <c:v>15% PRM</c:v>
                </c:pt>
              </c:strCache>
            </c:strRef>
          </c:tx>
          <c:spPr>
            <a:ln w="28575" cap="rnd">
              <a:solidFill>
                <a:schemeClr val="accent2">
                  <a:lumMod val="60000"/>
                </a:schemeClr>
              </a:solidFill>
              <a:round/>
            </a:ln>
            <a:effectLst/>
          </c:spPr>
          <c:marker>
            <c:symbol val="none"/>
          </c:marker>
          <c:val>
            <c:numRef>
              <c:f>'Summary-Hourly-25'!$BE$4:$BE$27</c:f>
              <c:numCache>
                <c:formatCode>0%</c:formatCode>
                <c:ptCount val="24"/>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numCache>
            </c:numRef>
          </c:val>
          <c:smooth val="0"/>
          <c:extLst>
            <c:ext xmlns:c16="http://schemas.microsoft.com/office/drawing/2014/chart" uri="{C3380CC4-5D6E-409C-BE32-E72D297353CC}">
              <c16:uniqueId val="{00000007-AF2A-4BF3-944F-2157066F278D}"/>
            </c:ext>
          </c:extLst>
        </c:ser>
        <c:dLbls>
          <c:showLegendKey val="0"/>
          <c:showVal val="0"/>
          <c:showCatName val="0"/>
          <c:showSerName val="0"/>
          <c:showPercent val="0"/>
          <c:showBubbleSize val="0"/>
        </c:dLbls>
        <c:marker val="1"/>
        <c:smooth val="0"/>
        <c:axId val="251746367"/>
        <c:axId val="251745711"/>
      </c:lineChart>
      <c:catAx>
        <c:axId val="31401505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017679"/>
        <c:crosses val="autoZero"/>
        <c:auto val="1"/>
        <c:lblAlgn val="ctr"/>
        <c:lblOffset val="100"/>
        <c:noMultiLvlLbl val="0"/>
      </c:catAx>
      <c:valAx>
        <c:axId val="3140176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4015055"/>
        <c:crosses val="autoZero"/>
        <c:crossBetween val="between"/>
      </c:valAx>
      <c:valAx>
        <c:axId val="251745711"/>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1746367"/>
        <c:crosses val="max"/>
        <c:crossBetween val="between"/>
      </c:valAx>
      <c:catAx>
        <c:axId val="251746367"/>
        <c:scaling>
          <c:orientation val="minMax"/>
        </c:scaling>
        <c:delete val="1"/>
        <c:axPos val="b"/>
        <c:majorTickMark val="out"/>
        <c:minorTickMark val="none"/>
        <c:tickLblPos val="nextTo"/>
        <c:crossAx val="25174571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0</xdr:col>
      <xdr:colOff>55561</xdr:colOff>
      <xdr:row>3</xdr:row>
      <xdr:rowOff>25400</xdr:rowOff>
    </xdr:from>
    <xdr:to>
      <xdr:col>9</xdr:col>
      <xdr:colOff>587374</xdr:colOff>
      <xdr:row>26</xdr:row>
      <xdr:rowOff>158750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0</xdr:rowOff>
    </xdr:from>
    <xdr:to>
      <xdr:col>9</xdr:col>
      <xdr:colOff>531813</xdr:colOff>
      <xdr:row>51</xdr:row>
      <xdr:rowOff>133350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53</xdr:row>
      <xdr:rowOff>0</xdr:rowOff>
    </xdr:from>
    <xdr:to>
      <xdr:col>9</xdr:col>
      <xdr:colOff>531813</xdr:colOff>
      <xdr:row>76</xdr:row>
      <xdr:rowOff>133350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78</xdr:row>
      <xdr:rowOff>0</xdr:rowOff>
    </xdr:from>
    <xdr:to>
      <xdr:col>9</xdr:col>
      <xdr:colOff>531813</xdr:colOff>
      <xdr:row>101</xdr:row>
      <xdr:rowOff>133350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103</xdr:row>
      <xdr:rowOff>0</xdr:rowOff>
    </xdr:from>
    <xdr:to>
      <xdr:col>9</xdr:col>
      <xdr:colOff>531813</xdr:colOff>
      <xdr:row>126</xdr:row>
      <xdr:rowOff>133350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128</xdr:row>
      <xdr:rowOff>0</xdr:rowOff>
    </xdr:from>
    <xdr:to>
      <xdr:col>9</xdr:col>
      <xdr:colOff>531813</xdr:colOff>
      <xdr:row>151</xdr:row>
      <xdr:rowOff>133350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157</xdr:row>
      <xdr:rowOff>0</xdr:rowOff>
    </xdr:from>
    <xdr:to>
      <xdr:col>9</xdr:col>
      <xdr:colOff>531813</xdr:colOff>
      <xdr:row>181</xdr:row>
      <xdr:rowOff>6350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0.31986</cdr:x>
      <cdr:y>0.18344</cdr:y>
    </cdr:from>
    <cdr:to>
      <cdr:x>0.43944</cdr:x>
      <cdr:y>0.18344</cdr:y>
    </cdr:to>
    <cdr:cxnSp macro="">
      <cdr:nvCxnSpPr>
        <cdr:cNvPr id="3" name="Straight Connector 2"/>
        <cdr:cNvCxnSpPr/>
      </cdr:nvCxnSpPr>
      <cdr:spPr>
        <a:xfrm xmlns:a="http://schemas.openxmlformats.org/drawingml/2006/main">
          <a:off x="1970371" y="810949"/>
          <a:ext cx="736625" cy="0"/>
        </a:xfrm>
        <a:prstGeom xmlns:a="http://schemas.openxmlformats.org/drawingml/2006/main" prst="line">
          <a:avLst/>
        </a:prstGeom>
        <a:ln xmlns:a="http://schemas.openxmlformats.org/drawingml/2006/main" w="2222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0.48578</cdr:x>
      <cdr:y>0.17954</cdr:y>
    </cdr:from>
    <cdr:to>
      <cdr:x>0.60535</cdr:x>
      <cdr:y>0.17954</cdr:y>
    </cdr:to>
    <cdr:cxnSp macro="">
      <cdr:nvCxnSpPr>
        <cdr:cNvPr id="4" name="Straight Connector 3"/>
        <cdr:cNvCxnSpPr/>
      </cdr:nvCxnSpPr>
      <cdr:spPr>
        <a:xfrm xmlns:a="http://schemas.openxmlformats.org/drawingml/2006/main">
          <a:off x="2992440" y="793697"/>
          <a:ext cx="736563" cy="0"/>
        </a:xfrm>
        <a:prstGeom xmlns:a="http://schemas.openxmlformats.org/drawingml/2006/main" prst="line">
          <a:avLst/>
        </a:prstGeom>
        <a:ln xmlns:a="http://schemas.openxmlformats.org/drawingml/2006/main" w="2222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0.65978</cdr:x>
      <cdr:y>0.16294</cdr:y>
    </cdr:from>
    <cdr:to>
      <cdr:x>0.77935</cdr:x>
      <cdr:y>0.16294</cdr:y>
    </cdr:to>
    <cdr:cxnSp macro="">
      <cdr:nvCxnSpPr>
        <cdr:cNvPr id="5" name="Straight Connector 4"/>
        <cdr:cNvCxnSpPr/>
      </cdr:nvCxnSpPr>
      <cdr:spPr>
        <a:xfrm xmlns:a="http://schemas.openxmlformats.org/drawingml/2006/main">
          <a:off x="4064285" y="720329"/>
          <a:ext cx="736564" cy="0"/>
        </a:xfrm>
        <a:prstGeom xmlns:a="http://schemas.openxmlformats.org/drawingml/2006/main" prst="line">
          <a:avLst/>
        </a:prstGeom>
        <a:ln xmlns:a="http://schemas.openxmlformats.org/drawingml/2006/main" w="2222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0.14534</cdr:x>
      <cdr:y>0.20735</cdr:y>
    </cdr:from>
    <cdr:to>
      <cdr:x>0.26492</cdr:x>
      <cdr:y>0.20735</cdr:y>
    </cdr:to>
    <cdr:cxnSp macro="">
      <cdr:nvCxnSpPr>
        <cdr:cNvPr id="6" name="Straight Connector 5"/>
        <cdr:cNvCxnSpPr/>
      </cdr:nvCxnSpPr>
      <cdr:spPr>
        <a:xfrm xmlns:a="http://schemas.openxmlformats.org/drawingml/2006/main">
          <a:off x="898144" y="893567"/>
          <a:ext cx="738954" cy="0"/>
        </a:xfrm>
        <a:prstGeom xmlns:a="http://schemas.openxmlformats.org/drawingml/2006/main" prst="line">
          <a:avLst/>
        </a:prstGeom>
        <a:ln xmlns:a="http://schemas.openxmlformats.org/drawingml/2006/main" w="2222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0.83178</cdr:x>
      <cdr:y>0.25488</cdr:y>
    </cdr:from>
    <cdr:to>
      <cdr:x>0.95135</cdr:x>
      <cdr:y>0.25488</cdr:y>
    </cdr:to>
    <cdr:cxnSp macro="">
      <cdr:nvCxnSpPr>
        <cdr:cNvPr id="7" name="Straight Connector 6"/>
        <cdr:cNvCxnSpPr/>
      </cdr:nvCxnSpPr>
      <cdr:spPr>
        <a:xfrm xmlns:a="http://schemas.openxmlformats.org/drawingml/2006/main">
          <a:off x="5123850" y="1126735"/>
          <a:ext cx="736564" cy="0"/>
        </a:xfrm>
        <a:prstGeom xmlns:a="http://schemas.openxmlformats.org/drawingml/2006/main" prst="line">
          <a:avLst/>
        </a:prstGeom>
        <a:ln xmlns:a="http://schemas.openxmlformats.org/drawingml/2006/main" w="2222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2</xdr:col>
      <xdr:colOff>246529</xdr:colOff>
      <xdr:row>14</xdr:row>
      <xdr:rowOff>155089</xdr:rowOff>
    </xdr:from>
    <xdr:to>
      <xdr:col>10</xdr:col>
      <xdr:colOff>219393</xdr:colOff>
      <xdr:row>36</xdr:row>
      <xdr:rowOff>191919</xdr:rowOff>
    </xdr:to>
    <xdr:graphicFrame macro="">
      <xdr:nvGraphicFramePr>
        <xdr:cNvPr id="2"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0.32829</cdr:x>
      <cdr:y>0.16838</cdr:y>
    </cdr:from>
    <cdr:to>
      <cdr:x>0.44787</cdr:x>
      <cdr:y>0.16838</cdr:y>
    </cdr:to>
    <cdr:cxnSp macro="">
      <cdr:nvCxnSpPr>
        <cdr:cNvPr id="3" name="Straight Connector 2"/>
        <cdr:cNvCxnSpPr/>
      </cdr:nvCxnSpPr>
      <cdr:spPr>
        <a:xfrm xmlns:a="http://schemas.openxmlformats.org/drawingml/2006/main">
          <a:off x="2027012" y="740115"/>
          <a:ext cx="738341" cy="0"/>
        </a:xfrm>
        <a:prstGeom xmlns:a="http://schemas.openxmlformats.org/drawingml/2006/main" prst="line">
          <a:avLst/>
        </a:prstGeom>
        <a:ln xmlns:a="http://schemas.openxmlformats.org/drawingml/2006/main" w="2222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0.49848</cdr:x>
      <cdr:y>0.16115</cdr:y>
    </cdr:from>
    <cdr:to>
      <cdr:x>0.61805</cdr:x>
      <cdr:y>0.16115</cdr:y>
    </cdr:to>
    <cdr:cxnSp macro="">
      <cdr:nvCxnSpPr>
        <cdr:cNvPr id="4" name="Straight Connector 3"/>
        <cdr:cNvCxnSpPr/>
      </cdr:nvCxnSpPr>
      <cdr:spPr>
        <a:xfrm xmlns:a="http://schemas.openxmlformats.org/drawingml/2006/main">
          <a:off x="3066100" y="712486"/>
          <a:ext cx="735467" cy="0"/>
        </a:xfrm>
        <a:prstGeom xmlns:a="http://schemas.openxmlformats.org/drawingml/2006/main" prst="line">
          <a:avLst/>
        </a:prstGeom>
        <a:ln xmlns:a="http://schemas.openxmlformats.org/drawingml/2006/main" w="2222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0.66241</cdr:x>
      <cdr:y>0.12939</cdr:y>
    </cdr:from>
    <cdr:to>
      <cdr:x>0.78198</cdr:x>
      <cdr:y>0.12939</cdr:y>
    </cdr:to>
    <cdr:cxnSp macro="">
      <cdr:nvCxnSpPr>
        <cdr:cNvPr id="5" name="Straight Connector 4"/>
        <cdr:cNvCxnSpPr/>
      </cdr:nvCxnSpPr>
      <cdr:spPr>
        <a:xfrm xmlns:a="http://schemas.openxmlformats.org/drawingml/2006/main">
          <a:off x="4090003" y="568730"/>
          <a:ext cx="738279" cy="0"/>
        </a:xfrm>
        <a:prstGeom xmlns:a="http://schemas.openxmlformats.org/drawingml/2006/main" prst="line">
          <a:avLst/>
        </a:prstGeom>
        <a:ln xmlns:a="http://schemas.openxmlformats.org/drawingml/2006/main" w="2222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0.16235</cdr:x>
      <cdr:y>0.22467</cdr:y>
    </cdr:from>
    <cdr:to>
      <cdr:x>0.28193</cdr:x>
      <cdr:y>0.22467</cdr:y>
    </cdr:to>
    <cdr:cxnSp macro="">
      <cdr:nvCxnSpPr>
        <cdr:cNvPr id="6" name="Straight Connector 5"/>
        <cdr:cNvCxnSpPr/>
      </cdr:nvCxnSpPr>
      <cdr:spPr>
        <a:xfrm xmlns:a="http://schemas.openxmlformats.org/drawingml/2006/main">
          <a:off x="1002396" y="987509"/>
          <a:ext cx="738341" cy="0"/>
        </a:xfrm>
        <a:prstGeom xmlns:a="http://schemas.openxmlformats.org/drawingml/2006/main" prst="line">
          <a:avLst/>
        </a:prstGeom>
        <a:ln xmlns:a="http://schemas.openxmlformats.org/drawingml/2006/main" w="2222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0.83468</cdr:x>
      <cdr:y>0.31828</cdr:y>
    </cdr:from>
    <cdr:to>
      <cdr:x>0.95425</cdr:x>
      <cdr:y>0.31828</cdr:y>
    </cdr:to>
    <cdr:cxnSp macro="">
      <cdr:nvCxnSpPr>
        <cdr:cNvPr id="7" name="Straight Connector 6"/>
        <cdr:cNvCxnSpPr/>
      </cdr:nvCxnSpPr>
      <cdr:spPr>
        <a:xfrm xmlns:a="http://schemas.openxmlformats.org/drawingml/2006/main">
          <a:off x="5153694" y="1398994"/>
          <a:ext cx="738280" cy="0"/>
        </a:xfrm>
        <a:prstGeom xmlns:a="http://schemas.openxmlformats.org/drawingml/2006/main" prst="line">
          <a:avLst/>
        </a:prstGeom>
        <a:ln xmlns:a="http://schemas.openxmlformats.org/drawingml/2006/main" w="2222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xdr:from>
      <xdr:col>0</xdr:col>
      <xdr:colOff>27214</xdr:colOff>
      <xdr:row>1</xdr:row>
      <xdr:rowOff>887186</xdr:rowOff>
    </xdr:from>
    <xdr:to>
      <xdr:col>9</xdr:col>
      <xdr:colOff>544284</xdr:colOff>
      <xdr:row>26</xdr:row>
      <xdr:rowOff>163286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40829</xdr:colOff>
      <xdr:row>28</xdr:row>
      <xdr:rowOff>29935</xdr:rowOff>
    </xdr:from>
    <xdr:to>
      <xdr:col>9</xdr:col>
      <xdr:colOff>571499</xdr:colOff>
      <xdr:row>51</xdr:row>
      <xdr:rowOff>149678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27214</xdr:colOff>
      <xdr:row>1</xdr:row>
      <xdr:rowOff>887186</xdr:rowOff>
    </xdr:from>
    <xdr:to>
      <xdr:col>9</xdr:col>
      <xdr:colOff>544284</xdr:colOff>
      <xdr:row>26</xdr:row>
      <xdr:rowOff>163286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40829</xdr:colOff>
      <xdr:row>28</xdr:row>
      <xdr:rowOff>29935</xdr:rowOff>
    </xdr:from>
    <xdr:to>
      <xdr:col>9</xdr:col>
      <xdr:colOff>571499</xdr:colOff>
      <xdr:row>51</xdr:row>
      <xdr:rowOff>149678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27214</xdr:colOff>
      <xdr:row>1</xdr:row>
      <xdr:rowOff>887186</xdr:rowOff>
    </xdr:from>
    <xdr:to>
      <xdr:col>9</xdr:col>
      <xdr:colOff>544284</xdr:colOff>
      <xdr:row>26</xdr:row>
      <xdr:rowOff>163286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40829</xdr:colOff>
      <xdr:row>28</xdr:row>
      <xdr:rowOff>29935</xdr:rowOff>
    </xdr:from>
    <xdr:to>
      <xdr:col>9</xdr:col>
      <xdr:colOff>571499</xdr:colOff>
      <xdr:row>51</xdr:row>
      <xdr:rowOff>149678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8</xdr:row>
      <xdr:rowOff>19050</xdr:rowOff>
    </xdr:from>
    <xdr:to>
      <xdr:col>6</xdr:col>
      <xdr:colOff>600075</xdr:colOff>
      <xdr:row>22</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8</xdr:row>
      <xdr:rowOff>0</xdr:rowOff>
    </xdr:from>
    <xdr:to>
      <xdr:col>12</xdr:col>
      <xdr:colOff>590550</xdr:colOff>
      <xdr:row>22</xdr:row>
      <xdr:rowOff>76200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8</xdr:row>
      <xdr:rowOff>0</xdr:rowOff>
    </xdr:from>
    <xdr:to>
      <xdr:col>18</xdr:col>
      <xdr:colOff>590550</xdr:colOff>
      <xdr:row>22</xdr:row>
      <xdr:rowOff>76200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8</xdr:row>
      <xdr:rowOff>0</xdr:rowOff>
    </xdr:from>
    <xdr:to>
      <xdr:col>24</xdr:col>
      <xdr:colOff>590550</xdr:colOff>
      <xdr:row>22</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0</xdr:colOff>
      <xdr:row>8</xdr:row>
      <xdr:rowOff>0</xdr:rowOff>
    </xdr:from>
    <xdr:to>
      <xdr:col>30</xdr:col>
      <xdr:colOff>590549</xdr:colOff>
      <xdr:row>22</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0</xdr:colOff>
      <xdr:row>8</xdr:row>
      <xdr:rowOff>0</xdr:rowOff>
    </xdr:from>
    <xdr:to>
      <xdr:col>36</xdr:col>
      <xdr:colOff>590550</xdr:colOff>
      <xdr:row>22</xdr:row>
      <xdr:rowOff>76200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yfiles\home\rray\profile\Desktop\Riddhi\Initiatives\HPG\HPG%202017\Pmax%20vs%20LGIA\Jeff%20B%20TP%20response%20June%202017\TPP%20gen%20pmax%20pg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istorical-Profile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fprojp02.oa.caiso.com/Users/gkatta/AppData/Local/Microsoft/Windows/Temporary%20Internet%20Files/Content.IE5/8WSC1CLA/ResourceAdequacyPlan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yfiles\home\rray\profile\Desktop\Riddhi\Initiatives\HPG\HPG%202017\Pmax%20vs%20LGIA\Jeff%20B%20TP%20response%20June%202017\TPP%20gen%20pmax%20sc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USERS\EMosley\General%20Marketing\Bloomberg%20One%20Pag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iw0\Downloads\RESOLVE_User_Interface%202018-04-17\RESOLVE_User_Interface%202018-04-17%20-%20Copy.xlsm"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SB6\AppData\Local\Microsoft\Windows\INetCache\Content.Outlook\FB4QUM2C\Copy%20of%20NetQualifyingCapacityList-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pservedio\AppData\Local\Microsoft\Windows\Temporary%20Internet%20Files\Content.Outlook\MU17HYWB\AllRequests_12_9_1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hernansj\Desktop\RESOLVE_2017IEPRupdate_2018-04-17\RESOLVE_Results_Viewer%202017-10-24.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yfiles\home\rray\profile\Desktop\Riddhi\Initiatives\HPG\HPG%202017\Pmax%20vs%20LGIA\Jeff%20B%20TP%20response%20June%202017\3%20year%20NQC%202015-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 val="LC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D-PMAX"/>
      <sheetName val="mapping"/>
      <sheetName val="base case"/>
    </sheetNames>
    <sheetDataSet>
      <sheetData sheetId="0"/>
      <sheetData sheetId="1"/>
      <sheetData sheetId="2">
        <row r="2">
          <cell r="E2" t="str">
            <v>34300 1</v>
          </cell>
          <cell r="F2">
            <v>20</v>
          </cell>
        </row>
        <row r="3">
          <cell r="E3" t="str">
            <v>39604 1</v>
          </cell>
          <cell r="F3">
            <v>20.2</v>
          </cell>
        </row>
        <row r="4">
          <cell r="E4" t="str">
            <v>39601 1</v>
          </cell>
          <cell r="F4">
            <v>20.2</v>
          </cell>
        </row>
        <row r="5">
          <cell r="E5" t="str">
            <v>37121 3</v>
          </cell>
          <cell r="F5">
            <v>11</v>
          </cell>
        </row>
        <row r="6">
          <cell r="E6" t="str">
            <v>36205 1</v>
          </cell>
          <cell r="F6">
            <v>20</v>
          </cell>
        </row>
        <row r="7">
          <cell r="E7" t="str">
            <v>33821 RN</v>
          </cell>
          <cell r="F7">
            <v>5</v>
          </cell>
        </row>
        <row r="8">
          <cell r="E8" t="str">
            <v>34347 2</v>
          </cell>
          <cell r="F8">
            <v>124.4</v>
          </cell>
        </row>
        <row r="9">
          <cell r="E9" t="str">
            <v>34347 1</v>
          </cell>
          <cell r="F9">
            <v>119.5</v>
          </cell>
        </row>
        <row r="10">
          <cell r="E10" t="str">
            <v>35092 4</v>
          </cell>
          <cell r="F10">
            <v>31.7</v>
          </cell>
        </row>
        <row r="11">
          <cell r="E11" t="str">
            <v>35087 3</v>
          </cell>
          <cell r="F11">
            <v>15</v>
          </cell>
        </row>
        <row r="12">
          <cell r="E12" t="str">
            <v>35059 2</v>
          </cell>
          <cell r="F12">
            <v>26.7</v>
          </cell>
        </row>
        <row r="13">
          <cell r="E13" t="str">
            <v>35054 1</v>
          </cell>
          <cell r="F13">
            <v>16.600000000000001</v>
          </cell>
        </row>
        <row r="14">
          <cell r="E14" t="str">
            <v>36212 1</v>
          </cell>
          <cell r="F14">
            <v>20</v>
          </cell>
        </row>
        <row r="15">
          <cell r="E15" t="str">
            <v>35011 1</v>
          </cell>
          <cell r="F15">
            <v>40</v>
          </cell>
        </row>
        <row r="16">
          <cell r="E16" t="str">
            <v>34688 1</v>
          </cell>
          <cell r="F16">
            <v>125.9</v>
          </cell>
        </row>
        <row r="17">
          <cell r="E17" t="str">
            <v>34644 1</v>
          </cell>
          <cell r="F17">
            <v>20</v>
          </cell>
        </row>
        <row r="18">
          <cell r="E18" t="str">
            <v>34649 1</v>
          </cell>
          <cell r="F18">
            <v>14</v>
          </cell>
        </row>
        <row r="19">
          <cell r="E19" t="str">
            <v>34673 1</v>
          </cell>
          <cell r="F19">
            <v>20.2</v>
          </cell>
        </row>
        <row r="20">
          <cell r="E20" t="str">
            <v>34653 1</v>
          </cell>
          <cell r="F20">
            <v>20.2</v>
          </cell>
        </row>
        <row r="21">
          <cell r="E21" t="str">
            <v>35042 1</v>
          </cell>
          <cell r="F21">
            <v>20.5</v>
          </cell>
        </row>
        <row r="22">
          <cell r="E22" t="str">
            <v>36220 1</v>
          </cell>
          <cell r="F22">
            <v>20.5</v>
          </cell>
        </row>
        <row r="23">
          <cell r="E23" t="str">
            <v>31751 1</v>
          </cell>
          <cell r="F23">
            <v>4.5</v>
          </cell>
        </row>
        <row r="24">
          <cell r="E24" t="str">
            <v>36215 1</v>
          </cell>
          <cell r="F24">
            <v>200</v>
          </cell>
        </row>
        <row r="25">
          <cell r="E25" t="str">
            <v>34623 1</v>
          </cell>
          <cell r="F25">
            <v>60</v>
          </cell>
        </row>
        <row r="26">
          <cell r="E26" t="str">
            <v>34335 1</v>
          </cell>
          <cell r="F26">
            <v>50.4</v>
          </cell>
        </row>
        <row r="27">
          <cell r="E27" t="str">
            <v>34791 2</v>
          </cell>
          <cell r="F27">
            <v>5.6</v>
          </cell>
        </row>
        <row r="28">
          <cell r="E28" t="str">
            <v>34789 1</v>
          </cell>
          <cell r="F28">
            <v>1.6</v>
          </cell>
        </row>
        <row r="29">
          <cell r="E29" t="str">
            <v>35861 RN</v>
          </cell>
          <cell r="F29">
            <v>12</v>
          </cell>
        </row>
        <row r="30">
          <cell r="E30" t="str">
            <v>34667 3</v>
          </cell>
          <cell r="F30">
            <v>155</v>
          </cell>
        </row>
        <row r="31">
          <cell r="E31" t="str">
            <v>34663 12</v>
          </cell>
          <cell r="F31">
            <v>134.4</v>
          </cell>
        </row>
        <row r="32">
          <cell r="E32" t="str">
            <v>34692 FW</v>
          </cell>
          <cell r="F32">
            <v>12</v>
          </cell>
        </row>
        <row r="33">
          <cell r="E33" t="str">
            <v>34695 FW</v>
          </cell>
          <cell r="F33">
            <v>12</v>
          </cell>
        </row>
        <row r="34">
          <cell r="E34" t="str">
            <v>35084 FW</v>
          </cell>
          <cell r="F34">
            <v>15</v>
          </cell>
        </row>
        <row r="35">
          <cell r="E35" t="str">
            <v>34691 EW</v>
          </cell>
          <cell r="F35">
            <v>15.8</v>
          </cell>
        </row>
        <row r="36">
          <cell r="E36" t="str">
            <v>35083 FW</v>
          </cell>
          <cell r="F36">
            <v>18</v>
          </cell>
        </row>
        <row r="37">
          <cell r="E37" t="str">
            <v>35065 FW</v>
          </cell>
          <cell r="F37">
            <v>20</v>
          </cell>
        </row>
        <row r="38">
          <cell r="E38" t="str">
            <v>34690 FW</v>
          </cell>
          <cell r="F38">
            <v>20</v>
          </cell>
        </row>
        <row r="39">
          <cell r="E39" t="str">
            <v>34689 EW</v>
          </cell>
          <cell r="F39">
            <v>20</v>
          </cell>
        </row>
        <row r="40">
          <cell r="E40" t="str">
            <v>37205 1</v>
          </cell>
          <cell r="F40">
            <v>1.5</v>
          </cell>
        </row>
        <row r="41">
          <cell r="E41" t="str">
            <v>34340 1</v>
          </cell>
          <cell r="F41">
            <v>200</v>
          </cell>
        </row>
        <row r="42">
          <cell r="E42" t="str">
            <v>34683 1</v>
          </cell>
          <cell r="F42">
            <v>102.6</v>
          </cell>
        </row>
        <row r="43">
          <cell r="E43" t="str">
            <v>34325 1</v>
          </cell>
          <cell r="F43">
            <v>108</v>
          </cell>
        </row>
        <row r="44">
          <cell r="E44" t="str">
            <v>35098 1</v>
          </cell>
          <cell r="F44">
            <v>20.3</v>
          </cell>
        </row>
        <row r="45">
          <cell r="E45" t="str">
            <v>35067 RN</v>
          </cell>
          <cell r="F45">
            <v>2.8</v>
          </cell>
        </row>
        <row r="46">
          <cell r="E46" t="str">
            <v>34051 1</v>
          </cell>
          <cell r="F46">
            <v>20</v>
          </cell>
        </row>
        <row r="47">
          <cell r="E47" t="str">
            <v>35069 1</v>
          </cell>
          <cell r="F47">
            <v>12</v>
          </cell>
        </row>
        <row r="48">
          <cell r="E48" t="str">
            <v>34617 1</v>
          </cell>
          <cell r="F48">
            <v>102</v>
          </cell>
        </row>
        <row r="49">
          <cell r="E49" t="str">
            <v>35047 1</v>
          </cell>
          <cell r="F49">
            <v>15.4</v>
          </cell>
        </row>
        <row r="50">
          <cell r="E50" t="str">
            <v>34699 1</v>
          </cell>
          <cell r="F50">
            <v>20.100000000000001</v>
          </cell>
        </row>
        <row r="51">
          <cell r="E51" t="str">
            <v>32166 RN</v>
          </cell>
          <cell r="F51">
            <v>14</v>
          </cell>
        </row>
        <row r="52">
          <cell r="E52" t="str">
            <v>33868 2</v>
          </cell>
          <cell r="F52">
            <v>53.2</v>
          </cell>
        </row>
        <row r="53">
          <cell r="E53" t="str">
            <v>33873 1</v>
          </cell>
          <cell r="F53">
            <v>85.9</v>
          </cell>
        </row>
        <row r="54">
          <cell r="E54" t="str">
            <v>34319 1</v>
          </cell>
          <cell r="F54">
            <v>20</v>
          </cell>
        </row>
        <row r="55">
          <cell r="E55" t="str">
            <v>35022 1</v>
          </cell>
          <cell r="F55">
            <v>20.399999999999999</v>
          </cell>
        </row>
        <row r="56">
          <cell r="E56" t="str">
            <v>35019 1</v>
          </cell>
          <cell r="F56">
            <v>60.5</v>
          </cell>
        </row>
        <row r="57">
          <cell r="E57" t="str">
            <v>35095 1</v>
          </cell>
          <cell r="F57">
            <v>15</v>
          </cell>
        </row>
        <row r="58">
          <cell r="E58" t="str">
            <v>39094 1</v>
          </cell>
          <cell r="F58">
            <v>3</v>
          </cell>
        </row>
        <row r="59">
          <cell r="E59" t="str">
            <v>35307 RN</v>
          </cell>
          <cell r="F59">
            <v>2.4</v>
          </cell>
        </row>
        <row r="60">
          <cell r="E60" t="str">
            <v>35302 RN</v>
          </cell>
          <cell r="F60">
            <v>2</v>
          </cell>
        </row>
        <row r="61">
          <cell r="E61" t="str">
            <v>34677 1</v>
          </cell>
          <cell r="F61">
            <v>19.8</v>
          </cell>
        </row>
        <row r="62">
          <cell r="E62" t="str">
            <v>34313 1</v>
          </cell>
          <cell r="F62">
            <v>61.6</v>
          </cell>
        </row>
        <row r="63">
          <cell r="E63" t="str">
            <v>35099 RN</v>
          </cell>
          <cell r="F63">
            <v>2</v>
          </cell>
        </row>
        <row r="64">
          <cell r="E64" t="str">
            <v>34650 RN</v>
          </cell>
          <cell r="F64">
            <v>5</v>
          </cell>
        </row>
        <row r="65">
          <cell r="E65" t="str">
            <v>34651 RN</v>
          </cell>
          <cell r="F65">
            <v>1.2</v>
          </cell>
        </row>
        <row r="66">
          <cell r="E66" t="str">
            <v>35859 RN</v>
          </cell>
          <cell r="F66">
            <v>50</v>
          </cell>
        </row>
        <row r="67">
          <cell r="E67" t="str">
            <v>36436 1</v>
          </cell>
          <cell r="F67">
            <v>245</v>
          </cell>
        </row>
        <row r="68">
          <cell r="E68" t="str">
            <v>36434 1</v>
          </cell>
          <cell r="F68">
            <v>36</v>
          </cell>
        </row>
        <row r="69">
          <cell r="E69" t="str">
            <v>36432 1</v>
          </cell>
          <cell r="F69">
            <v>48</v>
          </cell>
        </row>
        <row r="70">
          <cell r="E70" t="str">
            <v>36430 1</v>
          </cell>
          <cell r="F70">
            <v>233</v>
          </cell>
        </row>
        <row r="71">
          <cell r="E71" t="str">
            <v>35034 1</v>
          </cell>
          <cell r="F71">
            <v>20.100000000000001</v>
          </cell>
        </row>
        <row r="72">
          <cell r="E72" t="str">
            <v>36204 2</v>
          </cell>
          <cell r="F72">
            <v>3.2</v>
          </cell>
        </row>
        <row r="73">
          <cell r="E73" t="str">
            <v>36204 1</v>
          </cell>
          <cell r="F73">
            <v>3.2</v>
          </cell>
        </row>
        <row r="74">
          <cell r="E74" t="str">
            <v>32172 1</v>
          </cell>
          <cell r="F74">
            <v>162</v>
          </cell>
        </row>
        <row r="75">
          <cell r="E75" t="str">
            <v>33102 1</v>
          </cell>
          <cell r="F75">
            <v>19.2</v>
          </cell>
        </row>
        <row r="76">
          <cell r="E76" t="str">
            <v>39184 FT</v>
          </cell>
          <cell r="F76">
            <v>20</v>
          </cell>
        </row>
        <row r="77">
          <cell r="E77" t="str">
            <v>35089 1</v>
          </cell>
          <cell r="F77">
            <v>20</v>
          </cell>
        </row>
        <row r="78">
          <cell r="E78" t="str">
            <v>39176 FT</v>
          </cell>
          <cell r="F78">
            <v>20</v>
          </cell>
        </row>
        <row r="79">
          <cell r="E79" t="str">
            <v>34694 1</v>
          </cell>
          <cell r="F79">
            <v>20</v>
          </cell>
        </row>
        <row r="80">
          <cell r="E80" t="str">
            <v>34627 1</v>
          </cell>
          <cell r="F80">
            <v>20</v>
          </cell>
        </row>
        <row r="81">
          <cell r="E81" t="str">
            <v>31750 1</v>
          </cell>
          <cell r="F81">
            <v>30.1</v>
          </cell>
        </row>
        <row r="82">
          <cell r="E82" t="str">
            <v>34680 1</v>
          </cell>
          <cell r="F82">
            <v>20</v>
          </cell>
        </row>
        <row r="83">
          <cell r="E83" t="str">
            <v>34315 1</v>
          </cell>
          <cell r="F83">
            <v>19</v>
          </cell>
        </row>
        <row r="84">
          <cell r="E84" t="str">
            <v>34314 1</v>
          </cell>
          <cell r="F84">
            <v>20</v>
          </cell>
        </row>
        <row r="85">
          <cell r="E85" t="str">
            <v>35091 1</v>
          </cell>
          <cell r="F85">
            <v>20</v>
          </cell>
        </row>
        <row r="86">
          <cell r="E86" t="str">
            <v>35033 1</v>
          </cell>
          <cell r="F86">
            <v>20.5</v>
          </cell>
        </row>
        <row r="87">
          <cell r="E87" t="str">
            <v>37107 1</v>
          </cell>
          <cell r="F87">
            <v>1.5</v>
          </cell>
        </row>
        <row r="88">
          <cell r="E88" t="str">
            <v>37121 1</v>
          </cell>
          <cell r="F88">
            <v>37.9</v>
          </cell>
        </row>
        <row r="89">
          <cell r="E89" t="str">
            <v>37102 1</v>
          </cell>
          <cell r="F89">
            <v>50.9</v>
          </cell>
        </row>
        <row r="90">
          <cell r="E90" t="str">
            <v>37128 2</v>
          </cell>
          <cell r="F90">
            <v>3.5</v>
          </cell>
        </row>
        <row r="91">
          <cell r="E91" t="str">
            <v>37128 1</v>
          </cell>
          <cell r="F91">
            <v>3.5</v>
          </cell>
        </row>
        <row r="92">
          <cell r="E92" t="str">
            <v>37127 3</v>
          </cell>
          <cell r="F92">
            <v>3.5</v>
          </cell>
        </row>
        <row r="93">
          <cell r="E93" t="str">
            <v>37127 2</v>
          </cell>
          <cell r="F93">
            <v>3.5</v>
          </cell>
        </row>
        <row r="94">
          <cell r="E94" t="str">
            <v>37127 1</v>
          </cell>
          <cell r="F94">
            <v>3.5</v>
          </cell>
        </row>
        <row r="95">
          <cell r="E95" t="str">
            <v>37124 1</v>
          </cell>
          <cell r="F95">
            <v>9.5</v>
          </cell>
        </row>
        <row r="96">
          <cell r="E96" t="str">
            <v>38150 2</v>
          </cell>
          <cell r="F96">
            <v>3.3</v>
          </cell>
        </row>
        <row r="97">
          <cell r="E97" t="str">
            <v>38054 1</v>
          </cell>
          <cell r="F97">
            <v>4.2</v>
          </cell>
        </row>
        <row r="98">
          <cell r="E98" t="str">
            <v>38020 2</v>
          </cell>
          <cell r="F98">
            <v>2.5</v>
          </cell>
        </row>
        <row r="99">
          <cell r="E99" t="str">
            <v>38020 1</v>
          </cell>
          <cell r="F99">
            <v>1</v>
          </cell>
        </row>
        <row r="100">
          <cell r="E100" t="str">
            <v>38134 1</v>
          </cell>
          <cell r="F100">
            <v>0.4</v>
          </cell>
        </row>
        <row r="101">
          <cell r="E101" t="str">
            <v>32181 1</v>
          </cell>
          <cell r="F101">
            <v>150</v>
          </cell>
        </row>
        <row r="102">
          <cell r="E102" t="str">
            <v>35622 BT</v>
          </cell>
          <cell r="F102">
            <v>4</v>
          </cell>
        </row>
        <row r="103">
          <cell r="E103" t="str">
            <v>31998 BT</v>
          </cell>
          <cell r="F103">
            <v>2</v>
          </cell>
        </row>
        <row r="104">
          <cell r="E104" t="str">
            <v>34639 1</v>
          </cell>
          <cell r="F104">
            <v>18</v>
          </cell>
        </row>
        <row r="105">
          <cell r="E105" t="str">
            <v>34076 3</v>
          </cell>
          <cell r="F105">
            <v>6.5</v>
          </cell>
        </row>
        <row r="106">
          <cell r="E106" t="str">
            <v>35082 1</v>
          </cell>
          <cell r="F106">
            <v>20</v>
          </cell>
        </row>
        <row r="107">
          <cell r="E107" t="str">
            <v>35021 1</v>
          </cell>
          <cell r="F107">
            <v>20</v>
          </cell>
        </row>
        <row r="108">
          <cell r="E108" t="str">
            <v>32496 1</v>
          </cell>
          <cell r="F108">
            <v>60.5</v>
          </cell>
        </row>
        <row r="109">
          <cell r="E109" t="str">
            <v xml:space="preserve">34666 F </v>
          </cell>
          <cell r="F109">
            <v>20</v>
          </cell>
        </row>
        <row r="110">
          <cell r="E110" t="str">
            <v>38150 1</v>
          </cell>
          <cell r="F110">
            <v>3.3</v>
          </cell>
        </row>
        <row r="111">
          <cell r="E111" t="str">
            <v>36426 1</v>
          </cell>
          <cell r="F111">
            <v>254</v>
          </cell>
        </row>
        <row r="112">
          <cell r="E112" t="str">
            <v>34353 4</v>
          </cell>
          <cell r="F112">
            <v>5</v>
          </cell>
        </row>
        <row r="113">
          <cell r="E113" t="str">
            <v>34353 3</v>
          </cell>
          <cell r="F113">
            <v>10</v>
          </cell>
        </row>
        <row r="114">
          <cell r="E114" t="str">
            <v>34613 3</v>
          </cell>
          <cell r="F114">
            <v>10</v>
          </cell>
        </row>
        <row r="115">
          <cell r="E115" t="str">
            <v>34563 2</v>
          </cell>
          <cell r="F115">
            <v>10</v>
          </cell>
        </row>
        <row r="116">
          <cell r="E116" t="str">
            <v>34563 1</v>
          </cell>
          <cell r="F116">
            <v>10</v>
          </cell>
        </row>
        <row r="117">
          <cell r="E117" t="str">
            <v>34557 2</v>
          </cell>
          <cell r="F117">
            <v>10</v>
          </cell>
        </row>
        <row r="118">
          <cell r="E118" t="str">
            <v>34557 1</v>
          </cell>
          <cell r="F118">
            <v>10</v>
          </cell>
        </row>
        <row r="119">
          <cell r="E119" t="str">
            <v>34461 2</v>
          </cell>
          <cell r="F119">
            <v>10</v>
          </cell>
        </row>
        <row r="120">
          <cell r="E120" t="str">
            <v>34461 1</v>
          </cell>
          <cell r="F120">
            <v>10</v>
          </cell>
        </row>
        <row r="121">
          <cell r="E121" t="str">
            <v>34467 1</v>
          </cell>
          <cell r="F121">
            <v>10</v>
          </cell>
        </row>
        <row r="122">
          <cell r="E122" t="str">
            <v>34613 2</v>
          </cell>
          <cell r="F122">
            <v>10</v>
          </cell>
        </row>
        <row r="123">
          <cell r="E123" t="str">
            <v>34613 1</v>
          </cell>
          <cell r="F123">
            <v>10</v>
          </cell>
        </row>
        <row r="124">
          <cell r="E124" t="str">
            <v>34353 2</v>
          </cell>
          <cell r="F124">
            <v>5</v>
          </cell>
        </row>
        <row r="125">
          <cell r="E125" t="str">
            <v>34353 1</v>
          </cell>
          <cell r="F125">
            <v>10</v>
          </cell>
        </row>
        <row r="126">
          <cell r="E126" t="str">
            <v>34349 2</v>
          </cell>
          <cell r="F126">
            <v>10</v>
          </cell>
        </row>
        <row r="127">
          <cell r="E127" t="str">
            <v>34349 1</v>
          </cell>
          <cell r="F127">
            <v>10</v>
          </cell>
        </row>
        <row r="128">
          <cell r="E128" t="str">
            <v>36859 2</v>
          </cell>
          <cell r="F128">
            <v>3.9</v>
          </cell>
        </row>
        <row r="129">
          <cell r="E129" t="str">
            <v>36859 1</v>
          </cell>
          <cell r="F129">
            <v>3.9</v>
          </cell>
        </row>
        <row r="130">
          <cell r="E130" t="str">
            <v>38380 1</v>
          </cell>
          <cell r="F130">
            <v>20</v>
          </cell>
        </row>
        <row r="131">
          <cell r="E131" t="str">
            <v>34646 2</v>
          </cell>
          <cell r="F131">
            <v>12</v>
          </cell>
        </row>
        <row r="132">
          <cell r="E132" t="str">
            <v>30524 EW</v>
          </cell>
          <cell r="F132">
            <v>1.8</v>
          </cell>
        </row>
        <row r="133">
          <cell r="E133" t="str">
            <v>30506 FW</v>
          </cell>
          <cell r="F133">
            <v>4.2</v>
          </cell>
        </row>
        <row r="134">
          <cell r="E134" t="str">
            <v>30531 FW</v>
          </cell>
          <cell r="F134">
            <v>4.3</v>
          </cell>
        </row>
        <row r="135">
          <cell r="E135" t="str">
            <v>33191 4</v>
          </cell>
          <cell r="F135">
            <v>193.5</v>
          </cell>
        </row>
        <row r="136">
          <cell r="E136" t="str">
            <v>33190 3</v>
          </cell>
          <cell r="F136">
            <v>193.5</v>
          </cell>
        </row>
        <row r="137">
          <cell r="E137" t="str">
            <v>33189 2</v>
          </cell>
          <cell r="F137">
            <v>193.5</v>
          </cell>
        </row>
        <row r="138">
          <cell r="E138" t="str">
            <v>33188 1</v>
          </cell>
          <cell r="F138">
            <v>193.5</v>
          </cell>
        </row>
        <row r="139">
          <cell r="E139" t="str">
            <v>39233 1</v>
          </cell>
          <cell r="F139">
            <v>80.5</v>
          </cell>
        </row>
        <row r="140">
          <cell r="E140" t="str">
            <v>38951 1</v>
          </cell>
          <cell r="F140">
            <v>400</v>
          </cell>
        </row>
        <row r="141">
          <cell r="E141" t="str">
            <v>38950 1</v>
          </cell>
          <cell r="F141">
            <v>0</v>
          </cell>
        </row>
        <row r="142">
          <cell r="E142" t="str">
            <v>31763 2</v>
          </cell>
          <cell r="F142">
            <v>2.2000000000000002</v>
          </cell>
        </row>
        <row r="143">
          <cell r="E143" t="str">
            <v>31763 1</v>
          </cell>
          <cell r="F143">
            <v>2.2000000000000002</v>
          </cell>
        </row>
        <row r="144">
          <cell r="E144" t="str">
            <v>35858 1</v>
          </cell>
          <cell r="F144">
            <v>120</v>
          </cell>
        </row>
        <row r="145">
          <cell r="E145" t="str">
            <v>35013 1</v>
          </cell>
          <cell r="F145">
            <v>20</v>
          </cell>
        </row>
        <row r="146">
          <cell r="E146" t="str">
            <v>35012 1</v>
          </cell>
          <cell r="F146">
            <v>20</v>
          </cell>
        </row>
        <row r="147">
          <cell r="E147" t="str">
            <v>35001 1</v>
          </cell>
          <cell r="F147">
            <v>50</v>
          </cell>
        </row>
        <row r="148">
          <cell r="E148" t="str">
            <v>35306 3</v>
          </cell>
          <cell r="F148">
            <v>254</v>
          </cell>
        </row>
        <row r="149">
          <cell r="E149" t="str">
            <v>35305 2</v>
          </cell>
          <cell r="F149">
            <v>193</v>
          </cell>
        </row>
        <row r="150">
          <cell r="E150" t="str">
            <v>35304 1</v>
          </cell>
          <cell r="F150">
            <v>193</v>
          </cell>
        </row>
        <row r="151">
          <cell r="E151" t="str">
            <v>32194 1</v>
          </cell>
          <cell r="F151">
            <v>100</v>
          </cell>
        </row>
        <row r="152">
          <cell r="E152" t="str">
            <v>38124 1</v>
          </cell>
          <cell r="F152">
            <v>106.6</v>
          </cell>
        </row>
        <row r="153">
          <cell r="E153" t="str">
            <v>38123 1</v>
          </cell>
          <cell r="F153">
            <v>204.9</v>
          </cell>
        </row>
        <row r="154">
          <cell r="E154" t="str">
            <v>33819 4</v>
          </cell>
          <cell r="F154">
            <v>50</v>
          </cell>
        </row>
        <row r="155">
          <cell r="E155" t="str">
            <v>33817 3</v>
          </cell>
          <cell r="F155">
            <v>50</v>
          </cell>
        </row>
        <row r="156">
          <cell r="E156" t="str">
            <v>33815 2</v>
          </cell>
          <cell r="F156">
            <v>50</v>
          </cell>
        </row>
        <row r="157">
          <cell r="E157" t="str">
            <v>33813 1</v>
          </cell>
          <cell r="F157">
            <v>50</v>
          </cell>
        </row>
        <row r="158">
          <cell r="E158" t="str">
            <v>38357 2</v>
          </cell>
          <cell r="F158">
            <v>44.3</v>
          </cell>
        </row>
        <row r="159">
          <cell r="E159" t="str">
            <v>32191 1</v>
          </cell>
          <cell r="F159">
            <v>100</v>
          </cell>
        </row>
        <row r="160">
          <cell r="E160" t="str">
            <v>33811 1</v>
          </cell>
          <cell r="F160">
            <v>154.69999999999999</v>
          </cell>
        </row>
        <row r="161">
          <cell r="E161" t="str">
            <v>33816 1</v>
          </cell>
          <cell r="F161">
            <v>20.5</v>
          </cell>
        </row>
        <row r="162">
          <cell r="E162" t="str">
            <v>34265 1</v>
          </cell>
          <cell r="F162">
            <v>6</v>
          </cell>
        </row>
        <row r="163">
          <cell r="E163" t="str">
            <v>34263 1</v>
          </cell>
          <cell r="F163">
            <v>19</v>
          </cell>
        </row>
        <row r="164">
          <cell r="E164" t="str">
            <v>34257 1</v>
          </cell>
          <cell r="F164">
            <v>20</v>
          </cell>
        </row>
        <row r="165">
          <cell r="E165" t="str">
            <v>34696 1</v>
          </cell>
          <cell r="F165">
            <v>20</v>
          </cell>
        </row>
        <row r="166">
          <cell r="E166" t="str">
            <v>35000 1</v>
          </cell>
          <cell r="F166">
            <v>20</v>
          </cell>
        </row>
        <row r="167">
          <cell r="E167" t="str">
            <v>32179 1</v>
          </cell>
          <cell r="F167">
            <v>78.2</v>
          </cell>
        </row>
        <row r="168">
          <cell r="E168" t="str">
            <v>32186 1</v>
          </cell>
          <cell r="F168">
            <v>128</v>
          </cell>
        </row>
        <row r="169">
          <cell r="E169" t="str">
            <v>30000 RT</v>
          </cell>
          <cell r="F169">
            <v>710</v>
          </cell>
        </row>
        <row r="170">
          <cell r="E170" t="str">
            <v>30464 1</v>
          </cell>
          <cell r="F170">
            <v>54</v>
          </cell>
        </row>
        <row r="171">
          <cell r="E171" t="str">
            <v>31150 1</v>
          </cell>
          <cell r="F171">
            <v>17.3</v>
          </cell>
        </row>
        <row r="172">
          <cell r="E172" t="str">
            <v>31152 1</v>
          </cell>
          <cell r="F172">
            <v>12.5</v>
          </cell>
        </row>
        <row r="173">
          <cell r="E173" t="str">
            <v>31152 2</v>
          </cell>
          <cell r="F173">
            <v>12.5</v>
          </cell>
        </row>
        <row r="174">
          <cell r="E174" t="str">
            <v>31153 3</v>
          </cell>
          <cell r="F174">
            <v>7.5</v>
          </cell>
        </row>
        <row r="175">
          <cell r="E175" t="str">
            <v>31156 1</v>
          </cell>
          <cell r="F175">
            <v>12</v>
          </cell>
        </row>
        <row r="176">
          <cell r="E176" t="str">
            <v>31158 1</v>
          </cell>
          <cell r="F176">
            <v>25</v>
          </cell>
        </row>
        <row r="177">
          <cell r="E177" t="str">
            <v>31166 1</v>
          </cell>
          <cell r="F177">
            <v>4.9000000000000004</v>
          </cell>
        </row>
        <row r="178">
          <cell r="E178" t="str">
            <v>31180 1</v>
          </cell>
          <cell r="F178">
            <v>17.399999999999999</v>
          </cell>
        </row>
        <row r="179">
          <cell r="E179" t="str">
            <v>31180 2</v>
          </cell>
          <cell r="F179">
            <v>16.899999999999999</v>
          </cell>
        </row>
        <row r="180">
          <cell r="E180" t="str">
            <v>31180 3</v>
          </cell>
          <cell r="F180">
            <v>17.8</v>
          </cell>
        </row>
        <row r="181">
          <cell r="E181" t="str">
            <v>31180 4</v>
          </cell>
          <cell r="F181">
            <v>17.3</v>
          </cell>
        </row>
        <row r="182">
          <cell r="E182" t="str">
            <v>31181 5</v>
          </cell>
          <cell r="F182">
            <v>17</v>
          </cell>
        </row>
        <row r="183">
          <cell r="E183" t="str">
            <v>31181 6</v>
          </cell>
          <cell r="F183">
            <v>17.2</v>
          </cell>
        </row>
        <row r="184">
          <cell r="E184" t="str">
            <v>31181 7</v>
          </cell>
          <cell r="F184">
            <v>17.100000000000001</v>
          </cell>
        </row>
        <row r="185">
          <cell r="E185" t="str">
            <v>31182 10</v>
          </cell>
          <cell r="F185">
            <v>16.8</v>
          </cell>
        </row>
        <row r="186">
          <cell r="E186" t="str">
            <v>31182 8</v>
          </cell>
          <cell r="F186">
            <v>17.5</v>
          </cell>
        </row>
        <row r="187">
          <cell r="E187" t="str">
            <v>31182 9</v>
          </cell>
          <cell r="F187">
            <v>17.2</v>
          </cell>
        </row>
        <row r="188">
          <cell r="E188" t="str">
            <v>31400 1</v>
          </cell>
          <cell r="F188">
            <v>80</v>
          </cell>
        </row>
        <row r="189">
          <cell r="E189" t="str">
            <v>31400 2</v>
          </cell>
          <cell r="F189">
            <v>80</v>
          </cell>
        </row>
        <row r="190">
          <cell r="E190" t="str">
            <v>31402 1</v>
          </cell>
          <cell r="F190">
            <v>10</v>
          </cell>
        </row>
        <row r="191">
          <cell r="E191" t="str">
            <v>31402 2</v>
          </cell>
          <cell r="F191">
            <v>10</v>
          </cell>
        </row>
        <row r="192">
          <cell r="E192" t="str">
            <v>31404 1</v>
          </cell>
          <cell r="F192">
            <v>15</v>
          </cell>
        </row>
        <row r="193">
          <cell r="E193" t="str">
            <v>31404 2</v>
          </cell>
          <cell r="F193">
            <v>15</v>
          </cell>
        </row>
        <row r="194">
          <cell r="E194" t="str">
            <v>31406 1</v>
          </cell>
          <cell r="F194">
            <v>53</v>
          </cell>
        </row>
        <row r="195">
          <cell r="E195" t="str">
            <v>31406 2</v>
          </cell>
          <cell r="F195">
            <v>53</v>
          </cell>
        </row>
        <row r="196">
          <cell r="E196" t="str">
            <v>31408 1</v>
          </cell>
          <cell r="F196">
            <v>53</v>
          </cell>
        </row>
        <row r="197">
          <cell r="E197" t="str">
            <v>31408 2</v>
          </cell>
          <cell r="F197">
            <v>53</v>
          </cell>
        </row>
        <row r="198">
          <cell r="E198" t="str">
            <v>31412 1</v>
          </cell>
          <cell r="F198">
            <v>85</v>
          </cell>
        </row>
        <row r="199">
          <cell r="E199" t="str">
            <v>31414 1</v>
          </cell>
          <cell r="F199">
            <v>106</v>
          </cell>
        </row>
        <row r="200">
          <cell r="E200" t="str">
            <v>31416 1</v>
          </cell>
          <cell r="F200">
            <v>133</v>
          </cell>
        </row>
        <row r="201">
          <cell r="E201" t="str">
            <v>31418 1</v>
          </cell>
          <cell r="F201">
            <v>109</v>
          </cell>
        </row>
        <row r="202">
          <cell r="E202" t="str">
            <v>31420 1</v>
          </cell>
          <cell r="F202">
            <v>118</v>
          </cell>
        </row>
        <row r="203">
          <cell r="E203" t="str">
            <v>31421 1</v>
          </cell>
          <cell r="F203">
            <v>55</v>
          </cell>
        </row>
        <row r="204">
          <cell r="E204" t="str">
            <v>31422 1</v>
          </cell>
          <cell r="F204">
            <v>118</v>
          </cell>
        </row>
        <row r="205">
          <cell r="E205" t="str">
            <v>31424 1</v>
          </cell>
          <cell r="F205">
            <v>118</v>
          </cell>
        </row>
        <row r="206">
          <cell r="E206" t="str">
            <v>31426 1</v>
          </cell>
          <cell r="F206">
            <v>118</v>
          </cell>
        </row>
        <row r="207">
          <cell r="E207" t="str">
            <v>31430 1</v>
          </cell>
          <cell r="F207">
            <v>72</v>
          </cell>
        </row>
        <row r="208">
          <cell r="E208" t="str">
            <v>31433 1</v>
          </cell>
          <cell r="F208">
            <v>5.5</v>
          </cell>
        </row>
        <row r="209">
          <cell r="E209" t="str">
            <v>31433 3</v>
          </cell>
          <cell r="F209">
            <v>2.5</v>
          </cell>
        </row>
        <row r="210">
          <cell r="E210" t="str">
            <v>31433 4</v>
          </cell>
          <cell r="F210">
            <v>2.5</v>
          </cell>
        </row>
        <row r="211">
          <cell r="E211" t="str">
            <v>31435 1</v>
          </cell>
          <cell r="F211">
            <v>10</v>
          </cell>
        </row>
        <row r="212">
          <cell r="E212" t="str">
            <v>31435 2</v>
          </cell>
          <cell r="F212">
            <v>10</v>
          </cell>
        </row>
        <row r="213">
          <cell r="E213" t="str">
            <v>31436 1</v>
          </cell>
          <cell r="F213">
            <v>2.9</v>
          </cell>
        </row>
        <row r="214">
          <cell r="E214" t="str">
            <v>31446 1</v>
          </cell>
          <cell r="F214">
            <v>6</v>
          </cell>
        </row>
        <row r="215">
          <cell r="E215" t="str">
            <v>31465 1</v>
          </cell>
          <cell r="F215">
            <v>19.899999999999999</v>
          </cell>
        </row>
        <row r="216">
          <cell r="E216" t="str">
            <v>31465 2</v>
          </cell>
          <cell r="F216">
            <v>19.899999999999999</v>
          </cell>
        </row>
        <row r="217">
          <cell r="E217" t="str">
            <v>31465 3</v>
          </cell>
          <cell r="F217">
            <v>19.899999999999999</v>
          </cell>
        </row>
        <row r="218">
          <cell r="E218" t="str">
            <v>31465 4</v>
          </cell>
          <cell r="F218">
            <v>8</v>
          </cell>
        </row>
        <row r="219">
          <cell r="E219" t="str">
            <v>31471 1</v>
          </cell>
          <cell r="F219">
            <v>5</v>
          </cell>
        </row>
        <row r="220">
          <cell r="E220" t="str">
            <v>31550 BV</v>
          </cell>
          <cell r="F220">
            <v>7.5</v>
          </cell>
        </row>
        <row r="221">
          <cell r="E221" t="str">
            <v>31621 1</v>
          </cell>
          <cell r="F221">
            <v>50</v>
          </cell>
        </row>
        <row r="222">
          <cell r="E222" t="str">
            <v>31764 1</v>
          </cell>
          <cell r="F222">
            <v>32.5</v>
          </cell>
        </row>
        <row r="223">
          <cell r="E223" t="str">
            <v>31766 1</v>
          </cell>
          <cell r="F223">
            <v>46</v>
          </cell>
        </row>
        <row r="224">
          <cell r="E224" t="str">
            <v>31766 2</v>
          </cell>
          <cell r="F224">
            <v>47</v>
          </cell>
        </row>
        <row r="225">
          <cell r="E225" t="str">
            <v>31768 1</v>
          </cell>
          <cell r="F225">
            <v>82</v>
          </cell>
        </row>
        <row r="226">
          <cell r="E226" t="str">
            <v>31770 1</v>
          </cell>
          <cell r="F226">
            <v>82</v>
          </cell>
        </row>
        <row r="227">
          <cell r="E227" t="str">
            <v>31772 1</v>
          </cell>
          <cell r="F227">
            <v>36.5</v>
          </cell>
        </row>
        <row r="228">
          <cell r="E228" t="str">
            <v>31774 1</v>
          </cell>
          <cell r="F228">
            <v>36.299999999999997</v>
          </cell>
        </row>
        <row r="229">
          <cell r="E229" t="str">
            <v>31776 1</v>
          </cell>
          <cell r="F229">
            <v>56</v>
          </cell>
        </row>
        <row r="230">
          <cell r="E230" t="str">
            <v>31778 1</v>
          </cell>
          <cell r="F230">
            <v>57</v>
          </cell>
        </row>
        <row r="231">
          <cell r="E231" t="str">
            <v>31780 1</v>
          </cell>
          <cell r="F231">
            <v>40</v>
          </cell>
        </row>
        <row r="232">
          <cell r="E232" t="str">
            <v>31782 1</v>
          </cell>
          <cell r="F232">
            <v>60.3</v>
          </cell>
        </row>
        <row r="233">
          <cell r="E233" t="str">
            <v>31782 2</v>
          </cell>
          <cell r="F233">
            <v>57.6</v>
          </cell>
        </row>
        <row r="234">
          <cell r="E234" t="str">
            <v>31784 1</v>
          </cell>
          <cell r="F234">
            <v>115.7</v>
          </cell>
        </row>
        <row r="235">
          <cell r="E235" t="str">
            <v>31786 1</v>
          </cell>
          <cell r="F235">
            <v>58</v>
          </cell>
        </row>
        <row r="236">
          <cell r="E236" t="str">
            <v>31788 1</v>
          </cell>
          <cell r="F236">
            <v>56.9</v>
          </cell>
        </row>
        <row r="237">
          <cell r="E237" t="str">
            <v>31790 1</v>
          </cell>
          <cell r="F237">
            <v>61.5</v>
          </cell>
        </row>
        <row r="238">
          <cell r="E238" t="str">
            <v>31792 1</v>
          </cell>
          <cell r="F238">
            <v>61.7</v>
          </cell>
        </row>
        <row r="239">
          <cell r="E239" t="str">
            <v>31794 1</v>
          </cell>
          <cell r="F239">
            <v>58</v>
          </cell>
        </row>
        <row r="240">
          <cell r="E240" t="str">
            <v>31798 1</v>
          </cell>
          <cell r="F240">
            <v>31</v>
          </cell>
        </row>
        <row r="241">
          <cell r="E241" t="str">
            <v>31800 1</v>
          </cell>
          <cell r="F241">
            <v>42</v>
          </cell>
        </row>
        <row r="242">
          <cell r="E242" t="str">
            <v>31802 1</v>
          </cell>
          <cell r="F242">
            <v>23</v>
          </cell>
        </row>
        <row r="243">
          <cell r="E243" t="str">
            <v>31802 2</v>
          </cell>
          <cell r="F243">
            <v>23</v>
          </cell>
        </row>
        <row r="244">
          <cell r="E244" t="str">
            <v>31802 3</v>
          </cell>
          <cell r="F244">
            <v>23.7</v>
          </cell>
        </row>
        <row r="245">
          <cell r="E245" t="str">
            <v>31804 1</v>
          </cell>
          <cell r="F245">
            <v>40</v>
          </cell>
        </row>
        <row r="246">
          <cell r="E246" t="str">
            <v>31804 2</v>
          </cell>
          <cell r="F246">
            <v>40</v>
          </cell>
        </row>
        <row r="247">
          <cell r="E247" t="str">
            <v>31806 1</v>
          </cell>
          <cell r="F247">
            <v>40</v>
          </cell>
        </row>
        <row r="248">
          <cell r="E248" t="str">
            <v>31806 2</v>
          </cell>
          <cell r="F248">
            <v>40</v>
          </cell>
        </row>
        <row r="249">
          <cell r="E249" t="str">
            <v>31808 1</v>
          </cell>
          <cell r="F249">
            <v>27.5</v>
          </cell>
        </row>
        <row r="250">
          <cell r="E250" t="str">
            <v>31808 2</v>
          </cell>
          <cell r="F250">
            <v>23.9</v>
          </cell>
        </row>
        <row r="251">
          <cell r="E251" t="str">
            <v>31810 1</v>
          </cell>
          <cell r="F251">
            <v>24</v>
          </cell>
        </row>
        <row r="252">
          <cell r="E252" t="str">
            <v>31812 1</v>
          </cell>
          <cell r="F252">
            <v>36</v>
          </cell>
        </row>
        <row r="253">
          <cell r="E253" t="str">
            <v>31812 2</v>
          </cell>
          <cell r="F253">
            <v>36.700000000000003</v>
          </cell>
        </row>
        <row r="254">
          <cell r="E254" t="str">
            <v>31814 1</v>
          </cell>
          <cell r="F254">
            <v>39</v>
          </cell>
        </row>
        <row r="255">
          <cell r="E255" t="str">
            <v>31818 1</v>
          </cell>
          <cell r="F255">
            <v>31</v>
          </cell>
        </row>
        <row r="256">
          <cell r="E256" t="str">
            <v>31818 2</v>
          </cell>
          <cell r="F256">
            <v>31.2</v>
          </cell>
        </row>
        <row r="257">
          <cell r="E257" t="str">
            <v>31820 1</v>
          </cell>
          <cell r="F257">
            <v>29</v>
          </cell>
        </row>
        <row r="258">
          <cell r="E258" t="str">
            <v>31820 2</v>
          </cell>
          <cell r="F258">
            <v>25.2</v>
          </cell>
        </row>
        <row r="259">
          <cell r="E259" t="str">
            <v>31822 1</v>
          </cell>
          <cell r="F259">
            <v>3.7</v>
          </cell>
        </row>
        <row r="260">
          <cell r="E260" t="str">
            <v>31824 1</v>
          </cell>
          <cell r="F260">
            <v>9</v>
          </cell>
        </row>
        <row r="261">
          <cell r="E261" t="str">
            <v>31824 2</v>
          </cell>
          <cell r="F261">
            <v>0.9</v>
          </cell>
        </row>
        <row r="262">
          <cell r="E262" t="str">
            <v>31826 1</v>
          </cell>
          <cell r="F262">
            <v>7</v>
          </cell>
        </row>
        <row r="263">
          <cell r="E263" t="str">
            <v>31828 1</v>
          </cell>
          <cell r="F263">
            <v>1.6</v>
          </cell>
        </row>
        <row r="264">
          <cell r="E264" t="str">
            <v>31828 2</v>
          </cell>
          <cell r="F264">
            <v>1.6</v>
          </cell>
        </row>
        <row r="265">
          <cell r="E265" t="str">
            <v>31830 1</v>
          </cell>
          <cell r="F265">
            <v>2.4</v>
          </cell>
        </row>
        <row r="266">
          <cell r="E266" t="str">
            <v>31830 2</v>
          </cell>
          <cell r="F266">
            <v>2.4</v>
          </cell>
        </row>
        <row r="267">
          <cell r="E267" t="str">
            <v>31832 1</v>
          </cell>
          <cell r="F267">
            <v>13</v>
          </cell>
        </row>
        <row r="268">
          <cell r="E268" t="str">
            <v>31834 1</v>
          </cell>
          <cell r="F268">
            <v>10.8</v>
          </cell>
        </row>
        <row r="269">
          <cell r="E269" t="str">
            <v>31836 1</v>
          </cell>
          <cell r="F269">
            <v>1.5</v>
          </cell>
        </row>
        <row r="270">
          <cell r="E270" t="str">
            <v>31838 1</v>
          </cell>
          <cell r="F270">
            <v>5.5</v>
          </cell>
        </row>
        <row r="271">
          <cell r="E271" t="str">
            <v>31838 2</v>
          </cell>
          <cell r="F271">
            <v>0.9</v>
          </cell>
        </row>
        <row r="272">
          <cell r="E272" t="str">
            <v>31840 1</v>
          </cell>
          <cell r="F272">
            <v>6.1</v>
          </cell>
        </row>
        <row r="273">
          <cell r="E273" t="str">
            <v>31842 1</v>
          </cell>
          <cell r="F273">
            <v>4.8</v>
          </cell>
        </row>
        <row r="274">
          <cell r="E274" t="str">
            <v>31842 2</v>
          </cell>
          <cell r="F274">
            <v>0.4</v>
          </cell>
        </row>
        <row r="275">
          <cell r="E275" t="str">
            <v>31846 1</v>
          </cell>
          <cell r="F275">
            <v>7</v>
          </cell>
        </row>
        <row r="276">
          <cell r="E276" t="str">
            <v>31847 1</v>
          </cell>
          <cell r="F276">
            <v>2.6</v>
          </cell>
        </row>
        <row r="277">
          <cell r="E277" t="str">
            <v>31848 2</v>
          </cell>
          <cell r="F277">
            <v>2</v>
          </cell>
        </row>
        <row r="278">
          <cell r="E278" t="str">
            <v>31846 4</v>
          </cell>
          <cell r="F278">
            <v>5</v>
          </cell>
        </row>
        <row r="279">
          <cell r="E279" t="str">
            <v>31850 1</v>
          </cell>
          <cell r="F279">
            <v>0.3</v>
          </cell>
        </row>
        <row r="280">
          <cell r="E280" t="str">
            <v>31850 2</v>
          </cell>
          <cell r="F280">
            <v>4.8</v>
          </cell>
        </row>
        <row r="281">
          <cell r="E281" t="str">
            <v>31852 1</v>
          </cell>
          <cell r="F281">
            <v>0.8</v>
          </cell>
        </row>
        <row r="282">
          <cell r="E282" t="str">
            <v>31854 1</v>
          </cell>
          <cell r="F282">
            <v>5.5</v>
          </cell>
        </row>
        <row r="283">
          <cell r="E283" t="str">
            <v>31855 3</v>
          </cell>
          <cell r="F283">
            <v>3</v>
          </cell>
        </row>
        <row r="284">
          <cell r="E284" t="str">
            <v>31856 1</v>
          </cell>
          <cell r="F284">
            <v>0.9</v>
          </cell>
        </row>
        <row r="285">
          <cell r="E285" t="str">
            <v>31856 2</v>
          </cell>
          <cell r="F285">
            <v>0.9</v>
          </cell>
        </row>
        <row r="286">
          <cell r="E286" t="str">
            <v>31862 1</v>
          </cell>
          <cell r="F286">
            <v>2</v>
          </cell>
        </row>
        <row r="287">
          <cell r="E287" t="str">
            <v>31868 1</v>
          </cell>
          <cell r="F287">
            <v>2</v>
          </cell>
        </row>
        <row r="288">
          <cell r="E288" t="str">
            <v>31868 2</v>
          </cell>
          <cell r="F288">
            <v>1.4</v>
          </cell>
        </row>
        <row r="289">
          <cell r="E289" t="str">
            <v>31868 3</v>
          </cell>
          <cell r="F289">
            <v>0.5</v>
          </cell>
        </row>
        <row r="290">
          <cell r="E290" t="str">
            <v>31870 1</v>
          </cell>
          <cell r="F290">
            <v>11.6</v>
          </cell>
        </row>
        <row r="291">
          <cell r="E291" t="str">
            <v>31870 2</v>
          </cell>
          <cell r="F291">
            <v>1.7</v>
          </cell>
        </row>
        <row r="292">
          <cell r="E292" t="str">
            <v>31872 1</v>
          </cell>
          <cell r="F292">
            <v>1</v>
          </cell>
        </row>
        <row r="293">
          <cell r="E293" t="str">
            <v>31874 1</v>
          </cell>
          <cell r="F293">
            <v>20</v>
          </cell>
        </row>
        <row r="294">
          <cell r="E294" t="str">
            <v>31884 1</v>
          </cell>
          <cell r="F294">
            <v>9.8000000000000007</v>
          </cell>
        </row>
        <row r="295">
          <cell r="E295" t="str">
            <v>31888 1</v>
          </cell>
          <cell r="F295">
            <v>8.5</v>
          </cell>
        </row>
        <row r="296">
          <cell r="E296" t="str">
            <v>31890 1</v>
          </cell>
          <cell r="F296">
            <v>9</v>
          </cell>
        </row>
        <row r="297">
          <cell r="E297" t="str">
            <v>31890 2</v>
          </cell>
          <cell r="F297">
            <v>9</v>
          </cell>
        </row>
        <row r="298">
          <cell r="E298" t="str">
            <v>31892 1</v>
          </cell>
          <cell r="F298">
            <v>10.5</v>
          </cell>
        </row>
        <row r="299">
          <cell r="E299" t="str">
            <v>31894 1</v>
          </cell>
          <cell r="F299">
            <v>12</v>
          </cell>
        </row>
        <row r="300">
          <cell r="E300" t="str">
            <v>31896 1</v>
          </cell>
          <cell r="F300">
            <v>20</v>
          </cell>
        </row>
        <row r="301">
          <cell r="E301" t="str">
            <v>31896 2</v>
          </cell>
          <cell r="F301">
            <v>5</v>
          </cell>
        </row>
        <row r="302">
          <cell r="E302" t="str">
            <v>31898 1</v>
          </cell>
          <cell r="F302">
            <v>18.5</v>
          </cell>
        </row>
        <row r="303">
          <cell r="E303" t="str">
            <v>31900 1</v>
          </cell>
          <cell r="F303">
            <v>20</v>
          </cell>
        </row>
        <row r="304">
          <cell r="E304" t="str">
            <v>31902 1</v>
          </cell>
          <cell r="F304">
            <v>7</v>
          </cell>
        </row>
        <row r="305">
          <cell r="E305" t="str">
            <v>31904 1</v>
          </cell>
          <cell r="F305">
            <v>8.6999999999999993</v>
          </cell>
        </row>
        <row r="306">
          <cell r="E306" t="str">
            <v>31906 1</v>
          </cell>
          <cell r="F306">
            <v>13</v>
          </cell>
        </row>
        <row r="307">
          <cell r="E307" t="str">
            <v>31908 1</v>
          </cell>
          <cell r="F307">
            <v>8</v>
          </cell>
        </row>
        <row r="308">
          <cell r="E308" t="str">
            <v>31914 1</v>
          </cell>
          <cell r="F308">
            <v>24</v>
          </cell>
        </row>
        <row r="309">
          <cell r="E309" t="str">
            <v>31914 2</v>
          </cell>
          <cell r="F309">
            <v>24</v>
          </cell>
        </row>
        <row r="310">
          <cell r="E310" t="str">
            <v>31914 3</v>
          </cell>
          <cell r="F310">
            <v>24</v>
          </cell>
        </row>
        <row r="311">
          <cell r="E311" t="str">
            <v>31914 4</v>
          </cell>
          <cell r="F311">
            <v>19.2</v>
          </cell>
        </row>
        <row r="312">
          <cell r="E312" t="str">
            <v>31914 5</v>
          </cell>
          <cell r="F312">
            <v>12</v>
          </cell>
        </row>
        <row r="313">
          <cell r="E313" t="str">
            <v>31923 1</v>
          </cell>
          <cell r="F313">
            <v>200</v>
          </cell>
        </row>
        <row r="314">
          <cell r="E314" t="str">
            <v>31924 2</v>
          </cell>
          <cell r="F314">
            <v>200</v>
          </cell>
        </row>
        <row r="315">
          <cell r="E315" t="str">
            <v>31925 3</v>
          </cell>
          <cell r="F315">
            <v>317</v>
          </cell>
        </row>
        <row r="316">
          <cell r="E316" t="str">
            <v>32150 1</v>
          </cell>
          <cell r="F316">
            <v>49</v>
          </cell>
        </row>
        <row r="317">
          <cell r="E317" t="str">
            <v>32154 1</v>
          </cell>
          <cell r="F317">
            <v>26.5</v>
          </cell>
        </row>
        <row r="318">
          <cell r="E318" t="str">
            <v>32156 1</v>
          </cell>
          <cell r="F318">
            <v>25</v>
          </cell>
        </row>
        <row r="319">
          <cell r="E319" t="str">
            <v>32162 1</v>
          </cell>
          <cell r="F319">
            <v>3.1</v>
          </cell>
        </row>
        <row r="320">
          <cell r="E320" t="str">
            <v>32164 1</v>
          </cell>
          <cell r="F320">
            <v>0.8</v>
          </cell>
        </row>
        <row r="321">
          <cell r="E321" t="str">
            <v>32164 2</v>
          </cell>
          <cell r="F321">
            <v>1.5</v>
          </cell>
        </row>
        <row r="322">
          <cell r="E322" t="str">
            <v>32168 2</v>
          </cell>
          <cell r="F322">
            <v>60</v>
          </cell>
        </row>
        <row r="323">
          <cell r="E323" t="str">
            <v>32169 1</v>
          </cell>
          <cell r="F323">
            <v>100</v>
          </cell>
        </row>
        <row r="324">
          <cell r="E324" t="str">
            <v>32188 1</v>
          </cell>
          <cell r="F324">
            <v>36.799999999999997</v>
          </cell>
        </row>
        <row r="325">
          <cell r="E325" t="str">
            <v>32173 1</v>
          </cell>
          <cell r="F325">
            <v>47.5</v>
          </cell>
        </row>
        <row r="326">
          <cell r="E326" t="str">
            <v>32174 2</v>
          </cell>
          <cell r="F326">
            <v>47.5</v>
          </cell>
        </row>
        <row r="327">
          <cell r="E327" t="str">
            <v>32175 3</v>
          </cell>
          <cell r="F327">
            <v>47.5</v>
          </cell>
        </row>
        <row r="328">
          <cell r="E328" t="str">
            <v>32177 1</v>
          </cell>
          <cell r="F328">
            <v>150</v>
          </cell>
        </row>
        <row r="329">
          <cell r="E329" t="str">
            <v>32185 1</v>
          </cell>
          <cell r="F329">
            <v>60.5</v>
          </cell>
        </row>
        <row r="330">
          <cell r="E330" t="str">
            <v>32450 1</v>
          </cell>
          <cell r="F330">
            <v>158</v>
          </cell>
        </row>
        <row r="331">
          <cell r="E331" t="str">
            <v>32451 1</v>
          </cell>
          <cell r="F331">
            <v>50</v>
          </cell>
        </row>
        <row r="332">
          <cell r="E332" t="str">
            <v>32452 1</v>
          </cell>
          <cell r="F332">
            <v>158</v>
          </cell>
        </row>
        <row r="333">
          <cell r="E333" t="str">
            <v>32454 1</v>
          </cell>
          <cell r="F333">
            <v>48.6</v>
          </cell>
        </row>
        <row r="334">
          <cell r="E334" t="str">
            <v>32456 1</v>
          </cell>
          <cell r="F334">
            <v>61.5</v>
          </cell>
        </row>
        <row r="335">
          <cell r="E335" t="str">
            <v>32456 2</v>
          </cell>
          <cell r="F335">
            <v>61.5</v>
          </cell>
        </row>
        <row r="336">
          <cell r="E336" t="str">
            <v>32458 1</v>
          </cell>
          <cell r="F336">
            <v>79</v>
          </cell>
        </row>
        <row r="337">
          <cell r="E337" t="str">
            <v>32460 1</v>
          </cell>
          <cell r="F337">
            <v>14.1</v>
          </cell>
        </row>
        <row r="338">
          <cell r="E338" t="str">
            <v>32462 1</v>
          </cell>
          <cell r="F338">
            <v>40</v>
          </cell>
        </row>
        <row r="339">
          <cell r="E339" t="str">
            <v>32464 1</v>
          </cell>
          <cell r="F339">
            <v>22</v>
          </cell>
        </row>
        <row r="340">
          <cell r="E340" t="str">
            <v>32466 1</v>
          </cell>
          <cell r="F340">
            <v>10.8</v>
          </cell>
        </row>
        <row r="341">
          <cell r="E341" t="str">
            <v>32468 1</v>
          </cell>
          <cell r="F341">
            <v>55.5</v>
          </cell>
        </row>
        <row r="342">
          <cell r="E342" t="str">
            <v>32470 1</v>
          </cell>
          <cell r="F342">
            <v>6.5</v>
          </cell>
        </row>
        <row r="343">
          <cell r="E343" t="str">
            <v>32472 1</v>
          </cell>
          <cell r="F343">
            <v>7</v>
          </cell>
        </row>
        <row r="344">
          <cell r="E344" t="str">
            <v>32472 2</v>
          </cell>
          <cell r="F344">
            <v>4.4000000000000004</v>
          </cell>
        </row>
        <row r="345">
          <cell r="E345" t="str">
            <v>32472 3</v>
          </cell>
          <cell r="F345">
            <v>5.8</v>
          </cell>
        </row>
        <row r="346">
          <cell r="E346" t="str">
            <v>32474 1</v>
          </cell>
          <cell r="F346">
            <v>5.7</v>
          </cell>
        </row>
        <row r="347">
          <cell r="E347" t="str">
            <v>32476 1</v>
          </cell>
          <cell r="F347">
            <v>12.2</v>
          </cell>
        </row>
        <row r="348">
          <cell r="E348" t="str">
            <v>32478 1</v>
          </cell>
          <cell r="F348">
            <v>10.4</v>
          </cell>
        </row>
        <row r="349">
          <cell r="E349" t="str">
            <v>32480 1</v>
          </cell>
          <cell r="F349">
            <v>3.6</v>
          </cell>
        </row>
        <row r="350">
          <cell r="E350" t="str">
            <v>32484 1</v>
          </cell>
          <cell r="F350">
            <v>6</v>
          </cell>
        </row>
        <row r="351">
          <cell r="E351" t="str">
            <v>32486 1</v>
          </cell>
          <cell r="F351">
            <v>0.5</v>
          </cell>
        </row>
        <row r="352">
          <cell r="E352" t="str">
            <v>32488 1</v>
          </cell>
          <cell r="F352">
            <v>6</v>
          </cell>
        </row>
        <row r="353">
          <cell r="E353" t="str">
            <v>32488 2</v>
          </cell>
          <cell r="F353">
            <v>8.6999999999999993</v>
          </cell>
        </row>
        <row r="354">
          <cell r="E354" t="str">
            <v>32490 1</v>
          </cell>
          <cell r="F354">
            <v>49.5</v>
          </cell>
        </row>
        <row r="355">
          <cell r="E355" t="str">
            <v>32491 2</v>
          </cell>
          <cell r="F355">
            <v>23.5</v>
          </cell>
        </row>
        <row r="356">
          <cell r="E356" t="str">
            <v>32492 1</v>
          </cell>
          <cell r="F356">
            <v>49.5</v>
          </cell>
        </row>
        <row r="357">
          <cell r="E357" t="str">
            <v>32494 1</v>
          </cell>
          <cell r="F357">
            <v>49</v>
          </cell>
        </row>
        <row r="358">
          <cell r="E358" t="str">
            <v>32498 1</v>
          </cell>
          <cell r="F358">
            <v>18.3</v>
          </cell>
        </row>
        <row r="359">
          <cell r="E359" t="str">
            <v>32500 1</v>
          </cell>
          <cell r="F359">
            <v>25</v>
          </cell>
        </row>
        <row r="360">
          <cell r="E360" t="str">
            <v>32502 1</v>
          </cell>
          <cell r="F360">
            <v>26</v>
          </cell>
        </row>
        <row r="361">
          <cell r="E361" t="str">
            <v>32504 1</v>
          </cell>
          <cell r="F361">
            <v>12.8</v>
          </cell>
        </row>
        <row r="362">
          <cell r="E362" t="str">
            <v>32504 2</v>
          </cell>
          <cell r="F362">
            <v>12.8</v>
          </cell>
        </row>
        <row r="363">
          <cell r="E363" t="str">
            <v>32506 1</v>
          </cell>
          <cell r="F363">
            <v>12.8</v>
          </cell>
        </row>
        <row r="364">
          <cell r="E364" t="str">
            <v>32506 2</v>
          </cell>
          <cell r="F364">
            <v>15.1</v>
          </cell>
        </row>
        <row r="365">
          <cell r="E365" t="str">
            <v>32508 1</v>
          </cell>
          <cell r="F365">
            <v>17</v>
          </cell>
        </row>
        <row r="366">
          <cell r="E366" t="str">
            <v>32510 1</v>
          </cell>
          <cell r="F366">
            <v>7</v>
          </cell>
        </row>
        <row r="367">
          <cell r="E367" t="str">
            <v>32512 1</v>
          </cell>
          <cell r="F367">
            <v>20.100000000000001</v>
          </cell>
        </row>
        <row r="368">
          <cell r="E368" t="str">
            <v>32513 1</v>
          </cell>
          <cell r="F368">
            <v>10</v>
          </cell>
        </row>
        <row r="369">
          <cell r="E369" t="str">
            <v>32514 1</v>
          </cell>
          <cell r="F369">
            <v>10</v>
          </cell>
        </row>
        <row r="370">
          <cell r="E370" t="str">
            <v>32700 1</v>
          </cell>
          <cell r="F370">
            <v>5</v>
          </cell>
        </row>
        <row r="371">
          <cell r="E371" t="str">
            <v>32700 2</v>
          </cell>
          <cell r="F371">
            <v>5</v>
          </cell>
        </row>
        <row r="372">
          <cell r="E372" t="str">
            <v>32700 3</v>
          </cell>
          <cell r="F372">
            <v>1.5</v>
          </cell>
        </row>
        <row r="373">
          <cell r="E373" t="str">
            <v>32741 1</v>
          </cell>
          <cell r="F373">
            <v>26.4</v>
          </cell>
        </row>
        <row r="374">
          <cell r="E374" t="str">
            <v>32900 1</v>
          </cell>
          <cell r="F374">
            <v>240</v>
          </cell>
        </row>
        <row r="375">
          <cell r="E375" t="str">
            <v>32901 RT</v>
          </cell>
          <cell r="F375">
            <v>55</v>
          </cell>
        </row>
        <row r="376">
          <cell r="E376" t="str">
            <v>32902 RT</v>
          </cell>
          <cell r="F376">
            <v>55</v>
          </cell>
        </row>
        <row r="377">
          <cell r="E377" t="str">
            <v>32903 RT</v>
          </cell>
          <cell r="F377">
            <v>55</v>
          </cell>
        </row>
        <row r="378">
          <cell r="E378" t="str">
            <v>32910 1</v>
          </cell>
          <cell r="F378">
            <v>16.7</v>
          </cell>
        </row>
        <row r="379">
          <cell r="E379" t="str">
            <v>32910 2</v>
          </cell>
          <cell r="F379">
            <v>16.600000000000001</v>
          </cell>
        </row>
        <row r="380">
          <cell r="E380" t="str">
            <v>32910 3</v>
          </cell>
          <cell r="F380">
            <v>16.600000000000001</v>
          </cell>
        </row>
        <row r="381">
          <cell r="E381" t="str">
            <v>32920 1</v>
          </cell>
          <cell r="F381">
            <v>27.4</v>
          </cell>
        </row>
        <row r="382">
          <cell r="E382" t="str">
            <v>32921 1</v>
          </cell>
          <cell r="F382">
            <v>54</v>
          </cell>
        </row>
        <row r="383">
          <cell r="E383" t="str">
            <v>32922 1</v>
          </cell>
          <cell r="F383">
            <v>54</v>
          </cell>
        </row>
        <row r="384">
          <cell r="E384" t="str">
            <v>33105 RT</v>
          </cell>
          <cell r="F384">
            <v>325</v>
          </cell>
        </row>
        <row r="385">
          <cell r="E385" t="str">
            <v>33106 RT</v>
          </cell>
          <cell r="F385">
            <v>325</v>
          </cell>
        </row>
        <row r="386">
          <cell r="E386" t="str">
            <v>33107 1</v>
          </cell>
          <cell r="F386">
            <v>320</v>
          </cell>
        </row>
        <row r="387">
          <cell r="E387" t="str">
            <v>33108 1</v>
          </cell>
          <cell r="F387">
            <v>215</v>
          </cell>
        </row>
        <row r="388">
          <cell r="E388" t="str">
            <v>33109 1</v>
          </cell>
          <cell r="F388">
            <v>215</v>
          </cell>
        </row>
        <row r="389">
          <cell r="E389" t="str">
            <v>33110 1</v>
          </cell>
          <cell r="F389">
            <v>215</v>
          </cell>
        </row>
        <row r="390">
          <cell r="E390" t="str">
            <v>33111 1</v>
          </cell>
          <cell r="F390">
            <v>169</v>
          </cell>
        </row>
        <row r="391">
          <cell r="E391" t="str">
            <v>33112 1</v>
          </cell>
          <cell r="F391">
            <v>169</v>
          </cell>
        </row>
        <row r="392">
          <cell r="E392" t="str">
            <v>33113 1</v>
          </cell>
          <cell r="F392">
            <v>249</v>
          </cell>
        </row>
        <row r="393">
          <cell r="E393" t="str">
            <v>33116 RT</v>
          </cell>
          <cell r="F393">
            <v>340</v>
          </cell>
        </row>
        <row r="394">
          <cell r="E394" t="str">
            <v>33117 RT</v>
          </cell>
          <cell r="F394">
            <v>340</v>
          </cell>
        </row>
        <row r="395">
          <cell r="E395" t="str">
            <v>33118 1</v>
          </cell>
          <cell r="F395">
            <v>207</v>
          </cell>
        </row>
        <row r="396">
          <cell r="E396" t="str">
            <v>33119 1</v>
          </cell>
          <cell r="F396">
            <v>196</v>
          </cell>
        </row>
        <row r="397">
          <cell r="E397" t="str">
            <v>33120 1</v>
          </cell>
          <cell r="F397">
            <v>196</v>
          </cell>
        </row>
        <row r="398">
          <cell r="E398" t="str">
            <v>33136 1</v>
          </cell>
          <cell r="F398">
            <v>4.4000000000000004</v>
          </cell>
        </row>
        <row r="399">
          <cell r="E399" t="str">
            <v>33139 1</v>
          </cell>
          <cell r="F399">
            <v>4</v>
          </cell>
        </row>
        <row r="400">
          <cell r="E400" t="str">
            <v>33141 1</v>
          </cell>
          <cell r="F400">
            <v>23.5</v>
          </cell>
        </row>
        <row r="401">
          <cell r="E401" t="str">
            <v>33142 1</v>
          </cell>
          <cell r="F401">
            <v>43.6</v>
          </cell>
        </row>
        <row r="402">
          <cell r="E402" t="str">
            <v>33143 1</v>
          </cell>
          <cell r="F402">
            <v>43.6</v>
          </cell>
        </row>
        <row r="403">
          <cell r="E403" t="str">
            <v>33151 1</v>
          </cell>
          <cell r="F403">
            <v>46</v>
          </cell>
        </row>
        <row r="404">
          <cell r="E404" t="str">
            <v>33151 2</v>
          </cell>
          <cell r="F404">
            <v>46</v>
          </cell>
        </row>
        <row r="405">
          <cell r="E405" t="str">
            <v>33151 3</v>
          </cell>
          <cell r="F405">
            <v>35</v>
          </cell>
        </row>
        <row r="406">
          <cell r="E406" t="str">
            <v>33170 1</v>
          </cell>
          <cell r="F406">
            <v>37.6</v>
          </cell>
        </row>
        <row r="407">
          <cell r="E407" t="str">
            <v>33171 1</v>
          </cell>
          <cell r="F407">
            <v>28</v>
          </cell>
        </row>
        <row r="408">
          <cell r="E408" t="str">
            <v>33171 2</v>
          </cell>
          <cell r="F408">
            <v>15.5</v>
          </cell>
        </row>
        <row r="409">
          <cell r="E409" t="str">
            <v>33175 1</v>
          </cell>
          <cell r="F409">
            <v>12.5</v>
          </cell>
        </row>
        <row r="410">
          <cell r="E410" t="str">
            <v>33178 1</v>
          </cell>
          <cell r="F410">
            <v>60.5</v>
          </cell>
        </row>
        <row r="411">
          <cell r="E411" t="str">
            <v>33460 1</v>
          </cell>
          <cell r="F411">
            <v>0</v>
          </cell>
        </row>
        <row r="412">
          <cell r="E412" t="str">
            <v>33463 R1</v>
          </cell>
          <cell r="F412">
            <v>40</v>
          </cell>
        </row>
        <row r="413">
          <cell r="E413" t="str">
            <v>33463 R2</v>
          </cell>
          <cell r="F413">
            <v>11.6</v>
          </cell>
        </row>
        <row r="414">
          <cell r="E414" t="str">
            <v>33466 1</v>
          </cell>
          <cell r="F414">
            <v>30</v>
          </cell>
        </row>
        <row r="415">
          <cell r="E415" t="str">
            <v>33468 1</v>
          </cell>
          <cell r="F415">
            <v>6</v>
          </cell>
        </row>
        <row r="416">
          <cell r="E416" t="str">
            <v>33469 1</v>
          </cell>
          <cell r="F416">
            <v>1.9</v>
          </cell>
        </row>
        <row r="417">
          <cell r="E417" t="str">
            <v>33469 2</v>
          </cell>
          <cell r="F417">
            <v>1.9</v>
          </cell>
        </row>
        <row r="418">
          <cell r="E418" t="str">
            <v>33469 3</v>
          </cell>
          <cell r="F418">
            <v>1.9</v>
          </cell>
        </row>
        <row r="419">
          <cell r="E419" t="str">
            <v>33469 4</v>
          </cell>
          <cell r="F419">
            <v>1.9</v>
          </cell>
        </row>
        <row r="420">
          <cell r="E420" t="str">
            <v>33469 5</v>
          </cell>
          <cell r="F420">
            <v>1.9</v>
          </cell>
        </row>
        <row r="421">
          <cell r="E421" t="str">
            <v>33469 6</v>
          </cell>
          <cell r="F421">
            <v>1.9</v>
          </cell>
        </row>
        <row r="422">
          <cell r="E422" t="str">
            <v>33469 7</v>
          </cell>
          <cell r="F422">
            <v>1.9</v>
          </cell>
        </row>
        <row r="423">
          <cell r="E423" t="str">
            <v>33687 1</v>
          </cell>
          <cell r="F423">
            <v>1.5</v>
          </cell>
        </row>
        <row r="424">
          <cell r="E424" t="str">
            <v>33800 1</v>
          </cell>
          <cell r="F424">
            <v>8.6</v>
          </cell>
        </row>
        <row r="425">
          <cell r="E425" t="str">
            <v>33800 2</v>
          </cell>
          <cell r="F425">
            <v>33</v>
          </cell>
        </row>
        <row r="426">
          <cell r="E426" t="str">
            <v>33804 1</v>
          </cell>
          <cell r="F426">
            <v>0</v>
          </cell>
        </row>
        <row r="427">
          <cell r="E427" t="str">
            <v>33805 1</v>
          </cell>
          <cell r="F427">
            <v>96</v>
          </cell>
        </row>
        <row r="428">
          <cell r="E428" t="str">
            <v>33806 1</v>
          </cell>
          <cell r="F428">
            <v>21</v>
          </cell>
        </row>
        <row r="429">
          <cell r="E429" t="str">
            <v>33807 1</v>
          </cell>
          <cell r="F429">
            <v>96</v>
          </cell>
        </row>
        <row r="430">
          <cell r="E430" t="str">
            <v>33808 1</v>
          </cell>
          <cell r="F430">
            <v>55</v>
          </cell>
        </row>
        <row r="431">
          <cell r="E431" t="str">
            <v>33810 1</v>
          </cell>
          <cell r="F431">
            <v>49.5</v>
          </cell>
        </row>
        <row r="432">
          <cell r="E432" t="str">
            <v>33812 1</v>
          </cell>
          <cell r="F432">
            <v>32.700000000000003</v>
          </cell>
        </row>
        <row r="433">
          <cell r="E433" t="str">
            <v>33812 2</v>
          </cell>
          <cell r="F433">
            <v>31.7</v>
          </cell>
        </row>
        <row r="434">
          <cell r="E434" t="str">
            <v>33812 3</v>
          </cell>
          <cell r="F434">
            <v>32.299999999999997</v>
          </cell>
        </row>
        <row r="435">
          <cell r="E435" t="str">
            <v>33818 1</v>
          </cell>
          <cell r="F435">
            <v>50</v>
          </cell>
        </row>
        <row r="436">
          <cell r="E436" t="str">
            <v>33820 1</v>
          </cell>
          <cell r="F436">
            <v>13.6</v>
          </cell>
        </row>
        <row r="437">
          <cell r="E437" t="str">
            <v>33822 1</v>
          </cell>
          <cell r="F437">
            <v>29</v>
          </cell>
        </row>
        <row r="438">
          <cell r="E438" t="str">
            <v>33822 2</v>
          </cell>
          <cell r="F438">
            <v>29</v>
          </cell>
        </row>
        <row r="439">
          <cell r="E439" t="str">
            <v>33830 1</v>
          </cell>
          <cell r="F439">
            <v>3.4</v>
          </cell>
        </row>
        <row r="440">
          <cell r="E440" t="str">
            <v>33832 1</v>
          </cell>
          <cell r="F440">
            <v>6</v>
          </cell>
        </row>
        <row r="441">
          <cell r="E441" t="str">
            <v>33834 1</v>
          </cell>
          <cell r="F441">
            <v>6.5</v>
          </cell>
        </row>
        <row r="442">
          <cell r="E442" t="str">
            <v>33836 1</v>
          </cell>
          <cell r="F442">
            <v>23.8</v>
          </cell>
        </row>
        <row r="443">
          <cell r="E443" t="str">
            <v>33836 2</v>
          </cell>
          <cell r="F443">
            <v>40.700000000000003</v>
          </cell>
        </row>
        <row r="444">
          <cell r="E444" t="str">
            <v>33836 3</v>
          </cell>
          <cell r="F444">
            <v>17</v>
          </cell>
        </row>
        <row r="445">
          <cell r="E445" t="str">
            <v>33840 1</v>
          </cell>
          <cell r="F445">
            <v>19</v>
          </cell>
        </row>
        <row r="446">
          <cell r="E446" t="str">
            <v>33840 2</v>
          </cell>
          <cell r="F446">
            <v>19</v>
          </cell>
        </row>
        <row r="447">
          <cell r="E447" t="str">
            <v>33840 3</v>
          </cell>
          <cell r="F447">
            <v>19</v>
          </cell>
        </row>
        <row r="448">
          <cell r="E448" t="str">
            <v>33840 4</v>
          </cell>
          <cell r="F448">
            <v>19</v>
          </cell>
        </row>
        <row r="449">
          <cell r="E449" t="str">
            <v>33840 5</v>
          </cell>
          <cell r="F449">
            <v>0</v>
          </cell>
        </row>
        <row r="450">
          <cell r="E450" t="str">
            <v>33846 1</v>
          </cell>
          <cell r="F450">
            <v>9.4</v>
          </cell>
        </row>
        <row r="451">
          <cell r="E451" t="str">
            <v>33846 2</v>
          </cell>
          <cell r="F451">
            <v>10.4</v>
          </cell>
        </row>
        <row r="452">
          <cell r="E452" t="str">
            <v>33848 1</v>
          </cell>
          <cell r="F452">
            <v>9.4</v>
          </cell>
        </row>
        <row r="453">
          <cell r="E453" t="str">
            <v>33850 1</v>
          </cell>
          <cell r="F453">
            <v>3.7</v>
          </cell>
        </row>
        <row r="454">
          <cell r="E454" t="str">
            <v>33850 2</v>
          </cell>
          <cell r="F454">
            <v>3.7</v>
          </cell>
        </row>
        <row r="455">
          <cell r="E455" t="str">
            <v>33850 3</v>
          </cell>
          <cell r="F455">
            <v>3.7</v>
          </cell>
        </row>
        <row r="456">
          <cell r="E456" t="str">
            <v>33917 1</v>
          </cell>
          <cell r="F456">
            <v>5.7</v>
          </cell>
        </row>
        <row r="457">
          <cell r="E457" t="str">
            <v>34050 1</v>
          </cell>
          <cell r="F457">
            <v>22</v>
          </cell>
        </row>
        <row r="458">
          <cell r="E458" t="str">
            <v>34056 1</v>
          </cell>
          <cell r="F458">
            <v>24</v>
          </cell>
        </row>
        <row r="459">
          <cell r="E459" t="str">
            <v>34058 1</v>
          </cell>
          <cell r="F459">
            <v>67.5</v>
          </cell>
        </row>
        <row r="460">
          <cell r="E460" t="str">
            <v>34060 1</v>
          </cell>
          <cell r="F460">
            <v>16</v>
          </cell>
        </row>
        <row r="461">
          <cell r="E461" t="str">
            <v>34062 1</v>
          </cell>
          <cell r="F461">
            <v>83</v>
          </cell>
        </row>
        <row r="462">
          <cell r="E462" t="str">
            <v>34074 1</v>
          </cell>
          <cell r="F462">
            <v>11</v>
          </cell>
        </row>
        <row r="463">
          <cell r="E463" t="str">
            <v>34076 1</v>
          </cell>
          <cell r="F463">
            <v>8.8000000000000007</v>
          </cell>
        </row>
        <row r="464">
          <cell r="E464" t="str">
            <v>34076 2</v>
          </cell>
          <cell r="F464">
            <v>9.9</v>
          </cell>
        </row>
        <row r="465">
          <cell r="E465" t="str">
            <v>34078 1</v>
          </cell>
          <cell r="F465">
            <v>7</v>
          </cell>
        </row>
        <row r="466">
          <cell r="E466" t="str">
            <v>34142 1</v>
          </cell>
          <cell r="F466">
            <v>49</v>
          </cell>
        </row>
        <row r="467">
          <cell r="E467" t="str">
            <v>34179 RT</v>
          </cell>
          <cell r="F467">
            <v>28.7</v>
          </cell>
        </row>
        <row r="468">
          <cell r="E468" t="str">
            <v>34186 1</v>
          </cell>
          <cell r="F468">
            <v>49</v>
          </cell>
        </row>
        <row r="469">
          <cell r="E469" t="str">
            <v>34201 WP</v>
          </cell>
          <cell r="F469">
            <v>7</v>
          </cell>
        </row>
        <row r="470">
          <cell r="E470" t="str">
            <v>34207 QF</v>
          </cell>
          <cell r="F470">
            <v>2.5</v>
          </cell>
        </row>
        <row r="471">
          <cell r="E471" t="str">
            <v>34209 1</v>
          </cell>
          <cell r="F471">
            <v>3.8</v>
          </cell>
        </row>
        <row r="472">
          <cell r="E472" t="str">
            <v>34213 1</v>
          </cell>
          <cell r="F472">
            <v>2.8</v>
          </cell>
        </row>
        <row r="473">
          <cell r="E473" t="str">
            <v>34215 QF</v>
          </cell>
          <cell r="F473">
            <v>1.2</v>
          </cell>
        </row>
        <row r="474">
          <cell r="E474" t="str">
            <v>34219 QF</v>
          </cell>
          <cell r="F474">
            <v>2.5</v>
          </cell>
        </row>
        <row r="475">
          <cell r="E475" t="str">
            <v>34253 QF</v>
          </cell>
          <cell r="F475">
            <v>2.8</v>
          </cell>
        </row>
        <row r="476">
          <cell r="E476" t="str">
            <v>34301 1</v>
          </cell>
          <cell r="F476">
            <v>52.5</v>
          </cell>
        </row>
        <row r="477">
          <cell r="E477" t="str">
            <v>34305 1</v>
          </cell>
          <cell r="F477">
            <v>12.5</v>
          </cell>
        </row>
        <row r="478">
          <cell r="E478" t="str">
            <v>34306 1</v>
          </cell>
          <cell r="F478">
            <v>94.5</v>
          </cell>
        </row>
        <row r="479">
          <cell r="E479" t="str">
            <v>34308 1</v>
          </cell>
          <cell r="F479">
            <v>140</v>
          </cell>
        </row>
        <row r="480">
          <cell r="E480" t="str">
            <v>34316 1</v>
          </cell>
          <cell r="F480">
            <v>11</v>
          </cell>
        </row>
        <row r="481">
          <cell r="E481" t="str">
            <v>34320 1</v>
          </cell>
          <cell r="F481">
            <v>9</v>
          </cell>
        </row>
        <row r="482">
          <cell r="E482" t="str">
            <v>34322 1</v>
          </cell>
          <cell r="F482">
            <v>4</v>
          </cell>
        </row>
        <row r="483">
          <cell r="E483" t="str">
            <v>34326 1</v>
          </cell>
          <cell r="F483">
            <v>102.5</v>
          </cell>
        </row>
        <row r="484">
          <cell r="E484" t="str">
            <v>34326 2</v>
          </cell>
          <cell r="F484">
            <v>102.5</v>
          </cell>
        </row>
        <row r="485">
          <cell r="E485" t="str">
            <v>34327 3</v>
          </cell>
          <cell r="F485">
            <v>102.5</v>
          </cell>
        </row>
        <row r="486">
          <cell r="E486" t="str">
            <v>34327 4</v>
          </cell>
          <cell r="F486">
            <v>102.5</v>
          </cell>
        </row>
        <row r="487">
          <cell r="E487" t="str">
            <v>34328 1</v>
          </cell>
          <cell r="F487">
            <v>60.9</v>
          </cell>
        </row>
        <row r="488">
          <cell r="E488" t="str">
            <v>34329 2</v>
          </cell>
          <cell r="F488">
            <v>60.9</v>
          </cell>
        </row>
        <row r="489">
          <cell r="E489" t="str">
            <v>34330 1</v>
          </cell>
          <cell r="F489">
            <v>12.5</v>
          </cell>
        </row>
        <row r="490">
          <cell r="E490" t="str">
            <v>34332 1</v>
          </cell>
          <cell r="F490">
            <v>10.8</v>
          </cell>
        </row>
        <row r="491">
          <cell r="E491" t="str">
            <v>34334 1</v>
          </cell>
          <cell r="F491">
            <v>25</v>
          </cell>
        </row>
        <row r="492">
          <cell r="E492" t="str">
            <v>34339 1</v>
          </cell>
          <cell r="F492">
            <v>5</v>
          </cell>
        </row>
        <row r="493">
          <cell r="E493" t="str">
            <v>34342 1</v>
          </cell>
          <cell r="F493">
            <v>13</v>
          </cell>
        </row>
        <row r="494">
          <cell r="E494" t="str">
            <v>34344 1</v>
          </cell>
          <cell r="F494">
            <v>12</v>
          </cell>
        </row>
        <row r="495">
          <cell r="E495" t="str">
            <v>34343 2</v>
          </cell>
          <cell r="F495">
            <v>8.6</v>
          </cell>
        </row>
        <row r="496">
          <cell r="E496" t="str">
            <v>34345 3</v>
          </cell>
          <cell r="F496">
            <v>12.2</v>
          </cell>
        </row>
        <row r="497">
          <cell r="E497" t="str">
            <v>34431 1</v>
          </cell>
          <cell r="F497">
            <v>51</v>
          </cell>
        </row>
        <row r="498">
          <cell r="E498" t="str">
            <v>34433 1</v>
          </cell>
          <cell r="F498">
            <v>51</v>
          </cell>
        </row>
        <row r="499">
          <cell r="E499" t="str">
            <v>34485 1</v>
          </cell>
          <cell r="F499">
            <v>4.2</v>
          </cell>
        </row>
        <row r="500">
          <cell r="E500" t="str">
            <v>34485 2</v>
          </cell>
          <cell r="F500">
            <v>4.2</v>
          </cell>
        </row>
        <row r="501">
          <cell r="E501" t="str">
            <v>34485 3</v>
          </cell>
          <cell r="F501">
            <v>2.6</v>
          </cell>
        </row>
        <row r="502">
          <cell r="E502" t="str">
            <v>34539 1</v>
          </cell>
          <cell r="F502">
            <v>54.8</v>
          </cell>
        </row>
        <row r="503">
          <cell r="E503" t="str">
            <v>34541 1</v>
          </cell>
          <cell r="F503">
            <v>54.8</v>
          </cell>
        </row>
        <row r="504">
          <cell r="E504" t="str">
            <v>34553 RT</v>
          </cell>
          <cell r="F504">
            <v>49</v>
          </cell>
        </row>
        <row r="505">
          <cell r="E505" t="str">
            <v>34600 1</v>
          </cell>
          <cell r="F505">
            <v>404</v>
          </cell>
        </row>
        <row r="506">
          <cell r="E506" t="str">
            <v>34602 1</v>
          </cell>
          <cell r="F506">
            <v>404</v>
          </cell>
        </row>
        <row r="507">
          <cell r="E507" t="str">
            <v>34603 ST</v>
          </cell>
          <cell r="F507">
            <v>2.9</v>
          </cell>
        </row>
        <row r="508">
          <cell r="E508" t="str">
            <v>34604 1</v>
          </cell>
          <cell r="F508">
            <v>404</v>
          </cell>
        </row>
        <row r="509">
          <cell r="E509" t="str">
            <v>34608 2</v>
          </cell>
          <cell r="F509">
            <v>9</v>
          </cell>
        </row>
        <row r="510">
          <cell r="E510" t="str">
            <v>34608 3</v>
          </cell>
          <cell r="F510">
            <v>18.899999999999999</v>
          </cell>
        </row>
        <row r="511">
          <cell r="E511" t="str">
            <v>34608 4</v>
          </cell>
          <cell r="F511">
            <v>52</v>
          </cell>
        </row>
        <row r="512">
          <cell r="E512" t="str">
            <v>34610 1</v>
          </cell>
          <cell r="F512">
            <v>72</v>
          </cell>
        </row>
        <row r="513">
          <cell r="E513" t="str">
            <v>34610 2</v>
          </cell>
          <cell r="F513">
            <v>72</v>
          </cell>
        </row>
        <row r="514">
          <cell r="E514" t="str">
            <v>34612 1</v>
          </cell>
          <cell r="F514">
            <v>52</v>
          </cell>
        </row>
        <row r="515">
          <cell r="E515" t="str">
            <v>34614 1</v>
          </cell>
          <cell r="F515">
            <v>55</v>
          </cell>
        </row>
        <row r="516">
          <cell r="E516" t="str">
            <v>34616 1</v>
          </cell>
          <cell r="F516">
            <v>51.5</v>
          </cell>
        </row>
        <row r="517">
          <cell r="E517" t="str">
            <v>34618 1</v>
          </cell>
          <cell r="F517">
            <v>0</v>
          </cell>
        </row>
        <row r="518">
          <cell r="E518" t="str">
            <v>34621 1</v>
          </cell>
          <cell r="F518">
            <v>0</v>
          </cell>
        </row>
        <row r="519">
          <cell r="E519" t="str">
            <v>34624 1</v>
          </cell>
          <cell r="F519">
            <v>31</v>
          </cell>
        </row>
        <row r="520">
          <cell r="E520" t="str">
            <v>34630 1</v>
          </cell>
          <cell r="F520">
            <v>0</v>
          </cell>
        </row>
        <row r="521">
          <cell r="E521" t="str">
            <v>34631 1</v>
          </cell>
          <cell r="F521">
            <v>3.2</v>
          </cell>
        </row>
        <row r="522">
          <cell r="E522" t="str">
            <v>34632 1</v>
          </cell>
          <cell r="F522">
            <v>0</v>
          </cell>
        </row>
        <row r="523">
          <cell r="E523" t="str">
            <v>34633 1</v>
          </cell>
          <cell r="F523">
            <v>4.2</v>
          </cell>
        </row>
        <row r="524">
          <cell r="E524" t="str">
            <v>34634 1</v>
          </cell>
          <cell r="F524">
            <v>0.9</v>
          </cell>
        </row>
        <row r="525">
          <cell r="E525" t="str">
            <v>34636 2</v>
          </cell>
          <cell r="F525">
            <v>16.3</v>
          </cell>
        </row>
        <row r="526">
          <cell r="E526" t="str">
            <v>34636 3</v>
          </cell>
          <cell r="F526">
            <v>8.6999999999999993</v>
          </cell>
        </row>
        <row r="527">
          <cell r="E527" t="str">
            <v>34636 4</v>
          </cell>
          <cell r="F527">
            <v>2.2999999999999998</v>
          </cell>
        </row>
        <row r="528">
          <cell r="E528" t="str">
            <v>34640 1</v>
          </cell>
          <cell r="F528">
            <v>26.5</v>
          </cell>
        </row>
        <row r="529">
          <cell r="E529" t="str">
            <v>34642 1</v>
          </cell>
          <cell r="F529">
            <v>34.5</v>
          </cell>
        </row>
        <row r="530">
          <cell r="E530" t="str">
            <v>34646 1</v>
          </cell>
          <cell r="F530">
            <v>50</v>
          </cell>
        </row>
        <row r="531">
          <cell r="E531" t="str">
            <v>34648 1</v>
          </cell>
          <cell r="F531">
            <v>13.5</v>
          </cell>
        </row>
        <row r="532">
          <cell r="E532" t="str">
            <v>34652 1</v>
          </cell>
          <cell r="F532">
            <v>16.5</v>
          </cell>
        </row>
        <row r="533">
          <cell r="E533" t="str">
            <v>34652 2</v>
          </cell>
          <cell r="F533">
            <v>8.5</v>
          </cell>
        </row>
        <row r="534">
          <cell r="E534" t="str">
            <v>34654 1</v>
          </cell>
          <cell r="F534">
            <v>46</v>
          </cell>
        </row>
        <row r="535">
          <cell r="E535" t="str">
            <v>34658 1</v>
          </cell>
          <cell r="F535">
            <v>5</v>
          </cell>
        </row>
        <row r="536">
          <cell r="E536" t="str">
            <v>34658 2</v>
          </cell>
          <cell r="F536">
            <v>5</v>
          </cell>
        </row>
        <row r="537">
          <cell r="E537" t="str">
            <v>34658 3</v>
          </cell>
          <cell r="F537">
            <v>5</v>
          </cell>
        </row>
        <row r="538">
          <cell r="E538" t="str">
            <v>34658 4</v>
          </cell>
          <cell r="F538">
            <v>5</v>
          </cell>
        </row>
        <row r="539">
          <cell r="E539" t="str">
            <v>34658 SJ</v>
          </cell>
          <cell r="F539">
            <v>0.4</v>
          </cell>
        </row>
        <row r="540">
          <cell r="E540" t="str">
            <v>34671 1</v>
          </cell>
          <cell r="F540">
            <v>56</v>
          </cell>
        </row>
        <row r="541">
          <cell r="E541" t="str">
            <v>34672 1</v>
          </cell>
          <cell r="F541">
            <v>56</v>
          </cell>
        </row>
        <row r="542">
          <cell r="E542" t="str">
            <v>34778 QF</v>
          </cell>
          <cell r="F542">
            <v>17.5</v>
          </cell>
        </row>
        <row r="543">
          <cell r="E543" t="str">
            <v>34783 1</v>
          </cell>
          <cell r="F543">
            <v>12</v>
          </cell>
        </row>
        <row r="544">
          <cell r="E544" t="str">
            <v>34783 2</v>
          </cell>
          <cell r="F544">
            <v>12</v>
          </cell>
        </row>
        <row r="545">
          <cell r="E545" t="str">
            <v>35004 1</v>
          </cell>
          <cell r="F545">
            <v>75</v>
          </cell>
        </row>
        <row r="546">
          <cell r="E546" t="str">
            <v>35004 2</v>
          </cell>
          <cell r="F546">
            <v>75</v>
          </cell>
        </row>
        <row r="547">
          <cell r="E547" t="str">
            <v>35004 3</v>
          </cell>
          <cell r="F547">
            <v>75</v>
          </cell>
        </row>
        <row r="548">
          <cell r="E548" t="str">
            <v>35018 1</v>
          </cell>
          <cell r="F548">
            <v>11.2</v>
          </cell>
        </row>
        <row r="549">
          <cell r="E549" t="str">
            <v>35020 1</v>
          </cell>
          <cell r="F549">
            <v>10.5</v>
          </cell>
        </row>
        <row r="550">
          <cell r="E550" t="str">
            <v>35023 1</v>
          </cell>
          <cell r="F550">
            <v>45.4</v>
          </cell>
        </row>
        <row r="551">
          <cell r="E551" t="str">
            <v>35024 1</v>
          </cell>
          <cell r="F551">
            <v>33</v>
          </cell>
        </row>
        <row r="552">
          <cell r="E552" t="str">
            <v>35026 1</v>
          </cell>
          <cell r="F552">
            <v>49</v>
          </cell>
        </row>
        <row r="553">
          <cell r="E553" t="str">
            <v>35027 1</v>
          </cell>
          <cell r="F553">
            <v>49</v>
          </cell>
        </row>
        <row r="554">
          <cell r="E554" t="str">
            <v>35028 1</v>
          </cell>
          <cell r="F554">
            <v>40.5</v>
          </cell>
        </row>
        <row r="555">
          <cell r="E555" t="str">
            <v>35029 1</v>
          </cell>
          <cell r="F555">
            <v>49</v>
          </cell>
        </row>
        <row r="556">
          <cell r="E556" t="str">
            <v>35032 1</v>
          </cell>
          <cell r="F556">
            <v>20.8</v>
          </cell>
        </row>
        <row r="557">
          <cell r="E557" t="str">
            <v>35035 1</v>
          </cell>
          <cell r="F557">
            <v>45</v>
          </cell>
        </row>
        <row r="558">
          <cell r="E558" t="str">
            <v>35036 1</v>
          </cell>
          <cell r="F558">
            <v>56</v>
          </cell>
        </row>
        <row r="559">
          <cell r="E559" t="str">
            <v>35037 1</v>
          </cell>
          <cell r="F559">
            <v>36.299999999999997</v>
          </cell>
        </row>
        <row r="560">
          <cell r="E560" t="str">
            <v>35038 1</v>
          </cell>
          <cell r="F560">
            <v>48</v>
          </cell>
        </row>
        <row r="561">
          <cell r="E561" t="str">
            <v>35040 1</v>
          </cell>
          <cell r="F561">
            <v>66</v>
          </cell>
        </row>
        <row r="562">
          <cell r="E562" t="str">
            <v>35040 2</v>
          </cell>
          <cell r="F562">
            <v>10</v>
          </cell>
        </row>
        <row r="563">
          <cell r="E563" t="str">
            <v>35044 1</v>
          </cell>
          <cell r="F563">
            <v>42</v>
          </cell>
        </row>
        <row r="564">
          <cell r="E564" t="str">
            <v>35046 1</v>
          </cell>
          <cell r="F564">
            <v>27</v>
          </cell>
        </row>
        <row r="565">
          <cell r="E565" t="str">
            <v>35048 1</v>
          </cell>
          <cell r="F565">
            <v>7.5</v>
          </cell>
        </row>
        <row r="566">
          <cell r="E566" t="str">
            <v>35050 1</v>
          </cell>
          <cell r="F566">
            <v>17.600000000000001</v>
          </cell>
        </row>
        <row r="567">
          <cell r="E567" t="str">
            <v>35052 1</v>
          </cell>
          <cell r="F567">
            <v>11.6</v>
          </cell>
        </row>
        <row r="568">
          <cell r="E568" t="str">
            <v>35056 1</v>
          </cell>
          <cell r="F568">
            <v>9</v>
          </cell>
        </row>
        <row r="569">
          <cell r="E569" t="str">
            <v>35058 1</v>
          </cell>
          <cell r="F569">
            <v>48</v>
          </cell>
        </row>
        <row r="570">
          <cell r="E570" t="str">
            <v>35060 1</v>
          </cell>
          <cell r="F570">
            <v>45.4</v>
          </cell>
        </row>
        <row r="571">
          <cell r="E571" t="str">
            <v>35062 1</v>
          </cell>
          <cell r="F571">
            <v>44</v>
          </cell>
        </row>
        <row r="572">
          <cell r="E572" t="str">
            <v>35064 1</v>
          </cell>
          <cell r="F572">
            <v>32.5</v>
          </cell>
        </row>
        <row r="573">
          <cell r="E573" t="str">
            <v>35064 2</v>
          </cell>
          <cell r="F573">
            <v>32.5</v>
          </cell>
        </row>
        <row r="574">
          <cell r="E574" t="str">
            <v>35066 1</v>
          </cell>
          <cell r="F574">
            <v>48.1</v>
          </cell>
        </row>
        <row r="575">
          <cell r="E575" t="str">
            <v>35070 1</v>
          </cell>
          <cell r="F575">
            <v>234</v>
          </cell>
        </row>
        <row r="576">
          <cell r="E576" t="str">
            <v>35071 1</v>
          </cell>
          <cell r="F576">
            <v>231</v>
          </cell>
        </row>
        <row r="577">
          <cell r="E577" t="str">
            <v>35072 1</v>
          </cell>
          <cell r="F577">
            <v>229</v>
          </cell>
        </row>
        <row r="578">
          <cell r="E578" t="str">
            <v>35073 1</v>
          </cell>
          <cell r="F578">
            <v>232</v>
          </cell>
        </row>
        <row r="579">
          <cell r="E579" t="str">
            <v>35074 1</v>
          </cell>
          <cell r="F579">
            <v>169</v>
          </cell>
        </row>
        <row r="580">
          <cell r="E580" t="str">
            <v>35075 1</v>
          </cell>
          <cell r="F580">
            <v>169</v>
          </cell>
        </row>
        <row r="581">
          <cell r="E581" t="str">
            <v>35076 1</v>
          </cell>
          <cell r="F581">
            <v>198.9</v>
          </cell>
        </row>
        <row r="582">
          <cell r="E582" t="str">
            <v>35077 1</v>
          </cell>
          <cell r="F582">
            <v>198.9</v>
          </cell>
        </row>
        <row r="583">
          <cell r="E583" t="str">
            <v>35078 1</v>
          </cell>
          <cell r="F583">
            <v>225.5</v>
          </cell>
        </row>
        <row r="584">
          <cell r="E584" t="str">
            <v>35079 1</v>
          </cell>
          <cell r="F584">
            <v>239</v>
          </cell>
        </row>
        <row r="585">
          <cell r="E585" t="str">
            <v>35310 1</v>
          </cell>
          <cell r="F585">
            <v>21.8</v>
          </cell>
        </row>
        <row r="586">
          <cell r="E586" t="str">
            <v>35312 1</v>
          </cell>
          <cell r="F586">
            <v>13</v>
          </cell>
        </row>
        <row r="587">
          <cell r="E587" t="str">
            <v>35314 1</v>
          </cell>
          <cell r="F587">
            <v>29.9</v>
          </cell>
        </row>
        <row r="588">
          <cell r="E588" t="str">
            <v>35316 1</v>
          </cell>
          <cell r="F588">
            <v>20</v>
          </cell>
        </row>
        <row r="589">
          <cell r="E589" t="str">
            <v>35318 1</v>
          </cell>
          <cell r="F589">
            <v>8.5</v>
          </cell>
        </row>
        <row r="590">
          <cell r="E590" t="str">
            <v>35320 1</v>
          </cell>
          <cell r="F590">
            <v>8.4</v>
          </cell>
        </row>
        <row r="591">
          <cell r="E591" t="str">
            <v>35320 2</v>
          </cell>
          <cell r="F591">
            <v>5</v>
          </cell>
        </row>
        <row r="592">
          <cell r="E592" t="str">
            <v>35637 1</v>
          </cell>
          <cell r="F592">
            <v>50</v>
          </cell>
        </row>
        <row r="593">
          <cell r="E593" t="str">
            <v>35850 1</v>
          </cell>
          <cell r="F593">
            <v>80.5</v>
          </cell>
        </row>
        <row r="594">
          <cell r="E594" t="str">
            <v>35850 2</v>
          </cell>
          <cell r="F594">
            <v>42</v>
          </cell>
        </row>
        <row r="595">
          <cell r="E595" t="str">
            <v>35851 1</v>
          </cell>
          <cell r="F595">
            <v>60.5</v>
          </cell>
        </row>
        <row r="596">
          <cell r="E596" t="str">
            <v>35852 1</v>
          </cell>
          <cell r="F596">
            <v>60.5</v>
          </cell>
        </row>
        <row r="597">
          <cell r="E597" t="str">
            <v>35853 1</v>
          </cell>
          <cell r="F597">
            <v>60.5</v>
          </cell>
        </row>
        <row r="598">
          <cell r="E598" t="str">
            <v>35854 1</v>
          </cell>
          <cell r="F598">
            <v>50</v>
          </cell>
        </row>
        <row r="599">
          <cell r="E599" t="str">
            <v>35855 1</v>
          </cell>
          <cell r="F599">
            <v>50</v>
          </cell>
        </row>
        <row r="600">
          <cell r="E600" t="str">
            <v>35856 1</v>
          </cell>
          <cell r="F600">
            <v>50</v>
          </cell>
        </row>
        <row r="601">
          <cell r="E601" t="str">
            <v>35857 1</v>
          </cell>
          <cell r="F601">
            <v>50</v>
          </cell>
        </row>
        <row r="602">
          <cell r="E602" t="str">
            <v>35860 1</v>
          </cell>
          <cell r="F602">
            <v>36.1</v>
          </cell>
        </row>
        <row r="603">
          <cell r="E603" t="str">
            <v>35861 1</v>
          </cell>
          <cell r="F603">
            <v>8.4</v>
          </cell>
        </row>
        <row r="604">
          <cell r="E604" t="str">
            <v>35863 1</v>
          </cell>
          <cell r="F604">
            <v>6</v>
          </cell>
        </row>
        <row r="605">
          <cell r="E605" t="str">
            <v>35881 1</v>
          </cell>
          <cell r="F605">
            <v>180</v>
          </cell>
        </row>
        <row r="606">
          <cell r="E606" t="str">
            <v>35882 1</v>
          </cell>
          <cell r="F606">
            <v>180</v>
          </cell>
        </row>
        <row r="607">
          <cell r="E607" t="str">
            <v>35883 1</v>
          </cell>
          <cell r="F607">
            <v>215</v>
          </cell>
        </row>
        <row r="608">
          <cell r="E608" t="str">
            <v>36200 1</v>
          </cell>
          <cell r="F608">
            <v>49.6</v>
          </cell>
        </row>
        <row r="609">
          <cell r="E609" t="str">
            <v>36201 1</v>
          </cell>
          <cell r="F609">
            <v>49.6</v>
          </cell>
        </row>
        <row r="610">
          <cell r="E610" t="str">
            <v>36202 1</v>
          </cell>
          <cell r="F610">
            <v>40</v>
          </cell>
        </row>
        <row r="611">
          <cell r="E611" t="str">
            <v>36203 1</v>
          </cell>
          <cell r="F611">
            <v>80</v>
          </cell>
        </row>
        <row r="612">
          <cell r="E612" t="str">
            <v>36207 1</v>
          </cell>
          <cell r="F612">
            <v>60.5</v>
          </cell>
        </row>
        <row r="613">
          <cell r="E613" t="str">
            <v>36209 1</v>
          </cell>
          <cell r="F613">
            <v>16</v>
          </cell>
        </row>
        <row r="614">
          <cell r="E614" t="str">
            <v>36221 1</v>
          </cell>
          <cell r="F614">
            <v>176</v>
          </cell>
        </row>
        <row r="615">
          <cell r="E615" t="str">
            <v>36222 1</v>
          </cell>
          <cell r="F615">
            <v>176</v>
          </cell>
        </row>
        <row r="616">
          <cell r="E616" t="str">
            <v>36223 1</v>
          </cell>
          <cell r="F616">
            <v>198</v>
          </cell>
        </row>
        <row r="617">
          <cell r="E617" t="str">
            <v>36224 1</v>
          </cell>
          <cell r="F617">
            <v>176</v>
          </cell>
        </row>
        <row r="618">
          <cell r="E618" t="str">
            <v>36225 1</v>
          </cell>
          <cell r="F618">
            <v>176</v>
          </cell>
        </row>
        <row r="619">
          <cell r="E619" t="str">
            <v>36226 1</v>
          </cell>
          <cell r="F619">
            <v>198</v>
          </cell>
        </row>
        <row r="620">
          <cell r="E620" t="str">
            <v>36405 1</v>
          </cell>
          <cell r="F620">
            <v>750</v>
          </cell>
        </row>
        <row r="621">
          <cell r="E621" t="str">
            <v>36406 1</v>
          </cell>
          <cell r="F621">
            <v>750</v>
          </cell>
        </row>
        <row r="622">
          <cell r="E622" t="str">
            <v>36407 RT</v>
          </cell>
          <cell r="F622">
            <v>167</v>
          </cell>
        </row>
        <row r="623">
          <cell r="E623" t="str">
            <v>36408 RT</v>
          </cell>
          <cell r="F623">
            <v>167</v>
          </cell>
        </row>
        <row r="624">
          <cell r="E624" t="str">
            <v>36409 RT</v>
          </cell>
          <cell r="F624">
            <v>340</v>
          </cell>
        </row>
        <row r="625">
          <cell r="E625" t="str">
            <v>36410 RT</v>
          </cell>
          <cell r="F625">
            <v>340</v>
          </cell>
        </row>
        <row r="626">
          <cell r="E626" t="str">
            <v>36411 1</v>
          </cell>
          <cell r="F626">
            <v>1200</v>
          </cell>
        </row>
        <row r="627">
          <cell r="E627" t="str">
            <v>36412 1</v>
          </cell>
          <cell r="F627">
            <v>1200</v>
          </cell>
        </row>
        <row r="628">
          <cell r="E628" t="str">
            <v>36413 1</v>
          </cell>
          <cell r="F628">
            <v>5.6</v>
          </cell>
        </row>
        <row r="629">
          <cell r="E629" t="str">
            <v>36414 1</v>
          </cell>
          <cell r="F629">
            <v>3</v>
          </cell>
        </row>
        <row r="630">
          <cell r="E630" t="str">
            <v>36414 2</v>
          </cell>
          <cell r="F630">
            <v>3</v>
          </cell>
        </row>
        <row r="631">
          <cell r="E631" t="str">
            <v>36414 3</v>
          </cell>
          <cell r="F631">
            <v>3</v>
          </cell>
        </row>
        <row r="632">
          <cell r="E632" t="str">
            <v>36414 4</v>
          </cell>
          <cell r="F632">
            <v>3</v>
          </cell>
        </row>
        <row r="633">
          <cell r="E633" t="str">
            <v>36414 5</v>
          </cell>
          <cell r="F633">
            <v>3</v>
          </cell>
        </row>
        <row r="634">
          <cell r="E634" t="str">
            <v>36416 1</v>
          </cell>
          <cell r="F634">
            <v>8</v>
          </cell>
        </row>
        <row r="635">
          <cell r="E635" t="str">
            <v>36856 1</v>
          </cell>
          <cell r="F635">
            <v>35.9</v>
          </cell>
        </row>
        <row r="636">
          <cell r="E636" t="str">
            <v>36858 1</v>
          </cell>
          <cell r="F636">
            <v>25.5</v>
          </cell>
        </row>
        <row r="637">
          <cell r="E637" t="str">
            <v>36863 1</v>
          </cell>
          <cell r="F637">
            <v>55</v>
          </cell>
        </row>
        <row r="638">
          <cell r="E638" t="str">
            <v>36864 1</v>
          </cell>
          <cell r="F638">
            <v>55</v>
          </cell>
        </row>
        <row r="639">
          <cell r="E639" t="str">
            <v>36865 1</v>
          </cell>
          <cell r="F639">
            <v>53.5</v>
          </cell>
        </row>
        <row r="640">
          <cell r="E640" t="str">
            <v>36895 1</v>
          </cell>
          <cell r="F640">
            <v>25.5</v>
          </cell>
        </row>
        <row r="641">
          <cell r="E641" t="str">
            <v>36934 1</v>
          </cell>
          <cell r="F641">
            <v>2.2000000000000002</v>
          </cell>
        </row>
        <row r="642">
          <cell r="E642" t="str">
            <v>36934 2</v>
          </cell>
          <cell r="F642">
            <v>0.7</v>
          </cell>
        </row>
        <row r="643">
          <cell r="E643" t="str">
            <v>36936 1</v>
          </cell>
          <cell r="F643">
            <v>1</v>
          </cell>
        </row>
        <row r="644">
          <cell r="E644" t="str">
            <v>36938 1</v>
          </cell>
          <cell r="F644">
            <v>30</v>
          </cell>
        </row>
        <row r="645">
          <cell r="E645" t="str">
            <v>36938 2</v>
          </cell>
          <cell r="F645">
            <v>2</v>
          </cell>
        </row>
        <row r="646">
          <cell r="E646" t="str">
            <v>36940 1</v>
          </cell>
          <cell r="F646">
            <v>15</v>
          </cell>
        </row>
        <row r="647">
          <cell r="E647" t="str">
            <v>36980 1</v>
          </cell>
          <cell r="F647">
            <v>46</v>
          </cell>
        </row>
        <row r="648">
          <cell r="E648" t="str">
            <v>36982 1</v>
          </cell>
          <cell r="F648">
            <v>45</v>
          </cell>
        </row>
        <row r="649">
          <cell r="E649" t="str">
            <v>36984 1</v>
          </cell>
          <cell r="F649">
            <v>44</v>
          </cell>
        </row>
        <row r="650">
          <cell r="E650" t="str">
            <v>36986 1</v>
          </cell>
          <cell r="F650">
            <v>93</v>
          </cell>
        </row>
        <row r="651">
          <cell r="E651" t="str">
            <v>36988 1</v>
          </cell>
          <cell r="F651">
            <v>93</v>
          </cell>
        </row>
        <row r="652">
          <cell r="E652" t="str">
            <v>36990 1</v>
          </cell>
          <cell r="F652">
            <v>55</v>
          </cell>
        </row>
        <row r="653">
          <cell r="E653" t="str">
            <v>36992 1</v>
          </cell>
          <cell r="F653">
            <v>55</v>
          </cell>
        </row>
        <row r="654">
          <cell r="E654" t="str">
            <v>37301 1</v>
          </cell>
          <cell r="F654">
            <v>75</v>
          </cell>
        </row>
        <row r="655">
          <cell r="E655" t="str">
            <v>37302 1</v>
          </cell>
          <cell r="F655">
            <v>75</v>
          </cell>
        </row>
        <row r="656">
          <cell r="E656" t="str">
            <v>37303 1</v>
          </cell>
          <cell r="F656">
            <v>125</v>
          </cell>
        </row>
        <row r="657">
          <cell r="E657" t="str">
            <v>37304 1</v>
          </cell>
          <cell r="F657">
            <v>52</v>
          </cell>
        </row>
        <row r="658">
          <cell r="E658" t="str">
            <v>37305 1</v>
          </cell>
          <cell r="F658">
            <v>77</v>
          </cell>
        </row>
        <row r="659">
          <cell r="E659" t="str">
            <v>37306 1</v>
          </cell>
          <cell r="F659">
            <v>77</v>
          </cell>
        </row>
        <row r="660">
          <cell r="E660" t="str">
            <v>37307 1</v>
          </cell>
          <cell r="F660">
            <v>10.5</v>
          </cell>
        </row>
        <row r="661">
          <cell r="E661" t="str">
            <v>37308 1</v>
          </cell>
          <cell r="F661">
            <v>77</v>
          </cell>
        </row>
        <row r="662">
          <cell r="E662" t="str">
            <v>37309 1</v>
          </cell>
          <cell r="F662">
            <v>74</v>
          </cell>
        </row>
        <row r="663">
          <cell r="E663" t="str">
            <v>37311 1</v>
          </cell>
          <cell r="F663">
            <v>42.4</v>
          </cell>
        </row>
        <row r="664">
          <cell r="E664" t="str">
            <v>37313 1</v>
          </cell>
          <cell r="F664">
            <v>49</v>
          </cell>
        </row>
        <row r="665">
          <cell r="E665" t="str">
            <v>37310 1</v>
          </cell>
          <cell r="F665">
            <v>49</v>
          </cell>
        </row>
        <row r="666">
          <cell r="E666" t="str">
            <v>37312 1</v>
          </cell>
          <cell r="F666">
            <v>49</v>
          </cell>
        </row>
        <row r="667">
          <cell r="E667" t="str">
            <v>37314 1</v>
          </cell>
          <cell r="F667">
            <v>24.5</v>
          </cell>
        </row>
        <row r="668">
          <cell r="E668" t="str">
            <v>37315 1</v>
          </cell>
          <cell r="F668">
            <v>49</v>
          </cell>
        </row>
        <row r="669">
          <cell r="E669" t="str">
            <v>37315 2</v>
          </cell>
          <cell r="F669">
            <v>13.7</v>
          </cell>
        </row>
        <row r="670">
          <cell r="E670" t="str">
            <v>37316 1</v>
          </cell>
          <cell r="F670">
            <v>42</v>
          </cell>
        </row>
        <row r="671">
          <cell r="E671" t="str">
            <v>37317 1</v>
          </cell>
          <cell r="F671">
            <v>46</v>
          </cell>
        </row>
        <row r="672">
          <cell r="E672" t="str">
            <v>37318 1</v>
          </cell>
          <cell r="F672">
            <v>110</v>
          </cell>
        </row>
        <row r="673">
          <cell r="E673" t="str">
            <v>37319 1</v>
          </cell>
          <cell r="F673">
            <v>125</v>
          </cell>
        </row>
        <row r="674">
          <cell r="E674" t="str">
            <v>37320 1</v>
          </cell>
          <cell r="F674">
            <v>27</v>
          </cell>
        </row>
        <row r="675">
          <cell r="E675" t="str">
            <v>37323 1</v>
          </cell>
          <cell r="F675">
            <v>170</v>
          </cell>
        </row>
        <row r="676">
          <cell r="E676" t="str">
            <v>37322 1</v>
          </cell>
          <cell r="F676">
            <v>171.1</v>
          </cell>
        </row>
        <row r="677">
          <cell r="E677" t="str">
            <v>37321 1</v>
          </cell>
          <cell r="F677">
            <v>176.8</v>
          </cell>
        </row>
        <row r="678">
          <cell r="E678" t="str">
            <v>37521 1</v>
          </cell>
          <cell r="F678">
            <v>175</v>
          </cell>
        </row>
        <row r="679">
          <cell r="E679" t="str">
            <v>37522 2</v>
          </cell>
          <cell r="F679">
            <v>175</v>
          </cell>
        </row>
        <row r="680">
          <cell r="E680" t="str">
            <v>37523 3</v>
          </cell>
          <cell r="F680">
            <v>175</v>
          </cell>
        </row>
        <row r="681">
          <cell r="E681" t="str">
            <v>37530 1</v>
          </cell>
          <cell r="F681">
            <v>5</v>
          </cell>
        </row>
        <row r="682">
          <cell r="E682" t="str">
            <v>37549 1</v>
          </cell>
          <cell r="F682">
            <v>69</v>
          </cell>
        </row>
        <row r="683">
          <cell r="E683" t="str">
            <v>37550 2</v>
          </cell>
          <cell r="F683">
            <v>69</v>
          </cell>
        </row>
        <row r="684">
          <cell r="E684" t="str">
            <v>37551 3</v>
          </cell>
          <cell r="F684">
            <v>69</v>
          </cell>
        </row>
        <row r="685">
          <cell r="E685" t="str">
            <v>37553 1</v>
          </cell>
          <cell r="F685">
            <v>80</v>
          </cell>
        </row>
        <row r="686">
          <cell r="E686" t="str">
            <v>37553 2</v>
          </cell>
          <cell r="F686">
            <v>80</v>
          </cell>
        </row>
        <row r="687">
          <cell r="E687" t="str">
            <v>37556 2</v>
          </cell>
          <cell r="F687">
            <v>39</v>
          </cell>
        </row>
        <row r="688">
          <cell r="E688" t="str">
            <v>37557 3</v>
          </cell>
          <cell r="F688">
            <v>39</v>
          </cell>
        </row>
        <row r="689">
          <cell r="E689" t="str">
            <v>37559 1</v>
          </cell>
          <cell r="F689">
            <v>39</v>
          </cell>
        </row>
        <row r="690">
          <cell r="E690" t="str">
            <v>37561 1</v>
          </cell>
          <cell r="F690">
            <v>166.7</v>
          </cell>
        </row>
        <row r="691">
          <cell r="E691" t="str">
            <v>37562 2</v>
          </cell>
          <cell r="F691">
            <v>166.7</v>
          </cell>
        </row>
        <row r="692">
          <cell r="E692" t="str">
            <v>37575 1</v>
          </cell>
          <cell r="F692">
            <v>142</v>
          </cell>
        </row>
        <row r="693">
          <cell r="E693" t="str">
            <v>37576 2</v>
          </cell>
          <cell r="F693">
            <v>142</v>
          </cell>
        </row>
        <row r="694">
          <cell r="E694" t="str">
            <v>37577 3</v>
          </cell>
          <cell r="F694">
            <v>142</v>
          </cell>
        </row>
        <row r="695">
          <cell r="E695" t="str">
            <v>37578 4</v>
          </cell>
          <cell r="F695">
            <v>142</v>
          </cell>
        </row>
        <row r="696">
          <cell r="E696" t="str">
            <v>37579 5</v>
          </cell>
          <cell r="F696">
            <v>142</v>
          </cell>
        </row>
        <row r="697">
          <cell r="E697" t="str">
            <v>37581 1</v>
          </cell>
          <cell r="F697">
            <v>92</v>
          </cell>
        </row>
        <row r="698">
          <cell r="E698" t="str">
            <v>37581 2</v>
          </cell>
          <cell r="F698">
            <v>92</v>
          </cell>
        </row>
        <row r="699">
          <cell r="E699" t="str">
            <v>37590 1</v>
          </cell>
          <cell r="F699">
            <v>70</v>
          </cell>
        </row>
        <row r="700">
          <cell r="E700" t="str">
            <v>37590 2</v>
          </cell>
          <cell r="F700">
            <v>70</v>
          </cell>
        </row>
        <row r="701">
          <cell r="E701" t="str">
            <v>37601 1</v>
          </cell>
          <cell r="F701">
            <v>50</v>
          </cell>
        </row>
        <row r="702">
          <cell r="E702" t="str">
            <v>37602 2</v>
          </cell>
          <cell r="F702">
            <v>50</v>
          </cell>
        </row>
        <row r="703">
          <cell r="E703" t="str">
            <v>37603 3</v>
          </cell>
          <cell r="F703">
            <v>70</v>
          </cell>
        </row>
        <row r="704">
          <cell r="E704" t="str">
            <v>37645 1</v>
          </cell>
          <cell r="F704">
            <v>6</v>
          </cell>
        </row>
        <row r="705">
          <cell r="E705" t="str">
            <v>37645 2</v>
          </cell>
          <cell r="F705">
            <v>6</v>
          </cell>
        </row>
        <row r="706">
          <cell r="E706" t="str">
            <v>37940 1</v>
          </cell>
          <cell r="F706">
            <v>17</v>
          </cell>
        </row>
        <row r="707">
          <cell r="E707" t="str">
            <v>37941 1</v>
          </cell>
          <cell r="F707">
            <v>25</v>
          </cell>
        </row>
        <row r="708">
          <cell r="E708" t="str">
            <v>37942 1</v>
          </cell>
          <cell r="F708">
            <v>25</v>
          </cell>
        </row>
        <row r="709">
          <cell r="E709" t="str">
            <v>37944 1</v>
          </cell>
          <cell r="F709">
            <v>28.6</v>
          </cell>
        </row>
        <row r="710">
          <cell r="E710" t="str">
            <v>37958 1</v>
          </cell>
          <cell r="F710">
            <v>46.7</v>
          </cell>
        </row>
        <row r="711">
          <cell r="E711" t="str">
            <v>37963 1</v>
          </cell>
          <cell r="F711">
            <v>45.7</v>
          </cell>
        </row>
        <row r="712">
          <cell r="E712" t="str">
            <v>38100 1</v>
          </cell>
          <cell r="F712">
            <v>6.6</v>
          </cell>
        </row>
        <row r="713">
          <cell r="E713" t="str">
            <v>38102 1</v>
          </cell>
          <cell r="F713">
            <v>121.5</v>
          </cell>
        </row>
        <row r="714">
          <cell r="E714" t="str">
            <v>38104 1</v>
          </cell>
          <cell r="F714">
            <v>121.5</v>
          </cell>
        </row>
        <row r="715">
          <cell r="E715" t="str">
            <v>38106 1</v>
          </cell>
          <cell r="F715">
            <v>59</v>
          </cell>
        </row>
        <row r="716">
          <cell r="E716" t="str">
            <v>38108 1</v>
          </cell>
          <cell r="F716">
            <v>59</v>
          </cell>
        </row>
        <row r="717">
          <cell r="E717" t="str">
            <v>38110 1</v>
          </cell>
          <cell r="F717">
            <v>60</v>
          </cell>
        </row>
        <row r="718">
          <cell r="E718" t="str">
            <v>38112 1</v>
          </cell>
          <cell r="F718">
            <v>60</v>
          </cell>
        </row>
        <row r="719">
          <cell r="E719" t="str">
            <v>38114 1</v>
          </cell>
          <cell r="F719">
            <v>50</v>
          </cell>
        </row>
        <row r="720">
          <cell r="E720" t="str">
            <v>38116 1</v>
          </cell>
          <cell r="F720">
            <v>25.6</v>
          </cell>
        </row>
        <row r="721">
          <cell r="E721" t="str">
            <v>38117 1</v>
          </cell>
          <cell r="F721">
            <v>25.6</v>
          </cell>
        </row>
        <row r="722">
          <cell r="E722" t="str">
            <v>38118 1</v>
          </cell>
          <cell r="F722">
            <v>25.6</v>
          </cell>
        </row>
        <row r="723">
          <cell r="E723" t="str">
            <v>38119 1</v>
          </cell>
          <cell r="F723">
            <v>25.6</v>
          </cell>
        </row>
        <row r="724">
          <cell r="E724" t="str">
            <v>38120 1</v>
          </cell>
          <cell r="F724">
            <v>25.6</v>
          </cell>
        </row>
        <row r="725">
          <cell r="E725" t="str">
            <v>38207 1</v>
          </cell>
          <cell r="F725">
            <v>26.3</v>
          </cell>
        </row>
        <row r="726">
          <cell r="E726" t="str">
            <v>38346 1</v>
          </cell>
          <cell r="F726">
            <v>5.7</v>
          </cell>
        </row>
        <row r="727">
          <cell r="E727" t="str">
            <v>38350 1</v>
          </cell>
          <cell r="F727">
            <v>55</v>
          </cell>
        </row>
        <row r="728">
          <cell r="E728" t="str">
            <v>38351 1</v>
          </cell>
          <cell r="F728">
            <v>50</v>
          </cell>
        </row>
        <row r="729">
          <cell r="E729" t="str">
            <v>38352 1</v>
          </cell>
          <cell r="F729">
            <v>62</v>
          </cell>
        </row>
        <row r="730">
          <cell r="E730" t="str">
            <v>38353 1</v>
          </cell>
          <cell r="F730">
            <v>50</v>
          </cell>
        </row>
        <row r="731">
          <cell r="E731" t="str">
            <v>38354 1</v>
          </cell>
          <cell r="F731">
            <v>62</v>
          </cell>
        </row>
        <row r="732">
          <cell r="E732" t="str">
            <v>38356 1</v>
          </cell>
          <cell r="F732">
            <v>49</v>
          </cell>
        </row>
        <row r="733">
          <cell r="E733" t="str">
            <v>38357 1</v>
          </cell>
          <cell r="F733">
            <v>71.2</v>
          </cell>
        </row>
        <row r="734">
          <cell r="E734" t="str">
            <v>38365 1</v>
          </cell>
          <cell r="F734">
            <v>2.2000000000000002</v>
          </cell>
        </row>
        <row r="735">
          <cell r="E735" t="str">
            <v>38365 2</v>
          </cell>
          <cell r="F735">
            <v>2.2000000000000002</v>
          </cell>
        </row>
        <row r="736">
          <cell r="E736" t="str">
            <v>38370 1</v>
          </cell>
          <cell r="F736">
            <v>8.1999999999999993</v>
          </cell>
        </row>
        <row r="737">
          <cell r="E737" t="str">
            <v>38371 1</v>
          </cell>
          <cell r="F737">
            <v>8.1999999999999993</v>
          </cell>
        </row>
        <row r="738">
          <cell r="E738" t="str">
            <v>38372 1</v>
          </cell>
          <cell r="F738">
            <v>8.1999999999999993</v>
          </cell>
        </row>
        <row r="739">
          <cell r="E739" t="str">
            <v>38373 1</v>
          </cell>
          <cell r="F739">
            <v>8.1999999999999993</v>
          </cell>
        </row>
        <row r="740">
          <cell r="E740" t="str">
            <v>38374 1</v>
          </cell>
          <cell r="F740">
            <v>8.1999999999999993</v>
          </cell>
        </row>
        <row r="741">
          <cell r="E741" t="str">
            <v>38375 1</v>
          </cell>
          <cell r="F741">
            <v>8.1999999999999993</v>
          </cell>
        </row>
        <row r="742">
          <cell r="E742" t="str">
            <v>38544 1</v>
          </cell>
          <cell r="F742">
            <v>54</v>
          </cell>
        </row>
        <row r="743">
          <cell r="E743" t="str">
            <v>38545 1</v>
          </cell>
          <cell r="F743">
            <v>54</v>
          </cell>
        </row>
        <row r="744">
          <cell r="E744" t="str">
            <v>38546 1</v>
          </cell>
          <cell r="F744">
            <v>54</v>
          </cell>
        </row>
        <row r="745">
          <cell r="E745" t="str">
            <v>38550 1</v>
          </cell>
          <cell r="F745">
            <v>55</v>
          </cell>
        </row>
        <row r="746">
          <cell r="E746" t="str">
            <v>38552 1</v>
          </cell>
          <cell r="F746">
            <v>55</v>
          </cell>
        </row>
        <row r="747">
          <cell r="E747" t="str">
            <v>38554 1</v>
          </cell>
          <cell r="F747">
            <v>38.200000000000003</v>
          </cell>
        </row>
        <row r="748">
          <cell r="E748" t="str">
            <v>38556 1</v>
          </cell>
          <cell r="F748">
            <v>24.8</v>
          </cell>
        </row>
        <row r="749">
          <cell r="E749" t="str">
            <v>38558 1</v>
          </cell>
          <cell r="F749">
            <v>24.8</v>
          </cell>
        </row>
        <row r="750">
          <cell r="E750" t="str">
            <v>38560 1</v>
          </cell>
          <cell r="F750">
            <v>5</v>
          </cell>
        </row>
        <row r="751">
          <cell r="E751" t="str">
            <v>38562 1</v>
          </cell>
          <cell r="F751">
            <v>5</v>
          </cell>
        </row>
        <row r="752">
          <cell r="E752" t="str">
            <v>38564 1</v>
          </cell>
          <cell r="F752">
            <v>49.9</v>
          </cell>
        </row>
        <row r="753">
          <cell r="E753" t="str">
            <v>38570 1</v>
          </cell>
          <cell r="F753">
            <v>82.3</v>
          </cell>
        </row>
        <row r="754">
          <cell r="E754" t="str">
            <v>38572 1</v>
          </cell>
          <cell r="F754">
            <v>93.6</v>
          </cell>
        </row>
        <row r="755">
          <cell r="E755" t="str">
            <v>38574 1</v>
          </cell>
          <cell r="F755">
            <v>82.3</v>
          </cell>
        </row>
        <row r="756">
          <cell r="E756" t="str">
            <v>38700 1</v>
          </cell>
          <cell r="F756">
            <v>32</v>
          </cell>
        </row>
        <row r="757">
          <cell r="E757" t="str">
            <v>38705 1</v>
          </cell>
          <cell r="F757">
            <v>27</v>
          </cell>
        </row>
        <row r="758">
          <cell r="E758" t="str">
            <v>38710 1</v>
          </cell>
          <cell r="F758">
            <v>27</v>
          </cell>
        </row>
        <row r="759">
          <cell r="E759" t="str">
            <v>38715 1</v>
          </cell>
          <cell r="F759">
            <v>27</v>
          </cell>
        </row>
        <row r="760">
          <cell r="E760" t="str">
            <v>38720 1</v>
          </cell>
          <cell r="F760">
            <v>55</v>
          </cell>
        </row>
        <row r="761">
          <cell r="E761" t="str">
            <v>38720 2</v>
          </cell>
          <cell r="F761">
            <v>55</v>
          </cell>
        </row>
        <row r="762">
          <cell r="E762" t="str">
            <v>38720 3</v>
          </cell>
          <cell r="F762">
            <v>55</v>
          </cell>
        </row>
        <row r="763">
          <cell r="E763" t="str">
            <v>38730 1</v>
          </cell>
          <cell r="F763">
            <v>53</v>
          </cell>
        </row>
        <row r="764">
          <cell r="E764" t="str">
            <v>38730 2</v>
          </cell>
          <cell r="F764">
            <v>53</v>
          </cell>
        </row>
        <row r="765">
          <cell r="E765" t="str">
            <v>38735 1</v>
          </cell>
          <cell r="F765">
            <v>53</v>
          </cell>
        </row>
        <row r="766">
          <cell r="E766" t="str">
            <v>38735 2</v>
          </cell>
          <cell r="F766">
            <v>53</v>
          </cell>
        </row>
        <row r="767">
          <cell r="E767" t="str">
            <v>38740 1</v>
          </cell>
          <cell r="F767">
            <v>53</v>
          </cell>
        </row>
        <row r="768">
          <cell r="E768" t="str">
            <v>38740 2</v>
          </cell>
          <cell r="F768">
            <v>53</v>
          </cell>
        </row>
        <row r="769">
          <cell r="E769" t="str">
            <v>38745 1</v>
          </cell>
          <cell r="F769">
            <v>53</v>
          </cell>
        </row>
        <row r="770">
          <cell r="E770" t="str">
            <v>38745 2</v>
          </cell>
          <cell r="F770">
            <v>53</v>
          </cell>
        </row>
        <row r="771">
          <cell r="E771" t="str">
            <v>38750 1</v>
          </cell>
          <cell r="F771">
            <v>0</v>
          </cell>
        </row>
        <row r="772">
          <cell r="E772" t="str">
            <v>38750 2</v>
          </cell>
          <cell r="F772">
            <v>0</v>
          </cell>
        </row>
        <row r="773">
          <cell r="E773" t="str">
            <v>38750 3</v>
          </cell>
          <cell r="F773">
            <v>0</v>
          </cell>
        </row>
        <row r="774">
          <cell r="E774" t="str">
            <v>38755 1</v>
          </cell>
          <cell r="F774">
            <v>0</v>
          </cell>
        </row>
        <row r="775">
          <cell r="E775" t="str">
            <v>38755 2</v>
          </cell>
          <cell r="F775">
            <v>0</v>
          </cell>
        </row>
        <row r="776">
          <cell r="E776" t="str">
            <v>38755 3</v>
          </cell>
          <cell r="F776">
            <v>0</v>
          </cell>
        </row>
        <row r="777">
          <cell r="E777" t="str">
            <v>38760 10</v>
          </cell>
          <cell r="F777">
            <v>0</v>
          </cell>
        </row>
        <row r="778">
          <cell r="E778" t="str">
            <v>38760 11</v>
          </cell>
          <cell r="F778">
            <v>0</v>
          </cell>
        </row>
        <row r="779">
          <cell r="E779" t="str">
            <v>38765 8</v>
          </cell>
          <cell r="F779">
            <v>0</v>
          </cell>
        </row>
        <row r="780">
          <cell r="E780" t="str">
            <v>38765 9</v>
          </cell>
          <cell r="F780">
            <v>0</v>
          </cell>
        </row>
        <row r="781">
          <cell r="E781" t="str">
            <v>38770 6</v>
          </cell>
          <cell r="F781">
            <v>0</v>
          </cell>
        </row>
        <row r="782">
          <cell r="E782" t="str">
            <v>38770 7</v>
          </cell>
          <cell r="F782">
            <v>0</v>
          </cell>
        </row>
        <row r="783">
          <cell r="E783" t="str">
            <v>38775 1</v>
          </cell>
          <cell r="F783">
            <v>0</v>
          </cell>
        </row>
        <row r="784">
          <cell r="E784" t="str">
            <v>38775 2</v>
          </cell>
          <cell r="F784">
            <v>0</v>
          </cell>
        </row>
        <row r="785">
          <cell r="E785" t="str">
            <v>38775 3</v>
          </cell>
          <cell r="F785">
            <v>0</v>
          </cell>
        </row>
        <row r="786">
          <cell r="E786" t="str">
            <v>38775 4</v>
          </cell>
          <cell r="F786">
            <v>0</v>
          </cell>
        </row>
        <row r="787">
          <cell r="E787" t="str">
            <v>38775 5</v>
          </cell>
          <cell r="F787">
            <v>0</v>
          </cell>
        </row>
        <row r="788">
          <cell r="E788" t="str">
            <v>38775 6</v>
          </cell>
          <cell r="F788">
            <v>0</v>
          </cell>
        </row>
        <row r="789">
          <cell r="E789" t="str">
            <v>38780 1</v>
          </cell>
          <cell r="F789">
            <v>0</v>
          </cell>
        </row>
        <row r="790">
          <cell r="E790" t="str">
            <v>38780 2</v>
          </cell>
          <cell r="F790">
            <v>0</v>
          </cell>
        </row>
        <row r="791">
          <cell r="E791" t="str">
            <v>38780 3</v>
          </cell>
          <cell r="F791">
            <v>0</v>
          </cell>
        </row>
        <row r="792">
          <cell r="E792" t="str">
            <v>38780 4</v>
          </cell>
          <cell r="F792">
            <v>0</v>
          </cell>
        </row>
        <row r="793">
          <cell r="E793" t="str">
            <v>38785 1</v>
          </cell>
          <cell r="F793">
            <v>0</v>
          </cell>
        </row>
        <row r="794">
          <cell r="E794" t="str">
            <v>38785 2</v>
          </cell>
          <cell r="F794">
            <v>0</v>
          </cell>
        </row>
        <row r="795">
          <cell r="E795" t="str">
            <v>38785 3</v>
          </cell>
          <cell r="F795">
            <v>0</v>
          </cell>
        </row>
        <row r="796">
          <cell r="E796" t="str">
            <v>38785 4</v>
          </cell>
          <cell r="F796">
            <v>0</v>
          </cell>
        </row>
        <row r="797">
          <cell r="E797" t="str">
            <v>38785 5</v>
          </cell>
          <cell r="F797">
            <v>0</v>
          </cell>
        </row>
        <row r="798">
          <cell r="E798" t="str">
            <v>38790 1</v>
          </cell>
          <cell r="F798">
            <v>0</v>
          </cell>
        </row>
        <row r="799">
          <cell r="E799" t="str">
            <v>38790 2</v>
          </cell>
          <cell r="F799">
            <v>0</v>
          </cell>
        </row>
        <row r="800">
          <cell r="E800" t="str">
            <v>38790 3</v>
          </cell>
          <cell r="F800">
            <v>0</v>
          </cell>
        </row>
        <row r="801">
          <cell r="E801" t="str">
            <v>38790 4</v>
          </cell>
          <cell r="F801">
            <v>0</v>
          </cell>
        </row>
        <row r="802">
          <cell r="E802" t="str">
            <v>38795 1</v>
          </cell>
          <cell r="F802">
            <v>0</v>
          </cell>
        </row>
        <row r="803">
          <cell r="E803" t="str">
            <v>38795 2</v>
          </cell>
          <cell r="F803">
            <v>0</v>
          </cell>
        </row>
        <row r="804">
          <cell r="E804" t="str">
            <v>38795 3</v>
          </cell>
          <cell r="F804">
            <v>0</v>
          </cell>
        </row>
        <row r="805">
          <cell r="E805" t="str">
            <v>38800 1</v>
          </cell>
          <cell r="F805">
            <v>0</v>
          </cell>
        </row>
        <row r="806">
          <cell r="E806" t="str">
            <v>38800 2</v>
          </cell>
          <cell r="F806">
            <v>0</v>
          </cell>
        </row>
        <row r="807">
          <cell r="E807" t="str">
            <v>38805 1</v>
          </cell>
          <cell r="F807">
            <v>0</v>
          </cell>
        </row>
        <row r="808">
          <cell r="E808" t="str">
            <v>38805 2</v>
          </cell>
          <cell r="F808">
            <v>0</v>
          </cell>
        </row>
        <row r="809">
          <cell r="E809" t="str">
            <v>38810 1</v>
          </cell>
          <cell r="F809">
            <v>0</v>
          </cell>
        </row>
        <row r="810">
          <cell r="E810" t="str">
            <v>38810 2</v>
          </cell>
          <cell r="F810">
            <v>0</v>
          </cell>
        </row>
        <row r="811">
          <cell r="E811" t="str">
            <v>38815 4</v>
          </cell>
          <cell r="F811">
            <v>0</v>
          </cell>
        </row>
        <row r="812">
          <cell r="E812" t="str">
            <v>38815 5</v>
          </cell>
          <cell r="F812">
            <v>0</v>
          </cell>
        </row>
        <row r="813">
          <cell r="E813" t="str">
            <v>38820 1</v>
          </cell>
          <cell r="F813">
            <v>0</v>
          </cell>
        </row>
        <row r="814">
          <cell r="E814" t="str">
            <v>38820 2</v>
          </cell>
          <cell r="F814">
            <v>0</v>
          </cell>
        </row>
        <row r="815">
          <cell r="E815" t="str">
            <v>38820 3</v>
          </cell>
          <cell r="F815">
            <v>0</v>
          </cell>
        </row>
        <row r="816">
          <cell r="E816" t="str">
            <v>38825 1</v>
          </cell>
          <cell r="F816">
            <v>123.2</v>
          </cell>
        </row>
        <row r="817">
          <cell r="E817" t="str">
            <v>38830 1</v>
          </cell>
          <cell r="F817">
            <v>115</v>
          </cell>
        </row>
        <row r="818">
          <cell r="E818" t="str">
            <v>38835 1</v>
          </cell>
          <cell r="F818">
            <v>123.2</v>
          </cell>
        </row>
        <row r="819">
          <cell r="E819" t="str">
            <v>38840 1</v>
          </cell>
          <cell r="F819">
            <v>115</v>
          </cell>
        </row>
        <row r="820">
          <cell r="E820" t="str">
            <v>38845 1</v>
          </cell>
          <cell r="F820">
            <v>123.2</v>
          </cell>
        </row>
        <row r="821">
          <cell r="E821" t="str">
            <v>38850 1</v>
          </cell>
          <cell r="F821">
            <v>115</v>
          </cell>
        </row>
        <row r="822">
          <cell r="E822" t="str">
            <v>32923 3</v>
          </cell>
          <cell r="F822">
            <v>25</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Solar_Profile"/>
      <sheetName val="Wind_Profile"/>
      <sheetName val="S-W_Profile-25"/>
      <sheetName val="S-W_Profile-10"/>
      <sheetName val="S-W_Profile-Min"/>
      <sheetName val="HistoricalOutput-Aug"/>
      <sheetName val="HistoricalOutput-Sept"/>
      <sheetName val="Historical-Profiles"/>
    </sheetNames>
    <definedNames>
      <definedName name="ctProject"/>
    </definedNames>
    <sheetDataSet>
      <sheetData sheetId="0"/>
      <sheetData sheetId="1"/>
      <sheetData sheetId="2"/>
      <sheetData sheetId="3">
        <row r="3">
          <cell r="J3">
            <v>-3.700031966656503E-3</v>
          </cell>
          <cell r="Q3">
            <v>-3.4167764176843071E-3</v>
          </cell>
        </row>
        <row r="4">
          <cell r="J4">
            <v>-3.6560280546189109E-3</v>
          </cell>
          <cell r="Q4">
            <v>-3.3857310644811963E-3</v>
          </cell>
        </row>
        <row r="5">
          <cell r="J5">
            <v>-3.6673755188080435E-3</v>
          </cell>
          <cell r="Q5">
            <v>-3.410453683099834E-3</v>
          </cell>
        </row>
        <row r="6">
          <cell r="J6">
            <v>-3.7304719065625459E-3</v>
          </cell>
          <cell r="Q6">
            <v>-3.5509241126130495E-3</v>
          </cell>
        </row>
        <row r="7">
          <cell r="J7">
            <v>-3.8472491490136318E-3</v>
          </cell>
          <cell r="Q7">
            <v>-3.6321036095964903E-3</v>
          </cell>
        </row>
        <row r="8">
          <cell r="J8">
            <v>-4.1380636068151537E-3</v>
          </cell>
          <cell r="Q8">
            <v>-3.7168549850068893E-3</v>
          </cell>
        </row>
        <row r="9">
          <cell r="J9">
            <v>1.6519286666897323E-2</v>
          </cell>
          <cell r="Q9">
            <v>5.5739070416471563E-4</v>
          </cell>
        </row>
        <row r="10">
          <cell r="J10">
            <v>0.24603864183334215</v>
          </cell>
          <cell r="Q10">
            <v>0.16229384239401209</v>
          </cell>
        </row>
        <row r="11">
          <cell r="J11">
            <v>0.58193927938413026</v>
          </cell>
          <cell r="Q11">
            <v>0.50319002406012314</v>
          </cell>
        </row>
        <row r="12">
          <cell r="J12">
            <v>0.76218641072557336</v>
          </cell>
          <cell r="Q12">
            <v>0.70473808438785968</v>
          </cell>
        </row>
        <row r="13">
          <cell r="J13">
            <v>0.84746267841579026</v>
          </cell>
          <cell r="Q13">
            <v>0.80048019798900849</v>
          </cell>
        </row>
        <row r="14">
          <cell r="J14">
            <v>0.89041009431137874</v>
          </cell>
          <cell r="Q14">
            <v>0.82951936203872523</v>
          </cell>
        </row>
        <row r="15">
          <cell r="J15">
            <v>0.89639058949183692</v>
          </cell>
          <cell r="Q15">
            <v>0.84851211916781522</v>
          </cell>
        </row>
        <row r="16">
          <cell r="J16">
            <v>0.88095809712137851</v>
          </cell>
          <cell r="Q16">
            <v>0.83745890863711636</v>
          </cell>
        </row>
        <row r="17">
          <cell r="J17">
            <v>0.85565505131713226</v>
          </cell>
          <cell r="Q17">
            <v>0.81459252121611891</v>
          </cell>
        </row>
        <row r="18">
          <cell r="J18">
            <v>0.80170656539756779</v>
          </cell>
          <cell r="Q18">
            <v>0.75239676000300981</v>
          </cell>
        </row>
        <row r="19">
          <cell r="J19">
            <v>0.70343050357490144</v>
          </cell>
          <cell r="Q19">
            <v>0.62140663107902927</v>
          </cell>
        </row>
        <row r="20">
          <cell r="J20">
            <v>0.52462427687259294</v>
          </cell>
          <cell r="Q20">
            <v>0.3498063506173536</v>
          </cell>
        </row>
        <row r="21">
          <cell r="J21">
            <v>0.19737639309174559</v>
          </cell>
          <cell r="Q21">
            <v>4.946615394923428E-2</v>
          </cell>
        </row>
        <row r="22">
          <cell r="J22">
            <v>1.1636348790823467E-2</v>
          </cell>
          <cell r="Q22">
            <v>-2.6225763832923668E-3</v>
          </cell>
        </row>
        <row r="23">
          <cell r="J23">
            <v>-3.6566501678048213E-3</v>
          </cell>
          <cell r="Q23">
            <v>-3.3146174352901851E-3</v>
          </cell>
        </row>
        <row r="24">
          <cell r="J24">
            <v>-3.7393349059527355E-3</v>
          </cell>
          <cell r="Q24">
            <v>-3.356397262919138E-3</v>
          </cell>
        </row>
        <row r="25">
          <cell r="J25">
            <v>-3.6872961000548859E-3</v>
          </cell>
          <cell r="Q25">
            <v>-3.3741802090844447E-3</v>
          </cell>
        </row>
        <row r="26">
          <cell r="J26">
            <v>-3.6982800643512756E-3</v>
          </cell>
          <cell r="Q26">
            <v>-3.4316439322407796E-3</v>
          </cell>
        </row>
        <row r="31">
          <cell r="J31">
            <v>0.47843012017260683</v>
          </cell>
          <cell r="Q31">
            <v>0.24151896187017938</v>
          </cell>
        </row>
        <row r="32">
          <cell r="J32">
            <v>0.45904733190330355</v>
          </cell>
          <cell r="Q32">
            <v>0.22900671971583064</v>
          </cell>
        </row>
        <row r="33">
          <cell r="J33">
            <v>0.44885440026523926</v>
          </cell>
          <cell r="Q33">
            <v>0.21464167690490346</v>
          </cell>
        </row>
        <row r="34">
          <cell r="J34">
            <v>0.4073730377540638</v>
          </cell>
          <cell r="Q34">
            <v>0.18539822160715561</v>
          </cell>
        </row>
        <row r="35">
          <cell r="J35">
            <v>0.3601846285302896</v>
          </cell>
          <cell r="Q35">
            <v>0.16381626791013007</v>
          </cell>
        </row>
        <row r="36">
          <cell r="J36">
            <v>0.32307390995648461</v>
          </cell>
          <cell r="Q36">
            <v>0.15565146645328687</v>
          </cell>
        </row>
        <row r="37">
          <cell r="J37">
            <v>0.28130889541934478</v>
          </cell>
          <cell r="Q37">
            <v>0.13738953778000276</v>
          </cell>
        </row>
        <row r="38">
          <cell r="J38">
            <v>0.223625704865553</v>
          </cell>
          <cell r="Q38">
            <v>0.11160090102927202</v>
          </cell>
        </row>
        <row r="39">
          <cell r="J39">
            <v>0.16818408772208127</v>
          </cell>
          <cell r="Q39">
            <v>8.8727485673935277E-2</v>
          </cell>
        </row>
        <row r="40">
          <cell r="J40">
            <v>0.12641920720241825</v>
          </cell>
          <cell r="Q40">
            <v>8.78427417494278E-2</v>
          </cell>
        </row>
        <row r="41">
          <cell r="J41">
            <v>0.10476910173110848</v>
          </cell>
          <cell r="Q41">
            <v>8.3985093750047354E-2</v>
          </cell>
        </row>
        <row r="42">
          <cell r="J42">
            <v>0.10308202280906388</v>
          </cell>
          <cell r="Q42">
            <v>8.5454306918445966E-2</v>
          </cell>
        </row>
        <row r="43">
          <cell r="J43">
            <v>0.11377796386810696</v>
          </cell>
          <cell r="Q43">
            <v>8.8609701181140102E-2</v>
          </cell>
        </row>
        <row r="44">
          <cell r="J44">
            <v>0.14151686650636516</v>
          </cell>
          <cell r="Q44">
            <v>9.5522510389933424E-2</v>
          </cell>
        </row>
        <row r="45">
          <cell r="J45">
            <v>0.17610243487679425</v>
          </cell>
          <cell r="Q45">
            <v>0.10515298606675531</v>
          </cell>
        </row>
        <row r="46">
          <cell r="J46">
            <v>0.23982831249439926</v>
          </cell>
          <cell r="Q46">
            <v>0.11578985324815426</v>
          </cell>
        </row>
        <row r="47">
          <cell r="J47">
            <v>0.30295779876261708</v>
          </cell>
          <cell r="Q47">
            <v>0.14231321451967857</v>
          </cell>
        </row>
        <row r="48">
          <cell r="J48">
            <v>0.36532443913127172</v>
          </cell>
          <cell r="Q48">
            <v>0.16693997791645809</v>
          </cell>
        </row>
        <row r="49">
          <cell r="J49">
            <v>0.42027610095802553</v>
          </cell>
          <cell r="Q49">
            <v>0.20758029359518304</v>
          </cell>
        </row>
        <row r="50">
          <cell r="J50">
            <v>0.45661019086232235</v>
          </cell>
          <cell r="Q50">
            <v>0.2398093764446588</v>
          </cell>
        </row>
        <row r="51">
          <cell r="J51">
            <v>0.49041713256213398</v>
          </cell>
          <cell r="Q51">
            <v>0.2672057553950466</v>
          </cell>
        </row>
        <row r="52">
          <cell r="J52">
            <v>0.51480003194313195</v>
          </cell>
          <cell r="Q52">
            <v>0.26606504363527866</v>
          </cell>
        </row>
        <row r="53">
          <cell r="J53">
            <v>0.4992637848661457</v>
          </cell>
          <cell r="Q53">
            <v>0.24931759411415999</v>
          </cell>
        </row>
        <row r="54">
          <cell r="J54">
            <v>0.48174125466591383</v>
          </cell>
          <cell r="Q54">
            <v>0.23735812774137657</v>
          </cell>
        </row>
      </sheetData>
      <sheetData sheetId="4">
        <row r="3">
          <cell r="J3">
            <v>-3.9044728636980102E-3</v>
          </cell>
          <cell r="Q3">
            <v>-3.5798773822256088E-3</v>
          </cell>
        </row>
        <row r="4">
          <cell r="J4">
            <v>-3.8680441821163859E-3</v>
          </cell>
          <cell r="Q4">
            <v>-3.5427102094242363E-3</v>
          </cell>
        </row>
        <row r="5">
          <cell r="J5">
            <v>-3.8635355440811005E-3</v>
          </cell>
          <cell r="Q5">
            <v>-3.5572512785247662E-3</v>
          </cell>
        </row>
        <row r="6">
          <cell r="J6">
            <v>-3.992692207465458E-3</v>
          </cell>
          <cell r="Q6">
            <v>-3.6877651039716052E-3</v>
          </cell>
        </row>
        <row r="7">
          <cell r="J7">
            <v>-4.1617196706536892E-3</v>
          </cell>
          <cell r="Q7">
            <v>-3.7726559583008356E-3</v>
          </cell>
        </row>
        <row r="8">
          <cell r="J8">
            <v>-4.3803808857830993E-3</v>
          </cell>
          <cell r="Q8">
            <v>-3.8831178782729099E-3</v>
          </cell>
        </row>
        <row r="9">
          <cell r="J9">
            <v>1.3340908016447004E-2</v>
          </cell>
          <cell r="Q9">
            <v>-4.7187355346502564E-4</v>
          </cell>
        </row>
        <row r="10">
          <cell r="J10">
            <v>0.21905936685072433</v>
          </cell>
          <cell r="Q10">
            <v>0.14132369507756035</v>
          </cell>
        </row>
        <row r="11">
          <cell r="J11">
            <v>0.50454324214134383</v>
          </cell>
          <cell r="Q11">
            <v>0.44107966508624113</v>
          </cell>
        </row>
        <row r="12">
          <cell r="J12">
            <v>0.66571978356436223</v>
          </cell>
          <cell r="Q12">
            <v>0.64265839039273909</v>
          </cell>
        </row>
        <row r="13">
          <cell r="J13">
            <v>0.75347940365204435</v>
          </cell>
          <cell r="Q13">
            <v>0.72444795831586595</v>
          </cell>
        </row>
        <row r="14">
          <cell r="J14">
            <v>0.80893090302837578</v>
          </cell>
          <cell r="Q14">
            <v>0.77046273091665274</v>
          </cell>
        </row>
        <row r="15">
          <cell r="J15">
            <v>0.84801898114208163</v>
          </cell>
          <cell r="Q15">
            <v>0.78416473127921116</v>
          </cell>
        </row>
        <row r="16">
          <cell r="J16">
            <v>0.81752882574547059</v>
          </cell>
          <cell r="Q16">
            <v>0.75984439807886639</v>
          </cell>
        </row>
        <row r="17">
          <cell r="J17">
            <v>0.78704522298852675</v>
          </cell>
          <cell r="Q17">
            <v>0.72143813283468117</v>
          </cell>
        </row>
        <row r="18">
          <cell r="J18">
            <v>0.72248177290705706</v>
          </cell>
          <cell r="Q18">
            <v>0.64450491816579125</v>
          </cell>
        </row>
        <row r="19">
          <cell r="J19">
            <v>0.6386005314391654</v>
          </cell>
          <cell r="Q19">
            <v>0.53650959509449569</v>
          </cell>
        </row>
        <row r="20">
          <cell r="J20">
            <v>0.46909597494442007</v>
          </cell>
          <cell r="Q20">
            <v>0.28730019291246284</v>
          </cell>
        </row>
        <row r="21">
          <cell r="J21">
            <v>0.17081972279085145</v>
          </cell>
          <cell r="Q21">
            <v>3.3753865312905605E-2</v>
          </cell>
        </row>
        <row r="22">
          <cell r="J22">
            <v>7.3624428097714628E-3</v>
          </cell>
          <cell r="Q22">
            <v>-3.1548632463256816E-3</v>
          </cell>
        </row>
        <row r="23">
          <cell r="J23">
            <v>-4.1080066728478816E-3</v>
          </cell>
          <cell r="Q23">
            <v>-3.5318760593633946E-3</v>
          </cell>
        </row>
        <row r="24">
          <cell r="J24">
            <v>-4.06322119080292E-3</v>
          </cell>
          <cell r="Q24">
            <v>-3.6092633702363799E-3</v>
          </cell>
        </row>
        <row r="25">
          <cell r="J25">
            <v>-4.0038237399218296E-3</v>
          </cell>
          <cell r="Q25">
            <v>-3.6601922843982437E-3</v>
          </cell>
        </row>
        <row r="26">
          <cell r="J26">
            <v>-3.9748549720167023E-3</v>
          </cell>
          <cell r="Q26">
            <v>-3.6331244930271271E-3</v>
          </cell>
        </row>
        <row r="31">
          <cell r="J31">
            <v>0.36595920305152441</v>
          </cell>
          <cell r="Q31">
            <v>0.14699953345985037</v>
          </cell>
        </row>
        <row r="32">
          <cell r="J32">
            <v>0.35243787657417691</v>
          </cell>
          <cell r="Q32">
            <v>0.14237554488312804</v>
          </cell>
        </row>
        <row r="33">
          <cell r="J33">
            <v>0.3190760442161335</v>
          </cell>
          <cell r="Q33">
            <v>0.12636972921212108</v>
          </cell>
        </row>
        <row r="34">
          <cell r="J34">
            <v>0.27766468955017359</v>
          </cell>
          <cell r="Q34">
            <v>0.11599852085556563</v>
          </cell>
        </row>
        <row r="35">
          <cell r="J35">
            <v>0.2640150459414804</v>
          </cell>
          <cell r="Q35">
            <v>0.10126177843310234</v>
          </cell>
        </row>
        <row r="36">
          <cell r="J36">
            <v>0.22510200069325739</v>
          </cell>
          <cell r="Q36">
            <v>9.1707804915969304E-2</v>
          </cell>
        </row>
        <row r="37">
          <cell r="J37">
            <v>0.18040901818008745</v>
          </cell>
          <cell r="Q37">
            <v>7.7702593193097538E-2</v>
          </cell>
        </row>
        <row r="38">
          <cell r="J38">
            <v>0.14798389933137923</v>
          </cell>
          <cell r="Q38">
            <v>6.3956845380468016E-2</v>
          </cell>
        </row>
        <row r="39">
          <cell r="J39">
            <v>0.10326749264527034</v>
          </cell>
          <cell r="Q39">
            <v>5.4428827482242974E-2</v>
          </cell>
        </row>
        <row r="40">
          <cell r="J40">
            <v>7.92379328828893E-2</v>
          </cell>
          <cell r="Q40">
            <v>5.5831983913404611E-2</v>
          </cell>
        </row>
        <row r="41">
          <cell r="J41">
            <v>7.3005849307005821E-2</v>
          </cell>
          <cell r="Q41">
            <v>5.3449308823568804E-2</v>
          </cell>
        </row>
        <row r="42">
          <cell r="J42">
            <v>6.5178812054623211E-2</v>
          </cell>
          <cell r="Q42">
            <v>5.8831162999387593E-2</v>
          </cell>
        </row>
        <row r="43">
          <cell r="J43">
            <v>7.3067397278981774E-2</v>
          </cell>
          <cell r="Q43">
            <v>6.830699616058751E-2</v>
          </cell>
        </row>
        <row r="44">
          <cell r="J44">
            <v>8.9266055713943734E-2</v>
          </cell>
          <cell r="Q44">
            <v>7.3107617607495748E-2</v>
          </cell>
        </row>
        <row r="45">
          <cell r="J45">
            <v>0.12107410474997408</v>
          </cell>
          <cell r="Q45">
            <v>7.0677994346897297E-2</v>
          </cell>
        </row>
        <row r="46">
          <cell r="J46">
            <v>0.15828455565250329</v>
          </cell>
          <cell r="Q46">
            <v>8.1689619233205932E-2</v>
          </cell>
        </row>
        <row r="47">
          <cell r="J47">
            <v>0.21577677066475931</v>
          </cell>
          <cell r="Q47">
            <v>8.7992984607777089E-2</v>
          </cell>
        </row>
        <row r="48">
          <cell r="J48">
            <v>0.29038251572988066</v>
          </cell>
          <cell r="Q48">
            <v>0.10201386493402868</v>
          </cell>
        </row>
        <row r="49">
          <cell r="J49">
            <v>0.33731971090057339</v>
          </cell>
          <cell r="Q49">
            <v>0.12575205754725646</v>
          </cell>
        </row>
        <row r="50">
          <cell r="J50">
            <v>0.3728018770142163</v>
          </cell>
          <cell r="Q50">
            <v>0.1393119505170925</v>
          </cell>
        </row>
        <row r="51">
          <cell r="J51">
            <v>0.41092398951086428</v>
          </cell>
          <cell r="Q51">
            <v>0.15167289404642284</v>
          </cell>
        </row>
        <row r="52">
          <cell r="J52">
            <v>0.41233075159592963</v>
          </cell>
          <cell r="Q52">
            <v>0.1538305685512287</v>
          </cell>
        </row>
        <row r="53">
          <cell r="J53">
            <v>0.40618094567894181</v>
          </cell>
          <cell r="Q53">
            <v>0.14328578304082015</v>
          </cell>
        </row>
        <row r="54">
          <cell r="J54">
            <v>0.39336452788021009</v>
          </cell>
          <cell r="Q54">
            <v>0.14502419822299684</v>
          </cell>
        </row>
      </sheetData>
      <sheetData sheetId="5">
        <row r="3">
          <cell r="J3">
            <v>0</v>
          </cell>
          <cell r="Q3">
            <v>0</v>
          </cell>
        </row>
        <row r="4">
          <cell r="J4">
            <v>0</v>
          </cell>
          <cell r="Q4">
            <v>0</v>
          </cell>
        </row>
        <row r="5">
          <cell r="J5">
            <v>0</v>
          </cell>
          <cell r="Q5">
            <v>0</v>
          </cell>
        </row>
        <row r="6">
          <cell r="J6">
            <v>0</v>
          </cell>
          <cell r="Q6">
            <v>0</v>
          </cell>
        </row>
        <row r="7">
          <cell r="J7">
            <v>0</v>
          </cell>
          <cell r="Q7">
            <v>0</v>
          </cell>
        </row>
        <row r="8">
          <cell r="J8">
            <v>0</v>
          </cell>
          <cell r="Q8">
            <v>0</v>
          </cell>
        </row>
        <row r="9">
          <cell r="J9">
            <v>9.6816071916309959E-3</v>
          </cell>
          <cell r="Q9">
            <v>0</v>
          </cell>
        </row>
        <row r="10">
          <cell r="J10">
            <v>0.15002227141743971</v>
          </cell>
          <cell r="Q10">
            <v>9.9402324027201186E-2</v>
          </cell>
        </row>
        <row r="11">
          <cell r="J11">
            <v>0.35363113891326964</v>
          </cell>
          <cell r="Q11">
            <v>0.3244259690308115</v>
          </cell>
        </row>
        <row r="12">
          <cell r="J12">
            <v>0.48799079114988242</v>
          </cell>
          <cell r="Q12">
            <v>0.49670719181937656</v>
          </cell>
        </row>
        <row r="13">
          <cell r="J13">
            <v>0.55611118304662732</v>
          </cell>
          <cell r="Q13">
            <v>0.60398676133928519</v>
          </cell>
        </row>
        <row r="14">
          <cell r="J14">
            <v>0.63242075168869505</v>
          </cell>
          <cell r="Q14">
            <v>0.65036886885568523</v>
          </cell>
        </row>
        <row r="15">
          <cell r="J15">
            <v>0.65506758694800327</v>
          </cell>
          <cell r="Q15">
            <v>0.6731850704536545</v>
          </cell>
        </row>
        <row r="16">
          <cell r="J16">
            <v>0.66360109172901305</v>
          </cell>
          <cell r="Q16">
            <v>0.64039372131591088</v>
          </cell>
        </row>
        <row r="17">
          <cell r="J17">
            <v>0.62844563768625439</v>
          </cell>
          <cell r="Q17">
            <v>0.58379226152927743</v>
          </cell>
        </row>
        <row r="18">
          <cell r="J18">
            <v>0.57096556633829532</v>
          </cell>
          <cell r="Q18">
            <v>0.49131078825057412</v>
          </cell>
        </row>
        <row r="19">
          <cell r="J19">
            <v>0.49308799798809283</v>
          </cell>
          <cell r="Q19">
            <v>0.37267412805057676</v>
          </cell>
        </row>
        <row r="20">
          <cell r="J20">
            <v>0.35090149763437095</v>
          </cell>
          <cell r="Q20">
            <v>0.20696687916114917</v>
          </cell>
        </row>
        <row r="21">
          <cell r="J21">
            <v>0.13156747513117906</v>
          </cell>
          <cell r="Q21">
            <v>2.3218631903400292E-2</v>
          </cell>
        </row>
        <row r="22">
          <cell r="J22">
            <v>4.010675936914578E-3</v>
          </cell>
          <cell r="Q22">
            <v>0</v>
          </cell>
        </row>
        <row r="23">
          <cell r="J23">
            <v>0</v>
          </cell>
          <cell r="Q23">
            <v>0</v>
          </cell>
        </row>
        <row r="24">
          <cell r="J24">
            <v>0</v>
          </cell>
          <cell r="Q24">
            <v>0</v>
          </cell>
        </row>
        <row r="25">
          <cell r="J25">
            <v>0</v>
          </cell>
          <cell r="Q25">
            <v>0</v>
          </cell>
        </row>
        <row r="26">
          <cell r="J26">
            <v>0</v>
          </cell>
          <cell r="Q26">
            <v>0</v>
          </cell>
        </row>
        <row r="31">
          <cell r="J31">
            <v>0.26364739196324755</v>
          </cell>
          <cell r="Q31">
            <v>8.1128791221725408E-2</v>
          </cell>
        </row>
        <row r="32">
          <cell r="J32">
            <v>0.25305746384209277</v>
          </cell>
          <cell r="Q32">
            <v>7.7326199384877461E-2</v>
          </cell>
        </row>
        <row r="33">
          <cell r="J33">
            <v>0.23066470669782654</v>
          </cell>
          <cell r="Q33">
            <v>6.9969227961040034E-2</v>
          </cell>
        </row>
        <row r="34">
          <cell r="J34">
            <v>0.19238462690571742</v>
          </cell>
          <cell r="Q34">
            <v>6.2137563891384952E-2</v>
          </cell>
        </row>
        <row r="35">
          <cell r="J35">
            <v>0.15197830805295987</v>
          </cell>
          <cell r="Q35">
            <v>5.8684554235972401E-2</v>
          </cell>
        </row>
        <row r="36">
          <cell r="J36">
            <v>0.13338362267782397</v>
          </cell>
          <cell r="Q36">
            <v>4.7807274100092549E-2</v>
          </cell>
        </row>
        <row r="37">
          <cell r="J37">
            <v>0.10752868097704177</v>
          </cell>
          <cell r="Q37">
            <v>4.421411482254984E-2</v>
          </cell>
        </row>
        <row r="38">
          <cell r="J38">
            <v>7.4185740601683134E-2</v>
          </cell>
          <cell r="Q38">
            <v>3.1859860332830135E-2</v>
          </cell>
        </row>
        <row r="39">
          <cell r="J39">
            <v>4.5631054197944297E-2</v>
          </cell>
          <cell r="Q39">
            <v>2.2335273484483834E-2</v>
          </cell>
        </row>
        <row r="40">
          <cell r="J40">
            <v>3.6612693502661615E-2</v>
          </cell>
          <cell r="Q40">
            <v>2.3689173040440849E-2</v>
          </cell>
        </row>
        <row r="41">
          <cell r="J41">
            <v>3.1433764967044836E-2</v>
          </cell>
          <cell r="Q41">
            <v>2.2510763091136168E-2</v>
          </cell>
        </row>
        <row r="42">
          <cell r="J42">
            <v>3.024609417198031E-2</v>
          </cell>
          <cell r="Q42">
            <v>2.9261276739014224E-2</v>
          </cell>
        </row>
        <row r="43">
          <cell r="J43">
            <v>3.6147299712683052E-2</v>
          </cell>
          <cell r="Q43">
            <v>3.5303090139942463E-2</v>
          </cell>
        </row>
        <row r="44">
          <cell r="J44">
            <v>4.6198107554673455E-2</v>
          </cell>
          <cell r="Q44">
            <v>3.799902439555472E-2</v>
          </cell>
        </row>
        <row r="45">
          <cell r="J45">
            <v>5.9136908682904582E-2</v>
          </cell>
          <cell r="Q45">
            <v>4.0942300875820535E-2</v>
          </cell>
        </row>
        <row r="46">
          <cell r="J46">
            <v>7.9771273894153852E-2</v>
          </cell>
          <cell r="Q46">
            <v>3.9340568919067377E-2</v>
          </cell>
        </row>
        <row r="47">
          <cell r="J47">
            <v>0.10925511114074138</v>
          </cell>
          <cell r="Q47">
            <v>3.9964233959337778E-2</v>
          </cell>
        </row>
        <row r="48">
          <cell r="J48">
            <v>0.16595190049019978</v>
          </cell>
          <cell r="Q48">
            <v>4.1443622350723401E-2</v>
          </cell>
        </row>
        <row r="49">
          <cell r="J49">
            <v>0.19488600092687866</v>
          </cell>
          <cell r="Q49">
            <v>4.3806204324186075E-2</v>
          </cell>
        </row>
        <row r="50">
          <cell r="J50">
            <v>0.23881017452675149</v>
          </cell>
          <cell r="Q50">
            <v>5.499439166712556E-2</v>
          </cell>
        </row>
        <row r="51">
          <cell r="J51">
            <v>0.29179646897431316</v>
          </cell>
          <cell r="Q51">
            <v>6.7826439748078712E-2</v>
          </cell>
        </row>
        <row r="52">
          <cell r="J52">
            <v>0.28486349089222651</v>
          </cell>
          <cell r="Q52">
            <v>6.7008098386514656E-2</v>
          </cell>
        </row>
        <row r="53">
          <cell r="J53">
            <v>0.28934103494954078</v>
          </cell>
          <cell r="Q53">
            <v>7.4226423465140065E-2</v>
          </cell>
        </row>
        <row r="54">
          <cell r="J54">
            <v>0.28589632729865166</v>
          </cell>
          <cell r="Q54">
            <v>8.4722669165776129E-2</v>
          </cell>
        </row>
      </sheetData>
      <sheetData sheetId="6"/>
      <sheetData sheetId="7"/>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ources"/>
      <sheetName val="Other"/>
      <sheetName val="Lists"/>
      <sheetName val="Sheet1"/>
      <sheetName val="PRM For Annual RA"/>
      <sheetName val="Flexible RA Capacity"/>
    </sheetNames>
    <sheetDataSet>
      <sheetData sheetId="0" refreshError="1"/>
      <sheetData sheetId="1" refreshError="1"/>
      <sheetData sheetId="2">
        <row r="2">
          <cell r="A2" t="str">
            <v>Monthly</v>
          </cell>
        </row>
        <row r="3">
          <cell r="A3" t="str">
            <v>Annual</v>
          </cell>
        </row>
      </sheetData>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D-PMAX"/>
      <sheetName val="mapping"/>
      <sheetName val="base case"/>
      <sheetName val="SCE data request"/>
    </sheetNames>
    <sheetDataSet>
      <sheetData sheetId="0"/>
      <sheetData sheetId="1"/>
      <sheetData sheetId="2">
        <row r="2">
          <cell r="E2" t="str">
            <v>24001 1</v>
          </cell>
          <cell r="F2">
            <v>175</v>
          </cell>
        </row>
        <row r="3">
          <cell r="E3" t="str">
            <v>24002 2</v>
          </cell>
          <cell r="F3">
            <v>175</v>
          </cell>
        </row>
        <row r="4">
          <cell r="E4" t="str">
            <v>24003 3</v>
          </cell>
          <cell r="F4">
            <v>320</v>
          </cell>
        </row>
        <row r="5">
          <cell r="E5" t="str">
            <v>24004 4</v>
          </cell>
          <cell r="F5">
            <v>320</v>
          </cell>
        </row>
        <row r="6">
          <cell r="E6" t="str">
            <v>24005 5</v>
          </cell>
          <cell r="F6">
            <v>480</v>
          </cell>
        </row>
        <row r="7">
          <cell r="E7" t="str">
            <v>24007 DG</v>
          </cell>
          <cell r="F7">
            <v>7.04</v>
          </cell>
        </row>
        <row r="8">
          <cell r="E8" t="str">
            <v>24009 1</v>
          </cell>
          <cell r="F8">
            <v>40</v>
          </cell>
        </row>
        <row r="9">
          <cell r="E9" t="str">
            <v>24010 2</v>
          </cell>
          <cell r="F9">
            <v>40</v>
          </cell>
        </row>
        <row r="10">
          <cell r="E10" t="str">
            <v>24011 1</v>
          </cell>
          <cell r="F10">
            <v>80</v>
          </cell>
        </row>
        <row r="11">
          <cell r="E11" t="str">
            <v>24012 2</v>
          </cell>
          <cell r="F11">
            <v>80</v>
          </cell>
        </row>
        <row r="12">
          <cell r="E12" t="str">
            <v>24013 3</v>
          </cell>
          <cell r="F12">
            <v>80</v>
          </cell>
        </row>
        <row r="13">
          <cell r="E13" t="str">
            <v>24014 4</v>
          </cell>
          <cell r="F13">
            <v>80</v>
          </cell>
        </row>
        <row r="14">
          <cell r="E14" t="str">
            <v>24017 1</v>
          </cell>
          <cell r="F14">
            <v>21</v>
          </cell>
        </row>
        <row r="15">
          <cell r="E15" t="str">
            <v>24018 1</v>
          </cell>
          <cell r="F15">
            <v>35</v>
          </cell>
        </row>
        <row r="16">
          <cell r="E16" t="str">
            <v>24020 1</v>
          </cell>
          <cell r="F16">
            <v>17</v>
          </cell>
        </row>
        <row r="17">
          <cell r="E17" t="str">
            <v>24022 1</v>
          </cell>
          <cell r="F17">
            <v>38</v>
          </cell>
        </row>
        <row r="18">
          <cell r="E18" t="str">
            <v>24023 2</v>
          </cell>
          <cell r="F18">
            <v>38</v>
          </cell>
        </row>
        <row r="19">
          <cell r="E19" t="str">
            <v>24026 D1</v>
          </cell>
          <cell r="F19">
            <v>30</v>
          </cell>
        </row>
        <row r="20">
          <cell r="E20" t="str">
            <v>24045 R1</v>
          </cell>
          <cell r="F20">
            <v>0</v>
          </cell>
        </row>
        <row r="21">
          <cell r="E21" t="str">
            <v>24046 R2</v>
          </cell>
          <cell r="F21">
            <v>0</v>
          </cell>
        </row>
        <row r="22">
          <cell r="E22" t="str">
            <v>24047 R3</v>
          </cell>
          <cell r="F22">
            <v>335</v>
          </cell>
        </row>
        <row r="23">
          <cell r="E23" t="str">
            <v>24048 R4</v>
          </cell>
          <cell r="F23">
            <v>335</v>
          </cell>
        </row>
        <row r="24">
          <cell r="E24" t="str">
            <v>24050 R1</v>
          </cell>
          <cell r="F24">
            <v>0</v>
          </cell>
        </row>
        <row r="25">
          <cell r="E25" t="str">
            <v>24051 R2</v>
          </cell>
          <cell r="F25">
            <v>0</v>
          </cell>
        </row>
        <row r="26">
          <cell r="E26" t="str">
            <v>24052 3</v>
          </cell>
          <cell r="F26">
            <v>320</v>
          </cell>
        </row>
        <row r="27">
          <cell r="E27" t="str">
            <v>24053 4</v>
          </cell>
          <cell r="F27">
            <v>320</v>
          </cell>
        </row>
        <row r="28">
          <cell r="E28" t="str">
            <v>24054 R5</v>
          </cell>
          <cell r="F28">
            <v>0</v>
          </cell>
        </row>
        <row r="29">
          <cell r="E29" t="str">
            <v>24062 1</v>
          </cell>
          <cell r="F29">
            <v>90</v>
          </cell>
        </row>
        <row r="30">
          <cell r="E30" t="str">
            <v>24062 HP</v>
          </cell>
          <cell r="F30">
            <v>14</v>
          </cell>
        </row>
        <row r="31">
          <cell r="E31" t="str">
            <v>24063 D1</v>
          </cell>
          <cell r="F31">
            <v>50</v>
          </cell>
        </row>
        <row r="32">
          <cell r="E32" t="str">
            <v>24066 1</v>
          </cell>
          <cell r="F32">
            <v>215</v>
          </cell>
        </row>
        <row r="33">
          <cell r="E33" t="str">
            <v>24067 2</v>
          </cell>
          <cell r="F33">
            <v>215</v>
          </cell>
        </row>
        <row r="34">
          <cell r="E34" t="str">
            <v>24070 D1</v>
          </cell>
          <cell r="F34">
            <v>50.4</v>
          </cell>
        </row>
        <row r="35">
          <cell r="E35" t="str">
            <v>24071 1</v>
          </cell>
          <cell r="F35">
            <v>30</v>
          </cell>
        </row>
        <row r="36">
          <cell r="E36" t="str">
            <v>24079 R7</v>
          </cell>
          <cell r="F36">
            <v>63</v>
          </cell>
        </row>
        <row r="37">
          <cell r="E37" t="str">
            <v>24080 R8</v>
          </cell>
          <cell r="F37">
            <v>82.5</v>
          </cell>
        </row>
        <row r="38">
          <cell r="E38" t="str">
            <v>24081 R9</v>
          </cell>
          <cell r="F38">
            <v>63</v>
          </cell>
        </row>
        <row r="39">
          <cell r="E39" t="str">
            <v>24089 1</v>
          </cell>
          <cell r="F39">
            <v>215</v>
          </cell>
        </row>
        <row r="40">
          <cell r="E40" t="str">
            <v>24090 2</v>
          </cell>
          <cell r="F40">
            <v>215</v>
          </cell>
        </row>
        <row r="41">
          <cell r="E41" t="str">
            <v>24094 1</v>
          </cell>
          <cell r="F41">
            <v>21.6</v>
          </cell>
        </row>
        <row r="42">
          <cell r="E42" t="str">
            <v>24102 1</v>
          </cell>
          <cell r="F42">
            <v>90.8</v>
          </cell>
        </row>
        <row r="43">
          <cell r="E43" t="str">
            <v>24103 2</v>
          </cell>
          <cell r="F43">
            <v>90.8</v>
          </cell>
        </row>
        <row r="44">
          <cell r="E44" t="str">
            <v>24104 3</v>
          </cell>
          <cell r="F44">
            <v>90.8</v>
          </cell>
        </row>
        <row r="45">
          <cell r="E45" t="str">
            <v>24105 4</v>
          </cell>
          <cell r="F45">
            <v>90.8</v>
          </cell>
        </row>
        <row r="46">
          <cell r="E46" t="str">
            <v>24107 1</v>
          </cell>
          <cell r="F46">
            <v>750</v>
          </cell>
        </row>
        <row r="47">
          <cell r="E47" t="str">
            <v>24108 2</v>
          </cell>
          <cell r="F47">
            <v>750</v>
          </cell>
        </row>
        <row r="48">
          <cell r="E48" t="str">
            <v>24110 D1</v>
          </cell>
          <cell r="F48">
            <v>48.5</v>
          </cell>
        </row>
        <row r="49">
          <cell r="E49" t="str">
            <v>24113 1</v>
          </cell>
          <cell r="F49">
            <v>56</v>
          </cell>
        </row>
        <row r="50">
          <cell r="E50" t="str">
            <v>24113 2</v>
          </cell>
          <cell r="F50">
            <v>56</v>
          </cell>
        </row>
        <row r="51">
          <cell r="E51" t="str">
            <v>24116 1</v>
          </cell>
          <cell r="F51">
            <v>50</v>
          </cell>
        </row>
        <row r="52">
          <cell r="E52" t="str">
            <v>24118 D1</v>
          </cell>
          <cell r="F52">
            <v>30</v>
          </cell>
        </row>
        <row r="53">
          <cell r="E53" t="str">
            <v>24119 D1</v>
          </cell>
          <cell r="F53">
            <v>51</v>
          </cell>
        </row>
        <row r="54">
          <cell r="E54" t="str">
            <v>24121 5</v>
          </cell>
          <cell r="F54">
            <v>175</v>
          </cell>
        </row>
        <row r="55">
          <cell r="E55" t="str">
            <v>24122 6</v>
          </cell>
          <cell r="F55">
            <v>145</v>
          </cell>
        </row>
        <row r="56">
          <cell r="E56" t="str">
            <v>24123 7</v>
          </cell>
          <cell r="F56">
            <v>480</v>
          </cell>
        </row>
        <row r="57">
          <cell r="E57" t="str">
            <v>24124 8</v>
          </cell>
          <cell r="F57">
            <v>480</v>
          </cell>
        </row>
        <row r="58">
          <cell r="E58" t="str">
            <v>24133 DG</v>
          </cell>
          <cell r="F58">
            <v>98.9</v>
          </cell>
        </row>
        <row r="59">
          <cell r="E59" t="str">
            <v>24139 D1</v>
          </cell>
          <cell r="F59">
            <v>33</v>
          </cell>
        </row>
        <row r="60">
          <cell r="E60" t="str">
            <v>24140 D1</v>
          </cell>
          <cell r="F60">
            <v>37</v>
          </cell>
        </row>
        <row r="61">
          <cell r="E61" t="str">
            <v>24143 1</v>
          </cell>
          <cell r="F61">
            <v>75</v>
          </cell>
        </row>
        <row r="62">
          <cell r="E62" t="str">
            <v>24144 2</v>
          </cell>
          <cell r="F62">
            <v>75</v>
          </cell>
        </row>
        <row r="63">
          <cell r="E63" t="str">
            <v>24145 3</v>
          </cell>
          <cell r="F63">
            <v>75</v>
          </cell>
        </row>
        <row r="64">
          <cell r="E64" t="str">
            <v>24146 4</v>
          </cell>
          <cell r="F64">
            <v>75</v>
          </cell>
        </row>
        <row r="65">
          <cell r="E65" t="str">
            <v>24148 D1</v>
          </cell>
          <cell r="F65">
            <v>22</v>
          </cell>
        </row>
        <row r="66">
          <cell r="E66" t="str">
            <v>24149 D2</v>
          </cell>
          <cell r="F66">
            <v>22</v>
          </cell>
        </row>
        <row r="67">
          <cell r="E67" t="str">
            <v>24150 1</v>
          </cell>
          <cell r="F67">
            <v>41</v>
          </cell>
        </row>
        <row r="68">
          <cell r="E68" t="str">
            <v>24159 D1</v>
          </cell>
          <cell r="F68">
            <v>25</v>
          </cell>
        </row>
        <row r="69">
          <cell r="E69" t="str">
            <v>24161 6</v>
          </cell>
          <cell r="F69">
            <v>480</v>
          </cell>
        </row>
        <row r="70">
          <cell r="E70" t="str">
            <v>24162 R7</v>
          </cell>
          <cell r="F70">
            <v>138</v>
          </cell>
        </row>
        <row r="71">
          <cell r="E71" t="str">
            <v>24163 5</v>
          </cell>
          <cell r="F71">
            <v>40</v>
          </cell>
        </row>
        <row r="72">
          <cell r="E72" t="str">
            <v>24164 6</v>
          </cell>
          <cell r="F72">
            <v>40</v>
          </cell>
        </row>
        <row r="73">
          <cell r="E73" t="str">
            <v>24167 R3</v>
          </cell>
          <cell r="F73">
            <v>220</v>
          </cell>
        </row>
        <row r="74">
          <cell r="E74" t="str">
            <v>24168 R4</v>
          </cell>
          <cell r="F74">
            <v>220</v>
          </cell>
        </row>
        <row r="75">
          <cell r="E75" t="str">
            <v>24169 R5</v>
          </cell>
          <cell r="F75">
            <v>0</v>
          </cell>
        </row>
        <row r="76">
          <cell r="E76" t="str">
            <v>24170 1</v>
          </cell>
          <cell r="F76">
            <v>56.3</v>
          </cell>
        </row>
        <row r="77">
          <cell r="E77" t="str">
            <v>24170 2</v>
          </cell>
          <cell r="F77">
            <v>56.5</v>
          </cell>
        </row>
        <row r="78">
          <cell r="E78" t="str">
            <v>24171 3</v>
          </cell>
          <cell r="F78">
            <v>56.5</v>
          </cell>
        </row>
        <row r="79">
          <cell r="E79" t="str">
            <v>24171 4</v>
          </cell>
          <cell r="F79">
            <v>56.5</v>
          </cell>
        </row>
        <row r="80">
          <cell r="E80" t="str">
            <v>24173 R5</v>
          </cell>
          <cell r="F80">
            <v>56.5</v>
          </cell>
        </row>
        <row r="81">
          <cell r="E81" t="str">
            <v>24174 R6</v>
          </cell>
          <cell r="F81">
            <v>56.5</v>
          </cell>
        </row>
        <row r="82">
          <cell r="E82" t="str">
            <v>24197 DG</v>
          </cell>
          <cell r="F82">
            <v>76.52</v>
          </cell>
        </row>
        <row r="83">
          <cell r="E83" t="str">
            <v>24201 DG</v>
          </cell>
          <cell r="F83">
            <v>1.1599999999999999</v>
          </cell>
        </row>
        <row r="84">
          <cell r="E84" t="str">
            <v>24207 DG</v>
          </cell>
          <cell r="F84">
            <v>74.23</v>
          </cell>
        </row>
        <row r="85">
          <cell r="E85" t="str">
            <v>24213 DG</v>
          </cell>
          <cell r="F85">
            <v>46.06</v>
          </cell>
        </row>
        <row r="86">
          <cell r="E86" t="str">
            <v>24216 DG</v>
          </cell>
          <cell r="F86">
            <v>15.55</v>
          </cell>
        </row>
        <row r="87">
          <cell r="E87" t="str">
            <v>24222 3</v>
          </cell>
          <cell r="F87">
            <v>140</v>
          </cell>
        </row>
        <row r="88">
          <cell r="E88" t="str">
            <v>24239 C1</v>
          </cell>
          <cell r="F88">
            <v>43</v>
          </cell>
        </row>
        <row r="89">
          <cell r="E89" t="str">
            <v>24240 C2</v>
          </cell>
          <cell r="F89">
            <v>43</v>
          </cell>
        </row>
        <row r="90">
          <cell r="E90" t="str">
            <v>24241 S3</v>
          </cell>
          <cell r="F90">
            <v>50</v>
          </cell>
        </row>
        <row r="91">
          <cell r="E91" t="str">
            <v>24242 1</v>
          </cell>
          <cell r="F91">
            <v>48</v>
          </cell>
        </row>
        <row r="92">
          <cell r="E92" t="str">
            <v>24243 1</v>
          </cell>
          <cell r="F92">
            <v>48</v>
          </cell>
        </row>
        <row r="93">
          <cell r="E93" t="str">
            <v>24249 1</v>
          </cell>
          <cell r="F93">
            <v>30</v>
          </cell>
        </row>
        <row r="94">
          <cell r="E94" t="str">
            <v>24250 1</v>
          </cell>
          <cell r="F94">
            <v>30</v>
          </cell>
        </row>
        <row r="95">
          <cell r="E95" t="str">
            <v>24257 EQ</v>
          </cell>
          <cell r="F95">
            <v>42.5</v>
          </cell>
        </row>
        <row r="96">
          <cell r="E96" t="str">
            <v>24258 EQ</v>
          </cell>
          <cell r="F96">
            <v>42.5</v>
          </cell>
        </row>
        <row r="97">
          <cell r="E97" t="str">
            <v>24259 EQ</v>
          </cell>
          <cell r="F97">
            <v>75</v>
          </cell>
        </row>
        <row r="98">
          <cell r="E98" t="str">
            <v>24269 1</v>
          </cell>
          <cell r="F98">
            <v>41.8</v>
          </cell>
        </row>
        <row r="99">
          <cell r="E99" t="str">
            <v>24270 1</v>
          </cell>
          <cell r="F99">
            <v>1.5</v>
          </cell>
        </row>
        <row r="100">
          <cell r="E100" t="str">
            <v>24271 1</v>
          </cell>
          <cell r="F100">
            <v>14.9</v>
          </cell>
        </row>
        <row r="101">
          <cell r="E101" t="str">
            <v>24272 1</v>
          </cell>
          <cell r="F101">
            <v>21.2</v>
          </cell>
        </row>
        <row r="102">
          <cell r="E102" t="str">
            <v>24279 1</v>
          </cell>
          <cell r="F102">
            <v>18.2</v>
          </cell>
        </row>
        <row r="103">
          <cell r="E103" t="str">
            <v>24280 1</v>
          </cell>
          <cell r="F103">
            <v>18</v>
          </cell>
        </row>
        <row r="104">
          <cell r="E104" t="str">
            <v>24281 1</v>
          </cell>
          <cell r="F104">
            <v>19.8</v>
          </cell>
        </row>
        <row r="105">
          <cell r="E105" t="str">
            <v>24282 1</v>
          </cell>
          <cell r="F105">
            <v>20.9</v>
          </cell>
        </row>
        <row r="106">
          <cell r="E106" t="str">
            <v>24299 1</v>
          </cell>
          <cell r="F106">
            <v>51</v>
          </cell>
        </row>
        <row r="107">
          <cell r="E107" t="str">
            <v>24300 1</v>
          </cell>
          <cell r="F107">
            <v>51</v>
          </cell>
        </row>
        <row r="108">
          <cell r="E108" t="str">
            <v>24306 1</v>
          </cell>
          <cell r="F108">
            <v>19.899999999999999</v>
          </cell>
        </row>
        <row r="109">
          <cell r="E109" t="str">
            <v>24306 2</v>
          </cell>
          <cell r="F109">
            <v>21.6</v>
          </cell>
        </row>
        <row r="110">
          <cell r="E110" t="str">
            <v>24307 3</v>
          </cell>
          <cell r="F110">
            <v>21.6</v>
          </cell>
        </row>
        <row r="111">
          <cell r="E111" t="str">
            <v>24307 4</v>
          </cell>
          <cell r="F111">
            <v>31.2</v>
          </cell>
        </row>
        <row r="112">
          <cell r="E112" t="str">
            <v>24308 1</v>
          </cell>
          <cell r="F112">
            <v>50.8</v>
          </cell>
        </row>
        <row r="113">
          <cell r="E113" t="str">
            <v>24308 2</v>
          </cell>
          <cell r="F113">
            <v>52</v>
          </cell>
        </row>
        <row r="114">
          <cell r="E114" t="str">
            <v>24309 3</v>
          </cell>
          <cell r="F114">
            <v>18.7</v>
          </cell>
        </row>
        <row r="115">
          <cell r="E115" t="str">
            <v>24309 4</v>
          </cell>
          <cell r="F115">
            <v>19.7</v>
          </cell>
        </row>
        <row r="116">
          <cell r="E116" t="str">
            <v>24310 5</v>
          </cell>
          <cell r="F116">
            <v>17</v>
          </cell>
        </row>
        <row r="117">
          <cell r="E117" t="str">
            <v>24310 6</v>
          </cell>
          <cell r="F117">
            <v>18.5</v>
          </cell>
        </row>
        <row r="118">
          <cell r="E118" t="str">
            <v>24311 1</v>
          </cell>
          <cell r="F118">
            <v>33</v>
          </cell>
        </row>
        <row r="119">
          <cell r="E119" t="str">
            <v>24311 2</v>
          </cell>
          <cell r="F119">
            <v>34</v>
          </cell>
        </row>
        <row r="120">
          <cell r="E120" t="str">
            <v>24312 3</v>
          </cell>
          <cell r="F120">
            <v>34</v>
          </cell>
        </row>
        <row r="121">
          <cell r="E121" t="str">
            <v>24312 4</v>
          </cell>
          <cell r="F121">
            <v>36</v>
          </cell>
        </row>
        <row r="122">
          <cell r="E122" t="str">
            <v>24313 5</v>
          </cell>
          <cell r="F122">
            <v>36.450000000000003</v>
          </cell>
        </row>
        <row r="123">
          <cell r="E123" t="str">
            <v>24314 41</v>
          </cell>
          <cell r="F123">
            <v>50.4</v>
          </cell>
        </row>
        <row r="124">
          <cell r="E124" t="str">
            <v>24314 42</v>
          </cell>
          <cell r="F124">
            <v>50.6</v>
          </cell>
        </row>
        <row r="125">
          <cell r="E125" t="str">
            <v>24315 81</v>
          </cell>
          <cell r="F125">
            <v>24.4</v>
          </cell>
        </row>
        <row r="126">
          <cell r="E126" t="str">
            <v>24315 82</v>
          </cell>
          <cell r="F126">
            <v>44</v>
          </cell>
        </row>
        <row r="127">
          <cell r="E127" t="str">
            <v>24317 1</v>
          </cell>
          <cell r="F127">
            <v>93.5</v>
          </cell>
        </row>
        <row r="128">
          <cell r="E128" t="str">
            <v>24318 2</v>
          </cell>
          <cell r="F128">
            <v>93.5</v>
          </cell>
        </row>
        <row r="129">
          <cell r="E129" t="str">
            <v>24319 1</v>
          </cell>
          <cell r="F129">
            <v>207</v>
          </cell>
        </row>
        <row r="130">
          <cell r="E130" t="str">
            <v>24323 1</v>
          </cell>
          <cell r="F130">
            <v>9.6</v>
          </cell>
        </row>
        <row r="131">
          <cell r="E131" t="str">
            <v>24324 D1</v>
          </cell>
          <cell r="F131">
            <v>8</v>
          </cell>
        </row>
        <row r="132">
          <cell r="E132" t="str">
            <v>24325 1</v>
          </cell>
          <cell r="F132">
            <v>12</v>
          </cell>
        </row>
        <row r="133">
          <cell r="E133" t="str">
            <v>24326 S1</v>
          </cell>
          <cell r="F133">
            <v>20</v>
          </cell>
        </row>
        <row r="134">
          <cell r="E134" t="str">
            <v>24327 1</v>
          </cell>
          <cell r="F134">
            <v>49.9</v>
          </cell>
        </row>
        <row r="135">
          <cell r="E135" t="str">
            <v>24328 1</v>
          </cell>
          <cell r="F135">
            <v>17</v>
          </cell>
        </row>
        <row r="136">
          <cell r="E136" t="str">
            <v>24329 1</v>
          </cell>
          <cell r="F136">
            <v>21.6</v>
          </cell>
        </row>
        <row r="137">
          <cell r="E137" t="str">
            <v>24330 1</v>
          </cell>
          <cell r="F137">
            <v>17</v>
          </cell>
        </row>
        <row r="138">
          <cell r="E138" t="str">
            <v>24331 1</v>
          </cell>
          <cell r="F138">
            <v>17</v>
          </cell>
        </row>
        <row r="139">
          <cell r="E139" t="str">
            <v>24332 D1</v>
          </cell>
          <cell r="F139">
            <v>13</v>
          </cell>
        </row>
        <row r="140">
          <cell r="E140" t="str">
            <v>24333 R1</v>
          </cell>
          <cell r="F140">
            <v>74</v>
          </cell>
        </row>
        <row r="141">
          <cell r="E141" t="str">
            <v>24334 R2</v>
          </cell>
          <cell r="F141">
            <v>74</v>
          </cell>
        </row>
        <row r="142">
          <cell r="E142" t="str">
            <v>24335 R3</v>
          </cell>
          <cell r="F142">
            <v>74</v>
          </cell>
        </row>
        <row r="143">
          <cell r="E143" t="str">
            <v>24336 R4</v>
          </cell>
          <cell r="F143">
            <v>74</v>
          </cell>
        </row>
        <row r="144">
          <cell r="E144" t="str">
            <v>24337 1</v>
          </cell>
          <cell r="F144">
            <v>10.1</v>
          </cell>
        </row>
        <row r="145">
          <cell r="E145" t="str">
            <v>24340 1</v>
          </cell>
          <cell r="F145">
            <v>20.399999999999999</v>
          </cell>
        </row>
        <row r="146">
          <cell r="E146" t="str">
            <v>24341 1</v>
          </cell>
          <cell r="F146">
            <v>20</v>
          </cell>
        </row>
        <row r="147">
          <cell r="E147" t="str">
            <v>24342 1</v>
          </cell>
          <cell r="F147">
            <v>24.7</v>
          </cell>
        </row>
        <row r="148">
          <cell r="E148" t="str">
            <v>24361 3</v>
          </cell>
          <cell r="F148">
            <v>40</v>
          </cell>
        </row>
        <row r="149">
          <cell r="E149" t="str">
            <v>24362 G1</v>
          </cell>
          <cell r="F149">
            <v>29</v>
          </cell>
        </row>
        <row r="150">
          <cell r="E150" t="str">
            <v>24370 1</v>
          </cell>
          <cell r="F150">
            <v>18</v>
          </cell>
        </row>
        <row r="151">
          <cell r="E151" t="str">
            <v>24372 1</v>
          </cell>
          <cell r="F151">
            <v>22.8</v>
          </cell>
        </row>
        <row r="152">
          <cell r="E152" t="str">
            <v>24373 2</v>
          </cell>
          <cell r="F152">
            <v>21.5</v>
          </cell>
        </row>
        <row r="153">
          <cell r="E153" t="str">
            <v>24394 SC</v>
          </cell>
          <cell r="F153">
            <v>0</v>
          </cell>
        </row>
        <row r="154">
          <cell r="E154" t="str">
            <v>24436 1</v>
          </cell>
          <cell r="F154">
            <v>13</v>
          </cell>
        </row>
        <row r="155">
          <cell r="E155" t="str">
            <v>24437 1</v>
          </cell>
          <cell r="F155">
            <v>6.2</v>
          </cell>
        </row>
        <row r="156">
          <cell r="E156" t="str">
            <v>24437 2</v>
          </cell>
          <cell r="F156">
            <v>6.2</v>
          </cell>
        </row>
        <row r="157">
          <cell r="E157" t="str">
            <v>24437 3</v>
          </cell>
          <cell r="F157">
            <v>6.2</v>
          </cell>
        </row>
        <row r="158">
          <cell r="E158" t="str">
            <v>24437 4</v>
          </cell>
          <cell r="F158">
            <v>6.2</v>
          </cell>
        </row>
        <row r="159">
          <cell r="E159" t="str">
            <v>24456 1</v>
          </cell>
          <cell r="F159">
            <v>10</v>
          </cell>
        </row>
        <row r="160">
          <cell r="E160" t="str">
            <v>24457 1</v>
          </cell>
          <cell r="F160">
            <v>21.8</v>
          </cell>
        </row>
        <row r="161">
          <cell r="E161" t="str">
            <v>24458 1</v>
          </cell>
          <cell r="F161">
            <v>95.13</v>
          </cell>
        </row>
        <row r="162">
          <cell r="E162" t="str">
            <v>24459 1</v>
          </cell>
          <cell r="F162">
            <v>40.799999999999997</v>
          </cell>
        </row>
        <row r="163">
          <cell r="E163" t="str">
            <v>24460 1</v>
          </cell>
          <cell r="F163">
            <v>14</v>
          </cell>
        </row>
        <row r="164">
          <cell r="E164" t="str">
            <v>24465 1</v>
          </cell>
          <cell r="F164">
            <v>56</v>
          </cell>
        </row>
        <row r="165">
          <cell r="E165" t="str">
            <v>24481 1</v>
          </cell>
          <cell r="F165">
            <v>18</v>
          </cell>
        </row>
        <row r="166">
          <cell r="E166" t="str">
            <v>24482 1</v>
          </cell>
          <cell r="F166">
            <v>6.6</v>
          </cell>
        </row>
        <row r="167">
          <cell r="E167" t="str">
            <v>24483 1</v>
          </cell>
          <cell r="F167">
            <v>19.399999999999999</v>
          </cell>
        </row>
        <row r="168">
          <cell r="E168" t="str">
            <v>24484 1</v>
          </cell>
          <cell r="F168">
            <v>13.2</v>
          </cell>
        </row>
        <row r="169">
          <cell r="E169" t="str">
            <v>24485 1</v>
          </cell>
          <cell r="F169">
            <v>12.8</v>
          </cell>
        </row>
        <row r="170">
          <cell r="E170" t="str">
            <v>24486 1</v>
          </cell>
          <cell r="F170">
            <v>4.5</v>
          </cell>
        </row>
        <row r="171">
          <cell r="E171" t="str">
            <v>24487 1</v>
          </cell>
          <cell r="F171">
            <v>8</v>
          </cell>
        </row>
        <row r="172">
          <cell r="E172" t="str">
            <v>24491 1</v>
          </cell>
          <cell r="F172">
            <v>0</v>
          </cell>
        </row>
        <row r="173">
          <cell r="E173" t="str">
            <v>24635 1</v>
          </cell>
          <cell r="F173">
            <v>20</v>
          </cell>
        </row>
        <row r="174">
          <cell r="E174" t="str">
            <v>24639 EQ</v>
          </cell>
          <cell r="F174">
            <v>20</v>
          </cell>
        </row>
        <row r="175">
          <cell r="E175" t="str">
            <v>24650 1</v>
          </cell>
          <cell r="F175">
            <v>133.4</v>
          </cell>
        </row>
        <row r="176">
          <cell r="E176" t="str">
            <v>24652 1</v>
          </cell>
          <cell r="F176">
            <v>126</v>
          </cell>
        </row>
        <row r="177">
          <cell r="E177" t="str">
            <v>24654 1</v>
          </cell>
          <cell r="F177">
            <v>133.4</v>
          </cell>
        </row>
        <row r="178">
          <cell r="E178" t="str">
            <v>24658 EQ</v>
          </cell>
          <cell r="F178">
            <v>34.5</v>
          </cell>
        </row>
        <row r="179">
          <cell r="E179" t="str">
            <v>24659 EQ</v>
          </cell>
          <cell r="F179">
            <v>7.5</v>
          </cell>
        </row>
        <row r="180">
          <cell r="E180" t="str">
            <v>24660 EQ</v>
          </cell>
          <cell r="F180">
            <v>42</v>
          </cell>
        </row>
        <row r="181">
          <cell r="E181" t="str">
            <v>24661 EQ</v>
          </cell>
          <cell r="F181">
            <v>43.5</v>
          </cell>
        </row>
        <row r="182">
          <cell r="E182" t="str">
            <v>24662 EQ</v>
          </cell>
          <cell r="F182">
            <v>42</v>
          </cell>
        </row>
        <row r="183">
          <cell r="E183" t="str">
            <v>24663 EQ</v>
          </cell>
          <cell r="F183">
            <v>19.5</v>
          </cell>
        </row>
        <row r="184">
          <cell r="E184" t="str">
            <v>24695 EQ</v>
          </cell>
          <cell r="F184">
            <v>21</v>
          </cell>
        </row>
        <row r="185">
          <cell r="E185" t="str">
            <v>24696 EQ</v>
          </cell>
          <cell r="F185">
            <v>21</v>
          </cell>
        </row>
        <row r="186">
          <cell r="E186" t="str">
            <v>24697 EQ</v>
          </cell>
          <cell r="F186">
            <v>18</v>
          </cell>
        </row>
        <row r="187">
          <cell r="E187" t="str">
            <v>24698 EQ</v>
          </cell>
          <cell r="F187">
            <v>18</v>
          </cell>
        </row>
        <row r="188">
          <cell r="E188" t="str">
            <v>24699 EQ</v>
          </cell>
          <cell r="F188">
            <v>24</v>
          </cell>
        </row>
        <row r="189">
          <cell r="E189" t="str">
            <v>24703 7</v>
          </cell>
          <cell r="F189">
            <v>24</v>
          </cell>
        </row>
        <row r="190">
          <cell r="E190" t="str">
            <v>24704 8</v>
          </cell>
          <cell r="F190">
            <v>24</v>
          </cell>
        </row>
        <row r="191">
          <cell r="E191" t="str">
            <v>24705 9</v>
          </cell>
          <cell r="F191">
            <v>24</v>
          </cell>
        </row>
        <row r="192">
          <cell r="E192" t="str">
            <v>24708 1</v>
          </cell>
          <cell r="F192">
            <v>47</v>
          </cell>
        </row>
        <row r="193">
          <cell r="E193" t="str">
            <v>24709 26</v>
          </cell>
          <cell r="F193">
            <v>13.3</v>
          </cell>
        </row>
        <row r="194">
          <cell r="E194" t="str">
            <v>24710 34</v>
          </cell>
          <cell r="F194">
            <v>15.9</v>
          </cell>
        </row>
        <row r="195">
          <cell r="E195" t="str">
            <v>24711 1</v>
          </cell>
          <cell r="F195">
            <v>32.200000000000003</v>
          </cell>
        </row>
        <row r="196">
          <cell r="E196" t="str">
            <v>24712 2</v>
          </cell>
          <cell r="F196">
            <v>30</v>
          </cell>
        </row>
        <row r="197">
          <cell r="E197" t="str">
            <v>24713 3</v>
          </cell>
          <cell r="F197">
            <v>30</v>
          </cell>
        </row>
        <row r="198">
          <cell r="E198" t="str">
            <v>24714 R1</v>
          </cell>
          <cell r="F198">
            <v>65</v>
          </cell>
        </row>
        <row r="199">
          <cell r="E199" t="str">
            <v>24715 R2</v>
          </cell>
          <cell r="F199">
            <v>65</v>
          </cell>
        </row>
        <row r="200">
          <cell r="E200" t="str">
            <v>24718 R3</v>
          </cell>
          <cell r="F200">
            <v>66.5</v>
          </cell>
        </row>
        <row r="201">
          <cell r="E201" t="str">
            <v>24719 R3</v>
          </cell>
          <cell r="F201">
            <v>108</v>
          </cell>
        </row>
        <row r="202">
          <cell r="E202" t="str">
            <v>24720 R4</v>
          </cell>
          <cell r="F202">
            <v>66.5</v>
          </cell>
        </row>
        <row r="203">
          <cell r="E203" t="str">
            <v>24721 R4</v>
          </cell>
          <cell r="F203">
            <v>108</v>
          </cell>
        </row>
        <row r="204">
          <cell r="E204" t="str">
            <v>24726 1</v>
          </cell>
          <cell r="F204">
            <v>30</v>
          </cell>
        </row>
        <row r="205">
          <cell r="E205" t="str">
            <v>24726 2</v>
          </cell>
          <cell r="F205">
            <v>30</v>
          </cell>
        </row>
        <row r="206">
          <cell r="E206" t="str">
            <v>24733 1</v>
          </cell>
          <cell r="F206">
            <v>55</v>
          </cell>
        </row>
        <row r="207">
          <cell r="E207" t="str">
            <v>24734 R3</v>
          </cell>
          <cell r="F207">
            <v>66.5</v>
          </cell>
        </row>
        <row r="208">
          <cell r="E208" t="str">
            <v>24735 R4</v>
          </cell>
          <cell r="F208">
            <v>66.5</v>
          </cell>
        </row>
        <row r="209">
          <cell r="E209" t="str">
            <v>24737 8</v>
          </cell>
          <cell r="F209">
            <v>89</v>
          </cell>
        </row>
        <row r="210">
          <cell r="E210" t="str">
            <v>24738 9</v>
          </cell>
          <cell r="F210">
            <v>89</v>
          </cell>
        </row>
        <row r="211">
          <cell r="E211" t="str">
            <v>24744 4</v>
          </cell>
          <cell r="F211">
            <v>30</v>
          </cell>
        </row>
        <row r="212">
          <cell r="E212" t="str">
            <v>24745 5</v>
          </cell>
          <cell r="F212">
            <v>30</v>
          </cell>
        </row>
        <row r="213">
          <cell r="E213" t="str">
            <v>24746 6</v>
          </cell>
          <cell r="F213">
            <v>30</v>
          </cell>
        </row>
        <row r="214">
          <cell r="E214" t="str">
            <v>24747 1</v>
          </cell>
          <cell r="F214">
            <v>59</v>
          </cell>
        </row>
        <row r="215">
          <cell r="E215" t="str">
            <v>24751 1</v>
          </cell>
          <cell r="F215">
            <v>20</v>
          </cell>
        </row>
        <row r="216">
          <cell r="E216" t="str">
            <v>24752 2</v>
          </cell>
          <cell r="F216">
            <v>32.6</v>
          </cell>
        </row>
        <row r="217">
          <cell r="E217" t="str">
            <v>24754 3</v>
          </cell>
          <cell r="F217">
            <v>34.200000000000003</v>
          </cell>
        </row>
        <row r="218">
          <cell r="E218" t="str">
            <v>24755 4</v>
          </cell>
          <cell r="F218">
            <v>34.200000000000003</v>
          </cell>
        </row>
        <row r="219">
          <cell r="E219" t="str">
            <v>24756 5</v>
          </cell>
          <cell r="F219">
            <v>34.200000000000003</v>
          </cell>
        </row>
        <row r="220">
          <cell r="E220" t="str">
            <v>24757 6</v>
          </cell>
          <cell r="F220">
            <v>35</v>
          </cell>
        </row>
        <row r="221">
          <cell r="E221" t="str">
            <v>24758 7</v>
          </cell>
          <cell r="F221">
            <v>35</v>
          </cell>
        </row>
        <row r="222">
          <cell r="E222" t="str">
            <v>24783 1</v>
          </cell>
          <cell r="F222">
            <v>30</v>
          </cell>
        </row>
        <row r="223">
          <cell r="E223" t="str">
            <v>24784 1</v>
          </cell>
          <cell r="F223">
            <v>3.7</v>
          </cell>
        </row>
        <row r="224">
          <cell r="E224" t="str">
            <v>24787 1</v>
          </cell>
          <cell r="F224">
            <v>10.9</v>
          </cell>
        </row>
        <row r="225">
          <cell r="E225" t="str">
            <v>24798 1</v>
          </cell>
          <cell r="F225">
            <v>156</v>
          </cell>
        </row>
        <row r="226">
          <cell r="E226" t="str">
            <v>24799 2</v>
          </cell>
          <cell r="F226">
            <v>156</v>
          </cell>
        </row>
        <row r="227">
          <cell r="E227" t="str">
            <v>24815 G1</v>
          </cell>
          <cell r="F227">
            <v>8.6999999999999993</v>
          </cell>
        </row>
        <row r="228">
          <cell r="E228" t="str">
            <v>24815 G2</v>
          </cell>
          <cell r="F228">
            <v>3</v>
          </cell>
        </row>
        <row r="229">
          <cell r="E229" t="str">
            <v>24815 G3</v>
          </cell>
          <cell r="F229">
            <v>6.8</v>
          </cell>
        </row>
        <row r="230">
          <cell r="E230" t="str">
            <v>24815 PC</v>
          </cell>
          <cell r="F230">
            <v>2.1</v>
          </cell>
        </row>
        <row r="231">
          <cell r="E231" t="str">
            <v>24815 QF</v>
          </cell>
          <cell r="F231">
            <v>144.80000000000001</v>
          </cell>
        </row>
        <row r="232">
          <cell r="E232" t="str">
            <v>24815 W2</v>
          </cell>
          <cell r="F232">
            <v>16.5</v>
          </cell>
        </row>
        <row r="233">
          <cell r="E233" t="str">
            <v>24815 W3</v>
          </cell>
          <cell r="F233">
            <v>11.6</v>
          </cell>
        </row>
        <row r="234">
          <cell r="E234" t="str">
            <v>24839 1</v>
          </cell>
          <cell r="F234">
            <v>45</v>
          </cell>
        </row>
        <row r="235">
          <cell r="E235" t="str">
            <v>24840 1</v>
          </cell>
          <cell r="F235">
            <v>11</v>
          </cell>
        </row>
        <row r="236">
          <cell r="E236" t="str">
            <v>24841 1</v>
          </cell>
          <cell r="F236">
            <v>11</v>
          </cell>
        </row>
        <row r="237">
          <cell r="E237" t="str">
            <v>24842 1</v>
          </cell>
          <cell r="F237">
            <v>11</v>
          </cell>
        </row>
        <row r="238">
          <cell r="E238" t="str">
            <v>24843 1</v>
          </cell>
          <cell r="F238">
            <v>11</v>
          </cell>
        </row>
        <row r="239">
          <cell r="E239" t="str">
            <v>24861 G3</v>
          </cell>
          <cell r="F239">
            <v>105.71</v>
          </cell>
        </row>
        <row r="240">
          <cell r="E240" t="str">
            <v>24862 G2</v>
          </cell>
          <cell r="F240">
            <v>24.27</v>
          </cell>
        </row>
        <row r="241">
          <cell r="E241" t="str">
            <v>24863 G1</v>
          </cell>
          <cell r="F241">
            <v>124.41</v>
          </cell>
        </row>
        <row r="242">
          <cell r="E242" t="str">
            <v>24905 R1</v>
          </cell>
          <cell r="F242">
            <v>32.5</v>
          </cell>
        </row>
        <row r="243">
          <cell r="E243" t="str">
            <v>24906 R2</v>
          </cell>
          <cell r="F243">
            <v>32.5</v>
          </cell>
        </row>
        <row r="244">
          <cell r="E244" t="str">
            <v>24907 R3</v>
          </cell>
          <cell r="F244">
            <v>44.5</v>
          </cell>
        </row>
        <row r="245">
          <cell r="E245" t="str">
            <v>24908 R4</v>
          </cell>
          <cell r="F245">
            <v>44.5</v>
          </cell>
        </row>
        <row r="246">
          <cell r="E246" t="str">
            <v>24921 1</v>
          </cell>
          <cell r="F246">
            <v>166</v>
          </cell>
        </row>
        <row r="247">
          <cell r="E247" t="str">
            <v>24922 1</v>
          </cell>
          <cell r="F247">
            <v>166</v>
          </cell>
        </row>
        <row r="248">
          <cell r="E248" t="str">
            <v>24923 1</v>
          </cell>
          <cell r="F248">
            <v>207.5</v>
          </cell>
        </row>
        <row r="249">
          <cell r="E249" t="str">
            <v>24924 1</v>
          </cell>
          <cell r="F249">
            <v>166</v>
          </cell>
        </row>
        <row r="250">
          <cell r="E250" t="str">
            <v>24925 1</v>
          </cell>
          <cell r="F250">
            <v>166</v>
          </cell>
        </row>
        <row r="251">
          <cell r="E251" t="str">
            <v>24926 1</v>
          </cell>
          <cell r="F251">
            <v>264.7</v>
          </cell>
        </row>
        <row r="252">
          <cell r="E252" t="str">
            <v>24967 PV</v>
          </cell>
          <cell r="F252">
            <v>22.68</v>
          </cell>
        </row>
        <row r="253">
          <cell r="E253" t="str">
            <v>24968 PV</v>
          </cell>
          <cell r="F253">
            <v>226.8</v>
          </cell>
        </row>
        <row r="254">
          <cell r="E254" t="str">
            <v>24969 PV</v>
          </cell>
          <cell r="F254">
            <v>80.64</v>
          </cell>
        </row>
        <row r="255">
          <cell r="E255" t="str">
            <v>24970 PV</v>
          </cell>
          <cell r="F255">
            <v>219.1</v>
          </cell>
        </row>
        <row r="256">
          <cell r="E256" t="str">
            <v>24976 1</v>
          </cell>
          <cell r="F256">
            <v>250</v>
          </cell>
        </row>
        <row r="257">
          <cell r="E257" t="str">
            <v>24977 1</v>
          </cell>
          <cell r="F257">
            <v>140</v>
          </cell>
        </row>
        <row r="258">
          <cell r="E258" t="str">
            <v>24978 1</v>
          </cell>
          <cell r="F258">
            <v>140</v>
          </cell>
        </row>
        <row r="259">
          <cell r="E259" t="str">
            <v>24982 1</v>
          </cell>
          <cell r="F259">
            <v>125</v>
          </cell>
        </row>
        <row r="260">
          <cell r="E260" t="str">
            <v>24983 2</v>
          </cell>
          <cell r="F260">
            <v>125</v>
          </cell>
        </row>
        <row r="261">
          <cell r="E261" t="str">
            <v>24984 3</v>
          </cell>
          <cell r="F261">
            <v>125</v>
          </cell>
        </row>
        <row r="262">
          <cell r="E262" t="str">
            <v>24985 4</v>
          </cell>
          <cell r="F262">
            <v>110</v>
          </cell>
        </row>
        <row r="263">
          <cell r="E263" t="str">
            <v>25008 2</v>
          </cell>
          <cell r="F263">
            <v>151.9</v>
          </cell>
        </row>
        <row r="264">
          <cell r="E264" t="str">
            <v>25009 1</v>
          </cell>
          <cell r="F264">
            <v>148.1</v>
          </cell>
        </row>
        <row r="265">
          <cell r="E265" t="str">
            <v>25042 1</v>
          </cell>
          <cell r="F265">
            <v>44.83</v>
          </cell>
        </row>
        <row r="266">
          <cell r="E266" t="str">
            <v>25043 1</v>
          </cell>
          <cell r="F266">
            <v>42.42</v>
          </cell>
        </row>
        <row r="267">
          <cell r="E267" t="str">
            <v>25052 EQ</v>
          </cell>
          <cell r="F267">
            <v>20.02</v>
          </cell>
        </row>
        <row r="268">
          <cell r="E268" t="str">
            <v>25054 EQ</v>
          </cell>
          <cell r="F268">
            <v>20.02</v>
          </cell>
        </row>
        <row r="269">
          <cell r="E269" t="str">
            <v>25056 EQ</v>
          </cell>
          <cell r="F269">
            <v>20</v>
          </cell>
        </row>
        <row r="270">
          <cell r="E270" t="str">
            <v>25058 EQ</v>
          </cell>
          <cell r="F270">
            <v>15</v>
          </cell>
        </row>
        <row r="271">
          <cell r="E271" t="str">
            <v>25069 EQ</v>
          </cell>
          <cell r="F271">
            <v>20</v>
          </cell>
        </row>
        <row r="272">
          <cell r="E272" t="str">
            <v>25070 EQ</v>
          </cell>
          <cell r="F272">
            <v>14</v>
          </cell>
        </row>
        <row r="273">
          <cell r="E273" t="str">
            <v>25071 EQ</v>
          </cell>
          <cell r="F273">
            <v>6</v>
          </cell>
        </row>
        <row r="274">
          <cell r="E274" t="str">
            <v>25075 EQ</v>
          </cell>
          <cell r="F274">
            <v>20</v>
          </cell>
        </row>
        <row r="275">
          <cell r="E275" t="str">
            <v>25076 EQ</v>
          </cell>
          <cell r="F275">
            <v>50</v>
          </cell>
        </row>
        <row r="276">
          <cell r="E276" t="str">
            <v>25080 EQ</v>
          </cell>
          <cell r="F276">
            <v>13.2</v>
          </cell>
        </row>
        <row r="277">
          <cell r="E277" t="str">
            <v>25081 EQ</v>
          </cell>
          <cell r="F277">
            <v>12</v>
          </cell>
        </row>
        <row r="278">
          <cell r="E278" t="str">
            <v>25082 EQ</v>
          </cell>
          <cell r="F278">
            <v>20</v>
          </cell>
        </row>
        <row r="279">
          <cell r="E279" t="str">
            <v>25083 EQ</v>
          </cell>
          <cell r="F279">
            <v>20</v>
          </cell>
        </row>
        <row r="280">
          <cell r="E280" t="str">
            <v>25086 EQ</v>
          </cell>
          <cell r="F280">
            <v>20</v>
          </cell>
        </row>
        <row r="281">
          <cell r="E281" t="str">
            <v>25089 EQ</v>
          </cell>
          <cell r="F281">
            <v>20</v>
          </cell>
        </row>
        <row r="282">
          <cell r="E282" t="str">
            <v>25099 1</v>
          </cell>
          <cell r="F282">
            <v>165</v>
          </cell>
        </row>
        <row r="283">
          <cell r="E283" t="str">
            <v>25101 1</v>
          </cell>
          <cell r="F283">
            <v>195</v>
          </cell>
        </row>
        <row r="284">
          <cell r="E284" t="str">
            <v>25102 1</v>
          </cell>
          <cell r="F284">
            <v>165</v>
          </cell>
        </row>
        <row r="285">
          <cell r="E285" t="str">
            <v>25104 1</v>
          </cell>
          <cell r="F285">
            <v>48</v>
          </cell>
        </row>
        <row r="286">
          <cell r="E286" t="str">
            <v>25104 2</v>
          </cell>
          <cell r="F286">
            <v>10</v>
          </cell>
        </row>
        <row r="287">
          <cell r="E287" t="str">
            <v>25113 1</v>
          </cell>
          <cell r="F287">
            <v>154.97999999999999</v>
          </cell>
        </row>
        <row r="288">
          <cell r="E288" t="str">
            <v>25119 1</v>
          </cell>
          <cell r="F288">
            <v>93.6</v>
          </cell>
        </row>
        <row r="289">
          <cell r="E289" t="str">
            <v>25208 1</v>
          </cell>
          <cell r="F289">
            <v>48</v>
          </cell>
        </row>
        <row r="290">
          <cell r="E290" t="str">
            <v>25211 1</v>
          </cell>
          <cell r="F290">
            <v>60.5</v>
          </cell>
        </row>
        <row r="291">
          <cell r="E291" t="str">
            <v>25212 2</v>
          </cell>
          <cell r="F291">
            <v>60.5</v>
          </cell>
        </row>
        <row r="292">
          <cell r="E292" t="str">
            <v>25213 3</v>
          </cell>
          <cell r="F292">
            <v>60.5</v>
          </cell>
        </row>
        <row r="293">
          <cell r="E293" t="str">
            <v>25214 4</v>
          </cell>
          <cell r="F293">
            <v>60.5</v>
          </cell>
        </row>
        <row r="294">
          <cell r="E294" t="str">
            <v>25301 1</v>
          </cell>
          <cell r="F294">
            <v>47.2</v>
          </cell>
        </row>
        <row r="295">
          <cell r="E295" t="str">
            <v>25302 1</v>
          </cell>
          <cell r="F295">
            <v>47.2</v>
          </cell>
        </row>
        <row r="296">
          <cell r="E296" t="str">
            <v>25303 1</v>
          </cell>
          <cell r="F296">
            <v>47.2</v>
          </cell>
        </row>
        <row r="297">
          <cell r="E297" t="str">
            <v>25411 1</v>
          </cell>
          <cell r="F297">
            <v>0</v>
          </cell>
        </row>
        <row r="298">
          <cell r="E298" t="str">
            <v>25411 2</v>
          </cell>
          <cell r="F298">
            <v>0</v>
          </cell>
        </row>
        <row r="299">
          <cell r="E299" t="str">
            <v>25411 3</v>
          </cell>
          <cell r="F299">
            <v>0</v>
          </cell>
        </row>
        <row r="300">
          <cell r="E300" t="str">
            <v>25411 4</v>
          </cell>
          <cell r="F300">
            <v>0</v>
          </cell>
        </row>
        <row r="301">
          <cell r="E301" t="str">
            <v>25412 5</v>
          </cell>
          <cell r="F301">
            <v>0</v>
          </cell>
        </row>
        <row r="302">
          <cell r="E302" t="str">
            <v>25412 6</v>
          </cell>
          <cell r="F302">
            <v>0</v>
          </cell>
        </row>
        <row r="303">
          <cell r="E303" t="str">
            <v>25412 7</v>
          </cell>
          <cell r="F303">
            <v>0</v>
          </cell>
        </row>
        <row r="304">
          <cell r="E304" t="str">
            <v>25412 8</v>
          </cell>
          <cell r="F304">
            <v>0</v>
          </cell>
        </row>
        <row r="305">
          <cell r="E305" t="str">
            <v>25412 9</v>
          </cell>
          <cell r="F305">
            <v>0</v>
          </cell>
        </row>
        <row r="306">
          <cell r="E306" t="str">
            <v>25413 1</v>
          </cell>
          <cell r="F306">
            <v>0</v>
          </cell>
        </row>
        <row r="307">
          <cell r="E307" t="str">
            <v>25413 2</v>
          </cell>
          <cell r="F307">
            <v>0</v>
          </cell>
        </row>
        <row r="308">
          <cell r="E308" t="str">
            <v>25413 3</v>
          </cell>
          <cell r="F308">
            <v>0</v>
          </cell>
        </row>
        <row r="309">
          <cell r="E309" t="str">
            <v>25413 4</v>
          </cell>
          <cell r="F309">
            <v>0</v>
          </cell>
        </row>
        <row r="310">
          <cell r="E310" t="str">
            <v>25414 5</v>
          </cell>
          <cell r="F310">
            <v>0</v>
          </cell>
        </row>
        <row r="311">
          <cell r="E311" t="str">
            <v>25414 6</v>
          </cell>
          <cell r="F311">
            <v>0</v>
          </cell>
        </row>
        <row r="312">
          <cell r="E312" t="str">
            <v>25414 7</v>
          </cell>
          <cell r="F312">
            <v>0</v>
          </cell>
        </row>
        <row r="313">
          <cell r="E313" t="str">
            <v>25414 8</v>
          </cell>
          <cell r="F313">
            <v>0</v>
          </cell>
        </row>
        <row r="314">
          <cell r="E314" t="str">
            <v>25414 9</v>
          </cell>
          <cell r="F314">
            <v>0</v>
          </cell>
        </row>
        <row r="315">
          <cell r="E315" t="str">
            <v>25415 1</v>
          </cell>
          <cell r="F315">
            <v>0</v>
          </cell>
        </row>
        <row r="316">
          <cell r="E316" t="str">
            <v>25415 2</v>
          </cell>
          <cell r="F316">
            <v>0</v>
          </cell>
        </row>
        <row r="317">
          <cell r="E317" t="str">
            <v>25415 3</v>
          </cell>
          <cell r="F317">
            <v>0</v>
          </cell>
        </row>
        <row r="318">
          <cell r="E318" t="str">
            <v>25415 4</v>
          </cell>
          <cell r="F318">
            <v>0</v>
          </cell>
        </row>
        <row r="319">
          <cell r="E319" t="str">
            <v>25416 5</v>
          </cell>
          <cell r="F319">
            <v>0</v>
          </cell>
        </row>
        <row r="320">
          <cell r="E320" t="str">
            <v>25416 6</v>
          </cell>
          <cell r="F320">
            <v>0</v>
          </cell>
        </row>
        <row r="321">
          <cell r="E321" t="str">
            <v>25416 7</v>
          </cell>
          <cell r="F321">
            <v>0</v>
          </cell>
        </row>
        <row r="322">
          <cell r="E322" t="str">
            <v>25416 8</v>
          </cell>
          <cell r="F322">
            <v>0</v>
          </cell>
        </row>
        <row r="323">
          <cell r="E323" t="str">
            <v>25416 9</v>
          </cell>
          <cell r="F323">
            <v>0</v>
          </cell>
        </row>
        <row r="324">
          <cell r="E324" t="str">
            <v>25417 1</v>
          </cell>
          <cell r="F324">
            <v>0</v>
          </cell>
        </row>
        <row r="325">
          <cell r="E325" t="str">
            <v>25417 2</v>
          </cell>
          <cell r="F325">
            <v>0</v>
          </cell>
        </row>
        <row r="326">
          <cell r="E326" t="str">
            <v>25417 3</v>
          </cell>
          <cell r="F326">
            <v>0</v>
          </cell>
        </row>
        <row r="327">
          <cell r="E327" t="str">
            <v>25417 4</v>
          </cell>
          <cell r="F327">
            <v>0</v>
          </cell>
        </row>
        <row r="328">
          <cell r="E328" t="str">
            <v>25418 5</v>
          </cell>
          <cell r="F328">
            <v>0</v>
          </cell>
        </row>
        <row r="329">
          <cell r="E329" t="str">
            <v>25418 6</v>
          </cell>
          <cell r="F329">
            <v>0</v>
          </cell>
        </row>
        <row r="330">
          <cell r="E330" t="str">
            <v>25418 7</v>
          </cell>
          <cell r="F330">
            <v>0</v>
          </cell>
        </row>
        <row r="331">
          <cell r="E331" t="str">
            <v>25418 8</v>
          </cell>
          <cell r="F331">
            <v>0</v>
          </cell>
        </row>
        <row r="332">
          <cell r="E332" t="str">
            <v>25418 9</v>
          </cell>
          <cell r="F332">
            <v>0</v>
          </cell>
        </row>
        <row r="333">
          <cell r="E333" t="str">
            <v>25419 1</v>
          </cell>
          <cell r="F333">
            <v>0</v>
          </cell>
        </row>
        <row r="334">
          <cell r="E334" t="str">
            <v>25419 2</v>
          </cell>
          <cell r="F334">
            <v>0</v>
          </cell>
        </row>
        <row r="335">
          <cell r="E335" t="str">
            <v>25419 3</v>
          </cell>
          <cell r="F335">
            <v>0</v>
          </cell>
        </row>
        <row r="336">
          <cell r="E336" t="str">
            <v>25419 4</v>
          </cell>
          <cell r="F336">
            <v>0</v>
          </cell>
        </row>
        <row r="337">
          <cell r="E337" t="str">
            <v>25420 5</v>
          </cell>
          <cell r="F337">
            <v>0</v>
          </cell>
        </row>
        <row r="338">
          <cell r="E338" t="str">
            <v>25420 6</v>
          </cell>
          <cell r="F338">
            <v>0</v>
          </cell>
        </row>
        <row r="339">
          <cell r="E339" t="str">
            <v>25420 7</v>
          </cell>
          <cell r="F339">
            <v>0</v>
          </cell>
        </row>
        <row r="340">
          <cell r="E340" t="str">
            <v>25420 8</v>
          </cell>
          <cell r="F340">
            <v>0</v>
          </cell>
        </row>
        <row r="341">
          <cell r="E341" t="str">
            <v>25420 9</v>
          </cell>
          <cell r="F341">
            <v>0</v>
          </cell>
        </row>
        <row r="342">
          <cell r="E342" t="str">
            <v>25422 1</v>
          </cell>
          <cell r="F342">
            <v>23.9</v>
          </cell>
        </row>
        <row r="343">
          <cell r="E343" t="str">
            <v>25424 2</v>
          </cell>
          <cell r="F343">
            <v>3.3</v>
          </cell>
        </row>
        <row r="344">
          <cell r="E344" t="str">
            <v>25424 3</v>
          </cell>
          <cell r="F344">
            <v>3.3</v>
          </cell>
        </row>
        <row r="345">
          <cell r="E345" t="str">
            <v>25424 4</v>
          </cell>
          <cell r="F345">
            <v>3.3</v>
          </cell>
        </row>
        <row r="346">
          <cell r="E346" t="str">
            <v>25425 6</v>
          </cell>
          <cell r="F346">
            <v>3.3</v>
          </cell>
        </row>
        <row r="347">
          <cell r="E347" t="str">
            <v>25425 7</v>
          </cell>
          <cell r="F347">
            <v>3.3</v>
          </cell>
        </row>
        <row r="348">
          <cell r="E348" t="str">
            <v>25425 8</v>
          </cell>
          <cell r="F348">
            <v>3.3</v>
          </cell>
        </row>
        <row r="349">
          <cell r="E349" t="str">
            <v>25426 10</v>
          </cell>
          <cell r="F349">
            <v>3.3</v>
          </cell>
        </row>
        <row r="350">
          <cell r="E350" t="str">
            <v>25426 11</v>
          </cell>
          <cell r="F350">
            <v>3.3</v>
          </cell>
        </row>
        <row r="351">
          <cell r="E351" t="str">
            <v>25426 12</v>
          </cell>
          <cell r="F351">
            <v>3.3</v>
          </cell>
        </row>
        <row r="352">
          <cell r="E352" t="str">
            <v>25510 LP</v>
          </cell>
          <cell r="F352">
            <v>14</v>
          </cell>
        </row>
        <row r="353">
          <cell r="E353" t="str">
            <v>25603 3</v>
          </cell>
          <cell r="F353">
            <v>80</v>
          </cell>
        </row>
        <row r="354">
          <cell r="E354" t="str">
            <v>25604 4</v>
          </cell>
          <cell r="F354">
            <v>80</v>
          </cell>
        </row>
        <row r="355">
          <cell r="E355" t="str">
            <v>25605 1</v>
          </cell>
          <cell r="F355">
            <v>0</v>
          </cell>
        </row>
        <row r="356">
          <cell r="E356" t="str">
            <v>25606 2</v>
          </cell>
          <cell r="F356">
            <v>0</v>
          </cell>
        </row>
        <row r="357">
          <cell r="E357" t="str">
            <v>25607 3</v>
          </cell>
          <cell r="F357">
            <v>0</v>
          </cell>
        </row>
        <row r="358">
          <cell r="E358" t="str">
            <v>25607 5</v>
          </cell>
          <cell r="F358">
            <v>0</v>
          </cell>
        </row>
        <row r="359">
          <cell r="E359" t="str">
            <v>25608 4</v>
          </cell>
          <cell r="F359">
            <v>0</v>
          </cell>
        </row>
        <row r="360">
          <cell r="E360" t="str">
            <v>25608 6</v>
          </cell>
          <cell r="F360">
            <v>0</v>
          </cell>
        </row>
        <row r="361">
          <cell r="E361" t="str">
            <v>25609 7</v>
          </cell>
          <cell r="F361">
            <v>0</v>
          </cell>
        </row>
        <row r="362">
          <cell r="E362" t="str">
            <v>25609 9</v>
          </cell>
          <cell r="F362">
            <v>0</v>
          </cell>
        </row>
        <row r="363">
          <cell r="E363" t="str">
            <v>25610 10</v>
          </cell>
          <cell r="F363">
            <v>0</v>
          </cell>
        </row>
        <row r="364">
          <cell r="E364" t="str">
            <v>25610 8</v>
          </cell>
          <cell r="F364">
            <v>0</v>
          </cell>
        </row>
        <row r="365">
          <cell r="E365" t="str">
            <v>25611 11</v>
          </cell>
          <cell r="F365">
            <v>0</v>
          </cell>
        </row>
        <row r="366">
          <cell r="E366" t="str">
            <v>25611 13</v>
          </cell>
          <cell r="F366">
            <v>0</v>
          </cell>
        </row>
        <row r="367">
          <cell r="E367" t="str">
            <v>25612 12</v>
          </cell>
          <cell r="F367">
            <v>0</v>
          </cell>
        </row>
        <row r="368">
          <cell r="E368" t="str">
            <v>25612 14</v>
          </cell>
          <cell r="F368">
            <v>0</v>
          </cell>
        </row>
        <row r="369">
          <cell r="E369" t="str">
            <v>25614 1</v>
          </cell>
          <cell r="F369">
            <v>0</v>
          </cell>
        </row>
        <row r="370">
          <cell r="E370" t="str">
            <v>25614 2</v>
          </cell>
          <cell r="F370">
            <v>0</v>
          </cell>
        </row>
        <row r="371">
          <cell r="E371" t="str">
            <v>25614 3</v>
          </cell>
          <cell r="F371">
            <v>0</v>
          </cell>
        </row>
        <row r="372">
          <cell r="E372" t="str">
            <v>25614 4</v>
          </cell>
          <cell r="F372">
            <v>0</v>
          </cell>
        </row>
        <row r="373">
          <cell r="E373" t="str">
            <v>25615 5</v>
          </cell>
          <cell r="F373">
            <v>0</v>
          </cell>
        </row>
        <row r="374">
          <cell r="E374" t="str">
            <v>25615 6</v>
          </cell>
          <cell r="F374">
            <v>0</v>
          </cell>
        </row>
        <row r="375">
          <cell r="E375" t="str">
            <v>25615 7</v>
          </cell>
          <cell r="F375">
            <v>0</v>
          </cell>
        </row>
        <row r="376">
          <cell r="E376" t="str">
            <v>25615 8</v>
          </cell>
          <cell r="F376">
            <v>0</v>
          </cell>
        </row>
        <row r="377">
          <cell r="E377" t="str">
            <v>25617 1</v>
          </cell>
          <cell r="F377">
            <v>0</v>
          </cell>
        </row>
        <row r="378">
          <cell r="E378" t="str">
            <v>25617 2</v>
          </cell>
          <cell r="F378">
            <v>0</v>
          </cell>
        </row>
        <row r="379">
          <cell r="E379" t="str">
            <v>25617 3</v>
          </cell>
          <cell r="F379">
            <v>0</v>
          </cell>
        </row>
        <row r="380">
          <cell r="E380" t="str">
            <v>25618 4</v>
          </cell>
          <cell r="F380">
            <v>0</v>
          </cell>
        </row>
        <row r="381">
          <cell r="E381" t="str">
            <v>25618 5</v>
          </cell>
          <cell r="F381">
            <v>0</v>
          </cell>
        </row>
        <row r="382">
          <cell r="E382" t="str">
            <v>25618 6</v>
          </cell>
          <cell r="F382">
            <v>0</v>
          </cell>
        </row>
        <row r="383">
          <cell r="E383" t="str">
            <v>25619 7</v>
          </cell>
          <cell r="F383">
            <v>0</v>
          </cell>
        </row>
        <row r="384">
          <cell r="E384" t="str">
            <v>25619 8</v>
          </cell>
          <cell r="F384">
            <v>0</v>
          </cell>
        </row>
        <row r="385">
          <cell r="E385" t="str">
            <v>25620 9</v>
          </cell>
          <cell r="F385">
            <v>0</v>
          </cell>
        </row>
        <row r="386">
          <cell r="E386" t="str">
            <v>25632 QF</v>
          </cell>
          <cell r="F386">
            <v>22.5</v>
          </cell>
        </row>
        <row r="387">
          <cell r="E387" t="str">
            <v>25633 QF</v>
          </cell>
          <cell r="F387">
            <v>20</v>
          </cell>
        </row>
        <row r="388">
          <cell r="E388" t="str">
            <v>25634 QF</v>
          </cell>
          <cell r="F388">
            <v>17.100000000000001</v>
          </cell>
        </row>
        <row r="389">
          <cell r="E389" t="str">
            <v>25634 W5</v>
          </cell>
          <cell r="F389">
            <v>3.7</v>
          </cell>
        </row>
        <row r="390">
          <cell r="E390" t="str">
            <v>25635 Q1</v>
          </cell>
          <cell r="F390">
            <v>32.9</v>
          </cell>
        </row>
        <row r="391">
          <cell r="E391" t="str">
            <v>25635 Q2</v>
          </cell>
          <cell r="F391">
            <v>15.1</v>
          </cell>
        </row>
        <row r="392">
          <cell r="E392" t="str">
            <v>25636 Q1</v>
          </cell>
          <cell r="F392">
            <v>6.3</v>
          </cell>
        </row>
        <row r="393">
          <cell r="E393" t="str">
            <v>25636 Q2</v>
          </cell>
          <cell r="F393">
            <v>6.6</v>
          </cell>
        </row>
        <row r="394">
          <cell r="E394" t="str">
            <v>25637 QF</v>
          </cell>
          <cell r="F394">
            <v>40</v>
          </cell>
        </row>
        <row r="395">
          <cell r="E395" t="str">
            <v>25639 QF</v>
          </cell>
          <cell r="F395">
            <v>27</v>
          </cell>
        </row>
        <row r="396">
          <cell r="E396" t="str">
            <v>25640 QF</v>
          </cell>
          <cell r="F396">
            <v>30</v>
          </cell>
        </row>
        <row r="397">
          <cell r="E397" t="str">
            <v>25645 EU</v>
          </cell>
          <cell r="F397">
            <v>16.899999999999999</v>
          </cell>
        </row>
        <row r="398">
          <cell r="E398" t="str">
            <v>25645 Q1</v>
          </cell>
          <cell r="F398">
            <v>25.5</v>
          </cell>
        </row>
        <row r="399">
          <cell r="E399" t="str">
            <v>25645 Q2</v>
          </cell>
          <cell r="F399">
            <v>19.3</v>
          </cell>
        </row>
        <row r="400">
          <cell r="E400" t="str">
            <v>25646 Q1</v>
          </cell>
          <cell r="F400">
            <v>3</v>
          </cell>
        </row>
        <row r="401">
          <cell r="E401" t="str">
            <v>25646 Q2</v>
          </cell>
          <cell r="F401">
            <v>28</v>
          </cell>
        </row>
        <row r="402">
          <cell r="E402" t="str">
            <v>25648 1</v>
          </cell>
          <cell r="F402">
            <v>60</v>
          </cell>
        </row>
        <row r="403">
          <cell r="E403" t="str">
            <v>25649 2</v>
          </cell>
          <cell r="F403">
            <v>60</v>
          </cell>
        </row>
        <row r="404">
          <cell r="E404" t="str">
            <v>25651 1</v>
          </cell>
          <cell r="F404">
            <v>38</v>
          </cell>
        </row>
        <row r="405">
          <cell r="E405" t="str">
            <v>25652 2</v>
          </cell>
          <cell r="F405">
            <v>38</v>
          </cell>
        </row>
        <row r="406">
          <cell r="E406" t="str">
            <v>25653 1</v>
          </cell>
          <cell r="F406">
            <v>19.7</v>
          </cell>
        </row>
        <row r="407">
          <cell r="E407" t="str">
            <v>25657 1</v>
          </cell>
          <cell r="F407">
            <v>30</v>
          </cell>
        </row>
        <row r="408">
          <cell r="E408" t="str">
            <v>25658 2</v>
          </cell>
          <cell r="F408">
            <v>30</v>
          </cell>
        </row>
        <row r="409">
          <cell r="E409" t="str">
            <v>25659 3</v>
          </cell>
          <cell r="F409">
            <v>30</v>
          </cell>
        </row>
        <row r="410">
          <cell r="E410" t="str">
            <v>29000 1</v>
          </cell>
          <cell r="F410">
            <v>330</v>
          </cell>
        </row>
        <row r="411">
          <cell r="E411" t="str">
            <v>29001 1</v>
          </cell>
          <cell r="F411">
            <v>170</v>
          </cell>
        </row>
        <row r="412">
          <cell r="E412" t="str">
            <v>29002 1</v>
          </cell>
          <cell r="F412">
            <v>170</v>
          </cell>
        </row>
        <row r="413">
          <cell r="E413" t="str">
            <v>29003 1</v>
          </cell>
          <cell r="F413">
            <v>170</v>
          </cell>
        </row>
        <row r="414">
          <cell r="E414" t="str">
            <v>29004 1</v>
          </cell>
          <cell r="F414">
            <v>48</v>
          </cell>
        </row>
        <row r="415">
          <cell r="E415" t="str">
            <v>29005 1</v>
          </cell>
          <cell r="F415">
            <v>25</v>
          </cell>
        </row>
        <row r="416">
          <cell r="E416" t="str">
            <v>29006 1</v>
          </cell>
          <cell r="F416">
            <v>25</v>
          </cell>
        </row>
        <row r="417">
          <cell r="E417" t="str">
            <v>29008 1</v>
          </cell>
          <cell r="F417">
            <v>18</v>
          </cell>
        </row>
        <row r="418">
          <cell r="E418" t="str">
            <v>29009 1</v>
          </cell>
          <cell r="F418">
            <v>42.2</v>
          </cell>
        </row>
        <row r="419">
          <cell r="E419" t="str">
            <v>29009 2</v>
          </cell>
          <cell r="F419">
            <v>7.7</v>
          </cell>
        </row>
        <row r="420">
          <cell r="E420" t="str">
            <v>29011 C1</v>
          </cell>
          <cell r="F420">
            <v>5.67</v>
          </cell>
        </row>
        <row r="421">
          <cell r="E421" t="str">
            <v>29011 C2</v>
          </cell>
          <cell r="F421">
            <v>5.67</v>
          </cell>
        </row>
        <row r="422">
          <cell r="E422" t="str">
            <v>29011 C3</v>
          </cell>
          <cell r="F422">
            <v>5.67</v>
          </cell>
        </row>
        <row r="423">
          <cell r="E423" t="str">
            <v>29011 C4</v>
          </cell>
          <cell r="F423">
            <v>5.67</v>
          </cell>
        </row>
        <row r="424">
          <cell r="E424" t="str">
            <v>29011 S1</v>
          </cell>
          <cell r="F424">
            <v>10.16</v>
          </cell>
        </row>
        <row r="425">
          <cell r="E425" t="str">
            <v>29013 CT</v>
          </cell>
          <cell r="F425">
            <v>56</v>
          </cell>
        </row>
        <row r="426">
          <cell r="E426" t="str">
            <v>29014 ST</v>
          </cell>
          <cell r="F426">
            <v>15</v>
          </cell>
        </row>
        <row r="427">
          <cell r="E427" t="str">
            <v>29021 1</v>
          </cell>
          <cell r="F427">
            <v>45</v>
          </cell>
        </row>
        <row r="428">
          <cell r="E428" t="str">
            <v>29041 1</v>
          </cell>
          <cell r="F428">
            <v>405</v>
          </cell>
        </row>
        <row r="429">
          <cell r="E429" t="str">
            <v>29042 2</v>
          </cell>
          <cell r="F429">
            <v>405</v>
          </cell>
        </row>
        <row r="430">
          <cell r="E430" t="str">
            <v>29051 G1</v>
          </cell>
          <cell r="F430">
            <v>170</v>
          </cell>
        </row>
        <row r="431">
          <cell r="E431" t="str">
            <v>29052 G2</v>
          </cell>
          <cell r="F431">
            <v>170</v>
          </cell>
        </row>
        <row r="432">
          <cell r="E432" t="str">
            <v>29053 S1</v>
          </cell>
          <cell r="F432">
            <v>175</v>
          </cell>
        </row>
        <row r="433">
          <cell r="E433" t="str">
            <v>29054 G3</v>
          </cell>
          <cell r="F433">
            <v>170</v>
          </cell>
        </row>
        <row r="434">
          <cell r="E434" t="str">
            <v>29055 S2</v>
          </cell>
          <cell r="F434">
            <v>85</v>
          </cell>
        </row>
        <row r="435">
          <cell r="E435" t="str">
            <v>29060 S1</v>
          </cell>
          <cell r="F435">
            <v>44.4</v>
          </cell>
        </row>
        <row r="436">
          <cell r="E436" t="str">
            <v>29060 S2</v>
          </cell>
          <cell r="F436">
            <v>22.2</v>
          </cell>
        </row>
        <row r="437">
          <cell r="E437" t="str">
            <v>29060 S3</v>
          </cell>
          <cell r="F437">
            <v>22.4</v>
          </cell>
        </row>
        <row r="438">
          <cell r="E438" t="str">
            <v>29061 1</v>
          </cell>
          <cell r="F438">
            <v>66</v>
          </cell>
        </row>
        <row r="439">
          <cell r="E439" t="str">
            <v>29101 1</v>
          </cell>
          <cell r="F439">
            <v>107</v>
          </cell>
        </row>
        <row r="440">
          <cell r="E440" t="str">
            <v>29102 1</v>
          </cell>
          <cell r="F440">
            <v>107</v>
          </cell>
        </row>
        <row r="441">
          <cell r="E441" t="str">
            <v>29103 1</v>
          </cell>
          <cell r="F441">
            <v>107</v>
          </cell>
        </row>
        <row r="442">
          <cell r="E442" t="str">
            <v>29104 1</v>
          </cell>
          <cell r="F442">
            <v>107</v>
          </cell>
        </row>
        <row r="443">
          <cell r="E443" t="str">
            <v>29105 1</v>
          </cell>
          <cell r="F443">
            <v>107</v>
          </cell>
        </row>
        <row r="444">
          <cell r="E444" t="str">
            <v>29106 1</v>
          </cell>
          <cell r="F444">
            <v>107</v>
          </cell>
        </row>
        <row r="445">
          <cell r="E445" t="str">
            <v>29107 1</v>
          </cell>
          <cell r="F445">
            <v>107</v>
          </cell>
        </row>
        <row r="446">
          <cell r="E446" t="str">
            <v>29108 1</v>
          </cell>
          <cell r="F446">
            <v>107</v>
          </cell>
        </row>
        <row r="447">
          <cell r="E447" t="str">
            <v>29180 1</v>
          </cell>
          <cell r="F447">
            <v>60.5</v>
          </cell>
        </row>
        <row r="448">
          <cell r="E448" t="str">
            <v>29190 1</v>
          </cell>
          <cell r="F448">
            <v>60.5</v>
          </cell>
        </row>
        <row r="449">
          <cell r="E449" t="str">
            <v>29191 1</v>
          </cell>
          <cell r="F449">
            <v>60.5</v>
          </cell>
        </row>
        <row r="450">
          <cell r="E450" t="str">
            <v>29201 1</v>
          </cell>
          <cell r="F450">
            <v>106</v>
          </cell>
        </row>
        <row r="451">
          <cell r="E451" t="str">
            <v>29202 1</v>
          </cell>
          <cell r="F451">
            <v>106</v>
          </cell>
        </row>
        <row r="452">
          <cell r="E452" t="str">
            <v>29203 1</v>
          </cell>
          <cell r="F452">
            <v>106</v>
          </cell>
        </row>
        <row r="453">
          <cell r="E453" t="str">
            <v>29204 1</v>
          </cell>
          <cell r="F453">
            <v>106</v>
          </cell>
        </row>
        <row r="454">
          <cell r="E454" t="str">
            <v>29205 1</v>
          </cell>
          <cell r="F454">
            <v>106</v>
          </cell>
        </row>
        <row r="455">
          <cell r="E455" t="str">
            <v>29207 1</v>
          </cell>
          <cell r="F455">
            <v>175</v>
          </cell>
        </row>
        <row r="456">
          <cell r="E456" t="str">
            <v>29208 1</v>
          </cell>
          <cell r="F456">
            <v>175</v>
          </cell>
        </row>
        <row r="457">
          <cell r="E457" t="str">
            <v>29209 1</v>
          </cell>
          <cell r="F457">
            <v>185</v>
          </cell>
        </row>
        <row r="458">
          <cell r="E458" t="str">
            <v>29260 1</v>
          </cell>
          <cell r="F458">
            <v>40</v>
          </cell>
        </row>
        <row r="459">
          <cell r="E459" t="str">
            <v>29290 1</v>
          </cell>
          <cell r="F459">
            <v>42.6</v>
          </cell>
        </row>
        <row r="460">
          <cell r="E460" t="str">
            <v>29305 1</v>
          </cell>
          <cell r="F460">
            <v>47.2</v>
          </cell>
        </row>
        <row r="461">
          <cell r="E461" t="str">
            <v>29306 1</v>
          </cell>
          <cell r="F461">
            <v>47.2</v>
          </cell>
        </row>
        <row r="462">
          <cell r="E462" t="str">
            <v>29307 1</v>
          </cell>
          <cell r="F462">
            <v>49.9</v>
          </cell>
        </row>
        <row r="463">
          <cell r="E463" t="str">
            <v>29308 1</v>
          </cell>
          <cell r="F463">
            <v>49.9</v>
          </cell>
        </row>
        <row r="464">
          <cell r="E464" t="str">
            <v>29309 1</v>
          </cell>
          <cell r="F464">
            <v>47.2</v>
          </cell>
        </row>
        <row r="465">
          <cell r="E465" t="str">
            <v>29338 G1</v>
          </cell>
          <cell r="F465">
            <v>24</v>
          </cell>
        </row>
        <row r="466">
          <cell r="E466" t="str">
            <v>29339 1</v>
          </cell>
          <cell r="F466">
            <v>42</v>
          </cell>
        </row>
        <row r="467">
          <cell r="E467" t="str">
            <v>29340 S1</v>
          </cell>
          <cell r="F467">
            <v>8.5</v>
          </cell>
        </row>
        <row r="468">
          <cell r="E468" t="str">
            <v>29415 EQ</v>
          </cell>
          <cell r="F468">
            <v>150</v>
          </cell>
        </row>
        <row r="469">
          <cell r="E469" t="str">
            <v>29418 EQ</v>
          </cell>
          <cell r="F469">
            <v>150</v>
          </cell>
        </row>
        <row r="470">
          <cell r="E470" t="str">
            <v>29421 EQ</v>
          </cell>
          <cell r="F470">
            <v>150</v>
          </cell>
        </row>
        <row r="471">
          <cell r="E471" t="str">
            <v>29425 EQ</v>
          </cell>
          <cell r="F471">
            <v>102</v>
          </cell>
        </row>
        <row r="472">
          <cell r="E472" t="str">
            <v>29428 EQ</v>
          </cell>
          <cell r="F472">
            <v>168</v>
          </cell>
        </row>
        <row r="473">
          <cell r="E473" t="str">
            <v>29431 EQ</v>
          </cell>
          <cell r="F473">
            <v>150</v>
          </cell>
        </row>
        <row r="474">
          <cell r="E474" t="str">
            <v>29434 EQ</v>
          </cell>
          <cell r="F474">
            <v>150</v>
          </cell>
        </row>
        <row r="475">
          <cell r="E475" t="str">
            <v>29437 EQ</v>
          </cell>
          <cell r="F475">
            <v>150</v>
          </cell>
        </row>
        <row r="476">
          <cell r="E476" t="str">
            <v>29450 EQ</v>
          </cell>
          <cell r="F476">
            <v>60</v>
          </cell>
        </row>
        <row r="477">
          <cell r="E477" t="str">
            <v>29451 EQ</v>
          </cell>
          <cell r="F477">
            <v>55.5</v>
          </cell>
        </row>
        <row r="478">
          <cell r="E478" t="str">
            <v>29452 EQ</v>
          </cell>
          <cell r="F478">
            <v>48</v>
          </cell>
        </row>
        <row r="479">
          <cell r="E479" t="str">
            <v>29453 EQ</v>
          </cell>
          <cell r="F479">
            <v>49.55</v>
          </cell>
        </row>
        <row r="480">
          <cell r="E480" t="str">
            <v>29454 EQ</v>
          </cell>
          <cell r="F480">
            <v>19.5</v>
          </cell>
        </row>
        <row r="481">
          <cell r="E481" t="str">
            <v>29455 EQ</v>
          </cell>
          <cell r="F481">
            <v>52.5</v>
          </cell>
        </row>
        <row r="482">
          <cell r="E482" t="str">
            <v>29464 EQ</v>
          </cell>
          <cell r="F482">
            <v>60</v>
          </cell>
        </row>
        <row r="483">
          <cell r="E483" t="str">
            <v>29465 EQ</v>
          </cell>
          <cell r="F483">
            <v>60</v>
          </cell>
        </row>
        <row r="484">
          <cell r="E484" t="str">
            <v>29474 EQ</v>
          </cell>
          <cell r="F484">
            <v>162</v>
          </cell>
        </row>
        <row r="485">
          <cell r="E485" t="str">
            <v>29490 EQ</v>
          </cell>
          <cell r="F485">
            <v>99</v>
          </cell>
        </row>
        <row r="486">
          <cell r="E486" t="str">
            <v>29491 EQ</v>
          </cell>
          <cell r="F486">
            <v>99.75</v>
          </cell>
        </row>
        <row r="487">
          <cell r="E487" t="str">
            <v>29539 EQ</v>
          </cell>
          <cell r="F487">
            <v>54</v>
          </cell>
        </row>
        <row r="488">
          <cell r="E488" t="str">
            <v>29540 EQ</v>
          </cell>
          <cell r="F488">
            <v>54.5</v>
          </cell>
        </row>
        <row r="489">
          <cell r="E489" t="str">
            <v>29541 EQ</v>
          </cell>
          <cell r="F489">
            <v>58.5</v>
          </cell>
        </row>
        <row r="490">
          <cell r="E490" t="str">
            <v>29542 EQ</v>
          </cell>
          <cell r="F490">
            <v>33</v>
          </cell>
        </row>
        <row r="491">
          <cell r="E491" t="str">
            <v>29543 EQ</v>
          </cell>
          <cell r="F491">
            <v>54</v>
          </cell>
        </row>
        <row r="492">
          <cell r="E492" t="str">
            <v>29544 EQ</v>
          </cell>
          <cell r="F492">
            <v>64.5</v>
          </cell>
        </row>
        <row r="493">
          <cell r="E493" t="str">
            <v>29555 EQ</v>
          </cell>
          <cell r="F493">
            <v>143.5</v>
          </cell>
        </row>
        <row r="494">
          <cell r="E494" t="str">
            <v>29556 EQ</v>
          </cell>
          <cell r="F494">
            <v>112.75</v>
          </cell>
        </row>
        <row r="495">
          <cell r="E495" t="str">
            <v>29590 EQ</v>
          </cell>
          <cell r="F495">
            <v>58</v>
          </cell>
        </row>
        <row r="496">
          <cell r="E496" t="str">
            <v>29591 EQ</v>
          </cell>
          <cell r="F496">
            <v>168</v>
          </cell>
        </row>
        <row r="497">
          <cell r="E497" t="str">
            <v>29592 EQ</v>
          </cell>
          <cell r="F497">
            <v>70</v>
          </cell>
        </row>
        <row r="498">
          <cell r="E498" t="str">
            <v>29593 EQ</v>
          </cell>
          <cell r="F498">
            <v>20</v>
          </cell>
        </row>
        <row r="499">
          <cell r="E499" t="str">
            <v>29594 EQ</v>
          </cell>
          <cell r="F499">
            <v>90</v>
          </cell>
        </row>
        <row r="500">
          <cell r="E500" t="str">
            <v>29595 EQ</v>
          </cell>
          <cell r="F500">
            <v>90</v>
          </cell>
        </row>
        <row r="501">
          <cell r="E501" t="str">
            <v>29596 EQ</v>
          </cell>
          <cell r="F501">
            <v>108</v>
          </cell>
        </row>
        <row r="502">
          <cell r="E502" t="str">
            <v>29597 EQ</v>
          </cell>
          <cell r="F502">
            <v>137</v>
          </cell>
        </row>
        <row r="503">
          <cell r="E503" t="str">
            <v>29604 G2</v>
          </cell>
          <cell r="F503">
            <v>143</v>
          </cell>
        </row>
        <row r="504">
          <cell r="E504" t="str">
            <v>29605 G1</v>
          </cell>
          <cell r="F504">
            <v>106</v>
          </cell>
        </row>
        <row r="505">
          <cell r="E505" t="str">
            <v>29637 EQ</v>
          </cell>
          <cell r="F505">
            <v>35</v>
          </cell>
        </row>
        <row r="506">
          <cell r="E506" t="str">
            <v>29638 EQ</v>
          </cell>
          <cell r="F506">
            <v>35</v>
          </cell>
        </row>
        <row r="507">
          <cell r="E507" t="str">
            <v>29639 EQ</v>
          </cell>
          <cell r="F507">
            <v>40</v>
          </cell>
        </row>
        <row r="508">
          <cell r="E508" t="str">
            <v>29640 EQ</v>
          </cell>
          <cell r="F508">
            <v>40</v>
          </cell>
        </row>
        <row r="509">
          <cell r="E509" t="str">
            <v>29659 EQ</v>
          </cell>
          <cell r="F509">
            <v>45</v>
          </cell>
        </row>
        <row r="510">
          <cell r="E510" t="str">
            <v>29662 EQ</v>
          </cell>
          <cell r="F510">
            <v>15</v>
          </cell>
        </row>
        <row r="511">
          <cell r="E511" t="str">
            <v>29672 EQ</v>
          </cell>
          <cell r="F511">
            <v>25.2</v>
          </cell>
        </row>
        <row r="512">
          <cell r="E512" t="str">
            <v>29673 EQ</v>
          </cell>
          <cell r="F512">
            <v>25.2</v>
          </cell>
        </row>
        <row r="513">
          <cell r="E513" t="str">
            <v>29674 EQ</v>
          </cell>
          <cell r="F513">
            <v>25.2</v>
          </cell>
        </row>
        <row r="514">
          <cell r="E514" t="str">
            <v>29675 EQ</v>
          </cell>
          <cell r="F514">
            <v>25.2</v>
          </cell>
        </row>
        <row r="515">
          <cell r="E515" t="str">
            <v>29679 EQ</v>
          </cell>
          <cell r="F515">
            <v>78.12</v>
          </cell>
        </row>
        <row r="516">
          <cell r="E516" t="str">
            <v>29682 EQ</v>
          </cell>
          <cell r="F516">
            <v>78.12</v>
          </cell>
        </row>
        <row r="517">
          <cell r="E517" t="str">
            <v xml:space="preserve">29687 A </v>
          </cell>
          <cell r="F517">
            <v>20.73</v>
          </cell>
        </row>
        <row r="518">
          <cell r="E518" t="str">
            <v xml:space="preserve">29690 B </v>
          </cell>
          <cell r="F518">
            <v>20.73</v>
          </cell>
        </row>
        <row r="519">
          <cell r="E519" t="str">
            <v>29694 EQ</v>
          </cell>
          <cell r="F519">
            <v>100</v>
          </cell>
        </row>
        <row r="520">
          <cell r="E520" t="str">
            <v>29697 EQ</v>
          </cell>
          <cell r="F520">
            <v>75</v>
          </cell>
        </row>
        <row r="521">
          <cell r="E521" t="str">
            <v>29703 1</v>
          </cell>
          <cell r="F521">
            <v>100</v>
          </cell>
        </row>
        <row r="522">
          <cell r="E522" t="str">
            <v>29704 1</v>
          </cell>
          <cell r="F522">
            <v>230</v>
          </cell>
        </row>
        <row r="523">
          <cell r="E523" t="str">
            <v>29709 EQ</v>
          </cell>
          <cell r="F523">
            <v>55.22</v>
          </cell>
        </row>
        <row r="524">
          <cell r="E524" t="str">
            <v>29710 EQ</v>
          </cell>
          <cell r="F524">
            <v>55.22</v>
          </cell>
        </row>
        <row r="525">
          <cell r="E525" t="str">
            <v>29711 EQ</v>
          </cell>
          <cell r="F525">
            <v>85.89</v>
          </cell>
        </row>
        <row r="526">
          <cell r="E526" t="str">
            <v>29712 EQ</v>
          </cell>
          <cell r="F526">
            <v>87.93</v>
          </cell>
        </row>
        <row r="527">
          <cell r="E527" t="str">
            <v>29720 1</v>
          </cell>
          <cell r="F527">
            <v>115</v>
          </cell>
        </row>
        <row r="528">
          <cell r="E528" t="str">
            <v>29721 1</v>
          </cell>
          <cell r="F528">
            <v>69</v>
          </cell>
        </row>
        <row r="529">
          <cell r="E529" t="str">
            <v>29722 1</v>
          </cell>
          <cell r="F529">
            <v>20</v>
          </cell>
        </row>
        <row r="530">
          <cell r="E530" t="str">
            <v>29878 EQ</v>
          </cell>
          <cell r="F530">
            <v>20</v>
          </cell>
        </row>
        <row r="531">
          <cell r="E531" t="str">
            <v>29884 EQ</v>
          </cell>
          <cell r="F531">
            <v>20</v>
          </cell>
        </row>
        <row r="532">
          <cell r="E532" t="str">
            <v>29888 EQ</v>
          </cell>
          <cell r="F532">
            <v>20</v>
          </cell>
        </row>
        <row r="533">
          <cell r="E533" t="str">
            <v>29896 EQ</v>
          </cell>
          <cell r="F533">
            <v>20</v>
          </cell>
        </row>
        <row r="534">
          <cell r="E534" t="str">
            <v>29900 EQ</v>
          </cell>
          <cell r="F534">
            <v>66</v>
          </cell>
        </row>
        <row r="535">
          <cell r="E535" t="str">
            <v>29901 8</v>
          </cell>
          <cell r="F535">
            <v>77</v>
          </cell>
        </row>
        <row r="536">
          <cell r="E536" t="str">
            <v>29902 7</v>
          </cell>
          <cell r="F536">
            <v>205</v>
          </cell>
        </row>
        <row r="537">
          <cell r="E537" t="str">
            <v>29903 6</v>
          </cell>
          <cell r="F537">
            <v>77</v>
          </cell>
        </row>
        <row r="538">
          <cell r="E538" t="str">
            <v>29904 5</v>
          </cell>
          <cell r="F538">
            <v>205</v>
          </cell>
        </row>
        <row r="539">
          <cell r="E539" t="str">
            <v>29914 EQ</v>
          </cell>
          <cell r="F539">
            <v>10</v>
          </cell>
        </row>
        <row r="540">
          <cell r="E540" t="str">
            <v>29918 EQ</v>
          </cell>
          <cell r="F540">
            <v>20</v>
          </cell>
        </row>
        <row r="541">
          <cell r="E541" t="str">
            <v>29951 D1</v>
          </cell>
          <cell r="F541">
            <v>12</v>
          </cell>
        </row>
        <row r="542">
          <cell r="E542" t="str">
            <v>29952 D1</v>
          </cell>
          <cell r="F542">
            <v>28</v>
          </cell>
        </row>
        <row r="543">
          <cell r="E543" t="str">
            <v>29953 D1</v>
          </cell>
          <cell r="F543">
            <v>29</v>
          </cell>
        </row>
        <row r="544">
          <cell r="E544" t="str">
            <v>29954 1</v>
          </cell>
          <cell r="F544">
            <v>4.7</v>
          </cell>
        </row>
        <row r="545">
          <cell r="E545" t="str">
            <v>29954 2</v>
          </cell>
          <cell r="F545">
            <v>4.7</v>
          </cell>
        </row>
        <row r="546">
          <cell r="E546" t="str">
            <v>29954 3</v>
          </cell>
          <cell r="F546">
            <v>4.7</v>
          </cell>
        </row>
        <row r="547">
          <cell r="E547" t="str">
            <v>29954 4</v>
          </cell>
          <cell r="F547">
            <v>4.7</v>
          </cell>
        </row>
        <row r="548">
          <cell r="E548" t="str">
            <v>29954 5</v>
          </cell>
          <cell r="F548">
            <v>4.7</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e-Pager"/>
      <sheetName val="1st Bond"/>
      <sheetName val="2nd Bond"/>
      <sheetName val="3rd Bond"/>
      <sheetName val="Quote"/>
    </sheetNames>
    <sheetDataSet>
      <sheetData sheetId="0" refreshError="1">
        <row r="2">
          <cell r="A2" t="str">
            <v>One New Orchard Road, Armonk, NY 10504, United States</v>
          </cell>
          <cell r="G2" t="str">
            <v>N.A.</v>
          </cell>
          <cell r="I2" t="str">
            <v>914-499-1900</v>
          </cell>
        </row>
        <row r="3">
          <cell r="Q3" t="str">
            <v>One New Orchard Road</v>
          </cell>
        </row>
        <row r="5">
          <cell r="A5" t="str">
            <v>Description</v>
          </cell>
        </row>
        <row r="6">
          <cell r="A6" t="str">
            <v>International Business Machines Corporation (IBM) provides customer solutions</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ver"/>
      <sheetName val="Dashboard"/>
      <sheetName val="Scenario Settings"/>
      <sheetName val="SYS_Fuel_Costs"/>
      <sheetName val="SYS_Planning_Reserve"/>
      <sheetName val="SYS_Local_Needs"/>
      <sheetName val="SYS_RPS_GHG_Targets"/>
      <sheetName val="SYS_Regional_Settings"/>
      <sheetName val="SYS_Reserves"/>
      <sheetName val="SYS_Baseline_Costs"/>
      <sheetName val="LOADS_Forecast"/>
      <sheetName val="LOADS_EV_Char"/>
      <sheetName val="LOADS_Hydrogen"/>
      <sheetName val="LOADS_Profiles"/>
      <sheetName val="REN_Baseline"/>
      <sheetName val="REN_Candidate"/>
      <sheetName val="REN_Supply_Curve"/>
      <sheetName val="REN_Tx_Costs"/>
      <sheetName val="REN_Profiles"/>
      <sheetName val="REN_Existing_Resources"/>
      <sheetName val="CONV_Baseline"/>
      <sheetName val="CONV_Candidate"/>
      <sheetName val="CONV_OpChar"/>
      <sheetName val="CONV_CAISO_Gen_List"/>
      <sheetName val="HYD_OpChar"/>
      <sheetName val="STOR_Inputs"/>
      <sheetName val="DR_Shed"/>
      <sheetName val="DR_Shift"/>
      <sheetName val="COSTS_Cost_Table"/>
      <sheetName val="COSTS_Resource_Char"/>
      <sheetName val="COSTS_Pro_Forma"/>
      <sheetName val="Inputs2Write"/>
      <sheetName val="PCMInputs2Write"/>
      <sheetName val="Lists"/>
    </sheetNames>
    <sheetDataSet>
      <sheetData sheetId="0"/>
      <sheetData sheetId="1"/>
      <sheetData sheetId="2">
        <row r="32">
          <cell r="D32" t="str">
            <v>50% by 2030</v>
          </cell>
        </row>
      </sheetData>
      <sheetData sheetId="3">
        <row r="2">
          <cell r="C2">
            <v>1</v>
          </cell>
        </row>
        <row r="4">
          <cell r="B4" t="str">
            <v>Saved Scenarios</v>
          </cell>
        </row>
      </sheetData>
      <sheetData sheetId="4"/>
      <sheetData sheetId="5"/>
      <sheetData sheetId="6"/>
      <sheetData sheetId="7"/>
      <sheetData sheetId="8"/>
      <sheetData sheetId="9"/>
      <sheetData sheetId="10"/>
      <sheetData sheetId="11">
        <row r="10">
          <cell r="D10">
            <v>7.3300000000000004E-2</v>
          </cell>
        </row>
        <row r="19">
          <cell r="C19" t="str">
            <v>CEC 2017 IEPR - Mid Demand</v>
          </cell>
        </row>
        <row r="20">
          <cell r="C20" t="str">
            <v>CARB Scoping Plan - SP</v>
          </cell>
        </row>
        <row r="21">
          <cell r="C21" t="str">
            <v>CARB Scoping Plan - Alt1</v>
          </cell>
        </row>
        <row r="65">
          <cell r="C65" t="str">
            <v>CEC 2017 IEPR - No AAEE</v>
          </cell>
        </row>
        <row r="66">
          <cell r="C66" t="str">
            <v>CEC 2017 IEPR - High Low AAEE</v>
          </cell>
        </row>
        <row r="67">
          <cell r="C67" t="str">
            <v>CEC 2017 IEPR - Mid Low AAEE</v>
          </cell>
        </row>
        <row r="68">
          <cell r="C68" t="str">
            <v>CEC 2017 IEPR - Mid Mid AAEE</v>
          </cell>
        </row>
        <row r="69">
          <cell r="C69" t="str">
            <v>CEC 2017 IEPR - Low High AAEE</v>
          </cell>
        </row>
        <row r="70">
          <cell r="C70" t="str">
            <v>CEC 2017 IEPR - Mid High AAEE</v>
          </cell>
        </row>
        <row r="71">
          <cell r="C71" t="str">
            <v>CEC 2017 IEPR - Mid High Plus AAEE</v>
          </cell>
        </row>
      </sheetData>
      <sheetData sheetId="12"/>
      <sheetData sheetId="13"/>
      <sheetData sheetId="14"/>
      <sheetData sheetId="15"/>
      <sheetData sheetId="16">
        <row r="27">
          <cell r="C27" t="str">
            <v>Northern_California_Solar</v>
          </cell>
        </row>
        <row r="28">
          <cell r="C28" t="str">
            <v>Solano_Solar</v>
          </cell>
        </row>
        <row r="29">
          <cell r="C29" t="str">
            <v>Central_Valley_North_Los_Banos_Solar</v>
          </cell>
        </row>
        <row r="30">
          <cell r="C30" t="str">
            <v>Westlands_Solar</v>
          </cell>
        </row>
        <row r="31">
          <cell r="C31" t="str">
            <v>Greater_Carrizo_Solar</v>
          </cell>
        </row>
        <row r="32">
          <cell r="C32" t="str">
            <v>Tehachapi_Solar</v>
          </cell>
        </row>
        <row r="33">
          <cell r="C33" t="str">
            <v>Kramer_Inyokern_Solar</v>
          </cell>
        </row>
        <row r="34">
          <cell r="C34" t="str">
            <v>Mountain_Pass_El_Dorado_Solar</v>
          </cell>
        </row>
        <row r="35">
          <cell r="C35" t="str">
            <v>Southern_California_Desert_Solar</v>
          </cell>
        </row>
        <row r="36">
          <cell r="C36" t="str">
            <v>Riverside_East_Palm_Springs_Solar</v>
          </cell>
        </row>
        <row r="37">
          <cell r="C37" t="str">
            <v>Greater_Imperial_Solar</v>
          </cell>
        </row>
        <row r="38">
          <cell r="C38" t="str">
            <v>Distributed_Solar</v>
          </cell>
        </row>
        <row r="39">
          <cell r="C39" t="str">
            <v>Baja_California_Solar</v>
          </cell>
        </row>
        <row r="40">
          <cell r="C40" t="str">
            <v>Utah_Solar</v>
          </cell>
        </row>
        <row r="41">
          <cell r="C41" t="str">
            <v>Southern_Nevada_Solar</v>
          </cell>
        </row>
        <row r="42">
          <cell r="C42" t="str">
            <v>Arizona_Solar</v>
          </cell>
        </row>
        <row r="43">
          <cell r="C43" t="str">
            <v>New_Mexico_Solar</v>
          </cell>
        </row>
        <row r="44">
          <cell r="C44" t="str">
            <v>Northern_California_Wind</v>
          </cell>
        </row>
        <row r="45">
          <cell r="C45" t="str">
            <v>Solano_Wind</v>
          </cell>
        </row>
        <row r="46">
          <cell r="C46" t="str">
            <v>Central_Valley_North_Los_Banos_Wind</v>
          </cell>
        </row>
        <row r="47">
          <cell r="C47" t="str">
            <v>Greater_Carrizo_Wind</v>
          </cell>
        </row>
        <row r="48">
          <cell r="C48" t="str">
            <v>Tehachapi_Wind</v>
          </cell>
        </row>
        <row r="49">
          <cell r="C49" t="str">
            <v>Kramer_Inyokern_Wind</v>
          </cell>
        </row>
        <row r="50">
          <cell r="C50" t="str">
            <v>Southern_California_Desert_Wind</v>
          </cell>
        </row>
        <row r="51">
          <cell r="C51" t="str">
            <v>Riverside_East_Palm_Springs_Wind</v>
          </cell>
        </row>
        <row r="52">
          <cell r="C52" t="str">
            <v>Greater_Imperial_Wind</v>
          </cell>
        </row>
        <row r="53">
          <cell r="C53" t="str">
            <v>Distributed_Wind</v>
          </cell>
        </row>
        <row r="54">
          <cell r="C54" t="str">
            <v>Baja_California_Wind</v>
          </cell>
        </row>
        <row r="55">
          <cell r="C55" t="str">
            <v>Pacific_Northwest_Wind</v>
          </cell>
        </row>
        <row r="56">
          <cell r="C56" t="str">
            <v>NW_Ext_Tx_Wind</v>
          </cell>
        </row>
        <row r="57">
          <cell r="C57" t="str">
            <v>Idaho_Wind</v>
          </cell>
        </row>
        <row r="58">
          <cell r="C58" t="str">
            <v>Utah_Wind</v>
          </cell>
        </row>
        <row r="59">
          <cell r="C59" t="str">
            <v>Wyoming_Wind</v>
          </cell>
        </row>
        <row r="60">
          <cell r="C60" t="str">
            <v>Southern_Nevada_Wind</v>
          </cell>
        </row>
        <row r="61">
          <cell r="C61" t="str">
            <v>Arizona_Wind</v>
          </cell>
        </row>
        <row r="62">
          <cell r="C62" t="str">
            <v>New_Mexico_Wind</v>
          </cell>
        </row>
        <row r="63">
          <cell r="C63" t="str">
            <v>SW_Ext_Tx_Wind</v>
          </cell>
        </row>
        <row r="64">
          <cell r="C64" t="str">
            <v>InState_Biomass</v>
          </cell>
        </row>
        <row r="65">
          <cell r="C65" t="str">
            <v>Greater_Imperial_Geothermal</v>
          </cell>
        </row>
        <row r="66">
          <cell r="C66" t="str">
            <v>Northern_California_Geothermal</v>
          </cell>
        </row>
        <row r="67">
          <cell r="C67" t="str">
            <v>Pacific_Northwest_Geothermal</v>
          </cell>
        </row>
        <row r="68">
          <cell r="C68" t="str">
            <v>Southern_Nevada_Geothermal</v>
          </cell>
        </row>
      </sheetData>
      <sheetData sheetId="17">
        <row r="3">
          <cell r="C3">
            <v>1280</v>
          </cell>
        </row>
        <row r="6">
          <cell r="B6" t="str">
            <v>Index</v>
          </cell>
          <cell r="C6" t="str">
            <v>ID</v>
          </cell>
          <cell r="D6" t="str">
            <v>Name</v>
          </cell>
          <cell r="E6" t="str">
            <v>State</v>
          </cell>
          <cell r="F6" t="str">
            <v>County</v>
          </cell>
          <cell r="G6" t="str">
            <v>Electrical Zone: Super CREZ or WREZ</v>
          </cell>
          <cell r="H6" t="str">
            <v>Latitude</v>
          </cell>
          <cell r="I6" t="str">
            <v>Longitude</v>
          </cell>
          <cell r="J6" t="str">
            <v>LCR Area</v>
          </cell>
          <cell r="K6" t="str">
            <v>Type</v>
          </cell>
          <cell r="L6" t="str">
            <v>Subtype</v>
          </cell>
          <cell r="M6" t="str">
            <v>DG Segment</v>
          </cell>
          <cell r="N6" t="str">
            <v>Source</v>
          </cell>
          <cell r="O6" t="str">
            <v>Project Type</v>
          </cell>
          <cell r="P6" t="str">
            <v>Assumed PCC</v>
          </cell>
          <cell r="Q6" t="str">
            <v>Bundled</v>
          </cell>
          <cell r="R6" t="str">
            <v>Raw Resource Potential</v>
          </cell>
          <cell r="S6" t="str">
            <v>Capacity Factor</v>
          </cell>
          <cell r="T6" t="str">
            <v>Base</v>
          </cell>
          <cell r="U6" t="str">
            <v>Env Baseline</v>
          </cell>
          <cell r="V6" t="str">
            <v>NGO1</v>
          </cell>
          <cell r="W6" t="str">
            <v>NGO1&amp;2</v>
          </cell>
          <cell r="X6" t="str">
            <v>DRECP/SJV</v>
          </cell>
          <cell r="Y6" t="str">
            <v>Conservative</v>
          </cell>
          <cell r="Z6" t="str">
            <v>Capital</v>
          </cell>
          <cell r="AA6" t="str">
            <v>Interconnection</v>
          </cell>
          <cell r="AB6" t="str">
            <v>Fixed O&amp;M</v>
          </cell>
          <cell r="AC6" t="str">
            <v>Variable O&amp;M</v>
          </cell>
          <cell r="AD6" t="str">
            <v>Heat Rate</v>
          </cell>
          <cell r="AE6" t="str">
            <v>Fuel Price</v>
          </cell>
          <cell r="AF6" t="str">
            <v>Incentive</v>
          </cell>
          <cell r="AH6" t="str">
            <v>Resolve Resource Zone</v>
          </cell>
          <cell r="AI6" t="str">
            <v>Resolve Resource Type</v>
          </cell>
          <cell r="AJ6" t="str">
            <v>Cost Match Type</v>
          </cell>
          <cell r="AK6" t="str">
            <v>Resolve Resource Name</v>
          </cell>
          <cell r="AM6" t="str">
            <v>Total Raw Resource Potential</v>
          </cell>
          <cell r="AN6" t="str">
            <v>Multiplier - Land Use Screen</v>
          </cell>
          <cell r="AO6" t="str">
            <v>Multiplier - PV Configuration</v>
          </cell>
          <cell r="AP6" t="str">
            <v>Remaining Available Potential</v>
          </cell>
        </row>
        <row r="8">
          <cell r="B8">
            <v>0</v>
          </cell>
          <cell r="C8">
            <v>0</v>
          </cell>
          <cell r="S8">
            <v>0</v>
          </cell>
        </row>
      </sheetData>
      <sheetData sheetId="18"/>
      <sheetData sheetId="19"/>
      <sheetData sheetId="20">
        <row r="3">
          <cell r="D3">
            <v>1351</v>
          </cell>
        </row>
      </sheetData>
      <sheetData sheetId="21">
        <row r="7">
          <cell r="C7" t="str">
            <v>CAISO_CHP</v>
          </cell>
        </row>
      </sheetData>
      <sheetData sheetId="22"/>
      <sheetData sheetId="23"/>
      <sheetData sheetId="24"/>
      <sheetData sheetId="25"/>
      <sheetData sheetId="26"/>
      <sheetData sheetId="27"/>
      <sheetData sheetId="28"/>
      <sheetData sheetId="29">
        <row r="9">
          <cell r="D9">
            <v>926.93267124324143</v>
          </cell>
        </row>
      </sheetData>
      <sheetData sheetId="30">
        <row r="11">
          <cell r="B11" t="str">
            <v>Biogas - Distributed</v>
          </cell>
        </row>
      </sheetData>
      <sheetData sheetId="31">
        <row r="19">
          <cell r="Q19" t="str">
            <v>n/a</v>
          </cell>
        </row>
        <row r="41">
          <cell r="AU41">
            <v>1.4</v>
          </cell>
        </row>
      </sheetData>
      <sheetData sheetId="32">
        <row r="3">
          <cell r="AI3">
            <v>1</v>
          </cell>
          <cell r="CS3" t="str">
            <v>CAISO_CHP</v>
          </cell>
          <cell r="CV3" t="str">
            <v>CAISO</v>
          </cell>
          <cell r="CX3">
            <v>0</v>
          </cell>
          <cell r="CY3">
            <v>0</v>
          </cell>
          <cell r="DH3" t="str">
            <v>Wind</v>
          </cell>
          <cell r="DT3">
            <v>1</v>
          </cell>
          <cell r="IZ3" t="str">
            <v>NW_to_CA</v>
          </cell>
          <cell r="KC3">
            <v>1</v>
          </cell>
          <cell r="ME3">
            <v>1</v>
          </cell>
        </row>
        <row r="4">
          <cell r="AI4">
            <v>2</v>
          </cell>
          <cell r="CS4" t="str">
            <v>CAISO_Nuclear</v>
          </cell>
          <cell r="CV4" t="str">
            <v>CAISO</v>
          </cell>
          <cell r="CX4">
            <v>0</v>
          </cell>
          <cell r="CY4">
            <v>0</v>
          </cell>
          <cell r="DH4" t="str">
            <v>Solar</v>
          </cell>
          <cell r="DT4">
            <v>1</v>
          </cell>
          <cell r="IZ4" t="str">
            <v>CAISO_Simultaneous_Import</v>
          </cell>
          <cell r="KC4">
            <v>2</v>
          </cell>
          <cell r="ME4">
            <v>2</v>
          </cell>
        </row>
        <row r="5">
          <cell r="AI5">
            <v>3</v>
          </cell>
          <cell r="CS5" t="str">
            <v>CAISO_CCGT1</v>
          </cell>
          <cell r="CV5" t="str">
            <v>CAISO</v>
          </cell>
          <cell r="CX5">
            <v>0</v>
          </cell>
          <cell r="CY5">
            <v>0</v>
          </cell>
          <cell r="DH5" t="str">
            <v>Geothermal</v>
          </cell>
          <cell r="DT5">
            <v>0</v>
          </cell>
          <cell r="IZ5" t="str">
            <v>NW_to_CA_min</v>
          </cell>
          <cell r="KC5">
            <v>3</v>
          </cell>
          <cell r="ME5">
            <v>3</v>
          </cell>
        </row>
        <row r="6">
          <cell r="AI6">
            <v>4</v>
          </cell>
          <cell r="CS6" t="str">
            <v>CAISO_CCGT2</v>
          </cell>
          <cell r="CV6" t="str">
            <v>CAISO</v>
          </cell>
          <cell r="CX6">
            <v>0</v>
          </cell>
          <cell r="CY6">
            <v>0</v>
          </cell>
          <cell r="DH6" t="str">
            <v>Small_Hydro</v>
          </cell>
          <cell r="DT6">
            <v>0</v>
          </cell>
          <cell r="IZ6" t="str">
            <v>CAISO_Simultaneous_Import_min</v>
          </cell>
          <cell r="KC6">
            <v>4</v>
          </cell>
          <cell r="ME6">
            <v>4</v>
          </cell>
        </row>
        <row r="7">
          <cell r="AI7">
            <v>5</v>
          </cell>
          <cell r="CS7" t="str">
            <v>CAISO_Peaker1</v>
          </cell>
          <cell r="CV7" t="str">
            <v>CAISO</v>
          </cell>
          <cell r="CX7">
            <v>0</v>
          </cell>
          <cell r="CY7">
            <v>0</v>
          </cell>
          <cell r="DH7" t="str">
            <v>Biomass</v>
          </cell>
          <cell r="DT7">
            <v>0</v>
          </cell>
          <cell r="IZ7" t="str">
            <v/>
          </cell>
          <cell r="ME7">
            <v>5</v>
          </cell>
        </row>
        <row r="8">
          <cell r="AI8">
            <v>6</v>
          </cell>
          <cell r="CS8" t="str">
            <v>CAISO_Peaker2</v>
          </cell>
          <cell r="CV8" t="str">
            <v>CAISO</v>
          </cell>
          <cell r="CX8">
            <v>0</v>
          </cell>
          <cell r="CY8">
            <v>0</v>
          </cell>
          <cell r="DH8" t="str">
            <v>Customer_PV</v>
          </cell>
          <cell r="DT8">
            <v>1</v>
          </cell>
          <cell r="IZ8" t="str">
            <v/>
          </cell>
          <cell r="ME8">
            <v>6</v>
          </cell>
        </row>
        <row r="9">
          <cell r="AI9">
            <v>7</v>
          </cell>
          <cell r="CS9" t="str">
            <v>CAISO_Advanced_CCGT</v>
          </cell>
          <cell r="CV9" t="str">
            <v>CAISO</v>
          </cell>
          <cell r="CX9">
            <v>0</v>
          </cell>
          <cell r="CY9">
            <v>0</v>
          </cell>
          <cell r="DH9" t="str">
            <v>Hydro</v>
          </cell>
          <cell r="DT9">
            <v>0</v>
          </cell>
          <cell r="IZ9" t="str">
            <v/>
          </cell>
          <cell r="ME9">
            <v>7</v>
          </cell>
        </row>
        <row r="10">
          <cell r="AI10">
            <v>8</v>
          </cell>
          <cell r="CS10" t="str">
            <v>CAISO_Aero_CT</v>
          </cell>
          <cell r="CV10" t="str">
            <v>CAISO</v>
          </cell>
          <cell r="CX10">
            <v>0</v>
          </cell>
          <cell r="CY10">
            <v>0</v>
          </cell>
          <cell r="DH10" t="str">
            <v>CAISO_CHP</v>
          </cell>
          <cell r="DT10">
            <v>0</v>
          </cell>
          <cell r="IZ10" t="str">
            <v/>
          </cell>
          <cell r="ME10">
            <v>8</v>
          </cell>
        </row>
        <row r="11">
          <cell r="AI11">
            <v>9</v>
          </cell>
          <cell r="CS11" t="str">
            <v>CAISO_Reciprocating_Engine</v>
          </cell>
          <cell r="CV11" t="str">
            <v>CAISO</v>
          </cell>
          <cell r="CX11">
            <v>0</v>
          </cell>
          <cell r="CY11">
            <v>0</v>
          </cell>
          <cell r="DH11" t="str">
            <v>CAISO_Nuclear</v>
          </cell>
          <cell r="DT11">
            <v>0</v>
          </cell>
          <cell r="IZ11" t="str">
            <v/>
          </cell>
          <cell r="ME11">
            <v>9</v>
          </cell>
        </row>
        <row r="12">
          <cell r="AI12">
            <v>10</v>
          </cell>
          <cell r="CS12" t="str">
            <v>CAISO_ST</v>
          </cell>
          <cell r="CV12" t="str">
            <v>CAISO</v>
          </cell>
          <cell r="CX12">
            <v>0</v>
          </cell>
          <cell r="CY12">
            <v>0</v>
          </cell>
          <cell r="DH12" t="str">
            <v>CAISO_CCGT1</v>
          </cell>
          <cell r="DT12">
            <v>0</v>
          </cell>
          <cell r="IZ12" t="str">
            <v/>
          </cell>
          <cell r="ME12">
            <v>10</v>
          </cell>
        </row>
        <row r="13">
          <cell r="AI13">
            <v>11</v>
          </cell>
          <cell r="CS13" t="str">
            <v>CAISO_Shed_DR_Existing</v>
          </cell>
          <cell r="CV13" t="str">
            <v>CAISO</v>
          </cell>
          <cell r="CX13">
            <v>0</v>
          </cell>
          <cell r="CY13">
            <v>0</v>
          </cell>
          <cell r="DH13" t="str">
            <v>CAISO_CCGT2</v>
          </cell>
          <cell r="DT13">
            <v>0</v>
          </cell>
          <cell r="IZ13" t="str">
            <v/>
          </cell>
          <cell r="ME13">
            <v>11</v>
          </cell>
        </row>
        <row r="14">
          <cell r="AI14">
            <v>12</v>
          </cell>
          <cell r="CS14" t="str">
            <v>CAISO_Shed_DR_Tranche1</v>
          </cell>
          <cell r="CV14" t="str">
            <v>CAISO</v>
          </cell>
          <cell r="CX14">
            <v>0</v>
          </cell>
          <cell r="CY14">
            <v>0</v>
          </cell>
          <cell r="DH14" t="str">
            <v>CAISO_Peaker1</v>
          </cell>
          <cell r="DT14">
            <v>0</v>
          </cell>
          <cell r="IZ14" t="str">
            <v/>
          </cell>
          <cell r="ME14">
            <v>12</v>
          </cell>
        </row>
        <row r="15">
          <cell r="AI15">
            <v>13</v>
          </cell>
          <cell r="CS15" t="str">
            <v>CAISO_Shed_DR_Tranche2</v>
          </cell>
          <cell r="CV15" t="str">
            <v>CAISO</v>
          </cell>
          <cell r="CX15">
            <v>0</v>
          </cell>
          <cell r="CY15">
            <v>0</v>
          </cell>
          <cell r="DH15" t="str">
            <v>CAISO_Peaker2</v>
          </cell>
          <cell r="DT15">
            <v>0</v>
          </cell>
          <cell r="IZ15" t="str">
            <v/>
          </cell>
          <cell r="ME15">
            <v>13</v>
          </cell>
        </row>
        <row r="16">
          <cell r="AI16">
            <v>14</v>
          </cell>
          <cell r="CS16" t="str">
            <v>CAISO_Shed_DR_Tranche3</v>
          </cell>
          <cell r="CV16" t="str">
            <v>CAISO</v>
          </cell>
          <cell r="CX16">
            <v>0</v>
          </cell>
          <cell r="CY16">
            <v>0</v>
          </cell>
          <cell r="DH16" t="str">
            <v>CAISO_Advanced_CCGT</v>
          </cell>
          <cell r="DT16">
            <v>0</v>
          </cell>
          <cell r="IZ16" t="str">
            <v/>
          </cell>
          <cell r="ME16">
            <v>14</v>
          </cell>
        </row>
        <row r="17">
          <cell r="AI17">
            <v>15</v>
          </cell>
          <cell r="CS17" t="str">
            <v>CAISO_Shed_DR_Tranche4</v>
          </cell>
          <cell r="CV17" t="str">
            <v>CAISO</v>
          </cell>
          <cell r="CX17">
            <v>0</v>
          </cell>
          <cell r="CY17">
            <v>0</v>
          </cell>
          <cell r="DH17" t="str">
            <v>CAISO_Aero_CT</v>
          </cell>
          <cell r="DT17">
            <v>0</v>
          </cell>
          <cell r="IZ17" t="str">
            <v/>
          </cell>
          <cell r="ME17">
            <v>15</v>
          </cell>
        </row>
        <row r="18">
          <cell r="AI18">
            <v>16</v>
          </cell>
          <cell r="CS18" t="str">
            <v>CAISO_Shed_DR_Tranche5</v>
          </cell>
          <cell r="CV18" t="str">
            <v>CAISO</v>
          </cell>
          <cell r="CX18">
            <v>0</v>
          </cell>
          <cell r="CY18">
            <v>0</v>
          </cell>
          <cell r="DH18" t="str">
            <v>CAISO_Reciprocating_Engine</v>
          </cell>
          <cell r="DT18">
            <v>0</v>
          </cell>
          <cell r="IZ18" t="str">
            <v/>
          </cell>
          <cell r="ME18">
            <v>16</v>
          </cell>
        </row>
        <row r="19">
          <cell r="AI19">
            <v>17</v>
          </cell>
          <cell r="CS19" t="str">
            <v>CAISO_Shed_DR_Tranche6</v>
          </cell>
          <cell r="CV19" t="str">
            <v>CAISO</v>
          </cell>
          <cell r="CX19">
            <v>0</v>
          </cell>
          <cell r="CY19">
            <v>0</v>
          </cell>
          <cell r="DH19" t="str">
            <v>CAISO_ST</v>
          </cell>
          <cell r="DT19">
            <v>0</v>
          </cell>
          <cell r="IZ19" t="str">
            <v/>
          </cell>
          <cell r="ME19">
            <v>17</v>
          </cell>
        </row>
        <row r="20">
          <cell r="AI20">
            <v>18</v>
          </cell>
          <cell r="CS20" t="str">
            <v>CAISO_Shed_DR_Tranche7</v>
          </cell>
          <cell r="CV20" t="str">
            <v>CAISO</v>
          </cell>
          <cell r="CX20">
            <v>0</v>
          </cell>
          <cell r="CY20">
            <v>0</v>
          </cell>
          <cell r="DH20" t="str">
            <v>CAISO_Conventional_DR</v>
          </cell>
          <cell r="DT20">
            <v>0</v>
          </cell>
          <cell r="IZ20" t="str">
            <v/>
          </cell>
          <cell r="ME20">
            <v>18</v>
          </cell>
        </row>
        <row r="21">
          <cell r="AI21">
            <v>19</v>
          </cell>
          <cell r="CS21" t="str">
            <v>CAISO_Shed_DR_Tranche8</v>
          </cell>
          <cell r="CV21" t="str">
            <v>CAISO</v>
          </cell>
          <cell r="CX21">
            <v>0</v>
          </cell>
          <cell r="CY21">
            <v>0</v>
          </cell>
          <cell r="DH21" t="str">
            <v>NW_Nuclear</v>
          </cell>
          <cell r="DT21">
            <v>0</v>
          </cell>
          <cell r="ME21">
            <v>19</v>
          </cell>
        </row>
        <row r="22">
          <cell r="AI22">
            <v>20</v>
          </cell>
          <cell r="CS22" t="str">
            <v>NW_Nuclear</v>
          </cell>
          <cell r="CV22" t="str">
            <v>NW</v>
          </cell>
          <cell r="CX22">
            <v>0</v>
          </cell>
          <cell r="CY22">
            <v>0</v>
          </cell>
          <cell r="DH22" t="str">
            <v>NW_Coal</v>
          </cell>
          <cell r="DT22">
            <v>0</v>
          </cell>
          <cell r="ME22">
            <v>20</v>
          </cell>
        </row>
        <row r="23">
          <cell r="AI23">
            <v>21</v>
          </cell>
          <cell r="CS23" t="str">
            <v>NW_Coal</v>
          </cell>
          <cell r="CV23" t="str">
            <v>NW</v>
          </cell>
          <cell r="CX23">
            <v>0</v>
          </cell>
          <cell r="CY23">
            <v>0</v>
          </cell>
          <cell r="DH23" t="str">
            <v>NW_CCGT</v>
          </cell>
          <cell r="DT23">
            <v>0</v>
          </cell>
          <cell r="ME23">
            <v>21</v>
          </cell>
        </row>
        <row r="24">
          <cell r="AI24">
            <v>22</v>
          </cell>
          <cell r="CS24" t="str">
            <v>NW_CCGT</v>
          </cell>
          <cell r="CV24" t="str">
            <v>NW</v>
          </cell>
          <cell r="CX24">
            <v>0</v>
          </cell>
          <cell r="CY24">
            <v>0</v>
          </cell>
          <cell r="DH24" t="str">
            <v>NW_Peaker</v>
          </cell>
          <cell r="DT24">
            <v>0</v>
          </cell>
          <cell r="ME24">
            <v>22</v>
          </cell>
        </row>
        <row r="25">
          <cell r="AI25">
            <v>23</v>
          </cell>
          <cell r="CS25" t="str">
            <v>NW_Peaker</v>
          </cell>
          <cell r="CV25" t="str">
            <v>NW</v>
          </cell>
          <cell r="CX25">
            <v>0</v>
          </cell>
          <cell r="CY25">
            <v>0</v>
          </cell>
          <cell r="DH25" t="str">
            <v>SW_Nuclear</v>
          </cell>
          <cell r="DT25">
            <v>0</v>
          </cell>
          <cell r="ME25" t="str">
            <v/>
          </cell>
        </row>
        <row r="26">
          <cell r="AI26">
            <v>24</v>
          </cell>
          <cell r="CS26" t="str">
            <v>SW_Nuclear</v>
          </cell>
          <cell r="CV26" t="str">
            <v>SW</v>
          </cell>
          <cell r="CX26">
            <v>0</v>
          </cell>
          <cell r="CY26">
            <v>0</v>
          </cell>
          <cell r="DH26" t="str">
            <v>SW_Coal</v>
          </cell>
          <cell r="DT26">
            <v>0</v>
          </cell>
          <cell r="ME26" t="str">
            <v/>
          </cell>
        </row>
        <row r="27">
          <cell r="AI27">
            <v>25</v>
          </cell>
          <cell r="CS27" t="str">
            <v>SW_Coal</v>
          </cell>
          <cell r="CV27" t="str">
            <v>SW</v>
          </cell>
          <cell r="CX27">
            <v>0</v>
          </cell>
          <cell r="CY27">
            <v>0</v>
          </cell>
          <cell r="DH27" t="str">
            <v>SW_CCGT</v>
          </cell>
          <cell r="DT27">
            <v>0</v>
          </cell>
          <cell r="ME27" t="str">
            <v/>
          </cell>
        </row>
        <row r="28">
          <cell r="AI28">
            <v>26</v>
          </cell>
          <cell r="CS28" t="str">
            <v>SW_CCGT</v>
          </cell>
          <cell r="CV28" t="str">
            <v>SW</v>
          </cell>
          <cell r="CX28">
            <v>0</v>
          </cell>
          <cell r="CY28">
            <v>0</v>
          </cell>
          <cell r="DH28" t="str">
            <v>SW_Peaker</v>
          </cell>
          <cell r="DT28">
            <v>0</v>
          </cell>
          <cell r="ME28" t="str">
            <v/>
          </cell>
        </row>
        <row r="29">
          <cell r="AI29">
            <v>27</v>
          </cell>
          <cell r="CS29" t="str">
            <v>SW_Peaker</v>
          </cell>
          <cell r="CV29" t="str">
            <v>SW</v>
          </cell>
          <cell r="CX29">
            <v>0</v>
          </cell>
          <cell r="CY29">
            <v>0</v>
          </cell>
          <cell r="DH29" t="str">
            <v>LDWP_Nuclear</v>
          </cell>
          <cell r="DT29">
            <v>0</v>
          </cell>
          <cell r="ME29" t="str">
            <v/>
          </cell>
        </row>
        <row r="30">
          <cell r="AI30">
            <v>28</v>
          </cell>
          <cell r="CS30" t="str">
            <v>LDWP_Nuclear</v>
          </cell>
          <cell r="CV30" t="str">
            <v>LDWP</v>
          </cell>
          <cell r="CX30">
            <v>0</v>
          </cell>
          <cell r="CY30">
            <v>0</v>
          </cell>
          <cell r="DH30" t="str">
            <v>LDWP_Coal</v>
          </cell>
          <cell r="DT30">
            <v>0</v>
          </cell>
          <cell r="ME30" t="str">
            <v/>
          </cell>
        </row>
        <row r="31">
          <cell r="AI31">
            <v>29</v>
          </cell>
          <cell r="CS31" t="str">
            <v>LDWP_Coal</v>
          </cell>
          <cell r="CV31" t="str">
            <v>LDWP</v>
          </cell>
          <cell r="CX31">
            <v>0</v>
          </cell>
          <cell r="CY31">
            <v>0</v>
          </cell>
          <cell r="DH31" t="str">
            <v>LDWP_CCGT</v>
          </cell>
          <cell r="DT31">
            <v>0</v>
          </cell>
          <cell r="ME31" t="str">
            <v/>
          </cell>
        </row>
        <row r="32">
          <cell r="AI32">
            <v>30</v>
          </cell>
          <cell r="CS32" t="str">
            <v>LDWP_CCGT</v>
          </cell>
          <cell r="CV32" t="str">
            <v>LDWP</v>
          </cell>
          <cell r="CX32">
            <v>0</v>
          </cell>
          <cell r="CY32">
            <v>0</v>
          </cell>
          <cell r="DH32" t="str">
            <v>LDWP_Peaker</v>
          </cell>
          <cell r="DT32">
            <v>0</v>
          </cell>
          <cell r="ME32" t="str">
            <v/>
          </cell>
        </row>
        <row r="33">
          <cell r="AI33">
            <v>31</v>
          </cell>
          <cell r="CS33" t="str">
            <v>LDWP_Peaker</v>
          </cell>
          <cell r="CV33" t="str">
            <v>LDWP</v>
          </cell>
          <cell r="CX33">
            <v>0</v>
          </cell>
          <cell r="CY33">
            <v>0</v>
          </cell>
          <cell r="DH33" t="str">
            <v>IID_CCGT</v>
          </cell>
          <cell r="DT33">
            <v>0</v>
          </cell>
          <cell r="ME33" t="str">
            <v/>
          </cell>
        </row>
        <row r="34">
          <cell r="AI34">
            <v>32</v>
          </cell>
          <cell r="CS34" t="str">
            <v>IID_CCGT</v>
          </cell>
          <cell r="CV34" t="str">
            <v>IID</v>
          </cell>
          <cell r="CX34">
            <v>0</v>
          </cell>
          <cell r="CY34">
            <v>0</v>
          </cell>
          <cell r="DH34" t="str">
            <v>IID_Peaker</v>
          </cell>
          <cell r="DT34">
            <v>0</v>
          </cell>
          <cell r="ME34" t="str">
            <v/>
          </cell>
        </row>
        <row r="35">
          <cell r="AI35">
            <v>33</v>
          </cell>
          <cell r="CS35" t="str">
            <v>IID_Peaker</v>
          </cell>
          <cell r="CV35" t="str">
            <v>IID</v>
          </cell>
          <cell r="CX35">
            <v>0</v>
          </cell>
          <cell r="CY35">
            <v>0</v>
          </cell>
          <cell r="DH35" t="str">
            <v>BANC_CCGT</v>
          </cell>
          <cell r="DT35">
            <v>0</v>
          </cell>
          <cell r="ME35" t="str">
            <v/>
          </cell>
        </row>
        <row r="36">
          <cell r="AI36">
            <v>34</v>
          </cell>
          <cell r="CS36" t="str">
            <v>BANC_CCGT</v>
          </cell>
          <cell r="CV36" t="str">
            <v>BANC</v>
          </cell>
          <cell r="CX36">
            <v>0</v>
          </cell>
          <cell r="CY36">
            <v>0</v>
          </cell>
          <cell r="DH36" t="str">
            <v>BANC_Peaker</v>
          </cell>
          <cell r="DT36">
            <v>0</v>
          </cell>
          <cell r="ME36" t="str">
            <v/>
          </cell>
        </row>
        <row r="37">
          <cell r="AI37">
            <v>35</v>
          </cell>
          <cell r="CS37" t="str">
            <v>BANC_Peaker</v>
          </cell>
          <cell r="CV37" t="str">
            <v>BANC</v>
          </cell>
          <cell r="CX37">
            <v>0</v>
          </cell>
          <cell r="CY37">
            <v>0</v>
          </cell>
          <cell r="DH37" t="str">
            <v>Li_Battery</v>
          </cell>
          <cell r="DT37">
            <v>0</v>
          </cell>
          <cell r="ME37" t="str">
            <v/>
          </cell>
        </row>
        <row r="38">
          <cell r="AI38">
            <v>36</v>
          </cell>
          <cell r="CS38" t="str">
            <v>CAISO_Existing_Pumped_Storage</v>
          </cell>
          <cell r="CV38" t="str">
            <v>CAISO</v>
          </cell>
          <cell r="CX38">
            <v>0</v>
          </cell>
          <cell r="CY38">
            <v>0</v>
          </cell>
          <cell r="DH38" t="str">
            <v>Flow_Battery</v>
          </cell>
          <cell r="DT38">
            <v>0</v>
          </cell>
          <cell r="ME38" t="str">
            <v/>
          </cell>
        </row>
        <row r="39">
          <cell r="AI39">
            <v>37</v>
          </cell>
          <cell r="CS39" t="str">
            <v>CAISO_Storage_Mandate</v>
          </cell>
          <cell r="CV39" t="str">
            <v>CAISO</v>
          </cell>
          <cell r="CX39">
            <v>0</v>
          </cell>
          <cell r="CY39">
            <v>0</v>
          </cell>
          <cell r="DH39" t="str">
            <v>Pumped_Hydro</v>
          </cell>
          <cell r="DT39">
            <v>0</v>
          </cell>
          <cell r="ME39" t="str">
            <v/>
          </cell>
        </row>
        <row r="40">
          <cell r="AI40" t="str">
            <v/>
          </cell>
          <cell r="CS40" t="str">
            <v>CAISO_New_Pumped_Storage</v>
          </cell>
          <cell r="CV40" t="str">
            <v>CAISO</v>
          </cell>
          <cell r="CX40">
            <v>0</v>
          </cell>
          <cell r="CY40">
            <v>0</v>
          </cell>
          <cell r="DH40" t="str">
            <v/>
          </cell>
          <cell r="DT40" t="str">
            <v/>
          </cell>
          <cell r="ME40" t="str">
            <v/>
          </cell>
        </row>
        <row r="41">
          <cell r="AI41" t="str">
            <v/>
          </cell>
          <cell r="CS41" t="str">
            <v>CAISO_New_Flow_Battery</v>
          </cell>
          <cell r="CV41" t="str">
            <v>CAISO</v>
          </cell>
          <cell r="CX41">
            <v>0</v>
          </cell>
          <cell r="CY41">
            <v>0</v>
          </cell>
          <cell r="DH41" t="str">
            <v/>
          </cell>
          <cell r="DT41" t="str">
            <v/>
          </cell>
          <cell r="ME41" t="str">
            <v/>
          </cell>
        </row>
        <row r="42">
          <cell r="AI42" t="str">
            <v/>
          </cell>
          <cell r="CS42" t="str">
            <v>CAISO_New_Li_Battery</v>
          </cell>
          <cell r="CV42" t="str">
            <v>CAISO</v>
          </cell>
          <cell r="CX42">
            <v>0</v>
          </cell>
          <cell r="CY42">
            <v>0</v>
          </cell>
          <cell r="DH42" t="str">
            <v/>
          </cell>
          <cell r="DT42" t="str">
            <v/>
          </cell>
          <cell r="ME42" t="str">
            <v/>
          </cell>
        </row>
        <row r="43">
          <cell r="AI43" t="str">
            <v/>
          </cell>
          <cell r="CS43" t="str">
            <v>CAISO_Hydro</v>
          </cell>
          <cell r="CV43" t="str">
            <v>CAISO</v>
          </cell>
          <cell r="CX43">
            <v>0</v>
          </cell>
          <cell r="CY43">
            <v>0</v>
          </cell>
          <cell r="DH43" t="str">
            <v/>
          </cell>
          <cell r="DT43" t="str">
            <v/>
          </cell>
          <cell r="ME43" t="str">
            <v/>
          </cell>
        </row>
        <row r="44">
          <cell r="AI44" t="str">
            <v/>
          </cell>
          <cell r="CS44" t="str">
            <v>NW_Hydro</v>
          </cell>
          <cell r="CV44" t="str">
            <v>NW</v>
          </cell>
          <cell r="CX44">
            <v>0</v>
          </cell>
          <cell r="CY44">
            <v>0</v>
          </cell>
          <cell r="DH44" t="str">
            <v/>
          </cell>
          <cell r="DT44" t="str">
            <v/>
          </cell>
          <cell r="ME44" t="str">
            <v/>
          </cell>
        </row>
        <row r="45">
          <cell r="AI45" t="str">
            <v/>
          </cell>
          <cell r="CS45" t="str">
            <v>SW_Hydro</v>
          </cell>
          <cell r="CV45" t="str">
            <v>SW</v>
          </cell>
          <cell r="CX45">
            <v>0</v>
          </cell>
          <cell r="CY45">
            <v>0</v>
          </cell>
          <cell r="DH45" t="str">
            <v/>
          </cell>
          <cell r="DT45" t="str">
            <v/>
          </cell>
          <cell r="ME45" t="str">
            <v/>
          </cell>
        </row>
        <row r="46">
          <cell r="AI46" t="str">
            <v/>
          </cell>
          <cell r="CS46" t="str">
            <v>LDWP_Hydro</v>
          </cell>
          <cell r="CV46" t="str">
            <v>LDWP</v>
          </cell>
          <cell r="CX46">
            <v>0</v>
          </cell>
          <cell r="CY46">
            <v>0</v>
          </cell>
          <cell r="DH46" t="str">
            <v/>
          </cell>
          <cell r="DT46" t="str">
            <v/>
          </cell>
          <cell r="ME46" t="str">
            <v/>
          </cell>
        </row>
        <row r="47">
          <cell r="AI47" t="str">
            <v/>
          </cell>
          <cell r="CS47" t="str">
            <v>BANC_Hydro</v>
          </cell>
          <cell r="CV47" t="str">
            <v>BANC</v>
          </cell>
          <cell r="CX47">
            <v>0</v>
          </cell>
          <cell r="CY47">
            <v>0</v>
          </cell>
          <cell r="DH47" t="str">
            <v/>
          </cell>
          <cell r="DT47" t="str">
            <v/>
          </cell>
          <cell r="ME47" t="str">
            <v/>
          </cell>
        </row>
        <row r="48">
          <cell r="AI48" t="str">
            <v/>
          </cell>
          <cell r="CS48" t="str">
            <v>IID_Hydro</v>
          </cell>
          <cell r="CV48" t="str">
            <v>IID</v>
          </cell>
          <cell r="CX48">
            <v>0</v>
          </cell>
          <cell r="CY48">
            <v>0</v>
          </cell>
          <cell r="DH48" t="str">
            <v/>
          </cell>
          <cell r="DT48" t="str">
            <v/>
          </cell>
          <cell r="ME48" t="str">
            <v/>
          </cell>
        </row>
        <row r="49">
          <cell r="AI49" t="str">
            <v/>
          </cell>
          <cell r="CS49" t="str">
            <v>BANC_Biomass_for_Other</v>
          </cell>
          <cell r="CV49" t="str">
            <v>BANC</v>
          </cell>
          <cell r="CX49">
            <v>0</v>
          </cell>
          <cell r="CY49">
            <v>0</v>
          </cell>
          <cell r="DH49" t="str">
            <v/>
          </cell>
          <cell r="DT49" t="str">
            <v/>
          </cell>
          <cell r="ME49" t="str">
            <v/>
          </cell>
        </row>
        <row r="50">
          <cell r="AI50" t="str">
            <v/>
          </cell>
          <cell r="CS50" t="str">
            <v>BANC_Geothermal_for_Other</v>
          </cell>
          <cell r="CV50" t="str">
            <v>BANC</v>
          </cell>
          <cell r="CX50">
            <v>0</v>
          </cell>
          <cell r="CY50">
            <v>0</v>
          </cell>
          <cell r="DH50" t="str">
            <v/>
          </cell>
          <cell r="DT50" t="str">
            <v/>
          </cell>
          <cell r="ME50" t="str">
            <v/>
          </cell>
        </row>
        <row r="51">
          <cell r="AI51" t="str">
            <v/>
          </cell>
          <cell r="CS51" t="str">
            <v>BANC_Small_Hydro_for_Other</v>
          </cell>
          <cell r="CV51" t="str">
            <v>BANC</v>
          </cell>
          <cell r="CX51">
            <v>0</v>
          </cell>
          <cell r="CY51">
            <v>0</v>
          </cell>
          <cell r="DH51" t="str">
            <v/>
          </cell>
          <cell r="DT51" t="str">
            <v/>
          </cell>
        </row>
        <row r="52">
          <cell r="AI52" t="str">
            <v/>
          </cell>
          <cell r="CS52" t="str">
            <v>BANC_Solar_for_Other</v>
          </cell>
          <cell r="CV52" t="str">
            <v>BANC</v>
          </cell>
          <cell r="CX52">
            <v>0</v>
          </cell>
          <cell r="CY52">
            <v>0</v>
          </cell>
          <cell r="DH52" t="str">
            <v/>
          </cell>
          <cell r="DT52" t="str">
            <v/>
          </cell>
        </row>
        <row r="53">
          <cell r="AI53" t="str">
            <v/>
          </cell>
          <cell r="CS53" t="str">
            <v>BANC_Wind_for_Other</v>
          </cell>
          <cell r="CV53" t="str">
            <v>BANC</v>
          </cell>
          <cell r="CX53">
            <v>0</v>
          </cell>
          <cell r="CY53">
            <v>0</v>
          </cell>
          <cell r="DH53" t="str">
            <v/>
          </cell>
          <cell r="DT53" t="str">
            <v/>
          </cell>
        </row>
        <row r="54">
          <cell r="AI54" t="str">
            <v/>
          </cell>
          <cell r="CS54" t="str">
            <v>CAISO_Biomass_for_Other</v>
          </cell>
          <cell r="CV54" t="str">
            <v>BANC</v>
          </cell>
          <cell r="CX54">
            <v>0</v>
          </cell>
          <cell r="CY54">
            <v>0</v>
          </cell>
          <cell r="DH54" t="str">
            <v/>
          </cell>
          <cell r="DT54" t="str">
            <v/>
          </cell>
        </row>
        <row r="55">
          <cell r="AI55" t="str">
            <v/>
          </cell>
          <cell r="CS55" t="str">
            <v>CAISO_Geothermal_for_Other</v>
          </cell>
          <cell r="CV55" t="str">
            <v>BANC</v>
          </cell>
          <cell r="CX55">
            <v>0</v>
          </cell>
          <cell r="CY55">
            <v>0</v>
          </cell>
          <cell r="DH55" t="str">
            <v/>
          </cell>
          <cell r="DT55" t="str">
            <v/>
          </cell>
        </row>
        <row r="56">
          <cell r="AI56" t="str">
            <v/>
          </cell>
          <cell r="CS56" t="str">
            <v>CAISO_Small_Hydro_for_Other</v>
          </cell>
          <cell r="CV56" t="str">
            <v>BANC</v>
          </cell>
          <cell r="CX56">
            <v>0</v>
          </cell>
          <cell r="CY56">
            <v>0</v>
          </cell>
          <cell r="DH56" t="str">
            <v/>
          </cell>
          <cell r="DT56" t="str">
            <v/>
          </cell>
        </row>
        <row r="57">
          <cell r="AI57" t="str">
            <v/>
          </cell>
          <cell r="CS57" t="str">
            <v>CAISO_Solar_for_Other</v>
          </cell>
          <cell r="CV57" t="str">
            <v>BANC</v>
          </cell>
          <cell r="CX57">
            <v>0</v>
          </cell>
          <cell r="CY57">
            <v>0</v>
          </cell>
          <cell r="DH57" t="str">
            <v/>
          </cell>
          <cell r="DT57" t="str">
            <v/>
          </cell>
        </row>
        <row r="58">
          <cell r="AI58" t="str">
            <v/>
          </cell>
          <cell r="CS58" t="str">
            <v>CAISO_Wind_for_Other</v>
          </cell>
          <cell r="CV58" t="str">
            <v>BANC</v>
          </cell>
          <cell r="CX58">
            <v>0</v>
          </cell>
          <cell r="CY58">
            <v>0</v>
          </cell>
          <cell r="DH58" t="str">
            <v/>
          </cell>
          <cell r="DT58" t="str">
            <v/>
          </cell>
        </row>
        <row r="59">
          <cell r="AI59" t="str">
            <v/>
          </cell>
          <cell r="CS59" t="str">
            <v>IID_Biomass_for_Other</v>
          </cell>
          <cell r="CV59" t="str">
            <v>IID</v>
          </cell>
          <cell r="CX59">
            <v>0</v>
          </cell>
          <cell r="CY59">
            <v>0</v>
          </cell>
          <cell r="DH59" t="str">
            <v/>
          </cell>
          <cell r="DT59" t="str">
            <v/>
          </cell>
        </row>
        <row r="60">
          <cell r="AI60" t="str">
            <v/>
          </cell>
          <cell r="CS60" t="str">
            <v>IID_Geothermal_for_Other</v>
          </cell>
          <cell r="CV60" t="str">
            <v>IID</v>
          </cell>
          <cell r="CX60">
            <v>0</v>
          </cell>
          <cell r="CY60">
            <v>0</v>
          </cell>
          <cell r="DH60" t="str">
            <v/>
          </cell>
          <cell r="DT60" t="str">
            <v/>
          </cell>
        </row>
        <row r="61">
          <cell r="AI61" t="str">
            <v/>
          </cell>
          <cell r="CS61" t="str">
            <v>IID_Small_Hydro_for_Other</v>
          </cell>
          <cell r="CV61" t="str">
            <v>IID</v>
          </cell>
          <cell r="CX61">
            <v>0</v>
          </cell>
          <cell r="CY61">
            <v>0</v>
          </cell>
          <cell r="DH61" t="str">
            <v/>
          </cell>
          <cell r="DT61" t="str">
            <v/>
          </cell>
        </row>
        <row r="62">
          <cell r="AI62" t="str">
            <v/>
          </cell>
          <cell r="CS62" t="str">
            <v>IID_Solar_for_Other</v>
          </cell>
          <cell r="CV62" t="str">
            <v>IID</v>
          </cell>
          <cell r="CX62">
            <v>0</v>
          </cell>
          <cell r="CY62">
            <v>0</v>
          </cell>
          <cell r="DH62" t="str">
            <v/>
          </cell>
          <cell r="DT62" t="str">
            <v/>
          </cell>
        </row>
        <row r="63">
          <cell r="AI63" t="str">
            <v/>
          </cell>
          <cell r="CS63" t="str">
            <v>IID_Wind_for_Other</v>
          </cell>
          <cell r="CV63" t="str">
            <v>IID</v>
          </cell>
          <cell r="CX63">
            <v>0</v>
          </cell>
          <cell r="CY63">
            <v>0</v>
          </cell>
          <cell r="DH63" t="str">
            <v/>
          </cell>
          <cell r="DT63" t="str">
            <v/>
          </cell>
        </row>
        <row r="64">
          <cell r="AI64" t="str">
            <v/>
          </cell>
          <cell r="CS64" t="str">
            <v>LDWP_Biomass_for_Other</v>
          </cell>
          <cell r="CV64" t="str">
            <v>LDWP</v>
          </cell>
          <cell r="CX64">
            <v>0</v>
          </cell>
          <cell r="CY64">
            <v>0</v>
          </cell>
          <cell r="DH64" t="str">
            <v/>
          </cell>
          <cell r="DT64" t="str">
            <v/>
          </cell>
        </row>
        <row r="65">
          <cell r="AI65" t="str">
            <v/>
          </cell>
          <cell r="CS65" t="str">
            <v>LDWP_Geothermal_for_Other</v>
          </cell>
          <cell r="CV65" t="str">
            <v>LDWP</v>
          </cell>
          <cell r="CX65">
            <v>0</v>
          </cell>
          <cell r="CY65">
            <v>0</v>
          </cell>
          <cell r="DH65" t="str">
            <v/>
          </cell>
          <cell r="DT65" t="str">
            <v/>
          </cell>
        </row>
        <row r="66">
          <cell r="AI66" t="str">
            <v/>
          </cell>
          <cell r="CS66" t="str">
            <v>LDWP_Small_Hydro_for_Other</v>
          </cell>
          <cell r="CV66" t="str">
            <v>LDWP</v>
          </cell>
          <cell r="CX66">
            <v>0</v>
          </cell>
          <cell r="CY66">
            <v>0</v>
          </cell>
          <cell r="DH66" t="str">
            <v/>
          </cell>
          <cell r="DT66" t="str">
            <v/>
          </cell>
        </row>
        <row r="67">
          <cell r="AI67" t="str">
            <v/>
          </cell>
          <cell r="CS67" t="str">
            <v>LDWP_Solar_for_Other</v>
          </cell>
          <cell r="CV67" t="str">
            <v>LDWP</v>
          </cell>
          <cell r="CX67">
            <v>0</v>
          </cell>
          <cell r="CY67">
            <v>0</v>
          </cell>
          <cell r="DH67" t="str">
            <v/>
          </cell>
          <cell r="DT67" t="str">
            <v/>
          </cell>
        </row>
        <row r="68">
          <cell r="AI68" t="str">
            <v/>
          </cell>
          <cell r="CS68" t="str">
            <v>LDWP_Wind_for_Other</v>
          </cell>
          <cell r="CV68" t="str">
            <v>LDWP</v>
          </cell>
          <cell r="CX68">
            <v>0</v>
          </cell>
          <cell r="CY68">
            <v>0</v>
          </cell>
          <cell r="DH68" t="str">
            <v/>
          </cell>
          <cell r="DT68" t="str">
            <v/>
          </cell>
        </row>
        <row r="69">
          <cell r="AI69" t="str">
            <v/>
          </cell>
          <cell r="CS69" t="str">
            <v>NW_Biomass_for_Other</v>
          </cell>
          <cell r="CV69" t="str">
            <v>NW</v>
          </cell>
          <cell r="CX69">
            <v>0</v>
          </cell>
          <cell r="CY69">
            <v>0</v>
          </cell>
          <cell r="DH69" t="str">
            <v/>
          </cell>
          <cell r="DT69" t="str">
            <v/>
          </cell>
        </row>
        <row r="70">
          <cell r="AI70" t="str">
            <v/>
          </cell>
          <cell r="CS70" t="str">
            <v>NW_Geothermal_for_Other</v>
          </cell>
          <cell r="CV70" t="str">
            <v>NW</v>
          </cell>
          <cell r="CX70">
            <v>0</v>
          </cell>
          <cell r="CY70">
            <v>0</v>
          </cell>
          <cell r="DH70" t="str">
            <v/>
          </cell>
          <cell r="DT70" t="str">
            <v/>
          </cell>
        </row>
        <row r="71">
          <cell r="AI71" t="str">
            <v/>
          </cell>
          <cell r="CS71" t="str">
            <v>NW_Small_Hydro_for_Other</v>
          </cell>
          <cell r="CV71" t="str">
            <v>NW</v>
          </cell>
          <cell r="CX71">
            <v>0</v>
          </cell>
          <cell r="CY71">
            <v>0</v>
          </cell>
          <cell r="DH71" t="str">
            <v/>
          </cell>
          <cell r="DT71" t="str">
            <v/>
          </cell>
        </row>
        <row r="72">
          <cell r="AI72" t="str">
            <v/>
          </cell>
          <cell r="CS72" t="str">
            <v>NW_Solar_for_Other</v>
          </cell>
          <cell r="CV72" t="str">
            <v>NW</v>
          </cell>
          <cell r="CX72">
            <v>0</v>
          </cell>
          <cell r="CY72">
            <v>0</v>
          </cell>
          <cell r="DH72" t="str">
            <v/>
          </cell>
          <cell r="DT72" t="str">
            <v/>
          </cell>
        </row>
        <row r="73">
          <cell r="AI73" t="str">
            <v/>
          </cell>
          <cell r="CS73" t="str">
            <v>NW_Wind_for_Other</v>
          </cell>
          <cell r="CV73" t="str">
            <v>NW</v>
          </cell>
          <cell r="CX73">
            <v>0</v>
          </cell>
          <cell r="CY73">
            <v>0</v>
          </cell>
          <cell r="DH73" t="str">
            <v/>
          </cell>
          <cell r="DT73" t="str">
            <v/>
          </cell>
        </row>
        <row r="74">
          <cell r="AI74" t="str">
            <v/>
          </cell>
          <cell r="CS74" t="str">
            <v>SW_Biomass_for_Other</v>
          </cell>
          <cell r="CV74" t="str">
            <v>SW</v>
          </cell>
          <cell r="CX74">
            <v>0</v>
          </cell>
          <cell r="CY74">
            <v>0</v>
          </cell>
          <cell r="DH74" t="str">
            <v/>
          </cell>
          <cell r="DT74" t="str">
            <v/>
          </cell>
        </row>
        <row r="75">
          <cell r="AI75" t="str">
            <v/>
          </cell>
          <cell r="CS75" t="str">
            <v>SW_Geothermal_for_Other</v>
          </cell>
          <cell r="CV75" t="str">
            <v>SW</v>
          </cell>
          <cell r="CX75">
            <v>0</v>
          </cell>
          <cell r="CY75">
            <v>0</v>
          </cell>
          <cell r="DH75" t="str">
            <v/>
          </cell>
          <cell r="DT75" t="str">
            <v/>
          </cell>
        </row>
        <row r="76">
          <cell r="AI76" t="str">
            <v/>
          </cell>
          <cell r="CS76" t="str">
            <v>SW_Small_Hydro_for_Other</v>
          </cell>
          <cell r="CV76" t="str">
            <v>SW</v>
          </cell>
          <cell r="CX76">
            <v>0</v>
          </cell>
          <cell r="CY76">
            <v>0</v>
          </cell>
          <cell r="DH76" t="str">
            <v/>
          </cell>
          <cell r="DT76" t="str">
            <v/>
          </cell>
        </row>
        <row r="77">
          <cell r="AI77" t="str">
            <v/>
          </cell>
          <cell r="CS77" t="str">
            <v>SW_Solar_for_Other</v>
          </cell>
          <cell r="CV77" t="str">
            <v>SW</v>
          </cell>
          <cell r="CX77">
            <v>0</v>
          </cell>
          <cell r="CY77">
            <v>0</v>
          </cell>
          <cell r="DH77" t="str">
            <v/>
          </cell>
          <cell r="DT77" t="str">
            <v/>
          </cell>
        </row>
        <row r="78">
          <cell r="CS78" t="str">
            <v>SW_Wind_for_Other</v>
          </cell>
          <cell r="CV78" t="str">
            <v>SW</v>
          </cell>
          <cell r="CX78">
            <v>0</v>
          </cell>
          <cell r="CY78">
            <v>0</v>
          </cell>
          <cell r="DH78" t="str">
            <v/>
          </cell>
          <cell r="DT78" t="str">
            <v/>
          </cell>
        </row>
        <row r="79">
          <cell r="CS79" t="str">
            <v>BANC_Small_Hydro_for_CAISO</v>
          </cell>
          <cell r="CV79" t="str">
            <v>CAISO</v>
          </cell>
          <cell r="CX79">
            <v>0</v>
          </cell>
          <cell r="CY79">
            <v>0</v>
          </cell>
          <cell r="DH79" t="str">
            <v/>
          </cell>
          <cell r="DT79" t="str">
            <v/>
          </cell>
        </row>
        <row r="80">
          <cell r="CS80" t="str">
            <v>CAISO_Biomass_for_CAISO</v>
          </cell>
          <cell r="CV80" t="str">
            <v>CAISO</v>
          </cell>
          <cell r="CX80">
            <v>0</v>
          </cell>
          <cell r="CY80">
            <v>0</v>
          </cell>
          <cell r="DH80" t="str">
            <v/>
          </cell>
          <cell r="DT80" t="str">
            <v/>
          </cell>
        </row>
        <row r="81">
          <cell r="CS81" t="str">
            <v>CAISO_Geothermal_for_CAISO</v>
          </cell>
          <cell r="CV81" t="str">
            <v>CAISO</v>
          </cell>
          <cell r="CX81">
            <v>0</v>
          </cell>
          <cell r="CY81">
            <v>0</v>
          </cell>
          <cell r="DH81" t="str">
            <v/>
          </cell>
          <cell r="DT81" t="str">
            <v/>
          </cell>
        </row>
        <row r="82">
          <cell r="CS82" t="str">
            <v>CAISO_Small_Hydro_for_CAISO</v>
          </cell>
          <cell r="CV82" t="str">
            <v>CAISO</v>
          </cell>
          <cell r="CX82">
            <v>0</v>
          </cell>
          <cell r="CY82">
            <v>0</v>
          </cell>
          <cell r="DH82" t="str">
            <v/>
          </cell>
          <cell r="DT82" t="str">
            <v/>
          </cell>
        </row>
        <row r="83">
          <cell r="CS83" t="str">
            <v>CAISO_Solar_for_CAISO</v>
          </cell>
          <cell r="CV83" t="str">
            <v>CAISO</v>
          </cell>
          <cell r="CX83">
            <v>0</v>
          </cell>
          <cell r="CY83">
            <v>0</v>
          </cell>
          <cell r="DH83" t="str">
            <v/>
          </cell>
          <cell r="DT83" t="str">
            <v/>
          </cell>
        </row>
        <row r="84">
          <cell r="CS84" t="str">
            <v>CAISO_Wind_for_CAISO</v>
          </cell>
          <cell r="CV84" t="str">
            <v>CAISO</v>
          </cell>
          <cell r="CX84">
            <v>0</v>
          </cell>
          <cell r="CY84">
            <v>0</v>
          </cell>
          <cell r="DH84" t="str">
            <v/>
          </cell>
          <cell r="DT84" t="str">
            <v/>
          </cell>
        </row>
        <row r="85">
          <cell r="CS85" t="str">
            <v>IID_Geothermal_for_CAISO</v>
          </cell>
          <cell r="CV85" t="str">
            <v>CAISO</v>
          </cell>
          <cell r="CX85">
            <v>0</v>
          </cell>
          <cell r="CY85">
            <v>0</v>
          </cell>
          <cell r="DH85" t="str">
            <v/>
          </cell>
          <cell r="DT85" t="str">
            <v/>
          </cell>
        </row>
        <row r="86">
          <cell r="CS86" t="str">
            <v>IID_Solar_for_CAISO</v>
          </cell>
          <cell r="CV86" t="str">
            <v>CAISO</v>
          </cell>
          <cell r="CX86">
            <v>0</v>
          </cell>
          <cell r="CY86">
            <v>0</v>
          </cell>
          <cell r="DH86" t="str">
            <v/>
          </cell>
          <cell r="DT86" t="str">
            <v/>
          </cell>
        </row>
        <row r="87">
          <cell r="CS87" t="str">
            <v>LDWP_Wind_for_CAISO</v>
          </cell>
          <cell r="CV87" t="str">
            <v>CAISO</v>
          </cell>
          <cell r="CX87">
            <v>0</v>
          </cell>
          <cell r="CY87">
            <v>0</v>
          </cell>
          <cell r="DH87" t="str">
            <v/>
          </cell>
          <cell r="DT87" t="str">
            <v/>
          </cell>
        </row>
        <row r="88">
          <cell r="CS88" t="str">
            <v>NW_Biomass_for_CAISO</v>
          </cell>
          <cell r="CV88" t="str">
            <v>CAISO</v>
          </cell>
          <cell r="CX88">
            <v>0</v>
          </cell>
          <cell r="CY88">
            <v>0</v>
          </cell>
          <cell r="DH88" t="str">
            <v/>
          </cell>
          <cell r="DT88" t="str">
            <v/>
          </cell>
        </row>
        <row r="89">
          <cell r="CS89" t="str">
            <v>NW_Geothermal_for_CAISO</v>
          </cell>
          <cell r="CV89" t="str">
            <v>CAISO</v>
          </cell>
          <cell r="CX89">
            <v>0</v>
          </cell>
          <cell r="CY89">
            <v>0</v>
          </cell>
          <cell r="DH89" t="str">
            <v/>
          </cell>
          <cell r="DT89" t="str">
            <v/>
          </cell>
        </row>
        <row r="90">
          <cell r="CS90" t="str">
            <v>NW_Small_Hydro_for_CAISO</v>
          </cell>
          <cell r="CV90" t="str">
            <v>CAISO</v>
          </cell>
          <cell r="CX90">
            <v>0</v>
          </cell>
          <cell r="CY90">
            <v>0</v>
          </cell>
          <cell r="DH90" t="str">
            <v/>
          </cell>
          <cell r="DT90" t="str">
            <v/>
          </cell>
        </row>
        <row r="91">
          <cell r="CS91" t="str">
            <v>NW_Wind_for_CAISO</v>
          </cell>
          <cell r="CV91" t="str">
            <v>CAISO</v>
          </cell>
          <cell r="CX91">
            <v>0</v>
          </cell>
          <cell r="CY91">
            <v>0</v>
          </cell>
          <cell r="DH91" t="str">
            <v/>
          </cell>
          <cell r="DT91" t="str">
            <v/>
          </cell>
        </row>
        <row r="92">
          <cell r="CS92" t="str">
            <v>SW_Solar_for_CAISO</v>
          </cell>
          <cell r="CV92" t="str">
            <v>CAISO</v>
          </cell>
          <cell r="CX92">
            <v>0</v>
          </cell>
          <cell r="CY92">
            <v>0</v>
          </cell>
          <cell r="DH92" t="str">
            <v/>
          </cell>
          <cell r="DT92" t="str">
            <v/>
          </cell>
        </row>
        <row r="93">
          <cell r="CS93" t="str">
            <v>SW_Wind_for_CAISO</v>
          </cell>
          <cell r="CV93" t="str">
            <v>CAISO</v>
          </cell>
          <cell r="CX93">
            <v>0</v>
          </cell>
          <cell r="CY93">
            <v>0</v>
          </cell>
          <cell r="DH93" t="str">
            <v/>
          </cell>
          <cell r="DT93" t="str">
            <v/>
          </cell>
        </row>
        <row r="94">
          <cell r="CS94" t="str">
            <v>Customer_PV</v>
          </cell>
          <cell r="CV94" t="str">
            <v>CAISO</v>
          </cell>
          <cell r="CX94">
            <v>0</v>
          </cell>
          <cell r="CY94">
            <v>0</v>
          </cell>
          <cell r="DH94" t="str">
            <v/>
          </cell>
          <cell r="DT94" t="str">
            <v/>
          </cell>
        </row>
        <row r="95">
          <cell r="CS95" t="str">
            <v>Northern_California_Solar</v>
          </cell>
          <cell r="CV95" t="str">
            <v>CAISO</v>
          </cell>
          <cell r="CX95">
            <v>0</v>
          </cell>
          <cell r="CY95">
            <v>0</v>
          </cell>
          <cell r="DH95" t="str">
            <v/>
          </cell>
          <cell r="DT95" t="str">
            <v/>
          </cell>
        </row>
        <row r="96">
          <cell r="CS96" t="str">
            <v>Solano_Solar</v>
          </cell>
          <cell r="CV96" t="str">
            <v>CAISO</v>
          </cell>
          <cell r="CX96">
            <v>0</v>
          </cell>
          <cell r="CY96">
            <v>0</v>
          </cell>
          <cell r="DH96" t="str">
            <v/>
          </cell>
          <cell r="DT96" t="str">
            <v/>
          </cell>
        </row>
        <row r="97">
          <cell r="CS97" t="str">
            <v>Central_Valley_North_Los_Banos_Solar</v>
          </cell>
          <cell r="CV97" t="str">
            <v>CAISO</v>
          </cell>
          <cell r="CX97">
            <v>0</v>
          </cell>
          <cell r="CY97">
            <v>0</v>
          </cell>
          <cell r="DH97" t="str">
            <v/>
          </cell>
          <cell r="DT97" t="str">
            <v/>
          </cell>
        </row>
        <row r="98">
          <cell r="CS98" t="str">
            <v>Westlands_Solar</v>
          </cell>
          <cell r="CV98" t="str">
            <v>CAISO</v>
          </cell>
          <cell r="CX98">
            <v>0</v>
          </cell>
          <cell r="CY98">
            <v>0</v>
          </cell>
          <cell r="DH98" t="str">
            <v/>
          </cell>
          <cell r="DT98" t="str">
            <v/>
          </cell>
        </row>
        <row r="99">
          <cell r="CS99" t="str">
            <v>Greater_Carrizo_Solar</v>
          </cell>
          <cell r="CV99" t="str">
            <v>CAISO</v>
          </cell>
          <cell r="CX99">
            <v>0</v>
          </cell>
          <cell r="CY99">
            <v>0</v>
          </cell>
          <cell r="DH99" t="str">
            <v/>
          </cell>
          <cell r="DT99" t="str">
            <v/>
          </cell>
        </row>
        <row r="100">
          <cell r="CS100" t="str">
            <v>Tehachapi_Solar</v>
          </cell>
          <cell r="CV100" t="str">
            <v>CAISO</v>
          </cell>
          <cell r="CX100">
            <v>0</v>
          </cell>
          <cell r="CY100">
            <v>0</v>
          </cell>
          <cell r="DH100" t="str">
            <v/>
          </cell>
          <cell r="DT100" t="str">
            <v/>
          </cell>
        </row>
        <row r="101">
          <cell r="CS101" t="str">
            <v>Kramer_Inyokern_Solar</v>
          </cell>
          <cell r="CV101" t="str">
            <v>CAISO</v>
          </cell>
          <cell r="CX101">
            <v>0</v>
          </cell>
          <cell r="CY101">
            <v>0</v>
          </cell>
          <cell r="DH101" t="str">
            <v/>
          </cell>
          <cell r="DT101" t="str">
            <v/>
          </cell>
        </row>
        <row r="102">
          <cell r="CS102" t="str">
            <v>Mountain_Pass_El_Dorado_Solar</v>
          </cell>
          <cell r="CV102" t="str">
            <v>CAISO</v>
          </cell>
          <cell r="CX102">
            <v>0</v>
          </cell>
          <cell r="CY102">
            <v>0</v>
          </cell>
          <cell r="DH102" t="str">
            <v/>
          </cell>
          <cell r="DT102" t="str">
            <v/>
          </cell>
        </row>
        <row r="103">
          <cell r="CS103" t="str">
            <v>Southern_California_Desert_Solar</v>
          </cell>
          <cell r="CV103" t="str">
            <v>CAISO</v>
          </cell>
          <cell r="CX103">
            <v>0</v>
          </cell>
          <cell r="CY103">
            <v>0</v>
          </cell>
          <cell r="DH103" t="str">
            <v/>
          </cell>
          <cell r="DT103" t="str">
            <v/>
          </cell>
        </row>
        <row r="104">
          <cell r="CS104" t="str">
            <v>Riverside_East_Palm_Springs_Solar</v>
          </cell>
          <cell r="CV104" t="str">
            <v>CAISO</v>
          </cell>
          <cell r="CX104">
            <v>0</v>
          </cell>
          <cell r="CY104">
            <v>0</v>
          </cell>
          <cell r="DH104" t="str">
            <v/>
          </cell>
          <cell r="DT104" t="str">
            <v/>
          </cell>
        </row>
        <row r="105">
          <cell r="CS105" t="str">
            <v>Greater_Imperial_Solar</v>
          </cell>
          <cell r="CV105" t="str">
            <v>CAISO</v>
          </cell>
          <cell r="CX105">
            <v>0</v>
          </cell>
          <cell r="CY105">
            <v>0</v>
          </cell>
        </row>
        <row r="106">
          <cell r="CS106" t="str">
            <v>Distributed_Solar</v>
          </cell>
          <cell r="CV106" t="str">
            <v>CAISO</v>
          </cell>
          <cell r="CX106">
            <v>0</v>
          </cell>
          <cell r="CY106">
            <v>0</v>
          </cell>
        </row>
        <row r="107">
          <cell r="CS107" t="str">
            <v>Southern_Nevada_Solar</v>
          </cell>
          <cell r="CV107" t="str">
            <v>CAISO</v>
          </cell>
          <cell r="CX107">
            <v>0</v>
          </cell>
          <cell r="CY107">
            <v>0</v>
          </cell>
        </row>
        <row r="108">
          <cell r="CS108" t="str">
            <v>Solano_Wind</v>
          </cell>
          <cell r="CV108" t="str">
            <v>CAISO</v>
          </cell>
          <cell r="CX108">
            <v>0</v>
          </cell>
          <cell r="CY108">
            <v>0</v>
          </cell>
        </row>
        <row r="109">
          <cell r="CS109" t="str">
            <v>Central_Valley_North_Los_Banos_Wind</v>
          </cell>
          <cell r="CV109" t="str">
            <v>CAISO</v>
          </cell>
          <cell r="CX109">
            <v>0</v>
          </cell>
          <cell r="CY109">
            <v>0</v>
          </cell>
        </row>
        <row r="110">
          <cell r="CS110" t="str">
            <v>Greater_Carrizo_Wind</v>
          </cell>
          <cell r="CV110" t="str">
            <v>CAISO</v>
          </cell>
          <cell r="CX110">
            <v>0</v>
          </cell>
          <cell r="CY110">
            <v>0</v>
          </cell>
        </row>
        <row r="111">
          <cell r="CS111" t="str">
            <v>Tehachapi_Wind</v>
          </cell>
          <cell r="CV111" t="str">
            <v>CAISO</v>
          </cell>
          <cell r="CX111">
            <v>0</v>
          </cell>
          <cell r="CY111">
            <v>0</v>
          </cell>
        </row>
        <row r="112">
          <cell r="CS112" t="str">
            <v>Riverside_East_Palm_Springs_Wind</v>
          </cell>
          <cell r="CV112" t="str">
            <v>CAISO</v>
          </cell>
          <cell r="CX112">
            <v>0</v>
          </cell>
          <cell r="CY112">
            <v>0</v>
          </cell>
        </row>
        <row r="113">
          <cell r="CS113" t="str">
            <v>Distributed_Wind</v>
          </cell>
          <cell r="CV113" t="str">
            <v>CAISO</v>
          </cell>
          <cell r="CX113">
            <v>0</v>
          </cell>
          <cell r="CY113">
            <v>0</v>
          </cell>
        </row>
        <row r="114">
          <cell r="CS114" t="str">
            <v>NW_Ext_Tx_Wind</v>
          </cell>
          <cell r="CV114" t="str">
            <v>CAISO</v>
          </cell>
          <cell r="CX114">
            <v>0</v>
          </cell>
          <cell r="CY114">
            <v>0</v>
          </cell>
        </row>
        <row r="115">
          <cell r="CS115" t="str">
            <v>Southern_Nevada_Wind</v>
          </cell>
          <cell r="CV115" t="str">
            <v>CAISO</v>
          </cell>
          <cell r="CX115">
            <v>0</v>
          </cell>
          <cell r="CY115">
            <v>0</v>
          </cell>
        </row>
        <row r="116">
          <cell r="CS116" t="str">
            <v>SW_Ext_Tx_Wind</v>
          </cell>
          <cell r="CV116" t="str">
            <v>CAISO</v>
          </cell>
          <cell r="CX116">
            <v>0</v>
          </cell>
          <cell r="CY116">
            <v>0</v>
          </cell>
        </row>
        <row r="117">
          <cell r="CS117" t="str">
            <v>InState_Biomass</v>
          </cell>
          <cell r="CV117" t="str">
            <v>CAISO</v>
          </cell>
          <cell r="CX117">
            <v>0</v>
          </cell>
          <cell r="CY117">
            <v>0</v>
          </cell>
        </row>
        <row r="118">
          <cell r="CS118" t="str">
            <v>Greater_Imperial_Geothermal</v>
          </cell>
          <cell r="CV118" t="str">
            <v>CAISO</v>
          </cell>
          <cell r="CX118">
            <v>0</v>
          </cell>
          <cell r="CY118">
            <v>0</v>
          </cell>
        </row>
        <row r="119">
          <cell r="CS119" t="str">
            <v>Northern_California_Geothermal</v>
          </cell>
          <cell r="CV119" t="str">
            <v>CAISO</v>
          </cell>
          <cell r="CX119">
            <v>0</v>
          </cell>
          <cell r="CY119">
            <v>0</v>
          </cell>
        </row>
        <row r="120">
          <cell r="CS120" t="str">
            <v>Southern_Nevada_Geothermal</v>
          </cell>
          <cell r="CV120" t="str">
            <v>CAISO</v>
          </cell>
          <cell r="CX120">
            <v>0</v>
          </cell>
          <cell r="CY120">
            <v>0</v>
          </cell>
        </row>
        <row r="121">
          <cell r="CS121" t="str">
            <v/>
          </cell>
          <cell r="CV121" t="str">
            <v/>
          </cell>
          <cell r="CX121" t="str">
            <v/>
          </cell>
          <cell r="CY121" t="str">
            <v/>
          </cell>
        </row>
        <row r="122">
          <cell r="CS122" t="str">
            <v/>
          </cell>
          <cell r="CV122" t="str">
            <v/>
          </cell>
          <cell r="CX122" t="str">
            <v/>
          </cell>
          <cell r="CY122" t="str">
            <v/>
          </cell>
        </row>
        <row r="123">
          <cell r="CS123" t="str">
            <v/>
          </cell>
          <cell r="CV123" t="str">
            <v/>
          </cell>
          <cell r="CX123" t="str">
            <v/>
          </cell>
          <cell r="CY123" t="str">
            <v/>
          </cell>
        </row>
        <row r="124">
          <cell r="CS124" t="str">
            <v/>
          </cell>
          <cell r="CV124" t="str">
            <v/>
          </cell>
          <cell r="CX124" t="str">
            <v/>
          </cell>
          <cell r="CY124" t="str">
            <v/>
          </cell>
        </row>
        <row r="125">
          <cell r="CS125" t="str">
            <v/>
          </cell>
          <cell r="CV125" t="str">
            <v/>
          </cell>
          <cell r="CX125" t="str">
            <v/>
          </cell>
          <cell r="CY125" t="str">
            <v/>
          </cell>
        </row>
        <row r="126">
          <cell r="CS126" t="str">
            <v/>
          </cell>
          <cell r="CV126" t="str">
            <v/>
          </cell>
          <cell r="CX126" t="str">
            <v/>
          </cell>
          <cell r="CY126" t="str">
            <v/>
          </cell>
        </row>
        <row r="127">
          <cell r="CS127" t="str">
            <v/>
          </cell>
          <cell r="CV127" t="str">
            <v/>
          </cell>
          <cell r="CX127" t="str">
            <v/>
          </cell>
          <cell r="CY127" t="str">
            <v/>
          </cell>
        </row>
        <row r="128">
          <cell r="CS128" t="str">
            <v/>
          </cell>
          <cell r="CV128" t="str">
            <v/>
          </cell>
          <cell r="CX128" t="str">
            <v/>
          </cell>
          <cell r="CY128" t="str">
            <v/>
          </cell>
        </row>
        <row r="129">
          <cell r="CS129" t="str">
            <v/>
          </cell>
          <cell r="CV129" t="str">
            <v/>
          </cell>
          <cell r="CX129" t="str">
            <v/>
          </cell>
          <cell r="CY129" t="str">
            <v/>
          </cell>
        </row>
        <row r="130">
          <cell r="CS130" t="str">
            <v/>
          </cell>
          <cell r="CV130" t="str">
            <v/>
          </cell>
          <cell r="CX130" t="str">
            <v/>
          </cell>
          <cell r="CY130" t="str">
            <v/>
          </cell>
        </row>
        <row r="131">
          <cell r="CS131" t="str">
            <v/>
          </cell>
          <cell r="CV131" t="str">
            <v/>
          </cell>
          <cell r="CX131" t="str">
            <v/>
          </cell>
          <cell r="CY131" t="str">
            <v/>
          </cell>
        </row>
        <row r="132">
          <cell r="CS132" t="str">
            <v/>
          </cell>
          <cell r="CV132" t="str">
            <v/>
          </cell>
          <cell r="CX132" t="str">
            <v/>
          </cell>
          <cell r="CY132" t="str">
            <v/>
          </cell>
        </row>
        <row r="133">
          <cell r="CS133" t="str">
            <v/>
          </cell>
          <cell r="CV133" t="str">
            <v/>
          </cell>
          <cell r="CX133" t="str">
            <v/>
          </cell>
          <cell r="CY133" t="str">
            <v/>
          </cell>
        </row>
        <row r="134">
          <cell r="CS134" t="str">
            <v/>
          </cell>
          <cell r="CV134" t="str">
            <v/>
          </cell>
          <cell r="CX134" t="str">
            <v/>
          </cell>
          <cell r="CY134" t="str">
            <v/>
          </cell>
        </row>
        <row r="135">
          <cell r="CS135" t="str">
            <v/>
          </cell>
          <cell r="CV135" t="str">
            <v/>
          </cell>
          <cell r="CX135" t="str">
            <v/>
          </cell>
          <cell r="CY135" t="str">
            <v/>
          </cell>
        </row>
        <row r="136">
          <cell r="CS136" t="str">
            <v/>
          </cell>
          <cell r="CV136" t="str">
            <v/>
          </cell>
          <cell r="CX136" t="str">
            <v/>
          </cell>
          <cell r="CY136" t="str">
            <v/>
          </cell>
        </row>
        <row r="137">
          <cell r="CS137" t="str">
            <v/>
          </cell>
          <cell r="CV137" t="str">
            <v/>
          </cell>
          <cell r="CX137" t="str">
            <v/>
          </cell>
          <cell r="CY137" t="str">
            <v/>
          </cell>
        </row>
        <row r="138">
          <cell r="CS138" t="str">
            <v/>
          </cell>
          <cell r="CV138" t="str">
            <v/>
          </cell>
          <cell r="CX138" t="str">
            <v/>
          </cell>
          <cell r="CY138" t="str">
            <v/>
          </cell>
        </row>
        <row r="139">
          <cell r="CS139" t="str">
            <v/>
          </cell>
          <cell r="CV139" t="str">
            <v/>
          </cell>
          <cell r="CX139" t="str">
            <v/>
          </cell>
          <cell r="CY139" t="str">
            <v/>
          </cell>
        </row>
        <row r="140">
          <cell r="CS140" t="str">
            <v/>
          </cell>
          <cell r="CV140" t="str">
            <v/>
          </cell>
          <cell r="CX140" t="str">
            <v/>
          </cell>
          <cell r="CY140" t="str">
            <v/>
          </cell>
        </row>
        <row r="141">
          <cell r="CS141" t="str">
            <v/>
          </cell>
          <cell r="CV141" t="str">
            <v/>
          </cell>
          <cell r="CX141" t="str">
            <v/>
          </cell>
          <cell r="CY141" t="str">
            <v/>
          </cell>
        </row>
        <row r="142">
          <cell r="CS142" t="str">
            <v/>
          </cell>
          <cell r="CV142" t="str">
            <v/>
          </cell>
          <cell r="CX142" t="str">
            <v/>
          </cell>
          <cell r="CY142" t="str">
            <v/>
          </cell>
        </row>
        <row r="143">
          <cell r="CS143" t="str">
            <v/>
          </cell>
          <cell r="CV143" t="str">
            <v/>
          </cell>
          <cell r="CX143" t="str">
            <v/>
          </cell>
          <cell r="CY143" t="str">
            <v/>
          </cell>
        </row>
        <row r="144">
          <cell r="CS144" t="str">
            <v/>
          </cell>
          <cell r="CV144" t="str">
            <v/>
          </cell>
          <cell r="CX144" t="str">
            <v/>
          </cell>
          <cell r="CY144" t="str">
            <v/>
          </cell>
        </row>
        <row r="145">
          <cell r="CS145" t="str">
            <v/>
          </cell>
          <cell r="CV145" t="str">
            <v/>
          </cell>
          <cell r="CX145" t="str">
            <v/>
          </cell>
          <cell r="CY145" t="str">
            <v/>
          </cell>
        </row>
        <row r="146">
          <cell r="CS146" t="str">
            <v/>
          </cell>
          <cell r="CV146" t="str">
            <v/>
          </cell>
          <cell r="CX146" t="str">
            <v/>
          </cell>
          <cell r="CY146" t="str">
            <v/>
          </cell>
        </row>
        <row r="147">
          <cell r="CS147" t="str">
            <v/>
          </cell>
          <cell r="CV147" t="str">
            <v/>
          </cell>
          <cell r="CX147" t="str">
            <v/>
          </cell>
          <cell r="CY147" t="str">
            <v/>
          </cell>
        </row>
        <row r="148">
          <cell r="CS148" t="str">
            <v/>
          </cell>
          <cell r="CV148" t="str">
            <v/>
          </cell>
          <cell r="CX148" t="str">
            <v/>
          </cell>
          <cell r="CY148" t="str">
            <v/>
          </cell>
        </row>
        <row r="149">
          <cell r="CS149" t="str">
            <v/>
          </cell>
          <cell r="CV149" t="str">
            <v/>
          </cell>
          <cell r="CX149" t="str">
            <v/>
          </cell>
          <cell r="CY149" t="str">
            <v/>
          </cell>
        </row>
        <row r="150">
          <cell r="CS150" t="str">
            <v/>
          </cell>
          <cell r="CV150" t="str">
            <v/>
          </cell>
          <cell r="CX150" t="str">
            <v/>
          </cell>
          <cell r="CY150" t="str">
            <v/>
          </cell>
        </row>
        <row r="151">
          <cell r="CS151" t="str">
            <v/>
          </cell>
          <cell r="CV151" t="str">
            <v/>
          </cell>
          <cell r="CX151" t="str">
            <v/>
          </cell>
          <cell r="CY151" t="str">
            <v/>
          </cell>
        </row>
        <row r="152">
          <cell r="CS152" t="str">
            <v/>
          </cell>
          <cell r="CV152" t="str">
            <v/>
          </cell>
          <cell r="CX152" t="str">
            <v/>
          </cell>
          <cell r="CY152" t="str">
            <v/>
          </cell>
        </row>
      </sheetData>
      <sheetData sheetId="33"/>
      <sheetData sheetId="34">
        <row r="2">
          <cell r="U2">
            <v>2030</v>
          </cell>
        </row>
        <row r="4">
          <cell r="L4" t="str">
            <v>CAISO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Resources - Scenario Costs All"/>
      <sheetName val="Resources - Scenario Costs"/>
      <sheetName val="Resources - Scenario Build"/>
      <sheetName val="Resources - Baseline"/>
      <sheetName val="Gen_List"/>
      <sheetName val="Output_Table"/>
      <sheetName val="Supply - Curve"/>
      <sheetName val="Pro_Forma"/>
      <sheetName val="Resource_Characteristics"/>
      <sheetName val="Capex Trajectories"/>
      <sheetName val="FO&amp;M Trajectories"/>
      <sheetName val="Financing Trajectories"/>
      <sheetName val="Lists"/>
    </sheetNames>
    <sheetDataSet>
      <sheetData sheetId="0">
        <row r="5">
          <cell r="C5" t="str">
            <v>DRECP/SJV</v>
          </cell>
        </row>
      </sheetData>
      <sheetData sheetId="1" refreshError="1"/>
      <sheetData sheetId="2" refreshError="1"/>
      <sheetData sheetId="3" refreshError="1"/>
      <sheetData sheetId="4"/>
      <sheetData sheetId="5"/>
      <sheetData sheetId="6">
        <row r="8">
          <cell r="D8">
            <v>2016</v>
          </cell>
          <cell r="E8">
            <v>2017</v>
          </cell>
          <cell r="F8">
            <v>2018</v>
          </cell>
          <cell r="G8">
            <v>2019</v>
          </cell>
          <cell r="H8">
            <v>2020</v>
          </cell>
          <cell r="I8">
            <v>2021</v>
          </cell>
          <cell r="J8">
            <v>2022</v>
          </cell>
          <cell r="K8">
            <v>2023</v>
          </cell>
          <cell r="L8">
            <v>2024</v>
          </cell>
          <cell r="M8">
            <v>2025</v>
          </cell>
          <cell r="N8">
            <v>2026</v>
          </cell>
          <cell r="O8">
            <v>2027</v>
          </cell>
          <cell r="P8">
            <v>2028</v>
          </cell>
          <cell r="Q8">
            <v>2029</v>
          </cell>
          <cell r="R8">
            <v>2030</v>
          </cell>
          <cell r="S8">
            <v>2031</v>
          </cell>
          <cell r="T8">
            <v>2032</v>
          </cell>
          <cell r="U8">
            <v>2033</v>
          </cell>
          <cell r="V8">
            <v>2034</v>
          </cell>
          <cell r="W8">
            <v>2035</v>
          </cell>
          <cell r="X8">
            <v>2036</v>
          </cell>
          <cell r="Y8">
            <v>2037</v>
          </cell>
          <cell r="Z8">
            <v>2038</v>
          </cell>
          <cell r="AA8">
            <v>2039</v>
          </cell>
          <cell r="AB8">
            <v>2040</v>
          </cell>
          <cell r="AC8">
            <v>2041</v>
          </cell>
          <cell r="AD8">
            <v>2042</v>
          </cell>
          <cell r="AE8">
            <v>2043</v>
          </cell>
          <cell r="AF8">
            <v>2044</v>
          </cell>
          <cell r="AG8">
            <v>2045</v>
          </cell>
          <cell r="AH8">
            <v>2046</v>
          </cell>
          <cell r="AI8">
            <v>2047</v>
          </cell>
          <cell r="AJ8">
            <v>2048</v>
          </cell>
          <cell r="AK8">
            <v>2049</v>
          </cell>
          <cell r="AL8">
            <v>2050</v>
          </cell>
        </row>
        <row r="9">
          <cell r="C9" t="str">
            <v>Solar - Dist</v>
          </cell>
          <cell r="D9">
            <v>342.15</v>
          </cell>
          <cell r="E9">
            <v>272.72000000000003</v>
          </cell>
          <cell r="F9">
            <v>282.62</v>
          </cell>
          <cell r="G9">
            <v>256.81</v>
          </cell>
          <cell r="H9">
            <v>227.2</v>
          </cell>
          <cell r="I9">
            <v>209.56</v>
          </cell>
          <cell r="J9">
            <v>194.77</v>
          </cell>
          <cell r="K9">
            <v>186.25</v>
          </cell>
          <cell r="L9">
            <v>166.57</v>
          </cell>
          <cell r="M9">
            <v>162.82</v>
          </cell>
          <cell r="N9">
            <v>159.36000000000001</v>
          </cell>
          <cell r="O9">
            <v>155.66999999999999</v>
          </cell>
          <cell r="P9">
            <v>149.61000000000001</v>
          </cell>
          <cell r="Q9">
            <v>143.35</v>
          </cell>
          <cell r="R9">
            <v>137.15</v>
          </cell>
          <cell r="S9">
            <v>135.52000000000001</v>
          </cell>
          <cell r="T9">
            <v>133.56</v>
          </cell>
          <cell r="U9">
            <v>131.61000000000001</v>
          </cell>
          <cell r="V9">
            <v>129.87</v>
          </cell>
          <cell r="W9">
            <v>128.03</v>
          </cell>
          <cell r="X9">
            <v>126.19</v>
          </cell>
          <cell r="Y9">
            <v>123.96</v>
          </cell>
          <cell r="Z9">
            <v>122.07</v>
          </cell>
          <cell r="AA9">
            <v>120.2</v>
          </cell>
          <cell r="AB9">
            <v>117.79</v>
          </cell>
          <cell r="AC9">
            <v>116.97</v>
          </cell>
          <cell r="AD9">
            <v>116.1</v>
          </cell>
          <cell r="AE9">
            <v>115.14</v>
          </cell>
          <cell r="AF9">
            <v>114.27</v>
          </cell>
          <cell r="AG9">
            <v>113.35</v>
          </cell>
          <cell r="AH9">
            <v>112.46</v>
          </cell>
          <cell r="AI9">
            <v>111.59</v>
          </cell>
          <cell r="AJ9">
            <v>110.56</v>
          </cell>
          <cell r="AK9">
            <v>109.57</v>
          </cell>
          <cell r="AL9">
            <v>108.69</v>
          </cell>
        </row>
        <row r="10">
          <cell r="C10" t="str">
            <v>Solar - Commercial</v>
          </cell>
          <cell r="D10">
            <v>207.11</v>
          </cell>
          <cell r="E10">
            <v>165.71</v>
          </cell>
          <cell r="F10">
            <v>171.38</v>
          </cell>
          <cell r="G10">
            <v>153.72</v>
          </cell>
          <cell r="H10">
            <v>142.43</v>
          </cell>
          <cell r="I10">
            <v>137.08000000000001</v>
          </cell>
          <cell r="J10">
            <v>130.05000000000001</v>
          </cell>
          <cell r="K10">
            <v>124.45</v>
          </cell>
          <cell r="L10">
            <v>111.16</v>
          </cell>
          <cell r="M10">
            <v>108.77</v>
          </cell>
          <cell r="N10">
            <v>106.67</v>
          </cell>
          <cell r="O10">
            <v>104.37</v>
          </cell>
          <cell r="P10">
            <v>100.46</v>
          </cell>
          <cell r="Q10">
            <v>96.36</v>
          </cell>
          <cell r="R10">
            <v>92.33</v>
          </cell>
          <cell r="S10">
            <v>92.06</v>
          </cell>
          <cell r="T10">
            <v>91.48</v>
          </cell>
          <cell r="U10">
            <v>90.93</v>
          </cell>
          <cell r="V10">
            <v>90.58</v>
          </cell>
          <cell r="W10">
            <v>90.15</v>
          </cell>
          <cell r="X10">
            <v>89.72</v>
          </cell>
          <cell r="Y10">
            <v>88.93</v>
          </cell>
          <cell r="Z10">
            <v>88.48</v>
          </cell>
          <cell r="AA10">
            <v>88.05</v>
          </cell>
          <cell r="AB10">
            <v>87.14</v>
          </cell>
          <cell r="AC10">
            <v>86.81</v>
          </cell>
          <cell r="AD10">
            <v>86.44</v>
          </cell>
          <cell r="AE10">
            <v>85.98</v>
          </cell>
          <cell r="AF10">
            <v>85.61</v>
          </cell>
          <cell r="AG10">
            <v>85.18</v>
          </cell>
          <cell r="AH10">
            <v>84.79</v>
          </cell>
          <cell r="AI10">
            <v>84.42</v>
          </cell>
          <cell r="AJ10">
            <v>83.89</v>
          </cell>
          <cell r="AK10">
            <v>83.39</v>
          </cell>
          <cell r="AL10">
            <v>83.01</v>
          </cell>
        </row>
        <row r="11">
          <cell r="C11" t="str">
            <v>Solar - Tracking</v>
          </cell>
          <cell r="D11">
            <v>143.72</v>
          </cell>
          <cell r="E11">
            <v>102.98</v>
          </cell>
          <cell r="F11">
            <v>101.46</v>
          </cell>
          <cell r="G11">
            <v>92.68</v>
          </cell>
          <cell r="H11">
            <v>86.36</v>
          </cell>
          <cell r="I11">
            <v>82.38</v>
          </cell>
          <cell r="J11">
            <v>79.75</v>
          </cell>
          <cell r="K11">
            <v>77.94</v>
          </cell>
          <cell r="L11">
            <v>71.17</v>
          </cell>
          <cell r="M11">
            <v>71.260000000000005</v>
          </cell>
          <cell r="N11">
            <v>71.59</v>
          </cell>
          <cell r="O11">
            <v>71.849999999999994</v>
          </cell>
          <cell r="P11">
            <v>71.03</v>
          </cell>
          <cell r="Q11">
            <v>70.08</v>
          </cell>
          <cell r="R11">
            <v>69.17</v>
          </cell>
          <cell r="S11">
            <v>69.02</v>
          </cell>
          <cell r="T11">
            <v>68.64</v>
          </cell>
          <cell r="U11">
            <v>68.28</v>
          </cell>
          <cell r="V11">
            <v>68.08</v>
          </cell>
          <cell r="W11">
            <v>67.81</v>
          </cell>
          <cell r="X11">
            <v>67.55</v>
          </cell>
          <cell r="Y11">
            <v>67.010000000000005</v>
          </cell>
          <cell r="Z11">
            <v>66.73</v>
          </cell>
          <cell r="AA11">
            <v>66.459999999999994</v>
          </cell>
          <cell r="AB11">
            <v>65.84</v>
          </cell>
          <cell r="AC11">
            <v>65.22</v>
          </cell>
          <cell r="AD11">
            <v>64.569999999999993</v>
          </cell>
          <cell r="AE11">
            <v>63.85</v>
          </cell>
          <cell r="AF11">
            <v>63.2</v>
          </cell>
          <cell r="AG11">
            <v>62.51</v>
          </cell>
          <cell r="AH11">
            <v>61.84</v>
          </cell>
          <cell r="AI11">
            <v>61.19</v>
          </cell>
          <cell r="AJ11">
            <v>60.42</v>
          </cell>
          <cell r="AK11">
            <v>59.67</v>
          </cell>
          <cell r="AL11">
            <v>59.01</v>
          </cell>
        </row>
        <row r="12">
          <cell r="C12" t="str">
            <v>Solar Thermal</v>
          </cell>
          <cell r="D12">
            <v>670.37</v>
          </cell>
          <cell r="E12">
            <v>656.41</v>
          </cell>
          <cell r="F12">
            <v>674.86</v>
          </cell>
          <cell r="G12">
            <v>612.30999999999995</v>
          </cell>
          <cell r="H12">
            <v>572.15</v>
          </cell>
          <cell r="I12">
            <v>558.66999999999996</v>
          </cell>
          <cell r="J12">
            <v>526.39</v>
          </cell>
          <cell r="K12">
            <v>503.24</v>
          </cell>
          <cell r="L12">
            <v>444.53</v>
          </cell>
          <cell r="M12">
            <v>439.23</v>
          </cell>
          <cell r="N12">
            <v>434.78</v>
          </cell>
          <cell r="O12">
            <v>429.87</v>
          </cell>
          <cell r="P12">
            <v>418.13</v>
          </cell>
          <cell r="Q12">
            <v>406.27</v>
          </cell>
          <cell r="R12">
            <v>394.98</v>
          </cell>
          <cell r="S12">
            <v>393.06</v>
          </cell>
          <cell r="T12">
            <v>390.18</v>
          </cell>
          <cell r="U12">
            <v>387.37</v>
          </cell>
          <cell r="V12">
            <v>385.19</v>
          </cell>
          <cell r="W12">
            <v>382.74</v>
          </cell>
          <cell r="X12">
            <v>380.31</v>
          </cell>
          <cell r="Y12">
            <v>376.75</v>
          </cell>
          <cell r="Z12">
            <v>374.23</v>
          </cell>
          <cell r="AA12">
            <v>371.78</v>
          </cell>
          <cell r="AB12">
            <v>367.69</v>
          </cell>
          <cell r="AC12">
            <v>363.99</v>
          </cell>
          <cell r="AD12">
            <v>360.15</v>
          </cell>
          <cell r="AE12">
            <v>356.04</v>
          </cell>
          <cell r="AF12">
            <v>352.2</v>
          </cell>
          <cell r="AG12">
            <v>348.21</v>
          </cell>
          <cell r="AH12">
            <v>344.29</v>
          </cell>
          <cell r="AI12">
            <v>340.46</v>
          </cell>
          <cell r="AJ12">
            <v>336.14</v>
          </cell>
          <cell r="AK12">
            <v>331.9</v>
          </cell>
          <cell r="AL12">
            <v>328.02</v>
          </cell>
        </row>
        <row r="13">
          <cell r="C13" t="str">
            <v>Wind - TRG2 (46% CF)</v>
          </cell>
          <cell r="D13">
            <v>103.79</v>
          </cell>
          <cell r="E13">
            <v>106.57</v>
          </cell>
          <cell r="F13">
            <v>115.89</v>
          </cell>
          <cell r="G13">
            <v>109.56</v>
          </cell>
          <cell r="H13">
            <v>104.26</v>
          </cell>
          <cell r="I13">
            <v>100.44</v>
          </cell>
          <cell r="J13">
            <v>96.91</v>
          </cell>
          <cell r="K13">
            <v>91.54</v>
          </cell>
          <cell r="L13">
            <v>91.62</v>
          </cell>
          <cell r="M13">
            <v>91.87</v>
          </cell>
          <cell r="N13">
            <v>92.38</v>
          </cell>
          <cell r="O13">
            <v>92.88</v>
          </cell>
          <cell r="P13">
            <v>92.04</v>
          </cell>
          <cell r="Q13">
            <v>91.12</v>
          </cell>
          <cell r="R13">
            <v>90.27</v>
          </cell>
          <cell r="S13">
            <v>90.01</v>
          </cell>
          <cell r="T13">
            <v>89.58</v>
          </cell>
          <cell r="U13">
            <v>89.21</v>
          </cell>
          <cell r="V13">
            <v>89.04</v>
          </cell>
          <cell r="W13">
            <v>88.85</v>
          </cell>
          <cell r="X13">
            <v>88.72</v>
          </cell>
          <cell r="Y13">
            <v>88.38</v>
          </cell>
          <cell r="Z13">
            <v>88.33</v>
          </cell>
          <cell r="AA13">
            <v>88.36</v>
          </cell>
          <cell r="AB13">
            <v>88.04</v>
          </cell>
          <cell r="AC13">
            <v>87.87</v>
          </cell>
          <cell r="AD13">
            <v>87.71</v>
          </cell>
          <cell r="AE13">
            <v>87.54</v>
          </cell>
          <cell r="AF13">
            <v>87.48</v>
          </cell>
          <cell r="AG13">
            <v>87.44</v>
          </cell>
          <cell r="AH13">
            <v>87.46</v>
          </cell>
          <cell r="AI13">
            <v>87.55</v>
          </cell>
          <cell r="AJ13">
            <v>87.57</v>
          </cell>
          <cell r="AK13">
            <v>87.66</v>
          </cell>
          <cell r="AL13">
            <v>87.89</v>
          </cell>
        </row>
        <row r="14">
          <cell r="C14" t="str">
            <v>Wind - TRG5 (41% CF)</v>
          </cell>
          <cell r="D14">
            <v>106.2</v>
          </cell>
          <cell r="E14">
            <v>109.55</v>
          </cell>
          <cell r="F14">
            <v>119.69</v>
          </cell>
          <cell r="G14">
            <v>113.68</v>
          </cell>
          <cell r="H14">
            <v>108.67</v>
          </cell>
          <cell r="I14">
            <v>105.17</v>
          </cell>
          <cell r="J14">
            <v>101.92</v>
          </cell>
          <cell r="K14">
            <v>96.7</v>
          </cell>
          <cell r="L14">
            <v>97.2</v>
          </cell>
          <cell r="M14">
            <v>97.87</v>
          </cell>
          <cell r="N14">
            <v>98.83</v>
          </cell>
          <cell r="O14">
            <v>99.76</v>
          </cell>
          <cell r="P14">
            <v>99.25</v>
          </cell>
          <cell r="Q14">
            <v>98.64</v>
          </cell>
          <cell r="R14">
            <v>98.08</v>
          </cell>
          <cell r="S14">
            <v>98.15</v>
          </cell>
          <cell r="T14">
            <v>98.02</v>
          </cell>
          <cell r="U14">
            <v>97.94</v>
          </cell>
          <cell r="V14">
            <v>98.06</v>
          </cell>
          <cell r="W14">
            <v>98.15</v>
          </cell>
          <cell r="X14">
            <v>98.29</v>
          </cell>
          <cell r="Y14">
            <v>98.17</v>
          </cell>
          <cell r="Z14">
            <v>98.36</v>
          </cell>
          <cell r="AA14">
            <v>98.62</v>
          </cell>
          <cell r="AB14">
            <v>98.48</v>
          </cell>
          <cell r="AC14">
            <v>98.48</v>
          </cell>
          <cell r="AD14">
            <v>98.48</v>
          </cell>
          <cell r="AE14">
            <v>98.44</v>
          </cell>
          <cell r="AF14">
            <v>98.51</v>
          </cell>
          <cell r="AG14">
            <v>98.58</v>
          </cell>
          <cell r="AH14">
            <v>98.7</v>
          </cell>
          <cell r="AI14">
            <v>98.89</v>
          </cell>
          <cell r="AJ14">
            <v>98.96</v>
          </cell>
          <cell r="AK14">
            <v>99.1</v>
          </cell>
          <cell r="AL14">
            <v>99.38</v>
          </cell>
        </row>
        <row r="15">
          <cell r="C15" t="str">
            <v>Wind - TRG6 (36% CF)</v>
          </cell>
          <cell r="D15">
            <v>108.72</v>
          </cell>
          <cell r="E15">
            <v>112.62</v>
          </cell>
          <cell r="F15">
            <v>123.55</v>
          </cell>
          <cell r="G15">
            <v>117.82</v>
          </cell>
          <cell r="H15">
            <v>113.08</v>
          </cell>
          <cell r="I15">
            <v>109.85</v>
          </cell>
          <cell r="J15">
            <v>106.87</v>
          </cell>
          <cell r="K15">
            <v>101.77</v>
          </cell>
          <cell r="L15">
            <v>102.66</v>
          </cell>
          <cell r="M15">
            <v>103.74</v>
          </cell>
          <cell r="N15">
            <v>105.11</v>
          </cell>
          <cell r="O15">
            <v>106.45</v>
          </cell>
          <cell r="P15">
            <v>106.25</v>
          </cell>
          <cell r="Q15">
            <v>105.91</v>
          </cell>
          <cell r="R15">
            <v>105.63</v>
          </cell>
          <cell r="S15">
            <v>106.01</v>
          </cell>
          <cell r="T15">
            <v>106.15</v>
          </cell>
          <cell r="U15">
            <v>106.34</v>
          </cell>
          <cell r="V15">
            <v>106.73</v>
          </cell>
          <cell r="W15">
            <v>107.08</v>
          </cell>
          <cell r="X15">
            <v>107.47</v>
          </cell>
          <cell r="Y15">
            <v>107.56</v>
          </cell>
          <cell r="Z15">
            <v>107.98</v>
          </cell>
          <cell r="AA15">
            <v>108.45</v>
          </cell>
          <cell r="AB15">
            <v>108.48</v>
          </cell>
          <cell r="AC15">
            <v>108.64</v>
          </cell>
          <cell r="AD15">
            <v>108.78</v>
          </cell>
          <cell r="AE15">
            <v>108.87</v>
          </cell>
          <cell r="AF15">
            <v>109.06</v>
          </cell>
          <cell r="AG15">
            <v>109.23</v>
          </cell>
          <cell r="AH15">
            <v>109.44</v>
          </cell>
          <cell r="AI15">
            <v>109.71</v>
          </cell>
          <cell r="AJ15">
            <v>109.84</v>
          </cell>
          <cell r="AK15">
            <v>110.03</v>
          </cell>
          <cell r="AL15">
            <v>110.35</v>
          </cell>
        </row>
        <row r="16">
          <cell r="C16" t="str">
            <v>Wind - TRG7 (30% CF)</v>
          </cell>
          <cell r="D16">
            <v>111.82</v>
          </cell>
          <cell r="E16">
            <v>116.25</v>
          </cell>
          <cell r="F16">
            <v>127.98</v>
          </cell>
          <cell r="G16">
            <v>122.46</v>
          </cell>
          <cell r="H16">
            <v>117.93</v>
          </cell>
          <cell r="I16">
            <v>114.93</v>
          </cell>
          <cell r="J16">
            <v>112.17</v>
          </cell>
          <cell r="K16">
            <v>107.14</v>
          </cell>
          <cell r="L16">
            <v>108.4</v>
          </cell>
          <cell r="M16">
            <v>109.85</v>
          </cell>
          <cell r="N16">
            <v>111.61</v>
          </cell>
          <cell r="O16">
            <v>113.34</v>
          </cell>
          <cell r="P16">
            <v>113.41</v>
          </cell>
          <cell r="Q16">
            <v>113.33</v>
          </cell>
          <cell r="R16">
            <v>113.3</v>
          </cell>
          <cell r="S16">
            <v>113.95</v>
          </cell>
          <cell r="T16">
            <v>114.35</v>
          </cell>
          <cell r="U16">
            <v>114.79</v>
          </cell>
          <cell r="V16">
            <v>115.43</v>
          </cell>
          <cell r="W16">
            <v>116.02</v>
          </cell>
          <cell r="X16">
            <v>116.63</v>
          </cell>
          <cell r="Y16">
            <v>116.92</v>
          </cell>
          <cell r="Z16">
            <v>117.54</v>
          </cell>
          <cell r="AA16">
            <v>118.22</v>
          </cell>
          <cell r="AB16">
            <v>118.38</v>
          </cell>
          <cell r="AC16">
            <v>118.69</v>
          </cell>
          <cell r="AD16">
            <v>118.97</v>
          </cell>
          <cell r="AE16">
            <v>119.16</v>
          </cell>
          <cell r="AF16">
            <v>119.47</v>
          </cell>
          <cell r="AG16">
            <v>119.73</v>
          </cell>
          <cell r="AH16">
            <v>120.03</v>
          </cell>
          <cell r="AI16">
            <v>120.38</v>
          </cell>
          <cell r="AJ16">
            <v>120.56</v>
          </cell>
          <cell r="AK16">
            <v>120.78</v>
          </cell>
          <cell r="AL16">
            <v>121.15</v>
          </cell>
        </row>
        <row r="17">
          <cell r="C17" t="str">
            <v>Floating Offshore Wind - TRG10 (47% CF)</v>
          </cell>
          <cell r="D17">
            <v>575.4</v>
          </cell>
          <cell r="E17">
            <v>571.28</v>
          </cell>
          <cell r="F17">
            <v>568.88</v>
          </cell>
          <cell r="G17">
            <v>505.54</v>
          </cell>
          <cell r="H17">
            <v>453.27</v>
          </cell>
          <cell r="I17">
            <v>416.53</v>
          </cell>
          <cell r="J17">
            <v>383.86</v>
          </cell>
          <cell r="K17">
            <v>343.27</v>
          </cell>
          <cell r="L17">
            <v>325.33</v>
          </cell>
          <cell r="M17">
            <v>318.20999999999998</v>
          </cell>
          <cell r="N17">
            <v>312.02</v>
          </cell>
          <cell r="O17">
            <v>305.56</v>
          </cell>
          <cell r="P17">
            <v>293.49</v>
          </cell>
          <cell r="Q17">
            <v>281.68</v>
          </cell>
          <cell r="R17">
            <v>270.54000000000002</v>
          </cell>
          <cell r="S17">
            <v>260.94</v>
          </cell>
          <cell r="T17">
            <v>251.15</v>
          </cell>
          <cell r="U17">
            <v>241.77</v>
          </cell>
          <cell r="V17">
            <v>233.25</v>
          </cell>
          <cell r="W17">
            <v>225.03</v>
          </cell>
          <cell r="X17">
            <v>217.15</v>
          </cell>
          <cell r="Y17">
            <v>208.93</v>
          </cell>
          <cell r="Z17">
            <v>201.67</v>
          </cell>
          <cell r="AA17">
            <v>194.72</v>
          </cell>
          <cell r="AB17">
            <v>187.26</v>
          </cell>
          <cell r="AC17">
            <v>181.82</v>
          </cell>
          <cell r="AD17">
            <v>176.52</v>
          </cell>
          <cell r="AE17">
            <v>171.3</v>
          </cell>
          <cell r="AF17">
            <v>166.41</v>
          </cell>
          <cell r="AG17">
            <v>161.63</v>
          </cell>
          <cell r="AH17">
            <v>157.08000000000001</v>
          </cell>
          <cell r="AI17">
            <v>152.74</v>
          </cell>
          <cell r="AJ17">
            <v>148.35</v>
          </cell>
          <cell r="AK17">
            <v>144.16</v>
          </cell>
          <cell r="AL17">
            <v>140.19</v>
          </cell>
        </row>
        <row r="18">
          <cell r="C18" t="str">
            <v>Floating Offshore Wind - TRG6 (52% CF)</v>
          </cell>
          <cell r="D18">
            <v>542.07000000000005</v>
          </cell>
          <cell r="E18">
            <v>538.17999999999995</v>
          </cell>
          <cell r="F18">
            <v>535.59</v>
          </cell>
          <cell r="G18">
            <v>475.66</v>
          </cell>
          <cell r="H18">
            <v>426.2</v>
          </cell>
          <cell r="I18">
            <v>391.39</v>
          </cell>
          <cell r="J18">
            <v>360.45</v>
          </cell>
          <cell r="K18">
            <v>322.11</v>
          </cell>
          <cell r="L18">
            <v>305.06</v>
          </cell>
          <cell r="M18">
            <v>298.17</v>
          </cell>
          <cell r="N18">
            <v>292.14999999999998</v>
          </cell>
          <cell r="O18">
            <v>285.89</v>
          </cell>
          <cell r="P18">
            <v>274.38</v>
          </cell>
          <cell r="Q18">
            <v>263.14</v>
          </cell>
          <cell r="R18">
            <v>252.53</v>
          </cell>
          <cell r="S18">
            <v>243.37</v>
          </cell>
          <cell r="T18">
            <v>234.05</v>
          </cell>
          <cell r="U18">
            <v>225.12</v>
          </cell>
          <cell r="V18">
            <v>217</v>
          </cell>
          <cell r="W18">
            <v>209.17</v>
          </cell>
          <cell r="X18">
            <v>201.66</v>
          </cell>
          <cell r="Y18">
            <v>193.86</v>
          </cell>
          <cell r="Z18">
            <v>186.96</v>
          </cell>
          <cell r="AA18">
            <v>180.35</v>
          </cell>
          <cell r="AB18">
            <v>173.27</v>
          </cell>
          <cell r="AC18">
            <v>168.08</v>
          </cell>
          <cell r="AD18">
            <v>163.03</v>
          </cell>
          <cell r="AE18">
            <v>158.05000000000001</v>
          </cell>
          <cell r="AF18">
            <v>153.38999999999999</v>
          </cell>
          <cell r="AG18">
            <v>148.84</v>
          </cell>
          <cell r="AH18">
            <v>144.5</v>
          </cell>
          <cell r="AI18">
            <v>140.37</v>
          </cell>
          <cell r="AJ18">
            <v>136.19</v>
          </cell>
          <cell r="AK18">
            <v>132.21</v>
          </cell>
          <cell r="AL18">
            <v>128.44</v>
          </cell>
        </row>
        <row r="19">
          <cell r="C19" t="str">
            <v>Utility-scale Battery - Li [Capacity] - No ITC</v>
          </cell>
          <cell r="D19">
            <v>26.35</v>
          </cell>
          <cell r="E19">
            <v>26.19</v>
          </cell>
          <cell r="F19">
            <v>27.13</v>
          </cell>
          <cell r="G19">
            <v>23.2</v>
          </cell>
          <cell r="H19">
            <v>19.98</v>
          </cell>
          <cell r="I19">
            <v>17.63</v>
          </cell>
          <cell r="J19">
            <v>15.63</v>
          </cell>
          <cell r="K19">
            <v>13.31</v>
          </cell>
          <cell r="L19">
            <v>11.97</v>
          </cell>
          <cell r="M19">
            <v>11.13</v>
          </cell>
          <cell r="N19">
            <v>10.46</v>
          </cell>
          <cell r="O19">
            <v>9.91</v>
          </cell>
          <cell r="P19">
            <v>9.4499999999999993</v>
          </cell>
          <cell r="Q19">
            <v>9.07</v>
          </cell>
          <cell r="R19">
            <v>8.83</v>
          </cell>
          <cell r="S19">
            <v>8.66</v>
          </cell>
          <cell r="T19">
            <v>8.5299999999999994</v>
          </cell>
          <cell r="U19">
            <v>8.41</v>
          </cell>
          <cell r="V19">
            <v>8.32</v>
          </cell>
          <cell r="W19">
            <v>8.2100000000000009</v>
          </cell>
          <cell r="X19">
            <v>8.16</v>
          </cell>
          <cell r="Y19">
            <v>8.07</v>
          </cell>
          <cell r="Z19">
            <v>8.0299999999999994</v>
          </cell>
          <cell r="AA19">
            <v>7.97</v>
          </cell>
          <cell r="AB19">
            <v>7.89</v>
          </cell>
          <cell r="AC19">
            <v>7.82</v>
          </cell>
          <cell r="AD19">
            <v>7.76</v>
          </cell>
          <cell r="AE19">
            <v>7.69</v>
          </cell>
          <cell r="AF19">
            <v>7.62</v>
          </cell>
          <cell r="AG19">
            <v>7.55</v>
          </cell>
          <cell r="AH19">
            <v>7.48</v>
          </cell>
          <cell r="AI19">
            <v>7.41</v>
          </cell>
          <cell r="AJ19">
            <v>7.32</v>
          </cell>
          <cell r="AK19">
            <v>7.24</v>
          </cell>
          <cell r="AL19">
            <v>7.17</v>
          </cell>
        </row>
        <row r="20">
          <cell r="C20" t="str">
            <v>Utility-scale Battery - Li [Energy] - No ITC</v>
          </cell>
          <cell r="D20">
            <v>36.54</v>
          </cell>
          <cell r="E20">
            <v>36.32</v>
          </cell>
          <cell r="F20">
            <v>37.619999999999997</v>
          </cell>
          <cell r="G20">
            <v>32.18</v>
          </cell>
          <cell r="H20">
            <v>27.71</v>
          </cell>
          <cell r="I20">
            <v>24.45</v>
          </cell>
          <cell r="J20">
            <v>21.68</v>
          </cell>
          <cell r="K20">
            <v>18.46</v>
          </cell>
          <cell r="L20">
            <v>16.600000000000001</v>
          </cell>
          <cell r="M20">
            <v>15.43</v>
          </cell>
          <cell r="N20">
            <v>14.51</v>
          </cell>
          <cell r="O20">
            <v>13.74</v>
          </cell>
          <cell r="P20">
            <v>13.1</v>
          </cell>
          <cell r="Q20">
            <v>12.58</v>
          </cell>
          <cell r="R20">
            <v>12.24</v>
          </cell>
          <cell r="S20">
            <v>12.01</v>
          </cell>
          <cell r="T20">
            <v>11.83</v>
          </cell>
          <cell r="U20">
            <v>11.66</v>
          </cell>
          <cell r="V20">
            <v>11.53</v>
          </cell>
          <cell r="W20">
            <v>11.39</v>
          </cell>
          <cell r="X20">
            <v>11.32</v>
          </cell>
          <cell r="Y20">
            <v>11.2</v>
          </cell>
          <cell r="Z20">
            <v>11.13</v>
          </cell>
          <cell r="AA20">
            <v>11.06</v>
          </cell>
          <cell r="AB20">
            <v>10.94</v>
          </cell>
          <cell r="AC20">
            <v>10.85</v>
          </cell>
          <cell r="AD20">
            <v>10.77</v>
          </cell>
          <cell r="AE20">
            <v>10.66</v>
          </cell>
          <cell r="AF20">
            <v>10.57</v>
          </cell>
          <cell r="AG20">
            <v>10.48</v>
          </cell>
          <cell r="AH20">
            <v>10.38</v>
          </cell>
          <cell r="AI20">
            <v>10.27</v>
          </cell>
          <cell r="AJ20">
            <v>10.16</v>
          </cell>
          <cell r="AK20">
            <v>10.039999999999999</v>
          </cell>
          <cell r="AL20">
            <v>9.9499999999999993</v>
          </cell>
        </row>
        <row r="21">
          <cell r="C21" t="str">
            <v>Utility-scale Battery - Li [Capacity] - ITC</v>
          </cell>
          <cell r="D21">
            <v>6.8</v>
          </cell>
          <cell r="E21">
            <v>6.76</v>
          </cell>
          <cell r="F21">
            <v>7</v>
          </cell>
          <cell r="G21">
            <v>5.99</v>
          </cell>
          <cell r="H21">
            <v>5.16</v>
          </cell>
          <cell r="I21">
            <v>4.55</v>
          </cell>
          <cell r="J21">
            <v>4.04</v>
          </cell>
          <cell r="K21">
            <v>3.44</v>
          </cell>
          <cell r="L21">
            <v>3.09</v>
          </cell>
          <cell r="M21">
            <v>2.87</v>
          </cell>
          <cell r="N21">
            <v>2.7</v>
          </cell>
          <cell r="O21">
            <v>2.5499999999999998</v>
          </cell>
          <cell r="P21">
            <v>2.4300000000000002</v>
          </cell>
          <cell r="Q21">
            <v>2.3199999999999998</v>
          </cell>
          <cell r="R21">
            <v>2.25</v>
          </cell>
          <cell r="S21">
            <v>2.21</v>
          </cell>
          <cell r="T21">
            <v>2.1800000000000002</v>
          </cell>
          <cell r="U21">
            <v>2.15</v>
          </cell>
          <cell r="V21">
            <v>2.13</v>
          </cell>
          <cell r="W21">
            <v>2.1</v>
          </cell>
          <cell r="X21">
            <v>2.09</v>
          </cell>
          <cell r="Y21">
            <v>2.06</v>
          </cell>
          <cell r="Z21">
            <v>2.0499999999999998</v>
          </cell>
          <cell r="AA21">
            <v>2.04</v>
          </cell>
          <cell r="AB21">
            <v>2.02</v>
          </cell>
          <cell r="AC21">
            <v>2</v>
          </cell>
          <cell r="AD21">
            <v>1.98</v>
          </cell>
          <cell r="AE21">
            <v>1.96</v>
          </cell>
          <cell r="AF21">
            <v>1.95</v>
          </cell>
          <cell r="AG21">
            <v>1.93</v>
          </cell>
          <cell r="AH21">
            <v>1.91</v>
          </cell>
          <cell r="AI21">
            <v>1.89</v>
          </cell>
          <cell r="AJ21">
            <v>1.87</v>
          </cell>
          <cell r="AK21">
            <v>1.85</v>
          </cell>
          <cell r="AL21">
            <v>1.83</v>
          </cell>
        </row>
        <row r="22">
          <cell r="C22" t="str">
            <v>Utility-scale Battery - Li [Energy] - ITC</v>
          </cell>
          <cell r="D22">
            <v>35.76</v>
          </cell>
          <cell r="E22">
            <v>35.549999999999997</v>
          </cell>
          <cell r="F22">
            <v>36.799999999999997</v>
          </cell>
          <cell r="G22">
            <v>31.48</v>
          </cell>
          <cell r="H22">
            <v>27.13</v>
          </cell>
          <cell r="I22">
            <v>23.95</v>
          </cell>
          <cell r="J22">
            <v>21.23</v>
          </cell>
          <cell r="K22">
            <v>18.100000000000001</v>
          </cell>
          <cell r="L22">
            <v>16.260000000000002</v>
          </cell>
          <cell r="M22">
            <v>15.11</v>
          </cell>
          <cell r="N22">
            <v>14.18</v>
          </cell>
          <cell r="O22">
            <v>13.41</v>
          </cell>
          <cell r="P22">
            <v>12.76</v>
          </cell>
          <cell r="Q22">
            <v>12.23</v>
          </cell>
          <cell r="R22">
            <v>11.85</v>
          </cell>
          <cell r="S22">
            <v>11.63</v>
          </cell>
          <cell r="T22">
            <v>11.46</v>
          </cell>
          <cell r="U22">
            <v>11.3</v>
          </cell>
          <cell r="V22">
            <v>11.18</v>
          </cell>
          <cell r="W22">
            <v>11.05</v>
          </cell>
          <cell r="X22">
            <v>10.97</v>
          </cell>
          <cell r="Y22">
            <v>10.86</v>
          </cell>
          <cell r="Z22">
            <v>10.8</v>
          </cell>
          <cell r="AA22">
            <v>10.72</v>
          </cell>
          <cell r="AB22">
            <v>10.61</v>
          </cell>
          <cell r="AC22">
            <v>10.51</v>
          </cell>
          <cell r="AD22">
            <v>10.44</v>
          </cell>
          <cell r="AE22">
            <v>10.33</v>
          </cell>
          <cell r="AF22">
            <v>10.25</v>
          </cell>
          <cell r="AG22">
            <v>10.15</v>
          </cell>
          <cell r="AH22">
            <v>10.050000000000001</v>
          </cell>
          <cell r="AI22">
            <v>9.9600000000000009</v>
          </cell>
          <cell r="AJ22">
            <v>9.84</v>
          </cell>
          <cell r="AK22">
            <v>9.73</v>
          </cell>
          <cell r="AL22">
            <v>9.64</v>
          </cell>
        </row>
        <row r="23">
          <cell r="C23" t="str">
            <v>BTM Battery - Li [Capacity]</v>
          </cell>
          <cell r="D23">
            <v>49.16</v>
          </cell>
          <cell r="E23">
            <v>48.97</v>
          </cell>
          <cell r="F23">
            <v>50.11</v>
          </cell>
          <cell r="G23">
            <v>44.01</v>
          </cell>
          <cell r="H23">
            <v>38.799999999999997</v>
          </cell>
          <cell r="I23">
            <v>34.76</v>
          </cell>
          <cell r="J23">
            <v>31.31</v>
          </cell>
          <cell r="K23">
            <v>27.49</v>
          </cell>
          <cell r="L23">
            <v>25.1</v>
          </cell>
          <cell r="M23">
            <v>23.51</v>
          </cell>
          <cell r="N23">
            <v>22.27</v>
          </cell>
          <cell r="O23">
            <v>21.3</v>
          </cell>
          <cell r="P23">
            <v>20.56</v>
          </cell>
          <cell r="Q23">
            <v>20.03</v>
          </cell>
          <cell r="R23">
            <v>19.8</v>
          </cell>
          <cell r="S23">
            <v>19.600000000000001</v>
          </cell>
          <cell r="T23">
            <v>19.34</v>
          </cell>
          <cell r="U23">
            <v>19.079999999999998</v>
          </cell>
          <cell r="V23">
            <v>18.87</v>
          </cell>
          <cell r="W23">
            <v>18.649999999999999</v>
          </cell>
          <cell r="X23">
            <v>18.510000000000002</v>
          </cell>
          <cell r="Y23">
            <v>18.309999999999999</v>
          </cell>
          <cell r="Z23">
            <v>18.18</v>
          </cell>
          <cell r="AA23">
            <v>18.04</v>
          </cell>
          <cell r="AB23">
            <v>17.84</v>
          </cell>
          <cell r="AC23">
            <v>17.68</v>
          </cell>
          <cell r="AD23">
            <v>17.54</v>
          </cell>
          <cell r="AE23">
            <v>17.37</v>
          </cell>
          <cell r="AF23">
            <v>17.21</v>
          </cell>
          <cell r="AG23">
            <v>17.05</v>
          </cell>
          <cell r="AH23">
            <v>16.89</v>
          </cell>
          <cell r="AI23">
            <v>16.72</v>
          </cell>
          <cell r="AJ23">
            <v>16.54</v>
          </cell>
          <cell r="AK23">
            <v>16.36</v>
          </cell>
          <cell r="AL23">
            <v>16.2</v>
          </cell>
        </row>
        <row r="24">
          <cell r="C24" t="str">
            <v>BTM Battery - Li [Energy]</v>
          </cell>
          <cell r="D24">
            <v>109.54</v>
          </cell>
          <cell r="E24">
            <v>109.11</v>
          </cell>
          <cell r="F24">
            <v>111.66</v>
          </cell>
          <cell r="G24">
            <v>98.07</v>
          </cell>
          <cell r="H24">
            <v>86.47</v>
          </cell>
          <cell r="I24">
            <v>77.459999999999994</v>
          </cell>
          <cell r="J24">
            <v>69.760000000000005</v>
          </cell>
          <cell r="K24">
            <v>61.27</v>
          </cell>
          <cell r="L24">
            <v>55.92</v>
          </cell>
          <cell r="M24">
            <v>52.38</v>
          </cell>
          <cell r="N24">
            <v>49.63</v>
          </cell>
          <cell r="O24">
            <v>47.46</v>
          </cell>
          <cell r="P24">
            <v>45.82</v>
          </cell>
          <cell r="Q24">
            <v>44.65</v>
          </cell>
          <cell r="R24">
            <v>44.12</v>
          </cell>
          <cell r="S24">
            <v>43.68</v>
          </cell>
          <cell r="T24">
            <v>43.09</v>
          </cell>
          <cell r="U24">
            <v>42.52</v>
          </cell>
          <cell r="V24">
            <v>42.06</v>
          </cell>
          <cell r="W24">
            <v>41.57</v>
          </cell>
          <cell r="X24">
            <v>41.25</v>
          </cell>
          <cell r="Y24">
            <v>40.81</v>
          </cell>
          <cell r="Z24">
            <v>40.51</v>
          </cell>
          <cell r="AA24">
            <v>40.19</v>
          </cell>
          <cell r="AB24">
            <v>39.76</v>
          </cell>
          <cell r="AC24">
            <v>39.409999999999997</v>
          </cell>
          <cell r="AD24">
            <v>39.090000000000003</v>
          </cell>
          <cell r="AE24">
            <v>38.700000000000003</v>
          </cell>
          <cell r="AF24">
            <v>38.36</v>
          </cell>
          <cell r="AG24">
            <v>38</v>
          </cell>
          <cell r="AH24">
            <v>37.630000000000003</v>
          </cell>
          <cell r="AI24">
            <v>37.26</v>
          </cell>
          <cell r="AJ24">
            <v>36.85</v>
          </cell>
          <cell r="AK24">
            <v>36.450000000000003</v>
          </cell>
          <cell r="AL24">
            <v>36.090000000000003</v>
          </cell>
        </row>
        <row r="25">
          <cell r="C25" t="str">
            <v>Flow Battery [Capacity]</v>
          </cell>
          <cell r="D25">
            <v>160.44999999999999</v>
          </cell>
          <cell r="E25">
            <v>159.5</v>
          </cell>
          <cell r="F25">
            <v>165.2</v>
          </cell>
          <cell r="G25">
            <v>145.93</v>
          </cell>
          <cell r="H25">
            <v>129.74</v>
          </cell>
          <cell r="I25">
            <v>118.19</v>
          </cell>
          <cell r="J25">
            <v>108.22</v>
          </cell>
          <cell r="K25">
            <v>95.17</v>
          </cell>
          <cell r="L25">
            <v>90.55</v>
          </cell>
          <cell r="M25">
            <v>86.76</v>
          </cell>
          <cell r="N25">
            <v>83.83</v>
          </cell>
          <cell r="O25">
            <v>81.38</v>
          </cell>
          <cell r="P25">
            <v>79.38</v>
          </cell>
          <cell r="Q25">
            <v>77.75</v>
          </cell>
          <cell r="R25">
            <v>77.319999999999993</v>
          </cell>
          <cell r="S25">
            <v>77.3</v>
          </cell>
          <cell r="T25">
            <v>77.41</v>
          </cell>
          <cell r="U25">
            <v>77.510000000000005</v>
          </cell>
          <cell r="V25">
            <v>77.86</v>
          </cell>
          <cell r="W25">
            <v>78.180000000000007</v>
          </cell>
          <cell r="X25">
            <v>78.5</v>
          </cell>
          <cell r="Y25">
            <v>78.400000000000006</v>
          </cell>
          <cell r="Z25">
            <v>78.680000000000007</v>
          </cell>
          <cell r="AA25">
            <v>78.97</v>
          </cell>
          <cell r="AB25">
            <v>78.92</v>
          </cell>
          <cell r="AC25">
            <v>79.06</v>
          </cell>
          <cell r="AD25">
            <v>79.180000000000007</v>
          </cell>
          <cell r="AE25">
            <v>79.209999999999994</v>
          </cell>
          <cell r="AF25">
            <v>79.349999999999994</v>
          </cell>
          <cell r="AG25">
            <v>79.39</v>
          </cell>
          <cell r="AH25">
            <v>79.45</v>
          </cell>
          <cell r="AI25">
            <v>79.510000000000005</v>
          </cell>
          <cell r="AJ25">
            <v>79.42</v>
          </cell>
          <cell r="AK25">
            <v>79.349999999999994</v>
          </cell>
          <cell r="AL25">
            <v>79.400000000000006</v>
          </cell>
        </row>
        <row r="26">
          <cell r="C26" t="str">
            <v>Flow Battery [Energy]</v>
          </cell>
          <cell r="D26">
            <v>28.73</v>
          </cell>
          <cell r="E26">
            <v>28.56</v>
          </cell>
          <cell r="F26">
            <v>29.58</v>
          </cell>
          <cell r="G26">
            <v>26.13</v>
          </cell>
          <cell r="H26">
            <v>23.23</v>
          </cell>
          <cell r="I26">
            <v>21.16</v>
          </cell>
          <cell r="J26">
            <v>19.38</v>
          </cell>
          <cell r="K26">
            <v>17.04</v>
          </cell>
          <cell r="L26">
            <v>15.35</v>
          </cell>
          <cell r="M26">
            <v>14.62</v>
          </cell>
          <cell r="N26">
            <v>14.04</v>
          </cell>
          <cell r="O26">
            <v>13.55</v>
          </cell>
          <cell r="P26">
            <v>13.14</v>
          </cell>
          <cell r="Q26">
            <v>12.8</v>
          </cell>
          <cell r="R26">
            <v>12.53</v>
          </cell>
          <cell r="S26">
            <v>12.36</v>
          </cell>
          <cell r="T26">
            <v>12.22</v>
          </cell>
          <cell r="U26">
            <v>12.09</v>
          </cell>
          <cell r="V26">
            <v>12.01</v>
          </cell>
          <cell r="W26">
            <v>11.91</v>
          </cell>
          <cell r="X26">
            <v>11.95</v>
          </cell>
          <cell r="Y26">
            <v>11.95</v>
          </cell>
          <cell r="Z26">
            <v>12.01</v>
          </cell>
          <cell r="AA26">
            <v>12.05</v>
          </cell>
          <cell r="AB26">
            <v>12.03</v>
          </cell>
          <cell r="AC26">
            <v>12.04</v>
          </cell>
          <cell r="AD26">
            <v>12.09</v>
          </cell>
          <cell r="AE26">
            <v>12.09</v>
          </cell>
          <cell r="AF26">
            <v>12.11</v>
          </cell>
          <cell r="AG26">
            <v>12.13</v>
          </cell>
          <cell r="AH26">
            <v>12.13</v>
          </cell>
          <cell r="AI26">
            <v>12.12</v>
          </cell>
          <cell r="AJ26">
            <v>12.1</v>
          </cell>
          <cell r="AK26">
            <v>12.08</v>
          </cell>
          <cell r="AL26">
            <v>12.08</v>
          </cell>
        </row>
        <row r="27">
          <cell r="C27" t="str">
            <v>Pumped Hydro Storage [Capacity]</v>
          </cell>
          <cell r="D27">
            <v>126.11</v>
          </cell>
          <cell r="E27">
            <v>125.03</v>
          </cell>
          <cell r="F27">
            <v>131.49</v>
          </cell>
          <cell r="G27">
            <v>119.01</v>
          </cell>
          <cell r="H27">
            <v>107.79</v>
          </cell>
          <cell r="I27">
            <v>101</v>
          </cell>
          <cell r="J27">
            <v>95.87</v>
          </cell>
          <cell r="K27">
            <v>85.02</v>
          </cell>
          <cell r="L27">
            <v>85.04</v>
          </cell>
          <cell r="M27">
            <v>85.26</v>
          </cell>
          <cell r="N27">
            <v>85.86</v>
          </cell>
          <cell r="O27">
            <v>86.3</v>
          </cell>
          <cell r="P27">
            <v>86.59</v>
          </cell>
          <cell r="Q27">
            <v>86.63</v>
          </cell>
          <cell r="R27">
            <v>87.37</v>
          </cell>
          <cell r="S27">
            <v>88.1</v>
          </cell>
          <cell r="T27">
            <v>88.27</v>
          </cell>
          <cell r="U27">
            <v>88.44</v>
          </cell>
          <cell r="V27">
            <v>89.05</v>
          </cell>
          <cell r="W27">
            <v>89.6</v>
          </cell>
          <cell r="X27">
            <v>90.14</v>
          </cell>
          <cell r="Y27">
            <v>89.95</v>
          </cell>
          <cell r="Z27">
            <v>90.44</v>
          </cell>
          <cell r="AA27">
            <v>90.94</v>
          </cell>
          <cell r="AB27">
            <v>90.85</v>
          </cell>
          <cell r="AC27">
            <v>91.1</v>
          </cell>
          <cell r="AD27">
            <v>91.31</v>
          </cell>
          <cell r="AE27">
            <v>91.36</v>
          </cell>
          <cell r="AF27">
            <v>91.6</v>
          </cell>
          <cell r="AG27">
            <v>91.67</v>
          </cell>
          <cell r="AH27">
            <v>91.78</v>
          </cell>
          <cell r="AI27">
            <v>91.89</v>
          </cell>
          <cell r="AJ27">
            <v>91.73</v>
          </cell>
          <cell r="AK27">
            <v>91.61</v>
          </cell>
          <cell r="AL27">
            <v>91.69</v>
          </cell>
        </row>
        <row r="28">
          <cell r="C28" t="str">
            <v>Pumped Hydro Storage [Energy]</v>
          </cell>
          <cell r="D28">
            <v>12.61</v>
          </cell>
          <cell r="E28">
            <v>12.5</v>
          </cell>
          <cell r="F28">
            <v>13.15</v>
          </cell>
          <cell r="G28">
            <v>11.9</v>
          </cell>
          <cell r="H28">
            <v>10.78</v>
          </cell>
          <cell r="I28">
            <v>10.1</v>
          </cell>
          <cell r="J28">
            <v>9.59</v>
          </cell>
          <cell r="K28">
            <v>8.5</v>
          </cell>
          <cell r="L28">
            <v>8.5</v>
          </cell>
          <cell r="M28">
            <v>8.5299999999999994</v>
          </cell>
          <cell r="N28">
            <v>8.59</v>
          </cell>
          <cell r="O28">
            <v>8.6300000000000008</v>
          </cell>
          <cell r="P28">
            <v>8.66</v>
          </cell>
          <cell r="Q28">
            <v>8.66</v>
          </cell>
          <cell r="R28">
            <v>8.74</v>
          </cell>
          <cell r="S28">
            <v>8.81</v>
          </cell>
          <cell r="T28">
            <v>8.83</v>
          </cell>
          <cell r="U28">
            <v>8.84</v>
          </cell>
          <cell r="V28">
            <v>8.9</v>
          </cell>
          <cell r="W28">
            <v>8.9600000000000009</v>
          </cell>
          <cell r="X28">
            <v>9.01</v>
          </cell>
          <cell r="Y28">
            <v>9</v>
          </cell>
          <cell r="Z28">
            <v>9.0399999999999991</v>
          </cell>
          <cell r="AA28">
            <v>9.09</v>
          </cell>
          <cell r="AB28">
            <v>9.09</v>
          </cell>
          <cell r="AC28">
            <v>9.11</v>
          </cell>
          <cell r="AD28">
            <v>9.1300000000000008</v>
          </cell>
          <cell r="AE28">
            <v>9.14</v>
          </cell>
          <cell r="AF28">
            <v>9.16</v>
          </cell>
          <cell r="AG28">
            <v>9.17</v>
          </cell>
          <cell r="AH28">
            <v>9.18</v>
          </cell>
          <cell r="AI28">
            <v>9.19</v>
          </cell>
          <cell r="AJ28">
            <v>9.17</v>
          </cell>
          <cell r="AK28">
            <v>9.16</v>
          </cell>
          <cell r="AL28">
            <v>9.17</v>
          </cell>
        </row>
        <row r="29">
          <cell r="C29" t="str">
            <v>Geothermal</v>
          </cell>
          <cell r="D29">
            <v>509</v>
          </cell>
          <cell r="E29">
            <v>521.4</v>
          </cell>
          <cell r="F29">
            <v>562.14</v>
          </cell>
          <cell r="G29">
            <v>541.63</v>
          </cell>
          <cell r="H29">
            <v>537.22</v>
          </cell>
          <cell r="I29">
            <v>537.95000000000005</v>
          </cell>
          <cell r="J29">
            <v>539.51</v>
          </cell>
          <cell r="K29">
            <v>554.86</v>
          </cell>
          <cell r="L29">
            <v>569.32000000000005</v>
          </cell>
          <cell r="M29">
            <v>584.49</v>
          </cell>
          <cell r="N29">
            <v>600.92999999999995</v>
          </cell>
          <cell r="O29">
            <v>617.13</v>
          </cell>
          <cell r="P29">
            <v>618.23</v>
          </cell>
          <cell r="Q29">
            <v>618.57000000000005</v>
          </cell>
          <cell r="R29">
            <v>619.25</v>
          </cell>
          <cell r="S29">
            <v>620.04</v>
          </cell>
          <cell r="T29">
            <v>619.55999999999995</v>
          </cell>
          <cell r="U29">
            <v>619.22</v>
          </cell>
          <cell r="V29">
            <v>619.77</v>
          </cell>
          <cell r="W29">
            <v>619.92999999999995</v>
          </cell>
          <cell r="X29">
            <v>620.19000000000005</v>
          </cell>
          <cell r="Y29">
            <v>618.88</v>
          </cell>
          <cell r="Z29">
            <v>619.05999999999995</v>
          </cell>
          <cell r="AA29">
            <v>619.41999999999996</v>
          </cell>
          <cell r="AB29">
            <v>617.79999999999995</v>
          </cell>
          <cell r="AC29">
            <v>616.73</v>
          </cell>
          <cell r="AD29">
            <v>615.44000000000005</v>
          </cell>
          <cell r="AE29">
            <v>613.74</v>
          </cell>
          <cell r="AF29">
            <v>612.46</v>
          </cell>
          <cell r="AG29">
            <v>610.96</v>
          </cell>
          <cell r="AH29">
            <v>609.6</v>
          </cell>
          <cell r="AI29">
            <v>608.4</v>
          </cell>
          <cell r="AJ29">
            <v>606.4</v>
          </cell>
          <cell r="AK29">
            <v>604.54999999999995</v>
          </cell>
          <cell r="AL29">
            <v>603.28</v>
          </cell>
        </row>
        <row r="30">
          <cell r="C30" t="str">
            <v>Biomass</v>
          </cell>
          <cell r="D30">
            <v>325.02</v>
          </cell>
          <cell r="E30">
            <v>332.81</v>
          </cell>
          <cell r="F30">
            <v>366.64</v>
          </cell>
          <cell r="G30">
            <v>350.94</v>
          </cell>
          <cell r="H30">
            <v>346.68</v>
          </cell>
          <cell r="I30">
            <v>343.53</v>
          </cell>
          <cell r="J30">
            <v>343.96</v>
          </cell>
          <cell r="K30">
            <v>349.45</v>
          </cell>
          <cell r="L30">
            <v>353.8</v>
          </cell>
          <cell r="M30">
            <v>358.82</v>
          </cell>
          <cell r="N30">
            <v>364.09</v>
          </cell>
          <cell r="O30">
            <v>370.04</v>
          </cell>
          <cell r="P30">
            <v>370.9</v>
          </cell>
          <cell r="Q30">
            <v>370.93</v>
          </cell>
          <cell r="R30">
            <v>370.96</v>
          </cell>
          <cell r="S30">
            <v>371.36</v>
          </cell>
          <cell r="T30">
            <v>370.74</v>
          </cell>
          <cell r="U30">
            <v>370.31</v>
          </cell>
          <cell r="V30">
            <v>370.19</v>
          </cell>
          <cell r="W30">
            <v>369.93</v>
          </cell>
          <cell r="X30">
            <v>370.08</v>
          </cell>
          <cell r="Y30">
            <v>368.63</v>
          </cell>
          <cell r="Z30">
            <v>368.4</v>
          </cell>
          <cell r="AA30">
            <v>368.18</v>
          </cell>
          <cell r="AB30">
            <v>366.62</v>
          </cell>
          <cell r="AC30">
            <v>365.6</v>
          </cell>
          <cell r="AD30">
            <v>364.24</v>
          </cell>
          <cell r="AE30">
            <v>362.93</v>
          </cell>
          <cell r="AF30">
            <v>361.64</v>
          </cell>
          <cell r="AG30">
            <v>360.19</v>
          </cell>
          <cell r="AH30">
            <v>358.7</v>
          </cell>
          <cell r="AI30">
            <v>357.55</v>
          </cell>
          <cell r="AJ30">
            <v>355.9</v>
          </cell>
          <cell r="AK30">
            <v>354.12</v>
          </cell>
          <cell r="AL30">
            <v>349.77</v>
          </cell>
        </row>
        <row r="31">
          <cell r="C31" t="str">
            <v>Small Hydro</v>
          </cell>
          <cell r="D31">
            <v>160.52000000000001</v>
          </cell>
          <cell r="E31">
            <v>163.4</v>
          </cell>
          <cell r="F31">
            <v>233.11</v>
          </cell>
          <cell r="G31">
            <v>200.83</v>
          </cell>
          <cell r="H31">
            <v>195.44</v>
          </cell>
          <cell r="I31">
            <v>197.81</v>
          </cell>
          <cell r="J31">
            <v>201.26</v>
          </cell>
          <cell r="K31">
            <v>203.92</v>
          </cell>
          <cell r="L31">
            <v>205.42</v>
          </cell>
          <cell r="M31">
            <v>207.45</v>
          </cell>
          <cell r="N31">
            <v>210.49</v>
          </cell>
          <cell r="O31">
            <v>213.19</v>
          </cell>
          <cell r="P31">
            <v>215.69</v>
          </cell>
          <cell r="Q31">
            <v>217.82</v>
          </cell>
          <cell r="R31">
            <v>219.86</v>
          </cell>
          <cell r="S31">
            <v>221.87</v>
          </cell>
          <cell r="T31">
            <v>223.11</v>
          </cell>
          <cell r="U31">
            <v>224.32</v>
          </cell>
          <cell r="V31">
            <v>226.18</v>
          </cell>
          <cell r="W31">
            <v>227.97</v>
          </cell>
          <cell r="X31">
            <v>229.73</v>
          </cell>
          <cell r="Y31">
            <v>230.46</v>
          </cell>
          <cell r="Z31">
            <v>232.15</v>
          </cell>
          <cell r="AA31">
            <v>233.86</v>
          </cell>
          <cell r="AB31">
            <v>233.74</v>
          </cell>
          <cell r="AC31">
            <v>234.1</v>
          </cell>
          <cell r="AD31">
            <v>234.39</v>
          </cell>
          <cell r="AE31">
            <v>234.46</v>
          </cell>
          <cell r="AF31">
            <v>234.82</v>
          </cell>
          <cell r="AG31">
            <v>234.91</v>
          </cell>
          <cell r="AH31">
            <v>235.07</v>
          </cell>
          <cell r="AI31">
            <v>235.23</v>
          </cell>
          <cell r="AJ31">
            <v>235</v>
          </cell>
          <cell r="AK31">
            <v>234.83</v>
          </cell>
          <cell r="AL31">
            <v>234.94</v>
          </cell>
        </row>
        <row r="32">
          <cell r="C32" t="str">
            <v>Gas - CCGT</v>
          </cell>
          <cell r="D32">
            <v>99.93</v>
          </cell>
          <cell r="E32">
            <v>103.24</v>
          </cell>
          <cell r="F32">
            <v>115.75</v>
          </cell>
          <cell r="G32">
            <v>109.76</v>
          </cell>
          <cell r="H32">
            <v>108.62</v>
          </cell>
          <cell r="I32">
            <v>108.85</v>
          </cell>
          <cell r="J32">
            <v>109.25</v>
          </cell>
          <cell r="K32">
            <v>109.48</v>
          </cell>
          <cell r="L32">
            <v>109.17</v>
          </cell>
          <cell r="M32">
            <v>108.92</v>
          </cell>
          <cell r="N32">
            <v>108.84</v>
          </cell>
          <cell r="O32">
            <v>109.11</v>
          </cell>
          <cell r="P32">
            <v>109.29</v>
          </cell>
          <cell r="Q32">
            <v>109.35</v>
          </cell>
          <cell r="R32">
            <v>109.44</v>
          </cell>
          <cell r="S32">
            <v>109.64</v>
          </cell>
          <cell r="T32">
            <v>109.47</v>
          </cell>
          <cell r="U32">
            <v>109.36</v>
          </cell>
          <cell r="V32">
            <v>109.45</v>
          </cell>
          <cell r="W32">
            <v>109.51</v>
          </cell>
          <cell r="X32">
            <v>109.68</v>
          </cell>
          <cell r="Y32">
            <v>109.33</v>
          </cell>
          <cell r="Z32">
            <v>109.36</v>
          </cell>
          <cell r="AA32">
            <v>109.41</v>
          </cell>
          <cell r="AB32">
            <v>109.01</v>
          </cell>
          <cell r="AC32">
            <v>108.8</v>
          </cell>
          <cell r="AD32">
            <v>108.49</v>
          </cell>
          <cell r="AE32">
            <v>108.17</v>
          </cell>
          <cell r="AF32">
            <v>107.83</v>
          </cell>
          <cell r="AG32">
            <v>107.47</v>
          </cell>
          <cell r="AH32">
            <v>107.06</v>
          </cell>
          <cell r="AI32">
            <v>106.75</v>
          </cell>
          <cell r="AJ32">
            <v>106.39</v>
          </cell>
          <cell r="AK32">
            <v>106.06</v>
          </cell>
          <cell r="AL32">
            <v>104.97</v>
          </cell>
        </row>
        <row r="33">
          <cell r="C33" t="str">
            <v>Gas - CT - Frame</v>
          </cell>
          <cell r="D33">
            <v>75.95</v>
          </cell>
          <cell r="E33">
            <v>78.31</v>
          </cell>
          <cell r="F33">
            <v>87.62</v>
          </cell>
          <cell r="G33">
            <v>82.92</v>
          </cell>
          <cell r="H33">
            <v>82.51</v>
          </cell>
          <cell r="I33">
            <v>82.68</v>
          </cell>
          <cell r="J33">
            <v>82.97</v>
          </cell>
          <cell r="K33">
            <v>83.12</v>
          </cell>
          <cell r="L33">
            <v>82.84</v>
          </cell>
          <cell r="M33">
            <v>82.58</v>
          </cell>
          <cell r="N33">
            <v>82.46</v>
          </cell>
          <cell r="O33">
            <v>82.63</v>
          </cell>
          <cell r="P33">
            <v>82.72</v>
          </cell>
          <cell r="Q33">
            <v>82.74</v>
          </cell>
          <cell r="R33">
            <v>82.79</v>
          </cell>
          <cell r="S33">
            <v>82.93</v>
          </cell>
          <cell r="T33">
            <v>82.77</v>
          </cell>
          <cell r="U33">
            <v>82.66</v>
          </cell>
          <cell r="V33">
            <v>82.72</v>
          </cell>
          <cell r="W33">
            <v>82.75</v>
          </cell>
          <cell r="X33">
            <v>82.88</v>
          </cell>
          <cell r="Y33">
            <v>82.6</v>
          </cell>
          <cell r="Z33">
            <v>82.61</v>
          </cell>
          <cell r="AA33">
            <v>82.63</v>
          </cell>
          <cell r="AB33">
            <v>82.31</v>
          </cell>
          <cell r="AC33">
            <v>82.14</v>
          </cell>
          <cell r="AD33">
            <v>81.900000000000006</v>
          </cell>
          <cell r="AE33">
            <v>81.63</v>
          </cell>
          <cell r="AF33">
            <v>81.36</v>
          </cell>
          <cell r="AG33">
            <v>81.069999999999993</v>
          </cell>
          <cell r="AH33">
            <v>80.739999999999995</v>
          </cell>
          <cell r="AI33">
            <v>80.48</v>
          </cell>
          <cell r="AJ33">
            <v>80.209999999999994</v>
          </cell>
          <cell r="AK33">
            <v>79.97</v>
          </cell>
          <cell r="AL33">
            <v>79.150000000000006</v>
          </cell>
        </row>
        <row r="34">
          <cell r="C34" t="str">
            <v>Gas - CT - Aero</v>
          </cell>
          <cell r="D34">
            <v>99.93</v>
          </cell>
          <cell r="E34">
            <v>103.04</v>
          </cell>
          <cell r="F34">
            <v>115.29</v>
          </cell>
          <cell r="G34">
            <v>109.11</v>
          </cell>
          <cell r="H34">
            <v>108.56</v>
          </cell>
          <cell r="I34">
            <v>108.79</v>
          </cell>
          <cell r="J34">
            <v>109.17</v>
          </cell>
          <cell r="K34">
            <v>109.36</v>
          </cell>
          <cell r="L34">
            <v>109</v>
          </cell>
          <cell r="M34">
            <v>108.66</v>
          </cell>
          <cell r="N34">
            <v>108.49</v>
          </cell>
          <cell r="O34">
            <v>108.72</v>
          </cell>
          <cell r="P34">
            <v>108.84</v>
          </cell>
          <cell r="Q34">
            <v>108.87</v>
          </cell>
          <cell r="R34">
            <v>108.94</v>
          </cell>
          <cell r="S34">
            <v>109.11</v>
          </cell>
          <cell r="T34">
            <v>108.91</v>
          </cell>
          <cell r="U34">
            <v>108.76</v>
          </cell>
          <cell r="V34">
            <v>108.84</v>
          </cell>
          <cell r="W34">
            <v>108.89</v>
          </cell>
          <cell r="X34">
            <v>109.05</v>
          </cell>
          <cell r="Y34">
            <v>108.69</v>
          </cell>
          <cell r="Z34">
            <v>108.69</v>
          </cell>
          <cell r="AA34">
            <v>108.72</v>
          </cell>
          <cell r="AB34">
            <v>108.3</v>
          </cell>
          <cell r="AC34">
            <v>108.08</v>
          </cell>
          <cell r="AD34">
            <v>107.76</v>
          </cell>
          <cell r="AE34">
            <v>107.41</v>
          </cell>
          <cell r="AF34">
            <v>107.05</v>
          </cell>
          <cell r="AG34">
            <v>106.67</v>
          </cell>
          <cell r="AH34">
            <v>106.23</v>
          </cell>
          <cell r="AI34">
            <v>105.9</v>
          </cell>
          <cell r="AJ34">
            <v>105.54</v>
          </cell>
          <cell r="AK34">
            <v>105.22</v>
          </cell>
          <cell r="AL34">
            <v>104.15</v>
          </cell>
        </row>
        <row r="35">
          <cell r="C35" t="str">
            <v>Solar - Dist</v>
          </cell>
          <cell r="D35">
            <v>13.4</v>
          </cell>
          <cell r="E35">
            <v>13.94</v>
          </cell>
          <cell r="F35">
            <v>15.36</v>
          </cell>
          <cell r="G35">
            <v>14.71</v>
          </cell>
          <cell r="H35">
            <v>14.6</v>
          </cell>
          <cell r="I35">
            <v>14.67</v>
          </cell>
          <cell r="J35">
            <v>14.35</v>
          </cell>
          <cell r="K35">
            <v>14.18</v>
          </cell>
          <cell r="L35">
            <v>13.11</v>
          </cell>
          <cell r="M35">
            <v>13.28</v>
          </cell>
          <cell r="N35">
            <v>13.47</v>
          </cell>
          <cell r="O35">
            <v>13.67</v>
          </cell>
          <cell r="P35">
            <v>13.66</v>
          </cell>
          <cell r="Q35">
            <v>13.63</v>
          </cell>
          <cell r="R35">
            <v>13.61</v>
          </cell>
          <cell r="S35">
            <v>13.68</v>
          </cell>
          <cell r="T35">
            <v>13.72</v>
          </cell>
          <cell r="U35">
            <v>13.76</v>
          </cell>
          <cell r="V35">
            <v>13.82</v>
          </cell>
          <cell r="W35">
            <v>13.88</v>
          </cell>
          <cell r="X35">
            <v>13.94</v>
          </cell>
          <cell r="Y35">
            <v>13.96</v>
          </cell>
          <cell r="Z35">
            <v>14.01</v>
          </cell>
          <cell r="AA35">
            <v>14.07</v>
          </cell>
          <cell r="AB35">
            <v>14.07</v>
          </cell>
          <cell r="AC35">
            <v>14.09</v>
          </cell>
          <cell r="AD35">
            <v>14.1</v>
          </cell>
          <cell r="AE35">
            <v>14.1</v>
          </cell>
          <cell r="AF35">
            <v>14.11</v>
          </cell>
          <cell r="AG35">
            <v>14.11</v>
          </cell>
          <cell r="AH35">
            <v>14.12</v>
          </cell>
          <cell r="AI35">
            <v>14.13</v>
          </cell>
          <cell r="AJ35">
            <v>14.12</v>
          </cell>
          <cell r="AK35">
            <v>14.11</v>
          </cell>
          <cell r="AL35">
            <v>14.12</v>
          </cell>
        </row>
        <row r="36">
          <cell r="C36" t="str">
            <v>Solar - Commercial</v>
          </cell>
          <cell r="D36">
            <v>11.98</v>
          </cell>
          <cell r="E36">
            <v>12.59</v>
          </cell>
          <cell r="F36">
            <v>14.12</v>
          </cell>
          <cell r="G36">
            <v>13.4</v>
          </cell>
          <cell r="H36">
            <v>13.27</v>
          </cell>
          <cell r="I36">
            <v>13.35</v>
          </cell>
          <cell r="J36">
            <v>13.07</v>
          </cell>
          <cell r="K36">
            <v>12.92</v>
          </cell>
          <cell r="L36">
            <v>11.94</v>
          </cell>
          <cell r="M36">
            <v>12.1</v>
          </cell>
          <cell r="N36">
            <v>12.3</v>
          </cell>
          <cell r="O36">
            <v>12.49</v>
          </cell>
          <cell r="P36">
            <v>12.5</v>
          </cell>
          <cell r="Q36">
            <v>12.49</v>
          </cell>
          <cell r="R36">
            <v>12.48</v>
          </cell>
          <cell r="S36">
            <v>12.56</v>
          </cell>
          <cell r="T36">
            <v>12.6</v>
          </cell>
          <cell r="U36">
            <v>12.65</v>
          </cell>
          <cell r="V36">
            <v>12.72</v>
          </cell>
          <cell r="W36">
            <v>12.79</v>
          </cell>
          <cell r="X36">
            <v>12.85</v>
          </cell>
          <cell r="Y36">
            <v>12.87</v>
          </cell>
          <cell r="Z36">
            <v>12.93</v>
          </cell>
          <cell r="AA36">
            <v>13</v>
          </cell>
          <cell r="AB36">
            <v>13</v>
          </cell>
          <cell r="AC36">
            <v>13.02</v>
          </cell>
          <cell r="AD36">
            <v>13.03</v>
          </cell>
          <cell r="AE36">
            <v>13.03</v>
          </cell>
          <cell r="AF36">
            <v>13.05</v>
          </cell>
          <cell r="AG36">
            <v>13.05</v>
          </cell>
          <cell r="AH36">
            <v>13.06</v>
          </cell>
          <cell r="AI36">
            <v>13.07</v>
          </cell>
          <cell r="AJ36">
            <v>13.06</v>
          </cell>
          <cell r="AK36">
            <v>13.06</v>
          </cell>
          <cell r="AL36">
            <v>13.07</v>
          </cell>
        </row>
        <row r="37">
          <cell r="C37" t="str">
            <v>Solar - Tracking</v>
          </cell>
          <cell r="D37">
            <v>11.98</v>
          </cell>
          <cell r="E37">
            <v>12.59</v>
          </cell>
          <cell r="F37">
            <v>14.12</v>
          </cell>
          <cell r="G37">
            <v>13.4</v>
          </cell>
          <cell r="H37">
            <v>13.27</v>
          </cell>
          <cell r="I37">
            <v>13.35</v>
          </cell>
          <cell r="J37">
            <v>13.07</v>
          </cell>
          <cell r="K37">
            <v>12.92</v>
          </cell>
          <cell r="L37">
            <v>11.94</v>
          </cell>
          <cell r="M37">
            <v>12.1</v>
          </cell>
          <cell r="N37">
            <v>12.3</v>
          </cell>
          <cell r="O37">
            <v>12.49</v>
          </cell>
          <cell r="P37">
            <v>12.5</v>
          </cell>
          <cell r="Q37">
            <v>12.49</v>
          </cell>
          <cell r="R37">
            <v>12.48</v>
          </cell>
          <cell r="S37">
            <v>12.56</v>
          </cell>
          <cell r="T37">
            <v>12.6</v>
          </cell>
          <cell r="U37">
            <v>12.65</v>
          </cell>
          <cell r="V37">
            <v>12.72</v>
          </cell>
          <cell r="W37">
            <v>12.79</v>
          </cell>
          <cell r="X37">
            <v>12.85</v>
          </cell>
          <cell r="Y37">
            <v>12.87</v>
          </cell>
          <cell r="Z37">
            <v>12.93</v>
          </cell>
          <cell r="AA37">
            <v>13</v>
          </cell>
          <cell r="AB37">
            <v>13</v>
          </cell>
          <cell r="AC37">
            <v>13.02</v>
          </cell>
          <cell r="AD37">
            <v>13.03</v>
          </cell>
          <cell r="AE37">
            <v>13.03</v>
          </cell>
          <cell r="AF37">
            <v>13.05</v>
          </cell>
          <cell r="AG37">
            <v>13.05</v>
          </cell>
          <cell r="AH37">
            <v>13.06</v>
          </cell>
          <cell r="AI37">
            <v>13.07</v>
          </cell>
          <cell r="AJ37">
            <v>13.06</v>
          </cell>
          <cell r="AK37">
            <v>13.06</v>
          </cell>
          <cell r="AL37">
            <v>13.07</v>
          </cell>
        </row>
        <row r="38">
          <cell r="C38" t="str">
            <v>Solar Thermal</v>
          </cell>
          <cell r="D38">
            <v>7.03</v>
          </cell>
          <cell r="E38">
            <v>7.16</v>
          </cell>
          <cell r="F38">
            <v>7.67</v>
          </cell>
          <cell r="G38">
            <v>7.27</v>
          </cell>
          <cell r="H38">
            <v>7.11</v>
          </cell>
          <cell r="I38">
            <v>7.03</v>
          </cell>
          <cell r="J38">
            <v>6.71</v>
          </cell>
          <cell r="K38">
            <v>6.5</v>
          </cell>
          <cell r="L38">
            <v>5.82</v>
          </cell>
          <cell r="M38">
            <v>5.82</v>
          </cell>
          <cell r="N38">
            <v>5.84</v>
          </cell>
          <cell r="O38">
            <v>5.86</v>
          </cell>
          <cell r="P38">
            <v>5.78</v>
          </cell>
          <cell r="Q38">
            <v>5.69</v>
          </cell>
          <cell r="R38">
            <v>5.61</v>
          </cell>
          <cell r="S38">
            <v>5.64</v>
          </cell>
          <cell r="T38">
            <v>5.66</v>
          </cell>
          <cell r="U38">
            <v>5.68</v>
          </cell>
          <cell r="V38">
            <v>5.7</v>
          </cell>
          <cell r="W38">
            <v>5.73</v>
          </cell>
          <cell r="X38">
            <v>5.75</v>
          </cell>
          <cell r="Y38">
            <v>5.76</v>
          </cell>
          <cell r="Z38">
            <v>5.78</v>
          </cell>
          <cell r="AA38">
            <v>5.81</v>
          </cell>
          <cell r="AB38">
            <v>5.81</v>
          </cell>
          <cell r="AC38">
            <v>5.81</v>
          </cell>
          <cell r="AD38">
            <v>5.82</v>
          </cell>
          <cell r="AE38">
            <v>5.82</v>
          </cell>
          <cell r="AF38">
            <v>5.82</v>
          </cell>
          <cell r="AG38">
            <v>5.82</v>
          </cell>
          <cell r="AH38">
            <v>5.83</v>
          </cell>
          <cell r="AI38">
            <v>5.83</v>
          </cell>
          <cell r="AJ38">
            <v>5.83</v>
          </cell>
          <cell r="AK38">
            <v>5.82</v>
          </cell>
          <cell r="AL38">
            <v>5.83</v>
          </cell>
        </row>
        <row r="39">
          <cell r="C39" t="str">
            <v>Wind - TRG2 (46% CF)</v>
          </cell>
          <cell r="D39">
            <v>9.11</v>
          </cell>
          <cell r="E39">
            <v>9.48</v>
          </cell>
          <cell r="F39">
            <v>10.45</v>
          </cell>
          <cell r="G39">
            <v>10</v>
          </cell>
          <cell r="H39">
            <v>9.64</v>
          </cell>
          <cell r="I39">
            <v>9.39</v>
          </cell>
          <cell r="J39">
            <v>9.17</v>
          </cell>
          <cell r="K39">
            <v>8.76</v>
          </cell>
          <cell r="L39">
            <v>8.8699999999999992</v>
          </cell>
          <cell r="M39">
            <v>8.98</v>
          </cell>
          <cell r="N39">
            <v>9.1300000000000008</v>
          </cell>
          <cell r="O39">
            <v>9.27</v>
          </cell>
          <cell r="P39">
            <v>9.27</v>
          </cell>
          <cell r="Q39">
            <v>9.26</v>
          </cell>
          <cell r="R39">
            <v>9.25</v>
          </cell>
          <cell r="S39">
            <v>9.3000000000000007</v>
          </cell>
          <cell r="T39">
            <v>9.33</v>
          </cell>
          <cell r="U39">
            <v>9.35</v>
          </cell>
          <cell r="V39">
            <v>9.4</v>
          </cell>
          <cell r="W39">
            <v>9.44</v>
          </cell>
          <cell r="X39">
            <v>9.48</v>
          </cell>
          <cell r="Y39">
            <v>9.49</v>
          </cell>
          <cell r="Z39">
            <v>9.5299999999999994</v>
          </cell>
          <cell r="AA39">
            <v>9.57</v>
          </cell>
          <cell r="AB39">
            <v>9.57</v>
          </cell>
          <cell r="AC39">
            <v>9.58</v>
          </cell>
          <cell r="AD39">
            <v>9.59</v>
          </cell>
          <cell r="AE39">
            <v>9.59</v>
          </cell>
          <cell r="AF39">
            <v>9.59</v>
          </cell>
          <cell r="AG39">
            <v>9.6</v>
          </cell>
          <cell r="AH39">
            <v>9.6</v>
          </cell>
          <cell r="AI39">
            <v>9.61</v>
          </cell>
          <cell r="AJ39">
            <v>9.6</v>
          </cell>
          <cell r="AK39">
            <v>9.6</v>
          </cell>
          <cell r="AL39">
            <v>9.6</v>
          </cell>
        </row>
        <row r="40">
          <cell r="C40" t="str">
            <v>Wind - TRG5 (41% CF)</v>
          </cell>
          <cell r="D40">
            <v>9.11</v>
          </cell>
          <cell r="E40">
            <v>9.48</v>
          </cell>
          <cell r="F40">
            <v>10.45</v>
          </cell>
          <cell r="G40">
            <v>10</v>
          </cell>
          <cell r="H40">
            <v>9.64</v>
          </cell>
          <cell r="I40">
            <v>9.39</v>
          </cell>
          <cell r="J40">
            <v>9.17</v>
          </cell>
          <cell r="K40">
            <v>8.76</v>
          </cell>
          <cell r="L40">
            <v>8.8699999999999992</v>
          </cell>
          <cell r="M40">
            <v>8.98</v>
          </cell>
          <cell r="N40">
            <v>9.1300000000000008</v>
          </cell>
          <cell r="O40">
            <v>9.27</v>
          </cell>
          <cell r="P40">
            <v>9.27</v>
          </cell>
          <cell r="Q40">
            <v>9.26</v>
          </cell>
          <cell r="R40">
            <v>9.25</v>
          </cell>
          <cell r="S40">
            <v>9.3000000000000007</v>
          </cell>
          <cell r="T40">
            <v>9.33</v>
          </cell>
          <cell r="U40">
            <v>9.35</v>
          </cell>
          <cell r="V40">
            <v>9.4</v>
          </cell>
          <cell r="W40">
            <v>9.44</v>
          </cell>
          <cell r="X40">
            <v>9.48</v>
          </cell>
          <cell r="Y40">
            <v>9.49</v>
          </cell>
          <cell r="Z40">
            <v>9.5299999999999994</v>
          </cell>
          <cell r="AA40">
            <v>9.57</v>
          </cell>
          <cell r="AB40">
            <v>9.57</v>
          </cell>
          <cell r="AC40">
            <v>9.58</v>
          </cell>
          <cell r="AD40">
            <v>9.59</v>
          </cell>
          <cell r="AE40">
            <v>9.59</v>
          </cell>
          <cell r="AF40">
            <v>9.59</v>
          </cell>
          <cell r="AG40">
            <v>9.6</v>
          </cell>
          <cell r="AH40">
            <v>9.6</v>
          </cell>
          <cell r="AI40">
            <v>9.61</v>
          </cell>
          <cell r="AJ40">
            <v>9.6</v>
          </cell>
          <cell r="AK40">
            <v>9.6</v>
          </cell>
          <cell r="AL40">
            <v>9.6</v>
          </cell>
        </row>
        <row r="41">
          <cell r="C41" t="str">
            <v>Wind - TRG6 (36% CF)</v>
          </cell>
          <cell r="D41">
            <v>9.11</v>
          </cell>
          <cell r="E41">
            <v>9.48</v>
          </cell>
          <cell r="F41">
            <v>10.45</v>
          </cell>
          <cell r="G41">
            <v>10</v>
          </cell>
          <cell r="H41">
            <v>9.64</v>
          </cell>
          <cell r="I41">
            <v>9.39</v>
          </cell>
          <cell r="J41">
            <v>9.17</v>
          </cell>
          <cell r="K41">
            <v>8.76</v>
          </cell>
          <cell r="L41">
            <v>8.8699999999999992</v>
          </cell>
          <cell r="M41">
            <v>8.98</v>
          </cell>
          <cell r="N41">
            <v>9.1300000000000008</v>
          </cell>
          <cell r="O41">
            <v>9.27</v>
          </cell>
          <cell r="P41">
            <v>9.27</v>
          </cell>
          <cell r="Q41">
            <v>9.26</v>
          </cell>
          <cell r="R41">
            <v>9.25</v>
          </cell>
          <cell r="S41">
            <v>9.3000000000000007</v>
          </cell>
          <cell r="T41">
            <v>9.33</v>
          </cell>
          <cell r="U41">
            <v>9.35</v>
          </cell>
          <cell r="V41">
            <v>9.4</v>
          </cell>
          <cell r="W41">
            <v>9.44</v>
          </cell>
          <cell r="X41">
            <v>9.48</v>
          </cell>
          <cell r="Y41">
            <v>9.49</v>
          </cell>
          <cell r="Z41">
            <v>9.5299999999999994</v>
          </cell>
          <cell r="AA41">
            <v>9.57</v>
          </cell>
          <cell r="AB41">
            <v>9.57</v>
          </cell>
          <cell r="AC41">
            <v>9.58</v>
          </cell>
          <cell r="AD41">
            <v>9.59</v>
          </cell>
          <cell r="AE41">
            <v>9.59</v>
          </cell>
          <cell r="AF41">
            <v>9.59</v>
          </cell>
          <cell r="AG41">
            <v>9.6</v>
          </cell>
          <cell r="AH41">
            <v>9.6</v>
          </cell>
          <cell r="AI41">
            <v>9.61</v>
          </cell>
          <cell r="AJ41">
            <v>9.6</v>
          </cell>
          <cell r="AK41">
            <v>9.6</v>
          </cell>
          <cell r="AL41">
            <v>9.6</v>
          </cell>
        </row>
        <row r="42">
          <cell r="C42" t="str">
            <v>Wind - TRG7 (30% CF)</v>
          </cell>
          <cell r="D42">
            <v>9.11</v>
          </cell>
          <cell r="E42">
            <v>9.48</v>
          </cell>
          <cell r="F42">
            <v>10.45</v>
          </cell>
          <cell r="G42">
            <v>10</v>
          </cell>
          <cell r="H42">
            <v>9.64</v>
          </cell>
          <cell r="I42">
            <v>9.39</v>
          </cell>
          <cell r="J42">
            <v>9.17</v>
          </cell>
          <cell r="K42">
            <v>8.76</v>
          </cell>
          <cell r="L42">
            <v>8.8699999999999992</v>
          </cell>
          <cell r="M42">
            <v>8.98</v>
          </cell>
          <cell r="N42">
            <v>9.1300000000000008</v>
          </cell>
          <cell r="O42">
            <v>9.27</v>
          </cell>
          <cell r="P42">
            <v>9.27</v>
          </cell>
          <cell r="Q42">
            <v>9.26</v>
          </cell>
          <cell r="R42">
            <v>9.25</v>
          </cell>
          <cell r="S42">
            <v>9.3000000000000007</v>
          </cell>
          <cell r="T42">
            <v>9.33</v>
          </cell>
          <cell r="U42">
            <v>9.35</v>
          </cell>
          <cell r="V42">
            <v>9.4</v>
          </cell>
          <cell r="W42">
            <v>9.44</v>
          </cell>
          <cell r="X42">
            <v>9.48</v>
          </cell>
          <cell r="Y42">
            <v>9.49</v>
          </cell>
          <cell r="Z42">
            <v>9.5299999999999994</v>
          </cell>
          <cell r="AA42">
            <v>9.57</v>
          </cell>
          <cell r="AB42">
            <v>9.57</v>
          </cell>
          <cell r="AC42">
            <v>9.58</v>
          </cell>
          <cell r="AD42">
            <v>9.59</v>
          </cell>
          <cell r="AE42">
            <v>9.59</v>
          </cell>
          <cell r="AF42">
            <v>9.59</v>
          </cell>
          <cell r="AG42">
            <v>9.6</v>
          </cell>
          <cell r="AH42">
            <v>9.6</v>
          </cell>
          <cell r="AI42">
            <v>9.61</v>
          </cell>
          <cell r="AJ42">
            <v>9.6</v>
          </cell>
          <cell r="AK42">
            <v>9.6</v>
          </cell>
          <cell r="AL42">
            <v>9.6</v>
          </cell>
        </row>
        <row r="43">
          <cell r="C43" t="str">
            <v>Floating Offshore Wind - TRG10 (47% CF)</v>
          </cell>
          <cell r="D43">
            <v>19.989999999999998</v>
          </cell>
          <cell r="E43">
            <v>19.850000000000001</v>
          </cell>
          <cell r="F43">
            <v>20.49</v>
          </cell>
          <cell r="G43">
            <v>18.87</v>
          </cell>
          <cell r="H43">
            <v>17.53</v>
          </cell>
          <cell r="I43">
            <v>16.690000000000001</v>
          </cell>
          <cell r="J43">
            <v>15.93</v>
          </cell>
          <cell r="K43">
            <v>14.75</v>
          </cell>
          <cell r="L43">
            <v>14.48</v>
          </cell>
          <cell r="M43">
            <v>14.66</v>
          </cell>
          <cell r="N43">
            <v>14.87</v>
          </cell>
          <cell r="O43">
            <v>15.07</v>
          </cell>
          <cell r="P43">
            <v>14.98</v>
          </cell>
          <cell r="Q43">
            <v>14.86</v>
          </cell>
          <cell r="R43">
            <v>14.76</v>
          </cell>
          <cell r="S43">
            <v>14.72</v>
          </cell>
          <cell r="T43">
            <v>14.64</v>
          </cell>
          <cell r="U43">
            <v>14.56</v>
          </cell>
          <cell r="V43">
            <v>14.51</v>
          </cell>
          <cell r="W43">
            <v>14.46</v>
          </cell>
          <cell r="X43">
            <v>14.4</v>
          </cell>
          <cell r="Y43">
            <v>14.3</v>
          </cell>
          <cell r="Z43">
            <v>14.25</v>
          </cell>
          <cell r="AA43">
            <v>14.19</v>
          </cell>
          <cell r="AB43">
            <v>14.07</v>
          </cell>
          <cell r="AC43">
            <v>14.09</v>
          </cell>
          <cell r="AD43">
            <v>14.1</v>
          </cell>
          <cell r="AE43">
            <v>14.1</v>
          </cell>
          <cell r="AF43">
            <v>14.11</v>
          </cell>
          <cell r="AG43">
            <v>14.11</v>
          </cell>
          <cell r="AH43">
            <v>14.12</v>
          </cell>
          <cell r="AI43">
            <v>14.13</v>
          </cell>
          <cell r="AJ43">
            <v>14.12</v>
          </cell>
          <cell r="AK43">
            <v>14.11</v>
          </cell>
          <cell r="AL43">
            <v>14.11</v>
          </cell>
        </row>
        <row r="44">
          <cell r="C44" t="str">
            <v>Floating Offshore Wind - TRG6 (52% CF)</v>
          </cell>
          <cell r="D44">
            <v>19.989999999999998</v>
          </cell>
          <cell r="E44">
            <v>19.850000000000001</v>
          </cell>
          <cell r="F44">
            <v>20.49</v>
          </cell>
          <cell r="G44">
            <v>18.87</v>
          </cell>
          <cell r="H44">
            <v>17.53</v>
          </cell>
          <cell r="I44">
            <v>16.690000000000001</v>
          </cell>
          <cell r="J44">
            <v>15.93</v>
          </cell>
          <cell r="K44">
            <v>14.75</v>
          </cell>
          <cell r="L44">
            <v>14.48</v>
          </cell>
          <cell r="M44">
            <v>14.66</v>
          </cell>
          <cell r="N44">
            <v>14.87</v>
          </cell>
          <cell r="O44">
            <v>15.07</v>
          </cell>
          <cell r="P44">
            <v>14.98</v>
          </cell>
          <cell r="Q44">
            <v>14.86</v>
          </cell>
          <cell r="R44">
            <v>14.76</v>
          </cell>
          <cell r="S44">
            <v>14.72</v>
          </cell>
          <cell r="T44">
            <v>14.64</v>
          </cell>
          <cell r="U44">
            <v>14.56</v>
          </cell>
          <cell r="V44">
            <v>14.51</v>
          </cell>
          <cell r="W44">
            <v>14.46</v>
          </cell>
          <cell r="X44">
            <v>14.4</v>
          </cell>
          <cell r="Y44">
            <v>14.3</v>
          </cell>
          <cell r="Z44">
            <v>14.25</v>
          </cell>
          <cell r="AA44">
            <v>14.19</v>
          </cell>
          <cell r="AB44">
            <v>14.07</v>
          </cell>
          <cell r="AC44">
            <v>14.09</v>
          </cell>
          <cell r="AD44">
            <v>14.1</v>
          </cell>
          <cell r="AE44">
            <v>14.1</v>
          </cell>
          <cell r="AF44">
            <v>14.11</v>
          </cell>
          <cell r="AG44">
            <v>14.11</v>
          </cell>
          <cell r="AH44">
            <v>14.12</v>
          </cell>
          <cell r="AI44">
            <v>14.13</v>
          </cell>
          <cell r="AJ44">
            <v>14.12</v>
          </cell>
          <cell r="AK44">
            <v>14.11</v>
          </cell>
          <cell r="AL44">
            <v>14.11</v>
          </cell>
        </row>
        <row r="45">
          <cell r="C45" t="str">
            <v>Utility-scale Battery - Li [Capacity] - No ITC</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row>
        <row r="46">
          <cell r="C46" t="str">
            <v>Utility-scale Battery - Li [Energy] - No ITC</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row>
        <row r="47">
          <cell r="C47" t="str">
            <v>Utility-scale Battery - Li [Capacity] - ITC</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row>
        <row r="48">
          <cell r="C48" t="str">
            <v>Utility-scale Battery - Li [Energy] - ITC</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row>
        <row r="49">
          <cell r="C49" t="str">
            <v>BTM Battery - Li [Capacity]</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row>
        <row r="50">
          <cell r="C50" t="str">
            <v>BTM Battery - Li [Energy]</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row>
        <row r="51">
          <cell r="C51" t="str">
            <v>Flow Battery [Capacity]</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row>
        <row r="52">
          <cell r="C52" t="str">
            <v>Flow Battery [Energy]</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row>
        <row r="53">
          <cell r="C53" t="str">
            <v>Pumped Hydro Storage [Capacity]</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row>
        <row r="54">
          <cell r="C54" t="str">
            <v>Pumped Hydro Storage [Energy]</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row>
        <row r="55">
          <cell r="C55" t="str">
            <v>Geothermal</v>
          </cell>
          <cell r="D55">
            <v>25.76</v>
          </cell>
          <cell r="E55">
            <v>26.45</v>
          </cell>
          <cell r="F55">
            <v>28.59</v>
          </cell>
          <cell r="G55">
            <v>27.62</v>
          </cell>
          <cell r="H55">
            <v>27.46</v>
          </cell>
          <cell r="I55">
            <v>27.57</v>
          </cell>
          <cell r="J55">
            <v>27.72</v>
          </cell>
          <cell r="K55">
            <v>28.58</v>
          </cell>
          <cell r="L55">
            <v>29.4</v>
          </cell>
          <cell r="M55">
            <v>30.26</v>
          </cell>
          <cell r="N55">
            <v>31.19</v>
          </cell>
          <cell r="O55">
            <v>32.119999999999997</v>
          </cell>
          <cell r="P55">
            <v>32.26</v>
          </cell>
          <cell r="Q55">
            <v>32.36</v>
          </cell>
          <cell r="R55">
            <v>32.479999999999997</v>
          </cell>
          <cell r="S55">
            <v>32.6</v>
          </cell>
          <cell r="T55">
            <v>32.659999999999997</v>
          </cell>
          <cell r="U55">
            <v>32.729999999999997</v>
          </cell>
          <cell r="V55">
            <v>32.85</v>
          </cell>
          <cell r="W55">
            <v>32.94</v>
          </cell>
          <cell r="X55">
            <v>33.04</v>
          </cell>
          <cell r="Y55">
            <v>33.06</v>
          </cell>
          <cell r="Z55">
            <v>33.15</v>
          </cell>
          <cell r="AA55">
            <v>33.26</v>
          </cell>
          <cell r="AB55">
            <v>33.26</v>
          </cell>
          <cell r="AC55">
            <v>33.29</v>
          </cell>
          <cell r="AD55">
            <v>33.31</v>
          </cell>
          <cell r="AE55">
            <v>33.31</v>
          </cell>
          <cell r="AF55">
            <v>33.33</v>
          </cell>
          <cell r="AG55">
            <v>33.340000000000003</v>
          </cell>
          <cell r="AH55">
            <v>33.35</v>
          </cell>
          <cell r="AI55">
            <v>33.380000000000003</v>
          </cell>
          <cell r="AJ55">
            <v>33.36</v>
          </cell>
          <cell r="AK55">
            <v>33.35</v>
          </cell>
          <cell r="AL55">
            <v>33.369999999999997</v>
          </cell>
        </row>
        <row r="56">
          <cell r="C56" t="str">
            <v>Biomass</v>
          </cell>
          <cell r="D56">
            <v>13</v>
          </cell>
          <cell r="E56">
            <v>13.34</v>
          </cell>
          <cell r="F56">
            <v>14.72</v>
          </cell>
          <cell r="G56">
            <v>14.11</v>
          </cell>
          <cell r="H56">
            <v>14.05</v>
          </cell>
          <cell r="I56">
            <v>14.11</v>
          </cell>
          <cell r="J56">
            <v>14.19</v>
          </cell>
          <cell r="K56">
            <v>14.46</v>
          </cell>
          <cell r="L56">
            <v>14.71</v>
          </cell>
          <cell r="M56">
            <v>14.97</v>
          </cell>
          <cell r="N56">
            <v>15.27</v>
          </cell>
          <cell r="O56">
            <v>15.57</v>
          </cell>
          <cell r="P56">
            <v>15.65</v>
          </cell>
          <cell r="Q56">
            <v>15.71</v>
          </cell>
          <cell r="R56">
            <v>15.78</v>
          </cell>
          <cell r="S56">
            <v>15.85</v>
          </cell>
          <cell r="T56">
            <v>15.89</v>
          </cell>
          <cell r="U56">
            <v>15.93</v>
          </cell>
          <cell r="V56">
            <v>15.99</v>
          </cell>
          <cell r="W56">
            <v>16.05</v>
          </cell>
          <cell r="X56">
            <v>16.11</v>
          </cell>
          <cell r="Y56">
            <v>16.12</v>
          </cell>
          <cell r="Z56">
            <v>16.18</v>
          </cell>
          <cell r="AA56">
            <v>16.239999999999998</v>
          </cell>
          <cell r="AB56">
            <v>16.239999999999998</v>
          </cell>
          <cell r="AC56">
            <v>16.260000000000002</v>
          </cell>
          <cell r="AD56">
            <v>16.27</v>
          </cell>
          <cell r="AE56">
            <v>16.27</v>
          </cell>
          <cell r="AF56">
            <v>16.28</v>
          </cell>
          <cell r="AG56">
            <v>16.28</v>
          </cell>
          <cell r="AH56">
            <v>16.29</v>
          </cell>
          <cell r="AI56">
            <v>16.3</v>
          </cell>
          <cell r="AJ56">
            <v>16.29</v>
          </cell>
          <cell r="AK56">
            <v>16.28</v>
          </cell>
          <cell r="AL56">
            <v>16.29</v>
          </cell>
        </row>
        <row r="57">
          <cell r="C57" t="str">
            <v>Small Hydro</v>
          </cell>
          <cell r="D57">
            <v>4.7</v>
          </cell>
          <cell r="E57">
            <v>4.78</v>
          </cell>
          <cell r="F57">
            <v>6.82</v>
          </cell>
          <cell r="G57">
            <v>5.88</v>
          </cell>
          <cell r="H57">
            <v>5.72</v>
          </cell>
          <cell r="I57">
            <v>5.79</v>
          </cell>
          <cell r="J57">
            <v>5.89</v>
          </cell>
          <cell r="K57">
            <v>5.97</v>
          </cell>
          <cell r="L57">
            <v>6.01</v>
          </cell>
          <cell r="M57">
            <v>6.07</v>
          </cell>
          <cell r="N57">
            <v>6.16</v>
          </cell>
          <cell r="O57">
            <v>6.24</v>
          </cell>
          <cell r="P57">
            <v>6.31</v>
          </cell>
          <cell r="Q57">
            <v>6.37</v>
          </cell>
          <cell r="R57">
            <v>6.43</v>
          </cell>
          <cell r="S57">
            <v>6.49</v>
          </cell>
          <cell r="T57">
            <v>6.53</v>
          </cell>
          <cell r="U57">
            <v>6.56</v>
          </cell>
          <cell r="V57">
            <v>6.62</v>
          </cell>
          <cell r="W57">
            <v>6.67</v>
          </cell>
          <cell r="X57">
            <v>6.72</v>
          </cell>
          <cell r="Y57">
            <v>6.74</v>
          </cell>
          <cell r="Z57">
            <v>6.79</v>
          </cell>
          <cell r="AA57">
            <v>6.84</v>
          </cell>
          <cell r="AB57">
            <v>6.84</v>
          </cell>
          <cell r="AC57">
            <v>6.85</v>
          </cell>
          <cell r="AD57">
            <v>6.86</v>
          </cell>
          <cell r="AE57">
            <v>6.86</v>
          </cell>
          <cell r="AF57">
            <v>6.87</v>
          </cell>
          <cell r="AG57">
            <v>6.87</v>
          </cell>
          <cell r="AH57">
            <v>6.88</v>
          </cell>
          <cell r="AI57">
            <v>6.88</v>
          </cell>
          <cell r="AJ57">
            <v>6.88</v>
          </cell>
          <cell r="AK57">
            <v>6.87</v>
          </cell>
          <cell r="AL57">
            <v>6.87</v>
          </cell>
        </row>
        <row r="58">
          <cell r="C58" t="str">
            <v>Gas - CCGT</v>
          </cell>
          <cell r="D58">
            <v>7.99</v>
          </cell>
          <cell r="E58">
            <v>8.27</v>
          </cell>
          <cell r="F58">
            <v>9.2899999999999991</v>
          </cell>
          <cell r="G58">
            <v>8.82</v>
          </cell>
          <cell r="H58">
            <v>8.74</v>
          </cell>
          <cell r="I58">
            <v>8.7899999999999991</v>
          </cell>
          <cell r="J58">
            <v>8.86</v>
          </cell>
          <cell r="K58">
            <v>8.9</v>
          </cell>
          <cell r="L58">
            <v>8.93</v>
          </cell>
          <cell r="M58">
            <v>8.9700000000000006</v>
          </cell>
          <cell r="N58">
            <v>9.0299999999999994</v>
          </cell>
          <cell r="O58">
            <v>9.09</v>
          </cell>
          <cell r="P58">
            <v>9.14</v>
          </cell>
          <cell r="Q58">
            <v>9.18</v>
          </cell>
          <cell r="R58">
            <v>9.2200000000000006</v>
          </cell>
          <cell r="S58">
            <v>9.27</v>
          </cell>
          <cell r="T58">
            <v>9.2899999999999991</v>
          </cell>
          <cell r="U58">
            <v>9.32</v>
          </cell>
          <cell r="V58">
            <v>9.36</v>
          </cell>
          <cell r="W58">
            <v>9.39</v>
          </cell>
          <cell r="X58">
            <v>9.43</v>
          </cell>
          <cell r="Y58">
            <v>9.44</v>
          </cell>
          <cell r="Z58">
            <v>9.48</v>
          </cell>
          <cell r="AA58">
            <v>9.52</v>
          </cell>
          <cell r="AB58">
            <v>9.52</v>
          </cell>
          <cell r="AC58">
            <v>9.5299999999999994</v>
          </cell>
          <cell r="AD58">
            <v>9.5299999999999994</v>
          </cell>
          <cell r="AE58">
            <v>9.5299999999999994</v>
          </cell>
          <cell r="AF58">
            <v>9.5399999999999991</v>
          </cell>
          <cell r="AG58">
            <v>9.5399999999999991</v>
          </cell>
          <cell r="AH58">
            <v>9.5500000000000007</v>
          </cell>
          <cell r="AI58">
            <v>9.56</v>
          </cell>
          <cell r="AJ58">
            <v>9.5500000000000007</v>
          </cell>
          <cell r="AK58">
            <v>9.5500000000000007</v>
          </cell>
          <cell r="AL58">
            <v>9.5500000000000007</v>
          </cell>
        </row>
        <row r="59">
          <cell r="C59" t="str">
            <v>Gas - CT - Frame</v>
          </cell>
          <cell r="D59">
            <v>7.99</v>
          </cell>
          <cell r="E59">
            <v>8.27</v>
          </cell>
          <cell r="F59">
            <v>9.2899999999999991</v>
          </cell>
          <cell r="G59">
            <v>8.82</v>
          </cell>
          <cell r="H59">
            <v>8.74</v>
          </cell>
          <cell r="I59">
            <v>8.7899999999999991</v>
          </cell>
          <cell r="J59">
            <v>8.86</v>
          </cell>
          <cell r="K59">
            <v>8.9</v>
          </cell>
          <cell r="L59">
            <v>8.93</v>
          </cell>
          <cell r="M59">
            <v>8.9700000000000006</v>
          </cell>
          <cell r="N59">
            <v>9.0299999999999994</v>
          </cell>
          <cell r="O59">
            <v>9.09</v>
          </cell>
          <cell r="P59">
            <v>9.14</v>
          </cell>
          <cell r="Q59">
            <v>9.18</v>
          </cell>
          <cell r="R59">
            <v>9.2200000000000006</v>
          </cell>
          <cell r="S59">
            <v>9.27</v>
          </cell>
          <cell r="T59">
            <v>9.2899999999999991</v>
          </cell>
          <cell r="U59">
            <v>9.32</v>
          </cell>
          <cell r="V59">
            <v>9.36</v>
          </cell>
          <cell r="W59">
            <v>9.39</v>
          </cell>
          <cell r="X59">
            <v>9.43</v>
          </cell>
          <cell r="Y59">
            <v>9.44</v>
          </cell>
          <cell r="Z59">
            <v>9.48</v>
          </cell>
          <cell r="AA59">
            <v>9.52</v>
          </cell>
          <cell r="AB59">
            <v>9.52</v>
          </cell>
          <cell r="AC59">
            <v>9.5299999999999994</v>
          </cell>
          <cell r="AD59">
            <v>9.5299999999999994</v>
          </cell>
          <cell r="AE59">
            <v>9.5299999999999994</v>
          </cell>
          <cell r="AF59">
            <v>9.5399999999999991</v>
          </cell>
          <cell r="AG59">
            <v>9.5399999999999991</v>
          </cell>
          <cell r="AH59">
            <v>9.5500000000000007</v>
          </cell>
          <cell r="AI59">
            <v>9.56</v>
          </cell>
          <cell r="AJ59">
            <v>9.5500000000000007</v>
          </cell>
          <cell r="AK59">
            <v>9.5500000000000007</v>
          </cell>
          <cell r="AL59">
            <v>9.5500000000000007</v>
          </cell>
        </row>
        <row r="60">
          <cell r="C60" t="str">
            <v>Gas - CT - Aero</v>
          </cell>
          <cell r="D60">
            <v>7.99</v>
          </cell>
          <cell r="E60">
            <v>8.27</v>
          </cell>
          <cell r="F60">
            <v>9.2899999999999991</v>
          </cell>
          <cell r="G60">
            <v>8.82</v>
          </cell>
          <cell r="H60">
            <v>8.74</v>
          </cell>
          <cell r="I60">
            <v>8.7899999999999991</v>
          </cell>
          <cell r="J60">
            <v>8.86</v>
          </cell>
          <cell r="K60">
            <v>8.9</v>
          </cell>
          <cell r="L60">
            <v>8.93</v>
          </cell>
          <cell r="M60">
            <v>8.9700000000000006</v>
          </cell>
          <cell r="N60">
            <v>9.0299999999999994</v>
          </cell>
          <cell r="O60">
            <v>9.09</v>
          </cell>
          <cell r="P60">
            <v>9.14</v>
          </cell>
          <cell r="Q60">
            <v>9.18</v>
          </cell>
          <cell r="R60">
            <v>9.2200000000000006</v>
          </cell>
          <cell r="S60">
            <v>9.27</v>
          </cell>
          <cell r="T60">
            <v>9.2899999999999991</v>
          </cell>
          <cell r="U60">
            <v>9.32</v>
          </cell>
          <cell r="V60">
            <v>9.36</v>
          </cell>
          <cell r="W60">
            <v>9.39</v>
          </cell>
          <cell r="X60">
            <v>9.43</v>
          </cell>
          <cell r="Y60">
            <v>9.44</v>
          </cell>
          <cell r="Z60">
            <v>9.48</v>
          </cell>
          <cell r="AA60">
            <v>9.52</v>
          </cell>
          <cell r="AB60">
            <v>9.52</v>
          </cell>
          <cell r="AC60">
            <v>9.5299999999999994</v>
          </cell>
          <cell r="AD60">
            <v>9.5299999999999994</v>
          </cell>
          <cell r="AE60">
            <v>9.5299999999999994</v>
          </cell>
          <cell r="AF60">
            <v>9.5399999999999991</v>
          </cell>
          <cell r="AG60">
            <v>9.5399999999999991</v>
          </cell>
          <cell r="AH60">
            <v>9.5500000000000007</v>
          </cell>
          <cell r="AI60">
            <v>9.56</v>
          </cell>
          <cell r="AJ60">
            <v>9.5500000000000007</v>
          </cell>
          <cell r="AK60">
            <v>9.5500000000000007</v>
          </cell>
          <cell r="AL60">
            <v>9.5500000000000007</v>
          </cell>
        </row>
        <row r="61">
          <cell r="C61" t="str">
            <v>Solar - Dist</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row>
        <row r="62">
          <cell r="C62" t="str">
            <v>Solar - Commercial</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row>
        <row r="63">
          <cell r="C63" t="str">
            <v>Solar - Tracking</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row>
        <row r="64">
          <cell r="C64" t="str">
            <v>Solar Thermal</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row>
        <row r="65">
          <cell r="C65" t="str">
            <v>Wind - TRG2 (46% CF)</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row>
        <row r="66">
          <cell r="C66" t="str">
            <v>Wind - TRG5 (41% CF)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row>
        <row r="67">
          <cell r="C67" t="str">
            <v>Wind - TRG6 (36% CF)</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row>
        <row r="68">
          <cell r="C68" t="str">
            <v>Wind - TRG7 (30% CF)</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row>
        <row r="69">
          <cell r="C69" t="str">
            <v>Floating Offshore Wind - TRG10 (47% CF)</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row>
        <row r="70">
          <cell r="C70" t="str">
            <v>Floating Offshore Wind - TRG6 (52% CF)</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row>
        <row r="71">
          <cell r="C71" t="str">
            <v>Utility-scale Battery - Li [Capacity] - No ITC</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row>
        <row r="72">
          <cell r="C72" t="str">
            <v>Utility-scale Battery - Li [Energy] - No ITC</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row>
        <row r="73">
          <cell r="C73" t="str">
            <v>Utility-scale Battery - Li [Capacity] - ITC</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row>
        <row r="74">
          <cell r="C74" t="str">
            <v>Utility-scale Battery - Li [Energy] - ITC</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row>
        <row r="75">
          <cell r="C75" t="str">
            <v>BTM Battery - Li [Capacity]</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row>
        <row r="76">
          <cell r="C76" t="str">
            <v>BTM Battery - Li [Energy]</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row>
        <row r="77">
          <cell r="C77" t="str">
            <v>Flow Battery [Capacity]</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row>
        <row r="78">
          <cell r="C78" t="str">
            <v>Flow Battery [Energy]</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row>
        <row r="79">
          <cell r="C79" t="str">
            <v>Pumped Hydro Storage [Capacity]</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row>
        <row r="80">
          <cell r="C80" t="str">
            <v>Pumped Hydro Storage [Energy]</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row>
        <row r="81">
          <cell r="C81" t="str">
            <v>Geothermal</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row>
        <row r="82">
          <cell r="C82" t="str">
            <v>Biomass</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row>
        <row r="83">
          <cell r="C83" t="str">
            <v>Small Hydro</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row>
        <row r="84">
          <cell r="C84" t="str">
            <v>Gas - CCGT</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row>
        <row r="85">
          <cell r="C85" t="str">
            <v>Gas - CT - Frame</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row>
        <row r="86">
          <cell r="C86" t="str">
            <v>Gas - CT - Aero</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row>
        <row r="87">
          <cell r="C87" t="str">
            <v>Solar - Dist</v>
          </cell>
          <cell r="D87">
            <v>-137.9</v>
          </cell>
          <cell r="E87">
            <v>-110.33</v>
          </cell>
          <cell r="F87">
            <v>-112.66</v>
          </cell>
          <cell r="G87">
            <v>-102.69</v>
          </cell>
          <cell r="H87">
            <v>-90.53</v>
          </cell>
          <cell r="I87">
            <v>-83.48</v>
          </cell>
          <cell r="J87">
            <v>-79.81</v>
          </cell>
          <cell r="K87">
            <v>-77.709999999999994</v>
          </cell>
          <cell r="L87">
            <v>-24.97</v>
          </cell>
          <cell r="M87">
            <v>-24.29</v>
          </cell>
          <cell r="N87">
            <v>-23.7</v>
          </cell>
          <cell r="O87">
            <v>-23.06</v>
          </cell>
          <cell r="P87">
            <v>-22.32</v>
          </cell>
          <cell r="Q87">
            <v>-21.51</v>
          </cell>
          <cell r="R87">
            <v>-20.74</v>
          </cell>
          <cell r="S87">
            <v>-20.52</v>
          </cell>
          <cell r="T87">
            <v>-20.22</v>
          </cell>
          <cell r="U87">
            <v>-19.920000000000002</v>
          </cell>
          <cell r="V87">
            <v>-19.68</v>
          </cell>
          <cell r="W87">
            <v>-19.41</v>
          </cell>
          <cell r="X87">
            <v>-19.14</v>
          </cell>
          <cell r="Y87">
            <v>-18.77</v>
          </cell>
          <cell r="Z87">
            <v>-18.5</v>
          </cell>
          <cell r="AA87">
            <v>-18.23</v>
          </cell>
          <cell r="AB87">
            <v>-17.87</v>
          </cell>
          <cell r="AC87">
            <v>-17.760000000000002</v>
          </cell>
          <cell r="AD87">
            <v>-17.63</v>
          </cell>
          <cell r="AE87">
            <v>-17.489999999999998</v>
          </cell>
          <cell r="AF87">
            <v>-17.37</v>
          </cell>
          <cell r="AG87">
            <v>-17.23</v>
          </cell>
          <cell r="AH87">
            <v>-17.100000000000001</v>
          </cell>
          <cell r="AI87">
            <v>-16.98</v>
          </cell>
          <cell r="AJ87">
            <v>-16.809999999999999</v>
          </cell>
          <cell r="AK87">
            <v>-16.66</v>
          </cell>
          <cell r="AL87">
            <v>-16.53</v>
          </cell>
        </row>
        <row r="88">
          <cell r="C88" t="str">
            <v>Solar - Commercial</v>
          </cell>
          <cell r="D88">
            <v>-83.47</v>
          </cell>
          <cell r="E88">
            <v>-67.040000000000006</v>
          </cell>
          <cell r="F88">
            <v>-68.319999999999993</v>
          </cell>
          <cell r="G88">
            <v>-61.47</v>
          </cell>
          <cell r="H88">
            <v>-56.75</v>
          </cell>
          <cell r="I88">
            <v>-54.61</v>
          </cell>
          <cell r="J88">
            <v>-53.29</v>
          </cell>
          <cell r="K88">
            <v>-51.93</v>
          </cell>
          <cell r="L88">
            <v>-16.66</v>
          </cell>
          <cell r="M88">
            <v>-16.22</v>
          </cell>
          <cell r="N88">
            <v>-15.86</v>
          </cell>
          <cell r="O88">
            <v>-15.46</v>
          </cell>
          <cell r="P88">
            <v>-14.99</v>
          </cell>
          <cell r="Q88">
            <v>-14.46</v>
          </cell>
          <cell r="R88">
            <v>-13.96</v>
          </cell>
          <cell r="S88">
            <v>-13.94</v>
          </cell>
          <cell r="T88">
            <v>-13.85</v>
          </cell>
          <cell r="U88">
            <v>-13.76</v>
          </cell>
          <cell r="V88">
            <v>-13.72</v>
          </cell>
          <cell r="W88">
            <v>-13.67</v>
          </cell>
          <cell r="X88">
            <v>-13.61</v>
          </cell>
          <cell r="Y88">
            <v>-13.47</v>
          </cell>
          <cell r="Z88">
            <v>-13.41</v>
          </cell>
          <cell r="AA88">
            <v>-13.35</v>
          </cell>
          <cell r="AB88">
            <v>-13.22</v>
          </cell>
          <cell r="AC88">
            <v>-13.18</v>
          </cell>
          <cell r="AD88">
            <v>-13.13</v>
          </cell>
          <cell r="AE88">
            <v>-13.06</v>
          </cell>
          <cell r="AF88">
            <v>-13.01</v>
          </cell>
          <cell r="AG88">
            <v>-12.95</v>
          </cell>
          <cell r="AH88">
            <v>-12.89</v>
          </cell>
          <cell r="AI88">
            <v>-12.85</v>
          </cell>
          <cell r="AJ88">
            <v>-12.76</v>
          </cell>
          <cell r="AK88">
            <v>-12.68</v>
          </cell>
          <cell r="AL88">
            <v>-12.63</v>
          </cell>
        </row>
        <row r="89">
          <cell r="C89" t="str">
            <v>Solar - Tracking</v>
          </cell>
          <cell r="D89">
            <v>-57.92</v>
          </cell>
          <cell r="E89">
            <v>-41.66</v>
          </cell>
          <cell r="F89">
            <v>-40.450000000000003</v>
          </cell>
          <cell r="G89">
            <v>-37.06</v>
          </cell>
          <cell r="H89">
            <v>-34.409999999999997</v>
          </cell>
          <cell r="I89">
            <v>-32.82</v>
          </cell>
          <cell r="J89">
            <v>-32.68</v>
          </cell>
          <cell r="K89">
            <v>-32.520000000000003</v>
          </cell>
          <cell r="L89">
            <v>-10.67</v>
          </cell>
          <cell r="M89">
            <v>-10.63</v>
          </cell>
          <cell r="N89">
            <v>-10.65</v>
          </cell>
          <cell r="O89">
            <v>-10.65</v>
          </cell>
          <cell r="P89">
            <v>-10.6</v>
          </cell>
          <cell r="Q89">
            <v>-10.52</v>
          </cell>
          <cell r="R89">
            <v>-10.46</v>
          </cell>
          <cell r="S89">
            <v>-10.45</v>
          </cell>
          <cell r="T89">
            <v>-10.39</v>
          </cell>
          <cell r="U89">
            <v>-10.33</v>
          </cell>
          <cell r="V89">
            <v>-10.31</v>
          </cell>
          <cell r="W89">
            <v>-10.28</v>
          </cell>
          <cell r="X89">
            <v>-10.25</v>
          </cell>
          <cell r="Y89">
            <v>-10.15</v>
          </cell>
          <cell r="Z89">
            <v>-10.11</v>
          </cell>
          <cell r="AA89">
            <v>-10.08</v>
          </cell>
          <cell r="AB89">
            <v>-9.99</v>
          </cell>
          <cell r="AC89">
            <v>-9.9</v>
          </cell>
          <cell r="AD89">
            <v>-9.81</v>
          </cell>
          <cell r="AE89">
            <v>-9.6999999999999993</v>
          </cell>
          <cell r="AF89">
            <v>-9.6</v>
          </cell>
          <cell r="AG89">
            <v>-9.5</v>
          </cell>
          <cell r="AH89">
            <v>-9.4</v>
          </cell>
          <cell r="AI89">
            <v>-9.31</v>
          </cell>
          <cell r="AJ89">
            <v>-9.19</v>
          </cell>
          <cell r="AK89">
            <v>-9.07</v>
          </cell>
          <cell r="AL89">
            <v>-8.98</v>
          </cell>
        </row>
        <row r="90">
          <cell r="C90" t="str">
            <v>Solar Thermal</v>
          </cell>
          <cell r="D90">
            <v>-94.65</v>
          </cell>
          <cell r="E90">
            <v>-92.47</v>
          </cell>
          <cell r="F90">
            <v>-93.2</v>
          </cell>
          <cell r="G90">
            <v>-84.79</v>
          </cell>
          <cell r="H90">
            <v>-78.819999999999993</v>
          </cell>
          <cell r="I90">
            <v>-76.709999999999994</v>
          </cell>
          <cell r="J90">
            <v>-74.680000000000007</v>
          </cell>
          <cell r="K90">
            <v>-72.78</v>
          </cell>
          <cell r="L90">
            <v>-70.3</v>
          </cell>
          <cell r="M90">
            <v>-68.489999999999995</v>
          </cell>
          <cell r="N90">
            <v>-66.97</v>
          </cell>
          <cell r="O90">
            <v>-65.38</v>
          </cell>
          <cell r="P90">
            <v>-63.52</v>
          </cell>
          <cell r="Q90">
            <v>-61.55</v>
          </cell>
          <cell r="R90">
            <v>-59.73</v>
          </cell>
          <cell r="S90">
            <v>-59.53</v>
          </cell>
          <cell r="T90">
            <v>-59.07</v>
          </cell>
          <cell r="U90">
            <v>-58.62</v>
          </cell>
          <cell r="V90">
            <v>-58.36</v>
          </cell>
          <cell r="W90">
            <v>-58.02</v>
          </cell>
          <cell r="X90">
            <v>-57.7</v>
          </cell>
          <cell r="Y90">
            <v>-57.06</v>
          </cell>
          <cell r="Z90">
            <v>-56.71</v>
          </cell>
          <cell r="AA90">
            <v>-56.39</v>
          </cell>
          <cell r="AB90">
            <v>-55.77</v>
          </cell>
          <cell r="AC90">
            <v>-55.25</v>
          </cell>
          <cell r="AD90">
            <v>-54.7</v>
          </cell>
          <cell r="AE90">
            <v>-54.07</v>
          </cell>
          <cell r="AF90">
            <v>-53.52</v>
          </cell>
          <cell r="AG90">
            <v>-52.93</v>
          </cell>
          <cell r="AH90">
            <v>-52.35</v>
          </cell>
          <cell r="AI90">
            <v>-51.81</v>
          </cell>
          <cell r="AJ90">
            <v>-51.12</v>
          </cell>
          <cell r="AK90">
            <v>-50.46</v>
          </cell>
          <cell r="AL90">
            <v>-49.9</v>
          </cell>
        </row>
        <row r="91">
          <cell r="C91" t="str">
            <v>Wind - TRG2 (46% CF)</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row>
        <row r="92">
          <cell r="C92" t="str">
            <v>Wind - TRG5 (41% CF)</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row>
        <row r="93">
          <cell r="C93" t="str">
            <v>Wind - TRG6 (36% CF)</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row>
        <row r="94">
          <cell r="C94" t="str">
            <v>Wind - TRG7 (30% CF)</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row>
        <row r="95">
          <cell r="C95" t="str">
            <v>Floating Offshore Wind - TRG10 (47% CF)</v>
          </cell>
          <cell r="D95">
            <v>-248.09</v>
          </cell>
          <cell r="E95">
            <v>-245.16</v>
          </cell>
          <cell r="F95">
            <v>-238.58</v>
          </cell>
          <cell r="G95">
            <v>-212.12</v>
          </cell>
          <cell r="H95">
            <v>-197.01</v>
          </cell>
          <cell r="I95">
            <v>-150.59</v>
          </cell>
          <cell r="J95">
            <v>-108.39</v>
          </cell>
          <cell r="K95">
            <v>-69.260000000000005</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row>
        <row r="96">
          <cell r="C96" t="str">
            <v>Floating Offshore Wind - TRG6 (52% CF)</v>
          </cell>
          <cell r="D96">
            <v>-233.72</v>
          </cell>
          <cell r="E96">
            <v>-230.96</v>
          </cell>
          <cell r="F96">
            <v>-224.62</v>
          </cell>
          <cell r="G96">
            <v>-199.58</v>
          </cell>
          <cell r="H96">
            <v>-185.24</v>
          </cell>
          <cell r="I96">
            <v>-141.5</v>
          </cell>
          <cell r="J96">
            <v>-101.78</v>
          </cell>
          <cell r="K96">
            <v>-64.989999999999995</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row>
        <row r="97">
          <cell r="C97" t="str">
            <v>Utility-scale Battery - Li [Capacity] - No ITC</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row>
        <row r="98">
          <cell r="C98" t="str">
            <v>Utility-scale Battery - Li [Energy] - No ITC</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row>
        <row r="99">
          <cell r="C99" t="str">
            <v>Utility-scale Battery - Li [Capacity] - ITC</v>
          </cell>
          <cell r="D99">
            <v>-2.19</v>
          </cell>
          <cell r="E99">
            <v>-2.1800000000000002</v>
          </cell>
          <cell r="F99">
            <v>-2.25</v>
          </cell>
          <cell r="G99">
            <v>-1.99</v>
          </cell>
          <cell r="H99">
            <v>-1.72</v>
          </cell>
          <cell r="I99">
            <v>-1.52</v>
          </cell>
          <cell r="J99">
            <v>-1.39</v>
          </cell>
          <cell r="K99">
            <v>-1.21</v>
          </cell>
          <cell r="L99">
            <v>-0.37</v>
          </cell>
          <cell r="M99">
            <v>-0.36</v>
          </cell>
          <cell r="N99">
            <v>-0.34</v>
          </cell>
          <cell r="O99">
            <v>-0.34</v>
          </cell>
          <cell r="P99">
            <v>-0.34</v>
          </cell>
          <cell r="Q99">
            <v>-0.34</v>
          </cell>
          <cell r="R99">
            <v>-0.35</v>
          </cell>
          <cell r="S99">
            <v>-0.34</v>
          </cell>
          <cell r="T99">
            <v>-0.34</v>
          </cell>
          <cell r="U99">
            <v>-0.33</v>
          </cell>
          <cell r="V99">
            <v>-0.33</v>
          </cell>
          <cell r="W99">
            <v>-0.32</v>
          </cell>
          <cell r="X99">
            <v>-0.32</v>
          </cell>
          <cell r="Y99">
            <v>-0.31</v>
          </cell>
          <cell r="Z99">
            <v>-0.31</v>
          </cell>
          <cell r="AA99">
            <v>-0.31</v>
          </cell>
          <cell r="AB99">
            <v>-0.31</v>
          </cell>
          <cell r="AC99">
            <v>-0.31</v>
          </cell>
          <cell r="AD99">
            <v>-0.3</v>
          </cell>
          <cell r="AE99">
            <v>-0.3</v>
          </cell>
          <cell r="AF99">
            <v>-0.3</v>
          </cell>
          <cell r="AG99">
            <v>-0.3</v>
          </cell>
          <cell r="AH99">
            <v>-0.28999999999999998</v>
          </cell>
          <cell r="AI99">
            <v>-0.28999999999999998</v>
          </cell>
          <cell r="AJ99">
            <v>-0.28999999999999998</v>
          </cell>
          <cell r="AK99">
            <v>-0.28000000000000003</v>
          </cell>
          <cell r="AL99">
            <v>-0.28000000000000003</v>
          </cell>
        </row>
        <row r="100">
          <cell r="C100" t="str">
            <v>Utility-scale Battery - Li [Energy] - ITC</v>
          </cell>
          <cell r="D100">
            <v>-11.51</v>
          </cell>
          <cell r="E100">
            <v>-11.44</v>
          </cell>
          <cell r="F100">
            <v>-11.82</v>
          </cell>
          <cell r="G100">
            <v>-10.47</v>
          </cell>
          <cell r="H100">
            <v>-9.06</v>
          </cell>
          <cell r="I100">
            <v>-8.01</v>
          </cell>
          <cell r="J100">
            <v>-7.3</v>
          </cell>
          <cell r="K100">
            <v>-6.37</v>
          </cell>
          <cell r="L100">
            <v>-1.96</v>
          </cell>
          <cell r="M100">
            <v>-1.87</v>
          </cell>
          <cell r="N100">
            <v>-1.81</v>
          </cell>
          <cell r="O100">
            <v>-1.78</v>
          </cell>
          <cell r="P100">
            <v>-1.77</v>
          </cell>
          <cell r="Q100">
            <v>-1.79</v>
          </cell>
          <cell r="R100">
            <v>-1.85</v>
          </cell>
          <cell r="S100">
            <v>-1.81</v>
          </cell>
          <cell r="T100">
            <v>-1.77</v>
          </cell>
          <cell r="U100">
            <v>-1.74</v>
          </cell>
          <cell r="V100">
            <v>-1.72</v>
          </cell>
          <cell r="W100">
            <v>-1.69</v>
          </cell>
          <cell r="X100">
            <v>-1.68</v>
          </cell>
          <cell r="Y100">
            <v>-1.66</v>
          </cell>
          <cell r="Z100">
            <v>-1.65</v>
          </cell>
          <cell r="AA100">
            <v>-1.64</v>
          </cell>
          <cell r="AB100">
            <v>-1.62</v>
          </cell>
          <cell r="AC100">
            <v>-1.61</v>
          </cell>
          <cell r="AD100">
            <v>-1.6</v>
          </cell>
          <cell r="AE100">
            <v>-1.58</v>
          </cell>
          <cell r="AF100">
            <v>-1.57</v>
          </cell>
          <cell r="AG100">
            <v>-1.56</v>
          </cell>
          <cell r="AH100">
            <v>-1.54</v>
          </cell>
          <cell r="AI100">
            <v>-1.53</v>
          </cell>
          <cell r="AJ100">
            <v>-1.51</v>
          </cell>
          <cell r="AK100">
            <v>-1.49</v>
          </cell>
          <cell r="AL100">
            <v>-1.48</v>
          </cell>
        </row>
        <row r="101">
          <cell r="C101" t="str">
            <v>BTM Battery - Li [Capacity]</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row>
        <row r="102">
          <cell r="C102" t="str">
            <v>BTM Battery - Li [Energy]</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row>
        <row r="103">
          <cell r="C103" t="str">
            <v>Flow Battery [Capacity]</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row>
        <row r="104">
          <cell r="C104" t="str">
            <v>Flow Battery [Energy]</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row>
        <row r="105">
          <cell r="C105" t="str">
            <v>Pumped Hydro Storage [Capacity]</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row>
        <row r="106">
          <cell r="C106" t="str">
            <v>Pumped Hydro Storage [Energy]</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row>
        <row r="107">
          <cell r="C107" t="str">
            <v>Geothermal</v>
          </cell>
          <cell r="D107">
            <v>-85.12</v>
          </cell>
          <cell r="E107">
            <v>-87.03</v>
          </cell>
          <cell r="F107">
            <v>-91.77</v>
          </cell>
          <cell r="G107">
            <v>-89.06</v>
          </cell>
          <cell r="H107">
            <v>-88.16</v>
          </cell>
          <cell r="I107">
            <v>-88.21</v>
          </cell>
          <cell r="J107">
            <v>-88.41</v>
          </cell>
          <cell r="K107">
            <v>-88.97</v>
          </cell>
          <cell r="L107">
            <v>-89.36</v>
          </cell>
          <cell r="M107">
            <v>-89.87</v>
          </cell>
          <cell r="N107">
            <v>-90.57</v>
          </cell>
          <cell r="O107">
            <v>-91.22</v>
          </cell>
          <cell r="P107">
            <v>-91.31</v>
          </cell>
          <cell r="Q107">
            <v>-91.27</v>
          </cell>
          <cell r="R107">
            <v>-91.32</v>
          </cell>
          <cell r="S107">
            <v>-91.38</v>
          </cell>
          <cell r="T107">
            <v>-91.25</v>
          </cell>
          <cell r="U107">
            <v>-91.14</v>
          </cell>
          <cell r="V107">
            <v>-91.17</v>
          </cell>
          <cell r="W107">
            <v>-91.14</v>
          </cell>
          <cell r="X107">
            <v>-91.12</v>
          </cell>
          <cell r="Y107">
            <v>-90.87</v>
          </cell>
          <cell r="Z107">
            <v>-90.84</v>
          </cell>
          <cell r="AA107">
            <v>-90.84</v>
          </cell>
          <cell r="AB107">
            <v>-90.6</v>
          </cell>
          <cell r="AC107">
            <v>-90.44</v>
          </cell>
          <cell r="AD107">
            <v>-90.26</v>
          </cell>
          <cell r="AE107">
            <v>-90.01</v>
          </cell>
          <cell r="AF107">
            <v>-89.82</v>
          </cell>
          <cell r="AG107">
            <v>-89.6</v>
          </cell>
          <cell r="AH107">
            <v>-89.4</v>
          </cell>
          <cell r="AI107">
            <v>-89.23</v>
          </cell>
          <cell r="AJ107">
            <v>-88.93</v>
          </cell>
          <cell r="AK107">
            <v>-88.66</v>
          </cell>
          <cell r="AL107">
            <v>-88.48</v>
          </cell>
        </row>
        <row r="108">
          <cell r="C108" t="str">
            <v>Biomass</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row>
        <row r="109">
          <cell r="C109" t="str">
            <v>Small Hydro</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row>
        <row r="110">
          <cell r="C110" t="str">
            <v>Gas - CCGT</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row>
        <row r="111">
          <cell r="C111" t="str">
            <v>Gas - CT - Frame</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row>
        <row r="112">
          <cell r="C112" t="str">
            <v>Gas - CT - Aero</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row>
        <row r="113">
          <cell r="C113" t="str">
            <v>Solar - Dist</v>
          </cell>
          <cell r="D113">
            <v>30.63</v>
          </cell>
          <cell r="E113">
            <v>23.47</v>
          </cell>
          <cell r="F113">
            <v>22.08</v>
          </cell>
          <cell r="G113">
            <v>20.95</v>
          </cell>
          <cell r="H113">
            <v>18.68</v>
          </cell>
          <cell r="I113">
            <v>17.14</v>
          </cell>
          <cell r="J113">
            <v>16.61</v>
          </cell>
          <cell r="K113">
            <v>16.09</v>
          </cell>
          <cell r="L113">
            <v>15.57</v>
          </cell>
          <cell r="M113">
            <v>15.04</v>
          </cell>
          <cell r="N113">
            <v>14.52</v>
          </cell>
          <cell r="O113">
            <v>13.99</v>
          </cell>
          <cell r="P113">
            <v>13.47</v>
          </cell>
          <cell r="Q113">
            <v>12.94</v>
          </cell>
          <cell r="R113">
            <v>12.42</v>
          </cell>
          <cell r="S113">
            <v>12.21</v>
          </cell>
          <cell r="T113">
            <v>12.01</v>
          </cell>
          <cell r="U113">
            <v>11.8</v>
          </cell>
          <cell r="V113">
            <v>11.6</v>
          </cell>
          <cell r="W113">
            <v>11.39</v>
          </cell>
          <cell r="X113">
            <v>11.19</v>
          </cell>
          <cell r="Y113">
            <v>10.98</v>
          </cell>
          <cell r="Z113">
            <v>10.78</v>
          </cell>
          <cell r="AA113">
            <v>10.57</v>
          </cell>
          <cell r="AB113">
            <v>10.37</v>
          </cell>
          <cell r="AC113">
            <v>10.29</v>
          </cell>
          <cell r="AD113">
            <v>10.210000000000001</v>
          </cell>
          <cell r="AE113">
            <v>10.130000000000001</v>
          </cell>
          <cell r="AF113">
            <v>10.039999999999999</v>
          </cell>
          <cell r="AG113">
            <v>9.9600000000000009</v>
          </cell>
          <cell r="AH113">
            <v>9.8800000000000008</v>
          </cell>
          <cell r="AI113">
            <v>9.8000000000000007</v>
          </cell>
          <cell r="AJ113">
            <v>9.7200000000000006</v>
          </cell>
          <cell r="AK113">
            <v>9.64</v>
          </cell>
          <cell r="AL113">
            <v>9.56</v>
          </cell>
        </row>
        <row r="114">
          <cell r="C114" t="str">
            <v>Solar - Commercial</v>
          </cell>
          <cell r="D114">
            <v>24.21</v>
          </cell>
          <cell r="E114">
            <v>18.43</v>
          </cell>
          <cell r="F114">
            <v>17.940000000000001</v>
          </cell>
          <cell r="G114">
            <v>16.91</v>
          </cell>
          <cell r="H114">
            <v>15.59</v>
          </cell>
          <cell r="I114">
            <v>14.75</v>
          </cell>
          <cell r="J114">
            <v>14.3</v>
          </cell>
          <cell r="K114">
            <v>13.86</v>
          </cell>
          <cell r="L114">
            <v>13.41</v>
          </cell>
          <cell r="M114">
            <v>12.97</v>
          </cell>
          <cell r="N114">
            <v>12.52</v>
          </cell>
          <cell r="O114">
            <v>12.07</v>
          </cell>
          <cell r="P114">
            <v>11.63</v>
          </cell>
          <cell r="Q114">
            <v>11.18</v>
          </cell>
          <cell r="R114">
            <v>10.74</v>
          </cell>
          <cell r="S114">
            <v>10.64</v>
          </cell>
          <cell r="T114">
            <v>10.54</v>
          </cell>
          <cell r="U114">
            <v>10.44</v>
          </cell>
          <cell r="V114">
            <v>10.35</v>
          </cell>
          <cell r="W114">
            <v>10.25</v>
          </cell>
          <cell r="X114">
            <v>10.15</v>
          </cell>
          <cell r="Y114">
            <v>10.050000000000001</v>
          </cell>
          <cell r="Z114">
            <v>9.9600000000000009</v>
          </cell>
          <cell r="AA114">
            <v>9.86</v>
          </cell>
          <cell r="AB114">
            <v>9.76</v>
          </cell>
          <cell r="AC114">
            <v>9.7100000000000009</v>
          </cell>
          <cell r="AD114">
            <v>9.66</v>
          </cell>
          <cell r="AE114">
            <v>9.61</v>
          </cell>
          <cell r="AF114">
            <v>9.56</v>
          </cell>
          <cell r="AG114">
            <v>9.52</v>
          </cell>
          <cell r="AH114">
            <v>9.4700000000000006</v>
          </cell>
          <cell r="AI114">
            <v>9.42</v>
          </cell>
          <cell r="AJ114">
            <v>9.3699999999999992</v>
          </cell>
          <cell r="AK114">
            <v>9.32</v>
          </cell>
          <cell r="AL114">
            <v>9.27</v>
          </cell>
        </row>
        <row r="115">
          <cell r="C115" t="str">
            <v>Solar - Tracking</v>
          </cell>
          <cell r="D115">
            <v>18.940000000000001</v>
          </cell>
          <cell r="E115">
            <v>12.91</v>
          </cell>
          <cell r="F115">
            <v>12.42</v>
          </cell>
          <cell r="G115">
            <v>11.89</v>
          </cell>
          <cell r="H115">
            <v>10.92</v>
          </cell>
          <cell r="I115">
            <v>10.17</v>
          </cell>
          <cell r="J115">
            <v>10.06</v>
          </cell>
          <cell r="K115">
            <v>9.9499999999999993</v>
          </cell>
          <cell r="L115">
            <v>9.84</v>
          </cell>
          <cell r="M115">
            <v>9.73</v>
          </cell>
          <cell r="N115">
            <v>9.6199999999999992</v>
          </cell>
          <cell r="O115">
            <v>9.51</v>
          </cell>
          <cell r="P115">
            <v>9.4</v>
          </cell>
          <cell r="Q115">
            <v>9.2899999999999991</v>
          </cell>
          <cell r="R115">
            <v>9.18</v>
          </cell>
          <cell r="S115">
            <v>9.1</v>
          </cell>
          <cell r="T115">
            <v>9.0299999999999994</v>
          </cell>
          <cell r="U115">
            <v>8.9499999999999993</v>
          </cell>
          <cell r="V115">
            <v>8.8800000000000008</v>
          </cell>
          <cell r="W115">
            <v>8.8000000000000007</v>
          </cell>
          <cell r="X115">
            <v>8.73</v>
          </cell>
          <cell r="Y115">
            <v>8.65</v>
          </cell>
          <cell r="Z115">
            <v>8.58</v>
          </cell>
          <cell r="AA115">
            <v>8.5</v>
          </cell>
          <cell r="AB115">
            <v>8.42</v>
          </cell>
          <cell r="AC115">
            <v>8.34</v>
          </cell>
          <cell r="AD115">
            <v>8.25</v>
          </cell>
          <cell r="AE115">
            <v>8.16</v>
          </cell>
          <cell r="AF115">
            <v>8.08</v>
          </cell>
          <cell r="AG115">
            <v>7.99</v>
          </cell>
          <cell r="AH115">
            <v>7.91</v>
          </cell>
          <cell r="AI115">
            <v>7.82</v>
          </cell>
          <cell r="AJ115">
            <v>7.73</v>
          </cell>
          <cell r="AK115">
            <v>7.65</v>
          </cell>
          <cell r="AL115">
            <v>7.56</v>
          </cell>
        </row>
        <row r="116">
          <cell r="C116" t="str">
            <v>Solar Thermal</v>
          </cell>
          <cell r="D116">
            <v>66.84</v>
          </cell>
          <cell r="E116">
            <v>66.84</v>
          </cell>
          <cell r="F116">
            <v>66.84</v>
          </cell>
          <cell r="G116">
            <v>66.84</v>
          </cell>
          <cell r="H116">
            <v>66.84</v>
          </cell>
          <cell r="I116">
            <v>65.17</v>
          </cell>
          <cell r="J116">
            <v>63.5</v>
          </cell>
          <cell r="K116">
            <v>61.83</v>
          </cell>
          <cell r="L116">
            <v>60.16</v>
          </cell>
          <cell r="M116">
            <v>58.49</v>
          </cell>
          <cell r="N116">
            <v>56.82</v>
          </cell>
          <cell r="O116">
            <v>55.14</v>
          </cell>
          <cell r="P116">
            <v>53.47</v>
          </cell>
          <cell r="Q116">
            <v>51.8</v>
          </cell>
          <cell r="R116">
            <v>50.13</v>
          </cell>
          <cell r="S116">
            <v>50.13</v>
          </cell>
          <cell r="T116">
            <v>50.13</v>
          </cell>
          <cell r="U116">
            <v>50.13</v>
          </cell>
          <cell r="V116">
            <v>50.13</v>
          </cell>
          <cell r="W116">
            <v>50.13</v>
          </cell>
          <cell r="X116">
            <v>50.13</v>
          </cell>
          <cell r="Y116">
            <v>50.13</v>
          </cell>
          <cell r="Z116">
            <v>50.13</v>
          </cell>
          <cell r="AA116">
            <v>50.13</v>
          </cell>
          <cell r="AB116">
            <v>50.13</v>
          </cell>
          <cell r="AC116">
            <v>50.13</v>
          </cell>
          <cell r="AD116">
            <v>50.13</v>
          </cell>
          <cell r="AE116">
            <v>50.13</v>
          </cell>
          <cell r="AF116">
            <v>50.13</v>
          </cell>
          <cell r="AG116">
            <v>50.13</v>
          </cell>
          <cell r="AH116">
            <v>50.13</v>
          </cell>
          <cell r="AI116">
            <v>50.13</v>
          </cell>
          <cell r="AJ116">
            <v>50.13</v>
          </cell>
          <cell r="AK116">
            <v>50.13</v>
          </cell>
          <cell r="AL116">
            <v>50.13</v>
          </cell>
        </row>
        <row r="117">
          <cell r="C117" t="str">
            <v>Wind - TRG2 (46% CF)</v>
          </cell>
          <cell r="D117">
            <v>51.33</v>
          </cell>
          <cell r="E117">
            <v>50.96</v>
          </cell>
          <cell r="F117">
            <v>50.59</v>
          </cell>
          <cell r="G117">
            <v>50.22</v>
          </cell>
          <cell r="H117">
            <v>49.85</v>
          </cell>
          <cell r="I117">
            <v>49.48</v>
          </cell>
          <cell r="J117">
            <v>49.12</v>
          </cell>
          <cell r="K117">
            <v>48.75</v>
          </cell>
          <cell r="L117">
            <v>48.38</v>
          </cell>
          <cell r="M117">
            <v>48.01</v>
          </cell>
          <cell r="N117">
            <v>47.64</v>
          </cell>
          <cell r="O117">
            <v>47.27</v>
          </cell>
          <cell r="P117">
            <v>46.9</v>
          </cell>
          <cell r="Q117">
            <v>46.53</v>
          </cell>
          <cell r="R117">
            <v>46.16</v>
          </cell>
          <cell r="S117">
            <v>45.79</v>
          </cell>
          <cell r="T117">
            <v>45.42</v>
          </cell>
          <cell r="U117">
            <v>45.05</v>
          </cell>
          <cell r="V117">
            <v>44.68</v>
          </cell>
          <cell r="W117">
            <v>44.31</v>
          </cell>
          <cell r="X117">
            <v>43.95</v>
          </cell>
          <cell r="Y117">
            <v>43.58</v>
          </cell>
          <cell r="Z117">
            <v>43.21</v>
          </cell>
          <cell r="AA117">
            <v>42.84</v>
          </cell>
          <cell r="AB117">
            <v>42.47</v>
          </cell>
          <cell r="AC117">
            <v>42.1</v>
          </cell>
          <cell r="AD117">
            <v>41.73</v>
          </cell>
          <cell r="AE117">
            <v>41.36</v>
          </cell>
          <cell r="AF117">
            <v>40.99</v>
          </cell>
          <cell r="AG117">
            <v>40.619999999999997</v>
          </cell>
          <cell r="AH117">
            <v>40.25</v>
          </cell>
          <cell r="AI117">
            <v>39.880000000000003</v>
          </cell>
          <cell r="AJ117">
            <v>39.51</v>
          </cell>
          <cell r="AK117">
            <v>39.14</v>
          </cell>
          <cell r="AL117">
            <v>38.78</v>
          </cell>
        </row>
        <row r="118">
          <cell r="C118" t="str">
            <v>Wind - TRG5 (41% CF)</v>
          </cell>
          <cell r="D118">
            <v>51.33</v>
          </cell>
          <cell r="E118">
            <v>50.96</v>
          </cell>
          <cell r="F118">
            <v>50.59</v>
          </cell>
          <cell r="G118">
            <v>50.22</v>
          </cell>
          <cell r="H118">
            <v>49.85</v>
          </cell>
          <cell r="I118">
            <v>49.48</v>
          </cell>
          <cell r="J118">
            <v>49.12</v>
          </cell>
          <cell r="K118">
            <v>48.75</v>
          </cell>
          <cell r="L118">
            <v>48.38</v>
          </cell>
          <cell r="M118">
            <v>48.01</v>
          </cell>
          <cell r="N118">
            <v>47.64</v>
          </cell>
          <cell r="O118">
            <v>47.27</v>
          </cell>
          <cell r="P118">
            <v>46.9</v>
          </cell>
          <cell r="Q118">
            <v>46.53</v>
          </cell>
          <cell r="R118">
            <v>46.16</v>
          </cell>
          <cell r="S118">
            <v>45.79</v>
          </cell>
          <cell r="T118">
            <v>45.42</v>
          </cell>
          <cell r="U118">
            <v>45.05</v>
          </cell>
          <cell r="V118">
            <v>44.68</v>
          </cell>
          <cell r="W118">
            <v>44.31</v>
          </cell>
          <cell r="X118">
            <v>43.95</v>
          </cell>
          <cell r="Y118">
            <v>43.58</v>
          </cell>
          <cell r="Z118">
            <v>43.21</v>
          </cell>
          <cell r="AA118">
            <v>42.84</v>
          </cell>
          <cell r="AB118">
            <v>42.47</v>
          </cell>
          <cell r="AC118">
            <v>42.1</v>
          </cell>
          <cell r="AD118">
            <v>41.73</v>
          </cell>
          <cell r="AE118">
            <v>41.36</v>
          </cell>
          <cell r="AF118">
            <v>40.99</v>
          </cell>
          <cell r="AG118">
            <v>40.619999999999997</v>
          </cell>
          <cell r="AH118">
            <v>40.25</v>
          </cell>
          <cell r="AI118">
            <v>39.880000000000003</v>
          </cell>
          <cell r="AJ118">
            <v>39.51</v>
          </cell>
          <cell r="AK118">
            <v>39.14</v>
          </cell>
          <cell r="AL118">
            <v>38.78</v>
          </cell>
        </row>
        <row r="119">
          <cell r="C119" t="str">
            <v>Wind - TRG6 (36% CF)</v>
          </cell>
          <cell r="D119">
            <v>42.65</v>
          </cell>
          <cell r="E119">
            <v>42.53</v>
          </cell>
          <cell r="F119">
            <v>42.57</v>
          </cell>
          <cell r="G119">
            <v>42.08</v>
          </cell>
          <cell r="H119">
            <v>41.72</v>
          </cell>
          <cell r="I119">
            <v>41.42</v>
          </cell>
          <cell r="J119">
            <v>41.14</v>
          </cell>
          <cell r="K119">
            <v>40.82</v>
          </cell>
          <cell r="L119">
            <v>40.520000000000003</v>
          </cell>
          <cell r="M119">
            <v>40.229999999999997</v>
          </cell>
          <cell r="N119">
            <v>39.950000000000003</v>
          </cell>
          <cell r="O119">
            <v>39.67</v>
          </cell>
          <cell r="P119">
            <v>39.380000000000003</v>
          </cell>
          <cell r="Q119">
            <v>39.090000000000003</v>
          </cell>
          <cell r="R119">
            <v>38.799999999999997</v>
          </cell>
          <cell r="S119">
            <v>38.51</v>
          </cell>
          <cell r="T119">
            <v>38.21</v>
          </cell>
          <cell r="U119">
            <v>37.909999999999997</v>
          </cell>
          <cell r="V119">
            <v>37.619999999999997</v>
          </cell>
          <cell r="W119">
            <v>37.33</v>
          </cell>
          <cell r="X119">
            <v>37.04</v>
          </cell>
          <cell r="Y119">
            <v>36.72</v>
          </cell>
          <cell r="Z119">
            <v>36.43</v>
          </cell>
          <cell r="AA119">
            <v>36.14</v>
          </cell>
          <cell r="AB119">
            <v>35.83</v>
          </cell>
          <cell r="AC119">
            <v>35.520000000000003</v>
          </cell>
          <cell r="AD119">
            <v>35.21</v>
          </cell>
          <cell r="AE119">
            <v>34.9</v>
          </cell>
          <cell r="AF119">
            <v>34.590000000000003</v>
          </cell>
          <cell r="AG119">
            <v>34.28</v>
          </cell>
          <cell r="AH119">
            <v>33.979999999999997</v>
          </cell>
          <cell r="AI119">
            <v>33.67</v>
          </cell>
          <cell r="AJ119">
            <v>33.35</v>
          </cell>
          <cell r="AK119">
            <v>33.04</v>
          </cell>
          <cell r="AL119">
            <v>32.729999999999997</v>
          </cell>
        </row>
        <row r="120">
          <cell r="C120" t="str">
            <v>Wind - TRG7 (30% CF)</v>
          </cell>
          <cell r="D120">
            <v>42.65</v>
          </cell>
          <cell r="E120">
            <v>42.53</v>
          </cell>
          <cell r="F120">
            <v>42.57</v>
          </cell>
          <cell r="G120">
            <v>42.08</v>
          </cell>
          <cell r="H120">
            <v>41.72</v>
          </cell>
          <cell r="I120">
            <v>41.42</v>
          </cell>
          <cell r="J120">
            <v>41.14</v>
          </cell>
          <cell r="K120">
            <v>40.82</v>
          </cell>
          <cell r="L120">
            <v>40.520000000000003</v>
          </cell>
          <cell r="M120">
            <v>40.229999999999997</v>
          </cell>
          <cell r="N120">
            <v>39.950000000000003</v>
          </cell>
          <cell r="O120">
            <v>39.67</v>
          </cell>
          <cell r="P120">
            <v>39.380000000000003</v>
          </cell>
          <cell r="Q120">
            <v>39.090000000000003</v>
          </cell>
          <cell r="R120">
            <v>38.799999999999997</v>
          </cell>
          <cell r="S120">
            <v>38.51</v>
          </cell>
          <cell r="T120">
            <v>38.21</v>
          </cell>
          <cell r="U120">
            <v>37.909999999999997</v>
          </cell>
          <cell r="V120">
            <v>37.619999999999997</v>
          </cell>
          <cell r="W120">
            <v>37.33</v>
          </cell>
          <cell r="X120">
            <v>37.04</v>
          </cell>
          <cell r="Y120">
            <v>36.72</v>
          </cell>
          <cell r="Z120">
            <v>36.43</v>
          </cell>
          <cell r="AA120">
            <v>36.14</v>
          </cell>
          <cell r="AB120">
            <v>35.83</v>
          </cell>
          <cell r="AC120">
            <v>35.520000000000003</v>
          </cell>
          <cell r="AD120">
            <v>35.21</v>
          </cell>
          <cell r="AE120">
            <v>34.9</v>
          </cell>
          <cell r="AF120">
            <v>34.590000000000003</v>
          </cell>
          <cell r="AG120">
            <v>34.28</v>
          </cell>
          <cell r="AH120">
            <v>33.979999999999997</v>
          </cell>
          <cell r="AI120">
            <v>33.67</v>
          </cell>
          <cell r="AJ120">
            <v>33.35</v>
          </cell>
          <cell r="AK120">
            <v>33.04</v>
          </cell>
          <cell r="AL120">
            <v>32.729999999999997</v>
          </cell>
        </row>
        <row r="121">
          <cell r="C121" t="str">
            <v>Floating Offshore Wind - TRG10 (47% CF)</v>
          </cell>
          <cell r="D121">
            <v>100.81</v>
          </cell>
          <cell r="E121">
            <v>100.7</v>
          </cell>
          <cell r="F121">
            <v>97.5</v>
          </cell>
          <cell r="G121">
            <v>93.55</v>
          </cell>
          <cell r="H121">
            <v>90.16</v>
          </cell>
          <cell r="I121">
            <v>87.13</v>
          </cell>
          <cell r="J121">
            <v>84.24</v>
          </cell>
          <cell r="K121">
            <v>81.39</v>
          </cell>
          <cell r="L121">
            <v>78.63</v>
          </cell>
          <cell r="M121">
            <v>75.989999999999995</v>
          </cell>
          <cell r="N121">
            <v>73.48</v>
          </cell>
          <cell r="O121">
            <v>71.040000000000006</v>
          </cell>
          <cell r="P121">
            <v>68.67</v>
          </cell>
          <cell r="Q121">
            <v>66.37</v>
          </cell>
          <cell r="R121">
            <v>64.150000000000006</v>
          </cell>
          <cell r="S121">
            <v>62.01</v>
          </cell>
          <cell r="T121">
            <v>59.92</v>
          </cell>
          <cell r="U121">
            <v>57.9</v>
          </cell>
          <cell r="V121">
            <v>55.97</v>
          </cell>
          <cell r="W121">
            <v>54.1</v>
          </cell>
          <cell r="X121">
            <v>52.29</v>
          </cell>
          <cell r="Y121">
            <v>50.51</v>
          </cell>
          <cell r="Z121">
            <v>48.81</v>
          </cell>
          <cell r="AA121">
            <v>47.18</v>
          </cell>
          <cell r="AB121">
            <v>45.57</v>
          </cell>
          <cell r="AC121">
            <v>44.09</v>
          </cell>
          <cell r="AD121">
            <v>42.66</v>
          </cell>
          <cell r="AE121">
            <v>41.27</v>
          </cell>
          <cell r="AF121">
            <v>39.93</v>
          </cell>
          <cell r="AG121">
            <v>38.630000000000003</v>
          </cell>
          <cell r="AH121">
            <v>37.369999999999997</v>
          </cell>
          <cell r="AI121">
            <v>36.159999999999997</v>
          </cell>
          <cell r="AJ121">
            <v>34.979999999999997</v>
          </cell>
          <cell r="AK121">
            <v>33.840000000000003</v>
          </cell>
          <cell r="AL121">
            <v>32.729999999999997</v>
          </cell>
        </row>
        <row r="122">
          <cell r="C122" t="str">
            <v>Floating Offshore Wind - TRG6 (52% CF)</v>
          </cell>
          <cell r="D122">
            <v>100.81</v>
          </cell>
          <cell r="E122">
            <v>100.7</v>
          </cell>
          <cell r="F122">
            <v>97.5</v>
          </cell>
          <cell r="G122">
            <v>93.55</v>
          </cell>
          <cell r="H122">
            <v>90.16</v>
          </cell>
          <cell r="I122">
            <v>87.13</v>
          </cell>
          <cell r="J122">
            <v>84.24</v>
          </cell>
          <cell r="K122">
            <v>81.39</v>
          </cell>
          <cell r="L122">
            <v>78.63</v>
          </cell>
          <cell r="M122">
            <v>75.989999999999995</v>
          </cell>
          <cell r="N122">
            <v>73.48</v>
          </cell>
          <cell r="O122">
            <v>71.040000000000006</v>
          </cell>
          <cell r="P122">
            <v>68.67</v>
          </cell>
          <cell r="Q122">
            <v>66.37</v>
          </cell>
          <cell r="R122">
            <v>64.150000000000006</v>
          </cell>
          <cell r="S122">
            <v>62.01</v>
          </cell>
          <cell r="T122">
            <v>59.92</v>
          </cell>
          <cell r="U122">
            <v>57.9</v>
          </cell>
          <cell r="V122">
            <v>55.97</v>
          </cell>
          <cell r="W122">
            <v>54.1</v>
          </cell>
          <cell r="X122">
            <v>52.29</v>
          </cell>
          <cell r="Y122">
            <v>50.51</v>
          </cell>
          <cell r="Z122">
            <v>48.81</v>
          </cell>
          <cell r="AA122">
            <v>47.18</v>
          </cell>
          <cell r="AB122">
            <v>45.57</v>
          </cell>
          <cell r="AC122">
            <v>44.09</v>
          </cell>
          <cell r="AD122">
            <v>42.66</v>
          </cell>
          <cell r="AE122">
            <v>41.27</v>
          </cell>
          <cell r="AF122">
            <v>39.93</v>
          </cell>
          <cell r="AG122">
            <v>38.630000000000003</v>
          </cell>
          <cell r="AH122">
            <v>37.369999999999997</v>
          </cell>
          <cell r="AI122">
            <v>36.159999999999997</v>
          </cell>
          <cell r="AJ122">
            <v>34.979999999999997</v>
          </cell>
          <cell r="AK122">
            <v>33.840000000000003</v>
          </cell>
          <cell r="AL122">
            <v>32.729999999999997</v>
          </cell>
        </row>
        <row r="123">
          <cell r="C123" t="str">
            <v>Utility-scale Battery - Li [Capacity] - No ITC</v>
          </cell>
          <cell r="D123">
            <v>0.89</v>
          </cell>
          <cell r="E123">
            <v>0.89</v>
          </cell>
          <cell r="F123">
            <v>0.89</v>
          </cell>
          <cell r="G123">
            <v>0.82</v>
          </cell>
          <cell r="H123">
            <v>0.76</v>
          </cell>
          <cell r="I123">
            <v>0.69</v>
          </cell>
          <cell r="J123">
            <v>0.64</v>
          </cell>
          <cell r="K123">
            <v>0.59</v>
          </cell>
          <cell r="L123">
            <v>0.55000000000000004</v>
          </cell>
          <cell r="M123">
            <v>0.51</v>
          </cell>
          <cell r="N123">
            <v>0.48</v>
          </cell>
          <cell r="O123">
            <v>0.46</v>
          </cell>
          <cell r="P123">
            <v>0.44</v>
          </cell>
          <cell r="Q123">
            <v>0.42</v>
          </cell>
          <cell r="R123">
            <v>0.41</v>
          </cell>
          <cell r="S123">
            <v>0.41</v>
          </cell>
          <cell r="T123">
            <v>0.4</v>
          </cell>
          <cell r="U123">
            <v>0.4</v>
          </cell>
          <cell r="V123">
            <v>0.39</v>
          </cell>
          <cell r="W123">
            <v>0.39</v>
          </cell>
          <cell r="X123">
            <v>0.39</v>
          </cell>
          <cell r="Y123">
            <v>0.38</v>
          </cell>
          <cell r="Z123">
            <v>0.38</v>
          </cell>
          <cell r="AA123">
            <v>0.38</v>
          </cell>
          <cell r="AB123">
            <v>0.37</v>
          </cell>
          <cell r="AC123">
            <v>0.37</v>
          </cell>
          <cell r="AD123">
            <v>0.36</v>
          </cell>
          <cell r="AE123">
            <v>0.36</v>
          </cell>
          <cell r="AF123">
            <v>0.36</v>
          </cell>
          <cell r="AG123">
            <v>0.35</v>
          </cell>
          <cell r="AH123">
            <v>0.35</v>
          </cell>
          <cell r="AI123">
            <v>0.35</v>
          </cell>
          <cell r="AJ123">
            <v>0.34</v>
          </cell>
          <cell r="AK123">
            <v>0.34</v>
          </cell>
          <cell r="AL123">
            <v>0.34</v>
          </cell>
        </row>
        <row r="124">
          <cell r="C124" t="str">
            <v>Utility-scale Battery - Li [Energy] - No ITC</v>
          </cell>
          <cell r="D124">
            <v>4.6900000000000004</v>
          </cell>
          <cell r="E124">
            <v>4.6900000000000004</v>
          </cell>
          <cell r="F124">
            <v>4.6900000000000004</v>
          </cell>
          <cell r="G124">
            <v>4.32</v>
          </cell>
          <cell r="H124">
            <v>3.97</v>
          </cell>
          <cell r="I124">
            <v>3.66</v>
          </cell>
          <cell r="J124">
            <v>3.36</v>
          </cell>
          <cell r="K124">
            <v>3.09</v>
          </cell>
          <cell r="L124">
            <v>2.87</v>
          </cell>
          <cell r="M124">
            <v>2.69</v>
          </cell>
          <cell r="N124">
            <v>2.5299999999999998</v>
          </cell>
          <cell r="O124">
            <v>2.41</v>
          </cell>
          <cell r="P124">
            <v>2.31</v>
          </cell>
          <cell r="Q124">
            <v>2.23</v>
          </cell>
          <cell r="R124">
            <v>2.1800000000000002</v>
          </cell>
          <cell r="S124">
            <v>2.14</v>
          </cell>
          <cell r="T124">
            <v>2.12</v>
          </cell>
          <cell r="U124">
            <v>2.09</v>
          </cell>
          <cell r="V124">
            <v>2.0699999999999998</v>
          </cell>
          <cell r="W124">
            <v>2.0499999999999998</v>
          </cell>
          <cell r="X124">
            <v>2.0299999999999998</v>
          </cell>
          <cell r="Y124">
            <v>2.0099999999999998</v>
          </cell>
          <cell r="Z124">
            <v>1.99</v>
          </cell>
          <cell r="AA124">
            <v>1.97</v>
          </cell>
          <cell r="AB124">
            <v>1.95</v>
          </cell>
          <cell r="AC124">
            <v>1.93</v>
          </cell>
          <cell r="AD124">
            <v>1.91</v>
          </cell>
          <cell r="AE124">
            <v>1.89</v>
          </cell>
          <cell r="AF124">
            <v>1.88</v>
          </cell>
          <cell r="AG124">
            <v>1.86</v>
          </cell>
          <cell r="AH124">
            <v>1.84</v>
          </cell>
          <cell r="AI124">
            <v>1.82</v>
          </cell>
          <cell r="AJ124">
            <v>1.8</v>
          </cell>
          <cell r="AK124">
            <v>1.78</v>
          </cell>
          <cell r="AL124">
            <v>1.77</v>
          </cell>
        </row>
        <row r="125">
          <cell r="C125" t="str">
            <v>Utility-scale Battery - Li [Capacity] - ITC</v>
          </cell>
          <cell r="D125">
            <v>0.89</v>
          </cell>
          <cell r="E125">
            <v>0.89</v>
          </cell>
          <cell r="F125">
            <v>0.89</v>
          </cell>
          <cell r="G125">
            <v>0.82</v>
          </cell>
          <cell r="H125">
            <v>0.76</v>
          </cell>
          <cell r="I125">
            <v>0.69</v>
          </cell>
          <cell r="J125">
            <v>0.64</v>
          </cell>
          <cell r="K125">
            <v>0.59</v>
          </cell>
          <cell r="L125">
            <v>0.55000000000000004</v>
          </cell>
          <cell r="M125">
            <v>0.51</v>
          </cell>
          <cell r="N125">
            <v>0.48</v>
          </cell>
          <cell r="O125">
            <v>0.46</v>
          </cell>
          <cell r="P125">
            <v>0.44</v>
          </cell>
          <cell r="Q125">
            <v>0.42</v>
          </cell>
          <cell r="R125">
            <v>0.41</v>
          </cell>
          <cell r="S125">
            <v>0.41</v>
          </cell>
          <cell r="T125">
            <v>0.4</v>
          </cell>
          <cell r="U125">
            <v>0.4</v>
          </cell>
          <cell r="V125">
            <v>0.39</v>
          </cell>
          <cell r="W125">
            <v>0.39</v>
          </cell>
          <cell r="X125">
            <v>0.39</v>
          </cell>
          <cell r="Y125">
            <v>0.38</v>
          </cell>
          <cell r="Z125">
            <v>0.38</v>
          </cell>
          <cell r="AA125">
            <v>0.38</v>
          </cell>
          <cell r="AB125">
            <v>0.37</v>
          </cell>
          <cell r="AC125">
            <v>0.37</v>
          </cell>
          <cell r="AD125">
            <v>0.36</v>
          </cell>
          <cell r="AE125">
            <v>0.36</v>
          </cell>
          <cell r="AF125">
            <v>0.36</v>
          </cell>
          <cell r="AG125">
            <v>0.35</v>
          </cell>
          <cell r="AH125">
            <v>0.35</v>
          </cell>
          <cell r="AI125">
            <v>0.35</v>
          </cell>
          <cell r="AJ125">
            <v>0.34</v>
          </cell>
          <cell r="AK125">
            <v>0.34</v>
          </cell>
          <cell r="AL125">
            <v>0.34</v>
          </cell>
        </row>
        <row r="126">
          <cell r="C126" t="str">
            <v>Utility-scale Battery - Li [Energy] - ITC</v>
          </cell>
          <cell r="D126">
            <v>4.6900000000000004</v>
          </cell>
          <cell r="E126">
            <v>4.6900000000000004</v>
          </cell>
          <cell r="F126">
            <v>4.6900000000000004</v>
          </cell>
          <cell r="G126">
            <v>4.32</v>
          </cell>
          <cell r="H126">
            <v>3.97</v>
          </cell>
          <cell r="I126">
            <v>3.66</v>
          </cell>
          <cell r="J126">
            <v>3.36</v>
          </cell>
          <cell r="K126">
            <v>3.09</v>
          </cell>
          <cell r="L126">
            <v>2.87</v>
          </cell>
          <cell r="M126">
            <v>2.69</v>
          </cell>
          <cell r="N126">
            <v>2.5299999999999998</v>
          </cell>
          <cell r="O126">
            <v>2.41</v>
          </cell>
          <cell r="P126">
            <v>2.31</v>
          </cell>
          <cell r="Q126">
            <v>2.23</v>
          </cell>
          <cell r="R126">
            <v>2.1800000000000002</v>
          </cell>
          <cell r="S126">
            <v>2.14</v>
          </cell>
          <cell r="T126">
            <v>2.12</v>
          </cell>
          <cell r="U126">
            <v>2.09</v>
          </cell>
          <cell r="V126">
            <v>2.0699999999999998</v>
          </cell>
          <cell r="W126">
            <v>2.0499999999999998</v>
          </cell>
          <cell r="X126">
            <v>2.0299999999999998</v>
          </cell>
          <cell r="Y126">
            <v>2.0099999999999998</v>
          </cell>
          <cell r="Z126">
            <v>1.99</v>
          </cell>
          <cell r="AA126">
            <v>1.97</v>
          </cell>
          <cell r="AB126">
            <v>1.95</v>
          </cell>
          <cell r="AC126">
            <v>1.93</v>
          </cell>
          <cell r="AD126">
            <v>1.91</v>
          </cell>
          <cell r="AE126">
            <v>1.89</v>
          </cell>
          <cell r="AF126">
            <v>1.88</v>
          </cell>
          <cell r="AG126">
            <v>1.86</v>
          </cell>
          <cell r="AH126">
            <v>1.84</v>
          </cell>
          <cell r="AI126">
            <v>1.82</v>
          </cell>
          <cell r="AJ126">
            <v>1.8</v>
          </cell>
          <cell r="AK126">
            <v>1.78</v>
          </cell>
          <cell r="AL126">
            <v>1.77</v>
          </cell>
        </row>
        <row r="127">
          <cell r="C127" t="str">
            <v>BTM Battery - Li [Capacity]</v>
          </cell>
          <cell r="D127">
            <v>9.26</v>
          </cell>
          <cell r="E127">
            <v>9.26</v>
          </cell>
          <cell r="F127">
            <v>9.26</v>
          </cell>
          <cell r="G127">
            <v>8.52</v>
          </cell>
          <cell r="H127">
            <v>7.84</v>
          </cell>
          <cell r="I127">
            <v>7.21</v>
          </cell>
          <cell r="J127">
            <v>6.63</v>
          </cell>
          <cell r="K127">
            <v>6.1</v>
          </cell>
          <cell r="L127">
            <v>5.67</v>
          </cell>
          <cell r="M127">
            <v>5.32</v>
          </cell>
          <cell r="N127">
            <v>5.03</v>
          </cell>
          <cell r="O127">
            <v>4.8099999999999996</v>
          </cell>
          <cell r="P127">
            <v>4.6399999999999997</v>
          </cell>
          <cell r="Q127">
            <v>4.51</v>
          </cell>
          <cell r="R127">
            <v>4.43</v>
          </cell>
          <cell r="S127">
            <v>4.3899999999999997</v>
          </cell>
          <cell r="T127">
            <v>4.3499999999999996</v>
          </cell>
          <cell r="U127">
            <v>4.3099999999999996</v>
          </cell>
          <cell r="V127">
            <v>4.26</v>
          </cell>
          <cell r="W127">
            <v>4.22</v>
          </cell>
          <cell r="X127">
            <v>4.18</v>
          </cell>
          <cell r="Y127">
            <v>4.1399999999999997</v>
          </cell>
          <cell r="Z127">
            <v>4.0999999999999996</v>
          </cell>
          <cell r="AA127">
            <v>4.05</v>
          </cell>
          <cell r="AB127">
            <v>4.01</v>
          </cell>
          <cell r="AC127">
            <v>3.97</v>
          </cell>
          <cell r="AD127">
            <v>3.93</v>
          </cell>
          <cell r="AE127">
            <v>3.89</v>
          </cell>
          <cell r="AF127">
            <v>3.86</v>
          </cell>
          <cell r="AG127">
            <v>3.82</v>
          </cell>
          <cell r="AH127">
            <v>3.78</v>
          </cell>
          <cell r="AI127">
            <v>3.74</v>
          </cell>
          <cell r="AJ127">
            <v>3.7</v>
          </cell>
          <cell r="AK127">
            <v>3.67</v>
          </cell>
          <cell r="AL127">
            <v>3.63</v>
          </cell>
        </row>
        <row r="128">
          <cell r="C128" t="str">
            <v>BTM Battery - Li [Energy]</v>
          </cell>
          <cell r="D128">
            <v>20.63</v>
          </cell>
          <cell r="E128">
            <v>20.63</v>
          </cell>
          <cell r="F128">
            <v>20.63</v>
          </cell>
          <cell r="G128">
            <v>18.98</v>
          </cell>
          <cell r="H128">
            <v>17.46</v>
          </cell>
          <cell r="I128">
            <v>16.07</v>
          </cell>
          <cell r="J128">
            <v>14.78</v>
          </cell>
          <cell r="K128">
            <v>13.6</v>
          </cell>
          <cell r="L128">
            <v>12.63</v>
          </cell>
          <cell r="M128">
            <v>11.85</v>
          </cell>
          <cell r="N128">
            <v>11.21</v>
          </cell>
          <cell r="O128">
            <v>10.72</v>
          </cell>
          <cell r="P128">
            <v>10.33</v>
          </cell>
          <cell r="Q128">
            <v>10.06</v>
          </cell>
          <cell r="R128">
            <v>9.8800000000000008</v>
          </cell>
          <cell r="S128">
            <v>9.7899999999999991</v>
          </cell>
          <cell r="T128">
            <v>9.69</v>
          </cell>
          <cell r="U128">
            <v>9.6</v>
          </cell>
          <cell r="V128">
            <v>9.5</v>
          </cell>
          <cell r="W128">
            <v>9.41</v>
          </cell>
          <cell r="X128">
            <v>9.31</v>
          </cell>
          <cell r="Y128">
            <v>9.2200000000000006</v>
          </cell>
          <cell r="Z128">
            <v>9.1300000000000008</v>
          </cell>
          <cell r="AA128">
            <v>9.0399999999999991</v>
          </cell>
          <cell r="AB128">
            <v>8.9499999999999993</v>
          </cell>
          <cell r="AC128">
            <v>8.86</v>
          </cell>
          <cell r="AD128">
            <v>8.77</v>
          </cell>
          <cell r="AE128">
            <v>8.68</v>
          </cell>
          <cell r="AF128">
            <v>8.59</v>
          </cell>
          <cell r="AG128">
            <v>8.51</v>
          </cell>
          <cell r="AH128">
            <v>8.42</v>
          </cell>
          <cell r="AI128">
            <v>8.34</v>
          </cell>
          <cell r="AJ128">
            <v>8.25</v>
          </cell>
          <cell r="AK128">
            <v>8.17</v>
          </cell>
          <cell r="AL128">
            <v>8.09</v>
          </cell>
        </row>
        <row r="129">
          <cell r="C129" t="str">
            <v>Flow Battery [Capacity]</v>
          </cell>
          <cell r="D129">
            <v>10.99</v>
          </cell>
          <cell r="E129">
            <v>10.99</v>
          </cell>
          <cell r="F129">
            <v>10.99</v>
          </cell>
          <cell r="G129">
            <v>10.44</v>
          </cell>
          <cell r="H129">
            <v>9.92</v>
          </cell>
          <cell r="I129">
            <v>9.42</v>
          </cell>
          <cell r="J129">
            <v>8.9499999999999993</v>
          </cell>
          <cell r="K129">
            <v>8.51</v>
          </cell>
          <cell r="L129">
            <v>8.1300000000000008</v>
          </cell>
          <cell r="M129">
            <v>7.81</v>
          </cell>
          <cell r="N129">
            <v>7.55</v>
          </cell>
          <cell r="O129">
            <v>7.34</v>
          </cell>
          <cell r="P129">
            <v>7.18</v>
          </cell>
          <cell r="Q129">
            <v>7.06</v>
          </cell>
          <cell r="R129">
            <v>6.98</v>
          </cell>
          <cell r="S129">
            <v>6.94</v>
          </cell>
          <cell r="T129">
            <v>6.94</v>
          </cell>
          <cell r="U129">
            <v>6.94</v>
          </cell>
          <cell r="V129">
            <v>6.94</v>
          </cell>
          <cell r="W129">
            <v>6.94</v>
          </cell>
          <cell r="X129">
            <v>6.94</v>
          </cell>
          <cell r="Y129">
            <v>6.94</v>
          </cell>
          <cell r="Z129">
            <v>6.94</v>
          </cell>
          <cell r="AA129">
            <v>6.94</v>
          </cell>
          <cell r="AB129">
            <v>6.94</v>
          </cell>
          <cell r="AC129">
            <v>6.94</v>
          </cell>
          <cell r="AD129">
            <v>6.94</v>
          </cell>
          <cell r="AE129">
            <v>6.94</v>
          </cell>
          <cell r="AF129">
            <v>6.94</v>
          </cell>
          <cell r="AG129">
            <v>6.94</v>
          </cell>
          <cell r="AH129">
            <v>6.94</v>
          </cell>
          <cell r="AI129">
            <v>6.94</v>
          </cell>
          <cell r="AJ129">
            <v>6.94</v>
          </cell>
          <cell r="AK129">
            <v>6.94</v>
          </cell>
          <cell r="AL129">
            <v>6.94</v>
          </cell>
        </row>
        <row r="130">
          <cell r="C130" t="str">
            <v>Flow Battery [Energy]</v>
          </cell>
          <cell r="D130">
            <v>1.97</v>
          </cell>
          <cell r="E130">
            <v>1.97</v>
          </cell>
          <cell r="F130">
            <v>1.97</v>
          </cell>
          <cell r="G130">
            <v>1.87</v>
          </cell>
          <cell r="H130">
            <v>1.78</v>
          </cell>
          <cell r="I130">
            <v>1.69</v>
          </cell>
          <cell r="J130">
            <v>1.6</v>
          </cell>
          <cell r="K130">
            <v>1.52</v>
          </cell>
          <cell r="L130">
            <v>1.46</v>
          </cell>
          <cell r="M130">
            <v>1.4</v>
          </cell>
          <cell r="N130">
            <v>1.35</v>
          </cell>
          <cell r="O130">
            <v>1.31</v>
          </cell>
          <cell r="P130">
            <v>1.29</v>
          </cell>
          <cell r="Q130">
            <v>1.26</v>
          </cell>
          <cell r="R130">
            <v>1.25</v>
          </cell>
          <cell r="S130">
            <v>1.24</v>
          </cell>
          <cell r="T130">
            <v>1.24</v>
          </cell>
          <cell r="U130">
            <v>1.24</v>
          </cell>
          <cell r="V130">
            <v>1.24</v>
          </cell>
          <cell r="W130">
            <v>1.24</v>
          </cell>
          <cell r="X130">
            <v>1.24</v>
          </cell>
          <cell r="Y130">
            <v>1.24</v>
          </cell>
          <cell r="Z130">
            <v>1.24</v>
          </cell>
          <cell r="AA130">
            <v>1.24</v>
          </cell>
          <cell r="AB130">
            <v>1.24</v>
          </cell>
          <cell r="AC130">
            <v>1.24</v>
          </cell>
          <cell r="AD130">
            <v>1.24</v>
          </cell>
          <cell r="AE130">
            <v>1.24</v>
          </cell>
          <cell r="AF130">
            <v>1.24</v>
          </cell>
          <cell r="AG130">
            <v>1.24</v>
          </cell>
          <cell r="AH130">
            <v>1.24</v>
          </cell>
          <cell r="AI130">
            <v>1.24</v>
          </cell>
          <cell r="AJ130">
            <v>1.24</v>
          </cell>
          <cell r="AK130">
            <v>1.24</v>
          </cell>
          <cell r="AL130">
            <v>1.24</v>
          </cell>
        </row>
        <row r="131">
          <cell r="C131" t="str">
            <v>Pumped Hydro Storage [Capacity]</v>
          </cell>
          <cell r="D131">
            <v>12.86</v>
          </cell>
          <cell r="E131">
            <v>12.85</v>
          </cell>
          <cell r="F131">
            <v>12.89</v>
          </cell>
          <cell r="G131">
            <v>12.85</v>
          </cell>
          <cell r="H131">
            <v>12.77</v>
          </cell>
          <cell r="I131">
            <v>12.72</v>
          </cell>
          <cell r="J131">
            <v>12.7</v>
          </cell>
          <cell r="K131">
            <v>12.61</v>
          </cell>
          <cell r="L131">
            <v>12.65</v>
          </cell>
          <cell r="M131">
            <v>12.69</v>
          </cell>
          <cell r="N131">
            <v>12.75</v>
          </cell>
          <cell r="O131">
            <v>12.8</v>
          </cell>
          <cell r="P131">
            <v>12.85</v>
          </cell>
          <cell r="Q131">
            <v>12.9</v>
          </cell>
          <cell r="R131">
            <v>12.9</v>
          </cell>
          <cell r="S131">
            <v>12.91</v>
          </cell>
          <cell r="T131">
            <v>12.91</v>
          </cell>
          <cell r="U131">
            <v>12.91</v>
          </cell>
          <cell r="V131">
            <v>12.91</v>
          </cell>
          <cell r="W131">
            <v>12.92</v>
          </cell>
          <cell r="X131">
            <v>12.92</v>
          </cell>
          <cell r="Y131">
            <v>12.92</v>
          </cell>
          <cell r="Z131">
            <v>12.92</v>
          </cell>
          <cell r="AA131">
            <v>12.92</v>
          </cell>
          <cell r="AB131">
            <v>12.92</v>
          </cell>
          <cell r="AC131">
            <v>12.93</v>
          </cell>
          <cell r="AD131">
            <v>12.93</v>
          </cell>
          <cell r="AE131">
            <v>12.93</v>
          </cell>
          <cell r="AF131">
            <v>12.93</v>
          </cell>
          <cell r="AG131">
            <v>12.93</v>
          </cell>
          <cell r="AH131">
            <v>12.93</v>
          </cell>
          <cell r="AI131">
            <v>12.93</v>
          </cell>
          <cell r="AJ131">
            <v>12.93</v>
          </cell>
          <cell r="AK131">
            <v>12.93</v>
          </cell>
          <cell r="AL131">
            <v>12.93</v>
          </cell>
        </row>
        <row r="132">
          <cell r="C132" t="str">
            <v>Pumped Hydro Storage [Energy]</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row>
        <row r="133">
          <cell r="C133" t="str">
            <v>Geothermal</v>
          </cell>
          <cell r="D133">
            <v>144.86000000000001</v>
          </cell>
          <cell r="E133">
            <v>144.86000000000001</v>
          </cell>
          <cell r="F133">
            <v>144.86000000000001</v>
          </cell>
          <cell r="G133">
            <v>144.86000000000001</v>
          </cell>
          <cell r="H133">
            <v>144.86000000000001</v>
          </cell>
          <cell r="I133">
            <v>144.86000000000001</v>
          </cell>
          <cell r="J133">
            <v>144.86000000000001</v>
          </cell>
          <cell r="K133">
            <v>144.86000000000001</v>
          </cell>
          <cell r="L133">
            <v>144.86000000000001</v>
          </cell>
          <cell r="M133">
            <v>144.86000000000001</v>
          </cell>
          <cell r="N133">
            <v>144.86000000000001</v>
          </cell>
          <cell r="O133">
            <v>144.86000000000001</v>
          </cell>
          <cell r="P133">
            <v>144.86000000000001</v>
          </cell>
          <cell r="Q133">
            <v>144.86000000000001</v>
          </cell>
          <cell r="R133">
            <v>144.86000000000001</v>
          </cell>
          <cell r="S133">
            <v>144.86000000000001</v>
          </cell>
          <cell r="T133">
            <v>144.86000000000001</v>
          </cell>
          <cell r="U133">
            <v>144.86000000000001</v>
          </cell>
          <cell r="V133">
            <v>144.86000000000001</v>
          </cell>
          <cell r="W133">
            <v>144.86000000000001</v>
          </cell>
          <cell r="X133">
            <v>144.86000000000001</v>
          </cell>
          <cell r="Y133">
            <v>144.86000000000001</v>
          </cell>
          <cell r="Z133">
            <v>144.86000000000001</v>
          </cell>
          <cell r="AA133">
            <v>144.86000000000001</v>
          </cell>
          <cell r="AB133">
            <v>144.86000000000001</v>
          </cell>
          <cell r="AC133">
            <v>144.86000000000001</v>
          </cell>
          <cell r="AD133">
            <v>144.86000000000001</v>
          </cell>
          <cell r="AE133">
            <v>144.86000000000001</v>
          </cell>
          <cell r="AF133">
            <v>144.86000000000001</v>
          </cell>
          <cell r="AG133">
            <v>144.86000000000001</v>
          </cell>
          <cell r="AH133">
            <v>144.86000000000001</v>
          </cell>
          <cell r="AI133">
            <v>144.86000000000001</v>
          </cell>
          <cell r="AJ133">
            <v>144.86000000000001</v>
          </cell>
          <cell r="AK133">
            <v>144.86000000000001</v>
          </cell>
          <cell r="AL133">
            <v>144.86000000000001</v>
          </cell>
        </row>
        <row r="134">
          <cell r="C134" t="str">
            <v>Biomass</v>
          </cell>
          <cell r="D134">
            <v>175</v>
          </cell>
          <cell r="E134">
            <v>175</v>
          </cell>
          <cell r="F134">
            <v>175</v>
          </cell>
          <cell r="G134">
            <v>175</v>
          </cell>
          <cell r="H134">
            <v>175</v>
          </cell>
          <cell r="I134">
            <v>175</v>
          </cell>
          <cell r="J134">
            <v>175</v>
          </cell>
          <cell r="K134">
            <v>175</v>
          </cell>
          <cell r="L134">
            <v>175</v>
          </cell>
          <cell r="M134">
            <v>175</v>
          </cell>
          <cell r="N134">
            <v>175</v>
          </cell>
          <cell r="O134">
            <v>175</v>
          </cell>
          <cell r="P134">
            <v>175</v>
          </cell>
          <cell r="Q134">
            <v>175</v>
          </cell>
          <cell r="R134">
            <v>175</v>
          </cell>
          <cell r="S134">
            <v>175</v>
          </cell>
          <cell r="T134">
            <v>175</v>
          </cell>
          <cell r="U134">
            <v>175</v>
          </cell>
          <cell r="V134">
            <v>175</v>
          </cell>
          <cell r="W134">
            <v>175</v>
          </cell>
          <cell r="X134">
            <v>175</v>
          </cell>
          <cell r="Y134">
            <v>175</v>
          </cell>
          <cell r="Z134">
            <v>175</v>
          </cell>
          <cell r="AA134">
            <v>175</v>
          </cell>
          <cell r="AB134">
            <v>175</v>
          </cell>
          <cell r="AC134">
            <v>175</v>
          </cell>
          <cell r="AD134">
            <v>175</v>
          </cell>
          <cell r="AE134">
            <v>175</v>
          </cell>
          <cell r="AF134">
            <v>175</v>
          </cell>
          <cell r="AG134">
            <v>175</v>
          </cell>
          <cell r="AH134">
            <v>175</v>
          </cell>
          <cell r="AI134">
            <v>175</v>
          </cell>
          <cell r="AJ134">
            <v>175</v>
          </cell>
          <cell r="AK134">
            <v>175</v>
          </cell>
          <cell r="AL134">
            <v>175</v>
          </cell>
        </row>
        <row r="135">
          <cell r="C135" t="str">
            <v>Small Hydro</v>
          </cell>
          <cell r="D135">
            <v>113.2</v>
          </cell>
          <cell r="E135">
            <v>113.2</v>
          </cell>
          <cell r="F135">
            <v>113.2</v>
          </cell>
          <cell r="G135">
            <v>113.2</v>
          </cell>
          <cell r="H135">
            <v>113.2</v>
          </cell>
          <cell r="I135">
            <v>113.2</v>
          </cell>
          <cell r="J135">
            <v>113.2</v>
          </cell>
          <cell r="K135">
            <v>113.2</v>
          </cell>
          <cell r="L135">
            <v>113.2</v>
          </cell>
          <cell r="M135">
            <v>113.2</v>
          </cell>
          <cell r="N135">
            <v>113.2</v>
          </cell>
          <cell r="O135">
            <v>113.2</v>
          </cell>
          <cell r="P135">
            <v>113.2</v>
          </cell>
          <cell r="Q135">
            <v>113.2</v>
          </cell>
          <cell r="R135">
            <v>113.2</v>
          </cell>
          <cell r="S135">
            <v>113.2</v>
          </cell>
          <cell r="T135">
            <v>113.2</v>
          </cell>
          <cell r="U135">
            <v>113.2</v>
          </cell>
          <cell r="V135">
            <v>113.2</v>
          </cell>
          <cell r="W135">
            <v>113.2</v>
          </cell>
          <cell r="X135">
            <v>113.2</v>
          </cell>
          <cell r="Y135">
            <v>113.2</v>
          </cell>
          <cell r="Z135">
            <v>113.2</v>
          </cell>
          <cell r="AA135">
            <v>113.2</v>
          </cell>
          <cell r="AB135">
            <v>113.2</v>
          </cell>
          <cell r="AC135">
            <v>113.2</v>
          </cell>
          <cell r="AD135">
            <v>113.2</v>
          </cell>
          <cell r="AE135">
            <v>113.2</v>
          </cell>
          <cell r="AF135">
            <v>113.2</v>
          </cell>
          <cell r="AG135">
            <v>113.2</v>
          </cell>
          <cell r="AH135">
            <v>113.2</v>
          </cell>
          <cell r="AI135">
            <v>113.2</v>
          </cell>
          <cell r="AJ135">
            <v>113.2</v>
          </cell>
          <cell r="AK135">
            <v>113.2</v>
          </cell>
          <cell r="AL135">
            <v>113.2</v>
          </cell>
        </row>
        <row r="136">
          <cell r="C136" t="str">
            <v>Gas - CCGT</v>
          </cell>
          <cell r="D136">
            <v>10.39</v>
          </cell>
          <cell r="E136">
            <v>10.39</v>
          </cell>
          <cell r="F136">
            <v>10.39</v>
          </cell>
          <cell r="G136">
            <v>10.39</v>
          </cell>
          <cell r="H136">
            <v>10.39</v>
          </cell>
          <cell r="I136">
            <v>10.39</v>
          </cell>
          <cell r="J136">
            <v>10.39</v>
          </cell>
          <cell r="K136">
            <v>10.39</v>
          </cell>
          <cell r="L136">
            <v>10.39</v>
          </cell>
          <cell r="M136">
            <v>10.39</v>
          </cell>
          <cell r="N136">
            <v>10.39</v>
          </cell>
          <cell r="O136">
            <v>10.39</v>
          </cell>
          <cell r="P136">
            <v>10.39</v>
          </cell>
          <cell r="Q136">
            <v>10.39</v>
          </cell>
          <cell r="R136">
            <v>10.39</v>
          </cell>
          <cell r="S136">
            <v>10.39</v>
          </cell>
          <cell r="T136">
            <v>10.39</v>
          </cell>
          <cell r="U136">
            <v>10.39</v>
          </cell>
          <cell r="V136">
            <v>10.39</v>
          </cell>
          <cell r="W136">
            <v>10.39</v>
          </cell>
          <cell r="X136">
            <v>10.39</v>
          </cell>
          <cell r="Y136">
            <v>10.39</v>
          </cell>
          <cell r="Z136">
            <v>10.39</v>
          </cell>
          <cell r="AA136">
            <v>10.39</v>
          </cell>
          <cell r="AB136">
            <v>10.39</v>
          </cell>
          <cell r="AC136">
            <v>10.39</v>
          </cell>
          <cell r="AD136">
            <v>10.39</v>
          </cell>
          <cell r="AE136">
            <v>10.39</v>
          </cell>
          <cell r="AF136">
            <v>10.39</v>
          </cell>
          <cell r="AG136">
            <v>10.39</v>
          </cell>
          <cell r="AH136">
            <v>10.39</v>
          </cell>
          <cell r="AI136">
            <v>10.39</v>
          </cell>
          <cell r="AJ136">
            <v>10.39</v>
          </cell>
          <cell r="AK136">
            <v>10.39</v>
          </cell>
          <cell r="AL136">
            <v>10.39</v>
          </cell>
        </row>
        <row r="137">
          <cell r="C137" t="str">
            <v>Gas - CT - Frame</v>
          </cell>
          <cell r="D137">
            <v>12.02</v>
          </cell>
          <cell r="E137">
            <v>12.02</v>
          </cell>
          <cell r="F137">
            <v>12.02</v>
          </cell>
          <cell r="G137">
            <v>12.02</v>
          </cell>
          <cell r="H137">
            <v>12.02</v>
          </cell>
          <cell r="I137">
            <v>12.02</v>
          </cell>
          <cell r="J137">
            <v>12.02</v>
          </cell>
          <cell r="K137">
            <v>12.02</v>
          </cell>
          <cell r="L137">
            <v>12.02</v>
          </cell>
          <cell r="M137">
            <v>12.02</v>
          </cell>
          <cell r="N137">
            <v>12.02</v>
          </cell>
          <cell r="O137">
            <v>12.02</v>
          </cell>
          <cell r="P137">
            <v>12.02</v>
          </cell>
          <cell r="Q137">
            <v>12.02</v>
          </cell>
          <cell r="R137">
            <v>12.02</v>
          </cell>
          <cell r="S137">
            <v>12.02</v>
          </cell>
          <cell r="T137">
            <v>12.02</v>
          </cell>
          <cell r="U137">
            <v>12.02</v>
          </cell>
          <cell r="V137">
            <v>12.02</v>
          </cell>
          <cell r="W137">
            <v>12.02</v>
          </cell>
          <cell r="X137">
            <v>12.02</v>
          </cell>
          <cell r="Y137">
            <v>12.02</v>
          </cell>
          <cell r="Z137">
            <v>12.02</v>
          </cell>
          <cell r="AA137">
            <v>12.02</v>
          </cell>
          <cell r="AB137">
            <v>12.02</v>
          </cell>
          <cell r="AC137">
            <v>12.02</v>
          </cell>
          <cell r="AD137">
            <v>12.02</v>
          </cell>
          <cell r="AE137">
            <v>12.02</v>
          </cell>
          <cell r="AF137">
            <v>12.02</v>
          </cell>
          <cell r="AG137">
            <v>12.02</v>
          </cell>
          <cell r="AH137">
            <v>12.02</v>
          </cell>
          <cell r="AI137">
            <v>12.02</v>
          </cell>
          <cell r="AJ137">
            <v>12.02</v>
          </cell>
          <cell r="AK137">
            <v>12.02</v>
          </cell>
          <cell r="AL137">
            <v>12.02</v>
          </cell>
        </row>
        <row r="138">
          <cell r="C138" t="str">
            <v>Gas - CT - Aero</v>
          </cell>
          <cell r="D138">
            <v>12.02</v>
          </cell>
          <cell r="E138">
            <v>12.02</v>
          </cell>
          <cell r="F138">
            <v>12.02</v>
          </cell>
          <cell r="G138">
            <v>12.02</v>
          </cell>
          <cell r="H138">
            <v>12.02</v>
          </cell>
          <cell r="I138">
            <v>12.02</v>
          </cell>
          <cell r="J138">
            <v>12.02</v>
          </cell>
          <cell r="K138">
            <v>12.02</v>
          </cell>
          <cell r="L138">
            <v>12.02</v>
          </cell>
          <cell r="M138">
            <v>12.02</v>
          </cell>
          <cell r="N138">
            <v>12.02</v>
          </cell>
          <cell r="O138">
            <v>12.02</v>
          </cell>
          <cell r="P138">
            <v>12.02</v>
          </cell>
          <cell r="Q138">
            <v>12.02</v>
          </cell>
          <cell r="R138">
            <v>12.02</v>
          </cell>
          <cell r="S138">
            <v>12.02</v>
          </cell>
          <cell r="T138">
            <v>12.02</v>
          </cell>
          <cell r="U138">
            <v>12.02</v>
          </cell>
          <cell r="V138">
            <v>12.02</v>
          </cell>
          <cell r="W138">
            <v>12.02</v>
          </cell>
          <cell r="X138">
            <v>12.02</v>
          </cell>
          <cell r="Y138">
            <v>12.02</v>
          </cell>
          <cell r="Z138">
            <v>12.02</v>
          </cell>
          <cell r="AA138">
            <v>12.02</v>
          </cell>
          <cell r="AB138">
            <v>12.02</v>
          </cell>
          <cell r="AC138">
            <v>12.02</v>
          </cell>
          <cell r="AD138">
            <v>12.02</v>
          </cell>
          <cell r="AE138">
            <v>12.02</v>
          </cell>
          <cell r="AF138">
            <v>12.02</v>
          </cell>
          <cell r="AG138">
            <v>12.02</v>
          </cell>
          <cell r="AH138">
            <v>12.02</v>
          </cell>
          <cell r="AI138">
            <v>12.02</v>
          </cell>
          <cell r="AJ138">
            <v>12.02</v>
          </cell>
          <cell r="AK138">
            <v>12.02</v>
          </cell>
          <cell r="AL138">
            <v>12.02</v>
          </cell>
        </row>
        <row r="139">
          <cell r="C139" t="str">
            <v>Solar - Dist</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row>
        <row r="140">
          <cell r="C140" t="str">
            <v>Solar - Commercial</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row>
        <row r="141">
          <cell r="C141" t="str">
            <v>Solar - Tracking</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row>
        <row r="142">
          <cell r="C142" t="str">
            <v>Solar Thermal</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row>
        <row r="143">
          <cell r="C143" t="str">
            <v>Wind - TRG2 (46% CF)</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row>
        <row r="144">
          <cell r="C144" t="str">
            <v>Wind - TRG5 (41% CF)</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row>
        <row r="145">
          <cell r="C145" t="str">
            <v>Wind - TRG6 (36% CF)</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row>
        <row r="146">
          <cell r="C146" t="str">
            <v>Wind - TRG7 (30% CF)</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row>
        <row r="147">
          <cell r="C147" t="str">
            <v>Floating Offshore Wind - TRG10 (47% CF)</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row>
        <row r="148">
          <cell r="C148" t="str">
            <v>Floating Offshore Wind - TRG6 (52% CF)</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row>
        <row r="149">
          <cell r="C149" t="str">
            <v>Utility-scale Battery - Li [Capacity] - No ITC</v>
          </cell>
          <cell r="D149">
            <v>2.71</v>
          </cell>
          <cell r="E149">
            <v>2.72</v>
          </cell>
          <cell r="F149">
            <v>2.7</v>
          </cell>
          <cell r="G149">
            <v>2.5</v>
          </cell>
          <cell r="H149">
            <v>2.33</v>
          </cell>
          <cell r="I149">
            <v>2.16</v>
          </cell>
          <cell r="J149">
            <v>1.99</v>
          </cell>
          <cell r="K149">
            <v>1.85</v>
          </cell>
          <cell r="L149">
            <v>1.72</v>
          </cell>
          <cell r="M149">
            <v>1.6</v>
          </cell>
          <cell r="N149">
            <v>1.5</v>
          </cell>
          <cell r="O149">
            <v>1.42</v>
          </cell>
          <cell r="P149">
            <v>1.35</v>
          </cell>
          <cell r="Q149">
            <v>1.3</v>
          </cell>
          <cell r="R149">
            <v>1.25</v>
          </cell>
          <cell r="S149">
            <v>1.22</v>
          </cell>
          <cell r="T149">
            <v>1.22</v>
          </cell>
          <cell r="U149">
            <v>1.21</v>
          </cell>
          <cell r="V149">
            <v>1.19</v>
          </cell>
          <cell r="W149">
            <v>1.18</v>
          </cell>
          <cell r="X149">
            <v>1.17</v>
          </cell>
          <cell r="Y149">
            <v>1.1599999999999999</v>
          </cell>
          <cell r="Z149">
            <v>1.1499999999999999</v>
          </cell>
          <cell r="AA149">
            <v>1.1399999999999999</v>
          </cell>
          <cell r="AB149">
            <v>1.1200000000000001</v>
          </cell>
          <cell r="AC149">
            <v>1.1100000000000001</v>
          </cell>
          <cell r="AD149">
            <v>1.1000000000000001</v>
          </cell>
          <cell r="AE149">
            <v>1.0900000000000001</v>
          </cell>
          <cell r="AF149">
            <v>1.08</v>
          </cell>
          <cell r="AG149">
            <v>1.07</v>
          </cell>
          <cell r="AH149">
            <v>1.06</v>
          </cell>
          <cell r="AI149">
            <v>1.05</v>
          </cell>
          <cell r="AJ149">
            <v>1.04</v>
          </cell>
          <cell r="AK149">
            <v>1.03</v>
          </cell>
          <cell r="AL149">
            <v>1.01</v>
          </cell>
        </row>
        <row r="150">
          <cell r="C150" t="str">
            <v>Utility-scale Battery - Li [Energy] - No ITC</v>
          </cell>
          <cell r="D150">
            <v>16.899999999999999</v>
          </cell>
          <cell r="E150">
            <v>16.91</v>
          </cell>
          <cell r="F150">
            <v>16.88</v>
          </cell>
          <cell r="G150">
            <v>15.56</v>
          </cell>
          <cell r="H150">
            <v>14.36</v>
          </cell>
          <cell r="I150">
            <v>13.23</v>
          </cell>
          <cell r="J150">
            <v>12.18</v>
          </cell>
          <cell r="K150">
            <v>11.23</v>
          </cell>
          <cell r="L150">
            <v>10.42</v>
          </cell>
          <cell r="M150">
            <v>9.74</v>
          </cell>
          <cell r="N150">
            <v>9.18</v>
          </cell>
          <cell r="O150">
            <v>8.7200000000000006</v>
          </cell>
          <cell r="P150">
            <v>8.35</v>
          </cell>
          <cell r="Q150">
            <v>8.0500000000000007</v>
          </cell>
          <cell r="R150">
            <v>7.82</v>
          </cell>
          <cell r="S150">
            <v>7.68</v>
          </cell>
          <cell r="T150">
            <v>7.61</v>
          </cell>
          <cell r="U150">
            <v>7.54</v>
          </cell>
          <cell r="V150">
            <v>7.46</v>
          </cell>
          <cell r="W150">
            <v>7.39</v>
          </cell>
          <cell r="X150">
            <v>7.32</v>
          </cell>
          <cell r="Y150">
            <v>7.24</v>
          </cell>
          <cell r="Z150">
            <v>7.17</v>
          </cell>
          <cell r="AA150">
            <v>7.1</v>
          </cell>
          <cell r="AB150">
            <v>7.03</v>
          </cell>
          <cell r="AC150">
            <v>6.96</v>
          </cell>
          <cell r="AD150">
            <v>6.88</v>
          </cell>
          <cell r="AE150">
            <v>6.82</v>
          </cell>
          <cell r="AF150">
            <v>6.75</v>
          </cell>
          <cell r="AG150">
            <v>6.68</v>
          </cell>
          <cell r="AH150">
            <v>6.61</v>
          </cell>
          <cell r="AI150">
            <v>6.55</v>
          </cell>
          <cell r="AJ150">
            <v>6.48</v>
          </cell>
          <cell r="AK150">
            <v>6.42</v>
          </cell>
          <cell r="AL150">
            <v>6.35</v>
          </cell>
        </row>
        <row r="151">
          <cell r="C151" t="str">
            <v>Utility-scale Battery - Li [Capacity] - ITC</v>
          </cell>
          <cell r="D151">
            <v>0.72</v>
          </cell>
          <cell r="E151">
            <v>0.72</v>
          </cell>
          <cell r="F151">
            <v>0.71</v>
          </cell>
          <cell r="G151">
            <v>0.66</v>
          </cell>
          <cell r="H151">
            <v>0.61</v>
          </cell>
          <cell r="I151">
            <v>0.56999999999999995</v>
          </cell>
          <cell r="J151">
            <v>0.53</v>
          </cell>
          <cell r="K151">
            <v>0.49</v>
          </cell>
          <cell r="L151">
            <v>0.45</v>
          </cell>
          <cell r="M151">
            <v>0.42</v>
          </cell>
          <cell r="N151">
            <v>0.4</v>
          </cell>
          <cell r="O151">
            <v>0.38</v>
          </cell>
          <cell r="P151">
            <v>0.36</v>
          </cell>
          <cell r="Q151">
            <v>0.34</v>
          </cell>
          <cell r="R151">
            <v>0.33</v>
          </cell>
          <cell r="S151">
            <v>0.32</v>
          </cell>
          <cell r="T151">
            <v>0.32</v>
          </cell>
          <cell r="U151">
            <v>0.32</v>
          </cell>
          <cell r="V151">
            <v>0.32</v>
          </cell>
          <cell r="W151">
            <v>0.31</v>
          </cell>
          <cell r="X151">
            <v>0.31</v>
          </cell>
          <cell r="Y151">
            <v>0.31</v>
          </cell>
          <cell r="Z151">
            <v>0.3</v>
          </cell>
          <cell r="AA151">
            <v>0.3</v>
          </cell>
          <cell r="AB151">
            <v>0.3</v>
          </cell>
          <cell r="AC151">
            <v>0.28999999999999998</v>
          </cell>
          <cell r="AD151">
            <v>0.28999999999999998</v>
          </cell>
          <cell r="AE151">
            <v>0.28999999999999998</v>
          </cell>
          <cell r="AF151">
            <v>0.28000000000000003</v>
          </cell>
          <cell r="AG151">
            <v>0.28000000000000003</v>
          </cell>
          <cell r="AH151">
            <v>0.28000000000000003</v>
          </cell>
          <cell r="AI151">
            <v>0.28000000000000003</v>
          </cell>
          <cell r="AJ151">
            <v>0.27</v>
          </cell>
          <cell r="AK151">
            <v>0.27</v>
          </cell>
          <cell r="AL151">
            <v>0.27</v>
          </cell>
        </row>
        <row r="152">
          <cell r="C152" t="str">
            <v>Utility-scale Battery - Li [Energy] - ITC</v>
          </cell>
          <cell r="D152">
            <v>16.899999999999999</v>
          </cell>
          <cell r="E152">
            <v>16.91</v>
          </cell>
          <cell r="F152">
            <v>16.88</v>
          </cell>
          <cell r="G152">
            <v>15.56</v>
          </cell>
          <cell r="H152">
            <v>14.36</v>
          </cell>
          <cell r="I152">
            <v>13.23</v>
          </cell>
          <cell r="J152">
            <v>12.18</v>
          </cell>
          <cell r="K152">
            <v>11.23</v>
          </cell>
          <cell r="L152">
            <v>10.42</v>
          </cell>
          <cell r="M152">
            <v>9.74</v>
          </cell>
          <cell r="N152">
            <v>9.18</v>
          </cell>
          <cell r="O152">
            <v>8.7200000000000006</v>
          </cell>
          <cell r="P152">
            <v>8.35</v>
          </cell>
          <cell r="Q152">
            <v>8.0500000000000007</v>
          </cell>
          <cell r="R152">
            <v>7.82</v>
          </cell>
          <cell r="S152">
            <v>7.68</v>
          </cell>
          <cell r="T152">
            <v>7.61</v>
          </cell>
          <cell r="U152">
            <v>7.54</v>
          </cell>
          <cell r="V152">
            <v>7.46</v>
          </cell>
          <cell r="W152">
            <v>7.39</v>
          </cell>
          <cell r="X152">
            <v>7.32</v>
          </cell>
          <cell r="Y152">
            <v>7.24</v>
          </cell>
          <cell r="Z152">
            <v>7.17</v>
          </cell>
          <cell r="AA152">
            <v>7.1</v>
          </cell>
          <cell r="AB152">
            <v>7.03</v>
          </cell>
          <cell r="AC152">
            <v>6.96</v>
          </cell>
          <cell r="AD152">
            <v>6.88</v>
          </cell>
          <cell r="AE152">
            <v>6.82</v>
          </cell>
          <cell r="AF152">
            <v>6.75</v>
          </cell>
          <cell r="AG152">
            <v>6.68</v>
          </cell>
          <cell r="AH152">
            <v>6.61</v>
          </cell>
          <cell r="AI152">
            <v>6.55</v>
          </cell>
          <cell r="AJ152">
            <v>6.48</v>
          </cell>
          <cell r="AK152">
            <v>6.42</v>
          </cell>
          <cell r="AL152">
            <v>6.35</v>
          </cell>
        </row>
        <row r="153">
          <cell r="C153" t="str">
            <v>BTM Battery - Li [Capacity]</v>
          </cell>
          <cell r="D153">
            <v>3.34</v>
          </cell>
          <cell r="E153">
            <v>3.34</v>
          </cell>
          <cell r="F153">
            <v>3.32</v>
          </cell>
          <cell r="G153">
            <v>3.08</v>
          </cell>
          <cell r="H153">
            <v>2.86</v>
          </cell>
          <cell r="I153">
            <v>2.65</v>
          </cell>
          <cell r="J153">
            <v>2.44</v>
          </cell>
          <cell r="K153">
            <v>2.27</v>
          </cell>
          <cell r="L153">
            <v>2.11</v>
          </cell>
          <cell r="M153">
            <v>1.97</v>
          </cell>
          <cell r="N153">
            <v>1.86</v>
          </cell>
          <cell r="O153">
            <v>1.77</v>
          </cell>
          <cell r="P153">
            <v>1.69</v>
          </cell>
          <cell r="Q153">
            <v>1.63</v>
          </cell>
          <cell r="R153">
            <v>1.59</v>
          </cell>
          <cell r="S153">
            <v>1.57</v>
          </cell>
          <cell r="T153">
            <v>1.56</v>
          </cell>
          <cell r="U153">
            <v>1.55</v>
          </cell>
          <cell r="V153">
            <v>1.53</v>
          </cell>
          <cell r="W153">
            <v>1.52</v>
          </cell>
          <cell r="X153">
            <v>1.5</v>
          </cell>
          <cell r="Y153">
            <v>1.49</v>
          </cell>
          <cell r="Z153">
            <v>1.47</v>
          </cell>
          <cell r="AA153">
            <v>1.46</v>
          </cell>
          <cell r="AB153">
            <v>1.44</v>
          </cell>
          <cell r="AC153">
            <v>1.43</v>
          </cell>
          <cell r="AD153">
            <v>1.41</v>
          </cell>
          <cell r="AE153">
            <v>1.4</v>
          </cell>
          <cell r="AF153">
            <v>1.38</v>
          </cell>
          <cell r="AG153">
            <v>1.37</v>
          </cell>
          <cell r="AH153">
            <v>1.36</v>
          </cell>
          <cell r="AI153">
            <v>1.34</v>
          </cell>
          <cell r="AJ153">
            <v>1.33</v>
          </cell>
          <cell r="AK153">
            <v>1.32</v>
          </cell>
          <cell r="AL153">
            <v>1.3</v>
          </cell>
        </row>
        <row r="154">
          <cell r="C154" t="str">
            <v>BTM Battery - Li [Energy]</v>
          </cell>
          <cell r="D154">
            <v>39.68</v>
          </cell>
          <cell r="E154">
            <v>39.69</v>
          </cell>
          <cell r="F154">
            <v>39.64</v>
          </cell>
          <cell r="G154">
            <v>36.520000000000003</v>
          </cell>
          <cell r="H154">
            <v>33.67</v>
          </cell>
          <cell r="I154">
            <v>31.01</v>
          </cell>
          <cell r="J154">
            <v>28.54</v>
          </cell>
          <cell r="K154">
            <v>26.3</v>
          </cell>
          <cell r="L154">
            <v>24.44</v>
          </cell>
          <cell r="M154">
            <v>22.9</v>
          </cell>
          <cell r="N154">
            <v>21.66</v>
          </cell>
          <cell r="O154">
            <v>20.68</v>
          </cell>
          <cell r="P154">
            <v>19.920000000000002</v>
          </cell>
          <cell r="Q154">
            <v>19.36</v>
          </cell>
          <cell r="R154">
            <v>18.97</v>
          </cell>
          <cell r="S154">
            <v>18.809999999999999</v>
          </cell>
          <cell r="T154">
            <v>18.63</v>
          </cell>
          <cell r="U154">
            <v>18.45</v>
          </cell>
          <cell r="V154">
            <v>18.27</v>
          </cell>
          <cell r="W154">
            <v>18.09</v>
          </cell>
          <cell r="X154">
            <v>17.899999999999999</v>
          </cell>
          <cell r="Y154">
            <v>17.73</v>
          </cell>
          <cell r="Z154">
            <v>17.55</v>
          </cell>
          <cell r="AA154">
            <v>17.37</v>
          </cell>
          <cell r="AB154">
            <v>17.2</v>
          </cell>
          <cell r="AC154">
            <v>17.02</v>
          </cell>
          <cell r="AD154">
            <v>16.850000000000001</v>
          </cell>
          <cell r="AE154">
            <v>16.68</v>
          </cell>
          <cell r="AF154">
            <v>16.510000000000002</v>
          </cell>
          <cell r="AG154">
            <v>16.350000000000001</v>
          </cell>
          <cell r="AH154">
            <v>16.18</v>
          </cell>
          <cell r="AI154">
            <v>16.02</v>
          </cell>
          <cell r="AJ154">
            <v>15.86</v>
          </cell>
          <cell r="AK154">
            <v>15.7</v>
          </cell>
          <cell r="AL154">
            <v>15.55</v>
          </cell>
        </row>
        <row r="155">
          <cell r="C155" t="str">
            <v>Flow Battery [Capacity]</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row>
        <row r="156">
          <cell r="C156" t="str">
            <v>Flow Battery [Energy]</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row>
        <row r="157">
          <cell r="C157" t="str">
            <v>Pumped Hydro Storage [Capacity]</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row>
        <row r="158">
          <cell r="C158" t="str">
            <v>Pumped Hydro Storage [Energy]</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row>
        <row r="159">
          <cell r="C159" t="str">
            <v>Geothermal</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row>
        <row r="160">
          <cell r="C160" t="str">
            <v>Biomass</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row>
        <row r="161">
          <cell r="C161" t="str">
            <v>Small Hydro</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row>
        <row r="162">
          <cell r="C162" t="str">
            <v>Gas - CCGT</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row>
        <row r="163">
          <cell r="C163" t="str">
            <v>Gas - CT - Frame</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row>
        <row r="164">
          <cell r="C164" t="str">
            <v>Gas - CT - Aero</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row>
        <row r="166">
          <cell r="C166" t="str">
            <v>Solar - Dist</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row>
        <row r="167">
          <cell r="C167" t="str">
            <v>Solar - Commercial</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row>
        <row r="168">
          <cell r="C168" t="str">
            <v>Solar - Tracking</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row>
        <row r="169">
          <cell r="C169" t="str">
            <v>Solar Thermal</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row>
        <row r="170">
          <cell r="C170" t="str">
            <v>Wind - TRG2 (46% CF)</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row>
        <row r="171">
          <cell r="C171" t="str">
            <v>Wind - TRG5 (41% CF)</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row>
        <row r="172">
          <cell r="C172" t="str">
            <v>Wind - TRG6 (36% CF)</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row>
        <row r="173">
          <cell r="C173" t="str">
            <v>Wind - TRG7 (30% CF)</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row>
        <row r="174">
          <cell r="C174" t="str">
            <v>Floating Offshore Wind - TRG10 (47% CF)</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5">
          <cell r="C175" t="str">
            <v>Floating Offshore Wind - TRG6 (52% CF)</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row>
        <row r="176">
          <cell r="C176" t="str">
            <v>Utility-scale Battery - Li [Capacity] - No ITC</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row>
        <row r="177">
          <cell r="C177" t="str">
            <v>Utility-scale Battery - Li [Energy] - No ITC</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row>
        <row r="178">
          <cell r="C178" t="str">
            <v>Utility-scale Battery - Li [Capacity] - ITC</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row>
        <row r="179">
          <cell r="C179" t="str">
            <v>Utility-scale Battery - Li [Energy] - ITC</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row>
        <row r="180">
          <cell r="C180" t="str">
            <v>BTM Battery - Li [Capacity]</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row>
        <row r="181">
          <cell r="C181" t="str">
            <v>BTM Battery - Li [Energy]</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row>
        <row r="182">
          <cell r="C182" t="str">
            <v>Flow Battery [Capacity]</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row>
        <row r="183">
          <cell r="C183" t="str">
            <v>Flow Battery [Energy]</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row>
        <row r="184">
          <cell r="C184" t="str">
            <v>Pumped Hydro Storage [Capacity]</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row>
        <row r="185">
          <cell r="C185" t="str">
            <v>Pumped Hydro Storage [Energy]</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row>
        <row r="186">
          <cell r="C186" t="str">
            <v>Geothermal</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row>
        <row r="187">
          <cell r="C187" t="str">
            <v>Biomass</v>
          </cell>
          <cell r="D187">
            <v>5</v>
          </cell>
          <cell r="E187">
            <v>5</v>
          </cell>
          <cell r="F187">
            <v>5</v>
          </cell>
          <cell r="G187">
            <v>5</v>
          </cell>
          <cell r="H187">
            <v>5</v>
          </cell>
          <cell r="I187">
            <v>5</v>
          </cell>
          <cell r="J187">
            <v>5</v>
          </cell>
          <cell r="K187">
            <v>5</v>
          </cell>
          <cell r="L187">
            <v>5</v>
          </cell>
          <cell r="M187">
            <v>5</v>
          </cell>
          <cell r="N187">
            <v>5</v>
          </cell>
          <cell r="O187">
            <v>5</v>
          </cell>
          <cell r="P187">
            <v>5</v>
          </cell>
          <cell r="Q187">
            <v>5</v>
          </cell>
          <cell r="R187">
            <v>5</v>
          </cell>
          <cell r="S187">
            <v>5</v>
          </cell>
          <cell r="T187">
            <v>5</v>
          </cell>
          <cell r="U187">
            <v>5</v>
          </cell>
          <cell r="V187">
            <v>5</v>
          </cell>
          <cell r="W187">
            <v>5</v>
          </cell>
          <cell r="X187">
            <v>5</v>
          </cell>
          <cell r="Y187">
            <v>5</v>
          </cell>
          <cell r="Z187">
            <v>5</v>
          </cell>
          <cell r="AA187">
            <v>5</v>
          </cell>
          <cell r="AB187">
            <v>5</v>
          </cell>
          <cell r="AC187">
            <v>5</v>
          </cell>
          <cell r="AD187">
            <v>5</v>
          </cell>
          <cell r="AE187">
            <v>5</v>
          </cell>
          <cell r="AF187">
            <v>5</v>
          </cell>
          <cell r="AG187">
            <v>5</v>
          </cell>
          <cell r="AH187">
            <v>5</v>
          </cell>
          <cell r="AI187">
            <v>5</v>
          </cell>
          <cell r="AJ187">
            <v>5</v>
          </cell>
          <cell r="AK187">
            <v>5</v>
          </cell>
          <cell r="AL187">
            <v>5</v>
          </cell>
        </row>
        <row r="188">
          <cell r="C188" t="str">
            <v>Small Hydro</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row>
        <row r="189">
          <cell r="C189" t="str">
            <v>Gas - CCGT</v>
          </cell>
          <cell r="D189">
            <v>5</v>
          </cell>
          <cell r="E189">
            <v>5</v>
          </cell>
          <cell r="F189">
            <v>5</v>
          </cell>
          <cell r="G189">
            <v>5</v>
          </cell>
          <cell r="H189">
            <v>5</v>
          </cell>
          <cell r="I189">
            <v>5</v>
          </cell>
          <cell r="J189">
            <v>5</v>
          </cell>
          <cell r="K189">
            <v>5</v>
          </cell>
          <cell r="L189">
            <v>5</v>
          </cell>
          <cell r="M189">
            <v>5</v>
          </cell>
          <cell r="N189">
            <v>5</v>
          </cell>
          <cell r="O189">
            <v>5</v>
          </cell>
          <cell r="P189">
            <v>5</v>
          </cell>
          <cell r="Q189">
            <v>5</v>
          </cell>
          <cell r="R189">
            <v>5</v>
          </cell>
          <cell r="S189">
            <v>5</v>
          </cell>
          <cell r="T189">
            <v>5</v>
          </cell>
          <cell r="U189">
            <v>5</v>
          </cell>
          <cell r="V189">
            <v>5</v>
          </cell>
          <cell r="W189">
            <v>5</v>
          </cell>
          <cell r="X189">
            <v>5</v>
          </cell>
          <cell r="Y189">
            <v>5</v>
          </cell>
          <cell r="Z189">
            <v>5</v>
          </cell>
          <cell r="AA189">
            <v>5</v>
          </cell>
          <cell r="AB189">
            <v>5</v>
          </cell>
          <cell r="AC189">
            <v>5</v>
          </cell>
          <cell r="AD189">
            <v>5</v>
          </cell>
          <cell r="AE189">
            <v>5</v>
          </cell>
          <cell r="AF189">
            <v>5</v>
          </cell>
          <cell r="AG189">
            <v>5</v>
          </cell>
          <cell r="AH189">
            <v>5</v>
          </cell>
          <cell r="AI189">
            <v>5</v>
          </cell>
          <cell r="AJ189">
            <v>5</v>
          </cell>
          <cell r="AK189">
            <v>5</v>
          </cell>
          <cell r="AL189">
            <v>5</v>
          </cell>
        </row>
        <row r="190">
          <cell r="C190" t="str">
            <v>Gas - CT - Frame</v>
          </cell>
          <cell r="D190">
            <v>5</v>
          </cell>
          <cell r="E190">
            <v>5</v>
          </cell>
          <cell r="F190">
            <v>5</v>
          </cell>
          <cell r="G190">
            <v>5</v>
          </cell>
          <cell r="H190">
            <v>5</v>
          </cell>
          <cell r="I190">
            <v>5</v>
          </cell>
          <cell r="J190">
            <v>5</v>
          </cell>
          <cell r="K190">
            <v>5</v>
          </cell>
          <cell r="L190">
            <v>5</v>
          </cell>
          <cell r="M190">
            <v>5</v>
          </cell>
          <cell r="N190">
            <v>5</v>
          </cell>
          <cell r="O190">
            <v>5</v>
          </cell>
          <cell r="P190">
            <v>5</v>
          </cell>
          <cell r="Q190">
            <v>5</v>
          </cell>
          <cell r="R190">
            <v>5</v>
          </cell>
          <cell r="S190">
            <v>5</v>
          </cell>
          <cell r="T190">
            <v>5</v>
          </cell>
          <cell r="U190">
            <v>5</v>
          </cell>
          <cell r="V190">
            <v>5</v>
          </cell>
          <cell r="W190">
            <v>5</v>
          </cell>
          <cell r="X190">
            <v>5</v>
          </cell>
          <cell r="Y190">
            <v>5</v>
          </cell>
          <cell r="Z190">
            <v>5</v>
          </cell>
          <cell r="AA190">
            <v>5</v>
          </cell>
          <cell r="AB190">
            <v>5</v>
          </cell>
          <cell r="AC190">
            <v>5</v>
          </cell>
          <cell r="AD190">
            <v>5</v>
          </cell>
          <cell r="AE190">
            <v>5</v>
          </cell>
          <cell r="AF190">
            <v>5</v>
          </cell>
          <cell r="AG190">
            <v>5</v>
          </cell>
          <cell r="AH190">
            <v>5</v>
          </cell>
          <cell r="AI190">
            <v>5</v>
          </cell>
          <cell r="AJ190">
            <v>5</v>
          </cell>
          <cell r="AK190">
            <v>5</v>
          </cell>
          <cell r="AL190">
            <v>5</v>
          </cell>
        </row>
        <row r="191">
          <cell r="C191" t="str">
            <v>Gas - CT - Aero</v>
          </cell>
          <cell r="D191">
            <v>5</v>
          </cell>
          <cell r="E191">
            <v>5</v>
          </cell>
          <cell r="F191">
            <v>5</v>
          </cell>
          <cell r="G191">
            <v>5</v>
          </cell>
          <cell r="H191">
            <v>5</v>
          </cell>
          <cell r="I191">
            <v>5</v>
          </cell>
          <cell r="J191">
            <v>5</v>
          </cell>
          <cell r="K191">
            <v>5</v>
          </cell>
          <cell r="L191">
            <v>5</v>
          </cell>
          <cell r="M191">
            <v>5</v>
          </cell>
          <cell r="N191">
            <v>5</v>
          </cell>
          <cell r="O191">
            <v>5</v>
          </cell>
          <cell r="P191">
            <v>5</v>
          </cell>
          <cell r="Q191">
            <v>5</v>
          </cell>
          <cell r="R191">
            <v>5</v>
          </cell>
          <cell r="S191">
            <v>5</v>
          </cell>
          <cell r="T191">
            <v>5</v>
          </cell>
          <cell r="U191">
            <v>5</v>
          </cell>
          <cell r="V191">
            <v>5</v>
          </cell>
          <cell r="W191">
            <v>5</v>
          </cell>
          <cell r="X191">
            <v>5</v>
          </cell>
          <cell r="Y191">
            <v>5</v>
          </cell>
          <cell r="Z191">
            <v>5</v>
          </cell>
          <cell r="AA191">
            <v>5</v>
          </cell>
          <cell r="AB191">
            <v>5</v>
          </cell>
          <cell r="AC191">
            <v>5</v>
          </cell>
          <cell r="AD191">
            <v>5</v>
          </cell>
          <cell r="AE191">
            <v>5</v>
          </cell>
          <cell r="AF191">
            <v>5</v>
          </cell>
          <cell r="AG191">
            <v>5</v>
          </cell>
          <cell r="AH191">
            <v>5</v>
          </cell>
          <cell r="AI191">
            <v>5</v>
          </cell>
          <cell r="AJ191">
            <v>5</v>
          </cell>
          <cell r="AK191">
            <v>5</v>
          </cell>
          <cell r="AL191">
            <v>5</v>
          </cell>
        </row>
        <row r="192">
          <cell r="C192" t="str">
            <v>Solar - Dist</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row>
        <row r="193">
          <cell r="C193" t="str">
            <v>Solar - Commercial</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row>
        <row r="194">
          <cell r="C194" t="str">
            <v>Solar - Tracking</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row>
        <row r="195">
          <cell r="C195" t="str">
            <v>Solar Thermal</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row>
        <row r="196">
          <cell r="C196" t="str">
            <v>Wind - TRG2 (46% CF)</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row>
        <row r="197">
          <cell r="C197" t="str">
            <v>Wind - TRG5 (41% CF)</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row>
        <row r="198">
          <cell r="C198" t="str">
            <v>Wind - TRG6 (36% CF)</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row>
        <row r="199">
          <cell r="C199" t="str">
            <v>Wind - TRG7 (30% CF)</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row>
        <row r="200">
          <cell r="C200" t="str">
            <v>Floating Offshore Wind - TRG10 (47% CF)</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row>
        <row r="201">
          <cell r="C201" t="str">
            <v>Floating Offshore Wind - TRG6 (52% CF)</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row>
        <row r="202">
          <cell r="C202" t="str">
            <v>Utility-scale Battery - Li [Capacity] - No ITC</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row>
        <row r="203">
          <cell r="C203" t="str">
            <v>Utility-scale Battery - Li [Energy] - No ITC</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row>
        <row r="204">
          <cell r="C204" t="str">
            <v>Utility-scale Battery - Li [Capacity] - ITC</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row>
        <row r="205">
          <cell r="C205" t="str">
            <v>Utility-scale Battery - Li [Energy] - ITC</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row>
        <row r="206">
          <cell r="C206" t="str">
            <v>BTM Battery - Li [Capacity]</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row>
        <row r="207">
          <cell r="C207" t="str">
            <v>BTM Battery - Li [Energy]</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row>
        <row r="208">
          <cell r="C208" t="str">
            <v>Flow Battery [Capacity]</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row>
        <row r="209">
          <cell r="C209" t="str">
            <v>Flow Battery [Energy]</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row>
        <row r="210">
          <cell r="C210" t="str">
            <v>Pumped Hydro Storage [Capacity]</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row>
        <row r="211">
          <cell r="C211" t="str">
            <v>Pumped Hydro Storage [Energy]</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row>
        <row r="212">
          <cell r="C212" t="str">
            <v>Geothermal</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row>
        <row r="213">
          <cell r="C213" t="str">
            <v>Biomass</v>
          </cell>
          <cell r="D213">
            <v>31.59</v>
          </cell>
          <cell r="E213">
            <v>31.59</v>
          </cell>
          <cell r="F213">
            <v>31.59</v>
          </cell>
          <cell r="G213">
            <v>31.59</v>
          </cell>
          <cell r="H213">
            <v>31.59</v>
          </cell>
          <cell r="I213">
            <v>31.59</v>
          </cell>
          <cell r="J213">
            <v>31.59</v>
          </cell>
          <cell r="K213">
            <v>31.59</v>
          </cell>
          <cell r="L213">
            <v>31.59</v>
          </cell>
          <cell r="M213">
            <v>31.59</v>
          </cell>
          <cell r="N213">
            <v>31.59</v>
          </cell>
          <cell r="O213">
            <v>31.59</v>
          </cell>
          <cell r="P213">
            <v>31.59</v>
          </cell>
          <cell r="Q213">
            <v>31.59</v>
          </cell>
          <cell r="R213">
            <v>31.59</v>
          </cell>
          <cell r="S213">
            <v>31.59</v>
          </cell>
          <cell r="T213">
            <v>31.59</v>
          </cell>
          <cell r="U213">
            <v>31.59</v>
          </cell>
          <cell r="V213">
            <v>31.59</v>
          </cell>
          <cell r="W213">
            <v>31.59</v>
          </cell>
          <cell r="X213">
            <v>31.59</v>
          </cell>
          <cell r="Y213">
            <v>31.59</v>
          </cell>
          <cell r="Z213">
            <v>31.59</v>
          </cell>
          <cell r="AA213">
            <v>31.59</v>
          </cell>
          <cell r="AB213">
            <v>31.59</v>
          </cell>
          <cell r="AC213">
            <v>31.59</v>
          </cell>
          <cell r="AD213">
            <v>31.59</v>
          </cell>
          <cell r="AE213">
            <v>31.59</v>
          </cell>
          <cell r="AF213">
            <v>31.59</v>
          </cell>
          <cell r="AG213">
            <v>31.59</v>
          </cell>
          <cell r="AH213">
            <v>31.59</v>
          </cell>
          <cell r="AI213">
            <v>31.59</v>
          </cell>
          <cell r="AJ213">
            <v>31.59</v>
          </cell>
          <cell r="AK213">
            <v>31.59</v>
          </cell>
          <cell r="AL213">
            <v>31.59</v>
          </cell>
        </row>
        <row r="214">
          <cell r="C214" t="str">
            <v>Small Hydro</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row>
        <row r="215">
          <cell r="C215" t="str">
            <v>Gas - CCGT</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row>
        <row r="216">
          <cell r="C216" t="str">
            <v>Gas - CT - Frame</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row>
        <row r="217">
          <cell r="C217" t="str">
            <v>Gas - CT - Aero</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row>
        <row r="218">
          <cell r="C218" t="str">
            <v>Solar - Dist</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row>
        <row r="219">
          <cell r="C219" t="str">
            <v>Solar - Commercial</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row>
        <row r="220">
          <cell r="C220" t="str">
            <v>Solar - Tracking</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row>
        <row r="221">
          <cell r="C221" t="str">
            <v>Solar Thermal</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row>
        <row r="222">
          <cell r="C222" t="str">
            <v>Wind - TRG2 (46% CF)</v>
          </cell>
          <cell r="D222">
            <v>-18.93</v>
          </cell>
          <cell r="E222">
            <v>-19.38</v>
          </cell>
          <cell r="F222">
            <v>-20.25</v>
          </cell>
          <cell r="G222">
            <v>-19.82</v>
          </cell>
          <cell r="H222">
            <v>-15.74</v>
          </cell>
          <cell r="I222">
            <v>-11.82</v>
          </cell>
          <cell r="J222">
            <v>-7.91</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row>
        <row r="223">
          <cell r="C223" t="str">
            <v>Wind - TRG5 (41% CF)</v>
          </cell>
          <cell r="D223">
            <v>-18.93</v>
          </cell>
          <cell r="E223">
            <v>-19.38</v>
          </cell>
          <cell r="F223">
            <v>-20.25</v>
          </cell>
          <cell r="G223">
            <v>-19.82</v>
          </cell>
          <cell r="H223">
            <v>-15.74</v>
          </cell>
          <cell r="I223">
            <v>-11.82</v>
          </cell>
          <cell r="J223">
            <v>-7.91</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row>
        <row r="224">
          <cell r="C224" t="str">
            <v>Wind - TRG6 (36% CF)</v>
          </cell>
          <cell r="D224">
            <v>-18.93</v>
          </cell>
          <cell r="E224">
            <v>-19.38</v>
          </cell>
          <cell r="F224">
            <v>-20.25</v>
          </cell>
          <cell r="G224">
            <v>-19.82</v>
          </cell>
          <cell r="H224">
            <v>-15.74</v>
          </cell>
          <cell r="I224">
            <v>-11.82</v>
          </cell>
          <cell r="J224">
            <v>-7.91</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row>
        <row r="225">
          <cell r="C225" t="str">
            <v>Wind - TRG7 (30% CF)</v>
          </cell>
          <cell r="D225">
            <v>-18.93</v>
          </cell>
          <cell r="E225">
            <v>-19.38</v>
          </cell>
          <cell r="F225">
            <v>-20.25</v>
          </cell>
          <cell r="G225">
            <v>-19.82</v>
          </cell>
          <cell r="H225">
            <v>-15.74</v>
          </cell>
          <cell r="I225">
            <v>-11.82</v>
          </cell>
          <cell r="J225">
            <v>-7.91</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row>
        <row r="226">
          <cell r="C226" t="str">
            <v>Floating Offshore Wind - TRG10 (47% CF)</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row>
        <row r="227">
          <cell r="C227" t="str">
            <v>Floating Offshore Wind - TRG6 (52% CF)</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row>
        <row r="228">
          <cell r="C228" t="str">
            <v>Utility-scale Battery - Li [Capacity] - No ITC</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row>
        <row r="229">
          <cell r="C229" t="str">
            <v>Utility-scale Battery - Li [Energy] - No ITC</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row>
        <row r="230">
          <cell r="C230" t="str">
            <v>Utility-scale Battery - Li [Capacity] - ITC</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row>
        <row r="231">
          <cell r="C231" t="str">
            <v>Utility-scale Battery - Li [Energy] - ITC</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row>
        <row r="232">
          <cell r="C232" t="str">
            <v>BTM Battery - Li [Capacity]</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row>
        <row r="233">
          <cell r="C233" t="str">
            <v>BTM Battery - Li [Energy]</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row>
        <row r="234">
          <cell r="C234" t="str">
            <v>Flow Battery [Capacity]</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row>
        <row r="235">
          <cell r="C235" t="str">
            <v>Flow Battery [Energy]</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row>
        <row r="236">
          <cell r="C236" t="str">
            <v>Pumped Hydro Storage [Capacity]</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row>
        <row r="237">
          <cell r="C237" t="str">
            <v>Pumped Hydro Storage [Energy]</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row>
        <row r="238">
          <cell r="C238" t="str">
            <v>Geothermal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row>
        <row r="239">
          <cell r="C239" t="str">
            <v>Biomass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row>
        <row r="240">
          <cell r="C240" t="str">
            <v>Small Hydro</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row>
        <row r="241">
          <cell r="C241" t="str">
            <v>Gas - CCGT</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row>
        <row r="242">
          <cell r="C242" t="str">
            <v>Gas - CT - Frame</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row>
        <row r="243">
          <cell r="C243" t="str">
            <v>Gas - CT - Aero</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row>
        <row r="298">
          <cell r="C298" t="str">
            <v>Solar - Dist</v>
          </cell>
          <cell r="D298">
            <v>248.27999999999994</v>
          </cell>
          <cell r="E298">
            <v>199.80000000000004</v>
          </cell>
          <cell r="F298">
            <v>207.40000000000003</v>
          </cell>
          <cell r="G298">
            <v>189.77999999999997</v>
          </cell>
          <cell r="H298">
            <v>169.95</v>
          </cell>
          <cell r="I298">
            <v>157.88999999999999</v>
          </cell>
          <cell r="J298">
            <v>145.92000000000002</v>
          </cell>
          <cell r="K298">
            <v>138.81</v>
          </cell>
          <cell r="L298">
            <v>170.28</v>
          </cell>
          <cell r="M298">
            <v>166.85</v>
          </cell>
          <cell r="N298">
            <v>163.65000000000003</v>
          </cell>
          <cell r="O298">
            <v>160.26999999999998</v>
          </cell>
          <cell r="P298">
            <v>154.42000000000002</v>
          </cell>
          <cell r="Q298">
            <v>148.41</v>
          </cell>
          <cell r="R298">
            <v>142.43999999999997</v>
          </cell>
          <cell r="S298">
            <v>140.89000000000001</v>
          </cell>
          <cell r="T298">
            <v>139.07</v>
          </cell>
          <cell r="U298">
            <v>137.25</v>
          </cell>
          <cell r="V298">
            <v>135.60999999999999</v>
          </cell>
          <cell r="W298">
            <v>133.88999999999999</v>
          </cell>
          <cell r="X298">
            <v>132.18</v>
          </cell>
          <cell r="Y298">
            <v>130.13</v>
          </cell>
          <cell r="Z298">
            <v>128.35999999999999</v>
          </cell>
          <cell r="AA298">
            <v>126.61000000000001</v>
          </cell>
          <cell r="AB298">
            <v>124.36000000000001</v>
          </cell>
          <cell r="AC298">
            <v>123.59</v>
          </cell>
          <cell r="AD298">
            <v>122.78</v>
          </cell>
          <cell r="AE298">
            <v>121.88000000000001</v>
          </cell>
          <cell r="AF298">
            <v>121.04999999999998</v>
          </cell>
          <cell r="AG298">
            <v>120.19</v>
          </cell>
          <cell r="AH298">
            <v>119.35999999999999</v>
          </cell>
          <cell r="AI298">
            <v>118.53999999999999</v>
          </cell>
          <cell r="AJ298">
            <v>117.59</v>
          </cell>
          <cell r="AK298">
            <v>116.66</v>
          </cell>
          <cell r="AL298">
            <v>115.84</v>
          </cell>
        </row>
        <row r="299">
          <cell r="C299" t="str">
            <v>Solar - Commercial</v>
          </cell>
          <cell r="D299">
            <v>159.83000000000001</v>
          </cell>
          <cell r="E299">
            <v>129.69</v>
          </cell>
          <cell r="F299">
            <v>135.12</v>
          </cell>
          <cell r="G299">
            <v>122.56</v>
          </cell>
          <cell r="H299">
            <v>114.54000000000002</v>
          </cell>
          <cell r="I299">
            <v>110.57000000000001</v>
          </cell>
          <cell r="J299">
            <v>104.13000000000001</v>
          </cell>
          <cell r="K299">
            <v>99.3</v>
          </cell>
          <cell r="L299">
            <v>119.85</v>
          </cell>
          <cell r="M299">
            <v>117.61999999999999</v>
          </cell>
          <cell r="N299">
            <v>115.63</v>
          </cell>
          <cell r="O299">
            <v>113.47</v>
          </cell>
          <cell r="P299">
            <v>109.6</v>
          </cell>
          <cell r="Q299">
            <v>105.57</v>
          </cell>
          <cell r="R299">
            <v>101.58999999999999</v>
          </cell>
          <cell r="S299">
            <v>101.32000000000001</v>
          </cell>
          <cell r="T299">
            <v>100.77000000000001</v>
          </cell>
          <cell r="U299">
            <v>100.26</v>
          </cell>
          <cell r="V299">
            <v>99.929999999999993</v>
          </cell>
          <cell r="W299">
            <v>99.52</v>
          </cell>
          <cell r="X299">
            <v>99.11</v>
          </cell>
          <cell r="Y299">
            <v>98.38000000000001</v>
          </cell>
          <cell r="Z299">
            <v>97.960000000000008</v>
          </cell>
          <cell r="AA299">
            <v>97.56</v>
          </cell>
          <cell r="AB299">
            <v>96.68</v>
          </cell>
          <cell r="AC299">
            <v>96.360000000000014</v>
          </cell>
          <cell r="AD299">
            <v>96</v>
          </cell>
          <cell r="AE299">
            <v>95.56</v>
          </cell>
          <cell r="AF299">
            <v>95.21</v>
          </cell>
          <cell r="AG299">
            <v>94.8</v>
          </cell>
          <cell r="AH299">
            <v>94.43</v>
          </cell>
          <cell r="AI299">
            <v>94.060000000000016</v>
          </cell>
          <cell r="AJ299">
            <v>93.56</v>
          </cell>
          <cell r="AK299">
            <v>93.09</v>
          </cell>
          <cell r="AL299">
            <v>92.720000000000013</v>
          </cell>
        </row>
        <row r="300">
          <cell r="C300" t="str">
            <v>Solar - Tracking</v>
          </cell>
          <cell r="D300">
            <v>116.71999999999998</v>
          </cell>
          <cell r="E300">
            <v>86.820000000000007</v>
          </cell>
          <cell r="F300">
            <v>87.55</v>
          </cell>
          <cell r="G300">
            <v>80.910000000000011</v>
          </cell>
          <cell r="H300">
            <v>76.14</v>
          </cell>
          <cell r="I300">
            <v>73.079999999999984</v>
          </cell>
          <cell r="J300">
            <v>70.199999999999989</v>
          </cell>
          <cell r="K300">
            <v>68.289999999999992</v>
          </cell>
          <cell r="L300">
            <v>82.28</v>
          </cell>
          <cell r="M300">
            <v>82.460000000000008</v>
          </cell>
          <cell r="N300">
            <v>82.86</v>
          </cell>
          <cell r="O300">
            <v>83.199999999999989</v>
          </cell>
          <cell r="P300">
            <v>82.330000000000013</v>
          </cell>
          <cell r="Q300">
            <v>81.34</v>
          </cell>
          <cell r="R300">
            <v>80.37</v>
          </cell>
          <cell r="S300">
            <v>80.22999999999999</v>
          </cell>
          <cell r="T300">
            <v>79.88</v>
          </cell>
          <cell r="U300">
            <v>79.550000000000011</v>
          </cell>
          <cell r="V300">
            <v>79.36999999999999</v>
          </cell>
          <cell r="W300">
            <v>79.11999999999999</v>
          </cell>
          <cell r="X300">
            <v>78.88</v>
          </cell>
          <cell r="Y300">
            <v>78.38000000000001</v>
          </cell>
          <cell r="Z300">
            <v>78.13</v>
          </cell>
          <cell r="AA300">
            <v>77.88</v>
          </cell>
          <cell r="AB300">
            <v>77.27000000000001</v>
          </cell>
          <cell r="AC300">
            <v>76.679999999999993</v>
          </cell>
          <cell r="AD300">
            <v>76.039999999999992</v>
          </cell>
          <cell r="AE300">
            <v>75.339999999999989</v>
          </cell>
          <cell r="AF300">
            <v>74.73</v>
          </cell>
          <cell r="AG300">
            <v>74.05</v>
          </cell>
          <cell r="AH300">
            <v>73.41</v>
          </cell>
          <cell r="AI300">
            <v>72.769999999999982</v>
          </cell>
          <cell r="AJ300">
            <v>72.02000000000001</v>
          </cell>
          <cell r="AK300">
            <v>71.31</v>
          </cell>
          <cell r="AL300">
            <v>70.66</v>
          </cell>
        </row>
        <row r="301">
          <cell r="C301" t="str">
            <v>Solar Thermal</v>
          </cell>
          <cell r="D301">
            <v>649.59</v>
          </cell>
          <cell r="E301">
            <v>637.93999999999994</v>
          </cell>
          <cell r="F301">
            <v>656.17</v>
          </cell>
          <cell r="G301">
            <v>601.63</v>
          </cell>
          <cell r="H301">
            <v>567.28</v>
          </cell>
          <cell r="I301">
            <v>554.16</v>
          </cell>
          <cell r="J301">
            <v>521.92000000000007</v>
          </cell>
          <cell r="K301">
            <v>498.79</v>
          </cell>
          <cell r="L301">
            <v>440.20999999999992</v>
          </cell>
          <cell r="M301">
            <v>435.05</v>
          </cell>
          <cell r="N301">
            <v>430.46999999999997</v>
          </cell>
          <cell r="O301">
            <v>425.49</v>
          </cell>
          <cell r="P301">
            <v>413.86</v>
          </cell>
          <cell r="Q301">
            <v>402.21</v>
          </cell>
          <cell r="R301">
            <v>390.99</v>
          </cell>
          <cell r="S301">
            <v>389.29999999999995</v>
          </cell>
          <cell r="T301">
            <v>386.90000000000003</v>
          </cell>
          <cell r="U301">
            <v>384.56</v>
          </cell>
          <cell r="V301">
            <v>382.65999999999997</v>
          </cell>
          <cell r="W301">
            <v>380.58000000000004</v>
          </cell>
          <cell r="X301">
            <v>378.49</v>
          </cell>
          <cell r="Y301">
            <v>375.58</v>
          </cell>
          <cell r="Z301">
            <v>373.43</v>
          </cell>
          <cell r="AA301">
            <v>371.33</v>
          </cell>
          <cell r="AB301">
            <v>367.86</v>
          </cell>
          <cell r="AC301">
            <v>364.68</v>
          </cell>
          <cell r="AD301">
            <v>361.4</v>
          </cell>
          <cell r="AE301">
            <v>357.92</v>
          </cell>
          <cell r="AF301">
            <v>354.63</v>
          </cell>
          <cell r="AG301">
            <v>351.22999999999996</v>
          </cell>
          <cell r="AH301">
            <v>347.9</v>
          </cell>
          <cell r="AI301">
            <v>344.60999999999996</v>
          </cell>
          <cell r="AJ301">
            <v>340.97999999999996</v>
          </cell>
          <cell r="AK301">
            <v>337.39</v>
          </cell>
          <cell r="AL301">
            <v>334.08</v>
          </cell>
        </row>
        <row r="302">
          <cell r="C302" t="str">
            <v>Wind - TRG2 (46% CF)</v>
          </cell>
          <cell r="D302">
            <v>164.23000000000002</v>
          </cell>
          <cell r="E302">
            <v>167.01</v>
          </cell>
          <cell r="F302">
            <v>176.93</v>
          </cell>
          <cell r="G302">
            <v>169.78</v>
          </cell>
          <cell r="H302">
            <v>163.75</v>
          </cell>
          <cell r="I302">
            <v>159.31</v>
          </cell>
          <cell r="J302">
            <v>155.19999999999999</v>
          </cell>
          <cell r="K302">
            <v>149.05000000000001</v>
          </cell>
          <cell r="L302">
            <v>148.87</v>
          </cell>
          <cell r="M302">
            <v>148.86000000000001</v>
          </cell>
          <cell r="N302">
            <v>149.14999999999998</v>
          </cell>
          <cell r="O302">
            <v>149.41999999999999</v>
          </cell>
          <cell r="P302">
            <v>148.21</v>
          </cell>
          <cell r="Q302">
            <v>146.91000000000003</v>
          </cell>
          <cell r="R302">
            <v>145.68</v>
          </cell>
          <cell r="S302">
            <v>145.1</v>
          </cell>
          <cell r="T302">
            <v>144.32999999999998</v>
          </cell>
          <cell r="U302">
            <v>143.60999999999999</v>
          </cell>
          <cell r="V302">
            <v>143.12</v>
          </cell>
          <cell r="W302">
            <v>142.6</v>
          </cell>
          <cell r="X302">
            <v>142.15</v>
          </cell>
          <cell r="Y302">
            <v>141.44999999999999</v>
          </cell>
          <cell r="Z302">
            <v>141.07</v>
          </cell>
          <cell r="AA302">
            <v>140.77000000000001</v>
          </cell>
          <cell r="AB302">
            <v>140.08000000000001</v>
          </cell>
          <cell r="AC302">
            <v>139.55000000000001</v>
          </cell>
          <cell r="AD302">
            <v>139.03</v>
          </cell>
          <cell r="AE302">
            <v>138.49</v>
          </cell>
          <cell r="AF302">
            <v>138.06</v>
          </cell>
          <cell r="AG302">
            <v>137.66</v>
          </cell>
          <cell r="AH302">
            <v>137.31</v>
          </cell>
          <cell r="AI302">
            <v>137.04</v>
          </cell>
          <cell r="AJ302">
            <v>136.67999999999998</v>
          </cell>
          <cell r="AK302">
            <v>136.39999999999998</v>
          </cell>
          <cell r="AL302">
            <v>136.26999999999998</v>
          </cell>
        </row>
        <row r="303">
          <cell r="C303" t="str">
            <v>Wind - TRG5 (41% CF)</v>
          </cell>
          <cell r="D303">
            <v>166.64</v>
          </cell>
          <cell r="E303">
            <v>169.99</v>
          </cell>
          <cell r="F303">
            <v>180.73</v>
          </cell>
          <cell r="G303">
            <v>173.9</v>
          </cell>
          <cell r="H303">
            <v>168.16</v>
          </cell>
          <cell r="I303">
            <v>164.04</v>
          </cell>
          <cell r="J303">
            <v>160.21</v>
          </cell>
          <cell r="K303">
            <v>154.21</v>
          </cell>
          <cell r="L303">
            <v>154.45000000000002</v>
          </cell>
          <cell r="M303">
            <v>154.86000000000001</v>
          </cell>
          <cell r="N303">
            <v>155.6</v>
          </cell>
          <cell r="O303">
            <v>156.30000000000001</v>
          </cell>
          <cell r="P303">
            <v>155.41999999999999</v>
          </cell>
          <cell r="Q303">
            <v>154.43</v>
          </cell>
          <cell r="R303">
            <v>153.49</v>
          </cell>
          <cell r="S303">
            <v>153.24</v>
          </cell>
          <cell r="T303">
            <v>152.76999999999998</v>
          </cell>
          <cell r="U303">
            <v>152.33999999999997</v>
          </cell>
          <cell r="V303">
            <v>152.14000000000001</v>
          </cell>
          <cell r="W303">
            <v>151.9</v>
          </cell>
          <cell r="X303">
            <v>151.72000000000003</v>
          </cell>
          <cell r="Y303">
            <v>151.24</v>
          </cell>
          <cell r="Z303">
            <v>151.1</v>
          </cell>
          <cell r="AA303">
            <v>151.03</v>
          </cell>
          <cell r="AB303">
            <v>150.52000000000001</v>
          </cell>
          <cell r="AC303">
            <v>150.16</v>
          </cell>
          <cell r="AD303">
            <v>149.80000000000001</v>
          </cell>
          <cell r="AE303">
            <v>149.38999999999999</v>
          </cell>
          <cell r="AF303">
            <v>149.09</v>
          </cell>
          <cell r="AG303">
            <v>148.79999999999998</v>
          </cell>
          <cell r="AH303">
            <v>148.55000000000001</v>
          </cell>
          <cell r="AI303">
            <v>148.38</v>
          </cell>
          <cell r="AJ303">
            <v>148.07</v>
          </cell>
          <cell r="AK303">
            <v>147.83999999999997</v>
          </cell>
          <cell r="AL303">
            <v>147.76</v>
          </cell>
        </row>
        <row r="304">
          <cell r="C304" t="str">
            <v>Wind - TRG6 (36% CF)</v>
          </cell>
          <cell r="D304">
            <v>160.47999999999999</v>
          </cell>
          <cell r="E304">
            <v>164.63</v>
          </cell>
          <cell r="F304">
            <v>176.57</v>
          </cell>
          <cell r="G304">
            <v>169.89999999999998</v>
          </cell>
          <cell r="H304">
            <v>164.44</v>
          </cell>
          <cell r="I304">
            <v>160.66</v>
          </cell>
          <cell r="J304">
            <v>157.18</v>
          </cell>
          <cell r="K304">
            <v>151.35</v>
          </cell>
          <cell r="L304">
            <v>152.05000000000001</v>
          </cell>
          <cell r="M304">
            <v>152.94999999999999</v>
          </cell>
          <cell r="N304">
            <v>154.19</v>
          </cell>
          <cell r="O304">
            <v>155.38999999999999</v>
          </cell>
          <cell r="P304">
            <v>154.9</v>
          </cell>
          <cell r="Q304">
            <v>154.26</v>
          </cell>
          <cell r="R304">
            <v>153.68</v>
          </cell>
          <cell r="S304">
            <v>153.82</v>
          </cell>
          <cell r="T304">
            <v>153.69</v>
          </cell>
          <cell r="U304">
            <v>153.6</v>
          </cell>
          <cell r="V304">
            <v>153.75</v>
          </cell>
          <cell r="W304">
            <v>153.85</v>
          </cell>
          <cell r="X304">
            <v>153.99</v>
          </cell>
          <cell r="Y304">
            <v>153.76999999999998</v>
          </cell>
          <cell r="Z304">
            <v>153.94</v>
          </cell>
          <cell r="AA304">
            <v>154.16000000000003</v>
          </cell>
          <cell r="AB304">
            <v>153.88</v>
          </cell>
          <cell r="AC304">
            <v>153.74</v>
          </cell>
          <cell r="AD304">
            <v>153.58000000000001</v>
          </cell>
          <cell r="AE304">
            <v>153.36000000000001</v>
          </cell>
          <cell r="AF304">
            <v>153.24</v>
          </cell>
          <cell r="AG304">
            <v>153.11000000000001</v>
          </cell>
          <cell r="AH304">
            <v>153.01999999999998</v>
          </cell>
          <cell r="AI304">
            <v>152.99</v>
          </cell>
          <cell r="AJ304">
            <v>152.79</v>
          </cell>
          <cell r="AK304">
            <v>152.66999999999999</v>
          </cell>
          <cell r="AL304">
            <v>152.67999999999998</v>
          </cell>
        </row>
        <row r="305">
          <cell r="C305" t="str">
            <v>Wind - TRG7 (30% CF)</v>
          </cell>
          <cell r="D305">
            <v>163.57999999999998</v>
          </cell>
          <cell r="E305">
            <v>168.26</v>
          </cell>
          <cell r="F305">
            <v>181</v>
          </cell>
          <cell r="G305">
            <v>174.53999999999996</v>
          </cell>
          <cell r="H305">
            <v>169.29000000000002</v>
          </cell>
          <cell r="I305">
            <v>165.74</v>
          </cell>
          <cell r="J305">
            <v>162.48000000000002</v>
          </cell>
          <cell r="K305">
            <v>156.72</v>
          </cell>
          <cell r="L305">
            <v>157.79000000000002</v>
          </cell>
          <cell r="M305">
            <v>159.06</v>
          </cell>
          <cell r="N305">
            <v>160.69</v>
          </cell>
          <cell r="O305">
            <v>162.28</v>
          </cell>
          <cell r="P305">
            <v>162.06</v>
          </cell>
          <cell r="Q305">
            <v>161.68</v>
          </cell>
          <cell r="R305">
            <v>161.35</v>
          </cell>
          <cell r="S305">
            <v>161.76</v>
          </cell>
          <cell r="T305">
            <v>161.88999999999999</v>
          </cell>
          <cell r="U305">
            <v>162.05000000000001</v>
          </cell>
          <cell r="V305">
            <v>162.45000000000002</v>
          </cell>
          <cell r="W305">
            <v>162.79</v>
          </cell>
          <cell r="X305">
            <v>163.15</v>
          </cell>
          <cell r="Y305">
            <v>163.13</v>
          </cell>
          <cell r="Z305">
            <v>163.5</v>
          </cell>
          <cell r="AA305">
            <v>163.93</v>
          </cell>
          <cell r="AB305">
            <v>163.77999999999997</v>
          </cell>
          <cell r="AC305">
            <v>163.79000000000002</v>
          </cell>
          <cell r="AD305">
            <v>163.77000000000001</v>
          </cell>
          <cell r="AE305">
            <v>163.65</v>
          </cell>
          <cell r="AF305">
            <v>163.65</v>
          </cell>
          <cell r="AG305">
            <v>163.61000000000001</v>
          </cell>
          <cell r="AH305">
            <v>163.60999999999999</v>
          </cell>
          <cell r="AI305">
            <v>163.66000000000003</v>
          </cell>
          <cell r="AJ305">
            <v>163.51</v>
          </cell>
          <cell r="AK305">
            <v>163.41999999999999</v>
          </cell>
          <cell r="AL305">
            <v>163.47999999999999</v>
          </cell>
        </row>
        <row r="306">
          <cell r="C306" t="str">
            <v>Floating Offshore Wind - TRG10 (47% CF)</v>
          </cell>
          <cell r="D306">
            <v>448.10999999999996</v>
          </cell>
          <cell r="E306">
            <v>446.67</v>
          </cell>
          <cell r="F306">
            <v>448.28999999999996</v>
          </cell>
          <cell r="G306">
            <v>405.84</v>
          </cell>
          <cell r="H306">
            <v>363.94999999999993</v>
          </cell>
          <cell r="I306">
            <v>369.76</v>
          </cell>
          <cell r="J306">
            <v>375.64000000000004</v>
          </cell>
          <cell r="K306">
            <v>370.15</v>
          </cell>
          <cell r="L306">
            <v>418.44</v>
          </cell>
          <cell r="M306">
            <v>408.86</v>
          </cell>
          <cell r="N306">
            <v>400.37</v>
          </cell>
          <cell r="O306">
            <v>391.67</v>
          </cell>
          <cell r="P306">
            <v>377.14000000000004</v>
          </cell>
          <cell r="Q306">
            <v>362.91</v>
          </cell>
          <cell r="R306">
            <v>349.45000000000005</v>
          </cell>
          <cell r="S306">
            <v>337.67</v>
          </cell>
          <cell r="T306">
            <v>325.71000000000004</v>
          </cell>
          <cell r="U306">
            <v>314.22999999999996</v>
          </cell>
          <cell r="V306">
            <v>303.73</v>
          </cell>
          <cell r="W306">
            <v>293.59000000000003</v>
          </cell>
          <cell r="X306">
            <v>283.84000000000003</v>
          </cell>
          <cell r="Y306">
            <v>273.74</v>
          </cell>
          <cell r="Z306">
            <v>264.73</v>
          </cell>
          <cell r="AA306">
            <v>256.08999999999997</v>
          </cell>
          <cell r="AB306">
            <v>246.89999999999998</v>
          </cell>
          <cell r="AC306">
            <v>240</v>
          </cell>
          <cell r="AD306">
            <v>233.28</v>
          </cell>
          <cell r="AE306">
            <v>226.67000000000002</v>
          </cell>
          <cell r="AF306">
            <v>220.45</v>
          </cell>
          <cell r="AG306">
            <v>214.37</v>
          </cell>
          <cell r="AH306">
            <v>208.57000000000002</v>
          </cell>
          <cell r="AI306">
            <v>203.03</v>
          </cell>
          <cell r="AJ306">
            <v>197.45</v>
          </cell>
          <cell r="AK306">
            <v>192.10999999999999</v>
          </cell>
          <cell r="AL306">
            <v>187.03</v>
          </cell>
        </row>
        <row r="307">
          <cell r="C307" t="str">
            <v>Floating Offshore Wind - TRG6 (52% CF)</v>
          </cell>
          <cell r="D307">
            <v>429.15000000000003</v>
          </cell>
          <cell r="E307">
            <v>427.76999999999992</v>
          </cell>
          <cell r="F307">
            <v>428.96000000000004</v>
          </cell>
          <cell r="G307">
            <v>388.50000000000006</v>
          </cell>
          <cell r="H307">
            <v>348.65</v>
          </cell>
          <cell r="I307">
            <v>353.71</v>
          </cell>
          <cell r="J307">
            <v>358.84000000000003</v>
          </cell>
          <cell r="K307">
            <v>353.26</v>
          </cell>
          <cell r="L307">
            <v>398.17</v>
          </cell>
          <cell r="M307">
            <v>388.82000000000005</v>
          </cell>
          <cell r="N307">
            <v>380.5</v>
          </cell>
          <cell r="O307">
            <v>372</v>
          </cell>
          <cell r="P307">
            <v>358.03000000000003</v>
          </cell>
          <cell r="Q307">
            <v>344.37</v>
          </cell>
          <cell r="R307">
            <v>331.44000000000005</v>
          </cell>
          <cell r="S307">
            <v>320.10000000000002</v>
          </cell>
          <cell r="T307">
            <v>308.61</v>
          </cell>
          <cell r="U307">
            <v>297.58</v>
          </cell>
          <cell r="V307">
            <v>287.48</v>
          </cell>
          <cell r="W307">
            <v>277.73</v>
          </cell>
          <cell r="X307">
            <v>268.35000000000002</v>
          </cell>
          <cell r="Y307">
            <v>258.67</v>
          </cell>
          <cell r="Z307">
            <v>250.02</v>
          </cell>
          <cell r="AA307">
            <v>241.72</v>
          </cell>
          <cell r="AB307">
            <v>232.91</v>
          </cell>
          <cell r="AC307">
            <v>226.26000000000002</v>
          </cell>
          <cell r="AD307">
            <v>219.79</v>
          </cell>
          <cell r="AE307">
            <v>213.42000000000002</v>
          </cell>
          <cell r="AF307">
            <v>207.43</v>
          </cell>
          <cell r="AG307">
            <v>201.57999999999998</v>
          </cell>
          <cell r="AH307">
            <v>195.99</v>
          </cell>
          <cell r="AI307">
            <v>190.66</v>
          </cell>
          <cell r="AJ307">
            <v>185.29</v>
          </cell>
          <cell r="AK307">
            <v>180.16</v>
          </cell>
          <cell r="AL307">
            <v>175.28</v>
          </cell>
        </row>
        <row r="308">
          <cell r="C308" t="str">
            <v>Utility-scale Battery - Li [Capacity] - No ITC</v>
          </cell>
          <cell r="D308">
            <v>29.950000000000003</v>
          </cell>
          <cell r="E308">
            <v>29.8</v>
          </cell>
          <cell r="F308">
            <v>30.72</v>
          </cell>
          <cell r="G308">
            <v>26.52</v>
          </cell>
          <cell r="H308">
            <v>23.07</v>
          </cell>
          <cell r="I308">
            <v>20.48</v>
          </cell>
          <cell r="J308">
            <v>18.259999999999998</v>
          </cell>
          <cell r="K308">
            <v>15.75</v>
          </cell>
          <cell r="L308">
            <v>14.240000000000002</v>
          </cell>
          <cell r="M308">
            <v>13.24</v>
          </cell>
          <cell r="N308">
            <v>12.440000000000001</v>
          </cell>
          <cell r="O308">
            <v>11.790000000000001</v>
          </cell>
          <cell r="P308">
            <v>11.239999999999998</v>
          </cell>
          <cell r="Q308">
            <v>10.790000000000001</v>
          </cell>
          <cell r="R308">
            <v>10.49</v>
          </cell>
          <cell r="S308">
            <v>10.290000000000001</v>
          </cell>
          <cell r="T308">
            <v>10.15</v>
          </cell>
          <cell r="U308">
            <v>10.02</v>
          </cell>
          <cell r="V308">
            <v>9.9</v>
          </cell>
          <cell r="W308">
            <v>9.7800000000000011</v>
          </cell>
          <cell r="X308">
            <v>9.7200000000000006</v>
          </cell>
          <cell r="Y308">
            <v>9.6100000000000012</v>
          </cell>
          <cell r="Z308">
            <v>9.56</v>
          </cell>
          <cell r="AA308">
            <v>9.49</v>
          </cell>
          <cell r="AB308">
            <v>9.379999999999999</v>
          </cell>
          <cell r="AC308">
            <v>9.2999999999999989</v>
          </cell>
          <cell r="AD308">
            <v>9.2199999999999989</v>
          </cell>
          <cell r="AE308">
            <v>9.14</v>
          </cell>
          <cell r="AF308">
            <v>9.06</v>
          </cell>
          <cell r="AG308">
            <v>8.9699999999999989</v>
          </cell>
          <cell r="AH308">
            <v>8.89</v>
          </cell>
          <cell r="AI308">
            <v>8.81</v>
          </cell>
          <cell r="AJ308">
            <v>8.6999999999999993</v>
          </cell>
          <cell r="AK308">
            <v>8.61</v>
          </cell>
          <cell r="AL308">
            <v>8.52</v>
          </cell>
        </row>
        <row r="309">
          <cell r="C309" t="str">
            <v>Utility-scale Battery - Li [Energy] - No ITC</v>
          </cell>
          <cell r="D309">
            <v>58.129999999999995</v>
          </cell>
          <cell r="E309">
            <v>57.92</v>
          </cell>
          <cell r="F309">
            <v>59.19</v>
          </cell>
          <cell r="G309">
            <v>52.06</v>
          </cell>
          <cell r="H309">
            <v>46.04</v>
          </cell>
          <cell r="I309">
            <v>41.34</v>
          </cell>
          <cell r="J309">
            <v>37.22</v>
          </cell>
          <cell r="K309">
            <v>32.78</v>
          </cell>
          <cell r="L309">
            <v>29.89</v>
          </cell>
          <cell r="M309">
            <v>27.86</v>
          </cell>
          <cell r="N309">
            <v>26.22</v>
          </cell>
          <cell r="O309">
            <v>24.869999999999997</v>
          </cell>
          <cell r="P309">
            <v>23.759999999999998</v>
          </cell>
          <cell r="Q309">
            <v>22.86</v>
          </cell>
          <cell r="R309">
            <v>22.240000000000002</v>
          </cell>
          <cell r="S309">
            <v>21.83</v>
          </cell>
          <cell r="T309">
            <v>21.56</v>
          </cell>
          <cell r="U309">
            <v>21.29</v>
          </cell>
          <cell r="V309">
            <v>21.06</v>
          </cell>
          <cell r="W309">
            <v>20.830000000000002</v>
          </cell>
          <cell r="X309">
            <v>20.67</v>
          </cell>
          <cell r="Y309">
            <v>20.45</v>
          </cell>
          <cell r="Z309">
            <v>20.29</v>
          </cell>
          <cell r="AA309">
            <v>20.130000000000003</v>
          </cell>
          <cell r="AB309">
            <v>19.919999999999998</v>
          </cell>
          <cell r="AC309">
            <v>19.739999999999998</v>
          </cell>
          <cell r="AD309">
            <v>19.559999999999999</v>
          </cell>
          <cell r="AE309">
            <v>19.37</v>
          </cell>
          <cell r="AF309">
            <v>19.2</v>
          </cell>
          <cell r="AG309">
            <v>19.02</v>
          </cell>
          <cell r="AH309">
            <v>18.830000000000002</v>
          </cell>
          <cell r="AI309">
            <v>18.64</v>
          </cell>
          <cell r="AJ309">
            <v>18.440000000000001</v>
          </cell>
          <cell r="AK309">
            <v>18.239999999999998</v>
          </cell>
          <cell r="AL309">
            <v>18.07</v>
          </cell>
        </row>
        <row r="310">
          <cell r="C310" t="str">
            <v>Utility-scale Battery - Li [Capacity] - ITC</v>
          </cell>
          <cell r="D310">
            <v>6.2199999999999989</v>
          </cell>
          <cell r="E310">
            <v>6.1899999999999995</v>
          </cell>
          <cell r="F310">
            <v>6.35</v>
          </cell>
          <cell r="G310">
            <v>5.48</v>
          </cell>
          <cell r="H310">
            <v>4.8100000000000005</v>
          </cell>
          <cell r="I310">
            <v>4.29</v>
          </cell>
          <cell r="J310">
            <v>3.8200000000000003</v>
          </cell>
          <cell r="K310">
            <v>3.3099999999999996</v>
          </cell>
          <cell r="L310">
            <v>3.7199999999999998</v>
          </cell>
          <cell r="M310">
            <v>3.4400000000000004</v>
          </cell>
          <cell r="N310">
            <v>3.24</v>
          </cell>
          <cell r="O310">
            <v>3.05</v>
          </cell>
          <cell r="P310">
            <v>2.89</v>
          </cell>
          <cell r="Q310">
            <v>2.7399999999999998</v>
          </cell>
          <cell r="R310">
            <v>2.64</v>
          </cell>
          <cell r="S310">
            <v>2.5999999999999996</v>
          </cell>
          <cell r="T310">
            <v>2.56</v>
          </cell>
          <cell r="U310">
            <v>2.5399999999999996</v>
          </cell>
          <cell r="V310">
            <v>2.5099999999999998</v>
          </cell>
          <cell r="W310">
            <v>2.48</v>
          </cell>
          <cell r="X310">
            <v>2.4699999999999998</v>
          </cell>
          <cell r="Y310">
            <v>2.44</v>
          </cell>
          <cell r="Z310">
            <v>2.4199999999999995</v>
          </cell>
          <cell r="AA310">
            <v>2.4099999999999997</v>
          </cell>
          <cell r="AB310">
            <v>2.38</v>
          </cell>
          <cell r="AC310">
            <v>2.35</v>
          </cell>
          <cell r="AD310">
            <v>2.33</v>
          </cell>
          <cell r="AE310">
            <v>2.31</v>
          </cell>
          <cell r="AF310">
            <v>2.29</v>
          </cell>
          <cell r="AG310">
            <v>2.2599999999999998</v>
          </cell>
          <cell r="AH310">
            <v>2.25</v>
          </cell>
          <cell r="AI310">
            <v>2.2299999999999995</v>
          </cell>
          <cell r="AJ310">
            <v>2.1900000000000004</v>
          </cell>
          <cell r="AK310">
            <v>2.1800000000000002</v>
          </cell>
          <cell r="AL310">
            <v>2.16</v>
          </cell>
        </row>
        <row r="311">
          <cell r="C311" t="str">
            <v>Utility-scale Battery - Li [Energy] - ITC</v>
          </cell>
          <cell r="D311">
            <v>45.84</v>
          </cell>
          <cell r="E311">
            <v>45.71</v>
          </cell>
          <cell r="F311">
            <v>46.55</v>
          </cell>
          <cell r="G311">
            <v>40.89</v>
          </cell>
          <cell r="H311">
            <v>36.4</v>
          </cell>
          <cell r="I311">
            <v>32.83</v>
          </cell>
          <cell r="J311">
            <v>29.47</v>
          </cell>
          <cell r="K311">
            <v>26.05</v>
          </cell>
          <cell r="L311">
            <v>27.590000000000003</v>
          </cell>
          <cell r="M311">
            <v>25.669999999999998</v>
          </cell>
          <cell r="N311">
            <v>24.08</v>
          </cell>
          <cell r="O311">
            <v>22.76</v>
          </cell>
          <cell r="P311">
            <v>21.65</v>
          </cell>
          <cell r="Q311">
            <v>20.720000000000002</v>
          </cell>
          <cell r="R311">
            <v>20</v>
          </cell>
          <cell r="S311">
            <v>19.64</v>
          </cell>
          <cell r="T311">
            <v>19.420000000000002</v>
          </cell>
          <cell r="U311">
            <v>19.190000000000001</v>
          </cell>
          <cell r="V311">
            <v>18.989999999999998</v>
          </cell>
          <cell r="W311">
            <v>18.8</v>
          </cell>
          <cell r="X311">
            <v>18.64</v>
          </cell>
          <cell r="Y311">
            <v>18.45</v>
          </cell>
          <cell r="Z311">
            <v>18.310000000000002</v>
          </cell>
          <cell r="AA311">
            <v>18.149999999999999</v>
          </cell>
          <cell r="AB311">
            <v>17.97</v>
          </cell>
          <cell r="AC311">
            <v>17.79</v>
          </cell>
          <cell r="AD311">
            <v>17.63</v>
          </cell>
          <cell r="AE311">
            <v>17.46</v>
          </cell>
          <cell r="AF311">
            <v>17.309999999999999</v>
          </cell>
          <cell r="AG311">
            <v>17.13</v>
          </cell>
          <cell r="AH311">
            <v>16.96</v>
          </cell>
          <cell r="AI311">
            <v>16.8</v>
          </cell>
          <cell r="AJ311">
            <v>16.61</v>
          </cell>
          <cell r="AK311">
            <v>16.439999999999998</v>
          </cell>
          <cell r="AL311">
            <v>16.28</v>
          </cell>
        </row>
        <row r="312">
          <cell r="C312" t="str">
            <v>BTM Battery - Li [Capacity]</v>
          </cell>
          <cell r="D312">
            <v>61.759999999999991</v>
          </cell>
          <cell r="E312">
            <v>61.569999999999993</v>
          </cell>
          <cell r="F312">
            <v>62.69</v>
          </cell>
          <cell r="G312">
            <v>55.61</v>
          </cell>
          <cell r="H312">
            <v>49.5</v>
          </cell>
          <cell r="I312">
            <v>44.62</v>
          </cell>
          <cell r="J312">
            <v>40.379999999999995</v>
          </cell>
          <cell r="K312">
            <v>35.86</v>
          </cell>
          <cell r="L312">
            <v>32.880000000000003</v>
          </cell>
          <cell r="M312">
            <v>30.8</v>
          </cell>
          <cell r="N312">
            <v>29.16</v>
          </cell>
          <cell r="O312">
            <v>27.88</v>
          </cell>
          <cell r="P312">
            <v>26.89</v>
          </cell>
          <cell r="Q312">
            <v>26.169999999999998</v>
          </cell>
          <cell r="R312">
            <v>25.82</v>
          </cell>
          <cell r="S312">
            <v>25.560000000000002</v>
          </cell>
          <cell r="T312">
            <v>25.249999999999996</v>
          </cell>
          <cell r="U312">
            <v>24.939999999999998</v>
          </cell>
          <cell r="V312">
            <v>24.660000000000004</v>
          </cell>
          <cell r="W312">
            <v>24.389999999999997</v>
          </cell>
          <cell r="X312">
            <v>24.19</v>
          </cell>
          <cell r="Y312">
            <v>23.939999999999998</v>
          </cell>
          <cell r="Z312">
            <v>23.75</v>
          </cell>
          <cell r="AA312">
            <v>23.55</v>
          </cell>
          <cell r="AB312">
            <v>23.290000000000003</v>
          </cell>
          <cell r="AC312">
            <v>23.08</v>
          </cell>
          <cell r="AD312">
            <v>22.88</v>
          </cell>
          <cell r="AE312">
            <v>22.66</v>
          </cell>
          <cell r="AF312">
            <v>22.45</v>
          </cell>
          <cell r="AG312">
            <v>22.240000000000002</v>
          </cell>
          <cell r="AH312">
            <v>22.03</v>
          </cell>
          <cell r="AI312">
            <v>21.8</v>
          </cell>
          <cell r="AJ312">
            <v>21.57</v>
          </cell>
          <cell r="AK312">
            <v>21.35</v>
          </cell>
          <cell r="AL312">
            <v>21.13</v>
          </cell>
        </row>
        <row r="313">
          <cell r="C313" t="str">
            <v>BTM Battery - Li [Energy]</v>
          </cell>
          <cell r="D313">
            <v>169.85000000000002</v>
          </cell>
          <cell r="E313">
            <v>169.43</v>
          </cell>
          <cell r="F313">
            <v>171.93</v>
          </cell>
          <cell r="G313">
            <v>153.57</v>
          </cell>
          <cell r="H313">
            <v>137.60000000000002</v>
          </cell>
          <cell r="I313">
            <v>124.54</v>
          </cell>
          <cell r="J313">
            <v>113.08000000000001</v>
          </cell>
          <cell r="K313">
            <v>101.17</v>
          </cell>
          <cell r="L313">
            <v>92.99</v>
          </cell>
          <cell r="M313">
            <v>87.13</v>
          </cell>
          <cell r="N313">
            <v>82.5</v>
          </cell>
          <cell r="O313">
            <v>78.86</v>
          </cell>
          <cell r="P313">
            <v>76.069999999999993</v>
          </cell>
          <cell r="Q313">
            <v>74.069999999999993</v>
          </cell>
          <cell r="R313">
            <v>72.97</v>
          </cell>
          <cell r="S313">
            <v>72.28</v>
          </cell>
          <cell r="T313">
            <v>71.41</v>
          </cell>
          <cell r="U313">
            <v>70.570000000000007</v>
          </cell>
          <cell r="V313">
            <v>69.83</v>
          </cell>
          <cell r="W313">
            <v>69.070000000000007</v>
          </cell>
          <cell r="X313">
            <v>68.460000000000008</v>
          </cell>
          <cell r="Y313">
            <v>67.760000000000005</v>
          </cell>
          <cell r="Z313">
            <v>67.19</v>
          </cell>
          <cell r="AA313">
            <v>66.599999999999994</v>
          </cell>
          <cell r="AB313">
            <v>65.91</v>
          </cell>
          <cell r="AC313">
            <v>65.289999999999992</v>
          </cell>
          <cell r="AD313">
            <v>64.710000000000008</v>
          </cell>
          <cell r="AE313">
            <v>64.06</v>
          </cell>
          <cell r="AF313">
            <v>63.460000000000008</v>
          </cell>
          <cell r="AG313">
            <v>62.86</v>
          </cell>
          <cell r="AH313">
            <v>62.230000000000004</v>
          </cell>
          <cell r="AI313">
            <v>61.61999999999999</v>
          </cell>
          <cell r="AJ313">
            <v>60.96</v>
          </cell>
          <cell r="AK313">
            <v>60.320000000000007</v>
          </cell>
          <cell r="AL313">
            <v>59.730000000000004</v>
          </cell>
        </row>
        <row r="314">
          <cell r="C314" t="str">
            <v>Flow Battery [Capacity]</v>
          </cell>
          <cell r="D314">
            <v>171.44</v>
          </cell>
          <cell r="E314">
            <v>170.49</v>
          </cell>
          <cell r="F314">
            <v>176.19</v>
          </cell>
          <cell r="G314">
            <v>156.37</v>
          </cell>
          <cell r="H314">
            <v>139.66</v>
          </cell>
          <cell r="I314">
            <v>127.61</v>
          </cell>
          <cell r="J314">
            <v>117.17</v>
          </cell>
          <cell r="K314">
            <v>103.68</v>
          </cell>
          <cell r="L314">
            <v>98.679999999999993</v>
          </cell>
          <cell r="M314">
            <v>94.570000000000007</v>
          </cell>
          <cell r="N314">
            <v>91.38</v>
          </cell>
          <cell r="O314">
            <v>88.72</v>
          </cell>
          <cell r="P314">
            <v>86.56</v>
          </cell>
          <cell r="Q314">
            <v>84.81</v>
          </cell>
          <cell r="R314">
            <v>84.3</v>
          </cell>
          <cell r="S314">
            <v>84.24</v>
          </cell>
          <cell r="T314">
            <v>84.35</v>
          </cell>
          <cell r="U314">
            <v>84.45</v>
          </cell>
          <cell r="V314">
            <v>84.8</v>
          </cell>
          <cell r="W314">
            <v>85.12</v>
          </cell>
          <cell r="X314">
            <v>85.44</v>
          </cell>
          <cell r="Y314">
            <v>85.34</v>
          </cell>
          <cell r="Z314">
            <v>85.62</v>
          </cell>
          <cell r="AA314">
            <v>85.91</v>
          </cell>
          <cell r="AB314">
            <v>85.86</v>
          </cell>
          <cell r="AC314">
            <v>86</v>
          </cell>
          <cell r="AD314">
            <v>86.12</v>
          </cell>
          <cell r="AE314">
            <v>86.149999999999991</v>
          </cell>
          <cell r="AF314">
            <v>86.289999999999992</v>
          </cell>
          <cell r="AG314">
            <v>86.33</v>
          </cell>
          <cell r="AH314">
            <v>86.39</v>
          </cell>
          <cell r="AI314">
            <v>86.45</v>
          </cell>
          <cell r="AJ314">
            <v>86.36</v>
          </cell>
          <cell r="AK314">
            <v>86.289999999999992</v>
          </cell>
          <cell r="AL314">
            <v>86.34</v>
          </cell>
        </row>
        <row r="315">
          <cell r="C315" t="str">
            <v>Flow Battery [Energy]</v>
          </cell>
          <cell r="D315">
            <v>30.7</v>
          </cell>
          <cell r="E315">
            <v>30.529999999999998</v>
          </cell>
          <cell r="F315">
            <v>31.549999999999997</v>
          </cell>
          <cell r="G315">
            <v>28</v>
          </cell>
          <cell r="H315">
            <v>25.01</v>
          </cell>
          <cell r="I315">
            <v>22.85</v>
          </cell>
          <cell r="J315">
            <v>20.98</v>
          </cell>
          <cell r="K315">
            <v>18.559999999999999</v>
          </cell>
          <cell r="L315">
            <v>16.809999999999999</v>
          </cell>
          <cell r="M315">
            <v>16.02</v>
          </cell>
          <cell r="N315">
            <v>15.389999999999999</v>
          </cell>
          <cell r="O315">
            <v>14.860000000000001</v>
          </cell>
          <cell r="P315">
            <v>14.43</v>
          </cell>
          <cell r="Q315">
            <v>14.06</v>
          </cell>
          <cell r="R315">
            <v>13.78</v>
          </cell>
          <cell r="S315">
            <v>13.6</v>
          </cell>
          <cell r="T315">
            <v>13.46</v>
          </cell>
          <cell r="U315">
            <v>13.33</v>
          </cell>
          <cell r="V315">
            <v>13.25</v>
          </cell>
          <cell r="W315">
            <v>13.15</v>
          </cell>
          <cell r="X315">
            <v>13.19</v>
          </cell>
          <cell r="Y315">
            <v>13.19</v>
          </cell>
          <cell r="Z315">
            <v>13.25</v>
          </cell>
          <cell r="AA315">
            <v>13.290000000000001</v>
          </cell>
          <cell r="AB315">
            <v>13.27</v>
          </cell>
          <cell r="AC315">
            <v>13.28</v>
          </cell>
          <cell r="AD315">
            <v>13.33</v>
          </cell>
          <cell r="AE315">
            <v>13.33</v>
          </cell>
          <cell r="AF315">
            <v>13.35</v>
          </cell>
          <cell r="AG315">
            <v>13.370000000000001</v>
          </cell>
          <cell r="AH315">
            <v>13.370000000000001</v>
          </cell>
          <cell r="AI315">
            <v>13.36</v>
          </cell>
          <cell r="AJ315">
            <v>13.34</v>
          </cell>
          <cell r="AK315">
            <v>13.32</v>
          </cell>
          <cell r="AL315">
            <v>13.32</v>
          </cell>
        </row>
        <row r="316">
          <cell r="C316" t="str">
            <v>Pumped Hydro Storage [Capacity]</v>
          </cell>
          <cell r="D316">
            <v>138.97</v>
          </cell>
          <cell r="E316">
            <v>137.88</v>
          </cell>
          <cell r="F316">
            <v>144.38</v>
          </cell>
          <cell r="G316">
            <v>131.86000000000001</v>
          </cell>
          <cell r="H316">
            <v>120.56</v>
          </cell>
          <cell r="I316">
            <v>113.72</v>
          </cell>
          <cell r="J316">
            <v>108.57000000000001</v>
          </cell>
          <cell r="K316">
            <v>97.63</v>
          </cell>
          <cell r="L316">
            <v>97.690000000000012</v>
          </cell>
          <cell r="M316">
            <v>97.95</v>
          </cell>
          <cell r="N316">
            <v>98.61</v>
          </cell>
          <cell r="O316">
            <v>99.1</v>
          </cell>
          <cell r="P316">
            <v>99.44</v>
          </cell>
          <cell r="Q316">
            <v>99.53</v>
          </cell>
          <cell r="R316">
            <v>100.27000000000001</v>
          </cell>
          <cell r="S316">
            <v>101.00999999999999</v>
          </cell>
          <cell r="T316">
            <v>101.17999999999999</v>
          </cell>
          <cell r="U316">
            <v>101.35</v>
          </cell>
          <cell r="V316">
            <v>101.96</v>
          </cell>
          <cell r="W316">
            <v>102.52</v>
          </cell>
          <cell r="X316">
            <v>103.06</v>
          </cell>
          <cell r="Y316">
            <v>102.87</v>
          </cell>
          <cell r="Z316">
            <v>103.36</v>
          </cell>
          <cell r="AA316">
            <v>103.86</v>
          </cell>
          <cell r="AB316">
            <v>103.77</v>
          </cell>
          <cell r="AC316">
            <v>104.03</v>
          </cell>
          <cell r="AD316">
            <v>104.24000000000001</v>
          </cell>
          <cell r="AE316">
            <v>104.28999999999999</v>
          </cell>
          <cell r="AF316">
            <v>104.53</v>
          </cell>
          <cell r="AG316">
            <v>104.6</v>
          </cell>
          <cell r="AH316">
            <v>104.71000000000001</v>
          </cell>
          <cell r="AI316">
            <v>104.82</v>
          </cell>
          <cell r="AJ316">
            <v>104.66</v>
          </cell>
          <cell r="AK316">
            <v>104.53999999999999</v>
          </cell>
          <cell r="AL316">
            <v>104.62</v>
          </cell>
        </row>
        <row r="317">
          <cell r="C317" t="str">
            <v>Pumped Hydro Storage [Energy]</v>
          </cell>
          <cell r="D317">
            <v>12.61</v>
          </cell>
          <cell r="E317">
            <v>12.5</v>
          </cell>
          <cell r="F317">
            <v>13.15</v>
          </cell>
          <cell r="G317">
            <v>11.9</v>
          </cell>
          <cell r="H317">
            <v>10.78</v>
          </cell>
          <cell r="I317">
            <v>10.1</v>
          </cell>
          <cell r="J317">
            <v>9.59</v>
          </cell>
          <cell r="K317">
            <v>8.5</v>
          </cell>
          <cell r="L317">
            <v>8.5</v>
          </cell>
          <cell r="M317">
            <v>8.5299999999999994</v>
          </cell>
          <cell r="N317">
            <v>8.59</v>
          </cell>
          <cell r="O317">
            <v>8.6300000000000008</v>
          </cell>
          <cell r="P317">
            <v>8.66</v>
          </cell>
          <cell r="Q317">
            <v>8.66</v>
          </cell>
          <cell r="R317">
            <v>8.74</v>
          </cell>
          <cell r="S317">
            <v>8.81</v>
          </cell>
          <cell r="T317">
            <v>8.83</v>
          </cell>
          <cell r="U317">
            <v>8.84</v>
          </cell>
          <cell r="V317">
            <v>8.9</v>
          </cell>
          <cell r="W317">
            <v>8.9600000000000009</v>
          </cell>
          <cell r="X317">
            <v>9.01</v>
          </cell>
          <cell r="Y317">
            <v>9</v>
          </cell>
          <cell r="Z317">
            <v>9.0399999999999991</v>
          </cell>
          <cell r="AA317">
            <v>9.09</v>
          </cell>
          <cell r="AB317">
            <v>9.09</v>
          </cell>
          <cell r="AC317">
            <v>9.11</v>
          </cell>
          <cell r="AD317">
            <v>9.1300000000000008</v>
          </cell>
          <cell r="AE317">
            <v>9.14</v>
          </cell>
          <cell r="AF317">
            <v>9.16</v>
          </cell>
          <cell r="AG317">
            <v>9.17</v>
          </cell>
          <cell r="AH317">
            <v>9.18</v>
          </cell>
          <cell r="AI317">
            <v>9.19</v>
          </cell>
          <cell r="AJ317">
            <v>9.17</v>
          </cell>
          <cell r="AK317">
            <v>9.16</v>
          </cell>
          <cell r="AL317">
            <v>9.17</v>
          </cell>
        </row>
        <row r="318">
          <cell r="C318" t="str">
            <v>Geothermal</v>
          </cell>
          <cell r="D318">
            <v>594.5</v>
          </cell>
          <cell r="E318">
            <v>605.68000000000006</v>
          </cell>
          <cell r="F318">
            <v>643.82000000000005</v>
          </cell>
          <cell r="G318">
            <v>625.04999999999995</v>
          </cell>
          <cell r="H318">
            <v>621.38000000000011</v>
          </cell>
          <cell r="I318">
            <v>622.17000000000007</v>
          </cell>
          <cell r="J318">
            <v>623.68000000000006</v>
          </cell>
          <cell r="K318">
            <v>639.33000000000004</v>
          </cell>
          <cell r="L318">
            <v>654.22</v>
          </cell>
          <cell r="M318">
            <v>669.74</v>
          </cell>
          <cell r="N318">
            <v>686.41</v>
          </cell>
          <cell r="O318">
            <v>702.89</v>
          </cell>
          <cell r="P318">
            <v>704.04000000000008</v>
          </cell>
          <cell r="Q318">
            <v>704.5200000000001</v>
          </cell>
          <cell r="R318">
            <v>705.2700000000001</v>
          </cell>
          <cell r="S318">
            <v>706.12</v>
          </cell>
          <cell r="T318">
            <v>705.82999999999993</v>
          </cell>
          <cell r="U318">
            <v>705.67000000000007</v>
          </cell>
          <cell r="V318">
            <v>706.31000000000006</v>
          </cell>
          <cell r="W318">
            <v>706.58999999999992</v>
          </cell>
          <cell r="X318">
            <v>706.97</v>
          </cell>
          <cell r="Y318">
            <v>705.93000000000006</v>
          </cell>
          <cell r="Z318">
            <v>706.2299999999999</v>
          </cell>
          <cell r="AA318">
            <v>706.69999999999993</v>
          </cell>
          <cell r="AB318">
            <v>705.31999999999994</v>
          </cell>
          <cell r="AC318">
            <v>704.43999999999994</v>
          </cell>
          <cell r="AD318">
            <v>703.35</v>
          </cell>
          <cell r="AE318">
            <v>701.9</v>
          </cell>
          <cell r="AF318">
            <v>700.83</v>
          </cell>
          <cell r="AG318">
            <v>699.56000000000006</v>
          </cell>
          <cell r="AH318">
            <v>698.41000000000008</v>
          </cell>
          <cell r="AI318">
            <v>697.41</v>
          </cell>
          <cell r="AJ318">
            <v>695.68999999999994</v>
          </cell>
          <cell r="AK318">
            <v>694.1</v>
          </cell>
          <cell r="AL318">
            <v>693.03</v>
          </cell>
        </row>
        <row r="319">
          <cell r="C319" t="str">
            <v>Biomass</v>
          </cell>
          <cell r="D319">
            <v>513.02</v>
          </cell>
          <cell r="E319">
            <v>521.15</v>
          </cell>
          <cell r="F319">
            <v>556.36</v>
          </cell>
          <cell r="G319">
            <v>540.04999999999995</v>
          </cell>
          <cell r="H319">
            <v>535.73</v>
          </cell>
          <cell r="I319">
            <v>532.64</v>
          </cell>
          <cell r="J319">
            <v>533.15</v>
          </cell>
          <cell r="K319">
            <v>538.91</v>
          </cell>
          <cell r="L319">
            <v>543.51</v>
          </cell>
          <cell r="M319">
            <v>548.79</v>
          </cell>
          <cell r="N319">
            <v>554.3599999999999</v>
          </cell>
          <cell r="O319">
            <v>560.61</v>
          </cell>
          <cell r="P319">
            <v>561.54999999999995</v>
          </cell>
          <cell r="Q319">
            <v>561.64</v>
          </cell>
          <cell r="R319">
            <v>561.74</v>
          </cell>
          <cell r="S319">
            <v>562.21</v>
          </cell>
          <cell r="T319">
            <v>561.63</v>
          </cell>
          <cell r="U319">
            <v>561.24</v>
          </cell>
          <cell r="V319">
            <v>561.18000000000006</v>
          </cell>
          <cell r="W319">
            <v>560.98</v>
          </cell>
          <cell r="X319">
            <v>561.19000000000005</v>
          </cell>
          <cell r="Y319">
            <v>559.75</v>
          </cell>
          <cell r="Z319">
            <v>559.57999999999993</v>
          </cell>
          <cell r="AA319">
            <v>559.42000000000007</v>
          </cell>
          <cell r="AB319">
            <v>557.86</v>
          </cell>
          <cell r="AC319">
            <v>556.86</v>
          </cell>
          <cell r="AD319">
            <v>555.51</v>
          </cell>
          <cell r="AE319">
            <v>554.20000000000005</v>
          </cell>
          <cell r="AF319">
            <v>552.91999999999996</v>
          </cell>
          <cell r="AG319">
            <v>551.47</v>
          </cell>
          <cell r="AH319">
            <v>549.99</v>
          </cell>
          <cell r="AI319">
            <v>548.85</v>
          </cell>
          <cell r="AJ319">
            <v>547.19000000000005</v>
          </cell>
          <cell r="AK319">
            <v>545.4</v>
          </cell>
          <cell r="AL319">
            <v>541.05999999999995</v>
          </cell>
        </row>
        <row r="320">
          <cell r="C320" t="str">
            <v>Small Hydro</v>
          </cell>
          <cell r="D320">
            <v>278.42</v>
          </cell>
          <cell r="E320">
            <v>281.38</v>
          </cell>
          <cell r="F320">
            <v>353.13</v>
          </cell>
          <cell r="G320">
            <v>319.91000000000003</v>
          </cell>
          <cell r="H320">
            <v>314.36</v>
          </cell>
          <cell r="I320">
            <v>316.8</v>
          </cell>
          <cell r="J320">
            <v>320.34999999999997</v>
          </cell>
          <cell r="K320">
            <v>323.08999999999997</v>
          </cell>
          <cell r="L320">
            <v>324.63</v>
          </cell>
          <cell r="M320">
            <v>326.71999999999997</v>
          </cell>
          <cell r="N320">
            <v>329.85</v>
          </cell>
          <cell r="O320">
            <v>332.63</v>
          </cell>
          <cell r="P320">
            <v>335.2</v>
          </cell>
          <cell r="Q320">
            <v>337.39</v>
          </cell>
          <cell r="R320">
            <v>339.49</v>
          </cell>
          <cell r="S320">
            <v>341.56</v>
          </cell>
          <cell r="T320">
            <v>342.84000000000003</v>
          </cell>
          <cell r="U320">
            <v>344.08</v>
          </cell>
          <cell r="V320">
            <v>346</v>
          </cell>
          <cell r="W320">
            <v>347.84</v>
          </cell>
          <cell r="X320">
            <v>349.65</v>
          </cell>
          <cell r="Y320">
            <v>350.40000000000003</v>
          </cell>
          <cell r="Z320">
            <v>352.14</v>
          </cell>
          <cell r="AA320">
            <v>353.90000000000003</v>
          </cell>
          <cell r="AB320">
            <v>353.78000000000003</v>
          </cell>
          <cell r="AC320">
            <v>354.15</v>
          </cell>
          <cell r="AD320">
            <v>354.45</v>
          </cell>
          <cell r="AE320">
            <v>354.52000000000004</v>
          </cell>
          <cell r="AF320">
            <v>354.89</v>
          </cell>
          <cell r="AG320">
            <v>354.98</v>
          </cell>
          <cell r="AH320">
            <v>355.15</v>
          </cell>
          <cell r="AI320">
            <v>355.31</v>
          </cell>
          <cell r="AJ320">
            <v>355.08</v>
          </cell>
          <cell r="AK320">
            <v>354.90000000000003</v>
          </cell>
          <cell r="AL320">
            <v>355.01</v>
          </cell>
        </row>
        <row r="321">
          <cell r="C321" t="str">
            <v>Gas - CCGT</v>
          </cell>
          <cell r="D321">
            <v>118.31</v>
          </cell>
          <cell r="E321">
            <v>121.89999999999999</v>
          </cell>
          <cell r="F321">
            <v>135.43</v>
          </cell>
          <cell r="G321">
            <v>128.97000000000003</v>
          </cell>
          <cell r="H321">
            <v>127.75</v>
          </cell>
          <cell r="I321">
            <v>128.02999999999997</v>
          </cell>
          <cell r="J321">
            <v>128.5</v>
          </cell>
          <cell r="K321">
            <v>128.77000000000001</v>
          </cell>
          <cell r="L321">
            <v>128.49</v>
          </cell>
          <cell r="M321">
            <v>128.28</v>
          </cell>
          <cell r="N321">
            <v>128.26</v>
          </cell>
          <cell r="O321">
            <v>128.59</v>
          </cell>
          <cell r="P321">
            <v>128.82</v>
          </cell>
          <cell r="Q321">
            <v>128.92000000000002</v>
          </cell>
          <cell r="R321">
            <v>129.05000000000001</v>
          </cell>
          <cell r="S321">
            <v>129.30000000000001</v>
          </cell>
          <cell r="T321">
            <v>129.14999999999998</v>
          </cell>
          <cell r="U321">
            <v>129.07</v>
          </cell>
          <cell r="V321">
            <v>129.19999999999999</v>
          </cell>
          <cell r="W321">
            <v>129.29000000000002</v>
          </cell>
          <cell r="X321">
            <v>129.5</v>
          </cell>
          <cell r="Y321">
            <v>129.16</v>
          </cell>
          <cell r="Z321">
            <v>129.23000000000002</v>
          </cell>
          <cell r="AA321">
            <v>129.32</v>
          </cell>
          <cell r="AB321">
            <v>128.92000000000002</v>
          </cell>
          <cell r="AC321">
            <v>128.72</v>
          </cell>
          <cell r="AD321">
            <v>128.41</v>
          </cell>
          <cell r="AE321">
            <v>128.09</v>
          </cell>
          <cell r="AF321">
            <v>127.76</v>
          </cell>
          <cell r="AG321">
            <v>127.39999999999999</v>
          </cell>
          <cell r="AH321">
            <v>127</v>
          </cell>
          <cell r="AI321">
            <v>126.7</v>
          </cell>
          <cell r="AJ321">
            <v>126.33</v>
          </cell>
          <cell r="AK321">
            <v>126</v>
          </cell>
          <cell r="AL321">
            <v>124.91</v>
          </cell>
        </row>
        <row r="322">
          <cell r="C322" t="str">
            <v>Gas - CT - Frame</v>
          </cell>
          <cell r="D322">
            <v>95.96</v>
          </cell>
          <cell r="E322">
            <v>98.6</v>
          </cell>
          <cell r="F322">
            <v>108.92999999999999</v>
          </cell>
          <cell r="G322">
            <v>103.76</v>
          </cell>
          <cell r="H322">
            <v>103.27</v>
          </cell>
          <cell r="I322">
            <v>103.49</v>
          </cell>
          <cell r="J322">
            <v>103.85</v>
          </cell>
          <cell r="K322">
            <v>104.04</v>
          </cell>
          <cell r="L322">
            <v>103.79</v>
          </cell>
          <cell r="M322">
            <v>103.57</v>
          </cell>
          <cell r="N322">
            <v>103.50999999999999</v>
          </cell>
          <cell r="O322">
            <v>103.74</v>
          </cell>
          <cell r="P322">
            <v>103.88</v>
          </cell>
          <cell r="Q322">
            <v>103.93999999999998</v>
          </cell>
          <cell r="R322">
            <v>104.03</v>
          </cell>
          <cell r="S322">
            <v>104.22</v>
          </cell>
          <cell r="T322">
            <v>104.08</v>
          </cell>
          <cell r="U322">
            <v>103.99999999999999</v>
          </cell>
          <cell r="V322">
            <v>104.1</v>
          </cell>
          <cell r="W322">
            <v>104.16</v>
          </cell>
          <cell r="X322">
            <v>104.33</v>
          </cell>
          <cell r="Y322">
            <v>104.05999999999999</v>
          </cell>
          <cell r="Z322">
            <v>104.11</v>
          </cell>
          <cell r="AA322">
            <v>104.16999999999999</v>
          </cell>
          <cell r="AB322">
            <v>103.85</v>
          </cell>
          <cell r="AC322">
            <v>103.69</v>
          </cell>
          <cell r="AD322">
            <v>103.45</v>
          </cell>
          <cell r="AE322">
            <v>103.17999999999999</v>
          </cell>
          <cell r="AF322">
            <v>102.92</v>
          </cell>
          <cell r="AG322">
            <v>102.62999999999998</v>
          </cell>
          <cell r="AH322">
            <v>102.30999999999999</v>
          </cell>
          <cell r="AI322">
            <v>102.06</v>
          </cell>
          <cell r="AJ322">
            <v>101.77999999999999</v>
          </cell>
          <cell r="AK322">
            <v>101.53999999999999</v>
          </cell>
          <cell r="AL322">
            <v>100.72</v>
          </cell>
        </row>
        <row r="323">
          <cell r="C323" t="str">
            <v>Gas - CT - Aero</v>
          </cell>
          <cell r="D323">
            <v>119.94</v>
          </cell>
          <cell r="E323">
            <v>123.33</v>
          </cell>
          <cell r="F323">
            <v>136.60000000000002</v>
          </cell>
          <cell r="G323">
            <v>129.95000000000002</v>
          </cell>
          <cell r="H323">
            <v>129.32</v>
          </cell>
          <cell r="I323">
            <v>129.60000000000002</v>
          </cell>
          <cell r="J323">
            <v>130.05000000000001</v>
          </cell>
          <cell r="K323">
            <v>130.28</v>
          </cell>
          <cell r="L323">
            <v>129.95000000000002</v>
          </cell>
          <cell r="M323">
            <v>129.65</v>
          </cell>
          <cell r="N323">
            <v>129.54</v>
          </cell>
          <cell r="O323">
            <v>129.83000000000001</v>
          </cell>
          <cell r="P323">
            <v>130</v>
          </cell>
          <cell r="Q323">
            <v>130.07000000000002</v>
          </cell>
          <cell r="R323">
            <v>130.18</v>
          </cell>
          <cell r="S323">
            <v>130.4</v>
          </cell>
          <cell r="T323">
            <v>130.22</v>
          </cell>
          <cell r="U323">
            <v>130.10000000000002</v>
          </cell>
          <cell r="V323">
            <v>130.22</v>
          </cell>
          <cell r="W323">
            <v>130.30000000000001</v>
          </cell>
          <cell r="X323">
            <v>130.5</v>
          </cell>
          <cell r="Y323">
            <v>130.15</v>
          </cell>
          <cell r="Z323">
            <v>130.19</v>
          </cell>
          <cell r="AA323">
            <v>130.26</v>
          </cell>
          <cell r="AB323">
            <v>129.84</v>
          </cell>
          <cell r="AC323">
            <v>129.63</v>
          </cell>
          <cell r="AD323">
            <v>129.31</v>
          </cell>
          <cell r="AE323">
            <v>128.96</v>
          </cell>
          <cell r="AF323">
            <v>128.61000000000001</v>
          </cell>
          <cell r="AG323">
            <v>128.23000000000002</v>
          </cell>
          <cell r="AH323">
            <v>127.8</v>
          </cell>
          <cell r="AI323">
            <v>127.48</v>
          </cell>
          <cell r="AJ323">
            <v>127.11</v>
          </cell>
          <cell r="AK323">
            <v>126.78999999999999</v>
          </cell>
          <cell r="AL323">
            <v>125.72</v>
          </cell>
        </row>
      </sheetData>
      <sheetData sheetId="7">
        <row r="3">
          <cell r="C3">
            <v>946</v>
          </cell>
        </row>
      </sheetData>
      <sheetData sheetId="8" refreshError="1"/>
      <sheetData sheetId="9">
        <row r="11">
          <cell r="B11" t="str">
            <v>Solar - Dist</v>
          </cell>
        </row>
        <row r="12">
          <cell r="B12">
            <v>2050</v>
          </cell>
        </row>
        <row r="14">
          <cell r="I14" t="str">
            <v>Solar - Dist</v>
          </cell>
          <cell r="J14" t="str">
            <v>Solar - Commercial</v>
          </cell>
          <cell r="K14" t="str">
            <v>Solar - Tracking</v>
          </cell>
          <cell r="L14" t="str">
            <v>Solar Thermal</v>
          </cell>
          <cell r="M14" t="str">
            <v>Wind - TRG2 (46% CF)</v>
          </cell>
          <cell r="N14" t="str">
            <v>Wind - TRG5 (41% CF)</v>
          </cell>
          <cell r="O14" t="str">
            <v>Wind - TRG6 (36% CF)</v>
          </cell>
          <cell r="P14" t="str">
            <v>Wind - TRG7 (30% CF)</v>
          </cell>
          <cell r="Q14" t="str">
            <v>Floating Offshore Wind - TRG10 (47% CF)</v>
          </cell>
          <cell r="R14" t="str">
            <v>Floating Offshore Wind - TRG6 (52% CF)</v>
          </cell>
          <cell r="S14" t="str">
            <v>Utility-scale Battery - Li [Capacity] - No ITC</v>
          </cell>
          <cell r="T14" t="str">
            <v>Utility-scale Battery - Li [Energy] - No ITC</v>
          </cell>
          <cell r="U14" t="str">
            <v>Utility-scale Battery - Li [Capacity] - ITC</v>
          </cell>
          <cell r="V14" t="str">
            <v>Utility-scale Battery - Li [Energy] - ITC</v>
          </cell>
          <cell r="W14" t="str">
            <v>BTM Battery - Li [Capacity]</v>
          </cell>
          <cell r="X14" t="str">
            <v>BTM Battery - Li [Energy]</v>
          </cell>
          <cell r="Y14" t="str">
            <v>Flow Battery [Capacity]</v>
          </cell>
          <cell r="Z14" t="str">
            <v>Flow Battery [Energy]</v>
          </cell>
          <cell r="AA14" t="str">
            <v>Pumped Hydro Storage [Capacity]</v>
          </cell>
          <cell r="AB14" t="str">
            <v>Pumped Hydro Storage [Energy]</v>
          </cell>
          <cell r="AC14" t="str">
            <v>Geothermal</v>
          </cell>
          <cell r="AD14" t="str">
            <v>Biomass</v>
          </cell>
          <cell r="AE14" t="str">
            <v>Small Hydro</v>
          </cell>
          <cell r="AF14" t="str">
            <v>Gas - CCGT</v>
          </cell>
          <cell r="AG14" t="str">
            <v>Gas - CT - Frame</v>
          </cell>
          <cell r="AH14" t="str">
            <v>Gas - CT - Aero</v>
          </cell>
        </row>
        <row r="53">
          <cell r="F53">
            <v>0.8</v>
          </cell>
        </row>
      </sheetData>
      <sheetData sheetId="10" refreshError="1"/>
      <sheetData sheetId="11" refreshError="1"/>
      <sheetData sheetId="12" refreshError="1"/>
      <sheetData sheetId="13">
        <row r="8">
          <cell r="CB8">
            <v>7.2400000000000006E-2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escriptions"/>
      <sheetName val="2019 NQC List"/>
      <sheetName val="2019 Other"/>
      <sheetName val="2019 Technology Factors"/>
      <sheetName val="Lists"/>
    </sheetNames>
    <sheetDataSet>
      <sheetData sheetId="0"/>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Request Type 1-2"/>
      <sheetName val="Request Type 3-5"/>
      <sheetName val="Lists"/>
    </sheetNames>
    <sheetDataSet>
      <sheetData sheetId="0" refreshError="1"/>
      <sheetData sheetId="1" refreshError="1"/>
      <sheetData sheetId="2" refreshError="1"/>
      <sheetData sheetId="3">
        <row r="11">
          <cell r="B11" t="str">
            <v>CAISO System</v>
          </cell>
        </row>
        <row r="12">
          <cell r="B12" t="str">
            <v>Big Creek-Ventura</v>
          </cell>
        </row>
        <row r="13">
          <cell r="B13" t="str">
            <v>Bay Area</v>
          </cell>
        </row>
        <row r="14">
          <cell r="B14" t="str">
            <v>Fresno</v>
          </cell>
        </row>
        <row r="15">
          <cell r="B15" t="str">
            <v>Humboldt</v>
          </cell>
        </row>
        <row r="16">
          <cell r="B16" t="str">
            <v>Kern</v>
          </cell>
        </row>
        <row r="17">
          <cell r="B17" t="str">
            <v>LA Basin</v>
          </cell>
        </row>
        <row r="18">
          <cell r="B18" t="str">
            <v>NCNB</v>
          </cell>
        </row>
        <row r="19">
          <cell r="B19" t="str">
            <v>San Diego-IV</v>
          </cell>
        </row>
        <row r="20">
          <cell r="B20" t="str">
            <v>Sierra</v>
          </cell>
        </row>
        <row r="21">
          <cell r="B21" t="str">
            <v>Stockton</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Dashboard"/>
      <sheetName val="Portfolio Analytics"/>
      <sheetName val="Scenario Comparison"/>
      <sheetName val="Lists"/>
      <sheetName val="raw_annual_curtailment"/>
      <sheetName val="raw_annual_energy"/>
      <sheetName val="raw_annual_load"/>
      <sheetName val="raw_annual_main_zone_contract_p"/>
      <sheetName val="raw_fixed_costs"/>
      <sheetName val="raw_fuel_burn"/>
      <sheetName val="raw_ghg"/>
      <sheetName val="raw_ghg_imports"/>
      <sheetName val="raw_hurdle_rate_costs"/>
      <sheetName val="raw_inputs_passthrough"/>
      <sheetName val="raw_local_capacity_resources"/>
      <sheetName val="raw_operational_costs"/>
      <sheetName val="raw_planning_reserve_margin"/>
      <sheetName val="raw_resource_build"/>
      <sheetName val="raw_rps"/>
      <sheetName val="raw_storage_build"/>
      <sheetName val="raw_tech_build"/>
      <sheetName val="raw_transmission_costs"/>
      <sheetName val="raw_transmission_flows"/>
    </sheetNames>
    <sheetDataSet>
      <sheetData sheetId="0"/>
      <sheetData sheetId="1"/>
      <sheetData sheetId="2"/>
      <sheetData sheetId="3"/>
      <sheetData sheetId="4">
        <row r="2">
          <cell r="C2" t="str">
            <v>CAISO</v>
          </cell>
          <cell r="F2">
            <v>4</v>
          </cell>
        </row>
      </sheetData>
      <sheetData sheetId="5"/>
      <sheetData sheetId="6"/>
      <sheetData sheetId="7"/>
      <sheetData sheetId="8"/>
      <sheetData sheetId="9"/>
      <sheetData sheetId="10"/>
      <sheetData sheetId="11"/>
      <sheetData sheetId="12"/>
      <sheetData sheetId="13"/>
      <sheetData sheetId="14"/>
      <sheetData sheetId="15"/>
      <sheetData sheetId="16"/>
      <sheetData sheetId="17">
        <row r="2">
          <cell r="A2" t="str">
            <v>period</v>
          </cell>
        </row>
      </sheetData>
      <sheetData sheetId="18"/>
      <sheetData sheetId="19"/>
      <sheetData sheetId="20"/>
      <sheetData sheetId="21"/>
      <sheetData sheetId="22"/>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D NQC"/>
      <sheetName val="2017"/>
      <sheetName val="2016"/>
      <sheetName val="2015"/>
      <sheetName val="master"/>
      <sheetName val="Sheet1"/>
    </sheetNames>
    <sheetDataSet>
      <sheetData sheetId="0"/>
      <sheetData sheetId="1">
        <row r="2">
          <cell r="A2" t="str">
            <v>7STDRD_1_SOLAR1</v>
          </cell>
          <cell r="B2" t="str">
            <v>Kern</v>
          </cell>
          <cell r="C2" t="str">
            <v>Shafter Solar</v>
          </cell>
          <cell r="D2">
            <v>0.05</v>
          </cell>
          <cell r="E2">
            <v>0.28999999999999998</v>
          </cell>
          <cell r="F2">
            <v>1.36</v>
          </cell>
          <cell r="G2">
            <v>15.96</v>
          </cell>
          <cell r="H2">
            <v>15.11</v>
          </cell>
          <cell r="I2">
            <v>17.64</v>
          </cell>
          <cell r="J2">
            <v>16.97</v>
          </cell>
          <cell r="K2">
            <v>17.559999999999999</v>
          </cell>
          <cell r="L2">
            <v>15.38</v>
          </cell>
          <cell r="M2">
            <v>11.53</v>
          </cell>
          <cell r="N2">
            <v>0.03</v>
          </cell>
          <cell r="O2">
            <v>0.02</v>
          </cell>
          <cell r="P2" t="str">
            <v>N</v>
          </cell>
          <cell r="Q2" t="str">
            <v>North</v>
          </cell>
          <cell r="R2" t="str">
            <v>ID</v>
          </cell>
          <cell r="S2" t="str">
            <v>C3&amp;4: Waiting for Gates No. 2 500/230 kV Transformer and possibly other</v>
          </cell>
          <cell r="T2">
            <v>17.64</v>
          </cell>
        </row>
        <row r="3">
          <cell r="A3" t="str">
            <v>ACACIA_6_SOLAR</v>
          </cell>
          <cell r="B3" t="str">
            <v>Big Creek-Ventura</v>
          </cell>
          <cell r="C3" t="str">
            <v>Antelope West Solar</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N</v>
          </cell>
          <cell r="Q3" t="str">
            <v>South</v>
          </cell>
          <cell r="R3" t="str">
            <v>EO</v>
          </cell>
          <cell r="T3">
            <v>0</v>
          </cell>
        </row>
        <row r="4">
          <cell r="A4" t="str">
            <v>ADERA_1_SOLAR1</v>
          </cell>
          <cell r="B4" t="str">
            <v>Fresno</v>
          </cell>
          <cell r="C4" t="str">
            <v>Adera Solar</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N</v>
          </cell>
          <cell r="Q4" t="str">
            <v>North</v>
          </cell>
          <cell r="R4" t="str">
            <v>EO</v>
          </cell>
          <cell r="T4">
            <v>0</v>
          </cell>
        </row>
        <row r="5">
          <cell r="A5" t="str">
            <v>ADLIN_1_UNITS</v>
          </cell>
          <cell r="B5" t="str">
            <v>NCNB</v>
          </cell>
          <cell r="C5" t="str">
            <v>GEYSERS AIDLIN AGGREGATE</v>
          </cell>
          <cell r="D5">
            <v>16</v>
          </cell>
          <cell r="E5">
            <v>16</v>
          </cell>
          <cell r="F5">
            <v>16</v>
          </cell>
          <cell r="G5">
            <v>16</v>
          </cell>
          <cell r="H5">
            <v>16</v>
          </cell>
          <cell r="I5">
            <v>16</v>
          </cell>
          <cell r="J5">
            <v>16</v>
          </cell>
          <cell r="K5">
            <v>16</v>
          </cell>
          <cell r="L5">
            <v>16</v>
          </cell>
          <cell r="M5">
            <v>16</v>
          </cell>
          <cell r="N5">
            <v>16</v>
          </cell>
          <cell r="O5">
            <v>16</v>
          </cell>
          <cell r="P5" t="str">
            <v>Y</v>
          </cell>
          <cell r="Q5" t="str">
            <v>North</v>
          </cell>
          <cell r="R5" t="str">
            <v>FC</v>
          </cell>
          <cell r="T5">
            <v>16</v>
          </cell>
        </row>
        <row r="6">
          <cell r="A6" t="str">
            <v>ADMEST_6_SOLAR</v>
          </cell>
          <cell r="B6" t="str">
            <v>Fresno</v>
          </cell>
          <cell r="C6" t="str">
            <v>Adams East</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N</v>
          </cell>
          <cell r="Q6" t="str">
            <v>North</v>
          </cell>
          <cell r="R6" t="str">
            <v>EO</v>
          </cell>
          <cell r="T6">
            <v>0</v>
          </cell>
        </row>
        <row r="7">
          <cell r="A7" t="str">
            <v>ADOBEE_1_SOLAR</v>
          </cell>
          <cell r="B7" t="str">
            <v>Kern</v>
          </cell>
          <cell r="C7" t="str">
            <v>Adobe Solar</v>
          </cell>
          <cell r="D7">
            <v>0.05</v>
          </cell>
          <cell r="E7">
            <v>0.35</v>
          </cell>
          <cell r="F7">
            <v>1.35</v>
          </cell>
          <cell r="G7">
            <v>16.89</v>
          </cell>
          <cell r="H7">
            <v>16.84</v>
          </cell>
          <cell r="I7">
            <v>19</v>
          </cell>
          <cell r="J7">
            <v>18.29</v>
          </cell>
          <cell r="K7">
            <v>18.420000000000002</v>
          </cell>
          <cell r="L7">
            <v>16.25</v>
          </cell>
          <cell r="M7">
            <v>11.88</v>
          </cell>
          <cell r="N7">
            <v>0.03</v>
          </cell>
          <cell r="O7">
            <v>0.02</v>
          </cell>
          <cell r="P7" t="str">
            <v>N</v>
          </cell>
          <cell r="Q7" t="str">
            <v>North</v>
          </cell>
          <cell r="R7" t="str">
            <v>ID</v>
          </cell>
          <cell r="S7" t="str">
            <v>C3&amp;4: Waiting for Gates No. 2 500/230 kV Transformer and possibly other</v>
          </cell>
          <cell r="T7">
            <v>19</v>
          </cell>
        </row>
        <row r="8">
          <cell r="A8" t="str">
            <v>AGRICO_6_PL3N5</v>
          </cell>
          <cell r="B8" t="str">
            <v>Fresno</v>
          </cell>
          <cell r="C8" t="str">
            <v>Fresno Peaker</v>
          </cell>
          <cell r="D8">
            <v>20</v>
          </cell>
          <cell r="E8">
            <v>20</v>
          </cell>
          <cell r="F8">
            <v>20</v>
          </cell>
          <cell r="G8">
            <v>20</v>
          </cell>
          <cell r="H8">
            <v>20</v>
          </cell>
          <cell r="I8">
            <v>20</v>
          </cell>
          <cell r="J8">
            <v>20</v>
          </cell>
          <cell r="K8">
            <v>20</v>
          </cell>
          <cell r="L8">
            <v>20</v>
          </cell>
          <cell r="M8">
            <v>20</v>
          </cell>
          <cell r="N8">
            <v>20</v>
          </cell>
          <cell r="O8">
            <v>20</v>
          </cell>
          <cell r="P8" t="str">
            <v>Y</v>
          </cell>
          <cell r="Q8" t="str">
            <v>North</v>
          </cell>
          <cell r="R8" t="str">
            <v>FC</v>
          </cell>
          <cell r="T8">
            <v>20</v>
          </cell>
        </row>
        <row r="9">
          <cell r="A9" t="str">
            <v>AGRICO_7_UNIT</v>
          </cell>
          <cell r="B9" t="str">
            <v>Fresno</v>
          </cell>
          <cell r="C9" t="str">
            <v>Fresno Cogen</v>
          </cell>
          <cell r="D9">
            <v>50.5</v>
          </cell>
          <cell r="E9">
            <v>50.5</v>
          </cell>
          <cell r="F9">
            <v>50.5</v>
          </cell>
          <cell r="G9">
            <v>50.5</v>
          </cell>
          <cell r="H9">
            <v>50.5</v>
          </cell>
          <cell r="I9">
            <v>50.5</v>
          </cell>
          <cell r="J9">
            <v>50.5</v>
          </cell>
          <cell r="K9">
            <v>50.5</v>
          </cell>
          <cell r="L9">
            <v>50.5</v>
          </cell>
          <cell r="M9">
            <v>50.5</v>
          </cell>
          <cell r="N9">
            <v>50.5</v>
          </cell>
          <cell r="O9">
            <v>50.5</v>
          </cell>
          <cell r="P9" t="str">
            <v>Y</v>
          </cell>
          <cell r="Q9" t="str">
            <v>North</v>
          </cell>
          <cell r="R9" t="str">
            <v>FC</v>
          </cell>
          <cell r="T9">
            <v>50.5</v>
          </cell>
        </row>
        <row r="10">
          <cell r="A10" t="str">
            <v>AGUCAL_5_SOLAR1</v>
          </cell>
          <cell r="B10" t="str">
            <v>CAISO System</v>
          </cell>
          <cell r="C10" t="str">
            <v>Agua Caliente Solar</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N</v>
          </cell>
          <cell r="Q10" t="str">
            <v>South</v>
          </cell>
          <cell r="R10" t="str">
            <v>EO</v>
          </cell>
          <cell r="T10">
            <v>0</v>
          </cell>
        </row>
        <row r="11">
          <cell r="A11" t="str">
            <v>ALAMIT_7_UNIT 1</v>
          </cell>
          <cell r="B11" t="str">
            <v>LA Basin</v>
          </cell>
          <cell r="C11" t="str">
            <v>ALAMITOS GEN STA. UNIT 1</v>
          </cell>
          <cell r="D11">
            <v>174.56</v>
          </cell>
          <cell r="E11">
            <v>174.56</v>
          </cell>
          <cell r="F11">
            <v>174.56</v>
          </cell>
          <cell r="G11">
            <v>174.56</v>
          </cell>
          <cell r="H11">
            <v>174.56</v>
          </cell>
          <cell r="I11">
            <v>174.56</v>
          </cell>
          <cell r="J11">
            <v>174.56</v>
          </cell>
          <cell r="K11">
            <v>174.56</v>
          </cell>
          <cell r="L11">
            <v>174.56</v>
          </cell>
          <cell r="M11">
            <v>174.56</v>
          </cell>
          <cell r="N11">
            <v>174.56</v>
          </cell>
          <cell r="O11">
            <v>174.56</v>
          </cell>
          <cell r="P11" t="str">
            <v>Y</v>
          </cell>
          <cell r="Q11" t="str">
            <v>South</v>
          </cell>
          <cell r="R11" t="str">
            <v>FC</v>
          </cell>
          <cell r="T11">
            <v>174.56</v>
          </cell>
        </row>
        <row r="12">
          <cell r="A12" t="str">
            <v>ALAMIT_7_UNIT 2</v>
          </cell>
          <cell r="B12" t="str">
            <v>LA Basin</v>
          </cell>
          <cell r="C12" t="str">
            <v>ALAMITOS GEN STA. UNIT 2</v>
          </cell>
          <cell r="D12">
            <v>175</v>
          </cell>
          <cell r="E12">
            <v>175</v>
          </cell>
          <cell r="F12">
            <v>175</v>
          </cell>
          <cell r="G12">
            <v>175</v>
          </cell>
          <cell r="H12">
            <v>175</v>
          </cell>
          <cell r="I12">
            <v>175</v>
          </cell>
          <cell r="J12">
            <v>175</v>
          </cell>
          <cell r="K12">
            <v>175</v>
          </cell>
          <cell r="L12">
            <v>175</v>
          </cell>
          <cell r="M12">
            <v>175</v>
          </cell>
          <cell r="N12">
            <v>175</v>
          </cell>
          <cell r="O12">
            <v>175</v>
          </cell>
          <cell r="P12" t="str">
            <v>Y</v>
          </cell>
          <cell r="Q12" t="str">
            <v>South</v>
          </cell>
          <cell r="R12" t="str">
            <v>FC</v>
          </cell>
          <cell r="T12">
            <v>175</v>
          </cell>
        </row>
        <row r="13">
          <cell r="A13" t="str">
            <v>ALAMIT_7_UNIT 3</v>
          </cell>
          <cell r="B13" t="str">
            <v>LA Basin</v>
          </cell>
          <cell r="C13" t="str">
            <v>ALAMITOS GEN STA. UNIT 3</v>
          </cell>
          <cell r="D13">
            <v>332.18</v>
          </cell>
          <cell r="E13">
            <v>332.18</v>
          </cell>
          <cell r="F13">
            <v>332.18</v>
          </cell>
          <cell r="G13">
            <v>332.18</v>
          </cell>
          <cell r="H13">
            <v>332.18</v>
          </cell>
          <cell r="I13">
            <v>332.18</v>
          </cell>
          <cell r="J13">
            <v>332.18</v>
          </cell>
          <cell r="K13">
            <v>332.18</v>
          </cell>
          <cell r="L13">
            <v>332.18</v>
          </cell>
          <cell r="M13">
            <v>332.18</v>
          </cell>
          <cell r="N13">
            <v>332.18</v>
          </cell>
          <cell r="O13">
            <v>332.18</v>
          </cell>
          <cell r="P13" t="str">
            <v>Y</v>
          </cell>
          <cell r="Q13" t="str">
            <v>South</v>
          </cell>
          <cell r="R13" t="str">
            <v>FC</v>
          </cell>
          <cell r="T13">
            <v>332.18</v>
          </cell>
        </row>
        <row r="14">
          <cell r="A14" t="str">
            <v>ALAMIT_7_UNIT 4</v>
          </cell>
          <cell r="B14" t="str">
            <v>LA Basin</v>
          </cell>
          <cell r="C14" t="str">
            <v>ALAMITOS GEN STA. UNIT 4</v>
          </cell>
          <cell r="D14">
            <v>335.67</v>
          </cell>
          <cell r="E14">
            <v>335.67</v>
          </cell>
          <cell r="F14">
            <v>335.67</v>
          </cell>
          <cell r="G14">
            <v>335.67</v>
          </cell>
          <cell r="H14">
            <v>335.67</v>
          </cell>
          <cell r="I14">
            <v>335.67</v>
          </cell>
          <cell r="J14">
            <v>335.67</v>
          </cell>
          <cell r="K14">
            <v>335.67</v>
          </cell>
          <cell r="L14">
            <v>335.67</v>
          </cell>
          <cell r="M14">
            <v>335.67</v>
          </cell>
          <cell r="N14">
            <v>335.67</v>
          </cell>
          <cell r="O14">
            <v>335.67</v>
          </cell>
          <cell r="P14" t="str">
            <v>Y</v>
          </cell>
          <cell r="Q14" t="str">
            <v>South</v>
          </cell>
          <cell r="R14" t="str">
            <v>FC</v>
          </cell>
          <cell r="T14">
            <v>335.67</v>
          </cell>
        </row>
        <row r="15">
          <cell r="A15" t="str">
            <v>ALAMIT_7_UNIT 5</v>
          </cell>
          <cell r="B15" t="str">
            <v>LA Basin</v>
          </cell>
          <cell r="C15" t="str">
            <v>ALAMITOS GEN STA. UNIT 5</v>
          </cell>
          <cell r="D15">
            <v>497.97</v>
          </cell>
          <cell r="E15">
            <v>497.97</v>
          </cell>
          <cell r="F15">
            <v>497.97</v>
          </cell>
          <cell r="G15">
            <v>497.97</v>
          </cell>
          <cell r="H15">
            <v>497.97</v>
          </cell>
          <cell r="I15">
            <v>497.97</v>
          </cell>
          <cell r="J15">
            <v>497.97</v>
          </cell>
          <cell r="K15">
            <v>497.97</v>
          </cell>
          <cell r="L15">
            <v>497.97</v>
          </cell>
          <cell r="M15">
            <v>497.97</v>
          </cell>
          <cell r="N15">
            <v>497.97</v>
          </cell>
          <cell r="O15">
            <v>497.97</v>
          </cell>
          <cell r="P15" t="str">
            <v>Y</v>
          </cell>
          <cell r="Q15" t="str">
            <v>South</v>
          </cell>
          <cell r="R15" t="str">
            <v>FC</v>
          </cell>
          <cell r="T15">
            <v>497.97</v>
          </cell>
        </row>
        <row r="16">
          <cell r="A16" t="str">
            <v>ALAMIT_7_UNIT 6</v>
          </cell>
          <cell r="B16" t="str">
            <v>LA Basin</v>
          </cell>
          <cell r="C16" t="str">
            <v>ALAMITOS GEN STA. UNIT 6</v>
          </cell>
          <cell r="D16">
            <v>495</v>
          </cell>
          <cell r="E16">
            <v>495</v>
          </cell>
          <cell r="F16">
            <v>495</v>
          </cell>
          <cell r="G16">
            <v>495</v>
          </cell>
          <cell r="H16">
            <v>495</v>
          </cell>
          <cell r="I16">
            <v>495</v>
          </cell>
          <cell r="J16">
            <v>495</v>
          </cell>
          <cell r="K16">
            <v>495</v>
          </cell>
          <cell r="L16">
            <v>495</v>
          </cell>
          <cell r="M16">
            <v>495</v>
          </cell>
          <cell r="N16">
            <v>495</v>
          </cell>
          <cell r="O16">
            <v>495</v>
          </cell>
          <cell r="P16" t="str">
            <v>Y</v>
          </cell>
          <cell r="Q16" t="str">
            <v>South</v>
          </cell>
          <cell r="R16" t="str">
            <v>FC</v>
          </cell>
          <cell r="T16">
            <v>495</v>
          </cell>
        </row>
        <row r="17">
          <cell r="A17" t="str">
            <v>ALAMO_6_UNIT</v>
          </cell>
          <cell r="B17" t="str">
            <v>Big Creek-Ventura</v>
          </cell>
          <cell r="C17" t="str">
            <v xml:space="preserve">ALAMO POWER PLANT </v>
          </cell>
          <cell r="D17">
            <v>11.05</v>
          </cell>
          <cell r="E17">
            <v>6.77</v>
          </cell>
          <cell r="F17">
            <v>8.58</v>
          </cell>
          <cell r="G17">
            <v>15.07</v>
          </cell>
          <cell r="H17">
            <v>15.07</v>
          </cell>
          <cell r="I17">
            <v>15.07</v>
          </cell>
          <cell r="J17">
            <v>15.07</v>
          </cell>
          <cell r="K17">
            <v>15.07</v>
          </cell>
          <cell r="L17">
            <v>15.07</v>
          </cell>
          <cell r="M17">
            <v>15.07</v>
          </cell>
          <cell r="N17">
            <v>15.07</v>
          </cell>
          <cell r="O17">
            <v>15.07</v>
          </cell>
          <cell r="P17" t="str">
            <v>Y</v>
          </cell>
          <cell r="Q17" t="str">
            <v>South</v>
          </cell>
          <cell r="R17" t="str">
            <v>FC</v>
          </cell>
          <cell r="T17">
            <v>15.07</v>
          </cell>
        </row>
        <row r="18">
          <cell r="A18" t="str">
            <v>ALLGNY_6_HYDRO1</v>
          </cell>
          <cell r="B18" t="str">
            <v>Sierra</v>
          </cell>
          <cell r="C18" t="str">
            <v>Salmon Creek Hydroelectric Project</v>
          </cell>
          <cell r="D18">
            <v>0.26</v>
          </cell>
          <cell r="E18">
            <v>0.26</v>
          </cell>
          <cell r="F18">
            <v>0.25</v>
          </cell>
          <cell r="G18">
            <v>0.1</v>
          </cell>
          <cell r="H18">
            <v>0.12</v>
          </cell>
          <cell r="I18">
            <v>0.15</v>
          </cell>
          <cell r="J18">
            <v>0.17</v>
          </cell>
          <cell r="K18">
            <v>0.15</v>
          </cell>
          <cell r="L18">
            <v>0.13</v>
          </cell>
          <cell r="M18">
            <v>0.08</v>
          </cell>
          <cell r="N18">
            <v>0.08</v>
          </cell>
          <cell r="O18">
            <v>0.14000000000000001</v>
          </cell>
          <cell r="P18" t="str">
            <v>N</v>
          </cell>
          <cell r="Q18" t="str">
            <v>North</v>
          </cell>
          <cell r="R18" t="str">
            <v>FC</v>
          </cell>
          <cell r="T18">
            <v>0.17</v>
          </cell>
        </row>
        <row r="19">
          <cell r="A19" t="str">
            <v>ALMEGT_1_UNIT 1</v>
          </cell>
          <cell r="B19" t="str">
            <v>Bay Area</v>
          </cell>
          <cell r="C19" t="str">
            <v>ALAMEDA GT UNIT 1</v>
          </cell>
          <cell r="D19">
            <v>23.8</v>
          </cell>
          <cell r="E19">
            <v>23.8</v>
          </cell>
          <cell r="F19">
            <v>23.8</v>
          </cell>
          <cell r="G19">
            <v>23.8</v>
          </cell>
          <cell r="H19">
            <v>23.8</v>
          </cell>
          <cell r="I19">
            <v>23.8</v>
          </cell>
          <cell r="J19">
            <v>23.8</v>
          </cell>
          <cell r="K19">
            <v>23.8</v>
          </cell>
          <cell r="L19">
            <v>23.8</v>
          </cell>
          <cell r="M19">
            <v>23.8</v>
          </cell>
          <cell r="N19">
            <v>23.8</v>
          </cell>
          <cell r="O19">
            <v>23.8</v>
          </cell>
          <cell r="P19" t="str">
            <v>Y</v>
          </cell>
          <cell r="Q19" t="str">
            <v>North</v>
          </cell>
          <cell r="R19" t="str">
            <v>FC</v>
          </cell>
          <cell r="T19">
            <v>23.8</v>
          </cell>
        </row>
        <row r="20">
          <cell r="A20" t="str">
            <v>ALMEGT_1_UNIT 2</v>
          </cell>
          <cell r="B20" t="str">
            <v>Bay Area</v>
          </cell>
          <cell r="C20" t="str">
            <v>ALAMEDA GT UNIT 2</v>
          </cell>
          <cell r="D20">
            <v>24.4</v>
          </cell>
          <cell r="E20">
            <v>24.4</v>
          </cell>
          <cell r="F20">
            <v>24.4</v>
          </cell>
          <cell r="G20">
            <v>24.4</v>
          </cell>
          <cell r="H20">
            <v>24.4</v>
          </cell>
          <cell r="I20">
            <v>24.4</v>
          </cell>
          <cell r="J20">
            <v>24.4</v>
          </cell>
          <cell r="K20">
            <v>24.4</v>
          </cell>
          <cell r="L20">
            <v>24.4</v>
          </cell>
          <cell r="M20">
            <v>24.4</v>
          </cell>
          <cell r="N20">
            <v>24.4</v>
          </cell>
          <cell r="O20">
            <v>24.4</v>
          </cell>
          <cell r="P20" t="str">
            <v>Y</v>
          </cell>
          <cell r="Q20" t="str">
            <v>North</v>
          </cell>
          <cell r="R20" t="str">
            <v>FC</v>
          </cell>
          <cell r="T20">
            <v>24.4</v>
          </cell>
        </row>
        <row r="21">
          <cell r="A21" t="str">
            <v>ALPSLR_1_NTHSLR</v>
          </cell>
          <cell r="B21" t="str">
            <v>CAISO System</v>
          </cell>
          <cell r="C21" t="str">
            <v>Alpaugh North, LLC</v>
          </cell>
          <cell r="D21">
            <v>0.05</v>
          </cell>
          <cell r="E21">
            <v>0.39</v>
          </cell>
          <cell r="F21">
            <v>1.77</v>
          </cell>
          <cell r="G21">
            <v>19.77</v>
          </cell>
          <cell r="H21">
            <v>16.66</v>
          </cell>
          <cell r="I21">
            <v>20</v>
          </cell>
          <cell r="J21">
            <v>19.71</v>
          </cell>
          <cell r="K21">
            <v>20</v>
          </cell>
          <cell r="L21">
            <v>18.75</v>
          </cell>
          <cell r="M21">
            <v>13.23</v>
          </cell>
          <cell r="N21">
            <v>0.03</v>
          </cell>
          <cell r="O21">
            <v>0.02</v>
          </cell>
          <cell r="P21" t="str">
            <v>N</v>
          </cell>
          <cell r="Q21" t="str">
            <v>North</v>
          </cell>
          <cell r="R21" t="str">
            <v>ID</v>
          </cell>
          <cell r="S21" t="str">
            <v>C3&amp;4: Waiting for Gates No. 2 500/230 kV Transformer and possibly other</v>
          </cell>
          <cell r="T21">
            <v>20</v>
          </cell>
        </row>
        <row r="22">
          <cell r="A22" t="str">
            <v>ALPSLR_1_SPSSLR</v>
          </cell>
          <cell r="B22" t="str">
            <v>CAISO System</v>
          </cell>
          <cell r="C22" t="str">
            <v>Alpaugh 50 LLC</v>
          </cell>
          <cell r="D22">
            <v>0.13</v>
          </cell>
          <cell r="E22">
            <v>0.99</v>
          </cell>
          <cell r="F22">
            <v>4.46</v>
          </cell>
          <cell r="G22">
            <v>49.89</v>
          </cell>
          <cell r="H22">
            <v>50</v>
          </cell>
          <cell r="I22">
            <v>50</v>
          </cell>
          <cell r="J22">
            <v>49.12</v>
          </cell>
          <cell r="K22">
            <v>50</v>
          </cell>
          <cell r="L22">
            <v>45.33</v>
          </cell>
          <cell r="M22">
            <v>29.3</v>
          </cell>
          <cell r="N22">
            <v>0.08</v>
          </cell>
          <cell r="O22">
            <v>0.06</v>
          </cell>
          <cell r="P22" t="str">
            <v>N</v>
          </cell>
          <cell r="Q22" t="str">
            <v>North</v>
          </cell>
          <cell r="R22" t="str">
            <v>FC</v>
          </cell>
          <cell r="T22">
            <v>50</v>
          </cell>
        </row>
        <row r="23">
          <cell r="A23" t="str">
            <v>ALT6DN_2_WIND7</v>
          </cell>
          <cell r="B23" t="str">
            <v>CAISO System</v>
          </cell>
          <cell r="C23" t="str">
            <v>Alta 2012 Alta Wind 7</v>
          </cell>
          <cell r="D23">
            <v>3.5</v>
          </cell>
          <cell r="E23">
            <v>19.239999999999998</v>
          </cell>
          <cell r="F23">
            <v>29.62</v>
          </cell>
          <cell r="G23">
            <v>31.58</v>
          </cell>
          <cell r="H23">
            <v>51.86</v>
          </cell>
          <cell r="I23">
            <v>35.26</v>
          </cell>
          <cell r="J23">
            <v>17.36</v>
          </cell>
          <cell r="K23">
            <v>19.239999999999998</v>
          </cell>
          <cell r="L23">
            <v>13.65</v>
          </cell>
          <cell r="M23">
            <v>7.68</v>
          </cell>
          <cell r="N23">
            <v>4.76</v>
          </cell>
          <cell r="O23">
            <v>5.31</v>
          </cell>
          <cell r="P23" t="str">
            <v>N</v>
          </cell>
          <cell r="Q23" t="str">
            <v>South</v>
          </cell>
          <cell r="R23" t="str">
            <v>FC</v>
          </cell>
          <cell r="T23">
            <v>35.26</v>
          </cell>
        </row>
        <row r="24">
          <cell r="A24" t="str">
            <v>ALT6DS_2_WIND9</v>
          </cell>
          <cell r="B24" t="str">
            <v>CAISO System</v>
          </cell>
          <cell r="C24" t="str">
            <v>CPC East Alta Wind IX</v>
          </cell>
          <cell r="D24">
            <v>2.5</v>
          </cell>
          <cell r="E24">
            <v>14.06</v>
          </cell>
          <cell r="F24">
            <v>21.04</v>
          </cell>
          <cell r="G24">
            <v>23.08</v>
          </cell>
          <cell r="H24">
            <v>38.89</v>
          </cell>
          <cell r="I24">
            <v>28.47</v>
          </cell>
          <cell r="J24">
            <v>13.46</v>
          </cell>
          <cell r="K24">
            <v>14.14</v>
          </cell>
          <cell r="L24">
            <v>9.51</v>
          </cell>
          <cell r="M24">
            <v>5.99</v>
          </cell>
          <cell r="N24">
            <v>3.43</v>
          </cell>
          <cell r="O24">
            <v>4</v>
          </cell>
          <cell r="P24" t="str">
            <v>N</v>
          </cell>
          <cell r="Q24" t="str">
            <v>South</v>
          </cell>
          <cell r="R24" t="str">
            <v>FC</v>
          </cell>
          <cell r="T24">
            <v>28.47</v>
          </cell>
        </row>
        <row r="25">
          <cell r="A25" t="str">
            <v>ALTA3A_2_CPCE4</v>
          </cell>
          <cell r="B25" t="str">
            <v>CAISO System</v>
          </cell>
          <cell r="C25" t="str">
            <v>CPC East - Alta Wind 4</v>
          </cell>
          <cell r="D25">
            <v>1.61</v>
          </cell>
          <cell r="E25">
            <v>8.7899999999999991</v>
          </cell>
          <cell r="F25">
            <v>10.67</v>
          </cell>
          <cell r="G25">
            <v>13.44</v>
          </cell>
          <cell r="H25">
            <v>21.33</v>
          </cell>
          <cell r="I25">
            <v>16.61</v>
          </cell>
          <cell r="J25">
            <v>8.7899999999999991</v>
          </cell>
          <cell r="K25">
            <v>9.77</v>
          </cell>
          <cell r="L25">
            <v>6.27</v>
          </cell>
          <cell r="M25">
            <v>3.85</v>
          </cell>
          <cell r="N25">
            <v>2.2999999999999998</v>
          </cell>
          <cell r="O25">
            <v>2.72</v>
          </cell>
          <cell r="P25" t="str">
            <v>N</v>
          </cell>
          <cell r="Q25" t="str">
            <v>South</v>
          </cell>
          <cell r="R25" t="str">
            <v>FC</v>
          </cell>
          <cell r="T25">
            <v>16.61</v>
          </cell>
        </row>
        <row r="26">
          <cell r="A26" t="str">
            <v>ALTA3A_2_CPCE5</v>
          </cell>
          <cell r="B26" t="str">
            <v>CAISO System</v>
          </cell>
          <cell r="C26" t="str">
            <v>CPC East - Alta Wind 5</v>
          </cell>
          <cell r="D26">
            <v>2.54</v>
          </cell>
          <cell r="E26">
            <v>14.67</v>
          </cell>
          <cell r="F26">
            <v>19.64</v>
          </cell>
          <cell r="G26">
            <v>23.06</v>
          </cell>
          <cell r="H26">
            <v>40.61</v>
          </cell>
          <cell r="I26">
            <v>28.21</v>
          </cell>
          <cell r="J26">
            <v>14.02</v>
          </cell>
          <cell r="K26">
            <v>16.7</v>
          </cell>
          <cell r="L26">
            <v>10.57</v>
          </cell>
          <cell r="M26">
            <v>6.77</v>
          </cell>
          <cell r="N26">
            <v>3.58</v>
          </cell>
          <cell r="O26">
            <v>4.47</v>
          </cell>
          <cell r="P26" t="str">
            <v>N</v>
          </cell>
          <cell r="Q26" t="str">
            <v>South</v>
          </cell>
          <cell r="R26" t="str">
            <v>FC</v>
          </cell>
          <cell r="T26">
            <v>28.21</v>
          </cell>
        </row>
        <row r="27">
          <cell r="A27" t="str">
            <v>ALTA3A_2_CPCE8</v>
          </cell>
          <cell r="B27" t="str">
            <v>CAISO System</v>
          </cell>
          <cell r="C27" t="str">
            <v>CPC East - Alta Wind 8</v>
          </cell>
          <cell r="D27">
            <v>2.65</v>
          </cell>
          <cell r="E27">
            <v>14.16</v>
          </cell>
          <cell r="F27">
            <v>19.77</v>
          </cell>
          <cell r="G27">
            <v>22.98</v>
          </cell>
          <cell r="H27">
            <v>37.29</v>
          </cell>
          <cell r="I27">
            <v>28.25</v>
          </cell>
          <cell r="J27">
            <v>14.56</v>
          </cell>
          <cell r="K27">
            <v>15.19</v>
          </cell>
          <cell r="L27">
            <v>10.46</v>
          </cell>
          <cell r="M27">
            <v>6.64</v>
          </cell>
          <cell r="N27">
            <v>3.89</v>
          </cell>
          <cell r="O27">
            <v>4.4000000000000004</v>
          </cell>
          <cell r="P27" t="str">
            <v>N</v>
          </cell>
          <cell r="Q27" t="str">
            <v>South</v>
          </cell>
          <cell r="R27" t="str">
            <v>FC</v>
          </cell>
          <cell r="T27">
            <v>28.25</v>
          </cell>
        </row>
        <row r="28">
          <cell r="A28" t="str">
            <v>ALTA4A_2_CPCW1</v>
          </cell>
          <cell r="B28" t="str">
            <v>CAISO System</v>
          </cell>
          <cell r="C28" t="str">
            <v>CPC West - Alta Wind 1</v>
          </cell>
          <cell r="D28">
            <v>4.34</v>
          </cell>
          <cell r="E28">
            <v>21.71</v>
          </cell>
          <cell r="F28">
            <v>27.01</v>
          </cell>
          <cell r="G28">
            <v>45.78</v>
          </cell>
          <cell r="H28">
            <v>55.16</v>
          </cell>
          <cell r="I28">
            <v>42.13</v>
          </cell>
          <cell r="J28">
            <v>21.55</v>
          </cell>
          <cell r="K28">
            <v>25.08</v>
          </cell>
          <cell r="L28">
            <v>20.78</v>
          </cell>
          <cell r="M28">
            <v>11.31</v>
          </cell>
          <cell r="N28">
            <v>5.14</v>
          </cell>
          <cell r="O28">
            <v>8.84</v>
          </cell>
          <cell r="P28" t="str">
            <v>N</v>
          </cell>
          <cell r="Q28" t="str">
            <v>South</v>
          </cell>
          <cell r="R28" t="str">
            <v>FC</v>
          </cell>
          <cell r="T28">
            <v>42.13</v>
          </cell>
        </row>
        <row r="29">
          <cell r="A29" t="str">
            <v>ALTA4B_2_CPCW2</v>
          </cell>
          <cell r="B29" t="str">
            <v>CAISO System</v>
          </cell>
          <cell r="C29" t="str">
            <v>CPC West - Alta Wind II</v>
          </cell>
          <cell r="D29">
            <v>3</v>
          </cell>
          <cell r="E29">
            <v>16.37</v>
          </cell>
          <cell r="F29">
            <v>23.01</v>
          </cell>
          <cell r="G29">
            <v>28.08</v>
          </cell>
          <cell r="H29">
            <v>40.020000000000003</v>
          </cell>
          <cell r="I29">
            <v>29.15</v>
          </cell>
          <cell r="J29">
            <v>14.7</v>
          </cell>
          <cell r="K29">
            <v>16.38</v>
          </cell>
          <cell r="L29">
            <v>13.37</v>
          </cell>
          <cell r="M29">
            <v>7.68</v>
          </cell>
          <cell r="N29">
            <v>4.32</v>
          </cell>
          <cell r="O29">
            <v>4.37</v>
          </cell>
          <cell r="P29" t="str">
            <v>N</v>
          </cell>
          <cell r="Q29" t="str">
            <v>South</v>
          </cell>
          <cell r="R29" t="str">
            <v>FC</v>
          </cell>
          <cell r="T29">
            <v>29.15</v>
          </cell>
        </row>
        <row r="30">
          <cell r="A30" t="str">
            <v>ALTA4B_2_CPCW3</v>
          </cell>
          <cell r="B30" t="str">
            <v>CAISO System</v>
          </cell>
          <cell r="C30" t="str">
            <v>CPC West - Alta 3</v>
          </cell>
          <cell r="D30">
            <v>3.28</v>
          </cell>
          <cell r="E30">
            <v>19.899999999999999</v>
          </cell>
          <cell r="F30">
            <v>24.07</v>
          </cell>
          <cell r="G30">
            <v>29.01</v>
          </cell>
          <cell r="H30">
            <v>42.23</v>
          </cell>
          <cell r="I30">
            <v>31.98</v>
          </cell>
          <cell r="J30">
            <v>15.84</v>
          </cell>
          <cell r="K30">
            <v>16.63</v>
          </cell>
          <cell r="L30">
            <v>12.99</v>
          </cell>
          <cell r="M30">
            <v>8.06</v>
          </cell>
          <cell r="N30">
            <v>5</v>
          </cell>
          <cell r="O30">
            <v>5.59</v>
          </cell>
          <cell r="P30" t="str">
            <v>N</v>
          </cell>
          <cell r="Q30" t="str">
            <v>South</v>
          </cell>
          <cell r="R30" t="str">
            <v>FC</v>
          </cell>
          <cell r="T30">
            <v>31.98</v>
          </cell>
        </row>
        <row r="31">
          <cell r="A31" t="str">
            <v>ALTA4B_2_CPCW6</v>
          </cell>
          <cell r="B31" t="str">
            <v>CAISO System</v>
          </cell>
          <cell r="C31" t="str">
            <v>CPC West - Alta Wind 6</v>
          </cell>
          <cell r="D31">
            <v>1.81</v>
          </cell>
          <cell r="E31">
            <v>5.73</v>
          </cell>
          <cell r="F31">
            <v>18.84</v>
          </cell>
          <cell r="G31">
            <v>28.56</v>
          </cell>
          <cell r="H31">
            <v>39.56</v>
          </cell>
          <cell r="I31">
            <v>30.11</v>
          </cell>
          <cell r="J31">
            <v>14.35</v>
          </cell>
          <cell r="K31">
            <v>16.47</v>
          </cell>
          <cell r="L31">
            <v>12.51</v>
          </cell>
          <cell r="M31">
            <v>7.36</v>
          </cell>
          <cell r="N31">
            <v>4.12</v>
          </cell>
          <cell r="O31">
            <v>5.65</v>
          </cell>
          <cell r="P31" t="str">
            <v>N</v>
          </cell>
          <cell r="Q31" t="str">
            <v>South</v>
          </cell>
          <cell r="R31" t="str">
            <v>FC</v>
          </cell>
          <cell r="T31">
            <v>30.11</v>
          </cell>
        </row>
        <row r="32">
          <cell r="A32" t="str">
            <v>ALTA6B_2_WIND11</v>
          </cell>
          <cell r="B32" t="str">
            <v>CAISO System</v>
          </cell>
          <cell r="C32" t="str">
            <v>Alta Wind 11</v>
          </cell>
          <cell r="D32">
            <v>2.59</v>
          </cell>
          <cell r="E32">
            <v>10.42</v>
          </cell>
          <cell r="F32">
            <v>14.1</v>
          </cell>
          <cell r="G32">
            <v>22.76</v>
          </cell>
          <cell r="H32">
            <v>38.33</v>
          </cell>
          <cell r="I32">
            <v>35.74</v>
          </cell>
          <cell r="J32">
            <v>24.65</v>
          </cell>
          <cell r="K32">
            <v>23.1</v>
          </cell>
          <cell r="L32">
            <v>16.72</v>
          </cell>
          <cell r="M32">
            <v>9.16</v>
          </cell>
          <cell r="N32">
            <v>7.52</v>
          </cell>
          <cell r="O32">
            <v>13.97</v>
          </cell>
          <cell r="P32" t="str">
            <v>N</v>
          </cell>
          <cell r="Q32" t="str">
            <v>South</v>
          </cell>
          <cell r="R32" t="str">
            <v>FC</v>
          </cell>
          <cell r="T32">
            <v>35.74</v>
          </cell>
        </row>
        <row r="33">
          <cell r="A33" t="str">
            <v>ALTA6E_2_WIND10</v>
          </cell>
          <cell r="B33" t="str">
            <v>CAISO System</v>
          </cell>
          <cell r="C33" t="str">
            <v>Alta Wind 10</v>
          </cell>
          <cell r="D33">
            <v>2.77</v>
          </cell>
          <cell r="E33">
            <v>15.49</v>
          </cell>
          <cell r="F33">
            <v>24.26</v>
          </cell>
          <cell r="G33">
            <v>21.96</v>
          </cell>
          <cell r="H33">
            <v>42.45</v>
          </cell>
          <cell r="I33">
            <v>34.409999999999997</v>
          </cell>
          <cell r="J33">
            <v>20.02</v>
          </cell>
          <cell r="K33">
            <v>21.74</v>
          </cell>
          <cell r="L33">
            <v>12.9</v>
          </cell>
          <cell r="M33">
            <v>8.01</v>
          </cell>
          <cell r="N33">
            <v>6.91</v>
          </cell>
          <cell r="O33">
            <v>6.95</v>
          </cell>
          <cell r="P33" t="str">
            <v>N</v>
          </cell>
          <cell r="Q33" t="str">
            <v>South</v>
          </cell>
          <cell r="R33" t="str">
            <v>FC</v>
          </cell>
          <cell r="T33">
            <v>34.409999999999997</v>
          </cell>
        </row>
        <row r="34">
          <cell r="A34" t="str">
            <v>ALTWD_1_QF</v>
          </cell>
          <cell r="B34" t="str">
            <v>LA Basin</v>
          </cell>
          <cell r="C34" t="str">
            <v>Altwind</v>
          </cell>
          <cell r="D34">
            <v>1.1399999999999999</v>
          </cell>
          <cell r="E34">
            <v>5.12</v>
          </cell>
          <cell r="F34">
            <v>7.72</v>
          </cell>
          <cell r="G34">
            <v>9.35</v>
          </cell>
          <cell r="H34">
            <v>15.45</v>
          </cell>
          <cell r="I34">
            <v>12.49</v>
          </cell>
          <cell r="J34">
            <v>8.8800000000000008</v>
          </cell>
          <cell r="K34">
            <v>8.2899999999999991</v>
          </cell>
          <cell r="L34">
            <v>5.33</v>
          </cell>
          <cell r="M34">
            <v>3.06</v>
          </cell>
          <cell r="N34">
            <v>1.89</v>
          </cell>
          <cell r="O34">
            <v>2.17</v>
          </cell>
          <cell r="P34" t="str">
            <v>N</v>
          </cell>
          <cell r="Q34" t="str">
            <v>South</v>
          </cell>
          <cell r="R34" t="str">
            <v>FC</v>
          </cell>
          <cell r="T34">
            <v>12.49</v>
          </cell>
        </row>
        <row r="35">
          <cell r="A35" t="str">
            <v>ANAHM_2_CANYN1</v>
          </cell>
          <cell r="B35" t="str">
            <v>LA Basin</v>
          </cell>
          <cell r="C35" t="str">
            <v>CANYON POWER PLANT UNIT 1</v>
          </cell>
          <cell r="D35">
            <v>49.4</v>
          </cell>
          <cell r="E35">
            <v>49.4</v>
          </cell>
          <cell r="F35">
            <v>49.4</v>
          </cell>
          <cell r="G35">
            <v>49.4</v>
          </cell>
          <cell r="H35">
            <v>49.4</v>
          </cell>
          <cell r="I35">
            <v>49.4</v>
          </cell>
          <cell r="J35">
            <v>49.4</v>
          </cell>
          <cell r="K35">
            <v>49.4</v>
          </cell>
          <cell r="L35">
            <v>49.4</v>
          </cell>
          <cell r="M35">
            <v>49.4</v>
          </cell>
          <cell r="N35">
            <v>49.4</v>
          </cell>
          <cell r="O35">
            <v>49.4</v>
          </cell>
          <cell r="P35" t="str">
            <v>Y</v>
          </cell>
          <cell r="Q35" t="str">
            <v>South</v>
          </cell>
          <cell r="R35" t="str">
            <v>FC</v>
          </cell>
          <cell r="T35">
            <v>49.4</v>
          </cell>
        </row>
        <row r="36">
          <cell r="A36" t="str">
            <v>ANAHM_2_CANYN2</v>
          </cell>
          <cell r="B36" t="str">
            <v>LA Basin</v>
          </cell>
          <cell r="C36" t="str">
            <v>CANYON POWER PLANT UNIT 2</v>
          </cell>
          <cell r="D36">
            <v>48</v>
          </cell>
          <cell r="E36">
            <v>48</v>
          </cell>
          <cell r="F36">
            <v>48</v>
          </cell>
          <cell r="G36">
            <v>48</v>
          </cell>
          <cell r="H36">
            <v>48</v>
          </cell>
          <cell r="I36">
            <v>48</v>
          </cell>
          <cell r="J36">
            <v>48</v>
          </cell>
          <cell r="K36">
            <v>48</v>
          </cell>
          <cell r="L36">
            <v>48</v>
          </cell>
          <cell r="M36">
            <v>48</v>
          </cell>
          <cell r="N36">
            <v>48</v>
          </cell>
          <cell r="O36">
            <v>48</v>
          </cell>
          <cell r="P36" t="str">
            <v>Y</v>
          </cell>
          <cell r="Q36" t="str">
            <v>South</v>
          </cell>
          <cell r="R36" t="str">
            <v>FC</v>
          </cell>
          <cell r="T36">
            <v>48</v>
          </cell>
        </row>
        <row r="37">
          <cell r="A37" t="str">
            <v>ANAHM_2_CANYN3</v>
          </cell>
          <cell r="B37" t="str">
            <v>LA Basin</v>
          </cell>
          <cell r="C37" t="str">
            <v>CANYON POWER PLANT UNIT 3</v>
          </cell>
          <cell r="D37">
            <v>48</v>
          </cell>
          <cell r="E37">
            <v>48</v>
          </cell>
          <cell r="F37">
            <v>48</v>
          </cell>
          <cell r="G37">
            <v>48</v>
          </cell>
          <cell r="H37">
            <v>48</v>
          </cell>
          <cell r="I37">
            <v>48</v>
          </cell>
          <cell r="J37">
            <v>48</v>
          </cell>
          <cell r="K37">
            <v>48</v>
          </cell>
          <cell r="L37">
            <v>48</v>
          </cell>
          <cell r="M37">
            <v>48</v>
          </cell>
          <cell r="N37">
            <v>48</v>
          </cell>
          <cell r="O37">
            <v>48</v>
          </cell>
          <cell r="P37" t="str">
            <v>Y</v>
          </cell>
          <cell r="Q37" t="str">
            <v>South</v>
          </cell>
          <cell r="R37" t="str">
            <v>FC</v>
          </cell>
          <cell r="T37">
            <v>48</v>
          </cell>
        </row>
        <row r="38">
          <cell r="A38" t="str">
            <v>ANAHM_2_CANYN4</v>
          </cell>
          <cell r="B38" t="str">
            <v>LA Basin</v>
          </cell>
          <cell r="C38" t="str">
            <v>CANYON POWER PLANT UNIT 4</v>
          </cell>
          <cell r="D38">
            <v>49.4</v>
          </cell>
          <cell r="E38">
            <v>49.4</v>
          </cell>
          <cell r="F38">
            <v>49.4</v>
          </cell>
          <cell r="G38">
            <v>49.4</v>
          </cell>
          <cell r="H38">
            <v>49.4</v>
          </cell>
          <cell r="I38">
            <v>49.4</v>
          </cell>
          <cell r="J38">
            <v>49.4</v>
          </cell>
          <cell r="K38">
            <v>49.4</v>
          </cell>
          <cell r="L38">
            <v>49.4</v>
          </cell>
          <cell r="M38">
            <v>49.4</v>
          </cell>
          <cell r="N38">
            <v>49.4</v>
          </cell>
          <cell r="O38">
            <v>49.4</v>
          </cell>
          <cell r="P38" t="str">
            <v>Y</v>
          </cell>
          <cell r="Q38" t="str">
            <v>South</v>
          </cell>
          <cell r="R38" t="str">
            <v>FC</v>
          </cell>
          <cell r="T38">
            <v>49.4</v>
          </cell>
        </row>
        <row r="39">
          <cell r="A39" t="str">
            <v>ANAHM_7_CT</v>
          </cell>
          <cell r="B39" t="str">
            <v>LA Basin</v>
          </cell>
          <cell r="C39" t="str">
            <v>ANAHEIM COMBUSTION TURBINE</v>
          </cell>
          <cell r="D39">
            <v>42.81</v>
          </cell>
          <cell r="E39">
            <v>42.81</v>
          </cell>
          <cell r="F39">
            <v>42.81</v>
          </cell>
          <cell r="G39">
            <v>42.81</v>
          </cell>
          <cell r="H39">
            <v>42.81</v>
          </cell>
          <cell r="I39">
            <v>40.64</v>
          </cell>
          <cell r="J39">
            <v>40.64</v>
          </cell>
          <cell r="K39">
            <v>40.64</v>
          </cell>
          <cell r="L39">
            <v>40.64</v>
          </cell>
          <cell r="M39">
            <v>40.64</v>
          </cell>
          <cell r="N39">
            <v>42.81</v>
          </cell>
          <cell r="O39">
            <v>42.81</v>
          </cell>
          <cell r="P39" t="str">
            <v>Y</v>
          </cell>
          <cell r="Q39" t="str">
            <v>South</v>
          </cell>
          <cell r="R39" t="str">
            <v>FC</v>
          </cell>
          <cell r="T39">
            <v>40.64</v>
          </cell>
        </row>
        <row r="40">
          <cell r="A40" t="str">
            <v>ANTLPE_2_QF</v>
          </cell>
          <cell r="B40" t="str">
            <v>CAISO System</v>
          </cell>
          <cell r="C40" t="str">
            <v>ANTELOPE QFS</v>
          </cell>
          <cell r="D40">
            <v>8.59</v>
          </cell>
          <cell r="E40">
            <v>37.03</v>
          </cell>
          <cell r="F40">
            <v>49.32</v>
          </cell>
          <cell r="G40">
            <v>67.16</v>
          </cell>
          <cell r="H40">
            <v>74.59</v>
          </cell>
          <cell r="I40">
            <v>50.47</v>
          </cell>
          <cell r="J40">
            <v>24.24</v>
          </cell>
          <cell r="K40">
            <v>26.53</v>
          </cell>
          <cell r="L40">
            <v>25.79</v>
          </cell>
          <cell r="M40">
            <v>14.88</v>
          </cell>
          <cell r="N40">
            <v>9.2799999999999994</v>
          </cell>
          <cell r="O40">
            <v>9.6</v>
          </cell>
          <cell r="P40" t="str">
            <v>N</v>
          </cell>
          <cell r="Q40" t="str">
            <v>South</v>
          </cell>
          <cell r="R40" t="str">
            <v>FC</v>
          </cell>
          <cell r="T40">
            <v>50.47</v>
          </cell>
        </row>
        <row r="41">
          <cell r="A41" t="str">
            <v>APLHIL_1_SLABCK</v>
          </cell>
          <cell r="B41" t="str">
            <v>Sierra</v>
          </cell>
          <cell r="C41" t="str">
            <v>SLAB CREEK HYDRO</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Y</v>
          </cell>
          <cell r="Q41" t="str">
            <v>North</v>
          </cell>
          <cell r="R41" t="str">
            <v>EO</v>
          </cell>
          <cell r="T41">
            <v>0</v>
          </cell>
        </row>
        <row r="42">
          <cell r="A42" t="str">
            <v>ARBWD_6_QF</v>
          </cell>
          <cell r="B42" t="str">
            <v>CAISO System</v>
          </cell>
          <cell r="C42" t="str">
            <v>Wind Resource II</v>
          </cell>
          <cell r="D42">
            <v>0.66</v>
          </cell>
          <cell r="E42">
            <v>2.8</v>
          </cell>
          <cell r="F42">
            <v>3.31</v>
          </cell>
          <cell r="G42">
            <v>3.87</v>
          </cell>
          <cell r="H42">
            <v>7.71</v>
          </cell>
          <cell r="I42">
            <v>3.58</v>
          </cell>
          <cell r="J42">
            <v>2.42</v>
          </cell>
          <cell r="K42">
            <v>2.64</v>
          </cell>
          <cell r="L42">
            <v>2.2400000000000002</v>
          </cell>
          <cell r="M42">
            <v>1.74</v>
          </cell>
          <cell r="N42">
            <v>1.74</v>
          </cell>
          <cell r="O42">
            <v>2.0099999999999998</v>
          </cell>
          <cell r="P42" t="str">
            <v>N</v>
          </cell>
          <cell r="Q42" t="str">
            <v>South</v>
          </cell>
          <cell r="R42" t="str">
            <v>FC</v>
          </cell>
          <cell r="T42">
            <v>3.58</v>
          </cell>
        </row>
        <row r="43">
          <cell r="A43" t="str">
            <v>ARCOGN_2_UNITS</v>
          </cell>
          <cell r="B43" t="str">
            <v>LA Basin</v>
          </cell>
          <cell r="C43" t="str">
            <v>WATSON COGENERATION</v>
          </cell>
          <cell r="D43">
            <v>250.1</v>
          </cell>
          <cell r="E43">
            <v>287.01</v>
          </cell>
          <cell r="F43">
            <v>248.05</v>
          </cell>
          <cell r="G43">
            <v>246.06</v>
          </cell>
          <cell r="H43">
            <v>239.86</v>
          </cell>
          <cell r="I43">
            <v>260.37</v>
          </cell>
          <cell r="J43">
            <v>265.55</v>
          </cell>
          <cell r="K43">
            <v>264.19</v>
          </cell>
          <cell r="L43">
            <v>261.77</v>
          </cell>
          <cell r="M43">
            <v>211.65</v>
          </cell>
          <cell r="N43">
            <v>277.41000000000003</v>
          </cell>
          <cell r="O43">
            <v>292.45999999999998</v>
          </cell>
          <cell r="P43" t="str">
            <v>N</v>
          </cell>
          <cell r="Q43" t="str">
            <v>South</v>
          </cell>
          <cell r="R43" t="str">
            <v>FC</v>
          </cell>
          <cell r="T43">
            <v>265.55</v>
          </cell>
        </row>
        <row r="44">
          <cell r="A44" t="str">
            <v>ARVINN_6_ORION1</v>
          </cell>
          <cell r="B44" t="str">
            <v>CAISO System</v>
          </cell>
          <cell r="C44" t="str">
            <v>Orion 1 Solar</v>
          </cell>
          <cell r="D44">
            <v>0.03</v>
          </cell>
          <cell r="E44">
            <v>0.21</v>
          </cell>
          <cell r="F44">
            <v>0.82</v>
          </cell>
          <cell r="G44">
            <v>10.31</v>
          </cell>
          <cell r="H44">
            <v>9.6999999999999993</v>
          </cell>
          <cell r="I44">
            <v>10.210000000000001</v>
          </cell>
          <cell r="J44">
            <v>10.52</v>
          </cell>
          <cell r="K44">
            <v>10.81</v>
          </cell>
          <cell r="L44">
            <v>9.81</v>
          </cell>
          <cell r="M44">
            <v>7.43</v>
          </cell>
          <cell r="N44">
            <v>0.02</v>
          </cell>
          <cell r="O44">
            <v>0.01</v>
          </cell>
          <cell r="P44" t="str">
            <v>N</v>
          </cell>
          <cell r="Q44" t="str">
            <v>North</v>
          </cell>
          <cell r="R44" t="str">
            <v>ID</v>
          </cell>
          <cell r="S44" t="str">
            <v>C3&amp;4: Waiting for Gates No. 2 500/230 kV Transformer and possibly other</v>
          </cell>
          <cell r="T44">
            <v>10.81</v>
          </cell>
        </row>
        <row r="45">
          <cell r="A45" t="str">
            <v>ARVINN_6_ORION2</v>
          </cell>
          <cell r="B45" t="str">
            <v>CAISO System</v>
          </cell>
          <cell r="C45" t="str">
            <v>Orion 2 Solar</v>
          </cell>
          <cell r="D45">
            <v>0.02</v>
          </cell>
          <cell r="E45">
            <v>0.14000000000000001</v>
          </cell>
          <cell r="F45">
            <v>0.55000000000000004</v>
          </cell>
          <cell r="G45">
            <v>6.92</v>
          </cell>
          <cell r="H45">
            <v>6.6</v>
          </cell>
          <cell r="I45">
            <v>6.84</v>
          </cell>
          <cell r="J45">
            <v>7.01</v>
          </cell>
          <cell r="K45">
            <v>7.17</v>
          </cell>
          <cell r="L45">
            <v>6.45</v>
          </cell>
          <cell r="M45">
            <v>4.88</v>
          </cell>
          <cell r="N45">
            <v>0.01</v>
          </cell>
          <cell r="O45">
            <v>0.01</v>
          </cell>
          <cell r="P45" t="str">
            <v>N</v>
          </cell>
          <cell r="Q45" t="str">
            <v>North</v>
          </cell>
          <cell r="R45" t="str">
            <v>ID</v>
          </cell>
          <cell r="S45" t="str">
            <v>C3&amp;4: Waiting for Gates No. 2 500/230 kV Transformer and possibly other</v>
          </cell>
          <cell r="T45">
            <v>7.17</v>
          </cell>
        </row>
        <row r="46">
          <cell r="A46" t="str">
            <v>ASTORA_2_SOLAR1</v>
          </cell>
          <cell r="B46" t="str">
            <v>CAISO System</v>
          </cell>
          <cell r="C46" t="str">
            <v>Astoria 1</v>
          </cell>
          <cell r="D46">
            <v>0.26</v>
          </cell>
          <cell r="E46">
            <v>1.46</v>
          </cell>
          <cell r="F46">
            <v>6.75</v>
          </cell>
          <cell r="G46">
            <v>78.900000000000006</v>
          </cell>
          <cell r="H46">
            <v>74.69</v>
          </cell>
          <cell r="I46">
            <v>78.44</v>
          </cell>
          <cell r="J46">
            <v>74.48</v>
          </cell>
          <cell r="K46">
            <v>79.42</v>
          </cell>
          <cell r="L46">
            <v>74.150000000000006</v>
          </cell>
          <cell r="M46">
            <v>56.85</v>
          </cell>
          <cell r="N46">
            <v>0.16</v>
          </cell>
          <cell r="O46">
            <v>0.11</v>
          </cell>
          <cell r="P46" t="str">
            <v>N</v>
          </cell>
          <cell r="Q46" t="str">
            <v>South</v>
          </cell>
          <cell r="R46" t="str">
            <v>FC</v>
          </cell>
          <cell r="T46">
            <v>79.42</v>
          </cell>
        </row>
        <row r="47">
          <cell r="A47" t="str">
            <v>ASTORA_2_SOLAR2</v>
          </cell>
          <cell r="B47" t="str">
            <v>CAISO System</v>
          </cell>
          <cell r="C47" t="str">
            <v>RE Astoria 2</v>
          </cell>
          <cell r="D47">
            <v>0.20000000000000004</v>
          </cell>
          <cell r="E47">
            <v>1.1000000000000001</v>
          </cell>
          <cell r="F47">
            <v>5.12</v>
          </cell>
          <cell r="G47">
            <v>59.859999999999992</v>
          </cell>
          <cell r="H47">
            <v>56.669999999999995</v>
          </cell>
          <cell r="I47">
            <v>59.51</v>
          </cell>
          <cell r="J47">
            <v>56.51</v>
          </cell>
          <cell r="K47">
            <v>60.26</v>
          </cell>
          <cell r="L47">
            <v>56.26</v>
          </cell>
          <cell r="M47">
            <v>43.13</v>
          </cell>
          <cell r="N47">
            <v>0.12</v>
          </cell>
          <cell r="O47">
            <v>0.08</v>
          </cell>
          <cell r="P47" t="str">
            <v>N</v>
          </cell>
          <cell r="Q47" t="str">
            <v>South</v>
          </cell>
          <cell r="R47" t="str">
            <v>FC</v>
          </cell>
          <cell r="S47">
            <v>0</v>
          </cell>
          <cell r="T47">
            <v>60.26</v>
          </cell>
        </row>
        <row r="48">
          <cell r="A48" t="str">
            <v>ATWEL2_1_SOLAR1</v>
          </cell>
          <cell r="B48" t="str">
            <v>CAISO System</v>
          </cell>
          <cell r="C48" t="str">
            <v>Atwell West</v>
          </cell>
          <cell r="D48">
            <v>0.05</v>
          </cell>
          <cell r="E48">
            <v>0.28999999999999998</v>
          </cell>
          <cell r="F48">
            <v>1.36</v>
          </cell>
          <cell r="G48">
            <v>15.96</v>
          </cell>
          <cell r="H48">
            <v>15.11</v>
          </cell>
          <cell r="I48">
            <v>16.25</v>
          </cell>
          <cell r="J48">
            <v>17.36</v>
          </cell>
          <cell r="K48">
            <v>17.739999999999998</v>
          </cell>
          <cell r="L48">
            <v>15.99</v>
          </cell>
          <cell r="M48">
            <v>12.43</v>
          </cell>
          <cell r="N48">
            <v>0.03</v>
          </cell>
          <cell r="O48">
            <v>0.02</v>
          </cell>
          <cell r="P48" t="str">
            <v>N</v>
          </cell>
          <cell r="Q48" t="str">
            <v>North</v>
          </cell>
          <cell r="R48" t="str">
            <v>ID</v>
          </cell>
          <cell r="S48" t="str">
            <v>C3&amp;4: Waiting for Gates No. 2 500/230 kV Transformer and possibly other</v>
          </cell>
          <cell r="T48">
            <v>17.739999999999998</v>
          </cell>
        </row>
        <row r="49">
          <cell r="A49" t="str">
            <v>ATWELL_1_SOLAR</v>
          </cell>
          <cell r="B49" t="str">
            <v>CAISO System</v>
          </cell>
          <cell r="C49" t="str">
            <v>Atwell Island PV Solar Generating Faci.</v>
          </cell>
          <cell r="D49">
            <v>0.04</v>
          </cell>
          <cell r="E49">
            <v>0.25</v>
          </cell>
          <cell r="F49">
            <v>0.97</v>
          </cell>
          <cell r="G49">
            <v>12.74</v>
          </cell>
          <cell r="H49">
            <v>13.91</v>
          </cell>
          <cell r="I49">
            <v>14.05</v>
          </cell>
          <cell r="J49">
            <v>13.78</v>
          </cell>
          <cell r="K49">
            <v>13.85</v>
          </cell>
          <cell r="L49">
            <v>12.01</v>
          </cell>
          <cell r="M49">
            <v>8.57</v>
          </cell>
          <cell r="N49">
            <v>0.02</v>
          </cell>
          <cell r="O49">
            <v>0.02</v>
          </cell>
          <cell r="P49" t="str">
            <v>N</v>
          </cell>
          <cell r="Q49" t="str">
            <v>North</v>
          </cell>
          <cell r="R49" t="str">
            <v>ID</v>
          </cell>
          <cell r="S49" t="str">
            <v>C3&amp;4: Waiting for Gates No. 2 500/230 kV Transformer and possibly other</v>
          </cell>
          <cell r="T49">
            <v>14.05</v>
          </cell>
        </row>
        <row r="50">
          <cell r="A50" t="str">
            <v>AVENAL_6_AVPARK</v>
          </cell>
          <cell r="B50" t="str">
            <v>Fresno</v>
          </cell>
          <cell r="C50" t="str">
            <v>Avenal Park Solar Project</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N</v>
          </cell>
          <cell r="Q50" t="str">
            <v>North</v>
          </cell>
          <cell r="R50" t="str">
            <v>EO</v>
          </cell>
          <cell r="T50">
            <v>0</v>
          </cell>
        </row>
        <row r="51">
          <cell r="A51" t="str">
            <v>AVENAL_6_SANDDG</v>
          </cell>
          <cell r="B51" t="str">
            <v>Fresno</v>
          </cell>
          <cell r="C51" t="str">
            <v>Sand Drag Solar Project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N</v>
          </cell>
          <cell r="Q51" t="str">
            <v>North</v>
          </cell>
          <cell r="R51" t="str">
            <v>EO</v>
          </cell>
          <cell r="T51">
            <v>0</v>
          </cell>
        </row>
        <row r="52">
          <cell r="A52" t="str">
            <v>AVENAL_6_SUNCTY</v>
          </cell>
          <cell r="B52" t="str">
            <v>Fresno</v>
          </cell>
          <cell r="C52" t="str">
            <v>Sun City Solar Project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N</v>
          </cell>
          <cell r="Q52" t="str">
            <v>North</v>
          </cell>
          <cell r="R52" t="str">
            <v>EO</v>
          </cell>
          <cell r="T52">
            <v>0</v>
          </cell>
        </row>
        <row r="53">
          <cell r="A53" t="str">
            <v>AVSOLR_2_SOLAR</v>
          </cell>
          <cell r="B53" t="str">
            <v>CAISO System</v>
          </cell>
          <cell r="C53" t="str">
            <v>AV SOLAR RANCH 1</v>
          </cell>
          <cell r="D53">
            <v>0.66</v>
          </cell>
          <cell r="E53">
            <v>3.89</v>
          </cell>
          <cell r="F53">
            <v>14.3</v>
          </cell>
          <cell r="G53">
            <v>167.37</v>
          </cell>
          <cell r="H53">
            <v>166.89</v>
          </cell>
          <cell r="I53">
            <v>163.77000000000001</v>
          </cell>
          <cell r="J53">
            <v>169.79</v>
          </cell>
          <cell r="K53">
            <v>191.91</v>
          </cell>
          <cell r="L53">
            <v>174.85</v>
          </cell>
          <cell r="M53">
            <v>131.52000000000001</v>
          </cell>
          <cell r="N53">
            <v>0.39</v>
          </cell>
          <cell r="O53">
            <v>0.28000000000000003</v>
          </cell>
          <cell r="P53" t="str">
            <v>N</v>
          </cell>
          <cell r="Q53" t="str">
            <v>South</v>
          </cell>
          <cell r="R53" t="str">
            <v>FC</v>
          </cell>
          <cell r="T53">
            <v>191.91</v>
          </cell>
        </row>
        <row r="54">
          <cell r="A54" t="str">
            <v>BALCHS_7_UNIT 1</v>
          </cell>
          <cell r="B54" t="str">
            <v>Fresno</v>
          </cell>
          <cell r="C54" t="str">
            <v>BALCH 1 PH UNIT 1</v>
          </cell>
          <cell r="D54">
            <v>33</v>
          </cell>
          <cell r="E54">
            <v>33</v>
          </cell>
          <cell r="F54">
            <v>33</v>
          </cell>
          <cell r="G54">
            <v>33</v>
          </cell>
          <cell r="H54">
            <v>33</v>
          </cell>
          <cell r="I54">
            <v>33</v>
          </cell>
          <cell r="J54">
            <v>33</v>
          </cell>
          <cell r="K54">
            <v>33</v>
          </cell>
          <cell r="L54">
            <v>33</v>
          </cell>
          <cell r="M54">
            <v>33</v>
          </cell>
          <cell r="N54">
            <v>33</v>
          </cell>
          <cell r="O54">
            <v>33</v>
          </cell>
          <cell r="P54" t="str">
            <v>Y</v>
          </cell>
          <cell r="Q54" t="str">
            <v>North</v>
          </cell>
          <cell r="R54" t="str">
            <v>FC</v>
          </cell>
          <cell r="T54">
            <v>33</v>
          </cell>
        </row>
        <row r="55">
          <cell r="A55" t="str">
            <v>BALCHS_7_UNIT 2</v>
          </cell>
          <cell r="B55" t="str">
            <v>Fresno</v>
          </cell>
          <cell r="C55" t="str">
            <v>BALCH 2 PH UNIT 2</v>
          </cell>
          <cell r="D55">
            <v>52.5</v>
          </cell>
          <cell r="E55">
            <v>52.5</v>
          </cell>
          <cell r="F55">
            <v>52.5</v>
          </cell>
          <cell r="G55">
            <v>52.5</v>
          </cell>
          <cell r="H55">
            <v>52.5</v>
          </cell>
          <cell r="I55">
            <v>52.5</v>
          </cell>
          <cell r="J55">
            <v>52.5</v>
          </cell>
          <cell r="K55">
            <v>52.5</v>
          </cell>
          <cell r="L55">
            <v>52.5</v>
          </cell>
          <cell r="M55">
            <v>52.5</v>
          </cell>
          <cell r="N55">
            <v>52.5</v>
          </cell>
          <cell r="O55">
            <v>52.5</v>
          </cell>
          <cell r="P55" t="str">
            <v>Y</v>
          </cell>
          <cell r="Q55" t="str">
            <v>North</v>
          </cell>
          <cell r="R55" t="str">
            <v>FC</v>
          </cell>
          <cell r="T55">
            <v>52.5</v>
          </cell>
        </row>
        <row r="56">
          <cell r="A56" t="str">
            <v>BALCHS_7_UNIT 3</v>
          </cell>
          <cell r="B56" t="str">
            <v>Fresno</v>
          </cell>
          <cell r="C56" t="str">
            <v>BALCH 2 PH UNIT 3</v>
          </cell>
          <cell r="D56">
            <v>52.5</v>
          </cell>
          <cell r="E56">
            <v>52.5</v>
          </cell>
          <cell r="F56">
            <v>52.5</v>
          </cell>
          <cell r="G56">
            <v>52.5</v>
          </cell>
          <cell r="H56">
            <v>52.5</v>
          </cell>
          <cell r="I56">
            <v>52.5</v>
          </cell>
          <cell r="J56">
            <v>52.5</v>
          </cell>
          <cell r="K56">
            <v>52.5</v>
          </cell>
          <cell r="L56">
            <v>52.5</v>
          </cell>
          <cell r="M56">
            <v>52.5</v>
          </cell>
          <cell r="N56">
            <v>52.5</v>
          </cell>
          <cell r="O56">
            <v>52.5</v>
          </cell>
          <cell r="P56" t="str">
            <v>Y</v>
          </cell>
          <cell r="Q56" t="str">
            <v>North</v>
          </cell>
          <cell r="R56" t="str">
            <v>FC</v>
          </cell>
          <cell r="T56">
            <v>52.5</v>
          </cell>
        </row>
        <row r="57">
          <cell r="A57" t="str">
            <v>BANGOR_6_HYDRO</v>
          </cell>
          <cell r="B57" t="str">
            <v>Sierra</v>
          </cell>
          <cell r="C57" t="str">
            <v>Virginia Ranch Dam Powerplant</v>
          </cell>
          <cell r="D57">
            <v>0.41</v>
          </cell>
          <cell r="E57">
            <v>0.36</v>
          </cell>
          <cell r="F57">
            <v>0.44</v>
          </cell>
          <cell r="G57">
            <v>0.51</v>
          </cell>
          <cell r="H57">
            <v>0.59</v>
          </cell>
          <cell r="I57">
            <v>0.57999999999999996</v>
          </cell>
          <cell r="J57">
            <v>0.61</v>
          </cell>
          <cell r="K57">
            <v>0.54</v>
          </cell>
          <cell r="L57">
            <v>0.47</v>
          </cell>
          <cell r="M57">
            <v>0.33</v>
          </cell>
          <cell r="N57">
            <v>0.32</v>
          </cell>
          <cell r="O57">
            <v>0.32</v>
          </cell>
          <cell r="P57" t="str">
            <v>Y</v>
          </cell>
          <cell r="Q57" t="str">
            <v>North</v>
          </cell>
          <cell r="R57" t="str">
            <v>FC</v>
          </cell>
          <cell r="T57">
            <v>0.61</v>
          </cell>
        </row>
        <row r="58">
          <cell r="A58" t="str">
            <v>BANKPP_2_NSPIN</v>
          </cell>
          <cell r="B58" t="str">
            <v>Bay Area</v>
          </cell>
          <cell r="C58" t="str">
            <v>BANKPP_2_NSPIN</v>
          </cell>
          <cell r="D58">
            <v>127</v>
          </cell>
          <cell r="E58">
            <v>127</v>
          </cell>
          <cell r="F58">
            <v>127</v>
          </cell>
          <cell r="G58">
            <v>127</v>
          </cell>
          <cell r="H58">
            <v>127</v>
          </cell>
          <cell r="I58">
            <v>127</v>
          </cell>
          <cell r="J58">
            <v>127</v>
          </cell>
          <cell r="K58">
            <v>127</v>
          </cell>
          <cell r="L58">
            <v>127</v>
          </cell>
          <cell r="M58">
            <v>127</v>
          </cell>
          <cell r="N58">
            <v>127</v>
          </cell>
          <cell r="O58">
            <v>127</v>
          </cell>
          <cell r="P58" t="str">
            <v>N</v>
          </cell>
          <cell r="Q58" t="str">
            <v>North</v>
          </cell>
          <cell r="R58" t="str">
            <v>FC</v>
          </cell>
          <cell r="T58">
            <v>127</v>
          </cell>
        </row>
        <row r="59">
          <cell r="A59" t="str">
            <v>BARRE_2_QF</v>
          </cell>
          <cell r="B59" t="str">
            <v>LA Basin</v>
          </cell>
          <cell r="C59" t="str">
            <v>BARRE QFS</v>
          </cell>
          <cell r="D59">
            <v>0</v>
          </cell>
          <cell r="E59">
            <v>0</v>
          </cell>
          <cell r="F59">
            <v>0</v>
          </cell>
          <cell r="G59">
            <v>0</v>
          </cell>
          <cell r="H59">
            <v>0</v>
          </cell>
          <cell r="I59">
            <v>0</v>
          </cell>
          <cell r="J59">
            <v>0</v>
          </cell>
          <cell r="K59">
            <v>0</v>
          </cell>
          <cell r="L59">
            <v>0</v>
          </cell>
          <cell r="M59">
            <v>0</v>
          </cell>
          <cell r="N59">
            <v>0</v>
          </cell>
          <cell r="O59">
            <v>0</v>
          </cell>
          <cell r="P59" t="str">
            <v>N</v>
          </cell>
          <cell r="Q59" t="str">
            <v>South</v>
          </cell>
          <cell r="R59" t="str">
            <v>FC</v>
          </cell>
          <cell r="T59">
            <v>0</v>
          </cell>
        </row>
        <row r="60">
          <cell r="A60" t="str">
            <v>BARRE_6_PEAKER</v>
          </cell>
          <cell r="B60" t="str">
            <v>LA Basin</v>
          </cell>
          <cell r="C60" t="str">
            <v>Barre Peaker</v>
          </cell>
          <cell r="D60">
            <v>47</v>
          </cell>
          <cell r="E60">
            <v>47</v>
          </cell>
          <cell r="F60">
            <v>47</v>
          </cell>
          <cell r="G60">
            <v>47</v>
          </cell>
          <cell r="H60">
            <v>47</v>
          </cell>
          <cell r="I60">
            <v>47</v>
          </cell>
          <cell r="J60">
            <v>47</v>
          </cell>
          <cell r="K60">
            <v>47</v>
          </cell>
          <cell r="L60">
            <v>47</v>
          </cell>
          <cell r="M60">
            <v>47</v>
          </cell>
          <cell r="N60">
            <v>47</v>
          </cell>
          <cell r="O60">
            <v>47</v>
          </cell>
          <cell r="P60" t="str">
            <v>Y</v>
          </cell>
          <cell r="Q60" t="str">
            <v>South</v>
          </cell>
          <cell r="R60" t="str">
            <v>FC</v>
          </cell>
          <cell r="T60">
            <v>47</v>
          </cell>
        </row>
        <row r="61">
          <cell r="A61" t="str">
            <v>BASICE_2_UNITS</v>
          </cell>
          <cell r="B61" t="str">
            <v>CAISO System</v>
          </cell>
          <cell r="C61" t="str">
            <v>CALPINE  AMERICAN  I COGEN.</v>
          </cell>
          <cell r="D61">
            <v>88.36</v>
          </cell>
          <cell r="E61">
            <v>82.03</v>
          </cell>
          <cell r="F61">
            <v>50.28</v>
          </cell>
          <cell r="G61">
            <v>86.8</v>
          </cell>
          <cell r="H61">
            <v>77.62</v>
          </cell>
          <cell r="I61">
            <v>83.56</v>
          </cell>
          <cell r="J61">
            <v>92.75</v>
          </cell>
          <cell r="K61">
            <v>83.76</v>
          </cell>
          <cell r="L61">
            <v>83.15</v>
          </cell>
          <cell r="M61">
            <v>92.54</v>
          </cell>
          <cell r="N61">
            <v>57.61</v>
          </cell>
          <cell r="O61">
            <v>92.06</v>
          </cell>
          <cell r="P61" t="str">
            <v>N</v>
          </cell>
          <cell r="Q61" t="str">
            <v>North</v>
          </cell>
          <cell r="R61" t="str">
            <v>FC</v>
          </cell>
          <cell r="T61">
            <v>92.75</v>
          </cell>
        </row>
        <row r="62">
          <cell r="A62" t="str">
            <v>BDGRCK_1_UNITS</v>
          </cell>
          <cell r="B62" t="str">
            <v>Kern</v>
          </cell>
          <cell r="C62" t="str">
            <v>BADGER CREEK LIMITED</v>
          </cell>
          <cell r="D62">
            <v>44</v>
          </cell>
          <cell r="E62">
            <v>44</v>
          </cell>
          <cell r="F62">
            <v>44</v>
          </cell>
          <cell r="G62">
            <v>44</v>
          </cell>
          <cell r="H62">
            <v>44</v>
          </cell>
          <cell r="I62">
            <v>44</v>
          </cell>
          <cell r="J62">
            <v>43.2</v>
          </cell>
          <cell r="K62">
            <v>44</v>
          </cell>
          <cell r="L62">
            <v>44</v>
          </cell>
          <cell r="M62">
            <v>44</v>
          </cell>
          <cell r="N62">
            <v>44</v>
          </cell>
          <cell r="O62">
            <v>44</v>
          </cell>
          <cell r="P62" t="str">
            <v>Y</v>
          </cell>
          <cell r="Q62" t="str">
            <v>North</v>
          </cell>
          <cell r="R62" t="str">
            <v>FC</v>
          </cell>
          <cell r="T62">
            <v>44</v>
          </cell>
        </row>
        <row r="63">
          <cell r="A63" t="str">
            <v>BEARDS_7_UNIT 1</v>
          </cell>
          <cell r="B63" t="str">
            <v>Stockton</v>
          </cell>
          <cell r="C63" t="str">
            <v>Beardsley Hydro</v>
          </cell>
          <cell r="D63">
            <v>0.63</v>
          </cell>
          <cell r="E63">
            <v>0.42</v>
          </cell>
          <cell r="F63">
            <v>0.43</v>
          </cell>
          <cell r="G63">
            <v>5.47</v>
          </cell>
          <cell r="H63">
            <v>5.93</v>
          </cell>
          <cell r="I63">
            <v>7.05</v>
          </cell>
          <cell r="J63">
            <v>8.35</v>
          </cell>
          <cell r="K63">
            <v>8.36</v>
          </cell>
          <cell r="L63">
            <v>6.46</v>
          </cell>
          <cell r="M63">
            <v>2.16</v>
          </cell>
          <cell r="N63">
            <v>2.04</v>
          </cell>
          <cell r="O63">
            <v>3.91</v>
          </cell>
          <cell r="P63" t="str">
            <v>Y</v>
          </cell>
          <cell r="Q63" t="str">
            <v>North</v>
          </cell>
          <cell r="R63" t="str">
            <v>FC</v>
          </cell>
          <cell r="T63">
            <v>8.36</v>
          </cell>
        </row>
        <row r="64">
          <cell r="A64" t="str">
            <v>BEARMT_1_UNIT</v>
          </cell>
          <cell r="B64" t="str">
            <v>Kern</v>
          </cell>
          <cell r="C64" t="str">
            <v>Bear Mountain Limited</v>
          </cell>
          <cell r="D64">
            <v>47</v>
          </cell>
          <cell r="E64">
            <v>47</v>
          </cell>
          <cell r="F64">
            <v>47</v>
          </cell>
          <cell r="G64">
            <v>47</v>
          </cell>
          <cell r="H64">
            <v>47</v>
          </cell>
          <cell r="I64">
            <v>47</v>
          </cell>
          <cell r="J64">
            <v>47</v>
          </cell>
          <cell r="K64">
            <v>47</v>
          </cell>
          <cell r="L64">
            <v>47</v>
          </cell>
          <cell r="M64">
            <v>47</v>
          </cell>
          <cell r="N64">
            <v>47</v>
          </cell>
          <cell r="O64">
            <v>47</v>
          </cell>
          <cell r="P64" t="str">
            <v>Y</v>
          </cell>
          <cell r="Q64" t="str">
            <v>North</v>
          </cell>
          <cell r="R64" t="str">
            <v>FC</v>
          </cell>
          <cell r="T64">
            <v>47</v>
          </cell>
        </row>
        <row r="65">
          <cell r="A65" t="str">
            <v>BELDEN_7_UNIT 1</v>
          </cell>
          <cell r="B65" t="str">
            <v>Sierra</v>
          </cell>
          <cell r="C65" t="str">
            <v>BELDEN HYDRO</v>
          </cell>
          <cell r="D65">
            <v>119</v>
          </cell>
          <cell r="E65">
            <v>119</v>
          </cell>
          <cell r="F65">
            <v>119</v>
          </cell>
          <cell r="G65">
            <v>119</v>
          </cell>
          <cell r="H65">
            <v>119</v>
          </cell>
          <cell r="I65">
            <v>119</v>
          </cell>
          <cell r="J65">
            <v>119</v>
          </cell>
          <cell r="K65">
            <v>119</v>
          </cell>
          <cell r="L65">
            <v>119</v>
          </cell>
          <cell r="M65">
            <v>119</v>
          </cell>
          <cell r="N65">
            <v>119</v>
          </cell>
          <cell r="O65">
            <v>119</v>
          </cell>
          <cell r="P65" t="str">
            <v>Y</v>
          </cell>
          <cell r="Q65" t="str">
            <v>North</v>
          </cell>
          <cell r="R65" t="str">
            <v>FC</v>
          </cell>
          <cell r="T65">
            <v>119</v>
          </cell>
        </row>
        <row r="66">
          <cell r="A66" t="str">
            <v>BIGCRK_2_EXESWD</v>
          </cell>
          <cell r="B66" t="str">
            <v>Big Creek-Ventura</v>
          </cell>
          <cell r="C66" t="str">
            <v>BIG CREEK HYDRO PROJECT PSP</v>
          </cell>
          <cell r="D66">
            <v>773.6</v>
          </cell>
          <cell r="E66">
            <v>773.6</v>
          </cell>
          <cell r="F66">
            <v>773.6</v>
          </cell>
          <cell r="G66">
            <v>773.6</v>
          </cell>
          <cell r="H66">
            <v>800.6</v>
          </cell>
          <cell r="I66">
            <v>800.6</v>
          </cell>
          <cell r="J66">
            <v>800.6</v>
          </cell>
          <cell r="K66">
            <v>800.6</v>
          </cell>
          <cell r="L66">
            <v>773.6</v>
          </cell>
          <cell r="M66">
            <v>773.6</v>
          </cell>
          <cell r="N66">
            <v>773.6</v>
          </cell>
          <cell r="O66">
            <v>773.6</v>
          </cell>
          <cell r="P66" t="str">
            <v>Y</v>
          </cell>
          <cell r="Q66" t="str">
            <v>South</v>
          </cell>
          <cell r="R66" t="str">
            <v>FC</v>
          </cell>
          <cell r="T66">
            <v>800.6</v>
          </cell>
        </row>
        <row r="67">
          <cell r="A67" t="str">
            <v>BIGCRK_7_DAM7</v>
          </cell>
          <cell r="B67" t="str">
            <v>Big Creek-Ventura</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N</v>
          </cell>
          <cell r="Q67" t="str">
            <v>South</v>
          </cell>
          <cell r="R67" t="str">
            <v>EO</v>
          </cell>
          <cell r="T67">
            <v>0</v>
          </cell>
        </row>
        <row r="68">
          <cell r="A68" t="str">
            <v>BIGCRK_7_MAMRES</v>
          </cell>
          <cell r="B68" t="str">
            <v>Big Creek-Ventura</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N</v>
          </cell>
          <cell r="Q68" t="str">
            <v>South</v>
          </cell>
          <cell r="R68" t="str">
            <v>EO</v>
          </cell>
          <cell r="T68">
            <v>0</v>
          </cell>
        </row>
        <row r="69">
          <cell r="A69" t="str">
            <v>BIGSKY_2_SOLAR1</v>
          </cell>
          <cell r="B69" t="str">
            <v>Big Creek-Ventura</v>
          </cell>
          <cell r="C69" t="str">
            <v>Antelope Big Sky Ranch Solar</v>
          </cell>
          <cell r="D69">
            <v>5.000000000000001E-2</v>
          </cell>
          <cell r="E69">
            <v>0.28999999999999998</v>
          </cell>
          <cell r="F69">
            <v>1.36</v>
          </cell>
          <cell r="G69">
            <v>15.96</v>
          </cell>
          <cell r="H69">
            <v>15.11</v>
          </cell>
          <cell r="I69">
            <v>15.87</v>
          </cell>
          <cell r="J69">
            <v>15.07</v>
          </cell>
          <cell r="K69">
            <v>16.07</v>
          </cell>
          <cell r="L69">
            <v>15</v>
          </cell>
          <cell r="M69">
            <v>11.5</v>
          </cell>
          <cell r="N69">
            <v>0.03</v>
          </cell>
          <cell r="O69">
            <v>0.02</v>
          </cell>
          <cell r="P69" t="str">
            <v>N</v>
          </cell>
          <cell r="Q69" t="str">
            <v>South</v>
          </cell>
          <cell r="R69" t="str">
            <v>FC</v>
          </cell>
          <cell r="T69">
            <v>16.07</v>
          </cell>
        </row>
        <row r="70">
          <cell r="A70" t="str">
            <v>BIGSKY_2_SOLAR3</v>
          </cell>
          <cell r="B70" t="str">
            <v>Big Creek-Ventura</v>
          </cell>
          <cell r="C70" t="str">
            <v>Big Sky Summer</v>
          </cell>
          <cell r="D70">
            <v>0.05</v>
          </cell>
          <cell r="E70">
            <v>0.28999999999999998</v>
          </cell>
          <cell r="F70">
            <v>1.36</v>
          </cell>
          <cell r="G70">
            <v>15.96</v>
          </cell>
          <cell r="H70">
            <v>15.11</v>
          </cell>
          <cell r="I70">
            <v>15.87</v>
          </cell>
          <cell r="J70">
            <v>15.07</v>
          </cell>
          <cell r="K70">
            <v>16.07</v>
          </cell>
          <cell r="L70">
            <v>15</v>
          </cell>
          <cell r="M70">
            <v>11.5</v>
          </cell>
          <cell r="N70">
            <v>0.03</v>
          </cell>
          <cell r="O70">
            <v>0.02</v>
          </cell>
          <cell r="P70" t="str">
            <v>N</v>
          </cell>
          <cell r="Q70" t="str">
            <v>South</v>
          </cell>
          <cell r="R70" t="str">
            <v>FC</v>
          </cell>
          <cell r="T70">
            <v>16.07</v>
          </cell>
        </row>
        <row r="71">
          <cell r="A71" t="str">
            <v>BIOMAS_1_UNIT 1</v>
          </cell>
          <cell r="B71" t="str">
            <v>Sierra</v>
          </cell>
          <cell r="C71" t="str">
            <v>WOODLAND BIOMASS</v>
          </cell>
          <cell r="D71">
            <v>21.13</v>
          </cell>
          <cell r="E71">
            <v>23.57</v>
          </cell>
          <cell r="F71">
            <v>23.86</v>
          </cell>
          <cell r="G71">
            <v>17.47</v>
          </cell>
          <cell r="H71">
            <v>13.11</v>
          </cell>
          <cell r="I71">
            <v>24.15</v>
          </cell>
          <cell r="J71">
            <v>24.31</v>
          </cell>
          <cell r="K71">
            <v>24.31</v>
          </cell>
          <cell r="L71">
            <v>24.23</v>
          </cell>
          <cell r="M71">
            <v>16.75</v>
          </cell>
          <cell r="N71">
            <v>24.23</v>
          </cell>
          <cell r="O71">
            <v>24.16</v>
          </cell>
          <cell r="P71" t="str">
            <v>N</v>
          </cell>
          <cell r="Q71" t="str">
            <v>North</v>
          </cell>
          <cell r="R71" t="str">
            <v>FC</v>
          </cell>
          <cell r="T71">
            <v>24.31</v>
          </cell>
        </row>
        <row r="72">
          <cell r="A72" t="str">
            <v>BISHOP_1_ALAMO</v>
          </cell>
          <cell r="B72" t="str">
            <v>CAISO System</v>
          </cell>
          <cell r="C72" t="str">
            <v>BISHOP CREEK PLANT 2  AND  6</v>
          </cell>
          <cell r="D72">
            <v>1.47</v>
          </cell>
          <cell r="E72">
            <v>1.5</v>
          </cell>
          <cell r="F72">
            <v>1.84</v>
          </cell>
          <cell r="G72">
            <v>2.92</v>
          </cell>
          <cell r="H72">
            <v>6.34</v>
          </cell>
          <cell r="I72">
            <v>7.69</v>
          </cell>
          <cell r="J72">
            <v>7.11</v>
          </cell>
          <cell r="K72">
            <v>6.19</v>
          </cell>
          <cell r="L72">
            <v>2.82</v>
          </cell>
          <cell r="M72">
            <v>1.4</v>
          </cell>
          <cell r="N72">
            <v>1.2</v>
          </cell>
          <cell r="O72">
            <v>1.17</v>
          </cell>
          <cell r="P72" t="str">
            <v>N</v>
          </cell>
          <cell r="Q72" t="str">
            <v>South</v>
          </cell>
          <cell r="R72" t="str">
            <v>FC</v>
          </cell>
          <cell r="T72">
            <v>7.69</v>
          </cell>
        </row>
        <row r="73">
          <cell r="A73" t="str">
            <v>BISHOP_1_UNITS</v>
          </cell>
          <cell r="B73" t="str">
            <v>CAISO System</v>
          </cell>
          <cell r="C73" t="str">
            <v>BISHOP CREEK PLANT 3  AND  4</v>
          </cell>
          <cell r="D73">
            <v>2.73</v>
          </cell>
          <cell r="E73">
            <v>2.71</v>
          </cell>
          <cell r="F73">
            <v>2.39</v>
          </cell>
          <cell r="G73">
            <v>2.63</v>
          </cell>
          <cell r="H73">
            <v>7.93</v>
          </cell>
          <cell r="I73">
            <v>9.65</v>
          </cell>
          <cell r="J73">
            <v>8.7799999999999994</v>
          </cell>
          <cell r="K73">
            <v>7.77</v>
          </cell>
          <cell r="L73">
            <v>4.01</v>
          </cell>
          <cell r="M73">
            <v>2.2599999999999998</v>
          </cell>
          <cell r="N73">
            <v>2.27</v>
          </cell>
          <cell r="O73">
            <v>2.56</v>
          </cell>
          <cell r="P73" t="str">
            <v>N</v>
          </cell>
          <cell r="Q73" t="str">
            <v>South</v>
          </cell>
          <cell r="R73" t="str">
            <v>FC</v>
          </cell>
          <cell r="T73">
            <v>9.65</v>
          </cell>
        </row>
        <row r="74">
          <cell r="A74" t="str">
            <v>BKRFLD_2_SOLAR1</v>
          </cell>
          <cell r="B74" t="str">
            <v>Kern</v>
          </cell>
          <cell r="C74" t="str">
            <v>Bakersfield 111</v>
          </cell>
          <cell r="D74">
            <v>0</v>
          </cell>
          <cell r="E74">
            <v>0.02</v>
          </cell>
          <cell r="F74">
            <v>0.09</v>
          </cell>
          <cell r="G74">
            <v>1.1000000000000001</v>
          </cell>
          <cell r="H74">
            <v>1.04</v>
          </cell>
          <cell r="I74">
            <v>1.0900000000000001</v>
          </cell>
          <cell r="J74">
            <v>1.04</v>
          </cell>
          <cell r="K74">
            <v>1.2</v>
          </cell>
          <cell r="L74">
            <v>1.07</v>
          </cell>
          <cell r="M74">
            <v>0.76</v>
          </cell>
          <cell r="N74">
            <v>0</v>
          </cell>
          <cell r="O74">
            <v>0</v>
          </cell>
          <cell r="P74" t="str">
            <v>N</v>
          </cell>
          <cell r="Q74" t="str">
            <v>North</v>
          </cell>
          <cell r="R74" t="str">
            <v>ID</v>
          </cell>
          <cell r="S74" t="str">
            <v>16DGD: Waiting for Midway fault duty mitigation and possibly other unknown</v>
          </cell>
          <cell r="T74">
            <v>1.2</v>
          </cell>
        </row>
        <row r="75">
          <cell r="A75" t="str">
            <v>BLACK_7_UNIT 1</v>
          </cell>
          <cell r="B75" t="str">
            <v>CAISO System</v>
          </cell>
          <cell r="C75" t="str">
            <v>JAMES B. BLACK 1</v>
          </cell>
          <cell r="D75">
            <v>85</v>
          </cell>
          <cell r="E75">
            <v>85</v>
          </cell>
          <cell r="F75">
            <v>85</v>
          </cell>
          <cell r="G75">
            <v>85</v>
          </cell>
          <cell r="H75">
            <v>85</v>
          </cell>
          <cell r="I75">
            <v>85</v>
          </cell>
          <cell r="J75">
            <v>85</v>
          </cell>
          <cell r="K75">
            <v>85</v>
          </cell>
          <cell r="L75">
            <v>85</v>
          </cell>
          <cell r="M75">
            <v>85</v>
          </cell>
          <cell r="N75">
            <v>85</v>
          </cell>
          <cell r="O75">
            <v>85</v>
          </cell>
          <cell r="P75" t="str">
            <v>Y</v>
          </cell>
          <cell r="Q75" t="str">
            <v>North</v>
          </cell>
          <cell r="R75" t="str">
            <v>FC</v>
          </cell>
          <cell r="T75">
            <v>85</v>
          </cell>
        </row>
        <row r="76">
          <cell r="A76" t="str">
            <v>BLACK_7_UNIT 2</v>
          </cell>
          <cell r="B76" t="str">
            <v>CAISO System</v>
          </cell>
          <cell r="C76" t="str">
            <v>JAMES B. BLACK 2</v>
          </cell>
          <cell r="D76">
            <v>84.1</v>
          </cell>
          <cell r="E76">
            <v>84.1</v>
          </cell>
          <cell r="F76">
            <v>84.1</v>
          </cell>
          <cell r="G76">
            <v>84.1</v>
          </cell>
          <cell r="H76">
            <v>84.1</v>
          </cell>
          <cell r="I76">
            <v>84.1</v>
          </cell>
          <cell r="J76">
            <v>84.1</v>
          </cell>
          <cell r="K76">
            <v>84.1</v>
          </cell>
          <cell r="L76">
            <v>84.1</v>
          </cell>
          <cell r="M76">
            <v>84.1</v>
          </cell>
          <cell r="N76">
            <v>84.1</v>
          </cell>
          <cell r="O76">
            <v>84.1</v>
          </cell>
          <cell r="P76" t="str">
            <v>Y</v>
          </cell>
          <cell r="Q76" t="str">
            <v>North</v>
          </cell>
          <cell r="R76" t="str">
            <v>FC</v>
          </cell>
          <cell r="T76">
            <v>84.1</v>
          </cell>
        </row>
        <row r="77">
          <cell r="A77" t="str">
            <v>BLAST_1_WIND</v>
          </cell>
          <cell r="B77" t="str">
            <v>LA Basin</v>
          </cell>
          <cell r="C77" t="str">
            <v>Mountain View IV Wind</v>
          </cell>
          <cell r="D77">
            <v>0.62</v>
          </cell>
          <cell r="E77">
            <v>4.32</v>
          </cell>
          <cell r="F77">
            <v>8.4</v>
          </cell>
          <cell r="G77">
            <v>5.46</v>
          </cell>
          <cell r="H77">
            <v>13.47</v>
          </cell>
          <cell r="I77">
            <v>19.260000000000002</v>
          </cell>
          <cell r="J77">
            <v>4.93</v>
          </cell>
          <cell r="K77">
            <v>3.49</v>
          </cell>
          <cell r="L77">
            <v>2.84</v>
          </cell>
          <cell r="M77">
            <v>2.5</v>
          </cell>
          <cell r="N77">
            <v>1.75</v>
          </cell>
          <cell r="O77">
            <v>0.89</v>
          </cell>
          <cell r="P77" t="str">
            <v>N</v>
          </cell>
          <cell r="Q77" t="str">
            <v>South</v>
          </cell>
          <cell r="R77" t="str">
            <v>FC</v>
          </cell>
          <cell r="T77">
            <v>19.260000000000002</v>
          </cell>
        </row>
        <row r="78">
          <cell r="A78" t="str">
            <v>BLCKBT_2_STONEY</v>
          </cell>
          <cell r="B78" t="str">
            <v>CAISO System</v>
          </cell>
          <cell r="C78" t="str">
            <v>BLACK BUTTE HYDRO</v>
          </cell>
          <cell r="D78">
            <v>2.04</v>
          </cell>
          <cell r="E78">
            <v>1.6</v>
          </cell>
          <cell r="F78">
            <v>1.3</v>
          </cell>
          <cell r="G78">
            <v>3.5</v>
          </cell>
          <cell r="H78">
            <v>2.7</v>
          </cell>
          <cell r="I78">
            <v>2.57</v>
          </cell>
          <cell r="J78">
            <v>2.02</v>
          </cell>
          <cell r="K78">
            <v>1.83</v>
          </cell>
          <cell r="L78">
            <v>1.5</v>
          </cell>
          <cell r="M78">
            <v>1.5</v>
          </cell>
          <cell r="N78">
            <v>2.1</v>
          </cell>
          <cell r="O78">
            <v>2.5099999999999998</v>
          </cell>
          <cell r="P78" t="str">
            <v>Y</v>
          </cell>
          <cell r="Q78" t="str">
            <v>North</v>
          </cell>
          <cell r="R78" t="str">
            <v>FC</v>
          </cell>
          <cell r="T78">
            <v>2.57</v>
          </cell>
        </row>
        <row r="79">
          <cell r="A79" t="str">
            <v>BLCKWL_6_SOLAR1</v>
          </cell>
          <cell r="B79" t="str">
            <v>CAISO System</v>
          </cell>
          <cell r="C79" t="str">
            <v>Blackwell Solar</v>
          </cell>
          <cell r="D79">
            <v>0.03</v>
          </cell>
          <cell r="E79">
            <v>0.18</v>
          </cell>
          <cell r="F79">
            <v>0.82</v>
          </cell>
          <cell r="G79">
            <v>9.58</v>
          </cell>
          <cell r="H79">
            <v>10.47</v>
          </cell>
          <cell r="I79">
            <v>10.88</v>
          </cell>
          <cell r="J79">
            <v>10.53</v>
          </cell>
          <cell r="K79">
            <v>10.82</v>
          </cell>
          <cell r="L79">
            <v>9.82</v>
          </cell>
          <cell r="M79">
            <v>7.58</v>
          </cell>
          <cell r="N79">
            <v>0.03</v>
          </cell>
          <cell r="O79">
            <v>0.01</v>
          </cell>
          <cell r="P79" t="str">
            <v>N</v>
          </cell>
          <cell r="Q79" t="str">
            <v>North</v>
          </cell>
          <cell r="R79" t="str">
            <v>ID</v>
          </cell>
          <cell r="S79" t="str">
            <v>C3&amp;4: Waiting for Gates No. 2 500/230 kV Transformer and possibly other</v>
          </cell>
          <cell r="T79">
            <v>10.88</v>
          </cell>
        </row>
        <row r="80">
          <cell r="A80" t="str">
            <v>BLKCRK_2_SOLAR1</v>
          </cell>
          <cell r="B80" t="str">
            <v>CAISO System</v>
          </cell>
          <cell r="C80" t="str">
            <v>McCoy Solar</v>
          </cell>
          <cell r="D80">
            <v>0.65</v>
          </cell>
          <cell r="E80">
            <v>3.68</v>
          </cell>
          <cell r="F80">
            <v>17.059999999999999</v>
          </cell>
          <cell r="G80">
            <v>199.55</v>
          </cell>
          <cell r="H80">
            <v>188.9</v>
          </cell>
          <cell r="I80">
            <v>198.37</v>
          </cell>
          <cell r="J80">
            <v>188.36</v>
          </cell>
          <cell r="K80">
            <v>192.79</v>
          </cell>
          <cell r="L80">
            <v>174.68</v>
          </cell>
          <cell r="M80">
            <v>133.66999999999999</v>
          </cell>
          <cell r="N80">
            <v>0.37</v>
          </cell>
          <cell r="O80">
            <v>0.25</v>
          </cell>
          <cell r="P80" t="str">
            <v>N</v>
          </cell>
          <cell r="Q80" t="str">
            <v>South</v>
          </cell>
          <cell r="R80" t="str">
            <v>FC</v>
          </cell>
          <cell r="T80">
            <v>198.37</v>
          </cell>
        </row>
        <row r="81">
          <cell r="A81" t="str">
            <v>BLM_2_UNITS</v>
          </cell>
          <cell r="B81" t="str">
            <v>CAISO System</v>
          </cell>
          <cell r="C81" t="str">
            <v>BLM EAST Facility</v>
          </cell>
          <cell r="D81">
            <v>47.8</v>
          </cell>
          <cell r="E81">
            <v>46.51</v>
          </cell>
          <cell r="F81">
            <v>44.22</v>
          </cell>
          <cell r="G81">
            <v>45.48</v>
          </cell>
          <cell r="H81">
            <v>45.33</v>
          </cell>
          <cell r="I81">
            <v>45.3</v>
          </cell>
          <cell r="J81">
            <v>43.69</v>
          </cell>
          <cell r="K81">
            <v>44.22</v>
          </cell>
          <cell r="L81">
            <v>44.45</v>
          </cell>
          <cell r="M81">
            <v>45.45</v>
          </cell>
          <cell r="N81">
            <v>45.35</v>
          </cell>
          <cell r="O81">
            <v>44.17</v>
          </cell>
          <cell r="P81" t="str">
            <v>N</v>
          </cell>
          <cell r="Q81" t="str">
            <v>South</v>
          </cell>
          <cell r="R81" t="str">
            <v>FC</v>
          </cell>
          <cell r="T81">
            <v>45.3</v>
          </cell>
        </row>
        <row r="82">
          <cell r="A82" t="str">
            <v>BLYTHE_1_SOLAR1</v>
          </cell>
          <cell r="B82" t="str">
            <v>CAISO System</v>
          </cell>
          <cell r="C82" t="str">
            <v>Blythe Solar 1 Project</v>
          </cell>
          <cell r="D82" t="str">
            <v>-</v>
          </cell>
          <cell r="E82" t="str">
            <v>-</v>
          </cell>
          <cell r="F82" t="str">
            <v>-</v>
          </cell>
          <cell r="G82" t="str">
            <v>-</v>
          </cell>
          <cell r="H82" t="str">
            <v>-</v>
          </cell>
          <cell r="I82" t="str">
            <v>-</v>
          </cell>
          <cell r="J82" t="str">
            <v>-</v>
          </cell>
          <cell r="K82" t="str">
            <v>-</v>
          </cell>
          <cell r="L82" t="str">
            <v>-</v>
          </cell>
          <cell r="M82" t="str">
            <v>-</v>
          </cell>
          <cell r="N82" t="str">
            <v>-</v>
          </cell>
          <cell r="O82" t="str">
            <v>-</v>
          </cell>
          <cell r="P82" t="str">
            <v>N</v>
          </cell>
          <cell r="Q82" t="str">
            <v>South</v>
          </cell>
          <cell r="R82" t="str">
            <v>EO</v>
          </cell>
          <cell r="T82">
            <v>0</v>
          </cell>
        </row>
        <row r="83">
          <cell r="A83" t="str">
            <v>BNNIEN_7_ALTAPH</v>
          </cell>
          <cell r="B83" t="str">
            <v>Sierra</v>
          </cell>
          <cell r="C83" t="str">
            <v>ALTA POWER HOUSE</v>
          </cell>
          <cell r="D83">
            <v>1</v>
          </cell>
          <cell r="E83">
            <v>1</v>
          </cell>
          <cell r="F83">
            <v>1</v>
          </cell>
          <cell r="G83">
            <v>1</v>
          </cell>
          <cell r="H83">
            <v>1</v>
          </cell>
          <cell r="I83">
            <v>1</v>
          </cell>
          <cell r="J83">
            <v>1</v>
          </cell>
          <cell r="K83">
            <v>1</v>
          </cell>
          <cell r="L83">
            <v>1</v>
          </cell>
          <cell r="M83">
            <v>1</v>
          </cell>
          <cell r="N83">
            <v>1</v>
          </cell>
          <cell r="O83">
            <v>1</v>
          </cell>
          <cell r="P83" t="str">
            <v>Y</v>
          </cell>
          <cell r="Q83" t="str">
            <v>North</v>
          </cell>
          <cell r="R83" t="str">
            <v>FC</v>
          </cell>
          <cell r="T83">
            <v>1</v>
          </cell>
        </row>
        <row r="84">
          <cell r="A84" t="str">
            <v>BOGUE_1_UNITA1</v>
          </cell>
          <cell r="B84" t="str">
            <v>Sierra</v>
          </cell>
          <cell r="C84" t="str">
            <v>Feather River Energy Center, Unit #1</v>
          </cell>
          <cell r="D84">
            <v>46.3</v>
          </cell>
          <cell r="E84">
            <v>46.3</v>
          </cell>
          <cell r="F84">
            <v>46.3</v>
          </cell>
          <cell r="G84">
            <v>46.3</v>
          </cell>
          <cell r="H84">
            <v>46.3</v>
          </cell>
          <cell r="I84">
            <v>46</v>
          </cell>
          <cell r="J84">
            <v>45</v>
          </cell>
          <cell r="K84">
            <v>45</v>
          </cell>
          <cell r="L84">
            <v>45</v>
          </cell>
          <cell r="M84">
            <v>46.3</v>
          </cell>
          <cell r="N84">
            <v>46.3</v>
          </cell>
          <cell r="O84">
            <v>46.3</v>
          </cell>
          <cell r="P84" t="str">
            <v>Y</v>
          </cell>
          <cell r="Q84" t="str">
            <v>North</v>
          </cell>
          <cell r="R84" t="str">
            <v>FC</v>
          </cell>
          <cell r="T84">
            <v>46</v>
          </cell>
        </row>
        <row r="85">
          <cell r="A85" t="str">
            <v>BORDER_6_UNITA1</v>
          </cell>
          <cell r="B85" t="str">
            <v>San Diego-IV</v>
          </cell>
          <cell r="C85" t="str">
            <v>CalPeak Power Border Unit 1</v>
          </cell>
          <cell r="D85">
            <v>48</v>
          </cell>
          <cell r="E85">
            <v>48</v>
          </cell>
          <cell r="F85">
            <v>48</v>
          </cell>
          <cell r="G85">
            <v>48</v>
          </cell>
          <cell r="H85">
            <v>48</v>
          </cell>
          <cell r="I85">
            <v>48</v>
          </cell>
          <cell r="J85">
            <v>48</v>
          </cell>
          <cell r="K85">
            <v>48</v>
          </cell>
          <cell r="L85">
            <v>48</v>
          </cell>
          <cell r="M85">
            <v>48</v>
          </cell>
          <cell r="N85">
            <v>48</v>
          </cell>
          <cell r="O85">
            <v>48</v>
          </cell>
          <cell r="P85" t="str">
            <v>Y</v>
          </cell>
          <cell r="Q85" t="str">
            <v>South</v>
          </cell>
          <cell r="R85" t="str">
            <v>FC</v>
          </cell>
          <cell r="T85">
            <v>48</v>
          </cell>
        </row>
        <row r="86">
          <cell r="A86" t="str">
            <v>BOWMN_6_UNIT</v>
          </cell>
          <cell r="B86" t="str">
            <v>Sierra</v>
          </cell>
          <cell r="C86" t="str">
            <v>BOWMAN</v>
          </cell>
          <cell r="D86">
            <v>0.45</v>
          </cell>
          <cell r="E86">
            <v>0.06</v>
          </cell>
          <cell r="F86">
            <v>0.03</v>
          </cell>
          <cell r="G86">
            <v>0.17</v>
          </cell>
          <cell r="H86">
            <v>0.59</v>
          </cell>
          <cell r="I86">
            <v>0.37</v>
          </cell>
          <cell r="J86">
            <v>0.65</v>
          </cell>
          <cell r="K86">
            <v>1.98</v>
          </cell>
          <cell r="L86">
            <v>1.56</v>
          </cell>
          <cell r="M86">
            <v>1.02</v>
          </cell>
          <cell r="N86">
            <v>0.37</v>
          </cell>
          <cell r="O86">
            <v>0.08</v>
          </cell>
          <cell r="P86" t="str">
            <v>N</v>
          </cell>
          <cell r="Q86" t="str">
            <v>North</v>
          </cell>
          <cell r="R86" t="str">
            <v>FC</v>
          </cell>
          <cell r="T86">
            <v>1.98</v>
          </cell>
        </row>
        <row r="87">
          <cell r="A87" t="str">
            <v>BRDGVL_7_BAKER</v>
          </cell>
          <cell r="B87" t="str">
            <v>Humboldt</v>
          </cell>
          <cell r="C87" t="str">
            <v>Baker Station Hydro</v>
          </cell>
          <cell r="D87">
            <v>0.69</v>
          </cell>
          <cell r="E87">
            <v>0.48</v>
          </cell>
          <cell r="F87">
            <v>0.41</v>
          </cell>
          <cell r="G87">
            <v>0.4</v>
          </cell>
          <cell r="H87">
            <v>0</v>
          </cell>
          <cell r="I87">
            <v>0</v>
          </cell>
          <cell r="J87">
            <v>0</v>
          </cell>
          <cell r="K87">
            <v>0</v>
          </cell>
          <cell r="L87">
            <v>0</v>
          </cell>
          <cell r="M87">
            <v>0</v>
          </cell>
          <cell r="N87">
            <v>0.3</v>
          </cell>
          <cell r="O87">
            <v>1.18</v>
          </cell>
          <cell r="P87" t="str">
            <v>N</v>
          </cell>
          <cell r="Q87" t="str">
            <v>North</v>
          </cell>
          <cell r="R87" t="str">
            <v>FC</v>
          </cell>
          <cell r="T87">
            <v>0</v>
          </cell>
        </row>
        <row r="88">
          <cell r="A88" t="str">
            <v>BRDSLD_2_HIWIND</v>
          </cell>
          <cell r="B88" t="str">
            <v>Bay Area</v>
          </cell>
          <cell r="C88" t="str">
            <v>High Winds Energy Center</v>
          </cell>
          <cell r="D88">
            <v>1.02</v>
          </cell>
          <cell r="E88">
            <v>5.99</v>
          </cell>
          <cell r="F88">
            <v>8.57</v>
          </cell>
          <cell r="G88">
            <v>13.51</v>
          </cell>
          <cell r="H88">
            <v>40.630000000000003</v>
          </cell>
          <cell r="I88">
            <v>27.95</v>
          </cell>
          <cell r="J88">
            <v>51.29</v>
          </cell>
          <cell r="K88">
            <v>37.71</v>
          </cell>
          <cell r="L88">
            <v>12.45</v>
          </cell>
          <cell r="M88">
            <v>4.84</v>
          </cell>
          <cell r="N88">
            <v>2</v>
          </cell>
          <cell r="O88">
            <v>3.05</v>
          </cell>
          <cell r="P88" t="str">
            <v>N</v>
          </cell>
          <cell r="Q88" t="str">
            <v>North</v>
          </cell>
          <cell r="R88" t="str">
            <v>FC</v>
          </cell>
          <cell r="T88">
            <v>51.29</v>
          </cell>
        </row>
        <row r="89">
          <cell r="A89" t="str">
            <v>BRDSLD_2_MTZUM2</v>
          </cell>
          <cell r="B89" t="str">
            <v>Bay Area</v>
          </cell>
          <cell r="C89" t="str">
            <v>NextEra Energy Montezuma Wind II</v>
          </cell>
          <cell r="D89">
            <v>0.81</v>
          </cell>
          <cell r="E89">
            <v>4.83</v>
          </cell>
          <cell r="F89">
            <v>8.49</v>
          </cell>
          <cell r="G89">
            <v>11.42</v>
          </cell>
          <cell r="H89">
            <v>26.24</v>
          </cell>
          <cell r="I89">
            <v>20.420000000000002</v>
          </cell>
          <cell r="J89">
            <v>31.01</v>
          </cell>
          <cell r="K89">
            <v>23.38</v>
          </cell>
          <cell r="L89">
            <v>10.69</v>
          </cell>
          <cell r="M89">
            <v>3.61</v>
          </cell>
          <cell r="N89">
            <v>1.51</v>
          </cell>
          <cell r="O89">
            <v>2.46</v>
          </cell>
          <cell r="P89" t="str">
            <v>N</v>
          </cell>
          <cell r="Q89" t="str">
            <v>North</v>
          </cell>
          <cell r="R89" t="str">
            <v>FC</v>
          </cell>
          <cell r="T89">
            <v>31.01</v>
          </cell>
        </row>
        <row r="90">
          <cell r="A90" t="str">
            <v>BRDSLD_2_MTZUMA</v>
          </cell>
          <cell r="B90" t="str">
            <v>Bay Area</v>
          </cell>
          <cell r="C90" t="str">
            <v>FPL Energy Montezuma Wind</v>
          </cell>
          <cell r="D90">
            <v>0.34</v>
          </cell>
          <cell r="E90">
            <v>2.2599999999999998</v>
          </cell>
          <cell r="F90">
            <v>3.46</v>
          </cell>
          <cell r="G90">
            <v>4.71</v>
          </cell>
          <cell r="H90">
            <v>10.78</v>
          </cell>
          <cell r="I90">
            <v>6.99</v>
          </cell>
          <cell r="J90">
            <v>11.67</v>
          </cell>
          <cell r="K90">
            <v>8.86</v>
          </cell>
          <cell r="L90">
            <v>3.97</v>
          </cell>
          <cell r="M90">
            <v>1.59</v>
          </cell>
          <cell r="N90">
            <v>0.7</v>
          </cell>
          <cell r="O90">
            <v>1.2</v>
          </cell>
          <cell r="P90" t="str">
            <v>N</v>
          </cell>
          <cell r="Q90" t="str">
            <v>North</v>
          </cell>
          <cell r="R90" t="str">
            <v>FC</v>
          </cell>
          <cell r="T90">
            <v>11.67</v>
          </cell>
        </row>
        <row r="91">
          <cell r="A91" t="str">
            <v>BRDSLD_2_SHILO1</v>
          </cell>
          <cell r="B91" t="str">
            <v>Bay Area</v>
          </cell>
          <cell r="C91" t="str">
            <v>Shiloh I Wind Project</v>
          </cell>
          <cell r="D91">
            <v>1.45</v>
          </cell>
          <cell r="E91">
            <v>9.73</v>
          </cell>
          <cell r="F91">
            <v>17.18</v>
          </cell>
          <cell r="G91">
            <v>24.64</v>
          </cell>
          <cell r="H91">
            <v>54.42</v>
          </cell>
          <cell r="I91">
            <v>40.729999999999997</v>
          </cell>
          <cell r="J91">
            <v>58.92</v>
          </cell>
          <cell r="K91">
            <v>48.2</v>
          </cell>
          <cell r="L91">
            <v>20.079999999999998</v>
          </cell>
          <cell r="M91">
            <v>6.32</v>
          </cell>
          <cell r="N91">
            <v>2.6</v>
          </cell>
          <cell r="O91">
            <v>4.3499999999999996</v>
          </cell>
          <cell r="P91" t="str">
            <v>N</v>
          </cell>
          <cell r="Q91" t="str">
            <v>North</v>
          </cell>
          <cell r="R91" t="str">
            <v>FC</v>
          </cell>
          <cell r="T91">
            <v>58.92</v>
          </cell>
        </row>
        <row r="92">
          <cell r="A92" t="str">
            <v>BRDSLD_2_SHILO2</v>
          </cell>
          <cell r="B92" t="str">
            <v>Bay Area</v>
          </cell>
          <cell r="C92" t="str">
            <v>SHILOH WIND PROJECT 2</v>
          </cell>
          <cell r="D92">
            <v>1.45</v>
          </cell>
          <cell r="E92">
            <v>10.31</v>
          </cell>
          <cell r="F92">
            <v>16.09</v>
          </cell>
          <cell r="G92">
            <v>21.04</v>
          </cell>
          <cell r="H92">
            <v>49.62</v>
          </cell>
          <cell r="I92">
            <v>28.15</v>
          </cell>
          <cell r="J92">
            <v>51.93</v>
          </cell>
          <cell r="K92">
            <v>40.619999999999997</v>
          </cell>
          <cell r="L92">
            <v>17.36</v>
          </cell>
          <cell r="M92">
            <v>6.52</v>
          </cell>
          <cell r="N92">
            <v>2.95</v>
          </cell>
          <cell r="O92">
            <v>5.12</v>
          </cell>
          <cell r="P92" t="str">
            <v>N</v>
          </cell>
          <cell r="Q92" t="str">
            <v>North</v>
          </cell>
          <cell r="R92" t="str">
            <v>FC</v>
          </cell>
          <cell r="T92">
            <v>51.93</v>
          </cell>
        </row>
        <row r="93">
          <cell r="A93" t="str">
            <v>BRDSLD_2_SHLO3A</v>
          </cell>
          <cell r="B93" t="str">
            <v>Bay Area</v>
          </cell>
          <cell r="C93" t="str">
            <v>Shiloh III Wind Project, LLC</v>
          </cell>
          <cell r="D93">
            <v>1.02</v>
          </cell>
          <cell r="E93">
            <v>7.08</v>
          </cell>
          <cell r="F93">
            <v>10.63</v>
          </cell>
          <cell r="G93">
            <v>14.09</v>
          </cell>
          <cell r="H93">
            <v>29.86</v>
          </cell>
          <cell r="I93">
            <v>17.71</v>
          </cell>
          <cell r="J93">
            <v>26.22</v>
          </cell>
          <cell r="K93">
            <v>23.03</v>
          </cell>
          <cell r="L93">
            <v>10.51</v>
          </cell>
          <cell r="M93">
            <v>4.25</v>
          </cell>
          <cell r="N93">
            <v>2.0099999999999998</v>
          </cell>
          <cell r="O93">
            <v>3.65</v>
          </cell>
          <cell r="P93" t="str">
            <v>N</v>
          </cell>
          <cell r="Q93" t="str">
            <v>North</v>
          </cell>
          <cell r="R93" t="str">
            <v>FC</v>
          </cell>
          <cell r="T93">
            <v>26.22</v>
          </cell>
        </row>
        <row r="94">
          <cell r="A94" t="str">
            <v>BRDSLD_2_SHLO3B</v>
          </cell>
          <cell r="B94" t="str">
            <v>Bay Area</v>
          </cell>
          <cell r="C94" t="str">
            <v>Shiloh IV Wind Project</v>
          </cell>
          <cell r="D94">
            <v>1.1100000000000001</v>
          </cell>
          <cell r="E94">
            <v>6.87</v>
          </cell>
          <cell r="F94">
            <v>12.35</v>
          </cell>
          <cell r="G94">
            <v>17.149999999999999</v>
          </cell>
          <cell r="H94">
            <v>39.049999999999997</v>
          </cell>
          <cell r="I94">
            <v>29.29</v>
          </cell>
          <cell r="J94">
            <v>42.78</v>
          </cell>
          <cell r="K94">
            <v>35.200000000000003</v>
          </cell>
          <cell r="L94">
            <v>14.61</v>
          </cell>
          <cell r="M94">
            <v>4.96</v>
          </cell>
          <cell r="N94">
            <v>2.2400000000000002</v>
          </cell>
          <cell r="O94">
            <v>3.5</v>
          </cell>
          <cell r="P94" t="str">
            <v>N</v>
          </cell>
          <cell r="Q94" t="str">
            <v>North</v>
          </cell>
          <cell r="R94" t="str">
            <v>FC</v>
          </cell>
          <cell r="T94">
            <v>42.78</v>
          </cell>
        </row>
        <row r="95">
          <cell r="A95" t="str">
            <v>BRDWAY_7_UNIT 3</v>
          </cell>
          <cell r="B95" t="str">
            <v>LA Basin</v>
          </cell>
          <cell r="C95" t="str">
            <v>BROADWAY UNIT 3</v>
          </cell>
          <cell r="D95">
            <v>65</v>
          </cell>
          <cell r="E95">
            <v>65</v>
          </cell>
          <cell r="F95">
            <v>65</v>
          </cell>
          <cell r="G95">
            <v>65</v>
          </cell>
          <cell r="H95">
            <v>65</v>
          </cell>
          <cell r="I95">
            <v>65</v>
          </cell>
          <cell r="J95">
            <v>65</v>
          </cell>
          <cell r="K95">
            <v>65</v>
          </cell>
          <cell r="L95">
            <v>65</v>
          </cell>
          <cell r="M95">
            <v>65</v>
          </cell>
          <cell r="N95">
            <v>65</v>
          </cell>
          <cell r="O95">
            <v>65</v>
          </cell>
          <cell r="P95" t="str">
            <v>Y</v>
          </cell>
          <cell r="Q95" t="str">
            <v>South</v>
          </cell>
          <cell r="R95" t="str">
            <v>FC</v>
          </cell>
          <cell r="T95">
            <v>65</v>
          </cell>
        </row>
        <row r="96">
          <cell r="A96" t="str">
            <v>BREGGO_6_DEGRSL</v>
          </cell>
          <cell r="B96" t="str">
            <v>San Diego-IV</v>
          </cell>
          <cell r="C96" t="str">
            <v>Desert Green Solar Farm</v>
          </cell>
          <cell r="D96">
            <v>0.02</v>
          </cell>
          <cell r="E96">
            <v>0.1</v>
          </cell>
          <cell r="F96">
            <v>0.42</v>
          </cell>
          <cell r="G96">
            <v>5.31</v>
          </cell>
          <cell r="H96">
            <v>4.2300000000000004</v>
          </cell>
          <cell r="I96">
            <v>4.5</v>
          </cell>
          <cell r="J96">
            <v>4.1500000000000004</v>
          </cell>
          <cell r="K96">
            <v>5.16</v>
          </cell>
          <cell r="L96">
            <v>4.12</v>
          </cell>
          <cell r="M96">
            <v>2.89</v>
          </cell>
          <cell r="N96">
            <v>0.01</v>
          </cell>
          <cell r="O96">
            <v>0.01</v>
          </cell>
          <cell r="P96" t="str">
            <v>N</v>
          </cell>
          <cell r="Q96" t="str">
            <v>South</v>
          </cell>
          <cell r="R96" t="str">
            <v>FC</v>
          </cell>
          <cell r="T96">
            <v>5.16</v>
          </cell>
        </row>
        <row r="97">
          <cell r="A97" t="str">
            <v>BREGGO_6_SOLAR</v>
          </cell>
          <cell r="B97" t="str">
            <v>San Diego-IV</v>
          </cell>
          <cell r="C97" t="str">
            <v>NRG Borrego Solar One</v>
          </cell>
          <cell r="D97">
            <v>7.0000000000000007E-2</v>
          </cell>
          <cell r="E97">
            <v>0.41</v>
          </cell>
          <cell r="F97">
            <v>2.29</v>
          </cell>
          <cell r="G97">
            <v>26</v>
          </cell>
          <cell r="H97">
            <v>25.47</v>
          </cell>
          <cell r="I97">
            <v>24.64</v>
          </cell>
          <cell r="J97">
            <v>23.22</v>
          </cell>
          <cell r="K97">
            <v>22.44</v>
          </cell>
          <cell r="L97">
            <v>19.54</v>
          </cell>
          <cell r="M97">
            <v>15.11</v>
          </cell>
          <cell r="N97">
            <v>0.03</v>
          </cell>
          <cell r="O97">
            <v>0.02</v>
          </cell>
          <cell r="P97" t="str">
            <v>N</v>
          </cell>
          <cell r="Q97" t="str">
            <v>South</v>
          </cell>
          <cell r="R97" t="str">
            <v>FC</v>
          </cell>
          <cell r="T97">
            <v>24.64</v>
          </cell>
        </row>
        <row r="98">
          <cell r="A98" t="str">
            <v>BRODIE_2_WIND</v>
          </cell>
          <cell r="B98" t="str">
            <v>CAISO System</v>
          </cell>
          <cell r="C98" t="str">
            <v>Coram Brodie Wind Project</v>
          </cell>
          <cell r="D98">
            <v>2.92</v>
          </cell>
          <cell r="E98">
            <v>15.83</v>
          </cell>
          <cell r="F98">
            <v>22.15</v>
          </cell>
          <cell r="G98">
            <v>15.63</v>
          </cell>
          <cell r="H98">
            <v>33.450000000000003</v>
          </cell>
          <cell r="I98">
            <v>24.44</v>
          </cell>
          <cell r="J98">
            <v>12.16</v>
          </cell>
          <cell r="K98">
            <v>14.33</v>
          </cell>
          <cell r="L98">
            <v>12.19</v>
          </cell>
          <cell r="M98">
            <v>6.79</v>
          </cell>
          <cell r="N98">
            <v>3.69</v>
          </cell>
          <cell r="O98">
            <v>5.0999999999999996</v>
          </cell>
          <cell r="P98" t="str">
            <v>N</v>
          </cell>
          <cell r="Q98" t="str">
            <v>South</v>
          </cell>
          <cell r="R98" t="str">
            <v>FC</v>
          </cell>
          <cell r="T98">
            <v>24.44</v>
          </cell>
        </row>
        <row r="99">
          <cell r="A99" t="str">
            <v>BUCKBL_2_PL1X3</v>
          </cell>
          <cell r="B99" t="str">
            <v>CAISO System</v>
          </cell>
          <cell r="C99" t="str">
            <v>Blythe Energy Center</v>
          </cell>
          <cell r="D99">
            <v>490</v>
          </cell>
          <cell r="E99">
            <v>490</v>
          </cell>
          <cell r="F99">
            <v>490</v>
          </cell>
          <cell r="G99">
            <v>490</v>
          </cell>
          <cell r="H99">
            <v>490</v>
          </cell>
          <cell r="I99">
            <v>490</v>
          </cell>
          <cell r="J99">
            <v>490</v>
          </cell>
          <cell r="K99">
            <v>490</v>
          </cell>
          <cell r="L99">
            <v>490</v>
          </cell>
          <cell r="M99">
            <v>490</v>
          </cell>
          <cell r="N99">
            <v>490</v>
          </cell>
          <cell r="O99">
            <v>490</v>
          </cell>
          <cell r="P99" t="str">
            <v>Y</v>
          </cell>
          <cell r="Q99" t="str">
            <v>South</v>
          </cell>
          <cell r="R99" t="str">
            <v>FC</v>
          </cell>
          <cell r="T99">
            <v>490</v>
          </cell>
        </row>
        <row r="100">
          <cell r="A100" t="str">
            <v>BUCKCK_2_HYDRO</v>
          </cell>
          <cell r="B100" t="str">
            <v>Sierra</v>
          </cell>
          <cell r="C100" t="str">
            <v>Lassen Station Hydro</v>
          </cell>
          <cell r="D100">
            <v>0.3</v>
          </cell>
          <cell r="E100">
            <v>0.3</v>
          </cell>
          <cell r="F100">
            <v>0.3</v>
          </cell>
          <cell r="G100">
            <v>0.24</v>
          </cell>
          <cell r="H100">
            <v>0.33</v>
          </cell>
          <cell r="I100">
            <v>0.42</v>
          </cell>
          <cell r="J100">
            <v>0.48</v>
          </cell>
          <cell r="K100">
            <v>0.45</v>
          </cell>
          <cell r="L100">
            <v>0.36</v>
          </cell>
          <cell r="M100">
            <v>0.23</v>
          </cell>
          <cell r="N100">
            <v>0.24</v>
          </cell>
          <cell r="O100">
            <v>0.27</v>
          </cell>
          <cell r="P100" t="str">
            <v>N</v>
          </cell>
          <cell r="Q100" t="str">
            <v>North</v>
          </cell>
          <cell r="R100" t="str">
            <v>FC</v>
          </cell>
          <cell r="T100">
            <v>0.48</v>
          </cell>
        </row>
        <row r="101">
          <cell r="A101" t="str">
            <v>BUCKCK_7_OAKFLT</v>
          </cell>
          <cell r="B101" t="str">
            <v>Sierra</v>
          </cell>
          <cell r="C101" t="str">
            <v>Oak Flat</v>
          </cell>
          <cell r="D101">
            <v>1.3</v>
          </cell>
          <cell r="E101">
            <v>1.3</v>
          </cell>
          <cell r="F101">
            <v>1.3</v>
          </cell>
          <cell r="G101">
            <v>1.3</v>
          </cell>
          <cell r="H101">
            <v>1.3</v>
          </cell>
          <cell r="I101">
            <v>1.3</v>
          </cell>
          <cell r="J101">
            <v>1.3</v>
          </cell>
          <cell r="K101">
            <v>1.3</v>
          </cell>
          <cell r="L101">
            <v>1.3</v>
          </cell>
          <cell r="M101">
            <v>1.3</v>
          </cell>
          <cell r="N101">
            <v>1.3</v>
          </cell>
          <cell r="O101">
            <v>1.3</v>
          </cell>
          <cell r="P101" t="str">
            <v>Y</v>
          </cell>
          <cell r="Q101" t="str">
            <v>North</v>
          </cell>
          <cell r="R101" t="str">
            <v>FC</v>
          </cell>
          <cell r="T101">
            <v>1.3</v>
          </cell>
        </row>
        <row r="102">
          <cell r="A102" t="str">
            <v>BUCKCK_7_PL1X2</v>
          </cell>
          <cell r="B102" t="str">
            <v>Sierra</v>
          </cell>
          <cell r="C102" t="str">
            <v>BUCKS CREEK AGGREGATE</v>
          </cell>
          <cell r="D102">
            <v>58</v>
          </cell>
          <cell r="E102">
            <v>58</v>
          </cell>
          <cell r="F102">
            <v>58</v>
          </cell>
          <cell r="G102">
            <v>58</v>
          </cell>
          <cell r="H102">
            <v>58</v>
          </cell>
          <cell r="I102">
            <v>58</v>
          </cell>
          <cell r="J102">
            <v>58</v>
          </cell>
          <cell r="K102">
            <v>58</v>
          </cell>
          <cell r="L102">
            <v>58</v>
          </cell>
          <cell r="M102">
            <v>58</v>
          </cell>
          <cell r="N102">
            <v>58</v>
          </cell>
          <cell r="O102">
            <v>58</v>
          </cell>
          <cell r="P102" t="str">
            <v>Y</v>
          </cell>
          <cell r="Q102" t="str">
            <v>North</v>
          </cell>
          <cell r="R102" t="str">
            <v>FC</v>
          </cell>
          <cell r="T102">
            <v>58</v>
          </cell>
        </row>
        <row r="103">
          <cell r="A103" t="str">
            <v>BUCKWD_1_NPALM1</v>
          </cell>
          <cell r="B103" t="str">
            <v>LA Basin</v>
          </cell>
          <cell r="C103" t="str">
            <v>North Palm Springs 1A</v>
          </cell>
          <cell r="D103">
            <v>0</v>
          </cell>
          <cell r="E103">
            <v>0.03</v>
          </cell>
          <cell r="F103">
            <v>0.15</v>
          </cell>
          <cell r="G103">
            <v>1.47</v>
          </cell>
          <cell r="H103">
            <v>2.0099999999999998</v>
          </cell>
          <cell r="I103">
            <v>1.64</v>
          </cell>
          <cell r="J103">
            <v>1.49</v>
          </cell>
          <cell r="K103">
            <v>1.36</v>
          </cell>
          <cell r="L103">
            <v>1.1100000000000001</v>
          </cell>
          <cell r="M103">
            <v>1.03</v>
          </cell>
          <cell r="N103">
            <v>0</v>
          </cell>
          <cell r="O103">
            <v>0</v>
          </cell>
          <cell r="P103" t="str">
            <v>N</v>
          </cell>
          <cell r="Q103" t="str">
            <v>South</v>
          </cell>
          <cell r="R103" t="str">
            <v>FC</v>
          </cell>
          <cell r="T103">
            <v>1.64</v>
          </cell>
        </row>
        <row r="104">
          <cell r="A104" t="str">
            <v>BUCKWD_1_QF</v>
          </cell>
          <cell r="B104" t="str">
            <v>LA Basin</v>
          </cell>
          <cell r="C104" t="str">
            <v>Buckwind Re-powering project</v>
          </cell>
          <cell r="D104">
            <v>0.34</v>
          </cell>
          <cell r="E104">
            <v>2.06</v>
          </cell>
          <cell r="F104">
            <v>3.92</v>
          </cell>
          <cell r="G104">
            <v>2.48</v>
          </cell>
          <cell r="H104">
            <v>8.0500000000000007</v>
          </cell>
          <cell r="I104">
            <v>9.16</v>
          </cell>
          <cell r="J104">
            <v>3.04</v>
          </cell>
          <cell r="K104">
            <v>2.64</v>
          </cell>
          <cell r="L104">
            <v>1.84</v>
          </cell>
          <cell r="M104">
            <v>1.61</v>
          </cell>
          <cell r="N104">
            <v>0.81</v>
          </cell>
          <cell r="O104">
            <v>0.63</v>
          </cell>
          <cell r="P104" t="str">
            <v>N</v>
          </cell>
          <cell r="Q104" t="str">
            <v>South</v>
          </cell>
          <cell r="R104" t="str">
            <v>FC</v>
          </cell>
          <cell r="T104">
            <v>9.16</v>
          </cell>
        </row>
        <row r="105">
          <cell r="A105" t="str">
            <v>BUCKWD_7_WINTCV</v>
          </cell>
          <cell r="B105" t="str">
            <v>LA Basin</v>
          </cell>
          <cell r="C105" t="str">
            <v>Wintec Energy, Ltd.</v>
          </cell>
          <cell r="D105">
            <v>0.02</v>
          </cell>
          <cell r="E105">
            <v>0.13</v>
          </cell>
          <cell r="F105">
            <v>0.26</v>
          </cell>
          <cell r="G105">
            <v>0.15</v>
          </cell>
          <cell r="H105">
            <v>0.56000000000000005</v>
          </cell>
          <cell r="I105">
            <v>0.64</v>
          </cell>
          <cell r="J105">
            <v>0.19</v>
          </cell>
          <cell r="K105">
            <v>0.16</v>
          </cell>
          <cell r="L105">
            <v>0.1</v>
          </cell>
          <cell r="M105">
            <v>0.1</v>
          </cell>
          <cell r="N105">
            <v>0.05</v>
          </cell>
          <cell r="O105">
            <v>0.03</v>
          </cell>
          <cell r="P105" t="str">
            <v>N</v>
          </cell>
          <cell r="Q105" t="str">
            <v>South</v>
          </cell>
          <cell r="R105" t="str">
            <v>FC</v>
          </cell>
          <cell r="T105">
            <v>0.64</v>
          </cell>
        </row>
        <row r="106">
          <cell r="A106" t="str">
            <v>BURNYF_2_UNIT 1</v>
          </cell>
          <cell r="B106" t="str">
            <v>CAISO System</v>
          </cell>
          <cell r="C106" t="str">
            <v>Burney Forest Power</v>
          </cell>
          <cell r="D106">
            <v>26.74</v>
          </cell>
          <cell r="E106">
            <v>26.84</v>
          </cell>
          <cell r="F106">
            <v>22.75</v>
          </cell>
          <cell r="G106">
            <v>8.86</v>
          </cell>
          <cell r="H106">
            <v>27.18</v>
          </cell>
          <cell r="I106">
            <v>29.15</v>
          </cell>
          <cell r="J106">
            <v>28.94</v>
          </cell>
          <cell r="K106">
            <v>29.14</v>
          </cell>
          <cell r="L106">
            <v>27.82</v>
          </cell>
          <cell r="M106">
            <v>28.35</v>
          </cell>
          <cell r="N106">
            <v>22.14</v>
          </cell>
          <cell r="O106">
            <v>25.9</v>
          </cell>
          <cell r="P106" t="str">
            <v>N</v>
          </cell>
          <cell r="Q106" t="str">
            <v>North</v>
          </cell>
          <cell r="R106" t="str">
            <v>FC</v>
          </cell>
          <cell r="T106">
            <v>29.15</v>
          </cell>
        </row>
        <row r="107">
          <cell r="A107" t="str">
            <v>BUTTVL_7_UNIT 1</v>
          </cell>
          <cell r="B107" t="str">
            <v>CAISO System</v>
          </cell>
          <cell r="C107" t="str">
            <v>BUTT VALLEY HYDRO</v>
          </cell>
          <cell r="D107">
            <v>40</v>
          </cell>
          <cell r="E107">
            <v>40</v>
          </cell>
          <cell r="F107">
            <v>40</v>
          </cell>
          <cell r="G107">
            <v>40</v>
          </cell>
          <cell r="H107">
            <v>40</v>
          </cell>
          <cell r="I107">
            <v>40</v>
          </cell>
          <cell r="J107">
            <v>40</v>
          </cell>
          <cell r="K107">
            <v>40</v>
          </cell>
          <cell r="L107">
            <v>40</v>
          </cell>
          <cell r="M107">
            <v>40</v>
          </cell>
          <cell r="N107">
            <v>40</v>
          </cell>
          <cell r="O107">
            <v>40</v>
          </cell>
          <cell r="P107" t="str">
            <v>Y</v>
          </cell>
          <cell r="Q107" t="str">
            <v>North</v>
          </cell>
          <cell r="R107" t="str">
            <v>FC</v>
          </cell>
          <cell r="T107">
            <v>40</v>
          </cell>
        </row>
        <row r="108">
          <cell r="A108" t="str">
            <v>CABZON_1_WINDA1</v>
          </cell>
          <cell r="B108" t="str">
            <v>LA Basin</v>
          </cell>
          <cell r="C108" t="str">
            <v>Cabazon Wind Project</v>
          </cell>
          <cell r="D108">
            <v>1.1200000000000001</v>
          </cell>
          <cell r="E108">
            <v>3.48</v>
          </cell>
          <cell r="F108">
            <v>7.1</v>
          </cell>
          <cell r="G108">
            <v>8.39</v>
          </cell>
          <cell r="H108">
            <v>18.68</v>
          </cell>
          <cell r="I108">
            <v>23.13</v>
          </cell>
          <cell r="J108">
            <v>14.77</v>
          </cell>
          <cell r="K108">
            <v>8.9</v>
          </cell>
          <cell r="L108">
            <v>5.22</v>
          </cell>
          <cell r="M108">
            <v>3.75</v>
          </cell>
          <cell r="N108">
            <v>2.2799999999999998</v>
          </cell>
          <cell r="O108">
            <v>1.97</v>
          </cell>
          <cell r="P108" t="str">
            <v>N</v>
          </cell>
          <cell r="Q108" t="str">
            <v>South</v>
          </cell>
          <cell r="R108" t="str">
            <v>FC</v>
          </cell>
          <cell r="T108">
            <v>23.13</v>
          </cell>
        </row>
        <row r="109">
          <cell r="A109" t="str">
            <v>CALGEN_1_UNITS</v>
          </cell>
          <cell r="B109" t="str">
            <v>CAISO System</v>
          </cell>
          <cell r="C109" t="str">
            <v>COSO Finance Partners (Navy 1)</v>
          </cell>
          <cell r="D109">
            <v>57.07</v>
          </cell>
          <cell r="E109">
            <v>57.92</v>
          </cell>
          <cell r="F109">
            <v>53.22</v>
          </cell>
          <cell r="G109">
            <v>56.87</v>
          </cell>
          <cell r="H109">
            <v>54.34</v>
          </cell>
          <cell r="I109">
            <v>55.75</v>
          </cell>
          <cell r="J109">
            <v>54.56</v>
          </cell>
          <cell r="K109">
            <v>53.83</v>
          </cell>
          <cell r="L109">
            <v>54.46</v>
          </cell>
          <cell r="M109">
            <v>54.15</v>
          </cell>
          <cell r="N109">
            <v>57.72</v>
          </cell>
          <cell r="O109">
            <v>57.31</v>
          </cell>
          <cell r="P109" t="str">
            <v>N</v>
          </cell>
          <cell r="Q109" t="str">
            <v>South</v>
          </cell>
          <cell r="R109" t="str">
            <v>FC</v>
          </cell>
          <cell r="T109">
            <v>55.75</v>
          </cell>
        </row>
        <row r="110">
          <cell r="A110" t="str">
            <v>CALPIN_1_AGNEW</v>
          </cell>
          <cell r="B110" t="str">
            <v>Bay Area</v>
          </cell>
          <cell r="C110" t="str">
            <v>Agnews Power Plant</v>
          </cell>
          <cell r="D110">
            <v>28</v>
          </cell>
          <cell r="E110">
            <v>28</v>
          </cell>
          <cell r="F110">
            <v>28</v>
          </cell>
          <cell r="G110">
            <v>28</v>
          </cell>
          <cell r="H110">
            <v>28</v>
          </cell>
          <cell r="I110">
            <v>28</v>
          </cell>
          <cell r="J110">
            <v>28</v>
          </cell>
          <cell r="K110">
            <v>28</v>
          </cell>
          <cell r="L110">
            <v>28</v>
          </cell>
          <cell r="M110">
            <v>28</v>
          </cell>
          <cell r="N110">
            <v>28</v>
          </cell>
          <cell r="O110">
            <v>28</v>
          </cell>
          <cell r="P110" t="str">
            <v>Y</v>
          </cell>
          <cell r="Q110" t="str">
            <v>North</v>
          </cell>
          <cell r="R110" t="str">
            <v>FC</v>
          </cell>
          <cell r="T110">
            <v>28</v>
          </cell>
        </row>
        <row r="111">
          <cell r="A111" t="str">
            <v>CAMCHE_1_PL1X3</v>
          </cell>
          <cell r="B111" t="str">
            <v>Stockton</v>
          </cell>
          <cell r="C111" t="str">
            <v>CAMANCHE UNITS  1, 2 &amp;  3 AGGREGATE</v>
          </cell>
          <cell r="D111">
            <v>1.61</v>
          </cell>
          <cell r="E111">
            <v>1.48</v>
          </cell>
          <cell r="F111">
            <v>1.02</v>
          </cell>
          <cell r="G111">
            <v>1.33</v>
          </cell>
          <cell r="H111">
            <v>1.54</v>
          </cell>
          <cell r="I111">
            <v>1.21</v>
          </cell>
          <cell r="J111">
            <v>0.59</v>
          </cell>
          <cell r="K111">
            <v>0.57999999999999996</v>
          </cell>
          <cell r="L111">
            <v>0.52</v>
          </cell>
          <cell r="M111">
            <v>0.6</v>
          </cell>
          <cell r="N111">
            <v>0.52</v>
          </cell>
          <cell r="O111">
            <v>0.6</v>
          </cell>
          <cell r="P111" t="str">
            <v>N</v>
          </cell>
          <cell r="Q111" t="str">
            <v>North</v>
          </cell>
          <cell r="R111" t="str">
            <v>FC</v>
          </cell>
          <cell r="T111">
            <v>1.21</v>
          </cell>
        </row>
        <row r="112">
          <cell r="A112" t="str">
            <v>CAMLOT_2_SOLAR1</v>
          </cell>
          <cell r="B112" t="str">
            <v>CAISO System</v>
          </cell>
          <cell r="C112" t="str">
            <v>Camelot</v>
          </cell>
          <cell r="D112">
            <v>0.12</v>
          </cell>
          <cell r="E112">
            <v>0.71</v>
          </cell>
          <cell r="F112">
            <v>3.18</v>
          </cell>
          <cell r="G112">
            <v>39.630000000000003</v>
          </cell>
          <cell r="H112">
            <v>39.29</v>
          </cell>
          <cell r="I112">
            <v>38.869999999999997</v>
          </cell>
          <cell r="J112">
            <v>38.340000000000003</v>
          </cell>
          <cell r="K112">
            <v>39.64</v>
          </cell>
          <cell r="L112">
            <v>36.630000000000003</v>
          </cell>
          <cell r="M112">
            <v>25.23</v>
          </cell>
          <cell r="N112">
            <v>7.0000000000000007E-2</v>
          </cell>
          <cell r="O112">
            <v>0.05</v>
          </cell>
          <cell r="P112" t="str">
            <v>N</v>
          </cell>
          <cell r="Q112" t="str">
            <v>South</v>
          </cell>
          <cell r="R112" t="str">
            <v>FC</v>
          </cell>
          <cell r="T112">
            <v>39.64</v>
          </cell>
        </row>
        <row r="113">
          <cell r="A113" t="str">
            <v>CAMLOT_2_SOLAR2</v>
          </cell>
          <cell r="B113" t="str">
            <v>CAISO System</v>
          </cell>
          <cell r="C113" t="str">
            <v>Columbia Two</v>
          </cell>
          <cell r="D113">
            <v>0.04</v>
          </cell>
          <cell r="E113">
            <v>0.24</v>
          </cell>
          <cell r="F113">
            <v>1.06</v>
          </cell>
          <cell r="G113">
            <v>13.14</v>
          </cell>
          <cell r="H113">
            <v>13.07</v>
          </cell>
          <cell r="I113">
            <v>12.91</v>
          </cell>
          <cell r="J113">
            <v>12.82</v>
          </cell>
          <cell r="K113">
            <v>13.18</v>
          </cell>
          <cell r="L113">
            <v>12.13</v>
          </cell>
          <cell r="M113">
            <v>8.4600000000000009</v>
          </cell>
          <cell r="N113">
            <v>0.03</v>
          </cell>
          <cell r="O113">
            <v>0.02</v>
          </cell>
          <cell r="P113" t="str">
            <v>N</v>
          </cell>
          <cell r="Q113" t="str">
            <v>South</v>
          </cell>
          <cell r="R113" t="str">
            <v>FC</v>
          </cell>
          <cell r="T113">
            <v>13.18</v>
          </cell>
        </row>
        <row r="114">
          <cell r="A114" t="str">
            <v>CAMPFW_7_FARWST</v>
          </cell>
          <cell r="B114" t="str">
            <v>Sierra</v>
          </cell>
          <cell r="C114" t="str">
            <v>CAMP FAR WEST HYDRO</v>
          </cell>
          <cell r="D114">
            <v>4.8600000000000003</v>
          </cell>
          <cell r="E114">
            <v>4.3099999999999996</v>
          </cell>
          <cell r="F114">
            <v>4.3499999999999996</v>
          </cell>
          <cell r="G114">
            <v>5.73</v>
          </cell>
          <cell r="H114">
            <v>4.3099999999999996</v>
          </cell>
          <cell r="I114">
            <v>2.87</v>
          </cell>
          <cell r="J114">
            <v>2.97</v>
          </cell>
          <cell r="K114">
            <v>2.9</v>
          </cell>
          <cell r="L114">
            <v>0.56999999999999995</v>
          </cell>
          <cell r="M114">
            <v>0</v>
          </cell>
          <cell r="N114">
            <v>0</v>
          </cell>
          <cell r="O114">
            <v>2.2799999999999998</v>
          </cell>
          <cell r="P114" t="str">
            <v>Y</v>
          </cell>
          <cell r="Q114" t="str">
            <v>North</v>
          </cell>
          <cell r="R114" t="str">
            <v>FC</v>
          </cell>
          <cell r="T114">
            <v>2.97</v>
          </cell>
        </row>
        <row r="115">
          <cell r="A115" t="str">
            <v>CANTUA_1_SOLAR</v>
          </cell>
          <cell r="B115" t="str">
            <v>Fresno</v>
          </cell>
          <cell r="C115" t="str">
            <v>Cantua Solar Station</v>
          </cell>
          <cell r="D115">
            <v>0.06</v>
          </cell>
          <cell r="E115">
            <v>0.28999999999999998</v>
          </cell>
          <cell r="F115">
            <v>1.17</v>
          </cell>
          <cell r="G115">
            <v>14.85</v>
          </cell>
          <cell r="H115">
            <v>14</v>
          </cell>
          <cell r="I115">
            <v>14.26</v>
          </cell>
          <cell r="J115">
            <v>13.27</v>
          </cell>
          <cell r="K115">
            <v>13.52</v>
          </cell>
          <cell r="L115">
            <v>12.48</v>
          </cell>
          <cell r="M115">
            <v>11.22</v>
          </cell>
          <cell r="N115">
            <v>0.04</v>
          </cell>
          <cell r="O115">
            <v>0.03</v>
          </cell>
          <cell r="P115" t="str">
            <v>N</v>
          </cell>
          <cell r="Q115" t="str">
            <v>North</v>
          </cell>
          <cell r="R115" t="str">
            <v>ID</v>
          </cell>
          <cell r="S115" t="str">
            <v>C3&amp;4: Waiting for Gates No. 2 500/230 kV Transformer, Oro Loma-Mendota 115 kV Conversion and possibly other</v>
          </cell>
          <cell r="T115">
            <v>14.26</v>
          </cell>
        </row>
        <row r="116">
          <cell r="A116" t="str">
            <v>CAPMAD_1_UNIT 1</v>
          </cell>
          <cell r="B116" t="str">
            <v>Fresno</v>
          </cell>
          <cell r="C116" t="str">
            <v>CAPCO MADERA Power Plant</v>
          </cell>
          <cell r="D116">
            <v>11.71</v>
          </cell>
          <cell r="E116">
            <v>14.29</v>
          </cell>
          <cell r="F116">
            <v>13.28</v>
          </cell>
          <cell r="G116">
            <v>3.77</v>
          </cell>
          <cell r="H116">
            <v>1.53</v>
          </cell>
          <cell r="I116">
            <v>6.25</v>
          </cell>
          <cell r="J116">
            <v>4.6399999999999997</v>
          </cell>
          <cell r="K116">
            <v>4.29</v>
          </cell>
          <cell r="L116">
            <v>5.79</v>
          </cell>
          <cell r="M116">
            <v>5.57</v>
          </cell>
          <cell r="N116">
            <v>7.1</v>
          </cell>
          <cell r="O116">
            <v>6.55</v>
          </cell>
          <cell r="P116" t="str">
            <v>Y</v>
          </cell>
          <cell r="Q116" t="str">
            <v>North</v>
          </cell>
          <cell r="R116" t="str">
            <v>FC</v>
          </cell>
          <cell r="T116">
            <v>6.25</v>
          </cell>
        </row>
        <row r="117">
          <cell r="A117" t="str">
            <v>CAPWD_1_QF</v>
          </cell>
          <cell r="B117" t="str">
            <v>LA Basin</v>
          </cell>
          <cell r="C117" t="str">
            <v>Edom Hills Wind Farm</v>
          </cell>
          <cell r="D117">
            <v>0.47</v>
          </cell>
          <cell r="E117">
            <v>2.13</v>
          </cell>
          <cell r="F117">
            <v>3.21</v>
          </cell>
          <cell r="G117">
            <v>3.89</v>
          </cell>
          <cell r="H117">
            <v>6.43</v>
          </cell>
          <cell r="I117">
            <v>5.2</v>
          </cell>
          <cell r="J117">
            <v>3.7</v>
          </cell>
          <cell r="K117">
            <v>3.45</v>
          </cell>
          <cell r="L117">
            <v>2.2200000000000002</v>
          </cell>
          <cell r="M117">
            <v>1.27</v>
          </cell>
          <cell r="N117">
            <v>0.72</v>
          </cell>
          <cell r="O117">
            <v>0.76</v>
          </cell>
          <cell r="P117" t="str">
            <v>N</v>
          </cell>
          <cell r="Q117" t="str">
            <v>South</v>
          </cell>
          <cell r="R117" t="str">
            <v>FC</v>
          </cell>
          <cell r="T117">
            <v>5.2</v>
          </cell>
        </row>
        <row r="118">
          <cell r="A118" t="str">
            <v>CARBOU_7_PL2X3</v>
          </cell>
          <cell r="B118" t="str">
            <v>CAISO System</v>
          </cell>
          <cell r="C118" t="str">
            <v>CARIBOU PH 1 UNIT 2 &amp; 3 AGGREGATE</v>
          </cell>
          <cell r="D118">
            <v>48</v>
          </cell>
          <cell r="E118">
            <v>48</v>
          </cell>
          <cell r="F118">
            <v>48</v>
          </cell>
          <cell r="G118">
            <v>48</v>
          </cell>
          <cell r="H118">
            <v>48</v>
          </cell>
          <cell r="I118">
            <v>48</v>
          </cell>
          <cell r="J118">
            <v>48</v>
          </cell>
          <cell r="K118">
            <v>48</v>
          </cell>
          <cell r="L118">
            <v>48</v>
          </cell>
          <cell r="M118">
            <v>48</v>
          </cell>
          <cell r="N118">
            <v>48</v>
          </cell>
          <cell r="O118">
            <v>48</v>
          </cell>
          <cell r="P118" t="str">
            <v>Y</v>
          </cell>
          <cell r="Q118" t="str">
            <v>North</v>
          </cell>
          <cell r="R118" t="str">
            <v>FC</v>
          </cell>
          <cell r="T118">
            <v>48</v>
          </cell>
        </row>
        <row r="119">
          <cell r="A119" t="str">
            <v>CARBOU_7_PL4X5</v>
          </cell>
          <cell r="B119" t="str">
            <v>CAISO System</v>
          </cell>
          <cell r="C119" t="str">
            <v>CARIBOU PH 2 UNIT 4 &amp; 5 AGGREGATE</v>
          </cell>
          <cell r="D119">
            <v>122</v>
          </cell>
          <cell r="E119">
            <v>122</v>
          </cell>
          <cell r="F119">
            <v>122</v>
          </cell>
          <cell r="G119">
            <v>122</v>
          </cell>
          <cell r="H119">
            <v>122</v>
          </cell>
          <cell r="I119">
            <v>122</v>
          </cell>
          <cell r="J119">
            <v>122</v>
          </cell>
          <cell r="K119">
            <v>122</v>
          </cell>
          <cell r="L119">
            <v>122</v>
          </cell>
          <cell r="M119">
            <v>122</v>
          </cell>
          <cell r="N119">
            <v>122</v>
          </cell>
          <cell r="O119">
            <v>122</v>
          </cell>
          <cell r="P119" t="str">
            <v>Y</v>
          </cell>
          <cell r="Q119" t="str">
            <v>North</v>
          </cell>
          <cell r="R119" t="str">
            <v>FC</v>
          </cell>
          <cell r="T119">
            <v>122</v>
          </cell>
        </row>
        <row r="120">
          <cell r="A120" t="str">
            <v>CARBOU_7_UNIT 1</v>
          </cell>
          <cell r="B120" t="str">
            <v>CAISO System</v>
          </cell>
          <cell r="C120" t="str">
            <v>CARIBOU PH 1 UNIT 1</v>
          </cell>
          <cell r="D120">
            <v>24</v>
          </cell>
          <cell r="E120">
            <v>24</v>
          </cell>
          <cell r="F120">
            <v>24</v>
          </cell>
          <cell r="G120">
            <v>24</v>
          </cell>
          <cell r="H120">
            <v>24</v>
          </cell>
          <cell r="I120">
            <v>24</v>
          </cell>
          <cell r="J120">
            <v>24</v>
          </cell>
          <cell r="K120">
            <v>24</v>
          </cell>
          <cell r="L120">
            <v>24</v>
          </cell>
          <cell r="M120">
            <v>24</v>
          </cell>
          <cell r="N120">
            <v>24</v>
          </cell>
          <cell r="O120">
            <v>24</v>
          </cell>
          <cell r="P120" t="str">
            <v>Y</v>
          </cell>
          <cell r="Q120" t="str">
            <v>North</v>
          </cell>
          <cell r="R120" t="str">
            <v>FC</v>
          </cell>
          <cell r="T120">
            <v>24</v>
          </cell>
        </row>
        <row r="121">
          <cell r="A121" t="str">
            <v>CATLNA_2_SOLAR</v>
          </cell>
          <cell r="B121" t="str">
            <v>CAISO System</v>
          </cell>
          <cell r="C121" t="str">
            <v>Catalina Solar - Phases 1 and 2</v>
          </cell>
          <cell r="D121">
            <v>1.83</v>
          </cell>
          <cell r="E121">
            <v>1.08</v>
          </cell>
          <cell r="F121">
            <v>7.1</v>
          </cell>
          <cell r="G121">
            <v>78.510000000000005</v>
          </cell>
          <cell r="H121">
            <v>73.56</v>
          </cell>
          <cell r="I121">
            <v>87.41</v>
          </cell>
          <cell r="J121">
            <v>82.92</v>
          </cell>
          <cell r="K121">
            <v>83.69</v>
          </cell>
          <cell r="L121">
            <v>55.07</v>
          </cell>
          <cell r="M121">
            <v>42.23</v>
          </cell>
          <cell r="N121">
            <v>0.22</v>
          </cell>
          <cell r="O121">
            <v>0.85</v>
          </cell>
          <cell r="P121" t="str">
            <v>N</v>
          </cell>
          <cell r="Q121" t="str">
            <v>South</v>
          </cell>
          <cell r="R121" t="str">
            <v>FC</v>
          </cell>
          <cell r="T121">
            <v>87.41</v>
          </cell>
        </row>
        <row r="122">
          <cell r="A122" t="str">
            <v>CATLNA_2_SOLAR2</v>
          </cell>
          <cell r="B122" t="str">
            <v>CAISO System</v>
          </cell>
          <cell r="C122" t="str">
            <v>Catalina Solar 2</v>
          </cell>
          <cell r="D122">
            <v>0.05</v>
          </cell>
          <cell r="E122">
            <v>0.27</v>
          </cell>
          <cell r="F122">
            <v>1.23</v>
          </cell>
          <cell r="G122">
            <v>14.37</v>
          </cell>
          <cell r="H122">
            <v>13.6</v>
          </cell>
          <cell r="I122">
            <v>14.28</v>
          </cell>
          <cell r="J122">
            <v>13.56</v>
          </cell>
          <cell r="K122">
            <v>16.22</v>
          </cell>
          <cell r="L122">
            <v>15.31</v>
          </cell>
          <cell r="M122">
            <v>10.63</v>
          </cell>
          <cell r="N122">
            <v>0.04</v>
          </cell>
          <cell r="O122">
            <v>0.03</v>
          </cell>
          <cell r="P122" t="str">
            <v>N</v>
          </cell>
          <cell r="Q122" t="str">
            <v>South</v>
          </cell>
          <cell r="R122" t="str">
            <v>FC</v>
          </cell>
          <cell r="T122">
            <v>16.22</v>
          </cell>
        </row>
        <row r="123">
          <cell r="A123" t="str">
            <v>CAVLSR_2_BSOLAR</v>
          </cell>
          <cell r="B123" t="str">
            <v>CAISO System</v>
          </cell>
          <cell r="C123" t="str">
            <v>California Valley Solar Ranch-Phase B</v>
          </cell>
          <cell r="D123">
            <v>0.16</v>
          </cell>
          <cell r="E123">
            <v>0.83</v>
          </cell>
          <cell r="F123">
            <v>3.33</v>
          </cell>
          <cell r="G123">
            <v>39.39</v>
          </cell>
          <cell r="H123">
            <v>27.45</v>
          </cell>
          <cell r="I123">
            <v>29.53</v>
          </cell>
          <cell r="J123">
            <v>34.51</v>
          </cell>
          <cell r="K123">
            <v>40</v>
          </cell>
          <cell r="L123">
            <v>37.5</v>
          </cell>
          <cell r="M123">
            <v>26.89</v>
          </cell>
          <cell r="N123">
            <v>0.1</v>
          </cell>
          <cell r="O123">
            <v>0.06</v>
          </cell>
          <cell r="P123" t="str">
            <v>N</v>
          </cell>
          <cell r="Q123" t="str">
            <v>North</v>
          </cell>
          <cell r="R123" t="str">
            <v>ID</v>
          </cell>
          <cell r="S123" t="str">
            <v xml:space="preserve">TC: Waiting for Midway fault duty mitigation </v>
          </cell>
          <cell r="T123">
            <v>40</v>
          </cell>
        </row>
        <row r="124">
          <cell r="A124" t="str">
            <v>CAVLSR_2_RSOLAR</v>
          </cell>
          <cell r="B124" t="str">
            <v>CAISO System</v>
          </cell>
          <cell r="C124" t="str">
            <v>California Valley Solar Ranch-Phase A</v>
          </cell>
          <cell r="D124">
            <v>0.86</v>
          </cell>
          <cell r="E124">
            <v>4.9800000000000004</v>
          </cell>
          <cell r="F124">
            <v>17.02</v>
          </cell>
          <cell r="G124">
            <v>195.09</v>
          </cell>
          <cell r="H124">
            <v>196.56</v>
          </cell>
          <cell r="I124">
            <v>207.05</v>
          </cell>
          <cell r="J124">
            <v>198.16</v>
          </cell>
          <cell r="K124">
            <v>204.47</v>
          </cell>
          <cell r="L124">
            <v>176.79</v>
          </cell>
          <cell r="M124">
            <v>131.46</v>
          </cell>
          <cell r="N124">
            <v>0.51</v>
          </cell>
          <cell r="O124">
            <v>0.36</v>
          </cell>
          <cell r="P124" t="str">
            <v>N</v>
          </cell>
          <cell r="Q124" t="str">
            <v>North</v>
          </cell>
          <cell r="R124" t="str">
            <v>ID</v>
          </cell>
          <cell r="S124" t="str">
            <v xml:space="preserve">TC: Waiting for Midway fault duty mitigation </v>
          </cell>
          <cell r="T124">
            <v>207.05</v>
          </cell>
        </row>
        <row r="125">
          <cell r="A125" t="str">
            <v>CAYTNO_2_VASCO</v>
          </cell>
          <cell r="B125" t="str">
            <v>Bay Area</v>
          </cell>
          <cell r="C125" t="str">
            <v>Vasco Road</v>
          </cell>
          <cell r="D125">
            <v>4.3</v>
          </cell>
          <cell r="E125">
            <v>4.3</v>
          </cell>
          <cell r="F125">
            <v>4.3</v>
          </cell>
          <cell r="G125">
            <v>4.3</v>
          </cell>
          <cell r="H125">
            <v>4.3</v>
          </cell>
          <cell r="I125">
            <v>4.3</v>
          </cell>
          <cell r="J125">
            <v>4.3</v>
          </cell>
          <cell r="K125">
            <v>4.3</v>
          </cell>
          <cell r="L125">
            <v>4.3</v>
          </cell>
          <cell r="M125">
            <v>4.3</v>
          </cell>
          <cell r="N125">
            <v>4.3</v>
          </cell>
          <cell r="O125">
            <v>4.3</v>
          </cell>
          <cell r="P125" t="str">
            <v>N</v>
          </cell>
          <cell r="Q125" t="str">
            <v>North</v>
          </cell>
          <cell r="R125" t="str">
            <v>FC</v>
          </cell>
          <cell r="T125">
            <v>4.3</v>
          </cell>
        </row>
        <row r="126">
          <cell r="A126" t="str">
            <v>CBRLLO_6_PLSTP1</v>
          </cell>
          <cell r="B126" t="str">
            <v>San Diego-IV</v>
          </cell>
          <cell r="C126" t="str">
            <v>POINT LOMA SEWAGE TREATMENT PLANT</v>
          </cell>
          <cell r="D126">
            <v>2.48</v>
          </cell>
          <cell r="E126">
            <v>2.2200000000000002</v>
          </cell>
          <cell r="F126">
            <v>1.8</v>
          </cell>
          <cell r="G126">
            <v>2.25</v>
          </cell>
          <cell r="H126">
            <v>2.58</v>
          </cell>
          <cell r="I126">
            <v>2.66</v>
          </cell>
          <cell r="J126">
            <v>2.87</v>
          </cell>
          <cell r="K126">
            <v>2.5299999999999998</v>
          </cell>
          <cell r="L126">
            <v>2.15</v>
          </cell>
          <cell r="M126">
            <v>1.35</v>
          </cell>
          <cell r="N126">
            <v>2.25</v>
          </cell>
          <cell r="O126">
            <v>2.2200000000000002</v>
          </cell>
          <cell r="P126" t="str">
            <v>N</v>
          </cell>
          <cell r="Q126" t="str">
            <v>South</v>
          </cell>
          <cell r="R126" t="str">
            <v>FC</v>
          </cell>
          <cell r="T126">
            <v>2.87</v>
          </cell>
        </row>
        <row r="127">
          <cell r="A127" t="str">
            <v>CCRITA_7_RPPCHF</v>
          </cell>
          <cell r="B127" t="str">
            <v>San Diego-IV</v>
          </cell>
          <cell r="C127" t="str">
            <v>Rancho Penasquitos Hydro Facility</v>
          </cell>
          <cell r="D127">
            <v>0.97</v>
          </cell>
          <cell r="E127">
            <v>0.56999999999999995</v>
          </cell>
          <cell r="F127">
            <v>1.21</v>
          </cell>
          <cell r="G127">
            <v>2</v>
          </cell>
          <cell r="H127">
            <v>2.0499999999999998</v>
          </cell>
          <cell r="I127">
            <v>2.23</v>
          </cell>
          <cell r="J127">
            <v>2.09</v>
          </cell>
          <cell r="K127">
            <v>2.17</v>
          </cell>
          <cell r="L127">
            <v>1.1200000000000001</v>
          </cell>
          <cell r="M127">
            <v>1.7</v>
          </cell>
          <cell r="N127">
            <v>1.31</v>
          </cell>
          <cell r="O127">
            <v>0.13</v>
          </cell>
          <cell r="P127" t="str">
            <v>N</v>
          </cell>
          <cell r="Q127" t="str">
            <v>South</v>
          </cell>
          <cell r="R127" t="str">
            <v>FC</v>
          </cell>
          <cell r="T127">
            <v>2.23</v>
          </cell>
        </row>
        <row r="128">
          <cell r="A128" t="str">
            <v>CDWR07_2_GEN</v>
          </cell>
          <cell r="B128" t="str">
            <v>CAISO System</v>
          </cell>
          <cell r="C128" t="str">
            <v>CDWR07_2_GEN</v>
          </cell>
          <cell r="D128">
            <v>115.6</v>
          </cell>
          <cell r="E128">
            <v>115.6</v>
          </cell>
          <cell r="F128">
            <v>115.6</v>
          </cell>
          <cell r="G128">
            <v>115.6</v>
          </cell>
          <cell r="H128">
            <v>115.6</v>
          </cell>
          <cell r="I128">
            <v>115.6</v>
          </cell>
          <cell r="J128">
            <v>115.6</v>
          </cell>
          <cell r="K128">
            <v>115.6</v>
          </cell>
          <cell r="L128">
            <v>115.6</v>
          </cell>
          <cell r="M128">
            <v>115.6</v>
          </cell>
          <cell r="N128">
            <v>115.6</v>
          </cell>
          <cell r="O128">
            <v>115.6</v>
          </cell>
          <cell r="P128" t="str">
            <v>N</v>
          </cell>
          <cell r="Q128" t="str">
            <v>South</v>
          </cell>
          <cell r="R128" t="str">
            <v>FC</v>
          </cell>
          <cell r="T128">
            <v>115.6</v>
          </cell>
        </row>
        <row r="129">
          <cell r="A129" t="str">
            <v>CEDRCK_6_UNIT</v>
          </cell>
          <cell r="B129" t="str">
            <v>CAISO System</v>
          </cell>
          <cell r="C129" t="str">
            <v>Water Wheel Ranch</v>
          </cell>
          <cell r="D129">
            <v>0.24</v>
          </cell>
          <cell r="E129">
            <v>0.38</v>
          </cell>
          <cell r="F129">
            <v>0.45</v>
          </cell>
          <cell r="G129">
            <v>0.42</v>
          </cell>
          <cell r="H129">
            <v>0.21</v>
          </cell>
          <cell r="I129">
            <v>0.15</v>
          </cell>
          <cell r="J129">
            <v>0.1</v>
          </cell>
          <cell r="K129">
            <v>7.0000000000000007E-2</v>
          </cell>
          <cell r="L129">
            <v>0.09</v>
          </cell>
          <cell r="M129">
            <v>0.08</v>
          </cell>
          <cell r="N129">
            <v>0.1</v>
          </cell>
          <cell r="O129">
            <v>0.33</v>
          </cell>
          <cell r="P129" t="str">
            <v>N</v>
          </cell>
          <cell r="Q129" t="str">
            <v>North</v>
          </cell>
          <cell r="R129" t="str">
            <v>FC</v>
          </cell>
          <cell r="T129">
            <v>0.15</v>
          </cell>
        </row>
        <row r="130">
          <cell r="A130" t="str">
            <v>CENTER_2_QF</v>
          </cell>
          <cell r="B130" t="str">
            <v>LA Basin</v>
          </cell>
          <cell r="C130" t="str">
            <v>CENTER QFS</v>
          </cell>
          <cell r="D130">
            <v>12.36</v>
          </cell>
          <cell r="E130">
            <v>11.78</v>
          </cell>
          <cell r="F130">
            <v>11.98</v>
          </cell>
          <cell r="G130">
            <v>9.9700000000000006</v>
          </cell>
          <cell r="H130">
            <v>12.28</v>
          </cell>
          <cell r="I130">
            <v>17.239999999999998</v>
          </cell>
          <cell r="J130">
            <v>18.37</v>
          </cell>
          <cell r="K130">
            <v>17.399999999999999</v>
          </cell>
          <cell r="L130">
            <v>17.850000000000001</v>
          </cell>
          <cell r="M130">
            <v>9.94</v>
          </cell>
          <cell r="N130">
            <v>5.36</v>
          </cell>
          <cell r="O130">
            <v>0.82</v>
          </cell>
          <cell r="P130" t="str">
            <v>N</v>
          </cell>
          <cell r="Q130" t="str">
            <v>South</v>
          </cell>
          <cell r="R130" t="str">
            <v>FC</v>
          </cell>
          <cell r="T130">
            <v>18.37</v>
          </cell>
        </row>
        <row r="131">
          <cell r="A131" t="str">
            <v>CENTER_2_RHONDO</v>
          </cell>
          <cell r="B131" t="str">
            <v>LA Basin</v>
          </cell>
          <cell r="C131" t="str">
            <v>MWD Rio Hondo Hydroelectric Recovery Pla</v>
          </cell>
          <cell r="D131">
            <v>1.91</v>
          </cell>
          <cell r="E131">
            <v>1.91</v>
          </cell>
          <cell r="F131">
            <v>1.91</v>
          </cell>
          <cell r="G131">
            <v>1.91</v>
          </cell>
          <cell r="H131">
            <v>1.91</v>
          </cell>
          <cell r="I131">
            <v>1.91</v>
          </cell>
          <cell r="J131">
            <v>1.91</v>
          </cell>
          <cell r="K131">
            <v>1.91</v>
          </cell>
          <cell r="L131">
            <v>1.91</v>
          </cell>
          <cell r="M131">
            <v>1.91</v>
          </cell>
          <cell r="N131">
            <v>1.91</v>
          </cell>
          <cell r="O131">
            <v>1.91</v>
          </cell>
          <cell r="P131" t="str">
            <v>Y</v>
          </cell>
          <cell r="Q131" t="str">
            <v>South</v>
          </cell>
          <cell r="R131" t="str">
            <v>FC</v>
          </cell>
          <cell r="T131">
            <v>1.91</v>
          </cell>
        </row>
        <row r="132">
          <cell r="A132" t="str">
            <v>CENTER_2_SOLAR1</v>
          </cell>
          <cell r="B132" t="str">
            <v>LA Basin</v>
          </cell>
          <cell r="C132" t="str">
            <v>Pico Rivera</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N</v>
          </cell>
          <cell r="Q132" t="str">
            <v>South</v>
          </cell>
          <cell r="R132" t="str">
            <v>EO</v>
          </cell>
          <cell r="T132">
            <v>0</v>
          </cell>
        </row>
        <row r="133">
          <cell r="A133" t="str">
            <v>CENTER_6_PEAKER</v>
          </cell>
          <cell r="B133" t="str">
            <v>LA Basin</v>
          </cell>
          <cell r="C133" t="str">
            <v>Center Peaker</v>
          </cell>
          <cell r="D133">
            <v>47</v>
          </cell>
          <cell r="E133">
            <v>47</v>
          </cell>
          <cell r="F133">
            <v>47</v>
          </cell>
          <cell r="G133">
            <v>47</v>
          </cell>
          <cell r="H133">
            <v>47</v>
          </cell>
          <cell r="I133">
            <v>47</v>
          </cell>
          <cell r="J133">
            <v>47</v>
          </cell>
          <cell r="K133">
            <v>47</v>
          </cell>
          <cell r="L133">
            <v>47</v>
          </cell>
          <cell r="M133">
            <v>47</v>
          </cell>
          <cell r="N133">
            <v>47</v>
          </cell>
          <cell r="O133">
            <v>47</v>
          </cell>
          <cell r="P133" t="str">
            <v>Y</v>
          </cell>
          <cell r="Q133" t="str">
            <v>South</v>
          </cell>
          <cell r="R133" t="str">
            <v>FC</v>
          </cell>
          <cell r="T133">
            <v>47</v>
          </cell>
        </row>
        <row r="134">
          <cell r="A134" t="str">
            <v>CENTRY_6_PL1X4</v>
          </cell>
          <cell r="B134" t="str">
            <v>LA Basin</v>
          </cell>
          <cell r="C134" t="str">
            <v>CENTURY GENERATING PLANT (AGGREGATE)</v>
          </cell>
          <cell r="D134">
            <v>36</v>
          </cell>
          <cell r="E134">
            <v>36</v>
          </cell>
          <cell r="F134">
            <v>36</v>
          </cell>
          <cell r="G134">
            <v>36</v>
          </cell>
          <cell r="H134">
            <v>36</v>
          </cell>
          <cell r="I134">
            <v>36</v>
          </cell>
          <cell r="J134">
            <v>36</v>
          </cell>
          <cell r="K134">
            <v>36</v>
          </cell>
          <cell r="L134">
            <v>36</v>
          </cell>
          <cell r="M134">
            <v>36</v>
          </cell>
          <cell r="N134">
            <v>36</v>
          </cell>
          <cell r="O134">
            <v>36</v>
          </cell>
          <cell r="P134" t="str">
            <v>Y</v>
          </cell>
          <cell r="Q134" t="str">
            <v>South</v>
          </cell>
          <cell r="R134" t="str">
            <v>FC</v>
          </cell>
          <cell r="T134">
            <v>36</v>
          </cell>
        </row>
        <row r="135">
          <cell r="A135" t="str">
            <v>CHALK_1_UNIT</v>
          </cell>
          <cell r="B135" t="str">
            <v>CAISO System</v>
          </cell>
          <cell r="C135" t="str">
            <v>CHALK CLIFF LIMITED</v>
          </cell>
          <cell r="D135">
            <v>46</v>
          </cell>
          <cell r="E135">
            <v>46</v>
          </cell>
          <cell r="F135">
            <v>46</v>
          </cell>
          <cell r="G135">
            <v>46</v>
          </cell>
          <cell r="H135">
            <v>46</v>
          </cell>
          <cell r="I135">
            <v>46</v>
          </cell>
          <cell r="J135">
            <v>46</v>
          </cell>
          <cell r="K135">
            <v>46</v>
          </cell>
          <cell r="L135">
            <v>46</v>
          </cell>
          <cell r="M135">
            <v>46</v>
          </cell>
          <cell r="N135">
            <v>46</v>
          </cell>
          <cell r="O135">
            <v>46</v>
          </cell>
          <cell r="P135" t="str">
            <v>Y</v>
          </cell>
          <cell r="Q135" t="str">
            <v>North</v>
          </cell>
          <cell r="R135" t="str">
            <v>FC</v>
          </cell>
          <cell r="T135">
            <v>46</v>
          </cell>
        </row>
        <row r="136">
          <cell r="A136" t="str">
            <v>CHEVCD_6_UNIT</v>
          </cell>
          <cell r="B136" t="str">
            <v>CAISO System</v>
          </cell>
          <cell r="C136" t="str">
            <v>CHEVRON USA (TAFT/CADET)</v>
          </cell>
          <cell r="D136">
            <v>0.99</v>
          </cell>
          <cell r="E136">
            <v>1.25</v>
          </cell>
          <cell r="F136">
            <v>1.32</v>
          </cell>
          <cell r="G136">
            <v>1.18</v>
          </cell>
          <cell r="H136">
            <v>1.51</v>
          </cell>
          <cell r="I136">
            <v>1.24</v>
          </cell>
          <cell r="J136">
            <v>0.73</v>
          </cell>
          <cell r="K136">
            <v>1.29</v>
          </cell>
          <cell r="L136">
            <v>1.41</v>
          </cell>
          <cell r="M136">
            <v>1.1499999999999999</v>
          </cell>
          <cell r="N136">
            <v>1.24</v>
          </cell>
          <cell r="O136">
            <v>0.75</v>
          </cell>
          <cell r="P136" t="str">
            <v>N</v>
          </cell>
          <cell r="Q136" t="str">
            <v>North</v>
          </cell>
          <cell r="R136" t="str">
            <v>FC</v>
          </cell>
          <cell r="T136">
            <v>1.41</v>
          </cell>
        </row>
        <row r="137">
          <cell r="A137" t="str">
            <v>CHEVCO_6_UNIT 1</v>
          </cell>
          <cell r="B137" t="str">
            <v>Fresno</v>
          </cell>
          <cell r="C137" t="str">
            <v>CHEVRON USA (COALINGA)</v>
          </cell>
          <cell r="D137">
            <v>1.48</v>
          </cell>
          <cell r="E137">
            <v>1.3</v>
          </cell>
          <cell r="F137">
            <v>1.34</v>
          </cell>
          <cell r="G137">
            <v>0.67</v>
          </cell>
          <cell r="H137">
            <v>2.09</v>
          </cell>
          <cell r="I137">
            <v>1.21</v>
          </cell>
          <cell r="J137">
            <v>1.31</v>
          </cell>
          <cell r="K137">
            <v>1</v>
          </cell>
          <cell r="L137">
            <v>0.8</v>
          </cell>
          <cell r="M137">
            <v>1.02</v>
          </cell>
          <cell r="N137">
            <v>1.25</v>
          </cell>
          <cell r="O137">
            <v>1.07</v>
          </cell>
          <cell r="P137" t="str">
            <v>N</v>
          </cell>
          <cell r="Q137" t="str">
            <v>North</v>
          </cell>
          <cell r="R137" t="str">
            <v>FC</v>
          </cell>
          <cell r="T137">
            <v>1.31</v>
          </cell>
        </row>
        <row r="138">
          <cell r="A138" t="str">
            <v>CHEVCO_6_UNIT 2</v>
          </cell>
          <cell r="B138" t="str">
            <v>Fresno</v>
          </cell>
          <cell r="C138" t="str">
            <v>AERA ENERGY LLC. (COALINGA)</v>
          </cell>
          <cell r="D138">
            <v>1.83</v>
          </cell>
          <cell r="E138">
            <v>1.58</v>
          </cell>
          <cell r="F138">
            <v>1.65</v>
          </cell>
          <cell r="G138">
            <v>1.39</v>
          </cell>
          <cell r="H138">
            <v>1.25</v>
          </cell>
          <cell r="I138">
            <v>1.18</v>
          </cell>
          <cell r="J138">
            <v>0.94</v>
          </cell>
          <cell r="K138">
            <v>0.75</v>
          </cell>
          <cell r="L138">
            <v>1.2</v>
          </cell>
          <cell r="M138">
            <v>1.41</v>
          </cell>
          <cell r="N138">
            <v>1.37</v>
          </cell>
          <cell r="O138">
            <v>1.5</v>
          </cell>
          <cell r="P138" t="str">
            <v>N</v>
          </cell>
          <cell r="Q138" t="str">
            <v>North</v>
          </cell>
          <cell r="R138" t="str">
            <v>FC</v>
          </cell>
          <cell r="T138">
            <v>1.2</v>
          </cell>
        </row>
        <row r="139">
          <cell r="A139" t="str">
            <v>CHEVCY_1_UNIT</v>
          </cell>
          <cell r="B139" t="str">
            <v>CAISO System</v>
          </cell>
          <cell r="C139" t="str">
            <v>CHEVRON USA (CYMRIC)</v>
          </cell>
          <cell r="D139">
            <v>6.74</v>
          </cell>
          <cell r="E139">
            <v>5.95</v>
          </cell>
          <cell r="F139">
            <v>5.6</v>
          </cell>
          <cell r="G139">
            <v>6.45</v>
          </cell>
          <cell r="H139">
            <v>6.21</v>
          </cell>
          <cell r="I139">
            <v>6.06</v>
          </cell>
          <cell r="J139">
            <v>5.96</v>
          </cell>
          <cell r="K139">
            <v>5.17</v>
          </cell>
          <cell r="L139">
            <v>3.84</v>
          </cell>
          <cell r="M139">
            <v>4.57</v>
          </cell>
          <cell r="N139">
            <v>4.79</v>
          </cell>
          <cell r="O139">
            <v>5.09</v>
          </cell>
          <cell r="P139" t="str">
            <v>N</v>
          </cell>
          <cell r="Q139" t="str">
            <v>North</v>
          </cell>
          <cell r="R139" t="str">
            <v>FC</v>
          </cell>
          <cell r="T139">
            <v>6.06</v>
          </cell>
        </row>
        <row r="140">
          <cell r="A140" t="str">
            <v>CHEVMN_2_UNITS</v>
          </cell>
          <cell r="B140" t="str">
            <v>LA Basin</v>
          </cell>
          <cell r="C140" t="str">
            <v>CHEVRON U.S.A. UNITS 1 &amp; 2 AGGREGATE</v>
          </cell>
          <cell r="D140">
            <v>9.84</v>
          </cell>
          <cell r="E140">
            <v>11.05</v>
          </cell>
          <cell r="F140">
            <v>4.9400000000000004</v>
          </cell>
          <cell r="G140">
            <v>4.74</v>
          </cell>
          <cell r="H140">
            <v>17.510000000000002</v>
          </cell>
          <cell r="I140">
            <v>29.94</v>
          </cell>
          <cell r="J140">
            <v>20.56</v>
          </cell>
          <cell r="K140">
            <v>11.8</v>
          </cell>
          <cell r="L140">
            <v>9.2100000000000009</v>
          </cell>
          <cell r="M140">
            <v>8.59</v>
          </cell>
          <cell r="N140">
            <v>7.44</v>
          </cell>
          <cell r="O140">
            <v>11.76</v>
          </cell>
          <cell r="P140" t="str">
            <v>N</v>
          </cell>
          <cell r="Q140" t="str">
            <v>South</v>
          </cell>
          <cell r="R140" t="str">
            <v>FC</v>
          </cell>
          <cell r="T140">
            <v>29.94</v>
          </cell>
        </row>
        <row r="141">
          <cell r="A141" t="str">
            <v>CHICPK_7_UNIT 1</v>
          </cell>
          <cell r="B141" t="str">
            <v>Sierra</v>
          </cell>
          <cell r="C141" t="str">
            <v>CHICAGO PARK 1, BEAR RIVER CA</v>
          </cell>
          <cell r="D141">
            <v>42</v>
          </cell>
          <cell r="E141">
            <v>42</v>
          </cell>
          <cell r="F141">
            <v>42</v>
          </cell>
          <cell r="G141">
            <v>42</v>
          </cell>
          <cell r="H141">
            <v>42</v>
          </cell>
          <cell r="I141">
            <v>42</v>
          </cell>
          <cell r="J141">
            <v>42</v>
          </cell>
          <cell r="K141">
            <v>42</v>
          </cell>
          <cell r="L141">
            <v>42</v>
          </cell>
          <cell r="M141">
            <v>42</v>
          </cell>
          <cell r="N141">
            <v>42</v>
          </cell>
          <cell r="O141">
            <v>42</v>
          </cell>
          <cell r="P141" t="str">
            <v>Y</v>
          </cell>
          <cell r="Q141" t="str">
            <v>North</v>
          </cell>
          <cell r="R141" t="str">
            <v>FC</v>
          </cell>
          <cell r="T141">
            <v>42</v>
          </cell>
        </row>
        <row r="142">
          <cell r="A142" t="str">
            <v>CHILLS_1_SYCENG</v>
          </cell>
          <cell r="B142" t="str">
            <v>San Diego-IV</v>
          </cell>
          <cell r="C142" t="str">
            <v>Sycamore Energy 1</v>
          </cell>
          <cell r="D142">
            <v>0.72</v>
          </cell>
          <cell r="E142">
            <v>0.87</v>
          </cell>
          <cell r="F142">
            <v>0.83</v>
          </cell>
          <cell r="G142">
            <v>0.8</v>
          </cell>
          <cell r="H142">
            <v>0.74</v>
          </cell>
          <cell r="I142">
            <v>0.65</v>
          </cell>
          <cell r="J142">
            <v>0.7</v>
          </cell>
          <cell r="K142">
            <v>0.67</v>
          </cell>
          <cell r="L142">
            <v>0.66</v>
          </cell>
          <cell r="M142">
            <v>0.63</v>
          </cell>
          <cell r="N142">
            <v>0.61</v>
          </cell>
          <cell r="O142">
            <v>0.62</v>
          </cell>
          <cell r="P142" t="str">
            <v>N</v>
          </cell>
          <cell r="Q142" t="str">
            <v>South</v>
          </cell>
          <cell r="R142" t="str">
            <v>FC</v>
          </cell>
          <cell r="T142">
            <v>0.7</v>
          </cell>
        </row>
        <row r="143">
          <cell r="A143" t="str">
            <v>CHILLS_7_UNITA1</v>
          </cell>
          <cell r="B143" t="str">
            <v>San Diego-IV</v>
          </cell>
          <cell r="C143" t="str">
            <v>GAS RECOVERY SYS. (SYCAMORE CANYON)</v>
          </cell>
          <cell r="D143">
            <v>1.82</v>
          </cell>
          <cell r="E143">
            <v>2</v>
          </cell>
          <cell r="F143">
            <v>2</v>
          </cell>
          <cell r="G143">
            <v>2</v>
          </cell>
          <cell r="H143">
            <v>1.4</v>
          </cell>
          <cell r="I143">
            <v>1.68</v>
          </cell>
          <cell r="J143">
            <v>1.56</v>
          </cell>
          <cell r="K143">
            <v>1.52</v>
          </cell>
          <cell r="L143">
            <v>1.74</v>
          </cell>
          <cell r="M143">
            <v>1.75</v>
          </cell>
          <cell r="N143">
            <v>1.8</v>
          </cell>
          <cell r="O143">
            <v>1.61</v>
          </cell>
          <cell r="P143" t="str">
            <v>Y</v>
          </cell>
          <cell r="Q143" t="str">
            <v>South</v>
          </cell>
          <cell r="R143" t="str">
            <v>FC</v>
          </cell>
          <cell r="T143">
            <v>1.74</v>
          </cell>
        </row>
        <row r="144">
          <cell r="A144" t="str">
            <v>CHINO_2_JURUPA</v>
          </cell>
          <cell r="B144" t="str">
            <v>LA Basin</v>
          </cell>
          <cell r="C144" t="str">
            <v>Jurupa</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N</v>
          </cell>
          <cell r="Q144" t="str">
            <v>South</v>
          </cell>
          <cell r="R144" t="str">
            <v>EO</v>
          </cell>
          <cell r="T144">
            <v>0</v>
          </cell>
        </row>
        <row r="145">
          <cell r="A145" t="str">
            <v>CHINO_2_QF</v>
          </cell>
          <cell r="B145" t="str">
            <v>LA Basin</v>
          </cell>
          <cell r="C145" t="str">
            <v>CHINO QFS</v>
          </cell>
          <cell r="D145">
            <v>3.88</v>
          </cell>
          <cell r="E145">
            <v>4.26</v>
          </cell>
          <cell r="F145">
            <v>4.1399999999999997</v>
          </cell>
          <cell r="G145">
            <v>4.5</v>
          </cell>
          <cell r="H145">
            <v>4.42</v>
          </cell>
          <cell r="I145">
            <v>5.0599999999999996</v>
          </cell>
          <cell r="J145">
            <v>5.12</v>
          </cell>
          <cell r="K145">
            <v>5.09</v>
          </cell>
          <cell r="L145">
            <v>5.18</v>
          </cell>
          <cell r="M145">
            <v>2.9</v>
          </cell>
          <cell r="N145">
            <v>2.65</v>
          </cell>
          <cell r="O145">
            <v>2.76</v>
          </cell>
          <cell r="P145" t="str">
            <v>N</v>
          </cell>
          <cell r="Q145" t="str">
            <v>South</v>
          </cell>
          <cell r="R145" t="str">
            <v>FC</v>
          </cell>
          <cell r="T145">
            <v>5.18</v>
          </cell>
        </row>
        <row r="146">
          <cell r="A146" t="str">
            <v>CHINO_2_SASOLR</v>
          </cell>
          <cell r="B146" t="str">
            <v>LA Basin</v>
          </cell>
          <cell r="C146" t="str">
            <v>SS San Antonio West LLC</v>
          </cell>
          <cell r="D146" t="str">
            <v>-</v>
          </cell>
          <cell r="E146" t="str">
            <v>-</v>
          </cell>
          <cell r="F146" t="str">
            <v>-</v>
          </cell>
          <cell r="G146" t="str">
            <v>-</v>
          </cell>
          <cell r="H146" t="str">
            <v>-</v>
          </cell>
          <cell r="I146" t="str">
            <v>-</v>
          </cell>
          <cell r="J146" t="str">
            <v>-</v>
          </cell>
          <cell r="K146" t="str">
            <v>-</v>
          </cell>
          <cell r="L146" t="str">
            <v>-</v>
          </cell>
          <cell r="M146" t="str">
            <v>-</v>
          </cell>
          <cell r="N146" t="str">
            <v>-</v>
          </cell>
          <cell r="O146" t="str">
            <v>-</v>
          </cell>
          <cell r="P146" t="str">
            <v>N</v>
          </cell>
          <cell r="Q146" t="str">
            <v>South</v>
          </cell>
          <cell r="R146" t="str">
            <v>EO</v>
          </cell>
          <cell r="T146">
            <v>0</v>
          </cell>
        </row>
        <row r="147">
          <cell r="A147" t="str">
            <v>CHINO_2_SOLAR</v>
          </cell>
          <cell r="B147" t="str">
            <v>LA Basin</v>
          </cell>
          <cell r="C147" t="str">
            <v>Chino RT Solar 1</v>
          </cell>
          <cell r="D147">
            <v>0</v>
          </cell>
          <cell r="E147">
            <v>0</v>
          </cell>
          <cell r="F147">
            <v>0.01</v>
          </cell>
          <cell r="G147">
            <v>0.11</v>
          </cell>
          <cell r="H147">
            <v>0.2</v>
          </cell>
          <cell r="I147">
            <v>0.45</v>
          </cell>
          <cell r="J147">
            <v>0.32</v>
          </cell>
          <cell r="K147">
            <v>0.34</v>
          </cell>
          <cell r="L147">
            <v>0.08</v>
          </cell>
          <cell r="M147">
            <v>0.05</v>
          </cell>
          <cell r="N147">
            <v>0</v>
          </cell>
          <cell r="O147">
            <v>0</v>
          </cell>
          <cell r="P147" t="str">
            <v>N</v>
          </cell>
          <cell r="Q147" t="str">
            <v>South</v>
          </cell>
          <cell r="R147" t="str">
            <v>FC</v>
          </cell>
          <cell r="T147">
            <v>0.45</v>
          </cell>
        </row>
        <row r="148">
          <cell r="A148" t="str">
            <v>CHINO_2_SOLAR2</v>
          </cell>
          <cell r="B148" t="str">
            <v>LA Basin</v>
          </cell>
          <cell r="C148" t="str">
            <v>Kona Solar - Terra Francesca</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N</v>
          </cell>
          <cell r="Q148" t="str">
            <v>South</v>
          </cell>
          <cell r="R148" t="str">
            <v>EO</v>
          </cell>
          <cell r="T148">
            <v>0</v>
          </cell>
        </row>
        <row r="149">
          <cell r="A149" t="str">
            <v>CHINO_6_CIMGEN</v>
          </cell>
          <cell r="B149" t="str">
            <v>LA Basin</v>
          </cell>
          <cell r="C149" t="str">
            <v>O.L.S. ENERGY COMPANY -- CHINO</v>
          </cell>
          <cell r="D149">
            <v>25.48</v>
          </cell>
          <cell r="E149">
            <v>25.81</v>
          </cell>
          <cell r="F149">
            <v>24.72</v>
          </cell>
          <cell r="G149">
            <v>24.68</v>
          </cell>
          <cell r="H149">
            <v>19.38</v>
          </cell>
          <cell r="I149">
            <v>25.54</v>
          </cell>
          <cell r="J149">
            <v>25.79</v>
          </cell>
          <cell r="K149">
            <v>25.18</v>
          </cell>
          <cell r="L149">
            <v>25.33</v>
          </cell>
          <cell r="M149">
            <v>22.21</v>
          </cell>
          <cell r="N149">
            <v>26.05</v>
          </cell>
          <cell r="O149">
            <v>24.54</v>
          </cell>
          <cell r="P149" t="str">
            <v>N</v>
          </cell>
          <cell r="Q149" t="str">
            <v>South</v>
          </cell>
          <cell r="R149" t="str">
            <v>FC</v>
          </cell>
          <cell r="T149">
            <v>25.79</v>
          </cell>
        </row>
        <row r="150">
          <cell r="A150" t="str">
            <v>CHINO_6_SMPPAP</v>
          </cell>
          <cell r="B150" t="str">
            <v>LA Basin</v>
          </cell>
          <cell r="C150" t="str">
            <v>AltaGas Pomona Energy</v>
          </cell>
          <cell r="D150">
            <v>22.78</v>
          </cell>
          <cell r="E150">
            <v>22.78</v>
          </cell>
          <cell r="F150">
            <v>22.78</v>
          </cell>
          <cell r="G150">
            <v>22.78</v>
          </cell>
          <cell r="H150">
            <v>22.78</v>
          </cell>
          <cell r="I150">
            <v>22.78</v>
          </cell>
          <cell r="J150">
            <v>22.78</v>
          </cell>
          <cell r="K150">
            <v>22.78</v>
          </cell>
          <cell r="L150">
            <v>22.78</v>
          </cell>
          <cell r="M150">
            <v>22.78</v>
          </cell>
          <cell r="N150">
            <v>22.78</v>
          </cell>
          <cell r="O150">
            <v>22.78</v>
          </cell>
          <cell r="P150" t="str">
            <v>Y</v>
          </cell>
          <cell r="Q150" t="str">
            <v>South</v>
          </cell>
          <cell r="R150" t="str">
            <v>PC to 22.78</v>
          </cell>
          <cell r="T150">
            <v>22.78</v>
          </cell>
        </row>
        <row r="151">
          <cell r="A151" t="str">
            <v>CHINO_7_MILIKN</v>
          </cell>
          <cell r="B151" t="str">
            <v>LA Basin</v>
          </cell>
          <cell r="C151" t="str">
            <v>MN Milliken Genco LLC</v>
          </cell>
          <cell r="D151">
            <v>1.29</v>
          </cell>
          <cell r="E151">
            <v>1.2</v>
          </cell>
          <cell r="F151">
            <v>1.49</v>
          </cell>
          <cell r="G151">
            <v>1.48</v>
          </cell>
          <cell r="H151">
            <v>1.36</v>
          </cell>
          <cell r="I151">
            <v>1.24</v>
          </cell>
          <cell r="J151">
            <v>1.25</v>
          </cell>
          <cell r="K151">
            <v>1.19</v>
          </cell>
          <cell r="L151">
            <v>1.21</v>
          </cell>
          <cell r="M151">
            <v>1.27</v>
          </cell>
          <cell r="N151">
            <v>1.41</v>
          </cell>
          <cell r="O151">
            <v>1.32</v>
          </cell>
          <cell r="P151" t="str">
            <v>Y</v>
          </cell>
          <cell r="Q151" t="str">
            <v>South</v>
          </cell>
          <cell r="R151" t="str">
            <v>FC</v>
          </cell>
          <cell r="T151">
            <v>1.25</v>
          </cell>
        </row>
        <row r="152">
          <cell r="A152" t="str">
            <v>CHWCHL_1_BIOMAS</v>
          </cell>
          <cell r="B152" t="str">
            <v>Fresno</v>
          </cell>
          <cell r="C152" t="str">
            <v>Chow II Biomass to Energy</v>
          </cell>
          <cell r="D152">
            <v>7.63</v>
          </cell>
          <cell r="E152">
            <v>5.83</v>
          </cell>
          <cell r="F152">
            <v>6.37</v>
          </cell>
          <cell r="G152">
            <v>5.77</v>
          </cell>
          <cell r="H152">
            <v>6.41</v>
          </cell>
          <cell r="I152">
            <v>7.94</v>
          </cell>
          <cell r="J152">
            <v>7.15</v>
          </cell>
          <cell r="K152">
            <v>7.6</v>
          </cell>
          <cell r="L152">
            <v>7.59</v>
          </cell>
          <cell r="M152">
            <v>6.04</v>
          </cell>
          <cell r="N152">
            <v>7.49</v>
          </cell>
          <cell r="O152">
            <v>7.29</v>
          </cell>
          <cell r="P152" t="str">
            <v>N</v>
          </cell>
          <cell r="Q152" t="str">
            <v>North</v>
          </cell>
          <cell r="R152" t="str">
            <v>FC</v>
          </cell>
          <cell r="T152">
            <v>7.94</v>
          </cell>
        </row>
        <row r="153">
          <cell r="A153" t="str">
            <v>CHWCHL_1_UNIT</v>
          </cell>
          <cell r="B153" t="str">
            <v>Fresno</v>
          </cell>
          <cell r="C153" t="str">
            <v>CHOW 2 PEAKER PLANT</v>
          </cell>
          <cell r="D153">
            <v>48</v>
          </cell>
          <cell r="E153">
            <v>48</v>
          </cell>
          <cell r="F153">
            <v>48</v>
          </cell>
          <cell r="G153">
            <v>48</v>
          </cell>
          <cell r="H153">
            <v>48</v>
          </cell>
          <cell r="I153">
            <v>48</v>
          </cell>
          <cell r="J153">
            <v>48</v>
          </cell>
          <cell r="K153">
            <v>48</v>
          </cell>
          <cell r="L153">
            <v>48</v>
          </cell>
          <cell r="M153">
            <v>48</v>
          </cell>
          <cell r="N153">
            <v>48</v>
          </cell>
          <cell r="O153">
            <v>48</v>
          </cell>
          <cell r="P153" t="str">
            <v>Y</v>
          </cell>
          <cell r="Q153" t="str">
            <v>North</v>
          </cell>
          <cell r="R153" t="str">
            <v>FC</v>
          </cell>
          <cell r="T153">
            <v>48</v>
          </cell>
        </row>
        <row r="154">
          <cell r="A154" t="str">
            <v>CLOVDL_1_SOLAR</v>
          </cell>
          <cell r="B154" t="str">
            <v>NCNB</v>
          </cell>
          <cell r="C154" t="str">
            <v>Cloverdale Solar I</v>
          </cell>
          <cell r="D154">
            <v>0</v>
          </cell>
          <cell r="E154">
            <v>0.02</v>
          </cell>
          <cell r="F154">
            <v>0.09</v>
          </cell>
          <cell r="G154">
            <v>1.1399999999999999</v>
          </cell>
          <cell r="H154">
            <v>1.07</v>
          </cell>
          <cell r="I154">
            <v>1.1499999999999999</v>
          </cell>
          <cell r="J154">
            <v>1.02</v>
          </cell>
          <cell r="K154">
            <v>1.07</v>
          </cell>
          <cell r="L154">
            <v>0.91</v>
          </cell>
          <cell r="M154">
            <v>0.72</v>
          </cell>
          <cell r="N154">
            <v>0</v>
          </cell>
          <cell r="O154">
            <v>0</v>
          </cell>
          <cell r="P154" t="str">
            <v>N</v>
          </cell>
          <cell r="Q154" t="str">
            <v>North</v>
          </cell>
          <cell r="R154" t="str">
            <v>ID</v>
          </cell>
          <cell r="S154" t="str">
            <v>14&amp;15DGD: Waiting for Contra Costa Sub 230 kV Switch Replacement, Q258 SPS and possibly other</v>
          </cell>
          <cell r="T154">
            <v>1.1499999999999999</v>
          </cell>
        </row>
        <row r="155">
          <cell r="A155" t="str">
            <v>CLOVER_2_UNIT</v>
          </cell>
          <cell r="B155" t="str">
            <v>CAISO System</v>
          </cell>
          <cell r="C155" t="str">
            <v>Clover Creek</v>
          </cell>
          <cell r="D155">
            <v>0.3</v>
          </cell>
          <cell r="E155">
            <v>0.3</v>
          </cell>
          <cell r="F155">
            <v>0.3</v>
          </cell>
          <cell r="G155">
            <v>0.24</v>
          </cell>
          <cell r="H155">
            <v>0.33</v>
          </cell>
          <cell r="I155">
            <v>0.42</v>
          </cell>
          <cell r="J155">
            <v>0.48</v>
          </cell>
          <cell r="K155">
            <v>0.45</v>
          </cell>
          <cell r="L155">
            <v>0.36</v>
          </cell>
          <cell r="M155">
            <v>0.23</v>
          </cell>
          <cell r="N155">
            <v>0.24</v>
          </cell>
          <cell r="O155">
            <v>0.27</v>
          </cell>
          <cell r="P155" t="str">
            <v>N</v>
          </cell>
          <cell r="Q155" t="str">
            <v>North</v>
          </cell>
          <cell r="R155" t="str">
            <v>FC</v>
          </cell>
          <cell r="T155">
            <v>0.48</v>
          </cell>
        </row>
        <row r="156">
          <cell r="A156" t="str">
            <v>CLRKRD_6_LIMESD</v>
          </cell>
          <cell r="B156" t="str">
            <v>CAISO System</v>
          </cell>
          <cell r="C156" t="str">
            <v>Lime Saddle Hydro</v>
          </cell>
          <cell r="D156">
            <v>2</v>
          </cell>
          <cell r="E156">
            <v>2</v>
          </cell>
          <cell r="F156">
            <v>2</v>
          </cell>
          <cell r="G156">
            <v>2</v>
          </cell>
          <cell r="H156">
            <v>2</v>
          </cell>
          <cell r="I156">
            <v>2</v>
          </cell>
          <cell r="J156">
            <v>2</v>
          </cell>
          <cell r="K156">
            <v>2</v>
          </cell>
          <cell r="L156">
            <v>2</v>
          </cell>
          <cell r="M156">
            <v>2</v>
          </cell>
          <cell r="N156">
            <v>2</v>
          </cell>
          <cell r="O156">
            <v>2</v>
          </cell>
          <cell r="P156" t="str">
            <v>Y</v>
          </cell>
          <cell r="Q156" t="str">
            <v>North</v>
          </cell>
          <cell r="R156" t="str">
            <v>FC</v>
          </cell>
          <cell r="T156">
            <v>2</v>
          </cell>
        </row>
        <row r="157">
          <cell r="A157" t="str">
            <v>CLRMTK_1_QF</v>
          </cell>
          <cell r="B157" t="str">
            <v>Bay Area</v>
          </cell>
          <cell r="C157" t="str">
            <v>SMALL QF AGGREGATION - OAKLAND</v>
          </cell>
          <cell r="D157">
            <v>0</v>
          </cell>
          <cell r="E157">
            <v>0</v>
          </cell>
          <cell r="F157">
            <v>0</v>
          </cell>
          <cell r="G157">
            <v>0</v>
          </cell>
          <cell r="H157">
            <v>0</v>
          </cell>
          <cell r="I157">
            <v>0</v>
          </cell>
          <cell r="J157">
            <v>0</v>
          </cell>
          <cell r="K157">
            <v>0</v>
          </cell>
          <cell r="L157">
            <v>0</v>
          </cell>
          <cell r="M157">
            <v>0</v>
          </cell>
          <cell r="N157">
            <v>0</v>
          </cell>
          <cell r="O157">
            <v>0</v>
          </cell>
          <cell r="P157" t="str">
            <v>N</v>
          </cell>
          <cell r="Q157" t="str">
            <v>North</v>
          </cell>
          <cell r="R157" t="str">
            <v>FC</v>
          </cell>
          <cell r="T157">
            <v>0</v>
          </cell>
        </row>
        <row r="158">
          <cell r="A158" t="str">
            <v>CNTNLA_2_SOLAR1</v>
          </cell>
          <cell r="B158" t="str">
            <v>San Diego-IV</v>
          </cell>
          <cell r="C158" t="str">
            <v xml:space="preserve">Centinela Solar Energy I </v>
          </cell>
          <cell r="D158">
            <v>0.34</v>
          </cell>
          <cell r="E158">
            <v>2.0499999999999998</v>
          </cell>
          <cell r="F158">
            <v>9.2799999999999994</v>
          </cell>
          <cell r="G158">
            <v>115.76</v>
          </cell>
          <cell r="H158">
            <v>121.99</v>
          </cell>
          <cell r="I158">
            <v>119.95</v>
          </cell>
          <cell r="J158">
            <v>115.77</v>
          </cell>
          <cell r="K158">
            <v>113.75</v>
          </cell>
          <cell r="L158">
            <v>96.09</v>
          </cell>
          <cell r="M158">
            <v>75.760000000000005</v>
          </cell>
          <cell r="N158">
            <v>0.14000000000000001</v>
          </cell>
          <cell r="O158">
            <v>0.1</v>
          </cell>
          <cell r="P158" t="str">
            <v>N</v>
          </cell>
          <cell r="Q158" t="str">
            <v>South</v>
          </cell>
          <cell r="R158" t="str">
            <v>FC</v>
          </cell>
          <cell r="T158">
            <v>119.95</v>
          </cell>
        </row>
        <row r="159">
          <cell r="A159" t="str">
            <v>CNTNLA_2_SOLAR2</v>
          </cell>
          <cell r="B159" t="str">
            <v>San Diego-IV</v>
          </cell>
          <cell r="C159" t="str">
            <v>Centinels Solar Energy 2</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N</v>
          </cell>
          <cell r="Q159" t="str">
            <v>South</v>
          </cell>
          <cell r="R159" t="str">
            <v>EO</v>
          </cell>
          <cell r="T159">
            <v>0</v>
          </cell>
        </row>
        <row r="160">
          <cell r="A160" t="str">
            <v>CNTRVL_6_UNIT</v>
          </cell>
          <cell r="B160" t="str">
            <v>CAISO System</v>
          </cell>
          <cell r="C160" t="str">
            <v>Centerville</v>
          </cell>
          <cell r="D160">
            <v>0</v>
          </cell>
          <cell r="E160">
            <v>0</v>
          </cell>
          <cell r="F160">
            <v>0</v>
          </cell>
          <cell r="G160">
            <v>0</v>
          </cell>
          <cell r="H160">
            <v>0</v>
          </cell>
          <cell r="I160">
            <v>0</v>
          </cell>
          <cell r="J160">
            <v>0</v>
          </cell>
          <cell r="K160">
            <v>0</v>
          </cell>
          <cell r="L160">
            <v>0</v>
          </cell>
          <cell r="M160">
            <v>0</v>
          </cell>
          <cell r="N160">
            <v>0</v>
          </cell>
          <cell r="O160">
            <v>0</v>
          </cell>
          <cell r="P160" t="str">
            <v>Y</v>
          </cell>
          <cell r="Q160" t="str">
            <v>North</v>
          </cell>
          <cell r="R160" t="str">
            <v>FC</v>
          </cell>
          <cell r="T160">
            <v>0</v>
          </cell>
        </row>
        <row r="161">
          <cell r="A161" t="str">
            <v>COCOPP_2_CTG1</v>
          </cell>
          <cell r="B161" t="str">
            <v>Bay Area</v>
          </cell>
          <cell r="C161" t="str">
            <v>Marsh Landing 1</v>
          </cell>
          <cell r="D161">
            <v>204.2</v>
          </cell>
          <cell r="E161">
            <v>204.2</v>
          </cell>
          <cell r="F161">
            <v>204.2</v>
          </cell>
          <cell r="G161">
            <v>203.5</v>
          </cell>
          <cell r="H161">
            <v>204.2</v>
          </cell>
          <cell r="I161">
            <v>203.3</v>
          </cell>
          <cell r="J161">
            <v>200.8</v>
          </cell>
          <cell r="K161">
            <v>200.8</v>
          </cell>
          <cell r="L161">
            <v>202.9</v>
          </cell>
          <cell r="M161">
            <v>204.2</v>
          </cell>
          <cell r="N161">
            <v>204.2</v>
          </cell>
          <cell r="O161">
            <v>204.2</v>
          </cell>
          <cell r="P161" t="str">
            <v>Y</v>
          </cell>
          <cell r="Q161" t="str">
            <v>North</v>
          </cell>
          <cell r="R161" t="str">
            <v>FC</v>
          </cell>
          <cell r="T161">
            <v>203.3</v>
          </cell>
        </row>
        <row r="162">
          <cell r="A162" t="str">
            <v>COCOPP_2_CTG2</v>
          </cell>
          <cell r="B162" t="str">
            <v>Bay Area</v>
          </cell>
          <cell r="C162" t="str">
            <v>Marsh Landing 2</v>
          </cell>
          <cell r="D162">
            <v>202.7</v>
          </cell>
          <cell r="E162">
            <v>202.7</v>
          </cell>
          <cell r="F162">
            <v>202.7</v>
          </cell>
          <cell r="G162">
            <v>202.7</v>
          </cell>
          <cell r="H162">
            <v>202.7</v>
          </cell>
          <cell r="I162">
            <v>202.4</v>
          </cell>
          <cell r="J162">
            <v>199.9</v>
          </cell>
          <cell r="K162">
            <v>199.9</v>
          </cell>
          <cell r="L162">
            <v>202.1</v>
          </cell>
          <cell r="M162">
            <v>202.7</v>
          </cell>
          <cell r="N162">
            <v>202.7</v>
          </cell>
          <cell r="O162">
            <v>202.7</v>
          </cell>
          <cell r="P162" t="str">
            <v>Y</v>
          </cell>
          <cell r="Q162" t="str">
            <v>North</v>
          </cell>
          <cell r="R162" t="str">
            <v>FC</v>
          </cell>
          <cell r="T162">
            <v>202.4</v>
          </cell>
        </row>
        <row r="163">
          <cell r="A163" t="str">
            <v>COCOPP_2_CTG3</v>
          </cell>
          <cell r="B163" t="str">
            <v>Bay Area</v>
          </cell>
          <cell r="C163" t="str">
            <v>Marsh Landing 3</v>
          </cell>
          <cell r="D163">
            <v>208.96</v>
          </cell>
          <cell r="E163">
            <v>208.96</v>
          </cell>
          <cell r="F163">
            <v>208.96</v>
          </cell>
          <cell r="G163">
            <v>206.6</v>
          </cell>
          <cell r="H163">
            <v>204.5</v>
          </cell>
          <cell r="I163">
            <v>201.6</v>
          </cell>
          <cell r="J163">
            <v>199.5</v>
          </cell>
          <cell r="K163">
            <v>199.5</v>
          </cell>
          <cell r="L163">
            <v>201.6</v>
          </cell>
          <cell r="M163">
            <v>204.6</v>
          </cell>
          <cell r="N163">
            <v>208.96</v>
          </cell>
          <cell r="O163">
            <v>208.96</v>
          </cell>
          <cell r="P163" t="str">
            <v>Y</v>
          </cell>
          <cell r="Q163" t="str">
            <v>North</v>
          </cell>
          <cell r="R163" t="str">
            <v>FC</v>
          </cell>
          <cell r="T163">
            <v>201.6</v>
          </cell>
        </row>
        <row r="164">
          <cell r="A164" t="str">
            <v>COCOPP_2_CTG4</v>
          </cell>
          <cell r="B164" t="str">
            <v>Bay Area</v>
          </cell>
          <cell r="C164" t="str">
            <v>Marsh Landing 4</v>
          </cell>
          <cell r="D164">
            <v>204.29</v>
          </cell>
          <cell r="E164">
            <v>204.29</v>
          </cell>
          <cell r="F164">
            <v>204.29</v>
          </cell>
          <cell r="G164">
            <v>204.29</v>
          </cell>
          <cell r="H164">
            <v>204.29</v>
          </cell>
          <cell r="I164">
            <v>203.5</v>
          </cell>
          <cell r="J164">
            <v>201.4</v>
          </cell>
          <cell r="K164">
            <v>201.4</v>
          </cell>
          <cell r="L164">
            <v>203.5</v>
          </cell>
          <cell r="M164">
            <v>204.29</v>
          </cell>
          <cell r="N164">
            <v>204.29</v>
          </cell>
          <cell r="O164">
            <v>204.29</v>
          </cell>
          <cell r="P164" t="str">
            <v>Y</v>
          </cell>
          <cell r="Q164" t="str">
            <v>North</v>
          </cell>
          <cell r="R164" t="str">
            <v>FC</v>
          </cell>
          <cell r="T164">
            <v>203.5</v>
          </cell>
        </row>
        <row r="165">
          <cell r="A165" t="str">
            <v>COCOSB_6_SOLAR</v>
          </cell>
          <cell r="B165" t="str">
            <v>Bay Area</v>
          </cell>
          <cell r="C165" t="str">
            <v>Oakley Solar Project</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N</v>
          </cell>
          <cell r="Q165" t="str">
            <v>North</v>
          </cell>
          <cell r="R165" t="str">
            <v>EO</v>
          </cell>
          <cell r="T165">
            <v>0</v>
          </cell>
        </row>
        <row r="166">
          <cell r="A166" t="str">
            <v>COGNAT_1_UNIT</v>
          </cell>
          <cell r="B166" t="str">
            <v>Stockton</v>
          </cell>
          <cell r="C166" t="str">
            <v>Stockton Biomas</v>
          </cell>
          <cell r="D166">
            <v>39.81</v>
          </cell>
          <cell r="E166">
            <v>35.92</v>
          </cell>
          <cell r="F166">
            <v>37.75</v>
          </cell>
          <cell r="G166">
            <v>30.58</v>
          </cell>
          <cell r="H166">
            <v>32.72</v>
          </cell>
          <cell r="I166">
            <v>40.56</v>
          </cell>
          <cell r="J166">
            <v>41.4</v>
          </cell>
          <cell r="K166">
            <v>41.58</v>
          </cell>
          <cell r="L166">
            <v>42.48</v>
          </cell>
          <cell r="M166">
            <v>34.01</v>
          </cell>
          <cell r="N166">
            <v>40.49</v>
          </cell>
          <cell r="O166">
            <v>38.86</v>
          </cell>
          <cell r="P166" t="str">
            <v>N</v>
          </cell>
          <cell r="Q166" t="str">
            <v>North</v>
          </cell>
          <cell r="R166" t="str">
            <v>FC</v>
          </cell>
          <cell r="T166">
            <v>42.48</v>
          </cell>
        </row>
        <row r="167">
          <cell r="A167" t="str">
            <v>COLEMN_2_UNIT</v>
          </cell>
          <cell r="B167" t="str">
            <v>CAISO System</v>
          </cell>
          <cell r="C167" t="str">
            <v>Coleman</v>
          </cell>
          <cell r="D167">
            <v>13</v>
          </cell>
          <cell r="E167">
            <v>13</v>
          </cell>
          <cell r="F167">
            <v>13</v>
          </cell>
          <cell r="G167">
            <v>13</v>
          </cell>
          <cell r="H167">
            <v>13</v>
          </cell>
          <cell r="I167">
            <v>13</v>
          </cell>
          <cell r="J167">
            <v>13</v>
          </cell>
          <cell r="K167">
            <v>13</v>
          </cell>
          <cell r="L167">
            <v>13</v>
          </cell>
          <cell r="M167">
            <v>13</v>
          </cell>
          <cell r="N167">
            <v>13</v>
          </cell>
          <cell r="O167">
            <v>13</v>
          </cell>
          <cell r="P167" t="str">
            <v>Y</v>
          </cell>
          <cell r="Q167" t="str">
            <v>North</v>
          </cell>
          <cell r="R167" t="str">
            <v>FC</v>
          </cell>
          <cell r="T167">
            <v>13</v>
          </cell>
        </row>
        <row r="168">
          <cell r="A168" t="str">
            <v>COLGA1_6_SHELLW</v>
          </cell>
          <cell r="B168" t="str">
            <v>Fresno</v>
          </cell>
          <cell r="C168" t="str">
            <v>COALINGA COGENERATION COMPANY</v>
          </cell>
          <cell r="D168">
            <v>25.34</v>
          </cell>
          <cell r="E168">
            <v>17.39</v>
          </cell>
          <cell r="F168">
            <v>26.99</v>
          </cell>
          <cell r="G168">
            <v>35.159999999999997</v>
          </cell>
          <cell r="H168">
            <v>30.87</v>
          </cell>
          <cell r="I168">
            <v>34.71</v>
          </cell>
          <cell r="J168">
            <v>35.090000000000003</v>
          </cell>
          <cell r="K168">
            <v>34.700000000000003</v>
          </cell>
          <cell r="L168">
            <v>34.56</v>
          </cell>
          <cell r="M168">
            <v>34.200000000000003</v>
          </cell>
          <cell r="N168">
            <v>34.42</v>
          </cell>
          <cell r="O168">
            <v>37.119999999999997</v>
          </cell>
          <cell r="P168" t="str">
            <v>N</v>
          </cell>
          <cell r="Q168" t="str">
            <v>North</v>
          </cell>
          <cell r="R168" t="str">
            <v>FC</v>
          </cell>
          <cell r="T168">
            <v>35.090000000000003</v>
          </cell>
        </row>
        <row r="169">
          <cell r="A169" t="str">
            <v>COLGAT_7_UNIT 1</v>
          </cell>
          <cell r="B169" t="str">
            <v>Sierra</v>
          </cell>
          <cell r="C169" t="str">
            <v>Colgate Powerhouse Unit 1</v>
          </cell>
          <cell r="D169">
            <v>149.85</v>
          </cell>
          <cell r="E169">
            <v>148.63999999999999</v>
          </cell>
          <cell r="F169">
            <v>153.29</v>
          </cell>
          <cell r="G169">
            <v>158.63</v>
          </cell>
          <cell r="H169">
            <v>162.79</v>
          </cell>
          <cell r="I169">
            <v>165.7</v>
          </cell>
          <cell r="J169">
            <v>165.1</v>
          </cell>
          <cell r="K169">
            <v>161.65</v>
          </cell>
          <cell r="L169">
            <v>156.74</v>
          </cell>
          <cell r="M169">
            <v>151.87</v>
          </cell>
          <cell r="N169">
            <v>149.94999999999999</v>
          </cell>
          <cell r="O169">
            <v>148.24</v>
          </cell>
          <cell r="P169" t="str">
            <v>Y</v>
          </cell>
          <cell r="Q169" t="str">
            <v>North</v>
          </cell>
          <cell r="R169" t="str">
            <v>FC</v>
          </cell>
          <cell r="T169">
            <v>165.7</v>
          </cell>
        </row>
        <row r="170">
          <cell r="A170" t="str">
            <v>COLGAT_7_UNIT 2</v>
          </cell>
          <cell r="B170" t="str">
            <v>Sierra</v>
          </cell>
          <cell r="C170" t="str">
            <v>Colgate Powerhouse Unit 2</v>
          </cell>
          <cell r="D170">
            <v>149.80000000000001</v>
          </cell>
          <cell r="E170">
            <v>148.6</v>
          </cell>
          <cell r="F170">
            <v>153.24</v>
          </cell>
          <cell r="G170">
            <v>158.63</v>
          </cell>
          <cell r="H170">
            <v>162.83000000000001</v>
          </cell>
          <cell r="I170">
            <v>165.76</v>
          </cell>
          <cell r="J170">
            <v>165.16</v>
          </cell>
          <cell r="K170">
            <v>161.68</v>
          </cell>
          <cell r="L170">
            <v>156.71</v>
          </cell>
          <cell r="M170">
            <v>151.81</v>
          </cell>
          <cell r="N170">
            <v>149.91</v>
          </cell>
          <cell r="O170">
            <v>148.21</v>
          </cell>
          <cell r="P170" t="str">
            <v>Y</v>
          </cell>
          <cell r="Q170" t="str">
            <v>North</v>
          </cell>
          <cell r="R170" t="str">
            <v>FC</v>
          </cell>
          <cell r="T170">
            <v>165.76</v>
          </cell>
        </row>
        <row r="171">
          <cell r="A171" t="str">
            <v>COLTON_6_AGUAM1</v>
          </cell>
          <cell r="B171" t="str">
            <v>LA Basin</v>
          </cell>
          <cell r="C171" t="str">
            <v>AGUA MANSA UNIT 1 (CITY OF COLTON)</v>
          </cell>
          <cell r="D171">
            <v>43</v>
          </cell>
          <cell r="E171">
            <v>43</v>
          </cell>
          <cell r="F171">
            <v>43</v>
          </cell>
          <cell r="G171">
            <v>43</v>
          </cell>
          <cell r="H171">
            <v>43</v>
          </cell>
          <cell r="I171">
            <v>43</v>
          </cell>
          <cell r="J171">
            <v>43</v>
          </cell>
          <cell r="K171">
            <v>43</v>
          </cell>
          <cell r="L171">
            <v>43</v>
          </cell>
          <cell r="M171">
            <v>43</v>
          </cell>
          <cell r="N171">
            <v>43</v>
          </cell>
          <cell r="O171">
            <v>43</v>
          </cell>
          <cell r="P171" t="str">
            <v>Y</v>
          </cell>
          <cell r="Q171" t="str">
            <v>South</v>
          </cell>
          <cell r="R171" t="str">
            <v>FC</v>
          </cell>
          <cell r="T171">
            <v>43</v>
          </cell>
        </row>
        <row r="172">
          <cell r="A172" t="str">
            <v>COLUSA_2_PL1X3</v>
          </cell>
          <cell r="B172" t="str">
            <v>CAISO System</v>
          </cell>
          <cell r="C172" t="str">
            <v>Colusa Generating Station</v>
          </cell>
          <cell r="D172">
            <v>631.9</v>
          </cell>
          <cell r="E172">
            <v>621.1</v>
          </cell>
          <cell r="F172">
            <v>612.04999999999995</v>
          </cell>
          <cell r="G172">
            <v>603</v>
          </cell>
          <cell r="H172">
            <v>608.1</v>
          </cell>
          <cell r="I172">
            <v>610.5</v>
          </cell>
          <cell r="J172">
            <v>616.20000000000005</v>
          </cell>
          <cell r="K172">
            <v>603.79999999999995</v>
          </cell>
          <cell r="L172">
            <v>604.5</v>
          </cell>
          <cell r="M172">
            <v>622</v>
          </cell>
          <cell r="N172">
            <v>641</v>
          </cell>
          <cell r="O172">
            <v>641</v>
          </cell>
          <cell r="P172" t="str">
            <v>Y</v>
          </cell>
          <cell r="Q172" t="str">
            <v>North</v>
          </cell>
          <cell r="R172" t="str">
            <v>FC</v>
          </cell>
          <cell r="T172">
            <v>616.20000000000005</v>
          </cell>
        </row>
        <row r="173">
          <cell r="A173" t="str">
            <v>COLVIL_7_PL1X2</v>
          </cell>
          <cell r="B173" t="str">
            <v>CAISO System</v>
          </cell>
          <cell r="C173" t="str">
            <v>COLLIERVILLE HYDRO UNIT 1 &amp; 2 AGGREGATE</v>
          </cell>
          <cell r="D173">
            <v>246.86</v>
          </cell>
          <cell r="E173">
            <v>246.86</v>
          </cell>
          <cell r="F173">
            <v>246.86</v>
          </cell>
          <cell r="G173">
            <v>246.86</v>
          </cell>
          <cell r="H173">
            <v>246.86</v>
          </cell>
          <cell r="I173">
            <v>246.86</v>
          </cell>
          <cell r="J173">
            <v>246.86</v>
          </cell>
          <cell r="K173">
            <v>246.86</v>
          </cell>
          <cell r="L173">
            <v>246.86</v>
          </cell>
          <cell r="M173">
            <v>246.86</v>
          </cell>
          <cell r="N173">
            <v>246.86</v>
          </cell>
          <cell r="O173">
            <v>246.86</v>
          </cell>
          <cell r="P173" t="str">
            <v>Y</v>
          </cell>
          <cell r="Q173" t="str">
            <v>North</v>
          </cell>
          <cell r="R173" t="str">
            <v>FC</v>
          </cell>
          <cell r="T173">
            <v>246.86</v>
          </cell>
        </row>
        <row r="174">
          <cell r="A174" t="str">
            <v>CONTAN_1_UNIT</v>
          </cell>
          <cell r="B174" t="str">
            <v>Bay Area</v>
          </cell>
          <cell r="C174" t="str">
            <v>Graphic Packaging Cogen</v>
          </cell>
          <cell r="D174">
            <v>27.7</v>
          </cell>
          <cell r="E174">
            <v>27.7</v>
          </cell>
          <cell r="F174">
            <v>27.7</v>
          </cell>
          <cell r="G174">
            <v>27.7</v>
          </cell>
          <cell r="H174">
            <v>27.7</v>
          </cell>
          <cell r="I174">
            <v>27.7</v>
          </cell>
          <cell r="J174">
            <v>27.7</v>
          </cell>
          <cell r="K174">
            <v>27.7</v>
          </cell>
          <cell r="L174">
            <v>27.7</v>
          </cell>
          <cell r="M174">
            <v>27.7</v>
          </cell>
          <cell r="N174">
            <v>27.7</v>
          </cell>
          <cell r="O174">
            <v>27.7</v>
          </cell>
          <cell r="P174" t="str">
            <v>Y</v>
          </cell>
          <cell r="Q174" t="str">
            <v>North</v>
          </cell>
          <cell r="R174" t="str">
            <v>FC</v>
          </cell>
          <cell r="T174">
            <v>27.7</v>
          </cell>
        </row>
        <row r="175">
          <cell r="A175" t="str">
            <v>CONTRL_1_CASAD1</v>
          </cell>
          <cell r="B175" t="str">
            <v>CAISO System</v>
          </cell>
          <cell r="C175" t="str">
            <v>Mammoth G1</v>
          </cell>
          <cell r="D175">
            <v>5.8</v>
          </cell>
          <cell r="E175">
            <v>7.5</v>
          </cell>
          <cell r="F175">
            <v>6.85</v>
          </cell>
          <cell r="G175">
            <v>6.3</v>
          </cell>
          <cell r="H175">
            <v>5.92</v>
          </cell>
          <cell r="I175">
            <v>5.0999999999999996</v>
          </cell>
          <cell r="J175">
            <v>4.9000000000000004</v>
          </cell>
          <cell r="K175">
            <v>5.3</v>
          </cell>
          <cell r="L175">
            <v>5.6</v>
          </cell>
          <cell r="M175">
            <v>5.8</v>
          </cell>
          <cell r="N175">
            <v>7.37</v>
          </cell>
          <cell r="O175">
            <v>3.2</v>
          </cell>
          <cell r="P175" t="str">
            <v>N</v>
          </cell>
          <cell r="Q175" t="str">
            <v>South</v>
          </cell>
          <cell r="R175" t="str">
            <v>FC</v>
          </cell>
          <cell r="T175">
            <v>5.6</v>
          </cell>
        </row>
        <row r="176">
          <cell r="A176" t="str">
            <v>CONTRL_1_CASAD3</v>
          </cell>
          <cell r="B176" t="str">
            <v>CAISO System</v>
          </cell>
          <cell r="C176" t="str">
            <v>Mammoth G3</v>
          </cell>
          <cell r="D176">
            <v>12.31</v>
          </cell>
          <cell r="E176">
            <v>11.5</v>
          </cell>
          <cell r="F176">
            <v>11.48</v>
          </cell>
          <cell r="G176">
            <v>9.76</v>
          </cell>
          <cell r="H176">
            <v>8.91</v>
          </cell>
          <cell r="I176">
            <v>7.34</v>
          </cell>
          <cell r="J176">
            <v>7.15</v>
          </cell>
          <cell r="K176">
            <v>6.4</v>
          </cell>
          <cell r="L176">
            <v>6</v>
          </cell>
          <cell r="M176">
            <v>3.4</v>
          </cell>
          <cell r="N176">
            <v>12.35</v>
          </cell>
          <cell r="O176">
            <v>5.7</v>
          </cell>
          <cell r="P176" t="str">
            <v>N</v>
          </cell>
          <cell r="Q176" t="str">
            <v>South</v>
          </cell>
          <cell r="R176" t="str">
            <v>FC</v>
          </cell>
          <cell r="T176">
            <v>7.34</v>
          </cell>
        </row>
        <row r="177">
          <cell r="A177" t="str">
            <v>CONTRL_1_LUNDY</v>
          </cell>
          <cell r="B177" t="str">
            <v>CAISO System</v>
          </cell>
          <cell r="C177" t="str">
            <v>LUNDY</v>
          </cell>
          <cell r="D177">
            <v>0.34</v>
          </cell>
          <cell r="E177">
            <v>0.34</v>
          </cell>
          <cell r="F177">
            <v>0.38</v>
          </cell>
          <cell r="G177">
            <v>0.34</v>
          </cell>
          <cell r="H177">
            <v>0.48</v>
          </cell>
          <cell r="I177">
            <v>0.65</v>
          </cell>
          <cell r="J177">
            <v>0.8</v>
          </cell>
          <cell r="K177">
            <v>0.78</v>
          </cell>
          <cell r="L177">
            <v>0.91</v>
          </cell>
          <cell r="M177">
            <v>0.52</v>
          </cell>
          <cell r="N177">
            <v>0.35</v>
          </cell>
          <cell r="O177">
            <v>0.28000000000000003</v>
          </cell>
          <cell r="P177" t="str">
            <v>N</v>
          </cell>
          <cell r="Q177" t="str">
            <v>South</v>
          </cell>
          <cell r="R177" t="str">
            <v>FC</v>
          </cell>
          <cell r="T177">
            <v>0.91</v>
          </cell>
        </row>
        <row r="178">
          <cell r="A178" t="str">
            <v>CONTRL_1_OXBOW</v>
          </cell>
          <cell r="B178" t="str">
            <v>CAISO System</v>
          </cell>
          <cell r="C178" t="str">
            <v>OXBOW GEOTHERMAL CORPORATION</v>
          </cell>
          <cell r="D178">
            <v>58.72</v>
          </cell>
          <cell r="E178">
            <v>57.98</v>
          </cell>
          <cell r="F178">
            <v>56.71</v>
          </cell>
          <cell r="G178">
            <v>55.34</v>
          </cell>
          <cell r="H178">
            <v>52.28</v>
          </cell>
          <cell r="I178">
            <v>53.2</v>
          </cell>
          <cell r="J178">
            <v>53.94</v>
          </cell>
          <cell r="K178">
            <v>53.75</v>
          </cell>
          <cell r="L178">
            <v>54.44</v>
          </cell>
          <cell r="M178">
            <v>45.6</v>
          </cell>
          <cell r="N178">
            <v>56.68</v>
          </cell>
          <cell r="O178">
            <v>56.37</v>
          </cell>
          <cell r="P178" t="str">
            <v>N</v>
          </cell>
          <cell r="Q178" t="str">
            <v>South</v>
          </cell>
          <cell r="R178" t="str">
            <v>FC</v>
          </cell>
          <cell r="T178">
            <v>54.44</v>
          </cell>
        </row>
        <row r="179">
          <cell r="A179" t="str">
            <v>CONTRL_1_POOLE</v>
          </cell>
          <cell r="B179" t="str">
            <v>CAISO System</v>
          </cell>
          <cell r="C179" t="str">
            <v>POOLE HYDRO PLANT 1</v>
          </cell>
          <cell r="D179">
            <v>0.79</v>
          </cell>
          <cell r="E179">
            <v>0.83</v>
          </cell>
          <cell r="F179">
            <v>0.86</v>
          </cell>
          <cell r="G179">
            <v>3.35</v>
          </cell>
          <cell r="H179">
            <v>2.59</v>
          </cell>
          <cell r="I179">
            <v>5.16</v>
          </cell>
          <cell r="J179">
            <v>4.3499999999999996</v>
          </cell>
          <cell r="K179">
            <v>2.98</v>
          </cell>
          <cell r="L179">
            <v>0.8</v>
          </cell>
          <cell r="M179">
            <v>1.4</v>
          </cell>
          <cell r="N179">
            <v>1</v>
          </cell>
          <cell r="O179">
            <v>1.0900000000000001</v>
          </cell>
          <cell r="P179" t="str">
            <v>Y</v>
          </cell>
          <cell r="Q179" t="str">
            <v>South</v>
          </cell>
          <cell r="R179" t="str">
            <v>FC</v>
          </cell>
          <cell r="T179">
            <v>5.16</v>
          </cell>
        </row>
        <row r="180">
          <cell r="A180" t="str">
            <v>CONTRL_1_QF</v>
          </cell>
          <cell r="B180" t="str">
            <v>CAISO System</v>
          </cell>
          <cell r="C180" t="str">
            <v>CONTROL QFS</v>
          </cell>
          <cell r="D180">
            <v>14.76</v>
          </cell>
          <cell r="E180">
            <v>14.22</v>
          </cell>
          <cell r="F180">
            <v>13.56</v>
          </cell>
          <cell r="G180">
            <v>8.7200000000000006</v>
          </cell>
          <cell r="H180">
            <v>6.96</v>
          </cell>
          <cell r="I180">
            <v>5.83</v>
          </cell>
          <cell r="J180">
            <v>4.91</v>
          </cell>
          <cell r="K180">
            <v>5.0599999999999996</v>
          </cell>
          <cell r="L180">
            <v>5.57</v>
          </cell>
          <cell r="M180">
            <v>5.13</v>
          </cell>
          <cell r="N180">
            <v>10.28</v>
          </cell>
          <cell r="O180">
            <v>10.53</v>
          </cell>
          <cell r="P180" t="str">
            <v>N</v>
          </cell>
          <cell r="Q180" t="str">
            <v>South</v>
          </cell>
          <cell r="R180" t="str">
            <v>FC</v>
          </cell>
          <cell r="T180">
            <v>5.83</v>
          </cell>
        </row>
        <row r="181">
          <cell r="A181" t="str">
            <v>CONTRL_1_RUSHCK</v>
          </cell>
          <cell r="B181" t="str">
            <v>CAISO System</v>
          </cell>
          <cell r="C181" t="str">
            <v>RUSH CREEK</v>
          </cell>
          <cell r="D181">
            <v>4.6500000000000004</v>
          </cell>
          <cell r="E181">
            <v>5.17</v>
          </cell>
          <cell r="F181">
            <v>5.34</v>
          </cell>
          <cell r="G181">
            <v>6.54</v>
          </cell>
          <cell r="H181">
            <v>9.4700000000000006</v>
          </cell>
          <cell r="I181">
            <v>11.94</v>
          </cell>
          <cell r="J181">
            <v>4.7699999999999996</v>
          </cell>
          <cell r="K181">
            <v>3.24</v>
          </cell>
          <cell r="L181">
            <v>3.46</v>
          </cell>
          <cell r="M181">
            <v>4.55</v>
          </cell>
          <cell r="N181">
            <v>4.87</v>
          </cell>
          <cell r="O181">
            <v>4.17</v>
          </cell>
          <cell r="P181" t="str">
            <v>Y</v>
          </cell>
          <cell r="Q181" t="str">
            <v>South</v>
          </cell>
          <cell r="R181" t="str">
            <v>FC</v>
          </cell>
          <cell r="T181">
            <v>11.94</v>
          </cell>
        </row>
        <row r="182">
          <cell r="A182" t="str">
            <v>COPMT2_2_SOLAR2</v>
          </cell>
          <cell r="B182" t="str">
            <v>CAISO System</v>
          </cell>
          <cell r="C182" t="str">
            <v>CMS2</v>
          </cell>
          <cell r="D182">
            <v>0.25</v>
          </cell>
          <cell r="E182">
            <v>1.53</v>
          </cell>
          <cell r="F182">
            <v>7.2</v>
          </cell>
          <cell r="G182">
            <v>96.77</v>
          </cell>
          <cell r="H182">
            <v>79.09</v>
          </cell>
          <cell r="I182">
            <v>91.68</v>
          </cell>
          <cell r="J182">
            <v>71.78</v>
          </cell>
          <cell r="K182">
            <v>77.06</v>
          </cell>
          <cell r="L182">
            <v>77.97</v>
          </cell>
          <cell r="M182">
            <v>62.29</v>
          </cell>
          <cell r="N182">
            <v>0.13</v>
          </cell>
          <cell r="O182">
            <v>7.0000000000000007E-2</v>
          </cell>
          <cell r="P182" t="str">
            <v>N</v>
          </cell>
          <cell r="Q182" t="str">
            <v>South</v>
          </cell>
          <cell r="R182" t="str">
            <v>ID</v>
          </cell>
          <cell r="S182" t="str">
            <v>Waiting for: Lugo-Victorville SPS.</v>
          </cell>
          <cell r="T182">
            <v>91.68</v>
          </cell>
        </row>
        <row r="183">
          <cell r="A183" t="str">
            <v>COPMTN_2_CM10</v>
          </cell>
          <cell r="B183" t="str">
            <v>CAISO System</v>
          </cell>
          <cell r="C183" t="str">
            <v>Copper Mountain 10</v>
          </cell>
          <cell r="D183">
            <v>0.01</v>
          </cell>
          <cell r="E183">
            <v>0.08</v>
          </cell>
          <cell r="F183">
            <v>0.42</v>
          </cell>
          <cell r="G183">
            <v>5.69</v>
          </cell>
          <cell r="H183">
            <v>4.6500000000000004</v>
          </cell>
          <cell r="I183">
            <v>5.13</v>
          </cell>
          <cell r="J183">
            <v>3.43</v>
          </cell>
          <cell r="K183">
            <v>3.75</v>
          </cell>
          <cell r="L183">
            <v>3.82</v>
          </cell>
          <cell r="M183">
            <v>4.1500000000000004</v>
          </cell>
          <cell r="N183">
            <v>0.01</v>
          </cell>
          <cell r="O183">
            <v>0</v>
          </cell>
          <cell r="P183" t="str">
            <v>N</v>
          </cell>
          <cell r="Q183" t="str">
            <v>South</v>
          </cell>
          <cell r="R183" t="str">
            <v>PD to 7.25</v>
          </cell>
          <cell r="T183">
            <v>5.13</v>
          </cell>
        </row>
        <row r="184">
          <cell r="A184" t="str">
            <v>COPMTN_2_SOLAR1</v>
          </cell>
          <cell r="B184" t="str">
            <v>CAISO System</v>
          </cell>
          <cell r="C184" t="str">
            <v>Copper Mountain 48</v>
          </cell>
          <cell r="D184">
            <v>0.06</v>
          </cell>
          <cell r="E184">
            <v>0.39</v>
          </cell>
          <cell r="F184">
            <v>2.04</v>
          </cell>
          <cell r="G184">
            <v>16.5</v>
          </cell>
          <cell r="H184">
            <v>16.5</v>
          </cell>
          <cell r="I184">
            <v>16.5</v>
          </cell>
          <cell r="J184">
            <v>16.5</v>
          </cell>
          <cell r="K184">
            <v>16.5</v>
          </cell>
          <cell r="L184">
            <v>16.5</v>
          </cell>
          <cell r="M184">
            <v>16.5</v>
          </cell>
          <cell r="N184">
            <v>0.03</v>
          </cell>
          <cell r="O184">
            <v>0.01</v>
          </cell>
          <cell r="P184" t="str">
            <v>N</v>
          </cell>
          <cell r="Q184" t="str">
            <v>South</v>
          </cell>
          <cell r="R184" t="str">
            <v>PD to 16.5</v>
          </cell>
          <cell r="T184">
            <v>16.5</v>
          </cell>
        </row>
        <row r="185">
          <cell r="A185" t="str">
            <v>CORCAN_1_SOLAR1</v>
          </cell>
          <cell r="B185" t="str">
            <v>Fresno</v>
          </cell>
          <cell r="C185" t="str">
            <v>CID Solar</v>
          </cell>
          <cell r="D185">
            <v>1E-3</v>
          </cell>
          <cell r="E185">
            <v>6.8000000000000005E-3</v>
          </cell>
          <cell r="F185">
            <v>2.86E-2</v>
          </cell>
          <cell r="G185">
            <v>0.3604</v>
          </cell>
          <cell r="H185">
            <v>0.34299999999999997</v>
          </cell>
          <cell r="I185">
            <v>0.35619999999999996</v>
          </cell>
          <cell r="J185">
            <v>0.34259999999999996</v>
          </cell>
          <cell r="K185">
            <v>0.34500000000000003</v>
          </cell>
          <cell r="L185">
            <v>0.30559999999999998</v>
          </cell>
          <cell r="M185">
            <v>0.24540000000000001</v>
          </cell>
          <cell r="N185">
            <v>8.0000000000000004E-4</v>
          </cell>
          <cell r="O185">
            <v>4.0000000000000002E-4</v>
          </cell>
          <cell r="P185" t="str">
            <v>N</v>
          </cell>
          <cell r="Q185" t="str">
            <v>North</v>
          </cell>
          <cell r="R185" t="str">
            <v>ID to 2%</v>
          </cell>
          <cell r="S185" t="str">
            <v>C3&amp;4: Waiting for Borden 230 kV Voltage Support, Gates No. 2 500/230 kV Transformer and possibly other</v>
          </cell>
          <cell r="T185">
            <v>0.35619999999999996</v>
          </cell>
        </row>
        <row r="186">
          <cell r="A186" t="str">
            <v>CORCAN_1_SOLAR2</v>
          </cell>
          <cell r="B186" t="str">
            <v>Fresno</v>
          </cell>
          <cell r="C186" t="str">
            <v>Corcoran City</v>
          </cell>
          <cell r="D186">
            <v>5.9999999999999995E-4</v>
          </cell>
          <cell r="E186">
            <v>3.2000000000000002E-3</v>
          </cell>
          <cell r="F186">
            <v>1.4999999999999999E-2</v>
          </cell>
          <cell r="G186">
            <v>0.17559999999999998</v>
          </cell>
          <cell r="H186">
            <v>0.16620000000000001</v>
          </cell>
          <cell r="I186">
            <v>0.1236</v>
          </cell>
          <cell r="J186">
            <v>0.1918</v>
          </cell>
          <cell r="K186">
            <v>0.193</v>
          </cell>
          <cell r="L186">
            <v>0.16839999999999999</v>
          </cell>
          <cell r="M186">
            <v>0.1348</v>
          </cell>
          <cell r="N186">
            <v>5.9999999999999995E-4</v>
          </cell>
          <cell r="O186">
            <v>2.0000000000000001E-4</v>
          </cell>
          <cell r="P186" t="str">
            <v>N</v>
          </cell>
          <cell r="Q186" t="str">
            <v>North</v>
          </cell>
          <cell r="R186" t="str">
            <v>ID to 2%</v>
          </cell>
          <cell r="S186" t="str">
            <v>C3&amp;4: Waiting for Borden 230 kV Voltage Support, Gates No. 2 500/230 kV Transformer and possibly other</v>
          </cell>
          <cell r="T186">
            <v>0.193</v>
          </cell>
        </row>
        <row r="187">
          <cell r="A187" t="str">
            <v>CORONS_2_SOLAR</v>
          </cell>
          <cell r="B187" t="str">
            <v>LA Basin</v>
          </cell>
          <cell r="C187" t="str">
            <v>Master Development Corona</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N</v>
          </cell>
          <cell r="Q187" t="str">
            <v>South</v>
          </cell>
          <cell r="R187" t="str">
            <v>EO</v>
          </cell>
          <cell r="T187">
            <v>0</v>
          </cell>
        </row>
        <row r="188">
          <cell r="A188" t="str">
            <v>CORONS_6_CLRWTR</v>
          </cell>
          <cell r="B188" t="str">
            <v>LA Basin</v>
          </cell>
          <cell r="C188" t="str">
            <v>Clearwater Power Plant</v>
          </cell>
          <cell r="D188">
            <v>28</v>
          </cell>
          <cell r="E188">
            <v>28</v>
          </cell>
          <cell r="F188">
            <v>28</v>
          </cell>
          <cell r="G188">
            <v>28</v>
          </cell>
          <cell r="H188">
            <v>28</v>
          </cell>
          <cell r="I188">
            <v>28</v>
          </cell>
          <cell r="J188">
            <v>28</v>
          </cell>
          <cell r="K188">
            <v>28</v>
          </cell>
          <cell r="L188">
            <v>28</v>
          </cell>
          <cell r="M188">
            <v>28</v>
          </cell>
          <cell r="N188">
            <v>28</v>
          </cell>
          <cell r="O188">
            <v>28</v>
          </cell>
          <cell r="P188" t="str">
            <v>Y</v>
          </cell>
          <cell r="Q188" t="str">
            <v>South</v>
          </cell>
          <cell r="R188" t="str">
            <v>FC</v>
          </cell>
          <cell r="T188">
            <v>28</v>
          </cell>
        </row>
        <row r="189">
          <cell r="A189" t="str">
            <v>CORRAL_6_SJOAQN</v>
          </cell>
          <cell r="B189" t="str">
            <v>CAISO System</v>
          </cell>
          <cell r="C189" t="str">
            <v>Ameresco San Joaquin</v>
          </cell>
          <cell r="D189">
            <v>3.46</v>
          </cell>
          <cell r="E189">
            <v>3.28</v>
          </cell>
          <cell r="F189">
            <v>3.31</v>
          </cell>
          <cell r="G189">
            <v>3.06</v>
          </cell>
          <cell r="H189">
            <v>3.28</v>
          </cell>
          <cell r="I189">
            <v>3.3</v>
          </cell>
          <cell r="J189">
            <v>3.25</v>
          </cell>
          <cell r="K189">
            <v>3.35</v>
          </cell>
          <cell r="L189">
            <v>3.24</v>
          </cell>
          <cell r="M189">
            <v>3.23</v>
          </cell>
          <cell r="N189">
            <v>3.3</v>
          </cell>
          <cell r="O189">
            <v>3.34</v>
          </cell>
          <cell r="P189" t="str">
            <v>N</v>
          </cell>
          <cell r="Q189" t="str">
            <v>North</v>
          </cell>
          <cell r="R189" t="str">
            <v>ID</v>
          </cell>
          <cell r="S189" t="str">
            <v>14DGD: 5 switches at Rio Oso (part of Table Mountain-Rio Oso 230 kV Upgrade) or Convert Rio Oso sub to BAAH and possibly other</v>
          </cell>
          <cell r="T189">
            <v>3.35</v>
          </cell>
        </row>
        <row r="190">
          <cell r="A190" t="str">
            <v>COTTLE_2_FRNKNH</v>
          </cell>
          <cell r="B190" t="str">
            <v>CAISO System</v>
          </cell>
          <cell r="C190" t="str">
            <v>Frankenheimer Power Plant</v>
          </cell>
          <cell r="D190">
            <v>0</v>
          </cell>
          <cell r="E190">
            <v>0</v>
          </cell>
          <cell r="F190">
            <v>1.37</v>
          </cell>
          <cell r="G190">
            <v>2.97</v>
          </cell>
          <cell r="H190">
            <v>2.31</v>
          </cell>
          <cell r="I190">
            <v>2.71</v>
          </cell>
          <cell r="J190">
            <v>2.88</v>
          </cell>
          <cell r="K190">
            <v>2.5099999999999998</v>
          </cell>
          <cell r="L190">
            <v>1.79</v>
          </cell>
          <cell r="M190">
            <v>0</v>
          </cell>
          <cell r="N190">
            <v>0</v>
          </cell>
          <cell r="O190">
            <v>0</v>
          </cell>
          <cell r="P190" t="str">
            <v>N</v>
          </cell>
          <cell r="Q190" t="str">
            <v>North</v>
          </cell>
          <cell r="R190" t="str">
            <v>FC</v>
          </cell>
          <cell r="T190">
            <v>2.88</v>
          </cell>
        </row>
        <row r="191">
          <cell r="A191" t="str">
            <v>COVERD_2_QFUNTS</v>
          </cell>
          <cell r="B191" t="str">
            <v>CAISO System</v>
          </cell>
          <cell r="C191" t="str">
            <v>COVE ROAD HYDRO QF UNITS</v>
          </cell>
          <cell r="D191">
            <v>3.77</v>
          </cell>
          <cell r="E191">
            <v>6.31</v>
          </cell>
          <cell r="F191">
            <v>7.45</v>
          </cell>
          <cell r="G191">
            <v>6.18</v>
          </cell>
          <cell r="H191">
            <v>1.05</v>
          </cell>
          <cell r="I191">
            <v>0.17</v>
          </cell>
          <cell r="J191">
            <v>0.02</v>
          </cell>
          <cell r="K191">
            <v>0</v>
          </cell>
          <cell r="L191">
            <v>0</v>
          </cell>
          <cell r="M191">
            <v>0</v>
          </cell>
          <cell r="N191">
            <v>0.23</v>
          </cell>
          <cell r="O191">
            <v>5</v>
          </cell>
          <cell r="P191" t="str">
            <v>N</v>
          </cell>
          <cell r="Q191" t="str">
            <v>North</v>
          </cell>
          <cell r="R191" t="str">
            <v>FC</v>
          </cell>
          <cell r="T191">
            <v>0.17</v>
          </cell>
        </row>
        <row r="192">
          <cell r="A192" t="str">
            <v>COWCRK_2_UNIT</v>
          </cell>
          <cell r="B192" t="str">
            <v>CAISO System</v>
          </cell>
          <cell r="C192" t="str">
            <v>Cow Creek Hydro</v>
          </cell>
          <cell r="D192">
            <v>2</v>
          </cell>
          <cell r="E192">
            <v>2</v>
          </cell>
          <cell r="F192">
            <v>2</v>
          </cell>
          <cell r="G192">
            <v>2</v>
          </cell>
          <cell r="H192">
            <v>2</v>
          </cell>
          <cell r="I192">
            <v>2</v>
          </cell>
          <cell r="J192">
            <v>2</v>
          </cell>
          <cell r="K192">
            <v>2</v>
          </cell>
          <cell r="L192">
            <v>2</v>
          </cell>
          <cell r="M192">
            <v>2</v>
          </cell>
          <cell r="N192">
            <v>2</v>
          </cell>
          <cell r="O192">
            <v>2</v>
          </cell>
          <cell r="P192" t="str">
            <v>Y</v>
          </cell>
          <cell r="Q192" t="str">
            <v>North</v>
          </cell>
          <cell r="R192" t="str">
            <v>FC</v>
          </cell>
          <cell r="T192">
            <v>2</v>
          </cell>
        </row>
        <row r="193">
          <cell r="A193" t="str">
            <v>CPSTNO_7_PRMADS</v>
          </cell>
          <cell r="B193" t="str">
            <v>San Diego-IV</v>
          </cell>
          <cell r="C193" t="str">
            <v>PRIMA DESCHECHA (CAPISTRANO)</v>
          </cell>
          <cell r="D193">
            <v>5.13</v>
          </cell>
          <cell r="E193">
            <v>4.87</v>
          </cell>
          <cell r="F193">
            <v>3.56</v>
          </cell>
          <cell r="G193">
            <v>4.4800000000000004</v>
          </cell>
          <cell r="H193">
            <v>4.63</v>
          </cell>
          <cell r="I193">
            <v>4.9000000000000004</v>
          </cell>
          <cell r="J193">
            <v>3.46</v>
          </cell>
          <cell r="K193">
            <v>5.38</v>
          </cell>
          <cell r="L193">
            <v>5.42</v>
          </cell>
          <cell r="M193">
            <v>5.24</v>
          </cell>
          <cell r="N193">
            <v>5.23</v>
          </cell>
          <cell r="O193">
            <v>5.34</v>
          </cell>
          <cell r="P193" t="str">
            <v>N</v>
          </cell>
          <cell r="Q193" t="str">
            <v>South</v>
          </cell>
          <cell r="R193" t="str">
            <v>FC</v>
          </cell>
          <cell r="T193">
            <v>5.42</v>
          </cell>
        </row>
        <row r="194">
          <cell r="A194" t="str">
            <v>CPVERD_2_SOLAR</v>
          </cell>
          <cell r="B194" t="str">
            <v>San Diego-IV</v>
          </cell>
          <cell r="C194" t="str">
            <v>Campo Verde Solar</v>
          </cell>
          <cell r="D194">
            <v>0.38</v>
          </cell>
          <cell r="E194">
            <v>2.16</v>
          </cell>
          <cell r="F194">
            <v>8.39</v>
          </cell>
          <cell r="G194">
            <v>111.83</v>
          </cell>
          <cell r="H194">
            <v>106.63</v>
          </cell>
          <cell r="I194">
            <v>98.43</v>
          </cell>
          <cell r="J194">
            <v>93.69</v>
          </cell>
          <cell r="K194">
            <v>102.89</v>
          </cell>
          <cell r="L194">
            <v>91.73</v>
          </cell>
          <cell r="M194">
            <v>77.010000000000005</v>
          </cell>
          <cell r="N194">
            <v>0.2</v>
          </cell>
          <cell r="O194">
            <v>0.14000000000000001</v>
          </cell>
          <cell r="P194" t="str">
            <v>N</v>
          </cell>
          <cell r="Q194" t="str">
            <v>South</v>
          </cell>
          <cell r="R194" t="str">
            <v>FC</v>
          </cell>
          <cell r="T194">
            <v>102.89</v>
          </cell>
        </row>
        <row r="195">
          <cell r="A195" t="str">
            <v>CRELMN_6_RAMON1</v>
          </cell>
          <cell r="B195" t="str">
            <v>San Diego-IV</v>
          </cell>
          <cell r="C195" t="str">
            <v>Ramona 1</v>
          </cell>
          <cell r="D195">
            <v>0</v>
          </cell>
          <cell r="E195">
            <v>0.03</v>
          </cell>
          <cell r="F195">
            <v>0.12</v>
          </cell>
          <cell r="G195">
            <v>1.56</v>
          </cell>
          <cell r="H195">
            <v>1.58</v>
          </cell>
          <cell r="I195">
            <v>1.71</v>
          </cell>
          <cell r="J195">
            <v>1.62</v>
          </cell>
          <cell r="K195">
            <v>1.74</v>
          </cell>
          <cell r="L195">
            <v>1.35</v>
          </cell>
          <cell r="M195">
            <v>0.98</v>
          </cell>
          <cell r="N195">
            <v>0</v>
          </cell>
          <cell r="O195">
            <v>0</v>
          </cell>
          <cell r="P195" t="str">
            <v>N</v>
          </cell>
          <cell r="Q195" t="str">
            <v>South</v>
          </cell>
          <cell r="R195" t="str">
            <v>FC</v>
          </cell>
          <cell r="T195">
            <v>1.74</v>
          </cell>
        </row>
        <row r="196">
          <cell r="A196" t="str">
            <v>CRELMN_6_RAMON2</v>
          </cell>
          <cell r="B196" t="str">
            <v>San Diego-IV</v>
          </cell>
          <cell r="C196" t="str">
            <v>Ramona 2</v>
          </cell>
          <cell r="D196">
            <v>0.01</v>
          </cell>
          <cell r="E196">
            <v>7.0000000000000007E-2</v>
          </cell>
          <cell r="F196">
            <v>0.3</v>
          </cell>
          <cell r="G196">
            <v>3.93</v>
          </cell>
          <cell r="H196">
            <v>3.81</v>
          </cell>
          <cell r="I196">
            <v>4.08</v>
          </cell>
          <cell r="J196">
            <v>3.98</v>
          </cell>
          <cell r="K196">
            <v>4.33</v>
          </cell>
          <cell r="L196">
            <v>3.37</v>
          </cell>
          <cell r="M196">
            <v>2.4900000000000002</v>
          </cell>
          <cell r="N196">
            <v>0.01</v>
          </cell>
          <cell r="O196">
            <v>0</v>
          </cell>
          <cell r="P196" t="str">
            <v>N</v>
          </cell>
          <cell r="Q196" t="str">
            <v>South</v>
          </cell>
          <cell r="R196" t="str">
            <v>FC</v>
          </cell>
          <cell r="T196">
            <v>4.33</v>
          </cell>
        </row>
        <row r="197">
          <cell r="A197" t="str">
            <v>CRESSY_1_PARKER</v>
          </cell>
          <cell r="B197" t="str">
            <v>Fresno</v>
          </cell>
          <cell r="C197" t="str">
            <v>PARKER POWERHOUSE</v>
          </cell>
          <cell r="D197">
            <v>0</v>
          </cell>
          <cell r="E197">
            <v>0</v>
          </cell>
          <cell r="F197">
            <v>0</v>
          </cell>
          <cell r="G197">
            <v>0.05</v>
          </cell>
          <cell r="H197">
            <v>0.27</v>
          </cell>
          <cell r="I197">
            <v>0.77</v>
          </cell>
          <cell r="J197">
            <v>0.9</v>
          </cell>
          <cell r="K197">
            <v>0.67</v>
          </cell>
          <cell r="L197">
            <v>0.38</v>
          </cell>
          <cell r="M197">
            <v>0.15</v>
          </cell>
          <cell r="N197">
            <v>0</v>
          </cell>
          <cell r="O197">
            <v>0</v>
          </cell>
          <cell r="P197" t="str">
            <v>N</v>
          </cell>
          <cell r="Q197" t="str">
            <v>North</v>
          </cell>
          <cell r="R197" t="str">
            <v>FC</v>
          </cell>
          <cell r="T197">
            <v>0.9</v>
          </cell>
        </row>
        <row r="198">
          <cell r="A198" t="str">
            <v>CRESTA_7_PL1X2</v>
          </cell>
          <cell r="B198" t="str">
            <v>Sierra</v>
          </cell>
          <cell r="C198" t="str">
            <v>CRESTA PH UNIT 1 &amp; 2 AGGREGATE</v>
          </cell>
          <cell r="D198">
            <v>70</v>
          </cell>
          <cell r="E198">
            <v>70</v>
          </cell>
          <cell r="F198">
            <v>70</v>
          </cell>
          <cell r="G198">
            <v>70</v>
          </cell>
          <cell r="H198">
            <v>70</v>
          </cell>
          <cell r="I198">
            <v>70</v>
          </cell>
          <cell r="J198">
            <v>70</v>
          </cell>
          <cell r="K198">
            <v>70</v>
          </cell>
          <cell r="L198">
            <v>70</v>
          </cell>
          <cell r="M198">
            <v>70</v>
          </cell>
          <cell r="N198">
            <v>70</v>
          </cell>
          <cell r="O198">
            <v>70</v>
          </cell>
          <cell r="P198" t="str">
            <v>Y</v>
          </cell>
          <cell r="Q198" t="str">
            <v>North</v>
          </cell>
          <cell r="R198" t="str">
            <v>FC</v>
          </cell>
          <cell r="T198">
            <v>70</v>
          </cell>
        </row>
        <row r="199">
          <cell r="A199" t="str">
            <v>CRNEVL_6_CRNVA</v>
          </cell>
          <cell r="B199" t="str">
            <v>Fresno</v>
          </cell>
          <cell r="C199" t="str">
            <v xml:space="preserve">Crane Valley </v>
          </cell>
          <cell r="D199">
            <v>0.9</v>
          </cell>
          <cell r="E199">
            <v>0.9</v>
          </cell>
          <cell r="F199">
            <v>0.9</v>
          </cell>
          <cell r="G199">
            <v>0.9</v>
          </cell>
          <cell r="H199">
            <v>0.9</v>
          </cell>
          <cell r="I199">
            <v>0.9</v>
          </cell>
          <cell r="J199">
            <v>0.9</v>
          </cell>
          <cell r="K199">
            <v>0.9</v>
          </cell>
          <cell r="L199">
            <v>0.9</v>
          </cell>
          <cell r="M199">
            <v>0.9</v>
          </cell>
          <cell r="N199">
            <v>0.9</v>
          </cell>
          <cell r="O199">
            <v>0.9</v>
          </cell>
          <cell r="P199" t="str">
            <v>Y</v>
          </cell>
          <cell r="Q199" t="str">
            <v>North</v>
          </cell>
          <cell r="R199" t="str">
            <v>FC</v>
          </cell>
          <cell r="T199">
            <v>0.9</v>
          </cell>
        </row>
        <row r="200">
          <cell r="A200" t="str">
            <v>CRNEVL_6_SJQN 2</v>
          </cell>
          <cell r="B200" t="str">
            <v>Fresno</v>
          </cell>
          <cell r="C200" t="str">
            <v>SAN JOAQUIN 2</v>
          </cell>
          <cell r="D200">
            <v>3.2</v>
          </cell>
          <cell r="E200">
            <v>3.2</v>
          </cell>
          <cell r="F200">
            <v>3.2</v>
          </cell>
          <cell r="G200">
            <v>3.2</v>
          </cell>
          <cell r="H200">
            <v>3.2</v>
          </cell>
          <cell r="I200">
            <v>3.2</v>
          </cell>
          <cell r="J200">
            <v>3.2</v>
          </cell>
          <cell r="K200">
            <v>3.2</v>
          </cell>
          <cell r="L200">
            <v>3.2</v>
          </cell>
          <cell r="M200">
            <v>3.2</v>
          </cell>
          <cell r="N200">
            <v>3.2</v>
          </cell>
          <cell r="O200">
            <v>3.2</v>
          </cell>
          <cell r="P200" t="str">
            <v>Y</v>
          </cell>
          <cell r="Q200" t="str">
            <v>North</v>
          </cell>
          <cell r="R200" t="str">
            <v>FC</v>
          </cell>
          <cell r="T200">
            <v>3.2</v>
          </cell>
        </row>
        <row r="201">
          <cell r="A201" t="str">
            <v>CRNEVL_6_SJQN 3</v>
          </cell>
          <cell r="B201" t="str">
            <v>Fresno</v>
          </cell>
          <cell r="C201" t="str">
            <v>SAN JOAQUIN 3</v>
          </cell>
          <cell r="D201">
            <v>4.2</v>
          </cell>
          <cell r="E201">
            <v>4.2</v>
          </cell>
          <cell r="F201">
            <v>4.2</v>
          </cell>
          <cell r="G201">
            <v>4.2</v>
          </cell>
          <cell r="H201">
            <v>4.2</v>
          </cell>
          <cell r="I201">
            <v>4.2</v>
          </cell>
          <cell r="J201">
            <v>4.2</v>
          </cell>
          <cell r="K201">
            <v>4.2</v>
          </cell>
          <cell r="L201">
            <v>4.2</v>
          </cell>
          <cell r="M201">
            <v>4.2</v>
          </cell>
          <cell r="N201">
            <v>4.2</v>
          </cell>
          <cell r="O201">
            <v>4.2</v>
          </cell>
          <cell r="P201" t="str">
            <v>Y</v>
          </cell>
          <cell r="Q201" t="str">
            <v>North</v>
          </cell>
          <cell r="R201" t="str">
            <v>FC</v>
          </cell>
          <cell r="T201">
            <v>4.2</v>
          </cell>
        </row>
        <row r="202">
          <cell r="A202" t="str">
            <v>CROKET_7_UNIT</v>
          </cell>
          <cell r="B202" t="str">
            <v>Bay Area</v>
          </cell>
          <cell r="C202" t="str">
            <v>CROCKETT COGEN</v>
          </cell>
          <cell r="D202">
            <v>203.14</v>
          </cell>
          <cell r="E202">
            <v>210.9</v>
          </cell>
          <cell r="F202">
            <v>172.93</v>
          </cell>
          <cell r="G202">
            <v>151.97999999999999</v>
          </cell>
          <cell r="H202">
            <v>208.34</v>
          </cell>
          <cell r="I202">
            <v>227.42</v>
          </cell>
          <cell r="J202">
            <v>232.2</v>
          </cell>
          <cell r="K202">
            <v>232.78</v>
          </cell>
          <cell r="L202">
            <v>179.76</v>
          </cell>
          <cell r="M202">
            <v>185.05</v>
          </cell>
          <cell r="N202">
            <v>223.12</v>
          </cell>
          <cell r="O202">
            <v>185.55</v>
          </cell>
          <cell r="P202" t="str">
            <v>N</v>
          </cell>
          <cell r="Q202" t="str">
            <v>North</v>
          </cell>
          <cell r="R202" t="str">
            <v>FC</v>
          </cell>
          <cell r="T202">
            <v>232.78</v>
          </cell>
        </row>
        <row r="203">
          <cell r="A203" t="str">
            <v>CRSTWD_6_KUMYAY</v>
          </cell>
          <cell r="B203" t="str">
            <v>San Diego-IV</v>
          </cell>
          <cell r="C203" t="str">
            <v>Kumeyaay Wind Farm</v>
          </cell>
          <cell r="D203">
            <v>7.06</v>
          </cell>
          <cell r="E203">
            <v>8.0299999999999994</v>
          </cell>
          <cell r="F203">
            <v>12.19</v>
          </cell>
          <cell r="G203">
            <v>11.8</v>
          </cell>
          <cell r="H203">
            <v>17.82</v>
          </cell>
          <cell r="I203">
            <v>15.91</v>
          </cell>
          <cell r="J203">
            <v>8.6</v>
          </cell>
          <cell r="K203">
            <v>7.63</v>
          </cell>
          <cell r="L203">
            <v>6.81</v>
          </cell>
          <cell r="M203">
            <v>9.7100000000000009</v>
          </cell>
          <cell r="N203">
            <v>13.18</v>
          </cell>
          <cell r="O203">
            <v>6.11</v>
          </cell>
          <cell r="P203" t="str">
            <v>N</v>
          </cell>
          <cell r="Q203" t="str">
            <v>South</v>
          </cell>
          <cell r="R203" t="str">
            <v>FC</v>
          </cell>
          <cell r="T203">
            <v>15.91</v>
          </cell>
        </row>
        <row r="204">
          <cell r="A204" t="str">
            <v>CRWCKS_1_SOLAR1</v>
          </cell>
          <cell r="B204" t="str">
            <v>Stockton</v>
          </cell>
          <cell r="C204" t="str">
            <v>Crow Creek Solar 1</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N</v>
          </cell>
          <cell r="Q204" t="str">
            <v>North</v>
          </cell>
          <cell r="R204" t="str">
            <v>EO</v>
          </cell>
          <cell r="T204">
            <v>0</v>
          </cell>
        </row>
        <row r="205">
          <cell r="A205" t="str">
            <v>CSCCOG_1_UNIT 1</v>
          </cell>
          <cell r="B205" t="str">
            <v>Bay Area</v>
          </cell>
          <cell r="C205" t="str">
            <v>SANTA CLARA CO-GEN</v>
          </cell>
          <cell r="D205">
            <v>6</v>
          </cell>
          <cell r="E205">
            <v>6</v>
          </cell>
          <cell r="F205">
            <v>6</v>
          </cell>
          <cell r="G205">
            <v>6</v>
          </cell>
          <cell r="H205">
            <v>6</v>
          </cell>
          <cell r="I205">
            <v>6</v>
          </cell>
          <cell r="J205">
            <v>6</v>
          </cell>
          <cell r="K205">
            <v>6</v>
          </cell>
          <cell r="L205">
            <v>6</v>
          </cell>
          <cell r="M205">
            <v>6</v>
          </cell>
          <cell r="N205">
            <v>6</v>
          </cell>
          <cell r="O205">
            <v>6</v>
          </cell>
          <cell r="P205" t="str">
            <v>Y</v>
          </cell>
          <cell r="Q205" t="str">
            <v>North</v>
          </cell>
          <cell r="R205" t="str">
            <v>FC</v>
          </cell>
          <cell r="T205">
            <v>6</v>
          </cell>
        </row>
        <row r="206">
          <cell r="A206" t="str">
            <v>CSCGNR_1_UNIT 1</v>
          </cell>
          <cell r="B206" t="str">
            <v>Bay Area</v>
          </cell>
          <cell r="C206" t="str">
            <v>GIANERA PEAKER UNIT 1</v>
          </cell>
          <cell r="D206">
            <v>24</v>
          </cell>
          <cell r="E206">
            <v>24</v>
          </cell>
          <cell r="F206">
            <v>24</v>
          </cell>
          <cell r="G206">
            <v>24</v>
          </cell>
          <cell r="H206">
            <v>24</v>
          </cell>
          <cell r="I206">
            <v>24</v>
          </cell>
          <cell r="J206">
            <v>24</v>
          </cell>
          <cell r="K206">
            <v>24</v>
          </cell>
          <cell r="L206">
            <v>24</v>
          </cell>
          <cell r="M206">
            <v>24</v>
          </cell>
          <cell r="N206">
            <v>24</v>
          </cell>
          <cell r="O206">
            <v>24</v>
          </cell>
          <cell r="P206" t="str">
            <v>Y</v>
          </cell>
          <cell r="Q206" t="str">
            <v>North</v>
          </cell>
          <cell r="R206" t="str">
            <v>FC</v>
          </cell>
          <cell r="T206">
            <v>24</v>
          </cell>
        </row>
        <row r="207">
          <cell r="A207" t="str">
            <v>CSCGNR_1_UNIT 2</v>
          </cell>
          <cell r="B207" t="str">
            <v>Bay Area</v>
          </cell>
          <cell r="C207" t="str">
            <v>GIANERA PEAKER UNIT 2</v>
          </cell>
          <cell r="D207">
            <v>24</v>
          </cell>
          <cell r="E207">
            <v>24</v>
          </cell>
          <cell r="F207">
            <v>24</v>
          </cell>
          <cell r="G207">
            <v>24</v>
          </cell>
          <cell r="H207">
            <v>24</v>
          </cell>
          <cell r="I207">
            <v>24</v>
          </cell>
          <cell r="J207">
            <v>24</v>
          </cell>
          <cell r="K207">
            <v>24</v>
          </cell>
          <cell r="L207">
            <v>24</v>
          </cell>
          <cell r="M207">
            <v>24</v>
          </cell>
          <cell r="N207">
            <v>24</v>
          </cell>
          <cell r="O207">
            <v>24</v>
          </cell>
          <cell r="P207" t="str">
            <v>Y</v>
          </cell>
          <cell r="Q207" t="str">
            <v>North</v>
          </cell>
          <cell r="R207" t="str">
            <v>FC</v>
          </cell>
          <cell r="T207">
            <v>24</v>
          </cell>
        </row>
        <row r="208">
          <cell r="A208" t="str">
            <v>CSLR4S_2_SOLAR</v>
          </cell>
          <cell r="B208" t="str">
            <v>San Diego-IV</v>
          </cell>
          <cell r="C208" t="str">
            <v>Csolar IV South</v>
          </cell>
          <cell r="D208">
            <v>0.31</v>
          </cell>
          <cell r="E208">
            <v>1.84</v>
          </cell>
          <cell r="F208">
            <v>7.31</v>
          </cell>
          <cell r="G208">
            <v>96.92</v>
          </cell>
          <cell r="H208">
            <v>93.11</v>
          </cell>
          <cell r="I208">
            <v>85.04</v>
          </cell>
          <cell r="J208">
            <v>79.959999999999994</v>
          </cell>
          <cell r="K208">
            <v>87.4</v>
          </cell>
          <cell r="L208">
            <v>77.819999999999993</v>
          </cell>
          <cell r="M208">
            <v>56.62</v>
          </cell>
          <cell r="N208">
            <v>0.14000000000000001</v>
          </cell>
          <cell r="O208">
            <v>7.0000000000000007E-2</v>
          </cell>
          <cell r="P208" t="str">
            <v>N</v>
          </cell>
          <cell r="Q208" t="str">
            <v>South</v>
          </cell>
          <cell r="R208" t="str">
            <v>FC</v>
          </cell>
          <cell r="T208">
            <v>87.4</v>
          </cell>
        </row>
        <row r="209">
          <cell r="A209" t="str">
            <v>CSTOGA_6_LNDFIL</v>
          </cell>
          <cell r="B209" t="str">
            <v>NCNB</v>
          </cell>
          <cell r="C209" t="str">
            <v>Clover Flat Land Fill Gas</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N</v>
          </cell>
          <cell r="Q209" t="str">
            <v>North</v>
          </cell>
          <cell r="R209" t="str">
            <v>EO</v>
          </cell>
          <cell r="T209">
            <v>0</v>
          </cell>
        </row>
        <row r="210">
          <cell r="A210" t="str">
            <v>CSTRVL_7_PL1X2</v>
          </cell>
          <cell r="B210" t="str">
            <v>CAISO System</v>
          </cell>
          <cell r="C210" t="str">
            <v>Marina Land Fill Gas</v>
          </cell>
          <cell r="D210">
            <v>4.13</v>
          </cell>
          <cell r="E210">
            <v>3.51</v>
          </cell>
          <cell r="F210">
            <v>3.69</v>
          </cell>
          <cell r="G210">
            <v>4.01</v>
          </cell>
          <cell r="H210">
            <v>3.63</v>
          </cell>
          <cell r="I210">
            <v>3.95</v>
          </cell>
          <cell r="J210">
            <v>4.16</v>
          </cell>
          <cell r="K210">
            <v>4.1399999999999997</v>
          </cell>
          <cell r="L210">
            <v>4.17</v>
          </cell>
          <cell r="M210">
            <v>3.86</v>
          </cell>
          <cell r="N210">
            <v>3.98</v>
          </cell>
          <cell r="O210">
            <v>3.73</v>
          </cell>
          <cell r="P210" t="str">
            <v>Y</v>
          </cell>
          <cell r="Q210" t="str">
            <v>North</v>
          </cell>
          <cell r="R210" t="str">
            <v>FC</v>
          </cell>
          <cell r="T210">
            <v>4.17</v>
          </cell>
        </row>
        <row r="211">
          <cell r="A211" t="str">
            <v>CSTRVL_7_QFUNTS</v>
          </cell>
          <cell r="B211" t="str">
            <v>CAISO System</v>
          </cell>
          <cell r="C211" t="str">
            <v>Castroville QF Aggregate</v>
          </cell>
          <cell r="D211">
            <v>0.45</v>
          </cell>
          <cell r="E211">
            <v>0.43</v>
          </cell>
          <cell r="F211">
            <v>0.61</v>
          </cell>
          <cell r="G211">
            <v>0.57999999999999996</v>
          </cell>
          <cell r="H211">
            <v>0.61</v>
          </cell>
          <cell r="I211">
            <v>0.25</v>
          </cell>
          <cell r="J211">
            <v>0.47</v>
          </cell>
          <cell r="K211">
            <v>0.53</v>
          </cell>
          <cell r="L211">
            <v>0.2</v>
          </cell>
          <cell r="M211">
            <v>0.12</v>
          </cell>
          <cell r="N211">
            <v>0.11</v>
          </cell>
          <cell r="O211">
            <v>0.12</v>
          </cell>
          <cell r="P211" t="str">
            <v>N</v>
          </cell>
          <cell r="Q211" t="str">
            <v>North</v>
          </cell>
          <cell r="R211" t="str">
            <v>FC</v>
          </cell>
          <cell r="T211">
            <v>0.53</v>
          </cell>
        </row>
        <row r="212">
          <cell r="A212" t="str">
            <v>CTNWDP_1_QF</v>
          </cell>
          <cell r="B212" t="str">
            <v>CAISO System</v>
          </cell>
          <cell r="C212" t="str">
            <v>SMALL QF AGGREGATION - BURNEY</v>
          </cell>
          <cell r="D212">
            <v>0.02</v>
          </cell>
          <cell r="E212">
            <v>0.02</v>
          </cell>
          <cell r="F212">
            <v>0.03</v>
          </cell>
          <cell r="G212">
            <v>0.02</v>
          </cell>
          <cell r="H212">
            <v>0.01</v>
          </cell>
          <cell r="I212">
            <v>0.03</v>
          </cell>
          <cell r="J212">
            <v>0.04</v>
          </cell>
          <cell r="K212">
            <v>0.02</v>
          </cell>
          <cell r="L212">
            <v>0.01</v>
          </cell>
          <cell r="M212">
            <v>0</v>
          </cell>
          <cell r="N212">
            <v>0.01</v>
          </cell>
          <cell r="O212">
            <v>0.01</v>
          </cell>
          <cell r="P212" t="str">
            <v>N</v>
          </cell>
          <cell r="Q212" t="str">
            <v>North</v>
          </cell>
          <cell r="R212" t="str">
            <v>FC</v>
          </cell>
          <cell r="T212">
            <v>0.04</v>
          </cell>
        </row>
        <row r="213">
          <cell r="A213" t="str">
            <v>CUMBIA_1_SOLAR</v>
          </cell>
          <cell r="B213" t="str">
            <v>Bay Area</v>
          </cell>
          <cell r="C213" t="str">
            <v xml:space="preserve">Columbia Solar Energy </v>
          </cell>
          <cell r="D213">
            <v>0.05</v>
          </cell>
          <cell r="E213">
            <v>0.28000000000000003</v>
          </cell>
          <cell r="F213">
            <v>1.3</v>
          </cell>
          <cell r="G213">
            <v>15.17</v>
          </cell>
          <cell r="H213">
            <v>14.36</v>
          </cell>
          <cell r="I213">
            <v>15.08</v>
          </cell>
          <cell r="J213">
            <v>14.32</v>
          </cell>
          <cell r="K213">
            <v>15.27</v>
          </cell>
          <cell r="L213">
            <v>14.25</v>
          </cell>
          <cell r="M213">
            <v>10.93</v>
          </cell>
          <cell r="N213">
            <v>0.03</v>
          </cell>
          <cell r="O213">
            <v>0.02</v>
          </cell>
          <cell r="P213" t="str">
            <v>N</v>
          </cell>
          <cell r="Q213" t="str">
            <v>North</v>
          </cell>
          <cell r="R213" t="str">
            <v>ID</v>
          </cell>
          <cell r="S213" t="str">
            <v>C3&amp;4: Waiting for East Shore-Oakland J 115 kV Reconductoring and possibly other</v>
          </cell>
          <cell r="T213">
            <v>15.27</v>
          </cell>
        </row>
        <row r="214">
          <cell r="A214" t="str">
            <v>DAVIS_1_SOLAR1</v>
          </cell>
          <cell r="B214" t="str">
            <v>Sierra</v>
          </cell>
          <cell r="C214" t="str">
            <v>Grasslands 3</v>
          </cell>
          <cell r="D214">
            <v>0</v>
          </cell>
          <cell r="E214">
            <v>0.01</v>
          </cell>
          <cell r="F214">
            <v>0.05</v>
          </cell>
          <cell r="G214">
            <v>0.81</v>
          </cell>
          <cell r="H214">
            <v>0.86</v>
          </cell>
          <cell r="I214">
            <v>0.82</v>
          </cell>
          <cell r="J214">
            <v>0.81</v>
          </cell>
          <cell r="K214">
            <v>0.9</v>
          </cell>
          <cell r="L214">
            <v>0.4</v>
          </cell>
          <cell r="M214">
            <v>0.48</v>
          </cell>
          <cell r="N214">
            <v>0</v>
          </cell>
          <cell r="O214">
            <v>0</v>
          </cell>
          <cell r="P214" t="str">
            <v>N</v>
          </cell>
          <cell r="Q214" t="str">
            <v>North</v>
          </cell>
          <cell r="R214" t="str">
            <v>ID</v>
          </cell>
          <cell r="S214" t="str">
            <v>15DGD: Lodi-Eight Mile 230 kV Line Reconductoring, Contra Costa Sub 230 kV Switch Replacement, Q258 SPS and possibly other</v>
          </cell>
          <cell r="T214">
            <v>0.9</v>
          </cell>
        </row>
        <row r="215">
          <cell r="A215" t="str">
            <v>DAVIS_1_SOLAR2</v>
          </cell>
          <cell r="B215" t="str">
            <v>Sierra</v>
          </cell>
          <cell r="C215" t="str">
            <v>Grasslands 4</v>
          </cell>
          <cell r="D215">
            <v>0</v>
          </cell>
          <cell r="E215">
            <v>0.02</v>
          </cell>
          <cell r="F215">
            <v>0.06</v>
          </cell>
          <cell r="G215">
            <v>0.86</v>
          </cell>
          <cell r="H215">
            <v>0.95</v>
          </cell>
          <cell r="I215">
            <v>0.93</v>
          </cell>
          <cell r="J215">
            <v>0.94</v>
          </cell>
          <cell r="K215">
            <v>0.95</v>
          </cell>
          <cell r="L215">
            <v>0.56999999999999995</v>
          </cell>
          <cell r="M215">
            <v>0.45</v>
          </cell>
          <cell r="N215">
            <v>0</v>
          </cell>
          <cell r="O215">
            <v>0</v>
          </cell>
          <cell r="P215" t="str">
            <v>N</v>
          </cell>
          <cell r="Q215" t="str">
            <v>North</v>
          </cell>
          <cell r="R215" t="str">
            <v>ID</v>
          </cell>
          <cell r="S215" t="str">
            <v>15DGD: Lodi-Eight Mile 230 kV Line Reconductoring, Contra Costa Sub 230 kV Switch Replacement, Q258 SPS and possibly other</v>
          </cell>
          <cell r="T215">
            <v>0.95</v>
          </cell>
        </row>
        <row r="216">
          <cell r="A216" t="str">
            <v>DAVIS_7_MNMETH</v>
          </cell>
          <cell r="B216" t="str">
            <v>Sierra</v>
          </cell>
          <cell r="C216" t="str">
            <v>MM Yolo Power LLC</v>
          </cell>
          <cell r="D216">
            <v>1.56</v>
          </cell>
          <cell r="E216">
            <v>1.4</v>
          </cell>
          <cell r="F216">
            <v>2.02</v>
          </cell>
          <cell r="G216">
            <v>2.2599999999999998</v>
          </cell>
          <cell r="H216">
            <v>2.13</v>
          </cell>
          <cell r="I216">
            <v>1.95</v>
          </cell>
          <cell r="J216">
            <v>1.83</v>
          </cell>
          <cell r="K216">
            <v>1.96</v>
          </cell>
          <cell r="L216">
            <v>1.88</v>
          </cell>
          <cell r="M216">
            <v>1.93</v>
          </cell>
          <cell r="N216">
            <v>1.86</v>
          </cell>
          <cell r="O216">
            <v>2.0099999999999998</v>
          </cell>
          <cell r="P216" t="str">
            <v>N</v>
          </cell>
          <cell r="Q216" t="str">
            <v>North</v>
          </cell>
          <cell r="R216" t="str">
            <v>FC</v>
          </cell>
          <cell r="T216">
            <v>1.96</v>
          </cell>
        </row>
        <row r="217">
          <cell r="A217" t="str">
            <v>DEADCK_1_UNIT</v>
          </cell>
          <cell r="B217" t="str">
            <v>Sierra</v>
          </cell>
          <cell r="C217" t="str">
            <v>DEADCK_1_UNIT</v>
          </cell>
          <cell r="D217">
            <v>0.23</v>
          </cell>
          <cell r="E217">
            <v>0.35</v>
          </cell>
          <cell r="F217">
            <v>0.28999999999999998</v>
          </cell>
          <cell r="G217">
            <v>0.15</v>
          </cell>
          <cell r="H217">
            <v>0.03</v>
          </cell>
          <cell r="I217">
            <v>0</v>
          </cell>
          <cell r="J217">
            <v>0</v>
          </cell>
          <cell r="K217">
            <v>0</v>
          </cell>
          <cell r="L217">
            <v>0</v>
          </cell>
          <cell r="M217">
            <v>0</v>
          </cell>
          <cell r="N217">
            <v>0</v>
          </cell>
          <cell r="O217">
            <v>0.23</v>
          </cell>
          <cell r="P217" t="str">
            <v>N</v>
          </cell>
          <cell r="Q217" t="str">
            <v>North</v>
          </cell>
          <cell r="R217" t="str">
            <v>FC</v>
          </cell>
          <cell r="T217">
            <v>0</v>
          </cell>
        </row>
        <row r="218">
          <cell r="A218" t="str">
            <v>DEERCR_6_UNIT 1</v>
          </cell>
          <cell r="B218" t="str">
            <v>Sierra</v>
          </cell>
          <cell r="C218" t="str">
            <v>DEER CREEK</v>
          </cell>
          <cell r="D218">
            <v>7</v>
          </cell>
          <cell r="E218">
            <v>7</v>
          </cell>
          <cell r="F218">
            <v>7</v>
          </cell>
          <cell r="G218">
            <v>7</v>
          </cell>
          <cell r="H218">
            <v>7</v>
          </cell>
          <cell r="I218">
            <v>7</v>
          </cell>
          <cell r="J218">
            <v>7</v>
          </cell>
          <cell r="K218">
            <v>7</v>
          </cell>
          <cell r="L218">
            <v>7</v>
          </cell>
          <cell r="M218">
            <v>7</v>
          </cell>
          <cell r="N218">
            <v>7</v>
          </cell>
          <cell r="O218">
            <v>7</v>
          </cell>
          <cell r="P218" t="str">
            <v>Y</v>
          </cell>
          <cell r="Q218" t="str">
            <v>North</v>
          </cell>
          <cell r="R218" t="str">
            <v>FC</v>
          </cell>
          <cell r="T218">
            <v>7</v>
          </cell>
        </row>
        <row r="219">
          <cell r="A219" t="str">
            <v>DELAMO_2_SOLAR1</v>
          </cell>
          <cell r="B219" t="str">
            <v>LA Basin</v>
          </cell>
          <cell r="C219" t="str">
            <v>Golden Springs Building H</v>
          </cell>
          <cell r="D219">
            <v>0.35</v>
          </cell>
          <cell r="E219">
            <v>0.33</v>
          </cell>
          <cell r="F219">
            <v>0.41</v>
          </cell>
          <cell r="G219">
            <v>1.1499999999999999</v>
          </cell>
          <cell r="H219">
            <v>1.05</v>
          </cell>
          <cell r="I219">
            <v>1.01</v>
          </cell>
          <cell r="J219">
            <v>0.95</v>
          </cell>
          <cell r="K219">
            <v>0.75</v>
          </cell>
          <cell r="L219">
            <v>0.64</v>
          </cell>
          <cell r="M219">
            <v>0.48</v>
          </cell>
          <cell r="N219">
            <v>0</v>
          </cell>
          <cell r="O219">
            <v>0.02</v>
          </cell>
          <cell r="P219" t="str">
            <v>N</v>
          </cell>
          <cell r="Q219" t="str">
            <v>South</v>
          </cell>
          <cell r="R219" t="str">
            <v>FC</v>
          </cell>
          <cell r="T219">
            <v>1.01</v>
          </cell>
        </row>
        <row r="220">
          <cell r="A220" t="str">
            <v>DELAMO_2_SOLAR2</v>
          </cell>
          <cell r="B220" t="str">
            <v>LA Basin</v>
          </cell>
          <cell r="C220" t="str">
            <v>Golden Springs Building M</v>
          </cell>
          <cell r="D220">
            <v>0</v>
          </cell>
          <cell r="E220">
            <v>0.02</v>
          </cell>
          <cell r="F220">
            <v>0.1</v>
          </cell>
          <cell r="G220">
            <v>1.03</v>
          </cell>
          <cell r="H220">
            <v>1.01</v>
          </cell>
          <cell r="I220">
            <v>1.05</v>
          </cell>
          <cell r="J220">
            <v>0.96</v>
          </cell>
          <cell r="K220">
            <v>1.1100000000000001</v>
          </cell>
          <cell r="L220">
            <v>0.93</v>
          </cell>
          <cell r="M220">
            <v>0.69</v>
          </cell>
          <cell r="N220">
            <v>0</v>
          </cell>
          <cell r="O220">
            <v>0</v>
          </cell>
          <cell r="P220" t="str">
            <v>N</v>
          </cell>
          <cell r="Q220" t="str">
            <v>South</v>
          </cell>
          <cell r="R220" t="str">
            <v>FC</v>
          </cell>
          <cell r="T220">
            <v>1.1100000000000001</v>
          </cell>
        </row>
        <row r="221">
          <cell r="A221" t="str">
            <v>DELAMO_2_SOLRC1</v>
          </cell>
          <cell r="B221" t="str">
            <v>LA Basin</v>
          </cell>
          <cell r="C221" t="str">
            <v>Golden Springs Building C1</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N</v>
          </cell>
          <cell r="Q221" t="str">
            <v>South</v>
          </cell>
          <cell r="R221" t="str">
            <v>EO</v>
          </cell>
          <cell r="T221">
            <v>0</v>
          </cell>
        </row>
        <row r="222">
          <cell r="A222" t="str">
            <v>DELAMO_2_SOLRD</v>
          </cell>
          <cell r="B222" t="str">
            <v>LA Basin</v>
          </cell>
          <cell r="C222" t="str">
            <v>Golden Solar Building 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N</v>
          </cell>
          <cell r="Q222" t="str">
            <v>South</v>
          </cell>
          <cell r="R222" t="str">
            <v>EO</v>
          </cell>
          <cell r="T222">
            <v>0</v>
          </cell>
        </row>
        <row r="223">
          <cell r="A223" t="str">
            <v>DELSUR_6_CREST</v>
          </cell>
          <cell r="B223" t="str">
            <v>Big Creek-Ventura</v>
          </cell>
          <cell r="D223" t="str">
            <v>-</v>
          </cell>
          <cell r="E223" t="str">
            <v>-</v>
          </cell>
          <cell r="F223" t="str">
            <v>-</v>
          </cell>
          <cell r="G223" t="str">
            <v>-</v>
          </cell>
          <cell r="H223" t="str">
            <v>-</v>
          </cell>
          <cell r="I223" t="str">
            <v>-</v>
          </cell>
          <cell r="J223" t="str">
            <v>-</v>
          </cell>
          <cell r="K223" t="str">
            <v>-</v>
          </cell>
          <cell r="L223" t="str">
            <v>-</v>
          </cell>
          <cell r="M223" t="str">
            <v>-</v>
          </cell>
          <cell r="N223" t="str">
            <v>-</v>
          </cell>
          <cell r="O223" t="str">
            <v>-</v>
          </cell>
          <cell r="P223" t="str">
            <v>N</v>
          </cell>
          <cell r="Q223" t="str">
            <v>South</v>
          </cell>
          <cell r="R223" t="str">
            <v>EO</v>
          </cell>
          <cell r="T223">
            <v>0</v>
          </cell>
        </row>
        <row r="224">
          <cell r="A224" t="str">
            <v>DELSUR_6_DRYFRB</v>
          </cell>
          <cell r="B224" t="str">
            <v>Big Creek-Ventura</v>
          </cell>
          <cell r="C224" t="str">
            <v xml:space="preserve">Dry Farm Ranch B </v>
          </cell>
          <cell r="D224">
            <v>0.01</v>
          </cell>
          <cell r="E224">
            <v>0.09</v>
          </cell>
          <cell r="F224">
            <v>0.34</v>
          </cell>
          <cell r="G224">
            <v>4.24</v>
          </cell>
          <cell r="H224">
            <v>4.25</v>
          </cell>
          <cell r="I224">
            <v>4.32</v>
          </cell>
          <cell r="J224">
            <v>3.98</v>
          </cell>
          <cell r="K224">
            <v>4.37</v>
          </cell>
          <cell r="L224">
            <v>3.83</v>
          </cell>
          <cell r="M224">
            <v>2.75</v>
          </cell>
          <cell r="N224">
            <v>0.01</v>
          </cell>
          <cell r="O224">
            <v>0.01</v>
          </cell>
          <cell r="P224" t="str">
            <v>N</v>
          </cell>
          <cell r="Q224" t="str">
            <v>South</v>
          </cell>
          <cell r="R224" t="str">
            <v>FC</v>
          </cell>
          <cell r="T224">
            <v>4.37</v>
          </cell>
        </row>
        <row r="225">
          <cell r="A225" t="str">
            <v>DELSUR_6_SOLAR1</v>
          </cell>
          <cell r="B225" t="str">
            <v>Big Creek-Ventura</v>
          </cell>
          <cell r="C225" t="str">
            <v xml:space="preserve">Summer Solar North </v>
          </cell>
          <cell r="D225">
            <v>0.02</v>
          </cell>
          <cell r="E225">
            <v>0.1</v>
          </cell>
          <cell r="F225">
            <v>0.44</v>
          </cell>
          <cell r="G225">
            <v>5.19</v>
          </cell>
          <cell r="H225">
            <v>4.91</v>
          </cell>
          <cell r="I225">
            <v>4.9000000000000004</v>
          </cell>
          <cell r="J225">
            <v>4.82</v>
          </cell>
          <cell r="K225">
            <v>5.39</v>
          </cell>
          <cell r="L225">
            <v>4.99</v>
          </cell>
          <cell r="M225">
            <v>3.77</v>
          </cell>
          <cell r="N225">
            <v>0.02</v>
          </cell>
          <cell r="O225">
            <v>0.01</v>
          </cell>
          <cell r="P225" t="str">
            <v>N</v>
          </cell>
          <cell r="Q225" t="str">
            <v>South</v>
          </cell>
          <cell r="R225" t="str">
            <v>FC</v>
          </cell>
          <cell r="T225">
            <v>5.39</v>
          </cell>
        </row>
        <row r="226">
          <cell r="A226" t="str">
            <v>DELTA_2_PL1X4</v>
          </cell>
          <cell r="B226" t="str">
            <v>Bay Area</v>
          </cell>
          <cell r="C226" t="str">
            <v>DELTA ENERGY CENTER AGGREGATE</v>
          </cell>
          <cell r="D226">
            <v>861.29</v>
          </cell>
          <cell r="E226">
            <v>861.29</v>
          </cell>
          <cell r="F226">
            <v>855</v>
          </cell>
          <cell r="G226">
            <v>845</v>
          </cell>
          <cell r="H226">
            <v>835</v>
          </cell>
          <cell r="I226">
            <v>820</v>
          </cell>
          <cell r="J226">
            <v>813</v>
          </cell>
          <cell r="K226">
            <v>813</v>
          </cell>
          <cell r="L226">
            <v>813</v>
          </cell>
          <cell r="M226">
            <v>835</v>
          </cell>
          <cell r="N226">
            <v>850</v>
          </cell>
          <cell r="O226">
            <v>861.29</v>
          </cell>
          <cell r="P226" t="str">
            <v>Y</v>
          </cell>
          <cell r="Q226" t="str">
            <v>North</v>
          </cell>
          <cell r="R226" t="str">
            <v>FC</v>
          </cell>
          <cell r="T226">
            <v>820</v>
          </cell>
        </row>
        <row r="227">
          <cell r="A227" t="str">
            <v>DEVERS_1_QF</v>
          </cell>
          <cell r="B227" t="str">
            <v>LA Basin</v>
          </cell>
          <cell r="C227" t="str">
            <v>DEVERS QFS</v>
          </cell>
          <cell r="D227">
            <v>2.86</v>
          </cell>
          <cell r="E227">
            <v>15.88</v>
          </cell>
          <cell r="F227">
            <v>30.9</v>
          </cell>
          <cell r="G227">
            <v>23.13</v>
          </cell>
          <cell r="H227">
            <v>51.55</v>
          </cell>
          <cell r="I227">
            <v>83.48</v>
          </cell>
          <cell r="J227">
            <v>24.67</v>
          </cell>
          <cell r="K227">
            <v>18.670000000000002</v>
          </cell>
          <cell r="L227">
            <v>13.87</v>
          </cell>
          <cell r="M227">
            <v>10.24</v>
          </cell>
          <cell r="N227">
            <v>5.54</v>
          </cell>
          <cell r="O227">
            <v>3.24</v>
          </cell>
          <cell r="P227" t="str">
            <v>N</v>
          </cell>
          <cell r="Q227" t="str">
            <v>South</v>
          </cell>
          <cell r="R227" t="str">
            <v>FC</v>
          </cell>
          <cell r="T227">
            <v>83.48</v>
          </cell>
        </row>
        <row r="228">
          <cell r="A228" t="str">
            <v>DEVERS_1_SEPV05</v>
          </cell>
          <cell r="B228" t="str">
            <v>LA Basin</v>
          </cell>
          <cell r="C228" t="str">
            <v>SEPV 5</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N</v>
          </cell>
          <cell r="Q228" t="str">
            <v>South</v>
          </cell>
          <cell r="R228" t="str">
            <v>EO</v>
          </cell>
          <cell r="T228">
            <v>0</v>
          </cell>
        </row>
        <row r="229">
          <cell r="A229" t="str">
            <v>DEVERS_1_SOLAR</v>
          </cell>
          <cell r="B229" t="str">
            <v>LA Basin</v>
          </cell>
          <cell r="C229" t="str">
            <v>Cascade Solar</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N</v>
          </cell>
          <cell r="Q229" t="str">
            <v>South</v>
          </cell>
          <cell r="R229" t="str">
            <v>EO</v>
          </cell>
          <cell r="T229">
            <v>0</v>
          </cell>
        </row>
        <row r="230">
          <cell r="A230" t="str">
            <v>DEVERS_1_SOLAR1</v>
          </cell>
          <cell r="B230" t="str">
            <v>LA Basin</v>
          </cell>
          <cell r="C230" t="str">
            <v>SEPV8</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N</v>
          </cell>
          <cell r="Q230" t="str">
            <v>South</v>
          </cell>
          <cell r="R230" t="str">
            <v>EO</v>
          </cell>
          <cell r="T230">
            <v>0</v>
          </cell>
        </row>
        <row r="231">
          <cell r="A231" t="str">
            <v>DEVERS_1_SOLAR2</v>
          </cell>
          <cell r="B231" t="str">
            <v>LA Basin</v>
          </cell>
          <cell r="C231" t="str">
            <v>SEPV9</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N</v>
          </cell>
          <cell r="Q231" t="str">
            <v>South</v>
          </cell>
          <cell r="R231" t="str">
            <v>EO</v>
          </cell>
          <cell r="T231">
            <v>0</v>
          </cell>
        </row>
        <row r="232">
          <cell r="A232" t="str">
            <v>DEXZEL_1_UNIT</v>
          </cell>
          <cell r="B232" t="str">
            <v>Kern</v>
          </cell>
          <cell r="C232" t="str">
            <v>Western Power and Steam Cogeneration</v>
          </cell>
          <cell r="D232">
            <v>14.89</v>
          </cell>
          <cell r="E232">
            <v>14.84</v>
          </cell>
          <cell r="F232">
            <v>13.14</v>
          </cell>
          <cell r="G232">
            <v>14.25</v>
          </cell>
          <cell r="H232">
            <v>14.53</v>
          </cell>
          <cell r="I232">
            <v>15.6</v>
          </cell>
          <cell r="J232">
            <v>8.07</v>
          </cell>
          <cell r="K232">
            <v>13.52</v>
          </cell>
          <cell r="L232">
            <v>13.51</v>
          </cell>
          <cell r="M232">
            <v>17.62</v>
          </cell>
          <cell r="N232">
            <v>11.58</v>
          </cell>
          <cell r="O232">
            <v>13.4</v>
          </cell>
          <cell r="P232" t="str">
            <v>N</v>
          </cell>
          <cell r="Q232" t="str">
            <v>North</v>
          </cell>
          <cell r="R232" t="str">
            <v>FC</v>
          </cell>
          <cell r="T232">
            <v>15.6</v>
          </cell>
        </row>
        <row r="233">
          <cell r="A233" t="str">
            <v>DIABLO_7_UNIT 1</v>
          </cell>
          <cell r="B233" t="str">
            <v>CAISO System</v>
          </cell>
          <cell r="C233" t="str">
            <v>Diablo Canyon Unit 1</v>
          </cell>
          <cell r="D233">
            <v>1140</v>
          </cell>
          <cell r="E233">
            <v>1140</v>
          </cell>
          <cell r="F233">
            <v>1140</v>
          </cell>
          <cell r="G233">
            <v>1140</v>
          </cell>
          <cell r="H233">
            <v>1140</v>
          </cell>
          <cell r="I233">
            <v>1140</v>
          </cell>
          <cell r="J233">
            <v>1140</v>
          </cell>
          <cell r="K233">
            <v>1140</v>
          </cell>
          <cell r="L233">
            <v>1140</v>
          </cell>
          <cell r="M233">
            <v>1140</v>
          </cell>
          <cell r="N233">
            <v>1140</v>
          </cell>
          <cell r="O233">
            <v>1140</v>
          </cell>
          <cell r="P233" t="str">
            <v>N</v>
          </cell>
          <cell r="Q233" t="str">
            <v>North</v>
          </cell>
          <cell r="R233" t="str">
            <v>FC</v>
          </cell>
          <cell r="T233">
            <v>1140</v>
          </cell>
        </row>
        <row r="234">
          <cell r="A234" t="str">
            <v>DIABLO_7_UNIT 2</v>
          </cell>
          <cell r="B234" t="str">
            <v>CAISO System</v>
          </cell>
          <cell r="C234" t="str">
            <v>Diablo Canyon Unit 2</v>
          </cell>
          <cell r="D234">
            <v>1140</v>
          </cell>
          <cell r="E234">
            <v>1140</v>
          </cell>
          <cell r="F234">
            <v>1140</v>
          </cell>
          <cell r="G234">
            <v>1140</v>
          </cell>
          <cell r="H234">
            <v>1140</v>
          </cell>
          <cell r="I234">
            <v>1140</v>
          </cell>
          <cell r="J234">
            <v>1140</v>
          </cell>
          <cell r="K234">
            <v>1140</v>
          </cell>
          <cell r="L234">
            <v>1140</v>
          </cell>
          <cell r="M234">
            <v>1140</v>
          </cell>
          <cell r="N234">
            <v>1140</v>
          </cell>
          <cell r="O234">
            <v>1140</v>
          </cell>
          <cell r="P234" t="str">
            <v>N</v>
          </cell>
          <cell r="Q234" t="str">
            <v>North</v>
          </cell>
          <cell r="R234" t="str">
            <v>FC</v>
          </cell>
          <cell r="T234">
            <v>1140</v>
          </cell>
        </row>
        <row r="235">
          <cell r="A235" t="str">
            <v>DINUBA_6_UNIT</v>
          </cell>
          <cell r="B235" t="str">
            <v>Fresno</v>
          </cell>
          <cell r="C235" t="str">
            <v>DINUBA GENERATION PROJECT</v>
          </cell>
          <cell r="D235">
            <v>8.17</v>
          </cell>
          <cell r="E235">
            <v>7.8</v>
          </cell>
          <cell r="F235">
            <v>4.47</v>
          </cell>
          <cell r="G235">
            <v>8.24</v>
          </cell>
          <cell r="H235">
            <v>8.24</v>
          </cell>
          <cell r="I235">
            <v>6.14</v>
          </cell>
          <cell r="J235">
            <v>5.77</v>
          </cell>
          <cell r="K235">
            <v>7.59</v>
          </cell>
          <cell r="L235">
            <v>7.39</v>
          </cell>
          <cell r="M235">
            <v>4.1399999999999997</v>
          </cell>
          <cell r="N235">
            <v>4.58</v>
          </cell>
          <cell r="O235">
            <v>4.9400000000000004</v>
          </cell>
          <cell r="P235" t="str">
            <v>N</v>
          </cell>
          <cell r="Q235" t="str">
            <v>North</v>
          </cell>
          <cell r="R235" t="str">
            <v>FC</v>
          </cell>
          <cell r="T235">
            <v>7.59</v>
          </cell>
        </row>
        <row r="236">
          <cell r="A236" t="str">
            <v>DISCOV_1_CHEVRN</v>
          </cell>
          <cell r="B236" t="str">
            <v>Kern</v>
          </cell>
          <cell r="C236" t="str">
            <v>CHEVRON USA (EASTRIDGE)</v>
          </cell>
          <cell r="D236">
            <v>3.63</v>
          </cell>
          <cell r="E236">
            <v>5.12</v>
          </cell>
          <cell r="F236">
            <v>1.91</v>
          </cell>
          <cell r="G236">
            <v>4.3099999999999996</v>
          </cell>
          <cell r="H236">
            <v>3.63</v>
          </cell>
          <cell r="I236">
            <v>2.41</v>
          </cell>
          <cell r="J236">
            <v>4.13</v>
          </cell>
          <cell r="K236">
            <v>2.0499999999999998</v>
          </cell>
          <cell r="L236">
            <v>3.3</v>
          </cell>
          <cell r="M236">
            <v>2.84</v>
          </cell>
          <cell r="N236">
            <v>4.7699999999999996</v>
          </cell>
          <cell r="O236">
            <v>7.05</v>
          </cell>
          <cell r="P236" t="str">
            <v>N</v>
          </cell>
          <cell r="Q236" t="str">
            <v>North</v>
          </cell>
          <cell r="R236" t="str">
            <v>FC</v>
          </cell>
          <cell r="T236">
            <v>4.13</v>
          </cell>
        </row>
        <row r="237">
          <cell r="A237" t="str">
            <v>DIVSON_6_NSQF</v>
          </cell>
          <cell r="B237" t="str">
            <v>San Diego-IV</v>
          </cell>
          <cell r="C237" t="str">
            <v>DIVISION NAVAL STATION COGEN</v>
          </cell>
          <cell r="D237">
            <v>40.1</v>
          </cell>
          <cell r="E237">
            <v>41.24</v>
          </cell>
          <cell r="F237">
            <v>42.44</v>
          </cell>
          <cell r="G237">
            <v>24.14</v>
          </cell>
          <cell r="H237">
            <v>44.84</v>
          </cell>
          <cell r="I237">
            <v>44.52</v>
          </cell>
          <cell r="J237">
            <v>44.72</v>
          </cell>
          <cell r="K237">
            <v>43.07</v>
          </cell>
          <cell r="L237">
            <v>43.87</v>
          </cell>
          <cell r="M237">
            <v>21.16</v>
          </cell>
          <cell r="N237">
            <v>36.61</v>
          </cell>
          <cell r="O237">
            <v>41.95</v>
          </cell>
          <cell r="P237" t="str">
            <v>N</v>
          </cell>
          <cell r="Q237" t="str">
            <v>South</v>
          </cell>
          <cell r="R237" t="str">
            <v>FC</v>
          </cell>
          <cell r="T237">
            <v>44.72</v>
          </cell>
        </row>
        <row r="238">
          <cell r="A238" t="str">
            <v>DIXNLD_1_LNDFL</v>
          </cell>
          <cell r="B238" t="str">
            <v>Bay Area</v>
          </cell>
          <cell r="C238" t="str">
            <v>Zero Waste Energy Anaerobic Digestion &amp; Compost Facility</v>
          </cell>
          <cell r="D238">
            <v>1.26</v>
          </cell>
          <cell r="E238">
            <v>1.1599999999999999</v>
          </cell>
          <cell r="F238">
            <v>1.22</v>
          </cell>
          <cell r="G238">
            <v>1.08</v>
          </cell>
          <cell r="H238">
            <v>1.1200000000000001</v>
          </cell>
          <cell r="I238">
            <v>1.28</v>
          </cell>
          <cell r="J238">
            <v>1.3</v>
          </cell>
          <cell r="K238">
            <v>1.3</v>
          </cell>
          <cell r="L238">
            <v>1.28</v>
          </cell>
          <cell r="M238">
            <v>1.18</v>
          </cell>
          <cell r="N238">
            <v>1.18</v>
          </cell>
          <cell r="O238">
            <v>1.22</v>
          </cell>
          <cell r="P238" t="str">
            <v>N</v>
          </cell>
          <cell r="Q238" t="str">
            <v>North</v>
          </cell>
          <cell r="R238" t="str">
            <v>FC</v>
          </cell>
          <cell r="T238">
            <v>1.3</v>
          </cell>
        </row>
        <row r="239">
          <cell r="A239" t="str">
            <v>DMDVLY_1_UNITS</v>
          </cell>
          <cell r="B239" t="str">
            <v>LA Basin</v>
          </cell>
          <cell r="C239" t="str">
            <v>DIAMOND VALLEY LAKE PUMP-GEN PLANT</v>
          </cell>
          <cell r="D239">
            <v>0</v>
          </cell>
          <cell r="E239">
            <v>2.2000000000000002</v>
          </cell>
          <cell r="F239">
            <v>0</v>
          </cell>
          <cell r="G239">
            <v>0</v>
          </cell>
          <cell r="H239">
            <v>0</v>
          </cell>
          <cell r="I239">
            <v>0</v>
          </cell>
          <cell r="J239">
            <v>0</v>
          </cell>
          <cell r="K239">
            <v>0</v>
          </cell>
          <cell r="L239">
            <v>0</v>
          </cell>
          <cell r="M239">
            <v>0</v>
          </cell>
          <cell r="N239">
            <v>0</v>
          </cell>
          <cell r="O239">
            <v>0</v>
          </cell>
          <cell r="P239" t="str">
            <v>N</v>
          </cell>
          <cell r="Q239" t="str">
            <v>South</v>
          </cell>
          <cell r="R239" t="str">
            <v>FC</v>
          </cell>
          <cell r="T239">
            <v>0</v>
          </cell>
        </row>
        <row r="240">
          <cell r="A240" t="str">
            <v>DONNLS_7_UNIT</v>
          </cell>
          <cell r="B240" t="str">
            <v>Stockton</v>
          </cell>
          <cell r="C240" t="str">
            <v>Donnells Hydro</v>
          </cell>
          <cell r="D240">
            <v>65.95</v>
          </cell>
          <cell r="E240">
            <v>66.319999999999993</v>
          </cell>
          <cell r="F240">
            <v>67.86</v>
          </cell>
          <cell r="G240">
            <v>65.209999999999994</v>
          </cell>
          <cell r="H240">
            <v>70.099999999999994</v>
          </cell>
          <cell r="I240">
            <v>72</v>
          </cell>
          <cell r="J240">
            <v>72</v>
          </cell>
          <cell r="K240">
            <v>72</v>
          </cell>
          <cell r="L240">
            <v>72</v>
          </cell>
          <cell r="M240">
            <v>70.02</v>
          </cell>
          <cell r="N240">
            <v>67.92</v>
          </cell>
          <cell r="O240">
            <v>66.81</v>
          </cell>
          <cell r="P240" t="str">
            <v>Y</v>
          </cell>
          <cell r="Q240" t="str">
            <v>North</v>
          </cell>
          <cell r="R240" t="str">
            <v>FC</v>
          </cell>
          <cell r="T240">
            <v>72</v>
          </cell>
        </row>
        <row r="241">
          <cell r="A241" t="str">
            <v>DOSMGO_2_NSPIN</v>
          </cell>
          <cell r="B241" t="str">
            <v>CAISO System</v>
          </cell>
          <cell r="C241" t="str">
            <v>DOSMGO_2_NSPIN</v>
          </cell>
          <cell r="D241">
            <v>16.260000000000002</v>
          </cell>
          <cell r="E241">
            <v>16.260000000000002</v>
          </cell>
          <cell r="F241">
            <v>16.260000000000002</v>
          </cell>
          <cell r="G241">
            <v>16.260000000000002</v>
          </cell>
          <cell r="H241">
            <v>32</v>
          </cell>
          <cell r="I241">
            <v>47.43</v>
          </cell>
          <cell r="J241">
            <v>58</v>
          </cell>
          <cell r="K241">
            <v>47.46</v>
          </cell>
          <cell r="L241">
            <v>47.43</v>
          </cell>
          <cell r="M241">
            <v>42.01</v>
          </cell>
          <cell r="N241">
            <v>31.98</v>
          </cell>
          <cell r="O241">
            <v>32</v>
          </cell>
          <cell r="P241" t="str">
            <v>N</v>
          </cell>
          <cell r="Q241" t="str">
            <v>South</v>
          </cell>
          <cell r="R241" t="str">
            <v>FC</v>
          </cell>
          <cell r="T241">
            <v>58</v>
          </cell>
        </row>
        <row r="242">
          <cell r="A242" t="str">
            <v>DOUBLC_1_UNITS</v>
          </cell>
          <cell r="B242" t="str">
            <v>Kern</v>
          </cell>
          <cell r="C242" t="str">
            <v>DOUBLE "C" LIMITED</v>
          </cell>
          <cell r="D242">
            <v>52.2</v>
          </cell>
          <cell r="E242">
            <v>52.2</v>
          </cell>
          <cell r="F242">
            <v>52.2</v>
          </cell>
          <cell r="G242">
            <v>52.2</v>
          </cell>
          <cell r="H242">
            <v>50.8</v>
          </cell>
          <cell r="I242">
            <v>52</v>
          </cell>
          <cell r="J242">
            <v>49.7</v>
          </cell>
          <cell r="K242">
            <v>51.6</v>
          </cell>
          <cell r="L242">
            <v>50.9</v>
          </cell>
          <cell r="M242">
            <v>52.2</v>
          </cell>
          <cell r="N242">
            <v>52.2</v>
          </cell>
          <cell r="O242">
            <v>52.2</v>
          </cell>
          <cell r="P242" t="str">
            <v>Y</v>
          </cell>
          <cell r="Q242" t="str">
            <v>North</v>
          </cell>
          <cell r="R242" t="str">
            <v>FC</v>
          </cell>
          <cell r="T242">
            <v>52</v>
          </cell>
        </row>
        <row r="243">
          <cell r="A243" t="str">
            <v>DRACKR_2_SOLAR1</v>
          </cell>
          <cell r="B243" t="str">
            <v>CAISO System</v>
          </cell>
          <cell r="C243" t="str">
            <v>Dracker Solar Unit 1</v>
          </cell>
          <cell r="D243">
            <v>0.28999999999999998</v>
          </cell>
          <cell r="E243">
            <v>1.62</v>
          </cell>
          <cell r="F243">
            <v>7.51</v>
          </cell>
          <cell r="G243">
            <v>87.8</v>
          </cell>
          <cell r="H243">
            <v>83.12</v>
          </cell>
          <cell r="I243">
            <v>87.28</v>
          </cell>
          <cell r="J243">
            <v>82.88</v>
          </cell>
          <cell r="K243">
            <v>88.38</v>
          </cell>
          <cell r="L243">
            <v>82.51</v>
          </cell>
          <cell r="M243">
            <v>63.26</v>
          </cell>
          <cell r="N243">
            <v>0.18</v>
          </cell>
          <cell r="O243">
            <v>0.12</v>
          </cell>
          <cell r="P243" t="str">
            <v>N</v>
          </cell>
          <cell r="Q243" t="str">
            <v>South</v>
          </cell>
          <cell r="R243" t="str">
            <v>FC</v>
          </cell>
          <cell r="T243">
            <v>88.38</v>
          </cell>
        </row>
        <row r="244">
          <cell r="A244" t="str">
            <v>DRACKR_2_SOLAR2</v>
          </cell>
          <cell r="B244" t="str">
            <v>CAISO System</v>
          </cell>
          <cell r="C244" t="str">
            <v>Dracker Solar Unit 2</v>
          </cell>
          <cell r="D244">
            <v>0.33</v>
          </cell>
          <cell r="E244">
            <v>1.84</v>
          </cell>
          <cell r="F244">
            <v>8.5299999999999994</v>
          </cell>
          <cell r="G244">
            <v>99.77</v>
          </cell>
          <cell r="H244">
            <v>94.45</v>
          </cell>
          <cell r="I244">
            <v>99.18</v>
          </cell>
          <cell r="J244">
            <v>94.18</v>
          </cell>
          <cell r="K244">
            <v>100.43</v>
          </cell>
          <cell r="L244">
            <v>93.77</v>
          </cell>
          <cell r="M244">
            <v>71.89</v>
          </cell>
          <cell r="N244">
            <v>0.2</v>
          </cell>
          <cell r="O244">
            <v>0.14000000000000001</v>
          </cell>
          <cell r="P244" t="str">
            <v>N</v>
          </cell>
          <cell r="Q244" t="str">
            <v>South</v>
          </cell>
          <cell r="R244" t="str">
            <v>FC</v>
          </cell>
          <cell r="S244">
            <v>0</v>
          </cell>
          <cell r="T244">
            <v>100.43</v>
          </cell>
        </row>
        <row r="245">
          <cell r="A245" t="str">
            <v>DREWS_6_PL1X4</v>
          </cell>
          <cell r="B245" t="str">
            <v>LA Basin</v>
          </cell>
          <cell r="C245" t="str">
            <v>DREWS UNIT AGGREGATE</v>
          </cell>
          <cell r="D245">
            <v>36</v>
          </cell>
          <cell r="E245">
            <v>36</v>
          </cell>
          <cell r="F245">
            <v>36</v>
          </cell>
          <cell r="G245">
            <v>36</v>
          </cell>
          <cell r="H245">
            <v>36</v>
          </cell>
          <cell r="I245">
            <v>36</v>
          </cell>
          <cell r="J245">
            <v>36</v>
          </cell>
          <cell r="K245">
            <v>36</v>
          </cell>
          <cell r="L245">
            <v>36</v>
          </cell>
          <cell r="M245">
            <v>36</v>
          </cell>
          <cell r="N245">
            <v>36</v>
          </cell>
          <cell r="O245">
            <v>36</v>
          </cell>
          <cell r="P245" t="str">
            <v>Y</v>
          </cell>
          <cell r="Q245" t="str">
            <v>South</v>
          </cell>
          <cell r="R245" t="str">
            <v>FC</v>
          </cell>
          <cell r="T245">
            <v>36</v>
          </cell>
        </row>
        <row r="246">
          <cell r="A246" t="str">
            <v>DRUM_7_PL1X2</v>
          </cell>
          <cell r="B246" t="str">
            <v>Sierra</v>
          </cell>
          <cell r="C246" t="str">
            <v>Drum PH 1 Units 1 &amp; 2 Aggregate</v>
          </cell>
          <cell r="D246">
            <v>26</v>
          </cell>
          <cell r="E246">
            <v>26</v>
          </cell>
          <cell r="F246">
            <v>26</v>
          </cell>
          <cell r="G246">
            <v>26</v>
          </cell>
          <cell r="H246">
            <v>26</v>
          </cell>
          <cell r="I246">
            <v>26</v>
          </cell>
          <cell r="J246">
            <v>26</v>
          </cell>
          <cell r="K246">
            <v>26</v>
          </cell>
          <cell r="L246">
            <v>26</v>
          </cell>
          <cell r="M246">
            <v>26</v>
          </cell>
          <cell r="N246">
            <v>26</v>
          </cell>
          <cell r="O246">
            <v>26</v>
          </cell>
          <cell r="P246" t="str">
            <v>Y</v>
          </cell>
          <cell r="Q246" t="str">
            <v>North</v>
          </cell>
          <cell r="R246" t="str">
            <v>FC</v>
          </cell>
          <cell r="T246">
            <v>26</v>
          </cell>
        </row>
        <row r="247">
          <cell r="A247" t="str">
            <v>DRUM_7_PL3X4</v>
          </cell>
          <cell r="B247" t="str">
            <v>Sierra</v>
          </cell>
          <cell r="C247" t="str">
            <v>Drum PH 1 Units 3 &amp; 4 Aggregate</v>
          </cell>
          <cell r="D247">
            <v>28.9</v>
          </cell>
          <cell r="E247">
            <v>28.9</v>
          </cell>
          <cell r="F247">
            <v>28.9</v>
          </cell>
          <cell r="G247">
            <v>28.9</v>
          </cell>
          <cell r="H247">
            <v>28.9</v>
          </cell>
          <cell r="I247">
            <v>28.9</v>
          </cell>
          <cell r="J247">
            <v>28.9</v>
          </cell>
          <cell r="K247">
            <v>28.9</v>
          </cell>
          <cell r="L247">
            <v>28.9</v>
          </cell>
          <cell r="M247">
            <v>28.9</v>
          </cell>
          <cell r="N247">
            <v>28.9</v>
          </cell>
          <cell r="O247">
            <v>28.9</v>
          </cell>
          <cell r="P247" t="str">
            <v>Y</v>
          </cell>
          <cell r="Q247" t="str">
            <v>North</v>
          </cell>
          <cell r="R247" t="str">
            <v>FC</v>
          </cell>
          <cell r="T247">
            <v>28.9</v>
          </cell>
        </row>
        <row r="248">
          <cell r="A248" t="str">
            <v>DRUM_7_UNIT 5</v>
          </cell>
          <cell r="B248" t="str">
            <v>Sierra</v>
          </cell>
          <cell r="C248" t="str">
            <v>DRUM PH 2 UNIT 5</v>
          </cell>
          <cell r="D248">
            <v>50</v>
          </cell>
          <cell r="E248">
            <v>50</v>
          </cell>
          <cell r="F248">
            <v>50</v>
          </cell>
          <cell r="G248">
            <v>50</v>
          </cell>
          <cell r="H248">
            <v>50</v>
          </cell>
          <cell r="I248">
            <v>50</v>
          </cell>
          <cell r="J248">
            <v>50</v>
          </cell>
          <cell r="K248">
            <v>50</v>
          </cell>
          <cell r="L248">
            <v>50</v>
          </cell>
          <cell r="M248">
            <v>50</v>
          </cell>
          <cell r="N248">
            <v>50</v>
          </cell>
          <cell r="O248">
            <v>50</v>
          </cell>
          <cell r="P248" t="str">
            <v>Y</v>
          </cell>
          <cell r="Q248" t="str">
            <v>North</v>
          </cell>
          <cell r="R248" t="str">
            <v>FC</v>
          </cell>
          <cell r="T248">
            <v>50</v>
          </cell>
        </row>
        <row r="249">
          <cell r="A249" t="str">
            <v>DSABLA_7_UNIT</v>
          </cell>
          <cell r="B249" t="str">
            <v>CAISO System</v>
          </cell>
          <cell r="C249" t="str">
            <v>De Sabla Hydro</v>
          </cell>
          <cell r="D249">
            <v>18.5</v>
          </cell>
          <cell r="E249">
            <v>18.5</v>
          </cell>
          <cell r="F249">
            <v>18.5</v>
          </cell>
          <cell r="G249">
            <v>18.5</v>
          </cell>
          <cell r="H249">
            <v>18.5</v>
          </cell>
          <cell r="I249">
            <v>18.5</v>
          </cell>
          <cell r="J249">
            <v>18.5</v>
          </cell>
          <cell r="K249">
            <v>18.5</v>
          </cell>
          <cell r="L249">
            <v>18.5</v>
          </cell>
          <cell r="M249">
            <v>18.5</v>
          </cell>
          <cell r="N249">
            <v>18.5</v>
          </cell>
          <cell r="O249">
            <v>18.5</v>
          </cell>
          <cell r="P249" t="str">
            <v>Y</v>
          </cell>
          <cell r="Q249" t="str">
            <v>North</v>
          </cell>
          <cell r="R249" t="str">
            <v>FC</v>
          </cell>
          <cell r="T249">
            <v>18.5</v>
          </cell>
        </row>
        <row r="250">
          <cell r="A250" t="str">
            <v>DSRTSL_2_SOLAR1</v>
          </cell>
          <cell r="B250" t="str">
            <v>CAISO System</v>
          </cell>
          <cell r="C250" t="str">
            <v>Desert Stateline</v>
          </cell>
          <cell r="D250">
            <v>0.78</v>
          </cell>
          <cell r="E250">
            <v>4.42</v>
          </cell>
          <cell r="F250">
            <v>20.47</v>
          </cell>
          <cell r="G250">
            <v>239.45</v>
          </cell>
          <cell r="H250">
            <v>226.67</v>
          </cell>
          <cell r="I250">
            <v>238.04</v>
          </cell>
          <cell r="J250">
            <v>226.03</v>
          </cell>
          <cell r="K250">
            <v>241.03</v>
          </cell>
          <cell r="L250">
            <v>225.03</v>
          </cell>
          <cell r="M250">
            <v>172.52</v>
          </cell>
          <cell r="N250">
            <v>0.48</v>
          </cell>
          <cell r="O250">
            <v>0.33</v>
          </cell>
          <cell r="P250" t="str">
            <v>N</v>
          </cell>
          <cell r="Q250" t="str">
            <v>South</v>
          </cell>
          <cell r="R250" t="str">
            <v>ID</v>
          </cell>
          <cell r="S250" t="str">
            <v>Waiting for: Lugo-Victorville SPS.</v>
          </cell>
          <cell r="T250">
            <v>241.03</v>
          </cell>
        </row>
        <row r="251">
          <cell r="A251" t="str">
            <v>DSRTSN_2_SOLAR1</v>
          </cell>
          <cell r="B251" t="str">
            <v>CAISO System</v>
          </cell>
          <cell r="C251" t="str">
            <v>Desert Sunlight 300</v>
          </cell>
          <cell r="D251">
            <v>0.62</v>
          </cell>
          <cell r="E251">
            <v>3.84</v>
          </cell>
          <cell r="F251">
            <v>15.96</v>
          </cell>
          <cell r="G251">
            <v>191.91</v>
          </cell>
          <cell r="H251">
            <v>167.91</v>
          </cell>
          <cell r="I251">
            <v>201.69</v>
          </cell>
          <cell r="J251">
            <v>194.62</v>
          </cell>
          <cell r="K251">
            <v>200.28</v>
          </cell>
          <cell r="L251">
            <v>201.85</v>
          </cell>
          <cell r="M251">
            <v>120.78</v>
          </cell>
          <cell r="N251">
            <v>0.3</v>
          </cell>
          <cell r="O251">
            <v>0.17</v>
          </cell>
          <cell r="P251" t="str">
            <v>N</v>
          </cell>
          <cell r="Q251" t="str">
            <v>South</v>
          </cell>
          <cell r="R251" t="str">
            <v>FC</v>
          </cell>
          <cell r="T251">
            <v>201.85</v>
          </cell>
        </row>
        <row r="252">
          <cell r="A252" t="str">
            <v>DSRTSN_2_SOLAR2</v>
          </cell>
          <cell r="B252" t="str">
            <v>CAISO System</v>
          </cell>
          <cell r="C252" t="str">
            <v>Desert Sunlight 250</v>
          </cell>
          <cell r="D252">
            <v>0.56999999999999995</v>
          </cell>
          <cell r="E252">
            <v>3.41</v>
          </cell>
          <cell r="F252">
            <v>14.1</v>
          </cell>
          <cell r="G252">
            <v>190.27</v>
          </cell>
          <cell r="H252">
            <v>172.89</v>
          </cell>
          <cell r="I252">
            <v>183.64</v>
          </cell>
          <cell r="J252">
            <v>183.86</v>
          </cell>
          <cell r="K252">
            <v>164</v>
          </cell>
          <cell r="L252">
            <v>166.03</v>
          </cell>
          <cell r="M252">
            <v>131.58000000000001</v>
          </cell>
          <cell r="N252">
            <v>0.33</v>
          </cell>
          <cell r="O252">
            <v>0.2</v>
          </cell>
          <cell r="P252" t="str">
            <v>N</v>
          </cell>
          <cell r="Q252" t="str">
            <v>South</v>
          </cell>
          <cell r="R252" t="str">
            <v>FC</v>
          </cell>
          <cell r="T252">
            <v>183.86</v>
          </cell>
        </row>
        <row r="253">
          <cell r="A253" t="str">
            <v>DTCHWD_2_BT3WND</v>
          </cell>
          <cell r="B253" t="str">
            <v>CAISO System</v>
          </cell>
          <cell r="C253" t="str">
            <v>Brookfield Tehachapi 3</v>
          </cell>
          <cell r="D253">
            <v>0.11</v>
          </cell>
          <cell r="E253">
            <v>0.49</v>
          </cell>
          <cell r="F253">
            <v>0.74</v>
          </cell>
          <cell r="G253">
            <v>0.89</v>
          </cell>
          <cell r="H253">
            <v>1.48</v>
          </cell>
          <cell r="I253">
            <v>1.2</v>
          </cell>
          <cell r="J253">
            <v>0.85</v>
          </cell>
          <cell r="K253">
            <v>0.79</v>
          </cell>
          <cell r="L253">
            <v>0.51</v>
          </cell>
          <cell r="M253">
            <v>0.28999999999999998</v>
          </cell>
          <cell r="N253">
            <v>0.18</v>
          </cell>
          <cell r="O253">
            <v>0.21</v>
          </cell>
          <cell r="P253" t="str">
            <v>N</v>
          </cell>
          <cell r="Q253" t="str">
            <v>South</v>
          </cell>
          <cell r="R253" t="str">
            <v>FC</v>
          </cell>
          <cell r="T253">
            <v>1.2</v>
          </cell>
        </row>
        <row r="254">
          <cell r="A254" t="str">
            <v>DTCHWD_2_BT4WND</v>
          </cell>
          <cell r="B254" t="str">
            <v>CAISO System</v>
          </cell>
          <cell r="C254" t="str">
            <v>Brookfield Tehachapi 4</v>
          </cell>
          <cell r="D254">
            <v>0.16</v>
          </cell>
          <cell r="E254">
            <v>0.71</v>
          </cell>
          <cell r="F254">
            <v>1.07</v>
          </cell>
          <cell r="G254">
            <v>1.3</v>
          </cell>
          <cell r="H254">
            <v>2.14</v>
          </cell>
          <cell r="I254">
            <v>1.73</v>
          </cell>
          <cell r="J254">
            <v>1.23</v>
          </cell>
          <cell r="K254">
            <v>1.1499999999999999</v>
          </cell>
          <cell r="L254">
            <v>0.74</v>
          </cell>
          <cell r="M254">
            <v>0.43</v>
          </cell>
          <cell r="N254">
            <v>0.26</v>
          </cell>
          <cell r="O254">
            <v>0.3</v>
          </cell>
          <cell r="P254" t="str">
            <v>N</v>
          </cell>
          <cell r="Q254" t="str">
            <v>South</v>
          </cell>
          <cell r="R254" t="str">
            <v>FC</v>
          </cell>
          <cell r="T254">
            <v>1.73</v>
          </cell>
        </row>
        <row r="255">
          <cell r="A255" t="str">
            <v>DUANE_1_PL1X3</v>
          </cell>
          <cell r="B255" t="str">
            <v>Bay Area</v>
          </cell>
          <cell r="C255" t="str">
            <v>DONALD VON RAESFELD POWER PROJECT</v>
          </cell>
          <cell r="D255">
            <v>147.80000000000001</v>
          </cell>
          <cell r="E255">
            <v>147.80000000000001</v>
          </cell>
          <cell r="F255">
            <v>147.80000000000001</v>
          </cell>
          <cell r="G255">
            <v>147.80000000000001</v>
          </cell>
          <cell r="H255">
            <v>147.80000000000001</v>
          </cell>
          <cell r="I255">
            <v>147.80000000000001</v>
          </cell>
          <cell r="J255">
            <v>147.80000000000001</v>
          </cell>
          <cell r="K255">
            <v>147.80000000000001</v>
          </cell>
          <cell r="L255">
            <v>147.80000000000001</v>
          </cell>
          <cell r="M255">
            <v>147.80000000000001</v>
          </cell>
          <cell r="N255">
            <v>147.80000000000001</v>
          </cell>
          <cell r="O255">
            <v>147.80000000000001</v>
          </cell>
          <cell r="P255" t="str">
            <v>Y</v>
          </cell>
          <cell r="Q255" t="str">
            <v>North</v>
          </cell>
          <cell r="R255" t="str">
            <v>FC</v>
          </cell>
          <cell r="T255">
            <v>147.80000000000001</v>
          </cell>
        </row>
        <row r="256">
          <cell r="A256" t="str">
            <v>DUTCH1_7_UNIT 1</v>
          </cell>
          <cell r="B256" t="str">
            <v>Sierra</v>
          </cell>
          <cell r="C256" t="str">
            <v>DUTCH FLAT 1 PH</v>
          </cell>
          <cell r="D256">
            <v>22</v>
          </cell>
          <cell r="E256">
            <v>22</v>
          </cell>
          <cell r="F256">
            <v>22</v>
          </cell>
          <cell r="G256">
            <v>22</v>
          </cell>
          <cell r="H256">
            <v>22</v>
          </cell>
          <cell r="I256">
            <v>22</v>
          </cell>
          <cell r="J256">
            <v>22</v>
          </cell>
          <cell r="K256">
            <v>22</v>
          </cell>
          <cell r="L256">
            <v>22</v>
          </cell>
          <cell r="M256">
            <v>22</v>
          </cell>
          <cell r="N256">
            <v>22</v>
          </cell>
          <cell r="O256">
            <v>22</v>
          </cell>
          <cell r="P256" t="str">
            <v>Y</v>
          </cell>
          <cell r="Q256" t="str">
            <v>North</v>
          </cell>
          <cell r="R256" t="str">
            <v>FC</v>
          </cell>
          <cell r="T256">
            <v>22</v>
          </cell>
        </row>
        <row r="257">
          <cell r="A257" t="str">
            <v>DUTCH2_7_UNIT 1</v>
          </cell>
          <cell r="B257" t="str">
            <v>Sierra</v>
          </cell>
          <cell r="C257" t="str">
            <v>DUTCH FLAT 2 PH</v>
          </cell>
          <cell r="D257">
            <v>26</v>
          </cell>
          <cell r="E257">
            <v>26</v>
          </cell>
          <cell r="F257">
            <v>26</v>
          </cell>
          <cell r="G257">
            <v>26</v>
          </cell>
          <cell r="H257">
            <v>26</v>
          </cell>
          <cell r="I257">
            <v>26</v>
          </cell>
          <cell r="J257">
            <v>26</v>
          </cell>
          <cell r="K257">
            <v>26</v>
          </cell>
          <cell r="L257">
            <v>26</v>
          </cell>
          <cell r="M257">
            <v>26</v>
          </cell>
          <cell r="N257">
            <v>26</v>
          </cell>
          <cell r="O257">
            <v>26</v>
          </cell>
          <cell r="P257" t="str">
            <v>Y</v>
          </cell>
          <cell r="Q257" t="str">
            <v>North</v>
          </cell>
          <cell r="R257" t="str">
            <v>FC</v>
          </cell>
          <cell r="T257">
            <v>26</v>
          </cell>
        </row>
        <row r="258">
          <cell r="A258" t="str">
            <v>DVLCYN_1_UNITS</v>
          </cell>
          <cell r="B258" t="str">
            <v>LA Basin</v>
          </cell>
          <cell r="C258" t="str">
            <v>DEVIL CANYON HYDRO UNITS 1-4 AGGREGATE</v>
          </cell>
          <cell r="D258">
            <v>189.19</v>
          </cell>
          <cell r="E258">
            <v>127.18</v>
          </cell>
          <cell r="F258">
            <v>234.97</v>
          </cell>
          <cell r="G258">
            <v>234.97</v>
          </cell>
          <cell r="H258">
            <v>234.97</v>
          </cell>
          <cell r="I258">
            <v>234.97</v>
          </cell>
          <cell r="J258">
            <v>234.97</v>
          </cell>
          <cell r="K258">
            <v>234.97</v>
          </cell>
          <cell r="L258">
            <v>234.97</v>
          </cell>
          <cell r="M258">
            <v>234.97</v>
          </cell>
          <cell r="N258">
            <v>234.97</v>
          </cell>
          <cell r="O258">
            <v>234.97</v>
          </cell>
          <cell r="P258" t="str">
            <v>Y</v>
          </cell>
          <cell r="Q258" t="str">
            <v>South</v>
          </cell>
          <cell r="R258" t="str">
            <v>FC</v>
          </cell>
          <cell r="T258">
            <v>234.97</v>
          </cell>
        </row>
        <row r="259">
          <cell r="A259" t="str">
            <v>EASTWD_7_UNIT</v>
          </cell>
          <cell r="B259" t="str">
            <v>Big Creek-Ventura</v>
          </cell>
          <cell r="C259" t="str">
            <v>EASTWOOD PUMP-GEN</v>
          </cell>
          <cell r="D259">
            <v>199</v>
          </cell>
          <cell r="E259">
            <v>199</v>
          </cell>
          <cell r="F259">
            <v>199</v>
          </cell>
          <cell r="G259">
            <v>199</v>
          </cell>
          <cell r="H259">
            <v>199</v>
          </cell>
          <cell r="I259">
            <v>199</v>
          </cell>
          <cell r="J259">
            <v>199</v>
          </cell>
          <cell r="K259">
            <v>199</v>
          </cell>
          <cell r="L259">
            <v>199</v>
          </cell>
          <cell r="M259">
            <v>199</v>
          </cell>
          <cell r="N259">
            <v>199</v>
          </cell>
          <cell r="O259">
            <v>199</v>
          </cell>
          <cell r="P259" t="str">
            <v>Y</v>
          </cell>
          <cell r="Q259" t="str">
            <v>South</v>
          </cell>
          <cell r="R259" t="str">
            <v>FC</v>
          </cell>
          <cell r="T259">
            <v>199</v>
          </cell>
        </row>
        <row r="260">
          <cell r="A260" t="str">
            <v>EDMONS_2_NSPIN</v>
          </cell>
          <cell r="B260" t="str">
            <v>Big Creek-Ventura</v>
          </cell>
          <cell r="C260" t="str">
            <v>EDMONS_2_NSPIN</v>
          </cell>
          <cell r="D260">
            <v>236</v>
          </cell>
          <cell r="E260">
            <v>236</v>
          </cell>
          <cell r="F260">
            <v>236</v>
          </cell>
          <cell r="G260">
            <v>236</v>
          </cell>
          <cell r="H260">
            <v>236</v>
          </cell>
          <cell r="I260">
            <v>236</v>
          </cell>
          <cell r="J260">
            <v>236</v>
          </cell>
          <cell r="K260">
            <v>236</v>
          </cell>
          <cell r="L260">
            <v>236</v>
          </cell>
          <cell r="M260">
            <v>236</v>
          </cell>
          <cell r="N260">
            <v>236</v>
          </cell>
          <cell r="O260">
            <v>236</v>
          </cell>
          <cell r="P260" t="str">
            <v>N</v>
          </cell>
          <cell r="Q260" t="str">
            <v>South</v>
          </cell>
          <cell r="R260" t="str">
            <v>FC</v>
          </cell>
          <cell r="T260">
            <v>236</v>
          </cell>
        </row>
        <row r="261">
          <cell r="A261" t="str">
            <v>EEKTMN_6_SOLAR1</v>
          </cell>
          <cell r="B261" t="str">
            <v>Fresno</v>
          </cell>
          <cell r="C261" t="str">
            <v>EE Kettleman Land</v>
          </cell>
          <cell r="D261" t="str">
            <v>-</v>
          </cell>
          <cell r="E261" t="str">
            <v>-</v>
          </cell>
          <cell r="F261" t="str">
            <v>-</v>
          </cell>
          <cell r="G261" t="str">
            <v>-</v>
          </cell>
          <cell r="H261" t="str">
            <v>-</v>
          </cell>
          <cell r="I261" t="str">
            <v>-</v>
          </cell>
          <cell r="J261" t="str">
            <v>-</v>
          </cell>
          <cell r="K261" t="str">
            <v>-</v>
          </cell>
          <cell r="L261" t="str">
            <v>-</v>
          </cell>
          <cell r="M261" t="str">
            <v>-</v>
          </cell>
          <cell r="N261" t="str">
            <v>-</v>
          </cell>
          <cell r="O261" t="str">
            <v>-</v>
          </cell>
          <cell r="P261" t="str">
            <v>N</v>
          </cell>
          <cell r="Q261" t="str">
            <v>North</v>
          </cell>
          <cell r="R261" t="str">
            <v>EO</v>
          </cell>
          <cell r="T261">
            <v>0</v>
          </cell>
        </row>
        <row r="262">
          <cell r="A262" t="str">
            <v>ELCAJN_6_LM6K</v>
          </cell>
          <cell r="B262" t="str">
            <v>San Diego-IV</v>
          </cell>
          <cell r="C262" t="str">
            <v>El Cajon Energy Center</v>
          </cell>
          <cell r="D262">
            <v>48.1</v>
          </cell>
          <cell r="E262">
            <v>48.1</v>
          </cell>
          <cell r="F262">
            <v>48.1</v>
          </cell>
          <cell r="G262">
            <v>48.1</v>
          </cell>
          <cell r="H262">
            <v>48.1</v>
          </cell>
          <cell r="I262">
            <v>48.1</v>
          </cell>
          <cell r="J262">
            <v>48.1</v>
          </cell>
          <cell r="K262">
            <v>48.1</v>
          </cell>
          <cell r="L262">
            <v>48.1</v>
          </cell>
          <cell r="M262">
            <v>48.1</v>
          </cell>
          <cell r="N262">
            <v>48.1</v>
          </cell>
          <cell r="O262">
            <v>48.1</v>
          </cell>
          <cell r="P262" t="str">
            <v>Y</v>
          </cell>
          <cell r="Q262" t="str">
            <v>South</v>
          </cell>
          <cell r="R262" t="str">
            <v>FC</v>
          </cell>
          <cell r="T262">
            <v>48.1</v>
          </cell>
        </row>
        <row r="263">
          <cell r="A263" t="str">
            <v>ELCAJN_6_UNITA1</v>
          </cell>
          <cell r="B263" t="str">
            <v>San Diego-IV</v>
          </cell>
          <cell r="C263" t="str">
            <v>Cuyamaca Peak Energy Plant</v>
          </cell>
          <cell r="D263">
            <v>45.42</v>
          </cell>
          <cell r="E263">
            <v>45.42</v>
          </cell>
          <cell r="F263">
            <v>45.42</v>
          </cell>
          <cell r="G263">
            <v>45.42</v>
          </cell>
          <cell r="H263">
            <v>45.42</v>
          </cell>
          <cell r="I263">
            <v>45.42</v>
          </cell>
          <cell r="J263">
            <v>45.42</v>
          </cell>
          <cell r="K263">
            <v>45.42</v>
          </cell>
          <cell r="L263">
            <v>45.42</v>
          </cell>
          <cell r="M263">
            <v>45.42</v>
          </cell>
          <cell r="N263">
            <v>45.42</v>
          </cell>
          <cell r="O263">
            <v>45.42</v>
          </cell>
          <cell r="P263" t="str">
            <v>Y</v>
          </cell>
          <cell r="Q263" t="str">
            <v>South</v>
          </cell>
          <cell r="R263" t="str">
            <v>FC</v>
          </cell>
          <cell r="T263">
            <v>45.42</v>
          </cell>
        </row>
        <row r="264">
          <cell r="A264" t="str">
            <v>ELCAJN_7_GT1</v>
          </cell>
          <cell r="B264" t="str">
            <v>San Diego-IV</v>
          </cell>
          <cell r="C264" t="str">
            <v>EL CAJON</v>
          </cell>
          <cell r="D264">
            <v>16</v>
          </cell>
          <cell r="E264">
            <v>16</v>
          </cell>
          <cell r="F264">
            <v>16</v>
          </cell>
          <cell r="G264">
            <v>16</v>
          </cell>
          <cell r="H264">
            <v>16</v>
          </cell>
          <cell r="I264">
            <v>16</v>
          </cell>
          <cell r="J264">
            <v>16</v>
          </cell>
          <cell r="K264">
            <v>16</v>
          </cell>
          <cell r="L264">
            <v>16</v>
          </cell>
          <cell r="M264">
            <v>16</v>
          </cell>
          <cell r="N264">
            <v>16</v>
          </cell>
          <cell r="O264">
            <v>16</v>
          </cell>
          <cell r="P264" t="str">
            <v>Y</v>
          </cell>
          <cell r="Q264" t="str">
            <v>South</v>
          </cell>
          <cell r="R264" t="str">
            <v>FC</v>
          </cell>
          <cell r="T264">
            <v>16</v>
          </cell>
        </row>
        <row r="265">
          <cell r="A265" t="str">
            <v>ELCAP_1_SOLAR</v>
          </cell>
          <cell r="B265" t="str">
            <v>Fresno</v>
          </cell>
          <cell r="C265" t="str">
            <v>2097 Helton</v>
          </cell>
          <cell r="D265">
            <v>0</v>
          </cell>
          <cell r="E265">
            <v>0.02</v>
          </cell>
          <cell r="F265">
            <v>0.1</v>
          </cell>
          <cell r="G265">
            <v>1.2</v>
          </cell>
          <cell r="H265">
            <v>1.28</v>
          </cell>
          <cell r="I265">
            <v>1.31</v>
          </cell>
          <cell r="J265">
            <v>1.28</v>
          </cell>
          <cell r="K265">
            <v>1.27</v>
          </cell>
          <cell r="L265">
            <v>0.77</v>
          </cell>
          <cell r="M265">
            <v>0.56999999999999995</v>
          </cell>
          <cell r="N265">
            <v>0</v>
          </cell>
          <cell r="O265">
            <v>0</v>
          </cell>
          <cell r="P265" t="str">
            <v>N</v>
          </cell>
          <cell r="Q265" t="str">
            <v>North</v>
          </cell>
          <cell r="R265" t="str">
            <v>ID</v>
          </cell>
          <cell r="S265" t="str">
            <v>15DGD: Gates No.2 500/230 kV Transformer, Ashlan-Gregg and Ashlan-Herndon 230 kV Line Reconductor, CCSF approved projects (C1&amp;2), Participation in SPS for Panoche-Dos Amigos Overload (C7) and possibly other</v>
          </cell>
          <cell r="T265">
            <v>1.31</v>
          </cell>
        </row>
        <row r="266">
          <cell r="A266" t="str">
            <v>ELDORO_7_UNIT 1</v>
          </cell>
          <cell r="B266" t="str">
            <v>Sierra</v>
          </cell>
          <cell r="C266" t="str">
            <v>El Dorado Unit 1</v>
          </cell>
          <cell r="D266">
            <v>11</v>
          </cell>
          <cell r="E266">
            <v>11</v>
          </cell>
          <cell r="F266">
            <v>11</v>
          </cell>
          <cell r="G266">
            <v>11</v>
          </cell>
          <cell r="H266">
            <v>11</v>
          </cell>
          <cell r="I266">
            <v>11</v>
          </cell>
          <cell r="J266">
            <v>11</v>
          </cell>
          <cell r="K266">
            <v>11</v>
          </cell>
          <cell r="L266">
            <v>11</v>
          </cell>
          <cell r="M266">
            <v>11</v>
          </cell>
          <cell r="N266">
            <v>11</v>
          </cell>
          <cell r="O266">
            <v>11</v>
          </cell>
          <cell r="P266" t="str">
            <v>Y</v>
          </cell>
          <cell r="Q266" t="str">
            <v>North</v>
          </cell>
          <cell r="R266" t="str">
            <v>FC</v>
          </cell>
          <cell r="T266">
            <v>11</v>
          </cell>
        </row>
        <row r="267">
          <cell r="A267" t="str">
            <v>ELDORO_7_UNIT 2</v>
          </cell>
          <cell r="B267" t="str">
            <v>Sierra</v>
          </cell>
          <cell r="C267" t="str">
            <v>El Dorado Unit 2</v>
          </cell>
          <cell r="D267">
            <v>11</v>
          </cell>
          <cell r="E267">
            <v>11</v>
          </cell>
          <cell r="F267">
            <v>11</v>
          </cell>
          <cell r="G267">
            <v>11</v>
          </cell>
          <cell r="H267">
            <v>11</v>
          </cell>
          <cell r="I267">
            <v>11</v>
          </cell>
          <cell r="J267">
            <v>11</v>
          </cell>
          <cell r="K267">
            <v>11</v>
          </cell>
          <cell r="L267">
            <v>11</v>
          </cell>
          <cell r="M267">
            <v>11</v>
          </cell>
          <cell r="N267">
            <v>11</v>
          </cell>
          <cell r="O267">
            <v>11</v>
          </cell>
          <cell r="P267" t="str">
            <v>Y</v>
          </cell>
          <cell r="Q267" t="str">
            <v>North</v>
          </cell>
          <cell r="R267" t="str">
            <v>FC</v>
          </cell>
          <cell r="T267">
            <v>11</v>
          </cell>
        </row>
        <row r="268">
          <cell r="A268" t="str">
            <v>ELECTR_7_PL1X3</v>
          </cell>
          <cell r="B268" t="str">
            <v>CAISO System</v>
          </cell>
          <cell r="C268" t="str">
            <v>ELECTRA PH UNIT 1 &amp; 2 AGGREGATE</v>
          </cell>
          <cell r="D268">
            <v>101.5</v>
          </cell>
          <cell r="E268">
            <v>101.5</v>
          </cell>
          <cell r="F268">
            <v>101.5</v>
          </cell>
          <cell r="G268">
            <v>101.5</v>
          </cell>
          <cell r="H268">
            <v>101.5</v>
          </cell>
          <cell r="I268">
            <v>101.5</v>
          </cell>
          <cell r="J268">
            <v>101.5</v>
          </cell>
          <cell r="K268">
            <v>101.5</v>
          </cell>
          <cell r="L268">
            <v>101.5</v>
          </cell>
          <cell r="M268">
            <v>101.5</v>
          </cell>
          <cell r="N268">
            <v>101.5</v>
          </cell>
          <cell r="O268">
            <v>101.5</v>
          </cell>
          <cell r="P268" t="str">
            <v>Y</v>
          </cell>
          <cell r="Q268" t="str">
            <v>North</v>
          </cell>
          <cell r="R268" t="str">
            <v>FC</v>
          </cell>
          <cell r="T268">
            <v>101.5</v>
          </cell>
        </row>
        <row r="269">
          <cell r="A269" t="str">
            <v>ELKCRK_6_STONYG</v>
          </cell>
          <cell r="B269" t="str">
            <v>CAISO System</v>
          </cell>
          <cell r="C269" t="str">
            <v>STONEY GORGE HYDRO AGGREGATE</v>
          </cell>
          <cell r="D269">
            <v>1.8</v>
          </cell>
          <cell r="E269">
            <v>2.4</v>
          </cell>
          <cell r="F269">
            <v>2.7</v>
          </cell>
          <cell r="G269">
            <v>2.2000000000000002</v>
          </cell>
          <cell r="H269">
            <v>1.6</v>
          </cell>
          <cell r="I269">
            <v>1.7</v>
          </cell>
          <cell r="J269">
            <v>2.2000000000000002</v>
          </cell>
          <cell r="K269">
            <v>2</v>
          </cell>
          <cell r="L269">
            <v>1.4</v>
          </cell>
          <cell r="M269">
            <v>0.4</v>
          </cell>
          <cell r="N269">
            <v>0.1</v>
          </cell>
          <cell r="O269">
            <v>0.9</v>
          </cell>
          <cell r="P269" t="str">
            <v>Y</v>
          </cell>
          <cell r="Q269" t="str">
            <v>North</v>
          </cell>
          <cell r="R269" t="str">
            <v>FC</v>
          </cell>
          <cell r="T269">
            <v>2.2000000000000002</v>
          </cell>
        </row>
        <row r="270">
          <cell r="A270" t="str">
            <v>ELKHIL_2_PL1X3</v>
          </cell>
          <cell r="B270" t="str">
            <v>CAISO System</v>
          </cell>
          <cell r="C270" t="str">
            <v>ELK HILLS COMBINED CYCLE (AGGREGATE)</v>
          </cell>
          <cell r="D270">
            <v>425</v>
          </cell>
          <cell r="E270">
            <v>425</v>
          </cell>
          <cell r="F270">
            <v>425</v>
          </cell>
          <cell r="G270">
            <v>425</v>
          </cell>
          <cell r="H270">
            <v>425</v>
          </cell>
          <cell r="I270">
            <v>425</v>
          </cell>
          <cell r="J270">
            <v>425</v>
          </cell>
          <cell r="K270">
            <v>425</v>
          </cell>
          <cell r="L270">
            <v>425</v>
          </cell>
          <cell r="M270">
            <v>425</v>
          </cell>
          <cell r="N270">
            <v>425</v>
          </cell>
          <cell r="O270">
            <v>425</v>
          </cell>
          <cell r="P270" t="str">
            <v>Y</v>
          </cell>
          <cell r="Q270" t="str">
            <v>North</v>
          </cell>
          <cell r="R270" t="str">
            <v>FC</v>
          </cell>
          <cell r="T270">
            <v>425</v>
          </cell>
        </row>
        <row r="271">
          <cell r="A271" t="str">
            <v>ELLIS_2_QF</v>
          </cell>
          <cell r="B271" t="str">
            <v>LA Basin</v>
          </cell>
          <cell r="C271" t="str">
            <v>ELLIS QFS</v>
          </cell>
          <cell r="D271">
            <v>0</v>
          </cell>
          <cell r="E271">
            <v>0</v>
          </cell>
          <cell r="F271">
            <v>0</v>
          </cell>
          <cell r="G271">
            <v>0</v>
          </cell>
          <cell r="H271">
            <v>0.03</v>
          </cell>
          <cell r="I271">
            <v>0</v>
          </cell>
          <cell r="J271">
            <v>0</v>
          </cell>
          <cell r="K271">
            <v>0.01</v>
          </cell>
          <cell r="L271">
            <v>0</v>
          </cell>
          <cell r="M271">
            <v>0</v>
          </cell>
          <cell r="N271">
            <v>0</v>
          </cell>
          <cell r="O271">
            <v>0</v>
          </cell>
          <cell r="P271" t="str">
            <v>N</v>
          </cell>
          <cell r="Q271" t="str">
            <v>South</v>
          </cell>
          <cell r="R271" t="str">
            <v>FC</v>
          </cell>
          <cell r="T271">
            <v>0.01</v>
          </cell>
        </row>
        <row r="272">
          <cell r="A272" t="str">
            <v>ELNIDP_6_BIOMAS</v>
          </cell>
          <cell r="B272" t="str">
            <v>Fresno</v>
          </cell>
          <cell r="C272" t="str">
            <v>El Nido Biomass to Energy</v>
          </cell>
          <cell r="D272">
            <v>8.1</v>
          </cell>
          <cell r="E272">
            <v>7.73</v>
          </cell>
          <cell r="F272">
            <v>7.56</v>
          </cell>
          <cell r="G272">
            <v>6.94</v>
          </cell>
          <cell r="H272">
            <v>3.97</v>
          </cell>
          <cell r="I272">
            <v>7.46</v>
          </cell>
          <cell r="J272">
            <v>7.22</v>
          </cell>
          <cell r="K272">
            <v>7.22</v>
          </cell>
          <cell r="L272">
            <v>6.88</v>
          </cell>
          <cell r="M272">
            <v>6.39</v>
          </cell>
          <cell r="N272">
            <v>5.48</v>
          </cell>
          <cell r="O272">
            <v>6.23</v>
          </cell>
          <cell r="P272" t="str">
            <v>N</v>
          </cell>
          <cell r="Q272" t="str">
            <v>North</v>
          </cell>
          <cell r="R272" t="str">
            <v>FC</v>
          </cell>
          <cell r="T272">
            <v>7.46</v>
          </cell>
        </row>
        <row r="273">
          <cell r="A273" t="str">
            <v>ELSEGN_2_UN1011</v>
          </cell>
          <cell r="B273" t="str">
            <v>LA Basin</v>
          </cell>
          <cell r="C273" t="str">
            <v>El Segundo Energy Center 5/6</v>
          </cell>
          <cell r="D273">
            <v>263</v>
          </cell>
          <cell r="E273">
            <v>263</v>
          </cell>
          <cell r="F273">
            <v>263</v>
          </cell>
          <cell r="G273">
            <v>263</v>
          </cell>
          <cell r="H273">
            <v>263</v>
          </cell>
          <cell r="I273">
            <v>263</v>
          </cell>
          <cell r="J273">
            <v>263</v>
          </cell>
          <cell r="K273">
            <v>263</v>
          </cell>
          <cell r="L273">
            <v>263</v>
          </cell>
          <cell r="M273">
            <v>263</v>
          </cell>
          <cell r="N273">
            <v>263</v>
          </cell>
          <cell r="O273">
            <v>263</v>
          </cell>
          <cell r="P273" t="str">
            <v>Y</v>
          </cell>
          <cell r="Q273" t="str">
            <v>South</v>
          </cell>
          <cell r="R273" t="str">
            <v>FC</v>
          </cell>
          <cell r="T273">
            <v>263</v>
          </cell>
        </row>
        <row r="274">
          <cell r="A274" t="str">
            <v>ELSEGN_2_UN2021</v>
          </cell>
          <cell r="B274" t="str">
            <v>LA Basin</v>
          </cell>
          <cell r="C274" t="str">
            <v>El Segundo Energy Center 7/8</v>
          </cell>
          <cell r="D274">
            <v>263.68</v>
          </cell>
          <cell r="E274">
            <v>263.68</v>
          </cell>
          <cell r="F274">
            <v>263.68</v>
          </cell>
          <cell r="G274">
            <v>263.68</v>
          </cell>
          <cell r="H274">
            <v>263.68</v>
          </cell>
          <cell r="I274">
            <v>263.68</v>
          </cell>
          <cell r="J274">
            <v>263.68</v>
          </cell>
          <cell r="K274">
            <v>263.68</v>
          </cell>
          <cell r="L274">
            <v>263.68</v>
          </cell>
          <cell r="M274">
            <v>263.68</v>
          </cell>
          <cell r="N274">
            <v>263.68</v>
          </cell>
          <cell r="O274">
            <v>263.68</v>
          </cell>
          <cell r="P274" t="str">
            <v>Y</v>
          </cell>
          <cell r="Q274" t="str">
            <v>South</v>
          </cell>
          <cell r="R274" t="str">
            <v>FC</v>
          </cell>
          <cell r="T274">
            <v>263.68</v>
          </cell>
        </row>
        <row r="275">
          <cell r="A275" t="str">
            <v>ENCINA_7_EA1</v>
          </cell>
          <cell r="B275" t="str">
            <v>San Diego-IV</v>
          </cell>
          <cell r="C275" t="str">
            <v>ENCINA UNIT 1</v>
          </cell>
          <cell r="D275">
            <v>106</v>
          </cell>
          <cell r="E275">
            <v>106</v>
          </cell>
          <cell r="F275">
            <v>106</v>
          </cell>
          <cell r="G275">
            <v>106</v>
          </cell>
          <cell r="H275">
            <v>106</v>
          </cell>
          <cell r="I275">
            <v>106</v>
          </cell>
          <cell r="J275">
            <v>106</v>
          </cell>
          <cell r="K275">
            <v>106</v>
          </cell>
          <cell r="L275">
            <v>106</v>
          </cell>
          <cell r="M275">
            <v>106</v>
          </cell>
          <cell r="N275">
            <v>106</v>
          </cell>
          <cell r="O275">
            <v>106</v>
          </cell>
          <cell r="P275" t="str">
            <v>Y</v>
          </cell>
          <cell r="Q275" t="str">
            <v>South</v>
          </cell>
          <cell r="R275" t="str">
            <v>FC</v>
          </cell>
          <cell r="T275">
            <v>106</v>
          </cell>
        </row>
        <row r="276">
          <cell r="A276" t="str">
            <v>ENCINA_7_EA2</v>
          </cell>
          <cell r="B276" t="str">
            <v>San Diego-IV</v>
          </cell>
          <cell r="C276" t="str">
            <v>ENCINA UNIT 2</v>
          </cell>
          <cell r="D276">
            <v>104</v>
          </cell>
          <cell r="E276">
            <v>104</v>
          </cell>
          <cell r="F276">
            <v>104</v>
          </cell>
          <cell r="G276">
            <v>104</v>
          </cell>
          <cell r="H276">
            <v>104</v>
          </cell>
          <cell r="I276">
            <v>104</v>
          </cell>
          <cell r="J276">
            <v>104</v>
          </cell>
          <cell r="K276">
            <v>104</v>
          </cell>
          <cell r="L276">
            <v>104</v>
          </cell>
          <cell r="M276">
            <v>104</v>
          </cell>
          <cell r="N276">
            <v>104</v>
          </cell>
          <cell r="O276">
            <v>104</v>
          </cell>
          <cell r="P276" t="str">
            <v>Y</v>
          </cell>
          <cell r="Q276" t="str">
            <v>South</v>
          </cell>
          <cell r="R276" t="str">
            <v>FC</v>
          </cell>
          <cell r="T276">
            <v>104</v>
          </cell>
        </row>
        <row r="277">
          <cell r="A277" t="str">
            <v>ENCINA_7_EA3</v>
          </cell>
          <cell r="B277" t="str">
            <v>San Diego-IV</v>
          </cell>
          <cell r="C277" t="str">
            <v>ENCINA UNIT 3</v>
          </cell>
          <cell r="D277">
            <v>110</v>
          </cell>
          <cell r="E277">
            <v>110</v>
          </cell>
          <cell r="F277">
            <v>110</v>
          </cell>
          <cell r="G277">
            <v>110</v>
          </cell>
          <cell r="H277">
            <v>110</v>
          </cell>
          <cell r="I277">
            <v>110</v>
          </cell>
          <cell r="J277">
            <v>110</v>
          </cell>
          <cell r="K277">
            <v>110</v>
          </cell>
          <cell r="L277">
            <v>110</v>
          </cell>
          <cell r="M277">
            <v>110</v>
          </cell>
          <cell r="N277">
            <v>110</v>
          </cell>
          <cell r="O277">
            <v>110</v>
          </cell>
          <cell r="P277" t="str">
            <v>Y</v>
          </cell>
          <cell r="Q277" t="str">
            <v>South</v>
          </cell>
          <cell r="R277" t="str">
            <v>FC</v>
          </cell>
          <cell r="T277">
            <v>110</v>
          </cell>
        </row>
        <row r="278">
          <cell r="A278" t="str">
            <v>ENCINA_7_EA4</v>
          </cell>
          <cell r="B278" t="str">
            <v>San Diego-IV</v>
          </cell>
          <cell r="C278" t="str">
            <v>ENCINA UNIT 4</v>
          </cell>
          <cell r="D278">
            <v>300</v>
          </cell>
          <cell r="E278">
            <v>300</v>
          </cell>
          <cell r="F278">
            <v>300</v>
          </cell>
          <cell r="G278">
            <v>300</v>
          </cell>
          <cell r="H278">
            <v>300</v>
          </cell>
          <cell r="I278">
            <v>300</v>
          </cell>
          <cell r="J278">
            <v>300</v>
          </cell>
          <cell r="K278">
            <v>300</v>
          </cell>
          <cell r="L278">
            <v>300</v>
          </cell>
          <cell r="M278">
            <v>300</v>
          </cell>
          <cell r="N278">
            <v>300</v>
          </cell>
          <cell r="O278">
            <v>300</v>
          </cell>
          <cell r="P278" t="str">
            <v>Y</v>
          </cell>
          <cell r="Q278" t="str">
            <v>South</v>
          </cell>
          <cell r="R278" t="str">
            <v>FC</v>
          </cell>
          <cell r="T278">
            <v>300</v>
          </cell>
        </row>
        <row r="279">
          <cell r="A279" t="str">
            <v>ENCINA_7_EA5</v>
          </cell>
          <cell r="B279" t="str">
            <v>San Diego-IV</v>
          </cell>
          <cell r="C279" t="str">
            <v>ENCINA UNIT 5</v>
          </cell>
          <cell r="D279">
            <v>330</v>
          </cell>
          <cell r="E279">
            <v>330</v>
          </cell>
          <cell r="F279">
            <v>330</v>
          </cell>
          <cell r="G279">
            <v>330</v>
          </cell>
          <cell r="H279">
            <v>330</v>
          </cell>
          <cell r="I279">
            <v>330</v>
          </cell>
          <cell r="J279">
            <v>330</v>
          </cell>
          <cell r="K279">
            <v>330</v>
          </cell>
          <cell r="L279">
            <v>330</v>
          </cell>
          <cell r="M279">
            <v>330</v>
          </cell>
          <cell r="N279">
            <v>330</v>
          </cell>
          <cell r="O279">
            <v>330</v>
          </cell>
          <cell r="P279" t="str">
            <v>Y</v>
          </cell>
          <cell r="Q279" t="str">
            <v>South</v>
          </cell>
          <cell r="R279" t="str">
            <v>FC</v>
          </cell>
          <cell r="T279">
            <v>330</v>
          </cell>
        </row>
        <row r="280">
          <cell r="A280" t="str">
            <v>ENCINA_7_GT1</v>
          </cell>
          <cell r="B280" t="str">
            <v>San Diego-IV</v>
          </cell>
          <cell r="C280" t="str">
            <v>ENCINA GAS TURBINE UNIT 1</v>
          </cell>
          <cell r="D280">
            <v>14.5</v>
          </cell>
          <cell r="E280">
            <v>14.5</v>
          </cell>
          <cell r="F280">
            <v>14.5</v>
          </cell>
          <cell r="G280">
            <v>14.5</v>
          </cell>
          <cell r="H280">
            <v>14.5</v>
          </cell>
          <cell r="I280">
            <v>14.5</v>
          </cell>
          <cell r="J280">
            <v>14.5</v>
          </cell>
          <cell r="K280">
            <v>14.5</v>
          </cell>
          <cell r="L280">
            <v>14.5</v>
          </cell>
          <cell r="M280">
            <v>14.5</v>
          </cell>
          <cell r="N280">
            <v>14.5</v>
          </cell>
          <cell r="O280">
            <v>14.5</v>
          </cell>
          <cell r="P280" t="str">
            <v>Y</v>
          </cell>
          <cell r="Q280" t="str">
            <v>South</v>
          </cell>
          <cell r="R280" t="str">
            <v>FC</v>
          </cell>
          <cell r="T280">
            <v>14.5</v>
          </cell>
        </row>
        <row r="281">
          <cell r="A281" t="str">
            <v>ENERSJ_2_WIND</v>
          </cell>
          <cell r="B281" t="str">
            <v>San Diego-IV</v>
          </cell>
          <cell r="C281" t="str">
            <v>ESJ Wind Energy</v>
          </cell>
          <cell r="D281">
            <v>3.76</v>
          </cell>
          <cell r="E281">
            <v>16.91</v>
          </cell>
          <cell r="F281">
            <v>25.47</v>
          </cell>
          <cell r="G281">
            <v>30.84</v>
          </cell>
          <cell r="H281">
            <v>41.52</v>
          </cell>
          <cell r="I281">
            <v>33.64</v>
          </cell>
          <cell r="J281">
            <v>26.95</v>
          </cell>
          <cell r="K281">
            <v>23.33</v>
          </cell>
          <cell r="L281">
            <v>16.48</v>
          </cell>
          <cell r="M281">
            <v>10.66</v>
          </cell>
          <cell r="N281">
            <v>13.76</v>
          </cell>
          <cell r="O281">
            <v>11.42</v>
          </cell>
          <cell r="P281" t="str">
            <v>N</v>
          </cell>
          <cell r="Q281" t="str">
            <v>South</v>
          </cell>
          <cell r="R281" t="str">
            <v>FC</v>
          </cell>
          <cell r="T281">
            <v>33.64</v>
          </cell>
        </row>
        <row r="282">
          <cell r="A282" t="str">
            <v>ENWIND_2_WIND1</v>
          </cell>
          <cell r="B282" t="str">
            <v>CAISO System</v>
          </cell>
          <cell r="C282" t="str">
            <v>Cameron Ridge</v>
          </cell>
          <cell r="D282">
            <v>1.1399999999999999</v>
          </cell>
          <cell r="E282">
            <v>5.54</v>
          </cell>
          <cell r="F282">
            <v>6.99</v>
          </cell>
          <cell r="G282">
            <v>7.62</v>
          </cell>
          <cell r="H282">
            <v>12.85</v>
          </cell>
          <cell r="I282">
            <v>11.28</v>
          </cell>
          <cell r="J282">
            <v>7.53</v>
          </cell>
          <cell r="K282">
            <v>7.72</v>
          </cell>
          <cell r="L282">
            <v>5.05</v>
          </cell>
          <cell r="M282">
            <v>3.17</v>
          </cell>
          <cell r="N282">
            <v>2.44</v>
          </cell>
          <cell r="O282">
            <v>3.49</v>
          </cell>
          <cell r="P282" t="str">
            <v>N</v>
          </cell>
          <cell r="Q282" t="str">
            <v>South</v>
          </cell>
          <cell r="R282" t="str">
            <v>FC</v>
          </cell>
          <cell r="T282">
            <v>11.28</v>
          </cell>
        </row>
        <row r="283">
          <cell r="A283" t="str">
            <v>ENWIND_2_WIND2</v>
          </cell>
          <cell r="B283" t="str">
            <v>CAISO System</v>
          </cell>
          <cell r="C283" t="str">
            <v>Ridgetop I</v>
          </cell>
          <cell r="D283">
            <v>1.57</v>
          </cell>
          <cell r="E283">
            <v>7.09</v>
          </cell>
          <cell r="F283">
            <v>10.67</v>
          </cell>
          <cell r="G283">
            <v>9.74</v>
          </cell>
          <cell r="H283">
            <v>17.63</v>
          </cell>
          <cell r="I283">
            <v>14.22</v>
          </cell>
          <cell r="J283">
            <v>9.52</v>
          </cell>
          <cell r="K283">
            <v>9.93</v>
          </cell>
          <cell r="L283">
            <v>6.12</v>
          </cell>
          <cell r="M283">
            <v>3.62</v>
          </cell>
          <cell r="N283">
            <v>2.52</v>
          </cell>
          <cell r="O283">
            <v>4.42</v>
          </cell>
          <cell r="P283" t="str">
            <v>N</v>
          </cell>
          <cell r="Q283" t="str">
            <v>South</v>
          </cell>
          <cell r="R283" t="str">
            <v>FC</v>
          </cell>
          <cell r="T283">
            <v>14.22</v>
          </cell>
        </row>
        <row r="284">
          <cell r="A284" t="str">
            <v>ESCNDO_6_PL1X2</v>
          </cell>
          <cell r="B284" t="str">
            <v>San Diego-IV</v>
          </cell>
          <cell r="C284" t="str">
            <v>MMC Escondido Aggregate</v>
          </cell>
          <cell r="D284">
            <v>48.71</v>
          </cell>
          <cell r="E284">
            <v>48.71</v>
          </cell>
          <cell r="F284">
            <v>48.71</v>
          </cell>
          <cell r="G284">
            <v>48.71</v>
          </cell>
          <cell r="H284">
            <v>48.71</v>
          </cell>
          <cell r="I284">
            <v>48.71</v>
          </cell>
          <cell r="J284">
            <v>48.71</v>
          </cell>
          <cell r="K284">
            <v>48.71</v>
          </cell>
          <cell r="L284">
            <v>48.71</v>
          </cell>
          <cell r="M284">
            <v>48.71</v>
          </cell>
          <cell r="N284">
            <v>48.71</v>
          </cell>
          <cell r="O284">
            <v>48.71</v>
          </cell>
          <cell r="P284" t="str">
            <v>Y</v>
          </cell>
          <cell r="Q284" t="str">
            <v>South</v>
          </cell>
          <cell r="R284" t="str">
            <v>FC</v>
          </cell>
          <cell r="T284">
            <v>48.71</v>
          </cell>
        </row>
        <row r="285">
          <cell r="A285" t="str">
            <v>ESCNDO_6_UNITB1</v>
          </cell>
          <cell r="B285" t="str">
            <v>San Diego-IV</v>
          </cell>
          <cell r="C285" t="str">
            <v>CalPeak Power Enterprise Unit 1</v>
          </cell>
          <cell r="D285">
            <v>48</v>
          </cell>
          <cell r="E285">
            <v>48</v>
          </cell>
          <cell r="F285">
            <v>48</v>
          </cell>
          <cell r="G285">
            <v>48</v>
          </cell>
          <cell r="H285">
            <v>48</v>
          </cell>
          <cell r="I285">
            <v>48</v>
          </cell>
          <cell r="J285">
            <v>48</v>
          </cell>
          <cell r="K285">
            <v>48</v>
          </cell>
          <cell r="L285">
            <v>48</v>
          </cell>
          <cell r="M285">
            <v>48</v>
          </cell>
          <cell r="N285">
            <v>48</v>
          </cell>
          <cell r="O285">
            <v>48</v>
          </cell>
          <cell r="P285" t="str">
            <v>Y</v>
          </cell>
          <cell r="Q285" t="str">
            <v>South</v>
          </cell>
          <cell r="R285" t="str">
            <v>FC</v>
          </cell>
          <cell r="T285">
            <v>48</v>
          </cell>
        </row>
        <row r="286">
          <cell r="A286" t="str">
            <v>ESCO_6_GLMQF</v>
          </cell>
          <cell r="B286" t="str">
            <v>San Diego-IV</v>
          </cell>
          <cell r="C286" t="str">
            <v>Goal Line Cogen</v>
          </cell>
          <cell r="D286">
            <v>36.58</v>
          </cell>
          <cell r="E286">
            <v>29.85</v>
          </cell>
          <cell r="F286">
            <v>29.08</v>
          </cell>
          <cell r="G286">
            <v>29.88</v>
          </cell>
          <cell r="H286">
            <v>34.71</v>
          </cell>
          <cell r="I286">
            <v>35.479999999999997</v>
          </cell>
          <cell r="J286">
            <v>33.33</v>
          </cell>
          <cell r="K286">
            <v>36.409999999999997</v>
          </cell>
          <cell r="L286">
            <v>34.79</v>
          </cell>
          <cell r="M286">
            <v>20.350000000000001</v>
          </cell>
          <cell r="N286">
            <v>13.58</v>
          </cell>
          <cell r="O286">
            <v>27.91</v>
          </cell>
          <cell r="P286" t="str">
            <v>Y</v>
          </cell>
          <cell r="Q286" t="str">
            <v>South</v>
          </cell>
          <cell r="R286" t="str">
            <v>FC</v>
          </cell>
          <cell r="T286">
            <v>36.409999999999997</v>
          </cell>
        </row>
        <row r="287">
          <cell r="A287" t="str">
            <v>ESQUON_6_LNDFIL</v>
          </cell>
          <cell r="B287" t="str">
            <v>CAISO System</v>
          </cell>
          <cell r="C287" t="str">
            <v>Neal Road Landfill Generating Facility</v>
          </cell>
          <cell r="D287" t="str">
            <v>-</v>
          </cell>
          <cell r="E287" t="str">
            <v>-</v>
          </cell>
          <cell r="F287" t="str">
            <v>-</v>
          </cell>
          <cell r="G287" t="str">
            <v>-</v>
          </cell>
          <cell r="H287" t="str">
            <v>-</v>
          </cell>
          <cell r="I287" t="str">
            <v>-</v>
          </cell>
          <cell r="J287" t="str">
            <v>-</v>
          </cell>
          <cell r="K287" t="str">
            <v>-</v>
          </cell>
          <cell r="L287" t="str">
            <v>-</v>
          </cell>
          <cell r="M287" t="str">
            <v>-</v>
          </cell>
          <cell r="N287" t="str">
            <v>-</v>
          </cell>
          <cell r="O287" t="str">
            <v>-</v>
          </cell>
          <cell r="P287" t="str">
            <v>N</v>
          </cell>
          <cell r="Q287" t="str">
            <v>North</v>
          </cell>
          <cell r="R287" t="str">
            <v>EO</v>
          </cell>
          <cell r="T287">
            <v>0</v>
          </cell>
        </row>
        <row r="288">
          <cell r="A288" t="str">
            <v>ETIWND_2_CHMPNE</v>
          </cell>
          <cell r="B288" t="str">
            <v>LA Basin</v>
          </cell>
          <cell r="C288" t="str">
            <v>Champagne</v>
          </cell>
          <cell r="D288" t="str">
            <v>-</v>
          </cell>
          <cell r="E288" t="str">
            <v>-</v>
          </cell>
          <cell r="F288" t="str">
            <v>-</v>
          </cell>
          <cell r="G288" t="str">
            <v>-</v>
          </cell>
          <cell r="H288" t="str">
            <v>-</v>
          </cell>
          <cell r="I288" t="str">
            <v>-</v>
          </cell>
          <cell r="J288" t="str">
            <v>-</v>
          </cell>
          <cell r="K288" t="str">
            <v>-</v>
          </cell>
          <cell r="L288" t="str">
            <v>-</v>
          </cell>
          <cell r="M288" t="str">
            <v>-</v>
          </cell>
          <cell r="N288" t="str">
            <v>-</v>
          </cell>
          <cell r="O288" t="str">
            <v>-</v>
          </cell>
          <cell r="P288" t="str">
            <v>N</v>
          </cell>
          <cell r="Q288" t="str">
            <v>South</v>
          </cell>
          <cell r="R288" t="str">
            <v>EO</v>
          </cell>
          <cell r="T288">
            <v>0</v>
          </cell>
        </row>
        <row r="289">
          <cell r="A289" t="str">
            <v>ETIWND_2_FONTNA</v>
          </cell>
          <cell r="B289" t="str">
            <v>LA Basin</v>
          </cell>
          <cell r="C289" t="str">
            <v>FONTANALYTLE CREEK POWERHOUSE P</v>
          </cell>
          <cell r="D289">
            <v>0.52</v>
          </cell>
          <cell r="E289">
            <v>0.57999999999999996</v>
          </cell>
          <cell r="F289">
            <v>0.54</v>
          </cell>
          <cell r="G289">
            <v>0.5</v>
          </cell>
          <cell r="H289">
            <v>0.38</v>
          </cell>
          <cell r="I289">
            <v>0.21</v>
          </cell>
          <cell r="J289">
            <v>0.16</v>
          </cell>
          <cell r="K289">
            <v>0.21</v>
          </cell>
          <cell r="L289">
            <v>0.2</v>
          </cell>
          <cell r="M289">
            <v>0.17</v>
          </cell>
          <cell r="N289">
            <v>0.28999999999999998</v>
          </cell>
          <cell r="O289">
            <v>0.33</v>
          </cell>
          <cell r="P289" t="str">
            <v>N</v>
          </cell>
          <cell r="Q289" t="str">
            <v>South</v>
          </cell>
          <cell r="R289" t="str">
            <v>FC</v>
          </cell>
          <cell r="T289">
            <v>0.21</v>
          </cell>
        </row>
        <row r="290">
          <cell r="A290" t="str">
            <v>ETIWND_2_RTS010</v>
          </cell>
          <cell r="B290" t="str">
            <v>LA Basin</v>
          </cell>
          <cell r="C290" t="str">
            <v>SPVP010 Fontana RT Solar</v>
          </cell>
          <cell r="D290">
            <v>0</v>
          </cell>
          <cell r="E290">
            <v>0.01</v>
          </cell>
          <cell r="F290">
            <v>7.0000000000000007E-2</v>
          </cell>
          <cell r="G290">
            <v>0.78</v>
          </cell>
          <cell r="H290">
            <v>0.82</v>
          </cell>
          <cell r="I290">
            <v>1.04</v>
          </cell>
          <cell r="J290">
            <v>0.88</v>
          </cell>
          <cell r="K290">
            <v>0.86</v>
          </cell>
          <cell r="L290">
            <v>0.45</v>
          </cell>
          <cell r="M290">
            <v>0.56999999999999995</v>
          </cell>
          <cell r="N290">
            <v>0</v>
          </cell>
          <cell r="O290">
            <v>0</v>
          </cell>
          <cell r="P290" t="str">
            <v>N</v>
          </cell>
          <cell r="Q290" t="str">
            <v>South</v>
          </cell>
          <cell r="R290" t="str">
            <v>FC</v>
          </cell>
          <cell r="T290">
            <v>1.04</v>
          </cell>
        </row>
        <row r="291">
          <cell r="A291" t="str">
            <v>ETIWND_2_RTS015</v>
          </cell>
          <cell r="B291" t="str">
            <v>LA Basin</v>
          </cell>
          <cell r="C291" t="str">
            <v>SPVP015</v>
          </cell>
          <cell r="D291">
            <v>0</v>
          </cell>
          <cell r="E291">
            <v>0.03</v>
          </cell>
          <cell r="F291">
            <v>0.13</v>
          </cell>
          <cell r="G291">
            <v>2.0299999999999998</v>
          </cell>
          <cell r="H291">
            <v>1.98</v>
          </cell>
          <cell r="I291">
            <v>1.95</v>
          </cell>
          <cell r="J291">
            <v>1.61</v>
          </cell>
          <cell r="K291">
            <v>1.03</v>
          </cell>
          <cell r="L291">
            <v>0.92</v>
          </cell>
          <cell r="M291">
            <v>0.37</v>
          </cell>
          <cell r="N291">
            <v>0</v>
          </cell>
          <cell r="O291">
            <v>0</v>
          </cell>
          <cell r="P291" t="str">
            <v>N</v>
          </cell>
          <cell r="Q291" t="str">
            <v>South</v>
          </cell>
          <cell r="R291" t="str">
            <v>FC</v>
          </cell>
          <cell r="T291">
            <v>1.95</v>
          </cell>
        </row>
        <row r="292">
          <cell r="A292" t="str">
            <v>ETIWND_2_RTS017</v>
          </cell>
          <cell r="B292" t="str">
            <v>LA Basin</v>
          </cell>
          <cell r="C292" t="str">
            <v>SPVP017</v>
          </cell>
          <cell r="D292">
            <v>0.04</v>
          </cell>
          <cell r="E292">
            <v>0.02</v>
          </cell>
          <cell r="F292">
            <v>0.09</v>
          </cell>
          <cell r="G292">
            <v>1</v>
          </cell>
          <cell r="H292">
            <v>1.77</v>
          </cell>
          <cell r="I292">
            <v>1.45</v>
          </cell>
          <cell r="J292">
            <v>1.41</v>
          </cell>
          <cell r="K292">
            <v>1.41</v>
          </cell>
          <cell r="L292">
            <v>0.62</v>
          </cell>
          <cell r="M292">
            <v>0.7</v>
          </cell>
          <cell r="N292">
            <v>0.55000000000000004</v>
          </cell>
          <cell r="O292">
            <v>0</v>
          </cell>
          <cell r="P292" t="str">
            <v>N</v>
          </cell>
          <cell r="Q292" t="str">
            <v>South</v>
          </cell>
          <cell r="R292" t="str">
            <v>FC</v>
          </cell>
          <cell r="T292">
            <v>1.45</v>
          </cell>
        </row>
        <row r="293">
          <cell r="A293" t="str">
            <v>ETIWND_2_RTS018</v>
          </cell>
          <cell r="B293" t="str">
            <v>LA Basin</v>
          </cell>
          <cell r="C293" t="str">
            <v>SPVP018 Fontana RT Solar</v>
          </cell>
          <cell r="D293">
            <v>0</v>
          </cell>
          <cell r="E293">
            <v>0.01</v>
          </cell>
          <cell r="F293">
            <v>0.06</v>
          </cell>
          <cell r="G293">
            <v>0.82</v>
          </cell>
          <cell r="H293">
            <v>0.81</v>
          </cell>
          <cell r="I293">
            <v>0.81</v>
          </cell>
          <cell r="J293">
            <v>0.7</v>
          </cell>
          <cell r="K293">
            <v>0.57999999999999996</v>
          </cell>
          <cell r="L293">
            <v>0.44</v>
          </cell>
          <cell r="M293">
            <v>0.5</v>
          </cell>
          <cell r="N293">
            <v>0</v>
          </cell>
          <cell r="O293">
            <v>0</v>
          </cell>
          <cell r="P293" t="str">
            <v>N</v>
          </cell>
          <cell r="Q293" t="str">
            <v>South</v>
          </cell>
          <cell r="R293" t="str">
            <v>FC</v>
          </cell>
          <cell r="T293">
            <v>0.81</v>
          </cell>
        </row>
        <row r="294">
          <cell r="A294" t="str">
            <v>ETIWND_2_RTS023</v>
          </cell>
          <cell r="B294" t="str">
            <v>LA Basin</v>
          </cell>
          <cell r="C294" t="str">
            <v>SPVP023 Fontana RT Solar</v>
          </cell>
          <cell r="D294">
            <v>0</v>
          </cell>
          <cell r="E294">
            <v>0</v>
          </cell>
          <cell r="F294">
            <v>0.02</v>
          </cell>
          <cell r="G294">
            <v>0.13</v>
          </cell>
          <cell r="H294">
            <v>1.61</v>
          </cell>
          <cell r="I294">
            <v>1.66</v>
          </cell>
          <cell r="J294">
            <v>1.81</v>
          </cell>
          <cell r="K294">
            <v>1.43</v>
          </cell>
          <cell r="L294">
            <v>1.03</v>
          </cell>
          <cell r="M294">
            <v>0.92</v>
          </cell>
          <cell r="N294">
            <v>1</v>
          </cell>
          <cell r="O294">
            <v>0</v>
          </cell>
          <cell r="P294" t="str">
            <v>N</v>
          </cell>
          <cell r="Q294" t="str">
            <v>South</v>
          </cell>
          <cell r="R294" t="str">
            <v>FC</v>
          </cell>
          <cell r="T294">
            <v>1.81</v>
          </cell>
        </row>
        <row r="295">
          <cell r="A295" t="str">
            <v>ETIWND_2_RTS026</v>
          </cell>
          <cell r="B295" t="str">
            <v>LA Basin</v>
          </cell>
          <cell r="C295" t="str">
            <v>SPVP026</v>
          </cell>
          <cell r="D295">
            <v>0.02</v>
          </cell>
          <cell r="E295">
            <v>0.09</v>
          </cell>
          <cell r="F295">
            <v>0.41</v>
          </cell>
          <cell r="G295">
            <v>4.79</v>
          </cell>
          <cell r="H295">
            <v>4.53</v>
          </cell>
          <cell r="I295">
            <v>4.76</v>
          </cell>
          <cell r="J295">
            <v>4.5199999999999996</v>
          </cell>
          <cell r="K295">
            <v>4.82</v>
          </cell>
          <cell r="L295">
            <v>4.5</v>
          </cell>
          <cell r="M295">
            <v>3.45</v>
          </cell>
          <cell r="N295">
            <v>0.01</v>
          </cell>
          <cell r="O295">
            <v>0.01</v>
          </cell>
          <cell r="P295" t="str">
            <v>N</v>
          </cell>
          <cell r="Q295" t="str">
            <v>South</v>
          </cell>
          <cell r="R295" t="str">
            <v>FC</v>
          </cell>
          <cell r="T295">
            <v>4.82</v>
          </cell>
        </row>
        <row r="296">
          <cell r="A296" t="str">
            <v>ETIWND_2_RTS027</v>
          </cell>
          <cell r="B296" t="str">
            <v>LA Basin</v>
          </cell>
          <cell r="C296" t="str">
            <v>SPVP027</v>
          </cell>
          <cell r="D296">
            <v>0.03</v>
          </cell>
          <cell r="E296">
            <v>0.12</v>
          </cell>
          <cell r="F296">
            <v>0.26</v>
          </cell>
          <cell r="G296">
            <v>1.39</v>
          </cell>
          <cell r="H296">
            <v>1.35</v>
          </cell>
          <cell r="I296">
            <v>1.97</v>
          </cell>
          <cell r="J296">
            <v>1.0900000000000001</v>
          </cell>
          <cell r="K296">
            <v>1.57</v>
          </cell>
          <cell r="L296">
            <v>2</v>
          </cell>
          <cell r="M296">
            <v>1.23</v>
          </cell>
          <cell r="N296">
            <v>0.52</v>
          </cell>
          <cell r="O296">
            <v>0.15</v>
          </cell>
          <cell r="P296" t="str">
            <v>N</v>
          </cell>
          <cell r="Q296" t="str">
            <v>South</v>
          </cell>
          <cell r="R296" t="str">
            <v>FC</v>
          </cell>
          <cell r="T296">
            <v>2</v>
          </cell>
        </row>
        <row r="297">
          <cell r="A297" t="str">
            <v>ETIWND_2_SOLAR1</v>
          </cell>
          <cell r="B297" t="str">
            <v>LA Basin</v>
          </cell>
          <cell r="C297" t="str">
            <v>Dedeaux Ontario</v>
          </cell>
          <cell r="D297" t="str">
            <v>-</v>
          </cell>
          <cell r="E297" t="str">
            <v>-</v>
          </cell>
          <cell r="F297" t="str">
            <v>-</v>
          </cell>
          <cell r="G297" t="str">
            <v>-</v>
          </cell>
          <cell r="H297" t="str">
            <v>-</v>
          </cell>
          <cell r="I297" t="str">
            <v>-</v>
          </cell>
          <cell r="J297" t="str">
            <v>-</v>
          </cell>
          <cell r="K297" t="str">
            <v>-</v>
          </cell>
          <cell r="L297" t="str">
            <v>-</v>
          </cell>
          <cell r="M297" t="str">
            <v>-</v>
          </cell>
          <cell r="N297" t="str">
            <v>-</v>
          </cell>
          <cell r="O297" t="str">
            <v>-</v>
          </cell>
          <cell r="P297" t="str">
            <v>N</v>
          </cell>
          <cell r="Q297" t="str">
            <v>South</v>
          </cell>
          <cell r="R297" t="str">
            <v>EO</v>
          </cell>
          <cell r="T297">
            <v>0</v>
          </cell>
        </row>
        <row r="298">
          <cell r="A298" t="str">
            <v>ETIWND_2_UNIT1</v>
          </cell>
          <cell r="B298" t="str">
            <v>LA Basin</v>
          </cell>
          <cell r="C298" t="str">
            <v>New-Indy Ontario, LLC</v>
          </cell>
          <cell r="D298">
            <v>18.190000000000001</v>
          </cell>
          <cell r="E298">
            <v>18.2</v>
          </cell>
          <cell r="F298">
            <v>16.29</v>
          </cell>
          <cell r="G298">
            <v>16.579999999999998</v>
          </cell>
          <cell r="H298">
            <v>16.850000000000001</v>
          </cell>
          <cell r="I298">
            <v>19.66</v>
          </cell>
          <cell r="J298">
            <v>20.329999999999998</v>
          </cell>
          <cell r="K298">
            <v>19.71</v>
          </cell>
          <cell r="L298">
            <v>18.829999999999998</v>
          </cell>
          <cell r="M298">
            <v>16.649999999999999</v>
          </cell>
          <cell r="N298">
            <v>17.07</v>
          </cell>
          <cell r="O298">
            <v>17.809999999999999</v>
          </cell>
          <cell r="P298" t="str">
            <v>N</v>
          </cell>
          <cell r="Q298" t="str">
            <v>South</v>
          </cell>
          <cell r="R298" t="str">
            <v>FC</v>
          </cell>
          <cell r="T298">
            <v>20.329999999999998</v>
          </cell>
        </row>
        <row r="299">
          <cell r="A299" t="str">
            <v>ETIWND_6_GRPLND</v>
          </cell>
          <cell r="B299" t="str">
            <v>LA Basin</v>
          </cell>
          <cell r="C299" t="str">
            <v>Grapeland Peaker</v>
          </cell>
          <cell r="D299">
            <v>46</v>
          </cell>
          <cell r="E299">
            <v>46</v>
          </cell>
          <cell r="F299">
            <v>46</v>
          </cell>
          <cell r="G299">
            <v>46</v>
          </cell>
          <cell r="H299">
            <v>46</v>
          </cell>
          <cell r="I299">
            <v>46</v>
          </cell>
          <cell r="J299">
            <v>46</v>
          </cell>
          <cell r="K299">
            <v>46</v>
          </cell>
          <cell r="L299">
            <v>46</v>
          </cell>
          <cell r="M299">
            <v>46</v>
          </cell>
          <cell r="N299">
            <v>46</v>
          </cell>
          <cell r="O299">
            <v>46</v>
          </cell>
          <cell r="P299" t="str">
            <v>Y</v>
          </cell>
          <cell r="Q299" t="str">
            <v>South</v>
          </cell>
          <cell r="R299" t="str">
            <v>FC</v>
          </cell>
          <cell r="T299">
            <v>46</v>
          </cell>
        </row>
        <row r="300">
          <cell r="A300" t="str">
            <v>ETIWND_6_MWDETI</v>
          </cell>
          <cell r="B300" t="str">
            <v>LA Basin</v>
          </cell>
          <cell r="C300" t="str">
            <v>ETIWANDA RECOVERY HYDRO</v>
          </cell>
          <cell r="D300">
            <v>1.37</v>
          </cell>
          <cell r="E300">
            <v>1.17</v>
          </cell>
          <cell r="F300">
            <v>1.98</v>
          </cell>
          <cell r="G300">
            <v>4.5999999999999996</v>
          </cell>
          <cell r="H300">
            <v>1.79</v>
          </cell>
          <cell r="I300">
            <v>0.9</v>
          </cell>
          <cell r="J300">
            <v>1.06</v>
          </cell>
          <cell r="K300">
            <v>0.89</v>
          </cell>
          <cell r="L300">
            <v>0.91</v>
          </cell>
          <cell r="M300">
            <v>0.28000000000000003</v>
          </cell>
          <cell r="N300">
            <v>0</v>
          </cell>
          <cell r="O300">
            <v>0</v>
          </cell>
          <cell r="P300" t="str">
            <v>N</v>
          </cell>
          <cell r="Q300" t="str">
            <v>South</v>
          </cell>
          <cell r="R300" t="str">
            <v>FC</v>
          </cell>
          <cell r="T300">
            <v>1.06</v>
          </cell>
        </row>
        <row r="301">
          <cell r="A301" t="str">
            <v>ETIWND_7_MIDVLY</v>
          </cell>
          <cell r="B301" t="str">
            <v>LA Basin</v>
          </cell>
          <cell r="C301" t="str">
            <v>MN Mid Valley Genco  LLC</v>
          </cell>
          <cell r="D301">
            <v>1.64</v>
          </cell>
          <cell r="E301">
            <v>1.6</v>
          </cell>
          <cell r="F301">
            <v>1.68</v>
          </cell>
          <cell r="G301">
            <v>1.69</v>
          </cell>
          <cell r="H301">
            <v>1.92</v>
          </cell>
          <cell r="I301">
            <v>1.85</v>
          </cell>
          <cell r="J301">
            <v>1.68</v>
          </cell>
          <cell r="K301">
            <v>1.67</v>
          </cell>
          <cell r="L301">
            <v>1.66</v>
          </cell>
          <cell r="M301">
            <v>1.53</v>
          </cell>
          <cell r="N301">
            <v>1.51</v>
          </cell>
          <cell r="O301">
            <v>1.63</v>
          </cell>
          <cell r="P301" t="str">
            <v>Y</v>
          </cell>
          <cell r="Q301" t="str">
            <v>South</v>
          </cell>
          <cell r="R301" t="str">
            <v>FC</v>
          </cell>
          <cell r="T301">
            <v>1.85</v>
          </cell>
        </row>
        <row r="302">
          <cell r="A302" t="str">
            <v>ETIWND_7_UNIT 3</v>
          </cell>
          <cell r="B302" t="str">
            <v>LA Basin</v>
          </cell>
          <cell r="C302" t="str">
            <v>ETIWANDA GEN STA. UNIT 3</v>
          </cell>
          <cell r="D302">
            <v>320</v>
          </cell>
          <cell r="E302">
            <v>320</v>
          </cell>
          <cell r="F302">
            <v>320</v>
          </cell>
          <cell r="G302">
            <v>320</v>
          </cell>
          <cell r="H302">
            <v>320</v>
          </cell>
          <cell r="I302">
            <v>320</v>
          </cell>
          <cell r="J302">
            <v>320</v>
          </cell>
          <cell r="K302">
            <v>320</v>
          </cell>
          <cell r="L302">
            <v>320</v>
          </cell>
          <cell r="M302">
            <v>320</v>
          </cell>
          <cell r="N302">
            <v>320</v>
          </cell>
          <cell r="O302">
            <v>320</v>
          </cell>
          <cell r="P302" t="str">
            <v>Y</v>
          </cell>
          <cell r="Q302" t="str">
            <v>South</v>
          </cell>
          <cell r="R302" t="str">
            <v>FC</v>
          </cell>
          <cell r="T302">
            <v>320</v>
          </cell>
        </row>
        <row r="303">
          <cell r="A303" t="str">
            <v>ETIWND_7_UNIT 4</v>
          </cell>
          <cell r="B303" t="str">
            <v>LA Basin</v>
          </cell>
          <cell r="C303" t="str">
            <v>ETIWANDA GEN STA. UNIT 4</v>
          </cell>
          <cell r="D303">
            <v>320</v>
          </cell>
          <cell r="E303">
            <v>320</v>
          </cell>
          <cell r="F303">
            <v>320</v>
          </cell>
          <cell r="G303">
            <v>320</v>
          </cell>
          <cell r="H303">
            <v>320</v>
          </cell>
          <cell r="I303">
            <v>320</v>
          </cell>
          <cell r="J303">
            <v>320</v>
          </cell>
          <cell r="K303">
            <v>320</v>
          </cell>
          <cell r="L303">
            <v>320</v>
          </cell>
          <cell r="M303">
            <v>320</v>
          </cell>
          <cell r="N303">
            <v>320</v>
          </cell>
          <cell r="O303">
            <v>320</v>
          </cell>
          <cell r="P303" t="str">
            <v>Y</v>
          </cell>
          <cell r="Q303" t="str">
            <v>South</v>
          </cell>
          <cell r="R303" t="str">
            <v>FC</v>
          </cell>
          <cell r="T303">
            <v>320</v>
          </cell>
        </row>
        <row r="304">
          <cell r="A304" t="str">
            <v>EXCHEC_7_UNIT 1</v>
          </cell>
          <cell r="B304" t="str">
            <v>Fresno</v>
          </cell>
          <cell r="C304" t="str">
            <v>EXCHEQUER HYDRO</v>
          </cell>
          <cell r="D304">
            <v>94.5</v>
          </cell>
          <cell r="E304">
            <v>94.5</v>
          </cell>
          <cell r="F304">
            <v>94.5</v>
          </cell>
          <cell r="G304">
            <v>94.5</v>
          </cell>
          <cell r="H304">
            <v>94.5</v>
          </cell>
          <cell r="I304">
            <v>94.5</v>
          </cell>
          <cell r="J304">
            <v>94.5</v>
          </cell>
          <cell r="K304">
            <v>94.5</v>
          </cell>
          <cell r="L304">
            <v>94.5</v>
          </cell>
          <cell r="M304">
            <v>94.5</v>
          </cell>
          <cell r="N304">
            <v>94.5</v>
          </cell>
          <cell r="O304">
            <v>94.5</v>
          </cell>
          <cell r="P304" t="str">
            <v>Y</v>
          </cell>
          <cell r="Q304" t="str">
            <v>North</v>
          </cell>
          <cell r="R304" t="str">
            <v>FC</v>
          </cell>
          <cell r="T304">
            <v>94.5</v>
          </cell>
        </row>
        <row r="305">
          <cell r="A305" t="str">
            <v>FAIRHV_6_UNIT</v>
          </cell>
          <cell r="B305" t="str">
            <v>Humboldt</v>
          </cell>
          <cell r="C305" t="str">
            <v>FAIRHAVEN POWER CO.</v>
          </cell>
          <cell r="D305">
            <v>15.49</v>
          </cell>
          <cell r="E305">
            <v>11.1</v>
          </cell>
          <cell r="F305">
            <v>14.22</v>
          </cell>
          <cell r="G305">
            <v>14.85</v>
          </cell>
          <cell r="H305">
            <v>11.74</v>
          </cell>
          <cell r="I305">
            <v>14.78</v>
          </cell>
          <cell r="J305">
            <v>13.99</v>
          </cell>
          <cell r="K305">
            <v>13.58</v>
          </cell>
          <cell r="L305">
            <v>14.61</v>
          </cell>
          <cell r="M305">
            <v>15.12</v>
          </cell>
          <cell r="N305">
            <v>14.57</v>
          </cell>
          <cell r="O305">
            <v>14.32</v>
          </cell>
          <cell r="P305" t="str">
            <v>N</v>
          </cell>
          <cell r="Q305" t="str">
            <v>North</v>
          </cell>
          <cell r="R305" t="str">
            <v>FC</v>
          </cell>
          <cell r="T305">
            <v>14.78</v>
          </cell>
        </row>
        <row r="306">
          <cell r="A306" t="str">
            <v>FELLOW_7_QFUNTS</v>
          </cell>
          <cell r="B306" t="str">
            <v>CAISO System</v>
          </cell>
          <cell r="C306" t="str">
            <v>Fellow QF Aggregate</v>
          </cell>
          <cell r="D306">
            <v>0.84</v>
          </cell>
          <cell r="E306">
            <v>1.47</v>
          </cell>
          <cell r="F306">
            <v>1.1399999999999999</v>
          </cell>
          <cell r="G306">
            <v>0.95</v>
          </cell>
          <cell r="H306">
            <v>0.8</v>
          </cell>
          <cell r="I306">
            <v>0.6</v>
          </cell>
          <cell r="J306">
            <v>0.69</v>
          </cell>
          <cell r="K306">
            <v>0.99</v>
          </cell>
          <cell r="L306">
            <v>1.1599999999999999</v>
          </cell>
          <cell r="M306">
            <v>1.28</v>
          </cell>
          <cell r="N306">
            <v>1.29</v>
          </cell>
          <cell r="O306">
            <v>1.25</v>
          </cell>
          <cell r="P306" t="str">
            <v>N</v>
          </cell>
          <cell r="Q306" t="str">
            <v>North</v>
          </cell>
          <cell r="R306" t="str">
            <v>FC</v>
          </cell>
          <cell r="T306">
            <v>1.1599999999999999</v>
          </cell>
        </row>
        <row r="307">
          <cell r="A307" t="str">
            <v>FLOWD_2_WIND1</v>
          </cell>
          <cell r="B307" t="str">
            <v>CAISO System</v>
          </cell>
          <cell r="C307" t="str">
            <v>Cameron Ridge 2</v>
          </cell>
          <cell r="D307">
            <v>0.28999999999999998</v>
          </cell>
          <cell r="E307">
            <v>1.3</v>
          </cell>
          <cell r="F307">
            <v>1.95</v>
          </cell>
          <cell r="G307">
            <v>2.37</v>
          </cell>
          <cell r="H307">
            <v>3.91</v>
          </cell>
          <cell r="I307">
            <v>3.16</v>
          </cell>
          <cell r="J307">
            <v>2.25</v>
          </cell>
          <cell r="K307">
            <v>2.1</v>
          </cell>
          <cell r="L307">
            <v>1.35</v>
          </cell>
          <cell r="M307">
            <v>0.78</v>
          </cell>
          <cell r="N307">
            <v>0.48</v>
          </cell>
          <cell r="O307">
            <v>0.55000000000000004</v>
          </cell>
          <cell r="P307" t="str">
            <v>N</v>
          </cell>
          <cell r="Q307" t="str">
            <v>South</v>
          </cell>
          <cell r="R307" t="str">
            <v>FC</v>
          </cell>
          <cell r="T307">
            <v>3.16</v>
          </cell>
        </row>
        <row r="308">
          <cell r="A308" t="str">
            <v>FLOWD2_2_FPLWND</v>
          </cell>
          <cell r="B308" t="str">
            <v>CAISO System</v>
          </cell>
          <cell r="C308" t="str">
            <v>DIABLO WINDS</v>
          </cell>
          <cell r="D308">
            <v>0.3</v>
          </cell>
          <cell r="E308">
            <v>1.0900000000000001</v>
          </cell>
          <cell r="F308">
            <v>1.74</v>
          </cell>
          <cell r="G308">
            <v>1.56</v>
          </cell>
          <cell r="H308">
            <v>7.2</v>
          </cell>
          <cell r="I308">
            <v>3.01</v>
          </cell>
          <cell r="J308">
            <v>4.18</v>
          </cell>
          <cell r="K308">
            <v>3.95</v>
          </cell>
          <cell r="L308">
            <v>1.47</v>
          </cell>
          <cell r="M308">
            <v>0.67</v>
          </cell>
          <cell r="N308">
            <v>0.36</v>
          </cell>
          <cell r="O308">
            <v>0.49</v>
          </cell>
          <cell r="P308" t="str">
            <v>N</v>
          </cell>
          <cell r="Q308" t="str">
            <v>North</v>
          </cell>
          <cell r="R308" t="str">
            <v>FC</v>
          </cell>
          <cell r="T308">
            <v>4.18</v>
          </cell>
        </row>
        <row r="309">
          <cell r="A309" t="str">
            <v>FLOWD2_2_UNIT 1</v>
          </cell>
          <cell r="B309" t="str">
            <v>CAISO System</v>
          </cell>
          <cell r="C309" t="str">
            <v>SMALL QF AGGREGATION - LIVERMORE</v>
          </cell>
          <cell r="D309">
            <v>0</v>
          </cell>
          <cell r="E309">
            <v>0.3</v>
          </cell>
          <cell r="F309">
            <v>1.2</v>
          </cell>
          <cell r="G309">
            <v>1.0900000000000001</v>
          </cell>
          <cell r="H309">
            <v>4.78</v>
          </cell>
          <cell r="I309">
            <v>2.2400000000000002</v>
          </cell>
          <cell r="J309">
            <v>3.22</v>
          </cell>
          <cell r="K309">
            <v>3.18</v>
          </cell>
          <cell r="L309">
            <v>1.28</v>
          </cell>
          <cell r="M309">
            <v>0.45</v>
          </cell>
          <cell r="N309">
            <v>0</v>
          </cell>
          <cell r="O309">
            <v>0</v>
          </cell>
          <cell r="P309" t="str">
            <v>N</v>
          </cell>
          <cell r="Q309" t="str">
            <v>North</v>
          </cell>
          <cell r="R309" t="str">
            <v>FC</v>
          </cell>
          <cell r="T309">
            <v>3.22</v>
          </cell>
        </row>
        <row r="310">
          <cell r="A310" t="str">
            <v>FMEADO_6_HELLHL</v>
          </cell>
          <cell r="B310" t="str">
            <v>Sierra</v>
          </cell>
          <cell r="C310" t="str">
            <v>FMEADO_6_HELLHL</v>
          </cell>
          <cell r="D310">
            <v>0.16</v>
          </cell>
          <cell r="E310">
            <v>0.15</v>
          </cell>
          <cell r="F310">
            <v>0.17</v>
          </cell>
          <cell r="G310">
            <v>0.15</v>
          </cell>
          <cell r="H310">
            <v>0.33</v>
          </cell>
          <cell r="I310">
            <v>0.3</v>
          </cell>
          <cell r="J310">
            <v>0.34</v>
          </cell>
          <cell r="K310">
            <v>0.3</v>
          </cell>
          <cell r="L310">
            <v>0.22</v>
          </cell>
          <cell r="M310">
            <v>0.31</v>
          </cell>
          <cell r="N310">
            <v>0.23</v>
          </cell>
          <cell r="O310">
            <v>0.17</v>
          </cell>
          <cell r="P310" t="str">
            <v>N</v>
          </cell>
          <cell r="Q310" t="str">
            <v>North</v>
          </cell>
          <cell r="R310" t="str">
            <v>FC</v>
          </cell>
          <cell r="T310">
            <v>0.34</v>
          </cell>
        </row>
        <row r="311">
          <cell r="A311" t="str">
            <v>FMEADO_7_UNIT</v>
          </cell>
          <cell r="B311" t="str">
            <v>Sierra</v>
          </cell>
          <cell r="C311" t="str">
            <v>FRENCH MEADOWS HYDRO</v>
          </cell>
          <cell r="D311">
            <v>18</v>
          </cell>
          <cell r="E311">
            <v>18</v>
          </cell>
          <cell r="F311">
            <v>18</v>
          </cell>
          <cell r="G311">
            <v>18</v>
          </cell>
          <cell r="H311">
            <v>18</v>
          </cell>
          <cell r="I311">
            <v>18</v>
          </cell>
          <cell r="J311">
            <v>18</v>
          </cell>
          <cell r="K311">
            <v>18</v>
          </cell>
          <cell r="L311">
            <v>18</v>
          </cell>
          <cell r="M311">
            <v>18</v>
          </cell>
          <cell r="N311">
            <v>18</v>
          </cell>
          <cell r="O311">
            <v>18</v>
          </cell>
          <cell r="P311" t="str">
            <v>Y</v>
          </cell>
          <cell r="Q311" t="str">
            <v>North</v>
          </cell>
          <cell r="R311" t="str">
            <v>FC</v>
          </cell>
          <cell r="T311">
            <v>18</v>
          </cell>
        </row>
        <row r="312">
          <cell r="A312" t="str">
            <v>FORBST_7_UNIT 1</v>
          </cell>
          <cell r="B312" t="str">
            <v>Sierra</v>
          </cell>
          <cell r="C312" t="str">
            <v>FORBESTOWN HYDRO</v>
          </cell>
          <cell r="D312">
            <v>37.5</v>
          </cell>
          <cell r="E312">
            <v>37.5</v>
          </cell>
          <cell r="F312">
            <v>37.5</v>
          </cell>
          <cell r="G312">
            <v>37.5</v>
          </cell>
          <cell r="H312">
            <v>37.5</v>
          </cell>
          <cell r="I312">
            <v>37.5</v>
          </cell>
          <cell r="J312">
            <v>37.5</v>
          </cell>
          <cell r="K312">
            <v>37.5</v>
          </cell>
          <cell r="L312">
            <v>37.5</v>
          </cell>
          <cell r="M312">
            <v>37.5</v>
          </cell>
          <cell r="N312">
            <v>37.5</v>
          </cell>
          <cell r="O312">
            <v>37.5</v>
          </cell>
          <cell r="P312" t="str">
            <v>Y</v>
          </cell>
          <cell r="Q312" t="str">
            <v>North</v>
          </cell>
          <cell r="R312" t="str">
            <v>FC</v>
          </cell>
          <cell r="T312">
            <v>37.5</v>
          </cell>
        </row>
        <row r="313">
          <cell r="A313" t="str">
            <v>FORKBU_6_UNIT</v>
          </cell>
          <cell r="B313" t="str">
            <v>CAISO System</v>
          </cell>
          <cell r="C313" t="str">
            <v>HYPOWER, INC. (FORKS OF BUTTE)</v>
          </cell>
          <cell r="D313">
            <v>2.87</v>
          </cell>
          <cell r="E313">
            <v>5.16</v>
          </cell>
          <cell r="F313">
            <v>5.91</v>
          </cell>
          <cell r="G313">
            <v>5.55</v>
          </cell>
          <cell r="H313">
            <v>1.54</v>
          </cell>
          <cell r="I313">
            <v>0.05</v>
          </cell>
          <cell r="J313">
            <v>0</v>
          </cell>
          <cell r="K313">
            <v>0</v>
          </cell>
          <cell r="L313">
            <v>0</v>
          </cell>
          <cell r="M313">
            <v>0.03</v>
          </cell>
          <cell r="N313">
            <v>0.2</v>
          </cell>
          <cell r="O313">
            <v>4.43</v>
          </cell>
          <cell r="P313" t="str">
            <v>N</v>
          </cell>
          <cell r="Q313" t="str">
            <v>North</v>
          </cell>
          <cell r="R313" t="str">
            <v>FC</v>
          </cell>
          <cell r="T313">
            <v>0.05</v>
          </cell>
        </row>
        <row r="314">
          <cell r="A314" t="str">
            <v>FRESHW_1_SOLAR1</v>
          </cell>
          <cell r="B314" t="str">
            <v>Fresno</v>
          </cell>
          <cell r="C314" t="str">
            <v>Corcoran 3</v>
          </cell>
          <cell r="D314" t="str">
            <v>-</v>
          </cell>
          <cell r="E314" t="str">
            <v>-</v>
          </cell>
          <cell r="F314" t="str">
            <v>-</v>
          </cell>
          <cell r="G314" t="str">
            <v>-</v>
          </cell>
          <cell r="H314" t="str">
            <v>-</v>
          </cell>
          <cell r="I314" t="str">
            <v>-</v>
          </cell>
          <cell r="J314" t="str">
            <v>-</v>
          </cell>
          <cell r="K314" t="str">
            <v>-</v>
          </cell>
          <cell r="L314" t="str">
            <v>-</v>
          </cell>
          <cell r="M314" t="str">
            <v>-</v>
          </cell>
          <cell r="N314" t="str">
            <v>-</v>
          </cell>
          <cell r="O314" t="str">
            <v>-</v>
          </cell>
          <cell r="P314" t="str">
            <v>N</v>
          </cell>
          <cell r="Q314" t="str">
            <v>North</v>
          </cell>
          <cell r="R314" t="str">
            <v>EO</v>
          </cell>
          <cell r="T314">
            <v>0</v>
          </cell>
        </row>
        <row r="315">
          <cell r="A315" t="str">
            <v>FRIANT_6_UNITS</v>
          </cell>
          <cell r="B315" t="str">
            <v>Fresno</v>
          </cell>
          <cell r="C315" t="str">
            <v>FRIANT DAM</v>
          </cell>
          <cell r="D315">
            <v>7.62</v>
          </cell>
          <cell r="E315">
            <v>7.57</v>
          </cell>
          <cell r="F315">
            <v>7.47</v>
          </cell>
          <cell r="G315">
            <v>6.08</v>
          </cell>
          <cell r="H315">
            <v>8.44</v>
          </cell>
          <cell r="I315">
            <v>10.73</v>
          </cell>
          <cell r="J315">
            <v>12.11</v>
          </cell>
          <cell r="K315">
            <v>11.29</v>
          </cell>
          <cell r="L315">
            <v>9.0299999999999994</v>
          </cell>
          <cell r="M315">
            <v>5.77</v>
          </cell>
          <cell r="N315">
            <v>5.97</v>
          </cell>
          <cell r="O315">
            <v>6.81</v>
          </cell>
          <cell r="P315" t="str">
            <v>N</v>
          </cell>
          <cell r="Q315" t="str">
            <v>North</v>
          </cell>
          <cell r="R315" t="str">
            <v>FC</v>
          </cell>
          <cell r="T315">
            <v>12.11</v>
          </cell>
        </row>
        <row r="316">
          <cell r="A316" t="str">
            <v>FRITO_1_LAY</v>
          </cell>
          <cell r="B316" t="str">
            <v>CAISO System</v>
          </cell>
          <cell r="C316" t="str">
            <v>FRITO-LAY</v>
          </cell>
          <cell r="D316">
            <v>3.25</v>
          </cell>
          <cell r="E316">
            <v>3.25</v>
          </cell>
          <cell r="F316">
            <v>2.91</v>
          </cell>
          <cell r="G316">
            <v>2.96</v>
          </cell>
          <cell r="H316">
            <v>3.01</v>
          </cell>
          <cell r="I316">
            <v>3.51</v>
          </cell>
          <cell r="J316">
            <v>3.63</v>
          </cell>
          <cell r="K316">
            <v>3.52</v>
          </cell>
          <cell r="L316">
            <v>3.36</v>
          </cell>
          <cell r="M316">
            <v>2.97</v>
          </cell>
          <cell r="N316">
            <v>3.05</v>
          </cell>
          <cell r="O316">
            <v>3.18</v>
          </cell>
          <cell r="P316" t="str">
            <v>N</v>
          </cell>
          <cell r="Q316" t="str">
            <v>North</v>
          </cell>
          <cell r="R316" t="str">
            <v>FC</v>
          </cell>
          <cell r="T316">
            <v>3.63</v>
          </cell>
        </row>
        <row r="317">
          <cell r="A317" t="str">
            <v>FROGTN_7_UTICA</v>
          </cell>
          <cell r="B317" t="str">
            <v>Stockton</v>
          </cell>
          <cell r="C317" t="str">
            <v>FROGTN_7_UTICA</v>
          </cell>
          <cell r="D317" t="str">
            <v>-</v>
          </cell>
          <cell r="E317" t="str">
            <v>-</v>
          </cell>
          <cell r="F317" t="str">
            <v>-</v>
          </cell>
          <cell r="G317" t="str">
            <v>-</v>
          </cell>
          <cell r="H317" t="str">
            <v>-</v>
          </cell>
          <cell r="I317" t="str">
            <v>-</v>
          </cell>
          <cell r="J317" t="str">
            <v>-</v>
          </cell>
          <cell r="K317" t="str">
            <v>-</v>
          </cell>
          <cell r="L317" t="str">
            <v>-</v>
          </cell>
          <cell r="M317" t="str">
            <v>-</v>
          </cell>
          <cell r="N317" t="str">
            <v>-</v>
          </cell>
          <cell r="O317" t="str">
            <v>-</v>
          </cell>
          <cell r="P317" t="str">
            <v>Y</v>
          </cell>
          <cell r="Q317" t="str">
            <v>North</v>
          </cell>
          <cell r="R317" t="str">
            <v>EO</v>
          </cell>
          <cell r="T317">
            <v>0</v>
          </cell>
        </row>
        <row r="318">
          <cell r="A318" t="str">
            <v>FTSWRD_6_TRFORK</v>
          </cell>
          <cell r="B318" t="str">
            <v>Humboldt</v>
          </cell>
          <cell r="C318" t="str">
            <v>Three Forks Water Power Project</v>
          </cell>
          <cell r="D318">
            <v>0.76</v>
          </cell>
          <cell r="E318">
            <v>0.97599999999999998</v>
          </cell>
          <cell r="F318">
            <v>0.93599999999999994</v>
          </cell>
          <cell r="G318">
            <v>0.96</v>
          </cell>
          <cell r="H318">
            <v>0.68</v>
          </cell>
          <cell r="I318">
            <v>0.48</v>
          </cell>
          <cell r="J318">
            <v>0.27999999999999997</v>
          </cell>
          <cell r="K318">
            <v>0.10400000000000001</v>
          </cell>
          <cell r="L318">
            <v>0.128</v>
          </cell>
          <cell r="M318">
            <v>0.21600000000000003</v>
          </cell>
          <cell r="N318">
            <v>0.23199999999999998</v>
          </cell>
          <cell r="O318">
            <v>0.8</v>
          </cell>
          <cell r="P318" t="str">
            <v>N</v>
          </cell>
          <cell r="Q318" t="str">
            <v>North</v>
          </cell>
          <cell r="R318" t="str">
            <v>PD to 80%</v>
          </cell>
          <cell r="T318">
            <v>0.48</v>
          </cell>
        </row>
        <row r="319">
          <cell r="A319" t="str">
            <v>FTSWRD_7_QFUNTS</v>
          </cell>
          <cell r="B319" t="str">
            <v>Humboldt</v>
          </cell>
          <cell r="C319" t="str">
            <v>FTSWRD_7_QFUNTS</v>
          </cell>
          <cell r="D319">
            <v>0.01</v>
          </cell>
          <cell r="E319">
            <v>0.01</v>
          </cell>
          <cell r="F319">
            <v>0.01</v>
          </cell>
          <cell r="G319">
            <v>0.01</v>
          </cell>
          <cell r="H319">
            <v>0</v>
          </cell>
          <cell r="I319">
            <v>0</v>
          </cell>
          <cell r="J319">
            <v>0</v>
          </cell>
          <cell r="K319">
            <v>0</v>
          </cell>
          <cell r="L319">
            <v>0</v>
          </cell>
          <cell r="M319">
            <v>0</v>
          </cell>
          <cell r="N319">
            <v>0</v>
          </cell>
          <cell r="O319">
            <v>0</v>
          </cell>
          <cell r="P319" t="str">
            <v>N</v>
          </cell>
          <cell r="Q319" t="str">
            <v>North</v>
          </cell>
          <cell r="R319" t="str">
            <v>FC</v>
          </cell>
          <cell r="T319">
            <v>0</v>
          </cell>
        </row>
        <row r="320">
          <cell r="A320" t="str">
            <v>FULTON_1_QF</v>
          </cell>
          <cell r="B320" t="str">
            <v>NCNB</v>
          </cell>
          <cell r="C320" t="str">
            <v>SMALL QF AGGREGATION - ZENIA</v>
          </cell>
          <cell r="D320">
            <v>0.15</v>
          </cell>
          <cell r="E320">
            <v>0.13</v>
          </cell>
          <cell r="F320">
            <v>0.11</v>
          </cell>
          <cell r="G320">
            <v>0.09</v>
          </cell>
          <cell r="H320">
            <v>0.05</v>
          </cell>
          <cell r="I320">
            <v>0.03</v>
          </cell>
          <cell r="J320">
            <v>0.02</v>
          </cell>
          <cell r="K320">
            <v>0.01</v>
          </cell>
          <cell r="L320">
            <v>0.02</v>
          </cell>
          <cell r="M320">
            <v>0.02</v>
          </cell>
          <cell r="N320">
            <v>0.03</v>
          </cell>
          <cell r="O320">
            <v>0.08</v>
          </cell>
          <cell r="P320" t="str">
            <v>N</v>
          </cell>
          <cell r="Q320" t="str">
            <v>North</v>
          </cell>
          <cell r="R320" t="str">
            <v>FC</v>
          </cell>
          <cell r="T320">
            <v>0.03</v>
          </cell>
        </row>
        <row r="321">
          <cell r="A321" t="str">
            <v>GARLND_2_GASLR</v>
          </cell>
          <cell r="B321" t="str">
            <v>CAISO System</v>
          </cell>
          <cell r="C321" t="str">
            <v>Garland B</v>
          </cell>
          <cell r="D321">
            <v>0.47</v>
          </cell>
          <cell r="E321">
            <v>2.65</v>
          </cell>
          <cell r="F321">
            <v>12.28</v>
          </cell>
          <cell r="G321">
            <v>143.66999999999999</v>
          </cell>
          <cell r="H321">
            <v>136.01</v>
          </cell>
          <cell r="I321">
            <v>142.83000000000001</v>
          </cell>
          <cell r="J321">
            <v>135.62</v>
          </cell>
          <cell r="K321">
            <v>144.62</v>
          </cell>
          <cell r="L321">
            <v>135.02000000000001</v>
          </cell>
          <cell r="M321">
            <v>103.52</v>
          </cell>
          <cell r="N321">
            <v>0.28999999999999998</v>
          </cell>
          <cell r="O321">
            <v>0.2</v>
          </cell>
          <cell r="P321" t="str">
            <v>N</v>
          </cell>
          <cell r="Q321" t="str">
            <v>South</v>
          </cell>
          <cell r="R321" t="str">
            <v>ID</v>
          </cell>
          <cell r="S321" t="str">
            <v>Waiting for: Whirlwind 500/230kV transformer</v>
          </cell>
          <cell r="T321">
            <v>144.62</v>
          </cell>
        </row>
        <row r="322">
          <cell r="A322" t="str">
            <v>GARLND_2_GASLRA</v>
          </cell>
          <cell r="B322" t="str">
            <v>CAISO System</v>
          </cell>
          <cell r="C322" t="str">
            <v>Garland A</v>
          </cell>
          <cell r="D322">
            <v>0.05</v>
          </cell>
          <cell r="E322">
            <v>0.28999999999999998</v>
          </cell>
          <cell r="F322">
            <v>1.36</v>
          </cell>
          <cell r="G322">
            <v>15.96</v>
          </cell>
          <cell r="H322">
            <v>15.11</v>
          </cell>
          <cell r="I322">
            <v>15.87</v>
          </cell>
          <cell r="J322">
            <v>15.07</v>
          </cell>
          <cell r="K322">
            <v>16.07</v>
          </cell>
          <cell r="L322">
            <v>15</v>
          </cell>
          <cell r="M322">
            <v>11.5</v>
          </cell>
          <cell r="N322">
            <v>0.03</v>
          </cell>
          <cell r="O322">
            <v>0.02</v>
          </cell>
          <cell r="P322" t="str">
            <v>N</v>
          </cell>
          <cell r="Q322" t="str">
            <v>South</v>
          </cell>
          <cell r="R322" t="str">
            <v>ID</v>
          </cell>
          <cell r="S322" t="str">
            <v>Waiting for: Whirlwind 500/230kV transformer</v>
          </cell>
          <cell r="T322">
            <v>16.07</v>
          </cell>
        </row>
        <row r="323">
          <cell r="A323" t="str">
            <v>GARNET_1_SOLAR</v>
          </cell>
          <cell r="B323" t="str">
            <v>LA Basin</v>
          </cell>
          <cell r="C323" t="str">
            <v>North Palm Springs 4A</v>
          </cell>
          <cell r="D323" t="str">
            <v>-</v>
          </cell>
          <cell r="E323" t="str">
            <v>-</v>
          </cell>
          <cell r="F323" t="str">
            <v>-</v>
          </cell>
          <cell r="G323" t="str">
            <v>-</v>
          </cell>
          <cell r="H323" t="str">
            <v>-</v>
          </cell>
          <cell r="I323" t="str">
            <v>-</v>
          </cell>
          <cell r="J323" t="str">
            <v>-</v>
          </cell>
          <cell r="K323" t="str">
            <v>-</v>
          </cell>
          <cell r="L323" t="str">
            <v>-</v>
          </cell>
          <cell r="M323" t="str">
            <v>-</v>
          </cell>
          <cell r="N323" t="str">
            <v>-</v>
          </cell>
          <cell r="O323" t="str">
            <v>-</v>
          </cell>
          <cell r="P323" t="str">
            <v>N</v>
          </cell>
          <cell r="Q323" t="str">
            <v>South</v>
          </cell>
          <cell r="R323" t="str">
            <v>EO</v>
          </cell>
          <cell r="T323">
            <v>0</v>
          </cell>
        </row>
        <row r="324">
          <cell r="A324" t="str">
            <v>GARNET_1_SOLAR2</v>
          </cell>
          <cell r="B324" t="str">
            <v>LA Basin</v>
          </cell>
          <cell r="C324" t="str">
            <v>Garnet Solar Power Generation Station 1</v>
          </cell>
          <cell r="D324">
            <v>0.01</v>
          </cell>
          <cell r="E324">
            <v>0.05</v>
          </cell>
          <cell r="F324">
            <v>0.24</v>
          </cell>
          <cell r="G324">
            <v>3.27</v>
          </cell>
          <cell r="H324">
            <v>3.2</v>
          </cell>
          <cell r="I324">
            <v>3.12</v>
          </cell>
          <cell r="J324">
            <v>2.95</v>
          </cell>
          <cell r="K324">
            <v>3.2</v>
          </cell>
          <cell r="L324">
            <v>2.81</v>
          </cell>
          <cell r="M324">
            <v>2.0499999999999998</v>
          </cell>
          <cell r="N324">
            <v>0.01</v>
          </cell>
          <cell r="O324">
            <v>0</v>
          </cell>
          <cell r="P324" t="str">
            <v>N</v>
          </cell>
          <cell r="Q324" t="str">
            <v>South</v>
          </cell>
          <cell r="R324" t="str">
            <v>ID</v>
          </cell>
          <cell r="S324" t="str">
            <v>Waiting for: West of Devers (WOD) upgrades</v>
          </cell>
          <cell r="T324">
            <v>3.2</v>
          </cell>
        </row>
        <row r="325">
          <cell r="A325" t="str">
            <v>GARNET_1_UNITS</v>
          </cell>
          <cell r="B325" t="str">
            <v>LA Basin</v>
          </cell>
          <cell r="C325" t="str">
            <v>GARNET GREEN POWER PROJECT AGGREGATE</v>
          </cell>
          <cell r="D325">
            <v>0.19</v>
          </cell>
          <cell r="E325">
            <v>1.1599999999999999</v>
          </cell>
          <cell r="F325">
            <v>2.11</v>
          </cell>
          <cell r="G325">
            <v>1.23</v>
          </cell>
          <cell r="H325">
            <v>2.1</v>
          </cell>
          <cell r="I325">
            <v>2.92</v>
          </cell>
          <cell r="J325">
            <v>1.88</v>
          </cell>
          <cell r="K325">
            <v>1.68</v>
          </cell>
          <cell r="L325">
            <v>1.05</v>
          </cell>
          <cell r="M325">
            <v>0.95</v>
          </cell>
          <cell r="N325">
            <v>0.35</v>
          </cell>
          <cell r="O325">
            <v>0.28000000000000003</v>
          </cell>
          <cell r="P325" t="str">
            <v>N</v>
          </cell>
          <cell r="Q325" t="str">
            <v>South</v>
          </cell>
          <cell r="R325" t="str">
            <v>FC</v>
          </cell>
          <cell r="T325">
            <v>2.92</v>
          </cell>
        </row>
        <row r="326">
          <cell r="A326" t="str">
            <v>GARNET_1_WIND</v>
          </cell>
          <cell r="B326" t="str">
            <v>LA Basin</v>
          </cell>
          <cell r="C326" t="str">
            <v>GARNET WIND ENERGY CENTER</v>
          </cell>
          <cell r="D326">
            <v>0.06</v>
          </cell>
          <cell r="E326">
            <v>0.52</v>
          </cell>
          <cell r="F326">
            <v>0.94</v>
          </cell>
          <cell r="G326">
            <v>0.52</v>
          </cell>
          <cell r="H326">
            <v>1.93</v>
          </cell>
          <cell r="I326">
            <v>3.04</v>
          </cell>
          <cell r="J326">
            <v>0.43</v>
          </cell>
          <cell r="K326">
            <v>0.4</v>
          </cell>
          <cell r="L326">
            <v>0.32</v>
          </cell>
          <cell r="M326">
            <v>0.27</v>
          </cell>
          <cell r="N326">
            <v>0.2</v>
          </cell>
          <cell r="O326">
            <v>0.12</v>
          </cell>
          <cell r="P326" t="str">
            <v>N</v>
          </cell>
          <cell r="Q326" t="str">
            <v>South</v>
          </cell>
          <cell r="R326" t="str">
            <v>FC</v>
          </cell>
          <cell r="T326">
            <v>3.04</v>
          </cell>
        </row>
        <row r="327">
          <cell r="A327" t="str">
            <v>GARNET_1_WINDS</v>
          </cell>
          <cell r="B327" t="str">
            <v>LA Basin</v>
          </cell>
          <cell r="C327" t="str">
            <v>Garnet Winds Aggregation</v>
          </cell>
          <cell r="D327">
            <v>0.43</v>
          </cell>
          <cell r="E327">
            <v>2.66</v>
          </cell>
          <cell r="F327">
            <v>5.34</v>
          </cell>
          <cell r="G327">
            <v>4.1399999999999997</v>
          </cell>
          <cell r="H327">
            <v>10.77</v>
          </cell>
          <cell r="I327">
            <v>13.15</v>
          </cell>
          <cell r="J327">
            <v>4.25</v>
          </cell>
          <cell r="K327">
            <v>3.48</v>
          </cell>
          <cell r="L327">
            <v>2.41</v>
          </cell>
          <cell r="M327">
            <v>2.06</v>
          </cell>
          <cell r="N327">
            <v>1.01</v>
          </cell>
          <cell r="O327">
            <v>0.75</v>
          </cell>
          <cell r="P327" t="str">
            <v>N</v>
          </cell>
          <cell r="Q327" t="str">
            <v>South</v>
          </cell>
          <cell r="R327" t="str">
            <v>FC</v>
          </cell>
          <cell r="T327">
            <v>13.15</v>
          </cell>
        </row>
        <row r="328">
          <cell r="A328" t="str">
            <v>GARNET_1_WT3WND</v>
          </cell>
          <cell r="B328" t="str">
            <v>LA Basin</v>
          </cell>
          <cell r="C328" t="str">
            <v>Wagner Wind</v>
          </cell>
          <cell r="D328" t="str">
            <v>-</v>
          </cell>
          <cell r="E328" t="str">
            <v>-</v>
          </cell>
          <cell r="F328" t="str">
            <v>-</v>
          </cell>
          <cell r="G328" t="str">
            <v>-</v>
          </cell>
          <cell r="H328" t="str">
            <v>-</v>
          </cell>
          <cell r="I328" t="str">
            <v>-</v>
          </cell>
          <cell r="J328" t="str">
            <v>-</v>
          </cell>
          <cell r="K328" t="str">
            <v>-</v>
          </cell>
          <cell r="L328" t="str">
            <v>-</v>
          </cell>
          <cell r="M328" t="str">
            <v>-</v>
          </cell>
          <cell r="N328" t="str">
            <v>-</v>
          </cell>
          <cell r="O328" t="str">
            <v>-</v>
          </cell>
          <cell r="P328" t="str">
            <v>N</v>
          </cell>
          <cell r="Q328" t="str">
            <v>South</v>
          </cell>
          <cell r="R328" t="str">
            <v>EO</v>
          </cell>
          <cell r="T328">
            <v>0</v>
          </cell>
        </row>
        <row r="329">
          <cell r="A329" t="str">
            <v>GARNET_2_HYDRO</v>
          </cell>
          <cell r="B329" t="str">
            <v>LA Basin</v>
          </cell>
          <cell r="C329" t="str">
            <v>Whitewater Hydro</v>
          </cell>
          <cell r="D329">
            <v>0.3</v>
          </cell>
          <cell r="E329">
            <v>0.3</v>
          </cell>
          <cell r="F329">
            <v>0.3</v>
          </cell>
          <cell r="G329">
            <v>0.24</v>
          </cell>
          <cell r="H329">
            <v>0.34</v>
          </cell>
          <cell r="I329">
            <v>0.43</v>
          </cell>
          <cell r="J329">
            <v>0.48</v>
          </cell>
          <cell r="K329">
            <v>0.45</v>
          </cell>
          <cell r="L329">
            <v>0.36</v>
          </cell>
          <cell r="M329">
            <v>0.23</v>
          </cell>
          <cell r="N329">
            <v>0.24</v>
          </cell>
          <cell r="O329">
            <v>0.27</v>
          </cell>
          <cell r="P329" t="str">
            <v>N</v>
          </cell>
          <cell r="Q329" t="str">
            <v>South</v>
          </cell>
          <cell r="R329" t="str">
            <v>FC</v>
          </cell>
          <cell r="T329">
            <v>0.48</v>
          </cell>
        </row>
        <row r="330">
          <cell r="A330" t="str">
            <v>GARNET_2_WIND1</v>
          </cell>
          <cell r="B330" t="str">
            <v>LA Basin</v>
          </cell>
          <cell r="C330" t="str">
            <v>Phoenix</v>
          </cell>
          <cell r="D330">
            <v>0.27</v>
          </cell>
          <cell r="E330">
            <v>1.1200000000000001</v>
          </cell>
          <cell r="F330">
            <v>1.5</v>
          </cell>
          <cell r="G330">
            <v>1.92</v>
          </cell>
          <cell r="H330">
            <v>4.37</v>
          </cell>
          <cell r="I330">
            <v>2.68</v>
          </cell>
          <cell r="J330">
            <v>1.91</v>
          </cell>
          <cell r="K330">
            <v>1.83</v>
          </cell>
          <cell r="L330">
            <v>1.1100000000000001</v>
          </cell>
          <cell r="M330">
            <v>0.68</v>
          </cell>
          <cell r="N330">
            <v>0.39</v>
          </cell>
          <cell r="O330">
            <v>0.35</v>
          </cell>
          <cell r="P330" t="str">
            <v>N</v>
          </cell>
          <cell r="Q330" t="str">
            <v>South</v>
          </cell>
          <cell r="R330" t="str">
            <v>FC</v>
          </cell>
          <cell r="T330">
            <v>2.68</v>
          </cell>
        </row>
        <row r="331">
          <cell r="A331" t="str">
            <v>GARNET_2_WIND2</v>
          </cell>
          <cell r="B331" t="str">
            <v>LA Basin</v>
          </cell>
          <cell r="C331" t="str">
            <v>Karen Avenue Wind Farm</v>
          </cell>
          <cell r="D331">
            <v>0.28000000000000003</v>
          </cell>
          <cell r="E331">
            <v>1.28</v>
          </cell>
          <cell r="F331">
            <v>1.92</v>
          </cell>
          <cell r="G331">
            <v>2.33</v>
          </cell>
          <cell r="H331">
            <v>3.85</v>
          </cell>
          <cell r="I331">
            <v>3.11</v>
          </cell>
          <cell r="J331">
            <v>2.21</v>
          </cell>
          <cell r="K331">
            <v>1.76</v>
          </cell>
          <cell r="L331">
            <v>1.07</v>
          </cell>
          <cell r="M331">
            <v>0.72</v>
          </cell>
          <cell r="N331">
            <v>0.47</v>
          </cell>
          <cell r="O331">
            <v>0.49</v>
          </cell>
          <cell r="P331" t="str">
            <v>N</v>
          </cell>
          <cell r="Q331" t="str">
            <v>South</v>
          </cell>
          <cell r="R331" t="str">
            <v>FC</v>
          </cell>
          <cell r="T331">
            <v>3.11</v>
          </cell>
        </row>
        <row r="332">
          <cell r="A332" t="str">
            <v>GARNET_2_WIND3</v>
          </cell>
          <cell r="B332" t="str">
            <v>LA Basin</v>
          </cell>
          <cell r="C332" t="str">
            <v>San Gorgonio East</v>
          </cell>
          <cell r="D332">
            <v>0.31</v>
          </cell>
          <cell r="E332">
            <v>1.37</v>
          </cell>
          <cell r="F332">
            <v>2.0699999999999998</v>
          </cell>
          <cell r="G332">
            <v>2.5099999999999998</v>
          </cell>
          <cell r="H332">
            <v>4.1399999999999997</v>
          </cell>
          <cell r="I332">
            <v>3.35</v>
          </cell>
          <cell r="J332">
            <v>2.38</v>
          </cell>
          <cell r="K332">
            <v>2.2200000000000002</v>
          </cell>
          <cell r="L332">
            <v>1.43</v>
          </cell>
          <cell r="M332">
            <v>0.82</v>
          </cell>
          <cell r="N332">
            <v>0.51</v>
          </cell>
          <cell r="O332">
            <v>0.57999999999999996</v>
          </cell>
          <cell r="P332" t="str">
            <v>N</v>
          </cell>
          <cell r="Q332" t="str">
            <v>South</v>
          </cell>
          <cell r="R332" t="str">
            <v>FC</v>
          </cell>
          <cell r="T332">
            <v>3.35</v>
          </cell>
        </row>
        <row r="333">
          <cell r="A333" t="str">
            <v>GARNET_2_WIND4</v>
          </cell>
          <cell r="B333" t="str">
            <v>LA Basin</v>
          </cell>
          <cell r="C333" t="str">
            <v>Windustries</v>
          </cell>
          <cell r="D333">
            <v>0.24</v>
          </cell>
          <cell r="E333">
            <v>1.07</v>
          </cell>
          <cell r="F333">
            <v>1.61</v>
          </cell>
          <cell r="G333">
            <v>1.95</v>
          </cell>
          <cell r="H333">
            <v>3.22</v>
          </cell>
          <cell r="I333">
            <v>2.6</v>
          </cell>
          <cell r="J333">
            <v>1.85</v>
          </cell>
          <cell r="K333">
            <v>1.73</v>
          </cell>
          <cell r="L333">
            <v>1.1100000000000001</v>
          </cell>
          <cell r="M333">
            <v>0.64</v>
          </cell>
          <cell r="N333">
            <v>0.39</v>
          </cell>
          <cell r="O333">
            <v>0.45</v>
          </cell>
          <cell r="P333" t="str">
            <v>N</v>
          </cell>
          <cell r="Q333" t="str">
            <v>South</v>
          </cell>
          <cell r="R333" t="str">
            <v>FC</v>
          </cell>
          <cell r="T333">
            <v>2.6</v>
          </cell>
        </row>
        <row r="334">
          <cell r="A334" t="str">
            <v>GARNET_2_WIND5</v>
          </cell>
          <cell r="B334" t="str">
            <v>LA Basin</v>
          </cell>
          <cell r="C334" t="str">
            <v>Eastwind</v>
          </cell>
          <cell r="D334">
            <v>7.0000000000000007E-2</v>
          </cell>
          <cell r="E334">
            <v>0.33</v>
          </cell>
          <cell r="F334">
            <v>0.49</v>
          </cell>
          <cell r="G334">
            <v>0.6</v>
          </cell>
          <cell r="H334">
            <v>0.99</v>
          </cell>
          <cell r="I334">
            <v>0.8</v>
          </cell>
          <cell r="J334">
            <v>0.56999999999999995</v>
          </cell>
          <cell r="K334">
            <v>0.53</v>
          </cell>
          <cell r="L334">
            <v>0.34</v>
          </cell>
          <cell r="M334">
            <v>0.2</v>
          </cell>
          <cell r="N334">
            <v>0.12</v>
          </cell>
          <cell r="O334">
            <v>0.14000000000000001</v>
          </cell>
          <cell r="P334" t="str">
            <v>N</v>
          </cell>
          <cell r="Q334" t="str">
            <v>South</v>
          </cell>
          <cell r="R334" t="str">
            <v>FC</v>
          </cell>
          <cell r="T334">
            <v>0.8</v>
          </cell>
        </row>
        <row r="335">
          <cell r="A335" t="str">
            <v>GATES_2_SOLAR</v>
          </cell>
          <cell r="B335" t="str">
            <v>CAISO System</v>
          </cell>
          <cell r="C335" t="str">
            <v>Gates Solar Station</v>
          </cell>
          <cell r="D335">
            <v>0.05</v>
          </cell>
          <cell r="E335">
            <v>0.34</v>
          </cell>
          <cell r="F335">
            <v>1.19</v>
          </cell>
          <cell r="G335">
            <v>13.69</v>
          </cell>
          <cell r="H335">
            <v>12.53</v>
          </cell>
          <cell r="I335">
            <v>14.74</v>
          </cell>
          <cell r="J335">
            <v>14.73</v>
          </cell>
          <cell r="K335">
            <v>15.09</v>
          </cell>
          <cell r="L335">
            <v>13.93</v>
          </cell>
          <cell r="M335">
            <v>11.61</v>
          </cell>
          <cell r="N335">
            <v>0.03</v>
          </cell>
          <cell r="O335">
            <v>0.03</v>
          </cell>
          <cell r="P335" t="str">
            <v>N</v>
          </cell>
          <cell r="Q335" t="str">
            <v>North</v>
          </cell>
          <cell r="R335" t="str">
            <v>ID</v>
          </cell>
          <cell r="S335" t="str">
            <v>C3&amp;4: Waiting for Gates No. 2 500/230 kV Transformer and possibly other</v>
          </cell>
          <cell r="T335">
            <v>15.09</v>
          </cell>
        </row>
        <row r="336">
          <cell r="A336" t="str">
            <v>GATES_2_WSOLAR</v>
          </cell>
          <cell r="B336" t="str">
            <v>CAISO System</v>
          </cell>
          <cell r="C336" t="str">
            <v>West Gates Solar Station</v>
          </cell>
          <cell r="D336">
            <v>0.03</v>
          </cell>
          <cell r="E336">
            <v>0.17</v>
          </cell>
          <cell r="F336">
            <v>0.61</v>
          </cell>
          <cell r="G336">
            <v>7.03</v>
          </cell>
          <cell r="H336">
            <v>6.48</v>
          </cell>
          <cell r="I336">
            <v>7.48</v>
          </cell>
          <cell r="J336">
            <v>7.13</v>
          </cell>
          <cell r="K336">
            <v>7.46</v>
          </cell>
          <cell r="L336">
            <v>5.84</v>
          </cell>
          <cell r="M336">
            <v>5.68</v>
          </cell>
          <cell r="N336">
            <v>0.01</v>
          </cell>
          <cell r="O336">
            <v>0.01</v>
          </cell>
          <cell r="P336" t="str">
            <v>N</v>
          </cell>
          <cell r="Q336" t="str">
            <v>North</v>
          </cell>
          <cell r="R336" t="str">
            <v>ID</v>
          </cell>
          <cell r="S336" t="str">
            <v>15DGD: Waiting for Gates No. 2 500/230 kV Transformer and possibly other</v>
          </cell>
          <cell r="T336">
            <v>7.48</v>
          </cell>
        </row>
        <row r="337">
          <cell r="A337" t="str">
            <v>GATWAY_2_PL1X3</v>
          </cell>
          <cell r="B337" t="str">
            <v>Bay Area</v>
          </cell>
          <cell r="C337" t="str">
            <v>GATEWAY GENERATING STATION</v>
          </cell>
          <cell r="D337">
            <v>562.5</v>
          </cell>
          <cell r="E337">
            <v>562.5</v>
          </cell>
          <cell r="F337">
            <v>562.5</v>
          </cell>
          <cell r="G337">
            <v>562.5</v>
          </cell>
          <cell r="H337">
            <v>562.5</v>
          </cell>
          <cell r="I337">
            <v>559.6</v>
          </cell>
          <cell r="J337">
            <v>560.6</v>
          </cell>
          <cell r="K337">
            <v>555.9</v>
          </cell>
          <cell r="L337">
            <v>555.9</v>
          </cell>
          <cell r="M337">
            <v>562.5</v>
          </cell>
          <cell r="N337">
            <v>562.5</v>
          </cell>
          <cell r="O337">
            <v>562.5</v>
          </cell>
          <cell r="P337" t="str">
            <v>Y</v>
          </cell>
          <cell r="Q337" t="str">
            <v>North</v>
          </cell>
          <cell r="R337" t="str">
            <v>FC</v>
          </cell>
          <cell r="T337">
            <v>560.6</v>
          </cell>
        </row>
        <row r="338">
          <cell r="A338" t="str">
            <v>GENESI_2_STG</v>
          </cell>
          <cell r="B338" t="str">
            <v>CAISO System</v>
          </cell>
          <cell r="C338" t="str">
            <v>Genesis Station</v>
          </cell>
          <cell r="D338">
            <v>1.1299999999999999</v>
          </cell>
          <cell r="E338">
            <v>6.97</v>
          </cell>
          <cell r="F338">
            <v>24.59</v>
          </cell>
          <cell r="G338">
            <v>250</v>
          </cell>
          <cell r="H338">
            <v>234.59</v>
          </cell>
          <cell r="I338">
            <v>250</v>
          </cell>
          <cell r="J338">
            <v>242.14</v>
          </cell>
          <cell r="K338">
            <v>250</v>
          </cell>
          <cell r="L338">
            <v>222.82</v>
          </cell>
          <cell r="M338">
            <v>130.18</v>
          </cell>
          <cell r="N338">
            <v>2.08</v>
          </cell>
          <cell r="O338">
            <v>1.05</v>
          </cell>
          <cell r="P338" t="str">
            <v>N</v>
          </cell>
          <cell r="Q338" t="str">
            <v>South</v>
          </cell>
          <cell r="R338" t="str">
            <v>FC</v>
          </cell>
          <cell r="T338">
            <v>250</v>
          </cell>
        </row>
        <row r="339">
          <cell r="A339" t="str">
            <v>GEYS11_7_UNIT11</v>
          </cell>
          <cell r="B339" t="str">
            <v>NCNB</v>
          </cell>
          <cell r="C339" t="str">
            <v>GEYSERS UNIT 11 (HEALDSBURG)</v>
          </cell>
          <cell r="D339">
            <v>68</v>
          </cell>
          <cell r="E339">
            <v>68</v>
          </cell>
          <cell r="F339">
            <v>68</v>
          </cell>
          <cell r="G339">
            <v>68</v>
          </cell>
          <cell r="H339">
            <v>68</v>
          </cell>
          <cell r="I339">
            <v>68</v>
          </cell>
          <cell r="J339">
            <v>68</v>
          </cell>
          <cell r="K339">
            <v>68</v>
          </cell>
          <cell r="L339">
            <v>68</v>
          </cell>
          <cell r="M339">
            <v>68</v>
          </cell>
          <cell r="N339">
            <v>68</v>
          </cell>
          <cell r="O339">
            <v>68</v>
          </cell>
          <cell r="P339" t="str">
            <v>Y</v>
          </cell>
          <cell r="Q339" t="str">
            <v>North</v>
          </cell>
          <cell r="R339" t="str">
            <v>FC</v>
          </cell>
          <cell r="T339">
            <v>68</v>
          </cell>
        </row>
        <row r="340">
          <cell r="A340" t="str">
            <v>GEYS12_7_UNIT12</v>
          </cell>
          <cell r="B340" t="str">
            <v>NCNB</v>
          </cell>
          <cell r="C340" t="str">
            <v>GEYSERS UNIT 12 (HEALDSBURG)</v>
          </cell>
          <cell r="D340">
            <v>50</v>
          </cell>
          <cell r="E340">
            <v>50</v>
          </cell>
          <cell r="F340">
            <v>50</v>
          </cell>
          <cell r="G340">
            <v>50</v>
          </cell>
          <cell r="H340">
            <v>50</v>
          </cell>
          <cell r="I340">
            <v>50</v>
          </cell>
          <cell r="J340">
            <v>50</v>
          </cell>
          <cell r="K340">
            <v>50</v>
          </cell>
          <cell r="L340">
            <v>50</v>
          </cell>
          <cell r="M340">
            <v>50</v>
          </cell>
          <cell r="N340">
            <v>50</v>
          </cell>
          <cell r="O340">
            <v>50</v>
          </cell>
          <cell r="P340" t="str">
            <v>Y</v>
          </cell>
          <cell r="Q340" t="str">
            <v>North</v>
          </cell>
          <cell r="R340" t="str">
            <v>FC</v>
          </cell>
          <cell r="T340">
            <v>50</v>
          </cell>
        </row>
        <row r="341">
          <cell r="A341" t="str">
            <v>GEYS13_7_UNIT13</v>
          </cell>
          <cell r="B341" t="str">
            <v>NCNB</v>
          </cell>
          <cell r="C341" t="str">
            <v>GEYSERS UNIT 13 (HEALDSBURG)</v>
          </cell>
          <cell r="D341">
            <v>56</v>
          </cell>
          <cell r="E341">
            <v>56</v>
          </cell>
          <cell r="F341">
            <v>56</v>
          </cell>
          <cell r="G341">
            <v>56</v>
          </cell>
          <cell r="H341">
            <v>56</v>
          </cell>
          <cell r="I341">
            <v>56</v>
          </cell>
          <cell r="J341">
            <v>56</v>
          </cell>
          <cell r="K341">
            <v>56</v>
          </cell>
          <cell r="L341">
            <v>56</v>
          </cell>
          <cell r="M341">
            <v>56</v>
          </cell>
          <cell r="N341">
            <v>56</v>
          </cell>
          <cell r="O341">
            <v>56</v>
          </cell>
          <cell r="P341" t="str">
            <v>Y</v>
          </cell>
          <cell r="Q341" t="str">
            <v>North</v>
          </cell>
          <cell r="R341" t="str">
            <v>FC</v>
          </cell>
          <cell r="T341">
            <v>56</v>
          </cell>
        </row>
        <row r="342">
          <cell r="A342" t="str">
            <v>GEYS14_7_UNIT14</v>
          </cell>
          <cell r="B342" t="str">
            <v>NCNB</v>
          </cell>
          <cell r="C342" t="str">
            <v>GEYSERS UNIT 14 (HEALDSBURG)</v>
          </cell>
          <cell r="D342">
            <v>50</v>
          </cell>
          <cell r="E342">
            <v>50</v>
          </cell>
          <cell r="F342">
            <v>50</v>
          </cell>
          <cell r="G342">
            <v>50</v>
          </cell>
          <cell r="H342">
            <v>50</v>
          </cell>
          <cell r="I342">
            <v>50</v>
          </cell>
          <cell r="J342">
            <v>50</v>
          </cell>
          <cell r="K342">
            <v>50</v>
          </cell>
          <cell r="L342">
            <v>50</v>
          </cell>
          <cell r="M342">
            <v>50</v>
          </cell>
          <cell r="N342">
            <v>50</v>
          </cell>
          <cell r="O342">
            <v>50</v>
          </cell>
          <cell r="P342" t="str">
            <v>Y</v>
          </cell>
          <cell r="Q342" t="str">
            <v>North</v>
          </cell>
          <cell r="R342" t="str">
            <v>FC</v>
          </cell>
          <cell r="T342">
            <v>50</v>
          </cell>
        </row>
        <row r="343">
          <cell r="A343" t="str">
            <v>GEYS16_7_UNIT16</v>
          </cell>
          <cell r="B343" t="str">
            <v>NCNB</v>
          </cell>
          <cell r="C343" t="str">
            <v>GEYSERS UNIT 16 (HEALDSBURG)</v>
          </cell>
          <cell r="D343">
            <v>49</v>
          </cell>
          <cell r="E343">
            <v>49</v>
          </cell>
          <cell r="F343">
            <v>49</v>
          </cell>
          <cell r="G343">
            <v>49</v>
          </cell>
          <cell r="H343">
            <v>49</v>
          </cell>
          <cell r="I343">
            <v>49</v>
          </cell>
          <cell r="J343">
            <v>49</v>
          </cell>
          <cell r="K343">
            <v>49</v>
          </cell>
          <cell r="L343">
            <v>49</v>
          </cell>
          <cell r="M343">
            <v>49</v>
          </cell>
          <cell r="N343">
            <v>49</v>
          </cell>
          <cell r="O343">
            <v>49</v>
          </cell>
          <cell r="P343" t="str">
            <v>Y</v>
          </cell>
          <cell r="Q343" t="str">
            <v>North</v>
          </cell>
          <cell r="R343" t="str">
            <v>FC</v>
          </cell>
          <cell r="T343">
            <v>49</v>
          </cell>
        </row>
        <row r="344">
          <cell r="A344" t="str">
            <v>GEYS17_2_BOTRCK</v>
          </cell>
          <cell r="B344" t="str">
            <v>NCNB</v>
          </cell>
          <cell r="C344" t="str">
            <v>Bottle Rock Geothermal</v>
          </cell>
          <cell r="D344">
            <v>10.01</v>
          </cell>
          <cell r="E344">
            <v>10.01</v>
          </cell>
          <cell r="F344">
            <v>10.01</v>
          </cell>
          <cell r="G344">
            <v>10.01</v>
          </cell>
          <cell r="H344">
            <v>10.01</v>
          </cell>
          <cell r="I344">
            <v>10.01</v>
          </cell>
          <cell r="J344">
            <v>10.01</v>
          </cell>
          <cell r="K344">
            <v>10.01</v>
          </cell>
          <cell r="L344">
            <v>10.01</v>
          </cell>
          <cell r="M344">
            <v>10.01</v>
          </cell>
          <cell r="N344">
            <v>10.01</v>
          </cell>
          <cell r="O344">
            <v>10.01</v>
          </cell>
          <cell r="P344" t="str">
            <v>N</v>
          </cell>
          <cell r="Q344" t="str">
            <v>North</v>
          </cell>
          <cell r="R344" t="str">
            <v>FC</v>
          </cell>
          <cell r="T344">
            <v>10.01</v>
          </cell>
        </row>
        <row r="345">
          <cell r="A345" t="str">
            <v>GEYS17_7_UNIT17</v>
          </cell>
          <cell r="B345" t="str">
            <v>NCNB</v>
          </cell>
          <cell r="C345" t="str">
            <v>GEYSERS UNIT 17 (HEALDSBURG)</v>
          </cell>
          <cell r="D345">
            <v>56</v>
          </cell>
          <cell r="E345">
            <v>56</v>
          </cell>
          <cell r="F345">
            <v>56</v>
          </cell>
          <cell r="G345">
            <v>56</v>
          </cell>
          <cell r="H345">
            <v>56</v>
          </cell>
          <cell r="I345">
            <v>56</v>
          </cell>
          <cell r="J345">
            <v>56</v>
          </cell>
          <cell r="K345">
            <v>56</v>
          </cell>
          <cell r="L345">
            <v>56</v>
          </cell>
          <cell r="M345">
            <v>56</v>
          </cell>
          <cell r="N345">
            <v>56</v>
          </cell>
          <cell r="O345">
            <v>56</v>
          </cell>
          <cell r="P345" t="str">
            <v>Y</v>
          </cell>
          <cell r="Q345" t="str">
            <v>North</v>
          </cell>
          <cell r="R345" t="str">
            <v>FC</v>
          </cell>
          <cell r="T345">
            <v>56</v>
          </cell>
        </row>
        <row r="346">
          <cell r="A346" t="str">
            <v>GEYS18_7_UNIT18</v>
          </cell>
          <cell r="B346" t="str">
            <v>NCNB</v>
          </cell>
          <cell r="C346" t="str">
            <v>GEYSERS UNIT 18 (HEALDSBURG)</v>
          </cell>
          <cell r="D346">
            <v>45</v>
          </cell>
          <cell r="E346">
            <v>45</v>
          </cell>
          <cell r="F346">
            <v>45</v>
          </cell>
          <cell r="G346">
            <v>45</v>
          </cell>
          <cell r="H346">
            <v>45</v>
          </cell>
          <cell r="I346">
            <v>45</v>
          </cell>
          <cell r="J346">
            <v>45</v>
          </cell>
          <cell r="K346">
            <v>45</v>
          </cell>
          <cell r="L346">
            <v>45</v>
          </cell>
          <cell r="M346">
            <v>45</v>
          </cell>
          <cell r="N346">
            <v>45</v>
          </cell>
          <cell r="O346">
            <v>45</v>
          </cell>
          <cell r="P346" t="str">
            <v>Y</v>
          </cell>
          <cell r="Q346" t="str">
            <v>North</v>
          </cell>
          <cell r="R346" t="str">
            <v>FC</v>
          </cell>
          <cell r="T346">
            <v>45</v>
          </cell>
        </row>
        <row r="347">
          <cell r="A347" t="str">
            <v>GEYS20_7_UNIT20</v>
          </cell>
          <cell r="B347" t="str">
            <v>NCNB</v>
          </cell>
          <cell r="C347" t="str">
            <v>GEYSERS UNIT 20 (HEALDSBURG)</v>
          </cell>
          <cell r="D347">
            <v>40</v>
          </cell>
          <cell r="E347">
            <v>40</v>
          </cell>
          <cell r="F347">
            <v>40</v>
          </cell>
          <cell r="G347">
            <v>40</v>
          </cell>
          <cell r="H347">
            <v>40</v>
          </cell>
          <cell r="I347">
            <v>40</v>
          </cell>
          <cell r="J347">
            <v>40</v>
          </cell>
          <cell r="K347">
            <v>40</v>
          </cell>
          <cell r="L347">
            <v>40</v>
          </cell>
          <cell r="M347">
            <v>40</v>
          </cell>
          <cell r="N347">
            <v>40</v>
          </cell>
          <cell r="O347">
            <v>40</v>
          </cell>
          <cell r="P347" t="str">
            <v>Y</v>
          </cell>
          <cell r="Q347" t="str">
            <v>North</v>
          </cell>
          <cell r="R347" t="str">
            <v>FC</v>
          </cell>
          <cell r="T347">
            <v>40</v>
          </cell>
        </row>
        <row r="348">
          <cell r="A348" t="str">
            <v>GIFFEN_6_SOLAR</v>
          </cell>
          <cell r="B348" t="str">
            <v>CAISO System</v>
          </cell>
          <cell r="C348" t="str">
            <v>Giffen Solar Station</v>
          </cell>
          <cell r="D348">
            <v>1.17E-2</v>
          </cell>
          <cell r="E348">
            <v>5.8499999999999996E-2</v>
          </cell>
          <cell r="F348">
            <v>0.2457</v>
          </cell>
          <cell r="G348">
            <v>2.9250000000000003</v>
          </cell>
          <cell r="H348">
            <v>2.7027000000000001</v>
          </cell>
          <cell r="I348">
            <v>2.8197000000000001</v>
          </cell>
          <cell r="J348">
            <v>2.6013000000000002</v>
          </cell>
          <cell r="K348">
            <v>2.5350000000000001</v>
          </cell>
          <cell r="L348">
            <v>2.5076999999999998</v>
          </cell>
          <cell r="M348">
            <v>2.0943000000000001</v>
          </cell>
          <cell r="N348">
            <v>7.8000000000000005E-3</v>
          </cell>
          <cell r="O348">
            <v>3.9000000000000003E-3</v>
          </cell>
          <cell r="P348" t="str">
            <v>N</v>
          </cell>
          <cell r="Q348" t="str">
            <v>North</v>
          </cell>
          <cell r="R348" t="str">
            <v>ID to 39%</v>
          </cell>
          <cell r="S348" t="str">
            <v>C3&amp;4: Waiting for Borden 230 kV Voltage Support, Gates No. 2 500/230 kV Transformer and possibly other</v>
          </cell>
          <cell r="T348">
            <v>2.8197000000000001</v>
          </cell>
        </row>
        <row r="349">
          <cell r="A349" t="str">
            <v>GILROY_1_UNIT</v>
          </cell>
          <cell r="B349" t="str">
            <v>Bay Area</v>
          </cell>
          <cell r="C349" t="str">
            <v>GILROY COGEN AGGREGATE</v>
          </cell>
          <cell r="D349">
            <v>120</v>
          </cell>
          <cell r="E349">
            <v>120</v>
          </cell>
          <cell r="F349">
            <v>120</v>
          </cell>
          <cell r="G349">
            <v>120</v>
          </cell>
          <cell r="H349">
            <v>115</v>
          </cell>
          <cell r="I349">
            <v>110</v>
          </cell>
          <cell r="J349">
            <v>105</v>
          </cell>
          <cell r="K349">
            <v>105</v>
          </cell>
          <cell r="L349">
            <v>110</v>
          </cell>
          <cell r="M349">
            <v>120</v>
          </cell>
          <cell r="N349">
            <v>120</v>
          </cell>
          <cell r="O349">
            <v>120</v>
          </cell>
          <cell r="P349" t="str">
            <v>Y</v>
          </cell>
          <cell r="Q349" t="str">
            <v>North</v>
          </cell>
          <cell r="R349" t="str">
            <v>FC</v>
          </cell>
          <cell r="T349">
            <v>110</v>
          </cell>
        </row>
        <row r="350">
          <cell r="A350" t="str">
            <v>GILRPP_1_PL1X2</v>
          </cell>
          <cell r="B350" t="str">
            <v>Bay Area</v>
          </cell>
          <cell r="C350" t="str">
            <v>GILROY ENERGY CENTER UNITS 1&amp;2 AGGREGATE</v>
          </cell>
          <cell r="D350">
            <v>95.4</v>
          </cell>
          <cell r="E350">
            <v>95.4</v>
          </cell>
          <cell r="F350">
            <v>95.4</v>
          </cell>
          <cell r="G350">
            <v>95.4</v>
          </cell>
          <cell r="H350">
            <v>95.4</v>
          </cell>
          <cell r="I350">
            <v>95.4</v>
          </cell>
          <cell r="J350">
            <v>95.4</v>
          </cell>
          <cell r="K350">
            <v>95.4</v>
          </cell>
          <cell r="L350">
            <v>95.4</v>
          </cell>
          <cell r="M350">
            <v>95.4</v>
          </cell>
          <cell r="N350">
            <v>95.4</v>
          </cell>
          <cell r="O350">
            <v>95.4</v>
          </cell>
          <cell r="P350" t="str">
            <v>Y</v>
          </cell>
          <cell r="Q350" t="str">
            <v>North</v>
          </cell>
          <cell r="R350" t="str">
            <v>FC</v>
          </cell>
          <cell r="T350">
            <v>95.4</v>
          </cell>
        </row>
        <row r="351">
          <cell r="A351" t="str">
            <v>GILRPP_1_PL3X4</v>
          </cell>
          <cell r="B351" t="str">
            <v>Bay Area</v>
          </cell>
          <cell r="C351" t="str">
            <v>GILROY ENERGY CENTER, UNIT #3</v>
          </cell>
          <cell r="D351">
            <v>46.2</v>
          </cell>
          <cell r="E351">
            <v>46.2</v>
          </cell>
          <cell r="F351">
            <v>46.2</v>
          </cell>
          <cell r="G351">
            <v>46.2</v>
          </cell>
          <cell r="H351">
            <v>46.2</v>
          </cell>
          <cell r="I351">
            <v>46.2</v>
          </cell>
          <cell r="J351">
            <v>46.2</v>
          </cell>
          <cell r="K351">
            <v>46.2</v>
          </cell>
          <cell r="L351">
            <v>46.2</v>
          </cell>
          <cell r="M351">
            <v>46.2</v>
          </cell>
          <cell r="N351">
            <v>46.2</v>
          </cell>
          <cell r="O351">
            <v>46.2</v>
          </cell>
          <cell r="P351" t="str">
            <v>Y</v>
          </cell>
          <cell r="Q351" t="str">
            <v>North</v>
          </cell>
          <cell r="R351" t="str">
            <v>FC</v>
          </cell>
          <cell r="T351">
            <v>46.2</v>
          </cell>
        </row>
        <row r="352">
          <cell r="A352" t="str">
            <v>GLDTWN_6_COLUM3</v>
          </cell>
          <cell r="B352" t="str">
            <v>CAISO System</v>
          </cell>
          <cell r="C352" t="str">
            <v>Columbia 3</v>
          </cell>
          <cell r="D352">
            <v>0.03</v>
          </cell>
          <cell r="E352">
            <v>0.22</v>
          </cell>
          <cell r="F352">
            <v>0.78</v>
          </cell>
          <cell r="G352">
            <v>9.07</v>
          </cell>
          <cell r="H352">
            <v>9.2799999999999994</v>
          </cell>
          <cell r="I352">
            <v>8.7200000000000006</v>
          </cell>
          <cell r="J352">
            <v>8.74</v>
          </cell>
          <cell r="K352">
            <v>9.09</v>
          </cell>
          <cell r="L352">
            <v>8.35</v>
          </cell>
          <cell r="M352">
            <v>6.07</v>
          </cell>
          <cell r="N352">
            <v>0.02</v>
          </cell>
          <cell r="O352">
            <v>0.01</v>
          </cell>
          <cell r="P352" t="str">
            <v>N</v>
          </cell>
          <cell r="Q352" t="str">
            <v>South</v>
          </cell>
          <cell r="R352" t="str">
            <v>FC</v>
          </cell>
          <cell r="T352">
            <v>9.09</v>
          </cell>
        </row>
        <row r="353">
          <cell r="A353" t="str">
            <v>GLDTWN_6_SOLAR</v>
          </cell>
          <cell r="B353" t="str">
            <v>CAISO System</v>
          </cell>
          <cell r="C353" t="str">
            <v>Rio Grande</v>
          </cell>
          <cell r="D353">
            <v>0.01</v>
          </cell>
          <cell r="E353">
            <v>0.1</v>
          </cell>
          <cell r="F353">
            <v>0.35</v>
          </cell>
          <cell r="G353">
            <v>4.2</v>
          </cell>
          <cell r="H353">
            <v>4.24</v>
          </cell>
          <cell r="I353">
            <v>3.97</v>
          </cell>
          <cell r="J353">
            <v>3.95</v>
          </cell>
          <cell r="K353">
            <v>4.12</v>
          </cell>
          <cell r="L353">
            <v>3.77</v>
          </cell>
          <cell r="M353">
            <v>2.77</v>
          </cell>
          <cell r="N353">
            <v>0.01</v>
          </cell>
          <cell r="O353">
            <v>0</v>
          </cell>
          <cell r="P353" t="str">
            <v>N</v>
          </cell>
          <cell r="Q353" t="str">
            <v>South</v>
          </cell>
          <cell r="R353" t="str">
            <v>FC</v>
          </cell>
          <cell r="T353">
            <v>4.12</v>
          </cell>
        </row>
        <row r="354">
          <cell r="A354" t="str">
            <v>GLNARM_7_UNIT 1</v>
          </cell>
          <cell r="B354" t="str">
            <v>LA Basin</v>
          </cell>
          <cell r="C354" t="str">
            <v>GLEN ARM UNIT 1</v>
          </cell>
          <cell r="D354">
            <v>22.07</v>
          </cell>
          <cell r="E354">
            <v>22.07</v>
          </cell>
          <cell r="F354">
            <v>22.07</v>
          </cell>
          <cell r="G354">
            <v>22.07</v>
          </cell>
          <cell r="H354">
            <v>22.07</v>
          </cell>
          <cell r="I354">
            <v>22.07</v>
          </cell>
          <cell r="J354">
            <v>22.07</v>
          </cell>
          <cell r="K354">
            <v>22.07</v>
          </cell>
          <cell r="L354">
            <v>22.07</v>
          </cell>
          <cell r="M354">
            <v>22.07</v>
          </cell>
          <cell r="N354">
            <v>22.07</v>
          </cell>
          <cell r="O354">
            <v>22.07</v>
          </cell>
          <cell r="P354" t="str">
            <v>Y</v>
          </cell>
          <cell r="Q354" t="str">
            <v>South</v>
          </cell>
          <cell r="R354" t="str">
            <v>FC</v>
          </cell>
          <cell r="T354">
            <v>22.07</v>
          </cell>
        </row>
        <row r="355">
          <cell r="A355" t="str">
            <v>GLNARM_7_UNIT 2</v>
          </cell>
          <cell r="B355" t="str">
            <v>LA Basin</v>
          </cell>
          <cell r="C355" t="str">
            <v>GLEN ARM UNIT 2</v>
          </cell>
          <cell r="D355">
            <v>22.3</v>
          </cell>
          <cell r="E355">
            <v>22.3</v>
          </cell>
          <cell r="F355">
            <v>22.3</v>
          </cell>
          <cell r="G355">
            <v>22.3</v>
          </cell>
          <cell r="H355">
            <v>22.3</v>
          </cell>
          <cell r="I355">
            <v>22.3</v>
          </cell>
          <cell r="J355">
            <v>22.3</v>
          </cell>
          <cell r="K355">
            <v>22.3</v>
          </cell>
          <cell r="L355">
            <v>22.3</v>
          </cell>
          <cell r="M355">
            <v>22.3</v>
          </cell>
          <cell r="N355">
            <v>22.3</v>
          </cell>
          <cell r="O355">
            <v>22.3</v>
          </cell>
          <cell r="P355" t="str">
            <v>Y</v>
          </cell>
          <cell r="Q355" t="str">
            <v>South</v>
          </cell>
          <cell r="R355" t="str">
            <v>FC</v>
          </cell>
          <cell r="T355">
            <v>22.3</v>
          </cell>
        </row>
        <row r="356">
          <cell r="A356" t="str">
            <v>GLNARM_7_UNIT 3</v>
          </cell>
          <cell r="B356" t="str">
            <v>LA Basin</v>
          </cell>
          <cell r="C356" t="str">
            <v>GLEN ARM UNIT 3</v>
          </cell>
          <cell r="D356">
            <v>44.83</v>
          </cell>
          <cell r="E356">
            <v>44.83</v>
          </cell>
          <cell r="F356">
            <v>44.83</v>
          </cell>
          <cell r="G356">
            <v>44.83</v>
          </cell>
          <cell r="H356">
            <v>44.83</v>
          </cell>
          <cell r="I356">
            <v>44.83</v>
          </cell>
          <cell r="J356">
            <v>44.83</v>
          </cell>
          <cell r="K356">
            <v>44.83</v>
          </cell>
          <cell r="L356">
            <v>44.83</v>
          </cell>
          <cell r="M356">
            <v>44.83</v>
          </cell>
          <cell r="N356">
            <v>44.83</v>
          </cell>
          <cell r="O356">
            <v>44.83</v>
          </cell>
          <cell r="P356" t="str">
            <v>Y</v>
          </cell>
          <cell r="Q356" t="str">
            <v>South</v>
          </cell>
          <cell r="R356" t="str">
            <v>FC</v>
          </cell>
          <cell r="T356">
            <v>44.83</v>
          </cell>
        </row>
        <row r="357">
          <cell r="A357" t="str">
            <v>GLNARM_7_UNIT 4</v>
          </cell>
          <cell r="B357" t="str">
            <v>LA Basin</v>
          </cell>
          <cell r="C357" t="str">
            <v>GLEN ARM UNIT 4</v>
          </cell>
          <cell r="D357">
            <v>42.42</v>
          </cell>
          <cell r="E357">
            <v>42.42</v>
          </cell>
          <cell r="F357">
            <v>42.42</v>
          </cell>
          <cell r="G357">
            <v>42.42</v>
          </cell>
          <cell r="H357">
            <v>42.42</v>
          </cell>
          <cell r="I357">
            <v>42.42</v>
          </cell>
          <cell r="J357">
            <v>42.42</v>
          </cell>
          <cell r="K357">
            <v>42.42</v>
          </cell>
          <cell r="L357">
            <v>42.42</v>
          </cell>
          <cell r="M357">
            <v>42.42</v>
          </cell>
          <cell r="N357">
            <v>42.42</v>
          </cell>
          <cell r="O357">
            <v>42.42</v>
          </cell>
          <cell r="P357" t="str">
            <v>Y</v>
          </cell>
          <cell r="Q357" t="str">
            <v>South</v>
          </cell>
          <cell r="R357" t="str">
            <v>FC</v>
          </cell>
          <cell r="T357">
            <v>42.42</v>
          </cell>
        </row>
        <row r="358">
          <cell r="A358" t="str">
            <v>GLOW_6_SOLAR</v>
          </cell>
          <cell r="B358" t="str">
            <v>Big Creek-Ventura</v>
          </cell>
          <cell r="C358" t="str">
            <v>Antelope Power Plant</v>
          </cell>
          <cell r="D358" t="str">
            <v>-</v>
          </cell>
          <cell r="E358" t="str">
            <v>-</v>
          </cell>
          <cell r="F358" t="str">
            <v>-</v>
          </cell>
          <cell r="G358" t="str">
            <v>-</v>
          </cell>
          <cell r="H358" t="str">
            <v>-</v>
          </cell>
          <cell r="I358" t="str">
            <v>-</v>
          </cell>
          <cell r="J358" t="str">
            <v>-</v>
          </cell>
          <cell r="K358" t="str">
            <v>-</v>
          </cell>
          <cell r="L358" t="str">
            <v>-</v>
          </cell>
          <cell r="M358" t="str">
            <v>-</v>
          </cell>
          <cell r="N358" t="str">
            <v>-</v>
          </cell>
          <cell r="O358" t="str">
            <v>-</v>
          </cell>
          <cell r="P358" t="str">
            <v>N</v>
          </cell>
          <cell r="Q358" t="str">
            <v>South</v>
          </cell>
          <cell r="R358" t="str">
            <v>EO</v>
          </cell>
          <cell r="T358">
            <v>0</v>
          </cell>
        </row>
        <row r="359">
          <cell r="A359" t="str">
            <v>GOLDHL_1_QF</v>
          </cell>
          <cell r="B359" t="str">
            <v>Sierra</v>
          </cell>
          <cell r="C359" t="str">
            <v>SMALL QF AGGREGATION - PLACERVILLE</v>
          </cell>
          <cell r="D359">
            <v>0</v>
          </cell>
          <cell r="E359">
            <v>0</v>
          </cell>
          <cell r="F359">
            <v>0</v>
          </cell>
          <cell r="G359">
            <v>0</v>
          </cell>
          <cell r="H359">
            <v>0</v>
          </cell>
          <cell r="I359">
            <v>0</v>
          </cell>
          <cell r="J359">
            <v>0</v>
          </cell>
          <cell r="K359">
            <v>0</v>
          </cell>
          <cell r="L359">
            <v>0</v>
          </cell>
          <cell r="M359">
            <v>0</v>
          </cell>
          <cell r="N359">
            <v>0</v>
          </cell>
          <cell r="O359">
            <v>0</v>
          </cell>
          <cell r="P359" t="str">
            <v>N</v>
          </cell>
          <cell r="Q359" t="str">
            <v>North</v>
          </cell>
          <cell r="R359" t="str">
            <v>FC</v>
          </cell>
          <cell r="T359">
            <v>0</v>
          </cell>
        </row>
        <row r="360">
          <cell r="A360" t="str">
            <v>GOLETA_2_QF</v>
          </cell>
          <cell r="B360" t="str">
            <v>Big Creek-Ventura</v>
          </cell>
          <cell r="C360" t="str">
            <v>GOLETA QFS</v>
          </cell>
          <cell r="D360">
            <v>0.03</v>
          </cell>
          <cell r="E360">
            <v>0.02</v>
          </cell>
          <cell r="F360">
            <v>0.02</v>
          </cell>
          <cell r="G360">
            <v>0.02</v>
          </cell>
          <cell r="H360">
            <v>0.02</v>
          </cell>
          <cell r="I360">
            <v>0.03</v>
          </cell>
          <cell r="J360">
            <v>0.04</v>
          </cell>
          <cell r="K360">
            <v>0.05</v>
          </cell>
          <cell r="L360">
            <v>0.04</v>
          </cell>
          <cell r="M360">
            <v>0.02</v>
          </cell>
          <cell r="N360">
            <v>0.02</v>
          </cell>
          <cell r="O360">
            <v>0.01</v>
          </cell>
          <cell r="P360" t="str">
            <v>N</v>
          </cell>
          <cell r="Q360" t="str">
            <v>South</v>
          </cell>
          <cell r="R360" t="str">
            <v>FC</v>
          </cell>
          <cell r="T360">
            <v>0.05</v>
          </cell>
        </row>
        <row r="361">
          <cell r="A361" t="str">
            <v>GOLETA_6_ELLWOD</v>
          </cell>
          <cell r="B361" t="str">
            <v>Big Creek-Ventura</v>
          </cell>
          <cell r="C361" t="str">
            <v>ELLWOOD ENERGY SUPPORT FACILITY</v>
          </cell>
          <cell r="D361">
            <v>54</v>
          </cell>
          <cell r="E361">
            <v>54</v>
          </cell>
          <cell r="F361">
            <v>54</v>
          </cell>
          <cell r="G361">
            <v>54</v>
          </cell>
          <cell r="H361">
            <v>54</v>
          </cell>
          <cell r="I361">
            <v>54</v>
          </cell>
          <cell r="J361">
            <v>54</v>
          </cell>
          <cell r="K361">
            <v>54</v>
          </cell>
          <cell r="L361">
            <v>54</v>
          </cell>
          <cell r="M361">
            <v>54</v>
          </cell>
          <cell r="N361">
            <v>54</v>
          </cell>
          <cell r="O361">
            <v>54</v>
          </cell>
          <cell r="P361" t="str">
            <v>Y</v>
          </cell>
          <cell r="Q361" t="str">
            <v>South</v>
          </cell>
          <cell r="R361" t="str">
            <v>FC</v>
          </cell>
          <cell r="T361">
            <v>54</v>
          </cell>
        </row>
        <row r="362">
          <cell r="A362" t="str">
            <v>GOLETA_6_EXGEN</v>
          </cell>
          <cell r="B362" t="str">
            <v>Big Creek-Ventura</v>
          </cell>
          <cell r="C362" t="str">
            <v>EXXON COMPANY USA</v>
          </cell>
          <cell r="D362">
            <v>6.23</v>
          </cell>
          <cell r="E362">
            <v>6.84</v>
          </cell>
          <cell r="F362">
            <v>9.9499999999999993</v>
          </cell>
          <cell r="G362">
            <v>8.2899999999999991</v>
          </cell>
          <cell r="H362">
            <v>4.5</v>
          </cell>
          <cell r="I362">
            <v>4.3600000000000003</v>
          </cell>
          <cell r="J362">
            <v>3.69</v>
          </cell>
          <cell r="K362">
            <v>3.66</v>
          </cell>
          <cell r="L362">
            <v>3.77</v>
          </cell>
          <cell r="M362">
            <v>3.75</v>
          </cell>
          <cell r="N362">
            <v>3.66</v>
          </cell>
          <cell r="O362">
            <v>4.13</v>
          </cell>
          <cell r="P362" t="str">
            <v>N</v>
          </cell>
          <cell r="Q362" t="str">
            <v>South</v>
          </cell>
          <cell r="R362" t="str">
            <v>FC</v>
          </cell>
          <cell r="T362">
            <v>4.3600000000000003</v>
          </cell>
        </row>
        <row r="363">
          <cell r="A363" t="str">
            <v>GOLETA_6_GAVOTA</v>
          </cell>
          <cell r="B363" t="str">
            <v>Big Creek-Ventura</v>
          </cell>
          <cell r="C363" t="str">
            <v>Point Arguello Pipeline Company</v>
          </cell>
          <cell r="D363">
            <v>0.67</v>
          </cell>
          <cell r="E363">
            <v>0.69</v>
          </cell>
          <cell r="F363">
            <v>0.71</v>
          </cell>
          <cell r="G363">
            <v>0.73</v>
          </cell>
          <cell r="H363">
            <v>0.75</v>
          </cell>
          <cell r="I363">
            <v>0.48</v>
          </cell>
          <cell r="J363">
            <v>0.46</v>
          </cell>
          <cell r="K363">
            <v>0.51</v>
          </cell>
          <cell r="L363">
            <v>0.5</v>
          </cell>
          <cell r="M363">
            <v>0.52</v>
          </cell>
          <cell r="N363">
            <v>0.53</v>
          </cell>
          <cell r="O363">
            <v>0.62</v>
          </cell>
          <cell r="P363" t="str">
            <v>N</v>
          </cell>
          <cell r="Q363" t="str">
            <v>South</v>
          </cell>
          <cell r="R363" t="str">
            <v>FC</v>
          </cell>
          <cell r="T363">
            <v>0.51</v>
          </cell>
        </row>
        <row r="364">
          <cell r="A364" t="str">
            <v>GOLETA_6_TAJIGS</v>
          </cell>
          <cell r="B364" t="str">
            <v>Big Creek-Ventura</v>
          </cell>
          <cell r="C364" t="str">
            <v>GOLETA_6_TAJIGS</v>
          </cell>
          <cell r="D364">
            <v>2.16</v>
          </cell>
          <cell r="E364">
            <v>2.4700000000000002</v>
          </cell>
          <cell r="F364">
            <v>2.5099999999999998</v>
          </cell>
          <cell r="G364">
            <v>2.91</v>
          </cell>
          <cell r="H364">
            <v>2.89</v>
          </cell>
          <cell r="I364">
            <v>2.89</v>
          </cell>
          <cell r="J364">
            <v>2.77</v>
          </cell>
          <cell r="K364">
            <v>2.93</v>
          </cell>
          <cell r="L364">
            <v>2.88</v>
          </cell>
          <cell r="M364">
            <v>2.81</v>
          </cell>
          <cell r="N364">
            <v>2.92</v>
          </cell>
          <cell r="O364">
            <v>2.98</v>
          </cell>
          <cell r="P364" t="str">
            <v>N</v>
          </cell>
          <cell r="Q364" t="str">
            <v>South</v>
          </cell>
          <cell r="R364" t="str">
            <v>FC</v>
          </cell>
          <cell r="T364">
            <v>2.93</v>
          </cell>
        </row>
        <row r="365">
          <cell r="A365" t="str">
            <v>GONZLS_6_UNIT</v>
          </cell>
          <cell r="B365" t="str">
            <v>CAISO System</v>
          </cell>
          <cell r="C365" t="str">
            <v>Johnson Canyon Landfill</v>
          </cell>
          <cell r="D365">
            <v>0.95</v>
          </cell>
          <cell r="E365">
            <v>0.88</v>
          </cell>
          <cell r="F365">
            <v>0.87</v>
          </cell>
          <cell r="G365">
            <v>1.01</v>
          </cell>
          <cell r="H365">
            <v>1.1100000000000001</v>
          </cell>
          <cell r="I365">
            <v>1.27</v>
          </cell>
          <cell r="J365">
            <v>1.25</v>
          </cell>
          <cell r="K365">
            <v>1.29</v>
          </cell>
          <cell r="L365">
            <v>1.28</v>
          </cell>
          <cell r="M365">
            <v>1.28</v>
          </cell>
          <cell r="N365">
            <v>1.1599999999999999</v>
          </cell>
          <cell r="O365">
            <v>0.89</v>
          </cell>
          <cell r="P365" t="str">
            <v>N</v>
          </cell>
          <cell r="Q365" t="str">
            <v>North</v>
          </cell>
          <cell r="R365" t="str">
            <v>FC</v>
          </cell>
          <cell r="T365">
            <v>1.29</v>
          </cell>
        </row>
        <row r="366">
          <cell r="A366" t="str">
            <v>GOOSLK_1_SOLAR1</v>
          </cell>
          <cell r="B366" t="str">
            <v>CAISO System</v>
          </cell>
          <cell r="C366" t="str">
            <v>Goose Lake</v>
          </cell>
          <cell r="D366">
            <v>0.03</v>
          </cell>
          <cell r="E366">
            <v>0.18</v>
          </cell>
          <cell r="F366">
            <v>0.82</v>
          </cell>
          <cell r="G366">
            <v>9.58</v>
          </cell>
          <cell r="H366">
            <v>9.07</v>
          </cell>
          <cell r="I366">
            <v>10.89</v>
          </cell>
          <cell r="J366">
            <v>10.66</v>
          </cell>
          <cell r="K366">
            <v>11</v>
          </cell>
          <cell r="L366">
            <v>9.4700000000000006</v>
          </cell>
          <cell r="M366">
            <v>7.91</v>
          </cell>
          <cell r="N366">
            <v>0.03</v>
          </cell>
          <cell r="O366">
            <v>0.02</v>
          </cell>
          <cell r="P366" t="str">
            <v>N</v>
          </cell>
          <cell r="Q366" t="str">
            <v>North</v>
          </cell>
          <cell r="R366" t="str">
            <v>ID</v>
          </cell>
          <cell r="S366" t="str">
            <v>C3&amp;4: Waiting for Gates No. 2 500/230 kV Transformer and possibly other</v>
          </cell>
          <cell r="T366">
            <v>11</v>
          </cell>
        </row>
        <row r="367">
          <cell r="A367" t="str">
            <v>GRIDLY_6_SOLAR</v>
          </cell>
          <cell r="B367" t="str">
            <v>Sierra</v>
          </cell>
          <cell r="C367" t="str">
            <v>GRIDLEY MAIN TWO</v>
          </cell>
          <cell r="D367" t="str">
            <v>-</v>
          </cell>
          <cell r="E367" t="str">
            <v>-</v>
          </cell>
          <cell r="F367" t="str">
            <v>-</v>
          </cell>
          <cell r="G367" t="str">
            <v>-</v>
          </cell>
          <cell r="H367" t="str">
            <v>-</v>
          </cell>
          <cell r="I367" t="str">
            <v>-</v>
          </cell>
          <cell r="J367" t="str">
            <v>-</v>
          </cell>
          <cell r="K367" t="str">
            <v>-</v>
          </cell>
          <cell r="L367" t="str">
            <v>-</v>
          </cell>
          <cell r="M367" t="str">
            <v>-</v>
          </cell>
          <cell r="N367" t="str">
            <v>-</v>
          </cell>
          <cell r="O367" t="str">
            <v>-</v>
          </cell>
          <cell r="P367" t="str">
            <v>N</v>
          </cell>
          <cell r="Q367" t="str">
            <v>North</v>
          </cell>
          <cell r="R367" t="str">
            <v>EO</v>
          </cell>
          <cell r="T367">
            <v>0</v>
          </cell>
        </row>
        <row r="368">
          <cell r="A368" t="str">
            <v>GRIZLY_1_UNIT 1</v>
          </cell>
          <cell r="B368" t="str">
            <v>CAISO System</v>
          </cell>
          <cell r="C368" t="str">
            <v>GRIZZLY HYDRO</v>
          </cell>
          <cell r="D368">
            <v>17.7</v>
          </cell>
          <cell r="E368">
            <v>17.7</v>
          </cell>
          <cell r="F368">
            <v>17.7</v>
          </cell>
          <cell r="G368">
            <v>17.7</v>
          </cell>
          <cell r="H368">
            <v>17.7</v>
          </cell>
          <cell r="I368">
            <v>17.7</v>
          </cell>
          <cell r="J368">
            <v>17.7</v>
          </cell>
          <cell r="K368">
            <v>17.7</v>
          </cell>
          <cell r="L368">
            <v>17.7</v>
          </cell>
          <cell r="M368">
            <v>17.7</v>
          </cell>
          <cell r="N368">
            <v>17.7</v>
          </cell>
          <cell r="O368">
            <v>17.7</v>
          </cell>
          <cell r="P368" t="str">
            <v>Y</v>
          </cell>
          <cell r="Q368" t="str">
            <v>North</v>
          </cell>
          <cell r="R368" t="str">
            <v>FC</v>
          </cell>
          <cell r="T368">
            <v>17.7</v>
          </cell>
        </row>
        <row r="369">
          <cell r="A369" t="str">
            <v>GRNLF1_1_UNITS</v>
          </cell>
          <cell r="B369" t="str">
            <v>Sierra</v>
          </cell>
          <cell r="C369" t="str">
            <v>GREENLEAF #1 COGEN AGGREGATE</v>
          </cell>
          <cell r="D369">
            <v>49.2</v>
          </cell>
          <cell r="E369">
            <v>48.85</v>
          </cell>
          <cell r="F369">
            <v>48.54</v>
          </cell>
          <cell r="G369">
            <v>48.11</v>
          </cell>
          <cell r="H369">
            <v>47.46</v>
          </cell>
          <cell r="I369">
            <v>46.96</v>
          </cell>
          <cell r="J369">
            <v>46.9</v>
          </cell>
          <cell r="K369">
            <v>46.96</v>
          </cell>
          <cell r="L369">
            <v>47.06</v>
          </cell>
          <cell r="M369">
            <v>47.74</v>
          </cell>
          <cell r="N369">
            <v>48.6</v>
          </cell>
          <cell r="O369">
            <v>49.16</v>
          </cell>
          <cell r="P369" t="str">
            <v>Y</v>
          </cell>
          <cell r="Q369" t="str">
            <v>North</v>
          </cell>
          <cell r="R369" t="str">
            <v>FC</v>
          </cell>
          <cell r="T369">
            <v>47.06</v>
          </cell>
        </row>
        <row r="370">
          <cell r="A370" t="str">
            <v>GRNLF2_1_UNIT</v>
          </cell>
          <cell r="B370" t="str">
            <v>Sierra</v>
          </cell>
          <cell r="C370" t="str">
            <v>GREENLEAF II COGEN</v>
          </cell>
          <cell r="D370">
            <v>29.42</v>
          </cell>
          <cell r="E370">
            <v>30.04</v>
          </cell>
          <cell r="F370">
            <v>19.47</v>
          </cell>
          <cell r="G370">
            <v>37.4</v>
          </cell>
          <cell r="H370">
            <v>33.659999999999997</v>
          </cell>
          <cell r="I370">
            <v>34.71</v>
          </cell>
          <cell r="J370">
            <v>39</v>
          </cell>
          <cell r="K370">
            <v>33.869999999999997</v>
          </cell>
          <cell r="L370">
            <v>31.32</v>
          </cell>
          <cell r="M370">
            <v>36.33</v>
          </cell>
          <cell r="N370">
            <v>27.84</v>
          </cell>
          <cell r="O370">
            <v>25.24</v>
          </cell>
          <cell r="P370" t="str">
            <v>N</v>
          </cell>
          <cell r="Q370" t="str">
            <v>North</v>
          </cell>
          <cell r="R370" t="str">
            <v>FC</v>
          </cell>
          <cell r="T370">
            <v>39</v>
          </cell>
        </row>
        <row r="371">
          <cell r="A371" t="str">
            <v>GRNVLY_7_SCLAND</v>
          </cell>
          <cell r="B371" t="str">
            <v>CAISO System</v>
          </cell>
          <cell r="C371" t="str">
            <v>SANTA CRUZ LANDFILL GENERATING PLANT</v>
          </cell>
          <cell r="D371">
            <v>3.04</v>
          </cell>
          <cell r="E371">
            <v>3.04</v>
          </cell>
          <cell r="F371">
            <v>3.04</v>
          </cell>
          <cell r="G371">
            <v>3.04</v>
          </cell>
          <cell r="H371">
            <v>3.04</v>
          </cell>
          <cell r="I371">
            <v>3.04</v>
          </cell>
          <cell r="J371">
            <v>3.04</v>
          </cell>
          <cell r="K371">
            <v>3.04</v>
          </cell>
          <cell r="L371">
            <v>3.04</v>
          </cell>
          <cell r="M371">
            <v>3.04</v>
          </cell>
          <cell r="N371">
            <v>3.04</v>
          </cell>
          <cell r="O371">
            <v>3.04</v>
          </cell>
          <cell r="P371" t="str">
            <v>N</v>
          </cell>
          <cell r="Q371" t="str">
            <v>North</v>
          </cell>
          <cell r="R371" t="str">
            <v>FC</v>
          </cell>
          <cell r="T371">
            <v>3.04</v>
          </cell>
        </row>
        <row r="372">
          <cell r="A372" t="str">
            <v>GRSCRK_6_BGCKWW</v>
          </cell>
          <cell r="B372" t="str">
            <v>Humboldt</v>
          </cell>
          <cell r="C372" t="str">
            <v>BIG CREEK WATER WORKS - CEDAR FLAT</v>
          </cell>
          <cell r="D372">
            <v>0.35</v>
          </cell>
          <cell r="E372">
            <v>0.7</v>
          </cell>
          <cell r="F372">
            <v>1.31</v>
          </cell>
          <cell r="G372">
            <v>1.1299999999999999</v>
          </cell>
          <cell r="H372">
            <v>0.15</v>
          </cell>
          <cell r="I372">
            <v>0</v>
          </cell>
          <cell r="J372">
            <v>0</v>
          </cell>
          <cell r="K372">
            <v>0</v>
          </cell>
          <cell r="L372">
            <v>0</v>
          </cell>
          <cell r="M372">
            <v>0</v>
          </cell>
          <cell r="N372">
            <v>0</v>
          </cell>
          <cell r="O372">
            <v>0.74</v>
          </cell>
          <cell r="P372" t="str">
            <v>N</v>
          </cell>
          <cell r="Q372" t="str">
            <v>North</v>
          </cell>
          <cell r="R372" t="str">
            <v>FC</v>
          </cell>
          <cell r="T372">
            <v>0</v>
          </cell>
        </row>
        <row r="373">
          <cell r="A373" t="str">
            <v>GRZZLY_1_BERKLY</v>
          </cell>
          <cell r="B373" t="str">
            <v>Bay Area</v>
          </cell>
          <cell r="C373" t="str">
            <v>PE - BERKELEY, INC.</v>
          </cell>
          <cell r="D373">
            <v>22.21</v>
          </cell>
          <cell r="E373">
            <v>16.41</v>
          </cell>
          <cell r="F373">
            <v>18.36</v>
          </cell>
          <cell r="G373">
            <v>18.73</v>
          </cell>
          <cell r="H373">
            <v>22.98</v>
          </cell>
          <cell r="I373">
            <v>22.77</v>
          </cell>
          <cell r="J373">
            <v>21.63</v>
          </cell>
          <cell r="K373">
            <v>23.4</v>
          </cell>
          <cell r="L373">
            <v>20.18</v>
          </cell>
          <cell r="M373">
            <v>16.04</v>
          </cell>
          <cell r="N373">
            <v>17.03</v>
          </cell>
          <cell r="O373">
            <v>16.72</v>
          </cell>
          <cell r="P373" t="str">
            <v>N</v>
          </cell>
          <cell r="Q373" t="str">
            <v>North</v>
          </cell>
          <cell r="R373" t="str">
            <v>FC</v>
          </cell>
          <cell r="T373">
            <v>23.4</v>
          </cell>
        </row>
        <row r="374">
          <cell r="A374" t="str">
            <v>GUERNS_6_SOLAR</v>
          </cell>
          <cell r="B374" t="str">
            <v>Fresno</v>
          </cell>
          <cell r="C374" t="str">
            <v>Guernsey Solar Station</v>
          </cell>
          <cell r="D374">
            <v>2.3400000000000001E-2</v>
          </cell>
          <cell r="E374">
            <v>0.15210000000000001</v>
          </cell>
          <cell r="F374">
            <v>0.59670000000000001</v>
          </cell>
          <cell r="G374">
            <v>7.1604000000000001</v>
          </cell>
          <cell r="H374">
            <v>6.5480999999999998</v>
          </cell>
          <cell r="I374">
            <v>7.0824000000000007</v>
          </cell>
          <cell r="J374">
            <v>6.641700000000001</v>
          </cell>
          <cell r="K374">
            <v>6.4740000000000011</v>
          </cell>
          <cell r="L374">
            <v>5.4678000000000004</v>
          </cell>
          <cell r="M374">
            <v>4.5941999999999998</v>
          </cell>
          <cell r="N374">
            <v>1.5600000000000001E-2</v>
          </cell>
          <cell r="O374">
            <v>7.8000000000000005E-3</v>
          </cell>
          <cell r="P374" t="str">
            <v>N</v>
          </cell>
          <cell r="Q374" t="str">
            <v>North</v>
          </cell>
          <cell r="R374" t="str">
            <v>ID to 39%</v>
          </cell>
          <cell r="S374" t="str">
            <v>C3&amp;4: Waiting for Borden 230 kV Voltage Support, Gates No. 2 500/230 kV Transformer and possibly other</v>
          </cell>
          <cell r="T374">
            <v>7.0824000000000007</v>
          </cell>
        </row>
        <row r="375">
          <cell r="A375" t="str">
            <v>GWFPWR_1_UNITS</v>
          </cell>
          <cell r="B375" t="str">
            <v>Fresno</v>
          </cell>
          <cell r="C375" t="str">
            <v>HANFORD PEAKER PLANT</v>
          </cell>
          <cell r="D375">
            <v>84.4</v>
          </cell>
          <cell r="E375">
            <v>84.4</v>
          </cell>
          <cell r="F375">
            <v>84.4</v>
          </cell>
          <cell r="G375">
            <v>84.4</v>
          </cell>
          <cell r="H375">
            <v>84.4</v>
          </cell>
          <cell r="I375">
            <v>84.4</v>
          </cell>
          <cell r="J375">
            <v>84.4</v>
          </cell>
          <cell r="K375">
            <v>84.4</v>
          </cell>
          <cell r="L375">
            <v>84.4</v>
          </cell>
          <cell r="M375">
            <v>84.4</v>
          </cell>
          <cell r="N375">
            <v>84.4</v>
          </cell>
          <cell r="O375">
            <v>84.4</v>
          </cell>
          <cell r="P375" t="str">
            <v>Y</v>
          </cell>
          <cell r="Q375" t="str">
            <v>North</v>
          </cell>
          <cell r="R375" t="str">
            <v>FC</v>
          </cell>
          <cell r="T375">
            <v>84.4</v>
          </cell>
        </row>
        <row r="376">
          <cell r="A376" t="str">
            <v>GYS5X6_7_UNITS</v>
          </cell>
          <cell r="B376" t="str">
            <v>NCNB</v>
          </cell>
          <cell r="C376" t="str">
            <v>GEYSERS UNITS 5 &amp; 6 AGGREGATE</v>
          </cell>
          <cell r="D376">
            <v>85</v>
          </cell>
          <cell r="E376">
            <v>85</v>
          </cell>
          <cell r="F376">
            <v>85</v>
          </cell>
          <cell r="G376">
            <v>85</v>
          </cell>
          <cell r="H376">
            <v>85</v>
          </cell>
          <cell r="I376">
            <v>85</v>
          </cell>
          <cell r="J376">
            <v>85</v>
          </cell>
          <cell r="K376">
            <v>85</v>
          </cell>
          <cell r="L376">
            <v>85</v>
          </cell>
          <cell r="M376">
            <v>85</v>
          </cell>
          <cell r="N376">
            <v>85</v>
          </cell>
          <cell r="O376">
            <v>85</v>
          </cell>
          <cell r="P376" t="str">
            <v>Y</v>
          </cell>
          <cell r="Q376" t="str">
            <v>North</v>
          </cell>
          <cell r="R376" t="str">
            <v>FC</v>
          </cell>
          <cell r="T376">
            <v>85</v>
          </cell>
        </row>
        <row r="377">
          <cell r="A377" t="str">
            <v>GYS7X8_7_UNITS</v>
          </cell>
          <cell r="B377" t="str">
            <v>NCNB</v>
          </cell>
          <cell r="C377" t="str">
            <v>GEYSERS UNITS 7 &amp; 8 AGGREGATE</v>
          </cell>
          <cell r="D377">
            <v>76</v>
          </cell>
          <cell r="E377">
            <v>76</v>
          </cell>
          <cell r="F377">
            <v>76</v>
          </cell>
          <cell r="G377">
            <v>76</v>
          </cell>
          <cell r="H377">
            <v>76</v>
          </cell>
          <cell r="I377">
            <v>76</v>
          </cell>
          <cell r="J377">
            <v>76</v>
          </cell>
          <cell r="K377">
            <v>76</v>
          </cell>
          <cell r="L377">
            <v>76</v>
          </cell>
          <cell r="M377">
            <v>76</v>
          </cell>
          <cell r="N377">
            <v>76</v>
          </cell>
          <cell r="O377">
            <v>76</v>
          </cell>
          <cell r="P377" t="str">
            <v>Y</v>
          </cell>
          <cell r="Q377" t="str">
            <v>North</v>
          </cell>
          <cell r="R377" t="str">
            <v>FC</v>
          </cell>
          <cell r="T377">
            <v>76</v>
          </cell>
        </row>
        <row r="378">
          <cell r="A378" t="str">
            <v>GYSRVL_7_WSPRNG</v>
          </cell>
          <cell r="B378" t="str">
            <v>NCNB</v>
          </cell>
          <cell r="C378" t="str">
            <v>Sonoma CWA Warm Springs Hydro</v>
          </cell>
          <cell r="D378">
            <v>0.89</v>
          </cell>
          <cell r="E378">
            <v>1.45</v>
          </cell>
          <cell r="F378">
            <v>0.98</v>
          </cell>
          <cell r="G378">
            <v>1.31</v>
          </cell>
          <cell r="H378">
            <v>1.27</v>
          </cell>
          <cell r="I378">
            <v>1.4</v>
          </cell>
          <cell r="J378">
            <v>1.43</v>
          </cell>
          <cell r="K378">
            <v>1.45</v>
          </cell>
          <cell r="L378">
            <v>1.07</v>
          </cell>
          <cell r="M378">
            <v>1.21</v>
          </cell>
          <cell r="N378">
            <v>1.34</v>
          </cell>
          <cell r="O378">
            <v>1.3</v>
          </cell>
          <cell r="P378" t="str">
            <v>N</v>
          </cell>
          <cell r="Q378" t="str">
            <v>North</v>
          </cell>
          <cell r="R378" t="str">
            <v>FC</v>
          </cell>
          <cell r="T378">
            <v>1.45</v>
          </cell>
        </row>
        <row r="379">
          <cell r="A379" t="str">
            <v>HAASPH_7_PL1X2</v>
          </cell>
          <cell r="B379" t="str">
            <v>Fresno</v>
          </cell>
          <cell r="C379" t="str">
            <v>HAAS PH UNIT 1 &amp; 2 AGGREGATE</v>
          </cell>
          <cell r="D379">
            <v>144</v>
          </cell>
          <cell r="E379">
            <v>144</v>
          </cell>
          <cell r="F379">
            <v>144</v>
          </cell>
          <cell r="G379">
            <v>144</v>
          </cell>
          <cell r="H379">
            <v>144</v>
          </cell>
          <cell r="I379">
            <v>144</v>
          </cell>
          <cell r="J379">
            <v>144</v>
          </cell>
          <cell r="K379">
            <v>144</v>
          </cell>
          <cell r="L379">
            <v>144</v>
          </cell>
          <cell r="M379">
            <v>144</v>
          </cell>
          <cell r="N379">
            <v>144</v>
          </cell>
          <cell r="O379">
            <v>144</v>
          </cell>
          <cell r="P379" t="str">
            <v>Y</v>
          </cell>
          <cell r="Q379" t="str">
            <v>North</v>
          </cell>
          <cell r="R379" t="str">
            <v>FC</v>
          </cell>
          <cell r="T379">
            <v>144</v>
          </cell>
        </row>
        <row r="380">
          <cell r="A380" t="str">
            <v>HALSEY_6_UNIT</v>
          </cell>
          <cell r="B380" t="str">
            <v>Sierra</v>
          </cell>
          <cell r="C380" t="str">
            <v>HALSEY HYDRO</v>
          </cell>
          <cell r="D380">
            <v>13.5</v>
          </cell>
          <cell r="E380">
            <v>13.5</v>
          </cell>
          <cell r="F380">
            <v>13.5</v>
          </cell>
          <cell r="G380">
            <v>13.5</v>
          </cell>
          <cell r="H380">
            <v>13.5</v>
          </cell>
          <cell r="I380">
            <v>13.5</v>
          </cell>
          <cell r="J380">
            <v>13.5</v>
          </cell>
          <cell r="K380">
            <v>13.5</v>
          </cell>
          <cell r="L380">
            <v>13.5</v>
          </cell>
          <cell r="M380">
            <v>13.5</v>
          </cell>
          <cell r="N380">
            <v>13.5</v>
          </cell>
          <cell r="O380">
            <v>13.5</v>
          </cell>
          <cell r="P380" t="str">
            <v>Y</v>
          </cell>
          <cell r="Q380" t="str">
            <v>North</v>
          </cell>
          <cell r="R380" t="str">
            <v>FC</v>
          </cell>
          <cell r="T380">
            <v>13.5</v>
          </cell>
        </row>
        <row r="381">
          <cell r="A381" t="str">
            <v>HARBGN_7_UNITS</v>
          </cell>
          <cell r="B381" t="str">
            <v>LA Basin</v>
          </cell>
          <cell r="C381" t="str">
            <v>HARBOR COGEN COMBINED CYCLE</v>
          </cell>
          <cell r="D381">
            <v>100</v>
          </cell>
          <cell r="E381">
            <v>100</v>
          </cell>
          <cell r="F381">
            <v>100</v>
          </cell>
          <cell r="G381">
            <v>100</v>
          </cell>
          <cell r="H381">
            <v>100</v>
          </cell>
          <cell r="I381">
            <v>100</v>
          </cell>
          <cell r="J381">
            <v>100</v>
          </cell>
          <cell r="K381">
            <v>100</v>
          </cell>
          <cell r="L381">
            <v>100</v>
          </cell>
          <cell r="M381">
            <v>100</v>
          </cell>
          <cell r="N381">
            <v>100</v>
          </cell>
          <cell r="O381">
            <v>100</v>
          </cell>
          <cell r="P381" t="str">
            <v>Y</v>
          </cell>
          <cell r="Q381" t="str">
            <v>South</v>
          </cell>
          <cell r="R381" t="str">
            <v>FC</v>
          </cell>
          <cell r="T381">
            <v>100</v>
          </cell>
        </row>
        <row r="382">
          <cell r="A382" t="str">
            <v>HATCR1_7_UNIT</v>
          </cell>
          <cell r="B382" t="str">
            <v>CAISO System</v>
          </cell>
          <cell r="C382" t="str">
            <v xml:space="preserve">Hat Creek  #1 </v>
          </cell>
          <cell r="D382">
            <v>8.5</v>
          </cell>
          <cell r="E382">
            <v>8.5</v>
          </cell>
          <cell r="F382">
            <v>8.5</v>
          </cell>
          <cell r="G382">
            <v>8.5</v>
          </cell>
          <cell r="H382">
            <v>8.5</v>
          </cell>
          <cell r="I382">
            <v>8.5</v>
          </cell>
          <cell r="J382">
            <v>8.5</v>
          </cell>
          <cell r="K382">
            <v>8.5</v>
          </cell>
          <cell r="L382">
            <v>8.5</v>
          </cell>
          <cell r="M382">
            <v>8.5</v>
          </cell>
          <cell r="N382">
            <v>8.5</v>
          </cell>
          <cell r="O382">
            <v>8.5</v>
          </cell>
          <cell r="P382" t="str">
            <v>Y</v>
          </cell>
          <cell r="Q382" t="str">
            <v>North</v>
          </cell>
          <cell r="R382" t="str">
            <v>FC</v>
          </cell>
          <cell r="T382">
            <v>8.5</v>
          </cell>
        </row>
        <row r="383">
          <cell r="A383" t="str">
            <v>HATCR2_7_UNIT</v>
          </cell>
          <cell r="B383" t="str">
            <v>CAISO System</v>
          </cell>
          <cell r="C383" t="str">
            <v xml:space="preserve">Hat Creek  #2  </v>
          </cell>
          <cell r="D383">
            <v>8.5</v>
          </cell>
          <cell r="E383">
            <v>8.5</v>
          </cell>
          <cell r="F383">
            <v>8.5</v>
          </cell>
          <cell r="G383">
            <v>8.5</v>
          </cell>
          <cell r="H383">
            <v>8.5</v>
          </cell>
          <cell r="I383">
            <v>8.5</v>
          </cell>
          <cell r="J383">
            <v>8.5</v>
          </cell>
          <cell r="K383">
            <v>8.5</v>
          </cell>
          <cell r="L383">
            <v>8.5</v>
          </cell>
          <cell r="M383">
            <v>8.5</v>
          </cell>
          <cell r="N383">
            <v>8.5</v>
          </cell>
          <cell r="O383">
            <v>8.5</v>
          </cell>
          <cell r="P383" t="str">
            <v>Y</v>
          </cell>
          <cell r="Q383" t="str">
            <v>North</v>
          </cell>
          <cell r="R383" t="str">
            <v>FC</v>
          </cell>
          <cell r="T383">
            <v>8.5</v>
          </cell>
        </row>
        <row r="384">
          <cell r="A384" t="str">
            <v>HATLOS_6_LSCRK</v>
          </cell>
          <cell r="B384" t="str">
            <v>CAISO System</v>
          </cell>
          <cell r="C384" t="str">
            <v>Lost Creek 1 &amp; 2 Hydro Conversion</v>
          </cell>
          <cell r="D384">
            <v>0.85</v>
          </cell>
          <cell r="E384">
            <v>0.81</v>
          </cell>
          <cell r="F384">
            <v>0.83</v>
          </cell>
          <cell r="G384">
            <v>0.83</v>
          </cell>
          <cell r="H384">
            <v>0.82</v>
          </cell>
          <cell r="I384">
            <v>0.75</v>
          </cell>
          <cell r="J384">
            <v>0.73</v>
          </cell>
          <cell r="K384">
            <v>0.73</v>
          </cell>
          <cell r="L384">
            <v>0.77</v>
          </cell>
          <cell r="M384">
            <v>0.76</v>
          </cell>
          <cell r="N384">
            <v>0.8</v>
          </cell>
          <cell r="O384">
            <v>0.82</v>
          </cell>
          <cell r="P384" t="str">
            <v>N</v>
          </cell>
          <cell r="Q384" t="str">
            <v>North</v>
          </cell>
          <cell r="R384" t="str">
            <v>FC</v>
          </cell>
          <cell r="T384">
            <v>0.77</v>
          </cell>
        </row>
        <row r="385">
          <cell r="A385" t="str">
            <v>HATLOS_6_QFUNTS</v>
          </cell>
          <cell r="B385" t="str">
            <v>CAISO System</v>
          </cell>
          <cell r="C385" t="str">
            <v>HAT CREEK HYDRO QF UNITS</v>
          </cell>
          <cell r="D385">
            <v>1.25</v>
          </cell>
          <cell r="E385">
            <v>1.19</v>
          </cell>
          <cell r="F385">
            <v>1.25</v>
          </cell>
          <cell r="G385">
            <v>1.24</v>
          </cell>
          <cell r="H385">
            <v>1.23</v>
          </cell>
          <cell r="I385">
            <v>1.1299999999999999</v>
          </cell>
          <cell r="J385">
            <v>1.1200000000000001</v>
          </cell>
          <cell r="K385">
            <v>1.1399999999999999</v>
          </cell>
          <cell r="L385">
            <v>1.19</v>
          </cell>
          <cell r="M385">
            <v>1.17</v>
          </cell>
          <cell r="N385">
            <v>1.23</v>
          </cell>
          <cell r="O385">
            <v>1.24</v>
          </cell>
          <cell r="P385" t="str">
            <v>N</v>
          </cell>
          <cell r="Q385" t="str">
            <v>North</v>
          </cell>
          <cell r="R385" t="str">
            <v>FC</v>
          </cell>
          <cell r="T385">
            <v>1.19</v>
          </cell>
        </row>
        <row r="386">
          <cell r="A386" t="str">
            <v>HATRDG_2_WIND</v>
          </cell>
          <cell r="B386" t="str">
            <v>CAISO System</v>
          </cell>
          <cell r="C386" t="str">
            <v>Hatchet Ridge Wind Farm</v>
          </cell>
          <cell r="D386">
            <v>13.35</v>
          </cell>
          <cell r="E386">
            <v>22.89</v>
          </cell>
          <cell r="F386">
            <v>24.62</v>
          </cell>
          <cell r="G386">
            <v>19.75</v>
          </cell>
          <cell r="H386">
            <v>20.98</v>
          </cell>
          <cell r="I386">
            <v>13.13</v>
          </cell>
          <cell r="J386">
            <v>24.12</v>
          </cell>
          <cell r="K386">
            <v>36.840000000000003</v>
          </cell>
          <cell r="L386">
            <v>24.49</v>
          </cell>
          <cell r="M386">
            <v>11.2</v>
          </cell>
          <cell r="N386">
            <v>11.55</v>
          </cell>
          <cell r="O386">
            <v>22.2</v>
          </cell>
          <cell r="P386" t="str">
            <v>N</v>
          </cell>
          <cell r="Q386" t="str">
            <v>North</v>
          </cell>
          <cell r="R386" t="str">
            <v>FC</v>
          </cell>
          <cell r="T386">
            <v>36.840000000000003</v>
          </cell>
        </row>
        <row r="387">
          <cell r="A387" t="str">
            <v>HAYPRS_6_QFUNTS</v>
          </cell>
          <cell r="B387" t="str">
            <v>Sierra</v>
          </cell>
          <cell r="C387" t="str">
            <v>HAYPRESS HYDRO QF UNITS</v>
          </cell>
          <cell r="D387">
            <v>0.33</v>
          </cell>
          <cell r="E387">
            <v>0.56999999999999995</v>
          </cell>
          <cell r="F387">
            <v>1.52</v>
          </cell>
          <cell r="G387">
            <v>3.27</v>
          </cell>
          <cell r="H387">
            <v>1.7</v>
          </cell>
          <cell r="I387">
            <v>0</v>
          </cell>
          <cell r="J387">
            <v>0</v>
          </cell>
          <cell r="K387">
            <v>0</v>
          </cell>
          <cell r="L387">
            <v>0</v>
          </cell>
          <cell r="M387">
            <v>0</v>
          </cell>
          <cell r="N387">
            <v>0</v>
          </cell>
          <cell r="O387">
            <v>0.38</v>
          </cell>
          <cell r="P387" t="str">
            <v>N</v>
          </cell>
          <cell r="Q387" t="str">
            <v>North</v>
          </cell>
          <cell r="R387" t="str">
            <v>FC</v>
          </cell>
          <cell r="T387">
            <v>0</v>
          </cell>
        </row>
        <row r="388">
          <cell r="A388" t="str">
            <v>HELMPG_7_UNIT 1</v>
          </cell>
          <cell r="B388" t="str">
            <v>Fresno</v>
          </cell>
          <cell r="C388" t="str">
            <v>HELMS PUMP-GEN UNIT 1</v>
          </cell>
          <cell r="D388">
            <v>407</v>
          </cell>
          <cell r="E388">
            <v>407</v>
          </cell>
          <cell r="F388">
            <v>407</v>
          </cell>
          <cell r="G388">
            <v>407</v>
          </cell>
          <cell r="H388">
            <v>407</v>
          </cell>
          <cell r="I388">
            <v>407</v>
          </cell>
          <cell r="J388">
            <v>407</v>
          </cell>
          <cell r="K388">
            <v>407</v>
          </cell>
          <cell r="L388">
            <v>407</v>
          </cell>
          <cell r="M388">
            <v>407</v>
          </cell>
          <cell r="N388">
            <v>407</v>
          </cell>
          <cell r="O388">
            <v>407</v>
          </cell>
          <cell r="P388" t="str">
            <v>Y</v>
          </cell>
          <cell r="Q388" t="str">
            <v>North</v>
          </cell>
          <cell r="R388" t="str">
            <v>FC</v>
          </cell>
          <cell r="T388">
            <v>407</v>
          </cell>
        </row>
        <row r="389">
          <cell r="A389" t="str">
            <v>HELMPG_7_UNIT 2</v>
          </cell>
          <cell r="B389" t="str">
            <v>Fresno</v>
          </cell>
          <cell r="C389" t="str">
            <v>HELMS PUMP-GEN UNIT 2</v>
          </cell>
          <cell r="D389">
            <v>407</v>
          </cell>
          <cell r="E389">
            <v>407</v>
          </cell>
          <cell r="F389">
            <v>407</v>
          </cell>
          <cell r="G389">
            <v>407</v>
          </cell>
          <cell r="H389">
            <v>407</v>
          </cell>
          <cell r="I389">
            <v>407</v>
          </cell>
          <cell r="J389">
            <v>407</v>
          </cell>
          <cell r="K389">
            <v>407</v>
          </cell>
          <cell r="L389">
            <v>407</v>
          </cell>
          <cell r="M389">
            <v>407</v>
          </cell>
          <cell r="N389">
            <v>407</v>
          </cell>
          <cell r="O389">
            <v>407</v>
          </cell>
          <cell r="P389" t="str">
            <v>Y</v>
          </cell>
          <cell r="Q389" t="str">
            <v>North</v>
          </cell>
          <cell r="R389" t="str">
            <v>FC</v>
          </cell>
          <cell r="T389">
            <v>407</v>
          </cell>
        </row>
        <row r="390">
          <cell r="A390" t="str">
            <v>HELMPG_7_UNIT 3</v>
          </cell>
          <cell r="B390" t="str">
            <v>Fresno</v>
          </cell>
          <cell r="C390" t="str">
            <v>HELMS PUMP-GEN UNIT 3</v>
          </cell>
          <cell r="D390">
            <v>404</v>
          </cell>
          <cell r="E390">
            <v>404</v>
          </cell>
          <cell r="F390">
            <v>404</v>
          </cell>
          <cell r="G390">
            <v>404</v>
          </cell>
          <cell r="H390">
            <v>404</v>
          </cell>
          <cell r="I390">
            <v>404</v>
          </cell>
          <cell r="J390">
            <v>404</v>
          </cell>
          <cell r="K390">
            <v>404</v>
          </cell>
          <cell r="L390">
            <v>404</v>
          </cell>
          <cell r="M390">
            <v>404</v>
          </cell>
          <cell r="N390">
            <v>404</v>
          </cell>
          <cell r="O390">
            <v>404</v>
          </cell>
          <cell r="P390" t="str">
            <v>Y</v>
          </cell>
          <cell r="Q390" t="str">
            <v>North</v>
          </cell>
          <cell r="R390" t="str">
            <v>FC</v>
          </cell>
          <cell r="T390">
            <v>404</v>
          </cell>
        </row>
        <row r="391">
          <cell r="A391" t="str">
            <v>HENRTA_6_SOLAR1</v>
          </cell>
          <cell r="B391" t="str">
            <v>Fresno</v>
          </cell>
          <cell r="C391" t="str">
            <v>Lemoore 1</v>
          </cell>
          <cell r="D391" t="str">
            <v>-</v>
          </cell>
          <cell r="E391" t="str">
            <v>-</v>
          </cell>
          <cell r="F391" t="str">
            <v>-</v>
          </cell>
          <cell r="G391" t="str">
            <v>-</v>
          </cell>
          <cell r="H391" t="str">
            <v>-</v>
          </cell>
          <cell r="I391" t="str">
            <v>-</v>
          </cell>
          <cell r="J391" t="str">
            <v>-</v>
          </cell>
          <cell r="K391" t="str">
            <v>-</v>
          </cell>
          <cell r="L391" t="str">
            <v>-</v>
          </cell>
          <cell r="M391" t="str">
            <v>-</v>
          </cell>
          <cell r="N391" t="str">
            <v>-</v>
          </cell>
          <cell r="O391" t="str">
            <v>-</v>
          </cell>
          <cell r="P391" t="str">
            <v>N</v>
          </cell>
          <cell r="Q391" t="str">
            <v>North</v>
          </cell>
          <cell r="R391" t="str">
            <v>EO</v>
          </cell>
          <cell r="T391">
            <v>0</v>
          </cell>
        </row>
        <row r="392">
          <cell r="A392" t="str">
            <v>HENRTA_6_SOLAR2</v>
          </cell>
          <cell r="B392" t="str">
            <v>Fresno</v>
          </cell>
          <cell r="C392" t="str">
            <v>Westside Solar Power</v>
          </cell>
          <cell r="D392" t="str">
            <v>-</v>
          </cell>
          <cell r="E392" t="str">
            <v>-</v>
          </cell>
          <cell r="F392" t="str">
            <v>-</v>
          </cell>
          <cell r="G392" t="str">
            <v>-</v>
          </cell>
          <cell r="H392" t="str">
            <v>-</v>
          </cell>
          <cell r="I392" t="str">
            <v>-</v>
          </cell>
          <cell r="J392" t="str">
            <v>-</v>
          </cell>
          <cell r="K392" t="str">
            <v>-</v>
          </cell>
          <cell r="L392" t="str">
            <v>-</v>
          </cell>
          <cell r="M392" t="str">
            <v>-</v>
          </cell>
          <cell r="N392" t="str">
            <v>-</v>
          </cell>
          <cell r="O392" t="str">
            <v>-</v>
          </cell>
          <cell r="P392" t="str">
            <v>N</v>
          </cell>
          <cell r="Q392" t="str">
            <v>North</v>
          </cell>
          <cell r="R392" t="str">
            <v>EO</v>
          </cell>
          <cell r="T392">
            <v>0</v>
          </cell>
        </row>
        <row r="393">
          <cell r="A393" t="str">
            <v>HENRTA_6_UNITA1</v>
          </cell>
          <cell r="B393" t="str">
            <v>Fresno</v>
          </cell>
          <cell r="C393" t="str">
            <v>GWF HENRIETTA PEAKER PLANT UNIT 1</v>
          </cell>
          <cell r="D393">
            <v>45.33</v>
          </cell>
          <cell r="E393">
            <v>45.33</v>
          </cell>
          <cell r="F393">
            <v>45.33</v>
          </cell>
          <cell r="G393">
            <v>45.33</v>
          </cell>
          <cell r="H393">
            <v>45.33</v>
          </cell>
          <cell r="I393">
            <v>45.33</v>
          </cell>
          <cell r="J393">
            <v>45.33</v>
          </cell>
          <cell r="K393">
            <v>45.33</v>
          </cell>
          <cell r="L393">
            <v>45.33</v>
          </cell>
          <cell r="M393">
            <v>45.33</v>
          </cell>
          <cell r="N393">
            <v>45.33</v>
          </cell>
          <cell r="O393">
            <v>45.33</v>
          </cell>
          <cell r="P393" t="str">
            <v>Y</v>
          </cell>
          <cell r="Q393" t="str">
            <v>North</v>
          </cell>
          <cell r="R393" t="str">
            <v>FC</v>
          </cell>
          <cell r="T393">
            <v>45.33</v>
          </cell>
        </row>
        <row r="394">
          <cell r="A394" t="str">
            <v>HENRTA_6_UNITA2</v>
          </cell>
          <cell r="B394" t="str">
            <v>Fresno</v>
          </cell>
          <cell r="C394" t="str">
            <v>GWF HENRIETTA PEAKER PLANT UNIT 2</v>
          </cell>
          <cell r="D394">
            <v>45.23</v>
          </cell>
          <cell r="E394">
            <v>45.23</v>
          </cell>
          <cell r="F394">
            <v>45.23</v>
          </cell>
          <cell r="G394">
            <v>45.23</v>
          </cell>
          <cell r="H394">
            <v>45.23</v>
          </cell>
          <cell r="I394">
            <v>45.23</v>
          </cell>
          <cell r="J394">
            <v>45.23</v>
          </cell>
          <cell r="K394">
            <v>45.23</v>
          </cell>
          <cell r="L394">
            <v>45.23</v>
          </cell>
          <cell r="M394">
            <v>45.23</v>
          </cell>
          <cell r="N394">
            <v>45.23</v>
          </cell>
          <cell r="O394">
            <v>45.23</v>
          </cell>
          <cell r="P394" t="str">
            <v>Y</v>
          </cell>
          <cell r="Q394" t="str">
            <v>North</v>
          </cell>
          <cell r="R394" t="str">
            <v>FC</v>
          </cell>
          <cell r="T394">
            <v>45.23</v>
          </cell>
        </row>
        <row r="395">
          <cell r="A395" t="str">
            <v>HENRTS_1_SOLAR</v>
          </cell>
          <cell r="B395" t="str">
            <v>Fresno</v>
          </cell>
          <cell r="C395" t="str">
            <v>Henrietta Solar Project</v>
          </cell>
          <cell r="D395">
            <v>0.26</v>
          </cell>
          <cell r="E395">
            <v>1.47</v>
          </cell>
          <cell r="F395">
            <v>6.82</v>
          </cell>
          <cell r="G395">
            <v>79.819999999999993</v>
          </cell>
          <cell r="H395">
            <v>75.56</v>
          </cell>
          <cell r="I395">
            <v>79.349999999999994</v>
          </cell>
          <cell r="J395">
            <v>75.34</v>
          </cell>
          <cell r="K395">
            <v>80.34</v>
          </cell>
          <cell r="L395">
            <v>75.010000000000005</v>
          </cell>
          <cell r="M395">
            <v>57.51</v>
          </cell>
          <cell r="N395">
            <v>0.16</v>
          </cell>
          <cell r="O395">
            <v>0.11</v>
          </cell>
          <cell r="P395" t="str">
            <v>N</v>
          </cell>
          <cell r="Q395" t="str">
            <v>North</v>
          </cell>
          <cell r="R395" t="str">
            <v>FC</v>
          </cell>
          <cell r="T395">
            <v>80.34</v>
          </cell>
        </row>
        <row r="396">
          <cell r="A396" t="str">
            <v>HIDSRT_2_UNITS</v>
          </cell>
          <cell r="B396" t="str">
            <v>CAISO System</v>
          </cell>
          <cell r="C396" t="str">
            <v>HIGH DESERT POWER PROJECT AGGREGATE</v>
          </cell>
          <cell r="D396">
            <v>746</v>
          </cell>
          <cell r="E396">
            <v>746</v>
          </cell>
          <cell r="F396">
            <v>746</v>
          </cell>
          <cell r="G396">
            <v>746</v>
          </cell>
          <cell r="H396">
            <v>746</v>
          </cell>
          <cell r="I396">
            <v>746</v>
          </cell>
          <cell r="J396">
            <v>746</v>
          </cell>
          <cell r="K396">
            <v>746</v>
          </cell>
          <cell r="L396">
            <v>746</v>
          </cell>
          <cell r="M396">
            <v>746</v>
          </cell>
          <cell r="N396">
            <v>746</v>
          </cell>
          <cell r="O396">
            <v>746</v>
          </cell>
          <cell r="P396" t="str">
            <v>Y</v>
          </cell>
          <cell r="Q396" t="str">
            <v>South</v>
          </cell>
          <cell r="R396" t="str">
            <v>FC</v>
          </cell>
          <cell r="T396">
            <v>746</v>
          </cell>
        </row>
        <row r="397">
          <cell r="A397" t="str">
            <v>HIGGNS_1_COMBIE</v>
          </cell>
          <cell r="B397" t="str">
            <v>Sierra</v>
          </cell>
          <cell r="C397" t="str">
            <v>Combie South</v>
          </cell>
          <cell r="D397">
            <v>0.52</v>
          </cell>
          <cell r="E397">
            <v>0.8</v>
          </cell>
          <cell r="F397">
            <v>0.55000000000000004</v>
          </cell>
          <cell r="G397">
            <v>0.33</v>
          </cell>
          <cell r="H397">
            <v>0.04</v>
          </cell>
          <cell r="I397">
            <v>0</v>
          </cell>
          <cell r="J397">
            <v>0</v>
          </cell>
          <cell r="K397">
            <v>0</v>
          </cell>
          <cell r="L397">
            <v>0</v>
          </cell>
          <cell r="M397">
            <v>0</v>
          </cell>
          <cell r="N397">
            <v>0</v>
          </cell>
          <cell r="O397">
            <v>0.55000000000000004</v>
          </cell>
          <cell r="P397" t="str">
            <v>N</v>
          </cell>
          <cell r="Q397" t="str">
            <v>North</v>
          </cell>
          <cell r="R397" t="str">
            <v>FC</v>
          </cell>
          <cell r="T397">
            <v>0</v>
          </cell>
        </row>
        <row r="398">
          <cell r="A398" t="str">
            <v>HIGGNS_7_QFUNTS</v>
          </cell>
          <cell r="B398" t="str">
            <v>Sierra</v>
          </cell>
          <cell r="C398" t="str">
            <v>HIGGNS_7_QFUNTS</v>
          </cell>
          <cell r="D398">
            <v>0.11</v>
          </cell>
          <cell r="E398">
            <v>0.16</v>
          </cell>
          <cell r="F398">
            <v>0.05</v>
          </cell>
          <cell r="G398">
            <v>0.19</v>
          </cell>
          <cell r="H398">
            <v>0.22</v>
          </cell>
          <cell r="I398">
            <v>0.25</v>
          </cell>
          <cell r="J398">
            <v>0.24</v>
          </cell>
          <cell r="K398">
            <v>0.23</v>
          </cell>
          <cell r="L398">
            <v>0.2</v>
          </cell>
          <cell r="M398">
            <v>7.0000000000000007E-2</v>
          </cell>
          <cell r="N398">
            <v>0.01</v>
          </cell>
          <cell r="O398">
            <v>0.13</v>
          </cell>
          <cell r="P398" t="str">
            <v>N</v>
          </cell>
          <cell r="Q398" t="str">
            <v>North</v>
          </cell>
          <cell r="R398" t="str">
            <v>FC</v>
          </cell>
          <cell r="T398">
            <v>0.25</v>
          </cell>
        </row>
        <row r="399">
          <cell r="A399" t="str">
            <v>HILAND_7_YOLOWD</v>
          </cell>
          <cell r="B399" t="str">
            <v>NCNB</v>
          </cell>
          <cell r="C399" t="str">
            <v>CLEAR LAKE UNIT 1</v>
          </cell>
          <cell r="D399" t="str">
            <v>-</v>
          </cell>
          <cell r="E399" t="str">
            <v>-</v>
          </cell>
          <cell r="F399" t="str">
            <v>-</v>
          </cell>
          <cell r="G399" t="str">
            <v>-</v>
          </cell>
          <cell r="H399" t="str">
            <v>-</v>
          </cell>
          <cell r="I399" t="str">
            <v>-</v>
          </cell>
          <cell r="J399" t="str">
            <v>-</v>
          </cell>
          <cell r="K399" t="str">
            <v>-</v>
          </cell>
          <cell r="L399" t="str">
            <v>-</v>
          </cell>
          <cell r="M399" t="str">
            <v>-</v>
          </cell>
          <cell r="N399" t="str">
            <v>-</v>
          </cell>
          <cell r="O399" t="str">
            <v>-</v>
          </cell>
          <cell r="P399" t="str">
            <v>N</v>
          </cell>
          <cell r="Q399" t="str">
            <v>North</v>
          </cell>
          <cell r="R399" t="str">
            <v>EO</v>
          </cell>
          <cell r="T399">
            <v>0</v>
          </cell>
        </row>
        <row r="400">
          <cell r="A400" t="str">
            <v>HINSON_6_CARBGN</v>
          </cell>
          <cell r="B400" t="str">
            <v>LA Basin</v>
          </cell>
          <cell r="C400" t="str">
            <v>BP WILMINGTON CALCINER</v>
          </cell>
          <cell r="D400">
            <v>26.73</v>
          </cell>
          <cell r="E400">
            <v>27.47</v>
          </cell>
          <cell r="F400">
            <v>20.53</v>
          </cell>
          <cell r="G400">
            <v>19.82</v>
          </cell>
          <cell r="H400">
            <v>20</v>
          </cell>
          <cell r="I400">
            <v>21.63</v>
          </cell>
          <cell r="J400">
            <v>28.04</v>
          </cell>
          <cell r="K400">
            <v>29.3</v>
          </cell>
          <cell r="L400">
            <v>29.54</v>
          </cell>
          <cell r="M400">
            <v>20.41</v>
          </cell>
          <cell r="N400">
            <v>25.94</v>
          </cell>
          <cell r="O400">
            <v>27.44</v>
          </cell>
          <cell r="P400" t="str">
            <v>N</v>
          </cell>
          <cell r="Q400" t="str">
            <v>South</v>
          </cell>
          <cell r="R400" t="str">
            <v>FC</v>
          </cell>
          <cell r="T400">
            <v>29.54</v>
          </cell>
        </row>
        <row r="401">
          <cell r="A401" t="str">
            <v>HINSON_6_LBECH1</v>
          </cell>
          <cell r="B401" t="str">
            <v>LA Basin</v>
          </cell>
          <cell r="C401" t="str">
            <v>HINSON_6_LBECH1</v>
          </cell>
          <cell r="D401">
            <v>65</v>
          </cell>
          <cell r="E401">
            <v>65</v>
          </cell>
          <cell r="F401">
            <v>65</v>
          </cell>
          <cell r="G401">
            <v>65</v>
          </cell>
          <cell r="H401">
            <v>65</v>
          </cell>
          <cell r="I401">
            <v>65</v>
          </cell>
          <cell r="J401">
            <v>65</v>
          </cell>
          <cell r="K401">
            <v>65</v>
          </cell>
          <cell r="L401">
            <v>65</v>
          </cell>
          <cell r="M401">
            <v>65</v>
          </cell>
          <cell r="N401">
            <v>65</v>
          </cell>
          <cell r="O401">
            <v>65</v>
          </cell>
          <cell r="P401" t="str">
            <v>Y</v>
          </cell>
          <cell r="Q401" t="str">
            <v>South</v>
          </cell>
          <cell r="R401" t="str">
            <v>FC</v>
          </cell>
          <cell r="T401">
            <v>65</v>
          </cell>
        </row>
        <row r="402">
          <cell r="A402" t="str">
            <v>HINSON_6_LBECH2</v>
          </cell>
          <cell r="B402" t="str">
            <v>LA Basin</v>
          </cell>
          <cell r="C402" t="str">
            <v>HINSON_6_LBECH2</v>
          </cell>
          <cell r="D402">
            <v>65</v>
          </cell>
          <cell r="E402">
            <v>65</v>
          </cell>
          <cell r="F402">
            <v>65</v>
          </cell>
          <cell r="G402">
            <v>65</v>
          </cell>
          <cell r="H402">
            <v>65</v>
          </cell>
          <cell r="I402">
            <v>65</v>
          </cell>
          <cell r="J402">
            <v>65</v>
          </cell>
          <cell r="K402">
            <v>65</v>
          </cell>
          <cell r="L402">
            <v>65</v>
          </cell>
          <cell r="M402">
            <v>65</v>
          </cell>
          <cell r="N402">
            <v>65</v>
          </cell>
          <cell r="O402">
            <v>65</v>
          </cell>
          <cell r="P402" t="str">
            <v>Y</v>
          </cell>
          <cell r="Q402" t="str">
            <v>South</v>
          </cell>
          <cell r="R402" t="str">
            <v>FC</v>
          </cell>
          <cell r="T402">
            <v>65</v>
          </cell>
        </row>
        <row r="403">
          <cell r="A403" t="str">
            <v>HINSON_6_LBECH3</v>
          </cell>
          <cell r="B403" t="str">
            <v>LA Basin</v>
          </cell>
          <cell r="C403" t="str">
            <v>HINSON_6_LBECH3</v>
          </cell>
          <cell r="D403">
            <v>65</v>
          </cell>
          <cell r="E403">
            <v>65</v>
          </cell>
          <cell r="F403">
            <v>65</v>
          </cell>
          <cell r="G403">
            <v>65</v>
          </cell>
          <cell r="H403">
            <v>65</v>
          </cell>
          <cell r="I403">
            <v>65</v>
          </cell>
          <cell r="J403">
            <v>65</v>
          </cell>
          <cell r="K403">
            <v>65</v>
          </cell>
          <cell r="L403">
            <v>65</v>
          </cell>
          <cell r="M403">
            <v>65</v>
          </cell>
          <cell r="N403">
            <v>65</v>
          </cell>
          <cell r="O403">
            <v>65</v>
          </cell>
          <cell r="P403" t="str">
            <v>Y</v>
          </cell>
          <cell r="Q403" t="str">
            <v>South</v>
          </cell>
          <cell r="R403" t="str">
            <v>FC</v>
          </cell>
          <cell r="T403">
            <v>65</v>
          </cell>
        </row>
        <row r="404">
          <cell r="A404" t="str">
            <v>HINSON_6_LBECH4</v>
          </cell>
          <cell r="B404" t="str">
            <v>LA Basin</v>
          </cell>
          <cell r="C404" t="str">
            <v>HINSON_6_LBECH4</v>
          </cell>
          <cell r="D404">
            <v>65</v>
          </cell>
          <cell r="E404">
            <v>65</v>
          </cell>
          <cell r="F404">
            <v>65</v>
          </cell>
          <cell r="G404">
            <v>65</v>
          </cell>
          <cell r="H404">
            <v>65</v>
          </cell>
          <cell r="I404">
            <v>65</v>
          </cell>
          <cell r="J404">
            <v>65</v>
          </cell>
          <cell r="K404">
            <v>65</v>
          </cell>
          <cell r="L404">
            <v>65</v>
          </cell>
          <cell r="M404">
            <v>65</v>
          </cell>
          <cell r="N404">
            <v>65</v>
          </cell>
          <cell r="O404">
            <v>65</v>
          </cell>
          <cell r="P404" t="str">
            <v>Y</v>
          </cell>
          <cell r="Q404" t="str">
            <v>South</v>
          </cell>
          <cell r="R404" t="str">
            <v>FC</v>
          </cell>
          <cell r="T404">
            <v>65</v>
          </cell>
        </row>
        <row r="405">
          <cell r="A405" t="str">
            <v>HINSON_6_SERRGN</v>
          </cell>
          <cell r="B405" t="str">
            <v>LA Basin</v>
          </cell>
          <cell r="C405" t="str">
            <v>CITY OF LONG BEACH</v>
          </cell>
          <cell r="D405">
            <v>28.02</v>
          </cell>
          <cell r="E405">
            <v>26.77</v>
          </cell>
          <cell r="F405">
            <v>26.01</v>
          </cell>
          <cell r="G405">
            <v>25.6</v>
          </cell>
          <cell r="H405">
            <v>23.65</v>
          </cell>
          <cell r="I405">
            <v>29</v>
          </cell>
          <cell r="J405">
            <v>27.62</v>
          </cell>
          <cell r="K405">
            <v>26.93</v>
          </cell>
          <cell r="L405">
            <v>27.4</v>
          </cell>
          <cell r="M405">
            <v>23.73</v>
          </cell>
          <cell r="N405">
            <v>25.63</v>
          </cell>
          <cell r="O405">
            <v>26.84</v>
          </cell>
          <cell r="P405" t="str">
            <v>N</v>
          </cell>
          <cell r="Q405" t="str">
            <v>South</v>
          </cell>
          <cell r="R405" t="str">
            <v>FC</v>
          </cell>
          <cell r="T405">
            <v>29</v>
          </cell>
        </row>
        <row r="406">
          <cell r="A406" t="str">
            <v>HMLTBR_6_UNITS</v>
          </cell>
          <cell r="B406" t="str">
            <v>CAISO System</v>
          </cell>
          <cell r="C406" t="str">
            <v>HAMILTON BRANCH PH (AGGREGATE)</v>
          </cell>
          <cell r="D406">
            <v>4.9000000000000004</v>
          </cell>
          <cell r="E406">
            <v>4.9000000000000004</v>
          </cell>
          <cell r="F406">
            <v>4.9000000000000004</v>
          </cell>
          <cell r="G406">
            <v>4.9000000000000004</v>
          </cell>
          <cell r="H406">
            <v>4.9000000000000004</v>
          </cell>
          <cell r="I406">
            <v>4.9000000000000004</v>
          </cell>
          <cell r="J406">
            <v>4.9000000000000004</v>
          </cell>
          <cell r="K406">
            <v>4.9000000000000004</v>
          </cell>
          <cell r="L406">
            <v>4.9000000000000004</v>
          </cell>
          <cell r="M406">
            <v>4.9000000000000004</v>
          </cell>
          <cell r="N406">
            <v>4.9000000000000004</v>
          </cell>
          <cell r="O406">
            <v>4.9000000000000004</v>
          </cell>
          <cell r="P406" t="str">
            <v>Y</v>
          </cell>
          <cell r="Q406" t="str">
            <v>North</v>
          </cell>
          <cell r="R406" t="str">
            <v>FC</v>
          </cell>
          <cell r="T406">
            <v>4.9000000000000004</v>
          </cell>
        </row>
        <row r="407">
          <cell r="A407" t="str">
            <v>HNTGBH_7_UNIT 1</v>
          </cell>
          <cell r="B407" t="str">
            <v>LA Basin</v>
          </cell>
          <cell r="C407" t="str">
            <v>HUNTINGTON BEACH GEN STA. UNIT 1</v>
          </cell>
          <cell r="D407">
            <v>225.75</v>
          </cell>
          <cell r="E407">
            <v>225.75</v>
          </cell>
          <cell r="F407">
            <v>225.75</v>
          </cell>
          <cell r="G407">
            <v>225.75</v>
          </cell>
          <cell r="H407">
            <v>225.75</v>
          </cell>
          <cell r="I407">
            <v>225.75</v>
          </cell>
          <cell r="J407">
            <v>225.75</v>
          </cell>
          <cell r="K407">
            <v>225.75</v>
          </cell>
          <cell r="L407">
            <v>225.75</v>
          </cell>
          <cell r="M407">
            <v>225.75</v>
          </cell>
          <cell r="N407">
            <v>225.75</v>
          </cell>
          <cell r="O407">
            <v>225.75</v>
          </cell>
          <cell r="P407" t="str">
            <v>Y</v>
          </cell>
          <cell r="Q407" t="str">
            <v>South</v>
          </cell>
          <cell r="R407" t="str">
            <v>FC</v>
          </cell>
          <cell r="T407">
            <v>225.75</v>
          </cell>
        </row>
        <row r="408">
          <cell r="A408" t="str">
            <v>HNTGBH_7_UNIT 2</v>
          </cell>
          <cell r="B408" t="str">
            <v>LA Basin</v>
          </cell>
          <cell r="C408" t="str">
            <v>HUNTINGTON BEACH GEN STA. UNIT 2</v>
          </cell>
          <cell r="D408">
            <v>225.8</v>
          </cell>
          <cell r="E408">
            <v>225.8</v>
          </cell>
          <cell r="F408">
            <v>225.8</v>
          </cell>
          <cell r="G408">
            <v>225.8</v>
          </cell>
          <cell r="H408">
            <v>225.8</v>
          </cell>
          <cell r="I408">
            <v>225.8</v>
          </cell>
          <cell r="J408">
            <v>225.8</v>
          </cell>
          <cell r="K408">
            <v>225.8</v>
          </cell>
          <cell r="L408">
            <v>225.8</v>
          </cell>
          <cell r="M408">
            <v>225.8</v>
          </cell>
          <cell r="N408">
            <v>225.8</v>
          </cell>
          <cell r="O408">
            <v>225.8</v>
          </cell>
          <cell r="P408" t="str">
            <v>Y</v>
          </cell>
          <cell r="Q408" t="str">
            <v>South</v>
          </cell>
          <cell r="R408" t="str">
            <v>FC</v>
          </cell>
          <cell r="T408">
            <v>225.8</v>
          </cell>
        </row>
        <row r="409">
          <cell r="A409" t="str">
            <v>HOLGAT_1_BORAX</v>
          </cell>
          <cell r="B409" t="str">
            <v>CAISO System</v>
          </cell>
          <cell r="C409" t="str">
            <v>U.S. Borax, Unit 1</v>
          </cell>
          <cell r="D409">
            <v>20.14</v>
          </cell>
          <cell r="E409">
            <v>18.149999999999999</v>
          </cell>
          <cell r="F409">
            <v>19.510000000000002</v>
          </cell>
          <cell r="G409">
            <v>8.26</v>
          </cell>
          <cell r="H409">
            <v>17.5</v>
          </cell>
          <cell r="I409">
            <v>17.760000000000002</v>
          </cell>
          <cell r="J409">
            <v>16.46</v>
          </cell>
          <cell r="K409">
            <v>15.62</v>
          </cell>
          <cell r="L409">
            <v>16.7</v>
          </cell>
          <cell r="M409">
            <v>18.350000000000001</v>
          </cell>
          <cell r="N409">
            <v>21.2</v>
          </cell>
          <cell r="O409">
            <v>22.3</v>
          </cell>
          <cell r="P409" t="str">
            <v>N</v>
          </cell>
          <cell r="Q409" t="str">
            <v>South</v>
          </cell>
          <cell r="R409" t="str">
            <v>FC</v>
          </cell>
          <cell r="T409">
            <v>17.760000000000002</v>
          </cell>
        </row>
        <row r="410">
          <cell r="A410" t="str">
            <v>HOLSTR_1_SOLAR</v>
          </cell>
          <cell r="B410" t="str">
            <v>CAISO System</v>
          </cell>
          <cell r="C410" t="str">
            <v>San Benito Smart Park</v>
          </cell>
          <cell r="D410" t="str">
            <v>-</v>
          </cell>
          <cell r="E410" t="str">
            <v>-</v>
          </cell>
          <cell r="F410" t="str">
            <v>-</v>
          </cell>
          <cell r="G410" t="str">
            <v>-</v>
          </cell>
          <cell r="H410" t="str">
            <v>-</v>
          </cell>
          <cell r="I410" t="str">
            <v>-</v>
          </cell>
          <cell r="J410" t="str">
            <v>-</v>
          </cell>
          <cell r="K410" t="str">
            <v>-</v>
          </cell>
          <cell r="L410" t="str">
            <v>-</v>
          </cell>
          <cell r="M410" t="str">
            <v>-</v>
          </cell>
          <cell r="N410" t="str">
            <v>-</v>
          </cell>
          <cell r="O410" t="str">
            <v>-</v>
          </cell>
          <cell r="P410" t="str">
            <v>N</v>
          </cell>
          <cell r="Q410" t="str">
            <v>North</v>
          </cell>
          <cell r="R410" t="str">
            <v>EO</v>
          </cell>
          <cell r="T410">
            <v>0</v>
          </cell>
        </row>
        <row r="411">
          <cell r="A411" t="str">
            <v>HOLSTR_1_SOLAR2</v>
          </cell>
          <cell r="B411" t="str">
            <v>CAISO System</v>
          </cell>
          <cell r="C411" t="str">
            <v>Hollister Solar</v>
          </cell>
          <cell r="D411">
            <v>0</v>
          </cell>
          <cell r="E411">
            <v>0.02</v>
          </cell>
          <cell r="F411">
            <v>0.1</v>
          </cell>
          <cell r="G411">
            <v>1.2</v>
          </cell>
          <cell r="H411">
            <v>1.33</v>
          </cell>
          <cell r="I411">
            <v>1.34</v>
          </cell>
          <cell r="J411">
            <v>1.32</v>
          </cell>
          <cell r="K411">
            <v>1.36</v>
          </cell>
          <cell r="L411">
            <v>1.1599999999999999</v>
          </cell>
          <cell r="M411">
            <v>0.9</v>
          </cell>
          <cell r="N411">
            <v>0</v>
          </cell>
          <cell r="O411">
            <v>0</v>
          </cell>
          <cell r="P411" t="str">
            <v>N</v>
          </cell>
          <cell r="Q411" t="str">
            <v>North</v>
          </cell>
          <cell r="R411" t="str">
            <v>FC</v>
          </cell>
          <cell r="T411">
            <v>1.36</v>
          </cell>
        </row>
        <row r="412">
          <cell r="A412" t="str">
            <v>HUMBPP_1_UNITS3</v>
          </cell>
          <cell r="B412" t="str">
            <v>Humboldt</v>
          </cell>
          <cell r="C412" t="str">
            <v>Humboldt Bay Generating Station 3</v>
          </cell>
          <cell r="D412">
            <v>65</v>
          </cell>
          <cell r="E412">
            <v>65</v>
          </cell>
          <cell r="F412">
            <v>65</v>
          </cell>
          <cell r="G412">
            <v>65</v>
          </cell>
          <cell r="H412">
            <v>65</v>
          </cell>
          <cell r="I412">
            <v>65</v>
          </cell>
          <cell r="J412">
            <v>65</v>
          </cell>
          <cell r="K412">
            <v>65</v>
          </cell>
          <cell r="L412">
            <v>65</v>
          </cell>
          <cell r="M412">
            <v>65</v>
          </cell>
          <cell r="N412">
            <v>65</v>
          </cell>
          <cell r="O412">
            <v>65</v>
          </cell>
          <cell r="P412" t="str">
            <v>Y</v>
          </cell>
          <cell r="Q412" t="str">
            <v>North</v>
          </cell>
          <cell r="R412" t="str">
            <v>FC</v>
          </cell>
          <cell r="T412">
            <v>65</v>
          </cell>
        </row>
        <row r="413">
          <cell r="A413" t="str">
            <v>HUMBPP_6_UNITS</v>
          </cell>
          <cell r="B413" t="str">
            <v>Humboldt</v>
          </cell>
          <cell r="C413" t="str">
            <v>Humboldt Bay Generating Station 1</v>
          </cell>
          <cell r="D413">
            <v>97.62</v>
          </cell>
          <cell r="E413">
            <v>97.62</v>
          </cell>
          <cell r="F413">
            <v>97.62</v>
          </cell>
          <cell r="G413">
            <v>97.62</v>
          </cell>
          <cell r="H413">
            <v>97.62</v>
          </cell>
          <cell r="I413">
            <v>97.62</v>
          </cell>
          <cell r="J413">
            <v>97.62</v>
          </cell>
          <cell r="K413">
            <v>97.62</v>
          </cell>
          <cell r="L413">
            <v>97.62</v>
          </cell>
          <cell r="M413">
            <v>97.62</v>
          </cell>
          <cell r="N413">
            <v>97.62</v>
          </cell>
          <cell r="O413">
            <v>97.62</v>
          </cell>
          <cell r="P413" t="str">
            <v>Y</v>
          </cell>
          <cell r="Q413" t="str">
            <v>North</v>
          </cell>
          <cell r="R413" t="str">
            <v>FC</v>
          </cell>
          <cell r="T413">
            <v>97.62</v>
          </cell>
        </row>
        <row r="414">
          <cell r="A414" t="str">
            <v>HUMBSB_1_QF</v>
          </cell>
          <cell r="B414" t="str">
            <v>Humboldt</v>
          </cell>
          <cell r="C414" t="str">
            <v>SMALL QF AGGREGATION - TRINITY</v>
          </cell>
          <cell r="D414">
            <v>0</v>
          </cell>
          <cell r="E414">
            <v>0</v>
          </cell>
          <cell r="F414">
            <v>0</v>
          </cell>
          <cell r="G414">
            <v>0</v>
          </cell>
          <cell r="H414">
            <v>0</v>
          </cell>
          <cell r="I414">
            <v>0</v>
          </cell>
          <cell r="J414">
            <v>0</v>
          </cell>
          <cell r="K414">
            <v>0</v>
          </cell>
          <cell r="L414">
            <v>0</v>
          </cell>
          <cell r="M414">
            <v>0</v>
          </cell>
          <cell r="N414">
            <v>0</v>
          </cell>
          <cell r="O414">
            <v>0</v>
          </cell>
          <cell r="P414" t="str">
            <v>N</v>
          </cell>
          <cell r="Q414" t="str">
            <v>North</v>
          </cell>
          <cell r="R414" t="str">
            <v>FC</v>
          </cell>
          <cell r="T414">
            <v>0</v>
          </cell>
        </row>
        <row r="415">
          <cell r="A415" t="str">
            <v>HURON_6_SOLAR</v>
          </cell>
          <cell r="B415" t="str">
            <v>Fresno</v>
          </cell>
          <cell r="C415" t="str">
            <v>Huron Solar Station</v>
          </cell>
          <cell r="D415">
            <v>0.03</v>
          </cell>
          <cell r="E415">
            <v>0.26</v>
          </cell>
          <cell r="F415">
            <v>1.19</v>
          </cell>
          <cell r="G415">
            <v>14.31</v>
          </cell>
          <cell r="H415">
            <v>13.71</v>
          </cell>
          <cell r="I415">
            <v>14.11</v>
          </cell>
          <cell r="J415">
            <v>13.35</v>
          </cell>
          <cell r="K415">
            <v>13.58</v>
          </cell>
          <cell r="L415">
            <v>12.5</v>
          </cell>
          <cell r="M415">
            <v>10.49</v>
          </cell>
          <cell r="N415">
            <v>0.02</v>
          </cell>
          <cell r="O415">
            <v>0.01</v>
          </cell>
          <cell r="P415" t="str">
            <v>N</v>
          </cell>
          <cell r="Q415" t="str">
            <v>North</v>
          </cell>
          <cell r="R415" t="str">
            <v>ID</v>
          </cell>
          <cell r="S415" t="str">
            <v>C3&amp;4: Waiting for Gates No. 2 500/230 kV Transformer and possibly other</v>
          </cell>
          <cell r="T415">
            <v>14.11</v>
          </cell>
        </row>
        <row r="416">
          <cell r="A416" t="str">
            <v>HYTTHM_2_UNITS</v>
          </cell>
          <cell r="B416" t="str">
            <v>CAISO System</v>
          </cell>
          <cell r="C416" t="str">
            <v>HYATT-THERMALITO PUMP-GEN (AGGREGATE)</v>
          </cell>
          <cell r="D416">
            <v>103.2</v>
          </cell>
          <cell r="E416">
            <v>46.88</v>
          </cell>
          <cell r="F416">
            <v>67.89</v>
          </cell>
          <cell r="G416">
            <v>520</v>
          </cell>
          <cell r="H416">
            <v>422</v>
          </cell>
          <cell r="I416">
            <v>529.55999999999995</v>
          </cell>
          <cell r="J416">
            <v>520.63</v>
          </cell>
          <cell r="K416">
            <v>501.66</v>
          </cell>
          <cell r="L416">
            <v>339.93</v>
          </cell>
          <cell r="M416">
            <v>231.84</v>
          </cell>
          <cell r="N416">
            <v>231.84</v>
          </cell>
          <cell r="O416">
            <v>188.85</v>
          </cell>
          <cell r="P416" t="str">
            <v>Y</v>
          </cell>
          <cell r="Q416" t="str">
            <v>North</v>
          </cell>
          <cell r="R416" t="str">
            <v>FC</v>
          </cell>
          <cell r="T416">
            <v>529.55999999999995</v>
          </cell>
        </row>
        <row r="417">
          <cell r="A417" t="str">
            <v>IGNACO_1_QF</v>
          </cell>
          <cell r="B417" t="str">
            <v>NCNB</v>
          </cell>
          <cell r="C417" t="str">
            <v>SMALL QF AGGREGATION - VALLEJO/DINSMORE</v>
          </cell>
          <cell r="D417">
            <v>0.01</v>
          </cell>
          <cell r="E417">
            <v>0.03</v>
          </cell>
          <cell r="F417">
            <v>0.05</v>
          </cell>
          <cell r="G417">
            <v>0.05</v>
          </cell>
          <cell r="H417">
            <v>0.05</v>
          </cell>
          <cell r="I417">
            <v>0.03</v>
          </cell>
          <cell r="J417">
            <v>0.02</v>
          </cell>
          <cell r="K417">
            <v>0</v>
          </cell>
          <cell r="L417">
            <v>0.02</v>
          </cell>
          <cell r="M417">
            <v>0.04</v>
          </cell>
          <cell r="N417">
            <v>0.03</v>
          </cell>
          <cell r="O417">
            <v>0.04</v>
          </cell>
          <cell r="P417" t="str">
            <v>N</v>
          </cell>
          <cell r="Q417" t="str">
            <v>North</v>
          </cell>
          <cell r="R417" t="str">
            <v>FC</v>
          </cell>
          <cell r="T417">
            <v>0.03</v>
          </cell>
        </row>
        <row r="418">
          <cell r="A418" t="str">
            <v>INDIGO_1_UNIT 1</v>
          </cell>
          <cell r="B418" t="str">
            <v>LA Basin</v>
          </cell>
          <cell r="C418" t="str">
            <v>INDIGO PEAKER UNIT 1</v>
          </cell>
          <cell r="D418">
            <v>42</v>
          </cell>
          <cell r="E418">
            <v>42</v>
          </cell>
          <cell r="F418">
            <v>42</v>
          </cell>
          <cell r="G418">
            <v>42</v>
          </cell>
          <cell r="H418">
            <v>42</v>
          </cell>
          <cell r="I418">
            <v>42</v>
          </cell>
          <cell r="J418">
            <v>42</v>
          </cell>
          <cell r="K418">
            <v>42</v>
          </cell>
          <cell r="L418">
            <v>42</v>
          </cell>
          <cell r="M418">
            <v>42</v>
          </cell>
          <cell r="N418">
            <v>42</v>
          </cell>
          <cell r="O418">
            <v>42</v>
          </cell>
          <cell r="P418" t="str">
            <v>Y</v>
          </cell>
          <cell r="Q418" t="str">
            <v>South</v>
          </cell>
          <cell r="R418" t="str">
            <v>FC</v>
          </cell>
          <cell r="T418">
            <v>42</v>
          </cell>
        </row>
        <row r="419">
          <cell r="A419" t="str">
            <v>INDIGO_1_UNIT 2</v>
          </cell>
          <cell r="B419" t="str">
            <v>LA Basin</v>
          </cell>
          <cell r="C419" t="str">
            <v>INDIGO PEAKER UNIT 2</v>
          </cell>
          <cell r="D419">
            <v>42</v>
          </cell>
          <cell r="E419">
            <v>42</v>
          </cell>
          <cell r="F419">
            <v>42</v>
          </cell>
          <cell r="G419">
            <v>42</v>
          </cell>
          <cell r="H419">
            <v>42</v>
          </cell>
          <cell r="I419">
            <v>42</v>
          </cell>
          <cell r="J419">
            <v>42</v>
          </cell>
          <cell r="K419">
            <v>42</v>
          </cell>
          <cell r="L419">
            <v>42</v>
          </cell>
          <cell r="M419">
            <v>42</v>
          </cell>
          <cell r="N419">
            <v>42</v>
          </cell>
          <cell r="O419">
            <v>42</v>
          </cell>
          <cell r="P419" t="str">
            <v>Y</v>
          </cell>
          <cell r="Q419" t="str">
            <v>South</v>
          </cell>
          <cell r="R419" t="str">
            <v>FC</v>
          </cell>
          <cell r="T419">
            <v>42</v>
          </cell>
        </row>
        <row r="420">
          <cell r="A420" t="str">
            <v>INDIGO_1_UNIT 3</v>
          </cell>
          <cell r="B420" t="str">
            <v>LA Basin</v>
          </cell>
          <cell r="C420" t="str">
            <v>INDIGO PEAKER UNIT 3</v>
          </cell>
          <cell r="D420">
            <v>42</v>
          </cell>
          <cell r="E420">
            <v>42</v>
          </cell>
          <cell r="F420">
            <v>42</v>
          </cell>
          <cell r="G420">
            <v>42</v>
          </cell>
          <cell r="H420">
            <v>42</v>
          </cell>
          <cell r="I420">
            <v>42</v>
          </cell>
          <cell r="J420">
            <v>42</v>
          </cell>
          <cell r="K420">
            <v>42</v>
          </cell>
          <cell r="L420">
            <v>42</v>
          </cell>
          <cell r="M420">
            <v>42</v>
          </cell>
          <cell r="N420">
            <v>42</v>
          </cell>
          <cell r="O420">
            <v>42</v>
          </cell>
          <cell r="P420" t="str">
            <v>Y</v>
          </cell>
          <cell r="Q420" t="str">
            <v>South</v>
          </cell>
          <cell r="R420" t="str">
            <v>FC</v>
          </cell>
          <cell r="T420">
            <v>42</v>
          </cell>
        </row>
        <row r="421">
          <cell r="A421" t="str">
            <v>INDVLY_1_UNITS</v>
          </cell>
          <cell r="B421" t="str">
            <v>NCNB</v>
          </cell>
          <cell r="C421" t="str">
            <v>Indian Valley Hydro</v>
          </cell>
          <cell r="D421">
            <v>0.02</v>
          </cell>
          <cell r="E421">
            <v>0.03</v>
          </cell>
          <cell r="F421">
            <v>0.37</v>
          </cell>
          <cell r="G421">
            <v>0.5</v>
          </cell>
          <cell r="H421">
            <v>1.22</v>
          </cell>
          <cell r="I421">
            <v>1.72</v>
          </cell>
          <cell r="J421">
            <v>1.58</v>
          </cell>
          <cell r="K421">
            <v>1.1100000000000001</v>
          </cell>
          <cell r="L421">
            <v>0.85</v>
          </cell>
          <cell r="M421">
            <v>0.18</v>
          </cell>
          <cell r="N421">
            <v>0.01</v>
          </cell>
          <cell r="O421">
            <v>0.01</v>
          </cell>
          <cell r="P421" t="str">
            <v>N</v>
          </cell>
          <cell r="Q421" t="str">
            <v>North</v>
          </cell>
          <cell r="R421" t="str">
            <v>FC</v>
          </cell>
          <cell r="T421">
            <v>1.72</v>
          </cell>
        </row>
        <row r="422">
          <cell r="A422" t="str">
            <v>INLDEM_5_UNIT 1</v>
          </cell>
          <cell r="B422" t="str">
            <v>LA Basin</v>
          </cell>
          <cell r="C422" t="str">
            <v>Inland Empire Energy Center, Unit 1</v>
          </cell>
          <cell r="D422">
            <v>365</v>
          </cell>
          <cell r="E422">
            <v>365</v>
          </cell>
          <cell r="F422">
            <v>365</v>
          </cell>
          <cell r="G422">
            <v>360</v>
          </cell>
          <cell r="H422">
            <v>350</v>
          </cell>
          <cell r="I422">
            <v>340</v>
          </cell>
          <cell r="J422">
            <v>335</v>
          </cell>
          <cell r="K422">
            <v>335</v>
          </cell>
          <cell r="L422">
            <v>340</v>
          </cell>
          <cell r="M422">
            <v>350</v>
          </cell>
          <cell r="N422">
            <v>360</v>
          </cell>
          <cell r="O422">
            <v>365</v>
          </cell>
          <cell r="P422" t="str">
            <v>Y</v>
          </cell>
          <cell r="Q422" t="str">
            <v>South</v>
          </cell>
          <cell r="R422" t="str">
            <v>FC</v>
          </cell>
          <cell r="T422">
            <v>340</v>
          </cell>
        </row>
        <row r="423">
          <cell r="A423" t="str">
            <v>INLDEM_5_UNIT 2</v>
          </cell>
          <cell r="B423" t="str">
            <v>LA Basin</v>
          </cell>
          <cell r="C423" t="str">
            <v>Inland Empire Energy Center, Unit 2</v>
          </cell>
          <cell r="D423">
            <v>365</v>
          </cell>
          <cell r="E423">
            <v>365</v>
          </cell>
          <cell r="F423">
            <v>365</v>
          </cell>
          <cell r="G423">
            <v>360</v>
          </cell>
          <cell r="H423">
            <v>350</v>
          </cell>
          <cell r="I423">
            <v>340</v>
          </cell>
          <cell r="J423">
            <v>335</v>
          </cell>
          <cell r="K423">
            <v>335</v>
          </cell>
          <cell r="L423">
            <v>340</v>
          </cell>
          <cell r="M423">
            <v>350</v>
          </cell>
          <cell r="N423">
            <v>360</v>
          </cell>
          <cell r="O423">
            <v>365</v>
          </cell>
          <cell r="P423" t="str">
            <v>Y</v>
          </cell>
          <cell r="Q423" t="str">
            <v>South</v>
          </cell>
          <cell r="R423" t="str">
            <v>FC</v>
          </cell>
          <cell r="T423">
            <v>340</v>
          </cell>
        </row>
        <row r="424">
          <cell r="A424" t="str">
            <v>INSKIP_2_UNIT</v>
          </cell>
          <cell r="B424" t="str">
            <v>CAISO System</v>
          </cell>
          <cell r="C424" t="str">
            <v>INSKIP HYDRO</v>
          </cell>
          <cell r="D424">
            <v>8</v>
          </cell>
          <cell r="E424">
            <v>8</v>
          </cell>
          <cell r="F424">
            <v>8</v>
          </cell>
          <cell r="G424">
            <v>8</v>
          </cell>
          <cell r="H424">
            <v>8</v>
          </cell>
          <cell r="I424">
            <v>8</v>
          </cell>
          <cell r="J424">
            <v>8</v>
          </cell>
          <cell r="K424">
            <v>8</v>
          </cell>
          <cell r="L424">
            <v>8</v>
          </cell>
          <cell r="M424">
            <v>8</v>
          </cell>
          <cell r="N424">
            <v>8</v>
          </cell>
          <cell r="O424">
            <v>8</v>
          </cell>
          <cell r="P424" t="str">
            <v>Y</v>
          </cell>
          <cell r="Q424" t="str">
            <v>North</v>
          </cell>
          <cell r="R424" t="str">
            <v>FC</v>
          </cell>
          <cell r="T424">
            <v>8</v>
          </cell>
        </row>
        <row r="425">
          <cell r="A425" t="str">
            <v>INTKEP_2_UNITS</v>
          </cell>
          <cell r="B425" t="str">
            <v>CAISO System</v>
          </cell>
          <cell r="C425" t="str">
            <v>CCSF Hetch_Hetchy Hydro Aggregate</v>
          </cell>
          <cell r="D425">
            <v>307</v>
          </cell>
          <cell r="E425">
            <v>307</v>
          </cell>
          <cell r="F425">
            <v>307</v>
          </cell>
          <cell r="G425">
            <v>307</v>
          </cell>
          <cell r="H425">
            <v>307</v>
          </cell>
          <cell r="I425">
            <v>307</v>
          </cell>
          <cell r="J425">
            <v>307</v>
          </cell>
          <cell r="K425">
            <v>307</v>
          </cell>
          <cell r="L425">
            <v>239</v>
          </cell>
          <cell r="M425">
            <v>300</v>
          </cell>
          <cell r="N425">
            <v>307</v>
          </cell>
          <cell r="O425">
            <v>307</v>
          </cell>
          <cell r="P425" t="str">
            <v>Y</v>
          </cell>
          <cell r="Q425" t="str">
            <v>North</v>
          </cell>
          <cell r="R425" t="str">
            <v>FC</v>
          </cell>
          <cell r="T425">
            <v>307</v>
          </cell>
        </row>
        <row r="426">
          <cell r="A426" t="str">
            <v>INTTRB_6_UNIT</v>
          </cell>
          <cell r="B426" t="str">
            <v>Fresno</v>
          </cell>
          <cell r="C426" t="str">
            <v>Intl Wind Turb Research (Dinosaur Point)</v>
          </cell>
          <cell r="D426">
            <v>0.06</v>
          </cell>
          <cell r="E426">
            <v>0.27</v>
          </cell>
          <cell r="F426">
            <v>0.86</v>
          </cell>
          <cell r="G426">
            <v>0.82</v>
          </cell>
          <cell r="H426">
            <v>4.59</v>
          </cell>
          <cell r="I426">
            <v>3.57</v>
          </cell>
          <cell r="J426">
            <v>5.04</v>
          </cell>
          <cell r="K426">
            <v>2.76</v>
          </cell>
          <cell r="L426">
            <v>0.78</v>
          </cell>
          <cell r="M426">
            <v>0.38</v>
          </cell>
          <cell r="N426">
            <v>0.16</v>
          </cell>
          <cell r="O426">
            <v>0.18</v>
          </cell>
          <cell r="P426" t="str">
            <v>N</v>
          </cell>
          <cell r="Q426" t="str">
            <v>North</v>
          </cell>
          <cell r="R426" t="str">
            <v>FC</v>
          </cell>
          <cell r="T426">
            <v>5.04</v>
          </cell>
        </row>
        <row r="427">
          <cell r="A427" t="str">
            <v>IVANPA_1_UNIT1</v>
          </cell>
          <cell r="B427" t="str">
            <v>CAISO System</v>
          </cell>
          <cell r="C427" t="str">
            <v>Ivanpah 1</v>
          </cell>
          <cell r="D427">
            <v>0.17</v>
          </cell>
          <cell r="E427">
            <v>1.65</v>
          </cell>
          <cell r="F427">
            <v>5.83</v>
          </cell>
          <cell r="G427">
            <v>52.88</v>
          </cell>
          <cell r="H427">
            <v>31.68</v>
          </cell>
          <cell r="I427">
            <v>68.83</v>
          </cell>
          <cell r="J427">
            <v>40.770000000000003</v>
          </cell>
          <cell r="K427">
            <v>45.59</v>
          </cell>
          <cell r="L427">
            <v>45.75</v>
          </cell>
          <cell r="M427">
            <v>28.73</v>
          </cell>
          <cell r="N427">
            <v>0.21</v>
          </cell>
          <cell r="O427">
            <v>0.1</v>
          </cell>
          <cell r="P427" t="str">
            <v>N</v>
          </cell>
          <cell r="Q427" t="str">
            <v>South</v>
          </cell>
          <cell r="R427" t="str">
            <v>FC</v>
          </cell>
          <cell r="T427">
            <v>68.83</v>
          </cell>
        </row>
        <row r="428">
          <cell r="A428" t="str">
            <v>IVANPA_1_UNIT2</v>
          </cell>
          <cell r="B428" t="str">
            <v>CAISO System</v>
          </cell>
          <cell r="C428" t="str">
            <v>Ivanpah 2</v>
          </cell>
          <cell r="D428">
            <v>0.2</v>
          </cell>
          <cell r="E428">
            <v>1.29</v>
          </cell>
          <cell r="F428">
            <v>6.38</v>
          </cell>
          <cell r="G428">
            <v>47.03</v>
          </cell>
          <cell r="H428">
            <v>33.9</v>
          </cell>
          <cell r="I428">
            <v>49.59</v>
          </cell>
          <cell r="J428">
            <v>43.19</v>
          </cell>
          <cell r="K428">
            <v>49.09</v>
          </cell>
          <cell r="L428">
            <v>47.78</v>
          </cell>
          <cell r="M428">
            <v>30.9</v>
          </cell>
          <cell r="N428">
            <v>0.2</v>
          </cell>
          <cell r="O428">
            <v>0.11</v>
          </cell>
          <cell r="P428" t="str">
            <v>N</v>
          </cell>
          <cell r="Q428" t="str">
            <v>South</v>
          </cell>
          <cell r="R428" t="str">
            <v>FC</v>
          </cell>
          <cell r="T428">
            <v>49.59</v>
          </cell>
        </row>
        <row r="429">
          <cell r="A429" t="str">
            <v>IVANPA_1_UNIT3</v>
          </cell>
          <cell r="B429" t="str">
            <v>CAISO System</v>
          </cell>
          <cell r="C429" t="str">
            <v>Ivanpah 3</v>
          </cell>
          <cell r="D429">
            <v>0.21</v>
          </cell>
          <cell r="E429">
            <v>1.03</v>
          </cell>
          <cell r="F429">
            <v>6.41</v>
          </cell>
          <cell r="G429">
            <v>44.31</v>
          </cell>
          <cell r="H429">
            <v>34.58</v>
          </cell>
          <cell r="I429">
            <v>81.010000000000005</v>
          </cell>
          <cell r="J429">
            <v>43.45</v>
          </cell>
          <cell r="K429">
            <v>48.9</v>
          </cell>
          <cell r="L429">
            <v>46.54</v>
          </cell>
          <cell r="M429">
            <v>33.24</v>
          </cell>
          <cell r="N429">
            <v>0.19</v>
          </cell>
          <cell r="O429">
            <v>0.1</v>
          </cell>
          <cell r="P429" t="str">
            <v>N</v>
          </cell>
          <cell r="Q429" t="str">
            <v>South</v>
          </cell>
          <cell r="R429" t="str">
            <v>FC</v>
          </cell>
          <cell r="T429">
            <v>81.010000000000005</v>
          </cell>
        </row>
        <row r="430">
          <cell r="A430" t="str">
            <v>IVSLRP_2_SOLAR1</v>
          </cell>
          <cell r="B430" t="str">
            <v>San Diego-IV</v>
          </cell>
          <cell r="C430" t="str">
            <v>Silver Ridge Mount Signal</v>
          </cell>
          <cell r="D430">
            <v>0.56999999999999995</v>
          </cell>
          <cell r="E430">
            <v>3.19</v>
          </cell>
          <cell r="F430">
            <v>15.12</v>
          </cell>
          <cell r="G430">
            <v>166.06</v>
          </cell>
          <cell r="H430">
            <v>172.69</v>
          </cell>
          <cell r="I430">
            <v>163.61000000000001</v>
          </cell>
          <cell r="J430">
            <v>149.01</v>
          </cell>
          <cell r="K430">
            <v>171.97</v>
          </cell>
          <cell r="L430">
            <v>132.1</v>
          </cell>
          <cell r="M430">
            <v>111.83</v>
          </cell>
          <cell r="N430">
            <v>0.28000000000000003</v>
          </cell>
          <cell r="O430">
            <v>0.16</v>
          </cell>
          <cell r="P430" t="str">
            <v>N</v>
          </cell>
          <cell r="Q430" t="str">
            <v>South</v>
          </cell>
          <cell r="R430" t="str">
            <v>FC</v>
          </cell>
          <cell r="T430">
            <v>171.97</v>
          </cell>
        </row>
        <row r="431">
          <cell r="A431" t="str">
            <v>IVWEST_2_SOLAR1</v>
          </cell>
          <cell r="B431" t="str">
            <v>San Diego-IV</v>
          </cell>
          <cell r="C431" t="str">
            <v>Imperial Valley West</v>
          </cell>
          <cell r="D431">
            <v>0.39</v>
          </cell>
          <cell r="E431">
            <v>2.21</v>
          </cell>
          <cell r="F431">
            <v>10.24</v>
          </cell>
          <cell r="G431">
            <v>119.73</v>
          </cell>
          <cell r="H431">
            <v>113.34</v>
          </cell>
          <cell r="I431">
            <v>119.02</v>
          </cell>
          <cell r="J431">
            <v>113.02</v>
          </cell>
          <cell r="K431">
            <v>120.52</v>
          </cell>
          <cell r="L431">
            <v>112.52</v>
          </cell>
          <cell r="M431">
            <v>79.319999999999993</v>
          </cell>
          <cell r="N431">
            <v>0.24</v>
          </cell>
          <cell r="O431">
            <v>0.17</v>
          </cell>
          <cell r="P431" t="str">
            <v>N</v>
          </cell>
          <cell r="Q431" t="str">
            <v>South</v>
          </cell>
          <cell r="R431" t="str">
            <v>FC</v>
          </cell>
          <cell r="T431">
            <v>120.52</v>
          </cell>
        </row>
        <row r="432">
          <cell r="A432" t="str">
            <v>JAKVAL_6_UNITG1</v>
          </cell>
          <cell r="B432" t="str">
            <v>CAISO System</v>
          </cell>
          <cell r="C432" t="str">
            <v>BUENA VISTA</v>
          </cell>
          <cell r="D432">
            <v>12.92</v>
          </cell>
          <cell r="E432">
            <v>12.01</v>
          </cell>
          <cell r="F432">
            <v>15.22</v>
          </cell>
          <cell r="G432">
            <v>6.75</v>
          </cell>
          <cell r="H432">
            <v>10.5</v>
          </cell>
          <cell r="I432">
            <v>5.65</v>
          </cell>
          <cell r="J432">
            <v>13.42</v>
          </cell>
          <cell r="K432">
            <v>13.86</v>
          </cell>
          <cell r="L432">
            <v>5.26</v>
          </cell>
          <cell r="M432">
            <v>0.65</v>
          </cell>
          <cell r="N432">
            <v>3.56</v>
          </cell>
          <cell r="O432">
            <v>1.85</v>
          </cell>
          <cell r="P432" t="str">
            <v>N</v>
          </cell>
          <cell r="Q432" t="str">
            <v>North</v>
          </cell>
          <cell r="R432" t="str">
            <v>FC</v>
          </cell>
          <cell r="T432">
            <v>13.86</v>
          </cell>
        </row>
        <row r="433">
          <cell r="A433" t="str">
            <v>JAWBNE_2_NSRWND</v>
          </cell>
          <cell r="B433" t="str">
            <v>CAISO System</v>
          </cell>
          <cell r="C433" t="str">
            <v>North Sky River Wind Project</v>
          </cell>
          <cell r="D433">
            <v>3.59</v>
          </cell>
          <cell r="E433">
            <v>23.41</v>
          </cell>
          <cell r="F433">
            <v>44.46</v>
          </cell>
          <cell r="G433">
            <v>68.959999999999994</v>
          </cell>
          <cell r="H433">
            <v>91.51</v>
          </cell>
          <cell r="I433">
            <v>68.78</v>
          </cell>
          <cell r="J433">
            <v>39.08</v>
          </cell>
          <cell r="K433">
            <v>52.42</v>
          </cell>
          <cell r="L433">
            <v>35.69</v>
          </cell>
          <cell r="M433">
            <v>18.98</v>
          </cell>
          <cell r="N433">
            <v>6.55</v>
          </cell>
          <cell r="O433">
            <v>10.18</v>
          </cell>
          <cell r="P433" t="str">
            <v>N</v>
          </cell>
          <cell r="Q433" t="str">
            <v>South</v>
          </cell>
          <cell r="R433" t="str">
            <v>FC</v>
          </cell>
          <cell r="T433">
            <v>68.78</v>
          </cell>
        </row>
        <row r="434">
          <cell r="A434" t="str">
            <v>JAWBNE_2_SRWND</v>
          </cell>
          <cell r="B434" t="str">
            <v>CAISO System</v>
          </cell>
          <cell r="C434" t="str">
            <v>Sky River</v>
          </cell>
          <cell r="D434">
            <v>3.87</v>
          </cell>
          <cell r="E434">
            <v>11.21</v>
          </cell>
          <cell r="F434">
            <v>13.77</v>
          </cell>
          <cell r="G434">
            <v>16.09</v>
          </cell>
          <cell r="H434">
            <v>18.5</v>
          </cell>
          <cell r="I434">
            <v>12.6</v>
          </cell>
          <cell r="J434">
            <v>7.43</v>
          </cell>
          <cell r="K434">
            <v>8.6199999999999992</v>
          </cell>
          <cell r="L434">
            <v>6.85</v>
          </cell>
          <cell r="M434">
            <v>5.32</v>
          </cell>
          <cell r="N434">
            <v>5.76</v>
          </cell>
          <cell r="O434">
            <v>4.9000000000000004</v>
          </cell>
          <cell r="P434" t="str">
            <v>N</v>
          </cell>
          <cell r="Q434" t="str">
            <v>South</v>
          </cell>
          <cell r="R434" t="str">
            <v>FC</v>
          </cell>
          <cell r="T434">
            <v>12.6</v>
          </cell>
        </row>
        <row r="435">
          <cell r="A435" t="str">
            <v>JAYNE_6_WLSLR</v>
          </cell>
          <cell r="B435" t="str">
            <v>Fresno</v>
          </cell>
          <cell r="C435" t="str">
            <v>Westlands Solar Farm PV 1</v>
          </cell>
          <cell r="D435" t="str">
            <v>-</v>
          </cell>
          <cell r="E435" t="str">
            <v>-</v>
          </cell>
          <cell r="F435" t="str">
            <v>-</v>
          </cell>
          <cell r="G435" t="str">
            <v>-</v>
          </cell>
          <cell r="H435" t="str">
            <v>-</v>
          </cell>
          <cell r="I435" t="str">
            <v>-</v>
          </cell>
          <cell r="J435" t="str">
            <v>-</v>
          </cell>
          <cell r="K435" t="str">
            <v>-</v>
          </cell>
          <cell r="L435" t="str">
            <v>-</v>
          </cell>
          <cell r="M435" t="str">
            <v>-</v>
          </cell>
          <cell r="N435" t="str">
            <v>-</v>
          </cell>
          <cell r="O435" t="str">
            <v>-</v>
          </cell>
          <cell r="P435" t="str">
            <v>N</v>
          </cell>
          <cell r="Q435" t="str">
            <v>North</v>
          </cell>
          <cell r="R435" t="str">
            <v>EO</v>
          </cell>
          <cell r="T435">
            <v>0</v>
          </cell>
        </row>
        <row r="436">
          <cell r="A436" t="str">
            <v>KANAKA_1_UNIT</v>
          </cell>
          <cell r="B436" t="str">
            <v>Sierra</v>
          </cell>
          <cell r="C436" t="str">
            <v>KANAKA</v>
          </cell>
          <cell r="D436">
            <v>0.13</v>
          </cell>
          <cell r="E436">
            <v>0.08</v>
          </cell>
          <cell r="F436">
            <v>0.06</v>
          </cell>
          <cell r="G436">
            <v>0</v>
          </cell>
          <cell r="H436">
            <v>0</v>
          </cell>
          <cell r="I436">
            <v>0</v>
          </cell>
          <cell r="J436">
            <v>0</v>
          </cell>
          <cell r="K436">
            <v>0</v>
          </cell>
          <cell r="L436">
            <v>0</v>
          </cell>
          <cell r="M436">
            <v>0</v>
          </cell>
          <cell r="N436">
            <v>0</v>
          </cell>
          <cell r="O436">
            <v>0.21</v>
          </cell>
          <cell r="P436" t="str">
            <v>N</v>
          </cell>
          <cell r="Q436" t="str">
            <v>North</v>
          </cell>
          <cell r="R436" t="str">
            <v>FC</v>
          </cell>
          <cell r="T436">
            <v>0</v>
          </cell>
        </row>
        <row r="437">
          <cell r="A437" t="str">
            <v>KANSAS_6_SOLAR</v>
          </cell>
          <cell r="B437" t="str">
            <v>Fresno</v>
          </cell>
          <cell r="C437" t="str">
            <v>RE Kansas South</v>
          </cell>
          <cell r="D437" t="str">
            <v>-</v>
          </cell>
          <cell r="E437" t="str">
            <v>-</v>
          </cell>
          <cell r="F437" t="str">
            <v>-</v>
          </cell>
          <cell r="G437" t="str">
            <v>-</v>
          </cell>
          <cell r="H437" t="str">
            <v>-</v>
          </cell>
          <cell r="I437" t="str">
            <v>-</v>
          </cell>
          <cell r="J437" t="str">
            <v>-</v>
          </cell>
          <cell r="K437" t="str">
            <v>-</v>
          </cell>
          <cell r="L437" t="str">
            <v>-</v>
          </cell>
          <cell r="M437" t="str">
            <v>-</v>
          </cell>
          <cell r="N437" t="str">
            <v>-</v>
          </cell>
          <cell r="O437" t="str">
            <v>-</v>
          </cell>
          <cell r="P437" t="str">
            <v>N</v>
          </cell>
          <cell r="Q437" t="str">
            <v>North</v>
          </cell>
          <cell r="R437" t="str">
            <v>EO</v>
          </cell>
          <cell r="T437">
            <v>0</v>
          </cell>
        </row>
        <row r="438">
          <cell r="A438" t="str">
            <v>KEARNY_7_KY3</v>
          </cell>
          <cell r="B438" t="str">
            <v>San Diego-IV</v>
          </cell>
          <cell r="C438" t="str">
            <v>KEARNY GT3 AGGREGATE</v>
          </cell>
          <cell r="D438">
            <v>61</v>
          </cell>
          <cell r="E438">
            <v>61</v>
          </cell>
          <cell r="F438">
            <v>61</v>
          </cell>
          <cell r="G438">
            <v>61</v>
          </cell>
          <cell r="H438">
            <v>61</v>
          </cell>
          <cell r="I438">
            <v>61</v>
          </cell>
          <cell r="J438">
            <v>61</v>
          </cell>
          <cell r="K438">
            <v>61</v>
          </cell>
          <cell r="L438">
            <v>61</v>
          </cell>
          <cell r="M438">
            <v>61</v>
          </cell>
          <cell r="N438">
            <v>61</v>
          </cell>
          <cell r="O438">
            <v>61</v>
          </cell>
          <cell r="P438" t="str">
            <v>Y</v>
          </cell>
          <cell r="Q438" t="str">
            <v>South</v>
          </cell>
          <cell r="R438" t="str">
            <v>FC</v>
          </cell>
          <cell r="T438">
            <v>61</v>
          </cell>
        </row>
        <row r="439">
          <cell r="A439" t="str">
            <v>KEKAWK_6_UNIT</v>
          </cell>
          <cell r="B439" t="str">
            <v>Humboldt</v>
          </cell>
          <cell r="C439" t="str">
            <v>STS HYDROPOWER LTD. (KEKAWAKA)</v>
          </cell>
          <cell r="D439">
            <v>0.31</v>
          </cell>
          <cell r="E439">
            <v>0.83</v>
          </cell>
          <cell r="F439">
            <v>1.0900000000000001</v>
          </cell>
          <cell r="G439">
            <v>0.41</v>
          </cell>
          <cell r="H439">
            <v>0</v>
          </cell>
          <cell r="I439">
            <v>0</v>
          </cell>
          <cell r="J439">
            <v>0</v>
          </cell>
          <cell r="K439">
            <v>0</v>
          </cell>
          <cell r="L439">
            <v>0</v>
          </cell>
          <cell r="M439">
            <v>0</v>
          </cell>
          <cell r="N439">
            <v>0.11</v>
          </cell>
          <cell r="O439">
            <v>2.17</v>
          </cell>
          <cell r="P439" t="str">
            <v>N</v>
          </cell>
          <cell r="Q439" t="str">
            <v>North</v>
          </cell>
          <cell r="R439" t="str">
            <v>FC</v>
          </cell>
          <cell r="T439">
            <v>0</v>
          </cell>
        </row>
        <row r="440">
          <cell r="A440" t="str">
            <v>KELSO_2_UNITS</v>
          </cell>
          <cell r="B440" t="str">
            <v>Bay Area</v>
          </cell>
          <cell r="C440" t="str">
            <v>Mariposa Energy</v>
          </cell>
          <cell r="D440">
            <v>196.5</v>
          </cell>
          <cell r="E440">
            <v>195.5</v>
          </cell>
          <cell r="F440">
            <v>194.4</v>
          </cell>
          <cell r="G440">
            <v>193.4</v>
          </cell>
          <cell r="H440">
            <v>192.1</v>
          </cell>
          <cell r="I440">
            <v>190.4</v>
          </cell>
          <cell r="J440">
            <v>189.6</v>
          </cell>
          <cell r="K440">
            <v>189.8</v>
          </cell>
          <cell r="L440">
            <v>190.3</v>
          </cell>
          <cell r="M440">
            <v>192.1</v>
          </cell>
          <cell r="N440">
            <v>195</v>
          </cell>
          <cell r="O440">
            <v>196.5</v>
          </cell>
          <cell r="P440" t="str">
            <v>Y</v>
          </cell>
          <cell r="Q440" t="str">
            <v>North</v>
          </cell>
          <cell r="R440" t="str">
            <v>FC</v>
          </cell>
          <cell r="S440" t="str">
            <v/>
          </cell>
          <cell r="T440">
            <v>190.4</v>
          </cell>
        </row>
        <row r="441">
          <cell r="A441" t="str">
            <v>KELYRG_6_UNIT</v>
          </cell>
          <cell r="B441" t="str">
            <v>Sierra</v>
          </cell>
          <cell r="C441" t="str">
            <v>KELLY RIDGE HYDRO</v>
          </cell>
          <cell r="D441">
            <v>11</v>
          </cell>
          <cell r="E441">
            <v>11</v>
          </cell>
          <cell r="F441">
            <v>11</v>
          </cell>
          <cell r="G441">
            <v>11</v>
          </cell>
          <cell r="H441">
            <v>11</v>
          </cell>
          <cell r="I441">
            <v>11</v>
          </cell>
          <cell r="J441">
            <v>11</v>
          </cell>
          <cell r="K441">
            <v>11</v>
          </cell>
          <cell r="L441">
            <v>11</v>
          </cell>
          <cell r="M441">
            <v>11</v>
          </cell>
          <cell r="N441">
            <v>11</v>
          </cell>
          <cell r="O441">
            <v>11</v>
          </cell>
          <cell r="P441" t="str">
            <v>Y</v>
          </cell>
          <cell r="Q441" t="str">
            <v>North</v>
          </cell>
          <cell r="R441" t="str">
            <v>FC</v>
          </cell>
          <cell r="T441">
            <v>11</v>
          </cell>
        </row>
        <row r="442">
          <cell r="A442" t="str">
            <v>KERKH1_7_UNIT 1</v>
          </cell>
          <cell r="B442" t="str">
            <v>Fresno</v>
          </cell>
          <cell r="C442" t="str">
            <v>KERKHOFF PH 1 UNIT #1</v>
          </cell>
          <cell r="D442">
            <v>13</v>
          </cell>
          <cell r="E442">
            <v>13</v>
          </cell>
          <cell r="F442">
            <v>13</v>
          </cell>
          <cell r="G442">
            <v>13</v>
          </cell>
          <cell r="H442">
            <v>13</v>
          </cell>
          <cell r="I442">
            <v>13</v>
          </cell>
          <cell r="J442">
            <v>13</v>
          </cell>
          <cell r="K442">
            <v>13</v>
          </cell>
          <cell r="L442">
            <v>13</v>
          </cell>
          <cell r="M442">
            <v>13</v>
          </cell>
          <cell r="N442">
            <v>13</v>
          </cell>
          <cell r="O442">
            <v>13</v>
          </cell>
          <cell r="P442" t="str">
            <v>Y</v>
          </cell>
          <cell r="Q442" t="str">
            <v>North</v>
          </cell>
          <cell r="R442" t="str">
            <v>FC</v>
          </cell>
          <cell r="T442">
            <v>13</v>
          </cell>
        </row>
        <row r="443">
          <cell r="A443" t="str">
            <v>KERKH1_7_UNIT 3</v>
          </cell>
          <cell r="B443" t="str">
            <v>Fresno</v>
          </cell>
          <cell r="C443" t="str">
            <v>KERKHOFF PH 1 UNIT #3</v>
          </cell>
          <cell r="D443">
            <v>12.8</v>
          </cell>
          <cell r="E443">
            <v>12.8</v>
          </cell>
          <cell r="F443">
            <v>12.8</v>
          </cell>
          <cell r="G443">
            <v>12.8</v>
          </cell>
          <cell r="H443">
            <v>12.8</v>
          </cell>
          <cell r="I443">
            <v>12.8</v>
          </cell>
          <cell r="J443">
            <v>12.8</v>
          </cell>
          <cell r="K443">
            <v>12.8</v>
          </cell>
          <cell r="L443">
            <v>12.8</v>
          </cell>
          <cell r="M443">
            <v>12.8</v>
          </cell>
          <cell r="N443">
            <v>12.8</v>
          </cell>
          <cell r="O443">
            <v>12.8</v>
          </cell>
          <cell r="P443" t="str">
            <v>Y</v>
          </cell>
          <cell r="Q443" t="str">
            <v>North</v>
          </cell>
          <cell r="R443" t="str">
            <v>FC</v>
          </cell>
          <cell r="T443">
            <v>12.8</v>
          </cell>
        </row>
        <row r="444">
          <cell r="A444" t="str">
            <v>KERKH2_7_UNIT 1</v>
          </cell>
          <cell r="B444" t="str">
            <v>Fresno</v>
          </cell>
          <cell r="C444" t="str">
            <v>KERKHOFF PH 2 UNIT #1</v>
          </cell>
          <cell r="D444">
            <v>153.9</v>
          </cell>
          <cell r="E444">
            <v>153.9</v>
          </cell>
          <cell r="F444">
            <v>153.9</v>
          </cell>
          <cell r="G444">
            <v>153.9</v>
          </cell>
          <cell r="H444">
            <v>153.9</v>
          </cell>
          <cell r="I444">
            <v>153.9</v>
          </cell>
          <cell r="J444">
            <v>153.9</v>
          </cell>
          <cell r="K444">
            <v>153.9</v>
          </cell>
          <cell r="L444">
            <v>153.9</v>
          </cell>
          <cell r="M444">
            <v>153.9</v>
          </cell>
          <cell r="N444">
            <v>153.9</v>
          </cell>
          <cell r="O444">
            <v>153.9</v>
          </cell>
          <cell r="P444" t="str">
            <v>Y</v>
          </cell>
          <cell r="Q444" t="str">
            <v>North</v>
          </cell>
          <cell r="R444" t="str">
            <v>FC</v>
          </cell>
          <cell r="T444">
            <v>153.9</v>
          </cell>
        </row>
        <row r="445">
          <cell r="A445" t="str">
            <v>KERMAN_6_SOLAR1</v>
          </cell>
          <cell r="B445" t="str">
            <v>Fresno</v>
          </cell>
          <cell r="C445" t="str">
            <v>Fresno Solar South</v>
          </cell>
          <cell r="D445" t="str">
            <v>-</v>
          </cell>
          <cell r="E445" t="str">
            <v>-</v>
          </cell>
          <cell r="F445" t="str">
            <v>-</v>
          </cell>
          <cell r="G445" t="str">
            <v>-</v>
          </cell>
          <cell r="H445" t="str">
            <v>-</v>
          </cell>
          <cell r="I445" t="str">
            <v>-</v>
          </cell>
          <cell r="J445" t="str">
            <v>-</v>
          </cell>
          <cell r="K445" t="str">
            <v>-</v>
          </cell>
          <cell r="L445" t="str">
            <v>-</v>
          </cell>
          <cell r="M445" t="str">
            <v>-</v>
          </cell>
          <cell r="N445" t="str">
            <v>-</v>
          </cell>
          <cell r="O445" t="str">
            <v>-</v>
          </cell>
          <cell r="P445" t="str">
            <v>N</v>
          </cell>
          <cell r="Q445" t="str">
            <v>North</v>
          </cell>
          <cell r="R445" t="str">
            <v>EO</v>
          </cell>
          <cell r="T445">
            <v>0</v>
          </cell>
        </row>
        <row r="446">
          <cell r="A446" t="str">
            <v>KERMAN_6_SOLAR2</v>
          </cell>
          <cell r="B446" t="str">
            <v>Fresno</v>
          </cell>
          <cell r="C446" t="str">
            <v>Fresno Solar West</v>
          </cell>
          <cell r="D446" t="str">
            <v>-</v>
          </cell>
          <cell r="E446" t="str">
            <v>-</v>
          </cell>
          <cell r="F446" t="str">
            <v>-</v>
          </cell>
          <cell r="G446" t="str">
            <v>-</v>
          </cell>
          <cell r="H446" t="str">
            <v>-</v>
          </cell>
          <cell r="I446" t="str">
            <v>-</v>
          </cell>
          <cell r="J446" t="str">
            <v>-</v>
          </cell>
          <cell r="K446" t="str">
            <v>-</v>
          </cell>
          <cell r="L446" t="str">
            <v>-</v>
          </cell>
          <cell r="M446" t="str">
            <v>-</v>
          </cell>
          <cell r="N446" t="str">
            <v>-</v>
          </cell>
          <cell r="O446" t="str">
            <v>-</v>
          </cell>
          <cell r="P446" t="str">
            <v>N</v>
          </cell>
          <cell r="Q446" t="str">
            <v>North</v>
          </cell>
          <cell r="R446" t="str">
            <v>EO</v>
          </cell>
          <cell r="T446">
            <v>0</v>
          </cell>
        </row>
        <row r="447">
          <cell r="A447" t="str">
            <v>KERNFT_1_UNITS</v>
          </cell>
          <cell r="B447" t="str">
            <v>Kern</v>
          </cell>
          <cell r="C447" t="str">
            <v>KERN FRONT LIMITED</v>
          </cell>
          <cell r="D447">
            <v>52.4</v>
          </cell>
          <cell r="E447">
            <v>52.4</v>
          </cell>
          <cell r="F447">
            <v>52.4</v>
          </cell>
          <cell r="G447">
            <v>52.4</v>
          </cell>
          <cell r="H447">
            <v>51.5</v>
          </cell>
          <cell r="I447">
            <v>52.4</v>
          </cell>
          <cell r="J447">
            <v>50</v>
          </cell>
          <cell r="K447">
            <v>52.1</v>
          </cell>
          <cell r="L447">
            <v>52.4</v>
          </cell>
          <cell r="M447">
            <v>52.4</v>
          </cell>
          <cell r="N447">
            <v>51.5</v>
          </cell>
          <cell r="O447">
            <v>52.4</v>
          </cell>
          <cell r="P447" t="str">
            <v>Y</v>
          </cell>
          <cell r="Q447" t="str">
            <v>North</v>
          </cell>
          <cell r="R447" t="str">
            <v>FC</v>
          </cell>
          <cell r="T447">
            <v>52.4</v>
          </cell>
        </row>
        <row r="448">
          <cell r="A448" t="str">
            <v>KERNRG_1_UNITS</v>
          </cell>
          <cell r="B448" t="str">
            <v>CAISO System</v>
          </cell>
          <cell r="C448" t="str">
            <v>South Belridge Cogen Facility</v>
          </cell>
          <cell r="D448">
            <v>0.02</v>
          </cell>
          <cell r="E448">
            <v>0.01</v>
          </cell>
          <cell r="F448">
            <v>0.01</v>
          </cell>
          <cell r="G448">
            <v>0.79</v>
          </cell>
          <cell r="H448">
            <v>0.02</v>
          </cell>
          <cell r="I448">
            <v>0.01</v>
          </cell>
          <cell r="J448">
            <v>0.01</v>
          </cell>
          <cell r="K448">
            <v>0.01</v>
          </cell>
          <cell r="L448">
            <v>0.01</v>
          </cell>
          <cell r="M448">
            <v>7.0000000000000007E-2</v>
          </cell>
          <cell r="N448">
            <v>0</v>
          </cell>
          <cell r="O448">
            <v>0</v>
          </cell>
          <cell r="P448" t="str">
            <v>N</v>
          </cell>
          <cell r="Q448" t="str">
            <v>North</v>
          </cell>
          <cell r="R448" t="str">
            <v>FC</v>
          </cell>
          <cell r="T448">
            <v>0.01</v>
          </cell>
        </row>
        <row r="449">
          <cell r="A449" t="str">
            <v>KERRGN_1_UNIT 1</v>
          </cell>
          <cell r="B449" t="str">
            <v>Big Creek-Ventura</v>
          </cell>
          <cell r="C449" t="str">
            <v>KERN RIVER HYDRO UNITS 1-4 AGGREGATE</v>
          </cell>
          <cell r="D449">
            <v>6.29</v>
          </cell>
          <cell r="E449">
            <v>2.09</v>
          </cell>
          <cell r="F449">
            <v>8.9700000000000006</v>
          </cell>
          <cell r="G449">
            <v>10.86</v>
          </cell>
          <cell r="H449">
            <v>20.8</v>
          </cell>
          <cell r="I449">
            <v>21.16</v>
          </cell>
          <cell r="J449">
            <v>15.08</v>
          </cell>
          <cell r="K449">
            <v>6.99</v>
          </cell>
          <cell r="L449">
            <v>1.5</v>
          </cell>
          <cell r="M449">
            <v>4.66</v>
          </cell>
          <cell r="N449">
            <v>5.08</v>
          </cell>
          <cell r="O449">
            <v>6.38</v>
          </cell>
          <cell r="P449" t="str">
            <v>N</v>
          </cell>
          <cell r="Q449" t="str">
            <v>South</v>
          </cell>
          <cell r="R449" t="str">
            <v>FC</v>
          </cell>
          <cell r="T449">
            <v>21.16</v>
          </cell>
        </row>
        <row r="450">
          <cell r="A450" t="str">
            <v>KILARC_2_UNIT 1</v>
          </cell>
          <cell r="B450" t="str">
            <v>CAISO System</v>
          </cell>
          <cell r="C450" t="str">
            <v>KILARC HYDRO</v>
          </cell>
          <cell r="D450">
            <v>3.2</v>
          </cell>
          <cell r="E450">
            <v>3.2</v>
          </cell>
          <cell r="F450">
            <v>3.2</v>
          </cell>
          <cell r="G450">
            <v>3.2</v>
          </cell>
          <cell r="H450">
            <v>3.2</v>
          </cell>
          <cell r="I450">
            <v>3.2</v>
          </cell>
          <cell r="J450">
            <v>3.2</v>
          </cell>
          <cell r="K450">
            <v>3.2</v>
          </cell>
          <cell r="L450">
            <v>3.2</v>
          </cell>
          <cell r="M450">
            <v>3.2</v>
          </cell>
          <cell r="N450">
            <v>3.2</v>
          </cell>
          <cell r="O450">
            <v>3.2</v>
          </cell>
          <cell r="P450" t="str">
            <v>Y</v>
          </cell>
          <cell r="Q450" t="str">
            <v>North</v>
          </cell>
          <cell r="R450" t="str">
            <v>FC</v>
          </cell>
          <cell r="T450">
            <v>3.2</v>
          </cell>
        </row>
        <row r="451">
          <cell r="A451" t="str">
            <v>KINGCO_1_KINGBR</v>
          </cell>
          <cell r="B451" t="str">
            <v>Fresno</v>
          </cell>
          <cell r="C451" t="str">
            <v>Kingsburg Cogen</v>
          </cell>
          <cell r="D451">
            <v>8.9499999999999993</v>
          </cell>
          <cell r="E451">
            <v>7.57</v>
          </cell>
          <cell r="F451">
            <v>5.99</v>
          </cell>
          <cell r="G451">
            <v>8.66</v>
          </cell>
          <cell r="H451">
            <v>8.23</v>
          </cell>
          <cell r="I451">
            <v>19.440000000000001</v>
          </cell>
          <cell r="J451">
            <v>23.08</v>
          </cell>
          <cell r="K451">
            <v>23.71</v>
          </cell>
          <cell r="L451">
            <v>19.010000000000002</v>
          </cell>
          <cell r="M451">
            <v>7.6</v>
          </cell>
          <cell r="N451">
            <v>8.32</v>
          </cell>
          <cell r="O451">
            <v>14.08</v>
          </cell>
          <cell r="P451" t="str">
            <v>Y</v>
          </cell>
          <cell r="Q451" t="str">
            <v>North</v>
          </cell>
          <cell r="R451" t="str">
            <v>FC</v>
          </cell>
          <cell r="T451">
            <v>23.71</v>
          </cell>
        </row>
        <row r="452">
          <cell r="A452" t="str">
            <v>KINGRV_7_UNIT 1</v>
          </cell>
          <cell r="B452" t="str">
            <v>Fresno</v>
          </cell>
          <cell r="C452" t="str">
            <v>KINGS RIVER HYDRO UNIT 1</v>
          </cell>
          <cell r="D452">
            <v>51.2</v>
          </cell>
          <cell r="E452">
            <v>51.2</v>
          </cell>
          <cell r="F452">
            <v>51.2</v>
          </cell>
          <cell r="G452">
            <v>51.2</v>
          </cell>
          <cell r="H452">
            <v>51.2</v>
          </cell>
          <cell r="I452">
            <v>51.2</v>
          </cell>
          <cell r="J452">
            <v>51.2</v>
          </cell>
          <cell r="K452">
            <v>51.2</v>
          </cell>
          <cell r="L452">
            <v>51.2</v>
          </cell>
          <cell r="M452">
            <v>51.2</v>
          </cell>
          <cell r="N452">
            <v>51.2</v>
          </cell>
          <cell r="O452">
            <v>51.2</v>
          </cell>
          <cell r="P452" t="str">
            <v>Y</v>
          </cell>
          <cell r="Q452" t="str">
            <v>North</v>
          </cell>
          <cell r="R452" t="str">
            <v>FC</v>
          </cell>
          <cell r="T452">
            <v>51.2</v>
          </cell>
        </row>
        <row r="453">
          <cell r="A453" t="str">
            <v>KIRKER_7_KELCYN</v>
          </cell>
          <cell r="B453" t="str">
            <v>Bay Area</v>
          </cell>
          <cell r="C453" t="str">
            <v>KELLER CANYON LANDFILL GEN FACILICITY</v>
          </cell>
          <cell r="D453">
            <v>3.21</v>
          </cell>
          <cell r="E453">
            <v>3.21</v>
          </cell>
          <cell r="F453">
            <v>3.21</v>
          </cell>
          <cell r="G453">
            <v>3.21</v>
          </cell>
          <cell r="H453">
            <v>3.21</v>
          </cell>
          <cell r="I453">
            <v>3.21</v>
          </cell>
          <cell r="J453">
            <v>3.21</v>
          </cell>
          <cell r="K453">
            <v>3.21</v>
          </cell>
          <cell r="L453">
            <v>3.21</v>
          </cell>
          <cell r="M453">
            <v>3.21</v>
          </cell>
          <cell r="N453">
            <v>3.21</v>
          </cell>
          <cell r="O453">
            <v>3.21</v>
          </cell>
          <cell r="P453" t="str">
            <v>N</v>
          </cell>
          <cell r="Q453" t="str">
            <v>North</v>
          </cell>
          <cell r="R453" t="str">
            <v>FC</v>
          </cell>
          <cell r="T453">
            <v>3.21</v>
          </cell>
        </row>
        <row r="454">
          <cell r="A454" t="str">
            <v>KNGBRD_2_SOLAR1</v>
          </cell>
          <cell r="B454" t="str">
            <v>CAISO System</v>
          </cell>
          <cell r="C454" t="str">
            <v>Kingbird Solar A</v>
          </cell>
          <cell r="D454">
            <v>0.05</v>
          </cell>
          <cell r="E454">
            <v>0.28999999999999998</v>
          </cell>
          <cell r="F454">
            <v>1.36</v>
          </cell>
          <cell r="G454">
            <v>15.96</v>
          </cell>
          <cell r="H454">
            <v>15.11</v>
          </cell>
          <cell r="I454">
            <v>15.87</v>
          </cell>
          <cell r="J454">
            <v>15.07</v>
          </cell>
          <cell r="K454">
            <v>16.07</v>
          </cell>
          <cell r="L454">
            <v>15</v>
          </cell>
          <cell r="M454">
            <v>11.5</v>
          </cell>
          <cell r="N454">
            <v>0.03</v>
          </cell>
          <cell r="O454">
            <v>0.02</v>
          </cell>
          <cell r="P454" t="str">
            <v>N</v>
          </cell>
          <cell r="Q454" t="str">
            <v>South</v>
          </cell>
          <cell r="R454" t="str">
            <v>FC</v>
          </cell>
          <cell r="T454">
            <v>16.07</v>
          </cell>
        </row>
        <row r="455">
          <cell r="A455" t="str">
            <v>KNGBRD_2_SOLAR2</v>
          </cell>
          <cell r="B455" t="str">
            <v>CAISO System</v>
          </cell>
          <cell r="C455" t="str">
            <v>Kingbird Solar B</v>
          </cell>
          <cell r="D455">
            <v>0.05</v>
          </cell>
          <cell r="E455">
            <v>0.28999999999999998</v>
          </cell>
          <cell r="F455">
            <v>1.36</v>
          </cell>
          <cell r="G455">
            <v>15.96</v>
          </cell>
          <cell r="H455">
            <v>15.11</v>
          </cell>
          <cell r="I455">
            <v>15.87</v>
          </cell>
          <cell r="J455">
            <v>15.07</v>
          </cell>
          <cell r="K455">
            <v>16.07</v>
          </cell>
          <cell r="L455">
            <v>15</v>
          </cell>
          <cell r="M455">
            <v>11.5</v>
          </cell>
          <cell r="N455">
            <v>0.03</v>
          </cell>
          <cell r="O455">
            <v>0.02</v>
          </cell>
          <cell r="P455" t="str">
            <v>N</v>
          </cell>
          <cell r="Q455" t="str">
            <v>South</v>
          </cell>
          <cell r="R455" t="str">
            <v>FC</v>
          </cell>
          <cell r="T455">
            <v>16.07</v>
          </cell>
        </row>
        <row r="456">
          <cell r="A456" t="str">
            <v>KNGBRG_1_KBSLR1</v>
          </cell>
          <cell r="B456" t="str">
            <v>Fresno</v>
          </cell>
          <cell r="C456" t="str">
            <v>Kingsburg1</v>
          </cell>
          <cell r="D456" t="str">
            <v>-</v>
          </cell>
          <cell r="E456" t="str">
            <v>-</v>
          </cell>
          <cell r="F456" t="str">
            <v>-</v>
          </cell>
          <cell r="G456" t="str">
            <v>-</v>
          </cell>
          <cell r="H456" t="str">
            <v>-</v>
          </cell>
          <cell r="I456" t="str">
            <v>-</v>
          </cell>
          <cell r="J456" t="str">
            <v>-</v>
          </cell>
          <cell r="K456" t="str">
            <v>-</v>
          </cell>
          <cell r="L456" t="str">
            <v>-</v>
          </cell>
          <cell r="M456" t="str">
            <v>-</v>
          </cell>
          <cell r="N456" t="str">
            <v>-</v>
          </cell>
          <cell r="O456" t="str">
            <v>-</v>
          </cell>
          <cell r="P456" t="str">
            <v>N</v>
          </cell>
          <cell r="Q456" t="str">
            <v>North</v>
          </cell>
          <cell r="R456" t="str">
            <v>EO</v>
          </cell>
          <cell r="T456">
            <v>0</v>
          </cell>
        </row>
        <row r="457">
          <cell r="A457" t="str">
            <v>KNGBRG_1_KBSLR2</v>
          </cell>
          <cell r="B457" t="str">
            <v>Fresno</v>
          </cell>
          <cell r="C457" t="str">
            <v>Kingsburg2</v>
          </cell>
          <cell r="D457" t="str">
            <v>-</v>
          </cell>
          <cell r="E457" t="str">
            <v>-</v>
          </cell>
          <cell r="F457" t="str">
            <v>-</v>
          </cell>
          <cell r="G457" t="str">
            <v>-</v>
          </cell>
          <cell r="H457" t="str">
            <v>-</v>
          </cell>
          <cell r="I457" t="str">
            <v>-</v>
          </cell>
          <cell r="J457" t="str">
            <v>-</v>
          </cell>
          <cell r="K457" t="str">
            <v>-</v>
          </cell>
          <cell r="L457" t="str">
            <v>-</v>
          </cell>
          <cell r="M457" t="str">
            <v>-</v>
          </cell>
          <cell r="N457" t="str">
            <v>-</v>
          </cell>
          <cell r="O457" t="str">
            <v>-</v>
          </cell>
          <cell r="P457" t="str">
            <v>N</v>
          </cell>
          <cell r="Q457" t="str">
            <v>North</v>
          </cell>
          <cell r="R457" t="str">
            <v>EO</v>
          </cell>
          <cell r="T457">
            <v>0</v>
          </cell>
        </row>
        <row r="458">
          <cell r="A458" t="str">
            <v>KNGCTY_6_UNITA1</v>
          </cell>
          <cell r="B458" t="str">
            <v>CAISO System</v>
          </cell>
          <cell r="C458" t="str">
            <v>King City Energy Center, Unit #1</v>
          </cell>
          <cell r="D458">
            <v>44.6</v>
          </cell>
          <cell r="E458">
            <v>44.6</v>
          </cell>
          <cell r="F458">
            <v>44.6</v>
          </cell>
          <cell r="G458">
            <v>44.6</v>
          </cell>
          <cell r="H458">
            <v>44.6</v>
          </cell>
          <cell r="I458">
            <v>44.6</v>
          </cell>
          <cell r="J458">
            <v>44.6</v>
          </cell>
          <cell r="K458">
            <v>44.6</v>
          </cell>
          <cell r="L458">
            <v>44.6</v>
          </cell>
          <cell r="M458">
            <v>44.6</v>
          </cell>
          <cell r="N458">
            <v>44.6</v>
          </cell>
          <cell r="O458">
            <v>44.6</v>
          </cell>
          <cell r="P458" t="str">
            <v>Y</v>
          </cell>
          <cell r="Q458" t="str">
            <v>North</v>
          </cell>
          <cell r="R458" t="str">
            <v>FC</v>
          </cell>
          <cell r="T458">
            <v>44.6</v>
          </cell>
        </row>
        <row r="459">
          <cell r="A459" t="str">
            <v>KNTSTH_6_SOLAR</v>
          </cell>
          <cell r="B459" t="str">
            <v>Fresno</v>
          </cell>
          <cell r="C459" t="str">
            <v>Kent South</v>
          </cell>
          <cell r="D459" t="str">
            <v>-</v>
          </cell>
          <cell r="E459" t="str">
            <v>-</v>
          </cell>
          <cell r="F459" t="str">
            <v>-</v>
          </cell>
          <cell r="G459" t="str">
            <v>-</v>
          </cell>
          <cell r="H459" t="str">
            <v>-</v>
          </cell>
          <cell r="I459" t="str">
            <v>-</v>
          </cell>
          <cell r="J459" t="str">
            <v>-</v>
          </cell>
          <cell r="K459" t="str">
            <v>-</v>
          </cell>
          <cell r="L459" t="str">
            <v>-</v>
          </cell>
          <cell r="M459" t="str">
            <v>-</v>
          </cell>
          <cell r="N459" t="str">
            <v>-</v>
          </cell>
          <cell r="O459" t="str">
            <v>-</v>
          </cell>
          <cell r="P459" t="str">
            <v>N</v>
          </cell>
          <cell r="Q459" t="str">
            <v>North</v>
          </cell>
          <cell r="R459" t="str">
            <v>EO</v>
          </cell>
          <cell r="T459">
            <v>0</v>
          </cell>
        </row>
        <row r="460">
          <cell r="A460" t="str">
            <v>KRAMER_1_SEGS37</v>
          </cell>
          <cell r="B460" t="str">
            <v>CAISO System</v>
          </cell>
          <cell r="C460" t="str">
            <v>LUZ SOLAR PARTNERS 3-7 AGGREGATE</v>
          </cell>
          <cell r="D460">
            <v>0.87</v>
          </cell>
          <cell r="E460">
            <v>1.6</v>
          </cell>
          <cell r="F460">
            <v>10.24</v>
          </cell>
          <cell r="G460">
            <v>107.88</v>
          </cell>
          <cell r="H460">
            <v>53.92</v>
          </cell>
          <cell r="I460">
            <v>159.66</v>
          </cell>
          <cell r="J460">
            <v>152.53</v>
          </cell>
          <cell r="K460">
            <v>160.69</v>
          </cell>
          <cell r="L460">
            <v>151.87</v>
          </cell>
          <cell r="M460">
            <v>58.9</v>
          </cell>
          <cell r="N460">
            <v>0.12</v>
          </cell>
          <cell r="O460">
            <v>0.04</v>
          </cell>
          <cell r="P460" t="str">
            <v>N</v>
          </cell>
          <cell r="Q460" t="str">
            <v>South</v>
          </cell>
          <cell r="R460" t="str">
            <v>FC</v>
          </cell>
          <cell r="T460">
            <v>160.69</v>
          </cell>
        </row>
        <row r="461">
          <cell r="A461" t="str">
            <v>KRAMER_2_SEGS89</v>
          </cell>
          <cell r="B461" t="str">
            <v>CAISO System</v>
          </cell>
          <cell r="C461" t="str">
            <v>LUZ SOLAR PARTNERS 8-9 AGGREGATE</v>
          </cell>
          <cell r="D461">
            <v>0.47</v>
          </cell>
          <cell r="E461">
            <v>2.48</v>
          </cell>
          <cell r="F461">
            <v>12.87</v>
          </cell>
          <cell r="G461">
            <v>133.03</v>
          </cell>
          <cell r="H461">
            <v>122.27</v>
          </cell>
          <cell r="I461">
            <v>167.11</v>
          </cell>
          <cell r="J461">
            <v>153.44999999999999</v>
          </cell>
          <cell r="K461">
            <v>168.17</v>
          </cell>
          <cell r="L461">
            <v>158.18</v>
          </cell>
          <cell r="M461">
            <v>79.53</v>
          </cell>
          <cell r="N461">
            <v>0.41</v>
          </cell>
          <cell r="O461">
            <v>0.16</v>
          </cell>
          <cell r="P461" t="str">
            <v>N</v>
          </cell>
          <cell r="Q461" t="str">
            <v>South</v>
          </cell>
          <cell r="R461" t="str">
            <v>FC</v>
          </cell>
          <cell r="T461">
            <v>168.17</v>
          </cell>
        </row>
        <row r="462">
          <cell r="A462" t="str">
            <v>KRNCNY_6_UNIT</v>
          </cell>
          <cell r="B462" t="str">
            <v>CAISO System</v>
          </cell>
          <cell r="C462" t="str">
            <v>KERN CANYON</v>
          </cell>
          <cell r="D462">
            <v>11.5</v>
          </cell>
          <cell r="E462">
            <v>11.5</v>
          </cell>
          <cell r="F462">
            <v>11.5</v>
          </cell>
          <cell r="G462">
            <v>11.5</v>
          </cell>
          <cell r="H462">
            <v>11.5</v>
          </cell>
          <cell r="I462">
            <v>11.5</v>
          </cell>
          <cell r="J462">
            <v>11.5</v>
          </cell>
          <cell r="K462">
            <v>11.5</v>
          </cell>
          <cell r="L462">
            <v>11.5</v>
          </cell>
          <cell r="M462">
            <v>11.5</v>
          </cell>
          <cell r="N462">
            <v>11.5</v>
          </cell>
          <cell r="O462">
            <v>11.5</v>
          </cell>
          <cell r="P462" t="str">
            <v>Y</v>
          </cell>
          <cell r="Q462" t="str">
            <v>North</v>
          </cell>
          <cell r="R462" t="str">
            <v>FC</v>
          </cell>
          <cell r="T462">
            <v>11.5</v>
          </cell>
        </row>
        <row r="463">
          <cell r="A463" t="str">
            <v>LACIEN_2_VENICE</v>
          </cell>
          <cell r="B463" t="str">
            <v>LA Basin</v>
          </cell>
          <cell r="C463" t="str">
            <v>MWD Venice Hydroelectric Recovery Plant</v>
          </cell>
          <cell r="D463">
            <v>0</v>
          </cell>
          <cell r="E463">
            <v>0</v>
          </cell>
          <cell r="F463">
            <v>0</v>
          </cell>
          <cell r="G463">
            <v>0</v>
          </cell>
          <cell r="H463">
            <v>0</v>
          </cell>
          <cell r="I463">
            <v>0</v>
          </cell>
          <cell r="J463">
            <v>0</v>
          </cell>
          <cell r="K463">
            <v>0</v>
          </cell>
          <cell r="L463">
            <v>0</v>
          </cell>
          <cell r="M463">
            <v>0</v>
          </cell>
          <cell r="N463">
            <v>0</v>
          </cell>
          <cell r="O463">
            <v>0</v>
          </cell>
          <cell r="P463" t="str">
            <v>N</v>
          </cell>
          <cell r="Q463" t="str">
            <v>South</v>
          </cell>
          <cell r="R463" t="str">
            <v>FC</v>
          </cell>
          <cell r="T463">
            <v>0</v>
          </cell>
        </row>
        <row r="464">
          <cell r="A464" t="str">
            <v>LAGBEL_6_QF</v>
          </cell>
          <cell r="B464" t="str">
            <v>LA Basin</v>
          </cell>
          <cell r="C464" t="str">
            <v>LAGUNA BELL QFS</v>
          </cell>
          <cell r="D464">
            <v>9.2200000000000006</v>
          </cell>
          <cell r="E464">
            <v>9.6300000000000008</v>
          </cell>
          <cell r="F464">
            <v>9.43</v>
          </cell>
          <cell r="G464">
            <v>4.99</v>
          </cell>
          <cell r="H464">
            <v>8.77</v>
          </cell>
          <cell r="I464">
            <v>9.93</v>
          </cell>
          <cell r="J464">
            <v>10.01</v>
          </cell>
          <cell r="K464">
            <v>9.77</v>
          </cell>
          <cell r="L464">
            <v>9.61</v>
          </cell>
          <cell r="M464">
            <v>9.25</v>
          </cell>
          <cell r="N464">
            <v>9.36</v>
          </cell>
          <cell r="O464">
            <v>8.52</v>
          </cell>
          <cell r="P464" t="str">
            <v>N</v>
          </cell>
          <cell r="Q464" t="str">
            <v>South</v>
          </cell>
          <cell r="R464" t="str">
            <v>FC</v>
          </cell>
          <cell r="T464">
            <v>10.01</v>
          </cell>
        </row>
        <row r="465">
          <cell r="A465" t="str">
            <v>LAKHDG_6_UNIT 1</v>
          </cell>
          <cell r="B465" t="str">
            <v>San Diego-IV</v>
          </cell>
          <cell r="C465" t="str">
            <v>Lake Hodges Pumped Storage-Unit1</v>
          </cell>
          <cell r="D465">
            <v>20</v>
          </cell>
          <cell r="E465">
            <v>20</v>
          </cell>
          <cell r="F465">
            <v>20</v>
          </cell>
          <cell r="G465">
            <v>20</v>
          </cell>
          <cell r="H465">
            <v>20</v>
          </cell>
          <cell r="I465">
            <v>20</v>
          </cell>
          <cell r="J465">
            <v>20</v>
          </cell>
          <cell r="K465">
            <v>20</v>
          </cell>
          <cell r="L465">
            <v>20</v>
          </cell>
          <cell r="M465">
            <v>20</v>
          </cell>
          <cell r="N465">
            <v>20</v>
          </cell>
          <cell r="O465">
            <v>20</v>
          </cell>
          <cell r="P465" t="str">
            <v>Y</v>
          </cell>
          <cell r="Q465" t="str">
            <v>South</v>
          </cell>
          <cell r="R465" t="str">
            <v>FC</v>
          </cell>
          <cell r="T465">
            <v>20</v>
          </cell>
        </row>
        <row r="466">
          <cell r="A466" t="str">
            <v>LAKHDG_6_UNIT 2</v>
          </cell>
          <cell r="B466" t="str">
            <v>San Diego-IV</v>
          </cell>
          <cell r="C466" t="str">
            <v>Lake Hodges Pumped Storage-Unit2</v>
          </cell>
          <cell r="D466">
            <v>20</v>
          </cell>
          <cell r="E466">
            <v>20</v>
          </cell>
          <cell r="F466">
            <v>20</v>
          </cell>
          <cell r="G466">
            <v>20</v>
          </cell>
          <cell r="H466">
            <v>20</v>
          </cell>
          <cell r="I466">
            <v>20</v>
          </cell>
          <cell r="J466">
            <v>20</v>
          </cell>
          <cell r="K466">
            <v>20</v>
          </cell>
          <cell r="L466">
            <v>20</v>
          </cell>
          <cell r="M466">
            <v>20</v>
          </cell>
          <cell r="N466">
            <v>20</v>
          </cell>
          <cell r="O466">
            <v>20</v>
          </cell>
          <cell r="P466" t="str">
            <v>Y</v>
          </cell>
          <cell r="Q466" t="str">
            <v>South</v>
          </cell>
          <cell r="R466" t="str">
            <v>FC</v>
          </cell>
          <cell r="T466">
            <v>20</v>
          </cell>
        </row>
        <row r="467">
          <cell r="A467" t="str">
            <v>LAMONT_1_SOLAR1</v>
          </cell>
          <cell r="B467" t="str">
            <v>Kern</v>
          </cell>
          <cell r="C467" t="str">
            <v>Regulus Solar</v>
          </cell>
          <cell r="D467">
            <v>0.18</v>
          </cell>
          <cell r="E467">
            <v>1.08</v>
          </cell>
          <cell r="F467">
            <v>4.22</v>
          </cell>
          <cell r="G467">
            <v>53.66</v>
          </cell>
          <cell r="H467">
            <v>51.88</v>
          </cell>
          <cell r="I467">
            <v>53.16</v>
          </cell>
          <cell r="J467">
            <v>51.95</v>
          </cell>
          <cell r="K467">
            <v>52.75</v>
          </cell>
          <cell r="L467">
            <v>48.78</v>
          </cell>
          <cell r="M467">
            <v>35.72</v>
          </cell>
          <cell r="N467">
            <v>0.12</v>
          </cell>
          <cell r="O467">
            <v>0.08</v>
          </cell>
          <cell r="P467" t="str">
            <v>N</v>
          </cell>
          <cell r="Q467" t="str">
            <v>North</v>
          </cell>
          <cell r="R467" t="str">
            <v>FC</v>
          </cell>
          <cell r="T467">
            <v>53.16</v>
          </cell>
        </row>
        <row r="468">
          <cell r="A468" t="str">
            <v>LAMONT_1_SOLAR3</v>
          </cell>
          <cell r="B468" t="str">
            <v>Kern</v>
          </cell>
          <cell r="C468" t="str">
            <v>Woodmere Solar Farm</v>
          </cell>
          <cell r="D468">
            <v>0.04</v>
          </cell>
          <cell r="E468">
            <v>0.22</v>
          </cell>
          <cell r="F468">
            <v>1.02</v>
          </cell>
          <cell r="G468">
            <v>11.96</v>
          </cell>
          <cell r="H468">
            <v>11.33</v>
          </cell>
          <cell r="I468">
            <v>11.89</v>
          </cell>
          <cell r="J468">
            <v>11.29</v>
          </cell>
          <cell r="K468">
            <v>12.04</v>
          </cell>
          <cell r="L468">
            <v>11.24</v>
          </cell>
          <cell r="M468">
            <v>8.6199999999999992</v>
          </cell>
          <cell r="N468">
            <v>0.02</v>
          </cell>
          <cell r="O468">
            <v>0.02</v>
          </cell>
          <cell r="P468" t="str">
            <v>N</v>
          </cell>
          <cell r="Q468" t="str">
            <v>North</v>
          </cell>
          <cell r="R468" t="str">
            <v>ID</v>
          </cell>
          <cell r="S468" t="str">
            <v>C3&amp;4: Waiting for Reconductor Kern-Tevis-Lamont 115 kV Line (Arvin Jct. 2-Lamont), Gates No. 2 500/230 kV Transformer and possibly other</v>
          </cell>
          <cell r="T468">
            <v>12.04</v>
          </cell>
        </row>
        <row r="469">
          <cell r="A469" t="str">
            <v>LAMONT_1_SOLAR4</v>
          </cell>
          <cell r="B469" t="str">
            <v>Kern</v>
          </cell>
          <cell r="C469" t="str">
            <v>Hayworth Solar Farm</v>
          </cell>
          <cell r="D469">
            <v>7.0000000000000007E-2</v>
          </cell>
          <cell r="E469">
            <v>0.39</v>
          </cell>
          <cell r="F469">
            <v>1.82</v>
          </cell>
          <cell r="G469">
            <v>21.28</v>
          </cell>
          <cell r="H469">
            <v>20.14</v>
          </cell>
          <cell r="I469">
            <v>21.15</v>
          </cell>
          <cell r="J469">
            <v>20.09</v>
          </cell>
          <cell r="K469">
            <v>21.42</v>
          </cell>
          <cell r="L469">
            <v>20</v>
          </cell>
          <cell r="M469">
            <v>15.33</v>
          </cell>
          <cell r="N469">
            <v>0.04</v>
          </cell>
          <cell r="O469">
            <v>0.03</v>
          </cell>
          <cell r="P469" t="str">
            <v>N</v>
          </cell>
          <cell r="Q469" t="str">
            <v>North</v>
          </cell>
          <cell r="R469" t="str">
            <v>ID</v>
          </cell>
          <cell r="S469" t="str">
            <v>C3&amp;4: Waiting for Reconductor Kern-Tevis-Lamont 115 kV Line (Arvin Jct. 2-Lamont), Gates No. 2 500/230 kV Transformer and possibly other</v>
          </cell>
          <cell r="T469">
            <v>21.42</v>
          </cell>
        </row>
        <row r="470">
          <cell r="A470" t="str">
            <v>LAMONT_1_SOLAR5</v>
          </cell>
          <cell r="B470" t="str">
            <v>Kern</v>
          </cell>
          <cell r="C470" t="str">
            <v>Redcrest Solar Farm</v>
          </cell>
          <cell r="D470">
            <v>0.04</v>
          </cell>
          <cell r="E470">
            <v>0.25</v>
          </cell>
          <cell r="F470">
            <v>1.1399999999999999</v>
          </cell>
          <cell r="G470">
            <v>13.3</v>
          </cell>
          <cell r="H470">
            <v>12.59</v>
          </cell>
          <cell r="I470">
            <v>13.22</v>
          </cell>
          <cell r="J470">
            <v>12.55</v>
          </cell>
          <cell r="K470">
            <v>13.39</v>
          </cell>
          <cell r="L470">
            <v>12.5</v>
          </cell>
          <cell r="M470">
            <v>9.58</v>
          </cell>
          <cell r="N470">
            <v>0.03</v>
          </cell>
          <cell r="O470">
            <v>0.02</v>
          </cell>
          <cell r="P470" t="str">
            <v>N</v>
          </cell>
          <cell r="Q470" t="str">
            <v>North</v>
          </cell>
          <cell r="R470" t="str">
            <v>ID</v>
          </cell>
          <cell r="S470" t="str">
            <v>C3&amp;4: Waiting for Reconductor Kern-Tevis-Lamont 115 kV Line (Arvin Jct. 2-Lamont), Gates No. 2 500/230 kV Transformer and possibly other</v>
          </cell>
          <cell r="T470">
            <v>13.39</v>
          </cell>
        </row>
        <row r="471">
          <cell r="A471" t="str">
            <v>LAPAC_6_UNIT</v>
          </cell>
          <cell r="B471" t="str">
            <v>Humboldt</v>
          </cell>
          <cell r="C471" t="str">
            <v>LOUISIANA PACIFIC SAMOA</v>
          </cell>
          <cell r="D471">
            <v>20</v>
          </cell>
          <cell r="E471">
            <v>20</v>
          </cell>
          <cell r="F471">
            <v>20</v>
          </cell>
          <cell r="G471">
            <v>20</v>
          </cell>
          <cell r="H471">
            <v>20</v>
          </cell>
          <cell r="I471">
            <v>20</v>
          </cell>
          <cell r="J471">
            <v>20</v>
          </cell>
          <cell r="K471">
            <v>20</v>
          </cell>
          <cell r="L471">
            <v>20</v>
          </cell>
          <cell r="M471">
            <v>20</v>
          </cell>
          <cell r="N471">
            <v>20</v>
          </cell>
          <cell r="O471">
            <v>20</v>
          </cell>
          <cell r="P471" t="str">
            <v>N</v>
          </cell>
          <cell r="Q471" t="str">
            <v>North</v>
          </cell>
          <cell r="R471" t="str">
            <v>FC</v>
          </cell>
          <cell r="T471">
            <v>20</v>
          </cell>
        </row>
        <row r="472">
          <cell r="A472" t="str">
            <v>LAPLMA_2_UNIT 1</v>
          </cell>
          <cell r="B472" t="str">
            <v>CAISO System</v>
          </cell>
          <cell r="C472" t="str">
            <v>La Paloma Generating Plant Unit #1</v>
          </cell>
          <cell r="D472">
            <v>259.8</v>
          </cell>
          <cell r="E472">
            <v>259.8</v>
          </cell>
          <cell r="F472">
            <v>259.8</v>
          </cell>
          <cell r="G472">
            <v>259.8</v>
          </cell>
          <cell r="H472">
            <v>259.8</v>
          </cell>
          <cell r="I472">
            <v>259.8</v>
          </cell>
          <cell r="J472">
            <v>259.8</v>
          </cell>
          <cell r="K472">
            <v>259.8</v>
          </cell>
          <cell r="L472">
            <v>259.8</v>
          </cell>
          <cell r="M472">
            <v>259.8</v>
          </cell>
          <cell r="N472">
            <v>259.8</v>
          </cell>
          <cell r="O472">
            <v>259.8</v>
          </cell>
          <cell r="P472" t="str">
            <v>Y</v>
          </cell>
          <cell r="Q472" t="str">
            <v>North</v>
          </cell>
          <cell r="R472" t="str">
            <v>FC</v>
          </cell>
          <cell r="T472">
            <v>259.8</v>
          </cell>
        </row>
        <row r="473">
          <cell r="A473" t="str">
            <v>LAPLMA_2_UNIT 2</v>
          </cell>
          <cell r="B473" t="str">
            <v>CAISO System</v>
          </cell>
          <cell r="C473" t="str">
            <v>La Paloma Generating Plant Unit #2</v>
          </cell>
          <cell r="D473">
            <v>260.2</v>
          </cell>
          <cell r="E473">
            <v>260.2</v>
          </cell>
          <cell r="F473">
            <v>260.2</v>
          </cell>
          <cell r="G473">
            <v>260.2</v>
          </cell>
          <cell r="H473">
            <v>260.2</v>
          </cell>
          <cell r="I473">
            <v>260.2</v>
          </cell>
          <cell r="J473">
            <v>260.2</v>
          </cell>
          <cell r="K473">
            <v>260.2</v>
          </cell>
          <cell r="L473">
            <v>260.2</v>
          </cell>
          <cell r="M473">
            <v>260.2</v>
          </cell>
          <cell r="N473">
            <v>260.2</v>
          </cell>
          <cell r="O473">
            <v>260.2</v>
          </cell>
          <cell r="P473" t="str">
            <v>Y</v>
          </cell>
          <cell r="Q473" t="str">
            <v>North</v>
          </cell>
          <cell r="R473" t="str">
            <v>FC</v>
          </cell>
          <cell r="T473">
            <v>260.2</v>
          </cell>
        </row>
        <row r="474">
          <cell r="A474" t="str">
            <v>LAPLMA_2_UNIT 3</v>
          </cell>
          <cell r="B474" t="str">
            <v>CAISO System</v>
          </cell>
          <cell r="C474" t="str">
            <v>La Paloma Generating Plant Unit #3</v>
          </cell>
          <cell r="D474">
            <v>256.14999999999998</v>
          </cell>
          <cell r="E474">
            <v>256.14999999999998</v>
          </cell>
          <cell r="F474">
            <v>256.14999999999998</v>
          </cell>
          <cell r="G474">
            <v>256.14999999999998</v>
          </cell>
          <cell r="H474">
            <v>256.14999999999998</v>
          </cell>
          <cell r="I474">
            <v>256.14999999999998</v>
          </cell>
          <cell r="J474">
            <v>256.14999999999998</v>
          </cell>
          <cell r="K474">
            <v>256.14999999999998</v>
          </cell>
          <cell r="L474">
            <v>256.14999999999998</v>
          </cell>
          <cell r="M474">
            <v>256.14999999999998</v>
          </cell>
          <cell r="N474">
            <v>256.14999999999998</v>
          </cell>
          <cell r="O474">
            <v>256.14999999999998</v>
          </cell>
          <cell r="P474" t="str">
            <v>Y</v>
          </cell>
          <cell r="Q474" t="str">
            <v>North</v>
          </cell>
          <cell r="R474" t="str">
            <v>FC</v>
          </cell>
          <cell r="T474">
            <v>256.14999999999998</v>
          </cell>
        </row>
        <row r="475">
          <cell r="A475" t="str">
            <v>LAPLMA_2_UNIT 4</v>
          </cell>
          <cell r="B475" t="str">
            <v>CAISO System</v>
          </cell>
          <cell r="C475" t="str">
            <v>LA PALOMA GENERATING PLANT, UNIT #4</v>
          </cell>
          <cell r="D475">
            <v>259.54000000000002</v>
          </cell>
          <cell r="E475">
            <v>259.54000000000002</v>
          </cell>
          <cell r="F475">
            <v>259.54000000000002</v>
          </cell>
          <cell r="G475">
            <v>259.54000000000002</v>
          </cell>
          <cell r="H475">
            <v>259.54000000000002</v>
          </cell>
          <cell r="I475">
            <v>259.54000000000002</v>
          </cell>
          <cell r="J475">
            <v>259.54000000000002</v>
          </cell>
          <cell r="K475">
            <v>259.54000000000002</v>
          </cell>
          <cell r="L475">
            <v>259.54000000000002</v>
          </cell>
          <cell r="M475">
            <v>259.54000000000002</v>
          </cell>
          <cell r="N475">
            <v>259.54000000000002</v>
          </cell>
          <cell r="O475">
            <v>259.54000000000002</v>
          </cell>
          <cell r="P475" t="str">
            <v>Y</v>
          </cell>
          <cell r="Q475" t="str">
            <v>North</v>
          </cell>
          <cell r="R475" t="str">
            <v>FC</v>
          </cell>
          <cell r="T475">
            <v>259.54000000000002</v>
          </cell>
        </row>
        <row r="476">
          <cell r="A476" t="str">
            <v>LARKSP_6_UNIT 1</v>
          </cell>
          <cell r="B476" t="str">
            <v>San Diego-IV</v>
          </cell>
          <cell r="C476" t="str">
            <v>LARKSPUR PEAKER UNIT 1</v>
          </cell>
          <cell r="D476">
            <v>46</v>
          </cell>
          <cell r="E476">
            <v>46</v>
          </cell>
          <cell r="F476">
            <v>46</v>
          </cell>
          <cell r="G476">
            <v>46</v>
          </cell>
          <cell r="H476">
            <v>46</v>
          </cell>
          <cell r="I476">
            <v>46</v>
          </cell>
          <cell r="J476">
            <v>46</v>
          </cell>
          <cell r="K476">
            <v>46</v>
          </cell>
          <cell r="L476">
            <v>46</v>
          </cell>
          <cell r="M476">
            <v>46</v>
          </cell>
          <cell r="N476">
            <v>46</v>
          </cell>
          <cell r="O476">
            <v>46</v>
          </cell>
          <cell r="P476" t="str">
            <v>Y</v>
          </cell>
          <cell r="Q476" t="str">
            <v>South</v>
          </cell>
          <cell r="R476" t="str">
            <v>FC</v>
          </cell>
          <cell r="T476">
            <v>46</v>
          </cell>
        </row>
        <row r="477">
          <cell r="A477" t="str">
            <v>LARKSP_6_UNIT 2</v>
          </cell>
          <cell r="B477" t="str">
            <v>San Diego-IV</v>
          </cell>
          <cell r="C477" t="str">
            <v>LARKSPUR PEAKER UNIT 2</v>
          </cell>
          <cell r="D477">
            <v>46</v>
          </cell>
          <cell r="E477">
            <v>46</v>
          </cell>
          <cell r="F477">
            <v>46</v>
          </cell>
          <cell r="G477">
            <v>46</v>
          </cell>
          <cell r="H477">
            <v>46</v>
          </cell>
          <cell r="I477">
            <v>46</v>
          </cell>
          <cell r="J477">
            <v>46</v>
          </cell>
          <cell r="K477">
            <v>46</v>
          </cell>
          <cell r="L477">
            <v>46</v>
          </cell>
          <cell r="M477">
            <v>46</v>
          </cell>
          <cell r="N477">
            <v>46</v>
          </cell>
          <cell r="O477">
            <v>46</v>
          </cell>
          <cell r="P477" t="str">
            <v>Y</v>
          </cell>
          <cell r="Q477" t="str">
            <v>South</v>
          </cell>
          <cell r="R477" t="str">
            <v>FC</v>
          </cell>
          <cell r="T477">
            <v>46</v>
          </cell>
        </row>
        <row r="478">
          <cell r="A478" t="str">
            <v>LAROA1_2_UNITA1</v>
          </cell>
          <cell r="B478" t="str">
            <v>San Diego-IV</v>
          </cell>
          <cell r="C478" t="str">
            <v>LR1</v>
          </cell>
          <cell r="D478">
            <v>165</v>
          </cell>
          <cell r="E478">
            <v>165</v>
          </cell>
          <cell r="F478">
            <v>165</v>
          </cell>
          <cell r="G478">
            <v>165</v>
          </cell>
          <cell r="H478">
            <v>165</v>
          </cell>
          <cell r="I478">
            <v>165</v>
          </cell>
          <cell r="J478">
            <v>165</v>
          </cell>
          <cell r="K478">
            <v>165</v>
          </cell>
          <cell r="L478">
            <v>165</v>
          </cell>
          <cell r="M478">
            <v>165</v>
          </cell>
          <cell r="N478">
            <v>165</v>
          </cell>
          <cell r="O478">
            <v>165</v>
          </cell>
          <cell r="P478" t="str">
            <v>Y</v>
          </cell>
          <cell r="Q478" t="str">
            <v>South</v>
          </cell>
          <cell r="R478" t="str">
            <v>FC</v>
          </cell>
          <cell r="T478">
            <v>165</v>
          </cell>
        </row>
        <row r="479">
          <cell r="A479" t="str">
            <v>LAROA2_2_UNITA1</v>
          </cell>
          <cell r="B479" t="str">
            <v>San Diego-IV</v>
          </cell>
          <cell r="C479" t="str">
            <v>LR2</v>
          </cell>
          <cell r="D479">
            <v>322</v>
          </cell>
          <cell r="E479">
            <v>322</v>
          </cell>
          <cell r="F479">
            <v>322</v>
          </cell>
          <cell r="G479">
            <v>322</v>
          </cell>
          <cell r="H479">
            <v>322</v>
          </cell>
          <cell r="I479">
            <v>322</v>
          </cell>
          <cell r="J479">
            <v>322</v>
          </cell>
          <cell r="K479">
            <v>322</v>
          </cell>
          <cell r="L479">
            <v>322</v>
          </cell>
          <cell r="M479">
            <v>322</v>
          </cell>
          <cell r="N479">
            <v>322</v>
          </cell>
          <cell r="O479">
            <v>322</v>
          </cell>
          <cell r="P479" t="str">
            <v>Y</v>
          </cell>
          <cell r="Q479" t="str">
            <v>South</v>
          </cell>
          <cell r="R479" t="str">
            <v>FC</v>
          </cell>
          <cell r="T479">
            <v>322</v>
          </cell>
        </row>
        <row r="480">
          <cell r="A480" t="str">
            <v>LASSEN_6_UNITS</v>
          </cell>
          <cell r="B480" t="str">
            <v>CAISO System</v>
          </cell>
          <cell r="C480" t="str">
            <v>LASSEN AREA QF AGGREGATION</v>
          </cell>
          <cell r="D480">
            <v>19</v>
          </cell>
          <cell r="E480">
            <v>18.25</v>
          </cell>
          <cell r="F480">
            <v>19.170000000000002</v>
          </cell>
          <cell r="G480">
            <v>1.89</v>
          </cell>
          <cell r="H480">
            <v>26.47</v>
          </cell>
          <cell r="I480">
            <v>28.29</v>
          </cell>
          <cell r="J480">
            <v>27.27</v>
          </cell>
          <cell r="K480">
            <v>27.51</v>
          </cell>
          <cell r="L480">
            <v>28.81</v>
          </cell>
          <cell r="M480">
            <v>24.82</v>
          </cell>
          <cell r="N480">
            <v>24.04</v>
          </cell>
          <cell r="O480">
            <v>25.41</v>
          </cell>
          <cell r="P480" t="str">
            <v>N</v>
          </cell>
          <cell r="Q480" t="str">
            <v>North</v>
          </cell>
          <cell r="R480" t="str">
            <v>FC</v>
          </cell>
          <cell r="T480">
            <v>28.81</v>
          </cell>
        </row>
        <row r="481">
          <cell r="A481" t="str">
            <v>LAWRNC_7_SUNYVL</v>
          </cell>
          <cell r="B481" t="str">
            <v>Bay Area</v>
          </cell>
          <cell r="C481" t="str">
            <v>City of Sunnyvale Unit 1 and 2</v>
          </cell>
          <cell r="D481">
            <v>0.14000000000000001</v>
          </cell>
          <cell r="E481">
            <v>0.14000000000000001</v>
          </cell>
          <cell r="F481">
            <v>0.14000000000000001</v>
          </cell>
          <cell r="G481">
            <v>0.14000000000000001</v>
          </cell>
          <cell r="H481">
            <v>0.18</v>
          </cell>
          <cell r="I481">
            <v>0.17</v>
          </cell>
          <cell r="J481">
            <v>0.17</v>
          </cell>
          <cell r="K481">
            <v>0.16</v>
          </cell>
          <cell r="L481">
            <v>0.11</v>
          </cell>
          <cell r="M481">
            <v>0.13</v>
          </cell>
          <cell r="N481">
            <v>0.14000000000000001</v>
          </cell>
          <cell r="O481">
            <v>0.04</v>
          </cell>
          <cell r="P481" t="str">
            <v>N</v>
          </cell>
          <cell r="Q481" t="str">
            <v>North</v>
          </cell>
          <cell r="R481" t="str">
            <v>FC</v>
          </cell>
          <cell r="T481">
            <v>0.17</v>
          </cell>
        </row>
        <row r="482">
          <cell r="A482" t="str">
            <v>LEBECS_2_UNITS</v>
          </cell>
          <cell r="B482" t="str">
            <v>Big Creek-Ventura</v>
          </cell>
          <cell r="C482" t="str">
            <v>Pastoria Energy Facility</v>
          </cell>
          <cell r="D482">
            <v>799.47</v>
          </cell>
          <cell r="E482">
            <v>799.47</v>
          </cell>
          <cell r="F482">
            <v>785</v>
          </cell>
          <cell r="G482">
            <v>775</v>
          </cell>
          <cell r="H482">
            <v>765</v>
          </cell>
          <cell r="I482">
            <v>760</v>
          </cell>
          <cell r="J482">
            <v>750</v>
          </cell>
          <cell r="K482">
            <v>750</v>
          </cell>
          <cell r="L482">
            <v>750</v>
          </cell>
          <cell r="M482">
            <v>760</v>
          </cell>
          <cell r="N482">
            <v>785</v>
          </cell>
          <cell r="O482">
            <v>799.47</v>
          </cell>
          <cell r="P482" t="str">
            <v>Y</v>
          </cell>
          <cell r="Q482" t="str">
            <v>South</v>
          </cell>
          <cell r="R482" t="str">
            <v>FC</v>
          </cell>
          <cell r="S482" t="str">
            <v/>
          </cell>
          <cell r="T482">
            <v>760</v>
          </cell>
        </row>
        <row r="483">
          <cell r="A483" t="str">
            <v>LECEF_1_UNITS</v>
          </cell>
          <cell r="B483" t="str">
            <v>Bay Area</v>
          </cell>
          <cell r="C483" t="str">
            <v>LOS ESTEROS ENERGY FACILITY AGGREGATE</v>
          </cell>
          <cell r="D483">
            <v>306</v>
          </cell>
          <cell r="E483">
            <v>306</v>
          </cell>
          <cell r="F483">
            <v>306</v>
          </cell>
          <cell r="G483">
            <v>305.2</v>
          </cell>
          <cell r="H483">
            <v>303.89999999999998</v>
          </cell>
          <cell r="I483">
            <v>304.10000000000002</v>
          </cell>
          <cell r="J483">
            <v>303.39999999999998</v>
          </cell>
          <cell r="K483">
            <v>303.60000000000002</v>
          </cell>
          <cell r="L483">
            <v>303.8</v>
          </cell>
          <cell r="M483">
            <v>302.89999999999998</v>
          </cell>
          <cell r="N483">
            <v>306</v>
          </cell>
          <cell r="O483">
            <v>306</v>
          </cell>
          <cell r="P483" t="str">
            <v>Y</v>
          </cell>
          <cell r="Q483" t="str">
            <v>North</v>
          </cell>
          <cell r="R483" t="str">
            <v>FC</v>
          </cell>
          <cell r="S483" t="str">
            <v/>
          </cell>
          <cell r="T483">
            <v>304.10000000000002</v>
          </cell>
        </row>
        <row r="484">
          <cell r="A484" t="str">
            <v>LEPRFD_1_KANSAS</v>
          </cell>
          <cell r="B484" t="str">
            <v>Fresno</v>
          </cell>
          <cell r="C484" t="str">
            <v>Kansas</v>
          </cell>
          <cell r="D484">
            <v>1.5599999999999999E-2</v>
          </cell>
          <cell r="E484">
            <v>9.0999999999999998E-2</v>
          </cell>
          <cell r="F484">
            <v>0.36399999999999999</v>
          </cell>
          <cell r="G484">
            <v>4.6410000000000009</v>
          </cell>
          <cell r="H484">
            <v>4.4252000000000002</v>
          </cell>
          <cell r="I484">
            <v>4.6020000000000003</v>
          </cell>
          <cell r="J484">
            <v>4.4121999999999995</v>
          </cell>
          <cell r="K484">
            <v>4.5005999999999995</v>
          </cell>
          <cell r="L484">
            <v>3.9806000000000004</v>
          </cell>
          <cell r="M484">
            <v>2.2074000000000003</v>
          </cell>
          <cell r="N484">
            <v>5.2000000000000006E-3</v>
          </cell>
          <cell r="O484">
            <v>5.2000000000000006E-3</v>
          </cell>
          <cell r="P484" t="str">
            <v>N</v>
          </cell>
          <cell r="Q484" t="str">
            <v>North</v>
          </cell>
          <cell r="R484" t="str">
            <v>ID to 26%</v>
          </cell>
          <cell r="S484" t="str">
            <v>C3&amp;4: Waiting for Borden 230 kV Voltage Support, Gates No. 2 500/230 kV Transformer and possibly other</v>
          </cell>
          <cell r="T484">
            <v>4.6020000000000003</v>
          </cell>
        </row>
        <row r="485">
          <cell r="A485" t="str">
            <v>LGHTHP_6_ICEGEN</v>
          </cell>
          <cell r="B485" t="str">
            <v>LA Basin</v>
          </cell>
          <cell r="C485" t="str">
            <v>CARSON COGENERATION</v>
          </cell>
          <cell r="D485">
            <v>48</v>
          </cell>
          <cell r="E485">
            <v>48</v>
          </cell>
          <cell r="F485">
            <v>41.14</v>
          </cell>
          <cell r="G485">
            <v>48</v>
          </cell>
          <cell r="H485">
            <v>48</v>
          </cell>
          <cell r="I485">
            <v>48</v>
          </cell>
          <cell r="J485">
            <v>48</v>
          </cell>
          <cell r="K485">
            <v>48</v>
          </cell>
          <cell r="L485">
            <v>48</v>
          </cell>
          <cell r="M485">
            <v>36.46</v>
          </cell>
          <cell r="N485">
            <v>37.54</v>
          </cell>
          <cell r="O485">
            <v>37.26</v>
          </cell>
          <cell r="P485" t="str">
            <v>Y</v>
          </cell>
          <cell r="Q485" t="str">
            <v>South</v>
          </cell>
          <cell r="R485" t="str">
            <v>FC</v>
          </cell>
          <cell r="T485">
            <v>48</v>
          </cell>
        </row>
        <row r="486">
          <cell r="A486" t="str">
            <v>LHILLS_6_SOLAR1</v>
          </cell>
          <cell r="B486" t="str">
            <v>CAISO System</v>
          </cell>
          <cell r="C486" t="str">
            <v>Lost Hills Solar</v>
          </cell>
          <cell r="D486">
            <v>0.05</v>
          </cell>
          <cell r="E486">
            <v>0.28999999999999998</v>
          </cell>
          <cell r="F486">
            <v>1.36</v>
          </cell>
          <cell r="G486">
            <v>18.3</v>
          </cell>
          <cell r="H486">
            <v>17.45</v>
          </cell>
          <cell r="I486">
            <v>17.98</v>
          </cell>
          <cell r="J486">
            <v>17.62</v>
          </cell>
          <cell r="K486">
            <v>18.059999999999999</v>
          </cell>
          <cell r="L486">
            <v>16.41</v>
          </cell>
          <cell r="M486">
            <v>12.61</v>
          </cell>
          <cell r="N486">
            <v>0.04</v>
          </cell>
          <cell r="O486">
            <v>0.03</v>
          </cell>
          <cell r="P486" t="str">
            <v>N</v>
          </cell>
          <cell r="Q486" t="str">
            <v>North</v>
          </cell>
          <cell r="R486" t="str">
            <v>ID</v>
          </cell>
          <cell r="S486" t="str">
            <v>C3&amp;4: Waiting for Gates No. 2 500/230 kV Transformer and possibly other</v>
          </cell>
          <cell r="T486">
            <v>18.059999999999999</v>
          </cell>
        </row>
        <row r="487">
          <cell r="A487" t="str">
            <v>LITLRK_6_SEPV01</v>
          </cell>
          <cell r="B487" t="str">
            <v>Big Creek-Ventura</v>
          </cell>
          <cell r="C487" t="str">
            <v>Gestamp Solar 1</v>
          </cell>
          <cell r="D487" t="str">
            <v>-</v>
          </cell>
          <cell r="E487" t="str">
            <v>-</v>
          </cell>
          <cell r="F487" t="str">
            <v>-</v>
          </cell>
          <cell r="G487" t="str">
            <v>-</v>
          </cell>
          <cell r="H487" t="str">
            <v>-</v>
          </cell>
          <cell r="I487" t="str">
            <v>-</v>
          </cell>
          <cell r="J487" t="str">
            <v>-</v>
          </cell>
          <cell r="K487" t="str">
            <v>-</v>
          </cell>
          <cell r="L487" t="str">
            <v>-</v>
          </cell>
          <cell r="M487" t="str">
            <v>-</v>
          </cell>
          <cell r="N487" t="str">
            <v>-</v>
          </cell>
          <cell r="O487" t="str">
            <v>-</v>
          </cell>
          <cell r="P487" t="str">
            <v>N</v>
          </cell>
          <cell r="Q487" t="str">
            <v>South</v>
          </cell>
          <cell r="R487" t="str">
            <v>EO</v>
          </cell>
          <cell r="T487">
            <v>0</v>
          </cell>
        </row>
        <row r="488">
          <cell r="A488" t="str">
            <v>LITLRK_6_SOLAR1</v>
          </cell>
          <cell r="B488" t="str">
            <v>Big Creek-Ventura</v>
          </cell>
          <cell r="C488" t="str">
            <v xml:space="preserve">Lancaster Little Rock C </v>
          </cell>
          <cell r="D488">
            <v>0.01</v>
          </cell>
          <cell r="E488">
            <v>0.08</v>
          </cell>
          <cell r="F488">
            <v>0.32</v>
          </cell>
          <cell r="G488">
            <v>4.25</v>
          </cell>
          <cell r="H488">
            <v>4.01</v>
          </cell>
          <cell r="I488">
            <v>3.73</v>
          </cell>
          <cell r="J488">
            <v>3.64</v>
          </cell>
          <cell r="K488">
            <v>4.12</v>
          </cell>
          <cell r="L488">
            <v>3.76</v>
          </cell>
          <cell r="M488">
            <v>2.8</v>
          </cell>
          <cell r="N488">
            <v>0.01</v>
          </cell>
          <cell r="O488">
            <v>0.01</v>
          </cell>
          <cell r="P488" t="str">
            <v>N</v>
          </cell>
          <cell r="Q488" t="str">
            <v>South</v>
          </cell>
          <cell r="R488" t="str">
            <v>FC</v>
          </cell>
          <cell r="T488">
            <v>4.12</v>
          </cell>
        </row>
        <row r="489">
          <cell r="A489" t="str">
            <v>LITLRK_6_SOLAR2</v>
          </cell>
          <cell r="B489" t="str">
            <v>Big Creek-Ventura</v>
          </cell>
          <cell r="C489" t="str">
            <v>Palmdale 18</v>
          </cell>
          <cell r="D489">
            <v>0.01</v>
          </cell>
          <cell r="E489">
            <v>0.03</v>
          </cell>
          <cell r="F489">
            <v>0.14000000000000001</v>
          </cell>
          <cell r="G489">
            <v>1.6</v>
          </cell>
          <cell r="H489">
            <v>1.51</v>
          </cell>
          <cell r="I489">
            <v>1.59</v>
          </cell>
          <cell r="J489">
            <v>1.51</v>
          </cell>
          <cell r="K489">
            <v>1.61</v>
          </cell>
          <cell r="L489">
            <v>1.5</v>
          </cell>
          <cell r="M489">
            <v>1.1499999999999999</v>
          </cell>
          <cell r="N489">
            <v>0</v>
          </cell>
          <cell r="O489">
            <v>0</v>
          </cell>
          <cell r="P489" t="str">
            <v>N</v>
          </cell>
          <cell r="Q489" t="str">
            <v>South</v>
          </cell>
          <cell r="R489" t="str">
            <v>FC</v>
          </cell>
          <cell r="T489">
            <v>1.61</v>
          </cell>
        </row>
        <row r="490">
          <cell r="A490" t="str">
            <v>LITLRK_6_SOLAR4</v>
          </cell>
          <cell r="B490" t="str">
            <v>Big Creek-Ventura</v>
          </cell>
          <cell r="C490" t="str">
            <v>Little Rock Pham Solar</v>
          </cell>
          <cell r="D490">
            <v>0.01</v>
          </cell>
          <cell r="E490">
            <v>0.04</v>
          </cell>
          <cell r="F490">
            <v>0.2</v>
          </cell>
          <cell r="G490">
            <v>2.39</v>
          </cell>
          <cell r="H490">
            <v>2.27</v>
          </cell>
          <cell r="I490">
            <v>2.38</v>
          </cell>
          <cell r="J490">
            <v>2.2599999999999998</v>
          </cell>
          <cell r="K490">
            <v>2.41</v>
          </cell>
          <cell r="L490">
            <v>2.25</v>
          </cell>
          <cell r="M490">
            <v>1.73</v>
          </cell>
          <cell r="N490">
            <v>0</v>
          </cell>
          <cell r="O490">
            <v>0</v>
          </cell>
          <cell r="P490" t="str">
            <v>N</v>
          </cell>
          <cell r="Q490" t="str">
            <v>South</v>
          </cell>
          <cell r="R490" t="str">
            <v>FC</v>
          </cell>
          <cell r="T490">
            <v>2.41</v>
          </cell>
        </row>
        <row r="491">
          <cell r="A491" t="str">
            <v>LIVEOK_6_SOLAR</v>
          </cell>
          <cell r="B491" t="str">
            <v>Sierra</v>
          </cell>
          <cell r="C491" t="str">
            <v>Harris</v>
          </cell>
          <cell r="D491">
            <v>0</v>
          </cell>
          <cell r="E491">
            <v>0.02</v>
          </cell>
          <cell r="F491">
            <v>0.09</v>
          </cell>
          <cell r="G491">
            <v>0.9</v>
          </cell>
          <cell r="H491">
            <v>1.01</v>
          </cell>
          <cell r="I491">
            <v>1.02</v>
          </cell>
          <cell r="J491">
            <v>0.87</v>
          </cell>
          <cell r="K491">
            <v>0.87</v>
          </cell>
          <cell r="L491">
            <v>0.65</v>
          </cell>
          <cell r="M491">
            <v>0.69</v>
          </cell>
          <cell r="N491">
            <v>0</v>
          </cell>
          <cell r="O491">
            <v>0</v>
          </cell>
          <cell r="P491" t="str">
            <v>N</v>
          </cell>
          <cell r="Q491" t="str">
            <v>North</v>
          </cell>
          <cell r="R491" t="str">
            <v>ID</v>
          </cell>
          <cell r="S491" t="str">
            <v>15DGD: Lodi-Eight Mile 230 kV Line Reconductoring and possibly other</v>
          </cell>
          <cell r="T491">
            <v>1.02</v>
          </cell>
        </row>
        <row r="492">
          <cell r="A492" t="str">
            <v>LIVOAK_1_UNIT 1</v>
          </cell>
          <cell r="B492" t="str">
            <v>Kern</v>
          </cell>
          <cell r="C492" t="str">
            <v>LIVE OAK LIMITED</v>
          </cell>
          <cell r="D492">
            <v>47.49</v>
          </cell>
          <cell r="E492">
            <v>47.49</v>
          </cell>
          <cell r="F492">
            <v>47.49</v>
          </cell>
          <cell r="G492">
            <v>47.49</v>
          </cell>
          <cell r="H492">
            <v>47.49</v>
          </cell>
          <cell r="I492">
            <v>46.4</v>
          </cell>
          <cell r="J492">
            <v>45.6</v>
          </cell>
          <cell r="K492">
            <v>44.8</v>
          </cell>
          <cell r="L492">
            <v>44.9</v>
          </cell>
          <cell r="M492">
            <v>44.7</v>
          </cell>
          <cell r="N492">
            <v>46.6</v>
          </cell>
          <cell r="O492">
            <v>47.49</v>
          </cell>
          <cell r="P492" t="str">
            <v>Y</v>
          </cell>
          <cell r="Q492" t="str">
            <v>North</v>
          </cell>
          <cell r="R492" t="str">
            <v>FC</v>
          </cell>
          <cell r="T492">
            <v>46.4</v>
          </cell>
        </row>
        <row r="493">
          <cell r="A493" t="str">
            <v>LMBEPK_2_UNITA1</v>
          </cell>
          <cell r="B493" t="str">
            <v>Bay Area</v>
          </cell>
          <cell r="C493" t="str">
            <v>Lambie Energy Center, Unit #1</v>
          </cell>
          <cell r="D493">
            <v>48</v>
          </cell>
          <cell r="E493">
            <v>48</v>
          </cell>
          <cell r="F493">
            <v>48</v>
          </cell>
          <cell r="G493">
            <v>48</v>
          </cell>
          <cell r="H493">
            <v>48</v>
          </cell>
          <cell r="I493">
            <v>48</v>
          </cell>
          <cell r="J493">
            <v>48</v>
          </cell>
          <cell r="K493">
            <v>48</v>
          </cell>
          <cell r="L493">
            <v>48</v>
          </cell>
          <cell r="M493">
            <v>48</v>
          </cell>
          <cell r="N493">
            <v>48</v>
          </cell>
          <cell r="O493">
            <v>48</v>
          </cell>
          <cell r="P493" t="str">
            <v>Y</v>
          </cell>
          <cell r="Q493" t="str">
            <v>North</v>
          </cell>
          <cell r="R493" t="str">
            <v>FC</v>
          </cell>
          <cell r="T493">
            <v>48</v>
          </cell>
        </row>
        <row r="494">
          <cell r="A494" t="str">
            <v>LMBEPK_2_UNITA2</v>
          </cell>
          <cell r="B494" t="str">
            <v>Bay Area</v>
          </cell>
          <cell r="C494" t="str">
            <v>Creed Energy Center, Unit #1</v>
          </cell>
          <cell r="D494">
            <v>48</v>
          </cell>
          <cell r="E494">
            <v>48</v>
          </cell>
          <cell r="F494">
            <v>48</v>
          </cell>
          <cell r="G494">
            <v>48</v>
          </cell>
          <cell r="H494">
            <v>48</v>
          </cell>
          <cell r="I494">
            <v>48</v>
          </cell>
          <cell r="J494">
            <v>48</v>
          </cell>
          <cell r="K494">
            <v>48</v>
          </cell>
          <cell r="L494">
            <v>48</v>
          </cell>
          <cell r="M494">
            <v>48</v>
          </cell>
          <cell r="N494">
            <v>48</v>
          </cell>
          <cell r="O494">
            <v>48</v>
          </cell>
          <cell r="P494" t="str">
            <v>Y</v>
          </cell>
          <cell r="Q494" t="str">
            <v>North</v>
          </cell>
          <cell r="R494" t="str">
            <v>FC</v>
          </cell>
          <cell r="T494">
            <v>48</v>
          </cell>
        </row>
        <row r="495">
          <cell r="A495" t="str">
            <v>LMBEPK_2_UNITA3</v>
          </cell>
          <cell r="B495" t="str">
            <v>Bay Area</v>
          </cell>
          <cell r="C495" t="str">
            <v>Goose Haven Energy Center, Unit #1</v>
          </cell>
          <cell r="D495">
            <v>48</v>
          </cell>
          <cell r="E495">
            <v>48</v>
          </cell>
          <cell r="F495">
            <v>48</v>
          </cell>
          <cell r="G495">
            <v>48</v>
          </cell>
          <cell r="H495">
            <v>48</v>
          </cell>
          <cell r="I495">
            <v>48</v>
          </cell>
          <cell r="J495">
            <v>48</v>
          </cell>
          <cell r="K495">
            <v>48</v>
          </cell>
          <cell r="L495">
            <v>48</v>
          </cell>
          <cell r="M495">
            <v>48</v>
          </cell>
          <cell r="N495">
            <v>48</v>
          </cell>
          <cell r="O495">
            <v>48</v>
          </cell>
          <cell r="P495" t="str">
            <v>Y</v>
          </cell>
          <cell r="Q495" t="str">
            <v>North</v>
          </cell>
          <cell r="R495" t="str">
            <v>FC</v>
          </cell>
          <cell r="T495">
            <v>48</v>
          </cell>
        </row>
        <row r="496">
          <cell r="A496" t="str">
            <v>LMEC_1_PL1X3</v>
          </cell>
          <cell r="B496" t="str">
            <v>Bay Area</v>
          </cell>
          <cell r="C496" t="str">
            <v>Los Medanos Energy Center AGGREGATE</v>
          </cell>
          <cell r="D496">
            <v>561.29</v>
          </cell>
          <cell r="E496">
            <v>561.29</v>
          </cell>
          <cell r="F496">
            <v>561.29</v>
          </cell>
          <cell r="G496">
            <v>561.29</v>
          </cell>
          <cell r="H496">
            <v>556</v>
          </cell>
          <cell r="I496">
            <v>556</v>
          </cell>
          <cell r="J496">
            <v>556</v>
          </cell>
          <cell r="K496">
            <v>556</v>
          </cell>
          <cell r="L496">
            <v>556</v>
          </cell>
          <cell r="M496">
            <v>561.29</v>
          </cell>
          <cell r="N496">
            <v>561.29</v>
          </cell>
          <cell r="O496">
            <v>561.29</v>
          </cell>
          <cell r="P496" t="str">
            <v>Y</v>
          </cell>
          <cell r="Q496" t="str">
            <v>North</v>
          </cell>
          <cell r="R496" t="str">
            <v>FC</v>
          </cell>
          <cell r="T496">
            <v>556</v>
          </cell>
        </row>
        <row r="497">
          <cell r="A497" t="str">
            <v>LNCSTR_6_CREST</v>
          </cell>
          <cell r="B497" t="str">
            <v>Big Creek-Ventura</v>
          </cell>
          <cell r="D497" t="str">
            <v>-</v>
          </cell>
          <cell r="E497" t="str">
            <v>-</v>
          </cell>
          <cell r="F497" t="str">
            <v>-</v>
          </cell>
          <cell r="G497" t="str">
            <v>-</v>
          </cell>
          <cell r="H497" t="str">
            <v>-</v>
          </cell>
          <cell r="I497" t="str">
            <v>-</v>
          </cell>
          <cell r="J497" t="str">
            <v>-</v>
          </cell>
          <cell r="K497" t="str">
            <v>-</v>
          </cell>
          <cell r="L497" t="str">
            <v>-</v>
          </cell>
          <cell r="M497" t="str">
            <v>-</v>
          </cell>
          <cell r="N497" t="str">
            <v>-</v>
          </cell>
          <cell r="O497" t="str">
            <v>-</v>
          </cell>
          <cell r="P497" t="str">
            <v>N</v>
          </cell>
          <cell r="Q497" t="str">
            <v>South</v>
          </cell>
          <cell r="R497" t="str">
            <v>EO</v>
          </cell>
          <cell r="T497">
            <v>0</v>
          </cell>
        </row>
        <row r="498">
          <cell r="A498" t="str">
            <v>LOCKFD_1_BEARCK</v>
          </cell>
          <cell r="B498" t="str">
            <v>Stockton</v>
          </cell>
          <cell r="C498" t="str">
            <v>Bear Creek Solar</v>
          </cell>
          <cell r="D498" t="str">
            <v>-</v>
          </cell>
          <cell r="E498" t="str">
            <v>-</v>
          </cell>
          <cell r="F498" t="str">
            <v>-</v>
          </cell>
          <cell r="G498" t="str">
            <v>-</v>
          </cell>
          <cell r="H498" t="str">
            <v>-</v>
          </cell>
          <cell r="I498" t="str">
            <v>-</v>
          </cell>
          <cell r="J498" t="str">
            <v>-</v>
          </cell>
          <cell r="K498" t="str">
            <v>-</v>
          </cell>
          <cell r="L498" t="str">
            <v>-</v>
          </cell>
          <cell r="M498" t="str">
            <v>-</v>
          </cell>
          <cell r="N498" t="str">
            <v>-</v>
          </cell>
          <cell r="O498" t="str">
            <v>-</v>
          </cell>
          <cell r="P498" t="str">
            <v>N</v>
          </cell>
          <cell r="Q498" t="str">
            <v>North</v>
          </cell>
          <cell r="R498" t="str">
            <v>EO</v>
          </cell>
          <cell r="T498">
            <v>0</v>
          </cell>
        </row>
        <row r="499">
          <cell r="A499" t="str">
            <v>LOCKFD_1_KSOLAR</v>
          </cell>
          <cell r="B499" t="str">
            <v>Stockton</v>
          </cell>
          <cell r="C499" t="str">
            <v>Kettleman Solar</v>
          </cell>
          <cell r="D499" t="str">
            <v>-</v>
          </cell>
          <cell r="E499" t="str">
            <v>-</v>
          </cell>
          <cell r="F499" t="str">
            <v>-</v>
          </cell>
          <cell r="G499" t="str">
            <v>-</v>
          </cell>
          <cell r="H499" t="str">
            <v>-</v>
          </cell>
          <cell r="I499" t="str">
            <v>-</v>
          </cell>
          <cell r="J499" t="str">
            <v>-</v>
          </cell>
          <cell r="K499" t="str">
            <v>-</v>
          </cell>
          <cell r="L499" t="str">
            <v>-</v>
          </cell>
          <cell r="M499" t="str">
            <v>-</v>
          </cell>
          <cell r="N499" t="str">
            <v>-</v>
          </cell>
          <cell r="O499" t="str">
            <v>-</v>
          </cell>
          <cell r="P499" t="str">
            <v>N</v>
          </cell>
          <cell r="Q499" t="str">
            <v>North</v>
          </cell>
          <cell r="R499" t="str">
            <v>EO</v>
          </cell>
          <cell r="T499">
            <v>0</v>
          </cell>
        </row>
        <row r="500">
          <cell r="A500" t="str">
            <v>LODI25_2_UNIT 1</v>
          </cell>
          <cell r="B500" t="str">
            <v>Stockton</v>
          </cell>
          <cell r="C500" t="str">
            <v>LODI GAS TURBINE</v>
          </cell>
          <cell r="D500">
            <v>22.7</v>
          </cell>
          <cell r="E500">
            <v>22.7</v>
          </cell>
          <cell r="F500">
            <v>22.7</v>
          </cell>
          <cell r="G500">
            <v>22.7</v>
          </cell>
          <cell r="H500">
            <v>22.7</v>
          </cell>
          <cell r="I500">
            <v>22.7</v>
          </cell>
          <cell r="J500">
            <v>22.7</v>
          </cell>
          <cell r="K500">
            <v>22.7</v>
          </cell>
          <cell r="L500">
            <v>22.7</v>
          </cell>
          <cell r="M500">
            <v>22.7</v>
          </cell>
          <cell r="N500">
            <v>22.7</v>
          </cell>
          <cell r="O500">
            <v>22.7</v>
          </cell>
          <cell r="P500" t="str">
            <v>Y</v>
          </cell>
          <cell r="Q500" t="str">
            <v>North</v>
          </cell>
          <cell r="R500" t="str">
            <v>FC</v>
          </cell>
          <cell r="T500">
            <v>22.7</v>
          </cell>
        </row>
        <row r="501">
          <cell r="A501" t="str">
            <v>LODIEC_2_PL1X2</v>
          </cell>
          <cell r="B501" t="str">
            <v>Sierra</v>
          </cell>
          <cell r="C501" t="str">
            <v>Lodi Energy Center</v>
          </cell>
          <cell r="D501">
            <v>280</v>
          </cell>
          <cell r="E501">
            <v>280</v>
          </cell>
          <cell r="F501">
            <v>280</v>
          </cell>
          <cell r="G501">
            <v>280</v>
          </cell>
          <cell r="H501">
            <v>280</v>
          </cell>
          <cell r="I501">
            <v>280</v>
          </cell>
          <cell r="J501">
            <v>280</v>
          </cell>
          <cell r="K501">
            <v>280</v>
          </cell>
          <cell r="L501">
            <v>280</v>
          </cell>
          <cell r="M501">
            <v>280</v>
          </cell>
          <cell r="N501">
            <v>280</v>
          </cell>
          <cell r="O501">
            <v>280</v>
          </cell>
          <cell r="P501" t="str">
            <v>Y</v>
          </cell>
          <cell r="Q501" t="str">
            <v>North</v>
          </cell>
          <cell r="R501" t="str">
            <v>FC</v>
          </cell>
          <cell r="T501">
            <v>280</v>
          </cell>
        </row>
        <row r="502">
          <cell r="A502" t="str">
            <v>LOWGAP_1_SUPHR</v>
          </cell>
          <cell r="B502" t="str">
            <v>Humboldt</v>
          </cell>
          <cell r="C502" t="str">
            <v>Mill &amp; Sulphur Creek Hydro</v>
          </cell>
          <cell r="D502">
            <v>0.08</v>
          </cell>
          <cell r="E502">
            <v>0.34</v>
          </cell>
          <cell r="F502">
            <v>0.02</v>
          </cell>
          <cell r="G502">
            <v>7.0000000000000007E-2</v>
          </cell>
          <cell r="H502">
            <v>0</v>
          </cell>
          <cell r="I502">
            <v>0</v>
          </cell>
          <cell r="J502">
            <v>0</v>
          </cell>
          <cell r="K502">
            <v>0</v>
          </cell>
          <cell r="L502">
            <v>0</v>
          </cell>
          <cell r="M502">
            <v>0</v>
          </cell>
          <cell r="N502">
            <v>0</v>
          </cell>
          <cell r="O502">
            <v>0.41</v>
          </cell>
          <cell r="P502" t="str">
            <v>N</v>
          </cell>
          <cell r="Q502" t="str">
            <v>North</v>
          </cell>
          <cell r="R502" t="str">
            <v>FC</v>
          </cell>
          <cell r="T502">
            <v>0</v>
          </cell>
        </row>
        <row r="503">
          <cell r="A503" t="str">
            <v>LOWGAP_7_QFUNTS</v>
          </cell>
          <cell r="B503" t="str">
            <v>CAISO System</v>
          </cell>
          <cell r="C503" t="str">
            <v>LOWGAP_7_QFUNTS</v>
          </cell>
          <cell r="D503">
            <v>0.85</v>
          </cell>
          <cell r="E503">
            <v>0.87</v>
          </cell>
          <cell r="F503">
            <v>0.92</v>
          </cell>
          <cell r="G503">
            <v>0.74</v>
          </cell>
          <cell r="H503">
            <v>0.22</v>
          </cell>
          <cell r="I503">
            <v>0.21</v>
          </cell>
          <cell r="J503">
            <v>0.21</v>
          </cell>
          <cell r="K503">
            <v>0.21</v>
          </cell>
          <cell r="L503">
            <v>0.21</v>
          </cell>
          <cell r="M503">
            <v>0.21</v>
          </cell>
          <cell r="N503">
            <v>0.21</v>
          </cell>
          <cell r="O503">
            <v>0.6</v>
          </cell>
          <cell r="P503" t="str">
            <v>N</v>
          </cell>
          <cell r="Q503" t="str">
            <v>North</v>
          </cell>
          <cell r="R503" t="str">
            <v>FC</v>
          </cell>
          <cell r="T503">
            <v>0.21</v>
          </cell>
        </row>
        <row r="504">
          <cell r="A504" t="str">
            <v>MALAGA_1_PL1X2</v>
          </cell>
          <cell r="B504" t="str">
            <v>Fresno</v>
          </cell>
          <cell r="C504" t="str">
            <v>Malaga Power Aggregate</v>
          </cell>
          <cell r="D504">
            <v>96</v>
          </cell>
          <cell r="E504">
            <v>96</v>
          </cell>
          <cell r="F504">
            <v>96</v>
          </cell>
          <cell r="G504">
            <v>96</v>
          </cell>
          <cell r="H504">
            <v>96</v>
          </cell>
          <cell r="I504">
            <v>96</v>
          </cell>
          <cell r="J504">
            <v>96</v>
          </cell>
          <cell r="K504">
            <v>96</v>
          </cell>
          <cell r="L504">
            <v>96</v>
          </cell>
          <cell r="M504">
            <v>96</v>
          </cell>
          <cell r="N504">
            <v>96</v>
          </cell>
          <cell r="O504">
            <v>96</v>
          </cell>
          <cell r="P504" t="str">
            <v>Y</v>
          </cell>
          <cell r="Q504" t="str">
            <v>North</v>
          </cell>
          <cell r="R504" t="str">
            <v>FC</v>
          </cell>
          <cell r="T504">
            <v>96</v>
          </cell>
        </row>
        <row r="505">
          <cell r="A505" t="str">
            <v>MALCHQ_7_UNIT 1</v>
          </cell>
          <cell r="B505" t="str">
            <v>CAISO System</v>
          </cell>
          <cell r="C505" t="str">
            <v>MALACHA HYDRO L.P.</v>
          </cell>
          <cell r="D505">
            <v>7.52</v>
          </cell>
          <cell r="E505">
            <v>10.23</v>
          </cell>
          <cell r="F505">
            <v>6.46</v>
          </cell>
          <cell r="G505">
            <v>6.57</v>
          </cell>
          <cell r="H505">
            <v>11.73</v>
          </cell>
          <cell r="I505">
            <v>4.6100000000000003</v>
          </cell>
          <cell r="J505">
            <v>0.73</v>
          </cell>
          <cell r="K505">
            <v>0</v>
          </cell>
          <cell r="L505">
            <v>0</v>
          </cell>
          <cell r="M505">
            <v>0</v>
          </cell>
          <cell r="N505">
            <v>0</v>
          </cell>
          <cell r="O505">
            <v>6.3</v>
          </cell>
          <cell r="P505" t="str">
            <v>N</v>
          </cell>
          <cell r="Q505" t="str">
            <v>North</v>
          </cell>
          <cell r="R505" t="str">
            <v>FC</v>
          </cell>
          <cell r="T505">
            <v>4.6100000000000003</v>
          </cell>
        </row>
        <row r="506">
          <cell r="A506" t="str">
            <v>MANZNA_2_WIND</v>
          </cell>
          <cell r="B506" t="str">
            <v>CAISO System</v>
          </cell>
          <cell r="C506" t="str">
            <v>Manzana Wind</v>
          </cell>
          <cell r="D506">
            <v>6.3</v>
          </cell>
          <cell r="E506">
            <v>29.64</v>
          </cell>
          <cell r="F506">
            <v>47.22</v>
          </cell>
          <cell r="G506">
            <v>75.37</v>
          </cell>
          <cell r="H506">
            <v>84.78</v>
          </cell>
          <cell r="I506">
            <v>59.6</v>
          </cell>
          <cell r="J506">
            <v>29.32</v>
          </cell>
          <cell r="K506">
            <v>33.549999999999997</v>
          </cell>
          <cell r="L506">
            <v>27.63</v>
          </cell>
          <cell r="M506">
            <v>21.61</v>
          </cell>
          <cell r="N506">
            <v>12.54</v>
          </cell>
          <cell r="O506">
            <v>10.98</v>
          </cell>
          <cell r="P506" t="str">
            <v>N</v>
          </cell>
          <cell r="Q506" t="str">
            <v>South</v>
          </cell>
          <cell r="R506" t="str">
            <v>FC</v>
          </cell>
          <cell r="T506">
            <v>59.6</v>
          </cell>
        </row>
        <row r="507">
          <cell r="A507" t="str">
            <v>MARCPW_6_SOLAR1</v>
          </cell>
          <cell r="B507" t="str">
            <v>CAISO System</v>
          </cell>
          <cell r="C507" t="str">
            <v>Maricopa West Solar PV</v>
          </cell>
          <cell r="D507">
            <v>0.05</v>
          </cell>
          <cell r="E507">
            <v>0.28999999999999998</v>
          </cell>
          <cell r="F507">
            <v>1.36</v>
          </cell>
          <cell r="G507">
            <v>15.96</v>
          </cell>
          <cell r="H507">
            <v>15.11</v>
          </cell>
          <cell r="I507">
            <v>15.87</v>
          </cell>
          <cell r="J507">
            <v>15.07</v>
          </cell>
          <cell r="K507">
            <v>16.07</v>
          </cell>
          <cell r="L507">
            <v>15</v>
          </cell>
          <cell r="M507">
            <v>11.5</v>
          </cell>
          <cell r="N507">
            <v>0.03</v>
          </cell>
          <cell r="O507">
            <v>0.02</v>
          </cell>
          <cell r="P507" t="str">
            <v>N</v>
          </cell>
          <cell r="Q507" t="str">
            <v>North</v>
          </cell>
          <cell r="R507" t="str">
            <v>ID</v>
          </cell>
          <cell r="S507" t="str">
            <v>C3&amp;4: Waiting for Gates No. 2 500/230 kV Transformer and possibly other</v>
          </cell>
          <cell r="T507">
            <v>16.07</v>
          </cell>
        </row>
        <row r="508">
          <cell r="A508" t="str">
            <v>MARTIN_1_SUNSET</v>
          </cell>
          <cell r="B508" t="str">
            <v>Bay Area</v>
          </cell>
          <cell r="C508" t="str">
            <v>Sunset Reservoir - North Basin</v>
          </cell>
          <cell r="D508">
            <v>0.01</v>
          </cell>
          <cell r="E508">
            <v>0.04</v>
          </cell>
          <cell r="F508">
            <v>0.18</v>
          </cell>
          <cell r="G508">
            <v>2.29</v>
          </cell>
          <cell r="H508">
            <v>2.2599999999999998</v>
          </cell>
          <cell r="I508">
            <v>2.17</v>
          </cell>
          <cell r="J508">
            <v>1.7</v>
          </cell>
          <cell r="K508">
            <v>1.94</v>
          </cell>
          <cell r="L508">
            <v>1.77</v>
          </cell>
          <cell r="M508">
            <v>1.45</v>
          </cell>
          <cell r="N508">
            <v>0</v>
          </cell>
          <cell r="O508">
            <v>0</v>
          </cell>
          <cell r="P508" t="str">
            <v>N</v>
          </cell>
          <cell r="Q508" t="str">
            <v>North</v>
          </cell>
          <cell r="R508" t="str">
            <v>FC</v>
          </cell>
          <cell r="T508">
            <v>2.17</v>
          </cell>
        </row>
        <row r="509">
          <cell r="A509" t="str">
            <v>MCARTH_6_FRIVRB</v>
          </cell>
          <cell r="B509" t="str">
            <v>CAISO System</v>
          </cell>
          <cell r="C509" t="str">
            <v>Fall River Mills Project B</v>
          </cell>
          <cell r="D509" t="str">
            <v>-</v>
          </cell>
          <cell r="E509" t="str">
            <v>-</v>
          </cell>
          <cell r="F509" t="str">
            <v>-</v>
          </cell>
          <cell r="G509" t="str">
            <v>-</v>
          </cell>
          <cell r="H509" t="str">
            <v>-</v>
          </cell>
          <cell r="I509" t="str">
            <v>-</v>
          </cell>
          <cell r="J509" t="str">
            <v>-</v>
          </cell>
          <cell r="K509" t="str">
            <v>-</v>
          </cell>
          <cell r="L509" t="str">
            <v>-</v>
          </cell>
          <cell r="M509" t="str">
            <v>-</v>
          </cell>
          <cell r="N509" t="str">
            <v>-</v>
          </cell>
          <cell r="O509" t="str">
            <v>-</v>
          </cell>
          <cell r="P509" t="str">
            <v>N</v>
          </cell>
          <cell r="Q509" t="str">
            <v>North</v>
          </cell>
          <cell r="R509" t="str">
            <v>EO</v>
          </cell>
          <cell r="T509">
            <v>0</v>
          </cell>
        </row>
        <row r="510">
          <cell r="A510" t="str">
            <v>MCCALL_1_QF</v>
          </cell>
          <cell r="B510" t="str">
            <v>Fresno</v>
          </cell>
          <cell r="C510" t="str">
            <v>SMALL QF AGGREGATION - FRESNO</v>
          </cell>
          <cell r="D510">
            <v>0.31</v>
          </cell>
          <cell r="E510">
            <v>0.31</v>
          </cell>
          <cell r="F510">
            <v>0.17</v>
          </cell>
          <cell r="G510">
            <v>0.28999999999999998</v>
          </cell>
          <cell r="H510">
            <v>0.36</v>
          </cell>
          <cell r="I510">
            <v>0.47</v>
          </cell>
          <cell r="J510">
            <v>0.45</v>
          </cell>
          <cell r="K510">
            <v>0.44</v>
          </cell>
          <cell r="L510">
            <v>0.41</v>
          </cell>
          <cell r="M510">
            <v>0.35</v>
          </cell>
          <cell r="N510">
            <v>0.27</v>
          </cell>
          <cell r="O510">
            <v>0.25</v>
          </cell>
          <cell r="P510" t="str">
            <v>N</v>
          </cell>
          <cell r="Q510" t="str">
            <v>North</v>
          </cell>
          <cell r="R510" t="str">
            <v>FC</v>
          </cell>
          <cell r="T510">
            <v>0.47</v>
          </cell>
        </row>
        <row r="511">
          <cell r="A511" t="str">
            <v>MCSWAN_6_UNITS</v>
          </cell>
          <cell r="B511" t="str">
            <v>Fresno</v>
          </cell>
          <cell r="C511" t="str">
            <v>MC SWAIN HYDRO</v>
          </cell>
          <cell r="D511">
            <v>10</v>
          </cell>
          <cell r="E511">
            <v>10</v>
          </cell>
          <cell r="F511">
            <v>10</v>
          </cell>
          <cell r="G511">
            <v>10</v>
          </cell>
          <cell r="H511">
            <v>10</v>
          </cell>
          <cell r="I511">
            <v>10</v>
          </cell>
          <cell r="J511">
            <v>10</v>
          </cell>
          <cell r="K511">
            <v>10</v>
          </cell>
          <cell r="L511">
            <v>10</v>
          </cell>
          <cell r="M511">
            <v>10</v>
          </cell>
          <cell r="N511">
            <v>10</v>
          </cell>
          <cell r="O511">
            <v>10</v>
          </cell>
          <cell r="P511" t="str">
            <v>Y</v>
          </cell>
          <cell r="Q511" t="str">
            <v>North</v>
          </cell>
          <cell r="R511" t="str">
            <v>FC</v>
          </cell>
          <cell r="T511">
            <v>10</v>
          </cell>
        </row>
        <row r="512">
          <cell r="A512" t="str">
            <v>MDFKRL_2_PROJCT</v>
          </cell>
          <cell r="B512" t="str">
            <v>Sierra</v>
          </cell>
          <cell r="C512" t="str">
            <v>MIDDLE FORK AND RALSTON PSP</v>
          </cell>
          <cell r="D512">
            <v>218.39</v>
          </cell>
          <cell r="E512">
            <v>218.39</v>
          </cell>
          <cell r="F512">
            <v>218.39</v>
          </cell>
          <cell r="G512">
            <v>218.39</v>
          </cell>
          <cell r="H512">
            <v>218.39</v>
          </cell>
          <cell r="I512">
            <v>218.39</v>
          </cell>
          <cell r="J512">
            <v>218.39</v>
          </cell>
          <cell r="K512">
            <v>218.39</v>
          </cell>
          <cell r="L512">
            <v>218.39</v>
          </cell>
          <cell r="M512">
            <v>218.39</v>
          </cell>
          <cell r="N512">
            <v>218.39</v>
          </cell>
          <cell r="O512">
            <v>218.39</v>
          </cell>
          <cell r="P512" t="str">
            <v>Y</v>
          </cell>
          <cell r="Q512" t="str">
            <v>North</v>
          </cell>
          <cell r="R512" t="str">
            <v>FC</v>
          </cell>
          <cell r="T512">
            <v>218.39</v>
          </cell>
        </row>
        <row r="513">
          <cell r="A513" t="str">
            <v>MENBIO_6_RENEW1</v>
          </cell>
          <cell r="B513" t="str">
            <v>Fresno</v>
          </cell>
          <cell r="C513" t="str">
            <v>CalRENEW - 1(A)</v>
          </cell>
          <cell r="D513">
            <v>0.02</v>
          </cell>
          <cell r="E513">
            <v>0.08</v>
          </cell>
          <cell r="F513">
            <v>0.25</v>
          </cell>
          <cell r="G513">
            <v>3.64</v>
          </cell>
          <cell r="H513">
            <v>3.51</v>
          </cell>
          <cell r="I513">
            <v>3.58</v>
          </cell>
          <cell r="J513">
            <v>4.1100000000000003</v>
          </cell>
          <cell r="K513">
            <v>4.0199999999999996</v>
          </cell>
          <cell r="L513">
            <v>3.7</v>
          </cell>
          <cell r="M513">
            <v>2.54</v>
          </cell>
          <cell r="N513">
            <v>0.01</v>
          </cell>
          <cell r="O513">
            <v>0.01</v>
          </cell>
          <cell r="P513" t="str">
            <v>Y</v>
          </cell>
          <cell r="Q513" t="str">
            <v>North</v>
          </cell>
          <cell r="R513" t="str">
            <v>FC</v>
          </cell>
          <cell r="T513">
            <v>4.1100000000000003</v>
          </cell>
        </row>
        <row r="514">
          <cell r="A514" t="str">
            <v>MENBIO_6_UNIT</v>
          </cell>
          <cell r="B514" t="str">
            <v>Fresno</v>
          </cell>
          <cell r="C514" t="str">
            <v>MENDOTA BIOMASS POWER</v>
          </cell>
          <cell r="D514">
            <v>16.559999999999999</v>
          </cell>
          <cell r="E514">
            <v>21.13</v>
          </cell>
          <cell r="F514">
            <v>21.02</v>
          </cell>
          <cell r="G514">
            <v>16.62</v>
          </cell>
          <cell r="H514">
            <v>21.79</v>
          </cell>
          <cell r="I514">
            <v>21.05</v>
          </cell>
          <cell r="J514">
            <v>22.02</v>
          </cell>
          <cell r="K514">
            <v>19.239999999999998</v>
          </cell>
          <cell r="L514">
            <v>25</v>
          </cell>
          <cell r="M514">
            <v>25</v>
          </cell>
          <cell r="N514">
            <v>25</v>
          </cell>
          <cell r="O514">
            <v>25</v>
          </cell>
          <cell r="P514" t="str">
            <v>N</v>
          </cell>
          <cell r="Q514" t="str">
            <v>North</v>
          </cell>
          <cell r="R514" t="str">
            <v>FC</v>
          </cell>
          <cell r="T514">
            <v>25</v>
          </cell>
        </row>
        <row r="515">
          <cell r="A515" t="str">
            <v>MERCED_1_SOLAR1</v>
          </cell>
          <cell r="B515" t="str">
            <v>Fresno</v>
          </cell>
          <cell r="C515" t="str">
            <v>Mission Solar</v>
          </cell>
          <cell r="D515" t="str">
            <v>-</v>
          </cell>
          <cell r="E515" t="str">
            <v>-</v>
          </cell>
          <cell r="F515" t="str">
            <v>-</v>
          </cell>
          <cell r="G515" t="str">
            <v>-</v>
          </cell>
          <cell r="H515" t="str">
            <v>-</v>
          </cell>
          <cell r="I515" t="str">
            <v>-</v>
          </cell>
          <cell r="J515" t="str">
            <v>-</v>
          </cell>
          <cell r="K515" t="str">
            <v>-</v>
          </cell>
          <cell r="L515" t="str">
            <v>-</v>
          </cell>
          <cell r="M515" t="str">
            <v>-</v>
          </cell>
          <cell r="N515" t="str">
            <v>-</v>
          </cell>
          <cell r="O515" t="str">
            <v>-</v>
          </cell>
          <cell r="P515" t="str">
            <v>N</v>
          </cell>
          <cell r="Q515" t="str">
            <v>North</v>
          </cell>
          <cell r="R515" t="str">
            <v>EO</v>
          </cell>
          <cell r="T515">
            <v>0</v>
          </cell>
        </row>
        <row r="516">
          <cell r="A516" t="str">
            <v>MERCED_1_SOLAR2</v>
          </cell>
          <cell r="B516" t="str">
            <v>Fresno</v>
          </cell>
          <cell r="C516" t="str">
            <v>Merced Solar</v>
          </cell>
          <cell r="D516" t="str">
            <v>-</v>
          </cell>
          <cell r="E516" t="str">
            <v>-</v>
          </cell>
          <cell r="F516" t="str">
            <v>-</v>
          </cell>
          <cell r="G516" t="str">
            <v>-</v>
          </cell>
          <cell r="H516" t="str">
            <v>-</v>
          </cell>
          <cell r="I516" t="str">
            <v>-</v>
          </cell>
          <cell r="J516" t="str">
            <v>-</v>
          </cell>
          <cell r="K516" t="str">
            <v>-</v>
          </cell>
          <cell r="L516" t="str">
            <v>-</v>
          </cell>
          <cell r="M516" t="str">
            <v>-</v>
          </cell>
          <cell r="N516" t="str">
            <v>-</v>
          </cell>
          <cell r="O516" t="str">
            <v>-</v>
          </cell>
          <cell r="P516" t="str">
            <v>N</v>
          </cell>
          <cell r="Q516" t="str">
            <v>North</v>
          </cell>
          <cell r="R516" t="str">
            <v>EO</v>
          </cell>
          <cell r="T516">
            <v>0</v>
          </cell>
        </row>
        <row r="517">
          <cell r="A517" t="str">
            <v>MERCFL_6_UNIT</v>
          </cell>
          <cell r="B517" t="str">
            <v>Fresno</v>
          </cell>
          <cell r="C517" t="str">
            <v>MERCED FALLS</v>
          </cell>
          <cell r="D517">
            <v>3.5</v>
          </cell>
          <cell r="E517">
            <v>3.5</v>
          </cell>
          <cell r="F517">
            <v>3.5</v>
          </cell>
          <cell r="G517">
            <v>3.5</v>
          </cell>
          <cell r="H517">
            <v>3.5</v>
          </cell>
          <cell r="I517">
            <v>3.5</v>
          </cell>
          <cell r="J517">
            <v>3.5</v>
          </cell>
          <cell r="K517">
            <v>3.5</v>
          </cell>
          <cell r="L517">
            <v>3.5</v>
          </cell>
          <cell r="M517">
            <v>3.5</v>
          </cell>
          <cell r="N517">
            <v>3.5</v>
          </cell>
          <cell r="O517">
            <v>3.5</v>
          </cell>
          <cell r="P517" t="str">
            <v>Y</v>
          </cell>
          <cell r="Q517" t="str">
            <v>North</v>
          </cell>
          <cell r="R517" t="str">
            <v>FC</v>
          </cell>
          <cell r="T517">
            <v>3.5</v>
          </cell>
        </row>
        <row r="518">
          <cell r="A518" t="str">
            <v>MESAP_1_QF</v>
          </cell>
          <cell r="B518" t="str">
            <v>CAISO System</v>
          </cell>
          <cell r="C518" t="str">
            <v>SMALL QF AGGREGATION - SAN LUIS OBISPO</v>
          </cell>
          <cell r="D518">
            <v>0</v>
          </cell>
          <cell r="E518">
            <v>0</v>
          </cell>
          <cell r="F518">
            <v>0</v>
          </cell>
          <cell r="G518">
            <v>0</v>
          </cell>
          <cell r="H518">
            <v>0</v>
          </cell>
          <cell r="I518">
            <v>0</v>
          </cell>
          <cell r="J518">
            <v>0</v>
          </cell>
          <cell r="K518">
            <v>0</v>
          </cell>
          <cell r="L518">
            <v>0</v>
          </cell>
          <cell r="M518">
            <v>0</v>
          </cell>
          <cell r="N518">
            <v>0</v>
          </cell>
          <cell r="O518">
            <v>0</v>
          </cell>
          <cell r="P518" t="str">
            <v>N</v>
          </cell>
          <cell r="Q518" t="str">
            <v>North</v>
          </cell>
          <cell r="R518" t="str">
            <v>FC</v>
          </cell>
          <cell r="T518">
            <v>0</v>
          </cell>
        </row>
        <row r="519">
          <cell r="A519" t="str">
            <v>MESAS_2_QF</v>
          </cell>
          <cell r="B519" t="str">
            <v>LA Basin</v>
          </cell>
          <cell r="C519" t="str">
            <v>MESA QFS</v>
          </cell>
          <cell r="D519">
            <v>0</v>
          </cell>
          <cell r="E519">
            <v>0</v>
          </cell>
          <cell r="F519">
            <v>0</v>
          </cell>
          <cell r="G519">
            <v>0</v>
          </cell>
          <cell r="H519">
            <v>0</v>
          </cell>
          <cell r="I519">
            <v>0</v>
          </cell>
          <cell r="J519">
            <v>0</v>
          </cell>
          <cell r="K519">
            <v>0</v>
          </cell>
          <cell r="L519">
            <v>0</v>
          </cell>
          <cell r="M519">
            <v>0</v>
          </cell>
          <cell r="N519">
            <v>0</v>
          </cell>
          <cell r="O519">
            <v>0</v>
          </cell>
          <cell r="P519" t="str">
            <v>N</v>
          </cell>
          <cell r="Q519" t="str">
            <v>South</v>
          </cell>
          <cell r="R519" t="str">
            <v>FC</v>
          </cell>
          <cell r="T519">
            <v>0</v>
          </cell>
        </row>
        <row r="520">
          <cell r="A520" t="str">
            <v>METCLF_1_QF</v>
          </cell>
          <cell r="B520" t="str">
            <v>Bay Area</v>
          </cell>
          <cell r="C520" t="str">
            <v>SMALL QF AGGREGATION - SANTA CLARA WD</v>
          </cell>
          <cell r="D520">
            <v>0.13</v>
          </cell>
          <cell r="E520">
            <v>0</v>
          </cell>
          <cell r="F520">
            <v>0</v>
          </cell>
          <cell r="G520">
            <v>0</v>
          </cell>
          <cell r="H520">
            <v>0</v>
          </cell>
          <cell r="I520">
            <v>0</v>
          </cell>
          <cell r="J520">
            <v>0</v>
          </cell>
          <cell r="K520">
            <v>0</v>
          </cell>
          <cell r="L520">
            <v>0.04</v>
          </cell>
          <cell r="M520">
            <v>0.08</v>
          </cell>
          <cell r="N520">
            <v>0.08</v>
          </cell>
          <cell r="O520">
            <v>0.02</v>
          </cell>
          <cell r="P520" t="str">
            <v>N</v>
          </cell>
          <cell r="Q520" t="str">
            <v>North</v>
          </cell>
          <cell r="R520" t="str">
            <v>FC</v>
          </cell>
          <cell r="T520">
            <v>0.04</v>
          </cell>
        </row>
        <row r="521">
          <cell r="A521" t="str">
            <v>METEC_2_PL1X3</v>
          </cell>
          <cell r="B521" t="str">
            <v>Bay Area</v>
          </cell>
          <cell r="C521" t="str">
            <v>Metcalf Energy Center</v>
          </cell>
          <cell r="D521">
            <v>593.16</v>
          </cell>
          <cell r="E521">
            <v>593.16</v>
          </cell>
          <cell r="F521">
            <v>593.16</v>
          </cell>
          <cell r="G521">
            <v>593.16</v>
          </cell>
          <cell r="H521">
            <v>585</v>
          </cell>
          <cell r="I521">
            <v>575</v>
          </cell>
          <cell r="J521">
            <v>570</v>
          </cell>
          <cell r="K521">
            <v>570</v>
          </cell>
          <cell r="L521">
            <v>580</v>
          </cell>
          <cell r="M521">
            <v>593.16</v>
          </cell>
          <cell r="N521">
            <v>593.16</v>
          </cell>
          <cell r="O521">
            <v>593.16</v>
          </cell>
          <cell r="P521" t="str">
            <v>Y</v>
          </cell>
          <cell r="Q521" t="str">
            <v>North</v>
          </cell>
          <cell r="R521" t="str">
            <v>FC</v>
          </cell>
          <cell r="T521">
            <v>580</v>
          </cell>
        </row>
        <row r="522">
          <cell r="A522" t="str">
            <v>MIDSET_1_UNIT 1</v>
          </cell>
          <cell r="B522" t="str">
            <v>CAISO System</v>
          </cell>
          <cell r="C522" t="str">
            <v>MIDSET COGEN. CO.</v>
          </cell>
          <cell r="D522">
            <v>35.75</v>
          </cell>
          <cell r="E522">
            <v>35.94</v>
          </cell>
          <cell r="F522">
            <v>33.69</v>
          </cell>
          <cell r="G522">
            <v>32.71</v>
          </cell>
          <cell r="H522">
            <v>29.32</v>
          </cell>
          <cell r="I522">
            <v>33.46</v>
          </cell>
          <cell r="J522">
            <v>33.020000000000003</v>
          </cell>
          <cell r="K522">
            <v>32.6</v>
          </cell>
          <cell r="L522">
            <v>32.11</v>
          </cell>
          <cell r="M522">
            <v>30.11</v>
          </cell>
          <cell r="N522">
            <v>30.43</v>
          </cell>
          <cell r="O522">
            <v>32.56</v>
          </cell>
          <cell r="P522" t="str">
            <v>N</v>
          </cell>
          <cell r="Q522" t="str">
            <v>North</v>
          </cell>
          <cell r="R522" t="str">
            <v>FC</v>
          </cell>
          <cell r="T522">
            <v>33.46</v>
          </cell>
        </row>
        <row r="523">
          <cell r="A523" t="str">
            <v>MIDWD_2_WIND1</v>
          </cell>
          <cell r="B523" t="str">
            <v>CAISO System</v>
          </cell>
          <cell r="C523" t="str">
            <v>Windland Refresh 2</v>
          </cell>
          <cell r="D523">
            <v>0.19</v>
          </cell>
          <cell r="E523">
            <v>0.85</v>
          </cell>
          <cell r="F523">
            <v>1.28</v>
          </cell>
          <cell r="G523">
            <v>1.55</v>
          </cell>
          <cell r="H523">
            <v>2.57</v>
          </cell>
          <cell r="I523">
            <v>2.08</v>
          </cell>
          <cell r="J523">
            <v>1.48</v>
          </cell>
          <cell r="K523">
            <v>1.38</v>
          </cell>
          <cell r="L523">
            <v>0.89</v>
          </cell>
          <cell r="M523">
            <v>0.51</v>
          </cell>
          <cell r="N523">
            <v>0.31</v>
          </cell>
          <cell r="O523">
            <v>0.62</v>
          </cell>
          <cell r="P523" t="str">
            <v>N</v>
          </cell>
          <cell r="Q523" t="str">
            <v>South</v>
          </cell>
          <cell r="R523" t="str">
            <v>FC</v>
          </cell>
          <cell r="T523">
            <v>2.08</v>
          </cell>
        </row>
        <row r="524">
          <cell r="A524" t="str">
            <v>MIDWD_2_WIND2</v>
          </cell>
          <cell r="B524" t="str">
            <v>CAISO System</v>
          </cell>
          <cell r="C524" t="str">
            <v>Coram Energy</v>
          </cell>
          <cell r="D524">
            <v>7.0000000000000007E-2</v>
          </cell>
          <cell r="E524">
            <v>0.33</v>
          </cell>
          <cell r="F524">
            <v>0.49</v>
          </cell>
          <cell r="G524">
            <v>0.6</v>
          </cell>
          <cell r="H524">
            <v>0.99</v>
          </cell>
          <cell r="I524">
            <v>0.8</v>
          </cell>
          <cell r="J524">
            <v>0.56999999999999995</v>
          </cell>
          <cell r="K524">
            <v>0.53</v>
          </cell>
          <cell r="L524">
            <v>0.34</v>
          </cell>
          <cell r="M524">
            <v>0.2</v>
          </cell>
          <cell r="N524">
            <v>0.12</v>
          </cell>
          <cell r="O524">
            <v>0.14000000000000001</v>
          </cell>
          <cell r="P524" t="str">
            <v>N</v>
          </cell>
          <cell r="Q524" t="str">
            <v>South</v>
          </cell>
          <cell r="R524" t="str">
            <v>FC</v>
          </cell>
          <cell r="T524">
            <v>0.8</v>
          </cell>
        </row>
        <row r="525">
          <cell r="A525" t="str">
            <v>MIDWD_6_WNDLND</v>
          </cell>
          <cell r="B525" t="str">
            <v>CAISO System</v>
          </cell>
          <cell r="C525" t="str">
            <v>Windland Refresh 1</v>
          </cell>
          <cell r="D525">
            <v>0.17</v>
          </cell>
          <cell r="E525">
            <v>0.71</v>
          </cell>
          <cell r="F525">
            <v>0.93</v>
          </cell>
          <cell r="G525">
            <v>1.21</v>
          </cell>
          <cell r="H525">
            <v>2.04</v>
          </cell>
          <cell r="I525">
            <v>1.83</v>
          </cell>
          <cell r="J525">
            <v>1.1399999999999999</v>
          </cell>
          <cell r="K525">
            <v>1.24</v>
          </cell>
          <cell r="L525">
            <v>0.84</v>
          </cell>
          <cell r="M525">
            <v>0.53</v>
          </cell>
          <cell r="N525">
            <v>0.38</v>
          </cell>
          <cell r="O525">
            <v>0.65</v>
          </cell>
          <cell r="P525" t="str">
            <v>N</v>
          </cell>
          <cell r="Q525" t="str">
            <v>South</v>
          </cell>
          <cell r="R525" t="str">
            <v>FC</v>
          </cell>
          <cell r="T525">
            <v>1.83</v>
          </cell>
        </row>
        <row r="526">
          <cell r="A526" t="str">
            <v>MIDWD_7_CORAMB</v>
          </cell>
          <cell r="B526" t="str">
            <v>CAISO System</v>
          </cell>
          <cell r="C526" t="str">
            <v>CELLC 7.5 MW Tehachapi Project</v>
          </cell>
          <cell r="D526">
            <v>0.28000000000000003</v>
          </cell>
          <cell r="E526">
            <v>1.51</v>
          </cell>
          <cell r="F526">
            <v>1.76</v>
          </cell>
          <cell r="G526">
            <v>2.71</v>
          </cell>
          <cell r="H526">
            <v>3.25</v>
          </cell>
          <cell r="I526">
            <v>2.48</v>
          </cell>
          <cell r="J526">
            <v>1.21</v>
          </cell>
          <cell r="K526">
            <v>1.28</v>
          </cell>
          <cell r="L526">
            <v>1.33</v>
          </cell>
          <cell r="M526">
            <v>0.61</v>
          </cell>
          <cell r="N526">
            <v>0.33</v>
          </cell>
          <cell r="O526">
            <v>0.5</v>
          </cell>
          <cell r="P526" t="str">
            <v>N</v>
          </cell>
          <cell r="Q526" t="str">
            <v>South</v>
          </cell>
          <cell r="R526" t="str">
            <v>FC</v>
          </cell>
          <cell r="T526">
            <v>2.48</v>
          </cell>
        </row>
        <row r="527">
          <cell r="A527" t="str">
            <v>MIRLOM_2_CORONA</v>
          </cell>
          <cell r="B527" t="str">
            <v>LA Basin</v>
          </cell>
          <cell r="C527" t="str">
            <v>MWD Corona Hydroelectric Recovery Plant</v>
          </cell>
          <cell r="D527">
            <v>1.9</v>
          </cell>
          <cell r="E527">
            <v>1.2</v>
          </cell>
          <cell r="F527">
            <v>1.6</v>
          </cell>
          <cell r="G527">
            <v>2.7</v>
          </cell>
          <cell r="H527">
            <v>2.6</v>
          </cell>
          <cell r="I527">
            <v>2.2000000000000002</v>
          </cell>
          <cell r="J527">
            <v>2.4</v>
          </cell>
          <cell r="K527">
            <v>2.2999999999999998</v>
          </cell>
          <cell r="L527">
            <v>1.5</v>
          </cell>
          <cell r="M527">
            <v>1.8</v>
          </cell>
          <cell r="N527">
            <v>2.2999999999999998</v>
          </cell>
          <cell r="O527">
            <v>1.8</v>
          </cell>
          <cell r="P527" t="str">
            <v>N</v>
          </cell>
          <cell r="Q527" t="str">
            <v>South</v>
          </cell>
          <cell r="R527" t="str">
            <v>FC</v>
          </cell>
          <cell r="T527">
            <v>2.4</v>
          </cell>
        </row>
        <row r="528">
          <cell r="A528" t="str">
            <v>MIRLOM_2_ONTARO</v>
          </cell>
          <cell r="B528" t="str">
            <v>LA Basin</v>
          </cell>
          <cell r="C528" t="str">
            <v>Ontario RT Solar</v>
          </cell>
          <cell r="D528">
            <v>0</v>
          </cell>
          <cell r="E528">
            <v>0.05</v>
          </cell>
          <cell r="F528">
            <v>0.25</v>
          </cell>
          <cell r="G528">
            <v>3.06</v>
          </cell>
          <cell r="H528">
            <v>3.1</v>
          </cell>
          <cell r="I528">
            <v>3.16</v>
          </cell>
          <cell r="J528">
            <v>2.81</v>
          </cell>
          <cell r="K528">
            <v>2.25</v>
          </cell>
          <cell r="L528">
            <v>2.36</v>
          </cell>
          <cell r="M528">
            <v>1.57</v>
          </cell>
          <cell r="N528">
            <v>0.01</v>
          </cell>
          <cell r="O528">
            <v>0.01</v>
          </cell>
          <cell r="P528" t="str">
            <v>N</v>
          </cell>
          <cell r="Q528" t="str">
            <v>South</v>
          </cell>
          <cell r="R528" t="str">
            <v>FC</v>
          </cell>
          <cell r="T528">
            <v>3.16</v>
          </cell>
        </row>
        <row r="529">
          <cell r="A529" t="str">
            <v>MIRLOM_2_RTS032</v>
          </cell>
          <cell r="B529" t="str">
            <v>LA Basin</v>
          </cell>
          <cell r="C529" t="str">
            <v>SPVP032</v>
          </cell>
          <cell r="D529">
            <v>0.02</v>
          </cell>
          <cell r="E529">
            <v>0.01</v>
          </cell>
          <cell r="F529">
            <v>0.13</v>
          </cell>
          <cell r="G529">
            <v>0.49</v>
          </cell>
          <cell r="H529">
            <v>0.61</v>
          </cell>
          <cell r="I529">
            <v>0.61</v>
          </cell>
          <cell r="J529">
            <v>0.51</v>
          </cell>
          <cell r="K529">
            <v>0.3</v>
          </cell>
          <cell r="L529">
            <v>0.42</v>
          </cell>
          <cell r="M529">
            <v>0.41</v>
          </cell>
          <cell r="N529">
            <v>0.32</v>
          </cell>
          <cell r="O529">
            <v>0.18</v>
          </cell>
          <cell r="P529" t="str">
            <v>N</v>
          </cell>
          <cell r="Q529" t="str">
            <v>South</v>
          </cell>
          <cell r="R529" t="str">
            <v>FC</v>
          </cell>
          <cell r="T529">
            <v>0.61</v>
          </cell>
        </row>
        <row r="530">
          <cell r="A530" t="str">
            <v>MIRLOM_2_RTS033</v>
          </cell>
          <cell r="B530" t="str">
            <v>LA Basin</v>
          </cell>
          <cell r="C530" t="str">
            <v>SPVP033</v>
          </cell>
          <cell r="D530">
            <v>0</v>
          </cell>
          <cell r="E530">
            <v>0.01</v>
          </cell>
          <cell r="F530">
            <v>0.05</v>
          </cell>
          <cell r="G530">
            <v>0.7</v>
          </cell>
          <cell r="H530">
            <v>0.69</v>
          </cell>
          <cell r="I530">
            <v>0.76</v>
          </cell>
          <cell r="J530">
            <v>0.75</v>
          </cell>
          <cell r="K530">
            <v>0.46</v>
          </cell>
          <cell r="L530">
            <v>0.45</v>
          </cell>
          <cell r="M530">
            <v>0.33</v>
          </cell>
          <cell r="N530">
            <v>0</v>
          </cell>
          <cell r="O530">
            <v>0</v>
          </cell>
          <cell r="P530" t="str">
            <v>N</v>
          </cell>
          <cell r="Q530" t="str">
            <v>South</v>
          </cell>
          <cell r="R530" t="str">
            <v>FC</v>
          </cell>
          <cell r="T530">
            <v>0.76</v>
          </cell>
        </row>
        <row r="531">
          <cell r="A531" t="str">
            <v>MIRLOM_2_TEMESC</v>
          </cell>
          <cell r="B531" t="str">
            <v>LA Basin</v>
          </cell>
          <cell r="C531" t="str">
            <v>MWD Temescal Hydroelectric Recovery Plan</v>
          </cell>
          <cell r="D531">
            <v>1.3</v>
          </cell>
          <cell r="E531">
            <v>1.2</v>
          </cell>
          <cell r="F531">
            <v>1.6</v>
          </cell>
          <cell r="G531">
            <v>1.8</v>
          </cell>
          <cell r="H531">
            <v>2.6</v>
          </cell>
          <cell r="I531">
            <v>2.2999999999999998</v>
          </cell>
          <cell r="J531">
            <v>2.5</v>
          </cell>
          <cell r="K531">
            <v>2.6</v>
          </cell>
          <cell r="L531">
            <v>1.7</v>
          </cell>
          <cell r="M531">
            <v>2</v>
          </cell>
          <cell r="N531">
            <v>2.5</v>
          </cell>
          <cell r="O531">
            <v>2</v>
          </cell>
          <cell r="P531" t="str">
            <v>N</v>
          </cell>
          <cell r="Q531" t="str">
            <v>South</v>
          </cell>
          <cell r="R531" t="str">
            <v>FC</v>
          </cell>
          <cell r="T531">
            <v>2.6</v>
          </cell>
        </row>
        <row r="532">
          <cell r="A532" t="str">
            <v>MIRLOM_6_DELGEN</v>
          </cell>
          <cell r="B532" t="str">
            <v>LA Basin</v>
          </cell>
          <cell r="C532" t="str">
            <v>CORONA ENERGY PARTNERS LTD.</v>
          </cell>
          <cell r="D532">
            <v>29.78</v>
          </cell>
          <cell r="E532">
            <v>25.27</v>
          </cell>
          <cell r="F532">
            <v>22.78</v>
          </cell>
          <cell r="G532">
            <v>25.17</v>
          </cell>
          <cell r="H532">
            <v>22.04</v>
          </cell>
          <cell r="I532">
            <v>25.36</v>
          </cell>
          <cell r="J532">
            <v>27.27</v>
          </cell>
          <cell r="K532">
            <v>25.93</v>
          </cell>
          <cell r="L532">
            <v>25.77</v>
          </cell>
          <cell r="M532">
            <v>24.96</v>
          </cell>
          <cell r="N532">
            <v>24.55</v>
          </cell>
          <cell r="O532">
            <v>26.7</v>
          </cell>
          <cell r="P532" t="str">
            <v>N</v>
          </cell>
          <cell r="Q532" t="str">
            <v>South</v>
          </cell>
          <cell r="R532" t="str">
            <v>FC</v>
          </cell>
          <cell r="T532">
            <v>27.27</v>
          </cell>
        </row>
        <row r="533">
          <cell r="A533" t="str">
            <v>MIRLOM_6_PEAKER</v>
          </cell>
          <cell r="B533" t="str">
            <v>LA Basin</v>
          </cell>
          <cell r="C533" t="str">
            <v>Mira Loma Peaker</v>
          </cell>
          <cell r="D533">
            <v>46</v>
          </cell>
          <cell r="E533">
            <v>46</v>
          </cell>
          <cell r="F533">
            <v>46</v>
          </cell>
          <cell r="G533">
            <v>46</v>
          </cell>
          <cell r="H533">
            <v>46</v>
          </cell>
          <cell r="I533">
            <v>46</v>
          </cell>
          <cell r="J533">
            <v>46</v>
          </cell>
          <cell r="K533">
            <v>46</v>
          </cell>
          <cell r="L533">
            <v>46</v>
          </cell>
          <cell r="M533">
            <v>46</v>
          </cell>
          <cell r="N533">
            <v>46</v>
          </cell>
          <cell r="O533">
            <v>46</v>
          </cell>
          <cell r="P533" t="str">
            <v>Y</v>
          </cell>
          <cell r="Q533" t="str">
            <v>South</v>
          </cell>
          <cell r="R533" t="str">
            <v>FC</v>
          </cell>
          <cell r="T533">
            <v>46</v>
          </cell>
        </row>
        <row r="534">
          <cell r="A534" t="str">
            <v>MIRLOM_7_MWDLKM</v>
          </cell>
          <cell r="B534" t="str">
            <v>LA Basin</v>
          </cell>
          <cell r="C534" t="str">
            <v>Lake Mathews Hydroelectric Recovery Plan</v>
          </cell>
          <cell r="D534">
            <v>4.5999999999999996</v>
          </cell>
          <cell r="E534">
            <v>4.5</v>
          </cell>
          <cell r="F534">
            <v>3.9</v>
          </cell>
          <cell r="G534">
            <v>5</v>
          </cell>
          <cell r="H534">
            <v>4.5999999999999996</v>
          </cell>
          <cell r="I534">
            <v>4.7</v>
          </cell>
          <cell r="J534">
            <v>4.5999999999999996</v>
          </cell>
          <cell r="K534">
            <v>4.8</v>
          </cell>
          <cell r="L534">
            <v>4.7</v>
          </cell>
          <cell r="M534">
            <v>4.5</v>
          </cell>
          <cell r="N534">
            <v>4.5</v>
          </cell>
          <cell r="O534">
            <v>4.2</v>
          </cell>
          <cell r="P534" t="str">
            <v>Y</v>
          </cell>
          <cell r="Q534" t="str">
            <v>South</v>
          </cell>
          <cell r="R534" t="str">
            <v>FC</v>
          </cell>
          <cell r="T534">
            <v>4.8</v>
          </cell>
        </row>
        <row r="535">
          <cell r="A535" t="str">
            <v>MISSIX_1_QF</v>
          </cell>
          <cell r="B535" t="str">
            <v>Bay Area</v>
          </cell>
          <cell r="C535" t="str">
            <v>SMALL QF AGGREGATION - SAB FRABCUSCI</v>
          </cell>
          <cell r="D535">
            <v>0.02</v>
          </cell>
          <cell r="E535">
            <v>0.02</v>
          </cell>
          <cell r="F535">
            <v>0.03</v>
          </cell>
          <cell r="G535">
            <v>0.03</v>
          </cell>
          <cell r="H535">
            <v>0.02</v>
          </cell>
          <cell r="I535">
            <v>0.02</v>
          </cell>
          <cell r="J535">
            <v>0.01</v>
          </cell>
          <cell r="K535">
            <v>0.01</v>
          </cell>
          <cell r="L535">
            <v>0.01</v>
          </cell>
          <cell r="M535">
            <v>0.01</v>
          </cell>
          <cell r="N535">
            <v>0.01</v>
          </cell>
          <cell r="O535">
            <v>0.01</v>
          </cell>
          <cell r="P535" t="str">
            <v>N</v>
          </cell>
          <cell r="Q535" t="str">
            <v>North</v>
          </cell>
          <cell r="R535" t="str">
            <v>FC</v>
          </cell>
          <cell r="T535">
            <v>0.02</v>
          </cell>
        </row>
        <row r="536">
          <cell r="A536" t="str">
            <v>MKTRCK_1_UNIT 1</v>
          </cell>
          <cell r="B536" t="str">
            <v>CAISO System</v>
          </cell>
          <cell r="C536" t="str">
            <v>MCKITTRICK LIMITED</v>
          </cell>
          <cell r="D536">
            <v>45</v>
          </cell>
          <cell r="E536">
            <v>45</v>
          </cell>
          <cell r="F536">
            <v>45</v>
          </cell>
          <cell r="G536">
            <v>45</v>
          </cell>
          <cell r="H536">
            <v>45</v>
          </cell>
          <cell r="I536">
            <v>45</v>
          </cell>
          <cell r="J536">
            <v>45</v>
          </cell>
          <cell r="K536">
            <v>45</v>
          </cell>
          <cell r="L536">
            <v>45</v>
          </cell>
          <cell r="M536">
            <v>45</v>
          </cell>
          <cell r="N536">
            <v>45</v>
          </cell>
          <cell r="O536">
            <v>45</v>
          </cell>
          <cell r="P536" t="str">
            <v>Y</v>
          </cell>
          <cell r="Q536" t="str">
            <v>North</v>
          </cell>
          <cell r="R536" t="str">
            <v>FC</v>
          </cell>
          <cell r="T536">
            <v>45</v>
          </cell>
        </row>
        <row r="537">
          <cell r="A537" t="str">
            <v>MLPTAS_7_QFUNTS</v>
          </cell>
          <cell r="B537" t="str">
            <v>Bay Area</v>
          </cell>
          <cell r="C537" t="str">
            <v>MLPTAS_7_QFUNTS</v>
          </cell>
          <cell r="D537">
            <v>0.03</v>
          </cell>
          <cell r="E537">
            <v>0.02</v>
          </cell>
          <cell r="F537">
            <v>0.02</v>
          </cell>
          <cell r="G537">
            <v>0.02</v>
          </cell>
          <cell r="H537">
            <v>0.02</v>
          </cell>
          <cell r="I537">
            <v>0.02</v>
          </cell>
          <cell r="J537">
            <v>0.02</v>
          </cell>
          <cell r="K537">
            <v>0.01</v>
          </cell>
          <cell r="L537">
            <v>0.02</v>
          </cell>
          <cell r="M537">
            <v>0.02</v>
          </cell>
          <cell r="N537">
            <v>0.02</v>
          </cell>
          <cell r="O537">
            <v>0.02</v>
          </cell>
          <cell r="P537" t="str">
            <v>N</v>
          </cell>
          <cell r="Q537" t="str">
            <v>North</v>
          </cell>
          <cell r="R537" t="str">
            <v>FC</v>
          </cell>
          <cell r="T537">
            <v>0.02</v>
          </cell>
        </row>
        <row r="538">
          <cell r="A538" t="str">
            <v>MNDALY_6_MCGRTH</v>
          </cell>
          <cell r="B538" t="str">
            <v>Big Creek-Ventura</v>
          </cell>
          <cell r="C538" t="str">
            <v>McGrath Beach Peaker</v>
          </cell>
          <cell r="D538">
            <v>47.2</v>
          </cell>
          <cell r="E538">
            <v>47.2</v>
          </cell>
          <cell r="F538">
            <v>47.2</v>
          </cell>
          <cell r="G538">
            <v>47.2</v>
          </cell>
          <cell r="H538">
            <v>47.2</v>
          </cell>
          <cell r="I538">
            <v>47.2</v>
          </cell>
          <cell r="J538">
            <v>47.2</v>
          </cell>
          <cell r="K538">
            <v>47.2</v>
          </cell>
          <cell r="L538">
            <v>47.2</v>
          </cell>
          <cell r="M538">
            <v>47.2</v>
          </cell>
          <cell r="N538">
            <v>47.2</v>
          </cell>
          <cell r="O538">
            <v>47.2</v>
          </cell>
          <cell r="P538" t="str">
            <v>Y</v>
          </cell>
          <cell r="Q538" t="str">
            <v>South</v>
          </cell>
          <cell r="R538" t="str">
            <v>FC</v>
          </cell>
          <cell r="T538">
            <v>47.2</v>
          </cell>
        </row>
        <row r="539">
          <cell r="A539" t="str">
            <v>MNDALY_7_UNIT 1</v>
          </cell>
          <cell r="B539" t="str">
            <v>Big Creek-Ventura</v>
          </cell>
          <cell r="C539" t="str">
            <v>MANDALAY GEN STA. UNIT 1</v>
          </cell>
          <cell r="D539">
            <v>215</v>
          </cell>
          <cell r="E539">
            <v>215</v>
          </cell>
          <cell r="F539">
            <v>215</v>
          </cell>
          <cell r="G539">
            <v>215</v>
          </cell>
          <cell r="H539">
            <v>215</v>
          </cell>
          <cell r="I539">
            <v>215</v>
          </cell>
          <cell r="J539">
            <v>215</v>
          </cell>
          <cell r="K539">
            <v>215</v>
          </cell>
          <cell r="L539">
            <v>215</v>
          </cell>
          <cell r="M539">
            <v>215</v>
          </cell>
          <cell r="N539">
            <v>215</v>
          </cell>
          <cell r="O539">
            <v>215</v>
          </cell>
          <cell r="P539" t="str">
            <v>Y</v>
          </cell>
          <cell r="Q539" t="str">
            <v>South</v>
          </cell>
          <cell r="R539" t="str">
            <v>FC</v>
          </cell>
          <cell r="T539">
            <v>215</v>
          </cell>
        </row>
        <row r="540">
          <cell r="A540" t="str">
            <v>MNDALY_7_UNIT 2</v>
          </cell>
          <cell r="B540" t="str">
            <v>Big Creek-Ventura</v>
          </cell>
          <cell r="C540" t="str">
            <v>MANDALAY GEN STA. UNIT 2</v>
          </cell>
          <cell r="D540">
            <v>215.29</v>
          </cell>
          <cell r="E540">
            <v>215.29</v>
          </cell>
          <cell r="F540">
            <v>215.29</v>
          </cell>
          <cell r="G540">
            <v>215.29</v>
          </cell>
          <cell r="H540">
            <v>215.29</v>
          </cell>
          <cell r="I540">
            <v>215.29</v>
          </cell>
          <cell r="J540">
            <v>215.29</v>
          </cell>
          <cell r="K540">
            <v>215.29</v>
          </cell>
          <cell r="L540">
            <v>215.29</v>
          </cell>
          <cell r="M540">
            <v>215.29</v>
          </cell>
          <cell r="N540">
            <v>215.29</v>
          </cell>
          <cell r="O540">
            <v>215.29</v>
          </cell>
          <cell r="P540" t="str">
            <v>Y</v>
          </cell>
          <cell r="Q540" t="str">
            <v>South</v>
          </cell>
          <cell r="R540" t="str">
            <v>FC</v>
          </cell>
          <cell r="T540">
            <v>215.29</v>
          </cell>
        </row>
        <row r="541">
          <cell r="A541" t="str">
            <v>MNDALY_7_UNIT 3</v>
          </cell>
          <cell r="B541" t="str">
            <v>Big Creek-Ventura</v>
          </cell>
          <cell r="C541" t="str">
            <v>MANDALAY GEN STA. UNIT 3</v>
          </cell>
          <cell r="D541">
            <v>130</v>
          </cell>
          <cell r="E541">
            <v>130</v>
          </cell>
          <cell r="F541">
            <v>130</v>
          </cell>
          <cell r="G541">
            <v>130</v>
          </cell>
          <cell r="H541">
            <v>130</v>
          </cell>
          <cell r="I541">
            <v>130</v>
          </cell>
          <cell r="J541">
            <v>130</v>
          </cell>
          <cell r="K541">
            <v>130</v>
          </cell>
          <cell r="L541">
            <v>130</v>
          </cell>
          <cell r="M541">
            <v>130</v>
          </cell>
          <cell r="N541">
            <v>130</v>
          </cell>
          <cell r="O541">
            <v>130</v>
          </cell>
          <cell r="P541" t="str">
            <v>Y</v>
          </cell>
          <cell r="Q541" t="str">
            <v>South</v>
          </cell>
          <cell r="R541" t="str">
            <v>FC</v>
          </cell>
          <cell r="T541">
            <v>130</v>
          </cell>
        </row>
        <row r="542">
          <cell r="A542" t="str">
            <v>MNDOTA_1_SOLAR1</v>
          </cell>
          <cell r="B542" t="str">
            <v>Fresno</v>
          </cell>
          <cell r="C542" t="str">
            <v>North Star Solar 1</v>
          </cell>
          <cell r="D542">
            <v>0.16</v>
          </cell>
          <cell r="E542">
            <v>0.88</v>
          </cell>
          <cell r="F542">
            <v>4.09</v>
          </cell>
          <cell r="G542">
            <v>47.89</v>
          </cell>
          <cell r="H542">
            <v>45.34</v>
          </cell>
          <cell r="I542">
            <v>47.61</v>
          </cell>
          <cell r="J542">
            <v>50.87</v>
          </cell>
          <cell r="K542">
            <v>50.9</v>
          </cell>
          <cell r="L542">
            <v>45.98</v>
          </cell>
          <cell r="M542">
            <v>36.81</v>
          </cell>
          <cell r="N542">
            <v>0.13</v>
          </cell>
          <cell r="O542">
            <v>0.08</v>
          </cell>
          <cell r="P542" t="str">
            <v>N</v>
          </cell>
          <cell r="Q542" t="str">
            <v>North</v>
          </cell>
          <cell r="R542" t="str">
            <v>FC</v>
          </cell>
          <cell r="T542">
            <v>50.9</v>
          </cell>
        </row>
        <row r="543">
          <cell r="A543" t="str">
            <v>MNDOTA_1_SOLAR2</v>
          </cell>
          <cell r="B543" t="str">
            <v>Fresno</v>
          </cell>
          <cell r="C543" t="str">
            <v xml:space="preserve">Citizen Solar B </v>
          </cell>
          <cell r="D543" t="str">
            <v>-</v>
          </cell>
          <cell r="E543" t="str">
            <v>-</v>
          </cell>
          <cell r="F543" t="str">
            <v>-</v>
          </cell>
          <cell r="G543" t="str">
            <v>-</v>
          </cell>
          <cell r="H543" t="str">
            <v>-</v>
          </cell>
          <cell r="I543" t="str">
            <v>-</v>
          </cell>
          <cell r="J543" t="str">
            <v>-</v>
          </cell>
          <cell r="K543" t="str">
            <v>-</v>
          </cell>
          <cell r="L543" t="str">
            <v>-</v>
          </cell>
          <cell r="M543" t="str">
            <v>-</v>
          </cell>
          <cell r="N543" t="str">
            <v>-</v>
          </cell>
          <cell r="O543" t="str">
            <v>-</v>
          </cell>
          <cell r="P543" t="str">
            <v>N</v>
          </cell>
          <cell r="Q543" t="str">
            <v>North</v>
          </cell>
          <cell r="R543" t="str">
            <v>EO</v>
          </cell>
          <cell r="T543">
            <v>0</v>
          </cell>
        </row>
        <row r="544">
          <cell r="A544" t="str">
            <v>MOJAVE_1_SIPHON</v>
          </cell>
          <cell r="B544" t="str">
            <v>LA Basin</v>
          </cell>
          <cell r="C544" t="str">
            <v>MOJAVE SIPHON POWER PLANT</v>
          </cell>
          <cell r="D544">
            <v>7.13</v>
          </cell>
          <cell r="E544">
            <v>7.48</v>
          </cell>
          <cell r="F544">
            <v>6.59</v>
          </cell>
          <cell r="G544">
            <v>12.58</v>
          </cell>
          <cell r="H544">
            <v>12.58</v>
          </cell>
          <cell r="I544">
            <v>12.58</v>
          </cell>
          <cell r="J544">
            <v>12.58</v>
          </cell>
          <cell r="K544">
            <v>12.58</v>
          </cell>
          <cell r="L544">
            <v>12.58</v>
          </cell>
          <cell r="M544">
            <v>12.58</v>
          </cell>
          <cell r="N544">
            <v>12.58</v>
          </cell>
          <cell r="O544">
            <v>12.58</v>
          </cell>
          <cell r="P544" t="str">
            <v>Y</v>
          </cell>
          <cell r="Q544" t="str">
            <v>South</v>
          </cell>
          <cell r="R544" t="str">
            <v>FC</v>
          </cell>
          <cell r="T544">
            <v>12.58</v>
          </cell>
        </row>
        <row r="545">
          <cell r="A545" t="str">
            <v>MOJAVW_2_SOLAR</v>
          </cell>
          <cell r="B545" t="str">
            <v>CAISO System</v>
          </cell>
          <cell r="C545" t="str">
            <v>Mojave West</v>
          </cell>
          <cell r="D545">
            <v>0.05</v>
          </cell>
          <cell r="E545">
            <v>0.28999999999999998</v>
          </cell>
          <cell r="F545">
            <v>1.36</v>
          </cell>
          <cell r="G545">
            <v>15.96</v>
          </cell>
          <cell r="H545">
            <v>15.11</v>
          </cell>
          <cell r="I545">
            <v>15.87</v>
          </cell>
          <cell r="J545">
            <v>15.07</v>
          </cell>
          <cell r="K545">
            <v>16.07</v>
          </cell>
          <cell r="L545">
            <v>15</v>
          </cell>
          <cell r="M545">
            <v>11.5</v>
          </cell>
          <cell r="N545">
            <v>0.03</v>
          </cell>
          <cell r="O545">
            <v>0.02</v>
          </cell>
          <cell r="P545" t="str">
            <v>N</v>
          </cell>
          <cell r="Q545" t="str">
            <v>South</v>
          </cell>
          <cell r="R545" t="str">
            <v>FC</v>
          </cell>
          <cell r="T545">
            <v>16.07</v>
          </cell>
        </row>
        <row r="546">
          <cell r="A546" t="str">
            <v>MONLTH_6_BOREL</v>
          </cell>
          <cell r="B546" t="str">
            <v>CAISO System</v>
          </cell>
          <cell r="C546" t="str">
            <v>BOREL HYDRO UNITS 1-3 AGGREGATE</v>
          </cell>
          <cell r="D546">
            <v>0</v>
          </cell>
          <cell r="E546">
            <v>0</v>
          </cell>
          <cell r="F546">
            <v>0</v>
          </cell>
          <cell r="G546">
            <v>0</v>
          </cell>
          <cell r="H546">
            <v>1.97</v>
          </cell>
          <cell r="I546">
            <v>1.39</v>
          </cell>
          <cell r="J546">
            <v>0</v>
          </cell>
          <cell r="K546">
            <v>0</v>
          </cell>
          <cell r="L546">
            <v>0</v>
          </cell>
          <cell r="M546">
            <v>0</v>
          </cell>
          <cell r="N546">
            <v>0</v>
          </cell>
          <cell r="O546">
            <v>0</v>
          </cell>
          <cell r="P546" t="str">
            <v>N</v>
          </cell>
          <cell r="Q546" t="str">
            <v>South</v>
          </cell>
          <cell r="R546" t="str">
            <v>FC</v>
          </cell>
          <cell r="T546">
            <v>1.39</v>
          </cell>
        </row>
        <row r="547">
          <cell r="A547" t="str">
            <v>MONTPH_7_UNITS</v>
          </cell>
          <cell r="B547" t="str">
            <v>NCNB</v>
          </cell>
          <cell r="C547" t="str">
            <v>MONTICELLO HYDRO AGGREGATE</v>
          </cell>
          <cell r="D547">
            <v>12.5</v>
          </cell>
          <cell r="E547">
            <v>12.5</v>
          </cell>
          <cell r="F547">
            <v>12.5</v>
          </cell>
          <cell r="G547">
            <v>12.5</v>
          </cell>
          <cell r="H547">
            <v>12.5</v>
          </cell>
          <cell r="I547">
            <v>12.5</v>
          </cell>
          <cell r="J547">
            <v>12.5</v>
          </cell>
          <cell r="K547">
            <v>12.5</v>
          </cell>
          <cell r="L547">
            <v>12.5</v>
          </cell>
          <cell r="M547">
            <v>12.5</v>
          </cell>
          <cell r="N547">
            <v>12.5</v>
          </cell>
          <cell r="O547">
            <v>12.5</v>
          </cell>
          <cell r="P547" t="str">
            <v>Y</v>
          </cell>
          <cell r="Q547" t="str">
            <v>North</v>
          </cell>
          <cell r="R547" t="str">
            <v>FC</v>
          </cell>
          <cell r="T547">
            <v>12.5</v>
          </cell>
        </row>
        <row r="548">
          <cell r="A548" t="str">
            <v>MOORPK_2_CALABS</v>
          </cell>
          <cell r="B548" t="str">
            <v>Big Creek-Ventura</v>
          </cell>
          <cell r="C548" t="str">
            <v>Calabasas Gas-to-Energy Facility</v>
          </cell>
          <cell r="D548">
            <v>5.07</v>
          </cell>
          <cell r="E548">
            <v>5.16</v>
          </cell>
          <cell r="F548">
            <v>4.6900000000000004</v>
          </cell>
          <cell r="G548">
            <v>4.8600000000000003</v>
          </cell>
          <cell r="H548">
            <v>4.95</v>
          </cell>
          <cell r="I548">
            <v>4.3499999999999996</v>
          </cell>
          <cell r="J548">
            <v>4.18</v>
          </cell>
          <cell r="K548">
            <v>4.9000000000000004</v>
          </cell>
          <cell r="L548">
            <v>4.59</v>
          </cell>
          <cell r="M548">
            <v>4.82</v>
          </cell>
          <cell r="N548">
            <v>4.72</v>
          </cell>
          <cell r="O548">
            <v>4.5</v>
          </cell>
          <cell r="P548" t="str">
            <v>N</v>
          </cell>
          <cell r="Q548" t="str">
            <v>South</v>
          </cell>
          <cell r="R548" t="str">
            <v>FC</v>
          </cell>
          <cell r="T548">
            <v>4.9000000000000004</v>
          </cell>
        </row>
        <row r="549">
          <cell r="A549" t="str">
            <v>MOORPK_6_QF</v>
          </cell>
          <cell r="B549" t="str">
            <v>Big Creek-Ventura</v>
          </cell>
          <cell r="C549" t="str">
            <v>MOORPARK QFS</v>
          </cell>
          <cell r="D549">
            <v>21.65</v>
          </cell>
          <cell r="E549">
            <v>21.13</v>
          </cell>
          <cell r="F549">
            <v>13.31</v>
          </cell>
          <cell r="G549">
            <v>21.73</v>
          </cell>
          <cell r="H549">
            <v>20.75</v>
          </cell>
          <cell r="I549">
            <v>26.4</v>
          </cell>
          <cell r="J549">
            <v>26.61</v>
          </cell>
          <cell r="K549">
            <v>26.07</v>
          </cell>
          <cell r="L549">
            <v>24.87</v>
          </cell>
          <cell r="M549">
            <v>17.88</v>
          </cell>
          <cell r="N549">
            <v>16.73</v>
          </cell>
          <cell r="O549">
            <v>18.190000000000001</v>
          </cell>
          <cell r="P549" t="str">
            <v>N</v>
          </cell>
          <cell r="Q549" t="str">
            <v>South</v>
          </cell>
          <cell r="R549" t="str">
            <v>FC</v>
          </cell>
          <cell r="T549">
            <v>26.61</v>
          </cell>
        </row>
        <row r="550">
          <cell r="A550" t="str">
            <v>MOORPK_7_UNITA1</v>
          </cell>
          <cell r="B550" t="str">
            <v>Big Creek-Ventura</v>
          </cell>
          <cell r="C550" t="str">
            <v>WEME- Simi Valley Landfill</v>
          </cell>
          <cell r="D550">
            <v>1.85</v>
          </cell>
          <cell r="E550">
            <v>2.09</v>
          </cell>
          <cell r="F550">
            <v>2.0699999999999998</v>
          </cell>
          <cell r="G550">
            <v>1.94</v>
          </cell>
          <cell r="H550">
            <v>2.02</v>
          </cell>
          <cell r="I550">
            <v>1.67</v>
          </cell>
          <cell r="J550">
            <v>1.97</v>
          </cell>
          <cell r="K550">
            <v>2.12</v>
          </cell>
          <cell r="L550">
            <v>1.59</v>
          </cell>
          <cell r="M550">
            <v>1.43</v>
          </cell>
          <cell r="N550">
            <v>1.78</v>
          </cell>
          <cell r="O550">
            <v>2.11</v>
          </cell>
          <cell r="P550" t="str">
            <v>Y</v>
          </cell>
          <cell r="Q550" t="str">
            <v>South</v>
          </cell>
          <cell r="R550" t="str">
            <v>FC</v>
          </cell>
          <cell r="T550">
            <v>2.12</v>
          </cell>
        </row>
        <row r="551">
          <cell r="A551" t="str">
            <v>MOSSLD_1_QF</v>
          </cell>
          <cell r="B551" t="str">
            <v>Bay Area</v>
          </cell>
          <cell r="C551" t="str">
            <v>SMALL QF AGGREGATION - SANTA CRUZ</v>
          </cell>
          <cell r="D551">
            <v>0.01</v>
          </cell>
          <cell r="E551">
            <v>0</v>
          </cell>
          <cell r="F551">
            <v>0</v>
          </cell>
          <cell r="G551">
            <v>0</v>
          </cell>
          <cell r="H551">
            <v>0</v>
          </cell>
          <cell r="I551">
            <v>0</v>
          </cell>
          <cell r="J551">
            <v>0</v>
          </cell>
          <cell r="K551">
            <v>0</v>
          </cell>
          <cell r="L551">
            <v>0</v>
          </cell>
          <cell r="M551">
            <v>0</v>
          </cell>
          <cell r="N551">
            <v>0</v>
          </cell>
          <cell r="O551">
            <v>0</v>
          </cell>
          <cell r="P551" t="str">
            <v>N</v>
          </cell>
          <cell r="Q551" t="str">
            <v>North</v>
          </cell>
          <cell r="R551" t="str">
            <v>FC</v>
          </cell>
          <cell r="T551">
            <v>0</v>
          </cell>
        </row>
        <row r="552">
          <cell r="A552" t="str">
            <v>MOSSLD_2_PSP1</v>
          </cell>
          <cell r="B552" t="str">
            <v>Bay Area</v>
          </cell>
          <cell r="C552" t="str">
            <v>MOSS LANDING POWER BLOCK 1</v>
          </cell>
          <cell r="D552">
            <v>510</v>
          </cell>
          <cell r="E552">
            <v>510</v>
          </cell>
          <cell r="F552">
            <v>510</v>
          </cell>
          <cell r="G552">
            <v>510</v>
          </cell>
          <cell r="H552">
            <v>510</v>
          </cell>
          <cell r="I552">
            <v>510</v>
          </cell>
          <cell r="J552">
            <v>510</v>
          </cell>
          <cell r="K552">
            <v>510</v>
          </cell>
          <cell r="L552">
            <v>510</v>
          </cell>
          <cell r="M552">
            <v>510</v>
          </cell>
          <cell r="N552">
            <v>510</v>
          </cell>
          <cell r="O552">
            <v>510</v>
          </cell>
          <cell r="P552" t="str">
            <v>Y</v>
          </cell>
          <cell r="Q552" t="str">
            <v>North</v>
          </cell>
          <cell r="R552" t="str">
            <v>FC</v>
          </cell>
          <cell r="T552">
            <v>510</v>
          </cell>
        </row>
        <row r="553">
          <cell r="A553" t="str">
            <v>MOSSLD_2_PSP2</v>
          </cell>
          <cell r="B553" t="str">
            <v>Bay Area</v>
          </cell>
          <cell r="C553" t="str">
            <v>MOSS LANDING POWER BLOCK 2</v>
          </cell>
          <cell r="D553">
            <v>510</v>
          </cell>
          <cell r="E553">
            <v>510</v>
          </cell>
          <cell r="F553">
            <v>510</v>
          </cell>
          <cell r="G553">
            <v>510</v>
          </cell>
          <cell r="H553">
            <v>510</v>
          </cell>
          <cell r="I553">
            <v>510</v>
          </cell>
          <cell r="J553">
            <v>510</v>
          </cell>
          <cell r="K553">
            <v>510</v>
          </cell>
          <cell r="L553">
            <v>510</v>
          </cell>
          <cell r="M553">
            <v>510</v>
          </cell>
          <cell r="N553">
            <v>510</v>
          </cell>
          <cell r="O553">
            <v>510</v>
          </cell>
          <cell r="P553" t="str">
            <v>Y</v>
          </cell>
          <cell r="Q553" t="str">
            <v>North</v>
          </cell>
          <cell r="R553" t="str">
            <v>FC</v>
          </cell>
          <cell r="T553">
            <v>510</v>
          </cell>
        </row>
        <row r="554">
          <cell r="A554" t="str">
            <v>MOSSLD_7_UNIT 6</v>
          </cell>
          <cell r="B554" t="str">
            <v>Bay Area</v>
          </cell>
          <cell r="C554" t="str">
            <v>MOSS LANDING UNIT 6</v>
          </cell>
          <cell r="D554">
            <v>754</v>
          </cell>
          <cell r="E554">
            <v>754</v>
          </cell>
          <cell r="F554">
            <v>754</v>
          </cell>
          <cell r="G554">
            <v>754</v>
          </cell>
          <cell r="H554">
            <v>754</v>
          </cell>
          <cell r="I554">
            <v>754</v>
          </cell>
          <cell r="J554">
            <v>754</v>
          </cell>
          <cell r="K554">
            <v>754</v>
          </cell>
          <cell r="L554">
            <v>754</v>
          </cell>
          <cell r="M554">
            <v>754</v>
          </cell>
          <cell r="N554">
            <v>754</v>
          </cell>
          <cell r="O554">
            <v>754</v>
          </cell>
          <cell r="P554" t="str">
            <v>Y</v>
          </cell>
          <cell r="Q554" t="str">
            <v>North</v>
          </cell>
          <cell r="R554" t="str">
            <v>FC</v>
          </cell>
          <cell r="T554">
            <v>754</v>
          </cell>
        </row>
        <row r="555">
          <cell r="A555" t="str">
            <v>MOSSLD_7_UNIT 7</v>
          </cell>
          <cell r="B555" t="str">
            <v>Bay Area</v>
          </cell>
          <cell r="C555" t="str">
            <v>MOSS LANDING UNIT 7</v>
          </cell>
          <cell r="D555">
            <v>755</v>
          </cell>
          <cell r="E555">
            <v>755</v>
          </cell>
          <cell r="F555">
            <v>755</v>
          </cell>
          <cell r="G555">
            <v>755</v>
          </cell>
          <cell r="H555">
            <v>755</v>
          </cell>
          <cell r="I555">
            <v>755</v>
          </cell>
          <cell r="J555">
            <v>755</v>
          </cell>
          <cell r="K555">
            <v>755</v>
          </cell>
          <cell r="L555">
            <v>755</v>
          </cell>
          <cell r="M555">
            <v>755</v>
          </cell>
          <cell r="N555">
            <v>755</v>
          </cell>
          <cell r="O555">
            <v>755</v>
          </cell>
          <cell r="P555" t="str">
            <v>Y</v>
          </cell>
          <cell r="Q555" t="str">
            <v>North</v>
          </cell>
          <cell r="R555" t="str">
            <v>FC</v>
          </cell>
          <cell r="T555">
            <v>755</v>
          </cell>
        </row>
        <row r="556">
          <cell r="A556" t="str">
            <v>MRCHNT_2_PL1X3</v>
          </cell>
          <cell r="B556" t="str">
            <v>CAISO System</v>
          </cell>
          <cell r="C556" t="str">
            <v>Desert Star Energy Center</v>
          </cell>
          <cell r="D556">
            <v>419.25</v>
          </cell>
          <cell r="E556">
            <v>419.25</v>
          </cell>
          <cell r="F556">
            <v>419.25</v>
          </cell>
          <cell r="G556">
            <v>419.25</v>
          </cell>
          <cell r="H556">
            <v>419.25</v>
          </cell>
          <cell r="I556">
            <v>419.25</v>
          </cell>
          <cell r="J556">
            <v>419.25</v>
          </cell>
          <cell r="K556">
            <v>419.25</v>
          </cell>
          <cell r="L556">
            <v>419.25</v>
          </cell>
          <cell r="M556">
            <v>419.25</v>
          </cell>
          <cell r="N556">
            <v>419.25</v>
          </cell>
          <cell r="O556">
            <v>419.25</v>
          </cell>
          <cell r="P556" t="str">
            <v>Y</v>
          </cell>
          <cell r="Q556" t="str">
            <v>South</v>
          </cell>
          <cell r="R556" t="str">
            <v>PD to 419.25</v>
          </cell>
          <cell r="T556">
            <v>419.25</v>
          </cell>
        </row>
        <row r="557">
          <cell r="A557" t="str">
            <v>MRGT_6_MEF2</v>
          </cell>
          <cell r="B557" t="str">
            <v>San Diego-IV</v>
          </cell>
          <cell r="C557" t="str">
            <v>Miramar Energy Facility II</v>
          </cell>
          <cell r="D557">
            <v>47.9</v>
          </cell>
          <cell r="E557">
            <v>47.9</v>
          </cell>
          <cell r="F557">
            <v>47.9</v>
          </cell>
          <cell r="G557">
            <v>47.9</v>
          </cell>
          <cell r="H557">
            <v>47.9</v>
          </cell>
          <cell r="I557">
            <v>47.9</v>
          </cell>
          <cell r="J557">
            <v>47.9</v>
          </cell>
          <cell r="K557">
            <v>47.9</v>
          </cell>
          <cell r="L557">
            <v>47.9</v>
          </cell>
          <cell r="M557">
            <v>47.9</v>
          </cell>
          <cell r="N557">
            <v>47.9</v>
          </cell>
          <cell r="O557">
            <v>47.9</v>
          </cell>
          <cell r="P557" t="str">
            <v>Y</v>
          </cell>
          <cell r="Q557" t="str">
            <v>South</v>
          </cell>
          <cell r="R557" t="str">
            <v>FC</v>
          </cell>
          <cell r="T557">
            <v>47.9</v>
          </cell>
        </row>
        <row r="558">
          <cell r="A558" t="str">
            <v>MRGT_6_MMAREF</v>
          </cell>
          <cell r="B558" t="str">
            <v>San Diego-IV</v>
          </cell>
          <cell r="C558" t="str">
            <v>Miramar Energy Facility</v>
          </cell>
          <cell r="D558">
            <v>48</v>
          </cell>
          <cell r="E558">
            <v>48</v>
          </cell>
          <cell r="F558">
            <v>48</v>
          </cell>
          <cell r="G558">
            <v>48</v>
          </cell>
          <cell r="H558">
            <v>48</v>
          </cell>
          <cell r="I558">
            <v>48</v>
          </cell>
          <cell r="J558">
            <v>48</v>
          </cell>
          <cell r="K558">
            <v>48</v>
          </cell>
          <cell r="L558">
            <v>48</v>
          </cell>
          <cell r="M558">
            <v>48</v>
          </cell>
          <cell r="N558">
            <v>48</v>
          </cell>
          <cell r="O558">
            <v>48</v>
          </cell>
          <cell r="P558" t="str">
            <v>Y</v>
          </cell>
          <cell r="Q558" t="str">
            <v>South</v>
          </cell>
          <cell r="R558" t="str">
            <v>FC</v>
          </cell>
          <cell r="T558">
            <v>48</v>
          </cell>
        </row>
        <row r="559">
          <cell r="A559" t="str">
            <v>MRGT_7_UNITS</v>
          </cell>
          <cell r="B559" t="str">
            <v>San Diego-IV</v>
          </cell>
          <cell r="C559" t="str">
            <v>MIRAMAR COMBUSTION TURBINE AGGREGATE</v>
          </cell>
          <cell r="D559">
            <v>36</v>
          </cell>
          <cell r="E559">
            <v>36</v>
          </cell>
          <cell r="F559">
            <v>36</v>
          </cell>
          <cell r="G559">
            <v>36</v>
          </cell>
          <cell r="H559">
            <v>36</v>
          </cell>
          <cell r="I559">
            <v>36</v>
          </cell>
          <cell r="J559">
            <v>36</v>
          </cell>
          <cell r="K559">
            <v>36</v>
          </cell>
          <cell r="L559">
            <v>36</v>
          </cell>
          <cell r="M559">
            <v>36</v>
          </cell>
          <cell r="N559">
            <v>36</v>
          </cell>
          <cell r="O559">
            <v>36</v>
          </cell>
          <cell r="P559" t="str">
            <v>Y</v>
          </cell>
          <cell r="Q559" t="str">
            <v>South</v>
          </cell>
          <cell r="R559" t="str">
            <v>FC</v>
          </cell>
          <cell r="T559">
            <v>36</v>
          </cell>
        </row>
        <row r="560">
          <cell r="A560" t="str">
            <v>MRLSDS_6_SOLAR1</v>
          </cell>
          <cell r="B560" t="str">
            <v>CAISO System</v>
          </cell>
          <cell r="C560" t="str">
            <v>Morelos Solar</v>
          </cell>
          <cell r="D560">
            <v>0.04</v>
          </cell>
          <cell r="E560">
            <v>0.22</v>
          </cell>
          <cell r="F560">
            <v>1.02</v>
          </cell>
          <cell r="G560">
            <v>11.97</v>
          </cell>
          <cell r="H560">
            <v>11.33</v>
          </cell>
          <cell r="I560">
            <v>11.9</v>
          </cell>
          <cell r="J560">
            <v>11.3</v>
          </cell>
          <cell r="K560">
            <v>12.05</v>
          </cell>
          <cell r="L560">
            <v>11.25</v>
          </cell>
          <cell r="M560">
            <v>8.6300000000000008</v>
          </cell>
          <cell r="N560">
            <v>0.02</v>
          </cell>
          <cell r="O560">
            <v>0.02</v>
          </cell>
          <cell r="P560" t="str">
            <v>N</v>
          </cell>
          <cell r="Q560" t="str">
            <v>North</v>
          </cell>
          <cell r="R560" t="str">
            <v>ID</v>
          </cell>
          <cell r="S560" t="str">
            <v>C3&amp;4: Waiting for Gates No. 2 500/230 kV Transformer and possibly other</v>
          </cell>
          <cell r="T560">
            <v>12.05</v>
          </cell>
        </row>
        <row r="561">
          <cell r="A561" t="str">
            <v>MSHGTS_6_MMARLF</v>
          </cell>
          <cell r="B561" t="str">
            <v>San Diego-IV</v>
          </cell>
          <cell r="C561" t="str">
            <v>MIRAMAR LANDFILL</v>
          </cell>
          <cell r="D561">
            <v>3.92</v>
          </cell>
          <cell r="E561">
            <v>3.82</v>
          </cell>
          <cell r="F561">
            <v>3.73</v>
          </cell>
          <cell r="G561">
            <v>3.07</v>
          </cell>
          <cell r="H561">
            <v>3.46</v>
          </cell>
          <cell r="I561">
            <v>3.78</v>
          </cell>
          <cell r="J561">
            <v>3.7</v>
          </cell>
          <cell r="K561">
            <v>3.7</v>
          </cell>
          <cell r="L561">
            <v>3.58</v>
          </cell>
          <cell r="M561">
            <v>3.56</v>
          </cell>
          <cell r="N561">
            <v>3.31</v>
          </cell>
          <cell r="O561">
            <v>3.64</v>
          </cell>
          <cell r="P561" t="str">
            <v>N</v>
          </cell>
          <cell r="Q561" t="str">
            <v>South</v>
          </cell>
          <cell r="R561" t="str">
            <v>FC</v>
          </cell>
          <cell r="T561">
            <v>3.78</v>
          </cell>
        </row>
        <row r="562">
          <cell r="A562" t="str">
            <v>MSOLAR_2_SOLAR1</v>
          </cell>
          <cell r="B562" t="str">
            <v>CAISO System</v>
          </cell>
          <cell r="C562" t="str">
            <v>Mesquite Solar 1</v>
          </cell>
          <cell r="D562">
            <v>0.25</v>
          </cell>
          <cell r="E562">
            <v>1.66</v>
          </cell>
          <cell r="F562">
            <v>8.73</v>
          </cell>
          <cell r="G562">
            <v>121.3</v>
          </cell>
          <cell r="H562">
            <v>116.93</v>
          </cell>
          <cell r="I562">
            <v>112</v>
          </cell>
          <cell r="J562">
            <v>104.65</v>
          </cell>
          <cell r="K562">
            <v>108.71</v>
          </cell>
          <cell r="L562">
            <v>96.33</v>
          </cell>
          <cell r="M562">
            <v>75.27</v>
          </cell>
          <cell r="N562">
            <v>0.13</v>
          </cell>
          <cell r="O562">
            <v>0.08</v>
          </cell>
          <cell r="P562" t="str">
            <v>N</v>
          </cell>
          <cell r="Q562" t="str">
            <v>South</v>
          </cell>
          <cell r="R562" t="str">
            <v>ID</v>
          </cell>
          <cell r="S562" t="str">
            <v>Waiting for: Desert Area upgrades</v>
          </cell>
          <cell r="T562">
            <v>112</v>
          </cell>
        </row>
        <row r="563">
          <cell r="A563" t="str">
            <v>MSSION_2_QF</v>
          </cell>
          <cell r="B563" t="str">
            <v>San Diego-IV</v>
          </cell>
          <cell r="C563" t="str">
            <v>SMALL QF AGGREGATION - SAN DIEGO</v>
          </cell>
          <cell r="D563">
            <v>0.38</v>
          </cell>
          <cell r="E563">
            <v>0.2</v>
          </cell>
          <cell r="F563">
            <v>0.31</v>
          </cell>
          <cell r="G563">
            <v>0.48</v>
          </cell>
          <cell r="H563">
            <v>0.54</v>
          </cell>
          <cell r="I563">
            <v>0.7</v>
          </cell>
          <cell r="J563">
            <v>0.71</v>
          </cell>
          <cell r="K563">
            <v>0.65</v>
          </cell>
          <cell r="L563">
            <v>0.61</v>
          </cell>
          <cell r="M563">
            <v>0.6</v>
          </cell>
          <cell r="N563">
            <v>0.34</v>
          </cell>
          <cell r="O563">
            <v>0.22</v>
          </cell>
          <cell r="P563" t="str">
            <v>N</v>
          </cell>
          <cell r="Q563" t="str">
            <v>South</v>
          </cell>
          <cell r="R563" t="str">
            <v>FC</v>
          </cell>
          <cell r="T563">
            <v>0.71</v>
          </cell>
        </row>
        <row r="564">
          <cell r="A564" t="str">
            <v>MSTANG_2_SOLAR</v>
          </cell>
          <cell r="B564" t="str">
            <v>Fresno</v>
          </cell>
          <cell r="C564" t="str">
            <v>Mustang</v>
          </cell>
          <cell r="D564">
            <v>0.08</v>
          </cell>
          <cell r="E564">
            <v>0.44</v>
          </cell>
          <cell r="F564">
            <v>2.0499999999999998</v>
          </cell>
          <cell r="G564">
            <v>23.95</v>
          </cell>
          <cell r="H564">
            <v>22.67</v>
          </cell>
          <cell r="I564">
            <v>23.8</v>
          </cell>
          <cell r="J564">
            <v>22.6</v>
          </cell>
          <cell r="K564">
            <v>24.1</v>
          </cell>
          <cell r="L564">
            <v>22.5</v>
          </cell>
          <cell r="M564">
            <v>17.25</v>
          </cell>
          <cell r="N564">
            <v>0.05</v>
          </cell>
          <cell r="O564">
            <v>0.03</v>
          </cell>
          <cell r="P564" t="str">
            <v>N</v>
          </cell>
          <cell r="Q564" t="str">
            <v>North</v>
          </cell>
          <cell r="R564" t="str">
            <v>ID</v>
          </cell>
          <cell r="S564" t="str">
            <v>C3&amp;4: Waiting for Gates No. 2 500/230 kV Transformer and possibly other</v>
          </cell>
          <cell r="T564">
            <v>24.1</v>
          </cell>
        </row>
        <row r="565">
          <cell r="A565" t="str">
            <v>MSTANG_2_SOLAR3</v>
          </cell>
          <cell r="B565" t="str">
            <v>Fresno</v>
          </cell>
          <cell r="C565" t="str">
            <v>Mustang 3</v>
          </cell>
          <cell r="D565">
            <v>0.1</v>
          </cell>
          <cell r="E565">
            <v>0.59</v>
          </cell>
          <cell r="F565">
            <v>2.73</v>
          </cell>
          <cell r="G565">
            <v>31.93</v>
          </cell>
          <cell r="H565">
            <v>30.22</v>
          </cell>
          <cell r="I565">
            <v>31.74</v>
          </cell>
          <cell r="J565">
            <v>30.14</v>
          </cell>
          <cell r="K565">
            <v>32.14</v>
          </cell>
          <cell r="L565">
            <v>30</v>
          </cell>
          <cell r="M565">
            <v>23</v>
          </cell>
          <cell r="N565">
            <v>0.06</v>
          </cell>
          <cell r="O565">
            <v>0.04</v>
          </cell>
          <cell r="P565" t="str">
            <v>N</v>
          </cell>
          <cell r="Q565" t="str">
            <v>North</v>
          </cell>
          <cell r="R565" t="str">
            <v>ID</v>
          </cell>
          <cell r="S565" t="str">
            <v>C3&amp;4: Waiting for Gates No. 2 500/230 kV Transformer and possibly other</v>
          </cell>
          <cell r="T565">
            <v>32.14</v>
          </cell>
        </row>
        <row r="566">
          <cell r="A566" t="str">
            <v>MSTANG_2_SOLAR4</v>
          </cell>
          <cell r="B566" t="str">
            <v>Fresno</v>
          </cell>
          <cell r="C566" t="str">
            <v>Mustang 4</v>
          </cell>
          <cell r="D566">
            <v>0.08</v>
          </cell>
          <cell r="E566">
            <v>0.44</v>
          </cell>
          <cell r="F566">
            <v>2.0499999999999998</v>
          </cell>
          <cell r="G566">
            <v>23.95</v>
          </cell>
          <cell r="H566">
            <v>22.67</v>
          </cell>
          <cell r="I566">
            <v>23.8</v>
          </cell>
          <cell r="J566">
            <v>22.6</v>
          </cell>
          <cell r="K566">
            <v>24.1</v>
          </cell>
          <cell r="L566">
            <v>22.5</v>
          </cell>
          <cell r="M566">
            <v>17.25</v>
          </cell>
          <cell r="N566">
            <v>0.05</v>
          </cell>
          <cell r="O566">
            <v>0.03</v>
          </cell>
          <cell r="P566" t="str">
            <v>N</v>
          </cell>
          <cell r="Q566" t="str">
            <v>North</v>
          </cell>
          <cell r="R566" t="str">
            <v>ID</v>
          </cell>
          <cell r="S566" t="str">
            <v>C3&amp;4: Waiting for Gates No. 2 500/230 kV Transformer and possibly other</v>
          </cell>
          <cell r="T566">
            <v>24.1</v>
          </cell>
        </row>
        <row r="567">
          <cell r="A567" t="str">
            <v>MTNPOS_1_UNIT</v>
          </cell>
          <cell r="B567" t="str">
            <v>Kern</v>
          </cell>
          <cell r="C567" t="str">
            <v>MT.POSO COGENERATION CO.</v>
          </cell>
          <cell r="D567">
            <v>45.55</v>
          </cell>
          <cell r="E567">
            <v>34.229999999999997</v>
          </cell>
          <cell r="F567">
            <v>26.65</v>
          </cell>
          <cell r="G567">
            <v>32.71</v>
          </cell>
          <cell r="H567">
            <v>24.97</v>
          </cell>
          <cell r="I567">
            <v>28.45</v>
          </cell>
          <cell r="J567">
            <v>29.28</v>
          </cell>
          <cell r="K567">
            <v>31.12</v>
          </cell>
          <cell r="L567">
            <v>30.58</v>
          </cell>
          <cell r="M567">
            <v>18.739999999999998</v>
          </cell>
          <cell r="N567">
            <v>31.18</v>
          </cell>
          <cell r="O567">
            <v>26.96</v>
          </cell>
          <cell r="P567" t="str">
            <v>Y</v>
          </cell>
          <cell r="Q567" t="str">
            <v>North</v>
          </cell>
          <cell r="R567" t="str">
            <v>FC</v>
          </cell>
          <cell r="T567">
            <v>31.12</v>
          </cell>
        </row>
        <row r="568">
          <cell r="A568" t="str">
            <v>MTWIND_1_UNIT 1</v>
          </cell>
          <cell r="B568" t="str">
            <v>LA Basin</v>
          </cell>
          <cell r="C568" t="str">
            <v>Mountain View Power Project I</v>
          </cell>
          <cell r="D568">
            <v>0.64</v>
          </cell>
          <cell r="E568">
            <v>4.46</v>
          </cell>
          <cell r="F568">
            <v>7.27</v>
          </cell>
          <cell r="G568">
            <v>5.48</v>
          </cell>
          <cell r="H568">
            <v>16.920000000000002</v>
          </cell>
          <cell r="I568">
            <v>24.85</v>
          </cell>
          <cell r="J568">
            <v>7.81</v>
          </cell>
          <cell r="K568">
            <v>6.49</v>
          </cell>
          <cell r="L568">
            <v>3.89</v>
          </cell>
          <cell r="M568">
            <v>2.9</v>
          </cell>
          <cell r="N568">
            <v>1.53</v>
          </cell>
          <cell r="O568">
            <v>1.07</v>
          </cell>
          <cell r="P568" t="str">
            <v>N</v>
          </cell>
          <cell r="Q568" t="str">
            <v>South</v>
          </cell>
          <cell r="R568" t="str">
            <v>FC</v>
          </cell>
          <cell r="T568">
            <v>24.85</v>
          </cell>
        </row>
        <row r="569">
          <cell r="A569" t="str">
            <v>MTWIND_1_UNIT 2</v>
          </cell>
          <cell r="B569" t="str">
            <v>LA Basin</v>
          </cell>
          <cell r="C569" t="str">
            <v>Mountain View Power Project II</v>
          </cell>
          <cell r="D569">
            <v>0.28999999999999998</v>
          </cell>
          <cell r="E569">
            <v>2.15</v>
          </cell>
          <cell r="F569">
            <v>3.45</v>
          </cell>
          <cell r="G569">
            <v>2.61</v>
          </cell>
          <cell r="H569">
            <v>8.8000000000000007</v>
          </cell>
          <cell r="I569">
            <v>12.1</v>
          </cell>
          <cell r="J569">
            <v>3.54</v>
          </cell>
          <cell r="K569">
            <v>2.95</v>
          </cell>
          <cell r="L569">
            <v>1.69</v>
          </cell>
          <cell r="M569">
            <v>1.34</v>
          </cell>
          <cell r="N569">
            <v>0.76</v>
          </cell>
          <cell r="O569">
            <v>0.49</v>
          </cell>
          <cell r="P569" t="str">
            <v>N</v>
          </cell>
          <cell r="Q569" t="str">
            <v>South</v>
          </cell>
          <cell r="R569" t="str">
            <v>FC</v>
          </cell>
          <cell r="T569">
            <v>12.1</v>
          </cell>
        </row>
        <row r="570">
          <cell r="A570" t="str">
            <v>MTWIND_1_UNIT 3</v>
          </cell>
          <cell r="B570" t="str">
            <v>LA Basin</v>
          </cell>
          <cell r="C570" t="str">
            <v>Mountain View Power Project III</v>
          </cell>
          <cell r="D570">
            <v>0.3</v>
          </cell>
          <cell r="E570">
            <v>2.29</v>
          </cell>
          <cell r="F570">
            <v>3.81</v>
          </cell>
          <cell r="G570">
            <v>2.88</v>
          </cell>
          <cell r="H570">
            <v>8.89</v>
          </cell>
          <cell r="I570">
            <v>10.94</v>
          </cell>
          <cell r="J570">
            <v>3.26</v>
          </cell>
          <cell r="K570">
            <v>2.41</v>
          </cell>
          <cell r="L570">
            <v>1.6</v>
          </cell>
          <cell r="M570">
            <v>1.51</v>
          </cell>
          <cell r="N570">
            <v>0.82</v>
          </cell>
          <cell r="O570">
            <v>0.56999999999999995</v>
          </cell>
          <cell r="P570" t="str">
            <v>N</v>
          </cell>
          <cell r="Q570" t="str">
            <v>South</v>
          </cell>
          <cell r="R570" t="str">
            <v>FC</v>
          </cell>
          <cell r="T570">
            <v>10.94</v>
          </cell>
        </row>
        <row r="571">
          <cell r="A571" t="str">
            <v>NAROW1_2_UNIT</v>
          </cell>
          <cell r="B571" t="str">
            <v>Sierra</v>
          </cell>
          <cell r="C571" t="str">
            <v>NARROWS PH 1 UNIT</v>
          </cell>
          <cell r="D571">
            <v>12</v>
          </cell>
          <cell r="E571">
            <v>12</v>
          </cell>
          <cell r="F571">
            <v>12</v>
          </cell>
          <cell r="G571">
            <v>12</v>
          </cell>
          <cell r="H571">
            <v>12</v>
          </cell>
          <cell r="I571">
            <v>12</v>
          </cell>
          <cell r="J571">
            <v>12</v>
          </cell>
          <cell r="K571">
            <v>12</v>
          </cell>
          <cell r="L571">
            <v>12</v>
          </cell>
          <cell r="M571">
            <v>12</v>
          </cell>
          <cell r="N571">
            <v>12</v>
          </cell>
          <cell r="O571">
            <v>12</v>
          </cell>
          <cell r="P571" t="str">
            <v>Y</v>
          </cell>
          <cell r="Q571" t="str">
            <v>North</v>
          </cell>
          <cell r="R571" t="str">
            <v>FC</v>
          </cell>
          <cell r="T571">
            <v>12</v>
          </cell>
        </row>
        <row r="572">
          <cell r="A572" t="str">
            <v>NAROW2_2_UNIT</v>
          </cell>
          <cell r="B572" t="str">
            <v>Sierra</v>
          </cell>
          <cell r="C572" t="str">
            <v>Narrows Powerhouse Unit 2</v>
          </cell>
          <cell r="D572">
            <v>18.899999999999999</v>
          </cell>
          <cell r="E572">
            <v>16.440000000000001</v>
          </cell>
          <cell r="F572">
            <v>28.13</v>
          </cell>
          <cell r="G572">
            <v>38.979999999999997</v>
          </cell>
          <cell r="H572">
            <v>38.61</v>
          </cell>
          <cell r="I572">
            <v>39.729999999999997</v>
          </cell>
          <cell r="J572">
            <v>39.68</v>
          </cell>
          <cell r="K572">
            <v>28.51</v>
          </cell>
          <cell r="L572">
            <v>0.09</v>
          </cell>
          <cell r="M572">
            <v>2.64</v>
          </cell>
          <cell r="N572">
            <v>8.64</v>
          </cell>
          <cell r="O572">
            <v>29.71</v>
          </cell>
          <cell r="P572" t="str">
            <v>Y</v>
          </cell>
          <cell r="Q572" t="str">
            <v>North</v>
          </cell>
          <cell r="R572" t="str">
            <v>FC</v>
          </cell>
          <cell r="T572">
            <v>39.729999999999997</v>
          </cell>
        </row>
        <row r="573">
          <cell r="A573" t="str">
            <v>NAVYII_2_UNITS</v>
          </cell>
          <cell r="B573" t="str">
            <v>CAISO System</v>
          </cell>
          <cell r="C573" t="str">
            <v>COSO POWER DEVELOPER (NAVY II) AGGREGATE</v>
          </cell>
          <cell r="D573">
            <v>58.05</v>
          </cell>
          <cell r="E573">
            <v>56.23</v>
          </cell>
          <cell r="F573">
            <v>49.22</v>
          </cell>
          <cell r="G573">
            <v>54.98</v>
          </cell>
          <cell r="H573">
            <v>52.82</v>
          </cell>
          <cell r="I573">
            <v>40.92</v>
          </cell>
          <cell r="J573">
            <v>37.54</v>
          </cell>
          <cell r="K573">
            <v>39.299999999999997</v>
          </cell>
          <cell r="L573">
            <v>39.61</v>
          </cell>
          <cell r="M573">
            <v>54.47</v>
          </cell>
          <cell r="N573">
            <v>54.32</v>
          </cell>
          <cell r="O573">
            <v>53.29</v>
          </cell>
          <cell r="P573" t="str">
            <v>N</v>
          </cell>
          <cell r="Q573" t="str">
            <v>South</v>
          </cell>
          <cell r="R573" t="str">
            <v>FC</v>
          </cell>
          <cell r="T573">
            <v>40.92</v>
          </cell>
        </row>
        <row r="574">
          <cell r="A574" t="str">
            <v>NCPA_7_GP1UN1</v>
          </cell>
          <cell r="B574" t="str">
            <v>NCNB</v>
          </cell>
          <cell r="C574" t="str">
            <v>NCPA GEO PLANT 1 UNIT 1</v>
          </cell>
          <cell r="D574">
            <v>31</v>
          </cell>
          <cell r="E574">
            <v>31</v>
          </cell>
          <cell r="F574">
            <v>31</v>
          </cell>
          <cell r="G574">
            <v>31</v>
          </cell>
          <cell r="H574">
            <v>31</v>
          </cell>
          <cell r="I574">
            <v>31</v>
          </cell>
          <cell r="J574">
            <v>31</v>
          </cell>
          <cell r="K574">
            <v>31</v>
          </cell>
          <cell r="L574">
            <v>31</v>
          </cell>
          <cell r="M574">
            <v>31</v>
          </cell>
          <cell r="N574">
            <v>31</v>
          </cell>
          <cell r="O574">
            <v>31</v>
          </cell>
          <cell r="P574" t="str">
            <v>Y</v>
          </cell>
          <cell r="Q574" t="str">
            <v>North</v>
          </cell>
          <cell r="R574" t="str">
            <v>FC</v>
          </cell>
          <cell r="T574">
            <v>31</v>
          </cell>
        </row>
        <row r="575">
          <cell r="A575" t="str">
            <v>NCPA_7_GP1UN2</v>
          </cell>
          <cell r="B575" t="str">
            <v>NCNB</v>
          </cell>
          <cell r="C575" t="str">
            <v>NCPA GEO PLANT 1 UNIT 2</v>
          </cell>
          <cell r="D575">
            <v>28</v>
          </cell>
          <cell r="E575">
            <v>28</v>
          </cell>
          <cell r="F575">
            <v>28</v>
          </cell>
          <cell r="G575">
            <v>28</v>
          </cell>
          <cell r="H575">
            <v>28</v>
          </cell>
          <cell r="I575">
            <v>28</v>
          </cell>
          <cell r="J575">
            <v>28</v>
          </cell>
          <cell r="K575">
            <v>28</v>
          </cell>
          <cell r="L575">
            <v>28</v>
          </cell>
          <cell r="M575">
            <v>28</v>
          </cell>
          <cell r="N575">
            <v>28</v>
          </cell>
          <cell r="O575">
            <v>28</v>
          </cell>
          <cell r="P575" t="str">
            <v>Y</v>
          </cell>
          <cell r="Q575" t="str">
            <v>North</v>
          </cell>
          <cell r="R575" t="str">
            <v>FC</v>
          </cell>
          <cell r="T575">
            <v>28</v>
          </cell>
        </row>
        <row r="576">
          <cell r="A576" t="str">
            <v>NCPA_7_GP2UN3</v>
          </cell>
          <cell r="B576" t="str">
            <v>NCNB</v>
          </cell>
          <cell r="C576" t="str">
            <v>NCPA GEO PLANT 2 UNIT 3</v>
          </cell>
          <cell r="D576">
            <v>0</v>
          </cell>
          <cell r="E576">
            <v>0</v>
          </cell>
          <cell r="F576">
            <v>0</v>
          </cell>
          <cell r="G576">
            <v>0</v>
          </cell>
          <cell r="H576">
            <v>0</v>
          </cell>
          <cell r="I576">
            <v>0</v>
          </cell>
          <cell r="J576">
            <v>0</v>
          </cell>
          <cell r="K576">
            <v>0</v>
          </cell>
          <cell r="L576">
            <v>0</v>
          </cell>
          <cell r="M576">
            <v>0</v>
          </cell>
          <cell r="N576">
            <v>0</v>
          </cell>
          <cell r="O576">
            <v>0</v>
          </cell>
          <cell r="P576" t="str">
            <v>Y</v>
          </cell>
          <cell r="Q576" t="str">
            <v>North</v>
          </cell>
          <cell r="R576" t="str">
            <v>FC</v>
          </cell>
          <cell r="T576">
            <v>0</v>
          </cell>
        </row>
        <row r="577">
          <cell r="A577" t="str">
            <v>NCPA_7_GP2UN4</v>
          </cell>
          <cell r="B577" t="str">
            <v>NCNB</v>
          </cell>
          <cell r="C577" t="str">
            <v>NCPA GEO PLANT 2 UNIT 4</v>
          </cell>
          <cell r="D577">
            <v>52.73</v>
          </cell>
          <cell r="E577">
            <v>52.73</v>
          </cell>
          <cell r="F577">
            <v>52.73</v>
          </cell>
          <cell r="G577">
            <v>52.73</v>
          </cell>
          <cell r="H577">
            <v>52.73</v>
          </cell>
          <cell r="I577">
            <v>52.73</v>
          </cell>
          <cell r="J577">
            <v>52.73</v>
          </cell>
          <cell r="K577">
            <v>52.73</v>
          </cell>
          <cell r="L577">
            <v>52.73</v>
          </cell>
          <cell r="M577">
            <v>52.73</v>
          </cell>
          <cell r="N577">
            <v>52.73</v>
          </cell>
          <cell r="O577">
            <v>52.73</v>
          </cell>
          <cell r="P577" t="str">
            <v>Y</v>
          </cell>
          <cell r="Q577" t="str">
            <v>North</v>
          </cell>
          <cell r="R577" t="str">
            <v>FC</v>
          </cell>
          <cell r="T577">
            <v>52.73</v>
          </cell>
        </row>
        <row r="578">
          <cell r="A578" t="str">
            <v>NEENCH_6_SOLAR</v>
          </cell>
          <cell r="B578" t="str">
            <v>Big Creek-Ventura</v>
          </cell>
          <cell r="C578" t="str">
            <v>Alpine Solar</v>
          </cell>
          <cell r="D578">
            <v>0.18</v>
          </cell>
          <cell r="E578">
            <v>0.98</v>
          </cell>
          <cell r="F578">
            <v>4.99</v>
          </cell>
          <cell r="G578">
            <v>56.67</v>
          </cell>
          <cell r="H578">
            <v>50.45</v>
          </cell>
          <cell r="I578">
            <v>49.09</v>
          </cell>
          <cell r="J578">
            <v>44.29</v>
          </cell>
          <cell r="K578">
            <v>51.71</v>
          </cell>
          <cell r="L578">
            <v>48.89</v>
          </cell>
          <cell r="M578">
            <v>37.57</v>
          </cell>
          <cell r="N578">
            <v>0.1</v>
          </cell>
          <cell r="O578">
            <v>0.08</v>
          </cell>
          <cell r="P578" t="str">
            <v>N</v>
          </cell>
          <cell r="Q578" t="str">
            <v>South</v>
          </cell>
          <cell r="R578" t="str">
            <v>FC</v>
          </cell>
          <cell r="T578">
            <v>51.71</v>
          </cell>
        </row>
        <row r="579">
          <cell r="A579" t="str">
            <v>NEWARK_1_QF</v>
          </cell>
          <cell r="B579" t="str">
            <v>Bay Area</v>
          </cell>
          <cell r="C579" t="str">
            <v>NEWARK 1 QF</v>
          </cell>
          <cell r="D579">
            <v>0.06</v>
          </cell>
          <cell r="E579">
            <v>0.06</v>
          </cell>
          <cell r="F579">
            <v>0.05</v>
          </cell>
          <cell r="G579">
            <v>0.04</v>
          </cell>
          <cell r="H579">
            <v>0.03</v>
          </cell>
          <cell r="I579">
            <v>0.03</v>
          </cell>
          <cell r="J579">
            <v>0.02</v>
          </cell>
          <cell r="K579">
            <v>0.02</v>
          </cell>
          <cell r="L579">
            <v>0.03</v>
          </cell>
          <cell r="M579">
            <v>0.04</v>
          </cell>
          <cell r="N579">
            <v>0.04</v>
          </cell>
          <cell r="O579">
            <v>0.04</v>
          </cell>
          <cell r="P579" t="str">
            <v>N</v>
          </cell>
          <cell r="Q579" t="str">
            <v>North</v>
          </cell>
          <cell r="R579" t="str">
            <v>FC</v>
          </cell>
          <cell r="T579">
            <v>0.03</v>
          </cell>
        </row>
        <row r="580">
          <cell r="A580" t="str">
            <v>NHOGAN_6_UNITS</v>
          </cell>
          <cell r="B580" t="str">
            <v>CAISO System</v>
          </cell>
          <cell r="C580" t="str">
            <v>NEW HOGAN PH AGGREGATE</v>
          </cell>
          <cell r="D580">
            <v>0.01</v>
          </cell>
          <cell r="E580">
            <v>0.03</v>
          </cell>
          <cell r="F580">
            <v>0.2</v>
          </cell>
          <cell r="G580">
            <v>0.46</v>
          </cell>
          <cell r="H580">
            <v>0.75</v>
          </cell>
          <cell r="I580">
            <v>0.48</v>
          </cell>
          <cell r="J580">
            <v>0.35</v>
          </cell>
          <cell r="K580">
            <v>0.26</v>
          </cell>
          <cell r="L580">
            <v>7.0000000000000007E-2</v>
          </cell>
          <cell r="M580">
            <v>7.0000000000000007E-2</v>
          </cell>
          <cell r="N580">
            <v>0.03</v>
          </cell>
          <cell r="O580">
            <v>0</v>
          </cell>
          <cell r="P580" t="str">
            <v>N</v>
          </cell>
          <cell r="Q580" t="str">
            <v>North</v>
          </cell>
          <cell r="R580" t="str">
            <v>FC</v>
          </cell>
          <cell r="T580">
            <v>0.48</v>
          </cell>
        </row>
        <row r="581">
          <cell r="A581" t="str">
            <v>NIMTG_6_NIQF</v>
          </cell>
          <cell r="B581" t="str">
            <v>San Diego-IV</v>
          </cell>
          <cell r="C581" t="str">
            <v>NORTH ISLAND QF</v>
          </cell>
          <cell r="D581">
            <v>34.340000000000003</v>
          </cell>
          <cell r="E581">
            <v>34.4</v>
          </cell>
          <cell r="F581">
            <v>23.75</v>
          </cell>
          <cell r="G581">
            <v>32.31</v>
          </cell>
          <cell r="H581">
            <v>35.270000000000003</v>
          </cell>
          <cell r="I581">
            <v>34.729999999999997</v>
          </cell>
          <cell r="J581">
            <v>34.85</v>
          </cell>
          <cell r="K581">
            <v>34.979999999999997</v>
          </cell>
          <cell r="L581">
            <v>35.090000000000003</v>
          </cell>
          <cell r="M581">
            <v>33.200000000000003</v>
          </cell>
          <cell r="N581">
            <v>32.159999999999997</v>
          </cell>
          <cell r="O581">
            <v>36.770000000000003</v>
          </cell>
          <cell r="P581" t="str">
            <v>N</v>
          </cell>
          <cell r="Q581" t="str">
            <v>South</v>
          </cell>
          <cell r="R581" t="str">
            <v>FC</v>
          </cell>
          <cell r="T581">
            <v>35.090000000000003</v>
          </cell>
        </row>
        <row r="582">
          <cell r="A582" t="str">
            <v>NWCSTL_7_UNIT 1</v>
          </cell>
          <cell r="B582" t="str">
            <v>Sierra</v>
          </cell>
          <cell r="C582" t="str">
            <v>NEWCASTLE HYDRO</v>
          </cell>
          <cell r="D582">
            <v>12</v>
          </cell>
          <cell r="E582">
            <v>12</v>
          </cell>
          <cell r="F582">
            <v>12</v>
          </cell>
          <cell r="G582">
            <v>12</v>
          </cell>
          <cell r="H582">
            <v>12</v>
          </cell>
          <cell r="I582">
            <v>12</v>
          </cell>
          <cell r="J582">
            <v>12</v>
          </cell>
          <cell r="K582">
            <v>12</v>
          </cell>
          <cell r="L582">
            <v>12</v>
          </cell>
          <cell r="M582">
            <v>12</v>
          </cell>
          <cell r="N582">
            <v>12</v>
          </cell>
          <cell r="O582">
            <v>12</v>
          </cell>
          <cell r="P582" t="str">
            <v>Y</v>
          </cell>
          <cell r="Q582" t="str">
            <v>North</v>
          </cell>
          <cell r="R582" t="str">
            <v>FC</v>
          </cell>
          <cell r="T582">
            <v>12</v>
          </cell>
        </row>
        <row r="583">
          <cell r="A583" t="str">
            <v>NZWIND_2_WDSTR5</v>
          </cell>
          <cell r="B583" t="str">
            <v>CAISO System</v>
          </cell>
          <cell r="C583" t="str">
            <v>Windstream 6111</v>
          </cell>
          <cell r="D583">
            <v>0.15</v>
          </cell>
          <cell r="E583">
            <v>0.69</v>
          </cell>
          <cell r="F583">
            <v>1.04</v>
          </cell>
          <cell r="G583">
            <v>1.25</v>
          </cell>
          <cell r="H583">
            <v>2.0699999999999998</v>
          </cell>
          <cell r="I583">
            <v>1.68</v>
          </cell>
          <cell r="J583">
            <v>1.19</v>
          </cell>
          <cell r="K583">
            <v>1.1100000000000001</v>
          </cell>
          <cell r="L583">
            <v>0.72</v>
          </cell>
          <cell r="M583">
            <v>0.41</v>
          </cell>
          <cell r="N583">
            <v>0.25</v>
          </cell>
          <cell r="O583">
            <v>0.28999999999999998</v>
          </cell>
          <cell r="P583" t="str">
            <v>N</v>
          </cell>
          <cell r="Q583" t="str">
            <v>South</v>
          </cell>
          <cell r="R583" t="str">
            <v>FC</v>
          </cell>
          <cell r="T583">
            <v>1.68</v>
          </cell>
        </row>
        <row r="584">
          <cell r="A584" t="str">
            <v>NZWIND_6_CALWND</v>
          </cell>
          <cell r="B584" t="str">
            <v>CAISO System</v>
          </cell>
          <cell r="C584" t="str">
            <v>Wind Resource I</v>
          </cell>
          <cell r="D584">
            <v>0.14000000000000001</v>
          </cell>
          <cell r="E584">
            <v>0.67</v>
          </cell>
          <cell r="F584">
            <v>0.83</v>
          </cell>
          <cell r="G584">
            <v>0.95</v>
          </cell>
          <cell r="H584">
            <v>1.95</v>
          </cell>
          <cell r="I584">
            <v>2</v>
          </cell>
          <cell r="J584">
            <v>0.87</v>
          </cell>
          <cell r="K584">
            <v>1.01</v>
          </cell>
          <cell r="L584">
            <v>0.82</v>
          </cell>
          <cell r="M584">
            <v>0.5</v>
          </cell>
          <cell r="N584">
            <v>0.18</v>
          </cell>
          <cell r="O584">
            <v>0.38</v>
          </cell>
          <cell r="P584" t="str">
            <v>N</v>
          </cell>
          <cell r="Q584" t="str">
            <v>South</v>
          </cell>
          <cell r="R584" t="str">
            <v>FC</v>
          </cell>
          <cell r="T584">
            <v>2</v>
          </cell>
        </row>
        <row r="585">
          <cell r="A585" t="str">
            <v>NZWIND_6_WDSTR</v>
          </cell>
          <cell r="B585" t="str">
            <v>CAISO System</v>
          </cell>
          <cell r="C585" t="str">
            <v>Windstream 6039</v>
          </cell>
          <cell r="D585">
            <v>0.12</v>
          </cell>
          <cell r="E585">
            <v>0.55000000000000004</v>
          </cell>
          <cell r="F585">
            <v>0.79</v>
          </cell>
          <cell r="G585">
            <v>0.98</v>
          </cell>
          <cell r="H585">
            <v>1.25</v>
          </cell>
          <cell r="I585">
            <v>1.1200000000000001</v>
          </cell>
          <cell r="J585">
            <v>0.71</v>
          </cell>
          <cell r="K585">
            <v>0.72</v>
          </cell>
          <cell r="L585">
            <v>0.47</v>
          </cell>
          <cell r="M585">
            <v>0.28000000000000003</v>
          </cell>
          <cell r="N585">
            <v>0.22</v>
          </cell>
          <cell r="O585">
            <v>0.37</v>
          </cell>
          <cell r="P585" t="str">
            <v>N</v>
          </cell>
          <cell r="Q585" t="str">
            <v>South</v>
          </cell>
          <cell r="R585" t="str">
            <v>FC</v>
          </cell>
          <cell r="T585">
            <v>1.1200000000000001</v>
          </cell>
        </row>
        <row r="586">
          <cell r="A586" t="str">
            <v>NZWIND_6_WDSTR2</v>
          </cell>
          <cell r="B586" t="str">
            <v>CAISO System</v>
          </cell>
          <cell r="C586" t="str">
            <v>Windstream 6040</v>
          </cell>
          <cell r="D586">
            <v>0.13</v>
          </cell>
          <cell r="E586">
            <v>0.61</v>
          </cell>
          <cell r="F586">
            <v>0.84</v>
          </cell>
          <cell r="G586">
            <v>1.02</v>
          </cell>
          <cell r="H586">
            <v>1.76</v>
          </cell>
          <cell r="I586">
            <v>1.41</v>
          </cell>
          <cell r="J586">
            <v>0.96</v>
          </cell>
          <cell r="K586">
            <v>0.97</v>
          </cell>
          <cell r="L586">
            <v>0.6</v>
          </cell>
          <cell r="M586">
            <v>0.28000000000000003</v>
          </cell>
          <cell r="N586">
            <v>0.21</v>
          </cell>
          <cell r="O586">
            <v>0.32</v>
          </cell>
          <cell r="P586" t="str">
            <v>N</v>
          </cell>
          <cell r="Q586" t="str">
            <v>South</v>
          </cell>
          <cell r="R586" t="str">
            <v>FC</v>
          </cell>
          <cell r="T586">
            <v>1.41</v>
          </cell>
        </row>
        <row r="587">
          <cell r="A587" t="str">
            <v>NZWIND_6_WDSTR3</v>
          </cell>
          <cell r="B587" t="str">
            <v>CAISO System</v>
          </cell>
          <cell r="C587" t="str">
            <v>Windstream 6041</v>
          </cell>
          <cell r="D587">
            <v>0.11</v>
          </cell>
          <cell r="E587">
            <v>0.5</v>
          </cell>
          <cell r="F587">
            <v>0.73</v>
          </cell>
          <cell r="G587">
            <v>0.93</v>
          </cell>
          <cell r="H587">
            <v>1.57</v>
          </cell>
          <cell r="I587">
            <v>1.21</v>
          </cell>
          <cell r="J587">
            <v>0.81</v>
          </cell>
          <cell r="K587">
            <v>0.82</v>
          </cell>
          <cell r="L587">
            <v>0.51</v>
          </cell>
          <cell r="M587">
            <v>0.31</v>
          </cell>
          <cell r="N587">
            <v>0.21</v>
          </cell>
          <cell r="O587">
            <v>0.3</v>
          </cell>
          <cell r="P587" t="str">
            <v>N</v>
          </cell>
          <cell r="Q587" t="str">
            <v>South</v>
          </cell>
          <cell r="R587" t="str">
            <v>FC</v>
          </cell>
          <cell r="T587">
            <v>1.21</v>
          </cell>
        </row>
        <row r="588">
          <cell r="A588" t="str">
            <v>NZWIND_6_WDSTR4</v>
          </cell>
          <cell r="B588" t="str">
            <v>CAISO System</v>
          </cell>
          <cell r="D588">
            <v>0.16</v>
          </cell>
          <cell r="E588">
            <v>0.74</v>
          </cell>
          <cell r="F588">
            <v>1.1100000000000001</v>
          </cell>
          <cell r="G588">
            <v>1.35</v>
          </cell>
          <cell r="H588">
            <v>2.23</v>
          </cell>
          <cell r="I588">
            <v>1.8</v>
          </cell>
          <cell r="J588">
            <v>1.28</v>
          </cell>
          <cell r="K588">
            <v>1.19</v>
          </cell>
          <cell r="L588">
            <v>0.77</v>
          </cell>
          <cell r="M588">
            <v>0.44</v>
          </cell>
          <cell r="N588">
            <v>0.27</v>
          </cell>
          <cell r="O588">
            <v>0.43</v>
          </cell>
          <cell r="P588" t="str">
            <v>N</v>
          </cell>
          <cell r="Q588" t="str">
            <v>South</v>
          </cell>
          <cell r="R588" t="str">
            <v>FC</v>
          </cell>
          <cell r="T588">
            <v>1.8</v>
          </cell>
        </row>
        <row r="589">
          <cell r="A589" t="str">
            <v>OAK C_1_EBMUD</v>
          </cell>
          <cell r="B589" t="str">
            <v>Bay Area</v>
          </cell>
          <cell r="C589" t="str">
            <v>MWWTP PGS 1 - ENGINES</v>
          </cell>
          <cell r="D589">
            <v>1.69</v>
          </cell>
          <cell r="E589">
            <v>1.73</v>
          </cell>
          <cell r="F589">
            <v>1.95</v>
          </cell>
          <cell r="G589">
            <v>1.76</v>
          </cell>
          <cell r="H589">
            <v>1.89</v>
          </cell>
          <cell r="I589">
            <v>1.59</v>
          </cell>
          <cell r="J589">
            <v>1.55</v>
          </cell>
          <cell r="K589">
            <v>1.51</v>
          </cell>
          <cell r="L589">
            <v>1.9</v>
          </cell>
          <cell r="M589">
            <v>2.3199999999999998</v>
          </cell>
          <cell r="N589">
            <v>1.64</v>
          </cell>
          <cell r="O589">
            <v>1.47</v>
          </cell>
          <cell r="P589" t="str">
            <v>N</v>
          </cell>
          <cell r="Q589" t="str">
            <v>North</v>
          </cell>
          <cell r="R589" t="str">
            <v>FC</v>
          </cell>
          <cell r="T589">
            <v>1.9</v>
          </cell>
        </row>
        <row r="590">
          <cell r="A590" t="str">
            <v>OAK C_7_UNIT 1</v>
          </cell>
          <cell r="B590" t="str">
            <v>Bay Area</v>
          </cell>
          <cell r="C590" t="str">
            <v>OAKLAND STATION C GT UNIT 1</v>
          </cell>
          <cell r="D590">
            <v>55</v>
          </cell>
          <cell r="E590">
            <v>55</v>
          </cell>
          <cell r="F590">
            <v>55</v>
          </cell>
          <cell r="G590">
            <v>55</v>
          </cell>
          <cell r="H590">
            <v>55</v>
          </cell>
          <cell r="I590">
            <v>55</v>
          </cell>
          <cell r="J590">
            <v>55</v>
          </cell>
          <cell r="K590">
            <v>55</v>
          </cell>
          <cell r="L590">
            <v>55</v>
          </cell>
          <cell r="M590">
            <v>55</v>
          </cell>
          <cell r="N590">
            <v>55</v>
          </cell>
          <cell r="O590">
            <v>55</v>
          </cell>
          <cell r="P590" t="str">
            <v>Y</v>
          </cell>
          <cell r="Q590" t="str">
            <v>North</v>
          </cell>
          <cell r="R590" t="str">
            <v>FC</v>
          </cell>
          <cell r="T590">
            <v>55</v>
          </cell>
        </row>
        <row r="591">
          <cell r="A591" t="str">
            <v>OAK C_7_UNIT 2</v>
          </cell>
          <cell r="B591" t="str">
            <v>Bay Area</v>
          </cell>
          <cell r="C591" t="str">
            <v>OAKLAND STATION C GT UNIT 2</v>
          </cell>
          <cell r="D591">
            <v>55</v>
          </cell>
          <cell r="E591">
            <v>55</v>
          </cell>
          <cell r="F591">
            <v>55</v>
          </cell>
          <cell r="G591">
            <v>55</v>
          </cell>
          <cell r="H591">
            <v>55</v>
          </cell>
          <cell r="I591">
            <v>55</v>
          </cell>
          <cell r="J591">
            <v>55</v>
          </cell>
          <cell r="K591">
            <v>55</v>
          </cell>
          <cell r="L591">
            <v>55</v>
          </cell>
          <cell r="M591">
            <v>55</v>
          </cell>
          <cell r="N591">
            <v>55</v>
          </cell>
          <cell r="O591">
            <v>55</v>
          </cell>
          <cell r="P591" t="str">
            <v>Y</v>
          </cell>
          <cell r="Q591" t="str">
            <v>North</v>
          </cell>
          <cell r="R591" t="str">
            <v>FC</v>
          </cell>
          <cell r="T591">
            <v>55</v>
          </cell>
        </row>
        <row r="592">
          <cell r="A592" t="str">
            <v>OAK C_7_UNIT 3</v>
          </cell>
          <cell r="B592" t="str">
            <v>Bay Area</v>
          </cell>
          <cell r="C592" t="str">
            <v>OAKLAND STATION C GT UNIT 3</v>
          </cell>
          <cell r="D592">
            <v>55</v>
          </cell>
          <cell r="E592">
            <v>55</v>
          </cell>
          <cell r="F592">
            <v>55</v>
          </cell>
          <cell r="G592">
            <v>55</v>
          </cell>
          <cell r="H592">
            <v>55</v>
          </cell>
          <cell r="I592">
            <v>55</v>
          </cell>
          <cell r="J592">
            <v>55</v>
          </cell>
          <cell r="K592">
            <v>55</v>
          </cell>
          <cell r="L592">
            <v>55</v>
          </cell>
          <cell r="M592">
            <v>55</v>
          </cell>
          <cell r="N592">
            <v>55</v>
          </cell>
          <cell r="O592">
            <v>55</v>
          </cell>
          <cell r="P592" t="str">
            <v>Y</v>
          </cell>
          <cell r="Q592" t="str">
            <v>North</v>
          </cell>
          <cell r="R592" t="str">
            <v>FC</v>
          </cell>
          <cell r="T592">
            <v>55</v>
          </cell>
        </row>
        <row r="593">
          <cell r="A593" t="str">
            <v>OAKWD_6_ZEPHWD</v>
          </cell>
          <cell r="B593" t="str">
            <v>CAISO System</v>
          </cell>
          <cell r="C593" t="str">
            <v>Zephyr Park</v>
          </cell>
          <cell r="D593">
            <v>0.06</v>
          </cell>
          <cell r="E593">
            <v>0.35</v>
          </cell>
          <cell r="F593">
            <v>0.4</v>
          </cell>
          <cell r="G593">
            <v>0.53</v>
          </cell>
          <cell r="H593">
            <v>0.73</v>
          </cell>
          <cell r="I593">
            <v>0.74</v>
          </cell>
          <cell r="J593">
            <v>0.45</v>
          </cell>
          <cell r="K593">
            <v>0.53</v>
          </cell>
          <cell r="L593">
            <v>0.32</v>
          </cell>
          <cell r="M593">
            <v>0.17</v>
          </cell>
          <cell r="N593">
            <v>0.1</v>
          </cell>
          <cell r="O593">
            <v>0.13</v>
          </cell>
          <cell r="P593" t="str">
            <v>N</v>
          </cell>
          <cell r="Q593" t="str">
            <v>South</v>
          </cell>
          <cell r="R593" t="str">
            <v>FC</v>
          </cell>
          <cell r="T593">
            <v>0.74</v>
          </cell>
        </row>
        <row r="594">
          <cell r="A594" t="str">
            <v>OASIS_6_CREST</v>
          </cell>
          <cell r="B594" t="str">
            <v>Big Creek-Ventura</v>
          </cell>
          <cell r="D594" t="str">
            <v>-</v>
          </cell>
          <cell r="E594" t="str">
            <v>-</v>
          </cell>
          <cell r="F594" t="str">
            <v>-</v>
          </cell>
          <cell r="G594" t="str">
            <v>-</v>
          </cell>
          <cell r="H594" t="str">
            <v>-</v>
          </cell>
          <cell r="I594" t="str">
            <v>-</v>
          </cell>
          <cell r="J594" t="str">
            <v>-</v>
          </cell>
          <cell r="K594" t="str">
            <v>-</v>
          </cell>
          <cell r="L594" t="str">
            <v>-</v>
          </cell>
          <cell r="M594" t="str">
            <v>-</v>
          </cell>
          <cell r="N594" t="str">
            <v>-</v>
          </cell>
          <cell r="O594" t="str">
            <v>-</v>
          </cell>
          <cell r="P594" t="str">
            <v>N</v>
          </cell>
          <cell r="Q594" t="str">
            <v>South</v>
          </cell>
          <cell r="R594" t="str">
            <v>EO</v>
          </cell>
          <cell r="T594">
            <v>0</v>
          </cell>
        </row>
        <row r="595">
          <cell r="A595" t="str">
            <v>OASIS_6_SOLAR1</v>
          </cell>
          <cell r="B595" t="str">
            <v>Big Creek-Ventura</v>
          </cell>
          <cell r="C595" t="str">
            <v>Morgan Lancaster I Generating Facility</v>
          </cell>
          <cell r="D595" t="str">
            <v>-</v>
          </cell>
          <cell r="E595" t="str">
            <v>-</v>
          </cell>
          <cell r="F595" t="str">
            <v>-</v>
          </cell>
          <cell r="G595" t="str">
            <v>-</v>
          </cell>
          <cell r="H595" t="str">
            <v>-</v>
          </cell>
          <cell r="I595" t="str">
            <v>-</v>
          </cell>
          <cell r="J595" t="str">
            <v>-</v>
          </cell>
          <cell r="K595" t="str">
            <v>-</v>
          </cell>
          <cell r="L595" t="str">
            <v>-</v>
          </cell>
          <cell r="M595" t="str">
            <v>-</v>
          </cell>
          <cell r="N595" t="str">
            <v>-</v>
          </cell>
          <cell r="O595" t="str">
            <v>-</v>
          </cell>
          <cell r="P595" t="str">
            <v>N</v>
          </cell>
          <cell r="Q595" t="str">
            <v>South</v>
          </cell>
          <cell r="R595" t="str">
            <v>EO</v>
          </cell>
          <cell r="T595">
            <v>0</v>
          </cell>
        </row>
        <row r="596">
          <cell r="A596" t="str">
            <v>OASIS_6_SOLAR2</v>
          </cell>
          <cell r="B596" t="str">
            <v>Big Creek-Ventura</v>
          </cell>
          <cell r="C596" t="str">
            <v>Oasis Solar</v>
          </cell>
          <cell r="D596">
            <v>0.05</v>
          </cell>
          <cell r="E596">
            <v>0.28999999999999998</v>
          </cell>
          <cell r="F596">
            <v>1.36</v>
          </cell>
          <cell r="G596">
            <v>15.96</v>
          </cell>
          <cell r="H596">
            <v>15.11</v>
          </cell>
          <cell r="I596">
            <v>15.87</v>
          </cell>
          <cell r="J596">
            <v>15.07</v>
          </cell>
          <cell r="K596">
            <v>16.07</v>
          </cell>
          <cell r="L596">
            <v>15</v>
          </cell>
          <cell r="M596">
            <v>11.5</v>
          </cell>
          <cell r="N596">
            <v>0.03</v>
          </cell>
          <cell r="O596">
            <v>0.02</v>
          </cell>
          <cell r="P596" t="str">
            <v>N</v>
          </cell>
          <cell r="Q596" t="str">
            <v>South</v>
          </cell>
          <cell r="R596" t="str">
            <v>FC</v>
          </cell>
          <cell r="T596">
            <v>16.07</v>
          </cell>
        </row>
        <row r="597">
          <cell r="A597" t="str">
            <v>OCTILO_5_WIND</v>
          </cell>
          <cell r="B597" t="str">
            <v>San Diego-IV</v>
          </cell>
          <cell r="C597" t="str">
            <v>Ocotillo Wind Energy Facility</v>
          </cell>
          <cell r="D597">
            <v>3.38</v>
          </cell>
          <cell r="E597">
            <v>25.14</v>
          </cell>
          <cell r="F597">
            <v>32.71</v>
          </cell>
          <cell r="G597">
            <v>35.67</v>
          </cell>
          <cell r="H597">
            <v>54.42</v>
          </cell>
          <cell r="I597">
            <v>50.5</v>
          </cell>
          <cell r="J597">
            <v>30.59</v>
          </cell>
          <cell r="K597">
            <v>16.34</v>
          </cell>
          <cell r="L597">
            <v>15.83</v>
          </cell>
          <cell r="M597">
            <v>13.12</v>
          </cell>
          <cell r="N597">
            <v>7.88</v>
          </cell>
          <cell r="O597">
            <v>7.46</v>
          </cell>
          <cell r="P597" t="str">
            <v>N</v>
          </cell>
          <cell r="Q597" t="str">
            <v>South</v>
          </cell>
          <cell r="R597" t="str">
            <v>FC</v>
          </cell>
          <cell r="T597">
            <v>50.5</v>
          </cell>
        </row>
        <row r="598">
          <cell r="A598" t="str">
            <v>OGROVE_6_PL1X2</v>
          </cell>
          <cell r="B598" t="str">
            <v>San Diego-IV</v>
          </cell>
          <cell r="C598" t="str">
            <v>Orange Grove Energy Center</v>
          </cell>
          <cell r="D598">
            <v>96</v>
          </cell>
          <cell r="E598">
            <v>96</v>
          </cell>
          <cell r="F598">
            <v>96</v>
          </cell>
          <cell r="G598">
            <v>96</v>
          </cell>
          <cell r="H598">
            <v>96</v>
          </cell>
          <cell r="I598">
            <v>96</v>
          </cell>
          <cell r="J598">
            <v>96</v>
          </cell>
          <cell r="K598">
            <v>96</v>
          </cell>
          <cell r="L598">
            <v>96</v>
          </cell>
          <cell r="M598">
            <v>96</v>
          </cell>
          <cell r="N598">
            <v>96</v>
          </cell>
          <cell r="O598">
            <v>96</v>
          </cell>
          <cell r="P598" t="str">
            <v>Y</v>
          </cell>
          <cell r="Q598" t="str">
            <v>South</v>
          </cell>
          <cell r="R598" t="str">
            <v>FC</v>
          </cell>
          <cell r="T598">
            <v>96</v>
          </cell>
        </row>
        <row r="599">
          <cell r="A599" t="str">
            <v>OILFLD_7_QFUNTS</v>
          </cell>
          <cell r="B599" t="str">
            <v>CAISO System</v>
          </cell>
          <cell r="C599" t="str">
            <v>Nacimiento Hydroelectric Plant</v>
          </cell>
          <cell r="D599">
            <v>7.0000000000000007E-2</v>
          </cell>
          <cell r="E599">
            <v>0.11</v>
          </cell>
          <cell r="F599">
            <v>0.1</v>
          </cell>
          <cell r="G599">
            <v>0.1</v>
          </cell>
          <cell r="H599">
            <v>0.1</v>
          </cell>
          <cell r="I599">
            <v>0.1</v>
          </cell>
          <cell r="J599">
            <v>0.09</v>
          </cell>
          <cell r="K599">
            <v>0.11</v>
          </cell>
          <cell r="L599">
            <v>0.82</v>
          </cell>
          <cell r="M599">
            <v>0.43</v>
          </cell>
          <cell r="N599">
            <v>0.06</v>
          </cell>
          <cell r="O599">
            <v>0.04</v>
          </cell>
          <cell r="P599" t="str">
            <v>N</v>
          </cell>
          <cell r="Q599" t="str">
            <v>North</v>
          </cell>
          <cell r="R599" t="str">
            <v>FC</v>
          </cell>
          <cell r="T599">
            <v>0.82</v>
          </cell>
        </row>
        <row r="600">
          <cell r="A600" t="str">
            <v>OLDRIV_6_BIOGAS</v>
          </cell>
          <cell r="B600" t="str">
            <v>Kern</v>
          </cell>
          <cell r="C600" t="str">
            <v>Bidart Old River 1</v>
          </cell>
          <cell r="D600">
            <v>1.36</v>
          </cell>
          <cell r="E600">
            <v>1.25</v>
          </cell>
          <cell r="F600">
            <v>1.1000000000000001</v>
          </cell>
          <cell r="G600">
            <v>1.1399999999999999</v>
          </cell>
          <cell r="H600">
            <v>1.29</v>
          </cell>
          <cell r="I600">
            <v>1.46</v>
          </cell>
          <cell r="J600">
            <v>1.29</v>
          </cell>
          <cell r="K600">
            <v>1.38</v>
          </cell>
          <cell r="L600">
            <v>1.37</v>
          </cell>
          <cell r="M600">
            <v>1.26</v>
          </cell>
          <cell r="N600">
            <v>1.24</v>
          </cell>
          <cell r="O600">
            <v>1.26</v>
          </cell>
          <cell r="P600" t="str">
            <v>N</v>
          </cell>
          <cell r="Q600" t="str">
            <v>North</v>
          </cell>
          <cell r="R600" t="str">
            <v>ID</v>
          </cell>
          <cell r="S600" t="str">
            <v>14DGD: Waiting for Gates No. 2 500/230 kV Transformer and possibly other</v>
          </cell>
          <cell r="T600">
            <v>1.46</v>
          </cell>
        </row>
        <row r="601">
          <cell r="A601" t="str">
            <v>OLDRV1_6_SOLAR</v>
          </cell>
          <cell r="B601" t="str">
            <v>Kern</v>
          </cell>
          <cell r="C601" t="str">
            <v>Old River One</v>
          </cell>
          <cell r="D601">
            <v>0.06</v>
          </cell>
          <cell r="E601">
            <v>0.33</v>
          </cell>
          <cell r="F601">
            <v>1.36</v>
          </cell>
          <cell r="G601">
            <v>17.12</v>
          </cell>
          <cell r="H601">
            <v>16.09</v>
          </cell>
          <cell r="I601">
            <v>17.2</v>
          </cell>
          <cell r="J601">
            <v>16.84</v>
          </cell>
          <cell r="K601">
            <v>16.670000000000002</v>
          </cell>
          <cell r="L601">
            <v>15.38</v>
          </cell>
          <cell r="M601">
            <v>11.57</v>
          </cell>
          <cell r="N601">
            <v>0.03</v>
          </cell>
          <cell r="O601">
            <v>0.02</v>
          </cell>
          <cell r="P601" t="str">
            <v>N</v>
          </cell>
          <cell r="Q601" t="str">
            <v>North</v>
          </cell>
          <cell r="R601" t="str">
            <v>ID</v>
          </cell>
          <cell r="S601" t="str">
            <v>C3&amp;4: Waiting for Gates No. 2 500/230 kV Transformer and possibly other</v>
          </cell>
          <cell r="T601">
            <v>17.2</v>
          </cell>
        </row>
        <row r="602">
          <cell r="A602" t="str">
            <v>OLINDA_2_COYCRK</v>
          </cell>
          <cell r="B602" t="str">
            <v>LA Basin</v>
          </cell>
          <cell r="C602" t="str">
            <v xml:space="preserve">MWD Coyote Creek Hydroelectric Recovery </v>
          </cell>
          <cell r="D602">
            <v>3.13</v>
          </cell>
          <cell r="E602">
            <v>3.13</v>
          </cell>
          <cell r="F602">
            <v>3.13</v>
          </cell>
          <cell r="G602">
            <v>3.13</v>
          </cell>
          <cell r="H602">
            <v>3.13</v>
          </cell>
          <cell r="I602">
            <v>3.13</v>
          </cell>
          <cell r="J602">
            <v>3.13</v>
          </cell>
          <cell r="K602">
            <v>3.13</v>
          </cell>
          <cell r="L602">
            <v>3.13</v>
          </cell>
          <cell r="M602">
            <v>3.13</v>
          </cell>
          <cell r="N602">
            <v>3.13</v>
          </cell>
          <cell r="O602">
            <v>3.13</v>
          </cell>
          <cell r="P602" t="str">
            <v>Y</v>
          </cell>
          <cell r="Q602" t="str">
            <v>South</v>
          </cell>
          <cell r="R602" t="str">
            <v>FC</v>
          </cell>
          <cell r="T602">
            <v>3.13</v>
          </cell>
        </row>
        <row r="603">
          <cell r="A603" t="str">
            <v>OLINDA_2_LNDFL2</v>
          </cell>
          <cell r="B603" t="str">
            <v>LA Basin</v>
          </cell>
          <cell r="C603" t="str">
            <v>Brea Power II</v>
          </cell>
          <cell r="D603">
            <v>20.239999999999998</v>
          </cell>
          <cell r="E603">
            <v>22.64</v>
          </cell>
          <cell r="F603">
            <v>22.84</v>
          </cell>
          <cell r="G603">
            <v>21.94</v>
          </cell>
          <cell r="H603">
            <v>17.920000000000002</v>
          </cell>
          <cell r="I603">
            <v>20.13</v>
          </cell>
          <cell r="J603">
            <v>20.38</v>
          </cell>
          <cell r="K603">
            <v>20.61</v>
          </cell>
          <cell r="L603">
            <v>19.829999999999998</v>
          </cell>
          <cell r="M603">
            <v>23.93</v>
          </cell>
          <cell r="N603">
            <v>24.25</v>
          </cell>
          <cell r="O603">
            <v>23.65</v>
          </cell>
          <cell r="P603" t="str">
            <v>N</v>
          </cell>
          <cell r="Q603" t="str">
            <v>South</v>
          </cell>
          <cell r="R603" t="str">
            <v>FC</v>
          </cell>
          <cell r="T603">
            <v>20.61</v>
          </cell>
        </row>
        <row r="604">
          <cell r="A604" t="str">
            <v>OLINDA_2_QF</v>
          </cell>
          <cell r="B604" t="str">
            <v>LA Basin</v>
          </cell>
          <cell r="C604" t="str">
            <v>OLINDA QFS</v>
          </cell>
          <cell r="D604">
            <v>0.03</v>
          </cell>
          <cell r="E604">
            <v>0.04</v>
          </cell>
          <cell r="F604">
            <v>7.0000000000000007E-2</v>
          </cell>
          <cell r="G604">
            <v>7.0000000000000007E-2</v>
          </cell>
          <cell r="H604">
            <v>0.03</v>
          </cell>
          <cell r="I604">
            <v>0</v>
          </cell>
          <cell r="J604">
            <v>0.04</v>
          </cell>
          <cell r="K604">
            <v>0.06</v>
          </cell>
          <cell r="L604">
            <v>0.08</v>
          </cell>
          <cell r="M604">
            <v>0.08</v>
          </cell>
          <cell r="N604">
            <v>0.06</v>
          </cell>
          <cell r="O604">
            <v>0.03</v>
          </cell>
          <cell r="P604" t="str">
            <v>N</v>
          </cell>
          <cell r="Q604" t="str">
            <v>South</v>
          </cell>
          <cell r="R604" t="str">
            <v>FC</v>
          </cell>
          <cell r="T604">
            <v>0.08</v>
          </cell>
        </row>
        <row r="605">
          <cell r="A605" t="str">
            <v>OLINDA_7_LNDFIL</v>
          </cell>
          <cell r="B605" t="str">
            <v>LA Basin</v>
          </cell>
          <cell r="C605" t="str">
            <v>OLINDA_7_LNDFIL</v>
          </cell>
          <cell r="D605">
            <v>0.16</v>
          </cell>
          <cell r="E605">
            <v>0.32</v>
          </cell>
          <cell r="F605">
            <v>0.02</v>
          </cell>
          <cell r="G605">
            <v>0.01</v>
          </cell>
          <cell r="H605">
            <v>0.15</v>
          </cell>
          <cell r="I605">
            <v>0.2</v>
          </cell>
          <cell r="J605">
            <v>0</v>
          </cell>
          <cell r="K605">
            <v>0.05</v>
          </cell>
          <cell r="L605">
            <v>0</v>
          </cell>
          <cell r="M605">
            <v>0</v>
          </cell>
          <cell r="N605">
            <v>0</v>
          </cell>
          <cell r="O605">
            <v>0.63</v>
          </cell>
          <cell r="P605" t="str">
            <v>N</v>
          </cell>
          <cell r="Q605" t="str">
            <v>South</v>
          </cell>
          <cell r="R605" t="str">
            <v>FC</v>
          </cell>
          <cell r="T605">
            <v>0.2</v>
          </cell>
        </row>
        <row r="606">
          <cell r="A606" t="str">
            <v>OLIVEP_1_SOLAR</v>
          </cell>
          <cell r="B606" t="str">
            <v>CAISO System</v>
          </cell>
          <cell r="C606" t="str">
            <v>White River Solar</v>
          </cell>
          <cell r="D606">
            <v>0.05</v>
          </cell>
          <cell r="E606">
            <v>0.4</v>
          </cell>
          <cell r="F606">
            <v>1.53</v>
          </cell>
          <cell r="G606">
            <v>18.760000000000002</v>
          </cell>
          <cell r="H606">
            <v>19.09</v>
          </cell>
          <cell r="I606">
            <v>19.48</v>
          </cell>
          <cell r="J606">
            <v>20</v>
          </cell>
          <cell r="K606">
            <v>19.8</v>
          </cell>
          <cell r="L606">
            <v>18.34</v>
          </cell>
          <cell r="M606">
            <v>13.31</v>
          </cell>
          <cell r="N606">
            <v>0.03</v>
          </cell>
          <cell r="O606">
            <v>0.02</v>
          </cell>
          <cell r="P606" t="str">
            <v>N</v>
          </cell>
          <cell r="Q606" t="str">
            <v>North</v>
          </cell>
          <cell r="R606" t="str">
            <v>ID</v>
          </cell>
          <cell r="S606" t="str">
            <v>C3&amp;4: Waiting for Gates No. 2 500/230 kV Transformer and possibly other</v>
          </cell>
          <cell r="T606">
            <v>20</v>
          </cell>
        </row>
        <row r="607">
          <cell r="A607" t="str">
            <v>OLIVEP_1_SOLAR2</v>
          </cell>
          <cell r="B607" t="str">
            <v>CAISO System</v>
          </cell>
          <cell r="C607" t="str">
            <v>White River West</v>
          </cell>
          <cell r="D607">
            <v>0.05</v>
          </cell>
          <cell r="E607">
            <v>0.33</v>
          </cell>
          <cell r="F607">
            <v>1.37</v>
          </cell>
          <cell r="G607">
            <v>16.98</v>
          </cell>
          <cell r="H607">
            <v>16.739999999999998</v>
          </cell>
          <cell r="I607">
            <v>17.05</v>
          </cell>
          <cell r="J607">
            <v>16.850000000000001</v>
          </cell>
          <cell r="K607">
            <v>17.190000000000001</v>
          </cell>
          <cell r="L607">
            <v>15.64</v>
          </cell>
          <cell r="M607">
            <v>12.05</v>
          </cell>
          <cell r="N607">
            <v>0.03</v>
          </cell>
          <cell r="O607">
            <v>0.02</v>
          </cell>
          <cell r="P607" t="str">
            <v>N</v>
          </cell>
          <cell r="Q607" t="str">
            <v>North</v>
          </cell>
          <cell r="R607" t="str">
            <v>FC</v>
          </cell>
          <cell r="T607">
            <v>17.190000000000001</v>
          </cell>
        </row>
        <row r="608">
          <cell r="A608" t="str">
            <v>OLSEN_2_UNIT</v>
          </cell>
          <cell r="B608" t="str">
            <v>CAISO System</v>
          </cell>
          <cell r="C608" t="str">
            <v>OLSEN POWER PARTNERS</v>
          </cell>
          <cell r="D608">
            <v>0.48</v>
          </cell>
          <cell r="E608">
            <v>0.44</v>
          </cell>
          <cell r="F608">
            <v>1.06</v>
          </cell>
          <cell r="G608">
            <v>1.38</v>
          </cell>
          <cell r="H608">
            <v>0.28999999999999998</v>
          </cell>
          <cell r="I608">
            <v>0.05</v>
          </cell>
          <cell r="J608">
            <v>0</v>
          </cell>
          <cell r="K608">
            <v>0</v>
          </cell>
          <cell r="L608">
            <v>0</v>
          </cell>
          <cell r="M608">
            <v>0</v>
          </cell>
          <cell r="N608">
            <v>0.04</v>
          </cell>
          <cell r="O608">
            <v>0.99</v>
          </cell>
          <cell r="P608" t="str">
            <v>N</v>
          </cell>
          <cell r="Q608" t="str">
            <v>North</v>
          </cell>
          <cell r="R608" t="str">
            <v>FC</v>
          </cell>
          <cell r="T608">
            <v>0.05</v>
          </cell>
        </row>
        <row r="609">
          <cell r="A609" t="str">
            <v>OMAR_2_UNIT 1</v>
          </cell>
          <cell r="B609" t="str">
            <v>Big Creek-Ventura</v>
          </cell>
          <cell r="C609" t="str">
            <v>KERN RIVER COGENERATION CO. UNIT 1</v>
          </cell>
          <cell r="D609">
            <v>78</v>
          </cell>
          <cell r="E609">
            <v>78</v>
          </cell>
          <cell r="F609">
            <v>78</v>
          </cell>
          <cell r="G609">
            <v>78</v>
          </cell>
          <cell r="H609">
            <v>77</v>
          </cell>
          <cell r="I609">
            <v>75.2</v>
          </cell>
          <cell r="J609">
            <v>75.2</v>
          </cell>
          <cell r="K609">
            <v>74.3</v>
          </cell>
          <cell r="L609">
            <v>75.400000000000006</v>
          </cell>
          <cell r="M609">
            <v>76.7</v>
          </cell>
          <cell r="N609">
            <v>78</v>
          </cell>
          <cell r="O609">
            <v>78</v>
          </cell>
          <cell r="P609" t="str">
            <v>Y</v>
          </cell>
          <cell r="Q609" t="str">
            <v>South</v>
          </cell>
          <cell r="R609" t="str">
            <v>FC</v>
          </cell>
          <cell r="T609">
            <v>75.400000000000006</v>
          </cell>
        </row>
        <row r="610">
          <cell r="A610" t="str">
            <v>OMAR_2_UNIT 2</v>
          </cell>
          <cell r="B610" t="str">
            <v>Big Creek-Ventura</v>
          </cell>
          <cell r="C610" t="str">
            <v>KERN RIVER COGENERATION CO. UNIT 2</v>
          </cell>
          <cell r="D610">
            <v>78.099999999999994</v>
          </cell>
          <cell r="E610">
            <v>78.099999999999994</v>
          </cell>
          <cell r="F610">
            <v>78.099999999999994</v>
          </cell>
          <cell r="G610">
            <v>78.099999999999994</v>
          </cell>
          <cell r="H610">
            <v>78.099999999999994</v>
          </cell>
          <cell r="I610">
            <v>76.3</v>
          </cell>
          <cell r="J610">
            <v>76.2</v>
          </cell>
          <cell r="K610">
            <v>75.900000000000006</v>
          </cell>
          <cell r="L610">
            <v>76.7</v>
          </cell>
          <cell r="M610">
            <v>78.099999999999994</v>
          </cell>
          <cell r="N610">
            <v>78.099999999999994</v>
          </cell>
          <cell r="O610">
            <v>78.099999999999994</v>
          </cell>
          <cell r="P610" t="str">
            <v>Y</v>
          </cell>
          <cell r="Q610" t="str">
            <v>South</v>
          </cell>
          <cell r="R610" t="str">
            <v>FC</v>
          </cell>
          <cell r="T610">
            <v>76.7</v>
          </cell>
        </row>
        <row r="611">
          <cell r="A611" t="str">
            <v>OMAR_2_UNIT 3</v>
          </cell>
          <cell r="B611" t="str">
            <v>Big Creek-Ventura</v>
          </cell>
          <cell r="C611" t="str">
            <v>KERN RIVER COGENERATION CO. UNIT 3</v>
          </cell>
          <cell r="D611">
            <v>81.400000000000006</v>
          </cell>
          <cell r="E611">
            <v>81.400000000000006</v>
          </cell>
          <cell r="F611">
            <v>81.400000000000006</v>
          </cell>
          <cell r="G611">
            <v>81.400000000000006</v>
          </cell>
          <cell r="H611">
            <v>80.7</v>
          </cell>
          <cell r="I611">
            <v>78.3</v>
          </cell>
          <cell r="J611">
            <v>78.7</v>
          </cell>
          <cell r="K611">
            <v>78.400000000000006</v>
          </cell>
          <cell r="L611">
            <v>78.400000000000006</v>
          </cell>
          <cell r="M611">
            <v>79.8</v>
          </cell>
          <cell r="N611">
            <v>81.400000000000006</v>
          </cell>
          <cell r="O611">
            <v>81.400000000000006</v>
          </cell>
          <cell r="P611" t="str">
            <v>Y</v>
          </cell>
          <cell r="Q611" t="str">
            <v>South</v>
          </cell>
          <cell r="R611" t="str">
            <v>FC</v>
          </cell>
          <cell r="T611">
            <v>78.7</v>
          </cell>
        </row>
        <row r="612">
          <cell r="A612" t="str">
            <v>OMAR_2_UNIT 4</v>
          </cell>
          <cell r="B612" t="str">
            <v>Big Creek-Ventura</v>
          </cell>
          <cell r="C612" t="str">
            <v>KERN RIVER COGENERATION CO. UNIT 4</v>
          </cell>
          <cell r="D612">
            <v>77.25</v>
          </cell>
          <cell r="E612">
            <v>77.25</v>
          </cell>
          <cell r="F612">
            <v>77.25</v>
          </cell>
          <cell r="G612">
            <v>77.25</v>
          </cell>
          <cell r="H612">
            <v>77.25</v>
          </cell>
          <cell r="I612">
            <v>77.25</v>
          </cell>
          <cell r="J612">
            <v>77.25</v>
          </cell>
          <cell r="K612">
            <v>77.25</v>
          </cell>
          <cell r="L612">
            <v>77.25</v>
          </cell>
          <cell r="M612">
            <v>77.25</v>
          </cell>
          <cell r="N612">
            <v>77.25</v>
          </cell>
          <cell r="O612">
            <v>77.25</v>
          </cell>
          <cell r="P612" t="str">
            <v>Y</v>
          </cell>
          <cell r="Q612" t="str">
            <v>South</v>
          </cell>
          <cell r="R612" t="str">
            <v>FC</v>
          </cell>
          <cell r="T612">
            <v>77.25</v>
          </cell>
        </row>
        <row r="613">
          <cell r="A613" t="str">
            <v>ONLLPP_6_UNITS</v>
          </cell>
          <cell r="B613" t="str">
            <v>Fresno</v>
          </cell>
          <cell r="C613" t="str">
            <v>O'NEILL PUMP-GEN (AGGREGATE)</v>
          </cell>
          <cell r="D613">
            <v>0.03</v>
          </cell>
          <cell r="E613">
            <v>0.4</v>
          </cell>
          <cell r="F613">
            <v>0</v>
          </cell>
          <cell r="G613">
            <v>0.52</v>
          </cell>
          <cell r="H613">
            <v>1.95</v>
          </cell>
          <cell r="I613">
            <v>2.92</v>
          </cell>
          <cell r="J613">
            <v>0.65</v>
          </cell>
          <cell r="K613">
            <v>0.37</v>
          </cell>
          <cell r="L613">
            <v>0</v>
          </cell>
          <cell r="M613">
            <v>0.03</v>
          </cell>
          <cell r="N613">
            <v>0</v>
          </cell>
          <cell r="O613">
            <v>0</v>
          </cell>
          <cell r="P613" t="str">
            <v>Y</v>
          </cell>
          <cell r="Q613" t="str">
            <v>North</v>
          </cell>
          <cell r="R613" t="str">
            <v>FC</v>
          </cell>
          <cell r="T613">
            <v>2.92</v>
          </cell>
        </row>
        <row r="614">
          <cell r="A614" t="str">
            <v>ORLND_6_HIGHLI</v>
          </cell>
          <cell r="B614" t="str">
            <v>CAISO System</v>
          </cell>
          <cell r="C614" t="str">
            <v>High Line Canal Hydro</v>
          </cell>
          <cell r="D614">
            <v>0.1</v>
          </cell>
          <cell r="E614">
            <v>0.1</v>
          </cell>
          <cell r="F614">
            <v>0.1</v>
          </cell>
          <cell r="G614">
            <v>0.11</v>
          </cell>
          <cell r="H614">
            <v>0.16</v>
          </cell>
          <cell r="I614">
            <v>0.12</v>
          </cell>
          <cell r="J614">
            <v>0.1</v>
          </cell>
          <cell r="K614">
            <v>0.12</v>
          </cell>
          <cell r="L614">
            <v>7.0000000000000007E-2</v>
          </cell>
          <cell r="M614">
            <v>0.05</v>
          </cell>
          <cell r="N614">
            <v>0.04</v>
          </cell>
          <cell r="O614">
            <v>0.05</v>
          </cell>
          <cell r="P614" t="str">
            <v>N</v>
          </cell>
          <cell r="Q614" t="str">
            <v>North</v>
          </cell>
          <cell r="R614" t="str">
            <v>FC</v>
          </cell>
          <cell r="T614">
            <v>0.12</v>
          </cell>
        </row>
        <row r="615">
          <cell r="A615" t="str">
            <v>ORLND_6_SOLAR1</v>
          </cell>
          <cell r="B615" t="str">
            <v>CAISO System</v>
          </cell>
          <cell r="C615" t="str">
            <v>Enerparc California 2</v>
          </cell>
          <cell r="D615">
            <v>0</v>
          </cell>
          <cell r="E615">
            <v>0.02</v>
          </cell>
          <cell r="F615">
            <v>0.1</v>
          </cell>
          <cell r="G615">
            <v>1.2</v>
          </cell>
          <cell r="H615">
            <v>1.1299999999999999</v>
          </cell>
          <cell r="I615">
            <v>1.19</v>
          </cell>
          <cell r="J615">
            <v>1.1299999999999999</v>
          </cell>
          <cell r="K615">
            <v>1.21</v>
          </cell>
          <cell r="L615">
            <v>1.1299999999999999</v>
          </cell>
          <cell r="M615">
            <v>0.86</v>
          </cell>
          <cell r="N615">
            <v>0</v>
          </cell>
          <cell r="O615">
            <v>0</v>
          </cell>
          <cell r="P615" t="str">
            <v>N</v>
          </cell>
          <cell r="Q615" t="str">
            <v>North</v>
          </cell>
          <cell r="R615" t="str">
            <v>ID</v>
          </cell>
          <cell r="S615" t="str">
            <v>14DGD - Waiting for Contra Costa 230 kV Switch Replacement Project, Q258 SPS and possibly other</v>
          </cell>
          <cell r="T615">
            <v>1.21</v>
          </cell>
        </row>
        <row r="616">
          <cell r="A616" t="str">
            <v>ORMOND_7_UNIT 1</v>
          </cell>
          <cell r="B616" t="str">
            <v>Big Creek-Ventura</v>
          </cell>
          <cell r="C616" t="str">
            <v>ORMOND BEACH GEN STA. UNIT 1</v>
          </cell>
          <cell r="D616">
            <v>741.27</v>
          </cell>
          <cell r="E616">
            <v>741.27</v>
          </cell>
          <cell r="F616">
            <v>741.27</v>
          </cell>
          <cell r="G616">
            <v>741.27</v>
          </cell>
          <cell r="H616">
            <v>741.27</v>
          </cell>
          <cell r="I616">
            <v>741.27</v>
          </cell>
          <cell r="J616">
            <v>741.27</v>
          </cell>
          <cell r="K616">
            <v>741.27</v>
          </cell>
          <cell r="L616">
            <v>741.27</v>
          </cell>
          <cell r="M616">
            <v>741.27</v>
          </cell>
          <cell r="N616">
            <v>741.27</v>
          </cell>
          <cell r="O616">
            <v>741.27</v>
          </cell>
          <cell r="P616" t="str">
            <v>Y</v>
          </cell>
          <cell r="Q616" t="str">
            <v>South</v>
          </cell>
          <cell r="R616" t="str">
            <v>FC</v>
          </cell>
          <cell r="T616">
            <v>741.27</v>
          </cell>
        </row>
        <row r="617">
          <cell r="A617" t="str">
            <v>ORMOND_7_UNIT 2</v>
          </cell>
          <cell r="B617" t="str">
            <v>Big Creek-Ventura</v>
          </cell>
          <cell r="C617" t="str">
            <v>ORMOND BEACH GEN STA. UNIT 2</v>
          </cell>
          <cell r="D617">
            <v>775</v>
          </cell>
          <cell r="E617">
            <v>775</v>
          </cell>
          <cell r="F617">
            <v>775</v>
          </cell>
          <cell r="G617">
            <v>775</v>
          </cell>
          <cell r="H617">
            <v>775</v>
          </cell>
          <cell r="I617">
            <v>775</v>
          </cell>
          <cell r="J617">
            <v>775</v>
          </cell>
          <cell r="K617">
            <v>775</v>
          </cell>
          <cell r="L617">
            <v>775</v>
          </cell>
          <cell r="M617">
            <v>775</v>
          </cell>
          <cell r="N617">
            <v>775</v>
          </cell>
          <cell r="O617">
            <v>775</v>
          </cell>
          <cell r="P617" t="str">
            <v>Y</v>
          </cell>
          <cell r="Q617" t="str">
            <v>South</v>
          </cell>
          <cell r="R617" t="str">
            <v>FC</v>
          </cell>
          <cell r="T617">
            <v>775</v>
          </cell>
        </row>
        <row r="618">
          <cell r="A618" t="str">
            <v>OROVIL_6_UNIT</v>
          </cell>
          <cell r="B618" t="str">
            <v>Sierra</v>
          </cell>
          <cell r="C618" t="str">
            <v>Oroville Cogeneration, LP</v>
          </cell>
          <cell r="D618">
            <v>7.5</v>
          </cell>
          <cell r="E618">
            <v>7.5</v>
          </cell>
          <cell r="F618">
            <v>7.5</v>
          </cell>
          <cell r="G618">
            <v>7.5</v>
          </cell>
          <cell r="H618">
            <v>7.5</v>
          </cell>
          <cell r="I618">
            <v>7.5</v>
          </cell>
          <cell r="J618">
            <v>7.5</v>
          </cell>
          <cell r="K618">
            <v>7.5</v>
          </cell>
          <cell r="L618">
            <v>7.5</v>
          </cell>
          <cell r="M618">
            <v>7.5</v>
          </cell>
          <cell r="N618">
            <v>7.5</v>
          </cell>
          <cell r="O618">
            <v>7.5</v>
          </cell>
          <cell r="P618" t="str">
            <v>Y</v>
          </cell>
          <cell r="Q618" t="str">
            <v>North</v>
          </cell>
          <cell r="R618" t="str">
            <v>FC</v>
          </cell>
          <cell r="T618">
            <v>7.5</v>
          </cell>
        </row>
        <row r="619">
          <cell r="A619" t="str">
            <v>OSO_6_NSPIN</v>
          </cell>
          <cell r="B619" t="str">
            <v>Big Creek-Ventura</v>
          </cell>
          <cell r="C619" t="str">
            <v>OSO_6_NSPIN</v>
          </cell>
          <cell r="D619">
            <v>18</v>
          </cell>
          <cell r="E619">
            <v>18</v>
          </cell>
          <cell r="F619">
            <v>18</v>
          </cell>
          <cell r="G619">
            <v>18</v>
          </cell>
          <cell r="H619">
            <v>18</v>
          </cell>
          <cell r="I619">
            <v>18</v>
          </cell>
          <cell r="J619">
            <v>18</v>
          </cell>
          <cell r="K619">
            <v>18</v>
          </cell>
          <cell r="L619">
            <v>18</v>
          </cell>
          <cell r="M619">
            <v>18</v>
          </cell>
          <cell r="N619">
            <v>18</v>
          </cell>
          <cell r="O619">
            <v>18</v>
          </cell>
          <cell r="P619" t="str">
            <v>N</v>
          </cell>
          <cell r="Q619" t="str">
            <v>South</v>
          </cell>
          <cell r="R619" t="str">
            <v>FC</v>
          </cell>
          <cell r="T619">
            <v>18</v>
          </cell>
        </row>
        <row r="620">
          <cell r="A620" t="str">
            <v>OTAY_6_LNDFL5</v>
          </cell>
          <cell r="B620" t="str">
            <v>San Diego-IV</v>
          </cell>
          <cell r="C620" t="str">
            <v>Otay 5</v>
          </cell>
          <cell r="D620" t="str">
            <v>-</v>
          </cell>
          <cell r="E620" t="str">
            <v>-</v>
          </cell>
          <cell r="F620" t="str">
            <v>-</v>
          </cell>
          <cell r="G620" t="str">
            <v>-</v>
          </cell>
          <cell r="H620" t="str">
            <v>-</v>
          </cell>
          <cell r="I620" t="str">
            <v>-</v>
          </cell>
          <cell r="J620" t="str">
            <v>-</v>
          </cell>
          <cell r="K620" t="str">
            <v>-</v>
          </cell>
          <cell r="L620" t="str">
            <v>-</v>
          </cell>
          <cell r="M620" t="str">
            <v>-</v>
          </cell>
          <cell r="N620" t="str">
            <v>-</v>
          </cell>
          <cell r="O620" t="str">
            <v>-</v>
          </cell>
          <cell r="P620" t="str">
            <v>N</v>
          </cell>
          <cell r="Q620" t="str">
            <v>South</v>
          </cell>
          <cell r="R620" t="str">
            <v>EO</v>
          </cell>
          <cell r="T620">
            <v>0</v>
          </cell>
        </row>
        <row r="621">
          <cell r="A621" t="str">
            <v>OTAY_6_LNDFL6</v>
          </cell>
          <cell r="B621" t="str">
            <v>San Diego-IV</v>
          </cell>
          <cell r="C621" t="str">
            <v>Otay 6</v>
          </cell>
          <cell r="D621" t="str">
            <v>-</v>
          </cell>
          <cell r="E621" t="str">
            <v>-</v>
          </cell>
          <cell r="F621" t="str">
            <v>-</v>
          </cell>
          <cell r="G621" t="str">
            <v>-</v>
          </cell>
          <cell r="H621" t="str">
            <v>-</v>
          </cell>
          <cell r="I621" t="str">
            <v>-</v>
          </cell>
          <cell r="J621" t="str">
            <v>-</v>
          </cell>
          <cell r="K621" t="str">
            <v>-</v>
          </cell>
          <cell r="L621" t="str">
            <v>-</v>
          </cell>
          <cell r="M621" t="str">
            <v>-</v>
          </cell>
          <cell r="N621" t="str">
            <v>-</v>
          </cell>
          <cell r="O621" t="str">
            <v>-</v>
          </cell>
          <cell r="P621" t="str">
            <v>N</v>
          </cell>
          <cell r="Q621" t="str">
            <v>South</v>
          </cell>
          <cell r="R621" t="str">
            <v>EO</v>
          </cell>
          <cell r="T621">
            <v>0</v>
          </cell>
        </row>
        <row r="622">
          <cell r="A622" t="str">
            <v>OTAY_6_PL1X2</v>
          </cell>
          <cell r="B622" t="str">
            <v>San Diego-IV</v>
          </cell>
          <cell r="C622" t="str">
            <v>Chula Vista Energy Center, LLC</v>
          </cell>
          <cell r="D622">
            <v>35.5</v>
          </cell>
          <cell r="E622">
            <v>35.5</v>
          </cell>
          <cell r="F622">
            <v>35.5</v>
          </cell>
          <cell r="G622">
            <v>35.5</v>
          </cell>
          <cell r="H622">
            <v>35.5</v>
          </cell>
          <cell r="I622">
            <v>35.5</v>
          </cell>
          <cell r="J622">
            <v>35.5</v>
          </cell>
          <cell r="K622">
            <v>35.5</v>
          </cell>
          <cell r="L622">
            <v>35.5</v>
          </cell>
          <cell r="M622">
            <v>35.5</v>
          </cell>
          <cell r="N622">
            <v>35.5</v>
          </cell>
          <cell r="O622">
            <v>35.5</v>
          </cell>
          <cell r="P622" t="str">
            <v>Y</v>
          </cell>
          <cell r="Q622" t="str">
            <v>South</v>
          </cell>
          <cell r="R622" t="str">
            <v>FC</v>
          </cell>
          <cell r="T622">
            <v>35.5</v>
          </cell>
        </row>
        <row r="623">
          <cell r="A623" t="str">
            <v>OTAY_6_UNITB1</v>
          </cell>
          <cell r="B623" t="str">
            <v>San Diego-IV</v>
          </cell>
          <cell r="C623" t="str">
            <v>OTAY LANDFILL UNITS AGGREGATE</v>
          </cell>
          <cell r="D623">
            <v>2.29</v>
          </cell>
          <cell r="E623">
            <v>2.25</v>
          </cell>
          <cell r="F623">
            <v>2.59</v>
          </cell>
          <cell r="G623">
            <v>2.56</v>
          </cell>
          <cell r="H623">
            <v>2.44</v>
          </cell>
          <cell r="I623">
            <v>2.3199999999999998</v>
          </cell>
          <cell r="J623">
            <v>2.27</v>
          </cell>
          <cell r="K623">
            <v>2.38</v>
          </cell>
          <cell r="L623">
            <v>2.36</v>
          </cell>
          <cell r="M623">
            <v>2.6</v>
          </cell>
          <cell r="N623">
            <v>2.4500000000000002</v>
          </cell>
          <cell r="O623">
            <v>2.17</v>
          </cell>
          <cell r="P623" t="str">
            <v>N</v>
          </cell>
          <cell r="Q623" t="str">
            <v>South</v>
          </cell>
          <cell r="R623" t="str">
            <v>FC</v>
          </cell>
          <cell r="T623">
            <v>2.38</v>
          </cell>
        </row>
        <row r="624">
          <cell r="A624" t="str">
            <v>OTAY_7_UNITC1</v>
          </cell>
          <cell r="B624" t="str">
            <v>San Diego-IV</v>
          </cell>
          <cell r="C624" t="str">
            <v>Otay 3</v>
          </cell>
          <cell r="D624">
            <v>2.61</v>
          </cell>
          <cell r="E624">
            <v>2.1800000000000002</v>
          </cell>
          <cell r="F624">
            <v>2.68</v>
          </cell>
          <cell r="G624">
            <v>2.67</v>
          </cell>
          <cell r="H624">
            <v>2.48</v>
          </cell>
          <cell r="I624">
            <v>2.06</v>
          </cell>
          <cell r="J624">
            <v>1.6</v>
          </cell>
          <cell r="K624">
            <v>1.78</v>
          </cell>
          <cell r="L624">
            <v>1.95</v>
          </cell>
          <cell r="M624">
            <v>2.1800000000000002</v>
          </cell>
          <cell r="N624">
            <v>2.59</v>
          </cell>
          <cell r="O624">
            <v>2.67</v>
          </cell>
          <cell r="P624" t="str">
            <v>N</v>
          </cell>
          <cell r="Q624" t="str">
            <v>South</v>
          </cell>
          <cell r="R624" t="str">
            <v>FC</v>
          </cell>
          <cell r="T624">
            <v>2.06</v>
          </cell>
        </row>
        <row r="625">
          <cell r="A625" t="str">
            <v>OTMESA_2_PL1X3</v>
          </cell>
          <cell r="B625" t="str">
            <v>San Diego-IV</v>
          </cell>
          <cell r="C625" t="str">
            <v>OTAY MESA ENERGY CENTER</v>
          </cell>
          <cell r="D625">
            <v>603.6</v>
          </cell>
          <cell r="E625">
            <v>603.6</v>
          </cell>
          <cell r="F625">
            <v>603.6</v>
          </cell>
          <cell r="G625">
            <v>603.6</v>
          </cell>
          <cell r="H625">
            <v>603.6</v>
          </cell>
          <cell r="I625">
            <v>603.6</v>
          </cell>
          <cell r="J625">
            <v>603.6</v>
          </cell>
          <cell r="K625">
            <v>603.6</v>
          </cell>
          <cell r="L625">
            <v>603.6</v>
          </cell>
          <cell r="M625">
            <v>603.6</v>
          </cell>
          <cell r="N625">
            <v>603.6</v>
          </cell>
          <cell r="O625">
            <v>603.6</v>
          </cell>
          <cell r="P625" t="str">
            <v>Y</v>
          </cell>
          <cell r="Q625" t="str">
            <v>South</v>
          </cell>
          <cell r="R625" t="str">
            <v>FC</v>
          </cell>
          <cell r="T625">
            <v>603.6</v>
          </cell>
        </row>
        <row r="626">
          <cell r="A626" t="str">
            <v>OXBOW_6_DRUM</v>
          </cell>
          <cell r="B626" t="str">
            <v>Sierra</v>
          </cell>
          <cell r="C626" t="str">
            <v>OXBOW HYDRO</v>
          </cell>
          <cell r="D626">
            <v>6</v>
          </cell>
          <cell r="E626">
            <v>6</v>
          </cell>
          <cell r="F626">
            <v>6</v>
          </cell>
          <cell r="G626">
            <v>6</v>
          </cell>
          <cell r="H626">
            <v>6</v>
          </cell>
          <cell r="I626">
            <v>6</v>
          </cell>
          <cell r="J626">
            <v>6</v>
          </cell>
          <cell r="K626">
            <v>6</v>
          </cell>
          <cell r="L626">
            <v>6</v>
          </cell>
          <cell r="M626">
            <v>6</v>
          </cell>
          <cell r="N626">
            <v>6</v>
          </cell>
          <cell r="O626">
            <v>6</v>
          </cell>
          <cell r="P626" t="str">
            <v>Y</v>
          </cell>
          <cell r="Q626" t="str">
            <v>North</v>
          </cell>
          <cell r="R626" t="str">
            <v>FC</v>
          </cell>
          <cell r="T626">
            <v>6</v>
          </cell>
        </row>
        <row r="627">
          <cell r="A627" t="str">
            <v>OXMTN_6_LNDFIL</v>
          </cell>
          <cell r="B627" t="str">
            <v>Bay Area</v>
          </cell>
          <cell r="C627" t="str">
            <v>Ox Mountain Landfill Generating Plant</v>
          </cell>
          <cell r="D627">
            <v>10.14</v>
          </cell>
          <cell r="E627">
            <v>10.14</v>
          </cell>
          <cell r="F627">
            <v>10.14</v>
          </cell>
          <cell r="G627">
            <v>10.14</v>
          </cell>
          <cell r="H627">
            <v>10.14</v>
          </cell>
          <cell r="I627">
            <v>10.14</v>
          </cell>
          <cell r="J627">
            <v>10.14</v>
          </cell>
          <cell r="K627">
            <v>10.14</v>
          </cell>
          <cell r="L627">
            <v>10.14</v>
          </cell>
          <cell r="M627">
            <v>10.14</v>
          </cell>
          <cell r="N627">
            <v>10.14</v>
          </cell>
          <cell r="O627">
            <v>10.14</v>
          </cell>
          <cell r="P627" t="str">
            <v>N</v>
          </cell>
          <cell r="Q627" t="str">
            <v>North</v>
          </cell>
          <cell r="R627" t="str">
            <v>FC</v>
          </cell>
          <cell r="T627">
            <v>10.14</v>
          </cell>
        </row>
        <row r="628">
          <cell r="A628" t="str">
            <v>PACLUM_6_UNIT</v>
          </cell>
          <cell r="B628" t="str">
            <v>Humboldt</v>
          </cell>
          <cell r="C628" t="str">
            <v>PACIFIC LUMBER (HUMBOLDT)</v>
          </cell>
          <cell r="D628">
            <v>0</v>
          </cell>
          <cell r="E628">
            <v>0</v>
          </cell>
          <cell r="F628">
            <v>0</v>
          </cell>
          <cell r="G628">
            <v>7.0000000000000007E-2</v>
          </cell>
          <cell r="H628">
            <v>12.07</v>
          </cell>
          <cell r="I628">
            <v>12.89</v>
          </cell>
          <cell r="J628">
            <v>13.64</v>
          </cell>
          <cell r="K628">
            <v>13.65</v>
          </cell>
          <cell r="L628">
            <v>14.9</v>
          </cell>
          <cell r="M628">
            <v>13.73</v>
          </cell>
          <cell r="N628">
            <v>7.99</v>
          </cell>
          <cell r="O628">
            <v>3.06</v>
          </cell>
          <cell r="P628" t="str">
            <v>N</v>
          </cell>
          <cell r="Q628" t="str">
            <v>North</v>
          </cell>
          <cell r="R628" t="str">
            <v>FC</v>
          </cell>
          <cell r="T628">
            <v>14.9</v>
          </cell>
        </row>
        <row r="629">
          <cell r="A629" t="str">
            <v>PADUA_2_ONTARO</v>
          </cell>
          <cell r="B629" t="str">
            <v>LA Basin</v>
          </cell>
          <cell r="C629" t="str">
            <v>ONTARIO/SIERRA HYDRO PSP</v>
          </cell>
          <cell r="D629">
            <v>0.21</v>
          </cell>
          <cell r="E629">
            <v>0.24</v>
          </cell>
          <cell r="F629">
            <v>0.3</v>
          </cell>
          <cell r="G629">
            <v>0.36</v>
          </cell>
          <cell r="H629">
            <v>0.31</v>
          </cell>
          <cell r="I629">
            <v>0.24</v>
          </cell>
          <cell r="J629">
            <v>0.19</v>
          </cell>
          <cell r="K629">
            <v>0.12</v>
          </cell>
          <cell r="L629">
            <v>0.11</v>
          </cell>
          <cell r="M629">
            <v>0.12</v>
          </cell>
          <cell r="N629">
            <v>0.13</v>
          </cell>
          <cell r="O629">
            <v>0.17</v>
          </cell>
          <cell r="P629" t="str">
            <v>N</v>
          </cell>
          <cell r="Q629" t="str">
            <v>South</v>
          </cell>
          <cell r="R629" t="str">
            <v>FC</v>
          </cell>
          <cell r="T629">
            <v>0.24</v>
          </cell>
        </row>
        <row r="630">
          <cell r="A630" t="str">
            <v>PADUA_2_SOLAR1</v>
          </cell>
          <cell r="B630" t="str">
            <v>LA Basin</v>
          </cell>
          <cell r="C630" t="str">
            <v>Kona Solar - Rancho DC #1</v>
          </cell>
          <cell r="D630" t="str">
            <v>-</v>
          </cell>
          <cell r="E630" t="str">
            <v>-</v>
          </cell>
          <cell r="F630" t="str">
            <v>-</v>
          </cell>
          <cell r="G630" t="str">
            <v>-</v>
          </cell>
          <cell r="H630" t="str">
            <v>-</v>
          </cell>
          <cell r="I630" t="str">
            <v>-</v>
          </cell>
          <cell r="J630" t="str">
            <v>-</v>
          </cell>
          <cell r="K630" t="str">
            <v>-</v>
          </cell>
          <cell r="L630" t="str">
            <v>-</v>
          </cell>
          <cell r="M630" t="str">
            <v>-</v>
          </cell>
          <cell r="N630" t="str">
            <v>-</v>
          </cell>
          <cell r="O630" t="str">
            <v>-</v>
          </cell>
          <cell r="P630" t="str">
            <v>N</v>
          </cell>
          <cell r="Q630" t="str">
            <v>South</v>
          </cell>
          <cell r="R630" t="str">
            <v>EO</v>
          </cell>
          <cell r="T630">
            <v>0</v>
          </cell>
        </row>
        <row r="631">
          <cell r="A631" t="str">
            <v>PADUA_6_MWDSDM</v>
          </cell>
          <cell r="B631" t="str">
            <v>LA Basin</v>
          </cell>
          <cell r="C631" t="str">
            <v>San Dimas Hydroelectric Recovery Plant</v>
          </cell>
          <cell r="D631">
            <v>2.8</v>
          </cell>
          <cell r="E631">
            <v>4.2</v>
          </cell>
          <cell r="F631">
            <v>7</v>
          </cell>
          <cell r="G631">
            <v>4.63</v>
          </cell>
          <cell r="H631">
            <v>6.16</v>
          </cell>
          <cell r="I631">
            <v>6.05</v>
          </cell>
          <cell r="J631">
            <v>6.6</v>
          </cell>
          <cell r="K631">
            <v>5</v>
          </cell>
          <cell r="L631">
            <v>3.51</v>
          </cell>
          <cell r="M631">
            <v>9.9</v>
          </cell>
          <cell r="N631">
            <v>9.9</v>
          </cell>
          <cell r="O631">
            <v>8.6999999999999993</v>
          </cell>
          <cell r="P631" t="str">
            <v>Y</v>
          </cell>
          <cell r="Q631" t="str">
            <v>South</v>
          </cell>
          <cell r="R631" t="str">
            <v>FC</v>
          </cell>
          <cell r="T631">
            <v>6.6</v>
          </cell>
        </row>
        <row r="632">
          <cell r="A632" t="str">
            <v>PADUA_6_QF</v>
          </cell>
          <cell r="B632" t="str">
            <v>LA Basin</v>
          </cell>
          <cell r="C632" t="str">
            <v>PADUA QFS</v>
          </cell>
          <cell r="D632">
            <v>0.23</v>
          </cell>
          <cell r="E632">
            <v>0.19</v>
          </cell>
          <cell r="F632">
            <v>0.31</v>
          </cell>
          <cell r="G632">
            <v>0.38</v>
          </cell>
          <cell r="H632">
            <v>0.49</v>
          </cell>
          <cell r="I632">
            <v>0.55000000000000004</v>
          </cell>
          <cell r="J632">
            <v>0.37</v>
          </cell>
          <cell r="K632">
            <v>0.31</v>
          </cell>
          <cell r="L632">
            <v>0.32</v>
          </cell>
          <cell r="M632">
            <v>0.31</v>
          </cell>
          <cell r="N632">
            <v>0.26</v>
          </cell>
          <cell r="O632">
            <v>7.0000000000000007E-2</v>
          </cell>
          <cell r="P632" t="str">
            <v>N</v>
          </cell>
          <cell r="Q632" t="str">
            <v>South</v>
          </cell>
          <cell r="R632" t="str">
            <v>FC</v>
          </cell>
          <cell r="T632">
            <v>0.55000000000000004</v>
          </cell>
        </row>
        <row r="633">
          <cell r="A633" t="str">
            <v>PADUA_7_SDIMAS</v>
          </cell>
          <cell r="B633" t="str">
            <v>LA Basin</v>
          </cell>
          <cell r="C633" t="str">
            <v>San Dimas Wash Hydro</v>
          </cell>
          <cell r="D633">
            <v>0</v>
          </cell>
          <cell r="E633">
            <v>0</v>
          </cell>
          <cell r="F633">
            <v>0</v>
          </cell>
          <cell r="G633">
            <v>0</v>
          </cell>
          <cell r="H633">
            <v>1.05</v>
          </cell>
          <cell r="I633">
            <v>1.05</v>
          </cell>
          <cell r="J633">
            <v>1.05</v>
          </cell>
          <cell r="K633">
            <v>1.05</v>
          </cell>
          <cell r="L633">
            <v>1.05</v>
          </cell>
          <cell r="M633">
            <v>0</v>
          </cell>
          <cell r="N633">
            <v>0</v>
          </cell>
          <cell r="O633">
            <v>0</v>
          </cell>
          <cell r="P633" t="str">
            <v>Y</v>
          </cell>
          <cell r="Q633" t="str">
            <v>South</v>
          </cell>
          <cell r="R633" t="str">
            <v>FC</v>
          </cell>
          <cell r="T633">
            <v>1.05</v>
          </cell>
        </row>
        <row r="634">
          <cell r="A634" t="str">
            <v>PALALT_7_COBUG</v>
          </cell>
          <cell r="B634" t="str">
            <v>Bay Area</v>
          </cell>
          <cell r="C634" t="str">
            <v>Cooperatively Owned Back Up Generator</v>
          </cell>
          <cell r="D634">
            <v>4.5</v>
          </cell>
          <cell r="E634">
            <v>4.5</v>
          </cell>
          <cell r="F634">
            <v>4.5</v>
          </cell>
          <cell r="G634">
            <v>4.5</v>
          </cell>
          <cell r="H634">
            <v>4.5</v>
          </cell>
          <cell r="I634">
            <v>4.5</v>
          </cell>
          <cell r="J634">
            <v>4.5</v>
          </cell>
          <cell r="K634">
            <v>4.5</v>
          </cell>
          <cell r="L634">
            <v>4.5</v>
          </cell>
          <cell r="M634">
            <v>4.5</v>
          </cell>
          <cell r="N634">
            <v>4.5</v>
          </cell>
          <cell r="O634">
            <v>4.5</v>
          </cell>
          <cell r="P634" t="str">
            <v>N</v>
          </cell>
          <cell r="Q634" t="str">
            <v>North</v>
          </cell>
          <cell r="R634" t="str">
            <v>FC</v>
          </cell>
          <cell r="T634">
            <v>4.5</v>
          </cell>
        </row>
        <row r="635">
          <cell r="A635" t="str">
            <v>PALOMR_2_PL1X3</v>
          </cell>
          <cell r="B635" t="str">
            <v>San Diego-IV</v>
          </cell>
          <cell r="C635" t="str">
            <v>Palomar Energy Center</v>
          </cell>
          <cell r="D635">
            <v>565.61</v>
          </cell>
          <cell r="E635">
            <v>565.61</v>
          </cell>
          <cell r="F635">
            <v>565.61</v>
          </cell>
          <cell r="G635">
            <v>565.61</v>
          </cell>
          <cell r="H635">
            <v>565.61</v>
          </cell>
          <cell r="I635">
            <v>565.61</v>
          </cell>
          <cell r="J635">
            <v>565.61</v>
          </cell>
          <cell r="K635">
            <v>565.61</v>
          </cell>
          <cell r="L635">
            <v>565.61</v>
          </cell>
          <cell r="M635">
            <v>565.61</v>
          </cell>
          <cell r="N635">
            <v>565.61</v>
          </cell>
          <cell r="O635">
            <v>565.61</v>
          </cell>
          <cell r="P635" t="str">
            <v>Y</v>
          </cell>
          <cell r="Q635" t="str">
            <v>South</v>
          </cell>
          <cell r="R635" t="str">
            <v>FC</v>
          </cell>
          <cell r="T635">
            <v>565.61</v>
          </cell>
        </row>
        <row r="636">
          <cell r="A636" t="str">
            <v>PANDOL_6_UNIT</v>
          </cell>
          <cell r="B636" t="str">
            <v>Big Creek-Ventura</v>
          </cell>
          <cell r="C636" t="str">
            <v>Covanta Delano, Inc.</v>
          </cell>
          <cell r="D636">
            <v>36.950000000000003</v>
          </cell>
          <cell r="E636">
            <v>41.36</v>
          </cell>
          <cell r="F636">
            <v>34.78</v>
          </cell>
          <cell r="G636">
            <v>38.68</v>
          </cell>
          <cell r="H636">
            <v>30.5</v>
          </cell>
          <cell r="I636">
            <v>32.96</v>
          </cell>
          <cell r="J636">
            <v>46.38</v>
          </cell>
          <cell r="K636">
            <v>46.64</v>
          </cell>
          <cell r="L636">
            <v>46.12</v>
          </cell>
          <cell r="M636">
            <v>36.85</v>
          </cell>
          <cell r="N636">
            <v>45.87</v>
          </cell>
          <cell r="O636">
            <v>43.93</v>
          </cell>
          <cell r="P636" t="str">
            <v>Y</v>
          </cell>
          <cell r="Q636" t="str">
            <v>South</v>
          </cell>
          <cell r="R636" t="str">
            <v>FC</v>
          </cell>
          <cell r="T636">
            <v>46.64</v>
          </cell>
        </row>
        <row r="637">
          <cell r="A637" t="str">
            <v>PANSEA_1_PANARO</v>
          </cell>
          <cell r="B637" t="str">
            <v>LA Basin</v>
          </cell>
          <cell r="C637" t="str">
            <v>Mesa Wind Project</v>
          </cell>
          <cell r="D637">
            <v>0.09</v>
          </cell>
          <cell r="E637">
            <v>0.43</v>
          </cell>
          <cell r="F637">
            <v>1.45</v>
          </cell>
          <cell r="G637">
            <v>0.87</v>
          </cell>
          <cell r="H637">
            <v>2.54</v>
          </cell>
          <cell r="I637">
            <v>5.28</v>
          </cell>
          <cell r="J637">
            <v>0.5</v>
          </cell>
          <cell r="K637">
            <v>0.18</v>
          </cell>
          <cell r="L637">
            <v>0.11</v>
          </cell>
          <cell r="M637">
            <v>0.09</v>
          </cell>
          <cell r="N637">
            <v>0.09</v>
          </cell>
          <cell r="O637">
            <v>0.04</v>
          </cell>
          <cell r="P637" t="str">
            <v>N</v>
          </cell>
          <cell r="Q637" t="str">
            <v>South</v>
          </cell>
          <cell r="R637" t="str">
            <v>FC</v>
          </cell>
          <cell r="T637">
            <v>5.28</v>
          </cell>
        </row>
        <row r="638">
          <cell r="A638" t="str">
            <v>PARDEB_6_UNITS</v>
          </cell>
          <cell r="B638" t="str">
            <v>CAISO System</v>
          </cell>
          <cell r="C638" t="str">
            <v>Pardee Power House</v>
          </cell>
          <cell r="D638">
            <v>18.13</v>
          </cell>
          <cell r="E638">
            <v>17.75</v>
          </cell>
          <cell r="F638">
            <v>13.34</v>
          </cell>
          <cell r="G638">
            <v>17.14</v>
          </cell>
          <cell r="H638">
            <v>19.38</v>
          </cell>
          <cell r="I638">
            <v>13.99</v>
          </cell>
          <cell r="J638">
            <v>12.74</v>
          </cell>
          <cell r="K638">
            <v>6.98</v>
          </cell>
          <cell r="L638">
            <v>5.65</v>
          </cell>
          <cell r="M638">
            <v>12.33</v>
          </cell>
          <cell r="N638">
            <v>5.93</v>
          </cell>
          <cell r="O638">
            <v>13.31</v>
          </cell>
          <cell r="P638" t="str">
            <v>Y</v>
          </cell>
          <cell r="Q638" t="str">
            <v>North</v>
          </cell>
          <cell r="R638" t="str">
            <v>FC</v>
          </cell>
          <cell r="T638">
            <v>13.99</v>
          </cell>
        </row>
        <row r="639">
          <cell r="A639" t="str">
            <v>PEABDY_2_LNDFIL</v>
          </cell>
          <cell r="B639" t="str">
            <v>CAISO System</v>
          </cell>
          <cell r="C639" t="str">
            <v>G2 Energy Hay Road Power Plant</v>
          </cell>
          <cell r="D639">
            <v>1.1299999999999999</v>
          </cell>
          <cell r="E639">
            <v>1.29</v>
          </cell>
          <cell r="F639">
            <v>1.4</v>
          </cell>
          <cell r="G639">
            <v>1.1299999999999999</v>
          </cell>
          <cell r="H639">
            <v>1.27</v>
          </cell>
          <cell r="I639">
            <v>1.23</v>
          </cell>
          <cell r="J639">
            <v>1.29</v>
          </cell>
          <cell r="K639">
            <v>1.42</v>
          </cell>
          <cell r="L639">
            <v>1.27</v>
          </cell>
          <cell r="M639">
            <v>1.45</v>
          </cell>
          <cell r="N639">
            <v>1.42</v>
          </cell>
          <cell r="O639">
            <v>1.44</v>
          </cell>
          <cell r="P639" t="str">
            <v>N</v>
          </cell>
          <cell r="Q639" t="str">
            <v>North</v>
          </cell>
          <cell r="R639" t="str">
            <v>ID</v>
          </cell>
          <cell r="S639" t="str">
            <v>15DGD: Waiting for Contra Costa Sub 230 kV Switch Replacement, Q258 SPS and possibly other</v>
          </cell>
          <cell r="T639">
            <v>1.42</v>
          </cell>
        </row>
        <row r="640">
          <cell r="A640" t="str">
            <v>PEABDY_2_LNDFL1</v>
          </cell>
          <cell r="B640" t="str">
            <v>CAISO System</v>
          </cell>
          <cell r="C640" t="str">
            <v>Potrero Hills Energy</v>
          </cell>
          <cell r="D640">
            <v>6.29</v>
          </cell>
          <cell r="E640">
            <v>5.79</v>
          </cell>
          <cell r="F640">
            <v>6.08</v>
          </cell>
          <cell r="G640">
            <v>5.38</v>
          </cell>
          <cell r="H640">
            <v>5.6</v>
          </cell>
          <cell r="I640">
            <v>6.39</v>
          </cell>
          <cell r="J640">
            <v>6.48</v>
          </cell>
          <cell r="K640">
            <v>6.48</v>
          </cell>
          <cell r="L640">
            <v>6.38</v>
          </cell>
          <cell r="M640">
            <v>5.92</v>
          </cell>
          <cell r="N640">
            <v>5.88</v>
          </cell>
          <cell r="O640">
            <v>6.1</v>
          </cell>
          <cell r="P640" t="str">
            <v>N</v>
          </cell>
          <cell r="Q640" t="str">
            <v>North</v>
          </cell>
          <cell r="R640" t="str">
            <v>ID</v>
          </cell>
          <cell r="S640" t="str">
            <v>C3&amp;4: Waiting for Contra Costa Sub 230 kV Switch Replacement, Q258 SPS and possibly other</v>
          </cell>
          <cell r="T640">
            <v>6.48</v>
          </cell>
        </row>
        <row r="641">
          <cell r="A641" t="str">
            <v>PEARBL_2_NSPIN</v>
          </cell>
          <cell r="B641" t="str">
            <v>CAISO System</v>
          </cell>
          <cell r="C641" t="str">
            <v>PEARBL_2_NSPIN</v>
          </cell>
          <cell r="D641">
            <v>42</v>
          </cell>
          <cell r="E641">
            <v>21</v>
          </cell>
          <cell r="F641">
            <v>42</v>
          </cell>
          <cell r="G641">
            <v>46</v>
          </cell>
          <cell r="H641">
            <v>46</v>
          </cell>
          <cell r="I641">
            <v>46</v>
          </cell>
          <cell r="J641">
            <v>46</v>
          </cell>
          <cell r="K641">
            <v>46</v>
          </cell>
          <cell r="L641">
            <v>46</v>
          </cell>
          <cell r="M641">
            <v>46</v>
          </cell>
          <cell r="N641">
            <v>46</v>
          </cell>
          <cell r="O641">
            <v>46</v>
          </cell>
          <cell r="P641" t="str">
            <v>N</v>
          </cell>
          <cell r="Q641" t="str">
            <v>South</v>
          </cell>
          <cell r="R641" t="str">
            <v>FC</v>
          </cell>
          <cell r="T641">
            <v>46</v>
          </cell>
        </row>
        <row r="642">
          <cell r="A642" t="str">
            <v>PEORIA_1_SOLAR</v>
          </cell>
          <cell r="B642" t="str">
            <v>Stockton</v>
          </cell>
          <cell r="C642" t="str">
            <v>Sonora 1</v>
          </cell>
          <cell r="D642">
            <v>0.01</v>
          </cell>
          <cell r="E642">
            <v>0.02</v>
          </cell>
          <cell r="F642">
            <v>0.1</v>
          </cell>
          <cell r="G642">
            <v>1.35</v>
          </cell>
          <cell r="H642">
            <v>1.39</v>
          </cell>
          <cell r="I642">
            <v>1.43</v>
          </cell>
          <cell r="J642">
            <v>1.32</v>
          </cell>
          <cell r="K642">
            <v>1.35</v>
          </cell>
          <cell r="L642">
            <v>1.1399999999999999</v>
          </cell>
          <cell r="M642">
            <v>0.89</v>
          </cell>
          <cell r="N642">
            <v>0</v>
          </cell>
          <cell r="O642">
            <v>0</v>
          </cell>
          <cell r="P642" t="str">
            <v>N</v>
          </cell>
          <cell r="Q642" t="str">
            <v>North</v>
          </cell>
          <cell r="R642" t="str">
            <v>FC</v>
          </cell>
          <cell r="T642">
            <v>1.43</v>
          </cell>
        </row>
        <row r="643">
          <cell r="A643" t="str">
            <v>PGCC_1_PDRP01</v>
          </cell>
          <cell r="B643" t="str">
            <v>CAISO System</v>
          </cell>
          <cell r="C643" t="str">
            <v>PDR-F PGCC</v>
          </cell>
          <cell r="D643">
            <v>0.35</v>
          </cell>
          <cell r="E643">
            <v>0.35</v>
          </cell>
          <cell r="F643">
            <v>0.35</v>
          </cell>
          <cell r="G643">
            <v>0.35</v>
          </cell>
          <cell r="H643">
            <v>0.35</v>
          </cell>
          <cell r="I643">
            <v>0.35</v>
          </cell>
          <cell r="J643">
            <v>0.35</v>
          </cell>
          <cell r="K643">
            <v>0.35</v>
          </cell>
          <cell r="L643">
            <v>0.35</v>
          </cell>
          <cell r="M643">
            <v>0.35</v>
          </cell>
          <cell r="N643">
            <v>0.35</v>
          </cell>
          <cell r="O643">
            <v>0.35</v>
          </cell>
          <cell r="P643" t="str">
            <v>Y</v>
          </cell>
          <cell r="Q643" t="str">
            <v>North</v>
          </cell>
          <cell r="R643" t="str">
            <v>FC</v>
          </cell>
          <cell r="S643" t="str">
            <v/>
          </cell>
          <cell r="T643">
            <v>0.35</v>
          </cell>
        </row>
        <row r="644">
          <cell r="A644" t="str">
            <v>PGCC_1_PDRP02</v>
          </cell>
          <cell r="B644" t="str">
            <v>CAISO System</v>
          </cell>
          <cell r="C644" t="str">
            <v>PGCC_1_PDRP02</v>
          </cell>
          <cell r="D644">
            <v>0.1</v>
          </cell>
          <cell r="E644">
            <v>0.1</v>
          </cell>
          <cell r="F644">
            <v>0.1</v>
          </cell>
          <cell r="G644">
            <v>0.1</v>
          </cell>
          <cell r="H644">
            <v>0.1</v>
          </cell>
          <cell r="I644">
            <v>0.1</v>
          </cell>
          <cell r="J644">
            <v>0.1</v>
          </cell>
          <cell r="K644">
            <v>0.1</v>
          </cell>
          <cell r="L644">
            <v>0.1</v>
          </cell>
          <cell r="M644">
            <v>0.1</v>
          </cell>
          <cell r="N644">
            <v>0.1</v>
          </cell>
          <cell r="O644">
            <v>0.1</v>
          </cell>
          <cell r="P644" t="str">
            <v>Y</v>
          </cell>
          <cell r="Q644" t="str">
            <v>North</v>
          </cell>
          <cell r="R644" t="str">
            <v>FC</v>
          </cell>
          <cell r="S644" t="str">
            <v/>
          </cell>
          <cell r="T644">
            <v>0.1</v>
          </cell>
        </row>
        <row r="645">
          <cell r="A645" t="str">
            <v>PGEB_2_PDRP01</v>
          </cell>
          <cell r="B645" t="str">
            <v>CAISO System</v>
          </cell>
          <cell r="C645" t="str">
            <v>PDR-B PGEB</v>
          </cell>
          <cell r="D645">
            <v>0.78</v>
          </cell>
          <cell r="E645">
            <v>0.78</v>
          </cell>
          <cell r="F645">
            <v>0.78</v>
          </cell>
          <cell r="G645">
            <v>0.78</v>
          </cell>
          <cell r="H645">
            <v>0.78</v>
          </cell>
          <cell r="I645">
            <v>0.78</v>
          </cell>
          <cell r="J645">
            <v>0.78</v>
          </cell>
          <cell r="K645">
            <v>0.78</v>
          </cell>
          <cell r="L645">
            <v>0.78</v>
          </cell>
          <cell r="M645">
            <v>0.78</v>
          </cell>
          <cell r="N645">
            <v>0.78</v>
          </cell>
          <cell r="O645">
            <v>0.78</v>
          </cell>
          <cell r="P645" t="str">
            <v>Y</v>
          </cell>
          <cell r="Q645" t="str">
            <v>North</v>
          </cell>
          <cell r="R645" t="str">
            <v>FC</v>
          </cell>
          <cell r="S645" t="str">
            <v/>
          </cell>
          <cell r="T645">
            <v>0.78</v>
          </cell>
        </row>
        <row r="646">
          <cell r="A646" t="str">
            <v>PGEB_2_PDRP02</v>
          </cell>
          <cell r="B646" t="str">
            <v>CAISO System</v>
          </cell>
          <cell r="C646" t="str">
            <v>PDR-C PGEB</v>
          </cell>
          <cell r="D646">
            <v>0.1</v>
          </cell>
          <cell r="E646">
            <v>0.1</v>
          </cell>
          <cell r="F646">
            <v>0.1</v>
          </cell>
          <cell r="G646">
            <v>0.1</v>
          </cell>
          <cell r="H646">
            <v>0.1</v>
          </cell>
          <cell r="I646">
            <v>0.1</v>
          </cell>
          <cell r="J646">
            <v>0.1</v>
          </cell>
          <cell r="K646">
            <v>0.1</v>
          </cell>
          <cell r="L646">
            <v>0.1</v>
          </cell>
          <cell r="M646">
            <v>0.1</v>
          </cell>
          <cell r="N646">
            <v>0.1</v>
          </cell>
          <cell r="O646">
            <v>0.1</v>
          </cell>
          <cell r="P646" t="str">
            <v>Y</v>
          </cell>
          <cell r="Q646" t="str">
            <v>North</v>
          </cell>
          <cell r="R646" t="str">
            <v>FC</v>
          </cell>
          <cell r="S646" t="str">
            <v/>
          </cell>
          <cell r="T646">
            <v>0.1</v>
          </cell>
        </row>
        <row r="647">
          <cell r="A647" t="str">
            <v>PGEB_2_PDRP03</v>
          </cell>
          <cell r="B647" t="str">
            <v>CAISO System</v>
          </cell>
          <cell r="C647" t="str">
            <v>PDR-A PGEB</v>
          </cell>
          <cell r="D647">
            <v>0</v>
          </cell>
          <cell r="E647">
            <v>0</v>
          </cell>
          <cell r="F647">
            <v>0</v>
          </cell>
          <cell r="G647">
            <v>0</v>
          </cell>
          <cell r="H647">
            <v>0</v>
          </cell>
          <cell r="I647">
            <v>0</v>
          </cell>
          <cell r="J647">
            <v>0</v>
          </cell>
          <cell r="K647">
            <v>0</v>
          </cell>
          <cell r="L647">
            <v>0</v>
          </cell>
          <cell r="M647">
            <v>0</v>
          </cell>
          <cell r="N647">
            <v>0</v>
          </cell>
          <cell r="O647">
            <v>0</v>
          </cell>
          <cell r="P647" t="str">
            <v>Y</v>
          </cell>
          <cell r="Q647" t="str">
            <v>North</v>
          </cell>
          <cell r="R647" t="str">
            <v>FC</v>
          </cell>
          <cell r="S647" t="str">
            <v/>
          </cell>
          <cell r="T647">
            <v>0</v>
          </cell>
        </row>
        <row r="648">
          <cell r="A648" t="str">
            <v>PGEB_2_PDRP04</v>
          </cell>
          <cell r="B648" t="str">
            <v>CAISO System</v>
          </cell>
          <cell r="C648" t="str">
            <v>PGEB_2_PDRP04</v>
          </cell>
          <cell r="D648">
            <v>0.45</v>
          </cell>
          <cell r="E648">
            <v>0.45</v>
          </cell>
          <cell r="F648">
            <v>0.45</v>
          </cell>
          <cell r="G648">
            <v>0.45</v>
          </cell>
          <cell r="H648">
            <v>0.45</v>
          </cell>
          <cell r="I648">
            <v>0.45</v>
          </cell>
          <cell r="J648">
            <v>0.45</v>
          </cell>
          <cell r="K648">
            <v>0.45</v>
          </cell>
          <cell r="L648">
            <v>0.45</v>
          </cell>
          <cell r="M648">
            <v>0.45</v>
          </cell>
          <cell r="N648">
            <v>0.45</v>
          </cell>
          <cell r="O648">
            <v>0.45</v>
          </cell>
          <cell r="P648" t="str">
            <v>Y</v>
          </cell>
          <cell r="Q648" t="str">
            <v>North</v>
          </cell>
          <cell r="R648" t="str">
            <v>FC</v>
          </cell>
          <cell r="S648" t="str">
            <v/>
          </cell>
          <cell r="T648">
            <v>0.45</v>
          </cell>
        </row>
        <row r="649">
          <cell r="A649" t="str">
            <v>PGF1_2_PDRP01</v>
          </cell>
          <cell r="B649" t="str">
            <v>CAISO System</v>
          </cell>
          <cell r="C649" t="str">
            <v>PDR-F PGF1</v>
          </cell>
          <cell r="D649">
            <v>3.85</v>
          </cell>
          <cell r="E649">
            <v>3.85</v>
          </cell>
          <cell r="F649">
            <v>3.85</v>
          </cell>
          <cell r="G649">
            <v>3.85</v>
          </cell>
          <cell r="H649">
            <v>3.85</v>
          </cell>
          <cell r="I649">
            <v>3.85</v>
          </cell>
          <cell r="J649">
            <v>3.85</v>
          </cell>
          <cell r="K649">
            <v>3.85</v>
          </cell>
          <cell r="L649">
            <v>3.85</v>
          </cell>
          <cell r="M649">
            <v>3.85</v>
          </cell>
          <cell r="N649">
            <v>3.85</v>
          </cell>
          <cell r="O649">
            <v>3.85</v>
          </cell>
          <cell r="P649" t="str">
            <v>Y</v>
          </cell>
          <cell r="Q649" t="str">
            <v>North</v>
          </cell>
          <cell r="R649" t="str">
            <v>FC</v>
          </cell>
          <cell r="S649" t="str">
            <v/>
          </cell>
          <cell r="T649">
            <v>3.85</v>
          </cell>
        </row>
        <row r="650">
          <cell r="A650" t="str">
            <v>PGF1_2_PDRP02</v>
          </cell>
          <cell r="B650" t="str">
            <v>CAISO System</v>
          </cell>
          <cell r="C650" t="str">
            <v>PDR-D PGF1 LEDF</v>
          </cell>
          <cell r="D650">
            <v>1.5</v>
          </cell>
          <cell r="E650">
            <v>1.5</v>
          </cell>
          <cell r="F650">
            <v>1.5</v>
          </cell>
          <cell r="G650">
            <v>1.5</v>
          </cell>
          <cell r="H650">
            <v>1.5</v>
          </cell>
          <cell r="I650">
            <v>1.5</v>
          </cell>
          <cell r="J650">
            <v>1.5</v>
          </cell>
          <cell r="K650">
            <v>1.5</v>
          </cell>
          <cell r="L650">
            <v>1.5</v>
          </cell>
          <cell r="M650">
            <v>1.5</v>
          </cell>
          <cell r="N650">
            <v>1.5</v>
          </cell>
          <cell r="O650">
            <v>1.5</v>
          </cell>
          <cell r="P650" t="str">
            <v>Y</v>
          </cell>
          <cell r="Q650" t="str">
            <v>North</v>
          </cell>
          <cell r="R650" t="str">
            <v>FC</v>
          </cell>
          <cell r="S650" t="str">
            <v/>
          </cell>
          <cell r="T650">
            <v>1.5</v>
          </cell>
        </row>
        <row r="651">
          <cell r="A651" t="str">
            <v>PGF1_2_PDRP03</v>
          </cell>
          <cell r="B651" t="str">
            <v>CAISO System</v>
          </cell>
          <cell r="C651" t="str">
            <v>PGF1_2_PDRP03</v>
          </cell>
          <cell r="D651">
            <v>0.35</v>
          </cell>
          <cell r="E651">
            <v>0.35</v>
          </cell>
          <cell r="F651">
            <v>0.35</v>
          </cell>
          <cell r="G651">
            <v>0.35</v>
          </cell>
          <cell r="H651">
            <v>0.35</v>
          </cell>
          <cell r="I651">
            <v>0.35</v>
          </cell>
          <cell r="J651">
            <v>0.35</v>
          </cell>
          <cell r="K651">
            <v>0.35</v>
          </cell>
          <cell r="L651">
            <v>0.35</v>
          </cell>
          <cell r="M651">
            <v>0.35</v>
          </cell>
          <cell r="N651">
            <v>0.35</v>
          </cell>
          <cell r="O651">
            <v>0.35</v>
          </cell>
          <cell r="P651" t="str">
            <v>Y</v>
          </cell>
          <cell r="Q651" t="str">
            <v>North</v>
          </cell>
          <cell r="R651" t="str">
            <v>FC</v>
          </cell>
          <cell r="S651" t="str">
            <v/>
          </cell>
          <cell r="T651">
            <v>0.35</v>
          </cell>
        </row>
        <row r="652">
          <cell r="A652" t="str">
            <v>PGFG_1_PDRP01</v>
          </cell>
          <cell r="B652" t="str">
            <v>CAISO System</v>
          </cell>
          <cell r="C652" t="str">
            <v>PDR-F PGFG SEL1</v>
          </cell>
          <cell r="D652">
            <v>0.1</v>
          </cell>
          <cell r="E652">
            <v>0.1</v>
          </cell>
          <cell r="F652">
            <v>0.1</v>
          </cell>
          <cell r="G652">
            <v>0.1</v>
          </cell>
          <cell r="H652">
            <v>0.1</v>
          </cell>
          <cell r="I652">
            <v>0.1</v>
          </cell>
          <cell r="J652">
            <v>0.1</v>
          </cell>
          <cell r="K652">
            <v>0.1</v>
          </cell>
          <cell r="L652">
            <v>0.1</v>
          </cell>
          <cell r="M652">
            <v>0.1</v>
          </cell>
          <cell r="N652">
            <v>0.1</v>
          </cell>
          <cell r="O652">
            <v>0.1</v>
          </cell>
          <cell r="P652" t="str">
            <v>Y</v>
          </cell>
          <cell r="Q652" t="str">
            <v>North</v>
          </cell>
          <cell r="R652" t="str">
            <v>FC</v>
          </cell>
          <cell r="S652" t="str">
            <v/>
          </cell>
          <cell r="T652">
            <v>0.1</v>
          </cell>
        </row>
        <row r="653">
          <cell r="A653" t="str">
            <v>PGFG_1_PDRP02</v>
          </cell>
          <cell r="B653" t="str">
            <v>CAISO System</v>
          </cell>
          <cell r="C653" t="str">
            <v>PDR-F PGFG SEL1</v>
          </cell>
          <cell r="D653">
            <v>0.2</v>
          </cell>
          <cell r="E653">
            <v>0.2</v>
          </cell>
          <cell r="F653">
            <v>0.2</v>
          </cell>
          <cell r="G653">
            <v>0.2</v>
          </cell>
          <cell r="H653">
            <v>0.2</v>
          </cell>
          <cell r="I653">
            <v>0.2</v>
          </cell>
          <cell r="J653">
            <v>0.2</v>
          </cell>
          <cell r="K653">
            <v>0.2</v>
          </cell>
          <cell r="L653">
            <v>0.2</v>
          </cell>
          <cell r="M653">
            <v>0.2</v>
          </cell>
          <cell r="N653">
            <v>0.2</v>
          </cell>
          <cell r="O653">
            <v>0.2</v>
          </cell>
          <cell r="P653" t="str">
            <v>Y</v>
          </cell>
          <cell r="Q653" t="str">
            <v>North</v>
          </cell>
          <cell r="R653" t="str">
            <v>FC</v>
          </cell>
          <cell r="S653" t="str">
            <v/>
          </cell>
          <cell r="T653">
            <v>0.2</v>
          </cell>
        </row>
        <row r="654">
          <cell r="A654" t="str">
            <v>PGLP_2_PDRP02</v>
          </cell>
          <cell r="B654" t="str">
            <v>CAISO System</v>
          </cell>
          <cell r="C654" t="str">
            <v>PGLP_2_PDRP02</v>
          </cell>
          <cell r="D654">
            <v>0.2</v>
          </cell>
          <cell r="E654">
            <v>0.2</v>
          </cell>
          <cell r="F654">
            <v>0.2</v>
          </cell>
          <cell r="G654">
            <v>0.2</v>
          </cell>
          <cell r="H654">
            <v>0.2</v>
          </cell>
          <cell r="I654">
            <v>0.2</v>
          </cell>
          <cell r="J654">
            <v>0.2</v>
          </cell>
          <cell r="K654">
            <v>0.2</v>
          </cell>
          <cell r="L654">
            <v>0.2</v>
          </cell>
          <cell r="M654">
            <v>0.2</v>
          </cell>
          <cell r="N654">
            <v>0.2</v>
          </cell>
          <cell r="O654">
            <v>0.2</v>
          </cell>
          <cell r="P654" t="str">
            <v>Y</v>
          </cell>
          <cell r="Q654" t="str">
            <v>North</v>
          </cell>
          <cell r="R654" t="str">
            <v>FC</v>
          </cell>
          <cell r="S654" t="str">
            <v/>
          </cell>
          <cell r="T654">
            <v>0.2</v>
          </cell>
        </row>
        <row r="655">
          <cell r="A655" t="str">
            <v>PGNV_1_PDRP01</v>
          </cell>
          <cell r="B655" t="str">
            <v>CAISO System</v>
          </cell>
          <cell r="C655" t="str">
            <v>PGNV_1_PDRP01</v>
          </cell>
          <cell r="D655">
            <v>0.15</v>
          </cell>
          <cell r="E655">
            <v>0.15</v>
          </cell>
          <cell r="F655">
            <v>0.15</v>
          </cell>
          <cell r="G655">
            <v>0.15</v>
          </cell>
          <cell r="H655">
            <v>0.15</v>
          </cell>
          <cell r="I655">
            <v>0.15</v>
          </cell>
          <cell r="J655">
            <v>0.15</v>
          </cell>
          <cell r="K655">
            <v>0.15</v>
          </cell>
          <cell r="L655">
            <v>0.15</v>
          </cell>
          <cell r="M655">
            <v>0.15</v>
          </cell>
          <cell r="N655">
            <v>0.15</v>
          </cell>
          <cell r="O655">
            <v>0.15</v>
          </cell>
          <cell r="P655" t="str">
            <v>Y</v>
          </cell>
          <cell r="Q655" t="str">
            <v>North</v>
          </cell>
          <cell r="R655" t="str">
            <v>FC</v>
          </cell>
          <cell r="S655" t="str">
            <v/>
          </cell>
          <cell r="T655">
            <v>0.15</v>
          </cell>
        </row>
        <row r="656">
          <cell r="A656" t="str">
            <v>PGP2_2_PDRP01</v>
          </cell>
          <cell r="B656" t="str">
            <v>CAISO System</v>
          </cell>
          <cell r="C656" t="str">
            <v>PDR-C PGP2</v>
          </cell>
          <cell r="D656">
            <v>0.1</v>
          </cell>
          <cell r="E656">
            <v>0.1</v>
          </cell>
          <cell r="F656">
            <v>0.1</v>
          </cell>
          <cell r="G656">
            <v>0.1</v>
          </cell>
          <cell r="H656">
            <v>0.1</v>
          </cell>
          <cell r="I656">
            <v>0.1</v>
          </cell>
          <cell r="J656">
            <v>0.1</v>
          </cell>
          <cell r="K656">
            <v>0.1</v>
          </cell>
          <cell r="L656">
            <v>0.1</v>
          </cell>
          <cell r="M656">
            <v>0.1</v>
          </cell>
          <cell r="N656">
            <v>0.1</v>
          </cell>
          <cell r="O656">
            <v>0.1</v>
          </cell>
          <cell r="P656" t="str">
            <v>Y</v>
          </cell>
          <cell r="Q656" t="str">
            <v>North</v>
          </cell>
          <cell r="R656" t="str">
            <v>FC</v>
          </cell>
          <cell r="S656" t="str">
            <v/>
          </cell>
          <cell r="T656">
            <v>0.1</v>
          </cell>
        </row>
        <row r="657">
          <cell r="A657" t="str">
            <v>PGP2_2_PDRP04</v>
          </cell>
          <cell r="B657" t="str">
            <v>CAISO System</v>
          </cell>
          <cell r="C657" t="str">
            <v>PDR-F PGP2</v>
          </cell>
          <cell r="D657">
            <v>0.15</v>
          </cell>
          <cell r="E657">
            <v>0.15</v>
          </cell>
          <cell r="F657">
            <v>0.15</v>
          </cell>
          <cell r="G657">
            <v>0.15</v>
          </cell>
          <cell r="H657">
            <v>0.15</v>
          </cell>
          <cell r="I657">
            <v>0.15</v>
          </cell>
          <cell r="J657">
            <v>0.15</v>
          </cell>
          <cell r="K657">
            <v>0.15</v>
          </cell>
          <cell r="L657">
            <v>0.15</v>
          </cell>
          <cell r="M657">
            <v>0.15</v>
          </cell>
          <cell r="N657">
            <v>0.15</v>
          </cell>
          <cell r="O657">
            <v>0.15</v>
          </cell>
          <cell r="P657" t="str">
            <v>Y</v>
          </cell>
          <cell r="Q657" t="str">
            <v>North</v>
          </cell>
          <cell r="R657" t="str">
            <v>FC</v>
          </cell>
          <cell r="S657" t="str">
            <v/>
          </cell>
          <cell r="T657">
            <v>0.15</v>
          </cell>
        </row>
        <row r="658">
          <cell r="A658" t="str">
            <v>PGP2_2_PDRP05</v>
          </cell>
          <cell r="B658" t="str">
            <v>CAISO System</v>
          </cell>
          <cell r="C658" t="str">
            <v>PGP2_2_PDRP05</v>
          </cell>
          <cell r="D658">
            <v>0.45</v>
          </cell>
          <cell r="E658">
            <v>0.45</v>
          </cell>
          <cell r="F658">
            <v>0.45</v>
          </cell>
          <cell r="G658">
            <v>0.45</v>
          </cell>
          <cell r="H658">
            <v>0.45</v>
          </cell>
          <cell r="I658">
            <v>0.45</v>
          </cell>
          <cell r="J658">
            <v>0.45</v>
          </cell>
          <cell r="K658">
            <v>0.45</v>
          </cell>
          <cell r="L658">
            <v>0.45</v>
          </cell>
          <cell r="M658">
            <v>0.45</v>
          </cell>
          <cell r="N658">
            <v>0.45</v>
          </cell>
          <cell r="O658">
            <v>0.45</v>
          </cell>
          <cell r="P658" t="str">
            <v>Y</v>
          </cell>
          <cell r="Q658" t="str">
            <v>North</v>
          </cell>
          <cell r="R658" t="str">
            <v>FC</v>
          </cell>
          <cell r="S658" t="str">
            <v/>
          </cell>
          <cell r="T658">
            <v>0.45</v>
          </cell>
        </row>
        <row r="659">
          <cell r="A659" t="str">
            <v>PGSA_2_PDRP01</v>
          </cell>
          <cell r="B659" t="str">
            <v>CAISO System</v>
          </cell>
          <cell r="C659" t="str">
            <v>PDR-F PGSA SEES</v>
          </cell>
          <cell r="D659">
            <v>0.2</v>
          </cell>
          <cell r="E659">
            <v>0.2</v>
          </cell>
          <cell r="F659">
            <v>0.2</v>
          </cell>
          <cell r="G659">
            <v>0.2</v>
          </cell>
          <cell r="H659">
            <v>0.2</v>
          </cell>
          <cell r="I659">
            <v>0.2</v>
          </cell>
          <cell r="J659">
            <v>0.2</v>
          </cell>
          <cell r="K659">
            <v>0.2</v>
          </cell>
          <cell r="L659">
            <v>0.2</v>
          </cell>
          <cell r="M659">
            <v>0.2</v>
          </cell>
          <cell r="N659">
            <v>0.2</v>
          </cell>
          <cell r="O659">
            <v>0.2</v>
          </cell>
          <cell r="P659" t="str">
            <v>Y</v>
          </cell>
          <cell r="Q659" t="str">
            <v>North</v>
          </cell>
          <cell r="R659" t="str">
            <v>FC</v>
          </cell>
          <cell r="S659" t="str">
            <v/>
          </cell>
          <cell r="T659">
            <v>0.2</v>
          </cell>
        </row>
        <row r="660">
          <cell r="A660" t="str">
            <v>PGSA_2_PDRP02</v>
          </cell>
          <cell r="B660" t="str">
            <v>CAISO System</v>
          </cell>
          <cell r="C660" t="str">
            <v>PDR-D PGSA</v>
          </cell>
          <cell r="D660">
            <v>1.5</v>
          </cell>
          <cell r="E660">
            <v>1.5</v>
          </cell>
          <cell r="F660">
            <v>1.5</v>
          </cell>
          <cell r="G660">
            <v>1.5</v>
          </cell>
          <cell r="H660">
            <v>1.5</v>
          </cell>
          <cell r="I660">
            <v>1.5</v>
          </cell>
          <cell r="J660">
            <v>1.5</v>
          </cell>
          <cell r="K660">
            <v>1.5</v>
          </cell>
          <cell r="L660">
            <v>1.5</v>
          </cell>
          <cell r="M660">
            <v>1.5</v>
          </cell>
          <cell r="N660">
            <v>1.5</v>
          </cell>
          <cell r="O660">
            <v>1.5</v>
          </cell>
          <cell r="P660" t="str">
            <v>Y</v>
          </cell>
          <cell r="Q660" t="str">
            <v>North</v>
          </cell>
          <cell r="R660" t="str">
            <v>FC</v>
          </cell>
          <cell r="S660" t="str">
            <v/>
          </cell>
          <cell r="T660">
            <v>1.5</v>
          </cell>
        </row>
        <row r="661">
          <cell r="A661" t="str">
            <v>PGSA_2_PDRP03</v>
          </cell>
          <cell r="B661" t="str">
            <v>CAISO System</v>
          </cell>
          <cell r="C661" t="str">
            <v>PGSA_2_PDRP03</v>
          </cell>
          <cell r="D661">
            <v>0.2</v>
          </cell>
          <cell r="E661">
            <v>0.2</v>
          </cell>
          <cell r="F661">
            <v>0.2</v>
          </cell>
          <cell r="G661">
            <v>0.2</v>
          </cell>
          <cell r="H661">
            <v>0.2</v>
          </cell>
          <cell r="I661">
            <v>0.2</v>
          </cell>
          <cell r="J661">
            <v>0.2</v>
          </cell>
          <cell r="K661">
            <v>0.2</v>
          </cell>
          <cell r="L661">
            <v>0.2</v>
          </cell>
          <cell r="M661">
            <v>0.2</v>
          </cell>
          <cell r="N661">
            <v>0.2</v>
          </cell>
          <cell r="O661">
            <v>0.2</v>
          </cell>
          <cell r="P661" t="str">
            <v>Y</v>
          </cell>
          <cell r="Q661" t="str">
            <v>North</v>
          </cell>
          <cell r="R661" t="str">
            <v>FC</v>
          </cell>
          <cell r="S661" t="str">
            <v/>
          </cell>
          <cell r="T661">
            <v>0.2</v>
          </cell>
        </row>
        <row r="662">
          <cell r="A662" t="str">
            <v>PGSB_1_PDRP02</v>
          </cell>
          <cell r="B662" t="str">
            <v>CAISO System</v>
          </cell>
          <cell r="C662" t="str">
            <v>PDR-C PGSB</v>
          </cell>
          <cell r="D662">
            <v>0.1</v>
          </cell>
          <cell r="E662">
            <v>0.1</v>
          </cell>
          <cell r="F662">
            <v>0.1</v>
          </cell>
          <cell r="G662">
            <v>0.1</v>
          </cell>
          <cell r="H662">
            <v>0.1</v>
          </cell>
          <cell r="I662">
            <v>0.1</v>
          </cell>
          <cell r="J662">
            <v>0.1</v>
          </cell>
          <cell r="K662">
            <v>0.1</v>
          </cell>
          <cell r="L662">
            <v>0.1</v>
          </cell>
          <cell r="M662">
            <v>0.1</v>
          </cell>
          <cell r="N662">
            <v>0.1</v>
          </cell>
          <cell r="O662">
            <v>0.1</v>
          </cell>
          <cell r="P662" t="str">
            <v>Y</v>
          </cell>
          <cell r="Q662" t="str">
            <v>North</v>
          </cell>
          <cell r="R662" t="str">
            <v>FC</v>
          </cell>
          <cell r="S662" t="str">
            <v/>
          </cell>
          <cell r="T662">
            <v>0.1</v>
          </cell>
        </row>
        <row r="663">
          <cell r="A663" t="str">
            <v>PGSB_1_PDRP03</v>
          </cell>
          <cell r="B663" t="str">
            <v>CAISO System</v>
          </cell>
          <cell r="C663" t="str">
            <v xml:space="preserve">PDR-F PGSB SEL1 </v>
          </cell>
          <cell r="D663">
            <v>0.13</v>
          </cell>
          <cell r="E663">
            <v>0.13</v>
          </cell>
          <cell r="F663">
            <v>0.13</v>
          </cell>
          <cell r="G663">
            <v>0.13</v>
          </cell>
          <cell r="H663">
            <v>0.13</v>
          </cell>
          <cell r="I663">
            <v>0.13</v>
          </cell>
          <cell r="J663">
            <v>0.13</v>
          </cell>
          <cell r="K663">
            <v>0.13</v>
          </cell>
          <cell r="L663">
            <v>0.13</v>
          </cell>
          <cell r="M663">
            <v>0.13</v>
          </cell>
          <cell r="N663">
            <v>0.13</v>
          </cell>
          <cell r="O663">
            <v>0.13</v>
          </cell>
          <cell r="P663" t="str">
            <v>Y</v>
          </cell>
          <cell r="Q663" t="str">
            <v>North</v>
          </cell>
          <cell r="R663" t="str">
            <v>FC</v>
          </cell>
          <cell r="S663" t="str">
            <v/>
          </cell>
          <cell r="T663">
            <v>0.13</v>
          </cell>
        </row>
        <row r="664">
          <cell r="A664" t="str">
            <v>PGSB_1_PDRP04</v>
          </cell>
          <cell r="B664" t="str">
            <v>CAISO System</v>
          </cell>
          <cell r="C664" t="str">
            <v>PGSB_1_PDRP04</v>
          </cell>
          <cell r="D664">
            <v>0.2</v>
          </cell>
          <cell r="E664">
            <v>0.2</v>
          </cell>
          <cell r="F664">
            <v>0.2</v>
          </cell>
          <cell r="G664">
            <v>0.2</v>
          </cell>
          <cell r="H664">
            <v>0.2</v>
          </cell>
          <cell r="I664">
            <v>0.2</v>
          </cell>
          <cell r="J664">
            <v>0.2</v>
          </cell>
          <cell r="K664">
            <v>0.2</v>
          </cell>
          <cell r="L664">
            <v>0.2</v>
          </cell>
          <cell r="M664">
            <v>0.2</v>
          </cell>
          <cell r="N664">
            <v>0.2</v>
          </cell>
          <cell r="O664">
            <v>0.2</v>
          </cell>
          <cell r="P664" t="str">
            <v>Y</v>
          </cell>
          <cell r="Q664" t="str">
            <v>North</v>
          </cell>
          <cell r="R664" t="str">
            <v>FC</v>
          </cell>
          <cell r="S664" t="str">
            <v/>
          </cell>
          <cell r="T664">
            <v>0.2</v>
          </cell>
        </row>
        <row r="665">
          <cell r="A665" t="str">
            <v>PGSB_1_PDRP05</v>
          </cell>
          <cell r="B665" t="str">
            <v>CAISO System</v>
          </cell>
          <cell r="C665" t="str">
            <v>PDR-F PGSB SEES</v>
          </cell>
          <cell r="D665">
            <v>0.96</v>
          </cell>
          <cell r="E665">
            <v>0.96</v>
          </cell>
          <cell r="F665">
            <v>0.96</v>
          </cell>
          <cell r="G665">
            <v>0.96</v>
          </cell>
          <cell r="H665">
            <v>0.96</v>
          </cell>
          <cell r="I665">
            <v>0.96</v>
          </cell>
          <cell r="J665">
            <v>0.96</v>
          </cell>
          <cell r="K665">
            <v>0.96</v>
          </cell>
          <cell r="L665">
            <v>0.96</v>
          </cell>
          <cell r="M665">
            <v>0.96</v>
          </cell>
          <cell r="N665">
            <v>0.96</v>
          </cell>
          <cell r="O665">
            <v>0.96</v>
          </cell>
          <cell r="P665" t="str">
            <v>Y</v>
          </cell>
          <cell r="Q665" t="str">
            <v>North</v>
          </cell>
          <cell r="R665" t="str">
            <v>FC</v>
          </cell>
          <cell r="S665" t="str">
            <v/>
          </cell>
          <cell r="T665">
            <v>0.96</v>
          </cell>
        </row>
        <row r="666">
          <cell r="A666" t="str">
            <v>PGSB_1_PDRP06</v>
          </cell>
          <cell r="B666" t="str">
            <v>CAISO System</v>
          </cell>
          <cell r="C666" t="str">
            <v>PDR-F PGSB</v>
          </cell>
          <cell r="D666">
            <v>0.96</v>
          </cell>
          <cell r="E666">
            <v>0.96</v>
          </cell>
          <cell r="F666">
            <v>0.96</v>
          </cell>
          <cell r="G666">
            <v>0.96</v>
          </cell>
          <cell r="H666">
            <v>0.96</v>
          </cell>
          <cell r="I666">
            <v>0.96</v>
          </cell>
          <cell r="J666">
            <v>0.96</v>
          </cell>
          <cell r="K666">
            <v>0.96</v>
          </cell>
          <cell r="L666">
            <v>0.96</v>
          </cell>
          <cell r="M666">
            <v>0.96</v>
          </cell>
          <cell r="N666">
            <v>0.96</v>
          </cell>
          <cell r="O666">
            <v>0.96</v>
          </cell>
          <cell r="P666" t="str">
            <v>Y</v>
          </cell>
          <cell r="Q666" t="str">
            <v>North</v>
          </cell>
          <cell r="R666" t="str">
            <v>FC</v>
          </cell>
          <cell r="S666" t="str">
            <v/>
          </cell>
          <cell r="T666">
            <v>0.96</v>
          </cell>
        </row>
        <row r="667">
          <cell r="A667" t="str">
            <v>PGSB_1_PDRP07</v>
          </cell>
          <cell r="B667" t="str">
            <v>CAISO System</v>
          </cell>
          <cell r="C667" t="str">
            <v>PDR-B PGSB</v>
          </cell>
          <cell r="D667">
            <v>0.14000000000000001</v>
          </cell>
          <cell r="E667">
            <v>0.14000000000000001</v>
          </cell>
          <cell r="F667">
            <v>0.14000000000000001</v>
          </cell>
          <cell r="G667">
            <v>0.14000000000000001</v>
          </cell>
          <cell r="H667">
            <v>0.14000000000000001</v>
          </cell>
          <cell r="I667">
            <v>0.14000000000000001</v>
          </cell>
          <cell r="J667">
            <v>0.14000000000000001</v>
          </cell>
          <cell r="K667">
            <v>0.14000000000000001</v>
          </cell>
          <cell r="L667">
            <v>0.14000000000000001</v>
          </cell>
          <cell r="M667">
            <v>0.14000000000000001</v>
          </cell>
          <cell r="N667">
            <v>0.14000000000000001</v>
          </cell>
          <cell r="O667">
            <v>0.14000000000000001</v>
          </cell>
          <cell r="P667" t="str">
            <v>Y</v>
          </cell>
          <cell r="Q667" t="str">
            <v>North</v>
          </cell>
          <cell r="R667" t="str">
            <v>FC</v>
          </cell>
          <cell r="S667" t="str">
            <v/>
          </cell>
          <cell r="T667">
            <v>0.14000000000000001</v>
          </cell>
        </row>
        <row r="668">
          <cell r="A668" t="str">
            <v>PGSF_2_PDRP01</v>
          </cell>
          <cell r="B668" t="str">
            <v>CAISO System</v>
          </cell>
          <cell r="C668" t="str">
            <v>PDR-F PGSF SEES</v>
          </cell>
          <cell r="D668">
            <v>0.55000000000000004</v>
          </cell>
          <cell r="E668">
            <v>0.55000000000000004</v>
          </cell>
          <cell r="F668">
            <v>0.55000000000000004</v>
          </cell>
          <cell r="G668">
            <v>0.55000000000000004</v>
          </cell>
          <cell r="H668">
            <v>0.55000000000000004</v>
          </cell>
          <cell r="I668">
            <v>0.55000000000000004</v>
          </cell>
          <cell r="J668">
            <v>0.55000000000000004</v>
          </cell>
          <cell r="K668">
            <v>0.55000000000000004</v>
          </cell>
          <cell r="L668">
            <v>0.55000000000000004</v>
          </cell>
          <cell r="M668">
            <v>0.55000000000000004</v>
          </cell>
          <cell r="N668">
            <v>0.55000000000000004</v>
          </cell>
          <cell r="O668">
            <v>0.55000000000000004</v>
          </cell>
          <cell r="P668" t="str">
            <v>Y</v>
          </cell>
          <cell r="Q668" t="str">
            <v>North</v>
          </cell>
          <cell r="R668" t="str">
            <v>FC</v>
          </cell>
          <cell r="S668" t="str">
            <v/>
          </cell>
          <cell r="T668">
            <v>0.55000000000000004</v>
          </cell>
        </row>
        <row r="669">
          <cell r="A669" t="str">
            <v>PGSF_2_PDRP02</v>
          </cell>
          <cell r="B669" t="str">
            <v>CAISO System</v>
          </cell>
          <cell r="C669" t="str">
            <v>PDR-F PGSF</v>
          </cell>
          <cell r="D669">
            <v>0.33</v>
          </cell>
          <cell r="E669">
            <v>0.33</v>
          </cell>
          <cell r="F669">
            <v>0.33</v>
          </cell>
          <cell r="G669">
            <v>0.33</v>
          </cell>
          <cell r="H669">
            <v>0.33</v>
          </cell>
          <cell r="I669">
            <v>0.33</v>
          </cell>
          <cell r="J669">
            <v>0.33</v>
          </cell>
          <cell r="K669">
            <v>0.33</v>
          </cell>
          <cell r="L669">
            <v>0.33</v>
          </cell>
          <cell r="M669">
            <v>0.33</v>
          </cell>
          <cell r="N669">
            <v>0.33</v>
          </cell>
          <cell r="O669">
            <v>0.33</v>
          </cell>
          <cell r="P669" t="str">
            <v>Y</v>
          </cell>
          <cell r="Q669" t="str">
            <v>North</v>
          </cell>
          <cell r="R669" t="str">
            <v>FC</v>
          </cell>
          <cell r="S669" t="str">
            <v/>
          </cell>
          <cell r="T669">
            <v>0.33</v>
          </cell>
        </row>
        <row r="670">
          <cell r="A670" t="str">
            <v>PGST_2_PDRP01</v>
          </cell>
          <cell r="B670" t="str">
            <v>CAISO System</v>
          </cell>
          <cell r="C670" t="str">
            <v>PGST_2_PDRP01</v>
          </cell>
          <cell r="D670">
            <v>0.12</v>
          </cell>
          <cell r="E670">
            <v>0.12</v>
          </cell>
          <cell r="F670">
            <v>0.12</v>
          </cell>
          <cell r="G670">
            <v>0.12</v>
          </cell>
          <cell r="H670">
            <v>0.12</v>
          </cell>
          <cell r="I670">
            <v>0.12</v>
          </cell>
          <cell r="J670">
            <v>0.12</v>
          </cell>
          <cell r="K670">
            <v>0.12</v>
          </cell>
          <cell r="L670">
            <v>0.12</v>
          </cell>
          <cell r="M670">
            <v>0.12</v>
          </cell>
          <cell r="N670">
            <v>0.12</v>
          </cell>
          <cell r="O670">
            <v>0.12</v>
          </cell>
          <cell r="P670" t="str">
            <v>Y</v>
          </cell>
          <cell r="Q670" t="str">
            <v>North</v>
          </cell>
          <cell r="R670" t="str">
            <v>FC</v>
          </cell>
          <cell r="S670" t="str">
            <v/>
          </cell>
          <cell r="T670">
            <v>0.12</v>
          </cell>
        </row>
        <row r="671">
          <cell r="A671" t="str">
            <v>PHOENX_1_UNIT</v>
          </cell>
          <cell r="B671" t="str">
            <v>Stockton</v>
          </cell>
          <cell r="C671" t="str">
            <v>PHOENIX PH</v>
          </cell>
          <cell r="D671">
            <v>2</v>
          </cell>
          <cell r="E671">
            <v>2</v>
          </cell>
          <cell r="F671">
            <v>2</v>
          </cell>
          <cell r="G671">
            <v>2</v>
          </cell>
          <cell r="H671">
            <v>2</v>
          </cell>
          <cell r="I671">
            <v>2</v>
          </cell>
          <cell r="J671">
            <v>2</v>
          </cell>
          <cell r="K671">
            <v>2</v>
          </cell>
          <cell r="L671">
            <v>2</v>
          </cell>
          <cell r="M671">
            <v>2</v>
          </cell>
          <cell r="N671">
            <v>2</v>
          </cell>
          <cell r="O671">
            <v>2</v>
          </cell>
          <cell r="P671" t="str">
            <v>Y</v>
          </cell>
          <cell r="Q671" t="str">
            <v>North</v>
          </cell>
          <cell r="R671" t="str">
            <v>FC</v>
          </cell>
          <cell r="T671">
            <v>2</v>
          </cell>
        </row>
        <row r="672">
          <cell r="A672" t="str">
            <v>PINFLT_7_UNITS</v>
          </cell>
          <cell r="B672" t="str">
            <v>Fresno</v>
          </cell>
          <cell r="C672" t="str">
            <v>PINE FLAT HYDRO AGGREGATE</v>
          </cell>
          <cell r="D672">
            <v>210</v>
          </cell>
          <cell r="E672">
            <v>210</v>
          </cell>
          <cell r="F672">
            <v>210</v>
          </cell>
          <cell r="G672">
            <v>210</v>
          </cell>
          <cell r="H672">
            <v>210</v>
          </cell>
          <cell r="I672">
            <v>210</v>
          </cell>
          <cell r="J672">
            <v>210</v>
          </cell>
          <cell r="K672">
            <v>210</v>
          </cell>
          <cell r="L672">
            <v>210</v>
          </cell>
          <cell r="M672">
            <v>210</v>
          </cell>
          <cell r="N672">
            <v>210</v>
          </cell>
          <cell r="O672">
            <v>210</v>
          </cell>
          <cell r="P672" t="str">
            <v>Y</v>
          </cell>
          <cell r="Q672" t="str">
            <v>North</v>
          </cell>
          <cell r="R672" t="str">
            <v>FC</v>
          </cell>
          <cell r="T672">
            <v>210</v>
          </cell>
        </row>
        <row r="673">
          <cell r="A673" t="str">
            <v>PIT1_6_FRIVRA</v>
          </cell>
          <cell r="B673" t="str">
            <v>CAISO System</v>
          </cell>
          <cell r="C673" t="str">
            <v>Fall River Mills Project A</v>
          </cell>
          <cell r="D673" t="str">
            <v>-</v>
          </cell>
          <cell r="E673" t="str">
            <v>-</v>
          </cell>
          <cell r="F673" t="str">
            <v>-</v>
          </cell>
          <cell r="G673" t="str">
            <v>-</v>
          </cell>
          <cell r="H673" t="str">
            <v>-</v>
          </cell>
          <cell r="I673" t="str">
            <v>-</v>
          </cell>
          <cell r="J673" t="str">
            <v>-</v>
          </cell>
          <cell r="K673" t="str">
            <v>-</v>
          </cell>
          <cell r="L673" t="str">
            <v>-</v>
          </cell>
          <cell r="M673" t="str">
            <v>-</v>
          </cell>
          <cell r="N673" t="str">
            <v>-</v>
          </cell>
          <cell r="O673" t="str">
            <v>-</v>
          </cell>
          <cell r="P673" t="str">
            <v>N</v>
          </cell>
          <cell r="Q673" t="str">
            <v>North</v>
          </cell>
          <cell r="R673" t="str">
            <v>EO</v>
          </cell>
          <cell r="T673">
            <v>0</v>
          </cell>
        </row>
        <row r="674">
          <cell r="A674" t="str">
            <v>PIT1_7_UNIT 1</v>
          </cell>
          <cell r="B674" t="str">
            <v>CAISO System</v>
          </cell>
          <cell r="C674" t="str">
            <v>PIT PH 1 UNIT 1</v>
          </cell>
          <cell r="D674">
            <v>32</v>
          </cell>
          <cell r="E674">
            <v>32</v>
          </cell>
          <cell r="F674">
            <v>32</v>
          </cell>
          <cell r="G674">
            <v>32</v>
          </cell>
          <cell r="H674">
            <v>32</v>
          </cell>
          <cell r="I674">
            <v>32</v>
          </cell>
          <cell r="J674">
            <v>32</v>
          </cell>
          <cell r="K674">
            <v>32</v>
          </cell>
          <cell r="L674">
            <v>32</v>
          </cell>
          <cell r="M674">
            <v>32</v>
          </cell>
          <cell r="N674">
            <v>32</v>
          </cell>
          <cell r="O674">
            <v>32</v>
          </cell>
          <cell r="P674" t="str">
            <v>Y</v>
          </cell>
          <cell r="Q674" t="str">
            <v>North</v>
          </cell>
          <cell r="R674" t="str">
            <v>FC</v>
          </cell>
          <cell r="T674">
            <v>32</v>
          </cell>
        </row>
        <row r="675">
          <cell r="A675" t="str">
            <v>PIT1_7_UNIT 2</v>
          </cell>
          <cell r="B675" t="str">
            <v>CAISO System</v>
          </cell>
          <cell r="C675" t="str">
            <v>PIT PH 1 UNIT 2</v>
          </cell>
          <cell r="D675">
            <v>32</v>
          </cell>
          <cell r="E675">
            <v>32</v>
          </cell>
          <cell r="F675">
            <v>32</v>
          </cell>
          <cell r="G675">
            <v>32</v>
          </cell>
          <cell r="H675">
            <v>32</v>
          </cell>
          <cell r="I675">
            <v>32</v>
          </cell>
          <cell r="J675">
            <v>32</v>
          </cell>
          <cell r="K675">
            <v>32</v>
          </cell>
          <cell r="L675">
            <v>32</v>
          </cell>
          <cell r="M675">
            <v>32</v>
          </cell>
          <cell r="N675">
            <v>32</v>
          </cell>
          <cell r="O675">
            <v>32</v>
          </cell>
          <cell r="P675" t="str">
            <v>Y</v>
          </cell>
          <cell r="Q675" t="str">
            <v>North</v>
          </cell>
          <cell r="R675" t="str">
            <v>FC</v>
          </cell>
          <cell r="T675">
            <v>32</v>
          </cell>
        </row>
        <row r="676">
          <cell r="A676" t="str">
            <v>PIT3_7_PL1X3</v>
          </cell>
          <cell r="B676" t="str">
            <v>CAISO System</v>
          </cell>
          <cell r="C676" t="str">
            <v>PIT PH 3 UNITS 1, 2 &amp; 3 AGGREGATE</v>
          </cell>
          <cell r="D676">
            <v>70.599999999999994</v>
          </cell>
          <cell r="E676">
            <v>70.599999999999994</v>
          </cell>
          <cell r="F676">
            <v>70.599999999999994</v>
          </cell>
          <cell r="G676">
            <v>70.599999999999994</v>
          </cell>
          <cell r="H676">
            <v>70.599999999999994</v>
          </cell>
          <cell r="I676">
            <v>70.599999999999994</v>
          </cell>
          <cell r="J676">
            <v>70.599999999999994</v>
          </cell>
          <cell r="K676">
            <v>70.599999999999994</v>
          </cell>
          <cell r="L676">
            <v>70.599999999999994</v>
          </cell>
          <cell r="M676">
            <v>70.599999999999994</v>
          </cell>
          <cell r="N676">
            <v>70.599999999999994</v>
          </cell>
          <cell r="O676">
            <v>70.599999999999994</v>
          </cell>
          <cell r="P676" t="str">
            <v>Y</v>
          </cell>
          <cell r="Q676" t="str">
            <v>North</v>
          </cell>
          <cell r="R676" t="str">
            <v>FC</v>
          </cell>
          <cell r="T676">
            <v>70.599999999999994</v>
          </cell>
        </row>
        <row r="677">
          <cell r="A677" t="str">
            <v>PIT4_7_PL1X2</v>
          </cell>
          <cell r="B677" t="str">
            <v>CAISO System</v>
          </cell>
          <cell r="C677" t="str">
            <v>PIT PH 4 UNITS 1 &amp; 2 AGGREGATE</v>
          </cell>
          <cell r="D677">
            <v>95</v>
          </cell>
          <cell r="E677">
            <v>95</v>
          </cell>
          <cell r="F677">
            <v>95</v>
          </cell>
          <cell r="G677">
            <v>95</v>
          </cell>
          <cell r="H677">
            <v>95</v>
          </cell>
          <cell r="I677">
            <v>95</v>
          </cell>
          <cell r="J677">
            <v>95</v>
          </cell>
          <cell r="K677">
            <v>95</v>
          </cell>
          <cell r="L677">
            <v>95</v>
          </cell>
          <cell r="M677">
            <v>95</v>
          </cell>
          <cell r="N677">
            <v>95</v>
          </cell>
          <cell r="O677">
            <v>95</v>
          </cell>
          <cell r="P677" t="str">
            <v>Y</v>
          </cell>
          <cell r="Q677" t="str">
            <v>North</v>
          </cell>
          <cell r="R677" t="str">
            <v>FC</v>
          </cell>
          <cell r="T677">
            <v>95</v>
          </cell>
        </row>
        <row r="678">
          <cell r="A678" t="str">
            <v>PIT5_7_PL1X2</v>
          </cell>
          <cell r="B678" t="str">
            <v>CAISO System</v>
          </cell>
          <cell r="C678" t="str">
            <v>PIT PH 5 UNITS 1 &amp; 2 AGGREGATE</v>
          </cell>
          <cell r="D678">
            <v>82</v>
          </cell>
          <cell r="E678">
            <v>82</v>
          </cell>
          <cell r="F678">
            <v>82</v>
          </cell>
          <cell r="G678">
            <v>82</v>
          </cell>
          <cell r="H678">
            <v>82</v>
          </cell>
          <cell r="I678">
            <v>82</v>
          </cell>
          <cell r="J678">
            <v>82</v>
          </cell>
          <cell r="K678">
            <v>82</v>
          </cell>
          <cell r="L678">
            <v>82</v>
          </cell>
          <cell r="M678">
            <v>82</v>
          </cell>
          <cell r="N678">
            <v>82</v>
          </cell>
          <cell r="O678">
            <v>82</v>
          </cell>
          <cell r="P678" t="str">
            <v>Y</v>
          </cell>
          <cell r="Q678" t="str">
            <v>North</v>
          </cell>
          <cell r="R678" t="str">
            <v>FC</v>
          </cell>
          <cell r="T678">
            <v>82</v>
          </cell>
        </row>
        <row r="679">
          <cell r="A679" t="str">
            <v>PIT5_7_PL3X4</v>
          </cell>
          <cell r="B679" t="str">
            <v>CAISO System</v>
          </cell>
          <cell r="C679" t="str">
            <v>PIT PH 5 UNITS 3 &amp; 4 AGGREGATE</v>
          </cell>
          <cell r="D679">
            <v>82</v>
          </cell>
          <cell r="E679">
            <v>82</v>
          </cell>
          <cell r="F679">
            <v>82</v>
          </cell>
          <cell r="G679">
            <v>82</v>
          </cell>
          <cell r="H679">
            <v>82</v>
          </cell>
          <cell r="I679">
            <v>82</v>
          </cell>
          <cell r="J679">
            <v>82</v>
          </cell>
          <cell r="K679">
            <v>82</v>
          </cell>
          <cell r="L679">
            <v>82</v>
          </cell>
          <cell r="M679">
            <v>82</v>
          </cell>
          <cell r="N679">
            <v>82</v>
          </cell>
          <cell r="O679">
            <v>82</v>
          </cell>
          <cell r="P679" t="str">
            <v>Y</v>
          </cell>
          <cell r="Q679" t="str">
            <v>North</v>
          </cell>
          <cell r="R679" t="str">
            <v>FC</v>
          </cell>
          <cell r="T679">
            <v>82</v>
          </cell>
        </row>
        <row r="680">
          <cell r="A680" t="str">
            <v>PIT5_7_QFUNTS</v>
          </cell>
          <cell r="B680" t="str">
            <v>CAISO System</v>
          </cell>
          <cell r="C680" t="str">
            <v>PIT 5 HYDRO QF UNITS</v>
          </cell>
          <cell r="D680">
            <v>0.24</v>
          </cell>
          <cell r="E680">
            <v>0.44</v>
          </cell>
          <cell r="F680">
            <v>0.71</v>
          </cell>
          <cell r="G680">
            <v>0.66</v>
          </cell>
          <cell r="H680">
            <v>0.28000000000000003</v>
          </cell>
          <cell r="I680">
            <v>0.2</v>
          </cell>
          <cell r="J680">
            <v>0.16</v>
          </cell>
          <cell r="K680">
            <v>0.16</v>
          </cell>
          <cell r="L680">
            <v>0.15</v>
          </cell>
          <cell r="M680">
            <v>0.13</v>
          </cell>
          <cell r="N680">
            <v>0.14000000000000001</v>
          </cell>
          <cell r="O680">
            <v>0.4</v>
          </cell>
          <cell r="P680" t="str">
            <v>N</v>
          </cell>
          <cell r="Q680" t="str">
            <v>North</v>
          </cell>
          <cell r="R680" t="str">
            <v>FC</v>
          </cell>
          <cell r="T680">
            <v>0.2</v>
          </cell>
        </row>
        <row r="681">
          <cell r="A681" t="str">
            <v>PIT6_7_UNIT 1</v>
          </cell>
          <cell r="B681" t="str">
            <v>CAISO System</v>
          </cell>
          <cell r="C681" t="str">
            <v>PIT PH 6 UNIT 1</v>
          </cell>
          <cell r="D681">
            <v>39</v>
          </cell>
          <cell r="E681">
            <v>39</v>
          </cell>
          <cell r="F681">
            <v>39</v>
          </cell>
          <cell r="G681">
            <v>39</v>
          </cell>
          <cell r="H681">
            <v>39</v>
          </cell>
          <cell r="I681">
            <v>39</v>
          </cell>
          <cell r="J681">
            <v>39</v>
          </cell>
          <cell r="K681">
            <v>39</v>
          </cell>
          <cell r="L681">
            <v>39</v>
          </cell>
          <cell r="M681">
            <v>39</v>
          </cell>
          <cell r="N681">
            <v>39</v>
          </cell>
          <cell r="O681">
            <v>39</v>
          </cell>
          <cell r="P681" t="str">
            <v>Y</v>
          </cell>
          <cell r="Q681" t="str">
            <v>North</v>
          </cell>
          <cell r="R681" t="str">
            <v>FC</v>
          </cell>
          <cell r="T681">
            <v>39</v>
          </cell>
        </row>
        <row r="682">
          <cell r="A682" t="str">
            <v>PIT6_7_UNIT 2</v>
          </cell>
          <cell r="B682" t="str">
            <v>CAISO System</v>
          </cell>
          <cell r="C682" t="str">
            <v>PIT PH 6 UNIT 2</v>
          </cell>
          <cell r="D682">
            <v>40</v>
          </cell>
          <cell r="E682">
            <v>40</v>
          </cell>
          <cell r="F682">
            <v>40</v>
          </cell>
          <cell r="G682">
            <v>40</v>
          </cell>
          <cell r="H682">
            <v>40</v>
          </cell>
          <cell r="I682">
            <v>40</v>
          </cell>
          <cell r="J682">
            <v>40</v>
          </cell>
          <cell r="K682">
            <v>40</v>
          </cell>
          <cell r="L682">
            <v>40</v>
          </cell>
          <cell r="M682">
            <v>40</v>
          </cell>
          <cell r="N682">
            <v>40</v>
          </cell>
          <cell r="O682">
            <v>40</v>
          </cell>
          <cell r="P682" t="str">
            <v>Y</v>
          </cell>
          <cell r="Q682" t="str">
            <v>North</v>
          </cell>
          <cell r="R682" t="str">
            <v>FC</v>
          </cell>
          <cell r="T682">
            <v>40</v>
          </cell>
        </row>
        <row r="683">
          <cell r="A683" t="str">
            <v>PIT7_7_UNIT 1</v>
          </cell>
          <cell r="B683" t="str">
            <v>CAISO System</v>
          </cell>
          <cell r="C683" t="str">
            <v>PIT PH 7 UNIT 1</v>
          </cell>
          <cell r="D683">
            <v>54</v>
          </cell>
          <cell r="E683">
            <v>54</v>
          </cell>
          <cell r="F683">
            <v>54</v>
          </cell>
          <cell r="G683">
            <v>54</v>
          </cell>
          <cell r="H683">
            <v>54</v>
          </cell>
          <cell r="I683">
            <v>54</v>
          </cell>
          <cell r="J683">
            <v>54</v>
          </cell>
          <cell r="K683">
            <v>54</v>
          </cell>
          <cell r="L683">
            <v>54</v>
          </cell>
          <cell r="M683">
            <v>54</v>
          </cell>
          <cell r="N683">
            <v>54</v>
          </cell>
          <cell r="O683">
            <v>54</v>
          </cell>
          <cell r="P683" t="str">
            <v>Y</v>
          </cell>
          <cell r="Q683" t="str">
            <v>North</v>
          </cell>
          <cell r="R683" t="str">
            <v>FC</v>
          </cell>
          <cell r="T683">
            <v>54</v>
          </cell>
        </row>
        <row r="684">
          <cell r="A684" t="str">
            <v>PIT7_7_UNIT 2</v>
          </cell>
          <cell r="B684" t="str">
            <v>CAISO System</v>
          </cell>
          <cell r="C684" t="str">
            <v>PIT PH 7 UNIT 2</v>
          </cell>
          <cell r="D684">
            <v>54</v>
          </cell>
          <cell r="E684">
            <v>54</v>
          </cell>
          <cell r="F684">
            <v>54</v>
          </cell>
          <cell r="G684">
            <v>54</v>
          </cell>
          <cell r="H684">
            <v>54</v>
          </cell>
          <cell r="I684">
            <v>54</v>
          </cell>
          <cell r="J684">
            <v>54</v>
          </cell>
          <cell r="K684">
            <v>54</v>
          </cell>
          <cell r="L684">
            <v>54</v>
          </cell>
          <cell r="M684">
            <v>54</v>
          </cell>
          <cell r="N684">
            <v>54</v>
          </cell>
          <cell r="O684">
            <v>54</v>
          </cell>
          <cell r="P684" t="str">
            <v>Y</v>
          </cell>
          <cell r="Q684" t="str">
            <v>North</v>
          </cell>
          <cell r="R684" t="str">
            <v>FC</v>
          </cell>
          <cell r="T684">
            <v>54</v>
          </cell>
        </row>
        <row r="685">
          <cell r="A685" t="str">
            <v>PITTSP_7_UNIT 5</v>
          </cell>
          <cell r="B685" t="str">
            <v>Bay Area</v>
          </cell>
          <cell r="C685" t="str">
            <v>PITTSBURG UNIT 5</v>
          </cell>
          <cell r="D685">
            <v>312</v>
          </cell>
          <cell r="E685">
            <v>312</v>
          </cell>
          <cell r="F685">
            <v>312</v>
          </cell>
          <cell r="G685">
            <v>312</v>
          </cell>
          <cell r="H685">
            <v>312</v>
          </cell>
          <cell r="I685">
            <v>312</v>
          </cell>
          <cell r="J685">
            <v>312</v>
          </cell>
          <cell r="K685">
            <v>312</v>
          </cell>
          <cell r="L685">
            <v>312</v>
          </cell>
          <cell r="M685">
            <v>312</v>
          </cell>
          <cell r="N685">
            <v>312</v>
          </cell>
          <cell r="O685">
            <v>312</v>
          </cell>
          <cell r="P685" t="str">
            <v>Y</v>
          </cell>
          <cell r="Q685" t="str">
            <v>North</v>
          </cell>
          <cell r="R685" t="str">
            <v>FC</v>
          </cell>
          <cell r="T685">
            <v>312</v>
          </cell>
        </row>
        <row r="686">
          <cell r="A686" t="str">
            <v>PITTSP_7_UNIT 6</v>
          </cell>
          <cell r="B686" t="str">
            <v>Bay Area</v>
          </cell>
          <cell r="C686" t="str">
            <v>PITTSBURG UNIT 6</v>
          </cell>
          <cell r="D686">
            <v>317</v>
          </cell>
          <cell r="E686">
            <v>317</v>
          </cell>
          <cell r="F686">
            <v>317</v>
          </cell>
          <cell r="G686">
            <v>317</v>
          </cell>
          <cell r="H686">
            <v>317</v>
          </cell>
          <cell r="I686">
            <v>317</v>
          </cell>
          <cell r="J686">
            <v>317</v>
          </cell>
          <cell r="K686">
            <v>317</v>
          </cell>
          <cell r="L686">
            <v>317</v>
          </cell>
          <cell r="M686">
            <v>317</v>
          </cell>
          <cell r="N686">
            <v>317</v>
          </cell>
          <cell r="O686">
            <v>317</v>
          </cell>
          <cell r="P686" t="str">
            <v>Y</v>
          </cell>
          <cell r="Q686" t="str">
            <v>North</v>
          </cell>
          <cell r="R686" t="str">
            <v>FC</v>
          </cell>
          <cell r="T686">
            <v>317</v>
          </cell>
        </row>
        <row r="687">
          <cell r="A687" t="str">
            <v>PITTSP_7_UNIT 7</v>
          </cell>
          <cell r="B687" t="str">
            <v>Bay Area</v>
          </cell>
          <cell r="C687" t="str">
            <v>PITTSBURG UNIT 7</v>
          </cell>
          <cell r="D687">
            <v>530</v>
          </cell>
          <cell r="E687">
            <v>530</v>
          </cell>
          <cell r="F687">
            <v>530</v>
          </cell>
          <cell r="G687">
            <v>530</v>
          </cell>
          <cell r="H687">
            <v>530</v>
          </cell>
          <cell r="I687">
            <v>530</v>
          </cell>
          <cell r="J687">
            <v>530</v>
          </cell>
          <cell r="K687">
            <v>530</v>
          </cell>
          <cell r="L687">
            <v>530</v>
          </cell>
          <cell r="M687">
            <v>530</v>
          </cell>
          <cell r="N687">
            <v>530</v>
          </cell>
          <cell r="O687">
            <v>530</v>
          </cell>
          <cell r="P687" t="str">
            <v>Y</v>
          </cell>
          <cell r="Q687" t="str">
            <v>North</v>
          </cell>
          <cell r="R687" t="str">
            <v>FC</v>
          </cell>
          <cell r="T687">
            <v>530</v>
          </cell>
        </row>
        <row r="688">
          <cell r="A688" t="str">
            <v>PLACVL_1_CHILIB</v>
          </cell>
          <cell r="B688" t="str">
            <v>Sierra</v>
          </cell>
          <cell r="C688" t="str">
            <v>Chili Bar Hydro</v>
          </cell>
          <cell r="D688">
            <v>8.4</v>
          </cell>
          <cell r="E688">
            <v>8.4</v>
          </cell>
          <cell r="F688">
            <v>8.4</v>
          </cell>
          <cell r="G688">
            <v>8.4</v>
          </cell>
          <cell r="H688">
            <v>8.4</v>
          </cell>
          <cell r="I688">
            <v>8.4</v>
          </cell>
          <cell r="J688">
            <v>8.4</v>
          </cell>
          <cell r="K688">
            <v>8.4</v>
          </cell>
          <cell r="L688">
            <v>8.4</v>
          </cell>
          <cell r="M688">
            <v>8.4</v>
          </cell>
          <cell r="N688">
            <v>8.4</v>
          </cell>
          <cell r="O688">
            <v>8.4</v>
          </cell>
          <cell r="P688" t="str">
            <v>Y</v>
          </cell>
          <cell r="Q688" t="str">
            <v>North</v>
          </cell>
          <cell r="R688" t="str">
            <v>FC</v>
          </cell>
          <cell r="T688">
            <v>8.4</v>
          </cell>
        </row>
        <row r="689">
          <cell r="A689" t="str">
            <v>PLACVL_1_RCKCRE</v>
          </cell>
          <cell r="B689" t="str">
            <v>Sierra</v>
          </cell>
          <cell r="C689" t="str">
            <v>PLACER UNIT (ROCK CREEK)</v>
          </cell>
          <cell r="D689">
            <v>7.0000000000000007E-2</v>
          </cell>
          <cell r="E689">
            <v>0.13</v>
          </cell>
          <cell r="F689">
            <v>0.16</v>
          </cell>
          <cell r="G689">
            <v>0.08</v>
          </cell>
          <cell r="H689">
            <v>0</v>
          </cell>
          <cell r="I689">
            <v>0</v>
          </cell>
          <cell r="J689">
            <v>0</v>
          </cell>
          <cell r="K689">
            <v>0</v>
          </cell>
          <cell r="L689">
            <v>0</v>
          </cell>
          <cell r="M689">
            <v>0</v>
          </cell>
          <cell r="N689">
            <v>0</v>
          </cell>
          <cell r="O689">
            <v>0.08</v>
          </cell>
          <cell r="P689" t="str">
            <v>N</v>
          </cell>
          <cell r="Q689" t="str">
            <v>North</v>
          </cell>
          <cell r="R689" t="str">
            <v>FC</v>
          </cell>
          <cell r="T689">
            <v>0</v>
          </cell>
        </row>
        <row r="690">
          <cell r="A690" t="str">
            <v>PLAINV_6_BSOLAR</v>
          </cell>
          <cell r="B690" t="str">
            <v>Big Creek-Ventura</v>
          </cell>
          <cell r="C690" t="str">
            <v xml:space="preserve">Western Antelope Blue Sky Ranch A </v>
          </cell>
          <cell r="D690" t="str">
            <v>-</v>
          </cell>
          <cell r="E690" t="str">
            <v>-</v>
          </cell>
          <cell r="F690" t="str">
            <v>-</v>
          </cell>
          <cell r="G690" t="str">
            <v>-</v>
          </cell>
          <cell r="H690" t="str">
            <v>-</v>
          </cell>
          <cell r="I690" t="str">
            <v>-</v>
          </cell>
          <cell r="J690" t="str">
            <v>-</v>
          </cell>
          <cell r="K690" t="str">
            <v>-</v>
          </cell>
          <cell r="L690" t="str">
            <v>-</v>
          </cell>
          <cell r="M690" t="str">
            <v>-</v>
          </cell>
          <cell r="N690" t="str">
            <v>-</v>
          </cell>
          <cell r="O690" t="str">
            <v>-</v>
          </cell>
          <cell r="P690" t="str">
            <v>N</v>
          </cell>
          <cell r="Q690" t="str">
            <v>South</v>
          </cell>
          <cell r="R690" t="str">
            <v>EO</v>
          </cell>
          <cell r="T690">
            <v>0</v>
          </cell>
        </row>
        <row r="691">
          <cell r="A691" t="str">
            <v>PLAINV_6_SOLAR3</v>
          </cell>
          <cell r="B691" t="str">
            <v>Big Creek-Ventura</v>
          </cell>
          <cell r="C691" t="str">
            <v>Sierra Solar Greenworks</v>
          </cell>
          <cell r="D691" t="str">
            <v>-</v>
          </cell>
          <cell r="E691" t="str">
            <v>-</v>
          </cell>
          <cell r="F691" t="str">
            <v>-</v>
          </cell>
          <cell r="G691" t="str">
            <v>-</v>
          </cell>
          <cell r="H691" t="str">
            <v>-</v>
          </cell>
          <cell r="I691" t="str">
            <v>-</v>
          </cell>
          <cell r="J691" t="str">
            <v>-</v>
          </cell>
          <cell r="K691" t="str">
            <v>-</v>
          </cell>
          <cell r="L691" t="str">
            <v>-</v>
          </cell>
          <cell r="M691" t="str">
            <v>-</v>
          </cell>
          <cell r="N691" t="str">
            <v>-</v>
          </cell>
          <cell r="O691" t="str">
            <v>-</v>
          </cell>
          <cell r="P691" t="str">
            <v>N</v>
          </cell>
          <cell r="Q691" t="str">
            <v>South</v>
          </cell>
          <cell r="R691" t="str">
            <v>EO</v>
          </cell>
          <cell r="T691">
            <v>0</v>
          </cell>
        </row>
        <row r="692">
          <cell r="A692" t="str">
            <v>PLAINV_6_SOLARC</v>
          </cell>
          <cell r="B692" t="str">
            <v>Big Creek-Ventura</v>
          </cell>
          <cell r="C692" t="str">
            <v>Central Antelope Dry Ranch C</v>
          </cell>
          <cell r="D692" t="str">
            <v>-</v>
          </cell>
          <cell r="E692" t="str">
            <v>-</v>
          </cell>
          <cell r="F692" t="str">
            <v>-</v>
          </cell>
          <cell r="G692" t="str">
            <v>-</v>
          </cell>
          <cell r="H692" t="str">
            <v>-</v>
          </cell>
          <cell r="I692" t="str">
            <v>-</v>
          </cell>
          <cell r="J692" t="str">
            <v>-</v>
          </cell>
          <cell r="K692" t="str">
            <v>-</v>
          </cell>
          <cell r="L692" t="str">
            <v>-</v>
          </cell>
          <cell r="M692" t="str">
            <v>-</v>
          </cell>
          <cell r="N692" t="str">
            <v>-</v>
          </cell>
          <cell r="O692" t="str">
            <v>-</v>
          </cell>
          <cell r="P692" t="str">
            <v>N</v>
          </cell>
          <cell r="Q692" t="str">
            <v>South</v>
          </cell>
          <cell r="R692" t="str">
            <v>EO</v>
          </cell>
          <cell r="T692">
            <v>0</v>
          </cell>
        </row>
        <row r="693">
          <cell r="A693" t="str">
            <v>PLSNTG_7_LNCLND</v>
          </cell>
          <cell r="B693" t="str">
            <v>Sierra</v>
          </cell>
          <cell r="C693" t="str">
            <v>Lincoln Landfill Power Plant</v>
          </cell>
          <cell r="D693">
            <v>3.62</v>
          </cell>
          <cell r="E693">
            <v>3.54</v>
          </cell>
          <cell r="F693">
            <v>4</v>
          </cell>
          <cell r="G693">
            <v>3.92</v>
          </cell>
          <cell r="H693">
            <v>3.9</v>
          </cell>
          <cell r="I693">
            <v>3.74</v>
          </cell>
          <cell r="J693">
            <v>3.4</v>
          </cell>
          <cell r="K693">
            <v>3.2</v>
          </cell>
          <cell r="L693">
            <v>2.91</v>
          </cell>
          <cell r="M693">
            <v>3.28</v>
          </cell>
          <cell r="N693">
            <v>3.41</v>
          </cell>
          <cell r="O693">
            <v>3.77</v>
          </cell>
          <cell r="P693" t="str">
            <v>N</v>
          </cell>
          <cell r="Q693" t="str">
            <v>North</v>
          </cell>
          <cell r="R693" t="str">
            <v>ID</v>
          </cell>
          <cell r="S693" t="str">
            <v>15DGD: Waiting for Lodi-Eight Mile 230 kV Line Reconductoring and possibly other</v>
          </cell>
          <cell r="T693">
            <v>3.74</v>
          </cell>
        </row>
        <row r="694">
          <cell r="A694" t="str">
            <v>PMDLET_6_SOLAR1</v>
          </cell>
          <cell r="B694" t="str">
            <v>Big Creek-Ventura</v>
          </cell>
          <cell r="C694" t="str">
            <v>SEPV Palmdale East</v>
          </cell>
          <cell r="D694">
            <v>0.03</v>
          </cell>
          <cell r="E694">
            <v>0.15</v>
          </cell>
          <cell r="F694">
            <v>0.68</v>
          </cell>
          <cell r="G694">
            <v>7.98</v>
          </cell>
          <cell r="H694">
            <v>7.56</v>
          </cell>
          <cell r="I694">
            <v>7.93</v>
          </cell>
          <cell r="J694">
            <v>7.53</v>
          </cell>
          <cell r="K694">
            <v>8.1999999999999993</v>
          </cell>
          <cell r="L694">
            <v>7.63</v>
          </cell>
          <cell r="M694">
            <v>5.68</v>
          </cell>
          <cell r="N694">
            <v>0.02</v>
          </cell>
          <cell r="O694">
            <v>0.01</v>
          </cell>
          <cell r="P694" t="str">
            <v>N</v>
          </cell>
          <cell r="Q694" t="str">
            <v>South</v>
          </cell>
          <cell r="R694" t="str">
            <v>FC</v>
          </cell>
          <cell r="T694">
            <v>8.1999999999999993</v>
          </cell>
        </row>
        <row r="695">
          <cell r="A695" t="str">
            <v>PMPJCK_1_SOLAR1</v>
          </cell>
          <cell r="B695" t="str">
            <v>CAISO System</v>
          </cell>
          <cell r="C695" t="str">
            <v>Pumpjack Solar I</v>
          </cell>
          <cell r="D695">
            <v>0.05</v>
          </cell>
          <cell r="E695">
            <v>0.33</v>
          </cell>
          <cell r="F695">
            <v>1.37</v>
          </cell>
          <cell r="G695">
            <v>17.07</v>
          </cell>
          <cell r="H695">
            <v>16.18</v>
          </cell>
          <cell r="I695">
            <v>17</v>
          </cell>
          <cell r="J695">
            <v>16.18</v>
          </cell>
          <cell r="K695">
            <v>16.68</v>
          </cell>
          <cell r="L695">
            <v>15.03</v>
          </cell>
          <cell r="M695">
            <v>11.55</v>
          </cell>
          <cell r="N695">
            <v>0.03</v>
          </cell>
          <cell r="O695">
            <v>0.02</v>
          </cell>
          <cell r="P695" t="str">
            <v>N</v>
          </cell>
          <cell r="Q695" t="str">
            <v>North</v>
          </cell>
          <cell r="R695" t="str">
            <v>ID</v>
          </cell>
          <cell r="S695" t="str">
            <v>C3&amp;4: Waiting for Gates No. 2 500/230 kV Transformer, Midway-Temblor 115 kV Line Reconductor and possibly other</v>
          </cell>
          <cell r="T695">
            <v>17</v>
          </cell>
        </row>
        <row r="696">
          <cell r="A696" t="str">
            <v>PNCHEG_2_PL1X4</v>
          </cell>
          <cell r="B696" t="str">
            <v>CAISO System</v>
          </cell>
          <cell r="C696" t="str">
            <v>PANOCHE ENERGY CENTER (Aggregated)</v>
          </cell>
          <cell r="D696">
            <v>380.96</v>
          </cell>
          <cell r="E696">
            <v>380.96</v>
          </cell>
          <cell r="F696">
            <v>380.96</v>
          </cell>
          <cell r="G696">
            <v>380.96</v>
          </cell>
          <cell r="H696">
            <v>380.96</v>
          </cell>
          <cell r="I696">
            <v>380.96</v>
          </cell>
          <cell r="J696">
            <v>380.96</v>
          </cell>
          <cell r="K696">
            <v>380.96</v>
          </cell>
          <cell r="L696">
            <v>380.96</v>
          </cell>
          <cell r="M696">
            <v>380.96</v>
          </cell>
          <cell r="N696">
            <v>380.96</v>
          </cell>
          <cell r="O696">
            <v>380.96</v>
          </cell>
          <cell r="P696" t="str">
            <v>Y</v>
          </cell>
          <cell r="Q696" t="str">
            <v>North</v>
          </cell>
          <cell r="R696" t="str">
            <v>FC</v>
          </cell>
          <cell r="T696">
            <v>380.96</v>
          </cell>
        </row>
        <row r="697">
          <cell r="A697" t="str">
            <v>PNCHPP_1_PL1X2</v>
          </cell>
          <cell r="B697" t="str">
            <v>Fresno</v>
          </cell>
          <cell r="C697" t="str">
            <v>Midway Peaking Aggregate</v>
          </cell>
          <cell r="D697">
            <v>111.16</v>
          </cell>
          <cell r="E697">
            <v>111.16</v>
          </cell>
          <cell r="F697">
            <v>111.16</v>
          </cell>
          <cell r="G697">
            <v>111.16</v>
          </cell>
          <cell r="H697">
            <v>111.16</v>
          </cell>
          <cell r="I697">
            <v>111.16</v>
          </cell>
          <cell r="J697">
            <v>111.16</v>
          </cell>
          <cell r="K697">
            <v>111.16</v>
          </cell>
          <cell r="L697">
            <v>111.16</v>
          </cell>
          <cell r="M697">
            <v>111.16</v>
          </cell>
          <cell r="N697">
            <v>111.16</v>
          </cell>
          <cell r="O697">
            <v>111.16</v>
          </cell>
          <cell r="P697" t="str">
            <v>Y</v>
          </cell>
          <cell r="Q697" t="str">
            <v>North</v>
          </cell>
          <cell r="R697" t="str">
            <v>FC</v>
          </cell>
          <cell r="T697">
            <v>111.16</v>
          </cell>
        </row>
        <row r="698">
          <cell r="A698" t="str">
            <v>PNOCHE_1_PL1X2</v>
          </cell>
          <cell r="B698" t="str">
            <v>Fresno</v>
          </cell>
          <cell r="C698" t="str">
            <v>Panoche Peaker</v>
          </cell>
          <cell r="D698">
            <v>49.97</v>
          </cell>
          <cell r="E698">
            <v>49.97</v>
          </cell>
          <cell r="F698">
            <v>49.97</v>
          </cell>
          <cell r="G698">
            <v>49.97</v>
          </cell>
          <cell r="H698">
            <v>49.97</v>
          </cell>
          <cell r="I698">
            <v>49.97</v>
          </cell>
          <cell r="J698">
            <v>49.97</v>
          </cell>
          <cell r="K698">
            <v>49.97</v>
          </cell>
          <cell r="L698">
            <v>49.97</v>
          </cell>
          <cell r="M698">
            <v>49.97</v>
          </cell>
          <cell r="N698">
            <v>49.97</v>
          </cell>
          <cell r="O698">
            <v>49.97</v>
          </cell>
          <cell r="P698" t="str">
            <v>Y</v>
          </cell>
          <cell r="Q698" t="str">
            <v>North</v>
          </cell>
          <cell r="R698" t="str">
            <v>FC</v>
          </cell>
          <cell r="T698">
            <v>49.97</v>
          </cell>
        </row>
        <row r="699">
          <cell r="A699" t="str">
            <v>PNOCHE_1_UNITA1</v>
          </cell>
          <cell r="B699" t="str">
            <v>Fresno</v>
          </cell>
          <cell r="C699" t="str">
            <v>CalPeak Power Panoche Unit 1</v>
          </cell>
          <cell r="D699">
            <v>48</v>
          </cell>
          <cell r="E699">
            <v>48</v>
          </cell>
          <cell r="F699">
            <v>48</v>
          </cell>
          <cell r="G699">
            <v>48</v>
          </cell>
          <cell r="H699">
            <v>48</v>
          </cell>
          <cell r="I699">
            <v>48</v>
          </cell>
          <cell r="J699">
            <v>48</v>
          </cell>
          <cell r="K699">
            <v>48</v>
          </cell>
          <cell r="L699">
            <v>48</v>
          </cell>
          <cell r="M699">
            <v>48</v>
          </cell>
          <cell r="N699">
            <v>48</v>
          </cell>
          <cell r="O699">
            <v>48</v>
          </cell>
          <cell r="P699" t="str">
            <v>Y</v>
          </cell>
          <cell r="Q699" t="str">
            <v>North</v>
          </cell>
          <cell r="R699" t="str">
            <v>FC</v>
          </cell>
          <cell r="T699">
            <v>48</v>
          </cell>
        </row>
        <row r="700">
          <cell r="A700" t="str">
            <v>POEPH_7_UNIT 1</v>
          </cell>
          <cell r="B700" t="str">
            <v>Sierra</v>
          </cell>
          <cell r="C700" t="str">
            <v>POE HYDRO UNIT 1</v>
          </cell>
          <cell r="D700">
            <v>60</v>
          </cell>
          <cell r="E700">
            <v>60</v>
          </cell>
          <cell r="F700">
            <v>60</v>
          </cell>
          <cell r="G700">
            <v>60</v>
          </cell>
          <cell r="H700">
            <v>60</v>
          </cell>
          <cell r="I700">
            <v>60</v>
          </cell>
          <cell r="J700">
            <v>60</v>
          </cell>
          <cell r="K700">
            <v>60</v>
          </cell>
          <cell r="L700">
            <v>60</v>
          </cell>
          <cell r="M700">
            <v>60</v>
          </cell>
          <cell r="N700">
            <v>60</v>
          </cell>
          <cell r="O700">
            <v>60</v>
          </cell>
          <cell r="P700" t="str">
            <v>Y</v>
          </cell>
          <cell r="Q700" t="str">
            <v>North</v>
          </cell>
          <cell r="R700" t="str">
            <v>FC</v>
          </cell>
          <cell r="T700">
            <v>60</v>
          </cell>
        </row>
        <row r="701">
          <cell r="A701" t="str">
            <v>POEPH_7_UNIT 2</v>
          </cell>
          <cell r="B701" t="str">
            <v>Sierra</v>
          </cell>
          <cell r="C701" t="str">
            <v>POE HYDRO UNIT 2</v>
          </cell>
          <cell r="D701">
            <v>60</v>
          </cell>
          <cell r="E701">
            <v>60</v>
          </cell>
          <cell r="F701">
            <v>60</v>
          </cell>
          <cell r="G701">
            <v>60</v>
          </cell>
          <cell r="H701">
            <v>60</v>
          </cell>
          <cell r="I701">
            <v>60</v>
          </cell>
          <cell r="J701">
            <v>60</v>
          </cell>
          <cell r="K701">
            <v>60</v>
          </cell>
          <cell r="L701">
            <v>60</v>
          </cell>
          <cell r="M701">
            <v>60</v>
          </cell>
          <cell r="N701">
            <v>60</v>
          </cell>
          <cell r="O701">
            <v>60</v>
          </cell>
          <cell r="P701" t="str">
            <v>Y</v>
          </cell>
          <cell r="Q701" t="str">
            <v>North</v>
          </cell>
          <cell r="R701" t="str">
            <v>FC</v>
          </cell>
          <cell r="T701">
            <v>60</v>
          </cell>
        </row>
        <row r="702">
          <cell r="A702" t="str">
            <v>POTTER_6_UNITS</v>
          </cell>
          <cell r="B702" t="str">
            <v>NCNB</v>
          </cell>
          <cell r="C702" t="str">
            <v>Potter Valley</v>
          </cell>
          <cell r="D702">
            <v>10.1</v>
          </cell>
          <cell r="E702">
            <v>10.1</v>
          </cell>
          <cell r="F702">
            <v>10.1</v>
          </cell>
          <cell r="G702">
            <v>10.1</v>
          </cell>
          <cell r="H702">
            <v>10.1</v>
          </cell>
          <cell r="I702">
            <v>10.1</v>
          </cell>
          <cell r="J702">
            <v>10.1</v>
          </cell>
          <cell r="K702">
            <v>10.1</v>
          </cell>
          <cell r="L702">
            <v>10.1</v>
          </cell>
          <cell r="M702">
            <v>10.1</v>
          </cell>
          <cell r="N702">
            <v>10.1</v>
          </cell>
          <cell r="O702">
            <v>10.1</v>
          </cell>
          <cell r="P702" t="str">
            <v>Y</v>
          </cell>
          <cell r="Q702" t="str">
            <v>North</v>
          </cell>
          <cell r="R702" t="str">
            <v>FC</v>
          </cell>
          <cell r="T702">
            <v>10.1</v>
          </cell>
        </row>
        <row r="703">
          <cell r="A703" t="str">
            <v>POTTER_7_VECINO</v>
          </cell>
          <cell r="B703" t="str">
            <v>NCNB</v>
          </cell>
          <cell r="C703" t="str">
            <v>Vecino Vineyards LLC</v>
          </cell>
          <cell r="D703">
            <v>0.02</v>
          </cell>
          <cell r="E703">
            <v>0.01</v>
          </cell>
          <cell r="F703">
            <v>0</v>
          </cell>
          <cell r="G703">
            <v>0</v>
          </cell>
          <cell r="H703">
            <v>0.01</v>
          </cell>
          <cell r="I703">
            <v>0</v>
          </cell>
          <cell r="J703">
            <v>0</v>
          </cell>
          <cell r="K703">
            <v>0</v>
          </cell>
          <cell r="L703">
            <v>0</v>
          </cell>
          <cell r="M703">
            <v>0</v>
          </cell>
          <cell r="N703">
            <v>0</v>
          </cell>
          <cell r="O703">
            <v>0</v>
          </cell>
          <cell r="P703" t="str">
            <v>N</v>
          </cell>
          <cell r="Q703" t="str">
            <v>North</v>
          </cell>
          <cell r="R703" t="str">
            <v>FC</v>
          </cell>
          <cell r="T703">
            <v>0</v>
          </cell>
        </row>
        <row r="704">
          <cell r="A704" t="str">
            <v>PRIMM_2_SOLAR1</v>
          </cell>
          <cell r="B704" t="str">
            <v>CAISO System</v>
          </cell>
          <cell r="C704" t="str">
            <v>Silver State South</v>
          </cell>
          <cell r="D704">
            <v>0.65</v>
          </cell>
          <cell r="E704">
            <v>3.68</v>
          </cell>
          <cell r="F704">
            <v>17.059999999999999</v>
          </cell>
          <cell r="G704">
            <v>199.55</v>
          </cell>
          <cell r="H704">
            <v>188.9</v>
          </cell>
          <cell r="I704">
            <v>198.37</v>
          </cell>
          <cell r="J704">
            <v>188.36</v>
          </cell>
          <cell r="K704">
            <v>200.86</v>
          </cell>
          <cell r="L704">
            <v>187.53</v>
          </cell>
          <cell r="M704">
            <v>143.77000000000001</v>
          </cell>
          <cell r="N704">
            <v>0.4</v>
          </cell>
          <cell r="O704">
            <v>0.26</v>
          </cell>
          <cell r="P704" t="str">
            <v>N</v>
          </cell>
          <cell r="Q704" t="str">
            <v>South</v>
          </cell>
          <cell r="R704" t="str">
            <v>ID</v>
          </cell>
          <cell r="S704" t="str">
            <v>Waiting for: Lugo-Victorville SPS.</v>
          </cell>
          <cell r="T704">
            <v>200.86</v>
          </cell>
        </row>
        <row r="705">
          <cell r="A705" t="str">
            <v>PSWEET_1_STCRUZ</v>
          </cell>
          <cell r="B705" t="str">
            <v>CAISO System</v>
          </cell>
          <cell r="C705" t="str">
            <v>Santa Cruz Energy LLC</v>
          </cell>
          <cell r="D705" t="str">
            <v>-</v>
          </cell>
          <cell r="E705" t="str">
            <v>-</v>
          </cell>
          <cell r="F705" t="str">
            <v>-</v>
          </cell>
          <cell r="G705" t="str">
            <v>-</v>
          </cell>
          <cell r="H705" t="str">
            <v>-</v>
          </cell>
          <cell r="I705" t="str">
            <v>-</v>
          </cell>
          <cell r="J705" t="str">
            <v>-</v>
          </cell>
          <cell r="K705" t="str">
            <v>-</v>
          </cell>
          <cell r="L705" t="str">
            <v>-</v>
          </cell>
          <cell r="M705" t="str">
            <v>-</v>
          </cell>
          <cell r="N705" t="str">
            <v>-</v>
          </cell>
          <cell r="O705" t="str">
            <v>-</v>
          </cell>
          <cell r="P705" t="str">
            <v>Y</v>
          </cell>
          <cell r="Q705" t="str">
            <v>North</v>
          </cell>
          <cell r="R705" t="str">
            <v>EO</v>
          </cell>
          <cell r="T705">
            <v>0</v>
          </cell>
        </row>
        <row r="706">
          <cell r="A706" t="str">
            <v>PSWEET_7_QFUNTS</v>
          </cell>
          <cell r="B706" t="str">
            <v>CAISO System</v>
          </cell>
          <cell r="C706" t="str">
            <v>PSWEET_7_QFUNTS</v>
          </cell>
          <cell r="D706">
            <v>0</v>
          </cell>
          <cell r="E706">
            <v>0</v>
          </cell>
          <cell r="F706">
            <v>0</v>
          </cell>
          <cell r="G706">
            <v>0</v>
          </cell>
          <cell r="H706">
            <v>0</v>
          </cell>
          <cell r="I706">
            <v>0</v>
          </cell>
          <cell r="J706">
            <v>0</v>
          </cell>
          <cell r="K706">
            <v>0</v>
          </cell>
          <cell r="L706">
            <v>0</v>
          </cell>
          <cell r="M706">
            <v>0</v>
          </cell>
          <cell r="N706">
            <v>0</v>
          </cell>
          <cell r="O706">
            <v>0</v>
          </cell>
          <cell r="P706" t="str">
            <v>N</v>
          </cell>
          <cell r="Q706" t="str">
            <v>North</v>
          </cell>
          <cell r="R706" t="str">
            <v>FC</v>
          </cell>
          <cell r="T706">
            <v>0</v>
          </cell>
        </row>
        <row r="707">
          <cell r="A707" t="str">
            <v>PTLOMA_6_NTCCGN</v>
          </cell>
          <cell r="B707" t="str">
            <v>San Diego-IV</v>
          </cell>
          <cell r="C707" t="str">
            <v>AEI MCRD STEAM TURBINE</v>
          </cell>
          <cell r="D707">
            <v>1.56</v>
          </cell>
          <cell r="E707">
            <v>1.8</v>
          </cell>
          <cell r="F707">
            <v>1.81</v>
          </cell>
          <cell r="G707">
            <v>1.26</v>
          </cell>
          <cell r="H707">
            <v>2.0699999999999998</v>
          </cell>
          <cell r="I707">
            <v>2.2000000000000002</v>
          </cell>
          <cell r="J707">
            <v>2.16</v>
          </cell>
          <cell r="K707">
            <v>2.0699999999999998</v>
          </cell>
          <cell r="L707">
            <v>1.94</v>
          </cell>
          <cell r="M707">
            <v>1.78</v>
          </cell>
          <cell r="N707">
            <v>1.98</v>
          </cell>
          <cell r="O707">
            <v>1.95</v>
          </cell>
          <cell r="P707" t="str">
            <v>N</v>
          </cell>
          <cell r="Q707" t="str">
            <v>South</v>
          </cell>
          <cell r="R707" t="str">
            <v>FC</v>
          </cell>
          <cell r="T707">
            <v>2.2000000000000002</v>
          </cell>
        </row>
        <row r="708">
          <cell r="A708" t="str">
            <v>PTLOMA_6_NTCQF</v>
          </cell>
          <cell r="B708" t="str">
            <v>San Diego-IV</v>
          </cell>
          <cell r="C708" t="str">
            <v>NTC/MCRD COGENERATION</v>
          </cell>
          <cell r="D708">
            <v>21.23</v>
          </cell>
          <cell r="E708">
            <v>20.66</v>
          </cell>
          <cell r="F708">
            <v>19.88</v>
          </cell>
          <cell r="G708">
            <v>13.29</v>
          </cell>
          <cell r="H708">
            <v>20.22</v>
          </cell>
          <cell r="I708">
            <v>20.75</v>
          </cell>
          <cell r="J708">
            <v>20.79</v>
          </cell>
          <cell r="K708">
            <v>19.739999999999998</v>
          </cell>
          <cell r="L708">
            <v>19.13</v>
          </cell>
          <cell r="M708">
            <v>17.38</v>
          </cell>
          <cell r="N708">
            <v>19.5</v>
          </cell>
          <cell r="O708">
            <v>20.420000000000002</v>
          </cell>
          <cell r="P708" t="str">
            <v>N</v>
          </cell>
          <cell r="Q708" t="str">
            <v>South</v>
          </cell>
          <cell r="R708" t="str">
            <v>FC</v>
          </cell>
          <cell r="T708">
            <v>20.79</v>
          </cell>
        </row>
        <row r="709">
          <cell r="A709" t="str">
            <v>PUTHCR_1_SOLAR1</v>
          </cell>
          <cell r="B709" t="str">
            <v>CAISO System</v>
          </cell>
          <cell r="C709" t="str">
            <v>Putah Creek Solar Farm</v>
          </cell>
          <cell r="D709">
            <v>0.01</v>
          </cell>
          <cell r="E709">
            <v>0.04</v>
          </cell>
          <cell r="F709">
            <v>0.15</v>
          </cell>
          <cell r="G709">
            <v>1.69</v>
          </cell>
          <cell r="H709">
            <v>1.62</v>
          </cell>
          <cell r="I709">
            <v>1.74</v>
          </cell>
          <cell r="J709">
            <v>1.52</v>
          </cell>
          <cell r="K709">
            <v>1.63</v>
          </cell>
          <cell r="L709">
            <v>1.57</v>
          </cell>
          <cell r="M709">
            <v>1.1399999999999999</v>
          </cell>
          <cell r="N709">
            <v>0</v>
          </cell>
          <cell r="O709">
            <v>0</v>
          </cell>
          <cell r="P709" t="str">
            <v>N</v>
          </cell>
          <cell r="Q709" t="str">
            <v>North</v>
          </cell>
          <cell r="R709" t="str">
            <v>ID</v>
          </cell>
          <cell r="S709" t="str">
            <v>AFC C5: Waiting for Contra Costa Sub 230 kV Switch Replacement, Q258 SPS and possibly other</v>
          </cell>
          <cell r="T709">
            <v>1.74</v>
          </cell>
        </row>
        <row r="710">
          <cell r="A710" t="str">
            <v>PWEST_1_UNIT</v>
          </cell>
          <cell r="B710" t="str">
            <v>LA Basin</v>
          </cell>
          <cell r="C710" t="str">
            <v>PACIFIC WEST 1 WIND GENERATION</v>
          </cell>
          <cell r="D710">
            <v>0.03</v>
          </cell>
          <cell r="E710">
            <v>0.17</v>
          </cell>
          <cell r="F710">
            <v>0.28999999999999998</v>
          </cell>
          <cell r="G710">
            <v>0.2</v>
          </cell>
          <cell r="H710">
            <v>0.64</v>
          </cell>
          <cell r="I710">
            <v>0.76</v>
          </cell>
          <cell r="J710">
            <v>0.21</v>
          </cell>
          <cell r="K710">
            <v>0.2</v>
          </cell>
          <cell r="L710">
            <v>0.13</v>
          </cell>
          <cell r="M710">
            <v>0.11</v>
          </cell>
          <cell r="N710">
            <v>0.06</v>
          </cell>
          <cell r="O710">
            <v>0.02</v>
          </cell>
          <cell r="P710" t="str">
            <v>N</v>
          </cell>
          <cell r="Q710" t="str">
            <v>South</v>
          </cell>
          <cell r="R710" t="str">
            <v>FC</v>
          </cell>
          <cell r="T710">
            <v>0.76</v>
          </cell>
        </row>
        <row r="711">
          <cell r="A711" t="str">
            <v>RCKCRK_7_UNIT 1</v>
          </cell>
          <cell r="B711" t="str">
            <v>Sierra</v>
          </cell>
          <cell r="C711" t="str">
            <v>ROCK CREEK HYDRO UNIT 1</v>
          </cell>
          <cell r="D711">
            <v>57</v>
          </cell>
          <cell r="E711">
            <v>57</v>
          </cell>
          <cell r="F711">
            <v>57</v>
          </cell>
          <cell r="G711">
            <v>57</v>
          </cell>
          <cell r="H711">
            <v>57</v>
          </cell>
          <cell r="I711">
            <v>57</v>
          </cell>
          <cell r="J711">
            <v>57</v>
          </cell>
          <cell r="K711">
            <v>57</v>
          </cell>
          <cell r="L711">
            <v>57</v>
          </cell>
          <cell r="M711">
            <v>57</v>
          </cell>
          <cell r="N711">
            <v>57</v>
          </cell>
          <cell r="O711">
            <v>57</v>
          </cell>
          <cell r="P711" t="str">
            <v>Y</v>
          </cell>
          <cell r="Q711" t="str">
            <v>North</v>
          </cell>
          <cell r="R711" t="str">
            <v>FC</v>
          </cell>
          <cell r="T711">
            <v>57</v>
          </cell>
        </row>
        <row r="712">
          <cell r="A712" t="str">
            <v>RCKCRK_7_UNIT 2</v>
          </cell>
          <cell r="B712" t="str">
            <v>Sierra</v>
          </cell>
          <cell r="C712" t="str">
            <v>ROCK CREEK HYDRO UNIT 2</v>
          </cell>
          <cell r="D712">
            <v>56.9</v>
          </cell>
          <cell r="E712">
            <v>56.9</v>
          </cell>
          <cell r="F712">
            <v>56.9</v>
          </cell>
          <cell r="G712">
            <v>56.9</v>
          </cell>
          <cell r="H712">
            <v>56.9</v>
          </cell>
          <cell r="I712">
            <v>56.9</v>
          </cell>
          <cell r="J712">
            <v>56.9</v>
          </cell>
          <cell r="K712">
            <v>56.9</v>
          </cell>
          <cell r="L712">
            <v>56.9</v>
          </cell>
          <cell r="M712">
            <v>56.9</v>
          </cell>
          <cell r="N712">
            <v>56.9</v>
          </cell>
          <cell r="O712">
            <v>56.9</v>
          </cell>
          <cell r="P712" t="str">
            <v>Y</v>
          </cell>
          <cell r="Q712" t="str">
            <v>North</v>
          </cell>
          <cell r="R712" t="str">
            <v>FC</v>
          </cell>
          <cell r="T712">
            <v>56.9</v>
          </cell>
        </row>
        <row r="713">
          <cell r="A713" t="str">
            <v>RDWAY_1_CREST</v>
          </cell>
          <cell r="B713" t="str">
            <v>CAISO System</v>
          </cell>
          <cell r="D713" t="str">
            <v>-</v>
          </cell>
          <cell r="E713" t="str">
            <v>-</v>
          </cell>
          <cell r="F713" t="str">
            <v>-</v>
          </cell>
          <cell r="G713" t="str">
            <v>-</v>
          </cell>
          <cell r="H713" t="str">
            <v>-</v>
          </cell>
          <cell r="I713" t="str">
            <v>-</v>
          </cell>
          <cell r="J713" t="str">
            <v>-</v>
          </cell>
          <cell r="K713" t="str">
            <v>-</v>
          </cell>
          <cell r="L713" t="str">
            <v>-</v>
          </cell>
          <cell r="M713" t="str">
            <v>-</v>
          </cell>
          <cell r="N713" t="str">
            <v>-</v>
          </cell>
          <cell r="O713" t="str">
            <v>-</v>
          </cell>
          <cell r="P713" t="str">
            <v>N</v>
          </cell>
          <cell r="Q713" t="str">
            <v>South</v>
          </cell>
          <cell r="R713" t="str">
            <v>EO</v>
          </cell>
          <cell r="T713">
            <v>0</v>
          </cell>
        </row>
        <row r="714">
          <cell r="A714" t="str">
            <v>RECTOR_2_KAWEAH</v>
          </cell>
          <cell r="B714" t="str">
            <v>Big Creek-Ventura</v>
          </cell>
          <cell r="C714" t="str">
            <v>KAWEAH PH 2 &amp; 3 PSP AGGREGATE</v>
          </cell>
          <cell r="D714">
            <v>0.33</v>
          </cell>
          <cell r="E714">
            <v>0.74</v>
          </cell>
          <cell r="F714">
            <v>2.8</v>
          </cell>
          <cell r="G714">
            <v>3.77</v>
          </cell>
          <cell r="H714">
            <v>4.82</v>
          </cell>
          <cell r="I714">
            <v>3.18</v>
          </cell>
          <cell r="J714">
            <v>0.67</v>
          </cell>
          <cell r="K714">
            <v>0.01</v>
          </cell>
          <cell r="L714">
            <v>0</v>
          </cell>
          <cell r="M714">
            <v>0</v>
          </cell>
          <cell r="N714">
            <v>0.81</v>
          </cell>
          <cell r="O714">
            <v>0.89</v>
          </cell>
          <cell r="P714" t="str">
            <v>N</v>
          </cell>
          <cell r="Q714" t="str">
            <v>South</v>
          </cell>
          <cell r="R714" t="str">
            <v>FC</v>
          </cell>
          <cell r="T714">
            <v>3.18</v>
          </cell>
        </row>
        <row r="715">
          <cell r="A715" t="str">
            <v>RECTOR_2_KAWH 1</v>
          </cell>
          <cell r="B715" t="str">
            <v>Big Creek-Ventura</v>
          </cell>
          <cell r="C715" t="str">
            <v>KAWEAH PH 1 UNIT 1</v>
          </cell>
          <cell r="D715">
            <v>0.01</v>
          </cell>
          <cell r="E715">
            <v>0.71</v>
          </cell>
          <cell r="F715">
            <v>0.89</v>
          </cell>
          <cell r="G715">
            <v>1.29</v>
          </cell>
          <cell r="H715">
            <v>1.64</v>
          </cell>
          <cell r="I715">
            <v>1.03</v>
          </cell>
          <cell r="J715">
            <v>0.12</v>
          </cell>
          <cell r="K715">
            <v>0.13</v>
          </cell>
          <cell r="L715">
            <v>0</v>
          </cell>
          <cell r="M715">
            <v>0</v>
          </cell>
          <cell r="N715">
            <v>0.28000000000000003</v>
          </cell>
          <cell r="O715">
            <v>0.32</v>
          </cell>
          <cell r="P715" t="str">
            <v>N</v>
          </cell>
          <cell r="Q715" t="str">
            <v>South</v>
          </cell>
          <cell r="R715" t="str">
            <v>FC</v>
          </cell>
          <cell r="T715">
            <v>1.03</v>
          </cell>
        </row>
        <row r="716">
          <cell r="A716" t="str">
            <v>RECTOR_2_QF</v>
          </cell>
          <cell r="B716" t="str">
            <v>Big Creek-Ventura</v>
          </cell>
          <cell r="C716" t="str">
            <v>RECTOR QFS</v>
          </cell>
          <cell r="D716">
            <v>0.27</v>
          </cell>
          <cell r="E716">
            <v>0.43</v>
          </cell>
          <cell r="F716">
            <v>0</v>
          </cell>
          <cell r="G716">
            <v>0</v>
          </cell>
          <cell r="H716">
            <v>0.59</v>
          </cell>
          <cell r="I716">
            <v>6.67</v>
          </cell>
          <cell r="J716">
            <v>2.5299999999999998</v>
          </cell>
          <cell r="K716">
            <v>0</v>
          </cell>
          <cell r="L716">
            <v>0</v>
          </cell>
          <cell r="M716">
            <v>0</v>
          </cell>
          <cell r="N716">
            <v>0</v>
          </cell>
          <cell r="O716">
            <v>0.21</v>
          </cell>
          <cell r="P716" t="str">
            <v>N</v>
          </cell>
          <cell r="Q716" t="str">
            <v>South</v>
          </cell>
          <cell r="R716" t="str">
            <v>FC</v>
          </cell>
          <cell r="T716">
            <v>6.67</v>
          </cell>
        </row>
        <row r="717">
          <cell r="A717" t="str">
            <v>RECTOR_7_TULARE</v>
          </cell>
          <cell r="B717" t="str">
            <v>Big Creek-Ventura</v>
          </cell>
          <cell r="C717" t="str">
            <v>RECTOR_7_TULARE</v>
          </cell>
          <cell r="D717">
            <v>0</v>
          </cell>
          <cell r="E717">
            <v>0</v>
          </cell>
          <cell r="F717">
            <v>0</v>
          </cell>
          <cell r="G717">
            <v>0</v>
          </cell>
          <cell r="H717">
            <v>0</v>
          </cell>
          <cell r="I717">
            <v>0</v>
          </cell>
          <cell r="J717">
            <v>0</v>
          </cell>
          <cell r="K717">
            <v>0</v>
          </cell>
          <cell r="L717">
            <v>0</v>
          </cell>
          <cell r="M717">
            <v>0</v>
          </cell>
          <cell r="N717">
            <v>0</v>
          </cell>
          <cell r="O717">
            <v>0</v>
          </cell>
          <cell r="P717" t="str">
            <v>N</v>
          </cell>
          <cell r="Q717" t="str">
            <v>South</v>
          </cell>
          <cell r="R717" t="str">
            <v>FC</v>
          </cell>
          <cell r="T717">
            <v>0</v>
          </cell>
        </row>
        <row r="718">
          <cell r="A718" t="str">
            <v>REDBLF_6_UNIT</v>
          </cell>
          <cell r="B718" t="str">
            <v>CAISO System</v>
          </cell>
          <cell r="C718" t="str">
            <v>RED BLUFF PEAKER PLANT</v>
          </cell>
          <cell r="D718">
            <v>44</v>
          </cell>
          <cell r="E718">
            <v>44</v>
          </cell>
          <cell r="F718">
            <v>44</v>
          </cell>
          <cell r="G718">
            <v>44</v>
          </cell>
          <cell r="H718">
            <v>44</v>
          </cell>
          <cell r="I718">
            <v>44</v>
          </cell>
          <cell r="J718">
            <v>44</v>
          </cell>
          <cell r="K718">
            <v>44</v>
          </cell>
          <cell r="L718">
            <v>44</v>
          </cell>
          <cell r="M718">
            <v>44</v>
          </cell>
          <cell r="N718">
            <v>44</v>
          </cell>
          <cell r="O718">
            <v>44</v>
          </cell>
          <cell r="P718" t="str">
            <v>Y</v>
          </cell>
          <cell r="Q718" t="str">
            <v>North</v>
          </cell>
          <cell r="R718" t="str">
            <v>FC</v>
          </cell>
          <cell r="T718">
            <v>44</v>
          </cell>
        </row>
        <row r="719">
          <cell r="A719" t="str">
            <v>REDOND_7_UNIT 5</v>
          </cell>
          <cell r="B719" t="str">
            <v>LA Basin</v>
          </cell>
          <cell r="C719" t="str">
            <v>REDONDO GEN STA. UNIT 5</v>
          </cell>
          <cell r="D719">
            <v>178.87</v>
          </cell>
          <cell r="E719">
            <v>178.87</v>
          </cell>
          <cell r="F719">
            <v>178.87</v>
          </cell>
          <cell r="G719">
            <v>178.87</v>
          </cell>
          <cell r="H719">
            <v>178.87</v>
          </cell>
          <cell r="I719">
            <v>178.87</v>
          </cell>
          <cell r="J719">
            <v>178.87</v>
          </cell>
          <cell r="K719">
            <v>178.87</v>
          </cell>
          <cell r="L719">
            <v>178.87</v>
          </cell>
          <cell r="M719">
            <v>178.87</v>
          </cell>
          <cell r="N719">
            <v>178.87</v>
          </cell>
          <cell r="O719">
            <v>178.87</v>
          </cell>
          <cell r="P719" t="str">
            <v>Y</v>
          </cell>
          <cell r="Q719" t="str">
            <v>South</v>
          </cell>
          <cell r="R719" t="str">
            <v>FC</v>
          </cell>
          <cell r="T719">
            <v>178.87</v>
          </cell>
        </row>
        <row r="720">
          <cell r="A720" t="str">
            <v>REDOND_7_UNIT 6</v>
          </cell>
          <cell r="B720" t="str">
            <v>LA Basin</v>
          </cell>
          <cell r="C720" t="str">
            <v>REDONDO GEN STA. UNIT 6</v>
          </cell>
          <cell r="D720">
            <v>175</v>
          </cell>
          <cell r="E720">
            <v>175</v>
          </cell>
          <cell r="F720">
            <v>175</v>
          </cell>
          <cell r="G720">
            <v>175</v>
          </cell>
          <cell r="H720">
            <v>175</v>
          </cell>
          <cell r="I720">
            <v>175</v>
          </cell>
          <cell r="J720">
            <v>175</v>
          </cell>
          <cell r="K720">
            <v>175</v>
          </cell>
          <cell r="L720">
            <v>175</v>
          </cell>
          <cell r="M720">
            <v>175</v>
          </cell>
          <cell r="N720">
            <v>175</v>
          </cell>
          <cell r="O720">
            <v>175</v>
          </cell>
          <cell r="P720" t="str">
            <v>Y</v>
          </cell>
          <cell r="Q720" t="str">
            <v>South</v>
          </cell>
          <cell r="R720" t="str">
            <v>FC</v>
          </cell>
          <cell r="T720">
            <v>175</v>
          </cell>
        </row>
        <row r="721">
          <cell r="A721" t="str">
            <v>REDOND_7_UNIT 7</v>
          </cell>
          <cell r="B721" t="str">
            <v>LA Basin</v>
          </cell>
          <cell r="C721" t="str">
            <v>REDONDO GEN STA. UNIT 7</v>
          </cell>
          <cell r="D721">
            <v>505.96</v>
          </cell>
          <cell r="E721">
            <v>505.96</v>
          </cell>
          <cell r="F721">
            <v>505.96</v>
          </cell>
          <cell r="G721">
            <v>505.96</v>
          </cell>
          <cell r="H721">
            <v>505.96</v>
          </cell>
          <cell r="I721">
            <v>505.96</v>
          </cell>
          <cell r="J721">
            <v>505.96</v>
          </cell>
          <cell r="K721">
            <v>505.96</v>
          </cell>
          <cell r="L721">
            <v>505.96</v>
          </cell>
          <cell r="M721">
            <v>505.96</v>
          </cell>
          <cell r="N721">
            <v>505.96</v>
          </cell>
          <cell r="O721">
            <v>505.96</v>
          </cell>
          <cell r="P721" t="str">
            <v>Y</v>
          </cell>
          <cell r="Q721" t="str">
            <v>South</v>
          </cell>
          <cell r="R721" t="str">
            <v>FC</v>
          </cell>
          <cell r="T721">
            <v>505.96</v>
          </cell>
        </row>
        <row r="722">
          <cell r="A722" t="str">
            <v>REDOND_7_UNIT 8</v>
          </cell>
          <cell r="B722" t="str">
            <v>LA Basin</v>
          </cell>
          <cell r="C722" t="str">
            <v>REDONDO GEN STA. UNIT 8</v>
          </cell>
          <cell r="D722">
            <v>495.9</v>
          </cell>
          <cell r="E722">
            <v>495.9</v>
          </cell>
          <cell r="F722">
            <v>495.9</v>
          </cell>
          <cell r="G722">
            <v>495.9</v>
          </cell>
          <cell r="H722">
            <v>495.9</v>
          </cell>
          <cell r="I722">
            <v>495.9</v>
          </cell>
          <cell r="J722">
            <v>495.9</v>
          </cell>
          <cell r="K722">
            <v>495.9</v>
          </cell>
          <cell r="L722">
            <v>495.9</v>
          </cell>
          <cell r="M722">
            <v>495.9</v>
          </cell>
          <cell r="N722">
            <v>495.9</v>
          </cell>
          <cell r="O722">
            <v>495.9</v>
          </cell>
          <cell r="P722" t="str">
            <v>Y</v>
          </cell>
          <cell r="Q722" t="str">
            <v>South</v>
          </cell>
          <cell r="R722" t="str">
            <v>FC</v>
          </cell>
          <cell r="T722">
            <v>495.9</v>
          </cell>
        </row>
        <row r="723">
          <cell r="A723" t="str">
            <v>REEDLY_6_SOLAR</v>
          </cell>
          <cell r="B723" t="str">
            <v>Fresno</v>
          </cell>
          <cell r="C723" t="str">
            <v>Terzian</v>
          </cell>
          <cell r="D723" t="str">
            <v>-</v>
          </cell>
          <cell r="E723" t="str">
            <v>-</v>
          </cell>
          <cell r="F723" t="str">
            <v>-</v>
          </cell>
          <cell r="G723" t="str">
            <v>-</v>
          </cell>
          <cell r="H723" t="str">
            <v>-</v>
          </cell>
          <cell r="I723" t="str">
            <v>-</v>
          </cell>
          <cell r="J723" t="str">
            <v>-</v>
          </cell>
          <cell r="K723" t="str">
            <v>-</v>
          </cell>
          <cell r="L723" t="str">
            <v>-</v>
          </cell>
          <cell r="M723" t="str">
            <v>-</v>
          </cell>
          <cell r="N723" t="str">
            <v>-</v>
          </cell>
          <cell r="O723" t="str">
            <v>-</v>
          </cell>
          <cell r="P723" t="str">
            <v>N</v>
          </cell>
          <cell r="Q723" t="str">
            <v>North</v>
          </cell>
          <cell r="R723" t="str">
            <v>EO</v>
          </cell>
          <cell r="T723">
            <v>0</v>
          </cell>
        </row>
        <row r="724">
          <cell r="A724" t="str">
            <v>RENWD_1_QF</v>
          </cell>
          <cell r="B724" t="str">
            <v>LA Basin</v>
          </cell>
          <cell r="C724" t="str">
            <v>Renwind re-powering project</v>
          </cell>
          <cell r="D724">
            <v>0.32</v>
          </cell>
          <cell r="E724">
            <v>2.02</v>
          </cell>
          <cell r="F724">
            <v>3.26</v>
          </cell>
          <cell r="G724">
            <v>2.77</v>
          </cell>
          <cell r="H724">
            <v>6.26</v>
          </cell>
          <cell r="I724">
            <v>9</v>
          </cell>
          <cell r="J724">
            <v>4.75</v>
          </cell>
          <cell r="K724">
            <v>3.45</v>
          </cell>
          <cell r="L724">
            <v>1.9</v>
          </cell>
          <cell r="M724">
            <v>1.43</v>
          </cell>
          <cell r="N724">
            <v>0.75</v>
          </cell>
          <cell r="O724">
            <v>0.53</v>
          </cell>
          <cell r="P724" t="str">
            <v>N</v>
          </cell>
          <cell r="Q724" t="str">
            <v>South</v>
          </cell>
          <cell r="R724" t="str">
            <v>FC</v>
          </cell>
          <cell r="T724">
            <v>9</v>
          </cell>
        </row>
        <row r="725">
          <cell r="A725" t="str">
            <v>RHONDO_2_QF</v>
          </cell>
          <cell r="B725" t="str">
            <v>LA Basin</v>
          </cell>
          <cell r="C725" t="str">
            <v>RIO HONDO QFS</v>
          </cell>
          <cell r="D725">
            <v>0</v>
          </cell>
          <cell r="E725">
            <v>0.01</v>
          </cell>
          <cell r="F725">
            <v>0.04</v>
          </cell>
          <cell r="G725">
            <v>0.01</v>
          </cell>
          <cell r="H725">
            <v>0.08</v>
          </cell>
          <cell r="I725">
            <v>0.14000000000000001</v>
          </cell>
          <cell r="J725">
            <v>0.21</v>
          </cell>
          <cell r="K725">
            <v>0.21</v>
          </cell>
          <cell r="L725">
            <v>0.1</v>
          </cell>
          <cell r="M725">
            <v>0</v>
          </cell>
          <cell r="N725">
            <v>0</v>
          </cell>
          <cell r="O725">
            <v>0</v>
          </cell>
          <cell r="P725" t="str">
            <v>N</v>
          </cell>
          <cell r="Q725" t="str">
            <v>South</v>
          </cell>
          <cell r="R725" t="str">
            <v>FC</v>
          </cell>
          <cell r="T725">
            <v>0.21</v>
          </cell>
        </row>
        <row r="726">
          <cell r="A726" t="str">
            <v>RHONDO_6_PUENTE</v>
          </cell>
          <cell r="B726" t="str">
            <v>LA Basin</v>
          </cell>
          <cell r="C726" t="str">
            <v>Puente Hills GTE Facility Phase II</v>
          </cell>
          <cell r="D726">
            <v>0.01</v>
          </cell>
          <cell r="E726">
            <v>0</v>
          </cell>
          <cell r="F726">
            <v>0</v>
          </cell>
          <cell r="G726">
            <v>0</v>
          </cell>
          <cell r="H726">
            <v>7.0000000000000007E-2</v>
          </cell>
          <cell r="I726">
            <v>0</v>
          </cell>
          <cell r="J726">
            <v>0</v>
          </cell>
          <cell r="K726">
            <v>0</v>
          </cell>
          <cell r="L726">
            <v>0</v>
          </cell>
          <cell r="M726">
            <v>0.01</v>
          </cell>
          <cell r="N726">
            <v>7.0000000000000007E-2</v>
          </cell>
          <cell r="O726">
            <v>0</v>
          </cell>
          <cell r="P726" t="str">
            <v>N</v>
          </cell>
          <cell r="Q726" t="str">
            <v>South</v>
          </cell>
          <cell r="R726" t="str">
            <v>FC</v>
          </cell>
          <cell r="T726">
            <v>0</v>
          </cell>
        </row>
        <row r="727">
          <cell r="A727" t="str">
            <v>RICHMN_7_BAYENV</v>
          </cell>
          <cell r="B727" t="str">
            <v>Bay Area</v>
          </cell>
          <cell r="C727" t="str">
            <v>BAY ENVIRONMENTAL (NOVE POWER)</v>
          </cell>
          <cell r="D727">
            <v>2</v>
          </cell>
          <cell r="E727">
            <v>2</v>
          </cell>
          <cell r="F727">
            <v>2</v>
          </cell>
          <cell r="G727">
            <v>2</v>
          </cell>
          <cell r="H727">
            <v>2</v>
          </cell>
          <cell r="I727">
            <v>2</v>
          </cell>
          <cell r="J727">
            <v>2</v>
          </cell>
          <cell r="K727">
            <v>2</v>
          </cell>
          <cell r="L727">
            <v>2</v>
          </cell>
          <cell r="M727">
            <v>2</v>
          </cell>
          <cell r="N727">
            <v>2</v>
          </cell>
          <cell r="O727">
            <v>2</v>
          </cell>
          <cell r="P727" t="str">
            <v>N</v>
          </cell>
          <cell r="Q727" t="str">
            <v>North</v>
          </cell>
          <cell r="R727" t="str">
            <v>FC</v>
          </cell>
          <cell r="T727">
            <v>2</v>
          </cell>
        </row>
        <row r="728">
          <cell r="A728" t="str">
            <v>RIOBRV_6_UNIT 1</v>
          </cell>
          <cell r="B728" t="str">
            <v>CAISO System</v>
          </cell>
          <cell r="C728" t="str">
            <v>KERN HYDRO (OLCESE)</v>
          </cell>
          <cell r="D728">
            <v>0</v>
          </cell>
          <cell r="E728">
            <v>0</v>
          </cell>
          <cell r="F728">
            <v>0</v>
          </cell>
          <cell r="G728">
            <v>0.63</v>
          </cell>
          <cell r="H728">
            <v>1.84</v>
          </cell>
          <cell r="I728">
            <v>2.61</v>
          </cell>
          <cell r="J728">
            <v>1.1000000000000001</v>
          </cell>
          <cell r="K728">
            <v>0.2</v>
          </cell>
          <cell r="L728">
            <v>0</v>
          </cell>
          <cell r="M728">
            <v>0</v>
          </cell>
          <cell r="N728">
            <v>0</v>
          </cell>
          <cell r="O728">
            <v>0</v>
          </cell>
          <cell r="P728" t="str">
            <v>N</v>
          </cell>
          <cell r="Q728" t="str">
            <v>North</v>
          </cell>
          <cell r="R728" t="str">
            <v>FC</v>
          </cell>
          <cell r="T728">
            <v>2.61</v>
          </cell>
        </row>
        <row r="729">
          <cell r="A729" t="str">
            <v>RIOOSO_1_QF</v>
          </cell>
          <cell r="B729" t="str">
            <v>Sierra</v>
          </cell>
          <cell r="C729" t="str">
            <v>SMALL QF AGGREGATION - GRASS VALLEY</v>
          </cell>
          <cell r="D729">
            <v>0.4</v>
          </cell>
          <cell r="E729">
            <v>0.68</v>
          </cell>
          <cell r="F729">
            <v>0.84</v>
          </cell>
          <cell r="G729">
            <v>1</v>
          </cell>
          <cell r="H729">
            <v>1.1299999999999999</v>
          </cell>
          <cell r="I729">
            <v>1.1299999999999999</v>
          </cell>
          <cell r="J729">
            <v>1.1000000000000001</v>
          </cell>
          <cell r="K729">
            <v>0.92</v>
          </cell>
          <cell r="L729">
            <v>0.73</v>
          </cell>
          <cell r="M729">
            <v>0.24</v>
          </cell>
          <cell r="N729">
            <v>0.08</v>
          </cell>
          <cell r="O729">
            <v>0.21</v>
          </cell>
          <cell r="P729" t="str">
            <v>N</v>
          </cell>
          <cell r="Q729" t="str">
            <v>North</v>
          </cell>
          <cell r="R729" t="str">
            <v>FC</v>
          </cell>
          <cell r="T729">
            <v>1.1299999999999999</v>
          </cell>
        </row>
        <row r="730">
          <cell r="A730" t="str">
            <v>ROLLIN_6_UNIT</v>
          </cell>
          <cell r="B730" t="str">
            <v>Sierra</v>
          </cell>
          <cell r="C730" t="str">
            <v>ROLLINS HYDRO</v>
          </cell>
          <cell r="D730">
            <v>13.5</v>
          </cell>
          <cell r="E730">
            <v>13.5</v>
          </cell>
          <cell r="F730">
            <v>13.5</v>
          </cell>
          <cell r="G730">
            <v>13.5</v>
          </cell>
          <cell r="H730">
            <v>13.5</v>
          </cell>
          <cell r="I730">
            <v>13.5</v>
          </cell>
          <cell r="J730">
            <v>13.5</v>
          </cell>
          <cell r="K730">
            <v>13.5</v>
          </cell>
          <cell r="L730">
            <v>13.5</v>
          </cell>
          <cell r="M730">
            <v>13.5</v>
          </cell>
          <cell r="N730">
            <v>13.5</v>
          </cell>
          <cell r="O730">
            <v>13.5</v>
          </cell>
          <cell r="P730" t="str">
            <v>Y</v>
          </cell>
          <cell r="Q730" t="str">
            <v>North</v>
          </cell>
          <cell r="R730" t="str">
            <v>FC</v>
          </cell>
          <cell r="T730">
            <v>13.5</v>
          </cell>
        </row>
        <row r="731">
          <cell r="A731" t="str">
            <v>ROSMDW_2_WIND1</v>
          </cell>
          <cell r="B731" t="str">
            <v>CAISO System</v>
          </cell>
          <cell r="C731" t="str">
            <v>Pacific Wind - Phase 1</v>
          </cell>
          <cell r="D731">
            <v>3.68</v>
          </cell>
          <cell r="E731">
            <v>22.01</v>
          </cell>
          <cell r="F731">
            <v>31.22</v>
          </cell>
          <cell r="G731">
            <v>40.409999999999997</v>
          </cell>
          <cell r="H731">
            <v>62.65</v>
          </cell>
          <cell r="I731">
            <v>43.53</v>
          </cell>
          <cell r="J731">
            <v>24.57</v>
          </cell>
          <cell r="K731">
            <v>28.91</v>
          </cell>
          <cell r="L731">
            <v>20.57</v>
          </cell>
          <cell r="M731">
            <v>13.38</v>
          </cell>
          <cell r="N731">
            <v>7.8</v>
          </cell>
          <cell r="O731">
            <v>5.62</v>
          </cell>
          <cell r="P731" t="str">
            <v>N</v>
          </cell>
          <cell r="Q731" t="str">
            <v>South</v>
          </cell>
          <cell r="R731" t="str">
            <v>FC</v>
          </cell>
          <cell r="T731">
            <v>43.53</v>
          </cell>
        </row>
        <row r="732">
          <cell r="A732" t="str">
            <v>RSMSLR_6_SOLAR1</v>
          </cell>
          <cell r="B732" t="str">
            <v>Big Creek-Ventura</v>
          </cell>
          <cell r="C732" t="str">
            <v>Rosamond One</v>
          </cell>
          <cell r="D732">
            <v>7.0000000000000007E-2</v>
          </cell>
          <cell r="E732">
            <v>0.41</v>
          </cell>
          <cell r="F732">
            <v>1.6</v>
          </cell>
          <cell r="G732">
            <v>19.420000000000002</v>
          </cell>
          <cell r="H732">
            <v>19.77</v>
          </cell>
          <cell r="I732">
            <v>19.45</v>
          </cell>
          <cell r="J732">
            <v>19.39</v>
          </cell>
          <cell r="K732">
            <v>20</v>
          </cell>
          <cell r="L732">
            <v>18.95</v>
          </cell>
          <cell r="M732">
            <v>13.32</v>
          </cell>
          <cell r="N732">
            <v>0.03</v>
          </cell>
          <cell r="O732">
            <v>0.02</v>
          </cell>
          <cell r="P732" t="str">
            <v>N</v>
          </cell>
          <cell r="Q732" t="str">
            <v>South</v>
          </cell>
          <cell r="R732" t="str">
            <v>FC</v>
          </cell>
          <cell r="T732">
            <v>20</v>
          </cell>
        </row>
        <row r="733">
          <cell r="A733" t="str">
            <v>RSMSLR_6_SOLAR2</v>
          </cell>
          <cell r="B733" t="str">
            <v>Big Creek-Ventura</v>
          </cell>
          <cell r="C733" t="str">
            <v>Rosamond Two</v>
          </cell>
          <cell r="D733">
            <v>0.06</v>
          </cell>
          <cell r="E733">
            <v>0.4</v>
          </cell>
          <cell r="F733">
            <v>1.44</v>
          </cell>
          <cell r="G733">
            <v>17.21</v>
          </cell>
          <cell r="H733">
            <v>17.55</v>
          </cell>
          <cell r="I733">
            <v>17.309999999999999</v>
          </cell>
          <cell r="J733">
            <v>16.95</v>
          </cell>
          <cell r="K733">
            <v>17.54</v>
          </cell>
          <cell r="L733">
            <v>16.3</v>
          </cell>
          <cell r="M733">
            <v>11.55</v>
          </cell>
          <cell r="N733">
            <v>0.04</v>
          </cell>
          <cell r="O733">
            <v>0.02</v>
          </cell>
          <cell r="P733" t="str">
            <v>N</v>
          </cell>
          <cell r="Q733" t="str">
            <v>South</v>
          </cell>
          <cell r="R733" t="str">
            <v>FC</v>
          </cell>
          <cell r="T733">
            <v>17.54</v>
          </cell>
        </row>
        <row r="734">
          <cell r="A734" t="str">
            <v>RTREE_2_WIND1</v>
          </cell>
          <cell r="B734" t="str">
            <v>CAISO System</v>
          </cell>
          <cell r="C734" t="str">
            <v>Rising Tree 1</v>
          </cell>
          <cell r="D734">
            <v>1.6</v>
          </cell>
          <cell r="E734">
            <v>9.75</v>
          </cell>
          <cell r="F734">
            <v>12.82</v>
          </cell>
          <cell r="G734">
            <v>12.69</v>
          </cell>
          <cell r="H734">
            <v>18.579999999999998</v>
          </cell>
          <cell r="I734">
            <v>18.02</v>
          </cell>
          <cell r="J734">
            <v>11.71</v>
          </cell>
          <cell r="K734">
            <v>14.6</v>
          </cell>
          <cell r="L734">
            <v>8.82</v>
          </cell>
          <cell r="M734">
            <v>5.33</v>
          </cell>
          <cell r="N734">
            <v>3.71</v>
          </cell>
          <cell r="O734">
            <v>4.5199999999999996</v>
          </cell>
          <cell r="P734" t="str">
            <v>N</v>
          </cell>
          <cell r="Q734" t="str">
            <v>South</v>
          </cell>
          <cell r="R734" t="str">
            <v>FC</v>
          </cell>
          <cell r="T734">
            <v>18.02</v>
          </cell>
        </row>
        <row r="735">
          <cell r="A735" t="str">
            <v>RTREE_2_WIND2</v>
          </cell>
          <cell r="B735" t="str">
            <v>CAISO System</v>
          </cell>
          <cell r="C735" t="str">
            <v>Rising Tree 2</v>
          </cell>
          <cell r="D735">
            <v>0.39</v>
          </cell>
          <cell r="E735">
            <v>2.2599999999999998</v>
          </cell>
          <cell r="F735">
            <v>3.27</v>
          </cell>
          <cell r="G735">
            <v>3.26</v>
          </cell>
          <cell r="H735">
            <v>6.21</v>
          </cell>
          <cell r="I735">
            <v>4.84</v>
          </cell>
          <cell r="J735">
            <v>3.17</v>
          </cell>
          <cell r="K735">
            <v>3.43</v>
          </cell>
          <cell r="L735">
            <v>1.95</v>
          </cell>
          <cell r="M735">
            <v>1.32</v>
          </cell>
          <cell r="N735">
            <v>0.88</v>
          </cell>
          <cell r="O735">
            <v>1.06</v>
          </cell>
          <cell r="P735" t="str">
            <v>N</v>
          </cell>
          <cell r="Q735" t="str">
            <v>South</v>
          </cell>
          <cell r="R735" t="str">
            <v>FC</v>
          </cell>
          <cell r="T735">
            <v>4.84</v>
          </cell>
        </row>
        <row r="736">
          <cell r="A736" t="str">
            <v>RTREE_2_WIND3</v>
          </cell>
          <cell r="B736" t="str">
            <v>CAISO System</v>
          </cell>
          <cell r="C736" t="str">
            <v>Rising Tree 3</v>
          </cell>
          <cell r="D736">
            <v>2.4</v>
          </cell>
          <cell r="E736">
            <v>10.79</v>
          </cell>
          <cell r="F736">
            <v>16.260000000000002</v>
          </cell>
          <cell r="G736">
            <v>19.68</v>
          </cell>
          <cell r="H736">
            <v>32.549999999999997</v>
          </cell>
          <cell r="I736">
            <v>26.31</v>
          </cell>
          <cell r="J736">
            <v>15.81</v>
          </cell>
          <cell r="K736">
            <v>18.329999999999998</v>
          </cell>
          <cell r="L736">
            <v>11.53</v>
          </cell>
          <cell r="M736">
            <v>7</v>
          </cell>
          <cell r="N736">
            <v>4.8499999999999996</v>
          </cell>
          <cell r="O736">
            <v>5.8</v>
          </cell>
          <cell r="P736" t="str">
            <v>N</v>
          </cell>
          <cell r="Q736" t="str">
            <v>South</v>
          </cell>
          <cell r="R736" t="str">
            <v>FC</v>
          </cell>
          <cell r="T736">
            <v>26.31</v>
          </cell>
        </row>
        <row r="737">
          <cell r="A737" t="str">
            <v>RUSCTY_2_UNITS</v>
          </cell>
          <cell r="B737" t="str">
            <v>Bay Area</v>
          </cell>
          <cell r="C737" t="str">
            <v>Russell City Energy Center</v>
          </cell>
          <cell r="D737">
            <v>620</v>
          </cell>
          <cell r="E737">
            <v>620</v>
          </cell>
          <cell r="F737">
            <v>620</v>
          </cell>
          <cell r="G737">
            <v>612.70000000000005</v>
          </cell>
          <cell r="H737">
            <v>607.70000000000005</v>
          </cell>
          <cell r="I737">
            <v>601</v>
          </cell>
          <cell r="J737">
            <v>597.4</v>
          </cell>
          <cell r="K737">
            <v>597.4</v>
          </cell>
          <cell r="L737">
            <v>600.9</v>
          </cell>
          <cell r="M737">
            <v>606.1</v>
          </cell>
          <cell r="N737">
            <v>617.20000000000005</v>
          </cell>
          <cell r="O737">
            <v>620</v>
          </cell>
          <cell r="P737" t="str">
            <v>Y</v>
          </cell>
          <cell r="Q737" t="str">
            <v>North</v>
          </cell>
          <cell r="R737" t="str">
            <v>FC</v>
          </cell>
          <cell r="T737">
            <v>601</v>
          </cell>
        </row>
        <row r="738">
          <cell r="A738" t="str">
            <v>RVRVEW_1_UNITA1</v>
          </cell>
          <cell r="B738" t="str">
            <v>Bay Area</v>
          </cell>
          <cell r="C738" t="str">
            <v>Riverview Energy Center (GP Antioch)</v>
          </cell>
          <cell r="D738">
            <v>48.7</v>
          </cell>
          <cell r="E738">
            <v>48.7</v>
          </cell>
          <cell r="F738">
            <v>48.7</v>
          </cell>
          <cell r="G738">
            <v>48.7</v>
          </cell>
          <cell r="H738">
            <v>48.7</v>
          </cell>
          <cell r="I738">
            <v>48.7</v>
          </cell>
          <cell r="J738">
            <v>48.7</v>
          </cell>
          <cell r="K738">
            <v>48.7</v>
          </cell>
          <cell r="L738">
            <v>48.7</v>
          </cell>
          <cell r="M738">
            <v>48.7</v>
          </cell>
          <cell r="N738">
            <v>48.7</v>
          </cell>
          <cell r="O738">
            <v>48.7</v>
          </cell>
          <cell r="P738" t="str">
            <v>Y</v>
          </cell>
          <cell r="Q738" t="str">
            <v>North</v>
          </cell>
          <cell r="R738" t="str">
            <v>FC</v>
          </cell>
          <cell r="T738">
            <v>48.7</v>
          </cell>
        </row>
        <row r="739">
          <cell r="A739" t="str">
            <v>RVSIDE_2_RERCU3</v>
          </cell>
          <cell r="B739" t="str">
            <v>LA Basin</v>
          </cell>
          <cell r="C739" t="str">
            <v>Riverside Energy Res. Ctr Unit 3</v>
          </cell>
          <cell r="D739">
            <v>48.5</v>
          </cell>
          <cell r="E739">
            <v>48.5</v>
          </cell>
          <cell r="F739">
            <v>48.5</v>
          </cell>
          <cell r="G739">
            <v>48.5</v>
          </cell>
          <cell r="H739">
            <v>48.5</v>
          </cell>
          <cell r="I739">
            <v>48.5</v>
          </cell>
          <cell r="J739">
            <v>48.5</v>
          </cell>
          <cell r="K739">
            <v>48.5</v>
          </cell>
          <cell r="L739">
            <v>48.5</v>
          </cell>
          <cell r="M739">
            <v>48.5</v>
          </cell>
          <cell r="N739">
            <v>48.5</v>
          </cell>
          <cell r="O739">
            <v>48.5</v>
          </cell>
          <cell r="P739" t="str">
            <v>Y</v>
          </cell>
          <cell r="Q739" t="str">
            <v>South</v>
          </cell>
          <cell r="R739" t="str">
            <v>FC</v>
          </cell>
          <cell r="T739">
            <v>48.5</v>
          </cell>
        </row>
        <row r="740">
          <cell r="A740" t="str">
            <v>RVSIDE_2_RERCU4</v>
          </cell>
          <cell r="B740" t="str">
            <v>LA Basin</v>
          </cell>
          <cell r="C740" t="str">
            <v>Riverside Energy Res. Ctr Unit 4</v>
          </cell>
          <cell r="D740">
            <v>48.5</v>
          </cell>
          <cell r="E740">
            <v>48.5</v>
          </cell>
          <cell r="F740">
            <v>48.5</v>
          </cell>
          <cell r="G740">
            <v>48.5</v>
          </cell>
          <cell r="H740">
            <v>48.5</v>
          </cell>
          <cell r="I740">
            <v>48.5</v>
          </cell>
          <cell r="J740">
            <v>48.5</v>
          </cell>
          <cell r="K740">
            <v>48.5</v>
          </cell>
          <cell r="L740">
            <v>48.5</v>
          </cell>
          <cell r="M740">
            <v>48.5</v>
          </cell>
          <cell r="N740">
            <v>48.5</v>
          </cell>
          <cell r="O740">
            <v>48.5</v>
          </cell>
          <cell r="P740" t="str">
            <v>Y</v>
          </cell>
          <cell r="Q740" t="str">
            <v>South</v>
          </cell>
          <cell r="R740" t="str">
            <v>FC</v>
          </cell>
          <cell r="T740">
            <v>48.5</v>
          </cell>
        </row>
        <row r="741">
          <cell r="A741" t="str">
            <v>RVSIDE_6_RERCU1</v>
          </cell>
          <cell r="B741" t="str">
            <v>LA Basin</v>
          </cell>
          <cell r="C741" t="str">
            <v>Riverside Energy Res. Ctr Unit 1</v>
          </cell>
          <cell r="D741">
            <v>48.35</v>
          </cell>
          <cell r="E741">
            <v>48.35</v>
          </cell>
          <cell r="F741">
            <v>48.35</v>
          </cell>
          <cell r="G741">
            <v>48.35</v>
          </cell>
          <cell r="H741">
            <v>48.35</v>
          </cell>
          <cell r="I741">
            <v>48.35</v>
          </cell>
          <cell r="J741">
            <v>48.35</v>
          </cell>
          <cell r="K741">
            <v>48.35</v>
          </cell>
          <cell r="L741">
            <v>48.35</v>
          </cell>
          <cell r="M741">
            <v>48.35</v>
          </cell>
          <cell r="N741">
            <v>48.35</v>
          </cell>
          <cell r="O741">
            <v>48.35</v>
          </cell>
          <cell r="P741" t="str">
            <v>Y</v>
          </cell>
          <cell r="Q741" t="str">
            <v>South</v>
          </cell>
          <cell r="R741" t="str">
            <v>FC</v>
          </cell>
          <cell r="T741">
            <v>48.35</v>
          </cell>
        </row>
        <row r="742">
          <cell r="A742" t="str">
            <v>RVSIDE_6_RERCU2</v>
          </cell>
          <cell r="B742" t="str">
            <v>LA Basin</v>
          </cell>
          <cell r="C742" t="str">
            <v>Riverside Energy Res. Ctr Unit 2</v>
          </cell>
          <cell r="D742">
            <v>48.5</v>
          </cell>
          <cell r="E742">
            <v>48.5</v>
          </cell>
          <cell r="F742">
            <v>48.5</v>
          </cell>
          <cell r="G742">
            <v>48.5</v>
          </cell>
          <cell r="H742">
            <v>48.5</v>
          </cell>
          <cell r="I742">
            <v>48.5</v>
          </cell>
          <cell r="J742">
            <v>48.5</v>
          </cell>
          <cell r="K742">
            <v>48.5</v>
          </cell>
          <cell r="L742">
            <v>48.5</v>
          </cell>
          <cell r="M742">
            <v>48.5</v>
          </cell>
          <cell r="N742">
            <v>48.5</v>
          </cell>
          <cell r="O742">
            <v>48.5</v>
          </cell>
          <cell r="P742" t="str">
            <v>Y</v>
          </cell>
          <cell r="Q742" t="str">
            <v>South</v>
          </cell>
          <cell r="R742" t="str">
            <v>FC</v>
          </cell>
          <cell r="T742">
            <v>48.5</v>
          </cell>
        </row>
        <row r="743">
          <cell r="A743" t="str">
            <v>RVSIDE_6_SOLAR1</v>
          </cell>
          <cell r="B743" t="str">
            <v>LA Basin</v>
          </cell>
          <cell r="C743" t="str">
            <v>Tequesquite Landfill Solar Project</v>
          </cell>
          <cell r="D743">
            <v>0.02</v>
          </cell>
          <cell r="E743">
            <v>0.11</v>
          </cell>
          <cell r="F743">
            <v>0.51</v>
          </cell>
          <cell r="G743">
            <v>5.99</v>
          </cell>
          <cell r="H743">
            <v>5.67</v>
          </cell>
          <cell r="I743">
            <v>5.95</v>
          </cell>
          <cell r="J743">
            <v>5.65</v>
          </cell>
          <cell r="K743">
            <v>6.03</v>
          </cell>
          <cell r="L743">
            <v>5.63</v>
          </cell>
          <cell r="M743">
            <v>4.3099999999999996</v>
          </cell>
          <cell r="N743">
            <v>0.01</v>
          </cell>
          <cell r="O743">
            <v>0.01</v>
          </cell>
          <cell r="P743" t="str">
            <v>N</v>
          </cell>
          <cell r="Q743" t="str">
            <v>South</v>
          </cell>
          <cell r="R743" t="str">
            <v>FC</v>
          </cell>
          <cell r="T743">
            <v>6.03</v>
          </cell>
        </row>
        <row r="744">
          <cell r="A744" t="str">
            <v>RVSIDE_6_SPRING</v>
          </cell>
          <cell r="B744" t="str">
            <v>LA Basin</v>
          </cell>
          <cell r="C744" t="str">
            <v>SPRINGS GENERATION PROJECT AGGREGATE</v>
          </cell>
          <cell r="D744">
            <v>36</v>
          </cell>
          <cell r="E744">
            <v>36</v>
          </cell>
          <cell r="F744">
            <v>36</v>
          </cell>
          <cell r="G744">
            <v>36</v>
          </cell>
          <cell r="H744">
            <v>36</v>
          </cell>
          <cell r="I744">
            <v>36</v>
          </cell>
          <cell r="J744">
            <v>36</v>
          </cell>
          <cell r="K744">
            <v>36</v>
          </cell>
          <cell r="L744">
            <v>36</v>
          </cell>
          <cell r="M744">
            <v>36</v>
          </cell>
          <cell r="N744">
            <v>36</v>
          </cell>
          <cell r="O744">
            <v>36</v>
          </cell>
          <cell r="P744" t="str">
            <v>Y</v>
          </cell>
          <cell r="Q744" t="str">
            <v>South</v>
          </cell>
          <cell r="R744" t="str">
            <v>FC</v>
          </cell>
          <cell r="T744">
            <v>36</v>
          </cell>
        </row>
        <row r="745">
          <cell r="A745" t="str">
            <v>S_RITA_6_SOLAR1</v>
          </cell>
          <cell r="B745" t="str">
            <v>Fresno</v>
          </cell>
          <cell r="C745" t="str">
            <v>Sun Harvest Solar</v>
          </cell>
          <cell r="D745" t="str">
            <v>-</v>
          </cell>
          <cell r="E745" t="str">
            <v>-</v>
          </cell>
          <cell r="F745" t="str">
            <v>-</v>
          </cell>
          <cell r="G745" t="str">
            <v>-</v>
          </cell>
          <cell r="H745" t="str">
            <v>-</v>
          </cell>
          <cell r="I745" t="str">
            <v>-</v>
          </cell>
          <cell r="J745" t="str">
            <v>-</v>
          </cell>
          <cell r="K745" t="str">
            <v>-</v>
          </cell>
          <cell r="L745" t="str">
            <v>-</v>
          </cell>
          <cell r="M745" t="str">
            <v>-</v>
          </cell>
          <cell r="N745" t="str">
            <v>-</v>
          </cell>
          <cell r="O745" t="str">
            <v>-</v>
          </cell>
          <cell r="P745" t="str">
            <v>N</v>
          </cell>
          <cell r="Q745" t="str">
            <v>North</v>
          </cell>
          <cell r="R745" t="str">
            <v>EO</v>
          </cell>
          <cell r="T745">
            <v>0</v>
          </cell>
        </row>
        <row r="746">
          <cell r="A746" t="str">
            <v>SALIRV_2_UNIT</v>
          </cell>
          <cell r="B746" t="str">
            <v>CAISO System</v>
          </cell>
          <cell r="C746" t="str">
            <v>SALINAS RIVER COGEN CO.</v>
          </cell>
          <cell r="D746">
            <v>34.630000000000003</v>
          </cell>
          <cell r="E746">
            <v>33.090000000000003</v>
          </cell>
          <cell r="F746">
            <v>32.549999999999997</v>
          </cell>
          <cell r="G746">
            <v>23.29</v>
          </cell>
          <cell r="H746">
            <v>19.37</v>
          </cell>
          <cell r="I746">
            <v>32.15</v>
          </cell>
          <cell r="J746">
            <v>31.7</v>
          </cell>
          <cell r="K746">
            <v>32.17</v>
          </cell>
          <cell r="L746">
            <v>31.6</v>
          </cell>
          <cell r="M746">
            <v>31.96</v>
          </cell>
          <cell r="N746">
            <v>34.590000000000003</v>
          </cell>
          <cell r="O746">
            <v>31.21</v>
          </cell>
          <cell r="P746" t="str">
            <v>N</v>
          </cell>
          <cell r="Q746" t="str">
            <v>North</v>
          </cell>
          <cell r="R746" t="str">
            <v>FC</v>
          </cell>
          <cell r="T746">
            <v>32.17</v>
          </cell>
        </row>
        <row r="747">
          <cell r="A747" t="str">
            <v>SALTSP_7_UNITS</v>
          </cell>
          <cell r="B747" t="str">
            <v>CAISO System</v>
          </cell>
          <cell r="C747" t="str">
            <v>SALT SPRINGS HYDRO AGGREGATE</v>
          </cell>
          <cell r="D747">
            <v>46</v>
          </cell>
          <cell r="E747">
            <v>46</v>
          </cell>
          <cell r="F747">
            <v>46</v>
          </cell>
          <cell r="G747">
            <v>46</v>
          </cell>
          <cell r="H747">
            <v>46</v>
          </cell>
          <cell r="I747">
            <v>46</v>
          </cell>
          <cell r="J747">
            <v>46</v>
          </cell>
          <cell r="K747">
            <v>46</v>
          </cell>
          <cell r="L747">
            <v>46</v>
          </cell>
          <cell r="M747">
            <v>46</v>
          </cell>
          <cell r="N747">
            <v>46</v>
          </cell>
          <cell r="O747">
            <v>46</v>
          </cell>
          <cell r="P747" t="str">
            <v>Y</v>
          </cell>
          <cell r="Q747" t="str">
            <v>North</v>
          </cell>
          <cell r="R747" t="str">
            <v>FC</v>
          </cell>
          <cell r="T747">
            <v>46</v>
          </cell>
        </row>
        <row r="748">
          <cell r="A748" t="str">
            <v>SAMPSN_6_KELCO1</v>
          </cell>
          <cell r="B748" t="str">
            <v>San Diego-IV</v>
          </cell>
          <cell r="C748" t="str">
            <v>KELCO QUALIFYING FACILITY</v>
          </cell>
          <cell r="D748">
            <v>9.35</v>
          </cell>
          <cell r="E748">
            <v>10.31</v>
          </cell>
          <cell r="F748">
            <v>4.55</v>
          </cell>
          <cell r="G748">
            <v>4.57</v>
          </cell>
          <cell r="H748">
            <v>5.01</v>
          </cell>
          <cell r="I748">
            <v>5.68</v>
          </cell>
          <cell r="J748">
            <v>7.04</v>
          </cell>
          <cell r="K748">
            <v>6.39</v>
          </cell>
          <cell r="L748">
            <v>5.9</v>
          </cell>
          <cell r="M748">
            <v>6.99</v>
          </cell>
          <cell r="N748">
            <v>7.92</v>
          </cell>
          <cell r="O748">
            <v>7.19</v>
          </cell>
          <cell r="P748" t="str">
            <v>N</v>
          </cell>
          <cell r="Q748" t="str">
            <v>South</v>
          </cell>
          <cell r="R748" t="str">
            <v>FC</v>
          </cell>
          <cell r="T748">
            <v>7.04</v>
          </cell>
        </row>
        <row r="749">
          <cell r="A749" t="str">
            <v>SANDLT_2_SUNITS</v>
          </cell>
          <cell r="B749" t="str">
            <v>CAISO System</v>
          </cell>
          <cell r="C749" t="str">
            <v>Mojave Solar</v>
          </cell>
          <cell r="D749">
            <v>0.73</v>
          </cell>
          <cell r="E749">
            <v>5.57</v>
          </cell>
          <cell r="F749">
            <v>19.38</v>
          </cell>
          <cell r="G749">
            <v>220.29</v>
          </cell>
          <cell r="H749">
            <v>184.87</v>
          </cell>
          <cell r="I749">
            <v>165.03</v>
          </cell>
          <cell r="J749">
            <v>205.92</v>
          </cell>
          <cell r="K749">
            <v>222.58</v>
          </cell>
          <cell r="L749">
            <v>210.53</v>
          </cell>
          <cell r="M749">
            <v>149.47999999999999</v>
          </cell>
          <cell r="N749">
            <v>1.05</v>
          </cell>
          <cell r="O749">
            <v>0.53</v>
          </cell>
          <cell r="P749" t="str">
            <v>N</v>
          </cell>
          <cell r="Q749" t="str">
            <v>South</v>
          </cell>
          <cell r="R749" t="str">
            <v>FC</v>
          </cell>
          <cell r="T749">
            <v>222.58</v>
          </cell>
        </row>
        <row r="750">
          <cell r="A750" t="str">
            <v>SANITR_6_UNITS</v>
          </cell>
          <cell r="B750" t="str">
            <v>LA Basin</v>
          </cell>
          <cell r="D750">
            <v>0.59</v>
          </cell>
          <cell r="E750">
            <v>0.87</v>
          </cell>
          <cell r="F750">
            <v>0.98</v>
          </cell>
          <cell r="G750">
            <v>1.44</v>
          </cell>
          <cell r="H750">
            <v>1.1499999999999999</v>
          </cell>
          <cell r="I750">
            <v>0.85</v>
          </cell>
          <cell r="J750">
            <v>0.93</v>
          </cell>
          <cell r="K750">
            <v>1.2</v>
          </cell>
          <cell r="L750">
            <v>0.93</v>
          </cell>
          <cell r="M750">
            <v>0.87</v>
          </cell>
          <cell r="N750">
            <v>1.1200000000000001</v>
          </cell>
          <cell r="O750">
            <v>1.03</v>
          </cell>
          <cell r="P750" t="str">
            <v>N</v>
          </cell>
          <cell r="Q750" t="str">
            <v>South</v>
          </cell>
          <cell r="R750" t="str">
            <v>FC</v>
          </cell>
          <cell r="T750">
            <v>1.2</v>
          </cell>
        </row>
        <row r="751">
          <cell r="A751" t="str">
            <v>SANLOB_1_LNDFIL</v>
          </cell>
          <cell r="B751" t="str">
            <v>CAISO System</v>
          </cell>
          <cell r="C751" t="str">
            <v>Cold Canyon</v>
          </cell>
          <cell r="D751" t="str">
            <v>-</v>
          </cell>
          <cell r="E751" t="str">
            <v>-</v>
          </cell>
          <cell r="F751" t="str">
            <v>-</v>
          </cell>
          <cell r="G751" t="str">
            <v>-</v>
          </cell>
          <cell r="H751" t="str">
            <v>-</v>
          </cell>
          <cell r="I751" t="str">
            <v>-</v>
          </cell>
          <cell r="J751" t="str">
            <v>-</v>
          </cell>
          <cell r="K751" t="str">
            <v>-</v>
          </cell>
          <cell r="L751" t="str">
            <v>-</v>
          </cell>
          <cell r="M751" t="str">
            <v>-</v>
          </cell>
          <cell r="N751" t="str">
            <v>-</v>
          </cell>
          <cell r="O751" t="str">
            <v>-</v>
          </cell>
          <cell r="P751" t="str">
            <v>N</v>
          </cell>
          <cell r="Q751" t="str">
            <v>North</v>
          </cell>
          <cell r="R751" t="str">
            <v>EO</v>
          </cell>
          <cell r="T751">
            <v>0</v>
          </cell>
        </row>
        <row r="752">
          <cell r="A752" t="str">
            <v>SANTFG_7_UNITS</v>
          </cell>
          <cell r="B752" t="str">
            <v>NCNB</v>
          </cell>
          <cell r="C752" t="str">
            <v>GEYSERS CALISTOGA AGGREGATE</v>
          </cell>
          <cell r="D752">
            <v>63</v>
          </cell>
          <cell r="E752">
            <v>63</v>
          </cell>
          <cell r="F752">
            <v>63</v>
          </cell>
          <cell r="G752">
            <v>63</v>
          </cell>
          <cell r="H752">
            <v>63</v>
          </cell>
          <cell r="I752">
            <v>63</v>
          </cell>
          <cell r="J752">
            <v>63</v>
          </cell>
          <cell r="K752">
            <v>63</v>
          </cell>
          <cell r="L752">
            <v>63</v>
          </cell>
          <cell r="M752">
            <v>63</v>
          </cell>
          <cell r="N752">
            <v>63</v>
          </cell>
          <cell r="O752">
            <v>63</v>
          </cell>
          <cell r="P752" t="str">
            <v>Y</v>
          </cell>
          <cell r="Q752" t="str">
            <v>North</v>
          </cell>
          <cell r="R752" t="str">
            <v>FC</v>
          </cell>
          <cell r="T752">
            <v>63</v>
          </cell>
        </row>
        <row r="753">
          <cell r="A753" t="str">
            <v>SANTGO_2_LNDFL1</v>
          </cell>
          <cell r="B753" t="str">
            <v>LA Basin</v>
          </cell>
          <cell r="C753" t="str">
            <v>Bowerman Power</v>
          </cell>
          <cell r="D753">
            <v>15.4</v>
          </cell>
          <cell r="E753">
            <v>14.18</v>
          </cell>
          <cell r="F753">
            <v>14.89</v>
          </cell>
          <cell r="G753">
            <v>13.19</v>
          </cell>
          <cell r="H753">
            <v>13.72</v>
          </cell>
          <cell r="I753">
            <v>15.65</v>
          </cell>
          <cell r="J753">
            <v>15.89</v>
          </cell>
          <cell r="K753">
            <v>15.88</v>
          </cell>
          <cell r="L753">
            <v>15.62</v>
          </cell>
          <cell r="M753">
            <v>14.51</v>
          </cell>
          <cell r="N753">
            <v>14.4</v>
          </cell>
          <cell r="O753">
            <v>14.94</v>
          </cell>
          <cell r="P753" t="str">
            <v>N</v>
          </cell>
          <cell r="Q753" t="str">
            <v>South</v>
          </cell>
          <cell r="R753" t="str">
            <v>FC</v>
          </cell>
          <cell r="S753" t="str">
            <v/>
          </cell>
          <cell r="T753">
            <v>15.89</v>
          </cell>
        </row>
        <row r="754">
          <cell r="A754" t="str">
            <v>SANWD_1_QF</v>
          </cell>
          <cell r="B754" t="str">
            <v>LA Basin</v>
          </cell>
          <cell r="C754" t="str">
            <v>San Gorgonio Farms Wind Farm</v>
          </cell>
          <cell r="D754">
            <v>0.31</v>
          </cell>
          <cell r="E754">
            <v>2.57</v>
          </cell>
          <cell r="F754">
            <v>4.5999999999999996</v>
          </cell>
          <cell r="G754">
            <v>3.03</v>
          </cell>
          <cell r="H754">
            <v>9.77</v>
          </cell>
          <cell r="I754">
            <v>13.65</v>
          </cell>
          <cell r="J754">
            <v>3.85</v>
          </cell>
          <cell r="K754">
            <v>3.4</v>
          </cell>
          <cell r="L754">
            <v>1.82</v>
          </cell>
          <cell r="M754">
            <v>1.67</v>
          </cell>
          <cell r="N754">
            <v>0.89</v>
          </cell>
          <cell r="O754">
            <v>0.71</v>
          </cell>
          <cell r="P754" t="str">
            <v>N</v>
          </cell>
          <cell r="Q754" t="str">
            <v>South</v>
          </cell>
          <cell r="R754" t="str">
            <v>FC</v>
          </cell>
          <cell r="T754">
            <v>13.65</v>
          </cell>
        </row>
        <row r="755">
          <cell r="A755" t="str">
            <v>SARGNT_2_UNIT</v>
          </cell>
          <cell r="B755" t="str">
            <v>CAISO System</v>
          </cell>
          <cell r="C755" t="str">
            <v>SARGENT CANYON COGEN. COMPANY</v>
          </cell>
          <cell r="D755">
            <v>27.91</v>
          </cell>
          <cell r="E755">
            <v>33.99</v>
          </cell>
          <cell r="F755">
            <v>31.76</v>
          </cell>
          <cell r="G755">
            <v>32.770000000000003</v>
          </cell>
          <cell r="H755">
            <v>28.63</v>
          </cell>
          <cell r="I755">
            <v>32.770000000000003</v>
          </cell>
          <cell r="J755">
            <v>31.17</v>
          </cell>
          <cell r="K755">
            <v>32.25</v>
          </cell>
          <cell r="L755">
            <v>31.63</v>
          </cell>
          <cell r="M755">
            <v>28.64</v>
          </cell>
          <cell r="N755">
            <v>31.8</v>
          </cell>
          <cell r="O755">
            <v>34.11</v>
          </cell>
          <cell r="P755" t="str">
            <v>N</v>
          </cell>
          <cell r="Q755" t="str">
            <v>North</v>
          </cell>
          <cell r="R755" t="str">
            <v>FC</v>
          </cell>
          <cell r="T755">
            <v>32.770000000000003</v>
          </cell>
        </row>
        <row r="756">
          <cell r="A756" t="str">
            <v>SAUGUS_2_TOLAND</v>
          </cell>
          <cell r="B756" t="str">
            <v>Big Creek-Ventura</v>
          </cell>
          <cell r="C756" t="str">
            <v>Toland Landfill gas to Energy Project</v>
          </cell>
          <cell r="D756" t="str">
            <v>-</v>
          </cell>
          <cell r="E756" t="str">
            <v>-</v>
          </cell>
          <cell r="F756" t="str">
            <v>-</v>
          </cell>
          <cell r="G756" t="str">
            <v>-</v>
          </cell>
          <cell r="H756" t="str">
            <v>-</v>
          </cell>
          <cell r="I756" t="str">
            <v>-</v>
          </cell>
          <cell r="J756" t="str">
            <v>-</v>
          </cell>
          <cell r="K756" t="str">
            <v>-</v>
          </cell>
          <cell r="L756" t="str">
            <v>-</v>
          </cell>
          <cell r="M756" t="str">
            <v>-</v>
          </cell>
          <cell r="N756" t="str">
            <v>-</v>
          </cell>
          <cell r="O756" t="str">
            <v>-</v>
          </cell>
          <cell r="P756" t="str">
            <v>N</v>
          </cell>
          <cell r="Q756" t="str">
            <v>South</v>
          </cell>
          <cell r="R756" t="str">
            <v>EO</v>
          </cell>
          <cell r="T756">
            <v>0</v>
          </cell>
        </row>
        <row r="757">
          <cell r="A757" t="str">
            <v>SAUGUS_6_MWDFTH</v>
          </cell>
          <cell r="B757" t="str">
            <v>Big Creek-Ventura</v>
          </cell>
          <cell r="C757" t="str">
            <v>Foothill Hydroelectric Recovery Plant</v>
          </cell>
          <cell r="D757">
            <v>7.4</v>
          </cell>
          <cell r="E757">
            <v>6.4</v>
          </cell>
          <cell r="F757">
            <v>6.7</v>
          </cell>
          <cell r="G757">
            <v>7.2</v>
          </cell>
          <cell r="H757">
            <v>7</v>
          </cell>
          <cell r="I757">
            <v>7.26</v>
          </cell>
          <cell r="J757">
            <v>7.34</v>
          </cell>
          <cell r="K757">
            <v>7.4</v>
          </cell>
          <cell r="L757">
            <v>7.3</v>
          </cell>
          <cell r="M757">
            <v>6.05</v>
          </cell>
          <cell r="N757">
            <v>5.0199999999999996</v>
          </cell>
          <cell r="O757">
            <v>7.2</v>
          </cell>
          <cell r="P757" t="str">
            <v>Y</v>
          </cell>
          <cell r="Q757" t="str">
            <v>South</v>
          </cell>
          <cell r="R757" t="str">
            <v>FC</v>
          </cell>
          <cell r="T757">
            <v>7.4</v>
          </cell>
        </row>
        <row r="758">
          <cell r="A758" t="str">
            <v>SAUGUS_6_PTCHGN</v>
          </cell>
          <cell r="B758" t="str">
            <v>Big Creek-Ventura</v>
          </cell>
          <cell r="C758" t="str">
            <v>COUNTY OF LOS ANGELES -- PITCHLE</v>
          </cell>
          <cell r="D758">
            <v>20.190000000000001</v>
          </cell>
          <cell r="E758">
            <v>19.88</v>
          </cell>
          <cell r="F758">
            <v>15.66</v>
          </cell>
          <cell r="G758">
            <v>9.3000000000000007</v>
          </cell>
          <cell r="H758">
            <v>16.32</v>
          </cell>
          <cell r="I758">
            <v>19.62</v>
          </cell>
          <cell r="J758">
            <v>19.75</v>
          </cell>
          <cell r="K758">
            <v>19.3</v>
          </cell>
          <cell r="L758">
            <v>19.18</v>
          </cell>
          <cell r="M758">
            <v>18.82</v>
          </cell>
          <cell r="N758">
            <v>20.91</v>
          </cell>
          <cell r="O758">
            <v>20.079999999999998</v>
          </cell>
          <cell r="P758" t="str">
            <v>N</v>
          </cell>
          <cell r="Q758" t="str">
            <v>South</v>
          </cell>
          <cell r="R758" t="str">
            <v>FC</v>
          </cell>
          <cell r="T758">
            <v>19.75</v>
          </cell>
        </row>
        <row r="759">
          <cell r="A759" t="str">
            <v>SAUGUS_6_QF</v>
          </cell>
          <cell r="B759" t="str">
            <v>Big Creek-Ventura</v>
          </cell>
          <cell r="C759" t="str">
            <v>SAUGUS QFS</v>
          </cell>
          <cell r="D759">
            <v>0.44</v>
          </cell>
          <cell r="E759">
            <v>0.05</v>
          </cell>
          <cell r="F759">
            <v>0.44</v>
          </cell>
          <cell r="G759">
            <v>0.4</v>
          </cell>
          <cell r="H759">
            <v>0.45</v>
          </cell>
          <cell r="I759">
            <v>0.63</v>
          </cell>
          <cell r="J759">
            <v>0.69</v>
          </cell>
          <cell r="K759">
            <v>0.63</v>
          </cell>
          <cell r="L759">
            <v>0.6</v>
          </cell>
          <cell r="M759">
            <v>0.65</v>
          </cell>
          <cell r="N759">
            <v>0.48</v>
          </cell>
          <cell r="O759">
            <v>0.37</v>
          </cell>
          <cell r="P759" t="str">
            <v>N</v>
          </cell>
          <cell r="Q759" t="str">
            <v>South</v>
          </cell>
          <cell r="R759" t="str">
            <v>FC</v>
          </cell>
          <cell r="T759">
            <v>0.69</v>
          </cell>
        </row>
        <row r="760">
          <cell r="A760" t="str">
            <v>SAUGUS_7_CHIQCN</v>
          </cell>
          <cell r="B760" t="str">
            <v>Big Creek-Ventura</v>
          </cell>
          <cell r="C760" t="str">
            <v>Chiquita Canyon Landfill Fac</v>
          </cell>
          <cell r="D760">
            <v>5.74</v>
          </cell>
          <cell r="E760">
            <v>5.41</v>
          </cell>
          <cell r="F760">
            <v>5.63</v>
          </cell>
          <cell r="G760">
            <v>5.23</v>
          </cell>
          <cell r="H760">
            <v>5.16</v>
          </cell>
          <cell r="I760">
            <v>4.88</v>
          </cell>
          <cell r="J760">
            <v>4.91</v>
          </cell>
          <cell r="K760">
            <v>4.71</v>
          </cell>
          <cell r="L760">
            <v>4.66</v>
          </cell>
          <cell r="M760">
            <v>4.58</v>
          </cell>
          <cell r="N760">
            <v>5.65</v>
          </cell>
          <cell r="O760">
            <v>5.78</v>
          </cell>
          <cell r="P760" t="str">
            <v>N</v>
          </cell>
          <cell r="Q760" t="str">
            <v>South</v>
          </cell>
          <cell r="R760" t="str">
            <v>FC</v>
          </cell>
          <cell r="T760">
            <v>4.91</v>
          </cell>
        </row>
        <row r="761">
          <cell r="A761" t="str">
            <v>SAUGUS_7_LOPEZ</v>
          </cell>
          <cell r="B761" t="str">
            <v>Big Creek-Ventura</v>
          </cell>
          <cell r="C761" t="str">
            <v>MM Lopez Energy</v>
          </cell>
          <cell r="D761">
            <v>4.12</v>
          </cell>
          <cell r="E761">
            <v>4.67</v>
          </cell>
          <cell r="F761">
            <v>5.67</v>
          </cell>
          <cell r="G761">
            <v>5.69</v>
          </cell>
          <cell r="H761">
            <v>5.55</v>
          </cell>
          <cell r="I761">
            <v>4.67</v>
          </cell>
          <cell r="J761">
            <v>5.09</v>
          </cell>
          <cell r="K761">
            <v>5.34</v>
          </cell>
          <cell r="L761">
            <v>5.47</v>
          </cell>
          <cell r="M761">
            <v>5.24</v>
          </cell>
          <cell r="N761">
            <v>5.48</v>
          </cell>
          <cell r="O761">
            <v>5.29</v>
          </cell>
          <cell r="P761" t="str">
            <v>Y</v>
          </cell>
          <cell r="Q761" t="str">
            <v>South</v>
          </cell>
          <cell r="R761" t="str">
            <v>FC</v>
          </cell>
          <cell r="T761">
            <v>5.47</v>
          </cell>
        </row>
        <row r="762">
          <cell r="A762" t="str">
            <v>SBERDO_2_PSP3</v>
          </cell>
          <cell r="B762" t="str">
            <v>LA Basin</v>
          </cell>
          <cell r="C762" t="str">
            <v>Mountainview Gen Sta. Unit 3</v>
          </cell>
          <cell r="D762">
            <v>484.5</v>
          </cell>
          <cell r="E762">
            <v>484.5</v>
          </cell>
          <cell r="F762">
            <v>484.5</v>
          </cell>
          <cell r="G762">
            <v>484.5</v>
          </cell>
          <cell r="H762">
            <v>484.5</v>
          </cell>
          <cell r="I762">
            <v>484.5</v>
          </cell>
          <cell r="J762">
            <v>484.5</v>
          </cell>
          <cell r="K762">
            <v>484.5</v>
          </cell>
          <cell r="L762">
            <v>484.5</v>
          </cell>
          <cell r="M762">
            <v>484.5</v>
          </cell>
          <cell r="N762">
            <v>484.5</v>
          </cell>
          <cell r="O762">
            <v>484.5</v>
          </cell>
          <cell r="P762" t="str">
            <v>Y</v>
          </cell>
          <cell r="Q762" t="str">
            <v>South</v>
          </cell>
          <cell r="R762" t="str">
            <v>PD to 484.5</v>
          </cell>
          <cell r="S762" t="str">
            <v>Increase of NQC from 484.5 MW to 500 MW is not studied in any deliverability assessment</v>
          </cell>
          <cell r="T762">
            <v>484.5</v>
          </cell>
        </row>
        <row r="763">
          <cell r="A763" t="str">
            <v>SBERDO_2_PSP4</v>
          </cell>
          <cell r="B763" t="str">
            <v>LA Basin</v>
          </cell>
          <cell r="C763" t="str">
            <v>Mountainview Gen Sta. Unit 4</v>
          </cell>
          <cell r="D763">
            <v>484.5</v>
          </cell>
          <cell r="E763">
            <v>484.5</v>
          </cell>
          <cell r="F763">
            <v>484.5</v>
          </cell>
          <cell r="G763">
            <v>484.5</v>
          </cell>
          <cell r="H763">
            <v>484.5</v>
          </cell>
          <cell r="I763">
            <v>484.5</v>
          </cell>
          <cell r="J763">
            <v>484.5</v>
          </cell>
          <cell r="K763">
            <v>484.5</v>
          </cell>
          <cell r="L763">
            <v>484.5</v>
          </cell>
          <cell r="M763">
            <v>484.5</v>
          </cell>
          <cell r="N763">
            <v>484.5</v>
          </cell>
          <cell r="O763">
            <v>484.5</v>
          </cell>
          <cell r="P763" t="str">
            <v>Y</v>
          </cell>
          <cell r="Q763" t="str">
            <v>South</v>
          </cell>
          <cell r="R763" t="str">
            <v>PD to 484.5</v>
          </cell>
          <cell r="S763" t="str">
            <v>Increase of NQC from 484.5 MW to 500 MW is not studied in any deliverability assessment</v>
          </cell>
          <cell r="T763">
            <v>484.5</v>
          </cell>
        </row>
        <row r="764">
          <cell r="A764" t="str">
            <v>SBERDO_2_QF</v>
          </cell>
          <cell r="B764" t="str">
            <v>LA Basin</v>
          </cell>
          <cell r="C764" t="str">
            <v>SAN BERADINO QFS</v>
          </cell>
          <cell r="D764">
            <v>0.26</v>
          </cell>
          <cell r="E764">
            <v>0.25</v>
          </cell>
          <cell r="F764">
            <v>0.21</v>
          </cell>
          <cell r="G764">
            <v>0.16</v>
          </cell>
          <cell r="H764">
            <v>0.14000000000000001</v>
          </cell>
          <cell r="I764">
            <v>0.11</v>
          </cell>
          <cell r="J764">
            <v>0.11</v>
          </cell>
          <cell r="K764">
            <v>0.12</v>
          </cell>
          <cell r="L764">
            <v>0.14000000000000001</v>
          </cell>
          <cell r="M764">
            <v>0.09</v>
          </cell>
          <cell r="N764">
            <v>0.22</v>
          </cell>
          <cell r="O764">
            <v>0.24</v>
          </cell>
          <cell r="P764" t="str">
            <v>N</v>
          </cell>
          <cell r="Q764" t="str">
            <v>South</v>
          </cell>
          <cell r="R764" t="str">
            <v>FC</v>
          </cell>
          <cell r="T764">
            <v>0.14000000000000001</v>
          </cell>
        </row>
        <row r="765">
          <cell r="A765" t="str">
            <v>SBERDO_2_REDLND</v>
          </cell>
          <cell r="B765" t="str">
            <v>LA Basin</v>
          </cell>
          <cell r="C765" t="str">
            <v>Redlands RT Solar</v>
          </cell>
          <cell r="D765">
            <v>0</v>
          </cell>
          <cell r="E765">
            <v>0.01</v>
          </cell>
          <cell r="F765">
            <v>0.08</v>
          </cell>
          <cell r="G765">
            <v>0.96</v>
          </cell>
          <cell r="H765">
            <v>1</v>
          </cell>
          <cell r="I765">
            <v>1.0900000000000001</v>
          </cell>
          <cell r="J765">
            <v>0.56000000000000005</v>
          </cell>
          <cell r="K765">
            <v>0.64</v>
          </cell>
          <cell r="L765">
            <v>0.88</v>
          </cell>
          <cell r="M765">
            <v>0.66</v>
          </cell>
          <cell r="N765">
            <v>0</v>
          </cell>
          <cell r="O765">
            <v>0</v>
          </cell>
          <cell r="P765" t="str">
            <v>N</v>
          </cell>
          <cell r="Q765" t="str">
            <v>South</v>
          </cell>
          <cell r="R765" t="str">
            <v>FC</v>
          </cell>
          <cell r="T765">
            <v>1.0900000000000001</v>
          </cell>
        </row>
        <row r="766">
          <cell r="A766" t="str">
            <v>SBERDO_2_RTS005</v>
          </cell>
          <cell r="B766" t="str">
            <v>LA Basin</v>
          </cell>
          <cell r="C766" t="str">
            <v>SPVP005 Redlands RT Solar</v>
          </cell>
          <cell r="D766">
            <v>0</v>
          </cell>
          <cell r="E766">
            <v>0.01</v>
          </cell>
          <cell r="F766">
            <v>0.09</v>
          </cell>
          <cell r="G766">
            <v>1.22</v>
          </cell>
          <cell r="H766">
            <v>1.22</v>
          </cell>
          <cell r="I766">
            <v>0.87</v>
          </cell>
          <cell r="J766">
            <v>0.72</v>
          </cell>
          <cell r="K766">
            <v>1.1499999999999999</v>
          </cell>
          <cell r="L766">
            <v>1.01</v>
          </cell>
          <cell r="M766">
            <v>0.82</v>
          </cell>
          <cell r="N766">
            <v>0</v>
          </cell>
          <cell r="O766">
            <v>0</v>
          </cell>
          <cell r="P766" t="str">
            <v>N</v>
          </cell>
          <cell r="Q766" t="str">
            <v>South</v>
          </cell>
          <cell r="R766" t="str">
            <v>FC</v>
          </cell>
          <cell r="T766">
            <v>1.1499999999999999</v>
          </cell>
        </row>
        <row r="767">
          <cell r="A767" t="str">
            <v>SBERDO_2_RTS007</v>
          </cell>
          <cell r="B767" t="str">
            <v>LA Basin</v>
          </cell>
          <cell r="C767" t="str">
            <v>SPVP007 Redlands RT Solar</v>
          </cell>
          <cell r="D767">
            <v>0</v>
          </cell>
          <cell r="E767">
            <v>0.01</v>
          </cell>
          <cell r="F767">
            <v>0.1</v>
          </cell>
          <cell r="G767">
            <v>1.41</v>
          </cell>
          <cell r="H767">
            <v>1.23</v>
          </cell>
          <cell r="I767">
            <v>1.4</v>
          </cell>
          <cell r="J767">
            <v>0.92</v>
          </cell>
          <cell r="K767">
            <v>1.03</v>
          </cell>
          <cell r="L767">
            <v>1.19</v>
          </cell>
          <cell r="M767">
            <v>0.83</v>
          </cell>
          <cell r="N767">
            <v>0</v>
          </cell>
          <cell r="O767">
            <v>0</v>
          </cell>
          <cell r="P767" t="str">
            <v>N</v>
          </cell>
          <cell r="Q767" t="str">
            <v>South</v>
          </cell>
          <cell r="R767" t="str">
            <v>FC</v>
          </cell>
          <cell r="T767">
            <v>1.4</v>
          </cell>
        </row>
        <row r="768">
          <cell r="A768" t="str">
            <v>SBERDO_2_RTS011</v>
          </cell>
          <cell r="B768" t="str">
            <v>LA Basin</v>
          </cell>
          <cell r="C768" t="str">
            <v>SPVP011</v>
          </cell>
          <cell r="D768">
            <v>0.03</v>
          </cell>
          <cell r="E768">
            <v>0.21</v>
          </cell>
          <cell r="F768">
            <v>0.09</v>
          </cell>
          <cell r="G768">
            <v>1.17</v>
          </cell>
          <cell r="H768">
            <v>1.87</v>
          </cell>
          <cell r="I768">
            <v>1.84</v>
          </cell>
          <cell r="J768">
            <v>0.65</v>
          </cell>
          <cell r="K768">
            <v>0.91</v>
          </cell>
          <cell r="L768">
            <v>0.93</v>
          </cell>
          <cell r="M768">
            <v>0.73</v>
          </cell>
          <cell r="N768">
            <v>0.46</v>
          </cell>
          <cell r="O768">
            <v>0.05</v>
          </cell>
          <cell r="P768" t="str">
            <v>N</v>
          </cell>
          <cell r="Q768" t="str">
            <v>South</v>
          </cell>
          <cell r="R768" t="str">
            <v>FC</v>
          </cell>
          <cell r="T768">
            <v>1.84</v>
          </cell>
        </row>
        <row r="769">
          <cell r="A769" t="str">
            <v>SBERDO_2_RTS013</v>
          </cell>
          <cell r="B769" t="str">
            <v>LA Basin</v>
          </cell>
          <cell r="C769" t="str">
            <v>SPVP013</v>
          </cell>
          <cell r="D769">
            <v>0.06</v>
          </cell>
          <cell r="E769">
            <v>0.02</v>
          </cell>
          <cell r="F769">
            <v>0.09</v>
          </cell>
          <cell r="G769">
            <v>1</v>
          </cell>
          <cell r="H769">
            <v>1.78</v>
          </cell>
          <cell r="I769">
            <v>1.03</v>
          </cell>
          <cell r="J769">
            <v>0.86</v>
          </cell>
          <cell r="K769">
            <v>0.87</v>
          </cell>
          <cell r="L769">
            <v>0.94</v>
          </cell>
          <cell r="M769">
            <v>1.1399999999999999</v>
          </cell>
          <cell r="N769">
            <v>0.61</v>
          </cell>
          <cell r="O769">
            <v>0</v>
          </cell>
          <cell r="P769" t="str">
            <v>N</v>
          </cell>
          <cell r="Q769" t="str">
            <v>South</v>
          </cell>
          <cell r="R769" t="str">
            <v>FC</v>
          </cell>
          <cell r="T769">
            <v>1.03</v>
          </cell>
        </row>
        <row r="770">
          <cell r="A770" t="str">
            <v>SBERDO_2_RTS016</v>
          </cell>
          <cell r="B770" t="str">
            <v>LA Basin</v>
          </cell>
          <cell r="C770" t="str">
            <v>SPVP016 Redlands RT Solar</v>
          </cell>
          <cell r="D770">
            <v>0.01</v>
          </cell>
          <cell r="E770">
            <v>0.05</v>
          </cell>
          <cell r="F770">
            <v>0.06</v>
          </cell>
          <cell r="G770">
            <v>0.67</v>
          </cell>
          <cell r="H770">
            <v>0.67</v>
          </cell>
          <cell r="I770">
            <v>0.73</v>
          </cell>
          <cell r="J770">
            <v>0.46</v>
          </cell>
          <cell r="K770">
            <v>0.46</v>
          </cell>
          <cell r="L770">
            <v>0.57999999999999996</v>
          </cell>
          <cell r="M770">
            <v>0.44</v>
          </cell>
          <cell r="N770">
            <v>0.01</v>
          </cell>
          <cell r="O770">
            <v>0.01</v>
          </cell>
          <cell r="P770" t="str">
            <v>N</v>
          </cell>
          <cell r="Q770" t="str">
            <v>South</v>
          </cell>
          <cell r="R770" t="str">
            <v>FC</v>
          </cell>
          <cell r="T770">
            <v>0.73</v>
          </cell>
        </row>
        <row r="771">
          <cell r="A771" t="str">
            <v>SBERDO_2_RTS048</v>
          </cell>
          <cell r="B771" t="str">
            <v>LA Basin</v>
          </cell>
          <cell r="C771" t="str">
            <v>SPVP048</v>
          </cell>
          <cell r="D771" t="str">
            <v>-</v>
          </cell>
          <cell r="E771" t="str">
            <v>-</v>
          </cell>
          <cell r="F771" t="str">
            <v>-</v>
          </cell>
          <cell r="G771" t="str">
            <v>-</v>
          </cell>
          <cell r="H771" t="str">
            <v>-</v>
          </cell>
          <cell r="I771" t="str">
            <v>-</v>
          </cell>
          <cell r="J771" t="str">
            <v>-</v>
          </cell>
          <cell r="K771" t="str">
            <v>-</v>
          </cell>
          <cell r="L771" t="str">
            <v>-</v>
          </cell>
          <cell r="M771" t="str">
            <v>-</v>
          </cell>
          <cell r="N771" t="str">
            <v>-</v>
          </cell>
          <cell r="O771" t="str">
            <v>-</v>
          </cell>
          <cell r="P771" t="str">
            <v>N</v>
          </cell>
          <cell r="Q771" t="str">
            <v>South</v>
          </cell>
          <cell r="R771" t="str">
            <v>EO</v>
          </cell>
          <cell r="T771">
            <v>0</v>
          </cell>
        </row>
        <row r="772">
          <cell r="A772" t="str">
            <v>SBERDO_2_SNTANA</v>
          </cell>
          <cell r="B772" t="str">
            <v>LA Basin</v>
          </cell>
          <cell r="C772" t="str">
            <v>SANTA ANA PSP</v>
          </cell>
          <cell r="D772">
            <v>1.03</v>
          </cell>
          <cell r="E772">
            <v>0.98</v>
          </cell>
          <cell r="F772">
            <v>1.1599999999999999</v>
          </cell>
          <cell r="G772">
            <v>0.75</v>
          </cell>
          <cell r="H772">
            <v>0.25</v>
          </cell>
          <cell r="I772">
            <v>0.05</v>
          </cell>
          <cell r="J772">
            <v>0.06</v>
          </cell>
          <cell r="K772">
            <v>0</v>
          </cell>
          <cell r="L772">
            <v>0.12</v>
          </cell>
          <cell r="M772">
            <v>0.08</v>
          </cell>
          <cell r="N772">
            <v>0.47</v>
          </cell>
          <cell r="O772">
            <v>0.87</v>
          </cell>
          <cell r="P772" t="str">
            <v>N</v>
          </cell>
          <cell r="Q772" t="str">
            <v>South</v>
          </cell>
          <cell r="R772" t="str">
            <v>FC</v>
          </cell>
          <cell r="T772">
            <v>0.12</v>
          </cell>
        </row>
        <row r="773">
          <cell r="A773" t="str">
            <v>SBERDO_6_MILLCK</v>
          </cell>
          <cell r="B773" t="str">
            <v>LA Basin</v>
          </cell>
          <cell r="C773" t="str">
            <v>MILL CREEK PSP</v>
          </cell>
          <cell r="D773">
            <v>1.05</v>
          </cell>
          <cell r="E773">
            <v>1.04</v>
          </cell>
          <cell r="F773">
            <v>0.97</v>
          </cell>
          <cell r="G773">
            <v>0.94</v>
          </cell>
          <cell r="H773">
            <v>1.06</v>
          </cell>
          <cell r="I773">
            <v>0.98</v>
          </cell>
          <cell r="J773">
            <v>0.69</v>
          </cell>
          <cell r="K773">
            <v>0.73</v>
          </cell>
          <cell r="L773">
            <v>0.56000000000000005</v>
          </cell>
          <cell r="M773">
            <v>0.86</v>
          </cell>
          <cell r="N773">
            <v>0.67</v>
          </cell>
          <cell r="O773">
            <v>0.77</v>
          </cell>
          <cell r="P773" t="str">
            <v>N</v>
          </cell>
          <cell r="Q773" t="str">
            <v>South</v>
          </cell>
          <cell r="R773" t="str">
            <v>FC</v>
          </cell>
          <cell r="T773">
            <v>0.98</v>
          </cell>
        </row>
        <row r="774">
          <cell r="A774" t="str">
            <v>SCEC_1_PDRP26</v>
          </cell>
          <cell r="B774" t="str">
            <v>CAISO System</v>
          </cell>
          <cell r="C774" t="str">
            <v>PDR-F SCEC</v>
          </cell>
          <cell r="D774">
            <v>2.34</v>
          </cell>
          <cell r="E774">
            <v>2.34</v>
          </cell>
          <cell r="F774">
            <v>2.34</v>
          </cell>
          <cell r="G774">
            <v>2.34</v>
          </cell>
          <cell r="H774">
            <v>2.34</v>
          </cell>
          <cell r="I774">
            <v>2.34</v>
          </cell>
          <cell r="J774">
            <v>2.34</v>
          </cell>
          <cell r="K774">
            <v>2.34</v>
          </cell>
          <cell r="L774">
            <v>2.34</v>
          </cell>
          <cell r="M774">
            <v>2.34</v>
          </cell>
          <cell r="N774">
            <v>2.34</v>
          </cell>
          <cell r="O774">
            <v>2.34</v>
          </cell>
          <cell r="P774" t="str">
            <v>Y</v>
          </cell>
          <cell r="Q774" t="str">
            <v>South</v>
          </cell>
          <cell r="R774" t="str">
            <v>FC</v>
          </cell>
          <cell r="S774" t="str">
            <v/>
          </cell>
          <cell r="T774">
            <v>2.34</v>
          </cell>
        </row>
        <row r="775">
          <cell r="A775" t="str">
            <v>SCEC_1_PDRP27</v>
          </cell>
          <cell r="B775" t="str">
            <v>CAISO System</v>
          </cell>
          <cell r="C775" t="str">
            <v>PDR-D SCEC LNE1</v>
          </cell>
          <cell r="D775">
            <v>1.5</v>
          </cell>
          <cell r="E775">
            <v>1.5</v>
          </cell>
          <cell r="F775">
            <v>1.5</v>
          </cell>
          <cell r="G775">
            <v>1.5</v>
          </cell>
          <cell r="H775">
            <v>1.5</v>
          </cell>
          <cell r="I775">
            <v>1.5</v>
          </cell>
          <cell r="J775">
            <v>1.5</v>
          </cell>
          <cell r="K775">
            <v>1.5</v>
          </cell>
          <cell r="L775">
            <v>1.5</v>
          </cell>
          <cell r="M775">
            <v>1.5</v>
          </cell>
          <cell r="N775">
            <v>1.5</v>
          </cell>
          <cell r="O775">
            <v>1.5</v>
          </cell>
          <cell r="P775" t="str">
            <v>Y</v>
          </cell>
          <cell r="Q775" t="str">
            <v>South</v>
          </cell>
          <cell r="R775" t="str">
            <v>FC</v>
          </cell>
          <cell r="S775" t="str">
            <v/>
          </cell>
          <cell r="T775">
            <v>1.5</v>
          </cell>
        </row>
        <row r="776">
          <cell r="A776" t="str">
            <v>SCEC_1_PDRP28</v>
          </cell>
          <cell r="B776" t="str">
            <v>CAISO System</v>
          </cell>
          <cell r="C776" t="str">
            <v>PDR-C SCEC</v>
          </cell>
          <cell r="D776">
            <v>0.4</v>
          </cell>
          <cell r="E776">
            <v>0.4</v>
          </cell>
          <cell r="F776">
            <v>0.4</v>
          </cell>
          <cell r="G776">
            <v>0.4</v>
          </cell>
          <cell r="H776">
            <v>0.4</v>
          </cell>
          <cell r="I776">
            <v>0.4</v>
          </cell>
          <cell r="J776">
            <v>0.4</v>
          </cell>
          <cell r="K776">
            <v>0.4</v>
          </cell>
          <cell r="L776">
            <v>0.4</v>
          </cell>
          <cell r="M776">
            <v>0.4</v>
          </cell>
          <cell r="N776">
            <v>0.4</v>
          </cell>
          <cell r="O776">
            <v>0.4</v>
          </cell>
          <cell r="P776" t="str">
            <v>Y</v>
          </cell>
          <cell r="Q776" t="str">
            <v>South</v>
          </cell>
          <cell r="R776" t="str">
            <v>FC</v>
          </cell>
          <cell r="S776" t="str">
            <v/>
          </cell>
          <cell r="T776">
            <v>0.4</v>
          </cell>
        </row>
        <row r="777">
          <cell r="A777" t="str">
            <v>SCEC_1_PDRP29</v>
          </cell>
          <cell r="B777" t="str">
            <v>CAISO System</v>
          </cell>
          <cell r="C777" t="str">
            <v>PDR-B SCEC</v>
          </cell>
          <cell r="D777">
            <v>0.35</v>
          </cell>
          <cell r="E777">
            <v>0.35</v>
          </cell>
          <cell r="F777">
            <v>0.35</v>
          </cell>
          <cell r="G777">
            <v>0.35</v>
          </cell>
          <cell r="H777">
            <v>0.35</v>
          </cell>
          <cell r="I777">
            <v>0.35</v>
          </cell>
          <cell r="J777">
            <v>0.35</v>
          </cell>
          <cell r="K777">
            <v>0.35</v>
          </cell>
          <cell r="L777">
            <v>0.35</v>
          </cell>
          <cell r="M777">
            <v>0.35</v>
          </cell>
          <cell r="N777">
            <v>0.35</v>
          </cell>
          <cell r="O777">
            <v>0.35</v>
          </cell>
          <cell r="P777" t="str">
            <v>Y</v>
          </cell>
          <cell r="Q777" t="str">
            <v>South</v>
          </cell>
          <cell r="R777" t="str">
            <v>FC</v>
          </cell>
          <cell r="S777" t="str">
            <v/>
          </cell>
          <cell r="T777">
            <v>0.35</v>
          </cell>
        </row>
        <row r="778">
          <cell r="A778" t="str">
            <v>SCEC_1_PDRP30</v>
          </cell>
          <cell r="B778" t="str">
            <v>CAISO System</v>
          </cell>
          <cell r="C778" t="str">
            <v>SCEC_1_PDRP30</v>
          </cell>
          <cell r="D778">
            <v>0.6</v>
          </cell>
          <cell r="E778">
            <v>0.6</v>
          </cell>
          <cell r="F778">
            <v>0.6</v>
          </cell>
          <cell r="G778">
            <v>0.6</v>
          </cell>
          <cell r="H778">
            <v>0.6</v>
          </cell>
          <cell r="I778">
            <v>0.6</v>
          </cell>
          <cell r="J778">
            <v>0.6</v>
          </cell>
          <cell r="K778">
            <v>0.6</v>
          </cell>
          <cell r="L778">
            <v>0.6</v>
          </cell>
          <cell r="M778">
            <v>0.6</v>
          </cell>
          <cell r="N778">
            <v>0.6</v>
          </cell>
          <cell r="O778">
            <v>0.6</v>
          </cell>
          <cell r="P778" t="str">
            <v>Y</v>
          </cell>
          <cell r="Q778" t="str">
            <v>South</v>
          </cell>
          <cell r="R778" t="str">
            <v>FC</v>
          </cell>
          <cell r="S778" t="str">
            <v/>
          </cell>
          <cell r="T778">
            <v>0.6</v>
          </cell>
        </row>
        <row r="779">
          <cell r="A779" t="str">
            <v>SCEC_1_PDRP31</v>
          </cell>
          <cell r="B779" t="str">
            <v>CAISO System</v>
          </cell>
          <cell r="C779" t="str">
            <v>SCEC_1_PDRP31</v>
          </cell>
          <cell r="D779">
            <v>0.2</v>
          </cell>
          <cell r="E779">
            <v>0.2</v>
          </cell>
          <cell r="F779">
            <v>0.2</v>
          </cell>
          <cell r="G779">
            <v>0.2</v>
          </cell>
          <cell r="H779">
            <v>0.2</v>
          </cell>
          <cell r="I779">
            <v>0.2</v>
          </cell>
          <cell r="J779">
            <v>0.2</v>
          </cell>
          <cell r="K779">
            <v>0.2</v>
          </cell>
          <cell r="L779">
            <v>0.2</v>
          </cell>
          <cell r="M779">
            <v>0.2</v>
          </cell>
          <cell r="N779">
            <v>0.2</v>
          </cell>
          <cell r="O779">
            <v>0.2</v>
          </cell>
          <cell r="P779" t="str">
            <v>Y</v>
          </cell>
          <cell r="Q779" t="str">
            <v>South</v>
          </cell>
          <cell r="R779" t="str">
            <v>FC</v>
          </cell>
          <cell r="S779" t="str">
            <v/>
          </cell>
          <cell r="T779">
            <v>0.2</v>
          </cell>
        </row>
        <row r="780">
          <cell r="A780" t="str">
            <v>SCEC_1_PDRP32</v>
          </cell>
          <cell r="B780" t="str">
            <v>CAISO System</v>
          </cell>
          <cell r="C780" t="str">
            <v>SCEC_1_PDRP32</v>
          </cell>
          <cell r="D780">
            <v>0.55000000000000004</v>
          </cell>
          <cell r="E780">
            <v>0.55000000000000004</v>
          </cell>
          <cell r="F780">
            <v>0.55000000000000004</v>
          </cell>
          <cell r="G780">
            <v>0.55000000000000004</v>
          </cell>
          <cell r="H780">
            <v>0.55000000000000004</v>
          </cell>
          <cell r="I780">
            <v>0.55000000000000004</v>
          </cell>
          <cell r="J780">
            <v>0.55000000000000004</v>
          </cell>
          <cell r="K780">
            <v>0.55000000000000004</v>
          </cell>
          <cell r="L780">
            <v>0.55000000000000004</v>
          </cell>
          <cell r="M780">
            <v>0.55000000000000004</v>
          </cell>
          <cell r="N780">
            <v>0.55000000000000004</v>
          </cell>
          <cell r="O780">
            <v>0.55000000000000004</v>
          </cell>
          <cell r="P780" t="str">
            <v>Y</v>
          </cell>
          <cell r="Q780" t="str">
            <v>South</v>
          </cell>
          <cell r="R780" t="str">
            <v>FC</v>
          </cell>
          <cell r="S780" t="str">
            <v/>
          </cell>
          <cell r="T780">
            <v>0.55000000000000004</v>
          </cell>
        </row>
        <row r="781">
          <cell r="A781" t="str">
            <v>SCEC_1_PDRP33</v>
          </cell>
          <cell r="B781" t="str">
            <v>CAISO System</v>
          </cell>
          <cell r="C781" t="str">
            <v>PDR-A SCEC</v>
          </cell>
          <cell r="D781">
            <v>0.16</v>
          </cell>
          <cell r="E781">
            <v>0.16</v>
          </cell>
          <cell r="F781">
            <v>0.16</v>
          </cell>
          <cell r="G781">
            <v>0.16</v>
          </cell>
          <cell r="H781">
            <v>0.16</v>
          </cell>
          <cell r="I781">
            <v>0.16</v>
          </cell>
          <cell r="J781">
            <v>0.16</v>
          </cell>
          <cell r="K781">
            <v>0.16</v>
          </cell>
          <cell r="L781">
            <v>0.16</v>
          </cell>
          <cell r="M781">
            <v>0.16</v>
          </cell>
          <cell r="N781">
            <v>0.16</v>
          </cell>
          <cell r="O781">
            <v>0.16</v>
          </cell>
          <cell r="P781" t="str">
            <v>Y</v>
          </cell>
          <cell r="Q781" t="str">
            <v>South</v>
          </cell>
          <cell r="R781" t="str">
            <v>FC</v>
          </cell>
          <cell r="S781" t="str">
            <v/>
          </cell>
          <cell r="T781">
            <v>0.16</v>
          </cell>
        </row>
        <row r="782">
          <cell r="A782" t="str">
            <v>SCEN_6_PDRP01</v>
          </cell>
          <cell r="B782" t="str">
            <v>CAISO System</v>
          </cell>
          <cell r="C782" t="str">
            <v>SCEN_6_PDRP01</v>
          </cell>
          <cell r="D782">
            <v>0.2</v>
          </cell>
          <cell r="E782">
            <v>0.2</v>
          </cell>
          <cell r="F782">
            <v>0.2</v>
          </cell>
          <cell r="G782">
            <v>0.2</v>
          </cell>
          <cell r="H782">
            <v>0.2</v>
          </cell>
          <cell r="I782">
            <v>0.2</v>
          </cell>
          <cell r="J782">
            <v>0.2</v>
          </cell>
          <cell r="K782">
            <v>0.2</v>
          </cell>
          <cell r="L782">
            <v>0.2</v>
          </cell>
          <cell r="M782">
            <v>0.2</v>
          </cell>
          <cell r="N782">
            <v>0.2</v>
          </cell>
          <cell r="O782">
            <v>0.2</v>
          </cell>
          <cell r="P782" t="str">
            <v>Y</v>
          </cell>
          <cell r="Q782" t="str">
            <v>South</v>
          </cell>
          <cell r="R782" t="str">
            <v>FC</v>
          </cell>
          <cell r="S782" t="str">
            <v/>
          </cell>
          <cell r="T782">
            <v>0.2</v>
          </cell>
        </row>
        <row r="783">
          <cell r="A783" t="str">
            <v>SCEW_2_PDRP15</v>
          </cell>
          <cell r="B783" t="str">
            <v>CAISO System</v>
          </cell>
          <cell r="C783" t="str">
            <v>PDR-F SCEW</v>
          </cell>
          <cell r="D783">
            <v>1.4</v>
          </cell>
          <cell r="E783">
            <v>1.4</v>
          </cell>
          <cell r="F783">
            <v>1.4</v>
          </cell>
          <cell r="G783">
            <v>1.4</v>
          </cell>
          <cell r="H783">
            <v>1.4</v>
          </cell>
          <cell r="I783">
            <v>1.4</v>
          </cell>
          <cell r="J783">
            <v>1.4</v>
          </cell>
          <cell r="K783">
            <v>1.4</v>
          </cell>
          <cell r="L783">
            <v>1.4</v>
          </cell>
          <cell r="M783">
            <v>1.4</v>
          </cell>
          <cell r="N783">
            <v>1.4</v>
          </cell>
          <cell r="O783">
            <v>1.4</v>
          </cell>
          <cell r="P783" t="str">
            <v>Y</v>
          </cell>
          <cell r="Q783" t="str">
            <v>South</v>
          </cell>
          <cell r="R783" t="str">
            <v>FC</v>
          </cell>
          <cell r="S783" t="str">
            <v/>
          </cell>
          <cell r="T783">
            <v>1.4</v>
          </cell>
        </row>
        <row r="784">
          <cell r="A784" t="str">
            <v>SCEW_2_PDRP16</v>
          </cell>
          <cell r="B784" t="str">
            <v>CAISO System</v>
          </cell>
          <cell r="C784" t="str">
            <v>PDR-D SCEW LNE1</v>
          </cell>
          <cell r="D784">
            <v>1.5</v>
          </cell>
          <cell r="E784">
            <v>1.5</v>
          </cell>
          <cell r="F784">
            <v>1.5</v>
          </cell>
          <cell r="G784">
            <v>1.5</v>
          </cell>
          <cell r="H784">
            <v>1.5</v>
          </cell>
          <cell r="I784">
            <v>1.5</v>
          </cell>
          <cell r="J784">
            <v>1.5</v>
          </cell>
          <cell r="K784">
            <v>1.5</v>
          </cell>
          <cell r="L784">
            <v>1.5</v>
          </cell>
          <cell r="M784">
            <v>1.5</v>
          </cell>
          <cell r="N784">
            <v>1.5</v>
          </cell>
          <cell r="O784">
            <v>1.5</v>
          </cell>
          <cell r="P784" t="str">
            <v>Y</v>
          </cell>
          <cell r="Q784" t="str">
            <v>South</v>
          </cell>
          <cell r="R784" t="str">
            <v>FC</v>
          </cell>
          <cell r="S784" t="str">
            <v/>
          </cell>
          <cell r="T784">
            <v>1.5</v>
          </cell>
        </row>
        <row r="785">
          <cell r="A785" t="str">
            <v>SCEW_2_PDRP17</v>
          </cell>
          <cell r="B785" t="str">
            <v>CAISO System</v>
          </cell>
          <cell r="C785" t="str">
            <v>PDR-E SCEW</v>
          </cell>
          <cell r="D785">
            <v>0.1</v>
          </cell>
          <cell r="E785">
            <v>0.1</v>
          </cell>
          <cell r="F785">
            <v>0.1</v>
          </cell>
          <cell r="G785">
            <v>0.1</v>
          </cell>
          <cell r="H785">
            <v>0.1</v>
          </cell>
          <cell r="I785">
            <v>0.1</v>
          </cell>
          <cell r="J785">
            <v>0.1</v>
          </cell>
          <cell r="K785">
            <v>0.1</v>
          </cell>
          <cell r="L785">
            <v>0.1</v>
          </cell>
          <cell r="M785">
            <v>0.1</v>
          </cell>
          <cell r="N785">
            <v>0.1</v>
          </cell>
          <cell r="O785">
            <v>0.1</v>
          </cell>
          <cell r="P785" t="str">
            <v>Y</v>
          </cell>
          <cell r="Q785" t="str">
            <v>South</v>
          </cell>
          <cell r="R785" t="str">
            <v>FC</v>
          </cell>
          <cell r="S785" t="str">
            <v/>
          </cell>
          <cell r="T785">
            <v>0.1</v>
          </cell>
        </row>
        <row r="786">
          <cell r="A786" t="str">
            <v>SCEW_2_PDRP18</v>
          </cell>
          <cell r="B786" t="str">
            <v>CAISO System</v>
          </cell>
          <cell r="C786" t="str">
            <v>PDR-C SCEW</v>
          </cell>
          <cell r="D786">
            <v>0.4</v>
          </cell>
          <cell r="E786">
            <v>0.4</v>
          </cell>
          <cell r="F786">
            <v>0.4</v>
          </cell>
          <cell r="G786">
            <v>0.4</v>
          </cell>
          <cell r="H786">
            <v>0.4</v>
          </cell>
          <cell r="I786">
            <v>0.4</v>
          </cell>
          <cell r="J786">
            <v>0.4</v>
          </cell>
          <cell r="K786">
            <v>0.4</v>
          </cell>
          <cell r="L786">
            <v>0.4</v>
          </cell>
          <cell r="M786">
            <v>0.4</v>
          </cell>
          <cell r="N786">
            <v>0.4</v>
          </cell>
          <cell r="O786">
            <v>0.4</v>
          </cell>
          <cell r="P786" t="str">
            <v>Y</v>
          </cell>
          <cell r="Q786" t="str">
            <v>South</v>
          </cell>
          <cell r="R786" t="str">
            <v>FC</v>
          </cell>
          <cell r="S786" t="str">
            <v/>
          </cell>
          <cell r="T786">
            <v>0.4</v>
          </cell>
        </row>
        <row r="787">
          <cell r="A787" t="str">
            <v>SCEW_2_PDRP19</v>
          </cell>
          <cell r="B787" t="str">
            <v>CAISO System</v>
          </cell>
          <cell r="C787" t="str">
            <v>SCEW_2_PDRP19</v>
          </cell>
          <cell r="D787">
            <v>0.8</v>
          </cell>
          <cell r="E787">
            <v>0.8</v>
          </cell>
          <cell r="F787">
            <v>0.8</v>
          </cell>
          <cell r="G787">
            <v>0.8</v>
          </cell>
          <cell r="H787">
            <v>0.8</v>
          </cell>
          <cell r="I787">
            <v>0.8</v>
          </cell>
          <cell r="J787">
            <v>0.8</v>
          </cell>
          <cell r="K787">
            <v>0.8</v>
          </cell>
          <cell r="L787">
            <v>0.8</v>
          </cell>
          <cell r="M787">
            <v>0.8</v>
          </cell>
          <cell r="N787">
            <v>0.8</v>
          </cell>
          <cell r="O787">
            <v>0.8</v>
          </cell>
          <cell r="P787" t="str">
            <v>Y</v>
          </cell>
          <cell r="Q787" t="str">
            <v>South</v>
          </cell>
          <cell r="R787" t="str">
            <v>FC</v>
          </cell>
          <cell r="S787" t="str">
            <v/>
          </cell>
          <cell r="T787">
            <v>0.8</v>
          </cell>
        </row>
        <row r="788">
          <cell r="A788" t="str">
            <v>SCEW_2_PDRP20</v>
          </cell>
          <cell r="B788" t="str">
            <v>CAISO System</v>
          </cell>
          <cell r="C788" t="str">
            <v>SCEW_2_PDRP20</v>
          </cell>
          <cell r="D788">
            <v>0.6</v>
          </cell>
          <cell r="E788">
            <v>0.6</v>
          </cell>
          <cell r="F788">
            <v>0.6</v>
          </cell>
          <cell r="G788">
            <v>0.6</v>
          </cell>
          <cell r="H788">
            <v>0.6</v>
          </cell>
          <cell r="I788">
            <v>0.6</v>
          </cell>
          <cell r="J788">
            <v>0.6</v>
          </cell>
          <cell r="K788">
            <v>0.6</v>
          </cell>
          <cell r="L788">
            <v>0.6</v>
          </cell>
          <cell r="M788">
            <v>0.6</v>
          </cell>
          <cell r="N788">
            <v>0.6</v>
          </cell>
          <cell r="O788">
            <v>0.6</v>
          </cell>
          <cell r="P788" t="str">
            <v>Y</v>
          </cell>
          <cell r="Q788" t="str">
            <v>South</v>
          </cell>
          <cell r="R788" t="str">
            <v>FC</v>
          </cell>
          <cell r="S788" t="str">
            <v/>
          </cell>
          <cell r="T788">
            <v>0.6</v>
          </cell>
        </row>
        <row r="789">
          <cell r="A789" t="str">
            <v>SCEW_2_PDRP21</v>
          </cell>
          <cell r="B789" t="str">
            <v>CAISO System</v>
          </cell>
          <cell r="C789" t="str">
            <v>PDR-A SCEW</v>
          </cell>
          <cell r="D789">
            <v>0.14000000000000001</v>
          </cell>
          <cell r="E789">
            <v>0.14000000000000001</v>
          </cell>
          <cell r="F789">
            <v>0.14000000000000001</v>
          </cell>
          <cell r="G789">
            <v>0.14000000000000001</v>
          </cell>
          <cell r="H789">
            <v>0.14000000000000001</v>
          </cell>
          <cell r="I789">
            <v>0.14000000000000001</v>
          </cell>
          <cell r="J789">
            <v>0.14000000000000001</v>
          </cell>
          <cell r="K789">
            <v>0.14000000000000001</v>
          </cell>
          <cell r="L789">
            <v>0.14000000000000001</v>
          </cell>
          <cell r="M789">
            <v>0.14000000000000001</v>
          </cell>
          <cell r="N789">
            <v>0.14000000000000001</v>
          </cell>
          <cell r="O789">
            <v>0.14000000000000001</v>
          </cell>
          <cell r="P789" t="str">
            <v>Y</v>
          </cell>
          <cell r="Q789" t="str">
            <v>South</v>
          </cell>
          <cell r="R789" t="str">
            <v>FC</v>
          </cell>
          <cell r="S789" t="str">
            <v/>
          </cell>
          <cell r="T789">
            <v>0.14000000000000001</v>
          </cell>
        </row>
        <row r="790">
          <cell r="A790" t="str">
            <v>SCHD_1_PDRP01</v>
          </cell>
          <cell r="B790" t="str">
            <v>CAISO System</v>
          </cell>
          <cell r="C790" t="str">
            <v>PDR-F SCHD</v>
          </cell>
          <cell r="D790">
            <v>1.08</v>
          </cell>
          <cell r="E790">
            <v>1.08</v>
          </cell>
          <cell r="F790">
            <v>1.08</v>
          </cell>
          <cell r="G790">
            <v>1.08</v>
          </cell>
          <cell r="H790">
            <v>1.08</v>
          </cell>
          <cell r="I790">
            <v>1.08</v>
          </cell>
          <cell r="J790">
            <v>1.08</v>
          </cell>
          <cell r="K790">
            <v>1.08</v>
          </cell>
          <cell r="L790">
            <v>1.08</v>
          </cell>
          <cell r="M790">
            <v>1.08</v>
          </cell>
          <cell r="N790">
            <v>1.08</v>
          </cell>
          <cell r="O790">
            <v>1.08</v>
          </cell>
          <cell r="P790" t="str">
            <v>Y</v>
          </cell>
          <cell r="Q790" t="str">
            <v>South</v>
          </cell>
          <cell r="R790" t="str">
            <v>FC</v>
          </cell>
          <cell r="S790" t="str">
            <v/>
          </cell>
          <cell r="T790">
            <v>1.08</v>
          </cell>
        </row>
        <row r="791">
          <cell r="A791" t="str">
            <v>SCHD_1_PDRP11</v>
          </cell>
          <cell r="B791" t="str">
            <v>CAISO System</v>
          </cell>
          <cell r="C791" t="str">
            <v>SCHD_1_PDRP11</v>
          </cell>
          <cell r="D791">
            <v>0.6</v>
          </cell>
          <cell r="E791">
            <v>0.6</v>
          </cell>
          <cell r="F791">
            <v>0.6</v>
          </cell>
          <cell r="G791">
            <v>0.6</v>
          </cell>
          <cell r="H791">
            <v>0.6</v>
          </cell>
          <cell r="I791">
            <v>0.6</v>
          </cell>
          <cell r="J791">
            <v>0.6</v>
          </cell>
          <cell r="K791">
            <v>0.6</v>
          </cell>
          <cell r="L791">
            <v>0.6</v>
          </cell>
          <cell r="M791">
            <v>0.6</v>
          </cell>
          <cell r="N791">
            <v>0.6</v>
          </cell>
          <cell r="O791">
            <v>0.6</v>
          </cell>
          <cell r="P791" t="str">
            <v>Y</v>
          </cell>
          <cell r="Q791" t="str">
            <v>South</v>
          </cell>
          <cell r="R791" t="str">
            <v>FC</v>
          </cell>
          <cell r="S791" t="str">
            <v/>
          </cell>
          <cell r="T791">
            <v>0.6</v>
          </cell>
        </row>
        <row r="792">
          <cell r="A792" t="str">
            <v>SCHD_1_PDRP12</v>
          </cell>
          <cell r="B792" t="str">
            <v>CAISO System</v>
          </cell>
          <cell r="C792" t="str">
            <v>SCHD_1_PDRP12</v>
          </cell>
          <cell r="D792">
            <v>0.55000000000000004</v>
          </cell>
          <cell r="E792">
            <v>0.55000000000000004</v>
          </cell>
          <cell r="F792">
            <v>0.55000000000000004</v>
          </cell>
          <cell r="G792">
            <v>0.55000000000000004</v>
          </cell>
          <cell r="H792">
            <v>0.55000000000000004</v>
          </cell>
          <cell r="I792">
            <v>0.55000000000000004</v>
          </cell>
          <cell r="J792">
            <v>0.55000000000000004</v>
          </cell>
          <cell r="K792">
            <v>0.55000000000000004</v>
          </cell>
          <cell r="L792">
            <v>0.55000000000000004</v>
          </cell>
          <cell r="M792">
            <v>0.55000000000000004</v>
          </cell>
          <cell r="N792">
            <v>0.55000000000000004</v>
          </cell>
          <cell r="O792">
            <v>0.55000000000000004</v>
          </cell>
          <cell r="P792" t="str">
            <v>Y</v>
          </cell>
          <cell r="Q792" t="str">
            <v>South</v>
          </cell>
          <cell r="R792" t="str">
            <v>FC</v>
          </cell>
          <cell r="S792" t="str">
            <v/>
          </cell>
          <cell r="T792">
            <v>0.55000000000000004</v>
          </cell>
        </row>
        <row r="793">
          <cell r="A793" t="str">
            <v>SCHLTE_1_PL1X3</v>
          </cell>
          <cell r="B793" t="str">
            <v>Stockton</v>
          </cell>
          <cell r="C793" t="str">
            <v>Tracy Combined Cycle Power Plant</v>
          </cell>
          <cell r="D793">
            <v>327.7</v>
          </cell>
          <cell r="E793">
            <v>325</v>
          </cell>
          <cell r="F793">
            <v>321.60000000000002</v>
          </cell>
          <cell r="G793">
            <v>323.39999999999998</v>
          </cell>
          <cell r="H793">
            <v>299.39999999999998</v>
          </cell>
          <cell r="I793">
            <v>299.39999999999998</v>
          </cell>
          <cell r="J793">
            <v>299.39999999999998</v>
          </cell>
          <cell r="K793">
            <v>299.39999999999998</v>
          </cell>
          <cell r="L793">
            <v>299.39999999999998</v>
          </cell>
          <cell r="M793">
            <v>321</v>
          </cell>
          <cell r="N793">
            <v>322.89999999999998</v>
          </cell>
          <cell r="O793">
            <v>327.39999999999998</v>
          </cell>
          <cell r="P793" t="str">
            <v>Y</v>
          </cell>
          <cell r="Q793" t="str">
            <v>North</v>
          </cell>
          <cell r="R793" t="str">
            <v>FC</v>
          </cell>
          <cell r="T793">
            <v>299.39999999999998</v>
          </cell>
        </row>
        <row r="794">
          <cell r="A794" t="str">
            <v>SCHNDR_1_FIVPTS</v>
          </cell>
          <cell r="B794" t="str">
            <v>Fresno</v>
          </cell>
          <cell r="C794" t="str">
            <v>Five Points Solar Station</v>
          </cell>
          <cell r="D794">
            <v>0.32</v>
          </cell>
          <cell r="E794">
            <v>0.65</v>
          </cell>
          <cell r="F794">
            <v>1.67</v>
          </cell>
          <cell r="G794">
            <v>7.75</v>
          </cell>
          <cell r="H794">
            <v>8.66</v>
          </cell>
          <cell r="I794">
            <v>8.3000000000000007</v>
          </cell>
          <cell r="J794">
            <v>7.59</v>
          </cell>
          <cell r="K794">
            <v>6.37</v>
          </cell>
          <cell r="L794">
            <v>6.52</v>
          </cell>
          <cell r="M794">
            <v>6.32</v>
          </cell>
          <cell r="N794">
            <v>0.04</v>
          </cell>
          <cell r="O794">
            <v>0.01</v>
          </cell>
          <cell r="P794" t="str">
            <v>Y</v>
          </cell>
          <cell r="Q794" t="str">
            <v>North</v>
          </cell>
          <cell r="R794" t="str">
            <v>ID</v>
          </cell>
          <cell r="S794" t="str">
            <v>C3&amp;4: Waiting for Gates No. 2 500/230 kV Transformer, Oro Loma-Mendota 115 kV Conversion, Coaliga1-Coalinga2 70 kV reconductor and possibly other</v>
          </cell>
          <cell r="T794">
            <v>8.3000000000000007</v>
          </cell>
        </row>
        <row r="795">
          <cell r="A795" t="str">
            <v>SCHNDR_1_WSTSDE</v>
          </cell>
          <cell r="B795" t="str">
            <v>Fresno</v>
          </cell>
          <cell r="C795" t="str">
            <v>Westside Solar Station</v>
          </cell>
          <cell r="D795">
            <v>0.31</v>
          </cell>
          <cell r="E795">
            <v>0.67</v>
          </cell>
          <cell r="F795">
            <v>1.83</v>
          </cell>
          <cell r="G795">
            <v>8.77</v>
          </cell>
          <cell r="H795">
            <v>9.25</v>
          </cell>
          <cell r="I795">
            <v>8.98</v>
          </cell>
          <cell r="J795">
            <v>8.43</v>
          </cell>
          <cell r="K795">
            <v>9.26</v>
          </cell>
          <cell r="L795">
            <v>8.81</v>
          </cell>
          <cell r="M795">
            <v>6.84</v>
          </cell>
          <cell r="N795">
            <v>0.04</v>
          </cell>
          <cell r="O795">
            <v>0.01</v>
          </cell>
          <cell r="P795" t="str">
            <v>Y</v>
          </cell>
          <cell r="Q795" t="str">
            <v>North</v>
          </cell>
          <cell r="R795" t="str">
            <v>ID</v>
          </cell>
          <cell r="S795" t="str">
            <v>C3&amp;4: Waiting for Gates No. 2 500/230 kV Transformer, Oro Loma-Mendota 115 kV Conversion, Coaliga1-Coalinga2 70 kV reconductor and possibly other</v>
          </cell>
          <cell r="T795">
            <v>9.26</v>
          </cell>
        </row>
        <row r="796">
          <cell r="A796" t="str">
            <v>SCLD_1_PDRP10</v>
          </cell>
          <cell r="B796" t="str">
            <v>CAISO System</v>
          </cell>
          <cell r="C796" t="str">
            <v>SCLD_1_PDRP10</v>
          </cell>
          <cell r="D796">
            <v>0.2</v>
          </cell>
          <cell r="E796">
            <v>0.2</v>
          </cell>
          <cell r="F796">
            <v>0.2</v>
          </cell>
          <cell r="G796">
            <v>0.2</v>
          </cell>
          <cell r="H796">
            <v>0.2</v>
          </cell>
          <cell r="I796">
            <v>0.2</v>
          </cell>
          <cell r="J796">
            <v>0.2</v>
          </cell>
          <cell r="K796">
            <v>0.2</v>
          </cell>
          <cell r="L796">
            <v>0.2</v>
          </cell>
          <cell r="M796">
            <v>0.2</v>
          </cell>
          <cell r="N796">
            <v>0.2</v>
          </cell>
          <cell r="O796">
            <v>0.2</v>
          </cell>
          <cell r="P796" t="str">
            <v>Y</v>
          </cell>
          <cell r="Q796" t="str">
            <v>South</v>
          </cell>
          <cell r="R796" t="str">
            <v>FC</v>
          </cell>
          <cell r="S796" t="str">
            <v/>
          </cell>
          <cell r="T796">
            <v>0.2</v>
          </cell>
        </row>
        <row r="797">
          <cell r="A797" t="str">
            <v>SCNW_6_PDRP01</v>
          </cell>
          <cell r="B797" t="str">
            <v>CAISO System</v>
          </cell>
          <cell r="C797" t="str">
            <v>PDR-F SCNW</v>
          </cell>
          <cell r="D797">
            <v>0.45</v>
          </cell>
          <cell r="E797">
            <v>0.45</v>
          </cell>
          <cell r="F797">
            <v>0.45</v>
          </cell>
          <cell r="G797">
            <v>0.45</v>
          </cell>
          <cell r="H797">
            <v>0.45</v>
          </cell>
          <cell r="I797">
            <v>0.45</v>
          </cell>
          <cell r="J797">
            <v>0.45</v>
          </cell>
          <cell r="K797">
            <v>0.45</v>
          </cell>
          <cell r="L797">
            <v>0.45</v>
          </cell>
          <cell r="M797">
            <v>0.45</v>
          </cell>
          <cell r="N797">
            <v>0.45</v>
          </cell>
          <cell r="O797">
            <v>0.45</v>
          </cell>
          <cell r="P797" t="str">
            <v>Y</v>
          </cell>
          <cell r="Q797" t="str">
            <v>South</v>
          </cell>
          <cell r="R797" t="str">
            <v>FC</v>
          </cell>
          <cell r="S797" t="str">
            <v/>
          </cell>
          <cell r="T797">
            <v>0.45</v>
          </cell>
        </row>
        <row r="798">
          <cell r="A798" t="str">
            <v>SCNW_6_PDRP02</v>
          </cell>
          <cell r="B798" t="str">
            <v>CAISO System</v>
          </cell>
          <cell r="C798" t="str">
            <v>PDR-G SCNW</v>
          </cell>
          <cell r="D798">
            <v>1</v>
          </cell>
          <cell r="E798">
            <v>1</v>
          </cell>
          <cell r="F798">
            <v>1</v>
          </cell>
          <cell r="G798">
            <v>1</v>
          </cell>
          <cell r="H798">
            <v>1</v>
          </cell>
          <cell r="I798">
            <v>1</v>
          </cell>
          <cell r="J798">
            <v>1</v>
          </cell>
          <cell r="K798">
            <v>1</v>
          </cell>
          <cell r="L798">
            <v>1</v>
          </cell>
          <cell r="M798">
            <v>1</v>
          </cell>
          <cell r="N798">
            <v>1</v>
          </cell>
          <cell r="O798">
            <v>1</v>
          </cell>
          <cell r="P798" t="str">
            <v>Y</v>
          </cell>
          <cell r="Q798" t="str">
            <v>South</v>
          </cell>
          <cell r="R798" t="str">
            <v>FC</v>
          </cell>
          <cell r="S798" t="str">
            <v/>
          </cell>
          <cell r="T798">
            <v>1</v>
          </cell>
        </row>
        <row r="799">
          <cell r="A799" t="str">
            <v>SCNW_6_PDRP10</v>
          </cell>
          <cell r="B799" t="str">
            <v>CAISO System</v>
          </cell>
          <cell r="C799" t="str">
            <v>SCNW_6_PDRP10</v>
          </cell>
          <cell r="D799">
            <v>0.6</v>
          </cell>
          <cell r="E799">
            <v>0.6</v>
          </cell>
          <cell r="F799">
            <v>0.6</v>
          </cell>
          <cell r="G799">
            <v>0.6</v>
          </cell>
          <cell r="H799">
            <v>0.6</v>
          </cell>
          <cell r="I799">
            <v>0.6</v>
          </cell>
          <cell r="J799">
            <v>0.6</v>
          </cell>
          <cell r="K799">
            <v>0.6</v>
          </cell>
          <cell r="L799">
            <v>0.6</v>
          </cell>
          <cell r="M799">
            <v>0.6</v>
          </cell>
          <cell r="N799">
            <v>0.6</v>
          </cell>
          <cell r="O799">
            <v>0.6</v>
          </cell>
          <cell r="P799" t="str">
            <v>Y</v>
          </cell>
          <cell r="Q799" t="str">
            <v>South</v>
          </cell>
          <cell r="R799" t="str">
            <v>FC</v>
          </cell>
          <cell r="S799" t="str">
            <v/>
          </cell>
          <cell r="T799">
            <v>0.6</v>
          </cell>
        </row>
        <row r="800">
          <cell r="A800" t="str">
            <v>SCNW_6_PDRP11</v>
          </cell>
          <cell r="B800" t="str">
            <v>CAISO System</v>
          </cell>
          <cell r="C800" t="str">
            <v>SCNW_6_PDRP11</v>
          </cell>
          <cell r="D800">
            <v>0.45</v>
          </cell>
          <cell r="E800">
            <v>0.45</v>
          </cell>
          <cell r="F800">
            <v>0.45</v>
          </cell>
          <cell r="G800">
            <v>0.45</v>
          </cell>
          <cell r="H800">
            <v>0.45</v>
          </cell>
          <cell r="I800">
            <v>0.45</v>
          </cell>
          <cell r="J800">
            <v>0.45</v>
          </cell>
          <cell r="K800">
            <v>0.45</v>
          </cell>
          <cell r="L800">
            <v>0.45</v>
          </cell>
          <cell r="M800">
            <v>0.45</v>
          </cell>
          <cell r="N800">
            <v>0.45</v>
          </cell>
          <cell r="O800">
            <v>0.45</v>
          </cell>
          <cell r="P800" t="str">
            <v>Y</v>
          </cell>
          <cell r="Q800" t="str">
            <v>South</v>
          </cell>
          <cell r="R800" t="str">
            <v>FC</v>
          </cell>
          <cell r="S800" t="str">
            <v/>
          </cell>
          <cell r="T800">
            <v>0.45</v>
          </cell>
        </row>
        <row r="801">
          <cell r="A801" t="str">
            <v>SCNW_6_PDRP12</v>
          </cell>
          <cell r="B801" t="str">
            <v>CAISO System</v>
          </cell>
          <cell r="C801" t="str">
            <v>SCNW_6_PDRP12</v>
          </cell>
          <cell r="D801">
            <v>0.2</v>
          </cell>
          <cell r="E801">
            <v>0.2</v>
          </cell>
          <cell r="F801">
            <v>0.2</v>
          </cell>
          <cell r="G801">
            <v>0.2</v>
          </cell>
          <cell r="H801">
            <v>0.2</v>
          </cell>
          <cell r="I801">
            <v>0.2</v>
          </cell>
          <cell r="J801">
            <v>0.2</v>
          </cell>
          <cell r="K801">
            <v>0.2</v>
          </cell>
          <cell r="L801">
            <v>0.2</v>
          </cell>
          <cell r="M801">
            <v>0.2</v>
          </cell>
          <cell r="N801">
            <v>0.2</v>
          </cell>
          <cell r="O801">
            <v>0.2</v>
          </cell>
          <cell r="P801" t="str">
            <v>Y</v>
          </cell>
          <cell r="Q801" t="str">
            <v>South</v>
          </cell>
          <cell r="R801" t="str">
            <v>FC</v>
          </cell>
          <cell r="S801" t="str">
            <v/>
          </cell>
          <cell r="T801">
            <v>0.2</v>
          </cell>
        </row>
        <row r="802">
          <cell r="A802" t="str">
            <v>SDG1_1_PDRP01</v>
          </cell>
          <cell r="B802" t="str">
            <v>CAISO System</v>
          </cell>
          <cell r="C802" t="str">
            <v>PDR-E SDG1</v>
          </cell>
          <cell r="D802">
            <v>0.28000000000000003</v>
          </cell>
          <cell r="E802">
            <v>0.28000000000000003</v>
          </cell>
          <cell r="F802">
            <v>0.28000000000000003</v>
          </cell>
          <cell r="G802">
            <v>0.28000000000000003</v>
          </cell>
          <cell r="H802">
            <v>0.28000000000000003</v>
          </cell>
          <cell r="I802">
            <v>0.28000000000000003</v>
          </cell>
          <cell r="J802">
            <v>0.28000000000000003</v>
          </cell>
          <cell r="K802">
            <v>0.28000000000000003</v>
          </cell>
          <cell r="L802">
            <v>0.28000000000000003</v>
          </cell>
          <cell r="M802">
            <v>0.28000000000000003</v>
          </cell>
          <cell r="N802">
            <v>0.28000000000000003</v>
          </cell>
          <cell r="O802">
            <v>0.28000000000000003</v>
          </cell>
          <cell r="P802" t="str">
            <v>Y</v>
          </cell>
          <cell r="Q802" t="str">
            <v>South</v>
          </cell>
          <cell r="R802" t="str">
            <v>FC</v>
          </cell>
          <cell r="S802" t="str">
            <v/>
          </cell>
          <cell r="T802">
            <v>0.28000000000000003</v>
          </cell>
        </row>
        <row r="803">
          <cell r="A803" t="str">
            <v>SDG1_1_PDRP02</v>
          </cell>
          <cell r="B803" t="str">
            <v>CAISO System</v>
          </cell>
          <cell r="C803" t="str">
            <v>PDR-H SDG1-1</v>
          </cell>
          <cell r="D803">
            <v>0.3</v>
          </cell>
          <cell r="E803">
            <v>0.3</v>
          </cell>
          <cell r="F803">
            <v>0.3</v>
          </cell>
          <cell r="G803">
            <v>0.3</v>
          </cell>
          <cell r="H803">
            <v>0.3</v>
          </cell>
          <cell r="I803">
            <v>0.3</v>
          </cell>
          <cell r="J803">
            <v>0.3</v>
          </cell>
          <cell r="K803">
            <v>0.3</v>
          </cell>
          <cell r="L803">
            <v>0.3</v>
          </cell>
          <cell r="M803">
            <v>0.3</v>
          </cell>
          <cell r="N803">
            <v>0.3</v>
          </cell>
          <cell r="O803">
            <v>0.3</v>
          </cell>
          <cell r="P803" t="str">
            <v>Y</v>
          </cell>
          <cell r="Q803" t="str">
            <v>South</v>
          </cell>
          <cell r="R803" t="str">
            <v>FC</v>
          </cell>
          <cell r="S803" t="str">
            <v/>
          </cell>
          <cell r="T803">
            <v>0.3</v>
          </cell>
        </row>
        <row r="804">
          <cell r="A804" t="str">
            <v>SDG1_1_PDRP03</v>
          </cell>
          <cell r="B804" t="str">
            <v>CAISO System</v>
          </cell>
          <cell r="C804" t="str">
            <v>PDR-H SDG1-2</v>
          </cell>
          <cell r="D804">
            <v>0.2</v>
          </cell>
          <cell r="E804">
            <v>0.2</v>
          </cell>
          <cell r="F804">
            <v>0.2</v>
          </cell>
          <cell r="G804">
            <v>0.2</v>
          </cell>
          <cell r="H804">
            <v>0.2</v>
          </cell>
          <cell r="I804">
            <v>0.2</v>
          </cell>
          <cell r="J804">
            <v>0.2</v>
          </cell>
          <cell r="K804">
            <v>0.2</v>
          </cell>
          <cell r="L804">
            <v>0.2</v>
          </cell>
          <cell r="M804">
            <v>0.2</v>
          </cell>
          <cell r="N804">
            <v>0.2</v>
          </cell>
          <cell r="O804">
            <v>0.2</v>
          </cell>
          <cell r="P804" t="str">
            <v>Y</v>
          </cell>
          <cell r="Q804" t="str">
            <v>South</v>
          </cell>
          <cell r="R804" t="str">
            <v>FC</v>
          </cell>
          <cell r="S804" t="str">
            <v/>
          </cell>
          <cell r="T804">
            <v>0.2</v>
          </cell>
        </row>
        <row r="805">
          <cell r="A805" t="str">
            <v>SDG1_1_PDRP04</v>
          </cell>
          <cell r="B805" t="str">
            <v>CAISO System</v>
          </cell>
          <cell r="C805" t="str">
            <v>SDG1_1_PDRP04</v>
          </cell>
          <cell r="D805">
            <v>0.1</v>
          </cell>
          <cell r="E805">
            <v>0.1</v>
          </cell>
          <cell r="F805">
            <v>0.1</v>
          </cell>
          <cell r="G805">
            <v>0.1</v>
          </cell>
          <cell r="H805">
            <v>0.1</v>
          </cell>
          <cell r="I805">
            <v>0.1</v>
          </cell>
          <cell r="J805">
            <v>0.1</v>
          </cell>
          <cell r="K805">
            <v>0.1</v>
          </cell>
          <cell r="L805">
            <v>0.1</v>
          </cell>
          <cell r="M805">
            <v>0.1</v>
          </cell>
          <cell r="N805">
            <v>0.1</v>
          </cell>
          <cell r="O805">
            <v>0.1</v>
          </cell>
          <cell r="P805" t="str">
            <v>Y</v>
          </cell>
          <cell r="Q805" t="str">
            <v>South</v>
          </cell>
          <cell r="R805" t="str">
            <v>FC</v>
          </cell>
          <cell r="S805" t="str">
            <v/>
          </cell>
          <cell r="T805">
            <v>0.1</v>
          </cell>
        </row>
        <row r="806">
          <cell r="A806" t="str">
            <v>SDG1_1_PDRP05</v>
          </cell>
          <cell r="B806" t="str">
            <v>CAISO System</v>
          </cell>
          <cell r="C806" t="str">
            <v>SDG1_1_PDRP05</v>
          </cell>
          <cell r="D806">
            <v>0.35</v>
          </cell>
          <cell r="E806">
            <v>0.35</v>
          </cell>
          <cell r="F806">
            <v>0.35</v>
          </cell>
          <cell r="G806">
            <v>0.35</v>
          </cell>
          <cell r="H806">
            <v>0.35</v>
          </cell>
          <cell r="I806">
            <v>0.35</v>
          </cell>
          <cell r="J806">
            <v>0.35</v>
          </cell>
          <cell r="K806">
            <v>0.35</v>
          </cell>
          <cell r="L806">
            <v>0.35</v>
          </cell>
          <cell r="M806">
            <v>0.35</v>
          </cell>
          <cell r="N806">
            <v>0.35</v>
          </cell>
          <cell r="O806">
            <v>0.35</v>
          </cell>
          <cell r="P806" t="str">
            <v>Y</v>
          </cell>
          <cell r="Q806" t="str">
            <v>South</v>
          </cell>
          <cell r="R806" t="str">
            <v>FC</v>
          </cell>
          <cell r="S806" t="str">
            <v/>
          </cell>
          <cell r="T806">
            <v>0.35</v>
          </cell>
        </row>
        <row r="807">
          <cell r="A807" t="str">
            <v>SDG1_1_PDRP06</v>
          </cell>
          <cell r="B807" t="str">
            <v>CAISO System</v>
          </cell>
          <cell r="C807" t="str">
            <v>SDG1_1_PDRP06</v>
          </cell>
          <cell r="D807">
            <v>0.3</v>
          </cell>
          <cell r="E807">
            <v>0.3</v>
          </cell>
          <cell r="F807">
            <v>0.3</v>
          </cell>
          <cell r="G807">
            <v>0.3</v>
          </cell>
          <cell r="H807">
            <v>0.3</v>
          </cell>
          <cell r="I807">
            <v>0.3</v>
          </cell>
          <cell r="J807">
            <v>0.3</v>
          </cell>
          <cell r="K807">
            <v>0.3</v>
          </cell>
          <cell r="L807">
            <v>0.3</v>
          </cell>
          <cell r="M807">
            <v>0.3</v>
          </cell>
          <cell r="N807">
            <v>0.3</v>
          </cell>
          <cell r="O807">
            <v>0.3</v>
          </cell>
          <cell r="P807" t="str">
            <v>Y</v>
          </cell>
          <cell r="Q807" t="str">
            <v>South</v>
          </cell>
          <cell r="R807" t="str">
            <v>FC</v>
          </cell>
          <cell r="S807" t="str">
            <v/>
          </cell>
          <cell r="T807">
            <v>0.3</v>
          </cell>
        </row>
        <row r="808">
          <cell r="A808" t="str">
            <v>SDG1_1_PDRP07</v>
          </cell>
          <cell r="B808" t="str">
            <v>CAISO System</v>
          </cell>
          <cell r="C808" t="str">
            <v>SDG1_1_PDRP07</v>
          </cell>
          <cell r="D808">
            <v>0.3</v>
          </cell>
          <cell r="E808">
            <v>0.3</v>
          </cell>
          <cell r="F808">
            <v>0.3</v>
          </cell>
          <cell r="G808">
            <v>0.3</v>
          </cell>
          <cell r="H808">
            <v>0.3</v>
          </cell>
          <cell r="I808">
            <v>0.3</v>
          </cell>
          <cell r="J808">
            <v>0.3</v>
          </cell>
          <cell r="K808">
            <v>0.3</v>
          </cell>
          <cell r="L808">
            <v>0.3</v>
          </cell>
          <cell r="M808">
            <v>0.3</v>
          </cell>
          <cell r="N808">
            <v>0.3</v>
          </cell>
          <cell r="O808">
            <v>0.3</v>
          </cell>
          <cell r="P808" t="str">
            <v>Y</v>
          </cell>
          <cell r="Q808" t="str">
            <v>South</v>
          </cell>
          <cell r="R808" t="str">
            <v>FC</v>
          </cell>
          <cell r="S808" t="str">
            <v/>
          </cell>
          <cell r="T808">
            <v>0.3</v>
          </cell>
        </row>
        <row r="809">
          <cell r="A809" t="str">
            <v>SDG1_1_PDRP08</v>
          </cell>
          <cell r="B809" t="str">
            <v>CAISO System</v>
          </cell>
          <cell r="C809" t="str">
            <v>SDG1_1_PDRP08</v>
          </cell>
          <cell r="D809">
            <v>0.35</v>
          </cell>
          <cell r="E809">
            <v>0.35</v>
          </cell>
          <cell r="F809">
            <v>0.35</v>
          </cell>
          <cell r="G809">
            <v>0.35</v>
          </cell>
          <cell r="H809">
            <v>0.35</v>
          </cell>
          <cell r="I809">
            <v>0.35</v>
          </cell>
          <cell r="J809">
            <v>0.35</v>
          </cell>
          <cell r="K809">
            <v>0.35</v>
          </cell>
          <cell r="L809">
            <v>0.35</v>
          </cell>
          <cell r="M809">
            <v>0.35</v>
          </cell>
          <cell r="N809">
            <v>0.35</v>
          </cell>
          <cell r="O809">
            <v>0.35</v>
          </cell>
          <cell r="P809" t="str">
            <v>Y</v>
          </cell>
          <cell r="Q809" t="str">
            <v>South</v>
          </cell>
          <cell r="R809" t="str">
            <v>FC</v>
          </cell>
          <cell r="S809" t="str">
            <v/>
          </cell>
          <cell r="T809">
            <v>0.35</v>
          </cell>
        </row>
        <row r="810">
          <cell r="A810" t="str">
            <v>SDG1_1_PDRP09</v>
          </cell>
          <cell r="B810" t="str">
            <v>CAISO System</v>
          </cell>
          <cell r="C810" t="str">
            <v>SDG1_1_PDRP09</v>
          </cell>
          <cell r="D810">
            <v>0.45</v>
          </cell>
          <cell r="E810">
            <v>0.45</v>
          </cell>
          <cell r="F810">
            <v>0.45</v>
          </cell>
          <cell r="G810">
            <v>0.45</v>
          </cell>
          <cell r="H810">
            <v>0.45</v>
          </cell>
          <cell r="I810">
            <v>0.45</v>
          </cell>
          <cell r="J810">
            <v>0.45</v>
          </cell>
          <cell r="K810">
            <v>0.45</v>
          </cell>
          <cell r="L810">
            <v>0.45</v>
          </cell>
          <cell r="M810">
            <v>0.45</v>
          </cell>
          <cell r="N810">
            <v>0.45</v>
          </cell>
          <cell r="O810">
            <v>0.45</v>
          </cell>
          <cell r="P810" t="str">
            <v>Y</v>
          </cell>
          <cell r="Q810" t="str">
            <v>South</v>
          </cell>
          <cell r="R810" t="str">
            <v>FC</v>
          </cell>
          <cell r="S810" t="str">
            <v/>
          </cell>
          <cell r="T810">
            <v>0.45</v>
          </cell>
        </row>
        <row r="811">
          <cell r="A811" t="str">
            <v>SDG1_1_PDRP11</v>
          </cell>
          <cell r="B811" t="str">
            <v>CAISO System</v>
          </cell>
          <cell r="C811" t="str">
            <v>PDR-C SDG1</v>
          </cell>
          <cell r="D811">
            <v>0.3</v>
          </cell>
          <cell r="E811">
            <v>0.3</v>
          </cell>
          <cell r="F811">
            <v>0.3</v>
          </cell>
          <cell r="G811">
            <v>0.3</v>
          </cell>
          <cell r="H811">
            <v>0.3</v>
          </cell>
          <cell r="I811">
            <v>0.3</v>
          </cell>
          <cell r="J811">
            <v>0.3</v>
          </cell>
          <cell r="K811">
            <v>0.3</v>
          </cell>
          <cell r="L811">
            <v>0.3</v>
          </cell>
          <cell r="M811">
            <v>0.3</v>
          </cell>
          <cell r="N811">
            <v>0.3</v>
          </cell>
          <cell r="O811">
            <v>0.3</v>
          </cell>
          <cell r="P811" t="str">
            <v>Y</v>
          </cell>
          <cell r="Q811" t="str">
            <v>South</v>
          </cell>
          <cell r="R811" t="str">
            <v>FC</v>
          </cell>
          <cell r="S811" t="str">
            <v/>
          </cell>
          <cell r="T811">
            <v>0.3</v>
          </cell>
        </row>
        <row r="812">
          <cell r="A812" t="str">
            <v>SEARLS_7_ARGUS</v>
          </cell>
          <cell r="B812" t="str">
            <v>CAISO System</v>
          </cell>
          <cell r="C812" t="str">
            <v>NORTH AMERICAN ARGUS</v>
          </cell>
          <cell r="D812">
            <v>9.4</v>
          </cell>
          <cell r="E812">
            <v>9.6999999999999993</v>
          </cell>
          <cell r="F812">
            <v>7.95</v>
          </cell>
          <cell r="G812">
            <v>5.59</v>
          </cell>
          <cell r="H812">
            <v>5.92</v>
          </cell>
          <cell r="I812">
            <v>10.15</v>
          </cell>
          <cell r="J812">
            <v>7.82</v>
          </cell>
          <cell r="K812">
            <v>7.53</v>
          </cell>
          <cell r="L812">
            <v>7.78</v>
          </cell>
          <cell r="M812">
            <v>5.51</v>
          </cell>
          <cell r="N812">
            <v>6.5</v>
          </cell>
          <cell r="O812">
            <v>8.19</v>
          </cell>
          <cell r="P812" t="str">
            <v>N</v>
          </cell>
          <cell r="Q812" t="str">
            <v>South</v>
          </cell>
          <cell r="R812" t="str">
            <v>FC</v>
          </cell>
          <cell r="T812">
            <v>10.15</v>
          </cell>
        </row>
        <row r="813">
          <cell r="A813" t="str">
            <v>SENTNL_2_CTG1</v>
          </cell>
          <cell r="B813" t="str">
            <v>LA Basin</v>
          </cell>
          <cell r="C813" t="str">
            <v>Sentinel Unit 1</v>
          </cell>
          <cell r="D813">
            <v>91</v>
          </cell>
          <cell r="E813">
            <v>91</v>
          </cell>
          <cell r="F813">
            <v>91</v>
          </cell>
          <cell r="G813">
            <v>91</v>
          </cell>
          <cell r="H813">
            <v>91</v>
          </cell>
          <cell r="I813">
            <v>91</v>
          </cell>
          <cell r="J813">
            <v>91</v>
          </cell>
          <cell r="K813">
            <v>91</v>
          </cell>
          <cell r="L813">
            <v>91</v>
          </cell>
          <cell r="M813">
            <v>91</v>
          </cell>
          <cell r="N813">
            <v>91</v>
          </cell>
          <cell r="O813">
            <v>91</v>
          </cell>
          <cell r="P813" t="str">
            <v>Y</v>
          </cell>
          <cell r="Q813" t="str">
            <v>South</v>
          </cell>
          <cell r="R813" t="str">
            <v>FC</v>
          </cell>
          <cell r="T813">
            <v>91</v>
          </cell>
        </row>
        <row r="814">
          <cell r="A814" t="str">
            <v>SENTNL_2_CTG2</v>
          </cell>
          <cell r="B814" t="str">
            <v>LA Basin</v>
          </cell>
          <cell r="C814" t="str">
            <v>Sentinel Unit 2</v>
          </cell>
          <cell r="D814">
            <v>91</v>
          </cell>
          <cell r="E814">
            <v>91</v>
          </cell>
          <cell r="F814">
            <v>91</v>
          </cell>
          <cell r="G814">
            <v>91</v>
          </cell>
          <cell r="H814">
            <v>91</v>
          </cell>
          <cell r="I814">
            <v>91</v>
          </cell>
          <cell r="J814">
            <v>91</v>
          </cell>
          <cell r="K814">
            <v>91</v>
          </cell>
          <cell r="L814">
            <v>91</v>
          </cell>
          <cell r="M814">
            <v>91</v>
          </cell>
          <cell r="N814">
            <v>91</v>
          </cell>
          <cell r="O814">
            <v>91</v>
          </cell>
          <cell r="P814" t="str">
            <v>Y</v>
          </cell>
          <cell r="Q814" t="str">
            <v>South</v>
          </cell>
          <cell r="R814" t="str">
            <v>FC</v>
          </cell>
          <cell r="T814">
            <v>91</v>
          </cell>
        </row>
        <row r="815">
          <cell r="A815" t="str">
            <v>SENTNL_2_CTG3</v>
          </cell>
          <cell r="B815" t="str">
            <v>LA Basin</v>
          </cell>
          <cell r="C815" t="str">
            <v>Sentinel Unit 3</v>
          </cell>
          <cell r="D815">
            <v>91</v>
          </cell>
          <cell r="E815">
            <v>91</v>
          </cell>
          <cell r="F815">
            <v>91</v>
          </cell>
          <cell r="G815">
            <v>91</v>
          </cell>
          <cell r="H815">
            <v>91</v>
          </cell>
          <cell r="I815">
            <v>91</v>
          </cell>
          <cell r="J815">
            <v>91</v>
          </cell>
          <cell r="K815">
            <v>91</v>
          </cell>
          <cell r="L815">
            <v>91</v>
          </cell>
          <cell r="M815">
            <v>91</v>
          </cell>
          <cell r="N815">
            <v>91</v>
          </cell>
          <cell r="O815">
            <v>91</v>
          </cell>
          <cell r="P815" t="str">
            <v>Y</v>
          </cell>
          <cell r="Q815" t="str">
            <v>South</v>
          </cell>
          <cell r="R815" t="str">
            <v>FC</v>
          </cell>
          <cell r="T815">
            <v>91</v>
          </cell>
        </row>
        <row r="816">
          <cell r="A816" t="str">
            <v>SENTNL_2_CTG4</v>
          </cell>
          <cell r="B816" t="str">
            <v>LA Basin</v>
          </cell>
          <cell r="C816" t="str">
            <v>Sentinel Unit 4</v>
          </cell>
          <cell r="D816">
            <v>91</v>
          </cell>
          <cell r="E816">
            <v>91</v>
          </cell>
          <cell r="F816">
            <v>91</v>
          </cell>
          <cell r="G816">
            <v>91</v>
          </cell>
          <cell r="H816">
            <v>91</v>
          </cell>
          <cell r="I816">
            <v>91</v>
          </cell>
          <cell r="J816">
            <v>91</v>
          </cell>
          <cell r="K816">
            <v>91</v>
          </cell>
          <cell r="L816">
            <v>91</v>
          </cell>
          <cell r="M816">
            <v>91</v>
          </cell>
          <cell r="N816">
            <v>91</v>
          </cell>
          <cell r="O816">
            <v>91</v>
          </cell>
          <cell r="P816" t="str">
            <v>Y</v>
          </cell>
          <cell r="Q816" t="str">
            <v>South</v>
          </cell>
          <cell r="R816" t="str">
            <v>FC</v>
          </cell>
          <cell r="T816">
            <v>91</v>
          </cell>
        </row>
        <row r="817">
          <cell r="A817" t="str">
            <v>SENTNL_2_CTG5</v>
          </cell>
          <cell r="B817" t="str">
            <v>LA Basin</v>
          </cell>
          <cell r="C817" t="str">
            <v>Sentinel Unit 5</v>
          </cell>
          <cell r="D817">
            <v>91</v>
          </cell>
          <cell r="E817">
            <v>91</v>
          </cell>
          <cell r="F817">
            <v>91</v>
          </cell>
          <cell r="G817">
            <v>91</v>
          </cell>
          <cell r="H817">
            <v>91</v>
          </cell>
          <cell r="I817">
            <v>91</v>
          </cell>
          <cell r="J817">
            <v>91</v>
          </cell>
          <cell r="K817">
            <v>91</v>
          </cell>
          <cell r="L817">
            <v>91</v>
          </cell>
          <cell r="M817">
            <v>91</v>
          </cell>
          <cell r="N817">
            <v>91</v>
          </cell>
          <cell r="O817">
            <v>91</v>
          </cell>
          <cell r="P817" t="str">
            <v>Y</v>
          </cell>
          <cell r="Q817" t="str">
            <v>South</v>
          </cell>
          <cell r="R817" t="str">
            <v>FC</v>
          </cell>
          <cell r="T817">
            <v>91</v>
          </cell>
        </row>
        <row r="818">
          <cell r="A818" t="str">
            <v>SENTNL_2_CTG6</v>
          </cell>
          <cell r="B818" t="str">
            <v>LA Basin</v>
          </cell>
          <cell r="C818" t="str">
            <v>Sentinel Unit 6</v>
          </cell>
          <cell r="D818">
            <v>91</v>
          </cell>
          <cell r="E818">
            <v>91</v>
          </cell>
          <cell r="F818">
            <v>91</v>
          </cell>
          <cell r="G818">
            <v>91</v>
          </cell>
          <cell r="H818">
            <v>91</v>
          </cell>
          <cell r="I818">
            <v>91</v>
          </cell>
          <cell r="J818">
            <v>91</v>
          </cell>
          <cell r="K818">
            <v>91</v>
          </cell>
          <cell r="L818">
            <v>91</v>
          </cell>
          <cell r="M818">
            <v>91</v>
          </cell>
          <cell r="N818">
            <v>91</v>
          </cell>
          <cell r="O818">
            <v>91</v>
          </cell>
          <cell r="P818" t="str">
            <v>Y</v>
          </cell>
          <cell r="Q818" t="str">
            <v>South</v>
          </cell>
          <cell r="R818" t="str">
            <v>FC</v>
          </cell>
          <cell r="T818">
            <v>91</v>
          </cell>
        </row>
        <row r="819">
          <cell r="A819" t="str">
            <v>SENTNL_2_CTG7</v>
          </cell>
          <cell r="B819" t="str">
            <v>LA Basin</v>
          </cell>
          <cell r="C819" t="str">
            <v>Sentinel Unit 7</v>
          </cell>
          <cell r="D819">
            <v>91</v>
          </cell>
          <cell r="E819">
            <v>91</v>
          </cell>
          <cell r="F819">
            <v>91</v>
          </cell>
          <cell r="G819">
            <v>91</v>
          </cell>
          <cell r="H819">
            <v>91</v>
          </cell>
          <cell r="I819">
            <v>91</v>
          </cell>
          <cell r="J819">
            <v>91</v>
          </cell>
          <cell r="K819">
            <v>91</v>
          </cell>
          <cell r="L819">
            <v>91</v>
          </cell>
          <cell r="M819">
            <v>91</v>
          </cell>
          <cell r="N819">
            <v>91</v>
          </cell>
          <cell r="O819">
            <v>91</v>
          </cell>
          <cell r="P819" t="str">
            <v>Y</v>
          </cell>
          <cell r="Q819" t="str">
            <v>South</v>
          </cell>
          <cell r="R819" t="str">
            <v>FC</v>
          </cell>
          <cell r="T819">
            <v>91</v>
          </cell>
        </row>
        <row r="820">
          <cell r="A820" t="str">
            <v>SENTNL_2_CTG8</v>
          </cell>
          <cell r="B820" t="str">
            <v>LA Basin</v>
          </cell>
          <cell r="C820" t="str">
            <v>Sentinel Unit 8</v>
          </cell>
          <cell r="D820">
            <v>91</v>
          </cell>
          <cell r="E820">
            <v>91</v>
          </cell>
          <cell r="F820">
            <v>91</v>
          </cell>
          <cell r="G820">
            <v>91</v>
          </cell>
          <cell r="H820">
            <v>91</v>
          </cell>
          <cell r="I820">
            <v>91</v>
          </cell>
          <cell r="J820">
            <v>91</v>
          </cell>
          <cell r="K820">
            <v>91</v>
          </cell>
          <cell r="L820">
            <v>91</v>
          </cell>
          <cell r="M820">
            <v>91</v>
          </cell>
          <cell r="N820">
            <v>91</v>
          </cell>
          <cell r="O820">
            <v>91</v>
          </cell>
          <cell r="P820" t="str">
            <v>Y</v>
          </cell>
          <cell r="Q820" t="str">
            <v>South</v>
          </cell>
          <cell r="R820" t="str">
            <v>FC</v>
          </cell>
          <cell r="T820">
            <v>91</v>
          </cell>
        </row>
        <row r="821">
          <cell r="A821" t="str">
            <v>SGREGY_6_SANGER</v>
          </cell>
          <cell r="B821" t="str">
            <v>Fresno</v>
          </cell>
          <cell r="C821" t="str">
            <v>DYNAMIS COGEN</v>
          </cell>
          <cell r="D821">
            <v>24.083400000000001</v>
          </cell>
          <cell r="E821">
            <v>23.058399999999999</v>
          </cell>
          <cell r="F821">
            <v>21.352799999999998</v>
          </cell>
          <cell r="G821">
            <v>15.686599999999999</v>
          </cell>
          <cell r="H821">
            <v>23.337199999999999</v>
          </cell>
          <cell r="I821">
            <v>24.140799999999999</v>
          </cell>
          <cell r="J821">
            <v>25.198599999999999</v>
          </cell>
          <cell r="K821">
            <v>24.067</v>
          </cell>
          <cell r="L821">
            <v>22.656599999999997</v>
          </cell>
          <cell r="M821">
            <v>25.182199999999998</v>
          </cell>
          <cell r="N821">
            <v>21.262599999999999</v>
          </cell>
          <cell r="O821">
            <v>24.370399999999997</v>
          </cell>
          <cell r="P821" t="str">
            <v>N</v>
          </cell>
          <cell r="Q821" t="str">
            <v>North</v>
          </cell>
          <cell r="R821" t="str">
            <v>ID to 82%</v>
          </cell>
          <cell r="S821" t="str">
            <v>C6: Waiting for Borden 230 kV Voltage Support, Gates No. 2 500/230 kV Transformer and possibly other (first 82% has FC priority)</v>
          </cell>
          <cell r="T821">
            <v>25.198599999999999</v>
          </cell>
        </row>
        <row r="822">
          <cell r="A822" t="str">
            <v>SHUTLE_6_CREST</v>
          </cell>
          <cell r="B822" t="str">
            <v>Big Creek-Ventura</v>
          </cell>
          <cell r="D822" t="str">
            <v>-</v>
          </cell>
          <cell r="E822" t="str">
            <v>-</v>
          </cell>
          <cell r="F822" t="str">
            <v>-</v>
          </cell>
          <cell r="G822" t="str">
            <v>-</v>
          </cell>
          <cell r="H822" t="str">
            <v>-</v>
          </cell>
          <cell r="I822" t="str">
            <v>-</v>
          </cell>
          <cell r="J822" t="str">
            <v>-</v>
          </cell>
          <cell r="K822" t="str">
            <v>-</v>
          </cell>
          <cell r="L822" t="str">
            <v>-</v>
          </cell>
          <cell r="M822" t="str">
            <v>-</v>
          </cell>
          <cell r="N822" t="str">
            <v>-</v>
          </cell>
          <cell r="O822" t="str">
            <v>-</v>
          </cell>
          <cell r="P822" t="str">
            <v>N</v>
          </cell>
          <cell r="Q822" t="str">
            <v>South</v>
          </cell>
          <cell r="R822" t="str">
            <v>EO</v>
          </cell>
          <cell r="T822">
            <v>0</v>
          </cell>
        </row>
        <row r="823">
          <cell r="A823" t="str">
            <v>SIERRA_1_UNITS</v>
          </cell>
          <cell r="B823" t="str">
            <v>Kern</v>
          </cell>
          <cell r="C823" t="str">
            <v>HIGH SIERRA LIMITED</v>
          </cell>
          <cell r="D823">
            <v>52.4</v>
          </cell>
          <cell r="E823">
            <v>51.4</v>
          </cell>
          <cell r="F823">
            <v>52.4</v>
          </cell>
          <cell r="G823">
            <v>52.4</v>
          </cell>
          <cell r="H823">
            <v>51.3</v>
          </cell>
          <cell r="I823">
            <v>52.4</v>
          </cell>
          <cell r="J823">
            <v>50</v>
          </cell>
          <cell r="K823">
            <v>52.2</v>
          </cell>
          <cell r="L823">
            <v>52.4</v>
          </cell>
          <cell r="M823">
            <v>52.4</v>
          </cell>
          <cell r="N823">
            <v>51.3</v>
          </cell>
          <cell r="O823">
            <v>52.4</v>
          </cell>
          <cell r="P823" t="str">
            <v>Y</v>
          </cell>
          <cell r="Q823" t="str">
            <v>North</v>
          </cell>
          <cell r="R823" t="str">
            <v>FC</v>
          </cell>
          <cell r="T823">
            <v>52.4</v>
          </cell>
        </row>
        <row r="824">
          <cell r="A824" t="str">
            <v>SISQUC_1_SMARIA</v>
          </cell>
          <cell r="B824" t="str">
            <v>CAISO System</v>
          </cell>
          <cell r="C824" t="str">
            <v>Santa Maria II LFG Power Plant</v>
          </cell>
          <cell r="D824">
            <v>0.69</v>
          </cell>
          <cell r="E824">
            <v>0.97</v>
          </cell>
          <cell r="F824">
            <v>0.94</v>
          </cell>
          <cell r="G824">
            <v>0.8</v>
          </cell>
          <cell r="H824">
            <v>0.79</v>
          </cell>
          <cell r="I824">
            <v>0.78</v>
          </cell>
          <cell r="J824">
            <v>0.9</v>
          </cell>
          <cell r="K824">
            <v>0.9</v>
          </cell>
          <cell r="L824">
            <v>1.03</v>
          </cell>
          <cell r="M824">
            <v>1.04</v>
          </cell>
          <cell r="N824">
            <v>0.94</v>
          </cell>
          <cell r="O824">
            <v>0.77</v>
          </cell>
          <cell r="P824" t="str">
            <v>N</v>
          </cell>
          <cell r="Q824" t="str">
            <v>North</v>
          </cell>
          <cell r="R824" t="str">
            <v>FC</v>
          </cell>
          <cell r="T824">
            <v>1.03</v>
          </cell>
        </row>
        <row r="825">
          <cell r="A825" t="str">
            <v>SKERN_6_SOLAR1</v>
          </cell>
          <cell r="B825" t="str">
            <v>Kern</v>
          </cell>
          <cell r="C825" t="str">
            <v>South Kern Solar PV Plant</v>
          </cell>
          <cell r="D825">
            <v>0.05</v>
          </cell>
          <cell r="E825">
            <v>0.28999999999999998</v>
          </cell>
          <cell r="F825">
            <v>1.36</v>
          </cell>
          <cell r="G825">
            <v>16.66</v>
          </cell>
          <cell r="H825">
            <v>16.350000000000001</v>
          </cell>
          <cell r="I825">
            <v>17.29</v>
          </cell>
          <cell r="J825">
            <v>15.13</v>
          </cell>
          <cell r="K825">
            <v>14.73</v>
          </cell>
          <cell r="L825">
            <v>13.16</v>
          </cell>
          <cell r="M825">
            <v>9.91</v>
          </cell>
          <cell r="N825">
            <v>0.03</v>
          </cell>
          <cell r="O825">
            <v>0.02</v>
          </cell>
          <cell r="P825" t="str">
            <v>N</v>
          </cell>
          <cell r="Q825" t="str">
            <v>North</v>
          </cell>
          <cell r="R825" t="str">
            <v>ID</v>
          </cell>
          <cell r="S825" t="str">
            <v>C3&amp;4: Waiting for Gates No. 2 500/230 kV Transformer and possibly other</v>
          </cell>
          <cell r="T825">
            <v>17.29</v>
          </cell>
        </row>
        <row r="826">
          <cell r="A826" t="str">
            <v>SLST13_2_SOLAR1</v>
          </cell>
          <cell r="B826" t="str">
            <v>CAISO System</v>
          </cell>
          <cell r="C826" t="str">
            <v>Quinto Solar PV Project</v>
          </cell>
          <cell r="D826">
            <v>0.28000000000000003</v>
          </cell>
          <cell r="E826">
            <v>1.58</v>
          </cell>
          <cell r="F826">
            <v>7.34</v>
          </cell>
          <cell r="G826">
            <v>85.89</v>
          </cell>
          <cell r="H826">
            <v>81.3</v>
          </cell>
          <cell r="I826">
            <v>85.38</v>
          </cell>
          <cell r="J826">
            <v>81.069999999999993</v>
          </cell>
          <cell r="K826">
            <v>86.45</v>
          </cell>
          <cell r="L826">
            <v>80.709999999999994</v>
          </cell>
          <cell r="M826">
            <v>61.88</v>
          </cell>
          <cell r="N826">
            <v>0.17</v>
          </cell>
          <cell r="O826">
            <v>0.13</v>
          </cell>
          <cell r="P826" t="str">
            <v>N</v>
          </cell>
          <cell r="Q826" t="str">
            <v>North</v>
          </cell>
          <cell r="R826" t="str">
            <v>FC</v>
          </cell>
          <cell r="T826">
            <v>86.45</v>
          </cell>
        </row>
        <row r="827">
          <cell r="A827" t="str">
            <v>SLSTR1_2_SOLAR1</v>
          </cell>
          <cell r="B827" t="str">
            <v>CAISO System</v>
          </cell>
          <cell r="C827" t="str">
            <v>Solar Star 1</v>
          </cell>
          <cell r="D827">
            <v>0.71</v>
          </cell>
          <cell r="E827">
            <v>3.87</v>
          </cell>
          <cell r="F827">
            <v>17.36</v>
          </cell>
          <cell r="G827">
            <v>180.73</v>
          </cell>
          <cell r="H827">
            <v>237.33</v>
          </cell>
          <cell r="I827">
            <v>255.69</v>
          </cell>
          <cell r="J827">
            <v>257.17</v>
          </cell>
          <cell r="K827">
            <v>263.33999999999997</v>
          </cell>
          <cell r="L827">
            <v>238.08</v>
          </cell>
          <cell r="M827">
            <v>164.93</v>
          </cell>
          <cell r="N827">
            <v>27.6</v>
          </cell>
          <cell r="O827">
            <v>0.36</v>
          </cell>
          <cell r="P827" t="str">
            <v>N</v>
          </cell>
          <cell r="Q827" t="str">
            <v>South</v>
          </cell>
          <cell r="R827" t="str">
            <v>FC</v>
          </cell>
          <cell r="T827">
            <v>263.33999999999997</v>
          </cell>
        </row>
        <row r="828">
          <cell r="A828" t="str">
            <v>SLSTR2_2_SOLAR2</v>
          </cell>
          <cell r="B828" t="str">
            <v>CAISO System</v>
          </cell>
          <cell r="C828" t="str">
            <v>Solar Star 2</v>
          </cell>
          <cell r="D828">
            <v>0.61</v>
          </cell>
          <cell r="E828">
            <v>3.23</v>
          </cell>
          <cell r="F828">
            <v>15.52</v>
          </cell>
          <cell r="G828">
            <v>155.66999999999999</v>
          </cell>
          <cell r="H828">
            <v>217.18</v>
          </cell>
          <cell r="I828">
            <v>228.46</v>
          </cell>
          <cell r="J828">
            <v>229.96</v>
          </cell>
          <cell r="K828">
            <v>232.89</v>
          </cell>
          <cell r="L828">
            <v>217.47</v>
          </cell>
          <cell r="M828">
            <v>152.91</v>
          </cell>
          <cell r="N828">
            <v>25.71</v>
          </cell>
          <cell r="O828">
            <v>0.33</v>
          </cell>
          <cell r="P828" t="str">
            <v>N</v>
          </cell>
          <cell r="Q828" t="str">
            <v>South</v>
          </cell>
          <cell r="R828" t="str">
            <v>FC</v>
          </cell>
          <cell r="T828">
            <v>232.89</v>
          </cell>
        </row>
        <row r="829">
          <cell r="A829" t="str">
            <v>SLUISP_2_UNITS</v>
          </cell>
          <cell r="B829" t="str">
            <v>CAISO System</v>
          </cell>
          <cell r="C829" t="str">
            <v>SAN LUIS (GIANELLI) PUMP-GEN (AGGREGATE)</v>
          </cell>
          <cell r="D829">
            <v>18.84</v>
          </cell>
          <cell r="E829">
            <v>16.420000000000002</v>
          </cell>
          <cell r="F829">
            <v>19.34</v>
          </cell>
          <cell r="G829">
            <v>65.13</v>
          </cell>
          <cell r="H829">
            <v>82.07</v>
          </cell>
          <cell r="I829">
            <v>98.92</v>
          </cell>
          <cell r="J829">
            <v>68.47</v>
          </cell>
          <cell r="K829">
            <v>40.71</v>
          </cell>
          <cell r="L829">
            <v>27.48</v>
          </cell>
          <cell r="M829">
            <v>37.409999999999997</v>
          </cell>
          <cell r="N829">
            <v>17.66</v>
          </cell>
          <cell r="O829">
            <v>21.17</v>
          </cell>
          <cell r="P829" t="str">
            <v>N</v>
          </cell>
          <cell r="Q829" t="str">
            <v>North</v>
          </cell>
          <cell r="R829" t="str">
            <v>FC</v>
          </cell>
          <cell r="T829">
            <v>98.92</v>
          </cell>
        </row>
        <row r="830">
          <cell r="A830" t="str">
            <v>SLYCRK_1_UNIT 1</v>
          </cell>
          <cell r="B830" t="str">
            <v>Sierra</v>
          </cell>
          <cell r="C830" t="str">
            <v>SLY CREEK HYDRO</v>
          </cell>
          <cell r="D830">
            <v>13</v>
          </cell>
          <cell r="E830">
            <v>13</v>
          </cell>
          <cell r="F830">
            <v>13</v>
          </cell>
          <cell r="G830">
            <v>13</v>
          </cell>
          <cell r="H830">
            <v>13</v>
          </cell>
          <cell r="I830">
            <v>13</v>
          </cell>
          <cell r="J830">
            <v>13</v>
          </cell>
          <cell r="K830">
            <v>13</v>
          </cell>
          <cell r="L830">
            <v>13</v>
          </cell>
          <cell r="M830">
            <v>13</v>
          </cell>
          <cell r="N830">
            <v>13</v>
          </cell>
          <cell r="O830">
            <v>13</v>
          </cell>
          <cell r="P830" t="str">
            <v>Y</v>
          </cell>
          <cell r="Q830" t="str">
            <v>North</v>
          </cell>
          <cell r="R830" t="str">
            <v>FC</v>
          </cell>
          <cell r="T830">
            <v>13</v>
          </cell>
        </row>
        <row r="831">
          <cell r="A831" t="str">
            <v>SMPRIP_1_SMPSON</v>
          </cell>
          <cell r="B831" t="str">
            <v>CAISO System</v>
          </cell>
          <cell r="C831" t="str">
            <v>Ripon Cogeneration Unit 1</v>
          </cell>
          <cell r="D831">
            <v>45.6</v>
          </cell>
          <cell r="E831">
            <v>45.6</v>
          </cell>
          <cell r="F831">
            <v>45.6</v>
          </cell>
          <cell r="G831">
            <v>45.6</v>
          </cell>
          <cell r="H831">
            <v>45.6</v>
          </cell>
          <cell r="I831">
            <v>45.6</v>
          </cell>
          <cell r="J831">
            <v>45.6</v>
          </cell>
          <cell r="K831">
            <v>45.6</v>
          </cell>
          <cell r="L831">
            <v>45.6</v>
          </cell>
          <cell r="M831">
            <v>45.6</v>
          </cell>
          <cell r="N831">
            <v>45.6</v>
          </cell>
          <cell r="O831">
            <v>45.6</v>
          </cell>
          <cell r="P831" t="str">
            <v>Y</v>
          </cell>
          <cell r="Q831" t="str">
            <v>North</v>
          </cell>
          <cell r="R831" t="str">
            <v>FC</v>
          </cell>
          <cell r="T831">
            <v>45.6</v>
          </cell>
        </row>
        <row r="832">
          <cell r="A832" t="str">
            <v>SMRCOS_6_LNDFIL</v>
          </cell>
          <cell r="B832" t="str">
            <v>San Diego-IV</v>
          </cell>
          <cell r="C832" t="str">
            <v>San Marcos Energy</v>
          </cell>
          <cell r="D832">
            <v>1.36</v>
          </cell>
          <cell r="E832">
            <v>1.43</v>
          </cell>
          <cell r="F832">
            <v>1.41</v>
          </cell>
          <cell r="G832">
            <v>1.29</v>
          </cell>
          <cell r="H832">
            <v>1.1499999999999999</v>
          </cell>
          <cell r="I832">
            <v>1.24</v>
          </cell>
          <cell r="J832">
            <v>1.33</v>
          </cell>
          <cell r="K832">
            <v>1.28</v>
          </cell>
          <cell r="L832">
            <v>1.3</v>
          </cell>
          <cell r="M832">
            <v>1.28</v>
          </cell>
          <cell r="N832">
            <v>1.41</v>
          </cell>
          <cell r="O832">
            <v>1.38</v>
          </cell>
          <cell r="P832" t="str">
            <v>N</v>
          </cell>
          <cell r="Q832" t="str">
            <v>South</v>
          </cell>
          <cell r="R832" t="str">
            <v>FC</v>
          </cell>
          <cell r="T832">
            <v>1.33</v>
          </cell>
        </row>
        <row r="833">
          <cell r="A833" t="str">
            <v>SMUDGO_7_UNIT 1</v>
          </cell>
          <cell r="B833" t="str">
            <v>NCNB</v>
          </cell>
          <cell r="C833" t="str">
            <v>SONOMA POWER PLANT</v>
          </cell>
          <cell r="D833">
            <v>37</v>
          </cell>
          <cell r="E833">
            <v>37</v>
          </cell>
          <cell r="F833">
            <v>37</v>
          </cell>
          <cell r="G833">
            <v>37</v>
          </cell>
          <cell r="H833">
            <v>37</v>
          </cell>
          <cell r="I833">
            <v>37</v>
          </cell>
          <cell r="J833">
            <v>37</v>
          </cell>
          <cell r="K833">
            <v>37</v>
          </cell>
          <cell r="L833">
            <v>37</v>
          </cell>
          <cell r="M833">
            <v>37</v>
          </cell>
          <cell r="N833">
            <v>37</v>
          </cell>
          <cell r="O833">
            <v>37</v>
          </cell>
          <cell r="P833" t="str">
            <v>Y</v>
          </cell>
          <cell r="Q833" t="str">
            <v>North</v>
          </cell>
          <cell r="R833" t="str">
            <v>FC</v>
          </cell>
          <cell r="T833">
            <v>37</v>
          </cell>
        </row>
        <row r="834">
          <cell r="A834" t="str">
            <v>SNCLRA_2_SPRHYD</v>
          </cell>
          <cell r="B834" t="str">
            <v>Big Creek-Ventura</v>
          </cell>
          <cell r="C834" t="str">
            <v>Springville Hydroelectric Generator</v>
          </cell>
          <cell r="D834">
            <v>0.3</v>
          </cell>
          <cell r="E834">
            <v>0.3</v>
          </cell>
          <cell r="F834">
            <v>0.3</v>
          </cell>
          <cell r="G834">
            <v>0.24</v>
          </cell>
          <cell r="H834">
            <v>0.34</v>
          </cell>
          <cell r="I834">
            <v>0.43</v>
          </cell>
          <cell r="J834">
            <v>0.48</v>
          </cell>
          <cell r="K834">
            <v>0.45</v>
          </cell>
          <cell r="L834">
            <v>0.36</v>
          </cell>
          <cell r="M834">
            <v>0.23</v>
          </cell>
          <cell r="N834">
            <v>0.24</v>
          </cell>
          <cell r="O834">
            <v>0.27</v>
          </cell>
          <cell r="P834" t="str">
            <v>N</v>
          </cell>
          <cell r="Q834" t="str">
            <v>South</v>
          </cell>
          <cell r="R834" t="str">
            <v>FC</v>
          </cell>
          <cell r="T834">
            <v>0.48</v>
          </cell>
        </row>
        <row r="835">
          <cell r="A835" t="str">
            <v>SNCLRA_2_UNIT1</v>
          </cell>
          <cell r="B835" t="str">
            <v>Big Creek-Ventura</v>
          </cell>
          <cell r="C835" t="str">
            <v xml:space="preserve">New Indy Oxnard </v>
          </cell>
          <cell r="D835">
            <v>15.05</v>
          </cell>
          <cell r="E835">
            <v>15.06</v>
          </cell>
          <cell r="F835">
            <v>13.48</v>
          </cell>
          <cell r="G835">
            <v>13.72</v>
          </cell>
          <cell r="H835">
            <v>13.94</v>
          </cell>
          <cell r="I835">
            <v>16.27</v>
          </cell>
          <cell r="J835">
            <v>16.82</v>
          </cell>
          <cell r="K835">
            <v>16.309999999999999</v>
          </cell>
          <cell r="L835">
            <v>15.58</v>
          </cell>
          <cell r="M835">
            <v>13.78</v>
          </cell>
          <cell r="N835">
            <v>14.12</v>
          </cell>
          <cell r="O835">
            <v>14.73</v>
          </cell>
          <cell r="P835" t="str">
            <v>N</v>
          </cell>
          <cell r="Q835" t="str">
            <v>South</v>
          </cell>
          <cell r="R835" t="str">
            <v>FC</v>
          </cell>
          <cell r="T835">
            <v>16.82</v>
          </cell>
        </row>
        <row r="836">
          <cell r="A836" t="str">
            <v>SNCLRA_6_OXGEN</v>
          </cell>
          <cell r="B836" t="str">
            <v>Big Creek-Ventura</v>
          </cell>
          <cell r="C836" t="str">
            <v>E.F. OXNARD INCORPORATED</v>
          </cell>
          <cell r="D836">
            <v>34.01</v>
          </cell>
          <cell r="E836">
            <v>32.979999999999997</v>
          </cell>
          <cell r="F836">
            <v>31.26</v>
          </cell>
          <cell r="G836">
            <v>34.67</v>
          </cell>
          <cell r="H836">
            <v>27.22</v>
          </cell>
          <cell r="I836">
            <v>34.06</v>
          </cell>
          <cell r="J836">
            <v>35.11</v>
          </cell>
          <cell r="K836">
            <v>33.5</v>
          </cell>
          <cell r="L836">
            <v>33.14</v>
          </cell>
          <cell r="M836">
            <v>33.299999999999997</v>
          </cell>
          <cell r="N836">
            <v>30.32</v>
          </cell>
          <cell r="O836">
            <v>32.28</v>
          </cell>
          <cell r="P836" t="str">
            <v>N</v>
          </cell>
          <cell r="Q836" t="str">
            <v>South</v>
          </cell>
          <cell r="R836" t="str">
            <v>FC</v>
          </cell>
          <cell r="T836">
            <v>35.11</v>
          </cell>
        </row>
        <row r="837">
          <cell r="A837" t="str">
            <v>SNCLRA_6_PROCGN</v>
          </cell>
          <cell r="B837" t="str">
            <v>Big Creek-Ventura</v>
          </cell>
          <cell r="C837" t="str">
            <v>PROCTER  AND  GAMBLE OXNARD II</v>
          </cell>
          <cell r="D837">
            <v>45.49</v>
          </cell>
          <cell r="E837">
            <v>41.48</v>
          </cell>
          <cell r="F837">
            <v>44.4</v>
          </cell>
          <cell r="G837">
            <v>41.35</v>
          </cell>
          <cell r="H837">
            <v>44.42</v>
          </cell>
          <cell r="I837">
            <v>44.94</v>
          </cell>
          <cell r="J837">
            <v>44.55</v>
          </cell>
          <cell r="K837">
            <v>44.52</v>
          </cell>
          <cell r="L837">
            <v>44.19</v>
          </cell>
          <cell r="M837">
            <v>43.24</v>
          </cell>
          <cell r="N837">
            <v>44.13</v>
          </cell>
          <cell r="O837">
            <v>45.35</v>
          </cell>
          <cell r="P837" t="str">
            <v>N</v>
          </cell>
          <cell r="Q837" t="str">
            <v>South</v>
          </cell>
          <cell r="R837" t="str">
            <v>FC</v>
          </cell>
          <cell r="T837">
            <v>44.94</v>
          </cell>
        </row>
        <row r="838">
          <cell r="A838" t="str">
            <v>SNCLRA_6_QF</v>
          </cell>
          <cell r="B838" t="str">
            <v>Big Creek-Ventura</v>
          </cell>
          <cell r="C838" t="str">
            <v>SANTA CLARA QFS</v>
          </cell>
          <cell r="D838">
            <v>0</v>
          </cell>
          <cell r="E838">
            <v>0</v>
          </cell>
          <cell r="F838">
            <v>0</v>
          </cell>
          <cell r="G838">
            <v>0</v>
          </cell>
          <cell r="H838">
            <v>0</v>
          </cell>
          <cell r="I838">
            <v>0</v>
          </cell>
          <cell r="J838">
            <v>0</v>
          </cell>
          <cell r="K838">
            <v>0</v>
          </cell>
          <cell r="L838">
            <v>0</v>
          </cell>
          <cell r="M838">
            <v>0</v>
          </cell>
          <cell r="N838">
            <v>0</v>
          </cell>
          <cell r="O838">
            <v>0</v>
          </cell>
          <cell r="P838" t="str">
            <v>N</v>
          </cell>
          <cell r="Q838" t="str">
            <v>South</v>
          </cell>
          <cell r="R838" t="str">
            <v>FC</v>
          </cell>
          <cell r="T838">
            <v>0</v>
          </cell>
        </row>
        <row r="839">
          <cell r="A839" t="str">
            <v>SNCLRA_6_WILLMT</v>
          </cell>
          <cell r="B839" t="str">
            <v>Big Creek-Ventura</v>
          </cell>
          <cell r="C839" t="str">
            <v>WILLIAMETTE</v>
          </cell>
          <cell r="D839">
            <v>11.82</v>
          </cell>
          <cell r="E839">
            <v>12.38</v>
          </cell>
          <cell r="F839">
            <v>12.11</v>
          </cell>
          <cell r="G839">
            <v>12.89</v>
          </cell>
          <cell r="H839">
            <v>12.7</v>
          </cell>
          <cell r="I839">
            <v>13.71</v>
          </cell>
          <cell r="J839">
            <v>13.75</v>
          </cell>
          <cell r="K839">
            <v>13.61</v>
          </cell>
          <cell r="L839">
            <v>13.5</v>
          </cell>
          <cell r="M839">
            <v>12.27</v>
          </cell>
          <cell r="N839">
            <v>12.25</v>
          </cell>
          <cell r="O839">
            <v>12.32</v>
          </cell>
          <cell r="P839" t="str">
            <v>N</v>
          </cell>
          <cell r="Q839" t="str">
            <v>South</v>
          </cell>
          <cell r="R839" t="str">
            <v>FC</v>
          </cell>
          <cell r="T839">
            <v>13.75</v>
          </cell>
        </row>
        <row r="840">
          <cell r="A840" t="str">
            <v>SNDBAR_7_UNIT 1</v>
          </cell>
          <cell r="B840" t="str">
            <v>Stockton</v>
          </cell>
          <cell r="C840" t="str">
            <v>SAND BAR HYDRO</v>
          </cell>
          <cell r="D840">
            <v>6.85</v>
          </cell>
          <cell r="E840">
            <v>4.76</v>
          </cell>
          <cell r="F840">
            <v>2.97</v>
          </cell>
          <cell r="G840">
            <v>2.56</v>
          </cell>
          <cell r="H840">
            <v>2.4700000000000002</v>
          </cell>
          <cell r="I840">
            <v>2.44</v>
          </cell>
          <cell r="J840">
            <v>2.98</v>
          </cell>
          <cell r="K840">
            <v>4.1900000000000004</v>
          </cell>
          <cell r="L840">
            <v>4.75</v>
          </cell>
          <cell r="M840">
            <v>5.23</v>
          </cell>
          <cell r="N840">
            <v>2.99</v>
          </cell>
          <cell r="O840">
            <v>5.79</v>
          </cell>
          <cell r="P840" t="str">
            <v>N</v>
          </cell>
          <cell r="Q840" t="str">
            <v>North</v>
          </cell>
          <cell r="R840" t="str">
            <v>FC</v>
          </cell>
          <cell r="T840">
            <v>4.75</v>
          </cell>
        </row>
        <row r="841">
          <cell r="A841" t="str">
            <v>SNMALF_6_UNITS</v>
          </cell>
          <cell r="B841" t="str">
            <v>NCNB</v>
          </cell>
          <cell r="C841" t="str">
            <v>Sonoma County Landfill</v>
          </cell>
          <cell r="D841">
            <v>3.47</v>
          </cell>
          <cell r="E841">
            <v>3.45</v>
          </cell>
          <cell r="F841">
            <v>3.46</v>
          </cell>
          <cell r="G841">
            <v>3.43</v>
          </cell>
          <cell r="H841">
            <v>3.44</v>
          </cell>
          <cell r="I841">
            <v>3.45</v>
          </cell>
          <cell r="J841">
            <v>3.41</v>
          </cell>
          <cell r="K841">
            <v>3.29</v>
          </cell>
          <cell r="L841">
            <v>3.23</v>
          </cell>
          <cell r="M841">
            <v>3.15</v>
          </cell>
          <cell r="N841">
            <v>3.23</v>
          </cell>
          <cell r="O841">
            <v>3.3</v>
          </cell>
          <cell r="P841" t="str">
            <v>N</v>
          </cell>
          <cell r="Q841" t="str">
            <v>North</v>
          </cell>
          <cell r="R841" t="str">
            <v>FC</v>
          </cell>
          <cell r="T841">
            <v>3.45</v>
          </cell>
        </row>
        <row r="842">
          <cell r="A842" t="str">
            <v>SOUTH_2_UNIT</v>
          </cell>
          <cell r="B842" t="str">
            <v>CAISO System</v>
          </cell>
          <cell r="C842" t="str">
            <v>SOUTH HYDRO</v>
          </cell>
          <cell r="D842">
            <v>7.1</v>
          </cell>
          <cell r="E842">
            <v>7.1</v>
          </cell>
          <cell r="F842">
            <v>7.1</v>
          </cell>
          <cell r="G842">
            <v>7.1</v>
          </cell>
          <cell r="H842">
            <v>7.1</v>
          </cell>
          <cell r="I842">
            <v>7.1</v>
          </cell>
          <cell r="J842">
            <v>7.1</v>
          </cell>
          <cell r="K842">
            <v>7.1</v>
          </cell>
          <cell r="L842">
            <v>7.1</v>
          </cell>
          <cell r="M842">
            <v>7.1</v>
          </cell>
          <cell r="N842">
            <v>7.1</v>
          </cell>
          <cell r="O842">
            <v>7.1</v>
          </cell>
          <cell r="P842" t="str">
            <v>Y</v>
          </cell>
          <cell r="Q842" t="str">
            <v>North</v>
          </cell>
          <cell r="R842" t="str">
            <v>FC</v>
          </cell>
          <cell r="T842">
            <v>7.1</v>
          </cell>
        </row>
        <row r="843">
          <cell r="A843" t="str">
            <v>SPAULD_6_UNIT 3</v>
          </cell>
          <cell r="B843" t="str">
            <v>Sierra</v>
          </cell>
          <cell r="C843" t="str">
            <v>SPAULDING HYDRO PH 3 UNIT</v>
          </cell>
          <cell r="D843">
            <v>6.5</v>
          </cell>
          <cell r="E843">
            <v>6.5</v>
          </cell>
          <cell r="F843">
            <v>6.5</v>
          </cell>
          <cell r="G843">
            <v>6.5</v>
          </cell>
          <cell r="H843">
            <v>6.5</v>
          </cell>
          <cell r="I843">
            <v>6.5</v>
          </cell>
          <cell r="J843">
            <v>6.5</v>
          </cell>
          <cell r="K843">
            <v>6.5</v>
          </cell>
          <cell r="L843">
            <v>6.5</v>
          </cell>
          <cell r="M843">
            <v>6.5</v>
          </cell>
          <cell r="N843">
            <v>6.5</v>
          </cell>
          <cell r="O843">
            <v>6.5</v>
          </cell>
          <cell r="P843" t="str">
            <v>Y</v>
          </cell>
          <cell r="Q843" t="str">
            <v>North</v>
          </cell>
          <cell r="R843" t="str">
            <v>FC</v>
          </cell>
          <cell r="T843">
            <v>6.5</v>
          </cell>
        </row>
        <row r="844">
          <cell r="A844" t="str">
            <v>SPAULD_6_UNIT12</v>
          </cell>
          <cell r="B844" t="str">
            <v>Sierra</v>
          </cell>
          <cell r="C844" t="str">
            <v>SPAULDING HYDRO PH 1 &amp; 2 AGGREGATE</v>
          </cell>
          <cell r="D844">
            <v>11.4</v>
          </cell>
          <cell r="E844">
            <v>11.4</v>
          </cell>
          <cell r="F844">
            <v>11.4</v>
          </cell>
          <cell r="G844">
            <v>11.4</v>
          </cell>
          <cell r="H844">
            <v>11.4</v>
          </cell>
          <cell r="I844">
            <v>11.4</v>
          </cell>
          <cell r="J844">
            <v>11.4</v>
          </cell>
          <cell r="K844">
            <v>11.4</v>
          </cell>
          <cell r="L844">
            <v>11.4</v>
          </cell>
          <cell r="M844">
            <v>11.4</v>
          </cell>
          <cell r="N844">
            <v>11.4</v>
          </cell>
          <cell r="O844">
            <v>11.4</v>
          </cell>
          <cell r="P844" t="str">
            <v>Y</v>
          </cell>
          <cell r="Q844" t="str">
            <v>North</v>
          </cell>
          <cell r="R844" t="str">
            <v>FC</v>
          </cell>
          <cell r="T844">
            <v>11.4</v>
          </cell>
        </row>
        <row r="845">
          <cell r="A845" t="str">
            <v>SPBURN_2_UNIT 1</v>
          </cell>
          <cell r="B845" t="str">
            <v>CAISO System</v>
          </cell>
          <cell r="C845" t="str">
            <v>Burney Biomass</v>
          </cell>
          <cell r="D845">
            <v>10.5</v>
          </cell>
          <cell r="E845">
            <v>10.039999999999999</v>
          </cell>
          <cell r="F845">
            <v>10.3</v>
          </cell>
          <cell r="G845">
            <v>7.06</v>
          </cell>
          <cell r="H845">
            <v>11.99</v>
          </cell>
          <cell r="I845">
            <v>13.35</v>
          </cell>
          <cell r="J845">
            <v>13.19</v>
          </cell>
          <cell r="K845">
            <v>12.98</v>
          </cell>
          <cell r="L845">
            <v>12.17</v>
          </cell>
          <cell r="M845">
            <v>8.83</v>
          </cell>
          <cell r="N845">
            <v>7.03</v>
          </cell>
          <cell r="O845">
            <v>10.92</v>
          </cell>
          <cell r="P845" t="str">
            <v>N</v>
          </cell>
          <cell r="Q845" t="str">
            <v>North</v>
          </cell>
          <cell r="R845" t="str">
            <v>FC</v>
          </cell>
          <cell r="T845">
            <v>13.35</v>
          </cell>
        </row>
        <row r="846">
          <cell r="A846" t="str">
            <v>SPBURN_7_SNOWMT</v>
          </cell>
          <cell r="B846" t="str">
            <v>CAISO System</v>
          </cell>
          <cell r="C846" t="str">
            <v>SPBURN_7_SNOWMT</v>
          </cell>
          <cell r="D846">
            <v>0.02</v>
          </cell>
          <cell r="E846">
            <v>0.19</v>
          </cell>
          <cell r="F846">
            <v>0.7</v>
          </cell>
          <cell r="G846">
            <v>0.6</v>
          </cell>
          <cell r="H846">
            <v>0</v>
          </cell>
          <cell r="I846">
            <v>0</v>
          </cell>
          <cell r="J846">
            <v>0</v>
          </cell>
          <cell r="K846">
            <v>0</v>
          </cell>
          <cell r="L846">
            <v>0</v>
          </cell>
          <cell r="M846">
            <v>0</v>
          </cell>
          <cell r="N846">
            <v>0.01</v>
          </cell>
          <cell r="O846">
            <v>0.41</v>
          </cell>
          <cell r="P846" t="str">
            <v>N</v>
          </cell>
          <cell r="Q846" t="str">
            <v>North</v>
          </cell>
          <cell r="R846" t="str">
            <v>FC</v>
          </cell>
          <cell r="T846">
            <v>0</v>
          </cell>
        </row>
        <row r="847">
          <cell r="A847" t="str">
            <v>SPI LI_2_UNIT 1</v>
          </cell>
          <cell r="B847" t="str">
            <v>Sierra</v>
          </cell>
          <cell r="C847" t="str">
            <v>Lincoln Biomass</v>
          </cell>
          <cell r="D847">
            <v>8.11</v>
          </cell>
          <cell r="E847">
            <v>7.72</v>
          </cell>
          <cell r="F847">
            <v>7.39</v>
          </cell>
          <cell r="G847">
            <v>6.02</v>
          </cell>
          <cell r="H847">
            <v>9.75</v>
          </cell>
          <cell r="I847">
            <v>9.26</v>
          </cell>
          <cell r="J847">
            <v>9.99</v>
          </cell>
          <cell r="K847">
            <v>9.7899999999999991</v>
          </cell>
          <cell r="L847">
            <v>9.16</v>
          </cell>
          <cell r="M847">
            <v>5.73</v>
          </cell>
          <cell r="N847">
            <v>7.41</v>
          </cell>
          <cell r="O847">
            <v>7.12</v>
          </cell>
          <cell r="P847" t="str">
            <v>N</v>
          </cell>
          <cell r="Q847" t="str">
            <v>North</v>
          </cell>
          <cell r="R847" t="str">
            <v>FC</v>
          </cell>
          <cell r="T847">
            <v>9.99</v>
          </cell>
        </row>
        <row r="848">
          <cell r="A848" t="str">
            <v>SPIAND_1_ANDSN2</v>
          </cell>
          <cell r="B848" t="str">
            <v>CAISO System</v>
          </cell>
          <cell r="C848" t="str">
            <v>SPI Anderson 2</v>
          </cell>
          <cell r="D848">
            <v>21.34</v>
          </cell>
          <cell r="E848">
            <v>19.64</v>
          </cell>
          <cell r="F848">
            <v>20.62</v>
          </cell>
          <cell r="G848">
            <v>18.27</v>
          </cell>
          <cell r="H848">
            <v>19.010000000000002</v>
          </cell>
          <cell r="I848">
            <v>21.68</v>
          </cell>
          <cell r="J848">
            <v>22.01</v>
          </cell>
          <cell r="K848">
            <v>21.99</v>
          </cell>
          <cell r="L848">
            <v>19.399999999999999</v>
          </cell>
          <cell r="M848">
            <v>15.28</v>
          </cell>
          <cell r="N848">
            <v>17.059999999999999</v>
          </cell>
          <cell r="O848">
            <v>17.38</v>
          </cell>
          <cell r="P848" t="str">
            <v>N</v>
          </cell>
          <cell r="Q848" t="str">
            <v>North</v>
          </cell>
          <cell r="R848" t="str">
            <v>FC</v>
          </cell>
          <cell r="T848">
            <v>22.01</v>
          </cell>
        </row>
        <row r="849">
          <cell r="A849" t="str">
            <v>SPICER_1_UNITS</v>
          </cell>
          <cell r="B849" t="str">
            <v>CAISO System</v>
          </cell>
          <cell r="C849" t="str">
            <v>SPICER HYDRO UNITS 1-3 AGGREGATE</v>
          </cell>
          <cell r="D849">
            <v>6</v>
          </cell>
          <cell r="E849">
            <v>6</v>
          </cell>
          <cell r="F849">
            <v>6</v>
          </cell>
          <cell r="G849">
            <v>6</v>
          </cell>
          <cell r="H849">
            <v>6</v>
          </cell>
          <cell r="I849">
            <v>6</v>
          </cell>
          <cell r="J849">
            <v>6</v>
          </cell>
          <cell r="K849">
            <v>6</v>
          </cell>
          <cell r="L849">
            <v>6</v>
          </cell>
          <cell r="M849">
            <v>6</v>
          </cell>
          <cell r="N849">
            <v>6</v>
          </cell>
          <cell r="O849">
            <v>6</v>
          </cell>
          <cell r="P849" t="str">
            <v>Y</v>
          </cell>
          <cell r="Q849" t="str">
            <v>North</v>
          </cell>
          <cell r="R849" t="str">
            <v>FC</v>
          </cell>
          <cell r="T849">
            <v>6</v>
          </cell>
        </row>
        <row r="850">
          <cell r="A850" t="str">
            <v>SPIFBD_1_PL1X2</v>
          </cell>
          <cell r="B850" t="str">
            <v>Stockton</v>
          </cell>
          <cell r="C850" t="str">
            <v>SIERRA PACIFIC IND. (SONORA)</v>
          </cell>
          <cell r="D850">
            <v>1.44</v>
          </cell>
          <cell r="E850">
            <v>1.55</v>
          </cell>
          <cell r="F850">
            <v>1.59</v>
          </cell>
          <cell r="G850">
            <v>1.03</v>
          </cell>
          <cell r="H850">
            <v>1.74</v>
          </cell>
          <cell r="I850">
            <v>1.55</v>
          </cell>
          <cell r="J850">
            <v>1.71</v>
          </cell>
          <cell r="K850">
            <v>1.53</v>
          </cell>
          <cell r="L850">
            <v>1.89</v>
          </cell>
          <cell r="M850">
            <v>1.62</v>
          </cell>
          <cell r="N850">
            <v>1.49</v>
          </cell>
          <cell r="O850">
            <v>1.66</v>
          </cell>
          <cell r="P850" t="str">
            <v>N</v>
          </cell>
          <cell r="Q850" t="str">
            <v>North</v>
          </cell>
          <cell r="R850" t="str">
            <v>FC</v>
          </cell>
          <cell r="T850">
            <v>1.89</v>
          </cell>
        </row>
        <row r="851">
          <cell r="A851" t="str">
            <v>SPQUIN_6_SRPCQU</v>
          </cell>
          <cell r="B851" t="str">
            <v>CAISO System</v>
          </cell>
          <cell r="C851" t="str">
            <v>Quincy Biomass</v>
          </cell>
          <cell r="D851">
            <v>13.76</v>
          </cell>
          <cell r="E851">
            <v>13.64</v>
          </cell>
          <cell r="F851">
            <v>16.149999999999999</v>
          </cell>
          <cell r="G851">
            <v>15.65</v>
          </cell>
          <cell r="H851">
            <v>8.48</v>
          </cell>
          <cell r="I851">
            <v>18.559999999999999</v>
          </cell>
          <cell r="J851">
            <v>18.899999999999999</v>
          </cell>
          <cell r="K851">
            <v>17.97</v>
          </cell>
          <cell r="L851">
            <v>17.46</v>
          </cell>
          <cell r="M851">
            <v>11.4</v>
          </cell>
          <cell r="N851">
            <v>9.51</v>
          </cell>
          <cell r="O851">
            <v>10.77</v>
          </cell>
          <cell r="P851" t="str">
            <v>N</v>
          </cell>
          <cell r="Q851" t="str">
            <v>North</v>
          </cell>
          <cell r="R851" t="str">
            <v>FC</v>
          </cell>
          <cell r="T851">
            <v>18.899999999999999</v>
          </cell>
        </row>
        <row r="852">
          <cell r="A852" t="str">
            <v>SPRGAP_1_UNIT 1</v>
          </cell>
          <cell r="B852" t="str">
            <v>Stockton</v>
          </cell>
          <cell r="C852" t="str">
            <v>SPRING GAP HYDRO</v>
          </cell>
          <cell r="D852">
            <v>7</v>
          </cell>
          <cell r="E852">
            <v>7</v>
          </cell>
          <cell r="F852">
            <v>7</v>
          </cell>
          <cell r="G852">
            <v>7</v>
          </cell>
          <cell r="H852">
            <v>7</v>
          </cell>
          <cell r="I852">
            <v>7</v>
          </cell>
          <cell r="J852">
            <v>7</v>
          </cell>
          <cell r="K852">
            <v>7</v>
          </cell>
          <cell r="L852">
            <v>7</v>
          </cell>
          <cell r="M852">
            <v>7</v>
          </cell>
          <cell r="N852">
            <v>7</v>
          </cell>
          <cell r="O852">
            <v>7</v>
          </cell>
          <cell r="P852" t="str">
            <v>Y</v>
          </cell>
          <cell r="Q852" t="str">
            <v>North</v>
          </cell>
          <cell r="R852" t="str">
            <v>FC</v>
          </cell>
          <cell r="T852">
            <v>7</v>
          </cell>
        </row>
        <row r="853">
          <cell r="A853" t="str">
            <v>SPRGVL_2_QF</v>
          </cell>
          <cell r="B853" t="str">
            <v>Big Creek-Ventura</v>
          </cell>
          <cell r="C853" t="str">
            <v>SPRINGVILLE QFS</v>
          </cell>
          <cell r="D853">
            <v>0.01</v>
          </cell>
          <cell r="E853">
            <v>0.01</v>
          </cell>
          <cell r="F853">
            <v>0.01</v>
          </cell>
          <cell r="G853">
            <v>0</v>
          </cell>
          <cell r="H853">
            <v>0</v>
          </cell>
          <cell r="I853">
            <v>0</v>
          </cell>
          <cell r="J853">
            <v>0.05</v>
          </cell>
          <cell r="K853">
            <v>0.12</v>
          </cell>
          <cell r="L853">
            <v>0.01</v>
          </cell>
          <cell r="M853">
            <v>0</v>
          </cell>
          <cell r="N853">
            <v>0</v>
          </cell>
          <cell r="O853">
            <v>0</v>
          </cell>
          <cell r="P853" t="str">
            <v>N</v>
          </cell>
          <cell r="Q853" t="str">
            <v>South</v>
          </cell>
          <cell r="R853" t="str">
            <v>FC</v>
          </cell>
          <cell r="T853">
            <v>0.12</v>
          </cell>
        </row>
        <row r="854">
          <cell r="A854" t="str">
            <v>SPRGVL_2_TULE</v>
          </cell>
          <cell r="B854" t="str">
            <v>Big Creek-Ventura</v>
          </cell>
          <cell r="C854" t="str">
            <v>TULE RIVER HYDRO PLANT (PG&amp;E)</v>
          </cell>
          <cell r="D854">
            <v>6.4</v>
          </cell>
          <cell r="E854">
            <v>6.4</v>
          </cell>
          <cell r="F854">
            <v>6.4</v>
          </cell>
          <cell r="G854">
            <v>6.4</v>
          </cell>
          <cell r="H854">
            <v>6.4</v>
          </cell>
          <cell r="I854">
            <v>6.4</v>
          </cell>
          <cell r="J854">
            <v>6.4</v>
          </cell>
          <cell r="K854">
            <v>6.4</v>
          </cell>
          <cell r="L854">
            <v>6.4</v>
          </cell>
          <cell r="M854">
            <v>6.4</v>
          </cell>
          <cell r="N854">
            <v>6.4</v>
          </cell>
          <cell r="O854">
            <v>6.4</v>
          </cell>
          <cell r="P854" t="str">
            <v>Y</v>
          </cell>
          <cell r="Q854" t="str">
            <v>South</v>
          </cell>
          <cell r="R854" t="str">
            <v>FC</v>
          </cell>
          <cell r="T854">
            <v>6.4</v>
          </cell>
        </row>
        <row r="855">
          <cell r="A855" t="str">
            <v>SPRGVL_2_TULESC</v>
          </cell>
          <cell r="B855" t="str">
            <v>Big Creek-Ventura</v>
          </cell>
          <cell r="C855" t="str">
            <v>TULE RIVER HYDRO PLANT (SCE)</v>
          </cell>
          <cell r="D855">
            <v>1.45</v>
          </cell>
          <cell r="E855">
            <v>1.72</v>
          </cell>
          <cell r="F855">
            <v>1.75</v>
          </cell>
          <cell r="G855">
            <v>0.98</v>
          </cell>
          <cell r="H855">
            <v>1.04</v>
          </cell>
          <cell r="I855">
            <v>0.2</v>
          </cell>
          <cell r="J855">
            <v>0</v>
          </cell>
          <cell r="K855">
            <v>0</v>
          </cell>
          <cell r="L855">
            <v>0</v>
          </cell>
          <cell r="M855">
            <v>0.02</v>
          </cell>
          <cell r="N855">
            <v>0.56999999999999995</v>
          </cell>
          <cell r="O855">
            <v>1.08</v>
          </cell>
          <cell r="P855" t="str">
            <v>N</v>
          </cell>
          <cell r="Q855" t="str">
            <v>South</v>
          </cell>
          <cell r="R855" t="str">
            <v>FC</v>
          </cell>
          <cell r="T855">
            <v>0.2</v>
          </cell>
        </row>
        <row r="856">
          <cell r="A856" t="str">
            <v>SRINTL_6_UNIT</v>
          </cell>
          <cell r="B856" t="str">
            <v>Bay Area</v>
          </cell>
          <cell r="C856" t="str">
            <v>SRI INTERNATIONAL</v>
          </cell>
          <cell r="D856">
            <v>0.96</v>
          </cell>
          <cell r="E856">
            <v>0.96</v>
          </cell>
          <cell r="F856">
            <v>0.89</v>
          </cell>
          <cell r="G856">
            <v>0.26</v>
          </cell>
          <cell r="H856">
            <v>1.08</v>
          </cell>
          <cell r="I856">
            <v>0.93</v>
          </cell>
          <cell r="J856">
            <v>0.63</v>
          </cell>
          <cell r="K856">
            <v>0.52</v>
          </cell>
          <cell r="L856">
            <v>0.52</v>
          </cell>
          <cell r="M856">
            <v>0.74</v>
          </cell>
          <cell r="N856">
            <v>1.0900000000000001</v>
          </cell>
          <cell r="O856">
            <v>1.07</v>
          </cell>
          <cell r="P856" t="str">
            <v>N</v>
          </cell>
          <cell r="Q856" t="str">
            <v>North</v>
          </cell>
          <cell r="R856" t="str">
            <v>FC</v>
          </cell>
          <cell r="T856">
            <v>0.93</v>
          </cell>
        </row>
        <row r="857">
          <cell r="A857" t="str">
            <v>STANIS_7_UNIT 1</v>
          </cell>
          <cell r="B857" t="str">
            <v>Stockton</v>
          </cell>
          <cell r="C857" t="str">
            <v>STANISLAUS HYDRO</v>
          </cell>
          <cell r="D857">
            <v>91</v>
          </cell>
          <cell r="E857">
            <v>91</v>
          </cell>
          <cell r="F857">
            <v>91</v>
          </cell>
          <cell r="G857">
            <v>91</v>
          </cell>
          <cell r="H857">
            <v>91</v>
          </cell>
          <cell r="I857">
            <v>91</v>
          </cell>
          <cell r="J857">
            <v>91</v>
          </cell>
          <cell r="K857">
            <v>91</v>
          </cell>
          <cell r="L857">
            <v>91</v>
          </cell>
          <cell r="M857">
            <v>91</v>
          </cell>
          <cell r="N857">
            <v>91</v>
          </cell>
          <cell r="O857">
            <v>91</v>
          </cell>
          <cell r="P857" t="str">
            <v>Y</v>
          </cell>
          <cell r="Q857" t="str">
            <v>North</v>
          </cell>
          <cell r="R857" t="str">
            <v>FC</v>
          </cell>
          <cell r="T857">
            <v>91</v>
          </cell>
        </row>
        <row r="858">
          <cell r="A858" t="str">
            <v>STAUFF_1_UNIT</v>
          </cell>
          <cell r="B858" t="str">
            <v>Bay Area</v>
          </cell>
          <cell r="C858" t="str">
            <v>RHODIA INC. (RHONE-POULENC)</v>
          </cell>
          <cell r="D858">
            <v>0.15</v>
          </cell>
          <cell r="E858">
            <v>0.08</v>
          </cell>
          <cell r="F858">
            <v>0.16</v>
          </cell>
          <cell r="G858">
            <v>0.02</v>
          </cell>
          <cell r="H858">
            <v>0.06</v>
          </cell>
          <cell r="I858">
            <v>0.03</v>
          </cell>
          <cell r="J858">
            <v>0.05</v>
          </cell>
          <cell r="K858">
            <v>7.0000000000000007E-2</v>
          </cell>
          <cell r="L858">
            <v>0.03</v>
          </cell>
          <cell r="M858">
            <v>0.1</v>
          </cell>
          <cell r="N858">
            <v>0.14000000000000001</v>
          </cell>
          <cell r="O858">
            <v>0.22</v>
          </cell>
          <cell r="P858" t="str">
            <v>N</v>
          </cell>
          <cell r="Q858" t="str">
            <v>North</v>
          </cell>
          <cell r="R858" t="str">
            <v>FC</v>
          </cell>
          <cell r="T858">
            <v>7.0000000000000007E-2</v>
          </cell>
        </row>
        <row r="859">
          <cell r="A859" t="str">
            <v>STIGCT_2_LODI</v>
          </cell>
          <cell r="B859" t="str">
            <v>Sierra</v>
          </cell>
          <cell r="C859" t="str">
            <v>LODI STIG UNIT</v>
          </cell>
          <cell r="D859">
            <v>49.5</v>
          </cell>
          <cell r="E859">
            <v>49.5</v>
          </cell>
          <cell r="F859">
            <v>49.5</v>
          </cell>
          <cell r="G859">
            <v>49.5</v>
          </cell>
          <cell r="H859">
            <v>49.5</v>
          </cell>
          <cell r="I859">
            <v>49.5</v>
          </cell>
          <cell r="J859">
            <v>49.5</v>
          </cell>
          <cell r="K859">
            <v>49.5</v>
          </cell>
          <cell r="L859">
            <v>49.5</v>
          </cell>
          <cell r="M859">
            <v>49.5</v>
          </cell>
          <cell r="N859">
            <v>49.5</v>
          </cell>
          <cell r="O859">
            <v>49.5</v>
          </cell>
          <cell r="P859" t="str">
            <v>Y</v>
          </cell>
          <cell r="Q859" t="str">
            <v>North</v>
          </cell>
          <cell r="R859" t="str">
            <v>FC</v>
          </cell>
          <cell r="T859">
            <v>49.5</v>
          </cell>
        </row>
        <row r="860">
          <cell r="A860" t="str">
            <v>STNRES_1_UNIT</v>
          </cell>
          <cell r="B860" t="str">
            <v>Stockton</v>
          </cell>
          <cell r="C860" t="str">
            <v>Covanta Stanislaus</v>
          </cell>
          <cell r="D860">
            <v>18.920000000000002</v>
          </cell>
          <cell r="E860">
            <v>18.36</v>
          </cell>
          <cell r="F860">
            <v>17.96</v>
          </cell>
          <cell r="G860">
            <v>11.55</v>
          </cell>
          <cell r="H860">
            <v>19.29</v>
          </cell>
          <cell r="I860">
            <v>17.64</v>
          </cell>
          <cell r="J860">
            <v>18.28</v>
          </cell>
          <cell r="K860">
            <v>18.23</v>
          </cell>
          <cell r="L860">
            <v>18.13</v>
          </cell>
          <cell r="M860">
            <v>16.43</v>
          </cell>
          <cell r="N860">
            <v>18.27</v>
          </cell>
          <cell r="O860">
            <v>17.7</v>
          </cell>
          <cell r="P860" t="str">
            <v>N</v>
          </cell>
          <cell r="Q860" t="str">
            <v>North</v>
          </cell>
          <cell r="R860" t="str">
            <v>FC</v>
          </cell>
          <cell r="T860">
            <v>18.28</v>
          </cell>
        </row>
        <row r="861">
          <cell r="A861" t="str">
            <v>STOILS_1_UNITS</v>
          </cell>
          <cell r="B861" t="str">
            <v>Bay Area</v>
          </cell>
          <cell r="C861" t="str">
            <v>Chevron Richmond Refinery</v>
          </cell>
          <cell r="D861">
            <v>6.17</v>
          </cell>
          <cell r="E861">
            <v>6.25</v>
          </cell>
          <cell r="F861">
            <v>5.7</v>
          </cell>
          <cell r="G861">
            <v>2.61</v>
          </cell>
          <cell r="H861">
            <v>0</v>
          </cell>
          <cell r="I861">
            <v>0</v>
          </cell>
          <cell r="J861">
            <v>0.01</v>
          </cell>
          <cell r="K861">
            <v>0</v>
          </cell>
          <cell r="L861">
            <v>0</v>
          </cell>
          <cell r="M861">
            <v>1.52</v>
          </cell>
          <cell r="N861">
            <v>0.05</v>
          </cell>
          <cell r="O861">
            <v>0.18</v>
          </cell>
          <cell r="P861" t="str">
            <v>N</v>
          </cell>
          <cell r="Q861" t="str">
            <v>North</v>
          </cell>
          <cell r="R861" t="str">
            <v>FC</v>
          </cell>
          <cell r="T861">
            <v>0.01</v>
          </cell>
        </row>
        <row r="862">
          <cell r="A862" t="str">
            <v>STOREY_2_MDRCH2</v>
          </cell>
          <cell r="B862" t="str">
            <v>Fresno</v>
          </cell>
          <cell r="C862" t="str">
            <v>Madera-Chowchilla Two</v>
          </cell>
          <cell r="D862">
            <v>0.17</v>
          </cell>
          <cell r="E862">
            <v>0.17</v>
          </cell>
          <cell r="F862">
            <v>0.17</v>
          </cell>
          <cell r="G862">
            <v>0.14000000000000001</v>
          </cell>
          <cell r="H862">
            <v>0.19</v>
          </cell>
          <cell r="I862">
            <v>0.24</v>
          </cell>
          <cell r="J862">
            <v>0.27</v>
          </cell>
          <cell r="K862">
            <v>0.25</v>
          </cell>
          <cell r="L862">
            <v>0.2</v>
          </cell>
          <cell r="M862">
            <v>0.13</v>
          </cell>
          <cell r="N862">
            <v>0.13</v>
          </cell>
          <cell r="O862">
            <v>0.15</v>
          </cell>
          <cell r="P862" t="str">
            <v>N</v>
          </cell>
          <cell r="Q862" t="str">
            <v>North</v>
          </cell>
          <cell r="R862" t="str">
            <v>FC</v>
          </cell>
          <cell r="T862">
            <v>0.27</v>
          </cell>
        </row>
        <row r="863">
          <cell r="A863" t="str">
            <v>STOREY_2_MDRCH3</v>
          </cell>
          <cell r="B863" t="str">
            <v>Fresno</v>
          </cell>
          <cell r="C863" t="str">
            <v>Madera-Chowchilla Three</v>
          </cell>
          <cell r="D863">
            <v>0.13</v>
          </cell>
          <cell r="E863">
            <v>0.13</v>
          </cell>
          <cell r="F863">
            <v>0.13</v>
          </cell>
          <cell r="G863">
            <v>0.1</v>
          </cell>
          <cell r="H863">
            <v>0.14000000000000001</v>
          </cell>
          <cell r="I863">
            <v>0.18</v>
          </cell>
          <cell r="J863">
            <v>0.21</v>
          </cell>
          <cell r="K863">
            <v>0.19</v>
          </cell>
          <cell r="L863">
            <v>0.15</v>
          </cell>
          <cell r="M863">
            <v>0.1</v>
          </cell>
          <cell r="N863">
            <v>0.1</v>
          </cell>
          <cell r="O863">
            <v>0.12</v>
          </cell>
          <cell r="P863" t="str">
            <v>N</v>
          </cell>
          <cell r="Q863" t="str">
            <v>North</v>
          </cell>
          <cell r="R863" t="str">
            <v>FC</v>
          </cell>
          <cell r="T863">
            <v>0.21</v>
          </cell>
        </row>
        <row r="864">
          <cell r="A864" t="str">
            <v>STOREY_7_MDRCHW</v>
          </cell>
          <cell r="B864" t="str">
            <v>Fresno</v>
          </cell>
          <cell r="C864" t="str">
            <v>Madera Canal Site 980</v>
          </cell>
          <cell r="D864">
            <v>0</v>
          </cell>
          <cell r="E864">
            <v>0</v>
          </cell>
          <cell r="F864">
            <v>0</v>
          </cell>
          <cell r="G864">
            <v>0</v>
          </cell>
          <cell r="H864">
            <v>0</v>
          </cell>
          <cell r="I864">
            <v>0.36</v>
          </cell>
          <cell r="J864">
            <v>0.17</v>
          </cell>
          <cell r="K864">
            <v>0</v>
          </cell>
          <cell r="L864">
            <v>0</v>
          </cell>
          <cell r="M864">
            <v>0</v>
          </cell>
          <cell r="N864">
            <v>0</v>
          </cell>
          <cell r="O864">
            <v>0</v>
          </cell>
          <cell r="P864" t="str">
            <v>N</v>
          </cell>
          <cell r="Q864" t="str">
            <v>North</v>
          </cell>
          <cell r="R864" t="str">
            <v>FC</v>
          </cell>
          <cell r="T864">
            <v>0.36</v>
          </cell>
        </row>
        <row r="865">
          <cell r="A865" t="str">
            <v>STROUD_6_SOLAR</v>
          </cell>
          <cell r="B865" t="str">
            <v>Fresno</v>
          </cell>
          <cell r="C865" t="str">
            <v>Stroud Solar Station</v>
          </cell>
          <cell r="D865">
            <v>0.16</v>
          </cell>
          <cell r="E865">
            <v>0.34</v>
          </cell>
          <cell r="F865">
            <v>0.95</v>
          </cell>
          <cell r="G865">
            <v>4.4000000000000004</v>
          </cell>
          <cell r="H865">
            <v>4.76</v>
          </cell>
          <cell r="I865">
            <v>4.6500000000000004</v>
          </cell>
          <cell r="J865">
            <v>4.42</v>
          </cell>
          <cell r="K865">
            <v>5.12</v>
          </cell>
          <cell r="L865">
            <v>4.9800000000000004</v>
          </cell>
          <cell r="M865">
            <v>2.5499999999999998</v>
          </cell>
          <cell r="N865">
            <v>0.02</v>
          </cell>
          <cell r="O865">
            <v>0.01</v>
          </cell>
          <cell r="P865" t="str">
            <v>Y</v>
          </cell>
          <cell r="Q865" t="str">
            <v>North</v>
          </cell>
          <cell r="R865" t="str">
            <v>ID to 39%</v>
          </cell>
          <cell r="S865" t="str">
            <v>C3&amp;4: Waiting for Borden 230 kV Voltage Support, Gates No. 2 500/230 kV Transformer and possibly other</v>
          </cell>
          <cell r="T865">
            <v>5.12</v>
          </cell>
        </row>
        <row r="866">
          <cell r="A866" t="str">
            <v>SUNRIS_2_PL1X3</v>
          </cell>
          <cell r="B866" t="str">
            <v>CAISO System</v>
          </cell>
          <cell r="C866" t="str">
            <v>Sunrise Power Project AGGREGATE II</v>
          </cell>
          <cell r="D866">
            <v>586.02</v>
          </cell>
          <cell r="E866">
            <v>586.02</v>
          </cell>
          <cell r="F866">
            <v>586.02</v>
          </cell>
          <cell r="G866">
            <v>586.02</v>
          </cell>
          <cell r="H866">
            <v>586.02</v>
          </cell>
          <cell r="I866">
            <v>586.02</v>
          </cell>
          <cell r="J866">
            <v>586.02</v>
          </cell>
          <cell r="K866">
            <v>586.02</v>
          </cell>
          <cell r="L866">
            <v>586.02</v>
          </cell>
          <cell r="M866">
            <v>586.02</v>
          </cell>
          <cell r="N866">
            <v>586.02</v>
          </cell>
          <cell r="O866">
            <v>586.02</v>
          </cell>
          <cell r="P866" t="str">
            <v>Y</v>
          </cell>
          <cell r="Q866" t="str">
            <v>North</v>
          </cell>
          <cell r="R866" t="str">
            <v>FC</v>
          </cell>
          <cell r="T866">
            <v>586.02</v>
          </cell>
        </row>
        <row r="867">
          <cell r="A867" t="str">
            <v>SUNSET_2_UNITS</v>
          </cell>
          <cell r="B867" t="str">
            <v>CAISO System</v>
          </cell>
          <cell r="C867" t="str">
            <v>MIDWAY SUNSET COGENERATION PLANT</v>
          </cell>
          <cell r="D867">
            <v>245.57</v>
          </cell>
          <cell r="E867">
            <v>236.48</v>
          </cell>
          <cell r="F867">
            <v>235.2</v>
          </cell>
          <cell r="G867">
            <v>241.1</v>
          </cell>
          <cell r="H867">
            <v>227.89</v>
          </cell>
          <cell r="I867">
            <v>236.45</v>
          </cell>
          <cell r="J867">
            <v>235.15</v>
          </cell>
          <cell r="K867">
            <v>236.4</v>
          </cell>
          <cell r="L867">
            <v>219.62</v>
          </cell>
          <cell r="M867">
            <v>207.16</v>
          </cell>
          <cell r="N867">
            <v>219.39</v>
          </cell>
          <cell r="O867">
            <v>220.14</v>
          </cell>
          <cell r="P867" t="str">
            <v>Y</v>
          </cell>
          <cell r="Q867" t="str">
            <v>North</v>
          </cell>
          <cell r="R867" t="str">
            <v>FC</v>
          </cell>
          <cell r="T867">
            <v>236.45</v>
          </cell>
        </row>
        <row r="868">
          <cell r="A868" t="str">
            <v>SUNSHN_2_LNDFL</v>
          </cell>
          <cell r="B868" t="str">
            <v>Big Creek-Ventura</v>
          </cell>
          <cell r="C868" t="str">
            <v>Sunshine Gas Producers</v>
          </cell>
          <cell r="D868">
            <v>16.46</v>
          </cell>
          <cell r="E868">
            <v>15.91</v>
          </cell>
          <cell r="F868">
            <v>16.36</v>
          </cell>
          <cell r="G868">
            <v>11.36</v>
          </cell>
          <cell r="H868">
            <v>15.34</v>
          </cell>
          <cell r="I868">
            <v>16.809999999999999</v>
          </cell>
          <cell r="J868">
            <v>16.829999999999998</v>
          </cell>
          <cell r="K868">
            <v>16.55</v>
          </cell>
          <cell r="L868">
            <v>16.27</v>
          </cell>
          <cell r="M868">
            <v>14.66</v>
          </cell>
          <cell r="N868">
            <v>15.61</v>
          </cell>
          <cell r="O868">
            <v>16.18</v>
          </cell>
          <cell r="P868" t="str">
            <v>N</v>
          </cell>
          <cell r="Q868" t="str">
            <v>South</v>
          </cell>
          <cell r="R868" t="str">
            <v>ID</v>
          </cell>
          <cell r="S868" t="str">
            <v>Waiting for: Desert Area upgrades</v>
          </cell>
          <cell r="T868">
            <v>16.829999999999998</v>
          </cell>
        </row>
        <row r="869">
          <cell r="A869" t="str">
            <v>SUTTER_2_PL1X3</v>
          </cell>
          <cell r="B869" t="str">
            <v>CAISO System</v>
          </cell>
          <cell r="C869" t="str">
            <v>SUTTER POWER PLANT AGGREGATE</v>
          </cell>
          <cell r="D869">
            <v>525</v>
          </cell>
          <cell r="E869">
            <v>525</v>
          </cell>
          <cell r="F869">
            <v>525</v>
          </cell>
          <cell r="G869">
            <v>525</v>
          </cell>
          <cell r="H869">
            <v>525</v>
          </cell>
          <cell r="I869">
            <v>515</v>
          </cell>
          <cell r="J869">
            <v>505</v>
          </cell>
          <cell r="K869">
            <v>500</v>
          </cell>
          <cell r="L869">
            <v>515</v>
          </cell>
          <cell r="M869">
            <v>520</v>
          </cell>
          <cell r="N869">
            <v>525</v>
          </cell>
          <cell r="O869">
            <v>525</v>
          </cell>
          <cell r="P869" t="str">
            <v>Y</v>
          </cell>
          <cell r="Q869" t="str">
            <v>North</v>
          </cell>
          <cell r="R869" t="str">
            <v>FC</v>
          </cell>
          <cell r="T869">
            <v>515</v>
          </cell>
        </row>
        <row r="870">
          <cell r="A870" t="str">
            <v>SYCAMR_2_UNIT 1</v>
          </cell>
          <cell r="B870" t="str">
            <v>Big Creek-Ventura</v>
          </cell>
          <cell r="C870" t="str">
            <v>Sycamore Cogeneration Unit 1</v>
          </cell>
          <cell r="D870">
            <v>68.55</v>
          </cell>
          <cell r="E870">
            <v>68.47</v>
          </cell>
          <cell r="F870">
            <v>65.56</v>
          </cell>
          <cell r="G870">
            <v>66.38</v>
          </cell>
          <cell r="H870">
            <v>65.650000000000006</v>
          </cell>
          <cell r="I870">
            <v>66.13</v>
          </cell>
          <cell r="J870">
            <v>66.7</v>
          </cell>
          <cell r="K870">
            <v>66.33</v>
          </cell>
          <cell r="L870">
            <v>76.06</v>
          </cell>
          <cell r="M870">
            <v>71.42</v>
          </cell>
          <cell r="N870">
            <v>79.19</v>
          </cell>
          <cell r="O870">
            <v>79.959999999999994</v>
          </cell>
          <cell r="P870" t="str">
            <v>N</v>
          </cell>
          <cell r="Q870" t="str">
            <v>South</v>
          </cell>
          <cell r="R870" t="str">
            <v>FC</v>
          </cell>
          <cell r="T870">
            <v>76.06</v>
          </cell>
        </row>
        <row r="871">
          <cell r="A871" t="str">
            <v>SYCAMR_2_UNIT 2</v>
          </cell>
          <cell r="B871" t="str">
            <v>Big Creek-Ventura</v>
          </cell>
          <cell r="C871" t="str">
            <v>Sycamore Cogeneration Unit 2</v>
          </cell>
          <cell r="D871">
            <v>85</v>
          </cell>
          <cell r="E871">
            <v>85</v>
          </cell>
          <cell r="F871">
            <v>85</v>
          </cell>
          <cell r="G871">
            <v>85</v>
          </cell>
          <cell r="H871">
            <v>85</v>
          </cell>
          <cell r="I871">
            <v>85</v>
          </cell>
          <cell r="J871">
            <v>85</v>
          </cell>
          <cell r="K871">
            <v>85</v>
          </cell>
          <cell r="L871">
            <v>85</v>
          </cell>
          <cell r="M871">
            <v>85</v>
          </cell>
          <cell r="N871">
            <v>85</v>
          </cell>
          <cell r="O871">
            <v>85</v>
          </cell>
          <cell r="P871" t="str">
            <v>Y</v>
          </cell>
          <cell r="Q871" t="str">
            <v>South</v>
          </cell>
          <cell r="R871" t="str">
            <v>FC</v>
          </cell>
          <cell r="T871">
            <v>85</v>
          </cell>
        </row>
        <row r="872">
          <cell r="A872" t="str">
            <v>SYCAMR_2_UNIT 3</v>
          </cell>
          <cell r="B872" t="str">
            <v>Big Creek-Ventura</v>
          </cell>
          <cell r="C872" t="str">
            <v>Sycamore Cogeneration Unit 3</v>
          </cell>
          <cell r="D872">
            <v>69.680000000000007</v>
          </cell>
          <cell r="E872">
            <v>68.599999999999994</v>
          </cell>
          <cell r="F872">
            <v>65.58</v>
          </cell>
          <cell r="G872">
            <v>64.63</v>
          </cell>
          <cell r="H872">
            <v>52.4</v>
          </cell>
          <cell r="I872">
            <v>68.52</v>
          </cell>
          <cell r="J872">
            <v>68.12</v>
          </cell>
          <cell r="K872">
            <v>67.260000000000005</v>
          </cell>
          <cell r="L872">
            <v>77.23</v>
          </cell>
          <cell r="M872">
            <v>76.709999999999994</v>
          </cell>
          <cell r="N872">
            <v>70.819999999999993</v>
          </cell>
          <cell r="O872">
            <v>79.680000000000007</v>
          </cell>
          <cell r="P872" t="str">
            <v>N</v>
          </cell>
          <cell r="Q872" t="str">
            <v>South</v>
          </cell>
          <cell r="R872" t="str">
            <v>FC</v>
          </cell>
          <cell r="T872">
            <v>77.23</v>
          </cell>
        </row>
        <row r="873">
          <cell r="A873" t="str">
            <v>SYCAMR_2_UNIT 4</v>
          </cell>
          <cell r="B873" t="str">
            <v>Big Creek-Ventura</v>
          </cell>
          <cell r="C873" t="str">
            <v>Sycamore Cogeneration Unit 4</v>
          </cell>
          <cell r="D873">
            <v>85</v>
          </cell>
          <cell r="E873">
            <v>85</v>
          </cell>
          <cell r="F873">
            <v>85</v>
          </cell>
          <cell r="G873">
            <v>85</v>
          </cell>
          <cell r="H873">
            <v>85</v>
          </cell>
          <cell r="I873">
            <v>85</v>
          </cell>
          <cell r="J873">
            <v>85</v>
          </cell>
          <cell r="K873">
            <v>85</v>
          </cell>
          <cell r="L873">
            <v>85</v>
          </cell>
          <cell r="M873">
            <v>85</v>
          </cell>
          <cell r="N873">
            <v>85</v>
          </cell>
          <cell r="O873">
            <v>85</v>
          </cell>
          <cell r="P873" t="str">
            <v>Y</v>
          </cell>
          <cell r="Q873" t="str">
            <v>South</v>
          </cell>
          <cell r="R873" t="str">
            <v>FC</v>
          </cell>
          <cell r="T873">
            <v>85</v>
          </cell>
        </row>
        <row r="874">
          <cell r="A874" t="str">
            <v>TANHIL_6_SOLART</v>
          </cell>
          <cell r="B874" t="str">
            <v>CAISO System</v>
          </cell>
          <cell r="C874" t="str">
            <v>BERRY PETROLEUM COGEN 18 AGGREGATE</v>
          </cell>
          <cell r="D874">
            <v>10.27</v>
          </cell>
          <cell r="E874">
            <v>9.7100000000000009</v>
          </cell>
          <cell r="F874">
            <v>9.44</v>
          </cell>
          <cell r="G874">
            <v>9.1300000000000008</v>
          </cell>
          <cell r="H874">
            <v>9.8800000000000008</v>
          </cell>
          <cell r="I874">
            <v>8.73</v>
          </cell>
          <cell r="J874">
            <v>7.28</v>
          </cell>
          <cell r="K874">
            <v>6.23</v>
          </cell>
          <cell r="L874">
            <v>5.23</v>
          </cell>
          <cell r="M874">
            <v>8.6999999999999993</v>
          </cell>
          <cell r="N874">
            <v>7.55</v>
          </cell>
          <cell r="O874">
            <v>10.1</v>
          </cell>
          <cell r="P874" t="str">
            <v>N</v>
          </cell>
          <cell r="Q874" t="str">
            <v>North</v>
          </cell>
          <cell r="R874" t="str">
            <v>FC</v>
          </cell>
          <cell r="T874">
            <v>8.73</v>
          </cell>
        </row>
        <row r="875">
          <cell r="A875" t="str">
            <v>TBLMTN_6_QF</v>
          </cell>
          <cell r="B875" t="str">
            <v>CAISO System</v>
          </cell>
          <cell r="C875" t="str">
            <v>SMALL QF AGGREGATION - PARADISE</v>
          </cell>
          <cell r="D875">
            <v>0.84</v>
          </cell>
          <cell r="E875">
            <v>0.69</v>
          </cell>
          <cell r="F875">
            <v>0.88</v>
          </cell>
          <cell r="G875">
            <v>1.1000000000000001</v>
          </cell>
          <cell r="H875">
            <v>0.89</v>
          </cell>
          <cell r="I875">
            <v>0.74</v>
          </cell>
          <cell r="J875">
            <v>0.34</v>
          </cell>
          <cell r="K875">
            <v>0.27</v>
          </cell>
          <cell r="L875">
            <v>0.23</v>
          </cell>
          <cell r="M875">
            <v>0.21</v>
          </cell>
          <cell r="N875">
            <v>0.22</v>
          </cell>
          <cell r="O875">
            <v>0.61</v>
          </cell>
          <cell r="P875" t="str">
            <v>N</v>
          </cell>
          <cell r="Q875" t="str">
            <v>North</v>
          </cell>
          <cell r="R875" t="str">
            <v>FC</v>
          </cell>
          <cell r="T875">
            <v>0.74</v>
          </cell>
        </row>
        <row r="876">
          <cell r="A876" t="str">
            <v>TEHAPI_2_WIND1</v>
          </cell>
          <cell r="B876" t="str">
            <v>CAISO System</v>
          </cell>
          <cell r="D876">
            <v>0.41</v>
          </cell>
          <cell r="E876">
            <v>1.84</v>
          </cell>
          <cell r="F876">
            <v>2.78</v>
          </cell>
          <cell r="G876">
            <v>3.36</v>
          </cell>
          <cell r="H876">
            <v>5.56</v>
          </cell>
          <cell r="I876">
            <v>4.49</v>
          </cell>
          <cell r="J876">
            <v>3.19</v>
          </cell>
          <cell r="K876">
            <v>2.98</v>
          </cell>
          <cell r="L876">
            <v>1.92</v>
          </cell>
          <cell r="M876">
            <v>1.1000000000000001</v>
          </cell>
          <cell r="N876">
            <v>0.68</v>
          </cell>
          <cell r="O876">
            <v>0.78</v>
          </cell>
          <cell r="P876" t="str">
            <v>N</v>
          </cell>
          <cell r="Q876" t="str">
            <v>South</v>
          </cell>
          <cell r="R876" t="str">
            <v>FC</v>
          </cell>
          <cell r="T876">
            <v>4.49</v>
          </cell>
        </row>
        <row r="877">
          <cell r="A877" t="str">
            <v>TEHAPI_2_WIND2</v>
          </cell>
          <cell r="B877" t="str">
            <v>CAISO System</v>
          </cell>
          <cell r="D877">
            <v>0.53</v>
          </cell>
          <cell r="E877">
            <v>2.36</v>
          </cell>
          <cell r="F877">
            <v>3.56</v>
          </cell>
          <cell r="G877">
            <v>4.3099999999999996</v>
          </cell>
          <cell r="H877">
            <v>7.13</v>
          </cell>
          <cell r="I877">
            <v>5.76</v>
          </cell>
          <cell r="J877">
            <v>4.0999999999999996</v>
          </cell>
          <cell r="K877">
            <v>3.83</v>
          </cell>
          <cell r="L877">
            <v>2.46</v>
          </cell>
          <cell r="M877">
            <v>1.41</v>
          </cell>
          <cell r="N877">
            <v>0.87</v>
          </cell>
          <cell r="O877">
            <v>1</v>
          </cell>
          <cell r="P877" t="str">
            <v>N</v>
          </cell>
          <cell r="Q877" t="str">
            <v>South</v>
          </cell>
          <cell r="R877" t="str">
            <v>FC</v>
          </cell>
          <cell r="T877">
            <v>5.76</v>
          </cell>
        </row>
        <row r="878">
          <cell r="A878" t="str">
            <v>TENGEN_2_PL1X2</v>
          </cell>
          <cell r="B878" t="str">
            <v>Big Creek-Ventura</v>
          </cell>
          <cell r="C878" t="str">
            <v>Berry Cogen 42</v>
          </cell>
          <cell r="D878">
            <v>32.36</v>
          </cell>
          <cell r="E878">
            <v>29.45</v>
          </cell>
          <cell r="F878">
            <v>36.58</v>
          </cell>
          <cell r="G878">
            <v>28.81</v>
          </cell>
          <cell r="H878">
            <v>28.53</v>
          </cell>
          <cell r="I878">
            <v>36.659999999999997</v>
          </cell>
          <cell r="J878">
            <v>36.700000000000003</v>
          </cell>
          <cell r="K878">
            <v>36.799999999999997</v>
          </cell>
          <cell r="L878">
            <v>35.64</v>
          </cell>
          <cell r="M878">
            <v>30.35</v>
          </cell>
          <cell r="N878">
            <v>32.68</v>
          </cell>
          <cell r="O878">
            <v>36.65</v>
          </cell>
          <cell r="P878" t="str">
            <v>N</v>
          </cell>
          <cell r="Q878" t="str">
            <v>South</v>
          </cell>
          <cell r="R878" t="str">
            <v>FC</v>
          </cell>
          <cell r="T878">
            <v>36.799999999999997</v>
          </cell>
        </row>
        <row r="879">
          <cell r="A879" t="str">
            <v>TERMEX_2_PL1X3</v>
          </cell>
          <cell r="B879" t="str">
            <v>San Diego-IV</v>
          </cell>
          <cell r="C879" t="str">
            <v>TDM</v>
          </cell>
          <cell r="D879">
            <v>605</v>
          </cell>
          <cell r="E879">
            <v>605</v>
          </cell>
          <cell r="F879">
            <v>605</v>
          </cell>
          <cell r="G879">
            <v>605</v>
          </cell>
          <cell r="H879">
            <v>601</v>
          </cell>
          <cell r="I879">
            <v>593</v>
          </cell>
          <cell r="J879">
            <v>591</v>
          </cell>
          <cell r="K879">
            <v>593</v>
          </cell>
          <cell r="L879">
            <v>596</v>
          </cell>
          <cell r="M879">
            <v>605</v>
          </cell>
          <cell r="N879">
            <v>605</v>
          </cell>
          <cell r="O879">
            <v>605</v>
          </cell>
          <cell r="P879" t="str">
            <v>Y</v>
          </cell>
          <cell r="Q879" t="str">
            <v>South</v>
          </cell>
          <cell r="R879" t="str">
            <v>FC</v>
          </cell>
          <cell r="T879">
            <v>596</v>
          </cell>
        </row>
        <row r="880">
          <cell r="A880" t="str">
            <v>TESLA_1_QF</v>
          </cell>
          <cell r="B880" t="str">
            <v>CAISO System</v>
          </cell>
          <cell r="C880" t="str">
            <v>SMALL QF AGGREGATION - STOCKTON</v>
          </cell>
          <cell r="D880">
            <v>7.0000000000000007E-2</v>
          </cell>
          <cell r="E880">
            <v>0.09</v>
          </cell>
          <cell r="F880">
            <v>0.16</v>
          </cell>
          <cell r="G880">
            <v>0.19</v>
          </cell>
          <cell r="H880">
            <v>0.34</v>
          </cell>
          <cell r="I880">
            <v>0.35</v>
          </cell>
          <cell r="J880">
            <v>0.39</v>
          </cell>
          <cell r="K880">
            <v>0.35</v>
          </cell>
          <cell r="L880">
            <v>0.28000000000000003</v>
          </cell>
          <cell r="M880">
            <v>0.16</v>
          </cell>
          <cell r="N880">
            <v>7.0000000000000007E-2</v>
          </cell>
          <cell r="O880">
            <v>0.04</v>
          </cell>
          <cell r="P880" t="str">
            <v>N</v>
          </cell>
          <cell r="Q880" t="str">
            <v>North</v>
          </cell>
          <cell r="R880" t="str">
            <v>FC</v>
          </cell>
          <cell r="T880">
            <v>0.39</v>
          </cell>
        </row>
        <row r="881">
          <cell r="A881" t="str">
            <v>THMENG_1_UNIT 1</v>
          </cell>
          <cell r="B881" t="str">
            <v>CAISO System</v>
          </cell>
          <cell r="C881" t="str">
            <v>Tracy Biomass</v>
          </cell>
          <cell r="D881">
            <v>11.8</v>
          </cell>
          <cell r="E881">
            <v>11.44</v>
          </cell>
          <cell r="F881">
            <v>9.2799999999999994</v>
          </cell>
          <cell r="G881">
            <v>4.75</v>
          </cell>
          <cell r="H881">
            <v>11.68</v>
          </cell>
          <cell r="I881">
            <v>11.61</v>
          </cell>
          <cell r="J881">
            <v>11.12</v>
          </cell>
          <cell r="K881">
            <v>9.51</v>
          </cell>
          <cell r="L881">
            <v>11.6</v>
          </cell>
          <cell r="M881">
            <v>9.89</v>
          </cell>
          <cell r="N881">
            <v>2.89</v>
          </cell>
          <cell r="O881">
            <v>4.8899999999999997</v>
          </cell>
          <cell r="P881" t="str">
            <v>N</v>
          </cell>
          <cell r="Q881" t="str">
            <v>North</v>
          </cell>
          <cell r="R881" t="str">
            <v>FC</v>
          </cell>
          <cell r="T881">
            <v>11.61</v>
          </cell>
        </row>
        <row r="882">
          <cell r="A882" t="str">
            <v>TIDWTR_2_UNITS</v>
          </cell>
          <cell r="B882" t="str">
            <v>Bay Area</v>
          </cell>
          <cell r="C882" t="str">
            <v>MARTINEZ COGEN LIMITED PARTNERSHIP</v>
          </cell>
          <cell r="D882">
            <v>27.35</v>
          </cell>
          <cell r="E882">
            <v>34.83</v>
          </cell>
          <cell r="F882">
            <v>35.159999999999997</v>
          </cell>
          <cell r="G882">
            <v>40.07</v>
          </cell>
          <cell r="H882">
            <v>17.28</v>
          </cell>
          <cell r="I882">
            <v>6.44</v>
          </cell>
          <cell r="J882">
            <v>7.79</v>
          </cell>
          <cell r="K882">
            <v>13.68</v>
          </cell>
          <cell r="L882">
            <v>18.13</v>
          </cell>
          <cell r="M882">
            <v>31.21</v>
          </cell>
          <cell r="N882">
            <v>29.84</v>
          </cell>
          <cell r="O882">
            <v>16.149999999999999</v>
          </cell>
          <cell r="P882" t="str">
            <v>N</v>
          </cell>
          <cell r="Q882" t="str">
            <v>North</v>
          </cell>
          <cell r="R882" t="str">
            <v>FC</v>
          </cell>
          <cell r="T882">
            <v>18.13</v>
          </cell>
        </row>
        <row r="883">
          <cell r="A883" t="str">
            <v>TIFFNY_1_DILLON</v>
          </cell>
          <cell r="B883" t="str">
            <v>LA Basin</v>
          </cell>
          <cell r="C883" t="str">
            <v>TIFFNY_1_DILLON</v>
          </cell>
          <cell r="D883">
            <v>0.8</v>
          </cell>
          <cell r="E883">
            <v>5.27</v>
          </cell>
          <cell r="F883">
            <v>10.32</v>
          </cell>
          <cell r="G883">
            <v>7.36</v>
          </cell>
          <cell r="H883">
            <v>22.03</v>
          </cell>
          <cell r="I883">
            <v>19.54</v>
          </cell>
          <cell r="J883">
            <v>6.33</v>
          </cell>
          <cell r="K883">
            <v>4.96</v>
          </cell>
          <cell r="L883">
            <v>3.62</v>
          </cell>
          <cell r="M883">
            <v>3.78</v>
          </cell>
          <cell r="N883">
            <v>1.94</v>
          </cell>
          <cell r="O883">
            <v>1.56</v>
          </cell>
          <cell r="P883" t="str">
            <v>N</v>
          </cell>
          <cell r="Q883" t="str">
            <v>South</v>
          </cell>
          <cell r="R883" t="str">
            <v>FC</v>
          </cell>
          <cell r="T883">
            <v>19.54</v>
          </cell>
        </row>
        <row r="884">
          <cell r="A884" t="str">
            <v>TIGRCK_7_UNITS</v>
          </cell>
          <cell r="B884" t="str">
            <v>CAISO System</v>
          </cell>
          <cell r="C884" t="str">
            <v>TIGER CREEK HYDRO AGGREGATE</v>
          </cell>
          <cell r="D884">
            <v>62</v>
          </cell>
          <cell r="E884">
            <v>62</v>
          </cell>
          <cell r="F884">
            <v>62</v>
          </cell>
          <cell r="G884">
            <v>62</v>
          </cell>
          <cell r="H884">
            <v>62</v>
          </cell>
          <cell r="I884">
            <v>62</v>
          </cell>
          <cell r="J884">
            <v>62</v>
          </cell>
          <cell r="K884">
            <v>62</v>
          </cell>
          <cell r="L884">
            <v>62</v>
          </cell>
          <cell r="M884">
            <v>62</v>
          </cell>
          <cell r="N884">
            <v>62</v>
          </cell>
          <cell r="O884">
            <v>62</v>
          </cell>
          <cell r="P884" t="str">
            <v>Y</v>
          </cell>
          <cell r="Q884" t="str">
            <v>North</v>
          </cell>
          <cell r="R884" t="str">
            <v>FC</v>
          </cell>
          <cell r="T884">
            <v>62</v>
          </cell>
        </row>
        <row r="885">
          <cell r="A885" t="str">
            <v>TKOPWR_6_HYDRO</v>
          </cell>
          <cell r="B885" t="str">
            <v>CAISO System</v>
          </cell>
          <cell r="C885" t="str">
            <v>Bear Creek Hydroelectric Project</v>
          </cell>
          <cell r="D885">
            <v>0.86</v>
          </cell>
          <cell r="E885">
            <v>0.86</v>
          </cell>
          <cell r="F885">
            <v>0.85</v>
          </cell>
          <cell r="G885">
            <v>0.69</v>
          </cell>
          <cell r="H885">
            <v>0.95</v>
          </cell>
          <cell r="I885">
            <v>1.21</v>
          </cell>
          <cell r="J885">
            <v>1.37</v>
          </cell>
          <cell r="K885">
            <v>1.28</v>
          </cell>
          <cell r="L885">
            <v>1.02</v>
          </cell>
          <cell r="M885">
            <v>0.65</v>
          </cell>
          <cell r="N885">
            <v>0.68</v>
          </cell>
          <cell r="O885">
            <v>0.77</v>
          </cell>
          <cell r="P885" t="str">
            <v>N</v>
          </cell>
          <cell r="Q885" t="str">
            <v>North</v>
          </cell>
          <cell r="R885" t="str">
            <v>FC</v>
          </cell>
          <cell r="T885">
            <v>1.37</v>
          </cell>
        </row>
        <row r="886">
          <cell r="A886" t="str">
            <v>TMPLTN_2_SOLAR</v>
          </cell>
          <cell r="B886" t="str">
            <v>CAISO System</v>
          </cell>
          <cell r="C886" t="str">
            <v>Vintner Solar</v>
          </cell>
          <cell r="D886">
            <v>0</v>
          </cell>
          <cell r="E886">
            <v>0.03</v>
          </cell>
          <cell r="F886">
            <v>0.13</v>
          </cell>
          <cell r="G886">
            <v>1.5</v>
          </cell>
          <cell r="H886">
            <v>1.17</v>
          </cell>
          <cell r="I886">
            <v>1.33</v>
          </cell>
          <cell r="J886">
            <v>1.41</v>
          </cell>
          <cell r="K886">
            <v>1.5</v>
          </cell>
          <cell r="L886">
            <v>1.28</v>
          </cell>
          <cell r="M886">
            <v>0.98</v>
          </cell>
          <cell r="N886">
            <v>0.01</v>
          </cell>
          <cell r="O886">
            <v>0</v>
          </cell>
          <cell r="P886" t="str">
            <v>N</v>
          </cell>
          <cell r="Q886" t="str">
            <v>North</v>
          </cell>
          <cell r="R886" t="str">
            <v>ID</v>
          </cell>
          <cell r="S886" t="str">
            <v>13DGD: Waiting for Gates No. 2 500/230 kV Transformer and possibly other</v>
          </cell>
          <cell r="T886">
            <v>1.5</v>
          </cell>
        </row>
        <row r="887">
          <cell r="A887" t="str">
            <v>TOADTW_6_UNIT</v>
          </cell>
          <cell r="B887" t="str">
            <v>CAISO System</v>
          </cell>
          <cell r="C887" t="str">
            <v>TOAD TOWN</v>
          </cell>
          <cell r="D887">
            <v>1.5</v>
          </cell>
          <cell r="E887">
            <v>1.5</v>
          </cell>
          <cell r="F887">
            <v>1.5</v>
          </cell>
          <cell r="G887">
            <v>1.5</v>
          </cell>
          <cell r="H887">
            <v>1.5</v>
          </cell>
          <cell r="I887">
            <v>1.5</v>
          </cell>
          <cell r="J887">
            <v>1.5</v>
          </cell>
          <cell r="K887">
            <v>1.5</v>
          </cell>
          <cell r="L887">
            <v>1.5</v>
          </cell>
          <cell r="M887">
            <v>1.5</v>
          </cell>
          <cell r="N887">
            <v>1.5</v>
          </cell>
          <cell r="O887">
            <v>1.5</v>
          </cell>
          <cell r="P887" t="str">
            <v>Y</v>
          </cell>
          <cell r="Q887" t="str">
            <v>North</v>
          </cell>
          <cell r="R887" t="str">
            <v>FC</v>
          </cell>
          <cell r="T887">
            <v>1.5</v>
          </cell>
        </row>
        <row r="888">
          <cell r="A888" t="str">
            <v>TOPAZ_2_SOLAR</v>
          </cell>
          <cell r="B888" t="str">
            <v>CAISO System</v>
          </cell>
          <cell r="C888" t="str">
            <v>Topaz Solar Farms</v>
          </cell>
          <cell r="D888">
            <v>1.84</v>
          </cell>
          <cell r="E888">
            <v>8.84</v>
          </cell>
          <cell r="F888">
            <v>32.520000000000003</v>
          </cell>
          <cell r="G888">
            <v>378.59</v>
          </cell>
          <cell r="H888">
            <v>327.74</v>
          </cell>
          <cell r="I888">
            <v>390.65</v>
          </cell>
          <cell r="J888">
            <v>396.31</v>
          </cell>
          <cell r="K888">
            <v>440.49</v>
          </cell>
          <cell r="L888">
            <v>368.72</v>
          </cell>
          <cell r="M888">
            <v>296.74</v>
          </cell>
          <cell r="N888">
            <v>1.1200000000000001</v>
          </cell>
          <cell r="O888">
            <v>0.76</v>
          </cell>
          <cell r="P888" t="str">
            <v>N</v>
          </cell>
          <cell r="Q888" t="str">
            <v>North</v>
          </cell>
          <cell r="R888" t="str">
            <v>FC</v>
          </cell>
          <cell r="T888">
            <v>440.49</v>
          </cell>
        </row>
        <row r="889">
          <cell r="A889" t="str">
            <v>TRNQLT_2_SOLAR</v>
          </cell>
          <cell r="B889" t="str">
            <v>Fresno</v>
          </cell>
          <cell r="C889" t="str">
            <v>Tranquillity</v>
          </cell>
          <cell r="D889">
            <v>0.52</v>
          </cell>
          <cell r="E889">
            <v>2.95</v>
          </cell>
          <cell r="F889">
            <v>13.65</v>
          </cell>
          <cell r="G889">
            <v>159.63999999999999</v>
          </cell>
          <cell r="H889">
            <v>151.12</v>
          </cell>
          <cell r="I889">
            <v>158.69999999999999</v>
          </cell>
          <cell r="J889">
            <v>150.69</v>
          </cell>
          <cell r="K889">
            <v>160.69</v>
          </cell>
          <cell r="L889">
            <v>150.02000000000001</v>
          </cell>
          <cell r="M889">
            <v>115.02</v>
          </cell>
          <cell r="N889">
            <v>0.32</v>
          </cell>
          <cell r="O889">
            <v>0.22</v>
          </cell>
          <cell r="P889" t="str">
            <v>N</v>
          </cell>
          <cell r="Q889" t="str">
            <v>North</v>
          </cell>
          <cell r="R889" t="str">
            <v>ID</v>
          </cell>
          <cell r="S889" t="str">
            <v>C3&amp;4: Waiting for Gates No. 2 500/230 kV Transformer and possibly other</v>
          </cell>
          <cell r="T889">
            <v>160.69</v>
          </cell>
        </row>
        <row r="890">
          <cell r="A890" t="str">
            <v>TRNSWD_1_QF</v>
          </cell>
          <cell r="B890" t="str">
            <v>LA Basin</v>
          </cell>
          <cell r="C890" t="str">
            <v>FPL Energy C Wind</v>
          </cell>
          <cell r="D890">
            <v>0.73</v>
          </cell>
          <cell r="E890">
            <v>3.52</v>
          </cell>
          <cell r="F890">
            <v>5.36</v>
          </cell>
          <cell r="G890">
            <v>6.6</v>
          </cell>
          <cell r="H890">
            <v>11.69</v>
          </cell>
          <cell r="I890">
            <v>9.98</v>
          </cell>
          <cell r="J890">
            <v>7.65</v>
          </cell>
          <cell r="K890">
            <v>7.42</v>
          </cell>
          <cell r="L890">
            <v>4</v>
          </cell>
          <cell r="M890">
            <v>2.21</v>
          </cell>
          <cell r="N890">
            <v>1.49</v>
          </cell>
          <cell r="O890">
            <v>1.43</v>
          </cell>
          <cell r="P890" t="str">
            <v>N</v>
          </cell>
          <cell r="Q890" t="str">
            <v>South</v>
          </cell>
          <cell r="R890" t="str">
            <v>FC</v>
          </cell>
          <cell r="T890">
            <v>9.98</v>
          </cell>
        </row>
        <row r="891">
          <cell r="A891" t="str">
            <v>TULLCK_7_UNITS</v>
          </cell>
          <cell r="B891" t="str">
            <v>Stockton</v>
          </cell>
          <cell r="C891" t="str">
            <v>Tullock Hydro</v>
          </cell>
          <cell r="D891">
            <v>2.85</v>
          </cell>
          <cell r="E891">
            <v>5.42</v>
          </cell>
          <cell r="F891">
            <v>11.36</v>
          </cell>
          <cell r="G891">
            <v>16.55</v>
          </cell>
          <cell r="H891">
            <v>16.8</v>
          </cell>
          <cell r="I891">
            <v>15.49</v>
          </cell>
          <cell r="J891">
            <v>16.82</v>
          </cell>
          <cell r="K891">
            <v>14.55</v>
          </cell>
          <cell r="L891">
            <v>10.76</v>
          </cell>
          <cell r="M891">
            <v>6.23</v>
          </cell>
          <cell r="N891">
            <v>3.12</v>
          </cell>
          <cell r="O891">
            <v>1.78</v>
          </cell>
          <cell r="P891" t="str">
            <v>N</v>
          </cell>
          <cell r="Q891" t="str">
            <v>North</v>
          </cell>
          <cell r="R891" t="str">
            <v>FC</v>
          </cell>
          <cell r="T891">
            <v>16.82</v>
          </cell>
        </row>
        <row r="892">
          <cell r="A892" t="str">
            <v>TUPMAN_1_BIOGAS</v>
          </cell>
          <cell r="B892" t="str">
            <v>CAISO System</v>
          </cell>
          <cell r="C892" t="str">
            <v>ABEC Bidart - Stockdale</v>
          </cell>
          <cell r="D892">
            <v>0.39</v>
          </cell>
          <cell r="E892">
            <v>0.23</v>
          </cell>
          <cell r="F892">
            <v>0.2</v>
          </cell>
          <cell r="G892">
            <v>0.6</v>
          </cell>
          <cell r="H892">
            <v>0.6</v>
          </cell>
          <cell r="I892">
            <v>0.6</v>
          </cell>
          <cell r="J892">
            <v>0.53</v>
          </cell>
          <cell r="K892">
            <v>0.6</v>
          </cell>
          <cell r="L892">
            <v>0.6</v>
          </cell>
          <cell r="M892">
            <v>0.6</v>
          </cell>
          <cell r="N892">
            <v>0.6</v>
          </cell>
          <cell r="O892">
            <v>0.6</v>
          </cell>
          <cell r="P892" t="str">
            <v>N</v>
          </cell>
          <cell r="Q892" t="str">
            <v>North</v>
          </cell>
          <cell r="R892" t="str">
            <v>ID</v>
          </cell>
          <cell r="S892" t="str">
            <v>14DGD: Waiting for Gates No. 2 500/230 kV Transformer and possibly other</v>
          </cell>
          <cell r="T892">
            <v>0.6</v>
          </cell>
        </row>
        <row r="893">
          <cell r="A893" t="str">
            <v>TWISSL_6_SOLAR</v>
          </cell>
          <cell r="B893" t="str">
            <v>CAISO System</v>
          </cell>
          <cell r="C893" t="str">
            <v>Nickel 1 ("NLH1")</v>
          </cell>
          <cell r="D893">
            <v>0</v>
          </cell>
          <cell r="E893">
            <v>0.02</v>
          </cell>
          <cell r="F893">
            <v>0.08</v>
          </cell>
          <cell r="G893">
            <v>1.04</v>
          </cell>
          <cell r="H893">
            <v>0.98</v>
          </cell>
          <cell r="I893">
            <v>0.95</v>
          </cell>
          <cell r="J893">
            <v>0.91</v>
          </cell>
          <cell r="K893">
            <v>1</v>
          </cell>
          <cell r="L893">
            <v>0.94</v>
          </cell>
          <cell r="M893">
            <v>0.76</v>
          </cell>
          <cell r="N893">
            <v>0</v>
          </cell>
          <cell r="O893">
            <v>0</v>
          </cell>
          <cell r="P893" t="str">
            <v>N</v>
          </cell>
          <cell r="Q893" t="str">
            <v>North</v>
          </cell>
          <cell r="R893" t="str">
            <v>ID</v>
          </cell>
          <cell r="S893" t="str">
            <v>14DGD: Waiting for Gates No. 2 500/230 kV Transformer and possibly other</v>
          </cell>
          <cell r="T893">
            <v>1</v>
          </cell>
        </row>
        <row r="894">
          <cell r="A894" t="str">
            <v>TWISSL_6_SOLAR1</v>
          </cell>
          <cell r="B894" t="str">
            <v>CAISO System</v>
          </cell>
          <cell r="C894" t="str">
            <v>Coronal Lost Hills</v>
          </cell>
          <cell r="D894">
            <v>0.05</v>
          </cell>
          <cell r="E894">
            <v>0.28999999999999998</v>
          </cell>
          <cell r="F894">
            <v>1.36</v>
          </cell>
          <cell r="G894">
            <v>15.96</v>
          </cell>
          <cell r="H894">
            <v>14.76</v>
          </cell>
          <cell r="I894">
            <v>17.45</v>
          </cell>
          <cell r="J894">
            <v>16.96</v>
          </cell>
          <cell r="K894">
            <v>17.600000000000001</v>
          </cell>
          <cell r="L894">
            <v>16.079999999999998</v>
          </cell>
          <cell r="M894">
            <v>11.67</v>
          </cell>
          <cell r="N894">
            <v>0.04</v>
          </cell>
          <cell r="O894">
            <v>0.02</v>
          </cell>
          <cell r="P894" t="str">
            <v>N</v>
          </cell>
          <cell r="Q894" t="str">
            <v>North</v>
          </cell>
          <cell r="R894" t="str">
            <v>ID</v>
          </cell>
          <cell r="S894" t="str">
            <v>15DGD: Waiting for Gates No. 2 500/230 kV Transformer and possibly other</v>
          </cell>
          <cell r="T894">
            <v>17.600000000000001</v>
          </cell>
        </row>
        <row r="895">
          <cell r="A895" t="str">
            <v>TX-ELK_6_SOLAR1</v>
          </cell>
          <cell r="B895" t="str">
            <v>CAISO System</v>
          </cell>
          <cell r="C895" t="str">
            <v>Castor Solar Project</v>
          </cell>
          <cell r="D895" t="str">
            <v>-</v>
          </cell>
          <cell r="E895" t="str">
            <v>-</v>
          </cell>
          <cell r="F895" t="str">
            <v>-</v>
          </cell>
          <cell r="G895" t="str">
            <v>-</v>
          </cell>
          <cell r="H895" t="str">
            <v>-</v>
          </cell>
          <cell r="I895" t="str">
            <v>-</v>
          </cell>
          <cell r="J895" t="str">
            <v>-</v>
          </cell>
          <cell r="K895" t="str">
            <v>-</v>
          </cell>
          <cell r="L895" t="str">
            <v>-</v>
          </cell>
          <cell r="M895" t="str">
            <v>-</v>
          </cell>
          <cell r="N895" t="str">
            <v>-</v>
          </cell>
          <cell r="O895" t="str">
            <v>-</v>
          </cell>
          <cell r="P895" t="str">
            <v>N</v>
          </cell>
          <cell r="Q895" t="str">
            <v>North</v>
          </cell>
          <cell r="R895" t="str">
            <v>EO</v>
          </cell>
          <cell r="T895">
            <v>0</v>
          </cell>
        </row>
        <row r="896">
          <cell r="A896" t="str">
            <v>TXMCKT_6_UNIT</v>
          </cell>
          <cell r="B896" t="str">
            <v>CAISO System</v>
          </cell>
          <cell r="C896" t="str">
            <v>McKittrick Cogen</v>
          </cell>
          <cell r="D896">
            <v>0.85</v>
          </cell>
          <cell r="E896">
            <v>0.99</v>
          </cell>
          <cell r="F896">
            <v>1.1299999999999999</v>
          </cell>
          <cell r="G896">
            <v>1.01</v>
          </cell>
          <cell r="H896">
            <v>1.37</v>
          </cell>
          <cell r="I896">
            <v>1.6</v>
          </cell>
          <cell r="J896">
            <v>1.04</v>
          </cell>
          <cell r="K896">
            <v>1.2</v>
          </cell>
          <cell r="L896">
            <v>1.61</v>
          </cell>
          <cell r="M896">
            <v>2.39</v>
          </cell>
          <cell r="N896">
            <v>2.2000000000000002</v>
          </cell>
          <cell r="O896">
            <v>1.92</v>
          </cell>
          <cell r="P896" t="str">
            <v>N</v>
          </cell>
          <cell r="Q896" t="str">
            <v>North</v>
          </cell>
          <cell r="R896" t="str">
            <v>FC</v>
          </cell>
          <cell r="T896">
            <v>1.61</v>
          </cell>
        </row>
        <row r="897">
          <cell r="A897" t="str">
            <v>UKIAH_7_LAKEMN</v>
          </cell>
          <cell r="B897" t="str">
            <v>NCNB</v>
          </cell>
          <cell r="C897" t="str">
            <v>UKIAH LAKE MENDOCINO HYDRO</v>
          </cell>
          <cell r="D897">
            <v>1.7</v>
          </cell>
          <cell r="E897">
            <v>1.7</v>
          </cell>
          <cell r="F897">
            <v>1.7</v>
          </cell>
          <cell r="G897">
            <v>1.7</v>
          </cell>
          <cell r="H897">
            <v>1.7</v>
          </cell>
          <cell r="I897">
            <v>1.7</v>
          </cell>
          <cell r="J897">
            <v>1.7</v>
          </cell>
          <cell r="K897">
            <v>1.7</v>
          </cell>
          <cell r="L897">
            <v>1.7</v>
          </cell>
          <cell r="M897">
            <v>1.7</v>
          </cell>
          <cell r="N897">
            <v>1.7</v>
          </cell>
          <cell r="O897">
            <v>1.7</v>
          </cell>
          <cell r="P897" t="str">
            <v>Y</v>
          </cell>
          <cell r="Q897" t="str">
            <v>North</v>
          </cell>
          <cell r="R897" t="str">
            <v>FC</v>
          </cell>
          <cell r="T897">
            <v>1.7</v>
          </cell>
        </row>
        <row r="898">
          <cell r="A898" t="str">
            <v>ULTPCH_1_UNIT 1</v>
          </cell>
          <cell r="B898" t="str">
            <v>Stockton</v>
          </cell>
          <cell r="C898" t="str">
            <v>OGDEN POWER PACIFIC (CHINESE STATION)</v>
          </cell>
          <cell r="D898">
            <v>16.84</v>
          </cell>
          <cell r="E898">
            <v>16.73</v>
          </cell>
          <cell r="F898">
            <v>16.52</v>
          </cell>
          <cell r="G898">
            <v>12.21</v>
          </cell>
          <cell r="H898">
            <v>12.06</v>
          </cell>
          <cell r="I898">
            <v>16.920000000000002</v>
          </cell>
          <cell r="J898">
            <v>16.170000000000002</v>
          </cell>
          <cell r="K898">
            <v>16.190000000000001</v>
          </cell>
          <cell r="L898">
            <v>15.85</v>
          </cell>
          <cell r="M898">
            <v>16.12</v>
          </cell>
          <cell r="N898">
            <v>14.15</v>
          </cell>
          <cell r="O898">
            <v>17.850000000000001</v>
          </cell>
          <cell r="P898" t="str">
            <v>N</v>
          </cell>
          <cell r="Q898" t="str">
            <v>North</v>
          </cell>
          <cell r="R898" t="str">
            <v>FC</v>
          </cell>
          <cell r="T898">
            <v>16.920000000000002</v>
          </cell>
        </row>
        <row r="899">
          <cell r="A899" t="str">
            <v>ULTPFR_1_UNIT 1</v>
          </cell>
          <cell r="B899" t="str">
            <v>Fresno</v>
          </cell>
          <cell r="C899" t="str">
            <v>RIO BRAVO FRESNO (AKA ULTRAPOWER)</v>
          </cell>
          <cell r="D899">
            <v>23.38</v>
          </cell>
          <cell r="E899">
            <v>8.9</v>
          </cell>
          <cell r="F899">
            <v>23.39</v>
          </cell>
          <cell r="G899">
            <v>23.8</v>
          </cell>
          <cell r="H899">
            <v>15.32</v>
          </cell>
          <cell r="I899">
            <v>23.63</v>
          </cell>
          <cell r="J899">
            <v>23.87</v>
          </cell>
          <cell r="K899">
            <v>23.92</v>
          </cell>
          <cell r="L899">
            <v>19.149999999999999</v>
          </cell>
          <cell r="M899">
            <v>23.89</v>
          </cell>
          <cell r="N899">
            <v>21.83</v>
          </cell>
          <cell r="O899">
            <v>23.63</v>
          </cell>
          <cell r="P899" t="str">
            <v>N</v>
          </cell>
          <cell r="Q899" t="str">
            <v>North</v>
          </cell>
          <cell r="R899" t="str">
            <v>FC</v>
          </cell>
          <cell r="T899">
            <v>23.92</v>
          </cell>
        </row>
        <row r="900">
          <cell r="A900" t="str">
            <v>ULTRCK_2_UNIT</v>
          </cell>
          <cell r="B900" t="str">
            <v>Sierra</v>
          </cell>
          <cell r="C900" t="str">
            <v>Rio Bravo Rocklin</v>
          </cell>
          <cell r="D900">
            <v>23.94</v>
          </cell>
          <cell r="E900">
            <v>19.18</v>
          </cell>
          <cell r="F900">
            <v>23.95</v>
          </cell>
          <cell r="G900">
            <v>23.62</v>
          </cell>
          <cell r="H900">
            <v>12.07</v>
          </cell>
          <cell r="I900">
            <v>23.44</v>
          </cell>
          <cell r="J900">
            <v>23.7</v>
          </cell>
          <cell r="K900">
            <v>21.81</v>
          </cell>
          <cell r="L900">
            <v>19.59</v>
          </cell>
          <cell r="M900">
            <v>24.21</v>
          </cell>
          <cell r="N900">
            <v>18.13</v>
          </cell>
          <cell r="O900">
            <v>23.24</v>
          </cell>
          <cell r="P900" t="str">
            <v>N</v>
          </cell>
          <cell r="Q900" t="str">
            <v>North</v>
          </cell>
          <cell r="R900" t="str">
            <v>FC</v>
          </cell>
          <cell r="T900">
            <v>23.7</v>
          </cell>
        </row>
        <row r="901">
          <cell r="A901" t="str">
            <v>UNCHEM_1_UNIT</v>
          </cell>
          <cell r="B901" t="str">
            <v>Bay Area</v>
          </cell>
          <cell r="C901" t="str">
            <v>CONTRA COSTA CARBON PLANT</v>
          </cell>
          <cell r="D901">
            <v>10.199999999999999</v>
          </cell>
          <cell r="E901">
            <v>11.27</v>
          </cell>
          <cell r="F901">
            <v>9.7100000000000009</v>
          </cell>
          <cell r="G901">
            <v>8.1</v>
          </cell>
          <cell r="H901">
            <v>10.65</v>
          </cell>
          <cell r="I901">
            <v>11.06</v>
          </cell>
          <cell r="J901">
            <v>10.98</v>
          </cell>
          <cell r="K901">
            <v>10.95</v>
          </cell>
          <cell r="L901">
            <v>10.91</v>
          </cell>
          <cell r="M901">
            <v>11.06</v>
          </cell>
          <cell r="N901">
            <v>9.36</v>
          </cell>
          <cell r="O901">
            <v>8.57</v>
          </cell>
          <cell r="P901" t="str">
            <v>N</v>
          </cell>
          <cell r="Q901" t="str">
            <v>North</v>
          </cell>
          <cell r="R901" t="str">
            <v>FC</v>
          </cell>
          <cell r="T901">
            <v>11.06</v>
          </cell>
        </row>
        <row r="902">
          <cell r="A902" t="str">
            <v>UNOCAL_1_UNITS</v>
          </cell>
          <cell r="B902" t="str">
            <v>Bay Area</v>
          </cell>
          <cell r="C902" t="str">
            <v>TOSCO (RODEO PLANT)</v>
          </cell>
          <cell r="D902">
            <v>4.55</v>
          </cell>
          <cell r="E902">
            <v>2.79</v>
          </cell>
          <cell r="F902">
            <v>3.64</v>
          </cell>
          <cell r="G902">
            <v>0.93</v>
          </cell>
          <cell r="H902">
            <v>0.26</v>
          </cell>
          <cell r="I902">
            <v>0.61</v>
          </cell>
          <cell r="J902">
            <v>0.45</v>
          </cell>
          <cell r="K902">
            <v>0.82</v>
          </cell>
          <cell r="L902">
            <v>0.76</v>
          </cell>
          <cell r="M902">
            <v>1.94</v>
          </cell>
          <cell r="N902">
            <v>2.0699999999999998</v>
          </cell>
          <cell r="O902">
            <v>2.64</v>
          </cell>
          <cell r="P902" t="str">
            <v>N</v>
          </cell>
          <cell r="Q902" t="str">
            <v>North</v>
          </cell>
          <cell r="R902" t="str">
            <v>FC</v>
          </cell>
          <cell r="T902">
            <v>0.82</v>
          </cell>
        </row>
        <row r="903">
          <cell r="A903" t="str">
            <v>UNVRSY_1_UNIT 1</v>
          </cell>
          <cell r="B903" t="str">
            <v>CAISO System</v>
          </cell>
          <cell r="C903" t="str">
            <v>Berry Cogen 38 - Unit 1</v>
          </cell>
          <cell r="D903">
            <v>36.51</v>
          </cell>
          <cell r="E903">
            <v>36.53</v>
          </cell>
          <cell r="F903">
            <v>22.71</v>
          </cell>
          <cell r="G903">
            <v>36.130000000000003</v>
          </cell>
          <cell r="H903">
            <v>35.71</v>
          </cell>
          <cell r="I903">
            <v>34.799999999999997</v>
          </cell>
          <cell r="J903">
            <v>34.909999999999997</v>
          </cell>
          <cell r="K903">
            <v>34.909999999999997</v>
          </cell>
          <cell r="L903">
            <v>35.369999999999997</v>
          </cell>
          <cell r="M903">
            <v>35.97</v>
          </cell>
          <cell r="N903">
            <v>31.11</v>
          </cell>
          <cell r="O903">
            <v>36.18</v>
          </cell>
          <cell r="P903" t="str">
            <v>N</v>
          </cell>
          <cell r="Q903" t="str">
            <v>North</v>
          </cell>
          <cell r="R903" t="str">
            <v>FC</v>
          </cell>
          <cell r="T903">
            <v>35.369999999999997</v>
          </cell>
        </row>
        <row r="904">
          <cell r="A904" t="str">
            <v>USWND2_1_WIND1</v>
          </cell>
          <cell r="B904" t="str">
            <v>CAISO System</v>
          </cell>
          <cell r="C904" t="str">
            <v>Golden Hills A</v>
          </cell>
          <cell r="D904">
            <v>1.04</v>
          </cell>
          <cell r="E904">
            <v>4.68</v>
          </cell>
          <cell r="F904">
            <v>7.05</v>
          </cell>
          <cell r="G904">
            <v>8.5399999999999991</v>
          </cell>
          <cell r="H904">
            <v>14.12</v>
          </cell>
          <cell r="I904">
            <v>11.42</v>
          </cell>
          <cell r="J904">
            <v>8.1199999999999992</v>
          </cell>
          <cell r="K904">
            <v>7.58</v>
          </cell>
          <cell r="L904">
            <v>4.87</v>
          </cell>
          <cell r="M904">
            <v>2.8</v>
          </cell>
          <cell r="N904">
            <v>1.72</v>
          </cell>
          <cell r="O904">
            <v>1.99</v>
          </cell>
          <cell r="P904" t="str">
            <v>N</v>
          </cell>
          <cell r="Q904" t="str">
            <v>North</v>
          </cell>
          <cell r="R904" t="str">
            <v>FC</v>
          </cell>
          <cell r="T904">
            <v>11.42</v>
          </cell>
        </row>
        <row r="905">
          <cell r="A905" t="str">
            <v>USWND2_1_WIND2</v>
          </cell>
          <cell r="B905" t="str">
            <v>CAISO System</v>
          </cell>
          <cell r="C905" t="str">
            <v>Golden Hills B</v>
          </cell>
          <cell r="D905">
            <v>1.04</v>
          </cell>
          <cell r="E905">
            <v>4.68</v>
          </cell>
          <cell r="F905">
            <v>7.05</v>
          </cell>
          <cell r="G905">
            <v>8.5399999999999991</v>
          </cell>
          <cell r="H905">
            <v>14.12</v>
          </cell>
          <cell r="I905">
            <v>11.42</v>
          </cell>
          <cell r="J905">
            <v>8.1199999999999992</v>
          </cell>
          <cell r="K905">
            <v>7.58</v>
          </cell>
          <cell r="L905">
            <v>4.87</v>
          </cell>
          <cell r="M905">
            <v>2.8</v>
          </cell>
          <cell r="N905">
            <v>1.72</v>
          </cell>
          <cell r="O905">
            <v>1.99</v>
          </cell>
          <cell r="P905" t="str">
            <v>N</v>
          </cell>
          <cell r="Q905" t="str">
            <v>North</v>
          </cell>
          <cell r="R905" t="str">
            <v>FC</v>
          </cell>
          <cell r="T905">
            <v>11.42</v>
          </cell>
        </row>
        <row r="906">
          <cell r="A906" t="str">
            <v>USWND4_2_UNITS</v>
          </cell>
          <cell r="B906" t="str">
            <v>CAISO System</v>
          </cell>
          <cell r="C906" t="str">
            <v>US WIND POWER#4(RALPH)</v>
          </cell>
          <cell r="D906">
            <v>4.3899999999999997</v>
          </cell>
          <cell r="E906">
            <v>6.33</v>
          </cell>
          <cell r="F906">
            <v>8.19</v>
          </cell>
          <cell r="G906">
            <v>6.61</v>
          </cell>
          <cell r="H906">
            <v>12.97</v>
          </cell>
          <cell r="I906">
            <v>7.9</v>
          </cell>
          <cell r="J906">
            <v>8.19</v>
          </cell>
          <cell r="K906">
            <v>8.08</v>
          </cell>
          <cell r="L906">
            <v>6.79</v>
          </cell>
          <cell r="M906">
            <v>5.84</v>
          </cell>
          <cell r="N906">
            <v>4.13</v>
          </cell>
          <cell r="O906">
            <v>4.7</v>
          </cell>
          <cell r="P906" t="str">
            <v>N</v>
          </cell>
          <cell r="Q906" t="str">
            <v>North</v>
          </cell>
          <cell r="R906" t="str">
            <v>FC</v>
          </cell>
          <cell r="T906">
            <v>8.19</v>
          </cell>
        </row>
        <row r="907">
          <cell r="A907" t="str">
            <v>USWNDR_2_SMUD</v>
          </cell>
          <cell r="B907" t="str">
            <v>Bay Area</v>
          </cell>
          <cell r="C907" t="str">
            <v>SOLANO WIND FARM</v>
          </cell>
          <cell r="D907">
            <v>0.78</v>
          </cell>
          <cell r="E907">
            <v>3.89</v>
          </cell>
          <cell r="F907">
            <v>7.21</v>
          </cell>
          <cell r="G907">
            <v>9.74</v>
          </cell>
          <cell r="H907">
            <v>23.8</v>
          </cell>
          <cell r="I907">
            <v>17.8</v>
          </cell>
          <cell r="J907">
            <v>29.1</v>
          </cell>
          <cell r="K907">
            <v>22.43</v>
          </cell>
          <cell r="L907">
            <v>7.97</v>
          </cell>
          <cell r="M907">
            <v>2.88</v>
          </cell>
          <cell r="N907">
            <v>1.32</v>
          </cell>
          <cell r="O907">
            <v>2.2599999999999998</v>
          </cell>
          <cell r="P907" t="str">
            <v>N</v>
          </cell>
          <cell r="Q907" t="str">
            <v>North</v>
          </cell>
          <cell r="R907" t="str">
            <v>FC</v>
          </cell>
          <cell r="T907">
            <v>29.1</v>
          </cell>
        </row>
        <row r="908">
          <cell r="A908" t="str">
            <v>USWNDR_2_SMUD2</v>
          </cell>
          <cell r="B908" t="str">
            <v>Bay Area</v>
          </cell>
          <cell r="C908" t="str">
            <v>Solano Wind Project Phase 3</v>
          </cell>
          <cell r="D908">
            <v>1.48</v>
          </cell>
          <cell r="E908">
            <v>8.93</v>
          </cell>
          <cell r="F908">
            <v>15.71</v>
          </cell>
          <cell r="G908">
            <v>19.850000000000001</v>
          </cell>
          <cell r="H908">
            <v>44.06</v>
          </cell>
          <cell r="I908">
            <v>36.619999999999997</v>
          </cell>
          <cell r="J908">
            <v>52.06</v>
          </cell>
          <cell r="K908">
            <v>43.15</v>
          </cell>
          <cell r="L908">
            <v>18.05</v>
          </cell>
          <cell r="M908">
            <v>5.46</v>
          </cell>
          <cell r="N908">
            <v>2.4</v>
          </cell>
          <cell r="O908">
            <v>3.99</v>
          </cell>
          <cell r="P908" t="str">
            <v>N</v>
          </cell>
          <cell r="Q908" t="str">
            <v>North</v>
          </cell>
          <cell r="R908" t="str">
            <v>FC</v>
          </cell>
          <cell r="T908">
            <v>52.06</v>
          </cell>
        </row>
        <row r="909">
          <cell r="A909" t="str">
            <v>USWNDR_2_UNITS</v>
          </cell>
          <cell r="B909" t="str">
            <v>Bay Area</v>
          </cell>
          <cell r="C909" t="str">
            <v>US WIND POWER(RUSSELL)</v>
          </cell>
          <cell r="D909">
            <v>0.09</v>
          </cell>
          <cell r="E909">
            <v>0.51</v>
          </cell>
          <cell r="F909">
            <v>0.71</v>
          </cell>
          <cell r="G909">
            <v>1.07</v>
          </cell>
          <cell r="H909">
            <v>3.85</v>
          </cell>
          <cell r="I909">
            <v>3.15</v>
          </cell>
          <cell r="J909">
            <v>5.07</v>
          </cell>
          <cell r="K909">
            <v>4</v>
          </cell>
          <cell r="L909">
            <v>1.35</v>
          </cell>
          <cell r="M909">
            <v>0.45</v>
          </cell>
          <cell r="N909">
            <v>0.17</v>
          </cell>
          <cell r="O909">
            <v>0.24</v>
          </cell>
          <cell r="P909" t="str">
            <v>N</v>
          </cell>
          <cell r="Q909" t="str">
            <v>North</v>
          </cell>
          <cell r="R909" t="str">
            <v>FC</v>
          </cell>
          <cell r="T909">
            <v>5.07</v>
          </cell>
        </row>
        <row r="910">
          <cell r="A910" t="str">
            <v>USWPJR_2_UNITS</v>
          </cell>
          <cell r="B910" t="str">
            <v>Bay Area</v>
          </cell>
          <cell r="C910" t="str">
            <v>Vasco Wind</v>
          </cell>
          <cell r="D910">
            <v>1.07</v>
          </cell>
          <cell r="E910">
            <v>4.99</v>
          </cell>
          <cell r="F910">
            <v>7.01</v>
          </cell>
          <cell r="G910">
            <v>10.61</v>
          </cell>
          <cell r="H910">
            <v>29.04</v>
          </cell>
          <cell r="I910">
            <v>14.26</v>
          </cell>
          <cell r="J910">
            <v>21.34</v>
          </cell>
          <cell r="K910">
            <v>17.350000000000001</v>
          </cell>
          <cell r="L910">
            <v>7.85</v>
          </cell>
          <cell r="M910">
            <v>3.41</v>
          </cell>
          <cell r="N910">
            <v>1.63</v>
          </cell>
          <cell r="O910">
            <v>2.81</v>
          </cell>
          <cell r="P910" t="str">
            <v>N</v>
          </cell>
          <cell r="Q910" t="str">
            <v>North</v>
          </cell>
          <cell r="R910" t="str">
            <v>FC</v>
          </cell>
          <cell r="T910">
            <v>21.34</v>
          </cell>
        </row>
        <row r="911">
          <cell r="A911" t="str">
            <v>VACADX_1_NAS</v>
          </cell>
          <cell r="B911" t="str">
            <v>CAISO System</v>
          </cell>
          <cell r="C911" t="str">
            <v>VACA-DIXON BATTERY</v>
          </cell>
          <cell r="D911" t="str">
            <v>-</v>
          </cell>
          <cell r="E911" t="str">
            <v>-</v>
          </cell>
          <cell r="F911" t="str">
            <v>-</v>
          </cell>
          <cell r="G911" t="str">
            <v>-</v>
          </cell>
          <cell r="H911" t="str">
            <v>-</v>
          </cell>
          <cell r="I911" t="str">
            <v>-</v>
          </cell>
          <cell r="J911" t="str">
            <v>-</v>
          </cell>
          <cell r="K911" t="str">
            <v>-</v>
          </cell>
          <cell r="L911" t="str">
            <v>-</v>
          </cell>
          <cell r="M911" t="str">
            <v>-</v>
          </cell>
          <cell r="N911" t="str">
            <v>-</v>
          </cell>
          <cell r="O911" t="str">
            <v>-</v>
          </cell>
          <cell r="P911" t="str">
            <v>Y</v>
          </cell>
          <cell r="Q911" t="str">
            <v>North</v>
          </cell>
          <cell r="R911" t="str">
            <v>EO</v>
          </cell>
          <cell r="S911" t="str">
            <v/>
          </cell>
          <cell r="T911">
            <v>0</v>
          </cell>
        </row>
        <row r="912">
          <cell r="A912" t="str">
            <v>VACADX_1_SOLAR</v>
          </cell>
          <cell r="B912" t="str">
            <v>CAISO System</v>
          </cell>
          <cell r="C912" t="str">
            <v>Vaca-Dixon Solar Station</v>
          </cell>
          <cell r="D912">
            <v>0.01</v>
          </cell>
          <cell r="E912">
            <v>0.03</v>
          </cell>
          <cell r="F912">
            <v>0.1</v>
          </cell>
          <cell r="G912">
            <v>1.28</v>
          </cell>
          <cell r="H912">
            <v>1.34</v>
          </cell>
          <cell r="I912">
            <v>1.25</v>
          </cell>
          <cell r="J912">
            <v>1.59</v>
          </cell>
          <cell r="K912">
            <v>1.52</v>
          </cell>
          <cell r="L912">
            <v>1.43</v>
          </cell>
          <cell r="M912">
            <v>1.07</v>
          </cell>
          <cell r="N912">
            <v>0.01</v>
          </cell>
          <cell r="O912">
            <v>0</v>
          </cell>
          <cell r="P912" t="str">
            <v>Y</v>
          </cell>
          <cell r="Q912" t="str">
            <v>North</v>
          </cell>
          <cell r="R912" t="str">
            <v>FC</v>
          </cell>
          <cell r="T912">
            <v>1.59</v>
          </cell>
        </row>
        <row r="913">
          <cell r="A913" t="str">
            <v>VACADX_1_UNITA1</v>
          </cell>
          <cell r="B913" t="str">
            <v>CAISO System</v>
          </cell>
          <cell r="C913" t="str">
            <v>CalPeak Power Vaca Dixon Unit 1</v>
          </cell>
          <cell r="D913">
            <v>48</v>
          </cell>
          <cell r="E913">
            <v>48</v>
          </cell>
          <cell r="F913">
            <v>48</v>
          </cell>
          <cell r="G913">
            <v>48</v>
          </cell>
          <cell r="H913">
            <v>48</v>
          </cell>
          <cell r="I913">
            <v>48</v>
          </cell>
          <cell r="J913">
            <v>48</v>
          </cell>
          <cell r="K913">
            <v>48</v>
          </cell>
          <cell r="L913">
            <v>48</v>
          </cell>
          <cell r="M913">
            <v>48</v>
          </cell>
          <cell r="N913">
            <v>48</v>
          </cell>
          <cell r="O913">
            <v>48</v>
          </cell>
          <cell r="P913" t="str">
            <v>Y</v>
          </cell>
          <cell r="Q913" t="str">
            <v>North</v>
          </cell>
          <cell r="R913" t="str">
            <v>FC</v>
          </cell>
          <cell r="T913">
            <v>48</v>
          </cell>
        </row>
        <row r="914">
          <cell r="A914" t="str">
            <v>VALLEY_5_PERRIS</v>
          </cell>
          <cell r="B914" t="str">
            <v>LA Basin</v>
          </cell>
          <cell r="C914" t="str">
            <v>MWD Perris Hydroelectric Recovery Plant</v>
          </cell>
          <cell r="D914">
            <v>7.94</v>
          </cell>
          <cell r="E914">
            <v>7.94</v>
          </cell>
          <cell r="F914">
            <v>7.94</v>
          </cell>
          <cell r="G914">
            <v>7.94</v>
          </cell>
          <cell r="H914">
            <v>7.94</v>
          </cell>
          <cell r="I914">
            <v>7.94</v>
          </cell>
          <cell r="J914">
            <v>7.94</v>
          </cell>
          <cell r="K914">
            <v>7.94</v>
          </cell>
          <cell r="L914">
            <v>7.94</v>
          </cell>
          <cell r="M914">
            <v>7.94</v>
          </cell>
          <cell r="N914">
            <v>7.94</v>
          </cell>
          <cell r="O914">
            <v>7.94</v>
          </cell>
          <cell r="P914" t="str">
            <v>Y</v>
          </cell>
          <cell r="Q914" t="str">
            <v>South</v>
          </cell>
          <cell r="R914" t="str">
            <v>FC</v>
          </cell>
          <cell r="T914">
            <v>7.94</v>
          </cell>
        </row>
        <row r="915">
          <cell r="A915" t="str">
            <v>VALLEY_5_REDMTN</v>
          </cell>
          <cell r="B915" t="str">
            <v>LA Basin</v>
          </cell>
          <cell r="C915" t="str">
            <v xml:space="preserve">MWD Red Mountain Hydroelectric Recovery </v>
          </cell>
          <cell r="D915">
            <v>1.2</v>
          </cell>
          <cell r="E915">
            <v>3.6</v>
          </cell>
          <cell r="F915">
            <v>2.2000000000000002</v>
          </cell>
          <cell r="G915">
            <v>2.8</v>
          </cell>
          <cell r="H915">
            <v>2.5</v>
          </cell>
          <cell r="I915">
            <v>5.0999999999999996</v>
          </cell>
          <cell r="J915">
            <v>5.5</v>
          </cell>
          <cell r="K915">
            <v>3.7</v>
          </cell>
          <cell r="L915">
            <v>3.9</v>
          </cell>
          <cell r="M915">
            <v>4.2</v>
          </cell>
          <cell r="N915">
            <v>4.2</v>
          </cell>
          <cell r="O915">
            <v>3.8</v>
          </cell>
          <cell r="P915" t="str">
            <v>N</v>
          </cell>
          <cell r="Q915" t="str">
            <v>South</v>
          </cell>
          <cell r="R915" t="str">
            <v>FC</v>
          </cell>
          <cell r="T915">
            <v>5.5</v>
          </cell>
        </row>
        <row r="916">
          <cell r="A916" t="str">
            <v>VALLEY_5_RTS044</v>
          </cell>
          <cell r="B916" t="str">
            <v>LA Basin</v>
          </cell>
          <cell r="C916" t="str">
            <v>SPVP044</v>
          </cell>
          <cell r="D916">
            <v>0.01</v>
          </cell>
          <cell r="E916">
            <v>0.09</v>
          </cell>
          <cell r="F916">
            <v>0.37</v>
          </cell>
          <cell r="G916">
            <v>4.74</v>
          </cell>
          <cell r="H916">
            <v>4.47</v>
          </cell>
          <cell r="I916">
            <v>4.7699999999999996</v>
          </cell>
          <cell r="J916">
            <v>3.88</v>
          </cell>
          <cell r="K916">
            <v>3.37</v>
          </cell>
          <cell r="L916">
            <v>2.69</v>
          </cell>
          <cell r="M916">
            <v>1.1499999999999999</v>
          </cell>
          <cell r="N916">
            <v>0</v>
          </cell>
          <cell r="O916">
            <v>0</v>
          </cell>
          <cell r="P916" t="str">
            <v>N</v>
          </cell>
          <cell r="Q916" t="str">
            <v>South</v>
          </cell>
          <cell r="R916" t="str">
            <v>FC</v>
          </cell>
          <cell r="T916">
            <v>4.7699999999999996</v>
          </cell>
        </row>
        <row r="917">
          <cell r="A917" t="str">
            <v>VALLEY_5_SOLAR1</v>
          </cell>
          <cell r="B917" t="str">
            <v>LA Basin</v>
          </cell>
          <cell r="C917" t="str">
            <v>Kona Solar - Meridian #1</v>
          </cell>
          <cell r="D917" t="str">
            <v>-</v>
          </cell>
          <cell r="E917" t="str">
            <v>-</v>
          </cell>
          <cell r="F917" t="str">
            <v>-</v>
          </cell>
          <cell r="G917" t="str">
            <v>-</v>
          </cell>
          <cell r="H917" t="str">
            <v>-</v>
          </cell>
          <cell r="I917" t="str">
            <v>-</v>
          </cell>
          <cell r="J917" t="str">
            <v>-</v>
          </cell>
          <cell r="K917" t="str">
            <v>-</v>
          </cell>
          <cell r="L917" t="str">
            <v>-</v>
          </cell>
          <cell r="M917" t="str">
            <v>-</v>
          </cell>
          <cell r="N917" t="str">
            <v>-</v>
          </cell>
          <cell r="O917" t="str">
            <v>-</v>
          </cell>
          <cell r="P917" t="str">
            <v>N</v>
          </cell>
          <cell r="Q917" t="str">
            <v>South</v>
          </cell>
          <cell r="R917" t="str">
            <v>EO</v>
          </cell>
          <cell r="T917">
            <v>0</v>
          </cell>
        </row>
        <row r="918">
          <cell r="A918" t="str">
            <v>VALLEY_5_SOLAR2</v>
          </cell>
          <cell r="B918" t="str">
            <v>LA Basin</v>
          </cell>
          <cell r="C918" t="str">
            <v>AP North Lake Solar</v>
          </cell>
          <cell r="D918">
            <v>0.05</v>
          </cell>
          <cell r="E918">
            <v>0.28999999999999998</v>
          </cell>
          <cell r="F918">
            <v>1.36</v>
          </cell>
          <cell r="G918">
            <v>15.96</v>
          </cell>
          <cell r="H918">
            <v>15.11</v>
          </cell>
          <cell r="I918">
            <v>15.87</v>
          </cell>
          <cell r="J918">
            <v>15.07</v>
          </cell>
          <cell r="K918">
            <v>16.649999999999999</v>
          </cell>
          <cell r="L918">
            <v>15.83</v>
          </cell>
          <cell r="M918">
            <v>10.65</v>
          </cell>
          <cell r="N918">
            <v>0.03</v>
          </cell>
          <cell r="O918">
            <v>0.02</v>
          </cell>
          <cell r="P918" t="str">
            <v>N</v>
          </cell>
          <cell r="Q918" t="str">
            <v>South</v>
          </cell>
          <cell r="R918" t="str">
            <v>ID</v>
          </cell>
          <cell r="S918" t="str">
            <v>Waiting for: West of Devers (WOD) upgrades</v>
          </cell>
          <cell r="T918">
            <v>16.649999999999999</v>
          </cell>
        </row>
        <row r="919">
          <cell r="A919" t="str">
            <v>VALLEY_7_BADLND</v>
          </cell>
          <cell r="B919" t="str">
            <v>LA Basin</v>
          </cell>
          <cell r="C919" t="str">
            <v>VALLEY_7_BADLND</v>
          </cell>
          <cell r="D919">
            <v>0.42</v>
          </cell>
          <cell r="E919">
            <v>0.52</v>
          </cell>
          <cell r="F919">
            <v>0.41</v>
          </cell>
          <cell r="G919">
            <v>0.39</v>
          </cell>
          <cell r="H919">
            <v>0.55000000000000004</v>
          </cell>
          <cell r="I919">
            <v>0.48</v>
          </cell>
          <cell r="J919">
            <v>0.44</v>
          </cell>
          <cell r="K919">
            <v>0.44</v>
          </cell>
          <cell r="L919">
            <v>0.33</v>
          </cell>
          <cell r="M919">
            <v>0.65</v>
          </cell>
          <cell r="N919">
            <v>0.3</v>
          </cell>
          <cell r="O919">
            <v>0.4</v>
          </cell>
          <cell r="P919" t="str">
            <v>N</v>
          </cell>
          <cell r="Q919" t="str">
            <v>South</v>
          </cell>
          <cell r="R919" t="str">
            <v>FC</v>
          </cell>
          <cell r="T919">
            <v>0.48</v>
          </cell>
        </row>
        <row r="920">
          <cell r="A920" t="str">
            <v>VALLEY_7_UNITA1</v>
          </cell>
          <cell r="B920" t="str">
            <v>LA Basin</v>
          </cell>
          <cell r="C920" t="str">
            <v>WM Energy, El Sobrante Landfill</v>
          </cell>
          <cell r="D920">
            <v>2.72</v>
          </cell>
          <cell r="E920">
            <v>2.42</v>
          </cell>
          <cell r="F920">
            <v>2.71</v>
          </cell>
          <cell r="G920">
            <v>2.67</v>
          </cell>
          <cell r="H920">
            <v>2.44</v>
          </cell>
          <cell r="I920">
            <v>2.61</v>
          </cell>
          <cell r="J920">
            <v>2.5299999999999998</v>
          </cell>
          <cell r="K920">
            <v>2.56</v>
          </cell>
          <cell r="L920">
            <v>2.52</v>
          </cell>
          <cell r="M920">
            <v>2.09</v>
          </cell>
          <cell r="N920">
            <v>2.4300000000000002</v>
          </cell>
          <cell r="O920">
            <v>2.41</v>
          </cell>
          <cell r="P920" t="str">
            <v>N</v>
          </cell>
          <cell r="Q920" t="str">
            <v>South</v>
          </cell>
          <cell r="R920" t="str">
            <v>FC</v>
          </cell>
          <cell r="T920">
            <v>2.61</v>
          </cell>
        </row>
        <row r="921">
          <cell r="A921" t="str">
            <v>VEDDER_1_SEKERN</v>
          </cell>
          <cell r="B921" t="str">
            <v>Kern</v>
          </cell>
          <cell r="C921" t="str">
            <v>TEXACO EXPLORATION &amp; PROD (SE KERN RIVER</v>
          </cell>
          <cell r="D921">
            <v>14.45</v>
          </cell>
          <cell r="E921">
            <v>10.6</v>
          </cell>
          <cell r="F921">
            <v>16.27</v>
          </cell>
          <cell r="G921">
            <v>14.92</v>
          </cell>
          <cell r="H921">
            <v>10.96</v>
          </cell>
          <cell r="I921">
            <v>14.69</v>
          </cell>
          <cell r="J921">
            <v>12.12</v>
          </cell>
          <cell r="K921">
            <v>12.47</v>
          </cell>
          <cell r="L921">
            <v>12.03</v>
          </cell>
          <cell r="M921">
            <v>10.66</v>
          </cell>
          <cell r="N921">
            <v>8.85</v>
          </cell>
          <cell r="O921">
            <v>9.3699999999999992</v>
          </cell>
          <cell r="P921" t="str">
            <v>N</v>
          </cell>
          <cell r="Q921" t="str">
            <v>North</v>
          </cell>
          <cell r="R921" t="str">
            <v>FC</v>
          </cell>
          <cell r="T921">
            <v>14.69</v>
          </cell>
        </row>
        <row r="922">
          <cell r="A922" t="str">
            <v>VEGA_6_SOLAR1</v>
          </cell>
          <cell r="B922" t="str">
            <v>Fresno</v>
          </cell>
          <cell r="C922" t="str">
            <v>Vega Solar</v>
          </cell>
          <cell r="D922" t="str">
            <v>-</v>
          </cell>
          <cell r="E922" t="str">
            <v>-</v>
          </cell>
          <cell r="F922" t="str">
            <v>-</v>
          </cell>
          <cell r="G922" t="str">
            <v>-</v>
          </cell>
          <cell r="H922" t="str">
            <v>-</v>
          </cell>
          <cell r="I922" t="str">
            <v>-</v>
          </cell>
          <cell r="J922" t="str">
            <v>-</v>
          </cell>
          <cell r="K922" t="str">
            <v>-</v>
          </cell>
          <cell r="L922" t="str">
            <v>-</v>
          </cell>
          <cell r="M922" t="str">
            <v>-</v>
          </cell>
          <cell r="N922" t="str">
            <v>-</v>
          </cell>
          <cell r="O922" t="str">
            <v>-</v>
          </cell>
          <cell r="P922" t="str">
            <v>N</v>
          </cell>
          <cell r="Q922" t="str">
            <v>North</v>
          </cell>
          <cell r="R922" t="str">
            <v>EO</v>
          </cell>
          <cell r="T922">
            <v>0</v>
          </cell>
        </row>
        <row r="923">
          <cell r="A923" t="str">
            <v>VENWD_1_WIND1</v>
          </cell>
          <cell r="B923" t="str">
            <v>LA Basin</v>
          </cell>
          <cell r="C923" t="str">
            <v>Windpark Unlimited 1</v>
          </cell>
          <cell r="D923">
            <v>0.23</v>
          </cell>
          <cell r="E923">
            <v>1.03</v>
          </cell>
          <cell r="F923">
            <v>1.55</v>
          </cell>
          <cell r="G923">
            <v>1.88</v>
          </cell>
          <cell r="H923">
            <v>3.1</v>
          </cell>
          <cell r="I923">
            <v>2.5099999999999998</v>
          </cell>
          <cell r="J923">
            <v>1.78</v>
          </cell>
          <cell r="K923">
            <v>1.66</v>
          </cell>
          <cell r="L923">
            <v>1.07</v>
          </cell>
          <cell r="M923">
            <v>0.61</v>
          </cell>
          <cell r="N923">
            <v>0.38</v>
          </cell>
          <cell r="O923">
            <v>0.44</v>
          </cell>
          <cell r="P923" t="str">
            <v>N</v>
          </cell>
          <cell r="Q923" t="str">
            <v>South</v>
          </cell>
          <cell r="R923" t="str">
            <v>FC</v>
          </cell>
          <cell r="T923">
            <v>2.5099999999999998</v>
          </cell>
        </row>
        <row r="924">
          <cell r="A924" t="str">
            <v>VENWD_1_WIND2</v>
          </cell>
          <cell r="B924" t="str">
            <v>LA Basin</v>
          </cell>
          <cell r="C924" t="str">
            <v xml:space="preserve">Windpark Unlimited 2 </v>
          </cell>
          <cell r="D924">
            <v>0.39</v>
          </cell>
          <cell r="E924">
            <v>1.75</v>
          </cell>
          <cell r="F924">
            <v>2.64</v>
          </cell>
          <cell r="G924">
            <v>3.19</v>
          </cell>
          <cell r="H924">
            <v>5.28</v>
          </cell>
          <cell r="I924">
            <v>4.2699999999999996</v>
          </cell>
          <cell r="J924">
            <v>3.03</v>
          </cell>
          <cell r="K924">
            <v>2.83</v>
          </cell>
          <cell r="L924">
            <v>1.82</v>
          </cell>
          <cell r="M924">
            <v>1.05</v>
          </cell>
          <cell r="N924">
            <v>0.64</v>
          </cell>
          <cell r="O924">
            <v>0.74</v>
          </cell>
          <cell r="P924" t="str">
            <v>N</v>
          </cell>
          <cell r="Q924" t="str">
            <v>South</v>
          </cell>
          <cell r="R924" t="str">
            <v>FC</v>
          </cell>
          <cell r="T924">
            <v>4.2699999999999996</v>
          </cell>
        </row>
        <row r="925">
          <cell r="A925" t="str">
            <v>VENWD_1_WIND3</v>
          </cell>
          <cell r="B925" t="str">
            <v>LA Basin</v>
          </cell>
          <cell r="C925" t="str">
            <v>Painted Hills Wind Park</v>
          </cell>
          <cell r="D925">
            <v>0.46</v>
          </cell>
          <cell r="E925">
            <v>2.08</v>
          </cell>
          <cell r="F925">
            <v>3.13</v>
          </cell>
          <cell r="G925">
            <v>3.79</v>
          </cell>
          <cell r="H925">
            <v>6.26</v>
          </cell>
          <cell r="I925">
            <v>5.0599999999999996</v>
          </cell>
          <cell r="J925">
            <v>3.6</v>
          </cell>
          <cell r="K925">
            <v>3.36</v>
          </cell>
          <cell r="L925">
            <v>2.16</v>
          </cell>
          <cell r="M925">
            <v>1.24</v>
          </cell>
          <cell r="N925">
            <v>0.76</v>
          </cell>
          <cell r="O925">
            <v>0.88</v>
          </cell>
          <cell r="P925" t="str">
            <v>N</v>
          </cell>
          <cell r="Q925" t="str">
            <v>South</v>
          </cell>
          <cell r="R925" t="str">
            <v>FC</v>
          </cell>
          <cell r="T925">
            <v>5.0599999999999996</v>
          </cell>
        </row>
        <row r="926">
          <cell r="A926" t="str">
            <v>VERNON_6_GONZL1</v>
          </cell>
          <cell r="B926" t="str">
            <v>LA Basin</v>
          </cell>
          <cell r="C926" t="str">
            <v>H. Gonzales Unit #1</v>
          </cell>
          <cell r="D926">
            <v>5.75</v>
          </cell>
          <cell r="E926">
            <v>5.75</v>
          </cell>
          <cell r="F926">
            <v>5.75</v>
          </cell>
          <cell r="G926">
            <v>5.75</v>
          </cell>
          <cell r="H926">
            <v>5.75</v>
          </cell>
          <cell r="I926">
            <v>5.75</v>
          </cell>
          <cell r="J926">
            <v>5.75</v>
          </cell>
          <cell r="K926">
            <v>5.75</v>
          </cell>
          <cell r="L926">
            <v>5.75</v>
          </cell>
          <cell r="M926">
            <v>5.75</v>
          </cell>
          <cell r="N926">
            <v>5.75</v>
          </cell>
          <cell r="O926">
            <v>5.75</v>
          </cell>
          <cell r="P926" t="str">
            <v>Y</v>
          </cell>
          <cell r="Q926" t="str">
            <v>South</v>
          </cell>
          <cell r="R926" t="str">
            <v>FC</v>
          </cell>
          <cell r="T926">
            <v>5.75</v>
          </cell>
        </row>
        <row r="927">
          <cell r="A927" t="str">
            <v>VERNON_6_GONZL2</v>
          </cell>
          <cell r="B927" t="str">
            <v>LA Basin</v>
          </cell>
          <cell r="C927" t="str">
            <v>H. Gonzales Unit #2</v>
          </cell>
          <cell r="D927">
            <v>5.75</v>
          </cell>
          <cell r="E927">
            <v>5.75</v>
          </cell>
          <cell r="F927">
            <v>5.75</v>
          </cell>
          <cell r="G927">
            <v>5.75</v>
          </cell>
          <cell r="H927">
            <v>5.75</v>
          </cell>
          <cell r="I927">
            <v>5.75</v>
          </cell>
          <cell r="J927">
            <v>5.75</v>
          </cell>
          <cell r="K927">
            <v>5.75</v>
          </cell>
          <cell r="L927">
            <v>5.75</v>
          </cell>
          <cell r="M927">
            <v>5.75</v>
          </cell>
          <cell r="N927">
            <v>5.75</v>
          </cell>
          <cell r="O927">
            <v>5.75</v>
          </cell>
          <cell r="P927" t="str">
            <v>Y</v>
          </cell>
          <cell r="Q927" t="str">
            <v>South</v>
          </cell>
          <cell r="R927" t="str">
            <v>FC</v>
          </cell>
          <cell r="T927">
            <v>5.75</v>
          </cell>
        </row>
        <row r="928">
          <cell r="A928" t="str">
            <v>VERNON_6_MALBRG</v>
          </cell>
          <cell r="B928" t="str">
            <v>LA Basin</v>
          </cell>
          <cell r="C928" t="str">
            <v>Malburg Generating Station</v>
          </cell>
          <cell r="D928">
            <v>134</v>
          </cell>
          <cell r="E928">
            <v>134</v>
          </cell>
          <cell r="F928">
            <v>134</v>
          </cell>
          <cell r="G928">
            <v>134</v>
          </cell>
          <cell r="H928">
            <v>134</v>
          </cell>
          <cell r="I928">
            <v>134</v>
          </cell>
          <cell r="J928">
            <v>134</v>
          </cell>
          <cell r="K928">
            <v>134</v>
          </cell>
          <cell r="L928">
            <v>134</v>
          </cell>
          <cell r="M928">
            <v>134</v>
          </cell>
          <cell r="N928">
            <v>134</v>
          </cell>
          <cell r="O928">
            <v>134</v>
          </cell>
          <cell r="P928" t="str">
            <v>Y</v>
          </cell>
          <cell r="Q928" t="str">
            <v>South</v>
          </cell>
          <cell r="R928" t="str">
            <v>FC</v>
          </cell>
          <cell r="T928">
            <v>134</v>
          </cell>
        </row>
        <row r="929">
          <cell r="A929" t="str">
            <v>VESTAL_2_KERN</v>
          </cell>
          <cell r="B929" t="str">
            <v>Big Creek-Ventura</v>
          </cell>
          <cell r="C929" t="str">
            <v>KERN RIVER PH 3 UNITS 1 &amp; 2 AGGREGATE</v>
          </cell>
          <cell r="D929">
            <v>4.7699999999999996</v>
          </cell>
          <cell r="E929">
            <v>6.31</v>
          </cell>
          <cell r="F929">
            <v>5.6</v>
          </cell>
          <cell r="G929">
            <v>9.8000000000000007</v>
          </cell>
          <cell r="H929">
            <v>12.72</v>
          </cell>
          <cell r="I929">
            <v>6.11</v>
          </cell>
          <cell r="J929">
            <v>1.42</v>
          </cell>
          <cell r="K929">
            <v>0.39</v>
          </cell>
          <cell r="L929">
            <v>0.19</v>
          </cell>
          <cell r="M929">
            <v>0.23</v>
          </cell>
          <cell r="N929">
            <v>1.1599999999999999</v>
          </cell>
          <cell r="O929">
            <v>1.69</v>
          </cell>
          <cell r="P929" t="str">
            <v>N</v>
          </cell>
          <cell r="Q929" t="str">
            <v>South</v>
          </cell>
          <cell r="R929" t="str">
            <v>FC</v>
          </cell>
          <cell r="T929">
            <v>6.11</v>
          </cell>
        </row>
        <row r="930">
          <cell r="A930" t="str">
            <v>VESTAL_2_RTS042</v>
          </cell>
          <cell r="B930" t="str">
            <v>Big Creek-Ventura</v>
          </cell>
          <cell r="C930" t="str">
            <v>SPVP042 Porterville Solar</v>
          </cell>
          <cell r="D930" t="str">
            <v>-</v>
          </cell>
          <cell r="E930" t="str">
            <v>-</v>
          </cell>
          <cell r="F930" t="str">
            <v>-</v>
          </cell>
          <cell r="G930" t="str">
            <v>-</v>
          </cell>
          <cell r="H930" t="str">
            <v>-</v>
          </cell>
          <cell r="I930" t="str">
            <v>-</v>
          </cell>
          <cell r="J930" t="str">
            <v>-</v>
          </cell>
          <cell r="K930" t="str">
            <v>-</v>
          </cell>
          <cell r="L930" t="str">
            <v>-</v>
          </cell>
          <cell r="M930" t="str">
            <v>-</v>
          </cell>
          <cell r="N930" t="str">
            <v>-</v>
          </cell>
          <cell r="O930" t="str">
            <v>-</v>
          </cell>
          <cell r="P930" t="str">
            <v>N</v>
          </cell>
          <cell r="Q930" t="str">
            <v>South</v>
          </cell>
          <cell r="R930" t="str">
            <v>EO</v>
          </cell>
          <cell r="T930">
            <v>0</v>
          </cell>
        </row>
        <row r="931">
          <cell r="A931" t="str">
            <v>VESTAL_2_UNIT1</v>
          </cell>
          <cell r="B931" t="str">
            <v>Big Creek-Ventura</v>
          </cell>
          <cell r="C931" t="str">
            <v>CALGREN PIXLEY</v>
          </cell>
          <cell r="D931">
            <v>2.71</v>
          </cell>
          <cell r="E931">
            <v>2.71</v>
          </cell>
          <cell r="F931">
            <v>2.42</v>
          </cell>
          <cell r="G931">
            <v>2.4700000000000002</v>
          </cell>
          <cell r="H931">
            <v>2.5099999999999998</v>
          </cell>
          <cell r="I931">
            <v>2.93</v>
          </cell>
          <cell r="J931">
            <v>3.03</v>
          </cell>
          <cell r="K931">
            <v>2.93</v>
          </cell>
          <cell r="L931">
            <v>2.8</v>
          </cell>
          <cell r="M931">
            <v>2.48</v>
          </cell>
          <cell r="N931">
            <v>2.54</v>
          </cell>
          <cell r="O931">
            <v>2.65</v>
          </cell>
          <cell r="P931" t="str">
            <v>N</v>
          </cell>
          <cell r="Q931" t="str">
            <v>South</v>
          </cell>
          <cell r="R931" t="str">
            <v>FC</v>
          </cell>
          <cell r="T931">
            <v>3.03</v>
          </cell>
        </row>
        <row r="932">
          <cell r="A932" t="str">
            <v>VESTAL_2_WELLHD</v>
          </cell>
          <cell r="B932" t="str">
            <v>Big Creek-Ventura</v>
          </cell>
          <cell r="C932" t="str">
            <v>Wellhead Power Delano</v>
          </cell>
          <cell r="D932">
            <v>49</v>
          </cell>
          <cell r="E932">
            <v>49</v>
          </cell>
          <cell r="F932">
            <v>49</v>
          </cell>
          <cell r="G932">
            <v>49</v>
          </cell>
          <cell r="H932">
            <v>49</v>
          </cell>
          <cell r="I932">
            <v>49</v>
          </cell>
          <cell r="J932">
            <v>49</v>
          </cell>
          <cell r="K932">
            <v>49</v>
          </cell>
          <cell r="L932">
            <v>49</v>
          </cell>
          <cell r="M932">
            <v>49</v>
          </cell>
          <cell r="N932">
            <v>49</v>
          </cell>
          <cell r="O932">
            <v>49</v>
          </cell>
          <cell r="P932" t="str">
            <v>Y</v>
          </cell>
          <cell r="Q932" t="str">
            <v>South</v>
          </cell>
          <cell r="R932" t="str">
            <v>FC</v>
          </cell>
          <cell r="T932">
            <v>49</v>
          </cell>
        </row>
        <row r="933">
          <cell r="A933" t="str">
            <v>VESTAL_6_QF</v>
          </cell>
          <cell r="B933" t="str">
            <v>Big Creek-Ventura</v>
          </cell>
          <cell r="C933" t="str">
            <v>VESTAL QFS</v>
          </cell>
          <cell r="D933">
            <v>0.46</v>
          </cell>
          <cell r="E933">
            <v>0.43</v>
          </cell>
          <cell r="F933">
            <v>0.59</v>
          </cell>
          <cell r="G933">
            <v>1.1200000000000001</v>
          </cell>
          <cell r="H933">
            <v>0.82</v>
          </cell>
          <cell r="I933">
            <v>1.3</v>
          </cell>
          <cell r="J933">
            <v>0.86</v>
          </cell>
          <cell r="K933">
            <v>0.26</v>
          </cell>
          <cell r="L933">
            <v>7.0000000000000007E-2</v>
          </cell>
          <cell r="M933">
            <v>0</v>
          </cell>
          <cell r="N933">
            <v>0</v>
          </cell>
          <cell r="O933">
            <v>0.04</v>
          </cell>
          <cell r="P933" t="str">
            <v>N</v>
          </cell>
          <cell r="Q933" t="str">
            <v>South</v>
          </cell>
          <cell r="R933" t="str">
            <v>FC</v>
          </cell>
          <cell r="T933">
            <v>1.3</v>
          </cell>
        </row>
        <row r="934">
          <cell r="A934" t="str">
            <v>VICTOR_1_CREST</v>
          </cell>
          <cell r="B934" t="str">
            <v>CAISO System</v>
          </cell>
          <cell r="D934" t="str">
            <v>-</v>
          </cell>
          <cell r="E934" t="str">
            <v>-</v>
          </cell>
          <cell r="F934" t="str">
            <v>-</v>
          </cell>
          <cell r="G934" t="str">
            <v>-</v>
          </cell>
          <cell r="H934" t="str">
            <v>-</v>
          </cell>
          <cell r="I934" t="str">
            <v>-</v>
          </cell>
          <cell r="J934" t="str">
            <v>-</v>
          </cell>
          <cell r="K934" t="str">
            <v>-</v>
          </cell>
          <cell r="L934" t="str">
            <v>-</v>
          </cell>
          <cell r="M934" t="str">
            <v>-</v>
          </cell>
          <cell r="N934" t="str">
            <v>-</v>
          </cell>
          <cell r="O934" t="str">
            <v>-</v>
          </cell>
          <cell r="P934" t="str">
            <v>N</v>
          </cell>
          <cell r="Q934" t="str">
            <v>South</v>
          </cell>
          <cell r="R934" t="str">
            <v>EO</v>
          </cell>
          <cell r="T934">
            <v>0</v>
          </cell>
        </row>
        <row r="935">
          <cell r="A935" t="str">
            <v>VICTOR_1_EXSLRA</v>
          </cell>
          <cell r="B935" t="str">
            <v>CAISO System</v>
          </cell>
          <cell r="C935" t="str">
            <v>Expressway Solar A</v>
          </cell>
          <cell r="D935" t="str">
            <v>-</v>
          </cell>
          <cell r="E935" t="str">
            <v>-</v>
          </cell>
          <cell r="F935" t="str">
            <v>-</v>
          </cell>
          <cell r="G935" t="str">
            <v>-</v>
          </cell>
          <cell r="H935" t="str">
            <v>-</v>
          </cell>
          <cell r="I935" t="str">
            <v>-</v>
          </cell>
          <cell r="J935" t="str">
            <v>-</v>
          </cell>
          <cell r="K935" t="str">
            <v>-</v>
          </cell>
          <cell r="L935" t="str">
            <v>-</v>
          </cell>
          <cell r="M935" t="str">
            <v>-</v>
          </cell>
          <cell r="N935" t="str">
            <v>-</v>
          </cell>
          <cell r="O935" t="str">
            <v>-</v>
          </cell>
          <cell r="P935" t="str">
            <v>N</v>
          </cell>
          <cell r="Q935" t="str">
            <v>South</v>
          </cell>
          <cell r="R935" t="str">
            <v>EO</v>
          </cell>
          <cell r="T935">
            <v>0</v>
          </cell>
        </row>
        <row r="936">
          <cell r="A936" t="str">
            <v>VICTOR_1_EXSLRB</v>
          </cell>
          <cell r="B936" t="str">
            <v>CAISO System</v>
          </cell>
          <cell r="C936" t="str">
            <v>Expressway Solar B</v>
          </cell>
          <cell r="D936" t="str">
            <v>-</v>
          </cell>
          <cell r="E936" t="str">
            <v>-</v>
          </cell>
          <cell r="F936" t="str">
            <v>-</v>
          </cell>
          <cell r="G936" t="str">
            <v>-</v>
          </cell>
          <cell r="H936" t="str">
            <v>-</v>
          </cell>
          <cell r="I936" t="str">
            <v>-</v>
          </cell>
          <cell r="J936" t="str">
            <v>-</v>
          </cell>
          <cell r="K936" t="str">
            <v>-</v>
          </cell>
          <cell r="L936" t="str">
            <v>-</v>
          </cell>
          <cell r="M936" t="str">
            <v>-</v>
          </cell>
          <cell r="N936" t="str">
            <v>-</v>
          </cell>
          <cell r="O936" t="str">
            <v>-</v>
          </cell>
          <cell r="P936" t="str">
            <v>N</v>
          </cell>
          <cell r="Q936" t="str">
            <v>South</v>
          </cell>
          <cell r="R936" t="str">
            <v>EO</v>
          </cell>
          <cell r="T936">
            <v>0</v>
          </cell>
        </row>
        <row r="937">
          <cell r="A937" t="str">
            <v>VICTOR_1_LVSLR1</v>
          </cell>
          <cell r="B937" t="str">
            <v>CAISO System</v>
          </cell>
          <cell r="C937" t="str">
            <v>Lone Valley Solar Park 1</v>
          </cell>
          <cell r="D937" t="str">
            <v>-</v>
          </cell>
          <cell r="E937" t="str">
            <v>-</v>
          </cell>
          <cell r="F937" t="str">
            <v>-</v>
          </cell>
          <cell r="G937" t="str">
            <v>-</v>
          </cell>
          <cell r="H937" t="str">
            <v>-</v>
          </cell>
          <cell r="I937" t="str">
            <v>-</v>
          </cell>
          <cell r="J937" t="str">
            <v>-</v>
          </cell>
          <cell r="K937" t="str">
            <v>-</v>
          </cell>
          <cell r="L937" t="str">
            <v>-</v>
          </cell>
          <cell r="M937" t="str">
            <v>-</v>
          </cell>
          <cell r="N937" t="str">
            <v>-</v>
          </cell>
          <cell r="O937" t="str">
            <v>-</v>
          </cell>
          <cell r="P937" t="str">
            <v>N</v>
          </cell>
          <cell r="Q937" t="str">
            <v>South</v>
          </cell>
          <cell r="R937" t="str">
            <v>EO</v>
          </cell>
          <cell r="T937">
            <v>0</v>
          </cell>
        </row>
        <row r="938">
          <cell r="A938" t="str">
            <v>VICTOR_1_LVSLR2</v>
          </cell>
          <cell r="B938" t="str">
            <v>CAISO System</v>
          </cell>
          <cell r="C938" t="str">
            <v>Lone Valley Solar Park 2</v>
          </cell>
          <cell r="D938" t="str">
            <v>-</v>
          </cell>
          <cell r="E938" t="str">
            <v>-</v>
          </cell>
          <cell r="F938" t="str">
            <v>-</v>
          </cell>
          <cell r="G938" t="str">
            <v>-</v>
          </cell>
          <cell r="H938" t="str">
            <v>-</v>
          </cell>
          <cell r="I938" t="str">
            <v>-</v>
          </cell>
          <cell r="J938" t="str">
            <v>-</v>
          </cell>
          <cell r="K938" t="str">
            <v>-</v>
          </cell>
          <cell r="L938" t="str">
            <v>-</v>
          </cell>
          <cell r="M938" t="str">
            <v>-</v>
          </cell>
          <cell r="N938" t="str">
            <v>-</v>
          </cell>
          <cell r="O938" t="str">
            <v>-</v>
          </cell>
          <cell r="P938" t="str">
            <v>N</v>
          </cell>
          <cell r="Q938" t="str">
            <v>South</v>
          </cell>
          <cell r="R938" t="str">
            <v>EO</v>
          </cell>
          <cell r="T938">
            <v>0</v>
          </cell>
        </row>
        <row r="939">
          <cell r="A939" t="str">
            <v>VICTOR_1_SLRHES</v>
          </cell>
          <cell r="B939" t="str">
            <v>CAISO System</v>
          </cell>
          <cell r="C939" t="str">
            <v>Sunedison - Hesperia</v>
          </cell>
          <cell r="D939" t="str">
            <v>-</v>
          </cell>
          <cell r="E939" t="str">
            <v>-</v>
          </cell>
          <cell r="F939" t="str">
            <v>-</v>
          </cell>
          <cell r="G939" t="str">
            <v>-</v>
          </cell>
          <cell r="H939" t="str">
            <v>-</v>
          </cell>
          <cell r="I939" t="str">
            <v>-</v>
          </cell>
          <cell r="J939" t="str">
            <v>-</v>
          </cell>
          <cell r="K939" t="str">
            <v>-</v>
          </cell>
          <cell r="L939" t="str">
            <v>-</v>
          </cell>
          <cell r="M939" t="str">
            <v>-</v>
          </cell>
          <cell r="N939" t="str">
            <v>-</v>
          </cell>
          <cell r="O939" t="str">
            <v>-</v>
          </cell>
          <cell r="P939" t="str">
            <v>N</v>
          </cell>
          <cell r="Q939" t="str">
            <v>South</v>
          </cell>
          <cell r="R939" t="str">
            <v>EO</v>
          </cell>
          <cell r="T939">
            <v>0</v>
          </cell>
        </row>
        <row r="940">
          <cell r="A940" t="str">
            <v>VICTOR_1_SOLAR1</v>
          </cell>
          <cell r="B940" t="str">
            <v>CAISO System</v>
          </cell>
          <cell r="C940" t="str">
            <v>Victor Phelan Solar One</v>
          </cell>
          <cell r="D940" t="str">
            <v>-</v>
          </cell>
          <cell r="E940" t="str">
            <v>-</v>
          </cell>
          <cell r="F940" t="str">
            <v>-</v>
          </cell>
          <cell r="G940" t="str">
            <v>-</v>
          </cell>
          <cell r="H940" t="str">
            <v>-</v>
          </cell>
          <cell r="I940" t="str">
            <v>-</v>
          </cell>
          <cell r="J940" t="str">
            <v>-</v>
          </cell>
          <cell r="K940" t="str">
            <v>-</v>
          </cell>
          <cell r="L940" t="str">
            <v>-</v>
          </cell>
          <cell r="M940" t="str">
            <v>-</v>
          </cell>
          <cell r="N940" t="str">
            <v>-</v>
          </cell>
          <cell r="O940" t="str">
            <v>-</v>
          </cell>
          <cell r="P940" t="str">
            <v>N</v>
          </cell>
          <cell r="Q940" t="str">
            <v>South</v>
          </cell>
          <cell r="R940" t="str">
            <v>EO</v>
          </cell>
          <cell r="T940">
            <v>0</v>
          </cell>
        </row>
        <row r="941">
          <cell r="A941" t="str">
            <v>VICTOR_1_SOLAR2</v>
          </cell>
          <cell r="B941" t="str">
            <v>CAISO System</v>
          </cell>
          <cell r="C941" t="str">
            <v>Alamo Solar</v>
          </cell>
          <cell r="D941" t="str">
            <v>-</v>
          </cell>
          <cell r="E941" t="str">
            <v>-</v>
          </cell>
          <cell r="F941" t="str">
            <v>-</v>
          </cell>
          <cell r="G941" t="str">
            <v>-</v>
          </cell>
          <cell r="H941" t="str">
            <v>-</v>
          </cell>
          <cell r="I941" t="str">
            <v>-</v>
          </cell>
          <cell r="J941" t="str">
            <v>-</v>
          </cell>
          <cell r="K941" t="str">
            <v>-</v>
          </cell>
          <cell r="L941" t="str">
            <v>-</v>
          </cell>
          <cell r="M941" t="str">
            <v>-</v>
          </cell>
          <cell r="N941" t="str">
            <v>-</v>
          </cell>
          <cell r="O941" t="str">
            <v>-</v>
          </cell>
          <cell r="P941" t="str">
            <v>N</v>
          </cell>
          <cell r="Q941" t="str">
            <v>South</v>
          </cell>
          <cell r="R941" t="str">
            <v>EO</v>
          </cell>
          <cell r="T941">
            <v>0</v>
          </cell>
        </row>
        <row r="942">
          <cell r="A942" t="str">
            <v>VICTOR_1_SOLAR3</v>
          </cell>
          <cell r="B942" t="str">
            <v>CAISO System</v>
          </cell>
          <cell r="C942" t="str">
            <v>Adelanto Solar 2</v>
          </cell>
          <cell r="D942">
            <v>0.02</v>
          </cell>
          <cell r="E942">
            <v>0.1</v>
          </cell>
          <cell r="F942">
            <v>0.48</v>
          </cell>
          <cell r="G942">
            <v>5.59</v>
          </cell>
          <cell r="H942">
            <v>5.29</v>
          </cell>
          <cell r="I942">
            <v>5.55</v>
          </cell>
          <cell r="J942">
            <v>5.87</v>
          </cell>
          <cell r="K942">
            <v>6.11</v>
          </cell>
          <cell r="L942">
            <v>5.36</v>
          </cell>
          <cell r="M942">
            <v>3.84</v>
          </cell>
          <cell r="N942">
            <v>0.01</v>
          </cell>
          <cell r="O942">
            <v>0.01</v>
          </cell>
          <cell r="P942" t="str">
            <v>N</v>
          </cell>
          <cell r="Q942" t="str">
            <v>South</v>
          </cell>
          <cell r="R942" t="str">
            <v>FC</v>
          </cell>
          <cell r="T942">
            <v>6.11</v>
          </cell>
        </row>
        <row r="943">
          <cell r="A943" t="str">
            <v>VICTOR_1_SOLAR4</v>
          </cell>
          <cell r="B943" t="str">
            <v>CAISO System</v>
          </cell>
          <cell r="C943" t="str">
            <v>Adelanto Solar Project</v>
          </cell>
          <cell r="D943" t="str">
            <v>-</v>
          </cell>
          <cell r="E943" t="str">
            <v>-</v>
          </cell>
          <cell r="F943" t="str">
            <v>-</v>
          </cell>
          <cell r="G943" t="str">
            <v>-</v>
          </cell>
          <cell r="H943" t="str">
            <v>-</v>
          </cell>
          <cell r="I943" t="str">
            <v>-</v>
          </cell>
          <cell r="J943" t="str">
            <v>-</v>
          </cell>
          <cell r="K943" t="str">
            <v>-</v>
          </cell>
          <cell r="L943" t="str">
            <v>-</v>
          </cell>
          <cell r="M943" t="str">
            <v>-</v>
          </cell>
          <cell r="N943" t="str">
            <v>-</v>
          </cell>
          <cell r="O943" t="str">
            <v>-</v>
          </cell>
          <cell r="P943" t="str">
            <v>N</v>
          </cell>
          <cell r="Q943" t="str">
            <v>South</v>
          </cell>
          <cell r="R943" t="str">
            <v>EO</v>
          </cell>
          <cell r="T943">
            <v>0</v>
          </cell>
        </row>
        <row r="944">
          <cell r="A944" t="str">
            <v>VICTOR_1_VDRYFA</v>
          </cell>
          <cell r="B944" t="str">
            <v>CAISO System</v>
          </cell>
          <cell r="C944" t="str">
            <v xml:space="preserve">Victor Dry Farm Ranch A </v>
          </cell>
          <cell r="D944" t="str">
            <v>-</v>
          </cell>
          <cell r="E944" t="str">
            <v>-</v>
          </cell>
          <cell r="F944" t="str">
            <v>-</v>
          </cell>
          <cell r="G944" t="str">
            <v>-</v>
          </cell>
          <cell r="H944" t="str">
            <v>-</v>
          </cell>
          <cell r="I944" t="str">
            <v>-</v>
          </cell>
          <cell r="J944" t="str">
            <v>-</v>
          </cell>
          <cell r="K944" t="str">
            <v>-</v>
          </cell>
          <cell r="L944" t="str">
            <v>-</v>
          </cell>
          <cell r="M944" t="str">
            <v>-</v>
          </cell>
          <cell r="N944" t="str">
            <v>-</v>
          </cell>
          <cell r="O944" t="str">
            <v>-</v>
          </cell>
          <cell r="P944" t="str">
            <v>N</v>
          </cell>
          <cell r="Q944" t="str">
            <v>South</v>
          </cell>
          <cell r="R944" t="str">
            <v>EO</v>
          </cell>
          <cell r="T944">
            <v>0</v>
          </cell>
        </row>
        <row r="945">
          <cell r="A945" t="str">
            <v>VICTOR_1_VDRYFB</v>
          </cell>
          <cell r="B945" t="str">
            <v>CAISO System</v>
          </cell>
          <cell r="C945" t="str">
            <v>Victor Dry Farm Ranch B</v>
          </cell>
          <cell r="D945" t="str">
            <v>-</v>
          </cell>
          <cell r="E945" t="str">
            <v>-</v>
          </cell>
          <cell r="F945" t="str">
            <v>-</v>
          </cell>
          <cell r="G945" t="str">
            <v>-</v>
          </cell>
          <cell r="H945" t="str">
            <v>-</v>
          </cell>
          <cell r="I945" t="str">
            <v>-</v>
          </cell>
          <cell r="J945" t="str">
            <v>-</v>
          </cell>
          <cell r="K945" t="str">
            <v>-</v>
          </cell>
          <cell r="L945" t="str">
            <v>-</v>
          </cell>
          <cell r="M945" t="str">
            <v>-</v>
          </cell>
          <cell r="N945" t="str">
            <v>-</v>
          </cell>
          <cell r="O945" t="str">
            <v>-</v>
          </cell>
          <cell r="P945" t="str">
            <v>N</v>
          </cell>
          <cell r="Q945" t="str">
            <v>South</v>
          </cell>
          <cell r="R945" t="str">
            <v>EO</v>
          </cell>
          <cell r="T945">
            <v>0</v>
          </cell>
        </row>
        <row r="946">
          <cell r="A946" t="str">
            <v>VILLPK_2_VALLYV</v>
          </cell>
          <cell r="B946" t="str">
            <v>LA Basin</v>
          </cell>
          <cell r="C946" t="str">
            <v>MWD Valley View Hydroelectric Recovery P</v>
          </cell>
          <cell r="D946">
            <v>4.0999999999999996</v>
          </cell>
          <cell r="E946">
            <v>4.0999999999999996</v>
          </cell>
          <cell r="F946">
            <v>4.0999999999999996</v>
          </cell>
          <cell r="G946">
            <v>4.0999999999999996</v>
          </cell>
          <cell r="H946">
            <v>4.0999999999999996</v>
          </cell>
          <cell r="I946">
            <v>4.0999999999999996</v>
          </cell>
          <cell r="J946">
            <v>4.0999999999999996</v>
          </cell>
          <cell r="K946">
            <v>4.0999999999999996</v>
          </cell>
          <cell r="L946">
            <v>4.0999999999999996</v>
          </cell>
          <cell r="M946">
            <v>4.0999999999999996</v>
          </cell>
          <cell r="N946">
            <v>4.0999999999999996</v>
          </cell>
          <cell r="O946">
            <v>4.0999999999999996</v>
          </cell>
          <cell r="P946" t="str">
            <v>Y</v>
          </cell>
          <cell r="Q946" t="str">
            <v>South</v>
          </cell>
          <cell r="R946" t="str">
            <v>FC</v>
          </cell>
          <cell r="T946">
            <v>4.0999999999999996</v>
          </cell>
        </row>
        <row r="947">
          <cell r="A947" t="str">
            <v>VILLPK_6_MWDYOR</v>
          </cell>
          <cell r="B947" t="str">
            <v>LA Basin</v>
          </cell>
          <cell r="C947" t="str">
            <v>Yorba Linda Hydroelectric Recovery Plant</v>
          </cell>
          <cell r="D947">
            <v>3.5</v>
          </cell>
          <cell r="E947">
            <v>2.9</v>
          </cell>
          <cell r="F947">
            <v>3.3</v>
          </cell>
          <cell r="G947">
            <v>3.4</v>
          </cell>
          <cell r="H947">
            <v>4.2</v>
          </cell>
          <cell r="I947">
            <v>3.5</v>
          </cell>
          <cell r="J947">
            <v>3.6</v>
          </cell>
          <cell r="K947">
            <v>4.2</v>
          </cell>
          <cell r="L947">
            <v>4.0999999999999996</v>
          </cell>
          <cell r="M947">
            <v>3.3</v>
          </cell>
          <cell r="N947">
            <v>3.1</v>
          </cell>
          <cell r="O947">
            <v>2.6</v>
          </cell>
          <cell r="P947" t="str">
            <v>Y</v>
          </cell>
          <cell r="Q947" t="str">
            <v>South</v>
          </cell>
          <cell r="R947" t="str">
            <v>FC</v>
          </cell>
          <cell r="T947">
            <v>4.2</v>
          </cell>
        </row>
        <row r="948">
          <cell r="A948" t="str">
            <v>VINCNT_2_QF</v>
          </cell>
          <cell r="B948" t="str">
            <v>CAISO System</v>
          </cell>
          <cell r="C948" t="str">
            <v>VINCENT QFS</v>
          </cell>
          <cell r="D948">
            <v>5.75</v>
          </cell>
          <cell r="E948">
            <v>23.1</v>
          </cell>
          <cell r="F948">
            <v>28.61</v>
          </cell>
          <cell r="G948">
            <v>39.65</v>
          </cell>
          <cell r="H948">
            <v>49.03</v>
          </cell>
          <cell r="I948">
            <v>30.74</v>
          </cell>
          <cell r="J948">
            <v>13.37</v>
          </cell>
          <cell r="K948">
            <v>14.12</v>
          </cell>
          <cell r="L948">
            <v>12.8</v>
          </cell>
          <cell r="M948">
            <v>10.24</v>
          </cell>
          <cell r="N948">
            <v>8.2200000000000006</v>
          </cell>
          <cell r="O948">
            <v>8.6</v>
          </cell>
          <cell r="P948" t="str">
            <v>N</v>
          </cell>
          <cell r="Q948" t="str">
            <v>South</v>
          </cell>
          <cell r="R948" t="str">
            <v>FC</v>
          </cell>
          <cell r="T948">
            <v>30.74</v>
          </cell>
        </row>
        <row r="949">
          <cell r="A949" t="str">
            <v>VINCNT_2_WESTWD</v>
          </cell>
          <cell r="B949" t="str">
            <v>CAISO System</v>
          </cell>
          <cell r="C949" t="str">
            <v>Oasis Power Plant</v>
          </cell>
          <cell r="D949">
            <v>1.75</v>
          </cell>
          <cell r="E949">
            <v>8.32</v>
          </cell>
          <cell r="F949">
            <v>8.5500000000000007</v>
          </cell>
          <cell r="G949">
            <v>9.6999999999999993</v>
          </cell>
          <cell r="H949">
            <v>15.07</v>
          </cell>
          <cell r="I949">
            <v>10.27</v>
          </cell>
          <cell r="J949">
            <v>3.72</v>
          </cell>
          <cell r="K949">
            <v>4.57</v>
          </cell>
          <cell r="L949">
            <v>3.74</v>
          </cell>
          <cell r="M949">
            <v>2.7</v>
          </cell>
          <cell r="N949">
            <v>2.4700000000000002</v>
          </cell>
          <cell r="O949">
            <v>3.05</v>
          </cell>
          <cell r="P949" t="str">
            <v>N</v>
          </cell>
          <cell r="Q949" t="str">
            <v>South</v>
          </cell>
          <cell r="R949" t="str">
            <v>FC</v>
          </cell>
          <cell r="T949">
            <v>10.27</v>
          </cell>
        </row>
        <row r="950">
          <cell r="A950" t="str">
            <v>VISTA_2_RIALTO</v>
          </cell>
          <cell r="B950" t="str">
            <v>LA Basin</v>
          </cell>
          <cell r="C950" t="str">
            <v>Rialto RT Solar</v>
          </cell>
          <cell r="D950">
            <v>0</v>
          </cell>
          <cell r="E950">
            <v>0</v>
          </cell>
          <cell r="F950">
            <v>0.01</v>
          </cell>
          <cell r="G950">
            <v>0.27</v>
          </cell>
          <cell r="H950">
            <v>0.26</v>
          </cell>
          <cell r="I950">
            <v>0.32</v>
          </cell>
          <cell r="J950">
            <v>0.25</v>
          </cell>
          <cell r="K950">
            <v>0.25</v>
          </cell>
          <cell r="L950">
            <v>0.25</v>
          </cell>
          <cell r="M950">
            <v>0.16</v>
          </cell>
          <cell r="N950">
            <v>0</v>
          </cell>
          <cell r="O950">
            <v>0</v>
          </cell>
          <cell r="P950" t="str">
            <v>N</v>
          </cell>
          <cell r="Q950" t="str">
            <v>South</v>
          </cell>
          <cell r="R950" t="str">
            <v>FC</v>
          </cell>
          <cell r="T950">
            <v>0.32</v>
          </cell>
        </row>
        <row r="951">
          <cell r="A951" t="str">
            <v>VISTA_2_RTS028</v>
          </cell>
          <cell r="B951" t="str">
            <v>LA Basin</v>
          </cell>
          <cell r="C951" t="str">
            <v>SPVP028</v>
          </cell>
          <cell r="D951">
            <v>0.01</v>
          </cell>
          <cell r="E951">
            <v>0.04</v>
          </cell>
          <cell r="F951">
            <v>0.18</v>
          </cell>
          <cell r="G951">
            <v>2.4900000000000002</v>
          </cell>
          <cell r="H951">
            <v>2.34</v>
          </cell>
          <cell r="I951">
            <v>2.4900000000000002</v>
          </cell>
          <cell r="J951">
            <v>2.4500000000000002</v>
          </cell>
          <cell r="K951">
            <v>2.29</v>
          </cell>
          <cell r="L951">
            <v>1.42</v>
          </cell>
          <cell r="M951">
            <v>1.38</v>
          </cell>
          <cell r="N951">
            <v>0</v>
          </cell>
          <cell r="O951">
            <v>0</v>
          </cell>
          <cell r="P951" t="str">
            <v>N</v>
          </cell>
          <cell r="Q951" t="str">
            <v>South</v>
          </cell>
          <cell r="R951" t="str">
            <v>FC</v>
          </cell>
          <cell r="T951">
            <v>2.4900000000000002</v>
          </cell>
        </row>
        <row r="952">
          <cell r="A952" t="str">
            <v>VISTA_6_QF</v>
          </cell>
          <cell r="B952" t="str">
            <v>LA Basin</v>
          </cell>
          <cell r="C952" t="str">
            <v>VISTA QFS</v>
          </cell>
          <cell r="D952">
            <v>0.03</v>
          </cell>
          <cell r="E952">
            <v>0.04</v>
          </cell>
          <cell r="F952">
            <v>0.05</v>
          </cell>
          <cell r="G952">
            <v>0.06</v>
          </cell>
          <cell r="H952">
            <v>0.06</v>
          </cell>
          <cell r="I952">
            <v>0.09</v>
          </cell>
          <cell r="J952">
            <v>0.09</v>
          </cell>
          <cell r="K952">
            <v>0.06</v>
          </cell>
          <cell r="L952">
            <v>0.04</v>
          </cell>
          <cell r="M952">
            <v>0.04</v>
          </cell>
          <cell r="N952">
            <v>0.03</v>
          </cell>
          <cell r="O952">
            <v>0.02</v>
          </cell>
          <cell r="P952" t="str">
            <v>N</v>
          </cell>
          <cell r="Q952" t="str">
            <v>South</v>
          </cell>
          <cell r="R952" t="str">
            <v>FC</v>
          </cell>
          <cell r="T952">
            <v>0.09</v>
          </cell>
        </row>
        <row r="953">
          <cell r="A953" t="str">
            <v>VLCNTR_6_VCSLR1</v>
          </cell>
          <cell r="B953" t="str">
            <v>San Diego-IV</v>
          </cell>
          <cell r="C953" t="str">
            <v>Valley Center 1</v>
          </cell>
          <cell r="D953">
            <v>0.01</v>
          </cell>
          <cell r="E953">
            <v>0.04</v>
          </cell>
          <cell r="F953">
            <v>0.17</v>
          </cell>
          <cell r="G953">
            <v>2.0099999999999998</v>
          </cell>
          <cell r="H953">
            <v>1.86</v>
          </cell>
          <cell r="I953">
            <v>2.2400000000000002</v>
          </cell>
          <cell r="J953">
            <v>1.43</v>
          </cell>
          <cell r="K953">
            <v>2.17</v>
          </cell>
          <cell r="L953">
            <v>1.91</v>
          </cell>
          <cell r="M953">
            <v>1.34</v>
          </cell>
          <cell r="N953">
            <v>0</v>
          </cell>
          <cell r="O953">
            <v>0</v>
          </cell>
          <cell r="P953" t="str">
            <v>N</v>
          </cell>
          <cell r="Q953" t="str">
            <v>South</v>
          </cell>
          <cell r="R953" t="str">
            <v>FC</v>
          </cell>
          <cell r="T953">
            <v>2.2400000000000002</v>
          </cell>
        </row>
        <row r="954">
          <cell r="A954" t="str">
            <v>VLCNTR_6_VCSLR2</v>
          </cell>
          <cell r="B954" t="str">
            <v>San Diego-IV</v>
          </cell>
          <cell r="C954" t="str">
            <v>Valley Center 2</v>
          </cell>
          <cell r="D954">
            <v>0.01</v>
          </cell>
          <cell r="E954">
            <v>7.0000000000000007E-2</v>
          </cell>
          <cell r="F954">
            <v>0.32</v>
          </cell>
          <cell r="G954">
            <v>3.91</v>
          </cell>
          <cell r="H954">
            <v>3.75</v>
          </cell>
          <cell r="I954">
            <v>4.38</v>
          </cell>
          <cell r="J954">
            <v>4.41</v>
          </cell>
          <cell r="K954">
            <v>4.78</v>
          </cell>
          <cell r="L954">
            <v>3.66</v>
          </cell>
          <cell r="M954">
            <v>2.7</v>
          </cell>
          <cell r="N954">
            <v>0.01</v>
          </cell>
          <cell r="O954">
            <v>0.01</v>
          </cell>
          <cell r="P954" t="str">
            <v>N</v>
          </cell>
          <cell r="Q954" t="str">
            <v>South</v>
          </cell>
          <cell r="R954" t="str">
            <v>FC</v>
          </cell>
          <cell r="T954">
            <v>4.78</v>
          </cell>
        </row>
        <row r="955">
          <cell r="A955" t="str">
            <v>VLYHOM_7_SSJID</v>
          </cell>
          <cell r="B955" t="str">
            <v>Stockton</v>
          </cell>
          <cell r="C955" t="str">
            <v>Woodward Power Plant</v>
          </cell>
          <cell r="D955">
            <v>0</v>
          </cell>
          <cell r="E955">
            <v>0</v>
          </cell>
          <cell r="F955">
            <v>0.22</v>
          </cell>
          <cell r="G955">
            <v>0.51</v>
          </cell>
          <cell r="H955">
            <v>0.65</v>
          </cell>
          <cell r="I955">
            <v>0.64</v>
          </cell>
          <cell r="J955">
            <v>1.0900000000000001</v>
          </cell>
          <cell r="K955">
            <v>0.74</v>
          </cell>
          <cell r="L955">
            <v>0.24</v>
          </cell>
          <cell r="M955">
            <v>0.16</v>
          </cell>
          <cell r="N955">
            <v>0</v>
          </cell>
          <cell r="O955">
            <v>0</v>
          </cell>
          <cell r="P955" t="str">
            <v>N</v>
          </cell>
          <cell r="Q955" t="str">
            <v>North</v>
          </cell>
          <cell r="R955" t="str">
            <v>FC</v>
          </cell>
          <cell r="T955">
            <v>1.0900000000000001</v>
          </cell>
        </row>
        <row r="956">
          <cell r="A956" t="str">
            <v>VOLTA_2_UNIT 1</v>
          </cell>
          <cell r="B956" t="str">
            <v>CAISO System</v>
          </cell>
          <cell r="C956" t="str">
            <v>VOLTA HYDRO UNIT 1</v>
          </cell>
          <cell r="D956">
            <v>9.1</v>
          </cell>
          <cell r="E956">
            <v>9.1</v>
          </cell>
          <cell r="F956">
            <v>9.1</v>
          </cell>
          <cell r="G956">
            <v>9.1</v>
          </cell>
          <cell r="H956">
            <v>9.1</v>
          </cell>
          <cell r="I956">
            <v>9.1</v>
          </cell>
          <cell r="J956">
            <v>9.1</v>
          </cell>
          <cell r="K956">
            <v>9.1</v>
          </cell>
          <cell r="L956">
            <v>9.1</v>
          </cell>
          <cell r="M956">
            <v>9.1</v>
          </cell>
          <cell r="N956">
            <v>9.1</v>
          </cell>
          <cell r="O956">
            <v>9.1</v>
          </cell>
          <cell r="P956" t="str">
            <v>Y</v>
          </cell>
          <cell r="Q956" t="str">
            <v>North</v>
          </cell>
          <cell r="R956" t="str">
            <v>FC</v>
          </cell>
          <cell r="T956">
            <v>9.1</v>
          </cell>
        </row>
        <row r="957">
          <cell r="A957" t="str">
            <v>VOLTA_2_UNIT 2</v>
          </cell>
          <cell r="B957" t="str">
            <v>CAISO System</v>
          </cell>
          <cell r="C957" t="str">
            <v>Volta Hydro Unit 2</v>
          </cell>
          <cell r="D957">
            <v>1</v>
          </cell>
          <cell r="E957">
            <v>1</v>
          </cell>
          <cell r="F957">
            <v>1</v>
          </cell>
          <cell r="G957">
            <v>1</v>
          </cell>
          <cell r="H957">
            <v>1</v>
          </cell>
          <cell r="I957">
            <v>1</v>
          </cell>
          <cell r="J957">
            <v>1</v>
          </cell>
          <cell r="K957">
            <v>1</v>
          </cell>
          <cell r="L957">
            <v>1</v>
          </cell>
          <cell r="M957">
            <v>1</v>
          </cell>
          <cell r="N957">
            <v>1</v>
          </cell>
          <cell r="O957">
            <v>1</v>
          </cell>
          <cell r="P957" t="str">
            <v>Y</v>
          </cell>
          <cell r="Q957" t="str">
            <v>North</v>
          </cell>
          <cell r="R957" t="str">
            <v>FC</v>
          </cell>
          <cell r="T957">
            <v>1</v>
          </cell>
        </row>
        <row r="958">
          <cell r="A958" t="str">
            <v>VOLTA_6_BAILCK</v>
          </cell>
          <cell r="B958" t="str">
            <v>CAISO System</v>
          </cell>
          <cell r="D958" t="str">
            <v>-</v>
          </cell>
          <cell r="E958" t="str">
            <v>-</v>
          </cell>
          <cell r="F958" t="str">
            <v>-</v>
          </cell>
          <cell r="G958" t="str">
            <v>-</v>
          </cell>
          <cell r="H958" t="str">
            <v>-</v>
          </cell>
          <cell r="I958" t="str">
            <v>-</v>
          </cell>
          <cell r="J958" t="str">
            <v>-</v>
          </cell>
          <cell r="K958" t="str">
            <v>-</v>
          </cell>
          <cell r="L958" t="str">
            <v>-</v>
          </cell>
          <cell r="M958" t="str">
            <v>-</v>
          </cell>
          <cell r="N958" t="str">
            <v>-</v>
          </cell>
          <cell r="O958" t="str">
            <v>-</v>
          </cell>
          <cell r="P958" t="str">
            <v>N</v>
          </cell>
          <cell r="Q958" t="str">
            <v>North</v>
          </cell>
          <cell r="R958" t="str">
            <v>EO</v>
          </cell>
          <cell r="T958">
            <v>0</v>
          </cell>
        </row>
        <row r="959">
          <cell r="A959" t="str">
            <v>VOLTA_6_DIGHYD</v>
          </cell>
          <cell r="B959" t="str">
            <v>CAISO System</v>
          </cell>
          <cell r="C959" t="str">
            <v>Digger Creek Ranch Hydro</v>
          </cell>
          <cell r="D959">
            <v>0.23</v>
          </cell>
          <cell r="E959">
            <v>0.24</v>
          </cell>
          <cell r="F959">
            <v>0.22</v>
          </cell>
          <cell r="G959">
            <v>0.2</v>
          </cell>
          <cell r="H959">
            <v>0.22</v>
          </cell>
          <cell r="I959">
            <v>0.26</v>
          </cell>
          <cell r="J959">
            <v>0.28000000000000003</v>
          </cell>
          <cell r="K959">
            <v>0.26</v>
          </cell>
          <cell r="L959">
            <v>0.22</v>
          </cell>
          <cell r="M959">
            <v>0.17</v>
          </cell>
          <cell r="N959">
            <v>0.18</v>
          </cell>
          <cell r="O959">
            <v>0.2</v>
          </cell>
          <cell r="P959" t="str">
            <v>N</v>
          </cell>
          <cell r="Q959" t="str">
            <v>North</v>
          </cell>
          <cell r="R959" t="str">
            <v>FC</v>
          </cell>
          <cell r="T959">
            <v>0.28000000000000003</v>
          </cell>
        </row>
        <row r="960">
          <cell r="A960" t="str">
            <v>VOLTA_7_QFUNTS</v>
          </cell>
          <cell r="B960" t="str">
            <v>CAISO System</v>
          </cell>
          <cell r="C960" t="str">
            <v>VOLTA_7_QFUNTS</v>
          </cell>
          <cell r="D960">
            <v>0.39</v>
          </cell>
          <cell r="E960">
            <v>0.52</v>
          </cell>
          <cell r="F960">
            <v>0.5</v>
          </cell>
          <cell r="G960">
            <v>0.41</v>
          </cell>
          <cell r="H960">
            <v>0.39</v>
          </cell>
          <cell r="I960">
            <v>0.35</v>
          </cell>
          <cell r="J960">
            <v>0.15</v>
          </cell>
          <cell r="K960">
            <v>0.13</v>
          </cell>
          <cell r="L960">
            <v>0.11</v>
          </cell>
          <cell r="M960">
            <v>0.13</v>
          </cell>
          <cell r="N960">
            <v>0.14000000000000001</v>
          </cell>
          <cell r="O960">
            <v>0.33</v>
          </cell>
          <cell r="P960" t="str">
            <v>N</v>
          </cell>
          <cell r="Q960" t="str">
            <v>North</v>
          </cell>
          <cell r="R960" t="str">
            <v>FC</v>
          </cell>
          <cell r="T960">
            <v>0.35</v>
          </cell>
        </row>
        <row r="961">
          <cell r="A961" t="str">
            <v>WADHAM_6_UNIT</v>
          </cell>
          <cell r="B961" t="str">
            <v>CAISO System</v>
          </cell>
          <cell r="C961" t="str">
            <v>Wadham Energy LP</v>
          </cell>
          <cell r="D961">
            <v>22.96</v>
          </cell>
          <cell r="E961">
            <v>22.95</v>
          </cell>
          <cell r="F961">
            <v>15.05</v>
          </cell>
          <cell r="G961">
            <v>14.99</v>
          </cell>
          <cell r="H961">
            <v>18.559999999999999</v>
          </cell>
          <cell r="I961">
            <v>23.38</v>
          </cell>
          <cell r="J961">
            <v>22.61</v>
          </cell>
          <cell r="K961">
            <v>22.39</v>
          </cell>
          <cell r="L961">
            <v>23.26</v>
          </cell>
          <cell r="M961">
            <v>19.14</v>
          </cell>
          <cell r="N961">
            <v>22.19</v>
          </cell>
          <cell r="O961">
            <v>21.92</v>
          </cell>
          <cell r="P961" t="str">
            <v>N</v>
          </cell>
          <cell r="Q961" t="str">
            <v>North</v>
          </cell>
          <cell r="R961" t="str">
            <v>FC</v>
          </cell>
          <cell r="T961">
            <v>23.38</v>
          </cell>
        </row>
        <row r="962">
          <cell r="A962" t="str">
            <v>WALCRK_2_CTG1</v>
          </cell>
          <cell r="B962" t="str">
            <v>LA Basin</v>
          </cell>
          <cell r="C962" t="str">
            <v>Walnut Creek Energy Park Unit 1</v>
          </cell>
          <cell r="D962">
            <v>96</v>
          </cell>
          <cell r="E962">
            <v>96</v>
          </cell>
          <cell r="F962">
            <v>96</v>
          </cell>
          <cell r="G962">
            <v>96</v>
          </cell>
          <cell r="H962">
            <v>96</v>
          </cell>
          <cell r="I962">
            <v>96</v>
          </cell>
          <cell r="J962">
            <v>96</v>
          </cell>
          <cell r="K962">
            <v>96</v>
          </cell>
          <cell r="L962">
            <v>96</v>
          </cell>
          <cell r="M962">
            <v>96</v>
          </cell>
          <cell r="N962">
            <v>96</v>
          </cell>
          <cell r="O962">
            <v>96</v>
          </cell>
          <cell r="P962" t="str">
            <v>Y</v>
          </cell>
          <cell r="Q962" t="str">
            <v>South</v>
          </cell>
          <cell r="R962" t="str">
            <v>FC</v>
          </cell>
          <cell r="T962">
            <v>96</v>
          </cell>
        </row>
        <row r="963">
          <cell r="A963" t="str">
            <v>WALCRK_2_CTG2</v>
          </cell>
          <cell r="B963" t="str">
            <v>LA Basin</v>
          </cell>
          <cell r="C963" t="str">
            <v>Walnut Creek Energy Park Unit 2</v>
          </cell>
          <cell r="D963">
            <v>96</v>
          </cell>
          <cell r="E963">
            <v>96</v>
          </cell>
          <cell r="F963">
            <v>96</v>
          </cell>
          <cell r="G963">
            <v>96</v>
          </cell>
          <cell r="H963">
            <v>96</v>
          </cell>
          <cell r="I963">
            <v>96</v>
          </cell>
          <cell r="J963">
            <v>96</v>
          </cell>
          <cell r="K963">
            <v>96</v>
          </cell>
          <cell r="L963">
            <v>96</v>
          </cell>
          <cell r="M963">
            <v>96</v>
          </cell>
          <cell r="N963">
            <v>96</v>
          </cell>
          <cell r="O963">
            <v>96</v>
          </cell>
          <cell r="P963" t="str">
            <v>Y</v>
          </cell>
          <cell r="Q963" t="str">
            <v>South</v>
          </cell>
          <cell r="R963" t="str">
            <v>FC</v>
          </cell>
          <cell r="T963">
            <v>96</v>
          </cell>
        </row>
        <row r="964">
          <cell r="A964" t="str">
            <v>WALCRK_2_CTG3</v>
          </cell>
          <cell r="B964" t="str">
            <v>LA Basin</v>
          </cell>
          <cell r="C964" t="str">
            <v>Walnut Creek Energy Park Unit 3</v>
          </cell>
          <cell r="D964">
            <v>96</v>
          </cell>
          <cell r="E964">
            <v>96</v>
          </cell>
          <cell r="F964">
            <v>96</v>
          </cell>
          <cell r="G964">
            <v>96</v>
          </cell>
          <cell r="H964">
            <v>96</v>
          </cell>
          <cell r="I964">
            <v>96</v>
          </cell>
          <cell r="J964">
            <v>96</v>
          </cell>
          <cell r="K964">
            <v>96</v>
          </cell>
          <cell r="L964">
            <v>96</v>
          </cell>
          <cell r="M964">
            <v>96</v>
          </cell>
          <cell r="N964">
            <v>96</v>
          </cell>
          <cell r="O964">
            <v>96</v>
          </cell>
          <cell r="P964" t="str">
            <v>Y</v>
          </cell>
          <cell r="Q964" t="str">
            <v>South</v>
          </cell>
          <cell r="R964" t="str">
            <v>FC</v>
          </cell>
          <cell r="T964">
            <v>96</v>
          </cell>
        </row>
        <row r="965">
          <cell r="A965" t="str">
            <v>WALCRK_2_CTG4</v>
          </cell>
          <cell r="B965" t="str">
            <v>LA Basin</v>
          </cell>
          <cell r="C965" t="str">
            <v>Walnut Creek Energy Park Unit 4</v>
          </cell>
          <cell r="D965">
            <v>96</v>
          </cell>
          <cell r="E965">
            <v>96</v>
          </cell>
          <cell r="F965">
            <v>96</v>
          </cell>
          <cell r="G965">
            <v>96</v>
          </cell>
          <cell r="H965">
            <v>96</v>
          </cell>
          <cell r="I965">
            <v>96</v>
          </cell>
          <cell r="J965">
            <v>96</v>
          </cell>
          <cell r="K965">
            <v>96</v>
          </cell>
          <cell r="L965">
            <v>96</v>
          </cell>
          <cell r="M965">
            <v>96</v>
          </cell>
          <cell r="N965">
            <v>96</v>
          </cell>
          <cell r="O965">
            <v>96</v>
          </cell>
          <cell r="P965" t="str">
            <v>Y</v>
          </cell>
          <cell r="Q965" t="str">
            <v>South</v>
          </cell>
          <cell r="R965" t="str">
            <v>FC</v>
          </cell>
          <cell r="T965">
            <v>96</v>
          </cell>
        </row>
        <row r="966">
          <cell r="A966" t="str">
            <v>WALCRK_2_CTG5</v>
          </cell>
          <cell r="B966" t="str">
            <v>LA Basin</v>
          </cell>
          <cell r="C966" t="str">
            <v>Walnut Creek Energy Park Unit 5</v>
          </cell>
          <cell r="D966">
            <v>96.65</v>
          </cell>
          <cell r="E966">
            <v>96.65</v>
          </cell>
          <cell r="F966">
            <v>96.65</v>
          </cell>
          <cell r="G966">
            <v>96.65</v>
          </cell>
          <cell r="H966">
            <v>96.65</v>
          </cell>
          <cell r="I966">
            <v>96.65</v>
          </cell>
          <cell r="J966">
            <v>96.65</v>
          </cell>
          <cell r="K966">
            <v>96.65</v>
          </cell>
          <cell r="L966">
            <v>96.65</v>
          </cell>
          <cell r="M966">
            <v>96.65</v>
          </cell>
          <cell r="N966">
            <v>96.65</v>
          </cell>
          <cell r="O966">
            <v>96.65</v>
          </cell>
          <cell r="P966" t="str">
            <v>Y</v>
          </cell>
          <cell r="Q966" t="str">
            <v>South</v>
          </cell>
          <cell r="R966" t="str">
            <v>FC</v>
          </cell>
          <cell r="T966">
            <v>96.65</v>
          </cell>
        </row>
        <row r="967">
          <cell r="A967" t="str">
            <v>WALNUT_2_SOLAR</v>
          </cell>
          <cell r="B967" t="str">
            <v>LA Basin</v>
          </cell>
          <cell r="C967" t="str">
            <v>Industry MetroLink PV 1</v>
          </cell>
          <cell r="D967" t="str">
            <v>-</v>
          </cell>
          <cell r="E967" t="str">
            <v>-</v>
          </cell>
          <cell r="F967" t="str">
            <v>-</v>
          </cell>
          <cell r="G967" t="str">
            <v>-</v>
          </cell>
          <cell r="H967" t="str">
            <v>-</v>
          </cell>
          <cell r="I967" t="str">
            <v>-</v>
          </cell>
          <cell r="J967" t="str">
            <v>-</v>
          </cell>
          <cell r="K967" t="str">
            <v>-</v>
          </cell>
          <cell r="L967" t="str">
            <v>-</v>
          </cell>
          <cell r="M967" t="str">
            <v>-</v>
          </cell>
          <cell r="N967" t="str">
            <v>-</v>
          </cell>
          <cell r="O967" t="str">
            <v>-</v>
          </cell>
          <cell r="P967" t="str">
            <v>N</v>
          </cell>
          <cell r="Q967" t="str">
            <v>South</v>
          </cell>
          <cell r="R967" t="str">
            <v>EO</v>
          </cell>
          <cell r="T967">
            <v>0</v>
          </cell>
        </row>
        <row r="968">
          <cell r="A968" t="str">
            <v>WALNUT_6_HILLGEN</v>
          </cell>
          <cell r="B968" t="str">
            <v>LA Basin</v>
          </cell>
          <cell r="C968" t="str">
            <v>L.A. COUNTY SANITATION DISTRICT</v>
          </cell>
          <cell r="D968">
            <v>42.78</v>
          </cell>
          <cell r="E968">
            <v>41.54</v>
          </cell>
          <cell r="F968">
            <v>42.54</v>
          </cell>
          <cell r="G968">
            <v>37.159999999999997</v>
          </cell>
          <cell r="H968">
            <v>38.4</v>
          </cell>
          <cell r="I968">
            <v>45.1</v>
          </cell>
          <cell r="J968">
            <v>44.67</v>
          </cell>
          <cell r="K968">
            <v>45.28</v>
          </cell>
          <cell r="L968">
            <v>43.85</v>
          </cell>
          <cell r="M968">
            <v>38.85</v>
          </cell>
          <cell r="N968">
            <v>32.56</v>
          </cell>
          <cell r="O968">
            <v>38.78</v>
          </cell>
          <cell r="P968" t="str">
            <v>N</v>
          </cell>
          <cell r="Q968" t="str">
            <v>South</v>
          </cell>
          <cell r="R968" t="str">
            <v>FC</v>
          </cell>
          <cell r="T968">
            <v>45.28</v>
          </cell>
        </row>
        <row r="969">
          <cell r="A969" t="str">
            <v>WALNUT_7_WCOVCT</v>
          </cell>
          <cell r="B969" t="str">
            <v>LA Basin</v>
          </cell>
          <cell r="C969" t="str">
            <v>WALNUT_7_WCOVCT</v>
          </cell>
          <cell r="D969">
            <v>0</v>
          </cell>
          <cell r="E969">
            <v>0</v>
          </cell>
          <cell r="F969">
            <v>0</v>
          </cell>
          <cell r="G969">
            <v>0</v>
          </cell>
          <cell r="H969">
            <v>0</v>
          </cell>
          <cell r="I969">
            <v>0</v>
          </cell>
          <cell r="J969">
            <v>0</v>
          </cell>
          <cell r="K969">
            <v>3.45</v>
          </cell>
          <cell r="L969">
            <v>4.5</v>
          </cell>
          <cell r="M969">
            <v>4.5</v>
          </cell>
          <cell r="N969">
            <v>4.5</v>
          </cell>
          <cell r="O969">
            <v>4.5</v>
          </cell>
          <cell r="P969" t="str">
            <v>N</v>
          </cell>
          <cell r="Q969" t="str">
            <v>South</v>
          </cell>
          <cell r="R969" t="str">
            <v>FC</v>
          </cell>
          <cell r="T969">
            <v>4.5</v>
          </cell>
        </row>
        <row r="970">
          <cell r="A970" t="str">
            <v>WALNUT_7_WCOVST</v>
          </cell>
          <cell r="B970" t="str">
            <v>LA Basin</v>
          </cell>
          <cell r="C970" t="str">
            <v>WALNUT_7_WCOVST</v>
          </cell>
          <cell r="D970">
            <v>5.1100000000000003</v>
          </cell>
          <cell r="E970">
            <v>5.0599999999999996</v>
          </cell>
          <cell r="F970">
            <v>5.14</v>
          </cell>
          <cell r="G970">
            <v>4.33</v>
          </cell>
          <cell r="H970">
            <v>5.15</v>
          </cell>
          <cell r="I970">
            <v>4.7300000000000004</v>
          </cell>
          <cell r="J970">
            <v>5.09</v>
          </cell>
          <cell r="K970">
            <v>5.12</v>
          </cell>
          <cell r="L970">
            <v>5.2</v>
          </cell>
          <cell r="M970">
            <v>5.1100000000000003</v>
          </cell>
          <cell r="N970">
            <v>5.01</v>
          </cell>
          <cell r="O970">
            <v>5.05</v>
          </cell>
          <cell r="P970" t="str">
            <v>N</v>
          </cell>
          <cell r="Q970" t="str">
            <v>South</v>
          </cell>
          <cell r="R970" t="str">
            <v>FC</v>
          </cell>
          <cell r="T970">
            <v>5.2</v>
          </cell>
        </row>
        <row r="971">
          <cell r="A971" t="str">
            <v>WARNE_2_UNIT</v>
          </cell>
          <cell r="B971" t="str">
            <v>Big Creek-Ventura</v>
          </cell>
          <cell r="C971" t="str">
            <v>WARNE HYDRO AGGREGATE</v>
          </cell>
          <cell r="D971">
            <v>76</v>
          </cell>
          <cell r="E971">
            <v>74.98</v>
          </cell>
          <cell r="F971">
            <v>67.319999999999993</v>
          </cell>
          <cell r="G971">
            <v>75.81</v>
          </cell>
          <cell r="H971">
            <v>76</v>
          </cell>
          <cell r="I971">
            <v>76</v>
          </cell>
          <cell r="J971">
            <v>76</v>
          </cell>
          <cell r="K971">
            <v>76</v>
          </cell>
          <cell r="L971">
            <v>76</v>
          </cell>
          <cell r="M971">
            <v>69.62</v>
          </cell>
          <cell r="N971">
            <v>69.62</v>
          </cell>
          <cell r="O971">
            <v>76</v>
          </cell>
          <cell r="P971" t="str">
            <v>Y</v>
          </cell>
          <cell r="Q971" t="str">
            <v>South</v>
          </cell>
          <cell r="R971" t="str">
            <v>FC</v>
          </cell>
          <cell r="T971">
            <v>76</v>
          </cell>
        </row>
        <row r="972">
          <cell r="A972" t="str">
            <v>WAUKNA_1_SOLAR</v>
          </cell>
          <cell r="B972" t="str">
            <v>Fresno</v>
          </cell>
          <cell r="C972" t="str">
            <v>Corcoran Solar</v>
          </cell>
          <cell r="D972">
            <v>1.1999999999999999E-3</v>
          </cell>
          <cell r="E972">
            <v>7.8000000000000005E-3</v>
          </cell>
          <cell r="F972">
            <v>3.1000000000000003E-2</v>
          </cell>
          <cell r="G972">
            <v>0.37700000000000006</v>
          </cell>
          <cell r="H972">
            <v>0.37939999999999996</v>
          </cell>
          <cell r="I972">
            <v>0.3826</v>
          </cell>
          <cell r="J972">
            <v>0.36680000000000001</v>
          </cell>
          <cell r="K972">
            <v>0.39799999999999996</v>
          </cell>
          <cell r="L972">
            <v>0.35460000000000003</v>
          </cell>
          <cell r="M972">
            <v>0.23440000000000003</v>
          </cell>
          <cell r="N972">
            <v>8.0000000000000004E-4</v>
          </cell>
          <cell r="O972">
            <v>4.0000000000000002E-4</v>
          </cell>
          <cell r="P972" t="str">
            <v>N</v>
          </cell>
          <cell r="Q972" t="str">
            <v>North</v>
          </cell>
          <cell r="R972" t="str">
            <v>ID to 2%</v>
          </cell>
          <cell r="S972" t="str">
            <v>C3&amp;4: Waiting for Borden 230 kV Voltage Support, Gates No. 2 500/230 kV Transformer and possibly other</v>
          </cell>
          <cell r="T972">
            <v>0.39799999999999996</v>
          </cell>
        </row>
        <row r="973">
          <cell r="A973" t="str">
            <v>WAUKNA_1_SOLAR2</v>
          </cell>
          <cell r="B973" t="str">
            <v>Fresno</v>
          </cell>
          <cell r="C973" t="str">
            <v>Corcoran 2</v>
          </cell>
          <cell r="D973">
            <v>0.05</v>
          </cell>
          <cell r="E973">
            <v>0.28999999999999998</v>
          </cell>
          <cell r="F973">
            <v>1.35</v>
          </cell>
          <cell r="G973">
            <v>15.76</v>
          </cell>
          <cell r="H973">
            <v>14.92</v>
          </cell>
          <cell r="I973">
            <v>17.23</v>
          </cell>
          <cell r="J973">
            <v>16.39</v>
          </cell>
          <cell r="K973">
            <v>17.43</v>
          </cell>
          <cell r="L973">
            <v>15.02</v>
          </cell>
          <cell r="M973">
            <v>11.82</v>
          </cell>
          <cell r="N973">
            <v>0.03</v>
          </cell>
          <cell r="O973">
            <v>0.02</v>
          </cell>
          <cell r="P973" t="str">
            <v>N</v>
          </cell>
          <cell r="Q973" t="str">
            <v>North</v>
          </cell>
          <cell r="R973" t="str">
            <v>FC</v>
          </cell>
          <cell r="T973">
            <v>17.43</v>
          </cell>
        </row>
        <row r="974">
          <cell r="A974" t="str">
            <v>WDFRDF_2_UNITS</v>
          </cell>
          <cell r="B974" t="str">
            <v>NCNB</v>
          </cell>
          <cell r="C974" t="str">
            <v>WEST FORD FLAT AGGREGATE</v>
          </cell>
          <cell r="D974">
            <v>25</v>
          </cell>
          <cell r="E974">
            <v>25</v>
          </cell>
          <cell r="F974">
            <v>25</v>
          </cell>
          <cell r="G974">
            <v>25</v>
          </cell>
          <cell r="H974">
            <v>25</v>
          </cell>
          <cell r="I974">
            <v>25</v>
          </cell>
          <cell r="J974">
            <v>25</v>
          </cell>
          <cell r="K974">
            <v>25</v>
          </cell>
          <cell r="L974">
            <v>25</v>
          </cell>
          <cell r="M974">
            <v>25</v>
          </cell>
          <cell r="N974">
            <v>25</v>
          </cell>
          <cell r="O974">
            <v>25</v>
          </cell>
          <cell r="P974" t="str">
            <v>Y</v>
          </cell>
          <cell r="Q974" t="str">
            <v>North</v>
          </cell>
          <cell r="R974" t="str">
            <v>FC</v>
          </cell>
          <cell r="T974">
            <v>25</v>
          </cell>
        </row>
        <row r="975">
          <cell r="A975" t="str">
            <v>WDLEAF_7_UNIT 1</v>
          </cell>
          <cell r="B975" t="str">
            <v>Sierra</v>
          </cell>
          <cell r="C975" t="str">
            <v>WOODLEAF HYDRO</v>
          </cell>
          <cell r="D975">
            <v>60</v>
          </cell>
          <cell r="E975">
            <v>60</v>
          </cell>
          <cell r="F975">
            <v>60</v>
          </cell>
          <cell r="G975">
            <v>60</v>
          </cell>
          <cell r="H975">
            <v>60</v>
          </cell>
          <cell r="I975">
            <v>60</v>
          </cell>
          <cell r="J975">
            <v>60</v>
          </cell>
          <cell r="K975">
            <v>60</v>
          </cell>
          <cell r="L975">
            <v>60</v>
          </cell>
          <cell r="M975">
            <v>60</v>
          </cell>
          <cell r="N975">
            <v>60</v>
          </cell>
          <cell r="O975">
            <v>60</v>
          </cell>
          <cell r="P975" t="str">
            <v>Y</v>
          </cell>
          <cell r="Q975" t="str">
            <v>North</v>
          </cell>
          <cell r="R975" t="str">
            <v>FC</v>
          </cell>
          <cell r="T975">
            <v>60</v>
          </cell>
        </row>
        <row r="976">
          <cell r="A976" t="str">
            <v>WEBER_6_FORWRD</v>
          </cell>
          <cell r="B976" t="str">
            <v>Stockton</v>
          </cell>
          <cell r="C976" t="str">
            <v>Forward</v>
          </cell>
          <cell r="D976">
            <v>4.2</v>
          </cell>
          <cell r="E976">
            <v>4.2</v>
          </cell>
          <cell r="F976">
            <v>4.2</v>
          </cell>
          <cell r="G976">
            <v>4.2</v>
          </cell>
          <cell r="H976">
            <v>4.2</v>
          </cell>
          <cell r="I976">
            <v>4.2</v>
          </cell>
          <cell r="J976">
            <v>4.2</v>
          </cell>
          <cell r="K976">
            <v>4.2</v>
          </cell>
          <cell r="L976">
            <v>4.2</v>
          </cell>
          <cell r="M976">
            <v>4.2</v>
          </cell>
          <cell r="N976">
            <v>4.2</v>
          </cell>
          <cell r="O976">
            <v>4.2</v>
          </cell>
          <cell r="P976" t="str">
            <v>N</v>
          </cell>
          <cell r="Q976" t="str">
            <v>North</v>
          </cell>
          <cell r="R976" t="str">
            <v>FC</v>
          </cell>
          <cell r="T976">
            <v>4.2</v>
          </cell>
        </row>
        <row r="977">
          <cell r="A977" t="str">
            <v>WESTPT_2_UNIT</v>
          </cell>
          <cell r="B977" t="str">
            <v>CAISO System</v>
          </cell>
          <cell r="C977" t="str">
            <v>West Point Hydro Plant</v>
          </cell>
          <cell r="D977">
            <v>14</v>
          </cell>
          <cell r="E977">
            <v>14</v>
          </cell>
          <cell r="F977">
            <v>14</v>
          </cell>
          <cell r="G977">
            <v>14</v>
          </cell>
          <cell r="H977">
            <v>14</v>
          </cell>
          <cell r="I977">
            <v>14</v>
          </cell>
          <cell r="J977">
            <v>14</v>
          </cell>
          <cell r="K977">
            <v>14</v>
          </cell>
          <cell r="L977">
            <v>14</v>
          </cell>
          <cell r="M977">
            <v>14</v>
          </cell>
          <cell r="N977">
            <v>14</v>
          </cell>
          <cell r="O977">
            <v>14</v>
          </cell>
          <cell r="P977" t="str">
            <v>Y</v>
          </cell>
          <cell r="Q977" t="str">
            <v>North</v>
          </cell>
          <cell r="R977" t="str">
            <v>FC</v>
          </cell>
          <cell r="T977">
            <v>14</v>
          </cell>
        </row>
        <row r="978">
          <cell r="A978" t="str">
            <v>WFRESN_1_SOLAR</v>
          </cell>
          <cell r="B978" t="str">
            <v>Fresno</v>
          </cell>
          <cell r="C978" t="str">
            <v>Joya Del Sol</v>
          </cell>
          <cell r="D978" t="str">
            <v>-</v>
          </cell>
          <cell r="E978" t="str">
            <v>-</v>
          </cell>
          <cell r="F978" t="str">
            <v>-</v>
          </cell>
          <cell r="G978" t="str">
            <v>-</v>
          </cell>
          <cell r="H978" t="str">
            <v>-</v>
          </cell>
          <cell r="I978" t="str">
            <v>-</v>
          </cell>
          <cell r="J978" t="str">
            <v>-</v>
          </cell>
          <cell r="K978" t="str">
            <v>-</v>
          </cell>
          <cell r="L978" t="str">
            <v>-</v>
          </cell>
          <cell r="M978" t="str">
            <v>-</v>
          </cell>
          <cell r="N978" t="str">
            <v>-</v>
          </cell>
          <cell r="O978" t="str">
            <v>-</v>
          </cell>
          <cell r="P978" t="str">
            <v>N</v>
          </cell>
          <cell r="Q978" t="str">
            <v>North</v>
          </cell>
          <cell r="R978" t="str">
            <v>EO</v>
          </cell>
          <cell r="T978">
            <v>0</v>
          </cell>
        </row>
        <row r="979">
          <cell r="A979" t="str">
            <v>WHEATL_6_LNDFIL</v>
          </cell>
          <cell r="B979" t="str">
            <v>Sierra</v>
          </cell>
          <cell r="C979" t="str">
            <v>G2 ENERGY, OSTROM ROAD LLC</v>
          </cell>
          <cell r="D979">
            <v>3.2</v>
          </cell>
          <cell r="E979">
            <v>3.2</v>
          </cell>
          <cell r="F979">
            <v>3.2</v>
          </cell>
          <cell r="G979">
            <v>3.2</v>
          </cell>
          <cell r="H979">
            <v>3.2</v>
          </cell>
          <cell r="I979">
            <v>3.2</v>
          </cell>
          <cell r="J979">
            <v>3.2</v>
          </cell>
          <cell r="K979">
            <v>3.2</v>
          </cell>
          <cell r="L979">
            <v>3.2</v>
          </cell>
          <cell r="M979">
            <v>3.2</v>
          </cell>
          <cell r="N979">
            <v>3.2</v>
          </cell>
          <cell r="O979">
            <v>3.2</v>
          </cell>
          <cell r="P979" t="str">
            <v>N</v>
          </cell>
          <cell r="Q979" t="str">
            <v>North</v>
          </cell>
          <cell r="R979" t="str">
            <v>ID</v>
          </cell>
          <cell r="S979" t="str">
            <v>15DGD: Waiting for Lodi-Eight Mile 230 kV Line Reconductoring, Vaca Dixon-Davis 115 kV Conversion and possibly other</v>
          </cell>
          <cell r="T979">
            <v>3.2</v>
          </cell>
        </row>
        <row r="980">
          <cell r="A980" t="str">
            <v>WHTWTR_1_WINDA1</v>
          </cell>
          <cell r="B980" t="str">
            <v>LA Basin</v>
          </cell>
          <cell r="C980" t="str">
            <v>Whitewater Hill Wind Project</v>
          </cell>
          <cell r="D980">
            <v>0.91</v>
          </cell>
          <cell r="E980">
            <v>6.61</v>
          </cell>
          <cell r="F980">
            <v>12.33</v>
          </cell>
          <cell r="G980">
            <v>7.12</v>
          </cell>
          <cell r="H980">
            <v>23.35</v>
          </cell>
          <cell r="I980">
            <v>30.57</v>
          </cell>
          <cell r="J980">
            <v>9.17</v>
          </cell>
          <cell r="K980">
            <v>5.22</v>
          </cell>
          <cell r="L980">
            <v>4.42</v>
          </cell>
          <cell r="M980">
            <v>3.93</v>
          </cell>
          <cell r="N980">
            <v>1.98</v>
          </cell>
          <cell r="O980">
            <v>1.59</v>
          </cell>
          <cell r="P980" t="str">
            <v>N</v>
          </cell>
          <cell r="Q980" t="str">
            <v>South</v>
          </cell>
          <cell r="R980" t="str">
            <v>FC</v>
          </cell>
          <cell r="T980">
            <v>30.57</v>
          </cell>
        </row>
        <row r="981">
          <cell r="A981" t="str">
            <v>WISE_1_UNIT 1</v>
          </cell>
          <cell r="B981" t="str">
            <v>Sierra</v>
          </cell>
          <cell r="C981" t="str">
            <v>Wise Hydro Unit 1</v>
          </cell>
          <cell r="D981">
            <v>14.5</v>
          </cell>
          <cell r="E981">
            <v>14.5</v>
          </cell>
          <cell r="F981">
            <v>14.5</v>
          </cell>
          <cell r="G981">
            <v>14.5</v>
          </cell>
          <cell r="H981">
            <v>14.5</v>
          </cell>
          <cell r="I981">
            <v>14.5</v>
          </cell>
          <cell r="J981">
            <v>14.5</v>
          </cell>
          <cell r="K981">
            <v>14.5</v>
          </cell>
          <cell r="L981">
            <v>14.5</v>
          </cell>
          <cell r="M981">
            <v>14.5</v>
          </cell>
          <cell r="N981">
            <v>14.5</v>
          </cell>
          <cell r="O981">
            <v>14.5</v>
          </cell>
          <cell r="P981" t="str">
            <v>Y</v>
          </cell>
          <cell r="Q981" t="str">
            <v>North</v>
          </cell>
          <cell r="R981" t="str">
            <v>FC</v>
          </cell>
          <cell r="T981">
            <v>14.5</v>
          </cell>
        </row>
        <row r="982">
          <cell r="A982" t="str">
            <v>WISE_1_UNIT 2</v>
          </cell>
          <cell r="B982" t="str">
            <v>Sierra</v>
          </cell>
          <cell r="C982" t="str">
            <v>WISE HYDRO UNIT 2</v>
          </cell>
          <cell r="D982">
            <v>3.2</v>
          </cell>
          <cell r="E982">
            <v>3.2</v>
          </cell>
          <cell r="F982">
            <v>3.2</v>
          </cell>
          <cell r="G982">
            <v>3.2</v>
          </cell>
          <cell r="H982">
            <v>3.2</v>
          </cell>
          <cell r="I982">
            <v>3.2</v>
          </cell>
          <cell r="J982">
            <v>3.2</v>
          </cell>
          <cell r="K982">
            <v>3.2</v>
          </cell>
          <cell r="L982">
            <v>3.2</v>
          </cell>
          <cell r="M982">
            <v>3.2</v>
          </cell>
          <cell r="N982">
            <v>3.2</v>
          </cell>
          <cell r="O982">
            <v>3.2</v>
          </cell>
          <cell r="P982" t="str">
            <v>Y</v>
          </cell>
          <cell r="Q982" t="str">
            <v>North</v>
          </cell>
          <cell r="R982" t="str">
            <v>FC</v>
          </cell>
          <cell r="T982">
            <v>3.2</v>
          </cell>
        </row>
        <row r="983">
          <cell r="A983" t="str">
            <v>WISHON_6_UNITS</v>
          </cell>
          <cell r="B983" t="str">
            <v>Fresno</v>
          </cell>
          <cell r="C983" t="str">
            <v>Wishon/San Joaquin  #1-A AGGREGATE</v>
          </cell>
          <cell r="D983">
            <v>18.399999999999999</v>
          </cell>
          <cell r="E983">
            <v>18.399999999999999</v>
          </cell>
          <cell r="F983">
            <v>18.399999999999999</v>
          </cell>
          <cell r="G983">
            <v>18.399999999999999</v>
          </cell>
          <cell r="H983">
            <v>18.399999999999999</v>
          </cell>
          <cell r="I983">
            <v>18.399999999999999</v>
          </cell>
          <cell r="J983">
            <v>18.399999999999999</v>
          </cell>
          <cell r="K983">
            <v>18.399999999999999</v>
          </cell>
          <cell r="L983">
            <v>18.399999999999999</v>
          </cell>
          <cell r="M983">
            <v>18.399999999999999</v>
          </cell>
          <cell r="N983">
            <v>18.399999999999999</v>
          </cell>
          <cell r="O983">
            <v>18.399999999999999</v>
          </cell>
          <cell r="P983" t="str">
            <v>Y</v>
          </cell>
          <cell r="Q983" t="str">
            <v>North</v>
          </cell>
          <cell r="R983" t="str">
            <v>FC</v>
          </cell>
          <cell r="T983">
            <v>18.399999999999999</v>
          </cell>
        </row>
        <row r="984">
          <cell r="A984" t="str">
            <v>WLDWD_1_SOLAR1</v>
          </cell>
          <cell r="B984" t="str">
            <v>CAISO System</v>
          </cell>
          <cell r="C984" t="str">
            <v>Wildwood Solar I</v>
          </cell>
          <cell r="D984">
            <v>0.05</v>
          </cell>
          <cell r="E984">
            <v>0.28999999999999998</v>
          </cell>
          <cell r="F984">
            <v>1.35</v>
          </cell>
          <cell r="G984">
            <v>16.899999999999999</v>
          </cell>
          <cell r="H984">
            <v>15.8</v>
          </cell>
          <cell r="I984">
            <v>16.489999999999998</v>
          </cell>
          <cell r="J984">
            <v>15.91</v>
          </cell>
          <cell r="K984">
            <v>16.36</v>
          </cell>
          <cell r="L984">
            <v>13.05</v>
          </cell>
          <cell r="M984">
            <v>10.44</v>
          </cell>
          <cell r="N984">
            <v>0.03</v>
          </cell>
          <cell r="O984">
            <v>0.02</v>
          </cell>
          <cell r="P984" t="str">
            <v>N</v>
          </cell>
          <cell r="Q984" t="str">
            <v>North</v>
          </cell>
          <cell r="R984" t="str">
            <v>ID</v>
          </cell>
          <cell r="S984" t="str">
            <v>C3&amp;4: Waiting for Gates No. 2 500/230 kV Transformer and possibly other</v>
          </cell>
          <cell r="T984">
            <v>16.489999999999998</v>
          </cell>
        </row>
        <row r="985">
          <cell r="A985" t="str">
            <v>WNDMAS_2_UNIT 1</v>
          </cell>
          <cell r="B985" t="str">
            <v>Bay Area</v>
          </cell>
          <cell r="C985" t="str">
            <v>BUENA VISTA ENERGY, LLC</v>
          </cell>
          <cell r="D985">
            <v>0.33</v>
          </cell>
          <cell r="E985">
            <v>1.54</v>
          </cell>
          <cell r="F985">
            <v>2.54</v>
          </cell>
          <cell r="G985">
            <v>2.4</v>
          </cell>
          <cell r="H985">
            <v>10.87</v>
          </cell>
          <cell r="I985">
            <v>3.47</v>
          </cell>
          <cell r="J985">
            <v>3.76</v>
          </cell>
          <cell r="K985">
            <v>3.52</v>
          </cell>
          <cell r="L985">
            <v>2.25</v>
          </cell>
          <cell r="M985">
            <v>0.97</v>
          </cell>
          <cell r="N985">
            <v>0.5</v>
          </cell>
          <cell r="O985">
            <v>0.81</v>
          </cell>
          <cell r="P985" t="str">
            <v>N</v>
          </cell>
          <cell r="Q985" t="str">
            <v>North</v>
          </cell>
          <cell r="R985" t="str">
            <v>FC</v>
          </cell>
          <cell r="T985">
            <v>3.76</v>
          </cell>
        </row>
        <row r="986">
          <cell r="A986" t="str">
            <v>WNDSTR_2_WIND</v>
          </cell>
          <cell r="B986" t="str">
            <v>CAISO System</v>
          </cell>
          <cell r="C986" t="str">
            <v>Windstar</v>
          </cell>
          <cell r="D986">
            <v>3.04</v>
          </cell>
          <cell r="E986">
            <v>20.05</v>
          </cell>
          <cell r="F986">
            <v>21.91</v>
          </cell>
          <cell r="G986">
            <v>31.98</v>
          </cell>
          <cell r="H986">
            <v>43.5</v>
          </cell>
          <cell r="I986">
            <v>34.450000000000003</v>
          </cell>
          <cell r="J986">
            <v>18.649999999999999</v>
          </cell>
          <cell r="K986">
            <v>19.510000000000002</v>
          </cell>
          <cell r="L986">
            <v>15.77</v>
          </cell>
          <cell r="M986">
            <v>9.36</v>
          </cell>
          <cell r="N986">
            <v>4.3099999999999996</v>
          </cell>
          <cell r="O986">
            <v>6.34</v>
          </cell>
          <cell r="P986" t="str">
            <v>N</v>
          </cell>
          <cell r="Q986" t="str">
            <v>South</v>
          </cell>
          <cell r="R986" t="str">
            <v>FC</v>
          </cell>
          <cell r="T986">
            <v>34.450000000000003</v>
          </cell>
        </row>
        <row r="987">
          <cell r="A987" t="str">
            <v>WOLFSK_1_UNITA1</v>
          </cell>
          <cell r="B987" t="str">
            <v>CAISO System</v>
          </cell>
          <cell r="C987" t="str">
            <v>Wolfskill Energy Center, Unit #1</v>
          </cell>
          <cell r="D987">
            <v>46.9</v>
          </cell>
          <cell r="E987">
            <v>46.9</v>
          </cell>
          <cell r="F987">
            <v>46.9</v>
          </cell>
          <cell r="G987">
            <v>46.9</v>
          </cell>
          <cell r="H987">
            <v>46</v>
          </cell>
          <cell r="I987">
            <v>46</v>
          </cell>
          <cell r="J987">
            <v>46</v>
          </cell>
          <cell r="K987">
            <v>46</v>
          </cell>
          <cell r="L987">
            <v>46</v>
          </cell>
          <cell r="M987">
            <v>46.9</v>
          </cell>
          <cell r="N987">
            <v>46.9</v>
          </cell>
          <cell r="O987">
            <v>46.9</v>
          </cell>
          <cell r="P987" t="str">
            <v>Y</v>
          </cell>
          <cell r="Q987" t="str">
            <v>North</v>
          </cell>
          <cell r="R987" t="str">
            <v>FC</v>
          </cell>
          <cell r="T987">
            <v>46</v>
          </cell>
        </row>
        <row r="988">
          <cell r="A988" t="str">
            <v>WRGHTP_7_AMENGY</v>
          </cell>
          <cell r="B988" t="str">
            <v>Fresno</v>
          </cell>
          <cell r="C988" t="str">
            <v>SMALL QF AGGREGATION - LOS BANOS</v>
          </cell>
          <cell r="D988">
            <v>0</v>
          </cell>
          <cell r="E988">
            <v>0</v>
          </cell>
          <cell r="F988">
            <v>0.05</v>
          </cell>
          <cell r="G988">
            <v>0</v>
          </cell>
          <cell r="H988">
            <v>7.0000000000000007E-2</v>
          </cell>
          <cell r="I988">
            <v>0.1</v>
          </cell>
          <cell r="J988">
            <v>0.2</v>
          </cell>
          <cell r="K988">
            <v>0.14000000000000001</v>
          </cell>
          <cell r="L988">
            <v>0</v>
          </cell>
          <cell r="M988">
            <v>0</v>
          </cell>
          <cell r="N988">
            <v>0</v>
          </cell>
          <cell r="O988">
            <v>0</v>
          </cell>
          <cell r="P988" t="str">
            <v>N</v>
          </cell>
          <cell r="Q988" t="str">
            <v>North</v>
          </cell>
          <cell r="R988" t="str">
            <v>FC</v>
          </cell>
          <cell r="T988">
            <v>0.2</v>
          </cell>
        </row>
        <row r="989">
          <cell r="A989" t="str">
            <v>WSENGY_1_UNIT 1</v>
          </cell>
          <cell r="B989" t="str">
            <v>CAISO System</v>
          </cell>
          <cell r="C989" t="str">
            <v>WHEELABRATOR SHASTA UNITS 1-3 AGGREGATE</v>
          </cell>
          <cell r="D989">
            <v>46.99</v>
          </cell>
          <cell r="E989">
            <v>48.34</v>
          </cell>
          <cell r="F989">
            <v>44.14</v>
          </cell>
          <cell r="G989">
            <v>38.9</v>
          </cell>
          <cell r="H989">
            <v>45.05</v>
          </cell>
          <cell r="I989">
            <v>47.97</v>
          </cell>
          <cell r="J989">
            <v>49.37</v>
          </cell>
          <cell r="K989">
            <v>47.87</v>
          </cell>
          <cell r="L989">
            <v>47.51</v>
          </cell>
          <cell r="M989">
            <v>48.53</v>
          </cell>
          <cell r="N989">
            <v>49.75</v>
          </cell>
          <cell r="O989">
            <v>45.08</v>
          </cell>
          <cell r="P989" t="str">
            <v>N</v>
          </cell>
          <cell r="Q989" t="str">
            <v>North</v>
          </cell>
          <cell r="R989" t="str">
            <v>FC</v>
          </cell>
          <cell r="T989">
            <v>49.37</v>
          </cell>
        </row>
        <row r="990">
          <cell r="A990" t="str">
            <v>YUBACT_1_SUNSWT</v>
          </cell>
          <cell r="B990" t="str">
            <v>Sierra</v>
          </cell>
          <cell r="C990" t="str">
            <v>YUBA CITY COGEN</v>
          </cell>
          <cell r="D990">
            <v>10.84</v>
          </cell>
          <cell r="E990">
            <v>10.58</v>
          </cell>
          <cell r="F990">
            <v>12.29</v>
          </cell>
          <cell r="G990">
            <v>11.86</v>
          </cell>
          <cell r="H990">
            <v>9.7899999999999991</v>
          </cell>
          <cell r="I990">
            <v>26.65</v>
          </cell>
          <cell r="J990">
            <v>30.62</v>
          </cell>
          <cell r="K990">
            <v>23.98</v>
          </cell>
          <cell r="L990">
            <v>24.38</v>
          </cell>
          <cell r="M990">
            <v>11.48</v>
          </cell>
          <cell r="N990">
            <v>8.3699999999999992</v>
          </cell>
          <cell r="O990">
            <v>9.44</v>
          </cell>
          <cell r="P990" t="str">
            <v>Y</v>
          </cell>
          <cell r="Q990" t="str">
            <v>North</v>
          </cell>
          <cell r="R990" t="str">
            <v>FC</v>
          </cell>
          <cell r="T990">
            <v>30.62</v>
          </cell>
        </row>
        <row r="991">
          <cell r="A991" t="str">
            <v>YUBACT_6_UNITA1</v>
          </cell>
          <cell r="B991" t="str">
            <v>Sierra</v>
          </cell>
          <cell r="C991" t="str">
            <v>Yuba City Energy Center (Calpine)</v>
          </cell>
          <cell r="D991">
            <v>46</v>
          </cell>
          <cell r="E991">
            <v>46</v>
          </cell>
          <cell r="F991">
            <v>46</v>
          </cell>
          <cell r="G991">
            <v>46</v>
          </cell>
          <cell r="H991">
            <v>46</v>
          </cell>
          <cell r="I991">
            <v>46</v>
          </cell>
          <cell r="J991">
            <v>46</v>
          </cell>
          <cell r="K991">
            <v>46</v>
          </cell>
          <cell r="L991">
            <v>46</v>
          </cell>
          <cell r="M991">
            <v>46</v>
          </cell>
          <cell r="N991">
            <v>46</v>
          </cell>
          <cell r="O991">
            <v>46</v>
          </cell>
          <cell r="P991" t="str">
            <v>Y</v>
          </cell>
          <cell r="Q991" t="str">
            <v>North</v>
          </cell>
          <cell r="R991" t="str">
            <v>FC</v>
          </cell>
          <cell r="T991">
            <v>46</v>
          </cell>
        </row>
        <row r="992">
          <cell r="A992" t="str">
            <v>ZOND_6_UNIT</v>
          </cell>
          <cell r="B992" t="str">
            <v>Bay Area</v>
          </cell>
          <cell r="C992" t="str">
            <v>ZOND WINDSYSTEMS INC.</v>
          </cell>
          <cell r="D992">
            <v>0</v>
          </cell>
          <cell r="E992">
            <v>0.11</v>
          </cell>
          <cell r="F992">
            <v>0.44</v>
          </cell>
          <cell r="G992">
            <v>0.39</v>
          </cell>
          <cell r="H992">
            <v>2.27</v>
          </cell>
          <cell r="I992">
            <v>0.88</v>
          </cell>
          <cell r="J992">
            <v>1.56</v>
          </cell>
          <cell r="K992">
            <v>1.52</v>
          </cell>
          <cell r="L992">
            <v>0.64</v>
          </cell>
          <cell r="M992">
            <v>0.25</v>
          </cell>
          <cell r="N992">
            <v>0</v>
          </cell>
          <cell r="O992">
            <v>0</v>
          </cell>
          <cell r="P992" t="str">
            <v>N</v>
          </cell>
          <cell r="Q992" t="str">
            <v>North</v>
          </cell>
          <cell r="R992" t="str">
            <v>FC</v>
          </cell>
          <cell r="T992">
            <v>1.56</v>
          </cell>
        </row>
      </sheetData>
      <sheetData sheetId="2">
        <row r="2">
          <cell r="A2" t="str">
            <v>7STDRD_1_SOLAR1</v>
          </cell>
          <cell r="B2" t="str">
            <v>Kern</v>
          </cell>
          <cell r="C2" t="str">
            <v>Shafter Solar</v>
          </cell>
          <cell r="D2">
            <v>0</v>
          </cell>
          <cell r="E2">
            <v>0.2</v>
          </cell>
          <cell r="F2">
            <v>1.2</v>
          </cell>
          <cell r="G2">
            <v>14.4</v>
          </cell>
          <cell r="H2">
            <v>14.8</v>
          </cell>
          <cell r="I2">
            <v>15.2</v>
          </cell>
          <cell r="J2">
            <v>13.8</v>
          </cell>
          <cell r="K2">
            <v>13.8</v>
          </cell>
          <cell r="L2">
            <v>14</v>
          </cell>
          <cell r="M2">
            <v>11.2</v>
          </cell>
          <cell r="N2">
            <v>0</v>
          </cell>
          <cell r="O2">
            <v>0</v>
          </cell>
          <cell r="P2" t="str">
            <v>N</v>
          </cell>
          <cell r="Q2" t="str">
            <v>North</v>
          </cell>
          <cell r="R2" t="str">
            <v>ID</v>
          </cell>
          <cell r="S2" t="str">
            <v>C3&amp;4: Waiting for Gates No. 2 500/230 kV Transformer and possibly other</v>
          </cell>
          <cell r="T2">
            <v>15.2</v>
          </cell>
        </row>
        <row r="3">
          <cell r="A3" t="str">
            <v>ACACIA_6_SOLAR</v>
          </cell>
          <cell r="B3" t="str">
            <v>Big Creek-Ventura</v>
          </cell>
          <cell r="C3" t="str">
            <v>Antelope West Solar</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N</v>
          </cell>
          <cell r="Q3" t="str">
            <v>South</v>
          </cell>
          <cell r="R3" t="str">
            <v>EO</v>
          </cell>
          <cell r="T3">
            <v>0</v>
          </cell>
        </row>
        <row r="4">
          <cell r="A4" t="str">
            <v>ADLIN_1_UNITS</v>
          </cell>
          <cell r="B4" t="str">
            <v>NCNB</v>
          </cell>
          <cell r="C4" t="str">
            <v>GEYSERS AIDLIN AGGREGATE</v>
          </cell>
          <cell r="D4">
            <v>16</v>
          </cell>
          <cell r="E4">
            <v>16</v>
          </cell>
          <cell r="F4">
            <v>16</v>
          </cell>
          <cell r="G4">
            <v>16</v>
          </cell>
          <cell r="H4">
            <v>16</v>
          </cell>
          <cell r="I4">
            <v>16</v>
          </cell>
          <cell r="J4">
            <v>16</v>
          </cell>
          <cell r="K4">
            <v>16</v>
          </cell>
          <cell r="L4">
            <v>16</v>
          </cell>
          <cell r="M4">
            <v>16</v>
          </cell>
          <cell r="N4">
            <v>16</v>
          </cell>
          <cell r="O4">
            <v>16</v>
          </cell>
          <cell r="P4" t="str">
            <v>Y</v>
          </cell>
          <cell r="Q4" t="str">
            <v>North</v>
          </cell>
          <cell r="R4" t="str">
            <v>FC</v>
          </cell>
          <cell r="T4">
            <v>16</v>
          </cell>
        </row>
        <row r="5">
          <cell r="A5" t="str">
            <v>ADMEST_6_SOLAR</v>
          </cell>
          <cell r="B5" t="str">
            <v>Fresno</v>
          </cell>
          <cell r="C5" t="str">
            <v>Adams East</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N</v>
          </cell>
          <cell r="Q5" t="str">
            <v>North</v>
          </cell>
          <cell r="R5" t="str">
            <v>EO</v>
          </cell>
          <cell r="T5">
            <v>0</v>
          </cell>
        </row>
        <row r="6">
          <cell r="A6" t="str">
            <v>ADOBEE_1_SOLAR</v>
          </cell>
          <cell r="B6" t="str">
            <v>Kern</v>
          </cell>
          <cell r="C6" t="str">
            <v>Adobe Solar</v>
          </cell>
          <cell r="D6">
            <v>0.05</v>
          </cell>
          <cell r="E6">
            <v>0.25</v>
          </cell>
          <cell r="F6">
            <v>1.25</v>
          </cell>
          <cell r="G6">
            <v>14.34</v>
          </cell>
          <cell r="H6">
            <v>14.79</v>
          </cell>
          <cell r="I6">
            <v>16.95</v>
          </cell>
          <cell r="J6">
            <v>15.53</v>
          </cell>
          <cell r="K6">
            <v>15.76</v>
          </cell>
          <cell r="L6">
            <v>15.1</v>
          </cell>
          <cell r="M6">
            <v>12.02</v>
          </cell>
          <cell r="N6">
            <v>0.03</v>
          </cell>
          <cell r="O6">
            <v>0.02</v>
          </cell>
          <cell r="P6" t="str">
            <v>N</v>
          </cell>
          <cell r="Q6" t="str">
            <v>North</v>
          </cell>
          <cell r="R6" t="str">
            <v>ID</v>
          </cell>
          <cell r="S6" t="str">
            <v>C3&amp;4: Waiting for Gates No. 2 500/230 kV Transformer and possibly other</v>
          </cell>
          <cell r="T6">
            <v>16.95</v>
          </cell>
        </row>
        <row r="7">
          <cell r="A7" t="str">
            <v>AGRICO_6_PL3N5</v>
          </cell>
          <cell r="B7" t="str">
            <v>Fresno</v>
          </cell>
          <cell r="C7" t="str">
            <v>Fresno Peaker</v>
          </cell>
          <cell r="D7">
            <v>20</v>
          </cell>
          <cell r="E7">
            <v>20</v>
          </cell>
          <cell r="F7">
            <v>20</v>
          </cell>
          <cell r="G7">
            <v>20</v>
          </cell>
          <cell r="H7">
            <v>20</v>
          </cell>
          <cell r="I7">
            <v>20</v>
          </cell>
          <cell r="J7">
            <v>20</v>
          </cell>
          <cell r="K7">
            <v>20</v>
          </cell>
          <cell r="L7">
            <v>20</v>
          </cell>
          <cell r="M7">
            <v>20</v>
          </cell>
          <cell r="N7">
            <v>20</v>
          </cell>
          <cell r="O7">
            <v>20</v>
          </cell>
          <cell r="P7" t="str">
            <v>Y</v>
          </cell>
          <cell r="Q7" t="str">
            <v>North</v>
          </cell>
          <cell r="R7" t="str">
            <v>FC</v>
          </cell>
          <cell r="T7">
            <v>20</v>
          </cell>
        </row>
        <row r="8">
          <cell r="A8" t="str">
            <v>AGRICO_7_UNIT</v>
          </cell>
          <cell r="B8" t="str">
            <v>Fresno</v>
          </cell>
          <cell r="C8" t="str">
            <v>Fresno Cogen</v>
          </cell>
          <cell r="D8">
            <v>50.5</v>
          </cell>
          <cell r="E8">
            <v>50.5</v>
          </cell>
          <cell r="F8">
            <v>50.5</v>
          </cell>
          <cell r="G8">
            <v>50.5</v>
          </cell>
          <cell r="H8">
            <v>50.5</v>
          </cell>
          <cell r="I8">
            <v>50.5</v>
          </cell>
          <cell r="J8">
            <v>50.5</v>
          </cell>
          <cell r="K8">
            <v>50.5</v>
          </cell>
          <cell r="L8">
            <v>50.5</v>
          </cell>
          <cell r="M8">
            <v>50.5</v>
          </cell>
          <cell r="N8">
            <v>50.5</v>
          </cell>
          <cell r="O8">
            <v>50.5</v>
          </cell>
          <cell r="P8" t="str">
            <v>Y</v>
          </cell>
          <cell r="Q8" t="str">
            <v>North</v>
          </cell>
          <cell r="R8" t="str">
            <v>FC</v>
          </cell>
          <cell r="T8">
            <v>50.5</v>
          </cell>
        </row>
        <row r="9">
          <cell r="A9" t="str">
            <v>AGUCAL_5_SOLAR1</v>
          </cell>
          <cell r="B9" t="str">
            <v>CAISO System</v>
          </cell>
          <cell r="C9" t="str">
            <v>Agua Caliente Solar</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N</v>
          </cell>
          <cell r="Q9" t="str">
            <v>South</v>
          </cell>
          <cell r="R9" t="str">
            <v>EO</v>
          </cell>
          <cell r="T9">
            <v>0</v>
          </cell>
        </row>
        <row r="10">
          <cell r="A10" t="str">
            <v>ALAMIT_7_UNIT 1</v>
          </cell>
          <cell r="B10" t="str">
            <v>LA Basin</v>
          </cell>
          <cell r="C10" t="str">
            <v>ALAMITOS GEN STA. UNIT 1</v>
          </cell>
          <cell r="D10">
            <v>174.56</v>
          </cell>
          <cell r="E10">
            <v>174.56</v>
          </cell>
          <cell r="F10">
            <v>174.56</v>
          </cell>
          <cell r="G10">
            <v>174.56</v>
          </cell>
          <cell r="H10">
            <v>174.56</v>
          </cell>
          <cell r="I10">
            <v>174.56</v>
          </cell>
          <cell r="J10">
            <v>174.56</v>
          </cell>
          <cell r="K10">
            <v>174.56</v>
          </cell>
          <cell r="L10">
            <v>174.56</v>
          </cell>
          <cell r="M10">
            <v>174.56</v>
          </cell>
          <cell r="N10">
            <v>174.56</v>
          </cell>
          <cell r="O10">
            <v>174.56</v>
          </cell>
          <cell r="P10" t="str">
            <v>Y</v>
          </cell>
          <cell r="Q10" t="str">
            <v>South</v>
          </cell>
          <cell r="R10" t="str">
            <v>FC</v>
          </cell>
          <cell r="T10">
            <v>174.56</v>
          </cell>
        </row>
        <row r="11">
          <cell r="A11" t="str">
            <v>ALAMIT_7_UNIT 2</v>
          </cell>
          <cell r="B11" t="str">
            <v>LA Basin</v>
          </cell>
          <cell r="C11" t="str">
            <v>ALAMITOS GEN STA. UNIT 2</v>
          </cell>
          <cell r="D11">
            <v>175</v>
          </cell>
          <cell r="E11">
            <v>175</v>
          </cell>
          <cell r="F11">
            <v>175</v>
          </cell>
          <cell r="G11">
            <v>175</v>
          </cell>
          <cell r="H11">
            <v>175</v>
          </cell>
          <cell r="I11">
            <v>175</v>
          </cell>
          <cell r="J11">
            <v>175</v>
          </cell>
          <cell r="K11">
            <v>175</v>
          </cell>
          <cell r="L11">
            <v>175</v>
          </cell>
          <cell r="M11">
            <v>175</v>
          </cell>
          <cell r="N11">
            <v>175</v>
          </cell>
          <cell r="O11">
            <v>175</v>
          </cell>
          <cell r="P11" t="str">
            <v>Y</v>
          </cell>
          <cell r="Q11" t="str">
            <v>South</v>
          </cell>
          <cell r="R11" t="str">
            <v>FC</v>
          </cell>
          <cell r="T11">
            <v>175</v>
          </cell>
        </row>
        <row r="12">
          <cell r="A12" t="str">
            <v>ALAMIT_7_UNIT 3</v>
          </cell>
          <cell r="B12" t="str">
            <v>LA Basin</v>
          </cell>
          <cell r="C12" t="str">
            <v>ALAMITOS GEN STA. UNIT 3</v>
          </cell>
          <cell r="D12">
            <v>332.18</v>
          </cell>
          <cell r="E12">
            <v>332.18</v>
          </cell>
          <cell r="F12">
            <v>332.18</v>
          </cell>
          <cell r="G12">
            <v>332.18</v>
          </cell>
          <cell r="H12">
            <v>332.18</v>
          </cell>
          <cell r="I12">
            <v>332.18</v>
          </cell>
          <cell r="J12">
            <v>332.18</v>
          </cell>
          <cell r="K12">
            <v>332.18</v>
          </cell>
          <cell r="L12">
            <v>332.18</v>
          </cell>
          <cell r="M12">
            <v>332.18</v>
          </cell>
          <cell r="N12">
            <v>332.18</v>
          </cell>
          <cell r="O12">
            <v>332.18</v>
          </cell>
          <cell r="P12" t="str">
            <v>Y</v>
          </cell>
          <cell r="Q12" t="str">
            <v>South</v>
          </cell>
          <cell r="R12" t="str">
            <v>FC</v>
          </cell>
          <cell r="T12">
            <v>332.18</v>
          </cell>
        </row>
        <row r="13">
          <cell r="A13" t="str">
            <v>ALAMIT_7_UNIT 4</v>
          </cell>
          <cell r="B13" t="str">
            <v>LA Basin</v>
          </cell>
          <cell r="C13" t="str">
            <v>ALAMITOS GEN STA. UNIT 4</v>
          </cell>
          <cell r="D13">
            <v>335.67</v>
          </cell>
          <cell r="E13">
            <v>335.67</v>
          </cell>
          <cell r="F13">
            <v>335.67</v>
          </cell>
          <cell r="G13">
            <v>335.67</v>
          </cell>
          <cell r="H13">
            <v>335.67</v>
          </cell>
          <cell r="I13">
            <v>335.67</v>
          </cell>
          <cell r="J13">
            <v>335.67</v>
          </cell>
          <cell r="K13">
            <v>335.67</v>
          </cell>
          <cell r="L13">
            <v>335.67</v>
          </cell>
          <cell r="M13">
            <v>335.67</v>
          </cell>
          <cell r="N13">
            <v>335.67</v>
          </cell>
          <cell r="O13">
            <v>335.67</v>
          </cell>
          <cell r="P13" t="str">
            <v>Y</v>
          </cell>
          <cell r="Q13" t="str">
            <v>South</v>
          </cell>
          <cell r="R13" t="str">
            <v>FC</v>
          </cell>
          <cell r="T13">
            <v>335.67</v>
          </cell>
        </row>
        <row r="14">
          <cell r="A14" t="str">
            <v>ALAMIT_7_UNIT 5</v>
          </cell>
          <cell r="B14" t="str">
            <v>LA Basin</v>
          </cell>
          <cell r="C14" t="str">
            <v>ALAMITOS GEN STA. UNIT 5</v>
          </cell>
          <cell r="D14">
            <v>497.97</v>
          </cell>
          <cell r="E14">
            <v>497.97</v>
          </cell>
          <cell r="F14">
            <v>497.97</v>
          </cell>
          <cell r="G14">
            <v>497.97</v>
          </cell>
          <cell r="H14">
            <v>497.97</v>
          </cell>
          <cell r="I14">
            <v>497.97</v>
          </cell>
          <cell r="J14">
            <v>497.97</v>
          </cell>
          <cell r="K14">
            <v>497.97</v>
          </cell>
          <cell r="L14">
            <v>497.97</v>
          </cell>
          <cell r="M14">
            <v>497.97</v>
          </cell>
          <cell r="N14">
            <v>497.97</v>
          </cell>
          <cell r="O14">
            <v>497.97</v>
          </cell>
          <cell r="P14" t="str">
            <v>Y</v>
          </cell>
          <cell r="Q14" t="str">
            <v>South</v>
          </cell>
          <cell r="R14" t="str">
            <v>FC</v>
          </cell>
          <cell r="T14">
            <v>497.97</v>
          </cell>
        </row>
        <row r="15">
          <cell r="A15" t="str">
            <v>ALAMIT_7_UNIT 6</v>
          </cell>
          <cell r="B15" t="str">
            <v>LA Basin</v>
          </cell>
          <cell r="C15" t="str">
            <v>ALAMITOS GEN STA. UNIT 6</v>
          </cell>
          <cell r="D15">
            <v>495</v>
          </cell>
          <cell r="E15">
            <v>495</v>
          </cell>
          <cell r="F15">
            <v>495</v>
          </cell>
          <cell r="G15">
            <v>495</v>
          </cell>
          <cell r="H15">
            <v>495</v>
          </cell>
          <cell r="I15">
            <v>495</v>
          </cell>
          <cell r="J15">
            <v>495</v>
          </cell>
          <cell r="K15">
            <v>495</v>
          </cell>
          <cell r="L15">
            <v>495</v>
          </cell>
          <cell r="M15">
            <v>495</v>
          </cell>
          <cell r="N15">
            <v>495</v>
          </cell>
          <cell r="O15">
            <v>495</v>
          </cell>
          <cell r="P15" t="str">
            <v>Y</v>
          </cell>
          <cell r="Q15" t="str">
            <v>South</v>
          </cell>
          <cell r="R15" t="str">
            <v>FC</v>
          </cell>
          <cell r="T15">
            <v>495</v>
          </cell>
        </row>
        <row r="16">
          <cell r="A16" t="str">
            <v>ALAMO_6_UNIT</v>
          </cell>
          <cell r="B16" t="str">
            <v>Big Creek-Ventura</v>
          </cell>
          <cell r="C16" t="str">
            <v xml:space="preserve">ALAMO POWER PLANT </v>
          </cell>
          <cell r="D16">
            <v>11.05</v>
          </cell>
          <cell r="E16">
            <v>6.77</v>
          </cell>
          <cell r="F16">
            <v>8.58</v>
          </cell>
          <cell r="G16">
            <v>15.07</v>
          </cell>
          <cell r="H16">
            <v>15.07</v>
          </cell>
          <cell r="I16">
            <v>15.07</v>
          </cell>
          <cell r="J16">
            <v>15.07</v>
          </cell>
          <cell r="K16">
            <v>15.07</v>
          </cell>
          <cell r="L16">
            <v>15.07</v>
          </cell>
          <cell r="M16">
            <v>15.07</v>
          </cell>
          <cell r="N16">
            <v>15.07</v>
          </cell>
          <cell r="O16">
            <v>15.07</v>
          </cell>
          <cell r="P16" t="str">
            <v>Y</v>
          </cell>
          <cell r="Q16" t="str">
            <v>South</v>
          </cell>
          <cell r="R16" t="str">
            <v>FC</v>
          </cell>
          <cell r="T16">
            <v>15.07</v>
          </cell>
        </row>
        <row r="17">
          <cell r="A17" t="str">
            <v>ALLGNY_6_HYDRO1</v>
          </cell>
          <cell r="B17" t="str">
            <v>Sierra</v>
          </cell>
          <cell r="C17" t="str">
            <v>Salmon Creek Hydroelectric Project</v>
          </cell>
          <cell r="D17">
            <v>0.17</v>
          </cell>
          <cell r="E17">
            <v>0.15</v>
          </cell>
          <cell r="F17">
            <v>0.17</v>
          </cell>
          <cell r="G17">
            <v>0.17</v>
          </cell>
          <cell r="H17">
            <v>0.24</v>
          </cell>
          <cell r="I17">
            <v>0.26</v>
          </cell>
          <cell r="J17">
            <v>0.28999999999999998</v>
          </cell>
          <cell r="K17">
            <v>0.26</v>
          </cell>
          <cell r="L17">
            <v>0.21</v>
          </cell>
          <cell r="M17">
            <v>0.14000000000000001</v>
          </cell>
          <cell r="N17">
            <v>0.15</v>
          </cell>
          <cell r="O17">
            <v>0.16</v>
          </cell>
          <cell r="P17" t="str">
            <v>N</v>
          </cell>
          <cell r="Q17" t="str">
            <v>North</v>
          </cell>
          <cell r="R17" t="str">
            <v>FC</v>
          </cell>
          <cell r="T17">
            <v>0.28999999999999998</v>
          </cell>
        </row>
        <row r="18">
          <cell r="A18" t="str">
            <v>ALMEGT_1_UNIT 1</v>
          </cell>
          <cell r="B18" t="str">
            <v>Bay Area</v>
          </cell>
          <cell r="C18" t="str">
            <v>ALAMEDA GT UNIT 1</v>
          </cell>
          <cell r="D18">
            <v>23.8</v>
          </cell>
          <cell r="E18">
            <v>23.8</v>
          </cell>
          <cell r="F18">
            <v>23.8</v>
          </cell>
          <cell r="G18">
            <v>23.8</v>
          </cell>
          <cell r="H18">
            <v>23.8</v>
          </cell>
          <cell r="I18">
            <v>23.8</v>
          </cell>
          <cell r="J18">
            <v>23.8</v>
          </cell>
          <cell r="K18">
            <v>23.8</v>
          </cell>
          <cell r="L18">
            <v>23.8</v>
          </cell>
          <cell r="M18">
            <v>23.8</v>
          </cell>
          <cell r="N18">
            <v>23.8</v>
          </cell>
          <cell r="O18">
            <v>23.8</v>
          </cell>
          <cell r="P18" t="str">
            <v>Y</v>
          </cell>
          <cell r="Q18" t="str">
            <v>North</v>
          </cell>
          <cell r="R18" t="str">
            <v>FC</v>
          </cell>
          <cell r="T18">
            <v>23.8</v>
          </cell>
        </row>
        <row r="19">
          <cell r="A19" t="str">
            <v>ALMEGT_1_UNIT 2</v>
          </cell>
          <cell r="B19" t="str">
            <v>Bay Area</v>
          </cell>
          <cell r="C19" t="str">
            <v>ALAMEDA GT UNIT 2</v>
          </cell>
          <cell r="D19">
            <v>24.4</v>
          </cell>
          <cell r="E19">
            <v>24.4</v>
          </cell>
          <cell r="F19">
            <v>24.4</v>
          </cell>
          <cell r="G19">
            <v>24.4</v>
          </cell>
          <cell r="H19">
            <v>24.4</v>
          </cell>
          <cell r="I19">
            <v>24.4</v>
          </cell>
          <cell r="J19">
            <v>24.4</v>
          </cell>
          <cell r="K19">
            <v>24.4</v>
          </cell>
          <cell r="L19">
            <v>24.4</v>
          </cell>
          <cell r="M19">
            <v>24.4</v>
          </cell>
          <cell r="N19">
            <v>24.4</v>
          </cell>
          <cell r="O19">
            <v>24.4</v>
          </cell>
          <cell r="P19" t="str">
            <v>Y</v>
          </cell>
          <cell r="Q19" t="str">
            <v>North</v>
          </cell>
          <cell r="R19" t="str">
            <v>FC</v>
          </cell>
          <cell r="T19">
            <v>24.4</v>
          </cell>
        </row>
        <row r="20">
          <cell r="A20" t="str">
            <v>ALPSLR_1_NTHSLR</v>
          </cell>
          <cell r="B20" t="str">
            <v>CAISO System</v>
          </cell>
          <cell r="C20" t="str">
            <v>Alpaugh North, LLC</v>
          </cell>
          <cell r="D20">
            <v>0.05</v>
          </cell>
          <cell r="E20">
            <v>0.32</v>
          </cell>
          <cell r="F20">
            <v>1.7</v>
          </cell>
          <cell r="G20">
            <v>18.350000000000001</v>
          </cell>
          <cell r="H20">
            <v>18.82</v>
          </cell>
          <cell r="I20">
            <v>18.690000000000001</v>
          </cell>
          <cell r="J20">
            <v>17.559999999999999</v>
          </cell>
          <cell r="K20">
            <v>18.18</v>
          </cell>
          <cell r="L20">
            <v>17.95</v>
          </cell>
          <cell r="M20">
            <v>12.77</v>
          </cell>
          <cell r="N20">
            <v>0.03</v>
          </cell>
          <cell r="O20">
            <v>0.02</v>
          </cell>
          <cell r="P20" t="str">
            <v>N</v>
          </cell>
          <cell r="Q20" t="str">
            <v>North</v>
          </cell>
          <cell r="R20" t="str">
            <v>ID</v>
          </cell>
          <cell r="S20" t="str">
            <v>C3&amp;4: Waiting for Gates No. 2 500/230 kV Transformer and possibly other</v>
          </cell>
          <cell r="T20">
            <v>18.690000000000001</v>
          </cell>
        </row>
        <row r="21">
          <cell r="A21" t="str">
            <v>ALPSLR_1_SPSSLR</v>
          </cell>
          <cell r="B21" t="str">
            <v>CAISO System</v>
          </cell>
          <cell r="C21" t="str">
            <v>Alpaugh 50 LLC</v>
          </cell>
          <cell r="D21">
            <v>0.13</v>
          </cell>
          <cell r="E21">
            <v>0.83</v>
          </cell>
          <cell r="F21">
            <v>4.2699999999999996</v>
          </cell>
          <cell r="G21">
            <v>45.49</v>
          </cell>
          <cell r="H21">
            <v>48.62</v>
          </cell>
          <cell r="I21">
            <v>47.32</v>
          </cell>
          <cell r="J21">
            <v>43.15</v>
          </cell>
          <cell r="K21">
            <v>45.22</v>
          </cell>
          <cell r="L21">
            <v>43.26</v>
          </cell>
          <cell r="M21">
            <v>27.59</v>
          </cell>
          <cell r="N21">
            <v>7.0000000000000007E-2</v>
          </cell>
          <cell r="O21">
            <v>0.05</v>
          </cell>
          <cell r="P21" t="str">
            <v>N</v>
          </cell>
          <cell r="Q21" t="str">
            <v>North</v>
          </cell>
          <cell r="R21" t="str">
            <v>FC</v>
          </cell>
          <cell r="T21">
            <v>47.32</v>
          </cell>
        </row>
        <row r="22">
          <cell r="A22" t="str">
            <v>ALT6DN_2_WIND7</v>
          </cell>
          <cell r="B22" t="str">
            <v>CAISO System</v>
          </cell>
          <cell r="C22" t="str">
            <v>Alta 2012 Alta Wind 7</v>
          </cell>
          <cell r="D22">
            <v>5.05</v>
          </cell>
          <cell r="E22">
            <v>21.82</v>
          </cell>
          <cell r="F22">
            <v>34.81</v>
          </cell>
          <cell r="G22">
            <v>37.14</v>
          </cell>
          <cell r="H22">
            <v>56.33</v>
          </cell>
          <cell r="I22">
            <v>42.82</v>
          </cell>
          <cell r="J22">
            <v>23.58</v>
          </cell>
          <cell r="K22">
            <v>21.71</v>
          </cell>
          <cell r="L22">
            <v>16.8</v>
          </cell>
          <cell r="M22">
            <v>9.84</v>
          </cell>
          <cell r="N22">
            <v>4.5999999999999996</v>
          </cell>
          <cell r="O22">
            <v>5.85</v>
          </cell>
          <cell r="P22" t="str">
            <v>N</v>
          </cell>
          <cell r="Q22" t="str">
            <v>South</v>
          </cell>
          <cell r="R22" t="str">
            <v>FC</v>
          </cell>
          <cell r="T22">
            <v>42.82</v>
          </cell>
        </row>
        <row r="23">
          <cell r="A23" t="str">
            <v>ALT6DS_2_WIND9</v>
          </cell>
          <cell r="B23" t="str">
            <v>CAISO System</v>
          </cell>
          <cell r="C23" t="str">
            <v>CPC East Alta Wind IX</v>
          </cell>
          <cell r="D23">
            <v>3.76</v>
          </cell>
          <cell r="E23">
            <v>16.45</v>
          </cell>
          <cell r="F23">
            <v>25.65</v>
          </cell>
          <cell r="G23">
            <v>27.75</v>
          </cell>
          <cell r="H23">
            <v>42.85</v>
          </cell>
          <cell r="I23">
            <v>34.21</v>
          </cell>
          <cell r="J23">
            <v>18.53</v>
          </cell>
          <cell r="K23">
            <v>16.2</v>
          </cell>
          <cell r="L23">
            <v>12.08</v>
          </cell>
          <cell r="M23">
            <v>7.83</v>
          </cell>
          <cell r="N23">
            <v>3.4</v>
          </cell>
          <cell r="O23">
            <v>4.47</v>
          </cell>
          <cell r="P23" t="str">
            <v>N</v>
          </cell>
          <cell r="Q23" t="str">
            <v>South</v>
          </cell>
          <cell r="R23" t="str">
            <v>FC</v>
          </cell>
          <cell r="T23">
            <v>34.21</v>
          </cell>
        </row>
        <row r="24">
          <cell r="A24" t="str">
            <v>ALTA3A_2_CPCE4</v>
          </cell>
          <cell r="B24" t="str">
            <v>CAISO System</v>
          </cell>
          <cell r="C24" t="str">
            <v>CPC East - Alta Wind 4</v>
          </cell>
          <cell r="D24">
            <v>1.89</v>
          </cell>
          <cell r="E24">
            <v>9.91</v>
          </cell>
          <cell r="F24">
            <v>11.47</v>
          </cell>
          <cell r="G24">
            <v>12.59</v>
          </cell>
          <cell r="H24">
            <v>17.489999999999998</v>
          </cell>
          <cell r="I24">
            <v>17.18</v>
          </cell>
          <cell r="J24">
            <v>8.9600000000000009</v>
          </cell>
          <cell r="K24">
            <v>8.68</v>
          </cell>
          <cell r="L24">
            <v>5.58</v>
          </cell>
          <cell r="M24">
            <v>4.78</v>
          </cell>
          <cell r="N24">
            <v>1.55</v>
          </cell>
          <cell r="O24">
            <v>3.64</v>
          </cell>
          <cell r="P24" t="str">
            <v>N</v>
          </cell>
          <cell r="Q24" t="str">
            <v>South</v>
          </cell>
          <cell r="R24" t="str">
            <v>FC</v>
          </cell>
          <cell r="T24">
            <v>17.18</v>
          </cell>
        </row>
        <row r="25">
          <cell r="A25" t="str">
            <v>ALTA3A_2_CPCE5</v>
          </cell>
          <cell r="B25" t="str">
            <v>CAISO System</v>
          </cell>
          <cell r="C25" t="str">
            <v>CPC East - Alta Wind 5</v>
          </cell>
          <cell r="D25">
            <v>3.05</v>
          </cell>
          <cell r="E25">
            <v>17.010000000000002</v>
          </cell>
          <cell r="F25">
            <v>20.32</v>
          </cell>
          <cell r="G25">
            <v>21.31</v>
          </cell>
          <cell r="H25">
            <v>32.86</v>
          </cell>
          <cell r="I25">
            <v>29.35</v>
          </cell>
          <cell r="J25">
            <v>14.47</v>
          </cell>
          <cell r="K25">
            <v>13.95</v>
          </cell>
          <cell r="L25">
            <v>9.09</v>
          </cell>
          <cell r="M25">
            <v>8.1999999999999993</v>
          </cell>
          <cell r="N25">
            <v>2.58</v>
          </cell>
          <cell r="O25">
            <v>5.76</v>
          </cell>
          <cell r="P25" t="str">
            <v>N</v>
          </cell>
          <cell r="Q25" t="str">
            <v>South</v>
          </cell>
          <cell r="R25" t="str">
            <v>FC</v>
          </cell>
          <cell r="T25">
            <v>29.35</v>
          </cell>
        </row>
        <row r="26">
          <cell r="A26" t="str">
            <v>ALTA3A_2_CPCE8</v>
          </cell>
          <cell r="B26" t="str">
            <v>CAISO System</v>
          </cell>
          <cell r="C26" t="str">
            <v>CPC East - Alta Wind 8</v>
          </cell>
          <cell r="D26">
            <v>4.08</v>
          </cell>
          <cell r="E26">
            <v>17.079999999999998</v>
          </cell>
          <cell r="F26">
            <v>25.3</v>
          </cell>
          <cell r="G26">
            <v>28.34</v>
          </cell>
          <cell r="H26">
            <v>42.62</v>
          </cell>
          <cell r="I26">
            <v>35.15</v>
          </cell>
          <cell r="J26">
            <v>20.329999999999998</v>
          </cell>
          <cell r="K26">
            <v>17.88</v>
          </cell>
          <cell r="L26">
            <v>13.36</v>
          </cell>
          <cell r="M26">
            <v>8.6999999999999993</v>
          </cell>
          <cell r="N26">
            <v>3.73</v>
          </cell>
          <cell r="O26">
            <v>4.99</v>
          </cell>
          <cell r="P26" t="str">
            <v>N</v>
          </cell>
          <cell r="Q26" t="str">
            <v>South</v>
          </cell>
          <cell r="R26" t="str">
            <v>FC</v>
          </cell>
          <cell r="T26">
            <v>35.15</v>
          </cell>
        </row>
        <row r="27">
          <cell r="A27" t="str">
            <v>ALTA4A_2_CPCW1</v>
          </cell>
          <cell r="B27" t="str">
            <v>CAISO System</v>
          </cell>
          <cell r="C27" t="str">
            <v>CPC West - Alta Wind 1</v>
          </cell>
          <cell r="D27">
            <v>7.09</v>
          </cell>
          <cell r="E27">
            <v>24.91</v>
          </cell>
          <cell r="F27">
            <v>32.880000000000003</v>
          </cell>
          <cell r="G27">
            <v>45.88</v>
          </cell>
          <cell r="H27">
            <v>60.21</v>
          </cell>
          <cell r="I27">
            <v>41.02</v>
          </cell>
          <cell r="J27">
            <v>21.33</v>
          </cell>
          <cell r="K27">
            <v>24.01</v>
          </cell>
          <cell r="L27">
            <v>18.72</v>
          </cell>
          <cell r="M27">
            <v>13.5</v>
          </cell>
          <cell r="N27">
            <v>4.0999999999999996</v>
          </cell>
          <cell r="O27">
            <v>10.19</v>
          </cell>
          <cell r="P27" t="str">
            <v>N</v>
          </cell>
          <cell r="Q27" t="str">
            <v>South</v>
          </cell>
          <cell r="R27" t="str">
            <v>FC</v>
          </cell>
          <cell r="T27">
            <v>41.02</v>
          </cell>
        </row>
        <row r="28">
          <cell r="A28" t="str">
            <v>ALTA4B_2_CPCW2</v>
          </cell>
          <cell r="B28" t="str">
            <v>CAISO System</v>
          </cell>
          <cell r="C28" t="str">
            <v>CPC West - Alta Wind II</v>
          </cell>
          <cell r="D28">
            <v>4.68</v>
          </cell>
          <cell r="E28">
            <v>18.5</v>
          </cell>
          <cell r="F28">
            <v>25.36</v>
          </cell>
          <cell r="G28">
            <v>26.6</v>
          </cell>
          <cell r="H28">
            <v>40.89</v>
          </cell>
          <cell r="I28">
            <v>29.24</v>
          </cell>
          <cell r="J28">
            <v>15.59</v>
          </cell>
          <cell r="K28">
            <v>15.54</v>
          </cell>
          <cell r="L28">
            <v>11.75</v>
          </cell>
          <cell r="M28">
            <v>9.25</v>
          </cell>
          <cell r="N28">
            <v>3.01</v>
          </cell>
          <cell r="O28">
            <v>6.17</v>
          </cell>
          <cell r="P28" t="str">
            <v>N</v>
          </cell>
          <cell r="Q28" t="str">
            <v>South</v>
          </cell>
          <cell r="R28" t="str">
            <v>FC</v>
          </cell>
          <cell r="T28">
            <v>29.24</v>
          </cell>
        </row>
        <row r="29">
          <cell r="A29" t="str">
            <v>ALTA4B_2_CPCW3</v>
          </cell>
          <cell r="B29" t="str">
            <v>CAISO System</v>
          </cell>
          <cell r="C29" t="str">
            <v>CPC West - Alta 3</v>
          </cell>
          <cell r="D29">
            <v>5.46</v>
          </cell>
          <cell r="E29">
            <v>22.74</v>
          </cell>
          <cell r="F29">
            <v>28.9</v>
          </cell>
          <cell r="G29">
            <v>27.23</v>
          </cell>
          <cell r="H29">
            <v>41.76</v>
          </cell>
          <cell r="I29">
            <v>31.82</v>
          </cell>
          <cell r="J29">
            <v>16.18</v>
          </cell>
          <cell r="K29">
            <v>14.95</v>
          </cell>
          <cell r="L29">
            <v>11.13</v>
          </cell>
          <cell r="M29">
            <v>9.77</v>
          </cell>
          <cell r="N29">
            <v>3.43</v>
          </cell>
          <cell r="O29">
            <v>7.06</v>
          </cell>
          <cell r="P29" t="str">
            <v>N</v>
          </cell>
          <cell r="Q29" t="str">
            <v>South</v>
          </cell>
          <cell r="R29" t="str">
            <v>FC</v>
          </cell>
          <cell r="T29">
            <v>31.82</v>
          </cell>
        </row>
        <row r="30">
          <cell r="A30" t="str">
            <v>ALTA4B_2_CPCW6</v>
          </cell>
          <cell r="B30" t="str">
            <v>CAISO System</v>
          </cell>
          <cell r="C30" t="str">
            <v>CPC West - Alta Wind 6</v>
          </cell>
          <cell r="D30">
            <v>3.2</v>
          </cell>
          <cell r="E30">
            <v>8.7200000000000006</v>
          </cell>
          <cell r="F30">
            <v>24.64</v>
          </cell>
          <cell r="G30">
            <v>33.14</v>
          </cell>
          <cell r="H30">
            <v>37.06</v>
          </cell>
          <cell r="I30">
            <v>31.78</v>
          </cell>
          <cell r="J30">
            <v>15.14</v>
          </cell>
          <cell r="K30">
            <v>14.52</v>
          </cell>
          <cell r="L30">
            <v>10.55</v>
          </cell>
          <cell r="M30">
            <v>8.73</v>
          </cell>
          <cell r="N30">
            <v>3</v>
          </cell>
          <cell r="O30">
            <v>6.73</v>
          </cell>
          <cell r="P30" t="str">
            <v>N</v>
          </cell>
          <cell r="Q30" t="str">
            <v>South</v>
          </cell>
          <cell r="R30" t="str">
            <v>FC</v>
          </cell>
          <cell r="T30">
            <v>31.78</v>
          </cell>
        </row>
        <row r="31">
          <cell r="A31" t="str">
            <v>ALTA6B_2_WIND11</v>
          </cell>
          <cell r="B31" t="str">
            <v>CAISO System</v>
          </cell>
          <cell r="C31" t="str">
            <v>Alta Wind 11</v>
          </cell>
          <cell r="D31">
            <v>3.42</v>
          </cell>
          <cell r="E31">
            <v>10.78</v>
          </cell>
          <cell r="F31">
            <v>17.88</v>
          </cell>
          <cell r="G31">
            <v>20.88</v>
          </cell>
          <cell r="H31">
            <v>34.270000000000003</v>
          </cell>
          <cell r="I31">
            <v>32.299999999999997</v>
          </cell>
          <cell r="J31">
            <v>20.61</v>
          </cell>
          <cell r="K31">
            <v>17.329999999999998</v>
          </cell>
          <cell r="L31">
            <v>13.51</v>
          </cell>
          <cell r="M31">
            <v>8.1</v>
          </cell>
          <cell r="N31">
            <v>4.43</v>
          </cell>
          <cell r="O31">
            <v>6.67</v>
          </cell>
          <cell r="P31" t="str">
            <v>N</v>
          </cell>
          <cell r="Q31" t="str">
            <v>South</v>
          </cell>
          <cell r="R31" t="str">
            <v>FC</v>
          </cell>
          <cell r="T31">
            <v>32.299999999999997</v>
          </cell>
        </row>
        <row r="32">
          <cell r="A32" t="str">
            <v>ALTA6E_2_WIND10</v>
          </cell>
          <cell r="B32" t="str">
            <v>CAISO System</v>
          </cell>
          <cell r="C32" t="str">
            <v>Alta Wind 10</v>
          </cell>
          <cell r="D32">
            <v>5.24</v>
          </cell>
          <cell r="E32">
            <v>16.53</v>
          </cell>
          <cell r="F32">
            <v>28.39</v>
          </cell>
          <cell r="G32">
            <v>25.72</v>
          </cell>
          <cell r="H32">
            <v>44.08</v>
          </cell>
          <cell r="I32">
            <v>38.47</v>
          </cell>
          <cell r="J32">
            <v>22.86</v>
          </cell>
          <cell r="K32">
            <v>20.68</v>
          </cell>
          <cell r="L32">
            <v>13.18</v>
          </cell>
          <cell r="M32">
            <v>8.85</v>
          </cell>
          <cell r="N32">
            <v>5.04</v>
          </cell>
          <cell r="O32">
            <v>6.91</v>
          </cell>
          <cell r="P32" t="str">
            <v>N</v>
          </cell>
          <cell r="Q32" t="str">
            <v>South</v>
          </cell>
          <cell r="R32" t="str">
            <v>FC</v>
          </cell>
          <cell r="T32">
            <v>38.47</v>
          </cell>
        </row>
        <row r="33">
          <cell r="A33" t="str">
            <v>ALTWD_1_QF</v>
          </cell>
          <cell r="B33" t="str">
            <v>LA Basin</v>
          </cell>
          <cell r="C33" t="str">
            <v>Altwind</v>
          </cell>
          <cell r="D33" t="str">
            <v>-</v>
          </cell>
          <cell r="E33" t="str">
            <v>-</v>
          </cell>
          <cell r="F33" t="str">
            <v>-</v>
          </cell>
          <cell r="G33" t="str">
            <v>-</v>
          </cell>
          <cell r="H33">
            <v>14.59</v>
          </cell>
          <cell r="I33">
            <v>13.05</v>
          </cell>
          <cell r="J33">
            <v>8.1300000000000008</v>
          </cell>
          <cell r="K33">
            <v>7.39</v>
          </cell>
          <cell r="L33">
            <v>4.3</v>
          </cell>
          <cell r="M33">
            <v>3.41</v>
          </cell>
          <cell r="N33">
            <v>1.52</v>
          </cell>
          <cell r="O33">
            <v>2.61</v>
          </cell>
          <cell r="P33" t="str">
            <v>N</v>
          </cell>
          <cell r="Q33" t="str">
            <v>South</v>
          </cell>
          <cell r="R33" t="str">
            <v>FC</v>
          </cell>
          <cell r="T33">
            <v>13.05</v>
          </cell>
        </row>
        <row r="34">
          <cell r="A34" t="str">
            <v>ANAHM_2_CANYN1</v>
          </cell>
          <cell r="B34" t="str">
            <v>LA Basin</v>
          </cell>
          <cell r="C34" t="str">
            <v>CANYON POWER PLANT UNIT 1</v>
          </cell>
          <cell r="D34">
            <v>49.4</v>
          </cell>
          <cell r="E34">
            <v>49.4</v>
          </cell>
          <cell r="F34">
            <v>49.4</v>
          </cell>
          <cell r="G34">
            <v>49.4</v>
          </cell>
          <cell r="H34">
            <v>49.4</v>
          </cell>
          <cell r="I34">
            <v>49.4</v>
          </cell>
          <cell r="J34">
            <v>49.4</v>
          </cell>
          <cell r="K34">
            <v>49.4</v>
          </cell>
          <cell r="L34">
            <v>49.4</v>
          </cell>
          <cell r="M34">
            <v>49.4</v>
          </cell>
          <cell r="N34">
            <v>49.4</v>
          </cell>
          <cell r="O34">
            <v>49.4</v>
          </cell>
          <cell r="P34" t="str">
            <v>Y</v>
          </cell>
          <cell r="Q34" t="str">
            <v>South</v>
          </cell>
          <cell r="R34" t="str">
            <v>FC</v>
          </cell>
          <cell r="T34">
            <v>49.4</v>
          </cell>
        </row>
        <row r="35">
          <cell r="A35" t="str">
            <v>ANAHM_2_CANYN2</v>
          </cell>
          <cell r="B35" t="str">
            <v>LA Basin</v>
          </cell>
          <cell r="C35" t="str">
            <v>CANYON POWER PLANT UNIT 2</v>
          </cell>
          <cell r="D35">
            <v>48</v>
          </cell>
          <cell r="E35">
            <v>48</v>
          </cell>
          <cell r="F35">
            <v>48</v>
          </cell>
          <cell r="G35">
            <v>48</v>
          </cell>
          <cell r="H35">
            <v>48</v>
          </cell>
          <cell r="I35">
            <v>48</v>
          </cell>
          <cell r="J35">
            <v>48</v>
          </cell>
          <cell r="K35">
            <v>48</v>
          </cell>
          <cell r="L35">
            <v>48</v>
          </cell>
          <cell r="M35">
            <v>48</v>
          </cell>
          <cell r="N35">
            <v>48</v>
          </cell>
          <cell r="O35">
            <v>48</v>
          </cell>
          <cell r="P35" t="str">
            <v>Y</v>
          </cell>
          <cell r="Q35" t="str">
            <v>South</v>
          </cell>
          <cell r="R35" t="str">
            <v>FC</v>
          </cell>
          <cell r="T35">
            <v>48</v>
          </cell>
        </row>
        <row r="36">
          <cell r="A36" t="str">
            <v>ANAHM_2_CANYN3</v>
          </cell>
          <cell r="B36" t="str">
            <v>LA Basin</v>
          </cell>
          <cell r="C36" t="str">
            <v>CANYON POWER PLANT UNIT 3</v>
          </cell>
          <cell r="D36">
            <v>48</v>
          </cell>
          <cell r="E36">
            <v>48</v>
          </cell>
          <cell r="F36">
            <v>48</v>
          </cell>
          <cell r="G36">
            <v>48</v>
          </cell>
          <cell r="H36">
            <v>48</v>
          </cell>
          <cell r="I36">
            <v>48</v>
          </cell>
          <cell r="J36">
            <v>48</v>
          </cell>
          <cell r="K36">
            <v>48</v>
          </cell>
          <cell r="L36">
            <v>48</v>
          </cell>
          <cell r="M36">
            <v>48</v>
          </cell>
          <cell r="N36">
            <v>48</v>
          </cell>
          <cell r="O36">
            <v>48</v>
          </cell>
          <cell r="P36" t="str">
            <v>Y</v>
          </cell>
          <cell r="Q36" t="str">
            <v>South</v>
          </cell>
          <cell r="R36" t="str">
            <v>FC</v>
          </cell>
          <cell r="T36">
            <v>48</v>
          </cell>
        </row>
        <row r="37">
          <cell r="A37" t="str">
            <v>ANAHM_2_CANYN4</v>
          </cell>
          <cell r="B37" t="str">
            <v>LA Basin</v>
          </cell>
          <cell r="C37" t="str">
            <v>CANYON POWER PLANT UNIT 4</v>
          </cell>
          <cell r="D37">
            <v>49.4</v>
          </cell>
          <cell r="E37">
            <v>49.4</v>
          </cell>
          <cell r="F37">
            <v>49.4</v>
          </cell>
          <cell r="G37">
            <v>49.4</v>
          </cell>
          <cell r="H37">
            <v>49.4</v>
          </cell>
          <cell r="I37">
            <v>49.4</v>
          </cell>
          <cell r="J37">
            <v>49.4</v>
          </cell>
          <cell r="K37">
            <v>49.4</v>
          </cell>
          <cell r="L37">
            <v>49.4</v>
          </cell>
          <cell r="M37">
            <v>49.4</v>
          </cell>
          <cell r="N37">
            <v>49.4</v>
          </cell>
          <cell r="O37">
            <v>49.4</v>
          </cell>
          <cell r="P37" t="str">
            <v>Y</v>
          </cell>
          <cell r="Q37" t="str">
            <v>South</v>
          </cell>
          <cell r="R37" t="str">
            <v>FC</v>
          </cell>
          <cell r="T37">
            <v>49.4</v>
          </cell>
        </row>
        <row r="38">
          <cell r="A38" t="str">
            <v>ANAHM_7_CT</v>
          </cell>
          <cell r="B38" t="str">
            <v>LA Basin</v>
          </cell>
          <cell r="C38" t="str">
            <v>ANAHEIM COMBUSTION TURBINE</v>
          </cell>
          <cell r="D38">
            <v>42.81</v>
          </cell>
          <cell r="E38">
            <v>42.81</v>
          </cell>
          <cell r="F38">
            <v>42.81</v>
          </cell>
          <cell r="G38">
            <v>42.81</v>
          </cell>
          <cell r="H38">
            <v>42.81</v>
          </cell>
          <cell r="I38">
            <v>40.64</v>
          </cell>
          <cell r="J38">
            <v>40.64</v>
          </cell>
          <cell r="K38">
            <v>40.64</v>
          </cell>
          <cell r="L38">
            <v>40.64</v>
          </cell>
          <cell r="M38">
            <v>40.64</v>
          </cell>
          <cell r="N38">
            <v>42.81</v>
          </cell>
          <cell r="O38">
            <v>42.81</v>
          </cell>
          <cell r="P38" t="str">
            <v>Y</v>
          </cell>
          <cell r="Q38" t="str">
            <v>South</v>
          </cell>
          <cell r="R38" t="str">
            <v>FC</v>
          </cell>
          <cell r="T38">
            <v>40.64</v>
          </cell>
        </row>
        <row r="39">
          <cell r="A39" t="str">
            <v>ANTLPE_2_QF</v>
          </cell>
          <cell r="B39" t="str">
            <v>CAISO System</v>
          </cell>
          <cell r="C39" t="str">
            <v>ANTELOPE QFS</v>
          </cell>
          <cell r="D39">
            <v>17.260000000000002</v>
          </cell>
          <cell r="E39">
            <v>50.81</v>
          </cell>
          <cell r="F39">
            <v>64.81</v>
          </cell>
          <cell r="G39">
            <v>73.2</v>
          </cell>
          <cell r="H39">
            <v>104.38</v>
          </cell>
          <cell r="I39">
            <v>61.77</v>
          </cell>
          <cell r="J39">
            <v>30.01</v>
          </cell>
          <cell r="K39">
            <v>33.450000000000003</v>
          </cell>
          <cell r="L39">
            <v>27.93</v>
          </cell>
          <cell r="M39">
            <v>24.41</v>
          </cell>
          <cell r="N39">
            <v>10.52</v>
          </cell>
          <cell r="O39">
            <v>23.33</v>
          </cell>
          <cell r="P39" t="str">
            <v>N</v>
          </cell>
          <cell r="Q39" t="str">
            <v>South</v>
          </cell>
          <cell r="R39" t="str">
            <v>FC</v>
          </cell>
          <cell r="T39">
            <v>61.77</v>
          </cell>
        </row>
        <row r="40">
          <cell r="A40" t="str">
            <v>APLHIL_1_SLABCK</v>
          </cell>
          <cell r="B40" t="str">
            <v>Sierra</v>
          </cell>
          <cell r="C40" t="str">
            <v>SLAB CREEK HYDRO</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Y</v>
          </cell>
          <cell r="Q40" t="str">
            <v>North</v>
          </cell>
          <cell r="R40" t="str">
            <v>EO</v>
          </cell>
          <cell r="T40">
            <v>0</v>
          </cell>
        </row>
        <row r="41">
          <cell r="A41" t="str">
            <v>ARBWD_6_QF</v>
          </cell>
          <cell r="B41" t="str">
            <v>CAISO System</v>
          </cell>
          <cell r="C41" t="str">
            <v>Wind Resource II</v>
          </cell>
          <cell r="D41">
            <v>0.88</v>
          </cell>
          <cell r="E41">
            <v>3.08</v>
          </cell>
          <cell r="F41">
            <v>4.0599999999999996</v>
          </cell>
          <cell r="G41">
            <v>4.09</v>
          </cell>
          <cell r="H41">
            <v>6.75</v>
          </cell>
          <cell r="I41">
            <v>5.23</v>
          </cell>
          <cell r="J41">
            <v>2.97</v>
          </cell>
          <cell r="K41">
            <v>2.8</v>
          </cell>
          <cell r="L41">
            <v>2.34</v>
          </cell>
          <cell r="M41">
            <v>1.8</v>
          </cell>
          <cell r="N41">
            <v>1.42</v>
          </cell>
          <cell r="O41">
            <v>1.19</v>
          </cell>
          <cell r="P41" t="str">
            <v>N</v>
          </cell>
          <cell r="Q41" t="str">
            <v>South</v>
          </cell>
          <cell r="R41" t="str">
            <v>FC</v>
          </cell>
          <cell r="T41">
            <v>5.23</v>
          </cell>
        </row>
        <row r="42">
          <cell r="A42" t="str">
            <v>ARCOGN_2_UNITS</v>
          </cell>
          <cell r="B42" t="str">
            <v>LA Basin</v>
          </cell>
          <cell r="C42" t="str">
            <v>WATSON COGENERATION COMPANY</v>
          </cell>
          <cell r="D42">
            <v>251.25</v>
          </cell>
          <cell r="E42">
            <v>283.79000000000002</v>
          </cell>
          <cell r="F42">
            <v>256.73</v>
          </cell>
          <cell r="G42">
            <v>255.16</v>
          </cell>
          <cell r="H42">
            <v>256.56</v>
          </cell>
          <cell r="I42">
            <v>274.23</v>
          </cell>
          <cell r="J42">
            <v>271.29000000000002</v>
          </cell>
          <cell r="K42">
            <v>268.47000000000003</v>
          </cell>
          <cell r="L42">
            <v>266.66000000000003</v>
          </cell>
          <cell r="M42">
            <v>218.2</v>
          </cell>
          <cell r="N42">
            <v>278.23</v>
          </cell>
          <cell r="O42">
            <v>280.68</v>
          </cell>
          <cell r="P42" t="str">
            <v>N</v>
          </cell>
          <cell r="Q42" t="str">
            <v>South</v>
          </cell>
          <cell r="R42" t="str">
            <v>FC</v>
          </cell>
          <cell r="T42">
            <v>274.23</v>
          </cell>
        </row>
        <row r="43">
          <cell r="A43" t="str">
            <v>ARLVAL_5_SOLAR</v>
          </cell>
          <cell r="B43" t="str">
            <v>CAISO System</v>
          </cell>
          <cell r="C43" t="str">
            <v>Arlington Valley Solar Energy II</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N</v>
          </cell>
          <cell r="Q43" t="str">
            <v>South</v>
          </cell>
          <cell r="R43" t="str">
            <v>ID to 0%</v>
          </cell>
          <cell r="S43" t="str">
            <v>C7: Waiting for Signed GIA, Series caps at Mohave, El Dorado, Lugo reroute El Dorado-Moencopi &amp; El Dorado-Mohave and possibly other</v>
          </cell>
          <cell r="T43">
            <v>0</v>
          </cell>
        </row>
        <row r="44">
          <cell r="A44" t="str">
            <v>ARVINN_6_ORION1</v>
          </cell>
          <cell r="B44" t="str">
            <v>CAISO System</v>
          </cell>
          <cell r="C44" t="str">
            <v>Orion 1 Solar</v>
          </cell>
          <cell r="D44">
            <v>0.03</v>
          </cell>
          <cell r="E44">
            <v>0.15</v>
          </cell>
          <cell r="F44">
            <v>0.75</v>
          </cell>
          <cell r="G44">
            <v>8.6</v>
          </cell>
          <cell r="H44">
            <v>8.8800000000000008</v>
          </cell>
          <cell r="I44">
            <v>9.08</v>
          </cell>
          <cell r="J44">
            <v>8.9600000000000009</v>
          </cell>
          <cell r="K44">
            <v>8.18</v>
          </cell>
          <cell r="L44">
            <v>6.76</v>
          </cell>
          <cell r="M44">
            <v>5.34</v>
          </cell>
          <cell r="N44">
            <v>0.02</v>
          </cell>
          <cell r="O44">
            <v>0.06</v>
          </cell>
          <cell r="P44" t="str">
            <v>N</v>
          </cell>
          <cell r="Q44" t="str">
            <v>North</v>
          </cell>
          <cell r="R44" t="str">
            <v>ID</v>
          </cell>
          <cell r="S44" t="str">
            <v>C3&amp;4: Waiting for Gates No. 2 500/230 kV Transformer and possibly other</v>
          </cell>
          <cell r="T44">
            <v>9.08</v>
          </cell>
        </row>
        <row r="45">
          <cell r="A45" t="str">
            <v>ARVINN_6_ORION2</v>
          </cell>
          <cell r="B45" t="str">
            <v>CAISO System</v>
          </cell>
          <cell r="C45" t="str">
            <v>Orion 2 Solar</v>
          </cell>
          <cell r="D45">
            <v>0.02</v>
          </cell>
          <cell r="E45">
            <v>0.1</v>
          </cell>
          <cell r="F45">
            <v>0.5</v>
          </cell>
          <cell r="G45">
            <v>5.73</v>
          </cell>
          <cell r="H45">
            <v>5.92</v>
          </cell>
          <cell r="I45">
            <v>6.05</v>
          </cell>
          <cell r="J45">
            <v>6.09</v>
          </cell>
          <cell r="K45">
            <v>6.33</v>
          </cell>
          <cell r="L45">
            <v>6.04</v>
          </cell>
          <cell r="M45">
            <v>4.8</v>
          </cell>
          <cell r="N45">
            <v>0.01</v>
          </cell>
          <cell r="O45">
            <v>0.01</v>
          </cell>
          <cell r="P45" t="str">
            <v>N</v>
          </cell>
          <cell r="Q45" t="str">
            <v>North</v>
          </cell>
          <cell r="R45" t="str">
            <v>ID</v>
          </cell>
          <cell r="S45" t="str">
            <v>C3&amp;4: Waiting for Gates No. 2 500/230 kV Transformer and possibly other</v>
          </cell>
          <cell r="T45">
            <v>6.33</v>
          </cell>
        </row>
        <row r="46">
          <cell r="A46" t="str">
            <v>ATWEL2_1_SOLAR1</v>
          </cell>
          <cell r="B46" t="str">
            <v>CAISO System</v>
          </cell>
          <cell r="C46" t="str">
            <v>CED Atwell Island West, LLC</v>
          </cell>
          <cell r="D46">
            <v>0</v>
          </cell>
          <cell r="E46">
            <v>0.2</v>
          </cell>
          <cell r="F46">
            <v>1.2</v>
          </cell>
          <cell r="G46">
            <v>14.4</v>
          </cell>
          <cell r="H46">
            <v>14.8</v>
          </cell>
          <cell r="I46">
            <v>15.2</v>
          </cell>
          <cell r="J46">
            <v>13.8</v>
          </cell>
          <cell r="K46">
            <v>13.8</v>
          </cell>
          <cell r="L46">
            <v>14</v>
          </cell>
          <cell r="M46">
            <v>11.2</v>
          </cell>
          <cell r="N46">
            <v>0</v>
          </cell>
          <cell r="O46">
            <v>0</v>
          </cell>
          <cell r="P46" t="str">
            <v>N</v>
          </cell>
          <cell r="Q46" t="str">
            <v>North</v>
          </cell>
          <cell r="R46" t="str">
            <v>ID</v>
          </cell>
          <cell r="S46" t="str">
            <v>C3&amp;4: Waiting for Gates No. 2 500/230 kV Transformer and possibly other</v>
          </cell>
          <cell r="T46">
            <v>15.2</v>
          </cell>
        </row>
        <row r="47">
          <cell r="A47" t="str">
            <v>ATWELL_1_SOLAR</v>
          </cell>
          <cell r="B47" t="str">
            <v>CAISO System</v>
          </cell>
          <cell r="C47" t="str">
            <v>Atwell Island PV Solar Generating Faci.</v>
          </cell>
          <cell r="D47">
            <v>0.05</v>
          </cell>
          <cell r="E47">
            <v>0.26</v>
          </cell>
          <cell r="F47">
            <v>1.1299999999999999</v>
          </cell>
          <cell r="G47">
            <v>13.85</v>
          </cell>
          <cell r="H47">
            <v>14.76</v>
          </cell>
          <cell r="I47">
            <v>14.53</v>
          </cell>
          <cell r="J47">
            <v>13.46</v>
          </cell>
          <cell r="K47">
            <v>14.04</v>
          </cell>
          <cell r="L47">
            <v>12.9</v>
          </cell>
          <cell r="M47">
            <v>9.25</v>
          </cell>
          <cell r="N47">
            <v>0.02</v>
          </cell>
          <cell r="O47">
            <v>0.02</v>
          </cell>
          <cell r="P47" t="str">
            <v>N</v>
          </cell>
          <cell r="Q47" t="str">
            <v>North</v>
          </cell>
          <cell r="R47" t="str">
            <v>ID</v>
          </cell>
          <cell r="S47" t="str">
            <v>C3&amp;4: Waiting for Gates No. 2 500/230 kV Transformer and possibly other</v>
          </cell>
          <cell r="T47">
            <v>14.53</v>
          </cell>
        </row>
        <row r="48">
          <cell r="A48" t="str">
            <v>AVENAL_6_AVPARK</v>
          </cell>
          <cell r="B48" t="str">
            <v>Fresno</v>
          </cell>
          <cell r="C48" t="str">
            <v>Avenal Park Solar Project</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N</v>
          </cell>
          <cell r="Q48" t="str">
            <v>North</v>
          </cell>
          <cell r="R48" t="str">
            <v>EO</v>
          </cell>
          <cell r="T48">
            <v>0</v>
          </cell>
        </row>
        <row r="49">
          <cell r="A49" t="str">
            <v>AVENAL_6_SANDDG</v>
          </cell>
          <cell r="B49" t="str">
            <v>Fresno</v>
          </cell>
          <cell r="C49" t="str">
            <v>Sand Drag Solar Project</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N</v>
          </cell>
          <cell r="Q49" t="str">
            <v>North</v>
          </cell>
          <cell r="R49" t="str">
            <v>EO</v>
          </cell>
          <cell r="T49">
            <v>0</v>
          </cell>
        </row>
        <row r="50">
          <cell r="A50" t="str">
            <v>AVENAL_6_SUNCTY</v>
          </cell>
          <cell r="B50" t="str">
            <v>Fresno</v>
          </cell>
          <cell r="C50" t="str">
            <v>Sun City Solar Project</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N</v>
          </cell>
          <cell r="Q50" t="str">
            <v>North</v>
          </cell>
          <cell r="R50" t="str">
            <v>EO</v>
          </cell>
          <cell r="T50">
            <v>0</v>
          </cell>
        </row>
        <row r="51">
          <cell r="A51" t="str">
            <v>AVSOLR_2_SOLAR</v>
          </cell>
          <cell r="B51" t="str">
            <v>CAISO System</v>
          </cell>
          <cell r="C51" t="str">
            <v>AV SOLAR RANCH 1</v>
          </cell>
          <cell r="D51">
            <v>0.54</v>
          </cell>
          <cell r="E51">
            <v>3.1</v>
          </cell>
          <cell r="F51">
            <v>13.61</v>
          </cell>
          <cell r="G51">
            <v>147.25</v>
          </cell>
          <cell r="H51">
            <v>156.34</v>
          </cell>
          <cell r="I51">
            <v>166.82</v>
          </cell>
          <cell r="J51">
            <v>167.42</v>
          </cell>
          <cell r="K51">
            <v>181.73</v>
          </cell>
          <cell r="L51">
            <v>177.83</v>
          </cell>
          <cell r="M51">
            <v>140.36000000000001</v>
          </cell>
          <cell r="N51">
            <v>0.34</v>
          </cell>
          <cell r="O51">
            <v>0.26</v>
          </cell>
          <cell r="P51" t="str">
            <v>N</v>
          </cell>
          <cell r="Q51" t="str">
            <v>South</v>
          </cell>
          <cell r="R51" t="str">
            <v>FC</v>
          </cell>
          <cell r="T51">
            <v>181.73</v>
          </cell>
        </row>
        <row r="52">
          <cell r="A52" t="str">
            <v>BALCHS_7_UNIT 1</v>
          </cell>
          <cell r="B52" t="str">
            <v>Fresno</v>
          </cell>
          <cell r="C52" t="str">
            <v>BALCH 1 PH UNIT 1</v>
          </cell>
          <cell r="D52">
            <v>33</v>
          </cell>
          <cell r="E52">
            <v>33</v>
          </cell>
          <cell r="F52">
            <v>33</v>
          </cell>
          <cell r="G52">
            <v>33</v>
          </cell>
          <cell r="H52">
            <v>33</v>
          </cell>
          <cell r="I52">
            <v>33</v>
          </cell>
          <cell r="J52">
            <v>33</v>
          </cell>
          <cell r="K52">
            <v>33</v>
          </cell>
          <cell r="L52">
            <v>33</v>
          </cell>
          <cell r="M52">
            <v>33</v>
          </cell>
          <cell r="N52">
            <v>33</v>
          </cell>
          <cell r="O52">
            <v>33</v>
          </cell>
          <cell r="P52" t="str">
            <v>Y</v>
          </cell>
          <cell r="Q52" t="str">
            <v>North</v>
          </cell>
          <cell r="R52" t="str">
            <v>FC</v>
          </cell>
          <cell r="T52">
            <v>33</v>
          </cell>
        </row>
        <row r="53">
          <cell r="A53" t="str">
            <v>BALCHS_7_UNIT 2</v>
          </cell>
          <cell r="B53" t="str">
            <v>Fresno</v>
          </cell>
          <cell r="C53" t="str">
            <v>BALCH 2 PH UNIT 2</v>
          </cell>
          <cell r="D53">
            <v>52.5</v>
          </cell>
          <cell r="E53">
            <v>52.5</v>
          </cell>
          <cell r="F53">
            <v>52.5</v>
          </cell>
          <cell r="G53">
            <v>52.5</v>
          </cell>
          <cell r="H53">
            <v>52.5</v>
          </cell>
          <cell r="I53">
            <v>52.5</v>
          </cell>
          <cell r="J53">
            <v>52.5</v>
          </cell>
          <cell r="K53">
            <v>52.5</v>
          </cell>
          <cell r="L53">
            <v>52.5</v>
          </cell>
          <cell r="M53">
            <v>52.5</v>
          </cell>
          <cell r="N53">
            <v>52.5</v>
          </cell>
          <cell r="O53">
            <v>52.5</v>
          </cell>
          <cell r="P53" t="str">
            <v>Y</v>
          </cell>
          <cell r="Q53" t="str">
            <v>North</v>
          </cell>
          <cell r="R53" t="str">
            <v>FC</v>
          </cell>
          <cell r="T53">
            <v>52.5</v>
          </cell>
        </row>
        <row r="54">
          <cell r="A54" t="str">
            <v>BALCHS_7_UNIT 3</v>
          </cell>
          <cell r="B54" t="str">
            <v>Fresno</v>
          </cell>
          <cell r="C54" t="str">
            <v>BALCH 2 PH UNIT 3</v>
          </cell>
          <cell r="D54">
            <v>52.5</v>
          </cell>
          <cell r="E54">
            <v>52.5</v>
          </cell>
          <cell r="F54">
            <v>52.5</v>
          </cell>
          <cell r="G54">
            <v>52.5</v>
          </cell>
          <cell r="H54">
            <v>52.5</v>
          </cell>
          <cell r="I54">
            <v>52.5</v>
          </cell>
          <cell r="J54">
            <v>52.5</v>
          </cell>
          <cell r="K54">
            <v>52.5</v>
          </cell>
          <cell r="L54">
            <v>52.5</v>
          </cell>
          <cell r="M54">
            <v>52.5</v>
          </cell>
          <cell r="N54">
            <v>52.5</v>
          </cell>
          <cell r="O54">
            <v>52.5</v>
          </cell>
          <cell r="P54" t="str">
            <v>Y</v>
          </cell>
          <cell r="Q54" t="str">
            <v>North</v>
          </cell>
          <cell r="R54" t="str">
            <v>FC</v>
          </cell>
          <cell r="T54">
            <v>52.5</v>
          </cell>
        </row>
        <row r="55">
          <cell r="A55" t="str">
            <v>BANGOR_6_HYDRO</v>
          </cell>
          <cell r="B55" t="str">
            <v>Sierra</v>
          </cell>
          <cell r="C55" t="str">
            <v>Virginia Ranch Dam Powerplant</v>
          </cell>
          <cell r="D55">
            <v>0.41</v>
          </cell>
          <cell r="E55">
            <v>0.36</v>
          </cell>
          <cell r="F55">
            <v>0.44</v>
          </cell>
          <cell r="G55">
            <v>0.51</v>
          </cell>
          <cell r="H55">
            <v>0.59</v>
          </cell>
          <cell r="I55">
            <v>0.57999999999999996</v>
          </cell>
          <cell r="J55">
            <v>0.61</v>
          </cell>
          <cell r="K55">
            <v>0.54</v>
          </cell>
          <cell r="L55">
            <v>0.47</v>
          </cell>
          <cell r="M55">
            <v>0.33</v>
          </cell>
          <cell r="N55">
            <v>0.32</v>
          </cell>
          <cell r="O55">
            <v>0.32</v>
          </cell>
          <cell r="P55" t="str">
            <v>Y</v>
          </cell>
          <cell r="Q55" t="str">
            <v>North</v>
          </cell>
          <cell r="R55" t="str">
            <v>FC</v>
          </cell>
          <cell r="T55">
            <v>0.61</v>
          </cell>
        </row>
        <row r="56">
          <cell r="A56" t="str">
            <v>BANKPP_2_NSPIN</v>
          </cell>
          <cell r="B56" t="str">
            <v>Bay Area</v>
          </cell>
          <cell r="C56" t="str">
            <v>BANKPP_2_NSPIN</v>
          </cell>
          <cell r="D56">
            <v>127</v>
          </cell>
          <cell r="E56">
            <v>127</v>
          </cell>
          <cell r="F56">
            <v>127</v>
          </cell>
          <cell r="G56">
            <v>127</v>
          </cell>
          <cell r="H56">
            <v>127</v>
          </cell>
          <cell r="I56">
            <v>127</v>
          </cell>
          <cell r="J56">
            <v>127</v>
          </cell>
          <cell r="K56">
            <v>127</v>
          </cell>
          <cell r="L56">
            <v>127</v>
          </cell>
          <cell r="M56">
            <v>127</v>
          </cell>
          <cell r="N56">
            <v>127</v>
          </cell>
          <cell r="O56">
            <v>127</v>
          </cell>
          <cell r="P56" t="str">
            <v>N</v>
          </cell>
          <cell r="Q56" t="str">
            <v>North</v>
          </cell>
          <cell r="R56" t="str">
            <v>FC</v>
          </cell>
          <cell r="T56">
            <v>127</v>
          </cell>
        </row>
        <row r="57">
          <cell r="A57" t="str">
            <v>BARRE_2_QF</v>
          </cell>
          <cell r="B57" t="str">
            <v>LA Basin</v>
          </cell>
          <cell r="C57" t="str">
            <v>BARRE QFS</v>
          </cell>
          <cell r="D57">
            <v>0</v>
          </cell>
          <cell r="E57">
            <v>0</v>
          </cell>
          <cell r="F57">
            <v>0</v>
          </cell>
          <cell r="G57">
            <v>0</v>
          </cell>
          <cell r="H57">
            <v>0</v>
          </cell>
          <cell r="I57">
            <v>0</v>
          </cell>
          <cell r="J57">
            <v>0</v>
          </cell>
          <cell r="K57">
            <v>0</v>
          </cell>
          <cell r="L57">
            <v>0</v>
          </cell>
          <cell r="M57">
            <v>0</v>
          </cell>
          <cell r="N57">
            <v>0</v>
          </cell>
          <cell r="O57">
            <v>0</v>
          </cell>
          <cell r="P57" t="str">
            <v>N</v>
          </cell>
          <cell r="Q57" t="str">
            <v>South</v>
          </cell>
          <cell r="R57" t="str">
            <v>FC</v>
          </cell>
          <cell r="T57">
            <v>0</v>
          </cell>
        </row>
        <row r="58">
          <cell r="A58" t="str">
            <v>BARRE_6_PEAKER</v>
          </cell>
          <cell r="B58" t="str">
            <v>LA Basin</v>
          </cell>
          <cell r="C58" t="str">
            <v>Barre Peaker</v>
          </cell>
          <cell r="D58">
            <v>47</v>
          </cell>
          <cell r="E58">
            <v>47</v>
          </cell>
          <cell r="F58">
            <v>47</v>
          </cell>
          <cell r="G58">
            <v>47</v>
          </cell>
          <cell r="H58">
            <v>47</v>
          </cell>
          <cell r="I58">
            <v>47</v>
          </cell>
          <cell r="J58">
            <v>47</v>
          </cell>
          <cell r="K58">
            <v>47</v>
          </cell>
          <cell r="L58">
            <v>47</v>
          </cell>
          <cell r="M58">
            <v>47</v>
          </cell>
          <cell r="N58">
            <v>47</v>
          </cell>
          <cell r="O58">
            <v>47</v>
          </cell>
          <cell r="P58" t="str">
            <v>Y</v>
          </cell>
          <cell r="Q58" t="str">
            <v>South</v>
          </cell>
          <cell r="R58" t="str">
            <v>FC</v>
          </cell>
          <cell r="T58">
            <v>47</v>
          </cell>
        </row>
        <row r="59">
          <cell r="A59" t="str">
            <v>BASICE_2_UNITS</v>
          </cell>
          <cell r="B59" t="str">
            <v>CAISO System</v>
          </cell>
          <cell r="C59" t="str">
            <v>CALPINE  AMERICAN  I COGEN.</v>
          </cell>
          <cell r="D59">
            <v>89.83</v>
          </cell>
          <cell r="E59">
            <v>82.13</v>
          </cell>
          <cell r="F59">
            <v>76.290000000000006</v>
          </cell>
          <cell r="G59">
            <v>77.63</v>
          </cell>
          <cell r="H59">
            <v>83</v>
          </cell>
          <cell r="I59">
            <v>88.08</v>
          </cell>
          <cell r="J59">
            <v>89.18</v>
          </cell>
          <cell r="K59">
            <v>84.86</v>
          </cell>
          <cell r="L59">
            <v>78.92</v>
          </cell>
          <cell r="M59">
            <v>89.99</v>
          </cell>
          <cell r="N59">
            <v>60.73</v>
          </cell>
          <cell r="O59">
            <v>90.5</v>
          </cell>
          <cell r="P59" t="str">
            <v>N</v>
          </cell>
          <cell r="Q59" t="str">
            <v>North</v>
          </cell>
          <cell r="R59" t="str">
            <v>FC</v>
          </cell>
          <cell r="T59">
            <v>89.18</v>
          </cell>
        </row>
        <row r="60">
          <cell r="A60" t="str">
            <v>BDGRCK_1_UNITS</v>
          </cell>
          <cell r="B60" t="str">
            <v>Kern</v>
          </cell>
          <cell r="C60" t="str">
            <v>BADGER CREEK LIMITED</v>
          </cell>
          <cell r="D60">
            <v>46.89</v>
          </cell>
          <cell r="E60">
            <v>40.96</v>
          </cell>
          <cell r="F60">
            <v>42.1</v>
          </cell>
          <cell r="G60">
            <v>41.38</v>
          </cell>
          <cell r="H60">
            <v>33.83</v>
          </cell>
          <cell r="I60">
            <v>30.72</v>
          </cell>
          <cell r="J60">
            <v>31.15</v>
          </cell>
          <cell r="K60">
            <v>36.29</v>
          </cell>
          <cell r="L60">
            <v>37.119999999999997</v>
          </cell>
          <cell r="M60">
            <v>40.04</v>
          </cell>
          <cell r="N60">
            <v>45.59</v>
          </cell>
          <cell r="O60">
            <v>38.5</v>
          </cell>
          <cell r="P60" t="str">
            <v>Y</v>
          </cell>
          <cell r="Q60" t="str">
            <v>North</v>
          </cell>
          <cell r="R60" t="str">
            <v>FC</v>
          </cell>
          <cell r="T60">
            <v>37.119999999999997</v>
          </cell>
        </row>
        <row r="61">
          <cell r="A61" t="str">
            <v>BEARDS_7_UNIT 1</v>
          </cell>
          <cell r="B61" t="str">
            <v>Stockton</v>
          </cell>
          <cell r="C61" t="str">
            <v>Beardsley Hydro</v>
          </cell>
          <cell r="D61">
            <v>0.63</v>
          </cell>
          <cell r="E61">
            <v>0.42</v>
          </cell>
          <cell r="F61">
            <v>0.43</v>
          </cell>
          <cell r="G61">
            <v>5.47</v>
          </cell>
          <cell r="H61">
            <v>5.93</v>
          </cell>
          <cell r="I61">
            <v>7.05</v>
          </cell>
          <cell r="J61">
            <v>8.35</v>
          </cell>
          <cell r="K61">
            <v>8.36</v>
          </cell>
          <cell r="L61">
            <v>6.46</v>
          </cell>
          <cell r="M61">
            <v>2.16</v>
          </cell>
          <cell r="N61">
            <v>2.04</v>
          </cell>
          <cell r="O61">
            <v>3.91</v>
          </cell>
          <cell r="P61" t="str">
            <v>Y</v>
          </cell>
          <cell r="Q61" t="str">
            <v>North</v>
          </cell>
          <cell r="R61" t="str">
            <v>FC</v>
          </cell>
          <cell r="T61">
            <v>8.36</v>
          </cell>
        </row>
        <row r="62">
          <cell r="A62" t="str">
            <v>BEARMT_1_UNIT</v>
          </cell>
          <cell r="B62" t="str">
            <v>Kern</v>
          </cell>
          <cell r="C62" t="str">
            <v>BEAR MOUNTAIN LIMITED</v>
          </cell>
          <cell r="D62">
            <v>16.13</v>
          </cell>
          <cell r="E62">
            <v>14.82</v>
          </cell>
          <cell r="F62">
            <v>23.09</v>
          </cell>
          <cell r="G62">
            <v>29.86</v>
          </cell>
          <cell r="H62">
            <v>38.61</v>
          </cell>
          <cell r="I62">
            <v>45.73</v>
          </cell>
          <cell r="J62">
            <v>44.77</v>
          </cell>
          <cell r="K62">
            <v>44.58</v>
          </cell>
          <cell r="L62">
            <v>44.87</v>
          </cell>
          <cell r="M62">
            <v>43.63</v>
          </cell>
          <cell r="N62">
            <v>35.06</v>
          </cell>
          <cell r="O62">
            <v>8.3000000000000007</v>
          </cell>
          <cell r="P62" t="str">
            <v>Y</v>
          </cell>
          <cell r="Q62" t="str">
            <v>North</v>
          </cell>
          <cell r="R62" t="str">
            <v>FC</v>
          </cell>
          <cell r="T62">
            <v>45.73</v>
          </cell>
        </row>
        <row r="63">
          <cell r="A63" t="str">
            <v>BELDEN_7_UNIT 1</v>
          </cell>
          <cell r="B63" t="str">
            <v>Sierra</v>
          </cell>
          <cell r="C63" t="str">
            <v>BELDEN HYDRO</v>
          </cell>
          <cell r="D63">
            <v>115</v>
          </cell>
          <cell r="E63">
            <v>115</v>
          </cell>
          <cell r="F63">
            <v>115</v>
          </cell>
          <cell r="G63">
            <v>115</v>
          </cell>
          <cell r="H63">
            <v>115</v>
          </cell>
          <cell r="I63">
            <v>115</v>
          </cell>
          <cell r="J63">
            <v>115</v>
          </cell>
          <cell r="K63">
            <v>115</v>
          </cell>
          <cell r="L63">
            <v>115</v>
          </cell>
          <cell r="M63">
            <v>115</v>
          </cell>
          <cell r="N63">
            <v>115</v>
          </cell>
          <cell r="O63">
            <v>115</v>
          </cell>
          <cell r="P63" t="str">
            <v>Y</v>
          </cell>
          <cell r="Q63" t="str">
            <v>North</v>
          </cell>
          <cell r="R63" t="str">
            <v>FC</v>
          </cell>
          <cell r="T63">
            <v>115</v>
          </cell>
        </row>
        <row r="64">
          <cell r="A64" t="str">
            <v>BIGCRK_2_EXESWD</v>
          </cell>
          <cell r="B64" t="str">
            <v>Big Creek-Ventura</v>
          </cell>
          <cell r="C64" t="str">
            <v>BIG CREEK HYDRO PROJECT PSP</v>
          </cell>
          <cell r="D64">
            <v>773.6</v>
          </cell>
          <cell r="E64">
            <v>773.6</v>
          </cell>
          <cell r="F64">
            <v>773.6</v>
          </cell>
          <cell r="G64">
            <v>773.6</v>
          </cell>
          <cell r="H64">
            <v>800.6</v>
          </cell>
          <cell r="I64">
            <v>800.6</v>
          </cell>
          <cell r="J64">
            <v>800.6</v>
          </cell>
          <cell r="K64">
            <v>800.6</v>
          </cell>
          <cell r="L64">
            <v>773.6</v>
          </cell>
          <cell r="M64">
            <v>773.6</v>
          </cell>
          <cell r="N64">
            <v>773.6</v>
          </cell>
          <cell r="O64">
            <v>773.6</v>
          </cell>
          <cell r="P64" t="str">
            <v>Y</v>
          </cell>
          <cell r="Q64" t="str">
            <v>South</v>
          </cell>
          <cell r="R64" t="str">
            <v>FC</v>
          </cell>
          <cell r="T64">
            <v>800.6</v>
          </cell>
        </row>
        <row r="65">
          <cell r="A65" t="str">
            <v>BIGSKY_2_SOLAR1</v>
          </cell>
          <cell r="B65" t="str">
            <v>Big Creek-Ventura</v>
          </cell>
          <cell r="D65" t="str">
            <v>-</v>
          </cell>
          <cell r="E65" t="str">
            <v>-</v>
          </cell>
          <cell r="F65" t="str">
            <v>-</v>
          </cell>
          <cell r="G65" t="str">
            <v>-</v>
          </cell>
          <cell r="H65" t="str">
            <v>-</v>
          </cell>
          <cell r="I65" t="str">
            <v>-</v>
          </cell>
          <cell r="J65" t="str">
            <v>-</v>
          </cell>
          <cell r="K65" t="str">
            <v>-</v>
          </cell>
          <cell r="L65" t="str">
            <v>-</v>
          </cell>
          <cell r="M65" t="str">
            <v>-</v>
          </cell>
          <cell r="N65">
            <v>0.05</v>
          </cell>
          <cell r="O65">
            <v>0.06</v>
          </cell>
          <cell r="P65" t="str">
            <v>N</v>
          </cell>
          <cell r="Q65" t="str">
            <v>South</v>
          </cell>
          <cell r="R65" t="str">
            <v>FC</v>
          </cell>
          <cell r="T65">
            <v>0</v>
          </cell>
        </row>
        <row r="66">
          <cell r="A66" t="str">
            <v>BIGSKY_2_SOLAR3</v>
          </cell>
          <cell r="B66" t="str">
            <v>Big Creek-Ventura</v>
          </cell>
          <cell r="D66" t="str">
            <v>-</v>
          </cell>
          <cell r="E66" t="str">
            <v>-</v>
          </cell>
          <cell r="F66" t="str">
            <v>-</v>
          </cell>
          <cell r="G66" t="str">
            <v>-</v>
          </cell>
          <cell r="H66" t="str">
            <v>-</v>
          </cell>
          <cell r="I66" t="str">
            <v>-</v>
          </cell>
          <cell r="J66" t="str">
            <v>-</v>
          </cell>
          <cell r="K66">
            <v>18.72</v>
          </cell>
          <cell r="L66">
            <v>17.91</v>
          </cell>
          <cell r="M66">
            <v>9.66</v>
          </cell>
          <cell r="N66">
            <v>0.05</v>
          </cell>
          <cell r="O66">
            <v>0.06</v>
          </cell>
          <cell r="P66" t="str">
            <v>N</v>
          </cell>
          <cell r="Q66" t="str">
            <v>South</v>
          </cell>
          <cell r="R66" t="str">
            <v>FC</v>
          </cell>
          <cell r="T66">
            <v>18.72</v>
          </cell>
        </row>
        <row r="67">
          <cell r="A67" t="str">
            <v>BIOMAS_1_UNIT 1</v>
          </cell>
          <cell r="B67" t="str">
            <v>Sierra</v>
          </cell>
          <cell r="C67" t="str">
            <v>WOODLAND BIOMASS</v>
          </cell>
          <cell r="D67">
            <v>20.34</v>
          </cell>
          <cell r="E67">
            <v>23.58</v>
          </cell>
          <cell r="F67">
            <v>23.74</v>
          </cell>
          <cell r="G67">
            <v>17.89</v>
          </cell>
          <cell r="H67">
            <v>13.3</v>
          </cell>
          <cell r="I67">
            <v>24.36</v>
          </cell>
          <cell r="J67">
            <v>24.06</v>
          </cell>
          <cell r="K67">
            <v>23.92</v>
          </cell>
          <cell r="L67">
            <v>23.84</v>
          </cell>
          <cell r="M67">
            <v>17.05</v>
          </cell>
          <cell r="N67">
            <v>23.48</v>
          </cell>
          <cell r="O67">
            <v>23.54</v>
          </cell>
          <cell r="P67" t="str">
            <v>N</v>
          </cell>
          <cell r="Q67" t="str">
            <v>North</v>
          </cell>
          <cell r="R67" t="str">
            <v>FC</v>
          </cell>
          <cell r="T67">
            <v>24.36</v>
          </cell>
        </row>
        <row r="68">
          <cell r="A68" t="str">
            <v>BISHOP_1_ALAMO</v>
          </cell>
          <cell r="B68" t="str">
            <v>CAISO System</v>
          </cell>
          <cell r="C68" t="str">
            <v>BISHOP CREEK PLANT 2  AND  6</v>
          </cell>
          <cell r="D68">
            <v>2.61</v>
          </cell>
          <cell r="E68">
            <v>2.44</v>
          </cell>
          <cell r="F68">
            <v>2.46</v>
          </cell>
          <cell r="G68">
            <v>4.0999999999999996</v>
          </cell>
          <cell r="H68">
            <v>7.37</v>
          </cell>
          <cell r="I68">
            <v>9.09</v>
          </cell>
          <cell r="J68">
            <v>8.6300000000000008</v>
          </cell>
          <cell r="K68">
            <v>7.61</v>
          </cell>
          <cell r="L68">
            <v>4.01</v>
          </cell>
          <cell r="M68">
            <v>3.07</v>
          </cell>
          <cell r="N68">
            <v>1.91</v>
          </cell>
          <cell r="O68">
            <v>1.61</v>
          </cell>
          <cell r="P68" t="str">
            <v>N</v>
          </cell>
          <cell r="Q68" t="str">
            <v>South</v>
          </cell>
          <cell r="R68" t="str">
            <v>FC</v>
          </cell>
          <cell r="T68">
            <v>9.09</v>
          </cell>
        </row>
        <row r="69">
          <cell r="A69" t="str">
            <v>BISHOP_1_UNITS</v>
          </cell>
          <cell r="B69" t="str">
            <v>CAISO System</v>
          </cell>
          <cell r="C69" t="str">
            <v>BISHOP CREEK PLANT 3  AND  4</v>
          </cell>
          <cell r="D69">
            <v>3.74</v>
          </cell>
          <cell r="E69">
            <v>3.54</v>
          </cell>
          <cell r="F69">
            <v>2.62</v>
          </cell>
          <cell r="G69">
            <v>3.81</v>
          </cell>
          <cell r="H69">
            <v>9.1999999999999993</v>
          </cell>
          <cell r="I69">
            <v>11</v>
          </cell>
          <cell r="J69">
            <v>10.199999999999999</v>
          </cell>
          <cell r="K69">
            <v>9.1</v>
          </cell>
          <cell r="L69">
            <v>5.23</v>
          </cell>
          <cell r="M69">
            <v>4.1399999999999997</v>
          </cell>
          <cell r="N69">
            <v>3.05</v>
          </cell>
          <cell r="O69">
            <v>3.05</v>
          </cell>
          <cell r="P69" t="str">
            <v>N</v>
          </cell>
          <cell r="Q69" t="str">
            <v>South</v>
          </cell>
          <cell r="R69" t="str">
            <v>FC</v>
          </cell>
          <cell r="T69">
            <v>11</v>
          </cell>
        </row>
        <row r="70">
          <cell r="A70" t="str">
            <v>BLACK_7_UNIT 1</v>
          </cell>
          <cell r="B70" t="str">
            <v>CAISO System</v>
          </cell>
          <cell r="C70" t="str">
            <v>JAMES B. BLACK 1</v>
          </cell>
          <cell r="D70">
            <v>85</v>
          </cell>
          <cell r="E70">
            <v>85</v>
          </cell>
          <cell r="F70">
            <v>85</v>
          </cell>
          <cell r="G70">
            <v>85</v>
          </cell>
          <cell r="H70">
            <v>85</v>
          </cell>
          <cell r="I70">
            <v>85</v>
          </cell>
          <cell r="J70">
            <v>85</v>
          </cell>
          <cell r="K70">
            <v>85</v>
          </cell>
          <cell r="L70">
            <v>85</v>
          </cell>
          <cell r="M70">
            <v>85</v>
          </cell>
          <cell r="N70">
            <v>85</v>
          </cell>
          <cell r="O70">
            <v>85</v>
          </cell>
          <cell r="P70" t="str">
            <v>Y</v>
          </cell>
          <cell r="Q70" t="str">
            <v>North</v>
          </cell>
          <cell r="R70" t="str">
            <v>FC</v>
          </cell>
          <cell r="T70">
            <v>85</v>
          </cell>
        </row>
        <row r="71">
          <cell r="A71" t="str">
            <v>BLACK_7_UNIT 2</v>
          </cell>
          <cell r="B71" t="str">
            <v>CAISO System</v>
          </cell>
          <cell r="C71" t="str">
            <v>JAMES B. BLACK 2</v>
          </cell>
          <cell r="D71">
            <v>84.1</v>
          </cell>
          <cell r="E71">
            <v>84.1</v>
          </cell>
          <cell r="F71">
            <v>84.1</v>
          </cell>
          <cell r="G71">
            <v>84.1</v>
          </cell>
          <cell r="H71">
            <v>84.1</v>
          </cell>
          <cell r="I71">
            <v>84.1</v>
          </cell>
          <cell r="J71">
            <v>84.1</v>
          </cell>
          <cell r="K71">
            <v>84.1</v>
          </cell>
          <cell r="L71">
            <v>84.1</v>
          </cell>
          <cell r="M71">
            <v>84.1</v>
          </cell>
          <cell r="N71">
            <v>84.1</v>
          </cell>
          <cell r="O71">
            <v>84.1</v>
          </cell>
          <cell r="P71" t="str">
            <v>Y</v>
          </cell>
          <cell r="Q71" t="str">
            <v>North</v>
          </cell>
          <cell r="R71" t="str">
            <v>FC</v>
          </cell>
          <cell r="T71">
            <v>84.1</v>
          </cell>
        </row>
        <row r="72">
          <cell r="A72" t="str">
            <v>BLAST_1_WIND</v>
          </cell>
          <cell r="B72" t="str">
            <v>LA Basin</v>
          </cell>
          <cell r="C72" t="str">
            <v>Mountain View IV Wind</v>
          </cell>
          <cell r="D72">
            <v>1.19</v>
          </cell>
          <cell r="E72">
            <v>4.91</v>
          </cell>
          <cell r="F72">
            <v>10.34</v>
          </cell>
          <cell r="G72">
            <v>7.01</v>
          </cell>
          <cell r="H72">
            <v>10.77</v>
          </cell>
          <cell r="I72">
            <v>21.21</v>
          </cell>
          <cell r="J72">
            <v>5.26</v>
          </cell>
          <cell r="K72">
            <v>5.01</v>
          </cell>
          <cell r="L72">
            <v>3.92</v>
          </cell>
          <cell r="M72">
            <v>3.01</v>
          </cell>
          <cell r="N72">
            <v>1.63</v>
          </cell>
          <cell r="O72">
            <v>1.36</v>
          </cell>
          <cell r="P72" t="str">
            <v>N</v>
          </cell>
          <cell r="Q72" t="str">
            <v>South</v>
          </cell>
          <cell r="R72" t="str">
            <v>FC</v>
          </cell>
          <cell r="T72">
            <v>21.21</v>
          </cell>
        </row>
        <row r="73">
          <cell r="A73" t="str">
            <v>BLCKBT_2_STONEY</v>
          </cell>
          <cell r="B73" t="str">
            <v>CAISO System</v>
          </cell>
          <cell r="C73" t="str">
            <v>BLACK BUTTE HYDRO</v>
          </cell>
          <cell r="D73">
            <v>2.04</v>
          </cell>
          <cell r="E73">
            <v>1.6</v>
          </cell>
          <cell r="F73">
            <v>1.3</v>
          </cell>
          <cell r="G73">
            <v>3.5</v>
          </cell>
          <cell r="H73">
            <v>2.7</v>
          </cell>
          <cell r="I73">
            <v>2.57</v>
          </cell>
          <cell r="J73">
            <v>2.02</v>
          </cell>
          <cell r="K73">
            <v>1.83</v>
          </cell>
          <cell r="L73">
            <v>1.5</v>
          </cell>
          <cell r="M73">
            <v>1.5</v>
          </cell>
          <cell r="N73">
            <v>2.1</v>
          </cell>
          <cell r="O73">
            <v>2.5099999999999998</v>
          </cell>
          <cell r="P73" t="str">
            <v>Y</v>
          </cell>
          <cell r="Q73" t="str">
            <v>North</v>
          </cell>
          <cell r="R73" t="str">
            <v>FC</v>
          </cell>
          <cell r="T73">
            <v>2.57</v>
          </cell>
        </row>
        <row r="74">
          <cell r="A74" t="str">
            <v>BLCKWL_6_SOLAR1</v>
          </cell>
          <cell r="B74" t="str">
            <v>CAISO System</v>
          </cell>
          <cell r="C74" t="str">
            <v>Blackwell Solar</v>
          </cell>
          <cell r="D74">
            <v>0</v>
          </cell>
          <cell r="E74">
            <v>0.12</v>
          </cell>
          <cell r="F74">
            <v>0.72</v>
          </cell>
          <cell r="G74">
            <v>8.64</v>
          </cell>
          <cell r="H74">
            <v>8.8800000000000008</v>
          </cell>
          <cell r="I74">
            <v>9.1199999999999992</v>
          </cell>
          <cell r="J74">
            <v>8.2799999999999994</v>
          </cell>
          <cell r="K74">
            <v>8.2799999999999994</v>
          </cell>
          <cell r="L74">
            <v>8.4</v>
          </cell>
          <cell r="M74">
            <v>6.72</v>
          </cell>
          <cell r="N74">
            <v>0</v>
          </cell>
          <cell r="O74">
            <v>0</v>
          </cell>
          <cell r="P74" t="str">
            <v>N</v>
          </cell>
          <cell r="Q74" t="str">
            <v>North</v>
          </cell>
          <cell r="R74" t="str">
            <v>ID</v>
          </cell>
          <cell r="S74" t="str">
            <v>C3&amp;4: Waiting for Gates No. 2 500/230 kV Transformer and possibly other</v>
          </cell>
          <cell r="T74">
            <v>9.1199999999999992</v>
          </cell>
        </row>
        <row r="75">
          <cell r="A75" t="str">
            <v>BLKCRK_2_SOLAR1</v>
          </cell>
          <cell r="B75" t="str">
            <v>CAISO System</v>
          </cell>
          <cell r="C75" t="str">
            <v>McCoy Station</v>
          </cell>
          <cell r="D75" t="str">
            <v>-</v>
          </cell>
          <cell r="E75" t="str">
            <v>-</v>
          </cell>
          <cell r="F75" t="str">
            <v>-</v>
          </cell>
          <cell r="G75" t="str">
            <v>-</v>
          </cell>
          <cell r="H75" t="str">
            <v>-</v>
          </cell>
          <cell r="I75" t="str">
            <v>-</v>
          </cell>
          <cell r="J75" t="str">
            <v>-</v>
          </cell>
          <cell r="K75" t="str">
            <v>-</v>
          </cell>
          <cell r="L75">
            <v>176.12</v>
          </cell>
          <cell r="M75">
            <v>138.97</v>
          </cell>
          <cell r="N75">
            <v>0.35</v>
          </cell>
          <cell r="O75">
            <v>0.26</v>
          </cell>
          <cell r="P75" t="str">
            <v>N</v>
          </cell>
          <cell r="Q75" t="str">
            <v>South</v>
          </cell>
          <cell r="R75" t="str">
            <v>FC</v>
          </cell>
          <cell r="T75">
            <v>176.12</v>
          </cell>
        </row>
        <row r="76">
          <cell r="A76" t="str">
            <v>BLM_2_UNITS</v>
          </cell>
          <cell r="B76" t="str">
            <v>CAISO System</v>
          </cell>
          <cell r="C76" t="str">
            <v>COSO ENERGY DEVELOPERS (BLM)</v>
          </cell>
          <cell r="D76">
            <v>49.42</v>
          </cell>
          <cell r="E76">
            <v>49.55</v>
          </cell>
          <cell r="F76">
            <v>46.33</v>
          </cell>
          <cell r="G76">
            <v>48.78</v>
          </cell>
          <cell r="H76">
            <v>49.46</v>
          </cell>
          <cell r="I76">
            <v>48.07</v>
          </cell>
          <cell r="J76">
            <v>46.89</v>
          </cell>
          <cell r="K76">
            <v>46.78</v>
          </cell>
          <cell r="L76">
            <v>47.02</v>
          </cell>
          <cell r="M76">
            <v>47.78</v>
          </cell>
          <cell r="N76">
            <v>48.48</v>
          </cell>
          <cell r="O76">
            <v>48.05</v>
          </cell>
          <cell r="P76" t="str">
            <v>N</v>
          </cell>
          <cell r="Q76" t="str">
            <v>South</v>
          </cell>
          <cell r="R76" t="str">
            <v>FC</v>
          </cell>
          <cell r="T76">
            <v>48.07</v>
          </cell>
        </row>
        <row r="77">
          <cell r="A77" t="str">
            <v>BLYTHE_1_SOLAR1</v>
          </cell>
          <cell r="B77" t="str">
            <v>CAISO System</v>
          </cell>
          <cell r="C77" t="str">
            <v>Blythe Solar 1 Project</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N</v>
          </cell>
          <cell r="Q77" t="str">
            <v>South</v>
          </cell>
          <cell r="R77" t="str">
            <v>EO</v>
          </cell>
          <cell r="T77">
            <v>0</v>
          </cell>
        </row>
        <row r="78">
          <cell r="A78" t="str">
            <v>BNNIEN_7_ALTAPH</v>
          </cell>
          <cell r="B78" t="str">
            <v>Sierra</v>
          </cell>
          <cell r="C78" t="str">
            <v>ALTA POWER HOUSE</v>
          </cell>
          <cell r="D78">
            <v>0.23</v>
          </cell>
          <cell r="E78">
            <v>0.24</v>
          </cell>
          <cell r="F78">
            <v>0.32</v>
          </cell>
          <cell r="G78">
            <v>0.31</v>
          </cell>
          <cell r="H78">
            <v>0.24</v>
          </cell>
          <cell r="I78">
            <v>0.41</v>
          </cell>
          <cell r="J78">
            <v>0.64</v>
          </cell>
          <cell r="K78">
            <v>0.72</v>
          </cell>
          <cell r="L78">
            <v>0.35</v>
          </cell>
          <cell r="M78">
            <v>0.53</v>
          </cell>
          <cell r="N78">
            <v>0.52</v>
          </cell>
          <cell r="O78">
            <v>0.39</v>
          </cell>
          <cell r="P78" t="str">
            <v>Y</v>
          </cell>
          <cell r="Q78" t="str">
            <v>North</v>
          </cell>
          <cell r="R78" t="str">
            <v>FC</v>
          </cell>
          <cell r="T78">
            <v>0.72</v>
          </cell>
        </row>
        <row r="79">
          <cell r="A79" t="str">
            <v>BOGUE_1_UNITA1</v>
          </cell>
          <cell r="B79" t="str">
            <v>Sierra</v>
          </cell>
          <cell r="C79" t="str">
            <v>Feather River Energy Center, Unit #1</v>
          </cell>
          <cell r="D79">
            <v>46.3</v>
          </cell>
          <cell r="E79">
            <v>46.3</v>
          </cell>
          <cell r="F79">
            <v>46.3</v>
          </cell>
          <cell r="G79">
            <v>46.3</v>
          </cell>
          <cell r="H79">
            <v>46.3</v>
          </cell>
          <cell r="I79">
            <v>46</v>
          </cell>
          <cell r="J79">
            <v>45</v>
          </cell>
          <cell r="K79">
            <v>45</v>
          </cell>
          <cell r="L79">
            <v>45</v>
          </cell>
          <cell r="M79">
            <v>46.3</v>
          </cell>
          <cell r="N79">
            <v>46.3</v>
          </cell>
          <cell r="O79">
            <v>46.3</v>
          </cell>
          <cell r="P79" t="str">
            <v>Y</v>
          </cell>
          <cell r="Q79" t="str">
            <v>North</v>
          </cell>
          <cell r="R79" t="str">
            <v>FC</v>
          </cell>
          <cell r="T79">
            <v>46</v>
          </cell>
        </row>
        <row r="80">
          <cell r="A80" t="str">
            <v>BORDER_6_UNITA1</v>
          </cell>
          <cell r="B80" t="str">
            <v>San Diego-IV</v>
          </cell>
          <cell r="C80" t="str">
            <v>CalPeak Power Border Unit 1</v>
          </cell>
          <cell r="D80">
            <v>48</v>
          </cell>
          <cell r="E80">
            <v>48</v>
          </cell>
          <cell r="F80">
            <v>48</v>
          </cell>
          <cell r="G80">
            <v>48</v>
          </cell>
          <cell r="H80">
            <v>48</v>
          </cell>
          <cell r="I80">
            <v>48</v>
          </cell>
          <cell r="J80">
            <v>48</v>
          </cell>
          <cell r="K80">
            <v>48</v>
          </cell>
          <cell r="L80">
            <v>48</v>
          </cell>
          <cell r="M80">
            <v>48</v>
          </cell>
          <cell r="N80">
            <v>48</v>
          </cell>
          <cell r="O80">
            <v>48</v>
          </cell>
          <cell r="P80" t="str">
            <v>Y</v>
          </cell>
          <cell r="Q80" t="str">
            <v>South</v>
          </cell>
          <cell r="R80" t="str">
            <v>FC</v>
          </cell>
          <cell r="T80">
            <v>48</v>
          </cell>
        </row>
        <row r="81">
          <cell r="A81" t="str">
            <v>BOWMN_6_UNIT</v>
          </cell>
          <cell r="B81" t="str">
            <v>Sierra</v>
          </cell>
          <cell r="C81" t="str">
            <v>BOWMAN</v>
          </cell>
          <cell r="D81">
            <v>0.53</v>
          </cell>
          <cell r="E81">
            <v>0.2</v>
          </cell>
          <cell r="F81">
            <v>0.21</v>
          </cell>
          <cell r="G81">
            <v>0.53</v>
          </cell>
          <cell r="H81">
            <v>1.32</v>
          </cell>
          <cell r="I81">
            <v>0.83</v>
          </cell>
          <cell r="J81">
            <v>1.55</v>
          </cell>
          <cell r="K81">
            <v>2.19</v>
          </cell>
          <cell r="L81">
            <v>2.06</v>
          </cell>
          <cell r="M81">
            <v>1.27</v>
          </cell>
          <cell r="N81">
            <v>0.55000000000000004</v>
          </cell>
          <cell r="O81">
            <v>0.41</v>
          </cell>
          <cell r="P81" t="str">
            <v>N</v>
          </cell>
          <cell r="Q81" t="str">
            <v>North</v>
          </cell>
          <cell r="R81" t="str">
            <v>FC</v>
          </cell>
          <cell r="T81">
            <v>2.19</v>
          </cell>
        </row>
        <row r="82">
          <cell r="A82" t="str">
            <v>BRDGVL_7_BAKER</v>
          </cell>
          <cell r="B82" t="str">
            <v>Humboldt</v>
          </cell>
          <cell r="C82" t="str">
            <v>Baker Station Hydro</v>
          </cell>
          <cell r="D82">
            <v>0.78</v>
          </cell>
          <cell r="E82">
            <v>0.56999999999999995</v>
          </cell>
          <cell r="F82">
            <v>1.03</v>
          </cell>
          <cell r="G82">
            <v>0.85</v>
          </cell>
          <cell r="H82">
            <v>0.09</v>
          </cell>
          <cell r="I82">
            <v>0.01</v>
          </cell>
          <cell r="J82">
            <v>0</v>
          </cell>
          <cell r="K82">
            <v>0</v>
          </cell>
          <cell r="L82">
            <v>0</v>
          </cell>
          <cell r="M82">
            <v>0</v>
          </cell>
          <cell r="N82">
            <v>0.41</v>
          </cell>
          <cell r="O82">
            <v>1.18</v>
          </cell>
          <cell r="P82" t="str">
            <v>N</v>
          </cell>
          <cell r="Q82" t="str">
            <v>North</v>
          </cell>
          <cell r="R82" t="str">
            <v>FC</v>
          </cell>
          <cell r="T82">
            <v>0.01</v>
          </cell>
        </row>
        <row r="83">
          <cell r="A83" t="str">
            <v>BRDSLD_2_HIWIND</v>
          </cell>
          <cell r="B83" t="str">
            <v>Bay Area</v>
          </cell>
          <cell r="C83" t="str">
            <v>High Winds Energy Center</v>
          </cell>
          <cell r="D83">
            <v>2.44</v>
          </cell>
          <cell r="E83">
            <v>5.24</v>
          </cell>
          <cell r="F83">
            <v>11.23</v>
          </cell>
          <cell r="G83">
            <v>10.23</v>
          </cell>
          <cell r="H83">
            <v>31.09</v>
          </cell>
          <cell r="I83">
            <v>32.74</v>
          </cell>
          <cell r="J83">
            <v>43.55</v>
          </cell>
          <cell r="K83">
            <v>36.369999999999997</v>
          </cell>
          <cell r="L83">
            <v>13.84</v>
          </cell>
          <cell r="M83">
            <v>5.53</v>
          </cell>
          <cell r="N83">
            <v>1.48</v>
          </cell>
          <cell r="O83">
            <v>3.87</v>
          </cell>
          <cell r="P83" t="str">
            <v>N</v>
          </cell>
          <cell r="Q83" t="str">
            <v>North</v>
          </cell>
          <cell r="R83" t="str">
            <v>FC</v>
          </cell>
          <cell r="T83">
            <v>43.55</v>
          </cell>
        </row>
        <row r="84">
          <cell r="A84" t="str">
            <v>BRDSLD_2_MTZUM2</v>
          </cell>
          <cell r="B84" t="str">
            <v>Bay Area</v>
          </cell>
          <cell r="C84" t="str">
            <v>NextEra Energy Montezuma Wind II</v>
          </cell>
          <cell r="D84">
            <v>1.71</v>
          </cell>
          <cell r="E84">
            <v>6.11</v>
          </cell>
          <cell r="F84">
            <v>11.84</v>
          </cell>
          <cell r="G84">
            <v>11.73</v>
          </cell>
          <cell r="H84">
            <v>23.16</v>
          </cell>
          <cell r="I84">
            <v>20.18</v>
          </cell>
          <cell r="J84">
            <v>24.39</v>
          </cell>
          <cell r="K84">
            <v>20.14</v>
          </cell>
          <cell r="L84">
            <v>11.9</v>
          </cell>
          <cell r="M84">
            <v>4.29</v>
          </cell>
          <cell r="N84">
            <v>1.57</v>
          </cell>
          <cell r="O84">
            <v>2.98</v>
          </cell>
          <cell r="P84" t="str">
            <v>N</v>
          </cell>
          <cell r="Q84" t="str">
            <v>North</v>
          </cell>
          <cell r="R84" t="str">
            <v>FC</v>
          </cell>
          <cell r="T84">
            <v>24.39</v>
          </cell>
        </row>
        <row r="85">
          <cell r="A85" t="str">
            <v>BRDSLD_2_MTZUMA</v>
          </cell>
          <cell r="B85" t="str">
            <v>Bay Area</v>
          </cell>
          <cell r="C85" t="str">
            <v>FPL Energy Montezuma Wind</v>
          </cell>
          <cell r="D85">
            <v>0.78</v>
          </cell>
          <cell r="E85">
            <v>2.33</v>
          </cell>
          <cell r="F85">
            <v>4.3899999999999997</v>
          </cell>
          <cell r="G85">
            <v>3.54</v>
          </cell>
          <cell r="H85">
            <v>8.7899999999999991</v>
          </cell>
          <cell r="I85">
            <v>8.02</v>
          </cell>
          <cell r="J85">
            <v>9.85</v>
          </cell>
          <cell r="K85">
            <v>8.0299999999999994</v>
          </cell>
          <cell r="L85">
            <v>4.37</v>
          </cell>
          <cell r="M85">
            <v>1.67</v>
          </cell>
          <cell r="N85">
            <v>0.5</v>
          </cell>
          <cell r="O85">
            <v>1.64</v>
          </cell>
          <cell r="P85" t="str">
            <v>N</v>
          </cell>
          <cell r="Q85" t="str">
            <v>North</v>
          </cell>
          <cell r="R85" t="str">
            <v>FC</v>
          </cell>
          <cell r="T85">
            <v>9.85</v>
          </cell>
        </row>
        <row r="86">
          <cell r="A86" t="str">
            <v>BRDSLD_2_SHILO1</v>
          </cell>
          <cell r="B86" t="str">
            <v>Bay Area</v>
          </cell>
          <cell r="C86" t="str">
            <v>Shiloh I Wind Project</v>
          </cell>
          <cell r="D86">
            <v>3.43</v>
          </cell>
          <cell r="E86">
            <v>10.19</v>
          </cell>
          <cell r="F86">
            <v>22.86</v>
          </cell>
          <cell r="G86">
            <v>17.43</v>
          </cell>
          <cell r="H86">
            <v>43.74</v>
          </cell>
          <cell r="I86">
            <v>43.45</v>
          </cell>
          <cell r="J86">
            <v>50.19</v>
          </cell>
          <cell r="K86">
            <v>45.8</v>
          </cell>
          <cell r="L86">
            <v>21.79</v>
          </cell>
          <cell r="M86">
            <v>6.77</v>
          </cell>
          <cell r="N86">
            <v>1.82</v>
          </cell>
          <cell r="O86">
            <v>5.74</v>
          </cell>
          <cell r="P86" t="str">
            <v>N</v>
          </cell>
          <cell r="Q86" t="str">
            <v>North</v>
          </cell>
          <cell r="R86" t="str">
            <v>FC</v>
          </cell>
          <cell r="T86">
            <v>50.19</v>
          </cell>
        </row>
        <row r="87">
          <cell r="A87" t="str">
            <v>BRDSLD_2_SHILO2</v>
          </cell>
          <cell r="B87" t="str">
            <v>Bay Area</v>
          </cell>
          <cell r="C87" t="str">
            <v>SHILOH WIND PROJECT 2</v>
          </cell>
          <cell r="D87">
            <v>3.26</v>
          </cell>
          <cell r="E87">
            <v>10.94</v>
          </cell>
          <cell r="F87">
            <v>20.45</v>
          </cell>
          <cell r="G87">
            <v>15.52</v>
          </cell>
          <cell r="H87">
            <v>40.17</v>
          </cell>
          <cell r="I87">
            <v>32.22</v>
          </cell>
          <cell r="J87">
            <v>43.95</v>
          </cell>
          <cell r="K87">
            <v>35.83</v>
          </cell>
          <cell r="L87">
            <v>19.02</v>
          </cell>
          <cell r="M87">
            <v>6.87</v>
          </cell>
          <cell r="N87">
            <v>2.13</v>
          </cell>
          <cell r="O87">
            <v>6.77</v>
          </cell>
          <cell r="P87" t="str">
            <v>N</v>
          </cell>
          <cell r="Q87" t="str">
            <v>North</v>
          </cell>
          <cell r="R87" t="str">
            <v>FC</v>
          </cell>
          <cell r="T87">
            <v>43.95</v>
          </cell>
        </row>
        <row r="88">
          <cell r="A88" t="str">
            <v>BRDSLD_2_SHLO3A</v>
          </cell>
          <cell r="B88" t="str">
            <v>Bay Area</v>
          </cell>
          <cell r="C88" t="str">
            <v>Shiloh III Wind Project, LLC</v>
          </cell>
          <cell r="D88">
            <v>2.4300000000000002</v>
          </cell>
          <cell r="E88">
            <v>8.58</v>
          </cell>
          <cell r="F88">
            <v>15.07</v>
          </cell>
          <cell r="G88">
            <v>15.58</v>
          </cell>
          <cell r="H88">
            <v>29.92</v>
          </cell>
          <cell r="I88">
            <v>23.05</v>
          </cell>
          <cell r="J88">
            <v>26.04</v>
          </cell>
          <cell r="K88">
            <v>22.98</v>
          </cell>
          <cell r="L88">
            <v>15.53</v>
          </cell>
          <cell r="M88">
            <v>7.69</v>
          </cell>
          <cell r="N88">
            <v>1.64</v>
          </cell>
          <cell r="O88">
            <v>4.8899999999999997</v>
          </cell>
          <cell r="P88" t="str">
            <v>N</v>
          </cell>
          <cell r="Q88" t="str">
            <v>North</v>
          </cell>
          <cell r="R88" t="str">
            <v>FC</v>
          </cell>
          <cell r="T88">
            <v>26.04</v>
          </cell>
        </row>
        <row r="89">
          <cell r="A89" t="str">
            <v>BRDSLD_2_SHLO3B</v>
          </cell>
          <cell r="B89" t="str">
            <v>Bay Area</v>
          </cell>
          <cell r="C89" t="str">
            <v>Shiloh IV Wind Project</v>
          </cell>
          <cell r="D89">
            <v>2.2599999999999998</v>
          </cell>
          <cell r="E89">
            <v>8.32</v>
          </cell>
          <cell r="F89">
            <v>16.55</v>
          </cell>
          <cell r="G89">
            <v>16.13</v>
          </cell>
          <cell r="H89">
            <v>32.24</v>
          </cell>
          <cell r="I89">
            <v>27.81</v>
          </cell>
          <cell r="J89">
            <v>32.770000000000003</v>
          </cell>
          <cell r="K89">
            <v>29.14</v>
          </cell>
          <cell r="L89">
            <v>16.27</v>
          </cell>
          <cell r="M89">
            <v>5.86</v>
          </cell>
          <cell r="N89">
            <v>2.19</v>
          </cell>
          <cell r="O89">
            <v>4.03</v>
          </cell>
          <cell r="P89" t="str">
            <v>N</v>
          </cell>
          <cell r="Q89" t="str">
            <v>North</v>
          </cell>
          <cell r="R89" t="str">
            <v>FC</v>
          </cell>
          <cell r="T89">
            <v>32.770000000000003</v>
          </cell>
        </row>
        <row r="90">
          <cell r="A90" t="str">
            <v>BRDWAY_7_UNIT 3</v>
          </cell>
          <cell r="B90" t="str">
            <v>LA Basin</v>
          </cell>
          <cell r="C90" t="str">
            <v>BROADWAY UNIT 3</v>
          </cell>
          <cell r="D90">
            <v>65</v>
          </cell>
          <cell r="E90">
            <v>65</v>
          </cell>
          <cell r="F90">
            <v>65</v>
          </cell>
          <cell r="G90">
            <v>65</v>
          </cell>
          <cell r="H90">
            <v>65</v>
          </cell>
          <cell r="I90">
            <v>65</v>
          </cell>
          <cell r="J90">
            <v>65</v>
          </cell>
          <cell r="K90">
            <v>65</v>
          </cell>
          <cell r="L90">
            <v>65</v>
          </cell>
          <cell r="M90">
            <v>65</v>
          </cell>
          <cell r="N90">
            <v>65</v>
          </cell>
          <cell r="O90">
            <v>65</v>
          </cell>
          <cell r="P90" t="str">
            <v>Y</v>
          </cell>
          <cell r="Q90" t="str">
            <v>South</v>
          </cell>
          <cell r="R90" t="str">
            <v>FC</v>
          </cell>
          <cell r="T90">
            <v>65</v>
          </cell>
        </row>
        <row r="91">
          <cell r="A91" t="str">
            <v>BREGGO_6_DEGRSL</v>
          </cell>
          <cell r="B91" t="str">
            <v>San Diego-IV</v>
          </cell>
          <cell r="C91" t="str">
            <v>Desert Green Solar Farm</v>
          </cell>
          <cell r="D91">
            <v>0.02</v>
          </cell>
          <cell r="E91">
            <v>0.08</v>
          </cell>
          <cell r="F91">
            <v>0.39</v>
          </cell>
          <cell r="G91">
            <v>4.5199999999999996</v>
          </cell>
          <cell r="H91">
            <v>4.66</v>
          </cell>
          <cell r="I91">
            <v>4.7699999999999996</v>
          </cell>
          <cell r="J91">
            <v>4.3499999999999996</v>
          </cell>
          <cell r="K91">
            <v>4.3600000000000003</v>
          </cell>
          <cell r="L91">
            <v>4.4400000000000004</v>
          </cell>
          <cell r="M91">
            <v>3.5</v>
          </cell>
          <cell r="N91">
            <v>0.01</v>
          </cell>
          <cell r="O91">
            <v>0.01</v>
          </cell>
          <cell r="P91" t="str">
            <v>N</v>
          </cell>
          <cell r="Q91" t="str">
            <v>South</v>
          </cell>
          <cell r="R91" t="str">
            <v>FC</v>
          </cell>
          <cell r="T91">
            <v>4.7699999999999996</v>
          </cell>
        </row>
        <row r="92">
          <cell r="A92" t="str">
            <v>BREGGO_6_SOLAR</v>
          </cell>
          <cell r="B92" t="str">
            <v>San Diego-IV</v>
          </cell>
          <cell r="C92" t="str">
            <v>NRG Borrego Solar One</v>
          </cell>
          <cell r="D92">
            <v>0.06</v>
          </cell>
          <cell r="E92">
            <v>0.37</v>
          </cell>
          <cell r="F92">
            <v>2.2400000000000002</v>
          </cell>
          <cell r="G92">
            <v>22.82</v>
          </cell>
          <cell r="H92">
            <v>23.57</v>
          </cell>
          <cell r="I92">
            <v>23.67</v>
          </cell>
          <cell r="J92">
            <v>21.2</v>
          </cell>
          <cell r="K92">
            <v>20.46</v>
          </cell>
          <cell r="L92">
            <v>20.29</v>
          </cell>
          <cell r="M92">
            <v>16.010000000000002</v>
          </cell>
          <cell r="N92">
            <v>0.03</v>
          </cell>
          <cell r="O92">
            <v>0.02</v>
          </cell>
          <cell r="P92" t="str">
            <v>N</v>
          </cell>
          <cell r="Q92" t="str">
            <v>South</v>
          </cell>
          <cell r="R92" t="str">
            <v>FC</v>
          </cell>
          <cell r="T92">
            <v>23.67</v>
          </cell>
        </row>
        <row r="93">
          <cell r="A93" t="str">
            <v>BRODIE_2_WIND</v>
          </cell>
          <cell r="B93" t="str">
            <v>CAISO System</v>
          </cell>
          <cell r="C93" t="str">
            <v>Coram Brodie Wind Project</v>
          </cell>
          <cell r="D93">
            <v>3.64</v>
          </cell>
          <cell r="E93">
            <v>16.23</v>
          </cell>
          <cell r="F93">
            <v>25.29</v>
          </cell>
          <cell r="G93">
            <v>17.850000000000001</v>
          </cell>
          <cell r="H93">
            <v>35.700000000000003</v>
          </cell>
          <cell r="I93">
            <v>28.15</v>
          </cell>
          <cell r="J93">
            <v>15.31</v>
          </cell>
          <cell r="K93">
            <v>14.63</v>
          </cell>
          <cell r="L93">
            <v>12.75</v>
          </cell>
          <cell r="M93">
            <v>7.38</v>
          </cell>
          <cell r="N93">
            <v>3.15</v>
          </cell>
          <cell r="O93">
            <v>4.43</v>
          </cell>
          <cell r="P93" t="str">
            <v>N</v>
          </cell>
          <cell r="Q93" t="str">
            <v>South</v>
          </cell>
          <cell r="R93" t="str">
            <v>FC</v>
          </cell>
          <cell r="T93">
            <v>28.15</v>
          </cell>
        </row>
        <row r="94">
          <cell r="A94" t="str">
            <v>BUCKBL_2_PL1X3</v>
          </cell>
          <cell r="B94" t="str">
            <v>CAISO System</v>
          </cell>
          <cell r="C94" t="str">
            <v>Blythe Energy Center</v>
          </cell>
          <cell r="D94">
            <v>490</v>
          </cell>
          <cell r="E94">
            <v>490</v>
          </cell>
          <cell r="F94">
            <v>490</v>
          </cell>
          <cell r="G94">
            <v>490</v>
          </cell>
          <cell r="H94">
            <v>490</v>
          </cell>
          <cell r="I94">
            <v>490</v>
          </cell>
          <cell r="J94">
            <v>490</v>
          </cell>
          <cell r="K94">
            <v>490</v>
          </cell>
          <cell r="L94">
            <v>490</v>
          </cell>
          <cell r="M94">
            <v>490</v>
          </cell>
          <cell r="N94">
            <v>490</v>
          </cell>
          <cell r="O94">
            <v>490</v>
          </cell>
          <cell r="P94" t="str">
            <v>Y</v>
          </cell>
          <cell r="Q94" t="str">
            <v>South</v>
          </cell>
          <cell r="R94" t="str">
            <v>FC</v>
          </cell>
          <cell r="T94">
            <v>490</v>
          </cell>
        </row>
        <row r="95">
          <cell r="A95" t="str">
            <v>BUCKCK_2_HYDRO</v>
          </cell>
          <cell r="B95" t="str">
            <v>Sierra</v>
          </cell>
          <cell r="D95" t="str">
            <v>-</v>
          </cell>
          <cell r="E95" t="str">
            <v>-</v>
          </cell>
          <cell r="F95" t="str">
            <v>-</v>
          </cell>
          <cell r="G95" t="str">
            <v>-</v>
          </cell>
          <cell r="H95" t="str">
            <v>-</v>
          </cell>
          <cell r="I95" t="str">
            <v>-</v>
          </cell>
          <cell r="J95" t="str">
            <v>-</v>
          </cell>
          <cell r="K95" t="str">
            <v>-</v>
          </cell>
          <cell r="L95">
            <v>0.4</v>
          </cell>
          <cell r="M95">
            <v>0.26</v>
          </cell>
          <cell r="N95">
            <v>0.28000000000000003</v>
          </cell>
          <cell r="O95">
            <v>0.28999999999999998</v>
          </cell>
          <cell r="P95" t="str">
            <v>N</v>
          </cell>
          <cell r="Q95" t="str">
            <v>North</v>
          </cell>
          <cell r="R95" t="str">
            <v>FC</v>
          </cell>
          <cell r="T95">
            <v>0.4</v>
          </cell>
        </row>
        <row r="96">
          <cell r="A96" t="str">
            <v>BUCKCK_7_OAKFLT</v>
          </cell>
          <cell r="B96" t="str">
            <v>Sierra</v>
          </cell>
          <cell r="C96" t="str">
            <v>Oak Flat</v>
          </cell>
          <cell r="D96">
            <v>0.48</v>
          </cell>
          <cell r="E96">
            <v>0.64</v>
          </cell>
          <cell r="F96">
            <v>0.94</v>
          </cell>
          <cell r="G96">
            <v>1.02</v>
          </cell>
          <cell r="H96">
            <v>1.1000000000000001</v>
          </cell>
          <cell r="I96">
            <v>1.1100000000000001</v>
          </cell>
          <cell r="J96">
            <v>0.93</v>
          </cell>
          <cell r="K96">
            <v>0.84</v>
          </cell>
          <cell r="L96">
            <v>0.39</v>
          </cell>
          <cell r="M96">
            <v>0.43</v>
          </cell>
          <cell r="N96">
            <v>0.56999999999999995</v>
          </cell>
          <cell r="O96">
            <v>0.49</v>
          </cell>
          <cell r="P96" t="str">
            <v>Y</v>
          </cell>
          <cell r="Q96" t="str">
            <v>North</v>
          </cell>
          <cell r="R96" t="str">
            <v>FC</v>
          </cell>
          <cell r="T96">
            <v>1.1100000000000001</v>
          </cell>
        </row>
        <row r="97">
          <cell r="A97" t="str">
            <v>BUCKCK_7_PL1X2</v>
          </cell>
          <cell r="B97" t="str">
            <v>Sierra</v>
          </cell>
          <cell r="C97" t="str">
            <v>BUCKS CREEK AGGREGATE</v>
          </cell>
          <cell r="D97">
            <v>58</v>
          </cell>
          <cell r="E97">
            <v>58</v>
          </cell>
          <cell r="F97">
            <v>58</v>
          </cell>
          <cell r="G97">
            <v>58</v>
          </cell>
          <cell r="H97">
            <v>58</v>
          </cell>
          <cell r="I97">
            <v>58</v>
          </cell>
          <cell r="J97">
            <v>58</v>
          </cell>
          <cell r="K97">
            <v>58</v>
          </cell>
          <cell r="L97">
            <v>58</v>
          </cell>
          <cell r="M97">
            <v>58</v>
          </cell>
          <cell r="N97">
            <v>58</v>
          </cell>
          <cell r="O97">
            <v>58</v>
          </cell>
          <cell r="P97" t="str">
            <v>Y</v>
          </cell>
          <cell r="Q97" t="str">
            <v>North</v>
          </cell>
          <cell r="R97" t="str">
            <v>FC</v>
          </cell>
          <cell r="T97">
            <v>58</v>
          </cell>
        </row>
        <row r="98">
          <cell r="A98" t="str">
            <v>BUCKWD_1_NPALM1</v>
          </cell>
          <cell r="B98" t="str">
            <v>LA Basin</v>
          </cell>
          <cell r="C98" t="str">
            <v>North Palm Springs 1A</v>
          </cell>
          <cell r="D98">
            <v>0</v>
          </cell>
          <cell r="E98">
            <v>0.03</v>
          </cell>
          <cell r="F98">
            <v>0.15</v>
          </cell>
          <cell r="G98">
            <v>1.37</v>
          </cell>
          <cell r="H98">
            <v>1.93</v>
          </cell>
          <cell r="I98">
            <v>1.73</v>
          </cell>
          <cell r="J98">
            <v>1.5</v>
          </cell>
          <cell r="K98">
            <v>1.36</v>
          </cell>
          <cell r="L98">
            <v>1.23</v>
          </cell>
          <cell r="M98">
            <v>1.19</v>
          </cell>
          <cell r="N98">
            <v>0</v>
          </cell>
          <cell r="O98">
            <v>0</v>
          </cell>
          <cell r="P98" t="str">
            <v>N</v>
          </cell>
          <cell r="Q98" t="str">
            <v>South</v>
          </cell>
          <cell r="R98" t="str">
            <v>FC</v>
          </cell>
          <cell r="T98">
            <v>1.73</v>
          </cell>
        </row>
        <row r="99">
          <cell r="A99" t="str">
            <v>BUCKWD_1_QF</v>
          </cell>
          <cell r="B99" t="str">
            <v>LA Basin</v>
          </cell>
          <cell r="C99" t="str">
            <v>Buckwind Re-powering project</v>
          </cell>
          <cell r="D99">
            <v>0.33</v>
          </cell>
          <cell r="E99">
            <v>2.1</v>
          </cell>
          <cell r="F99">
            <v>4.8099999999999996</v>
          </cell>
          <cell r="G99">
            <v>2.2400000000000002</v>
          </cell>
          <cell r="H99">
            <v>6.4</v>
          </cell>
          <cell r="I99">
            <v>10.19</v>
          </cell>
          <cell r="J99">
            <v>2.25</v>
          </cell>
          <cell r="K99">
            <v>1.94</v>
          </cell>
          <cell r="L99">
            <v>1.99</v>
          </cell>
          <cell r="M99">
            <v>1.82</v>
          </cell>
          <cell r="N99">
            <v>0.67</v>
          </cell>
          <cell r="O99">
            <v>1.08</v>
          </cell>
          <cell r="P99" t="str">
            <v>N</v>
          </cell>
          <cell r="Q99" t="str">
            <v>South</v>
          </cell>
          <cell r="R99" t="str">
            <v>FC</v>
          </cell>
          <cell r="T99">
            <v>10.19</v>
          </cell>
        </row>
        <row r="100">
          <cell r="A100" t="str">
            <v>BUCKWD_7_WINTCV</v>
          </cell>
          <cell r="B100" t="str">
            <v>LA Basin</v>
          </cell>
          <cell r="C100" t="str">
            <v>Wintec Energy, Ltd.</v>
          </cell>
          <cell r="D100">
            <v>0.03</v>
          </cell>
          <cell r="E100">
            <v>0.14000000000000001</v>
          </cell>
          <cell r="F100">
            <v>0.28999999999999998</v>
          </cell>
          <cell r="G100">
            <v>0.14000000000000001</v>
          </cell>
          <cell r="H100">
            <v>0.44</v>
          </cell>
          <cell r="I100">
            <v>0.69</v>
          </cell>
          <cell r="J100">
            <v>0.14000000000000001</v>
          </cell>
          <cell r="K100">
            <v>0.1</v>
          </cell>
          <cell r="L100">
            <v>0.1</v>
          </cell>
          <cell r="M100">
            <v>0.12</v>
          </cell>
          <cell r="N100">
            <v>0.04</v>
          </cell>
          <cell r="O100">
            <v>7.0000000000000007E-2</v>
          </cell>
          <cell r="P100" t="str">
            <v>N</v>
          </cell>
          <cell r="Q100" t="str">
            <v>South</v>
          </cell>
          <cell r="R100" t="str">
            <v>FC</v>
          </cell>
          <cell r="T100">
            <v>0.69</v>
          </cell>
        </row>
        <row r="101">
          <cell r="A101" t="str">
            <v>BURNYF_2_UNIT 1</v>
          </cell>
          <cell r="B101" t="str">
            <v>CAISO System</v>
          </cell>
          <cell r="C101" t="str">
            <v>Burney Forest Power</v>
          </cell>
          <cell r="D101">
            <v>27</v>
          </cell>
          <cell r="E101">
            <v>26.95</v>
          </cell>
          <cell r="F101">
            <v>25.95</v>
          </cell>
          <cell r="G101">
            <v>10.81</v>
          </cell>
          <cell r="H101">
            <v>27.33</v>
          </cell>
          <cell r="I101">
            <v>27.31</v>
          </cell>
          <cell r="J101">
            <v>28.22</v>
          </cell>
          <cell r="K101">
            <v>29.18</v>
          </cell>
          <cell r="L101">
            <v>27.1</v>
          </cell>
          <cell r="M101">
            <v>28.38</v>
          </cell>
          <cell r="N101">
            <v>22.97</v>
          </cell>
          <cell r="O101">
            <v>24.9</v>
          </cell>
          <cell r="P101" t="str">
            <v>N</v>
          </cell>
          <cell r="Q101" t="str">
            <v>North</v>
          </cell>
          <cell r="R101" t="str">
            <v>FC</v>
          </cell>
          <cell r="T101">
            <v>29.18</v>
          </cell>
        </row>
        <row r="102">
          <cell r="A102" t="str">
            <v>BUTTVL_7_UNIT 1</v>
          </cell>
          <cell r="B102" t="str">
            <v>CAISO System</v>
          </cell>
          <cell r="C102" t="str">
            <v>BUTT VALLEY HYDRO</v>
          </cell>
          <cell r="D102">
            <v>40</v>
          </cell>
          <cell r="E102">
            <v>40</v>
          </cell>
          <cell r="F102">
            <v>40</v>
          </cell>
          <cell r="G102">
            <v>40</v>
          </cell>
          <cell r="H102">
            <v>40</v>
          </cell>
          <cell r="I102">
            <v>40</v>
          </cell>
          <cell r="J102">
            <v>40</v>
          </cell>
          <cell r="K102">
            <v>40</v>
          </cell>
          <cell r="L102">
            <v>40</v>
          </cell>
          <cell r="M102">
            <v>40</v>
          </cell>
          <cell r="N102">
            <v>40</v>
          </cell>
          <cell r="O102">
            <v>40</v>
          </cell>
          <cell r="P102" t="str">
            <v>Y</v>
          </cell>
          <cell r="Q102" t="str">
            <v>North</v>
          </cell>
          <cell r="R102" t="str">
            <v>FC</v>
          </cell>
          <cell r="T102">
            <v>40</v>
          </cell>
        </row>
        <row r="103">
          <cell r="A103" t="str">
            <v>CABZON_1_WINDA1</v>
          </cell>
          <cell r="B103" t="str">
            <v>LA Basin</v>
          </cell>
          <cell r="C103" t="str">
            <v>Cabazon Wind Project</v>
          </cell>
          <cell r="D103">
            <v>1.82</v>
          </cell>
          <cell r="E103">
            <v>4.3600000000000003</v>
          </cell>
          <cell r="F103">
            <v>11.17</v>
          </cell>
          <cell r="G103">
            <v>8.2200000000000006</v>
          </cell>
          <cell r="H103">
            <v>18.16</v>
          </cell>
          <cell r="I103">
            <v>23.34</v>
          </cell>
          <cell r="J103">
            <v>11.33</v>
          </cell>
          <cell r="K103">
            <v>5.98</v>
          </cell>
          <cell r="L103">
            <v>4.72</v>
          </cell>
          <cell r="M103">
            <v>5.66</v>
          </cell>
          <cell r="N103">
            <v>1.71</v>
          </cell>
          <cell r="O103">
            <v>3.07</v>
          </cell>
          <cell r="P103" t="str">
            <v>N</v>
          </cell>
          <cell r="Q103" t="str">
            <v>South</v>
          </cell>
          <cell r="R103" t="str">
            <v>FC</v>
          </cell>
          <cell r="T103">
            <v>23.34</v>
          </cell>
        </row>
        <row r="104">
          <cell r="A104" t="str">
            <v>CALGEN_1_UNITS</v>
          </cell>
          <cell r="B104" t="str">
            <v>CAISO System</v>
          </cell>
          <cell r="C104" t="str">
            <v>COSO Finance Partners (Navy 1)</v>
          </cell>
          <cell r="D104">
            <v>58.37</v>
          </cell>
          <cell r="E104">
            <v>59.02</v>
          </cell>
          <cell r="F104">
            <v>55.46</v>
          </cell>
          <cell r="G104">
            <v>55.87</v>
          </cell>
          <cell r="H104">
            <v>55.04</v>
          </cell>
          <cell r="I104">
            <v>56.57</v>
          </cell>
          <cell r="J104">
            <v>55.63</v>
          </cell>
          <cell r="K104">
            <v>54.64</v>
          </cell>
          <cell r="L104">
            <v>54.97</v>
          </cell>
          <cell r="M104">
            <v>54.79</v>
          </cell>
          <cell r="N104">
            <v>57.38</v>
          </cell>
          <cell r="O104">
            <v>57.62</v>
          </cell>
          <cell r="P104" t="str">
            <v>N</v>
          </cell>
          <cell r="Q104" t="str">
            <v>South</v>
          </cell>
          <cell r="R104" t="str">
            <v>FC</v>
          </cell>
          <cell r="T104">
            <v>56.57</v>
          </cell>
        </row>
        <row r="105">
          <cell r="A105" t="str">
            <v>CALPIN_1_AGNEW</v>
          </cell>
          <cell r="B105" t="str">
            <v>Bay Area</v>
          </cell>
          <cell r="C105" t="str">
            <v>Agnews Power Plant</v>
          </cell>
          <cell r="D105">
            <v>28</v>
          </cell>
          <cell r="E105">
            <v>28</v>
          </cell>
          <cell r="F105">
            <v>28</v>
          </cell>
          <cell r="G105">
            <v>28</v>
          </cell>
          <cell r="H105">
            <v>28</v>
          </cell>
          <cell r="I105">
            <v>28</v>
          </cell>
          <cell r="J105">
            <v>28</v>
          </cell>
          <cell r="K105">
            <v>28</v>
          </cell>
          <cell r="L105">
            <v>28</v>
          </cell>
          <cell r="M105">
            <v>28</v>
          </cell>
          <cell r="N105">
            <v>28</v>
          </cell>
          <cell r="O105">
            <v>28</v>
          </cell>
          <cell r="P105" t="str">
            <v>Y</v>
          </cell>
          <cell r="Q105" t="str">
            <v>North</v>
          </cell>
          <cell r="R105" t="str">
            <v>FC</v>
          </cell>
          <cell r="T105">
            <v>28</v>
          </cell>
        </row>
        <row r="106">
          <cell r="A106" t="str">
            <v>CAMCHE_1_PL1X3</v>
          </cell>
          <cell r="B106" t="str">
            <v>Stockton</v>
          </cell>
          <cell r="C106" t="str">
            <v>CAMANCHE UNITS  1, 2 &amp;  3 AGGREGATE</v>
          </cell>
          <cell r="D106">
            <v>2.02</v>
          </cell>
          <cell r="E106">
            <v>1.79</v>
          </cell>
          <cell r="F106">
            <v>1.28</v>
          </cell>
          <cell r="G106">
            <v>1.72</v>
          </cell>
          <cell r="H106">
            <v>2.2400000000000002</v>
          </cell>
          <cell r="I106">
            <v>1.27</v>
          </cell>
          <cell r="J106">
            <v>1.31</v>
          </cell>
          <cell r="K106">
            <v>1.24</v>
          </cell>
          <cell r="L106">
            <v>1.06</v>
          </cell>
          <cell r="M106">
            <v>1.1599999999999999</v>
          </cell>
          <cell r="N106">
            <v>0.7</v>
          </cell>
          <cell r="O106">
            <v>1.55</v>
          </cell>
          <cell r="P106" t="str">
            <v>N</v>
          </cell>
          <cell r="Q106" t="str">
            <v>North</v>
          </cell>
          <cell r="R106" t="str">
            <v>FC</v>
          </cell>
          <cell r="T106">
            <v>1.31</v>
          </cell>
        </row>
        <row r="107">
          <cell r="A107" t="str">
            <v>CAMLOT_2_SOLAR1</v>
          </cell>
          <cell r="B107" t="str">
            <v>CAISO System</v>
          </cell>
          <cell r="C107" t="str">
            <v>Camelot</v>
          </cell>
          <cell r="D107">
            <v>0.11</v>
          </cell>
          <cell r="E107">
            <v>0.56999999999999995</v>
          </cell>
          <cell r="F107">
            <v>2.8</v>
          </cell>
          <cell r="G107">
            <v>32.25</v>
          </cell>
          <cell r="H107">
            <v>33.29</v>
          </cell>
          <cell r="I107">
            <v>34.049999999999997</v>
          </cell>
          <cell r="J107">
            <v>31.1</v>
          </cell>
          <cell r="K107">
            <v>31.16</v>
          </cell>
          <cell r="L107">
            <v>31.7</v>
          </cell>
          <cell r="M107">
            <v>25.01</v>
          </cell>
          <cell r="N107">
            <v>0.06</v>
          </cell>
          <cell r="O107">
            <v>0.05</v>
          </cell>
          <cell r="P107" t="str">
            <v>N</v>
          </cell>
          <cell r="Q107" t="str">
            <v>South</v>
          </cell>
          <cell r="R107" t="str">
            <v>FC</v>
          </cell>
          <cell r="T107">
            <v>34.049999999999997</v>
          </cell>
        </row>
        <row r="108">
          <cell r="A108" t="str">
            <v>CAMLOT_2_SOLAR2</v>
          </cell>
          <cell r="B108" t="str">
            <v>CAISO System</v>
          </cell>
          <cell r="C108" t="str">
            <v>Columbia Two</v>
          </cell>
          <cell r="D108">
            <v>0.04</v>
          </cell>
          <cell r="E108">
            <v>0.19</v>
          </cell>
          <cell r="F108">
            <v>0.93</v>
          </cell>
          <cell r="G108">
            <v>10.75</v>
          </cell>
          <cell r="H108">
            <v>11.1</v>
          </cell>
          <cell r="I108">
            <v>11.35</v>
          </cell>
          <cell r="J108">
            <v>10.37</v>
          </cell>
          <cell r="K108">
            <v>10.39</v>
          </cell>
          <cell r="L108">
            <v>10.57</v>
          </cell>
          <cell r="M108">
            <v>8.34</v>
          </cell>
          <cell r="N108">
            <v>0.02</v>
          </cell>
          <cell r="O108">
            <v>0.02</v>
          </cell>
          <cell r="P108" t="str">
            <v>N</v>
          </cell>
          <cell r="Q108" t="str">
            <v>South</v>
          </cell>
          <cell r="R108" t="str">
            <v>FC</v>
          </cell>
          <cell r="T108">
            <v>11.35</v>
          </cell>
        </row>
        <row r="109">
          <cell r="A109" t="str">
            <v>CAMPFW_7_FARWST</v>
          </cell>
          <cell r="B109" t="str">
            <v>Sierra</v>
          </cell>
          <cell r="C109" t="str">
            <v>CAMP FAR WEST HYDRO</v>
          </cell>
          <cell r="D109">
            <v>4.8600000000000003</v>
          </cell>
          <cell r="E109">
            <v>4.3099999999999996</v>
          </cell>
          <cell r="F109">
            <v>4.3499999999999996</v>
          </cell>
          <cell r="G109">
            <v>5.73</v>
          </cell>
          <cell r="H109">
            <v>4.3099999999999996</v>
          </cell>
          <cell r="I109">
            <v>2.87</v>
          </cell>
          <cell r="J109">
            <v>2.97</v>
          </cell>
          <cell r="K109">
            <v>2.9</v>
          </cell>
          <cell r="L109">
            <v>0.56999999999999995</v>
          </cell>
          <cell r="M109">
            <v>0</v>
          </cell>
          <cell r="N109">
            <v>0</v>
          </cell>
          <cell r="O109">
            <v>2.2799999999999998</v>
          </cell>
          <cell r="P109" t="str">
            <v>Y</v>
          </cell>
          <cell r="Q109" t="str">
            <v>North</v>
          </cell>
          <cell r="R109" t="str">
            <v>FC</v>
          </cell>
          <cell r="T109">
            <v>2.97</v>
          </cell>
        </row>
        <row r="110">
          <cell r="A110" t="str">
            <v>CANTUA_1_SOLAR</v>
          </cell>
          <cell r="B110" t="str">
            <v>Fresno</v>
          </cell>
          <cell r="C110" t="str">
            <v>Cantua Solar Station</v>
          </cell>
          <cell r="D110">
            <v>0.06</v>
          </cell>
          <cell r="E110">
            <v>0.26</v>
          </cell>
          <cell r="F110">
            <v>1.28</v>
          </cell>
          <cell r="G110">
            <v>14.82</v>
          </cell>
          <cell r="H110">
            <v>15.13</v>
          </cell>
          <cell r="I110">
            <v>14.89</v>
          </cell>
          <cell r="J110">
            <v>13.66</v>
          </cell>
          <cell r="K110">
            <v>14.3</v>
          </cell>
          <cell r="L110">
            <v>12.98</v>
          </cell>
          <cell r="M110">
            <v>11.02</v>
          </cell>
          <cell r="N110">
            <v>0.04</v>
          </cell>
          <cell r="O110">
            <v>0.03</v>
          </cell>
          <cell r="P110" t="str">
            <v>N</v>
          </cell>
          <cell r="Q110" t="str">
            <v>North</v>
          </cell>
          <cell r="R110" t="str">
            <v>ID</v>
          </cell>
          <cell r="S110" t="str">
            <v>C3&amp;4: Waiting for Gates No. 2 500/230 kV Transformer, Oro Loma-Mendota 115 kV Conversion and possibly other</v>
          </cell>
          <cell r="T110">
            <v>14.89</v>
          </cell>
        </row>
        <row r="111">
          <cell r="A111" t="str">
            <v>CAPMAD_1_UNIT 1</v>
          </cell>
          <cell r="B111" t="str">
            <v>Fresno</v>
          </cell>
          <cell r="C111" t="str">
            <v>CAPCO MADERA Power Plant</v>
          </cell>
          <cell r="D111">
            <v>11.71</v>
          </cell>
          <cell r="E111">
            <v>14.29</v>
          </cell>
          <cell r="F111">
            <v>13.28</v>
          </cell>
          <cell r="G111">
            <v>3.77</v>
          </cell>
          <cell r="H111">
            <v>1.53</v>
          </cell>
          <cell r="I111">
            <v>6.25</v>
          </cell>
          <cell r="J111">
            <v>4.6399999999999997</v>
          </cell>
          <cell r="K111">
            <v>4.29</v>
          </cell>
          <cell r="L111">
            <v>5.79</v>
          </cell>
          <cell r="M111">
            <v>5.57</v>
          </cell>
          <cell r="N111">
            <v>7.1</v>
          </cell>
          <cell r="O111">
            <v>6.55</v>
          </cell>
          <cell r="P111" t="str">
            <v>Y</v>
          </cell>
          <cell r="Q111" t="str">
            <v>North</v>
          </cell>
          <cell r="R111" t="str">
            <v>FC</v>
          </cell>
          <cell r="T111">
            <v>6.25</v>
          </cell>
        </row>
        <row r="112">
          <cell r="A112" t="str">
            <v>CARBOU_7_PL2X3</v>
          </cell>
          <cell r="B112" t="str">
            <v>CAISO System</v>
          </cell>
          <cell r="C112" t="str">
            <v>CARIBOU PH 1 UNIT 2 &amp; 3 AGGREGATE</v>
          </cell>
          <cell r="D112">
            <v>48</v>
          </cell>
          <cell r="E112">
            <v>48</v>
          </cell>
          <cell r="F112">
            <v>48</v>
          </cell>
          <cell r="G112">
            <v>48</v>
          </cell>
          <cell r="H112">
            <v>48</v>
          </cell>
          <cell r="I112">
            <v>48</v>
          </cell>
          <cell r="J112">
            <v>48</v>
          </cell>
          <cell r="K112">
            <v>48</v>
          </cell>
          <cell r="L112">
            <v>48</v>
          </cell>
          <cell r="M112">
            <v>48</v>
          </cell>
          <cell r="N112">
            <v>48</v>
          </cell>
          <cell r="O112">
            <v>48</v>
          </cell>
          <cell r="P112" t="str">
            <v>Y</v>
          </cell>
          <cell r="Q112" t="str">
            <v>North</v>
          </cell>
          <cell r="R112" t="str">
            <v>FC</v>
          </cell>
          <cell r="T112">
            <v>48</v>
          </cell>
        </row>
        <row r="113">
          <cell r="A113" t="str">
            <v>CARBOU_7_PL4X5</v>
          </cell>
          <cell r="B113" t="str">
            <v>CAISO System</v>
          </cell>
          <cell r="C113" t="str">
            <v>CARIBOU PH 2 UNIT 4 &amp; 5 AGGREGATE</v>
          </cell>
          <cell r="D113">
            <v>120</v>
          </cell>
          <cell r="E113">
            <v>120</v>
          </cell>
          <cell r="F113">
            <v>120</v>
          </cell>
          <cell r="G113">
            <v>120</v>
          </cell>
          <cell r="H113">
            <v>120</v>
          </cell>
          <cell r="I113">
            <v>120</v>
          </cell>
          <cell r="J113">
            <v>120</v>
          </cell>
          <cell r="K113">
            <v>120</v>
          </cell>
          <cell r="L113">
            <v>120</v>
          </cell>
          <cell r="M113">
            <v>120</v>
          </cell>
          <cell r="N113">
            <v>120</v>
          </cell>
          <cell r="O113">
            <v>120</v>
          </cell>
          <cell r="P113" t="str">
            <v>Y</v>
          </cell>
          <cell r="Q113" t="str">
            <v>North</v>
          </cell>
          <cell r="R113" t="str">
            <v>FC</v>
          </cell>
          <cell r="T113">
            <v>120</v>
          </cell>
        </row>
        <row r="114">
          <cell r="A114" t="str">
            <v>CARBOU_7_UNIT 1</v>
          </cell>
          <cell r="B114" t="str">
            <v>CAISO System</v>
          </cell>
          <cell r="C114" t="str">
            <v>CARIBOU PH 1 UNIT 1</v>
          </cell>
          <cell r="D114">
            <v>24</v>
          </cell>
          <cell r="E114">
            <v>24</v>
          </cell>
          <cell r="F114">
            <v>24</v>
          </cell>
          <cell r="G114">
            <v>24</v>
          </cell>
          <cell r="H114">
            <v>24</v>
          </cell>
          <cell r="I114">
            <v>24</v>
          </cell>
          <cell r="J114">
            <v>24</v>
          </cell>
          <cell r="K114">
            <v>24</v>
          </cell>
          <cell r="L114">
            <v>24</v>
          </cell>
          <cell r="M114">
            <v>24</v>
          </cell>
          <cell r="N114">
            <v>24</v>
          </cell>
          <cell r="O114">
            <v>24</v>
          </cell>
          <cell r="P114" t="str">
            <v>Y</v>
          </cell>
          <cell r="Q114" t="str">
            <v>North</v>
          </cell>
          <cell r="R114" t="str">
            <v>FC</v>
          </cell>
          <cell r="T114">
            <v>24</v>
          </cell>
        </row>
        <row r="115">
          <cell r="A115" t="str">
            <v>CATLNA_2_SOLAR</v>
          </cell>
          <cell r="B115" t="str">
            <v>CAISO System</v>
          </cell>
          <cell r="C115" t="str">
            <v>Catalina Solar - Phases 1 and 2</v>
          </cell>
          <cell r="D115">
            <v>0.28000000000000003</v>
          </cell>
          <cell r="E115">
            <v>1.4</v>
          </cell>
          <cell r="F115">
            <v>6.33</v>
          </cell>
          <cell r="G115">
            <v>56.68</v>
          </cell>
          <cell r="H115">
            <v>60.31</v>
          </cell>
          <cell r="I115">
            <v>77.459999999999994</v>
          </cell>
          <cell r="J115">
            <v>71.55</v>
          </cell>
          <cell r="K115">
            <v>84.69</v>
          </cell>
          <cell r="L115">
            <v>81.459999999999994</v>
          </cell>
          <cell r="M115">
            <v>67.48</v>
          </cell>
          <cell r="N115">
            <v>0.17</v>
          </cell>
          <cell r="O115">
            <v>0.14000000000000001</v>
          </cell>
          <cell r="P115" t="str">
            <v>N</v>
          </cell>
          <cell r="Q115" t="str">
            <v>South</v>
          </cell>
          <cell r="R115" t="str">
            <v>FC</v>
          </cell>
          <cell r="T115">
            <v>84.69</v>
          </cell>
        </row>
        <row r="116">
          <cell r="A116" t="str">
            <v>CATLNA_2_SOLAR2</v>
          </cell>
          <cell r="B116" t="str">
            <v>CAISO System</v>
          </cell>
          <cell r="C116" t="str">
            <v>Catalina Solar 2</v>
          </cell>
          <cell r="D116">
            <v>0.14000000000000001</v>
          </cell>
          <cell r="E116">
            <v>1.19</v>
          </cell>
          <cell r="F116">
            <v>2.72</v>
          </cell>
          <cell r="G116">
            <v>10.88</v>
          </cell>
          <cell r="H116">
            <v>11.54</v>
          </cell>
          <cell r="I116">
            <v>14.41</v>
          </cell>
          <cell r="J116">
            <v>14.47</v>
          </cell>
          <cell r="K116">
            <v>13.47</v>
          </cell>
          <cell r="L116">
            <v>13.15</v>
          </cell>
          <cell r="M116">
            <v>8.69</v>
          </cell>
          <cell r="N116">
            <v>0.45</v>
          </cell>
          <cell r="O116">
            <v>0.24</v>
          </cell>
          <cell r="P116" t="str">
            <v>N</v>
          </cell>
          <cell r="Q116" t="str">
            <v>South</v>
          </cell>
          <cell r="R116" t="str">
            <v>FC</v>
          </cell>
          <cell r="T116">
            <v>14.47</v>
          </cell>
        </row>
        <row r="117">
          <cell r="A117" t="str">
            <v>CAVLSR_2_BSOLAR</v>
          </cell>
          <cell r="B117" t="str">
            <v>CAISO System</v>
          </cell>
          <cell r="C117" t="str">
            <v>California Valley Solar Ranch-Phase B</v>
          </cell>
          <cell r="D117">
            <v>0.11</v>
          </cell>
          <cell r="E117">
            <v>0.66</v>
          </cell>
          <cell r="F117">
            <v>3.16</v>
          </cell>
          <cell r="G117">
            <v>35.75</v>
          </cell>
          <cell r="H117">
            <v>25.18</v>
          </cell>
          <cell r="I117">
            <v>26.07</v>
          </cell>
          <cell r="J117">
            <v>30.35</v>
          </cell>
          <cell r="K117">
            <v>36.69</v>
          </cell>
          <cell r="L117">
            <v>35.799999999999997</v>
          </cell>
          <cell r="M117">
            <v>26.46</v>
          </cell>
          <cell r="N117">
            <v>0.08</v>
          </cell>
          <cell r="O117">
            <v>0.06</v>
          </cell>
          <cell r="P117" t="str">
            <v>N</v>
          </cell>
          <cell r="Q117" t="str">
            <v>North</v>
          </cell>
          <cell r="R117" t="str">
            <v>ID</v>
          </cell>
          <cell r="S117" t="str">
            <v xml:space="preserve">TC: Waiting for Midway fault duty mitigation </v>
          </cell>
          <cell r="T117">
            <v>36.69</v>
          </cell>
        </row>
        <row r="118">
          <cell r="A118" t="str">
            <v>CAVLSR_2_RSOLAR</v>
          </cell>
          <cell r="B118" t="str">
            <v>CAISO System</v>
          </cell>
          <cell r="C118" t="str">
            <v>California Valley Solar Ranch-Phase A</v>
          </cell>
          <cell r="D118">
            <v>0.61</v>
          </cell>
          <cell r="E118">
            <v>3.92</v>
          </cell>
          <cell r="F118">
            <v>15.6</v>
          </cell>
          <cell r="G118">
            <v>167.92</v>
          </cell>
          <cell r="H118">
            <v>181.43</v>
          </cell>
          <cell r="I118">
            <v>184.31</v>
          </cell>
          <cell r="J118">
            <v>170.08</v>
          </cell>
          <cell r="K118">
            <v>171.63</v>
          </cell>
          <cell r="L118">
            <v>162.22999999999999</v>
          </cell>
          <cell r="M118">
            <v>127.12</v>
          </cell>
          <cell r="N118">
            <v>0.41</v>
          </cell>
          <cell r="O118">
            <v>0.31</v>
          </cell>
          <cell r="P118" t="str">
            <v>N</v>
          </cell>
          <cell r="Q118" t="str">
            <v>North</v>
          </cell>
          <cell r="R118" t="str">
            <v>ID</v>
          </cell>
          <cell r="S118" t="str">
            <v xml:space="preserve">TC: Waiting for Midway fault duty mitigation </v>
          </cell>
          <cell r="T118">
            <v>184.31</v>
          </cell>
        </row>
        <row r="119">
          <cell r="A119" t="str">
            <v>CAYTNO_2_VASCO</v>
          </cell>
          <cell r="B119" t="str">
            <v>Bay Area</v>
          </cell>
          <cell r="C119" t="str">
            <v>VASCO ROAD</v>
          </cell>
          <cell r="D119">
            <v>4.3</v>
          </cell>
          <cell r="E119">
            <v>4.3</v>
          </cell>
          <cell r="F119">
            <v>4.3</v>
          </cell>
          <cell r="G119">
            <v>4.3</v>
          </cell>
          <cell r="H119">
            <v>4.3</v>
          </cell>
          <cell r="I119">
            <v>4.3</v>
          </cell>
          <cell r="J119">
            <v>4.3</v>
          </cell>
          <cell r="K119">
            <v>4.3</v>
          </cell>
          <cell r="L119">
            <v>4.3</v>
          </cell>
          <cell r="M119">
            <v>4.3</v>
          </cell>
          <cell r="N119">
            <v>4.3</v>
          </cell>
          <cell r="O119">
            <v>4.3</v>
          </cell>
          <cell r="P119" t="str">
            <v>N</v>
          </cell>
          <cell r="Q119" t="str">
            <v>North</v>
          </cell>
          <cell r="R119" t="str">
            <v>ID</v>
          </cell>
          <cell r="S119" t="str">
            <v>C3&amp;4: Waiting for Contra Costa-Moraga 230 Line Reconductoring and possibly other</v>
          </cell>
          <cell r="T119">
            <v>4.3</v>
          </cell>
        </row>
        <row r="120">
          <cell r="A120" t="str">
            <v>CBRLLO_6_PLSTP1</v>
          </cell>
          <cell r="B120" t="str">
            <v>San Diego-IV</v>
          </cell>
          <cell r="C120" t="str">
            <v>POINT LOMA SEWAGE TREATMENT PLANT</v>
          </cell>
          <cell r="D120">
            <v>2.91</v>
          </cell>
          <cell r="E120">
            <v>2.8</v>
          </cell>
          <cell r="F120">
            <v>2.15</v>
          </cell>
          <cell r="G120">
            <v>2.29</v>
          </cell>
          <cell r="H120">
            <v>2.65</v>
          </cell>
          <cell r="I120">
            <v>2.4700000000000002</v>
          </cell>
          <cell r="J120">
            <v>2.86</v>
          </cell>
          <cell r="K120">
            <v>2.83</v>
          </cell>
          <cell r="L120">
            <v>2.2000000000000002</v>
          </cell>
          <cell r="M120">
            <v>2.13</v>
          </cell>
          <cell r="N120">
            <v>2.65</v>
          </cell>
          <cell r="O120">
            <v>2.2200000000000002</v>
          </cell>
          <cell r="P120" t="str">
            <v>N</v>
          </cell>
          <cell r="Q120" t="str">
            <v>South</v>
          </cell>
          <cell r="R120" t="str">
            <v>FC</v>
          </cell>
          <cell r="T120">
            <v>2.86</v>
          </cell>
        </row>
        <row r="121">
          <cell r="A121" t="str">
            <v>CCRITA_7_RPPCHF</v>
          </cell>
          <cell r="B121" t="str">
            <v>San Diego-IV</v>
          </cell>
          <cell r="C121" t="str">
            <v>Rancho Penasquitos Hydro Facility</v>
          </cell>
          <cell r="D121">
            <v>1.1299999999999999</v>
          </cell>
          <cell r="E121">
            <v>0.56999999999999995</v>
          </cell>
          <cell r="F121">
            <v>1.36</v>
          </cell>
          <cell r="G121">
            <v>2.11</v>
          </cell>
          <cell r="H121">
            <v>2.59</v>
          </cell>
          <cell r="I121">
            <v>3.66</v>
          </cell>
          <cell r="J121">
            <v>2.91</v>
          </cell>
          <cell r="K121">
            <v>3.25</v>
          </cell>
          <cell r="L121">
            <v>2.56</v>
          </cell>
          <cell r="M121">
            <v>2.59</v>
          </cell>
          <cell r="N121">
            <v>1.83</v>
          </cell>
          <cell r="O121">
            <v>0.4</v>
          </cell>
          <cell r="P121" t="str">
            <v>N</v>
          </cell>
          <cell r="Q121" t="str">
            <v>South</v>
          </cell>
          <cell r="R121" t="str">
            <v>FC</v>
          </cell>
          <cell r="T121">
            <v>3.66</v>
          </cell>
        </row>
        <row r="122">
          <cell r="A122" t="str">
            <v>CDWR07_2_GEN</v>
          </cell>
          <cell r="B122" t="str">
            <v>CAISO System</v>
          </cell>
          <cell r="C122" t="str">
            <v>CDWR07_2_GEN</v>
          </cell>
          <cell r="D122">
            <v>115.6</v>
          </cell>
          <cell r="E122">
            <v>115.6</v>
          </cell>
          <cell r="F122">
            <v>115.6</v>
          </cell>
          <cell r="G122">
            <v>115.6</v>
          </cell>
          <cell r="H122">
            <v>115.6</v>
          </cell>
          <cell r="I122">
            <v>115.6</v>
          </cell>
          <cell r="J122">
            <v>115.6</v>
          </cell>
          <cell r="K122">
            <v>115.6</v>
          </cell>
          <cell r="L122">
            <v>115.6</v>
          </cell>
          <cell r="M122">
            <v>115.6</v>
          </cell>
          <cell r="N122">
            <v>115.6</v>
          </cell>
          <cell r="O122">
            <v>60.43</v>
          </cell>
          <cell r="P122" t="str">
            <v>N</v>
          </cell>
          <cell r="Q122" t="str">
            <v>South</v>
          </cell>
          <cell r="R122" t="str">
            <v>FC</v>
          </cell>
          <cell r="T122">
            <v>115.6</v>
          </cell>
        </row>
        <row r="123">
          <cell r="A123" t="str">
            <v>CEDRCK_6_UNIT</v>
          </cell>
          <cell r="B123" t="str">
            <v>CAISO System</v>
          </cell>
          <cell r="C123" t="str">
            <v>CEDRCK_6_UNIT</v>
          </cell>
          <cell r="D123">
            <v>0.22</v>
          </cell>
          <cell r="E123">
            <v>0.31</v>
          </cell>
          <cell r="F123">
            <v>0.56000000000000005</v>
          </cell>
          <cell r="G123">
            <v>0.61</v>
          </cell>
          <cell r="H123">
            <v>0.37</v>
          </cell>
          <cell r="I123">
            <v>0.22</v>
          </cell>
          <cell r="J123">
            <v>0.15</v>
          </cell>
          <cell r="K123">
            <v>0.11</v>
          </cell>
          <cell r="L123">
            <v>0.12</v>
          </cell>
          <cell r="M123">
            <v>0.11</v>
          </cell>
          <cell r="N123">
            <v>0.15</v>
          </cell>
          <cell r="O123">
            <v>0.41</v>
          </cell>
          <cell r="P123" t="str">
            <v>N</v>
          </cell>
          <cell r="Q123" t="str">
            <v>North</v>
          </cell>
          <cell r="R123" t="str">
            <v>FC</v>
          </cell>
          <cell r="T123">
            <v>0.22</v>
          </cell>
        </row>
        <row r="124">
          <cell r="A124" t="str">
            <v>CENTER_2_QF</v>
          </cell>
          <cell r="B124" t="str">
            <v>LA Basin</v>
          </cell>
          <cell r="C124" t="str">
            <v>CENTER QFS</v>
          </cell>
          <cell r="D124">
            <v>12.46</v>
          </cell>
          <cell r="E124">
            <v>11.78</v>
          </cell>
          <cell r="F124">
            <v>10.8</v>
          </cell>
          <cell r="G124">
            <v>12.07</v>
          </cell>
          <cell r="H124">
            <v>12.16</v>
          </cell>
          <cell r="I124">
            <v>16.989999999999998</v>
          </cell>
          <cell r="J124">
            <v>17.14</v>
          </cell>
          <cell r="K124">
            <v>17.98</v>
          </cell>
          <cell r="L124">
            <v>16.79</v>
          </cell>
          <cell r="M124">
            <v>10</v>
          </cell>
          <cell r="N124">
            <v>5.75</v>
          </cell>
          <cell r="O124">
            <v>5.8</v>
          </cell>
          <cell r="P124" t="str">
            <v>N</v>
          </cell>
          <cell r="Q124" t="str">
            <v>South</v>
          </cell>
          <cell r="R124" t="str">
            <v>FC</v>
          </cell>
          <cell r="T124">
            <v>17.98</v>
          </cell>
        </row>
        <row r="125">
          <cell r="A125" t="str">
            <v>CENTER_2_RHONDO</v>
          </cell>
          <cell r="B125" t="str">
            <v>LA Basin</v>
          </cell>
          <cell r="C125" t="str">
            <v>MWD Rio Hondo Hydroelectric Recovery Pla</v>
          </cell>
          <cell r="D125">
            <v>1.91</v>
          </cell>
          <cell r="E125">
            <v>1.91</v>
          </cell>
          <cell r="F125">
            <v>1.91</v>
          </cell>
          <cell r="G125">
            <v>1.91</v>
          </cell>
          <cell r="H125">
            <v>1.91</v>
          </cell>
          <cell r="I125">
            <v>1.91</v>
          </cell>
          <cell r="J125">
            <v>1.91</v>
          </cell>
          <cell r="K125">
            <v>1.91</v>
          </cell>
          <cell r="L125">
            <v>1.91</v>
          </cell>
          <cell r="M125">
            <v>1.91</v>
          </cell>
          <cell r="N125">
            <v>1.91</v>
          </cell>
          <cell r="O125">
            <v>1.91</v>
          </cell>
          <cell r="P125" t="str">
            <v>Y</v>
          </cell>
          <cell r="Q125" t="str">
            <v>South</v>
          </cell>
          <cell r="R125" t="str">
            <v>FC</v>
          </cell>
          <cell r="T125">
            <v>1.91</v>
          </cell>
        </row>
        <row r="126">
          <cell r="A126" t="str">
            <v>CENTER_6_PEAKER</v>
          </cell>
          <cell r="B126" t="str">
            <v>LA Basin</v>
          </cell>
          <cell r="C126" t="str">
            <v>Center Peaker</v>
          </cell>
          <cell r="D126">
            <v>47</v>
          </cell>
          <cell r="E126">
            <v>47</v>
          </cell>
          <cell r="F126">
            <v>47</v>
          </cell>
          <cell r="G126">
            <v>47</v>
          </cell>
          <cell r="H126">
            <v>47</v>
          </cell>
          <cell r="I126">
            <v>47</v>
          </cell>
          <cell r="J126">
            <v>47</v>
          </cell>
          <cell r="K126">
            <v>47</v>
          </cell>
          <cell r="L126">
            <v>47</v>
          </cell>
          <cell r="M126">
            <v>47</v>
          </cell>
          <cell r="N126">
            <v>47</v>
          </cell>
          <cell r="O126">
            <v>47</v>
          </cell>
          <cell r="P126" t="str">
            <v>Y</v>
          </cell>
          <cell r="Q126" t="str">
            <v>South</v>
          </cell>
          <cell r="R126" t="str">
            <v>FC</v>
          </cell>
          <cell r="T126">
            <v>47</v>
          </cell>
        </row>
        <row r="127">
          <cell r="A127" t="str">
            <v>CENTRY_6_PL1X4</v>
          </cell>
          <cell r="B127" t="str">
            <v>LA Basin</v>
          </cell>
          <cell r="C127" t="str">
            <v>CENTURY GENERATING PLANT (AGGREGATE)</v>
          </cell>
          <cell r="D127">
            <v>36</v>
          </cell>
          <cell r="E127">
            <v>36</v>
          </cell>
          <cell r="F127">
            <v>36</v>
          </cell>
          <cell r="G127">
            <v>36</v>
          </cell>
          <cell r="H127">
            <v>36</v>
          </cell>
          <cell r="I127">
            <v>36</v>
          </cell>
          <cell r="J127">
            <v>36</v>
          </cell>
          <cell r="K127">
            <v>36</v>
          </cell>
          <cell r="L127">
            <v>36</v>
          </cell>
          <cell r="M127">
            <v>36</v>
          </cell>
          <cell r="N127">
            <v>36</v>
          </cell>
          <cell r="O127">
            <v>36</v>
          </cell>
          <cell r="P127" t="str">
            <v>Y</v>
          </cell>
          <cell r="Q127" t="str">
            <v>South</v>
          </cell>
          <cell r="R127" t="str">
            <v>FC</v>
          </cell>
          <cell r="T127">
            <v>36</v>
          </cell>
        </row>
        <row r="128">
          <cell r="A128" t="str">
            <v>CHALK_1_UNIT</v>
          </cell>
          <cell r="B128" t="str">
            <v>CAISO System</v>
          </cell>
          <cell r="C128" t="str">
            <v>CHALK CLIFF LIMITED</v>
          </cell>
          <cell r="D128">
            <v>38.020000000000003</v>
          </cell>
          <cell r="E128">
            <v>34.380000000000003</v>
          </cell>
          <cell r="F128">
            <v>36.96</v>
          </cell>
          <cell r="G128">
            <v>30.75</v>
          </cell>
          <cell r="H128">
            <v>24.76</v>
          </cell>
          <cell r="I128">
            <v>31.6</v>
          </cell>
          <cell r="J128">
            <v>30.57</v>
          </cell>
          <cell r="K128">
            <v>31.37</v>
          </cell>
          <cell r="L128">
            <v>29.63</v>
          </cell>
          <cell r="M128">
            <v>33.04</v>
          </cell>
          <cell r="N128">
            <v>24.97</v>
          </cell>
          <cell r="O128">
            <v>31.75</v>
          </cell>
          <cell r="P128" t="str">
            <v>N</v>
          </cell>
          <cell r="Q128" t="str">
            <v>North</v>
          </cell>
          <cell r="R128" t="str">
            <v>FC</v>
          </cell>
          <cell r="T128">
            <v>31.6</v>
          </cell>
        </row>
        <row r="129">
          <cell r="A129" t="str">
            <v>CHEVCD_6_UNIT</v>
          </cell>
          <cell r="B129" t="str">
            <v>CAISO System</v>
          </cell>
          <cell r="C129" t="str">
            <v>CHEVRON USA (TAFT/CADET)</v>
          </cell>
          <cell r="D129">
            <v>1.02</v>
          </cell>
          <cell r="E129">
            <v>1.41</v>
          </cell>
          <cell r="F129">
            <v>1.38</v>
          </cell>
          <cell r="G129">
            <v>1.28</v>
          </cell>
          <cell r="H129">
            <v>1.23</v>
          </cell>
          <cell r="I129">
            <v>0.94</v>
          </cell>
          <cell r="J129">
            <v>0.79</v>
          </cell>
          <cell r="K129">
            <v>1.24</v>
          </cell>
          <cell r="L129">
            <v>1.54</v>
          </cell>
          <cell r="M129">
            <v>1.24</v>
          </cell>
          <cell r="N129">
            <v>1.5</v>
          </cell>
          <cell r="O129">
            <v>0.84</v>
          </cell>
          <cell r="P129" t="str">
            <v>N</v>
          </cell>
          <cell r="Q129" t="str">
            <v>North</v>
          </cell>
          <cell r="R129" t="str">
            <v>FC</v>
          </cell>
          <cell r="T129">
            <v>1.54</v>
          </cell>
        </row>
        <row r="130">
          <cell r="A130" t="str">
            <v>CHEVCO_6_UNIT 1</v>
          </cell>
          <cell r="B130" t="str">
            <v>Fresno</v>
          </cell>
          <cell r="C130" t="str">
            <v>CHEVRON USA (COALINGA)</v>
          </cell>
          <cell r="D130">
            <v>2.08</v>
          </cell>
          <cell r="E130">
            <v>1.66</v>
          </cell>
          <cell r="F130">
            <v>1.81</v>
          </cell>
          <cell r="G130">
            <v>0.95</v>
          </cell>
          <cell r="H130">
            <v>1.82</v>
          </cell>
          <cell r="I130">
            <v>1.5</v>
          </cell>
          <cell r="J130">
            <v>1.32</v>
          </cell>
          <cell r="K130">
            <v>1.3</v>
          </cell>
          <cell r="L130">
            <v>1.33</v>
          </cell>
          <cell r="M130">
            <v>1.41</v>
          </cell>
          <cell r="N130">
            <v>1.44</v>
          </cell>
          <cell r="O130">
            <v>1.3</v>
          </cell>
          <cell r="P130" t="str">
            <v>N</v>
          </cell>
          <cell r="Q130" t="str">
            <v>North</v>
          </cell>
          <cell r="R130" t="str">
            <v>FC</v>
          </cell>
          <cell r="T130">
            <v>1.5</v>
          </cell>
        </row>
        <row r="131">
          <cell r="A131" t="str">
            <v>CHEVCO_6_UNIT 2</v>
          </cell>
          <cell r="B131" t="str">
            <v>Fresno</v>
          </cell>
          <cell r="C131" t="str">
            <v>AERA ENERGY LLC. (COALINGA)</v>
          </cell>
          <cell r="D131">
            <v>1.24</v>
          </cell>
          <cell r="E131">
            <v>1.07</v>
          </cell>
          <cell r="F131">
            <v>1.1399999999999999</v>
          </cell>
          <cell r="G131">
            <v>0.92</v>
          </cell>
          <cell r="H131">
            <v>1.32</v>
          </cell>
          <cell r="I131">
            <v>1.22</v>
          </cell>
          <cell r="J131">
            <v>0.98</v>
          </cell>
          <cell r="K131">
            <v>0.85</v>
          </cell>
          <cell r="L131">
            <v>1.25</v>
          </cell>
          <cell r="M131">
            <v>1.42</v>
          </cell>
          <cell r="N131">
            <v>1.62</v>
          </cell>
          <cell r="O131">
            <v>1.75</v>
          </cell>
          <cell r="P131" t="str">
            <v>N</v>
          </cell>
          <cell r="Q131" t="str">
            <v>North</v>
          </cell>
          <cell r="R131" t="str">
            <v>FC</v>
          </cell>
          <cell r="T131">
            <v>1.25</v>
          </cell>
        </row>
        <row r="132">
          <cell r="A132" t="str">
            <v>CHEVCY_1_UNIT</v>
          </cell>
          <cell r="B132" t="str">
            <v>CAISO System</v>
          </cell>
          <cell r="C132" t="str">
            <v>CHEVRON USA (CYMRIC)</v>
          </cell>
          <cell r="D132">
            <v>8.43</v>
          </cell>
          <cell r="E132">
            <v>6.78</v>
          </cell>
          <cell r="F132">
            <v>5.95</v>
          </cell>
          <cell r="G132">
            <v>6.25</v>
          </cell>
          <cell r="H132">
            <v>6.44</v>
          </cell>
          <cell r="I132">
            <v>6.26</v>
          </cell>
          <cell r="J132">
            <v>6.47</v>
          </cell>
          <cell r="K132">
            <v>5.82</v>
          </cell>
          <cell r="L132">
            <v>4.8499999999999996</v>
          </cell>
          <cell r="M132">
            <v>5.44</v>
          </cell>
          <cell r="N132">
            <v>5.6</v>
          </cell>
          <cell r="O132">
            <v>6.28</v>
          </cell>
          <cell r="P132" t="str">
            <v>N</v>
          </cell>
          <cell r="Q132" t="str">
            <v>North</v>
          </cell>
          <cell r="R132" t="str">
            <v>FC</v>
          </cell>
          <cell r="T132">
            <v>6.47</v>
          </cell>
        </row>
        <row r="133">
          <cell r="A133" t="str">
            <v>CHEVMN_2_UNITS</v>
          </cell>
          <cell r="B133" t="str">
            <v>LA Basin</v>
          </cell>
          <cell r="C133" t="str">
            <v>CHEVRON U.S.A. UNITS 1 &amp; 2 AGGREGATE</v>
          </cell>
          <cell r="D133">
            <v>9.84</v>
          </cell>
          <cell r="E133">
            <v>11.05</v>
          </cell>
          <cell r="F133">
            <v>4.95</v>
          </cell>
          <cell r="G133">
            <v>4.74</v>
          </cell>
          <cell r="H133">
            <v>12.32</v>
          </cell>
          <cell r="I133">
            <v>15.06</v>
          </cell>
          <cell r="J133">
            <v>15.68</v>
          </cell>
          <cell r="K133">
            <v>9.9499999999999993</v>
          </cell>
          <cell r="L133">
            <v>9.17</v>
          </cell>
          <cell r="M133">
            <v>8.4700000000000006</v>
          </cell>
          <cell r="N133">
            <v>6.73</v>
          </cell>
          <cell r="O133">
            <v>11.76</v>
          </cell>
          <cell r="P133" t="str">
            <v>N</v>
          </cell>
          <cell r="Q133" t="str">
            <v>South</v>
          </cell>
          <cell r="R133" t="str">
            <v>FC</v>
          </cell>
          <cell r="T133">
            <v>15.68</v>
          </cell>
        </row>
        <row r="134">
          <cell r="A134" t="str">
            <v>CHICPK_7_UNIT 1</v>
          </cell>
          <cell r="B134" t="str">
            <v>Sierra</v>
          </cell>
          <cell r="C134" t="str">
            <v>CHICAGO PARK 1, BEAR RIVER CA</v>
          </cell>
          <cell r="D134">
            <v>38</v>
          </cell>
          <cell r="E134">
            <v>38</v>
          </cell>
          <cell r="F134">
            <v>38</v>
          </cell>
          <cell r="G134">
            <v>38</v>
          </cell>
          <cell r="H134">
            <v>38</v>
          </cell>
          <cell r="I134">
            <v>38</v>
          </cell>
          <cell r="J134">
            <v>38</v>
          </cell>
          <cell r="K134">
            <v>38</v>
          </cell>
          <cell r="L134">
            <v>38</v>
          </cell>
          <cell r="M134">
            <v>38</v>
          </cell>
          <cell r="N134">
            <v>38</v>
          </cell>
          <cell r="O134">
            <v>38</v>
          </cell>
          <cell r="P134" t="str">
            <v>Y</v>
          </cell>
          <cell r="Q134" t="str">
            <v>North</v>
          </cell>
          <cell r="R134" t="str">
            <v>FC</v>
          </cell>
          <cell r="T134">
            <v>38</v>
          </cell>
        </row>
        <row r="135">
          <cell r="A135" t="str">
            <v>CHILLS_1_SYCENG</v>
          </cell>
          <cell r="B135" t="str">
            <v>San Diego-IV</v>
          </cell>
          <cell r="C135" t="str">
            <v>Sycamore Energy 1</v>
          </cell>
          <cell r="D135">
            <v>0.52</v>
          </cell>
          <cell r="E135">
            <v>0.66</v>
          </cell>
          <cell r="F135">
            <v>0.66</v>
          </cell>
          <cell r="G135">
            <v>0.46</v>
          </cell>
          <cell r="H135">
            <v>0.43</v>
          </cell>
          <cell r="I135">
            <v>0.51</v>
          </cell>
          <cell r="J135">
            <v>0.56999999999999995</v>
          </cell>
          <cell r="K135">
            <v>0.54</v>
          </cell>
          <cell r="L135">
            <v>0.56000000000000005</v>
          </cell>
          <cell r="M135">
            <v>0.47</v>
          </cell>
          <cell r="N135">
            <v>0.44</v>
          </cell>
          <cell r="O135">
            <v>0.54</v>
          </cell>
          <cell r="P135" t="str">
            <v>N</v>
          </cell>
          <cell r="Q135" t="str">
            <v>South</v>
          </cell>
          <cell r="R135" t="str">
            <v>FC</v>
          </cell>
          <cell r="T135">
            <v>0.56999999999999995</v>
          </cell>
        </row>
        <row r="136">
          <cell r="A136" t="str">
            <v>CHILLS_7_UNITA1</v>
          </cell>
          <cell r="B136" t="str">
            <v>San Diego-IV</v>
          </cell>
          <cell r="C136" t="str">
            <v>GAS RECOVERY SYS. (SYCAMORE CANYON)</v>
          </cell>
          <cell r="D136">
            <v>1.82</v>
          </cell>
          <cell r="E136">
            <v>2</v>
          </cell>
          <cell r="F136">
            <v>2</v>
          </cell>
          <cell r="G136">
            <v>2</v>
          </cell>
          <cell r="H136">
            <v>1.4</v>
          </cell>
          <cell r="I136">
            <v>1.68</v>
          </cell>
          <cell r="J136">
            <v>1.56</v>
          </cell>
          <cell r="K136">
            <v>1.52</v>
          </cell>
          <cell r="L136">
            <v>1.74</v>
          </cell>
          <cell r="M136">
            <v>1.75</v>
          </cell>
          <cell r="N136">
            <v>1.8</v>
          </cell>
          <cell r="O136">
            <v>1.61</v>
          </cell>
          <cell r="P136" t="str">
            <v>Y</v>
          </cell>
          <cell r="Q136" t="str">
            <v>South</v>
          </cell>
          <cell r="R136" t="str">
            <v>FC</v>
          </cell>
          <cell r="T136">
            <v>1.74</v>
          </cell>
        </row>
        <row r="137">
          <cell r="A137" t="str">
            <v>CHINO_2_JURUPA</v>
          </cell>
          <cell r="B137" t="str">
            <v>LA Basin</v>
          </cell>
          <cell r="C137" t="str">
            <v>Jurupa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N</v>
          </cell>
          <cell r="Q137" t="str">
            <v>South</v>
          </cell>
          <cell r="R137" t="str">
            <v>EO</v>
          </cell>
          <cell r="T137">
            <v>0</v>
          </cell>
        </row>
        <row r="138">
          <cell r="A138" t="str">
            <v>CHINO_2_QF</v>
          </cell>
          <cell r="B138" t="str">
            <v>LA Basin</v>
          </cell>
          <cell r="C138" t="str">
            <v>CHINO QFS</v>
          </cell>
          <cell r="D138">
            <v>4.4400000000000004</v>
          </cell>
          <cell r="E138">
            <v>4.6500000000000004</v>
          </cell>
          <cell r="F138">
            <v>4.5999999999999996</v>
          </cell>
          <cell r="G138">
            <v>4.82</v>
          </cell>
          <cell r="H138">
            <v>4.38</v>
          </cell>
          <cell r="I138">
            <v>5.33</v>
          </cell>
          <cell r="J138">
            <v>5.34</v>
          </cell>
          <cell r="K138">
            <v>5.35</v>
          </cell>
          <cell r="L138">
            <v>5.33</v>
          </cell>
          <cell r="M138">
            <v>4.58</v>
          </cell>
          <cell r="N138">
            <v>4.21</v>
          </cell>
          <cell r="O138">
            <v>4.1399999999999997</v>
          </cell>
          <cell r="P138" t="str">
            <v>N</v>
          </cell>
          <cell r="Q138" t="str">
            <v>South</v>
          </cell>
          <cell r="R138" t="str">
            <v>FC</v>
          </cell>
          <cell r="T138">
            <v>5.35</v>
          </cell>
        </row>
        <row r="139">
          <cell r="A139" t="str">
            <v>CHINO_2_SASOLR</v>
          </cell>
          <cell r="B139" t="str">
            <v>LA Basin</v>
          </cell>
          <cell r="C139" t="str">
            <v>SS San Antonio West LLC</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N</v>
          </cell>
          <cell r="Q139" t="str">
            <v>South</v>
          </cell>
          <cell r="R139" t="str">
            <v>EO</v>
          </cell>
          <cell r="T139">
            <v>0</v>
          </cell>
        </row>
        <row r="140">
          <cell r="A140" t="str">
            <v>CHINO_2_SOLAR</v>
          </cell>
          <cell r="B140" t="str">
            <v>LA Basin</v>
          </cell>
          <cell r="C140" t="str">
            <v>Chino RT Solar 1</v>
          </cell>
          <cell r="D140">
            <v>0</v>
          </cell>
          <cell r="E140">
            <v>0</v>
          </cell>
          <cell r="F140">
            <v>0.01</v>
          </cell>
          <cell r="G140">
            <v>0.12</v>
          </cell>
          <cell r="H140">
            <v>0.24</v>
          </cell>
          <cell r="I140">
            <v>0.42</v>
          </cell>
          <cell r="J140">
            <v>0.46</v>
          </cell>
          <cell r="K140">
            <v>0.47</v>
          </cell>
          <cell r="L140">
            <v>0.17</v>
          </cell>
          <cell r="M140">
            <v>0.05</v>
          </cell>
          <cell r="N140">
            <v>0</v>
          </cell>
          <cell r="O140">
            <v>0</v>
          </cell>
          <cell r="P140" t="str">
            <v>N</v>
          </cell>
          <cell r="Q140" t="str">
            <v>South</v>
          </cell>
          <cell r="R140" t="str">
            <v>FC</v>
          </cell>
          <cell r="T140">
            <v>0.47</v>
          </cell>
        </row>
        <row r="141">
          <cell r="A141" t="str">
            <v>CHINO_2_SOLAR2</v>
          </cell>
          <cell r="B141" t="str">
            <v>LA Basin</v>
          </cell>
          <cell r="C141" t="str">
            <v>Kona Solar - Terra Francesca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N</v>
          </cell>
          <cell r="Q141" t="str">
            <v>South</v>
          </cell>
          <cell r="R141" t="str">
            <v>EO</v>
          </cell>
          <cell r="T141">
            <v>0</v>
          </cell>
        </row>
        <row r="142">
          <cell r="A142" t="str">
            <v>CHINO_6_CIMGEN</v>
          </cell>
          <cell r="B142" t="str">
            <v>LA Basin</v>
          </cell>
          <cell r="C142" t="str">
            <v>O.L.S. ENERGY COMPANY -- CHINO</v>
          </cell>
          <cell r="D142">
            <v>26.34</v>
          </cell>
          <cell r="E142">
            <v>26.26</v>
          </cell>
          <cell r="F142">
            <v>25.74</v>
          </cell>
          <cell r="G142">
            <v>25.79</v>
          </cell>
          <cell r="H142">
            <v>21.23</v>
          </cell>
          <cell r="I142">
            <v>26.23</v>
          </cell>
          <cell r="J142">
            <v>25.92</v>
          </cell>
          <cell r="K142">
            <v>26.11</v>
          </cell>
          <cell r="L142">
            <v>25.98</v>
          </cell>
          <cell r="M142">
            <v>15.9</v>
          </cell>
          <cell r="N142">
            <v>25.68</v>
          </cell>
          <cell r="O142">
            <v>25.82</v>
          </cell>
          <cell r="P142" t="str">
            <v>N</v>
          </cell>
          <cell r="Q142" t="str">
            <v>South</v>
          </cell>
          <cell r="R142" t="str">
            <v>FC</v>
          </cell>
          <cell r="T142">
            <v>26.23</v>
          </cell>
        </row>
        <row r="143">
          <cell r="A143" t="str">
            <v>CHINO_6_SMPPAP</v>
          </cell>
          <cell r="B143" t="str">
            <v>LA Basin</v>
          </cell>
          <cell r="C143" t="str">
            <v>SIMPSON PAPER</v>
          </cell>
          <cell r="D143">
            <v>18.57</v>
          </cell>
          <cell r="E143">
            <v>23.32</v>
          </cell>
          <cell r="F143">
            <v>21.9</v>
          </cell>
          <cell r="G143">
            <v>18.53</v>
          </cell>
          <cell r="H143">
            <v>23.29</v>
          </cell>
          <cell r="I143">
            <v>24.54</v>
          </cell>
          <cell r="J143">
            <v>27.14</v>
          </cell>
          <cell r="K143">
            <v>26.63</v>
          </cell>
          <cell r="L143">
            <v>31.38</v>
          </cell>
          <cell r="M143">
            <v>42.78</v>
          </cell>
          <cell r="N143">
            <v>42.78</v>
          </cell>
          <cell r="O143">
            <v>42.78</v>
          </cell>
          <cell r="P143" t="str">
            <v>N</v>
          </cell>
          <cell r="Q143" t="str">
            <v>South</v>
          </cell>
          <cell r="R143" t="str">
            <v>FC</v>
          </cell>
          <cell r="T143">
            <v>31.38</v>
          </cell>
        </row>
        <row r="144">
          <cell r="A144" t="str">
            <v>CHINO_7_MILIKN</v>
          </cell>
          <cell r="B144" t="str">
            <v>LA Basin</v>
          </cell>
          <cell r="C144" t="str">
            <v>MN Milliken Genco LLC</v>
          </cell>
          <cell r="D144">
            <v>1.29</v>
          </cell>
          <cell r="E144">
            <v>1.2</v>
          </cell>
          <cell r="F144">
            <v>1.49</v>
          </cell>
          <cell r="G144">
            <v>1.48</v>
          </cell>
          <cell r="H144">
            <v>1.36</v>
          </cell>
          <cell r="I144">
            <v>1.24</v>
          </cell>
          <cell r="J144">
            <v>1.25</v>
          </cell>
          <cell r="K144">
            <v>1.19</v>
          </cell>
          <cell r="L144">
            <v>1.21</v>
          </cell>
          <cell r="M144">
            <v>1.27</v>
          </cell>
          <cell r="N144">
            <v>1.41</v>
          </cell>
          <cell r="O144">
            <v>1.32</v>
          </cell>
          <cell r="P144" t="str">
            <v>Y</v>
          </cell>
          <cell r="Q144" t="str">
            <v>South</v>
          </cell>
          <cell r="R144" t="str">
            <v>FC</v>
          </cell>
          <cell r="T144">
            <v>1.25</v>
          </cell>
        </row>
        <row r="145">
          <cell r="A145" t="str">
            <v>CHWCHL_1_BIOMAS</v>
          </cell>
          <cell r="B145" t="str">
            <v>Fresno</v>
          </cell>
          <cell r="C145" t="str">
            <v>Chow II Biomass to Energy</v>
          </cell>
          <cell r="D145">
            <v>8.1</v>
          </cell>
          <cell r="E145">
            <v>8.4499999999999993</v>
          </cell>
          <cell r="F145">
            <v>9.3000000000000007</v>
          </cell>
          <cell r="G145">
            <v>5.46</v>
          </cell>
          <cell r="H145">
            <v>6.45</v>
          </cell>
          <cell r="I145">
            <v>7.9</v>
          </cell>
          <cell r="J145">
            <v>8.23</v>
          </cell>
          <cell r="K145">
            <v>8.6</v>
          </cell>
          <cell r="L145">
            <v>8.35</v>
          </cell>
          <cell r="M145">
            <v>7.55</v>
          </cell>
          <cell r="N145">
            <v>6.36</v>
          </cell>
          <cell r="O145">
            <v>7</v>
          </cell>
          <cell r="P145" t="str">
            <v>N</v>
          </cell>
          <cell r="Q145" t="str">
            <v>North</v>
          </cell>
          <cell r="R145" t="str">
            <v>FC</v>
          </cell>
          <cell r="T145">
            <v>8.6</v>
          </cell>
        </row>
        <row r="146">
          <cell r="A146" t="str">
            <v>CHWCHL_1_UNIT</v>
          </cell>
          <cell r="B146" t="str">
            <v>Fresno</v>
          </cell>
          <cell r="C146" t="str">
            <v>CHOW 2 PEAKER PLANT</v>
          </cell>
          <cell r="D146">
            <v>48</v>
          </cell>
          <cell r="E146">
            <v>48</v>
          </cell>
          <cell r="F146">
            <v>48</v>
          </cell>
          <cell r="G146">
            <v>48</v>
          </cell>
          <cell r="H146">
            <v>48</v>
          </cell>
          <cell r="I146">
            <v>48</v>
          </cell>
          <cell r="J146">
            <v>48</v>
          </cell>
          <cell r="K146">
            <v>48</v>
          </cell>
          <cell r="L146">
            <v>48</v>
          </cell>
          <cell r="M146">
            <v>48</v>
          </cell>
          <cell r="N146">
            <v>48</v>
          </cell>
          <cell r="O146">
            <v>48</v>
          </cell>
          <cell r="P146" t="str">
            <v>Y</v>
          </cell>
          <cell r="Q146" t="str">
            <v>North</v>
          </cell>
          <cell r="R146" t="str">
            <v>FC</v>
          </cell>
          <cell r="T146">
            <v>48</v>
          </cell>
        </row>
        <row r="147">
          <cell r="A147" t="str">
            <v>CLOVDL_1_SOLAR</v>
          </cell>
          <cell r="B147" t="str">
            <v>NCNB</v>
          </cell>
          <cell r="C147" t="str">
            <v>Cloverdale Solar I</v>
          </cell>
          <cell r="D147">
            <v>0</v>
          </cell>
          <cell r="E147">
            <v>0.02</v>
          </cell>
          <cell r="F147">
            <v>0.09</v>
          </cell>
          <cell r="G147">
            <v>1.08</v>
          </cell>
          <cell r="H147">
            <v>1.1100000000000001</v>
          </cell>
          <cell r="I147">
            <v>1.1399999999999999</v>
          </cell>
          <cell r="J147">
            <v>1.01</v>
          </cell>
          <cell r="K147">
            <v>1.03</v>
          </cell>
          <cell r="L147">
            <v>1</v>
          </cell>
          <cell r="M147">
            <v>0.74</v>
          </cell>
          <cell r="N147">
            <v>0</v>
          </cell>
          <cell r="O147">
            <v>0</v>
          </cell>
          <cell r="P147" t="str">
            <v>N</v>
          </cell>
          <cell r="Q147" t="str">
            <v>North</v>
          </cell>
          <cell r="R147" t="str">
            <v>ID</v>
          </cell>
          <cell r="S147" t="str">
            <v>14&amp;15DGD: Waiting for Vincent 220 kV Bus Split, Contra Costa Sub 230 kV Switch Replacement, Q258 SPS and possibly other</v>
          </cell>
          <cell r="T147">
            <v>1.1399999999999999</v>
          </cell>
        </row>
        <row r="148">
          <cell r="A148" t="str">
            <v>CLOVER_2_UNIT</v>
          </cell>
          <cell r="B148" t="str">
            <v>CAISO System</v>
          </cell>
          <cell r="C148" t="str">
            <v>MEGA HYDRO #1 (CLOVER CREEK)</v>
          </cell>
          <cell r="D148">
            <v>0.4</v>
          </cell>
          <cell r="E148">
            <v>0.47</v>
          </cell>
          <cell r="F148">
            <v>0.68</v>
          </cell>
          <cell r="G148">
            <v>0.76</v>
          </cell>
          <cell r="H148">
            <v>0.42</v>
          </cell>
          <cell r="I148">
            <v>0.13</v>
          </cell>
          <cell r="J148">
            <v>0.02</v>
          </cell>
          <cell r="K148">
            <v>0</v>
          </cell>
          <cell r="L148">
            <v>0.01</v>
          </cell>
          <cell r="M148">
            <v>0.01</v>
          </cell>
          <cell r="N148">
            <v>0.22</v>
          </cell>
          <cell r="O148">
            <v>0.53</v>
          </cell>
          <cell r="P148" t="str">
            <v>N</v>
          </cell>
          <cell r="Q148" t="str">
            <v>North</v>
          </cell>
          <cell r="R148" t="str">
            <v>FC</v>
          </cell>
          <cell r="T148">
            <v>0.13</v>
          </cell>
        </row>
        <row r="149">
          <cell r="A149" t="str">
            <v>CLRKRD_6_LIMESD</v>
          </cell>
          <cell r="B149" t="str">
            <v>CAISO System</v>
          </cell>
          <cell r="C149" t="str">
            <v>Lime Saddle Hydro</v>
          </cell>
          <cell r="D149">
            <v>0.75</v>
          </cell>
          <cell r="E149">
            <v>0.76</v>
          </cell>
          <cell r="F149">
            <v>0.81</v>
          </cell>
          <cell r="G149">
            <v>0.79</v>
          </cell>
          <cell r="H149">
            <v>0.74</v>
          </cell>
          <cell r="I149">
            <v>0.68</v>
          </cell>
          <cell r="J149">
            <v>0.66</v>
          </cell>
          <cell r="K149">
            <v>0.6</v>
          </cell>
          <cell r="L149">
            <v>0.6</v>
          </cell>
          <cell r="M149">
            <v>0.64</v>
          </cell>
          <cell r="N149">
            <v>0.56999999999999995</v>
          </cell>
          <cell r="O149">
            <v>0.55000000000000004</v>
          </cell>
          <cell r="P149" t="str">
            <v>Y</v>
          </cell>
          <cell r="Q149" t="str">
            <v>North</v>
          </cell>
          <cell r="R149" t="str">
            <v>FC</v>
          </cell>
          <cell r="T149">
            <v>0.68</v>
          </cell>
        </row>
        <row r="150">
          <cell r="A150" t="str">
            <v>CLRMTK_1_QF</v>
          </cell>
          <cell r="B150" t="str">
            <v>Bay Area</v>
          </cell>
          <cell r="C150" t="str">
            <v>SMALL QF AGGREGATION - OAKLAND</v>
          </cell>
          <cell r="D150">
            <v>0</v>
          </cell>
          <cell r="E150">
            <v>0</v>
          </cell>
          <cell r="F150">
            <v>0</v>
          </cell>
          <cell r="G150">
            <v>0</v>
          </cell>
          <cell r="H150">
            <v>0</v>
          </cell>
          <cell r="I150">
            <v>0</v>
          </cell>
          <cell r="J150">
            <v>0</v>
          </cell>
          <cell r="K150">
            <v>0</v>
          </cell>
          <cell r="L150">
            <v>0</v>
          </cell>
          <cell r="M150">
            <v>0</v>
          </cell>
          <cell r="N150">
            <v>0</v>
          </cell>
          <cell r="O150">
            <v>0</v>
          </cell>
          <cell r="P150" t="str">
            <v>N</v>
          </cell>
          <cell r="Q150" t="str">
            <v>North</v>
          </cell>
          <cell r="R150" t="str">
            <v>FC</v>
          </cell>
          <cell r="T150">
            <v>0</v>
          </cell>
        </row>
        <row r="151">
          <cell r="A151" t="str">
            <v>CNTNLA_2_SOLAR1</v>
          </cell>
          <cell r="B151" t="str">
            <v>San Diego-IV</v>
          </cell>
          <cell r="C151" t="str">
            <v xml:space="preserve">Centinela Solar Energy I </v>
          </cell>
          <cell r="D151">
            <v>0.3</v>
          </cell>
          <cell r="E151">
            <v>1.64</v>
          </cell>
          <cell r="F151">
            <v>8.41</v>
          </cell>
          <cell r="G151">
            <v>92.32</v>
          </cell>
          <cell r="H151">
            <v>106.06</v>
          </cell>
          <cell r="I151">
            <v>107.53</v>
          </cell>
          <cell r="J151">
            <v>98.88</v>
          </cell>
          <cell r="K151">
            <v>97.2</v>
          </cell>
          <cell r="L151">
            <v>97.91</v>
          </cell>
          <cell r="M151">
            <v>75.02</v>
          </cell>
          <cell r="N151">
            <v>0.16</v>
          </cell>
          <cell r="O151">
            <v>0.11</v>
          </cell>
          <cell r="P151" t="str">
            <v>N</v>
          </cell>
          <cell r="Q151" t="str">
            <v>South</v>
          </cell>
          <cell r="R151" t="str">
            <v>FC</v>
          </cell>
          <cell r="T151">
            <v>107.53</v>
          </cell>
        </row>
        <row r="152">
          <cell r="A152" t="str">
            <v>CNTNLA_2_SOLAR2</v>
          </cell>
          <cell r="B152" t="str">
            <v>San Diego-IV</v>
          </cell>
          <cell r="C152" t="str">
            <v>Centinels Solar Energy 2</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N</v>
          </cell>
          <cell r="Q152" t="str">
            <v>South</v>
          </cell>
          <cell r="R152" t="str">
            <v>EO</v>
          </cell>
          <cell r="T152">
            <v>0</v>
          </cell>
        </row>
        <row r="153">
          <cell r="A153" t="str">
            <v>CNTRVL_6_UNIT</v>
          </cell>
          <cell r="B153" t="str">
            <v>CAISO System</v>
          </cell>
          <cell r="C153" t="str">
            <v>Centerville</v>
          </cell>
          <cell r="D153">
            <v>0</v>
          </cell>
          <cell r="E153">
            <v>0</v>
          </cell>
          <cell r="F153">
            <v>0</v>
          </cell>
          <cell r="G153">
            <v>0</v>
          </cell>
          <cell r="H153">
            <v>0</v>
          </cell>
          <cell r="I153">
            <v>0</v>
          </cell>
          <cell r="J153">
            <v>0</v>
          </cell>
          <cell r="K153">
            <v>0</v>
          </cell>
          <cell r="L153">
            <v>0</v>
          </cell>
          <cell r="M153">
            <v>0</v>
          </cell>
          <cell r="N153">
            <v>0</v>
          </cell>
          <cell r="O153">
            <v>0</v>
          </cell>
          <cell r="P153" t="str">
            <v>Y</v>
          </cell>
          <cell r="Q153" t="str">
            <v>North</v>
          </cell>
          <cell r="R153" t="str">
            <v>FC</v>
          </cell>
          <cell r="T153">
            <v>0</v>
          </cell>
        </row>
        <row r="154">
          <cell r="A154" t="str">
            <v>COCOPP_2_CTG1</v>
          </cell>
          <cell r="B154" t="str">
            <v>Bay Area</v>
          </cell>
          <cell r="C154" t="str">
            <v>Marsh Landing 1</v>
          </cell>
          <cell r="D154">
            <v>204.2</v>
          </cell>
          <cell r="E154">
            <v>204.2</v>
          </cell>
          <cell r="F154">
            <v>202.26</v>
          </cell>
          <cell r="G154">
            <v>199.2</v>
          </cell>
          <cell r="H154">
            <v>196.25</v>
          </cell>
          <cell r="I154">
            <v>193.39</v>
          </cell>
          <cell r="J154">
            <v>191.35</v>
          </cell>
          <cell r="K154">
            <v>191.35</v>
          </cell>
          <cell r="L154">
            <v>193.39</v>
          </cell>
          <cell r="M154">
            <v>196.25</v>
          </cell>
          <cell r="N154">
            <v>202.26</v>
          </cell>
          <cell r="O154">
            <v>203.28</v>
          </cell>
          <cell r="P154" t="str">
            <v>Y</v>
          </cell>
          <cell r="Q154" t="str">
            <v>North</v>
          </cell>
          <cell r="R154" t="str">
            <v>ID</v>
          </cell>
          <cell r="S154" t="str">
            <v>TC: Waiting for Contra Costa-Moraga 230 Line Reconductoring, Moraga-Castro Valley 230 kV Line Capacity Increase and Contra Costa Sub 230 kV Switch Replacement</v>
          </cell>
          <cell r="T154">
            <v>193.39</v>
          </cell>
        </row>
        <row r="155">
          <cell r="A155" t="str">
            <v>COCOPP_2_CTG2</v>
          </cell>
          <cell r="B155" t="str">
            <v>Bay Area</v>
          </cell>
          <cell r="C155" t="str">
            <v>Marsh Landing 2</v>
          </cell>
          <cell r="D155">
            <v>202.7</v>
          </cell>
          <cell r="E155">
            <v>202.7</v>
          </cell>
          <cell r="F155">
            <v>200.09</v>
          </cell>
          <cell r="G155">
            <v>197.07</v>
          </cell>
          <cell r="H155">
            <v>194.14</v>
          </cell>
          <cell r="I155">
            <v>191.32</v>
          </cell>
          <cell r="J155">
            <v>189.3</v>
          </cell>
          <cell r="K155">
            <v>189.3</v>
          </cell>
          <cell r="L155">
            <v>191.32</v>
          </cell>
          <cell r="M155">
            <v>194.14</v>
          </cell>
          <cell r="N155">
            <v>200.09</v>
          </cell>
          <cell r="O155">
            <v>201.1</v>
          </cell>
          <cell r="P155" t="str">
            <v>Y</v>
          </cell>
          <cell r="Q155" t="str">
            <v>North</v>
          </cell>
          <cell r="R155" t="str">
            <v>ID</v>
          </cell>
          <cell r="S155" t="str">
            <v>TC: Waiting for Contra Costa-Moraga 230 Line Reconductoring, Moraga-Castro Valley 230 kV Line Capacity Increase and Contra Costa Sub 230 kV Switch Replacement</v>
          </cell>
          <cell r="T155">
            <v>191.32</v>
          </cell>
        </row>
        <row r="156">
          <cell r="A156" t="str">
            <v>COCOPP_2_CTG3</v>
          </cell>
          <cell r="B156" t="str">
            <v>Bay Area</v>
          </cell>
          <cell r="C156" t="str">
            <v>Marsh Landing 3</v>
          </cell>
          <cell r="D156">
            <v>204.31</v>
          </cell>
          <cell r="E156">
            <v>204.31</v>
          </cell>
          <cell r="F156">
            <v>202.37</v>
          </cell>
          <cell r="G156">
            <v>199.31</v>
          </cell>
          <cell r="H156">
            <v>196.35</v>
          </cell>
          <cell r="I156">
            <v>193.49</v>
          </cell>
          <cell r="J156">
            <v>191.45</v>
          </cell>
          <cell r="K156">
            <v>191.45</v>
          </cell>
          <cell r="L156">
            <v>193.49</v>
          </cell>
          <cell r="M156">
            <v>196.35</v>
          </cell>
          <cell r="N156">
            <v>202.37</v>
          </cell>
          <cell r="O156">
            <v>203.39</v>
          </cell>
          <cell r="P156" t="str">
            <v>Y</v>
          </cell>
          <cell r="Q156" t="str">
            <v>North</v>
          </cell>
          <cell r="R156" t="str">
            <v>ID</v>
          </cell>
          <cell r="S156" t="str">
            <v>TC: Waiting for Contra Costa-Moraga 230 Line Reconductoring, Moraga-Castro Valley 230 kV Line Capacity Increase and Contra Costa Sub 230 kV Switch Replacement</v>
          </cell>
          <cell r="T156">
            <v>193.49</v>
          </cell>
        </row>
        <row r="157">
          <cell r="A157" t="str">
            <v>COCOPP_2_CTG4</v>
          </cell>
          <cell r="B157" t="str">
            <v>Bay Area</v>
          </cell>
          <cell r="C157" t="str">
            <v>Marsh Landing 4</v>
          </cell>
          <cell r="D157">
            <v>204.29</v>
          </cell>
          <cell r="E157">
            <v>204.29</v>
          </cell>
          <cell r="F157">
            <v>202.35</v>
          </cell>
          <cell r="G157">
            <v>199.29</v>
          </cell>
          <cell r="H157">
            <v>196.33</v>
          </cell>
          <cell r="I157">
            <v>193.48</v>
          </cell>
          <cell r="J157">
            <v>191.44</v>
          </cell>
          <cell r="K157">
            <v>191.44</v>
          </cell>
          <cell r="L157">
            <v>193.48</v>
          </cell>
          <cell r="M157">
            <v>196.33</v>
          </cell>
          <cell r="N157">
            <v>202.35</v>
          </cell>
          <cell r="O157">
            <v>203.37</v>
          </cell>
          <cell r="P157" t="str">
            <v>Y</v>
          </cell>
          <cell r="Q157" t="str">
            <v>North</v>
          </cell>
          <cell r="R157" t="str">
            <v>ID</v>
          </cell>
          <cell r="S157" t="str">
            <v>TC: Waiting for Contra Costa-Moraga 230 Line Reconductoring, Moraga-Castro Valley 230 kV Line Capacity Increase and Contra Costa Sub 230 kV Switch Replacement</v>
          </cell>
          <cell r="T157">
            <v>193.48</v>
          </cell>
        </row>
        <row r="158">
          <cell r="A158" t="str">
            <v>COCOSB_6_SOLAR</v>
          </cell>
          <cell r="B158" t="str">
            <v>Bay Area</v>
          </cell>
          <cell r="C158" t="str">
            <v>Oakley Solar Project</v>
          </cell>
          <cell r="D158" t="str">
            <v>-</v>
          </cell>
          <cell r="E158" t="str">
            <v>-</v>
          </cell>
          <cell r="F158" t="str">
            <v>-</v>
          </cell>
          <cell r="G158" t="str">
            <v>-</v>
          </cell>
          <cell r="H158" t="str">
            <v>-</v>
          </cell>
          <cell r="I158" t="str">
            <v>-</v>
          </cell>
          <cell r="J158" t="str">
            <v>-</v>
          </cell>
          <cell r="K158" t="str">
            <v>-</v>
          </cell>
          <cell r="L158" t="str">
            <v>-</v>
          </cell>
          <cell r="M158" t="str">
            <v>-</v>
          </cell>
          <cell r="N158" t="str">
            <v>-</v>
          </cell>
          <cell r="O158" t="str">
            <v>-</v>
          </cell>
          <cell r="P158" t="str">
            <v>N</v>
          </cell>
          <cell r="Q158" t="str">
            <v>North</v>
          </cell>
          <cell r="R158" t="str">
            <v>EO</v>
          </cell>
          <cell r="T158">
            <v>0</v>
          </cell>
        </row>
        <row r="159">
          <cell r="A159" t="str">
            <v>COGNAT_1_UNIT</v>
          </cell>
          <cell r="B159" t="str">
            <v>Stockton</v>
          </cell>
          <cell r="C159" t="str">
            <v>Stockton Biomas</v>
          </cell>
          <cell r="D159">
            <v>35.72</v>
          </cell>
          <cell r="E159">
            <v>33.89</v>
          </cell>
          <cell r="F159">
            <v>35.590000000000003</v>
          </cell>
          <cell r="G159">
            <v>31.76</v>
          </cell>
          <cell r="H159">
            <v>27.93</v>
          </cell>
          <cell r="I159">
            <v>36.979999999999997</v>
          </cell>
          <cell r="J159">
            <v>38.08</v>
          </cell>
          <cell r="K159">
            <v>38.42</v>
          </cell>
          <cell r="L159">
            <v>38.979999999999997</v>
          </cell>
          <cell r="M159">
            <v>35.479999999999997</v>
          </cell>
          <cell r="N159">
            <v>36</v>
          </cell>
          <cell r="O159">
            <v>34.99</v>
          </cell>
          <cell r="P159" t="str">
            <v>N</v>
          </cell>
          <cell r="Q159" t="str">
            <v>North</v>
          </cell>
          <cell r="R159" t="str">
            <v>FC</v>
          </cell>
          <cell r="T159">
            <v>38.979999999999997</v>
          </cell>
        </row>
        <row r="160">
          <cell r="A160" t="str">
            <v>COLEMN_2_UNIT</v>
          </cell>
          <cell r="B160" t="str">
            <v>CAISO System</v>
          </cell>
          <cell r="C160" t="str">
            <v>Coleman</v>
          </cell>
          <cell r="D160">
            <v>6.53</v>
          </cell>
          <cell r="E160">
            <v>6.98</v>
          </cell>
          <cell r="F160">
            <v>9.32</v>
          </cell>
          <cell r="G160">
            <v>10.039999999999999</v>
          </cell>
          <cell r="H160">
            <v>9.4499999999999993</v>
          </cell>
          <cell r="I160">
            <v>7.89</v>
          </cell>
          <cell r="J160">
            <v>6.09</v>
          </cell>
          <cell r="K160">
            <v>3.28</v>
          </cell>
          <cell r="L160">
            <v>3</v>
          </cell>
          <cell r="M160">
            <v>3.51</v>
          </cell>
          <cell r="N160">
            <v>3.83</v>
          </cell>
          <cell r="O160">
            <v>4.9000000000000004</v>
          </cell>
          <cell r="P160" t="str">
            <v>Y</v>
          </cell>
          <cell r="Q160" t="str">
            <v>North</v>
          </cell>
          <cell r="R160" t="str">
            <v>FC</v>
          </cell>
          <cell r="T160">
            <v>7.89</v>
          </cell>
        </row>
        <row r="161">
          <cell r="A161" t="str">
            <v>COLGA1_6_SHELLW</v>
          </cell>
          <cell r="B161" t="str">
            <v>Fresno</v>
          </cell>
          <cell r="C161" t="str">
            <v>COALINGA COGENERATION COMPANY</v>
          </cell>
          <cell r="D161">
            <v>25.5</v>
          </cell>
          <cell r="E161">
            <v>20.74</v>
          </cell>
          <cell r="F161">
            <v>30.85</v>
          </cell>
          <cell r="G161">
            <v>35.369999999999997</v>
          </cell>
          <cell r="H161">
            <v>31.71</v>
          </cell>
          <cell r="I161">
            <v>34.99</v>
          </cell>
          <cell r="J161">
            <v>35.06</v>
          </cell>
          <cell r="K161">
            <v>34.58</v>
          </cell>
          <cell r="L161">
            <v>35.26</v>
          </cell>
          <cell r="M161">
            <v>33.82</v>
          </cell>
          <cell r="N161">
            <v>29.05</v>
          </cell>
          <cell r="O161">
            <v>25.33</v>
          </cell>
          <cell r="P161" t="str">
            <v>N</v>
          </cell>
          <cell r="Q161" t="str">
            <v>North</v>
          </cell>
          <cell r="R161" t="str">
            <v>FC</v>
          </cell>
          <cell r="T161">
            <v>35.26</v>
          </cell>
        </row>
        <row r="162">
          <cell r="A162" t="str">
            <v>COLGAT_7_UNIT 1</v>
          </cell>
          <cell r="B162" t="str">
            <v>Sierra</v>
          </cell>
          <cell r="C162" t="str">
            <v>COLGATE HYDRO UNIT 1</v>
          </cell>
          <cell r="D162">
            <v>149.85</v>
          </cell>
          <cell r="E162">
            <v>148.63999999999999</v>
          </cell>
          <cell r="F162">
            <v>153.29</v>
          </cell>
          <cell r="G162">
            <v>158.63</v>
          </cell>
          <cell r="H162">
            <v>162.79</v>
          </cell>
          <cell r="I162">
            <v>165.7</v>
          </cell>
          <cell r="J162">
            <v>165.1</v>
          </cell>
          <cell r="K162">
            <v>161.65</v>
          </cell>
          <cell r="L162">
            <v>156.74</v>
          </cell>
          <cell r="M162">
            <v>151.87</v>
          </cell>
          <cell r="N162">
            <v>149.94999999999999</v>
          </cell>
          <cell r="O162">
            <v>148.24</v>
          </cell>
          <cell r="P162" t="str">
            <v>Y</v>
          </cell>
          <cell r="Q162" t="str">
            <v>North</v>
          </cell>
          <cell r="R162" t="str">
            <v>FC</v>
          </cell>
          <cell r="T162">
            <v>165.7</v>
          </cell>
        </row>
        <row r="163">
          <cell r="A163" t="str">
            <v>COLGAT_7_UNIT 2</v>
          </cell>
          <cell r="B163" t="str">
            <v>Sierra</v>
          </cell>
          <cell r="C163" t="str">
            <v>COLGATE HYDRO UNIT 2</v>
          </cell>
          <cell r="D163">
            <v>149.80000000000001</v>
          </cell>
          <cell r="E163">
            <v>148.6</v>
          </cell>
          <cell r="F163">
            <v>153.24</v>
          </cell>
          <cell r="G163">
            <v>158.63</v>
          </cell>
          <cell r="H163">
            <v>162.83000000000001</v>
          </cell>
          <cell r="I163">
            <v>165.76</v>
          </cell>
          <cell r="J163">
            <v>165.16</v>
          </cell>
          <cell r="K163">
            <v>161.68</v>
          </cell>
          <cell r="L163">
            <v>156.71</v>
          </cell>
          <cell r="M163">
            <v>151.81</v>
          </cell>
          <cell r="N163">
            <v>149.91</v>
          </cell>
          <cell r="O163">
            <v>148.21</v>
          </cell>
          <cell r="P163" t="str">
            <v>Y</v>
          </cell>
          <cell r="Q163" t="str">
            <v>North</v>
          </cell>
          <cell r="R163" t="str">
            <v>FC</v>
          </cell>
          <cell r="T163">
            <v>165.76</v>
          </cell>
        </row>
        <row r="164">
          <cell r="A164" t="str">
            <v>COLTON_6_AGUAM1</v>
          </cell>
          <cell r="B164" t="str">
            <v>LA Basin</v>
          </cell>
          <cell r="C164" t="str">
            <v>AGUA MANSA UNIT 1 (CITY OF COLTON)</v>
          </cell>
          <cell r="D164">
            <v>43</v>
          </cell>
          <cell r="E164">
            <v>43</v>
          </cell>
          <cell r="F164">
            <v>43</v>
          </cell>
          <cell r="G164">
            <v>43</v>
          </cell>
          <cell r="H164">
            <v>43</v>
          </cell>
          <cell r="I164">
            <v>43</v>
          </cell>
          <cell r="J164">
            <v>43</v>
          </cell>
          <cell r="K164">
            <v>43</v>
          </cell>
          <cell r="L164">
            <v>43</v>
          </cell>
          <cell r="M164">
            <v>43</v>
          </cell>
          <cell r="N164">
            <v>43</v>
          </cell>
          <cell r="O164">
            <v>43</v>
          </cell>
          <cell r="P164" t="str">
            <v>Y</v>
          </cell>
          <cell r="Q164" t="str">
            <v>South</v>
          </cell>
          <cell r="R164" t="str">
            <v>FC</v>
          </cell>
          <cell r="T164">
            <v>43</v>
          </cell>
        </row>
        <row r="165">
          <cell r="A165" t="str">
            <v>COLUSA_2_PL1X3</v>
          </cell>
          <cell r="B165" t="str">
            <v>CAISO System</v>
          </cell>
          <cell r="C165" t="str">
            <v>Colusa Generating Station</v>
          </cell>
          <cell r="D165">
            <v>668</v>
          </cell>
          <cell r="E165">
            <v>668</v>
          </cell>
          <cell r="F165">
            <v>668</v>
          </cell>
          <cell r="G165">
            <v>668</v>
          </cell>
          <cell r="H165">
            <v>668</v>
          </cell>
          <cell r="I165">
            <v>668</v>
          </cell>
          <cell r="J165">
            <v>668</v>
          </cell>
          <cell r="K165">
            <v>668</v>
          </cell>
          <cell r="L165">
            <v>641</v>
          </cell>
          <cell r="M165">
            <v>641</v>
          </cell>
          <cell r="N165">
            <v>641</v>
          </cell>
          <cell r="O165">
            <v>641</v>
          </cell>
          <cell r="P165" t="str">
            <v>Y</v>
          </cell>
          <cell r="Q165" t="str">
            <v>North</v>
          </cell>
          <cell r="R165" t="str">
            <v>FC</v>
          </cell>
          <cell r="T165">
            <v>668</v>
          </cell>
        </row>
        <row r="166">
          <cell r="A166" t="str">
            <v>COLVIL_7_PL1X2</v>
          </cell>
          <cell r="B166" t="str">
            <v>CAISO System</v>
          </cell>
          <cell r="C166" t="str">
            <v>COLLIERVILLE HYDRO UNIT 1 &amp; 2 AGGREGATE</v>
          </cell>
          <cell r="D166">
            <v>246.86</v>
          </cell>
          <cell r="E166">
            <v>246.86</v>
          </cell>
          <cell r="F166">
            <v>246.86</v>
          </cell>
          <cell r="G166">
            <v>246.86</v>
          </cell>
          <cell r="H166">
            <v>246.86</v>
          </cell>
          <cell r="I166">
            <v>246.86</v>
          </cell>
          <cell r="J166">
            <v>246.86</v>
          </cell>
          <cell r="K166">
            <v>246.86</v>
          </cell>
          <cell r="L166">
            <v>246.86</v>
          </cell>
          <cell r="M166">
            <v>246.86</v>
          </cell>
          <cell r="N166">
            <v>246.86</v>
          </cell>
          <cell r="O166">
            <v>246.86</v>
          </cell>
          <cell r="P166" t="str">
            <v>Y</v>
          </cell>
          <cell r="Q166" t="str">
            <v>North</v>
          </cell>
          <cell r="R166" t="str">
            <v>FC</v>
          </cell>
          <cell r="T166">
            <v>246.86</v>
          </cell>
        </row>
        <row r="167">
          <cell r="A167" t="str">
            <v>CONTAN_1_UNIT</v>
          </cell>
          <cell r="B167" t="str">
            <v>Bay Area</v>
          </cell>
          <cell r="C167" t="str">
            <v>Graphic Packaging Cogen</v>
          </cell>
          <cell r="D167">
            <v>27.7</v>
          </cell>
          <cell r="E167">
            <v>27.7</v>
          </cell>
          <cell r="F167">
            <v>27.7</v>
          </cell>
          <cell r="G167">
            <v>27.7</v>
          </cell>
          <cell r="H167">
            <v>27.7</v>
          </cell>
          <cell r="I167">
            <v>27.7</v>
          </cell>
          <cell r="J167">
            <v>27.7</v>
          </cell>
          <cell r="K167">
            <v>27.7</v>
          </cell>
          <cell r="L167">
            <v>27.7</v>
          </cell>
          <cell r="M167">
            <v>27.7</v>
          </cell>
          <cell r="N167">
            <v>27.7</v>
          </cell>
          <cell r="O167">
            <v>27.7</v>
          </cell>
          <cell r="P167" t="str">
            <v>Y</v>
          </cell>
          <cell r="Q167" t="str">
            <v>North</v>
          </cell>
          <cell r="R167" t="str">
            <v>FC</v>
          </cell>
          <cell r="T167">
            <v>27.7</v>
          </cell>
        </row>
        <row r="168">
          <cell r="A168" t="str">
            <v>CONTRL_1_CASAD1</v>
          </cell>
          <cell r="B168" t="str">
            <v>CAISO System</v>
          </cell>
          <cell r="C168" t="str">
            <v>Mammoth G1</v>
          </cell>
          <cell r="D168">
            <v>8.01</v>
          </cell>
          <cell r="E168">
            <v>8.0500000000000007</v>
          </cell>
          <cell r="F168">
            <v>7.42</v>
          </cell>
          <cell r="G168">
            <v>7.6</v>
          </cell>
          <cell r="H168">
            <v>7.09</v>
          </cell>
          <cell r="I168">
            <v>7.13</v>
          </cell>
          <cell r="J168">
            <v>7.11</v>
          </cell>
          <cell r="K168">
            <v>7.13</v>
          </cell>
          <cell r="L168">
            <v>7.22</v>
          </cell>
          <cell r="M168">
            <v>7.47</v>
          </cell>
          <cell r="N168">
            <v>7.91</v>
          </cell>
          <cell r="O168">
            <v>7.66</v>
          </cell>
          <cell r="P168" t="str">
            <v>Y</v>
          </cell>
          <cell r="Q168" t="str">
            <v>South</v>
          </cell>
          <cell r="R168" t="str">
            <v>FC</v>
          </cell>
          <cell r="T168">
            <v>7.22</v>
          </cell>
        </row>
        <row r="169">
          <cell r="A169" t="str">
            <v>CONTRL_1_CASAD3</v>
          </cell>
          <cell r="B169" t="str">
            <v>CAISO System</v>
          </cell>
          <cell r="C169" t="str">
            <v>Mammoth G3</v>
          </cell>
          <cell r="D169">
            <v>12.24</v>
          </cell>
          <cell r="E169">
            <v>11.87</v>
          </cell>
          <cell r="F169">
            <v>11.43</v>
          </cell>
          <cell r="G169">
            <v>9.89</v>
          </cell>
          <cell r="H169">
            <v>9.5299999999999994</v>
          </cell>
          <cell r="I169">
            <v>8.61</v>
          </cell>
          <cell r="J169">
            <v>8.31</v>
          </cell>
          <cell r="K169">
            <v>8.8000000000000007</v>
          </cell>
          <cell r="L169">
            <v>8.93</v>
          </cell>
          <cell r="M169">
            <v>10.35</v>
          </cell>
          <cell r="N169">
            <v>12.16</v>
          </cell>
          <cell r="O169">
            <v>12.72</v>
          </cell>
          <cell r="P169" t="str">
            <v>N</v>
          </cell>
          <cell r="Q169" t="str">
            <v>South</v>
          </cell>
          <cell r="R169" t="str">
            <v>FC</v>
          </cell>
          <cell r="T169">
            <v>8.93</v>
          </cell>
        </row>
        <row r="170">
          <cell r="A170" t="str">
            <v>CONTRL_1_LUNDY</v>
          </cell>
          <cell r="B170" t="str">
            <v>CAISO System</v>
          </cell>
          <cell r="C170" t="str">
            <v>LUNDY</v>
          </cell>
          <cell r="D170">
            <v>0.25</v>
          </cell>
          <cell r="E170">
            <v>0.25</v>
          </cell>
          <cell r="F170">
            <v>0.28000000000000003</v>
          </cell>
          <cell r="G170">
            <v>0.26</v>
          </cell>
          <cell r="H170">
            <v>0.38</v>
          </cell>
          <cell r="I170">
            <v>0.49</v>
          </cell>
          <cell r="J170">
            <v>0.71</v>
          </cell>
          <cell r="K170">
            <v>0.67</v>
          </cell>
          <cell r="L170">
            <v>0.55000000000000004</v>
          </cell>
          <cell r="M170">
            <v>0.63</v>
          </cell>
          <cell r="N170">
            <v>0.42</v>
          </cell>
          <cell r="O170">
            <v>0.35</v>
          </cell>
          <cell r="P170" t="str">
            <v>N</v>
          </cell>
          <cell r="Q170" t="str">
            <v>South</v>
          </cell>
          <cell r="R170" t="str">
            <v>FC</v>
          </cell>
          <cell r="T170">
            <v>0.71</v>
          </cell>
        </row>
        <row r="171">
          <cell r="A171" t="str">
            <v>CONTRL_1_OXBOW</v>
          </cell>
          <cell r="B171" t="str">
            <v>CAISO System</v>
          </cell>
          <cell r="C171" t="str">
            <v>OXBOW GEOTHERMAL CORPORATION</v>
          </cell>
          <cell r="D171">
            <v>57.93</v>
          </cell>
          <cell r="E171">
            <v>57.5</v>
          </cell>
          <cell r="F171">
            <v>56.5</v>
          </cell>
          <cell r="G171">
            <v>55.81</v>
          </cell>
          <cell r="H171">
            <v>53.19</v>
          </cell>
          <cell r="I171">
            <v>55.09</v>
          </cell>
          <cell r="J171">
            <v>54.01</v>
          </cell>
          <cell r="K171">
            <v>53.27</v>
          </cell>
          <cell r="L171">
            <v>54.78</v>
          </cell>
          <cell r="M171">
            <v>51.64</v>
          </cell>
          <cell r="N171">
            <v>57.11</v>
          </cell>
          <cell r="O171">
            <v>55.14</v>
          </cell>
          <cell r="P171" t="str">
            <v>N</v>
          </cell>
          <cell r="Q171" t="str">
            <v>South</v>
          </cell>
          <cell r="R171" t="str">
            <v>FC</v>
          </cell>
          <cell r="T171">
            <v>55.09</v>
          </cell>
        </row>
        <row r="172">
          <cell r="A172" t="str">
            <v>CONTRL_1_POOLE</v>
          </cell>
          <cell r="B172" t="str">
            <v>CAISO System</v>
          </cell>
          <cell r="C172" t="str">
            <v>POOLE HYDRO PLANT 1</v>
          </cell>
          <cell r="D172">
            <v>0.79</v>
          </cell>
          <cell r="E172">
            <v>0.83</v>
          </cell>
          <cell r="F172">
            <v>0.86</v>
          </cell>
          <cell r="G172">
            <v>3.35</v>
          </cell>
          <cell r="H172">
            <v>2.59</v>
          </cell>
          <cell r="I172">
            <v>5.16</v>
          </cell>
          <cell r="J172">
            <v>4.3499999999999996</v>
          </cell>
          <cell r="K172">
            <v>2.98</v>
          </cell>
          <cell r="L172">
            <v>0.8</v>
          </cell>
          <cell r="M172">
            <v>1.4</v>
          </cell>
          <cell r="N172">
            <v>1</v>
          </cell>
          <cell r="O172">
            <v>1.0900000000000001</v>
          </cell>
          <cell r="P172" t="str">
            <v>Y</v>
          </cell>
          <cell r="Q172" t="str">
            <v>South</v>
          </cell>
          <cell r="R172" t="str">
            <v>FC</v>
          </cell>
          <cell r="T172">
            <v>5.16</v>
          </cell>
        </row>
        <row r="173">
          <cell r="A173" t="str">
            <v>CONTRL_1_QF</v>
          </cell>
          <cell r="B173" t="str">
            <v>CAISO System</v>
          </cell>
          <cell r="C173" t="str">
            <v>CONTROL QFS</v>
          </cell>
          <cell r="D173">
            <v>21.81</v>
          </cell>
          <cell r="E173">
            <v>21.85</v>
          </cell>
          <cell r="F173">
            <v>20.71</v>
          </cell>
          <cell r="G173">
            <v>14.35</v>
          </cell>
          <cell r="H173">
            <v>11.38</v>
          </cell>
          <cell r="I173">
            <v>9.84</v>
          </cell>
          <cell r="J173">
            <v>8.5500000000000007</v>
          </cell>
          <cell r="K173">
            <v>8.9600000000000009</v>
          </cell>
          <cell r="L173">
            <v>9.81</v>
          </cell>
          <cell r="M173">
            <v>12.01</v>
          </cell>
          <cell r="N173">
            <v>15.99</v>
          </cell>
          <cell r="O173">
            <v>16.239999999999998</v>
          </cell>
          <cell r="P173" t="str">
            <v>N</v>
          </cell>
          <cell r="Q173" t="str">
            <v>South</v>
          </cell>
          <cell r="R173" t="str">
            <v>FC</v>
          </cell>
          <cell r="T173">
            <v>9.84</v>
          </cell>
        </row>
        <row r="174">
          <cell r="A174" t="str">
            <v>CONTRL_1_RUSHCK</v>
          </cell>
          <cell r="B174" t="str">
            <v>CAISO System</v>
          </cell>
          <cell r="C174" t="str">
            <v>RUSH CREEK</v>
          </cell>
          <cell r="D174">
            <v>4.6500000000000004</v>
          </cell>
          <cell r="E174">
            <v>5.17</v>
          </cell>
          <cell r="F174">
            <v>5.34</v>
          </cell>
          <cell r="G174">
            <v>6.54</v>
          </cell>
          <cell r="H174">
            <v>9.4700000000000006</v>
          </cell>
          <cell r="I174">
            <v>11.94</v>
          </cell>
          <cell r="J174">
            <v>4.7699999999999996</v>
          </cell>
          <cell r="K174">
            <v>3.24</v>
          </cell>
          <cell r="L174">
            <v>3.46</v>
          </cell>
          <cell r="M174">
            <v>4.55</v>
          </cell>
          <cell r="N174">
            <v>4.87</v>
          </cell>
          <cell r="O174">
            <v>4.17</v>
          </cell>
          <cell r="P174" t="str">
            <v>Y</v>
          </cell>
          <cell r="Q174" t="str">
            <v>South</v>
          </cell>
          <cell r="R174" t="str">
            <v>FC</v>
          </cell>
          <cell r="T174">
            <v>11.94</v>
          </cell>
        </row>
        <row r="175">
          <cell r="A175" t="str">
            <v>COPMT2_2_SOLAR2</v>
          </cell>
          <cell r="B175" t="str">
            <v>CAISO System</v>
          </cell>
          <cell r="C175" t="str">
            <v>CMS2</v>
          </cell>
          <cell r="D175">
            <v>0.28000000000000003</v>
          </cell>
          <cell r="E175">
            <v>1.45</v>
          </cell>
          <cell r="F175">
            <v>7.83</v>
          </cell>
          <cell r="G175">
            <v>91.72</v>
          </cell>
          <cell r="H175">
            <v>93.3</v>
          </cell>
          <cell r="I175">
            <v>95.87</v>
          </cell>
          <cell r="J175">
            <v>80.48</v>
          </cell>
          <cell r="K175">
            <v>65.41</v>
          </cell>
          <cell r="L175">
            <v>73.83</v>
          </cell>
          <cell r="M175">
            <v>60.92</v>
          </cell>
          <cell r="N175">
            <v>0.13</v>
          </cell>
          <cell r="O175">
            <v>0.08</v>
          </cell>
          <cell r="P175" t="str">
            <v>N</v>
          </cell>
          <cell r="Q175" t="str">
            <v>South</v>
          </cell>
          <cell r="R175" t="str">
            <v>ID</v>
          </cell>
          <cell r="S175" t="str">
            <v>Waiting for: Eldorado bus split.</v>
          </cell>
          <cell r="T175">
            <v>95.87</v>
          </cell>
        </row>
        <row r="176">
          <cell r="A176" t="str">
            <v>COPMTN_2_CM10</v>
          </cell>
          <cell r="B176" t="str">
            <v>CAISO System</v>
          </cell>
          <cell r="C176" t="str">
            <v>CM10 Pseudo Tie Pilot</v>
          </cell>
          <cell r="D176">
            <v>0.02</v>
          </cell>
          <cell r="E176">
            <v>0.08</v>
          </cell>
          <cell r="F176">
            <v>0.42</v>
          </cell>
          <cell r="G176">
            <v>5.76</v>
          </cell>
          <cell r="H176">
            <v>5.62</v>
          </cell>
          <cell r="I176">
            <v>5.49</v>
          </cell>
          <cell r="J176">
            <v>3.58</v>
          </cell>
          <cell r="K176">
            <v>3.74</v>
          </cell>
          <cell r="L176">
            <v>4.4000000000000004</v>
          </cell>
          <cell r="M176">
            <v>4.72</v>
          </cell>
          <cell r="N176">
            <v>0.01</v>
          </cell>
          <cell r="O176">
            <v>0</v>
          </cell>
          <cell r="P176" t="str">
            <v>N</v>
          </cell>
          <cell r="Q176" t="str">
            <v>South</v>
          </cell>
          <cell r="R176" t="str">
            <v>PD to 7.25</v>
          </cell>
          <cell r="T176">
            <v>5.49</v>
          </cell>
        </row>
        <row r="177">
          <cell r="A177" t="str">
            <v>COPMTN_2_SOLAR1</v>
          </cell>
          <cell r="B177" t="str">
            <v>CAISO System</v>
          </cell>
          <cell r="C177" t="str">
            <v>Copper Mountain Solar 1 Pseudo Tie Pilot</v>
          </cell>
          <cell r="D177">
            <v>7.0000000000000007E-2</v>
          </cell>
          <cell r="E177">
            <v>0.36</v>
          </cell>
          <cell r="F177">
            <v>2.0699999999999998</v>
          </cell>
          <cell r="G177">
            <v>16.5</v>
          </cell>
          <cell r="H177">
            <v>16.5</v>
          </cell>
          <cell r="I177">
            <v>16.5</v>
          </cell>
          <cell r="J177">
            <v>16.5</v>
          </cell>
          <cell r="K177">
            <v>16.5</v>
          </cell>
          <cell r="L177">
            <v>16.5</v>
          </cell>
          <cell r="M177">
            <v>16.5</v>
          </cell>
          <cell r="N177">
            <v>0.03</v>
          </cell>
          <cell r="O177">
            <v>0.01</v>
          </cell>
          <cell r="P177" t="str">
            <v>N</v>
          </cell>
          <cell r="Q177" t="str">
            <v>South</v>
          </cell>
          <cell r="R177" t="str">
            <v>PD to 16.5</v>
          </cell>
          <cell r="T177">
            <v>16.5</v>
          </cell>
        </row>
        <row r="178">
          <cell r="A178" t="str">
            <v>CORCAN_1_SOLAR1</v>
          </cell>
          <cell r="B178" t="str">
            <v>Fresno</v>
          </cell>
          <cell r="C178" t="str">
            <v>CID Solar</v>
          </cell>
          <cell r="D178">
            <v>0</v>
          </cell>
          <cell r="E178">
            <v>0.2</v>
          </cell>
          <cell r="F178">
            <v>1.2</v>
          </cell>
          <cell r="G178">
            <v>14.4</v>
          </cell>
          <cell r="H178">
            <v>14.8</v>
          </cell>
          <cell r="I178">
            <v>15.2</v>
          </cell>
          <cell r="J178">
            <v>13.8</v>
          </cell>
          <cell r="K178">
            <v>13.8</v>
          </cell>
          <cell r="L178">
            <v>14</v>
          </cell>
          <cell r="M178">
            <v>11.2</v>
          </cell>
          <cell r="N178">
            <v>0</v>
          </cell>
          <cell r="O178">
            <v>0</v>
          </cell>
          <cell r="P178" t="str">
            <v>N</v>
          </cell>
          <cell r="Q178" t="str">
            <v>North</v>
          </cell>
          <cell r="R178" t="str">
            <v>ID</v>
          </cell>
          <cell r="S178" t="str">
            <v>C3&amp;4: Waiting for Gates No. 2 500/230 kV Transformer and possibly other</v>
          </cell>
          <cell r="T178">
            <v>15.2</v>
          </cell>
        </row>
        <row r="179">
          <cell r="A179" t="str">
            <v>CORCAN_1_SOLAR2</v>
          </cell>
          <cell r="B179" t="str">
            <v>Fresno</v>
          </cell>
          <cell r="C179" t="str">
            <v>Corcoran City</v>
          </cell>
          <cell r="D179">
            <v>0</v>
          </cell>
          <cell r="E179">
            <v>0.11</v>
          </cell>
          <cell r="F179">
            <v>0.66</v>
          </cell>
          <cell r="G179">
            <v>7.92</v>
          </cell>
          <cell r="H179">
            <v>8.14</v>
          </cell>
          <cell r="I179">
            <v>8.36</v>
          </cell>
          <cell r="J179">
            <v>7.59</v>
          </cell>
          <cell r="K179">
            <v>7.59</v>
          </cell>
          <cell r="L179">
            <v>7.7</v>
          </cell>
          <cell r="M179">
            <v>6.16</v>
          </cell>
          <cell r="N179">
            <v>0</v>
          </cell>
          <cell r="O179">
            <v>0</v>
          </cell>
          <cell r="P179" t="str">
            <v>N</v>
          </cell>
          <cell r="Q179" t="str">
            <v>North</v>
          </cell>
          <cell r="R179" t="str">
            <v>ID</v>
          </cell>
          <cell r="S179" t="str">
            <v>C3&amp;4: Waiting for Gates No. 2 500/230 kV Transformer and possibly other</v>
          </cell>
          <cell r="T179">
            <v>8.36</v>
          </cell>
        </row>
        <row r="180">
          <cell r="A180" t="str">
            <v>CORONS_2_SOLAR</v>
          </cell>
          <cell r="B180" t="str">
            <v>LA Basin</v>
          </cell>
          <cell r="C180" t="str">
            <v>Master Development Corona</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N</v>
          </cell>
          <cell r="Q180" t="str">
            <v>South</v>
          </cell>
          <cell r="R180" t="str">
            <v>EO</v>
          </cell>
          <cell r="T180">
            <v>0</v>
          </cell>
        </row>
        <row r="181">
          <cell r="A181" t="str">
            <v>CORONS_6_CLRWTR</v>
          </cell>
          <cell r="B181" t="str">
            <v>LA Basin</v>
          </cell>
          <cell r="C181" t="str">
            <v>Clearwater Power Plant</v>
          </cell>
          <cell r="D181">
            <v>28</v>
          </cell>
          <cell r="E181">
            <v>28</v>
          </cell>
          <cell r="F181">
            <v>28</v>
          </cell>
          <cell r="G181">
            <v>28</v>
          </cell>
          <cell r="H181">
            <v>28</v>
          </cell>
          <cell r="I181">
            <v>28</v>
          </cell>
          <cell r="J181">
            <v>28</v>
          </cell>
          <cell r="K181">
            <v>28</v>
          </cell>
          <cell r="L181">
            <v>28</v>
          </cell>
          <cell r="M181">
            <v>28</v>
          </cell>
          <cell r="N181">
            <v>28</v>
          </cell>
          <cell r="O181">
            <v>28</v>
          </cell>
          <cell r="P181" t="str">
            <v>Y</v>
          </cell>
          <cell r="Q181" t="str">
            <v>South</v>
          </cell>
          <cell r="R181" t="str">
            <v>FC</v>
          </cell>
          <cell r="T181">
            <v>28</v>
          </cell>
        </row>
        <row r="182">
          <cell r="A182" t="str">
            <v>CORRAL_6_SJOAQN</v>
          </cell>
          <cell r="B182" t="str">
            <v>CAISO System</v>
          </cell>
          <cell r="C182" t="str">
            <v>Ameresco San Joaquin</v>
          </cell>
          <cell r="D182">
            <v>3.2</v>
          </cell>
          <cell r="E182">
            <v>3.07</v>
          </cell>
          <cell r="F182">
            <v>3.17</v>
          </cell>
          <cell r="G182">
            <v>2.66</v>
          </cell>
          <cell r="H182">
            <v>2.95</v>
          </cell>
          <cell r="I182">
            <v>3.13</v>
          </cell>
          <cell r="J182">
            <v>3.14</v>
          </cell>
          <cell r="K182">
            <v>3.19</v>
          </cell>
          <cell r="L182">
            <v>3.12</v>
          </cell>
          <cell r="M182">
            <v>3.05</v>
          </cell>
          <cell r="N182">
            <v>3.01</v>
          </cell>
          <cell r="O182">
            <v>3.09</v>
          </cell>
          <cell r="P182" t="str">
            <v>N</v>
          </cell>
          <cell r="Q182" t="str">
            <v>North</v>
          </cell>
          <cell r="R182" t="str">
            <v>ID</v>
          </cell>
          <cell r="S182" t="str">
            <v>14DGD: Waiting for Vincent 220 kV Bus Split, 5 switches at Rio Oso (part of Table Mountain-Rio Oso 230 kV Upgrade) or Convert Rio Oso sub to BAAH and possibly other</v>
          </cell>
          <cell r="T182">
            <v>3.19</v>
          </cell>
        </row>
        <row r="183">
          <cell r="A183" t="str">
            <v>COTTLE_2_FRNKNH</v>
          </cell>
          <cell r="B183" t="str">
            <v>CAISO System</v>
          </cell>
          <cell r="C183" t="str">
            <v>Frankenheimer Power Plant</v>
          </cell>
          <cell r="D183">
            <v>0.23</v>
          </cell>
          <cell r="E183">
            <v>0</v>
          </cell>
          <cell r="F183">
            <v>1</v>
          </cell>
          <cell r="G183">
            <v>2.81</v>
          </cell>
          <cell r="H183">
            <v>2.4300000000000002</v>
          </cell>
          <cell r="I183">
            <v>3.08</v>
          </cell>
          <cell r="J183">
            <v>3.18</v>
          </cell>
          <cell r="K183">
            <v>2.81</v>
          </cell>
          <cell r="L183">
            <v>1.83</v>
          </cell>
          <cell r="M183">
            <v>0</v>
          </cell>
          <cell r="N183">
            <v>0</v>
          </cell>
          <cell r="O183">
            <v>0</v>
          </cell>
          <cell r="P183" t="str">
            <v>N</v>
          </cell>
          <cell r="Q183" t="str">
            <v>North</v>
          </cell>
          <cell r="R183" t="str">
            <v>FC</v>
          </cell>
          <cell r="T183">
            <v>3.18</v>
          </cell>
        </row>
        <row r="184">
          <cell r="A184" t="str">
            <v>COVERD_2_QFUNTS</v>
          </cell>
          <cell r="B184" t="str">
            <v>CAISO System</v>
          </cell>
          <cell r="C184" t="str">
            <v>COVE ROAD HYDRO QF UNITS</v>
          </cell>
          <cell r="D184">
            <v>2.82</v>
          </cell>
          <cell r="E184">
            <v>4.53</v>
          </cell>
          <cell r="F184">
            <v>9.2100000000000009</v>
          </cell>
          <cell r="G184">
            <v>11.4</v>
          </cell>
          <cell r="H184">
            <v>3.72</v>
          </cell>
          <cell r="I184">
            <v>0.69</v>
          </cell>
          <cell r="J184">
            <v>0.03</v>
          </cell>
          <cell r="K184">
            <v>0</v>
          </cell>
          <cell r="L184">
            <v>0</v>
          </cell>
          <cell r="M184">
            <v>0.01</v>
          </cell>
          <cell r="N184">
            <v>0.72</v>
          </cell>
          <cell r="O184">
            <v>7.01</v>
          </cell>
          <cell r="P184" t="str">
            <v>N</v>
          </cell>
          <cell r="Q184" t="str">
            <v>North</v>
          </cell>
          <cell r="R184" t="str">
            <v>FC</v>
          </cell>
          <cell r="T184">
            <v>0.69</v>
          </cell>
        </row>
        <row r="185">
          <cell r="A185" t="str">
            <v>COWCRK_2_UNIT</v>
          </cell>
          <cell r="B185" t="str">
            <v>CAISO System</v>
          </cell>
          <cell r="C185" t="str">
            <v>Cow Creek Hydro</v>
          </cell>
          <cell r="D185">
            <v>0.6</v>
          </cell>
          <cell r="E185">
            <v>0.67</v>
          </cell>
          <cell r="F185">
            <v>0.6</v>
          </cell>
          <cell r="G185">
            <v>0.74</v>
          </cell>
          <cell r="H185">
            <v>0.69</v>
          </cell>
          <cell r="I185">
            <v>0.6</v>
          </cell>
          <cell r="J185">
            <v>0.42</v>
          </cell>
          <cell r="K185">
            <v>0.23</v>
          </cell>
          <cell r="L185">
            <v>0.18</v>
          </cell>
          <cell r="M185">
            <v>0.31</v>
          </cell>
          <cell r="N185">
            <v>0.49</v>
          </cell>
          <cell r="O185">
            <v>0.56000000000000005</v>
          </cell>
          <cell r="P185" t="str">
            <v>Y</v>
          </cell>
          <cell r="Q185" t="str">
            <v>North</v>
          </cell>
          <cell r="R185" t="str">
            <v>FC</v>
          </cell>
          <cell r="T185">
            <v>0.6</v>
          </cell>
        </row>
        <row r="186">
          <cell r="A186" t="str">
            <v>CPSTNO_7_PRMADS</v>
          </cell>
          <cell r="B186" t="str">
            <v>San Diego-IV</v>
          </cell>
          <cell r="C186" t="str">
            <v>PRIMA DESCHECHA (CAPISTRANO)</v>
          </cell>
          <cell r="D186">
            <v>4.92</v>
          </cell>
          <cell r="E186">
            <v>4.91</v>
          </cell>
          <cell r="F186">
            <v>3.51</v>
          </cell>
          <cell r="G186">
            <v>5.41</v>
          </cell>
          <cell r="H186">
            <v>5.34</v>
          </cell>
          <cell r="I186">
            <v>4.9800000000000004</v>
          </cell>
          <cell r="J186">
            <v>3.4</v>
          </cell>
          <cell r="K186">
            <v>5.12</v>
          </cell>
          <cell r="L186">
            <v>4.92</v>
          </cell>
          <cell r="M186">
            <v>5.0999999999999996</v>
          </cell>
          <cell r="N186">
            <v>4.8899999999999997</v>
          </cell>
          <cell r="O186">
            <v>4.8099999999999996</v>
          </cell>
          <cell r="P186" t="str">
            <v>N</v>
          </cell>
          <cell r="Q186" t="str">
            <v>South</v>
          </cell>
          <cell r="R186" t="str">
            <v>FC</v>
          </cell>
          <cell r="T186">
            <v>5.12</v>
          </cell>
        </row>
        <row r="187">
          <cell r="A187" t="str">
            <v>CPVERD_2_SOLAR</v>
          </cell>
          <cell r="B187" t="str">
            <v>San Diego-IV</v>
          </cell>
          <cell r="C187" t="str">
            <v>Campo Verde Solar</v>
          </cell>
          <cell r="D187">
            <v>0.34</v>
          </cell>
          <cell r="E187">
            <v>1.95</v>
          </cell>
          <cell r="F187">
            <v>8.7799999999999994</v>
          </cell>
          <cell r="G187">
            <v>103.57</v>
          </cell>
          <cell r="H187">
            <v>105.21</v>
          </cell>
          <cell r="I187">
            <v>104.39</v>
          </cell>
          <cell r="J187">
            <v>97.57</v>
          </cell>
          <cell r="K187">
            <v>97.08</v>
          </cell>
          <cell r="L187">
            <v>99.56</v>
          </cell>
          <cell r="M187">
            <v>77.55</v>
          </cell>
          <cell r="N187">
            <v>0.19</v>
          </cell>
          <cell r="O187">
            <v>0.14000000000000001</v>
          </cell>
          <cell r="P187" t="str">
            <v>N</v>
          </cell>
          <cell r="Q187" t="str">
            <v>South</v>
          </cell>
          <cell r="R187" t="str">
            <v>ID</v>
          </cell>
          <cell r="S187" t="str">
            <v>Waiting for: Reconfigure TL23041 and TL23042 at Miguel Substation to create two Otay Mesa-Miguel 230 kV lines</v>
          </cell>
          <cell r="T187">
            <v>104.39</v>
          </cell>
        </row>
        <row r="188">
          <cell r="A188" t="str">
            <v>CRELMN_6_RAMON1</v>
          </cell>
          <cell r="B188" t="str">
            <v>San Diego-IV</v>
          </cell>
          <cell r="C188" t="str">
            <v>Ramona 1</v>
          </cell>
          <cell r="D188">
            <v>0</v>
          </cell>
          <cell r="E188">
            <v>0.03</v>
          </cell>
          <cell r="F188">
            <v>0.12</v>
          </cell>
          <cell r="G188">
            <v>1.49</v>
          </cell>
          <cell r="H188">
            <v>1.66</v>
          </cell>
          <cell r="I188">
            <v>1.68</v>
          </cell>
          <cell r="J188">
            <v>1.49</v>
          </cell>
          <cell r="K188">
            <v>1.53</v>
          </cell>
          <cell r="L188">
            <v>1.45</v>
          </cell>
          <cell r="M188">
            <v>1.08</v>
          </cell>
          <cell r="N188">
            <v>0</v>
          </cell>
          <cell r="O188">
            <v>0</v>
          </cell>
          <cell r="P188" t="str">
            <v>N</v>
          </cell>
          <cell r="Q188" t="str">
            <v>South</v>
          </cell>
          <cell r="R188" t="str">
            <v>FC</v>
          </cell>
          <cell r="T188">
            <v>1.68</v>
          </cell>
        </row>
        <row r="189">
          <cell r="A189" t="str">
            <v>CRELMN_6_RAMON2</v>
          </cell>
          <cell r="B189" t="str">
            <v>San Diego-IV</v>
          </cell>
          <cell r="C189" t="str">
            <v>Ramona 2</v>
          </cell>
          <cell r="D189">
            <v>0.01</v>
          </cell>
          <cell r="E189">
            <v>0.06</v>
          </cell>
          <cell r="F189">
            <v>0.31</v>
          </cell>
          <cell r="G189">
            <v>3.71</v>
          </cell>
          <cell r="H189">
            <v>3.96</v>
          </cell>
          <cell r="I189">
            <v>3.95</v>
          </cell>
          <cell r="J189">
            <v>3.65</v>
          </cell>
          <cell r="K189">
            <v>3.89</v>
          </cell>
          <cell r="L189">
            <v>3.64</v>
          </cell>
          <cell r="M189">
            <v>2.7</v>
          </cell>
          <cell r="N189">
            <v>0.01</v>
          </cell>
          <cell r="O189">
            <v>0.01</v>
          </cell>
          <cell r="P189" t="str">
            <v>N</v>
          </cell>
          <cell r="Q189" t="str">
            <v>South</v>
          </cell>
          <cell r="R189" t="str">
            <v>FC</v>
          </cell>
          <cell r="T189">
            <v>3.95</v>
          </cell>
        </row>
        <row r="190">
          <cell r="A190" t="str">
            <v>CRESSY_1_PARKER</v>
          </cell>
          <cell r="B190" t="str">
            <v>Fresno</v>
          </cell>
          <cell r="C190" t="str">
            <v>PARKER POWERHOUSE</v>
          </cell>
          <cell r="D190">
            <v>0</v>
          </cell>
          <cell r="E190">
            <v>0</v>
          </cell>
          <cell r="F190">
            <v>0.23</v>
          </cell>
          <cell r="G190">
            <v>0.22</v>
          </cell>
          <cell r="H190">
            <v>1.02</v>
          </cell>
          <cell r="I190">
            <v>1.32</v>
          </cell>
          <cell r="J190">
            <v>1.53</v>
          </cell>
          <cell r="K190">
            <v>1.21</v>
          </cell>
          <cell r="L190">
            <v>0.73</v>
          </cell>
          <cell r="M190">
            <v>0.34</v>
          </cell>
          <cell r="N190">
            <v>0</v>
          </cell>
          <cell r="O190">
            <v>0</v>
          </cell>
          <cell r="P190" t="str">
            <v>N</v>
          </cell>
          <cell r="Q190" t="str">
            <v>North</v>
          </cell>
          <cell r="R190" t="str">
            <v>FC</v>
          </cell>
          <cell r="T190">
            <v>1.53</v>
          </cell>
        </row>
        <row r="191">
          <cell r="A191" t="str">
            <v>CRESTA_7_PL1X2</v>
          </cell>
          <cell r="B191" t="str">
            <v>Sierra</v>
          </cell>
          <cell r="C191" t="str">
            <v>CRESTA PH UNIT 1 &amp; 2 AGGREGATE</v>
          </cell>
          <cell r="D191">
            <v>70</v>
          </cell>
          <cell r="E191">
            <v>70</v>
          </cell>
          <cell r="F191">
            <v>70</v>
          </cell>
          <cell r="G191">
            <v>70</v>
          </cell>
          <cell r="H191">
            <v>70</v>
          </cell>
          <cell r="I191">
            <v>70</v>
          </cell>
          <cell r="J191">
            <v>70</v>
          </cell>
          <cell r="K191">
            <v>70</v>
          </cell>
          <cell r="L191">
            <v>70</v>
          </cell>
          <cell r="M191">
            <v>70</v>
          </cell>
          <cell r="N191">
            <v>70</v>
          </cell>
          <cell r="O191">
            <v>70</v>
          </cell>
          <cell r="P191" t="str">
            <v>Y</v>
          </cell>
          <cell r="Q191" t="str">
            <v>North</v>
          </cell>
          <cell r="R191" t="str">
            <v>FC</v>
          </cell>
          <cell r="T191">
            <v>70</v>
          </cell>
        </row>
        <row r="192">
          <cell r="A192" t="str">
            <v>CRNEVL_6_CRNVA</v>
          </cell>
          <cell r="B192" t="str">
            <v>Fresno</v>
          </cell>
          <cell r="C192" t="str">
            <v xml:space="preserve">Crane Valley </v>
          </cell>
          <cell r="D192">
            <v>0.65</v>
          </cell>
          <cell r="E192">
            <v>0.65</v>
          </cell>
          <cell r="F192">
            <v>0.69</v>
          </cell>
          <cell r="G192">
            <v>0.75</v>
          </cell>
          <cell r="H192">
            <v>0.83</v>
          </cell>
          <cell r="I192">
            <v>0.84</v>
          </cell>
          <cell r="J192">
            <v>0.78</v>
          </cell>
          <cell r="K192">
            <v>0.71</v>
          </cell>
          <cell r="L192">
            <v>0.7</v>
          </cell>
          <cell r="M192">
            <v>0.69</v>
          </cell>
          <cell r="N192">
            <v>0.65</v>
          </cell>
          <cell r="O192">
            <v>0.62</v>
          </cell>
          <cell r="P192" t="str">
            <v>Y</v>
          </cell>
          <cell r="Q192" t="str">
            <v>North</v>
          </cell>
          <cell r="R192" t="str">
            <v>FC</v>
          </cell>
          <cell r="T192">
            <v>0.84</v>
          </cell>
        </row>
        <row r="193">
          <cell r="A193" t="str">
            <v>CRNEVL_6_SJQN 2</v>
          </cell>
          <cell r="B193" t="str">
            <v>Fresno</v>
          </cell>
          <cell r="C193" t="str">
            <v>SAN JOAQUIN 2</v>
          </cell>
          <cell r="D193">
            <v>3.2</v>
          </cell>
          <cell r="E193">
            <v>3.2</v>
          </cell>
          <cell r="F193">
            <v>3.2</v>
          </cell>
          <cell r="G193">
            <v>3.2</v>
          </cell>
          <cell r="H193">
            <v>3.2</v>
          </cell>
          <cell r="I193">
            <v>3.2</v>
          </cell>
          <cell r="J193">
            <v>3.2</v>
          </cell>
          <cell r="K193">
            <v>3.2</v>
          </cell>
          <cell r="L193">
            <v>3.2</v>
          </cell>
          <cell r="M193">
            <v>3.2</v>
          </cell>
          <cell r="N193">
            <v>3.2</v>
          </cell>
          <cell r="O193">
            <v>3.2</v>
          </cell>
          <cell r="P193" t="str">
            <v>Y</v>
          </cell>
          <cell r="Q193" t="str">
            <v>North</v>
          </cell>
          <cell r="R193" t="str">
            <v>FC</v>
          </cell>
          <cell r="T193">
            <v>3.2</v>
          </cell>
        </row>
        <row r="194">
          <cell r="A194" t="str">
            <v>CRNEVL_6_SJQN 3</v>
          </cell>
          <cell r="B194" t="str">
            <v>Fresno</v>
          </cell>
          <cell r="C194" t="str">
            <v>SAN JOAQUIN 3</v>
          </cell>
          <cell r="D194">
            <v>4.2</v>
          </cell>
          <cell r="E194">
            <v>4.2</v>
          </cell>
          <cell r="F194">
            <v>4.2</v>
          </cell>
          <cell r="G194">
            <v>4.2</v>
          </cell>
          <cell r="H194">
            <v>4.2</v>
          </cell>
          <cell r="I194">
            <v>4.2</v>
          </cell>
          <cell r="J194">
            <v>4.2</v>
          </cell>
          <cell r="K194">
            <v>4.2</v>
          </cell>
          <cell r="L194">
            <v>4.2</v>
          </cell>
          <cell r="M194">
            <v>4.2</v>
          </cell>
          <cell r="N194">
            <v>4.2</v>
          </cell>
          <cell r="O194">
            <v>4.2</v>
          </cell>
          <cell r="P194" t="str">
            <v>Y</v>
          </cell>
          <cell r="Q194" t="str">
            <v>North</v>
          </cell>
          <cell r="R194" t="str">
            <v>FC</v>
          </cell>
          <cell r="T194">
            <v>4.2</v>
          </cell>
        </row>
        <row r="195">
          <cell r="A195" t="str">
            <v>CROKET_7_UNIT</v>
          </cell>
          <cell r="B195" t="str">
            <v>Bay Area</v>
          </cell>
          <cell r="C195" t="str">
            <v>CROCKETT COGEN</v>
          </cell>
          <cell r="D195">
            <v>216.17</v>
          </cell>
          <cell r="E195">
            <v>221.04</v>
          </cell>
          <cell r="F195">
            <v>173.09</v>
          </cell>
          <cell r="G195">
            <v>127.65</v>
          </cell>
          <cell r="H195">
            <v>203.12</v>
          </cell>
          <cell r="I195">
            <v>224.88</v>
          </cell>
          <cell r="J195">
            <v>228.38</v>
          </cell>
          <cell r="K195">
            <v>184.26</v>
          </cell>
          <cell r="L195">
            <v>196.27</v>
          </cell>
          <cell r="M195">
            <v>172.72</v>
          </cell>
          <cell r="N195">
            <v>219.98</v>
          </cell>
          <cell r="O195">
            <v>184</v>
          </cell>
          <cell r="P195" t="str">
            <v>N</v>
          </cell>
          <cell r="Q195" t="str">
            <v>North</v>
          </cell>
          <cell r="R195" t="str">
            <v>FC</v>
          </cell>
          <cell r="T195">
            <v>228.38</v>
          </cell>
        </row>
        <row r="196">
          <cell r="A196" t="str">
            <v>CRSTWD_6_KUMYAY</v>
          </cell>
          <cell r="B196" t="str">
            <v>San Diego-IV</v>
          </cell>
          <cell r="C196" t="str">
            <v>Kumeyaay Wind Farm</v>
          </cell>
          <cell r="D196">
            <v>10.28</v>
          </cell>
          <cell r="E196">
            <v>11.35</v>
          </cell>
          <cell r="F196">
            <v>15.29</v>
          </cell>
          <cell r="G196">
            <v>11.08</v>
          </cell>
          <cell r="H196">
            <v>18.93</v>
          </cell>
          <cell r="I196">
            <v>17.12</v>
          </cell>
          <cell r="J196">
            <v>7.66</v>
          </cell>
          <cell r="K196">
            <v>5</v>
          </cell>
          <cell r="L196">
            <v>6.19</v>
          </cell>
          <cell r="M196">
            <v>11.92</v>
          </cell>
          <cell r="N196">
            <v>9.6300000000000008</v>
          </cell>
          <cell r="O196">
            <v>5.79</v>
          </cell>
          <cell r="P196" t="str">
            <v>N</v>
          </cell>
          <cell r="Q196" t="str">
            <v>South</v>
          </cell>
          <cell r="R196" t="str">
            <v>FC</v>
          </cell>
          <cell r="T196">
            <v>17.12</v>
          </cell>
        </row>
        <row r="197">
          <cell r="A197" t="str">
            <v>CSCCOG_1_UNIT 1</v>
          </cell>
          <cell r="B197" t="str">
            <v>Bay Area</v>
          </cell>
          <cell r="C197" t="str">
            <v>SANTA CLARA CO-GEN</v>
          </cell>
          <cell r="D197">
            <v>6</v>
          </cell>
          <cell r="E197">
            <v>6</v>
          </cell>
          <cell r="F197">
            <v>6</v>
          </cell>
          <cell r="G197">
            <v>6</v>
          </cell>
          <cell r="H197">
            <v>6</v>
          </cell>
          <cell r="I197">
            <v>6</v>
          </cell>
          <cell r="J197">
            <v>6</v>
          </cell>
          <cell r="K197">
            <v>6</v>
          </cell>
          <cell r="L197">
            <v>6</v>
          </cell>
          <cell r="M197">
            <v>6</v>
          </cell>
          <cell r="N197">
            <v>6</v>
          </cell>
          <cell r="O197">
            <v>6</v>
          </cell>
          <cell r="P197" t="str">
            <v>Y</v>
          </cell>
          <cell r="Q197" t="str">
            <v>North</v>
          </cell>
          <cell r="R197" t="str">
            <v>FC</v>
          </cell>
          <cell r="T197">
            <v>6</v>
          </cell>
        </row>
        <row r="198">
          <cell r="A198" t="str">
            <v>CSCGNR_1_UNIT 1</v>
          </cell>
          <cell r="B198" t="str">
            <v>Bay Area</v>
          </cell>
          <cell r="C198" t="str">
            <v>GIANERA PEAKER UNIT 1</v>
          </cell>
          <cell r="D198">
            <v>24</v>
          </cell>
          <cell r="E198">
            <v>24</v>
          </cell>
          <cell r="F198">
            <v>24</v>
          </cell>
          <cell r="G198">
            <v>24</v>
          </cell>
          <cell r="H198">
            <v>24</v>
          </cell>
          <cell r="I198">
            <v>24</v>
          </cell>
          <cell r="J198">
            <v>24</v>
          </cell>
          <cell r="K198">
            <v>24</v>
          </cell>
          <cell r="L198">
            <v>24</v>
          </cell>
          <cell r="M198">
            <v>24</v>
          </cell>
          <cell r="N198">
            <v>24</v>
          </cell>
          <cell r="O198">
            <v>24</v>
          </cell>
          <cell r="P198" t="str">
            <v>Y</v>
          </cell>
          <cell r="Q198" t="str">
            <v>North</v>
          </cell>
          <cell r="R198" t="str">
            <v>FC</v>
          </cell>
          <cell r="T198">
            <v>24</v>
          </cell>
        </row>
        <row r="199">
          <cell r="A199" t="str">
            <v>CSCGNR_1_UNIT 2</v>
          </cell>
          <cell r="B199" t="str">
            <v>Bay Area</v>
          </cell>
          <cell r="C199" t="str">
            <v>GIANERA PEAKER UNIT 2</v>
          </cell>
          <cell r="D199">
            <v>24</v>
          </cell>
          <cell r="E199">
            <v>24</v>
          </cell>
          <cell r="F199">
            <v>24</v>
          </cell>
          <cell r="G199">
            <v>24</v>
          </cell>
          <cell r="H199">
            <v>24</v>
          </cell>
          <cell r="I199">
            <v>24</v>
          </cell>
          <cell r="J199">
            <v>24</v>
          </cell>
          <cell r="K199">
            <v>24</v>
          </cell>
          <cell r="L199">
            <v>24</v>
          </cell>
          <cell r="M199">
            <v>24</v>
          </cell>
          <cell r="N199">
            <v>24</v>
          </cell>
          <cell r="O199">
            <v>24</v>
          </cell>
          <cell r="P199" t="str">
            <v>Y</v>
          </cell>
          <cell r="Q199" t="str">
            <v>North</v>
          </cell>
          <cell r="R199" t="str">
            <v>FC</v>
          </cell>
          <cell r="T199">
            <v>24</v>
          </cell>
        </row>
        <row r="200">
          <cell r="A200" t="str">
            <v>CSLR4S_2_SOLAR</v>
          </cell>
          <cell r="B200" t="str">
            <v>San Diego-IV</v>
          </cell>
          <cell r="C200" t="str">
            <v>Csolar IV South</v>
          </cell>
          <cell r="D200">
            <v>0.3</v>
          </cell>
          <cell r="E200">
            <v>1.72</v>
          </cell>
          <cell r="F200">
            <v>7.86</v>
          </cell>
          <cell r="G200">
            <v>92.99</v>
          </cell>
          <cell r="H200">
            <v>94.66</v>
          </cell>
          <cell r="I200">
            <v>94.25</v>
          </cell>
          <cell r="J200">
            <v>87.51</v>
          </cell>
          <cell r="K200">
            <v>84.65</v>
          </cell>
          <cell r="L200">
            <v>89.89</v>
          </cell>
          <cell r="M200">
            <v>61.81</v>
          </cell>
          <cell r="N200">
            <v>0.15</v>
          </cell>
          <cell r="O200">
            <v>0.1</v>
          </cell>
          <cell r="P200" t="str">
            <v>N</v>
          </cell>
          <cell r="Q200" t="str">
            <v>South</v>
          </cell>
          <cell r="R200" t="str">
            <v>ID</v>
          </cell>
          <cell r="S200" t="str">
            <v>Waiting for: Reconfigure TL23041 and TL23042 at Miguel Substation to create two Otay Mesa-Miguel 230 kV lines</v>
          </cell>
          <cell r="T200">
            <v>94.25</v>
          </cell>
        </row>
        <row r="201">
          <cell r="A201" t="str">
            <v>CSTOGA_6_LNDFIL</v>
          </cell>
          <cell r="B201" t="str">
            <v>NCNB</v>
          </cell>
          <cell r="C201" t="str">
            <v>Clover Flat Land Fill Gas</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N</v>
          </cell>
          <cell r="Q201" t="str">
            <v>North</v>
          </cell>
          <cell r="R201" t="str">
            <v>EO</v>
          </cell>
          <cell r="T201">
            <v>0</v>
          </cell>
        </row>
        <row r="202">
          <cell r="A202" t="str">
            <v>CSTRVL_7_PL1X2</v>
          </cell>
          <cell r="B202" t="str">
            <v>CAISO System</v>
          </cell>
          <cell r="C202" t="str">
            <v>Marina Land Fill Gas</v>
          </cell>
          <cell r="D202">
            <v>4.13</v>
          </cell>
          <cell r="E202">
            <v>3.51</v>
          </cell>
          <cell r="F202">
            <v>3.69</v>
          </cell>
          <cell r="G202">
            <v>4.01</v>
          </cell>
          <cell r="H202">
            <v>3.63</v>
          </cell>
          <cell r="I202">
            <v>3.95</v>
          </cell>
          <cell r="J202">
            <v>4.16</v>
          </cell>
          <cell r="K202">
            <v>4.1399999999999997</v>
          </cell>
          <cell r="L202">
            <v>4.17</v>
          </cell>
          <cell r="M202">
            <v>3.86</v>
          </cell>
          <cell r="N202">
            <v>3.98</v>
          </cell>
          <cell r="O202">
            <v>3.73</v>
          </cell>
          <cell r="P202" t="str">
            <v>Y</v>
          </cell>
          <cell r="Q202" t="str">
            <v>North</v>
          </cell>
          <cell r="R202" t="str">
            <v>FC</v>
          </cell>
          <cell r="T202">
            <v>4.17</v>
          </cell>
        </row>
        <row r="203">
          <cell r="A203" t="str">
            <v>CSTRVL_7_QFUNTS</v>
          </cell>
          <cell r="B203" t="str">
            <v>CAISO System</v>
          </cell>
          <cell r="C203" t="str">
            <v>Castroville QF Aggregate</v>
          </cell>
          <cell r="D203">
            <v>0.89</v>
          </cell>
          <cell r="E203">
            <v>0.75</v>
          </cell>
          <cell r="F203">
            <v>1.06</v>
          </cell>
          <cell r="G203">
            <v>0.97</v>
          </cell>
          <cell r="H203">
            <v>0.82</v>
          </cell>
          <cell r="I203">
            <v>0.51</v>
          </cell>
          <cell r="J203">
            <v>0.97</v>
          </cell>
          <cell r="K203">
            <v>0.98</v>
          </cell>
          <cell r="L203">
            <v>0.57999999999999996</v>
          </cell>
          <cell r="M203">
            <v>0.56000000000000005</v>
          </cell>
          <cell r="N203">
            <v>0.4</v>
          </cell>
          <cell r="O203">
            <v>0.32</v>
          </cell>
          <cell r="P203" t="str">
            <v>N</v>
          </cell>
          <cell r="Q203" t="str">
            <v>North</v>
          </cell>
          <cell r="R203" t="str">
            <v>FC</v>
          </cell>
          <cell r="T203">
            <v>0.98</v>
          </cell>
        </row>
        <row r="204">
          <cell r="A204" t="str">
            <v>CTNWDP_1_QF</v>
          </cell>
          <cell r="B204" t="str">
            <v>CAISO System</v>
          </cell>
          <cell r="C204" t="str">
            <v>SMALL QF AGGREGATION - BURNEY</v>
          </cell>
          <cell r="D204">
            <v>0.05</v>
          </cell>
          <cell r="E204">
            <v>0.04</v>
          </cell>
          <cell r="F204">
            <v>7.0000000000000007E-2</v>
          </cell>
          <cell r="G204">
            <v>7.0000000000000007E-2</v>
          </cell>
          <cell r="H204">
            <v>0.12</v>
          </cell>
          <cell r="I204">
            <v>0.15</v>
          </cell>
          <cell r="J204">
            <v>0.16</v>
          </cell>
          <cell r="K204">
            <v>0.11</v>
          </cell>
          <cell r="L204">
            <v>0.05</v>
          </cell>
          <cell r="M204">
            <v>0.03</v>
          </cell>
          <cell r="N204">
            <v>0.03</v>
          </cell>
          <cell r="O204">
            <v>0.03</v>
          </cell>
          <cell r="P204" t="str">
            <v>N</v>
          </cell>
          <cell r="Q204" t="str">
            <v>North</v>
          </cell>
          <cell r="R204" t="str">
            <v>FC</v>
          </cell>
          <cell r="T204">
            <v>0.16</v>
          </cell>
        </row>
        <row r="205">
          <cell r="A205" t="str">
            <v>CUMBIA_1_SOLAR</v>
          </cell>
          <cell r="B205" t="str">
            <v>Bay Area</v>
          </cell>
          <cell r="C205" t="str">
            <v xml:space="preserve">Columbia Solar Energy </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N</v>
          </cell>
          <cell r="Q205" t="str">
            <v>North</v>
          </cell>
          <cell r="R205" t="str">
            <v>ID to 0%</v>
          </cell>
          <cell r="S205" t="str">
            <v>C3&amp;4: Waiting for East Shore-Oakland J 115 kV Reconductoring and possibly other</v>
          </cell>
          <cell r="T205">
            <v>0</v>
          </cell>
        </row>
        <row r="206">
          <cell r="A206" t="str">
            <v>DAVIS_1_SOLAR1</v>
          </cell>
          <cell r="B206" t="str">
            <v>Sierra</v>
          </cell>
          <cell r="C206" t="str">
            <v>Grasslands 3</v>
          </cell>
          <cell r="D206">
            <v>0</v>
          </cell>
          <cell r="E206">
            <v>0.01</v>
          </cell>
          <cell r="F206">
            <v>0.05</v>
          </cell>
          <cell r="G206">
            <v>0.7</v>
          </cell>
          <cell r="H206">
            <v>0.77</v>
          </cell>
          <cell r="I206">
            <v>0.75</v>
          </cell>
          <cell r="J206">
            <v>0.71</v>
          </cell>
          <cell r="K206">
            <v>0.82</v>
          </cell>
          <cell r="L206">
            <v>0.56999999999999995</v>
          </cell>
          <cell r="M206">
            <v>0.57999999999999996</v>
          </cell>
          <cell r="N206">
            <v>0</v>
          </cell>
          <cell r="O206">
            <v>0</v>
          </cell>
          <cell r="P206" t="str">
            <v>N</v>
          </cell>
          <cell r="Q206" t="str">
            <v>North</v>
          </cell>
          <cell r="R206" t="str">
            <v>ID</v>
          </cell>
          <cell r="S206" t="str">
            <v>15DGD: Waiting for Vincent 220 kV Bus Split, Lodi-Eight Mile 230 kV Line Reconductoring, Contra Costa Sub 230 kV Switch Replacement, Q258 SPS and possibly other</v>
          </cell>
          <cell r="T206">
            <v>0.82</v>
          </cell>
        </row>
        <row r="207">
          <cell r="A207" t="str">
            <v>DAVIS_1_SOLAR2</v>
          </cell>
          <cell r="B207" t="str">
            <v>Sierra</v>
          </cell>
          <cell r="C207" t="str">
            <v>Grasslands 4</v>
          </cell>
          <cell r="D207">
            <v>0</v>
          </cell>
          <cell r="E207">
            <v>0.01</v>
          </cell>
          <cell r="F207">
            <v>0.05</v>
          </cell>
          <cell r="G207">
            <v>0.78</v>
          </cell>
          <cell r="H207">
            <v>0.83</v>
          </cell>
          <cell r="I207">
            <v>0.84</v>
          </cell>
          <cell r="J207">
            <v>0.8</v>
          </cell>
          <cell r="K207">
            <v>0.88</v>
          </cell>
          <cell r="L207">
            <v>0.57999999999999996</v>
          </cell>
          <cell r="M207">
            <v>0.45</v>
          </cell>
          <cell r="N207">
            <v>0</v>
          </cell>
          <cell r="O207">
            <v>0</v>
          </cell>
          <cell r="P207" t="str">
            <v>N</v>
          </cell>
          <cell r="Q207" t="str">
            <v>North</v>
          </cell>
          <cell r="R207" t="str">
            <v>ID</v>
          </cell>
          <cell r="S207" t="str">
            <v>15DGD: Waiting for Vincent 220 kV Bus Split, Lodi-Eight Mile 230 kV Line Reconductoring, Contra Costa Sub 230 kV Switch Replacement, Q258 SPS and possibly other</v>
          </cell>
          <cell r="T207">
            <v>0.88</v>
          </cell>
        </row>
        <row r="208">
          <cell r="A208" t="str">
            <v>DAVIS_7_MNMETH</v>
          </cell>
          <cell r="B208" t="str">
            <v>Sierra</v>
          </cell>
          <cell r="C208" t="str">
            <v>MM Yolo Power LLC</v>
          </cell>
          <cell r="D208">
            <v>1.87</v>
          </cell>
          <cell r="E208">
            <v>1.85</v>
          </cell>
          <cell r="F208">
            <v>2.3199999999999998</v>
          </cell>
          <cell r="G208">
            <v>2.52</v>
          </cell>
          <cell r="H208">
            <v>2.31</v>
          </cell>
          <cell r="I208">
            <v>2.1</v>
          </cell>
          <cell r="J208">
            <v>1.87</v>
          </cell>
          <cell r="K208">
            <v>2.06</v>
          </cell>
          <cell r="L208">
            <v>1.86</v>
          </cell>
          <cell r="M208">
            <v>1.98</v>
          </cell>
          <cell r="N208">
            <v>1.93</v>
          </cell>
          <cell r="O208">
            <v>1.87</v>
          </cell>
          <cell r="P208" t="str">
            <v>N</v>
          </cell>
          <cell r="Q208" t="str">
            <v>North</v>
          </cell>
          <cell r="R208" t="str">
            <v>FC</v>
          </cell>
          <cell r="T208">
            <v>2.1</v>
          </cell>
        </row>
        <row r="209">
          <cell r="A209" t="str">
            <v>DEADCK_1_UNIT</v>
          </cell>
          <cell r="B209" t="str">
            <v>Sierra</v>
          </cell>
          <cell r="C209" t="str">
            <v>DEADCK_1_UNIT</v>
          </cell>
          <cell r="D209">
            <v>0.24</v>
          </cell>
          <cell r="E209">
            <v>0.23</v>
          </cell>
          <cell r="F209">
            <v>0.55000000000000004</v>
          </cell>
          <cell r="G209">
            <v>0.54</v>
          </cell>
          <cell r="H209">
            <v>0.22</v>
          </cell>
          <cell r="I209">
            <v>0.03</v>
          </cell>
          <cell r="J209">
            <v>0</v>
          </cell>
          <cell r="K209">
            <v>0</v>
          </cell>
          <cell r="L209">
            <v>0</v>
          </cell>
          <cell r="M209">
            <v>0</v>
          </cell>
          <cell r="N209">
            <v>0</v>
          </cell>
          <cell r="O209">
            <v>0.36</v>
          </cell>
          <cell r="P209" t="str">
            <v>N</v>
          </cell>
          <cell r="Q209" t="str">
            <v>North</v>
          </cell>
          <cell r="R209" t="str">
            <v>FC</v>
          </cell>
          <cell r="T209">
            <v>0.03</v>
          </cell>
        </row>
        <row r="210">
          <cell r="A210" t="str">
            <v>DEERCR_6_UNIT 1</v>
          </cell>
          <cell r="B210" t="str">
            <v>Sierra</v>
          </cell>
          <cell r="C210" t="str">
            <v>DEER CREEK</v>
          </cell>
          <cell r="D210">
            <v>1.6</v>
          </cell>
          <cell r="E210">
            <v>1.99</v>
          </cell>
          <cell r="F210">
            <v>1.61</v>
          </cell>
          <cell r="G210">
            <v>2.2599999999999998</v>
          </cell>
          <cell r="H210">
            <v>2.69</v>
          </cell>
          <cell r="I210">
            <v>3.24</v>
          </cell>
          <cell r="J210">
            <v>3.51</v>
          </cell>
          <cell r="K210">
            <v>3.74</v>
          </cell>
          <cell r="L210">
            <v>3.68</v>
          </cell>
          <cell r="M210">
            <v>2.78</v>
          </cell>
          <cell r="N210">
            <v>1.55</v>
          </cell>
          <cell r="O210">
            <v>0.64</v>
          </cell>
          <cell r="P210" t="str">
            <v>Y</v>
          </cell>
          <cell r="Q210" t="str">
            <v>North</v>
          </cell>
          <cell r="R210" t="str">
            <v>FC</v>
          </cell>
          <cell r="T210">
            <v>3.74</v>
          </cell>
        </row>
        <row r="211">
          <cell r="A211" t="str">
            <v>DELAMO_2_SOLAR1</v>
          </cell>
          <cell r="B211" t="str">
            <v>LA Basin</v>
          </cell>
          <cell r="C211" t="str">
            <v>Golden Springs Bldg H</v>
          </cell>
          <cell r="D211">
            <v>0.01</v>
          </cell>
          <cell r="E211">
            <v>0.1</v>
          </cell>
          <cell r="F211">
            <v>0.23</v>
          </cell>
          <cell r="G211">
            <v>0.91</v>
          </cell>
          <cell r="H211">
            <v>0.96</v>
          </cell>
          <cell r="I211">
            <v>1.2</v>
          </cell>
          <cell r="J211">
            <v>1.21</v>
          </cell>
          <cell r="K211">
            <v>1.1200000000000001</v>
          </cell>
          <cell r="L211">
            <v>1.1000000000000001</v>
          </cell>
          <cell r="M211">
            <v>0.72</v>
          </cell>
          <cell r="N211">
            <v>0.04</v>
          </cell>
          <cell r="O211">
            <v>0.02</v>
          </cell>
          <cell r="P211" t="str">
            <v>N</v>
          </cell>
          <cell r="Q211" t="str">
            <v>South</v>
          </cell>
          <cell r="R211" t="str">
            <v>FC</v>
          </cell>
          <cell r="T211">
            <v>1.21</v>
          </cell>
        </row>
        <row r="212">
          <cell r="A212" t="str">
            <v>DELAMO_2_SOLAR2</v>
          </cell>
          <cell r="B212" t="str">
            <v>LA Basin</v>
          </cell>
          <cell r="C212" t="str">
            <v>Golden Springs Bldg M</v>
          </cell>
          <cell r="D212">
            <v>0.01</v>
          </cell>
          <cell r="E212">
            <v>0.12</v>
          </cell>
          <cell r="F212">
            <v>0.26</v>
          </cell>
          <cell r="G212">
            <v>1.06</v>
          </cell>
          <cell r="H212">
            <v>1.1200000000000001</v>
          </cell>
          <cell r="I212">
            <v>1.4</v>
          </cell>
          <cell r="J212">
            <v>1.41</v>
          </cell>
          <cell r="K212">
            <v>1.31</v>
          </cell>
          <cell r="L212">
            <v>1.28</v>
          </cell>
          <cell r="M212">
            <v>0.85</v>
          </cell>
          <cell r="N212">
            <v>0.04</v>
          </cell>
          <cell r="O212">
            <v>0.02</v>
          </cell>
          <cell r="P212" t="str">
            <v>N</v>
          </cell>
          <cell r="Q212" t="str">
            <v>South</v>
          </cell>
          <cell r="R212" t="str">
            <v>FC</v>
          </cell>
          <cell r="T212">
            <v>1.41</v>
          </cell>
        </row>
        <row r="213">
          <cell r="A213" t="str">
            <v>DELAMO_2_SOLRC1</v>
          </cell>
          <cell r="B213" t="str">
            <v>LA Basin</v>
          </cell>
          <cell r="C213" t="str">
            <v>Golden Springs Building C1</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N</v>
          </cell>
          <cell r="Q213" t="str">
            <v>South</v>
          </cell>
          <cell r="R213" t="str">
            <v>EO</v>
          </cell>
          <cell r="T213">
            <v>0</v>
          </cell>
        </row>
        <row r="214">
          <cell r="A214" t="str">
            <v>DELAMO_2_SOLRD</v>
          </cell>
          <cell r="B214" t="str">
            <v>LA Basin</v>
          </cell>
          <cell r="C214" t="str">
            <v>Golden Solar Building D</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N</v>
          </cell>
          <cell r="Q214" t="str">
            <v>South</v>
          </cell>
          <cell r="R214" t="str">
            <v>EO</v>
          </cell>
          <cell r="T214">
            <v>0</v>
          </cell>
        </row>
        <row r="215">
          <cell r="A215" t="str">
            <v>DELSUR_6_DRYFRB</v>
          </cell>
          <cell r="B215" t="str">
            <v>Big Creek-Ventura</v>
          </cell>
          <cell r="C215" t="str">
            <v xml:space="preserve">Dry Farm Ranch B </v>
          </cell>
          <cell r="D215">
            <v>0.01</v>
          </cell>
          <cell r="E215">
            <v>0.06</v>
          </cell>
          <cell r="F215">
            <v>0.31</v>
          </cell>
          <cell r="G215">
            <v>3.58</v>
          </cell>
          <cell r="H215">
            <v>3.7</v>
          </cell>
          <cell r="I215">
            <v>3.78</v>
          </cell>
          <cell r="J215">
            <v>3.46</v>
          </cell>
          <cell r="K215">
            <v>3.46</v>
          </cell>
          <cell r="L215">
            <v>3.52</v>
          </cell>
          <cell r="M215">
            <v>2.78</v>
          </cell>
          <cell r="N215">
            <v>0.01</v>
          </cell>
          <cell r="O215">
            <v>0.01</v>
          </cell>
          <cell r="P215" t="str">
            <v>N</v>
          </cell>
          <cell r="Q215" t="str">
            <v>South</v>
          </cell>
          <cell r="R215" t="str">
            <v>ID</v>
          </cell>
          <cell r="S215" t="str">
            <v>Waiting for Vincent 220 kV Bus Split</v>
          </cell>
          <cell r="T215">
            <v>3.78</v>
          </cell>
        </row>
        <row r="216">
          <cell r="A216" t="str">
            <v>DELSUR_6_SOLAR1</v>
          </cell>
          <cell r="B216" t="str">
            <v>Big Creek-Ventura</v>
          </cell>
          <cell r="C216" t="str">
            <v xml:space="preserve">Summer Solar North </v>
          </cell>
          <cell r="D216">
            <v>0</v>
          </cell>
          <cell r="E216">
            <v>7.0000000000000007E-2</v>
          </cell>
          <cell r="F216">
            <v>0.39</v>
          </cell>
          <cell r="G216">
            <v>4.68</v>
          </cell>
          <cell r="H216">
            <v>4.8099999999999996</v>
          </cell>
          <cell r="I216">
            <v>4.9400000000000004</v>
          </cell>
          <cell r="J216">
            <v>4.49</v>
          </cell>
          <cell r="K216">
            <v>4.49</v>
          </cell>
          <cell r="L216">
            <v>4.55</v>
          </cell>
          <cell r="M216">
            <v>3.64</v>
          </cell>
          <cell r="N216">
            <v>0</v>
          </cell>
          <cell r="O216">
            <v>0</v>
          </cell>
          <cell r="P216" t="str">
            <v>N</v>
          </cell>
          <cell r="Q216" t="str">
            <v>South</v>
          </cell>
          <cell r="R216" t="str">
            <v>ID</v>
          </cell>
          <cell r="S216" t="str">
            <v>Waiting for Vincent 220 kV Bus Split</v>
          </cell>
          <cell r="T216">
            <v>4.9400000000000004</v>
          </cell>
        </row>
        <row r="217">
          <cell r="A217" t="str">
            <v>DELTA_2_PL1X4</v>
          </cell>
          <cell r="B217" t="str">
            <v>Bay Area</v>
          </cell>
          <cell r="C217" t="str">
            <v>DELTA ENERGY CENTER AGGREGATE</v>
          </cell>
          <cell r="D217">
            <v>861.29</v>
          </cell>
          <cell r="E217">
            <v>861.29</v>
          </cell>
          <cell r="F217">
            <v>855</v>
          </cell>
          <cell r="G217">
            <v>845</v>
          </cell>
          <cell r="H217">
            <v>835</v>
          </cell>
          <cell r="I217">
            <v>820</v>
          </cell>
          <cell r="J217">
            <v>813</v>
          </cell>
          <cell r="K217">
            <v>813</v>
          </cell>
          <cell r="L217">
            <v>813</v>
          </cell>
          <cell r="M217">
            <v>835</v>
          </cell>
          <cell r="N217">
            <v>850</v>
          </cell>
          <cell r="O217">
            <v>861.29</v>
          </cell>
          <cell r="P217" t="str">
            <v>Y</v>
          </cell>
          <cell r="Q217" t="str">
            <v>North</v>
          </cell>
          <cell r="R217" t="str">
            <v>FC</v>
          </cell>
          <cell r="T217">
            <v>820</v>
          </cell>
        </row>
        <row r="218">
          <cell r="A218" t="str">
            <v>DEVERS_1_QF</v>
          </cell>
          <cell r="B218" t="str">
            <v>LA Basin</v>
          </cell>
          <cell r="C218" t="str">
            <v>DEVERS QFS</v>
          </cell>
          <cell r="D218">
            <v>5.68</v>
          </cell>
          <cell r="E218">
            <v>20.89</v>
          </cell>
          <cell r="F218">
            <v>47.39</v>
          </cell>
          <cell r="G218">
            <v>24.13</v>
          </cell>
          <cell r="H218">
            <v>50.32</v>
          </cell>
          <cell r="I218">
            <v>92.49</v>
          </cell>
          <cell r="J218">
            <v>26.04</v>
          </cell>
          <cell r="K218">
            <v>16.5</v>
          </cell>
          <cell r="L218">
            <v>16.23</v>
          </cell>
          <cell r="M218">
            <v>17.48</v>
          </cell>
          <cell r="N218">
            <v>7.82</v>
          </cell>
          <cell r="O218">
            <v>8.81</v>
          </cell>
          <cell r="P218" t="str">
            <v>N</v>
          </cell>
          <cell r="Q218" t="str">
            <v>South</v>
          </cell>
          <cell r="R218" t="str">
            <v>FC</v>
          </cell>
          <cell r="T218">
            <v>92.49</v>
          </cell>
        </row>
        <row r="219">
          <cell r="A219" t="str">
            <v>DEVERS_1_SEPV05</v>
          </cell>
          <cell r="B219" t="str">
            <v>LA Basin</v>
          </cell>
          <cell r="C219" t="str">
            <v>SEPV 5</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N</v>
          </cell>
          <cell r="Q219" t="str">
            <v>South</v>
          </cell>
          <cell r="R219" t="str">
            <v>EO</v>
          </cell>
          <cell r="T219">
            <v>0</v>
          </cell>
        </row>
        <row r="220">
          <cell r="A220" t="str">
            <v>DEVERS_1_SOLAR</v>
          </cell>
          <cell r="B220" t="str">
            <v>LA Basin</v>
          </cell>
          <cell r="C220" t="str">
            <v>Cascade Solar</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N</v>
          </cell>
          <cell r="Q220" t="str">
            <v>South</v>
          </cell>
          <cell r="R220" t="str">
            <v>EO</v>
          </cell>
          <cell r="T220">
            <v>0</v>
          </cell>
        </row>
        <row r="221">
          <cell r="A221" t="str">
            <v>DEVERS_1_SOLAR1</v>
          </cell>
          <cell r="B221" t="str">
            <v>LA Basin</v>
          </cell>
          <cell r="C221" t="str">
            <v>SEPV8</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N</v>
          </cell>
          <cell r="Q221" t="str">
            <v>South</v>
          </cell>
          <cell r="R221" t="str">
            <v>EO</v>
          </cell>
          <cell r="T221">
            <v>0</v>
          </cell>
        </row>
        <row r="222">
          <cell r="A222" t="str">
            <v>DEVERS_1_SOLAR2</v>
          </cell>
          <cell r="B222" t="str">
            <v>LA Basin</v>
          </cell>
          <cell r="C222" t="str">
            <v>SEPV9</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N</v>
          </cell>
          <cell r="Q222" t="str">
            <v>South</v>
          </cell>
          <cell r="R222" t="str">
            <v>EO</v>
          </cell>
          <cell r="T222">
            <v>0</v>
          </cell>
        </row>
        <row r="223">
          <cell r="A223" t="str">
            <v>DEXZEL_1_UNIT</v>
          </cell>
          <cell r="B223" t="str">
            <v>Kern</v>
          </cell>
          <cell r="C223" t="str">
            <v>Western Power and Steam Cogeneration</v>
          </cell>
          <cell r="D223">
            <v>20</v>
          </cell>
          <cell r="E223">
            <v>20</v>
          </cell>
          <cell r="F223">
            <v>20</v>
          </cell>
          <cell r="G223">
            <v>19.23</v>
          </cell>
          <cell r="H223">
            <v>20</v>
          </cell>
          <cell r="I223">
            <v>20</v>
          </cell>
          <cell r="J223">
            <v>20</v>
          </cell>
          <cell r="K223">
            <v>20</v>
          </cell>
          <cell r="L223">
            <v>20</v>
          </cell>
          <cell r="M223">
            <v>20</v>
          </cell>
          <cell r="N223">
            <v>20</v>
          </cell>
          <cell r="O223">
            <v>20</v>
          </cell>
          <cell r="P223" t="str">
            <v>N</v>
          </cell>
          <cell r="Q223" t="str">
            <v>North</v>
          </cell>
          <cell r="R223" t="str">
            <v>FC</v>
          </cell>
          <cell r="T223">
            <v>20</v>
          </cell>
        </row>
        <row r="224">
          <cell r="A224" t="str">
            <v>DIABLO_7_UNIT 1</v>
          </cell>
          <cell r="B224" t="str">
            <v>CAISO System</v>
          </cell>
          <cell r="C224" t="str">
            <v>Diablo Canyon Unit 1</v>
          </cell>
          <cell r="D224">
            <v>1130</v>
          </cell>
          <cell r="E224">
            <v>1130</v>
          </cell>
          <cell r="F224">
            <v>1130</v>
          </cell>
          <cell r="G224">
            <v>1130</v>
          </cell>
          <cell r="H224">
            <v>1130</v>
          </cell>
          <cell r="I224">
            <v>1130</v>
          </cell>
          <cell r="J224">
            <v>1130</v>
          </cell>
          <cell r="K224">
            <v>1130</v>
          </cell>
          <cell r="L224">
            <v>1130</v>
          </cell>
          <cell r="M224">
            <v>1130</v>
          </cell>
          <cell r="N224">
            <v>1130</v>
          </cell>
          <cell r="O224">
            <v>1130</v>
          </cell>
          <cell r="P224" t="str">
            <v>N</v>
          </cell>
          <cell r="Q224" t="str">
            <v>North</v>
          </cell>
          <cell r="R224" t="str">
            <v>FC</v>
          </cell>
          <cell r="T224">
            <v>1130</v>
          </cell>
        </row>
        <row r="225">
          <cell r="A225" t="str">
            <v>DIABLO_7_UNIT 2</v>
          </cell>
          <cell r="B225" t="str">
            <v>CAISO System</v>
          </cell>
          <cell r="C225" t="str">
            <v>Diablo Canyon Unit 2</v>
          </cell>
          <cell r="D225">
            <v>1130</v>
          </cell>
          <cell r="E225">
            <v>1130</v>
          </cell>
          <cell r="F225">
            <v>1130</v>
          </cell>
          <cell r="G225">
            <v>1130</v>
          </cell>
          <cell r="H225">
            <v>1130</v>
          </cell>
          <cell r="I225">
            <v>1130</v>
          </cell>
          <cell r="J225">
            <v>1130</v>
          </cell>
          <cell r="K225">
            <v>1130</v>
          </cell>
          <cell r="L225">
            <v>1130</v>
          </cell>
          <cell r="M225">
            <v>1130</v>
          </cell>
          <cell r="N225">
            <v>1130</v>
          </cell>
          <cell r="O225">
            <v>1130</v>
          </cell>
          <cell r="P225" t="str">
            <v>N</v>
          </cell>
          <cell r="Q225" t="str">
            <v>North</v>
          </cell>
          <cell r="R225" t="str">
            <v>FC</v>
          </cell>
          <cell r="T225">
            <v>1130</v>
          </cell>
        </row>
        <row r="226">
          <cell r="A226" t="str">
            <v>DINUBA_6_UNIT</v>
          </cell>
          <cell r="B226" t="str">
            <v>Fresno</v>
          </cell>
          <cell r="C226" t="str">
            <v>DINUBA GENERATION PROJECT</v>
          </cell>
          <cell r="D226">
            <v>9.8699999999999992</v>
          </cell>
          <cell r="E226">
            <v>9.8699999999999992</v>
          </cell>
          <cell r="F226">
            <v>9.8699999999999992</v>
          </cell>
          <cell r="G226">
            <v>9.8699999999999992</v>
          </cell>
          <cell r="H226">
            <v>9.8699999999999992</v>
          </cell>
          <cell r="I226">
            <v>9.8699999999999992</v>
          </cell>
          <cell r="J226">
            <v>9.8699999999999992</v>
          </cell>
          <cell r="K226">
            <v>9.8699999999999992</v>
          </cell>
          <cell r="L226">
            <v>9.8699999999999992</v>
          </cell>
          <cell r="M226">
            <v>9.8699999999999992</v>
          </cell>
          <cell r="N226">
            <v>9.8699999999999992</v>
          </cell>
          <cell r="O226">
            <v>9.8699999999999992</v>
          </cell>
          <cell r="P226" t="str">
            <v>N</v>
          </cell>
          <cell r="Q226" t="str">
            <v>North</v>
          </cell>
          <cell r="R226" t="str">
            <v>FC</v>
          </cell>
          <cell r="T226">
            <v>9.8699999999999992</v>
          </cell>
        </row>
        <row r="227">
          <cell r="A227" t="str">
            <v>DISCOV_1_CHEVRN</v>
          </cell>
          <cell r="B227" t="str">
            <v>Kern</v>
          </cell>
          <cell r="C227" t="str">
            <v>CHEVRON USA (EASTRIDGE)</v>
          </cell>
          <cell r="D227">
            <v>3.2</v>
          </cell>
          <cell r="E227">
            <v>4.4400000000000004</v>
          </cell>
          <cell r="F227">
            <v>2.13</v>
          </cell>
          <cell r="G227">
            <v>2.74</v>
          </cell>
          <cell r="H227">
            <v>2.76</v>
          </cell>
          <cell r="I227">
            <v>0.78</v>
          </cell>
          <cell r="J227">
            <v>3.58</v>
          </cell>
          <cell r="K227">
            <v>3.21</v>
          </cell>
          <cell r="L227">
            <v>2.52</v>
          </cell>
          <cell r="M227">
            <v>3.59</v>
          </cell>
          <cell r="N227">
            <v>4.2699999999999996</v>
          </cell>
          <cell r="O227">
            <v>4.3600000000000003</v>
          </cell>
          <cell r="P227" t="str">
            <v>N</v>
          </cell>
          <cell r="Q227" t="str">
            <v>North</v>
          </cell>
          <cell r="R227" t="str">
            <v>FC</v>
          </cell>
          <cell r="T227">
            <v>3.58</v>
          </cell>
        </row>
        <row r="228">
          <cell r="A228" t="str">
            <v>DIVSON_6_NSQF</v>
          </cell>
          <cell r="B228" t="str">
            <v>San Diego-IV</v>
          </cell>
          <cell r="C228" t="str">
            <v>DIVISION NAVAL STATION COGEN</v>
          </cell>
          <cell r="D228">
            <v>40.369999999999997</v>
          </cell>
          <cell r="E228">
            <v>40.229999999999997</v>
          </cell>
          <cell r="F228">
            <v>42</v>
          </cell>
          <cell r="G228">
            <v>26.02</v>
          </cell>
          <cell r="H228">
            <v>41.2</v>
          </cell>
          <cell r="I228">
            <v>41.6</v>
          </cell>
          <cell r="J228">
            <v>40.46</v>
          </cell>
          <cell r="K228">
            <v>41.54</v>
          </cell>
          <cell r="L228">
            <v>43.01</v>
          </cell>
          <cell r="M228">
            <v>22.74</v>
          </cell>
          <cell r="N228">
            <v>27.37</v>
          </cell>
          <cell r="O228">
            <v>39.44</v>
          </cell>
          <cell r="P228" t="str">
            <v>N</v>
          </cell>
          <cell r="Q228" t="str">
            <v>South</v>
          </cell>
          <cell r="R228" t="str">
            <v>FC</v>
          </cell>
          <cell r="T228">
            <v>43.01</v>
          </cell>
        </row>
        <row r="229">
          <cell r="A229" t="str">
            <v>DMDVLY_1_UNITS</v>
          </cell>
          <cell r="B229" t="str">
            <v>LA Basin</v>
          </cell>
          <cell r="C229" t="str">
            <v>DIAMOND VALLEY LAKE PUMP-GEN PLANT</v>
          </cell>
          <cell r="D229">
            <v>3.14</v>
          </cell>
          <cell r="E229">
            <v>4.37</v>
          </cell>
          <cell r="F229">
            <v>3.62</v>
          </cell>
          <cell r="G229">
            <v>2.33</v>
          </cell>
          <cell r="H229">
            <v>2.08</v>
          </cell>
          <cell r="I229">
            <v>7.71</v>
          </cell>
          <cell r="J229">
            <v>8.33</v>
          </cell>
          <cell r="K229">
            <v>7.51</v>
          </cell>
          <cell r="L229">
            <v>7.2</v>
          </cell>
          <cell r="M229">
            <v>3.43</v>
          </cell>
          <cell r="N229">
            <v>3.99</v>
          </cell>
          <cell r="O229">
            <v>2.27</v>
          </cell>
          <cell r="P229" t="str">
            <v>N</v>
          </cell>
          <cell r="Q229" t="str">
            <v>South</v>
          </cell>
          <cell r="R229" t="str">
            <v>FC</v>
          </cell>
          <cell r="T229">
            <v>8.33</v>
          </cell>
        </row>
        <row r="230">
          <cell r="A230" t="str">
            <v>DONNLS_7_UNIT</v>
          </cell>
          <cell r="B230" t="str">
            <v>Stockton</v>
          </cell>
          <cell r="C230" t="str">
            <v>Donnells Hydro</v>
          </cell>
          <cell r="D230">
            <v>65.95</v>
          </cell>
          <cell r="E230">
            <v>66.319999999999993</v>
          </cell>
          <cell r="F230">
            <v>67.86</v>
          </cell>
          <cell r="G230">
            <v>65.209999999999994</v>
          </cell>
          <cell r="H230">
            <v>70.099999999999994</v>
          </cell>
          <cell r="I230">
            <v>72</v>
          </cell>
          <cell r="J230">
            <v>72</v>
          </cell>
          <cell r="K230">
            <v>72</v>
          </cell>
          <cell r="L230">
            <v>72</v>
          </cell>
          <cell r="M230">
            <v>70.02</v>
          </cell>
          <cell r="N230">
            <v>67.92</v>
          </cell>
          <cell r="O230">
            <v>66.81</v>
          </cell>
          <cell r="P230" t="str">
            <v>Y</v>
          </cell>
          <cell r="Q230" t="str">
            <v>North</v>
          </cell>
          <cell r="R230" t="str">
            <v>FC</v>
          </cell>
          <cell r="T230">
            <v>72</v>
          </cell>
        </row>
        <row r="231">
          <cell r="A231" t="str">
            <v>DOSMGO_2_NSPIN</v>
          </cell>
          <cell r="B231" t="str">
            <v>CAISO System</v>
          </cell>
          <cell r="C231" t="str">
            <v>DOSMGO_2_NSPIN</v>
          </cell>
          <cell r="D231">
            <v>16.260000000000002</v>
          </cell>
          <cell r="E231">
            <v>16.260000000000002</v>
          </cell>
          <cell r="F231">
            <v>16.260000000000002</v>
          </cell>
          <cell r="G231">
            <v>16.260000000000002</v>
          </cell>
          <cell r="H231">
            <v>31.47</v>
          </cell>
          <cell r="I231">
            <v>47.15</v>
          </cell>
          <cell r="J231">
            <v>46.68</v>
          </cell>
          <cell r="K231">
            <v>47.15</v>
          </cell>
          <cell r="L231">
            <v>31.43</v>
          </cell>
          <cell r="M231">
            <v>24.39</v>
          </cell>
          <cell r="N231">
            <v>15.71</v>
          </cell>
          <cell r="O231">
            <v>16.260000000000002</v>
          </cell>
          <cell r="P231" t="str">
            <v>N</v>
          </cell>
          <cell r="Q231" t="str">
            <v>South</v>
          </cell>
          <cell r="R231" t="str">
            <v>FC</v>
          </cell>
          <cell r="T231">
            <v>47.15</v>
          </cell>
        </row>
        <row r="232">
          <cell r="A232" t="str">
            <v>DOUBLC_1_UNITS</v>
          </cell>
          <cell r="B232" t="str">
            <v>Kern</v>
          </cell>
          <cell r="C232" t="str">
            <v>DOUBLE "C" LIMITED</v>
          </cell>
          <cell r="D232">
            <v>52.23</v>
          </cell>
          <cell r="E232">
            <v>52.23</v>
          </cell>
          <cell r="F232">
            <v>52.23</v>
          </cell>
          <cell r="G232">
            <v>52.23</v>
          </cell>
          <cell r="H232">
            <v>52.23</v>
          </cell>
          <cell r="I232">
            <v>52.23</v>
          </cell>
          <cell r="J232">
            <v>52.23</v>
          </cell>
          <cell r="K232">
            <v>52.23</v>
          </cell>
          <cell r="L232">
            <v>52.23</v>
          </cell>
          <cell r="M232">
            <v>52.23</v>
          </cell>
          <cell r="N232">
            <v>52.23</v>
          </cell>
          <cell r="O232">
            <v>52.23</v>
          </cell>
          <cell r="P232" t="str">
            <v>Y</v>
          </cell>
          <cell r="Q232" t="str">
            <v>North</v>
          </cell>
          <cell r="R232" t="str">
            <v>FC</v>
          </cell>
          <cell r="T232">
            <v>52.23</v>
          </cell>
        </row>
        <row r="233">
          <cell r="A233" t="str">
            <v>DRACKR_2_SOLAR1</v>
          </cell>
          <cell r="B233" t="str">
            <v>CAISO System</v>
          </cell>
          <cell r="C233">
            <v>0</v>
          </cell>
          <cell r="D233">
            <v>0</v>
          </cell>
          <cell r="E233">
            <v>0</v>
          </cell>
          <cell r="F233">
            <v>0</v>
          </cell>
          <cell r="G233">
            <v>0</v>
          </cell>
          <cell r="H233">
            <v>0</v>
          </cell>
          <cell r="I233">
            <v>0</v>
          </cell>
          <cell r="J233">
            <v>0</v>
          </cell>
          <cell r="K233">
            <v>102.97</v>
          </cell>
          <cell r="L233">
            <v>98.53</v>
          </cell>
          <cell r="M233">
            <v>53.11</v>
          </cell>
          <cell r="N233">
            <v>0.3</v>
          </cell>
          <cell r="O233">
            <v>0.35</v>
          </cell>
          <cell r="P233" t="str">
            <v>N</v>
          </cell>
          <cell r="Q233" t="str">
            <v>South</v>
          </cell>
          <cell r="R233" t="str">
            <v>FC</v>
          </cell>
          <cell r="S233" t="str">
            <v/>
          </cell>
          <cell r="T233">
            <v>102.97</v>
          </cell>
        </row>
        <row r="234">
          <cell r="A234" t="str">
            <v>DREWS_6_PL1X4</v>
          </cell>
          <cell r="B234" t="str">
            <v>LA Basin</v>
          </cell>
          <cell r="C234" t="str">
            <v>DREWS UNIT AGGREGATE</v>
          </cell>
          <cell r="D234">
            <v>36</v>
          </cell>
          <cell r="E234">
            <v>36</v>
          </cell>
          <cell r="F234">
            <v>36</v>
          </cell>
          <cell r="G234">
            <v>36</v>
          </cell>
          <cell r="H234">
            <v>36</v>
          </cell>
          <cell r="I234">
            <v>36</v>
          </cell>
          <cell r="J234">
            <v>36</v>
          </cell>
          <cell r="K234">
            <v>36</v>
          </cell>
          <cell r="L234">
            <v>36</v>
          </cell>
          <cell r="M234">
            <v>36</v>
          </cell>
          <cell r="N234">
            <v>36</v>
          </cell>
          <cell r="O234">
            <v>36</v>
          </cell>
          <cell r="P234" t="str">
            <v>Y</v>
          </cell>
          <cell r="Q234" t="str">
            <v>South</v>
          </cell>
          <cell r="R234" t="str">
            <v>FC</v>
          </cell>
          <cell r="T234">
            <v>36</v>
          </cell>
        </row>
        <row r="235">
          <cell r="A235" t="str">
            <v>DRUM_7_PL1X2</v>
          </cell>
          <cell r="B235" t="str">
            <v>Sierra</v>
          </cell>
          <cell r="C235" t="str">
            <v>Drum PH 1 Units 1 &amp; 2 Aggregate</v>
          </cell>
          <cell r="D235">
            <v>26</v>
          </cell>
          <cell r="E235">
            <v>26</v>
          </cell>
          <cell r="F235">
            <v>26</v>
          </cell>
          <cell r="G235">
            <v>26</v>
          </cell>
          <cell r="H235">
            <v>26</v>
          </cell>
          <cell r="I235">
            <v>26</v>
          </cell>
          <cell r="J235">
            <v>26</v>
          </cell>
          <cell r="K235">
            <v>26</v>
          </cell>
          <cell r="L235">
            <v>26</v>
          </cell>
          <cell r="M235">
            <v>26</v>
          </cell>
          <cell r="N235">
            <v>26</v>
          </cell>
          <cell r="O235">
            <v>26</v>
          </cell>
          <cell r="P235" t="str">
            <v>Y</v>
          </cell>
          <cell r="Q235" t="str">
            <v>North</v>
          </cell>
          <cell r="R235" t="str">
            <v>FC</v>
          </cell>
          <cell r="T235">
            <v>26</v>
          </cell>
        </row>
        <row r="236">
          <cell r="A236" t="str">
            <v>DRUM_7_PL3X4</v>
          </cell>
          <cell r="B236" t="str">
            <v>Sierra</v>
          </cell>
          <cell r="C236" t="str">
            <v>Drum PH 1 Units 3 &amp; 4 Aggregate</v>
          </cell>
          <cell r="D236">
            <v>27.4</v>
          </cell>
          <cell r="E236">
            <v>27.4</v>
          </cell>
          <cell r="F236">
            <v>27.4</v>
          </cell>
          <cell r="G236">
            <v>27.4</v>
          </cell>
          <cell r="H236">
            <v>27.4</v>
          </cell>
          <cell r="I236">
            <v>27.4</v>
          </cell>
          <cell r="J236">
            <v>27.4</v>
          </cell>
          <cell r="K236">
            <v>27.4</v>
          </cell>
          <cell r="L236">
            <v>27.4</v>
          </cell>
          <cell r="M236">
            <v>27.4</v>
          </cell>
          <cell r="N236">
            <v>27.4</v>
          </cell>
          <cell r="O236">
            <v>27.4</v>
          </cell>
          <cell r="P236" t="str">
            <v>Y</v>
          </cell>
          <cell r="Q236" t="str">
            <v>North</v>
          </cell>
          <cell r="R236" t="str">
            <v>FC</v>
          </cell>
          <cell r="T236">
            <v>27.4</v>
          </cell>
        </row>
        <row r="237">
          <cell r="A237" t="str">
            <v>DRUM_7_UNIT 5</v>
          </cell>
          <cell r="B237" t="str">
            <v>Sierra</v>
          </cell>
          <cell r="C237" t="str">
            <v>DRUM PH 2 UNIT 5</v>
          </cell>
          <cell r="D237">
            <v>49.5</v>
          </cell>
          <cell r="E237">
            <v>49.5</v>
          </cell>
          <cell r="F237">
            <v>49.5</v>
          </cell>
          <cell r="G237">
            <v>49.5</v>
          </cell>
          <cell r="H237">
            <v>49.5</v>
          </cell>
          <cell r="I237">
            <v>49.5</v>
          </cell>
          <cell r="J237">
            <v>49.5</v>
          </cell>
          <cell r="K237">
            <v>49.5</v>
          </cell>
          <cell r="L237">
            <v>49.5</v>
          </cell>
          <cell r="M237">
            <v>49.5</v>
          </cell>
          <cell r="N237">
            <v>49.5</v>
          </cell>
          <cell r="O237">
            <v>49.5</v>
          </cell>
          <cell r="P237" t="str">
            <v>Y</v>
          </cell>
          <cell r="Q237" t="str">
            <v>North</v>
          </cell>
          <cell r="R237" t="str">
            <v>FC</v>
          </cell>
          <cell r="T237">
            <v>49.5</v>
          </cell>
        </row>
        <row r="238">
          <cell r="A238" t="str">
            <v>DSABLA_7_UNIT</v>
          </cell>
          <cell r="B238" t="str">
            <v>CAISO System</v>
          </cell>
          <cell r="C238" t="str">
            <v>De Sabla Hydro</v>
          </cell>
          <cell r="D238">
            <v>10.61</v>
          </cell>
          <cell r="E238">
            <v>10.43</v>
          </cell>
          <cell r="F238">
            <v>10.28</v>
          </cell>
          <cell r="G238">
            <v>10.050000000000001</v>
          </cell>
          <cell r="H238">
            <v>9.7100000000000009</v>
          </cell>
          <cell r="I238">
            <v>15.46</v>
          </cell>
          <cell r="J238">
            <v>14.36</v>
          </cell>
          <cell r="K238">
            <v>11.67</v>
          </cell>
          <cell r="L238">
            <v>8.48</v>
          </cell>
          <cell r="M238">
            <v>6.55</v>
          </cell>
          <cell r="N238">
            <v>8.15</v>
          </cell>
          <cell r="O238">
            <v>8.14</v>
          </cell>
          <cell r="P238" t="str">
            <v>Y</v>
          </cell>
          <cell r="Q238" t="str">
            <v>North</v>
          </cell>
          <cell r="R238" t="str">
            <v>FC</v>
          </cell>
          <cell r="T238">
            <v>15.46</v>
          </cell>
        </row>
        <row r="239">
          <cell r="A239" t="str">
            <v>DSRTSL_2_SOLAR1</v>
          </cell>
          <cell r="B239" t="str">
            <v>CAISO System</v>
          </cell>
          <cell r="C239" t="str">
            <v>Desert Stateline</v>
          </cell>
          <cell r="D239" t="str">
            <v>-</v>
          </cell>
          <cell r="E239" t="str">
            <v>-</v>
          </cell>
          <cell r="F239" t="str">
            <v>-</v>
          </cell>
          <cell r="G239" t="str">
            <v>-</v>
          </cell>
          <cell r="H239" t="str">
            <v>-</v>
          </cell>
          <cell r="I239" t="str">
            <v>-</v>
          </cell>
          <cell r="J239" t="str">
            <v>-</v>
          </cell>
          <cell r="K239" t="str">
            <v>-</v>
          </cell>
          <cell r="L239">
            <v>211.33</v>
          </cell>
          <cell r="M239">
            <v>166.76</v>
          </cell>
          <cell r="N239">
            <v>0.42</v>
          </cell>
          <cell r="O239">
            <v>0.32</v>
          </cell>
          <cell r="P239" t="str">
            <v>N</v>
          </cell>
          <cell r="Q239" t="str">
            <v>South</v>
          </cell>
          <cell r="R239" t="str">
            <v>ID to 0%</v>
          </cell>
          <cell r="S239" t="str">
            <v xml:space="preserve">Waiting for Eldorado bus split and SPS_x000D_
</v>
          </cell>
          <cell r="T239">
            <v>211.33</v>
          </cell>
        </row>
        <row r="240">
          <cell r="A240" t="str">
            <v>DSRTSN_2_SOLAR1</v>
          </cell>
          <cell r="B240" t="str">
            <v>CAISO System</v>
          </cell>
          <cell r="C240" t="str">
            <v>Desert Sunlight 300</v>
          </cell>
          <cell r="D240">
            <v>0.63</v>
          </cell>
          <cell r="E240">
            <v>3.59</v>
          </cell>
          <cell r="F240">
            <v>16.91</v>
          </cell>
          <cell r="G240">
            <v>198.89</v>
          </cell>
          <cell r="H240">
            <v>193.4</v>
          </cell>
          <cell r="I240">
            <v>212.67</v>
          </cell>
          <cell r="J240">
            <v>200.95</v>
          </cell>
          <cell r="K240">
            <v>200.47</v>
          </cell>
          <cell r="L240">
            <v>212.62</v>
          </cell>
          <cell r="M240">
            <v>139.1</v>
          </cell>
          <cell r="N240">
            <v>0.33</v>
          </cell>
          <cell r="O240">
            <v>0.21</v>
          </cell>
          <cell r="P240" t="str">
            <v>N</v>
          </cell>
          <cell r="Q240" t="str">
            <v>South</v>
          </cell>
          <cell r="R240" t="str">
            <v>FC</v>
          </cell>
          <cell r="T240">
            <v>212.67</v>
          </cell>
        </row>
        <row r="241">
          <cell r="A241" t="str">
            <v>DSRTSN_2_SOLAR2</v>
          </cell>
          <cell r="B241" t="str">
            <v>CAISO System</v>
          </cell>
          <cell r="C241" t="str">
            <v>Desert Sunlight 250</v>
          </cell>
          <cell r="D241">
            <v>0.56000000000000005</v>
          </cell>
          <cell r="E241">
            <v>3.04</v>
          </cell>
          <cell r="F241">
            <v>14.64</v>
          </cell>
          <cell r="G241">
            <v>173.12</v>
          </cell>
          <cell r="H241">
            <v>167.32</v>
          </cell>
          <cell r="I241">
            <v>182.89</v>
          </cell>
          <cell r="J241">
            <v>171.86</v>
          </cell>
          <cell r="K241">
            <v>158.01</v>
          </cell>
          <cell r="L241">
            <v>171.31</v>
          </cell>
          <cell r="M241">
            <v>139.52000000000001</v>
          </cell>
          <cell r="N241">
            <v>0.34</v>
          </cell>
          <cell r="O241">
            <v>0.22</v>
          </cell>
          <cell r="P241" t="str">
            <v>N</v>
          </cell>
          <cell r="Q241" t="str">
            <v>South</v>
          </cell>
          <cell r="R241" t="str">
            <v>FC</v>
          </cell>
          <cell r="T241">
            <v>182.89</v>
          </cell>
        </row>
        <row r="242">
          <cell r="A242" t="str">
            <v>DUANE_1_PL1X3</v>
          </cell>
          <cell r="B242" t="str">
            <v>Bay Area</v>
          </cell>
          <cell r="C242" t="str">
            <v>DONALD VON RAESFELD POWER PROJECT</v>
          </cell>
          <cell r="D242">
            <v>147.80000000000001</v>
          </cell>
          <cell r="E242">
            <v>147.80000000000001</v>
          </cell>
          <cell r="F242">
            <v>147.80000000000001</v>
          </cell>
          <cell r="G242">
            <v>147.80000000000001</v>
          </cell>
          <cell r="H242">
            <v>147.80000000000001</v>
          </cell>
          <cell r="I242">
            <v>147.80000000000001</v>
          </cell>
          <cell r="J242">
            <v>147.80000000000001</v>
          </cell>
          <cell r="K242">
            <v>147.80000000000001</v>
          </cell>
          <cell r="L242">
            <v>147.80000000000001</v>
          </cell>
          <cell r="M242">
            <v>147.80000000000001</v>
          </cell>
          <cell r="N242">
            <v>147.80000000000001</v>
          </cell>
          <cell r="O242">
            <v>147.80000000000001</v>
          </cell>
          <cell r="P242" t="str">
            <v>Y</v>
          </cell>
          <cell r="Q242" t="str">
            <v>North</v>
          </cell>
          <cell r="R242" t="str">
            <v>FC</v>
          </cell>
          <cell r="T242">
            <v>147.80000000000001</v>
          </cell>
        </row>
        <row r="243">
          <cell r="A243" t="str">
            <v>DUTCH1_7_UNIT 1</v>
          </cell>
          <cell r="B243" t="str">
            <v>Sierra</v>
          </cell>
          <cell r="C243" t="str">
            <v>DUTCH FLAT 1 PH</v>
          </cell>
          <cell r="D243">
            <v>22</v>
          </cell>
          <cell r="E243">
            <v>22</v>
          </cell>
          <cell r="F243">
            <v>22</v>
          </cell>
          <cell r="G243">
            <v>22</v>
          </cell>
          <cell r="H243">
            <v>22</v>
          </cell>
          <cell r="I243">
            <v>22</v>
          </cell>
          <cell r="J243">
            <v>22</v>
          </cell>
          <cell r="K243">
            <v>22</v>
          </cell>
          <cell r="L243">
            <v>22</v>
          </cell>
          <cell r="M243">
            <v>22</v>
          </cell>
          <cell r="N243">
            <v>22</v>
          </cell>
          <cell r="O243">
            <v>22</v>
          </cell>
          <cell r="P243" t="str">
            <v>Y</v>
          </cell>
          <cell r="Q243" t="str">
            <v>North</v>
          </cell>
          <cell r="R243" t="str">
            <v>FC</v>
          </cell>
          <cell r="T243">
            <v>22</v>
          </cell>
        </row>
        <row r="244">
          <cell r="A244" t="str">
            <v>DUTCH2_7_UNIT 1</v>
          </cell>
          <cell r="B244" t="str">
            <v>Sierra</v>
          </cell>
          <cell r="C244" t="str">
            <v>DUTCH FLAT 2 PH</v>
          </cell>
          <cell r="D244">
            <v>26</v>
          </cell>
          <cell r="E244">
            <v>26</v>
          </cell>
          <cell r="F244">
            <v>26</v>
          </cell>
          <cell r="G244">
            <v>26</v>
          </cell>
          <cell r="H244">
            <v>26</v>
          </cell>
          <cell r="I244">
            <v>26</v>
          </cell>
          <cell r="J244">
            <v>26</v>
          </cell>
          <cell r="K244">
            <v>26</v>
          </cell>
          <cell r="L244">
            <v>26</v>
          </cell>
          <cell r="M244">
            <v>26</v>
          </cell>
          <cell r="N244">
            <v>26</v>
          </cell>
          <cell r="O244">
            <v>26</v>
          </cell>
          <cell r="P244" t="str">
            <v>Y</v>
          </cell>
          <cell r="Q244" t="str">
            <v>North</v>
          </cell>
          <cell r="R244" t="str">
            <v>FC</v>
          </cell>
          <cell r="T244">
            <v>26</v>
          </cell>
        </row>
        <row r="245">
          <cell r="A245" t="str">
            <v>DVLCYN_1_UNITS</v>
          </cell>
          <cell r="B245" t="str">
            <v>LA Basin</v>
          </cell>
          <cell r="C245" t="str">
            <v>DEVIL CANYON HYDRO UNITS 1-4 AGGREGATE</v>
          </cell>
          <cell r="D245">
            <v>189.19</v>
          </cell>
          <cell r="E245">
            <v>127.18</v>
          </cell>
          <cell r="F245">
            <v>234.97</v>
          </cell>
          <cell r="G245">
            <v>234.97</v>
          </cell>
          <cell r="H245">
            <v>234.97</v>
          </cell>
          <cell r="I245">
            <v>234.97</v>
          </cell>
          <cell r="J245">
            <v>234.97</v>
          </cell>
          <cell r="K245">
            <v>234.97</v>
          </cell>
          <cell r="L245">
            <v>234.97</v>
          </cell>
          <cell r="M245">
            <v>234.97</v>
          </cell>
          <cell r="N245">
            <v>234.97</v>
          </cell>
          <cell r="O245">
            <v>234.97</v>
          </cell>
          <cell r="P245" t="str">
            <v>Y</v>
          </cell>
          <cell r="Q245" t="str">
            <v>South</v>
          </cell>
          <cell r="R245" t="str">
            <v>FC</v>
          </cell>
          <cell r="T245">
            <v>234.97</v>
          </cell>
        </row>
        <row r="246">
          <cell r="A246" t="str">
            <v>EASTWD_7_UNIT</v>
          </cell>
          <cell r="B246" t="str">
            <v>Big Creek-Ventura</v>
          </cell>
          <cell r="C246" t="str">
            <v>EASTWOOD PUMP-GEN</v>
          </cell>
          <cell r="D246">
            <v>199</v>
          </cell>
          <cell r="E246">
            <v>199</v>
          </cell>
          <cell r="F246">
            <v>199</v>
          </cell>
          <cell r="G246">
            <v>199</v>
          </cell>
          <cell r="H246">
            <v>199</v>
          </cell>
          <cell r="I246">
            <v>199</v>
          </cell>
          <cell r="J246">
            <v>199</v>
          </cell>
          <cell r="K246">
            <v>199</v>
          </cell>
          <cell r="L246">
            <v>199</v>
          </cell>
          <cell r="M246">
            <v>199</v>
          </cell>
          <cell r="N246">
            <v>199</v>
          </cell>
          <cell r="O246">
            <v>199</v>
          </cell>
          <cell r="P246" t="str">
            <v>Y</v>
          </cell>
          <cell r="Q246" t="str">
            <v>South</v>
          </cell>
          <cell r="R246" t="str">
            <v>FC</v>
          </cell>
          <cell r="T246">
            <v>199</v>
          </cell>
        </row>
        <row r="247">
          <cell r="A247" t="str">
            <v>EDMONS_2_NSPIN</v>
          </cell>
          <cell r="B247" t="str">
            <v>Big Creek-Ventura</v>
          </cell>
          <cell r="C247" t="str">
            <v>EDMONS_2_NSPIN</v>
          </cell>
          <cell r="D247">
            <v>236</v>
          </cell>
          <cell r="E247">
            <v>236</v>
          </cell>
          <cell r="F247">
            <v>236</v>
          </cell>
          <cell r="G247">
            <v>236</v>
          </cell>
          <cell r="H247">
            <v>236</v>
          </cell>
          <cell r="I247">
            <v>236</v>
          </cell>
          <cell r="J247">
            <v>236</v>
          </cell>
          <cell r="K247">
            <v>236</v>
          </cell>
          <cell r="L247">
            <v>236</v>
          </cell>
          <cell r="M247">
            <v>236</v>
          </cell>
          <cell r="N247">
            <v>236</v>
          </cell>
          <cell r="O247">
            <v>236</v>
          </cell>
          <cell r="P247" t="str">
            <v>N</v>
          </cell>
          <cell r="Q247" t="str">
            <v>South</v>
          </cell>
          <cell r="R247" t="str">
            <v>FC</v>
          </cell>
          <cell r="T247">
            <v>236</v>
          </cell>
        </row>
        <row r="248">
          <cell r="A248" t="str">
            <v>ELCAJN_6_LM6K</v>
          </cell>
          <cell r="B248" t="str">
            <v>San Diego-IV</v>
          </cell>
          <cell r="C248" t="str">
            <v>El Cajon Energy Center</v>
          </cell>
          <cell r="D248">
            <v>48.1</v>
          </cell>
          <cell r="E248">
            <v>48.1</v>
          </cell>
          <cell r="F248">
            <v>48.1</v>
          </cell>
          <cell r="G248">
            <v>48.1</v>
          </cell>
          <cell r="H248">
            <v>48.1</v>
          </cell>
          <cell r="I248">
            <v>48.1</v>
          </cell>
          <cell r="J248">
            <v>48.1</v>
          </cell>
          <cell r="K248">
            <v>48.1</v>
          </cell>
          <cell r="L248">
            <v>48.1</v>
          </cell>
          <cell r="M248">
            <v>48.1</v>
          </cell>
          <cell r="N248">
            <v>48.1</v>
          </cell>
          <cell r="O248">
            <v>48.1</v>
          </cell>
          <cell r="P248" t="str">
            <v>Y</v>
          </cell>
          <cell r="Q248" t="str">
            <v>South</v>
          </cell>
          <cell r="R248" t="str">
            <v>FC</v>
          </cell>
          <cell r="T248">
            <v>48.1</v>
          </cell>
        </row>
        <row r="249">
          <cell r="A249" t="str">
            <v>ELCAJN_6_UNITA1</v>
          </cell>
          <cell r="B249" t="str">
            <v>San Diego-IV</v>
          </cell>
          <cell r="C249" t="str">
            <v>Cuyamaca Peak Energy Plant</v>
          </cell>
          <cell r="D249">
            <v>45.42</v>
          </cell>
          <cell r="E249">
            <v>45.42</v>
          </cell>
          <cell r="F249">
            <v>45.42</v>
          </cell>
          <cell r="G249">
            <v>45.42</v>
          </cell>
          <cell r="H249">
            <v>45.42</v>
          </cell>
          <cell r="I249">
            <v>45.42</v>
          </cell>
          <cell r="J249">
            <v>45.42</v>
          </cell>
          <cell r="K249">
            <v>45.42</v>
          </cell>
          <cell r="L249">
            <v>45.42</v>
          </cell>
          <cell r="M249">
            <v>45.42</v>
          </cell>
          <cell r="N249">
            <v>45.42</v>
          </cell>
          <cell r="O249">
            <v>45.42</v>
          </cell>
          <cell r="P249" t="str">
            <v>Y</v>
          </cell>
          <cell r="Q249" t="str">
            <v>South</v>
          </cell>
          <cell r="R249" t="str">
            <v>FC</v>
          </cell>
          <cell r="T249">
            <v>45.42</v>
          </cell>
        </row>
        <row r="250">
          <cell r="A250" t="str">
            <v>ELCAJN_7_GT1</v>
          </cell>
          <cell r="B250" t="str">
            <v>San Diego-IV</v>
          </cell>
          <cell r="C250" t="str">
            <v>EL CAJON</v>
          </cell>
          <cell r="D250">
            <v>16</v>
          </cell>
          <cell r="E250">
            <v>16</v>
          </cell>
          <cell r="F250">
            <v>16</v>
          </cell>
          <cell r="G250">
            <v>16</v>
          </cell>
          <cell r="H250">
            <v>16</v>
          </cell>
          <cell r="I250">
            <v>16</v>
          </cell>
          <cell r="J250">
            <v>16</v>
          </cell>
          <cell r="K250">
            <v>16</v>
          </cell>
          <cell r="L250">
            <v>16</v>
          </cell>
          <cell r="M250">
            <v>16</v>
          </cell>
          <cell r="N250">
            <v>16</v>
          </cell>
          <cell r="O250">
            <v>16</v>
          </cell>
          <cell r="P250" t="str">
            <v>Y</v>
          </cell>
          <cell r="Q250" t="str">
            <v>South</v>
          </cell>
          <cell r="R250" t="str">
            <v>FC</v>
          </cell>
          <cell r="T250">
            <v>16</v>
          </cell>
        </row>
        <row r="251">
          <cell r="A251" t="str">
            <v>ELCAP_1_SOLAR</v>
          </cell>
          <cell r="B251" t="str">
            <v>Fresno</v>
          </cell>
          <cell r="C251" t="str">
            <v>2097 Helton</v>
          </cell>
          <cell r="D251">
            <v>0</v>
          </cell>
          <cell r="E251">
            <v>0.02</v>
          </cell>
          <cell r="F251">
            <v>0.09</v>
          </cell>
          <cell r="G251">
            <v>1.08</v>
          </cell>
          <cell r="H251">
            <v>1.1100000000000001</v>
          </cell>
          <cell r="I251">
            <v>1.1399999999999999</v>
          </cell>
          <cell r="J251">
            <v>1.04</v>
          </cell>
          <cell r="K251">
            <v>1.04</v>
          </cell>
          <cell r="L251">
            <v>1.05</v>
          </cell>
          <cell r="M251">
            <v>0.84</v>
          </cell>
          <cell r="N251">
            <v>0</v>
          </cell>
          <cell r="O251">
            <v>0</v>
          </cell>
          <cell r="P251" t="str">
            <v>N</v>
          </cell>
          <cell r="Q251" t="str">
            <v>North</v>
          </cell>
          <cell r="R251" t="str">
            <v>ID</v>
          </cell>
          <cell r="S251" t="str">
            <v>15DGD: Waiting for Vincent 220 kV Bus Split, Gates No.2 500/230 kV Transformer, Ashlan-Gregg and Ashlan-Herndon 230 kV Line Reconductor, CCSF approved projects (C1&amp;2), Participation in SPS for Panoche-Dos Amigos Overload (C7) and possibly other</v>
          </cell>
          <cell r="T251">
            <v>1.1399999999999999</v>
          </cell>
        </row>
        <row r="252">
          <cell r="A252" t="str">
            <v>ELDORO_7_UNIT 1</v>
          </cell>
          <cell r="B252" t="str">
            <v>Sierra</v>
          </cell>
          <cell r="C252" t="str">
            <v>El Dorado Unit 1</v>
          </cell>
          <cell r="D252">
            <v>11</v>
          </cell>
          <cell r="E252">
            <v>11</v>
          </cell>
          <cell r="F252">
            <v>11</v>
          </cell>
          <cell r="G252">
            <v>11</v>
          </cell>
          <cell r="H252">
            <v>11</v>
          </cell>
          <cell r="I252">
            <v>11</v>
          </cell>
          <cell r="J252">
            <v>11</v>
          </cell>
          <cell r="K252">
            <v>11</v>
          </cell>
          <cell r="L252">
            <v>11</v>
          </cell>
          <cell r="M252">
            <v>11</v>
          </cell>
          <cell r="N252">
            <v>11</v>
          </cell>
          <cell r="O252">
            <v>11</v>
          </cell>
          <cell r="P252" t="str">
            <v>Y</v>
          </cell>
          <cell r="Q252" t="str">
            <v>North</v>
          </cell>
          <cell r="R252" t="str">
            <v>FC</v>
          </cell>
          <cell r="T252">
            <v>11</v>
          </cell>
        </row>
        <row r="253">
          <cell r="A253" t="str">
            <v>ELDORO_7_UNIT 2</v>
          </cell>
          <cell r="B253" t="str">
            <v>Sierra</v>
          </cell>
          <cell r="C253" t="str">
            <v>El Dorado Unit 2</v>
          </cell>
          <cell r="D253">
            <v>11</v>
          </cell>
          <cell r="E253">
            <v>11</v>
          </cell>
          <cell r="F253">
            <v>11</v>
          </cell>
          <cell r="G253">
            <v>11</v>
          </cell>
          <cell r="H253">
            <v>11</v>
          </cell>
          <cell r="I253">
            <v>11</v>
          </cell>
          <cell r="J253">
            <v>11</v>
          </cell>
          <cell r="K253">
            <v>11</v>
          </cell>
          <cell r="L253">
            <v>11</v>
          </cell>
          <cell r="M253">
            <v>11</v>
          </cell>
          <cell r="N253">
            <v>11</v>
          </cell>
          <cell r="O253">
            <v>11</v>
          </cell>
          <cell r="P253" t="str">
            <v>Y</v>
          </cell>
          <cell r="Q253" t="str">
            <v>North</v>
          </cell>
          <cell r="R253" t="str">
            <v>FC</v>
          </cell>
          <cell r="T253">
            <v>11</v>
          </cell>
        </row>
        <row r="254">
          <cell r="A254" t="str">
            <v>ELECTR_7_PL1X3</v>
          </cell>
          <cell r="B254" t="str">
            <v>CAISO System</v>
          </cell>
          <cell r="C254" t="str">
            <v>ELECTRA PH UNIT 1 &amp; 2 AGGREGATE</v>
          </cell>
          <cell r="D254">
            <v>98</v>
          </cell>
          <cell r="E254">
            <v>98</v>
          </cell>
          <cell r="F254">
            <v>98</v>
          </cell>
          <cell r="G254">
            <v>98</v>
          </cell>
          <cell r="H254">
            <v>98</v>
          </cell>
          <cell r="I254">
            <v>98</v>
          </cell>
          <cell r="J254">
            <v>98</v>
          </cell>
          <cell r="K254">
            <v>98</v>
          </cell>
          <cell r="L254">
            <v>98</v>
          </cell>
          <cell r="M254">
            <v>98</v>
          </cell>
          <cell r="N254">
            <v>98</v>
          </cell>
          <cell r="O254">
            <v>98</v>
          </cell>
          <cell r="P254" t="str">
            <v>Y</v>
          </cell>
          <cell r="Q254" t="str">
            <v>North</v>
          </cell>
          <cell r="R254" t="str">
            <v>FC</v>
          </cell>
          <cell r="T254">
            <v>98</v>
          </cell>
        </row>
        <row r="255">
          <cell r="A255" t="str">
            <v>ELKCRK_6_STONYG</v>
          </cell>
          <cell r="B255" t="str">
            <v>CAISO System</v>
          </cell>
          <cell r="C255" t="str">
            <v>STONEY GORGE HYDRO AGGREGATE</v>
          </cell>
          <cell r="D255">
            <v>1.8</v>
          </cell>
          <cell r="E255">
            <v>2.4</v>
          </cell>
          <cell r="F255">
            <v>2.7</v>
          </cell>
          <cell r="G255">
            <v>2.2000000000000002</v>
          </cell>
          <cell r="H255">
            <v>1.6</v>
          </cell>
          <cell r="I255">
            <v>1.7</v>
          </cell>
          <cell r="J255">
            <v>2.2000000000000002</v>
          </cell>
          <cell r="K255">
            <v>2</v>
          </cell>
          <cell r="L255">
            <v>1.4</v>
          </cell>
          <cell r="M255">
            <v>0.4</v>
          </cell>
          <cell r="N255">
            <v>0.1</v>
          </cell>
          <cell r="O255">
            <v>0.9</v>
          </cell>
          <cell r="P255" t="str">
            <v>Y</v>
          </cell>
          <cell r="Q255" t="str">
            <v>North</v>
          </cell>
          <cell r="R255" t="str">
            <v>FC</v>
          </cell>
          <cell r="T255">
            <v>2.2000000000000002</v>
          </cell>
        </row>
        <row r="256">
          <cell r="A256" t="str">
            <v>ELKHIL_2_PL1X3</v>
          </cell>
          <cell r="B256" t="str">
            <v>CAISO System</v>
          </cell>
          <cell r="C256" t="str">
            <v>ELK HILLS COMBINED CYCLE (AGGREGATE)</v>
          </cell>
          <cell r="D256">
            <v>435</v>
          </cell>
          <cell r="E256">
            <v>435</v>
          </cell>
          <cell r="F256">
            <v>435</v>
          </cell>
          <cell r="G256">
            <v>435</v>
          </cell>
          <cell r="H256">
            <v>435</v>
          </cell>
          <cell r="I256">
            <v>435</v>
          </cell>
          <cell r="J256">
            <v>435</v>
          </cell>
          <cell r="K256">
            <v>435</v>
          </cell>
          <cell r="L256">
            <v>435</v>
          </cell>
          <cell r="M256">
            <v>435</v>
          </cell>
          <cell r="N256">
            <v>435</v>
          </cell>
          <cell r="O256">
            <v>435</v>
          </cell>
          <cell r="P256" t="str">
            <v>Y</v>
          </cell>
          <cell r="Q256" t="str">
            <v>North</v>
          </cell>
          <cell r="R256" t="str">
            <v>FC</v>
          </cell>
          <cell r="T256">
            <v>435</v>
          </cell>
        </row>
        <row r="257">
          <cell r="A257" t="str">
            <v>ELLIS_2_QF</v>
          </cell>
          <cell r="B257" t="str">
            <v>LA Basin</v>
          </cell>
          <cell r="C257" t="str">
            <v>ELLIS QFS</v>
          </cell>
          <cell r="D257">
            <v>0</v>
          </cell>
          <cell r="E257">
            <v>0</v>
          </cell>
          <cell r="F257">
            <v>0</v>
          </cell>
          <cell r="G257">
            <v>0</v>
          </cell>
          <cell r="H257">
            <v>0.03</v>
          </cell>
          <cell r="I257">
            <v>0</v>
          </cell>
          <cell r="J257">
            <v>0</v>
          </cell>
          <cell r="K257">
            <v>0.01</v>
          </cell>
          <cell r="L257">
            <v>0</v>
          </cell>
          <cell r="M257">
            <v>0</v>
          </cell>
          <cell r="N257">
            <v>0</v>
          </cell>
          <cell r="O257">
            <v>0</v>
          </cell>
          <cell r="P257" t="str">
            <v>N</v>
          </cell>
          <cell r="Q257" t="str">
            <v>South</v>
          </cell>
          <cell r="R257" t="str">
            <v>FC</v>
          </cell>
          <cell r="T257">
            <v>0.01</v>
          </cell>
        </row>
        <row r="258">
          <cell r="A258" t="str">
            <v>ELNIDP_6_BIOMAS</v>
          </cell>
          <cell r="B258" t="str">
            <v>Fresno</v>
          </cell>
          <cell r="C258" t="str">
            <v>El Nido Biomass to Energy</v>
          </cell>
          <cell r="D258">
            <v>8.52</v>
          </cell>
          <cell r="E258">
            <v>7.47</v>
          </cell>
          <cell r="F258">
            <v>7.3</v>
          </cell>
          <cell r="G258">
            <v>5.81</v>
          </cell>
          <cell r="H258">
            <v>3.95</v>
          </cell>
          <cell r="I258">
            <v>6.88</v>
          </cell>
          <cell r="J258">
            <v>7.8</v>
          </cell>
          <cell r="K258">
            <v>8.7100000000000009</v>
          </cell>
          <cell r="L258">
            <v>8.7899999999999991</v>
          </cell>
          <cell r="M258">
            <v>7.11</v>
          </cell>
          <cell r="N258">
            <v>8.1300000000000008</v>
          </cell>
          <cell r="O258">
            <v>7.57</v>
          </cell>
          <cell r="P258" t="str">
            <v>N</v>
          </cell>
          <cell r="Q258" t="str">
            <v>North</v>
          </cell>
          <cell r="R258" t="str">
            <v>FC</v>
          </cell>
          <cell r="T258">
            <v>8.7899999999999991</v>
          </cell>
        </row>
        <row r="259">
          <cell r="A259" t="str">
            <v>ELSEGN_2_UN1011</v>
          </cell>
          <cell r="B259" t="str">
            <v>LA Basin</v>
          </cell>
          <cell r="C259" t="str">
            <v>El Segundo Energy Center 5/6</v>
          </cell>
          <cell r="D259">
            <v>263</v>
          </cell>
          <cell r="E259">
            <v>263</v>
          </cell>
          <cell r="F259">
            <v>263</v>
          </cell>
          <cell r="G259">
            <v>263</v>
          </cell>
          <cell r="H259">
            <v>263</v>
          </cell>
          <cell r="I259">
            <v>263</v>
          </cell>
          <cell r="J259">
            <v>263</v>
          </cell>
          <cell r="K259">
            <v>263</v>
          </cell>
          <cell r="L259">
            <v>263</v>
          </cell>
          <cell r="M259">
            <v>263</v>
          </cell>
          <cell r="N259">
            <v>263</v>
          </cell>
          <cell r="O259">
            <v>263</v>
          </cell>
          <cell r="P259" t="str">
            <v>Y</v>
          </cell>
          <cell r="Q259" t="str">
            <v>South</v>
          </cell>
          <cell r="R259" t="str">
            <v>FC</v>
          </cell>
          <cell r="T259">
            <v>263</v>
          </cell>
        </row>
        <row r="260">
          <cell r="A260" t="str">
            <v>ELSEGN_2_UN2021</v>
          </cell>
          <cell r="B260" t="str">
            <v>LA Basin</v>
          </cell>
          <cell r="C260" t="str">
            <v>El Segundo Energy Center 7/8</v>
          </cell>
          <cell r="D260">
            <v>263.68</v>
          </cell>
          <cell r="E260">
            <v>263.68</v>
          </cell>
          <cell r="F260">
            <v>263.68</v>
          </cell>
          <cell r="G260">
            <v>263.68</v>
          </cell>
          <cell r="H260">
            <v>263.68</v>
          </cell>
          <cell r="I260">
            <v>263.68</v>
          </cell>
          <cell r="J260">
            <v>263.68</v>
          </cell>
          <cell r="K260">
            <v>263.68</v>
          </cell>
          <cell r="L260">
            <v>263.68</v>
          </cell>
          <cell r="M260">
            <v>263.68</v>
          </cell>
          <cell r="N260">
            <v>263.68</v>
          </cell>
          <cell r="O260">
            <v>263.68</v>
          </cell>
          <cell r="P260" t="str">
            <v>Y</v>
          </cell>
          <cell r="Q260" t="str">
            <v>South</v>
          </cell>
          <cell r="R260" t="str">
            <v>FC</v>
          </cell>
          <cell r="T260">
            <v>263.68</v>
          </cell>
        </row>
        <row r="261">
          <cell r="A261" t="str">
            <v>ENCINA_7_EA1</v>
          </cell>
          <cell r="B261" t="str">
            <v>San Diego-IV</v>
          </cell>
          <cell r="C261" t="str">
            <v>ENCINA UNIT 1</v>
          </cell>
          <cell r="D261">
            <v>106</v>
          </cell>
          <cell r="E261">
            <v>106</v>
          </cell>
          <cell r="F261">
            <v>106</v>
          </cell>
          <cell r="G261">
            <v>106</v>
          </cell>
          <cell r="H261">
            <v>106</v>
          </cell>
          <cell r="I261">
            <v>106</v>
          </cell>
          <cell r="J261">
            <v>106</v>
          </cell>
          <cell r="K261">
            <v>106</v>
          </cell>
          <cell r="L261">
            <v>106</v>
          </cell>
          <cell r="M261">
            <v>106</v>
          </cell>
          <cell r="N261">
            <v>106</v>
          </cell>
          <cell r="O261">
            <v>106</v>
          </cell>
          <cell r="P261" t="str">
            <v>Y</v>
          </cell>
          <cell r="Q261" t="str">
            <v>South</v>
          </cell>
          <cell r="R261" t="str">
            <v>FC</v>
          </cell>
          <cell r="T261">
            <v>106</v>
          </cell>
        </row>
        <row r="262">
          <cell r="A262" t="str">
            <v>ENCINA_7_EA2</v>
          </cell>
          <cell r="B262" t="str">
            <v>San Diego-IV</v>
          </cell>
          <cell r="C262" t="str">
            <v>ENCINA UNIT 2</v>
          </cell>
          <cell r="D262">
            <v>104</v>
          </cell>
          <cell r="E262">
            <v>104</v>
          </cell>
          <cell r="F262">
            <v>104</v>
          </cell>
          <cell r="G262">
            <v>104</v>
          </cell>
          <cell r="H262">
            <v>104</v>
          </cell>
          <cell r="I262">
            <v>104</v>
          </cell>
          <cell r="J262">
            <v>104</v>
          </cell>
          <cell r="K262">
            <v>104</v>
          </cell>
          <cell r="L262">
            <v>104</v>
          </cell>
          <cell r="M262">
            <v>104</v>
          </cell>
          <cell r="N262">
            <v>104</v>
          </cell>
          <cell r="O262">
            <v>104</v>
          </cell>
          <cell r="P262" t="str">
            <v>Y</v>
          </cell>
          <cell r="Q262" t="str">
            <v>South</v>
          </cell>
          <cell r="R262" t="str">
            <v>FC</v>
          </cell>
          <cell r="T262">
            <v>104</v>
          </cell>
        </row>
        <row r="263">
          <cell r="A263" t="str">
            <v>ENCINA_7_EA3</v>
          </cell>
          <cell r="B263" t="str">
            <v>San Diego-IV</v>
          </cell>
          <cell r="C263" t="str">
            <v>ENCINA UNIT 3</v>
          </cell>
          <cell r="D263">
            <v>110</v>
          </cell>
          <cell r="E263">
            <v>110</v>
          </cell>
          <cell r="F263">
            <v>110</v>
          </cell>
          <cell r="G263">
            <v>110</v>
          </cell>
          <cell r="H263">
            <v>110</v>
          </cell>
          <cell r="I263">
            <v>110</v>
          </cell>
          <cell r="J263">
            <v>110</v>
          </cell>
          <cell r="K263">
            <v>110</v>
          </cell>
          <cell r="L263">
            <v>110</v>
          </cell>
          <cell r="M263">
            <v>110</v>
          </cell>
          <cell r="N263">
            <v>110</v>
          </cell>
          <cell r="O263">
            <v>110</v>
          </cell>
          <cell r="P263" t="str">
            <v>Y</v>
          </cell>
          <cell r="Q263" t="str">
            <v>South</v>
          </cell>
          <cell r="R263" t="str">
            <v>FC</v>
          </cell>
          <cell r="T263">
            <v>110</v>
          </cell>
        </row>
        <row r="264">
          <cell r="A264" t="str">
            <v>ENCINA_7_EA4</v>
          </cell>
          <cell r="B264" t="str">
            <v>San Diego-IV</v>
          </cell>
          <cell r="C264" t="str">
            <v>ENCINA UNIT 4</v>
          </cell>
          <cell r="D264">
            <v>300</v>
          </cell>
          <cell r="E264">
            <v>300</v>
          </cell>
          <cell r="F264">
            <v>300</v>
          </cell>
          <cell r="G264">
            <v>300</v>
          </cell>
          <cell r="H264">
            <v>300</v>
          </cell>
          <cell r="I264">
            <v>300</v>
          </cell>
          <cell r="J264">
            <v>300</v>
          </cell>
          <cell r="K264">
            <v>300</v>
          </cell>
          <cell r="L264">
            <v>300</v>
          </cell>
          <cell r="M264">
            <v>300</v>
          </cell>
          <cell r="N264">
            <v>300</v>
          </cell>
          <cell r="O264">
            <v>300</v>
          </cell>
          <cell r="P264" t="str">
            <v>Y</v>
          </cell>
          <cell r="Q264" t="str">
            <v>South</v>
          </cell>
          <cell r="R264" t="str">
            <v>FC</v>
          </cell>
          <cell r="T264">
            <v>300</v>
          </cell>
        </row>
        <row r="265">
          <cell r="A265" t="str">
            <v>ENCINA_7_EA5</v>
          </cell>
          <cell r="B265" t="str">
            <v>San Diego-IV</v>
          </cell>
          <cell r="C265" t="str">
            <v>ENCINA UNIT 5</v>
          </cell>
          <cell r="D265">
            <v>330</v>
          </cell>
          <cell r="E265">
            <v>330</v>
          </cell>
          <cell r="F265">
            <v>330</v>
          </cell>
          <cell r="G265">
            <v>330</v>
          </cell>
          <cell r="H265">
            <v>330</v>
          </cell>
          <cell r="I265">
            <v>330</v>
          </cell>
          <cell r="J265">
            <v>330</v>
          </cell>
          <cell r="K265">
            <v>330</v>
          </cell>
          <cell r="L265">
            <v>330</v>
          </cell>
          <cell r="M265">
            <v>330</v>
          </cell>
          <cell r="N265">
            <v>330</v>
          </cell>
          <cell r="O265">
            <v>330</v>
          </cell>
          <cell r="P265" t="str">
            <v>Y</v>
          </cell>
          <cell r="Q265" t="str">
            <v>South</v>
          </cell>
          <cell r="R265" t="str">
            <v>FC</v>
          </cell>
          <cell r="T265">
            <v>330</v>
          </cell>
        </row>
        <row r="266">
          <cell r="A266" t="str">
            <v>ENCINA_7_GT1</v>
          </cell>
          <cell r="B266" t="str">
            <v>San Diego-IV</v>
          </cell>
          <cell r="C266" t="str">
            <v>ENCINA GAS TURBINE UNIT 1</v>
          </cell>
          <cell r="D266">
            <v>14.5</v>
          </cell>
          <cell r="E266">
            <v>14.5</v>
          </cell>
          <cell r="F266">
            <v>14.5</v>
          </cell>
          <cell r="G266">
            <v>14.5</v>
          </cell>
          <cell r="H266">
            <v>14.5</v>
          </cell>
          <cell r="I266">
            <v>14.5</v>
          </cell>
          <cell r="J266">
            <v>14.5</v>
          </cell>
          <cell r="K266">
            <v>14.5</v>
          </cell>
          <cell r="L266">
            <v>14.5</v>
          </cell>
          <cell r="M266">
            <v>14.5</v>
          </cell>
          <cell r="N266">
            <v>14.5</v>
          </cell>
          <cell r="O266">
            <v>14.5</v>
          </cell>
          <cell r="P266" t="str">
            <v>Y</v>
          </cell>
          <cell r="Q266" t="str">
            <v>South</v>
          </cell>
          <cell r="R266" t="str">
            <v>FC</v>
          </cell>
          <cell r="T266">
            <v>14.5</v>
          </cell>
        </row>
        <row r="267">
          <cell r="A267" t="str">
            <v>ENERSJ_2_WIND</v>
          </cell>
          <cell r="B267" t="str">
            <v>San Diego-IV</v>
          </cell>
          <cell r="C267" t="str">
            <v>ESJ Wind Energy</v>
          </cell>
          <cell r="D267">
            <v>6.2</v>
          </cell>
          <cell r="E267">
            <v>18.61</v>
          </cell>
          <cell r="F267">
            <v>31.02</v>
          </cell>
          <cell r="G267">
            <v>27.92</v>
          </cell>
          <cell r="H267">
            <v>48.08</v>
          </cell>
          <cell r="I267">
            <v>43.43</v>
          </cell>
          <cell r="J267">
            <v>26.37</v>
          </cell>
          <cell r="K267">
            <v>24.82</v>
          </cell>
          <cell r="L267">
            <v>17.059999999999999</v>
          </cell>
          <cell r="M267">
            <v>10.86</v>
          </cell>
          <cell r="N267">
            <v>4.6500000000000004</v>
          </cell>
          <cell r="O267">
            <v>9.31</v>
          </cell>
          <cell r="P267" t="str">
            <v>N</v>
          </cell>
          <cell r="Q267" t="str">
            <v>South</v>
          </cell>
          <cell r="R267" t="str">
            <v>FC</v>
          </cell>
          <cell r="T267">
            <v>43.43</v>
          </cell>
        </row>
        <row r="268">
          <cell r="A268" t="str">
            <v>ENWIND_2_WIND1</v>
          </cell>
          <cell r="B268" t="str">
            <v>CAISO System</v>
          </cell>
          <cell r="C268" t="str">
            <v>Cameron Ridge</v>
          </cell>
          <cell r="D268">
            <v>2.09</v>
          </cell>
          <cell r="E268">
            <v>3.89</v>
          </cell>
          <cell r="F268">
            <v>10.06</v>
          </cell>
          <cell r="G268">
            <v>11.26</v>
          </cell>
          <cell r="H268">
            <v>14.62</v>
          </cell>
          <cell r="I268">
            <v>12.86</v>
          </cell>
          <cell r="J268">
            <v>8.0299999999999994</v>
          </cell>
          <cell r="K268">
            <v>7.21</v>
          </cell>
          <cell r="L268">
            <v>4.33</v>
          </cell>
          <cell r="M268">
            <v>3.4</v>
          </cell>
          <cell r="N268">
            <v>2.09</v>
          </cell>
          <cell r="O268">
            <v>2.12</v>
          </cell>
          <cell r="P268" t="str">
            <v>N</v>
          </cell>
          <cell r="Q268" t="str">
            <v>South</v>
          </cell>
          <cell r="R268" t="str">
            <v>FC</v>
          </cell>
          <cell r="T268">
            <v>12.86</v>
          </cell>
        </row>
        <row r="269">
          <cell r="A269" t="str">
            <v>ENWIND_2_WIND2</v>
          </cell>
          <cell r="B269" t="str">
            <v>CAISO System</v>
          </cell>
          <cell r="C269" t="str">
            <v>Ridgetop I</v>
          </cell>
          <cell r="D269">
            <v>2.6</v>
          </cell>
          <cell r="E269">
            <v>7.8</v>
          </cell>
          <cell r="F269">
            <v>13</v>
          </cell>
          <cell r="G269">
            <v>11.7</v>
          </cell>
          <cell r="H269">
            <v>20.149999999999999</v>
          </cell>
          <cell r="I269">
            <v>18.2</v>
          </cell>
          <cell r="J269">
            <v>11.05</v>
          </cell>
          <cell r="K269">
            <v>10.4</v>
          </cell>
          <cell r="L269">
            <v>7.15</v>
          </cell>
          <cell r="M269">
            <v>4.55</v>
          </cell>
          <cell r="N269">
            <v>1.95</v>
          </cell>
          <cell r="O269">
            <v>3.9</v>
          </cell>
          <cell r="P269" t="str">
            <v>N</v>
          </cell>
          <cell r="Q269" t="str">
            <v>South</v>
          </cell>
          <cell r="R269" t="str">
            <v>FC</v>
          </cell>
          <cell r="T269">
            <v>18.2</v>
          </cell>
        </row>
        <row r="270">
          <cell r="A270" t="str">
            <v>ESCNDO_6_PL1X2</v>
          </cell>
          <cell r="B270" t="str">
            <v>San Diego-IV</v>
          </cell>
          <cell r="C270" t="str">
            <v>MMC Escondido Aggregate</v>
          </cell>
          <cell r="D270">
            <v>48.71</v>
          </cell>
          <cell r="E270">
            <v>48.71</v>
          </cell>
          <cell r="F270">
            <v>48.71</v>
          </cell>
          <cell r="G270">
            <v>48.71</v>
          </cell>
          <cell r="H270">
            <v>48.71</v>
          </cell>
          <cell r="I270">
            <v>48.71</v>
          </cell>
          <cell r="J270">
            <v>48.71</v>
          </cell>
          <cell r="K270">
            <v>48.71</v>
          </cell>
          <cell r="L270">
            <v>48.71</v>
          </cell>
          <cell r="M270">
            <v>48.71</v>
          </cell>
          <cell r="N270">
            <v>48.71</v>
          </cell>
          <cell r="O270">
            <v>48.71</v>
          </cell>
          <cell r="P270" t="str">
            <v>Y</v>
          </cell>
          <cell r="Q270" t="str">
            <v>South</v>
          </cell>
          <cell r="R270" t="str">
            <v>FC</v>
          </cell>
          <cell r="T270">
            <v>48.71</v>
          </cell>
        </row>
        <row r="271">
          <cell r="A271" t="str">
            <v>ESCNDO_6_UNITB1</v>
          </cell>
          <cell r="B271" t="str">
            <v>San Diego-IV</v>
          </cell>
          <cell r="C271" t="str">
            <v>CalPeak Power Enterprise Unit 1</v>
          </cell>
          <cell r="D271">
            <v>48</v>
          </cell>
          <cell r="E271">
            <v>48</v>
          </cell>
          <cell r="F271">
            <v>48</v>
          </cell>
          <cell r="G271">
            <v>48</v>
          </cell>
          <cell r="H271">
            <v>48</v>
          </cell>
          <cell r="I271">
            <v>48</v>
          </cell>
          <cell r="J271">
            <v>48</v>
          </cell>
          <cell r="K271">
            <v>48</v>
          </cell>
          <cell r="L271">
            <v>48</v>
          </cell>
          <cell r="M271">
            <v>48</v>
          </cell>
          <cell r="N271">
            <v>48</v>
          </cell>
          <cell r="O271">
            <v>48</v>
          </cell>
          <cell r="P271" t="str">
            <v>Y</v>
          </cell>
          <cell r="Q271" t="str">
            <v>South</v>
          </cell>
          <cell r="R271" t="str">
            <v>FC</v>
          </cell>
          <cell r="T271">
            <v>48</v>
          </cell>
        </row>
        <row r="272">
          <cell r="A272" t="str">
            <v>ESCO_6_GLMQF</v>
          </cell>
          <cell r="B272" t="str">
            <v>San Diego-IV</v>
          </cell>
          <cell r="C272" t="str">
            <v>GOAL LINE L.P.</v>
          </cell>
          <cell r="D272">
            <v>36.58</v>
          </cell>
          <cell r="E272">
            <v>29.85</v>
          </cell>
          <cell r="F272">
            <v>29.08</v>
          </cell>
          <cell r="G272">
            <v>29.88</v>
          </cell>
          <cell r="H272">
            <v>34.71</v>
          </cell>
          <cell r="I272">
            <v>35.479999999999997</v>
          </cell>
          <cell r="J272">
            <v>33.33</v>
          </cell>
          <cell r="K272">
            <v>36.409999999999997</v>
          </cell>
          <cell r="L272">
            <v>34.79</v>
          </cell>
          <cell r="M272">
            <v>20.350000000000001</v>
          </cell>
          <cell r="N272">
            <v>13.58</v>
          </cell>
          <cell r="O272">
            <v>27.91</v>
          </cell>
          <cell r="P272" t="str">
            <v>N</v>
          </cell>
          <cell r="Q272" t="str">
            <v>South</v>
          </cell>
          <cell r="R272" t="str">
            <v>FC</v>
          </cell>
          <cell r="T272">
            <v>36.409999999999997</v>
          </cell>
        </row>
        <row r="273">
          <cell r="A273" t="str">
            <v>ESQUON_6_LNDFIL</v>
          </cell>
          <cell r="B273" t="str">
            <v>CAISO System</v>
          </cell>
          <cell r="C273" t="str">
            <v>Neal Road Landfill Generating Facility</v>
          </cell>
          <cell r="D273" t="str">
            <v>-</v>
          </cell>
          <cell r="E273" t="str">
            <v>-</v>
          </cell>
          <cell r="F273" t="str">
            <v>-</v>
          </cell>
          <cell r="G273" t="str">
            <v>-</v>
          </cell>
          <cell r="H273" t="str">
            <v>-</v>
          </cell>
          <cell r="I273" t="str">
            <v>-</v>
          </cell>
          <cell r="J273" t="str">
            <v>-</v>
          </cell>
          <cell r="K273" t="str">
            <v>-</v>
          </cell>
          <cell r="L273" t="str">
            <v>-</v>
          </cell>
          <cell r="M273" t="str">
            <v>-</v>
          </cell>
          <cell r="N273" t="str">
            <v>-</v>
          </cell>
          <cell r="O273" t="str">
            <v>-</v>
          </cell>
          <cell r="P273" t="str">
            <v>N</v>
          </cell>
          <cell r="Q273" t="str">
            <v>North</v>
          </cell>
          <cell r="R273" t="str">
            <v>EO</v>
          </cell>
          <cell r="T273">
            <v>0</v>
          </cell>
        </row>
        <row r="274">
          <cell r="A274" t="str">
            <v>ETIWND_2_CHMPNE</v>
          </cell>
          <cell r="B274" t="str">
            <v>LA Basin</v>
          </cell>
          <cell r="C274" t="str">
            <v>Champagne</v>
          </cell>
          <cell r="D274" t="str">
            <v>-</v>
          </cell>
          <cell r="E274" t="str">
            <v>-</v>
          </cell>
          <cell r="F274" t="str">
            <v>-</v>
          </cell>
          <cell r="G274" t="str">
            <v>-</v>
          </cell>
          <cell r="H274" t="str">
            <v>-</v>
          </cell>
          <cell r="I274" t="str">
            <v>-</v>
          </cell>
          <cell r="J274" t="str">
            <v>-</v>
          </cell>
          <cell r="K274" t="str">
            <v>-</v>
          </cell>
          <cell r="L274" t="str">
            <v>-</v>
          </cell>
          <cell r="M274" t="str">
            <v>-</v>
          </cell>
          <cell r="N274" t="str">
            <v>-</v>
          </cell>
          <cell r="O274" t="str">
            <v>-</v>
          </cell>
          <cell r="P274" t="str">
            <v>N</v>
          </cell>
          <cell r="Q274" t="str">
            <v>South</v>
          </cell>
          <cell r="R274" t="str">
            <v>EO</v>
          </cell>
          <cell r="T274">
            <v>0</v>
          </cell>
        </row>
        <row r="275">
          <cell r="A275" t="str">
            <v>ETIWND_2_FONTNA</v>
          </cell>
          <cell r="B275" t="str">
            <v>LA Basin</v>
          </cell>
          <cell r="C275" t="str">
            <v>FONTANALYTLE CREEK POWERHOUSE P</v>
          </cell>
          <cell r="D275">
            <v>0.81</v>
          </cell>
          <cell r="E275">
            <v>0.88</v>
          </cell>
          <cell r="F275">
            <v>0.78</v>
          </cell>
          <cell r="G275">
            <v>0.81</v>
          </cell>
          <cell r="H275">
            <v>0.56999999999999995</v>
          </cell>
          <cell r="I275">
            <v>0.46</v>
          </cell>
          <cell r="J275">
            <v>0.37</v>
          </cell>
          <cell r="K275">
            <v>0.4</v>
          </cell>
          <cell r="L275">
            <v>0.38</v>
          </cell>
          <cell r="M275">
            <v>0.31</v>
          </cell>
          <cell r="N275">
            <v>0.43</v>
          </cell>
          <cell r="O275">
            <v>0.55000000000000004</v>
          </cell>
          <cell r="P275" t="str">
            <v>N</v>
          </cell>
          <cell r="Q275" t="str">
            <v>South</v>
          </cell>
          <cell r="R275" t="str">
            <v>FC</v>
          </cell>
          <cell r="T275">
            <v>0.46</v>
          </cell>
        </row>
        <row r="276">
          <cell r="A276" t="str">
            <v>ETIWND_2_RTS010</v>
          </cell>
          <cell r="B276" t="str">
            <v>LA Basin</v>
          </cell>
          <cell r="C276" t="str">
            <v>SPVP010 Fontana RT Solar</v>
          </cell>
          <cell r="D276">
            <v>0</v>
          </cell>
          <cell r="E276">
            <v>0.02</v>
          </cell>
          <cell r="F276">
            <v>0.08</v>
          </cell>
          <cell r="G276">
            <v>0.86</v>
          </cell>
          <cell r="H276">
            <v>0.96</v>
          </cell>
          <cell r="I276">
            <v>1.1200000000000001</v>
          </cell>
          <cell r="J276">
            <v>0.93</v>
          </cell>
          <cell r="K276">
            <v>0.92</v>
          </cell>
          <cell r="L276">
            <v>0.56999999999999995</v>
          </cell>
          <cell r="M276">
            <v>0.67</v>
          </cell>
          <cell r="N276">
            <v>0</v>
          </cell>
          <cell r="O276">
            <v>0</v>
          </cell>
          <cell r="P276" t="str">
            <v>N</v>
          </cell>
          <cell r="Q276" t="str">
            <v>South</v>
          </cell>
          <cell r="R276" t="str">
            <v>FC</v>
          </cell>
          <cell r="T276">
            <v>1.1200000000000001</v>
          </cell>
        </row>
        <row r="277">
          <cell r="A277" t="str">
            <v>ETIWND_2_RTS015</v>
          </cell>
          <cell r="B277" t="str">
            <v>LA Basin</v>
          </cell>
          <cell r="C277" t="str">
            <v>SPVP015</v>
          </cell>
          <cell r="D277">
            <v>0.01</v>
          </cell>
          <cell r="E277">
            <v>0.03</v>
          </cell>
          <cell r="F277">
            <v>0.16</v>
          </cell>
          <cell r="G277">
            <v>2.12</v>
          </cell>
          <cell r="H277">
            <v>2.2200000000000002</v>
          </cell>
          <cell r="I277">
            <v>2.1</v>
          </cell>
          <cell r="J277">
            <v>1.68</v>
          </cell>
          <cell r="K277">
            <v>1.17</v>
          </cell>
          <cell r="L277">
            <v>1.1599999999999999</v>
          </cell>
          <cell r="M277">
            <v>0.71</v>
          </cell>
          <cell r="N277">
            <v>0</v>
          </cell>
          <cell r="O277">
            <v>0</v>
          </cell>
          <cell r="P277" t="str">
            <v>N</v>
          </cell>
          <cell r="Q277" t="str">
            <v>South</v>
          </cell>
          <cell r="R277" t="str">
            <v>FC</v>
          </cell>
          <cell r="T277">
            <v>2.1</v>
          </cell>
        </row>
        <row r="278">
          <cell r="A278" t="str">
            <v>ETIWND_2_RTS017</v>
          </cell>
          <cell r="B278" t="str">
            <v>LA Basin</v>
          </cell>
          <cell r="C278" t="str">
            <v>SPVP017</v>
          </cell>
          <cell r="D278">
            <v>0.02</v>
          </cell>
          <cell r="E278">
            <v>0.15</v>
          </cell>
          <cell r="F278">
            <v>0.35</v>
          </cell>
          <cell r="G278">
            <v>1.39</v>
          </cell>
          <cell r="H278">
            <v>1.47</v>
          </cell>
          <cell r="I278">
            <v>1.84</v>
          </cell>
          <cell r="J278">
            <v>1.85</v>
          </cell>
          <cell r="K278">
            <v>1.72</v>
          </cell>
          <cell r="L278">
            <v>1.68</v>
          </cell>
          <cell r="M278">
            <v>1.1100000000000001</v>
          </cell>
          <cell r="N278">
            <v>0.06</v>
          </cell>
          <cell r="O278">
            <v>0.03</v>
          </cell>
          <cell r="P278" t="str">
            <v>N</v>
          </cell>
          <cell r="Q278" t="str">
            <v>South</v>
          </cell>
          <cell r="R278" t="str">
            <v>FC</v>
          </cell>
          <cell r="T278">
            <v>1.85</v>
          </cell>
        </row>
        <row r="279">
          <cell r="A279" t="str">
            <v>ETIWND_2_RTS018</v>
          </cell>
          <cell r="B279" t="str">
            <v>LA Basin</v>
          </cell>
          <cell r="C279" t="str">
            <v>SPVP018 Fontana RT Solar</v>
          </cell>
          <cell r="D279">
            <v>0</v>
          </cell>
          <cell r="E279">
            <v>0.02</v>
          </cell>
          <cell r="F279">
            <v>0.08</v>
          </cell>
          <cell r="G279">
            <v>0.86</v>
          </cell>
          <cell r="H279">
            <v>0.96</v>
          </cell>
          <cell r="I279">
            <v>1.1200000000000001</v>
          </cell>
          <cell r="J279">
            <v>0.93</v>
          </cell>
          <cell r="K279">
            <v>0.92</v>
          </cell>
          <cell r="L279">
            <v>0.56999999999999995</v>
          </cell>
          <cell r="M279">
            <v>0.67</v>
          </cell>
          <cell r="N279">
            <v>0</v>
          </cell>
          <cell r="O279">
            <v>0</v>
          </cell>
          <cell r="P279" t="str">
            <v>N</v>
          </cell>
          <cell r="Q279" t="str">
            <v>South</v>
          </cell>
          <cell r="R279" t="str">
            <v>FC</v>
          </cell>
          <cell r="T279">
            <v>1.1200000000000001</v>
          </cell>
        </row>
        <row r="280">
          <cell r="A280" t="str">
            <v>ETIWND_2_RTS023</v>
          </cell>
          <cell r="B280" t="str">
            <v>LA Basin</v>
          </cell>
          <cell r="C280" t="str">
            <v>SPVP023 Fontana RT Solar</v>
          </cell>
          <cell r="D280">
            <v>0</v>
          </cell>
          <cell r="E280">
            <v>0.02</v>
          </cell>
          <cell r="F280">
            <v>0.16</v>
          </cell>
          <cell r="G280">
            <v>1.74</v>
          </cell>
          <cell r="H280">
            <v>1.86</v>
          </cell>
          <cell r="I280">
            <v>1.9</v>
          </cell>
          <cell r="J280">
            <v>1.47</v>
          </cell>
          <cell r="K280">
            <v>1.0900000000000001</v>
          </cell>
          <cell r="L280">
            <v>1.08</v>
          </cell>
          <cell r="M280">
            <v>1.1399999999999999</v>
          </cell>
          <cell r="N280">
            <v>0</v>
          </cell>
          <cell r="O280">
            <v>0</v>
          </cell>
          <cell r="P280" t="str">
            <v>N</v>
          </cell>
          <cell r="Q280" t="str">
            <v>South</v>
          </cell>
          <cell r="R280" t="str">
            <v>FC</v>
          </cell>
          <cell r="T280">
            <v>1.9</v>
          </cell>
        </row>
        <row r="281">
          <cell r="A281" t="str">
            <v>ETIWND_2_RTS026</v>
          </cell>
          <cell r="B281" t="str">
            <v>LA Basin</v>
          </cell>
          <cell r="C281" t="str">
            <v>SPVP026</v>
          </cell>
          <cell r="D281">
            <v>0.02</v>
          </cell>
          <cell r="E281">
            <v>0.13</v>
          </cell>
          <cell r="F281">
            <v>0.3</v>
          </cell>
          <cell r="G281">
            <v>1.21</v>
          </cell>
          <cell r="H281">
            <v>1.28</v>
          </cell>
          <cell r="I281">
            <v>1.6</v>
          </cell>
          <cell r="J281">
            <v>1.61</v>
          </cell>
          <cell r="K281">
            <v>1.5</v>
          </cell>
          <cell r="L281">
            <v>1.46</v>
          </cell>
          <cell r="M281">
            <v>0.97</v>
          </cell>
          <cell r="N281">
            <v>0.05</v>
          </cell>
          <cell r="O281">
            <v>0.03</v>
          </cell>
          <cell r="P281" t="str">
            <v>N</v>
          </cell>
          <cell r="Q281" t="str">
            <v>South</v>
          </cell>
          <cell r="R281" t="str">
            <v>FC</v>
          </cell>
          <cell r="T281">
            <v>1.61</v>
          </cell>
        </row>
        <row r="282">
          <cell r="A282" t="str">
            <v>ETIWND_2_RTS027</v>
          </cell>
          <cell r="B282" t="str">
            <v>LA Basin</v>
          </cell>
          <cell r="C282" t="str">
            <v>SPVP027</v>
          </cell>
          <cell r="D282">
            <v>0.02</v>
          </cell>
          <cell r="E282">
            <v>0.13</v>
          </cell>
          <cell r="F282">
            <v>0.3</v>
          </cell>
          <cell r="G282">
            <v>1.21</v>
          </cell>
          <cell r="H282">
            <v>1.28</v>
          </cell>
          <cell r="I282">
            <v>1.6</v>
          </cell>
          <cell r="J282">
            <v>1.61</v>
          </cell>
          <cell r="K282">
            <v>1.5</v>
          </cell>
          <cell r="L282">
            <v>1.46</v>
          </cell>
          <cell r="M282">
            <v>0.97</v>
          </cell>
          <cell r="N282">
            <v>0.05</v>
          </cell>
          <cell r="O282">
            <v>0.03</v>
          </cell>
          <cell r="P282" t="str">
            <v>N</v>
          </cell>
          <cell r="Q282" t="str">
            <v>South</v>
          </cell>
          <cell r="R282" t="str">
            <v>FC</v>
          </cell>
          <cell r="T282">
            <v>1.61</v>
          </cell>
        </row>
        <row r="283">
          <cell r="A283" t="str">
            <v>ETIWND_2_SOLAR1</v>
          </cell>
          <cell r="B283" t="str">
            <v>LA Basin</v>
          </cell>
          <cell r="C283" t="str">
            <v>Dedeaux Ontario</v>
          </cell>
          <cell r="D283" t="str">
            <v>-</v>
          </cell>
          <cell r="E283" t="str">
            <v>-</v>
          </cell>
          <cell r="F283" t="str">
            <v>-</v>
          </cell>
          <cell r="G283" t="str">
            <v>-</v>
          </cell>
          <cell r="H283" t="str">
            <v>-</v>
          </cell>
          <cell r="I283" t="str">
            <v>-</v>
          </cell>
          <cell r="J283" t="str">
            <v>-</v>
          </cell>
          <cell r="K283" t="str">
            <v>-</v>
          </cell>
          <cell r="L283" t="str">
            <v>-</v>
          </cell>
          <cell r="M283" t="str">
            <v>-</v>
          </cell>
          <cell r="N283" t="str">
            <v>-</v>
          </cell>
          <cell r="O283" t="str">
            <v>-</v>
          </cell>
          <cell r="P283" t="str">
            <v>N</v>
          </cell>
          <cell r="Q283" t="str">
            <v>South</v>
          </cell>
          <cell r="R283" t="str">
            <v>EO</v>
          </cell>
          <cell r="T283">
            <v>0</v>
          </cell>
        </row>
        <row r="284">
          <cell r="A284" t="str">
            <v>ETIWND_2_UNIT1</v>
          </cell>
          <cell r="B284" t="str">
            <v>LA Basin</v>
          </cell>
          <cell r="C284" t="str">
            <v>New-Indy Ontario, LLC</v>
          </cell>
          <cell r="D284" t="str">
            <v>-</v>
          </cell>
          <cell r="E284" t="str">
            <v>-</v>
          </cell>
          <cell r="F284">
            <v>10.93</v>
          </cell>
          <cell r="G284">
            <v>8.25</v>
          </cell>
          <cell r="H284">
            <v>9.91</v>
          </cell>
          <cell r="I284">
            <v>15.31</v>
          </cell>
          <cell r="J284">
            <v>14.92</v>
          </cell>
          <cell r="K284">
            <v>14.71</v>
          </cell>
          <cell r="L284">
            <v>14.07</v>
          </cell>
          <cell r="M284">
            <v>8.83</v>
          </cell>
          <cell r="N284">
            <v>10.11</v>
          </cell>
          <cell r="O284">
            <v>9.8000000000000007</v>
          </cell>
          <cell r="P284" t="str">
            <v>N</v>
          </cell>
          <cell r="Q284" t="str">
            <v>South</v>
          </cell>
          <cell r="R284" t="str">
            <v>FC</v>
          </cell>
          <cell r="T284">
            <v>15.31</v>
          </cell>
        </row>
        <row r="285">
          <cell r="A285" t="str">
            <v>ETIWND_6_GRPLND</v>
          </cell>
          <cell r="B285" t="str">
            <v>LA Basin</v>
          </cell>
          <cell r="C285" t="str">
            <v>Grapeland Peaker</v>
          </cell>
          <cell r="D285">
            <v>46</v>
          </cell>
          <cell r="E285">
            <v>46</v>
          </cell>
          <cell r="F285">
            <v>46</v>
          </cell>
          <cell r="G285">
            <v>46</v>
          </cell>
          <cell r="H285">
            <v>46</v>
          </cell>
          <cell r="I285">
            <v>46</v>
          </cell>
          <cell r="J285">
            <v>46</v>
          </cell>
          <cell r="K285">
            <v>46</v>
          </cell>
          <cell r="L285">
            <v>46</v>
          </cell>
          <cell r="M285">
            <v>46</v>
          </cell>
          <cell r="N285">
            <v>46</v>
          </cell>
          <cell r="O285">
            <v>46</v>
          </cell>
          <cell r="P285" t="str">
            <v>Y</v>
          </cell>
          <cell r="Q285" t="str">
            <v>South</v>
          </cell>
          <cell r="R285" t="str">
            <v>FC</v>
          </cell>
          <cell r="T285">
            <v>46</v>
          </cell>
        </row>
        <row r="286">
          <cell r="A286" t="str">
            <v>ETIWND_6_MWDETI</v>
          </cell>
          <cell r="B286" t="str">
            <v>LA Basin</v>
          </cell>
          <cell r="C286" t="str">
            <v>ETIWANDA RECOVERY HYDRO</v>
          </cell>
          <cell r="D286">
            <v>6.07</v>
          </cell>
          <cell r="E286">
            <v>5.73</v>
          </cell>
          <cell r="F286">
            <v>4.8</v>
          </cell>
          <cell r="G286">
            <v>6.07</v>
          </cell>
          <cell r="H286">
            <v>1.79</v>
          </cell>
          <cell r="I286">
            <v>0.9</v>
          </cell>
          <cell r="J286">
            <v>1.46</v>
          </cell>
          <cell r="K286">
            <v>1.62</v>
          </cell>
          <cell r="L286">
            <v>1.86</v>
          </cell>
          <cell r="M286">
            <v>4.93</v>
          </cell>
          <cell r="N286">
            <v>3.61</v>
          </cell>
          <cell r="O286">
            <v>1.25</v>
          </cell>
          <cell r="P286" t="str">
            <v>N</v>
          </cell>
          <cell r="Q286" t="str">
            <v>South</v>
          </cell>
          <cell r="R286" t="str">
            <v>FC</v>
          </cell>
          <cell r="T286">
            <v>1.86</v>
          </cell>
        </row>
        <row r="287">
          <cell r="A287" t="str">
            <v>ETIWND_7_MIDVLY</v>
          </cell>
          <cell r="B287" t="str">
            <v>LA Basin</v>
          </cell>
          <cell r="C287" t="str">
            <v>MN Mid Valley Genco  LLC</v>
          </cell>
          <cell r="D287">
            <v>1.64</v>
          </cell>
          <cell r="E287">
            <v>1.6</v>
          </cell>
          <cell r="F287">
            <v>1.68</v>
          </cell>
          <cell r="G287">
            <v>1.69</v>
          </cell>
          <cell r="H287">
            <v>1.92</v>
          </cell>
          <cell r="I287">
            <v>1.85</v>
          </cell>
          <cell r="J287">
            <v>1.68</v>
          </cell>
          <cell r="K287">
            <v>1.67</v>
          </cell>
          <cell r="L287">
            <v>1.66</v>
          </cell>
          <cell r="M287">
            <v>1.53</v>
          </cell>
          <cell r="N287">
            <v>1.51</v>
          </cell>
          <cell r="O287">
            <v>1.63</v>
          </cell>
          <cell r="P287" t="str">
            <v>Y</v>
          </cell>
          <cell r="Q287" t="str">
            <v>South</v>
          </cell>
          <cell r="R287" t="str">
            <v>FC</v>
          </cell>
          <cell r="T287">
            <v>1.85</v>
          </cell>
        </row>
        <row r="288">
          <cell r="A288" t="str">
            <v>ETIWND_7_UNIT 3</v>
          </cell>
          <cell r="B288" t="str">
            <v>LA Basin</v>
          </cell>
          <cell r="C288" t="str">
            <v>ETIWANDA GEN STA. UNIT 3</v>
          </cell>
          <cell r="D288">
            <v>320</v>
          </cell>
          <cell r="E288">
            <v>320</v>
          </cell>
          <cell r="F288">
            <v>320</v>
          </cell>
          <cell r="G288">
            <v>320</v>
          </cell>
          <cell r="H288">
            <v>320</v>
          </cell>
          <cell r="I288">
            <v>320</v>
          </cell>
          <cell r="J288">
            <v>320</v>
          </cell>
          <cell r="K288">
            <v>320</v>
          </cell>
          <cell r="L288">
            <v>320</v>
          </cell>
          <cell r="M288">
            <v>320</v>
          </cell>
          <cell r="N288">
            <v>320</v>
          </cell>
          <cell r="O288">
            <v>320</v>
          </cell>
          <cell r="P288" t="str">
            <v>Y</v>
          </cell>
          <cell r="Q288" t="str">
            <v>South</v>
          </cell>
          <cell r="R288" t="str">
            <v>FC</v>
          </cell>
          <cell r="T288">
            <v>320</v>
          </cell>
        </row>
        <row r="289">
          <cell r="A289" t="str">
            <v>ETIWND_7_UNIT 4</v>
          </cell>
          <cell r="B289" t="str">
            <v>LA Basin</v>
          </cell>
          <cell r="C289" t="str">
            <v>ETIWANDA GEN STA. UNIT 4</v>
          </cell>
          <cell r="D289">
            <v>320</v>
          </cell>
          <cell r="E289">
            <v>320</v>
          </cell>
          <cell r="F289">
            <v>320</v>
          </cell>
          <cell r="G289">
            <v>320</v>
          </cell>
          <cell r="H289">
            <v>320</v>
          </cell>
          <cell r="I289">
            <v>320</v>
          </cell>
          <cell r="J289">
            <v>320</v>
          </cell>
          <cell r="K289">
            <v>320</v>
          </cell>
          <cell r="L289">
            <v>320</v>
          </cell>
          <cell r="M289">
            <v>320</v>
          </cell>
          <cell r="N289">
            <v>320</v>
          </cell>
          <cell r="O289">
            <v>320</v>
          </cell>
          <cell r="P289" t="str">
            <v>Y</v>
          </cell>
          <cell r="Q289" t="str">
            <v>South</v>
          </cell>
          <cell r="R289" t="str">
            <v>FC</v>
          </cell>
          <cell r="T289">
            <v>320</v>
          </cell>
        </row>
        <row r="290">
          <cell r="A290" t="str">
            <v>EXCHEC_7_UNIT 1</v>
          </cell>
          <cell r="B290" t="str">
            <v>Fresno</v>
          </cell>
          <cell r="C290" t="str">
            <v>EXCHEQUER HYDRO</v>
          </cell>
          <cell r="D290">
            <v>94.2</v>
          </cell>
          <cell r="E290">
            <v>94.2</v>
          </cell>
          <cell r="F290">
            <v>94.2</v>
          </cell>
          <cell r="G290">
            <v>94.2</v>
          </cell>
          <cell r="H290">
            <v>94.2</v>
          </cell>
          <cell r="I290">
            <v>94.2</v>
          </cell>
          <cell r="J290">
            <v>94.2</v>
          </cell>
          <cell r="K290">
            <v>94.2</v>
          </cell>
          <cell r="L290">
            <v>94.2</v>
          </cell>
          <cell r="M290">
            <v>94.2</v>
          </cell>
          <cell r="N290">
            <v>94.2</v>
          </cell>
          <cell r="O290">
            <v>94.2</v>
          </cell>
          <cell r="P290" t="str">
            <v>Y</v>
          </cell>
          <cell r="Q290" t="str">
            <v>North</v>
          </cell>
          <cell r="R290" t="str">
            <v>FC</v>
          </cell>
          <cell r="T290">
            <v>94.2</v>
          </cell>
        </row>
        <row r="291">
          <cell r="A291" t="str">
            <v>FAIRHV_6_UNIT</v>
          </cell>
          <cell r="B291" t="str">
            <v>Humboldt</v>
          </cell>
          <cell r="C291" t="str">
            <v>FAIRHAVEN POWER CO.</v>
          </cell>
          <cell r="D291">
            <v>14.78</v>
          </cell>
          <cell r="E291">
            <v>11.3</v>
          </cell>
          <cell r="F291">
            <v>13.49</v>
          </cell>
          <cell r="G291">
            <v>13.37</v>
          </cell>
          <cell r="H291">
            <v>12.94</v>
          </cell>
          <cell r="I291">
            <v>14.92</v>
          </cell>
          <cell r="J291">
            <v>14.12</v>
          </cell>
          <cell r="K291">
            <v>14.52</v>
          </cell>
          <cell r="L291">
            <v>15.22</v>
          </cell>
          <cell r="M291">
            <v>15.49</v>
          </cell>
          <cell r="N291">
            <v>14.58</v>
          </cell>
          <cell r="O291">
            <v>13.57</v>
          </cell>
          <cell r="P291" t="str">
            <v>N</v>
          </cell>
          <cell r="Q291" t="str">
            <v>North</v>
          </cell>
          <cell r="R291" t="str">
            <v>FC</v>
          </cell>
          <cell r="T291">
            <v>15.22</v>
          </cell>
        </row>
        <row r="292">
          <cell r="A292" t="str">
            <v>FELLOW_7_QFUNTS</v>
          </cell>
          <cell r="B292" t="str">
            <v>CAISO System</v>
          </cell>
          <cell r="C292" t="str">
            <v>Fellow QF Aggregate</v>
          </cell>
          <cell r="D292">
            <v>0.51</v>
          </cell>
          <cell r="E292">
            <v>1.6</v>
          </cell>
          <cell r="F292">
            <v>1.75</v>
          </cell>
          <cell r="G292">
            <v>1.44</v>
          </cell>
          <cell r="H292">
            <v>1.5</v>
          </cell>
          <cell r="I292">
            <v>0.56000000000000005</v>
          </cell>
          <cell r="J292">
            <v>0.89</v>
          </cell>
          <cell r="K292">
            <v>1.26</v>
          </cell>
          <cell r="L292">
            <v>0.91</v>
          </cell>
          <cell r="M292">
            <v>1</v>
          </cell>
          <cell r="N292">
            <v>0.92</v>
          </cell>
          <cell r="O292">
            <v>0.95</v>
          </cell>
          <cell r="P292" t="str">
            <v>N</v>
          </cell>
          <cell r="Q292" t="str">
            <v>North</v>
          </cell>
          <cell r="R292" t="str">
            <v>FC</v>
          </cell>
          <cell r="T292">
            <v>1.26</v>
          </cell>
        </row>
        <row r="293">
          <cell r="A293" t="str">
            <v>FLOWD2_2_FPLWND</v>
          </cell>
          <cell r="B293" t="str">
            <v>CAISO System</v>
          </cell>
          <cell r="C293" t="str">
            <v>DIABLO WINDS</v>
          </cell>
          <cell r="D293">
            <v>0.49</v>
          </cell>
          <cell r="E293">
            <v>1.27</v>
          </cell>
          <cell r="F293">
            <v>2.04</v>
          </cell>
          <cell r="G293">
            <v>1.29</v>
          </cell>
          <cell r="H293">
            <v>3.78</v>
          </cell>
          <cell r="I293">
            <v>3.05</v>
          </cell>
          <cell r="J293">
            <v>3.03</v>
          </cell>
          <cell r="K293">
            <v>3.45</v>
          </cell>
          <cell r="L293">
            <v>1.59</v>
          </cell>
          <cell r="M293">
            <v>0.83</v>
          </cell>
          <cell r="N293">
            <v>0.24</v>
          </cell>
          <cell r="O293">
            <v>0.63</v>
          </cell>
          <cell r="P293" t="str">
            <v>N</v>
          </cell>
          <cell r="Q293" t="str">
            <v>North</v>
          </cell>
          <cell r="R293" t="str">
            <v>FC</v>
          </cell>
          <cell r="T293">
            <v>3.45</v>
          </cell>
        </row>
        <row r="294">
          <cell r="A294" t="str">
            <v>FLOWD2_2_UNIT 1</v>
          </cell>
          <cell r="B294" t="str">
            <v>CAISO System</v>
          </cell>
          <cell r="C294" t="str">
            <v>SMALL QF AGGREGATION - LIVERMORE</v>
          </cell>
          <cell r="D294">
            <v>0</v>
          </cell>
          <cell r="E294">
            <v>0.47</v>
          </cell>
          <cell r="F294">
            <v>1.65</v>
          </cell>
          <cell r="G294">
            <v>1.06</v>
          </cell>
          <cell r="H294">
            <v>3.54</v>
          </cell>
          <cell r="I294">
            <v>2.79</v>
          </cell>
          <cell r="J294">
            <v>2.71</v>
          </cell>
          <cell r="K294">
            <v>3.28</v>
          </cell>
          <cell r="L294">
            <v>1.52</v>
          </cell>
          <cell r="M294">
            <v>0.68</v>
          </cell>
          <cell r="N294">
            <v>0</v>
          </cell>
          <cell r="O294">
            <v>0</v>
          </cell>
          <cell r="P294" t="str">
            <v>N</v>
          </cell>
          <cell r="Q294" t="str">
            <v>North</v>
          </cell>
          <cell r="R294" t="str">
            <v>FC</v>
          </cell>
          <cell r="T294">
            <v>3.28</v>
          </cell>
        </row>
        <row r="295">
          <cell r="A295" t="str">
            <v>FLOWD_2_WIND1</v>
          </cell>
          <cell r="B295" t="str">
            <v>CAISO System</v>
          </cell>
          <cell r="C295" t="str">
            <v>Cameron Ridge 2</v>
          </cell>
          <cell r="D295" t="str">
            <v>-</v>
          </cell>
          <cell r="E295" t="str">
            <v>-</v>
          </cell>
          <cell r="F295" t="str">
            <v>-</v>
          </cell>
          <cell r="G295">
            <v>2.19</v>
          </cell>
          <cell r="H295">
            <v>3.7</v>
          </cell>
          <cell r="I295">
            <v>3.3</v>
          </cell>
          <cell r="J295">
            <v>2.06</v>
          </cell>
          <cell r="K295">
            <v>1.87</v>
          </cell>
          <cell r="L295">
            <v>1.27</v>
          </cell>
          <cell r="M295">
            <v>0.86</v>
          </cell>
          <cell r="N295">
            <v>0.38</v>
          </cell>
          <cell r="O295">
            <v>0.66</v>
          </cell>
          <cell r="P295" t="str">
            <v>N</v>
          </cell>
          <cell r="Q295" t="str">
            <v>South</v>
          </cell>
          <cell r="R295" t="str">
            <v>FC</v>
          </cell>
          <cell r="T295">
            <v>3.3</v>
          </cell>
        </row>
        <row r="296">
          <cell r="A296" t="str">
            <v>FMEADO_6_HELLHL</v>
          </cell>
          <cell r="B296" t="str">
            <v>Sierra</v>
          </cell>
          <cell r="C296" t="str">
            <v>FMEADO_6_HELLHL</v>
          </cell>
          <cell r="D296">
            <v>0.11</v>
          </cell>
          <cell r="E296">
            <v>0.18</v>
          </cell>
          <cell r="F296">
            <v>0.19</v>
          </cell>
          <cell r="G296">
            <v>0.16</v>
          </cell>
          <cell r="H296">
            <v>0.34</v>
          </cell>
          <cell r="I296">
            <v>0.47</v>
          </cell>
          <cell r="J296">
            <v>0.45</v>
          </cell>
          <cell r="K296">
            <v>0.26</v>
          </cell>
          <cell r="L296">
            <v>0.32</v>
          </cell>
          <cell r="M296">
            <v>0.32</v>
          </cell>
          <cell r="N296">
            <v>0.3</v>
          </cell>
          <cell r="O296">
            <v>0.26</v>
          </cell>
          <cell r="P296" t="str">
            <v>N</v>
          </cell>
          <cell r="Q296" t="str">
            <v>North</v>
          </cell>
          <cell r="R296" t="str">
            <v>FC</v>
          </cell>
          <cell r="T296">
            <v>0.47</v>
          </cell>
        </row>
        <row r="297">
          <cell r="A297" t="str">
            <v>FMEADO_7_UNIT</v>
          </cell>
          <cell r="B297" t="str">
            <v>Sierra</v>
          </cell>
          <cell r="C297" t="str">
            <v>FRENCH MEADOWS HYDRO</v>
          </cell>
          <cell r="D297">
            <v>14.44</v>
          </cell>
          <cell r="E297">
            <v>14.45</v>
          </cell>
          <cell r="F297">
            <v>14.88</v>
          </cell>
          <cell r="G297">
            <v>15.41</v>
          </cell>
          <cell r="H297">
            <v>16.350000000000001</v>
          </cell>
          <cell r="I297">
            <v>17.16</v>
          </cell>
          <cell r="J297">
            <v>16.829999999999998</v>
          </cell>
          <cell r="K297">
            <v>16.010000000000002</v>
          </cell>
          <cell r="L297">
            <v>14.99</v>
          </cell>
          <cell r="M297">
            <v>14.24</v>
          </cell>
          <cell r="N297">
            <v>14.2</v>
          </cell>
          <cell r="O297">
            <v>14.24</v>
          </cell>
          <cell r="P297" t="str">
            <v>Y</v>
          </cell>
          <cell r="Q297" t="str">
            <v>North</v>
          </cell>
          <cell r="R297" t="str">
            <v>FC</v>
          </cell>
          <cell r="T297">
            <v>17.16</v>
          </cell>
        </row>
        <row r="298">
          <cell r="A298" t="str">
            <v>FORBST_7_UNIT 1</v>
          </cell>
          <cell r="B298" t="str">
            <v>Sierra</v>
          </cell>
          <cell r="C298" t="str">
            <v>FORBESTOWN HYDRO</v>
          </cell>
          <cell r="D298">
            <v>37.5</v>
          </cell>
          <cell r="E298">
            <v>37.5</v>
          </cell>
          <cell r="F298">
            <v>37.5</v>
          </cell>
          <cell r="G298">
            <v>37.5</v>
          </cell>
          <cell r="H298">
            <v>37.5</v>
          </cell>
          <cell r="I298">
            <v>37.5</v>
          </cell>
          <cell r="J298">
            <v>37.5</v>
          </cell>
          <cell r="K298">
            <v>37.5</v>
          </cell>
          <cell r="L298">
            <v>37.5</v>
          </cell>
          <cell r="M298">
            <v>37.5</v>
          </cell>
          <cell r="N298">
            <v>37.5</v>
          </cell>
          <cell r="O298">
            <v>37.5</v>
          </cell>
          <cell r="P298" t="str">
            <v>Y</v>
          </cell>
          <cell r="Q298" t="str">
            <v>North</v>
          </cell>
          <cell r="R298" t="str">
            <v>FC</v>
          </cell>
          <cell r="T298">
            <v>37.5</v>
          </cell>
        </row>
        <row r="299">
          <cell r="A299" t="str">
            <v>FORKBU_6_UNIT</v>
          </cell>
          <cell r="B299" t="str">
            <v>CAISO System</v>
          </cell>
          <cell r="C299" t="str">
            <v>HYPOWER, INC. (FORKS OF BUTTE)</v>
          </cell>
          <cell r="D299">
            <v>3.01</v>
          </cell>
          <cell r="E299">
            <v>2.92</v>
          </cell>
          <cell r="F299">
            <v>8.1</v>
          </cell>
          <cell r="G299">
            <v>9.35</v>
          </cell>
          <cell r="H299">
            <v>3.9</v>
          </cell>
          <cell r="I299">
            <v>0.18</v>
          </cell>
          <cell r="J299">
            <v>0</v>
          </cell>
          <cell r="K299">
            <v>0</v>
          </cell>
          <cell r="L299">
            <v>0</v>
          </cell>
          <cell r="M299">
            <v>0.04</v>
          </cell>
          <cell r="N299">
            <v>1.1399999999999999</v>
          </cell>
          <cell r="O299">
            <v>7.8</v>
          </cell>
          <cell r="P299" t="str">
            <v>N</v>
          </cell>
          <cell r="Q299" t="str">
            <v>North</v>
          </cell>
          <cell r="R299" t="str">
            <v>FC</v>
          </cell>
          <cell r="T299">
            <v>0.18</v>
          </cell>
        </row>
        <row r="300">
          <cell r="A300" t="str">
            <v>FRIANT_6_UNITS</v>
          </cell>
          <cell r="B300" t="str">
            <v>Fresno</v>
          </cell>
          <cell r="C300" t="str">
            <v>FRIANT DAM</v>
          </cell>
          <cell r="D300">
            <v>1.56</v>
          </cell>
          <cell r="E300">
            <v>2.71</v>
          </cell>
          <cell r="F300">
            <v>2.0099999999999998</v>
          </cell>
          <cell r="G300">
            <v>2.33</v>
          </cell>
          <cell r="H300">
            <v>4.92</v>
          </cell>
          <cell r="I300">
            <v>11.03</v>
          </cell>
          <cell r="J300">
            <v>11.74</v>
          </cell>
          <cell r="K300">
            <v>7.81</v>
          </cell>
          <cell r="L300">
            <v>4.3099999999999996</v>
          </cell>
          <cell r="M300">
            <v>2.71</v>
          </cell>
          <cell r="N300">
            <v>1.57</v>
          </cell>
          <cell r="O300">
            <v>1.72</v>
          </cell>
          <cell r="P300" t="str">
            <v>N</v>
          </cell>
          <cell r="Q300" t="str">
            <v>North</v>
          </cell>
          <cell r="R300" t="str">
            <v>FC</v>
          </cell>
          <cell r="T300">
            <v>11.74</v>
          </cell>
        </row>
        <row r="301">
          <cell r="A301" t="str">
            <v>FRITO_1_LAY</v>
          </cell>
          <cell r="B301" t="str">
            <v>CAISO System</v>
          </cell>
          <cell r="C301" t="str">
            <v>FRITO-LAY</v>
          </cell>
          <cell r="D301">
            <v>0.1</v>
          </cell>
          <cell r="E301">
            <v>0.09</v>
          </cell>
          <cell r="F301">
            <v>0.05</v>
          </cell>
          <cell r="G301">
            <v>0.06</v>
          </cell>
          <cell r="H301">
            <v>0.08</v>
          </cell>
          <cell r="I301">
            <v>0.08</v>
          </cell>
          <cell r="J301">
            <v>0.06</v>
          </cell>
          <cell r="K301">
            <v>0.08</v>
          </cell>
          <cell r="L301">
            <v>0.06</v>
          </cell>
          <cell r="M301">
            <v>0.08</v>
          </cell>
          <cell r="N301">
            <v>0.08</v>
          </cell>
          <cell r="O301">
            <v>0.12</v>
          </cell>
          <cell r="P301" t="str">
            <v>N</v>
          </cell>
          <cell r="Q301" t="str">
            <v>North</v>
          </cell>
          <cell r="R301" t="str">
            <v>FC</v>
          </cell>
          <cell r="T301">
            <v>0.08</v>
          </cell>
        </row>
        <row r="302">
          <cell r="A302" t="str">
            <v>FROGTN_7_UTICA</v>
          </cell>
          <cell r="B302" t="str">
            <v>Stockton</v>
          </cell>
          <cell r="C302" t="str">
            <v>FROGTN_7_UTICA</v>
          </cell>
          <cell r="D302" t="str">
            <v>-</v>
          </cell>
          <cell r="E302" t="str">
            <v>-</v>
          </cell>
          <cell r="F302" t="str">
            <v>-</v>
          </cell>
          <cell r="G302" t="str">
            <v>-</v>
          </cell>
          <cell r="H302" t="str">
            <v>-</v>
          </cell>
          <cell r="I302" t="str">
            <v>-</v>
          </cell>
          <cell r="J302" t="str">
            <v>-</v>
          </cell>
          <cell r="K302" t="str">
            <v>-</v>
          </cell>
          <cell r="L302" t="str">
            <v>-</v>
          </cell>
          <cell r="M302" t="str">
            <v>-</v>
          </cell>
          <cell r="N302" t="str">
            <v>-</v>
          </cell>
          <cell r="O302" t="str">
            <v>-</v>
          </cell>
          <cell r="P302" t="str">
            <v>Y</v>
          </cell>
          <cell r="Q302" t="str">
            <v>North</v>
          </cell>
          <cell r="R302" t="str">
            <v>EO</v>
          </cell>
          <cell r="T302">
            <v>0</v>
          </cell>
        </row>
        <row r="303">
          <cell r="A303" t="str">
            <v>FTSWRD_6_TRFORK</v>
          </cell>
          <cell r="B303" t="str">
            <v>Humboldt</v>
          </cell>
          <cell r="C303" t="str">
            <v>Three Forks Water Power Project</v>
          </cell>
          <cell r="D303">
            <v>0.65600000000000003</v>
          </cell>
          <cell r="E303">
            <v>0.88800000000000012</v>
          </cell>
          <cell r="F303">
            <v>1.0720000000000001</v>
          </cell>
          <cell r="G303">
            <v>1.0960000000000001</v>
          </cell>
          <cell r="H303">
            <v>0.74400000000000011</v>
          </cell>
          <cell r="I303">
            <v>0.54400000000000004</v>
          </cell>
          <cell r="J303">
            <v>0.32800000000000001</v>
          </cell>
          <cell r="K303">
            <v>0.16000000000000003</v>
          </cell>
          <cell r="L303">
            <v>0.14399999999999999</v>
          </cell>
          <cell r="M303">
            <v>0.27200000000000002</v>
          </cell>
          <cell r="N303">
            <v>0.27200000000000002</v>
          </cell>
          <cell r="O303">
            <v>0.70400000000000007</v>
          </cell>
          <cell r="P303" t="str">
            <v>N</v>
          </cell>
          <cell r="Q303" t="str">
            <v>North</v>
          </cell>
          <cell r="R303" t="str">
            <v>PD to 80%</v>
          </cell>
          <cell r="T303">
            <v>0.54400000000000004</v>
          </cell>
        </row>
        <row r="304">
          <cell r="A304" t="str">
            <v>FTSWRD_7_QFUNTS</v>
          </cell>
          <cell r="B304" t="str">
            <v>Humboldt</v>
          </cell>
          <cell r="C304" t="str">
            <v>FTSWRD_7_QFUNTS</v>
          </cell>
          <cell r="D304">
            <v>0.01</v>
          </cell>
          <cell r="E304">
            <v>0.01</v>
          </cell>
          <cell r="F304">
            <v>0.02</v>
          </cell>
          <cell r="G304">
            <v>0.02</v>
          </cell>
          <cell r="H304">
            <v>0.01</v>
          </cell>
          <cell r="I304">
            <v>0</v>
          </cell>
          <cell r="J304">
            <v>0</v>
          </cell>
          <cell r="K304">
            <v>0</v>
          </cell>
          <cell r="L304">
            <v>0</v>
          </cell>
          <cell r="M304">
            <v>0</v>
          </cell>
          <cell r="N304">
            <v>0</v>
          </cell>
          <cell r="O304">
            <v>0.01</v>
          </cell>
          <cell r="P304" t="str">
            <v>N</v>
          </cell>
          <cell r="Q304" t="str">
            <v>North</v>
          </cell>
          <cell r="R304" t="str">
            <v>FC</v>
          </cell>
          <cell r="T304">
            <v>0</v>
          </cell>
        </row>
        <row r="305">
          <cell r="A305" t="str">
            <v>FULTON_1_QF</v>
          </cell>
          <cell r="B305" t="str">
            <v>NCNB</v>
          </cell>
          <cell r="C305" t="str">
            <v>SMALL QF AGGREGATION - ZENIA</v>
          </cell>
          <cell r="D305">
            <v>0.13</v>
          </cell>
          <cell r="E305">
            <v>0.12</v>
          </cell>
          <cell r="F305">
            <v>0.13</v>
          </cell>
          <cell r="G305">
            <v>0.15</v>
          </cell>
          <cell r="H305">
            <v>0.11</v>
          </cell>
          <cell r="I305">
            <v>7.0000000000000007E-2</v>
          </cell>
          <cell r="J305">
            <v>0.04</v>
          </cell>
          <cell r="K305">
            <v>0.03</v>
          </cell>
          <cell r="L305">
            <v>0.03</v>
          </cell>
          <cell r="M305">
            <v>0.04</v>
          </cell>
          <cell r="N305">
            <v>0.05</v>
          </cell>
          <cell r="O305">
            <v>0.14000000000000001</v>
          </cell>
          <cell r="P305" t="str">
            <v>N</v>
          </cell>
          <cell r="Q305" t="str">
            <v>North</v>
          </cell>
          <cell r="R305" t="str">
            <v>FC</v>
          </cell>
          <cell r="T305">
            <v>7.0000000000000007E-2</v>
          </cell>
        </row>
        <row r="306">
          <cell r="A306" t="str">
            <v>GARNET_1_SOLAR</v>
          </cell>
          <cell r="B306" t="str">
            <v>LA Basin</v>
          </cell>
          <cell r="C306" t="str">
            <v>North Palm Springs 4A</v>
          </cell>
          <cell r="D306" t="str">
            <v>-</v>
          </cell>
          <cell r="E306" t="str">
            <v>-</v>
          </cell>
          <cell r="F306" t="str">
            <v>-</v>
          </cell>
          <cell r="G306" t="str">
            <v>-</v>
          </cell>
          <cell r="H306" t="str">
            <v>-</v>
          </cell>
          <cell r="I306" t="str">
            <v>-</v>
          </cell>
          <cell r="J306" t="str">
            <v>-</v>
          </cell>
          <cell r="K306" t="str">
            <v>-</v>
          </cell>
          <cell r="L306" t="str">
            <v>-</v>
          </cell>
          <cell r="M306" t="str">
            <v>-</v>
          </cell>
          <cell r="N306" t="str">
            <v>-</v>
          </cell>
          <cell r="O306" t="str">
            <v>-</v>
          </cell>
          <cell r="P306" t="str">
            <v>N</v>
          </cell>
          <cell r="Q306" t="str">
            <v>South</v>
          </cell>
          <cell r="R306" t="str">
            <v>EO</v>
          </cell>
          <cell r="T306">
            <v>0</v>
          </cell>
        </row>
        <row r="307">
          <cell r="A307" t="str">
            <v>GARNET_1_SOLAR2</v>
          </cell>
          <cell r="B307" t="str">
            <v>LA Basin</v>
          </cell>
          <cell r="C307" t="str">
            <v>Garnet Solar Power Generation Station 1</v>
          </cell>
          <cell r="D307">
            <v>0.01</v>
          </cell>
          <cell r="E307">
            <v>0.05</v>
          </cell>
          <cell r="F307">
            <v>0.25</v>
          </cell>
          <cell r="G307">
            <v>2.87</v>
          </cell>
          <cell r="H307">
            <v>2.96</v>
          </cell>
          <cell r="I307">
            <v>3.03</v>
          </cell>
          <cell r="J307">
            <v>2.76</v>
          </cell>
          <cell r="K307">
            <v>2.77</v>
          </cell>
          <cell r="L307">
            <v>2.82</v>
          </cell>
          <cell r="M307">
            <v>2.2200000000000002</v>
          </cell>
          <cell r="N307">
            <v>0.01</v>
          </cell>
          <cell r="O307">
            <v>0</v>
          </cell>
          <cell r="P307" t="str">
            <v>N</v>
          </cell>
          <cell r="Q307" t="str">
            <v>South</v>
          </cell>
          <cell r="R307" t="str">
            <v>ID</v>
          </cell>
          <cell r="S307" t="str">
            <v>Waiting for: West of Devers (WOD) upgrades</v>
          </cell>
          <cell r="T307">
            <v>3.03</v>
          </cell>
        </row>
        <row r="308">
          <cell r="A308" t="str">
            <v>GARNET_1_UNITS</v>
          </cell>
          <cell r="B308" t="str">
            <v>LA Basin</v>
          </cell>
          <cell r="C308" t="str">
            <v>GARNET GREEN POWER PROJECT AGGREGATE</v>
          </cell>
          <cell r="D308">
            <v>0.2</v>
          </cell>
          <cell r="E308">
            <v>1.27</v>
          </cell>
          <cell r="F308">
            <v>2.38</v>
          </cell>
          <cell r="G308">
            <v>1.21</v>
          </cell>
          <cell r="H308">
            <v>2.09</v>
          </cell>
          <cell r="I308">
            <v>3.2</v>
          </cell>
          <cell r="J308">
            <v>1.74</v>
          </cell>
          <cell r="K308">
            <v>1.37</v>
          </cell>
          <cell r="L308">
            <v>1.22</v>
          </cell>
          <cell r="M308">
            <v>1</v>
          </cell>
          <cell r="N308">
            <v>0.28999999999999998</v>
          </cell>
          <cell r="O308">
            <v>0.61</v>
          </cell>
          <cell r="P308" t="str">
            <v>N</v>
          </cell>
          <cell r="Q308" t="str">
            <v>South</v>
          </cell>
          <cell r="R308" t="str">
            <v>FC</v>
          </cell>
          <cell r="T308">
            <v>3.2</v>
          </cell>
        </row>
        <row r="309">
          <cell r="A309" t="str">
            <v>GARNET_1_WIND</v>
          </cell>
          <cell r="B309" t="str">
            <v>LA Basin</v>
          </cell>
          <cell r="C309" t="str">
            <v>GARNET WIND ENERGY CENTER</v>
          </cell>
          <cell r="D309">
            <v>0.1</v>
          </cell>
          <cell r="E309">
            <v>0.53</v>
          </cell>
          <cell r="F309">
            <v>1.07</v>
          </cell>
          <cell r="G309">
            <v>0.49</v>
          </cell>
          <cell r="H309">
            <v>1.38</v>
          </cell>
          <cell r="I309">
            <v>3.21</v>
          </cell>
          <cell r="J309">
            <v>0.39</v>
          </cell>
          <cell r="K309">
            <v>0.28999999999999998</v>
          </cell>
          <cell r="L309">
            <v>0.32</v>
          </cell>
          <cell r="M309">
            <v>0.37</v>
          </cell>
          <cell r="N309">
            <v>0.18</v>
          </cell>
          <cell r="O309">
            <v>0.26</v>
          </cell>
          <cell r="P309" t="str">
            <v>N</v>
          </cell>
          <cell r="Q309" t="str">
            <v>South</v>
          </cell>
          <cell r="R309" t="str">
            <v>FC</v>
          </cell>
          <cell r="T309">
            <v>3.21</v>
          </cell>
        </row>
        <row r="310">
          <cell r="A310" t="str">
            <v>GARNET_1_WINDS</v>
          </cell>
          <cell r="B310" t="str">
            <v>LA Basin</v>
          </cell>
          <cell r="C310" t="str">
            <v>Garnet Winds Aggregation</v>
          </cell>
          <cell r="D310">
            <v>0.43</v>
          </cell>
          <cell r="E310">
            <v>2.86</v>
          </cell>
          <cell r="F310">
            <v>6.68</v>
          </cell>
          <cell r="G310">
            <v>3.93</v>
          </cell>
          <cell r="H310">
            <v>8.83</v>
          </cell>
          <cell r="I310">
            <v>14.23</v>
          </cell>
          <cell r="J310">
            <v>3.06</v>
          </cell>
          <cell r="K310">
            <v>2.92</v>
          </cell>
          <cell r="L310">
            <v>2.69</v>
          </cell>
          <cell r="M310">
            <v>2.4300000000000002</v>
          </cell>
          <cell r="N310">
            <v>0.87</v>
          </cell>
          <cell r="O310">
            <v>1.38</v>
          </cell>
          <cell r="P310" t="str">
            <v>N</v>
          </cell>
          <cell r="Q310" t="str">
            <v>South</v>
          </cell>
          <cell r="R310" t="str">
            <v>FC</v>
          </cell>
          <cell r="T310">
            <v>14.23</v>
          </cell>
        </row>
        <row r="311">
          <cell r="A311" t="str">
            <v>GARNET_1_WT3WND</v>
          </cell>
          <cell r="B311" t="str">
            <v>LA Basin</v>
          </cell>
          <cell r="C311" t="str">
            <v>Wagner Wind</v>
          </cell>
          <cell r="D311" t="str">
            <v>-</v>
          </cell>
          <cell r="E311" t="str">
            <v>-</v>
          </cell>
          <cell r="F311" t="str">
            <v>-</v>
          </cell>
          <cell r="G311" t="str">
            <v>-</v>
          </cell>
          <cell r="H311" t="str">
            <v>-</v>
          </cell>
          <cell r="I311" t="str">
            <v>-</v>
          </cell>
          <cell r="J311" t="str">
            <v>-</v>
          </cell>
          <cell r="K311" t="str">
            <v>-</v>
          </cell>
          <cell r="L311" t="str">
            <v>-</v>
          </cell>
          <cell r="M311" t="str">
            <v>-</v>
          </cell>
          <cell r="N311" t="str">
            <v>-</v>
          </cell>
          <cell r="O311" t="str">
            <v>-</v>
          </cell>
          <cell r="P311" t="str">
            <v>N</v>
          </cell>
          <cell r="Q311" t="str">
            <v>South</v>
          </cell>
          <cell r="R311" t="str">
            <v>EO</v>
          </cell>
          <cell r="T311">
            <v>0</v>
          </cell>
        </row>
        <row r="312">
          <cell r="A312" t="str">
            <v>GARNET_2_WIND1</v>
          </cell>
          <cell r="B312" t="str">
            <v>LA Basin</v>
          </cell>
          <cell r="C312" t="str">
            <v>Phoenix</v>
          </cell>
          <cell r="D312">
            <v>0.45</v>
          </cell>
          <cell r="E312">
            <v>1.34</v>
          </cell>
          <cell r="F312">
            <v>2.2400000000000002</v>
          </cell>
          <cell r="G312">
            <v>2.02</v>
          </cell>
          <cell r="H312">
            <v>3.47</v>
          </cell>
          <cell r="I312">
            <v>3.14</v>
          </cell>
          <cell r="J312">
            <v>1.9</v>
          </cell>
          <cell r="K312">
            <v>1.79</v>
          </cell>
          <cell r="L312">
            <v>1.23</v>
          </cell>
          <cell r="M312">
            <v>0.78</v>
          </cell>
          <cell r="N312">
            <v>0.34</v>
          </cell>
          <cell r="O312">
            <v>0.67</v>
          </cell>
          <cell r="P312" t="str">
            <v>N</v>
          </cell>
          <cell r="Q312" t="str">
            <v>South</v>
          </cell>
          <cell r="R312" t="str">
            <v>FC</v>
          </cell>
          <cell r="T312">
            <v>3.14</v>
          </cell>
        </row>
        <row r="313">
          <cell r="A313" t="str">
            <v>GARNET_2_WIND3</v>
          </cell>
          <cell r="B313" t="str">
            <v>LA Basin</v>
          </cell>
          <cell r="C313" t="str">
            <v>San Gorgonio East</v>
          </cell>
          <cell r="D313" t="str">
            <v>-</v>
          </cell>
          <cell r="E313" t="str">
            <v>-</v>
          </cell>
          <cell r="F313" t="str">
            <v>-</v>
          </cell>
          <cell r="G313" t="str">
            <v>-</v>
          </cell>
          <cell r="H313">
            <v>3.91</v>
          </cell>
          <cell r="I313">
            <v>3.5</v>
          </cell>
          <cell r="J313">
            <v>2.1800000000000002</v>
          </cell>
          <cell r="K313">
            <v>1.98</v>
          </cell>
          <cell r="L313">
            <v>1.1000000000000001</v>
          </cell>
          <cell r="M313">
            <v>0.91</v>
          </cell>
          <cell r="N313">
            <v>0.41</v>
          </cell>
          <cell r="O313">
            <v>0.7</v>
          </cell>
          <cell r="P313" t="str">
            <v>N</v>
          </cell>
          <cell r="Q313" t="str">
            <v>South</v>
          </cell>
          <cell r="R313" t="str">
            <v>FC</v>
          </cell>
          <cell r="T313">
            <v>3.5</v>
          </cell>
        </row>
        <row r="314">
          <cell r="A314" t="str">
            <v>GARNET_2_WIND4</v>
          </cell>
          <cell r="B314" t="str">
            <v>LA Basin</v>
          </cell>
          <cell r="C314" t="str">
            <v>Windustries</v>
          </cell>
          <cell r="D314" t="str">
            <v>-</v>
          </cell>
          <cell r="E314" t="str">
            <v>-</v>
          </cell>
          <cell r="F314">
            <v>1.95</v>
          </cell>
          <cell r="G314">
            <v>1.81</v>
          </cell>
          <cell r="H314">
            <v>3.04</v>
          </cell>
          <cell r="I314">
            <v>2.72</v>
          </cell>
          <cell r="J314">
            <v>1.69</v>
          </cell>
          <cell r="K314">
            <v>1.54</v>
          </cell>
          <cell r="L314">
            <v>1.05</v>
          </cell>
          <cell r="M314">
            <v>0.71</v>
          </cell>
          <cell r="N314">
            <v>0.32</v>
          </cell>
          <cell r="O314">
            <v>0.54</v>
          </cell>
          <cell r="P314" t="str">
            <v>N</v>
          </cell>
          <cell r="Q314" t="str">
            <v>South</v>
          </cell>
          <cell r="R314" t="str">
            <v>FC</v>
          </cell>
          <cell r="T314">
            <v>2.72</v>
          </cell>
        </row>
        <row r="315">
          <cell r="A315" t="str">
            <v>GARNET_2_WIND5</v>
          </cell>
          <cell r="B315" t="str">
            <v>LA Basin</v>
          </cell>
          <cell r="D315" t="str">
            <v>-</v>
          </cell>
          <cell r="E315" t="str">
            <v>-</v>
          </cell>
          <cell r="F315" t="str">
            <v>-</v>
          </cell>
          <cell r="G315" t="str">
            <v>-</v>
          </cell>
          <cell r="H315">
            <v>0.93</v>
          </cell>
          <cell r="I315">
            <v>0.83</v>
          </cell>
          <cell r="J315">
            <v>0.52</v>
          </cell>
          <cell r="K315">
            <v>0.47</v>
          </cell>
          <cell r="L315">
            <v>0.32</v>
          </cell>
          <cell r="M315">
            <v>0.22</v>
          </cell>
          <cell r="N315">
            <v>0.1</v>
          </cell>
          <cell r="O315">
            <v>0.17</v>
          </cell>
          <cell r="P315" t="str">
            <v>N</v>
          </cell>
          <cell r="Q315" t="str">
            <v>South</v>
          </cell>
          <cell r="R315" t="str">
            <v>FC</v>
          </cell>
          <cell r="T315">
            <v>0.83</v>
          </cell>
        </row>
        <row r="316">
          <cell r="A316" t="str">
            <v>GATES_2_SOLAR</v>
          </cell>
          <cell r="B316" t="str">
            <v>CAISO System</v>
          </cell>
          <cell r="C316" t="str">
            <v>Gates Solar Station</v>
          </cell>
          <cell r="D316">
            <v>0.05</v>
          </cell>
          <cell r="E316">
            <v>0.3</v>
          </cell>
          <cell r="F316">
            <v>1.25</v>
          </cell>
          <cell r="G316">
            <v>14.3</v>
          </cell>
          <cell r="H316">
            <v>15.46</v>
          </cell>
          <cell r="I316">
            <v>15.28</v>
          </cell>
          <cell r="J316">
            <v>14.35</v>
          </cell>
          <cell r="K316">
            <v>14.83</v>
          </cell>
          <cell r="L316">
            <v>14.34</v>
          </cell>
          <cell r="M316">
            <v>11.62</v>
          </cell>
          <cell r="N316">
            <v>0.03</v>
          </cell>
          <cell r="O316">
            <v>0.02</v>
          </cell>
          <cell r="P316" t="str">
            <v>N</v>
          </cell>
          <cell r="Q316" t="str">
            <v>North</v>
          </cell>
          <cell r="R316" t="str">
            <v>ID</v>
          </cell>
          <cell r="S316" t="str">
            <v>C3&amp;4: Waiting for Gates No. 2 500/230 kV Transformer and possibly other</v>
          </cell>
          <cell r="T316">
            <v>15.28</v>
          </cell>
        </row>
        <row r="317">
          <cell r="A317" t="str">
            <v>GATES_2_WSOLAR</v>
          </cell>
          <cell r="B317" t="str">
            <v>CAISO System</v>
          </cell>
          <cell r="C317" t="str">
            <v>West Gates Solar Station</v>
          </cell>
          <cell r="D317">
            <v>0.02</v>
          </cell>
          <cell r="E317">
            <v>0.15</v>
          </cell>
          <cell r="F317">
            <v>0.63</v>
          </cell>
          <cell r="G317">
            <v>7.31</v>
          </cell>
          <cell r="H317">
            <v>7.73</v>
          </cell>
          <cell r="I317">
            <v>7.6</v>
          </cell>
          <cell r="J317">
            <v>7.06</v>
          </cell>
          <cell r="K317">
            <v>7.37</v>
          </cell>
          <cell r="L317">
            <v>5.98</v>
          </cell>
          <cell r="M317">
            <v>5.71</v>
          </cell>
          <cell r="N317">
            <v>0.01</v>
          </cell>
          <cell r="O317">
            <v>0.01</v>
          </cell>
          <cell r="P317" t="str">
            <v>N</v>
          </cell>
          <cell r="Q317" t="str">
            <v>North</v>
          </cell>
          <cell r="R317" t="str">
            <v>ID</v>
          </cell>
          <cell r="S317" t="str">
            <v>15DGD: Waiting for TRTP and possibly other</v>
          </cell>
          <cell r="T317">
            <v>7.6</v>
          </cell>
        </row>
        <row r="318">
          <cell r="A318" t="str">
            <v>GATWAY_2_PL1X3</v>
          </cell>
          <cell r="B318" t="str">
            <v>Bay Area</v>
          </cell>
          <cell r="C318" t="str">
            <v>GATEWAY GENERATING STATION</v>
          </cell>
          <cell r="D318">
            <v>562.5</v>
          </cell>
          <cell r="E318">
            <v>562.5</v>
          </cell>
          <cell r="F318">
            <v>562.5</v>
          </cell>
          <cell r="G318">
            <v>562.5</v>
          </cell>
          <cell r="H318">
            <v>562.5</v>
          </cell>
          <cell r="I318">
            <v>562.5</v>
          </cell>
          <cell r="J318">
            <v>562.5</v>
          </cell>
          <cell r="K318">
            <v>562.5</v>
          </cell>
          <cell r="L318">
            <v>562.5</v>
          </cell>
          <cell r="M318">
            <v>562.5</v>
          </cell>
          <cell r="N318">
            <v>562.5</v>
          </cell>
          <cell r="O318">
            <v>562.5</v>
          </cell>
          <cell r="P318" t="str">
            <v>Y</v>
          </cell>
          <cell r="Q318" t="str">
            <v>North</v>
          </cell>
          <cell r="R318" t="str">
            <v>FC</v>
          </cell>
          <cell r="T318">
            <v>562.5</v>
          </cell>
        </row>
        <row r="319">
          <cell r="A319" t="str">
            <v>GENESI_2_STG</v>
          </cell>
          <cell r="B319" t="str">
            <v>CAISO System</v>
          </cell>
          <cell r="C319" t="str">
            <v>Genesis Station</v>
          </cell>
          <cell r="D319">
            <v>0.85</v>
          </cell>
          <cell r="E319">
            <v>10.98</v>
          </cell>
          <cell r="F319">
            <v>35.67</v>
          </cell>
          <cell r="G319">
            <v>219.69</v>
          </cell>
          <cell r="H319">
            <v>212.38</v>
          </cell>
          <cell r="I319">
            <v>250</v>
          </cell>
          <cell r="J319">
            <v>232.41</v>
          </cell>
          <cell r="K319">
            <v>244.67</v>
          </cell>
          <cell r="L319">
            <v>234.35</v>
          </cell>
          <cell r="M319">
            <v>131.5</v>
          </cell>
          <cell r="N319">
            <v>1.21</v>
          </cell>
          <cell r="O319">
            <v>0.79</v>
          </cell>
          <cell r="P319" t="str">
            <v>N</v>
          </cell>
          <cell r="Q319" t="str">
            <v>South</v>
          </cell>
          <cell r="R319" t="str">
            <v>FC</v>
          </cell>
          <cell r="T319">
            <v>250</v>
          </cell>
        </row>
        <row r="320">
          <cell r="A320" t="str">
            <v>GEYS11_7_UNIT11</v>
          </cell>
          <cell r="B320" t="str">
            <v>NCNB</v>
          </cell>
          <cell r="C320" t="str">
            <v>GEYSERS UNIT 11 (HEALDSBURG)</v>
          </cell>
          <cell r="D320">
            <v>68</v>
          </cell>
          <cell r="E320">
            <v>68</v>
          </cell>
          <cell r="F320">
            <v>68</v>
          </cell>
          <cell r="G320">
            <v>68</v>
          </cell>
          <cell r="H320">
            <v>68</v>
          </cell>
          <cell r="I320">
            <v>68</v>
          </cell>
          <cell r="J320">
            <v>68</v>
          </cell>
          <cell r="K320">
            <v>68</v>
          </cell>
          <cell r="L320">
            <v>68</v>
          </cell>
          <cell r="M320">
            <v>68</v>
          </cell>
          <cell r="N320">
            <v>68</v>
          </cell>
          <cell r="O320">
            <v>68</v>
          </cell>
          <cell r="P320" t="str">
            <v>Y</v>
          </cell>
          <cell r="Q320" t="str">
            <v>North</v>
          </cell>
          <cell r="R320" t="str">
            <v>FC</v>
          </cell>
          <cell r="T320">
            <v>68</v>
          </cell>
        </row>
        <row r="321">
          <cell r="A321" t="str">
            <v>GEYS12_7_UNIT12</v>
          </cell>
          <cell r="B321" t="str">
            <v>NCNB</v>
          </cell>
          <cell r="C321" t="str">
            <v>GEYSERS UNIT 12 (HEALDSBURG)</v>
          </cell>
          <cell r="D321">
            <v>50</v>
          </cell>
          <cell r="E321">
            <v>50</v>
          </cell>
          <cell r="F321">
            <v>50</v>
          </cell>
          <cell r="G321">
            <v>50</v>
          </cell>
          <cell r="H321">
            <v>50</v>
          </cell>
          <cell r="I321">
            <v>50</v>
          </cell>
          <cell r="J321">
            <v>50</v>
          </cell>
          <cell r="K321">
            <v>50</v>
          </cell>
          <cell r="L321">
            <v>50</v>
          </cell>
          <cell r="M321">
            <v>50</v>
          </cell>
          <cell r="N321">
            <v>50</v>
          </cell>
          <cell r="O321">
            <v>50</v>
          </cell>
          <cell r="P321" t="str">
            <v>Y</v>
          </cell>
          <cell r="Q321" t="str">
            <v>North</v>
          </cell>
          <cell r="R321" t="str">
            <v>FC</v>
          </cell>
          <cell r="T321">
            <v>50</v>
          </cell>
        </row>
        <row r="322">
          <cell r="A322" t="str">
            <v>GEYS13_7_UNIT13</v>
          </cell>
          <cell r="B322" t="str">
            <v>NCNB</v>
          </cell>
          <cell r="C322" t="str">
            <v>GEYSERS UNIT 13 (HEALDSBURG)</v>
          </cell>
          <cell r="D322">
            <v>56</v>
          </cell>
          <cell r="E322">
            <v>56</v>
          </cell>
          <cell r="F322">
            <v>56</v>
          </cell>
          <cell r="G322">
            <v>56</v>
          </cell>
          <cell r="H322">
            <v>56</v>
          </cell>
          <cell r="I322">
            <v>56</v>
          </cell>
          <cell r="J322">
            <v>56</v>
          </cell>
          <cell r="K322">
            <v>56</v>
          </cell>
          <cell r="L322">
            <v>56</v>
          </cell>
          <cell r="M322">
            <v>56</v>
          </cell>
          <cell r="N322">
            <v>56</v>
          </cell>
          <cell r="O322">
            <v>56</v>
          </cell>
          <cell r="P322" t="str">
            <v>Y</v>
          </cell>
          <cell r="Q322" t="str">
            <v>North</v>
          </cell>
          <cell r="R322" t="str">
            <v>FC</v>
          </cell>
          <cell r="T322">
            <v>56</v>
          </cell>
        </row>
        <row r="323">
          <cell r="A323" t="str">
            <v>GEYS14_7_UNIT14</v>
          </cell>
          <cell r="B323" t="str">
            <v>NCNB</v>
          </cell>
          <cell r="C323" t="str">
            <v>GEYSERS UNIT 14 (HEALDSBURG)</v>
          </cell>
          <cell r="D323">
            <v>50</v>
          </cell>
          <cell r="E323">
            <v>50</v>
          </cell>
          <cell r="F323">
            <v>50</v>
          </cell>
          <cell r="G323">
            <v>50</v>
          </cell>
          <cell r="H323">
            <v>50</v>
          </cell>
          <cell r="I323">
            <v>50</v>
          </cell>
          <cell r="J323">
            <v>50</v>
          </cell>
          <cell r="K323">
            <v>50</v>
          </cell>
          <cell r="L323">
            <v>50</v>
          </cell>
          <cell r="M323">
            <v>50</v>
          </cell>
          <cell r="N323">
            <v>50</v>
          </cell>
          <cell r="O323">
            <v>50</v>
          </cell>
          <cell r="P323" t="str">
            <v>Y</v>
          </cell>
          <cell r="Q323" t="str">
            <v>North</v>
          </cell>
          <cell r="R323" t="str">
            <v>FC</v>
          </cell>
          <cell r="T323">
            <v>50</v>
          </cell>
        </row>
        <row r="324">
          <cell r="A324" t="str">
            <v>GEYS16_7_UNIT16</v>
          </cell>
          <cell r="B324" t="str">
            <v>NCNB</v>
          </cell>
          <cell r="C324" t="str">
            <v>GEYSERS UNIT 16 (HEALDSBURG)</v>
          </cell>
          <cell r="D324">
            <v>49</v>
          </cell>
          <cell r="E324">
            <v>49</v>
          </cell>
          <cell r="F324">
            <v>49</v>
          </cell>
          <cell r="G324">
            <v>49</v>
          </cell>
          <cell r="H324">
            <v>49</v>
          </cell>
          <cell r="I324">
            <v>49</v>
          </cell>
          <cell r="J324">
            <v>49</v>
          </cell>
          <cell r="K324">
            <v>49</v>
          </cell>
          <cell r="L324">
            <v>49</v>
          </cell>
          <cell r="M324">
            <v>49</v>
          </cell>
          <cell r="N324">
            <v>49</v>
          </cell>
          <cell r="O324">
            <v>49</v>
          </cell>
          <cell r="P324" t="str">
            <v>Y</v>
          </cell>
          <cell r="Q324" t="str">
            <v>North</v>
          </cell>
          <cell r="R324" t="str">
            <v>FC</v>
          </cell>
          <cell r="T324">
            <v>49</v>
          </cell>
        </row>
        <row r="325">
          <cell r="A325" t="str">
            <v>GEYS17_2_BOTRCK</v>
          </cell>
          <cell r="B325" t="str">
            <v>NCNB</v>
          </cell>
          <cell r="C325" t="str">
            <v>GEYS17_2_BOTRCK</v>
          </cell>
          <cell r="D325">
            <v>14.7</v>
          </cell>
          <cell r="E325">
            <v>14.7</v>
          </cell>
          <cell r="F325">
            <v>14.7</v>
          </cell>
          <cell r="G325">
            <v>14.7</v>
          </cell>
          <cell r="H325">
            <v>14.7</v>
          </cell>
          <cell r="I325">
            <v>14.7</v>
          </cell>
          <cell r="J325">
            <v>14.7</v>
          </cell>
          <cell r="K325">
            <v>14.7</v>
          </cell>
          <cell r="L325">
            <v>10.01</v>
          </cell>
          <cell r="M325">
            <v>10.01</v>
          </cell>
          <cell r="N325">
            <v>10.01</v>
          </cell>
          <cell r="O325">
            <v>10.01</v>
          </cell>
          <cell r="P325" t="str">
            <v>Y</v>
          </cell>
          <cell r="Q325" t="str">
            <v>North</v>
          </cell>
          <cell r="R325" t="str">
            <v>FC</v>
          </cell>
          <cell r="T325">
            <v>14.7</v>
          </cell>
        </row>
        <row r="326">
          <cell r="A326" t="str">
            <v>GEYS17_7_UNIT17</v>
          </cell>
          <cell r="B326" t="str">
            <v>NCNB</v>
          </cell>
          <cell r="C326" t="str">
            <v>GEYSERS UNIT 17 (HEALDSBURG)</v>
          </cell>
          <cell r="D326">
            <v>53</v>
          </cell>
          <cell r="E326">
            <v>53</v>
          </cell>
          <cell r="F326">
            <v>53</v>
          </cell>
          <cell r="G326">
            <v>53</v>
          </cell>
          <cell r="H326">
            <v>53</v>
          </cell>
          <cell r="I326">
            <v>53</v>
          </cell>
          <cell r="J326">
            <v>56</v>
          </cell>
          <cell r="K326">
            <v>56</v>
          </cell>
          <cell r="L326">
            <v>56</v>
          </cell>
          <cell r="M326">
            <v>56</v>
          </cell>
          <cell r="N326">
            <v>56</v>
          </cell>
          <cell r="O326">
            <v>56</v>
          </cell>
          <cell r="P326" t="str">
            <v>Y</v>
          </cell>
          <cell r="Q326" t="str">
            <v>North</v>
          </cell>
          <cell r="R326" t="str">
            <v>FC</v>
          </cell>
          <cell r="T326">
            <v>56</v>
          </cell>
        </row>
        <row r="327">
          <cell r="A327" t="str">
            <v>GEYS18_7_UNIT18</v>
          </cell>
          <cell r="B327" t="str">
            <v>NCNB</v>
          </cell>
          <cell r="C327" t="str">
            <v>GEYSERS UNIT 18 (HEALDSBURG)</v>
          </cell>
          <cell r="D327">
            <v>45</v>
          </cell>
          <cell r="E327">
            <v>45</v>
          </cell>
          <cell r="F327">
            <v>45</v>
          </cell>
          <cell r="G327">
            <v>45</v>
          </cell>
          <cell r="H327">
            <v>45</v>
          </cell>
          <cell r="I327">
            <v>45</v>
          </cell>
          <cell r="J327">
            <v>45</v>
          </cell>
          <cell r="K327">
            <v>45</v>
          </cell>
          <cell r="L327">
            <v>45</v>
          </cell>
          <cell r="M327">
            <v>45</v>
          </cell>
          <cell r="N327">
            <v>45</v>
          </cell>
          <cell r="O327">
            <v>45</v>
          </cell>
          <cell r="P327" t="str">
            <v>Y</v>
          </cell>
          <cell r="Q327" t="str">
            <v>North</v>
          </cell>
          <cell r="R327" t="str">
            <v>FC</v>
          </cell>
          <cell r="T327">
            <v>45</v>
          </cell>
        </row>
        <row r="328">
          <cell r="A328" t="str">
            <v>GEYS20_7_UNIT20</v>
          </cell>
          <cell r="B328" t="str">
            <v>NCNB</v>
          </cell>
          <cell r="C328" t="str">
            <v>GEYSERS UNIT 20 (HEALDSBURG)</v>
          </cell>
          <cell r="D328">
            <v>40</v>
          </cell>
          <cell r="E328">
            <v>40</v>
          </cell>
          <cell r="F328">
            <v>40</v>
          </cell>
          <cell r="G328">
            <v>40</v>
          </cell>
          <cell r="H328">
            <v>40</v>
          </cell>
          <cell r="I328">
            <v>40</v>
          </cell>
          <cell r="J328">
            <v>40</v>
          </cell>
          <cell r="K328">
            <v>40</v>
          </cell>
          <cell r="L328">
            <v>40</v>
          </cell>
          <cell r="M328">
            <v>40</v>
          </cell>
          <cell r="N328">
            <v>40</v>
          </cell>
          <cell r="O328">
            <v>40</v>
          </cell>
          <cell r="P328" t="str">
            <v>Y</v>
          </cell>
          <cell r="Q328" t="str">
            <v>North</v>
          </cell>
          <cell r="R328" t="str">
            <v>FC</v>
          </cell>
          <cell r="T328">
            <v>40</v>
          </cell>
        </row>
        <row r="329">
          <cell r="A329" t="str">
            <v>GIFFEN_6_SOLAR</v>
          </cell>
          <cell r="B329" t="str">
            <v>CAISO System</v>
          </cell>
          <cell r="C329" t="str">
            <v>Giffen Solar Station</v>
          </cell>
          <cell r="D329">
            <v>0.03</v>
          </cell>
          <cell r="E329">
            <v>0.14000000000000001</v>
          </cell>
          <cell r="F329">
            <v>0.67</v>
          </cell>
          <cell r="G329">
            <v>7.48</v>
          </cell>
          <cell r="H329">
            <v>7.51</v>
          </cell>
          <cell r="I329">
            <v>7.48</v>
          </cell>
          <cell r="J329">
            <v>6.7</v>
          </cell>
          <cell r="K329">
            <v>6.56</v>
          </cell>
          <cell r="L329">
            <v>6.71</v>
          </cell>
          <cell r="M329">
            <v>5.22</v>
          </cell>
          <cell r="N329">
            <v>0.02</v>
          </cell>
          <cell r="O329">
            <v>0.01</v>
          </cell>
          <cell r="P329" t="str">
            <v>N</v>
          </cell>
          <cell r="Q329" t="str">
            <v>North</v>
          </cell>
          <cell r="R329" t="str">
            <v>ID</v>
          </cell>
          <cell r="S329" t="str">
            <v>C3&amp;4: Waiting for Gates No. 2 500/230 kV Transformer and possibly other</v>
          </cell>
          <cell r="T329">
            <v>7.48</v>
          </cell>
        </row>
        <row r="330">
          <cell r="A330" t="str">
            <v>GILROY_1_UNIT</v>
          </cell>
          <cell r="B330" t="str">
            <v>Bay Area</v>
          </cell>
          <cell r="C330" t="str">
            <v>GILROY COGEN AGGREGATE</v>
          </cell>
          <cell r="D330">
            <v>120</v>
          </cell>
          <cell r="E330">
            <v>120</v>
          </cell>
          <cell r="F330">
            <v>120</v>
          </cell>
          <cell r="G330">
            <v>120</v>
          </cell>
          <cell r="H330">
            <v>115</v>
          </cell>
          <cell r="I330">
            <v>110</v>
          </cell>
          <cell r="J330">
            <v>105</v>
          </cell>
          <cell r="K330">
            <v>105</v>
          </cell>
          <cell r="L330">
            <v>110</v>
          </cell>
          <cell r="M330">
            <v>120</v>
          </cell>
          <cell r="N330">
            <v>120</v>
          </cell>
          <cell r="O330">
            <v>120</v>
          </cell>
          <cell r="P330" t="str">
            <v>Y</v>
          </cell>
          <cell r="Q330" t="str">
            <v>North</v>
          </cell>
          <cell r="R330" t="str">
            <v>FC</v>
          </cell>
          <cell r="T330">
            <v>110</v>
          </cell>
        </row>
        <row r="331">
          <cell r="A331" t="str">
            <v>GILRPP_1_PL1X2</v>
          </cell>
          <cell r="B331" t="str">
            <v>Bay Area</v>
          </cell>
          <cell r="C331" t="str">
            <v>GILROY ENERGY CENTER UNITS 1&amp;2 AGGREGATE</v>
          </cell>
          <cell r="D331">
            <v>94.5</v>
          </cell>
          <cell r="E331">
            <v>94.5</v>
          </cell>
          <cell r="F331">
            <v>94.5</v>
          </cell>
          <cell r="G331">
            <v>93</v>
          </cell>
          <cell r="H331">
            <v>92</v>
          </cell>
          <cell r="I331">
            <v>91</v>
          </cell>
          <cell r="J331">
            <v>91</v>
          </cell>
          <cell r="K331">
            <v>91</v>
          </cell>
          <cell r="L331">
            <v>92</v>
          </cell>
          <cell r="M331">
            <v>93</v>
          </cell>
          <cell r="N331">
            <v>94.5</v>
          </cell>
          <cell r="O331">
            <v>94.5</v>
          </cell>
          <cell r="P331" t="str">
            <v>Y</v>
          </cell>
          <cell r="Q331" t="str">
            <v>North</v>
          </cell>
          <cell r="R331" t="str">
            <v>FC</v>
          </cell>
          <cell r="T331">
            <v>92</v>
          </cell>
        </row>
        <row r="332">
          <cell r="A332" t="str">
            <v>GILRPP_1_PL3X4</v>
          </cell>
          <cell r="B332" t="str">
            <v>Bay Area</v>
          </cell>
          <cell r="C332" t="str">
            <v>GILROY ENERGY CENTER, UNIT #3</v>
          </cell>
          <cell r="D332">
            <v>46.2</v>
          </cell>
          <cell r="E332">
            <v>46.2</v>
          </cell>
          <cell r="F332">
            <v>46.2</v>
          </cell>
          <cell r="G332">
            <v>46.2</v>
          </cell>
          <cell r="H332">
            <v>46.2</v>
          </cell>
          <cell r="I332">
            <v>46</v>
          </cell>
          <cell r="J332">
            <v>46</v>
          </cell>
          <cell r="K332">
            <v>46</v>
          </cell>
          <cell r="L332">
            <v>46</v>
          </cell>
          <cell r="M332">
            <v>46.2</v>
          </cell>
          <cell r="N332">
            <v>46.2</v>
          </cell>
          <cell r="O332">
            <v>46.2</v>
          </cell>
          <cell r="P332" t="str">
            <v>Y</v>
          </cell>
          <cell r="Q332" t="str">
            <v>North</v>
          </cell>
          <cell r="R332" t="str">
            <v>FC</v>
          </cell>
          <cell r="T332">
            <v>46</v>
          </cell>
        </row>
        <row r="333">
          <cell r="A333" t="str">
            <v>GLDTWN_6_COLUM3</v>
          </cell>
          <cell r="B333" t="str">
            <v>CAISO System</v>
          </cell>
          <cell r="C333" t="str">
            <v>Columbia 3</v>
          </cell>
          <cell r="D333">
            <v>0.02</v>
          </cell>
          <cell r="E333">
            <v>0.19</v>
          </cell>
          <cell r="F333">
            <v>0.72</v>
          </cell>
          <cell r="G333">
            <v>7.98</v>
          </cell>
          <cell r="H333">
            <v>8.39</v>
          </cell>
          <cell r="I333">
            <v>8.3800000000000008</v>
          </cell>
          <cell r="J333">
            <v>7.7</v>
          </cell>
          <cell r="K333">
            <v>7.92</v>
          </cell>
          <cell r="L333">
            <v>7.75</v>
          </cell>
          <cell r="M333">
            <v>6.29</v>
          </cell>
          <cell r="N333">
            <v>0.01</v>
          </cell>
          <cell r="O333">
            <v>0.01</v>
          </cell>
          <cell r="P333" t="str">
            <v>N</v>
          </cell>
          <cell r="Q333" t="str">
            <v>South</v>
          </cell>
          <cell r="R333" t="str">
            <v>FC</v>
          </cell>
          <cell r="T333">
            <v>8.3800000000000008</v>
          </cell>
        </row>
        <row r="334">
          <cell r="A334" t="str">
            <v>GLDTWN_6_SOLAR</v>
          </cell>
          <cell r="B334" t="str">
            <v>CAISO System</v>
          </cell>
          <cell r="C334" t="str">
            <v>Rio Grande</v>
          </cell>
          <cell r="D334">
            <v>0.01</v>
          </cell>
          <cell r="E334">
            <v>0.08</v>
          </cell>
          <cell r="F334">
            <v>0.34</v>
          </cell>
          <cell r="G334">
            <v>3.8</v>
          </cell>
          <cell r="H334">
            <v>4</v>
          </cell>
          <cell r="I334">
            <v>3.97</v>
          </cell>
          <cell r="J334">
            <v>3.66</v>
          </cell>
          <cell r="K334">
            <v>3.75</v>
          </cell>
          <cell r="L334">
            <v>3.61</v>
          </cell>
          <cell r="M334">
            <v>2.96</v>
          </cell>
          <cell r="N334">
            <v>0.01</v>
          </cell>
          <cell r="O334">
            <v>0</v>
          </cell>
          <cell r="P334" t="str">
            <v>N</v>
          </cell>
          <cell r="Q334" t="str">
            <v>South</v>
          </cell>
          <cell r="R334" t="str">
            <v>ID</v>
          </cell>
          <cell r="S334" t="str">
            <v>Waiting for Vincent 220 kV Bus Split</v>
          </cell>
          <cell r="T334">
            <v>3.97</v>
          </cell>
        </row>
        <row r="335">
          <cell r="A335" t="str">
            <v>GLNARM_7_UNIT 1</v>
          </cell>
          <cell r="B335" t="str">
            <v>LA Basin</v>
          </cell>
          <cell r="C335" t="str">
            <v>GLEN ARM UNIT 1</v>
          </cell>
          <cell r="D335">
            <v>22.07</v>
          </cell>
          <cell r="E335">
            <v>22.07</v>
          </cell>
          <cell r="F335">
            <v>22.07</v>
          </cell>
          <cell r="G335">
            <v>22.07</v>
          </cell>
          <cell r="H335">
            <v>22.07</v>
          </cell>
          <cell r="I335">
            <v>22.07</v>
          </cell>
          <cell r="J335">
            <v>22.07</v>
          </cell>
          <cell r="K335">
            <v>22.07</v>
          </cell>
          <cell r="L335">
            <v>22.07</v>
          </cell>
          <cell r="M335">
            <v>22.07</v>
          </cell>
          <cell r="N335">
            <v>22.07</v>
          </cell>
          <cell r="O335">
            <v>22.07</v>
          </cell>
          <cell r="P335" t="str">
            <v>Y</v>
          </cell>
          <cell r="Q335" t="str">
            <v>South</v>
          </cell>
          <cell r="R335" t="str">
            <v>FC</v>
          </cell>
          <cell r="T335">
            <v>22.07</v>
          </cell>
        </row>
        <row r="336">
          <cell r="A336" t="str">
            <v>GLNARM_7_UNIT 2</v>
          </cell>
          <cell r="B336" t="str">
            <v>LA Basin</v>
          </cell>
          <cell r="C336" t="str">
            <v>GLEN ARM UNIT 2</v>
          </cell>
          <cell r="D336">
            <v>22.3</v>
          </cell>
          <cell r="E336">
            <v>22.3</v>
          </cell>
          <cell r="F336">
            <v>22.3</v>
          </cell>
          <cell r="G336">
            <v>22.3</v>
          </cell>
          <cell r="H336">
            <v>22.3</v>
          </cell>
          <cell r="I336">
            <v>22.3</v>
          </cell>
          <cell r="J336">
            <v>22.3</v>
          </cell>
          <cell r="K336">
            <v>22.3</v>
          </cell>
          <cell r="L336">
            <v>22.3</v>
          </cell>
          <cell r="M336">
            <v>22.3</v>
          </cell>
          <cell r="N336">
            <v>22.3</v>
          </cell>
          <cell r="O336">
            <v>22.3</v>
          </cell>
          <cell r="P336" t="str">
            <v>Y</v>
          </cell>
          <cell r="Q336" t="str">
            <v>South</v>
          </cell>
          <cell r="R336" t="str">
            <v>FC</v>
          </cell>
          <cell r="T336">
            <v>22.3</v>
          </cell>
        </row>
        <row r="337">
          <cell r="A337" t="str">
            <v>GLNARM_7_UNIT 3</v>
          </cell>
          <cell r="B337" t="str">
            <v>LA Basin</v>
          </cell>
          <cell r="C337" t="str">
            <v>GLEN ARM UNIT 3</v>
          </cell>
          <cell r="D337">
            <v>44.83</v>
          </cell>
          <cell r="E337">
            <v>44.83</v>
          </cell>
          <cell r="F337">
            <v>44.83</v>
          </cell>
          <cell r="G337">
            <v>44.83</v>
          </cell>
          <cell r="H337">
            <v>44.83</v>
          </cell>
          <cell r="I337">
            <v>44.83</v>
          </cell>
          <cell r="J337">
            <v>44.83</v>
          </cell>
          <cell r="K337">
            <v>44.83</v>
          </cell>
          <cell r="L337">
            <v>44.83</v>
          </cell>
          <cell r="M337">
            <v>44.83</v>
          </cell>
          <cell r="N337">
            <v>44.83</v>
          </cell>
          <cell r="O337">
            <v>44.83</v>
          </cell>
          <cell r="P337" t="str">
            <v>Y</v>
          </cell>
          <cell r="Q337" t="str">
            <v>South</v>
          </cell>
          <cell r="R337" t="str">
            <v>FC</v>
          </cell>
          <cell r="T337">
            <v>44.83</v>
          </cell>
        </row>
        <row r="338">
          <cell r="A338" t="str">
            <v>GLNARM_7_UNIT 4</v>
          </cell>
          <cell r="B338" t="str">
            <v>LA Basin</v>
          </cell>
          <cell r="C338" t="str">
            <v>GLEN ARM UNIT 4</v>
          </cell>
          <cell r="D338">
            <v>42.42</v>
          </cell>
          <cell r="E338">
            <v>42.42</v>
          </cell>
          <cell r="F338">
            <v>42.42</v>
          </cell>
          <cell r="G338">
            <v>42.42</v>
          </cell>
          <cell r="H338">
            <v>42.42</v>
          </cell>
          <cell r="I338">
            <v>42.42</v>
          </cell>
          <cell r="J338">
            <v>42.42</v>
          </cell>
          <cell r="K338">
            <v>42.42</v>
          </cell>
          <cell r="L338">
            <v>42.42</v>
          </cell>
          <cell r="M338">
            <v>42.42</v>
          </cell>
          <cell r="N338">
            <v>42.42</v>
          </cell>
          <cell r="O338">
            <v>42.42</v>
          </cell>
          <cell r="P338" t="str">
            <v>Y</v>
          </cell>
          <cell r="Q338" t="str">
            <v>South</v>
          </cell>
          <cell r="R338" t="str">
            <v>FC</v>
          </cell>
          <cell r="T338">
            <v>42.42</v>
          </cell>
        </row>
        <row r="339">
          <cell r="A339" t="str">
            <v>GLOW_6_SOLAR</v>
          </cell>
          <cell r="B339" t="str">
            <v>Big Creek-Ventura</v>
          </cell>
          <cell r="C339" t="str">
            <v>Antelope Power Plant</v>
          </cell>
          <cell r="D339" t="str">
            <v>-</v>
          </cell>
          <cell r="E339" t="str">
            <v>-</v>
          </cell>
          <cell r="F339" t="str">
            <v>-</v>
          </cell>
          <cell r="G339" t="str">
            <v>-</v>
          </cell>
          <cell r="H339" t="str">
            <v>-</v>
          </cell>
          <cell r="I339" t="str">
            <v>-</v>
          </cell>
          <cell r="J339" t="str">
            <v>-</v>
          </cell>
          <cell r="K339" t="str">
            <v>-</v>
          </cell>
          <cell r="L339" t="str">
            <v>-</v>
          </cell>
          <cell r="M339" t="str">
            <v>-</v>
          </cell>
          <cell r="N339" t="str">
            <v>-</v>
          </cell>
          <cell r="O339" t="str">
            <v>-</v>
          </cell>
          <cell r="P339" t="str">
            <v>N</v>
          </cell>
          <cell r="Q339" t="str">
            <v>South</v>
          </cell>
          <cell r="R339" t="str">
            <v>EO</v>
          </cell>
          <cell r="T339">
            <v>0</v>
          </cell>
        </row>
        <row r="340">
          <cell r="A340" t="str">
            <v>GOLDHL_1_QF</v>
          </cell>
          <cell r="B340" t="str">
            <v>Sierra</v>
          </cell>
          <cell r="C340" t="str">
            <v>SMALL QF AGGREGATION - PLACERVILLE</v>
          </cell>
          <cell r="D340">
            <v>0</v>
          </cell>
          <cell r="E340">
            <v>0</v>
          </cell>
          <cell r="F340">
            <v>0</v>
          </cell>
          <cell r="G340">
            <v>0</v>
          </cell>
          <cell r="H340">
            <v>0</v>
          </cell>
          <cell r="I340">
            <v>0</v>
          </cell>
          <cell r="J340">
            <v>0</v>
          </cell>
          <cell r="K340">
            <v>0</v>
          </cell>
          <cell r="L340">
            <v>0</v>
          </cell>
          <cell r="M340">
            <v>0</v>
          </cell>
          <cell r="N340">
            <v>0</v>
          </cell>
          <cell r="O340">
            <v>0</v>
          </cell>
          <cell r="P340" t="str">
            <v>N</v>
          </cell>
          <cell r="Q340" t="str">
            <v>North</v>
          </cell>
          <cell r="R340" t="str">
            <v>FC</v>
          </cell>
          <cell r="T340">
            <v>0</v>
          </cell>
        </row>
        <row r="341">
          <cell r="A341" t="str">
            <v>GOLETA_2_QF</v>
          </cell>
          <cell r="B341" t="str">
            <v>Big Creek-Ventura</v>
          </cell>
          <cell r="C341" t="str">
            <v>GOLETA QFS</v>
          </cell>
          <cell r="D341">
            <v>0.05</v>
          </cell>
          <cell r="E341">
            <v>0.05</v>
          </cell>
          <cell r="F341">
            <v>0.04</v>
          </cell>
          <cell r="G341">
            <v>0.05</v>
          </cell>
          <cell r="H341">
            <v>0.05</v>
          </cell>
          <cell r="I341">
            <v>0.06</v>
          </cell>
          <cell r="J341">
            <v>7.0000000000000007E-2</v>
          </cell>
          <cell r="K341">
            <v>0.08</v>
          </cell>
          <cell r="L341">
            <v>7.0000000000000007E-2</v>
          </cell>
          <cell r="M341">
            <v>0.04</v>
          </cell>
          <cell r="N341">
            <v>0.04</v>
          </cell>
          <cell r="O341">
            <v>0.03</v>
          </cell>
          <cell r="P341" t="str">
            <v>N</v>
          </cell>
          <cell r="Q341" t="str">
            <v>South</v>
          </cell>
          <cell r="R341" t="str">
            <v>FC</v>
          </cell>
          <cell r="T341">
            <v>0.08</v>
          </cell>
        </row>
        <row r="342">
          <cell r="A342" t="str">
            <v>GOLETA_6_ELLWOD</v>
          </cell>
          <cell r="B342" t="str">
            <v>Big Creek-Ventura</v>
          </cell>
          <cell r="C342" t="str">
            <v>ELLWOOD ENERGY SUPPORT FACILITY</v>
          </cell>
          <cell r="D342">
            <v>54</v>
          </cell>
          <cell r="E342">
            <v>54</v>
          </cell>
          <cell r="F342">
            <v>54</v>
          </cell>
          <cell r="G342">
            <v>54</v>
          </cell>
          <cell r="H342">
            <v>54</v>
          </cell>
          <cell r="I342">
            <v>54</v>
          </cell>
          <cell r="J342">
            <v>54</v>
          </cell>
          <cell r="K342">
            <v>54</v>
          </cell>
          <cell r="L342">
            <v>54</v>
          </cell>
          <cell r="M342">
            <v>54</v>
          </cell>
          <cell r="N342">
            <v>54</v>
          </cell>
          <cell r="O342">
            <v>54</v>
          </cell>
          <cell r="P342" t="str">
            <v>Y</v>
          </cell>
          <cell r="Q342" t="str">
            <v>South</v>
          </cell>
          <cell r="R342" t="str">
            <v>FC</v>
          </cell>
          <cell r="T342">
            <v>54</v>
          </cell>
        </row>
        <row r="343">
          <cell r="A343" t="str">
            <v>GOLETA_6_EXGEN</v>
          </cell>
          <cell r="B343" t="str">
            <v>Big Creek-Ventura</v>
          </cell>
          <cell r="C343" t="str">
            <v>EXXON COMPANY USA</v>
          </cell>
          <cell r="D343">
            <v>2.91</v>
          </cell>
          <cell r="E343">
            <v>3.47</v>
          </cell>
          <cell r="F343">
            <v>6.43</v>
          </cell>
          <cell r="G343">
            <v>5.9</v>
          </cell>
          <cell r="H343">
            <v>1.38</v>
          </cell>
          <cell r="I343">
            <v>1.19</v>
          </cell>
          <cell r="J343">
            <v>0.67</v>
          </cell>
          <cell r="K343">
            <v>0.44</v>
          </cell>
          <cell r="L343">
            <v>0.62</v>
          </cell>
          <cell r="M343">
            <v>0.56999999999999995</v>
          </cell>
          <cell r="N343">
            <v>0.49</v>
          </cell>
          <cell r="O343">
            <v>2.61</v>
          </cell>
          <cell r="P343" t="str">
            <v>N</v>
          </cell>
          <cell r="Q343" t="str">
            <v>South</v>
          </cell>
          <cell r="R343" t="str">
            <v>FC</v>
          </cell>
          <cell r="T343">
            <v>1.19</v>
          </cell>
        </row>
        <row r="344">
          <cell r="A344" t="str">
            <v>GOLETA_6_GAVOTA</v>
          </cell>
          <cell r="B344" t="str">
            <v>Big Creek-Ventura</v>
          </cell>
          <cell r="C344" t="str">
            <v>Point Arguello Pipeline Company</v>
          </cell>
          <cell r="D344">
            <v>0.64</v>
          </cell>
          <cell r="E344">
            <v>0.63</v>
          </cell>
          <cell r="F344">
            <v>0.73</v>
          </cell>
          <cell r="G344">
            <v>0.68</v>
          </cell>
          <cell r="H344">
            <v>0.65</v>
          </cell>
          <cell r="I344">
            <v>0.6</v>
          </cell>
          <cell r="J344">
            <v>0.7</v>
          </cell>
          <cell r="K344">
            <v>0.68</v>
          </cell>
          <cell r="L344">
            <v>0.5</v>
          </cell>
          <cell r="M344">
            <v>0.7</v>
          </cell>
          <cell r="N344">
            <v>0.55000000000000004</v>
          </cell>
          <cell r="O344">
            <v>0.63</v>
          </cell>
          <cell r="P344" t="str">
            <v>N</v>
          </cell>
          <cell r="Q344" t="str">
            <v>South</v>
          </cell>
          <cell r="R344" t="str">
            <v>FC</v>
          </cell>
          <cell r="T344">
            <v>0.7</v>
          </cell>
        </row>
        <row r="345">
          <cell r="A345" t="str">
            <v>GOLETA_6_TAJIGS</v>
          </cell>
          <cell r="B345" t="str">
            <v>Big Creek-Ventura</v>
          </cell>
          <cell r="C345" t="str">
            <v>GOLETA_6_TAJIGS</v>
          </cell>
          <cell r="D345">
            <v>2.85</v>
          </cell>
          <cell r="E345">
            <v>2.12</v>
          </cell>
          <cell r="F345">
            <v>2.39</v>
          </cell>
          <cell r="G345">
            <v>2.79</v>
          </cell>
          <cell r="H345">
            <v>2.85</v>
          </cell>
          <cell r="I345">
            <v>2.84</v>
          </cell>
          <cell r="J345">
            <v>2.68</v>
          </cell>
          <cell r="K345">
            <v>2.9</v>
          </cell>
          <cell r="L345">
            <v>2.86</v>
          </cell>
          <cell r="M345">
            <v>2.73</v>
          </cell>
          <cell r="N345">
            <v>2.79</v>
          </cell>
          <cell r="O345">
            <v>2.93</v>
          </cell>
          <cell r="P345" t="str">
            <v>N</v>
          </cell>
          <cell r="Q345" t="str">
            <v>South</v>
          </cell>
          <cell r="R345" t="str">
            <v>FC</v>
          </cell>
          <cell r="T345">
            <v>2.9</v>
          </cell>
        </row>
        <row r="346">
          <cell r="A346" t="str">
            <v>GONZLS_6_UNIT</v>
          </cell>
          <cell r="B346" t="str">
            <v>CAISO System</v>
          </cell>
          <cell r="C346" t="str">
            <v>Johnson Canyon Landfill</v>
          </cell>
          <cell r="D346">
            <v>1.07</v>
          </cell>
          <cell r="E346">
            <v>0.75</v>
          </cell>
          <cell r="F346">
            <v>0.76</v>
          </cell>
          <cell r="G346">
            <v>0.85</v>
          </cell>
          <cell r="H346">
            <v>0.95</v>
          </cell>
          <cell r="I346">
            <v>1.1299999999999999</v>
          </cell>
          <cell r="J346">
            <v>1.21</v>
          </cell>
          <cell r="K346">
            <v>1.22</v>
          </cell>
          <cell r="L346">
            <v>1.19</v>
          </cell>
          <cell r="M346">
            <v>1.18</v>
          </cell>
          <cell r="N346">
            <v>1.04</v>
          </cell>
          <cell r="O346">
            <v>0.76</v>
          </cell>
          <cell r="P346" t="str">
            <v>N</v>
          </cell>
          <cell r="Q346" t="str">
            <v>North</v>
          </cell>
          <cell r="R346" t="str">
            <v>ID</v>
          </cell>
          <cell r="S346" t="str">
            <v>14DGD: Waiting for Vincent 220 kV Bus Split and possibly other</v>
          </cell>
          <cell r="T346">
            <v>1.22</v>
          </cell>
        </row>
        <row r="347">
          <cell r="A347" t="str">
            <v>GOOSLK_1_SOLAR1</v>
          </cell>
          <cell r="B347" t="str">
            <v>CAISO System</v>
          </cell>
          <cell r="C347" t="str">
            <v>Goose Lake</v>
          </cell>
          <cell r="D347">
            <v>0</v>
          </cell>
          <cell r="E347">
            <v>0.12</v>
          </cell>
          <cell r="F347">
            <v>0.72</v>
          </cell>
          <cell r="G347">
            <v>8.64</v>
          </cell>
          <cell r="H347">
            <v>8.8800000000000008</v>
          </cell>
          <cell r="I347">
            <v>9.1199999999999992</v>
          </cell>
          <cell r="J347">
            <v>8.2799999999999994</v>
          </cell>
          <cell r="K347">
            <v>8.2799999999999994</v>
          </cell>
          <cell r="L347">
            <v>8.4</v>
          </cell>
          <cell r="M347">
            <v>6.72</v>
          </cell>
          <cell r="N347">
            <v>0</v>
          </cell>
          <cell r="O347">
            <v>0</v>
          </cell>
          <cell r="P347" t="str">
            <v>N</v>
          </cell>
          <cell r="Q347" t="str">
            <v>North</v>
          </cell>
          <cell r="R347" t="str">
            <v>ID</v>
          </cell>
          <cell r="S347" t="str">
            <v>C3&amp;4: Waiting for Gates No. 2 500/230 kV Transformer and possibly other</v>
          </cell>
          <cell r="T347">
            <v>9.1199999999999992</v>
          </cell>
        </row>
        <row r="348">
          <cell r="A348" t="str">
            <v>GRIDLY_6_SOLAR</v>
          </cell>
          <cell r="B348" t="str">
            <v>Sierra</v>
          </cell>
          <cell r="C348" t="str">
            <v>GRIDLEY MAIN TWO</v>
          </cell>
          <cell r="D348" t="str">
            <v>-</v>
          </cell>
          <cell r="E348" t="str">
            <v>-</v>
          </cell>
          <cell r="F348" t="str">
            <v>-</v>
          </cell>
          <cell r="G348" t="str">
            <v>-</v>
          </cell>
          <cell r="H348" t="str">
            <v>-</v>
          </cell>
          <cell r="I348" t="str">
            <v>-</v>
          </cell>
          <cell r="J348" t="str">
            <v>-</v>
          </cell>
          <cell r="K348" t="str">
            <v>-</v>
          </cell>
          <cell r="L348" t="str">
            <v>-</v>
          </cell>
          <cell r="M348" t="str">
            <v>-</v>
          </cell>
          <cell r="N348" t="str">
            <v>-</v>
          </cell>
          <cell r="O348" t="str">
            <v>-</v>
          </cell>
          <cell r="P348" t="str">
            <v>N</v>
          </cell>
          <cell r="Q348" t="str">
            <v>North</v>
          </cell>
          <cell r="R348" t="str">
            <v>EO</v>
          </cell>
          <cell r="T348">
            <v>0</v>
          </cell>
        </row>
        <row r="349">
          <cell r="A349" t="str">
            <v>GRIZLY_1_UNIT 1</v>
          </cell>
          <cell r="B349" t="str">
            <v>CAISO System</v>
          </cell>
          <cell r="C349" t="str">
            <v>GRIZZLY HYDRO</v>
          </cell>
          <cell r="D349">
            <v>17.7</v>
          </cell>
          <cell r="E349">
            <v>17.7</v>
          </cell>
          <cell r="F349">
            <v>17.7</v>
          </cell>
          <cell r="G349">
            <v>17.7</v>
          </cell>
          <cell r="H349">
            <v>17.7</v>
          </cell>
          <cell r="I349">
            <v>17.7</v>
          </cell>
          <cell r="J349">
            <v>17.7</v>
          </cell>
          <cell r="K349">
            <v>17.7</v>
          </cell>
          <cell r="L349">
            <v>17.7</v>
          </cell>
          <cell r="M349">
            <v>17.7</v>
          </cell>
          <cell r="N349">
            <v>17.7</v>
          </cell>
          <cell r="O349">
            <v>17.7</v>
          </cell>
          <cell r="P349" t="str">
            <v>Y</v>
          </cell>
          <cell r="Q349" t="str">
            <v>North</v>
          </cell>
          <cell r="R349" t="str">
            <v>FC</v>
          </cell>
          <cell r="T349">
            <v>17.7</v>
          </cell>
        </row>
        <row r="350">
          <cell r="A350" t="str">
            <v>GRNLF1_1_UNITS</v>
          </cell>
          <cell r="B350" t="str">
            <v>Sierra</v>
          </cell>
          <cell r="C350" t="str">
            <v>GREENLEAF #1 COGEN AGGREGATE</v>
          </cell>
          <cell r="D350">
            <v>49.2</v>
          </cell>
          <cell r="E350">
            <v>48.85</v>
          </cell>
          <cell r="F350">
            <v>48.54</v>
          </cell>
          <cell r="G350">
            <v>48.11</v>
          </cell>
          <cell r="H350">
            <v>47.46</v>
          </cell>
          <cell r="I350">
            <v>46.96</v>
          </cell>
          <cell r="J350">
            <v>46.9</v>
          </cell>
          <cell r="K350">
            <v>46.96</v>
          </cell>
          <cell r="L350">
            <v>47.06</v>
          </cell>
          <cell r="M350">
            <v>47.74</v>
          </cell>
          <cell r="N350">
            <v>48.6</v>
          </cell>
          <cell r="O350">
            <v>49.16</v>
          </cell>
          <cell r="P350" t="str">
            <v>Y</v>
          </cell>
          <cell r="Q350" t="str">
            <v>North</v>
          </cell>
          <cell r="R350" t="str">
            <v>FC</v>
          </cell>
          <cell r="T350">
            <v>47.06</v>
          </cell>
        </row>
        <row r="351">
          <cell r="A351" t="str">
            <v>GRNLF2_1_UNIT</v>
          </cell>
          <cell r="B351" t="str">
            <v>Sierra</v>
          </cell>
          <cell r="C351" t="str">
            <v>GREENLEAF II COGEN</v>
          </cell>
          <cell r="D351">
            <v>35.619999999999997</v>
          </cell>
          <cell r="E351">
            <v>33</v>
          </cell>
          <cell r="F351">
            <v>30.01</v>
          </cell>
          <cell r="G351">
            <v>31</v>
          </cell>
          <cell r="H351">
            <v>34.96</v>
          </cell>
          <cell r="I351">
            <v>35.89</v>
          </cell>
          <cell r="J351">
            <v>39.950000000000003</v>
          </cell>
          <cell r="K351">
            <v>35.01</v>
          </cell>
          <cell r="L351">
            <v>32.82</v>
          </cell>
          <cell r="M351">
            <v>37.82</v>
          </cell>
          <cell r="N351">
            <v>26.34</v>
          </cell>
          <cell r="O351">
            <v>21.48</v>
          </cell>
          <cell r="P351" t="str">
            <v>N</v>
          </cell>
          <cell r="Q351" t="str">
            <v>North</v>
          </cell>
          <cell r="R351" t="str">
            <v>FC</v>
          </cell>
          <cell r="T351">
            <v>39.950000000000003</v>
          </cell>
        </row>
        <row r="352">
          <cell r="A352" t="str">
            <v>GRNVLY_7_SCLAND</v>
          </cell>
          <cell r="B352" t="str">
            <v>CAISO System</v>
          </cell>
          <cell r="C352" t="str">
            <v>SANTA CRUZ LANDFILL GENERATING PLANT</v>
          </cell>
          <cell r="D352">
            <v>3.04</v>
          </cell>
          <cell r="E352">
            <v>3.04</v>
          </cell>
          <cell r="F352">
            <v>3.04</v>
          </cell>
          <cell r="G352">
            <v>3.04</v>
          </cell>
          <cell r="H352">
            <v>3.04</v>
          </cell>
          <cell r="I352">
            <v>3.04</v>
          </cell>
          <cell r="J352">
            <v>3.04</v>
          </cell>
          <cell r="K352">
            <v>3.04</v>
          </cell>
          <cell r="L352">
            <v>3.04</v>
          </cell>
          <cell r="M352">
            <v>3.04</v>
          </cell>
          <cell r="N352">
            <v>3.04</v>
          </cell>
          <cell r="O352">
            <v>3.04</v>
          </cell>
          <cell r="P352" t="str">
            <v>N</v>
          </cell>
          <cell r="Q352" t="str">
            <v>North</v>
          </cell>
          <cell r="R352" t="str">
            <v>FC</v>
          </cell>
          <cell r="T352">
            <v>3.04</v>
          </cell>
        </row>
        <row r="353">
          <cell r="A353" t="str">
            <v>GRSCRK_6_BGCKWW</v>
          </cell>
          <cell r="B353" t="str">
            <v>Humboldt</v>
          </cell>
          <cell r="C353" t="str">
            <v>BIG CREEK WATER WORKS - CEDAR FLAT</v>
          </cell>
          <cell r="D353">
            <v>0</v>
          </cell>
          <cell r="E353">
            <v>0.22</v>
          </cell>
          <cell r="F353">
            <v>1.0900000000000001</v>
          </cell>
          <cell r="G353">
            <v>1.01</v>
          </cell>
          <cell r="H353">
            <v>0.26</v>
          </cell>
          <cell r="I353">
            <v>0.11</v>
          </cell>
          <cell r="J353">
            <v>0</v>
          </cell>
          <cell r="K353">
            <v>0</v>
          </cell>
          <cell r="L353">
            <v>0</v>
          </cell>
          <cell r="M353">
            <v>0</v>
          </cell>
          <cell r="N353">
            <v>0</v>
          </cell>
          <cell r="O353">
            <v>0.74</v>
          </cell>
          <cell r="P353" t="str">
            <v>N</v>
          </cell>
          <cell r="Q353" t="str">
            <v>North</v>
          </cell>
          <cell r="R353" t="str">
            <v>FC</v>
          </cell>
          <cell r="T353">
            <v>0.11</v>
          </cell>
        </row>
        <row r="354">
          <cell r="A354" t="str">
            <v>GRZZLY_1_BERKLY</v>
          </cell>
          <cell r="B354" t="str">
            <v>Bay Area</v>
          </cell>
          <cell r="C354" t="str">
            <v>PE - BERKELEY, INC.</v>
          </cell>
          <cell r="D354">
            <v>21.96</v>
          </cell>
          <cell r="E354">
            <v>16.559999999999999</v>
          </cell>
          <cell r="F354">
            <v>19.059999999999999</v>
          </cell>
          <cell r="G354">
            <v>19.02</v>
          </cell>
          <cell r="H354">
            <v>22.91</v>
          </cell>
          <cell r="I354">
            <v>22.72</v>
          </cell>
          <cell r="J354">
            <v>21.53</v>
          </cell>
          <cell r="K354">
            <v>24.02</v>
          </cell>
          <cell r="L354">
            <v>19.59</v>
          </cell>
          <cell r="M354">
            <v>16.579999999999998</v>
          </cell>
          <cell r="N354">
            <v>15.49</v>
          </cell>
          <cell r="O354">
            <v>16.28</v>
          </cell>
          <cell r="P354" t="str">
            <v>N</v>
          </cell>
          <cell r="Q354" t="str">
            <v>North</v>
          </cell>
          <cell r="R354" t="str">
            <v>FC</v>
          </cell>
          <cell r="T354">
            <v>24.02</v>
          </cell>
        </row>
        <row r="355">
          <cell r="A355" t="str">
            <v>GUERNS_6_SOLAR</v>
          </cell>
          <cell r="B355" t="str">
            <v>Fresno</v>
          </cell>
          <cell r="C355" t="str">
            <v>Guernsey Solar Station</v>
          </cell>
          <cell r="D355">
            <v>0.05</v>
          </cell>
          <cell r="E355">
            <v>0.34</v>
          </cell>
          <cell r="F355">
            <v>1.48</v>
          </cell>
          <cell r="G355">
            <v>16.13</v>
          </cell>
          <cell r="H355">
            <v>16.86</v>
          </cell>
          <cell r="I355">
            <v>16.62</v>
          </cell>
          <cell r="J355">
            <v>14.98</v>
          </cell>
          <cell r="K355">
            <v>14.74</v>
          </cell>
          <cell r="L355">
            <v>13.93</v>
          </cell>
          <cell r="M355">
            <v>10.96</v>
          </cell>
          <cell r="N355">
            <v>0.03</v>
          </cell>
          <cell r="O355">
            <v>0.02</v>
          </cell>
          <cell r="P355" t="str">
            <v>N</v>
          </cell>
          <cell r="Q355" t="str">
            <v>North</v>
          </cell>
          <cell r="R355" t="str">
            <v>ID</v>
          </cell>
          <cell r="S355" t="str">
            <v>C3&amp;4: Waiting for Gates No. 2 500/230 kV Transformer and possibly other</v>
          </cell>
          <cell r="T355">
            <v>16.62</v>
          </cell>
        </row>
        <row r="356">
          <cell r="A356" t="str">
            <v>GWFPWR_1_UNITS</v>
          </cell>
          <cell r="B356" t="str">
            <v>Fresno</v>
          </cell>
          <cell r="C356" t="str">
            <v>HANFORD PEAKER PLANT</v>
          </cell>
          <cell r="D356">
            <v>84.4</v>
          </cell>
          <cell r="E356">
            <v>84.4</v>
          </cell>
          <cell r="F356">
            <v>84.4</v>
          </cell>
          <cell r="G356">
            <v>84.4</v>
          </cell>
          <cell r="H356">
            <v>84.4</v>
          </cell>
          <cell r="I356">
            <v>84.4</v>
          </cell>
          <cell r="J356">
            <v>84.4</v>
          </cell>
          <cell r="K356">
            <v>84.4</v>
          </cell>
          <cell r="L356">
            <v>84.4</v>
          </cell>
          <cell r="M356">
            <v>84.4</v>
          </cell>
          <cell r="N356">
            <v>84.4</v>
          </cell>
          <cell r="O356">
            <v>84.4</v>
          </cell>
          <cell r="P356" t="str">
            <v>Y</v>
          </cell>
          <cell r="Q356" t="str">
            <v>North</v>
          </cell>
          <cell r="R356" t="str">
            <v>FC</v>
          </cell>
          <cell r="T356">
            <v>84.4</v>
          </cell>
        </row>
        <row r="357">
          <cell r="A357" t="str">
            <v>GYS5X6_7_UNITS</v>
          </cell>
          <cell r="B357" t="str">
            <v>NCNB</v>
          </cell>
          <cell r="C357" t="str">
            <v>GEYSERS UNITS 5 &amp; 6 AGGREGATE</v>
          </cell>
          <cell r="D357">
            <v>85</v>
          </cell>
          <cell r="E357">
            <v>85</v>
          </cell>
          <cell r="F357">
            <v>85</v>
          </cell>
          <cell r="G357">
            <v>85</v>
          </cell>
          <cell r="H357">
            <v>85</v>
          </cell>
          <cell r="I357">
            <v>85</v>
          </cell>
          <cell r="J357">
            <v>85</v>
          </cell>
          <cell r="K357">
            <v>85</v>
          </cell>
          <cell r="L357">
            <v>85</v>
          </cell>
          <cell r="M357">
            <v>85</v>
          </cell>
          <cell r="N357">
            <v>85</v>
          </cell>
          <cell r="O357">
            <v>85</v>
          </cell>
          <cell r="P357" t="str">
            <v>Y</v>
          </cell>
          <cell r="Q357" t="str">
            <v>North</v>
          </cell>
          <cell r="R357" t="str">
            <v>FC</v>
          </cell>
          <cell r="T357">
            <v>85</v>
          </cell>
        </row>
        <row r="358">
          <cell r="A358" t="str">
            <v>GYS7X8_7_UNITS</v>
          </cell>
          <cell r="B358" t="str">
            <v>NCNB</v>
          </cell>
          <cell r="C358" t="str">
            <v>GEYSERS UNITS 7 &amp; 8 AGGREGATE</v>
          </cell>
          <cell r="D358">
            <v>76</v>
          </cell>
          <cell r="E358">
            <v>76</v>
          </cell>
          <cell r="F358">
            <v>76</v>
          </cell>
          <cell r="G358">
            <v>76</v>
          </cell>
          <cell r="H358">
            <v>76</v>
          </cell>
          <cell r="I358">
            <v>76</v>
          </cell>
          <cell r="J358">
            <v>76</v>
          </cell>
          <cell r="K358">
            <v>76</v>
          </cell>
          <cell r="L358">
            <v>76</v>
          </cell>
          <cell r="M358">
            <v>76</v>
          </cell>
          <cell r="N358">
            <v>76</v>
          </cell>
          <cell r="O358">
            <v>76</v>
          </cell>
          <cell r="P358" t="str">
            <v>Y</v>
          </cell>
          <cell r="Q358" t="str">
            <v>North</v>
          </cell>
          <cell r="R358" t="str">
            <v>FC</v>
          </cell>
          <cell r="T358">
            <v>76</v>
          </cell>
        </row>
        <row r="359">
          <cell r="A359" t="str">
            <v>GYSRVL_7_WSPRNG</v>
          </cell>
          <cell r="B359" t="str">
            <v>NCNB</v>
          </cell>
          <cell r="C359" t="str">
            <v>Sonoma CWA Warm Springs Hydro</v>
          </cell>
          <cell r="D359">
            <v>0.95</v>
          </cell>
          <cell r="E359">
            <v>1.6</v>
          </cell>
          <cell r="F359">
            <v>0.93</v>
          </cell>
          <cell r="G359">
            <v>1.34</v>
          </cell>
          <cell r="H359">
            <v>1.28</v>
          </cell>
          <cell r="I359">
            <v>1.39</v>
          </cell>
          <cell r="J359">
            <v>1.46</v>
          </cell>
          <cell r="K359">
            <v>1.48</v>
          </cell>
          <cell r="L359">
            <v>1.08</v>
          </cell>
          <cell r="M359">
            <v>1.27</v>
          </cell>
          <cell r="N359">
            <v>1.51</v>
          </cell>
          <cell r="O359">
            <v>1.46</v>
          </cell>
          <cell r="P359" t="str">
            <v>N</v>
          </cell>
          <cell r="Q359" t="str">
            <v>North</v>
          </cell>
          <cell r="R359" t="str">
            <v>FC</v>
          </cell>
          <cell r="T359">
            <v>1.48</v>
          </cell>
        </row>
        <row r="360">
          <cell r="A360" t="str">
            <v>HAASPH_7_PL1X2</v>
          </cell>
          <cell r="B360" t="str">
            <v>Fresno</v>
          </cell>
          <cell r="C360" t="str">
            <v>HAAS PH UNIT 1 &amp; 2 AGGREGATE</v>
          </cell>
          <cell r="D360">
            <v>144</v>
          </cell>
          <cell r="E360">
            <v>144</v>
          </cell>
          <cell r="F360">
            <v>144</v>
          </cell>
          <cell r="G360">
            <v>144</v>
          </cell>
          <cell r="H360">
            <v>144</v>
          </cell>
          <cell r="I360">
            <v>144</v>
          </cell>
          <cell r="J360">
            <v>144</v>
          </cell>
          <cell r="K360">
            <v>144</v>
          </cell>
          <cell r="L360">
            <v>144</v>
          </cell>
          <cell r="M360">
            <v>144</v>
          </cell>
          <cell r="N360">
            <v>144</v>
          </cell>
          <cell r="O360">
            <v>144</v>
          </cell>
          <cell r="P360" t="str">
            <v>Y</v>
          </cell>
          <cell r="Q360" t="str">
            <v>North</v>
          </cell>
          <cell r="R360" t="str">
            <v>FC</v>
          </cell>
          <cell r="T360">
            <v>144</v>
          </cell>
        </row>
        <row r="361">
          <cell r="A361" t="str">
            <v>HALSEY_6_UNIT</v>
          </cell>
          <cell r="B361" t="str">
            <v>Sierra</v>
          </cell>
          <cell r="C361" t="str">
            <v>HALSEY HYDRO</v>
          </cell>
          <cell r="D361">
            <v>5.69</v>
          </cell>
          <cell r="E361">
            <v>5.86</v>
          </cell>
          <cell r="F361">
            <v>4.38</v>
          </cell>
          <cell r="G361">
            <v>5.14</v>
          </cell>
          <cell r="H361">
            <v>7.5</v>
          </cell>
          <cell r="I361">
            <v>7.23</v>
          </cell>
          <cell r="J361">
            <v>7.52</v>
          </cell>
          <cell r="K361">
            <v>6.44</v>
          </cell>
          <cell r="L361">
            <v>6.33</v>
          </cell>
          <cell r="M361">
            <v>4.97</v>
          </cell>
          <cell r="N361">
            <v>2.29</v>
          </cell>
          <cell r="O361">
            <v>1.92</v>
          </cell>
          <cell r="P361" t="str">
            <v>Y</v>
          </cell>
          <cell r="Q361" t="str">
            <v>North</v>
          </cell>
          <cell r="R361" t="str">
            <v>FC</v>
          </cell>
          <cell r="T361">
            <v>7.52</v>
          </cell>
        </row>
        <row r="362">
          <cell r="A362" t="str">
            <v>HARBGN_7_UNITS</v>
          </cell>
          <cell r="B362" t="str">
            <v>LA Basin</v>
          </cell>
          <cell r="C362" t="str">
            <v>HARBOR COGEN COMBINED CYCLE</v>
          </cell>
          <cell r="D362">
            <v>100</v>
          </cell>
          <cell r="E362">
            <v>100</v>
          </cell>
          <cell r="F362">
            <v>100</v>
          </cell>
          <cell r="G362">
            <v>100</v>
          </cell>
          <cell r="H362">
            <v>100</v>
          </cell>
          <cell r="I362">
            <v>100</v>
          </cell>
          <cell r="J362">
            <v>100</v>
          </cell>
          <cell r="K362">
            <v>100</v>
          </cell>
          <cell r="L362">
            <v>100</v>
          </cell>
          <cell r="M362">
            <v>100</v>
          </cell>
          <cell r="N362">
            <v>100</v>
          </cell>
          <cell r="O362">
            <v>100</v>
          </cell>
          <cell r="P362" t="str">
            <v>Y</v>
          </cell>
          <cell r="Q362" t="str">
            <v>South</v>
          </cell>
          <cell r="R362" t="str">
            <v>FC</v>
          </cell>
          <cell r="T362">
            <v>100</v>
          </cell>
        </row>
        <row r="363">
          <cell r="A363" t="str">
            <v>HATCR1_7_UNIT</v>
          </cell>
          <cell r="B363" t="str">
            <v>CAISO System</v>
          </cell>
          <cell r="C363" t="str">
            <v xml:space="preserve">Hat Creek  #1 </v>
          </cell>
          <cell r="D363">
            <v>3.72</v>
          </cell>
          <cell r="E363">
            <v>3.6</v>
          </cell>
          <cell r="F363">
            <v>3.7</v>
          </cell>
          <cell r="G363">
            <v>2.92</v>
          </cell>
          <cell r="H363">
            <v>2.99</v>
          </cell>
          <cell r="I363">
            <v>3.22</v>
          </cell>
          <cell r="J363">
            <v>3.08</v>
          </cell>
          <cell r="K363">
            <v>2.75</v>
          </cell>
          <cell r="L363">
            <v>2.59</v>
          </cell>
          <cell r="M363">
            <v>2.7</v>
          </cell>
          <cell r="N363">
            <v>3.19</v>
          </cell>
          <cell r="O363">
            <v>3.4</v>
          </cell>
          <cell r="P363" t="str">
            <v>Y</v>
          </cell>
          <cell r="Q363" t="str">
            <v>North</v>
          </cell>
          <cell r="R363" t="str">
            <v>FC</v>
          </cell>
          <cell r="T363">
            <v>3.22</v>
          </cell>
        </row>
        <row r="364">
          <cell r="A364" t="str">
            <v>HATCR2_7_UNIT</v>
          </cell>
          <cell r="B364" t="str">
            <v>CAISO System</v>
          </cell>
          <cell r="C364" t="str">
            <v xml:space="preserve">Hat Creek  #2  </v>
          </cell>
          <cell r="D364">
            <v>5.04</v>
          </cell>
          <cell r="E364">
            <v>4.93</v>
          </cell>
          <cell r="F364">
            <v>5.05</v>
          </cell>
          <cell r="G364">
            <v>4.21</v>
          </cell>
          <cell r="H364">
            <v>4.3600000000000003</v>
          </cell>
          <cell r="I364">
            <v>4.4400000000000004</v>
          </cell>
          <cell r="J364">
            <v>4.28</v>
          </cell>
          <cell r="K364">
            <v>3.95</v>
          </cell>
          <cell r="L364">
            <v>3.82</v>
          </cell>
          <cell r="M364">
            <v>4.25</v>
          </cell>
          <cell r="N364">
            <v>4.84</v>
          </cell>
          <cell r="O364">
            <v>5.09</v>
          </cell>
          <cell r="P364" t="str">
            <v>Y</v>
          </cell>
          <cell r="Q364" t="str">
            <v>North</v>
          </cell>
          <cell r="R364" t="str">
            <v>FC</v>
          </cell>
          <cell r="T364">
            <v>4.4400000000000004</v>
          </cell>
        </row>
        <row r="365">
          <cell r="A365" t="str">
            <v>HATLOS_6_LSCRK</v>
          </cell>
          <cell r="B365" t="str">
            <v>CAISO System</v>
          </cell>
          <cell r="C365" t="str">
            <v>Lost Creek 1 &amp; 2 Hydro Conversion</v>
          </cell>
          <cell r="D365">
            <v>0.86</v>
          </cell>
          <cell r="E365">
            <v>0.85</v>
          </cell>
          <cell r="F365">
            <v>0.84</v>
          </cell>
          <cell r="G365">
            <v>0.84</v>
          </cell>
          <cell r="H365">
            <v>0.83</v>
          </cell>
          <cell r="I365">
            <v>0.78</v>
          </cell>
          <cell r="J365">
            <v>0.76</v>
          </cell>
          <cell r="K365">
            <v>0.68</v>
          </cell>
          <cell r="L365">
            <v>0.69</v>
          </cell>
          <cell r="M365">
            <v>0.79</v>
          </cell>
          <cell r="N365">
            <v>0.8</v>
          </cell>
          <cell r="O365">
            <v>0.85</v>
          </cell>
          <cell r="P365" t="str">
            <v>Y</v>
          </cell>
          <cell r="Q365" t="str">
            <v>North</v>
          </cell>
          <cell r="R365" t="str">
            <v>FC</v>
          </cell>
          <cell r="T365">
            <v>0.78</v>
          </cell>
        </row>
        <row r="366">
          <cell r="A366" t="str">
            <v>HATLOS_6_QFUNTS</v>
          </cell>
          <cell r="B366" t="str">
            <v>CAISO System</v>
          </cell>
          <cell r="C366" t="str">
            <v>HAT CREEK HYDRO QF UNITS</v>
          </cell>
          <cell r="D366">
            <v>1.2</v>
          </cell>
          <cell r="E366">
            <v>1.21</v>
          </cell>
          <cell r="F366">
            <v>1.21</v>
          </cell>
          <cell r="G366">
            <v>1.21</v>
          </cell>
          <cell r="H366">
            <v>1.22</v>
          </cell>
          <cell r="I366">
            <v>1.17</v>
          </cell>
          <cell r="J366">
            <v>1.1599999999999999</v>
          </cell>
          <cell r="K366">
            <v>1.04</v>
          </cell>
          <cell r="L366">
            <v>1.05</v>
          </cell>
          <cell r="M366">
            <v>1.2</v>
          </cell>
          <cell r="N366">
            <v>1.25</v>
          </cell>
          <cell r="O366">
            <v>1.23</v>
          </cell>
          <cell r="P366" t="str">
            <v>N</v>
          </cell>
          <cell r="Q366" t="str">
            <v>North</v>
          </cell>
          <cell r="R366" t="str">
            <v>FC</v>
          </cell>
          <cell r="T366">
            <v>1.17</v>
          </cell>
        </row>
        <row r="367">
          <cell r="A367" t="str">
            <v>HATRDG_2_WIND</v>
          </cell>
          <cell r="B367" t="str">
            <v>CAISO System</v>
          </cell>
          <cell r="C367" t="str">
            <v>Hatchet Ridge Wind Farm</v>
          </cell>
          <cell r="D367">
            <v>14.33</v>
          </cell>
          <cell r="E367">
            <v>23.17</v>
          </cell>
          <cell r="F367">
            <v>32.549999999999997</v>
          </cell>
          <cell r="G367">
            <v>21.61</v>
          </cell>
          <cell r="H367">
            <v>18.7</v>
          </cell>
          <cell r="I367">
            <v>12.94</v>
          </cell>
          <cell r="J367">
            <v>26.63</v>
          </cell>
          <cell r="K367">
            <v>31.7</v>
          </cell>
          <cell r="L367">
            <v>22.77</v>
          </cell>
          <cell r="M367">
            <v>7.74</v>
          </cell>
          <cell r="N367">
            <v>10.95</v>
          </cell>
          <cell r="O367">
            <v>22.88</v>
          </cell>
          <cell r="P367" t="str">
            <v>N</v>
          </cell>
          <cell r="Q367" t="str">
            <v>North</v>
          </cell>
          <cell r="R367" t="str">
            <v>FC</v>
          </cell>
          <cell r="T367">
            <v>31.7</v>
          </cell>
        </row>
        <row r="368">
          <cell r="A368" t="str">
            <v>HAYPRS_6_QFUNTS</v>
          </cell>
          <cell r="B368" t="str">
            <v>Sierra</v>
          </cell>
          <cell r="C368" t="str">
            <v>HAYPRESS HYDRO QF UNITS</v>
          </cell>
          <cell r="D368">
            <v>0.41</v>
          </cell>
          <cell r="E368">
            <v>0.52</v>
          </cell>
          <cell r="F368">
            <v>1.53</v>
          </cell>
          <cell r="G368">
            <v>4.6900000000000004</v>
          </cell>
          <cell r="H368">
            <v>4.9400000000000004</v>
          </cell>
          <cell r="I368">
            <v>0.44</v>
          </cell>
          <cell r="J368">
            <v>0</v>
          </cell>
          <cell r="K368">
            <v>0</v>
          </cell>
          <cell r="L368">
            <v>0</v>
          </cell>
          <cell r="M368">
            <v>0</v>
          </cell>
          <cell r="N368">
            <v>0.14000000000000001</v>
          </cell>
          <cell r="O368">
            <v>1.19</v>
          </cell>
          <cell r="P368" t="str">
            <v>N</v>
          </cell>
          <cell r="Q368" t="str">
            <v>North</v>
          </cell>
          <cell r="R368" t="str">
            <v>FC</v>
          </cell>
          <cell r="T368">
            <v>0.44</v>
          </cell>
        </row>
        <row r="369">
          <cell r="A369" t="str">
            <v>HELMPG_7_UNIT 1</v>
          </cell>
          <cell r="B369" t="str">
            <v>Fresno</v>
          </cell>
          <cell r="C369" t="str">
            <v>HELMS PUMP-GEN UNIT 1</v>
          </cell>
          <cell r="D369">
            <v>407</v>
          </cell>
          <cell r="E369">
            <v>407</v>
          </cell>
          <cell r="F369">
            <v>407</v>
          </cell>
          <cell r="G369">
            <v>407</v>
          </cell>
          <cell r="H369">
            <v>407</v>
          </cell>
          <cell r="I369">
            <v>407</v>
          </cell>
          <cell r="J369">
            <v>407</v>
          </cell>
          <cell r="K369">
            <v>407</v>
          </cell>
          <cell r="L369">
            <v>407</v>
          </cell>
          <cell r="M369">
            <v>407</v>
          </cell>
          <cell r="N369">
            <v>407</v>
          </cell>
          <cell r="O369">
            <v>407</v>
          </cell>
          <cell r="P369" t="str">
            <v>Y</v>
          </cell>
          <cell r="Q369" t="str">
            <v>North</v>
          </cell>
          <cell r="R369" t="str">
            <v>FC</v>
          </cell>
          <cell r="T369">
            <v>407</v>
          </cell>
        </row>
        <row r="370">
          <cell r="A370" t="str">
            <v>HELMPG_7_UNIT 2</v>
          </cell>
          <cell r="B370" t="str">
            <v>Fresno</v>
          </cell>
          <cell r="C370" t="str">
            <v>HELMS PUMP-GEN UNIT 2</v>
          </cell>
          <cell r="D370">
            <v>407</v>
          </cell>
          <cell r="E370">
            <v>407</v>
          </cell>
          <cell r="F370">
            <v>407</v>
          </cell>
          <cell r="G370">
            <v>407</v>
          </cell>
          <cell r="H370">
            <v>407</v>
          </cell>
          <cell r="I370">
            <v>407</v>
          </cell>
          <cell r="J370">
            <v>407</v>
          </cell>
          <cell r="K370">
            <v>407</v>
          </cell>
          <cell r="L370">
            <v>407</v>
          </cell>
          <cell r="M370">
            <v>407</v>
          </cell>
          <cell r="N370">
            <v>407</v>
          </cell>
          <cell r="O370">
            <v>407</v>
          </cell>
          <cell r="P370" t="str">
            <v>Y</v>
          </cell>
          <cell r="Q370" t="str">
            <v>North</v>
          </cell>
          <cell r="R370" t="str">
            <v>FC</v>
          </cell>
          <cell r="T370">
            <v>407</v>
          </cell>
        </row>
        <row r="371">
          <cell r="A371" t="str">
            <v>HELMPG_7_UNIT 3</v>
          </cell>
          <cell r="B371" t="str">
            <v>Fresno</v>
          </cell>
          <cell r="C371" t="str">
            <v>HELMS PUMP-GEN UNIT 3</v>
          </cell>
          <cell r="D371">
            <v>404</v>
          </cell>
          <cell r="E371">
            <v>404</v>
          </cell>
          <cell r="F371">
            <v>404</v>
          </cell>
          <cell r="G371">
            <v>404</v>
          </cell>
          <cell r="H371">
            <v>404</v>
          </cell>
          <cell r="I371">
            <v>404</v>
          </cell>
          <cell r="J371">
            <v>404</v>
          </cell>
          <cell r="K371">
            <v>404</v>
          </cell>
          <cell r="L371">
            <v>404</v>
          </cell>
          <cell r="M371">
            <v>404</v>
          </cell>
          <cell r="N371">
            <v>404</v>
          </cell>
          <cell r="O371">
            <v>404</v>
          </cell>
          <cell r="P371" t="str">
            <v>Y</v>
          </cell>
          <cell r="Q371" t="str">
            <v>North</v>
          </cell>
          <cell r="R371" t="str">
            <v>FC</v>
          </cell>
          <cell r="T371">
            <v>404</v>
          </cell>
        </row>
        <row r="372">
          <cell r="A372" t="str">
            <v>HENRTA_6_UNITA1</v>
          </cell>
          <cell r="B372" t="str">
            <v>Fresno</v>
          </cell>
          <cell r="C372" t="str">
            <v>GWF HENRIETTA PEAKER PLANT UNIT 1</v>
          </cell>
          <cell r="D372">
            <v>45.33</v>
          </cell>
          <cell r="E372">
            <v>45.33</v>
          </cell>
          <cell r="F372">
            <v>45.33</v>
          </cell>
          <cell r="G372">
            <v>45.33</v>
          </cell>
          <cell r="H372">
            <v>45.33</v>
          </cell>
          <cell r="I372">
            <v>45.33</v>
          </cell>
          <cell r="J372">
            <v>45.33</v>
          </cell>
          <cell r="K372">
            <v>45.33</v>
          </cell>
          <cell r="L372">
            <v>45.33</v>
          </cell>
          <cell r="M372">
            <v>45.33</v>
          </cell>
          <cell r="N372">
            <v>45.33</v>
          </cell>
          <cell r="O372">
            <v>45.33</v>
          </cell>
          <cell r="P372" t="str">
            <v>Y</v>
          </cell>
          <cell r="Q372" t="str">
            <v>North</v>
          </cell>
          <cell r="R372" t="str">
            <v>FC</v>
          </cell>
          <cell r="T372">
            <v>45.33</v>
          </cell>
        </row>
        <row r="373">
          <cell r="A373" t="str">
            <v>HENRTA_6_UNITA2</v>
          </cell>
          <cell r="B373" t="str">
            <v>Fresno</v>
          </cell>
          <cell r="C373" t="str">
            <v>GWF HENRIETTA PEAKER PLANT UNIT 2</v>
          </cell>
          <cell r="D373">
            <v>45.23</v>
          </cell>
          <cell r="E373">
            <v>45.23</v>
          </cell>
          <cell r="F373">
            <v>45.23</v>
          </cell>
          <cell r="G373">
            <v>45.23</v>
          </cell>
          <cell r="H373">
            <v>45.23</v>
          </cell>
          <cell r="I373">
            <v>45.23</v>
          </cell>
          <cell r="J373">
            <v>45.23</v>
          </cell>
          <cell r="K373">
            <v>45.23</v>
          </cell>
          <cell r="L373">
            <v>45.23</v>
          </cell>
          <cell r="M373">
            <v>45.23</v>
          </cell>
          <cell r="N373">
            <v>45.23</v>
          </cell>
          <cell r="O373">
            <v>45.23</v>
          </cell>
          <cell r="P373" t="str">
            <v>Y</v>
          </cell>
          <cell r="Q373" t="str">
            <v>North</v>
          </cell>
          <cell r="R373" t="str">
            <v>FC</v>
          </cell>
          <cell r="T373">
            <v>45.23</v>
          </cell>
        </row>
        <row r="374">
          <cell r="A374" t="str">
            <v>HIDSRT_2_UNITS</v>
          </cell>
          <cell r="B374" t="str">
            <v>CAISO System</v>
          </cell>
          <cell r="C374" t="str">
            <v>HIGH DESERT POWER PROJECT AGGREGATE</v>
          </cell>
          <cell r="D374">
            <v>746</v>
          </cell>
          <cell r="E374">
            <v>746</v>
          </cell>
          <cell r="F374">
            <v>746</v>
          </cell>
          <cell r="G374">
            <v>746</v>
          </cell>
          <cell r="H374">
            <v>746</v>
          </cell>
          <cell r="I374">
            <v>746</v>
          </cell>
          <cell r="J374">
            <v>746</v>
          </cell>
          <cell r="K374">
            <v>746</v>
          </cell>
          <cell r="L374">
            <v>746</v>
          </cell>
          <cell r="M374">
            <v>746</v>
          </cell>
          <cell r="N374">
            <v>746</v>
          </cell>
          <cell r="O374">
            <v>746</v>
          </cell>
          <cell r="P374" t="str">
            <v>Y</v>
          </cell>
          <cell r="Q374" t="str">
            <v>South</v>
          </cell>
          <cell r="R374" t="str">
            <v>FC</v>
          </cell>
          <cell r="T374">
            <v>746</v>
          </cell>
        </row>
        <row r="375">
          <cell r="A375" t="str">
            <v>HIGGNS_1_COMBIE</v>
          </cell>
          <cell r="B375" t="str">
            <v>Sierra</v>
          </cell>
          <cell r="C375" t="str">
            <v>Combie South</v>
          </cell>
          <cell r="D375">
            <v>0.43</v>
          </cell>
          <cell r="E375">
            <v>0.48</v>
          </cell>
          <cell r="F375">
            <v>0.71</v>
          </cell>
          <cell r="G375">
            <v>0.74</v>
          </cell>
          <cell r="H375">
            <v>0.45</v>
          </cell>
          <cell r="I375">
            <v>0</v>
          </cell>
          <cell r="J375">
            <v>0</v>
          </cell>
          <cell r="K375">
            <v>0</v>
          </cell>
          <cell r="L375">
            <v>0</v>
          </cell>
          <cell r="M375">
            <v>0</v>
          </cell>
          <cell r="N375">
            <v>0.06</v>
          </cell>
          <cell r="O375">
            <v>0.71</v>
          </cell>
          <cell r="P375" t="str">
            <v>N</v>
          </cell>
          <cell r="Q375" t="str">
            <v>North</v>
          </cell>
          <cell r="R375" t="str">
            <v>FC</v>
          </cell>
          <cell r="T375">
            <v>0</v>
          </cell>
        </row>
        <row r="376">
          <cell r="A376" t="str">
            <v>HIGGNS_7_QFUNTS</v>
          </cell>
          <cell r="B376" t="str">
            <v>Sierra</v>
          </cell>
          <cell r="C376" t="str">
            <v>HIGGNS_7_QFUNTS</v>
          </cell>
          <cell r="D376">
            <v>0.1</v>
          </cell>
          <cell r="E376">
            <v>0.1</v>
          </cell>
          <cell r="F376">
            <v>0.13</v>
          </cell>
          <cell r="G376">
            <v>0.24</v>
          </cell>
          <cell r="H376">
            <v>0.25</v>
          </cell>
          <cell r="I376">
            <v>0.26</v>
          </cell>
          <cell r="J376">
            <v>0.25</v>
          </cell>
          <cell r="K376">
            <v>0.24</v>
          </cell>
          <cell r="L376">
            <v>0.22</v>
          </cell>
          <cell r="M376">
            <v>0.09</v>
          </cell>
          <cell r="N376">
            <v>0.03</v>
          </cell>
          <cell r="O376">
            <v>0.18</v>
          </cell>
          <cell r="P376" t="str">
            <v>N</v>
          </cell>
          <cell r="Q376" t="str">
            <v>North</v>
          </cell>
          <cell r="R376" t="str">
            <v>FC</v>
          </cell>
          <cell r="T376">
            <v>0.26</v>
          </cell>
        </row>
        <row r="377">
          <cell r="A377" t="str">
            <v>HILAND_7_YOLOWD</v>
          </cell>
          <cell r="B377" t="str">
            <v>NCNB</v>
          </cell>
          <cell r="C377" t="str">
            <v>CLEAR LAKE UNIT 1</v>
          </cell>
          <cell r="D377" t="str">
            <v>-</v>
          </cell>
          <cell r="E377" t="str">
            <v>-</v>
          </cell>
          <cell r="F377" t="str">
            <v>-</v>
          </cell>
          <cell r="G377" t="str">
            <v>-</v>
          </cell>
          <cell r="H377" t="str">
            <v>-</v>
          </cell>
          <cell r="I377" t="str">
            <v>-</v>
          </cell>
          <cell r="J377" t="str">
            <v>-</v>
          </cell>
          <cell r="K377" t="str">
            <v>-</v>
          </cell>
          <cell r="L377" t="str">
            <v>-</v>
          </cell>
          <cell r="M377" t="str">
            <v>-</v>
          </cell>
          <cell r="N377" t="str">
            <v>-</v>
          </cell>
          <cell r="O377" t="str">
            <v>-</v>
          </cell>
          <cell r="P377" t="str">
            <v>N</v>
          </cell>
          <cell r="Q377" t="str">
            <v>North</v>
          </cell>
          <cell r="R377" t="str">
            <v>EO</v>
          </cell>
          <cell r="T377">
            <v>0</v>
          </cell>
        </row>
        <row r="378">
          <cell r="A378" t="str">
            <v>HINSON_6_CARBGN</v>
          </cell>
          <cell r="B378" t="str">
            <v>LA Basin</v>
          </cell>
          <cell r="C378" t="str">
            <v>BP WILMINGTON CALCINER</v>
          </cell>
          <cell r="D378">
            <v>27.9</v>
          </cell>
          <cell r="E378">
            <v>27.67</v>
          </cell>
          <cell r="F378">
            <v>22.69</v>
          </cell>
          <cell r="G378">
            <v>19.53</v>
          </cell>
          <cell r="H378">
            <v>19.329999999999998</v>
          </cell>
          <cell r="I378">
            <v>26.28</v>
          </cell>
          <cell r="J378">
            <v>27.06</v>
          </cell>
          <cell r="K378">
            <v>29.36</v>
          </cell>
          <cell r="L378">
            <v>29.13</v>
          </cell>
          <cell r="M378">
            <v>20.32</v>
          </cell>
          <cell r="N378">
            <v>24.71</v>
          </cell>
          <cell r="O378">
            <v>26.61</v>
          </cell>
          <cell r="P378" t="str">
            <v>N</v>
          </cell>
          <cell r="Q378" t="str">
            <v>South</v>
          </cell>
          <cell r="R378" t="str">
            <v>FC</v>
          </cell>
          <cell r="T378">
            <v>29.36</v>
          </cell>
        </row>
        <row r="379">
          <cell r="A379" t="str">
            <v>HINSON_6_LBECH1</v>
          </cell>
          <cell r="B379" t="str">
            <v>LA Basin</v>
          </cell>
          <cell r="C379" t="str">
            <v>HINSON_6_LBECH1</v>
          </cell>
          <cell r="D379">
            <v>65</v>
          </cell>
          <cell r="E379">
            <v>65</v>
          </cell>
          <cell r="F379">
            <v>65</v>
          </cell>
          <cell r="G379">
            <v>65</v>
          </cell>
          <cell r="H379">
            <v>65</v>
          </cell>
          <cell r="I379">
            <v>65</v>
          </cell>
          <cell r="J379">
            <v>65</v>
          </cell>
          <cell r="K379">
            <v>65</v>
          </cell>
          <cell r="L379">
            <v>65</v>
          </cell>
          <cell r="M379">
            <v>65</v>
          </cell>
          <cell r="N379">
            <v>65</v>
          </cell>
          <cell r="O379">
            <v>65</v>
          </cell>
          <cell r="P379" t="str">
            <v>Y</v>
          </cell>
          <cell r="Q379" t="str">
            <v>South</v>
          </cell>
          <cell r="R379" t="str">
            <v>FC</v>
          </cell>
          <cell r="T379">
            <v>65</v>
          </cell>
        </row>
        <row r="380">
          <cell r="A380" t="str">
            <v>HINSON_6_LBECH2</v>
          </cell>
          <cell r="B380" t="str">
            <v>LA Basin</v>
          </cell>
          <cell r="C380" t="str">
            <v>HINSON_6_LBECH2</v>
          </cell>
          <cell r="D380">
            <v>65</v>
          </cell>
          <cell r="E380">
            <v>65</v>
          </cell>
          <cell r="F380">
            <v>65</v>
          </cell>
          <cell r="G380">
            <v>65</v>
          </cell>
          <cell r="H380">
            <v>65</v>
          </cell>
          <cell r="I380">
            <v>65</v>
          </cell>
          <cell r="J380">
            <v>65</v>
          </cell>
          <cell r="K380">
            <v>65</v>
          </cell>
          <cell r="L380">
            <v>65</v>
          </cell>
          <cell r="M380">
            <v>65</v>
          </cell>
          <cell r="N380">
            <v>65</v>
          </cell>
          <cell r="O380">
            <v>65</v>
          </cell>
          <cell r="P380" t="str">
            <v>Y</v>
          </cell>
          <cell r="Q380" t="str">
            <v>South</v>
          </cell>
          <cell r="R380" t="str">
            <v>FC</v>
          </cell>
          <cell r="T380">
            <v>65</v>
          </cell>
        </row>
        <row r="381">
          <cell r="A381" t="str">
            <v>HINSON_6_LBECH3</v>
          </cell>
          <cell r="B381" t="str">
            <v>LA Basin</v>
          </cell>
          <cell r="C381" t="str">
            <v>HINSON_6_LBECH3</v>
          </cell>
          <cell r="D381">
            <v>65</v>
          </cell>
          <cell r="E381">
            <v>65</v>
          </cell>
          <cell r="F381">
            <v>65</v>
          </cell>
          <cell r="G381">
            <v>65</v>
          </cell>
          <cell r="H381">
            <v>65</v>
          </cell>
          <cell r="I381">
            <v>65</v>
          </cell>
          <cell r="J381">
            <v>65</v>
          </cell>
          <cell r="K381">
            <v>65</v>
          </cell>
          <cell r="L381">
            <v>65</v>
          </cell>
          <cell r="M381">
            <v>65</v>
          </cell>
          <cell r="N381">
            <v>65</v>
          </cell>
          <cell r="O381">
            <v>65</v>
          </cell>
          <cell r="P381" t="str">
            <v>Y</v>
          </cell>
          <cell r="Q381" t="str">
            <v>South</v>
          </cell>
          <cell r="R381" t="str">
            <v>FC</v>
          </cell>
          <cell r="T381">
            <v>65</v>
          </cell>
        </row>
        <row r="382">
          <cell r="A382" t="str">
            <v>HINSON_6_LBECH4</v>
          </cell>
          <cell r="B382" t="str">
            <v>LA Basin</v>
          </cell>
          <cell r="C382" t="str">
            <v>HINSON_6_LBECH4</v>
          </cell>
          <cell r="D382">
            <v>65</v>
          </cell>
          <cell r="E382">
            <v>65</v>
          </cell>
          <cell r="F382">
            <v>65</v>
          </cell>
          <cell r="G382">
            <v>65</v>
          </cell>
          <cell r="H382">
            <v>65</v>
          </cell>
          <cell r="I382">
            <v>65</v>
          </cell>
          <cell r="J382">
            <v>65</v>
          </cell>
          <cell r="K382">
            <v>65</v>
          </cell>
          <cell r="L382">
            <v>65</v>
          </cell>
          <cell r="M382">
            <v>65</v>
          </cell>
          <cell r="N382">
            <v>65</v>
          </cell>
          <cell r="O382">
            <v>65</v>
          </cell>
          <cell r="P382" t="str">
            <v>Y</v>
          </cell>
          <cell r="Q382" t="str">
            <v>South</v>
          </cell>
          <cell r="R382" t="str">
            <v>FC</v>
          </cell>
          <cell r="T382">
            <v>65</v>
          </cell>
        </row>
        <row r="383">
          <cell r="A383" t="str">
            <v>HINSON_6_SERRGN</v>
          </cell>
          <cell r="B383" t="str">
            <v>LA Basin</v>
          </cell>
          <cell r="C383" t="str">
            <v>CITY OF LONG BEACH</v>
          </cell>
          <cell r="D383">
            <v>26.93</v>
          </cell>
          <cell r="E383">
            <v>26.74</v>
          </cell>
          <cell r="F383">
            <v>26.55</v>
          </cell>
          <cell r="G383">
            <v>22.88</v>
          </cell>
          <cell r="H383">
            <v>20.25</v>
          </cell>
          <cell r="I383">
            <v>29.28</v>
          </cell>
          <cell r="J383">
            <v>26.79</v>
          </cell>
          <cell r="K383">
            <v>25.73</v>
          </cell>
          <cell r="L383">
            <v>27.14</v>
          </cell>
          <cell r="M383">
            <v>21.83</v>
          </cell>
          <cell r="N383">
            <v>25.44</v>
          </cell>
          <cell r="O383">
            <v>26.23</v>
          </cell>
          <cell r="P383" t="str">
            <v>N</v>
          </cell>
          <cell r="Q383" t="str">
            <v>South</v>
          </cell>
          <cell r="R383" t="str">
            <v>FC</v>
          </cell>
          <cell r="T383">
            <v>29.28</v>
          </cell>
        </row>
        <row r="384">
          <cell r="A384" t="str">
            <v>HMLTBR_6_UNITS</v>
          </cell>
          <cell r="B384" t="str">
            <v>CAISO System</v>
          </cell>
          <cell r="C384" t="str">
            <v>HAMILTON BRANCH PH (AGGREGATE)</v>
          </cell>
          <cell r="D384">
            <v>0.73</v>
          </cell>
          <cell r="E384">
            <v>0.95</v>
          </cell>
          <cell r="F384">
            <v>1.01</v>
          </cell>
          <cell r="G384">
            <v>2.1</v>
          </cell>
          <cell r="H384">
            <v>1.06</v>
          </cell>
          <cell r="I384">
            <v>1.08</v>
          </cell>
          <cell r="J384">
            <v>4.9000000000000004</v>
          </cell>
          <cell r="K384">
            <v>4.9000000000000004</v>
          </cell>
          <cell r="L384">
            <v>0.54</v>
          </cell>
          <cell r="M384">
            <v>0.67</v>
          </cell>
          <cell r="N384">
            <v>0.73</v>
          </cell>
          <cell r="O384">
            <v>0.7</v>
          </cell>
          <cell r="P384" t="str">
            <v>Y</v>
          </cell>
          <cell r="Q384" t="str">
            <v>North</v>
          </cell>
          <cell r="R384" t="str">
            <v>FC</v>
          </cell>
          <cell r="T384">
            <v>4.9000000000000004</v>
          </cell>
        </row>
        <row r="385">
          <cell r="A385" t="str">
            <v>HNTGBH_7_UNIT 1</v>
          </cell>
          <cell r="B385" t="str">
            <v>LA Basin</v>
          </cell>
          <cell r="C385" t="str">
            <v>HUNTINGTON BEACH GEN STA. UNIT 1</v>
          </cell>
          <cell r="D385">
            <v>225.75</v>
          </cell>
          <cell r="E385">
            <v>225.75</v>
          </cell>
          <cell r="F385">
            <v>225.75</v>
          </cell>
          <cell r="G385">
            <v>225.75</v>
          </cell>
          <cell r="H385">
            <v>225.75</v>
          </cell>
          <cell r="I385">
            <v>225.75</v>
          </cell>
          <cell r="J385">
            <v>225.75</v>
          </cell>
          <cell r="K385">
            <v>225.75</v>
          </cell>
          <cell r="L385">
            <v>225.75</v>
          </cell>
          <cell r="M385">
            <v>225.75</v>
          </cell>
          <cell r="N385">
            <v>225.75</v>
          </cell>
          <cell r="O385">
            <v>225.75</v>
          </cell>
          <cell r="P385" t="str">
            <v>Y</v>
          </cell>
          <cell r="Q385" t="str">
            <v>South</v>
          </cell>
          <cell r="R385" t="str">
            <v>FC</v>
          </cell>
          <cell r="T385">
            <v>225.75</v>
          </cell>
        </row>
        <row r="386">
          <cell r="A386" t="str">
            <v>HNTGBH_7_UNIT 2</v>
          </cell>
          <cell r="B386" t="str">
            <v>LA Basin</v>
          </cell>
          <cell r="C386" t="str">
            <v>HUNTINGTON BEACH GEN STA. UNIT 2</v>
          </cell>
          <cell r="D386">
            <v>225.8</v>
          </cell>
          <cell r="E386">
            <v>225.8</v>
          </cell>
          <cell r="F386">
            <v>225.8</v>
          </cell>
          <cell r="G386">
            <v>225.8</v>
          </cell>
          <cell r="H386">
            <v>225.8</v>
          </cell>
          <cell r="I386">
            <v>225.8</v>
          </cell>
          <cell r="J386">
            <v>225.8</v>
          </cell>
          <cell r="K386">
            <v>225.8</v>
          </cell>
          <cell r="L386">
            <v>225.8</v>
          </cell>
          <cell r="M386">
            <v>225.8</v>
          </cell>
          <cell r="N386">
            <v>225.8</v>
          </cell>
          <cell r="O386">
            <v>225.8</v>
          </cell>
          <cell r="P386" t="str">
            <v>Y</v>
          </cell>
          <cell r="Q386" t="str">
            <v>South</v>
          </cell>
          <cell r="R386" t="str">
            <v>FC</v>
          </cell>
          <cell r="T386">
            <v>225.8</v>
          </cell>
        </row>
        <row r="387">
          <cell r="A387" t="str">
            <v>HOLGAT_1_BORAX</v>
          </cell>
          <cell r="B387" t="str">
            <v>CAISO System</v>
          </cell>
          <cell r="C387" t="str">
            <v>U.S. Borax, Unit 1</v>
          </cell>
          <cell r="D387">
            <v>22</v>
          </cell>
          <cell r="E387">
            <v>20.58</v>
          </cell>
          <cell r="F387">
            <v>21.49</v>
          </cell>
          <cell r="G387">
            <v>8.5</v>
          </cell>
          <cell r="H387">
            <v>19.510000000000002</v>
          </cell>
          <cell r="I387">
            <v>19.29</v>
          </cell>
          <cell r="J387">
            <v>17.3</v>
          </cell>
          <cell r="K387">
            <v>17.010000000000002</v>
          </cell>
          <cell r="L387">
            <v>17.78</v>
          </cell>
          <cell r="M387">
            <v>19.55</v>
          </cell>
          <cell r="N387">
            <v>20.82</v>
          </cell>
          <cell r="O387">
            <v>21.76</v>
          </cell>
          <cell r="P387" t="str">
            <v>N</v>
          </cell>
          <cell r="Q387" t="str">
            <v>South</v>
          </cell>
          <cell r="R387" t="str">
            <v>FC</v>
          </cell>
          <cell r="T387">
            <v>19.29</v>
          </cell>
        </row>
        <row r="388">
          <cell r="A388" t="str">
            <v>HOLSTR_1_SOLAR</v>
          </cell>
          <cell r="B388" t="str">
            <v>CAISO System</v>
          </cell>
          <cell r="C388" t="str">
            <v>San Benito Smart Park</v>
          </cell>
          <cell r="D388" t="str">
            <v>-</v>
          </cell>
          <cell r="E388" t="str">
            <v>-</v>
          </cell>
          <cell r="F388" t="str">
            <v>-</v>
          </cell>
          <cell r="G388" t="str">
            <v>-</v>
          </cell>
          <cell r="H388" t="str">
            <v>-</v>
          </cell>
          <cell r="I388" t="str">
            <v>-</v>
          </cell>
          <cell r="J388" t="str">
            <v>-</v>
          </cell>
          <cell r="K388" t="str">
            <v>-</v>
          </cell>
          <cell r="L388" t="str">
            <v>-</v>
          </cell>
          <cell r="M388" t="str">
            <v>-</v>
          </cell>
          <cell r="N388" t="str">
            <v>-</v>
          </cell>
          <cell r="O388" t="str">
            <v>-</v>
          </cell>
          <cell r="P388" t="str">
            <v>N</v>
          </cell>
          <cell r="Q388" t="str">
            <v>North</v>
          </cell>
          <cell r="R388" t="str">
            <v>EO</v>
          </cell>
          <cell r="T388">
            <v>0</v>
          </cell>
        </row>
        <row r="389">
          <cell r="A389" t="str">
            <v>HOLSTR_1_SOLAR2</v>
          </cell>
          <cell r="B389" t="str">
            <v>CAISO System</v>
          </cell>
          <cell r="C389" t="str">
            <v>Ecos Energy Hollister Project</v>
          </cell>
          <cell r="D389">
            <v>0</v>
          </cell>
          <cell r="E389">
            <v>0.02</v>
          </cell>
          <cell r="F389">
            <v>0.09</v>
          </cell>
          <cell r="G389">
            <v>1.08</v>
          </cell>
          <cell r="H389">
            <v>1.1100000000000001</v>
          </cell>
          <cell r="I389">
            <v>1.1399999999999999</v>
          </cell>
          <cell r="J389">
            <v>1.04</v>
          </cell>
          <cell r="K389">
            <v>1.04</v>
          </cell>
          <cell r="L389">
            <v>1.05</v>
          </cell>
          <cell r="M389">
            <v>0.84</v>
          </cell>
          <cell r="N389">
            <v>0</v>
          </cell>
          <cell r="O389">
            <v>0</v>
          </cell>
          <cell r="P389" t="str">
            <v>N</v>
          </cell>
          <cell r="Q389" t="str">
            <v>North</v>
          </cell>
          <cell r="R389" t="str">
            <v>ID</v>
          </cell>
          <cell r="S389" t="str">
            <v>13DGD: Waiting for Vincent 220 kV Bus Split and possibly other</v>
          </cell>
          <cell r="T389">
            <v>1.1399999999999999</v>
          </cell>
        </row>
        <row r="390">
          <cell r="A390" t="str">
            <v>HUMBPP_1_UNITS3</v>
          </cell>
          <cell r="B390" t="str">
            <v>Humboldt</v>
          </cell>
          <cell r="C390" t="str">
            <v>Humboldt Bay Generating Station 3</v>
          </cell>
          <cell r="D390">
            <v>65</v>
          </cell>
          <cell r="E390">
            <v>65</v>
          </cell>
          <cell r="F390">
            <v>65</v>
          </cell>
          <cell r="G390">
            <v>65</v>
          </cell>
          <cell r="H390">
            <v>65</v>
          </cell>
          <cell r="I390">
            <v>65</v>
          </cell>
          <cell r="J390">
            <v>65</v>
          </cell>
          <cell r="K390">
            <v>65</v>
          </cell>
          <cell r="L390">
            <v>65</v>
          </cell>
          <cell r="M390">
            <v>65</v>
          </cell>
          <cell r="N390">
            <v>65</v>
          </cell>
          <cell r="O390">
            <v>65</v>
          </cell>
          <cell r="P390" t="str">
            <v>Y</v>
          </cell>
          <cell r="Q390" t="str">
            <v>North</v>
          </cell>
          <cell r="R390" t="str">
            <v>FC</v>
          </cell>
          <cell r="T390">
            <v>65</v>
          </cell>
        </row>
        <row r="391">
          <cell r="A391" t="str">
            <v>HUMBPP_6_UNITS</v>
          </cell>
          <cell r="B391" t="str">
            <v>Humboldt</v>
          </cell>
          <cell r="C391" t="str">
            <v>Humboldt Bay Generating Station 1</v>
          </cell>
          <cell r="D391">
            <v>97.62</v>
          </cell>
          <cell r="E391">
            <v>97.62</v>
          </cell>
          <cell r="F391">
            <v>97.62</v>
          </cell>
          <cell r="G391">
            <v>97.62</v>
          </cell>
          <cell r="H391">
            <v>97.62</v>
          </cell>
          <cell r="I391">
            <v>97.62</v>
          </cell>
          <cell r="J391">
            <v>97.62</v>
          </cell>
          <cell r="K391">
            <v>97.62</v>
          </cell>
          <cell r="L391">
            <v>97.62</v>
          </cell>
          <cell r="M391">
            <v>97.62</v>
          </cell>
          <cell r="N391">
            <v>97.62</v>
          </cell>
          <cell r="O391">
            <v>97.62</v>
          </cell>
          <cell r="P391" t="str">
            <v>Y</v>
          </cell>
          <cell r="Q391" t="str">
            <v>North</v>
          </cell>
          <cell r="R391" t="str">
            <v>FC</v>
          </cell>
          <cell r="T391">
            <v>97.62</v>
          </cell>
        </row>
        <row r="392">
          <cell r="A392" t="str">
            <v>HUMBSB_1_QF</v>
          </cell>
          <cell r="B392" t="str">
            <v>Humboldt</v>
          </cell>
          <cell r="C392" t="str">
            <v>SMALL QF AGGREGATION - TRINITY</v>
          </cell>
          <cell r="D392">
            <v>0</v>
          </cell>
          <cell r="E392">
            <v>0</v>
          </cell>
          <cell r="F392">
            <v>0</v>
          </cell>
          <cell r="G392">
            <v>0</v>
          </cell>
          <cell r="H392">
            <v>0</v>
          </cell>
          <cell r="I392">
            <v>0</v>
          </cell>
          <cell r="J392">
            <v>0</v>
          </cell>
          <cell r="K392">
            <v>0</v>
          </cell>
          <cell r="L392">
            <v>0</v>
          </cell>
          <cell r="M392">
            <v>0</v>
          </cell>
          <cell r="N392">
            <v>0</v>
          </cell>
          <cell r="O392">
            <v>0</v>
          </cell>
          <cell r="P392" t="str">
            <v>N</v>
          </cell>
          <cell r="Q392" t="str">
            <v>North</v>
          </cell>
          <cell r="R392" t="str">
            <v>FC</v>
          </cell>
          <cell r="T392">
            <v>0</v>
          </cell>
        </row>
        <row r="393">
          <cell r="A393" t="str">
            <v>HURON_6_SOLAR</v>
          </cell>
          <cell r="B393" t="str">
            <v>Fresno</v>
          </cell>
          <cell r="C393" t="str">
            <v>Huron Solar Station</v>
          </cell>
          <cell r="D393">
            <v>0.04</v>
          </cell>
          <cell r="E393">
            <v>0.24</v>
          </cell>
          <cell r="F393">
            <v>1.29</v>
          </cell>
          <cell r="G393">
            <v>14.45</v>
          </cell>
          <cell r="H393">
            <v>15.26</v>
          </cell>
          <cell r="I393">
            <v>14.8</v>
          </cell>
          <cell r="J393">
            <v>13.4</v>
          </cell>
          <cell r="K393">
            <v>13.74</v>
          </cell>
          <cell r="L393">
            <v>13.4</v>
          </cell>
          <cell r="M393">
            <v>10.52</v>
          </cell>
          <cell r="N393">
            <v>0.02</v>
          </cell>
          <cell r="O393">
            <v>0.02</v>
          </cell>
          <cell r="P393" t="str">
            <v>N</v>
          </cell>
          <cell r="Q393" t="str">
            <v>North</v>
          </cell>
          <cell r="R393" t="str">
            <v>ID</v>
          </cell>
          <cell r="S393" t="str">
            <v>C3&amp;4: Waiting for Gates No. 2 500/230 kV Transformer and possibly other</v>
          </cell>
          <cell r="T393">
            <v>14.8</v>
          </cell>
        </row>
        <row r="394">
          <cell r="A394" t="str">
            <v>HYTTHM_2_UNITS</v>
          </cell>
          <cell r="B394" t="str">
            <v>CAISO System</v>
          </cell>
          <cell r="C394" t="str">
            <v>HYATT-THERMALITO PUMP-GEN (AGGREGATE)</v>
          </cell>
          <cell r="D394">
            <v>103.2</v>
          </cell>
          <cell r="E394">
            <v>41.36</v>
          </cell>
          <cell r="F394">
            <v>67.89</v>
          </cell>
          <cell r="G394">
            <v>201.23</v>
          </cell>
          <cell r="H394">
            <v>422</v>
          </cell>
          <cell r="I394">
            <v>529.55999999999995</v>
          </cell>
          <cell r="J394">
            <v>469.16</v>
          </cell>
          <cell r="K394">
            <v>501.66</v>
          </cell>
          <cell r="L394">
            <v>339.93</v>
          </cell>
          <cell r="M394">
            <v>231.84</v>
          </cell>
          <cell r="N394">
            <v>231.84</v>
          </cell>
          <cell r="O394">
            <v>188.85</v>
          </cell>
          <cell r="P394" t="str">
            <v>Y</v>
          </cell>
          <cell r="Q394" t="str">
            <v>South</v>
          </cell>
          <cell r="R394" t="str">
            <v>FC</v>
          </cell>
          <cell r="T394">
            <v>529.55999999999995</v>
          </cell>
        </row>
        <row r="395">
          <cell r="A395" t="str">
            <v>IGNACO_1_QF</v>
          </cell>
          <cell r="B395" t="str">
            <v>NCNB</v>
          </cell>
          <cell r="C395" t="str">
            <v>SMALL QF AGGREGATION - VALLEJO/DINSMORE</v>
          </cell>
          <cell r="D395">
            <v>0</v>
          </cell>
          <cell r="E395">
            <v>0.02</v>
          </cell>
          <cell r="F395">
            <v>0.04</v>
          </cell>
          <cell r="G395">
            <v>0.03</v>
          </cell>
          <cell r="H395">
            <v>0.03</v>
          </cell>
          <cell r="I395">
            <v>0.02</v>
          </cell>
          <cell r="J395">
            <v>0.01</v>
          </cell>
          <cell r="K395">
            <v>0</v>
          </cell>
          <cell r="L395">
            <v>0.02</v>
          </cell>
          <cell r="M395">
            <v>0.03</v>
          </cell>
          <cell r="N395">
            <v>0.01</v>
          </cell>
          <cell r="O395">
            <v>0.03</v>
          </cell>
          <cell r="P395" t="str">
            <v>N</v>
          </cell>
          <cell r="Q395" t="str">
            <v>North</v>
          </cell>
          <cell r="R395" t="str">
            <v>FC</v>
          </cell>
          <cell r="T395">
            <v>0.02</v>
          </cell>
        </row>
        <row r="396">
          <cell r="A396" t="str">
            <v>INDIGO_1_UNIT 1</v>
          </cell>
          <cell r="B396" t="str">
            <v>LA Basin</v>
          </cell>
          <cell r="C396" t="str">
            <v>INDIGO PEAKER UNIT 1</v>
          </cell>
          <cell r="D396">
            <v>42</v>
          </cell>
          <cell r="E396">
            <v>42</v>
          </cell>
          <cell r="F396">
            <v>42</v>
          </cell>
          <cell r="G396">
            <v>42</v>
          </cell>
          <cell r="H396">
            <v>42</v>
          </cell>
          <cell r="I396">
            <v>42</v>
          </cell>
          <cell r="J396">
            <v>42</v>
          </cell>
          <cell r="K396">
            <v>42</v>
          </cell>
          <cell r="L396">
            <v>42</v>
          </cell>
          <cell r="M396">
            <v>42</v>
          </cell>
          <cell r="N396">
            <v>42</v>
          </cell>
          <cell r="O396">
            <v>42</v>
          </cell>
          <cell r="P396" t="str">
            <v>Y</v>
          </cell>
          <cell r="Q396" t="str">
            <v>South</v>
          </cell>
          <cell r="R396" t="str">
            <v>FC</v>
          </cell>
          <cell r="T396">
            <v>42</v>
          </cell>
        </row>
        <row r="397">
          <cell r="A397" t="str">
            <v>INDIGO_1_UNIT 2</v>
          </cell>
          <cell r="B397" t="str">
            <v>LA Basin</v>
          </cell>
          <cell r="C397" t="str">
            <v>INDIGO PEAKER UNIT 2</v>
          </cell>
          <cell r="D397">
            <v>42</v>
          </cell>
          <cell r="E397">
            <v>42</v>
          </cell>
          <cell r="F397">
            <v>42</v>
          </cell>
          <cell r="G397">
            <v>42</v>
          </cell>
          <cell r="H397">
            <v>42</v>
          </cell>
          <cell r="I397">
            <v>42</v>
          </cell>
          <cell r="J397">
            <v>42</v>
          </cell>
          <cell r="K397">
            <v>42</v>
          </cell>
          <cell r="L397">
            <v>42</v>
          </cell>
          <cell r="M397">
            <v>42</v>
          </cell>
          <cell r="N397">
            <v>42</v>
          </cell>
          <cell r="O397">
            <v>42</v>
          </cell>
          <cell r="P397" t="str">
            <v>Y</v>
          </cell>
          <cell r="Q397" t="str">
            <v>South</v>
          </cell>
          <cell r="R397" t="str">
            <v>FC</v>
          </cell>
          <cell r="T397">
            <v>42</v>
          </cell>
        </row>
        <row r="398">
          <cell r="A398" t="str">
            <v>INDIGO_1_UNIT 3</v>
          </cell>
          <cell r="B398" t="str">
            <v>LA Basin</v>
          </cell>
          <cell r="C398" t="str">
            <v>INDIGO PEAKER UNIT 3</v>
          </cell>
          <cell r="D398">
            <v>42</v>
          </cell>
          <cell r="E398">
            <v>42</v>
          </cell>
          <cell r="F398">
            <v>42</v>
          </cell>
          <cell r="G398">
            <v>42</v>
          </cell>
          <cell r="H398">
            <v>42</v>
          </cell>
          <cell r="I398">
            <v>42</v>
          </cell>
          <cell r="J398">
            <v>42</v>
          </cell>
          <cell r="K398">
            <v>42</v>
          </cell>
          <cell r="L398">
            <v>42</v>
          </cell>
          <cell r="M398">
            <v>42</v>
          </cell>
          <cell r="N398">
            <v>42</v>
          </cell>
          <cell r="O398">
            <v>42</v>
          </cell>
          <cell r="P398" t="str">
            <v>Y</v>
          </cell>
          <cell r="Q398" t="str">
            <v>South</v>
          </cell>
          <cell r="R398" t="str">
            <v>FC</v>
          </cell>
          <cell r="T398">
            <v>42</v>
          </cell>
        </row>
        <row r="399">
          <cell r="A399" t="str">
            <v>INDVLY_1_UNITS</v>
          </cell>
          <cell r="B399" t="str">
            <v>NCNB</v>
          </cell>
          <cell r="C399" t="str">
            <v>INDIAN VALLEY HYDRO</v>
          </cell>
          <cell r="D399">
            <v>0.02</v>
          </cell>
          <cell r="E399">
            <v>0.03</v>
          </cell>
          <cell r="F399">
            <v>0.37</v>
          </cell>
          <cell r="G399">
            <v>0.5</v>
          </cell>
          <cell r="H399">
            <v>1.22</v>
          </cell>
          <cell r="I399">
            <v>1.72</v>
          </cell>
          <cell r="J399">
            <v>1.58</v>
          </cell>
          <cell r="K399">
            <v>1.1100000000000001</v>
          </cell>
          <cell r="L399">
            <v>0.85</v>
          </cell>
          <cell r="M399">
            <v>0.18</v>
          </cell>
          <cell r="N399">
            <v>0.01</v>
          </cell>
          <cell r="O399">
            <v>0.01</v>
          </cell>
          <cell r="P399" t="str">
            <v>N</v>
          </cell>
          <cell r="Q399" t="str">
            <v>North</v>
          </cell>
          <cell r="R399" t="str">
            <v>FC</v>
          </cell>
          <cell r="T399">
            <v>1.72</v>
          </cell>
        </row>
        <row r="400">
          <cell r="A400" t="str">
            <v>INLDEM_5_UNIT 1</v>
          </cell>
          <cell r="B400" t="str">
            <v>LA Basin</v>
          </cell>
          <cell r="C400" t="str">
            <v>Inland Empire Energy Center, Unit 1</v>
          </cell>
          <cell r="D400">
            <v>365</v>
          </cell>
          <cell r="E400">
            <v>365</v>
          </cell>
          <cell r="F400">
            <v>365</v>
          </cell>
          <cell r="G400">
            <v>360</v>
          </cell>
          <cell r="H400">
            <v>350</v>
          </cell>
          <cell r="I400">
            <v>340</v>
          </cell>
          <cell r="J400">
            <v>335</v>
          </cell>
          <cell r="K400">
            <v>335</v>
          </cell>
          <cell r="L400">
            <v>340</v>
          </cell>
          <cell r="M400">
            <v>350</v>
          </cell>
          <cell r="N400">
            <v>360</v>
          </cell>
          <cell r="O400">
            <v>365</v>
          </cell>
          <cell r="P400" t="str">
            <v>Y</v>
          </cell>
          <cell r="Q400" t="str">
            <v>South</v>
          </cell>
          <cell r="R400" t="str">
            <v>FC</v>
          </cell>
          <cell r="T400">
            <v>340</v>
          </cell>
        </row>
        <row r="401">
          <cell r="A401" t="str">
            <v>INLDEM_5_UNIT 2</v>
          </cell>
          <cell r="B401" t="str">
            <v>LA Basin</v>
          </cell>
          <cell r="C401" t="str">
            <v>Inland Empire Energy Center, Unit 2</v>
          </cell>
          <cell r="D401">
            <v>365</v>
          </cell>
          <cell r="E401">
            <v>365</v>
          </cell>
          <cell r="F401">
            <v>365</v>
          </cell>
          <cell r="G401">
            <v>360</v>
          </cell>
          <cell r="H401">
            <v>350</v>
          </cell>
          <cell r="I401">
            <v>340</v>
          </cell>
          <cell r="J401">
            <v>335</v>
          </cell>
          <cell r="K401">
            <v>335</v>
          </cell>
          <cell r="L401">
            <v>340</v>
          </cell>
          <cell r="M401">
            <v>350</v>
          </cell>
          <cell r="N401">
            <v>360</v>
          </cell>
          <cell r="O401">
            <v>365</v>
          </cell>
          <cell r="P401" t="str">
            <v>Y</v>
          </cell>
          <cell r="Q401" t="str">
            <v>South</v>
          </cell>
          <cell r="R401" t="str">
            <v>FC</v>
          </cell>
          <cell r="T401">
            <v>340</v>
          </cell>
        </row>
        <row r="402">
          <cell r="A402" t="str">
            <v>INSKIP_2_UNIT</v>
          </cell>
          <cell r="B402" t="str">
            <v>CAISO System</v>
          </cell>
          <cell r="C402" t="str">
            <v>INSKIP HYDRO</v>
          </cell>
          <cell r="D402">
            <v>4.99</v>
          </cell>
          <cell r="E402">
            <v>4.8499999999999996</v>
          </cell>
          <cell r="F402">
            <v>5.79</v>
          </cell>
          <cell r="G402">
            <v>6.19</v>
          </cell>
          <cell r="H402">
            <v>6.12</v>
          </cell>
          <cell r="I402">
            <v>5.31</v>
          </cell>
          <cell r="J402">
            <v>3.87</v>
          </cell>
          <cell r="K402">
            <v>3.22</v>
          </cell>
          <cell r="L402">
            <v>3.02</v>
          </cell>
          <cell r="M402">
            <v>3.34</v>
          </cell>
          <cell r="N402">
            <v>3.49</v>
          </cell>
          <cell r="O402">
            <v>3.89</v>
          </cell>
          <cell r="P402" t="str">
            <v>Y</v>
          </cell>
          <cell r="Q402" t="str">
            <v>North</v>
          </cell>
          <cell r="R402" t="str">
            <v>FC</v>
          </cell>
          <cell r="T402">
            <v>5.31</v>
          </cell>
        </row>
        <row r="403">
          <cell r="A403" t="str">
            <v>INTKEP_2_UNITS</v>
          </cell>
          <cell r="B403" t="str">
            <v>CAISO System</v>
          </cell>
          <cell r="C403" t="str">
            <v>CCSF Hetch_Hetchy Hydro Aggregate</v>
          </cell>
          <cell r="D403">
            <v>307</v>
          </cell>
          <cell r="E403">
            <v>307</v>
          </cell>
          <cell r="F403">
            <v>307</v>
          </cell>
          <cell r="G403">
            <v>307</v>
          </cell>
          <cell r="H403">
            <v>307</v>
          </cell>
          <cell r="I403">
            <v>307</v>
          </cell>
          <cell r="J403">
            <v>307</v>
          </cell>
          <cell r="K403">
            <v>307</v>
          </cell>
          <cell r="L403">
            <v>239</v>
          </cell>
          <cell r="M403">
            <v>300</v>
          </cell>
          <cell r="N403">
            <v>307</v>
          </cell>
          <cell r="O403">
            <v>307</v>
          </cell>
          <cell r="P403" t="str">
            <v>Y</v>
          </cell>
          <cell r="Q403" t="str">
            <v>North</v>
          </cell>
          <cell r="R403" t="str">
            <v>FC</v>
          </cell>
          <cell r="T403">
            <v>307</v>
          </cell>
        </row>
        <row r="404">
          <cell r="A404" t="str">
            <v>INTTRB_6_UNIT</v>
          </cell>
          <cell r="B404" t="str">
            <v>Fresno</v>
          </cell>
          <cell r="C404" t="str">
            <v>Intl Wind Turb Research (Dinosaur Point)</v>
          </cell>
          <cell r="D404">
            <v>0.11</v>
          </cell>
          <cell r="E404">
            <v>0.45</v>
          </cell>
          <cell r="F404">
            <v>1.07</v>
          </cell>
          <cell r="G404">
            <v>0.6</v>
          </cell>
          <cell r="H404">
            <v>2.4900000000000002</v>
          </cell>
          <cell r="I404">
            <v>3.03</v>
          </cell>
          <cell r="J404">
            <v>4.1500000000000004</v>
          </cell>
          <cell r="K404">
            <v>2.94</v>
          </cell>
          <cell r="L404">
            <v>0.74</v>
          </cell>
          <cell r="M404">
            <v>0.45</v>
          </cell>
          <cell r="N404">
            <v>0.09</v>
          </cell>
          <cell r="O404">
            <v>0.21</v>
          </cell>
          <cell r="P404" t="str">
            <v>N</v>
          </cell>
          <cell r="Q404" t="str">
            <v>North</v>
          </cell>
          <cell r="R404" t="str">
            <v>FC</v>
          </cell>
          <cell r="T404">
            <v>4.1500000000000004</v>
          </cell>
        </row>
        <row r="405">
          <cell r="A405" t="str">
            <v>IVANPA_1_UNIT1</v>
          </cell>
          <cell r="B405" t="str">
            <v>CAISO System</v>
          </cell>
          <cell r="C405" t="str">
            <v>Ivanpah 1</v>
          </cell>
          <cell r="D405">
            <v>0.97</v>
          </cell>
          <cell r="E405">
            <v>8.16</v>
          </cell>
          <cell r="F405">
            <v>18.63</v>
          </cell>
          <cell r="G405">
            <v>74.45</v>
          </cell>
          <cell r="H405">
            <v>79</v>
          </cell>
          <cell r="I405">
            <v>98.6</v>
          </cell>
          <cell r="J405">
            <v>99.04</v>
          </cell>
          <cell r="K405">
            <v>92.22</v>
          </cell>
          <cell r="L405">
            <v>90</v>
          </cell>
          <cell r="M405">
            <v>59.5</v>
          </cell>
          <cell r="N405">
            <v>3.07</v>
          </cell>
          <cell r="O405">
            <v>1.64</v>
          </cell>
          <cell r="P405" t="str">
            <v>N</v>
          </cell>
          <cell r="Q405" t="str">
            <v>South</v>
          </cell>
          <cell r="R405" t="str">
            <v>FC</v>
          </cell>
          <cell r="T405">
            <v>99.04</v>
          </cell>
        </row>
        <row r="406">
          <cell r="A406" t="str">
            <v>IVANPA_1_UNIT2</v>
          </cell>
          <cell r="B406" t="str">
            <v>CAISO System</v>
          </cell>
          <cell r="C406" t="str">
            <v>Ivanpah 2</v>
          </cell>
          <cell r="D406">
            <v>1.04</v>
          </cell>
          <cell r="E406">
            <v>8.81</v>
          </cell>
          <cell r="F406">
            <v>20.11</v>
          </cell>
          <cell r="G406">
            <v>80.38</v>
          </cell>
          <cell r="H406">
            <v>85.29</v>
          </cell>
          <cell r="I406">
            <v>106.44</v>
          </cell>
          <cell r="J406">
            <v>106.92</v>
          </cell>
          <cell r="K406">
            <v>99.56</v>
          </cell>
          <cell r="L406">
            <v>97.16</v>
          </cell>
          <cell r="M406">
            <v>64.23</v>
          </cell>
          <cell r="N406">
            <v>3.31</v>
          </cell>
          <cell r="O406">
            <v>1.77</v>
          </cell>
          <cell r="P406" t="str">
            <v>N</v>
          </cell>
          <cell r="Q406" t="str">
            <v>South</v>
          </cell>
          <cell r="R406" t="str">
            <v>FC</v>
          </cell>
          <cell r="T406">
            <v>106.92</v>
          </cell>
        </row>
        <row r="407">
          <cell r="A407" t="str">
            <v>IVANPA_1_UNIT3</v>
          </cell>
          <cell r="B407" t="str">
            <v>CAISO System</v>
          </cell>
          <cell r="C407" t="str">
            <v>Ivanpah 3</v>
          </cell>
          <cell r="D407">
            <v>1.04</v>
          </cell>
          <cell r="E407">
            <v>8.81</v>
          </cell>
          <cell r="F407">
            <v>20.11</v>
          </cell>
          <cell r="G407">
            <v>80.38</v>
          </cell>
          <cell r="H407">
            <v>85.29</v>
          </cell>
          <cell r="I407">
            <v>106.44</v>
          </cell>
          <cell r="J407">
            <v>106.92</v>
          </cell>
          <cell r="K407">
            <v>99.56</v>
          </cell>
          <cell r="L407">
            <v>97.16</v>
          </cell>
          <cell r="M407">
            <v>64.23</v>
          </cell>
          <cell r="N407">
            <v>3.31</v>
          </cell>
          <cell r="O407">
            <v>1.77</v>
          </cell>
          <cell r="P407" t="str">
            <v>N</v>
          </cell>
          <cell r="Q407" t="str">
            <v>South</v>
          </cell>
          <cell r="R407" t="str">
            <v>FC</v>
          </cell>
          <cell r="T407">
            <v>106.92</v>
          </cell>
        </row>
        <row r="408">
          <cell r="A408" t="str">
            <v>IVSLRP_2_SOLAR1</v>
          </cell>
          <cell r="B408" t="str">
            <v>San Diego-IV</v>
          </cell>
          <cell r="C408" t="str">
            <v>Silver Ridge Mount Signal</v>
          </cell>
          <cell r="D408">
            <v>0.5</v>
          </cell>
          <cell r="E408">
            <v>2.61</v>
          </cell>
          <cell r="F408">
            <v>14.28</v>
          </cell>
          <cell r="G408">
            <v>148.41999999999999</v>
          </cell>
          <cell r="H408">
            <v>158.79</v>
          </cell>
          <cell r="I408">
            <v>150.87</v>
          </cell>
          <cell r="J408">
            <v>127.01</v>
          </cell>
          <cell r="K408">
            <v>150.82</v>
          </cell>
          <cell r="L408">
            <v>142.81</v>
          </cell>
          <cell r="M408">
            <v>114.09</v>
          </cell>
          <cell r="N408">
            <v>0.28999999999999998</v>
          </cell>
          <cell r="O408">
            <v>0.19</v>
          </cell>
          <cell r="P408" t="str">
            <v>N</v>
          </cell>
          <cell r="Q408" t="str">
            <v>South</v>
          </cell>
          <cell r="R408" t="str">
            <v>FC</v>
          </cell>
          <cell r="T408">
            <v>150.87</v>
          </cell>
        </row>
        <row r="409">
          <cell r="A409" t="str">
            <v>IVWEST_2_SOLAR1</v>
          </cell>
          <cell r="B409" t="str">
            <v>San Diego-IV</v>
          </cell>
          <cell r="C409" t="str">
            <v>Imperial Valley West</v>
          </cell>
          <cell r="D409" t="str">
            <v>-</v>
          </cell>
          <cell r="E409" t="str">
            <v>-</v>
          </cell>
          <cell r="F409" t="str">
            <v>-</v>
          </cell>
          <cell r="G409" t="str">
            <v>-</v>
          </cell>
          <cell r="H409">
            <v>110.96</v>
          </cell>
          <cell r="I409">
            <v>113.51</v>
          </cell>
          <cell r="J409">
            <v>103.65</v>
          </cell>
          <cell r="K409">
            <v>103.86</v>
          </cell>
          <cell r="L409">
            <v>105.67</v>
          </cell>
          <cell r="M409">
            <v>83.38</v>
          </cell>
          <cell r="N409">
            <v>0.21</v>
          </cell>
          <cell r="O409">
            <v>0.16</v>
          </cell>
          <cell r="P409" t="str">
            <v>N</v>
          </cell>
          <cell r="Q409" t="str">
            <v>South</v>
          </cell>
          <cell r="R409" t="str">
            <v>FC</v>
          </cell>
          <cell r="T409">
            <v>113.51</v>
          </cell>
        </row>
        <row r="410">
          <cell r="A410" t="str">
            <v>JAKVAL_6_UNITG1</v>
          </cell>
          <cell r="B410" t="str">
            <v>CAISO System</v>
          </cell>
          <cell r="C410" t="str">
            <v>BUENA VISTA</v>
          </cell>
          <cell r="D410">
            <v>9.9600000000000009</v>
          </cell>
          <cell r="E410">
            <v>10.050000000000001</v>
          </cell>
          <cell r="F410">
            <v>9.14</v>
          </cell>
          <cell r="G410">
            <v>8.86</v>
          </cell>
          <cell r="H410">
            <v>9.48</v>
          </cell>
          <cell r="I410">
            <v>11.18</v>
          </cell>
          <cell r="J410">
            <v>11.51</v>
          </cell>
          <cell r="K410">
            <v>11.28</v>
          </cell>
          <cell r="L410">
            <v>10.98</v>
          </cell>
          <cell r="M410">
            <v>9.36</v>
          </cell>
          <cell r="N410">
            <v>9.4600000000000009</v>
          </cell>
          <cell r="O410">
            <v>9.84</v>
          </cell>
          <cell r="P410" t="str">
            <v>N</v>
          </cell>
          <cell r="Q410" t="str">
            <v>North</v>
          </cell>
          <cell r="R410" t="str">
            <v>FC</v>
          </cell>
          <cell r="T410">
            <v>11.51</v>
          </cell>
        </row>
        <row r="411">
          <cell r="A411" t="str">
            <v>JAWBNE_2_NSRWND</v>
          </cell>
          <cell r="B411" t="str">
            <v>CAISO System</v>
          </cell>
          <cell r="C411" t="str">
            <v>North Sky River Wind Project</v>
          </cell>
          <cell r="D411">
            <v>4.93</v>
          </cell>
          <cell r="E411">
            <v>23.57</v>
          </cell>
          <cell r="F411">
            <v>46.08</v>
          </cell>
          <cell r="G411">
            <v>67.28</v>
          </cell>
          <cell r="H411">
            <v>80.59</v>
          </cell>
          <cell r="I411">
            <v>63.65</v>
          </cell>
          <cell r="J411">
            <v>38.659999999999997</v>
          </cell>
          <cell r="K411">
            <v>41.53</v>
          </cell>
          <cell r="L411">
            <v>32.619999999999997</v>
          </cell>
          <cell r="M411">
            <v>17.84</v>
          </cell>
          <cell r="N411">
            <v>5.32</v>
          </cell>
          <cell r="O411">
            <v>6.47</v>
          </cell>
          <cell r="P411" t="str">
            <v>N</v>
          </cell>
          <cell r="Q411" t="str">
            <v>South</v>
          </cell>
          <cell r="R411" t="str">
            <v>FC</v>
          </cell>
          <cell r="T411">
            <v>63.65</v>
          </cell>
        </row>
        <row r="412">
          <cell r="A412" t="str">
            <v>JAWBNE_2_SRWND</v>
          </cell>
          <cell r="B412" t="str">
            <v>CAISO System</v>
          </cell>
          <cell r="C412" t="str">
            <v>Sky River</v>
          </cell>
          <cell r="D412">
            <v>4.0599999999999996</v>
          </cell>
          <cell r="E412">
            <v>11.34</v>
          </cell>
          <cell r="F412">
            <v>16.579999999999998</v>
          </cell>
          <cell r="G412">
            <v>18.149999999999999</v>
          </cell>
          <cell r="H412">
            <v>22</v>
          </cell>
          <cell r="I412">
            <v>16.829999999999998</v>
          </cell>
          <cell r="J412">
            <v>10.41</v>
          </cell>
          <cell r="K412">
            <v>9.6999999999999993</v>
          </cell>
          <cell r="L412">
            <v>8.0500000000000007</v>
          </cell>
          <cell r="M412">
            <v>5.85</v>
          </cell>
          <cell r="N412">
            <v>5.21</v>
          </cell>
          <cell r="O412">
            <v>4.24</v>
          </cell>
          <cell r="P412" t="str">
            <v>N</v>
          </cell>
          <cell r="Q412" t="str">
            <v>South</v>
          </cell>
          <cell r="R412" t="str">
            <v>FC</v>
          </cell>
          <cell r="T412">
            <v>16.829999999999998</v>
          </cell>
        </row>
        <row r="413">
          <cell r="A413" t="str">
            <v>JAYNE_6_WLSLR</v>
          </cell>
          <cell r="B413" t="str">
            <v>Fresno</v>
          </cell>
          <cell r="C413" t="str">
            <v>Westlands Solar Farm PV 1</v>
          </cell>
          <cell r="D413" t="str">
            <v>-</v>
          </cell>
          <cell r="E413" t="str">
            <v>-</v>
          </cell>
          <cell r="F413" t="str">
            <v>-</v>
          </cell>
          <cell r="G413" t="str">
            <v>-</v>
          </cell>
          <cell r="H413" t="str">
            <v>-</v>
          </cell>
          <cell r="I413" t="str">
            <v>-</v>
          </cell>
          <cell r="J413" t="str">
            <v>-</v>
          </cell>
          <cell r="K413" t="str">
            <v>-</v>
          </cell>
          <cell r="L413" t="str">
            <v>-</v>
          </cell>
          <cell r="M413" t="str">
            <v>-</v>
          </cell>
          <cell r="N413" t="str">
            <v>-</v>
          </cell>
          <cell r="O413" t="str">
            <v>-</v>
          </cell>
          <cell r="P413" t="str">
            <v>N</v>
          </cell>
          <cell r="Q413" t="str">
            <v>North</v>
          </cell>
          <cell r="R413" t="str">
            <v>EO</v>
          </cell>
          <cell r="T413">
            <v>0</v>
          </cell>
        </row>
        <row r="414">
          <cell r="A414" t="str">
            <v>KANAKA_1_UNIT</v>
          </cell>
          <cell r="B414" t="str">
            <v>Sierra</v>
          </cell>
          <cell r="C414" t="str">
            <v>KANAKA</v>
          </cell>
          <cell r="D414">
            <v>0.16</v>
          </cell>
          <cell r="E414">
            <v>0.05</v>
          </cell>
          <cell r="F414">
            <v>0.23</v>
          </cell>
          <cell r="G414">
            <v>0.21</v>
          </cell>
          <cell r="H414">
            <v>0.06</v>
          </cell>
          <cell r="I414">
            <v>0</v>
          </cell>
          <cell r="J414">
            <v>0</v>
          </cell>
          <cell r="K414">
            <v>0</v>
          </cell>
          <cell r="L414">
            <v>0</v>
          </cell>
          <cell r="M414">
            <v>0</v>
          </cell>
          <cell r="N414">
            <v>0.04</v>
          </cell>
          <cell r="O414">
            <v>0.41</v>
          </cell>
          <cell r="P414" t="str">
            <v>N</v>
          </cell>
          <cell r="Q414" t="str">
            <v>North</v>
          </cell>
          <cell r="R414" t="str">
            <v>FC</v>
          </cell>
          <cell r="T414">
            <v>0</v>
          </cell>
        </row>
        <row r="415">
          <cell r="A415" t="str">
            <v>KANSAS_6_SOLAR</v>
          </cell>
          <cell r="B415" t="str">
            <v>Fresno</v>
          </cell>
          <cell r="C415" t="str">
            <v>RE Kansas South</v>
          </cell>
          <cell r="D415" t="str">
            <v>-</v>
          </cell>
          <cell r="E415" t="str">
            <v>-</v>
          </cell>
          <cell r="F415" t="str">
            <v>-</v>
          </cell>
          <cell r="G415" t="str">
            <v>-</v>
          </cell>
          <cell r="H415" t="str">
            <v>-</v>
          </cell>
          <cell r="I415" t="str">
            <v>-</v>
          </cell>
          <cell r="J415" t="str">
            <v>-</v>
          </cell>
          <cell r="K415" t="str">
            <v>-</v>
          </cell>
          <cell r="L415" t="str">
            <v>-</v>
          </cell>
          <cell r="M415" t="str">
            <v>-</v>
          </cell>
          <cell r="N415" t="str">
            <v>-</v>
          </cell>
          <cell r="O415" t="str">
            <v>-</v>
          </cell>
          <cell r="P415" t="str">
            <v>N</v>
          </cell>
          <cell r="Q415" t="str">
            <v>North</v>
          </cell>
          <cell r="R415" t="str">
            <v>EO</v>
          </cell>
          <cell r="T415">
            <v>0</v>
          </cell>
        </row>
        <row r="416">
          <cell r="A416" t="str">
            <v>KEARNY_7_KY3</v>
          </cell>
          <cell r="B416" t="str">
            <v>San Diego-IV</v>
          </cell>
          <cell r="C416" t="str">
            <v>KEARNY GT3 AGGREGATE</v>
          </cell>
          <cell r="D416">
            <v>61</v>
          </cell>
          <cell r="E416">
            <v>61</v>
          </cell>
          <cell r="F416">
            <v>61</v>
          </cell>
          <cell r="G416">
            <v>61</v>
          </cell>
          <cell r="H416">
            <v>61</v>
          </cell>
          <cell r="I416">
            <v>61</v>
          </cell>
          <cell r="J416">
            <v>61</v>
          </cell>
          <cell r="K416">
            <v>61</v>
          </cell>
          <cell r="L416">
            <v>61</v>
          </cell>
          <cell r="M416">
            <v>61</v>
          </cell>
          <cell r="N416">
            <v>61</v>
          </cell>
          <cell r="O416">
            <v>61</v>
          </cell>
          <cell r="P416" t="str">
            <v>Y</v>
          </cell>
          <cell r="Q416" t="str">
            <v>South</v>
          </cell>
          <cell r="R416" t="str">
            <v>FC</v>
          </cell>
          <cell r="T416">
            <v>61</v>
          </cell>
        </row>
        <row r="417">
          <cell r="A417" t="str">
            <v>KEKAWK_6_UNIT</v>
          </cell>
          <cell r="B417" t="str">
            <v>Humboldt</v>
          </cell>
          <cell r="C417" t="str">
            <v>STS HYDROPOWER LTD. (KEKAWAKA)</v>
          </cell>
          <cell r="D417">
            <v>0.6</v>
          </cell>
          <cell r="E417">
            <v>0.46</v>
          </cell>
          <cell r="F417">
            <v>2.09</v>
          </cell>
          <cell r="G417">
            <v>1.47</v>
          </cell>
          <cell r="H417">
            <v>0.06</v>
          </cell>
          <cell r="I417">
            <v>0</v>
          </cell>
          <cell r="J417">
            <v>0</v>
          </cell>
          <cell r="K417">
            <v>0</v>
          </cell>
          <cell r="L417">
            <v>0</v>
          </cell>
          <cell r="M417">
            <v>0</v>
          </cell>
          <cell r="N417">
            <v>0.28000000000000003</v>
          </cell>
          <cell r="O417">
            <v>2.44</v>
          </cell>
          <cell r="P417" t="str">
            <v>N</v>
          </cell>
          <cell r="Q417" t="str">
            <v>North</v>
          </cell>
          <cell r="R417" t="str">
            <v>FC</v>
          </cell>
          <cell r="T417">
            <v>0</v>
          </cell>
        </row>
        <row r="418">
          <cell r="A418" t="str">
            <v>KELSO_2_UNITS</v>
          </cell>
          <cell r="B418" t="str">
            <v>Bay Area</v>
          </cell>
          <cell r="C418" t="str">
            <v>Mariposa Energy</v>
          </cell>
          <cell r="D418">
            <v>195.54</v>
          </cell>
          <cell r="E418">
            <v>194.04</v>
          </cell>
          <cell r="F418">
            <v>194.06</v>
          </cell>
          <cell r="G418">
            <v>193.55</v>
          </cell>
          <cell r="H418">
            <v>187.74</v>
          </cell>
          <cell r="I418">
            <v>188.11</v>
          </cell>
          <cell r="J418">
            <v>188.29</v>
          </cell>
          <cell r="K418">
            <v>198.03</v>
          </cell>
          <cell r="L418">
            <v>198.03</v>
          </cell>
          <cell r="M418">
            <v>198.03</v>
          </cell>
          <cell r="N418">
            <v>198.03</v>
          </cell>
          <cell r="O418">
            <v>198.03</v>
          </cell>
          <cell r="P418" t="str">
            <v>Y</v>
          </cell>
          <cell r="Q418" t="str">
            <v>North</v>
          </cell>
          <cell r="R418" t="str">
            <v>FC</v>
          </cell>
          <cell r="S418" t="str">
            <v/>
          </cell>
          <cell r="T418">
            <v>198.03</v>
          </cell>
        </row>
        <row r="419">
          <cell r="A419" t="str">
            <v>KELYRG_6_UNIT</v>
          </cell>
          <cell r="B419" t="str">
            <v>Sierra</v>
          </cell>
          <cell r="C419" t="str">
            <v>KELLY RIDGE HYDRO</v>
          </cell>
          <cell r="D419">
            <v>10</v>
          </cell>
          <cell r="E419">
            <v>10</v>
          </cell>
          <cell r="F419">
            <v>10</v>
          </cell>
          <cell r="G419">
            <v>10</v>
          </cell>
          <cell r="H419">
            <v>10</v>
          </cell>
          <cell r="I419">
            <v>10</v>
          </cell>
          <cell r="J419">
            <v>10</v>
          </cell>
          <cell r="K419">
            <v>10</v>
          </cell>
          <cell r="L419">
            <v>10</v>
          </cell>
          <cell r="M419">
            <v>10</v>
          </cell>
          <cell r="N419">
            <v>10</v>
          </cell>
          <cell r="O419">
            <v>10</v>
          </cell>
          <cell r="P419" t="str">
            <v>Y</v>
          </cell>
          <cell r="Q419" t="str">
            <v>North</v>
          </cell>
          <cell r="R419" t="str">
            <v>FC</v>
          </cell>
          <cell r="T419">
            <v>10</v>
          </cell>
        </row>
        <row r="420">
          <cell r="A420" t="str">
            <v>KERKH1_7_UNIT 1</v>
          </cell>
          <cell r="B420" t="str">
            <v>Fresno</v>
          </cell>
          <cell r="C420" t="str">
            <v>KERKHOFF PH 1 UNIT #1</v>
          </cell>
          <cell r="D420">
            <v>13</v>
          </cell>
          <cell r="E420">
            <v>13</v>
          </cell>
          <cell r="F420">
            <v>13</v>
          </cell>
          <cell r="G420">
            <v>13</v>
          </cell>
          <cell r="H420">
            <v>13</v>
          </cell>
          <cell r="I420">
            <v>13</v>
          </cell>
          <cell r="J420">
            <v>13</v>
          </cell>
          <cell r="K420">
            <v>13</v>
          </cell>
          <cell r="L420">
            <v>13</v>
          </cell>
          <cell r="M420">
            <v>13</v>
          </cell>
          <cell r="N420">
            <v>13</v>
          </cell>
          <cell r="O420">
            <v>13</v>
          </cell>
          <cell r="P420" t="str">
            <v>Y</v>
          </cell>
          <cell r="Q420" t="str">
            <v>North</v>
          </cell>
          <cell r="R420" t="str">
            <v>FC</v>
          </cell>
          <cell r="T420">
            <v>13</v>
          </cell>
        </row>
        <row r="421">
          <cell r="A421" t="str">
            <v>KERKH1_7_UNIT 3</v>
          </cell>
          <cell r="B421" t="str">
            <v>Fresno</v>
          </cell>
          <cell r="C421" t="str">
            <v>KERKHOFF PH 1 UNIT #3</v>
          </cell>
          <cell r="D421">
            <v>12.8</v>
          </cell>
          <cell r="E421">
            <v>12.8</v>
          </cell>
          <cell r="F421">
            <v>12.8</v>
          </cell>
          <cell r="G421">
            <v>12.8</v>
          </cell>
          <cell r="H421">
            <v>12.8</v>
          </cell>
          <cell r="I421">
            <v>12.8</v>
          </cell>
          <cell r="J421">
            <v>12.8</v>
          </cell>
          <cell r="K421">
            <v>12.8</v>
          </cell>
          <cell r="L421">
            <v>12.8</v>
          </cell>
          <cell r="M421">
            <v>12.8</v>
          </cell>
          <cell r="N421">
            <v>12.8</v>
          </cell>
          <cell r="O421">
            <v>12.8</v>
          </cell>
          <cell r="P421" t="str">
            <v>Y</v>
          </cell>
          <cell r="Q421" t="str">
            <v>North</v>
          </cell>
          <cell r="R421" t="str">
            <v>FC</v>
          </cell>
          <cell r="T421">
            <v>12.8</v>
          </cell>
        </row>
        <row r="422">
          <cell r="A422" t="str">
            <v>KERKH2_7_UNIT 1</v>
          </cell>
          <cell r="B422" t="str">
            <v>Fresno</v>
          </cell>
          <cell r="C422" t="str">
            <v>KERKHOFF PH 2 UNIT #1</v>
          </cell>
          <cell r="D422">
            <v>153.9</v>
          </cell>
          <cell r="E422">
            <v>153.9</v>
          </cell>
          <cell r="F422">
            <v>153.9</v>
          </cell>
          <cell r="G422">
            <v>153.9</v>
          </cell>
          <cell r="H422">
            <v>153.9</v>
          </cell>
          <cell r="I422">
            <v>153.9</v>
          </cell>
          <cell r="J422">
            <v>153.9</v>
          </cell>
          <cell r="K422">
            <v>153.9</v>
          </cell>
          <cell r="L422">
            <v>153.9</v>
          </cell>
          <cell r="M422">
            <v>153.9</v>
          </cell>
          <cell r="N422">
            <v>153.9</v>
          </cell>
          <cell r="O422">
            <v>153.9</v>
          </cell>
          <cell r="P422" t="str">
            <v>Y</v>
          </cell>
          <cell r="Q422" t="str">
            <v>North</v>
          </cell>
          <cell r="R422" t="str">
            <v>FC</v>
          </cell>
          <cell r="T422">
            <v>153.9</v>
          </cell>
        </row>
        <row r="423">
          <cell r="A423" t="str">
            <v>KERNFT_1_UNITS</v>
          </cell>
          <cell r="B423" t="str">
            <v>Kern</v>
          </cell>
          <cell r="C423" t="str">
            <v>KERN FRONT LIMITED</v>
          </cell>
          <cell r="D423">
            <v>47</v>
          </cell>
          <cell r="E423">
            <v>47</v>
          </cell>
          <cell r="F423">
            <v>47</v>
          </cell>
          <cell r="G423">
            <v>47</v>
          </cell>
          <cell r="H423">
            <v>47</v>
          </cell>
          <cell r="I423">
            <v>47</v>
          </cell>
          <cell r="J423">
            <v>47</v>
          </cell>
          <cell r="K423">
            <v>47</v>
          </cell>
          <cell r="L423">
            <v>47</v>
          </cell>
          <cell r="M423">
            <v>47</v>
          </cell>
          <cell r="N423">
            <v>47</v>
          </cell>
          <cell r="O423">
            <v>47</v>
          </cell>
          <cell r="P423" t="str">
            <v>Y</v>
          </cell>
          <cell r="Q423" t="str">
            <v>North</v>
          </cell>
          <cell r="R423" t="str">
            <v>FC</v>
          </cell>
          <cell r="T423">
            <v>47</v>
          </cell>
        </row>
        <row r="424">
          <cell r="A424" t="str">
            <v>KERNRG_1_UNITS</v>
          </cell>
          <cell r="B424" t="str">
            <v>CAISO System</v>
          </cell>
          <cell r="C424" t="str">
            <v>AERA ENERGY (SOUTH BELRIDGE)</v>
          </cell>
          <cell r="D424">
            <v>0.02</v>
          </cell>
          <cell r="E424">
            <v>0.01</v>
          </cell>
          <cell r="F424">
            <v>0.01</v>
          </cell>
          <cell r="G424">
            <v>0.01</v>
          </cell>
          <cell r="H424">
            <v>0.71</v>
          </cell>
          <cell r="I424">
            <v>0.32</v>
          </cell>
          <cell r="J424">
            <v>0.01</v>
          </cell>
          <cell r="K424">
            <v>0.16</v>
          </cell>
          <cell r="L424">
            <v>0.17</v>
          </cell>
          <cell r="M424">
            <v>0.11</v>
          </cell>
          <cell r="N424">
            <v>0.02</v>
          </cell>
          <cell r="O424">
            <v>0.01</v>
          </cell>
          <cell r="P424" t="str">
            <v>N</v>
          </cell>
          <cell r="Q424" t="str">
            <v>North</v>
          </cell>
          <cell r="R424" t="str">
            <v>FC</v>
          </cell>
          <cell r="T424">
            <v>0.32</v>
          </cell>
        </row>
        <row r="425">
          <cell r="A425" t="str">
            <v>KERRGN_1_UNIT 1</v>
          </cell>
          <cell r="B425" t="str">
            <v>Big Creek-Ventura</v>
          </cell>
          <cell r="C425" t="str">
            <v>KERN RIVER HYDRO UNITS 1-4 AGGREGATE</v>
          </cell>
          <cell r="D425">
            <v>10.210000000000001</v>
          </cell>
          <cell r="E425">
            <v>3.44</v>
          </cell>
          <cell r="F425">
            <v>12.09</v>
          </cell>
          <cell r="G425">
            <v>14.86</v>
          </cell>
          <cell r="H425">
            <v>23.81</v>
          </cell>
          <cell r="I425">
            <v>24.04</v>
          </cell>
          <cell r="J425">
            <v>19.73</v>
          </cell>
          <cell r="K425">
            <v>13.7</v>
          </cell>
          <cell r="L425">
            <v>5.17</v>
          </cell>
          <cell r="M425">
            <v>5.93</v>
          </cell>
          <cell r="N425">
            <v>5.95</v>
          </cell>
          <cell r="O425">
            <v>7.83</v>
          </cell>
          <cell r="P425" t="str">
            <v>N</v>
          </cell>
          <cell r="Q425" t="str">
            <v>South</v>
          </cell>
          <cell r="R425" t="str">
            <v>FC</v>
          </cell>
          <cell r="T425">
            <v>24.04</v>
          </cell>
        </row>
        <row r="426">
          <cell r="A426" t="str">
            <v>KILARC_2_UNIT 1</v>
          </cell>
          <cell r="B426" t="str">
            <v>CAISO System</v>
          </cell>
          <cell r="C426" t="str">
            <v>KILARC HYDRO</v>
          </cell>
          <cell r="D426">
            <v>1.91</v>
          </cell>
          <cell r="E426">
            <v>1.88</v>
          </cell>
          <cell r="F426">
            <v>2.25</v>
          </cell>
          <cell r="G426">
            <v>2.5299999999999998</v>
          </cell>
          <cell r="H426">
            <v>2.46</v>
          </cell>
          <cell r="I426">
            <v>2.1</v>
          </cell>
          <cell r="J426">
            <v>1.71</v>
          </cell>
          <cell r="K426">
            <v>1.45</v>
          </cell>
          <cell r="L426">
            <v>1.2</v>
          </cell>
          <cell r="M426">
            <v>1.22</v>
          </cell>
          <cell r="N426">
            <v>1.4</v>
          </cell>
          <cell r="O426">
            <v>1.41</v>
          </cell>
          <cell r="P426" t="str">
            <v>Y</v>
          </cell>
          <cell r="Q426" t="str">
            <v>North</v>
          </cell>
          <cell r="R426" t="str">
            <v>FC</v>
          </cell>
          <cell r="T426">
            <v>2.1</v>
          </cell>
        </row>
        <row r="427">
          <cell r="A427" t="str">
            <v>KINGCO_1_KINGBR</v>
          </cell>
          <cell r="B427" t="str">
            <v>Fresno</v>
          </cell>
          <cell r="C427" t="str">
            <v>Kingsburg Cogen</v>
          </cell>
          <cell r="D427">
            <v>8.9499999999999993</v>
          </cell>
          <cell r="E427">
            <v>7.57</v>
          </cell>
          <cell r="F427">
            <v>5.99</v>
          </cell>
          <cell r="G427">
            <v>8.66</v>
          </cell>
          <cell r="H427">
            <v>8.23</v>
          </cell>
          <cell r="I427">
            <v>19.440000000000001</v>
          </cell>
          <cell r="J427">
            <v>23.08</v>
          </cell>
          <cell r="K427">
            <v>23.71</v>
          </cell>
          <cell r="L427">
            <v>19.010000000000002</v>
          </cell>
          <cell r="M427">
            <v>7.6</v>
          </cell>
          <cell r="N427">
            <v>8.32</v>
          </cell>
          <cell r="O427">
            <v>14.08</v>
          </cell>
          <cell r="P427" t="str">
            <v>Y</v>
          </cell>
          <cell r="Q427" t="str">
            <v>North</v>
          </cell>
          <cell r="R427" t="str">
            <v>FC</v>
          </cell>
          <cell r="T427">
            <v>23.71</v>
          </cell>
        </row>
        <row r="428">
          <cell r="A428" t="str">
            <v>KINGRV_7_UNIT 1</v>
          </cell>
          <cell r="B428" t="str">
            <v>Fresno</v>
          </cell>
          <cell r="C428" t="str">
            <v>KINGS RIVER HYDRO UNIT 1</v>
          </cell>
          <cell r="D428">
            <v>51.2</v>
          </cell>
          <cell r="E428">
            <v>51.2</v>
          </cell>
          <cell r="F428">
            <v>51.2</v>
          </cell>
          <cell r="G428">
            <v>51.2</v>
          </cell>
          <cell r="H428">
            <v>51.2</v>
          </cell>
          <cell r="I428">
            <v>51.2</v>
          </cell>
          <cell r="J428">
            <v>51.2</v>
          </cell>
          <cell r="K428">
            <v>51.2</v>
          </cell>
          <cell r="L428">
            <v>51.2</v>
          </cell>
          <cell r="M428">
            <v>51.2</v>
          </cell>
          <cell r="N428">
            <v>51.2</v>
          </cell>
          <cell r="O428">
            <v>51.2</v>
          </cell>
          <cell r="P428" t="str">
            <v>Y</v>
          </cell>
          <cell r="Q428" t="str">
            <v>North</v>
          </cell>
          <cell r="R428" t="str">
            <v>FC</v>
          </cell>
          <cell r="T428">
            <v>51.2</v>
          </cell>
        </row>
        <row r="429">
          <cell r="A429" t="str">
            <v>KIRKER_7_KELCYN</v>
          </cell>
          <cell r="B429" t="str">
            <v>Bay Area</v>
          </cell>
          <cell r="C429" t="str">
            <v>KELLER CANYON LANDFILL GEN FACILICITY</v>
          </cell>
          <cell r="D429">
            <v>3.46</v>
          </cell>
          <cell r="E429">
            <v>3.21</v>
          </cell>
          <cell r="F429">
            <v>3.21</v>
          </cell>
          <cell r="G429">
            <v>3.39</v>
          </cell>
          <cell r="H429">
            <v>3.31</v>
          </cell>
          <cell r="I429">
            <v>3.29</v>
          </cell>
          <cell r="J429">
            <v>3.51</v>
          </cell>
          <cell r="K429">
            <v>3.27</v>
          </cell>
          <cell r="L429">
            <v>3.21</v>
          </cell>
          <cell r="M429">
            <v>3.3</v>
          </cell>
          <cell r="N429">
            <v>3.43</v>
          </cell>
          <cell r="O429">
            <v>3.44</v>
          </cell>
          <cell r="P429" t="str">
            <v>N</v>
          </cell>
          <cell r="Q429" t="str">
            <v>North</v>
          </cell>
          <cell r="R429" t="str">
            <v>FC</v>
          </cell>
          <cell r="T429">
            <v>3.51</v>
          </cell>
        </row>
        <row r="430">
          <cell r="A430" t="str">
            <v>KNGBRD_2_SOLAR1</v>
          </cell>
          <cell r="B430" t="str">
            <v>CAISO System</v>
          </cell>
          <cell r="D430">
            <v>0</v>
          </cell>
          <cell r="E430">
            <v>0</v>
          </cell>
          <cell r="F430">
            <v>0</v>
          </cell>
          <cell r="G430">
            <v>0</v>
          </cell>
          <cell r="H430">
            <v>0</v>
          </cell>
          <cell r="I430">
            <v>0</v>
          </cell>
          <cell r="J430">
            <v>0</v>
          </cell>
          <cell r="K430">
            <v>18.72</v>
          </cell>
          <cell r="L430">
            <v>17.91</v>
          </cell>
          <cell r="M430">
            <v>9.66</v>
          </cell>
          <cell r="N430">
            <v>0.05</v>
          </cell>
          <cell r="O430">
            <v>0.06</v>
          </cell>
          <cell r="P430" t="str">
            <v>N</v>
          </cell>
          <cell r="Q430" t="str">
            <v>South</v>
          </cell>
          <cell r="R430" t="str">
            <v>FC</v>
          </cell>
          <cell r="S430" t="str">
            <v/>
          </cell>
          <cell r="T430">
            <v>18.72</v>
          </cell>
        </row>
        <row r="431">
          <cell r="A431" t="str">
            <v>KNGBRD_2_SOLAR2</v>
          </cell>
          <cell r="B431" t="str">
            <v>CAISO System</v>
          </cell>
          <cell r="C431" t="str">
            <v>Kingbird Solar B</v>
          </cell>
          <cell r="D431" t="str">
            <v>-</v>
          </cell>
          <cell r="E431" t="str">
            <v>-</v>
          </cell>
          <cell r="F431" t="str">
            <v>-</v>
          </cell>
          <cell r="G431" t="str">
            <v>-</v>
          </cell>
          <cell r="H431" t="str">
            <v>-</v>
          </cell>
          <cell r="I431">
            <v>19.489999999999998</v>
          </cell>
          <cell r="J431">
            <v>17.96</v>
          </cell>
          <cell r="K431">
            <v>18.72</v>
          </cell>
          <cell r="L431">
            <v>17.91</v>
          </cell>
          <cell r="M431">
            <v>9.66</v>
          </cell>
          <cell r="N431">
            <v>0.05</v>
          </cell>
          <cell r="O431">
            <v>0.06</v>
          </cell>
          <cell r="P431" t="str">
            <v>N</v>
          </cell>
          <cell r="Q431" t="str">
            <v>South</v>
          </cell>
          <cell r="R431" t="str">
            <v>FC</v>
          </cell>
          <cell r="T431">
            <v>19.489999999999998</v>
          </cell>
        </row>
        <row r="432">
          <cell r="A432" t="str">
            <v>KNGBRG_1_KBSLR1</v>
          </cell>
          <cell r="B432" t="str">
            <v>Fresno</v>
          </cell>
          <cell r="C432" t="str">
            <v>Kingsburg1</v>
          </cell>
          <cell r="D432" t="str">
            <v>-</v>
          </cell>
          <cell r="E432" t="str">
            <v>-</v>
          </cell>
          <cell r="F432" t="str">
            <v>-</v>
          </cell>
          <cell r="G432" t="str">
            <v>-</v>
          </cell>
          <cell r="H432" t="str">
            <v>-</v>
          </cell>
          <cell r="I432" t="str">
            <v>-</v>
          </cell>
          <cell r="J432" t="str">
            <v>-</v>
          </cell>
          <cell r="K432" t="str">
            <v>-</v>
          </cell>
          <cell r="L432" t="str">
            <v>-</v>
          </cell>
          <cell r="M432" t="str">
            <v>-</v>
          </cell>
          <cell r="N432" t="str">
            <v>-</v>
          </cell>
          <cell r="O432" t="str">
            <v>-</v>
          </cell>
          <cell r="P432" t="str">
            <v>N</v>
          </cell>
          <cell r="Q432" t="str">
            <v>North</v>
          </cell>
          <cell r="R432" t="str">
            <v>EO</v>
          </cell>
          <cell r="T432">
            <v>0</v>
          </cell>
        </row>
        <row r="433">
          <cell r="A433" t="str">
            <v>KNGBRG_1_KBSLR2</v>
          </cell>
          <cell r="B433" t="str">
            <v>Fresno</v>
          </cell>
          <cell r="C433" t="str">
            <v>Kingsburg2</v>
          </cell>
          <cell r="D433" t="str">
            <v>-</v>
          </cell>
          <cell r="E433" t="str">
            <v>-</v>
          </cell>
          <cell r="F433" t="str">
            <v>-</v>
          </cell>
          <cell r="G433" t="str">
            <v>-</v>
          </cell>
          <cell r="H433" t="str">
            <v>-</v>
          </cell>
          <cell r="I433" t="str">
            <v>-</v>
          </cell>
          <cell r="J433" t="str">
            <v>-</v>
          </cell>
          <cell r="K433" t="str">
            <v>-</v>
          </cell>
          <cell r="L433" t="str">
            <v>-</v>
          </cell>
          <cell r="M433" t="str">
            <v>-</v>
          </cell>
          <cell r="N433" t="str">
            <v>-</v>
          </cell>
          <cell r="O433" t="str">
            <v>-</v>
          </cell>
          <cell r="P433" t="str">
            <v>N</v>
          </cell>
          <cell r="Q433" t="str">
            <v>North</v>
          </cell>
          <cell r="R433" t="str">
            <v>EO</v>
          </cell>
          <cell r="T433">
            <v>0</v>
          </cell>
        </row>
        <row r="434">
          <cell r="A434" t="str">
            <v>KNGCTY_6_UNITA1</v>
          </cell>
          <cell r="B434" t="str">
            <v>CAISO System</v>
          </cell>
          <cell r="C434" t="str">
            <v>King City Energy Center, Unit #1</v>
          </cell>
          <cell r="D434">
            <v>44.6</v>
          </cell>
          <cell r="E434">
            <v>44.6</v>
          </cell>
          <cell r="F434">
            <v>44.6</v>
          </cell>
          <cell r="G434">
            <v>44.6</v>
          </cell>
          <cell r="H434">
            <v>44.6</v>
          </cell>
          <cell r="I434">
            <v>44.6</v>
          </cell>
          <cell r="J434">
            <v>44.6</v>
          </cell>
          <cell r="K434">
            <v>44.6</v>
          </cell>
          <cell r="L434">
            <v>44.6</v>
          </cell>
          <cell r="M434">
            <v>44.6</v>
          </cell>
          <cell r="N434">
            <v>44.6</v>
          </cell>
          <cell r="O434">
            <v>44.6</v>
          </cell>
          <cell r="P434" t="str">
            <v>Y</v>
          </cell>
          <cell r="Q434" t="str">
            <v>North</v>
          </cell>
          <cell r="R434" t="str">
            <v>FC</v>
          </cell>
          <cell r="T434">
            <v>44.6</v>
          </cell>
        </row>
        <row r="435">
          <cell r="A435" t="str">
            <v>KNTSTH_6_SOLAR</v>
          </cell>
          <cell r="B435" t="str">
            <v>Fresno</v>
          </cell>
          <cell r="C435" t="str">
            <v>Kent South</v>
          </cell>
          <cell r="D435" t="str">
            <v>-</v>
          </cell>
          <cell r="E435" t="str">
            <v>-</v>
          </cell>
          <cell r="F435" t="str">
            <v>-</v>
          </cell>
          <cell r="G435" t="str">
            <v>-</v>
          </cell>
          <cell r="H435" t="str">
            <v>-</v>
          </cell>
          <cell r="I435" t="str">
            <v>-</v>
          </cell>
          <cell r="J435" t="str">
            <v>-</v>
          </cell>
          <cell r="K435" t="str">
            <v>-</v>
          </cell>
          <cell r="L435" t="str">
            <v>-</v>
          </cell>
          <cell r="M435" t="str">
            <v>-</v>
          </cell>
          <cell r="N435" t="str">
            <v>-</v>
          </cell>
          <cell r="O435" t="str">
            <v>-</v>
          </cell>
          <cell r="P435" t="str">
            <v>N</v>
          </cell>
          <cell r="Q435" t="str">
            <v>North</v>
          </cell>
          <cell r="R435" t="str">
            <v>EO</v>
          </cell>
          <cell r="T435">
            <v>0</v>
          </cell>
        </row>
        <row r="436">
          <cell r="A436" t="str">
            <v>KRAMER_1_SEGS37</v>
          </cell>
          <cell r="B436" t="str">
            <v>CAISO System</v>
          </cell>
          <cell r="C436" t="str">
            <v>LUZ SOLAR PARTNERS 3-7 AGGREGATE</v>
          </cell>
          <cell r="D436">
            <v>1.03</v>
          </cell>
          <cell r="E436">
            <v>12.77</v>
          </cell>
          <cell r="F436">
            <v>24.81</v>
          </cell>
          <cell r="G436">
            <v>129.66</v>
          </cell>
          <cell r="H436">
            <v>83.01</v>
          </cell>
          <cell r="I436">
            <v>166.35</v>
          </cell>
          <cell r="J436">
            <v>159.69</v>
          </cell>
          <cell r="K436">
            <v>164.31</v>
          </cell>
          <cell r="L436">
            <v>157.91999999999999</v>
          </cell>
          <cell r="M436">
            <v>78.33</v>
          </cell>
          <cell r="N436">
            <v>0.17</v>
          </cell>
          <cell r="O436">
            <v>0.61</v>
          </cell>
          <cell r="P436" t="str">
            <v>N</v>
          </cell>
          <cell r="Q436" t="str">
            <v>South</v>
          </cell>
          <cell r="R436" t="str">
            <v>FC</v>
          </cell>
          <cell r="T436">
            <v>166.35</v>
          </cell>
        </row>
        <row r="437">
          <cell r="A437" t="str">
            <v>KRAMER_2_SEGS89</v>
          </cell>
          <cell r="B437" t="str">
            <v>CAISO System</v>
          </cell>
          <cell r="C437" t="str">
            <v>LUZ SOLAR PARTNERS 8-9 AGGREGATE</v>
          </cell>
          <cell r="D437">
            <v>0.65</v>
          </cell>
          <cell r="E437">
            <v>7.46</v>
          </cell>
          <cell r="F437">
            <v>32.67</v>
          </cell>
          <cell r="G437">
            <v>146.41</v>
          </cell>
          <cell r="H437">
            <v>147.58000000000001</v>
          </cell>
          <cell r="I437">
            <v>176.07</v>
          </cell>
          <cell r="J437">
            <v>161.68</v>
          </cell>
          <cell r="K437">
            <v>168.73</v>
          </cell>
          <cell r="L437">
            <v>162.93</v>
          </cell>
          <cell r="M437">
            <v>96.46</v>
          </cell>
          <cell r="N437">
            <v>0.46</v>
          </cell>
          <cell r="O437">
            <v>0.37</v>
          </cell>
          <cell r="P437" t="str">
            <v>N</v>
          </cell>
          <cell r="Q437" t="str">
            <v>South</v>
          </cell>
          <cell r="R437" t="str">
            <v>FC</v>
          </cell>
          <cell r="T437">
            <v>176.07</v>
          </cell>
        </row>
        <row r="438">
          <cell r="A438" t="str">
            <v>KRNCNY_6_UNIT</v>
          </cell>
          <cell r="B438" t="str">
            <v>CAISO System</v>
          </cell>
          <cell r="C438" t="str">
            <v>KERN CANYON</v>
          </cell>
          <cell r="D438">
            <v>2.12</v>
          </cell>
          <cell r="E438">
            <v>2.42</v>
          </cell>
          <cell r="F438">
            <v>2.2599999999999998</v>
          </cell>
          <cell r="G438">
            <v>1.68</v>
          </cell>
          <cell r="H438">
            <v>4.71</v>
          </cell>
          <cell r="I438">
            <v>6.49</v>
          </cell>
          <cell r="J438">
            <v>5.74</v>
          </cell>
          <cell r="K438">
            <v>3.52</v>
          </cell>
          <cell r="L438">
            <v>1.53</v>
          </cell>
          <cell r="M438">
            <v>1.01</v>
          </cell>
          <cell r="N438">
            <v>1.03</v>
          </cell>
          <cell r="O438">
            <v>1.07</v>
          </cell>
          <cell r="P438" t="str">
            <v>Y</v>
          </cell>
          <cell r="Q438" t="str">
            <v>North</v>
          </cell>
          <cell r="R438" t="str">
            <v>FC</v>
          </cell>
          <cell r="T438">
            <v>6.49</v>
          </cell>
        </row>
        <row r="439">
          <cell r="A439" t="str">
            <v>LACIEN_2_VENICE</v>
          </cell>
          <cell r="B439" t="str">
            <v>LA Basin</v>
          </cell>
          <cell r="C439" t="str">
            <v>MWD Venice Hydroelectric Recovery Plant</v>
          </cell>
          <cell r="D439">
            <v>0.03</v>
          </cell>
          <cell r="E439">
            <v>0</v>
          </cell>
          <cell r="F439">
            <v>0</v>
          </cell>
          <cell r="G439">
            <v>0</v>
          </cell>
          <cell r="H439">
            <v>0</v>
          </cell>
          <cell r="I439">
            <v>0.32</v>
          </cell>
          <cell r="J439">
            <v>1.2</v>
          </cell>
          <cell r="K439">
            <v>1.38</v>
          </cell>
          <cell r="L439">
            <v>0.05</v>
          </cell>
          <cell r="M439">
            <v>0</v>
          </cell>
          <cell r="N439">
            <v>0</v>
          </cell>
          <cell r="O439">
            <v>0</v>
          </cell>
          <cell r="P439" t="str">
            <v>N</v>
          </cell>
          <cell r="Q439" t="str">
            <v>South</v>
          </cell>
          <cell r="R439" t="str">
            <v>FC</v>
          </cell>
          <cell r="T439">
            <v>1.38</v>
          </cell>
        </row>
        <row r="440">
          <cell r="A440" t="str">
            <v>LAGBEL_6_QF</v>
          </cell>
          <cell r="B440" t="str">
            <v>LA Basin</v>
          </cell>
          <cell r="C440" t="str">
            <v>LAGUNA BELL QFS</v>
          </cell>
          <cell r="D440">
            <v>9.49</v>
          </cell>
          <cell r="E440">
            <v>9.57</v>
          </cell>
          <cell r="F440">
            <v>9.3699999999999992</v>
          </cell>
          <cell r="G440">
            <v>3.83</v>
          </cell>
          <cell r="H440">
            <v>8.24</v>
          </cell>
          <cell r="I440">
            <v>9.68</v>
          </cell>
          <cell r="J440">
            <v>9.73</v>
          </cell>
          <cell r="K440">
            <v>9.7899999999999991</v>
          </cell>
          <cell r="L440">
            <v>9.51</v>
          </cell>
          <cell r="M440">
            <v>9.09</v>
          </cell>
          <cell r="N440">
            <v>9.1300000000000008</v>
          </cell>
          <cell r="O440">
            <v>8.1199999999999992</v>
          </cell>
          <cell r="P440" t="str">
            <v>N</v>
          </cell>
          <cell r="Q440" t="str">
            <v>South</v>
          </cell>
          <cell r="R440" t="str">
            <v>FC</v>
          </cell>
          <cell r="T440">
            <v>9.7899999999999991</v>
          </cell>
        </row>
        <row r="441">
          <cell r="A441" t="str">
            <v>LAKHDG_6_UNIT 1</v>
          </cell>
          <cell r="B441" t="str">
            <v>San Diego-IV</v>
          </cell>
          <cell r="C441" t="str">
            <v>Lake Hodges Pumped Storage-Unit1</v>
          </cell>
          <cell r="D441">
            <v>20</v>
          </cell>
          <cell r="E441">
            <v>20</v>
          </cell>
          <cell r="F441">
            <v>20</v>
          </cell>
          <cell r="G441">
            <v>20</v>
          </cell>
          <cell r="H441">
            <v>20</v>
          </cell>
          <cell r="I441">
            <v>20</v>
          </cell>
          <cell r="J441">
            <v>20</v>
          </cell>
          <cell r="K441">
            <v>20</v>
          </cell>
          <cell r="L441">
            <v>20</v>
          </cell>
          <cell r="M441">
            <v>20</v>
          </cell>
          <cell r="N441">
            <v>20</v>
          </cell>
          <cell r="O441">
            <v>20</v>
          </cell>
          <cell r="P441" t="str">
            <v>Y</v>
          </cell>
          <cell r="Q441" t="str">
            <v>South</v>
          </cell>
          <cell r="R441" t="str">
            <v>FC</v>
          </cell>
          <cell r="T441">
            <v>20</v>
          </cell>
        </row>
        <row r="442">
          <cell r="A442" t="str">
            <v>LAKHDG_6_UNIT 2</v>
          </cell>
          <cell r="B442" t="str">
            <v>San Diego-IV</v>
          </cell>
          <cell r="C442" t="str">
            <v>Lake Hodges Pumped Storage-Unit2</v>
          </cell>
          <cell r="D442">
            <v>20</v>
          </cell>
          <cell r="E442">
            <v>20</v>
          </cell>
          <cell r="F442">
            <v>20</v>
          </cell>
          <cell r="G442">
            <v>20</v>
          </cell>
          <cell r="H442">
            <v>20</v>
          </cell>
          <cell r="I442">
            <v>20</v>
          </cell>
          <cell r="J442">
            <v>20</v>
          </cell>
          <cell r="K442">
            <v>20</v>
          </cell>
          <cell r="L442">
            <v>20</v>
          </cell>
          <cell r="M442">
            <v>20</v>
          </cell>
          <cell r="N442">
            <v>20</v>
          </cell>
          <cell r="O442">
            <v>20</v>
          </cell>
          <cell r="P442" t="str">
            <v>Y</v>
          </cell>
          <cell r="Q442" t="str">
            <v>South</v>
          </cell>
          <cell r="R442" t="str">
            <v>FC</v>
          </cell>
          <cell r="T442">
            <v>20</v>
          </cell>
        </row>
        <row r="443">
          <cell r="A443" t="str">
            <v>LAMONT_1_SOLAR1</v>
          </cell>
          <cell r="B443" t="str">
            <v>Kern</v>
          </cell>
          <cell r="C443" t="str">
            <v>Regulus Solar, LLC</v>
          </cell>
          <cell r="D443">
            <v>0.15</v>
          </cell>
          <cell r="E443">
            <v>0.75</v>
          </cell>
          <cell r="F443">
            <v>3.74</v>
          </cell>
          <cell r="G443">
            <v>43.01</v>
          </cell>
          <cell r="H443">
            <v>44.38</v>
          </cell>
          <cell r="I443">
            <v>45.4</v>
          </cell>
          <cell r="J443">
            <v>41.46</v>
          </cell>
          <cell r="K443">
            <v>41.54</v>
          </cell>
          <cell r="L443">
            <v>42.27</v>
          </cell>
          <cell r="M443">
            <v>33.35</v>
          </cell>
          <cell r="N443">
            <v>0.08</v>
          </cell>
          <cell r="O443">
            <v>0.06</v>
          </cell>
          <cell r="P443" t="str">
            <v>N</v>
          </cell>
          <cell r="Q443" t="str">
            <v>North</v>
          </cell>
          <cell r="R443" t="str">
            <v>FC</v>
          </cell>
          <cell r="T443">
            <v>45.4</v>
          </cell>
        </row>
        <row r="444">
          <cell r="A444" t="str">
            <v>LAMONT_1_SOLAR3</v>
          </cell>
          <cell r="B444" t="str">
            <v>Kern</v>
          </cell>
          <cell r="C444" t="str">
            <v>Woodmere Solar Farm</v>
          </cell>
          <cell r="D444" t="str">
            <v>-</v>
          </cell>
          <cell r="E444" t="str">
            <v>-</v>
          </cell>
          <cell r="F444" t="str">
            <v>-</v>
          </cell>
          <cell r="G444">
            <v>10.74</v>
          </cell>
          <cell r="H444">
            <v>11.09</v>
          </cell>
          <cell r="I444">
            <v>11.34</v>
          </cell>
          <cell r="J444">
            <v>10.36</v>
          </cell>
          <cell r="K444">
            <v>10.38</v>
          </cell>
          <cell r="L444">
            <v>10.56</v>
          </cell>
          <cell r="M444">
            <v>8.33</v>
          </cell>
          <cell r="N444">
            <v>0.02</v>
          </cell>
          <cell r="O444">
            <v>0.02</v>
          </cell>
          <cell r="P444" t="str">
            <v>N</v>
          </cell>
          <cell r="Q444" t="str">
            <v>North</v>
          </cell>
          <cell r="R444" t="str">
            <v>ID</v>
          </cell>
          <cell r="S444" t="str">
            <v>C3&amp;4: Waiting for Reconductor Kern-Tevis-Lamont 115 kV Line (Arvin Jct. 2-Lamont), Gates No. 2 500/230 kV Transformer and possibly other</v>
          </cell>
          <cell r="T444">
            <v>11.34</v>
          </cell>
        </row>
        <row r="445">
          <cell r="A445" t="str">
            <v>LAMONT_1_SOLAR4</v>
          </cell>
          <cell r="B445" t="str">
            <v>Kern</v>
          </cell>
          <cell r="C445" t="str">
            <v>Hayworth Solar Farm</v>
          </cell>
          <cell r="D445" t="str">
            <v>-</v>
          </cell>
          <cell r="E445" t="str">
            <v>-</v>
          </cell>
          <cell r="F445" t="str">
            <v>-</v>
          </cell>
          <cell r="G445">
            <v>19.11</v>
          </cell>
          <cell r="H445">
            <v>19.72</v>
          </cell>
          <cell r="I445">
            <v>20.170000000000002</v>
          </cell>
          <cell r="J445">
            <v>18.420000000000002</v>
          </cell>
          <cell r="K445">
            <v>18.46</v>
          </cell>
          <cell r="L445">
            <v>18.78</v>
          </cell>
          <cell r="M445">
            <v>14.82</v>
          </cell>
          <cell r="N445">
            <v>0.04</v>
          </cell>
          <cell r="O445">
            <v>0.03</v>
          </cell>
          <cell r="P445" t="str">
            <v>N</v>
          </cell>
          <cell r="Q445" t="str">
            <v>North</v>
          </cell>
          <cell r="R445" t="str">
            <v>ID</v>
          </cell>
          <cell r="S445" t="str">
            <v>C3&amp;4: Waiting for Reconductor Kern-Tevis-Lamont 115 kV Line (Arvin Jct. 2-Lamont), Gates No. 2 500/230 kV Transformer and possibly other</v>
          </cell>
          <cell r="T445">
            <v>20.170000000000002</v>
          </cell>
        </row>
        <row r="446">
          <cell r="A446" t="str">
            <v>LAMONT_1_SOLAR5</v>
          </cell>
          <cell r="B446" t="str">
            <v>Kern</v>
          </cell>
          <cell r="C446" t="str">
            <v>Redcrest Solar Farm</v>
          </cell>
          <cell r="D446">
            <v>7.0000000000000007E-2</v>
          </cell>
          <cell r="E446">
            <v>0.9</v>
          </cell>
          <cell r="F446">
            <v>2.63</v>
          </cell>
          <cell r="G446">
            <v>13.22</v>
          </cell>
          <cell r="H446">
            <v>12.03</v>
          </cell>
          <cell r="I446">
            <v>16.239999999999998</v>
          </cell>
          <cell r="J446">
            <v>14.96</v>
          </cell>
          <cell r="K446">
            <v>15.6</v>
          </cell>
          <cell r="L446">
            <v>14.92</v>
          </cell>
          <cell r="M446">
            <v>8.0399999999999991</v>
          </cell>
          <cell r="N446">
            <v>0.05</v>
          </cell>
          <cell r="O446">
            <v>0.05</v>
          </cell>
          <cell r="P446" t="str">
            <v>N</v>
          </cell>
          <cell r="Q446" t="str">
            <v>North</v>
          </cell>
          <cell r="R446" t="str">
            <v>ID</v>
          </cell>
          <cell r="S446" t="str">
            <v>C3&amp;4: Waiting for Reconductor Kern-Tevis-Lamont 115 kV Line (Arvin Jct. 2-Lamont), Gates No. 2 500/230 kV Transformer and possibly other</v>
          </cell>
          <cell r="T446">
            <v>16.239999999999998</v>
          </cell>
        </row>
        <row r="447">
          <cell r="A447" t="str">
            <v>LAPAC_6_UNIT</v>
          </cell>
          <cell r="B447" t="str">
            <v>Humboldt</v>
          </cell>
          <cell r="C447" t="str">
            <v>LOUISIANA PACIFIC SAMOA</v>
          </cell>
          <cell r="D447">
            <v>20</v>
          </cell>
          <cell r="E447">
            <v>20</v>
          </cell>
          <cell r="F447">
            <v>20</v>
          </cell>
          <cell r="G447">
            <v>20</v>
          </cell>
          <cell r="H447">
            <v>20</v>
          </cell>
          <cell r="I447">
            <v>20</v>
          </cell>
          <cell r="J447">
            <v>20</v>
          </cell>
          <cell r="K447">
            <v>20</v>
          </cell>
          <cell r="L447">
            <v>20</v>
          </cell>
          <cell r="M447">
            <v>20</v>
          </cell>
          <cell r="N447">
            <v>20</v>
          </cell>
          <cell r="O447">
            <v>20</v>
          </cell>
          <cell r="P447" t="str">
            <v>N</v>
          </cell>
          <cell r="Q447" t="str">
            <v>North</v>
          </cell>
          <cell r="R447" t="str">
            <v>FC</v>
          </cell>
          <cell r="T447">
            <v>20</v>
          </cell>
        </row>
        <row r="448">
          <cell r="A448" t="str">
            <v>LAPLMA_2_UNIT 1</v>
          </cell>
          <cell r="B448" t="str">
            <v>CAISO System</v>
          </cell>
          <cell r="C448" t="str">
            <v>La Paloma Generating Plant Unit #1</v>
          </cell>
          <cell r="D448">
            <v>259.8</v>
          </cell>
          <cell r="E448">
            <v>259.8</v>
          </cell>
          <cell r="F448">
            <v>259.8</v>
          </cell>
          <cell r="G448">
            <v>259.8</v>
          </cell>
          <cell r="H448">
            <v>259.8</v>
          </cell>
          <cell r="I448">
            <v>259.8</v>
          </cell>
          <cell r="J448">
            <v>259.8</v>
          </cell>
          <cell r="K448">
            <v>259.8</v>
          </cell>
          <cell r="L448">
            <v>259.8</v>
          </cell>
          <cell r="M448">
            <v>259.8</v>
          </cell>
          <cell r="N448">
            <v>259.8</v>
          </cell>
          <cell r="O448">
            <v>259.8</v>
          </cell>
          <cell r="P448" t="str">
            <v>Y</v>
          </cell>
          <cell r="Q448" t="str">
            <v>North</v>
          </cell>
          <cell r="R448" t="str">
            <v>FC</v>
          </cell>
          <cell r="T448">
            <v>259.8</v>
          </cell>
        </row>
        <row r="449">
          <cell r="A449" t="str">
            <v>LAPLMA_2_UNIT 2</v>
          </cell>
          <cell r="B449" t="str">
            <v>CAISO System</v>
          </cell>
          <cell r="C449" t="str">
            <v>La Paloma Generating Plant Unit #2</v>
          </cell>
          <cell r="D449">
            <v>260.2</v>
          </cell>
          <cell r="E449">
            <v>260.2</v>
          </cell>
          <cell r="F449">
            <v>260.2</v>
          </cell>
          <cell r="G449">
            <v>260.2</v>
          </cell>
          <cell r="H449">
            <v>260.2</v>
          </cell>
          <cell r="I449">
            <v>260.2</v>
          </cell>
          <cell r="J449">
            <v>260.2</v>
          </cell>
          <cell r="K449">
            <v>260.2</v>
          </cell>
          <cell r="L449">
            <v>260.2</v>
          </cell>
          <cell r="M449">
            <v>260.2</v>
          </cell>
          <cell r="N449">
            <v>260.2</v>
          </cell>
          <cell r="O449">
            <v>260.2</v>
          </cell>
          <cell r="P449" t="str">
            <v>Y</v>
          </cell>
          <cell r="Q449" t="str">
            <v>North</v>
          </cell>
          <cell r="R449" t="str">
            <v>FC</v>
          </cell>
          <cell r="T449">
            <v>260.2</v>
          </cell>
        </row>
        <row r="450">
          <cell r="A450" t="str">
            <v>LAPLMA_2_UNIT 3</v>
          </cell>
          <cell r="B450" t="str">
            <v>CAISO System</v>
          </cell>
          <cell r="C450" t="str">
            <v>La Paloma Generating Plant Unit #3</v>
          </cell>
          <cell r="D450">
            <v>256.14999999999998</v>
          </cell>
          <cell r="E450">
            <v>256.14999999999998</v>
          </cell>
          <cell r="F450">
            <v>256.14999999999998</v>
          </cell>
          <cell r="G450">
            <v>256.14999999999998</v>
          </cell>
          <cell r="H450">
            <v>256.14999999999998</v>
          </cell>
          <cell r="I450">
            <v>256.14999999999998</v>
          </cell>
          <cell r="J450">
            <v>256.14999999999998</v>
          </cell>
          <cell r="K450">
            <v>256.14999999999998</v>
          </cell>
          <cell r="L450">
            <v>256.14999999999998</v>
          </cell>
          <cell r="M450">
            <v>256.14999999999998</v>
          </cell>
          <cell r="N450">
            <v>256.14999999999998</v>
          </cell>
          <cell r="O450">
            <v>256.14999999999998</v>
          </cell>
          <cell r="P450" t="str">
            <v>Y</v>
          </cell>
          <cell r="Q450" t="str">
            <v>North</v>
          </cell>
          <cell r="R450" t="str">
            <v>FC</v>
          </cell>
          <cell r="T450">
            <v>256.14999999999998</v>
          </cell>
        </row>
        <row r="451">
          <cell r="A451" t="str">
            <v>LAPLMA_2_UNIT 4</v>
          </cell>
          <cell r="B451" t="str">
            <v>CAISO System</v>
          </cell>
          <cell r="C451" t="str">
            <v>LA PALOMA GENERATING PLANT, UNIT #4</v>
          </cell>
          <cell r="D451">
            <v>259.54000000000002</v>
          </cell>
          <cell r="E451">
            <v>259.54000000000002</v>
          </cell>
          <cell r="F451">
            <v>259.54000000000002</v>
          </cell>
          <cell r="G451">
            <v>259.54000000000002</v>
          </cell>
          <cell r="H451">
            <v>259.54000000000002</v>
          </cell>
          <cell r="I451">
            <v>259.54000000000002</v>
          </cell>
          <cell r="J451">
            <v>259.54000000000002</v>
          </cell>
          <cell r="K451">
            <v>259.54000000000002</v>
          </cell>
          <cell r="L451">
            <v>259.54000000000002</v>
          </cell>
          <cell r="M451">
            <v>259.54000000000002</v>
          </cell>
          <cell r="N451">
            <v>259.54000000000002</v>
          </cell>
          <cell r="O451">
            <v>259.54000000000002</v>
          </cell>
          <cell r="P451" t="str">
            <v>Y</v>
          </cell>
          <cell r="Q451" t="str">
            <v>North</v>
          </cell>
          <cell r="R451" t="str">
            <v>FC</v>
          </cell>
          <cell r="T451">
            <v>259.54000000000002</v>
          </cell>
        </row>
        <row r="452">
          <cell r="A452" t="str">
            <v>LARKSP_6_UNIT 1</v>
          </cell>
          <cell r="B452" t="str">
            <v>San Diego-IV</v>
          </cell>
          <cell r="C452" t="str">
            <v>LARKSPUR PEAKER UNIT 1</v>
          </cell>
          <cell r="D452">
            <v>46</v>
          </cell>
          <cell r="E452">
            <v>46</v>
          </cell>
          <cell r="F452">
            <v>46</v>
          </cell>
          <cell r="G452">
            <v>46</v>
          </cell>
          <cell r="H452">
            <v>46</v>
          </cell>
          <cell r="I452">
            <v>46</v>
          </cell>
          <cell r="J452">
            <v>46</v>
          </cell>
          <cell r="K452">
            <v>46</v>
          </cell>
          <cell r="L452">
            <v>46</v>
          </cell>
          <cell r="M452">
            <v>46</v>
          </cell>
          <cell r="N452">
            <v>46</v>
          </cell>
          <cell r="O452">
            <v>46</v>
          </cell>
          <cell r="P452" t="str">
            <v>Y</v>
          </cell>
          <cell r="Q452" t="str">
            <v>South</v>
          </cell>
          <cell r="R452" t="str">
            <v>FC</v>
          </cell>
          <cell r="T452">
            <v>46</v>
          </cell>
        </row>
        <row r="453">
          <cell r="A453" t="str">
            <v>LARKSP_6_UNIT 2</v>
          </cell>
          <cell r="B453" t="str">
            <v>San Diego-IV</v>
          </cell>
          <cell r="C453" t="str">
            <v>LARKSPUR PEAKER UNIT 2</v>
          </cell>
          <cell r="D453">
            <v>46</v>
          </cell>
          <cell r="E453">
            <v>46</v>
          </cell>
          <cell r="F453">
            <v>46</v>
          </cell>
          <cell r="G453">
            <v>46</v>
          </cell>
          <cell r="H453">
            <v>46</v>
          </cell>
          <cell r="I453">
            <v>46</v>
          </cell>
          <cell r="J453">
            <v>46</v>
          </cell>
          <cell r="K453">
            <v>46</v>
          </cell>
          <cell r="L453">
            <v>46</v>
          </cell>
          <cell r="M453">
            <v>46</v>
          </cell>
          <cell r="N453">
            <v>46</v>
          </cell>
          <cell r="O453">
            <v>46</v>
          </cell>
          <cell r="P453" t="str">
            <v>Y</v>
          </cell>
          <cell r="Q453" t="str">
            <v>South</v>
          </cell>
          <cell r="R453" t="str">
            <v>FC</v>
          </cell>
          <cell r="T453">
            <v>46</v>
          </cell>
        </row>
        <row r="454">
          <cell r="A454" t="str">
            <v>LAROA1_2_UNITA1</v>
          </cell>
          <cell r="B454" t="str">
            <v>San Diego-IV</v>
          </cell>
          <cell r="C454" t="str">
            <v>LR1</v>
          </cell>
          <cell r="D454">
            <v>165</v>
          </cell>
          <cell r="E454">
            <v>165</v>
          </cell>
          <cell r="F454">
            <v>165</v>
          </cell>
          <cell r="G454">
            <v>165</v>
          </cell>
          <cell r="H454">
            <v>165</v>
          </cell>
          <cell r="I454">
            <v>165</v>
          </cell>
          <cell r="J454">
            <v>165</v>
          </cell>
          <cell r="K454">
            <v>165</v>
          </cell>
          <cell r="L454">
            <v>165</v>
          </cell>
          <cell r="M454">
            <v>165</v>
          </cell>
          <cell r="N454">
            <v>165</v>
          </cell>
          <cell r="O454">
            <v>165</v>
          </cell>
          <cell r="P454" t="str">
            <v>Y</v>
          </cell>
          <cell r="Q454" t="str">
            <v>South</v>
          </cell>
          <cell r="R454" t="str">
            <v>FC</v>
          </cell>
          <cell r="T454">
            <v>165</v>
          </cell>
        </row>
        <row r="455">
          <cell r="A455" t="str">
            <v>LAROA2_2_UNITA1</v>
          </cell>
          <cell r="B455" t="str">
            <v>San Diego-IV</v>
          </cell>
          <cell r="C455" t="str">
            <v>LR2</v>
          </cell>
          <cell r="D455">
            <v>322</v>
          </cell>
          <cell r="E455">
            <v>322</v>
          </cell>
          <cell r="F455">
            <v>322</v>
          </cell>
          <cell r="G455">
            <v>322</v>
          </cell>
          <cell r="H455">
            <v>322</v>
          </cell>
          <cell r="I455">
            <v>322</v>
          </cell>
          <cell r="J455">
            <v>322</v>
          </cell>
          <cell r="K455">
            <v>322</v>
          </cell>
          <cell r="L455">
            <v>322</v>
          </cell>
          <cell r="M455">
            <v>322</v>
          </cell>
          <cell r="N455">
            <v>322</v>
          </cell>
          <cell r="O455">
            <v>322</v>
          </cell>
          <cell r="P455" t="str">
            <v>Y</v>
          </cell>
          <cell r="Q455" t="str">
            <v>South</v>
          </cell>
          <cell r="R455" t="str">
            <v>FC</v>
          </cell>
          <cell r="T455">
            <v>322</v>
          </cell>
        </row>
        <row r="456">
          <cell r="A456" t="str">
            <v>LASSEN_6_UNITS</v>
          </cell>
          <cell r="B456" t="str">
            <v>CAISO System</v>
          </cell>
          <cell r="C456" t="str">
            <v>LASSEN AREA QF AGGREGATION</v>
          </cell>
          <cell r="D456">
            <v>22.3</v>
          </cell>
          <cell r="E456">
            <v>22.26</v>
          </cell>
          <cell r="F456">
            <v>24.04</v>
          </cell>
          <cell r="G456">
            <v>7.71</v>
          </cell>
          <cell r="H456">
            <v>25.94</v>
          </cell>
          <cell r="I456">
            <v>27.69</v>
          </cell>
          <cell r="J456">
            <v>26.1</v>
          </cell>
          <cell r="K456">
            <v>25.05</v>
          </cell>
          <cell r="L456">
            <v>27.91</v>
          </cell>
          <cell r="M456">
            <v>22.74</v>
          </cell>
          <cell r="N456">
            <v>27.02</v>
          </cell>
          <cell r="O456">
            <v>24.23</v>
          </cell>
          <cell r="P456" t="str">
            <v>N</v>
          </cell>
          <cell r="Q456" t="str">
            <v>North</v>
          </cell>
          <cell r="R456" t="str">
            <v>FC</v>
          </cell>
          <cell r="T456">
            <v>27.91</v>
          </cell>
        </row>
        <row r="457">
          <cell r="A457" t="str">
            <v>LAWRNC_7_SUNYVL</v>
          </cell>
          <cell r="B457" t="str">
            <v>Bay Area</v>
          </cell>
          <cell r="C457" t="str">
            <v>City of Sunnyvale Unit 1 and 2</v>
          </cell>
          <cell r="D457">
            <v>0.13</v>
          </cell>
          <cell r="E457">
            <v>0.14000000000000001</v>
          </cell>
          <cell r="F457">
            <v>0.13</v>
          </cell>
          <cell r="G457">
            <v>0.14000000000000001</v>
          </cell>
          <cell r="H457">
            <v>0.13</v>
          </cell>
          <cell r="I457">
            <v>0.13</v>
          </cell>
          <cell r="J457">
            <v>0.15</v>
          </cell>
          <cell r="K457">
            <v>0.12</v>
          </cell>
          <cell r="L457">
            <v>0.13</v>
          </cell>
          <cell r="M457">
            <v>0.16</v>
          </cell>
          <cell r="N457">
            <v>0.14000000000000001</v>
          </cell>
          <cell r="O457">
            <v>0.08</v>
          </cell>
          <cell r="P457" t="str">
            <v>N</v>
          </cell>
          <cell r="Q457" t="str">
            <v>North</v>
          </cell>
          <cell r="R457" t="str">
            <v>FC</v>
          </cell>
          <cell r="T457">
            <v>0.15</v>
          </cell>
        </row>
        <row r="458">
          <cell r="A458" t="str">
            <v>LEBECS_2_UNITS</v>
          </cell>
          <cell r="B458" t="str">
            <v>Big Creek-Ventura</v>
          </cell>
          <cell r="C458" t="str">
            <v>Pastoria Energy Facility</v>
          </cell>
          <cell r="D458">
            <v>750.66</v>
          </cell>
          <cell r="E458">
            <v>750.66</v>
          </cell>
          <cell r="F458">
            <v>740</v>
          </cell>
          <cell r="G458">
            <v>725</v>
          </cell>
          <cell r="H458">
            <v>715</v>
          </cell>
          <cell r="I458">
            <v>715</v>
          </cell>
          <cell r="J458">
            <v>750</v>
          </cell>
          <cell r="K458">
            <v>750</v>
          </cell>
          <cell r="L458">
            <v>750</v>
          </cell>
          <cell r="M458">
            <v>760</v>
          </cell>
          <cell r="N458">
            <v>785</v>
          </cell>
          <cell r="O458">
            <v>799.47</v>
          </cell>
          <cell r="P458" t="str">
            <v>Y</v>
          </cell>
          <cell r="Q458" t="str">
            <v>South</v>
          </cell>
          <cell r="R458" t="str">
            <v>FC</v>
          </cell>
          <cell r="T458">
            <v>750</v>
          </cell>
        </row>
        <row r="459">
          <cell r="A459" t="str">
            <v>LECEF_1_UNITS</v>
          </cell>
          <cell r="B459" t="str">
            <v>Bay Area</v>
          </cell>
          <cell r="C459" t="str">
            <v>LOS ESTEROS ENERGY FACILITY AGGREGATE</v>
          </cell>
          <cell r="D459">
            <v>293.88</v>
          </cell>
          <cell r="E459">
            <v>293.88</v>
          </cell>
          <cell r="F459">
            <v>293.88</v>
          </cell>
          <cell r="G459">
            <v>293.88</v>
          </cell>
          <cell r="H459">
            <v>293.88</v>
          </cell>
          <cell r="I459">
            <v>293.88</v>
          </cell>
          <cell r="J459">
            <v>293.88</v>
          </cell>
          <cell r="K459">
            <v>301.98</v>
          </cell>
          <cell r="L459">
            <v>306</v>
          </cell>
          <cell r="M459">
            <v>306</v>
          </cell>
          <cell r="N459">
            <v>306</v>
          </cell>
          <cell r="O459">
            <v>306</v>
          </cell>
          <cell r="P459" t="str">
            <v>Y</v>
          </cell>
          <cell r="Q459" t="str">
            <v>North</v>
          </cell>
          <cell r="R459" t="str">
            <v>FC</v>
          </cell>
          <cell r="S459" t="str">
            <v/>
          </cell>
          <cell r="T459">
            <v>306</v>
          </cell>
        </row>
        <row r="460">
          <cell r="A460" t="str">
            <v>LEPRFD_1_KANSAS</v>
          </cell>
          <cell r="B460" t="str">
            <v>Fresno</v>
          </cell>
          <cell r="C460" t="str">
            <v>Kansas</v>
          </cell>
          <cell r="D460">
            <v>0.05</v>
          </cell>
          <cell r="E460">
            <v>0.25</v>
          </cell>
          <cell r="F460">
            <v>1.25</v>
          </cell>
          <cell r="G460">
            <v>14.34</v>
          </cell>
          <cell r="H460">
            <v>14.79</v>
          </cell>
          <cell r="I460">
            <v>15.13</v>
          </cell>
          <cell r="J460">
            <v>13.82</v>
          </cell>
          <cell r="K460">
            <v>13.85</v>
          </cell>
          <cell r="L460">
            <v>14.09</v>
          </cell>
          <cell r="M460">
            <v>11.12</v>
          </cell>
          <cell r="N460">
            <v>0.03</v>
          </cell>
          <cell r="O460">
            <v>0.02</v>
          </cell>
          <cell r="P460" t="str">
            <v>N</v>
          </cell>
          <cell r="Q460" t="str">
            <v>North</v>
          </cell>
          <cell r="R460" t="str">
            <v>ID</v>
          </cell>
          <cell r="S460" t="str">
            <v>C3&amp;4: Waiting for Gates No. 2 500/230 kV Transformer and possibly other</v>
          </cell>
          <cell r="T460">
            <v>15.13</v>
          </cell>
        </row>
        <row r="461">
          <cell r="A461" t="str">
            <v>LGHTHP_6_ICEGEN</v>
          </cell>
          <cell r="B461" t="str">
            <v>LA Basin</v>
          </cell>
          <cell r="C461" t="str">
            <v>CARSON COGENERATION</v>
          </cell>
          <cell r="D461">
            <v>48</v>
          </cell>
          <cell r="E461">
            <v>48</v>
          </cell>
          <cell r="F461">
            <v>41.14</v>
          </cell>
          <cell r="G461">
            <v>48</v>
          </cell>
          <cell r="H461">
            <v>48</v>
          </cell>
          <cell r="I461">
            <v>48</v>
          </cell>
          <cell r="J461">
            <v>48</v>
          </cell>
          <cell r="K461">
            <v>48</v>
          </cell>
          <cell r="L461">
            <v>48</v>
          </cell>
          <cell r="M461">
            <v>36.46</v>
          </cell>
          <cell r="N461">
            <v>37.54</v>
          </cell>
          <cell r="O461">
            <v>37.26</v>
          </cell>
          <cell r="P461" t="str">
            <v>Y</v>
          </cell>
          <cell r="Q461" t="str">
            <v>South</v>
          </cell>
          <cell r="R461" t="str">
            <v>FC</v>
          </cell>
          <cell r="T461">
            <v>48</v>
          </cell>
        </row>
        <row r="462">
          <cell r="A462" t="str">
            <v>LHILLS_6_SOLAR1</v>
          </cell>
          <cell r="B462" t="str">
            <v>CAISO System</v>
          </cell>
          <cell r="C462" t="str">
            <v>Lost Hills Solar</v>
          </cell>
          <cell r="D462">
            <v>0</v>
          </cell>
          <cell r="E462">
            <v>0.2</v>
          </cell>
          <cell r="F462">
            <v>1.2</v>
          </cell>
          <cell r="G462">
            <v>14.4</v>
          </cell>
          <cell r="H462">
            <v>14.8</v>
          </cell>
          <cell r="I462">
            <v>15.2</v>
          </cell>
          <cell r="J462">
            <v>13.8</v>
          </cell>
          <cell r="K462">
            <v>13.8</v>
          </cell>
          <cell r="L462">
            <v>14</v>
          </cell>
          <cell r="M462">
            <v>11.2</v>
          </cell>
          <cell r="N462">
            <v>0</v>
          </cell>
          <cell r="O462">
            <v>0</v>
          </cell>
          <cell r="P462" t="str">
            <v>N</v>
          </cell>
          <cell r="Q462" t="str">
            <v>North</v>
          </cell>
          <cell r="R462" t="str">
            <v>ID</v>
          </cell>
          <cell r="S462" t="str">
            <v>C3&amp;4: Waiting for Gates No. 2 500/230 kV Transformer and possibly other</v>
          </cell>
          <cell r="T462">
            <v>15.2</v>
          </cell>
        </row>
        <row r="463">
          <cell r="A463" t="str">
            <v>LITLRK_6_SEPV01</v>
          </cell>
          <cell r="B463" t="str">
            <v>Big Creek-Ventura</v>
          </cell>
          <cell r="C463" t="str">
            <v>Gestamp Solar 1</v>
          </cell>
          <cell r="D463" t="str">
            <v>-</v>
          </cell>
          <cell r="E463" t="str">
            <v>-</v>
          </cell>
          <cell r="F463" t="str">
            <v>-</v>
          </cell>
          <cell r="G463" t="str">
            <v>-</v>
          </cell>
          <cell r="H463" t="str">
            <v>-</v>
          </cell>
          <cell r="I463" t="str">
            <v>-</v>
          </cell>
          <cell r="J463" t="str">
            <v>-</v>
          </cell>
          <cell r="K463" t="str">
            <v>-</v>
          </cell>
          <cell r="L463" t="str">
            <v>-</v>
          </cell>
          <cell r="M463" t="str">
            <v>-</v>
          </cell>
          <cell r="N463" t="str">
            <v>-</v>
          </cell>
          <cell r="O463" t="str">
            <v>-</v>
          </cell>
          <cell r="P463" t="str">
            <v>N</v>
          </cell>
          <cell r="Q463" t="str">
            <v>South</v>
          </cell>
          <cell r="R463" t="str">
            <v>EO</v>
          </cell>
          <cell r="T463">
            <v>0</v>
          </cell>
        </row>
        <row r="464">
          <cell r="A464" t="str">
            <v>LITLRK_6_SOLAR1</v>
          </cell>
          <cell r="B464" t="str">
            <v>Big Creek-Ventura</v>
          </cell>
          <cell r="C464" t="str">
            <v xml:space="preserve">Lancaster Little Rock C </v>
          </cell>
          <cell r="D464">
            <v>0</v>
          </cell>
          <cell r="E464">
            <v>0.05</v>
          </cell>
          <cell r="F464">
            <v>0.3</v>
          </cell>
          <cell r="G464">
            <v>3.6</v>
          </cell>
          <cell r="H464">
            <v>3.7</v>
          </cell>
          <cell r="I464">
            <v>3.8</v>
          </cell>
          <cell r="J464">
            <v>3.45</v>
          </cell>
          <cell r="K464">
            <v>3.45</v>
          </cell>
          <cell r="L464">
            <v>3.5</v>
          </cell>
          <cell r="M464">
            <v>2.8</v>
          </cell>
          <cell r="N464">
            <v>0</v>
          </cell>
          <cell r="O464">
            <v>0</v>
          </cell>
          <cell r="P464" t="str">
            <v>N</v>
          </cell>
          <cell r="Q464" t="str">
            <v>South</v>
          </cell>
          <cell r="R464" t="str">
            <v>ID</v>
          </cell>
          <cell r="S464" t="str">
            <v>Waiting for Vincent 220 kV Bus Split</v>
          </cell>
          <cell r="T464">
            <v>3.8</v>
          </cell>
        </row>
        <row r="465">
          <cell r="A465" t="str">
            <v>LITLRK_6_SOLAR4</v>
          </cell>
          <cell r="B465" t="str">
            <v>Big Creek-Ventura</v>
          </cell>
          <cell r="C465" t="str">
            <v>Little Rock Pham Solar</v>
          </cell>
          <cell r="D465" t="str">
            <v>-</v>
          </cell>
          <cell r="E465" t="str">
            <v>-</v>
          </cell>
          <cell r="F465" t="str">
            <v>-</v>
          </cell>
          <cell r="G465">
            <v>2.15</v>
          </cell>
          <cell r="H465">
            <v>2.2200000000000002</v>
          </cell>
          <cell r="I465">
            <v>2.27</v>
          </cell>
          <cell r="J465">
            <v>2.0699999999999998</v>
          </cell>
          <cell r="K465">
            <v>2.08</v>
          </cell>
          <cell r="L465">
            <v>2.11</v>
          </cell>
          <cell r="M465">
            <v>1.67</v>
          </cell>
          <cell r="N465">
            <v>0</v>
          </cell>
          <cell r="O465">
            <v>0</v>
          </cell>
          <cell r="P465" t="str">
            <v>N</v>
          </cell>
          <cell r="Q465" t="str">
            <v>South</v>
          </cell>
          <cell r="R465" t="str">
            <v>ID</v>
          </cell>
          <cell r="S465" t="str">
            <v>Waiting for Vincent 220 kV Bus Split</v>
          </cell>
          <cell r="T465">
            <v>2.27</v>
          </cell>
        </row>
        <row r="466">
          <cell r="A466" t="str">
            <v>LIVEOK_6_SOLAR</v>
          </cell>
          <cell r="B466" t="str">
            <v>Sierra</v>
          </cell>
          <cell r="C466" t="str">
            <v>Pristine Sun Harris</v>
          </cell>
          <cell r="D466">
            <v>0</v>
          </cell>
          <cell r="E466">
            <v>0.02</v>
          </cell>
          <cell r="F466">
            <v>0.08</v>
          </cell>
          <cell r="G466">
            <v>0.9</v>
          </cell>
          <cell r="H466">
            <v>0.92</v>
          </cell>
          <cell r="I466">
            <v>0.95</v>
          </cell>
          <cell r="J466">
            <v>0.86</v>
          </cell>
          <cell r="K466">
            <v>0.87</v>
          </cell>
          <cell r="L466">
            <v>0.88</v>
          </cell>
          <cell r="M466">
            <v>0.69</v>
          </cell>
          <cell r="N466">
            <v>0</v>
          </cell>
          <cell r="O466">
            <v>0</v>
          </cell>
          <cell r="P466" t="str">
            <v>N</v>
          </cell>
          <cell r="Q466" t="str">
            <v>North</v>
          </cell>
          <cell r="R466" t="str">
            <v>ID</v>
          </cell>
          <cell r="S466" t="str">
            <v>15DGD: Waiting for Vincent 220 kV Bus Split, Lodi-Eight Mile 230 kV Line Reconductoring and possibly other</v>
          </cell>
          <cell r="T466">
            <v>0.95</v>
          </cell>
        </row>
        <row r="467">
          <cell r="A467" t="str">
            <v>LIVOAK_1_UNIT 1</v>
          </cell>
          <cell r="B467" t="str">
            <v>Kern</v>
          </cell>
          <cell r="C467" t="str">
            <v>LIVE OAK LIMITED</v>
          </cell>
          <cell r="D467">
            <v>46.35</v>
          </cell>
          <cell r="E467">
            <v>45.97</v>
          </cell>
          <cell r="F467">
            <v>43.08</v>
          </cell>
          <cell r="G467">
            <v>45.15</v>
          </cell>
          <cell r="H467">
            <v>41.77</v>
          </cell>
          <cell r="I467">
            <v>42.19</v>
          </cell>
          <cell r="J467">
            <v>41.52</v>
          </cell>
          <cell r="K467">
            <v>41.14</v>
          </cell>
          <cell r="L467">
            <v>40.9</v>
          </cell>
          <cell r="M467">
            <v>29.44</v>
          </cell>
          <cell r="N467">
            <v>44.21</v>
          </cell>
          <cell r="O467">
            <v>41.96</v>
          </cell>
          <cell r="P467" t="str">
            <v>Y</v>
          </cell>
          <cell r="Q467" t="str">
            <v>North</v>
          </cell>
          <cell r="R467" t="str">
            <v>FC</v>
          </cell>
          <cell r="T467">
            <v>42.19</v>
          </cell>
        </row>
        <row r="468">
          <cell r="A468" t="str">
            <v>LMBEPK_2_UNITA1</v>
          </cell>
          <cell r="B468" t="str">
            <v>Bay Area</v>
          </cell>
          <cell r="C468" t="str">
            <v>Lambie Energy Center, Unit #1</v>
          </cell>
          <cell r="D468">
            <v>48</v>
          </cell>
          <cell r="E468">
            <v>48</v>
          </cell>
          <cell r="F468">
            <v>48</v>
          </cell>
          <cell r="G468">
            <v>48</v>
          </cell>
          <cell r="H468">
            <v>47</v>
          </cell>
          <cell r="I468">
            <v>47</v>
          </cell>
          <cell r="J468">
            <v>47</v>
          </cell>
          <cell r="K468">
            <v>47</v>
          </cell>
          <cell r="L468">
            <v>47</v>
          </cell>
          <cell r="M468">
            <v>48</v>
          </cell>
          <cell r="N468">
            <v>48</v>
          </cell>
          <cell r="O468">
            <v>48</v>
          </cell>
          <cell r="P468" t="str">
            <v>Y</v>
          </cell>
          <cell r="Q468" t="str">
            <v>North</v>
          </cell>
          <cell r="R468" t="str">
            <v>FC</v>
          </cell>
          <cell r="T468">
            <v>47</v>
          </cell>
        </row>
        <row r="469">
          <cell r="A469" t="str">
            <v>LMBEPK_2_UNITA2</v>
          </cell>
          <cell r="B469" t="str">
            <v>Bay Area</v>
          </cell>
          <cell r="C469" t="str">
            <v>Creed Energy Center, Unit #1</v>
          </cell>
          <cell r="D469">
            <v>48</v>
          </cell>
          <cell r="E469">
            <v>48</v>
          </cell>
          <cell r="F469">
            <v>48</v>
          </cell>
          <cell r="G469">
            <v>48</v>
          </cell>
          <cell r="H469">
            <v>47</v>
          </cell>
          <cell r="I469">
            <v>47</v>
          </cell>
          <cell r="J469">
            <v>46</v>
          </cell>
          <cell r="K469">
            <v>46</v>
          </cell>
          <cell r="L469">
            <v>46</v>
          </cell>
          <cell r="M469">
            <v>48</v>
          </cell>
          <cell r="N469">
            <v>48</v>
          </cell>
          <cell r="O469">
            <v>48</v>
          </cell>
          <cell r="P469" t="str">
            <v>Y</v>
          </cell>
          <cell r="Q469" t="str">
            <v>North</v>
          </cell>
          <cell r="R469" t="str">
            <v>FC</v>
          </cell>
          <cell r="T469">
            <v>47</v>
          </cell>
        </row>
        <row r="470">
          <cell r="A470" t="str">
            <v>LMBEPK_2_UNITA3</v>
          </cell>
          <cell r="B470" t="str">
            <v>Bay Area</v>
          </cell>
          <cell r="C470" t="str">
            <v>Goose Haven Energy Center, Unit #1</v>
          </cell>
          <cell r="D470">
            <v>48</v>
          </cell>
          <cell r="E470">
            <v>48</v>
          </cell>
          <cell r="F470">
            <v>48</v>
          </cell>
          <cell r="G470">
            <v>48</v>
          </cell>
          <cell r="H470">
            <v>47</v>
          </cell>
          <cell r="I470">
            <v>47</v>
          </cell>
          <cell r="J470">
            <v>47</v>
          </cell>
          <cell r="K470">
            <v>47</v>
          </cell>
          <cell r="L470">
            <v>47</v>
          </cell>
          <cell r="M470">
            <v>48</v>
          </cell>
          <cell r="N470">
            <v>48</v>
          </cell>
          <cell r="O470">
            <v>48</v>
          </cell>
          <cell r="P470" t="str">
            <v>Y</v>
          </cell>
          <cell r="Q470" t="str">
            <v>North</v>
          </cell>
          <cell r="R470" t="str">
            <v>FC</v>
          </cell>
          <cell r="T470">
            <v>47</v>
          </cell>
        </row>
        <row r="471">
          <cell r="A471" t="str">
            <v>LMEC_1_PL1X3</v>
          </cell>
          <cell r="B471" t="str">
            <v>Bay Area</v>
          </cell>
          <cell r="C471" t="str">
            <v>Los Medanos Energy Center AGGREGATE</v>
          </cell>
          <cell r="D471">
            <v>561.29</v>
          </cell>
          <cell r="E471">
            <v>561.29</v>
          </cell>
          <cell r="F471">
            <v>561.29</v>
          </cell>
          <cell r="G471">
            <v>561.29</v>
          </cell>
          <cell r="H471">
            <v>556</v>
          </cell>
          <cell r="I471">
            <v>556</v>
          </cell>
          <cell r="J471">
            <v>556</v>
          </cell>
          <cell r="K471">
            <v>556</v>
          </cell>
          <cell r="L471">
            <v>556</v>
          </cell>
          <cell r="M471">
            <v>561.29</v>
          </cell>
          <cell r="N471">
            <v>561.29</v>
          </cell>
          <cell r="O471">
            <v>561.29</v>
          </cell>
          <cell r="P471" t="str">
            <v>Y</v>
          </cell>
          <cell r="Q471" t="str">
            <v>North</v>
          </cell>
          <cell r="R471" t="str">
            <v>FC</v>
          </cell>
          <cell r="T471">
            <v>556</v>
          </cell>
        </row>
        <row r="472">
          <cell r="A472" t="str">
            <v>LOCKFD_1_BEARCK</v>
          </cell>
          <cell r="B472" t="str">
            <v>Stockton</v>
          </cell>
          <cell r="C472" t="str">
            <v>Bear Creek Solar</v>
          </cell>
          <cell r="D472" t="str">
            <v>-</v>
          </cell>
          <cell r="E472" t="str">
            <v>-</v>
          </cell>
          <cell r="F472" t="str">
            <v>-</v>
          </cell>
          <cell r="G472" t="str">
            <v>-</v>
          </cell>
          <cell r="H472" t="str">
            <v>-</v>
          </cell>
          <cell r="I472" t="str">
            <v>-</v>
          </cell>
          <cell r="J472" t="str">
            <v>-</v>
          </cell>
          <cell r="K472" t="str">
            <v>-</v>
          </cell>
          <cell r="L472" t="str">
            <v>-</v>
          </cell>
          <cell r="M472" t="str">
            <v>-</v>
          </cell>
          <cell r="N472" t="str">
            <v>-</v>
          </cell>
          <cell r="O472" t="str">
            <v>-</v>
          </cell>
          <cell r="P472" t="str">
            <v>N</v>
          </cell>
          <cell r="Q472" t="str">
            <v>North</v>
          </cell>
          <cell r="R472" t="str">
            <v>EO</v>
          </cell>
          <cell r="T472">
            <v>0</v>
          </cell>
        </row>
        <row r="473">
          <cell r="A473" t="str">
            <v>LOCKFD_1_KSOLAR</v>
          </cell>
          <cell r="B473" t="str">
            <v>Stockton</v>
          </cell>
          <cell r="C473" t="str">
            <v>Kettleman Solar</v>
          </cell>
          <cell r="D473" t="str">
            <v>-</v>
          </cell>
          <cell r="E473" t="str">
            <v>-</v>
          </cell>
          <cell r="F473" t="str">
            <v>-</v>
          </cell>
          <cell r="G473" t="str">
            <v>-</v>
          </cell>
          <cell r="H473" t="str">
            <v>-</v>
          </cell>
          <cell r="I473" t="str">
            <v>-</v>
          </cell>
          <cell r="J473" t="str">
            <v>-</v>
          </cell>
          <cell r="K473" t="str">
            <v>-</v>
          </cell>
          <cell r="L473" t="str">
            <v>-</v>
          </cell>
          <cell r="M473" t="str">
            <v>-</v>
          </cell>
          <cell r="N473" t="str">
            <v>-</v>
          </cell>
          <cell r="O473" t="str">
            <v>-</v>
          </cell>
          <cell r="P473" t="str">
            <v>N</v>
          </cell>
          <cell r="Q473" t="str">
            <v>North</v>
          </cell>
          <cell r="R473" t="str">
            <v>EO</v>
          </cell>
          <cell r="T473">
            <v>0</v>
          </cell>
        </row>
        <row r="474">
          <cell r="A474" t="str">
            <v>LODI25_2_UNIT 1</v>
          </cell>
          <cell r="B474" t="str">
            <v>Stockton</v>
          </cell>
          <cell r="C474" t="str">
            <v>LODI GAS TURBINE</v>
          </cell>
          <cell r="D474">
            <v>22.7</v>
          </cell>
          <cell r="E474">
            <v>22.7</v>
          </cell>
          <cell r="F474">
            <v>22.7</v>
          </cell>
          <cell r="G474">
            <v>22.7</v>
          </cell>
          <cell r="H474">
            <v>22.7</v>
          </cell>
          <cell r="I474">
            <v>22.7</v>
          </cell>
          <cell r="J474">
            <v>22.7</v>
          </cell>
          <cell r="K474">
            <v>22.7</v>
          </cell>
          <cell r="L474">
            <v>22.7</v>
          </cell>
          <cell r="M474">
            <v>22.7</v>
          </cell>
          <cell r="N474">
            <v>22.7</v>
          </cell>
          <cell r="O474">
            <v>22.7</v>
          </cell>
          <cell r="P474" t="str">
            <v>Y</v>
          </cell>
          <cell r="Q474" t="str">
            <v>North</v>
          </cell>
          <cell r="R474" t="str">
            <v>FC</v>
          </cell>
          <cell r="T474">
            <v>22.7</v>
          </cell>
        </row>
        <row r="475">
          <cell r="A475" t="str">
            <v>LODIEC_2_PL1X2</v>
          </cell>
          <cell r="B475" t="str">
            <v>Sierra</v>
          </cell>
          <cell r="C475" t="str">
            <v>Lodi Energy Center</v>
          </cell>
          <cell r="D475">
            <v>280</v>
          </cell>
          <cell r="E475">
            <v>280</v>
          </cell>
          <cell r="F475">
            <v>280</v>
          </cell>
          <cell r="G475">
            <v>280</v>
          </cell>
          <cell r="H475">
            <v>280</v>
          </cell>
          <cell r="I475">
            <v>280</v>
          </cell>
          <cell r="J475">
            <v>280</v>
          </cell>
          <cell r="K475">
            <v>280</v>
          </cell>
          <cell r="L475">
            <v>280</v>
          </cell>
          <cell r="M475">
            <v>280</v>
          </cell>
          <cell r="N475">
            <v>280</v>
          </cell>
          <cell r="O475">
            <v>280</v>
          </cell>
          <cell r="P475" t="str">
            <v>Y</v>
          </cell>
          <cell r="Q475" t="str">
            <v>North</v>
          </cell>
          <cell r="R475" t="str">
            <v>FC</v>
          </cell>
          <cell r="T475">
            <v>280</v>
          </cell>
        </row>
        <row r="476">
          <cell r="A476" t="str">
            <v>LOWGAP_1_SUPHR</v>
          </cell>
          <cell r="B476" t="str">
            <v>Humboldt</v>
          </cell>
          <cell r="C476" t="str">
            <v>Mill &amp; Sulphur Creek Hydro</v>
          </cell>
          <cell r="D476">
            <v>0.41</v>
          </cell>
          <cell r="E476">
            <v>0.36</v>
          </cell>
          <cell r="F476">
            <v>0.44</v>
          </cell>
          <cell r="G476">
            <v>0.51</v>
          </cell>
          <cell r="H476">
            <v>0.59</v>
          </cell>
          <cell r="I476">
            <v>0.56999999999999995</v>
          </cell>
          <cell r="J476">
            <v>0.59</v>
          </cell>
          <cell r="K476">
            <v>0.52</v>
          </cell>
          <cell r="L476">
            <v>0.46</v>
          </cell>
          <cell r="M476">
            <v>0.32</v>
          </cell>
          <cell r="N476">
            <v>0.31</v>
          </cell>
          <cell r="O476">
            <v>0.31</v>
          </cell>
          <cell r="P476" t="str">
            <v>N</v>
          </cell>
          <cell r="Q476" t="str">
            <v>North</v>
          </cell>
          <cell r="R476" t="str">
            <v>FC</v>
          </cell>
          <cell r="T476">
            <v>0.59</v>
          </cell>
        </row>
        <row r="477">
          <cell r="A477" t="str">
            <v>LOWGAP_7_QFUNTS</v>
          </cell>
          <cell r="B477" t="str">
            <v>CAISO System</v>
          </cell>
          <cell r="C477" t="str">
            <v>LOWGAP_7_QFUNTS</v>
          </cell>
          <cell r="D477">
            <v>0.78</v>
          </cell>
          <cell r="E477">
            <v>0.73</v>
          </cell>
          <cell r="F477">
            <v>1.18</v>
          </cell>
          <cell r="G477">
            <v>1.43</v>
          </cell>
          <cell r="H477">
            <v>0.43</v>
          </cell>
          <cell r="I477">
            <v>0.2</v>
          </cell>
          <cell r="J477">
            <v>0.22</v>
          </cell>
          <cell r="K477">
            <v>0.21</v>
          </cell>
          <cell r="L477">
            <v>0.21</v>
          </cell>
          <cell r="M477">
            <v>0.23</v>
          </cell>
          <cell r="N477">
            <v>0.32</v>
          </cell>
          <cell r="O477">
            <v>0.91</v>
          </cell>
          <cell r="P477" t="str">
            <v>N</v>
          </cell>
          <cell r="Q477" t="str">
            <v>North</v>
          </cell>
          <cell r="R477" t="str">
            <v>FC</v>
          </cell>
          <cell r="T477">
            <v>0.22</v>
          </cell>
        </row>
        <row r="478">
          <cell r="A478" t="str">
            <v>MALAGA_1_PL1X2</v>
          </cell>
          <cell r="B478" t="str">
            <v>Fresno</v>
          </cell>
          <cell r="C478" t="str">
            <v>Malaga Power Aggregate</v>
          </cell>
          <cell r="D478">
            <v>96</v>
          </cell>
          <cell r="E478">
            <v>96</v>
          </cell>
          <cell r="F478">
            <v>96</v>
          </cell>
          <cell r="G478">
            <v>96</v>
          </cell>
          <cell r="H478">
            <v>96</v>
          </cell>
          <cell r="I478">
            <v>96</v>
          </cell>
          <cell r="J478">
            <v>96</v>
          </cell>
          <cell r="K478">
            <v>96</v>
          </cell>
          <cell r="L478">
            <v>96</v>
          </cell>
          <cell r="M478">
            <v>96</v>
          </cell>
          <cell r="N478">
            <v>96</v>
          </cell>
          <cell r="O478">
            <v>96</v>
          </cell>
          <cell r="P478" t="str">
            <v>Y</v>
          </cell>
          <cell r="Q478" t="str">
            <v>North</v>
          </cell>
          <cell r="R478" t="str">
            <v>FC</v>
          </cell>
          <cell r="T478">
            <v>96</v>
          </cell>
        </row>
        <row r="479">
          <cell r="A479" t="str">
            <v>MALCHQ_7_UNIT 1</v>
          </cell>
          <cell r="B479" t="str">
            <v>CAISO System</v>
          </cell>
          <cell r="C479" t="str">
            <v>MALACHA HYDRO L.P.</v>
          </cell>
          <cell r="D479">
            <v>5.72</v>
          </cell>
          <cell r="E479">
            <v>10.02</v>
          </cell>
          <cell r="F479">
            <v>10.76</v>
          </cell>
          <cell r="G479">
            <v>11.81</v>
          </cell>
          <cell r="H479">
            <v>14.37</v>
          </cell>
          <cell r="I479">
            <v>2.0099999999999998</v>
          </cell>
          <cell r="J479">
            <v>0.01</v>
          </cell>
          <cell r="K479">
            <v>0</v>
          </cell>
          <cell r="L479">
            <v>0</v>
          </cell>
          <cell r="M479">
            <v>0</v>
          </cell>
          <cell r="N479">
            <v>0.49</v>
          </cell>
          <cell r="O479">
            <v>7.87</v>
          </cell>
          <cell r="P479" t="str">
            <v>N</v>
          </cell>
          <cell r="Q479" t="str">
            <v>North</v>
          </cell>
          <cell r="R479" t="str">
            <v>FC</v>
          </cell>
          <cell r="T479">
            <v>2.0099999999999998</v>
          </cell>
        </row>
        <row r="480">
          <cell r="A480" t="str">
            <v>MANZNA_2_WIND</v>
          </cell>
          <cell r="B480" t="str">
            <v>CAISO System</v>
          </cell>
          <cell r="C480" t="str">
            <v>Manzana Wind</v>
          </cell>
          <cell r="D480">
            <v>7.34</v>
          </cell>
          <cell r="E480">
            <v>29.31</v>
          </cell>
          <cell r="F480">
            <v>52.05</v>
          </cell>
          <cell r="G480">
            <v>74.58</v>
          </cell>
          <cell r="H480">
            <v>87.78</v>
          </cell>
          <cell r="I480">
            <v>59.47</v>
          </cell>
          <cell r="J480">
            <v>32.82</v>
          </cell>
          <cell r="K480">
            <v>30.92</v>
          </cell>
          <cell r="L480">
            <v>28.65</v>
          </cell>
          <cell r="M480">
            <v>21.43</v>
          </cell>
          <cell r="N480">
            <v>10.210000000000001</v>
          </cell>
          <cell r="O480">
            <v>8.0500000000000007</v>
          </cell>
          <cell r="P480" t="str">
            <v>N</v>
          </cell>
          <cell r="Q480" t="str">
            <v>South</v>
          </cell>
          <cell r="R480" t="str">
            <v>FC</v>
          </cell>
          <cell r="T480">
            <v>59.47</v>
          </cell>
        </row>
        <row r="481">
          <cell r="A481" t="str">
            <v>MARCPW_6_SOLAR1</v>
          </cell>
          <cell r="B481" t="str">
            <v>CAISO System</v>
          </cell>
          <cell r="C481" t="str">
            <v>Maricopa West Solar PV</v>
          </cell>
          <cell r="D481" t="str">
            <v>-</v>
          </cell>
          <cell r="E481" t="str">
            <v>-</v>
          </cell>
          <cell r="F481" t="str">
            <v>-</v>
          </cell>
          <cell r="G481">
            <v>14.34</v>
          </cell>
          <cell r="H481">
            <v>14.79</v>
          </cell>
          <cell r="I481">
            <v>15.13</v>
          </cell>
          <cell r="J481">
            <v>13.82</v>
          </cell>
          <cell r="K481">
            <v>13.85</v>
          </cell>
          <cell r="L481">
            <v>14.09</v>
          </cell>
          <cell r="M481">
            <v>11.12</v>
          </cell>
          <cell r="N481">
            <v>0.03</v>
          </cell>
          <cell r="O481">
            <v>0.02</v>
          </cell>
          <cell r="P481" t="str">
            <v>N</v>
          </cell>
          <cell r="Q481" t="str">
            <v>North</v>
          </cell>
          <cell r="R481" t="str">
            <v>ID</v>
          </cell>
          <cell r="S481" t="str">
            <v>C3&amp;4: Waiting for Gates No. 2 500/230 kV Transformer and possibly other</v>
          </cell>
          <cell r="T481">
            <v>15.13</v>
          </cell>
        </row>
        <row r="482">
          <cell r="A482" t="str">
            <v>MARTIN_1_SUNSET</v>
          </cell>
          <cell r="B482" t="str">
            <v>Bay Area</v>
          </cell>
          <cell r="C482" t="str">
            <v>Sunset Reservoir - North Basin</v>
          </cell>
          <cell r="D482">
            <v>0.01</v>
          </cell>
          <cell r="E482">
            <v>0.04</v>
          </cell>
          <cell r="F482">
            <v>0.17</v>
          </cell>
          <cell r="G482">
            <v>2.34</v>
          </cell>
          <cell r="H482">
            <v>2.52</v>
          </cell>
          <cell r="I482">
            <v>2.19</v>
          </cell>
          <cell r="J482">
            <v>1.84</v>
          </cell>
          <cell r="K482">
            <v>1.88</v>
          </cell>
          <cell r="L482">
            <v>1.81</v>
          </cell>
          <cell r="M482">
            <v>1.37</v>
          </cell>
          <cell r="N482">
            <v>0</v>
          </cell>
          <cell r="O482">
            <v>0</v>
          </cell>
          <cell r="P482" t="str">
            <v>N</v>
          </cell>
          <cell r="Q482" t="str">
            <v>North</v>
          </cell>
          <cell r="R482" t="str">
            <v>FC</v>
          </cell>
          <cell r="T482">
            <v>2.19</v>
          </cell>
        </row>
        <row r="483">
          <cell r="A483" t="str">
            <v>MCARTH_6_FRIVRB</v>
          </cell>
          <cell r="B483" t="str">
            <v>CAISO System</v>
          </cell>
          <cell r="C483" t="str">
            <v>Fall River Mills Project B</v>
          </cell>
          <cell r="D483" t="str">
            <v>-</v>
          </cell>
          <cell r="E483" t="str">
            <v>-</v>
          </cell>
          <cell r="F483" t="str">
            <v>-</v>
          </cell>
          <cell r="G483" t="str">
            <v>-</v>
          </cell>
          <cell r="H483" t="str">
            <v>-</v>
          </cell>
          <cell r="I483" t="str">
            <v>-</v>
          </cell>
          <cell r="J483" t="str">
            <v>-</v>
          </cell>
          <cell r="K483" t="str">
            <v>-</v>
          </cell>
          <cell r="L483" t="str">
            <v>-</v>
          </cell>
          <cell r="M483" t="str">
            <v>-</v>
          </cell>
          <cell r="N483" t="str">
            <v>-</v>
          </cell>
          <cell r="O483" t="str">
            <v>-</v>
          </cell>
          <cell r="P483" t="str">
            <v>N</v>
          </cell>
          <cell r="Q483" t="str">
            <v>North</v>
          </cell>
          <cell r="R483" t="str">
            <v>EO</v>
          </cell>
          <cell r="T483">
            <v>0</v>
          </cell>
        </row>
        <row r="484">
          <cell r="A484" t="str">
            <v>MCCALL_1_QF</v>
          </cell>
          <cell r="B484" t="str">
            <v>Fresno</v>
          </cell>
          <cell r="C484" t="str">
            <v>SMALL QF AGGREGATION - FRESNO</v>
          </cell>
          <cell r="D484">
            <v>0.35</v>
          </cell>
          <cell r="E484">
            <v>0.35</v>
          </cell>
          <cell r="F484">
            <v>0.28999999999999998</v>
          </cell>
          <cell r="G484">
            <v>0.36</v>
          </cell>
          <cell r="H484">
            <v>0.42</v>
          </cell>
          <cell r="I484">
            <v>0.56999999999999995</v>
          </cell>
          <cell r="J484">
            <v>0.61</v>
          </cell>
          <cell r="K484">
            <v>0.57999999999999996</v>
          </cell>
          <cell r="L484">
            <v>0.55000000000000004</v>
          </cell>
          <cell r="M484">
            <v>0.43</v>
          </cell>
          <cell r="N484">
            <v>0.31</v>
          </cell>
          <cell r="O484">
            <v>0.31</v>
          </cell>
          <cell r="P484" t="str">
            <v>N</v>
          </cell>
          <cell r="Q484" t="str">
            <v>North</v>
          </cell>
          <cell r="R484" t="str">
            <v>FC</v>
          </cell>
          <cell r="T484">
            <v>0.61</v>
          </cell>
        </row>
        <row r="485">
          <cell r="A485" t="str">
            <v>MCSWAN_6_UNITS</v>
          </cell>
          <cell r="B485" t="str">
            <v>Fresno</v>
          </cell>
          <cell r="C485" t="str">
            <v>MC SWAIN HYDRO</v>
          </cell>
          <cell r="D485">
            <v>2.5099999999999998</v>
          </cell>
          <cell r="E485">
            <v>4.09</v>
          </cell>
          <cell r="F485">
            <v>4.22</v>
          </cell>
          <cell r="G485">
            <v>4.24</v>
          </cell>
          <cell r="H485">
            <v>6.59</v>
          </cell>
          <cell r="I485">
            <v>6.17</v>
          </cell>
          <cell r="J485">
            <v>6.9</v>
          </cell>
          <cell r="K485">
            <v>5.82</v>
          </cell>
          <cell r="L485">
            <v>4.32</v>
          </cell>
          <cell r="M485">
            <v>3.35</v>
          </cell>
          <cell r="N485">
            <v>0</v>
          </cell>
          <cell r="O485">
            <v>0</v>
          </cell>
          <cell r="P485" t="str">
            <v>Y</v>
          </cell>
          <cell r="Q485" t="str">
            <v>North</v>
          </cell>
          <cell r="R485" t="str">
            <v>FC</v>
          </cell>
          <cell r="T485">
            <v>6.9</v>
          </cell>
        </row>
        <row r="486">
          <cell r="A486" t="str">
            <v>MDFKRL_2_PROJCT</v>
          </cell>
          <cell r="B486" t="str">
            <v>Sierra</v>
          </cell>
          <cell r="C486" t="str">
            <v>MIDDLE FORK AND RALSTON PSP</v>
          </cell>
          <cell r="D486">
            <v>204.57</v>
          </cell>
          <cell r="E486">
            <v>204.66</v>
          </cell>
          <cell r="F486">
            <v>206.91</v>
          </cell>
          <cell r="G486">
            <v>209.44</v>
          </cell>
          <cell r="H486">
            <v>212.55</v>
          </cell>
          <cell r="I486">
            <v>212.94</v>
          </cell>
          <cell r="J486">
            <v>210.97</v>
          </cell>
          <cell r="K486">
            <v>208.68</v>
          </cell>
          <cell r="L486">
            <v>206.55</v>
          </cell>
          <cell r="M486">
            <v>205.97</v>
          </cell>
          <cell r="N486">
            <v>203.1</v>
          </cell>
          <cell r="O486">
            <v>201.8</v>
          </cell>
          <cell r="P486" t="str">
            <v>Y</v>
          </cell>
          <cell r="Q486" t="str">
            <v>North</v>
          </cell>
          <cell r="R486" t="str">
            <v>FC</v>
          </cell>
          <cell r="T486">
            <v>212.94</v>
          </cell>
        </row>
        <row r="487">
          <cell r="A487" t="str">
            <v>MENBIO_6_RENEW1</v>
          </cell>
          <cell r="B487" t="str">
            <v>Fresno</v>
          </cell>
          <cell r="C487" t="str">
            <v>CalRENEW - 1(A)</v>
          </cell>
          <cell r="D487">
            <v>0.02</v>
          </cell>
          <cell r="E487">
            <v>0.08</v>
          </cell>
          <cell r="F487">
            <v>0.25</v>
          </cell>
          <cell r="G487">
            <v>3.64</v>
          </cell>
          <cell r="H487">
            <v>3.51</v>
          </cell>
          <cell r="I487">
            <v>3.58</v>
          </cell>
          <cell r="J487">
            <v>4.1100000000000003</v>
          </cell>
          <cell r="K487">
            <v>4.0199999999999996</v>
          </cell>
          <cell r="L487">
            <v>3.7</v>
          </cell>
          <cell r="M487">
            <v>2.54</v>
          </cell>
          <cell r="N487">
            <v>0.01</v>
          </cell>
          <cell r="O487">
            <v>0.01</v>
          </cell>
          <cell r="P487" t="str">
            <v>Y</v>
          </cell>
          <cell r="Q487" t="str">
            <v>North</v>
          </cell>
          <cell r="R487" t="str">
            <v>FC</v>
          </cell>
          <cell r="T487">
            <v>4.1100000000000003</v>
          </cell>
        </row>
        <row r="488">
          <cell r="A488" t="str">
            <v>MENBIO_6_UNIT</v>
          </cell>
          <cell r="B488" t="str">
            <v>Fresno</v>
          </cell>
          <cell r="C488" t="str">
            <v>MENDOTA BIOMASS POWER</v>
          </cell>
          <cell r="D488">
            <v>20.54</v>
          </cell>
          <cell r="E488">
            <v>20.99</v>
          </cell>
          <cell r="F488">
            <v>21.9</v>
          </cell>
          <cell r="G488">
            <v>20.77</v>
          </cell>
          <cell r="H488">
            <v>11.81</v>
          </cell>
          <cell r="I488">
            <v>22.09</v>
          </cell>
          <cell r="J488">
            <v>21.79</v>
          </cell>
          <cell r="K488">
            <v>20.11</v>
          </cell>
          <cell r="L488">
            <v>21.11</v>
          </cell>
          <cell r="M488">
            <v>20.62</v>
          </cell>
          <cell r="N488">
            <v>17.27</v>
          </cell>
          <cell r="O488">
            <v>21.2</v>
          </cell>
          <cell r="P488" t="str">
            <v>N</v>
          </cell>
          <cell r="Q488" t="str">
            <v>North</v>
          </cell>
          <cell r="R488" t="str">
            <v>FC</v>
          </cell>
          <cell r="T488">
            <v>22.09</v>
          </cell>
        </row>
        <row r="489">
          <cell r="A489" t="str">
            <v>MERCED_1_SOLAR1</v>
          </cell>
          <cell r="B489" t="str">
            <v>Fresno</v>
          </cell>
          <cell r="C489" t="str">
            <v>Mission Solar</v>
          </cell>
          <cell r="D489" t="str">
            <v>-</v>
          </cell>
          <cell r="E489" t="str">
            <v>-</v>
          </cell>
          <cell r="F489" t="str">
            <v>-</v>
          </cell>
          <cell r="G489" t="str">
            <v>-</v>
          </cell>
          <cell r="H489" t="str">
            <v>-</v>
          </cell>
          <cell r="I489" t="str">
            <v>-</v>
          </cell>
          <cell r="J489" t="str">
            <v>-</v>
          </cell>
          <cell r="K489" t="str">
            <v>-</v>
          </cell>
          <cell r="L489" t="str">
            <v>-</v>
          </cell>
          <cell r="M489" t="str">
            <v>-</v>
          </cell>
          <cell r="N489" t="str">
            <v>-</v>
          </cell>
          <cell r="O489" t="str">
            <v>-</v>
          </cell>
          <cell r="P489" t="str">
            <v>N</v>
          </cell>
          <cell r="Q489" t="str">
            <v>North</v>
          </cell>
          <cell r="R489" t="str">
            <v>EO</v>
          </cell>
          <cell r="T489">
            <v>0</v>
          </cell>
        </row>
        <row r="490">
          <cell r="A490" t="str">
            <v>MERCED_1_SOLAR2</v>
          </cell>
          <cell r="B490" t="str">
            <v>Fresno</v>
          </cell>
          <cell r="C490" t="str">
            <v>Merced Solar</v>
          </cell>
          <cell r="D490" t="str">
            <v>-</v>
          </cell>
          <cell r="E490" t="str">
            <v>-</v>
          </cell>
          <cell r="F490" t="str">
            <v>-</v>
          </cell>
          <cell r="G490" t="str">
            <v>-</v>
          </cell>
          <cell r="H490" t="str">
            <v>-</v>
          </cell>
          <cell r="I490" t="str">
            <v>-</v>
          </cell>
          <cell r="J490" t="str">
            <v>-</v>
          </cell>
          <cell r="K490" t="str">
            <v>-</v>
          </cell>
          <cell r="L490" t="str">
            <v>-</v>
          </cell>
          <cell r="M490" t="str">
            <v>-</v>
          </cell>
          <cell r="N490" t="str">
            <v>-</v>
          </cell>
          <cell r="O490" t="str">
            <v>-</v>
          </cell>
          <cell r="P490" t="str">
            <v>N</v>
          </cell>
          <cell r="Q490" t="str">
            <v>North</v>
          </cell>
          <cell r="R490" t="str">
            <v>EO</v>
          </cell>
          <cell r="T490">
            <v>0</v>
          </cell>
        </row>
        <row r="491">
          <cell r="A491" t="str">
            <v>MERCFL_6_UNIT</v>
          </cell>
          <cell r="B491" t="str">
            <v>Fresno</v>
          </cell>
          <cell r="C491" t="str">
            <v>MERCED FALLS</v>
          </cell>
          <cell r="D491">
            <v>0.69</v>
          </cell>
          <cell r="E491">
            <v>2.92</v>
          </cell>
          <cell r="F491">
            <v>1.19</v>
          </cell>
          <cell r="G491">
            <v>1.36</v>
          </cell>
          <cell r="H491">
            <v>2.66</v>
          </cell>
          <cell r="I491">
            <v>2.5499999999999998</v>
          </cell>
          <cell r="J491">
            <v>2.04</v>
          </cell>
          <cell r="K491">
            <v>2.15</v>
          </cell>
          <cell r="L491">
            <v>1.84</v>
          </cell>
          <cell r="M491">
            <v>1.3</v>
          </cell>
          <cell r="N491">
            <v>0</v>
          </cell>
          <cell r="O491">
            <v>0</v>
          </cell>
          <cell r="P491" t="str">
            <v>Y</v>
          </cell>
          <cell r="Q491" t="str">
            <v>North</v>
          </cell>
          <cell r="R491" t="str">
            <v>FC</v>
          </cell>
          <cell r="T491">
            <v>2.5499999999999998</v>
          </cell>
        </row>
        <row r="492">
          <cell r="A492" t="str">
            <v>MESAP_1_QF</v>
          </cell>
          <cell r="B492" t="str">
            <v>CAISO System</v>
          </cell>
          <cell r="C492" t="str">
            <v>SMALL QF AGGREGATION - SAN LUIS OBISPO</v>
          </cell>
          <cell r="D492">
            <v>0</v>
          </cell>
          <cell r="E492">
            <v>0</v>
          </cell>
          <cell r="F492">
            <v>0</v>
          </cell>
          <cell r="G492">
            <v>0</v>
          </cell>
          <cell r="H492">
            <v>0</v>
          </cell>
          <cell r="I492">
            <v>0</v>
          </cell>
          <cell r="J492">
            <v>0</v>
          </cell>
          <cell r="K492">
            <v>0</v>
          </cell>
          <cell r="L492">
            <v>0</v>
          </cell>
          <cell r="M492">
            <v>0</v>
          </cell>
          <cell r="N492">
            <v>0</v>
          </cell>
          <cell r="O492">
            <v>0</v>
          </cell>
          <cell r="P492" t="str">
            <v>N</v>
          </cell>
          <cell r="Q492" t="str">
            <v>North</v>
          </cell>
          <cell r="R492" t="str">
            <v>FC</v>
          </cell>
          <cell r="T492">
            <v>0</v>
          </cell>
        </row>
        <row r="493">
          <cell r="A493" t="str">
            <v>MESAS_2_QF</v>
          </cell>
          <cell r="B493" t="str">
            <v>LA Basin</v>
          </cell>
          <cell r="C493" t="str">
            <v>MESA QFS</v>
          </cell>
          <cell r="D493">
            <v>0.28000000000000003</v>
          </cell>
          <cell r="E493">
            <v>0.25</v>
          </cell>
          <cell r="F493">
            <v>0.19</v>
          </cell>
          <cell r="G493">
            <v>0.24</v>
          </cell>
          <cell r="H493">
            <v>0.12</v>
          </cell>
          <cell r="I493">
            <v>0.03</v>
          </cell>
          <cell r="J493">
            <v>0.24</v>
          </cell>
          <cell r="K493">
            <v>0.04</v>
          </cell>
          <cell r="L493">
            <v>0</v>
          </cell>
          <cell r="M493">
            <v>0</v>
          </cell>
          <cell r="N493">
            <v>0</v>
          </cell>
          <cell r="O493">
            <v>0</v>
          </cell>
          <cell r="P493" t="str">
            <v>N</v>
          </cell>
          <cell r="Q493" t="str">
            <v>South</v>
          </cell>
          <cell r="R493" t="str">
            <v>FC</v>
          </cell>
          <cell r="T493">
            <v>0.24</v>
          </cell>
        </row>
        <row r="494">
          <cell r="A494" t="str">
            <v>METCLF_1_QF</v>
          </cell>
          <cell r="B494" t="str">
            <v>Bay Area</v>
          </cell>
          <cell r="C494" t="str">
            <v>SMALL QF AGGREGATION - SANTA CLARA WD</v>
          </cell>
          <cell r="D494">
            <v>0.22</v>
          </cell>
          <cell r="E494">
            <v>0.08</v>
          </cell>
          <cell r="F494">
            <v>0.09</v>
          </cell>
          <cell r="G494">
            <v>0.03</v>
          </cell>
          <cell r="H494">
            <v>0</v>
          </cell>
          <cell r="I494">
            <v>0</v>
          </cell>
          <cell r="J494">
            <v>0</v>
          </cell>
          <cell r="K494">
            <v>0</v>
          </cell>
          <cell r="L494">
            <v>7.0000000000000007E-2</v>
          </cell>
          <cell r="M494">
            <v>0.16</v>
          </cell>
          <cell r="N494">
            <v>0.16</v>
          </cell>
          <cell r="O494">
            <v>0.1</v>
          </cell>
          <cell r="P494" t="str">
            <v>N</v>
          </cell>
          <cell r="Q494" t="str">
            <v>North</v>
          </cell>
          <cell r="R494" t="str">
            <v>FC</v>
          </cell>
          <cell r="T494">
            <v>7.0000000000000007E-2</v>
          </cell>
        </row>
        <row r="495">
          <cell r="A495" t="str">
            <v>METEC_2_PL1X3</v>
          </cell>
          <cell r="B495" t="str">
            <v>Bay Area</v>
          </cell>
          <cell r="C495" t="str">
            <v>Metcalf Energy Center</v>
          </cell>
          <cell r="D495">
            <v>593.16</v>
          </cell>
          <cell r="E495">
            <v>593.16</v>
          </cell>
          <cell r="F495">
            <v>593.16</v>
          </cell>
          <cell r="G495">
            <v>593.16</v>
          </cell>
          <cell r="H495">
            <v>585</v>
          </cell>
          <cell r="I495">
            <v>575</v>
          </cell>
          <cell r="J495">
            <v>570</v>
          </cell>
          <cell r="K495">
            <v>570</v>
          </cell>
          <cell r="L495">
            <v>580</v>
          </cell>
          <cell r="M495">
            <v>593.16</v>
          </cell>
          <cell r="N495">
            <v>593.16</v>
          </cell>
          <cell r="O495">
            <v>593.16</v>
          </cell>
          <cell r="P495" t="str">
            <v>Y</v>
          </cell>
          <cell r="Q495" t="str">
            <v>North</v>
          </cell>
          <cell r="R495" t="str">
            <v>FC</v>
          </cell>
          <cell r="T495">
            <v>580</v>
          </cell>
        </row>
        <row r="496">
          <cell r="A496" t="str">
            <v>MIDSET_1_UNIT 1</v>
          </cell>
          <cell r="B496" t="str">
            <v>CAISO System</v>
          </cell>
          <cell r="C496" t="str">
            <v>MIDSET COGEN. CO.</v>
          </cell>
          <cell r="D496">
            <v>27.43</v>
          </cell>
          <cell r="E496">
            <v>33.92</v>
          </cell>
          <cell r="F496">
            <v>34.090000000000003</v>
          </cell>
          <cell r="G496">
            <v>33.799999999999997</v>
          </cell>
          <cell r="H496">
            <v>29.16</v>
          </cell>
          <cell r="I496">
            <v>33.92</v>
          </cell>
          <cell r="J496">
            <v>32.74</v>
          </cell>
          <cell r="K496">
            <v>33.479999999999997</v>
          </cell>
          <cell r="L496">
            <v>32.200000000000003</v>
          </cell>
          <cell r="M496">
            <v>30.59</v>
          </cell>
          <cell r="N496">
            <v>29.07</v>
          </cell>
          <cell r="O496">
            <v>33.89</v>
          </cell>
          <cell r="P496" t="str">
            <v>N</v>
          </cell>
          <cell r="Q496" t="str">
            <v>North</v>
          </cell>
          <cell r="R496" t="str">
            <v>FC</v>
          </cell>
          <cell r="T496">
            <v>33.92</v>
          </cell>
        </row>
        <row r="497">
          <cell r="A497" t="str">
            <v>MIDWD_2_WIND1</v>
          </cell>
          <cell r="B497" t="str">
            <v>CAISO System</v>
          </cell>
          <cell r="C497" t="str">
            <v>Windland Refresh 2</v>
          </cell>
          <cell r="D497" t="str">
            <v>-</v>
          </cell>
          <cell r="E497" t="str">
            <v>-</v>
          </cell>
          <cell r="F497">
            <v>1.55</v>
          </cell>
          <cell r="G497">
            <v>1.44</v>
          </cell>
          <cell r="H497">
            <v>2.4300000000000002</v>
          </cell>
          <cell r="I497">
            <v>2.17</v>
          </cell>
          <cell r="J497">
            <v>1.35</v>
          </cell>
          <cell r="K497">
            <v>1.23</v>
          </cell>
          <cell r="L497">
            <v>0.83</v>
          </cell>
          <cell r="M497">
            <v>0.56999999999999995</v>
          </cell>
          <cell r="N497">
            <v>0.25</v>
          </cell>
          <cell r="O497">
            <v>0.43</v>
          </cell>
          <cell r="P497" t="str">
            <v>N</v>
          </cell>
          <cell r="Q497" t="str">
            <v>South</v>
          </cell>
          <cell r="R497" t="str">
            <v>FC</v>
          </cell>
          <cell r="T497">
            <v>2.17</v>
          </cell>
        </row>
        <row r="498">
          <cell r="A498" t="str">
            <v>MIDWD_2_WIND2</v>
          </cell>
          <cell r="B498" t="str">
            <v>CAISO System</v>
          </cell>
          <cell r="C498" t="str">
            <v>Coram Energy</v>
          </cell>
          <cell r="D498" t="str">
            <v>-</v>
          </cell>
          <cell r="E498" t="str">
            <v>-</v>
          </cell>
          <cell r="F498" t="str">
            <v>-</v>
          </cell>
          <cell r="G498">
            <v>0.55000000000000004</v>
          </cell>
          <cell r="H498">
            <v>0.93</v>
          </cell>
          <cell r="I498">
            <v>0.83</v>
          </cell>
          <cell r="J498">
            <v>0.52</v>
          </cell>
          <cell r="K498">
            <v>0.47</v>
          </cell>
          <cell r="L498">
            <v>0.32</v>
          </cell>
          <cell r="M498">
            <v>0.22</v>
          </cell>
          <cell r="N498">
            <v>0.1</v>
          </cell>
          <cell r="O498">
            <v>0.17</v>
          </cell>
          <cell r="P498" t="str">
            <v>N</v>
          </cell>
          <cell r="Q498" t="str">
            <v>South</v>
          </cell>
          <cell r="R498" t="str">
            <v>FC</v>
          </cell>
          <cell r="T498">
            <v>0.83</v>
          </cell>
        </row>
        <row r="499">
          <cell r="A499" t="str">
            <v>MIDWD_6_WNDLND</v>
          </cell>
          <cell r="B499" t="str">
            <v>CAISO System</v>
          </cell>
          <cell r="C499" t="str">
            <v>Windland Refresh 1</v>
          </cell>
          <cell r="D499">
            <v>0.28000000000000003</v>
          </cell>
          <cell r="E499">
            <v>0.89</v>
          </cell>
          <cell r="F499">
            <v>1.48</v>
          </cell>
          <cell r="G499">
            <v>1.37</v>
          </cell>
          <cell r="H499">
            <v>2.31</v>
          </cell>
          <cell r="I499">
            <v>2.19</v>
          </cell>
          <cell r="J499">
            <v>1.26</v>
          </cell>
          <cell r="K499">
            <v>1.1100000000000001</v>
          </cell>
          <cell r="L499">
            <v>0.79</v>
          </cell>
          <cell r="M499">
            <v>0.52</v>
          </cell>
          <cell r="N499">
            <v>0.28999999999999998</v>
          </cell>
          <cell r="O499">
            <v>0.41</v>
          </cell>
          <cell r="P499" t="str">
            <v>N</v>
          </cell>
          <cell r="Q499" t="str">
            <v>South</v>
          </cell>
          <cell r="R499" t="str">
            <v>FC</v>
          </cell>
          <cell r="T499">
            <v>2.19</v>
          </cell>
        </row>
        <row r="500">
          <cell r="A500" t="str">
            <v>MIDWD_7_CORAMB</v>
          </cell>
          <cell r="B500" t="str">
            <v>CAISO System</v>
          </cell>
          <cell r="C500" t="str">
            <v>CELLC 7.5 MW Tehachapi Project</v>
          </cell>
          <cell r="D500">
            <v>0.31</v>
          </cell>
          <cell r="E500">
            <v>1.49</v>
          </cell>
          <cell r="F500">
            <v>1.96</v>
          </cell>
          <cell r="G500">
            <v>2.78</v>
          </cell>
          <cell r="H500">
            <v>3.34</v>
          </cell>
          <cell r="I500">
            <v>2.71</v>
          </cell>
          <cell r="J500">
            <v>1.61</v>
          </cell>
          <cell r="K500">
            <v>1.52</v>
          </cell>
          <cell r="L500">
            <v>1.49</v>
          </cell>
          <cell r="M500">
            <v>0.78</v>
          </cell>
          <cell r="N500">
            <v>0.25</v>
          </cell>
          <cell r="O500">
            <v>0.45</v>
          </cell>
          <cell r="P500" t="str">
            <v>N</v>
          </cell>
          <cell r="Q500" t="str">
            <v>South</v>
          </cell>
          <cell r="R500" t="str">
            <v>FC</v>
          </cell>
          <cell r="T500">
            <v>2.71</v>
          </cell>
        </row>
        <row r="501">
          <cell r="A501" t="str">
            <v>MIRLOM_2_CORONA</v>
          </cell>
          <cell r="B501" t="str">
            <v>LA Basin</v>
          </cell>
          <cell r="C501" t="str">
            <v>MWD Corona Hydroelectric Recovery Plant</v>
          </cell>
          <cell r="D501">
            <v>1.47</v>
          </cell>
          <cell r="E501">
            <v>1.95</v>
          </cell>
          <cell r="F501">
            <v>1.88</v>
          </cell>
          <cell r="G501">
            <v>2.2400000000000002</v>
          </cell>
          <cell r="H501">
            <v>1.44</v>
          </cell>
          <cell r="I501">
            <v>1.54</v>
          </cell>
          <cell r="J501">
            <v>1.47</v>
          </cell>
          <cell r="K501">
            <v>2.0299999999999998</v>
          </cell>
          <cell r="L501">
            <v>2.17</v>
          </cell>
          <cell r="M501">
            <v>1.84</v>
          </cell>
          <cell r="N501">
            <v>2.13</v>
          </cell>
          <cell r="O501">
            <v>2.19</v>
          </cell>
          <cell r="P501" t="str">
            <v>N</v>
          </cell>
          <cell r="Q501" t="str">
            <v>South</v>
          </cell>
          <cell r="R501" t="str">
            <v>FC</v>
          </cell>
          <cell r="T501">
            <v>2.17</v>
          </cell>
        </row>
        <row r="502">
          <cell r="A502" t="str">
            <v>MIRLOM_2_ONTARO</v>
          </cell>
          <cell r="B502" t="str">
            <v>LA Basin</v>
          </cell>
          <cell r="C502" t="str">
            <v>Ontario RT Solar</v>
          </cell>
          <cell r="D502">
            <v>0.01</v>
          </cell>
          <cell r="E502">
            <v>0.05</v>
          </cell>
          <cell r="F502">
            <v>0.25</v>
          </cell>
          <cell r="G502">
            <v>3.04</v>
          </cell>
          <cell r="H502">
            <v>3.63</v>
          </cell>
          <cell r="I502">
            <v>3.39</v>
          </cell>
          <cell r="J502">
            <v>2.76</v>
          </cell>
          <cell r="K502">
            <v>2.38</v>
          </cell>
          <cell r="L502">
            <v>2.61</v>
          </cell>
          <cell r="M502">
            <v>1.75</v>
          </cell>
          <cell r="N502">
            <v>0</v>
          </cell>
          <cell r="O502">
            <v>0</v>
          </cell>
          <cell r="P502" t="str">
            <v>N</v>
          </cell>
          <cell r="Q502" t="str">
            <v>South</v>
          </cell>
          <cell r="R502" t="str">
            <v>FC</v>
          </cell>
          <cell r="T502">
            <v>3.39</v>
          </cell>
        </row>
        <row r="503">
          <cell r="A503" t="str">
            <v>MIRLOM_2_RTS032</v>
          </cell>
          <cell r="B503" t="str">
            <v>LA Basin</v>
          </cell>
          <cell r="C503" t="str">
            <v>SPVP032</v>
          </cell>
          <cell r="D503">
            <v>0.01</v>
          </cell>
          <cell r="E503">
            <v>7.0000000000000007E-2</v>
          </cell>
          <cell r="F503">
            <v>0.15</v>
          </cell>
          <cell r="G503">
            <v>0.6</v>
          </cell>
          <cell r="H503">
            <v>0.64</v>
          </cell>
          <cell r="I503">
            <v>0.8</v>
          </cell>
          <cell r="J503">
            <v>0.8</v>
          </cell>
          <cell r="K503">
            <v>0.75</v>
          </cell>
          <cell r="L503">
            <v>0.73</v>
          </cell>
          <cell r="M503">
            <v>0.48</v>
          </cell>
          <cell r="N503">
            <v>0.02</v>
          </cell>
          <cell r="O503">
            <v>0.01</v>
          </cell>
          <cell r="P503" t="str">
            <v>N</v>
          </cell>
          <cell r="Q503" t="str">
            <v>South</v>
          </cell>
          <cell r="R503" t="str">
            <v>FC</v>
          </cell>
          <cell r="T503">
            <v>0.8</v>
          </cell>
        </row>
        <row r="504">
          <cell r="A504" t="str">
            <v>MIRLOM_2_RTS033</v>
          </cell>
          <cell r="B504" t="str">
            <v>LA Basin</v>
          </cell>
          <cell r="C504" t="str">
            <v>SPVP033</v>
          </cell>
          <cell r="D504">
            <v>0.01</v>
          </cell>
          <cell r="E504">
            <v>7.0000000000000007E-2</v>
          </cell>
          <cell r="F504">
            <v>0.15</v>
          </cell>
          <cell r="G504">
            <v>0.6</v>
          </cell>
          <cell r="H504">
            <v>0.64</v>
          </cell>
          <cell r="I504">
            <v>0.8</v>
          </cell>
          <cell r="J504">
            <v>0.8</v>
          </cell>
          <cell r="K504">
            <v>0.75</v>
          </cell>
          <cell r="L504">
            <v>0.73</v>
          </cell>
          <cell r="M504">
            <v>0.48</v>
          </cell>
          <cell r="N504">
            <v>0.02</v>
          </cell>
          <cell r="O504">
            <v>0.01</v>
          </cell>
          <cell r="P504" t="str">
            <v>N</v>
          </cell>
          <cell r="Q504" t="str">
            <v>South</v>
          </cell>
          <cell r="R504" t="str">
            <v>FC</v>
          </cell>
          <cell r="T504">
            <v>0.8</v>
          </cell>
        </row>
        <row r="505">
          <cell r="A505" t="str">
            <v>MIRLOM_2_TEMESC</v>
          </cell>
          <cell r="B505" t="str">
            <v>LA Basin</v>
          </cell>
          <cell r="C505" t="str">
            <v>MWD Temescal Hydroelectric Recovery Plan</v>
          </cell>
          <cell r="D505">
            <v>1.48</v>
          </cell>
          <cell r="E505">
            <v>2.0099999999999998</v>
          </cell>
          <cell r="F505">
            <v>2.0099999999999998</v>
          </cell>
          <cell r="G505">
            <v>2.4300000000000002</v>
          </cell>
          <cell r="H505">
            <v>1.48</v>
          </cell>
          <cell r="I505">
            <v>1.56</v>
          </cell>
          <cell r="J505">
            <v>1.52</v>
          </cell>
          <cell r="K505">
            <v>2.13</v>
          </cell>
          <cell r="L505">
            <v>2.2999999999999998</v>
          </cell>
          <cell r="M505">
            <v>2.2599999999999998</v>
          </cell>
          <cell r="N505">
            <v>2.31</v>
          </cell>
          <cell r="O505">
            <v>2.27</v>
          </cell>
          <cell r="P505" t="str">
            <v>N</v>
          </cell>
          <cell r="Q505" t="str">
            <v>South</v>
          </cell>
          <cell r="R505" t="str">
            <v>FC</v>
          </cell>
          <cell r="T505">
            <v>2.2999999999999998</v>
          </cell>
        </row>
        <row r="506">
          <cell r="A506" t="str">
            <v>MIRLOM_6_DELGEN</v>
          </cell>
          <cell r="B506" t="str">
            <v>LA Basin</v>
          </cell>
          <cell r="C506" t="str">
            <v>CORONA ENERGY PARTNERS LTD.</v>
          </cell>
          <cell r="D506">
            <v>30.89</v>
          </cell>
          <cell r="E506">
            <v>26.02</v>
          </cell>
          <cell r="F506">
            <v>22.01</v>
          </cell>
          <cell r="G506">
            <v>28.04</v>
          </cell>
          <cell r="H506">
            <v>23.67</v>
          </cell>
          <cell r="I506">
            <v>25.76</v>
          </cell>
          <cell r="J506">
            <v>25.67</v>
          </cell>
          <cell r="K506">
            <v>27.66</v>
          </cell>
          <cell r="L506">
            <v>25.29</v>
          </cell>
          <cell r="M506">
            <v>26.83</v>
          </cell>
          <cell r="N506">
            <v>26.36</v>
          </cell>
          <cell r="O506">
            <v>29.28</v>
          </cell>
          <cell r="P506" t="str">
            <v>N</v>
          </cell>
          <cell r="Q506" t="str">
            <v>South</v>
          </cell>
          <cell r="R506" t="str">
            <v>FC</v>
          </cell>
          <cell r="T506">
            <v>27.66</v>
          </cell>
        </row>
        <row r="507">
          <cell r="A507" t="str">
            <v>MIRLOM_6_PEAKER</v>
          </cell>
          <cell r="B507" t="str">
            <v>LA Basin</v>
          </cell>
          <cell r="C507" t="str">
            <v>Mira Loma Peaker</v>
          </cell>
          <cell r="D507">
            <v>46</v>
          </cell>
          <cell r="E507">
            <v>46</v>
          </cell>
          <cell r="F507">
            <v>46</v>
          </cell>
          <cell r="G507">
            <v>46</v>
          </cell>
          <cell r="H507">
            <v>46</v>
          </cell>
          <cell r="I507">
            <v>46</v>
          </cell>
          <cell r="J507">
            <v>46</v>
          </cell>
          <cell r="K507">
            <v>46</v>
          </cell>
          <cell r="L507">
            <v>46</v>
          </cell>
          <cell r="M507">
            <v>46</v>
          </cell>
          <cell r="N507">
            <v>46</v>
          </cell>
          <cell r="O507">
            <v>46</v>
          </cell>
          <cell r="P507" t="str">
            <v>Y</v>
          </cell>
          <cell r="Q507" t="str">
            <v>South</v>
          </cell>
          <cell r="R507" t="str">
            <v>FC</v>
          </cell>
          <cell r="T507">
            <v>46</v>
          </cell>
        </row>
        <row r="508">
          <cell r="A508" t="str">
            <v>MIRLOM_7_MWDLKM</v>
          </cell>
          <cell r="B508" t="str">
            <v>LA Basin</v>
          </cell>
          <cell r="C508" t="str">
            <v>Lake Mathews Hydroelectric Recovery Plan</v>
          </cell>
          <cell r="D508">
            <v>4.5999999999999996</v>
          </cell>
          <cell r="E508">
            <v>4.5</v>
          </cell>
          <cell r="F508">
            <v>3.9</v>
          </cell>
          <cell r="G508">
            <v>3.8</v>
          </cell>
          <cell r="H508">
            <v>3.7</v>
          </cell>
          <cell r="I508">
            <v>3.9</v>
          </cell>
          <cell r="J508">
            <v>4.46</v>
          </cell>
          <cell r="K508">
            <v>4.5999999999999996</v>
          </cell>
          <cell r="L508">
            <v>4.7</v>
          </cell>
          <cell r="M508">
            <v>4.5</v>
          </cell>
          <cell r="N508">
            <v>4.5</v>
          </cell>
          <cell r="O508">
            <v>4.2</v>
          </cell>
          <cell r="P508" t="str">
            <v>Y</v>
          </cell>
          <cell r="Q508" t="str">
            <v>South</v>
          </cell>
          <cell r="R508" t="str">
            <v>FC</v>
          </cell>
          <cell r="T508">
            <v>4.7</v>
          </cell>
        </row>
        <row r="509">
          <cell r="A509" t="str">
            <v>MISSIX_1_QF</v>
          </cell>
          <cell r="B509" t="str">
            <v>Bay Area</v>
          </cell>
          <cell r="C509" t="str">
            <v>SMALL QF AGGREGATION - SAB FRABCUSCI</v>
          </cell>
          <cell r="D509">
            <v>0.6</v>
          </cell>
          <cell r="E509">
            <v>0.66</v>
          </cell>
          <cell r="F509">
            <v>0.56000000000000005</v>
          </cell>
          <cell r="G509">
            <v>0.12</v>
          </cell>
          <cell r="H509">
            <v>0.19</v>
          </cell>
          <cell r="I509">
            <v>0.14000000000000001</v>
          </cell>
          <cell r="J509">
            <v>0.15</v>
          </cell>
          <cell r="K509">
            <v>0.16</v>
          </cell>
          <cell r="L509">
            <v>0.11</v>
          </cell>
          <cell r="M509">
            <v>0.06</v>
          </cell>
          <cell r="N509">
            <v>0.37</v>
          </cell>
          <cell r="O509">
            <v>0.3</v>
          </cell>
          <cell r="P509" t="str">
            <v>N</v>
          </cell>
          <cell r="Q509" t="str">
            <v>North</v>
          </cell>
          <cell r="R509" t="str">
            <v>FC</v>
          </cell>
          <cell r="T509">
            <v>0.16</v>
          </cell>
        </row>
        <row r="510">
          <cell r="A510" t="str">
            <v>MKTRCK_1_UNIT 1</v>
          </cell>
          <cell r="B510" t="str">
            <v>CAISO System</v>
          </cell>
          <cell r="C510" t="str">
            <v>MCKITTRICK LIMITED</v>
          </cell>
          <cell r="D510">
            <v>35.47</v>
          </cell>
          <cell r="E510">
            <v>35.409999999999997</v>
          </cell>
          <cell r="F510">
            <v>36.57</v>
          </cell>
          <cell r="G510">
            <v>31.51</v>
          </cell>
          <cell r="H510">
            <v>34.74</v>
          </cell>
          <cell r="I510">
            <v>35.26</v>
          </cell>
          <cell r="J510">
            <v>35.43</v>
          </cell>
          <cell r="K510">
            <v>35.96</v>
          </cell>
          <cell r="L510">
            <v>34.299999999999997</v>
          </cell>
          <cell r="M510">
            <v>36.6</v>
          </cell>
          <cell r="N510">
            <v>31.47</v>
          </cell>
          <cell r="O510">
            <v>25.44</v>
          </cell>
          <cell r="P510" t="str">
            <v>N</v>
          </cell>
          <cell r="Q510" t="str">
            <v>North</v>
          </cell>
          <cell r="R510" t="str">
            <v>FC</v>
          </cell>
          <cell r="T510">
            <v>35.96</v>
          </cell>
        </row>
        <row r="511">
          <cell r="A511" t="str">
            <v>MLPTAS_7_QFUNTS</v>
          </cell>
          <cell r="B511" t="str">
            <v>Bay Area</v>
          </cell>
          <cell r="C511" t="str">
            <v>MLPTAS_7_QFUNTS</v>
          </cell>
          <cell r="D511">
            <v>0.03</v>
          </cell>
          <cell r="E511">
            <v>0.02</v>
          </cell>
          <cell r="F511">
            <v>0.03</v>
          </cell>
          <cell r="G511">
            <v>0.03</v>
          </cell>
          <cell r="H511">
            <v>0.02</v>
          </cell>
          <cell r="I511">
            <v>0.02</v>
          </cell>
          <cell r="J511">
            <v>0.02</v>
          </cell>
          <cell r="K511">
            <v>0.02</v>
          </cell>
          <cell r="L511">
            <v>0.02</v>
          </cell>
          <cell r="M511">
            <v>0.03</v>
          </cell>
          <cell r="N511">
            <v>0.03</v>
          </cell>
          <cell r="O511">
            <v>0.03</v>
          </cell>
          <cell r="P511" t="str">
            <v>N</v>
          </cell>
          <cell r="Q511" t="str">
            <v>North</v>
          </cell>
          <cell r="R511" t="str">
            <v>FC</v>
          </cell>
          <cell r="T511">
            <v>0.02</v>
          </cell>
        </row>
        <row r="512">
          <cell r="A512" t="str">
            <v>MNDALY_6_MCGRTH</v>
          </cell>
          <cell r="B512" t="str">
            <v>Big Creek-Ventura</v>
          </cell>
          <cell r="C512" t="str">
            <v>McGrath Beach Peaker</v>
          </cell>
          <cell r="D512">
            <v>47.2</v>
          </cell>
          <cell r="E512">
            <v>47.2</v>
          </cell>
          <cell r="F512">
            <v>47.2</v>
          </cell>
          <cell r="G512">
            <v>47.2</v>
          </cell>
          <cell r="H512">
            <v>47.2</v>
          </cell>
          <cell r="I512">
            <v>47.2</v>
          </cell>
          <cell r="J512">
            <v>47.2</v>
          </cell>
          <cell r="K512">
            <v>47.2</v>
          </cell>
          <cell r="L512">
            <v>47.2</v>
          </cell>
          <cell r="M512">
            <v>47.2</v>
          </cell>
          <cell r="N512">
            <v>47.2</v>
          </cell>
          <cell r="O512">
            <v>47.2</v>
          </cell>
          <cell r="P512" t="str">
            <v>Y</v>
          </cell>
          <cell r="Q512" t="str">
            <v>South</v>
          </cell>
          <cell r="R512" t="str">
            <v>FC</v>
          </cell>
          <cell r="T512">
            <v>47.2</v>
          </cell>
        </row>
        <row r="513">
          <cell r="A513" t="str">
            <v>MNDALY_7_UNIT 1</v>
          </cell>
          <cell r="B513" t="str">
            <v>Big Creek-Ventura</v>
          </cell>
          <cell r="C513" t="str">
            <v>MANDALAY GEN STA. UNIT 1</v>
          </cell>
          <cell r="D513">
            <v>215</v>
          </cell>
          <cell r="E513">
            <v>215</v>
          </cell>
          <cell r="F513">
            <v>215</v>
          </cell>
          <cell r="G513">
            <v>215</v>
          </cell>
          <cell r="H513">
            <v>215</v>
          </cell>
          <cell r="I513">
            <v>215</v>
          </cell>
          <cell r="J513">
            <v>215</v>
          </cell>
          <cell r="K513">
            <v>215</v>
          </cell>
          <cell r="L513">
            <v>215</v>
          </cell>
          <cell r="M513">
            <v>215</v>
          </cell>
          <cell r="N513">
            <v>215</v>
          </cell>
          <cell r="O513">
            <v>215</v>
          </cell>
          <cell r="P513" t="str">
            <v>Y</v>
          </cell>
          <cell r="Q513" t="str">
            <v>South</v>
          </cell>
          <cell r="R513" t="str">
            <v>FC</v>
          </cell>
          <cell r="T513">
            <v>215</v>
          </cell>
        </row>
        <row r="514">
          <cell r="A514" t="str">
            <v>MNDALY_7_UNIT 2</v>
          </cell>
          <cell r="B514" t="str">
            <v>Big Creek-Ventura</v>
          </cell>
          <cell r="C514" t="str">
            <v>MANDALAY GEN STA. UNIT 2</v>
          </cell>
          <cell r="D514">
            <v>215.29</v>
          </cell>
          <cell r="E514">
            <v>215.29</v>
          </cell>
          <cell r="F514">
            <v>215.29</v>
          </cell>
          <cell r="G514">
            <v>215.29</v>
          </cell>
          <cell r="H514">
            <v>215.29</v>
          </cell>
          <cell r="I514">
            <v>215.29</v>
          </cell>
          <cell r="J514">
            <v>215.29</v>
          </cell>
          <cell r="K514">
            <v>215.29</v>
          </cell>
          <cell r="L514">
            <v>215.29</v>
          </cell>
          <cell r="M514">
            <v>215.29</v>
          </cell>
          <cell r="N514">
            <v>215.29</v>
          </cell>
          <cell r="O514">
            <v>215.29</v>
          </cell>
          <cell r="P514" t="str">
            <v>Y</v>
          </cell>
          <cell r="Q514" t="str">
            <v>South</v>
          </cell>
          <cell r="R514" t="str">
            <v>FC</v>
          </cell>
          <cell r="T514">
            <v>215.29</v>
          </cell>
        </row>
        <row r="515">
          <cell r="A515" t="str">
            <v>MNDALY_7_UNIT 3</v>
          </cell>
          <cell r="B515" t="str">
            <v>Big Creek-Ventura</v>
          </cell>
          <cell r="C515" t="str">
            <v>MANDALAY GEN STA. UNIT 3</v>
          </cell>
          <cell r="D515">
            <v>130</v>
          </cell>
          <cell r="E515">
            <v>130</v>
          </cell>
          <cell r="F515">
            <v>130</v>
          </cell>
          <cell r="G515">
            <v>130</v>
          </cell>
          <cell r="H515">
            <v>130</v>
          </cell>
          <cell r="I515">
            <v>130</v>
          </cell>
          <cell r="J515">
            <v>130</v>
          </cell>
          <cell r="K515">
            <v>130</v>
          </cell>
          <cell r="L515">
            <v>130</v>
          </cell>
          <cell r="M515">
            <v>130</v>
          </cell>
          <cell r="N515">
            <v>130</v>
          </cell>
          <cell r="O515">
            <v>130</v>
          </cell>
          <cell r="P515" t="str">
            <v>Y</v>
          </cell>
          <cell r="Q515" t="str">
            <v>South</v>
          </cell>
          <cell r="R515" t="str">
            <v>FC</v>
          </cell>
          <cell r="T515">
            <v>130</v>
          </cell>
        </row>
        <row r="516">
          <cell r="A516" t="str">
            <v>MNDOTA_1_SOLAR1</v>
          </cell>
          <cell r="B516" t="str">
            <v>Fresno</v>
          </cell>
          <cell r="C516" t="str">
            <v>North Star Solar 1</v>
          </cell>
          <cell r="D516">
            <v>0</v>
          </cell>
          <cell r="E516">
            <v>0.6</v>
          </cell>
          <cell r="F516">
            <v>3.6</v>
          </cell>
          <cell r="G516">
            <v>43.2</v>
          </cell>
          <cell r="H516">
            <v>44.4</v>
          </cell>
          <cell r="I516">
            <v>45.6</v>
          </cell>
          <cell r="J516">
            <v>41.4</v>
          </cell>
          <cell r="K516">
            <v>41.4</v>
          </cell>
          <cell r="L516">
            <v>42</v>
          </cell>
          <cell r="M516">
            <v>33.6</v>
          </cell>
          <cell r="N516">
            <v>0</v>
          </cell>
          <cell r="O516">
            <v>0</v>
          </cell>
          <cell r="P516" t="str">
            <v>N</v>
          </cell>
          <cell r="Q516" t="str">
            <v>North</v>
          </cell>
          <cell r="R516" t="str">
            <v>FC</v>
          </cell>
          <cell r="T516">
            <v>45.6</v>
          </cell>
        </row>
        <row r="517">
          <cell r="A517" t="str">
            <v>MOJAVE_1_SIPHON</v>
          </cell>
          <cell r="B517" t="str">
            <v>LA Basin</v>
          </cell>
          <cell r="C517" t="str">
            <v>MOJAVE SIPHON POWER PLANT</v>
          </cell>
          <cell r="D517">
            <v>7.13</v>
          </cell>
          <cell r="E517">
            <v>7.48</v>
          </cell>
          <cell r="F517">
            <v>6.59</v>
          </cell>
          <cell r="G517">
            <v>12.58</v>
          </cell>
          <cell r="H517">
            <v>12.58</v>
          </cell>
          <cell r="I517">
            <v>12.58</v>
          </cell>
          <cell r="J517">
            <v>12.58</v>
          </cell>
          <cell r="K517">
            <v>12.58</v>
          </cell>
          <cell r="L517">
            <v>12.58</v>
          </cell>
          <cell r="M517">
            <v>12.58</v>
          </cell>
          <cell r="N517">
            <v>12.58</v>
          </cell>
          <cell r="O517">
            <v>12.58</v>
          </cell>
          <cell r="P517" t="str">
            <v>Y</v>
          </cell>
          <cell r="Q517" t="str">
            <v>South</v>
          </cell>
          <cell r="R517" t="str">
            <v>FC</v>
          </cell>
          <cell r="T517">
            <v>12.58</v>
          </cell>
        </row>
        <row r="518">
          <cell r="A518" t="str">
            <v>MOJAVW_2_SOLAR</v>
          </cell>
          <cell r="B518" t="str">
            <v>CAISO System</v>
          </cell>
          <cell r="D518" t="str">
            <v>-</v>
          </cell>
          <cell r="E518" t="str">
            <v>-</v>
          </cell>
          <cell r="F518" t="str">
            <v>-</v>
          </cell>
          <cell r="G518" t="str">
            <v>-</v>
          </cell>
          <cell r="H518" t="str">
            <v>-</v>
          </cell>
          <cell r="I518" t="str">
            <v>-</v>
          </cell>
          <cell r="J518" t="str">
            <v>-</v>
          </cell>
          <cell r="K518" t="str">
            <v>-</v>
          </cell>
          <cell r="L518">
            <v>14.09</v>
          </cell>
          <cell r="M518">
            <v>11.12</v>
          </cell>
          <cell r="N518">
            <v>0.03</v>
          </cell>
          <cell r="O518">
            <v>0.02</v>
          </cell>
          <cell r="P518" t="str">
            <v>N</v>
          </cell>
          <cell r="Q518" t="str">
            <v>South</v>
          </cell>
          <cell r="R518" t="str">
            <v>ID</v>
          </cell>
          <cell r="S518" t="str">
            <v>Waiting for TRTP</v>
          </cell>
          <cell r="T518">
            <v>14.09</v>
          </cell>
        </row>
        <row r="519">
          <cell r="A519" t="str">
            <v>MONLTH_6_BOREL</v>
          </cell>
          <cell r="B519" t="str">
            <v>CAISO System</v>
          </cell>
          <cell r="C519" t="str">
            <v>BOREL HYDRO UNITS 1-3 AGGREGATE</v>
          </cell>
          <cell r="D519">
            <v>2.12</v>
          </cell>
          <cell r="E519">
            <v>2.52</v>
          </cell>
          <cell r="F519">
            <v>2.86</v>
          </cell>
          <cell r="G519">
            <v>3.1</v>
          </cell>
          <cell r="H519">
            <v>4.9400000000000004</v>
          </cell>
          <cell r="I519">
            <v>4.53</v>
          </cell>
          <cell r="J519">
            <v>3.25</v>
          </cell>
          <cell r="K519">
            <v>2.37</v>
          </cell>
          <cell r="L519">
            <v>0.25</v>
          </cell>
          <cell r="M519">
            <v>0</v>
          </cell>
          <cell r="N519">
            <v>0</v>
          </cell>
          <cell r="O519">
            <v>0</v>
          </cell>
          <cell r="P519" t="str">
            <v>N</v>
          </cell>
          <cell r="Q519" t="str">
            <v>South</v>
          </cell>
          <cell r="R519" t="str">
            <v>FC</v>
          </cell>
          <cell r="T519">
            <v>4.53</v>
          </cell>
        </row>
        <row r="520">
          <cell r="A520" t="str">
            <v>MONTPH_7_UNITS</v>
          </cell>
          <cell r="B520" t="str">
            <v>NCNB</v>
          </cell>
          <cell r="C520" t="str">
            <v>MONTICELLO HYDRO AGGREGATE</v>
          </cell>
          <cell r="D520">
            <v>0.77</v>
          </cell>
          <cell r="E520">
            <v>0.08</v>
          </cell>
          <cell r="F520">
            <v>1.74</v>
          </cell>
          <cell r="G520">
            <v>3.31</v>
          </cell>
          <cell r="H520">
            <v>7.42</v>
          </cell>
          <cell r="I520">
            <v>9.73</v>
          </cell>
          <cell r="J520">
            <v>10.51</v>
          </cell>
          <cell r="K520">
            <v>8.85</v>
          </cell>
          <cell r="L520">
            <v>5.94</v>
          </cell>
          <cell r="M520">
            <v>2.46</v>
          </cell>
          <cell r="N520">
            <v>0.85</v>
          </cell>
          <cell r="O520">
            <v>1.1399999999999999</v>
          </cell>
          <cell r="P520" t="str">
            <v>Y</v>
          </cell>
          <cell r="Q520" t="str">
            <v>North</v>
          </cell>
          <cell r="R520" t="str">
            <v>FC</v>
          </cell>
          <cell r="T520">
            <v>10.51</v>
          </cell>
        </row>
        <row r="521">
          <cell r="A521" t="str">
            <v>MOORPK_2_CALABS</v>
          </cell>
          <cell r="B521" t="str">
            <v>Big Creek-Ventura</v>
          </cell>
          <cell r="C521" t="str">
            <v>Calabasas Gas-to-Energy Facility</v>
          </cell>
          <cell r="D521">
            <v>5.04</v>
          </cell>
          <cell r="E521">
            <v>5.23</v>
          </cell>
          <cell r="F521">
            <v>4.6500000000000004</v>
          </cell>
          <cell r="G521">
            <v>4.75</v>
          </cell>
          <cell r="H521">
            <v>4.6500000000000004</v>
          </cell>
          <cell r="I521">
            <v>4.74</v>
          </cell>
          <cell r="J521">
            <v>4.38</v>
          </cell>
          <cell r="K521">
            <v>4.1900000000000004</v>
          </cell>
          <cell r="L521">
            <v>4.26</v>
          </cell>
          <cell r="M521">
            <v>4.41</v>
          </cell>
          <cell r="N521">
            <v>4.71</v>
          </cell>
          <cell r="O521">
            <v>4.71</v>
          </cell>
          <cell r="P521" t="str">
            <v>N</v>
          </cell>
          <cell r="Q521" t="str">
            <v>South</v>
          </cell>
          <cell r="R521" t="str">
            <v>FC</v>
          </cell>
          <cell r="T521">
            <v>4.74</v>
          </cell>
        </row>
        <row r="522">
          <cell r="A522" t="str">
            <v>MOORPK_6_QF</v>
          </cell>
          <cell r="B522" t="str">
            <v>Big Creek-Ventura</v>
          </cell>
          <cell r="C522" t="str">
            <v>MOORPARK QFS</v>
          </cell>
          <cell r="D522">
            <v>24.96</v>
          </cell>
          <cell r="E522">
            <v>24.07</v>
          </cell>
          <cell r="F522">
            <v>20.96</v>
          </cell>
          <cell r="G522">
            <v>22.48</v>
          </cell>
          <cell r="H522">
            <v>23.64</v>
          </cell>
          <cell r="I522">
            <v>26.11</v>
          </cell>
          <cell r="J522">
            <v>27.28</v>
          </cell>
          <cell r="K522">
            <v>26.81</v>
          </cell>
          <cell r="L522">
            <v>26.38</v>
          </cell>
          <cell r="M522">
            <v>19.96</v>
          </cell>
          <cell r="N522">
            <v>19.96</v>
          </cell>
          <cell r="O522">
            <v>19.850000000000001</v>
          </cell>
          <cell r="P522" t="str">
            <v>N</v>
          </cell>
          <cell r="Q522" t="str">
            <v>South</v>
          </cell>
          <cell r="R522" t="str">
            <v>FC</v>
          </cell>
          <cell r="T522">
            <v>27.28</v>
          </cell>
        </row>
        <row r="523">
          <cell r="A523" t="str">
            <v>MOORPK_7_UNITA1</v>
          </cell>
          <cell r="B523" t="str">
            <v>Big Creek-Ventura</v>
          </cell>
          <cell r="C523" t="str">
            <v>WEME- Simi Valley Landfill</v>
          </cell>
          <cell r="D523">
            <v>1.85</v>
          </cell>
          <cell r="E523">
            <v>2.09</v>
          </cell>
          <cell r="F523">
            <v>2.0699999999999998</v>
          </cell>
          <cell r="G523">
            <v>1.94</v>
          </cell>
          <cell r="H523">
            <v>2.02</v>
          </cell>
          <cell r="I523">
            <v>1.67</v>
          </cell>
          <cell r="J523">
            <v>1.97</v>
          </cell>
          <cell r="K523">
            <v>2.12</v>
          </cell>
          <cell r="L523">
            <v>1.59</v>
          </cell>
          <cell r="M523">
            <v>1.43</v>
          </cell>
          <cell r="N523">
            <v>1.78</v>
          </cell>
          <cell r="O523">
            <v>2.11</v>
          </cell>
          <cell r="P523" t="str">
            <v>Y</v>
          </cell>
          <cell r="Q523" t="str">
            <v>South</v>
          </cell>
          <cell r="R523" t="str">
            <v>FC</v>
          </cell>
          <cell r="T523">
            <v>2.12</v>
          </cell>
        </row>
        <row r="524">
          <cell r="A524" t="str">
            <v>MOSSLD_1_QF</v>
          </cell>
          <cell r="B524" t="str">
            <v>CAISO System</v>
          </cell>
          <cell r="C524" t="str">
            <v>SMALL QF AGGREGATION - SANTA CRUZ</v>
          </cell>
          <cell r="D524">
            <v>0.02</v>
          </cell>
          <cell r="E524">
            <v>0.01</v>
          </cell>
          <cell r="F524">
            <v>0.01</v>
          </cell>
          <cell r="G524">
            <v>0.01</v>
          </cell>
          <cell r="H524">
            <v>0</v>
          </cell>
          <cell r="I524">
            <v>0</v>
          </cell>
          <cell r="J524">
            <v>0</v>
          </cell>
          <cell r="K524">
            <v>0</v>
          </cell>
          <cell r="L524">
            <v>0</v>
          </cell>
          <cell r="M524">
            <v>0</v>
          </cell>
          <cell r="N524">
            <v>0</v>
          </cell>
          <cell r="O524">
            <v>0</v>
          </cell>
          <cell r="P524" t="str">
            <v>N</v>
          </cell>
          <cell r="Q524" t="str">
            <v>North</v>
          </cell>
          <cell r="R524" t="str">
            <v>FC</v>
          </cell>
          <cell r="T524">
            <v>0</v>
          </cell>
        </row>
        <row r="525">
          <cell r="A525" t="str">
            <v>MOSSLD_2_PSP1</v>
          </cell>
          <cell r="B525" t="str">
            <v>CAISO System</v>
          </cell>
          <cell r="C525" t="str">
            <v>MOSS LANDING POWER BLOCK 1</v>
          </cell>
          <cell r="D525">
            <v>510</v>
          </cell>
          <cell r="E525">
            <v>510</v>
          </cell>
          <cell r="F525">
            <v>510</v>
          </cell>
          <cell r="G525">
            <v>510</v>
          </cell>
          <cell r="H525">
            <v>510</v>
          </cell>
          <cell r="I525">
            <v>510</v>
          </cell>
          <cell r="J525">
            <v>510</v>
          </cell>
          <cell r="K525">
            <v>510</v>
          </cell>
          <cell r="L525">
            <v>510</v>
          </cell>
          <cell r="M525">
            <v>510</v>
          </cell>
          <cell r="N525">
            <v>510</v>
          </cell>
          <cell r="O525">
            <v>510</v>
          </cell>
          <cell r="P525" t="str">
            <v>Y</v>
          </cell>
          <cell r="Q525" t="str">
            <v>North</v>
          </cell>
          <cell r="R525" t="str">
            <v>FC</v>
          </cell>
          <cell r="T525">
            <v>510</v>
          </cell>
        </row>
        <row r="526">
          <cell r="A526" t="str">
            <v>MOSSLD_2_PSP2</v>
          </cell>
          <cell r="B526" t="str">
            <v>CAISO System</v>
          </cell>
          <cell r="C526" t="str">
            <v>MOSS LANDING POWER BLOCK 2</v>
          </cell>
          <cell r="D526">
            <v>510</v>
          </cell>
          <cell r="E526">
            <v>510</v>
          </cell>
          <cell r="F526">
            <v>510</v>
          </cell>
          <cell r="G526">
            <v>510</v>
          </cell>
          <cell r="H526">
            <v>510</v>
          </cell>
          <cell r="I526">
            <v>510</v>
          </cell>
          <cell r="J526">
            <v>510</v>
          </cell>
          <cell r="K526">
            <v>510</v>
          </cell>
          <cell r="L526">
            <v>510</v>
          </cell>
          <cell r="M526">
            <v>510</v>
          </cell>
          <cell r="N526">
            <v>510</v>
          </cell>
          <cell r="O526">
            <v>510</v>
          </cell>
          <cell r="P526" t="str">
            <v>Y</v>
          </cell>
          <cell r="Q526" t="str">
            <v>North</v>
          </cell>
          <cell r="R526" t="str">
            <v>FC</v>
          </cell>
          <cell r="T526">
            <v>510</v>
          </cell>
        </row>
        <row r="527">
          <cell r="A527" t="str">
            <v>MOSSLD_7_UNIT 6</v>
          </cell>
          <cell r="B527" t="str">
            <v>CAISO System</v>
          </cell>
          <cell r="C527" t="str">
            <v>MOSS LANDING UNIT 6</v>
          </cell>
          <cell r="D527">
            <v>754.33</v>
          </cell>
          <cell r="E527">
            <v>754.33</v>
          </cell>
          <cell r="F527">
            <v>754.33</v>
          </cell>
          <cell r="G527">
            <v>754.33</v>
          </cell>
          <cell r="H527">
            <v>754.33</v>
          </cell>
          <cell r="I527">
            <v>754.33</v>
          </cell>
          <cell r="J527">
            <v>754.33</v>
          </cell>
          <cell r="K527">
            <v>754.33</v>
          </cell>
          <cell r="L527">
            <v>754</v>
          </cell>
          <cell r="M527">
            <v>754</v>
          </cell>
          <cell r="N527">
            <v>754</v>
          </cell>
          <cell r="O527">
            <v>754</v>
          </cell>
          <cell r="P527" t="str">
            <v>Y</v>
          </cell>
          <cell r="Q527" t="str">
            <v>North</v>
          </cell>
          <cell r="R527" t="str">
            <v>FC</v>
          </cell>
          <cell r="T527">
            <v>754.33</v>
          </cell>
        </row>
        <row r="528">
          <cell r="A528" t="str">
            <v>MOSSLD_7_UNIT 7</v>
          </cell>
          <cell r="B528" t="str">
            <v>CAISO System</v>
          </cell>
          <cell r="C528" t="str">
            <v>MOSS LANDING UNIT 7</v>
          </cell>
          <cell r="D528">
            <v>755.7</v>
          </cell>
          <cell r="E528">
            <v>755.7</v>
          </cell>
          <cell r="F528">
            <v>755.7</v>
          </cell>
          <cell r="G528">
            <v>755.7</v>
          </cell>
          <cell r="H528">
            <v>755.7</v>
          </cell>
          <cell r="I528">
            <v>755.7</v>
          </cell>
          <cell r="J528">
            <v>755.7</v>
          </cell>
          <cell r="K528">
            <v>755.7</v>
          </cell>
          <cell r="L528">
            <v>755</v>
          </cell>
          <cell r="M528">
            <v>755</v>
          </cell>
          <cell r="N528">
            <v>755</v>
          </cell>
          <cell r="O528">
            <v>755</v>
          </cell>
          <cell r="P528" t="str">
            <v>Y</v>
          </cell>
          <cell r="Q528" t="str">
            <v>North</v>
          </cell>
          <cell r="R528" t="str">
            <v>FC</v>
          </cell>
          <cell r="T528">
            <v>755.7</v>
          </cell>
        </row>
        <row r="529">
          <cell r="A529" t="str">
            <v>MRCHNT_2_PL1X3</v>
          </cell>
          <cell r="B529" t="str">
            <v>CAISO System</v>
          </cell>
          <cell r="C529" t="str">
            <v>Desert Star Energy Center</v>
          </cell>
          <cell r="D529">
            <v>419.25</v>
          </cell>
          <cell r="E529">
            <v>419.25</v>
          </cell>
          <cell r="F529">
            <v>419.25</v>
          </cell>
          <cell r="G529">
            <v>419.25</v>
          </cell>
          <cell r="H529">
            <v>419.25</v>
          </cell>
          <cell r="I529">
            <v>419.25</v>
          </cell>
          <cell r="J529">
            <v>419.25</v>
          </cell>
          <cell r="K529">
            <v>419.25</v>
          </cell>
          <cell r="L529">
            <v>419.25</v>
          </cell>
          <cell r="M529">
            <v>419.25</v>
          </cell>
          <cell r="N529">
            <v>419.25</v>
          </cell>
          <cell r="O529">
            <v>419.25</v>
          </cell>
          <cell r="P529" t="str">
            <v>Y</v>
          </cell>
          <cell r="Q529" t="str">
            <v>South</v>
          </cell>
          <cell r="R529" t="str">
            <v>PD to 419.25</v>
          </cell>
          <cell r="T529">
            <v>419.25</v>
          </cell>
        </row>
        <row r="530">
          <cell r="A530" t="str">
            <v>MRGT_6_MEF2</v>
          </cell>
          <cell r="B530" t="str">
            <v>San Diego-IV</v>
          </cell>
          <cell r="C530" t="str">
            <v>Miramar Energy Facility II</v>
          </cell>
          <cell r="D530">
            <v>47.9</v>
          </cell>
          <cell r="E530">
            <v>47.9</v>
          </cell>
          <cell r="F530">
            <v>47.9</v>
          </cell>
          <cell r="G530">
            <v>47.9</v>
          </cell>
          <cell r="H530">
            <v>47.9</v>
          </cell>
          <cell r="I530">
            <v>47.9</v>
          </cell>
          <cell r="J530">
            <v>47.9</v>
          </cell>
          <cell r="K530">
            <v>47.9</v>
          </cell>
          <cell r="L530">
            <v>47.9</v>
          </cell>
          <cell r="M530">
            <v>47.9</v>
          </cell>
          <cell r="N530">
            <v>47.9</v>
          </cell>
          <cell r="O530">
            <v>47.9</v>
          </cell>
          <cell r="P530" t="str">
            <v>Y</v>
          </cell>
          <cell r="Q530" t="str">
            <v>South</v>
          </cell>
          <cell r="R530" t="str">
            <v>FC</v>
          </cell>
          <cell r="T530">
            <v>47.9</v>
          </cell>
        </row>
        <row r="531">
          <cell r="A531" t="str">
            <v>MRGT_6_MMAREF</v>
          </cell>
          <cell r="B531" t="str">
            <v>San Diego-IV</v>
          </cell>
          <cell r="C531" t="str">
            <v>Miramar Energy Facility</v>
          </cell>
          <cell r="D531">
            <v>48</v>
          </cell>
          <cell r="E531">
            <v>48</v>
          </cell>
          <cell r="F531">
            <v>48</v>
          </cell>
          <cell r="G531">
            <v>48</v>
          </cell>
          <cell r="H531">
            <v>48</v>
          </cell>
          <cell r="I531">
            <v>48</v>
          </cell>
          <cell r="J531">
            <v>48</v>
          </cell>
          <cell r="K531">
            <v>48</v>
          </cell>
          <cell r="L531">
            <v>48</v>
          </cell>
          <cell r="M531">
            <v>48</v>
          </cell>
          <cell r="N531">
            <v>48</v>
          </cell>
          <cell r="O531">
            <v>48</v>
          </cell>
          <cell r="P531" t="str">
            <v>Y</v>
          </cell>
          <cell r="Q531" t="str">
            <v>South</v>
          </cell>
          <cell r="R531" t="str">
            <v>FC</v>
          </cell>
          <cell r="T531">
            <v>48</v>
          </cell>
        </row>
        <row r="532">
          <cell r="A532" t="str">
            <v>MRGT_7_UNITS</v>
          </cell>
          <cell r="B532" t="str">
            <v>San Diego-IV</v>
          </cell>
          <cell r="C532" t="str">
            <v>MIRAMAR COMBUSTION TURBINE AGGREGATE</v>
          </cell>
          <cell r="D532">
            <v>36</v>
          </cell>
          <cell r="E532">
            <v>36</v>
          </cell>
          <cell r="F532">
            <v>36</v>
          </cell>
          <cell r="G532">
            <v>36</v>
          </cell>
          <cell r="H532">
            <v>36</v>
          </cell>
          <cell r="I532">
            <v>36</v>
          </cell>
          <cell r="J532">
            <v>36</v>
          </cell>
          <cell r="K532">
            <v>36</v>
          </cell>
          <cell r="L532">
            <v>36</v>
          </cell>
          <cell r="M532">
            <v>36</v>
          </cell>
          <cell r="N532">
            <v>36</v>
          </cell>
          <cell r="O532">
            <v>36</v>
          </cell>
          <cell r="P532" t="str">
            <v>Y</v>
          </cell>
          <cell r="Q532" t="str">
            <v>South</v>
          </cell>
          <cell r="R532" t="str">
            <v>FC</v>
          </cell>
          <cell r="T532">
            <v>36</v>
          </cell>
        </row>
        <row r="533">
          <cell r="A533" t="str">
            <v>MRLSDS_6_SOLAR1</v>
          </cell>
          <cell r="B533" t="str">
            <v>CAISO System</v>
          </cell>
          <cell r="C533" t="str">
            <v>Morelos Solar</v>
          </cell>
          <cell r="D533" t="str">
            <v>-</v>
          </cell>
          <cell r="E533">
            <v>0.81</v>
          </cell>
          <cell r="F533">
            <v>2.37</v>
          </cell>
          <cell r="G533">
            <v>11.9</v>
          </cell>
          <cell r="H533">
            <v>10.83</v>
          </cell>
          <cell r="I533">
            <v>14.62</v>
          </cell>
          <cell r="J533">
            <v>13.47</v>
          </cell>
          <cell r="K533">
            <v>14.04</v>
          </cell>
          <cell r="L533">
            <v>13.44</v>
          </cell>
          <cell r="M533">
            <v>7.24</v>
          </cell>
          <cell r="N533">
            <v>0.04</v>
          </cell>
          <cell r="O533">
            <v>0.05</v>
          </cell>
          <cell r="P533" t="str">
            <v>N</v>
          </cell>
          <cell r="Q533" t="str">
            <v>North</v>
          </cell>
          <cell r="R533" t="str">
            <v>ID</v>
          </cell>
          <cell r="S533" t="str">
            <v>C3&amp;4: Waiting for Gates No. 2 500/230 kV Transformer and possibly other</v>
          </cell>
          <cell r="T533">
            <v>14.62</v>
          </cell>
        </row>
        <row r="534">
          <cell r="A534" t="str">
            <v>MSHGTS_6_MMARLF</v>
          </cell>
          <cell r="B534" t="str">
            <v>San Diego-IV</v>
          </cell>
          <cell r="C534" t="str">
            <v>MIRAMAR LANDFILL</v>
          </cell>
          <cell r="D534">
            <v>3.66</v>
          </cell>
          <cell r="E534">
            <v>3.64</v>
          </cell>
          <cell r="F534">
            <v>3.54</v>
          </cell>
          <cell r="G534">
            <v>2.39</v>
          </cell>
          <cell r="H534">
            <v>2.48</v>
          </cell>
          <cell r="I534">
            <v>3.36</v>
          </cell>
          <cell r="J534">
            <v>3.34</v>
          </cell>
          <cell r="K534">
            <v>3.36</v>
          </cell>
          <cell r="L534">
            <v>3.18</v>
          </cell>
          <cell r="M534">
            <v>3.21</v>
          </cell>
          <cell r="N534">
            <v>2.93</v>
          </cell>
          <cell r="O534">
            <v>3.36</v>
          </cell>
          <cell r="P534" t="str">
            <v>N</v>
          </cell>
          <cell r="Q534" t="str">
            <v>South</v>
          </cell>
          <cell r="R534" t="str">
            <v>FC</v>
          </cell>
          <cell r="T534">
            <v>3.36</v>
          </cell>
        </row>
        <row r="535">
          <cell r="A535" t="str">
            <v>MSOLAR_2_SOLAR1</v>
          </cell>
          <cell r="B535" t="str">
            <v>CAISO System</v>
          </cell>
          <cell r="C535" t="str">
            <v>Mesquite Solar 1</v>
          </cell>
          <cell r="D535">
            <v>0.32</v>
          </cell>
          <cell r="E535">
            <v>1.75</v>
          </cell>
          <cell r="F535">
            <v>9.44</v>
          </cell>
          <cell r="G535">
            <v>113.03</v>
          </cell>
          <cell r="H535">
            <v>116.13</v>
          </cell>
          <cell r="I535">
            <v>114.43</v>
          </cell>
          <cell r="J535">
            <v>106.78</v>
          </cell>
          <cell r="K535">
            <v>104.57</v>
          </cell>
          <cell r="L535">
            <v>102.83</v>
          </cell>
          <cell r="M535">
            <v>81.41</v>
          </cell>
          <cell r="N535">
            <v>0.17</v>
          </cell>
          <cell r="O535">
            <v>0.12</v>
          </cell>
          <cell r="P535" t="str">
            <v>N</v>
          </cell>
          <cell r="Q535" t="str">
            <v>South</v>
          </cell>
          <cell r="R535" t="str">
            <v>ID</v>
          </cell>
          <cell r="S535" t="str">
            <v>Waiting for: Desert Area upgrades</v>
          </cell>
          <cell r="T535">
            <v>114.43</v>
          </cell>
        </row>
        <row r="536">
          <cell r="A536" t="str">
            <v>MSSION_2_QF</v>
          </cell>
          <cell r="B536" t="str">
            <v>San Diego-IV</v>
          </cell>
          <cell r="C536" t="str">
            <v>SMALL QF AGGREGATION - SAN DIEGO</v>
          </cell>
          <cell r="D536">
            <v>0.38</v>
          </cell>
          <cell r="E536">
            <v>0.3</v>
          </cell>
          <cell r="F536">
            <v>0.3</v>
          </cell>
          <cell r="G536">
            <v>0.42</v>
          </cell>
          <cell r="H536">
            <v>0.55000000000000004</v>
          </cell>
          <cell r="I536">
            <v>0.7</v>
          </cell>
          <cell r="J536">
            <v>0.72</v>
          </cell>
          <cell r="K536">
            <v>0.73</v>
          </cell>
          <cell r="L536">
            <v>0.64</v>
          </cell>
          <cell r="M536">
            <v>0.66</v>
          </cell>
          <cell r="N536">
            <v>0.32</v>
          </cell>
          <cell r="O536">
            <v>0.28000000000000003</v>
          </cell>
          <cell r="P536" t="str">
            <v>N</v>
          </cell>
          <cell r="Q536" t="str">
            <v>South</v>
          </cell>
          <cell r="R536" t="str">
            <v>FC</v>
          </cell>
          <cell r="T536">
            <v>0.73</v>
          </cell>
        </row>
        <row r="537">
          <cell r="A537" t="str">
            <v>MSTANG_2_SOLAR</v>
          </cell>
          <cell r="B537" t="str">
            <v>Fresno</v>
          </cell>
          <cell r="D537" t="str">
            <v>-</v>
          </cell>
          <cell r="E537" t="str">
            <v>-</v>
          </cell>
          <cell r="F537" t="str">
            <v>-</v>
          </cell>
          <cell r="G537" t="str">
            <v>-</v>
          </cell>
          <cell r="H537" t="str">
            <v>-</v>
          </cell>
          <cell r="I537" t="str">
            <v>-</v>
          </cell>
          <cell r="J537" t="str">
            <v>-</v>
          </cell>
          <cell r="K537" t="str">
            <v>-</v>
          </cell>
          <cell r="L537">
            <v>21.13</v>
          </cell>
          <cell r="M537">
            <v>16.68</v>
          </cell>
          <cell r="N537">
            <v>0.04</v>
          </cell>
          <cell r="O537">
            <v>0.03</v>
          </cell>
          <cell r="P537" t="str">
            <v>N</v>
          </cell>
          <cell r="Q537" t="str">
            <v>North</v>
          </cell>
          <cell r="R537" t="str">
            <v>ID</v>
          </cell>
          <cell r="S537" t="str">
            <v>C3-4 Waiting for Gates No. 2 500-230 kV Transformer and possibly other</v>
          </cell>
          <cell r="T537">
            <v>21.13</v>
          </cell>
        </row>
        <row r="538">
          <cell r="A538" t="str">
            <v>MSTANG_2_SOLAR3</v>
          </cell>
          <cell r="B538" t="str">
            <v>Fresno</v>
          </cell>
          <cell r="C538">
            <v>0</v>
          </cell>
          <cell r="D538">
            <v>0</v>
          </cell>
          <cell r="E538">
            <v>0</v>
          </cell>
          <cell r="F538">
            <v>0</v>
          </cell>
          <cell r="G538">
            <v>0</v>
          </cell>
          <cell r="H538">
            <v>0</v>
          </cell>
          <cell r="I538">
            <v>0</v>
          </cell>
          <cell r="J538">
            <v>0</v>
          </cell>
          <cell r="K538">
            <v>0</v>
          </cell>
          <cell r="L538">
            <v>0</v>
          </cell>
          <cell r="M538">
            <v>0</v>
          </cell>
          <cell r="N538">
            <v>0</v>
          </cell>
          <cell r="O538">
            <v>0</v>
          </cell>
          <cell r="P538" t="str">
            <v>N</v>
          </cell>
          <cell r="Q538" t="str">
            <v>North</v>
          </cell>
          <cell r="R538" t="str">
            <v>ID</v>
          </cell>
          <cell r="S538" t="str">
            <v>Not modeled in the 2016 NQC deliverability study.</v>
          </cell>
          <cell r="T538">
            <v>0</v>
          </cell>
        </row>
        <row r="539">
          <cell r="A539" t="str">
            <v>MSTANG_2_SOLAR4</v>
          </cell>
          <cell r="B539" t="str">
            <v>Fresno</v>
          </cell>
          <cell r="D539" t="str">
            <v>-</v>
          </cell>
          <cell r="E539" t="str">
            <v>-</v>
          </cell>
          <cell r="F539" t="str">
            <v>-</v>
          </cell>
          <cell r="G539" t="str">
            <v>-</v>
          </cell>
          <cell r="H539" t="str">
            <v>-</v>
          </cell>
          <cell r="I539" t="str">
            <v>-</v>
          </cell>
          <cell r="J539" t="str">
            <v>-</v>
          </cell>
          <cell r="K539" t="str">
            <v>-</v>
          </cell>
          <cell r="L539">
            <v>21.13</v>
          </cell>
          <cell r="M539">
            <v>16.68</v>
          </cell>
          <cell r="N539">
            <v>0.04</v>
          </cell>
          <cell r="O539">
            <v>0.03</v>
          </cell>
          <cell r="P539" t="str">
            <v>N</v>
          </cell>
          <cell r="Q539" t="str">
            <v>North</v>
          </cell>
          <cell r="R539" t="str">
            <v>ID</v>
          </cell>
          <cell r="S539" t="str">
            <v>C3-4 Waiting for Gates No. 2 500-230 kV Transformer and possibly other</v>
          </cell>
          <cell r="T539">
            <v>21.13</v>
          </cell>
        </row>
        <row r="540">
          <cell r="A540" t="str">
            <v>MTNPOS_1_UNIT</v>
          </cell>
          <cell r="B540" t="str">
            <v>Kern</v>
          </cell>
          <cell r="C540" t="str">
            <v>MT.POSO COGENERATION CO.</v>
          </cell>
          <cell r="D540">
            <v>45.55</v>
          </cell>
          <cell r="E540">
            <v>34.229999999999997</v>
          </cell>
          <cell r="F540">
            <v>26.65</v>
          </cell>
          <cell r="G540">
            <v>32.71</v>
          </cell>
          <cell r="H540">
            <v>24.97</v>
          </cell>
          <cell r="I540">
            <v>28.45</v>
          </cell>
          <cell r="J540">
            <v>29.28</v>
          </cell>
          <cell r="K540">
            <v>31.12</v>
          </cell>
          <cell r="L540">
            <v>30.58</v>
          </cell>
          <cell r="M540">
            <v>18.739999999999998</v>
          </cell>
          <cell r="N540">
            <v>31.18</v>
          </cell>
          <cell r="O540">
            <v>26.96</v>
          </cell>
          <cell r="P540" t="str">
            <v>Y</v>
          </cell>
          <cell r="Q540" t="str">
            <v>North</v>
          </cell>
          <cell r="R540" t="str">
            <v>FC</v>
          </cell>
          <cell r="T540">
            <v>31.12</v>
          </cell>
        </row>
        <row r="541">
          <cell r="A541" t="str">
            <v>MTWIND_1_UNIT 1</v>
          </cell>
          <cell r="B541" t="str">
            <v>LA Basin</v>
          </cell>
          <cell r="C541" t="str">
            <v>Mountain View Power Project I</v>
          </cell>
          <cell r="D541">
            <v>0.91</v>
          </cell>
          <cell r="E541">
            <v>4.67</v>
          </cell>
          <cell r="F541">
            <v>9.49</v>
          </cell>
          <cell r="G541">
            <v>5.1100000000000003</v>
          </cell>
          <cell r="H541">
            <v>15.81</v>
          </cell>
          <cell r="I541">
            <v>27.27</v>
          </cell>
          <cell r="J541">
            <v>6.37</v>
          </cell>
          <cell r="K541">
            <v>4.07</v>
          </cell>
          <cell r="L541">
            <v>4.17</v>
          </cell>
          <cell r="M541">
            <v>3.82</v>
          </cell>
          <cell r="N541">
            <v>1.52</v>
          </cell>
          <cell r="O541">
            <v>2.4300000000000002</v>
          </cell>
          <cell r="P541" t="str">
            <v>N</v>
          </cell>
          <cell r="Q541" t="str">
            <v>South</v>
          </cell>
          <cell r="R541" t="str">
            <v>FC</v>
          </cell>
          <cell r="T541">
            <v>27.27</v>
          </cell>
        </row>
        <row r="542">
          <cell r="A542" t="str">
            <v>MTWIND_1_UNIT 2</v>
          </cell>
          <cell r="B542" t="str">
            <v>LA Basin</v>
          </cell>
          <cell r="C542" t="str">
            <v>Mountain View Power Project II</v>
          </cell>
          <cell r="D542">
            <v>0.43</v>
          </cell>
          <cell r="E542">
            <v>2.2400000000000002</v>
          </cell>
          <cell r="F542">
            <v>3.99</v>
          </cell>
          <cell r="G542">
            <v>2.41</v>
          </cell>
          <cell r="H542">
            <v>7.68</v>
          </cell>
          <cell r="I542">
            <v>13.93</v>
          </cell>
          <cell r="J542">
            <v>2.93</v>
          </cell>
          <cell r="K542">
            <v>1.88</v>
          </cell>
          <cell r="L542">
            <v>1.78</v>
          </cell>
          <cell r="M542">
            <v>1.8</v>
          </cell>
          <cell r="N542">
            <v>0.75</v>
          </cell>
          <cell r="O542">
            <v>1.1599999999999999</v>
          </cell>
          <cell r="P542" t="str">
            <v>N</v>
          </cell>
          <cell r="Q542" t="str">
            <v>South</v>
          </cell>
          <cell r="R542" t="str">
            <v>FC</v>
          </cell>
          <cell r="T542">
            <v>13.93</v>
          </cell>
        </row>
        <row r="543">
          <cell r="A543" t="str">
            <v>MTWIND_1_UNIT 3</v>
          </cell>
          <cell r="B543" t="str">
            <v>LA Basin</v>
          </cell>
          <cell r="C543" t="str">
            <v>Mountain View Power Project III</v>
          </cell>
          <cell r="D543">
            <v>0.43</v>
          </cell>
          <cell r="E543">
            <v>2.34</v>
          </cell>
          <cell r="F543">
            <v>4.3899999999999997</v>
          </cell>
          <cell r="G543">
            <v>2.58</v>
          </cell>
          <cell r="H543">
            <v>7.88</v>
          </cell>
          <cell r="I543">
            <v>12.85</v>
          </cell>
          <cell r="J543">
            <v>2.34</v>
          </cell>
          <cell r="K543">
            <v>1.8</v>
          </cell>
          <cell r="L543">
            <v>1.64</v>
          </cell>
          <cell r="M543">
            <v>1.87</v>
          </cell>
          <cell r="N543">
            <v>0.75</v>
          </cell>
          <cell r="O543">
            <v>1.2</v>
          </cell>
          <cell r="P543" t="str">
            <v>N</v>
          </cell>
          <cell r="Q543" t="str">
            <v>South</v>
          </cell>
          <cell r="R543" t="str">
            <v>FC</v>
          </cell>
          <cell r="T543">
            <v>12.85</v>
          </cell>
        </row>
        <row r="544">
          <cell r="A544" t="str">
            <v>NAROW1_2_UNIT</v>
          </cell>
          <cell r="B544" t="str">
            <v>Sierra</v>
          </cell>
          <cell r="C544" t="str">
            <v>NARROWS PH 1 UNIT</v>
          </cell>
          <cell r="D544">
            <v>9.56</v>
          </cell>
          <cell r="E544">
            <v>10.49</v>
          </cell>
          <cell r="F544">
            <v>10.3</v>
          </cell>
          <cell r="G544">
            <v>9.35</v>
          </cell>
          <cell r="H544">
            <v>10.8</v>
          </cell>
          <cell r="I544">
            <v>8.34</v>
          </cell>
          <cell r="J544">
            <v>10.53</v>
          </cell>
          <cell r="K544">
            <v>9.59</v>
          </cell>
          <cell r="L544">
            <v>10.9</v>
          </cell>
          <cell r="M544">
            <v>7.42</v>
          </cell>
          <cell r="N544">
            <v>2.74</v>
          </cell>
          <cell r="O544">
            <v>4.2</v>
          </cell>
          <cell r="P544" t="str">
            <v>Y</v>
          </cell>
          <cell r="Q544" t="str">
            <v>North</v>
          </cell>
          <cell r="R544" t="str">
            <v>FC</v>
          </cell>
          <cell r="T544">
            <v>10.9</v>
          </cell>
        </row>
        <row r="545">
          <cell r="A545" t="str">
            <v>NAROW2_2_UNIT</v>
          </cell>
          <cell r="B545" t="str">
            <v>Sierra</v>
          </cell>
          <cell r="C545" t="str">
            <v>NARROWS PH 2 UNIT</v>
          </cell>
          <cell r="D545">
            <v>18.899999999999999</v>
          </cell>
          <cell r="E545">
            <v>16.440000000000001</v>
          </cell>
          <cell r="F545">
            <v>28.13</v>
          </cell>
          <cell r="G545">
            <v>38.979999999999997</v>
          </cell>
          <cell r="H545">
            <v>38.61</v>
          </cell>
          <cell r="I545">
            <v>39.729999999999997</v>
          </cell>
          <cell r="J545">
            <v>39.68</v>
          </cell>
          <cell r="K545">
            <v>28.51</v>
          </cell>
          <cell r="L545">
            <v>0.09</v>
          </cell>
          <cell r="M545">
            <v>2.64</v>
          </cell>
          <cell r="N545">
            <v>8.64</v>
          </cell>
          <cell r="O545">
            <v>29.71</v>
          </cell>
          <cell r="P545" t="str">
            <v>Y</v>
          </cell>
          <cell r="Q545" t="str">
            <v>North</v>
          </cell>
          <cell r="R545" t="str">
            <v>FC</v>
          </cell>
          <cell r="T545">
            <v>39.729999999999997</v>
          </cell>
        </row>
        <row r="546">
          <cell r="A546" t="str">
            <v>NAVYII_2_UNITS</v>
          </cell>
          <cell r="B546" t="str">
            <v>CAISO System</v>
          </cell>
          <cell r="C546" t="str">
            <v>COSO POWER DEVELOPER (NAVY II) AGGREGATE</v>
          </cell>
          <cell r="D546">
            <v>58.4</v>
          </cell>
          <cell r="E546">
            <v>58.2</v>
          </cell>
          <cell r="F546">
            <v>50.23</v>
          </cell>
          <cell r="G546">
            <v>58.76</v>
          </cell>
          <cell r="H546">
            <v>59.5</v>
          </cell>
          <cell r="I546">
            <v>46.16</v>
          </cell>
          <cell r="J546">
            <v>43.99</v>
          </cell>
          <cell r="K546">
            <v>43.6</v>
          </cell>
          <cell r="L546">
            <v>44.64</v>
          </cell>
          <cell r="M546">
            <v>55.97</v>
          </cell>
          <cell r="N546">
            <v>57.95</v>
          </cell>
          <cell r="O546">
            <v>57.36</v>
          </cell>
          <cell r="P546" t="str">
            <v>N</v>
          </cell>
          <cell r="Q546" t="str">
            <v>South</v>
          </cell>
          <cell r="R546" t="str">
            <v>FC</v>
          </cell>
          <cell r="T546">
            <v>46.16</v>
          </cell>
        </row>
        <row r="547">
          <cell r="A547" t="str">
            <v>NCPA_7_GP1UN1</v>
          </cell>
          <cell r="B547" t="str">
            <v>NCNB</v>
          </cell>
          <cell r="C547" t="str">
            <v>NCPA GEO PLANT 1 UNIT 1</v>
          </cell>
          <cell r="D547">
            <v>31</v>
          </cell>
          <cell r="E547">
            <v>31</v>
          </cell>
          <cell r="F547">
            <v>31</v>
          </cell>
          <cell r="G547">
            <v>31</v>
          </cell>
          <cell r="H547">
            <v>31</v>
          </cell>
          <cell r="I547">
            <v>31</v>
          </cell>
          <cell r="J547">
            <v>31</v>
          </cell>
          <cell r="K547">
            <v>31</v>
          </cell>
          <cell r="L547">
            <v>31</v>
          </cell>
          <cell r="M547">
            <v>31</v>
          </cell>
          <cell r="N547">
            <v>31</v>
          </cell>
          <cell r="O547">
            <v>31</v>
          </cell>
          <cell r="P547" t="str">
            <v>Y</v>
          </cell>
          <cell r="Q547" t="str">
            <v>North</v>
          </cell>
          <cell r="R547" t="str">
            <v>FC</v>
          </cell>
          <cell r="T547">
            <v>31</v>
          </cell>
        </row>
        <row r="548">
          <cell r="A548" t="str">
            <v>NCPA_7_GP1UN2</v>
          </cell>
          <cell r="B548" t="str">
            <v>NCNB</v>
          </cell>
          <cell r="C548" t="str">
            <v>NCPA GEO PLANT 1 UNIT 2</v>
          </cell>
          <cell r="D548">
            <v>28</v>
          </cell>
          <cell r="E548">
            <v>28</v>
          </cell>
          <cell r="F548">
            <v>28</v>
          </cell>
          <cell r="G548">
            <v>28</v>
          </cell>
          <cell r="H548">
            <v>28</v>
          </cell>
          <cell r="I548">
            <v>28</v>
          </cell>
          <cell r="J548">
            <v>28</v>
          </cell>
          <cell r="K548">
            <v>28</v>
          </cell>
          <cell r="L548">
            <v>28</v>
          </cell>
          <cell r="M548">
            <v>30.14</v>
          </cell>
          <cell r="N548">
            <v>29.72</v>
          </cell>
          <cell r="O548">
            <v>28</v>
          </cell>
          <cell r="P548" t="str">
            <v>Y</v>
          </cell>
          <cell r="Q548" t="str">
            <v>North</v>
          </cell>
          <cell r="R548" t="str">
            <v>FC</v>
          </cell>
          <cell r="T548">
            <v>28</v>
          </cell>
        </row>
        <row r="549">
          <cell r="A549" t="str">
            <v>NCPA_7_GP2UN3</v>
          </cell>
          <cell r="B549" t="str">
            <v>NCNB</v>
          </cell>
          <cell r="C549" t="str">
            <v>NCPA GEO PLANT 2 UNIT 3</v>
          </cell>
          <cell r="D549">
            <v>0.74</v>
          </cell>
          <cell r="E549">
            <v>0.81</v>
          </cell>
          <cell r="F549">
            <v>0.67</v>
          </cell>
          <cell r="G549">
            <v>0.67</v>
          </cell>
          <cell r="H549">
            <v>0.75</v>
          </cell>
          <cell r="I549">
            <v>0.77</v>
          </cell>
          <cell r="J549">
            <v>0.72</v>
          </cell>
          <cell r="K549">
            <v>0.77</v>
          </cell>
          <cell r="L549">
            <v>0.86</v>
          </cell>
          <cell r="M549">
            <v>0.99</v>
          </cell>
          <cell r="N549">
            <v>1.4</v>
          </cell>
          <cell r="O549">
            <v>1.61</v>
          </cell>
          <cell r="P549" t="str">
            <v>Y</v>
          </cell>
          <cell r="Q549" t="str">
            <v>North</v>
          </cell>
          <cell r="R549" t="str">
            <v>FC</v>
          </cell>
          <cell r="T549">
            <v>0.86</v>
          </cell>
        </row>
        <row r="550">
          <cell r="A550" t="str">
            <v>NCPA_7_GP2UN4</v>
          </cell>
          <cell r="B550" t="str">
            <v>NCNB</v>
          </cell>
          <cell r="C550" t="str">
            <v>NCPA GEO PLANT 2 UNIT 4</v>
          </cell>
          <cell r="D550">
            <v>52.73</v>
          </cell>
          <cell r="E550">
            <v>52.73</v>
          </cell>
          <cell r="F550">
            <v>52.73</v>
          </cell>
          <cell r="G550">
            <v>52.73</v>
          </cell>
          <cell r="H550">
            <v>52.73</v>
          </cell>
          <cell r="I550">
            <v>52.73</v>
          </cell>
          <cell r="J550">
            <v>52.73</v>
          </cell>
          <cell r="K550">
            <v>52.73</v>
          </cell>
          <cell r="L550">
            <v>52.73</v>
          </cell>
          <cell r="M550">
            <v>52.73</v>
          </cell>
          <cell r="N550">
            <v>52.73</v>
          </cell>
          <cell r="O550">
            <v>52.73</v>
          </cell>
          <cell r="P550" t="str">
            <v>Y</v>
          </cell>
          <cell r="Q550" t="str">
            <v>North</v>
          </cell>
          <cell r="R550" t="str">
            <v>FC</v>
          </cell>
          <cell r="T550">
            <v>52.73</v>
          </cell>
        </row>
        <row r="551">
          <cell r="A551" t="str">
            <v>NEENCH_6_SOLAR</v>
          </cell>
          <cell r="B551" t="str">
            <v>Big Creek-Ventura</v>
          </cell>
          <cell r="C551" t="str">
            <v>Alpine Solar</v>
          </cell>
          <cell r="D551">
            <v>0.17</v>
          </cell>
          <cell r="E551">
            <v>0.87</v>
          </cell>
          <cell r="F551">
            <v>5.3</v>
          </cell>
          <cell r="G551">
            <v>57.68</v>
          </cell>
          <cell r="H551">
            <v>51.84</v>
          </cell>
          <cell r="I551">
            <v>50.65</v>
          </cell>
          <cell r="J551">
            <v>44.91</v>
          </cell>
          <cell r="K551">
            <v>50.05</v>
          </cell>
          <cell r="L551">
            <v>49.32</v>
          </cell>
          <cell r="M551">
            <v>40.67</v>
          </cell>
          <cell r="N551">
            <v>0.09</v>
          </cell>
          <cell r="O551">
            <v>0.08</v>
          </cell>
          <cell r="P551" t="str">
            <v>N</v>
          </cell>
          <cell r="Q551" t="str">
            <v>South</v>
          </cell>
          <cell r="R551" t="str">
            <v>FC</v>
          </cell>
          <cell r="T551">
            <v>50.65</v>
          </cell>
        </row>
        <row r="552">
          <cell r="A552" t="str">
            <v>NEWARK_1_QF</v>
          </cell>
          <cell r="B552" t="str">
            <v>Bay Area</v>
          </cell>
          <cell r="C552" t="str">
            <v>NEWARK 1 QF</v>
          </cell>
          <cell r="D552">
            <v>0.04</v>
          </cell>
          <cell r="E552">
            <v>0.05</v>
          </cell>
          <cell r="F552">
            <v>0.04</v>
          </cell>
          <cell r="G552">
            <v>0.03</v>
          </cell>
          <cell r="H552">
            <v>0.02</v>
          </cell>
          <cell r="I552">
            <v>0.03</v>
          </cell>
          <cell r="J552">
            <v>0.03</v>
          </cell>
          <cell r="K552">
            <v>0.02</v>
          </cell>
          <cell r="L552">
            <v>0.03</v>
          </cell>
          <cell r="M552">
            <v>0.05</v>
          </cell>
          <cell r="N552">
            <v>0.06</v>
          </cell>
          <cell r="O552">
            <v>0.06</v>
          </cell>
          <cell r="P552" t="str">
            <v>N</v>
          </cell>
          <cell r="Q552" t="str">
            <v>North</v>
          </cell>
          <cell r="R552" t="str">
            <v>FC</v>
          </cell>
          <cell r="T552">
            <v>0.03</v>
          </cell>
        </row>
        <row r="553">
          <cell r="A553" t="str">
            <v>NHOGAN_6_UNITS</v>
          </cell>
          <cell r="B553" t="str">
            <v>CAISO System</v>
          </cell>
          <cell r="C553" t="str">
            <v>NEW HOGAN PH AGGREGATE</v>
          </cell>
          <cell r="D553">
            <v>0.1</v>
          </cell>
          <cell r="E553">
            <v>0.06</v>
          </cell>
          <cell r="F553">
            <v>0.28000000000000003</v>
          </cell>
          <cell r="G553">
            <v>0.69</v>
          </cell>
          <cell r="H553">
            <v>1.1399999999999999</v>
          </cell>
          <cell r="I553">
            <v>0.93</v>
          </cell>
          <cell r="J553">
            <v>0.93</v>
          </cell>
          <cell r="K553">
            <v>0.81</v>
          </cell>
          <cell r="L553">
            <v>0.44</v>
          </cell>
          <cell r="M553">
            <v>0.2</v>
          </cell>
          <cell r="N553">
            <v>0.09</v>
          </cell>
          <cell r="O553">
            <v>0</v>
          </cell>
          <cell r="P553" t="str">
            <v>N</v>
          </cell>
          <cell r="Q553" t="str">
            <v>North</v>
          </cell>
          <cell r="R553" t="str">
            <v>FC</v>
          </cell>
          <cell r="T553">
            <v>0.93</v>
          </cell>
        </row>
        <row r="554">
          <cell r="A554" t="str">
            <v>NIMTG_6_NIQF</v>
          </cell>
          <cell r="B554" t="str">
            <v>San Diego-IV</v>
          </cell>
          <cell r="C554" t="str">
            <v>NORTH ISLAND QF</v>
          </cell>
          <cell r="D554">
            <v>33.72</v>
          </cell>
          <cell r="E554">
            <v>34.49</v>
          </cell>
          <cell r="F554">
            <v>22.07</v>
          </cell>
          <cell r="G554">
            <v>32.93</v>
          </cell>
          <cell r="H554">
            <v>34.99</v>
          </cell>
          <cell r="I554">
            <v>35.07</v>
          </cell>
          <cell r="J554">
            <v>34.96</v>
          </cell>
          <cell r="K554">
            <v>34.47</v>
          </cell>
          <cell r="L554">
            <v>34.71</v>
          </cell>
          <cell r="M554">
            <v>30.97</v>
          </cell>
          <cell r="N554">
            <v>22.77</v>
          </cell>
          <cell r="O554">
            <v>34.909999999999997</v>
          </cell>
          <cell r="P554" t="str">
            <v>N</v>
          </cell>
          <cell r="Q554" t="str">
            <v>South</v>
          </cell>
          <cell r="R554" t="str">
            <v>FC</v>
          </cell>
          <cell r="T554">
            <v>35.07</v>
          </cell>
        </row>
        <row r="555">
          <cell r="A555" t="str">
            <v>NWCSTL_7_UNIT 1</v>
          </cell>
          <cell r="B555" t="str">
            <v>Sierra</v>
          </cell>
          <cell r="C555" t="str">
            <v>NEWCASTLE HYDRO</v>
          </cell>
          <cell r="D555">
            <v>4.84</v>
          </cell>
          <cell r="E555">
            <v>5.71</v>
          </cell>
          <cell r="F555">
            <v>4.33</v>
          </cell>
          <cell r="G555">
            <v>2.84</v>
          </cell>
          <cell r="H555">
            <v>1.1000000000000001</v>
          </cell>
          <cell r="I555">
            <v>0.94</v>
          </cell>
          <cell r="J555">
            <v>0.37</v>
          </cell>
          <cell r="K555">
            <v>0</v>
          </cell>
          <cell r="L555">
            <v>0.98</v>
          </cell>
          <cell r="M555">
            <v>0.28000000000000003</v>
          </cell>
          <cell r="N555">
            <v>0</v>
          </cell>
          <cell r="O555">
            <v>0</v>
          </cell>
          <cell r="P555" t="str">
            <v>Y</v>
          </cell>
          <cell r="Q555" t="str">
            <v>North</v>
          </cell>
          <cell r="R555" t="str">
            <v>FC</v>
          </cell>
          <cell r="T555">
            <v>0.98</v>
          </cell>
        </row>
        <row r="556">
          <cell r="A556" t="str">
            <v>NZWIND_6_CALWND</v>
          </cell>
          <cell r="B556" t="str">
            <v>CAISO System</v>
          </cell>
          <cell r="C556" t="str">
            <v>Wind Resource I</v>
          </cell>
          <cell r="D556">
            <v>0.23</v>
          </cell>
          <cell r="E556">
            <v>0.9</v>
          </cell>
          <cell r="F556">
            <v>1.29</v>
          </cell>
          <cell r="G556">
            <v>1.23</v>
          </cell>
          <cell r="H556">
            <v>2.4500000000000002</v>
          </cell>
          <cell r="I556">
            <v>2.42</v>
          </cell>
          <cell r="J556">
            <v>1.19</v>
          </cell>
          <cell r="K556">
            <v>1.1299999999999999</v>
          </cell>
          <cell r="L556">
            <v>0.95</v>
          </cell>
          <cell r="M556">
            <v>0.61</v>
          </cell>
          <cell r="N556">
            <v>0.21</v>
          </cell>
          <cell r="O556">
            <v>0.32</v>
          </cell>
          <cell r="P556" t="str">
            <v>N</v>
          </cell>
          <cell r="Q556" t="str">
            <v>South</v>
          </cell>
          <cell r="R556" t="str">
            <v>FC</v>
          </cell>
          <cell r="T556">
            <v>2.42</v>
          </cell>
        </row>
        <row r="557">
          <cell r="A557" t="str">
            <v>NZWIND_6_WDSTR</v>
          </cell>
          <cell r="B557" t="str">
            <v>CAISO System</v>
          </cell>
          <cell r="C557" t="str">
            <v>Windstream 39</v>
          </cell>
          <cell r="D557">
            <v>0.12</v>
          </cell>
          <cell r="E557">
            <v>0.36</v>
          </cell>
          <cell r="F557">
            <v>0.67</v>
          </cell>
          <cell r="G557">
            <v>1.34</v>
          </cell>
          <cell r="H557">
            <v>1.33</v>
          </cell>
          <cell r="I557">
            <v>1.37</v>
          </cell>
          <cell r="J557">
            <v>1</v>
          </cell>
          <cell r="K557">
            <v>0.96</v>
          </cell>
          <cell r="L557">
            <v>0.85</v>
          </cell>
          <cell r="M557">
            <v>0.57999999999999996</v>
          </cell>
          <cell r="N557">
            <v>0.12</v>
          </cell>
          <cell r="O557">
            <v>0.22</v>
          </cell>
          <cell r="P557" t="str">
            <v>N</v>
          </cell>
          <cell r="Q557" t="str">
            <v>South</v>
          </cell>
          <cell r="R557" t="str">
            <v>FC</v>
          </cell>
          <cell r="T557">
            <v>1.37</v>
          </cell>
        </row>
        <row r="558">
          <cell r="A558" t="str">
            <v>NZWIND_6_WDSTR2</v>
          </cell>
          <cell r="B558" t="str">
            <v>CAISO System</v>
          </cell>
          <cell r="C558" t="str">
            <v>Windstream 6040</v>
          </cell>
          <cell r="D558">
            <v>0.13</v>
          </cell>
          <cell r="E558">
            <v>0.39</v>
          </cell>
          <cell r="F558">
            <v>0.73</v>
          </cell>
          <cell r="G558">
            <v>1.45</v>
          </cell>
          <cell r="H558">
            <v>1.88</v>
          </cell>
          <cell r="I558">
            <v>1.95</v>
          </cell>
          <cell r="J558">
            <v>1.57</v>
          </cell>
          <cell r="K558">
            <v>1.55</v>
          </cell>
          <cell r="L558">
            <v>0.89</v>
          </cell>
          <cell r="M558">
            <v>0.61</v>
          </cell>
          <cell r="N558">
            <v>0.11</v>
          </cell>
          <cell r="O558">
            <v>0.22</v>
          </cell>
          <cell r="P558" t="str">
            <v>N</v>
          </cell>
          <cell r="Q558" t="str">
            <v>South</v>
          </cell>
          <cell r="R558" t="str">
            <v>FC</v>
          </cell>
          <cell r="T558">
            <v>1.95</v>
          </cell>
        </row>
        <row r="559">
          <cell r="A559" t="str">
            <v>NZWIND_6_WDSTR3</v>
          </cell>
          <cell r="B559" t="str">
            <v>CAISO System</v>
          </cell>
          <cell r="C559" t="str">
            <v>Windstream 6041</v>
          </cell>
          <cell r="D559">
            <v>0.24</v>
          </cell>
          <cell r="E559">
            <v>0.72</v>
          </cell>
          <cell r="F559">
            <v>1.2000000000000002</v>
          </cell>
          <cell r="G559">
            <v>1.08</v>
          </cell>
          <cell r="H559">
            <v>1.8599999999999999</v>
          </cell>
          <cell r="I559">
            <v>1.6800000000000002</v>
          </cell>
          <cell r="J559">
            <v>1.02</v>
          </cell>
          <cell r="K559">
            <v>0.96</v>
          </cell>
          <cell r="L559">
            <v>0.66</v>
          </cell>
          <cell r="M559">
            <v>0.42000000000000004</v>
          </cell>
          <cell r="N559">
            <v>0.18</v>
          </cell>
          <cell r="O559">
            <v>0.36</v>
          </cell>
          <cell r="P559" t="str">
            <v>N</v>
          </cell>
          <cell r="Q559" t="str">
            <v>South</v>
          </cell>
          <cell r="R559" t="str">
            <v>FC</v>
          </cell>
          <cell r="T559">
            <v>1.6800000000000002</v>
          </cell>
        </row>
        <row r="560">
          <cell r="A560" t="str">
            <v>OAK C_1_EBMUD</v>
          </cell>
          <cell r="B560" t="str">
            <v>Bay Area</v>
          </cell>
          <cell r="C560" t="str">
            <v>MWWTP PGS 1 - ENGINES</v>
          </cell>
          <cell r="D560">
            <v>0.04</v>
          </cell>
          <cell r="E560">
            <v>0.45</v>
          </cell>
          <cell r="F560">
            <v>0.36</v>
          </cell>
          <cell r="G560">
            <v>0.5</v>
          </cell>
          <cell r="H560">
            <v>0.56999999999999995</v>
          </cell>
          <cell r="I560">
            <v>0.55000000000000004</v>
          </cell>
          <cell r="J560">
            <v>0.59</v>
          </cell>
          <cell r="K560">
            <v>0.73</v>
          </cell>
          <cell r="L560">
            <v>0.61</v>
          </cell>
          <cell r="M560">
            <v>0.28000000000000003</v>
          </cell>
          <cell r="N560">
            <v>0.85</v>
          </cell>
          <cell r="O560">
            <v>0.5</v>
          </cell>
          <cell r="P560" t="str">
            <v>N</v>
          </cell>
          <cell r="Q560" t="str">
            <v>North</v>
          </cell>
          <cell r="R560" t="str">
            <v>FC</v>
          </cell>
          <cell r="T560">
            <v>0.73</v>
          </cell>
        </row>
        <row r="561">
          <cell r="A561" t="str">
            <v>OAK C_7_UNIT 1</v>
          </cell>
          <cell r="B561" t="str">
            <v>Bay Area</v>
          </cell>
          <cell r="C561" t="str">
            <v>OAKLAND STATION C GT UNIT 1</v>
          </cell>
          <cell r="D561">
            <v>55</v>
          </cell>
          <cell r="E561">
            <v>55</v>
          </cell>
          <cell r="F561">
            <v>55</v>
          </cell>
          <cell r="G561">
            <v>55</v>
          </cell>
          <cell r="H561">
            <v>55</v>
          </cell>
          <cell r="I561">
            <v>55</v>
          </cell>
          <cell r="J561">
            <v>55</v>
          </cell>
          <cell r="K561">
            <v>55</v>
          </cell>
          <cell r="L561">
            <v>55</v>
          </cell>
          <cell r="M561">
            <v>55</v>
          </cell>
          <cell r="N561">
            <v>55</v>
          </cell>
          <cell r="O561">
            <v>55</v>
          </cell>
          <cell r="P561" t="str">
            <v>Y</v>
          </cell>
          <cell r="Q561" t="str">
            <v>North</v>
          </cell>
          <cell r="R561" t="str">
            <v>FC</v>
          </cell>
          <cell r="T561">
            <v>55</v>
          </cell>
        </row>
        <row r="562">
          <cell r="A562" t="str">
            <v>OAK C_7_UNIT 2</v>
          </cell>
          <cell r="B562" t="str">
            <v>Bay Area</v>
          </cell>
          <cell r="C562" t="str">
            <v>OAKLAND STATION C GT UNIT 2</v>
          </cell>
          <cell r="D562">
            <v>55</v>
          </cell>
          <cell r="E562">
            <v>55</v>
          </cell>
          <cell r="F562">
            <v>55</v>
          </cell>
          <cell r="G562">
            <v>55</v>
          </cell>
          <cell r="H562">
            <v>55</v>
          </cell>
          <cell r="I562">
            <v>55</v>
          </cell>
          <cell r="J562">
            <v>55</v>
          </cell>
          <cell r="K562">
            <v>55</v>
          </cell>
          <cell r="L562">
            <v>55</v>
          </cell>
          <cell r="M562">
            <v>55</v>
          </cell>
          <cell r="N562">
            <v>55</v>
          </cell>
          <cell r="O562">
            <v>55</v>
          </cell>
          <cell r="P562" t="str">
            <v>Y</v>
          </cell>
          <cell r="Q562" t="str">
            <v>North</v>
          </cell>
          <cell r="R562" t="str">
            <v>FC</v>
          </cell>
          <cell r="T562">
            <v>55</v>
          </cell>
        </row>
        <row r="563">
          <cell r="A563" t="str">
            <v>OAK C_7_UNIT 3</v>
          </cell>
          <cell r="B563" t="str">
            <v>Bay Area</v>
          </cell>
          <cell r="C563" t="str">
            <v>OAKLAND STATION C GT UNIT 3</v>
          </cell>
          <cell r="D563">
            <v>55</v>
          </cell>
          <cell r="E563">
            <v>55</v>
          </cell>
          <cell r="F563">
            <v>55</v>
          </cell>
          <cell r="G563">
            <v>55</v>
          </cell>
          <cell r="H563">
            <v>55</v>
          </cell>
          <cell r="I563">
            <v>55</v>
          </cell>
          <cell r="J563">
            <v>55</v>
          </cell>
          <cell r="K563">
            <v>55</v>
          </cell>
          <cell r="L563">
            <v>55</v>
          </cell>
          <cell r="M563">
            <v>55</v>
          </cell>
          <cell r="N563">
            <v>55</v>
          </cell>
          <cell r="O563">
            <v>55</v>
          </cell>
          <cell r="P563" t="str">
            <v>Y</v>
          </cell>
          <cell r="Q563" t="str">
            <v>North</v>
          </cell>
          <cell r="R563" t="str">
            <v>FC</v>
          </cell>
          <cell r="T563">
            <v>55</v>
          </cell>
        </row>
        <row r="564">
          <cell r="A564" t="str">
            <v>OAKWD_6_ZEPHWD</v>
          </cell>
          <cell r="B564" t="str">
            <v>CAISO System</v>
          </cell>
          <cell r="C564" t="str">
            <v>Zephyr Park</v>
          </cell>
          <cell r="D564">
            <v>0.13</v>
          </cell>
          <cell r="E564">
            <v>0.45</v>
          </cell>
          <cell r="F564">
            <v>0.6</v>
          </cell>
          <cell r="G564">
            <v>0.62</v>
          </cell>
          <cell r="H564">
            <v>0.83</v>
          </cell>
          <cell r="I564">
            <v>0.93</v>
          </cell>
          <cell r="J564">
            <v>0.54</v>
          </cell>
          <cell r="K564">
            <v>0.52</v>
          </cell>
          <cell r="L564">
            <v>0.35</v>
          </cell>
          <cell r="M564">
            <v>0.23</v>
          </cell>
          <cell r="N564">
            <v>0.1</v>
          </cell>
          <cell r="O564">
            <v>0.16</v>
          </cell>
          <cell r="P564" t="str">
            <v>N</v>
          </cell>
          <cell r="Q564" t="str">
            <v>South</v>
          </cell>
          <cell r="R564" t="str">
            <v>FC</v>
          </cell>
          <cell r="T564">
            <v>0.93</v>
          </cell>
        </row>
        <row r="565">
          <cell r="A565" t="str">
            <v>OASIS_6_SOLAR2</v>
          </cell>
          <cell r="B565" t="str">
            <v>Big Creek-Ventura</v>
          </cell>
          <cell r="C565" t="str">
            <v>Oasis Solar</v>
          </cell>
          <cell r="D565" t="str">
            <v>-</v>
          </cell>
          <cell r="E565" t="str">
            <v>-</v>
          </cell>
          <cell r="F565" t="str">
            <v>-</v>
          </cell>
          <cell r="G565">
            <v>14.34</v>
          </cell>
          <cell r="H565">
            <v>14.79</v>
          </cell>
          <cell r="I565">
            <v>15.13</v>
          </cell>
          <cell r="J565">
            <v>13.82</v>
          </cell>
          <cell r="K565">
            <v>13.85</v>
          </cell>
          <cell r="L565">
            <v>14.09</v>
          </cell>
          <cell r="M565">
            <v>11.12</v>
          </cell>
          <cell r="N565">
            <v>0.03</v>
          </cell>
          <cell r="O565">
            <v>0.02</v>
          </cell>
          <cell r="P565" t="str">
            <v>N</v>
          </cell>
          <cell r="Q565" t="str">
            <v>South</v>
          </cell>
          <cell r="R565" t="str">
            <v>FC</v>
          </cell>
          <cell r="T565">
            <v>15.13</v>
          </cell>
        </row>
        <row r="566">
          <cell r="A566" t="str">
            <v>OCTILO_5_WIND</v>
          </cell>
          <cell r="B566" t="str">
            <v>San Diego-IV</v>
          </cell>
          <cell r="C566" t="str">
            <v>Ocotillo Wind Energy Facility</v>
          </cell>
          <cell r="D566">
            <v>7.79</v>
          </cell>
          <cell r="E566">
            <v>31.6</v>
          </cell>
          <cell r="F566">
            <v>47.71</v>
          </cell>
          <cell r="G566">
            <v>41.42</v>
          </cell>
          <cell r="H566">
            <v>68.81</v>
          </cell>
          <cell r="I566">
            <v>69.78</v>
          </cell>
          <cell r="J566">
            <v>35.64</v>
          </cell>
          <cell r="K566">
            <v>24.42</v>
          </cell>
          <cell r="L566">
            <v>20.84</v>
          </cell>
          <cell r="M566">
            <v>14.43</v>
          </cell>
          <cell r="N566">
            <v>7.66</v>
          </cell>
          <cell r="O566">
            <v>7.84</v>
          </cell>
          <cell r="P566" t="str">
            <v>N</v>
          </cell>
          <cell r="Q566" t="str">
            <v>South</v>
          </cell>
          <cell r="R566" t="str">
            <v>FC</v>
          </cell>
          <cell r="T566">
            <v>69.78</v>
          </cell>
        </row>
        <row r="567">
          <cell r="A567" t="str">
            <v>OGROVE_6_PL1X2</v>
          </cell>
          <cell r="B567" t="str">
            <v>San Diego-IV</v>
          </cell>
          <cell r="C567" t="str">
            <v>Orange Grove Energy Center</v>
          </cell>
          <cell r="D567">
            <v>96</v>
          </cell>
          <cell r="E567">
            <v>96</v>
          </cell>
          <cell r="F567">
            <v>96</v>
          </cell>
          <cell r="G567">
            <v>96</v>
          </cell>
          <cell r="H567">
            <v>96</v>
          </cell>
          <cell r="I567">
            <v>96</v>
          </cell>
          <cell r="J567">
            <v>96</v>
          </cell>
          <cell r="K567">
            <v>96</v>
          </cell>
          <cell r="L567">
            <v>96</v>
          </cell>
          <cell r="M567">
            <v>96</v>
          </cell>
          <cell r="N567">
            <v>96</v>
          </cell>
          <cell r="O567">
            <v>96</v>
          </cell>
          <cell r="P567" t="str">
            <v>Y</v>
          </cell>
          <cell r="Q567" t="str">
            <v>South</v>
          </cell>
          <cell r="R567" t="str">
            <v>FC</v>
          </cell>
          <cell r="T567">
            <v>96</v>
          </cell>
        </row>
        <row r="568">
          <cell r="A568" t="str">
            <v>OILFLD_7_QFUNTS</v>
          </cell>
          <cell r="B568" t="str">
            <v>CAISO System</v>
          </cell>
          <cell r="C568" t="str">
            <v>Nacimiento Hydroelectric Plant</v>
          </cell>
          <cell r="D568">
            <v>0.15</v>
          </cell>
          <cell r="E568">
            <v>0.16</v>
          </cell>
          <cell r="F568">
            <v>0.34</v>
          </cell>
          <cell r="G568">
            <v>0.86</v>
          </cell>
          <cell r="H568">
            <v>0.25</v>
          </cell>
          <cell r="I568">
            <v>0.56000000000000005</v>
          </cell>
          <cell r="J568">
            <v>1.04</v>
          </cell>
          <cell r="K568">
            <v>0.85</v>
          </cell>
          <cell r="L568">
            <v>1.1299999999999999</v>
          </cell>
          <cell r="M568">
            <v>0.44</v>
          </cell>
          <cell r="N568">
            <v>0.11</v>
          </cell>
          <cell r="O568">
            <v>0.1</v>
          </cell>
          <cell r="P568" t="str">
            <v>N</v>
          </cell>
          <cell r="Q568" t="str">
            <v>North</v>
          </cell>
          <cell r="R568" t="str">
            <v>FC</v>
          </cell>
          <cell r="T568">
            <v>1.1299999999999999</v>
          </cell>
        </row>
        <row r="569">
          <cell r="A569" t="str">
            <v>OLDRIV_6_BIOGAS</v>
          </cell>
          <cell r="B569" t="str">
            <v>Kern</v>
          </cell>
          <cell r="C569" t="str">
            <v>Bidart Old River 1</v>
          </cell>
          <cell r="D569">
            <v>1.49</v>
          </cell>
          <cell r="E569">
            <v>1.43</v>
          </cell>
          <cell r="F569">
            <v>1.24</v>
          </cell>
          <cell r="G569">
            <v>1.18</v>
          </cell>
          <cell r="H569">
            <v>1.37</v>
          </cell>
          <cell r="I569">
            <v>1.46</v>
          </cell>
          <cell r="J569">
            <v>1.42</v>
          </cell>
          <cell r="K569">
            <v>1.51</v>
          </cell>
          <cell r="L569">
            <v>1.49</v>
          </cell>
          <cell r="M569">
            <v>1.39</v>
          </cell>
          <cell r="N569">
            <v>1.32</v>
          </cell>
          <cell r="O569">
            <v>1.38</v>
          </cell>
          <cell r="P569" t="str">
            <v>N</v>
          </cell>
          <cell r="Q569" t="str">
            <v>North</v>
          </cell>
          <cell r="R569" t="str">
            <v>ID</v>
          </cell>
          <cell r="S569" t="str">
            <v>14DGD: Waiting for Vincent 220 kV Bus Split, Gates No. 2 500/230 kV Transformer and possibly other</v>
          </cell>
          <cell r="T569">
            <v>1.51</v>
          </cell>
        </row>
        <row r="570">
          <cell r="A570" t="str">
            <v>OLDRV1_6_SOLAR</v>
          </cell>
          <cell r="B570" t="str">
            <v>Kern</v>
          </cell>
          <cell r="C570" t="str">
            <v>Old River One</v>
          </cell>
          <cell r="D570">
            <v>0.05</v>
          </cell>
          <cell r="E570">
            <v>0.25</v>
          </cell>
          <cell r="F570">
            <v>1.25</v>
          </cell>
          <cell r="G570">
            <v>14.34</v>
          </cell>
          <cell r="H570">
            <v>14.79</v>
          </cell>
          <cell r="I570">
            <v>15.13</v>
          </cell>
          <cell r="J570">
            <v>13.82</v>
          </cell>
          <cell r="K570">
            <v>13.85</v>
          </cell>
          <cell r="L570">
            <v>14.09</v>
          </cell>
          <cell r="M570">
            <v>11.12</v>
          </cell>
          <cell r="N570">
            <v>0.03</v>
          </cell>
          <cell r="O570">
            <v>0.02</v>
          </cell>
          <cell r="P570" t="str">
            <v>N</v>
          </cell>
          <cell r="Q570" t="str">
            <v>North</v>
          </cell>
          <cell r="R570" t="str">
            <v>ID</v>
          </cell>
          <cell r="S570" t="str">
            <v>C3&amp;4: Waiting for Gates No. 2 500/230 kV Transformer and possibly other</v>
          </cell>
          <cell r="T570">
            <v>15.13</v>
          </cell>
        </row>
        <row r="571">
          <cell r="A571" t="str">
            <v>OLINDA_2_COYCRK</v>
          </cell>
          <cell r="B571" t="str">
            <v>LA Basin</v>
          </cell>
          <cell r="C571" t="str">
            <v xml:space="preserve">MWD Coyote Creek Hydroelectric Recovery </v>
          </cell>
          <cell r="D571">
            <v>3.13</v>
          </cell>
          <cell r="E571">
            <v>3.13</v>
          </cell>
          <cell r="F571">
            <v>3.13</v>
          </cell>
          <cell r="G571">
            <v>3.13</v>
          </cell>
          <cell r="H571">
            <v>3.13</v>
          </cell>
          <cell r="I571">
            <v>3.13</v>
          </cell>
          <cell r="J571">
            <v>3.13</v>
          </cell>
          <cell r="K571">
            <v>3.13</v>
          </cell>
          <cell r="L571">
            <v>3.13</v>
          </cell>
          <cell r="M571">
            <v>3.13</v>
          </cell>
          <cell r="N571">
            <v>3.13</v>
          </cell>
          <cell r="O571">
            <v>3.13</v>
          </cell>
          <cell r="P571" t="str">
            <v>Y</v>
          </cell>
          <cell r="Q571" t="str">
            <v>South</v>
          </cell>
          <cell r="R571" t="str">
            <v>FC</v>
          </cell>
          <cell r="T571">
            <v>3.13</v>
          </cell>
        </row>
        <row r="572">
          <cell r="A572" t="str">
            <v>OLINDA_2_LNDFL2</v>
          </cell>
          <cell r="B572" t="str">
            <v>LA Basin</v>
          </cell>
          <cell r="C572" t="str">
            <v>Brea Power II</v>
          </cell>
          <cell r="D572">
            <v>24.29</v>
          </cell>
          <cell r="E572">
            <v>24.11</v>
          </cell>
          <cell r="F572">
            <v>23.3</v>
          </cell>
          <cell r="G572">
            <v>22.53</v>
          </cell>
          <cell r="H572">
            <v>23.91</v>
          </cell>
          <cell r="I572">
            <v>23.23</v>
          </cell>
          <cell r="J572">
            <v>23.56</v>
          </cell>
          <cell r="K572">
            <v>22.51</v>
          </cell>
          <cell r="L572">
            <v>23.26</v>
          </cell>
          <cell r="M572">
            <v>24.98</v>
          </cell>
          <cell r="N572">
            <v>24.31</v>
          </cell>
          <cell r="O572">
            <v>24.73</v>
          </cell>
          <cell r="P572" t="str">
            <v>N</v>
          </cell>
          <cell r="Q572" t="str">
            <v>South</v>
          </cell>
          <cell r="R572" t="str">
            <v>FC</v>
          </cell>
          <cell r="T572">
            <v>23.56</v>
          </cell>
        </row>
        <row r="573">
          <cell r="A573" t="str">
            <v>OLINDA_2_QF</v>
          </cell>
          <cell r="B573" t="str">
            <v>LA Basin</v>
          </cell>
          <cell r="C573" t="str">
            <v>OLINDA QFS</v>
          </cell>
          <cell r="D573">
            <v>0.05</v>
          </cell>
          <cell r="E573">
            <v>0.06</v>
          </cell>
          <cell r="F573">
            <v>0.06</v>
          </cell>
          <cell r="G573">
            <v>0.06</v>
          </cell>
          <cell r="H573">
            <v>7.0000000000000007E-2</v>
          </cell>
          <cell r="I573">
            <v>0.05</v>
          </cell>
          <cell r="J573">
            <v>0.09</v>
          </cell>
          <cell r="K573">
            <v>0.11</v>
          </cell>
          <cell r="L573">
            <v>0.13</v>
          </cell>
          <cell r="M573">
            <v>0.12</v>
          </cell>
          <cell r="N573">
            <v>0.09</v>
          </cell>
          <cell r="O573">
            <v>0.03</v>
          </cell>
          <cell r="P573" t="str">
            <v>N</v>
          </cell>
          <cell r="Q573" t="str">
            <v>South</v>
          </cell>
          <cell r="R573" t="str">
            <v>FC</v>
          </cell>
          <cell r="T573">
            <v>0.13</v>
          </cell>
        </row>
        <row r="574">
          <cell r="A574" t="str">
            <v>OLINDA_7_LNDFIL</v>
          </cell>
          <cell r="B574" t="str">
            <v>LA Basin</v>
          </cell>
          <cell r="C574" t="str">
            <v>OLINDA_7_LNDFIL</v>
          </cell>
          <cell r="D574">
            <v>1.69</v>
          </cell>
          <cell r="E574">
            <v>1.82</v>
          </cell>
          <cell r="F574">
            <v>1.45</v>
          </cell>
          <cell r="G574">
            <v>1.53</v>
          </cell>
          <cell r="H574">
            <v>1.65</v>
          </cell>
          <cell r="I574">
            <v>0.34</v>
          </cell>
          <cell r="J574">
            <v>0</v>
          </cell>
          <cell r="K574">
            <v>0.05</v>
          </cell>
          <cell r="L574">
            <v>0</v>
          </cell>
          <cell r="M574">
            <v>0</v>
          </cell>
          <cell r="N574">
            <v>0</v>
          </cell>
          <cell r="O574">
            <v>0.63</v>
          </cell>
          <cell r="P574" t="str">
            <v>N</v>
          </cell>
          <cell r="Q574" t="str">
            <v>South</v>
          </cell>
          <cell r="R574" t="str">
            <v>FC</v>
          </cell>
          <cell r="T574">
            <v>0.34</v>
          </cell>
        </row>
        <row r="575">
          <cell r="A575" t="str">
            <v>OLIVEP_1_SOLAR</v>
          </cell>
          <cell r="B575" t="str">
            <v>CAISO System</v>
          </cell>
          <cell r="C575" t="str">
            <v>White River Solar</v>
          </cell>
          <cell r="D575">
            <v>0.05</v>
          </cell>
          <cell r="E575">
            <v>0.33</v>
          </cell>
          <cell r="F575">
            <v>1.46</v>
          </cell>
          <cell r="G575">
            <v>16.23</v>
          </cell>
          <cell r="H575">
            <v>17.329999999999998</v>
          </cell>
          <cell r="I575">
            <v>17.399999999999999</v>
          </cell>
          <cell r="J575">
            <v>17.920000000000002</v>
          </cell>
          <cell r="K575">
            <v>17.8</v>
          </cell>
          <cell r="L575">
            <v>17.59</v>
          </cell>
          <cell r="M575">
            <v>12.51</v>
          </cell>
          <cell r="N575">
            <v>0.03</v>
          </cell>
          <cell r="O575">
            <v>0.02</v>
          </cell>
          <cell r="P575" t="str">
            <v>N</v>
          </cell>
          <cell r="Q575" t="str">
            <v>North</v>
          </cell>
          <cell r="R575" t="str">
            <v>ID</v>
          </cell>
          <cell r="S575" t="str">
            <v>C3&amp;4: Waiting for Gates No. 2 500/230 kV Transformer and possibly other</v>
          </cell>
          <cell r="T575">
            <v>17.920000000000002</v>
          </cell>
        </row>
        <row r="576">
          <cell r="A576" t="str">
            <v>OLIVEP_1_SOLAR2</v>
          </cell>
          <cell r="B576" t="str">
            <v>CAISO System</v>
          </cell>
          <cell r="C576" t="str">
            <v>White River West</v>
          </cell>
          <cell r="D576">
            <v>0.05</v>
          </cell>
          <cell r="E576">
            <v>0.25</v>
          </cell>
          <cell r="F576">
            <v>1.23</v>
          </cell>
          <cell r="G576">
            <v>14.16</v>
          </cell>
          <cell r="H576">
            <v>14.61</v>
          </cell>
          <cell r="I576">
            <v>14.94</v>
          </cell>
          <cell r="J576">
            <v>13.65</v>
          </cell>
          <cell r="K576">
            <v>13.67</v>
          </cell>
          <cell r="L576">
            <v>13.91</v>
          </cell>
          <cell r="M576">
            <v>11.38</v>
          </cell>
          <cell r="N576">
            <v>0.03</v>
          </cell>
          <cell r="O576">
            <v>0.02</v>
          </cell>
          <cell r="P576" t="str">
            <v>N</v>
          </cell>
          <cell r="Q576" t="str">
            <v>North</v>
          </cell>
          <cell r="R576" t="str">
            <v>FC</v>
          </cell>
          <cell r="T576">
            <v>14.94</v>
          </cell>
        </row>
        <row r="577">
          <cell r="A577" t="str">
            <v>OLSEN_2_UNIT</v>
          </cell>
          <cell r="B577" t="str">
            <v>CAISO System</v>
          </cell>
          <cell r="C577" t="str">
            <v>OLSEN POWER PARTNERS</v>
          </cell>
          <cell r="D577">
            <v>0.35</v>
          </cell>
          <cell r="E577">
            <v>0.23</v>
          </cell>
          <cell r="F577">
            <v>1.08</v>
          </cell>
          <cell r="G577">
            <v>1.38</v>
          </cell>
          <cell r="H577">
            <v>0.28999999999999998</v>
          </cell>
          <cell r="I577">
            <v>0.05</v>
          </cell>
          <cell r="J577">
            <v>0</v>
          </cell>
          <cell r="K577">
            <v>0</v>
          </cell>
          <cell r="L577">
            <v>0</v>
          </cell>
          <cell r="M577">
            <v>0</v>
          </cell>
          <cell r="N577">
            <v>0.04</v>
          </cell>
          <cell r="O577">
            <v>1.1299999999999999</v>
          </cell>
          <cell r="P577" t="str">
            <v>N</v>
          </cell>
          <cell r="Q577" t="str">
            <v>North</v>
          </cell>
          <cell r="R577" t="str">
            <v>FC</v>
          </cell>
          <cell r="T577">
            <v>0.05</v>
          </cell>
        </row>
        <row r="578">
          <cell r="A578" t="str">
            <v>OMAR_2_UNIT 1</v>
          </cell>
          <cell r="B578" t="str">
            <v>Big Creek-Ventura</v>
          </cell>
          <cell r="C578" t="str">
            <v>KERN RIVER COGENERATION CO. UNIT 1</v>
          </cell>
          <cell r="D578">
            <v>77.099999999999994</v>
          </cell>
          <cell r="E578">
            <v>77.099999999999994</v>
          </cell>
          <cell r="F578">
            <v>77.099999999999994</v>
          </cell>
          <cell r="G578">
            <v>77.099999999999994</v>
          </cell>
          <cell r="H578">
            <v>77.099999999999994</v>
          </cell>
          <cell r="I578">
            <v>77.099999999999994</v>
          </cell>
          <cell r="J578">
            <v>77.099999999999994</v>
          </cell>
          <cell r="K578">
            <v>77.099999999999994</v>
          </cell>
          <cell r="L578">
            <v>77.099999999999994</v>
          </cell>
          <cell r="M578">
            <v>77.099999999999994</v>
          </cell>
          <cell r="N578">
            <v>77.099999999999994</v>
          </cell>
          <cell r="O578">
            <v>77.099999999999994</v>
          </cell>
          <cell r="P578" t="str">
            <v>Y</v>
          </cell>
          <cell r="Q578" t="str">
            <v>South</v>
          </cell>
          <cell r="R578" t="str">
            <v>FC</v>
          </cell>
          <cell r="T578">
            <v>77.099999999999994</v>
          </cell>
        </row>
        <row r="579">
          <cell r="A579" t="str">
            <v>OMAR_2_UNIT 2</v>
          </cell>
          <cell r="B579" t="str">
            <v>Big Creek-Ventura</v>
          </cell>
          <cell r="C579" t="str">
            <v>KERN RIVER COGENERATION CO. UNIT 2</v>
          </cell>
          <cell r="D579">
            <v>77.25</v>
          </cell>
          <cell r="E579">
            <v>77.25</v>
          </cell>
          <cell r="F579">
            <v>77.25</v>
          </cell>
          <cell r="G579">
            <v>77.25</v>
          </cell>
          <cell r="H579">
            <v>77.25</v>
          </cell>
          <cell r="I579">
            <v>77.25</v>
          </cell>
          <cell r="J579">
            <v>77.25</v>
          </cell>
          <cell r="K579">
            <v>77.25</v>
          </cell>
          <cell r="L579">
            <v>77.25</v>
          </cell>
          <cell r="M579">
            <v>77.25</v>
          </cell>
          <cell r="N579">
            <v>77.25</v>
          </cell>
          <cell r="O579">
            <v>77.25</v>
          </cell>
          <cell r="P579" t="str">
            <v>Y</v>
          </cell>
          <cell r="Q579" t="str">
            <v>South</v>
          </cell>
          <cell r="R579" t="str">
            <v>FC</v>
          </cell>
          <cell r="T579">
            <v>77.25</v>
          </cell>
        </row>
        <row r="580">
          <cell r="A580" t="str">
            <v>OMAR_2_UNIT 3</v>
          </cell>
          <cell r="B580" t="str">
            <v>Big Creek-Ventura</v>
          </cell>
          <cell r="C580" t="str">
            <v>KERN RIVER COGENERATION CO. UNIT 3</v>
          </cell>
          <cell r="D580">
            <v>77.25</v>
          </cell>
          <cell r="E580">
            <v>77.25</v>
          </cell>
          <cell r="F580">
            <v>77.25</v>
          </cell>
          <cell r="G580">
            <v>77.25</v>
          </cell>
          <cell r="H580">
            <v>77.25</v>
          </cell>
          <cell r="I580">
            <v>77.25</v>
          </cell>
          <cell r="J580">
            <v>77.25</v>
          </cell>
          <cell r="K580">
            <v>77.25</v>
          </cell>
          <cell r="L580">
            <v>77.25</v>
          </cell>
          <cell r="M580">
            <v>77.25</v>
          </cell>
          <cell r="N580">
            <v>77.25</v>
          </cell>
          <cell r="O580">
            <v>77.25</v>
          </cell>
          <cell r="P580" t="str">
            <v>Y</v>
          </cell>
          <cell r="Q580" t="str">
            <v>South</v>
          </cell>
          <cell r="R580" t="str">
            <v>FC</v>
          </cell>
          <cell r="T580">
            <v>77.25</v>
          </cell>
        </row>
        <row r="581">
          <cell r="A581" t="str">
            <v>OMAR_2_UNIT 4</v>
          </cell>
          <cell r="B581" t="str">
            <v>Big Creek-Ventura</v>
          </cell>
          <cell r="C581" t="str">
            <v>KERN RIVER COGENERATION CO. UNIT 4</v>
          </cell>
          <cell r="D581">
            <v>77.25</v>
          </cell>
          <cell r="E581">
            <v>77.25</v>
          </cell>
          <cell r="F581">
            <v>77.25</v>
          </cell>
          <cell r="G581">
            <v>77.25</v>
          </cell>
          <cell r="H581">
            <v>77.25</v>
          </cell>
          <cell r="I581">
            <v>77.25</v>
          </cell>
          <cell r="J581">
            <v>77.25</v>
          </cell>
          <cell r="K581">
            <v>77.25</v>
          </cell>
          <cell r="L581">
            <v>77.25</v>
          </cell>
          <cell r="M581">
            <v>77.25</v>
          </cell>
          <cell r="N581">
            <v>77.25</v>
          </cell>
          <cell r="O581">
            <v>77.25</v>
          </cell>
          <cell r="P581" t="str">
            <v>Y</v>
          </cell>
          <cell r="Q581" t="str">
            <v>South</v>
          </cell>
          <cell r="R581" t="str">
            <v>FC</v>
          </cell>
          <cell r="T581">
            <v>77.25</v>
          </cell>
        </row>
        <row r="582">
          <cell r="A582" t="str">
            <v>ONLLPP_6_UNITS</v>
          </cell>
          <cell r="B582" t="str">
            <v>Fresno</v>
          </cell>
          <cell r="C582" t="str">
            <v>O'NEILL PUMP-GEN (AGGREGATE)</v>
          </cell>
          <cell r="D582">
            <v>0.03</v>
          </cell>
          <cell r="E582">
            <v>0.4</v>
          </cell>
          <cell r="F582">
            <v>0</v>
          </cell>
          <cell r="G582">
            <v>0.52</v>
          </cell>
          <cell r="H582">
            <v>1.95</v>
          </cell>
          <cell r="I582">
            <v>2.92</v>
          </cell>
          <cell r="J582">
            <v>0.65</v>
          </cell>
          <cell r="K582">
            <v>0.37</v>
          </cell>
          <cell r="L582">
            <v>0</v>
          </cell>
          <cell r="M582">
            <v>0.03</v>
          </cell>
          <cell r="N582">
            <v>0</v>
          </cell>
          <cell r="O582">
            <v>0</v>
          </cell>
          <cell r="P582" t="str">
            <v>Y</v>
          </cell>
          <cell r="Q582" t="str">
            <v>North</v>
          </cell>
          <cell r="R582" t="str">
            <v>FC</v>
          </cell>
          <cell r="T582">
            <v>2.92</v>
          </cell>
        </row>
        <row r="583">
          <cell r="A583" t="str">
            <v>ORLND_6_HIGHLI</v>
          </cell>
          <cell r="B583" t="str">
            <v>CAISO System</v>
          </cell>
          <cell r="C583" t="str">
            <v>High Line Canal Hydro</v>
          </cell>
          <cell r="D583">
            <v>0.16</v>
          </cell>
          <cell r="E583">
            <v>0.15</v>
          </cell>
          <cell r="F583">
            <v>0.16</v>
          </cell>
          <cell r="G583">
            <v>0.17</v>
          </cell>
          <cell r="H583">
            <v>0.23</v>
          </cell>
          <cell r="I583">
            <v>0.17</v>
          </cell>
          <cell r="J583">
            <v>0.18</v>
          </cell>
          <cell r="K583">
            <v>0.19</v>
          </cell>
          <cell r="L583">
            <v>0.14000000000000001</v>
          </cell>
          <cell r="M583">
            <v>0.09</v>
          </cell>
          <cell r="N583">
            <v>0.09</v>
          </cell>
          <cell r="O583">
            <v>0.1</v>
          </cell>
          <cell r="P583" t="str">
            <v>N</v>
          </cell>
          <cell r="Q583" t="str">
            <v>North</v>
          </cell>
          <cell r="R583" t="str">
            <v>FC</v>
          </cell>
          <cell r="T583">
            <v>0.19</v>
          </cell>
        </row>
        <row r="584">
          <cell r="A584" t="str">
            <v>ORLND_6_SOLAR1</v>
          </cell>
          <cell r="B584" t="str">
            <v>CAISO System</v>
          </cell>
          <cell r="C584" t="str">
            <v>Enerparc California 2</v>
          </cell>
          <cell r="D584" t="str">
            <v>-</v>
          </cell>
          <cell r="E584" t="str">
            <v>-</v>
          </cell>
          <cell r="F584" t="str">
            <v>-</v>
          </cell>
          <cell r="G584" t="str">
            <v>-</v>
          </cell>
          <cell r="H584">
            <v>1.08</v>
          </cell>
          <cell r="I584">
            <v>1.46</v>
          </cell>
          <cell r="J584">
            <v>1.34</v>
          </cell>
          <cell r="K584">
            <v>1.4</v>
          </cell>
          <cell r="L584">
            <v>1.05</v>
          </cell>
          <cell r="M584">
            <v>0.83</v>
          </cell>
          <cell r="N584">
            <v>0</v>
          </cell>
          <cell r="O584">
            <v>0</v>
          </cell>
          <cell r="P584" t="str">
            <v>N</v>
          </cell>
          <cell r="Q584" t="str">
            <v>North</v>
          </cell>
          <cell r="R584" t="str">
            <v>ID</v>
          </cell>
          <cell r="S584" t="str">
            <v>14DGD - Waiting for Contra Costa 230 kV Switch Replacement Project, Oakley SPS and possibly other</v>
          </cell>
          <cell r="T584">
            <v>1.46</v>
          </cell>
        </row>
        <row r="585">
          <cell r="A585" t="str">
            <v>ORMOND_7_UNIT 1</v>
          </cell>
          <cell r="B585" t="str">
            <v>Big Creek-Ventura</v>
          </cell>
          <cell r="C585" t="str">
            <v>ORMOND BEACH GEN STA. UNIT 1</v>
          </cell>
          <cell r="D585">
            <v>741.27</v>
          </cell>
          <cell r="E585">
            <v>741.27</v>
          </cell>
          <cell r="F585">
            <v>741.27</v>
          </cell>
          <cell r="G585">
            <v>741.27</v>
          </cell>
          <cell r="H585">
            <v>741.27</v>
          </cell>
          <cell r="I585">
            <v>741.27</v>
          </cell>
          <cell r="J585">
            <v>741.27</v>
          </cell>
          <cell r="K585">
            <v>741.27</v>
          </cell>
          <cell r="L585">
            <v>741.27</v>
          </cell>
          <cell r="M585">
            <v>741.27</v>
          </cell>
          <cell r="N585">
            <v>741.27</v>
          </cell>
          <cell r="O585">
            <v>741.27</v>
          </cell>
          <cell r="P585" t="str">
            <v>Y</v>
          </cell>
          <cell r="Q585" t="str">
            <v>South</v>
          </cell>
          <cell r="R585" t="str">
            <v>FC</v>
          </cell>
          <cell r="T585">
            <v>741.27</v>
          </cell>
        </row>
        <row r="586">
          <cell r="A586" t="str">
            <v>ORMOND_7_UNIT 2</v>
          </cell>
          <cell r="B586" t="str">
            <v>Big Creek-Ventura</v>
          </cell>
          <cell r="C586" t="str">
            <v>ORMOND BEACH GEN STA. UNIT 2</v>
          </cell>
          <cell r="D586">
            <v>775</v>
          </cell>
          <cell r="E586">
            <v>775</v>
          </cell>
          <cell r="F586">
            <v>775</v>
          </cell>
          <cell r="G586">
            <v>775</v>
          </cell>
          <cell r="H586">
            <v>775</v>
          </cell>
          <cell r="I586">
            <v>775</v>
          </cell>
          <cell r="J586">
            <v>775</v>
          </cell>
          <cell r="K586">
            <v>775</v>
          </cell>
          <cell r="L586">
            <v>775</v>
          </cell>
          <cell r="M586">
            <v>775</v>
          </cell>
          <cell r="N586">
            <v>775</v>
          </cell>
          <cell r="O586">
            <v>775</v>
          </cell>
          <cell r="P586" t="str">
            <v>Y</v>
          </cell>
          <cell r="Q586" t="str">
            <v>South</v>
          </cell>
          <cell r="R586" t="str">
            <v>FC</v>
          </cell>
          <cell r="T586">
            <v>775</v>
          </cell>
        </row>
        <row r="587">
          <cell r="A587" t="str">
            <v>OROVIL_6_UNIT</v>
          </cell>
          <cell r="B587" t="str">
            <v>Sierra</v>
          </cell>
          <cell r="C587" t="str">
            <v>Oroville Cogeneration, LP</v>
          </cell>
          <cell r="D587">
            <v>7.5</v>
          </cell>
          <cell r="E587">
            <v>7.5</v>
          </cell>
          <cell r="F587">
            <v>7.5</v>
          </cell>
          <cell r="G587">
            <v>7.5</v>
          </cell>
          <cell r="H587">
            <v>7.5</v>
          </cell>
          <cell r="I587">
            <v>7.5</v>
          </cell>
          <cell r="J587">
            <v>7.5</v>
          </cell>
          <cell r="K587">
            <v>7.5</v>
          </cell>
          <cell r="L587">
            <v>7.5</v>
          </cell>
          <cell r="M587">
            <v>7.5</v>
          </cell>
          <cell r="N587">
            <v>7.5</v>
          </cell>
          <cell r="O587">
            <v>7.5</v>
          </cell>
          <cell r="P587" t="str">
            <v>Y</v>
          </cell>
          <cell r="Q587" t="str">
            <v>North</v>
          </cell>
          <cell r="R587" t="str">
            <v>FC</v>
          </cell>
          <cell r="T587">
            <v>7.5</v>
          </cell>
        </row>
        <row r="588">
          <cell r="A588" t="str">
            <v>OSO_6_NSPIN</v>
          </cell>
          <cell r="B588" t="str">
            <v>Big Creek-Ventura</v>
          </cell>
          <cell r="C588" t="str">
            <v>OSO_6_NSPIN</v>
          </cell>
          <cell r="D588">
            <v>18</v>
          </cell>
          <cell r="E588">
            <v>18</v>
          </cell>
          <cell r="F588">
            <v>18</v>
          </cell>
          <cell r="G588">
            <v>18</v>
          </cell>
          <cell r="H588">
            <v>18</v>
          </cell>
          <cell r="I588">
            <v>18</v>
          </cell>
          <cell r="J588">
            <v>18</v>
          </cell>
          <cell r="K588">
            <v>18</v>
          </cell>
          <cell r="L588">
            <v>18</v>
          </cell>
          <cell r="M588">
            <v>18</v>
          </cell>
          <cell r="N588">
            <v>18</v>
          </cell>
          <cell r="O588">
            <v>18</v>
          </cell>
          <cell r="P588" t="str">
            <v>N</v>
          </cell>
          <cell r="Q588" t="str">
            <v>South</v>
          </cell>
          <cell r="R588" t="str">
            <v>FC</v>
          </cell>
          <cell r="T588">
            <v>18</v>
          </cell>
        </row>
        <row r="589">
          <cell r="A589" t="str">
            <v>OTAY_6_LNDFL5</v>
          </cell>
          <cell r="B589" t="str">
            <v>San Diego-IV</v>
          </cell>
          <cell r="C589" t="str">
            <v>Otay 5</v>
          </cell>
          <cell r="D589" t="str">
            <v>-</v>
          </cell>
          <cell r="E589" t="str">
            <v>-</v>
          </cell>
          <cell r="F589" t="str">
            <v>-</v>
          </cell>
          <cell r="G589" t="str">
            <v>-</v>
          </cell>
          <cell r="H589" t="str">
            <v>-</v>
          </cell>
          <cell r="I589" t="str">
            <v>-</v>
          </cell>
          <cell r="J589" t="str">
            <v>-</v>
          </cell>
          <cell r="K589" t="str">
            <v>-</v>
          </cell>
          <cell r="L589" t="str">
            <v>-</v>
          </cell>
          <cell r="M589" t="str">
            <v>-</v>
          </cell>
          <cell r="N589" t="str">
            <v>-</v>
          </cell>
          <cell r="O589" t="str">
            <v>-</v>
          </cell>
          <cell r="P589" t="str">
            <v>N</v>
          </cell>
          <cell r="Q589" t="str">
            <v>South</v>
          </cell>
          <cell r="R589" t="str">
            <v>EO</v>
          </cell>
          <cell r="T589">
            <v>0</v>
          </cell>
        </row>
        <row r="590">
          <cell r="A590" t="str">
            <v>OTAY_6_LNDFL6</v>
          </cell>
          <cell r="B590" t="str">
            <v>San Diego-IV</v>
          </cell>
          <cell r="C590" t="str">
            <v>Otay 6</v>
          </cell>
          <cell r="D590" t="str">
            <v>-</v>
          </cell>
          <cell r="E590" t="str">
            <v>-</v>
          </cell>
          <cell r="F590" t="str">
            <v>-</v>
          </cell>
          <cell r="G590" t="str">
            <v>-</v>
          </cell>
          <cell r="H590" t="str">
            <v>-</v>
          </cell>
          <cell r="I590" t="str">
            <v>-</v>
          </cell>
          <cell r="J590" t="str">
            <v>-</v>
          </cell>
          <cell r="K590" t="str">
            <v>-</v>
          </cell>
          <cell r="L590" t="str">
            <v>-</v>
          </cell>
          <cell r="M590" t="str">
            <v>-</v>
          </cell>
          <cell r="N590" t="str">
            <v>-</v>
          </cell>
          <cell r="O590" t="str">
            <v>-</v>
          </cell>
          <cell r="P590" t="str">
            <v>N</v>
          </cell>
          <cell r="Q590" t="str">
            <v>South</v>
          </cell>
          <cell r="R590" t="str">
            <v>EO</v>
          </cell>
          <cell r="T590">
            <v>0</v>
          </cell>
        </row>
        <row r="591">
          <cell r="A591" t="str">
            <v>OTAY_6_PL1X2</v>
          </cell>
          <cell r="B591" t="str">
            <v>San Diego-IV</v>
          </cell>
          <cell r="C591" t="str">
            <v>Chula Vista Energy Center, LLC</v>
          </cell>
          <cell r="D591">
            <v>35.5</v>
          </cell>
          <cell r="E591">
            <v>35.5</v>
          </cell>
          <cell r="F591">
            <v>35.5</v>
          </cell>
          <cell r="G591">
            <v>35.5</v>
          </cell>
          <cell r="H591">
            <v>35.5</v>
          </cell>
          <cell r="I591">
            <v>35.5</v>
          </cell>
          <cell r="J591">
            <v>35.5</v>
          </cell>
          <cell r="K591">
            <v>35.5</v>
          </cell>
          <cell r="L591">
            <v>35.5</v>
          </cell>
          <cell r="M591">
            <v>35.5</v>
          </cell>
          <cell r="N591">
            <v>35.5</v>
          </cell>
          <cell r="O591">
            <v>35.5</v>
          </cell>
          <cell r="P591" t="str">
            <v>Y</v>
          </cell>
          <cell r="Q591" t="str">
            <v>South</v>
          </cell>
          <cell r="R591" t="str">
            <v>FC</v>
          </cell>
          <cell r="T591">
            <v>35.5</v>
          </cell>
        </row>
        <row r="592">
          <cell r="A592" t="str">
            <v>OTAY_6_UNITB1</v>
          </cell>
          <cell r="B592" t="str">
            <v>San Diego-IV</v>
          </cell>
          <cell r="C592" t="str">
            <v>OTAY LANDFILL UNITS AGGREGATE</v>
          </cell>
          <cell r="D592">
            <v>2.0299999999999998</v>
          </cell>
          <cell r="E592">
            <v>2.41</v>
          </cell>
          <cell r="F592">
            <v>2.84</v>
          </cell>
          <cell r="G592">
            <v>2.91</v>
          </cell>
          <cell r="H592">
            <v>2.73</v>
          </cell>
          <cell r="I592">
            <v>2.75</v>
          </cell>
          <cell r="J592">
            <v>2.93</v>
          </cell>
          <cell r="K592">
            <v>2.9</v>
          </cell>
          <cell r="L592">
            <v>2.71</v>
          </cell>
          <cell r="M592">
            <v>2.69</v>
          </cell>
          <cell r="N592">
            <v>2.57</v>
          </cell>
          <cell r="O592">
            <v>2.29</v>
          </cell>
          <cell r="P592" t="str">
            <v>N</v>
          </cell>
          <cell r="Q592" t="str">
            <v>South</v>
          </cell>
          <cell r="R592" t="str">
            <v>FC</v>
          </cell>
          <cell r="T592">
            <v>2.93</v>
          </cell>
        </row>
        <row r="593">
          <cell r="A593" t="str">
            <v>OTAY_7_UNITC1</v>
          </cell>
          <cell r="B593" t="str">
            <v>San Diego-IV</v>
          </cell>
          <cell r="C593" t="str">
            <v>Otay 3</v>
          </cell>
          <cell r="D593">
            <v>2.66</v>
          </cell>
          <cell r="E593">
            <v>2.17</v>
          </cell>
          <cell r="F593">
            <v>2.44</v>
          </cell>
          <cell r="G593">
            <v>2.74</v>
          </cell>
          <cell r="H593">
            <v>2.73</v>
          </cell>
          <cell r="I593">
            <v>2.64</v>
          </cell>
          <cell r="J593">
            <v>2.0299999999999998</v>
          </cell>
          <cell r="K593">
            <v>2.29</v>
          </cell>
          <cell r="L593">
            <v>2.74</v>
          </cell>
          <cell r="M593">
            <v>2.54</v>
          </cell>
          <cell r="N593">
            <v>2.78</v>
          </cell>
          <cell r="O593">
            <v>2.86</v>
          </cell>
          <cell r="P593" t="str">
            <v>N</v>
          </cell>
          <cell r="Q593" t="str">
            <v>South</v>
          </cell>
          <cell r="R593" t="str">
            <v>FC</v>
          </cell>
          <cell r="T593">
            <v>2.74</v>
          </cell>
        </row>
        <row r="594">
          <cell r="A594" t="str">
            <v>OTMESA_2_PL1X3</v>
          </cell>
          <cell r="B594" t="str">
            <v>San Diego-IV</v>
          </cell>
          <cell r="C594" t="str">
            <v>OTAY MESA ENERGY CENTER</v>
          </cell>
          <cell r="D594">
            <v>603.6</v>
          </cell>
          <cell r="E594">
            <v>603.6</v>
          </cell>
          <cell r="F594">
            <v>603.6</v>
          </cell>
          <cell r="G594">
            <v>603.6</v>
          </cell>
          <cell r="H594">
            <v>603.6</v>
          </cell>
          <cell r="I594">
            <v>603.6</v>
          </cell>
          <cell r="J594">
            <v>603.6</v>
          </cell>
          <cell r="K594">
            <v>603.6</v>
          </cell>
          <cell r="L594">
            <v>603.6</v>
          </cell>
          <cell r="M594">
            <v>603.6</v>
          </cell>
          <cell r="N594">
            <v>603.6</v>
          </cell>
          <cell r="O594">
            <v>603.6</v>
          </cell>
          <cell r="P594" t="str">
            <v>Y</v>
          </cell>
          <cell r="Q594" t="str">
            <v>South</v>
          </cell>
          <cell r="R594" t="str">
            <v>FC</v>
          </cell>
          <cell r="T594">
            <v>603.6</v>
          </cell>
        </row>
        <row r="595">
          <cell r="A595" t="str">
            <v>OXBOW_6_DRUM</v>
          </cell>
          <cell r="B595" t="str">
            <v>Sierra</v>
          </cell>
          <cell r="C595" t="str">
            <v>OXBOW HYDRO</v>
          </cell>
          <cell r="D595">
            <v>6</v>
          </cell>
          <cell r="E595">
            <v>6</v>
          </cell>
          <cell r="F595">
            <v>6</v>
          </cell>
          <cell r="G595">
            <v>6</v>
          </cell>
          <cell r="H595">
            <v>6</v>
          </cell>
          <cell r="I595">
            <v>6</v>
          </cell>
          <cell r="J595">
            <v>6</v>
          </cell>
          <cell r="K595">
            <v>6</v>
          </cell>
          <cell r="L595">
            <v>6</v>
          </cell>
          <cell r="M595">
            <v>6</v>
          </cell>
          <cell r="N595">
            <v>6</v>
          </cell>
          <cell r="O595">
            <v>6</v>
          </cell>
          <cell r="P595" t="str">
            <v>Y</v>
          </cell>
          <cell r="Q595" t="str">
            <v>North</v>
          </cell>
          <cell r="R595" t="str">
            <v>FC</v>
          </cell>
          <cell r="T595">
            <v>6</v>
          </cell>
        </row>
        <row r="596">
          <cell r="A596" t="str">
            <v>OXMTN_6_LNDFIL</v>
          </cell>
          <cell r="B596" t="str">
            <v>Bay Area</v>
          </cell>
          <cell r="C596" t="str">
            <v>Ox Mountain Landfill Generating Plant</v>
          </cell>
          <cell r="D596">
            <v>10.47</v>
          </cell>
          <cell r="E596">
            <v>10.34</v>
          </cell>
          <cell r="F596">
            <v>10.19</v>
          </cell>
          <cell r="G596">
            <v>10.14</v>
          </cell>
          <cell r="H596">
            <v>10.14</v>
          </cell>
          <cell r="I596">
            <v>10.14</v>
          </cell>
          <cell r="J596">
            <v>10.14</v>
          </cell>
          <cell r="K596">
            <v>10.14</v>
          </cell>
          <cell r="L596">
            <v>10.14</v>
          </cell>
          <cell r="M596">
            <v>10.14</v>
          </cell>
          <cell r="N596">
            <v>10.48</v>
          </cell>
          <cell r="O596">
            <v>10.58</v>
          </cell>
          <cell r="P596" t="str">
            <v>N</v>
          </cell>
          <cell r="Q596" t="str">
            <v>North</v>
          </cell>
          <cell r="R596" t="str">
            <v>FC</v>
          </cell>
          <cell r="T596">
            <v>10.14</v>
          </cell>
        </row>
        <row r="597">
          <cell r="A597" t="str">
            <v>PACLUM_6_UNIT</v>
          </cell>
          <cell r="B597" t="str">
            <v>Humboldt</v>
          </cell>
          <cell r="C597" t="str">
            <v>PACIFIC LUMBER (HUMBOLDT)</v>
          </cell>
          <cell r="D597">
            <v>7.29</v>
          </cell>
          <cell r="E597">
            <v>5.87</v>
          </cell>
          <cell r="F597">
            <v>4.99</v>
          </cell>
          <cell r="G597">
            <v>7.0000000000000007E-2</v>
          </cell>
          <cell r="H597">
            <v>17.13</v>
          </cell>
          <cell r="I597">
            <v>18</v>
          </cell>
          <cell r="J597">
            <v>19.66</v>
          </cell>
          <cell r="K597">
            <v>19.84</v>
          </cell>
          <cell r="L597">
            <v>21.98</v>
          </cell>
          <cell r="M597">
            <v>21.69</v>
          </cell>
          <cell r="N597">
            <v>10.87</v>
          </cell>
          <cell r="O597">
            <v>2.5499999999999998</v>
          </cell>
          <cell r="P597" t="str">
            <v>N</v>
          </cell>
          <cell r="Q597" t="str">
            <v>North</v>
          </cell>
          <cell r="R597" t="str">
            <v>FC</v>
          </cell>
          <cell r="T597">
            <v>21.98</v>
          </cell>
        </row>
        <row r="598">
          <cell r="A598" t="str">
            <v>PADUA_2_ONTARO</v>
          </cell>
          <cell r="B598" t="str">
            <v>LA Basin</v>
          </cell>
          <cell r="C598" t="str">
            <v>ONTARIO/SIERRA HYDRO PSP</v>
          </cell>
          <cell r="D598">
            <v>0.36</v>
          </cell>
          <cell r="E598">
            <v>0.31</v>
          </cell>
          <cell r="F598">
            <v>0.35</v>
          </cell>
          <cell r="G598">
            <v>0.45</v>
          </cell>
          <cell r="H598">
            <v>0.46</v>
          </cell>
          <cell r="I598">
            <v>0.34</v>
          </cell>
          <cell r="J598">
            <v>0.27</v>
          </cell>
          <cell r="K598">
            <v>0.19</v>
          </cell>
          <cell r="L598">
            <v>0.16</v>
          </cell>
          <cell r="M598">
            <v>0.1</v>
          </cell>
          <cell r="N598">
            <v>0.11</v>
          </cell>
          <cell r="O598">
            <v>0.15</v>
          </cell>
          <cell r="P598" t="str">
            <v>N</v>
          </cell>
          <cell r="Q598" t="str">
            <v>South</v>
          </cell>
          <cell r="R598" t="str">
            <v>FC</v>
          </cell>
          <cell r="T598">
            <v>0.34</v>
          </cell>
        </row>
        <row r="599">
          <cell r="A599" t="str">
            <v>PADUA_2_SOLAR1</v>
          </cell>
          <cell r="B599" t="str">
            <v>LA Basin</v>
          </cell>
          <cell r="C599" t="str">
            <v>Kona Solar - Rancho DC #1</v>
          </cell>
          <cell r="D599" t="str">
            <v>-</v>
          </cell>
          <cell r="E599" t="str">
            <v>-</v>
          </cell>
          <cell r="F599" t="str">
            <v>-</v>
          </cell>
          <cell r="G599" t="str">
            <v>-</v>
          </cell>
          <cell r="H599" t="str">
            <v>-</v>
          </cell>
          <cell r="I599" t="str">
            <v>-</v>
          </cell>
          <cell r="J599" t="str">
            <v>-</v>
          </cell>
          <cell r="K599" t="str">
            <v>-</v>
          </cell>
          <cell r="L599" t="str">
            <v>-</v>
          </cell>
          <cell r="M599" t="str">
            <v>-</v>
          </cell>
          <cell r="N599" t="str">
            <v>-</v>
          </cell>
          <cell r="O599" t="str">
            <v>-</v>
          </cell>
          <cell r="P599" t="str">
            <v>N</v>
          </cell>
          <cell r="Q599" t="str">
            <v>South</v>
          </cell>
          <cell r="R599" t="str">
            <v>EO</v>
          </cell>
          <cell r="T599">
            <v>0</v>
          </cell>
        </row>
        <row r="600">
          <cell r="A600" t="str">
            <v>PADUA_6_MWDSDM</v>
          </cell>
          <cell r="B600" t="str">
            <v>LA Basin</v>
          </cell>
          <cell r="C600" t="str">
            <v>San Dimas Hydroelectric Recovery Plant</v>
          </cell>
          <cell r="D600">
            <v>2.8</v>
          </cell>
          <cell r="E600">
            <v>4.2</v>
          </cell>
          <cell r="F600">
            <v>7</v>
          </cell>
          <cell r="G600">
            <v>4.63</v>
          </cell>
          <cell r="H600">
            <v>6.16</v>
          </cell>
          <cell r="I600">
            <v>6.05</v>
          </cell>
          <cell r="J600">
            <v>2.9</v>
          </cell>
          <cell r="K600">
            <v>3.71</v>
          </cell>
          <cell r="L600">
            <v>3.51</v>
          </cell>
          <cell r="M600">
            <v>9.9</v>
          </cell>
          <cell r="N600">
            <v>9.9</v>
          </cell>
          <cell r="O600">
            <v>8.6999999999999993</v>
          </cell>
          <cell r="P600" t="str">
            <v>Y</v>
          </cell>
          <cell r="Q600" t="str">
            <v>South</v>
          </cell>
          <cell r="R600" t="str">
            <v>FC</v>
          </cell>
          <cell r="T600">
            <v>6.05</v>
          </cell>
        </row>
        <row r="601">
          <cell r="A601" t="str">
            <v>PADUA_6_QF</v>
          </cell>
          <cell r="B601" t="str">
            <v>LA Basin</v>
          </cell>
          <cell r="C601" t="str">
            <v>PADUA QFS</v>
          </cell>
          <cell r="D601">
            <v>0.27</v>
          </cell>
          <cell r="E601">
            <v>0.22</v>
          </cell>
          <cell r="F601">
            <v>0.36</v>
          </cell>
          <cell r="G601">
            <v>0.52</v>
          </cell>
          <cell r="H601">
            <v>0.56999999999999995</v>
          </cell>
          <cell r="I601">
            <v>0.66</v>
          </cell>
          <cell r="J601">
            <v>0.49</v>
          </cell>
          <cell r="K601">
            <v>0.48</v>
          </cell>
          <cell r="L601">
            <v>0.52</v>
          </cell>
          <cell r="M601">
            <v>0.45</v>
          </cell>
          <cell r="N601">
            <v>0.35</v>
          </cell>
          <cell r="O601">
            <v>0.16</v>
          </cell>
          <cell r="P601" t="str">
            <v>N</v>
          </cell>
          <cell r="Q601" t="str">
            <v>South</v>
          </cell>
          <cell r="R601" t="str">
            <v>FC</v>
          </cell>
          <cell r="T601">
            <v>0.66</v>
          </cell>
        </row>
        <row r="602">
          <cell r="A602" t="str">
            <v>PADUA_7_SDIMAS</v>
          </cell>
          <cell r="B602" t="str">
            <v>LA Basin</v>
          </cell>
          <cell r="C602" t="str">
            <v>San Dimas Wash Hydro</v>
          </cell>
          <cell r="D602">
            <v>0</v>
          </cell>
          <cell r="E602">
            <v>0</v>
          </cell>
          <cell r="F602">
            <v>0</v>
          </cell>
          <cell r="G602">
            <v>0</v>
          </cell>
          <cell r="H602">
            <v>1.05</v>
          </cell>
          <cell r="I602">
            <v>1.05</v>
          </cell>
          <cell r="J602">
            <v>1.05</v>
          </cell>
          <cell r="K602">
            <v>1.05</v>
          </cell>
          <cell r="L602">
            <v>1.05</v>
          </cell>
          <cell r="M602">
            <v>0</v>
          </cell>
          <cell r="N602">
            <v>0</v>
          </cell>
          <cell r="O602">
            <v>0</v>
          </cell>
          <cell r="P602" t="str">
            <v>Y</v>
          </cell>
          <cell r="Q602" t="str">
            <v>South</v>
          </cell>
          <cell r="R602" t="str">
            <v>FC</v>
          </cell>
          <cell r="T602">
            <v>1.05</v>
          </cell>
        </row>
        <row r="603">
          <cell r="A603" t="str">
            <v>PALALT_7_COBUG</v>
          </cell>
          <cell r="B603" t="str">
            <v>Bay Area</v>
          </cell>
          <cell r="C603" t="str">
            <v>Cooperatively Owned Back Up Generator</v>
          </cell>
          <cell r="D603">
            <v>4.5</v>
          </cell>
          <cell r="E603">
            <v>4.5</v>
          </cell>
          <cell r="F603">
            <v>4.5</v>
          </cell>
          <cell r="G603">
            <v>4.5</v>
          </cell>
          <cell r="H603">
            <v>4.5</v>
          </cell>
          <cell r="I603">
            <v>4.5</v>
          </cell>
          <cell r="J603">
            <v>4.5</v>
          </cell>
          <cell r="K603">
            <v>4.5</v>
          </cell>
          <cell r="L603">
            <v>4.5</v>
          </cell>
          <cell r="M603">
            <v>4.5</v>
          </cell>
          <cell r="N603">
            <v>4.5</v>
          </cell>
          <cell r="O603">
            <v>4.5</v>
          </cell>
          <cell r="P603" t="str">
            <v>N</v>
          </cell>
          <cell r="Q603" t="str">
            <v>North</v>
          </cell>
          <cell r="R603" t="str">
            <v>FC</v>
          </cell>
          <cell r="T603">
            <v>4.5</v>
          </cell>
        </row>
        <row r="604">
          <cell r="A604" t="str">
            <v>PALOMR_2_PL1X3</v>
          </cell>
          <cell r="B604" t="str">
            <v>San Diego-IV</v>
          </cell>
          <cell r="C604" t="str">
            <v>Palomar Energy Center</v>
          </cell>
          <cell r="D604">
            <v>565.61</v>
          </cell>
          <cell r="E604">
            <v>565.61</v>
          </cell>
          <cell r="F604">
            <v>565.61</v>
          </cell>
          <cell r="G604">
            <v>565.61</v>
          </cell>
          <cell r="H604">
            <v>565.61</v>
          </cell>
          <cell r="I604">
            <v>565.61</v>
          </cell>
          <cell r="J604">
            <v>565.61</v>
          </cell>
          <cell r="K604">
            <v>565.61</v>
          </cell>
          <cell r="L604">
            <v>565.61</v>
          </cell>
          <cell r="M604">
            <v>565.61</v>
          </cell>
          <cell r="N604">
            <v>565.61</v>
          </cell>
          <cell r="O604">
            <v>565.61</v>
          </cell>
          <cell r="P604" t="str">
            <v>Y</v>
          </cell>
          <cell r="Q604" t="str">
            <v>South</v>
          </cell>
          <cell r="R604" t="str">
            <v>FC</v>
          </cell>
          <cell r="T604">
            <v>565.61</v>
          </cell>
        </row>
        <row r="605">
          <cell r="A605" t="str">
            <v>PANDOL_6_UNIT</v>
          </cell>
          <cell r="B605" t="str">
            <v>Big Creek-Ventura</v>
          </cell>
          <cell r="C605" t="str">
            <v>Covanta Delano, Inc.</v>
          </cell>
          <cell r="D605">
            <v>36.950000000000003</v>
          </cell>
          <cell r="E605">
            <v>41.36</v>
          </cell>
          <cell r="F605">
            <v>34.78</v>
          </cell>
          <cell r="G605">
            <v>38.68</v>
          </cell>
          <cell r="H605">
            <v>30.5</v>
          </cell>
          <cell r="I605">
            <v>32.96</v>
          </cell>
          <cell r="J605">
            <v>46.38</v>
          </cell>
          <cell r="K605">
            <v>46.64</v>
          </cell>
          <cell r="L605">
            <v>46.12</v>
          </cell>
          <cell r="M605">
            <v>36.85</v>
          </cell>
          <cell r="N605">
            <v>45.87</v>
          </cell>
          <cell r="O605">
            <v>43.93</v>
          </cell>
          <cell r="P605" t="str">
            <v>Y</v>
          </cell>
          <cell r="Q605" t="str">
            <v>South</v>
          </cell>
          <cell r="R605" t="str">
            <v>FC</v>
          </cell>
          <cell r="T605">
            <v>46.64</v>
          </cell>
        </row>
        <row r="606">
          <cell r="A606" t="str">
            <v>PANSEA_1_PANARO</v>
          </cell>
          <cell r="B606" t="str">
            <v>LA Basin</v>
          </cell>
          <cell r="C606" t="str">
            <v>Mesa Wind Project</v>
          </cell>
          <cell r="D606">
            <v>0.36</v>
          </cell>
          <cell r="E606">
            <v>0.96</v>
          </cell>
          <cell r="F606">
            <v>2.5099999999999998</v>
          </cell>
          <cell r="G606">
            <v>1.08</v>
          </cell>
          <cell r="H606">
            <v>4.1399999999999997</v>
          </cell>
          <cell r="I606">
            <v>7.23</v>
          </cell>
          <cell r="J606">
            <v>0.56999999999999995</v>
          </cell>
          <cell r="K606">
            <v>0.26</v>
          </cell>
          <cell r="L606">
            <v>0.34</v>
          </cell>
          <cell r="M606">
            <v>0.55000000000000004</v>
          </cell>
          <cell r="N606">
            <v>0.21</v>
          </cell>
          <cell r="O606">
            <v>0.64</v>
          </cell>
          <cell r="P606" t="str">
            <v>N</v>
          </cell>
          <cell r="Q606" t="str">
            <v>South</v>
          </cell>
          <cell r="R606" t="str">
            <v>FC</v>
          </cell>
          <cell r="T606">
            <v>7.23</v>
          </cell>
        </row>
        <row r="607">
          <cell r="A607" t="str">
            <v>PARDEB_6_UNITS</v>
          </cell>
          <cell r="B607" t="str">
            <v>CAISO System</v>
          </cell>
          <cell r="C607" t="str">
            <v>Pardee Power House</v>
          </cell>
          <cell r="D607">
            <v>18.13</v>
          </cell>
          <cell r="E607">
            <v>17.75</v>
          </cell>
          <cell r="F607">
            <v>13.34</v>
          </cell>
          <cell r="G607">
            <v>17.14</v>
          </cell>
          <cell r="H607">
            <v>19.38</v>
          </cell>
          <cell r="I607">
            <v>13.99</v>
          </cell>
          <cell r="J607">
            <v>12.74</v>
          </cell>
          <cell r="K607">
            <v>6.98</v>
          </cell>
          <cell r="L607">
            <v>5.65</v>
          </cell>
          <cell r="M607">
            <v>12.33</v>
          </cell>
          <cell r="N607">
            <v>5.93</v>
          </cell>
          <cell r="O607">
            <v>13.31</v>
          </cell>
          <cell r="P607" t="str">
            <v>Y</v>
          </cell>
          <cell r="Q607" t="str">
            <v>North</v>
          </cell>
          <cell r="R607" t="str">
            <v>FC</v>
          </cell>
          <cell r="T607">
            <v>13.99</v>
          </cell>
        </row>
        <row r="608">
          <cell r="A608" t="str">
            <v>PEABDY_2_LNDFIL</v>
          </cell>
          <cell r="B608" t="str">
            <v>CAISO System</v>
          </cell>
          <cell r="C608" t="str">
            <v>G2 Energy Hay Road Power Plant</v>
          </cell>
          <cell r="D608">
            <v>1</v>
          </cell>
          <cell r="E608">
            <v>1.25</v>
          </cell>
          <cell r="F608">
            <v>1.28</v>
          </cell>
          <cell r="G608">
            <v>1.1299999999999999</v>
          </cell>
          <cell r="H608">
            <v>1.18</v>
          </cell>
          <cell r="I608">
            <v>1.18</v>
          </cell>
          <cell r="J608">
            <v>1.26</v>
          </cell>
          <cell r="K608">
            <v>1.35</v>
          </cell>
          <cell r="L608">
            <v>1.19</v>
          </cell>
          <cell r="M608">
            <v>1.34</v>
          </cell>
          <cell r="N608">
            <v>1.29</v>
          </cell>
          <cell r="O608">
            <v>1.33</v>
          </cell>
          <cell r="P608" t="str">
            <v>N</v>
          </cell>
          <cell r="Q608" t="str">
            <v>North</v>
          </cell>
          <cell r="R608" t="str">
            <v>ID</v>
          </cell>
          <cell r="S608" t="str">
            <v>15DGD: Waiting for Vincent 220 kV Bus Split, Contra Costa Sub 230 kV Switch Replacement, Q258 SPS and possibly other</v>
          </cell>
          <cell r="T608">
            <v>1.35</v>
          </cell>
        </row>
        <row r="609">
          <cell r="A609" t="str">
            <v>PEABDY_2_LNDFL1</v>
          </cell>
          <cell r="B609" t="str">
            <v>CAISO System</v>
          </cell>
          <cell r="C609" t="str">
            <v>Potrero Hills Energy</v>
          </cell>
          <cell r="D609" t="str">
            <v>-</v>
          </cell>
          <cell r="E609" t="str">
            <v>-</v>
          </cell>
          <cell r="F609" t="str">
            <v>-</v>
          </cell>
          <cell r="G609" t="str">
            <v>-</v>
          </cell>
          <cell r="H609" t="str">
            <v>-</v>
          </cell>
          <cell r="I609">
            <v>5.92</v>
          </cell>
          <cell r="J609">
            <v>6.08</v>
          </cell>
          <cell r="K609">
            <v>6.12</v>
          </cell>
          <cell r="L609">
            <v>5.98</v>
          </cell>
          <cell r="M609">
            <v>5.7</v>
          </cell>
          <cell r="N609">
            <v>5.49</v>
          </cell>
          <cell r="O609">
            <v>5.74</v>
          </cell>
          <cell r="P609" t="str">
            <v>N</v>
          </cell>
          <cell r="Q609" t="str">
            <v>North</v>
          </cell>
          <cell r="R609" t="str">
            <v>ID to 100%</v>
          </cell>
          <cell r="T609">
            <v>6.12</v>
          </cell>
        </row>
        <row r="610">
          <cell r="A610" t="str">
            <v>PEARBL_2_NSPIN</v>
          </cell>
          <cell r="B610" t="str">
            <v>CAISO System</v>
          </cell>
          <cell r="C610" t="str">
            <v>PEARBL_2_NSPIN</v>
          </cell>
          <cell r="D610">
            <v>42</v>
          </cell>
          <cell r="E610">
            <v>21</v>
          </cell>
          <cell r="F610">
            <v>42</v>
          </cell>
          <cell r="G610">
            <v>46</v>
          </cell>
          <cell r="H610">
            <v>46</v>
          </cell>
          <cell r="I610">
            <v>46</v>
          </cell>
          <cell r="J610">
            <v>46</v>
          </cell>
          <cell r="K610">
            <v>46</v>
          </cell>
          <cell r="L610">
            <v>46</v>
          </cell>
          <cell r="M610">
            <v>46</v>
          </cell>
          <cell r="N610">
            <v>46</v>
          </cell>
          <cell r="O610">
            <v>46</v>
          </cell>
          <cell r="P610" t="str">
            <v>N</v>
          </cell>
          <cell r="Q610" t="str">
            <v>South</v>
          </cell>
          <cell r="R610" t="str">
            <v>FC</v>
          </cell>
          <cell r="T610">
            <v>46</v>
          </cell>
        </row>
        <row r="611">
          <cell r="A611" t="str">
            <v>PEORIA_1_SOLAR</v>
          </cell>
          <cell r="B611" t="str">
            <v>Stockton</v>
          </cell>
          <cell r="C611" t="str">
            <v>Sonora 1</v>
          </cell>
          <cell r="D611">
            <v>0.04</v>
          </cell>
          <cell r="E611">
            <v>0.5</v>
          </cell>
          <cell r="F611">
            <v>0.61</v>
          </cell>
          <cell r="G611">
            <v>1.24</v>
          </cell>
          <cell r="H611">
            <v>1.1599999999999999</v>
          </cell>
          <cell r="I611">
            <v>1.2</v>
          </cell>
          <cell r="J611">
            <v>1.1000000000000001</v>
          </cell>
          <cell r="K611">
            <v>0.97</v>
          </cell>
          <cell r="L611">
            <v>0.71</v>
          </cell>
          <cell r="M611">
            <v>0.55000000000000004</v>
          </cell>
          <cell r="N611">
            <v>0.02</v>
          </cell>
          <cell r="O611">
            <v>0.05</v>
          </cell>
          <cell r="P611" t="str">
            <v>N</v>
          </cell>
          <cell r="Q611" t="str">
            <v>North</v>
          </cell>
          <cell r="R611" t="str">
            <v>ID</v>
          </cell>
          <cell r="S611" t="str">
            <v>14DGD: Waiting for Vincent 220 kV Bus Split and possibly other</v>
          </cell>
          <cell r="T611">
            <v>1.2</v>
          </cell>
        </row>
        <row r="612">
          <cell r="A612" t="str">
            <v>PGCC_1_PDRP01</v>
          </cell>
          <cell r="B612" t="str">
            <v>CAISO System</v>
          </cell>
          <cell r="D612" t="str">
            <v>-</v>
          </cell>
          <cell r="E612" t="str">
            <v>-</v>
          </cell>
          <cell r="F612" t="str">
            <v>-</v>
          </cell>
          <cell r="G612" t="str">
            <v>-</v>
          </cell>
          <cell r="H612" t="str">
            <v>-</v>
          </cell>
          <cell r="I612" t="str">
            <v>-</v>
          </cell>
          <cell r="J612">
            <v>0.35</v>
          </cell>
          <cell r="K612">
            <v>0.35</v>
          </cell>
          <cell r="L612">
            <v>0.35</v>
          </cell>
          <cell r="M612">
            <v>0.35</v>
          </cell>
          <cell r="N612">
            <v>0.35</v>
          </cell>
          <cell r="O612">
            <v>0.35</v>
          </cell>
          <cell r="P612" t="str">
            <v>Y</v>
          </cell>
          <cell r="Q612" t="str">
            <v>North</v>
          </cell>
          <cell r="R612" t="str">
            <v>FC</v>
          </cell>
          <cell r="S612" t="str">
            <v/>
          </cell>
          <cell r="T612">
            <v>0.35</v>
          </cell>
        </row>
        <row r="613">
          <cell r="A613" t="str">
            <v>PGCC_1_PDRP02</v>
          </cell>
          <cell r="B613" t="str">
            <v>CAISO System</v>
          </cell>
          <cell r="D613" t="str">
            <v>-</v>
          </cell>
          <cell r="E613" t="str">
            <v>-</v>
          </cell>
          <cell r="F613" t="str">
            <v>-</v>
          </cell>
          <cell r="G613" t="str">
            <v>-</v>
          </cell>
          <cell r="H613" t="str">
            <v>-</v>
          </cell>
          <cell r="I613" t="str">
            <v>-</v>
          </cell>
          <cell r="J613">
            <v>0.1</v>
          </cell>
          <cell r="K613">
            <v>0.1</v>
          </cell>
          <cell r="L613">
            <v>0.1</v>
          </cell>
          <cell r="M613">
            <v>0.1</v>
          </cell>
          <cell r="N613">
            <v>0.1</v>
          </cell>
          <cell r="O613">
            <v>0.1</v>
          </cell>
          <cell r="P613" t="str">
            <v>Y</v>
          </cell>
          <cell r="Q613" t="str">
            <v>North</v>
          </cell>
          <cell r="R613" t="str">
            <v>FC</v>
          </cell>
          <cell r="T613">
            <v>0.1</v>
          </cell>
        </row>
        <row r="614">
          <cell r="A614" t="str">
            <v>PGEB_2_PDRP01</v>
          </cell>
          <cell r="B614" t="str">
            <v>CAISO System</v>
          </cell>
          <cell r="D614" t="str">
            <v>-</v>
          </cell>
          <cell r="E614" t="str">
            <v>-</v>
          </cell>
          <cell r="F614" t="str">
            <v>-</v>
          </cell>
          <cell r="G614" t="str">
            <v>-</v>
          </cell>
          <cell r="H614" t="str">
            <v>-</v>
          </cell>
          <cell r="I614" t="str">
            <v>-</v>
          </cell>
          <cell r="J614">
            <v>0.8</v>
          </cell>
          <cell r="K614">
            <v>0.78</v>
          </cell>
          <cell r="L614">
            <v>0.78</v>
          </cell>
          <cell r="M614">
            <v>0.78</v>
          </cell>
          <cell r="N614">
            <v>0.78</v>
          </cell>
          <cell r="O614">
            <v>0.78</v>
          </cell>
          <cell r="P614" t="str">
            <v>Y</v>
          </cell>
          <cell r="Q614" t="str">
            <v>North</v>
          </cell>
          <cell r="R614" t="str">
            <v>FC</v>
          </cell>
          <cell r="S614" t="str">
            <v/>
          </cell>
          <cell r="T614">
            <v>0.8</v>
          </cell>
        </row>
        <row r="615">
          <cell r="A615" t="str">
            <v>PGEB_2_PDRP02</v>
          </cell>
          <cell r="B615" t="str">
            <v>CAISO System</v>
          </cell>
          <cell r="D615" t="str">
            <v>-</v>
          </cell>
          <cell r="E615" t="str">
            <v>-</v>
          </cell>
          <cell r="F615" t="str">
            <v>-</v>
          </cell>
          <cell r="G615" t="str">
            <v>-</v>
          </cell>
          <cell r="H615" t="str">
            <v>-</v>
          </cell>
          <cell r="I615" t="str">
            <v>-</v>
          </cell>
          <cell r="J615">
            <v>0.1</v>
          </cell>
          <cell r="K615">
            <v>0.1</v>
          </cell>
          <cell r="L615">
            <v>0.1</v>
          </cell>
          <cell r="M615">
            <v>0.1</v>
          </cell>
          <cell r="N615">
            <v>0.1</v>
          </cell>
          <cell r="O615">
            <v>0.1</v>
          </cell>
          <cell r="P615" t="str">
            <v>Y</v>
          </cell>
          <cell r="Q615" t="str">
            <v>North</v>
          </cell>
          <cell r="R615" t="str">
            <v>FC</v>
          </cell>
          <cell r="S615" t="str">
            <v/>
          </cell>
          <cell r="T615">
            <v>0.1</v>
          </cell>
        </row>
        <row r="616">
          <cell r="A616" t="str">
            <v>PGEB_2_PDRP03</v>
          </cell>
          <cell r="B616" t="str">
            <v>CAISO System</v>
          </cell>
          <cell r="D616" t="str">
            <v>-</v>
          </cell>
          <cell r="E616" t="str">
            <v>-</v>
          </cell>
          <cell r="F616" t="str">
            <v>-</v>
          </cell>
          <cell r="G616" t="str">
            <v>-</v>
          </cell>
          <cell r="H616" t="str">
            <v>-</v>
          </cell>
          <cell r="I616" t="str">
            <v>-</v>
          </cell>
          <cell r="J616">
            <v>0.46</v>
          </cell>
          <cell r="K616">
            <v>0</v>
          </cell>
          <cell r="L616">
            <v>0</v>
          </cell>
          <cell r="M616">
            <v>0</v>
          </cell>
          <cell r="N616">
            <v>0</v>
          </cell>
          <cell r="O616">
            <v>0</v>
          </cell>
          <cell r="P616" t="str">
            <v>Y</v>
          </cell>
          <cell r="Q616" t="str">
            <v>North</v>
          </cell>
          <cell r="R616" t="str">
            <v>FC</v>
          </cell>
          <cell r="S616" t="str">
            <v/>
          </cell>
          <cell r="T616">
            <v>0.46</v>
          </cell>
        </row>
        <row r="617">
          <cell r="A617" t="str">
            <v>PGEB_2_PDRP04</v>
          </cell>
          <cell r="B617" t="str">
            <v>CAISO System</v>
          </cell>
          <cell r="D617" t="str">
            <v>-</v>
          </cell>
          <cell r="E617" t="str">
            <v>-</v>
          </cell>
          <cell r="F617" t="str">
            <v>-</v>
          </cell>
          <cell r="G617" t="str">
            <v>-</v>
          </cell>
          <cell r="H617" t="str">
            <v>-</v>
          </cell>
          <cell r="I617" t="str">
            <v>-</v>
          </cell>
          <cell r="J617">
            <v>0.45</v>
          </cell>
          <cell r="K617">
            <v>0.45</v>
          </cell>
          <cell r="L617">
            <v>0.45</v>
          </cell>
          <cell r="M617">
            <v>0.45</v>
          </cell>
          <cell r="N617">
            <v>0.45</v>
          </cell>
          <cell r="O617">
            <v>0.45</v>
          </cell>
          <cell r="P617" t="str">
            <v>Y</v>
          </cell>
          <cell r="Q617" t="str">
            <v>North</v>
          </cell>
          <cell r="R617" t="str">
            <v>FC</v>
          </cell>
          <cell r="T617">
            <v>0.45</v>
          </cell>
        </row>
        <row r="618">
          <cell r="A618" t="str">
            <v>PGF1_2_PDRP01</v>
          </cell>
          <cell r="B618" t="str">
            <v>CAISO System</v>
          </cell>
          <cell r="D618" t="str">
            <v>-</v>
          </cell>
          <cell r="E618" t="str">
            <v>-</v>
          </cell>
          <cell r="F618" t="str">
            <v>-</v>
          </cell>
          <cell r="G618" t="str">
            <v>-</v>
          </cell>
          <cell r="H618" t="str">
            <v>-</v>
          </cell>
          <cell r="I618" t="str">
            <v>-</v>
          </cell>
          <cell r="J618">
            <v>2.1</v>
          </cell>
          <cell r="K618">
            <v>2.1</v>
          </cell>
          <cell r="L618">
            <v>3.85</v>
          </cell>
          <cell r="M618">
            <v>3.85</v>
          </cell>
          <cell r="N618">
            <v>3.85</v>
          </cell>
          <cell r="O618">
            <v>3.85</v>
          </cell>
          <cell r="P618" t="str">
            <v>Y</v>
          </cell>
          <cell r="Q618" t="str">
            <v>North</v>
          </cell>
          <cell r="R618" t="str">
            <v>FC</v>
          </cell>
          <cell r="S618" t="str">
            <v/>
          </cell>
          <cell r="T618">
            <v>3.85</v>
          </cell>
        </row>
        <row r="619">
          <cell r="A619" t="str">
            <v>PGF1_2_PDRP02</v>
          </cell>
          <cell r="B619" t="str">
            <v>CAISO System</v>
          </cell>
          <cell r="D619" t="str">
            <v>-</v>
          </cell>
          <cell r="E619" t="str">
            <v>-</v>
          </cell>
          <cell r="F619" t="str">
            <v>-</v>
          </cell>
          <cell r="G619" t="str">
            <v>-</v>
          </cell>
          <cell r="H619" t="str">
            <v>-</v>
          </cell>
          <cell r="I619" t="str">
            <v>-</v>
          </cell>
          <cell r="J619">
            <v>1.5</v>
          </cell>
          <cell r="K619">
            <v>1.5</v>
          </cell>
          <cell r="L619">
            <v>1.5</v>
          </cell>
          <cell r="M619">
            <v>1.5</v>
          </cell>
          <cell r="N619">
            <v>1.5</v>
          </cell>
          <cell r="O619">
            <v>1.5</v>
          </cell>
          <cell r="P619" t="str">
            <v>Y</v>
          </cell>
          <cell r="Q619" t="str">
            <v>North</v>
          </cell>
          <cell r="R619" t="str">
            <v>FC</v>
          </cell>
          <cell r="S619" t="str">
            <v/>
          </cell>
          <cell r="T619">
            <v>1.5</v>
          </cell>
        </row>
        <row r="620">
          <cell r="A620" t="str">
            <v>PGF1_2_PDRP03</v>
          </cell>
          <cell r="B620" t="str">
            <v>CAISO System</v>
          </cell>
          <cell r="D620" t="str">
            <v>-</v>
          </cell>
          <cell r="E620" t="str">
            <v>-</v>
          </cell>
          <cell r="F620" t="str">
            <v>-</v>
          </cell>
          <cell r="G620" t="str">
            <v>-</v>
          </cell>
          <cell r="H620" t="str">
            <v>-</v>
          </cell>
          <cell r="I620" t="str">
            <v>-</v>
          </cell>
          <cell r="J620">
            <v>0.35</v>
          </cell>
          <cell r="K620">
            <v>0.35</v>
          </cell>
          <cell r="L620">
            <v>0.35</v>
          </cell>
          <cell r="M620">
            <v>0.35</v>
          </cell>
          <cell r="N620">
            <v>0.35</v>
          </cell>
          <cell r="O620">
            <v>0.35</v>
          </cell>
          <cell r="P620" t="str">
            <v>Y</v>
          </cell>
          <cell r="Q620" t="str">
            <v>North</v>
          </cell>
          <cell r="R620" t="str">
            <v>FC</v>
          </cell>
          <cell r="T620">
            <v>0.35</v>
          </cell>
        </row>
        <row r="621">
          <cell r="A621" t="str">
            <v>PGFG_1_PDRP01</v>
          </cell>
          <cell r="B621" t="str">
            <v>CAISO System</v>
          </cell>
          <cell r="D621" t="str">
            <v>-</v>
          </cell>
          <cell r="E621" t="str">
            <v>-</v>
          </cell>
          <cell r="F621" t="str">
            <v>-</v>
          </cell>
          <cell r="G621" t="str">
            <v>-</v>
          </cell>
          <cell r="H621" t="str">
            <v>-</v>
          </cell>
          <cell r="I621" t="str">
            <v>-</v>
          </cell>
          <cell r="J621">
            <v>0.1</v>
          </cell>
          <cell r="K621">
            <v>0.1</v>
          </cell>
          <cell r="L621">
            <v>0.1</v>
          </cell>
          <cell r="M621">
            <v>0.1</v>
          </cell>
          <cell r="N621">
            <v>0.1</v>
          </cell>
          <cell r="O621">
            <v>0.1</v>
          </cell>
          <cell r="P621" t="str">
            <v>Y</v>
          </cell>
          <cell r="Q621" t="str">
            <v>North</v>
          </cell>
          <cell r="R621" t="str">
            <v>FC</v>
          </cell>
          <cell r="S621" t="str">
            <v/>
          </cell>
          <cell r="T621">
            <v>0.1</v>
          </cell>
        </row>
        <row r="622">
          <cell r="A622" t="str">
            <v>PGFG_1_PDRP02</v>
          </cell>
          <cell r="B622" t="str">
            <v>CAISO System</v>
          </cell>
          <cell r="D622" t="str">
            <v>-</v>
          </cell>
          <cell r="E622" t="str">
            <v>-</v>
          </cell>
          <cell r="F622" t="str">
            <v>-</v>
          </cell>
          <cell r="G622" t="str">
            <v>-</v>
          </cell>
          <cell r="H622" t="str">
            <v>-</v>
          </cell>
          <cell r="I622" t="str">
            <v>-</v>
          </cell>
          <cell r="J622">
            <v>0.2</v>
          </cell>
          <cell r="K622">
            <v>0.2</v>
          </cell>
          <cell r="L622">
            <v>0.2</v>
          </cell>
          <cell r="M622">
            <v>0.2</v>
          </cell>
          <cell r="N622">
            <v>0.2</v>
          </cell>
          <cell r="O622">
            <v>0.2</v>
          </cell>
          <cell r="P622" t="str">
            <v>Y</v>
          </cell>
          <cell r="Q622" t="str">
            <v>North</v>
          </cell>
          <cell r="R622" t="str">
            <v>FC</v>
          </cell>
          <cell r="S622" t="str">
            <v/>
          </cell>
          <cell r="T622">
            <v>0.2</v>
          </cell>
        </row>
        <row r="623">
          <cell r="A623" t="str">
            <v>PGLP_2_PDRP02</v>
          </cell>
          <cell r="B623" t="str">
            <v>CAISO System</v>
          </cell>
          <cell r="D623" t="str">
            <v>-</v>
          </cell>
          <cell r="E623" t="str">
            <v>-</v>
          </cell>
          <cell r="F623" t="str">
            <v>-</v>
          </cell>
          <cell r="G623" t="str">
            <v>-</v>
          </cell>
          <cell r="H623" t="str">
            <v>-</v>
          </cell>
          <cell r="I623" t="str">
            <v>-</v>
          </cell>
          <cell r="J623">
            <v>0.2</v>
          </cell>
          <cell r="K623">
            <v>0.2</v>
          </cell>
          <cell r="L623">
            <v>0.2</v>
          </cell>
          <cell r="M623">
            <v>0.2</v>
          </cell>
          <cell r="N623">
            <v>0.2</v>
          </cell>
          <cell r="O623">
            <v>0.2</v>
          </cell>
          <cell r="P623" t="str">
            <v>Y</v>
          </cell>
          <cell r="Q623" t="str">
            <v>North</v>
          </cell>
          <cell r="R623" t="str">
            <v>FC</v>
          </cell>
          <cell r="T623">
            <v>0.2</v>
          </cell>
        </row>
        <row r="624">
          <cell r="A624" t="str">
            <v>PGNV_1_PDRP01</v>
          </cell>
          <cell r="B624" t="str">
            <v>CAISO System</v>
          </cell>
          <cell r="D624" t="str">
            <v>-</v>
          </cell>
          <cell r="E624" t="str">
            <v>-</v>
          </cell>
          <cell r="F624" t="str">
            <v>-</v>
          </cell>
          <cell r="G624" t="str">
            <v>-</v>
          </cell>
          <cell r="H624" t="str">
            <v>-</v>
          </cell>
          <cell r="I624" t="str">
            <v>-</v>
          </cell>
          <cell r="J624">
            <v>0.15</v>
          </cell>
          <cell r="K624">
            <v>0.15</v>
          </cell>
          <cell r="L624">
            <v>0.15</v>
          </cell>
          <cell r="M624">
            <v>0.15</v>
          </cell>
          <cell r="N624">
            <v>0.15</v>
          </cell>
          <cell r="O624">
            <v>0.15</v>
          </cell>
          <cell r="P624" t="str">
            <v>Y</v>
          </cell>
          <cell r="Q624" t="str">
            <v>North</v>
          </cell>
          <cell r="R624" t="str">
            <v>FC</v>
          </cell>
          <cell r="T624">
            <v>0.15</v>
          </cell>
        </row>
        <row r="625">
          <cell r="A625" t="str">
            <v>PGP2_2_PDRP01</v>
          </cell>
          <cell r="B625" t="str">
            <v>CAISO System</v>
          </cell>
          <cell r="D625" t="str">
            <v>-</v>
          </cell>
          <cell r="E625" t="str">
            <v>-</v>
          </cell>
          <cell r="F625" t="str">
            <v>-</v>
          </cell>
          <cell r="G625" t="str">
            <v>-</v>
          </cell>
          <cell r="H625" t="str">
            <v>-</v>
          </cell>
          <cell r="I625" t="str">
            <v>-</v>
          </cell>
          <cell r="J625">
            <v>0.1</v>
          </cell>
          <cell r="K625">
            <v>0.1</v>
          </cell>
          <cell r="L625">
            <v>0.1</v>
          </cell>
          <cell r="M625">
            <v>0.1</v>
          </cell>
          <cell r="N625">
            <v>0.1</v>
          </cell>
          <cell r="O625">
            <v>0.1</v>
          </cell>
          <cell r="P625" t="str">
            <v>Y</v>
          </cell>
          <cell r="Q625" t="str">
            <v>North</v>
          </cell>
          <cell r="R625" t="str">
            <v>FC</v>
          </cell>
          <cell r="S625" t="str">
            <v/>
          </cell>
          <cell r="T625">
            <v>0.1</v>
          </cell>
        </row>
        <row r="626">
          <cell r="A626" t="str">
            <v>PGP2_2_PDRP04</v>
          </cell>
          <cell r="B626" t="str">
            <v>CAISO System</v>
          </cell>
          <cell r="C626">
            <v>0</v>
          </cell>
          <cell r="D626">
            <v>0</v>
          </cell>
          <cell r="E626">
            <v>0</v>
          </cell>
          <cell r="F626">
            <v>0</v>
          </cell>
          <cell r="G626">
            <v>0</v>
          </cell>
          <cell r="H626">
            <v>0</v>
          </cell>
          <cell r="I626">
            <v>0</v>
          </cell>
          <cell r="J626">
            <v>0</v>
          </cell>
          <cell r="K626">
            <v>0.15</v>
          </cell>
          <cell r="L626">
            <v>0.15</v>
          </cell>
          <cell r="M626">
            <v>0.15</v>
          </cell>
          <cell r="N626">
            <v>0.15</v>
          </cell>
          <cell r="O626">
            <v>0.15</v>
          </cell>
          <cell r="P626" t="str">
            <v>Y</v>
          </cell>
          <cell r="Q626" t="str">
            <v>North</v>
          </cell>
          <cell r="R626" t="str">
            <v>FC</v>
          </cell>
          <cell r="S626" t="str">
            <v/>
          </cell>
          <cell r="T626">
            <v>0.15</v>
          </cell>
        </row>
        <row r="627">
          <cell r="A627" t="str">
            <v>PGP2_2_PDRP05</v>
          </cell>
          <cell r="B627" t="str">
            <v>CAISO System</v>
          </cell>
          <cell r="D627" t="str">
            <v>-</v>
          </cell>
          <cell r="E627" t="str">
            <v>-</v>
          </cell>
          <cell r="F627" t="str">
            <v>-</v>
          </cell>
          <cell r="G627" t="str">
            <v>-</v>
          </cell>
          <cell r="H627" t="str">
            <v>-</v>
          </cell>
          <cell r="I627" t="str">
            <v>-</v>
          </cell>
          <cell r="J627">
            <v>0.45</v>
          </cell>
          <cell r="K627">
            <v>0.45</v>
          </cell>
          <cell r="L627">
            <v>0.45</v>
          </cell>
          <cell r="M627">
            <v>0.45</v>
          </cell>
          <cell r="N627">
            <v>0.45</v>
          </cell>
          <cell r="O627">
            <v>0.45</v>
          </cell>
          <cell r="P627" t="str">
            <v>Y</v>
          </cell>
          <cell r="Q627" t="str">
            <v>North</v>
          </cell>
          <cell r="R627" t="str">
            <v>FC</v>
          </cell>
          <cell r="T627">
            <v>0.45</v>
          </cell>
        </row>
        <row r="628">
          <cell r="A628" t="str">
            <v>PGSA_2_PDRP01</v>
          </cell>
          <cell r="B628" t="str">
            <v>CAISO System</v>
          </cell>
          <cell r="D628" t="str">
            <v>-</v>
          </cell>
          <cell r="E628" t="str">
            <v>-</v>
          </cell>
          <cell r="F628" t="str">
            <v>-</v>
          </cell>
          <cell r="G628" t="str">
            <v>-</v>
          </cell>
          <cell r="H628" t="str">
            <v>-</v>
          </cell>
          <cell r="I628" t="str">
            <v>-</v>
          </cell>
          <cell r="J628">
            <v>0.2</v>
          </cell>
          <cell r="K628">
            <v>0.2</v>
          </cell>
          <cell r="L628">
            <v>0.2</v>
          </cell>
          <cell r="M628">
            <v>0.2</v>
          </cell>
          <cell r="N628">
            <v>0.2</v>
          </cell>
          <cell r="O628">
            <v>0.2</v>
          </cell>
          <cell r="P628" t="str">
            <v>Y</v>
          </cell>
          <cell r="Q628" t="str">
            <v>North</v>
          </cell>
          <cell r="R628" t="str">
            <v>FC</v>
          </cell>
          <cell r="S628" t="str">
            <v/>
          </cell>
          <cell r="T628">
            <v>0.2</v>
          </cell>
        </row>
        <row r="629">
          <cell r="A629" t="str">
            <v>PGSA_2_PDRP02</v>
          </cell>
          <cell r="B629" t="str">
            <v>CAISO System</v>
          </cell>
          <cell r="D629" t="str">
            <v>-</v>
          </cell>
          <cell r="E629" t="str">
            <v>-</v>
          </cell>
          <cell r="F629" t="str">
            <v>-</v>
          </cell>
          <cell r="G629" t="str">
            <v>-</v>
          </cell>
          <cell r="H629" t="str">
            <v>-</v>
          </cell>
          <cell r="I629" t="str">
            <v>-</v>
          </cell>
          <cell r="J629">
            <v>1.6</v>
          </cell>
          <cell r="K629">
            <v>1.5</v>
          </cell>
          <cell r="L629">
            <v>1.5</v>
          </cell>
          <cell r="M629">
            <v>1.5</v>
          </cell>
          <cell r="N629">
            <v>1.5</v>
          </cell>
          <cell r="O629">
            <v>1.5</v>
          </cell>
          <cell r="P629" t="str">
            <v>Y</v>
          </cell>
          <cell r="Q629" t="str">
            <v>North</v>
          </cell>
          <cell r="R629" t="str">
            <v>FC</v>
          </cell>
          <cell r="S629" t="str">
            <v/>
          </cell>
          <cell r="T629">
            <v>1.6</v>
          </cell>
        </row>
        <row r="630">
          <cell r="A630" t="str">
            <v>PGSA_2_PDRP03</v>
          </cell>
          <cell r="B630" t="str">
            <v>CAISO System</v>
          </cell>
          <cell r="D630" t="str">
            <v>-</v>
          </cell>
          <cell r="E630" t="str">
            <v>-</v>
          </cell>
          <cell r="F630" t="str">
            <v>-</v>
          </cell>
          <cell r="G630" t="str">
            <v>-</v>
          </cell>
          <cell r="H630" t="str">
            <v>-</v>
          </cell>
          <cell r="I630" t="str">
            <v>-</v>
          </cell>
          <cell r="J630">
            <v>0.2</v>
          </cell>
          <cell r="K630">
            <v>0.2</v>
          </cell>
          <cell r="L630">
            <v>0.2</v>
          </cell>
          <cell r="M630">
            <v>0.2</v>
          </cell>
          <cell r="N630">
            <v>0.2</v>
          </cell>
          <cell r="O630">
            <v>0.2</v>
          </cell>
          <cell r="P630" t="str">
            <v>Y</v>
          </cell>
          <cell r="Q630" t="str">
            <v>North</v>
          </cell>
          <cell r="R630" t="str">
            <v>FC</v>
          </cell>
          <cell r="T630">
            <v>0.2</v>
          </cell>
        </row>
        <row r="631">
          <cell r="A631" t="str">
            <v>PGSB_1_PDRP02</v>
          </cell>
          <cell r="B631" t="str">
            <v>CAISO System</v>
          </cell>
          <cell r="D631" t="str">
            <v>-</v>
          </cell>
          <cell r="E631" t="str">
            <v>-</v>
          </cell>
          <cell r="F631" t="str">
            <v>-</v>
          </cell>
          <cell r="G631" t="str">
            <v>-</v>
          </cell>
          <cell r="H631" t="str">
            <v>-</v>
          </cell>
          <cell r="I631" t="str">
            <v>-</v>
          </cell>
          <cell r="J631">
            <v>0.1</v>
          </cell>
          <cell r="K631">
            <v>0.1</v>
          </cell>
          <cell r="L631">
            <v>0.1</v>
          </cell>
          <cell r="M631">
            <v>0.1</v>
          </cell>
          <cell r="N631">
            <v>0.1</v>
          </cell>
          <cell r="O631">
            <v>0.1</v>
          </cell>
          <cell r="P631" t="str">
            <v>Y</v>
          </cell>
          <cell r="Q631" t="str">
            <v>North</v>
          </cell>
          <cell r="R631" t="str">
            <v>FC</v>
          </cell>
          <cell r="S631" t="str">
            <v/>
          </cell>
          <cell r="T631">
            <v>0.1</v>
          </cell>
        </row>
        <row r="632">
          <cell r="A632" t="str">
            <v>PGSB_1_PDRP03</v>
          </cell>
          <cell r="B632" t="str">
            <v>CAISO System</v>
          </cell>
          <cell r="D632" t="str">
            <v>-</v>
          </cell>
          <cell r="E632" t="str">
            <v>-</v>
          </cell>
          <cell r="F632" t="str">
            <v>-</v>
          </cell>
          <cell r="G632" t="str">
            <v>-</v>
          </cell>
          <cell r="H632" t="str">
            <v>-</v>
          </cell>
          <cell r="I632" t="str">
            <v>-</v>
          </cell>
          <cell r="J632">
            <v>0.53</v>
          </cell>
          <cell r="K632">
            <v>0.13</v>
          </cell>
          <cell r="L632">
            <v>0.13</v>
          </cell>
          <cell r="M632">
            <v>0.13</v>
          </cell>
          <cell r="N632">
            <v>0.13</v>
          </cell>
          <cell r="O632">
            <v>0.13</v>
          </cell>
          <cell r="P632" t="str">
            <v>Y</v>
          </cell>
          <cell r="Q632" t="str">
            <v>North</v>
          </cell>
          <cell r="R632" t="str">
            <v>FC</v>
          </cell>
          <cell r="S632" t="str">
            <v/>
          </cell>
          <cell r="T632">
            <v>0.53</v>
          </cell>
        </row>
        <row r="633">
          <cell r="A633" t="str">
            <v>PGSB_1_PDRP04</v>
          </cell>
          <cell r="B633" t="str">
            <v>CAISO System</v>
          </cell>
          <cell r="D633" t="str">
            <v>-</v>
          </cell>
          <cell r="E633" t="str">
            <v>-</v>
          </cell>
          <cell r="F633" t="str">
            <v>-</v>
          </cell>
          <cell r="G633" t="str">
            <v>-</v>
          </cell>
          <cell r="H633" t="str">
            <v>-</v>
          </cell>
          <cell r="I633" t="str">
            <v>-</v>
          </cell>
          <cell r="J633">
            <v>0.2</v>
          </cell>
          <cell r="K633">
            <v>0.2</v>
          </cell>
          <cell r="L633">
            <v>0.2</v>
          </cell>
          <cell r="M633">
            <v>0.2</v>
          </cell>
          <cell r="N633">
            <v>0.2</v>
          </cell>
          <cell r="O633">
            <v>0.2</v>
          </cell>
          <cell r="P633" t="str">
            <v>Y</v>
          </cell>
          <cell r="Q633" t="str">
            <v>North</v>
          </cell>
          <cell r="R633" t="str">
            <v>FC</v>
          </cell>
          <cell r="T633">
            <v>0.2</v>
          </cell>
        </row>
        <row r="634">
          <cell r="A634" t="str">
            <v>PGSB_1_PDRP05</v>
          </cell>
          <cell r="B634" t="str">
            <v>CAISO System</v>
          </cell>
          <cell r="D634" t="str">
            <v>-</v>
          </cell>
          <cell r="E634" t="str">
            <v>-</v>
          </cell>
          <cell r="F634" t="str">
            <v>-</v>
          </cell>
          <cell r="G634" t="str">
            <v>-</v>
          </cell>
          <cell r="H634" t="str">
            <v>-</v>
          </cell>
          <cell r="I634" t="str">
            <v>-</v>
          </cell>
          <cell r="J634">
            <v>1.35</v>
          </cell>
          <cell r="K634">
            <v>0.96</v>
          </cell>
          <cell r="L634">
            <v>0.96</v>
          </cell>
          <cell r="M634">
            <v>0.96</v>
          </cell>
          <cell r="N634">
            <v>0.96</v>
          </cell>
          <cell r="O634">
            <v>0.96</v>
          </cell>
          <cell r="P634" t="str">
            <v>Y</v>
          </cell>
          <cell r="Q634" t="str">
            <v>North</v>
          </cell>
          <cell r="R634" t="str">
            <v>FC</v>
          </cell>
          <cell r="S634" t="str">
            <v/>
          </cell>
          <cell r="T634">
            <v>1.35</v>
          </cell>
        </row>
        <row r="635">
          <cell r="A635" t="str">
            <v>PGSB_1_PDRP06</v>
          </cell>
          <cell r="B635" t="str">
            <v>CAISO System</v>
          </cell>
          <cell r="D635" t="str">
            <v>-</v>
          </cell>
          <cell r="E635" t="str">
            <v>-</v>
          </cell>
          <cell r="F635" t="str">
            <v>-</v>
          </cell>
          <cell r="G635" t="str">
            <v>-</v>
          </cell>
          <cell r="H635" t="str">
            <v>-</v>
          </cell>
          <cell r="I635" t="str">
            <v>-</v>
          </cell>
          <cell r="J635">
            <v>0.96</v>
          </cell>
          <cell r="K635">
            <v>0.96</v>
          </cell>
          <cell r="L635">
            <v>0.96</v>
          </cell>
          <cell r="M635">
            <v>0.96</v>
          </cell>
          <cell r="N635">
            <v>0.96</v>
          </cell>
          <cell r="O635">
            <v>0.96</v>
          </cell>
          <cell r="P635" t="str">
            <v>Y</v>
          </cell>
          <cell r="Q635" t="str">
            <v>North</v>
          </cell>
          <cell r="R635" t="str">
            <v>FC</v>
          </cell>
          <cell r="S635" t="str">
            <v/>
          </cell>
          <cell r="T635">
            <v>0.96</v>
          </cell>
        </row>
        <row r="636">
          <cell r="A636" t="str">
            <v>PGSB_1_PDRP07</v>
          </cell>
          <cell r="B636" t="str">
            <v>CAISO System</v>
          </cell>
          <cell r="D636" t="str">
            <v>-</v>
          </cell>
          <cell r="E636" t="str">
            <v>-</v>
          </cell>
          <cell r="F636" t="str">
            <v>-</v>
          </cell>
          <cell r="G636" t="str">
            <v>-</v>
          </cell>
          <cell r="H636" t="str">
            <v>-</v>
          </cell>
          <cell r="I636" t="str">
            <v>-</v>
          </cell>
          <cell r="J636">
            <v>0.18</v>
          </cell>
          <cell r="K636">
            <v>0.14000000000000001</v>
          </cell>
          <cell r="L636">
            <v>0.14000000000000001</v>
          </cell>
          <cell r="M636">
            <v>0.14000000000000001</v>
          </cell>
          <cell r="N636">
            <v>0.14000000000000001</v>
          </cell>
          <cell r="O636">
            <v>0.14000000000000001</v>
          </cell>
          <cell r="P636" t="str">
            <v>Y</v>
          </cell>
          <cell r="Q636" t="str">
            <v>North</v>
          </cell>
          <cell r="R636" t="str">
            <v>FC</v>
          </cell>
          <cell r="S636" t="str">
            <v/>
          </cell>
          <cell r="T636">
            <v>0.18</v>
          </cell>
        </row>
        <row r="637">
          <cell r="A637" t="str">
            <v>PGSF_2_PDRP01</v>
          </cell>
          <cell r="B637" t="str">
            <v>CAISO System</v>
          </cell>
          <cell r="D637" t="str">
            <v>-</v>
          </cell>
          <cell r="E637" t="str">
            <v>-</v>
          </cell>
          <cell r="F637" t="str">
            <v>-</v>
          </cell>
          <cell r="G637" t="str">
            <v>-</v>
          </cell>
          <cell r="H637" t="str">
            <v>-</v>
          </cell>
          <cell r="I637" t="str">
            <v>-</v>
          </cell>
          <cell r="J637">
            <v>0.55000000000000004</v>
          </cell>
          <cell r="K637">
            <v>0.55000000000000004</v>
          </cell>
          <cell r="L637">
            <v>0.55000000000000004</v>
          </cell>
          <cell r="M637">
            <v>0.55000000000000004</v>
          </cell>
          <cell r="N637">
            <v>0.55000000000000004</v>
          </cell>
          <cell r="O637">
            <v>0.55000000000000004</v>
          </cell>
          <cell r="P637" t="str">
            <v>Y</v>
          </cell>
          <cell r="Q637" t="str">
            <v>North</v>
          </cell>
          <cell r="R637" t="str">
            <v>FC</v>
          </cell>
          <cell r="S637" t="str">
            <v/>
          </cell>
          <cell r="T637">
            <v>0.55000000000000004</v>
          </cell>
        </row>
        <row r="638">
          <cell r="A638" t="str">
            <v>PGSF_2_PDRP02</v>
          </cell>
          <cell r="B638" t="str">
            <v>CAISO System</v>
          </cell>
          <cell r="D638" t="str">
            <v>-</v>
          </cell>
          <cell r="E638" t="str">
            <v>-</v>
          </cell>
          <cell r="F638" t="str">
            <v>-</v>
          </cell>
          <cell r="G638" t="str">
            <v>-</v>
          </cell>
          <cell r="H638" t="str">
            <v>-</v>
          </cell>
          <cell r="I638" t="str">
            <v>-</v>
          </cell>
          <cell r="J638">
            <v>0.33</v>
          </cell>
          <cell r="K638">
            <v>0.33</v>
          </cell>
          <cell r="L638">
            <v>0.33</v>
          </cell>
          <cell r="M638">
            <v>0.33</v>
          </cell>
          <cell r="N638">
            <v>0.33</v>
          </cell>
          <cell r="O638">
            <v>0.33</v>
          </cell>
          <cell r="P638" t="str">
            <v>Y</v>
          </cell>
          <cell r="Q638" t="str">
            <v>North</v>
          </cell>
          <cell r="R638" t="str">
            <v>FC</v>
          </cell>
          <cell r="S638" t="str">
            <v/>
          </cell>
          <cell r="T638">
            <v>0.33</v>
          </cell>
        </row>
        <row r="639">
          <cell r="A639" t="str">
            <v>PGST_2_PDRP01</v>
          </cell>
          <cell r="B639" t="str">
            <v>CAISO System</v>
          </cell>
          <cell r="D639" t="str">
            <v>-</v>
          </cell>
          <cell r="E639" t="str">
            <v>-</v>
          </cell>
          <cell r="F639" t="str">
            <v>-</v>
          </cell>
          <cell r="G639" t="str">
            <v>-</v>
          </cell>
          <cell r="H639" t="str">
            <v>-</v>
          </cell>
          <cell r="I639" t="str">
            <v>-</v>
          </cell>
          <cell r="J639">
            <v>0.12</v>
          </cell>
          <cell r="K639">
            <v>0.12</v>
          </cell>
          <cell r="L639">
            <v>0.12</v>
          </cell>
          <cell r="M639">
            <v>0.12</v>
          </cell>
          <cell r="N639">
            <v>0.12</v>
          </cell>
          <cell r="O639">
            <v>0.12</v>
          </cell>
          <cell r="P639" t="str">
            <v>Y</v>
          </cell>
          <cell r="Q639" t="str">
            <v>North</v>
          </cell>
          <cell r="R639" t="str">
            <v>FC</v>
          </cell>
          <cell r="T639">
            <v>0.12</v>
          </cell>
        </row>
        <row r="640">
          <cell r="A640" t="str">
            <v>PHOENX_1_UNIT</v>
          </cell>
          <cell r="B640" t="str">
            <v>Stockton</v>
          </cell>
          <cell r="C640" t="str">
            <v>PHOENIX PH</v>
          </cell>
          <cell r="D640">
            <v>1.03</v>
          </cell>
          <cell r="E640">
            <v>0.77</v>
          </cell>
          <cell r="F640">
            <v>1.08</v>
          </cell>
          <cell r="G640">
            <v>1.47</v>
          </cell>
          <cell r="H640">
            <v>1.41</v>
          </cell>
          <cell r="I640">
            <v>1.1399999999999999</v>
          </cell>
          <cell r="J640">
            <v>1.31</v>
          </cell>
          <cell r="K640">
            <v>1.35</v>
          </cell>
          <cell r="L640">
            <v>1.27</v>
          </cell>
          <cell r="M640">
            <v>1.1599999999999999</v>
          </cell>
          <cell r="N640">
            <v>1.01</v>
          </cell>
          <cell r="O640">
            <v>0.94</v>
          </cell>
          <cell r="P640" t="str">
            <v>Y</v>
          </cell>
          <cell r="Q640" t="str">
            <v>North</v>
          </cell>
          <cell r="R640" t="str">
            <v>FC</v>
          </cell>
          <cell r="T640">
            <v>1.35</v>
          </cell>
        </row>
        <row r="641">
          <cell r="A641" t="str">
            <v>PINFLT_7_UNITS</v>
          </cell>
          <cell r="B641" t="str">
            <v>Fresno</v>
          </cell>
          <cell r="C641" t="str">
            <v>PINE FLAT HYDRO AGGREGATE</v>
          </cell>
          <cell r="D641">
            <v>0</v>
          </cell>
          <cell r="E641">
            <v>0</v>
          </cell>
          <cell r="F641">
            <v>23.55</v>
          </cell>
          <cell r="G641">
            <v>42.38</v>
          </cell>
          <cell r="H641">
            <v>74.73</v>
          </cell>
          <cell r="I641">
            <v>134.84</v>
          </cell>
          <cell r="J641">
            <v>128.18</v>
          </cell>
          <cell r="K641">
            <v>66</v>
          </cell>
          <cell r="L641">
            <v>30.3</v>
          </cell>
          <cell r="M641">
            <v>8.09</v>
          </cell>
          <cell r="N641">
            <v>0</v>
          </cell>
          <cell r="O641">
            <v>0</v>
          </cell>
          <cell r="P641" t="str">
            <v>Y</v>
          </cell>
          <cell r="Q641" t="str">
            <v>North</v>
          </cell>
          <cell r="R641" t="str">
            <v>FC</v>
          </cell>
          <cell r="T641">
            <v>134.84</v>
          </cell>
        </row>
        <row r="642">
          <cell r="A642" t="str">
            <v>PIT1_6_FRIVRA</v>
          </cell>
          <cell r="B642" t="str">
            <v>CAISO System</v>
          </cell>
          <cell r="C642" t="str">
            <v>Fall River Mills Project A</v>
          </cell>
          <cell r="D642" t="str">
            <v>-</v>
          </cell>
          <cell r="E642" t="str">
            <v>-</v>
          </cell>
          <cell r="F642" t="str">
            <v>-</v>
          </cell>
          <cell r="G642" t="str">
            <v>-</v>
          </cell>
          <cell r="H642" t="str">
            <v>-</v>
          </cell>
          <cell r="I642" t="str">
            <v>-</v>
          </cell>
          <cell r="J642" t="str">
            <v>-</v>
          </cell>
          <cell r="K642" t="str">
            <v>-</v>
          </cell>
          <cell r="L642" t="str">
            <v>-</v>
          </cell>
          <cell r="M642" t="str">
            <v>-</v>
          </cell>
          <cell r="N642" t="str">
            <v>-</v>
          </cell>
          <cell r="O642" t="str">
            <v>-</v>
          </cell>
          <cell r="P642" t="str">
            <v>N</v>
          </cell>
          <cell r="Q642" t="str">
            <v>North</v>
          </cell>
          <cell r="R642" t="str">
            <v>EO</v>
          </cell>
          <cell r="T642">
            <v>0</v>
          </cell>
        </row>
        <row r="643">
          <cell r="A643" t="str">
            <v>PIT1_7_UNIT 1</v>
          </cell>
          <cell r="B643" t="str">
            <v>CAISO System</v>
          </cell>
          <cell r="C643" t="str">
            <v>PIT PH 1 UNIT 1</v>
          </cell>
          <cell r="D643">
            <v>30.5</v>
          </cell>
          <cell r="E643">
            <v>30.5</v>
          </cell>
          <cell r="F643">
            <v>30.5</v>
          </cell>
          <cell r="G643">
            <v>30.5</v>
          </cell>
          <cell r="H643">
            <v>30.5</v>
          </cell>
          <cell r="I643">
            <v>30.5</v>
          </cell>
          <cell r="J643">
            <v>30.5</v>
          </cell>
          <cell r="K643">
            <v>30.5</v>
          </cell>
          <cell r="L643">
            <v>30.5</v>
          </cell>
          <cell r="M643">
            <v>30.5</v>
          </cell>
          <cell r="N643">
            <v>30.5</v>
          </cell>
          <cell r="O643">
            <v>30.5</v>
          </cell>
          <cell r="P643" t="str">
            <v>Y</v>
          </cell>
          <cell r="Q643" t="str">
            <v>North</v>
          </cell>
          <cell r="R643" t="str">
            <v>FC</v>
          </cell>
          <cell r="T643">
            <v>30.5</v>
          </cell>
        </row>
        <row r="644">
          <cell r="A644" t="str">
            <v>PIT1_7_UNIT 2</v>
          </cell>
          <cell r="B644" t="str">
            <v>CAISO System</v>
          </cell>
          <cell r="C644" t="str">
            <v>PIT PH 1 UNIT 2</v>
          </cell>
          <cell r="D644">
            <v>30.5</v>
          </cell>
          <cell r="E644">
            <v>30.5</v>
          </cell>
          <cell r="F644">
            <v>30.5</v>
          </cell>
          <cell r="G644">
            <v>30.5</v>
          </cell>
          <cell r="H644">
            <v>30.5</v>
          </cell>
          <cell r="I644">
            <v>30.5</v>
          </cell>
          <cell r="J644">
            <v>30.5</v>
          </cell>
          <cell r="K644">
            <v>30.5</v>
          </cell>
          <cell r="L644">
            <v>30.5</v>
          </cell>
          <cell r="M644">
            <v>30.5</v>
          </cell>
          <cell r="N644">
            <v>30.5</v>
          </cell>
          <cell r="O644">
            <v>30.5</v>
          </cell>
          <cell r="P644" t="str">
            <v>Y</v>
          </cell>
          <cell r="Q644" t="str">
            <v>North</v>
          </cell>
          <cell r="R644" t="str">
            <v>FC</v>
          </cell>
          <cell r="T644">
            <v>30.5</v>
          </cell>
        </row>
        <row r="645">
          <cell r="A645" t="str">
            <v>PIT3_7_PL1X3</v>
          </cell>
          <cell r="B645" t="str">
            <v>CAISO System</v>
          </cell>
          <cell r="C645" t="str">
            <v>PIT PH 3 UNITS 1, 2 &amp; 3 AGGREGATE</v>
          </cell>
          <cell r="D645">
            <v>70.599999999999994</v>
          </cell>
          <cell r="E645">
            <v>70.599999999999994</v>
          </cell>
          <cell r="F645">
            <v>70.599999999999994</v>
          </cell>
          <cell r="G645">
            <v>70.599999999999994</v>
          </cell>
          <cell r="H645">
            <v>70.599999999999994</v>
          </cell>
          <cell r="I645">
            <v>70.599999999999994</v>
          </cell>
          <cell r="J645">
            <v>70.599999999999994</v>
          </cell>
          <cell r="K645">
            <v>70.599999999999994</v>
          </cell>
          <cell r="L645">
            <v>70.599999999999994</v>
          </cell>
          <cell r="M645">
            <v>70.599999999999994</v>
          </cell>
          <cell r="N645">
            <v>70.599999999999994</v>
          </cell>
          <cell r="O645">
            <v>70.599999999999994</v>
          </cell>
          <cell r="P645" t="str">
            <v>Y</v>
          </cell>
          <cell r="Q645" t="str">
            <v>North</v>
          </cell>
          <cell r="R645" t="str">
            <v>FC</v>
          </cell>
          <cell r="T645">
            <v>70.599999999999994</v>
          </cell>
        </row>
        <row r="646">
          <cell r="A646" t="str">
            <v>PIT4_7_PL1X2</v>
          </cell>
          <cell r="B646" t="str">
            <v>CAISO System</v>
          </cell>
          <cell r="C646" t="str">
            <v>PIT PH 4 UNITS 1 &amp; 2 AGGREGATE</v>
          </cell>
          <cell r="D646">
            <v>95</v>
          </cell>
          <cell r="E646">
            <v>95</v>
          </cell>
          <cell r="F646">
            <v>95</v>
          </cell>
          <cell r="G646">
            <v>95</v>
          </cell>
          <cell r="H646">
            <v>95</v>
          </cell>
          <cell r="I646">
            <v>95</v>
          </cell>
          <cell r="J646">
            <v>95</v>
          </cell>
          <cell r="K646">
            <v>95</v>
          </cell>
          <cell r="L646">
            <v>95</v>
          </cell>
          <cell r="M646">
            <v>95</v>
          </cell>
          <cell r="N646">
            <v>95</v>
          </cell>
          <cell r="O646">
            <v>95</v>
          </cell>
          <cell r="P646" t="str">
            <v>Y</v>
          </cell>
          <cell r="Q646" t="str">
            <v>North</v>
          </cell>
          <cell r="R646" t="str">
            <v>FC</v>
          </cell>
          <cell r="T646">
            <v>95</v>
          </cell>
        </row>
        <row r="647">
          <cell r="A647" t="str">
            <v>PIT5_7_PL1X2</v>
          </cell>
          <cell r="B647" t="str">
            <v>CAISO System</v>
          </cell>
          <cell r="C647" t="str">
            <v>PIT PH 5 UNITS 1 &amp; 2 AGGREGATE</v>
          </cell>
          <cell r="D647">
            <v>80</v>
          </cell>
          <cell r="E647">
            <v>80</v>
          </cell>
          <cell r="F647">
            <v>80</v>
          </cell>
          <cell r="G647">
            <v>80</v>
          </cell>
          <cell r="H647">
            <v>80</v>
          </cell>
          <cell r="I647">
            <v>80</v>
          </cell>
          <cell r="J647">
            <v>80</v>
          </cell>
          <cell r="K647">
            <v>80</v>
          </cell>
          <cell r="L647">
            <v>80</v>
          </cell>
          <cell r="M647">
            <v>80</v>
          </cell>
          <cell r="N647">
            <v>80</v>
          </cell>
          <cell r="O647">
            <v>80</v>
          </cell>
          <cell r="P647" t="str">
            <v>Y</v>
          </cell>
          <cell r="Q647" t="str">
            <v>North</v>
          </cell>
          <cell r="R647" t="str">
            <v>FC</v>
          </cell>
          <cell r="T647">
            <v>80</v>
          </cell>
        </row>
        <row r="648">
          <cell r="A648" t="str">
            <v>PIT5_7_PL3X4</v>
          </cell>
          <cell r="B648" t="str">
            <v>CAISO System</v>
          </cell>
          <cell r="C648" t="str">
            <v>PIT PH 5 UNITS 3 &amp; 4 AGGREGATE</v>
          </cell>
          <cell r="D648">
            <v>80</v>
          </cell>
          <cell r="E648">
            <v>80</v>
          </cell>
          <cell r="F648">
            <v>80</v>
          </cell>
          <cell r="G648">
            <v>80</v>
          </cell>
          <cell r="H648">
            <v>80</v>
          </cell>
          <cell r="I648">
            <v>80</v>
          </cell>
          <cell r="J648">
            <v>80</v>
          </cell>
          <cell r="K648">
            <v>80</v>
          </cell>
          <cell r="L648">
            <v>80</v>
          </cell>
          <cell r="M648">
            <v>80</v>
          </cell>
          <cell r="N648">
            <v>80</v>
          </cell>
          <cell r="O648">
            <v>80</v>
          </cell>
          <cell r="P648" t="str">
            <v>Y</v>
          </cell>
          <cell r="Q648" t="str">
            <v>North</v>
          </cell>
          <cell r="R648" t="str">
            <v>FC</v>
          </cell>
          <cell r="T648">
            <v>80</v>
          </cell>
        </row>
        <row r="649">
          <cell r="A649" t="str">
            <v>PIT5_7_QFUNTS</v>
          </cell>
          <cell r="B649" t="str">
            <v>CAISO System</v>
          </cell>
          <cell r="C649" t="str">
            <v>PIT 5 HYDRO QF UNITS</v>
          </cell>
          <cell r="D649">
            <v>0.19</v>
          </cell>
          <cell r="E649">
            <v>0.35</v>
          </cell>
          <cell r="F649">
            <v>0.92</v>
          </cell>
          <cell r="G649">
            <v>1.05</v>
          </cell>
          <cell r="H649">
            <v>0.49</v>
          </cell>
          <cell r="I649">
            <v>0.26</v>
          </cell>
          <cell r="J649">
            <v>0.16</v>
          </cell>
          <cell r="K649">
            <v>0.16</v>
          </cell>
          <cell r="L649">
            <v>0.17</v>
          </cell>
          <cell r="M649">
            <v>0.15</v>
          </cell>
          <cell r="N649">
            <v>0.15</v>
          </cell>
          <cell r="O649">
            <v>0.48</v>
          </cell>
          <cell r="P649" t="str">
            <v>N</v>
          </cell>
          <cell r="Q649" t="str">
            <v>North</v>
          </cell>
          <cell r="R649" t="str">
            <v>FC</v>
          </cell>
          <cell r="T649">
            <v>0.26</v>
          </cell>
        </row>
        <row r="650">
          <cell r="A650" t="str">
            <v>PIT6_7_UNIT 1</v>
          </cell>
          <cell r="B650" t="str">
            <v>CAISO System</v>
          </cell>
          <cell r="C650" t="str">
            <v>PIT PH 6 UNIT 1</v>
          </cell>
          <cell r="D650">
            <v>39</v>
          </cell>
          <cell r="E650">
            <v>39</v>
          </cell>
          <cell r="F650">
            <v>39</v>
          </cell>
          <cell r="G650">
            <v>39</v>
          </cell>
          <cell r="H650">
            <v>39</v>
          </cell>
          <cell r="I650">
            <v>39</v>
          </cell>
          <cell r="J650">
            <v>39</v>
          </cell>
          <cell r="K650">
            <v>39</v>
          </cell>
          <cell r="L650">
            <v>39</v>
          </cell>
          <cell r="M650">
            <v>39</v>
          </cell>
          <cell r="N650">
            <v>39</v>
          </cell>
          <cell r="O650">
            <v>39</v>
          </cell>
          <cell r="P650" t="str">
            <v>Y</v>
          </cell>
          <cell r="Q650" t="str">
            <v>North</v>
          </cell>
          <cell r="R650" t="str">
            <v>FC</v>
          </cell>
          <cell r="T650">
            <v>39</v>
          </cell>
        </row>
        <row r="651">
          <cell r="A651" t="str">
            <v>PIT6_7_UNIT 2</v>
          </cell>
          <cell r="B651" t="str">
            <v>CAISO System</v>
          </cell>
          <cell r="C651" t="str">
            <v>PIT PH 6 UNIT 2</v>
          </cell>
          <cell r="D651">
            <v>40</v>
          </cell>
          <cell r="E651">
            <v>40</v>
          </cell>
          <cell r="F651">
            <v>40</v>
          </cell>
          <cell r="G651">
            <v>40</v>
          </cell>
          <cell r="H651">
            <v>40</v>
          </cell>
          <cell r="I651">
            <v>40</v>
          </cell>
          <cell r="J651">
            <v>40</v>
          </cell>
          <cell r="K651">
            <v>40</v>
          </cell>
          <cell r="L651">
            <v>40</v>
          </cell>
          <cell r="M651">
            <v>40</v>
          </cell>
          <cell r="N651">
            <v>40</v>
          </cell>
          <cell r="O651">
            <v>40</v>
          </cell>
          <cell r="P651" t="str">
            <v>Y</v>
          </cell>
          <cell r="Q651" t="str">
            <v>North</v>
          </cell>
          <cell r="R651" t="str">
            <v>FC</v>
          </cell>
          <cell r="T651">
            <v>40</v>
          </cell>
        </row>
        <row r="652">
          <cell r="A652" t="str">
            <v>PIT7_7_UNIT 1</v>
          </cell>
          <cell r="B652" t="str">
            <v>CAISO System</v>
          </cell>
          <cell r="C652" t="str">
            <v>PIT PH 7 UNIT 1</v>
          </cell>
          <cell r="D652">
            <v>54</v>
          </cell>
          <cell r="E652">
            <v>54</v>
          </cell>
          <cell r="F652">
            <v>54</v>
          </cell>
          <cell r="G652">
            <v>54</v>
          </cell>
          <cell r="H652">
            <v>54</v>
          </cell>
          <cell r="I652">
            <v>54</v>
          </cell>
          <cell r="J652">
            <v>54</v>
          </cell>
          <cell r="K652">
            <v>54</v>
          </cell>
          <cell r="L652">
            <v>54</v>
          </cell>
          <cell r="M652">
            <v>54</v>
          </cell>
          <cell r="N652">
            <v>54</v>
          </cell>
          <cell r="O652">
            <v>54</v>
          </cell>
          <cell r="P652" t="str">
            <v>Y</v>
          </cell>
          <cell r="Q652" t="str">
            <v>North</v>
          </cell>
          <cell r="R652" t="str">
            <v>FC</v>
          </cell>
          <cell r="T652">
            <v>54</v>
          </cell>
        </row>
        <row r="653">
          <cell r="A653" t="str">
            <v>PIT7_7_UNIT 2</v>
          </cell>
          <cell r="B653" t="str">
            <v>CAISO System</v>
          </cell>
          <cell r="C653" t="str">
            <v>PIT PH 7 UNIT 2</v>
          </cell>
          <cell r="D653">
            <v>54</v>
          </cell>
          <cell r="E653">
            <v>54</v>
          </cell>
          <cell r="F653">
            <v>54</v>
          </cell>
          <cell r="G653">
            <v>54</v>
          </cell>
          <cell r="H653">
            <v>54</v>
          </cell>
          <cell r="I653">
            <v>54</v>
          </cell>
          <cell r="J653">
            <v>54</v>
          </cell>
          <cell r="K653">
            <v>54</v>
          </cell>
          <cell r="L653">
            <v>54</v>
          </cell>
          <cell r="M653">
            <v>54</v>
          </cell>
          <cell r="N653">
            <v>54</v>
          </cell>
          <cell r="O653">
            <v>54</v>
          </cell>
          <cell r="P653" t="str">
            <v>Y</v>
          </cell>
          <cell r="Q653" t="str">
            <v>North</v>
          </cell>
          <cell r="R653" t="str">
            <v>FC</v>
          </cell>
          <cell r="T653">
            <v>54</v>
          </cell>
        </row>
        <row r="654">
          <cell r="A654" t="str">
            <v>PITTSP_7_UNIT 5</v>
          </cell>
          <cell r="B654" t="str">
            <v>Bay Area</v>
          </cell>
          <cell r="C654" t="str">
            <v>PITTSBURG UNIT 5</v>
          </cell>
          <cell r="D654">
            <v>312</v>
          </cell>
          <cell r="E654">
            <v>312</v>
          </cell>
          <cell r="F654">
            <v>312</v>
          </cell>
          <cell r="G654">
            <v>312</v>
          </cell>
          <cell r="H654">
            <v>312</v>
          </cell>
          <cell r="I654">
            <v>312</v>
          </cell>
          <cell r="J654">
            <v>312</v>
          </cell>
          <cell r="K654">
            <v>312</v>
          </cell>
          <cell r="L654">
            <v>312</v>
          </cell>
          <cell r="M654">
            <v>312</v>
          </cell>
          <cell r="N654">
            <v>312</v>
          </cell>
          <cell r="O654">
            <v>312</v>
          </cell>
          <cell r="P654" t="str">
            <v>Y</v>
          </cell>
          <cell r="Q654" t="str">
            <v>North</v>
          </cell>
          <cell r="R654" t="str">
            <v>FC</v>
          </cell>
          <cell r="T654">
            <v>312</v>
          </cell>
        </row>
        <row r="655">
          <cell r="A655" t="str">
            <v>PITTSP_7_UNIT 6</v>
          </cell>
          <cell r="B655" t="str">
            <v>Bay Area</v>
          </cell>
          <cell r="C655" t="str">
            <v>PITTSBURG UNIT 6</v>
          </cell>
          <cell r="D655">
            <v>317</v>
          </cell>
          <cell r="E655">
            <v>317</v>
          </cell>
          <cell r="F655">
            <v>317</v>
          </cell>
          <cell r="G655">
            <v>317</v>
          </cell>
          <cell r="H655">
            <v>317</v>
          </cell>
          <cell r="I655">
            <v>317</v>
          </cell>
          <cell r="J655">
            <v>317</v>
          </cell>
          <cell r="K655">
            <v>317</v>
          </cell>
          <cell r="L655">
            <v>317</v>
          </cell>
          <cell r="M655">
            <v>317</v>
          </cell>
          <cell r="N655">
            <v>317</v>
          </cell>
          <cell r="O655">
            <v>317</v>
          </cell>
          <cell r="P655" t="str">
            <v>Y</v>
          </cell>
          <cell r="Q655" t="str">
            <v>North</v>
          </cell>
          <cell r="R655" t="str">
            <v>FC</v>
          </cell>
          <cell r="T655">
            <v>317</v>
          </cell>
        </row>
        <row r="656">
          <cell r="A656" t="str">
            <v>PITTSP_7_UNIT 7</v>
          </cell>
          <cell r="B656" t="str">
            <v>Bay Area</v>
          </cell>
          <cell r="C656" t="str">
            <v>PITTSBURG UNIT 7</v>
          </cell>
          <cell r="D656">
            <v>530</v>
          </cell>
          <cell r="E656">
            <v>530</v>
          </cell>
          <cell r="F656">
            <v>530</v>
          </cell>
          <cell r="G656">
            <v>530</v>
          </cell>
          <cell r="H656">
            <v>530</v>
          </cell>
          <cell r="I656">
            <v>530</v>
          </cell>
          <cell r="J656">
            <v>530</v>
          </cell>
          <cell r="K656">
            <v>530</v>
          </cell>
          <cell r="L656">
            <v>530</v>
          </cell>
          <cell r="M656">
            <v>530</v>
          </cell>
          <cell r="N656">
            <v>530</v>
          </cell>
          <cell r="O656">
            <v>530</v>
          </cell>
          <cell r="P656" t="str">
            <v>Y</v>
          </cell>
          <cell r="Q656" t="str">
            <v>North</v>
          </cell>
          <cell r="R656" t="str">
            <v>FC</v>
          </cell>
          <cell r="T656">
            <v>530</v>
          </cell>
        </row>
        <row r="657">
          <cell r="A657" t="str">
            <v>PLACVL_1_CHILIB</v>
          </cell>
          <cell r="B657" t="str">
            <v>Sierra</v>
          </cell>
          <cell r="C657" t="str">
            <v>Chili Bar Hydro</v>
          </cell>
          <cell r="D657">
            <v>3.39</v>
          </cell>
          <cell r="E657">
            <v>2.34</v>
          </cell>
          <cell r="F657">
            <v>4.01</v>
          </cell>
          <cell r="G657">
            <v>6.25</v>
          </cell>
          <cell r="H657">
            <v>6.21</v>
          </cell>
          <cell r="I657">
            <v>3.94</v>
          </cell>
          <cell r="J657">
            <v>3.73</v>
          </cell>
          <cell r="K657">
            <v>3.88</v>
          </cell>
          <cell r="L657">
            <v>2.57</v>
          </cell>
          <cell r="M657">
            <v>2.33</v>
          </cell>
          <cell r="N657">
            <v>0.81</v>
          </cell>
          <cell r="O657">
            <v>1.8</v>
          </cell>
          <cell r="P657" t="str">
            <v>Y</v>
          </cell>
          <cell r="Q657" t="str">
            <v>North</v>
          </cell>
          <cell r="R657" t="str">
            <v>FC</v>
          </cell>
          <cell r="T657">
            <v>3.94</v>
          </cell>
        </row>
        <row r="658">
          <cell r="A658" t="str">
            <v>PLACVL_1_RCKCRE</v>
          </cell>
          <cell r="B658" t="str">
            <v>Sierra</v>
          </cell>
          <cell r="C658" t="str">
            <v>PLACER UNIT (ROCK CREEK)</v>
          </cell>
          <cell r="D658">
            <v>0.09</v>
          </cell>
          <cell r="E658">
            <v>7.0000000000000007E-2</v>
          </cell>
          <cell r="F658">
            <v>0.45</v>
          </cell>
          <cell r="G658">
            <v>0.56999999999999995</v>
          </cell>
          <cell r="H658">
            <v>0.09</v>
          </cell>
          <cell r="I658">
            <v>0</v>
          </cell>
          <cell r="J658">
            <v>0</v>
          </cell>
          <cell r="K658">
            <v>0</v>
          </cell>
          <cell r="L658">
            <v>0</v>
          </cell>
          <cell r="M658">
            <v>0</v>
          </cell>
          <cell r="N658">
            <v>0.02</v>
          </cell>
          <cell r="O658">
            <v>0.41</v>
          </cell>
          <cell r="P658" t="str">
            <v>N</v>
          </cell>
          <cell r="Q658" t="str">
            <v>North</v>
          </cell>
          <cell r="R658" t="str">
            <v>FC</v>
          </cell>
          <cell r="T658">
            <v>0</v>
          </cell>
        </row>
        <row r="659">
          <cell r="A659" t="str">
            <v>PLAINV_6_BSOLAR</v>
          </cell>
          <cell r="B659" t="str">
            <v>Big Creek-Ventura</v>
          </cell>
          <cell r="C659" t="str">
            <v xml:space="preserve">Western Antelope Blue Sky Ranch A </v>
          </cell>
          <cell r="D659" t="str">
            <v>-</v>
          </cell>
          <cell r="E659" t="str">
            <v>-</v>
          </cell>
          <cell r="F659" t="str">
            <v>-</v>
          </cell>
          <cell r="G659" t="str">
            <v>-</v>
          </cell>
          <cell r="H659" t="str">
            <v>-</v>
          </cell>
          <cell r="I659" t="str">
            <v>-</v>
          </cell>
          <cell r="J659" t="str">
            <v>-</v>
          </cell>
          <cell r="K659" t="str">
            <v>-</v>
          </cell>
          <cell r="L659" t="str">
            <v>-</v>
          </cell>
          <cell r="M659" t="str">
            <v>-</v>
          </cell>
          <cell r="N659" t="str">
            <v>-</v>
          </cell>
          <cell r="O659" t="str">
            <v>-</v>
          </cell>
          <cell r="P659" t="str">
            <v>N</v>
          </cell>
          <cell r="Q659" t="str">
            <v>South</v>
          </cell>
          <cell r="R659" t="str">
            <v>EO</v>
          </cell>
          <cell r="T659">
            <v>0</v>
          </cell>
        </row>
        <row r="660">
          <cell r="A660" t="str">
            <v>PLSNTG_7_LNCLND</v>
          </cell>
          <cell r="B660" t="str">
            <v>Sierra</v>
          </cell>
          <cell r="C660" t="str">
            <v>Lincoln Landfill Power Plant</v>
          </cell>
          <cell r="D660">
            <v>2.96</v>
          </cell>
          <cell r="E660">
            <v>3.05</v>
          </cell>
          <cell r="F660">
            <v>3.02</v>
          </cell>
          <cell r="G660">
            <v>2.91</v>
          </cell>
          <cell r="H660">
            <v>2.97</v>
          </cell>
          <cell r="I660">
            <v>3.16</v>
          </cell>
          <cell r="J660">
            <v>3.06</v>
          </cell>
          <cell r="K660">
            <v>2.79</v>
          </cell>
          <cell r="L660">
            <v>2.66</v>
          </cell>
          <cell r="M660">
            <v>2.87</v>
          </cell>
          <cell r="N660">
            <v>3.15</v>
          </cell>
          <cell r="O660">
            <v>3.38</v>
          </cell>
          <cell r="P660" t="str">
            <v>N</v>
          </cell>
          <cell r="Q660" t="str">
            <v>North</v>
          </cell>
          <cell r="R660" t="str">
            <v>ID</v>
          </cell>
          <cell r="S660" t="str">
            <v>15DGD: Waiting for Vincent 220 kV Bus Split, Lodi-Eight Mile 230 kV Line Reconductoring and possibly other</v>
          </cell>
          <cell r="T660">
            <v>3.16</v>
          </cell>
        </row>
        <row r="661">
          <cell r="A661" t="str">
            <v>PMPJCK_1_SOLAR1</v>
          </cell>
          <cell r="B661" t="str">
            <v>CAISO System</v>
          </cell>
          <cell r="C661" t="str">
            <v>Pumpjack Solar I</v>
          </cell>
          <cell r="D661">
            <v>0</v>
          </cell>
          <cell r="E661">
            <v>0.19</v>
          </cell>
          <cell r="F661">
            <v>1.17</v>
          </cell>
          <cell r="G661">
            <v>14.03</v>
          </cell>
          <cell r="H661">
            <v>14.42</v>
          </cell>
          <cell r="I661">
            <v>14.8</v>
          </cell>
          <cell r="J661">
            <v>13.44</v>
          </cell>
          <cell r="K661">
            <v>13.44</v>
          </cell>
          <cell r="L661">
            <v>13.64</v>
          </cell>
          <cell r="M661">
            <v>10.91</v>
          </cell>
          <cell r="N661">
            <v>0</v>
          </cell>
          <cell r="O661">
            <v>0</v>
          </cell>
          <cell r="P661" t="str">
            <v>N</v>
          </cell>
          <cell r="Q661" t="str">
            <v>North</v>
          </cell>
          <cell r="R661" t="str">
            <v>ID</v>
          </cell>
          <cell r="S661" t="str">
            <v>C3&amp;4: Waiting for Gates No. 2 500/230 kV Transformer, Midway-Temblor 115 kV Line Reconductor and possibly other</v>
          </cell>
          <cell r="T661">
            <v>14.8</v>
          </cell>
        </row>
        <row r="662">
          <cell r="A662" t="str">
            <v>PNCHEG_2_PL1X4</v>
          </cell>
          <cell r="B662" t="str">
            <v>CAISO System</v>
          </cell>
          <cell r="C662" t="str">
            <v>PANOCHE ENERGY CENTER (Aggregated)</v>
          </cell>
          <cell r="D662">
            <v>380.96</v>
          </cell>
          <cell r="E662">
            <v>380.96</v>
          </cell>
          <cell r="F662">
            <v>380.96</v>
          </cell>
          <cell r="G662">
            <v>380.96</v>
          </cell>
          <cell r="H662">
            <v>380.96</v>
          </cell>
          <cell r="I662">
            <v>380.96</v>
          </cell>
          <cell r="J662">
            <v>380.96</v>
          </cell>
          <cell r="K662">
            <v>380.96</v>
          </cell>
          <cell r="L662">
            <v>380.96</v>
          </cell>
          <cell r="M662">
            <v>380.96</v>
          </cell>
          <cell r="N662">
            <v>380.96</v>
          </cell>
          <cell r="O662">
            <v>380.96</v>
          </cell>
          <cell r="P662" t="str">
            <v>Y</v>
          </cell>
          <cell r="Q662" t="str">
            <v>North</v>
          </cell>
          <cell r="R662" t="str">
            <v>FC</v>
          </cell>
          <cell r="T662">
            <v>380.96</v>
          </cell>
        </row>
        <row r="663">
          <cell r="A663" t="str">
            <v>PNCHPP_1_PL1X2</v>
          </cell>
          <cell r="B663" t="str">
            <v>Fresno</v>
          </cell>
          <cell r="C663" t="str">
            <v>Midway Peaking Aggregate</v>
          </cell>
          <cell r="D663">
            <v>111.16</v>
          </cell>
          <cell r="E663">
            <v>111.16</v>
          </cell>
          <cell r="F663">
            <v>111.16</v>
          </cell>
          <cell r="G663">
            <v>111.16</v>
          </cell>
          <cell r="H663">
            <v>111.16</v>
          </cell>
          <cell r="I663">
            <v>111.16</v>
          </cell>
          <cell r="J663">
            <v>111.16</v>
          </cell>
          <cell r="K663">
            <v>111.16</v>
          </cell>
          <cell r="L663">
            <v>111.16</v>
          </cell>
          <cell r="M663">
            <v>111.16</v>
          </cell>
          <cell r="N663">
            <v>111.16</v>
          </cell>
          <cell r="O663">
            <v>111.16</v>
          </cell>
          <cell r="P663" t="str">
            <v>Y</v>
          </cell>
          <cell r="Q663" t="str">
            <v>North</v>
          </cell>
          <cell r="R663" t="str">
            <v>FC</v>
          </cell>
          <cell r="T663">
            <v>111.16</v>
          </cell>
        </row>
        <row r="664">
          <cell r="A664" t="str">
            <v>PNOCHE_1_PL1X2</v>
          </cell>
          <cell r="B664" t="str">
            <v>Fresno</v>
          </cell>
          <cell r="C664" t="str">
            <v>Panoche Peaker</v>
          </cell>
          <cell r="D664">
            <v>49.97</v>
          </cell>
          <cell r="E664">
            <v>49.97</v>
          </cell>
          <cell r="F664">
            <v>49.97</v>
          </cell>
          <cell r="G664">
            <v>49.97</v>
          </cell>
          <cell r="H664">
            <v>49.97</v>
          </cell>
          <cell r="I664">
            <v>49.97</v>
          </cell>
          <cell r="J664">
            <v>49.97</v>
          </cell>
          <cell r="K664">
            <v>49.97</v>
          </cell>
          <cell r="L664">
            <v>49.97</v>
          </cell>
          <cell r="M664">
            <v>49.97</v>
          </cell>
          <cell r="N664">
            <v>49.97</v>
          </cell>
          <cell r="O664">
            <v>49.97</v>
          </cell>
          <cell r="P664" t="str">
            <v>Y</v>
          </cell>
          <cell r="Q664" t="str">
            <v>North</v>
          </cell>
          <cell r="R664" t="str">
            <v>FC</v>
          </cell>
          <cell r="T664">
            <v>49.97</v>
          </cell>
        </row>
        <row r="665">
          <cell r="A665" t="str">
            <v>PNOCHE_1_UNITA1</v>
          </cell>
          <cell r="B665" t="str">
            <v>Fresno</v>
          </cell>
          <cell r="C665" t="str">
            <v>CalPeak Power Panoche Unit 1</v>
          </cell>
          <cell r="D665">
            <v>48</v>
          </cell>
          <cell r="E665">
            <v>48</v>
          </cell>
          <cell r="F665">
            <v>48</v>
          </cell>
          <cell r="G665">
            <v>48</v>
          </cell>
          <cell r="H665">
            <v>48</v>
          </cell>
          <cell r="I665">
            <v>48</v>
          </cell>
          <cell r="J665">
            <v>48</v>
          </cell>
          <cell r="K665">
            <v>48</v>
          </cell>
          <cell r="L665">
            <v>48</v>
          </cell>
          <cell r="M665">
            <v>48</v>
          </cell>
          <cell r="N665">
            <v>48</v>
          </cell>
          <cell r="O665">
            <v>48</v>
          </cell>
          <cell r="P665" t="str">
            <v>Y</v>
          </cell>
          <cell r="Q665" t="str">
            <v>North</v>
          </cell>
          <cell r="R665" t="str">
            <v>FC</v>
          </cell>
          <cell r="T665">
            <v>48</v>
          </cell>
        </row>
        <row r="666">
          <cell r="A666" t="str">
            <v>POEPH_7_UNIT 1</v>
          </cell>
          <cell r="B666" t="str">
            <v>Sierra</v>
          </cell>
          <cell r="C666" t="str">
            <v>POE HYDRO UNIT 1</v>
          </cell>
          <cell r="D666">
            <v>60</v>
          </cell>
          <cell r="E666">
            <v>60</v>
          </cell>
          <cell r="F666">
            <v>60</v>
          </cell>
          <cell r="G666">
            <v>60</v>
          </cell>
          <cell r="H666">
            <v>60</v>
          </cell>
          <cell r="I666">
            <v>60</v>
          </cell>
          <cell r="J666">
            <v>60</v>
          </cell>
          <cell r="K666">
            <v>60</v>
          </cell>
          <cell r="L666">
            <v>60</v>
          </cell>
          <cell r="M666">
            <v>60</v>
          </cell>
          <cell r="N666">
            <v>60</v>
          </cell>
          <cell r="O666">
            <v>60</v>
          </cell>
          <cell r="P666" t="str">
            <v>Y</v>
          </cell>
          <cell r="Q666" t="str">
            <v>North</v>
          </cell>
          <cell r="R666" t="str">
            <v>FC</v>
          </cell>
          <cell r="T666">
            <v>60</v>
          </cell>
        </row>
        <row r="667">
          <cell r="A667" t="str">
            <v>POEPH_7_UNIT 2</v>
          </cell>
          <cell r="B667" t="str">
            <v>Sierra</v>
          </cell>
          <cell r="C667" t="str">
            <v>POE HYDRO UNIT 2</v>
          </cell>
          <cell r="D667">
            <v>60</v>
          </cell>
          <cell r="E667">
            <v>60</v>
          </cell>
          <cell r="F667">
            <v>60</v>
          </cell>
          <cell r="G667">
            <v>60</v>
          </cell>
          <cell r="H667">
            <v>60</v>
          </cell>
          <cell r="I667">
            <v>60</v>
          </cell>
          <cell r="J667">
            <v>60</v>
          </cell>
          <cell r="K667">
            <v>60</v>
          </cell>
          <cell r="L667">
            <v>60</v>
          </cell>
          <cell r="M667">
            <v>60</v>
          </cell>
          <cell r="N667">
            <v>60</v>
          </cell>
          <cell r="O667">
            <v>60</v>
          </cell>
          <cell r="P667" t="str">
            <v>Y</v>
          </cell>
          <cell r="Q667" t="str">
            <v>North</v>
          </cell>
          <cell r="R667" t="str">
            <v>FC</v>
          </cell>
          <cell r="T667">
            <v>60</v>
          </cell>
        </row>
        <row r="668">
          <cell r="A668" t="str">
            <v>POTTER_6_UNITS</v>
          </cell>
          <cell r="B668" t="str">
            <v>NCNB</v>
          </cell>
          <cell r="C668" t="str">
            <v>Potter Valley</v>
          </cell>
          <cell r="D668">
            <v>9.1999999999999993</v>
          </cell>
          <cell r="E668">
            <v>9.1999999999999993</v>
          </cell>
          <cell r="F668">
            <v>9.1999999999999993</v>
          </cell>
          <cell r="G668">
            <v>9.1999999999999993</v>
          </cell>
          <cell r="H668">
            <v>9.1999999999999993</v>
          </cell>
          <cell r="I668">
            <v>9.1999999999999993</v>
          </cell>
          <cell r="J668">
            <v>9.1999999999999993</v>
          </cell>
          <cell r="K668">
            <v>9.1999999999999993</v>
          </cell>
          <cell r="L668">
            <v>9.1999999999999993</v>
          </cell>
          <cell r="M668">
            <v>9.1999999999999993</v>
          </cell>
          <cell r="N668">
            <v>9.1999999999999993</v>
          </cell>
          <cell r="O668">
            <v>9.1999999999999993</v>
          </cell>
          <cell r="P668" t="str">
            <v>Y</v>
          </cell>
          <cell r="Q668" t="str">
            <v>North</v>
          </cell>
          <cell r="R668" t="str">
            <v>FC</v>
          </cell>
          <cell r="T668">
            <v>9.1999999999999993</v>
          </cell>
        </row>
        <row r="669">
          <cell r="A669" t="str">
            <v>POTTER_7_VECINO</v>
          </cell>
          <cell r="B669" t="str">
            <v>NCNB</v>
          </cell>
          <cell r="C669" t="str">
            <v>Vecino Vineyards LLC</v>
          </cell>
          <cell r="D669">
            <v>0.02</v>
          </cell>
          <cell r="E669">
            <v>0.01</v>
          </cell>
          <cell r="F669">
            <v>0</v>
          </cell>
          <cell r="G669">
            <v>0.01</v>
          </cell>
          <cell r="H669">
            <v>0.02</v>
          </cell>
          <cell r="I669">
            <v>0.01</v>
          </cell>
          <cell r="J669">
            <v>0.01</v>
          </cell>
          <cell r="K669">
            <v>0.01</v>
          </cell>
          <cell r="L669">
            <v>0.01</v>
          </cell>
          <cell r="M669">
            <v>0</v>
          </cell>
          <cell r="N669">
            <v>0</v>
          </cell>
          <cell r="O669">
            <v>0.01</v>
          </cell>
          <cell r="P669" t="str">
            <v>N</v>
          </cell>
          <cell r="Q669" t="str">
            <v>North</v>
          </cell>
          <cell r="R669" t="str">
            <v>FC</v>
          </cell>
          <cell r="T669">
            <v>0.01</v>
          </cell>
        </row>
        <row r="670">
          <cell r="A670" t="str">
            <v>PRIMM_2_SOLAR1</v>
          </cell>
          <cell r="B670" t="str">
            <v>CAISO System</v>
          </cell>
          <cell r="C670" t="str">
            <v>Silver State South</v>
          </cell>
          <cell r="D670" t="str">
            <v>-</v>
          </cell>
          <cell r="E670" t="str">
            <v>-</v>
          </cell>
          <cell r="F670" t="str">
            <v>-</v>
          </cell>
          <cell r="G670" t="str">
            <v>-</v>
          </cell>
          <cell r="H670" t="str">
            <v>-</v>
          </cell>
          <cell r="I670" t="str">
            <v>-</v>
          </cell>
          <cell r="J670" t="str">
            <v>-</v>
          </cell>
          <cell r="K670" t="str">
            <v>-</v>
          </cell>
          <cell r="L670">
            <v>175.41</v>
          </cell>
          <cell r="M670">
            <v>138.41</v>
          </cell>
          <cell r="N670">
            <v>0.35</v>
          </cell>
          <cell r="O670">
            <v>0.26</v>
          </cell>
          <cell r="P670" t="str">
            <v>N</v>
          </cell>
          <cell r="Q670" t="str">
            <v>South</v>
          </cell>
          <cell r="R670" t="str">
            <v>ID to 0%</v>
          </cell>
          <cell r="S670" t="str">
            <v xml:space="preserve">Waiting for Eldorado bus split and SPS_x000D_
</v>
          </cell>
          <cell r="T670">
            <v>175.41</v>
          </cell>
        </row>
        <row r="671">
          <cell r="A671" t="str">
            <v>PSWEET_1_STCRUZ</v>
          </cell>
          <cell r="B671" t="str">
            <v>CAISO System</v>
          </cell>
          <cell r="C671" t="str">
            <v>Santa Cruz Energy LLC</v>
          </cell>
          <cell r="D671" t="str">
            <v>-</v>
          </cell>
          <cell r="E671" t="str">
            <v>-</v>
          </cell>
          <cell r="F671" t="str">
            <v>-</v>
          </cell>
          <cell r="G671" t="str">
            <v>-</v>
          </cell>
          <cell r="H671" t="str">
            <v>-</v>
          </cell>
          <cell r="I671" t="str">
            <v>-</v>
          </cell>
          <cell r="J671" t="str">
            <v>-</v>
          </cell>
          <cell r="K671" t="str">
            <v>-</v>
          </cell>
          <cell r="L671" t="str">
            <v>-</v>
          </cell>
          <cell r="M671" t="str">
            <v>-</v>
          </cell>
          <cell r="N671" t="str">
            <v>-</v>
          </cell>
          <cell r="O671" t="str">
            <v>-</v>
          </cell>
          <cell r="P671" t="str">
            <v>Y</v>
          </cell>
          <cell r="Q671" t="str">
            <v>North</v>
          </cell>
          <cell r="R671" t="str">
            <v>EO</v>
          </cell>
          <cell r="T671">
            <v>0</v>
          </cell>
        </row>
        <row r="672">
          <cell r="A672" t="str">
            <v>PSWEET_7_QFUNTS</v>
          </cell>
          <cell r="B672" t="str">
            <v>CAISO System</v>
          </cell>
          <cell r="C672" t="str">
            <v>PSWEET_7_QFUNTS</v>
          </cell>
          <cell r="D672">
            <v>0</v>
          </cell>
          <cell r="E672">
            <v>0</v>
          </cell>
          <cell r="F672">
            <v>0</v>
          </cell>
          <cell r="G672">
            <v>0</v>
          </cell>
          <cell r="H672">
            <v>0</v>
          </cell>
          <cell r="I672">
            <v>0</v>
          </cell>
          <cell r="J672">
            <v>0</v>
          </cell>
          <cell r="K672">
            <v>0</v>
          </cell>
          <cell r="L672">
            <v>0</v>
          </cell>
          <cell r="M672">
            <v>0</v>
          </cell>
          <cell r="N672">
            <v>0</v>
          </cell>
          <cell r="O672">
            <v>0</v>
          </cell>
          <cell r="P672" t="str">
            <v>N</v>
          </cell>
          <cell r="Q672" t="str">
            <v>North</v>
          </cell>
          <cell r="R672" t="str">
            <v>FC</v>
          </cell>
          <cell r="T672">
            <v>0</v>
          </cell>
        </row>
        <row r="673">
          <cell r="A673" t="str">
            <v>PTLOMA_6_NTCCGN</v>
          </cell>
          <cell r="B673" t="str">
            <v>San Diego-IV</v>
          </cell>
          <cell r="C673" t="str">
            <v>AEI MCRD STEAM TURBINE</v>
          </cell>
          <cell r="D673">
            <v>1.72</v>
          </cell>
          <cell r="E673">
            <v>1.96</v>
          </cell>
          <cell r="F673">
            <v>1.96</v>
          </cell>
          <cell r="G673">
            <v>1.84</v>
          </cell>
          <cell r="H673">
            <v>2.1</v>
          </cell>
          <cell r="I673">
            <v>2.21</v>
          </cell>
          <cell r="J673">
            <v>2.1</v>
          </cell>
          <cell r="K673">
            <v>2.06</v>
          </cell>
          <cell r="L673">
            <v>2.0499999999999998</v>
          </cell>
          <cell r="M673">
            <v>1.95</v>
          </cell>
          <cell r="N673">
            <v>2.27</v>
          </cell>
          <cell r="O673">
            <v>1.81</v>
          </cell>
          <cell r="P673" t="str">
            <v>N</v>
          </cell>
          <cell r="Q673" t="str">
            <v>South</v>
          </cell>
          <cell r="R673" t="str">
            <v>FC</v>
          </cell>
          <cell r="T673">
            <v>2.21</v>
          </cell>
        </row>
        <row r="674">
          <cell r="A674" t="str">
            <v>PTLOMA_6_NTCQF</v>
          </cell>
          <cell r="B674" t="str">
            <v>San Diego-IV</v>
          </cell>
          <cell r="C674" t="str">
            <v>NTC/MCRD COGENERATION</v>
          </cell>
          <cell r="D674">
            <v>21.05</v>
          </cell>
          <cell r="E674">
            <v>20.27</v>
          </cell>
          <cell r="F674">
            <v>19.71</v>
          </cell>
          <cell r="G674">
            <v>18.09</v>
          </cell>
          <cell r="H674">
            <v>18.68</v>
          </cell>
          <cell r="I674">
            <v>19.38</v>
          </cell>
          <cell r="J674">
            <v>18.54</v>
          </cell>
          <cell r="K674">
            <v>18.420000000000002</v>
          </cell>
          <cell r="L674">
            <v>18.53</v>
          </cell>
          <cell r="M674">
            <v>17.690000000000001</v>
          </cell>
          <cell r="N674">
            <v>21.23</v>
          </cell>
          <cell r="O674">
            <v>19.190000000000001</v>
          </cell>
          <cell r="P674" t="str">
            <v>N</v>
          </cell>
          <cell r="Q674" t="str">
            <v>South</v>
          </cell>
          <cell r="R674" t="str">
            <v>FC</v>
          </cell>
          <cell r="T674">
            <v>19.38</v>
          </cell>
        </row>
        <row r="675">
          <cell r="A675" t="str">
            <v>PUTHCR_1_SOLAR1</v>
          </cell>
          <cell r="B675" t="str">
            <v>CAISO System</v>
          </cell>
          <cell r="C675" t="str">
            <v>Putah Creek Solar Farm</v>
          </cell>
          <cell r="D675">
            <v>0</v>
          </cell>
          <cell r="E675">
            <v>0.02</v>
          </cell>
          <cell r="F675">
            <v>0.12</v>
          </cell>
          <cell r="G675">
            <v>1.42</v>
          </cell>
          <cell r="H675">
            <v>1.46</v>
          </cell>
          <cell r="I675">
            <v>1.5</v>
          </cell>
          <cell r="J675">
            <v>1.37</v>
          </cell>
          <cell r="K675">
            <v>1.37</v>
          </cell>
          <cell r="L675">
            <v>1.39</v>
          </cell>
          <cell r="M675">
            <v>1.1000000000000001</v>
          </cell>
          <cell r="N675">
            <v>0</v>
          </cell>
          <cell r="O675">
            <v>0</v>
          </cell>
          <cell r="P675" t="str">
            <v>N</v>
          </cell>
          <cell r="Q675" t="str">
            <v>North</v>
          </cell>
          <cell r="R675" t="str">
            <v>ID</v>
          </cell>
          <cell r="S675" t="str">
            <v>AFC C5: Waiting for Vincent 220 kV Bus Split, Contra Costa Sub 230 kV Switch Replacement, Q258 SPS and possibly other</v>
          </cell>
          <cell r="T675">
            <v>1.5</v>
          </cell>
        </row>
        <row r="676">
          <cell r="A676" t="str">
            <v>PWEST_1_UNIT</v>
          </cell>
          <cell r="B676" t="str">
            <v>LA Basin</v>
          </cell>
          <cell r="C676" t="str">
            <v>PACIFIC WEST 1 WIND GENERATION</v>
          </cell>
          <cell r="D676">
            <v>0.05</v>
          </cell>
          <cell r="E676">
            <v>0.17</v>
          </cell>
          <cell r="F676">
            <v>0.4</v>
          </cell>
          <cell r="G676">
            <v>0.18</v>
          </cell>
          <cell r="H676">
            <v>0.42</v>
          </cell>
          <cell r="I676">
            <v>0.91</v>
          </cell>
          <cell r="J676">
            <v>0.18</v>
          </cell>
          <cell r="K676">
            <v>0.12</v>
          </cell>
          <cell r="L676">
            <v>0.15</v>
          </cell>
          <cell r="M676">
            <v>0.15</v>
          </cell>
          <cell r="N676">
            <v>0.06</v>
          </cell>
          <cell r="O676">
            <v>0.09</v>
          </cell>
          <cell r="P676" t="str">
            <v>N</v>
          </cell>
          <cell r="Q676" t="str">
            <v>South</v>
          </cell>
          <cell r="R676" t="str">
            <v>FC</v>
          </cell>
          <cell r="T676">
            <v>0.91</v>
          </cell>
        </row>
        <row r="677">
          <cell r="A677" t="str">
            <v>RCKCRK_7_UNIT 1</v>
          </cell>
          <cell r="B677" t="str">
            <v>Sierra</v>
          </cell>
          <cell r="C677" t="str">
            <v>ROCK CREEK HYDRO UNIT 1</v>
          </cell>
          <cell r="D677">
            <v>57</v>
          </cell>
          <cell r="E677">
            <v>57</v>
          </cell>
          <cell r="F677">
            <v>57</v>
          </cell>
          <cell r="G677">
            <v>57</v>
          </cell>
          <cell r="H677">
            <v>57</v>
          </cell>
          <cell r="I677">
            <v>57</v>
          </cell>
          <cell r="J677">
            <v>57</v>
          </cell>
          <cell r="K677">
            <v>57</v>
          </cell>
          <cell r="L677">
            <v>57</v>
          </cell>
          <cell r="M677">
            <v>57</v>
          </cell>
          <cell r="N677">
            <v>57</v>
          </cell>
          <cell r="O677">
            <v>57</v>
          </cell>
          <cell r="P677" t="str">
            <v>Y</v>
          </cell>
          <cell r="Q677" t="str">
            <v>North</v>
          </cell>
          <cell r="R677" t="str">
            <v>FC</v>
          </cell>
          <cell r="T677">
            <v>57</v>
          </cell>
        </row>
        <row r="678">
          <cell r="A678" t="str">
            <v>RCKCRK_7_UNIT 2</v>
          </cell>
          <cell r="B678" t="str">
            <v>Sierra</v>
          </cell>
          <cell r="C678" t="str">
            <v>ROCK CREEK HYDRO UNIT 2</v>
          </cell>
          <cell r="D678">
            <v>56.9</v>
          </cell>
          <cell r="E678">
            <v>56.9</v>
          </cell>
          <cell r="F678">
            <v>56.9</v>
          </cell>
          <cell r="G678">
            <v>56.9</v>
          </cell>
          <cell r="H678">
            <v>56.9</v>
          </cell>
          <cell r="I678">
            <v>56.9</v>
          </cell>
          <cell r="J678">
            <v>56.9</v>
          </cell>
          <cell r="K678">
            <v>56.9</v>
          </cell>
          <cell r="L678">
            <v>56.9</v>
          </cell>
          <cell r="M678">
            <v>56.9</v>
          </cell>
          <cell r="N678">
            <v>56.9</v>
          </cell>
          <cell r="O678">
            <v>56.9</v>
          </cell>
          <cell r="P678" t="str">
            <v>Y</v>
          </cell>
          <cell r="Q678" t="str">
            <v>North</v>
          </cell>
          <cell r="R678" t="str">
            <v>FC</v>
          </cell>
          <cell r="T678">
            <v>56.9</v>
          </cell>
        </row>
        <row r="679">
          <cell r="A679" t="str">
            <v>RECTOR_2_KAWEAH</v>
          </cell>
          <cell r="B679" t="str">
            <v>Big Creek-Ventura</v>
          </cell>
          <cell r="C679" t="str">
            <v>KAWEAH PH 2 &amp; 3 PSP AGGREGATE</v>
          </cell>
          <cell r="D679">
            <v>0.77</v>
          </cell>
          <cell r="E679">
            <v>2.2999999999999998</v>
          </cell>
          <cell r="F679">
            <v>3.94</v>
          </cell>
          <cell r="G679">
            <v>3.94</v>
          </cell>
          <cell r="H679">
            <v>4.0599999999999996</v>
          </cell>
          <cell r="I679">
            <v>3.87</v>
          </cell>
          <cell r="J679">
            <v>0.67</v>
          </cell>
          <cell r="K679">
            <v>0</v>
          </cell>
          <cell r="L679">
            <v>0</v>
          </cell>
          <cell r="M679">
            <v>0</v>
          </cell>
          <cell r="N679">
            <v>0</v>
          </cell>
          <cell r="O679">
            <v>0</v>
          </cell>
          <cell r="P679" t="str">
            <v>N</v>
          </cell>
          <cell r="Q679" t="str">
            <v>South</v>
          </cell>
          <cell r="R679" t="str">
            <v>FC</v>
          </cell>
          <cell r="T679">
            <v>3.87</v>
          </cell>
        </row>
        <row r="680">
          <cell r="A680" t="str">
            <v>RECTOR_2_KAWH 1</v>
          </cell>
          <cell r="B680" t="str">
            <v>Big Creek-Ventura</v>
          </cell>
          <cell r="C680" t="str">
            <v>KAWEAH PH 1 UNIT 1</v>
          </cell>
          <cell r="D680">
            <v>0.36</v>
          </cell>
          <cell r="E680">
            <v>1.22</v>
          </cell>
          <cell r="F680">
            <v>1.28</v>
          </cell>
          <cell r="G680">
            <v>1.64</v>
          </cell>
          <cell r="H680">
            <v>1.62</v>
          </cell>
          <cell r="I680">
            <v>1.1200000000000001</v>
          </cell>
          <cell r="J680">
            <v>0.46</v>
          </cell>
          <cell r="K680">
            <v>0.31</v>
          </cell>
          <cell r="L680">
            <v>0.01</v>
          </cell>
          <cell r="M680">
            <v>0</v>
          </cell>
          <cell r="N680">
            <v>0</v>
          </cell>
          <cell r="O680">
            <v>0</v>
          </cell>
          <cell r="P680" t="str">
            <v>N</v>
          </cell>
          <cell r="Q680" t="str">
            <v>South</v>
          </cell>
          <cell r="R680" t="str">
            <v>FC</v>
          </cell>
          <cell r="T680">
            <v>1.1200000000000001</v>
          </cell>
        </row>
        <row r="681">
          <cell r="A681" t="str">
            <v>RECTOR_2_QF</v>
          </cell>
          <cell r="B681" t="str">
            <v>Big Creek-Ventura</v>
          </cell>
          <cell r="C681" t="str">
            <v>RECTOR QFS</v>
          </cell>
          <cell r="D681">
            <v>0.27</v>
          </cell>
          <cell r="E681">
            <v>0.43</v>
          </cell>
          <cell r="F681">
            <v>0</v>
          </cell>
          <cell r="G681">
            <v>0</v>
          </cell>
          <cell r="H681">
            <v>1.82</v>
          </cell>
          <cell r="I681">
            <v>10.63</v>
          </cell>
          <cell r="J681">
            <v>6.43</v>
          </cell>
          <cell r="K681">
            <v>0.41</v>
          </cell>
          <cell r="L681">
            <v>0</v>
          </cell>
          <cell r="M681">
            <v>0</v>
          </cell>
          <cell r="N681">
            <v>0</v>
          </cell>
          <cell r="O681">
            <v>0</v>
          </cell>
          <cell r="P681" t="str">
            <v>N</v>
          </cell>
          <cell r="Q681" t="str">
            <v>South</v>
          </cell>
          <cell r="R681" t="str">
            <v>FC</v>
          </cell>
          <cell r="T681">
            <v>10.63</v>
          </cell>
        </row>
        <row r="682">
          <cell r="A682" t="str">
            <v>RECTOR_7_TULARE</v>
          </cell>
          <cell r="B682" t="str">
            <v>Big Creek-Ventura</v>
          </cell>
          <cell r="C682" t="str">
            <v>RECTOR_7_TULARE</v>
          </cell>
          <cell r="D682">
            <v>0</v>
          </cell>
          <cell r="E682">
            <v>0</v>
          </cell>
          <cell r="F682">
            <v>0</v>
          </cell>
          <cell r="G682">
            <v>0</v>
          </cell>
          <cell r="H682">
            <v>0</v>
          </cell>
          <cell r="I682">
            <v>0</v>
          </cell>
          <cell r="J682">
            <v>0</v>
          </cell>
          <cell r="K682">
            <v>0</v>
          </cell>
          <cell r="L682">
            <v>0</v>
          </cell>
          <cell r="M682">
            <v>0</v>
          </cell>
          <cell r="N682">
            <v>0</v>
          </cell>
          <cell r="O682">
            <v>0</v>
          </cell>
          <cell r="P682" t="str">
            <v>N</v>
          </cell>
          <cell r="Q682" t="str">
            <v>South</v>
          </cell>
          <cell r="R682" t="str">
            <v>FC</v>
          </cell>
          <cell r="T682">
            <v>0</v>
          </cell>
        </row>
        <row r="683">
          <cell r="A683" t="str">
            <v>REDBLF_6_UNIT</v>
          </cell>
          <cell r="B683" t="str">
            <v>CAISO System</v>
          </cell>
          <cell r="C683" t="str">
            <v>RED BLUFF PEAKER PLANT</v>
          </cell>
          <cell r="D683">
            <v>44</v>
          </cell>
          <cell r="E683">
            <v>44</v>
          </cell>
          <cell r="F683">
            <v>44</v>
          </cell>
          <cell r="G683">
            <v>44</v>
          </cell>
          <cell r="H683">
            <v>44</v>
          </cell>
          <cell r="I683">
            <v>44</v>
          </cell>
          <cell r="J683">
            <v>44</v>
          </cell>
          <cell r="K683">
            <v>44</v>
          </cell>
          <cell r="L683">
            <v>44</v>
          </cell>
          <cell r="M683">
            <v>44</v>
          </cell>
          <cell r="N683">
            <v>44</v>
          </cell>
          <cell r="O683">
            <v>44</v>
          </cell>
          <cell r="P683" t="str">
            <v>Y</v>
          </cell>
          <cell r="Q683" t="str">
            <v>North</v>
          </cell>
          <cell r="R683" t="str">
            <v>FC</v>
          </cell>
          <cell r="T683">
            <v>44</v>
          </cell>
        </row>
        <row r="684">
          <cell r="A684" t="str">
            <v>REDOND_7_UNIT 5</v>
          </cell>
          <cell r="B684" t="str">
            <v>LA Basin</v>
          </cell>
          <cell r="C684" t="str">
            <v>REDONDO GEN STA. UNIT 5</v>
          </cell>
          <cell r="D684">
            <v>178.87</v>
          </cell>
          <cell r="E684">
            <v>178.87</v>
          </cell>
          <cell r="F684">
            <v>178.87</v>
          </cell>
          <cell r="G684">
            <v>178.87</v>
          </cell>
          <cell r="H684">
            <v>178.87</v>
          </cell>
          <cell r="I684">
            <v>178.87</v>
          </cell>
          <cell r="J684">
            <v>178.87</v>
          </cell>
          <cell r="K684">
            <v>178.87</v>
          </cell>
          <cell r="L684">
            <v>178.87</v>
          </cell>
          <cell r="M684">
            <v>178.87</v>
          </cell>
          <cell r="N684">
            <v>178.87</v>
          </cell>
          <cell r="O684">
            <v>178.87</v>
          </cell>
          <cell r="P684" t="str">
            <v>Y</v>
          </cell>
          <cell r="Q684" t="str">
            <v>South</v>
          </cell>
          <cell r="R684" t="str">
            <v>FC</v>
          </cell>
          <cell r="T684">
            <v>178.87</v>
          </cell>
        </row>
        <row r="685">
          <cell r="A685" t="str">
            <v>REDOND_7_UNIT 6</v>
          </cell>
          <cell r="B685" t="str">
            <v>LA Basin</v>
          </cell>
          <cell r="C685" t="str">
            <v>REDONDO GEN STA. UNIT 6</v>
          </cell>
          <cell r="D685">
            <v>175</v>
          </cell>
          <cell r="E685">
            <v>175</v>
          </cell>
          <cell r="F685">
            <v>175</v>
          </cell>
          <cell r="G685">
            <v>175</v>
          </cell>
          <cell r="H685">
            <v>175</v>
          </cell>
          <cell r="I685">
            <v>175</v>
          </cell>
          <cell r="J685">
            <v>175</v>
          </cell>
          <cell r="K685">
            <v>175</v>
          </cell>
          <cell r="L685">
            <v>175</v>
          </cell>
          <cell r="M685">
            <v>175</v>
          </cell>
          <cell r="N685">
            <v>175</v>
          </cell>
          <cell r="O685">
            <v>175</v>
          </cell>
          <cell r="P685" t="str">
            <v>Y</v>
          </cell>
          <cell r="Q685" t="str">
            <v>South</v>
          </cell>
          <cell r="R685" t="str">
            <v>FC</v>
          </cell>
          <cell r="T685">
            <v>175</v>
          </cell>
        </row>
        <row r="686">
          <cell r="A686" t="str">
            <v>REDOND_7_UNIT 7</v>
          </cell>
          <cell r="B686" t="str">
            <v>LA Basin</v>
          </cell>
          <cell r="C686" t="str">
            <v>REDONDO GEN STA. UNIT 7</v>
          </cell>
          <cell r="D686">
            <v>505.96</v>
          </cell>
          <cell r="E686">
            <v>505.96</v>
          </cell>
          <cell r="F686">
            <v>505.96</v>
          </cell>
          <cell r="G686">
            <v>505.96</v>
          </cell>
          <cell r="H686">
            <v>505.96</v>
          </cell>
          <cell r="I686">
            <v>505.96</v>
          </cell>
          <cell r="J686">
            <v>505.96</v>
          </cell>
          <cell r="K686">
            <v>505.96</v>
          </cell>
          <cell r="L686">
            <v>505.96</v>
          </cell>
          <cell r="M686">
            <v>505.96</v>
          </cell>
          <cell r="N686">
            <v>505.96</v>
          </cell>
          <cell r="O686">
            <v>505.96</v>
          </cell>
          <cell r="P686" t="str">
            <v>Y</v>
          </cell>
          <cell r="Q686" t="str">
            <v>South</v>
          </cell>
          <cell r="R686" t="str">
            <v>FC</v>
          </cell>
          <cell r="T686">
            <v>505.96</v>
          </cell>
        </row>
        <row r="687">
          <cell r="A687" t="str">
            <v>REDOND_7_UNIT 8</v>
          </cell>
          <cell r="B687" t="str">
            <v>LA Basin</v>
          </cell>
          <cell r="C687" t="str">
            <v>REDONDO GEN STA. UNIT 8</v>
          </cell>
          <cell r="D687">
            <v>495.9</v>
          </cell>
          <cell r="E687">
            <v>495.9</v>
          </cell>
          <cell r="F687">
            <v>495.9</v>
          </cell>
          <cell r="G687">
            <v>495.9</v>
          </cell>
          <cell r="H687">
            <v>495.9</v>
          </cell>
          <cell r="I687">
            <v>495.9</v>
          </cell>
          <cell r="J687">
            <v>495.9</v>
          </cell>
          <cell r="K687">
            <v>495.9</v>
          </cell>
          <cell r="L687">
            <v>495.9</v>
          </cell>
          <cell r="M687">
            <v>495.9</v>
          </cell>
          <cell r="N687">
            <v>495.9</v>
          </cell>
          <cell r="O687">
            <v>495.9</v>
          </cell>
          <cell r="P687" t="str">
            <v>Y</v>
          </cell>
          <cell r="Q687" t="str">
            <v>South</v>
          </cell>
          <cell r="R687" t="str">
            <v>FC</v>
          </cell>
          <cell r="T687">
            <v>495.9</v>
          </cell>
        </row>
        <row r="688">
          <cell r="A688" t="str">
            <v>REEDLY_6_SOLAR</v>
          </cell>
          <cell r="B688" t="str">
            <v>Fresno</v>
          </cell>
          <cell r="C688" t="str">
            <v>Terzian</v>
          </cell>
          <cell r="D688" t="str">
            <v>-</v>
          </cell>
          <cell r="E688" t="str">
            <v>-</v>
          </cell>
          <cell r="F688" t="str">
            <v>-</v>
          </cell>
          <cell r="G688" t="str">
            <v>-</v>
          </cell>
          <cell r="H688" t="str">
            <v>-</v>
          </cell>
          <cell r="I688" t="str">
            <v>-</v>
          </cell>
          <cell r="J688" t="str">
            <v>-</v>
          </cell>
          <cell r="K688" t="str">
            <v>-</v>
          </cell>
          <cell r="L688" t="str">
            <v>-</v>
          </cell>
          <cell r="M688" t="str">
            <v>-</v>
          </cell>
          <cell r="N688" t="str">
            <v>-</v>
          </cell>
          <cell r="O688" t="str">
            <v>-</v>
          </cell>
          <cell r="P688" t="str">
            <v>N</v>
          </cell>
          <cell r="Q688" t="str">
            <v>North</v>
          </cell>
          <cell r="R688" t="str">
            <v>EO</v>
          </cell>
          <cell r="T688">
            <v>0</v>
          </cell>
        </row>
        <row r="689">
          <cell r="A689" t="str">
            <v>RENWD_1_QF</v>
          </cell>
          <cell r="B689" t="str">
            <v>LA Basin</v>
          </cell>
          <cell r="C689" t="str">
            <v>Renwind re-powering project</v>
          </cell>
          <cell r="D689">
            <v>0.44</v>
          </cell>
          <cell r="E689">
            <v>1.89</v>
          </cell>
          <cell r="F689">
            <v>3.42</v>
          </cell>
          <cell r="G689">
            <v>2.78</v>
          </cell>
          <cell r="H689">
            <v>4.37</v>
          </cell>
          <cell r="I689">
            <v>7.77</v>
          </cell>
          <cell r="J689">
            <v>3.55</v>
          </cell>
          <cell r="K689">
            <v>2.4700000000000002</v>
          </cell>
          <cell r="L689">
            <v>2.1800000000000002</v>
          </cell>
          <cell r="M689">
            <v>1.65</v>
          </cell>
          <cell r="N689">
            <v>0.59</v>
          </cell>
          <cell r="O689">
            <v>0.59</v>
          </cell>
          <cell r="P689" t="str">
            <v>N</v>
          </cell>
          <cell r="Q689" t="str">
            <v>South</v>
          </cell>
          <cell r="R689" t="str">
            <v>FC</v>
          </cell>
          <cell r="T689">
            <v>7.77</v>
          </cell>
        </row>
        <row r="690">
          <cell r="A690" t="str">
            <v>RHONDO_2_QF</v>
          </cell>
          <cell r="B690" t="str">
            <v>LA Basin</v>
          </cell>
          <cell r="C690" t="str">
            <v>RIO HONDO QFS</v>
          </cell>
          <cell r="D690">
            <v>0</v>
          </cell>
          <cell r="E690">
            <v>0.01</v>
          </cell>
          <cell r="F690">
            <v>0.16</v>
          </cell>
          <cell r="G690">
            <v>0.14000000000000001</v>
          </cell>
          <cell r="H690">
            <v>0.24</v>
          </cell>
          <cell r="I690">
            <v>0.65</v>
          </cell>
          <cell r="J690">
            <v>0.72</v>
          </cell>
          <cell r="K690">
            <v>0.4</v>
          </cell>
          <cell r="L690">
            <v>0</v>
          </cell>
          <cell r="M690">
            <v>0</v>
          </cell>
          <cell r="N690">
            <v>0</v>
          </cell>
          <cell r="O690">
            <v>0</v>
          </cell>
          <cell r="P690" t="str">
            <v>N</v>
          </cell>
          <cell r="Q690" t="str">
            <v>South</v>
          </cell>
          <cell r="R690" t="str">
            <v>FC</v>
          </cell>
          <cell r="T690">
            <v>0.72</v>
          </cell>
        </row>
        <row r="691">
          <cell r="A691" t="str">
            <v>RHONDO_6_PUENTE</v>
          </cell>
          <cell r="B691" t="str">
            <v>LA Basin</v>
          </cell>
          <cell r="C691" t="str">
            <v>Puente Hills GTE Facility Phase II</v>
          </cell>
          <cell r="D691">
            <v>0.06</v>
          </cell>
          <cell r="E691">
            <v>0</v>
          </cell>
          <cell r="F691">
            <v>0</v>
          </cell>
          <cell r="G691">
            <v>0</v>
          </cell>
          <cell r="H691">
            <v>7.0000000000000007E-2</v>
          </cell>
          <cell r="I691">
            <v>0</v>
          </cell>
          <cell r="J691">
            <v>0</v>
          </cell>
          <cell r="K691">
            <v>0</v>
          </cell>
          <cell r="L691">
            <v>0</v>
          </cell>
          <cell r="M691">
            <v>0.01</v>
          </cell>
          <cell r="N691">
            <v>7.0000000000000007E-2</v>
          </cell>
          <cell r="O691">
            <v>0</v>
          </cell>
          <cell r="P691" t="str">
            <v>N</v>
          </cell>
          <cell r="Q691" t="str">
            <v>South</v>
          </cell>
          <cell r="R691" t="str">
            <v>FC</v>
          </cell>
          <cell r="T691">
            <v>0</v>
          </cell>
        </row>
        <row r="692">
          <cell r="A692" t="str">
            <v>RICHMN_7_BAYENV</v>
          </cell>
          <cell r="B692" t="str">
            <v>Bay Area</v>
          </cell>
          <cell r="C692" t="str">
            <v>BAY ENVIRONMENTAL (NOVE POWER)</v>
          </cell>
          <cell r="D692">
            <v>2</v>
          </cell>
          <cell r="E692">
            <v>2</v>
          </cell>
          <cell r="F692">
            <v>2</v>
          </cell>
          <cell r="G692">
            <v>2</v>
          </cell>
          <cell r="H692">
            <v>2</v>
          </cell>
          <cell r="I692">
            <v>2</v>
          </cell>
          <cell r="J692">
            <v>2</v>
          </cell>
          <cell r="K692">
            <v>2</v>
          </cell>
          <cell r="L692">
            <v>2</v>
          </cell>
          <cell r="M692">
            <v>2</v>
          </cell>
          <cell r="N692">
            <v>2</v>
          </cell>
          <cell r="O692">
            <v>2</v>
          </cell>
          <cell r="P692" t="str">
            <v>N</v>
          </cell>
          <cell r="Q692" t="str">
            <v>North</v>
          </cell>
          <cell r="R692" t="str">
            <v>FC</v>
          </cell>
          <cell r="T692">
            <v>2</v>
          </cell>
        </row>
        <row r="693">
          <cell r="A693" t="str">
            <v>RIOBRV_6_UNIT 1</v>
          </cell>
          <cell r="B693" t="str">
            <v>CAISO System</v>
          </cell>
          <cell r="C693" t="str">
            <v>RIO BRAVO FRESNO</v>
          </cell>
          <cell r="D693">
            <v>0.49</v>
          </cell>
          <cell r="E693">
            <v>0.43</v>
          </cell>
          <cell r="F693">
            <v>1.04</v>
          </cell>
          <cell r="G693">
            <v>1.88</v>
          </cell>
          <cell r="H693">
            <v>3.32</v>
          </cell>
          <cell r="I693">
            <v>4.2699999999999996</v>
          </cell>
          <cell r="J693">
            <v>2.93</v>
          </cell>
          <cell r="K693">
            <v>1.25</v>
          </cell>
          <cell r="L693">
            <v>0.03</v>
          </cell>
          <cell r="M693">
            <v>0</v>
          </cell>
          <cell r="N693">
            <v>0</v>
          </cell>
          <cell r="O693">
            <v>0</v>
          </cell>
          <cell r="P693" t="str">
            <v>N</v>
          </cell>
          <cell r="Q693" t="str">
            <v>North</v>
          </cell>
          <cell r="R693" t="str">
            <v>FC</v>
          </cell>
          <cell r="T693">
            <v>4.2699999999999996</v>
          </cell>
        </row>
        <row r="694">
          <cell r="A694" t="str">
            <v>RIOOSO_1_QF</v>
          </cell>
          <cell r="B694" t="str">
            <v>Sierra</v>
          </cell>
          <cell r="C694" t="str">
            <v>SMALL QF AGGREGATION - GRASS VALLEY</v>
          </cell>
          <cell r="D694">
            <v>0.52</v>
          </cell>
          <cell r="E694">
            <v>0.76</v>
          </cell>
          <cell r="F694">
            <v>1.1100000000000001</v>
          </cell>
          <cell r="G694">
            <v>1.52</v>
          </cell>
          <cell r="H694">
            <v>1.44</v>
          </cell>
          <cell r="I694">
            <v>1.22</v>
          </cell>
          <cell r="J694">
            <v>1.22</v>
          </cell>
          <cell r="K694">
            <v>1.1399999999999999</v>
          </cell>
          <cell r="L694">
            <v>1.01</v>
          </cell>
          <cell r="M694">
            <v>0.32</v>
          </cell>
          <cell r="N694">
            <v>0.16</v>
          </cell>
          <cell r="O694">
            <v>0.5</v>
          </cell>
          <cell r="P694" t="str">
            <v>N</v>
          </cell>
          <cell r="Q694" t="str">
            <v>North</v>
          </cell>
          <cell r="R694" t="str">
            <v>FC</v>
          </cell>
          <cell r="T694">
            <v>1.22</v>
          </cell>
        </row>
        <row r="695">
          <cell r="A695" t="str">
            <v>ROLLIN_6_UNIT</v>
          </cell>
          <cell r="B695" t="str">
            <v>Sierra</v>
          </cell>
          <cell r="C695" t="str">
            <v>ROLLINS HYDRO</v>
          </cell>
          <cell r="D695">
            <v>7.45</v>
          </cell>
          <cell r="E695">
            <v>6.97</v>
          </cell>
          <cell r="F695">
            <v>9.3699999999999992</v>
          </cell>
          <cell r="G695">
            <v>11.16</v>
          </cell>
          <cell r="H695">
            <v>11.55</v>
          </cell>
          <cell r="I695">
            <v>11.65</v>
          </cell>
          <cell r="J695">
            <v>11.43</v>
          </cell>
          <cell r="K695">
            <v>11.09</v>
          </cell>
          <cell r="L695">
            <v>10.94</v>
          </cell>
          <cell r="M695">
            <v>8.2899999999999991</v>
          </cell>
          <cell r="N695">
            <v>7.94</v>
          </cell>
          <cell r="O695">
            <v>8.1199999999999992</v>
          </cell>
          <cell r="P695" t="str">
            <v>Y</v>
          </cell>
          <cell r="Q695" t="str">
            <v>North</v>
          </cell>
          <cell r="R695" t="str">
            <v>FC</v>
          </cell>
          <cell r="T695">
            <v>11.65</v>
          </cell>
        </row>
        <row r="696">
          <cell r="A696" t="str">
            <v>ROSMDW_2_WIND1</v>
          </cell>
          <cell r="B696" t="str">
            <v>CAISO System</v>
          </cell>
          <cell r="C696" t="str">
            <v>Pacific Wind - Phase 1</v>
          </cell>
          <cell r="D696">
            <v>4.84</v>
          </cell>
          <cell r="E696">
            <v>22.78</v>
          </cell>
          <cell r="F696">
            <v>34.159999999999997</v>
          </cell>
          <cell r="G696">
            <v>40.64</v>
          </cell>
          <cell r="H696">
            <v>60.41</v>
          </cell>
          <cell r="I696">
            <v>46.04</v>
          </cell>
          <cell r="J696">
            <v>25.62</v>
          </cell>
          <cell r="K696">
            <v>27.22</v>
          </cell>
          <cell r="L696">
            <v>20.81</v>
          </cell>
          <cell r="M696">
            <v>14.42</v>
          </cell>
          <cell r="N696">
            <v>6.74</v>
          </cell>
          <cell r="O696">
            <v>5.62</v>
          </cell>
          <cell r="P696" t="str">
            <v>N</v>
          </cell>
          <cell r="Q696" t="str">
            <v>South</v>
          </cell>
          <cell r="R696" t="str">
            <v>FC</v>
          </cell>
          <cell r="T696">
            <v>46.04</v>
          </cell>
        </row>
        <row r="697">
          <cell r="A697" t="str">
            <v>RSMSLR_6_SOLAR1</v>
          </cell>
          <cell r="B697" t="str">
            <v>Big Creek-Ventura</v>
          </cell>
          <cell r="C697" t="str">
            <v>Rosamond One</v>
          </cell>
          <cell r="D697">
            <v>0.05</v>
          </cell>
          <cell r="E697">
            <v>0.34</v>
          </cell>
          <cell r="F697">
            <v>1.5</v>
          </cell>
          <cell r="G697">
            <v>16.7</v>
          </cell>
          <cell r="H697">
            <v>17.39</v>
          </cell>
          <cell r="I697">
            <v>17.47</v>
          </cell>
          <cell r="J697">
            <v>16.43</v>
          </cell>
          <cell r="K697">
            <v>16.809999999999999</v>
          </cell>
          <cell r="L697">
            <v>16.670000000000002</v>
          </cell>
          <cell r="M697">
            <v>12.71</v>
          </cell>
          <cell r="N697">
            <v>0.03</v>
          </cell>
          <cell r="O697">
            <v>0.02</v>
          </cell>
          <cell r="P697" t="str">
            <v>N</v>
          </cell>
          <cell r="Q697" t="str">
            <v>South</v>
          </cell>
          <cell r="R697" t="str">
            <v>FC</v>
          </cell>
          <cell r="T697">
            <v>17.47</v>
          </cell>
        </row>
        <row r="698">
          <cell r="A698" t="str">
            <v>RSMSLR_6_SOLAR2</v>
          </cell>
          <cell r="B698" t="str">
            <v>Big Creek-Ventura</v>
          </cell>
          <cell r="C698" t="str">
            <v>Rosamond Two</v>
          </cell>
          <cell r="D698">
            <v>0.05</v>
          </cell>
          <cell r="E698">
            <v>0.33</v>
          </cell>
          <cell r="F698">
            <v>1.41</v>
          </cell>
          <cell r="G698">
            <v>15.68</v>
          </cell>
          <cell r="H698">
            <v>16.23</v>
          </cell>
          <cell r="I698">
            <v>16.37</v>
          </cell>
          <cell r="J698">
            <v>15.14</v>
          </cell>
          <cell r="K698">
            <v>15.57</v>
          </cell>
          <cell r="L698">
            <v>15.37</v>
          </cell>
          <cell r="M698">
            <v>11.9</v>
          </cell>
          <cell r="N698">
            <v>0.03</v>
          </cell>
          <cell r="O698">
            <v>0.02</v>
          </cell>
          <cell r="P698" t="str">
            <v>N</v>
          </cell>
          <cell r="Q698" t="str">
            <v>South</v>
          </cell>
          <cell r="R698" t="str">
            <v>ID</v>
          </cell>
          <cell r="S698" t="str">
            <v>Waiting for Vincent 220 kV Bus Split</v>
          </cell>
          <cell r="T698">
            <v>16.37</v>
          </cell>
        </row>
        <row r="699">
          <cell r="A699" t="str">
            <v>RTREE_2_WIND1</v>
          </cell>
          <cell r="B699" t="str">
            <v>CAISO System</v>
          </cell>
          <cell r="C699" t="str">
            <v>Rising Tree 1</v>
          </cell>
          <cell r="D699">
            <v>3.17</v>
          </cell>
          <cell r="E699">
            <v>9.5</v>
          </cell>
          <cell r="F699">
            <v>15.84</v>
          </cell>
          <cell r="G699">
            <v>14.26</v>
          </cell>
          <cell r="H699">
            <v>24.55</v>
          </cell>
          <cell r="I699">
            <v>22.18</v>
          </cell>
          <cell r="J699">
            <v>13.46</v>
          </cell>
          <cell r="K699">
            <v>12.67</v>
          </cell>
          <cell r="L699">
            <v>8.7100000000000009</v>
          </cell>
          <cell r="M699">
            <v>5.54</v>
          </cell>
          <cell r="N699">
            <v>2.38</v>
          </cell>
          <cell r="O699">
            <v>4.75</v>
          </cell>
          <cell r="P699" t="str">
            <v>N</v>
          </cell>
          <cell r="Q699" t="str">
            <v>South</v>
          </cell>
          <cell r="R699" t="str">
            <v>FC</v>
          </cell>
          <cell r="T699">
            <v>22.18</v>
          </cell>
        </row>
        <row r="700">
          <cell r="A700" t="str">
            <v>RTREE_2_WIND2</v>
          </cell>
          <cell r="B700" t="str">
            <v>CAISO System</v>
          </cell>
          <cell r="C700" t="str">
            <v>Rising Tree 2</v>
          </cell>
          <cell r="D700">
            <v>0.79</v>
          </cell>
          <cell r="E700">
            <v>2.38</v>
          </cell>
          <cell r="F700">
            <v>3.96</v>
          </cell>
          <cell r="G700">
            <v>3.56</v>
          </cell>
          <cell r="H700">
            <v>6.14</v>
          </cell>
          <cell r="I700">
            <v>5.54</v>
          </cell>
          <cell r="J700">
            <v>3.37</v>
          </cell>
          <cell r="K700">
            <v>3.17</v>
          </cell>
          <cell r="L700">
            <v>2.1800000000000002</v>
          </cell>
          <cell r="M700">
            <v>1.39</v>
          </cell>
          <cell r="N700">
            <v>0.59</v>
          </cell>
          <cell r="O700">
            <v>1.19</v>
          </cell>
          <cell r="P700" t="str">
            <v>N</v>
          </cell>
          <cell r="Q700" t="str">
            <v>South</v>
          </cell>
          <cell r="R700" t="str">
            <v>FC</v>
          </cell>
          <cell r="T700">
            <v>5.54</v>
          </cell>
        </row>
        <row r="701">
          <cell r="A701" t="str">
            <v>RTREE_2_WIND3</v>
          </cell>
          <cell r="B701" t="str">
            <v>CAISO System</v>
          </cell>
          <cell r="C701" t="str">
            <v>Rising Tree 3</v>
          </cell>
          <cell r="D701">
            <v>3.76</v>
          </cell>
          <cell r="E701">
            <v>11.86</v>
          </cell>
          <cell r="F701">
            <v>19.66</v>
          </cell>
          <cell r="G701">
            <v>18.25</v>
          </cell>
          <cell r="H701">
            <v>30.74</v>
          </cell>
          <cell r="I701">
            <v>27.49</v>
          </cell>
          <cell r="J701">
            <v>17.12</v>
          </cell>
          <cell r="K701">
            <v>15.57</v>
          </cell>
          <cell r="L701">
            <v>10.58</v>
          </cell>
          <cell r="M701">
            <v>7.19</v>
          </cell>
          <cell r="N701">
            <v>3.19</v>
          </cell>
          <cell r="O701">
            <v>5.49</v>
          </cell>
          <cell r="P701" t="str">
            <v>N</v>
          </cell>
          <cell r="Q701" t="str">
            <v>South</v>
          </cell>
          <cell r="R701" t="str">
            <v>FC</v>
          </cell>
          <cell r="T701">
            <v>27.49</v>
          </cell>
        </row>
        <row r="702">
          <cell r="A702" t="str">
            <v>RUSCTY_2_UNITS</v>
          </cell>
          <cell r="B702" t="str">
            <v>Bay Area</v>
          </cell>
          <cell r="C702" t="str">
            <v>Russell City Energy Center</v>
          </cell>
          <cell r="D702">
            <v>612.79999999999995</v>
          </cell>
          <cell r="E702">
            <v>607.9</v>
          </cell>
          <cell r="F702">
            <v>607.9</v>
          </cell>
          <cell r="G702">
            <v>600.70000000000005</v>
          </cell>
          <cell r="H702">
            <v>595.79999999999995</v>
          </cell>
          <cell r="I702">
            <v>589.20000000000005</v>
          </cell>
          <cell r="J702">
            <v>585.70000000000005</v>
          </cell>
          <cell r="K702">
            <v>585.70000000000005</v>
          </cell>
          <cell r="L702">
            <v>589.1</v>
          </cell>
          <cell r="M702">
            <v>594.20000000000005</v>
          </cell>
          <cell r="N702">
            <v>605.1</v>
          </cell>
          <cell r="O702">
            <v>612.79999999999995</v>
          </cell>
          <cell r="P702" t="str">
            <v>Y</v>
          </cell>
          <cell r="Q702" t="str">
            <v>North</v>
          </cell>
          <cell r="R702" t="str">
            <v>FC</v>
          </cell>
          <cell r="T702">
            <v>589.20000000000005</v>
          </cell>
        </row>
        <row r="703">
          <cell r="A703" t="str">
            <v>RVRVEW_1_UNITA1</v>
          </cell>
          <cell r="B703" t="str">
            <v>Bay Area</v>
          </cell>
          <cell r="C703" t="str">
            <v>Riverview Energy Center (GP Antioch)</v>
          </cell>
          <cell r="D703">
            <v>48.7</v>
          </cell>
          <cell r="E703">
            <v>48.7</v>
          </cell>
          <cell r="F703">
            <v>48.7</v>
          </cell>
          <cell r="G703">
            <v>48.7</v>
          </cell>
          <cell r="H703">
            <v>47.7</v>
          </cell>
          <cell r="I703">
            <v>46</v>
          </cell>
          <cell r="J703">
            <v>46</v>
          </cell>
          <cell r="K703">
            <v>46</v>
          </cell>
          <cell r="L703">
            <v>47</v>
          </cell>
          <cell r="M703">
            <v>48.7</v>
          </cell>
          <cell r="N703">
            <v>48.7</v>
          </cell>
          <cell r="O703">
            <v>48.7</v>
          </cell>
          <cell r="P703" t="str">
            <v>Y</v>
          </cell>
          <cell r="Q703" t="str">
            <v>North</v>
          </cell>
          <cell r="R703" t="str">
            <v>FC</v>
          </cell>
          <cell r="T703">
            <v>47</v>
          </cell>
        </row>
        <row r="704">
          <cell r="A704" t="str">
            <v>RVSIDE_2_RERCU3</v>
          </cell>
          <cell r="B704" t="str">
            <v>LA Basin</v>
          </cell>
          <cell r="C704" t="str">
            <v>Riverside Energy Res. Ctr Unit 3</v>
          </cell>
          <cell r="D704">
            <v>48.5</v>
          </cell>
          <cell r="E704">
            <v>48.5</v>
          </cell>
          <cell r="F704">
            <v>48.5</v>
          </cell>
          <cell r="G704">
            <v>48.5</v>
          </cell>
          <cell r="H704">
            <v>48.5</v>
          </cell>
          <cell r="I704">
            <v>48.5</v>
          </cell>
          <cell r="J704">
            <v>48.5</v>
          </cell>
          <cell r="K704">
            <v>48.5</v>
          </cell>
          <cell r="L704">
            <v>48.5</v>
          </cell>
          <cell r="M704">
            <v>48.5</v>
          </cell>
          <cell r="N704">
            <v>48.5</v>
          </cell>
          <cell r="O704">
            <v>48.5</v>
          </cell>
          <cell r="P704" t="str">
            <v>Y</v>
          </cell>
          <cell r="Q704" t="str">
            <v>South</v>
          </cell>
          <cell r="R704" t="str">
            <v>FC</v>
          </cell>
          <cell r="T704">
            <v>48.5</v>
          </cell>
        </row>
        <row r="705">
          <cell r="A705" t="str">
            <v>RVSIDE_2_RERCU4</v>
          </cell>
          <cell r="B705" t="str">
            <v>LA Basin</v>
          </cell>
          <cell r="C705" t="str">
            <v>Riverside Energy Res. Ctr Unit 4</v>
          </cell>
          <cell r="D705">
            <v>48.5</v>
          </cell>
          <cell r="E705">
            <v>48.5</v>
          </cell>
          <cell r="F705">
            <v>48.5</v>
          </cell>
          <cell r="G705">
            <v>48.5</v>
          </cell>
          <cell r="H705">
            <v>48.5</v>
          </cell>
          <cell r="I705">
            <v>48.5</v>
          </cell>
          <cell r="J705">
            <v>48.5</v>
          </cell>
          <cell r="K705">
            <v>48.5</v>
          </cell>
          <cell r="L705">
            <v>48.5</v>
          </cell>
          <cell r="M705">
            <v>48.5</v>
          </cell>
          <cell r="N705">
            <v>48.5</v>
          </cell>
          <cell r="O705">
            <v>48.5</v>
          </cell>
          <cell r="P705" t="str">
            <v>Y</v>
          </cell>
          <cell r="Q705" t="str">
            <v>South</v>
          </cell>
          <cell r="R705" t="str">
            <v>FC</v>
          </cell>
          <cell r="T705">
            <v>48.5</v>
          </cell>
        </row>
        <row r="706">
          <cell r="A706" t="str">
            <v>RVSIDE_6_RERCU1</v>
          </cell>
          <cell r="B706" t="str">
            <v>LA Basin</v>
          </cell>
          <cell r="C706" t="str">
            <v>Riverside Energy Res. Ctr Unit 1</v>
          </cell>
          <cell r="D706">
            <v>48.35</v>
          </cell>
          <cell r="E706">
            <v>48.35</v>
          </cell>
          <cell r="F706">
            <v>48.35</v>
          </cell>
          <cell r="G706">
            <v>48.35</v>
          </cell>
          <cell r="H706">
            <v>48.35</v>
          </cell>
          <cell r="I706">
            <v>48.35</v>
          </cell>
          <cell r="J706">
            <v>48.35</v>
          </cell>
          <cell r="K706">
            <v>48.35</v>
          </cell>
          <cell r="L706">
            <v>48.35</v>
          </cell>
          <cell r="M706">
            <v>48.35</v>
          </cell>
          <cell r="N706">
            <v>48.35</v>
          </cell>
          <cell r="O706">
            <v>48.35</v>
          </cell>
          <cell r="P706" t="str">
            <v>Y</v>
          </cell>
          <cell r="Q706" t="str">
            <v>South</v>
          </cell>
          <cell r="R706" t="str">
            <v>FC</v>
          </cell>
          <cell r="T706">
            <v>48.35</v>
          </cell>
        </row>
        <row r="707">
          <cell r="A707" t="str">
            <v>RVSIDE_6_RERCU2</v>
          </cell>
          <cell r="B707" t="str">
            <v>LA Basin</v>
          </cell>
          <cell r="C707" t="str">
            <v>Riverside Energy Res. Ctr Unit 2</v>
          </cell>
          <cell r="D707">
            <v>48.5</v>
          </cell>
          <cell r="E707">
            <v>48.5</v>
          </cell>
          <cell r="F707">
            <v>48.5</v>
          </cell>
          <cell r="G707">
            <v>48.5</v>
          </cell>
          <cell r="H707">
            <v>48.5</v>
          </cell>
          <cell r="I707">
            <v>48.5</v>
          </cell>
          <cell r="J707">
            <v>48.5</v>
          </cell>
          <cell r="K707">
            <v>48.5</v>
          </cell>
          <cell r="L707">
            <v>48.5</v>
          </cell>
          <cell r="M707">
            <v>48.5</v>
          </cell>
          <cell r="N707">
            <v>48.5</v>
          </cell>
          <cell r="O707">
            <v>48.5</v>
          </cell>
          <cell r="P707" t="str">
            <v>Y</v>
          </cell>
          <cell r="Q707" t="str">
            <v>South</v>
          </cell>
          <cell r="R707" t="str">
            <v>FC</v>
          </cell>
          <cell r="T707">
            <v>48.5</v>
          </cell>
        </row>
        <row r="708">
          <cell r="A708" t="str">
            <v>RVSIDE_6_SOLAR1</v>
          </cell>
          <cell r="B708" t="str">
            <v>LA Basin</v>
          </cell>
          <cell r="C708" t="str">
            <v>Tequesquite Landfill Solar Project</v>
          </cell>
          <cell r="D708">
            <v>0.03</v>
          </cell>
          <cell r="E708">
            <v>0.41</v>
          </cell>
          <cell r="F708">
            <v>1.18</v>
          </cell>
          <cell r="G708">
            <v>5.95</v>
          </cell>
          <cell r="H708">
            <v>5.42</v>
          </cell>
          <cell r="I708">
            <v>7.31</v>
          </cell>
          <cell r="J708">
            <v>6.74</v>
          </cell>
          <cell r="K708">
            <v>7.02</v>
          </cell>
          <cell r="L708">
            <v>6.72</v>
          </cell>
          <cell r="M708">
            <v>3.62</v>
          </cell>
          <cell r="N708">
            <v>0.02</v>
          </cell>
          <cell r="O708">
            <v>0.02</v>
          </cell>
          <cell r="P708" t="str">
            <v>N</v>
          </cell>
          <cell r="Q708" t="str">
            <v>South</v>
          </cell>
          <cell r="R708" t="str">
            <v>FC</v>
          </cell>
          <cell r="T708">
            <v>7.31</v>
          </cell>
        </row>
        <row r="709">
          <cell r="A709" t="str">
            <v>RVSIDE_6_SPRING</v>
          </cell>
          <cell r="B709" t="str">
            <v>LA Basin</v>
          </cell>
          <cell r="C709" t="str">
            <v>SPRINGS GENERATION PROJECT AGGREGATE</v>
          </cell>
          <cell r="D709">
            <v>36</v>
          </cell>
          <cell r="E709">
            <v>36</v>
          </cell>
          <cell r="F709">
            <v>36</v>
          </cell>
          <cell r="G709">
            <v>36</v>
          </cell>
          <cell r="H709">
            <v>36</v>
          </cell>
          <cell r="I709">
            <v>36</v>
          </cell>
          <cell r="J709">
            <v>36</v>
          </cell>
          <cell r="K709">
            <v>36</v>
          </cell>
          <cell r="L709">
            <v>36</v>
          </cell>
          <cell r="M709">
            <v>36</v>
          </cell>
          <cell r="N709">
            <v>36</v>
          </cell>
          <cell r="O709">
            <v>36</v>
          </cell>
          <cell r="P709" t="str">
            <v>Y</v>
          </cell>
          <cell r="Q709" t="str">
            <v>South</v>
          </cell>
          <cell r="R709" t="str">
            <v>FC</v>
          </cell>
          <cell r="T709">
            <v>36</v>
          </cell>
        </row>
        <row r="710">
          <cell r="A710" t="str">
            <v>S_RITA_6_SOLAR1</v>
          </cell>
          <cell r="B710" t="str">
            <v>Fresno</v>
          </cell>
          <cell r="C710" t="str">
            <v>Sun Harvest Solar</v>
          </cell>
          <cell r="D710" t="str">
            <v>-</v>
          </cell>
          <cell r="E710" t="str">
            <v>-</v>
          </cell>
          <cell r="F710" t="str">
            <v>-</v>
          </cell>
          <cell r="G710" t="str">
            <v>-</v>
          </cell>
          <cell r="H710" t="str">
            <v>-</v>
          </cell>
          <cell r="I710" t="str">
            <v>-</v>
          </cell>
          <cell r="J710" t="str">
            <v>-</v>
          </cell>
          <cell r="K710" t="str">
            <v>-</v>
          </cell>
          <cell r="L710" t="str">
            <v>-</v>
          </cell>
          <cell r="M710" t="str">
            <v>-</v>
          </cell>
          <cell r="N710" t="str">
            <v>-</v>
          </cell>
          <cell r="O710" t="str">
            <v>-</v>
          </cell>
          <cell r="P710" t="str">
            <v>N</v>
          </cell>
          <cell r="Q710" t="str">
            <v>North</v>
          </cell>
          <cell r="R710" t="str">
            <v>EO</v>
          </cell>
          <cell r="T710">
            <v>0</v>
          </cell>
        </row>
        <row r="711">
          <cell r="A711" t="str">
            <v>SALIRV_2_UNIT</v>
          </cell>
          <cell r="B711" t="str">
            <v>CAISO System</v>
          </cell>
          <cell r="C711" t="str">
            <v>SALINAS RIVER COGEN CO.</v>
          </cell>
          <cell r="D711">
            <v>33.630000000000003</v>
          </cell>
          <cell r="E711">
            <v>31.05</v>
          </cell>
          <cell r="F711">
            <v>30.61</v>
          </cell>
          <cell r="G711">
            <v>31.28</v>
          </cell>
          <cell r="H711">
            <v>24.22</v>
          </cell>
          <cell r="I711">
            <v>31.17</v>
          </cell>
          <cell r="J711">
            <v>30.66</v>
          </cell>
          <cell r="K711">
            <v>31.2</v>
          </cell>
          <cell r="L711">
            <v>31.41</v>
          </cell>
          <cell r="M711">
            <v>31.42</v>
          </cell>
          <cell r="N711">
            <v>33.18</v>
          </cell>
          <cell r="O711">
            <v>29.25</v>
          </cell>
          <cell r="P711" t="str">
            <v>N</v>
          </cell>
          <cell r="Q711" t="str">
            <v>North</v>
          </cell>
          <cell r="R711" t="str">
            <v>FC</v>
          </cell>
          <cell r="T711">
            <v>31.41</v>
          </cell>
        </row>
        <row r="712">
          <cell r="A712" t="str">
            <v>SALTSP_7_UNITS</v>
          </cell>
          <cell r="B712" t="str">
            <v>CAISO System</v>
          </cell>
          <cell r="C712" t="str">
            <v>SALT SPRINGS HYDRO AGGREGATE</v>
          </cell>
          <cell r="D712">
            <v>33.82</v>
          </cell>
          <cell r="E712">
            <v>33.72</v>
          </cell>
          <cell r="F712">
            <v>34.18</v>
          </cell>
          <cell r="G712">
            <v>34.94</v>
          </cell>
          <cell r="H712">
            <v>36.51</v>
          </cell>
          <cell r="I712">
            <v>37.92</v>
          </cell>
          <cell r="J712">
            <v>37.97</v>
          </cell>
          <cell r="K712">
            <v>37.57</v>
          </cell>
          <cell r="L712">
            <v>37.26</v>
          </cell>
          <cell r="M712">
            <v>36.85</v>
          </cell>
          <cell r="N712">
            <v>36.270000000000003</v>
          </cell>
          <cell r="O712">
            <v>35.26</v>
          </cell>
          <cell r="P712" t="str">
            <v>Y</v>
          </cell>
          <cell r="Q712" t="str">
            <v>North</v>
          </cell>
          <cell r="R712" t="str">
            <v>FC</v>
          </cell>
          <cell r="T712">
            <v>37.97</v>
          </cell>
        </row>
        <row r="713">
          <cell r="A713" t="str">
            <v>SAMPSN_6_KELCO1</v>
          </cell>
          <cell r="B713" t="str">
            <v>San Diego-IV</v>
          </cell>
          <cell r="C713" t="str">
            <v>KELCO QUALIFYING FACILITY</v>
          </cell>
          <cell r="D713">
            <v>1.82</v>
          </cell>
          <cell r="E713">
            <v>0.38</v>
          </cell>
          <cell r="F713">
            <v>0.78</v>
          </cell>
          <cell r="G713">
            <v>1.19</v>
          </cell>
          <cell r="H713">
            <v>0.94</v>
          </cell>
          <cell r="I713">
            <v>1.03</v>
          </cell>
          <cell r="J713">
            <v>1.84</v>
          </cell>
          <cell r="K713">
            <v>0.6</v>
          </cell>
          <cell r="L713">
            <v>0.74</v>
          </cell>
          <cell r="M713">
            <v>1.47</v>
          </cell>
          <cell r="N713">
            <v>2.0299999999999998</v>
          </cell>
          <cell r="O713">
            <v>4.82</v>
          </cell>
          <cell r="P713" t="str">
            <v>N</v>
          </cell>
          <cell r="Q713" t="str">
            <v>South</v>
          </cell>
          <cell r="R713" t="str">
            <v>FC</v>
          </cell>
          <cell r="T713">
            <v>1.84</v>
          </cell>
        </row>
        <row r="714">
          <cell r="A714" t="str">
            <v>SANDLT_2_SUNITS</v>
          </cell>
          <cell r="B714" t="str">
            <v>CAISO System</v>
          </cell>
          <cell r="C714" t="str">
            <v>Mojave Solar</v>
          </cell>
          <cell r="D714">
            <v>1.96</v>
          </cell>
          <cell r="E714">
            <v>16.559999999999999</v>
          </cell>
          <cell r="F714">
            <v>37.799999999999997</v>
          </cell>
          <cell r="G714">
            <v>151.08000000000001</v>
          </cell>
          <cell r="H714">
            <v>160.31</v>
          </cell>
          <cell r="I714">
            <v>200.08</v>
          </cell>
          <cell r="J714">
            <v>200.97</v>
          </cell>
          <cell r="K714">
            <v>187.14</v>
          </cell>
          <cell r="L714">
            <v>182.62</v>
          </cell>
          <cell r="M714">
            <v>120.73</v>
          </cell>
          <cell r="N714">
            <v>6.23</v>
          </cell>
          <cell r="O714">
            <v>3.32</v>
          </cell>
          <cell r="P714" t="str">
            <v>N</v>
          </cell>
          <cell r="Q714" t="str">
            <v>South</v>
          </cell>
          <cell r="R714" t="str">
            <v>FC</v>
          </cell>
          <cell r="T714">
            <v>200.97</v>
          </cell>
        </row>
        <row r="715">
          <cell r="A715" t="str">
            <v>SANLOB_1_LNDFIL</v>
          </cell>
          <cell r="B715" t="str">
            <v>CAISO System</v>
          </cell>
          <cell r="C715" t="str">
            <v>Cold Canyon</v>
          </cell>
          <cell r="D715" t="str">
            <v>-</v>
          </cell>
          <cell r="E715" t="str">
            <v>-</v>
          </cell>
          <cell r="F715" t="str">
            <v>-</v>
          </cell>
          <cell r="G715" t="str">
            <v>-</v>
          </cell>
          <cell r="H715" t="str">
            <v>-</v>
          </cell>
          <cell r="I715" t="str">
            <v>-</v>
          </cell>
          <cell r="J715" t="str">
            <v>-</v>
          </cell>
          <cell r="K715" t="str">
            <v>-</v>
          </cell>
          <cell r="L715" t="str">
            <v>-</v>
          </cell>
          <cell r="M715" t="str">
            <v>-</v>
          </cell>
          <cell r="N715" t="str">
            <v>-</v>
          </cell>
          <cell r="O715" t="str">
            <v>-</v>
          </cell>
          <cell r="P715" t="str">
            <v>N</v>
          </cell>
          <cell r="Q715" t="str">
            <v>North</v>
          </cell>
          <cell r="R715" t="str">
            <v>EO</v>
          </cell>
          <cell r="T715">
            <v>0</v>
          </cell>
        </row>
        <row r="716">
          <cell r="A716" t="str">
            <v>SANTFG_7_UNITS</v>
          </cell>
          <cell r="B716" t="str">
            <v>NCNB</v>
          </cell>
          <cell r="C716" t="str">
            <v>GEYSERS CALISTOGA AGGREGATE</v>
          </cell>
          <cell r="D716">
            <v>60</v>
          </cell>
          <cell r="E716">
            <v>60</v>
          </cell>
          <cell r="F716">
            <v>60</v>
          </cell>
          <cell r="G716">
            <v>60</v>
          </cell>
          <cell r="H716">
            <v>60</v>
          </cell>
          <cell r="I716">
            <v>60</v>
          </cell>
          <cell r="J716">
            <v>63</v>
          </cell>
          <cell r="K716">
            <v>63</v>
          </cell>
          <cell r="L716">
            <v>63</v>
          </cell>
          <cell r="M716">
            <v>63</v>
          </cell>
          <cell r="N716">
            <v>63</v>
          </cell>
          <cell r="O716">
            <v>63</v>
          </cell>
          <cell r="P716" t="str">
            <v>Y</v>
          </cell>
          <cell r="Q716" t="str">
            <v>North</v>
          </cell>
          <cell r="R716" t="str">
            <v>FC</v>
          </cell>
          <cell r="T716">
            <v>63</v>
          </cell>
        </row>
        <row r="717">
          <cell r="A717" t="str">
            <v>SANTGO_2_LNDFL1</v>
          </cell>
          <cell r="B717" t="str">
            <v>LA Basin</v>
          </cell>
          <cell r="D717" t="str">
            <v>-</v>
          </cell>
          <cell r="E717" t="str">
            <v>-</v>
          </cell>
          <cell r="F717" t="str">
            <v>-</v>
          </cell>
          <cell r="G717" t="str">
            <v>-</v>
          </cell>
          <cell r="H717" t="str">
            <v>-</v>
          </cell>
          <cell r="I717" t="str">
            <v>-</v>
          </cell>
          <cell r="J717">
            <v>19.600000000000001</v>
          </cell>
          <cell r="K717">
            <v>19.600000000000001</v>
          </cell>
          <cell r="L717">
            <v>19.600000000000001</v>
          </cell>
          <cell r="M717">
            <v>19.600000000000001</v>
          </cell>
          <cell r="N717">
            <v>19.600000000000001</v>
          </cell>
          <cell r="O717">
            <v>19.600000000000001</v>
          </cell>
          <cell r="P717" t="str">
            <v>N</v>
          </cell>
          <cell r="Q717" t="str">
            <v>South</v>
          </cell>
          <cell r="R717" t="str">
            <v>FC</v>
          </cell>
          <cell r="S717" t="str">
            <v/>
          </cell>
          <cell r="T717">
            <v>19.600000000000001</v>
          </cell>
        </row>
        <row r="718">
          <cell r="A718" t="str">
            <v>SANWD_1_QF</v>
          </cell>
          <cell r="B718" t="str">
            <v>LA Basin</v>
          </cell>
          <cell r="C718" t="str">
            <v>San Gorgonio Farms Wind Farm</v>
          </cell>
          <cell r="D718">
            <v>0.69</v>
          </cell>
          <cell r="E718">
            <v>2.79</v>
          </cell>
          <cell r="F718">
            <v>6.6</v>
          </cell>
          <cell r="G718">
            <v>2.84</v>
          </cell>
          <cell r="H718">
            <v>8.32</v>
          </cell>
          <cell r="I718">
            <v>13.54</v>
          </cell>
          <cell r="J718">
            <v>2.5099999999999998</v>
          </cell>
          <cell r="K718">
            <v>1.75</v>
          </cell>
          <cell r="L718">
            <v>1.82</v>
          </cell>
          <cell r="M718">
            <v>2.09</v>
          </cell>
          <cell r="N718">
            <v>0.79</v>
          </cell>
          <cell r="O718">
            <v>1.22</v>
          </cell>
          <cell r="P718" t="str">
            <v>N</v>
          </cell>
          <cell r="Q718" t="str">
            <v>South</v>
          </cell>
          <cell r="R718" t="str">
            <v>FC</v>
          </cell>
          <cell r="T718">
            <v>13.54</v>
          </cell>
        </row>
        <row r="719">
          <cell r="A719" t="str">
            <v>SARGNT_2_UNIT</v>
          </cell>
          <cell r="B719" t="str">
            <v>CAISO System</v>
          </cell>
          <cell r="C719" t="str">
            <v>SARGENT CANYON COGEN. COMPANY</v>
          </cell>
          <cell r="D719">
            <v>33.86</v>
          </cell>
          <cell r="E719">
            <v>34.35</v>
          </cell>
          <cell r="F719">
            <v>31.4</v>
          </cell>
          <cell r="G719">
            <v>29</v>
          </cell>
          <cell r="H719">
            <v>19.72</v>
          </cell>
          <cell r="I719">
            <v>32.67</v>
          </cell>
          <cell r="J719">
            <v>29.33</v>
          </cell>
          <cell r="K719">
            <v>32.18</v>
          </cell>
          <cell r="L719">
            <v>30.94</v>
          </cell>
          <cell r="M719">
            <v>28.63</v>
          </cell>
          <cell r="N719">
            <v>29.75</v>
          </cell>
          <cell r="O719">
            <v>32.67</v>
          </cell>
          <cell r="P719" t="str">
            <v>N</v>
          </cell>
          <cell r="Q719" t="str">
            <v>North</v>
          </cell>
          <cell r="R719" t="str">
            <v>FC</v>
          </cell>
          <cell r="T719">
            <v>32.67</v>
          </cell>
        </row>
        <row r="720">
          <cell r="A720" t="str">
            <v>SAUGUS_2_TOLAND</v>
          </cell>
          <cell r="B720" t="str">
            <v>Big Creek-Ventura</v>
          </cell>
          <cell r="C720" t="str">
            <v>Toland Landfill gas to Energy Project</v>
          </cell>
          <cell r="D720" t="str">
            <v>-</v>
          </cell>
          <cell r="E720" t="str">
            <v>-</v>
          </cell>
          <cell r="F720" t="str">
            <v>-</v>
          </cell>
          <cell r="G720" t="str">
            <v>-</v>
          </cell>
          <cell r="H720" t="str">
            <v>-</v>
          </cell>
          <cell r="I720" t="str">
            <v>-</v>
          </cell>
          <cell r="J720" t="str">
            <v>-</v>
          </cell>
          <cell r="K720" t="str">
            <v>-</v>
          </cell>
          <cell r="L720" t="str">
            <v>-</v>
          </cell>
          <cell r="M720" t="str">
            <v>-</v>
          </cell>
          <cell r="N720" t="str">
            <v>-</v>
          </cell>
          <cell r="O720" t="str">
            <v>-</v>
          </cell>
          <cell r="P720" t="str">
            <v>N</v>
          </cell>
          <cell r="Q720" t="str">
            <v>South</v>
          </cell>
          <cell r="R720" t="str">
            <v>EO</v>
          </cell>
          <cell r="T720">
            <v>0</v>
          </cell>
        </row>
        <row r="721">
          <cell r="A721" t="str">
            <v>SAUGUS_6_MWDFTH</v>
          </cell>
          <cell r="B721" t="str">
            <v>Big Creek-Ventura</v>
          </cell>
          <cell r="C721" t="str">
            <v>Foothill Hydroelectric Recovery Plant</v>
          </cell>
          <cell r="D721">
            <v>7.4</v>
          </cell>
          <cell r="E721">
            <v>6.4</v>
          </cell>
          <cell r="F721">
            <v>6.7</v>
          </cell>
          <cell r="G721">
            <v>7.2</v>
          </cell>
          <cell r="H721">
            <v>6.42</v>
          </cell>
          <cell r="I721">
            <v>7.26</v>
          </cell>
          <cell r="J721">
            <v>7.34</v>
          </cell>
          <cell r="K721">
            <v>7.36</v>
          </cell>
          <cell r="L721">
            <v>7.24</v>
          </cell>
          <cell r="M721">
            <v>6.05</v>
          </cell>
          <cell r="N721">
            <v>5.0199999999999996</v>
          </cell>
          <cell r="O721">
            <v>5.21</v>
          </cell>
          <cell r="P721" t="str">
            <v>Y</v>
          </cell>
          <cell r="Q721" t="str">
            <v>South</v>
          </cell>
          <cell r="R721" t="str">
            <v>FC</v>
          </cell>
          <cell r="T721">
            <v>7.36</v>
          </cell>
        </row>
        <row r="722">
          <cell r="A722" t="str">
            <v>SAUGUS_6_PTCHGN</v>
          </cell>
          <cell r="B722" t="str">
            <v>Big Creek-Ventura</v>
          </cell>
          <cell r="C722" t="str">
            <v>COUNTY OF LOS ANGELES -- PITCHLE</v>
          </cell>
          <cell r="D722">
            <v>21.13</v>
          </cell>
          <cell r="E722">
            <v>21.31</v>
          </cell>
          <cell r="F722">
            <v>16.350000000000001</v>
          </cell>
          <cell r="G722">
            <v>8.58</v>
          </cell>
          <cell r="H722">
            <v>16.77</v>
          </cell>
          <cell r="I722">
            <v>20.329999999999998</v>
          </cell>
          <cell r="J722">
            <v>20.12</v>
          </cell>
          <cell r="K722">
            <v>19.47</v>
          </cell>
          <cell r="L722">
            <v>19.36</v>
          </cell>
          <cell r="M722">
            <v>18.61</v>
          </cell>
          <cell r="N722">
            <v>20.93</v>
          </cell>
          <cell r="O722">
            <v>20.440000000000001</v>
          </cell>
          <cell r="P722" t="str">
            <v>N</v>
          </cell>
          <cell r="Q722" t="str">
            <v>South</v>
          </cell>
          <cell r="R722" t="str">
            <v>FC</v>
          </cell>
          <cell r="T722">
            <v>20.329999999999998</v>
          </cell>
        </row>
        <row r="723">
          <cell r="A723" t="str">
            <v>SAUGUS_6_QF</v>
          </cell>
          <cell r="B723" t="str">
            <v>Big Creek-Ventura</v>
          </cell>
          <cell r="C723" t="str">
            <v>SAUGUS QFS</v>
          </cell>
          <cell r="D723">
            <v>0.72</v>
          </cell>
          <cell r="E723">
            <v>0.13</v>
          </cell>
          <cell r="F723">
            <v>0.52</v>
          </cell>
          <cell r="G723">
            <v>0.63</v>
          </cell>
          <cell r="H723">
            <v>0.76</v>
          </cell>
          <cell r="I723">
            <v>0.89</v>
          </cell>
          <cell r="J723">
            <v>0.88</v>
          </cell>
          <cell r="K723">
            <v>0.78</v>
          </cell>
          <cell r="L723">
            <v>0.77</v>
          </cell>
          <cell r="M723">
            <v>0.83</v>
          </cell>
          <cell r="N723">
            <v>0.65</v>
          </cell>
          <cell r="O723">
            <v>0.28999999999999998</v>
          </cell>
          <cell r="P723" t="str">
            <v>N</v>
          </cell>
          <cell r="Q723" t="str">
            <v>South</v>
          </cell>
          <cell r="R723" t="str">
            <v>FC</v>
          </cell>
          <cell r="T723">
            <v>0.89</v>
          </cell>
        </row>
        <row r="724">
          <cell r="A724" t="str">
            <v>SAUGUS_7_CHIQCN</v>
          </cell>
          <cell r="B724" t="str">
            <v>Big Creek-Ventura</v>
          </cell>
          <cell r="C724" t="str">
            <v>Chiquita Canyon Landfill Generating Plant</v>
          </cell>
          <cell r="D724">
            <v>5.31</v>
          </cell>
          <cell r="E724">
            <v>5.58</v>
          </cell>
          <cell r="F724">
            <v>5.54</v>
          </cell>
          <cell r="G724">
            <v>5.17</v>
          </cell>
          <cell r="H724">
            <v>4.99</v>
          </cell>
          <cell r="I724">
            <v>4.68</v>
          </cell>
          <cell r="J724">
            <v>4.13</v>
          </cell>
          <cell r="K724">
            <v>3.96</v>
          </cell>
          <cell r="L724">
            <v>4.49</v>
          </cell>
          <cell r="M724">
            <v>4.3499999999999996</v>
          </cell>
          <cell r="N724">
            <v>5.71</v>
          </cell>
          <cell r="O724">
            <v>5.69</v>
          </cell>
          <cell r="P724" t="str">
            <v>N</v>
          </cell>
          <cell r="Q724" t="str">
            <v>South</v>
          </cell>
          <cell r="R724" t="str">
            <v>FC</v>
          </cell>
          <cell r="T724">
            <v>4.68</v>
          </cell>
        </row>
        <row r="725">
          <cell r="A725" t="str">
            <v>SAUGUS_7_LOPEZ</v>
          </cell>
          <cell r="B725" t="str">
            <v>Big Creek-Ventura</v>
          </cell>
          <cell r="C725" t="str">
            <v>MM Lopez Energy</v>
          </cell>
          <cell r="D725">
            <v>4.12</v>
          </cell>
          <cell r="E725">
            <v>4.67</v>
          </cell>
          <cell r="F725">
            <v>5.67</v>
          </cell>
          <cell r="G725">
            <v>5.69</v>
          </cell>
          <cell r="H725">
            <v>5.55</v>
          </cell>
          <cell r="I725">
            <v>4.67</v>
          </cell>
          <cell r="J725">
            <v>5.09</v>
          </cell>
          <cell r="K725">
            <v>5.34</v>
          </cell>
          <cell r="L725">
            <v>5.47</v>
          </cell>
          <cell r="M725">
            <v>5.24</v>
          </cell>
          <cell r="N725">
            <v>5.48</v>
          </cell>
          <cell r="O725">
            <v>5.29</v>
          </cell>
          <cell r="P725" t="str">
            <v>Y</v>
          </cell>
          <cell r="Q725" t="str">
            <v>South</v>
          </cell>
          <cell r="R725" t="str">
            <v>FC</v>
          </cell>
          <cell r="T725">
            <v>5.47</v>
          </cell>
        </row>
        <row r="726">
          <cell r="A726" t="str">
            <v>SBERDO_2_PSP3</v>
          </cell>
          <cell r="B726" t="str">
            <v>LA Basin</v>
          </cell>
          <cell r="C726" t="str">
            <v>Mountainview Gen Sta. Unit 3</v>
          </cell>
          <cell r="D726">
            <v>484.5</v>
          </cell>
          <cell r="E726">
            <v>484.5</v>
          </cell>
          <cell r="F726">
            <v>484.5</v>
          </cell>
          <cell r="G726">
            <v>484.5</v>
          </cell>
          <cell r="H726">
            <v>484.5</v>
          </cell>
          <cell r="I726">
            <v>484.5</v>
          </cell>
          <cell r="J726">
            <v>484.5</v>
          </cell>
          <cell r="K726">
            <v>484.5</v>
          </cell>
          <cell r="L726">
            <v>484.5</v>
          </cell>
          <cell r="M726">
            <v>484.5</v>
          </cell>
          <cell r="N726">
            <v>484.5</v>
          </cell>
          <cell r="O726">
            <v>484.5</v>
          </cell>
          <cell r="P726" t="str">
            <v>Y</v>
          </cell>
          <cell r="Q726" t="str">
            <v>South</v>
          </cell>
          <cell r="R726" t="str">
            <v>PD</v>
          </cell>
          <cell r="S726" t="str">
            <v>Increase of NQC from 484.5 MW to 500 MW is not studied in any deliverability assessment</v>
          </cell>
          <cell r="T726">
            <v>484.5</v>
          </cell>
        </row>
        <row r="727">
          <cell r="A727" t="str">
            <v>SBERDO_2_PSP4</v>
          </cell>
          <cell r="B727" t="str">
            <v>LA Basin</v>
          </cell>
          <cell r="C727" t="str">
            <v>Mountainview Gen Sta. Unit 4</v>
          </cell>
          <cell r="D727">
            <v>484.5</v>
          </cell>
          <cell r="E727">
            <v>484.5</v>
          </cell>
          <cell r="F727">
            <v>484.5</v>
          </cell>
          <cell r="G727">
            <v>484.5</v>
          </cell>
          <cell r="H727">
            <v>484.5</v>
          </cell>
          <cell r="I727">
            <v>484.5</v>
          </cell>
          <cell r="J727">
            <v>484.5</v>
          </cell>
          <cell r="K727">
            <v>484.5</v>
          </cell>
          <cell r="L727">
            <v>484.5</v>
          </cell>
          <cell r="M727">
            <v>484.5</v>
          </cell>
          <cell r="N727">
            <v>484.5</v>
          </cell>
          <cell r="O727">
            <v>484.5</v>
          </cell>
          <cell r="P727" t="str">
            <v>Y</v>
          </cell>
          <cell r="Q727" t="str">
            <v>South</v>
          </cell>
          <cell r="R727" t="str">
            <v>PD</v>
          </cell>
          <cell r="S727" t="str">
            <v>Increase of NQC from 484.5 MW to 500 MW is not studied in any deliverability assessment</v>
          </cell>
          <cell r="T727">
            <v>484.5</v>
          </cell>
        </row>
        <row r="728">
          <cell r="A728" t="str">
            <v>SBERDO_2_QF</v>
          </cell>
          <cell r="B728" t="str">
            <v>LA Basin</v>
          </cell>
          <cell r="C728" t="str">
            <v>SAN BERADINO QFS</v>
          </cell>
          <cell r="D728">
            <v>0.19</v>
          </cell>
          <cell r="E728">
            <v>0.17</v>
          </cell>
          <cell r="F728">
            <v>0.12</v>
          </cell>
          <cell r="G728">
            <v>0.1</v>
          </cell>
          <cell r="H728">
            <v>0.09</v>
          </cell>
          <cell r="I728">
            <v>0.08</v>
          </cell>
          <cell r="J728">
            <v>0.06</v>
          </cell>
          <cell r="K728">
            <v>0.06</v>
          </cell>
          <cell r="L728">
            <v>0.1</v>
          </cell>
          <cell r="M728">
            <v>0.04</v>
          </cell>
          <cell r="N728">
            <v>0.21</v>
          </cell>
          <cell r="O728">
            <v>0.3</v>
          </cell>
          <cell r="P728" t="str">
            <v>N</v>
          </cell>
          <cell r="Q728" t="str">
            <v>South</v>
          </cell>
          <cell r="R728" t="str">
            <v>FC</v>
          </cell>
          <cell r="T728">
            <v>0.1</v>
          </cell>
        </row>
        <row r="729">
          <cell r="A729" t="str">
            <v>SBERDO_2_REDLND</v>
          </cell>
          <cell r="B729" t="str">
            <v>LA Basin</v>
          </cell>
          <cell r="C729" t="str">
            <v>Redlands RT Solar</v>
          </cell>
          <cell r="D729">
            <v>0</v>
          </cell>
          <cell r="E729">
            <v>0.01</v>
          </cell>
          <cell r="F729">
            <v>0.06</v>
          </cell>
          <cell r="G729">
            <v>0.68</v>
          </cell>
          <cell r="H729">
            <v>0.79</v>
          </cell>
          <cell r="I729">
            <v>0.82</v>
          </cell>
          <cell r="J729">
            <v>0.74</v>
          </cell>
          <cell r="K729">
            <v>0.66</v>
          </cell>
          <cell r="L729">
            <v>1.06</v>
          </cell>
          <cell r="M729">
            <v>0.79</v>
          </cell>
          <cell r="N729">
            <v>0</v>
          </cell>
          <cell r="O729">
            <v>0</v>
          </cell>
          <cell r="P729" t="str">
            <v>N</v>
          </cell>
          <cell r="Q729" t="str">
            <v>South</v>
          </cell>
          <cell r="R729" t="str">
            <v>FC</v>
          </cell>
          <cell r="T729">
            <v>1.06</v>
          </cell>
        </row>
        <row r="730">
          <cell r="A730" t="str">
            <v>SBERDO_2_RTS005</v>
          </cell>
          <cell r="B730" t="str">
            <v>LA Basin</v>
          </cell>
          <cell r="C730" t="str">
            <v>SPVP005 Redlands RT Solar</v>
          </cell>
          <cell r="D730">
            <v>0</v>
          </cell>
          <cell r="E730">
            <v>0.02</v>
          </cell>
          <cell r="F730">
            <v>0.11</v>
          </cell>
          <cell r="G730">
            <v>1.41</v>
          </cell>
          <cell r="H730">
            <v>1.46</v>
          </cell>
          <cell r="I730">
            <v>1.1100000000000001</v>
          </cell>
          <cell r="J730">
            <v>0.88</v>
          </cell>
          <cell r="K730">
            <v>1.28</v>
          </cell>
          <cell r="L730">
            <v>1.23</v>
          </cell>
          <cell r="M730">
            <v>1.01</v>
          </cell>
          <cell r="N730">
            <v>0</v>
          </cell>
          <cell r="O730">
            <v>0</v>
          </cell>
          <cell r="P730" t="str">
            <v>N</v>
          </cell>
          <cell r="Q730" t="str">
            <v>South</v>
          </cell>
          <cell r="R730" t="str">
            <v>FC</v>
          </cell>
          <cell r="T730">
            <v>1.28</v>
          </cell>
        </row>
        <row r="731">
          <cell r="A731" t="str">
            <v>SBERDO_2_RTS007</v>
          </cell>
          <cell r="B731" t="str">
            <v>LA Basin</v>
          </cell>
          <cell r="C731" t="str">
            <v>SPVP007 Redlands RT Solar</v>
          </cell>
          <cell r="D731">
            <v>0</v>
          </cell>
          <cell r="E731">
            <v>0.01</v>
          </cell>
          <cell r="F731">
            <v>0.12</v>
          </cell>
          <cell r="G731">
            <v>1.58</v>
          </cell>
          <cell r="H731">
            <v>1.48</v>
          </cell>
          <cell r="I731">
            <v>1.65</v>
          </cell>
          <cell r="J731">
            <v>1.02</v>
          </cell>
          <cell r="K731">
            <v>1.1499999999999999</v>
          </cell>
          <cell r="L731">
            <v>1.42</v>
          </cell>
          <cell r="M731">
            <v>1.01</v>
          </cell>
          <cell r="N731">
            <v>0</v>
          </cell>
          <cell r="O731">
            <v>0</v>
          </cell>
          <cell r="P731" t="str">
            <v>N</v>
          </cell>
          <cell r="Q731" t="str">
            <v>South</v>
          </cell>
          <cell r="R731" t="str">
            <v>FC</v>
          </cell>
          <cell r="T731">
            <v>1.65</v>
          </cell>
        </row>
        <row r="732">
          <cell r="A732" t="str">
            <v>SBERDO_2_RTS011</v>
          </cell>
          <cell r="B732" t="str">
            <v>LA Basin</v>
          </cell>
          <cell r="C732" t="str">
            <v>SPVP011</v>
          </cell>
          <cell r="D732">
            <v>0.03</v>
          </cell>
          <cell r="E732">
            <v>0.23</v>
          </cell>
          <cell r="F732">
            <v>0.53</v>
          </cell>
          <cell r="G732">
            <v>2.12</v>
          </cell>
          <cell r="H732">
            <v>2.2400000000000002</v>
          </cell>
          <cell r="I732">
            <v>2.8</v>
          </cell>
          <cell r="J732">
            <v>2.81</v>
          </cell>
          <cell r="K732">
            <v>2.62</v>
          </cell>
          <cell r="L732">
            <v>2.56</v>
          </cell>
          <cell r="M732">
            <v>1.69</v>
          </cell>
          <cell r="N732">
            <v>0.09</v>
          </cell>
          <cell r="O732">
            <v>0.05</v>
          </cell>
          <cell r="P732" t="str">
            <v>N</v>
          </cell>
          <cell r="Q732" t="str">
            <v>South</v>
          </cell>
          <cell r="R732" t="str">
            <v>FC</v>
          </cell>
          <cell r="T732">
            <v>2.81</v>
          </cell>
        </row>
        <row r="733">
          <cell r="A733" t="str">
            <v>SBERDO_2_RTS013</v>
          </cell>
          <cell r="B733" t="str">
            <v>LA Basin</v>
          </cell>
          <cell r="C733" t="str">
            <v>SPVP013</v>
          </cell>
          <cell r="D733">
            <v>0.03</v>
          </cell>
          <cell r="E733">
            <v>0.23</v>
          </cell>
          <cell r="F733">
            <v>0.53</v>
          </cell>
          <cell r="G733">
            <v>2.12</v>
          </cell>
          <cell r="H733">
            <v>2.2400000000000002</v>
          </cell>
          <cell r="I733">
            <v>2.8</v>
          </cell>
          <cell r="J733">
            <v>2.81</v>
          </cell>
          <cell r="K733">
            <v>2.62</v>
          </cell>
          <cell r="L733">
            <v>2.56</v>
          </cell>
          <cell r="M733">
            <v>1.69</v>
          </cell>
          <cell r="N733">
            <v>0.09</v>
          </cell>
          <cell r="O733">
            <v>0.05</v>
          </cell>
          <cell r="P733" t="str">
            <v>N</v>
          </cell>
          <cell r="Q733" t="str">
            <v>South</v>
          </cell>
          <cell r="R733" t="str">
            <v>FC</v>
          </cell>
          <cell r="T733">
            <v>2.81</v>
          </cell>
        </row>
        <row r="734">
          <cell r="A734" t="str">
            <v>SBERDO_2_RTS016</v>
          </cell>
          <cell r="B734" t="str">
            <v>LA Basin</v>
          </cell>
          <cell r="C734" t="str">
            <v>SPVP016 Redlands RT Solar</v>
          </cell>
          <cell r="D734">
            <v>0.01</v>
          </cell>
          <cell r="E734">
            <v>0.1</v>
          </cell>
          <cell r="F734">
            <v>0.23</v>
          </cell>
          <cell r="G734">
            <v>0.91</v>
          </cell>
          <cell r="H734">
            <v>0.96</v>
          </cell>
          <cell r="I734">
            <v>1.2</v>
          </cell>
          <cell r="J734">
            <v>1.21</v>
          </cell>
          <cell r="K734">
            <v>1.1200000000000001</v>
          </cell>
          <cell r="L734">
            <v>1.1000000000000001</v>
          </cell>
          <cell r="M734">
            <v>0.72</v>
          </cell>
          <cell r="N734">
            <v>0.04</v>
          </cell>
          <cell r="O734">
            <v>0.02</v>
          </cell>
          <cell r="P734" t="str">
            <v>N</v>
          </cell>
          <cell r="Q734" t="str">
            <v>South</v>
          </cell>
          <cell r="R734" t="str">
            <v>FC</v>
          </cell>
          <cell r="T734">
            <v>1.21</v>
          </cell>
        </row>
        <row r="735">
          <cell r="A735" t="str">
            <v>SBERDO_2_RTS048</v>
          </cell>
          <cell r="B735" t="str">
            <v>LA Basin</v>
          </cell>
          <cell r="C735" t="str">
            <v>SPVP048</v>
          </cell>
          <cell r="D735" t="str">
            <v>-</v>
          </cell>
          <cell r="E735" t="str">
            <v>-</v>
          </cell>
          <cell r="F735" t="str">
            <v>-</v>
          </cell>
          <cell r="G735" t="str">
            <v>-</v>
          </cell>
          <cell r="H735" t="str">
            <v>-</v>
          </cell>
          <cell r="I735" t="str">
            <v>-</v>
          </cell>
          <cell r="J735" t="str">
            <v>-</v>
          </cell>
          <cell r="K735" t="str">
            <v>-</v>
          </cell>
          <cell r="L735" t="str">
            <v>-</v>
          </cell>
          <cell r="M735" t="str">
            <v>-</v>
          </cell>
          <cell r="N735" t="str">
            <v>-</v>
          </cell>
          <cell r="O735" t="str">
            <v>-</v>
          </cell>
          <cell r="P735" t="str">
            <v>N</v>
          </cell>
          <cell r="Q735" t="str">
            <v>South</v>
          </cell>
          <cell r="R735" t="str">
            <v>EO</v>
          </cell>
          <cell r="T735">
            <v>0</v>
          </cell>
        </row>
        <row r="736">
          <cell r="A736" t="str">
            <v>SBERDO_2_SNTANA</v>
          </cell>
          <cell r="B736" t="str">
            <v>LA Basin</v>
          </cell>
          <cell r="C736" t="str">
            <v>SANTA ANA PSP</v>
          </cell>
          <cell r="D736">
            <v>0.97</v>
          </cell>
          <cell r="E736">
            <v>1.1499999999999999</v>
          </cell>
          <cell r="F736">
            <v>1.31</v>
          </cell>
          <cell r="G736">
            <v>1.1100000000000001</v>
          </cell>
          <cell r="H736">
            <v>0.32</v>
          </cell>
          <cell r="I736">
            <v>7.0000000000000007E-2</v>
          </cell>
          <cell r="J736">
            <v>0</v>
          </cell>
          <cell r="K736">
            <v>0</v>
          </cell>
          <cell r="L736">
            <v>0.33</v>
          </cell>
          <cell r="M736">
            <v>0.28999999999999998</v>
          </cell>
          <cell r="N736">
            <v>0.4</v>
          </cell>
          <cell r="O736">
            <v>0.93</v>
          </cell>
          <cell r="P736" t="str">
            <v>N</v>
          </cell>
          <cell r="Q736" t="str">
            <v>South</v>
          </cell>
          <cell r="R736" t="str">
            <v>FC</v>
          </cell>
          <cell r="T736">
            <v>0.33</v>
          </cell>
        </row>
        <row r="737">
          <cell r="A737" t="str">
            <v>SBERDO_6_MILLCK</v>
          </cell>
          <cell r="B737" t="str">
            <v>LA Basin</v>
          </cell>
          <cell r="C737" t="str">
            <v>MILL CREEK PSP</v>
          </cell>
          <cell r="D737">
            <v>1.08</v>
          </cell>
          <cell r="E737">
            <v>1.34</v>
          </cell>
          <cell r="F737">
            <v>1.25</v>
          </cell>
          <cell r="G737">
            <v>1.25</v>
          </cell>
          <cell r="H737">
            <v>1.3</v>
          </cell>
          <cell r="I737">
            <v>1.17</v>
          </cell>
          <cell r="J737">
            <v>0.94</v>
          </cell>
          <cell r="K737">
            <v>0.64</v>
          </cell>
          <cell r="L737">
            <v>0.76</v>
          </cell>
          <cell r="M737">
            <v>1.1499999999999999</v>
          </cell>
          <cell r="N737">
            <v>0.87</v>
          </cell>
          <cell r="O737">
            <v>0.94</v>
          </cell>
          <cell r="P737" t="str">
            <v>N</v>
          </cell>
          <cell r="Q737" t="str">
            <v>South</v>
          </cell>
          <cell r="R737" t="str">
            <v>FC</v>
          </cell>
          <cell r="T737">
            <v>1.17</v>
          </cell>
        </row>
        <row r="738">
          <cell r="A738" t="str">
            <v>SCEC_1_PDRP26</v>
          </cell>
          <cell r="B738" t="str">
            <v>CAISO System</v>
          </cell>
          <cell r="D738" t="str">
            <v>-</v>
          </cell>
          <cell r="E738" t="str">
            <v>-</v>
          </cell>
          <cell r="F738" t="str">
            <v>-</v>
          </cell>
          <cell r="G738" t="str">
            <v>-</v>
          </cell>
          <cell r="H738" t="str">
            <v>-</v>
          </cell>
          <cell r="I738" t="str">
            <v>-</v>
          </cell>
          <cell r="J738">
            <v>2.4</v>
          </cell>
          <cell r="K738">
            <v>2.34</v>
          </cell>
          <cell r="L738">
            <v>2.34</v>
          </cell>
          <cell r="M738">
            <v>2.34</v>
          </cell>
          <cell r="N738">
            <v>2.34</v>
          </cell>
          <cell r="O738">
            <v>2.34</v>
          </cell>
          <cell r="P738" t="str">
            <v>Y</v>
          </cell>
          <cell r="Q738" t="str">
            <v>South</v>
          </cell>
          <cell r="R738" t="str">
            <v>FC</v>
          </cell>
          <cell r="S738" t="str">
            <v/>
          </cell>
          <cell r="T738">
            <v>2.4</v>
          </cell>
        </row>
        <row r="739">
          <cell r="A739" t="str">
            <v>SCEC_1_PDRP27</v>
          </cell>
          <cell r="B739" t="str">
            <v>CAISO System</v>
          </cell>
          <cell r="D739" t="str">
            <v>-</v>
          </cell>
          <cell r="E739" t="str">
            <v>-</v>
          </cell>
          <cell r="F739" t="str">
            <v>-</v>
          </cell>
          <cell r="G739" t="str">
            <v>-</v>
          </cell>
          <cell r="H739" t="str">
            <v>-</v>
          </cell>
          <cell r="I739" t="str">
            <v>-</v>
          </cell>
          <cell r="J739">
            <v>1.6</v>
          </cell>
          <cell r="K739">
            <v>1.5</v>
          </cell>
          <cell r="L739">
            <v>1.5</v>
          </cell>
          <cell r="M739">
            <v>1.5</v>
          </cell>
          <cell r="N739">
            <v>1.5</v>
          </cell>
          <cell r="O739">
            <v>1.5</v>
          </cell>
          <cell r="P739" t="str">
            <v>Y</v>
          </cell>
          <cell r="Q739" t="str">
            <v>South</v>
          </cell>
          <cell r="R739" t="str">
            <v>FC</v>
          </cell>
          <cell r="S739" t="str">
            <v/>
          </cell>
          <cell r="T739">
            <v>1.6</v>
          </cell>
        </row>
        <row r="740">
          <cell r="A740" t="str">
            <v>SCEC_1_PDRP28</v>
          </cell>
          <cell r="B740" t="str">
            <v>CAISO System</v>
          </cell>
          <cell r="D740" t="str">
            <v>-</v>
          </cell>
          <cell r="E740" t="str">
            <v>-</v>
          </cell>
          <cell r="F740" t="str">
            <v>-</v>
          </cell>
          <cell r="G740" t="str">
            <v>-</v>
          </cell>
          <cell r="H740" t="str">
            <v>-</v>
          </cell>
          <cell r="I740" t="str">
            <v>-</v>
          </cell>
          <cell r="J740">
            <v>0.1</v>
          </cell>
          <cell r="K740">
            <v>0.4</v>
          </cell>
          <cell r="L740">
            <v>0.4</v>
          </cell>
          <cell r="M740">
            <v>0.4</v>
          </cell>
          <cell r="N740">
            <v>0.4</v>
          </cell>
          <cell r="O740">
            <v>0.4</v>
          </cell>
          <cell r="P740" t="str">
            <v>Y</v>
          </cell>
          <cell r="Q740" t="str">
            <v>South</v>
          </cell>
          <cell r="R740" t="str">
            <v>FC</v>
          </cell>
          <cell r="S740" t="str">
            <v/>
          </cell>
          <cell r="T740">
            <v>0.4</v>
          </cell>
        </row>
        <row r="741">
          <cell r="A741" t="str">
            <v>SCEC_1_PDRP29</v>
          </cell>
          <cell r="B741" t="str">
            <v>CAISO System</v>
          </cell>
          <cell r="D741" t="str">
            <v>-</v>
          </cell>
          <cell r="E741" t="str">
            <v>-</v>
          </cell>
          <cell r="F741" t="str">
            <v>-</v>
          </cell>
          <cell r="G741" t="str">
            <v>-</v>
          </cell>
          <cell r="H741" t="str">
            <v>-</v>
          </cell>
          <cell r="I741" t="str">
            <v>-</v>
          </cell>
          <cell r="J741">
            <v>0.35</v>
          </cell>
          <cell r="K741">
            <v>0.13</v>
          </cell>
          <cell r="L741">
            <v>0.35</v>
          </cell>
          <cell r="M741">
            <v>0.35</v>
          </cell>
          <cell r="N741">
            <v>0.35</v>
          </cell>
          <cell r="O741">
            <v>0.35</v>
          </cell>
          <cell r="P741" t="str">
            <v>Y</v>
          </cell>
          <cell r="Q741" t="str">
            <v>South</v>
          </cell>
          <cell r="R741" t="str">
            <v>FC</v>
          </cell>
          <cell r="S741" t="str">
            <v/>
          </cell>
          <cell r="T741">
            <v>0.35</v>
          </cell>
        </row>
        <row r="742">
          <cell r="A742" t="str">
            <v>SCEC_1_PDRP30</v>
          </cell>
          <cell r="B742" t="str">
            <v>CAISO System</v>
          </cell>
          <cell r="D742" t="str">
            <v>-</v>
          </cell>
          <cell r="E742" t="str">
            <v>-</v>
          </cell>
          <cell r="F742" t="str">
            <v>-</v>
          </cell>
          <cell r="G742" t="str">
            <v>-</v>
          </cell>
          <cell r="H742" t="str">
            <v>-</v>
          </cell>
          <cell r="I742" t="str">
            <v>-</v>
          </cell>
          <cell r="J742">
            <v>0.6</v>
          </cell>
          <cell r="K742">
            <v>0.6</v>
          </cell>
          <cell r="L742">
            <v>0.6</v>
          </cell>
          <cell r="M742">
            <v>0.6</v>
          </cell>
          <cell r="N742">
            <v>0.6</v>
          </cell>
          <cell r="O742">
            <v>0.6</v>
          </cell>
          <cell r="P742" t="str">
            <v>Y</v>
          </cell>
          <cell r="Q742" t="str">
            <v>South</v>
          </cell>
          <cell r="R742" t="str">
            <v>FC</v>
          </cell>
          <cell r="T742">
            <v>0.6</v>
          </cell>
        </row>
        <row r="743">
          <cell r="A743" t="str">
            <v>SCEC_1_PDRP31</v>
          </cell>
          <cell r="B743" t="str">
            <v>CAISO System</v>
          </cell>
          <cell r="D743" t="str">
            <v>-</v>
          </cell>
          <cell r="E743" t="str">
            <v>-</v>
          </cell>
          <cell r="F743" t="str">
            <v>-</v>
          </cell>
          <cell r="G743" t="str">
            <v>-</v>
          </cell>
          <cell r="H743" t="str">
            <v>-</v>
          </cell>
          <cell r="I743" t="str">
            <v>-</v>
          </cell>
          <cell r="J743">
            <v>0.2</v>
          </cell>
          <cell r="K743">
            <v>0.2</v>
          </cell>
          <cell r="L743">
            <v>0.2</v>
          </cell>
          <cell r="M743">
            <v>0.2</v>
          </cell>
          <cell r="N743">
            <v>0.2</v>
          </cell>
          <cell r="O743">
            <v>0.2</v>
          </cell>
          <cell r="P743" t="str">
            <v>Y</v>
          </cell>
          <cell r="Q743" t="str">
            <v>South</v>
          </cell>
          <cell r="R743" t="str">
            <v>FC</v>
          </cell>
          <cell r="T743">
            <v>0.2</v>
          </cell>
        </row>
        <row r="744">
          <cell r="A744" t="str">
            <v>SCEC_1_PDRP32</v>
          </cell>
          <cell r="B744" t="str">
            <v>CAISO System</v>
          </cell>
          <cell r="D744" t="str">
            <v>-</v>
          </cell>
          <cell r="E744" t="str">
            <v>-</v>
          </cell>
          <cell r="F744" t="str">
            <v>-</v>
          </cell>
          <cell r="G744" t="str">
            <v>-</v>
          </cell>
          <cell r="H744" t="str">
            <v>-</v>
          </cell>
          <cell r="I744" t="str">
            <v>-</v>
          </cell>
          <cell r="J744">
            <v>0.55000000000000004</v>
          </cell>
          <cell r="K744">
            <v>0.55000000000000004</v>
          </cell>
          <cell r="L744">
            <v>0.55000000000000004</v>
          </cell>
          <cell r="M744">
            <v>0.55000000000000004</v>
          </cell>
          <cell r="N744">
            <v>0.55000000000000004</v>
          </cell>
          <cell r="O744">
            <v>0.55000000000000004</v>
          </cell>
          <cell r="P744" t="str">
            <v>Y</v>
          </cell>
          <cell r="Q744" t="str">
            <v>South</v>
          </cell>
          <cell r="R744" t="str">
            <v>FC</v>
          </cell>
          <cell r="S744" t="str">
            <v/>
          </cell>
          <cell r="T744">
            <v>0.55000000000000004</v>
          </cell>
        </row>
        <row r="745">
          <cell r="A745" t="str">
            <v>SCEC_1_PDRP33</v>
          </cell>
          <cell r="B745" t="str">
            <v>CAISO System</v>
          </cell>
          <cell r="D745" t="str">
            <v>-</v>
          </cell>
          <cell r="E745" t="str">
            <v>-</v>
          </cell>
          <cell r="F745" t="str">
            <v>-</v>
          </cell>
          <cell r="G745" t="str">
            <v>-</v>
          </cell>
          <cell r="H745" t="str">
            <v>-</v>
          </cell>
          <cell r="I745" t="str">
            <v>-</v>
          </cell>
          <cell r="J745" t="str">
            <v>-</v>
          </cell>
          <cell r="K745" t="str">
            <v>-</v>
          </cell>
          <cell r="L745">
            <v>0.16</v>
          </cell>
          <cell r="M745">
            <v>0.16</v>
          </cell>
          <cell r="N745">
            <v>0.22</v>
          </cell>
          <cell r="O745">
            <v>0.22</v>
          </cell>
          <cell r="P745" t="str">
            <v>Y</v>
          </cell>
          <cell r="Q745" t="str">
            <v>South</v>
          </cell>
          <cell r="R745" t="str">
            <v>FC</v>
          </cell>
          <cell r="S745" t="str">
            <v/>
          </cell>
          <cell r="T745">
            <v>0.16</v>
          </cell>
        </row>
        <row r="746">
          <cell r="A746" t="str">
            <v>SCEN_6_PDRP01</v>
          </cell>
          <cell r="B746" t="str">
            <v>CAISO System</v>
          </cell>
          <cell r="D746" t="str">
            <v>-</v>
          </cell>
          <cell r="E746" t="str">
            <v>-</v>
          </cell>
          <cell r="F746" t="str">
            <v>-</v>
          </cell>
          <cell r="G746" t="str">
            <v>-</v>
          </cell>
          <cell r="H746" t="str">
            <v>-</v>
          </cell>
          <cell r="I746" t="str">
            <v>-</v>
          </cell>
          <cell r="J746">
            <v>0.2</v>
          </cell>
          <cell r="K746">
            <v>0.2</v>
          </cell>
          <cell r="L746">
            <v>0.2</v>
          </cell>
          <cell r="M746">
            <v>0.2</v>
          </cell>
          <cell r="N746">
            <v>0.2</v>
          </cell>
          <cell r="O746">
            <v>0.2</v>
          </cell>
          <cell r="P746" t="str">
            <v>Y</v>
          </cell>
          <cell r="Q746" t="str">
            <v>South</v>
          </cell>
          <cell r="R746" t="str">
            <v>FC</v>
          </cell>
          <cell r="T746">
            <v>0.2</v>
          </cell>
        </row>
        <row r="747">
          <cell r="A747" t="str">
            <v>SCEW_2_PDRP15</v>
          </cell>
          <cell r="B747" t="str">
            <v>CAISO System</v>
          </cell>
          <cell r="D747" t="str">
            <v>-</v>
          </cell>
          <cell r="E747" t="str">
            <v>-</v>
          </cell>
          <cell r="F747" t="str">
            <v>-</v>
          </cell>
          <cell r="G747" t="str">
            <v>-</v>
          </cell>
          <cell r="H747" t="str">
            <v>-</v>
          </cell>
          <cell r="I747" t="str">
            <v>-</v>
          </cell>
          <cell r="J747">
            <v>1.4</v>
          </cell>
          <cell r="K747">
            <v>1.4</v>
          </cell>
          <cell r="L747">
            <v>1.4</v>
          </cell>
          <cell r="M747">
            <v>1.4</v>
          </cell>
          <cell r="N747">
            <v>1.4</v>
          </cell>
          <cell r="O747">
            <v>1.4</v>
          </cell>
          <cell r="P747" t="str">
            <v>Y</v>
          </cell>
          <cell r="Q747" t="str">
            <v>South</v>
          </cell>
          <cell r="R747" t="str">
            <v>FC</v>
          </cell>
          <cell r="S747" t="str">
            <v/>
          </cell>
          <cell r="T747">
            <v>1.4</v>
          </cell>
        </row>
        <row r="748">
          <cell r="A748" t="str">
            <v>SCEW_2_PDRP16</v>
          </cell>
          <cell r="B748" t="str">
            <v>CAISO System</v>
          </cell>
          <cell r="D748" t="str">
            <v>-</v>
          </cell>
          <cell r="E748" t="str">
            <v>-</v>
          </cell>
          <cell r="F748" t="str">
            <v>-</v>
          </cell>
          <cell r="G748" t="str">
            <v>-</v>
          </cell>
          <cell r="H748" t="str">
            <v>-</v>
          </cell>
          <cell r="I748" t="str">
            <v>-</v>
          </cell>
          <cell r="J748">
            <v>1.6</v>
          </cell>
          <cell r="K748">
            <v>1.5</v>
          </cell>
          <cell r="L748">
            <v>1.5</v>
          </cell>
          <cell r="M748">
            <v>1.5</v>
          </cell>
          <cell r="N748">
            <v>1.5</v>
          </cell>
          <cell r="O748">
            <v>1.5</v>
          </cell>
          <cell r="P748" t="str">
            <v>Y</v>
          </cell>
          <cell r="Q748" t="str">
            <v>South</v>
          </cell>
          <cell r="R748" t="str">
            <v>FC</v>
          </cell>
          <cell r="S748" t="str">
            <v/>
          </cell>
          <cell r="T748">
            <v>1.6</v>
          </cell>
        </row>
        <row r="749">
          <cell r="A749" t="str">
            <v>SCEW_2_PDRP17</v>
          </cell>
          <cell r="B749" t="str">
            <v>CAISO System</v>
          </cell>
          <cell r="D749" t="str">
            <v>-</v>
          </cell>
          <cell r="E749" t="str">
            <v>-</v>
          </cell>
          <cell r="F749" t="str">
            <v>-</v>
          </cell>
          <cell r="G749" t="str">
            <v>-</v>
          </cell>
          <cell r="H749" t="str">
            <v>-</v>
          </cell>
          <cell r="I749" t="str">
            <v>-</v>
          </cell>
          <cell r="J749">
            <v>0.12</v>
          </cell>
          <cell r="K749">
            <v>0.1</v>
          </cell>
          <cell r="L749">
            <v>0.1</v>
          </cell>
          <cell r="M749">
            <v>0.1</v>
          </cell>
          <cell r="N749">
            <v>0.1</v>
          </cell>
          <cell r="O749">
            <v>0.1</v>
          </cell>
          <cell r="P749" t="str">
            <v>Y</v>
          </cell>
          <cell r="Q749" t="str">
            <v>South</v>
          </cell>
          <cell r="R749" t="str">
            <v>FC</v>
          </cell>
          <cell r="S749" t="str">
            <v/>
          </cell>
          <cell r="T749">
            <v>0.12</v>
          </cell>
        </row>
        <row r="750">
          <cell r="A750" t="str">
            <v>SCEW_2_PDRP18</v>
          </cell>
          <cell r="B750" t="str">
            <v>CAISO System</v>
          </cell>
          <cell r="D750" t="str">
            <v>-</v>
          </cell>
          <cell r="E750" t="str">
            <v>-</v>
          </cell>
          <cell r="F750" t="str">
            <v>-</v>
          </cell>
          <cell r="G750" t="str">
            <v>-</v>
          </cell>
          <cell r="H750" t="str">
            <v>-</v>
          </cell>
          <cell r="I750" t="str">
            <v>-</v>
          </cell>
          <cell r="J750">
            <v>0.1</v>
          </cell>
          <cell r="K750">
            <v>0.4</v>
          </cell>
          <cell r="L750">
            <v>0.4</v>
          </cell>
          <cell r="M750">
            <v>0.4</v>
          </cell>
          <cell r="N750">
            <v>0.4</v>
          </cell>
          <cell r="O750">
            <v>0.4</v>
          </cell>
          <cell r="P750" t="str">
            <v>Y</v>
          </cell>
          <cell r="Q750" t="str">
            <v>South</v>
          </cell>
          <cell r="R750" t="str">
            <v>FC</v>
          </cell>
          <cell r="S750" t="str">
            <v/>
          </cell>
          <cell r="T750">
            <v>0.4</v>
          </cell>
        </row>
        <row r="751">
          <cell r="A751" t="str">
            <v>SCEW_2_PDRP19</v>
          </cell>
          <cell r="B751" t="str">
            <v>CAISO System</v>
          </cell>
          <cell r="D751" t="str">
            <v>-</v>
          </cell>
          <cell r="E751" t="str">
            <v>-</v>
          </cell>
          <cell r="F751" t="str">
            <v>-</v>
          </cell>
          <cell r="G751" t="str">
            <v>-</v>
          </cell>
          <cell r="H751" t="str">
            <v>-</v>
          </cell>
          <cell r="I751" t="str">
            <v>-</v>
          </cell>
          <cell r="J751">
            <v>0.8</v>
          </cell>
          <cell r="K751">
            <v>0.8</v>
          </cell>
          <cell r="L751">
            <v>0.8</v>
          </cell>
          <cell r="M751">
            <v>0.8</v>
          </cell>
          <cell r="N751">
            <v>0.8</v>
          </cell>
          <cell r="O751">
            <v>0.8</v>
          </cell>
          <cell r="P751" t="str">
            <v>Y</v>
          </cell>
          <cell r="Q751" t="str">
            <v>South</v>
          </cell>
          <cell r="R751" t="str">
            <v>FC</v>
          </cell>
          <cell r="T751">
            <v>0.8</v>
          </cell>
        </row>
        <row r="752">
          <cell r="A752" t="str">
            <v>SCEW_2_PDRP20</v>
          </cell>
          <cell r="B752" t="str">
            <v>CAISO System</v>
          </cell>
          <cell r="D752" t="str">
            <v>-</v>
          </cell>
          <cell r="E752" t="str">
            <v>-</v>
          </cell>
          <cell r="F752" t="str">
            <v>-</v>
          </cell>
          <cell r="G752" t="str">
            <v>-</v>
          </cell>
          <cell r="H752" t="str">
            <v>-</v>
          </cell>
          <cell r="I752" t="str">
            <v>-</v>
          </cell>
          <cell r="J752">
            <v>0.6</v>
          </cell>
          <cell r="K752">
            <v>0.6</v>
          </cell>
          <cell r="L752">
            <v>0.6</v>
          </cell>
          <cell r="M752">
            <v>0.6</v>
          </cell>
          <cell r="N752">
            <v>0.6</v>
          </cell>
          <cell r="O752">
            <v>0.6</v>
          </cell>
          <cell r="P752" t="str">
            <v>Y</v>
          </cell>
          <cell r="Q752" t="str">
            <v>South</v>
          </cell>
          <cell r="R752" t="str">
            <v>FC</v>
          </cell>
          <cell r="T752">
            <v>0.6</v>
          </cell>
        </row>
        <row r="753">
          <cell r="A753" t="str">
            <v>SCEW_2_PDRP21</v>
          </cell>
          <cell r="B753" t="str">
            <v>CAISO System</v>
          </cell>
          <cell r="D753" t="str">
            <v>-</v>
          </cell>
          <cell r="E753" t="str">
            <v>-</v>
          </cell>
          <cell r="F753" t="str">
            <v>-</v>
          </cell>
          <cell r="G753" t="str">
            <v>-</v>
          </cell>
          <cell r="H753" t="str">
            <v>-</v>
          </cell>
          <cell r="I753" t="str">
            <v>-</v>
          </cell>
          <cell r="J753" t="str">
            <v>-</v>
          </cell>
          <cell r="K753" t="str">
            <v>-</v>
          </cell>
          <cell r="L753">
            <v>0.14000000000000001</v>
          </cell>
          <cell r="M753">
            <v>0.14000000000000001</v>
          </cell>
          <cell r="N753">
            <v>0.2</v>
          </cell>
          <cell r="O753">
            <v>0.2</v>
          </cell>
          <cell r="P753" t="str">
            <v>Y</v>
          </cell>
          <cell r="Q753" t="str">
            <v>South</v>
          </cell>
          <cell r="R753" t="str">
            <v>FC</v>
          </cell>
          <cell r="S753" t="str">
            <v/>
          </cell>
          <cell r="T753">
            <v>0.14000000000000001</v>
          </cell>
        </row>
        <row r="754">
          <cell r="A754" t="str">
            <v>SCHD_1_PDRP01</v>
          </cell>
          <cell r="B754" t="str">
            <v>CAISO System</v>
          </cell>
          <cell r="D754" t="str">
            <v>-</v>
          </cell>
          <cell r="E754" t="str">
            <v>-</v>
          </cell>
          <cell r="F754" t="str">
            <v>-</v>
          </cell>
          <cell r="G754" t="str">
            <v>-</v>
          </cell>
          <cell r="H754" t="str">
            <v>-</v>
          </cell>
          <cell r="I754" t="str">
            <v>-</v>
          </cell>
          <cell r="J754">
            <v>1.08</v>
          </cell>
          <cell r="K754">
            <v>1.08</v>
          </cell>
          <cell r="L754">
            <v>1.08</v>
          </cell>
          <cell r="M754">
            <v>1.08</v>
          </cell>
          <cell r="N754">
            <v>1.08</v>
          </cell>
          <cell r="O754">
            <v>1.08</v>
          </cell>
          <cell r="P754" t="str">
            <v>Y</v>
          </cell>
          <cell r="Q754" t="str">
            <v>South</v>
          </cell>
          <cell r="R754" t="str">
            <v>FC</v>
          </cell>
          <cell r="S754" t="str">
            <v/>
          </cell>
          <cell r="T754">
            <v>1.08</v>
          </cell>
        </row>
        <row r="755">
          <cell r="A755" t="str">
            <v>SCHD_1_PDRP11</v>
          </cell>
          <cell r="B755" t="str">
            <v>CAISO System</v>
          </cell>
          <cell r="D755" t="str">
            <v>-</v>
          </cell>
          <cell r="E755" t="str">
            <v>-</v>
          </cell>
          <cell r="F755" t="str">
            <v>-</v>
          </cell>
          <cell r="G755" t="str">
            <v>-</v>
          </cell>
          <cell r="H755" t="str">
            <v>-</v>
          </cell>
          <cell r="I755" t="str">
            <v>-</v>
          </cell>
          <cell r="J755">
            <v>0.6</v>
          </cell>
          <cell r="K755">
            <v>0.6</v>
          </cell>
          <cell r="L755">
            <v>0.6</v>
          </cell>
          <cell r="M755">
            <v>0.6</v>
          </cell>
          <cell r="N755">
            <v>0.6</v>
          </cell>
          <cell r="O755">
            <v>0.6</v>
          </cell>
          <cell r="P755" t="str">
            <v>Y</v>
          </cell>
          <cell r="Q755" t="str">
            <v>South</v>
          </cell>
          <cell r="R755" t="str">
            <v>FC</v>
          </cell>
          <cell r="T755">
            <v>0.6</v>
          </cell>
        </row>
        <row r="756">
          <cell r="A756" t="str">
            <v>SCHD_1_PDRP12</v>
          </cell>
          <cell r="B756" t="str">
            <v>CAISO System</v>
          </cell>
          <cell r="D756" t="str">
            <v>-</v>
          </cell>
          <cell r="E756" t="str">
            <v>-</v>
          </cell>
          <cell r="F756" t="str">
            <v>-</v>
          </cell>
          <cell r="G756" t="str">
            <v>-</v>
          </cell>
          <cell r="H756" t="str">
            <v>-</v>
          </cell>
          <cell r="I756" t="str">
            <v>-</v>
          </cell>
          <cell r="J756">
            <v>0.55000000000000004</v>
          </cell>
          <cell r="K756">
            <v>0.55000000000000004</v>
          </cell>
          <cell r="L756">
            <v>0.55000000000000004</v>
          </cell>
          <cell r="M756">
            <v>0.55000000000000004</v>
          </cell>
          <cell r="N756">
            <v>0.55000000000000004</v>
          </cell>
          <cell r="O756">
            <v>0.55000000000000004</v>
          </cell>
          <cell r="P756" t="str">
            <v>Y</v>
          </cell>
          <cell r="Q756" t="str">
            <v>South</v>
          </cell>
          <cell r="R756" t="str">
            <v>FC</v>
          </cell>
          <cell r="T756">
            <v>0.55000000000000004</v>
          </cell>
        </row>
        <row r="757">
          <cell r="A757" t="str">
            <v>SCHLTE_1_PL1X3</v>
          </cell>
          <cell r="B757" t="str">
            <v>Stockton</v>
          </cell>
          <cell r="C757" t="str">
            <v>Tracy Combined Cycle Power Plant</v>
          </cell>
          <cell r="D757">
            <v>327.7</v>
          </cell>
          <cell r="E757">
            <v>325</v>
          </cell>
          <cell r="F757">
            <v>321.60000000000002</v>
          </cell>
          <cell r="G757">
            <v>323.39999999999998</v>
          </cell>
          <cell r="H757">
            <v>299.39999999999998</v>
          </cell>
          <cell r="I757">
            <v>299.39999999999998</v>
          </cell>
          <cell r="J757">
            <v>299.39999999999998</v>
          </cell>
          <cell r="K757">
            <v>299.39999999999998</v>
          </cell>
          <cell r="L757">
            <v>299.39999999999998</v>
          </cell>
          <cell r="M757">
            <v>321</v>
          </cell>
          <cell r="N757">
            <v>322.89999999999998</v>
          </cell>
          <cell r="O757">
            <v>327.39999999999998</v>
          </cell>
          <cell r="P757" t="str">
            <v>Y</v>
          </cell>
          <cell r="Q757" t="str">
            <v>North</v>
          </cell>
          <cell r="R757" t="str">
            <v>FC</v>
          </cell>
          <cell r="T757">
            <v>299.39999999999998</v>
          </cell>
        </row>
        <row r="758">
          <cell r="A758" t="str">
            <v>SCHNDR_1_FIVPTS</v>
          </cell>
          <cell r="B758" t="str">
            <v>Fresno</v>
          </cell>
          <cell r="C758" t="str">
            <v>Five Points Solar Station</v>
          </cell>
          <cell r="D758">
            <v>0.32</v>
          </cell>
          <cell r="E758">
            <v>0.65</v>
          </cell>
          <cell r="F758">
            <v>1.67</v>
          </cell>
          <cell r="G758">
            <v>7.75</v>
          </cell>
          <cell r="H758">
            <v>8.66</v>
          </cell>
          <cell r="I758">
            <v>8.3000000000000007</v>
          </cell>
          <cell r="J758">
            <v>7.59</v>
          </cell>
          <cell r="K758">
            <v>6.37</v>
          </cell>
          <cell r="L758">
            <v>6.52</v>
          </cell>
          <cell r="M758">
            <v>6.32</v>
          </cell>
          <cell r="N758">
            <v>0.04</v>
          </cell>
          <cell r="O758">
            <v>0.01</v>
          </cell>
          <cell r="P758" t="str">
            <v>Y</v>
          </cell>
          <cell r="Q758" t="str">
            <v>North</v>
          </cell>
          <cell r="R758" t="str">
            <v>ID</v>
          </cell>
          <cell r="S758" t="str">
            <v>C3&amp;4: Waiting for Gates No. 2 500/230 kV Transformer, Oro Loma-Mendota 115 kV Conversion, Coaliga1-Coalinga2 70 kV reconductor and possibly other</v>
          </cell>
          <cell r="T758">
            <v>8.3000000000000007</v>
          </cell>
        </row>
        <row r="759">
          <cell r="A759" t="str">
            <v>SCHNDR_1_WSTSDE</v>
          </cell>
          <cell r="B759" t="str">
            <v>Fresno</v>
          </cell>
          <cell r="C759" t="str">
            <v>Westside Solar Station</v>
          </cell>
          <cell r="D759">
            <v>0.31</v>
          </cell>
          <cell r="E759">
            <v>0.67</v>
          </cell>
          <cell r="F759">
            <v>1.83</v>
          </cell>
          <cell r="G759">
            <v>8.77</v>
          </cell>
          <cell r="H759">
            <v>9.25</v>
          </cell>
          <cell r="I759">
            <v>8.98</v>
          </cell>
          <cell r="J759">
            <v>8.43</v>
          </cell>
          <cell r="K759">
            <v>9.26</v>
          </cell>
          <cell r="L759">
            <v>8.81</v>
          </cell>
          <cell r="M759">
            <v>6.84</v>
          </cell>
          <cell r="N759">
            <v>0.04</v>
          </cell>
          <cell r="O759">
            <v>0.01</v>
          </cell>
          <cell r="P759" t="str">
            <v>Y</v>
          </cell>
          <cell r="Q759" t="str">
            <v>North</v>
          </cell>
          <cell r="R759" t="str">
            <v>ID</v>
          </cell>
          <cell r="S759" t="str">
            <v>C3&amp;4: Waiting for Gates No. 2 500/230 kV Transformer, Oro Loma-Mendota 115 kV Conversion, Coaliga1-Coalinga2 70 kV reconductor and possibly other</v>
          </cell>
          <cell r="T759">
            <v>9.26</v>
          </cell>
        </row>
        <row r="760">
          <cell r="A760" t="str">
            <v>SCLD_1_PDRP10</v>
          </cell>
          <cell r="B760" t="str">
            <v>CAISO System</v>
          </cell>
          <cell r="D760" t="str">
            <v>-</v>
          </cell>
          <cell r="E760" t="str">
            <v>-</v>
          </cell>
          <cell r="F760" t="str">
            <v>-</v>
          </cell>
          <cell r="G760" t="str">
            <v>-</v>
          </cell>
          <cell r="H760" t="str">
            <v>-</v>
          </cell>
          <cell r="I760" t="str">
            <v>-</v>
          </cell>
          <cell r="J760">
            <v>0.2</v>
          </cell>
          <cell r="K760">
            <v>0.2</v>
          </cell>
          <cell r="L760">
            <v>0.2</v>
          </cell>
          <cell r="M760">
            <v>0.2</v>
          </cell>
          <cell r="N760">
            <v>0.2</v>
          </cell>
          <cell r="O760">
            <v>0.2</v>
          </cell>
          <cell r="P760" t="str">
            <v>Y</v>
          </cell>
          <cell r="Q760" t="str">
            <v>South</v>
          </cell>
          <cell r="R760" t="str">
            <v>FC</v>
          </cell>
          <cell r="T760">
            <v>0.2</v>
          </cell>
        </row>
        <row r="761">
          <cell r="A761" t="str">
            <v>SCNW_6_PDRP01</v>
          </cell>
          <cell r="B761" t="str">
            <v>CAISO System</v>
          </cell>
          <cell r="D761" t="str">
            <v>-</v>
          </cell>
          <cell r="E761" t="str">
            <v>-</v>
          </cell>
          <cell r="F761" t="str">
            <v>-</v>
          </cell>
          <cell r="G761" t="str">
            <v>-</v>
          </cell>
          <cell r="H761" t="str">
            <v>-</v>
          </cell>
          <cell r="I761" t="str">
            <v>-</v>
          </cell>
          <cell r="J761">
            <v>0.45</v>
          </cell>
          <cell r="K761">
            <v>0.45</v>
          </cell>
          <cell r="L761">
            <v>0.45</v>
          </cell>
          <cell r="M761">
            <v>0.45</v>
          </cell>
          <cell r="N761">
            <v>0.45</v>
          </cell>
          <cell r="O761">
            <v>0.45</v>
          </cell>
          <cell r="P761" t="str">
            <v>Y</v>
          </cell>
          <cell r="Q761" t="str">
            <v>South</v>
          </cell>
          <cell r="R761" t="str">
            <v>FC</v>
          </cell>
          <cell r="S761" t="str">
            <v/>
          </cell>
          <cell r="T761">
            <v>0.45</v>
          </cell>
        </row>
        <row r="762">
          <cell r="A762" t="str">
            <v>SCNW_6_PDRP02</v>
          </cell>
          <cell r="B762" t="str">
            <v>CAISO System</v>
          </cell>
          <cell r="D762" t="str">
            <v>-</v>
          </cell>
          <cell r="E762" t="str">
            <v>-</v>
          </cell>
          <cell r="F762" t="str">
            <v>-</v>
          </cell>
          <cell r="G762" t="str">
            <v>-</v>
          </cell>
          <cell r="H762" t="str">
            <v>-</v>
          </cell>
          <cell r="I762" t="str">
            <v>-</v>
          </cell>
          <cell r="J762">
            <v>1</v>
          </cell>
          <cell r="K762">
            <v>1</v>
          </cell>
          <cell r="L762">
            <v>1</v>
          </cell>
          <cell r="M762">
            <v>1</v>
          </cell>
          <cell r="N762">
            <v>1</v>
          </cell>
          <cell r="O762">
            <v>1</v>
          </cell>
          <cell r="P762" t="str">
            <v>Y</v>
          </cell>
          <cell r="Q762" t="str">
            <v>South</v>
          </cell>
          <cell r="R762" t="str">
            <v>FC</v>
          </cell>
          <cell r="S762" t="str">
            <v/>
          </cell>
          <cell r="T762">
            <v>1</v>
          </cell>
        </row>
        <row r="763">
          <cell r="A763" t="str">
            <v>SCNW_6_PDRP10</v>
          </cell>
          <cell r="B763" t="str">
            <v>CAISO System</v>
          </cell>
          <cell r="D763" t="str">
            <v>-</v>
          </cell>
          <cell r="E763" t="str">
            <v>-</v>
          </cell>
          <cell r="F763" t="str">
            <v>-</v>
          </cell>
          <cell r="G763" t="str">
            <v>-</v>
          </cell>
          <cell r="H763" t="str">
            <v>-</v>
          </cell>
          <cell r="I763" t="str">
            <v>-</v>
          </cell>
          <cell r="J763">
            <v>0.6</v>
          </cell>
          <cell r="K763">
            <v>0.6</v>
          </cell>
          <cell r="L763">
            <v>0.6</v>
          </cell>
          <cell r="M763">
            <v>0.6</v>
          </cell>
          <cell r="N763">
            <v>0.6</v>
          </cell>
          <cell r="O763">
            <v>0.6</v>
          </cell>
          <cell r="P763" t="str">
            <v>Y</v>
          </cell>
          <cell r="Q763" t="str">
            <v>South</v>
          </cell>
          <cell r="R763" t="str">
            <v>FC</v>
          </cell>
          <cell r="T763">
            <v>0.6</v>
          </cell>
        </row>
        <row r="764">
          <cell r="A764" t="str">
            <v>SCNW_6_PDRP11</v>
          </cell>
          <cell r="B764" t="str">
            <v>CAISO System</v>
          </cell>
          <cell r="D764" t="str">
            <v>-</v>
          </cell>
          <cell r="E764" t="str">
            <v>-</v>
          </cell>
          <cell r="F764" t="str">
            <v>-</v>
          </cell>
          <cell r="G764" t="str">
            <v>-</v>
          </cell>
          <cell r="H764" t="str">
            <v>-</v>
          </cell>
          <cell r="I764" t="str">
            <v>-</v>
          </cell>
          <cell r="J764">
            <v>0.45</v>
          </cell>
          <cell r="K764">
            <v>0.45</v>
          </cell>
          <cell r="L764">
            <v>0.45</v>
          </cell>
          <cell r="M764">
            <v>0.45</v>
          </cell>
          <cell r="N764">
            <v>0.45</v>
          </cell>
          <cell r="O764">
            <v>0.45</v>
          </cell>
          <cell r="P764" t="str">
            <v>Y</v>
          </cell>
          <cell r="Q764" t="str">
            <v>South</v>
          </cell>
          <cell r="R764" t="str">
            <v>FC</v>
          </cell>
          <cell r="T764">
            <v>0.45</v>
          </cell>
        </row>
        <row r="765">
          <cell r="A765" t="str">
            <v>SCNW_6_PDRP12</v>
          </cell>
          <cell r="B765" t="str">
            <v>CAISO System</v>
          </cell>
          <cell r="D765" t="str">
            <v>-</v>
          </cell>
          <cell r="E765" t="str">
            <v>-</v>
          </cell>
          <cell r="F765" t="str">
            <v>-</v>
          </cell>
          <cell r="G765" t="str">
            <v>-</v>
          </cell>
          <cell r="H765" t="str">
            <v>-</v>
          </cell>
          <cell r="I765" t="str">
            <v>-</v>
          </cell>
          <cell r="J765">
            <v>0.2</v>
          </cell>
          <cell r="K765">
            <v>0.2</v>
          </cell>
          <cell r="L765">
            <v>0.2</v>
          </cell>
          <cell r="M765">
            <v>0.2</v>
          </cell>
          <cell r="N765">
            <v>0.2</v>
          </cell>
          <cell r="O765">
            <v>0.2</v>
          </cell>
          <cell r="P765" t="str">
            <v>Y</v>
          </cell>
          <cell r="Q765" t="str">
            <v>South</v>
          </cell>
          <cell r="R765" t="str">
            <v>FC</v>
          </cell>
          <cell r="T765">
            <v>0.2</v>
          </cell>
        </row>
        <row r="766">
          <cell r="A766" t="str">
            <v>SDG1_1_PDRP01</v>
          </cell>
          <cell r="B766" t="str">
            <v>CAISO System</v>
          </cell>
          <cell r="D766" t="str">
            <v>-</v>
          </cell>
          <cell r="E766" t="str">
            <v>-</v>
          </cell>
          <cell r="F766" t="str">
            <v>-</v>
          </cell>
          <cell r="G766" t="str">
            <v>-</v>
          </cell>
          <cell r="H766" t="str">
            <v>-</v>
          </cell>
          <cell r="I766" t="str">
            <v>-</v>
          </cell>
          <cell r="J766">
            <v>0.27</v>
          </cell>
          <cell r="K766">
            <v>0.25</v>
          </cell>
          <cell r="L766">
            <v>0.25</v>
          </cell>
          <cell r="M766">
            <v>0.28000000000000003</v>
          </cell>
          <cell r="N766">
            <v>0.28000000000000003</v>
          </cell>
          <cell r="O766">
            <v>0.28000000000000003</v>
          </cell>
          <cell r="P766" t="str">
            <v>Y</v>
          </cell>
          <cell r="Q766" t="str">
            <v>South</v>
          </cell>
          <cell r="R766" t="str">
            <v>FC</v>
          </cell>
          <cell r="S766" t="str">
            <v/>
          </cell>
          <cell r="T766">
            <v>0.27</v>
          </cell>
        </row>
        <row r="767">
          <cell r="A767" t="str">
            <v>SDG1_1_PDRP02</v>
          </cell>
          <cell r="B767" t="str">
            <v>CAISO System</v>
          </cell>
          <cell r="D767" t="str">
            <v>-</v>
          </cell>
          <cell r="E767" t="str">
            <v>-</v>
          </cell>
          <cell r="F767" t="str">
            <v>-</v>
          </cell>
          <cell r="G767" t="str">
            <v>-</v>
          </cell>
          <cell r="H767" t="str">
            <v>-</v>
          </cell>
          <cell r="I767" t="str">
            <v>-</v>
          </cell>
          <cell r="J767">
            <v>0.3</v>
          </cell>
          <cell r="K767">
            <v>0</v>
          </cell>
          <cell r="L767">
            <v>0.3</v>
          </cell>
          <cell r="M767">
            <v>0.3</v>
          </cell>
          <cell r="N767">
            <v>0.3</v>
          </cell>
          <cell r="O767">
            <v>0.3</v>
          </cell>
          <cell r="P767" t="str">
            <v>Y</v>
          </cell>
          <cell r="Q767" t="str">
            <v>South</v>
          </cell>
          <cell r="R767" t="str">
            <v>FC</v>
          </cell>
          <cell r="S767" t="str">
            <v/>
          </cell>
          <cell r="T767">
            <v>0.3</v>
          </cell>
        </row>
        <row r="768">
          <cell r="A768" t="str">
            <v>SDG1_1_PDRP03</v>
          </cell>
          <cell r="B768" t="str">
            <v>CAISO System</v>
          </cell>
          <cell r="D768" t="str">
            <v>-</v>
          </cell>
          <cell r="E768" t="str">
            <v>-</v>
          </cell>
          <cell r="F768" t="str">
            <v>-</v>
          </cell>
          <cell r="G768" t="str">
            <v>-</v>
          </cell>
          <cell r="H768" t="str">
            <v>-</v>
          </cell>
          <cell r="I768" t="str">
            <v>-</v>
          </cell>
          <cell r="J768">
            <v>0.2</v>
          </cell>
          <cell r="K768">
            <v>0.13</v>
          </cell>
          <cell r="L768">
            <v>0.2</v>
          </cell>
          <cell r="M768">
            <v>0.2</v>
          </cell>
          <cell r="N768">
            <v>0.2</v>
          </cell>
          <cell r="O768">
            <v>0.2</v>
          </cell>
          <cell r="P768" t="str">
            <v>Y</v>
          </cell>
          <cell r="Q768" t="str">
            <v>South</v>
          </cell>
          <cell r="R768" t="str">
            <v>FC</v>
          </cell>
          <cell r="S768" t="str">
            <v/>
          </cell>
          <cell r="T768">
            <v>0.2</v>
          </cell>
        </row>
        <row r="769">
          <cell r="A769" t="str">
            <v>SDG1_1_PDRP04</v>
          </cell>
          <cell r="B769" t="str">
            <v>CAISO System</v>
          </cell>
          <cell r="D769" t="str">
            <v>-</v>
          </cell>
          <cell r="E769" t="str">
            <v>-</v>
          </cell>
          <cell r="F769" t="str">
            <v>-</v>
          </cell>
          <cell r="G769" t="str">
            <v>-</v>
          </cell>
          <cell r="H769" t="str">
            <v>-</v>
          </cell>
          <cell r="I769" t="str">
            <v>-</v>
          </cell>
          <cell r="J769">
            <v>0.1</v>
          </cell>
          <cell r="K769">
            <v>0.1</v>
          </cell>
          <cell r="L769">
            <v>0.1</v>
          </cell>
          <cell r="M769">
            <v>0.1</v>
          </cell>
          <cell r="N769">
            <v>0.1</v>
          </cell>
          <cell r="O769">
            <v>0.1</v>
          </cell>
          <cell r="P769" t="str">
            <v>Y</v>
          </cell>
          <cell r="Q769" t="str">
            <v>South</v>
          </cell>
          <cell r="R769" t="str">
            <v>FC</v>
          </cell>
          <cell r="T769">
            <v>0.1</v>
          </cell>
        </row>
        <row r="770">
          <cell r="A770" t="str">
            <v>SDG1_1_PDRP05</v>
          </cell>
          <cell r="B770" t="str">
            <v>CAISO System</v>
          </cell>
          <cell r="D770" t="str">
            <v>-</v>
          </cell>
          <cell r="E770" t="str">
            <v>-</v>
          </cell>
          <cell r="F770" t="str">
            <v>-</v>
          </cell>
          <cell r="G770" t="str">
            <v>-</v>
          </cell>
          <cell r="H770" t="str">
            <v>-</v>
          </cell>
          <cell r="I770" t="str">
            <v>-</v>
          </cell>
          <cell r="J770">
            <v>0.35</v>
          </cell>
          <cell r="K770">
            <v>0.35</v>
          </cell>
          <cell r="L770">
            <v>0.35</v>
          </cell>
          <cell r="M770">
            <v>0.35</v>
          </cell>
          <cell r="N770">
            <v>0.35</v>
          </cell>
          <cell r="O770">
            <v>0.35</v>
          </cell>
          <cell r="P770" t="str">
            <v>Y</v>
          </cell>
          <cell r="Q770" t="str">
            <v>South</v>
          </cell>
          <cell r="R770" t="str">
            <v>FC</v>
          </cell>
          <cell r="T770">
            <v>0.35</v>
          </cell>
        </row>
        <row r="771">
          <cell r="A771" t="str">
            <v>SDG1_1_PDRP06</v>
          </cell>
          <cell r="B771" t="str">
            <v>CAISO System</v>
          </cell>
          <cell r="D771" t="str">
            <v>-</v>
          </cell>
          <cell r="E771" t="str">
            <v>-</v>
          </cell>
          <cell r="F771" t="str">
            <v>-</v>
          </cell>
          <cell r="G771" t="str">
            <v>-</v>
          </cell>
          <cell r="H771" t="str">
            <v>-</v>
          </cell>
          <cell r="I771" t="str">
            <v>-</v>
          </cell>
          <cell r="J771">
            <v>0.3</v>
          </cell>
          <cell r="K771">
            <v>0.3</v>
          </cell>
          <cell r="L771">
            <v>0.3</v>
          </cell>
          <cell r="M771">
            <v>0.3</v>
          </cell>
          <cell r="N771">
            <v>0.3</v>
          </cell>
          <cell r="O771">
            <v>0.3</v>
          </cell>
          <cell r="P771" t="str">
            <v>Y</v>
          </cell>
          <cell r="Q771" t="str">
            <v>South</v>
          </cell>
          <cell r="R771" t="str">
            <v>FC</v>
          </cell>
          <cell r="T771">
            <v>0.3</v>
          </cell>
        </row>
        <row r="772">
          <cell r="A772" t="str">
            <v>SDG1_1_PDRP07</v>
          </cell>
          <cell r="B772" t="str">
            <v>CAISO System</v>
          </cell>
          <cell r="D772" t="str">
            <v>-</v>
          </cell>
          <cell r="E772" t="str">
            <v>-</v>
          </cell>
          <cell r="F772" t="str">
            <v>-</v>
          </cell>
          <cell r="G772" t="str">
            <v>-</v>
          </cell>
          <cell r="H772" t="str">
            <v>-</v>
          </cell>
          <cell r="I772" t="str">
            <v>-</v>
          </cell>
          <cell r="J772">
            <v>0.3</v>
          </cell>
          <cell r="K772">
            <v>0.3</v>
          </cell>
          <cell r="L772">
            <v>0.3</v>
          </cell>
          <cell r="M772">
            <v>0.3</v>
          </cell>
          <cell r="N772">
            <v>0.3</v>
          </cell>
          <cell r="O772">
            <v>0.3</v>
          </cell>
          <cell r="P772" t="str">
            <v>Y</v>
          </cell>
          <cell r="Q772" t="str">
            <v>South</v>
          </cell>
          <cell r="R772" t="str">
            <v>FC</v>
          </cell>
          <cell r="T772">
            <v>0.3</v>
          </cell>
        </row>
        <row r="773">
          <cell r="A773" t="str">
            <v>SDG1_1_PDRP08</v>
          </cell>
          <cell r="B773" t="str">
            <v>CAISO System</v>
          </cell>
          <cell r="D773" t="str">
            <v>-</v>
          </cell>
          <cell r="E773" t="str">
            <v>-</v>
          </cell>
          <cell r="F773" t="str">
            <v>-</v>
          </cell>
          <cell r="G773" t="str">
            <v>-</v>
          </cell>
          <cell r="H773" t="str">
            <v>-</v>
          </cell>
          <cell r="I773" t="str">
            <v>-</v>
          </cell>
          <cell r="J773">
            <v>0.35</v>
          </cell>
          <cell r="K773">
            <v>0.35</v>
          </cell>
          <cell r="L773">
            <v>0.35</v>
          </cell>
          <cell r="M773">
            <v>0.35</v>
          </cell>
          <cell r="N773">
            <v>0.35</v>
          </cell>
          <cell r="O773">
            <v>0.35</v>
          </cell>
          <cell r="P773" t="str">
            <v>Y</v>
          </cell>
          <cell r="Q773" t="str">
            <v>South</v>
          </cell>
          <cell r="R773" t="str">
            <v>FC</v>
          </cell>
          <cell r="T773">
            <v>0.35</v>
          </cell>
        </row>
        <row r="774">
          <cell r="A774" t="str">
            <v>SDG1_1_PDRP09</v>
          </cell>
          <cell r="B774" t="str">
            <v>CAISO System</v>
          </cell>
          <cell r="D774" t="str">
            <v>-</v>
          </cell>
          <cell r="E774" t="str">
            <v>-</v>
          </cell>
          <cell r="F774" t="str">
            <v>-</v>
          </cell>
          <cell r="G774" t="str">
            <v>-</v>
          </cell>
          <cell r="H774" t="str">
            <v>-</v>
          </cell>
          <cell r="I774" t="str">
            <v>-</v>
          </cell>
          <cell r="J774">
            <v>0.45</v>
          </cell>
          <cell r="K774">
            <v>0.45</v>
          </cell>
          <cell r="L774">
            <v>0.45</v>
          </cell>
          <cell r="M774">
            <v>0.45</v>
          </cell>
          <cell r="N774">
            <v>0.45</v>
          </cell>
          <cell r="O774">
            <v>0.45</v>
          </cell>
          <cell r="P774" t="str">
            <v>Y</v>
          </cell>
          <cell r="Q774" t="str">
            <v>South</v>
          </cell>
          <cell r="R774" t="str">
            <v>FC</v>
          </cell>
          <cell r="T774">
            <v>0.45</v>
          </cell>
        </row>
        <row r="775">
          <cell r="A775" t="str">
            <v>SDG1_1_PDRP11</v>
          </cell>
          <cell r="B775" t="str">
            <v>CAISO System</v>
          </cell>
          <cell r="D775" t="str">
            <v>-</v>
          </cell>
          <cell r="E775" t="str">
            <v>-</v>
          </cell>
          <cell r="F775" t="str">
            <v>-</v>
          </cell>
          <cell r="G775" t="str">
            <v>-</v>
          </cell>
          <cell r="H775" t="str">
            <v>-</v>
          </cell>
          <cell r="I775" t="str">
            <v>-</v>
          </cell>
          <cell r="J775" t="str">
            <v>-</v>
          </cell>
          <cell r="K775">
            <v>0.3</v>
          </cell>
          <cell r="L775">
            <v>0.3</v>
          </cell>
          <cell r="M775">
            <v>0.3</v>
          </cell>
          <cell r="N775">
            <v>0.3</v>
          </cell>
          <cell r="O775">
            <v>0.3</v>
          </cell>
          <cell r="P775" t="str">
            <v>Y</v>
          </cell>
          <cell r="Q775" t="str">
            <v>South</v>
          </cell>
          <cell r="R775" t="str">
            <v>FC</v>
          </cell>
          <cell r="T775">
            <v>0.3</v>
          </cell>
        </row>
        <row r="776">
          <cell r="A776" t="str">
            <v>SEARLS_7_ARGUS</v>
          </cell>
          <cell r="B776" t="str">
            <v>CAISO System</v>
          </cell>
          <cell r="C776" t="str">
            <v>NORTH AMERICAN ARGUS</v>
          </cell>
          <cell r="D776">
            <v>11.1</v>
          </cell>
          <cell r="E776">
            <v>11.78</v>
          </cell>
          <cell r="F776">
            <v>10.55</v>
          </cell>
          <cell r="G776">
            <v>5.96</v>
          </cell>
          <cell r="H776">
            <v>8.2799999999999994</v>
          </cell>
          <cell r="I776">
            <v>12.05</v>
          </cell>
          <cell r="J776">
            <v>11.3</v>
          </cell>
          <cell r="K776">
            <v>10.67</v>
          </cell>
          <cell r="L776">
            <v>10.95</v>
          </cell>
          <cell r="M776">
            <v>9.48</v>
          </cell>
          <cell r="N776">
            <v>9.73</v>
          </cell>
          <cell r="O776">
            <v>9.9499999999999993</v>
          </cell>
          <cell r="P776" t="str">
            <v>N</v>
          </cell>
          <cell r="Q776" t="str">
            <v>South</v>
          </cell>
          <cell r="R776" t="str">
            <v>FC</v>
          </cell>
          <cell r="T776">
            <v>12.05</v>
          </cell>
        </row>
        <row r="777">
          <cell r="A777" t="str">
            <v>SENTNL_2_CTG1</v>
          </cell>
          <cell r="B777" t="str">
            <v>LA Basin</v>
          </cell>
          <cell r="C777" t="str">
            <v>Sentinel Unit 1</v>
          </cell>
          <cell r="D777">
            <v>91</v>
          </cell>
          <cell r="E777">
            <v>91</v>
          </cell>
          <cell r="F777">
            <v>91</v>
          </cell>
          <cell r="G777">
            <v>91</v>
          </cell>
          <cell r="H777">
            <v>91</v>
          </cell>
          <cell r="I777">
            <v>91</v>
          </cell>
          <cell r="J777">
            <v>91</v>
          </cell>
          <cell r="K777">
            <v>91</v>
          </cell>
          <cell r="L777">
            <v>91</v>
          </cell>
          <cell r="M777">
            <v>91</v>
          </cell>
          <cell r="N777">
            <v>91</v>
          </cell>
          <cell r="O777">
            <v>91</v>
          </cell>
          <cell r="P777" t="str">
            <v>Y</v>
          </cell>
          <cell r="Q777" t="str">
            <v>South</v>
          </cell>
          <cell r="R777" t="str">
            <v>FC</v>
          </cell>
          <cell r="T777">
            <v>91</v>
          </cell>
        </row>
        <row r="778">
          <cell r="A778" t="str">
            <v>SENTNL_2_CTG2</v>
          </cell>
          <cell r="B778" t="str">
            <v>LA Basin</v>
          </cell>
          <cell r="C778" t="str">
            <v>Sentinel Unit 2</v>
          </cell>
          <cell r="D778">
            <v>91</v>
          </cell>
          <cell r="E778">
            <v>91</v>
          </cell>
          <cell r="F778">
            <v>91</v>
          </cell>
          <cell r="G778">
            <v>91</v>
          </cell>
          <cell r="H778">
            <v>91</v>
          </cell>
          <cell r="I778">
            <v>91</v>
          </cell>
          <cell r="J778">
            <v>91</v>
          </cell>
          <cell r="K778">
            <v>91</v>
          </cell>
          <cell r="L778">
            <v>91</v>
          </cell>
          <cell r="M778">
            <v>91</v>
          </cell>
          <cell r="N778">
            <v>91</v>
          </cell>
          <cell r="O778">
            <v>91</v>
          </cell>
          <cell r="P778" t="str">
            <v>Y</v>
          </cell>
          <cell r="Q778" t="str">
            <v>South</v>
          </cell>
          <cell r="R778" t="str">
            <v>FC</v>
          </cell>
          <cell r="T778">
            <v>91</v>
          </cell>
        </row>
        <row r="779">
          <cell r="A779" t="str">
            <v>SENTNL_2_CTG3</v>
          </cell>
          <cell r="B779" t="str">
            <v>LA Basin</v>
          </cell>
          <cell r="C779" t="str">
            <v>Sentinel Unit 3</v>
          </cell>
          <cell r="D779">
            <v>91</v>
          </cell>
          <cell r="E779">
            <v>91</v>
          </cell>
          <cell r="F779">
            <v>91</v>
          </cell>
          <cell r="G779">
            <v>91</v>
          </cell>
          <cell r="H779">
            <v>91</v>
          </cell>
          <cell r="I779">
            <v>91</v>
          </cell>
          <cell r="J779">
            <v>91</v>
          </cell>
          <cell r="K779">
            <v>91</v>
          </cell>
          <cell r="L779">
            <v>91</v>
          </cell>
          <cell r="M779">
            <v>91</v>
          </cell>
          <cell r="N779">
            <v>91</v>
          </cell>
          <cell r="O779">
            <v>91</v>
          </cell>
          <cell r="P779" t="str">
            <v>Y</v>
          </cell>
          <cell r="Q779" t="str">
            <v>South</v>
          </cell>
          <cell r="R779" t="str">
            <v>FC</v>
          </cell>
          <cell r="T779">
            <v>91</v>
          </cell>
        </row>
        <row r="780">
          <cell r="A780" t="str">
            <v>SENTNL_2_CTG4</v>
          </cell>
          <cell r="B780" t="str">
            <v>LA Basin</v>
          </cell>
          <cell r="C780" t="str">
            <v>Sentinel Unit 4</v>
          </cell>
          <cell r="D780">
            <v>91</v>
          </cell>
          <cell r="E780">
            <v>91</v>
          </cell>
          <cell r="F780">
            <v>91</v>
          </cell>
          <cell r="G780">
            <v>91</v>
          </cell>
          <cell r="H780">
            <v>91</v>
          </cell>
          <cell r="I780">
            <v>91</v>
          </cell>
          <cell r="J780">
            <v>91</v>
          </cell>
          <cell r="K780">
            <v>91</v>
          </cell>
          <cell r="L780">
            <v>91</v>
          </cell>
          <cell r="M780">
            <v>91</v>
          </cell>
          <cell r="N780">
            <v>91</v>
          </cell>
          <cell r="O780">
            <v>91</v>
          </cell>
          <cell r="P780" t="str">
            <v>Y</v>
          </cell>
          <cell r="Q780" t="str">
            <v>South</v>
          </cell>
          <cell r="R780" t="str">
            <v>FC</v>
          </cell>
          <cell r="T780">
            <v>91</v>
          </cell>
        </row>
        <row r="781">
          <cell r="A781" t="str">
            <v>SENTNL_2_CTG5</v>
          </cell>
          <cell r="B781" t="str">
            <v>LA Basin</v>
          </cell>
          <cell r="C781" t="str">
            <v>Sentinel Unit 5</v>
          </cell>
          <cell r="D781">
            <v>91</v>
          </cell>
          <cell r="E781">
            <v>91</v>
          </cell>
          <cell r="F781">
            <v>91</v>
          </cell>
          <cell r="G781">
            <v>91</v>
          </cell>
          <cell r="H781">
            <v>91</v>
          </cell>
          <cell r="I781">
            <v>91</v>
          </cell>
          <cell r="J781">
            <v>91</v>
          </cell>
          <cell r="K781">
            <v>91</v>
          </cell>
          <cell r="L781">
            <v>91</v>
          </cell>
          <cell r="M781">
            <v>91</v>
          </cell>
          <cell r="N781">
            <v>91</v>
          </cell>
          <cell r="O781">
            <v>91</v>
          </cell>
          <cell r="P781" t="str">
            <v>Y</v>
          </cell>
          <cell r="Q781" t="str">
            <v>South</v>
          </cell>
          <cell r="R781" t="str">
            <v>FC</v>
          </cell>
          <cell r="T781">
            <v>91</v>
          </cell>
        </row>
        <row r="782">
          <cell r="A782" t="str">
            <v>SENTNL_2_CTG6</v>
          </cell>
          <cell r="B782" t="str">
            <v>LA Basin</v>
          </cell>
          <cell r="C782" t="str">
            <v>Sentinel Unit 6</v>
          </cell>
          <cell r="D782">
            <v>91</v>
          </cell>
          <cell r="E782">
            <v>91</v>
          </cell>
          <cell r="F782">
            <v>91</v>
          </cell>
          <cell r="G782">
            <v>91</v>
          </cell>
          <cell r="H782">
            <v>91</v>
          </cell>
          <cell r="I782">
            <v>91</v>
          </cell>
          <cell r="J782">
            <v>91</v>
          </cell>
          <cell r="K782">
            <v>91</v>
          </cell>
          <cell r="L782">
            <v>91</v>
          </cell>
          <cell r="M782">
            <v>91</v>
          </cell>
          <cell r="N782">
            <v>91</v>
          </cell>
          <cell r="O782">
            <v>91</v>
          </cell>
          <cell r="P782" t="str">
            <v>Y</v>
          </cell>
          <cell r="Q782" t="str">
            <v>South</v>
          </cell>
          <cell r="R782" t="str">
            <v>FC</v>
          </cell>
          <cell r="T782">
            <v>91</v>
          </cell>
        </row>
        <row r="783">
          <cell r="A783" t="str">
            <v>SENTNL_2_CTG7</v>
          </cell>
          <cell r="B783" t="str">
            <v>LA Basin</v>
          </cell>
          <cell r="C783" t="str">
            <v>Sentinel Unit 7</v>
          </cell>
          <cell r="D783">
            <v>91</v>
          </cell>
          <cell r="E783">
            <v>91</v>
          </cell>
          <cell r="F783">
            <v>91</v>
          </cell>
          <cell r="G783">
            <v>91</v>
          </cell>
          <cell r="H783">
            <v>91</v>
          </cell>
          <cell r="I783">
            <v>91</v>
          </cell>
          <cell r="J783">
            <v>91</v>
          </cell>
          <cell r="K783">
            <v>91</v>
          </cell>
          <cell r="L783">
            <v>91</v>
          </cell>
          <cell r="M783">
            <v>91</v>
          </cell>
          <cell r="N783">
            <v>91</v>
          </cell>
          <cell r="O783">
            <v>91</v>
          </cell>
          <cell r="P783" t="str">
            <v>Y</v>
          </cell>
          <cell r="Q783" t="str">
            <v>South</v>
          </cell>
          <cell r="R783" t="str">
            <v>FC</v>
          </cell>
          <cell r="T783">
            <v>91</v>
          </cell>
        </row>
        <row r="784">
          <cell r="A784" t="str">
            <v>SENTNL_2_CTG8</v>
          </cell>
          <cell r="B784" t="str">
            <v>LA Basin</v>
          </cell>
          <cell r="C784" t="str">
            <v>Sentinel Unit 8</v>
          </cell>
          <cell r="D784">
            <v>91</v>
          </cell>
          <cell r="E784">
            <v>91</v>
          </cell>
          <cell r="F784">
            <v>91</v>
          </cell>
          <cell r="G784">
            <v>91</v>
          </cell>
          <cell r="H784">
            <v>91</v>
          </cell>
          <cell r="I784">
            <v>91</v>
          </cell>
          <cell r="J784">
            <v>91</v>
          </cell>
          <cell r="K784">
            <v>91</v>
          </cell>
          <cell r="L784">
            <v>91</v>
          </cell>
          <cell r="M784">
            <v>91</v>
          </cell>
          <cell r="N784">
            <v>91</v>
          </cell>
          <cell r="O784">
            <v>91</v>
          </cell>
          <cell r="P784" t="str">
            <v>Y</v>
          </cell>
          <cell r="Q784" t="str">
            <v>South</v>
          </cell>
          <cell r="R784" t="str">
            <v>FC</v>
          </cell>
          <cell r="T784">
            <v>91</v>
          </cell>
        </row>
        <row r="785">
          <cell r="A785" t="str">
            <v>SGREGY_6_SANGER</v>
          </cell>
          <cell r="B785" t="str">
            <v>Fresno</v>
          </cell>
          <cell r="C785" t="str">
            <v>DYNAMIS COGEN</v>
          </cell>
          <cell r="D785">
            <v>23.95</v>
          </cell>
          <cell r="E785">
            <v>18.62</v>
          </cell>
          <cell r="F785">
            <v>16.739999999999998</v>
          </cell>
          <cell r="G785">
            <v>14.09</v>
          </cell>
          <cell r="H785">
            <v>29.41</v>
          </cell>
          <cell r="I785">
            <v>29.02</v>
          </cell>
          <cell r="J785">
            <v>29.92</v>
          </cell>
          <cell r="K785">
            <v>29.95</v>
          </cell>
          <cell r="L785">
            <v>27.74</v>
          </cell>
          <cell r="M785">
            <v>31.28</v>
          </cell>
          <cell r="N785">
            <v>26.62</v>
          </cell>
          <cell r="O785">
            <v>28.45</v>
          </cell>
          <cell r="P785" t="str">
            <v>N</v>
          </cell>
          <cell r="Q785" t="str">
            <v>North</v>
          </cell>
          <cell r="R785" t="str">
            <v>FC</v>
          </cell>
          <cell r="T785">
            <v>29.95</v>
          </cell>
        </row>
        <row r="786">
          <cell r="A786" t="str">
            <v>SIERRA_1_UNITS</v>
          </cell>
          <cell r="B786" t="str">
            <v>Kern</v>
          </cell>
          <cell r="C786" t="str">
            <v>HIGH SIERRA LIMITED</v>
          </cell>
          <cell r="D786">
            <v>52.43</v>
          </cell>
          <cell r="E786">
            <v>52.43</v>
          </cell>
          <cell r="F786">
            <v>52.43</v>
          </cell>
          <cell r="G786">
            <v>52.43</v>
          </cell>
          <cell r="H786">
            <v>52.43</v>
          </cell>
          <cell r="I786">
            <v>52.43</v>
          </cell>
          <cell r="J786">
            <v>52.43</v>
          </cell>
          <cell r="K786">
            <v>52.43</v>
          </cell>
          <cell r="L786">
            <v>52.43</v>
          </cell>
          <cell r="M786">
            <v>52.43</v>
          </cell>
          <cell r="N786">
            <v>52.43</v>
          </cell>
          <cell r="O786">
            <v>52.43</v>
          </cell>
          <cell r="P786" t="str">
            <v>Y</v>
          </cell>
          <cell r="Q786" t="str">
            <v>North</v>
          </cell>
          <cell r="R786" t="str">
            <v>FC</v>
          </cell>
          <cell r="T786">
            <v>52.43</v>
          </cell>
        </row>
        <row r="787">
          <cell r="A787" t="str">
            <v>SISQUC_1_SMARIA</v>
          </cell>
          <cell r="B787" t="str">
            <v>CAISO System</v>
          </cell>
          <cell r="C787" t="str">
            <v>Santa Maria II LFG Power Plant</v>
          </cell>
          <cell r="D787">
            <v>0.59</v>
          </cell>
          <cell r="E787">
            <v>0.96</v>
          </cell>
          <cell r="F787">
            <v>0.91</v>
          </cell>
          <cell r="G787">
            <v>0.86</v>
          </cell>
          <cell r="H787">
            <v>0.88</v>
          </cell>
          <cell r="I787">
            <v>1</v>
          </cell>
          <cell r="J787">
            <v>1.03</v>
          </cell>
          <cell r="K787">
            <v>0.93</v>
          </cell>
          <cell r="L787">
            <v>1.1000000000000001</v>
          </cell>
          <cell r="M787">
            <v>1.1000000000000001</v>
          </cell>
          <cell r="N787">
            <v>1</v>
          </cell>
          <cell r="O787">
            <v>0.89</v>
          </cell>
          <cell r="P787" t="str">
            <v>N</v>
          </cell>
          <cell r="Q787" t="str">
            <v>North</v>
          </cell>
          <cell r="R787" t="str">
            <v>FC</v>
          </cell>
          <cell r="T787">
            <v>1.1000000000000001</v>
          </cell>
        </row>
        <row r="788">
          <cell r="A788" t="str">
            <v>SKERN_6_SOLAR1</v>
          </cell>
          <cell r="B788" t="str">
            <v>Kern</v>
          </cell>
          <cell r="C788" t="str">
            <v>Algonquin SKIC 20 Solar</v>
          </cell>
          <cell r="D788">
            <v>0</v>
          </cell>
          <cell r="E788">
            <v>0.2</v>
          </cell>
          <cell r="F788">
            <v>1.2</v>
          </cell>
          <cell r="G788">
            <v>14.4</v>
          </cell>
          <cell r="H788">
            <v>14.8</v>
          </cell>
          <cell r="I788">
            <v>15.2</v>
          </cell>
          <cell r="J788">
            <v>13.8</v>
          </cell>
          <cell r="K788">
            <v>13.8</v>
          </cell>
          <cell r="L788">
            <v>14</v>
          </cell>
          <cell r="M788">
            <v>11.2</v>
          </cell>
          <cell r="N788">
            <v>0</v>
          </cell>
          <cell r="O788">
            <v>0</v>
          </cell>
          <cell r="P788" t="str">
            <v>N</v>
          </cell>
          <cell r="Q788" t="str">
            <v>North</v>
          </cell>
          <cell r="R788" t="str">
            <v>ID</v>
          </cell>
          <cell r="S788" t="str">
            <v>C3&amp;4: Waiting for Gates No. 2 500/230 kV Transformer and possibly other</v>
          </cell>
          <cell r="T788">
            <v>15.2</v>
          </cell>
        </row>
        <row r="789">
          <cell r="A789" t="str">
            <v>SLST13_2_SOLAR1</v>
          </cell>
          <cell r="B789" t="str">
            <v>CAISO System</v>
          </cell>
          <cell r="C789" t="str">
            <v>Quinto Solar PV Project</v>
          </cell>
          <cell r="D789" t="str">
            <v>-</v>
          </cell>
          <cell r="E789">
            <v>5.84</v>
          </cell>
          <cell r="F789">
            <v>16.98</v>
          </cell>
          <cell r="G789">
            <v>85.37</v>
          </cell>
          <cell r="H789">
            <v>77.709999999999994</v>
          </cell>
          <cell r="I789">
            <v>104.86</v>
          </cell>
          <cell r="J789">
            <v>96.65</v>
          </cell>
          <cell r="K789">
            <v>100.72</v>
          </cell>
          <cell r="L789">
            <v>96.38</v>
          </cell>
          <cell r="M789">
            <v>51.95</v>
          </cell>
          <cell r="N789">
            <v>0.28999999999999998</v>
          </cell>
          <cell r="O789">
            <v>0.34</v>
          </cell>
          <cell r="P789" t="str">
            <v>N</v>
          </cell>
          <cell r="Q789" t="str">
            <v>North</v>
          </cell>
          <cell r="R789" t="str">
            <v>FC</v>
          </cell>
          <cell r="T789">
            <v>104.86</v>
          </cell>
        </row>
        <row r="790">
          <cell r="A790" t="str">
            <v>SLSTR1_2_SOLAR1</v>
          </cell>
          <cell r="B790" t="str">
            <v>CAISO System</v>
          </cell>
          <cell r="C790" t="str">
            <v>Solar Star 1</v>
          </cell>
          <cell r="D790">
            <v>0.76</v>
          </cell>
          <cell r="E790">
            <v>3.9</v>
          </cell>
          <cell r="F790">
            <v>19.3</v>
          </cell>
          <cell r="G790">
            <v>217.32</v>
          </cell>
          <cell r="H790">
            <v>217.32</v>
          </cell>
          <cell r="I790">
            <v>222.36</v>
          </cell>
          <cell r="J790">
            <v>203.35</v>
          </cell>
          <cell r="K790">
            <v>205.23</v>
          </cell>
          <cell r="L790">
            <v>208.48</v>
          </cell>
          <cell r="M790">
            <v>169.17</v>
          </cell>
          <cell r="N790">
            <v>0.42</v>
          </cell>
          <cell r="O790">
            <v>0.32</v>
          </cell>
          <cell r="P790" t="str">
            <v>N</v>
          </cell>
          <cell r="Q790" t="str">
            <v>South</v>
          </cell>
          <cell r="R790" t="str">
            <v>FC</v>
          </cell>
          <cell r="T790">
            <v>222.36</v>
          </cell>
        </row>
        <row r="791">
          <cell r="A791" t="str">
            <v>SLSTR2_2_SOLAR2</v>
          </cell>
          <cell r="B791" t="str">
            <v>CAISO System</v>
          </cell>
          <cell r="C791" t="str">
            <v>Solar Star 2</v>
          </cell>
          <cell r="D791">
            <v>0.68</v>
          </cell>
          <cell r="E791">
            <v>3.47</v>
          </cell>
          <cell r="F791">
            <v>17.18</v>
          </cell>
          <cell r="G791">
            <v>193.42</v>
          </cell>
          <cell r="H791">
            <v>194.1</v>
          </cell>
          <cell r="I791">
            <v>202.32</v>
          </cell>
          <cell r="J791">
            <v>186.74</v>
          </cell>
          <cell r="K791">
            <v>188.59</v>
          </cell>
          <cell r="L791">
            <v>191.51</v>
          </cell>
          <cell r="M791">
            <v>154.51</v>
          </cell>
          <cell r="N791">
            <v>0.4</v>
          </cell>
          <cell r="O791">
            <v>0.3</v>
          </cell>
          <cell r="P791" t="str">
            <v>N</v>
          </cell>
          <cell r="Q791" t="str">
            <v>South</v>
          </cell>
          <cell r="R791" t="str">
            <v>FC</v>
          </cell>
          <cell r="T791">
            <v>202.32</v>
          </cell>
        </row>
        <row r="792">
          <cell r="A792" t="str">
            <v>SLUISP_2_UNITS</v>
          </cell>
          <cell r="B792" t="str">
            <v>CAISO System</v>
          </cell>
          <cell r="C792" t="str">
            <v>SAN LUIS (GIANELLI) PUMP-GEN (AGGREGATE)</v>
          </cell>
          <cell r="D792">
            <v>8.8000000000000007</v>
          </cell>
          <cell r="E792">
            <v>28.95</v>
          </cell>
          <cell r="F792">
            <v>0</v>
          </cell>
          <cell r="G792">
            <v>34.31</v>
          </cell>
          <cell r="H792">
            <v>77.78</v>
          </cell>
          <cell r="I792">
            <v>101.52</v>
          </cell>
          <cell r="J792">
            <v>49.3</v>
          </cell>
          <cell r="K792">
            <v>22.74</v>
          </cell>
          <cell r="L792">
            <v>0.02</v>
          </cell>
          <cell r="M792">
            <v>22.66</v>
          </cell>
          <cell r="N792">
            <v>0</v>
          </cell>
          <cell r="O792">
            <v>0</v>
          </cell>
          <cell r="P792" t="str">
            <v>N</v>
          </cell>
          <cell r="Q792" t="str">
            <v>South</v>
          </cell>
          <cell r="R792" t="str">
            <v>FC</v>
          </cell>
          <cell r="T792">
            <v>101.52</v>
          </cell>
        </row>
        <row r="793">
          <cell r="A793" t="str">
            <v>SLYCRK_1_UNIT 1</v>
          </cell>
          <cell r="B793" t="str">
            <v>Sierra</v>
          </cell>
          <cell r="C793" t="str">
            <v>SLY CREEK HYDRO</v>
          </cell>
          <cell r="D793">
            <v>6.35</v>
          </cell>
          <cell r="E793">
            <v>6.63</v>
          </cell>
          <cell r="F793">
            <v>9.49</v>
          </cell>
          <cell r="G793">
            <v>12.01</v>
          </cell>
          <cell r="H793">
            <v>13</v>
          </cell>
          <cell r="I793">
            <v>13</v>
          </cell>
          <cell r="J793">
            <v>12.92</v>
          </cell>
          <cell r="K793">
            <v>10.36</v>
          </cell>
          <cell r="L793">
            <v>8.3000000000000007</v>
          </cell>
          <cell r="M793">
            <v>8</v>
          </cell>
          <cell r="N793">
            <v>7.85</v>
          </cell>
          <cell r="O793">
            <v>6.94</v>
          </cell>
          <cell r="P793" t="str">
            <v>Y</v>
          </cell>
          <cell r="Q793" t="str">
            <v>North</v>
          </cell>
          <cell r="R793" t="str">
            <v>FC</v>
          </cell>
          <cell r="T793">
            <v>13</v>
          </cell>
        </row>
        <row r="794">
          <cell r="A794" t="str">
            <v>SMPRIP_1_SMPSON</v>
          </cell>
          <cell r="B794" t="str">
            <v>CAISO System</v>
          </cell>
          <cell r="C794" t="str">
            <v>RIPON COGENERATION Unit 1</v>
          </cell>
          <cell r="D794">
            <v>45.6</v>
          </cell>
          <cell r="E794">
            <v>45.6</v>
          </cell>
          <cell r="F794">
            <v>45.6</v>
          </cell>
          <cell r="G794">
            <v>45.6</v>
          </cell>
          <cell r="H794">
            <v>45.6</v>
          </cell>
          <cell r="I794">
            <v>45.6</v>
          </cell>
          <cell r="J794">
            <v>45.6</v>
          </cell>
          <cell r="K794">
            <v>45.6</v>
          </cell>
          <cell r="L794">
            <v>45.6</v>
          </cell>
          <cell r="M794">
            <v>45.6</v>
          </cell>
          <cell r="N794">
            <v>45.6</v>
          </cell>
          <cell r="O794">
            <v>45.6</v>
          </cell>
          <cell r="P794" t="str">
            <v>Y</v>
          </cell>
          <cell r="Q794" t="str">
            <v>North</v>
          </cell>
          <cell r="R794" t="str">
            <v>FC</v>
          </cell>
          <cell r="T794">
            <v>45.6</v>
          </cell>
        </row>
        <row r="795">
          <cell r="A795" t="str">
            <v>SMRCOS_6_LNDFIL</v>
          </cell>
          <cell r="B795" t="str">
            <v>San Diego-IV</v>
          </cell>
          <cell r="C795" t="str">
            <v>San Marcos Energy</v>
          </cell>
          <cell r="D795">
            <v>1.23</v>
          </cell>
          <cell r="E795">
            <v>1.38</v>
          </cell>
          <cell r="F795">
            <v>1.39</v>
          </cell>
          <cell r="G795">
            <v>1.1599999999999999</v>
          </cell>
          <cell r="H795">
            <v>0.97</v>
          </cell>
          <cell r="I795">
            <v>0.99</v>
          </cell>
          <cell r="J795">
            <v>1.31</v>
          </cell>
          <cell r="K795">
            <v>1.4</v>
          </cell>
          <cell r="L795">
            <v>1.4</v>
          </cell>
          <cell r="M795">
            <v>1.35</v>
          </cell>
          <cell r="N795">
            <v>1.39</v>
          </cell>
          <cell r="O795">
            <v>1.35</v>
          </cell>
          <cell r="P795" t="str">
            <v>N</v>
          </cell>
          <cell r="Q795" t="str">
            <v>South</v>
          </cell>
          <cell r="R795" t="str">
            <v>FC</v>
          </cell>
          <cell r="T795">
            <v>1.4</v>
          </cell>
        </row>
        <row r="796">
          <cell r="A796" t="str">
            <v>SMUDGO_7_UNIT 1</v>
          </cell>
          <cell r="B796" t="str">
            <v>NCNB</v>
          </cell>
          <cell r="C796" t="str">
            <v>SONOMA POWER PLANT</v>
          </cell>
          <cell r="D796">
            <v>37</v>
          </cell>
          <cell r="E796">
            <v>37</v>
          </cell>
          <cell r="F796">
            <v>37</v>
          </cell>
          <cell r="G796">
            <v>37</v>
          </cell>
          <cell r="H796">
            <v>37</v>
          </cell>
          <cell r="I796">
            <v>37</v>
          </cell>
          <cell r="J796">
            <v>37</v>
          </cell>
          <cell r="K796">
            <v>37</v>
          </cell>
          <cell r="L796">
            <v>37</v>
          </cell>
          <cell r="M796">
            <v>37</v>
          </cell>
          <cell r="N796">
            <v>37</v>
          </cell>
          <cell r="O796">
            <v>37</v>
          </cell>
          <cell r="P796" t="str">
            <v>Y</v>
          </cell>
          <cell r="Q796" t="str">
            <v>North</v>
          </cell>
          <cell r="R796" t="str">
            <v>FC</v>
          </cell>
          <cell r="T796">
            <v>37</v>
          </cell>
        </row>
        <row r="797">
          <cell r="A797" t="str">
            <v>SNCLRA_2_UNIT1</v>
          </cell>
          <cell r="B797" t="str">
            <v>Big Creek-Ventura</v>
          </cell>
          <cell r="D797" t="str">
            <v>-</v>
          </cell>
          <cell r="E797" t="str">
            <v>-</v>
          </cell>
          <cell r="F797" t="str">
            <v>-</v>
          </cell>
          <cell r="G797" t="str">
            <v>-</v>
          </cell>
          <cell r="H797" t="str">
            <v>-</v>
          </cell>
          <cell r="I797" t="str">
            <v>-</v>
          </cell>
          <cell r="J797" t="str">
            <v>-</v>
          </cell>
          <cell r="K797" t="str">
            <v>-</v>
          </cell>
          <cell r="L797">
            <v>13.5</v>
          </cell>
          <cell r="M797">
            <v>12.27</v>
          </cell>
          <cell r="N797">
            <v>12.25</v>
          </cell>
          <cell r="O797">
            <v>12.32</v>
          </cell>
          <cell r="P797" t="str">
            <v>N</v>
          </cell>
          <cell r="Q797" t="str">
            <v>South</v>
          </cell>
          <cell r="R797" t="str">
            <v>FC</v>
          </cell>
          <cell r="T797">
            <v>13.5</v>
          </cell>
        </row>
        <row r="798">
          <cell r="A798" t="str">
            <v>SNCLRA_6_OXGEN</v>
          </cell>
          <cell r="B798" t="str">
            <v>Big Creek-Ventura</v>
          </cell>
          <cell r="C798" t="str">
            <v>E.F. OXNARD INCORPORATED</v>
          </cell>
          <cell r="D798">
            <v>34.630000000000003</v>
          </cell>
          <cell r="E798">
            <v>33.06</v>
          </cell>
          <cell r="F798">
            <v>29.23</v>
          </cell>
          <cell r="G798">
            <v>35.24</v>
          </cell>
          <cell r="H798">
            <v>30.95</v>
          </cell>
          <cell r="I798">
            <v>33.61</v>
          </cell>
          <cell r="J798">
            <v>34.159999999999997</v>
          </cell>
          <cell r="K798">
            <v>34.619999999999997</v>
          </cell>
          <cell r="L798">
            <v>32.14</v>
          </cell>
          <cell r="M798">
            <v>33.869999999999997</v>
          </cell>
          <cell r="N798">
            <v>30.87</v>
          </cell>
          <cell r="O798">
            <v>31.31</v>
          </cell>
          <cell r="P798" t="str">
            <v>N</v>
          </cell>
          <cell r="Q798" t="str">
            <v>South</v>
          </cell>
          <cell r="R798" t="str">
            <v>FC</v>
          </cell>
          <cell r="T798">
            <v>34.619999999999997</v>
          </cell>
        </row>
        <row r="799">
          <cell r="A799" t="str">
            <v>SNCLRA_6_PROCGN</v>
          </cell>
          <cell r="B799" t="str">
            <v>Big Creek-Ventura</v>
          </cell>
          <cell r="C799" t="str">
            <v>PROCTER  AND  GAMBLE OXNARD II</v>
          </cell>
          <cell r="D799">
            <v>45.59</v>
          </cell>
          <cell r="E799">
            <v>42.59</v>
          </cell>
          <cell r="F799">
            <v>44.3</v>
          </cell>
          <cell r="G799">
            <v>41.72</v>
          </cell>
          <cell r="H799">
            <v>44.81</v>
          </cell>
          <cell r="I799">
            <v>44.55</v>
          </cell>
          <cell r="J799">
            <v>44.38</v>
          </cell>
          <cell r="K799">
            <v>44.22</v>
          </cell>
          <cell r="L799">
            <v>43.9</v>
          </cell>
          <cell r="M799">
            <v>42.97</v>
          </cell>
          <cell r="N799">
            <v>45.09</v>
          </cell>
          <cell r="O799">
            <v>44.69</v>
          </cell>
          <cell r="P799" t="str">
            <v>N</v>
          </cell>
          <cell r="Q799" t="str">
            <v>South</v>
          </cell>
          <cell r="R799" t="str">
            <v>FC</v>
          </cell>
          <cell r="T799">
            <v>44.55</v>
          </cell>
        </row>
        <row r="800">
          <cell r="A800" t="str">
            <v>SNCLRA_6_QF</v>
          </cell>
          <cell r="B800" t="str">
            <v>Big Creek-Ventura</v>
          </cell>
          <cell r="C800" t="str">
            <v>SANTA CLARA QFS</v>
          </cell>
          <cell r="D800">
            <v>0</v>
          </cell>
          <cell r="E800">
            <v>0</v>
          </cell>
          <cell r="F800">
            <v>0</v>
          </cell>
          <cell r="G800">
            <v>0</v>
          </cell>
          <cell r="H800">
            <v>0</v>
          </cell>
          <cell r="I800">
            <v>0</v>
          </cell>
          <cell r="J800">
            <v>0</v>
          </cell>
          <cell r="K800">
            <v>0</v>
          </cell>
          <cell r="L800">
            <v>0</v>
          </cell>
          <cell r="M800">
            <v>0</v>
          </cell>
          <cell r="N800">
            <v>0</v>
          </cell>
          <cell r="O800">
            <v>0</v>
          </cell>
          <cell r="P800" t="str">
            <v>N</v>
          </cell>
          <cell r="Q800" t="str">
            <v>South</v>
          </cell>
          <cell r="R800" t="str">
            <v>FC</v>
          </cell>
          <cell r="T800">
            <v>0</v>
          </cell>
        </row>
        <row r="801">
          <cell r="A801" t="str">
            <v>SNCLRA_6_WILLMT</v>
          </cell>
          <cell r="B801" t="str">
            <v>Big Creek-Ventura</v>
          </cell>
          <cell r="C801" t="str">
            <v>WILLIAMETTE</v>
          </cell>
          <cell r="D801">
            <v>11.82</v>
          </cell>
          <cell r="E801">
            <v>12.38</v>
          </cell>
          <cell r="F801">
            <v>12.11</v>
          </cell>
          <cell r="G801">
            <v>12.89</v>
          </cell>
          <cell r="H801">
            <v>12.7</v>
          </cell>
          <cell r="I801">
            <v>13.71</v>
          </cell>
          <cell r="J801">
            <v>13.75</v>
          </cell>
          <cell r="K801">
            <v>13.61</v>
          </cell>
          <cell r="L801">
            <v>13.5</v>
          </cell>
          <cell r="M801">
            <v>12.27</v>
          </cell>
          <cell r="N801">
            <v>12.25</v>
          </cell>
          <cell r="O801">
            <v>12.32</v>
          </cell>
          <cell r="P801" t="str">
            <v>N</v>
          </cell>
          <cell r="Q801" t="str">
            <v>South</v>
          </cell>
          <cell r="R801" t="str">
            <v>FC</v>
          </cell>
          <cell r="T801">
            <v>13.75</v>
          </cell>
        </row>
        <row r="802">
          <cell r="A802" t="str">
            <v>SNDBAR_7_UNIT 1</v>
          </cell>
          <cell r="B802" t="str">
            <v>Stockton</v>
          </cell>
          <cell r="C802" t="str">
            <v>SAND BAR HYDRO</v>
          </cell>
          <cell r="D802">
            <v>4.78</v>
          </cell>
          <cell r="E802">
            <v>3.83</v>
          </cell>
          <cell r="F802">
            <v>4.1399999999999997</v>
          </cell>
          <cell r="G802">
            <v>4</v>
          </cell>
          <cell r="H802">
            <v>5.35</v>
          </cell>
          <cell r="I802">
            <v>4.67</v>
          </cell>
          <cell r="J802">
            <v>4.83</v>
          </cell>
          <cell r="K802">
            <v>6.29</v>
          </cell>
          <cell r="L802">
            <v>6.52</v>
          </cell>
          <cell r="M802">
            <v>2.79</v>
          </cell>
          <cell r="N802">
            <v>4.8499999999999996</v>
          </cell>
          <cell r="O802">
            <v>7.33</v>
          </cell>
          <cell r="P802" t="str">
            <v>N</v>
          </cell>
          <cell r="Q802" t="str">
            <v>North</v>
          </cell>
          <cell r="R802" t="str">
            <v>FC</v>
          </cell>
          <cell r="T802">
            <v>6.52</v>
          </cell>
        </row>
        <row r="803">
          <cell r="A803" t="str">
            <v>SNMALF_6_UNITS</v>
          </cell>
          <cell r="B803" t="str">
            <v>NCNB</v>
          </cell>
          <cell r="C803" t="str">
            <v>Sonoma County Landfill</v>
          </cell>
          <cell r="D803">
            <v>3.82</v>
          </cell>
          <cell r="E803">
            <v>3.79</v>
          </cell>
          <cell r="F803">
            <v>3.89</v>
          </cell>
          <cell r="G803">
            <v>3.78</v>
          </cell>
          <cell r="H803">
            <v>3.6</v>
          </cell>
          <cell r="I803">
            <v>3.68</v>
          </cell>
          <cell r="J803">
            <v>3.6</v>
          </cell>
          <cell r="K803">
            <v>3.56</v>
          </cell>
          <cell r="L803">
            <v>3.49</v>
          </cell>
          <cell r="M803">
            <v>3.2</v>
          </cell>
          <cell r="N803">
            <v>3.28</v>
          </cell>
          <cell r="O803">
            <v>3.54</v>
          </cell>
          <cell r="P803" t="str">
            <v>N</v>
          </cell>
          <cell r="Q803" t="str">
            <v>North</v>
          </cell>
          <cell r="R803" t="str">
            <v>FC</v>
          </cell>
          <cell r="T803">
            <v>3.68</v>
          </cell>
        </row>
        <row r="804">
          <cell r="A804" t="str">
            <v>SOUTH_2_UNIT</v>
          </cell>
          <cell r="B804" t="str">
            <v>CAISO System</v>
          </cell>
          <cell r="C804" t="str">
            <v>SOUTH HYDRO</v>
          </cell>
          <cell r="D804">
            <v>5.53</v>
          </cell>
          <cell r="E804">
            <v>5.7</v>
          </cell>
          <cell r="F804">
            <v>6.07</v>
          </cell>
          <cell r="G804">
            <v>5.98</v>
          </cell>
          <cell r="H804">
            <v>6.67</v>
          </cell>
          <cell r="I804">
            <v>5.4</v>
          </cell>
          <cell r="J804">
            <v>4.51</v>
          </cell>
          <cell r="K804">
            <v>3.87</v>
          </cell>
          <cell r="L804">
            <v>3.32</v>
          </cell>
          <cell r="M804">
            <v>3.74</v>
          </cell>
          <cell r="N804">
            <v>3.95</v>
          </cell>
          <cell r="O804">
            <v>4.38</v>
          </cell>
          <cell r="P804" t="str">
            <v>Y</v>
          </cell>
          <cell r="Q804" t="str">
            <v>North</v>
          </cell>
          <cell r="R804" t="str">
            <v>FC</v>
          </cell>
          <cell r="T804">
            <v>5.4</v>
          </cell>
        </row>
        <row r="805">
          <cell r="A805" t="str">
            <v>SPAULD_6_UNIT 3</v>
          </cell>
          <cell r="B805" t="str">
            <v>Sierra</v>
          </cell>
          <cell r="C805" t="str">
            <v>SPAULDING HYDRO PH 3 UNIT</v>
          </cell>
          <cell r="D805">
            <v>3.66</v>
          </cell>
          <cell r="E805">
            <v>3.11</v>
          </cell>
          <cell r="F805">
            <v>3.91</v>
          </cell>
          <cell r="G805">
            <v>5.54</v>
          </cell>
          <cell r="H805">
            <v>5.5</v>
          </cell>
          <cell r="I805">
            <v>5.04</v>
          </cell>
          <cell r="J805">
            <v>4.68</v>
          </cell>
          <cell r="K805">
            <v>5.74</v>
          </cell>
          <cell r="L805">
            <v>5.56</v>
          </cell>
          <cell r="M805">
            <v>4.6100000000000003</v>
          </cell>
          <cell r="N805">
            <v>2.2999999999999998</v>
          </cell>
          <cell r="O805">
            <v>2.46</v>
          </cell>
          <cell r="P805" t="str">
            <v>Y</v>
          </cell>
          <cell r="Q805" t="str">
            <v>North</v>
          </cell>
          <cell r="R805" t="str">
            <v>FC</v>
          </cell>
          <cell r="T805">
            <v>5.74</v>
          </cell>
        </row>
        <row r="806">
          <cell r="A806" t="str">
            <v>SPAULD_6_UNIT12</v>
          </cell>
          <cell r="B806" t="str">
            <v>Sierra</v>
          </cell>
          <cell r="C806" t="str">
            <v>SPAULDING HYDRO PH 1 &amp; 2 AGGREGATE</v>
          </cell>
          <cell r="D806">
            <v>5.93</v>
          </cell>
          <cell r="E806">
            <v>6.14</v>
          </cell>
          <cell r="F806">
            <v>9.43</v>
          </cell>
          <cell r="G806">
            <v>11.12</v>
          </cell>
          <cell r="H806">
            <v>11.4</v>
          </cell>
          <cell r="I806">
            <v>11.4</v>
          </cell>
          <cell r="J806">
            <v>11.4</v>
          </cell>
          <cell r="K806">
            <v>9.91</v>
          </cell>
          <cell r="L806">
            <v>7.73</v>
          </cell>
          <cell r="M806">
            <v>9.06</v>
          </cell>
          <cell r="N806">
            <v>9.5399999999999991</v>
          </cell>
          <cell r="O806">
            <v>7.93</v>
          </cell>
          <cell r="P806" t="str">
            <v>Y</v>
          </cell>
          <cell r="Q806" t="str">
            <v>North</v>
          </cell>
          <cell r="R806" t="str">
            <v>FC</v>
          </cell>
          <cell r="T806">
            <v>11.4</v>
          </cell>
        </row>
        <row r="807">
          <cell r="A807" t="str">
            <v>SPBURN_2_UNIT 1</v>
          </cell>
          <cell r="B807" t="str">
            <v>CAISO System</v>
          </cell>
          <cell r="C807" t="str">
            <v>SIERRA PACIFIC IND. (BURNEY)</v>
          </cell>
          <cell r="D807">
            <v>10.95</v>
          </cell>
          <cell r="E807">
            <v>9.99</v>
          </cell>
          <cell r="F807">
            <v>10.220000000000001</v>
          </cell>
          <cell r="G807">
            <v>8.2899999999999991</v>
          </cell>
          <cell r="H807">
            <v>11.73</v>
          </cell>
          <cell r="I807">
            <v>13.37</v>
          </cell>
          <cell r="J807">
            <v>13.01</v>
          </cell>
          <cell r="K807">
            <v>12.88</v>
          </cell>
          <cell r="L807">
            <v>11.76</v>
          </cell>
          <cell r="M807">
            <v>10.23</v>
          </cell>
          <cell r="N807">
            <v>7.43</v>
          </cell>
          <cell r="O807">
            <v>10.83</v>
          </cell>
          <cell r="P807" t="str">
            <v>N</v>
          </cell>
          <cell r="Q807" t="str">
            <v>North</v>
          </cell>
          <cell r="R807" t="str">
            <v>FC</v>
          </cell>
          <cell r="T807">
            <v>13.37</v>
          </cell>
        </row>
        <row r="808">
          <cell r="A808" t="str">
            <v>SPBURN_7_SNOWMT</v>
          </cell>
          <cell r="B808" t="str">
            <v>CAISO System</v>
          </cell>
          <cell r="C808" t="str">
            <v>SPBURN_7_SNOWMT</v>
          </cell>
          <cell r="D808">
            <v>0.04</v>
          </cell>
          <cell r="E808">
            <v>0.05</v>
          </cell>
          <cell r="F808">
            <v>1.18</v>
          </cell>
          <cell r="G808">
            <v>1.33</v>
          </cell>
          <cell r="H808">
            <v>0.22</v>
          </cell>
          <cell r="I808">
            <v>0</v>
          </cell>
          <cell r="J808">
            <v>0</v>
          </cell>
          <cell r="K808">
            <v>0</v>
          </cell>
          <cell r="L808">
            <v>0</v>
          </cell>
          <cell r="M808">
            <v>0</v>
          </cell>
          <cell r="N808">
            <v>0.06</v>
          </cell>
          <cell r="O808">
            <v>0.64</v>
          </cell>
          <cell r="P808" t="str">
            <v>N</v>
          </cell>
          <cell r="Q808" t="str">
            <v>North</v>
          </cell>
          <cell r="R808" t="str">
            <v>FC</v>
          </cell>
          <cell r="T808">
            <v>0</v>
          </cell>
        </row>
        <row r="809">
          <cell r="A809" t="str">
            <v>SPI LI_2_UNIT 1</v>
          </cell>
          <cell r="B809" t="str">
            <v>Sierra</v>
          </cell>
          <cell r="C809" t="str">
            <v>SIERRA PACIFIC IND. (LINCOLN)</v>
          </cell>
          <cell r="D809">
            <v>7.9</v>
          </cell>
          <cell r="E809">
            <v>7.44</v>
          </cell>
          <cell r="F809">
            <v>7.16</v>
          </cell>
          <cell r="G809">
            <v>5.91</v>
          </cell>
          <cell r="H809">
            <v>9.35</v>
          </cell>
          <cell r="I809">
            <v>8.98</v>
          </cell>
          <cell r="J809">
            <v>9.99</v>
          </cell>
          <cell r="K809">
            <v>9.73</v>
          </cell>
          <cell r="L809">
            <v>9.23</v>
          </cell>
          <cell r="M809">
            <v>7.85</v>
          </cell>
          <cell r="N809">
            <v>8.09</v>
          </cell>
          <cell r="O809">
            <v>7.99</v>
          </cell>
          <cell r="P809" t="str">
            <v>N</v>
          </cell>
          <cell r="Q809" t="str">
            <v>North</v>
          </cell>
          <cell r="R809" t="str">
            <v>FC</v>
          </cell>
          <cell r="T809">
            <v>9.99</v>
          </cell>
        </row>
        <row r="810">
          <cell r="A810" t="str">
            <v>SPIAND_1_ANDSN2</v>
          </cell>
          <cell r="B810" t="str">
            <v>CAISO System</v>
          </cell>
          <cell r="C810" t="str">
            <v xml:space="preserve">SPI Anderson 2 </v>
          </cell>
          <cell r="D810">
            <v>22.44</v>
          </cell>
          <cell r="E810">
            <v>21.56</v>
          </cell>
          <cell r="F810">
            <v>22.22</v>
          </cell>
          <cell r="G810">
            <v>18.62</v>
          </cell>
          <cell r="H810">
            <v>19.86</v>
          </cell>
          <cell r="I810">
            <v>22.34</v>
          </cell>
          <cell r="J810">
            <v>22.93</v>
          </cell>
          <cell r="K810">
            <v>23.07</v>
          </cell>
          <cell r="L810">
            <v>22.56</v>
          </cell>
          <cell r="M810">
            <v>21.49</v>
          </cell>
          <cell r="N810">
            <v>20.71</v>
          </cell>
          <cell r="O810">
            <v>21.67</v>
          </cell>
          <cell r="P810" t="str">
            <v>N</v>
          </cell>
          <cell r="Q810" t="str">
            <v>North</v>
          </cell>
          <cell r="R810" t="str">
            <v>FC</v>
          </cell>
          <cell r="T810">
            <v>23.07</v>
          </cell>
        </row>
        <row r="811">
          <cell r="A811" t="str">
            <v>SPICER_1_UNITS</v>
          </cell>
          <cell r="B811" t="str">
            <v>CAISO System</v>
          </cell>
          <cell r="C811" t="str">
            <v>SPICER HYDRO UNITS 1-3 AGGREGATE</v>
          </cell>
          <cell r="D811">
            <v>6</v>
          </cell>
          <cell r="E811">
            <v>6</v>
          </cell>
          <cell r="F811">
            <v>6</v>
          </cell>
          <cell r="G811">
            <v>6</v>
          </cell>
          <cell r="H811">
            <v>6</v>
          </cell>
          <cell r="I811">
            <v>6</v>
          </cell>
          <cell r="J811">
            <v>6</v>
          </cell>
          <cell r="K811">
            <v>6</v>
          </cell>
          <cell r="L811">
            <v>6</v>
          </cell>
          <cell r="M811">
            <v>6</v>
          </cell>
          <cell r="N811">
            <v>6</v>
          </cell>
          <cell r="O811">
            <v>6</v>
          </cell>
          <cell r="P811" t="str">
            <v>Y</v>
          </cell>
          <cell r="Q811" t="str">
            <v>North</v>
          </cell>
          <cell r="R811" t="str">
            <v>FC</v>
          </cell>
          <cell r="T811">
            <v>6</v>
          </cell>
        </row>
        <row r="812">
          <cell r="A812" t="str">
            <v>SPIFBD_1_PL1X2</v>
          </cell>
          <cell r="B812" t="str">
            <v>Stockton</v>
          </cell>
          <cell r="C812" t="str">
            <v>SIERRA PACIFIC IND. (SONORA)</v>
          </cell>
          <cell r="D812">
            <v>1.04</v>
          </cell>
          <cell r="E812">
            <v>1.47</v>
          </cell>
          <cell r="F812">
            <v>1.43</v>
          </cell>
          <cell r="G812">
            <v>0.97</v>
          </cell>
          <cell r="H812">
            <v>1.76</v>
          </cell>
          <cell r="I812">
            <v>1.58</v>
          </cell>
          <cell r="J812">
            <v>1.85</v>
          </cell>
          <cell r="K812">
            <v>1.57</v>
          </cell>
          <cell r="L812">
            <v>1.89</v>
          </cell>
          <cell r="M812">
            <v>1.86</v>
          </cell>
          <cell r="N812">
            <v>1.44</v>
          </cell>
          <cell r="O812">
            <v>1.5</v>
          </cell>
          <cell r="P812" t="str">
            <v>N</v>
          </cell>
          <cell r="Q812" t="str">
            <v>North</v>
          </cell>
          <cell r="R812" t="str">
            <v>FC</v>
          </cell>
          <cell r="T812">
            <v>1.89</v>
          </cell>
        </row>
        <row r="813">
          <cell r="A813" t="str">
            <v>SPQUIN_6_SRPCQU</v>
          </cell>
          <cell r="B813" t="str">
            <v>CAISO System</v>
          </cell>
          <cell r="C813" t="str">
            <v>SIERRA PACIFIC IND. (QUINCY)</v>
          </cell>
          <cell r="D813">
            <v>14.82</v>
          </cell>
          <cell r="E813">
            <v>14.82</v>
          </cell>
          <cell r="F813">
            <v>15.26</v>
          </cell>
          <cell r="G813">
            <v>13.23</v>
          </cell>
          <cell r="H813">
            <v>8.83</v>
          </cell>
          <cell r="I813">
            <v>18.34</v>
          </cell>
          <cell r="J813">
            <v>18.170000000000002</v>
          </cell>
          <cell r="K813">
            <v>17.510000000000002</v>
          </cell>
          <cell r="L813">
            <v>17.809999999999999</v>
          </cell>
          <cell r="M813">
            <v>15.75</v>
          </cell>
          <cell r="N813">
            <v>11.33</v>
          </cell>
          <cell r="O813">
            <v>15.06</v>
          </cell>
          <cell r="P813" t="str">
            <v>N</v>
          </cell>
          <cell r="Q813" t="str">
            <v>North</v>
          </cell>
          <cell r="R813" t="str">
            <v>FC</v>
          </cell>
          <cell r="T813">
            <v>18.34</v>
          </cell>
        </row>
        <row r="814">
          <cell r="A814" t="str">
            <v>SPRGAP_1_UNIT 1</v>
          </cell>
          <cell r="B814" t="str">
            <v>Stockton</v>
          </cell>
          <cell r="C814" t="str">
            <v>SPRING GAP HYDRO</v>
          </cell>
          <cell r="D814">
            <v>4.2</v>
          </cell>
          <cell r="E814">
            <v>3.64</v>
          </cell>
          <cell r="F814">
            <v>3.82</v>
          </cell>
          <cell r="G814">
            <v>5.8</v>
          </cell>
          <cell r="H814">
            <v>6.38</v>
          </cell>
          <cell r="I814">
            <v>3.52</v>
          </cell>
          <cell r="J814">
            <v>1.67</v>
          </cell>
          <cell r="K814">
            <v>0</v>
          </cell>
          <cell r="L814">
            <v>3.37</v>
          </cell>
          <cell r="M814">
            <v>3.46</v>
          </cell>
          <cell r="N814">
            <v>3.53</v>
          </cell>
          <cell r="O814">
            <v>3.52</v>
          </cell>
          <cell r="P814" t="str">
            <v>Y</v>
          </cell>
          <cell r="Q814" t="str">
            <v>North</v>
          </cell>
          <cell r="R814" t="str">
            <v>FC</v>
          </cell>
          <cell r="T814">
            <v>3.52</v>
          </cell>
        </row>
        <row r="815">
          <cell r="A815" t="str">
            <v>SPRGVL_2_QF</v>
          </cell>
          <cell r="B815" t="str">
            <v>Big Creek-Ventura</v>
          </cell>
          <cell r="C815" t="str">
            <v>SPRINGVILLE QFS</v>
          </cell>
          <cell r="D815">
            <v>0.01</v>
          </cell>
          <cell r="E815">
            <v>0.01</v>
          </cell>
          <cell r="F815">
            <v>0.01</v>
          </cell>
          <cell r="G815">
            <v>0.01</v>
          </cell>
          <cell r="H815">
            <v>0.02</v>
          </cell>
          <cell r="I815">
            <v>0.18</v>
          </cell>
          <cell r="J815">
            <v>0.23</v>
          </cell>
          <cell r="K815">
            <v>0.23</v>
          </cell>
          <cell r="L815">
            <v>0.01</v>
          </cell>
          <cell r="M815">
            <v>0.01</v>
          </cell>
          <cell r="N815">
            <v>0.01</v>
          </cell>
          <cell r="O815">
            <v>0.01</v>
          </cell>
          <cell r="P815" t="str">
            <v>N</v>
          </cell>
          <cell r="Q815" t="str">
            <v>South</v>
          </cell>
          <cell r="R815" t="str">
            <v>FC</v>
          </cell>
          <cell r="T815">
            <v>0.23</v>
          </cell>
        </row>
        <row r="816">
          <cell r="A816" t="str">
            <v>SPRGVL_2_TULE</v>
          </cell>
          <cell r="B816" t="str">
            <v>Big Creek-Ventura</v>
          </cell>
          <cell r="C816" t="str">
            <v>TULE RIVER HYDRO PLANT (PG&amp;E)</v>
          </cell>
          <cell r="D816">
            <v>2.5499999999999998</v>
          </cell>
          <cell r="E816">
            <v>2.2599999999999998</v>
          </cell>
          <cell r="F816">
            <v>3.51</v>
          </cell>
          <cell r="G816">
            <v>4.68</v>
          </cell>
          <cell r="H816">
            <v>4.32</v>
          </cell>
          <cell r="I816">
            <v>2.09</v>
          </cell>
          <cell r="J816">
            <v>1.25</v>
          </cell>
          <cell r="K816">
            <v>0</v>
          </cell>
          <cell r="L816">
            <v>0</v>
          </cell>
          <cell r="M816">
            <v>0</v>
          </cell>
          <cell r="N816">
            <v>0</v>
          </cell>
          <cell r="O816">
            <v>0</v>
          </cell>
          <cell r="P816" t="str">
            <v>Y</v>
          </cell>
          <cell r="Q816" t="str">
            <v>South</v>
          </cell>
          <cell r="R816" t="str">
            <v>FC</v>
          </cell>
          <cell r="T816">
            <v>2.09</v>
          </cell>
        </row>
        <row r="817">
          <cell r="A817" t="str">
            <v>SPRGVL_2_TULESC</v>
          </cell>
          <cell r="B817" t="str">
            <v>Big Creek-Ventura</v>
          </cell>
          <cell r="C817" t="str">
            <v>TULE RIVER HYDRO PLANT (SCE)</v>
          </cell>
          <cell r="D817">
            <v>1.1000000000000001</v>
          </cell>
          <cell r="E817">
            <v>1.53</v>
          </cell>
          <cell r="F817">
            <v>2</v>
          </cell>
          <cell r="G817">
            <v>1.37</v>
          </cell>
          <cell r="H817">
            <v>1.47</v>
          </cell>
          <cell r="I817">
            <v>0.97</v>
          </cell>
          <cell r="J817">
            <v>0.47</v>
          </cell>
          <cell r="K817">
            <v>0.28999999999999998</v>
          </cell>
          <cell r="L817">
            <v>0.16</v>
          </cell>
          <cell r="M817">
            <v>0.08</v>
          </cell>
          <cell r="N817">
            <v>0.63</v>
          </cell>
          <cell r="O817">
            <v>1.03</v>
          </cell>
          <cell r="P817" t="str">
            <v>N</v>
          </cell>
          <cell r="Q817" t="str">
            <v>South</v>
          </cell>
          <cell r="R817" t="str">
            <v>FC</v>
          </cell>
          <cell r="T817">
            <v>0.97</v>
          </cell>
        </row>
        <row r="818">
          <cell r="A818" t="str">
            <v>SRINTL_6_UNIT</v>
          </cell>
          <cell r="B818" t="str">
            <v>Bay Area</v>
          </cell>
          <cell r="C818" t="str">
            <v>SRI INTERNATIONAL</v>
          </cell>
          <cell r="D818">
            <v>0.98</v>
          </cell>
          <cell r="E818">
            <v>0.9</v>
          </cell>
          <cell r="F818">
            <v>0.96</v>
          </cell>
          <cell r="G818">
            <v>0.39</v>
          </cell>
          <cell r="H818">
            <v>1.34</v>
          </cell>
          <cell r="I818">
            <v>1.1299999999999999</v>
          </cell>
          <cell r="J818">
            <v>0.78</v>
          </cell>
          <cell r="K818">
            <v>0.82</v>
          </cell>
          <cell r="L818">
            <v>0.83</v>
          </cell>
          <cell r="M818">
            <v>0.91</v>
          </cell>
          <cell r="N818">
            <v>1.03</v>
          </cell>
          <cell r="O818">
            <v>1.03</v>
          </cell>
          <cell r="P818" t="str">
            <v>N</v>
          </cell>
          <cell r="Q818" t="str">
            <v>North</v>
          </cell>
          <cell r="R818" t="str">
            <v>FC</v>
          </cell>
          <cell r="T818">
            <v>1.1299999999999999</v>
          </cell>
        </row>
        <row r="819">
          <cell r="A819" t="str">
            <v>STANIS_7_UNIT 1</v>
          </cell>
          <cell r="B819" t="str">
            <v>Stockton</v>
          </cell>
          <cell r="C819" t="str">
            <v>STANISLAUS HYDRO</v>
          </cell>
          <cell r="D819">
            <v>91</v>
          </cell>
          <cell r="E819">
            <v>91</v>
          </cell>
          <cell r="F819">
            <v>91</v>
          </cell>
          <cell r="G819">
            <v>91</v>
          </cell>
          <cell r="H819">
            <v>91</v>
          </cell>
          <cell r="I819">
            <v>91</v>
          </cell>
          <cell r="J819">
            <v>91</v>
          </cell>
          <cell r="K819">
            <v>91</v>
          </cell>
          <cell r="L819">
            <v>91</v>
          </cell>
          <cell r="M819">
            <v>91</v>
          </cell>
          <cell r="N819">
            <v>91</v>
          </cell>
          <cell r="O819">
            <v>91</v>
          </cell>
          <cell r="P819" t="str">
            <v>Y</v>
          </cell>
          <cell r="Q819" t="str">
            <v>North</v>
          </cell>
          <cell r="R819" t="str">
            <v>FC</v>
          </cell>
          <cell r="T819">
            <v>91</v>
          </cell>
        </row>
        <row r="820">
          <cell r="A820" t="str">
            <v>STAUFF_1_UNIT</v>
          </cell>
          <cell r="B820" t="str">
            <v>Bay Area</v>
          </cell>
          <cell r="C820" t="str">
            <v>RHODIA INC. (RHONE-POULENC)</v>
          </cell>
          <cell r="D820">
            <v>0.12</v>
          </cell>
          <cell r="E820">
            <v>7.0000000000000007E-2</v>
          </cell>
          <cell r="F820">
            <v>0.19</v>
          </cell>
          <cell r="G820">
            <v>0.08</v>
          </cell>
          <cell r="H820">
            <v>0.13</v>
          </cell>
          <cell r="I820">
            <v>0.04</v>
          </cell>
          <cell r="J820">
            <v>0.13</v>
          </cell>
          <cell r="K820">
            <v>0.09</v>
          </cell>
          <cell r="L820">
            <v>0.06</v>
          </cell>
          <cell r="M820">
            <v>0.1</v>
          </cell>
          <cell r="N820">
            <v>0.16</v>
          </cell>
          <cell r="O820">
            <v>0.16</v>
          </cell>
          <cell r="P820" t="str">
            <v>N</v>
          </cell>
          <cell r="Q820" t="str">
            <v>North</v>
          </cell>
          <cell r="R820" t="str">
            <v>FC</v>
          </cell>
          <cell r="T820">
            <v>0.13</v>
          </cell>
        </row>
        <row r="821">
          <cell r="A821" t="str">
            <v>STIGCT_2_LODI</v>
          </cell>
          <cell r="B821" t="str">
            <v>Sierra</v>
          </cell>
          <cell r="C821" t="str">
            <v>LODI STIG UNIT</v>
          </cell>
          <cell r="D821">
            <v>49.5</v>
          </cell>
          <cell r="E821">
            <v>49.5</v>
          </cell>
          <cell r="F821">
            <v>49.5</v>
          </cell>
          <cell r="G821">
            <v>49.5</v>
          </cell>
          <cell r="H821">
            <v>49.5</v>
          </cell>
          <cell r="I821">
            <v>49.5</v>
          </cell>
          <cell r="J821">
            <v>49.5</v>
          </cell>
          <cell r="K821">
            <v>49.5</v>
          </cell>
          <cell r="L821">
            <v>49.5</v>
          </cell>
          <cell r="M821">
            <v>49.5</v>
          </cell>
          <cell r="N821">
            <v>49.5</v>
          </cell>
          <cell r="O821">
            <v>49.5</v>
          </cell>
          <cell r="P821" t="str">
            <v>Y</v>
          </cell>
          <cell r="Q821" t="str">
            <v>North</v>
          </cell>
          <cell r="R821" t="str">
            <v>FC</v>
          </cell>
          <cell r="T821">
            <v>49.5</v>
          </cell>
        </row>
        <row r="822">
          <cell r="A822" t="str">
            <v>STNRES_1_UNIT</v>
          </cell>
          <cell r="B822" t="str">
            <v>Stockton</v>
          </cell>
          <cell r="C822" t="str">
            <v>STANISLAUS WASTE ENERGY CO.</v>
          </cell>
          <cell r="D822">
            <v>14.62</v>
          </cell>
          <cell r="E822">
            <v>11.86</v>
          </cell>
          <cell r="F822">
            <v>11.76</v>
          </cell>
          <cell r="G822">
            <v>7.24</v>
          </cell>
          <cell r="H822">
            <v>12.79</v>
          </cell>
          <cell r="I822">
            <v>11.14</v>
          </cell>
          <cell r="J822">
            <v>11.78</v>
          </cell>
          <cell r="K822">
            <v>12.19</v>
          </cell>
          <cell r="L822">
            <v>11.85</v>
          </cell>
          <cell r="M822">
            <v>11.38</v>
          </cell>
          <cell r="N822">
            <v>13.04</v>
          </cell>
          <cell r="O822">
            <v>17.05</v>
          </cell>
          <cell r="P822" t="str">
            <v>N</v>
          </cell>
          <cell r="Q822" t="str">
            <v>North</v>
          </cell>
          <cell r="R822" t="str">
            <v>FC</v>
          </cell>
          <cell r="T822">
            <v>12.19</v>
          </cell>
        </row>
        <row r="823">
          <cell r="A823" t="str">
            <v>STOILS_1_UNITS</v>
          </cell>
          <cell r="B823" t="str">
            <v>Bay Area</v>
          </cell>
          <cell r="C823" t="str">
            <v>CHEVRON RICHMOND REFINERY</v>
          </cell>
          <cell r="D823">
            <v>6.21</v>
          </cell>
          <cell r="E823">
            <v>6.31</v>
          </cell>
          <cell r="F823">
            <v>5.7</v>
          </cell>
          <cell r="G823">
            <v>2.65</v>
          </cell>
          <cell r="H823">
            <v>0.01</v>
          </cell>
          <cell r="I823">
            <v>0</v>
          </cell>
          <cell r="J823">
            <v>0.01</v>
          </cell>
          <cell r="K823">
            <v>1.72</v>
          </cell>
          <cell r="L823">
            <v>1.82</v>
          </cell>
          <cell r="M823">
            <v>3.83</v>
          </cell>
          <cell r="N823">
            <v>3.3</v>
          </cell>
          <cell r="O823">
            <v>5.32</v>
          </cell>
          <cell r="P823" t="str">
            <v>N</v>
          </cell>
          <cell r="Q823" t="str">
            <v>North</v>
          </cell>
          <cell r="R823" t="str">
            <v>FC</v>
          </cell>
          <cell r="T823">
            <v>1.82</v>
          </cell>
        </row>
        <row r="824">
          <cell r="A824" t="str">
            <v>STOREY_7_MDRCHW</v>
          </cell>
          <cell r="B824" t="str">
            <v>Fresno</v>
          </cell>
          <cell r="C824" t="str">
            <v>MADERA CHOWCHILLA</v>
          </cell>
          <cell r="D824">
            <v>0</v>
          </cell>
          <cell r="E824">
            <v>0</v>
          </cell>
          <cell r="F824">
            <v>0</v>
          </cell>
          <cell r="G824">
            <v>0</v>
          </cell>
          <cell r="H824">
            <v>0.21</v>
          </cell>
          <cell r="I824">
            <v>0.82</v>
          </cell>
          <cell r="J824">
            <v>0.54</v>
          </cell>
          <cell r="K824">
            <v>0.2</v>
          </cell>
          <cell r="L824">
            <v>0.04</v>
          </cell>
          <cell r="M824">
            <v>0</v>
          </cell>
          <cell r="N824">
            <v>0</v>
          </cell>
          <cell r="O824">
            <v>0</v>
          </cell>
          <cell r="P824" t="str">
            <v>N</v>
          </cell>
          <cell r="Q824" t="str">
            <v>North</v>
          </cell>
          <cell r="R824" t="str">
            <v>FC</v>
          </cell>
          <cell r="T824">
            <v>0.82</v>
          </cell>
        </row>
        <row r="825">
          <cell r="A825" t="str">
            <v>STROUD_6_SOLAR</v>
          </cell>
          <cell r="B825" t="str">
            <v>Fresno</v>
          </cell>
          <cell r="C825" t="str">
            <v>Stroud Solar Station</v>
          </cell>
          <cell r="D825">
            <v>0.42</v>
          </cell>
          <cell r="E825">
            <v>0.88</v>
          </cell>
          <cell r="F825">
            <v>2.44</v>
          </cell>
          <cell r="G825">
            <v>11.27</v>
          </cell>
          <cell r="H825">
            <v>12.2</v>
          </cell>
          <cell r="I825">
            <v>11.93</v>
          </cell>
          <cell r="J825">
            <v>11.34</v>
          </cell>
          <cell r="K825">
            <v>13.14</v>
          </cell>
          <cell r="L825">
            <v>12.76</v>
          </cell>
          <cell r="M825">
            <v>6.53</v>
          </cell>
          <cell r="N825">
            <v>0.04</v>
          </cell>
          <cell r="O825">
            <v>0.02</v>
          </cell>
          <cell r="P825" t="str">
            <v>Y</v>
          </cell>
          <cell r="Q825" t="str">
            <v>North</v>
          </cell>
          <cell r="R825" t="str">
            <v>ID</v>
          </cell>
          <cell r="S825" t="str">
            <v>C3&amp;4: Waiting for Gates No. 2 500/230 kV Transformer and possibly other</v>
          </cell>
          <cell r="T825">
            <v>13.14</v>
          </cell>
        </row>
        <row r="826">
          <cell r="A826" t="str">
            <v>SUNRIS_2_PL1X3</v>
          </cell>
          <cell r="B826" t="str">
            <v>CAISO System</v>
          </cell>
          <cell r="C826" t="str">
            <v>Sunrise Power Project AGGREGATE II</v>
          </cell>
          <cell r="D826">
            <v>586.02</v>
          </cell>
          <cell r="E826">
            <v>586.02</v>
          </cell>
          <cell r="F826">
            <v>586.02</v>
          </cell>
          <cell r="G826">
            <v>586.02</v>
          </cell>
          <cell r="H826">
            <v>586.02</v>
          </cell>
          <cell r="I826">
            <v>586.02</v>
          </cell>
          <cell r="J826">
            <v>586.02</v>
          </cell>
          <cell r="K826">
            <v>586.02</v>
          </cell>
          <cell r="L826">
            <v>586.02</v>
          </cell>
          <cell r="M826">
            <v>586.02</v>
          </cell>
          <cell r="N826">
            <v>586.02</v>
          </cell>
          <cell r="O826">
            <v>586.02</v>
          </cell>
          <cell r="P826" t="str">
            <v>Y</v>
          </cell>
          <cell r="Q826" t="str">
            <v>North</v>
          </cell>
          <cell r="R826" t="str">
            <v>FC</v>
          </cell>
          <cell r="T826">
            <v>586.02</v>
          </cell>
        </row>
        <row r="827">
          <cell r="A827" t="str">
            <v>SUNSET_2_UNITS</v>
          </cell>
          <cell r="B827" t="str">
            <v>CAISO System</v>
          </cell>
          <cell r="C827" t="str">
            <v>Midway Sunset Cogeneration Company</v>
          </cell>
          <cell r="D827">
            <v>245</v>
          </cell>
          <cell r="E827">
            <v>242</v>
          </cell>
          <cell r="F827">
            <v>239</v>
          </cell>
          <cell r="G827">
            <v>236</v>
          </cell>
          <cell r="H827">
            <v>230</v>
          </cell>
          <cell r="I827">
            <v>224</v>
          </cell>
          <cell r="J827">
            <v>218</v>
          </cell>
          <cell r="K827">
            <v>218</v>
          </cell>
          <cell r="L827">
            <v>221</v>
          </cell>
          <cell r="M827">
            <v>233</v>
          </cell>
          <cell r="N827">
            <v>234</v>
          </cell>
          <cell r="O827">
            <v>234</v>
          </cell>
          <cell r="P827" t="str">
            <v>Y</v>
          </cell>
          <cell r="Q827" t="str">
            <v>North</v>
          </cell>
          <cell r="R827" t="str">
            <v>FC</v>
          </cell>
          <cell r="T827">
            <v>224</v>
          </cell>
        </row>
        <row r="828">
          <cell r="A828" t="str">
            <v>SUNSHN_2_LNDFL</v>
          </cell>
          <cell r="B828" t="str">
            <v>Big Creek-Ventura</v>
          </cell>
          <cell r="C828" t="str">
            <v>Sunshine Landfill</v>
          </cell>
          <cell r="D828">
            <v>14.18</v>
          </cell>
          <cell r="E828">
            <v>14.57</v>
          </cell>
          <cell r="F828">
            <v>13.74</v>
          </cell>
          <cell r="G828">
            <v>12.22</v>
          </cell>
          <cell r="H828">
            <v>12.12</v>
          </cell>
          <cell r="I828">
            <v>14.7</v>
          </cell>
          <cell r="J828">
            <v>15.49</v>
          </cell>
          <cell r="K828">
            <v>15.23</v>
          </cell>
          <cell r="L828">
            <v>15.22</v>
          </cell>
          <cell r="M828">
            <v>14.28</v>
          </cell>
          <cell r="N828">
            <v>14.09</v>
          </cell>
          <cell r="O828">
            <v>14.51</v>
          </cell>
          <cell r="P828" t="str">
            <v>N</v>
          </cell>
          <cell r="Q828" t="str">
            <v>South</v>
          </cell>
          <cell r="R828" t="str">
            <v>ID</v>
          </cell>
          <cell r="S828" t="str">
            <v>Waiting for: Desert Area upgrades</v>
          </cell>
          <cell r="T828">
            <v>15.49</v>
          </cell>
        </row>
        <row r="829">
          <cell r="A829" t="str">
            <v>SUTTER_2_PL1X3</v>
          </cell>
          <cell r="B829" t="str">
            <v>CAISO System</v>
          </cell>
          <cell r="C829" t="str">
            <v>SUTTER POWER PLANT AGGREGATE</v>
          </cell>
          <cell r="D829">
            <v>525</v>
          </cell>
          <cell r="E829">
            <v>525</v>
          </cell>
          <cell r="F829">
            <v>525</v>
          </cell>
          <cell r="G829">
            <v>525</v>
          </cell>
          <cell r="H829">
            <v>525</v>
          </cell>
          <cell r="I829">
            <v>515</v>
          </cell>
          <cell r="J829">
            <v>505</v>
          </cell>
          <cell r="K829">
            <v>500</v>
          </cell>
          <cell r="L829">
            <v>515</v>
          </cell>
          <cell r="M829">
            <v>520</v>
          </cell>
          <cell r="N829">
            <v>525</v>
          </cell>
          <cell r="O829">
            <v>525</v>
          </cell>
          <cell r="P829" t="str">
            <v>Y</v>
          </cell>
          <cell r="Q829" t="str">
            <v>North</v>
          </cell>
          <cell r="R829" t="str">
            <v>FC</v>
          </cell>
          <cell r="T829">
            <v>515</v>
          </cell>
        </row>
        <row r="830">
          <cell r="A830" t="str">
            <v>SYCAMR_2_UNIT 1</v>
          </cell>
          <cell r="B830" t="str">
            <v>Big Creek-Ventura</v>
          </cell>
          <cell r="C830" t="str">
            <v>Sycamore Cogeneration Unit 1</v>
          </cell>
          <cell r="D830">
            <v>80.84</v>
          </cell>
          <cell r="E830">
            <v>79.62</v>
          </cell>
          <cell r="F830">
            <v>77.55</v>
          </cell>
          <cell r="G830">
            <v>78.290000000000006</v>
          </cell>
          <cell r="H830">
            <v>75.790000000000006</v>
          </cell>
          <cell r="I830">
            <v>73.97</v>
          </cell>
          <cell r="J830">
            <v>74.37</v>
          </cell>
          <cell r="K830">
            <v>75.52</v>
          </cell>
          <cell r="L830">
            <v>76.39</v>
          </cell>
          <cell r="M830">
            <v>69.319999999999993</v>
          </cell>
          <cell r="N830">
            <v>78.55</v>
          </cell>
          <cell r="O830">
            <v>80.62</v>
          </cell>
          <cell r="P830" t="str">
            <v>N</v>
          </cell>
          <cell r="Q830" t="str">
            <v>South</v>
          </cell>
          <cell r="R830" t="str">
            <v>FC</v>
          </cell>
          <cell r="T830">
            <v>76.39</v>
          </cell>
        </row>
        <row r="831">
          <cell r="A831" t="str">
            <v>SYCAMR_2_UNIT 2</v>
          </cell>
          <cell r="B831" t="str">
            <v>Big Creek-Ventura</v>
          </cell>
          <cell r="C831" t="str">
            <v>Sycamore Cogeneration Unit 2</v>
          </cell>
          <cell r="D831">
            <v>85</v>
          </cell>
          <cell r="E831">
            <v>85</v>
          </cell>
          <cell r="F831">
            <v>85</v>
          </cell>
          <cell r="G831">
            <v>85</v>
          </cell>
          <cell r="H831">
            <v>85</v>
          </cell>
          <cell r="I831">
            <v>85</v>
          </cell>
          <cell r="J831">
            <v>85</v>
          </cell>
          <cell r="K831">
            <v>85</v>
          </cell>
          <cell r="L831">
            <v>85</v>
          </cell>
          <cell r="M831">
            <v>85</v>
          </cell>
          <cell r="N831">
            <v>85</v>
          </cell>
          <cell r="O831">
            <v>85</v>
          </cell>
          <cell r="P831" t="str">
            <v>Y</v>
          </cell>
          <cell r="Q831" t="str">
            <v>South</v>
          </cell>
          <cell r="R831" t="str">
            <v>FC</v>
          </cell>
          <cell r="T831">
            <v>85</v>
          </cell>
        </row>
        <row r="832">
          <cell r="A832" t="str">
            <v>SYCAMR_2_UNIT 3</v>
          </cell>
          <cell r="B832" t="str">
            <v>Big Creek-Ventura</v>
          </cell>
          <cell r="C832" t="str">
            <v>Sycamore Cogeneration Unit 3</v>
          </cell>
          <cell r="D832">
            <v>81.239999999999995</v>
          </cell>
          <cell r="E832">
            <v>80.56</v>
          </cell>
          <cell r="F832">
            <v>79.14</v>
          </cell>
          <cell r="G832">
            <v>71.290000000000006</v>
          </cell>
          <cell r="H832">
            <v>67.290000000000006</v>
          </cell>
          <cell r="I832">
            <v>74.33</v>
          </cell>
          <cell r="J832">
            <v>76.349999999999994</v>
          </cell>
          <cell r="K832">
            <v>75.25</v>
          </cell>
          <cell r="L832">
            <v>77.22</v>
          </cell>
          <cell r="M832">
            <v>78.89</v>
          </cell>
          <cell r="N832">
            <v>80.36</v>
          </cell>
          <cell r="O832">
            <v>80.83</v>
          </cell>
          <cell r="P832" t="str">
            <v>N</v>
          </cell>
          <cell r="Q832" t="str">
            <v>South</v>
          </cell>
          <cell r="R832" t="str">
            <v>FC</v>
          </cell>
          <cell r="T832">
            <v>77.22</v>
          </cell>
        </row>
        <row r="833">
          <cell r="A833" t="str">
            <v>SYCAMR_2_UNIT 4</v>
          </cell>
          <cell r="B833" t="str">
            <v>Big Creek-Ventura</v>
          </cell>
          <cell r="C833" t="str">
            <v>Sycamore Cogeneration Unit 4</v>
          </cell>
          <cell r="D833">
            <v>85</v>
          </cell>
          <cell r="E833">
            <v>85</v>
          </cell>
          <cell r="F833">
            <v>85</v>
          </cell>
          <cell r="G833">
            <v>85</v>
          </cell>
          <cell r="H833">
            <v>85</v>
          </cell>
          <cell r="I833">
            <v>85</v>
          </cell>
          <cell r="J833">
            <v>85</v>
          </cell>
          <cell r="K833">
            <v>85</v>
          </cell>
          <cell r="L833">
            <v>85</v>
          </cell>
          <cell r="M833">
            <v>85</v>
          </cell>
          <cell r="N833">
            <v>85</v>
          </cell>
          <cell r="O833">
            <v>85</v>
          </cell>
          <cell r="P833" t="str">
            <v>Y</v>
          </cell>
          <cell r="Q833" t="str">
            <v>South</v>
          </cell>
          <cell r="R833" t="str">
            <v>FC</v>
          </cell>
          <cell r="T833">
            <v>85</v>
          </cell>
        </row>
        <row r="834">
          <cell r="A834" t="str">
            <v>TANHIL_6_SOLART</v>
          </cell>
          <cell r="B834" t="str">
            <v>CAISO System</v>
          </cell>
          <cell r="C834" t="str">
            <v>BERRY PETROLEUM COGEN 18 AGGREGATE</v>
          </cell>
          <cell r="D834">
            <v>10.66</v>
          </cell>
          <cell r="E834">
            <v>8.31</v>
          </cell>
          <cell r="F834">
            <v>9.41</v>
          </cell>
          <cell r="G834">
            <v>9.8000000000000007</v>
          </cell>
          <cell r="H834">
            <v>9.6199999999999992</v>
          </cell>
          <cell r="I834">
            <v>8.89</v>
          </cell>
          <cell r="J834">
            <v>7.37</v>
          </cell>
          <cell r="K834">
            <v>6.26</v>
          </cell>
          <cell r="L834">
            <v>5</v>
          </cell>
          <cell r="M834">
            <v>9.6</v>
          </cell>
          <cell r="N834">
            <v>8.24</v>
          </cell>
          <cell r="O834">
            <v>10.210000000000001</v>
          </cell>
          <cell r="P834" t="str">
            <v>N</v>
          </cell>
          <cell r="Q834" t="str">
            <v>North</v>
          </cell>
          <cell r="R834" t="str">
            <v>FC</v>
          </cell>
          <cell r="T834">
            <v>8.89</v>
          </cell>
        </row>
        <row r="835">
          <cell r="A835" t="str">
            <v>TBLMTN_6_QF</v>
          </cell>
          <cell r="B835" t="str">
            <v>CAISO System</v>
          </cell>
          <cell r="C835" t="str">
            <v>SMALL QF AGGREGATION - PARADISE</v>
          </cell>
          <cell r="D835">
            <v>0.6</v>
          </cell>
          <cell r="E835">
            <v>0.45</v>
          </cell>
          <cell r="F835">
            <v>0.85</v>
          </cell>
          <cell r="G835">
            <v>1.56</v>
          </cell>
          <cell r="H835">
            <v>1.39</v>
          </cell>
          <cell r="I835">
            <v>1.1100000000000001</v>
          </cell>
          <cell r="J835">
            <v>0.7</v>
          </cell>
          <cell r="K835">
            <v>0.48</v>
          </cell>
          <cell r="L835">
            <v>0.37</v>
          </cell>
          <cell r="M835">
            <v>0.31</v>
          </cell>
          <cell r="N835">
            <v>0.27</v>
          </cell>
          <cell r="O835">
            <v>0.61</v>
          </cell>
          <cell r="P835" t="str">
            <v>N</v>
          </cell>
          <cell r="Q835" t="str">
            <v>North</v>
          </cell>
          <cell r="R835" t="str">
            <v>FC</v>
          </cell>
          <cell r="T835">
            <v>1.1100000000000001</v>
          </cell>
        </row>
        <row r="836">
          <cell r="A836" t="str">
            <v>TEHAPI_2_WIND1</v>
          </cell>
          <cell r="B836" t="str">
            <v>CAISO System</v>
          </cell>
          <cell r="C836" t="str">
            <v>Wind Wall Monolith I</v>
          </cell>
          <cell r="D836" t="str">
            <v>-</v>
          </cell>
          <cell r="E836" t="str">
            <v>-</v>
          </cell>
          <cell r="F836" t="str">
            <v>-</v>
          </cell>
          <cell r="G836" t="str">
            <v>-</v>
          </cell>
          <cell r="H836" t="str">
            <v>-</v>
          </cell>
          <cell r="I836" t="str">
            <v>-</v>
          </cell>
          <cell r="J836" t="str">
            <v>-</v>
          </cell>
          <cell r="K836" t="str">
            <v>-</v>
          </cell>
          <cell r="L836">
            <v>1.59</v>
          </cell>
          <cell r="M836">
            <v>1.08</v>
          </cell>
          <cell r="N836">
            <v>0.48</v>
          </cell>
          <cell r="O836">
            <v>0.83</v>
          </cell>
          <cell r="P836" t="str">
            <v>N</v>
          </cell>
          <cell r="Q836" t="str">
            <v>South</v>
          </cell>
          <cell r="R836" t="str">
            <v>FC</v>
          </cell>
          <cell r="T836">
            <v>1.59</v>
          </cell>
        </row>
        <row r="837">
          <cell r="A837" t="str">
            <v>TEHAPI_2_WIND2</v>
          </cell>
          <cell r="B837" t="str">
            <v>CAISO System</v>
          </cell>
          <cell r="C837" t="str">
            <v>Wind Wall Monolith II</v>
          </cell>
          <cell r="D837" t="str">
            <v>-</v>
          </cell>
          <cell r="E837" t="str">
            <v>-</v>
          </cell>
          <cell r="F837" t="str">
            <v>-</v>
          </cell>
          <cell r="G837" t="str">
            <v>-</v>
          </cell>
          <cell r="H837" t="str">
            <v>-</v>
          </cell>
          <cell r="I837" t="str">
            <v>-</v>
          </cell>
          <cell r="J837" t="str">
            <v>-</v>
          </cell>
          <cell r="K837" t="str">
            <v>-</v>
          </cell>
          <cell r="L837">
            <v>2.27</v>
          </cell>
          <cell r="M837">
            <v>1.54</v>
          </cell>
          <cell r="N837">
            <v>0.69</v>
          </cell>
          <cell r="O837">
            <v>1.18</v>
          </cell>
          <cell r="P837" t="str">
            <v>N</v>
          </cell>
          <cell r="Q837" t="str">
            <v>South</v>
          </cell>
          <cell r="R837" t="str">
            <v>FC</v>
          </cell>
          <cell r="T837">
            <v>2.27</v>
          </cell>
        </row>
        <row r="838">
          <cell r="A838" t="str">
            <v>TENGEN_2_PL1X2</v>
          </cell>
          <cell r="B838" t="str">
            <v>Big Creek-Ventura</v>
          </cell>
          <cell r="C838" t="str">
            <v>Berry Cogen 42</v>
          </cell>
          <cell r="D838">
            <v>36.909999999999997</v>
          </cell>
          <cell r="E838">
            <v>36.200000000000003</v>
          </cell>
          <cell r="F838">
            <v>37.270000000000003</v>
          </cell>
          <cell r="G838">
            <v>27.17</v>
          </cell>
          <cell r="H838">
            <v>28.68</v>
          </cell>
          <cell r="I838">
            <v>36.86</v>
          </cell>
          <cell r="J838">
            <v>37.17</v>
          </cell>
          <cell r="K838">
            <v>36.24</v>
          </cell>
          <cell r="L838">
            <v>35.799999999999997</v>
          </cell>
          <cell r="M838">
            <v>32.549999999999997</v>
          </cell>
          <cell r="N838">
            <v>34.89</v>
          </cell>
          <cell r="O838">
            <v>36.880000000000003</v>
          </cell>
          <cell r="P838" t="str">
            <v>N</v>
          </cell>
          <cell r="Q838" t="str">
            <v>South</v>
          </cell>
          <cell r="R838" t="str">
            <v>FC</v>
          </cell>
          <cell r="T838">
            <v>37.17</v>
          </cell>
        </row>
        <row r="839">
          <cell r="A839" t="str">
            <v>TERMEX_2_PL1X3</v>
          </cell>
          <cell r="B839" t="str">
            <v>San Diego-IV</v>
          </cell>
          <cell r="C839" t="str">
            <v>TDM</v>
          </cell>
          <cell r="D839">
            <v>605</v>
          </cell>
          <cell r="E839">
            <v>605</v>
          </cell>
          <cell r="F839">
            <v>605</v>
          </cell>
          <cell r="G839">
            <v>605</v>
          </cell>
          <cell r="H839">
            <v>601</v>
          </cell>
          <cell r="I839">
            <v>593</v>
          </cell>
          <cell r="J839">
            <v>591</v>
          </cell>
          <cell r="K839">
            <v>593</v>
          </cell>
          <cell r="L839">
            <v>596</v>
          </cell>
          <cell r="M839">
            <v>605</v>
          </cell>
          <cell r="N839">
            <v>605</v>
          </cell>
          <cell r="O839">
            <v>605</v>
          </cell>
          <cell r="P839" t="str">
            <v>Y</v>
          </cell>
          <cell r="Q839" t="str">
            <v>South</v>
          </cell>
          <cell r="R839" t="str">
            <v>FC</v>
          </cell>
          <cell r="T839">
            <v>596</v>
          </cell>
        </row>
        <row r="840">
          <cell r="A840" t="str">
            <v>TESLA_1_QF</v>
          </cell>
          <cell r="B840" t="str">
            <v>CAISO System</v>
          </cell>
          <cell r="C840" t="str">
            <v>SMALL QF AGGREGATION - STOCKTON</v>
          </cell>
          <cell r="D840">
            <v>0.34</v>
          </cell>
          <cell r="E840">
            <v>0.33</v>
          </cell>
          <cell r="F840">
            <v>0.24</v>
          </cell>
          <cell r="G840">
            <v>0.35</v>
          </cell>
          <cell r="H840">
            <v>0.57999999999999996</v>
          </cell>
          <cell r="I840">
            <v>0.45</v>
          </cell>
          <cell r="J840">
            <v>0.61</v>
          </cell>
          <cell r="K840">
            <v>0.54</v>
          </cell>
          <cell r="L840">
            <v>0.47</v>
          </cell>
          <cell r="M840">
            <v>0.28999999999999998</v>
          </cell>
          <cell r="N840">
            <v>0.09</v>
          </cell>
          <cell r="O840">
            <v>0.08</v>
          </cell>
          <cell r="P840" t="str">
            <v>N</v>
          </cell>
          <cell r="Q840" t="str">
            <v>North</v>
          </cell>
          <cell r="R840" t="str">
            <v>FC</v>
          </cell>
          <cell r="T840">
            <v>0.61</v>
          </cell>
        </row>
        <row r="841">
          <cell r="A841" t="str">
            <v>THMENG_1_UNIT 1</v>
          </cell>
          <cell r="B841" t="str">
            <v>CAISO System</v>
          </cell>
          <cell r="C841" t="str">
            <v>THERMAL ENERGY DEV. CORP.</v>
          </cell>
          <cell r="D841">
            <v>17.21</v>
          </cell>
          <cell r="E841">
            <v>17.63</v>
          </cell>
          <cell r="F841">
            <v>12.45</v>
          </cell>
          <cell r="G841">
            <v>5.79</v>
          </cell>
          <cell r="H841">
            <v>17.78</v>
          </cell>
          <cell r="I841">
            <v>16.79</v>
          </cell>
          <cell r="J841">
            <v>16.88</v>
          </cell>
          <cell r="K841">
            <v>15.46</v>
          </cell>
          <cell r="L841">
            <v>16.989999999999998</v>
          </cell>
          <cell r="M841">
            <v>13.73</v>
          </cell>
          <cell r="N841">
            <v>8.69</v>
          </cell>
          <cell r="O841">
            <v>9.2799999999999994</v>
          </cell>
          <cell r="P841" t="str">
            <v>N</v>
          </cell>
          <cell r="Q841" t="str">
            <v>North</v>
          </cell>
          <cell r="R841" t="str">
            <v>FC</v>
          </cell>
          <cell r="T841">
            <v>16.989999999999998</v>
          </cell>
        </row>
        <row r="842">
          <cell r="A842" t="str">
            <v>TIDWTR_2_UNITS</v>
          </cell>
          <cell r="B842" t="str">
            <v>Bay Area</v>
          </cell>
          <cell r="C842" t="str">
            <v>MARTINEZ COGEN LIMITED PARTNERSHIP</v>
          </cell>
          <cell r="D842">
            <v>30.94</v>
          </cell>
          <cell r="E842">
            <v>37.31</v>
          </cell>
          <cell r="F842">
            <v>13.33</v>
          </cell>
          <cell r="G842">
            <v>16.71</v>
          </cell>
          <cell r="H842">
            <v>22.58</v>
          </cell>
          <cell r="I842">
            <v>11.22</v>
          </cell>
          <cell r="J842">
            <v>14.42</v>
          </cell>
          <cell r="K842">
            <v>21.01</v>
          </cell>
          <cell r="L842">
            <v>18.23</v>
          </cell>
          <cell r="M842">
            <v>32.35</v>
          </cell>
          <cell r="N842">
            <v>33.79</v>
          </cell>
          <cell r="O842">
            <v>20.13</v>
          </cell>
          <cell r="P842" t="str">
            <v>N</v>
          </cell>
          <cell r="Q842" t="str">
            <v>North</v>
          </cell>
          <cell r="R842" t="str">
            <v>FC</v>
          </cell>
          <cell r="T842">
            <v>21.01</v>
          </cell>
        </row>
        <row r="843">
          <cell r="A843" t="str">
            <v>TIFFNY_1_DILLON</v>
          </cell>
          <cell r="B843" t="str">
            <v>LA Basin</v>
          </cell>
          <cell r="C843" t="str">
            <v>TIFFNY_1_DILLON</v>
          </cell>
          <cell r="D843">
            <v>1.29</v>
          </cell>
          <cell r="E843">
            <v>5.66</v>
          </cell>
          <cell r="F843">
            <v>12.64</v>
          </cell>
          <cell r="G843">
            <v>6.79</v>
          </cell>
          <cell r="H843">
            <v>19.239999999999998</v>
          </cell>
          <cell r="I843">
            <v>21.64</v>
          </cell>
          <cell r="J843">
            <v>4.62</v>
          </cell>
          <cell r="K843">
            <v>4.01</v>
          </cell>
          <cell r="L843">
            <v>3.83</v>
          </cell>
          <cell r="M843">
            <v>4.34</v>
          </cell>
          <cell r="N843">
            <v>1.65</v>
          </cell>
          <cell r="O843">
            <v>2.69</v>
          </cell>
          <cell r="P843" t="str">
            <v>N</v>
          </cell>
          <cell r="Q843" t="str">
            <v>South</v>
          </cell>
          <cell r="R843" t="str">
            <v>FC</v>
          </cell>
          <cell r="T843">
            <v>21.64</v>
          </cell>
        </row>
        <row r="844">
          <cell r="A844" t="str">
            <v>TIGRCK_7_UNITS</v>
          </cell>
          <cell r="B844" t="str">
            <v>CAISO System</v>
          </cell>
          <cell r="C844" t="str">
            <v>TIGER CREEK HYDRO AGGREGATE</v>
          </cell>
          <cell r="D844">
            <v>62</v>
          </cell>
          <cell r="E844">
            <v>62</v>
          </cell>
          <cell r="F844">
            <v>62</v>
          </cell>
          <cell r="G844">
            <v>62</v>
          </cell>
          <cell r="H844">
            <v>62</v>
          </cell>
          <cell r="I844">
            <v>62</v>
          </cell>
          <cell r="J844">
            <v>62</v>
          </cell>
          <cell r="K844">
            <v>62</v>
          </cell>
          <cell r="L844">
            <v>62</v>
          </cell>
          <cell r="M844">
            <v>62</v>
          </cell>
          <cell r="N844">
            <v>62</v>
          </cell>
          <cell r="O844">
            <v>62</v>
          </cell>
          <cell r="P844" t="str">
            <v>Y</v>
          </cell>
          <cell r="Q844" t="str">
            <v>North</v>
          </cell>
          <cell r="R844" t="str">
            <v>FC</v>
          </cell>
          <cell r="T844">
            <v>62</v>
          </cell>
        </row>
        <row r="845">
          <cell r="A845" t="str">
            <v>TMPLTN_2_SOLAR</v>
          </cell>
          <cell r="B845" t="str">
            <v>CAISO System</v>
          </cell>
          <cell r="C845" t="str">
            <v>Vintner Solar</v>
          </cell>
          <cell r="D845">
            <v>0</v>
          </cell>
          <cell r="E845">
            <v>0.02</v>
          </cell>
          <cell r="F845">
            <v>0.11</v>
          </cell>
          <cell r="G845">
            <v>1.26</v>
          </cell>
          <cell r="H845">
            <v>0.96</v>
          </cell>
          <cell r="I845">
            <v>1.1399999999999999</v>
          </cell>
          <cell r="J845">
            <v>1.17</v>
          </cell>
          <cell r="K845">
            <v>1.28</v>
          </cell>
          <cell r="L845">
            <v>1.1299999999999999</v>
          </cell>
          <cell r="M845">
            <v>0.87</v>
          </cell>
          <cell r="N845">
            <v>0</v>
          </cell>
          <cell r="O845">
            <v>0</v>
          </cell>
          <cell r="P845" t="str">
            <v>N</v>
          </cell>
          <cell r="Q845" t="str">
            <v>North</v>
          </cell>
          <cell r="R845" t="str">
            <v>ID</v>
          </cell>
          <cell r="S845" t="str">
            <v>13DGD: Waiting for Vincent 220 kV Bus Split, Gates No. 2 500/230 kV Transformer and possibly other</v>
          </cell>
          <cell r="T845">
            <v>1.28</v>
          </cell>
        </row>
        <row r="846">
          <cell r="A846" t="str">
            <v>TOADTW_6_UNIT</v>
          </cell>
          <cell r="B846" t="str">
            <v>CAISO System</v>
          </cell>
          <cell r="C846" t="str">
            <v>TOAD TOWN</v>
          </cell>
          <cell r="D846">
            <v>0.78</v>
          </cell>
          <cell r="E846">
            <v>0.82</v>
          </cell>
          <cell r="F846">
            <v>0.97</v>
          </cell>
          <cell r="G846">
            <v>1.22</v>
          </cell>
          <cell r="H846">
            <v>0.96</v>
          </cell>
          <cell r="I846">
            <v>0.77</v>
          </cell>
          <cell r="J846">
            <v>0.7</v>
          </cell>
          <cell r="K846">
            <v>0.65</v>
          </cell>
          <cell r="L846">
            <v>0.38</v>
          </cell>
          <cell r="M846">
            <v>0.03</v>
          </cell>
          <cell r="N846">
            <v>0</v>
          </cell>
          <cell r="O846">
            <v>0.17</v>
          </cell>
          <cell r="P846" t="str">
            <v>Y</v>
          </cell>
          <cell r="Q846" t="str">
            <v>North</v>
          </cell>
          <cell r="R846" t="str">
            <v>FC</v>
          </cell>
          <cell r="T846">
            <v>0.77</v>
          </cell>
        </row>
        <row r="847">
          <cell r="A847" t="str">
            <v>TOPAZ_2_SOLAR</v>
          </cell>
          <cell r="B847" t="str">
            <v>CAISO System</v>
          </cell>
          <cell r="C847" t="str">
            <v>Topaz Solar Farms</v>
          </cell>
          <cell r="D847">
            <v>1.31</v>
          </cell>
          <cell r="E847">
            <v>7.07</v>
          </cell>
          <cell r="F847">
            <v>33</v>
          </cell>
          <cell r="G847">
            <v>374.63</v>
          </cell>
          <cell r="H847">
            <v>385.41</v>
          </cell>
          <cell r="I847">
            <v>400.38</v>
          </cell>
          <cell r="J847">
            <v>379.24</v>
          </cell>
          <cell r="K847">
            <v>394.15</v>
          </cell>
          <cell r="L847">
            <v>363.79</v>
          </cell>
          <cell r="M847">
            <v>295.27999999999997</v>
          </cell>
          <cell r="N847">
            <v>0.9</v>
          </cell>
          <cell r="O847">
            <v>0.66</v>
          </cell>
          <cell r="P847" t="str">
            <v>N</v>
          </cell>
          <cell r="Q847" t="str">
            <v>North</v>
          </cell>
          <cell r="R847" t="str">
            <v>FC</v>
          </cell>
          <cell r="T847">
            <v>400.38</v>
          </cell>
        </row>
        <row r="848">
          <cell r="A848" t="str">
            <v>TRNQLT_2_SOLAR</v>
          </cell>
          <cell r="B848" t="str">
            <v>Fresno</v>
          </cell>
          <cell r="D848" t="str">
            <v>-</v>
          </cell>
          <cell r="E848" t="str">
            <v>-</v>
          </cell>
          <cell r="F848" t="str">
            <v>-</v>
          </cell>
          <cell r="G848" t="str">
            <v>-</v>
          </cell>
          <cell r="H848" t="str">
            <v>-</v>
          </cell>
          <cell r="I848" t="str">
            <v>-</v>
          </cell>
          <cell r="J848" t="str">
            <v>-</v>
          </cell>
          <cell r="K848" t="str">
            <v>-</v>
          </cell>
          <cell r="L848">
            <v>0</v>
          </cell>
          <cell r="M848">
            <v>0</v>
          </cell>
          <cell r="N848">
            <v>0</v>
          </cell>
          <cell r="O848">
            <v>0</v>
          </cell>
          <cell r="P848" t="str">
            <v>N</v>
          </cell>
          <cell r="Q848" t="str">
            <v>North</v>
          </cell>
          <cell r="R848" t="str">
            <v>ID</v>
          </cell>
          <cell r="S848" t="str">
            <v>Not modeled in the 2016 NQC Deliverability studies.</v>
          </cell>
          <cell r="T848">
            <v>0</v>
          </cell>
        </row>
        <row r="849">
          <cell r="A849" t="str">
            <v>TRNSWD_1_QF</v>
          </cell>
          <cell r="B849" t="str">
            <v>LA Basin</v>
          </cell>
          <cell r="C849" t="str">
            <v>FPL Energy C Wind</v>
          </cell>
          <cell r="D849">
            <v>0.38</v>
          </cell>
          <cell r="E849">
            <v>1.1599999999999999</v>
          </cell>
          <cell r="F849">
            <v>2.19</v>
          </cell>
          <cell r="G849">
            <v>4.3600000000000003</v>
          </cell>
          <cell r="H849">
            <v>5.63</v>
          </cell>
          <cell r="I849">
            <v>5.86</v>
          </cell>
          <cell r="J849">
            <v>4.72</v>
          </cell>
          <cell r="K849">
            <v>4.66</v>
          </cell>
          <cell r="L849">
            <v>4.21</v>
          </cell>
          <cell r="M849">
            <v>3</v>
          </cell>
          <cell r="N849">
            <v>0.27</v>
          </cell>
          <cell r="O849">
            <v>0.53</v>
          </cell>
          <cell r="P849" t="str">
            <v>N</v>
          </cell>
          <cell r="Q849" t="str">
            <v>South</v>
          </cell>
          <cell r="R849" t="str">
            <v>FC</v>
          </cell>
          <cell r="T849">
            <v>5.86</v>
          </cell>
        </row>
        <row r="850">
          <cell r="A850" t="str">
            <v>TULLCK_7_UNITS</v>
          </cell>
          <cell r="B850" t="str">
            <v>Stockton</v>
          </cell>
          <cell r="C850" t="str">
            <v>TULLOCH HYDRO AGGREGATE</v>
          </cell>
          <cell r="D850">
            <v>4.3099999999999996</v>
          </cell>
          <cell r="E850">
            <v>5.84</v>
          </cell>
          <cell r="F850">
            <v>10.119999999999999</v>
          </cell>
          <cell r="G850">
            <v>19.510000000000002</v>
          </cell>
          <cell r="H850">
            <v>21.88</v>
          </cell>
          <cell r="I850">
            <v>18.559999999999999</v>
          </cell>
          <cell r="J850">
            <v>19.47</v>
          </cell>
          <cell r="K850">
            <v>16.850000000000001</v>
          </cell>
          <cell r="L850">
            <v>12.26</v>
          </cell>
          <cell r="M850">
            <v>7.8</v>
          </cell>
          <cell r="N850">
            <v>3.08</v>
          </cell>
          <cell r="O850">
            <v>2.2400000000000002</v>
          </cell>
          <cell r="P850" t="str">
            <v>N</v>
          </cell>
          <cell r="Q850" t="str">
            <v>North</v>
          </cell>
          <cell r="R850" t="str">
            <v>FC</v>
          </cell>
          <cell r="T850">
            <v>19.47</v>
          </cell>
        </row>
        <row r="851">
          <cell r="A851" t="str">
            <v>TWISSL_6_SOLAR</v>
          </cell>
          <cell r="B851" t="str">
            <v>CAISO System</v>
          </cell>
          <cell r="C851" t="str">
            <v>Nickel 1 ("NLH1")</v>
          </cell>
          <cell r="D851">
            <v>0</v>
          </cell>
          <cell r="E851">
            <v>0.02</v>
          </cell>
          <cell r="F851">
            <v>0.09</v>
          </cell>
          <cell r="G851">
            <v>1.03</v>
          </cell>
          <cell r="H851">
            <v>1.06</v>
          </cell>
          <cell r="I851">
            <v>1.04</v>
          </cell>
          <cell r="J851">
            <v>0.97</v>
          </cell>
          <cell r="K851">
            <v>1.03</v>
          </cell>
          <cell r="L851">
            <v>1.01</v>
          </cell>
          <cell r="M851">
            <v>0.81</v>
          </cell>
          <cell r="N851">
            <v>0</v>
          </cell>
          <cell r="O851">
            <v>0</v>
          </cell>
          <cell r="P851" t="str">
            <v>N</v>
          </cell>
          <cell r="Q851" t="str">
            <v>North</v>
          </cell>
          <cell r="R851" t="str">
            <v>ID</v>
          </cell>
          <cell r="S851" t="str">
            <v>14DGD: Waiting for Vincent 220 kV Bus Split, Gates No. 2 500/230 kV Transformer and possibly other</v>
          </cell>
          <cell r="T851">
            <v>1.04</v>
          </cell>
        </row>
        <row r="852">
          <cell r="A852" t="str">
            <v>TWISSL_6_SOLAR1</v>
          </cell>
          <cell r="B852" t="str">
            <v>CAISO System</v>
          </cell>
          <cell r="C852" t="str">
            <v>Coronal Lost Hills, LLC</v>
          </cell>
          <cell r="D852">
            <v>0</v>
          </cell>
          <cell r="E852">
            <v>0.2</v>
          </cell>
          <cell r="F852">
            <v>1.2</v>
          </cell>
          <cell r="G852">
            <v>14.4</v>
          </cell>
          <cell r="H852">
            <v>14.8</v>
          </cell>
          <cell r="I852">
            <v>15.2</v>
          </cell>
          <cell r="J852">
            <v>13.8</v>
          </cell>
          <cell r="K852">
            <v>13.8</v>
          </cell>
          <cell r="L852">
            <v>14</v>
          </cell>
          <cell r="M852">
            <v>11.2</v>
          </cell>
          <cell r="N852">
            <v>0</v>
          </cell>
          <cell r="O852">
            <v>0</v>
          </cell>
          <cell r="P852" t="str">
            <v>N</v>
          </cell>
          <cell r="Q852" t="str">
            <v>North</v>
          </cell>
          <cell r="R852" t="str">
            <v>ID</v>
          </cell>
          <cell r="S852" t="str">
            <v>15DGD: Waiting for Vincent 220 kV Bus Split, Gates No. 2 500/230 kV Transformer and possibly other</v>
          </cell>
          <cell r="T852">
            <v>15.2</v>
          </cell>
        </row>
        <row r="853">
          <cell r="A853" t="str">
            <v>TXMCKT_6_UNIT</v>
          </cell>
          <cell r="B853" t="str">
            <v>CAISO System</v>
          </cell>
          <cell r="C853" t="str">
            <v>McKittrick Cogen</v>
          </cell>
          <cell r="D853">
            <v>0.02</v>
          </cell>
          <cell r="E853">
            <v>0</v>
          </cell>
          <cell r="F853">
            <v>0.14000000000000001</v>
          </cell>
          <cell r="G853">
            <v>0.1</v>
          </cell>
          <cell r="H853">
            <v>0</v>
          </cell>
          <cell r="I853">
            <v>0.83</v>
          </cell>
          <cell r="J853">
            <v>0.69</v>
          </cell>
          <cell r="K853">
            <v>1.31</v>
          </cell>
          <cell r="L853">
            <v>1.63</v>
          </cell>
          <cell r="M853">
            <v>3.28</v>
          </cell>
          <cell r="N853">
            <v>2.94</v>
          </cell>
          <cell r="O853">
            <v>2.74</v>
          </cell>
          <cell r="P853" t="str">
            <v>N</v>
          </cell>
          <cell r="Q853" t="str">
            <v>North</v>
          </cell>
          <cell r="R853" t="str">
            <v>FC</v>
          </cell>
          <cell r="T853">
            <v>1.63</v>
          </cell>
        </row>
        <row r="854">
          <cell r="A854" t="str">
            <v>UKIAH_7_LAKEMN</v>
          </cell>
          <cell r="B854" t="str">
            <v>NCNB</v>
          </cell>
          <cell r="C854" t="str">
            <v>UKIAH LAKE MENDOCINO HYDRO</v>
          </cell>
          <cell r="D854">
            <v>2.17</v>
          </cell>
          <cell r="E854">
            <v>1.7</v>
          </cell>
          <cell r="F854">
            <v>1.7</v>
          </cell>
          <cell r="G854">
            <v>1.7</v>
          </cell>
          <cell r="H854">
            <v>1.7</v>
          </cell>
          <cell r="I854">
            <v>1.7</v>
          </cell>
          <cell r="J854">
            <v>1.7</v>
          </cell>
          <cell r="K854">
            <v>1.7</v>
          </cell>
          <cell r="L854">
            <v>1.7</v>
          </cell>
          <cell r="M854">
            <v>1.7</v>
          </cell>
          <cell r="N854">
            <v>1.7</v>
          </cell>
          <cell r="O854">
            <v>1.7</v>
          </cell>
          <cell r="P854" t="str">
            <v>Y</v>
          </cell>
          <cell r="Q854" t="str">
            <v>North</v>
          </cell>
          <cell r="R854" t="str">
            <v>FC</v>
          </cell>
          <cell r="T854">
            <v>1.7</v>
          </cell>
        </row>
        <row r="855">
          <cell r="A855" t="str">
            <v>ULTPCH_1_UNIT 1</v>
          </cell>
          <cell r="B855" t="str">
            <v>Stockton</v>
          </cell>
          <cell r="C855" t="str">
            <v>OGDEN POWER PACIFIC (CHINESE STATION)</v>
          </cell>
          <cell r="D855">
            <v>17.71</v>
          </cell>
          <cell r="E855">
            <v>16.79</v>
          </cell>
          <cell r="F855">
            <v>17.73</v>
          </cell>
          <cell r="G855">
            <v>12.4</v>
          </cell>
          <cell r="H855">
            <v>13.38</v>
          </cell>
          <cell r="I855">
            <v>16.75</v>
          </cell>
          <cell r="J855">
            <v>16.2</v>
          </cell>
          <cell r="K855">
            <v>15.89</v>
          </cell>
          <cell r="L855">
            <v>15.83</v>
          </cell>
          <cell r="M855">
            <v>16.54</v>
          </cell>
          <cell r="N855">
            <v>12.21</v>
          </cell>
          <cell r="O855">
            <v>18.09</v>
          </cell>
          <cell r="P855" t="str">
            <v>N</v>
          </cell>
          <cell r="Q855" t="str">
            <v>North</v>
          </cell>
          <cell r="R855" t="str">
            <v>FC</v>
          </cell>
          <cell r="T855">
            <v>16.75</v>
          </cell>
        </row>
        <row r="856">
          <cell r="A856" t="str">
            <v>ULTPFR_1_UNIT 1</v>
          </cell>
          <cell r="B856" t="str">
            <v>Fresno</v>
          </cell>
          <cell r="C856" t="str">
            <v>RIO BRAVO FRESNO (AKA ULTRAPOWER)</v>
          </cell>
          <cell r="D856">
            <v>23.55</v>
          </cell>
          <cell r="E856">
            <v>10.7</v>
          </cell>
          <cell r="F856">
            <v>23.53</v>
          </cell>
          <cell r="G856">
            <v>24.19</v>
          </cell>
          <cell r="H856">
            <v>17.059999999999999</v>
          </cell>
          <cell r="I856">
            <v>22.55</v>
          </cell>
          <cell r="J856">
            <v>22.7</v>
          </cell>
          <cell r="K856">
            <v>22.72</v>
          </cell>
          <cell r="L856">
            <v>18.920000000000002</v>
          </cell>
          <cell r="M856">
            <v>24.14</v>
          </cell>
          <cell r="N856">
            <v>20.36</v>
          </cell>
          <cell r="O856">
            <v>23.81</v>
          </cell>
          <cell r="P856" t="str">
            <v>N</v>
          </cell>
          <cell r="Q856" t="str">
            <v>North</v>
          </cell>
          <cell r="R856" t="str">
            <v>FC</v>
          </cell>
          <cell r="T856">
            <v>22.72</v>
          </cell>
        </row>
        <row r="857">
          <cell r="A857" t="str">
            <v>ULTRCK_2_UNIT</v>
          </cell>
          <cell r="B857" t="str">
            <v>Sierra</v>
          </cell>
          <cell r="C857" t="str">
            <v>Rio Bravo Rocklin</v>
          </cell>
          <cell r="D857">
            <v>23.51</v>
          </cell>
          <cell r="E857">
            <v>19.22</v>
          </cell>
          <cell r="F857">
            <v>24.17</v>
          </cell>
          <cell r="G857">
            <v>17.02</v>
          </cell>
          <cell r="H857">
            <v>14.23</v>
          </cell>
          <cell r="I857">
            <v>23.61</v>
          </cell>
          <cell r="J857">
            <v>23.12</v>
          </cell>
          <cell r="K857">
            <v>20.89</v>
          </cell>
          <cell r="L857">
            <v>20.98</v>
          </cell>
          <cell r="M857">
            <v>22.47</v>
          </cell>
          <cell r="N857">
            <v>19.559999999999999</v>
          </cell>
          <cell r="O857">
            <v>23.98</v>
          </cell>
          <cell r="P857" t="str">
            <v>N</v>
          </cell>
          <cell r="Q857" t="str">
            <v>North</v>
          </cell>
          <cell r="R857" t="str">
            <v>FC</v>
          </cell>
          <cell r="T857">
            <v>23.61</v>
          </cell>
        </row>
        <row r="858">
          <cell r="A858" t="str">
            <v>UNCHEM_1_UNIT</v>
          </cell>
          <cell r="B858" t="str">
            <v>Bay Area</v>
          </cell>
          <cell r="C858" t="str">
            <v>CONTRA COSTA CARBON PLANT</v>
          </cell>
          <cell r="D858">
            <v>10.48</v>
          </cell>
          <cell r="E858">
            <v>10.73</v>
          </cell>
          <cell r="F858">
            <v>10.56</v>
          </cell>
          <cell r="G858">
            <v>7.05</v>
          </cell>
          <cell r="H858">
            <v>10.1</v>
          </cell>
          <cell r="I858">
            <v>11.96</v>
          </cell>
          <cell r="J858">
            <v>12.15</v>
          </cell>
          <cell r="K858">
            <v>10.45</v>
          </cell>
          <cell r="L858">
            <v>9.1300000000000008</v>
          </cell>
          <cell r="M858">
            <v>8.48</v>
          </cell>
          <cell r="N858">
            <v>7.58</v>
          </cell>
          <cell r="O858">
            <v>6.63</v>
          </cell>
          <cell r="P858" t="str">
            <v>N</v>
          </cell>
          <cell r="Q858" t="str">
            <v>North</v>
          </cell>
          <cell r="R858" t="str">
            <v>FC</v>
          </cell>
          <cell r="T858">
            <v>12.15</v>
          </cell>
        </row>
        <row r="859">
          <cell r="A859" t="str">
            <v>UNOCAL_1_UNITS</v>
          </cell>
          <cell r="B859" t="str">
            <v>Bay Area</v>
          </cell>
          <cell r="C859" t="str">
            <v>TOSCO (RODEO PLANT)</v>
          </cell>
          <cell r="D859">
            <v>4.58</v>
          </cell>
          <cell r="E859">
            <v>2.4300000000000002</v>
          </cell>
          <cell r="F859">
            <v>3.96</v>
          </cell>
          <cell r="G859">
            <v>2.69</v>
          </cell>
          <cell r="H859">
            <v>4.67</v>
          </cell>
          <cell r="I859">
            <v>1.2</v>
          </cell>
          <cell r="J859">
            <v>0.38</v>
          </cell>
          <cell r="K859">
            <v>1.1399999999999999</v>
          </cell>
          <cell r="L859">
            <v>0.97</v>
          </cell>
          <cell r="M859">
            <v>3.26</v>
          </cell>
          <cell r="N859">
            <v>2.0699999999999998</v>
          </cell>
          <cell r="O859">
            <v>3.43</v>
          </cell>
          <cell r="P859" t="str">
            <v>N</v>
          </cell>
          <cell r="Q859" t="str">
            <v>North</v>
          </cell>
          <cell r="R859" t="str">
            <v>FC</v>
          </cell>
          <cell r="T859">
            <v>1.2</v>
          </cell>
        </row>
        <row r="860">
          <cell r="A860" t="str">
            <v>UNVRSY_1_UNIT 1</v>
          </cell>
          <cell r="B860" t="str">
            <v>CAISO System</v>
          </cell>
          <cell r="C860" t="str">
            <v>Berry Cogen 38 - Unit 1</v>
          </cell>
          <cell r="D860">
            <v>36.130000000000003</v>
          </cell>
          <cell r="E860">
            <v>36.75</v>
          </cell>
          <cell r="F860">
            <v>27.76</v>
          </cell>
          <cell r="G860">
            <v>36.25</v>
          </cell>
          <cell r="H860">
            <v>34.4</v>
          </cell>
          <cell r="I860">
            <v>34.71</v>
          </cell>
          <cell r="J860">
            <v>34.479999999999997</v>
          </cell>
          <cell r="K860">
            <v>34.520000000000003</v>
          </cell>
          <cell r="L860">
            <v>35.159999999999997</v>
          </cell>
          <cell r="M860">
            <v>36.06</v>
          </cell>
          <cell r="N860">
            <v>31.7</v>
          </cell>
          <cell r="O860">
            <v>36.32</v>
          </cell>
          <cell r="P860" t="str">
            <v>N</v>
          </cell>
          <cell r="Q860" t="str">
            <v>North</v>
          </cell>
          <cell r="R860" t="str">
            <v>FC</v>
          </cell>
          <cell r="T860">
            <v>35.159999999999997</v>
          </cell>
        </row>
        <row r="861">
          <cell r="A861" t="str">
            <v>USWND2_1_WIND1</v>
          </cell>
          <cell r="B861" t="str">
            <v>CAISO System</v>
          </cell>
          <cell r="C861" t="str">
            <v>Golden Hills A</v>
          </cell>
          <cell r="D861" t="str">
            <v>-</v>
          </cell>
          <cell r="E861" t="str">
            <v>-</v>
          </cell>
          <cell r="F861" t="str">
            <v>-</v>
          </cell>
          <cell r="G861">
            <v>7.92</v>
          </cell>
          <cell r="H861">
            <v>13.34</v>
          </cell>
          <cell r="I861">
            <v>11.93</v>
          </cell>
          <cell r="J861">
            <v>7.43</v>
          </cell>
          <cell r="K861">
            <v>6.75</v>
          </cell>
          <cell r="L861">
            <v>4.59</v>
          </cell>
          <cell r="M861">
            <v>3.12</v>
          </cell>
          <cell r="N861">
            <v>1.39</v>
          </cell>
          <cell r="O861">
            <v>2.38</v>
          </cell>
          <cell r="P861" t="str">
            <v>N</v>
          </cell>
          <cell r="Q861" t="str">
            <v>North</v>
          </cell>
          <cell r="R861" t="str">
            <v>FC</v>
          </cell>
          <cell r="T861">
            <v>11.93</v>
          </cell>
        </row>
        <row r="862">
          <cell r="A862" t="str">
            <v>USWND2_1_WIND2</v>
          </cell>
          <cell r="B862" t="str">
            <v>CAISO System</v>
          </cell>
          <cell r="C862" t="str">
            <v>Golden Hills B</v>
          </cell>
          <cell r="D862" t="str">
            <v>-</v>
          </cell>
          <cell r="E862" t="str">
            <v>-</v>
          </cell>
          <cell r="F862" t="str">
            <v>-</v>
          </cell>
          <cell r="G862">
            <v>7.92</v>
          </cell>
          <cell r="H862">
            <v>13.34</v>
          </cell>
          <cell r="I862">
            <v>11.93</v>
          </cell>
          <cell r="J862">
            <v>7.43</v>
          </cell>
          <cell r="K862">
            <v>6.75</v>
          </cell>
          <cell r="L862">
            <v>4.59</v>
          </cell>
          <cell r="M862">
            <v>3.12</v>
          </cell>
          <cell r="N862">
            <v>1.39</v>
          </cell>
          <cell r="O862">
            <v>2.38</v>
          </cell>
          <cell r="P862" t="str">
            <v>N</v>
          </cell>
          <cell r="Q862" t="str">
            <v>North</v>
          </cell>
          <cell r="R862" t="str">
            <v>FC</v>
          </cell>
          <cell r="T862">
            <v>11.93</v>
          </cell>
        </row>
        <row r="863">
          <cell r="A863" t="str">
            <v>USWND4_2_UNITS</v>
          </cell>
          <cell r="B863" t="str">
            <v>CAISO System</v>
          </cell>
          <cell r="C863" t="str">
            <v>US WIND POWER#4(RALPH)</v>
          </cell>
          <cell r="D863">
            <v>5.36</v>
          </cell>
          <cell r="E863">
            <v>6.51</v>
          </cell>
          <cell r="F863">
            <v>9.1</v>
          </cell>
          <cell r="G863">
            <v>6.65</v>
          </cell>
          <cell r="H863">
            <v>8.8800000000000008</v>
          </cell>
          <cell r="I863">
            <v>8.2899999999999991</v>
          </cell>
          <cell r="J863">
            <v>7.37</v>
          </cell>
          <cell r="K863">
            <v>8.52</v>
          </cell>
          <cell r="L863">
            <v>7.32</v>
          </cell>
          <cell r="M863">
            <v>6.32</v>
          </cell>
          <cell r="N863">
            <v>4.7</v>
          </cell>
          <cell r="O863">
            <v>5.46</v>
          </cell>
          <cell r="P863" t="str">
            <v>N</v>
          </cell>
          <cell r="Q863" t="str">
            <v>North</v>
          </cell>
          <cell r="R863" t="str">
            <v>FC</v>
          </cell>
          <cell r="T863">
            <v>8.52</v>
          </cell>
        </row>
        <row r="864">
          <cell r="A864" t="str">
            <v>USWNDR_2_SMUD</v>
          </cell>
          <cell r="B864" t="str">
            <v>Bay Area</v>
          </cell>
          <cell r="C864" t="str">
            <v>SOLANO WIND FARM</v>
          </cell>
          <cell r="D864">
            <v>1.82</v>
          </cell>
          <cell r="E864">
            <v>4.7699999999999996</v>
          </cell>
          <cell r="F864">
            <v>12.86</v>
          </cell>
          <cell r="G864">
            <v>8.07</v>
          </cell>
          <cell r="H864">
            <v>19.010000000000002</v>
          </cell>
          <cell r="I864">
            <v>19.36</v>
          </cell>
          <cell r="J864">
            <v>25.82</v>
          </cell>
          <cell r="K864">
            <v>21.94</v>
          </cell>
          <cell r="L864">
            <v>9.9</v>
          </cell>
          <cell r="M864">
            <v>2.91</v>
          </cell>
          <cell r="N864">
            <v>0.98</v>
          </cell>
          <cell r="O864">
            <v>2.98</v>
          </cell>
          <cell r="P864" t="str">
            <v>N</v>
          </cell>
          <cell r="Q864" t="str">
            <v>North</v>
          </cell>
          <cell r="R864" t="str">
            <v>FC</v>
          </cell>
          <cell r="T864">
            <v>25.82</v>
          </cell>
        </row>
        <row r="865">
          <cell r="A865" t="str">
            <v>USWNDR_2_SMUD2</v>
          </cell>
          <cell r="B865" t="str">
            <v>Bay Area</v>
          </cell>
          <cell r="C865" t="str">
            <v>Solano Wind Project Phase 3</v>
          </cell>
          <cell r="D865">
            <v>2.89</v>
          </cell>
          <cell r="E865">
            <v>10.95</v>
          </cell>
          <cell r="F865">
            <v>20.46</v>
          </cell>
          <cell r="G865">
            <v>20.64</v>
          </cell>
          <cell r="H865">
            <v>35.36</v>
          </cell>
          <cell r="I865">
            <v>37.49</v>
          </cell>
          <cell r="J865">
            <v>47.37</v>
          </cell>
          <cell r="K865">
            <v>42.6</v>
          </cell>
          <cell r="L865">
            <v>20.76</v>
          </cell>
          <cell r="M865">
            <v>5.61</v>
          </cell>
          <cell r="N865">
            <v>1.76</v>
          </cell>
          <cell r="O865">
            <v>5.07</v>
          </cell>
          <cell r="P865" t="str">
            <v>N</v>
          </cell>
          <cell r="Q865" t="str">
            <v>North</v>
          </cell>
          <cell r="R865" t="str">
            <v>FC</v>
          </cell>
          <cell r="T865">
            <v>47.37</v>
          </cell>
        </row>
        <row r="866">
          <cell r="A866" t="str">
            <v>USWNDR_2_UNITS</v>
          </cell>
          <cell r="B866" t="str">
            <v>Bay Area</v>
          </cell>
          <cell r="C866" t="str">
            <v>US WIND POWER(RUSSELL)</v>
          </cell>
          <cell r="D866">
            <v>0.26</v>
          </cell>
          <cell r="E866">
            <v>0.57999999999999996</v>
          </cell>
          <cell r="F866">
            <v>1.1599999999999999</v>
          </cell>
          <cell r="G866">
            <v>0.75</v>
          </cell>
          <cell r="H866">
            <v>3.35</v>
          </cell>
          <cell r="I866">
            <v>3.32</v>
          </cell>
          <cell r="J866">
            <v>4.6900000000000004</v>
          </cell>
          <cell r="K866">
            <v>4.18</v>
          </cell>
          <cell r="L866">
            <v>1.62</v>
          </cell>
          <cell r="M866">
            <v>0.41</v>
          </cell>
          <cell r="N866">
            <v>0.14000000000000001</v>
          </cell>
          <cell r="O866">
            <v>0.36</v>
          </cell>
          <cell r="P866" t="str">
            <v>N</v>
          </cell>
          <cell r="Q866" t="str">
            <v>North</v>
          </cell>
          <cell r="R866" t="str">
            <v>FC</v>
          </cell>
          <cell r="T866">
            <v>4.6900000000000004</v>
          </cell>
        </row>
        <row r="867">
          <cell r="A867" t="str">
            <v>USWPJR_2_UNITS</v>
          </cell>
          <cell r="B867" t="str">
            <v>Bay Area</v>
          </cell>
          <cell r="C867" t="str">
            <v>Vasco Wind</v>
          </cell>
          <cell r="D867">
            <v>1.95</v>
          </cell>
          <cell r="E867">
            <v>6.01</v>
          </cell>
          <cell r="F867">
            <v>9.75</v>
          </cell>
          <cell r="G867">
            <v>7.35</v>
          </cell>
          <cell r="H867">
            <v>18.78</v>
          </cell>
          <cell r="I867">
            <v>15.04</v>
          </cell>
          <cell r="J867">
            <v>16.690000000000001</v>
          </cell>
          <cell r="K867">
            <v>15.66</v>
          </cell>
          <cell r="L867">
            <v>7.69</v>
          </cell>
          <cell r="M867">
            <v>3.47</v>
          </cell>
          <cell r="N867">
            <v>1.19</v>
          </cell>
          <cell r="O867">
            <v>3.59</v>
          </cell>
          <cell r="P867" t="str">
            <v>N</v>
          </cell>
          <cell r="Q867" t="str">
            <v>North</v>
          </cell>
          <cell r="R867" t="str">
            <v>FC</v>
          </cell>
          <cell r="T867">
            <v>16.690000000000001</v>
          </cell>
        </row>
        <row r="868">
          <cell r="A868" t="str">
            <v>VACADX_1_NAS</v>
          </cell>
          <cell r="B868" t="str">
            <v>CAISO System</v>
          </cell>
          <cell r="C868" t="str">
            <v>VACA-DIXON BATTERY</v>
          </cell>
          <cell r="D868" t="str">
            <v>-</v>
          </cell>
          <cell r="E868" t="str">
            <v>-</v>
          </cell>
          <cell r="F868" t="str">
            <v>-</v>
          </cell>
          <cell r="G868" t="str">
            <v>-</v>
          </cell>
          <cell r="H868" t="str">
            <v>-</v>
          </cell>
          <cell r="I868" t="str">
            <v>-</v>
          </cell>
          <cell r="J868" t="str">
            <v>-</v>
          </cell>
          <cell r="K868" t="str">
            <v>-</v>
          </cell>
          <cell r="L868" t="str">
            <v>-</v>
          </cell>
          <cell r="M868" t="str">
            <v>-</v>
          </cell>
          <cell r="N868" t="str">
            <v>-</v>
          </cell>
          <cell r="O868" t="str">
            <v>-</v>
          </cell>
          <cell r="P868" t="str">
            <v>Y</v>
          </cell>
          <cell r="Q868" t="str">
            <v>North</v>
          </cell>
          <cell r="R868" t="str">
            <v>EO</v>
          </cell>
          <cell r="T868">
            <v>0</v>
          </cell>
        </row>
        <row r="869">
          <cell r="A869" t="str">
            <v>VACADX_1_SOLAR</v>
          </cell>
          <cell r="B869" t="str">
            <v>CAISO System</v>
          </cell>
          <cell r="C869" t="str">
            <v>Vaca-Dixon Solar Station</v>
          </cell>
          <cell r="D869">
            <v>0.01</v>
          </cell>
          <cell r="E869">
            <v>0.03</v>
          </cell>
          <cell r="F869">
            <v>0.1</v>
          </cell>
          <cell r="G869">
            <v>1.28</v>
          </cell>
          <cell r="H869">
            <v>1.34</v>
          </cell>
          <cell r="I869">
            <v>1.25</v>
          </cell>
          <cell r="J869">
            <v>1.59</v>
          </cell>
          <cell r="K869">
            <v>1.52</v>
          </cell>
          <cell r="L869">
            <v>1.43</v>
          </cell>
          <cell r="M869">
            <v>1.07</v>
          </cell>
          <cell r="N869">
            <v>0.01</v>
          </cell>
          <cell r="O869">
            <v>0</v>
          </cell>
          <cell r="P869" t="str">
            <v>Y</v>
          </cell>
          <cell r="Q869" t="str">
            <v>North</v>
          </cell>
          <cell r="R869" t="str">
            <v>FC</v>
          </cell>
          <cell r="T869">
            <v>1.59</v>
          </cell>
        </row>
        <row r="870">
          <cell r="A870" t="str">
            <v>VACADX_1_UNITA1</v>
          </cell>
          <cell r="B870" t="str">
            <v>CAISO System</v>
          </cell>
          <cell r="C870" t="str">
            <v>CalPeak Power Vaca Dixon Unit 1</v>
          </cell>
          <cell r="D870">
            <v>48</v>
          </cell>
          <cell r="E870">
            <v>48</v>
          </cell>
          <cell r="F870">
            <v>48</v>
          </cell>
          <cell r="G870">
            <v>48</v>
          </cell>
          <cell r="H870">
            <v>48</v>
          </cell>
          <cell r="I870">
            <v>48</v>
          </cell>
          <cell r="J870">
            <v>48</v>
          </cell>
          <cell r="K870">
            <v>48</v>
          </cell>
          <cell r="L870">
            <v>48</v>
          </cell>
          <cell r="M870">
            <v>48</v>
          </cell>
          <cell r="N870">
            <v>48</v>
          </cell>
          <cell r="O870">
            <v>48</v>
          </cell>
          <cell r="P870" t="str">
            <v>Y</v>
          </cell>
          <cell r="Q870" t="str">
            <v>North</v>
          </cell>
          <cell r="R870" t="str">
            <v>FC</v>
          </cell>
          <cell r="T870">
            <v>48</v>
          </cell>
        </row>
        <row r="871">
          <cell r="A871" t="str">
            <v>VALLEY_5_PERRIS</v>
          </cell>
          <cell r="B871" t="str">
            <v>LA Basin</v>
          </cell>
          <cell r="C871" t="str">
            <v>MWD Perris Hydroelectric Recovery Plant</v>
          </cell>
          <cell r="D871">
            <v>7.94</v>
          </cell>
          <cell r="E871">
            <v>7.94</v>
          </cell>
          <cell r="F871">
            <v>7.94</v>
          </cell>
          <cell r="G871">
            <v>7.94</v>
          </cell>
          <cell r="H871">
            <v>7.94</v>
          </cell>
          <cell r="I871">
            <v>7.94</v>
          </cell>
          <cell r="J871">
            <v>7.94</v>
          </cell>
          <cell r="K871">
            <v>7.94</v>
          </cell>
          <cell r="L871">
            <v>7.94</v>
          </cell>
          <cell r="M871">
            <v>7.94</v>
          </cell>
          <cell r="N871">
            <v>7.94</v>
          </cell>
          <cell r="O871">
            <v>7.94</v>
          </cell>
          <cell r="P871" t="str">
            <v>Y</v>
          </cell>
          <cell r="Q871" t="str">
            <v>South</v>
          </cell>
          <cell r="R871" t="str">
            <v>FC</v>
          </cell>
          <cell r="T871">
            <v>7.94</v>
          </cell>
        </row>
        <row r="872">
          <cell r="A872" t="str">
            <v>VALLEY_5_REDMTN</v>
          </cell>
          <cell r="B872" t="str">
            <v>LA Basin</v>
          </cell>
          <cell r="C872" t="str">
            <v xml:space="preserve">MWD Red Mountain Hydroelectric Recovery </v>
          </cell>
          <cell r="D872">
            <v>4.01</v>
          </cell>
          <cell r="E872">
            <v>4.43</v>
          </cell>
          <cell r="F872">
            <v>3.16</v>
          </cell>
          <cell r="G872">
            <v>3.61</v>
          </cell>
          <cell r="H872">
            <v>1.46</v>
          </cell>
          <cell r="I872">
            <v>1.68</v>
          </cell>
          <cell r="J872">
            <v>1.74</v>
          </cell>
          <cell r="K872">
            <v>1.52</v>
          </cell>
          <cell r="L872">
            <v>0.77</v>
          </cell>
          <cell r="M872">
            <v>1.85</v>
          </cell>
          <cell r="N872">
            <v>2.9</v>
          </cell>
          <cell r="O872">
            <v>3.95</v>
          </cell>
          <cell r="P872" t="str">
            <v>N</v>
          </cell>
          <cell r="Q872" t="str">
            <v>South</v>
          </cell>
          <cell r="R872" t="str">
            <v>FC</v>
          </cell>
          <cell r="T872">
            <v>1.74</v>
          </cell>
        </row>
        <row r="873">
          <cell r="A873" t="str">
            <v>VALLEY_5_RTS044</v>
          </cell>
          <cell r="B873" t="str">
            <v>LA Basin</v>
          </cell>
          <cell r="C873" t="str">
            <v>SPVP044</v>
          </cell>
          <cell r="D873">
            <v>0.02</v>
          </cell>
          <cell r="E873">
            <v>0.09</v>
          </cell>
          <cell r="F873">
            <v>0.43</v>
          </cell>
          <cell r="G873">
            <v>5.21</v>
          </cell>
          <cell r="H873">
            <v>5.28</v>
          </cell>
          <cell r="I873">
            <v>4.18</v>
          </cell>
          <cell r="J873">
            <v>4.37</v>
          </cell>
          <cell r="K873">
            <v>3.9</v>
          </cell>
          <cell r="L873">
            <v>3.57</v>
          </cell>
          <cell r="M873">
            <v>1.94</v>
          </cell>
          <cell r="N873">
            <v>0</v>
          </cell>
          <cell r="O873">
            <v>0</v>
          </cell>
          <cell r="P873" t="str">
            <v>N</v>
          </cell>
          <cell r="Q873" t="str">
            <v>South</v>
          </cell>
          <cell r="R873" t="str">
            <v>FC</v>
          </cell>
          <cell r="T873">
            <v>4.37</v>
          </cell>
        </row>
        <row r="874">
          <cell r="A874" t="str">
            <v>VALLEY_5_SOLAR1</v>
          </cell>
          <cell r="B874" t="str">
            <v>LA Basin</v>
          </cell>
          <cell r="C874" t="str">
            <v>Kona Solar - Meridian #1</v>
          </cell>
          <cell r="D874" t="str">
            <v>-</v>
          </cell>
          <cell r="E874" t="str">
            <v>-</v>
          </cell>
          <cell r="F874" t="str">
            <v>-</v>
          </cell>
          <cell r="G874" t="str">
            <v>-</v>
          </cell>
          <cell r="H874" t="str">
            <v>-</v>
          </cell>
          <cell r="I874" t="str">
            <v>-</v>
          </cell>
          <cell r="J874" t="str">
            <v>-</v>
          </cell>
          <cell r="K874" t="str">
            <v>-</v>
          </cell>
          <cell r="L874" t="str">
            <v>-</v>
          </cell>
          <cell r="M874" t="str">
            <v>-</v>
          </cell>
          <cell r="N874" t="str">
            <v>-</v>
          </cell>
          <cell r="O874" t="str">
            <v>-</v>
          </cell>
          <cell r="P874" t="str">
            <v>N</v>
          </cell>
          <cell r="Q874" t="str">
            <v>South</v>
          </cell>
          <cell r="R874" t="str">
            <v>EO</v>
          </cell>
          <cell r="T874">
            <v>0</v>
          </cell>
        </row>
        <row r="875">
          <cell r="A875" t="str">
            <v>VALLEY_5_SOLAR2</v>
          </cell>
          <cell r="B875" t="str">
            <v>LA Basin</v>
          </cell>
          <cell r="C875" t="str">
            <v>SunE DB APNL, LLC</v>
          </cell>
          <cell r="D875">
            <v>0.16</v>
          </cell>
          <cell r="E875">
            <v>1.32</v>
          </cell>
          <cell r="F875">
            <v>3.02</v>
          </cell>
          <cell r="G875">
            <v>12.09</v>
          </cell>
          <cell r="H875">
            <v>12.83</v>
          </cell>
          <cell r="I875">
            <v>16.010000000000002</v>
          </cell>
          <cell r="J875">
            <v>16.079999999999998</v>
          </cell>
          <cell r="K875">
            <v>14.97</v>
          </cell>
          <cell r="L875">
            <v>14.61</v>
          </cell>
          <cell r="M875">
            <v>9.66</v>
          </cell>
          <cell r="N875">
            <v>0.5</v>
          </cell>
          <cell r="O875">
            <v>0.27</v>
          </cell>
          <cell r="P875" t="str">
            <v>N</v>
          </cell>
          <cell r="Q875" t="str">
            <v>South</v>
          </cell>
          <cell r="R875" t="str">
            <v>ID</v>
          </cell>
          <cell r="S875" t="str">
            <v>C3&amp;4: Waiting for West of Devers (WOD) upgrades</v>
          </cell>
          <cell r="T875">
            <v>16.079999999999998</v>
          </cell>
        </row>
        <row r="876">
          <cell r="A876" t="str">
            <v>VALLEY_7_BADLND</v>
          </cell>
          <cell r="B876" t="str">
            <v>LA Basin</v>
          </cell>
          <cell r="C876" t="str">
            <v>VALLEY_7_BADLND</v>
          </cell>
          <cell r="D876">
            <v>0.11</v>
          </cell>
          <cell r="E876">
            <v>0.18</v>
          </cell>
          <cell r="F876">
            <v>0.15</v>
          </cell>
          <cell r="G876">
            <v>0.16</v>
          </cell>
          <cell r="H876">
            <v>0.34</v>
          </cell>
          <cell r="I876">
            <v>0.2</v>
          </cell>
          <cell r="J876">
            <v>0.26</v>
          </cell>
          <cell r="K876">
            <v>0.3</v>
          </cell>
          <cell r="L876">
            <v>0.28999999999999998</v>
          </cell>
          <cell r="M876">
            <v>0.59</v>
          </cell>
          <cell r="N876">
            <v>0.51</v>
          </cell>
          <cell r="O876">
            <v>0.43</v>
          </cell>
          <cell r="P876" t="str">
            <v>N</v>
          </cell>
          <cell r="Q876" t="str">
            <v>South</v>
          </cell>
          <cell r="R876" t="str">
            <v>FC</v>
          </cell>
          <cell r="T876">
            <v>0.3</v>
          </cell>
        </row>
        <row r="877">
          <cell r="A877" t="str">
            <v>VALLEY_7_UNITA1</v>
          </cell>
          <cell r="B877" t="str">
            <v>LA Basin</v>
          </cell>
          <cell r="C877" t="str">
            <v>WM Energy, El Sobrante Landfill</v>
          </cell>
          <cell r="D877">
            <v>2.62</v>
          </cell>
          <cell r="E877">
            <v>2.56</v>
          </cell>
          <cell r="F877">
            <v>2.66</v>
          </cell>
          <cell r="G877">
            <v>2.09</v>
          </cell>
          <cell r="H877">
            <v>2.1</v>
          </cell>
          <cell r="I877">
            <v>2.48</v>
          </cell>
          <cell r="J877">
            <v>2.4700000000000002</v>
          </cell>
          <cell r="K877">
            <v>2.2999999999999998</v>
          </cell>
          <cell r="L877">
            <v>2.41</v>
          </cell>
          <cell r="M877">
            <v>2.2200000000000002</v>
          </cell>
          <cell r="N877">
            <v>2.64</v>
          </cell>
          <cell r="O877">
            <v>2.73</v>
          </cell>
          <cell r="P877" t="str">
            <v>N</v>
          </cell>
          <cell r="Q877" t="str">
            <v>South</v>
          </cell>
          <cell r="R877" t="str">
            <v>FC</v>
          </cell>
          <cell r="T877">
            <v>2.48</v>
          </cell>
        </row>
        <row r="878">
          <cell r="A878" t="str">
            <v>VEDDER_1_SEKERN</v>
          </cell>
          <cell r="B878" t="str">
            <v>Kern</v>
          </cell>
          <cell r="C878" t="str">
            <v>TEXACO EXPLORATION &amp; PROD (SE KERN RIVER</v>
          </cell>
          <cell r="D878">
            <v>10.57</v>
          </cell>
          <cell r="E878">
            <v>7.29</v>
          </cell>
          <cell r="F878">
            <v>11.91</v>
          </cell>
          <cell r="G878">
            <v>10.08</v>
          </cell>
          <cell r="H878">
            <v>6.78</v>
          </cell>
          <cell r="I878">
            <v>11.05</v>
          </cell>
          <cell r="J878">
            <v>8.33</v>
          </cell>
          <cell r="K878">
            <v>11.96</v>
          </cell>
          <cell r="L878">
            <v>15.19</v>
          </cell>
          <cell r="M878">
            <v>13.3</v>
          </cell>
          <cell r="N878">
            <v>11.13</v>
          </cell>
          <cell r="O878">
            <v>15.22</v>
          </cell>
          <cell r="P878" t="str">
            <v>N</v>
          </cell>
          <cell r="Q878" t="str">
            <v>North</v>
          </cell>
          <cell r="R878" t="str">
            <v>FC</v>
          </cell>
          <cell r="T878">
            <v>15.19</v>
          </cell>
        </row>
        <row r="879">
          <cell r="A879" t="str">
            <v>VEGA_6_SOLAR1</v>
          </cell>
          <cell r="B879" t="str">
            <v>Fresno</v>
          </cell>
          <cell r="C879" t="str">
            <v>Vega Solar</v>
          </cell>
          <cell r="D879" t="str">
            <v>-</v>
          </cell>
          <cell r="E879" t="str">
            <v>-</v>
          </cell>
          <cell r="F879" t="str">
            <v>-</v>
          </cell>
          <cell r="G879" t="str">
            <v>-</v>
          </cell>
          <cell r="H879" t="str">
            <v>-</v>
          </cell>
          <cell r="I879" t="str">
            <v>-</v>
          </cell>
          <cell r="J879" t="str">
            <v>-</v>
          </cell>
          <cell r="K879" t="str">
            <v>-</v>
          </cell>
          <cell r="L879" t="str">
            <v>-</v>
          </cell>
          <cell r="M879" t="str">
            <v>-</v>
          </cell>
          <cell r="N879" t="str">
            <v>-</v>
          </cell>
          <cell r="O879" t="str">
            <v>-</v>
          </cell>
          <cell r="P879" t="str">
            <v>N</v>
          </cell>
          <cell r="Q879" t="str">
            <v>North</v>
          </cell>
          <cell r="R879" t="str">
            <v>EO</v>
          </cell>
          <cell r="T879">
            <v>0</v>
          </cell>
        </row>
        <row r="880">
          <cell r="A880" t="str">
            <v>VERNON_6_GONZL1</v>
          </cell>
          <cell r="B880" t="str">
            <v>LA Basin</v>
          </cell>
          <cell r="C880" t="str">
            <v>H. Gonzales Unit #1</v>
          </cell>
          <cell r="D880">
            <v>5.75</v>
          </cell>
          <cell r="E880">
            <v>5.75</v>
          </cell>
          <cell r="F880">
            <v>5.75</v>
          </cell>
          <cell r="G880">
            <v>5.75</v>
          </cell>
          <cell r="H880">
            <v>5.75</v>
          </cell>
          <cell r="I880">
            <v>5.75</v>
          </cell>
          <cell r="J880">
            <v>5.75</v>
          </cell>
          <cell r="K880">
            <v>5.75</v>
          </cell>
          <cell r="L880">
            <v>5.75</v>
          </cell>
          <cell r="M880">
            <v>5.75</v>
          </cell>
          <cell r="N880">
            <v>5.75</v>
          </cell>
          <cell r="O880">
            <v>5.75</v>
          </cell>
          <cell r="P880" t="str">
            <v>Y</v>
          </cell>
          <cell r="Q880" t="str">
            <v>South</v>
          </cell>
          <cell r="R880" t="str">
            <v>FC</v>
          </cell>
          <cell r="T880">
            <v>5.75</v>
          </cell>
        </row>
        <row r="881">
          <cell r="A881" t="str">
            <v>VERNON_6_GONZL2</v>
          </cell>
          <cell r="B881" t="str">
            <v>LA Basin</v>
          </cell>
          <cell r="C881" t="str">
            <v>H. Gonzales Unit #2</v>
          </cell>
          <cell r="D881">
            <v>5.75</v>
          </cell>
          <cell r="E881">
            <v>5.75</v>
          </cell>
          <cell r="F881">
            <v>5.75</v>
          </cell>
          <cell r="G881">
            <v>5.75</v>
          </cell>
          <cell r="H881">
            <v>5.75</v>
          </cell>
          <cell r="I881">
            <v>5.75</v>
          </cell>
          <cell r="J881">
            <v>5.75</v>
          </cell>
          <cell r="K881">
            <v>5.75</v>
          </cell>
          <cell r="L881">
            <v>5.75</v>
          </cell>
          <cell r="M881">
            <v>5.75</v>
          </cell>
          <cell r="N881">
            <v>5.75</v>
          </cell>
          <cell r="O881">
            <v>5.75</v>
          </cell>
          <cell r="P881" t="str">
            <v>Y</v>
          </cell>
          <cell r="Q881" t="str">
            <v>South</v>
          </cell>
          <cell r="R881" t="str">
            <v>FC</v>
          </cell>
          <cell r="T881">
            <v>5.75</v>
          </cell>
        </row>
        <row r="882">
          <cell r="A882" t="str">
            <v>VERNON_6_MALBRG</v>
          </cell>
          <cell r="B882" t="str">
            <v>LA Basin</v>
          </cell>
          <cell r="C882" t="str">
            <v>Malburg Generating Station</v>
          </cell>
          <cell r="D882">
            <v>134</v>
          </cell>
          <cell r="E882">
            <v>134</v>
          </cell>
          <cell r="F882">
            <v>134</v>
          </cell>
          <cell r="G882">
            <v>134</v>
          </cell>
          <cell r="H882">
            <v>134</v>
          </cell>
          <cell r="I882">
            <v>134</v>
          </cell>
          <cell r="J882">
            <v>134</v>
          </cell>
          <cell r="K882">
            <v>134</v>
          </cell>
          <cell r="L882">
            <v>134</v>
          </cell>
          <cell r="M882">
            <v>134</v>
          </cell>
          <cell r="N882">
            <v>134</v>
          </cell>
          <cell r="O882">
            <v>134</v>
          </cell>
          <cell r="P882" t="str">
            <v>Y</v>
          </cell>
          <cell r="Q882" t="str">
            <v>South</v>
          </cell>
          <cell r="R882" t="str">
            <v>FC</v>
          </cell>
          <cell r="T882">
            <v>134</v>
          </cell>
        </row>
        <row r="883">
          <cell r="A883" t="str">
            <v>VESTAL_2_KERN</v>
          </cell>
          <cell r="B883" t="str">
            <v>Big Creek-Ventura</v>
          </cell>
          <cell r="C883" t="str">
            <v>KERN RIVER PH 3 UNITS 1 &amp; 2 AGGREGATE</v>
          </cell>
          <cell r="D883">
            <v>9.06</v>
          </cell>
          <cell r="E883">
            <v>9.08</v>
          </cell>
          <cell r="F883">
            <v>11.06</v>
          </cell>
          <cell r="G883">
            <v>18.23</v>
          </cell>
          <cell r="H883">
            <v>20.32</v>
          </cell>
          <cell r="I883">
            <v>10.57</v>
          </cell>
          <cell r="J883">
            <v>1.66</v>
          </cell>
          <cell r="K883">
            <v>0.44</v>
          </cell>
          <cell r="L883">
            <v>0</v>
          </cell>
          <cell r="M883">
            <v>0</v>
          </cell>
          <cell r="N883">
            <v>0</v>
          </cell>
          <cell r="O883">
            <v>0.91</v>
          </cell>
          <cell r="P883" t="str">
            <v>N</v>
          </cell>
          <cell r="Q883" t="str">
            <v>South</v>
          </cell>
          <cell r="R883" t="str">
            <v>FC</v>
          </cell>
          <cell r="T883">
            <v>10.57</v>
          </cell>
        </row>
        <row r="884">
          <cell r="A884" t="str">
            <v>VESTAL_2_RTS042</v>
          </cell>
          <cell r="B884" t="str">
            <v>Big Creek-Ventura</v>
          </cell>
          <cell r="C884" t="str">
            <v>SPVP042 Porterville Solar</v>
          </cell>
          <cell r="D884" t="str">
            <v>-</v>
          </cell>
          <cell r="E884" t="str">
            <v>-</v>
          </cell>
          <cell r="F884" t="str">
            <v>-</v>
          </cell>
          <cell r="G884" t="str">
            <v>-</v>
          </cell>
          <cell r="H884" t="str">
            <v>-</v>
          </cell>
          <cell r="I884" t="str">
            <v>-</v>
          </cell>
          <cell r="J884" t="str">
            <v>-</v>
          </cell>
          <cell r="K884" t="str">
            <v>-</v>
          </cell>
          <cell r="L884" t="str">
            <v>-</v>
          </cell>
          <cell r="M884" t="str">
            <v>-</v>
          </cell>
          <cell r="N884" t="str">
            <v>-</v>
          </cell>
          <cell r="O884" t="str">
            <v>-</v>
          </cell>
          <cell r="P884" t="str">
            <v>N</v>
          </cell>
          <cell r="Q884" t="str">
            <v>South</v>
          </cell>
          <cell r="R884" t="str">
            <v>EO</v>
          </cell>
          <cell r="T884">
            <v>0</v>
          </cell>
        </row>
        <row r="885">
          <cell r="A885" t="str">
            <v>VESTAL_2_WELLHD</v>
          </cell>
          <cell r="B885" t="str">
            <v>Big Creek-Ventura</v>
          </cell>
          <cell r="C885" t="str">
            <v>Wellhead Power Delano</v>
          </cell>
          <cell r="D885">
            <v>49</v>
          </cell>
          <cell r="E885">
            <v>49</v>
          </cell>
          <cell r="F885">
            <v>49</v>
          </cell>
          <cell r="G885">
            <v>49</v>
          </cell>
          <cell r="H885">
            <v>49</v>
          </cell>
          <cell r="I885">
            <v>49</v>
          </cell>
          <cell r="J885">
            <v>49</v>
          </cell>
          <cell r="K885">
            <v>49</v>
          </cell>
          <cell r="L885">
            <v>49</v>
          </cell>
          <cell r="M885">
            <v>49</v>
          </cell>
          <cell r="N885">
            <v>49</v>
          </cell>
          <cell r="O885">
            <v>49</v>
          </cell>
          <cell r="P885" t="str">
            <v>Y</v>
          </cell>
          <cell r="Q885" t="str">
            <v>South</v>
          </cell>
          <cell r="R885" t="str">
            <v>FC</v>
          </cell>
          <cell r="T885">
            <v>49</v>
          </cell>
        </row>
        <row r="886">
          <cell r="A886" t="str">
            <v>VESTAL_6_QF</v>
          </cell>
          <cell r="B886" t="str">
            <v>Big Creek-Ventura</v>
          </cell>
          <cell r="C886" t="str">
            <v>VESTAL QFS</v>
          </cell>
          <cell r="D886">
            <v>0.49</v>
          </cell>
          <cell r="E886">
            <v>0.45</v>
          </cell>
          <cell r="F886">
            <v>0.63</v>
          </cell>
          <cell r="G886">
            <v>1.21</v>
          </cell>
          <cell r="H886">
            <v>1.72</v>
          </cell>
          <cell r="I886">
            <v>2.92</v>
          </cell>
          <cell r="J886">
            <v>1.85</v>
          </cell>
          <cell r="K886">
            <v>0.31</v>
          </cell>
          <cell r="L886">
            <v>7.0000000000000007E-2</v>
          </cell>
          <cell r="M886">
            <v>0</v>
          </cell>
          <cell r="N886">
            <v>0</v>
          </cell>
          <cell r="O886">
            <v>0.34</v>
          </cell>
          <cell r="P886" t="str">
            <v>N</v>
          </cell>
          <cell r="Q886" t="str">
            <v>South</v>
          </cell>
          <cell r="R886" t="str">
            <v>FC</v>
          </cell>
          <cell r="T886">
            <v>2.92</v>
          </cell>
        </row>
        <row r="887">
          <cell r="A887" t="str">
            <v>VICTOR_1_EXSLRA</v>
          </cell>
          <cell r="B887" t="str">
            <v>CAISO System</v>
          </cell>
          <cell r="C887" t="str">
            <v>Expressway Solar A</v>
          </cell>
          <cell r="D887" t="str">
            <v>-</v>
          </cell>
          <cell r="E887" t="str">
            <v>-</v>
          </cell>
          <cell r="F887" t="str">
            <v>-</v>
          </cell>
          <cell r="G887" t="str">
            <v>-</v>
          </cell>
          <cell r="H887" t="str">
            <v>-</v>
          </cell>
          <cell r="I887" t="str">
            <v>-</v>
          </cell>
          <cell r="J887" t="str">
            <v>-</v>
          </cell>
          <cell r="K887" t="str">
            <v>-</v>
          </cell>
          <cell r="L887" t="str">
            <v>-</v>
          </cell>
          <cell r="M887" t="str">
            <v>-</v>
          </cell>
          <cell r="N887" t="str">
            <v>-</v>
          </cell>
          <cell r="O887" t="str">
            <v>-</v>
          </cell>
          <cell r="P887" t="str">
            <v>N</v>
          </cell>
          <cell r="Q887" t="str">
            <v>South</v>
          </cell>
          <cell r="R887" t="str">
            <v>EO</v>
          </cell>
          <cell r="T887">
            <v>0</v>
          </cell>
        </row>
        <row r="888">
          <cell r="A888" t="str">
            <v>VICTOR_1_EXSLRB</v>
          </cell>
          <cell r="B888" t="str">
            <v>CAISO System</v>
          </cell>
          <cell r="C888" t="str">
            <v>Expressway Solar B</v>
          </cell>
          <cell r="D888" t="str">
            <v>-</v>
          </cell>
          <cell r="E888" t="str">
            <v>-</v>
          </cell>
          <cell r="F888" t="str">
            <v>-</v>
          </cell>
          <cell r="G888" t="str">
            <v>-</v>
          </cell>
          <cell r="H888" t="str">
            <v>-</v>
          </cell>
          <cell r="I888" t="str">
            <v>-</v>
          </cell>
          <cell r="J888" t="str">
            <v>-</v>
          </cell>
          <cell r="K888" t="str">
            <v>-</v>
          </cell>
          <cell r="L888" t="str">
            <v>-</v>
          </cell>
          <cell r="M888" t="str">
            <v>-</v>
          </cell>
          <cell r="N888" t="str">
            <v>-</v>
          </cell>
          <cell r="O888" t="str">
            <v>-</v>
          </cell>
          <cell r="P888" t="str">
            <v>N</v>
          </cell>
          <cell r="Q888" t="str">
            <v>South</v>
          </cell>
          <cell r="R888" t="str">
            <v>EO</v>
          </cell>
          <cell r="T888">
            <v>0</v>
          </cell>
        </row>
        <row r="889">
          <cell r="A889" t="str">
            <v>VICTOR_1_LVSLR1</v>
          </cell>
          <cell r="B889" t="str">
            <v>CAISO System</v>
          </cell>
          <cell r="C889" t="str">
            <v>Lone Valley Solar Park 1</v>
          </cell>
          <cell r="D889" t="str">
            <v>-</v>
          </cell>
          <cell r="E889" t="str">
            <v>-</v>
          </cell>
          <cell r="F889" t="str">
            <v>-</v>
          </cell>
          <cell r="G889" t="str">
            <v>-</v>
          </cell>
          <cell r="H889" t="str">
            <v>-</v>
          </cell>
          <cell r="I889" t="str">
            <v>-</v>
          </cell>
          <cell r="J889" t="str">
            <v>-</v>
          </cell>
          <cell r="K889" t="str">
            <v>-</v>
          </cell>
          <cell r="L889" t="str">
            <v>-</v>
          </cell>
          <cell r="M889" t="str">
            <v>-</v>
          </cell>
          <cell r="N889" t="str">
            <v>-</v>
          </cell>
          <cell r="O889" t="str">
            <v>-</v>
          </cell>
          <cell r="P889" t="str">
            <v>N</v>
          </cell>
          <cell r="Q889" t="str">
            <v>South</v>
          </cell>
          <cell r="R889" t="str">
            <v>EO</v>
          </cell>
          <cell r="T889">
            <v>0</v>
          </cell>
        </row>
        <row r="890">
          <cell r="A890" t="str">
            <v>VICTOR_1_LVSLR2</v>
          </cell>
          <cell r="B890" t="str">
            <v>CAISO System</v>
          </cell>
          <cell r="C890" t="str">
            <v>Lone Valley Solar Park 2</v>
          </cell>
          <cell r="D890" t="str">
            <v>-</v>
          </cell>
          <cell r="E890" t="str">
            <v>-</v>
          </cell>
          <cell r="F890" t="str">
            <v>-</v>
          </cell>
          <cell r="G890" t="str">
            <v>-</v>
          </cell>
          <cell r="H890" t="str">
            <v>-</v>
          </cell>
          <cell r="I890" t="str">
            <v>-</v>
          </cell>
          <cell r="J890" t="str">
            <v>-</v>
          </cell>
          <cell r="K890" t="str">
            <v>-</v>
          </cell>
          <cell r="L890" t="str">
            <v>-</v>
          </cell>
          <cell r="M890" t="str">
            <v>-</v>
          </cell>
          <cell r="N890" t="str">
            <v>-</v>
          </cell>
          <cell r="O890" t="str">
            <v>-</v>
          </cell>
          <cell r="P890" t="str">
            <v>N</v>
          </cell>
          <cell r="Q890" t="str">
            <v>South</v>
          </cell>
          <cell r="R890" t="str">
            <v>EO</v>
          </cell>
          <cell r="T890">
            <v>0</v>
          </cell>
        </row>
        <row r="891">
          <cell r="A891" t="str">
            <v>VICTOR_1_SLRHES</v>
          </cell>
          <cell r="B891" t="str">
            <v>CAISO System</v>
          </cell>
          <cell r="C891" t="str">
            <v>Sunedison - Hesperia</v>
          </cell>
          <cell r="D891" t="str">
            <v>-</v>
          </cell>
          <cell r="E891" t="str">
            <v>-</v>
          </cell>
          <cell r="F891" t="str">
            <v>-</v>
          </cell>
          <cell r="G891" t="str">
            <v>-</v>
          </cell>
          <cell r="H891" t="str">
            <v>-</v>
          </cell>
          <cell r="I891" t="str">
            <v>-</v>
          </cell>
          <cell r="J891" t="str">
            <v>-</v>
          </cell>
          <cell r="K891" t="str">
            <v>-</v>
          </cell>
          <cell r="L891" t="str">
            <v>-</v>
          </cell>
          <cell r="M891" t="str">
            <v>-</v>
          </cell>
          <cell r="N891" t="str">
            <v>-</v>
          </cell>
          <cell r="O891" t="str">
            <v>-</v>
          </cell>
          <cell r="P891" t="str">
            <v>N</v>
          </cell>
          <cell r="Q891" t="str">
            <v>South</v>
          </cell>
          <cell r="R891" t="str">
            <v>EO</v>
          </cell>
          <cell r="T891">
            <v>0</v>
          </cell>
        </row>
        <row r="892">
          <cell r="A892" t="str">
            <v>VICTOR_1_SOLAR1</v>
          </cell>
          <cell r="B892" t="str">
            <v>CAISO System</v>
          </cell>
          <cell r="C892" t="str">
            <v>Victor Phelan Solar One</v>
          </cell>
          <cell r="D892" t="str">
            <v>-</v>
          </cell>
          <cell r="E892" t="str">
            <v>-</v>
          </cell>
          <cell r="F892" t="str">
            <v>-</v>
          </cell>
          <cell r="G892" t="str">
            <v>-</v>
          </cell>
          <cell r="H892" t="str">
            <v>-</v>
          </cell>
          <cell r="I892" t="str">
            <v>-</v>
          </cell>
          <cell r="J892" t="str">
            <v>-</v>
          </cell>
          <cell r="K892" t="str">
            <v>-</v>
          </cell>
          <cell r="L892" t="str">
            <v>-</v>
          </cell>
          <cell r="M892" t="str">
            <v>-</v>
          </cell>
          <cell r="N892" t="str">
            <v>-</v>
          </cell>
          <cell r="O892" t="str">
            <v>-</v>
          </cell>
          <cell r="P892" t="str">
            <v>N</v>
          </cell>
          <cell r="Q892" t="str">
            <v>South</v>
          </cell>
          <cell r="R892" t="str">
            <v>EO</v>
          </cell>
          <cell r="T892">
            <v>0</v>
          </cell>
        </row>
        <row r="893">
          <cell r="A893" t="str">
            <v>VICTOR_1_SOLAR2</v>
          </cell>
          <cell r="B893" t="str">
            <v>CAISO System</v>
          </cell>
          <cell r="C893" t="str">
            <v>Alamo Solar</v>
          </cell>
          <cell r="D893" t="str">
            <v>-</v>
          </cell>
          <cell r="E893" t="str">
            <v>-</v>
          </cell>
          <cell r="F893" t="str">
            <v>-</v>
          </cell>
          <cell r="G893" t="str">
            <v>-</v>
          </cell>
          <cell r="H893" t="str">
            <v>-</v>
          </cell>
          <cell r="I893" t="str">
            <v>-</v>
          </cell>
          <cell r="J893" t="str">
            <v>-</v>
          </cell>
          <cell r="K893" t="str">
            <v>-</v>
          </cell>
          <cell r="L893" t="str">
            <v>-</v>
          </cell>
          <cell r="M893" t="str">
            <v>-</v>
          </cell>
          <cell r="N893" t="str">
            <v>-</v>
          </cell>
          <cell r="O893" t="str">
            <v>-</v>
          </cell>
          <cell r="P893" t="str">
            <v>N</v>
          </cell>
          <cell r="Q893" t="str">
            <v>South</v>
          </cell>
          <cell r="R893" t="str">
            <v>EO</v>
          </cell>
          <cell r="T893">
            <v>0</v>
          </cell>
        </row>
        <row r="894">
          <cell r="A894" t="str">
            <v>VICTOR_1_SOLAR3</v>
          </cell>
          <cell r="B894" t="str">
            <v>CAISO System</v>
          </cell>
          <cell r="C894" t="str">
            <v>Adelanto Solar 2</v>
          </cell>
          <cell r="D894">
            <v>0.02</v>
          </cell>
          <cell r="E894">
            <v>0.09</v>
          </cell>
          <cell r="F894">
            <v>0.44</v>
          </cell>
          <cell r="G894">
            <v>5.0199999999999996</v>
          </cell>
          <cell r="H894">
            <v>5.18</v>
          </cell>
          <cell r="I894">
            <v>5.3</v>
          </cell>
          <cell r="J894">
            <v>4.84</v>
          </cell>
          <cell r="K894">
            <v>4.8499999999999996</v>
          </cell>
          <cell r="L894">
            <v>4.93</v>
          </cell>
          <cell r="M894">
            <v>3.89</v>
          </cell>
          <cell r="N894">
            <v>0.01</v>
          </cell>
          <cell r="O894">
            <v>0.01</v>
          </cell>
          <cell r="P894" t="str">
            <v>N</v>
          </cell>
          <cell r="Q894" t="str">
            <v>South</v>
          </cell>
          <cell r="R894" t="str">
            <v>FC</v>
          </cell>
          <cell r="T894">
            <v>5.3</v>
          </cell>
        </row>
        <row r="895">
          <cell r="A895" t="str">
            <v>VICTOR_1_VDRYFA</v>
          </cell>
          <cell r="B895" t="str">
            <v>CAISO System</v>
          </cell>
          <cell r="C895" t="str">
            <v xml:space="preserve">Victor Dry Farm Ranch A </v>
          </cell>
          <cell r="D895" t="str">
            <v>-</v>
          </cell>
          <cell r="E895" t="str">
            <v>-</v>
          </cell>
          <cell r="F895" t="str">
            <v>-</v>
          </cell>
          <cell r="G895" t="str">
            <v>-</v>
          </cell>
          <cell r="H895" t="str">
            <v>-</v>
          </cell>
          <cell r="I895" t="str">
            <v>-</v>
          </cell>
          <cell r="J895" t="str">
            <v>-</v>
          </cell>
          <cell r="K895" t="str">
            <v>-</v>
          </cell>
          <cell r="L895" t="str">
            <v>-</v>
          </cell>
          <cell r="M895" t="str">
            <v>-</v>
          </cell>
          <cell r="N895" t="str">
            <v>-</v>
          </cell>
          <cell r="O895" t="str">
            <v>-</v>
          </cell>
          <cell r="P895" t="str">
            <v>N</v>
          </cell>
          <cell r="Q895" t="str">
            <v>South</v>
          </cell>
          <cell r="R895" t="str">
            <v>EO</v>
          </cell>
          <cell r="T895">
            <v>0</v>
          </cell>
        </row>
        <row r="896">
          <cell r="A896" t="str">
            <v>VILLPK_2_VALLYV</v>
          </cell>
          <cell r="B896" t="str">
            <v>LA Basin</v>
          </cell>
          <cell r="C896" t="str">
            <v>MWD Valley View Hydroelectric Recovery P</v>
          </cell>
          <cell r="D896">
            <v>4.0999999999999996</v>
          </cell>
          <cell r="E896">
            <v>4.0999999999999996</v>
          </cell>
          <cell r="F896">
            <v>4.0999999999999996</v>
          </cell>
          <cell r="G896">
            <v>4.0999999999999996</v>
          </cell>
          <cell r="H896">
            <v>4.0999999999999996</v>
          </cell>
          <cell r="I896">
            <v>4.0999999999999996</v>
          </cell>
          <cell r="J896">
            <v>4.0999999999999996</v>
          </cell>
          <cell r="K896">
            <v>4.0999999999999996</v>
          </cell>
          <cell r="L896">
            <v>4.0999999999999996</v>
          </cell>
          <cell r="M896">
            <v>4.0999999999999996</v>
          </cell>
          <cell r="N896">
            <v>4.0999999999999996</v>
          </cell>
          <cell r="O896">
            <v>4.0999999999999996</v>
          </cell>
          <cell r="P896" t="str">
            <v>Y</v>
          </cell>
          <cell r="Q896" t="str">
            <v>South</v>
          </cell>
          <cell r="R896" t="str">
            <v>FC</v>
          </cell>
          <cell r="T896">
            <v>4.0999999999999996</v>
          </cell>
        </row>
        <row r="897">
          <cell r="A897" t="str">
            <v>VILLPK_6_MWDYOR</v>
          </cell>
          <cell r="B897" t="str">
            <v>LA Basin</v>
          </cell>
          <cell r="C897" t="str">
            <v>Yorba Linda Hydroelectric Recovery Plant</v>
          </cell>
          <cell r="D897">
            <v>0.9</v>
          </cell>
          <cell r="E897">
            <v>1</v>
          </cell>
          <cell r="F897">
            <v>1.3</v>
          </cell>
          <cell r="G897">
            <v>2.2000000000000002</v>
          </cell>
          <cell r="H897">
            <v>3.3</v>
          </cell>
          <cell r="I897">
            <v>3</v>
          </cell>
          <cell r="J897">
            <v>3</v>
          </cell>
          <cell r="K897">
            <v>3.4</v>
          </cell>
          <cell r="L897">
            <v>2.4</v>
          </cell>
          <cell r="M897">
            <v>1.7</v>
          </cell>
          <cell r="N897">
            <v>1.8</v>
          </cell>
          <cell r="O897">
            <v>1.1000000000000001</v>
          </cell>
          <cell r="P897" t="str">
            <v>Y</v>
          </cell>
          <cell r="Q897" t="str">
            <v>South</v>
          </cell>
          <cell r="R897" t="str">
            <v>FC</v>
          </cell>
          <cell r="T897">
            <v>3.4</v>
          </cell>
        </row>
        <row r="898">
          <cell r="A898" t="str">
            <v>VINCNT_2_QF</v>
          </cell>
          <cell r="B898" t="str">
            <v>CAISO System</v>
          </cell>
          <cell r="C898" t="str">
            <v>VINCENT QFS</v>
          </cell>
          <cell r="D898">
            <v>7.44</v>
          </cell>
          <cell r="E898">
            <v>23.44</v>
          </cell>
          <cell r="F898">
            <v>37.369999999999997</v>
          </cell>
          <cell r="G898">
            <v>42.29</v>
          </cell>
          <cell r="H898">
            <v>69.56</v>
          </cell>
          <cell r="I898">
            <v>32.92</v>
          </cell>
          <cell r="J898">
            <v>15.98</v>
          </cell>
          <cell r="K898">
            <v>14.42</v>
          </cell>
          <cell r="L898">
            <v>12.84</v>
          </cell>
          <cell r="M898">
            <v>8.9600000000000009</v>
          </cell>
          <cell r="N898">
            <v>7.68</v>
          </cell>
          <cell r="O898">
            <v>10.98</v>
          </cell>
          <cell r="P898" t="str">
            <v>N</v>
          </cell>
          <cell r="Q898" t="str">
            <v>South</v>
          </cell>
          <cell r="R898" t="str">
            <v>FC</v>
          </cell>
          <cell r="T898">
            <v>32.92</v>
          </cell>
        </row>
        <row r="899">
          <cell r="A899" t="str">
            <v>VINCNT_2_WESTWD</v>
          </cell>
          <cell r="B899" t="str">
            <v>CAISO System</v>
          </cell>
          <cell r="C899" t="str">
            <v>Oasis Power Plant</v>
          </cell>
          <cell r="D899">
            <v>1.87</v>
          </cell>
          <cell r="E899">
            <v>8.01</v>
          </cell>
          <cell r="F899">
            <v>9.1199999999999992</v>
          </cell>
          <cell r="G899">
            <v>9.5</v>
          </cell>
          <cell r="H899">
            <v>16.95</v>
          </cell>
          <cell r="I899">
            <v>9.73</v>
          </cell>
          <cell r="J899">
            <v>4.18</v>
          </cell>
          <cell r="K899">
            <v>3.37</v>
          </cell>
          <cell r="L899">
            <v>3.44</v>
          </cell>
          <cell r="M899">
            <v>2.15</v>
          </cell>
          <cell r="N899">
            <v>1.82</v>
          </cell>
          <cell r="O899">
            <v>3.55</v>
          </cell>
          <cell r="P899" t="str">
            <v>N</v>
          </cell>
          <cell r="Q899" t="str">
            <v>South</v>
          </cell>
          <cell r="R899" t="str">
            <v>FC</v>
          </cell>
          <cell r="T899">
            <v>9.73</v>
          </cell>
        </row>
        <row r="900">
          <cell r="A900" t="str">
            <v>VISTA_2_RIALTO</v>
          </cell>
          <cell r="B900" t="str">
            <v>LA Basin</v>
          </cell>
          <cell r="C900" t="str">
            <v>Rialto RT Solar</v>
          </cell>
          <cell r="D900" t="str">
            <v>-</v>
          </cell>
          <cell r="E900" t="str">
            <v>-</v>
          </cell>
          <cell r="F900" t="str">
            <v>-</v>
          </cell>
          <cell r="G900" t="str">
            <v>-</v>
          </cell>
          <cell r="H900" t="str">
            <v>-</v>
          </cell>
          <cell r="I900" t="str">
            <v>-</v>
          </cell>
          <cell r="J900" t="str">
            <v>-</v>
          </cell>
          <cell r="K900" t="str">
            <v>-</v>
          </cell>
          <cell r="L900" t="str">
            <v>-</v>
          </cell>
          <cell r="M900" t="str">
            <v>-</v>
          </cell>
          <cell r="N900" t="str">
            <v>-</v>
          </cell>
          <cell r="O900" t="str">
            <v>-</v>
          </cell>
          <cell r="P900" t="str">
            <v>N</v>
          </cell>
          <cell r="Q900" t="str">
            <v>South</v>
          </cell>
          <cell r="R900" t="str">
            <v>EO</v>
          </cell>
          <cell r="T900">
            <v>0</v>
          </cell>
        </row>
        <row r="901">
          <cell r="A901" t="str">
            <v>VISTA_2_RTS028</v>
          </cell>
          <cell r="B901" t="str">
            <v>LA Basin</v>
          </cell>
          <cell r="C901" t="str">
            <v>SPVP028</v>
          </cell>
          <cell r="D901">
            <v>0.02</v>
          </cell>
          <cell r="E901">
            <v>0.2</v>
          </cell>
          <cell r="F901">
            <v>0.45</v>
          </cell>
          <cell r="G901">
            <v>1.81</v>
          </cell>
          <cell r="H901">
            <v>1.92</v>
          </cell>
          <cell r="I901">
            <v>2.4</v>
          </cell>
          <cell r="J901">
            <v>2.41</v>
          </cell>
          <cell r="K901">
            <v>2.25</v>
          </cell>
          <cell r="L901">
            <v>2.19</v>
          </cell>
          <cell r="M901">
            <v>1.45</v>
          </cell>
          <cell r="N901">
            <v>7.0000000000000007E-2</v>
          </cell>
          <cell r="O901">
            <v>0.04</v>
          </cell>
          <cell r="P901" t="str">
            <v>N</v>
          </cell>
          <cell r="Q901" t="str">
            <v>South</v>
          </cell>
          <cell r="R901" t="str">
            <v>FC</v>
          </cell>
          <cell r="T901">
            <v>2.41</v>
          </cell>
        </row>
        <row r="902">
          <cell r="A902" t="str">
            <v>VISTA_6_QF</v>
          </cell>
          <cell r="B902" t="str">
            <v>LA Basin</v>
          </cell>
          <cell r="C902" t="str">
            <v>VISTA QFS</v>
          </cell>
          <cell r="D902">
            <v>0.04</v>
          </cell>
          <cell r="E902">
            <v>0.03</v>
          </cell>
          <cell r="F902">
            <v>0.04</v>
          </cell>
          <cell r="G902">
            <v>7.0000000000000007E-2</v>
          </cell>
          <cell r="H902">
            <v>0.1</v>
          </cell>
          <cell r="I902">
            <v>0.14000000000000001</v>
          </cell>
          <cell r="J902">
            <v>0.13</v>
          </cell>
          <cell r="K902">
            <v>0.11</v>
          </cell>
          <cell r="L902">
            <v>0.09</v>
          </cell>
          <cell r="M902">
            <v>0.08</v>
          </cell>
          <cell r="N902">
            <v>0.05</v>
          </cell>
          <cell r="O902">
            <v>0.02</v>
          </cell>
          <cell r="P902" t="str">
            <v>N</v>
          </cell>
          <cell r="Q902" t="str">
            <v>South</v>
          </cell>
          <cell r="R902" t="str">
            <v>FC</v>
          </cell>
          <cell r="T902">
            <v>0.14000000000000001</v>
          </cell>
        </row>
        <row r="903">
          <cell r="A903" t="str">
            <v>VLCNTR_6_VCSLR1</v>
          </cell>
          <cell r="B903" t="str">
            <v>San Diego-IV</v>
          </cell>
          <cell r="C903" t="str">
            <v>Valley Center 1</v>
          </cell>
          <cell r="D903">
            <v>0.01</v>
          </cell>
          <cell r="E903">
            <v>0.03</v>
          </cell>
          <cell r="F903">
            <v>0.16</v>
          </cell>
          <cell r="G903">
            <v>1.87</v>
          </cell>
          <cell r="H903">
            <v>1.98</v>
          </cell>
          <cell r="I903">
            <v>2.06</v>
          </cell>
          <cell r="J903">
            <v>1.1499999999999999</v>
          </cell>
          <cell r="K903">
            <v>1.82</v>
          </cell>
          <cell r="L903">
            <v>1.92</v>
          </cell>
          <cell r="M903">
            <v>1.45</v>
          </cell>
          <cell r="N903">
            <v>0</v>
          </cell>
          <cell r="O903">
            <v>0</v>
          </cell>
          <cell r="P903" t="str">
            <v>N</v>
          </cell>
          <cell r="Q903" t="str">
            <v>South</v>
          </cell>
          <cell r="R903" t="str">
            <v>FC</v>
          </cell>
          <cell r="T903">
            <v>2.06</v>
          </cell>
        </row>
        <row r="904">
          <cell r="A904" t="str">
            <v>VLCNTR_6_VCSLR2</v>
          </cell>
          <cell r="B904" t="str">
            <v>San Diego-IV</v>
          </cell>
          <cell r="C904" t="str">
            <v>Valley Center 2</v>
          </cell>
          <cell r="D904">
            <v>0.01</v>
          </cell>
          <cell r="E904">
            <v>7.0000000000000007E-2</v>
          </cell>
          <cell r="F904">
            <v>0.31</v>
          </cell>
          <cell r="G904">
            <v>3.66</v>
          </cell>
          <cell r="H904">
            <v>4</v>
          </cell>
          <cell r="I904">
            <v>3.99</v>
          </cell>
          <cell r="J904">
            <v>3.84</v>
          </cell>
          <cell r="K904">
            <v>4.0199999999999996</v>
          </cell>
          <cell r="L904">
            <v>3.72</v>
          </cell>
          <cell r="M904">
            <v>2.91</v>
          </cell>
          <cell r="N904">
            <v>0.01</v>
          </cell>
          <cell r="O904">
            <v>0.01</v>
          </cell>
          <cell r="P904" t="str">
            <v>N</v>
          </cell>
          <cell r="Q904" t="str">
            <v>South</v>
          </cell>
          <cell r="R904" t="str">
            <v>FC</v>
          </cell>
          <cell r="T904">
            <v>4.0199999999999996</v>
          </cell>
        </row>
        <row r="905">
          <cell r="A905" t="str">
            <v>VLYHOM_7_SSJID</v>
          </cell>
          <cell r="B905" t="str">
            <v>Stockton</v>
          </cell>
          <cell r="C905" t="str">
            <v>Woodward Power Plant</v>
          </cell>
          <cell r="D905">
            <v>0</v>
          </cell>
          <cell r="E905">
            <v>0</v>
          </cell>
          <cell r="F905">
            <v>0.13</v>
          </cell>
          <cell r="G905">
            <v>0.44</v>
          </cell>
          <cell r="H905">
            <v>0.95</v>
          </cell>
          <cell r="I905">
            <v>0.74</v>
          </cell>
          <cell r="J905">
            <v>1.31</v>
          </cell>
          <cell r="K905">
            <v>1.0900000000000001</v>
          </cell>
          <cell r="L905">
            <v>0.35</v>
          </cell>
          <cell r="M905">
            <v>0.14000000000000001</v>
          </cell>
          <cell r="N905">
            <v>0</v>
          </cell>
          <cell r="O905">
            <v>0</v>
          </cell>
          <cell r="P905" t="str">
            <v>N</v>
          </cell>
          <cell r="Q905" t="str">
            <v>North</v>
          </cell>
          <cell r="R905" t="str">
            <v>FC</v>
          </cell>
          <cell r="T905">
            <v>1.31</v>
          </cell>
        </row>
        <row r="906">
          <cell r="A906" t="str">
            <v>VOLTA_2_UNIT 1</v>
          </cell>
          <cell r="B906" t="str">
            <v>CAISO System</v>
          </cell>
          <cell r="C906" t="str">
            <v>VOLTA HYDRO UNIT 1</v>
          </cell>
          <cell r="D906">
            <v>5.15</v>
          </cell>
          <cell r="E906">
            <v>5.35</v>
          </cell>
          <cell r="F906">
            <v>6.82</v>
          </cell>
          <cell r="G906">
            <v>8.01</v>
          </cell>
          <cell r="H906">
            <v>6.61</v>
          </cell>
          <cell r="I906">
            <v>5.95</v>
          </cell>
          <cell r="J906">
            <v>5.38</v>
          </cell>
          <cell r="K906">
            <v>4.2300000000000004</v>
          </cell>
          <cell r="L906">
            <v>3.21</v>
          </cell>
          <cell r="M906">
            <v>3.48</v>
          </cell>
          <cell r="N906">
            <v>3.59</v>
          </cell>
          <cell r="O906">
            <v>4.58</v>
          </cell>
          <cell r="P906" t="str">
            <v>Y</v>
          </cell>
          <cell r="Q906" t="str">
            <v>North</v>
          </cell>
          <cell r="R906" t="str">
            <v>FC</v>
          </cell>
          <cell r="T906">
            <v>5.95</v>
          </cell>
        </row>
        <row r="907">
          <cell r="A907" t="str">
            <v>VOLTA_2_UNIT 2</v>
          </cell>
          <cell r="B907" t="str">
            <v>CAISO System</v>
          </cell>
          <cell r="C907" t="str">
            <v>Volta Hydro Unit 2</v>
          </cell>
          <cell r="D907">
            <v>0.63</v>
          </cell>
          <cell r="E907">
            <v>0.61</v>
          </cell>
          <cell r="F907">
            <v>0.66</v>
          </cell>
          <cell r="G907">
            <v>0.91</v>
          </cell>
          <cell r="H907">
            <v>0.86</v>
          </cell>
          <cell r="I907">
            <v>0.75</v>
          </cell>
          <cell r="J907">
            <v>0.57999999999999996</v>
          </cell>
          <cell r="K907">
            <v>0.44</v>
          </cell>
          <cell r="L907">
            <v>0.36</v>
          </cell>
          <cell r="M907">
            <v>0.49</v>
          </cell>
          <cell r="N907">
            <v>0.42</v>
          </cell>
          <cell r="O907">
            <v>0.47</v>
          </cell>
          <cell r="P907" t="str">
            <v>Y</v>
          </cell>
          <cell r="Q907" t="str">
            <v>North</v>
          </cell>
          <cell r="R907" t="str">
            <v>FC</v>
          </cell>
          <cell r="T907">
            <v>0.75</v>
          </cell>
        </row>
        <row r="908">
          <cell r="A908" t="str">
            <v>VOLTA_6_DIGHYD</v>
          </cell>
          <cell r="B908" t="str">
            <v>CAISO System</v>
          </cell>
          <cell r="C908" t="str">
            <v>Digger Creek Ranch Hydro</v>
          </cell>
          <cell r="D908">
            <v>0.19</v>
          </cell>
          <cell r="E908">
            <v>0.18</v>
          </cell>
          <cell r="F908">
            <v>0.19</v>
          </cell>
          <cell r="G908">
            <v>0.2</v>
          </cell>
          <cell r="H908">
            <v>0.28000000000000003</v>
          </cell>
          <cell r="I908">
            <v>0.3</v>
          </cell>
          <cell r="J908">
            <v>0.33</v>
          </cell>
          <cell r="K908">
            <v>0.3</v>
          </cell>
          <cell r="L908">
            <v>0.24</v>
          </cell>
          <cell r="M908">
            <v>0.16</v>
          </cell>
          <cell r="N908">
            <v>0.17</v>
          </cell>
          <cell r="O908">
            <v>0.18</v>
          </cell>
          <cell r="P908" t="str">
            <v>N</v>
          </cell>
          <cell r="Q908" t="str">
            <v>North</v>
          </cell>
          <cell r="R908" t="str">
            <v>FC</v>
          </cell>
          <cell r="T908">
            <v>0.33</v>
          </cell>
        </row>
        <row r="909">
          <cell r="A909" t="str">
            <v>VOLTA_7_QFUNTS</v>
          </cell>
          <cell r="B909" t="str">
            <v>CAISO System</v>
          </cell>
          <cell r="C909" t="str">
            <v>VOLTA_7_QFUNTS</v>
          </cell>
          <cell r="D909">
            <v>0.5</v>
          </cell>
          <cell r="E909">
            <v>0.56999999999999995</v>
          </cell>
          <cell r="F909">
            <v>0.8</v>
          </cell>
          <cell r="G909">
            <v>0.84</v>
          </cell>
          <cell r="H909">
            <v>0.9</v>
          </cell>
          <cell r="I909">
            <v>0.69</v>
          </cell>
          <cell r="J909">
            <v>0.28000000000000003</v>
          </cell>
          <cell r="K909">
            <v>0.22</v>
          </cell>
          <cell r="L909">
            <v>0.2</v>
          </cell>
          <cell r="M909">
            <v>0.24</v>
          </cell>
          <cell r="N909">
            <v>0.3</v>
          </cell>
          <cell r="O909">
            <v>0.67</v>
          </cell>
          <cell r="P909" t="str">
            <v>N</v>
          </cell>
          <cell r="Q909" t="str">
            <v>North</v>
          </cell>
          <cell r="R909" t="str">
            <v>FC</v>
          </cell>
          <cell r="T909">
            <v>0.69</v>
          </cell>
        </row>
        <row r="910">
          <cell r="A910" t="str">
            <v>WADHAM_6_UNIT</v>
          </cell>
          <cell r="B910" t="str">
            <v>CAISO System</v>
          </cell>
          <cell r="C910" t="str">
            <v>WADHAM ENERGY LTD. PART.</v>
          </cell>
          <cell r="D910">
            <v>25.16</v>
          </cell>
          <cell r="E910">
            <v>24.5</v>
          </cell>
          <cell r="F910">
            <v>18.88</v>
          </cell>
          <cell r="G910">
            <v>20.63</v>
          </cell>
          <cell r="H910">
            <v>24.1</v>
          </cell>
          <cell r="I910">
            <v>17.399999999999999</v>
          </cell>
          <cell r="J910">
            <v>18.89</v>
          </cell>
          <cell r="K910">
            <v>23.55</v>
          </cell>
          <cell r="L910">
            <v>24.36</v>
          </cell>
          <cell r="M910">
            <v>21.55</v>
          </cell>
          <cell r="N910">
            <v>22.64</v>
          </cell>
          <cell r="O910">
            <v>22.75</v>
          </cell>
          <cell r="P910" t="str">
            <v>N</v>
          </cell>
          <cell r="Q910" t="str">
            <v>North</v>
          </cell>
          <cell r="R910" t="str">
            <v>FC</v>
          </cell>
          <cell r="T910">
            <v>24.36</v>
          </cell>
        </row>
        <row r="911">
          <cell r="A911" t="str">
            <v>WALCRK_2_CTG1</v>
          </cell>
          <cell r="B911" t="str">
            <v>LA Basin</v>
          </cell>
          <cell r="C911" t="str">
            <v>Walnut Creek Energy Park Unit 1</v>
          </cell>
          <cell r="D911">
            <v>96</v>
          </cell>
          <cell r="E911">
            <v>96</v>
          </cell>
          <cell r="F911">
            <v>96</v>
          </cell>
          <cell r="G911">
            <v>96</v>
          </cell>
          <cell r="H911">
            <v>96</v>
          </cell>
          <cell r="I911">
            <v>96</v>
          </cell>
          <cell r="J911">
            <v>96</v>
          </cell>
          <cell r="K911">
            <v>96</v>
          </cell>
          <cell r="L911">
            <v>96</v>
          </cell>
          <cell r="M911">
            <v>96</v>
          </cell>
          <cell r="N911">
            <v>96</v>
          </cell>
          <cell r="O911">
            <v>96</v>
          </cell>
          <cell r="P911" t="str">
            <v>Y</v>
          </cell>
          <cell r="Q911" t="str">
            <v>South</v>
          </cell>
          <cell r="R911" t="str">
            <v>FC</v>
          </cell>
          <cell r="T911">
            <v>96</v>
          </cell>
        </row>
        <row r="912">
          <cell r="A912" t="str">
            <v>WALCRK_2_CTG2</v>
          </cell>
          <cell r="B912" t="str">
            <v>LA Basin</v>
          </cell>
          <cell r="C912" t="str">
            <v>Walnut Creek Energy Park Unit 2</v>
          </cell>
          <cell r="D912">
            <v>96</v>
          </cell>
          <cell r="E912">
            <v>96</v>
          </cell>
          <cell r="F912">
            <v>96</v>
          </cell>
          <cell r="G912">
            <v>96</v>
          </cell>
          <cell r="H912">
            <v>96</v>
          </cell>
          <cell r="I912">
            <v>96</v>
          </cell>
          <cell r="J912">
            <v>96</v>
          </cell>
          <cell r="K912">
            <v>96</v>
          </cell>
          <cell r="L912">
            <v>96</v>
          </cell>
          <cell r="M912">
            <v>96</v>
          </cell>
          <cell r="N912">
            <v>96</v>
          </cell>
          <cell r="O912">
            <v>96</v>
          </cell>
          <cell r="P912" t="str">
            <v>Y</v>
          </cell>
          <cell r="Q912" t="str">
            <v>South</v>
          </cell>
          <cell r="R912" t="str">
            <v>FC</v>
          </cell>
          <cell r="T912">
            <v>96</v>
          </cell>
        </row>
        <row r="913">
          <cell r="A913" t="str">
            <v>WALCRK_2_CTG3</v>
          </cell>
          <cell r="B913" t="str">
            <v>LA Basin</v>
          </cell>
          <cell r="C913" t="str">
            <v>Walnut Creek Energy Park Unit 3</v>
          </cell>
          <cell r="D913">
            <v>96</v>
          </cell>
          <cell r="E913">
            <v>96</v>
          </cell>
          <cell r="F913">
            <v>96</v>
          </cell>
          <cell r="G913">
            <v>96</v>
          </cell>
          <cell r="H913">
            <v>96</v>
          </cell>
          <cell r="I913">
            <v>96</v>
          </cell>
          <cell r="J913">
            <v>96</v>
          </cell>
          <cell r="K913">
            <v>96</v>
          </cell>
          <cell r="L913">
            <v>96</v>
          </cell>
          <cell r="M913">
            <v>96</v>
          </cell>
          <cell r="N913">
            <v>96</v>
          </cell>
          <cell r="O913">
            <v>96</v>
          </cell>
          <cell r="P913" t="str">
            <v>Y</v>
          </cell>
          <cell r="Q913" t="str">
            <v>South</v>
          </cell>
          <cell r="R913" t="str">
            <v>FC</v>
          </cell>
          <cell r="T913">
            <v>96</v>
          </cell>
        </row>
        <row r="914">
          <cell r="A914" t="str">
            <v>WALCRK_2_CTG4</v>
          </cell>
          <cell r="B914" t="str">
            <v>LA Basin</v>
          </cell>
          <cell r="C914" t="str">
            <v>Walnut Creek Energy Park Unit 4</v>
          </cell>
          <cell r="D914">
            <v>96</v>
          </cell>
          <cell r="E914">
            <v>96</v>
          </cell>
          <cell r="F914">
            <v>96</v>
          </cell>
          <cell r="G914">
            <v>96</v>
          </cell>
          <cell r="H914">
            <v>96</v>
          </cell>
          <cell r="I914">
            <v>96</v>
          </cell>
          <cell r="J914">
            <v>96</v>
          </cell>
          <cell r="K914">
            <v>96</v>
          </cell>
          <cell r="L914">
            <v>96</v>
          </cell>
          <cell r="M914">
            <v>96</v>
          </cell>
          <cell r="N914">
            <v>96</v>
          </cell>
          <cell r="O914">
            <v>96</v>
          </cell>
          <cell r="P914" t="str">
            <v>Y</v>
          </cell>
          <cell r="Q914" t="str">
            <v>South</v>
          </cell>
          <cell r="R914" t="str">
            <v>FC</v>
          </cell>
          <cell r="T914">
            <v>96</v>
          </cell>
        </row>
        <row r="915">
          <cell r="A915" t="str">
            <v>WALCRK_2_CTG5</v>
          </cell>
          <cell r="B915" t="str">
            <v>LA Basin</v>
          </cell>
          <cell r="C915" t="str">
            <v>Walnut Creek Energy Park Unit 5</v>
          </cell>
          <cell r="D915">
            <v>96.65</v>
          </cell>
          <cell r="E915">
            <v>96.65</v>
          </cell>
          <cell r="F915">
            <v>96.65</v>
          </cell>
          <cell r="G915">
            <v>96.65</v>
          </cell>
          <cell r="H915">
            <v>96.65</v>
          </cell>
          <cell r="I915">
            <v>96.65</v>
          </cell>
          <cell r="J915">
            <v>96.65</v>
          </cell>
          <cell r="K915">
            <v>96.65</v>
          </cell>
          <cell r="L915">
            <v>96.65</v>
          </cell>
          <cell r="M915">
            <v>96.65</v>
          </cell>
          <cell r="N915">
            <v>96.65</v>
          </cell>
          <cell r="O915">
            <v>96.65</v>
          </cell>
          <cell r="P915" t="str">
            <v>Y</v>
          </cell>
          <cell r="Q915" t="str">
            <v>South</v>
          </cell>
          <cell r="R915" t="str">
            <v>FC</v>
          </cell>
          <cell r="T915">
            <v>96.65</v>
          </cell>
        </row>
        <row r="916">
          <cell r="A916" t="str">
            <v>WALNUT_2_SOLAR</v>
          </cell>
          <cell r="B916" t="str">
            <v>LA Basin</v>
          </cell>
          <cell r="C916" t="str">
            <v>Industry MetroLink PV 1</v>
          </cell>
          <cell r="D916" t="str">
            <v>-</v>
          </cell>
          <cell r="E916" t="str">
            <v>-</v>
          </cell>
          <cell r="F916" t="str">
            <v>-</v>
          </cell>
          <cell r="G916" t="str">
            <v>-</v>
          </cell>
          <cell r="H916" t="str">
            <v>-</v>
          </cell>
          <cell r="I916" t="str">
            <v>-</v>
          </cell>
          <cell r="J916" t="str">
            <v>-</v>
          </cell>
          <cell r="K916" t="str">
            <v>-</v>
          </cell>
          <cell r="L916" t="str">
            <v>-</v>
          </cell>
          <cell r="M916" t="str">
            <v>-</v>
          </cell>
          <cell r="N916" t="str">
            <v>-</v>
          </cell>
          <cell r="O916" t="str">
            <v>-</v>
          </cell>
          <cell r="P916" t="str">
            <v>N</v>
          </cell>
          <cell r="Q916" t="str">
            <v>South</v>
          </cell>
          <cell r="R916" t="str">
            <v>EO</v>
          </cell>
          <cell r="T916">
            <v>0</v>
          </cell>
        </row>
        <row r="917">
          <cell r="A917" t="str">
            <v>WALNUT_6_HILLGEN</v>
          </cell>
          <cell r="B917" t="str">
            <v>LA Basin</v>
          </cell>
          <cell r="C917" t="str">
            <v>L.A. COUNTY SANITATION DISTRICT</v>
          </cell>
          <cell r="D917">
            <v>44.8</v>
          </cell>
          <cell r="E917">
            <v>44.57</v>
          </cell>
          <cell r="F917">
            <v>44.24</v>
          </cell>
          <cell r="G917">
            <v>41.66</v>
          </cell>
          <cell r="H917">
            <v>41.43</v>
          </cell>
          <cell r="I917">
            <v>47.06</v>
          </cell>
          <cell r="J917">
            <v>46.61</v>
          </cell>
          <cell r="K917">
            <v>47.73</v>
          </cell>
          <cell r="L917">
            <v>46.95</v>
          </cell>
          <cell r="M917">
            <v>42.84</v>
          </cell>
          <cell r="N917">
            <v>36.78</v>
          </cell>
          <cell r="O917">
            <v>41.31</v>
          </cell>
          <cell r="P917" t="str">
            <v>N</v>
          </cell>
          <cell r="Q917" t="str">
            <v>South</v>
          </cell>
          <cell r="R917" t="str">
            <v>FC</v>
          </cell>
          <cell r="T917">
            <v>47.73</v>
          </cell>
        </row>
        <row r="918">
          <cell r="A918" t="str">
            <v>WALNUT_7_WCOVCT</v>
          </cell>
          <cell r="B918" t="str">
            <v>LA Basin</v>
          </cell>
          <cell r="C918" t="str">
            <v>WALNUT_7_WCOVCT</v>
          </cell>
          <cell r="D918">
            <v>0</v>
          </cell>
          <cell r="E918">
            <v>0</v>
          </cell>
          <cell r="F918">
            <v>0</v>
          </cell>
          <cell r="G918">
            <v>0</v>
          </cell>
          <cell r="H918">
            <v>0</v>
          </cell>
          <cell r="I918">
            <v>0</v>
          </cell>
          <cell r="J918">
            <v>0</v>
          </cell>
          <cell r="K918">
            <v>0</v>
          </cell>
          <cell r="L918">
            <v>0</v>
          </cell>
          <cell r="M918">
            <v>0</v>
          </cell>
          <cell r="N918">
            <v>0</v>
          </cell>
          <cell r="O918">
            <v>0</v>
          </cell>
          <cell r="P918" t="str">
            <v>N</v>
          </cell>
          <cell r="Q918" t="str">
            <v>South</v>
          </cell>
          <cell r="R918" t="str">
            <v>FC</v>
          </cell>
          <cell r="T918">
            <v>0</v>
          </cell>
        </row>
        <row r="919">
          <cell r="A919" t="str">
            <v>WALNUT_7_WCOVST</v>
          </cell>
          <cell r="B919" t="str">
            <v>LA Basin</v>
          </cell>
          <cell r="C919" t="str">
            <v>WALNUT_7_WCOVST</v>
          </cell>
          <cell r="D919">
            <v>5.43</v>
          </cell>
          <cell r="E919">
            <v>5.37</v>
          </cell>
          <cell r="F919">
            <v>5.34</v>
          </cell>
          <cell r="G919">
            <v>4.46</v>
          </cell>
          <cell r="H919">
            <v>5.4</v>
          </cell>
          <cell r="I919">
            <v>4.9400000000000004</v>
          </cell>
          <cell r="J919">
            <v>5.07</v>
          </cell>
          <cell r="K919">
            <v>5.08</v>
          </cell>
          <cell r="L919">
            <v>5.23</v>
          </cell>
          <cell r="M919">
            <v>5.07</v>
          </cell>
          <cell r="N919">
            <v>5.05</v>
          </cell>
          <cell r="O919">
            <v>5.33</v>
          </cell>
          <cell r="P919" t="str">
            <v>N</v>
          </cell>
          <cell r="Q919" t="str">
            <v>South</v>
          </cell>
          <cell r="R919" t="str">
            <v>FC</v>
          </cell>
          <cell r="T919">
            <v>5.23</v>
          </cell>
        </row>
        <row r="920">
          <cell r="A920" t="str">
            <v>WARNE_2_UNIT</v>
          </cell>
          <cell r="B920" t="str">
            <v>Big Creek-Ventura</v>
          </cell>
          <cell r="C920" t="str">
            <v>WARNE HYDRO AGGREGATE</v>
          </cell>
          <cell r="D920">
            <v>76</v>
          </cell>
          <cell r="E920">
            <v>74.98</v>
          </cell>
          <cell r="F920">
            <v>67.319999999999993</v>
          </cell>
          <cell r="G920">
            <v>75.81</v>
          </cell>
          <cell r="H920">
            <v>76</v>
          </cell>
          <cell r="I920">
            <v>76</v>
          </cell>
          <cell r="J920">
            <v>76</v>
          </cell>
          <cell r="K920">
            <v>76</v>
          </cell>
          <cell r="L920">
            <v>76</v>
          </cell>
          <cell r="M920">
            <v>69.62</v>
          </cell>
          <cell r="N920">
            <v>69.62</v>
          </cell>
          <cell r="O920">
            <v>76</v>
          </cell>
          <cell r="P920" t="str">
            <v>Y</v>
          </cell>
          <cell r="Q920" t="str">
            <v>South</v>
          </cell>
          <cell r="R920" t="str">
            <v>FC</v>
          </cell>
          <cell r="T920">
            <v>76</v>
          </cell>
        </row>
        <row r="921">
          <cell r="A921" t="str">
            <v>WAUKNA_1_SOLAR</v>
          </cell>
          <cell r="B921" t="str">
            <v>Fresno</v>
          </cell>
          <cell r="C921" t="str">
            <v>Corcoran Solar</v>
          </cell>
          <cell r="D921">
            <v>0.06</v>
          </cell>
          <cell r="E921">
            <v>0.33</v>
          </cell>
          <cell r="F921">
            <v>1.45</v>
          </cell>
          <cell r="G921">
            <v>16.18</v>
          </cell>
          <cell r="H921">
            <v>17.21</v>
          </cell>
          <cell r="I921">
            <v>17.25</v>
          </cell>
          <cell r="J921">
            <v>15.67</v>
          </cell>
          <cell r="K921">
            <v>18</v>
          </cell>
          <cell r="L921">
            <v>17.14</v>
          </cell>
          <cell r="M921">
            <v>11.24</v>
          </cell>
          <cell r="N921">
            <v>0.03</v>
          </cell>
          <cell r="O921">
            <v>0.02</v>
          </cell>
          <cell r="P921" t="str">
            <v>N</v>
          </cell>
          <cell r="Q921" t="str">
            <v>North</v>
          </cell>
          <cell r="R921" t="str">
            <v>ID</v>
          </cell>
          <cell r="S921" t="str">
            <v>C3&amp;4: Waiting for Gates No. 2 500/230 kV Transformer and possibly other</v>
          </cell>
          <cell r="T921">
            <v>18</v>
          </cell>
        </row>
        <row r="922">
          <cell r="A922" t="str">
            <v>WAUKNA_1_SOLAR2</v>
          </cell>
          <cell r="B922" t="str">
            <v>CAISO System</v>
          </cell>
          <cell r="C922" t="str">
            <v>Corcoran 2</v>
          </cell>
          <cell r="D922">
            <v>0.16</v>
          </cell>
          <cell r="E922">
            <v>1.31</v>
          </cell>
          <cell r="F922">
            <v>2.99</v>
          </cell>
          <cell r="G922">
            <v>11.94</v>
          </cell>
          <cell r="H922">
            <v>12.66</v>
          </cell>
          <cell r="I922">
            <v>15.81</v>
          </cell>
          <cell r="J922">
            <v>15.88</v>
          </cell>
          <cell r="K922">
            <v>14.78</v>
          </cell>
          <cell r="L922">
            <v>14.43</v>
          </cell>
          <cell r="M922">
            <v>9.5399999999999991</v>
          </cell>
          <cell r="N922">
            <v>0.49</v>
          </cell>
          <cell r="O922">
            <v>0.26</v>
          </cell>
          <cell r="P922" t="str">
            <v>N</v>
          </cell>
          <cell r="Q922" t="str">
            <v>North</v>
          </cell>
          <cell r="R922" t="str">
            <v>FC</v>
          </cell>
          <cell r="T922">
            <v>15.88</v>
          </cell>
        </row>
        <row r="923">
          <cell r="A923" t="str">
            <v>WDFRDF_2_UNITS</v>
          </cell>
          <cell r="B923" t="str">
            <v>NCNB</v>
          </cell>
          <cell r="C923" t="str">
            <v>WEST FORD FLAT AGGREGATE</v>
          </cell>
          <cell r="D923">
            <v>25</v>
          </cell>
          <cell r="E923">
            <v>25</v>
          </cell>
          <cell r="F923">
            <v>25</v>
          </cell>
          <cell r="G923">
            <v>25</v>
          </cell>
          <cell r="H923">
            <v>25</v>
          </cell>
          <cell r="I923">
            <v>25</v>
          </cell>
          <cell r="J923">
            <v>25</v>
          </cell>
          <cell r="K923">
            <v>25</v>
          </cell>
          <cell r="L923">
            <v>25</v>
          </cell>
          <cell r="M923">
            <v>25</v>
          </cell>
          <cell r="N923">
            <v>25</v>
          </cell>
          <cell r="O923">
            <v>25</v>
          </cell>
          <cell r="P923" t="str">
            <v>Y</v>
          </cell>
          <cell r="Q923" t="str">
            <v>North</v>
          </cell>
          <cell r="R923" t="str">
            <v>FC</v>
          </cell>
          <cell r="T923">
            <v>25</v>
          </cell>
        </row>
        <row r="924">
          <cell r="A924" t="str">
            <v>WDLEAF_7_UNIT 1</v>
          </cell>
          <cell r="B924" t="str">
            <v>Sierra</v>
          </cell>
          <cell r="C924" t="str">
            <v>WOODLEAF HYDRO</v>
          </cell>
          <cell r="D924">
            <v>60</v>
          </cell>
          <cell r="E924">
            <v>60</v>
          </cell>
          <cell r="F924">
            <v>60</v>
          </cell>
          <cell r="G924">
            <v>60</v>
          </cell>
          <cell r="H924">
            <v>60</v>
          </cell>
          <cell r="I924">
            <v>60</v>
          </cell>
          <cell r="J924">
            <v>60</v>
          </cell>
          <cell r="K924">
            <v>60</v>
          </cell>
          <cell r="L924">
            <v>60</v>
          </cell>
          <cell r="M924">
            <v>60</v>
          </cell>
          <cell r="N924">
            <v>60</v>
          </cell>
          <cell r="O924">
            <v>60</v>
          </cell>
          <cell r="P924" t="str">
            <v>Y</v>
          </cell>
          <cell r="Q924" t="str">
            <v>North</v>
          </cell>
          <cell r="R924" t="str">
            <v>FC</v>
          </cell>
          <cell r="T924">
            <v>60</v>
          </cell>
        </row>
        <row r="925">
          <cell r="A925" t="str">
            <v>WEBER_6_FORWRD</v>
          </cell>
          <cell r="B925" t="str">
            <v>Stockton</v>
          </cell>
          <cell r="C925" t="str">
            <v>FORWARD</v>
          </cell>
          <cell r="D925">
            <v>4.2</v>
          </cell>
          <cell r="E925">
            <v>4.2</v>
          </cell>
          <cell r="F925">
            <v>4.2</v>
          </cell>
          <cell r="G925">
            <v>4.2</v>
          </cell>
          <cell r="H925">
            <v>4.2</v>
          </cell>
          <cell r="I925">
            <v>4.2</v>
          </cell>
          <cell r="J925">
            <v>4.2</v>
          </cell>
          <cell r="K925">
            <v>4.2</v>
          </cell>
          <cell r="L925">
            <v>4.2</v>
          </cell>
          <cell r="M925">
            <v>4.2</v>
          </cell>
          <cell r="N925">
            <v>4.2</v>
          </cell>
          <cell r="O925">
            <v>4.2</v>
          </cell>
          <cell r="P925" t="str">
            <v>N</v>
          </cell>
          <cell r="Q925" t="str">
            <v>North</v>
          </cell>
          <cell r="R925" t="str">
            <v>FC</v>
          </cell>
          <cell r="T925">
            <v>4.2</v>
          </cell>
        </row>
        <row r="926">
          <cell r="A926" t="str">
            <v>WESTPT_2_UNIT</v>
          </cell>
          <cell r="B926" t="str">
            <v>CAISO System</v>
          </cell>
          <cell r="C926" t="str">
            <v>West Point Hydro Plant</v>
          </cell>
          <cell r="D926">
            <v>14</v>
          </cell>
          <cell r="E926">
            <v>14</v>
          </cell>
          <cell r="F926">
            <v>14</v>
          </cell>
          <cell r="G926">
            <v>14</v>
          </cell>
          <cell r="H926">
            <v>14</v>
          </cell>
          <cell r="I926">
            <v>14</v>
          </cell>
          <cell r="J926">
            <v>14</v>
          </cell>
          <cell r="K926">
            <v>14</v>
          </cell>
          <cell r="L926">
            <v>14</v>
          </cell>
          <cell r="M926">
            <v>14</v>
          </cell>
          <cell r="N926">
            <v>14</v>
          </cell>
          <cell r="O926">
            <v>14</v>
          </cell>
          <cell r="P926" t="str">
            <v>Y</v>
          </cell>
          <cell r="Q926" t="str">
            <v>North</v>
          </cell>
          <cell r="R926" t="str">
            <v>FC</v>
          </cell>
          <cell r="T926">
            <v>14</v>
          </cell>
        </row>
        <row r="927">
          <cell r="A927" t="str">
            <v>WFRESN_1_SOLAR</v>
          </cell>
          <cell r="B927" t="str">
            <v>Fresno</v>
          </cell>
          <cell r="C927" t="str">
            <v>Joya Del Sol</v>
          </cell>
          <cell r="D927" t="str">
            <v>-</v>
          </cell>
          <cell r="E927" t="str">
            <v>-</v>
          </cell>
          <cell r="F927" t="str">
            <v>-</v>
          </cell>
          <cell r="G927" t="str">
            <v>-</v>
          </cell>
          <cell r="H927" t="str">
            <v>-</v>
          </cell>
          <cell r="I927" t="str">
            <v>-</v>
          </cell>
          <cell r="J927" t="str">
            <v>-</v>
          </cell>
          <cell r="K927" t="str">
            <v>-</v>
          </cell>
          <cell r="L927" t="str">
            <v>-</v>
          </cell>
          <cell r="M927" t="str">
            <v>-</v>
          </cell>
          <cell r="N927" t="str">
            <v>-</v>
          </cell>
          <cell r="O927" t="str">
            <v>-</v>
          </cell>
          <cell r="P927" t="str">
            <v>N</v>
          </cell>
          <cell r="Q927" t="str">
            <v>North</v>
          </cell>
          <cell r="R927" t="str">
            <v>EO</v>
          </cell>
          <cell r="T927">
            <v>0</v>
          </cell>
        </row>
        <row r="928">
          <cell r="A928" t="str">
            <v>WHEATL_6_LNDFIL</v>
          </cell>
          <cell r="B928" t="str">
            <v>Sierra</v>
          </cell>
          <cell r="C928" t="str">
            <v>G2 ENERGY, OSTROM ROAD LLC</v>
          </cell>
          <cell r="D928">
            <v>3</v>
          </cell>
          <cell r="E928">
            <v>3</v>
          </cell>
          <cell r="F928">
            <v>3</v>
          </cell>
          <cell r="G928">
            <v>3</v>
          </cell>
          <cell r="H928">
            <v>3</v>
          </cell>
          <cell r="I928">
            <v>3</v>
          </cell>
          <cell r="J928">
            <v>3</v>
          </cell>
          <cell r="K928">
            <v>3</v>
          </cell>
          <cell r="L928">
            <v>3</v>
          </cell>
          <cell r="M928">
            <v>3</v>
          </cell>
          <cell r="N928">
            <v>3</v>
          </cell>
          <cell r="O928">
            <v>3</v>
          </cell>
          <cell r="P928" t="str">
            <v>N</v>
          </cell>
          <cell r="Q928" t="str">
            <v>North</v>
          </cell>
          <cell r="R928" t="str">
            <v>ID</v>
          </cell>
          <cell r="S928" t="str">
            <v>15DGD: Waiting for Vincent 220 kV Bus Split, Lodi-Eight Mile 230 kV Line Reconductoring, Vaca Dixon-Davis 115 kV Conversion and possibly other</v>
          </cell>
          <cell r="T928">
            <v>3</v>
          </cell>
        </row>
        <row r="929">
          <cell r="A929" t="str">
            <v>WHTWTR_1_WINDA1</v>
          </cell>
          <cell r="B929" t="str">
            <v>LA Basin</v>
          </cell>
          <cell r="C929" t="str">
            <v>Whitewater Hill Wind Project</v>
          </cell>
          <cell r="D929">
            <v>1.59</v>
          </cell>
          <cell r="E929">
            <v>6.94</v>
          </cell>
          <cell r="F929">
            <v>17.29</v>
          </cell>
          <cell r="G929">
            <v>7.25</v>
          </cell>
          <cell r="H929">
            <v>24</v>
          </cell>
          <cell r="I929">
            <v>33.909999999999997</v>
          </cell>
          <cell r="J929">
            <v>7.57</v>
          </cell>
          <cell r="K929">
            <v>3.97</v>
          </cell>
          <cell r="L929">
            <v>5.2</v>
          </cell>
          <cell r="M929">
            <v>5.42</v>
          </cell>
          <cell r="N929">
            <v>2.0299999999999998</v>
          </cell>
          <cell r="O929">
            <v>3.31</v>
          </cell>
          <cell r="P929" t="str">
            <v>N</v>
          </cell>
          <cell r="Q929" t="str">
            <v>South</v>
          </cell>
          <cell r="R929" t="str">
            <v>FC</v>
          </cell>
          <cell r="T929">
            <v>33.909999999999997</v>
          </cell>
        </row>
        <row r="930">
          <cell r="A930" t="str">
            <v>WISE_1_UNIT 1</v>
          </cell>
          <cell r="B930" t="str">
            <v>Sierra</v>
          </cell>
          <cell r="C930" t="str">
            <v>Wise Hydro Unit 1</v>
          </cell>
          <cell r="D930">
            <v>8.74</v>
          </cell>
          <cell r="E930">
            <v>9.49</v>
          </cell>
          <cell r="F930">
            <v>8</v>
          </cell>
          <cell r="G930">
            <v>8.09</v>
          </cell>
          <cell r="H930">
            <v>11.1</v>
          </cell>
          <cell r="I930">
            <v>10.86</v>
          </cell>
          <cell r="J930">
            <v>11.19</v>
          </cell>
          <cell r="K930">
            <v>10.68</v>
          </cell>
          <cell r="L930">
            <v>9.86</v>
          </cell>
          <cell r="M930">
            <v>7.51</v>
          </cell>
          <cell r="N930">
            <v>3.89</v>
          </cell>
          <cell r="O930">
            <v>3.44</v>
          </cell>
          <cell r="P930" t="str">
            <v>Y</v>
          </cell>
          <cell r="Q930" t="str">
            <v>North</v>
          </cell>
          <cell r="R930" t="str">
            <v>FC</v>
          </cell>
          <cell r="T930">
            <v>11.19</v>
          </cell>
        </row>
        <row r="931">
          <cell r="A931" t="str">
            <v>WISE_1_UNIT 2</v>
          </cell>
          <cell r="B931" t="str">
            <v>Sierra</v>
          </cell>
          <cell r="C931" t="str">
            <v>WISE HYDRO UNIT 2</v>
          </cell>
          <cell r="D931">
            <v>0.4</v>
          </cell>
          <cell r="E931">
            <v>0.48</v>
          </cell>
          <cell r="F931">
            <v>0.38</v>
          </cell>
          <cell r="G931">
            <v>0.16</v>
          </cell>
          <cell r="H931">
            <v>0</v>
          </cell>
          <cell r="I931">
            <v>0</v>
          </cell>
          <cell r="J931">
            <v>0</v>
          </cell>
          <cell r="K931">
            <v>0</v>
          </cell>
          <cell r="L931">
            <v>0</v>
          </cell>
          <cell r="M931">
            <v>0</v>
          </cell>
          <cell r="N931">
            <v>0</v>
          </cell>
          <cell r="O931">
            <v>0</v>
          </cell>
          <cell r="P931" t="str">
            <v>Y</v>
          </cell>
          <cell r="Q931" t="str">
            <v>North</v>
          </cell>
          <cell r="R931" t="str">
            <v>FC</v>
          </cell>
          <cell r="T931">
            <v>0</v>
          </cell>
        </row>
        <row r="932">
          <cell r="A932" t="str">
            <v>WISHON_6_UNITS</v>
          </cell>
          <cell r="B932" t="str">
            <v>Fresno</v>
          </cell>
          <cell r="C932" t="str">
            <v>Wishon/San Joaquin  #1-A AGGREGATE</v>
          </cell>
          <cell r="D932">
            <v>18.399999999999999</v>
          </cell>
          <cell r="E932">
            <v>18.399999999999999</v>
          </cell>
          <cell r="F932">
            <v>18.399999999999999</v>
          </cell>
          <cell r="G932">
            <v>18.399999999999999</v>
          </cell>
          <cell r="H932">
            <v>18.399999999999999</v>
          </cell>
          <cell r="I932">
            <v>18.399999999999999</v>
          </cell>
          <cell r="J932">
            <v>18.399999999999999</v>
          </cell>
          <cell r="K932">
            <v>18.399999999999999</v>
          </cell>
          <cell r="L932">
            <v>18.399999999999999</v>
          </cell>
          <cell r="M932">
            <v>18.399999999999999</v>
          </cell>
          <cell r="N932">
            <v>18.399999999999999</v>
          </cell>
          <cell r="O932">
            <v>18.399999999999999</v>
          </cell>
          <cell r="P932" t="str">
            <v>Y</v>
          </cell>
          <cell r="Q932" t="str">
            <v>North</v>
          </cell>
          <cell r="R932" t="str">
            <v>FC</v>
          </cell>
          <cell r="T932">
            <v>18.399999999999999</v>
          </cell>
        </row>
        <row r="933">
          <cell r="A933" t="str">
            <v>WLDWD_1_SOLAR1</v>
          </cell>
          <cell r="B933" t="str">
            <v>CAISO System</v>
          </cell>
          <cell r="C933" t="str">
            <v>Wildwood Solar I</v>
          </cell>
          <cell r="D933">
            <v>0</v>
          </cell>
          <cell r="E933">
            <v>0.2</v>
          </cell>
          <cell r="F933">
            <v>1.2</v>
          </cell>
          <cell r="G933">
            <v>14.4</v>
          </cell>
          <cell r="H933">
            <v>14.8</v>
          </cell>
          <cell r="I933">
            <v>15.2</v>
          </cell>
          <cell r="J933">
            <v>13.8</v>
          </cell>
          <cell r="K933">
            <v>13.8</v>
          </cell>
          <cell r="L933">
            <v>14</v>
          </cell>
          <cell r="M933">
            <v>11.2</v>
          </cell>
          <cell r="N933">
            <v>0</v>
          </cell>
          <cell r="O933">
            <v>0</v>
          </cell>
          <cell r="P933" t="str">
            <v>N</v>
          </cell>
          <cell r="Q933" t="str">
            <v>North</v>
          </cell>
          <cell r="R933" t="str">
            <v>ID</v>
          </cell>
          <cell r="S933" t="str">
            <v>C3&amp;4: Waiting for Gates No. 2 500/230 kV Transformer and possibly other</v>
          </cell>
          <cell r="T933">
            <v>15.2</v>
          </cell>
        </row>
        <row r="934">
          <cell r="A934" t="str">
            <v>WNDMAS_2_UNIT 1</v>
          </cell>
          <cell r="B934" t="str">
            <v>Bay Area</v>
          </cell>
          <cell r="C934" t="str">
            <v>BUENA VISTA ENERGY, LLC</v>
          </cell>
          <cell r="D934">
            <v>0.59</v>
          </cell>
          <cell r="E934">
            <v>1.73</v>
          </cell>
          <cell r="F934">
            <v>3.06</v>
          </cell>
          <cell r="G934">
            <v>1.99</v>
          </cell>
          <cell r="H934">
            <v>6.11</v>
          </cell>
          <cell r="I934">
            <v>4.2</v>
          </cell>
          <cell r="J934">
            <v>2.93</v>
          </cell>
          <cell r="K934">
            <v>3.42</v>
          </cell>
          <cell r="L934">
            <v>2.27</v>
          </cell>
          <cell r="M934">
            <v>1.25</v>
          </cell>
          <cell r="N934">
            <v>0.38</v>
          </cell>
          <cell r="O934">
            <v>0.9</v>
          </cell>
          <cell r="P934" t="str">
            <v>N</v>
          </cell>
          <cell r="Q934" t="str">
            <v>North</v>
          </cell>
          <cell r="R934" t="str">
            <v>FC</v>
          </cell>
          <cell r="T934">
            <v>4.2</v>
          </cell>
        </row>
        <row r="935">
          <cell r="A935" t="str">
            <v>WNDSTR_2_WIND</v>
          </cell>
          <cell r="B935" t="str">
            <v>CAISO System</v>
          </cell>
          <cell r="C935" t="str">
            <v>Windstar</v>
          </cell>
          <cell r="D935">
            <v>3.96</v>
          </cell>
          <cell r="E935">
            <v>21.05</v>
          </cell>
          <cell r="F935">
            <v>25.65</v>
          </cell>
          <cell r="G935">
            <v>34.229999999999997</v>
          </cell>
          <cell r="H935">
            <v>45.38</v>
          </cell>
          <cell r="I935">
            <v>37.32</v>
          </cell>
          <cell r="J935">
            <v>21.34</v>
          </cell>
          <cell r="K935">
            <v>19.329999999999998</v>
          </cell>
          <cell r="L935">
            <v>16.16</v>
          </cell>
          <cell r="M935">
            <v>10.08</v>
          </cell>
          <cell r="N935">
            <v>3.88</v>
          </cell>
          <cell r="O935">
            <v>4.9800000000000004</v>
          </cell>
          <cell r="P935" t="str">
            <v>N</v>
          </cell>
          <cell r="Q935" t="str">
            <v>South</v>
          </cell>
          <cell r="R935" t="str">
            <v>FC</v>
          </cell>
          <cell r="T935">
            <v>37.32</v>
          </cell>
        </row>
        <row r="936">
          <cell r="A936" t="str">
            <v>WOLFSK_1_UNITA1</v>
          </cell>
          <cell r="B936" t="str">
            <v>CAISO System</v>
          </cell>
          <cell r="C936" t="str">
            <v>Wolfskill Energy Center, Unit #1</v>
          </cell>
          <cell r="D936">
            <v>46.9</v>
          </cell>
          <cell r="E936">
            <v>46.9</v>
          </cell>
          <cell r="F936">
            <v>46.9</v>
          </cell>
          <cell r="G936">
            <v>46.9</v>
          </cell>
          <cell r="H936">
            <v>46</v>
          </cell>
          <cell r="I936">
            <v>46</v>
          </cell>
          <cell r="J936">
            <v>46</v>
          </cell>
          <cell r="K936">
            <v>46</v>
          </cell>
          <cell r="L936">
            <v>46</v>
          </cell>
          <cell r="M936">
            <v>46.9</v>
          </cell>
          <cell r="N936">
            <v>46.9</v>
          </cell>
          <cell r="O936">
            <v>46.9</v>
          </cell>
          <cell r="P936" t="str">
            <v>Y</v>
          </cell>
          <cell r="Q936" t="str">
            <v>North</v>
          </cell>
          <cell r="R936" t="str">
            <v>FC</v>
          </cell>
          <cell r="T936">
            <v>46</v>
          </cell>
        </row>
        <row r="937">
          <cell r="A937" t="str">
            <v>WRGHTP_7_AMENGY</v>
          </cell>
          <cell r="B937" t="str">
            <v>Fresno</v>
          </cell>
          <cell r="C937" t="str">
            <v>SMALL QF AGGREGATION - LOS BANOS</v>
          </cell>
          <cell r="D937">
            <v>0</v>
          </cell>
          <cell r="E937">
            <v>0</v>
          </cell>
          <cell r="F937">
            <v>0.05</v>
          </cell>
          <cell r="G937">
            <v>0</v>
          </cell>
          <cell r="H937">
            <v>0.19</v>
          </cell>
          <cell r="I937">
            <v>0.23</v>
          </cell>
          <cell r="J937">
            <v>0.38</v>
          </cell>
          <cell r="K937">
            <v>0.3</v>
          </cell>
          <cell r="L937">
            <v>7.0000000000000007E-2</v>
          </cell>
          <cell r="M937">
            <v>0</v>
          </cell>
          <cell r="N937">
            <v>0</v>
          </cell>
          <cell r="O937">
            <v>0</v>
          </cell>
          <cell r="P937" t="str">
            <v>N</v>
          </cell>
          <cell r="Q937" t="str">
            <v>North</v>
          </cell>
          <cell r="R937" t="str">
            <v>FC</v>
          </cell>
          <cell r="T937">
            <v>0.38</v>
          </cell>
        </row>
        <row r="938">
          <cell r="A938" t="str">
            <v>WSENGY_1_UNIT 1</v>
          </cell>
          <cell r="B938" t="str">
            <v>CAISO System</v>
          </cell>
          <cell r="C938" t="str">
            <v>WHEELABRATOR SHASTA UNITS 1-3 AGGREGATE</v>
          </cell>
          <cell r="D938">
            <v>45.92</v>
          </cell>
          <cell r="E938">
            <v>48.04</v>
          </cell>
          <cell r="F938">
            <v>46.94</v>
          </cell>
          <cell r="G938">
            <v>32.72</v>
          </cell>
          <cell r="H938">
            <v>42.34</v>
          </cell>
          <cell r="I938">
            <v>48.22</v>
          </cell>
          <cell r="J938">
            <v>49.07</v>
          </cell>
          <cell r="K938">
            <v>48.36</v>
          </cell>
          <cell r="L938">
            <v>46.57</v>
          </cell>
          <cell r="M938">
            <v>47.71</v>
          </cell>
          <cell r="N938">
            <v>49.26</v>
          </cell>
          <cell r="O938">
            <v>43.65</v>
          </cell>
          <cell r="P938" t="str">
            <v>N</v>
          </cell>
          <cell r="Q938" t="str">
            <v>North</v>
          </cell>
          <cell r="R938" t="str">
            <v>FC</v>
          </cell>
          <cell r="T938">
            <v>49.07</v>
          </cell>
        </row>
        <row r="939">
          <cell r="A939" t="str">
            <v>YUBACT_1_SUNSWT</v>
          </cell>
          <cell r="B939" t="str">
            <v>Sierra</v>
          </cell>
          <cell r="C939" t="str">
            <v>YUBA CITY COGEN</v>
          </cell>
          <cell r="D939">
            <v>10.84</v>
          </cell>
          <cell r="E939">
            <v>10.58</v>
          </cell>
          <cell r="F939">
            <v>12.29</v>
          </cell>
          <cell r="G939">
            <v>11.86</v>
          </cell>
          <cell r="H939">
            <v>9.7899999999999991</v>
          </cell>
          <cell r="I939">
            <v>26.65</v>
          </cell>
          <cell r="J939">
            <v>30.62</v>
          </cell>
          <cell r="K939">
            <v>23.98</v>
          </cell>
          <cell r="L939">
            <v>24.38</v>
          </cell>
          <cell r="M939">
            <v>11.48</v>
          </cell>
          <cell r="N939">
            <v>8.3699999999999992</v>
          </cell>
          <cell r="O939">
            <v>9.44</v>
          </cell>
          <cell r="P939" t="str">
            <v>Y</v>
          </cell>
          <cell r="Q939" t="str">
            <v>North</v>
          </cell>
          <cell r="R939" t="str">
            <v>FC</v>
          </cell>
          <cell r="T939">
            <v>30.62</v>
          </cell>
        </row>
        <row r="940">
          <cell r="A940" t="str">
            <v>YUBACT_6_UNITA1</v>
          </cell>
          <cell r="B940" t="str">
            <v>Sierra</v>
          </cell>
          <cell r="C940" t="str">
            <v>Yuba City Energy Center (Calpine)</v>
          </cell>
          <cell r="D940">
            <v>46</v>
          </cell>
          <cell r="E940">
            <v>46</v>
          </cell>
          <cell r="F940">
            <v>46</v>
          </cell>
          <cell r="G940">
            <v>46</v>
          </cell>
          <cell r="H940">
            <v>46</v>
          </cell>
          <cell r="I940">
            <v>46</v>
          </cell>
          <cell r="J940">
            <v>46</v>
          </cell>
          <cell r="K940">
            <v>46</v>
          </cell>
          <cell r="L940">
            <v>46</v>
          </cell>
          <cell r="M940">
            <v>46</v>
          </cell>
          <cell r="N940">
            <v>46</v>
          </cell>
          <cell r="O940">
            <v>46</v>
          </cell>
          <cell r="P940" t="str">
            <v>Y</v>
          </cell>
          <cell r="Q940" t="str">
            <v>North</v>
          </cell>
          <cell r="R940" t="str">
            <v>FC</v>
          </cell>
          <cell r="T940">
            <v>46</v>
          </cell>
        </row>
        <row r="941">
          <cell r="A941" t="str">
            <v>ZOND_6_UNIT</v>
          </cell>
          <cell r="B941" t="str">
            <v>Bay Area</v>
          </cell>
          <cell r="C941" t="str">
            <v>ZOND WINDSYSTEMS INC.</v>
          </cell>
          <cell r="D941">
            <v>0</v>
          </cell>
          <cell r="E941">
            <v>0.13</v>
          </cell>
          <cell r="F941">
            <v>0.65</v>
          </cell>
          <cell r="G941">
            <v>0.43</v>
          </cell>
          <cell r="H941">
            <v>0.77</v>
          </cell>
          <cell r="I941">
            <v>0.86</v>
          </cell>
          <cell r="J941">
            <v>0.86</v>
          </cell>
          <cell r="K941">
            <v>1.45</v>
          </cell>
          <cell r="L941">
            <v>0.67</v>
          </cell>
          <cell r="M941">
            <v>0.34</v>
          </cell>
          <cell r="N941">
            <v>0</v>
          </cell>
          <cell r="O941">
            <v>0</v>
          </cell>
          <cell r="P941" t="str">
            <v>N</v>
          </cell>
          <cell r="Q941" t="str">
            <v>North</v>
          </cell>
          <cell r="R941" t="str">
            <v>FC</v>
          </cell>
          <cell r="T941">
            <v>1.45</v>
          </cell>
        </row>
      </sheetData>
      <sheetData sheetId="3">
        <row r="2">
          <cell r="A2" t="str">
            <v>ADLIN_1_UNITS</v>
          </cell>
          <cell r="B2" t="str">
            <v>NCNB</v>
          </cell>
          <cell r="C2" t="str">
            <v>GEYSERS AIDLIN AGGREGATE</v>
          </cell>
          <cell r="D2">
            <v>16</v>
          </cell>
          <cell r="E2">
            <v>16</v>
          </cell>
          <cell r="F2">
            <v>16</v>
          </cell>
          <cell r="G2">
            <v>16</v>
          </cell>
          <cell r="H2">
            <v>16</v>
          </cell>
          <cell r="I2">
            <v>16</v>
          </cell>
          <cell r="J2">
            <v>16</v>
          </cell>
          <cell r="K2">
            <v>16</v>
          </cell>
          <cell r="L2">
            <v>16</v>
          </cell>
          <cell r="M2">
            <v>16</v>
          </cell>
          <cell r="N2">
            <v>16</v>
          </cell>
          <cell r="O2">
            <v>16</v>
          </cell>
          <cell r="P2" t="str">
            <v>Y</v>
          </cell>
          <cell r="Q2" t="str">
            <v>North</v>
          </cell>
          <cell r="R2" t="str">
            <v>FC</v>
          </cell>
          <cell r="T2">
            <v>16</v>
          </cell>
        </row>
        <row r="3">
          <cell r="A3" t="str">
            <v>ADOBEE_1_SOLAR</v>
          </cell>
          <cell r="B3" t="str">
            <v>Kern</v>
          </cell>
          <cell r="C3" t="str">
            <v>Adobe Solar</v>
          </cell>
          <cell r="D3">
            <v>0.15</v>
          </cell>
          <cell r="E3">
            <v>1.32</v>
          </cell>
          <cell r="F3">
            <v>3.02</v>
          </cell>
          <cell r="G3">
            <v>12.09</v>
          </cell>
          <cell r="H3">
            <v>12.83</v>
          </cell>
          <cell r="I3">
            <v>16.010000000000002</v>
          </cell>
          <cell r="J3">
            <v>16.079999999999998</v>
          </cell>
          <cell r="K3">
            <v>14.97</v>
          </cell>
          <cell r="L3">
            <v>14.61</v>
          </cell>
          <cell r="M3">
            <v>9.66</v>
          </cell>
          <cell r="N3">
            <v>0.5</v>
          </cell>
          <cell r="O3">
            <v>0.27</v>
          </cell>
          <cell r="P3" t="str">
            <v>N</v>
          </cell>
          <cell r="Q3" t="str">
            <v>North</v>
          </cell>
          <cell r="R3" t="str">
            <v>ID</v>
          </cell>
          <cell r="T3">
            <v>16.079999999999998</v>
          </cell>
        </row>
        <row r="4">
          <cell r="A4" t="str">
            <v>AGRICO_6_PL3N5</v>
          </cell>
          <cell r="B4" t="str">
            <v>Fresno</v>
          </cell>
          <cell r="C4" t="str">
            <v>Fresno Peaker AG PL3N5 ICE5</v>
          </cell>
          <cell r="D4">
            <v>20</v>
          </cell>
          <cell r="E4">
            <v>20</v>
          </cell>
          <cell r="F4">
            <v>20</v>
          </cell>
          <cell r="G4">
            <v>20</v>
          </cell>
          <cell r="H4">
            <v>20</v>
          </cell>
          <cell r="I4">
            <v>20</v>
          </cell>
          <cell r="J4">
            <v>20</v>
          </cell>
          <cell r="K4">
            <v>20</v>
          </cell>
          <cell r="L4">
            <v>20</v>
          </cell>
          <cell r="M4">
            <v>20</v>
          </cell>
          <cell r="N4">
            <v>20</v>
          </cell>
          <cell r="O4">
            <v>20</v>
          </cell>
          <cell r="P4" t="str">
            <v>Y</v>
          </cell>
          <cell r="Q4" t="str">
            <v>North</v>
          </cell>
          <cell r="R4" t="str">
            <v>FC</v>
          </cell>
          <cell r="T4">
            <v>20</v>
          </cell>
        </row>
        <row r="5">
          <cell r="A5" t="str">
            <v>AGRICO_7_UNIT</v>
          </cell>
          <cell r="B5" t="str">
            <v>Fresno</v>
          </cell>
          <cell r="C5" t="str">
            <v>Fresno Cogen</v>
          </cell>
          <cell r="D5">
            <v>50.5</v>
          </cell>
          <cell r="E5">
            <v>50.5</v>
          </cell>
          <cell r="F5">
            <v>50.5</v>
          </cell>
          <cell r="G5">
            <v>50.5</v>
          </cell>
          <cell r="H5">
            <v>50.5</v>
          </cell>
          <cell r="I5">
            <v>50.5</v>
          </cell>
          <cell r="J5">
            <v>50.5</v>
          </cell>
          <cell r="K5">
            <v>50.5</v>
          </cell>
          <cell r="L5">
            <v>50.5</v>
          </cell>
          <cell r="M5">
            <v>50.5</v>
          </cell>
          <cell r="N5">
            <v>50.5</v>
          </cell>
          <cell r="O5">
            <v>50.5</v>
          </cell>
          <cell r="P5" t="str">
            <v>Y</v>
          </cell>
          <cell r="Q5" t="str">
            <v>North</v>
          </cell>
          <cell r="R5" t="str">
            <v>FC</v>
          </cell>
          <cell r="T5">
            <v>50.5</v>
          </cell>
        </row>
        <row r="6">
          <cell r="A6" t="str">
            <v>ALAMIT_7_UNIT 1</v>
          </cell>
          <cell r="B6" t="str">
            <v>LA Basin</v>
          </cell>
          <cell r="C6" t="str">
            <v>ALAMITOS GEN STA. UNIT 1</v>
          </cell>
          <cell r="D6">
            <v>174.56</v>
          </cell>
          <cell r="E6">
            <v>174.56</v>
          </cell>
          <cell r="F6">
            <v>174.56</v>
          </cell>
          <cell r="G6">
            <v>174.56</v>
          </cell>
          <cell r="H6">
            <v>174.56</v>
          </cell>
          <cell r="I6">
            <v>174.56</v>
          </cell>
          <cell r="J6">
            <v>174.56</v>
          </cell>
          <cell r="K6">
            <v>174.56</v>
          </cell>
          <cell r="L6">
            <v>174.56</v>
          </cell>
          <cell r="M6">
            <v>174.56</v>
          </cell>
          <cell r="N6">
            <v>174.56</v>
          </cell>
          <cell r="O6">
            <v>174.56</v>
          </cell>
          <cell r="P6" t="str">
            <v>Y</v>
          </cell>
          <cell r="Q6" t="str">
            <v>South</v>
          </cell>
          <cell r="R6" t="str">
            <v>FC</v>
          </cell>
          <cell r="T6">
            <v>174.56</v>
          </cell>
        </row>
        <row r="7">
          <cell r="A7" t="str">
            <v>ALAMIT_7_UNIT 2</v>
          </cell>
          <cell r="B7" t="str">
            <v>LA Basin</v>
          </cell>
          <cell r="C7" t="str">
            <v>ALAMITOS GEN STA. UNIT 2</v>
          </cell>
          <cell r="D7">
            <v>175</v>
          </cell>
          <cell r="E7">
            <v>175</v>
          </cell>
          <cell r="F7">
            <v>175</v>
          </cell>
          <cell r="G7">
            <v>175</v>
          </cell>
          <cell r="H7">
            <v>175</v>
          </cell>
          <cell r="I7">
            <v>175</v>
          </cell>
          <cell r="J7">
            <v>175</v>
          </cell>
          <cell r="K7">
            <v>175</v>
          </cell>
          <cell r="L7">
            <v>175</v>
          </cell>
          <cell r="M7">
            <v>175</v>
          </cell>
          <cell r="N7">
            <v>175</v>
          </cell>
          <cell r="O7">
            <v>175</v>
          </cell>
          <cell r="P7" t="str">
            <v>Y</v>
          </cell>
          <cell r="Q7" t="str">
            <v>South</v>
          </cell>
          <cell r="R7" t="str">
            <v>FC</v>
          </cell>
          <cell r="T7">
            <v>175</v>
          </cell>
        </row>
        <row r="8">
          <cell r="A8" t="str">
            <v>ALAMIT_7_UNIT 3</v>
          </cell>
          <cell r="B8" t="str">
            <v>LA Basin</v>
          </cell>
          <cell r="C8" t="str">
            <v>ALAMITOS GEN STA. UNIT 3</v>
          </cell>
          <cell r="D8">
            <v>332.18</v>
          </cell>
          <cell r="E8">
            <v>332.18</v>
          </cell>
          <cell r="F8">
            <v>332.18</v>
          </cell>
          <cell r="G8">
            <v>332.18</v>
          </cell>
          <cell r="H8">
            <v>332.18</v>
          </cell>
          <cell r="I8">
            <v>332.18</v>
          </cell>
          <cell r="J8">
            <v>332.18</v>
          </cell>
          <cell r="K8">
            <v>332.18</v>
          </cell>
          <cell r="L8">
            <v>332.18</v>
          </cell>
          <cell r="M8">
            <v>332.18</v>
          </cell>
          <cell r="N8">
            <v>332.18</v>
          </cell>
          <cell r="O8">
            <v>332.18</v>
          </cell>
          <cell r="P8" t="str">
            <v>Y</v>
          </cell>
          <cell r="Q8" t="str">
            <v>South</v>
          </cell>
          <cell r="R8" t="str">
            <v>FC</v>
          </cell>
          <cell r="T8">
            <v>332.18</v>
          </cell>
        </row>
        <row r="9">
          <cell r="A9" t="str">
            <v>ALAMIT_7_UNIT 4</v>
          </cell>
          <cell r="B9" t="str">
            <v>LA Basin</v>
          </cell>
          <cell r="C9" t="str">
            <v>ALAMITOS GEN STA. UNIT 4</v>
          </cell>
          <cell r="D9">
            <v>335.67</v>
          </cell>
          <cell r="E9">
            <v>335.67</v>
          </cell>
          <cell r="F9">
            <v>335.67</v>
          </cell>
          <cell r="G9">
            <v>335.67</v>
          </cell>
          <cell r="H9">
            <v>335.67</v>
          </cell>
          <cell r="I9">
            <v>335.67</v>
          </cell>
          <cell r="J9">
            <v>335.67</v>
          </cell>
          <cell r="K9">
            <v>335.67</v>
          </cell>
          <cell r="L9">
            <v>335.67</v>
          </cell>
          <cell r="M9">
            <v>335.67</v>
          </cell>
          <cell r="N9">
            <v>335.67</v>
          </cell>
          <cell r="O9">
            <v>335.67</v>
          </cell>
          <cell r="P9" t="str">
            <v>Y</v>
          </cell>
          <cell r="Q9" t="str">
            <v>South</v>
          </cell>
          <cell r="R9" t="str">
            <v>FC</v>
          </cell>
          <cell r="T9">
            <v>335.67</v>
          </cell>
        </row>
        <row r="10">
          <cell r="A10" t="str">
            <v>ALAMIT_7_UNIT 5</v>
          </cell>
          <cell r="B10" t="str">
            <v>LA Basin</v>
          </cell>
          <cell r="C10" t="str">
            <v>ALAMITOS GEN STA. UNIT 5</v>
          </cell>
          <cell r="D10">
            <v>497.97</v>
          </cell>
          <cell r="E10">
            <v>497.97</v>
          </cell>
          <cell r="F10">
            <v>497.97</v>
          </cell>
          <cell r="G10">
            <v>497.97</v>
          </cell>
          <cell r="H10">
            <v>497.97</v>
          </cell>
          <cell r="I10">
            <v>497.97</v>
          </cell>
          <cell r="J10">
            <v>497.97</v>
          </cell>
          <cell r="K10">
            <v>497.97</v>
          </cell>
          <cell r="L10">
            <v>497.97</v>
          </cell>
          <cell r="M10">
            <v>497.97</v>
          </cell>
          <cell r="N10">
            <v>497.97</v>
          </cell>
          <cell r="O10">
            <v>497.97</v>
          </cell>
          <cell r="P10" t="str">
            <v>Y</v>
          </cell>
          <cell r="Q10" t="str">
            <v>South</v>
          </cell>
          <cell r="R10" t="str">
            <v>FC</v>
          </cell>
          <cell r="T10">
            <v>497.97</v>
          </cell>
        </row>
        <row r="11">
          <cell r="A11" t="str">
            <v>ALAMIT_7_UNIT 6</v>
          </cell>
          <cell r="B11" t="str">
            <v>LA Basin</v>
          </cell>
          <cell r="C11" t="str">
            <v>ALAMITOS GEN STA. UNIT 6</v>
          </cell>
          <cell r="D11">
            <v>495</v>
          </cell>
          <cell r="E11">
            <v>495</v>
          </cell>
          <cell r="F11">
            <v>495</v>
          </cell>
          <cell r="G11">
            <v>495</v>
          </cell>
          <cell r="H11">
            <v>495</v>
          </cell>
          <cell r="I11">
            <v>495</v>
          </cell>
          <cell r="J11">
            <v>495</v>
          </cell>
          <cell r="K11">
            <v>495</v>
          </cell>
          <cell r="L11">
            <v>495</v>
          </cell>
          <cell r="M11">
            <v>495</v>
          </cell>
          <cell r="N11">
            <v>495</v>
          </cell>
          <cell r="O11">
            <v>495</v>
          </cell>
          <cell r="P11" t="str">
            <v>Y</v>
          </cell>
          <cell r="Q11" t="str">
            <v>South</v>
          </cell>
          <cell r="R11" t="str">
            <v>FC</v>
          </cell>
          <cell r="T11">
            <v>495</v>
          </cell>
        </row>
        <row r="12">
          <cell r="A12" t="str">
            <v>ALAMO_6_UNIT</v>
          </cell>
          <cell r="B12" t="str">
            <v>Big Creek-Ventura</v>
          </cell>
          <cell r="C12" t="str">
            <v xml:space="preserve">ALAMO POWER PLANT </v>
          </cell>
          <cell r="D12">
            <v>11.05</v>
          </cell>
          <cell r="E12">
            <v>6.77</v>
          </cell>
          <cell r="F12">
            <v>8.58</v>
          </cell>
          <cell r="G12">
            <v>15.07</v>
          </cell>
          <cell r="H12">
            <v>15.07</v>
          </cell>
          <cell r="I12">
            <v>15.07</v>
          </cell>
          <cell r="J12">
            <v>15.07</v>
          </cell>
          <cell r="K12">
            <v>15.07</v>
          </cell>
          <cell r="L12">
            <v>12.53</v>
          </cell>
          <cell r="M12">
            <v>11.18</v>
          </cell>
          <cell r="N12">
            <v>12.05</v>
          </cell>
          <cell r="O12">
            <v>8.7799999999999994</v>
          </cell>
          <cell r="P12" t="str">
            <v>Y</v>
          </cell>
          <cell r="Q12" t="str">
            <v>South</v>
          </cell>
          <cell r="R12" t="str">
            <v>FC</v>
          </cell>
          <cell r="T12">
            <v>15.07</v>
          </cell>
        </row>
        <row r="13">
          <cell r="A13" t="str">
            <v>ALMEGT_1_UNIT 1</v>
          </cell>
          <cell r="B13" t="str">
            <v>Bay Area</v>
          </cell>
          <cell r="C13" t="str">
            <v>ALAMEDA GT UNIT 1</v>
          </cell>
          <cell r="D13">
            <v>23.8</v>
          </cell>
          <cell r="E13">
            <v>23.8</v>
          </cell>
          <cell r="F13">
            <v>23.8</v>
          </cell>
          <cell r="G13">
            <v>23.8</v>
          </cell>
          <cell r="H13">
            <v>23.8</v>
          </cell>
          <cell r="I13">
            <v>23.8</v>
          </cell>
          <cell r="J13">
            <v>23.8</v>
          </cell>
          <cell r="K13">
            <v>23.8</v>
          </cell>
          <cell r="L13">
            <v>23.8</v>
          </cell>
          <cell r="M13">
            <v>23.8</v>
          </cell>
          <cell r="N13">
            <v>23.8</v>
          </cell>
          <cell r="O13">
            <v>23.8</v>
          </cell>
          <cell r="P13" t="str">
            <v>Y</v>
          </cell>
          <cell r="Q13" t="str">
            <v>North</v>
          </cell>
          <cell r="R13" t="str">
            <v>FC</v>
          </cell>
          <cell r="T13">
            <v>23.8</v>
          </cell>
        </row>
        <row r="14">
          <cell r="A14" t="str">
            <v>ALMEGT_1_UNIT 2</v>
          </cell>
          <cell r="B14" t="str">
            <v>Bay Area</v>
          </cell>
          <cell r="C14" t="str">
            <v>ALAMEDA GT UNIT 2</v>
          </cell>
          <cell r="D14">
            <v>24.4</v>
          </cell>
          <cell r="E14">
            <v>24.4</v>
          </cell>
          <cell r="F14">
            <v>24.4</v>
          </cell>
          <cell r="G14">
            <v>24.4</v>
          </cell>
          <cell r="H14">
            <v>24.4</v>
          </cell>
          <cell r="I14">
            <v>24.4</v>
          </cell>
          <cell r="J14">
            <v>24.4</v>
          </cell>
          <cell r="K14">
            <v>24.4</v>
          </cell>
          <cell r="L14">
            <v>24.4</v>
          </cell>
          <cell r="M14">
            <v>24.4</v>
          </cell>
          <cell r="N14">
            <v>24.4</v>
          </cell>
          <cell r="O14">
            <v>24.4</v>
          </cell>
          <cell r="P14" t="str">
            <v>Y</v>
          </cell>
          <cell r="Q14" t="str">
            <v>North</v>
          </cell>
          <cell r="R14" t="str">
            <v>FC</v>
          </cell>
          <cell r="T14">
            <v>24.4</v>
          </cell>
        </row>
        <row r="15">
          <cell r="A15" t="str">
            <v>ALPSLR_1_NTHSLR</v>
          </cell>
          <cell r="B15" t="str">
            <v>CAISO System</v>
          </cell>
          <cell r="C15" t="str">
            <v>Alpaugh North, LLC</v>
          </cell>
          <cell r="D15">
            <v>0.15</v>
          </cell>
          <cell r="E15">
            <v>1.32</v>
          </cell>
          <cell r="F15">
            <v>3.34</v>
          </cell>
          <cell r="G15">
            <v>15.35</v>
          </cell>
          <cell r="H15">
            <v>15.43</v>
          </cell>
          <cell r="I15">
            <v>17.559999999999999</v>
          </cell>
          <cell r="J15">
            <v>17.97</v>
          </cell>
          <cell r="K15">
            <v>17.32</v>
          </cell>
          <cell r="L15">
            <v>16.63</v>
          </cell>
          <cell r="M15">
            <v>10.79</v>
          </cell>
          <cell r="N15">
            <v>0.49</v>
          </cell>
          <cell r="O15">
            <v>0.26</v>
          </cell>
          <cell r="P15" t="str">
            <v>N</v>
          </cell>
          <cell r="Q15" t="str">
            <v>North</v>
          </cell>
          <cell r="R15" t="str">
            <v>ID</v>
          </cell>
          <cell r="S15" t="str">
            <v>Local area definition change for 2015. See LCR Report.</v>
          </cell>
          <cell r="T15">
            <v>17.97</v>
          </cell>
        </row>
        <row r="16">
          <cell r="A16" t="str">
            <v>ALPSLR_1_SPSSLR</v>
          </cell>
          <cell r="B16" t="str">
            <v>CAISO System</v>
          </cell>
          <cell r="C16" t="str">
            <v>Alpaugh 50 LLC</v>
          </cell>
          <cell r="D16">
            <v>0.39</v>
          </cell>
          <cell r="E16">
            <v>3.31</v>
          </cell>
          <cell r="F16">
            <v>8.35</v>
          </cell>
          <cell r="G16">
            <v>38.82</v>
          </cell>
          <cell r="H16">
            <v>40.04</v>
          </cell>
          <cell r="I16">
            <v>44.58</v>
          </cell>
          <cell r="J16">
            <v>44.1</v>
          </cell>
          <cell r="K16">
            <v>43.5</v>
          </cell>
          <cell r="L16">
            <v>40.130000000000003</v>
          </cell>
          <cell r="M16">
            <v>25.86</v>
          </cell>
          <cell r="N16">
            <v>1.24</v>
          </cell>
          <cell r="O16">
            <v>0.66</v>
          </cell>
          <cell r="P16" t="str">
            <v>N</v>
          </cell>
          <cell r="Q16" t="str">
            <v>North</v>
          </cell>
          <cell r="R16" t="str">
            <v>FC</v>
          </cell>
          <cell r="S16" t="str">
            <v>Local area definition change for 2015. See LCR Report.</v>
          </cell>
          <cell r="T16">
            <v>44.58</v>
          </cell>
        </row>
        <row r="17">
          <cell r="A17" t="str">
            <v>ALT6DN_2_WIND7</v>
          </cell>
          <cell r="B17" t="str">
            <v>CAISO System</v>
          </cell>
          <cell r="C17" t="str">
            <v>Alta 2012 Alta Wind 7</v>
          </cell>
          <cell r="D17">
            <v>7.14</v>
          </cell>
          <cell r="E17">
            <v>13.48</v>
          </cell>
          <cell r="F17">
            <v>38.15</v>
          </cell>
          <cell r="G17">
            <v>38.020000000000003</v>
          </cell>
          <cell r="H17">
            <v>50.31</v>
          </cell>
          <cell r="I17">
            <v>43.67</v>
          </cell>
          <cell r="J17">
            <v>22.97</v>
          </cell>
          <cell r="K17">
            <v>20.260000000000002</v>
          </cell>
          <cell r="L17">
            <v>13.21</v>
          </cell>
          <cell r="M17">
            <v>9.93</v>
          </cell>
          <cell r="N17">
            <v>6.61</v>
          </cell>
          <cell r="O17">
            <v>6.76</v>
          </cell>
          <cell r="P17" t="str">
            <v>N</v>
          </cell>
          <cell r="Q17" t="str">
            <v>South</v>
          </cell>
          <cell r="R17" t="str">
            <v>FC</v>
          </cell>
          <cell r="T17">
            <v>43.67</v>
          </cell>
        </row>
        <row r="18">
          <cell r="A18" t="str">
            <v>ALT6DS_2_WIND9</v>
          </cell>
          <cell r="B18" t="str">
            <v>CAISO System</v>
          </cell>
          <cell r="C18" t="str">
            <v>CPC East Alta Wind IX</v>
          </cell>
          <cell r="D18">
            <v>5.57</v>
          </cell>
          <cell r="E18">
            <v>10.68</v>
          </cell>
          <cell r="F18">
            <v>29.32</v>
          </cell>
          <cell r="G18">
            <v>29.18</v>
          </cell>
          <cell r="H18">
            <v>40.28</v>
          </cell>
          <cell r="I18">
            <v>34.58</v>
          </cell>
          <cell r="J18">
            <v>18.07</v>
          </cell>
          <cell r="K18">
            <v>15.4</v>
          </cell>
          <cell r="L18">
            <v>9.7100000000000009</v>
          </cell>
          <cell r="M18">
            <v>8.24</v>
          </cell>
          <cell r="N18">
            <v>5.14</v>
          </cell>
          <cell r="O18">
            <v>5.26</v>
          </cell>
          <cell r="P18" t="str">
            <v>N</v>
          </cell>
          <cell r="Q18" t="str">
            <v>South</v>
          </cell>
          <cell r="R18" t="str">
            <v>FC</v>
          </cell>
          <cell r="T18">
            <v>34.58</v>
          </cell>
        </row>
        <row r="19">
          <cell r="A19" t="str">
            <v>ALTA3A_2_CPCE4</v>
          </cell>
          <cell r="B19" t="str">
            <v>CAISO System</v>
          </cell>
          <cell r="C19" t="str">
            <v>CPC East - Alta Wind 4</v>
          </cell>
          <cell r="D19">
            <v>4.68</v>
          </cell>
          <cell r="E19">
            <v>4.57</v>
          </cell>
          <cell r="F19">
            <v>15.06</v>
          </cell>
          <cell r="G19">
            <v>12.46</v>
          </cell>
          <cell r="H19">
            <v>21.22</v>
          </cell>
          <cell r="I19">
            <v>15.72</v>
          </cell>
          <cell r="J19">
            <v>9.1</v>
          </cell>
          <cell r="K19">
            <v>7.31</v>
          </cell>
          <cell r="L19">
            <v>4.67</v>
          </cell>
          <cell r="M19">
            <v>5.76</v>
          </cell>
          <cell r="N19">
            <v>1.66</v>
          </cell>
          <cell r="O19">
            <v>3.24</v>
          </cell>
          <cell r="P19" t="str">
            <v>N</v>
          </cell>
          <cell r="Q19" t="str">
            <v>South</v>
          </cell>
          <cell r="R19" t="str">
            <v>FC</v>
          </cell>
          <cell r="T19">
            <v>15.72</v>
          </cell>
        </row>
        <row r="20">
          <cell r="A20" t="str">
            <v>ALTA3A_2_CPCE5</v>
          </cell>
          <cell r="B20" t="str">
            <v>CAISO System</v>
          </cell>
          <cell r="C20" t="str">
            <v>CPC East - Alta Wind 5</v>
          </cell>
          <cell r="D20">
            <v>7.68</v>
          </cell>
          <cell r="E20">
            <v>13.18</v>
          </cell>
          <cell r="F20">
            <v>16.79</v>
          </cell>
          <cell r="G20">
            <v>17.52</v>
          </cell>
          <cell r="H20">
            <v>36.159999999999997</v>
          </cell>
          <cell r="I20">
            <v>27.17</v>
          </cell>
          <cell r="J20">
            <v>14.56</v>
          </cell>
          <cell r="K20">
            <v>11.37</v>
          </cell>
          <cell r="L20">
            <v>7.86</v>
          </cell>
          <cell r="M20">
            <v>10.9</v>
          </cell>
          <cell r="N20">
            <v>3.28</v>
          </cell>
          <cell r="O20">
            <v>5.62</v>
          </cell>
          <cell r="P20" t="str">
            <v>N</v>
          </cell>
          <cell r="Q20" t="str">
            <v>South</v>
          </cell>
          <cell r="R20" t="str">
            <v>FC</v>
          </cell>
          <cell r="T20">
            <v>27.17</v>
          </cell>
        </row>
        <row r="21">
          <cell r="A21" t="str">
            <v>ALTA3A_2_CPCE8</v>
          </cell>
          <cell r="B21" t="str">
            <v>CAISO System</v>
          </cell>
          <cell r="C21" t="str">
            <v>CPC East - Alta Wind 8</v>
          </cell>
          <cell r="D21">
            <v>5.35</v>
          </cell>
          <cell r="E21">
            <v>10.72</v>
          </cell>
          <cell r="F21">
            <v>27.09</v>
          </cell>
          <cell r="G21">
            <v>33.08</v>
          </cell>
          <cell r="H21">
            <v>52.87</v>
          </cell>
          <cell r="I21">
            <v>38.799999999999997</v>
          </cell>
          <cell r="J21">
            <v>18.420000000000002</v>
          </cell>
          <cell r="K21">
            <v>18.12</v>
          </cell>
          <cell r="L21">
            <v>10.37</v>
          </cell>
          <cell r="M21">
            <v>8.3800000000000008</v>
          </cell>
          <cell r="N21">
            <v>5.74</v>
          </cell>
          <cell r="O21">
            <v>5.68</v>
          </cell>
          <cell r="P21" t="str">
            <v>N</v>
          </cell>
          <cell r="Q21" t="str">
            <v>South</v>
          </cell>
          <cell r="R21" t="str">
            <v>FC</v>
          </cell>
          <cell r="T21">
            <v>38.799999999999997</v>
          </cell>
        </row>
        <row r="22">
          <cell r="A22" t="str">
            <v>ALTA4A_2_CPCW1</v>
          </cell>
          <cell r="B22" t="str">
            <v>CAISO System</v>
          </cell>
          <cell r="C22" t="str">
            <v>CPC West - Alta Wind 1</v>
          </cell>
          <cell r="D22">
            <v>10.49</v>
          </cell>
          <cell r="E22">
            <v>19.89</v>
          </cell>
          <cell r="F22">
            <v>40.409999999999997</v>
          </cell>
          <cell r="G22">
            <v>48.17</v>
          </cell>
          <cell r="H22">
            <v>57.01</v>
          </cell>
          <cell r="I22">
            <v>40.98</v>
          </cell>
          <cell r="J22">
            <v>24.77</v>
          </cell>
          <cell r="K22">
            <v>23.97</v>
          </cell>
          <cell r="L22">
            <v>18.010000000000002</v>
          </cell>
          <cell r="M22">
            <v>18.68</v>
          </cell>
          <cell r="N22">
            <v>5.93</v>
          </cell>
          <cell r="O22">
            <v>10.09</v>
          </cell>
          <cell r="P22" t="str">
            <v>N</v>
          </cell>
          <cell r="Q22" t="str">
            <v>South</v>
          </cell>
          <cell r="R22" t="str">
            <v>FC</v>
          </cell>
          <cell r="T22">
            <v>40.98</v>
          </cell>
        </row>
        <row r="23">
          <cell r="A23" t="str">
            <v>ALTA4B_2_CPCW2</v>
          </cell>
          <cell r="B23" t="str">
            <v>CAISO System</v>
          </cell>
          <cell r="C23" t="str">
            <v>CPC West - Alta Wind II</v>
          </cell>
          <cell r="D23">
            <v>7.78</v>
          </cell>
          <cell r="E23">
            <v>16.739999999999998</v>
          </cell>
          <cell r="F23">
            <v>30.87</v>
          </cell>
          <cell r="G23">
            <v>27.9</v>
          </cell>
          <cell r="H23">
            <v>39.33</v>
          </cell>
          <cell r="I23">
            <v>31.23</v>
          </cell>
          <cell r="J23">
            <v>17.59</v>
          </cell>
          <cell r="K23">
            <v>13.17</v>
          </cell>
          <cell r="L23">
            <v>9.9700000000000006</v>
          </cell>
          <cell r="M23">
            <v>13.56</v>
          </cell>
          <cell r="N23">
            <v>3.66</v>
          </cell>
          <cell r="O23">
            <v>5.43</v>
          </cell>
          <cell r="P23" t="str">
            <v>N</v>
          </cell>
          <cell r="Q23" t="str">
            <v>South</v>
          </cell>
          <cell r="R23" t="str">
            <v>FC</v>
          </cell>
          <cell r="T23">
            <v>31.23</v>
          </cell>
        </row>
        <row r="24">
          <cell r="A24" t="str">
            <v>ALTA4B_2_CPCW3</v>
          </cell>
          <cell r="B24" t="str">
            <v>CAISO System</v>
          </cell>
          <cell r="C24" t="str">
            <v>CPC West - Alta 3</v>
          </cell>
          <cell r="D24">
            <v>5.48</v>
          </cell>
          <cell r="E24">
            <v>15.33</v>
          </cell>
          <cell r="F24">
            <v>36.840000000000003</v>
          </cell>
          <cell r="G24">
            <v>27.29</v>
          </cell>
          <cell r="H24">
            <v>39.67</v>
          </cell>
          <cell r="I24">
            <v>30.98</v>
          </cell>
          <cell r="J24">
            <v>17.05</v>
          </cell>
          <cell r="K24">
            <v>11.54</v>
          </cell>
          <cell r="L24">
            <v>9.7799999999999994</v>
          </cell>
          <cell r="M24">
            <v>14.17</v>
          </cell>
          <cell r="N24">
            <v>4.66</v>
          </cell>
          <cell r="O24">
            <v>6.52</v>
          </cell>
          <cell r="P24" t="str">
            <v>N</v>
          </cell>
          <cell r="Q24" t="str">
            <v>South</v>
          </cell>
          <cell r="R24" t="str">
            <v>FC</v>
          </cell>
          <cell r="T24">
            <v>30.98</v>
          </cell>
        </row>
        <row r="25">
          <cell r="A25" t="str">
            <v>ALTA4B_2_CPCW6</v>
          </cell>
          <cell r="B25" t="str">
            <v>CAISO System</v>
          </cell>
          <cell r="C25" t="str">
            <v>CPC West - Alta Wind 6</v>
          </cell>
          <cell r="D25">
            <v>5.99</v>
          </cell>
          <cell r="E25">
            <v>10.99</v>
          </cell>
          <cell r="F25">
            <v>22.75</v>
          </cell>
          <cell r="G25">
            <v>22.78</v>
          </cell>
          <cell r="H25">
            <v>30.46</v>
          </cell>
          <cell r="I25">
            <v>34.880000000000003</v>
          </cell>
          <cell r="J25">
            <v>21.02</v>
          </cell>
          <cell r="K25">
            <v>20.09</v>
          </cell>
          <cell r="L25">
            <v>13.11</v>
          </cell>
          <cell r="M25">
            <v>12.5</v>
          </cell>
          <cell r="N25">
            <v>4.57</v>
          </cell>
          <cell r="O25">
            <v>5.36</v>
          </cell>
          <cell r="P25" t="str">
            <v>N</v>
          </cell>
          <cell r="Q25" t="str">
            <v>South</v>
          </cell>
          <cell r="R25" t="str">
            <v>FC</v>
          </cell>
          <cell r="T25">
            <v>34.880000000000003</v>
          </cell>
        </row>
        <row r="26">
          <cell r="A26" t="str">
            <v>ALTA6B_2_WIND11</v>
          </cell>
          <cell r="B26" t="str">
            <v>CAISO System</v>
          </cell>
          <cell r="C26" t="str">
            <v>Alta Wind 11</v>
          </cell>
          <cell r="D26">
            <v>3.99</v>
          </cell>
          <cell r="E26">
            <v>7.42</v>
          </cell>
          <cell r="F26">
            <v>19.23</v>
          </cell>
          <cell r="G26">
            <v>21.51</v>
          </cell>
          <cell r="H26">
            <v>27.94</v>
          </cell>
          <cell r="I26">
            <v>24.58</v>
          </cell>
          <cell r="J26">
            <v>15.34</v>
          </cell>
          <cell r="K26">
            <v>13.78</v>
          </cell>
          <cell r="L26">
            <v>8.2799999999999994</v>
          </cell>
          <cell r="M26">
            <v>6.49</v>
          </cell>
          <cell r="N26">
            <v>3.98</v>
          </cell>
          <cell r="O26">
            <v>4.05</v>
          </cell>
          <cell r="P26" t="str">
            <v>N</v>
          </cell>
          <cell r="Q26" t="str">
            <v>South</v>
          </cell>
          <cell r="R26" t="str">
            <v>FC</v>
          </cell>
          <cell r="S26">
            <v>0</v>
          </cell>
          <cell r="T26">
            <v>24.58</v>
          </cell>
        </row>
        <row r="27">
          <cell r="A27" t="str">
            <v>ALTA6E_2_WIND10</v>
          </cell>
          <cell r="B27" t="str">
            <v>CAISO System</v>
          </cell>
          <cell r="C27" t="str">
            <v>Alta Wind 10</v>
          </cell>
          <cell r="D27">
            <v>6.12</v>
          </cell>
          <cell r="E27">
            <v>11.38</v>
          </cell>
          <cell r="F27">
            <v>29.48</v>
          </cell>
          <cell r="G27">
            <v>32.979999999999997</v>
          </cell>
          <cell r="H27">
            <v>42.84</v>
          </cell>
          <cell r="I27">
            <v>37.69</v>
          </cell>
          <cell r="J27">
            <v>23.52</v>
          </cell>
          <cell r="K27">
            <v>21.13</v>
          </cell>
          <cell r="L27">
            <v>12.7</v>
          </cell>
          <cell r="M27">
            <v>9.9600000000000009</v>
          </cell>
          <cell r="N27">
            <v>6.11</v>
          </cell>
          <cell r="O27">
            <v>6.22</v>
          </cell>
          <cell r="P27" t="str">
            <v>N</v>
          </cell>
          <cell r="Q27" t="str">
            <v>South</v>
          </cell>
          <cell r="R27" t="str">
            <v>FC</v>
          </cell>
          <cell r="S27">
            <v>0</v>
          </cell>
          <cell r="T27">
            <v>37.69</v>
          </cell>
        </row>
        <row r="28">
          <cell r="A28" t="str">
            <v>ALTMID_2_UNIT 1</v>
          </cell>
          <cell r="B28" t="str">
            <v>CAISO System</v>
          </cell>
          <cell r="C28" t="str">
            <v>ALTAMONT MIDWAY LTD.</v>
          </cell>
          <cell r="D28">
            <v>0</v>
          </cell>
          <cell r="E28">
            <v>0.09</v>
          </cell>
          <cell r="F28">
            <v>0.28000000000000003</v>
          </cell>
          <cell r="G28">
            <v>0.23</v>
          </cell>
          <cell r="H28">
            <v>0.45</v>
          </cell>
          <cell r="I28">
            <v>0.2</v>
          </cell>
          <cell r="J28">
            <v>0.28000000000000003</v>
          </cell>
          <cell r="K28">
            <v>0.47</v>
          </cell>
          <cell r="L28">
            <v>0.23</v>
          </cell>
          <cell r="M28">
            <v>0.09</v>
          </cell>
          <cell r="N28">
            <v>0</v>
          </cell>
          <cell r="O28">
            <v>0</v>
          </cell>
          <cell r="P28" t="str">
            <v>N</v>
          </cell>
          <cell r="Q28" t="str">
            <v>North</v>
          </cell>
          <cell r="R28" t="str">
            <v>FC</v>
          </cell>
          <cell r="T28">
            <v>0.47</v>
          </cell>
        </row>
        <row r="29">
          <cell r="A29" t="str">
            <v>ANAHM_2_CANYN1</v>
          </cell>
          <cell r="B29" t="str">
            <v>LA Basin</v>
          </cell>
          <cell r="C29" t="str">
            <v>CANYON POWER PLANT UNIT 1</v>
          </cell>
          <cell r="D29">
            <v>49.4</v>
          </cell>
          <cell r="E29">
            <v>49.4</v>
          </cell>
          <cell r="F29">
            <v>49.4</v>
          </cell>
          <cell r="G29">
            <v>49.4</v>
          </cell>
          <cell r="H29">
            <v>49.4</v>
          </cell>
          <cell r="I29">
            <v>49.4</v>
          </cell>
          <cell r="J29">
            <v>49.4</v>
          </cell>
          <cell r="K29">
            <v>49.4</v>
          </cell>
          <cell r="L29">
            <v>49.4</v>
          </cell>
          <cell r="M29">
            <v>49.4</v>
          </cell>
          <cell r="N29">
            <v>49.4</v>
          </cell>
          <cell r="O29">
            <v>49.4</v>
          </cell>
          <cell r="P29" t="str">
            <v>Y</v>
          </cell>
          <cell r="Q29" t="str">
            <v>South</v>
          </cell>
          <cell r="R29" t="str">
            <v>FC</v>
          </cell>
          <cell r="T29">
            <v>49.4</v>
          </cell>
        </row>
        <row r="30">
          <cell r="A30" t="str">
            <v>ANAHM_2_CANYN2</v>
          </cell>
          <cell r="B30" t="str">
            <v>LA Basin</v>
          </cell>
          <cell r="C30" t="str">
            <v>CANYON POWER PLANT UNIT 2</v>
          </cell>
          <cell r="D30">
            <v>48</v>
          </cell>
          <cell r="E30">
            <v>48</v>
          </cell>
          <cell r="F30">
            <v>48</v>
          </cell>
          <cell r="G30">
            <v>48</v>
          </cell>
          <cell r="H30">
            <v>48</v>
          </cell>
          <cell r="I30">
            <v>48</v>
          </cell>
          <cell r="J30">
            <v>48</v>
          </cell>
          <cell r="K30">
            <v>48</v>
          </cell>
          <cell r="L30">
            <v>48</v>
          </cell>
          <cell r="M30">
            <v>48</v>
          </cell>
          <cell r="N30">
            <v>48</v>
          </cell>
          <cell r="O30">
            <v>48</v>
          </cell>
          <cell r="P30" t="str">
            <v>Y</v>
          </cell>
          <cell r="Q30" t="str">
            <v>South</v>
          </cell>
          <cell r="R30" t="str">
            <v>FC</v>
          </cell>
          <cell r="T30">
            <v>48</v>
          </cell>
        </row>
        <row r="31">
          <cell r="A31" t="str">
            <v>ANAHM_2_CANYN3</v>
          </cell>
          <cell r="B31" t="str">
            <v>LA Basin</v>
          </cell>
          <cell r="C31" t="str">
            <v>CANYON POWER PLANT UNIT 3</v>
          </cell>
          <cell r="D31">
            <v>48</v>
          </cell>
          <cell r="E31">
            <v>48</v>
          </cell>
          <cell r="F31">
            <v>48</v>
          </cell>
          <cell r="G31">
            <v>48</v>
          </cell>
          <cell r="H31">
            <v>48</v>
          </cell>
          <cell r="I31">
            <v>48</v>
          </cell>
          <cell r="J31">
            <v>48</v>
          </cell>
          <cell r="K31">
            <v>48</v>
          </cell>
          <cell r="L31">
            <v>48</v>
          </cell>
          <cell r="M31">
            <v>48</v>
          </cell>
          <cell r="N31">
            <v>48</v>
          </cell>
          <cell r="O31">
            <v>48</v>
          </cell>
          <cell r="P31" t="str">
            <v>Y</v>
          </cell>
          <cell r="Q31" t="str">
            <v>South</v>
          </cell>
          <cell r="R31" t="str">
            <v>FC</v>
          </cell>
          <cell r="T31">
            <v>48</v>
          </cell>
        </row>
        <row r="32">
          <cell r="A32" t="str">
            <v>ANAHM_2_CANYN4</v>
          </cell>
          <cell r="B32" t="str">
            <v>LA Basin</v>
          </cell>
          <cell r="C32" t="str">
            <v>CANYON POWER PLANT UNIT 4</v>
          </cell>
          <cell r="D32">
            <v>49.4</v>
          </cell>
          <cell r="E32">
            <v>49.4</v>
          </cell>
          <cell r="F32">
            <v>49.4</v>
          </cell>
          <cell r="G32">
            <v>49.4</v>
          </cell>
          <cell r="H32">
            <v>49.4</v>
          </cell>
          <cell r="I32">
            <v>49.4</v>
          </cell>
          <cell r="J32">
            <v>49.4</v>
          </cell>
          <cell r="K32">
            <v>49.4</v>
          </cell>
          <cell r="L32">
            <v>49.4</v>
          </cell>
          <cell r="M32">
            <v>49.4</v>
          </cell>
          <cell r="N32">
            <v>49.4</v>
          </cell>
          <cell r="O32">
            <v>49.4</v>
          </cell>
          <cell r="P32" t="str">
            <v>Y</v>
          </cell>
          <cell r="Q32" t="str">
            <v>South</v>
          </cell>
          <cell r="R32" t="str">
            <v>FC</v>
          </cell>
          <cell r="T32">
            <v>49.4</v>
          </cell>
        </row>
        <row r="33">
          <cell r="A33" t="str">
            <v>ANAHM_7_CT</v>
          </cell>
          <cell r="B33" t="str">
            <v>LA Basin</v>
          </cell>
          <cell r="C33" t="str">
            <v>ANAHEIM COMBUSTION TURBINE</v>
          </cell>
          <cell r="D33">
            <v>42.81</v>
          </cell>
          <cell r="E33">
            <v>42.81</v>
          </cell>
          <cell r="F33">
            <v>42.81</v>
          </cell>
          <cell r="G33">
            <v>42.81</v>
          </cell>
          <cell r="H33">
            <v>42.81</v>
          </cell>
          <cell r="I33">
            <v>40.64</v>
          </cell>
          <cell r="J33">
            <v>40.64</v>
          </cell>
          <cell r="K33">
            <v>40.64</v>
          </cell>
          <cell r="L33">
            <v>40.64</v>
          </cell>
          <cell r="M33">
            <v>40.64</v>
          </cell>
          <cell r="N33">
            <v>42.81</v>
          </cell>
          <cell r="O33">
            <v>42.81</v>
          </cell>
          <cell r="P33" t="str">
            <v>Y</v>
          </cell>
          <cell r="Q33" t="str">
            <v>South</v>
          </cell>
          <cell r="R33" t="str">
            <v>FC</v>
          </cell>
          <cell r="T33">
            <v>40.64</v>
          </cell>
        </row>
        <row r="34">
          <cell r="A34" t="str">
            <v>ANTLPE_2_QF</v>
          </cell>
          <cell r="B34" t="str">
            <v>CAISO System</v>
          </cell>
          <cell r="C34" t="str">
            <v>ANTELOPE QFS</v>
          </cell>
          <cell r="D34">
            <v>37.86</v>
          </cell>
          <cell r="E34">
            <v>44.93</v>
          </cell>
          <cell r="F34">
            <v>77.010000000000005</v>
          </cell>
          <cell r="G34">
            <v>114.79</v>
          </cell>
          <cell r="H34">
            <v>101.64</v>
          </cell>
          <cell r="I34">
            <v>64.28</v>
          </cell>
          <cell r="J34">
            <v>32.17</v>
          </cell>
          <cell r="K34">
            <v>39.200000000000003</v>
          </cell>
          <cell r="L34">
            <v>25.62</v>
          </cell>
          <cell r="M34">
            <v>22.35</v>
          </cell>
          <cell r="N34">
            <v>20.23</v>
          </cell>
          <cell r="O34">
            <v>21.29</v>
          </cell>
          <cell r="P34" t="str">
            <v>N</v>
          </cell>
          <cell r="Q34" t="str">
            <v>South</v>
          </cell>
          <cell r="R34" t="str">
            <v>FC</v>
          </cell>
          <cell r="S34" t="str">
            <v>Local area definition change for 2015. See LCR Report.</v>
          </cell>
          <cell r="T34">
            <v>64.28</v>
          </cell>
        </row>
        <row r="35">
          <cell r="A35" t="str">
            <v>APLHIL_1_SLABCK</v>
          </cell>
          <cell r="B35" t="str">
            <v>Sierra</v>
          </cell>
          <cell r="C35" t="str">
            <v>SLAB CREEK HYDRO</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Y</v>
          </cell>
          <cell r="Q35" t="str">
            <v>North</v>
          </cell>
          <cell r="R35" t="str">
            <v>EO</v>
          </cell>
          <cell r="T35">
            <v>0</v>
          </cell>
        </row>
        <row r="36">
          <cell r="A36" t="str">
            <v>ARBWD_6_QF</v>
          </cell>
          <cell r="B36" t="str">
            <v>CAISO System</v>
          </cell>
          <cell r="C36" t="str">
            <v>Wind Resource II</v>
          </cell>
          <cell r="D36">
            <v>0.88</v>
          </cell>
          <cell r="E36">
            <v>1.64</v>
          </cell>
          <cell r="F36">
            <v>4.26</v>
          </cell>
          <cell r="G36">
            <v>4.76</v>
          </cell>
          <cell r="H36">
            <v>6.19</v>
          </cell>
          <cell r="I36">
            <v>5.15</v>
          </cell>
          <cell r="J36">
            <v>2.91</v>
          </cell>
          <cell r="K36">
            <v>2.74</v>
          </cell>
          <cell r="L36">
            <v>1.63</v>
          </cell>
          <cell r="M36">
            <v>1.96</v>
          </cell>
          <cell r="N36">
            <v>1.06</v>
          </cell>
          <cell r="O36">
            <v>1.22</v>
          </cell>
          <cell r="P36" t="str">
            <v>N</v>
          </cell>
          <cell r="Q36" t="str">
            <v>South</v>
          </cell>
          <cell r="R36" t="str">
            <v>FC</v>
          </cell>
          <cell r="S36" t="str">
            <v>Local area definition change for 2015. See LCR Report.</v>
          </cell>
          <cell r="T36">
            <v>5.15</v>
          </cell>
        </row>
        <row r="37">
          <cell r="A37" t="str">
            <v>ARCOGN_2_UNITS</v>
          </cell>
          <cell r="B37" t="str">
            <v>LA Basin</v>
          </cell>
          <cell r="C37" t="str">
            <v>WATSON COGENERATION COMPANY</v>
          </cell>
          <cell r="D37">
            <v>293.07</v>
          </cell>
          <cell r="E37">
            <v>309.49</v>
          </cell>
          <cell r="F37">
            <v>292.88</v>
          </cell>
          <cell r="G37">
            <v>259.49</v>
          </cell>
          <cell r="H37">
            <v>274.64999999999998</v>
          </cell>
          <cell r="I37">
            <v>283.45999999999998</v>
          </cell>
          <cell r="J37">
            <v>276.83</v>
          </cell>
          <cell r="K37">
            <v>270.87</v>
          </cell>
          <cell r="L37">
            <v>270.68</v>
          </cell>
          <cell r="M37">
            <v>266.82</v>
          </cell>
          <cell r="N37">
            <v>291.26</v>
          </cell>
          <cell r="O37">
            <v>284.3</v>
          </cell>
          <cell r="P37" t="str">
            <v>N</v>
          </cell>
          <cell r="Q37" t="str">
            <v>South</v>
          </cell>
          <cell r="R37" t="str">
            <v>FC</v>
          </cell>
          <cell r="T37">
            <v>283.45999999999998</v>
          </cell>
        </row>
        <row r="38">
          <cell r="A38" t="str">
            <v>ARVINN_6_ORION1</v>
          </cell>
          <cell r="B38" t="str">
            <v>CAISO System</v>
          </cell>
          <cell r="C38" t="str">
            <v>Orion 1 Solar</v>
          </cell>
          <cell r="D38">
            <v>0.09</v>
          </cell>
          <cell r="E38">
            <v>0.79</v>
          </cell>
          <cell r="F38">
            <v>1.81</v>
          </cell>
          <cell r="G38">
            <v>7.25</v>
          </cell>
          <cell r="H38">
            <v>7.7</v>
          </cell>
          <cell r="I38">
            <v>9.6</v>
          </cell>
          <cell r="J38">
            <v>9.65</v>
          </cell>
          <cell r="K38">
            <v>8.98</v>
          </cell>
          <cell r="L38">
            <v>8.77</v>
          </cell>
          <cell r="M38">
            <v>5.8</v>
          </cell>
          <cell r="N38">
            <v>0.3</v>
          </cell>
          <cell r="O38">
            <v>0.16</v>
          </cell>
          <cell r="P38" t="str">
            <v>N</v>
          </cell>
          <cell r="Q38" t="str">
            <v>North</v>
          </cell>
          <cell r="R38" t="str">
            <v>ID</v>
          </cell>
          <cell r="T38">
            <v>9.65</v>
          </cell>
        </row>
        <row r="39">
          <cell r="A39" t="str">
            <v>ARVINN_6_ORION2</v>
          </cell>
          <cell r="B39" t="str">
            <v>CAISO System</v>
          </cell>
          <cell r="C39" t="str">
            <v>Orion 2 Solar</v>
          </cell>
          <cell r="D39">
            <v>0.06</v>
          </cell>
          <cell r="E39">
            <v>0.53</v>
          </cell>
          <cell r="F39">
            <v>1.21</v>
          </cell>
          <cell r="G39">
            <v>4.83</v>
          </cell>
          <cell r="H39">
            <v>5.13</v>
          </cell>
          <cell r="I39">
            <v>6.4</v>
          </cell>
          <cell r="J39">
            <v>6.43</v>
          </cell>
          <cell r="K39">
            <v>5.99</v>
          </cell>
          <cell r="L39">
            <v>5.84</v>
          </cell>
          <cell r="M39">
            <v>3.86</v>
          </cell>
          <cell r="N39">
            <v>0.2</v>
          </cell>
          <cell r="O39">
            <v>0.11</v>
          </cell>
          <cell r="P39" t="str">
            <v>N</v>
          </cell>
          <cell r="Q39" t="str">
            <v>North</v>
          </cell>
          <cell r="R39" t="str">
            <v>ID</v>
          </cell>
          <cell r="T39">
            <v>6.43</v>
          </cell>
        </row>
        <row r="40">
          <cell r="A40" t="str">
            <v>ATWELL_1_SOLAR</v>
          </cell>
          <cell r="B40" t="str">
            <v>CAISO System</v>
          </cell>
          <cell r="C40" t="str">
            <v>Atwell Island PV Solar Generating Faci.</v>
          </cell>
          <cell r="D40">
            <v>0.15</v>
          </cell>
          <cell r="E40">
            <v>1.32</v>
          </cell>
          <cell r="F40">
            <v>3.01</v>
          </cell>
          <cell r="G40">
            <v>12.97</v>
          </cell>
          <cell r="H40">
            <v>13.94</v>
          </cell>
          <cell r="I40">
            <v>15.87</v>
          </cell>
          <cell r="J40">
            <v>15.94</v>
          </cell>
          <cell r="K40">
            <v>15.26</v>
          </cell>
          <cell r="L40">
            <v>13.91</v>
          </cell>
          <cell r="M40">
            <v>8.9700000000000006</v>
          </cell>
          <cell r="N40">
            <v>0.49</v>
          </cell>
          <cell r="O40">
            <v>0.26</v>
          </cell>
          <cell r="P40" t="str">
            <v>N</v>
          </cell>
          <cell r="Q40" t="str">
            <v>North</v>
          </cell>
          <cell r="R40" t="str">
            <v>ID</v>
          </cell>
          <cell r="S40" t="str">
            <v>Local area definition change for 2015. See LCR Report.</v>
          </cell>
          <cell r="T40">
            <v>15.94</v>
          </cell>
        </row>
        <row r="41">
          <cell r="A41" t="str">
            <v>AVENAL_6_AVPARK</v>
          </cell>
          <cell r="B41" t="str">
            <v>Fresno</v>
          </cell>
          <cell r="C41" t="str">
            <v>Avenal Park Solar Project</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N</v>
          </cell>
          <cell r="Q41" t="str">
            <v>North</v>
          </cell>
          <cell r="R41" t="str">
            <v>EO</v>
          </cell>
          <cell r="S41">
            <v>0</v>
          </cell>
          <cell r="T41">
            <v>0</v>
          </cell>
        </row>
        <row r="42">
          <cell r="A42" t="str">
            <v>AVENAL_6_SANDDG</v>
          </cell>
          <cell r="B42" t="str">
            <v>Fresno</v>
          </cell>
          <cell r="C42" t="str">
            <v>Sand Drag Solar Project</v>
          </cell>
          <cell r="D42" t="str">
            <v>-</v>
          </cell>
          <cell r="E42" t="str">
            <v>-</v>
          </cell>
          <cell r="F42" t="str">
            <v>-</v>
          </cell>
          <cell r="G42" t="str">
            <v>-</v>
          </cell>
          <cell r="H42" t="str">
            <v>-</v>
          </cell>
          <cell r="I42" t="str">
            <v>-</v>
          </cell>
          <cell r="J42" t="str">
            <v>-</v>
          </cell>
          <cell r="K42" t="str">
            <v>-</v>
          </cell>
          <cell r="L42" t="str">
            <v>-</v>
          </cell>
          <cell r="M42" t="str">
            <v>-</v>
          </cell>
          <cell r="N42" t="str">
            <v>-</v>
          </cell>
          <cell r="O42" t="str">
            <v>-</v>
          </cell>
          <cell r="P42" t="str">
            <v>N</v>
          </cell>
          <cell r="Q42" t="str">
            <v>North</v>
          </cell>
          <cell r="R42" t="str">
            <v>EO</v>
          </cell>
          <cell r="S42">
            <v>0</v>
          </cell>
          <cell r="T42">
            <v>0</v>
          </cell>
        </row>
        <row r="43">
          <cell r="A43" t="str">
            <v>AVENAL_6_SUNCTY</v>
          </cell>
          <cell r="B43" t="str">
            <v>Fresno</v>
          </cell>
          <cell r="C43" t="str">
            <v>Sun City Solar Project</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N</v>
          </cell>
          <cell r="Q43" t="str">
            <v>North</v>
          </cell>
          <cell r="R43" t="str">
            <v>EO</v>
          </cell>
          <cell r="S43">
            <v>0</v>
          </cell>
          <cell r="T43">
            <v>0</v>
          </cell>
        </row>
        <row r="44">
          <cell r="A44" t="str">
            <v>AVSOLR_2_SOLAR</v>
          </cell>
          <cell r="B44" t="str">
            <v>CAISO System</v>
          </cell>
          <cell r="C44" t="str">
            <v>AV SOLAR RANCH 1</v>
          </cell>
          <cell r="D44">
            <v>1.96</v>
          </cell>
          <cell r="E44">
            <v>16.55</v>
          </cell>
          <cell r="F44">
            <v>37.799999999999997</v>
          </cell>
          <cell r="G44">
            <v>151.08000000000001</v>
          </cell>
          <cell r="H44">
            <v>160.31</v>
          </cell>
          <cell r="I44">
            <v>200.08</v>
          </cell>
          <cell r="J44">
            <v>200.97</v>
          </cell>
          <cell r="K44">
            <v>187.14</v>
          </cell>
          <cell r="L44">
            <v>182.62</v>
          </cell>
          <cell r="M44">
            <v>120.73</v>
          </cell>
          <cell r="N44">
            <v>6.22</v>
          </cell>
          <cell r="O44">
            <v>3.32</v>
          </cell>
          <cell r="P44" t="str">
            <v>N</v>
          </cell>
          <cell r="Q44" t="str">
            <v>South</v>
          </cell>
          <cell r="R44" t="str">
            <v>ID</v>
          </cell>
          <cell r="S44">
            <v>0</v>
          </cell>
          <cell r="T44">
            <v>200.97</v>
          </cell>
        </row>
        <row r="45">
          <cell r="A45" t="str">
            <v>BALCHS_7_UNIT 1</v>
          </cell>
          <cell r="B45" t="str">
            <v>Fresno</v>
          </cell>
          <cell r="C45" t="str">
            <v>BALCH 1 PH UNIT 1</v>
          </cell>
          <cell r="D45">
            <v>13.23</v>
          </cell>
          <cell r="E45">
            <v>20.260000000000002</v>
          </cell>
          <cell r="F45">
            <v>17.77</v>
          </cell>
          <cell r="G45">
            <v>18.55</v>
          </cell>
          <cell r="H45">
            <v>21.73</v>
          </cell>
          <cell r="I45">
            <v>21.47</v>
          </cell>
          <cell r="J45">
            <v>23.84</v>
          </cell>
          <cell r="K45">
            <v>21.36</v>
          </cell>
          <cell r="L45">
            <v>17.79</v>
          </cell>
          <cell r="M45">
            <v>7.88</v>
          </cell>
          <cell r="N45">
            <v>10.18</v>
          </cell>
          <cell r="O45">
            <v>9.26</v>
          </cell>
          <cell r="P45" t="str">
            <v>Y</v>
          </cell>
          <cell r="Q45" t="str">
            <v>North</v>
          </cell>
          <cell r="R45" t="str">
            <v>FC</v>
          </cell>
          <cell r="T45">
            <v>23.84</v>
          </cell>
        </row>
        <row r="46">
          <cell r="A46" t="str">
            <v>BALCHS_7_UNIT 2</v>
          </cell>
          <cell r="B46" t="str">
            <v>Fresno</v>
          </cell>
          <cell r="C46" t="str">
            <v>BALCH 2 PH UNIT 2</v>
          </cell>
          <cell r="D46">
            <v>52.5</v>
          </cell>
          <cell r="E46">
            <v>52.5</v>
          </cell>
          <cell r="F46">
            <v>52.5</v>
          </cell>
          <cell r="G46">
            <v>52.5</v>
          </cell>
          <cell r="H46">
            <v>52.5</v>
          </cell>
          <cell r="I46">
            <v>52.5</v>
          </cell>
          <cell r="J46">
            <v>52.5</v>
          </cell>
          <cell r="K46">
            <v>52.5</v>
          </cell>
          <cell r="L46">
            <v>52.5</v>
          </cell>
          <cell r="M46">
            <v>52.5</v>
          </cell>
          <cell r="N46">
            <v>52.5</v>
          </cell>
          <cell r="O46">
            <v>52.5</v>
          </cell>
          <cell r="P46" t="str">
            <v>Y</v>
          </cell>
          <cell r="Q46" t="str">
            <v>North</v>
          </cell>
          <cell r="R46" t="str">
            <v>FC</v>
          </cell>
          <cell r="T46">
            <v>52.5</v>
          </cell>
        </row>
        <row r="47">
          <cell r="A47" t="str">
            <v>BALCHS_7_UNIT 3</v>
          </cell>
          <cell r="B47" t="str">
            <v>Fresno</v>
          </cell>
          <cell r="C47" t="str">
            <v>BALCH 2 PH UNIT 3</v>
          </cell>
          <cell r="D47">
            <v>52.5</v>
          </cell>
          <cell r="E47">
            <v>52.5</v>
          </cell>
          <cell r="F47">
            <v>52.5</v>
          </cell>
          <cell r="G47">
            <v>52.5</v>
          </cell>
          <cell r="H47">
            <v>52.5</v>
          </cell>
          <cell r="I47">
            <v>52.5</v>
          </cell>
          <cell r="J47">
            <v>52.5</v>
          </cell>
          <cell r="K47">
            <v>52.5</v>
          </cell>
          <cell r="L47">
            <v>52.5</v>
          </cell>
          <cell r="M47">
            <v>52.5</v>
          </cell>
          <cell r="N47">
            <v>52.5</v>
          </cell>
          <cell r="O47">
            <v>52.5</v>
          </cell>
          <cell r="P47" t="str">
            <v>Y</v>
          </cell>
          <cell r="Q47" t="str">
            <v>North</v>
          </cell>
          <cell r="R47" t="str">
            <v>FC</v>
          </cell>
          <cell r="T47">
            <v>52.5</v>
          </cell>
        </row>
        <row r="48">
          <cell r="A48" t="str">
            <v>BANGOR_6_HYDRO</v>
          </cell>
          <cell r="B48" t="str">
            <v>Sierra</v>
          </cell>
          <cell r="C48" t="str">
            <v>Virginia Ranch Dam Powerplant</v>
          </cell>
          <cell r="D48" t="str">
            <v>-</v>
          </cell>
          <cell r="E48" t="str">
            <v>-</v>
          </cell>
          <cell r="F48" t="str">
            <v>-</v>
          </cell>
          <cell r="G48" t="str">
            <v>-</v>
          </cell>
          <cell r="H48" t="str">
            <v>-</v>
          </cell>
          <cell r="I48" t="str">
            <v>-</v>
          </cell>
          <cell r="J48" t="str">
            <v>-</v>
          </cell>
          <cell r="K48">
            <v>0.54</v>
          </cell>
          <cell r="L48">
            <v>0.47</v>
          </cell>
          <cell r="M48">
            <v>0.33</v>
          </cell>
          <cell r="N48">
            <v>0.32</v>
          </cell>
          <cell r="O48">
            <v>0.32</v>
          </cell>
          <cell r="P48" t="str">
            <v>Y</v>
          </cell>
          <cell r="Q48" t="str">
            <v>North</v>
          </cell>
          <cell r="R48" t="str">
            <v>FC</v>
          </cell>
          <cell r="T48">
            <v>0.54</v>
          </cell>
        </row>
        <row r="49">
          <cell r="A49" t="str">
            <v>BANKPP_2_NSPIN</v>
          </cell>
          <cell r="B49" t="str">
            <v>Bay Area</v>
          </cell>
          <cell r="C49" t="str">
            <v>BANKPP_2_NSPIN</v>
          </cell>
          <cell r="D49">
            <v>127</v>
          </cell>
          <cell r="E49">
            <v>127</v>
          </cell>
          <cell r="F49">
            <v>127</v>
          </cell>
          <cell r="G49">
            <v>127</v>
          </cell>
          <cell r="H49">
            <v>127</v>
          </cell>
          <cell r="I49">
            <v>127</v>
          </cell>
          <cell r="J49">
            <v>127</v>
          </cell>
          <cell r="K49">
            <v>127</v>
          </cell>
          <cell r="L49">
            <v>127</v>
          </cell>
          <cell r="M49">
            <v>127</v>
          </cell>
          <cell r="N49">
            <v>127</v>
          </cell>
          <cell r="O49">
            <v>127</v>
          </cell>
          <cell r="P49" t="str">
            <v>N</v>
          </cell>
          <cell r="Q49" t="str">
            <v>North</v>
          </cell>
          <cell r="R49" t="str">
            <v>FC</v>
          </cell>
          <cell r="T49">
            <v>127</v>
          </cell>
        </row>
        <row r="50">
          <cell r="A50" t="str">
            <v>BARRE_2_QF</v>
          </cell>
          <cell r="B50" t="str">
            <v>LA Basin</v>
          </cell>
          <cell r="C50" t="str">
            <v>BARRE QFS</v>
          </cell>
          <cell r="D50">
            <v>0</v>
          </cell>
          <cell r="E50">
            <v>0</v>
          </cell>
          <cell r="F50">
            <v>0</v>
          </cell>
          <cell r="G50">
            <v>0</v>
          </cell>
          <cell r="H50">
            <v>0</v>
          </cell>
          <cell r="I50">
            <v>0</v>
          </cell>
          <cell r="J50">
            <v>0</v>
          </cell>
          <cell r="K50">
            <v>0</v>
          </cell>
          <cell r="L50">
            <v>0</v>
          </cell>
          <cell r="M50">
            <v>0</v>
          </cell>
          <cell r="N50">
            <v>0</v>
          </cell>
          <cell r="O50">
            <v>0</v>
          </cell>
          <cell r="P50" t="str">
            <v>N</v>
          </cell>
          <cell r="Q50" t="str">
            <v>South</v>
          </cell>
          <cell r="R50" t="str">
            <v>FC</v>
          </cell>
          <cell r="T50">
            <v>0</v>
          </cell>
        </row>
        <row r="51">
          <cell r="A51" t="str">
            <v>BARRE_6_PEAKER</v>
          </cell>
          <cell r="B51" t="str">
            <v>LA Basin</v>
          </cell>
          <cell r="C51" t="str">
            <v>Barre Peaker</v>
          </cell>
          <cell r="D51">
            <v>47</v>
          </cell>
          <cell r="E51">
            <v>47</v>
          </cell>
          <cell r="F51">
            <v>47</v>
          </cell>
          <cell r="G51">
            <v>47</v>
          </cell>
          <cell r="H51">
            <v>47</v>
          </cell>
          <cell r="I51">
            <v>47</v>
          </cell>
          <cell r="J51">
            <v>47</v>
          </cell>
          <cell r="K51">
            <v>47</v>
          </cell>
          <cell r="L51">
            <v>47</v>
          </cell>
          <cell r="M51">
            <v>47</v>
          </cell>
          <cell r="N51">
            <v>47</v>
          </cell>
          <cell r="O51">
            <v>47</v>
          </cell>
          <cell r="P51" t="str">
            <v>N</v>
          </cell>
          <cell r="Q51" t="str">
            <v>South</v>
          </cell>
          <cell r="R51" t="str">
            <v>FC</v>
          </cell>
          <cell r="T51">
            <v>47</v>
          </cell>
        </row>
        <row r="52">
          <cell r="A52" t="str">
            <v>BASICE_2_UNITS</v>
          </cell>
          <cell r="B52" t="str">
            <v>CAISO System</v>
          </cell>
          <cell r="C52" t="str">
            <v>CALPINE  AMERICAN  I COGEN.</v>
          </cell>
          <cell r="D52">
            <v>88.32</v>
          </cell>
          <cell r="E52">
            <v>84.82</v>
          </cell>
          <cell r="F52">
            <v>105.03</v>
          </cell>
          <cell r="G52">
            <v>85.89</v>
          </cell>
          <cell r="H52">
            <v>93.34</v>
          </cell>
          <cell r="I52">
            <v>89.79</v>
          </cell>
          <cell r="J52">
            <v>89.08</v>
          </cell>
          <cell r="K52">
            <v>95.59</v>
          </cell>
          <cell r="L52">
            <v>78.91</v>
          </cell>
          <cell r="M52">
            <v>96.75</v>
          </cell>
          <cell r="N52">
            <v>85.49</v>
          </cell>
          <cell r="O52">
            <v>86.22</v>
          </cell>
          <cell r="P52" t="str">
            <v>N</v>
          </cell>
          <cell r="Q52" t="str">
            <v>North</v>
          </cell>
          <cell r="R52" t="str">
            <v>FC</v>
          </cell>
          <cell r="T52">
            <v>95.59</v>
          </cell>
        </row>
        <row r="53">
          <cell r="A53" t="str">
            <v>BDGRCK_1_UNITS</v>
          </cell>
          <cell r="B53" t="str">
            <v>Kern</v>
          </cell>
          <cell r="C53" t="str">
            <v>BADGER CREEK LIMITED</v>
          </cell>
          <cell r="D53">
            <v>46.89</v>
          </cell>
          <cell r="E53">
            <v>40.96</v>
          </cell>
          <cell r="F53">
            <v>42.1</v>
          </cell>
          <cell r="G53">
            <v>41.38</v>
          </cell>
          <cell r="H53">
            <v>33.83</v>
          </cell>
          <cell r="I53">
            <v>30.72</v>
          </cell>
          <cell r="J53">
            <v>31.15</v>
          </cell>
          <cell r="K53">
            <v>36.29</v>
          </cell>
          <cell r="L53">
            <v>37.119999999999997</v>
          </cell>
          <cell r="M53">
            <v>40.04</v>
          </cell>
          <cell r="N53">
            <v>45.59</v>
          </cell>
          <cell r="O53">
            <v>38.5</v>
          </cell>
          <cell r="P53" t="str">
            <v>N</v>
          </cell>
          <cell r="Q53" t="str">
            <v>North</v>
          </cell>
          <cell r="R53" t="str">
            <v>FC</v>
          </cell>
          <cell r="T53">
            <v>37.119999999999997</v>
          </cell>
        </row>
        <row r="54">
          <cell r="A54" t="str">
            <v>BEARCN_2_UNITS</v>
          </cell>
          <cell r="B54" t="str">
            <v>NCNB</v>
          </cell>
          <cell r="C54" t="str">
            <v>GEYSERS BEAR CANYON AGGREGATE</v>
          </cell>
          <cell r="D54">
            <v>13</v>
          </cell>
          <cell r="E54">
            <v>13</v>
          </cell>
          <cell r="F54">
            <v>13</v>
          </cell>
          <cell r="G54">
            <v>13</v>
          </cell>
          <cell r="H54">
            <v>13</v>
          </cell>
          <cell r="I54">
            <v>13</v>
          </cell>
          <cell r="J54">
            <v>13</v>
          </cell>
          <cell r="K54">
            <v>13</v>
          </cell>
          <cell r="L54">
            <v>13</v>
          </cell>
          <cell r="M54">
            <v>13</v>
          </cell>
          <cell r="N54">
            <v>13</v>
          </cell>
          <cell r="O54">
            <v>13</v>
          </cell>
          <cell r="P54" t="str">
            <v>Y</v>
          </cell>
          <cell r="Q54" t="str">
            <v>North</v>
          </cell>
          <cell r="R54" t="str">
            <v>FC</v>
          </cell>
          <cell r="T54">
            <v>13</v>
          </cell>
        </row>
        <row r="55">
          <cell r="A55" t="str">
            <v>BEARDS_7_UNIT 1</v>
          </cell>
          <cell r="B55" t="str">
            <v>Stockton</v>
          </cell>
          <cell r="C55" t="str">
            <v>BEARDSLEY HYDRO</v>
          </cell>
          <cell r="D55">
            <v>0.63</v>
          </cell>
          <cell r="E55">
            <v>0.42</v>
          </cell>
          <cell r="F55">
            <v>0.43</v>
          </cell>
          <cell r="G55">
            <v>5.47</v>
          </cell>
          <cell r="H55">
            <v>5.93</v>
          </cell>
          <cell r="I55">
            <v>7.05</v>
          </cell>
          <cell r="J55">
            <v>8.35</v>
          </cell>
          <cell r="K55">
            <v>8.36</v>
          </cell>
          <cell r="L55">
            <v>6.46</v>
          </cell>
          <cell r="M55">
            <v>2.16</v>
          </cell>
          <cell r="N55">
            <v>2.04</v>
          </cell>
          <cell r="O55">
            <v>3.91</v>
          </cell>
          <cell r="P55" t="str">
            <v>Y</v>
          </cell>
          <cell r="Q55" t="str">
            <v>North</v>
          </cell>
          <cell r="R55" t="str">
            <v>FC</v>
          </cell>
          <cell r="T55">
            <v>8.36</v>
          </cell>
        </row>
        <row r="56">
          <cell r="A56" t="str">
            <v>BEARMT_1_UNIT</v>
          </cell>
          <cell r="B56" t="str">
            <v>Kern</v>
          </cell>
          <cell r="C56" t="str">
            <v>BEAR MOUNTAIN LIMITED</v>
          </cell>
          <cell r="D56">
            <v>16.13</v>
          </cell>
          <cell r="E56">
            <v>14.82</v>
          </cell>
          <cell r="F56">
            <v>23.09</v>
          </cell>
          <cell r="G56">
            <v>29.86</v>
          </cell>
          <cell r="H56">
            <v>38.61</v>
          </cell>
          <cell r="I56">
            <v>45.73</v>
          </cell>
          <cell r="J56">
            <v>44.77</v>
          </cell>
          <cell r="K56">
            <v>44.58</v>
          </cell>
          <cell r="L56">
            <v>44.87</v>
          </cell>
          <cell r="M56">
            <v>43.63</v>
          </cell>
          <cell r="N56">
            <v>35.06</v>
          </cell>
          <cell r="O56">
            <v>8.3000000000000007</v>
          </cell>
          <cell r="P56" t="str">
            <v>N</v>
          </cell>
          <cell r="Q56" t="str">
            <v>North</v>
          </cell>
          <cell r="R56" t="str">
            <v>FC</v>
          </cell>
          <cell r="T56">
            <v>45.73</v>
          </cell>
        </row>
        <row r="57">
          <cell r="A57" t="str">
            <v>BELDEN_7_UNIT 1</v>
          </cell>
          <cell r="B57" t="str">
            <v>Sierra</v>
          </cell>
          <cell r="C57" t="str">
            <v>BELDEN HYDRO</v>
          </cell>
          <cell r="D57">
            <v>115</v>
          </cell>
          <cell r="E57">
            <v>115</v>
          </cell>
          <cell r="F57">
            <v>115</v>
          </cell>
          <cell r="G57">
            <v>115</v>
          </cell>
          <cell r="H57">
            <v>115</v>
          </cell>
          <cell r="I57">
            <v>115</v>
          </cell>
          <cell r="J57">
            <v>115</v>
          </cell>
          <cell r="K57">
            <v>115</v>
          </cell>
          <cell r="L57">
            <v>115</v>
          </cell>
          <cell r="M57">
            <v>115</v>
          </cell>
          <cell r="N57">
            <v>115</v>
          </cell>
          <cell r="O57">
            <v>115</v>
          </cell>
          <cell r="P57" t="str">
            <v>Y</v>
          </cell>
          <cell r="Q57" t="str">
            <v>North</v>
          </cell>
          <cell r="R57" t="str">
            <v>FC</v>
          </cell>
          <cell r="T57">
            <v>115</v>
          </cell>
        </row>
        <row r="58">
          <cell r="A58" t="str">
            <v>BIGCRK_2_EXESWD</v>
          </cell>
          <cell r="B58" t="str">
            <v>Big Creek-Ventura</v>
          </cell>
          <cell r="C58" t="str">
            <v>BIG CREEK HYDRO PROJECT PSP</v>
          </cell>
          <cell r="D58">
            <v>773.6</v>
          </cell>
          <cell r="E58">
            <v>773.6</v>
          </cell>
          <cell r="F58">
            <v>773.6</v>
          </cell>
          <cell r="G58">
            <v>773.6</v>
          </cell>
          <cell r="H58">
            <v>800.6</v>
          </cell>
          <cell r="I58">
            <v>800.6</v>
          </cell>
          <cell r="J58">
            <v>800.6</v>
          </cell>
          <cell r="K58">
            <v>800.6</v>
          </cell>
          <cell r="L58">
            <v>773.6</v>
          </cell>
          <cell r="M58">
            <v>773.6</v>
          </cell>
          <cell r="N58">
            <v>773.6</v>
          </cell>
          <cell r="O58">
            <v>773.6</v>
          </cell>
          <cell r="P58" t="str">
            <v>Y</v>
          </cell>
          <cell r="Q58" t="str">
            <v>South</v>
          </cell>
          <cell r="R58" t="str">
            <v>FC</v>
          </cell>
          <cell r="T58">
            <v>800.6</v>
          </cell>
        </row>
        <row r="59">
          <cell r="A59" t="str">
            <v>BIOMAS_1_UNIT 1</v>
          </cell>
          <cell r="B59" t="str">
            <v>Sierra</v>
          </cell>
          <cell r="C59" t="str">
            <v>WOODLAND BIOMASS</v>
          </cell>
          <cell r="D59">
            <v>21.54</v>
          </cell>
          <cell r="E59">
            <v>23.95</v>
          </cell>
          <cell r="F59">
            <v>21.63</v>
          </cell>
          <cell r="G59">
            <v>20.48</v>
          </cell>
          <cell r="H59">
            <v>23.99</v>
          </cell>
          <cell r="I59">
            <v>23.83</v>
          </cell>
          <cell r="J59">
            <v>24.56</v>
          </cell>
          <cell r="K59">
            <v>24.9</v>
          </cell>
          <cell r="L59">
            <v>24.41</v>
          </cell>
          <cell r="M59">
            <v>24.19</v>
          </cell>
          <cell r="N59">
            <v>24.27</v>
          </cell>
          <cell r="O59">
            <v>23.84</v>
          </cell>
          <cell r="P59" t="str">
            <v>N</v>
          </cell>
          <cell r="Q59" t="str">
            <v>North</v>
          </cell>
          <cell r="R59" t="str">
            <v>FC</v>
          </cell>
          <cell r="T59">
            <v>24.9</v>
          </cell>
        </row>
        <row r="60">
          <cell r="A60" t="str">
            <v>BISHOP_1_ALAMO</v>
          </cell>
          <cell r="B60" t="str">
            <v>CAISO System</v>
          </cell>
          <cell r="C60" t="str">
            <v>BISHOP CREEK PLANT 2  AND  6</v>
          </cell>
          <cell r="D60">
            <v>5.57</v>
          </cell>
          <cell r="E60">
            <v>4.5999999999999996</v>
          </cell>
          <cell r="F60">
            <v>5.95</v>
          </cell>
          <cell r="G60">
            <v>4.88</v>
          </cell>
          <cell r="H60">
            <v>8.23</v>
          </cell>
          <cell r="I60">
            <v>10.54</v>
          </cell>
          <cell r="J60">
            <v>11.26</v>
          </cell>
          <cell r="K60">
            <v>12.22</v>
          </cell>
          <cell r="L60">
            <v>8.59</v>
          </cell>
          <cell r="M60">
            <v>8.2899999999999991</v>
          </cell>
          <cell r="N60">
            <v>5.81</v>
          </cell>
          <cell r="O60">
            <v>3.41</v>
          </cell>
          <cell r="P60" t="str">
            <v>N</v>
          </cell>
          <cell r="Q60" t="str">
            <v>South</v>
          </cell>
          <cell r="R60" t="str">
            <v>FC</v>
          </cell>
          <cell r="T60">
            <v>12.22</v>
          </cell>
        </row>
        <row r="61">
          <cell r="A61" t="str">
            <v>BISHOP_1_UNITS</v>
          </cell>
          <cell r="B61" t="str">
            <v>CAISO System</v>
          </cell>
          <cell r="C61" t="str">
            <v>BISHOP CREEK PLANT 3  AND  4</v>
          </cell>
          <cell r="D61">
            <v>0</v>
          </cell>
          <cell r="E61">
            <v>8.73</v>
          </cell>
          <cell r="F61">
            <v>9.76</v>
          </cell>
          <cell r="G61">
            <v>10.67</v>
          </cell>
          <cell r="H61">
            <v>14.78</v>
          </cell>
          <cell r="I61">
            <v>15.64</v>
          </cell>
          <cell r="J61">
            <v>15.69</v>
          </cell>
          <cell r="K61">
            <v>14.44</v>
          </cell>
          <cell r="L61">
            <v>12.04</v>
          </cell>
          <cell r="M61">
            <v>11.52</v>
          </cell>
          <cell r="N61">
            <v>1.72</v>
          </cell>
          <cell r="O61">
            <v>1.89</v>
          </cell>
          <cell r="P61" t="str">
            <v>N</v>
          </cell>
          <cell r="Q61" t="str">
            <v>South</v>
          </cell>
          <cell r="R61" t="str">
            <v>FC</v>
          </cell>
          <cell r="T61">
            <v>15.69</v>
          </cell>
        </row>
        <row r="62">
          <cell r="A62" t="str">
            <v>BLACK_7_UNIT 1</v>
          </cell>
          <cell r="B62" t="str">
            <v>CAISO System</v>
          </cell>
          <cell r="C62" t="str">
            <v>JAMES B. BLACK 1</v>
          </cell>
          <cell r="D62">
            <v>85</v>
          </cell>
          <cell r="E62">
            <v>85</v>
          </cell>
          <cell r="F62">
            <v>85</v>
          </cell>
          <cell r="G62">
            <v>85</v>
          </cell>
          <cell r="H62">
            <v>85</v>
          </cell>
          <cell r="I62">
            <v>85</v>
          </cell>
          <cell r="J62">
            <v>85</v>
          </cell>
          <cell r="K62">
            <v>85</v>
          </cell>
          <cell r="L62">
            <v>85</v>
          </cell>
          <cell r="M62">
            <v>85</v>
          </cell>
          <cell r="N62">
            <v>85</v>
          </cell>
          <cell r="O62">
            <v>85</v>
          </cell>
          <cell r="P62" t="str">
            <v>Y</v>
          </cell>
          <cell r="Q62" t="str">
            <v>North</v>
          </cell>
          <cell r="R62" t="str">
            <v>FC</v>
          </cell>
          <cell r="T62">
            <v>85</v>
          </cell>
        </row>
        <row r="63">
          <cell r="A63" t="str">
            <v>BLACK_7_UNIT 2</v>
          </cell>
          <cell r="B63" t="str">
            <v>CAISO System</v>
          </cell>
          <cell r="C63" t="str">
            <v>JAMES B. BLACK 2</v>
          </cell>
          <cell r="D63">
            <v>84.1</v>
          </cell>
          <cell r="E63">
            <v>84.1</v>
          </cell>
          <cell r="F63">
            <v>84.1</v>
          </cell>
          <cell r="G63">
            <v>84.1</v>
          </cell>
          <cell r="H63">
            <v>84.1</v>
          </cell>
          <cell r="I63">
            <v>84.1</v>
          </cell>
          <cell r="J63">
            <v>84.1</v>
          </cell>
          <cell r="K63">
            <v>84.1</v>
          </cell>
          <cell r="L63">
            <v>84.1</v>
          </cell>
          <cell r="M63">
            <v>84.1</v>
          </cell>
          <cell r="N63">
            <v>84.1</v>
          </cell>
          <cell r="O63">
            <v>84.1</v>
          </cell>
          <cell r="P63" t="str">
            <v>Y</v>
          </cell>
          <cell r="Q63" t="str">
            <v>North</v>
          </cell>
          <cell r="R63" t="str">
            <v>FC</v>
          </cell>
          <cell r="T63">
            <v>84.1</v>
          </cell>
        </row>
        <row r="64">
          <cell r="A64" t="str">
            <v>BLAST_1_WIND</v>
          </cell>
          <cell r="B64" t="str">
            <v>LA Basin</v>
          </cell>
          <cell r="C64" t="str">
            <v>Mountain View IV Wind</v>
          </cell>
          <cell r="D64">
            <v>2</v>
          </cell>
          <cell r="E64">
            <v>4.01</v>
          </cell>
          <cell r="F64">
            <v>11.59</v>
          </cell>
          <cell r="G64">
            <v>10.39</v>
          </cell>
          <cell r="H64">
            <v>11.42</v>
          </cell>
          <cell r="I64">
            <v>18.559999999999999</v>
          </cell>
          <cell r="J64">
            <v>4.96</v>
          </cell>
          <cell r="K64">
            <v>4.63</v>
          </cell>
          <cell r="L64">
            <v>2.87</v>
          </cell>
          <cell r="M64">
            <v>3.04</v>
          </cell>
          <cell r="N64">
            <v>2.02</v>
          </cell>
          <cell r="O64">
            <v>1.98</v>
          </cell>
          <cell r="P64" t="str">
            <v>N</v>
          </cell>
          <cell r="Q64" t="str">
            <v>South</v>
          </cell>
          <cell r="R64" t="str">
            <v>FC</v>
          </cell>
          <cell r="T64">
            <v>18.559999999999999</v>
          </cell>
        </row>
        <row r="65">
          <cell r="A65" t="str">
            <v>BLCKBT_2_STONEY</v>
          </cell>
          <cell r="B65" t="str">
            <v>CAISO System</v>
          </cell>
          <cell r="C65" t="str">
            <v>BLACK BUTTE HYDRO</v>
          </cell>
          <cell r="D65">
            <v>2.04</v>
          </cell>
          <cell r="E65">
            <v>1.6</v>
          </cell>
          <cell r="F65">
            <v>1.3</v>
          </cell>
          <cell r="G65">
            <v>3.5</v>
          </cell>
          <cell r="H65">
            <v>2.7</v>
          </cell>
          <cell r="I65">
            <v>2.57</v>
          </cell>
          <cell r="J65">
            <v>2.02</v>
          </cell>
          <cell r="K65">
            <v>1.83</v>
          </cell>
          <cell r="L65">
            <v>1.5</v>
          </cell>
          <cell r="M65">
            <v>1.5</v>
          </cell>
          <cell r="N65">
            <v>2.1</v>
          </cell>
          <cell r="O65">
            <v>2.5099999999999998</v>
          </cell>
          <cell r="P65" t="str">
            <v>Y</v>
          </cell>
          <cell r="Q65" t="str">
            <v>North</v>
          </cell>
          <cell r="R65" t="str">
            <v>FC</v>
          </cell>
          <cell r="T65">
            <v>2.57</v>
          </cell>
        </row>
        <row r="66">
          <cell r="A66" t="str">
            <v>BLM_2_UNITS</v>
          </cell>
          <cell r="B66" t="str">
            <v>CAISO System</v>
          </cell>
          <cell r="C66" t="str">
            <v>COSO ENERGY DEVELOPERS (BLM)</v>
          </cell>
          <cell r="D66">
            <v>53.99</v>
          </cell>
          <cell r="E66">
            <v>53.01</v>
          </cell>
          <cell r="F66">
            <v>51.62</v>
          </cell>
          <cell r="G66">
            <v>50.06</v>
          </cell>
          <cell r="H66">
            <v>53.55</v>
          </cell>
          <cell r="I66">
            <v>52.62</v>
          </cell>
          <cell r="J66">
            <v>50.42</v>
          </cell>
          <cell r="K66">
            <v>49.59</v>
          </cell>
          <cell r="L66">
            <v>49.33</v>
          </cell>
          <cell r="M66">
            <v>50.2</v>
          </cell>
          <cell r="N66">
            <v>50.59</v>
          </cell>
          <cell r="O66">
            <v>50.25</v>
          </cell>
          <cell r="P66" t="str">
            <v>N</v>
          </cell>
          <cell r="Q66" t="str">
            <v>South</v>
          </cell>
          <cell r="R66" t="str">
            <v>FC</v>
          </cell>
          <cell r="T66">
            <v>52.62</v>
          </cell>
        </row>
        <row r="67">
          <cell r="A67" t="str">
            <v>BLULKE_6_BLUELK</v>
          </cell>
          <cell r="B67" t="str">
            <v>Humboldt</v>
          </cell>
          <cell r="C67" t="str">
            <v>Blue Lake Power</v>
          </cell>
          <cell r="D67">
            <v>9.06</v>
          </cell>
          <cell r="E67">
            <v>8.99</v>
          </cell>
          <cell r="F67">
            <v>6.41</v>
          </cell>
          <cell r="G67">
            <v>8.34</v>
          </cell>
          <cell r="H67">
            <v>9.31</v>
          </cell>
          <cell r="I67">
            <v>9.75</v>
          </cell>
          <cell r="J67">
            <v>9.35</v>
          </cell>
          <cell r="K67">
            <v>9.0399999999999991</v>
          </cell>
          <cell r="L67">
            <v>9.3000000000000007</v>
          </cell>
          <cell r="M67">
            <v>9.3800000000000008</v>
          </cell>
          <cell r="N67">
            <v>9.19</v>
          </cell>
          <cell r="O67">
            <v>9.8000000000000007</v>
          </cell>
          <cell r="P67" t="str">
            <v>Y</v>
          </cell>
          <cell r="Q67" t="str">
            <v>North</v>
          </cell>
          <cell r="R67" t="str">
            <v>ID</v>
          </cell>
          <cell r="T67">
            <v>9.75</v>
          </cell>
        </row>
        <row r="68">
          <cell r="A68" t="str">
            <v>BLYTHE_1_SOLAR1</v>
          </cell>
          <cell r="B68" t="str">
            <v>CAISO System</v>
          </cell>
          <cell r="C68" t="str">
            <v>Blythe Solar 1 Project</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N</v>
          </cell>
          <cell r="Q68" t="str">
            <v>South</v>
          </cell>
          <cell r="R68" t="str">
            <v>EO</v>
          </cell>
          <cell r="T68">
            <v>0</v>
          </cell>
        </row>
        <row r="69">
          <cell r="A69" t="str">
            <v>BNNIEN_7_ALTAPH</v>
          </cell>
          <cell r="B69" t="str">
            <v>Sierra</v>
          </cell>
          <cell r="C69" t="str">
            <v>ALTA POWER HOUSE</v>
          </cell>
          <cell r="D69">
            <v>0.23</v>
          </cell>
          <cell r="E69">
            <v>0.24</v>
          </cell>
          <cell r="F69">
            <v>0.32</v>
          </cell>
          <cell r="G69">
            <v>0.31</v>
          </cell>
          <cell r="H69">
            <v>0.24</v>
          </cell>
          <cell r="I69">
            <v>0.41</v>
          </cell>
          <cell r="J69">
            <v>0.64</v>
          </cell>
          <cell r="K69">
            <v>0.72</v>
          </cell>
          <cell r="L69">
            <v>0.35</v>
          </cell>
          <cell r="M69">
            <v>0.53</v>
          </cell>
          <cell r="N69">
            <v>0.52</v>
          </cell>
          <cell r="O69">
            <v>0.39</v>
          </cell>
          <cell r="P69" t="str">
            <v>Y</v>
          </cell>
          <cell r="Q69" t="str">
            <v>North</v>
          </cell>
          <cell r="R69" t="str">
            <v>FC</v>
          </cell>
          <cell r="T69">
            <v>0.72</v>
          </cell>
        </row>
        <row r="70">
          <cell r="A70" t="str">
            <v>BOGUE_1_UNITA1</v>
          </cell>
          <cell r="B70" t="str">
            <v>Sierra</v>
          </cell>
          <cell r="C70" t="str">
            <v>Feather River Energy Center, Unit #1</v>
          </cell>
          <cell r="D70">
            <v>46.3</v>
          </cell>
          <cell r="E70">
            <v>46.3</v>
          </cell>
          <cell r="F70">
            <v>46.3</v>
          </cell>
          <cell r="G70">
            <v>46.3</v>
          </cell>
          <cell r="H70">
            <v>46.3</v>
          </cell>
          <cell r="I70">
            <v>46</v>
          </cell>
          <cell r="J70">
            <v>45</v>
          </cell>
          <cell r="K70">
            <v>45</v>
          </cell>
          <cell r="L70">
            <v>45</v>
          </cell>
          <cell r="M70">
            <v>46.3</v>
          </cell>
          <cell r="N70">
            <v>46.3</v>
          </cell>
          <cell r="O70">
            <v>46.3</v>
          </cell>
          <cell r="P70" t="str">
            <v>Y</v>
          </cell>
          <cell r="Q70" t="str">
            <v>North</v>
          </cell>
          <cell r="R70" t="str">
            <v>FC</v>
          </cell>
          <cell r="T70">
            <v>46</v>
          </cell>
        </row>
        <row r="71">
          <cell r="A71" t="str">
            <v>BORDEN_2_QF</v>
          </cell>
          <cell r="B71" t="str">
            <v>Fresno</v>
          </cell>
          <cell r="C71" t="str">
            <v>SMALL QF AGGREGATION - MADERA</v>
          </cell>
          <cell r="D71">
            <v>0.08</v>
          </cell>
          <cell r="E71">
            <v>7.0000000000000007E-2</v>
          </cell>
          <cell r="F71">
            <v>0.02</v>
          </cell>
          <cell r="G71">
            <v>0.37</v>
          </cell>
          <cell r="H71">
            <v>0.62</v>
          </cell>
          <cell r="I71">
            <v>1.1499999999999999</v>
          </cell>
          <cell r="J71">
            <v>1.29</v>
          </cell>
          <cell r="K71">
            <v>0.78</v>
          </cell>
          <cell r="L71">
            <v>0.42</v>
          </cell>
          <cell r="M71">
            <v>0.21</v>
          </cell>
          <cell r="N71">
            <v>0</v>
          </cell>
          <cell r="O71">
            <v>0</v>
          </cell>
          <cell r="P71" t="str">
            <v>N</v>
          </cell>
          <cell r="Q71" t="str">
            <v>North</v>
          </cell>
          <cell r="R71" t="str">
            <v>FC</v>
          </cell>
          <cell r="T71">
            <v>1.29</v>
          </cell>
        </row>
        <row r="72">
          <cell r="A72" t="str">
            <v>BORDER_6_UNITA1</v>
          </cell>
          <cell r="B72" t="str">
            <v>San Diego-IV</v>
          </cell>
          <cell r="C72" t="str">
            <v>CalPeak Power Border Unit 1</v>
          </cell>
          <cell r="D72">
            <v>48</v>
          </cell>
          <cell r="E72">
            <v>48</v>
          </cell>
          <cell r="F72">
            <v>48</v>
          </cell>
          <cell r="G72">
            <v>48</v>
          </cell>
          <cell r="H72">
            <v>48</v>
          </cell>
          <cell r="I72">
            <v>48</v>
          </cell>
          <cell r="J72">
            <v>48</v>
          </cell>
          <cell r="K72">
            <v>48</v>
          </cell>
          <cell r="L72">
            <v>48</v>
          </cell>
          <cell r="M72">
            <v>48</v>
          </cell>
          <cell r="N72">
            <v>48</v>
          </cell>
          <cell r="O72">
            <v>48</v>
          </cell>
          <cell r="P72" t="str">
            <v>Y</v>
          </cell>
          <cell r="Q72" t="str">
            <v>South</v>
          </cell>
          <cell r="R72" t="str">
            <v>FC</v>
          </cell>
          <cell r="T72">
            <v>48</v>
          </cell>
        </row>
        <row r="73">
          <cell r="A73" t="str">
            <v>BOWMN_6_UNIT</v>
          </cell>
          <cell r="B73" t="str">
            <v>Sierra</v>
          </cell>
          <cell r="C73" t="str">
            <v>BOWMAN</v>
          </cell>
          <cell r="D73">
            <v>1.35</v>
          </cell>
          <cell r="E73">
            <v>0.91</v>
          </cell>
          <cell r="F73">
            <v>1.41</v>
          </cell>
          <cell r="G73">
            <v>1.85</v>
          </cell>
          <cell r="H73">
            <v>3.05</v>
          </cell>
          <cell r="I73">
            <v>2.86</v>
          </cell>
          <cell r="J73">
            <v>3.15</v>
          </cell>
          <cell r="K73">
            <v>2.85</v>
          </cell>
          <cell r="L73">
            <v>2.7</v>
          </cell>
          <cell r="M73">
            <v>1.99</v>
          </cell>
          <cell r="N73">
            <v>0.73</v>
          </cell>
          <cell r="O73">
            <v>0.54</v>
          </cell>
          <cell r="P73" t="str">
            <v>N</v>
          </cell>
          <cell r="Q73" t="str">
            <v>North</v>
          </cell>
          <cell r="R73" t="str">
            <v>FC</v>
          </cell>
          <cell r="T73">
            <v>3.15</v>
          </cell>
        </row>
        <row r="74">
          <cell r="A74" t="str">
            <v>BRDGVL_7_BAKER</v>
          </cell>
          <cell r="B74" t="str">
            <v>Humboldt</v>
          </cell>
          <cell r="C74" t="str">
            <v>Baker Station Hydro</v>
          </cell>
          <cell r="D74" t="str">
            <v>-</v>
          </cell>
          <cell r="E74" t="str">
            <v>-</v>
          </cell>
          <cell r="F74" t="str">
            <v>-</v>
          </cell>
          <cell r="G74" t="str">
            <v>-</v>
          </cell>
          <cell r="H74" t="str">
            <v>-</v>
          </cell>
          <cell r="I74" t="str">
            <v>-</v>
          </cell>
          <cell r="J74" t="str">
            <v>-</v>
          </cell>
          <cell r="K74">
            <v>0.78</v>
          </cell>
          <cell r="L74">
            <v>0.69</v>
          </cell>
          <cell r="M74">
            <v>0.48</v>
          </cell>
          <cell r="N74">
            <v>0.47</v>
          </cell>
          <cell r="O74">
            <v>0.47</v>
          </cell>
          <cell r="P74" t="str">
            <v>N</v>
          </cell>
          <cell r="Q74" t="str">
            <v>North</v>
          </cell>
          <cell r="R74" t="str">
            <v>FC</v>
          </cell>
          <cell r="T74">
            <v>0.78</v>
          </cell>
        </row>
        <row r="75">
          <cell r="A75" t="str">
            <v>BRDSLD_2_HIWIND</v>
          </cell>
          <cell r="B75" t="str">
            <v>Bay Area</v>
          </cell>
          <cell r="C75" t="str">
            <v>High Winds Energy Center</v>
          </cell>
          <cell r="D75">
            <v>6.76</v>
          </cell>
          <cell r="E75">
            <v>13.44</v>
          </cell>
          <cell r="F75">
            <v>29.15</v>
          </cell>
          <cell r="G75">
            <v>44.05</v>
          </cell>
          <cell r="H75">
            <v>51.68</v>
          </cell>
          <cell r="I75">
            <v>53.91</v>
          </cell>
          <cell r="J75">
            <v>39.479999999999997</v>
          </cell>
          <cell r="K75">
            <v>39.51</v>
          </cell>
          <cell r="L75">
            <v>12.6</v>
          </cell>
          <cell r="M75">
            <v>5.45</v>
          </cell>
          <cell r="N75">
            <v>3.32</v>
          </cell>
          <cell r="O75">
            <v>4.5</v>
          </cell>
          <cell r="P75" t="str">
            <v>N</v>
          </cell>
          <cell r="Q75" t="str">
            <v>North</v>
          </cell>
          <cell r="R75" t="str">
            <v>FC</v>
          </cell>
          <cell r="T75">
            <v>53.91</v>
          </cell>
        </row>
        <row r="76">
          <cell r="A76" t="str">
            <v>BRDSLD_2_MTZUM2</v>
          </cell>
          <cell r="B76" t="str">
            <v>Bay Area</v>
          </cell>
          <cell r="C76" t="str">
            <v>NextEra Energy Montezuma Wind II</v>
          </cell>
          <cell r="D76">
            <v>3.03</v>
          </cell>
          <cell r="E76">
            <v>5.92</v>
          </cell>
          <cell r="F76">
            <v>14.43</v>
          </cell>
          <cell r="G76">
            <v>15.6</v>
          </cell>
          <cell r="H76">
            <v>22.73</v>
          </cell>
          <cell r="I76">
            <v>20.07</v>
          </cell>
          <cell r="J76">
            <v>17.600000000000001</v>
          </cell>
          <cell r="K76">
            <v>15.84</v>
          </cell>
          <cell r="L76">
            <v>7.98</v>
          </cell>
          <cell r="M76">
            <v>4.5199999999999996</v>
          </cell>
          <cell r="N76">
            <v>3.17</v>
          </cell>
          <cell r="O76">
            <v>3.22</v>
          </cell>
          <cell r="P76" t="str">
            <v>N</v>
          </cell>
          <cell r="Q76" t="str">
            <v>North</v>
          </cell>
          <cell r="R76" t="str">
            <v>ID</v>
          </cell>
          <cell r="T76">
            <v>20.07</v>
          </cell>
        </row>
        <row r="77">
          <cell r="A77" t="str">
            <v>BRDSLD_2_MTZUMA</v>
          </cell>
          <cell r="B77" t="str">
            <v>Bay Area</v>
          </cell>
          <cell r="C77" t="str">
            <v>FPL Energy Montezuma Wind</v>
          </cell>
          <cell r="D77">
            <v>1.63</v>
          </cell>
          <cell r="E77">
            <v>2.99</v>
          </cell>
          <cell r="F77">
            <v>4.53</v>
          </cell>
          <cell r="G77">
            <v>4.2</v>
          </cell>
          <cell r="H77">
            <v>8.3699999999999992</v>
          </cell>
          <cell r="I77">
            <v>6.83</v>
          </cell>
          <cell r="J77">
            <v>8.5299999999999994</v>
          </cell>
          <cell r="K77">
            <v>7.41</v>
          </cell>
          <cell r="L77">
            <v>3.75</v>
          </cell>
          <cell r="M77">
            <v>1.42</v>
          </cell>
          <cell r="N77">
            <v>1.1100000000000001</v>
          </cell>
          <cell r="O77">
            <v>1.58</v>
          </cell>
          <cell r="P77" t="str">
            <v>N</v>
          </cell>
          <cell r="Q77" t="str">
            <v>North</v>
          </cell>
          <cell r="R77" t="str">
            <v>FC</v>
          </cell>
          <cell r="T77">
            <v>8.5299999999999994</v>
          </cell>
        </row>
        <row r="78">
          <cell r="A78" t="str">
            <v>BRDSLD_2_SHILO1</v>
          </cell>
          <cell r="B78" t="str">
            <v>Bay Area</v>
          </cell>
          <cell r="C78" t="str">
            <v>Shiloh I Wind Project</v>
          </cell>
          <cell r="D78">
            <v>3.46</v>
          </cell>
          <cell r="E78">
            <v>10.47</v>
          </cell>
          <cell r="F78">
            <v>24.58</v>
          </cell>
          <cell r="G78">
            <v>22.18</v>
          </cell>
          <cell r="H78">
            <v>47.77</v>
          </cell>
          <cell r="I78">
            <v>42.56</v>
          </cell>
          <cell r="J78">
            <v>47.94</v>
          </cell>
          <cell r="K78">
            <v>42.53</v>
          </cell>
          <cell r="L78">
            <v>18</v>
          </cell>
          <cell r="M78">
            <v>6.37</v>
          </cell>
          <cell r="N78">
            <v>4.59</v>
          </cell>
          <cell r="O78">
            <v>6.24</v>
          </cell>
          <cell r="P78" t="str">
            <v>N</v>
          </cell>
          <cell r="Q78" t="str">
            <v>North</v>
          </cell>
          <cell r="R78" t="str">
            <v>FC</v>
          </cell>
          <cell r="S78">
            <v>0</v>
          </cell>
          <cell r="T78">
            <v>47.94</v>
          </cell>
        </row>
        <row r="79">
          <cell r="A79" t="str">
            <v>BRDSLD_2_SHILO2</v>
          </cell>
          <cell r="B79" t="str">
            <v>Bay Area</v>
          </cell>
          <cell r="C79" t="str">
            <v>SHILOH WIND PROJECT 2</v>
          </cell>
          <cell r="D79">
            <v>7.3</v>
          </cell>
          <cell r="E79">
            <v>14.52</v>
          </cell>
          <cell r="F79">
            <v>31.48</v>
          </cell>
          <cell r="G79">
            <v>47.57</v>
          </cell>
          <cell r="H79">
            <v>55.82</v>
          </cell>
          <cell r="I79">
            <v>58.22</v>
          </cell>
          <cell r="J79">
            <v>42.63</v>
          </cell>
          <cell r="K79">
            <v>42.67</v>
          </cell>
          <cell r="L79">
            <v>16.54</v>
          </cell>
          <cell r="M79">
            <v>5.97</v>
          </cell>
          <cell r="N79">
            <v>5.01</v>
          </cell>
          <cell r="O79">
            <v>7.07</v>
          </cell>
          <cell r="P79" t="str">
            <v>N</v>
          </cell>
          <cell r="Q79" t="str">
            <v>North</v>
          </cell>
          <cell r="R79" t="str">
            <v>FC</v>
          </cell>
          <cell r="T79">
            <v>58.22</v>
          </cell>
        </row>
        <row r="80">
          <cell r="A80" t="str">
            <v>BRDSLD_2_SHLO3A</v>
          </cell>
          <cell r="B80" t="str">
            <v>Bay Area</v>
          </cell>
          <cell r="C80" t="str">
            <v>Shiloh III Wind Project, LLC</v>
          </cell>
          <cell r="D80">
            <v>3.92</v>
          </cell>
          <cell r="E80">
            <v>7.77</v>
          </cell>
          <cell r="F80">
            <v>18.77</v>
          </cell>
          <cell r="G80">
            <v>21.63</v>
          </cell>
          <cell r="H80">
            <v>30.31</v>
          </cell>
          <cell r="I80">
            <v>24.2</v>
          </cell>
          <cell r="J80">
            <v>20.21</v>
          </cell>
          <cell r="K80">
            <v>18.559999999999999</v>
          </cell>
          <cell r="L80">
            <v>9.86</v>
          </cell>
          <cell r="M80">
            <v>6.34</v>
          </cell>
          <cell r="N80">
            <v>4.3899999999999997</v>
          </cell>
          <cell r="O80">
            <v>4.5599999999999996</v>
          </cell>
          <cell r="P80" t="str">
            <v>N</v>
          </cell>
          <cell r="Q80" t="str">
            <v>North</v>
          </cell>
          <cell r="R80" t="str">
            <v>FC</v>
          </cell>
          <cell r="T80">
            <v>24.2</v>
          </cell>
        </row>
        <row r="81">
          <cell r="A81" t="str">
            <v>BRDSLD_2_SHLO3B</v>
          </cell>
          <cell r="B81" t="str">
            <v>Bay Area</v>
          </cell>
          <cell r="C81" t="str">
            <v>Shiloh IV Wind Project</v>
          </cell>
          <cell r="D81">
            <v>3.93</v>
          </cell>
          <cell r="E81">
            <v>7.75</v>
          </cell>
          <cell r="F81">
            <v>18.68</v>
          </cell>
          <cell r="G81">
            <v>21.87</v>
          </cell>
          <cell r="H81">
            <v>32.549999999999997</v>
          </cell>
          <cell r="I81">
            <v>27.85</v>
          </cell>
          <cell r="J81">
            <v>25.97</v>
          </cell>
          <cell r="K81">
            <v>23.16</v>
          </cell>
          <cell r="L81">
            <v>11.45</v>
          </cell>
          <cell r="M81">
            <v>6.42</v>
          </cell>
          <cell r="N81">
            <v>4.38</v>
          </cell>
          <cell r="O81">
            <v>4.3099999999999996</v>
          </cell>
          <cell r="P81" t="str">
            <v>N</v>
          </cell>
          <cell r="Q81" t="str">
            <v>North</v>
          </cell>
          <cell r="R81" t="str">
            <v>FC</v>
          </cell>
          <cell r="T81">
            <v>27.85</v>
          </cell>
        </row>
        <row r="82">
          <cell r="A82" t="str">
            <v>BRDWAY_7_UNIT 3</v>
          </cell>
          <cell r="B82" t="str">
            <v>LA Basin</v>
          </cell>
          <cell r="C82" t="str">
            <v>BROADWAY UNIT 3</v>
          </cell>
          <cell r="D82">
            <v>65</v>
          </cell>
          <cell r="E82">
            <v>65</v>
          </cell>
          <cell r="F82">
            <v>65</v>
          </cell>
          <cell r="G82">
            <v>65</v>
          </cell>
          <cell r="H82">
            <v>65</v>
          </cell>
          <cell r="I82">
            <v>65</v>
          </cell>
          <cell r="J82">
            <v>65</v>
          </cell>
          <cell r="K82">
            <v>65</v>
          </cell>
          <cell r="L82">
            <v>65</v>
          </cell>
          <cell r="M82">
            <v>65</v>
          </cell>
          <cell r="N82">
            <v>65</v>
          </cell>
          <cell r="O82">
            <v>65</v>
          </cell>
          <cell r="P82" t="str">
            <v>Y</v>
          </cell>
          <cell r="Q82" t="str">
            <v>South</v>
          </cell>
          <cell r="R82" t="str">
            <v>FC</v>
          </cell>
          <cell r="T82">
            <v>65</v>
          </cell>
        </row>
        <row r="83">
          <cell r="A83" t="str">
            <v>BREGGO_6_DEGRSL</v>
          </cell>
          <cell r="B83" t="str">
            <v>San Diego-IV</v>
          </cell>
          <cell r="C83" t="str">
            <v>Desert Green Solar Farm</v>
          </cell>
          <cell r="D83" t="str">
            <v>-</v>
          </cell>
          <cell r="E83" t="str">
            <v>-</v>
          </cell>
          <cell r="F83">
            <v>0.95</v>
          </cell>
          <cell r="G83">
            <v>3.81</v>
          </cell>
          <cell r="H83">
            <v>4.04</v>
          </cell>
          <cell r="I83">
            <v>5.04</v>
          </cell>
          <cell r="J83">
            <v>5.0599999999999996</v>
          </cell>
          <cell r="K83">
            <v>4.72</v>
          </cell>
          <cell r="L83">
            <v>4.5999999999999996</v>
          </cell>
          <cell r="M83">
            <v>3.04</v>
          </cell>
          <cell r="N83">
            <v>0.16</v>
          </cell>
          <cell r="O83">
            <v>0.08</v>
          </cell>
          <cell r="P83" t="str">
            <v>N</v>
          </cell>
          <cell r="Q83" t="str">
            <v>South</v>
          </cell>
          <cell r="R83" t="str">
            <v>FC</v>
          </cell>
          <cell r="T83">
            <v>5.0599999999999996</v>
          </cell>
        </row>
        <row r="84">
          <cell r="A84" t="str">
            <v>BREGGO_6_SOLAR</v>
          </cell>
          <cell r="B84" t="str">
            <v>San Diego-IV</v>
          </cell>
          <cell r="C84" t="str">
            <v>NRG Borrego Solar One</v>
          </cell>
          <cell r="D84">
            <v>0.2</v>
          </cell>
          <cell r="E84">
            <v>1.73</v>
          </cell>
          <cell r="F84">
            <v>4.28</v>
          </cell>
          <cell r="G84">
            <v>19.489999999999998</v>
          </cell>
          <cell r="H84">
            <v>20.75</v>
          </cell>
          <cell r="I84">
            <v>23.12</v>
          </cell>
          <cell r="J84">
            <v>22.68</v>
          </cell>
          <cell r="K84">
            <v>21.51</v>
          </cell>
          <cell r="L84">
            <v>19.079999999999998</v>
          </cell>
          <cell r="M84">
            <v>13.58</v>
          </cell>
          <cell r="N84">
            <v>0.64</v>
          </cell>
          <cell r="O84">
            <v>0.34</v>
          </cell>
          <cell r="P84" t="str">
            <v>N</v>
          </cell>
          <cell r="Q84" t="str">
            <v>South</v>
          </cell>
          <cell r="R84" t="str">
            <v>FC</v>
          </cell>
          <cell r="S84">
            <v>0</v>
          </cell>
          <cell r="T84">
            <v>23.12</v>
          </cell>
        </row>
        <row r="85">
          <cell r="A85" t="str">
            <v>BRODIE_2_WIND</v>
          </cell>
          <cell r="B85" t="str">
            <v>CAISO System</v>
          </cell>
          <cell r="C85" t="str">
            <v>Coram Brodie Wind Project</v>
          </cell>
          <cell r="D85">
            <v>4.51</v>
          </cell>
          <cell r="E85">
            <v>8.92</v>
          </cell>
          <cell r="F85">
            <v>25.93</v>
          </cell>
          <cell r="G85">
            <v>38.39</v>
          </cell>
          <cell r="H85">
            <v>37.83</v>
          </cell>
          <cell r="I85">
            <v>27.37</v>
          </cell>
          <cell r="J85">
            <v>14.16</v>
          </cell>
          <cell r="K85">
            <v>13.35</v>
          </cell>
          <cell r="L85">
            <v>9.0399999999999991</v>
          </cell>
          <cell r="M85">
            <v>6.37</v>
          </cell>
          <cell r="N85">
            <v>6.79</v>
          </cell>
          <cell r="O85">
            <v>4.13</v>
          </cell>
          <cell r="P85" t="str">
            <v>N</v>
          </cell>
          <cell r="Q85" t="str">
            <v>South</v>
          </cell>
          <cell r="R85" t="str">
            <v>FC</v>
          </cell>
          <cell r="T85">
            <v>27.37</v>
          </cell>
        </row>
        <row r="86">
          <cell r="A86" t="str">
            <v>BUCKBL_2_PL1X3</v>
          </cell>
          <cell r="B86" t="str">
            <v>CAISO System</v>
          </cell>
          <cell r="C86" t="str">
            <v>Blythe Energy Center</v>
          </cell>
          <cell r="D86">
            <v>490</v>
          </cell>
          <cell r="E86">
            <v>490</v>
          </cell>
          <cell r="F86">
            <v>490</v>
          </cell>
          <cell r="G86">
            <v>490</v>
          </cell>
          <cell r="H86">
            <v>490</v>
          </cell>
          <cell r="I86">
            <v>490</v>
          </cell>
          <cell r="J86">
            <v>490</v>
          </cell>
          <cell r="K86">
            <v>490</v>
          </cell>
          <cell r="L86">
            <v>490</v>
          </cell>
          <cell r="M86">
            <v>490</v>
          </cell>
          <cell r="N86">
            <v>490</v>
          </cell>
          <cell r="O86">
            <v>490</v>
          </cell>
          <cell r="P86" t="str">
            <v>Y</v>
          </cell>
          <cell r="Q86" t="str">
            <v>South</v>
          </cell>
          <cell r="R86" t="str">
            <v>FC</v>
          </cell>
          <cell r="T86">
            <v>490</v>
          </cell>
        </row>
        <row r="87">
          <cell r="A87" t="str">
            <v>BUCKCK_7_OAKFLT</v>
          </cell>
          <cell r="B87" t="str">
            <v>Sierra</v>
          </cell>
          <cell r="C87" t="str">
            <v>Oak Flat</v>
          </cell>
          <cell r="D87">
            <v>0.48</v>
          </cell>
          <cell r="E87">
            <v>0.64</v>
          </cell>
          <cell r="F87">
            <v>0.94</v>
          </cell>
          <cell r="G87">
            <v>1.02</v>
          </cell>
          <cell r="H87">
            <v>1.1000000000000001</v>
          </cell>
          <cell r="I87">
            <v>1.1100000000000001</v>
          </cell>
          <cell r="J87">
            <v>0.93</v>
          </cell>
          <cell r="K87">
            <v>0.84</v>
          </cell>
          <cell r="L87">
            <v>0.39</v>
          </cell>
          <cell r="M87">
            <v>0.43</v>
          </cell>
          <cell r="N87">
            <v>0.56999999999999995</v>
          </cell>
          <cell r="O87">
            <v>0.49</v>
          </cell>
          <cell r="P87" t="str">
            <v>Y</v>
          </cell>
          <cell r="Q87" t="str">
            <v>North</v>
          </cell>
          <cell r="R87" t="str">
            <v>FC</v>
          </cell>
          <cell r="T87">
            <v>1.1100000000000001</v>
          </cell>
        </row>
        <row r="88">
          <cell r="A88" t="str">
            <v>BUCKCK_7_PL1X2</v>
          </cell>
          <cell r="B88" t="str">
            <v>Sierra</v>
          </cell>
          <cell r="C88" t="str">
            <v>BUCKS CREEK AGGREGATE</v>
          </cell>
          <cell r="D88">
            <v>58</v>
          </cell>
          <cell r="E88">
            <v>58</v>
          </cell>
          <cell r="F88">
            <v>58</v>
          </cell>
          <cell r="G88">
            <v>58</v>
          </cell>
          <cell r="H88">
            <v>58</v>
          </cell>
          <cell r="I88">
            <v>58</v>
          </cell>
          <cell r="J88">
            <v>58</v>
          </cell>
          <cell r="K88">
            <v>58</v>
          </cell>
          <cell r="L88">
            <v>58</v>
          </cell>
          <cell r="M88">
            <v>58</v>
          </cell>
          <cell r="N88">
            <v>58</v>
          </cell>
          <cell r="O88">
            <v>58</v>
          </cell>
          <cell r="P88" t="str">
            <v>Y</v>
          </cell>
          <cell r="Q88" t="str">
            <v>North</v>
          </cell>
          <cell r="R88" t="str">
            <v>FC</v>
          </cell>
          <cell r="T88">
            <v>58</v>
          </cell>
        </row>
        <row r="89">
          <cell r="A89" t="str">
            <v>BUCKWD_1_NPALM1</v>
          </cell>
          <cell r="B89" t="str">
            <v>LA Basin</v>
          </cell>
          <cell r="C89" t="str">
            <v>North Palm Springs 1A</v>
          </cell>
          <cell r="D89">
            <v>0.01</v>
          </cell>
          <cell r="E89">
            <v>0.15</v>
          </cell>
          <cell r="F89">
            <v>0.38</v>
          </cell>
          <cell r="G89">
            <v>1.49</v>
          </cell>
          <cell r="H89">
            <v>1.76</v>
          </cell>
          <cell r="I89">
            <v>1.83</v>
          </cell>
          <cell r="J89">
            <v>1.8</v>
          </cell>
          <cell r="K89">
            <v>1.76</v>
          </cell>
          <cell r="L89">
            <v>1.57</v>
          </cell>
          <cell r="M89">
            <v>1.19</v>
          </cell>
          <cell r="N89">
            <v>0.05</v>
          </cell>
          <cell r="O89">
            <v>0.03</v>
          </cell>
          <cell r="P89" t="str">
            <v>N</v>
          </cell>
          <cell r="Q89" t="str">
            <v>South</v>
          </cell>
          <cell r="R89" t="str">
            <v>FC</v>
          </cell>
          <cell r="T89">
            <v>1.83</v>
          </cell>
        </row>
        <row r="90">
          <cell r="A90" t="str">
            <v>BUCKWD_1_QF</v>
          </cell>
          <cell r="B90" t="str">
            <v>LA Basin</v>
          </cell>
          <cell r="C90" t="str">
            <v>Buckwind Re-powering project</v>
          </cell>
          <cell r="D90">
            <v>0.42</v>
          </cell>
          <cell r="E90">
            <v>1.49</v>
          </cell>
          <cell r="F90">
            <v>4.03</v>
          </cell>
          <cell r="G90">
            <v>3.18</v>
          </cell>
          <cell r="H90">
            <v>4.6399999999999997</v>
          </cell>
          <cell r="I90">
            <v>5.03</v>
          </cell>
          <cell r="J90">
            <v>2.17</v>
          </cell>
          <cell r="K90">
            <v>1.82</v>
          </cell>
          <cell r="L90">
            <v>1.37</v>
          </cell>
          <cell r="M90">
            <v>1.49</v>
          </cell>
          <cell r="N90">
            <v>0.83</v>
          </cell>
          <cell r="O90">
            <v>1.25</v>
          </cell>
          <cell r="P90" t="str">
            <v>N</v>
          </cell>
          <cell r="Q90" t="str">
            <v>South</v>
          </cell>
          <cell r="R90" t="str">
            <v>FC</v>
          </cell>
          <cell r="T90">
            <v>5.03</v>
          </cell>
        </row>
        <row r="91">
          <cell r="A91" t="str">
            <v>BUCKWD_7_WINTCV</v>
          </cell>
          <cell r="B91" t="str">
            <v>LA Basin</v>
          </cell>
          <cell r="C91" t="str">
            <v>Wintec Energy, Ltd.</v>
          </cell>
          <cell r="D91">
            <v>0.06</v>
          </cell>
          <cell r="E91">
            <v>0.16</v>
          </cell>
          <cell r="F91">
            <v>0.44</v>
          </cell>
          <cell r="G91">
            <v>0.14000000000000001</v>
          </cell>
          <cell r="H91">
            <v>0.4</v>
          </cell>
          <cell r="I91">
            <v>0.69</v>
          </cell>
          <cell r="J91">
            <v>0.13</v>
          </cell>
          <cell r="K91">
            <v>0.13</v>
          </cell>
          <cell r="L91">
            <v>0.08</v>
          </cell>
          <cell r="M91">
            <v>0.1</v>
          </cell>
          <cell r="N91">
            <v>0.06</v>
          </cell>
          <cell r="O91">
            <v>0.06</v>
          </cell>
          <cell r="P91" t="str">
            <v>N</v>
          </cell>
          <cell r="Q91" t="str">
            <v>South</v>
          </cell>
          <cell r="R91" t="str">
            <v>FC</v>
          </cell>
          <cell r="T91">
            <v>0.69</v>
          </cell>
        </row>
        <row r="92">
          <cell r="A92" t="str">
            <v>BURNYF_2_UNIT 1</v>
          </cell>
          <cell r="B92" t="str">
            <v>CAISO System</v>
          </cell>
          <cell r="C92" t="str">
            <v>Burney Forest Power</v>
          </cell>
          <cell r="D92">
            <v>26.97</v>
          </cell>
          <cell r="E92">
            <v>26.84</v>
          </cell>
          <cell r="F92">
            <v>26.26</v>
          </cell>
          <cell r="G92">
            <v>25.33</v>
          </cell>
          <cell r="H92">
            <v>27.32</v>
          </cell>
          <cell r="I92">
            <v>28.33</v>
          </cell>
          <cell r="J92">
            <v>28.56</v>
          </cell>
          <cell r="K92">
            <v>28.59</v>
          </cell>
          <cell r="L92">
            <v>26.03</v>
          </cell>
          <cell r="M92">
            <v>28.96</v>
          </cell>
          <cell r="N92">
            <v>27.4</v>
          </cell>
          <cell r="O92">
            <v>26.65</v>
          </cell>
          <cell r="P92" t="str">
            <v>N</v>
          </cell>
          <cell r="Q92" t="str">
            <v>North</v>
          </cell>
          <cell r="R92" t="str">
            <v>FC</v>
          </cell>
          <cell r="T92">
            <v>28.59</v>
          </cell>
        </row>
        <row r="93">
          <cell r="A93" t="str">
            <v>BUTTVL_7_UNIT 1</v>
          </cell>
          <cell r="B93" t="str">
            <v>CAISO System</v>
          </cell>
          <cell r="C93" t="str">
            <v>BUTT VALLEY HYDRO</v>
          </cell>
          <cell r="D93">
            <v>40</v>
          </cell>
          <cell r="E93">
            <v>40</v>
          </cell>
          <cell r="F93">
            <v>40</v>
          </cell>
          <cell r="G93">
            <v>40</v>
          </cell>
          <cell r="H93">
            <v>40</v>
          </cell>
          <cell r="I93">
            <v>40</v>
          </cell>
          <cell r="J93">
            <v>40</v>
          </cell>
          <cell r="K93">
            <v>40</v>
          </cell>
          <cell r="L93">
            <v>40</v>
          </cell>
          <cell r="M93">
            <v>40</v>
          </cell>
          <cell r="N93">
            <v>40</v>
          </cell>
          <cell r="O93">
            <v>40</v>
          </cell>
          <cell r="P93" t="str">
            <v>Y</v>
          </cell>
          <cell r="Q93" t="str">
            <v>North</v>
          </cell>
          <cell r="R93" t="str">
            <v>FC</v>
          </cell>
          <cell r="T93">
            <v>40</v>
          </cell>
        </row>
        <row r="94">
          <cell r="A94" t="str">
            <v>CABZON_1_WINDA1</v>
          </cell>
          <cell r="B94" t="str">
            <v>LA Basin</v>
          </cell>
          <cell r="C94" t="str">
            <v>Cabazon Wind Project</v>
          </cell>
          <cell r="D94">
            <v>3.48</v>
          </cell>
          <cell r="E94">
            <v>5.86</v>
          </cell>
          <cell r="F94">
            <v>13.7</v>
          </cell>
          <cell r="G94">
            <v>9.89</v>
          </cell>
          <cell r="H94">
            <v>19.53</v>
          </cell>
          <cell r="I94">
            <v>22.94</v>
          </cell>
          <cell r="J94">
            <v>9.94</v>
          </cell>
          <cell r="K94">
            <v>7.96</v>
          </cell>
          <cell r="L94">
            <v>4.09</v>
          </cell>
          <cell r="M94">
            <v>4.72</v>
          </cell>
          <cell r="N94">
            <v>1.77</v>
          </cell>
          <cell r="O94">
            <v>2.76</v>
          </cell>
          <cell r="P94" t="str">
            <v>N</v>
          </cell>
          <cell r="Q94" t="str">
            <v>South</v>
          </cell>
          <cell r="R94" t="str">
            <v>FC</v>
          </cell>
          <cell r="T94">
            <v>22.94</v>
          </cell>
        </row>
        <row r="95">
          <cell r="A95" t="str">
            <v>CALGEN_1_UNITS</v>
          </cell>
          <cell r="B95" t="str">
            <v>CAISO System</v>
          </cell>
          <cell r="C95" t="str">
            <v>COSO Finance Partners (Navy 1)</v>
          </cell>
          <cell r="D95">
            <v>69.06</v>
          </cell>
          <cell r="E95">
            <v>68.38</v>
          </cell>
          <cell r="F95">
            <v>66.709999999999994</v>
          </cell>
          <cell r="G95">
            <v>63.64</v>
          </cell>
          <cell r="H95">
            <v>62.43</v>
          </cell>
          <cell r="I95">
            <v>62.35</v>
          </cell>
          <cell r="J95">
            <v>61.19</v>
          </cell>
          <cell r="K95">
            <v>60.08</v>
          </cell>
          <cell r="L95">
            <v>60.23</v>
          </cell>
          <cell r="M95">
            <v>62.29</v>
          </cell>
          <cell r="N95">
            <v>63.11</v>
          </cell>
          <cell r="O95">
            <v>63.47</v>
          </cell>
          <cell r="P95" t="str">
            <v>N</v>
          </cell>
          <cell r="Q95" t="str">
            <v>South</v>
          </cell>
          <cell r="R95" t="str">
            <v>FC</v>
          </cell>
          <cell r="T95">
            <v>62.35</v>
          </cell>
        </row>
        <row r="96">
          <cell r="A96" t="str">
            <v>CALPIN_1_AGNEW</v>
          </cell>
          <cell r="B96" t="str">
            <v>Bay Area</v>
          </cell>
          <cell r="C96" t="str">
            <v>Agnews Power Plant</v>
          </cell>
          <cell r="D96">
            <v>28</v>
          </cell>
          <cell r="E96">
            <v>28</v>
          </cell>
          <cell r="F96">
            <v>28</v>
          </cell>
          <cell r="G96">
            <v>28</v>
          </cell>
          <cell r="H96">
            <v>28</v>
          </cell>
          <cell r="I96">
            <v>28</v>
          </cell>
          <cell r="J96">
            <v>28</v>
          </cell>
          <cell r="K96">
            <v>28</v>
          </cell>
          <cell r="L96">
            <v>28</v>
          </cell>
          <cell r="M96">
            <v>28</v>
          </cell>
          <cell r="N96">
            <v>28</v>
          </cell>
          <cell r="O96">
            <v>28</v>
          </cell>
          <cell r="P96" t="str">
            <v>Y</v>
          </cell>
          <cell r="Q96" t="str">
            <v>North</v>
          </cell>
          <cell r="R96" t="str">
            <v>FC</v>
          </cell>
          <cell r="T96">
            <v>28</v>
          </cell>
        </row>
        <row r="97">
          <cell r="A97" t="str">
            <v>CAMCHE_1_PL1X3</v>
          </cell>
          <cell r="B97" t="str">
            <v>Stockton</v>
          </cell>
          <cell r="C97" t="str">
            <v>CAMANCHE UNITS  1, 2 &amp;  3 AGGREGATE</v>
          </cell>
          <cell r="D97">
            <v>3.8</v>
          </cell>
          <cell r="E97">
            <v>2.78</v>
          </cell>
          <cell r="F97">
            <v>4.0599999999999996</v>
          </cell>
          <cell r="G97">
            <v>4.93</v>
          </cell>
          <cell r="H97">
            <v>5.2</v>
          </cell>
          <cell r="I97">
            <v>4.63</v>
          </cell>
          <cell r="J97">
            <v>5.01</v>
          </cell>
          <cell r="K97">
            <v>4.21</v>
          </cell>
          <cell r="L97">
            <v>2.88</v>
          </cell>
          <cell r="M97">
            <v>3.59</v>
          </cell>
          <cell r="N97">
            <v>1.9</v>
          </cell>
          <cell r="O97">
            <v>2.16</v>
          </cell>
          <cell r="P97" t="str">
            <v>N</v>
          </cell>
          <cell r="Q97" t="str">
            <v>North</v>
          </cell>
          <cell r="R97" t="str">
            <v>FC</v>
          </cell>
          <cell r="T97">
            <v>5.01</v>
          </cell>
        </row>
        <row r="98">
          <cell r="A98" t="str">
            <v>CAMLOT_2_SOLAR2</v>
          </cell>
          <cell r="B98" t="str">
            <v>CAISO System</v>
          </cell>
          <cell r="C98" t="str">
            <v>Columbia Two</v>
          </cell>
          <cell r="D98" t="str">
            <v>-</v>
          </cell>
          <cell r="E98" t="str">
            <v>-</v>
          </cell>
          <cell r="F98">
            <v>2.27</v>
          </cell>
          <cell r="G98">
            <v>9.07</v>
          </cell>
          <cell r="H98">
            <v>9.6199999999999992</v>
          </cell>
          <cell r="I98">
            <v>12.01</v>
          </cell>
          <cell r="J98">
            <v>12.06</v>
          </cell>
          <cell r="K98">
            <v>11.23</v>
          </cell>
          <cell r="L98">
            <v>10.96</v>
          </cell>
          <cell r="M98">
            <v>7.24</v>
          </cell>
          <cell r="N98">
            <v>0.37</v>
          </cell>
          <cell r="O98">
            <v>0.2</v>
          </cell>
          <cell r="P98" t="str">
            <v>N</v>
          </cell>
          <cell r="Q98" t="str">
            <v>South</v>
          </cell>
          <cell r="R98" t="str">
            <v>FC</v>
          </cell>
          <cell r="T98">
            <v>12.06</v>
          </cell>
        </row>
        <row r="99">
          <cell r="A99" t="str">
            <v>CAMPFW_7_FARWST</v>
          </cell>
          <cell r="B99" t="str">
            <v>Sierra</v>
          </cell>
          <cell r="C99" t="str">
            <v>CAMP FAR WEST HYDRO</v>
          </cell>
          <cell r="D99">
            <v>4.8600000000000003</v>
          </cell>
          <cell r="E99">
            <v>4.3099999999999996</v>
          </cell>
          <cell r="F99">
            <v>4.3499999999999996</v>
          </cell>
          <cell r="G99">
            <v>5.73</v>
          </cell>
          <cell r="H99">
            <v>4.3099999999999996</v>
          </cell>
          <cell r="I99">
            <v>2.87</v>
          </cell>
          <cell r="J99">
            <v>2.97</v>
          </cell>
          <cell r="K99">
            <v>2.9</v>
          </cell>
          <cell r="L99">
            <v>0.56999999999999995</v>
          </cell>
          <cell r="M99">
            <v>0</v>
          </cell>
          <cell r="N99">
            <v>0</v>
          </cell>
          <cell r="O99">
            <v>2.2799999999999998</v>
          </cell>
          <cell r="P99" t="str">
            <v>Y</v>
          </cell>
          <cell r="Q99" t="str">
            <v>North</v>
          </cell>
          <cell r="R99" t="str">
            <v>FC</v>
          </cell>
          <cell r="T99">
            <v>2.97</v>
          </cell>
        </row>
        <row r="100">
          <cell r="A100" t="str">
            <v>CANTUA_1_SOLAR</v>
          </cell>
          <cell r="B100" t="str">
            <v>Fresno</v>
          </cell>
          <cell r="C100" t="str">
            <v>Cantua Solar Station</v>
          </cell>
          <cell r="D100">
            <v>0.16</v>
          </cell>
          <cell r="E100">
            <v>1.34</v>
          </cell>
          <cell r="F100">
            <v>3.09</v>
          </cell>
          <cell r="G100">
            <v>14.13</v>
          </cell>
          <cell r="H100">
            <v>14.71</v>
          </cell>
          <cell r="I100">
            <v>16.48</v>
          </cell>
          <cell r="J100">
            <v>16.64</v>
          </cell>
          <cell r="K100">
            <v>15.32</v>
          </cell>
          <cell r="L100">
            <v>13.56</v>
          </cell>
          <cell r="M100">
            <v>11.32</v>
          </cell>
          <cell r="N100">
            <v>0.5</v>
          </cell>
          <cell r="O100">
            <v>0.26</v>
          </cell>
          <cell r="P100" t="str">
            <v>N</v>
          </cell>
          <cell r="Q100" t="str">
            <v>North</v>
          </cell>
          <cell r="R100" t="str">
            <v>ID</v>
          </cell>
          <cell r="S100">
            <v>0</v>
          </cell>
          <cell r="T100">
            <v>16.64</v>
          </cell>
        </row>
        <row r="101">
          <cell r="A101" t="str">
            <v>CAPMAD_1_UNIT 1</v>
          </cell>
          <cell r="B101" t="str">
            <v>Fresno</v>
          </cell>
          <cell r="C101" t="str">
            <v>CAPCO MADERA Power Plant</v>
          </cell>
          <cell r="D101">
            <v>11.71</v>
          </cell>
          <cell r="E101">
            <v>14.29</v>
          </cell>
          <cell r="F101">
            <v>13.28</v>
          </cell>
          <cell r="G101">
            <v>3.77</v>
          </cell>
          <cell r="H101">
            <v>1.53</v>
          </cell>
          <cell r="I101">
            <v>6.25</v>
          </cell>
          <cell r="J101">
            <v>4.6399999999999997</v>
          </cell>
          <cell r="K101">
            <v>4.29</v>
          </cell>
          <cell r="L101">
            <v>5.79</v>
          </cell>
          <cell r="M101">
            <v>5.57</v>
          </cell>
          <cell r="N101">
            <v>7.1</v>
          </cell>
          <cell r="O101">
            <v>6.55</v>
          </cell>
          <cell r="P101" t="str">
            <v>Y</v>
          </cell>
          <cell r="Q101" t="str">
            <v>North</v>
          </cell>
          <cell r="R101" t="str">
            <v>FC</v>
          </cell>
          <cell r="T101">
            <v>6.25</v>
          </cell>
        </row>
        <row r="102">
          <cell r="A102" t="str">
            <v>CARBOU_7_PL2X3</v>
          </cell>
          <cell r="B102" t="str">
            <v>CAISO System</v>
          </cell>
          <cell r="C102" t="str">
            <v>CARIBOU PH 1 UNIT 2 &amp; 3 AGGREGATE</v>
          </cell>
          <cell r="D102">
            <v>48</v>
          </cell>
          <cell r="E102">
            <v>48</v>
          </cell>
          <cell r="F102">
            <v>48</v>
          </cell>
          <cell r="G102">
            <v>48</v>
          </cell>
          <cell r="H102">
            <v>48</v>
          </cell>
          <cell r="I102">
            <v>48</v>
          </cell>
          <cell r="J102">
            <v>48</v>
          </cell>
          <cell r="K102">
            <v>48</v>
          </cell>
          <cell r="L102">
            <v>48</v>
          </cell>
          <cell r="M102">
            <v>48</v>
          </cell>
          <cell r="N102">
            <v>48</v>
          </cell>
          <cell r="O102">
            <v>48</v>
          </cell>
          <cell r="P102" t="str">
            <v>Y</v>
          </cell>
          <cell r="Q102" t="str">
            <v>North</v>
          </cell>
          <cell r="R102" t="str">
            <v>FC</v>
          </cell>
          <cell r="T102">
            <v>48</v>
          </cell>
        </row>
        <row r="103">
          <cell r="A103" t="str">
            <v>CARBOU_7_PL4X5</v>
          </cell>
          <cell r="B103" t="str">
            <v>CAISO System</v>
          </cell>
          <cell r="C103" t="str">
            <v>CARIBOU PH 2 UNIT 4 &amp; 5 AGGREGATE</v>
          </cell>
          <cell r="D103">
            <v>120</v>
          </cell>
          <cell r="E103">
            <v>120</v>
          </cell>
          <cell r="F103">
            <v>120</v>
          </cell>
          <cell r="G103">
            <v>120</v>
          </cell>
          <cell r="H103">
            <v>120</v>
          </cell>
          <cell r="I103">
            <v>120</v>
          </cell>
          <cell r="J103">
            <v>120</v>
          </cell>
          <cell r="K103">
            <v>120</v>
          </cell>
          <cell r="L103">
            <v>120</v>
          </cell>
          <cell r="M103">
            <v>120</v>
          </cell>
          <cell r="N103">
            <v>120</v>
          </cell>
          <cell r="O103">
            <v>120</v>
          </cell>
          <cell r="P103" t="str">
            <v>Y</v>
          </cell>
          <cell r="Q103" t="str">
            <v>North</v>
          </cell>
          <cell r="R103" t="str">
            <v>FC</v>
          </cell>
          <cell r="T103">
            <v>120</v>
          </cell>
        </row>
        <row r="104">
          <cell r="A104" t="str">
            <v>CARBOU_7_UNIT 1</v>
          </cell>
          <cell r="B104" t="str">
            <v>CAISO System</v>
          </cell>
          <cell r="C104" t="str">
            <v>CARIBOU PH 1 UNIT 1</v>
          </cell>
          <cell r="D104">
            <v>24</v>
          </cell>
          <cell r="E104">
            <v>24</v>
          </cell>
          <cell r="F104">
            <v>24</v>
          </cell>
          <cell r="G104">
            <v>24</v>
          </cell>
          <cell r="H104">
            <v>24</v>
          </cell>
          <cell r="I104">
            <v>24</v>
          </cell>
          <cell r="J104">
            <v>24</v>
          </cell>
          <cell r="K104">
            <v>24</v>
          </cell>
          <cell r="L104">
            <v>24</v>
          </cell>
          <cell r="M104">
            <v>24</v>
          </cell>
          <cell r="N104">
            <v>24</v>
          </cell>
          <cell r="O104">
            <v>24</v>
          </cell>
          <cell r="P104" t="str">
            <v>Y</v>
          </cell>
          <cell r="Q104" t="str">
            <v>North</v>
          </cell>
          <cell r="R104" t="str">
            <v>FC</v>
          </cell>
          <cell r="T104">
            <v>24</v>
          </cell>
        </row>
        <row r="105">
          <cell r="A105" t="str">
            <v>CARDCG_1_UNITS</v>
          </cell>
          <cell r="B105" t="str">
            <v>Bay Area</v>
          </cell>
          <cell r="C105" t="str">
            <v>CARDINAL COGEN</v>
          </cell>
          <cell r="D105">
            <v>15.36</v>
          </cell>
          <cell r="E105">
            <v>13.42</v>
          </cell>
          <cell r="F105">
            <v>12.36</v>
          </cell>
          <cell r="G105">
            <v>12.1</v>
          </cell>
          <cell r="H105">
            <v>21.53</v>
          </cell>
          <cell r="I105">
            <v>20.239999999999998</v>
          </cell>
          <cell r="J105">
            <v>19.010000000000002</v>
          </cell>
          <cell r="K105">
            <v>17.52</v>
          </cell>
          <cell r="L105">
            <v>16.89</v>
          </cell>
          <cell r="M105">
            <v>19.989999999999998</v>
          </cell>
          <cell r="N105">
            <v>12.13</v>
          </cell>
          <cell r="O105">
            <v>15.45</v>
          </cell>
          <cell r="P105" t="str">
            <v>N</v>
          </cell>
          <cell r="Q105" t="str">
            <v>North</v>
          </cell>
          <cell r="R105" t="str">
            <v>FC</v>
          </cell>
          <cell r="T105">
            <v>20.239999999999998</v>
          </cell>
        </row>
        <row r="106">
          <cell r="A106" t="str">
            <v>CATLNA_2_SOLAR</v>
          </cell>
          <cell r="B106" t="str">
            <v>CAISO System</v>
          </cell>
          <cell r="C106" t="str">
            <v>Catalina Solar - Phases 1 and 2</v>
          </cell>
          <cell r="D106">
            <v>0.86</v>
          </cell>
          <cell r="E106">
            <v>7.28</v>
          </cell>
          <cell r="F106">
            <v>16.63</v>
          </cell>
          <cell r="G106">
            <v>66.47</v>
          </cell>
          <cell r="H106">
            <v>70.53</v>
          </cell>
          <cell r="I106">
            <v>88.03</v>
          </cell>
          <cell r="J106">
            <v>88.42</v>
          </cell>
          <cell r="K106">
            <v>82.34</v>
          </cell>
          <cell r="L106">
            <v>80.349999999999994</v>
          </cell>
          <cell r="M106">
            <v>53.12</v>
          </cell>
          <cell r="N106">
            <v>2.74</v>
          </cell>
          <cell r="O106">
            <v>1.46</v>
          </cell>
          <cell r="P106" t="str">
            <v>N</v>
          </cell>
          <cell r="Q106" t="str">
            <v>South</v>
          </cell>
          <cell r="R106" t="str">
            <v>FC</v>
          </cell>
          <cell r="T106">
            <v>88.42</v>
          </cell>
        </row>
        <row r="107">
          <cell r="A107" t="str">
            <v>CAVLSR_2_BSOLAR</v>
          </cell>
          <cell r="B107" t="str">
            <v>CAISO System</v>
          </cell>
          <cell r="C107" t="str">
            <v>California Valley Solar Ranch-Phase B</v>
          </cell>
          <cell r="D107">
            <v>0.31</v>
          </cell>
          <cell r="E107">
            <v>2.69</v>
          </cell>
          <cell r="F107">
            <v>6.16</v>
          </cell>
          <cell r="G107">
            <v>30.48</v>
          </cell>
          <cell r="H107">
            <v>28.5</v>
          </cell>
          <cell r="I107">
            <v>36.26</v>
          </cell>
          <cell r="J107">
            <v>27.34</v>
          </cell>
          <cell r="K107">
            <v>31.53</v>
          </cell>
          <cell r="L107">
            <v>34.1</v>
          </cell>
          <cell r="M107">
            <v>21.71</v>
          </cell>
          <cell r="N107">
            <v>0.99</v>
          </cell>
          <cell r="O107">
            <v>0.52</v>
          </cell>
          <cell r="P107" t="str">
            <v>N</v>
          </cell>
          <cell r="Q107" t="str">
            <v>North</v>
          </cell>
          <cell r="R107" t="str">
            <v>ID</v>
          </cell>
          <cell r="T107">
            <v>36.26</v>
          </cell>
        </row>
        <row r="108">
          <cell r="A108" t="str">
            <v>CAVLSR_2_RSOLAR</v>
          </cell>
          <cell r="B108" t="str">
            <v>CAISO System</v>
          </cell>
          <cell r="C108" t="str">
            <v>California Valley Solar Ranch-Phase A</v>
          </cell>
          <cell r="D108">
            <v>1.6</v>
          </cell>
          <cell r="E108">
            <v>13.76</v>
          </cell>
          <cell r="F108">
            <v>30.38</v>
          </cell>
          <cell r="G108">
            <v>109.34</v>
          </cell>
          <cell r="H108">
            <v>101.96</v>
          </cell>
          <cell r="I108">
            <v>150.03</v>
          </cell>
          <cell r="J108">
            <v>152.34</v>
          </cell>
          <cell r="K108">
            <v>155.82</v>
          </cell>
          <cell r="L108">
            <v>172.47</v>
          </cell>
          <cell r="M108">
            <v>117.1</v>
          </cell>
          <cell r="N108">
            <v>5.28</v>
          </cell>
          <cell r="O108">
            <v>2.82</v>
          </cell>
          <cell r="P108" t="str">
            <v>N</v>
          </cell>
          <cell r="Q108" t="str">
            <v>North</v>
          </cell>
          <cell r="R108" t="str">
            <v>ID</v>
          </cell>
          <cell r="T108">
            <v>172.47</v>
          </cell>
        </row>
        <row r="109">
          <cell r="A109" t="str">
            <v>CAYTNO_2_VASCO</v>
          </cell>
          <cell r="B109" t="str">
            <v>Bay Area</v>
          </cell>
          <cell r="C109" t="str">
            <v>VASCO ROAD</v>
          </cell>
          <cell r="D109">
            <v>4.3</v>
          </cell>
          <cell r="E109">
            <v>4.3</v>
          </cell>
          <cell r="F109">
            <v>4.3</v>
          </cell>
          <cell r="G109">
            <v>4.3</v>
          </cell>
          <cell r="H109">
            <v>4.3</v>
          </cell>
          <cell r="I109">
            <v>4.3</v>
          </cell>
          <cell r="J109">
            <v>4.3</v>
          </cell>
          <cell r="K109">
            <v>4.3</v>
          </cell>
          <cell r="L109">
            <v>4.3</v>
          </cell>
          <cell r="M109">
            <v>4.3</v>
          </cell>
          <cell r="N109">
            <v>4.3</v>
          </cell>
          <cell r="O109">
            <v>4.3</v>
          </cell>
          <cell r="P109" t="str">
            <v>N</v>
          </cell>
          <cell r="Q109" t="str">
            <v>North</v>
          </cell>
          <cell r="R109" t="str">
            <v>ID</v>
          </cell>
          <cell r="T109">
            <v>4.3</v>
          </cell>
        </row>
        <row r="110">
          <cell r="A110" t="str">
            <v>CBRLLO_6_PLSTP1</v>
          </cell>
          <cell r="B110" t="str">
            <v>San Diego-IV</v>
          </cell>
          <cell r="C110" t="str">
            <v>POINT LOMA SEWAGE TREATMENT PLANT</v>
          </cell>
          <cell r="D110">
            <v>3.1</v>
          </cell>
          <cell r="E110">
            <v>3.13</v>
          </cell>
          <cell r="F110">
            <v>3.23</v>
          </cell>
          <cell r="G110">
            <v>1.73</v>
          </cell>
          <cell r="H110">
            <v>2.83</v>
          </cell>
          <cell r="I110">
            <v>2.88</v>
          </cell>
          <cell r="J110">
            <v>2.71</v>
          </cell>
          <cell r="K110">
            <v>2.96</v>
          </cell>
          <cell r="L110">
            <v>2.77</v>
          </cell>
          <cell r="M110">
            <v>2.99</v>
          </cell>
          <cell r="N110">
            <v>2.69</v>
          </cell>
          <cell r="O110">
            <v>2.66</v>
          </cell>
          <cell r="P110" t="str">
            <v>N</v>
          </cell>
          <cell r="Q110" t="str">
            <v>South</v>
          </cell>
          <cell r="R110" t="str">
            <v>FC</v>
          </cell>
          <cell r="T110">
            <v>2.96</v>
          </cell>
        </row>
        <row r="111">
          <cell r="A111" t="str">
            <v>CCRITA_7_RPPCHF</v>
          </cell>
          <cell r="B111" t="str">
            <v>San Diego-IV</v>
          </cell>
          <cell r="C111" t="str">
            <v>Rancho Penasquitos Hydro Facility</v>
          </cell>
          <cell r="D111">
            <v>0</v>
          </cell>
          <cell r="E111">
            <v>0</v>
          </cell>
          <cell r="F111">
            <v>0.23</v>
          </cell>
          <cell r="G111">
            <v>1.38</v>
          </cell>
          <cell r="H111">
            <v>0</v>
          </cell>
          <cell r="I111">
            <v>3.28</v>
          </cell>
          <cell r="J111">
            <v>4.01</v>
          </cell>
          <cell r="K111">
            <v>3.7</v>
          </cell>
          <cell r="L111">
            <v>3.86</v>
          </cell>
          <cell r="M111">
            <v>3.8</v>
          </cell>
          <cell r="N111">
            <v>2.74</v>
          </cell>
          <cell r="O111">
            <v>1.86</v>
          </cell>
          <cell r="P111" t="str">
            <v>N</v>
          </cell>
          <cell r="Q111" t="str">
            <v>South</v>
          </cell>
          <cell r="R111" t="str">
            <v>FC</v>
          </cell>
          <cell r="T111">
            <v>4.01</v>
          </cell>
        </row>
        <row r="112">
          <cell r="A112" t="str">
            <v>CDWR07_2_GEN</v>
          </cell>
          <cell r="B112" t="str">
            <v>CAISO System</v>
          </cell>
          <cell r="C112" t="str">
            <v>CDWR07_2_GEN</v>
          </cell>
          <cell r="D112">
            <v>115.6</v>
          </cell>
          <cell r="E112">
            <v>115.6</v>
          </cell>
          <cell r="F112">
            <v>115.6</v>
          </cell>
          <cell r="G112">
            <v>115.6</v>
          </cell>
          <cell r="H112">
            <v>115.6</v>
          </cell>
          <cell r="I112">
            <v>115.6</v>
          </cell>
          <cell r="J112">
            <v>115.6</v>
          </cell>
          <cell r="K112">
            <v>115.6</v>
          </cell>
          <cell r="L112">
            <v>115.6</v>
          </cell>
          <cell r="M112">
            <v>115.6</v>
          </cell>
          <cell r="N112">
            <v>115.6</v>
          </cell>
          <cell r="O112">
            <v>60.43</v>
          </cell>
          <cell r="P112" t="str">
            <v>N</v>
          </cell>
          <cell r="Q112" t="str">
            <v>South</v>
          </cell>
          <cell r="R112" t="str">
            <v>FC</v>
          </cell>
          <cell r="T112">
            <v>115.6</v>
          </cell>
        </row>
        <row r="113">
          <cell r="A113" t="str">
            <v>CEDRCK_6_UNIT</v>
          </cell>
          <cell r="B113" t="str">
            <v>CAISO System</v>
          </cell>
          <cell r="C113" t="str">
            <v>CEDRCK_6_UNIT</v>
          </cell>
          <cell r="D113">
            <v>0.37</v>
          </cell>
          <cell r="E113">
            <v>0.37</v>
          </cell>
          <cell r="F113">
            <v>0.61</v>
          </cell>
          <cell r="G113">
            <v>0.71</v>
          </cell>
          <cell r="H113">
            <v>0.56000000000000005</v>
          </cell>
          <cell r="I113">
            <v>0.44</v>
          </cell>
          <cell r="J113">
            <v>0.28000000000000003</v>
          </cell>
          <cell r="K113">
            <v>0.18</v>
          </cell>
          <cell r="L113">
            <v>0.18</v>
          </cell>
          <cell r="M113">
            <v>0.16</v>
          </cell>
          <cell r="N113">
            <v>0.18</v>
          </cell>
          <cell r="O113">
            <v>0.25</v>
          </cell>
          <cell r="P113" t="str">
            <v>N</v>
          </cell>
          <cell r="Q113" t="str">
            <v>North</v>
          </cell>
          <cell r="R113" t="str">
            <v>FC</v>
          </cell>
          <cell r="T113">
            <v>0.44</v>
          </cell>
        </row>
        <row r="114">
          <cell r="A114" t="str">
            <v>CENTER_2_QF</v>
          </cell>
          <cell r="B114" t="str">
            <v>LA Basin</v>
          </cell>
          <cell r="C114" t="str">
            <v>CENTER QFS</v>
          </cell>
          <cell r="D114">
            <v>18.260000000000002</v>
          </cell>
          <cell r="E114">
            <v>17.579999999999998</v>
          </cell>
          <cell r="F114">
            <v>16.22</v>
          </cell>
          <cell r="G114">
            <v>18.239999999999998</v>
          </cell>
          <cell r="H114">
            <v>17.82</v>
          </cell>
          <cell r="I114">
            <v>18.05</v>
          </cell>
          <cell r="J114">
            <v>17.22</v>
          </cell>
          <cell r="K114">
            <v>18.600000000000001</v>
          </cell>
          <cell r="L114">
            <v>16.93</v>
          </cell>
          <cell r="M114">
            <v>18.079999999999998</v>
          </cell>
          <cell r="N114">
            <v>17.649999999999999</v>
          </cell>
          <cell r="O114">
            <v>17.899999999999999</v>
          </cell>
          <cell r="P114" t="str">
            <v>N</v>
          </cell>
          <cell r="Q114" t="str">
            <v>South</v>
          </cell>
          <cell r="R114" t="str">
            <v>FC</v>
          </cell>
          <cell r="T114">
            <v>18.600000000000001</v>
          </cell>
        </row>
        <row r="115">
          <cell r="A115" t="str">
            <v>CENTER_2_RHONDO</v>
          </cell>
          <cell r="B115" t="str">
            <v>LA Basin</v>
          </cell>
          <cell r="C115" t="str">
            <v>MWD Rio Hondo Hydroelectric Recovery Pla</v>
          </cell>
          <cell r="D115">
            <v>1.91</v>
          </cell>
          <cell r="E115">
            <v>1.91</v>
          </cell>
          <cell r="F115">
            <v>1.91</v>
          </cell>
          <cell r="G115">
            <v>1.91</v>
          </cell>
          <cell r="H115">
            <v>1.91</v>
          </cell>
          <cell r="I115">
            <v>1.91</v>
          </cell>
          <cell r="J115">
            <v>1.91</v>
          </cell>
          <cell r="K115">
            <v>1.91</v>
          </cell>
          <cell r="L115">
            <v>1.91</v>
          </cell>
          <cell r="M115">
            <v>1.91</v>
          </cell>
          <cell r="N115">
            <v>1.91</v>
          </cell>
          <cell r="O115">
            <v>1.91</v>
          </cell>
          <cell r="P115" t="str">
            <v>Y</v>
          </cell>
          <cell r="Q115" t="str">
            <v>South</v>
          </cell>
          <cell r="R115" t="str">
            <v>FC</v>
          </cell>
          <cell r="T115">
            <v>1.91</v>
          </cell>
        </row>
        <row r="116">
          <cell r="A116" t="str">
            <v>CENTER_6_PEAKER</v>
          </cell>
          <cell r="B116" t="str">
            <v>LA Basin</v>
          </cell>
          <cell r="C116" t="str">
            <v>Center Peaker</v>
          </cell>
          <cell r="D116">
            <v>47</v>
          </cell>
          <cell r="E116">
            <v>47</v>
          </cell>
          <cell r="F116">
            <v>47</v>
          </cell>
          <cell r="G116">
            <v>47</v>
          </cell>
          <cell r="H116">
            <v>47</v>
          </cell>
          <cell r="I116">
            <v>47</v>
          </cell>
          <cell r="J116">
            <v>47</v>
          </cell>
          <cell r="K116">
            <v>47</v>
          </cell>
          <cell r="L116">
            <v>47</v>
          </cell>
          <cell r="M116">
            <v>47</v>
          </cell>
          <cell r="N116">
            <v>47</v>
          </cell>
          <cell r="O116">
            <v>47</v>
          </cell>
          <cell r="P116" t="str">
            <v>N</v>
          </cell>
          <cell r="Q116" t="str">
            <v>South</v>
          </cell>
          <cell r="R116" t="str">
            <v>FC</v>
          </cell>
          <cell r="T116">
            <v>47</v>
          </cell>
        </row>
        <row r="117">
          <cell r="A117" t="str">
            <v>CENTRY_6_PL1X4</v>
          </cell>
          <cell r="B117" t="str">
            <v>LA Basin</v>
          </cell>
          <cell r="C117" t="str">
            <v>CENTURY GENERATING PLANT (AGGREGATE)</v>
          </cell>
          <cell r="D117">
            <v>36</v>
          </cell>
          <cell r="E117">
            <v>36</v>
          </cell>
          <cell r="F117">
            <v>36</v>
          </cell>
          <cell r="G117">
            <v>36</v>
          </cell>
          <cell r="H117">
            <v>36</v>
          </cell>
          <cell r="I117">
            <v>36</v>
          </cell>
          <cell r="J117">
            <v>36</v>
          </cell>
          <cell r="K117">
            <v>36</v>
          </cell>
          <cell r="L117">
            <v>36</v>
          </cell>
          <cell r="M117">
            <v>36</v>
          </cell>
          <cell r="N117">
            <v>36</v>
          </cell>
          <cell r="O117">
            <v>36</v>
          </cell>
          <cell r="P117" t="str">
            <v>Y</v>
          </cell>
          <cell r="Q117" t="str">
            <v>South</v>
          </cell>
          <cell r="R117" t="str">
            <v>FC</v>
          </cell>
          <cell r="T117">
            <v>36</v>
          </cell>
        </row>
        <row r="118">
          <cell r="A118" t="str">
            <v>CHALK_1_UNIT</v>
          </cell>
          <cell r="B118" t="str">
            <v>CAISO System</v>
          </cell>
          <cell r="C118" t="str">
            <v>CHALK CLIFF LIMITED</v>
          </cell>
          <cell r="D118">
            <v>42.12</v>
          </cell>
          <cell r="E118">
            <v>41.62</v>
          </cell>
          <cell r="F118">
            <v>41.28</v>
          </cell>
          <cell r="G118">
            <v>35.78</v>
          </cell>
          <cell r="H118">
            <v>30.6</v>
          </cell>
          <cell r="I118">
            <v>36.33</v>
          </cell>
          <cell r="J118">
            <v>35.01</v>
          </cell>
          <cell r="K118">
            <v>36.53</v>
          </cell>
          <cell r="L118">
            <v>33.700000000000003</v>
          </cell>
          <cell r="M118">
            <v>37.83</v>
          </cell>
          <cell r="N118">
            <v>31.81</v>
          </cell>
          <cell r="O118">
            <v>35.270000000000003</v>
          </cell>
          <cell r="P118" t="str">
            <v>N</v>
          </cell>
          <cell r="Q118" t="str">
            <v>North</v>
          </cell>
          <cell r="R118" t="str">
            <v>FC</v>
          </cell>
          <cell r="S118" t="str">
            <v>Local area definition change for 2015. See LCR Report.</v>
          </cell>
          <cell r="T118">
            <v>36.53</v>
          </cell>
        </row>
        <row r="119">
          <cell r="A119" t="str">
            <v>CHEVCD_6_UNIT</v>
          </cell>
          <cell r="B119" t="str">
            <v>CAISO System</v>
          </cell>
          <cell r="C119" t="str">
            <v>CHEVRON USA (TAFT/CADET)</v>
          </cell>
          <cell r="D119">
            <v>0.82</v>
          </cell>
          <cell r="E119">
            <v>2.12</v>
          </cell>
          <cell r="F119">
            <v>1.83</v>
          </cell>
          <cell r="G119">
            <v>2.14</v>
          </cell>
          <cell r="H119">
            <v>2.14</v>
          </cell>
          <cell r="I119">
            <v>1.49</v>
          </cell>
          <cell r="J119">
            <v>0.79</v>
          </cell>
          <cell r="K119">
            <v>1.07</v>
          </cell>
          <cell r="L119">
            <v>1.46</v>
          </cell>
          <cell r="M119">
            <v>1.38</v>
          </cell>
          <cell r="N119">
            <v>1.51</v>
          </cell>
          <cell r="O119">
            <v>1.01</v>
          </cell>
          <cell r="P119" t="str">
            <v>N</v>
          </cell>
          <cell r="Q119" t="str">
            <v>North</v>
          </cell>
          <cell r="R119" t="str">
            <v>FC</v>
          </cell>
          <cell r="S119" t="str">
            <v>Local area definition change for 2015. See LCR Report.</v>
          </cell>
          <cell r="T119">
            <v>1.49</v>
          </cell>
        </row>
        <row r="120">
          <cell r="A120" t="str">
            <v>CHEVCO_6_UNIT 1</v>
          </cell>
          <cell r="B120" t="str">
            <v>Fresno</v>
          </cell>
          <cell r="C120" t="str">
            <v>CHEVRON USA (COALINGA)</v>
          </cell>
          <cell r="D120">
            <v>4.21</v>
          </cell>
          <cell r="E120">
            <v>4.1100000000000003</v>
          </cell>
          <cell r="F120">
            <v>4.12</v>
          </cell>
          <cell r="G120">
            <v>2.19</v>
          </cell>
          <cell r="H120">
            <v>3.32</v>
          </cell>
          <cell r="I120">
            <v>2.38</v>
          </cell>
          <cell r="J120">
            <v>1.17</v>
          </cell>
          <cell r="K120">
            <v>1.26</v>
          </cell>
          <cell r="L120">
            <v>2.4300000000000002</v>
          </cell>
          <cell r="M120">
            <v>3.12</v>
          </cell>
          <cell r="N120">
            <v>3.32</v>
          </cell>
          <cell r="O120">
            <v>3.38</v>
          </cell>
          <cell r="P120" t="str">
            <v>N</v>
          </cell>
          <cell r="Q120" t="str">
            <v>North</v>
          </cell>
          <cell r="R120" t="str">
            <v>FC</v>
          </cell>
          <cell r="T120">
            <v>2.4300000000000002</v>
          </cell>
        </row>
        <row r="121">
          <cell r="A121" t="str">
            <v>CHEVCO_6_UNIT 2</v>
          </cell>
          <cell r="B121" t="str">
            <v>Fresno</v>
          </cell>
          <cell r="C121" t="str">
            <v>AERA ENERGY LLC. (COALINGA)</v>
          </cell>
          <cell r="D121">
            <v>1.51</v>
          </cell>
          <cell r="E121">
            <v>1.49</v>
          </cell>
          <cell r="F121">
            <v>1.32</v>
          </cell>
          <cell r="G121">
            <v>1.37</v>
          </cell>
          <cell r="H121">
            <v>1.76</v>
          </cell>
          <cell r="I121">
            <v>1.59</v>
          </cell>
          <cell r="J121">
            <v>1.46</v>
          </cell>
          <cell r="K121">
            <v>1.1299999999999999</v>
          </cell>
          <cell r="L121">
            <v>1.58</v>
          </cell>
          <cell r="M121">
            <v>1.28</v>
          </cell>
          <cell r="N121">
            <v>1.26</v>
          </cell>
          <cell r="O121">
            <v>1.05</v>
          </cell>
          <cell r="P121" t="str">
            <v>N</v>
          </cell>
          <cell r="Q121" t="str">
            <v>North</v>
          </cell>
          <cell r="R121" t="str">
            <v>FC</v>
          </cell>
          <cell r="T121">
            <v>1.59</v>
          </cell>
        </row>
        <row r="122">
          <cell r="A122" t="str">
            <v>CHEVCY_1_UNIT</v>
          </cell>
          <cell r="B122" t="str">
            <v>CAISO System</v>
          </cell>
          <cell r="C122" t="str">
            <v>CHEVRON USA (CYMRIC)</v>
          </cell>
          <cell r="D122">
            <v>7.15</v>
          </cell>
          <cell r="E122">
            <v>5.73</v>
          </cell>
          <cell r="F122">
            <v>6.32</v>
          </cell>
          <cell r="G122">
            <v>6.01</v>
          </cell>
          <cell r="H122">
            <v>6.6</v>
          </cell>
          <cell r="I122">
            <v>6.98</v>
          </cell>
          <cell r="J122">
            <v>7.18</v>
          </cell>
          <cell r="K122">
            <v>6.39</v>
          </cell>
          <cell r="L122">
            <v>5.66</v>
          </cell>
          <cell r="M122">
            <v>6.56</v>
          </cell>
          <cell r="N122">
            <v>6.72</v>
          </cell>
          <cell r="O122">
            <v>8.11</v>
          </cell>
          <cell r="P122" t="str">
            <v>N</v>
          </cell>
          <cell r="Q122" t="str">
            <v>North</v>
          </cell>
          <cell r="R122" t="str">
            <v>FC</v>
          </cell>
          <cell r="S122" t="str">
            <v>Local area definition change for 2015. See LCR Report.</v>
          </cell>
          <cell r="T122">
            <v>7.18</v>
          </cell>
        </row>
        <row r="123">
          <cell r="A123" t="str">
            <v>CHEVMN_2_UNITS</v>
          </cell>
          <cell r="B123" t="str">
            <v>LA Basin</v>
          </cell>
          <cell r="C123" t="str">
            <v>CHEVRON U.S.A. UNITS 1 &amp; 2 AGGREGATE</v>
          </cell>
          <cell r="D123">
            <v>0.93</v>
          </cell>
          <cell r="E123">
            <v>2.71</v>
          </cell>
          <cell r="F123">
            <v>0.49</v>
          </cell>
          <cell r="G123">
            <v>0.03</v>
          </cell>
          <cell r="H123">
            <v>0</v>
          </cell>
          <cell r="I123">
            <v>0.56999999999999995</v>
          </cell>
          <cell r="J123">
            <v>11.28</v>
          </cell>
          <cell r="K123">
            <v>6.2</v>
          </cell>
          <cell r="L123">
            <v>5.41</v>
          </cell>
          <cell r="M123">
            <v>4.18</v>
          </cell>
          <cell r="N123">
            <v>5.15</v>
          </cell>
          <cell r="O123">
            <v>7.99</v>
          </cell>
          <cell r="P123" t="str">
            <v>N</v>
          </cell>
          <cell r="Q123" t="str">
            <v>South</v>
          </cell>
          <cell r="R123" t="str">
            <v>FC</v>
          </cell>
          <cell r="T123">
            <v>11.28</v>
          </cell>
        </row>
        <row r="124">
          <cell r="A124" t="str">
            <v>CHICPK_7_UNIT 1</v>
          </cell>
          <cell r="B124" t="str">
            <v>Sierra</v>
          </cell>
          <cell r="C124" t="str">
            <v>CHICAGO PARK 1, BEAR RIVER CA</v>
          </cell>
          <cell r="D124">
            <v>38</v>
          </cell>
          <cell r="E124">
            <v>38</v>
          </cell>
          <cell r="F124">
            <v>38</v>
          </cell>
          <cell r="G124">
            <v>38</v>
          </cell>
          <cell r="H124">
            <v>38</v>
          </cell>
          <cell r="I124">
            <v>38</v>
          </cell>
          <cell r="J124">
            <v>38</v>
          </cell>
          <cell r="K124">
            <v>38</v>
          </cell>
          <cell r="L124">
            <v>38</v>
          </cell>
          <cell r="M124">
            <v>38</v>
          </cell>
          <cell r="N124">
            <v>38</v>
          </cell>
          <cell r="O124">
            <v>38</v>
          </cell>
          <cell r="P124" t="str">
            <v>Y</v>
          </cell>
          <cell r="Q124" t="str">
            <v>North</v>
          </cell>
          <cell r="R124" t="str">
            <v>FC</v>
          </cell>
          <cell r="T124">
            <v>38</v>
          </cell>
        </row>
        <row r="125">
          <cell r="A125" t="str">
            <v>CHILLS_1_SYCENG</v>
          </cell>
          <cell r="B125" t="str">
            <v>San Diego-IV</v>
          </cell>
          <cell r="C125" t="str">
            <v>Sycamore Energy 1</v>
          </cell>
          <cell r="D125">
            <v>0.46</v>
          </cell>
          <cell r="E125">
            <v>0.66</v>
          </cell>
          <cell r="F125">
            <v>0.6</v>
          </cell>
          <cell r="G125">
            <v>0.34</v>
          </cell>
          <cell r="H125">
            <v>0.36</v>
          </cell>
          <cell r="I125">
            <v>0.51</v>
          </cell>
          <cell r="J125">
            <v>0.65</v>
          </cell>
          <cell r="K125">
            <v>0.5</v>
          </cell>
          <cell r="L125">
            <v>0.47</v>
          </cell>
          <cell r="M125">
            <v>0.33</v>
          </cell>
          <cell r="N125">
            <v>0.38</v>
          </cell>
          <cell r="O125">
            <v>0.6</v>
          </cell>
          <cell r="P125" t="str">
            <v>N</v>
          </cell>
          <cell r="Q125" t="str">
            <v>South</v>
          </cell>
          <cell r="R125" t="str">
            <v>FC</v>
          </cell>
          <cell r="T125">
            <v>0.65</v>
          </cell>
        </row>
        <row r="126">
          <cell r="A126" t="str">
            <v>CHILLS_7_UNITA1</v>
          </cell>
          <cell r="B126" t="str">
            <v>San Diego-IV</v>
          </cell>
          <cell r="C126" t="str">
            <v>GAS RECOVERY SYS. (SYCAMORE CANYON)</v>
          </cell>
          <cell r="D126">
            <v>1.82</v>
          </cell>
          <cell r="E126">
            <v>2</v>
          </cell>
          <cell r="F126">
            <v>2</v>
          </cell>
          <cell r="G126">
            <v>2</v>
          </cell>
          <cell r="H126">
            <v>1.4</v>
          </cell>
          <cell r="I126">
            <v>1.68</v>
          </cell>
          <cell r="J126">
            <v>1.56</v>
          </cell>
          <cell r="K126">
            <v>1.52</v>
          </cell>
          <cell r="L126">
            <v>1.74</v>
          </cell>
          <cell r="M126">
            <v>1.75</v>
          </cell>
          <cell r="N126">
            <v>1.8</v>
          </cell>
          <cell r="O126">
            <v>1.61</v>
          </cell>
          <cell r="P126" t="str">
            <v>Y</v>
          </cell>
          <cell r="Q126" t="str">
            <v>South</v>
          </cell>
          <cell r="R126" t="str">
            <v>FC</v>
          </cell>
          <cell r="T126">
            <v>1.74</v>
          </cell>
        </row>
        <row r="127">
          <cell r="A127" t="str">
            <v>CHINO_2_JURUPA</v>
          </cell>
          <cell r="B127" t="str">
            <v>LA Basin</v>
          </cell>
          <cell r="C127" t="str">
            <v>Jurupa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N</v>
          </cell>
          <cell r="Q127" t="str">
            <v>South</v>
          </cell>
          <cell r="R127" t="str">
            <v>EO</v>
          </cell>
          <cell r="T127">
            <v>0</v>
          </cell>
        </row>
        <row r="128">
          <cell r="A128" t="str">
            <v>CHINO_2_QF</v>
          </cell>
          <cell r="B128" t="str">
            <v>LA Basin</v>
          </cell>
          <cell r="C128" t="str">
            <v>CHINO QFS</v>
          </cell>
          <cell r="D128">
            <v>4.7</v>
          </cell>
          <cell r="E128">
            <v>4.99</v>
          </cell>
          <cell r="F128">
            <v>4.95</v>
          </cell>
          <cell r="G128">
            <v>5.26</v>
          </cell>
          <cell r="H128">
            <v>5.21</v>
          </cell>
          <cell r="I128">
            <v>5.7</v>
          </cell>
          <cell r="J128">
            <v>5.63</v>
          </cell>
          <cell r="K128">
            <v>5.77</v>
          </cell>
          <cell r="L128">
            <v>5.68</v>
          </cell>
          <cell r="M128">
            <v>4.9800000000000004</v>
          </cell>
          <cell r="N128">
            <v>4.6900000000000004</v>
          </cell>
          <cell r="O128">
            <v>4.5</v>
          </cell>
          <cell r="P128" t="str">
            <v>N</v>
          </cell>
          <cell r="Q128" t="str">
            <v>South</v>
          </cell>
          <cell r="R128" t="str">
            <v>FC</v>
          </cell>
          <cell r="T128">
            <v>5.77</v>
          </cell>
        </row>
        <row r="129">
          <cell r="A129" t="str">
            <v>CHINO_2_SASOLR</v>
          </cell>
          <cell r="B129" t="str">
            <v>LA Basin</v>
          </cell>
          <cell r="C129" t="str">
            <v>SS San Antonio West LLC</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N</v>
          </cell>
          <cell r="Q129" t="str">
            <v>South</v>
          </cell>
          <cell r="R129" t="str">
            <v>EO</v>
          </cell>
          <cell r="T129">
            <v>0</v>
          </cell>
        </row>
        <row r="130">
          <cell r="A130" t="str">
            <v>CHINO_2_SOLAR</v>
          </cell>
          <cell r="B130" t="str">
            <v>LA Basin</v>
          </cell>
          <cell r="C130" t="str">
            <v>Chino RT Solar 1</v>
          </cell>
          <cell r="D130" t="str">
            <v>-</v>
          </cell>
          <cell r="E130" t="str">
            <v>-</v>
          </cell>
          <cell r="F130" t="str">
            <v>-</v>
          </cell>
          <cell r="G130" t="str">
            <v>-</v>
          </cell>
          <cell r="H130" t="str">
            <v>-</v>
          </cell>
          <cell r="I130">
            <v>1.6</v>
          </cell>
          <cell r="J130">
            <v>1.61</v>
          </cell>
          <cell r="K130">
            <v>1.5</v>
          </cell>
          <cell r="L130">
            <v>1.46</v>
          </cell>
          <cell r="M130">
            <v>0.97</v>
          </cell>
          <cell r="N130">
            <v>0.05</v>
          </cell>
          <cell r="O130">
            <v>0.03</v>
          </cell>
          <cell r="P130" t="str">
            <v>N</v>
          </cell>
          <cell r="Q130" t="str">
            <v>South</v>
          </cell>
          <cell r="R130" t="str">
            <v>FC</v>
          </cell>
          <cell r="T130">
            <v>1.61</v>
          </cell>
        </row>
        <row r="131">
          <cell r="A131" t="str">
            <v>CHINO_6_CIMGEN</v>
          </cell>
          <cell r="B131" t="str">
            <v>LA Basin</v>
          </cell>
          <cell r="C131" t="str">
            <v>O.L.S. ENERGY COMPANY -- CHINO</v>
          </cell>
          <cell r="D131">
            <v>26.09</v>
          </cell>
          <cell r="E131">
            <v>26.12</v>
          </cell>
          <cell r="F131">
            <v>25.94</v>
          </cell>
          <cell r="G131">
            <v>25.78</v>
          </cell>
          <cell r="H131">
            <v>24.22</v>
          </cell>
          <cell r="I131">
            <v>26.07</v>
          </cell>
          <cell r="J131">
            <v>25.9</v>
          </cell>
          <cell r="K131">
            <v>26.01</v>
          </cell>
          <cell r="L131">
            <v>25.73</v>
          </cell>
          <cell r="M131">
            <v>16.22</v>
          </cell>
          <cell r="N131">
            <v>25.52</v>
          </cell>
          <cell r="O131">
            <v>26.29</v>
          </cell>
          <cell r="P131" t="str">
            <v>N</v>
          </cell>
          <cell r="Q131" t="str">
            <v>South</v>
          </cell>
          <cell r="R131" t="str">
            <v>FC</v>
          </cell>
          <cell r="T131">
            <v>26.07</v>
          </cell>
        </row>
        <row r="132">
          <cell r="A132" t="str">
            <v>CHINO_6_SMPPAP</v>
          </cell>
          <cell r="B132" t="str">
            <v>LA Basin</v>
          </cell>
          <cell r="C132" t="str">
            <v>SIMPSON PAPER</v>
          </cell>
          <cell r="D132">
            <v>25.02</v>
          </cell>
          <cell r="E132">
            <v>24.26</v>
          </cell>
          <cell r="F132">
            <v>28.02</v>
          </cell>
          <cell r="G132">
            <v>26.54</v>
          </cell>
          <cell r="H132">
            <v>23.54</v>
          </cell>
          <cell r="I132">
            <v>30.11</v>
          </cell>
          <cell r="J132">
            <v>27.09</v>
          </cell>
          <cell r="K132">
            <v>30.61</v>
          </cell>
          <cell r="L132">
            <v>27.44</v>
          </cell>
          <cell r="M132">
            <v>28.42</v>
          </cell>
          <cell r="N132">
            <v>27.59</v>
          </cell>
          <cell r="O132">
            <v>25.74</v>
          </cell>
          <cell r="P132" t="str">
            <v>N</v>
          </cell>
          <cell r="Q132" t="str">
            <v>South</v>
          </cell>
          <cell r="R132" t="str">
            <v>FC</v>
          </cell>
          <cell r="T132">
            <v>30.61</v>
          </cell>
        </row>
        <row r="133">
          <cell r="A133" t="str">
            <v>CHINO_7_MILIKN</v>
          </cell>
          <cell r="B133" t="str">
            <v>LA Basin</v>
          </cell>
          <cell r="C133" t="str">
            <v>MN Milliken Genco LLC</v>
          </cell>
          <cell r="D133">
            <v>1.29</v>
          </cell>
          <cell r="E133">
            <v>1.2</v>
          </cell>
          <cell r="F133">
            <v>1.49</v>
          </cell>
          <cell r="G133">
            <v>1.48</v>
          </cell>
          <cell r="H133">
            <v>1.36</v>
          </cell>
          <cell r="I133">
            <v>1.24</v>
          </cell>
          <cell r="J133">
            <v>1.25</v>
          </cell>
          <cell r="K133">
            <v>1.19</v>
          </cell>
          <cell r="L133">
            <v>1.21</v>
          </cell>
          <cell r="M133">
            <v>1.27</v>
          </cell>
          <cell r="N133">
            <v>1.41</v>
          </cell>
          <cell r="O133">
            <v>1.32</v>
          </cell>
          <cell r="P133" t="str">
            <v>Y</v>
          </cell>
          <cell r="Q133" t="str">
            <v>South</v>
          </cell>
          <cell r="R133" t="str">
            <v>FC</v>
          </cell>
          <cell r="T133">
            <v>1.25</v>
          </cell>
        </row>
        <row r="134">
          <cell r="A134" t="str">
            <v>CHWCHL_1_BIOMAS</v>
          </cell>
          <cell r="B134" t="str">
            <v>Fresno</v>
          </cell>
          <cell r="C134" t="str">
            <v>Chow II Biomass to Energy</v>
          </cell>
          <cell r="D134">
            <v>4.96</v>
          </cell>
          <cell r="E134">
            <v>5.46</v>
          </cell>
          <cell r="F134">
            <v>5.9</v>
          </cell>
          <cell r="G134">
            <v>4.12</v>
          </cell>
          <cell r="H134">
            <v>4.22</v>
          </cell>
          <cell r="I134">
            <v>6.8</v>
          </cell>
          <cell r="J134">
            <v>7.74</v>
          </cell>
          <cell r="K134">
            <v>7.25</v>
          </cell>
          <cell r="L134">
            <v>7.64</v>
          </cell>
          <cell r="M134">
            <v>7.79</v>
          </cell>
          <cell r="N134">
            <v>7.67</v>
          </cell>
          <cell r="O134">
            <v>9.2899999999999991</v>
          </cell>
          <cell r="P134" t="str">
            <v>N</v>
          </cell>
          <cell r="Q134" t="str">
            <v>North</v>
          </cell>
          <cell r="R134" t="str">
            <v>FC</v>
          </cell>
          <cell r="T134">
            <v>7.74</v>
          </cell>
        </row>
        <row r="135">
          <cell r="A135" t="str">
            <v>CHWCHL_1_UNIT</v>
          </cell>
          <cell r="B135" t="str">
            <v>Fresno</v>
          </cell>
          <cell r="C135" t="str">
            <v>CHOW 2 PEAKER PLANT</v>
          </cell>
          <cell r="D135">
            <v>48</v>
          </cell>
          <cell r="E135">
            <v>48</v>
          </cell>
          <cell r="F135">
            <v>48</v>
          </cell>
          <cell r="G135">
            <v>48</v>
          </cell>
          <cell r="H135">
            <v>48</v>
          </cell>
          <cell r="I135">
            <v>48</v>
          </cell>
          <cell r="J135">
            <v>48</v>
          </cell>
          <cell r="K135">
            <v>48</v>
          </cell>
          <cell r="L135">
            <v>48</v>
          </cell>
          <cell r="M135">
            <v>48</v>
          </cell>
          <cell r="N135">
            <v>48</v>
          </cell>
          <cell r="O135">
            <v>48</v>
          </cell>
          <cell r="P135" t="str">
            <v>Y</v>
          </cell>
          <cell r="Q135" t="str">
            <v>North</v>
          </cell>
          <cell r="R135" t="str">
            <v>FC</v>
          </cell>
          <cell r="T135">
            <v>48</v>
          </cell>
        </row>
        <row r="136">
          <cell r="A136" t="str">
            <v>CLOVER_2_UNIT</v>
          </cell>
          <cell r="B136" t="str">
            <v>CAISO System</v>
          </cell>
          <cell r="C136" t="str">
            <v>MEGA HYDRO #1 (CLOVER CREEK)</v>
          </cell>
          <cell r="D136">
            <v>0.65</v>
          </cell>
          <cell r="E136">
            <v>0.54</v>
          </cell>
          <cell r="F136">
            <v>0.74</v>
          </cell>
          <cell r="G136">
            <v>0.87</v>
          </cell>
          <cell r="H136">
            <v>0.65</v>
          </cell>
          <cell r="I136">
            <v>0.43</v>
          </cell>
          <cell r="J136">
            <v>0.26</v>
          </cell>
          <cell r="K136">
            <v>0.14000000000000001</v>
          </cell>
          <cell r="L136">
            <v>0.09</v>
          </cell>
          <cell r="M136">
            <v>7.0000000000000007E-2</v>
          </cell>
          <cell r="N136">
            <v>0.22</v>
          </cell>
          <cell r="O136">
            <v>0.39</v>
          </cell>
          <cell r="P136" t="str">
            <v>N</v>
          </cell>
          <cell r="Q136" t="str">
            <v>North</v>
          </cell>
          <cell r="R136" t="str">
            <v>FC</v>
          </cell>
          <cell r="T136">
            <v>0.43</v>
          </cell>
        </row>
        <row r="137">
          <cell r="A137" t="str">
            <v>CLRKRD_6_LIMESD</v>
          </cell>
          <cell r="B137" t="str">
            <v>CAISO System</v>
          </cell>
          <cell r="C137" t="str">
            <v>Lime Saddle Hydro</v>
          </cell>
          <cell r="D137">
            <v>0.75</v>
          </cell>
          <cell r="E137">
            <v>0.76</v>
          </cell>
          <cell r="F137">
            <v>0.81</v>
          </cell>
          <cell r="G137">
            <v>0.79</v>
          </cell>
          <cell r="H137">
            <v>0.74</v>
          </cell>
          <cell r="I137">
            <v>0.68</v>
          </cell>
          <cell r="J137">
            <v>0.66</v>
          </cell>
          <cell r="K137">
            <v>0.6</v>
          </cell>
          <cell r="L137">
            <v>0.6</v>
          </cell>
          <cell r="M137">
            <v>0.64</v>
          </cell>
          <cell r="N137">
            <v>0.56999999999999995</v>
          </cell>
          <cell r="O137">
            <v>0.55000000000000004</v>
          </cell>
          <cell r="P137" t="str">
            <v>Y</v>
          </cell>
          <cell r="Q137" t="str">
            <v>North</v>
          </cell>
          <cell r="R137" t="str">
            <v>FC</v>
          </cell>
          <cell r="T137">
            <v>0.68</v>
          </cell>
        </row>
        <row r="138">
          <cell r="A138" t="str">
            <v>CLRMTK_1_QF</v>
          </cell>
          <cell r="B138" t="str">
            <v>Bay Area</v>
          </cell>
          <cell r="C138" t="str">
            <v>SMALL QF AGGREGATION - OAKLAND</v>
          </cell>
          <cell r="D138">
            <v>0</v>
          </cell>
          <cell r="E138">
            <v>0</v>
          </cell>
          <cell r="F138">
            <v>0</v>
          </cell>
          <cell r="G138">
            <v>0</v>
          </cell>
          <cell r="H138">
            <v>0</v>
          </cell>
          <cell r="I138">
            <v>0</v>
          </cell>
          <cell r="J138">
            <v>0</v>
          </cell>
          <cell r="K138">
            <v>0</v>
          </cell>
          <cell r="L138">
            <v>0</v>
          </cell>
          <cell r="M138">
            <v>0</v>
          </cell>
          <cell r="N138">
            <v>0</v>
          </cell>
          <cell r="O138">
            <v>0</v>
          </cell>
          <cell r="P138" t="str">
            <v>N</v>
          </cell>
          <cell r="Q138" t="str">
            <v>North</v>
          </cell>
          <cell r="R138" t="str">
            <v>FC</v>
          </cell>
          <cell r="T138">
            <v>0</v>
          </cell>
        </row>
        <row r="139">
          <cell r="A139" t="str">
            <v>CNTNLA_2_SOLAR1</v>
          </cell>
          <cell r="B139" t="str">
            <v>San Diego-IV</v>
          </cell>
          <cell r="C139" t="str">
            <v xml:space="preserve">Centinela Solar Energy I </v>
          </cell>
          <cell r="D139">
            <v>0.99</v>
          </cell>
          <cell r="E139">
            <v>8.41</v>
          </cell>
          <cell r="F139">
            <v>19.2</v>
          </cell>
          <cell r="G139">
            <v>76.75</v>
          </cell>
          <cell r="H139">
            <v>81.44</v>
          </cell>
          <cell r="I139">
            <v>101.64</v>
          </cell>
          <cell r="J139">
            <v>102.09</v>
          </cell>
          <cell r="K139">
            <v>95.06</v>
          </cell>
          <cell r="L139">
            <v>92.77</v>
          </cell>
          <cell r="M139">
            <v>61.33</v>
          </cell>
          <cell r="N139">
            <v>3.12</v>
          </cell>
          <cell r="O139">
            <v>1.66</v>
          </cell>
          <cell r="P139" t="str">
            <v>N</v>
          </cell>
          <cell r="Q139" t="str">
            <v>South</v>
          </cell>
          <cell r="R139" t="str">
            <v>FC</v>
          </cell>
          <cell r="S139">
            <v>0</v>
          </cell>
          <cell r="T139">
            <v>102.09</v>
          </cell>
        </row>
        <row r="140">
          <cell r="A140" t="str">
            <v>CNTNLA_2_SOLAR2</v>
          </cell>
          <cell r="B140" t="str">
            <v>San Diego-IV</v>
          </cell>
          <cell r="C140" t="str">
            <v>Centinels Solar Energy 2</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N</v>
          </cell>
          <cell r="Q140" t="str">
            <v>South</v>
          </cell>
          <cell r="R140" t="str">
            <v>EO</v>
          </cell>
          <cell r="T140">
            <v>0</v>
          </cell>
        </row>
        <row r="141">
          <cell r="A141" t="str">
            <v>CNTRVL_6_UNIT</v>
          </cell>
          <cell r="B141" t="str">
            <v>CAISO System</v>
          </cell>
          <cell r="C141" t="str">
            <v>Centerville</v>
          </cell>
          <cell r="D141">
            <v>0</v>
          </cell>
          <cell r="E141">
            <v>0</v>
          </cell>
          <cell r="F141">
            <v>0</v>
          </cell>
          <cell r="G141">
            <v>0</v>
          </cell>
          <cell r="H141">
            <v>0</v>
          </cell>
          <cell r="I141">
            <v>0</v>
          </cell>
          <cell r="J141">
            <v>0</v>
          </cell>
          <cell r="K141">
            <v>0</v>
          </cell>
          <cell r="L141">
            <v>0</v>
          </cell>
          <cell r="M141">
            <v>0</v>
          </cell>
          <cell r="N141">
            <v>0</v>
          </cell>
          <cell r="O141">
            <v>0</v>
          </cell>
          <cell r="P141" t="str">
            <v>Y</v>
          </cell>
          <cell r="Q141" t="str">
            <v>North</v>
          </cell>
          <cell r="R141" t="str">
            <v>FC</v>
          </cell>
          <cell r="T141">
            <v>0</v>
          </cell>
        </row>
        <row r="142">
          <cell r="A142" t="str">
            <v>COCOPP_2_CTG1</v>
          </cell>
          <cell r="B142" t="str">
            <v>Bay Area</v>
          </cell>
          <cell r="C142" t="str">
            <v>Marsh Landing 1</v>
          </cell>
          <cell r="D142">
            <v>204.2</v>
          </cell>
          <cell r="E142">
            <v>204.2</v>
          </cell>
          <cell r="F142">
            <v>202.26</v>
          </cell>
          <cell r="G142">
            <v>199.2</v>
          </cell>
          <cell r="H142">
            <v>196.25</v>
          </cell>
          <cell r="I142">
            <v>193.39</v>
          </cell>
          <cell r="J142">
            <v>191.35</v>
          </cell>
          <cell r="K142">
            <v>191.35</v>
          </cell>
          <cell r="L142">
            <v>193.39</v>
          </cell>
          <cell r="M142">
            <v>196.25</v>
          </cell>
          <cell r="N142">
            <v>202.26</v>
          </cell>
          <cell r="O142">
            <v>203.28</v>
          </cell>
          <cell r="P142" t="str">
            <v>Y</v>
          </cell>
          <cell r="Q142" t="str">
            <v>North</v>
          </cell>
          <cell r="R142" t="str">
            <v>ID</v>
          </cell>
          <cell r="T142">
            <v>193.39</v>
          </cell>
        </row>
        <row r="143">
          <cell r="A143" t="str">
            <v>COCOPP_2_CTG2</v>
          </cell>
          <cell r="B143" t="str">
            <v>Bay Area</v>
          </cell>
          <cell r="C143" t="str">
            <v>Marsh Landing 2</v>
          </cell>
          <cell r="D143">
            <v>202.7</v>
          </cell>
          <cell r="E143">
            <v>202.7</v>
          </cell>
          <cell r="F143">
            <v>200.09</v>
          </cell>
          <cell r="G143">
            <v>197.07</v>
          </cell>
          <cell r="H143">
            <v>194.14</v>
          </cell>
          <cell r="I143">
            <v>191.32</v>
          </cell>
          <cell r="J143">
            <v>189.3</v>
          </cell>
          <cell r="K143">
            <v>189.3</v>
          </cell>
          <cell r="L143">
            <v>191.32</v>
          </cell>
          <cell r="M143">
            <v>194.14</v>
          </cell>
          <cell r="N143">
            <v>200.09</v>
          </cell>
          <cell r="O143">
            <v>201.1</v>
          </cell>
          <cell r="P143" t="str">
            <v>Y</v>
          </cell>
          <cell r="Q143" t="str">
            <v>North</v>
          </cell>
          <cell r="R143" t="str">
            <v>ID</v>
          </cell>
          <cell r="T143">
            <v>191.32</v>
          </cell>
        </row>
        <row r="144">
          <cell r="A144" t="str">
            <v>COCOPP_2_CTG3</v>
          </cell>
          <cell r="B144" t="str">
            <v>Bay Area</v>
          </cell>
          <cell r="C144" t="str">
            <v>Marsh Landing 3</v>
          </cell>
          <cell r="D144">
            <v>204.31</v>
          </cell>
          <cell r="E144">
            <v>204.31</v>
          </cell>
          <cell r="F144">
            <v>202.37</v>
          </cell>
          <cell r="G144">
            <v>199.31</v>
          </cell>
          <cell r="H144">
            <v>196.35</v>
          </cell>
          <cell r="I144">
            <v>193.49</v>
          </cell>
          <cell r="J144">
            <v>191.45</v>
          </cell>
          <cell r="K144">
            <v>191.45</v>
          </cell>
          <cell r="L144">
            <v>193.49</v>
          </cell>
          <cell r="M144">
            <v>196.35</v>
          </cell>
          <cell r="N144">
            <v>202.37</v>
          </cell>
          <cell r="O144">
            <v>203.39</v>
          </cell>
          <cell r="P144" t="str">
            <v>Y</v>
          </cell>
          <cell r="Q144" t="str">
            <v>North</v>
          </cell>
          <cell r="R144" t="str">
            <v>ID</v>
          </cell>
          <cell r="T144">
            <v>193.49</v>
          </cell>
        </row>
        <row r="145">
          <cell r="A145" t="str">
            <v>COCOPP_2_CTG4</v>
          </cell>
          <cell r="B145" t="str">
            <v>Bay Area</v>
          </cell>
          <cell r="C145" t="str">
            <v>Marsh Landing 4</v>
          </cell>
          <cell r="D145">
            <v>204.29</v>
          </cell>
          <cell r="E145">
            <v>204.29</v>
          </cell>
          <cell r="F145">
            <v>202.35</v>
          </cell>
          <cell r="G145">
            <v>199.29</v>
          </cell>
          <cell r="H145">
            <v>196.33</v>
          </cell>
          <cell r="I145">
            <v>193.48</v>
          </cell>
          <cell r="J145">
            <v>191.44</v>
          </cell>
          <cell r="K145">
            <v>191.44</v>
          </cell>
          <cell r="L145">
            <v>193.48</v>
          </cell>
          <cell r="M145">
            <v>196.33</v>
          </cell>
          <cell r="N145">
            <v>202.35</v>
          </cell>
          <cell r="O145">
            <v>203.37</v>
          </cell>
          <cell r="P145" t="str">
            <v>Y</v>
          </cell>
          <cell r="Q145" t="str">
            <v>North</v>
          </cell>
          <cell r="R145" t="str">
            <v>ID</v>
          </cell>
          <cell r="T145">
            <v>193.48</v>
          </cell>
        </row>
        <row r="146">
          <cell r="A146" t="str">
            <v>COGNAT_1_UNIT</v>
          </cell>
          <cell r="B146" t="str">
            <v>Stockton</v>
          </cell>
          <cell r="C146" t="str">
            <v>Stockton Biomas</v>
          </cell>
          <cell r="D146">
            <v>31.18</v>
          </cell>
          <cell r="E146">
            <v>23.44</v>
          </cell>
          <cell r="F146">
            <v>33.04</v>
          </cell>
          <cell r="G146">
            <v>17.46</v>
          </cell>
          <cell r="H146">
            <v>7.18</v>
          </cell>
          <cell r="I146">
            <v>22.54</v>
          </cell>
          <cell r="J146">
            <v>27.89</v>
          </cell>
          <cell r="K146">
            <v>25.46</v>
          </cell>
          <cell r="L146">
            <v>26.13</v>
          </cell>
          <cell r="M146">
            <v>26.47</v>
          </cell>
          <cell r="N146">
            <v>18.14</v>
          </cell>
          <cell r="O146">
            <v>25.66</v>
          </cell>
          <cell r="P146" t="str">
            <v>N</v>
          </cell>
          <cell r="Q146" t="str">
            <v>North</v>
          </cell>
          <cell r="R146" t="str">
            <v>FC</v>
          </cell>
          <cell r="T146">
            <v>27.89</v>
          </cell>
        </row>
        <row r="147">
          <cell r="A147" t="str">
            <v>COLEMN_2_UNIT</v>
          </cell>
          <cell r="B147" t="str">
            <v>CAISO System</v>
          </cell>
          <cell r="C147" t="str">
            <v>Coleman</v>
          </cell>
          <cell r="D147">
            <v>6.53</v>
          </cell>
          <cell r="E147">
            <v>6.98</v>
          </cell>
          <cell r="F147">
            <v>9.32</v>
          </cell>
          <cell r="G147">
            <v>10.039999999999999</v>
          </cell>
          <cell r="H147">
            <v>9.4499999999999993</v>
          </cell>
          <cell r="I147">
            <v>7.89</v>
          </cell>
          <cell r="J147">
            <v>6.09</v>
          </cell>
          <cell r="K147">
            <v>3.28</v>
          </cell>
          <cell r="L147">
            <v>3</v>
          </cell>
          <cell r="M147">
            <v>3.51</v>
          </cell>
          <cell r="N147">
            <v>3.83</v>
          </cell>
          <cell r="O147">
            <v>4.9000000000000004</v>
          </cell>
          <cell r="P147" t="str">
            <v>Y</v>
          </cell>
          <cell r="Q147" t="str">
            <v>North</v>
          </cell>
          <cell r="R147" t="str">
            <v>FC</v>
          </cell>
          <cell r="T147">
            <v>7.89</v>
          </cell>
        </row>
        <row r="148">
          <cell r="A148" t="str">
            <v>COLGA1_6_SHELLW</v>
          </cell>
          <cell r="B148" t="str">
            <v>Fresno</v>
          </cell>
          <cell r="C148" t="str">
            <v>COALINGA COGENERATION COMPANY</v>
          </cell>
          <cell r="D148">
            <v>38.44</v>
          </cell>
          <cell r="E148">
            <v>39.32</v>
          </cell>
          <cell r="F148">
            <v>37.65</v>
          </cell>
          <cell r="G148">
            <v>36.380000000000003</v>
          </cell>
          <cell r="H148">
            <v>35.770000000000003</v>
          </cell>
          <cell r="I148">
            <v>35.96</v>
          </cell>
          <cell r="J148">
            <v>35.17</v>
          </cell>
          <cell r="K148">
            <v>35.020000000000003</v>
          </cell>
          <cell r="L148">
            <v>35.369999999999997</v>
          </cell>
          <cell r="M148">
            <v>33.94</v>
          </cell>
          <cell r="N148">
            <v>36.44</v>
          </cell>
          <cell r="O148">
            <v>38.5</v>
          </cell>
          <cell r="P148" t="str">
            <v>N</v>
          </cell>
          <cell r="Q148" t="str">
            <v>North</v>
          </cell>
          <cell r="R148" t="str">
            <v>FC</v>
          </cell>
          <cell r="T148">
            <v>35.96</v>
          </cell>
        </row>
        <row r="149">
          <cell r="A149" t="str">
            <v>COLGAT_7_UNIT 1</v>
          </cell>
          <cell r="B149" t="str">
            <v>Sierra</v>
          </cell>
          <cell r="C149" t="str">
            <v>COLGATE HYDRO UNIT 1</v>
          </cell>
          <cell r="D149">
            <v>149.85</v>
          </cell>
          <cell r="E149">
            <v>148.63999999999999</v>
          </cell>
          <cell r="F149">
            <v>153.29</v>
          </cell>
          <cell r="G149">
            <v>158.63</v>
          </cell>
          <cell r="H149">
            <v>162.79</v>
          </cell>
          <cell r="I149">
            <v>165.7</v>
          </cell>
          <cell r="J149">
            <v>165.1</v>
          </cell>
          <cell r="K149">
            <v>161.65</v>
          </cell>
          <cell r="L149">
            <v>156.74</v>
          </cell>
          <cell r="M149">
            <v>151.87</v>
          </cell>
          <cell r="N149">
            <v>149.94999999999999</v>
          </cell>
          <cell r="O149">
            <v>148.24</v>
          </cell>
          <cell r="P149" t="str">
            <v>Y</v>
          </cell>
          <cell r="Q149" t="str">
            <v>North</v>
          </cell>
          <cell r="R149" t="str">
            <v>FC</v>
          </cell>
          <cell r="T149">
            <v>165.7</v>
          </cell>
        </row>
        <row r="150">
          <cell r="A150" t="str">
            <v>COLGAT_7_UNIT 2</v>
          </cell>
          <cell r="B150" t="str">
            <v>Sierra</v>
          </cell>
          <cell r="C150" t="str">
            <v>COLGATE HYDRO UNIT 2</v>
          </cell>
          <cell r="D150">
            <v>149.80000000000001</v>
          </cell>
          <cell r="E150">
            <v>148.6</v>
          </cell>
          <cell r="F150">
            <v>153.24</v>
          </cell>
          <cell r="G150">
            <v>158.63</v>
          </cell>
          <cell r="H150">
            <v>162.83000000000001</v>
          </cell>
          <cell r="I150">
            <v>165.76</v>
          </cell>
          <cell r="J150">
            <v>165.16</v>
          </cell>
          <cell r="K150">
            <v>161.68</v>
          </cell>
          <cell r="L150">
            <v>156.71</v>
          </cell>
          <cell r="M150">
            <v>151.81</v>
          </cell>
          <cell r="N150">
            <v>149.91</v>
          </cell>
          <cell r="O150">
            <v>148.21</v>
          </cell>
          <cell r="P150" t="str">
            <v>Y</v>
          </cell>
          <cell r="Q150" t="str">
            <v>North</v>
          </cell>
          <cell r="R150" t="str">
            <v>FC</v>
          </cell>
          <cell r="T150">
            <v>165.76</v>
          </cell>
        </row>
        <row r="151">
          <cell r="A151" t="str">
            <v>COLPIN_6_COLLNS</v>
          </cell>
          <cell r="B151" t="str">
            <v>CAISO System</v>
          </cell>
          <cell r="C151" t="str">
            <v>COLLINS PINE</v>
          </cell>
          <cell r="D151">
            <v>5.53</v>
          </cell>
          <cell r="E151">
            <v>4.55</v>
          </cell>
          <cell r="F151">
            <v>4.58</v>
          </cell>
          <cell r="G151">
            <v>3.55</v>
          </cell>
          <cell r="H151">
            <v>4.12</v>
          </cell>
          <cell r="I151">
            <v>4.8499999999999996</v>
          </cell>
          <cell r="J151">
            <v>5.68</v>
          </cell>
          <cell r="K151">
            <v>5.37</v>
          </cell>
          <cell r="L151">
            <v>5.32</v>
          </cell>
          <cell r="M151">
            <v>5.45</v>
          </cell>
          <cell r="N151">
            <v>5.41</v>
          </cell>
          <cell r="O151">
            <v>4.7699999999999996</v>
          </cell>
          <cell r="P151" t="str">
            <v>N</v>
          </cell>
          <cell r="Q151" t="str">
            <v>North</v>
          </cell>
          <cell r="R151" t="str">
            <v>FC</v>
          </cell>
          <cell r="T151">
            <v>5.68</v>
          </cell>
        </row>
        <row r="152">
          <cell r="A152" t="str">
            <v>COLTON_6_AGUAM1</v>
          </cell>
          <cell r="B152" t="str">
            <v>LA Basin</v>
          </cell>
          <cell r="C152" t="str">
            <v>AGUA MANSA UNIT 1 (CITY OF COLTON)</v>
          </cell>
          <cell r="D152">
            <v>43</v>
          </cell>
          <cell r="E152">
            <v>43</v>
          </cell>
          <cell r="F152">
            <v>43</v>
          </cell>
          <cell r="G152">
            <v>43</v>
          </cell>
          <cell r="H152">
            <v>43</v>
          </cell>
          <cell r="I152">
            <v>43</v>
          </cell>
          <cell r="J152">
            <v>43</v>
          </cell>
          <cell r="K152">
            <v>43</v>
          </cell>
          <cell r="L152">
            <v>43</v>
          </cell>
          <cell r="M152">
            <v>43</v>
          </cell>
          <cell r="N152">
            <v>43</v>
          </cell>
          <cell r="O152">
            <v>43</v>
          </cell>
          <cell r="P152" t="str">
            <v>N</v>
          </cell>
          <cell r="Q152" t="str">
            <v>South</v>
          </cell>
          <cell r="R152" t="str">
            <v>FC</v>
          </cell>
          <cell r="T152">
            <v>43</v>
          </cell>
        </row>
        <row r="153">
          <cell r="A153" t="str">
            <v>COLUSA_2_PL1X3</v>
          </cell>
          <cell r="B153" t="str">
            <v>CAISO System</v>
          </cell>
          <cell r="C153" t="str">
            <v>Colusa Generating Station</v>
          </cell>
          <cell r="D153">
            <v>668</v>
          </cell>
          <cell r="E153">
            <v>668</v>
          </cell>
          <cell r="F153">
            <v>668</v>
          </cell>
          <cell r="G153">
            <v>668</v>
          </cell>
          <cell r="H153">
            <v>668</v>
          </cell>
          <cell r="I153">
            <v>668</v>
          </cell>
          <cell r="J153">
            <v>668</v>
          </cell>
          <cell r="K153">
            <v>668</v>
          </cell>
          <cell r="L153">
            <v>668</v>
          </cell>
          <cell r="M153">
            <v>668</v>
          </cell>
          <cell r="N153">
            <v>668</v>
          </cell>
          <cell r="O153">
            <v>668</v>
          </cell>
          <cell r="P153" t="str">
            <v>Y</v>
          </cell>
          <cell r="Q153" t="str">
            <v>North</v>
          </cell>
          <cell r="R153" t="str">
            <v>FC</v>
          </cell>
          <cell r="T153">
            <v>668</v>
          </cell>
        </row>
        <row r="154">
          <cell r="A154" t="str">
            <v>COLVIL_7_PL1X2</v>
          </cell>
          <cell r="B154" t="str">
            <v>CAISO System</v>
          </cell>
          <cell r="C154" t="str">
            <v>COLLIERVILLE HYDRO UNIT 1 &amp; 2 AGGREGATE</v>
          </cell>
          <cell r="D154">
            <v>246.86</v>
          </cell>
          <cell r="E154">
            <v>246.86</v>
          </cell>
          <cell r="F154">
            <v>246.86</v>
          </cell>
          <cell r="G154">
            <v>246.86</v>
          </cell>
          <cell r="H154">
            <v>246.86</v>
          </cell>
          <cell r="I154">
            <v>246.86</v>
          </cell>
          <cell r="J154">
            <v>246.86</v>
          </cell>
          <cell r="K154">
            <v>246.86</v>
          </cell>
          <cell r="L154">
            <v>246.86</v>
          </cell>
          <cell r="M154">
            <v>246.86</v>
          </cell>
          <cell r="N154">
            <v>246.86</v>
          </cell>
          <cell r="O154">
            <v>246.86</v>
          </cell>
          <cell r="P154" t="str">
            <v>Y</v>
          </cell>
          <cell r="Q154" t="str">
            <v>North</v>
          </cell>
          <cell r="R154" t="str">
            <v>FC</v>
          </cell>
          <cell r="T154">
            <v>246.86</v>
          </cell>
        </row>
        <row r="155">
          <cell r="A155" t="str">
            <v>CONTAN_1_UNIT</v>
          </cell>
          <cell r="B155" t="str">
            <v>Bay Area</v>
          </cell>
          <cell r="C155" t="str">
            <v>Graphic Packaging Cogen</v>
          </cell>
          <cell r="D155">
            <v>27.7</v>
          </cell>
          <cell r="E155">
            <v>27.7</v>
          </cell>
          <cell r="F155">
            <v>27.7</v>
          </cell>
          <cell r="G155">
            <v>27.7</v>
          </cell>
          <cell r="H155">
            <v>27.7</v>
          </cell>
          <cell r="I155">
            <v>27.7</v>
          </cell>
          <cell r="J155">
            <v>27.7</v>
          </cell>
          <cell r="K155">
            <v>27.7</v>
          </cell>
          <cell r="L155">
            <v>27.7</v>
          </cell>
          <cell r="M155">
            <v>27.7</v>
          </cell>
          <cell r="N155">
            <v>27.7</v>
          </cell>
          <cell r="O155">
            <v>27.7</v>
          </cell>
          <cell r="P155" t="str">
            <v>Y</v>
          </cell>
          <cell r="Q155" t="str">
            <v>North</v>
          </cell>
          <cell r="R155" t="str">
            <v>FC</v>
          </cell>
          <cell r="T155">
            <v>27.7</v>
          </cell>
        </row>
        <row r="156">
          <cell r="A156" t="str">
            <v>CONTRL_1_CASAD1</v>
          </cell>
          <cell r="B156" t="str">
            <v>CAISO System</v>
          </cell>
          <cell r="C156" t="str">
            <v>Mammoth G1</v>
          </cell>
          <cell r="D156">
            <v>5.78</v>
          </cell>
          <cell r="E156">
            <v>4.8899999999999997</v>
          </cell>
          <cell r="F156">
            <v>4.8099999999999996</v>
          </cell>
          <cell r="G156">
            <v>4.42</v>
          </cell>
          <cell r="H156">
            <v>2.96</v>
          </cell>
          <cell r="I156">
            <v>2.66</v>
          </cell>
          <cell r="J156">
            <v>2.29</v>
          </cell>
          <cell r="K156">
            <v>2.5299999999999998</v>
          </cell>
          <cell r="L156">
            <v>2.3199999999999998</v>
          </cell>
          <cell r="M156">
            <v>3.02</v>
          </cell>
          <cell r="N156">
            <v>3.87</v>
          </cell>
          <cell r="O156">
            <v>4.75</v>
          </cell>
          <cell r="P156" t="str">
            <v>Y</v>
          </cell>
          <cell r="Q156" t="str">
            <v>South</v>
          </cell>
          <cell r="R156" t="str">
            <v>FC</v>
          </cell>
          <cell r="T156">
            <v>2.66</v>
          </cell>
        </row>
        <row r="157">
          <cell r="A157" t="str">
            <v>CONTRL_1_CASAD3</v>
          </cell>
          <cell r="B157" t="str">
            <v>CAISO System</v>
          </cell>
          <cell r="C157" t="str">
            <v>Mammoth G3</v>
          </cell>
          <cell r="D157">
            <v>9.93</v>
          </cell>
          <cell r="E157">
            <v>9.1199999999999992</v>
          </cell>
          <cell r="F157">
            <v>10.050000000000001</v>
          </cell>
          <cell r="G157">
            <v>9.34</v>
          </cell>
          <cell r="H157">
            <v>9.2100000000000009</v>
          </cell>
          <cell r="I157">
            <v>7.95</v>
          </cell>
          <cell r="J157">
            <v>7.9</v>
          </cell>
          <cell r="K157">
            <v>7.86</v>
          </cell>
          <cell r="L157">
            <v>8.14</v>
          </cell>
          <cell r="M157">
            <v>8.89</v>
          </cell>
          <cell r="N157">
            <v>9.02</v>
          </cell>
          <cell r="O157">
            <v>9.44</v>
          </cell>
          <cell r="P157" t="str">
            <v>N</v>
          </cell>
          <cell r="Q157" t="str">
            <v>South</v>
          </cell>
          <cell r="R157" t="str">
            <v>FC</v>
          </cell>
          <cell r="T157">
            <v>8.14</v>
          </cell>
        </row>
        <row r="158">
          <cell r="A158" t="str">
            <v>CONTRL_1_LUNDY</v>
          </cell>
          <cell r="B158" t="str">
            <v>CAISO System</v>
          </cell>
          <cell r="C158" t="str">
            <v>LUNDY</v>
          </cell>
          <cell r="D158">
            <v>1</v>
          </cell>
          <cell r="E158">
            <v>0.65</v>
          </cell>
          <cell r="F158">
            <v>0.42</v>
          </cell>
          <cell r="G158">
            <v>0.69</v>
          </cell>
          <cell r="H158">
            <v>1.33</v>
          </cell>
          <cell r="I158">
            <v>1.72</v>
          </cell>
          <cell r="J158">
            <v>2.0699999999999998</v>
          </cell>
          <cell r="K158">
            <v>1.68</v>
          </cell>
          <cell r="L158">
            <v>0.91</v>
          </cell>
          <cell r="M158">
            <v>0.59</v>
          </cell>
          <cell r="N158">
            <v>0.39</v>
          </cell>
          <cell r="O158">
            <v>0.28000000000000003</v>
          </cell>
          <cell r="P158" t="str">
            <v>N</v>
          </cell>
          <cell r="Q158" t="str">
            <v>South</v>
          </cell>
          <cell r="R158" t="str">
            <v>FC</v>
          </cell>
          <cell r="T158">
            <v>2.0699999999999998</v>
          </cell>
        </row>
        <row r="159">
          <cell r="A159" t="str">
            <v>CONTRL_1_OXBOW</v>
          </cell>
          <cell r="B159" t="str">
            <v>CAISO System</v>
          </cell>
          <cell r="C159" t="str">
            <v>OXBOW GEOTHERMAL CORPORATION</v>
          </cell>
          <cell r="D159">
            <v>56.15</v>
          </cell>
          <cell r="E159">
            <v>56.59</v>
          </cell>
          <cell r="F159">
            <v>56.37</v>
          </cell>
          <cell r="G159">
            <v>55.79</v>
          </cell>
          <cell r="H159">
            <v>55.02</v>
          </cell>
          <cell r="I159">
            <v>55.06</v>
          </cell>
          <cell r="J159">
            <v>54.42</v>
          </cell>
          <cell r="K159">
            <v>53.75</v>
          </cell>
          <cell r="L159">
            <v>54.91</v>
          </cell>
          <cell r="M159">
            <v>55.63</v>
          </cell>
          <cell r="N159">
            <v>56.56</v>
          </cell>
          <cell r="O159">
            <v>56.88</v>
          </cell>
          <cell r="P159" t="str">
            <v>N</v>
          </cell>
          <cell r="Q159" t="str">
            <v>South</v>
          </cell>
          <cell r="R159" t="str">
            <v>FC</v>
          </cell>
          <cell r="T159">
            <v>55.06</v>
          </cell>
        </row>
        <row r="160">
          <cell r="A160" t="str">
            <v>CONTRL_1_POOLE</v>
          </cell>
          <cell r="B160" t="str">
            <v>CAISO System</v>
          </cell>
          <cell r="C160" t="str">
            <v>POOLE HYDRO PLANT 1</v>
          </cell>
          <cell r="D160">
            <v>0.79</v>
          </cell>
          <cell r="E160">
            <v>0.83</v>
          </cell>
          <cell r="F160">
            <v>0.86</v>
          </cell>
          <cell r="G160">
            <v>3.35</v>
          </cell>
          <cell r="H160">
            <v>2.59</v>
          </cell>
          <cell r="I160">
            <v>5.16</v>
          </cell>
          <cell r="J160">
            <v>4.3499999999999996</v>
          </cell>
          <cell r="K160">
            <v>2.98</v>
          </cell>
          <cell r="L160">
            <v>0.8</v>
          </cell>
          <cell r="M160">
            <v>1.4</v>
          </cell>
          <cell r="N160">
            <v>1</v>
          </cell>
          <cell r="O160">
            <v>1.0900000000000001</v>
          </cell>
          <cell r="P160" t="str">
            <v>N</v>
          </cell>
          <cell r="Q160" t="str">
            <v>South</v>
          </cell>
          <cell r="R160" t="str">
            <v>FC</v>
          </cell>
          <cell r="T160">
            <v>5.16</v>
          </cell>
        </row>
        <row r="161">
          <cell r="A161" t="str">
            <v>CONTRL_1_QF</v>
          </cell>
          <cell r="B161" t="str">
            <v>CAISO System</v>
          </cell>
          <cell r="C161" t="str">
            <v>CONTROL QFS</v>
          </cell>
          <cell r="D161">
            <v>30.88</v>
          </cell>
          <cell r="E161">
            <v>30.57</v>
          </cell>
          <cell r="F161">
            <v>29.83</v>
          </cell>
          <cell r="G161">
            <v>20.93</v>
          </cell>
          <cell r="H161">
            <v>19.05</v>
          </cell>
          <cell r="I161">
            <v>14.88</v>
          </cell>
          <cell r="J161">
            <v>12.99</v>
          </cell>
          <cell r="K161">
            <v>12.84</v>
          </cell>
          <cell r="L161">
            <v>14.55</v>
          </cell>
          <cell r="M161">
            <v>16.87</v>
          </cell>
          <cell r="N161">
            <v>20.309999999999999</v>
          </cell>
          <cell r="O161">
            <v>22.05</v>
          </cell>
          <cell r="P161" t="str">
            <v>N</v>
          </cell>
          <cell r="Q161" t="str">
            <v>South</v>
          </cell>
          <cell r="R161" t="str">
            <v>FC</v>
          </cell>
          <cell r="T161">
            <v>14.88</v>
          </cell>
        </row>
        <row r="162">
          <cell r="A162" t="str">
            <v>CONTRL_1_RUSHCK</v>
          </cell>
          <cell r="B162" t="str">
            <v>CAISO System</v>
          </cell>
          <cell r="C162" t="str">
            <v>RUSH CREEK</v>
          </cell>
          <cell r="D162">
            <v>4.6500000000000004</v>
          </cell>
          <cell r="E162">
            <v>5.17</v>
          </cell>
          <cell r="F162">
            <v>5.34</v>
          </cell>
          <cell r="G162">
            <v>6.54</v>
          </cell>
          <cell r="H162">
            <v>9.4700000000000006</v>
          </cell>
          <cell r="I162">
            <v>11.94</v>
          </cell>
          <cell r="J162">
            <v>4.7699999999999996</v>
          </cell>
          <cell r="K162">
            <v>3.24</v>
          </cell>
          <cell r="L162">
            <v>3.46</v>
          </cell>
          <cell r="M162">
            <v>4.55</v>
          </cell>
          <cell r="N162">
            <v>4.87</v>
          </cell>
          <cell r="O162">
            <v>4.17</v>
          </cell>
          <cell r="P162" t="str">
            <v>N</v>
          </cell>
          <cell r="Q162" t="str">
            <v>South</v>
          </cell>
          <cell r="R162" t="str">
            <v>FC</v>
          </cell>
          <cell r="T162">
            <v>11.94</v>
          </cell>
        </row>
        <row r="163">
          <cell r="A163" t="str">
            <v>COPMT2_2_SOLAR2</v>
          </cell>
          <cell r="B163" t="str">
            <v>CAISO System</v>
          </cell>
          <cell r="C163" t="str">
            <v>CMS2</v>
          </cell>
          <cell r="D163">
            <v>0.7</v>
          </cell>
          <cell r="E163">
            <v>6.05</v>
          </cell>
          <cell r="F163">
            <v>14.07</v>
          </cell>
          <cell r="G163">
            <v>59.55</v>
          </cell>
          <cell r="H163">
            <v>62.44</v>
          </cell>
          <cell r="I163">
            <v>73.09</v>
          </cell>
          <cell r="J163">
            <v>124.6</v>
          </cell>
          <cell r="K163">
            <v>116.03</v>
          </cell>
          <cell r="L163">
            <v>113.23</v>
          </cell>
          <cell r="M163">
            <v>74.849999999999994</v>
          </cell>
          <cell r="N163">
            <v>3.86</v>
          </cell>
          <cell r="O163">
            <v>2.06</v>
          </cell>
          <cell r="P163" t="str">
            <v>N</v>
          </cell>
          <cell r="Q163" t="str">
            <v>South</v>
          </cell>
          <cell r="R163" t="str">
            <v>ID</v>
          </cell>
          <cell r="S163">
            <v>0</v>
          </cell>
          <cell r="T163">
            <v>124.6</v>
          </cell>
        </row>
        <row r="164">
          <cell r="A164" t="str">
            <v>COPMTN_2_CM10</v>
          </cell>
          <cell r="B164" t="str">
            <v>CAISO System</v>
          </cell>
          <cell r="C164" t="str">
            <v>CM10 Pseudo Tie Pilot</v>
          </cell>
          <cell r="D164">
            <v>0.06</v>
          </cell>
          <cell r="E164">
            <v>0.18</v>
          </cell>
          <cell r="F164">
            <v>0.52</v>
          </cell>
          <cell r="G164">
            <v>6.17</v>
          </cell>
          <cell r="H164">
            <v>5.68</v>
          </cell>
          <cell r="I164">
            <v>5.9</v>
          </cell>
          <cell r="J164">
            <v>4.4000000000000004</v>
          </cell>
          <cell r="K164">
            <v>4.32</v>
          </cell>
          <cell r="L164">
            <v>4.5999999999999996</v>
          </cell>
          <cell r="M164">
            <v>4.42</v>
          </cell>
          <cell r="N164">
            <v>0.02</v>
          </cell>
          <cell r="O164">
            <v>0</v>
          </cell>
          <cell r="P164" t="str">
            <v>N</v>
          </cell>
          <cell r="Q164" t="str">
            <v>South</v>
          </cell>
          <cell r="R164" t="str">
            <v>PD to 7.25</v>
          </cell>
          <cell r="T164">
            <v>5.9</v>
          </cell>
        </row>
        <row r="165">
          <cell r="A165" t="str">
            <v>COPMTN_2_SOLAR1</v>
          </cell>
          <cell r="B165" t="str">
            <v>CAISO System</v>
          </cell>
          <cell r="C165" t="str">
            <v>Copper Mountain Solar 1 Pseudo Tie Pilot</v>
          </cell>
          <cell r="D165">
            <v>0.14000000000000001</v>
          </cell>
          <cell r="E165">
            <v>0.52</v>
          </cell>
          <cell r="F165">
            <v>1.98</v>
          </cell>
          <cell r="G165">
            <v>16.5</v>
          </cell>
          <cell r="H165">
            <v>16.5</v>
          </cell>
          <cell r="I165">
            <v>16.5</v>
          </cell>
          <cell r="J165">
            <v>16.5</v>
          </cell>
          <cell r="K165">
            <v>16.5</v>
          </cell>
          <cell r="L165">
            <v>16.5</v>
          </cell>
          <cell r="M165">
            <v>16.5</v>
          </cell>
          <cell r="N165">
            <v>0.08</v>
          </cell>
          <cell r="O165">
            <v>0.01</v>
          </cell>
          <cell r="P165" t="str">
            <v>N</v>
          </cell>
          <cell r="Q165" t="str">
            <v>South</v>
          </cell>
          <cell r="R165" t="str">
            <v>PD to 16.5</v>
          </cell>
          <cell r="T165">
            <v>16.5</v>
          </cell>
        </row>
        <row r="166">
          <cell r="A166" t="str">
            <v>CORCAN_1_SOLAR2</v>
          </cell>
          <cell r="B166" t="str">
            <v>Fresno</v>
          </cell>
          <cell r="C166" t="str">
            <v>Corcoran City</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N</v>
          </cell>
          <cell r="Q166" t="str">
            <v>North</v>
          </cell>
          <cell r="R166" t="str">
            <v>EO</v>
          </cell>
          <cell r="T166">
            <v>0</v>
          </cell>
        </row>
        <row r="167">
          <cell r="A167" t="str">
            <v>CORONS_2_SOLAR</v>
          </cell>
          <cell r="B167" t="str">
            <v>LA Basin</v>
          </cell>
          <cell r="C167" t="str">
            <v>Master Development Corona</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N</v>
          </cell>
          <cell r="Q167" t="str">
            <v>South</v>
          </cell>
          <cell r="R167" t="str">
            <v>EO</v>
          </cell>
          <cell r="T167">
            <v>0</v>
          </cell>
        </row>
        <row r="168">
          <cell r="A168" t="str">
            <v>CORONS_6_CLRWTR</v>
          </cell>
          <cell r="B168" t="str">
            <v>LA Basin</v>
          </cell>
          <cell r="C168" t="str">
            <v>Clearwater Power Plant</v>
          </cell>
          <cell r="D168">
            <v>28</v>
          </cell>
          <cell r="E168">
            <v>28</v>
          </cell>
          <cell r="F168">
            <v>28</v>
          </cell>
          <cell r="G168">
            <v>28</v>
          </cell>
          <cell r="H168">
            <v>28</v>
          </cell>
          <cell r="I168">
            <v>28</v>
          </cell>
          <cell r="J168">
            <v>28</v>
          </cell>
          <cell r="K168">
            <v>28</v>
          </cell>
          <cell r="L168">
            <v>28</v>
          </cell>
          <cell r="M168">
            <v>28</v>
          </cell>
          <cell r="N168">
            <v>28</v>
          </cell>
          <cell r="O168">
            <v>28</v>
          </cell>
          <cell r="P168" t="str">
            <v>Y</v>
          </cell>
          <cell r="Q168" t="str">
            <v>South</v>
          </cell>
          <cell r="R168" t="str">
            <v>FC</v>
          </cell>
          <cell r="T168">
            <v>28</v>
          </cell>
        </row>
        <row r="169">
          <cell r="A169" t="str">
            <v>CORRAL_6_SJOAQN</v>
          </cell>
          <cell r="B169" t="str">
            <v>CAISO System</v>
          </cell>
          <cell r="C169" t="str">
            <v>Ameresco San Joaquin</v>
          </cell>
          <cell r="D169">
            <v>3.04</v>
          </cell>
          <cell r="E169">
            <v>3.12</v>
          </cell>
          <cell r="F169">
            <v>3.04</v>
          </cell>
          <cell r="G169">
            <v>2.67</v>
          </cell>
          <cell r="H169">
            <v>2.82</v>
          </cell>
          <cell r="I169">
            <v>3.16</v>
          </cell>
          <cell r="J169">
            <v>3.28</v>
          </cell>
          <cell r="K169">
            <v>3.24</v>
          </cell>
          <cell r="L169">
            <v>3.21</v>
          </cell>
          <cell r="M169">
            <v>3.09</v>
          </cell>
          <cell r="N169">
            <v>3.05</v>
          </cell>
          <cell r="O169">
            <v>3.19</v>
          </cell>
          <cell r="P169" t="str">
            <v>N</v>
          </cell>
          <cell r="Q169" t="str">
            <v>North</v>
          </cell>
          <cell r="R169" t="str">
            <v>ID</v>
          </cell>
          <cell r="T169">
            <v>3.28</v>
          </cell>
        </row>
        <row r="170">
          <cell r="A170" t="str">
            <v>COTTLE_2_FRNKNH</v>
          </cell>
          <cell r="B170" t="str">
            <v>CAISO System</v>
          </cell>
          <cell r="C170" t="str">
            <v>Frankenheimer Power Plant</v>
          </cell>
          <cell r="D170">
            <v>0.23</v>
          </cell>
          <cell r="E170">
            <v>0</v>
          </cell>
          <cell r="F170">
            <v>0.85</v>
          </cell>
          <cell r="G170">
            <v>2.64</v>
          </cell>
          <cell r="H170">
            <v>2.83</v>
          </cell>
          <cell r="I170">
            <v>2.86</v>
          </cell>
          <cell r="J170">
            <v>3.24</v>
          </cell>
          <cell r="K170">
            <v>3.11</v>
          </cell>
          <cell r="L170">
            <v>2.2799999999999998</v>
          </cell>
          <cell r="M170">
            <v>0.48</v>
          </cell>
          <cell r="N170">
            <v>0</v>
          </cell>
          <cell r="O170">
            <v>0</v>
          </cell>
          <cell r="P170" t="str">
            <v>N</v>
          </cell>
          <cell r="Q170" t="str">
            <v>North</v>
          </cell>
          <cell r="R170" t="str">
            <v>FC</v>
          </cell>
          <cell r="T170">
            <v>3.24</v>
          </cell>
        </row>
        <row r="171">
          <cell r="A171" t="str">
            <v>COVERD_2_QFUNTS</v>
          </cell>
          <cell r="B171" t="str">
            <v>CAISO System</v>
          </cell>
          <cell r="C171" t="str">
            <v>COVE ROAD HYDRO QF UNITS</v>
          </cell>
          <cell r="D171">
            <v>6.57</v>
          </cell>
          <cell r="E171">
            <v>7.02</v>
          </cell>
          <cell r="F171">
            <v>11.67</v>
          </cell>
          <cell r="G171">
            <v>14.81</v>
          </cell>
          <cell r="H171">
            <v>9.18</v>
          </cell>
          <cell r="I171">
            <v>4.97</v>
          </cell>
          <cell r="J171">
            <v>1.2</v>
          </cell>
          <cell r="K171">
            <v>0.17</v>
          </cell>
          <cell r="L171">
            <v>0</v>
          </cell>
          <cell r="M171">
            <v>0.08</v>
          </cell>
          <cell r="N171">
            <v>0.6</v>
          </cell>
          <cell r="O171">
            <v>3.04</v>
          </cell>
          <cell r="P171" t="str">
            <v>N</v>
          </cell>
          <cell r="Q171" t="str">
            <v>North</v>
          </cell>
          <cell r="R171" t="str">
            <v>FC</v>
          </cell>
          <cell r="T171">
            <v>4.97</v>
          </cell>
        </row>
        <row r="172">
          <cell r="A172" t="str">
            <v>COWCRK_2_UNIT</v>
          </cell>
          <cell r="B172" t="str">
            <v>CAISO System</v>
          </cell>
          <cell r="C172" t="str">
            <v>Cow Creek Hydro</v>
          </cell>
          <cell r="D172">
            <v>0.6</v>
          </cell>
          <cell r="E172">
            <v>0.67</v>
          </cell>
          <cell r="F172">
            <v>0.6</v>
          </cell>
          <cell r="G172">
            <v>0.74</v>
          </cell>
          <cell r="H172">
            <v>0.69</v>
          </cell>
          <cell r="I172">
            <v>0.6</v>
          </cell>
          <cell r="J172">
            <v>0.42</v>
          </cell>
          <cell r="K172">
            <v>0.23</v>
          </cell>
          <cell r="L172">
            <v>0.18</v>
          </cell>
          <cell r="M172">
            <v>0.31</v>
          </cell>
          <cell r="N172">
            <v>0.49</v>
          </cell>
          <cell r="O172">
            <v>0.56000000000000005</v>
          </cell>
          <cell r="P172" t="str">
            <v>Y</v>
          </cell>
          <cell r="Q172" t="str">
            <v>North</v>
          </cell>
          <cell r="R172" t="str">
            <v>FC</v>
          </cell>
          <cell r="T172">
            <v>0.6</v>
          </cell>
        </row>
        <row r="173">
          <cell r="A173" t="str">
            <v>CPSTNO_7_PRMADS</v>
          </cell>
          <cell r="B173" t="str">
            <v>San Diego-IV</v>
          </cell>
          <cell r="C173" t="str">
            <v>PRIMA DESCHECHA (CAPISTRANO)</v>
          </cell>
          <cell r="D173">
            <v>4.63</v>
          </cell>
          <cell r="E173">
            <v>4.78</v>
          </cell>
          <cell r="F173">
            <v>3.24</v>
          </cell>
          <cell r="G173">
            <v>4.5999999999999996</v>
          </cell>
          <cell r="H173">
            <v>3.03</v>
          </cell>
          <cell r="I173">
            <v>5.57</v>
          </cell>
          <cell r="J173">
            <v>5.75</v>
          </cell>
          <cell r="K173">
            <v>5.45</v>
          </cell>
          <cell r="L173">
            <v>5.47</v>
          </cell>
          <cell r="M173">
            <v>4.75</v>
          </cell>
          <cell r="N173">
            <v>4.22</v>
          </cell>
          <cell r="O173">
            <v>3.65</v>
          </cell>
          <cell r="P173" t="str">
            <v>N</v>
          </cell>
          <cell r="Q173" t="str">
            <v>South</v>
          </cell>
          <cell r="R173" t="str">
            <v>FC</v>
          </cell>
          <cell r="T173">
            <v>5.75</v>
          </cell>
        </row>
        <row r="174">
          <cell r="A174" t="str">
            <v>CPVERD_2_SOLAR</v>
          </cell>
          <cell r="B174" t="str">
            <v>San Diego-IV</v>
          </cell>
          <cell r="C174" t="str">
            <v>Campo Verde Solar</v>
          </cell>
          <cell r="D174">
            <v>1.0900000000000001</v>
          </cell>
          <cell r="E174">
            <v>9.1999999999999993</v>
          </cell>
          <cell r="F174">
            <v>21.01</v>
          </cell>
          <cell r="G174">
            <v>84</v>
          </cell>
          <cell r="H174">
            <v>89.13</v>
          </cell>
          <cell r="I174">
            <v>111.24</v>
          </cell>
          <cell r="J174">
            <v>111.74</v>
          </cell>
          <cell r="K174">
            <v>104.05</v>
          </cell>
          <cell r="L174">
            <v>101.54</v>
          </cell>
          <cell r="M174">
            <v>67.12</v>
          </cell>
          <cell r="N174">
            <v>3.45</v>
          </cell>
          <cell r="O174">
            <v>1.84</v>
          </cell>
          <cell r="P174" t="str">
            <v>N</v>
          </cell>
          <cell r="Q174" t="str">
            <v>South</v>
          </cell>
          <cell r="R174" t="str">
            <v>ID</v>
          </cell>
          <cell r="S174">
            <v>0</v>
          </cell>
          <cell r="T174">
            <v>111.74</v>
          </cell>
        </row>
        <row r="175">
          <cell r="A175" t="str">
            <v>CRELMN_6_RAMON1</v>
          </cell>
          <cell r="B175" t="str">
            <v>San Diego-IV</v>
          </cell>
          <cell r="C175" t="str">
            <v>Ramona 1</v>
          </cell>
          <cell r="D175">
            <v>0.02</v>
          </cell>
          <cell r="E175">
            <v>0.13</v>
          </cell>
          <cell r="F175">
            <v>0.3</v>
          </cell>
          <cell r="G175">
            <v>1.21</v>
          </cell>
          <cell r="H175">
            <v>1.28</v>
          </cell>
          <cell r="I175">
            <v>1.6</v>
          </cell>
          <cell r="J175">
            <v>1.61</v>
          </cell>
          <cell r="K175">
            <v>1.5</v>
          </cell>
          <cell r="L175">
            <v>1.46</v>
          </cell>
          <cell r="M175">
            <v>0.97</v>
          </cell>
          <cell r="N175">
            <v>0.05</v>
          </cell>
          <cell r="O175">
            <v>0.03</v>
          </cell>
          <cell r="P175" t="str">
            <v>N</v>
          </cell>
          <cell r="Q175" t="str">
            <v>South</v>
          </cell>
          <cell r="R175" t="str">
            <v>FC</v>
          </cell>
          <cell r="T175">
            <v>1.61</v>
          </cell>
        </row>
        <row r="176">
          <cell r="A176" t="str">
            <v>CRELMN_6_RAMON2</v>
          </cell>
          <cell r="B176" t="str">
            <v>San Diego-IV</v>
          </cell>
          <cell r="C176" t="str">
            <v>Ramona 2</v>
          </cell>
          <cell r="D176">
            <v>0.04</v>
          </cell>
          <cell r="E176">
            <v>0.33</v>
          </cell>
          <cell r="F176">
            <v>0.76</v>
          </cell>
          <cell r="G176">
            <v>3.02</v>
          </cell>
          <cell r="H176">
            <v>3.21</v>
          </cell>
          <cell r="I176">
            <v>4</v>
          </cell>
          <cell r="J176">
            <v>4.0199999999999996</v>
          </cell>
          <cell r="K176">
            <v>3.74</v>
          </cell>
          <cell r="L176">
            <v>3.65</v>
          </cell>
          <cell r="M176">
            <v>2.41</v>
          </cell>
          <cell r="N176">
            <v>0.12</v>
          </cell>
          <cell r="O176">
            <v>7.0000000000000007E-2</v>
          </cell>
          <cell r="P176" t="str">
            <v>N</v>
          </cell>
          <cell r="Q176" t="str">
            <v>South</v>
          </cell>
          <cell r="R176" t="str">
            <v>FC</v>
          </cell>
          <cell r="T176">
            <v>4.0199999999999996</v>
          </cell>
        </row>
        <row r="177">
          <cell r="A177" t="str">
            <v>CRESSY_1_PARKER</v>
          </cell>
          <cell r="B177" t="str">
            <v>Fresno</v>
          </cell>
          <cell r="C177" t="str">
            <v>PARKER POWERHOUSE</v>
          </cell>
          <cell r="D177">
            <v>0</v>
          </cell>
          <cell r="E177">
            <v>0</v>
          </cell>
          <cell r="F177">
            <v>0.31</v>
          </cell>
          <cell r="G177">
            <v>0.77</v>
          </cell>
          <cell r="H177">
            <v>1.61</v>
          </cell>
          <cell r="I177">
            <v>1.63</v>
          </cell>
          <cell r="J177">
            <v>1.79</v>
          </cell>
          <cell r="K177">
            <v>1.54</v>
          </cell>
          <cell r="L177">
            <v>1.02</v>
          </cell>
          <cell r="M177">
            <v>0.56999999999999995</v>
          </cell>
          <cell r="N177">
            <v>0</v>
          </cell>
          <cell r="O177">
            <v>0</v>
          </cell>
          <cell r="P177" t="str">
            <v>N</v>
          </cell>
          <cell r="Q177" t="str">
            <v>North</v>
          </cell>
          <cell r="R177" t="str">
            <v>FC</v>
          </cell>
          <cell r="T177">
            <v>1.79</v>
          </cell>
        </row>
        <row r="178">
          <cell r="A178" t="str">
            <v>CRESTA_7_PL1X2</v>
          </cell>
          <cell r="B178" t="str">
            <v>Sierra</v>
          </cell>
          <cell r="C178" t="str">
            <v>CRESTA PH UNIT 1 &amp; 2 AGGREGATE</v>
          </cell>
          <cell r="D178">
            <v>70</v>
          </cell>
          <cell r="E178">
            <v>70</v>
          </cell>
          <cell r="F178">
            <v>70</v>
          </cell>
          <cell r="G178">
            <v>70</v>
          </cell>
          <cell r="H178">
            <v>70</v>
          </cell>
          <cell r="I178">
            <v>70</v>
          </cell>
          <cell r="J178">
            <v>70</v>
          </cell>
          <cell r="K178">
            <v>70</v>
          </cell>
          <cell r="L178">
            <v>70</v>
          </cell>
          <cell r="M178">
            <v>70</v>
          </cell>
          <cell r="N178">
            <v>70</v>
          </cell>
          <cell r="O178">
            <v>70</v>
          </cell>
          <cell r="P178" t="str">
            <v>Y</v>
          </cell>
          <cell r="Q178" t="str">
            <v>North</v>
          </cell>
          <cell r="R178" t="str">
            <v>FC</v>
          </cell>
          <cell r="T178">
            <v>70</v>
          </cell>
        </row>
        <row r="179">
          <cell r="A179" t="str">
            <v>CRNEVL_6_CRNVA</v>
          </cell>
          <cell r="B179" t="str">
            <v>Fresno</v>
          </cell>
          <cell r="C179" t="str">
            <v xml:space="preserve">Crane Valley </v>
          </cell>
          <cell r="D179">
            <v>0.65</v>
          </cell>
          <cell r="E179">
            <v>0.65</v>
          </cell>
          <cell r="F179">
            <v>0.69</v>
          </cell>
          <cell r="G179">
            <v>0.75</v>
          </cell>
          <cell r="H179">
            <v>0.83</v>
          </cell>
          <cell r="I179">
            <v>0.84</v>
          </cell>
          <cell r="J179">
            <v>0.78</v>
          </cell>
          <cell r="K179">
            <v>0.71</v>
          </cell>
          <cell r="L179">
            <v>0.7</v>
          </cell>
          <cell r="M179">
            <v>0.69</v>
          </cell>
          <cell r="N179">
            <v>0.65</v>
          </cell>
          <cell r="O179">
            <v>0.62</v>
          </cell>
          <cell r="P179" t="str">
            <v>Y</v>
          </cell>
          <cell r="Q179" t="str">
            <v>North</v>
          </cell>
          <cell r="R179" t="str">
            <v>FC</v>
          </cell>
          <cell r="T179">
            <v>0.84</v>
          </cell>
        </row>
        <row r="180">
          <cell r="A180" t="str">
            <v>CRNEVL_6_SJQN 2</v>
          </cell>
          <cell r="B180" t="str">
            <v>Fresno</v>
          </cell>
          <cell r="C180" t="str">
            <v>SAN JOAQUIN 2</v>
          </cell>
          <cell r="D180">
            <v>3.2</v>
          </cell>
          <cell r="E180">
            <v>3.2</v>
          </cell>
          <cell r="F180">
            <v>3.2</v>
          </cell>
          <cell r="G180">
            <v>3.2</v>
          </cell>
          <cell r="H180">
            <v>3.2</v>
          </cell>
          <cell r="I180">
            <v>3.2</v>
          </cell>
          <cell r="J180">
            <v>3.2</v>
          </cell>
          <cell r="K180">
            <v>3.2</v>
          </cell>
          <cell r="L180">
            <v>3.2</v>
          </cell>
          <cell r="M180">
            <v>3.2</v>
          </cell>
          <cell r="N180">
            <v>3.2</v>
          </cell>
          <cell r="O180">
            <v>3.2</v>
          </cell>
          <cell r="P180" t="str">
            <v>Y</v>
          </cell>
          <cell r="Q180" t="str">
            <v>North</v>
          </cell>
          <cell r="R180" t="str">
            <v>FC</v>
          </cell>
          <cell r="T180">
            <v>3.2</v>
          </cell>
        </row>
        <row r="181">
          <cell r="A181" t="str">
            <v>CRNEVL_6_SJQN 3</v>
          </cell>
          <cell r="B181" t="str">
            <v>Fresno</v>
          </cell>
          <cell r="C181" t="str">
            <v>SAN JOAQUIN 3</v>
          </cell>
          <cell r="D181">
            <v>4.2</v>
          </cell>
          <cell r="E181">
            <v>4.2</v>
          </cell>
          <cell r="F181">
            <v>4.2</v>
          </cell>
          <cell r="G181">
            <v>4.2</v>
          </cell>
          <cell r="H181">
            <v>4.2</v>
          </cell>
          <cell r="I181">
            <v>4.2</v>
          </cell>
          <cell r="J181">
            <v>4.2</v>
          </cell>
          <cell r="K181">
            <v>4.2</v>
          </cell>
          <cell r="L181">
            <v>4.2</v>
          </cell>
          <cell r="M181">
            <v>4.2</v>
          </cell>
          <cell r="N181">
            <v>4.2</v>
          </cell>
          <cell r="O181">
            <v>4.2</v>
          </cell>
          <cell r="P181" t="str">
            <v>Y</v>
          </cell>
          <cell r="Q181" t="str">
            <v>North</v>
          </cell>
          <cell r="R181" t="str">
            <v>FC</v>
          </cell>
          <cell r="T181">
            <v>4.2</v>
          </cell>
        </row>
        <row r="182">
          <cell r="A182" t="str">
            <v>CROKET_7_UNIT</v>
          </cell>
          <cell r="B182" t="str">
            <v>Bay Area</v>
          </cell>
          <cell r="C182" t="str">
            <v>CROCKETT COGEN</v>
          </cell>
          <cell r="D182">
            <v>223.76</v>
          </cell>
          <cell r="E182">
            <v>223.97</v>
          </cell>
          <cell r="F182">
            <v>211.37</v>
          </cell>
          <cell r="G182">
            <v>219.85</v>
          </cell>
          <cell r="H182">
            <v>211.44</v>
          </cell>
          <cell r="I182">
            <v>220.94</v>
          </cell>
          <cell r="J182">
            <v>224.21</v>
          </cell>
          <cell r="K182">
            <v>224.55</v>
          </cell>
          <cell r="L182">
            <v>206.01</v>
          </cell>
          <cell r="M182">
            <v>207.9</v>
          </cell>
          <cell r="N182">
            <v>222.5</v>
          </cell>
          <cell r="O182">
            <v>224.85</v>
          </cell>
          <cell r="P182" t="str">
            <v>N</v>
          </cell>
          <cell r="Q182" t="str">
            <v>North</v>
          </cell>
          <cell r="R182" t="str">
            <v>FC</v>
          </cell>
          <cell r="T182">
            <v>224.55</v>
          </cell>
        </row>
        <row r="183">
          <cell r="A183" t="str">
            <v>CRSTWD_6_KUMYAY</v>
          </cell>
          <cell r="B183" t="str">
            <v>San Diego-IV</v>
          </cell>
          <cell r="C183" t="str">
            <v>Kumeyaay Wind Farm</v>
          </cell>
          <cell r="D183">
            <v>15.28</v>
          </cell>
          <cell r="E183">
            <v>14.95</v>
          </cell>
          <cell r="F183">
            <v>18.16</v>
          </cell>
          <cell r="G183">
            <v>15.25</v>
          </cell>
          <cell r="H183">
            <v>20.37</v>
          </cell>
          <cell r="I183">
            <v>17.690000000000001</v>
          </cell>
          <cell r="J183">
            <v>8.66</v>
          </cell>
          <cell r="K183">
            <v>5.22</v>
          </cell>
          <cell r="L183">
            <v>5.6</v>
          </cell>
          <cell r="M183">
            <v>11.86</v>
          </cell>
          <cell r="N183">
            <v>9.82</v>
          </cell>
          <cell r="O183">
            <v>8.0500000000000007</v>
          </cell>
          <cell r="P183" t="str">
            <v>N</v>
          </cell>
          <cell r="Q183" t="str">
            <v>South</v>
          </cell>
          <cell r="R183" t="str">
            <v>FC</v>
          </cell>
          <cell r="T183">
            <v>17.690000000000001</v>
          </cell>
        </row>
        <row r="184">
          <cell r="A184" t="str">
            <v>CSCCOG_1_UNIT 1</v>
          </cell>
          <cell r="B184" t="str">
            <v>Bay Area</v>
          </cell>
          <cell r="C184" t="str">
            <v>SANTA CLARA CO-GEN</v>
          </cell>
          <cell r="D184">
            <v>6</v>
          </cell>
          <cell r="E184">
            <v>6</v>
          </cell>
          <cell r="F184">
            <v>6</v>
          </cell>
          <cell r="G184">
            <v>6</v>
          </cell>
          <cell r="H184">
            <v>6</v>
          </cell>
          <cell r="I184">
            <v>6</v>
          </cell>
          <cell r="J184">
            <v>6</v>
          </cell>
          <cell r="K184">
            <v>6</v>
          </cell>
          <cell r="L184">
            <v>6</v>
          </cell>
          <cell r="M184">
            <v>6</v>
          </cell>
          <cell r="N184">
            <v>6</v>
          </cell>
          <cell r="O184">
            <v>6</v>
          </cell>
          <cell r="P184" t="str">
            <v>Y</v>
          </cell>
          <cell r="Q184" t="str">
            <v>North</v>
          </cell>
          <cell r="R184" t="str">
            <v>FC</v>
          </cell>
          <cell r="T184">
            <v>6</v>
          </cell>
        </row>
        <row r="185">
          <cell r="A185" t="str">
            <v>CSCGNR_1_UNIT 1</v>
          </cell>
          <cell r="B185" t="str">
            <v>Bay Area</v>
          </cell>
          <cell r="C185" t="str">
            <v>GIANERA PEAKER UNIT 1</v>
          </cell>
          <cell r="D185">
            <v>24</v>
          </cell>
          <cell r="E185">
            <v>24</v>
          </cell>
          <cell r="F185">
            <v>24</v>
          </cell>
          <cell r="G185">
            <v>24</v>
          </cell>
          <cell r="H185">
            <v>24</v>
          </cell>
          <cell r="I185">
            <v>24</v>
          </cell>
          <cell r="J185">
            <v>24</v>
          </cell>
          <cell r="K185">
            <v>24</v>
          </cell>
          <cell r="L185">
            <v>24</v>
          </cell>
          <cell r="M185">
            <v>24</v>
          </cell>
          <cell r="N185">
            <v>24</v>
          </cell>
          <cell r="O185">
            <v>24</v>
          </cell>
          <cell r="P185" t="str">
            <v>Y</v>
          </cell>
          <cell r="Q185" t="str">
            <v>North</v>
          </cell>
          <cell r="R185" t="str">
            <v>FC</v>
          </cell>
          <cell r="T185">
            <v>24</v>
          </cell>
        </row>
        <row r="186">
          <cell r="A186" t="str">
            <v>CSCGNR_1_UNIT 2</v>
          </cell>
          <cell r="B186" t="str">
            <v>Bay Area</v>
          </cell>
          <cell r="C186" t="str">
            <v>GIANERA PEAKER UNIT 2</v>
          </cell>
          <cell r="D186">
            <v>24</v>
          </cell>
          <cell r="E186">
            <v>24</v>
          </cell>
          <cell r="F186">
            <v>24</v>
          </cell>
          <cell r="G186">
            <v>24</v>
          </cell>
          <cell r="H186">
            <v>24</v>
          </cell>
          <cell r="I186">
            <v>24</v>
          </cell>
          <cell r="J186">
            <v>24</v>
          </cell>
          <cell r="K186">
            <v>24</v>
          </cell>
          <cell r="L186">
            <v>24</v>
          </cell>
          <cell r="M186">
            <v>24</v>
          </cell>
          <cell r="N186">
            <v>24</v>
          </cell>
          <cell r="O186">
            <v>24</v>
          </cell>
          <cell r="P186" t="str">
            <v>Y</v>
          </cell>
          <cell r="Q186" t="str">
            <v>North</v>
          </cell>
          <cell r="R186" t="str">
            <v>FC</v>
          </cell>
          <cell r="T186">
            <v>24</v>
          </cell>
        </row>
        <row r="187">
          <cell r="A187" t="str">
            <v>CSLR4S_2_SOLAR</v>
          </cell>
          <cell r="B187" t="str">
            <v>San Diego-IV</v>
          </cell>
          <cell r="C187" t="str">
            <v>Csolar IV South</v>
          </cell>
          <cell r="D187">
            <v>1.02</v>
          </cell>
          <cell r="E187">
            <v>8.61</v>
          </cell>
          <cell r="F187">
            <v>19.649999999999999</v>
          </cell>
          <cell r="G187">
            <v>78.56</v>
          </cell>
          <cell r="H187">
            <v>83.36</v>
          </cell>
          <cell r="I187">
            <v>104.04</v>
          </cell>
          <cell r="J187">
            <v>104.5</v>
          </cell>
          <cell r="K187">
            <v>97.31</v>
          </cell>
          <cell r="L187">
            <v>94.96</v>
          </cell>
          <cell r="M187">
            <v>58.09</v>
          </cell>
          <cell r="N187">
            <v>3.21</v>
          </cell>
          <cell r="O187">
            <v>1.7</v>
          </cell>
          <cell r="P187" t="str">
            <v>N</v>
          </cell>
          <cell r="Q187" t="str">
            <v>South</v>
          </cell>
          <cell r="R187" t="str">
            <v>ID</v>
          </cell>
          <cell r="S187">
            <v>0</v>
          </cell>
          <cell r="T187">
            <v>104.5</v>
          </cell>
        </row>
        <row r="188">
          <cell r="A188" t="str">
            <v>CSTRVL_7_PL1X2</v>
          </cell>
          <cell r="B188" t="str">
            <v>CAISO System</v>
          </cell>
          <cell r="C188" t="str">
            <v>Marina Land Fill Gas</v>
          </cell>
          <cell r="D188">
            <v>2.94</v>
          </cell>
          <cell r="E188">
            <v>3.5100000000000002</v>
          </cell>
          <cell r="F188">
            <v>3.69</v>
          </cell>
          <cell r="G188">
            <v>4.01</v>
          </cell>
          <cell r="H188">
            <v>3.63</v>
          </cell>
          <cell r="I188">
            <v>3.95</v>
          </cell>
          <cell r="J188">
            <v>4.16</v>
          </cell>
          <cell r="K188">
            <v>4.1399999999999997</v>
          </cell>
          <cell r="L188">
            <v>4.17</v>
          </cell>
          <cell r="M188">
            <v>3.8600000000000003</v>
          </cell>
          <cell r="N188">
            <v>3.98</v>
          </cell>
          <cell r="O188">
            <v>3.7300000000000004</v>
          </cell>
          <cell r="P188" t="str">
            <v>Y</v>
          </cell>
          <cell r="Q188" t="str">
            <v>North</v>
          </cell>
          <cell r="R188" t="str">
            <v>FC</v>
          </cell>
          <cell r="T188">
            <v>4.17</v>
          </cell>
        </row>
        <row r="189">
          <cell r="A189" t="str">
            <v>CSTRVL_7_QFUNTS</v>
          </cell>
          <cell r="B189" t="str">
            <v>CAISO System</v>
          </cell>
          <cell r="C189" t="str">
            <v>Castroville QF Aggregate</v>
          </cell>
          <cell r="D189">
            <v>1.35</v>
          </cell>
          <cell r="E189">
            <v>1.22</v>
          </cell>
          <cell r="F189">
            <v>1.53</v>
          </cell>
          <cell r="G189">
            <v>1.41</v>
          </cell>
          <cell r="H189">
            <v>1.27</v>
          </cell>
          <cell r="I189">
            <v>1.03</v>
          </cell>
          <cell r="J189">
            <v>1.52</v>
          </cell>
          <cell r="K189">
            <v>1.52</v>
          </cell>
          <cell r="L189">
            <v>1.1200000000000001</v>
          </cell>
          <cell r="M189">
            <v>1.02</v>
          </cell>
          <cell r="N189">
            <v>0.88</v>
          </cell>
          <cell r="O189">
            <v>0.83</v>
          </cell>
          <cell r="P189" t="str">
            <v>N</v>
          </cell>
          <cell r="Q189" t="str">
            <v>North</v>
          </cell>
          <cell r="R189" t="str">
            <v>FC</v>
          </cell>
          <cell r="T189">
            <v>1.52</v>
          </cell>
        </row>
        <row r="190">
          <cell r="A190" t="str">
            <v>CTNWDP_1_QF</v>
          </cell>
          <cell r="B190" t="str">
            <v>CAISO System</v>
          </cell>
          <cell r="C190" t="str">
            <v>SMALL QF AGGREGATION - BURNEY</v>
          </cell>
          <cell r="D190">
            <v>0.05</v>
          </cell>
          <cell r="E190">
            <v>0.04</v>
          </cell>
          <cell r="F190">
            <v>7.0000000000000007E-2</v>
          </cell>
          <cell r="G190">
            <v>7.0000000000000007E-2</v>
          </cell>
          <cell r="H190">
            <v>0.12</v>
          </cell>
          <cell r="I190">
            <v>0.15</v>
          </cell>
          <cell r="J190">
            <v>0.16</v>
          </cell>
          <cell r="K190">
            <v>0.11</v>
          </cell>
          <cell r="L190">
            <v>0.05</v>
          </cell>
          <cell r="M190">
            <v>0.03</v>
          </cell>
          <cell r="N190">
            <v>0.03</v>
          </cell>
          <cell r="O190">
            <v>0.03</v>
          </cell>
          <cell r="P190" t="str">
            <v>N</v>
          </cell>
          <cell r="Q190" t="str">
            <v>North</v>
          </cell>
          <cell r="R190" t="str">
            <v>FC</v>
          </cell>
          <cell r="T190">
            <v>0.16</v>
          </cell>
        </row>
        <row r="191">
          <cell r="A191" t="str">
            <v>CURIS_1_QF</v>
          </cell>
          <cell r="B191" t="str">
            <v>Stockton</v>
          </cell>
          <cell r="C191" t="str">
            <v>SMALL QF AGGREGATION - MERCED</v>
          </cell>
          <cell r="D191">
            <v>0</v>
          </cell>
          <cell r="E191">
            <v>0</v>
          </cell>
          <cell r="F191">
            <v>0.02</v>
          </cell>
          <cell r="G191">
            <v>0.22</v>
          </cell>
          <cell r="H191">
            <v>0.66</v>
          </cell>
          <cell r="I191">
            <v>0.76</v>
          </cell>
          <cell r="J191">
            <v>0.68</v>
          </cell>
          <cell r="K191">
            <v>0.54</v>
          </cell>
          <cell r="L191">
            <v>0.26</v>
          </cell>
          <cell r="M191">
            <v>0.02</v>
          </cell>
          <cell r="N191">
            <v>0</v>
          </cell>
          <cell r="O191">
            <v>0</v>
          </cell>
          <cell r="P191" t="str">
            <v>N</v>
          </cell>
          <cell r="Q191" t="str">
            <v>North</v>
          </cell>
          <cell r="R191" t="str">
            <v>FC</v>
          </cell>
          <cell r="T191">
            <v>0.76</v>
          </cell>
        </row>
        <row r="192">
          <cell r="A192" t="str">
            <v>CWATER_7_UNIT 1</v>
          </cell>
          <cell r="B192" t="str">
            <v>CAISO System</v>
          </cell>
          <cell r="C192" t="str">
            <v>COOLWATER GEN STA. UNIT 1</v>
          </cell>
          <cell r="D192">
            <v>63</v>
          </cell>
          <cell r="E192">
            <v>63</v>
          </cell>
          <cell r="F192">
            <v>63</v>
          </cell>
          <cell r="G192">
            <v>63</v>
          </cell>
          <cell r="H192">
            <v>63</v>
          </cell>
          <cell r="I192">
            <v>63</v>
          </cell>
          <cell r="J192">
            <v>63</v>
          </cell>
          <cell r="K192">
            <v>63</v>
          </cell>
          <cell r="L192">
            <v>63</v>
          </cell>
          <cell r="M192">
            <v>63</v>
          </cell>
          <cell r="N192">
            <v>63</v>
          </cell>
          <cell r="O192">
            <v>63</v>
          </cell>
          <cell r="P192" t="str">
            <v>Y</v>
          </cell>
          <cell r="Q192" t="str">
            <v>South</v>
          </cell>
          <cell r="R192" t="str">
            <v>FC</v>
          </cell>
          <cell r="T192">
            <v>63</v>
          </cell>
        </row>
        <row r="193">
          <cell r="A193" t="str">
            <v>CWATER_7_UNIT 2</v>
          </cell>
          <cell r="B193" t="str">
            <v>CAISO System</v>
          </cell>
          <cell r="C193" t="str">
            <v>COOLWATER GEN STA. UNIT 2</v>
          </cell>
          <cell r="D193">
            <v>81.5</v>
          </cell>
          <cell r="E193">
            <v>81.5</v>
          </cell>
          <cell r="F193">
            <v>81.5</v>
          </cell>
          <cell r="G193">
            <v>81.5</v>
          </cell>
          <cell r="H193">
            <v>81.5</v>
          </cell>
          <cell r="I193">
            <v>81.5</v>
          </cell>
          <cell r="J193">
            <v>81.5</v>
          </cell>
          <cell r="K193">
            <v>81.5</v>
          </cell>
          <cell r="L193">
            <v>81.5</v>
          </cell>
          <cell r="M193">
            <v>81.5</v>
          </cell>
          <cell r="N193">
            <v>81.5</v>
          </cell>
          <cell r="O193">
            <v>81.5</v>
          </cell>
          <cell r="P193" t="str">
            <v>Y</v>
          </cell>
          <cell r="Q193" t="str">
            <v>South</v>
          </cell>
          <cell r="R193" t="str">
            <v>FC</v>
          </cell>
          <cell r="T193">
            <v>81.5</v>
          </cell>
        </row>
        <row r="194">
          <cell r="A194" t="str">
            <v>CWATER_7_UNIT 3</v>
          </cell>
          <cell r="B194" t="str">
            <v>CAISO System</v>
          </cell>
          <cell r="C194" t="str">
            <v>COOLWATER STATION 3 AGGREGATE</v>
          </cell>
          <cell r="D194">
            <v>245.3</v>
          </cell>
          <cell r="E194">
            <v>245.3</v>
          </cell>
          <cell r="F194">
            <v>245.3</v>
          </cell>
          <cell r="G194">
            <v>245.3</v>
          </cell>
          <cell r="H194">
            <v>245.3</v>
          </cell>
          <cell r="I194">
            <v>245.3</v>
          </cell>
          <cell r="J194">
            <v>245.3</v>
          </cell>
          <cell r="K194">
            <v>245.3</v>
          </cell>
          <cell r="L194">
            <v>245.3</v>
          </cell>
          <cell r="M194">
            <v>245.3</v>
          </cell>
          <cell r="N194">
            <v>245.3</v>
          </cell>
          <cell r="O194">
            <v>245.3</v>
          </cell>
          <cell r="P194" t="str">
            <v>Y</v>
          </cell>
          <cell r="Q194" t="str">
            <v>South</v>
          </cell>
          <cell r="R194" t="str">
            <v>FC</v>
          </cell>
          <cell r="T194">
            <v>245.3</v>
          </cell>
        </row>
        <row r="195">
          <cell r="A195" t="str">
            <v>CWATER_7_UNIT 4</v>
          </cell>
          <cell r="B195" t="str">
            <v>CAISO System</v>
          </cell>
          <cell r="C195" t="str">
            <v>COOLWATER STATION 4 AGGREGATE</v>
          </cell>
          <cell r="D195">
            <v>245.9</v>
          </cell>
          <cell r="E195">
            <v>245.9</v>
          </cell>
          <cell r="F195">
            <v>245.9</v>
          </cell>
          <cell r="G195">
            <v>245.9</v>
          </cell>
          <cell r="H195">
            <v>245.9</v>
          </cell>
          <cell r="I195">
            <v>245.9</v>
          </cell>
          <cell r="J195">
            <v>245.9</v>
          </cell>
          <cell r="K195">
            <v>245.9</v>
          </cell>
          <cell r="L195">
            <v>245.9</v>
          </cell>
          <cell r="M195">
            <v>245.9</v>
          </cell>
          <cell r="N195">
            <v>245.9</v>
          </cell>
          <cell r="O195">
            <v>245.9</v>
          </cell>
          <cell r="P195" t="str">
            <v>Y</v>
          </cell>
          <cell r="Q195" t="str">
            <v>South</v>
          </cell>
          <cell r="R195" t="str">
            <v>FC</v>
          </cell>
          <cell r="T195">
            <v>245.9</v>
          </cell>
        </row>
        <row r="196">
          <cell r="A196" t="str">
            <v>DAVIS_1_SOLAR1</v>
          </cell>
          <cell r="B196" t="str">
            <v>Sierra</v>
          </cell>
          <cell r="C196" t="str">
            <v>Grasslands 3</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N</v>
          </cell>
          <cell r="Q196" t="str">
            <v>North</v>
          </cell>
          <cell r="R196" t="str">
            <v>EO</v>
          </cell>
          <cell r="T196">
            <v>0</v>
          </cell>
        </row>
        <row r="197">
          <cell r="A197" t="str">
            <v>DAVIS_1_SOLAR2</v>
          </cell>
          <cell r="B197" t="str">
            <v>Sierra</v>
          </cell>
          <cell r="C197" t="str">
            <v>Grasslands 4</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N</v>
          </cell>
          <cell r="Q197" t="str">
            <v>North</v>
          </cell>
          <cell r="R197" t="str">
            <v>EO</v>
          </cell>
          <cell r="T197">
            <v>0</v>
          </cell>
        </row>
        <row r="198">
          <cell r="A198" t="str">
            <v>DAVIS_7_MNMETH</v>
          </cell>
          <cell r="B198" t="str">
            <v>Sierra</v>
          </cell>
          <cell r="C198" t="str">
            <v>MM Yolo Power LLC</v>
          </cell>
          <cell r="D198">
            <v>1.67</v>
          </cell>
          <cell r="E198">
            <v>1.88</v>
          </cell>
          <cell r="F198">
            <v>2.0299999999999998</v>
          </cell>
          <cell r="G198">
            <v>2.29</v>
          </cell>
          <cell r="H198">
            <v>2.2000000000000002</v>
          </cell>
          <cell r="I198">
            <v>2.11</v>
          </cell>
          <cell r="J198">
            <v>1.96</v>
          </cell>
          <cell r="K198">
            <v>2.1800000000000002</v>
          </cell>
          <cell r="L198">
            <v>1.94</v>
          </cell>
          <cell r="M198">
            <v>2.2000000000000002</v>
          </cell>
          <cell r="N198">
            <v>2.2799999999999998</v>
          </cell>
          <cell r="O198">
            <v>2.15</v>
          </cell>
          <cell r="P198" t="str">
            <v>N</v>
          </cell>
          <cell r="Q198" t="str">
            <v>North</v>
          </cell>
          <cell r="R198" t="str">
            <v>FC</v>
          </cell>
          <cell r="T198">
            <v>2.1800000000000002</v>
          </cell>
        </row>
        <row r="199">
          <cell r="A199" t="str">
            <v>DEADCK_1_UNIT</v>
          </cell>
          <cell r="B199" t="str">
            <v>Sierra</v>
          </cell>
          <cell r="C199" t="str">
            <v>DEADCK_1_UNIT</v>
          </cell>
          <cell r="D199">
            <v>0.56999999999999995</v>
          </cell>
          <cell r="E199">
            <v>0.38</v>
          </cell>
          <cell r="F199">
            <v>0.78</v>
          </cell>
          <cell r="G199">
            <v>1.1100000000000001</v>
          </cell>
          <cell r="H199">
            <v>0.71</v>
          </cell>
          <cell r="I199">
            <v>0.34</v>
          </cell>
          <cell r="J199">
            <v>0.16</v>
          </cell>
          <cell r="K199">
            <v>0</v>
          </cell>
          <cell r="L199">
            <v>0</v>
          </cell>
          <cell r="M199">
            <v>0</v>
          </cell>
          <cell r="N199">
            <v>0</v>
          </cell>
          <cell r="O199">
            <v>0.18</v>
          </cell>
          <cell r="P199" t="str">
            <v>N</v>
          </cell>
          <cell r="Q199" t="str">
            <v>North</v>
          </cell>
          <cell r="R199" t="str">
            <v>FC</v>
          </cell>
          <cell r="T199">
            <v>0.34</v>
          </cell>
        </row>
        <row r="200">
          <cell r="A200" t="str">
            <v>DEERCR_6_UNIT 1</v>
          </cell>
          <cell r="B200" t="str">
            <v>Sierra</v>
          </cell>
          <cell r="C200" t="str">
            <v>DEER CREEK</v>
          </cell>
          <cell r="D200">
            <v>1.6</v>
          </cell>
          <cell r="E200">
            <v>1.99</v>
          </cell>
          <cell r="F200">
            <v>1.61</v>
          </cell>
          <cell r="G200">
            <v>2.2599999999999998</v>
          </cell>
          <cell r="H200">
            <v>2.69</v>
          </cell>
          <cell r="I200">
            <v>3.24</v>
          </cell>
          <cell r="J200">
            <v>3.51</v>
          </cell>
          <cell r="K200">
            <v>3.74</v>
          </cell>
          <cell r="L200">
            <v>3.68</v>
          </cell>
          <cell r="M200">
            <v>2.78</v>
          </cell>
          <cell r="N200">
            <v>1.55</v>
          </cell>
          <cell r="O200">
            <v>0.64</v>
          </cell>
          <cell r="P200" t="str">
            <v>Y</v>
          </cell>
          <cell r="Q200" t="str">
            <v>North</v>
          </cell>
          <cell r="R200" t="str">
            <v>FC</v>
          </cell>
          <cell r="T200">
            <v>3.74</v>
          </cell>
        </row>
        <row r="201">
          <cell r="A201" t="str">
            <v>DELAMO_2_SOLAR1</v>
          </cell>
          <cell r="B201" t="str">
            <v>LA Basin</v>
          </cell>
          <cell r="C201" t="str">
            <v>Golden Springs Bldg H</v>
          </cell>
          <cell r="D201" t="str">
            <v>-</v>
          </cell>
          <cell r="E201" t="str">
            <v>-</v>
          </cell>
          <cell r="F201" t="str">
            <v>-</v>
          </cell>
          <cell r="G201" t="str">
            <v>-</v>
          </cell>
          <cell r="H201" t="str">
            <v>-</v>
          </cell>
          <cell r="I201" t="str">
            <v>-</v>
          </cell>
          <cell r="J201">
            <v>1.21</v>
          </cell>
          <cell r="K201">
            <v>1.1200000000000001</v>
          </cell>
          <cell r="L201">
            <v>1.1000000000000001</v>
          </cell>
          <cell r="M201">
            <v>0.72</v>
          </cell>
          <cell r="N201">
            <v>0.04</v>
          </cell>
          <cell r="O201">
            <v>0.02</v>
          </cell>
          <cell r="P201" t="str">
            <v>N</v>
          </cell>
          <cell r="Q201" t="str">
            <v>South</v>
          </cell>
          <cell r="R201" t="str">
            <v>FC</v>
          </cell>
          <cell r="T201">
            <v>1.21</v>
          </cell>
        </row>
        <row r="202">
          <cell r="A202" t="str">
            <v>DELAMO_2_SOLAR2</v>
          </cell>
          <cell r="B202" t="str">
            <v>LA Basin</v>
          </cell>
          <cell r="C202" t="str">
            <v>Golden Springs Bldg M</v>
          </cell>
          <cell r="D202" t="str">
            <v>-</v>
          </cell>
          <cell r="E202" t="str">
            <v>-</v>
          </cell>
          <cell r="F202" t="str">
            <v>-</v>
          </cell>
          <cell r="G202" t="str">
            <v>-</v>
          </cell>
          <cell r="H202" t="str">
            <v>-</v>
          </cell>
          <cell r="I202" t="str">
            <v>-</v>
          </cell>
          <cell r="J202">
            <v>1.41</v>
          </cell>
          <cell r="K202">
            <v>1.31</v>
          </cell>
          <cell r="L202">
            <v>1.28</v>
          </cell>
          <cell r="M202">
            <v>0.85</v>
          </cell>
          <cell r="N202">
            <v>0.04</v>
          </cell>
          <cell r="O202">
            <v>0.02</v>
          </cell>
          <cell r="P202" t="str">
            <v>N</v>
          </cell>
          <cell r="Q202" t="str">
            <v>South</v>
          </cell>
          <cell r="R202" t="str">
            <v>FC</v>
          </cell>
          <cell r="T202">
            <v>1.41</v>
          </cell>
        </row>
        <row r="203">
          <cell r="A203" t="str">
            <v>DELAMO_2_SOLRC1</v>
          </cell>
          <cell r="B203" t="str">
            <v>LA Basin</v>
          </cell>
          <cell r="C203" t="str">
            <v>Golden Springs Building C1</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N</v>
          </cell>
          <cell r="Q203" t="str">
            <v>South</v>
          </cell>
          <cell r="R203" t="str">
            <v>EO</v>
          </cell>
          <cell r="T203">
            <v>0</v>
          </cell>
        </row>
        <row r="204">
          <cell r="A204" t="str">
            <v>DELAMO_2_SOLRD</v>
          </cell>
          <cell r="B204" t="str">
            <v>LA Basin</v>
          </cell>
          <cell r="C204" t="str">
            <v>Golden Solar Building D</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N</v>
          </cell>
          <cell r="Q204" t="str">
            <v>South</v>
          </cell>
          <cell r="R204" t="str">
            <v>EO</v>
          </cell>
          <cell r="T204">
            <v>0</v>
          </cell>
        </row>
        <row r="205">
          <cell r="A205" t="str">
            <v>DELTA_2_PL1X4</v>
          </cell>
          <cell r="B205" t="str">
            <v>Bay Area</v>
          </cell>
          <cell r="C205" t="str">
            <v>DELTA ENERGY CENTER AGGREGATE</v>
          </cell>
          <cell r="D205">
            <v>861.29</v>
          </cell>
          <cell r="E205">
            <v>861.29</v>
          </cell>
          <cell r="F205">
            <v>855</v>
          </cell>
          <cell r="G205">
            <v>845</v>
          </cell>
          <cell r="H205">
            <v>835</v>
          </cell>
          <cell r="I205">
            <v>820</v>
          </cell>
          <cell r="J205">
            <v>813</v>
          </cell>
          <cell r="K205">
            <v>813</v>
          </cell>
          <cell r="L205">
            <v>813</v>
          </cell>
          <cell r="M205">
            <v>835</v>
          </cell>
          <cell r="N205">
            <v>850</v>
          </cell>
          <cell r="O205">
            <v>861.29</v>
          </cell>
          <cell r="P205" t="str">
            <v>Y</v>
          </cell>
          <cell r="Q205" t="str">
            <v>North</v>
          </cell>
          <cell r="R205" t="str">
            <v>FC</v>
          </cell>
          <cell r="T205">
            <v>820</v>
          </cell>
        </row>
        <row r="206">
          <cell r="A206" t="str">
            <v>DEVERS_1_QF</v>
          </cell>
          <cell r="B206" t="str">
            <v>LA Basin</v>
          </cell>
          <cell r="C206" t="str">
            <v>DEVERS QFS</v>
          </cell>
          <cell r="D206">
            <v>10.57</v>
          </cell>
          <cell r="E206">
            <v>24.91</v>
          </cell>
          <cell r="F206">
            <v>65.37</v>
          </cell>
          <cell r="G206">
            <v>42.32</v>
          </cell>
          <cell r="H206">
            <v>66.2</v>
          </cell>
          <cell r="I206">
            <v>95.47</v>
          </cell>
          <cell r="J206">
            <v>24.08</v>
          </cell>
          <cell r="K206">
            <v>20.22</v>
          </cell>
          <cell r="L206">
            <v>13.2</v>
          </cell>
          <cell r="M206">
            <v>15</v>
          </cell>
          <cell r="N206">
            <v>10.74</v>
          </cell>
          <cell r="O206">
            <v>7.66</v>
          </cell>
          <cell r="P206" t="str">
            <v>N</v>
          </cell>
          <cell r="Q206" t="str">
            <v>South</v>
          </cell>
          <cell r="R206" t="str">
            <v>FC</v>
          </cell>
          <cell r="T206">
            <v>95.47</v>
          </cell>
        </row>
        <row r="207">
          <cell r="A207" t="str">
            <v>DEVERS_1_SEPV05</v>
          </cell>
          <cell r="B207" t="str">
            <v>LA Basin</v>
          </cell>
          <cell r="C207" t="str">
            <v>SEPV 5</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N</v>
          </cell>
          <cell r="Q207" t="str">
            <v>South</v>
          </cell>
          <cell r="R207" t="str">
            <v>EO</v>
          </cell>
          <cell r="T207">
            <v>0</v>
          </cell>
        </row>
        <row r="208">
          <cell r="A208" t="str">
            <v>DEVERS_1_SOLAR</v>
          </cell>
          <cell r="B208" t="str">
            <v>LA Basin</v>
          </cell>
          <cell r="C208" t="str">
            <v>Cascade Solar</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N</v>
          </cell>
          <cell r="Q208" t="str">
            <v>South</v>
          </cell>
          <cell r="R208" t="str">
            <v>EO</v>
          </cell>
          <cell r="T208">
            <v>0</v>
          </cell>
        </row>
        <row r="209">
          <cell r="A209" t="str">
            <v>DEVERS_1_SOLAR1</v>
          </cell>
          <cell r="B209" t="str">
            <v>LA Basin</v>
          </cell>
          <cell r="C209" t="str">
            <v>SEPV8</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N</v>
          </cell>
          <cell r="Q209" t="str">
            <v>South</v>
          </cell>
          <cell r="R209" t="str">
            <v>EO</v>
          </cell>
          <cell r="T209">
            <v>0</v>
          </cell>
        </row>
        <row r="210">
          <cell r="A210" t="str">
            <v>DEVERS_1_SOLAR2</v>
          </cell>
          <cell r="B210" t="str">
            <v>LA Basin</v>
          </cell>
          <cell r="C210" t="str">
            <v>SEPV9</v>
          </cell>
          <cell r="D210" t="str">
            <v>-</v>
          </cell>
          <cell r="E210" t="str">
            <v>-</v>
          </cell>
          <cell r="F210" t="str">
            <v>-</v>
          </cell>
          <cell r="G210" t="str">
            <v>-</v>
          </cell>
          <cell r="H210" t="str">
            <v>-</v>
          </cell>
          <cell r="I210" t="str">
            <v>-</v>
          </cell>
          <cell r="J210" t="str">
            <v>-</v>
          </cell>
          <cell r="K210" t="str">
            <v>-</v>
          </cell>
          <cell r="L210" t="str">
            <v>-</v>
          </cell>
          <cell r="M210" t="str">
            <v>-</v>
          </cell>
          <cell r="N210" t="str">
            <v>-</v>
          </cell>
          <cell r="O210" t="str">
            <v>-</v>
          </cell>
          <cell r="P210" t="str">
            <v>N</v>
          </cell>
          <cell r="Q210" t="str">
            <v>South</v>
          </cell>
          <cell r="R210" t="str">
            <v>EO</v>
          </cell>
          <cell r="T210">
            <v>0</v>
          </cell>
        </row>
        <row r="211">
          <cell r="A211" t="str">
            <v>DEXZEL_1_UNIT</v>
          </cell>
          <cell r="B211" t="str">
            <v>Kern</v>
          </cell>
          <cell r="C211" t="str">
            <v>Western Power and Steam Cogeneration</v>
          </cell>
          <cell r="D211">
            <v>28.41</v>
          </cell>
          <cell r="E211">
            <v>28.25</v>
          </cell>
          <cell r="F211">
            <v>25.16</v>
          </cell>
          <cell r="G211">
            <v>16.66</v>
          </cell>
          <cell r="H211">
            <v>26.67</v>
          </cell>
          <cell r="I211">
            <v>27.44</v>
          </cell>
          <cell r="J211">
            <v>26.1</v>
          </cell>
          <cell r="K211">
            <v>27.04</v>
          </cell>
          <cell r="L211">
            <v>26.09</v>
          </cell>
          <cell r="M211">
            <v>25.83</v>
          </cell>
          <cell r="N211">
            <v>24.63</v>
          </cell>
          <cell r="O211">
            <v>26.59</v>
          </cell>
          <cell r="P211" t="str">
            <v>N</v>
          </cell>
          <cell r="Q211" t="str">
            <v>North</v>
          </cell>
          <cell r="R211" t="str">
            <v>FC</v>
          </cell>
          <cell r="T211">
            <v>27.44</v>
          </cell>
        </row>
        <row r="212">
          <cell r="A212" t="str">
            <v>DIABLO_7_UNIT 1</v>
          </cell>
          <cell r="B212" t="str">
            <v>CAISO System</v>
          </cell>
          <cell r="C212" t="str">
            <v>Diablo Canyon Unit 1</v>
          </cell>
          <cell r="D212">
            <v>1130</v>
          </cell>
          <cell r="E212">
            <v>1130</v>
          </cell>
          <cell r="F212">
            <v>1130</v>
          </cell>
          <cell r="G212">
            <v>1130</v>
          </cell>
          <cell r="H212">
            <v>1130</v>
          </cell>
          <cell r="I212">
            <v>1130</v>
          </cell>
          <cell r="J212">
            <v>1130</v>
          </cell>
          <cell r="K212">
            <v>1130</v>
          </cell>
          <cell r="L212">
            <v>1130</v>
          </cell>
          <cell r="M212">
            <v>1130</v>
          </cell>
          <cell r="N212">
            <v>1130</v>
          </cell>
          <cell r="O212">
            <v>1130</v>
          </cell>
          <cell r="P212" t="str">
            <v>N</v>
          </cell>
          <cell r="Q212" t="str">
            <v>North</v>
          </cell>
          <cell r="R212" t="str">
            <v>FC</v>
          </cell>
          <cell r="T212">
            <v>1130</v>
          </cell>
        </row>
        <row r="213">
          <cell r="A213" t="str">
            <v>DIABLO_7_UNIT 2</v>
          </cell>
          <cell r="B213" t="str">
            <v>CAISO System</v>
          </cell>
          <cell r="C213" t="str">
            <v>Diablo Canyon Unit 2</v>
          </cell>
          <cell r="D213">
            <v>1130</v>
          </cell>
          <cell r="E213">
            <v>1130</v>
          </cell>
          <cell r="F213">
            <v>1130</v>
          </cell>
          <cell r="G213">
            <v>1130</v>
          </cell>
          <cell r="H213">
            <v>1130</v>
          </cell>
          <cell r="I213">
            <v>1130</v>
          </cell>
          <cell r="J213">
            <v>1130</v>
          </cell>
          <cell r="K213">
            <v>1130</v>
          </cell>
          <cell r="L213">
            <v>1130</v>
          </cell>
          <cell r="M213">
            <v>1130</v>
          </cell>
          <cell r="N213">
            <v>1130</v>
          </cell>
          <cell r="O213">
            <v>1130</v>
          </cell>
          <cell r="P213" t="str">
            <v>N</v>
          </cell>
          <cell r="Q213" t="str">
            <v>North</v>
          </cell>
          <cell r="R213" t="str">
            <v>FC</v>
          </cell>
          <cell r="T213">
            <v>1130</v>
          </cell>
        </row>
        <row r="214">
          <cell r="A214" t="str">
            <v>DINUBA_6_UNIT</v>
          </cell>
          <cell r="B214" t="str">
            <v>Fresno</v>
          </cell>
          <cell r="C214" t="str">
            <v>DINUBA GENERATION PROJECT</v>
          </cell>
          <cell r="D214">
            <v>9.8699999999999992</v>
          </cell>
          <cell r="E214">
            <v>9.8699999999999992</v>
          </cell>
          <cell r="F214">
            <v>9.8699999999999992</v>
          </cell>
          <cell r="G214">
            <v>9.8699999999999992</v>
          </cell>
          <cell r="H214">
            <v>9.8699999999999992</v>
          </cell>
          <cell r="I214">
            <v>9.8699999999999992</v>
          </cell>
          <cell r="J214">
            <v>9.8699999999999992</v>
          </cell>
          <cell r="K214">
            <v>9.8699999999999992</v>
          </cell>
          <cell r="L214">
            <v>9.8699999999999992</v>
          </cell>
          <cell r="M214">
            <v>9.8699999999999992</v>
          </cell>
          <cell r="N214">
            <v>9.8699999999999992</v>
          </cell>
          <cell r="O214">
            <v>9.8699999999999992</v>
          </cell>
          <cell r="P214" t="str">
            <v>N</v>
          </cell>
          <cell r="Q214" t="str">
            <v>North</v>
          </cell>
          <cell r="R214" t="str">
            <v>FC</v>
          </cell>
          <cell r="T214">
            <v>9.8699999999999992</v>
          </cell>
        </row>
        <row r="215">
          <cell r="A215" t="str">
            <v>DISCOV_1_CHEVRN</v>
          </cell>
          <cell r="B215" t="str">
            <v>Kern</v>
          </cell>
          <cell r="C215" t="str">
            <v>CHEVRON USA (EASTRIDGE)</v>
          </cell>
          <cell r="D215">
            <v>3.21</v>
          </cell>
          <cell r="E215">
            <v>3.95</v>
          </cell>
          <cell r="F215">
            <v>5.29</v>
          </cell>
          <cell r="G215">
            <v>2.63</v>
          </cell>
          <cell r="H215">
            <v>1.81</v>
          </cell>
          <cell r="I215">
            <v>1.94</v>
          </cell>
          <cell r="J215">
            <v>0.81</v>
          </cell>
          <cell r="K215">
            <v>2.91</v>
          </cell>
          <cell r="L215">
            <v>2.08</v>
          </cell>
          <cell r="M215">
            <v>3.25</v>
          </cell>
          <cell r="N215">
            <v>5.48</v>
          </cell>
          <cell r="O215">
            <v>4.01</v>
          </cell>
          <cell r="P215" t="str">
            <v>N</v>
          </cell>
          <cell r="Q215" t="str">
            <v>North</v>
          </cell>
          <cell r="R215" t="str">
            <v>FC</v>
          </cell>
          <cell r="T215">
            <v>2.91</v>
          </cell>
        </row>
        <row r="216">
          <cell r="A216" t="str">
            <v>DIVSON_6_NSQF</v>
          </cell>
          <cell r="B216" t="str">
            <v>San Diego-IV</v>
          </cell>
          <cell r="C216" t="str">
            <v>DIVISION NAVAL STATION COGEN</v>
          </cell>
          <cell r="D216">
            <v>44.95</v>
          </cell>
          <cell r="E216">
            <v>44.58</v>
          </cell>
          <cell r="F216">
            <v>43.49</v>
          </cell>
          <cell r="G216">
            <v>40.15</v>
          </cell>
          <cell r="H216">
            <v>38.479999999999997</v>
          </cell>
          <cell r="I216">
            <v>39.82</v>
          </cell>
          <cell r="J216">
            <v>37.81</v>
          </cell>
          <cell r="K216">
            <v>39.96</v>
          </cell>
          <cell r="L216">
            <v>39.89</v>
          </cell>
          <cell r="M216">
            <v>33.35</v>
          </cell>
          <cell r="N216">
            <v>38.479999999999997</v>
          </cell>
          <cell r="O216">
            <v>42.67</v>
          </cell>
          <cell r="P216" t="str">
            <v>N</v>
          </cell>
          <cell r="Q216" t="str">
            <v>South</v>
          </cell>
          <cell r="R216" t="str">
            <v>FC</v>
          </cell>
          <cell r="T216">
            <v>39.96</v>
          </cell>
        </row>
        <row r="217">
          <cell r="A217" t="str">
            <v>DMDVLY_1_UNITS</v>
          </cell>
          <cell r="B217" t="str">
            <v>LA Basin</v>
          </cell>
          <cell r="C217" t="str">
            <v>DIAMOND VALLEY LAKE PUMP-GEN PLANT</v>
          </cell>
          <cell r="D217">
            <v>0</v>
          </cell>
          <cell r="E217">
            <v>5.29</v>
          </cell>
          <cell r="F217">
            <v>0</v>
          </cell>
          <cell r="G217">
            <v>0</v>
          </cell>
          <cell r="H217">
            <v>0.15</v>
          </cell>
          <cell r="I217">
            <v>3.81</v>
          </cell>
          <cell r="J217">
            <v>4.2699999999999996</v>
          </cell>
          <cell r="K217">
            <v>7.16</v>
          </cell>
          <cell r="L217">
            <v>10.83</v>
          </cell>
          <cell r="M217">
            <v>4.33</v>
          </cell>
          <cell r="N217">
            <v>1.03</v>
          </cell>
          <cell r="O217">
            <v>0.32</v>
          </cell>
          <cell r="P217" t="str">
            <v>N</v>
          </cell>
          <cell r="Q217" t="str">
            <v>South</v>
          </cell>
          <cell r="R217" t="str">
            <v>FC</v>
          </cell>
          <cell r="T217">
            <v>10.83</v>
          </cell>
        </row>
        <row r="218">
          <cell r="A218" t="str">
            <v>DONNLS_7_UNIT</v>
          </cell>
          <cell r="B218" t="str">
            <v>Stockton</v>
          </cell>
          <cell r="C218" t="str">
            <v>DONNELLS HYDRO</v>
          </cell>
          <cell r="D218">
            <v>65.95</v>
          </cell>
          <cell r="E218">
            <v>66.319999999999993</v>
          </cell>
          <cell r="F218">
            <v>67.86</v>
          </cell>
          <cell r="G218">
            <v>65.209999999999994</v>
          </cell>
          <cell r="H218">
            <v>70.099999999999994</v>
          </cell>
          <cell r="I218">
            <v>72</v>
          </cell>
          <cell r="J218">
            <v>72</v>
          </cell>
          <cell r="K218">
            <v>72</v>
          </cell>
          <cell r="L218">
            <v>72</v>
          </cell>
          <cell r="M218">
            <v>70.02</v>
          </cell>
          <cell r="N218">
            <v>67.92</v>
          </cell>
          <cell r="O218">
            <v>66.81</v>
          </cell>
          <cell r="P218" t="str">
            <v>Y</v>
          </cell>
          <cell r="Q218" t="str">
            <v>North</v>
          </cell>
          <cell r="R218" t="str">
            <v>FC</v>
          </cell>
          <cell r="T218">
            <v>72</v>
          </cell>
        </row>
        <row r="219">
          <cell r="A219" t="str">
            <v>DOSMGO_2_NSPIN</v>
          </cell>
          <cell r="B219" t="str">
            <v>CAISO System</v>
          </cell>
          <cell r="C219" t="str">
            <v>DOSMGO_2_NSPIN</v>
          </cell>
          <cell r="D219">
            <v>16.260000000000002</v>
          </cell>
          <cell r="E219">
            <v>16.260000000000002</v>
          </cell>
          <cell r="F219">
            <v>16.260000000000002</v>
          </cell>
          <cell r="G219">
            <v>16.260000000000002</v>
          </cell>
          <cell r="H219">
            <v>31.47</v>
          </cell>
          <cell r="I219">
            <v>47.15</v>
          </cell>
          <cell r="J219">
            <v>46.68</v>
          </cell>
          <cell r="K219">
            <v>47.15</v>
          </cell>
          <cell r="L219">
            <v>31.43</v>
          </cell>
          <cell r="M219">
            <v>24.39</v>
          </cell>
          <cell r="N219">
            <v>15.71</v>
          </cell>
          <cell r="O219">
            <v>16.260000000000002</v>
          </cell>
          <cell r="P219" t="str">
            <v>N</v>
          </cell>
          <cell r="Q219" t="str">
            <v>South</v>
          </cell>
          <cell r="R219" t="str">
            <v>FC</v>
          </cell>
          <cell r="T219">
            <v>47.15</v>
          </cell>
        </row>
        <row r="220">
          <cell r="A220" t="str">
            <v>DOUBLC_1_UNITS</v>
          </cell>
          <cell r="B220" t="str">
            <v>Kern</v>
          </cell>
          <cell r="C220" t="str">
            <v>DOUBLE "C" LIMITED</v>
          </cell>
          <cell r="D220">
            <v>52.23</v>
          </cell>
          <cell r="E220">
            <v>52.23</v>
          </cell>
          <cell r="F220">
            <v>52.23</v>
          </cell>
          <cell r="G220">
            <v>52.23</v>
          </cell>
          <cell r="H220">
            <v>52.23</v>
          </cell>
          <cell r="I220">
            <v>52.23</v>
          </cell>
          <cell r="J220">
            <v>52.23</v>
          </cell>
          <cell r="K220">
            <v>52.23</v>
          </cell>
          <cell r="L220">
            <v>52.23</v>
          </cell>
          <cell r="M220">
            <v>52.23</v>
          </cell>
          <cell r="N220">
            <v>52.23</v>
          </cell>
          <cell r="O220">
            <v>52.23</v>
          </cell>
          <cell r="P220" t="str">
            <v>Y</v>
          </cell>
          <cell r="Q220" t="str">
            <v>North</v>
          </cell>
          <cell r="R220" t="str">
            <v>FC</v>
          </cell>
          <cell r="T220">
            <v>52.23</v>
          </cell>
        </row>
        <row r="221">
          <cell r="A221" t="str">
            <v>DREWS_6_PL1X4</v>
          </cell>
          <cell r="B221" t="str">
            <v>LA Basin</v>
          </cell>
          <cell r="C221" t="str">
            <v>DREWS UNIT AGGREGATE</v>
          </cell>
          <cell r="D221">
            <v>36</v>
          </cell>
          <cell r="E221">
            <v>36</v>
          </cell>
          <cell r="F221">
            <v>36</v>
          </cell>
          <cell r="G221">
            <v>36</v>
          </cell>
          <cell r="H221">
            <v>36</v>
          </cell>
          <cell r="I221">
            <v>36</v>
          </cell>
          <cell r="J221">
            <v>36</v>
          </cell>
          <cell r="K221">
            <v>36</v>
          </cell>
          <cell r="L221">
            <v>36</v>
          </cell>
          <cell r="M221">
            <v>36</v>
          </cell>
          <cell r="N221">
            <v>36</v>
          </cell>
          <cell r="O221">
            <v>36</v>
          </cell>
          <cell r="P221" t="str">
            <v>Y</v>
          </cell>
          <cell r="Q221" t="str">
            <v>South</v>
          </cell>
          <cell r="R221" t="str">
            <v>FC</v>
          </cell>
          <cell r="T221">
            <v>36</v>
          </cell>
        </row>
        <row r="222">
          <cell r="A222" t="str">
            <v>DRUM_7_PL1X2</v>
          </cell>
          <cell r="B222" t="str">
            <v>Sierra</v>
          </cell>
          <cell r="C222" t="str">
            <v>Drum PH 1 Units 1 &amp; 2 Aggregate</v>
          </cell>
          <cell r="D222">
            <v>26</v>
          </cell>
          <cell r="E222">
            <v>26</v>
          </cell>
          <cell r="F222">
            <v>26</v>
          </cell>
          <cell r="G222">
            <v>26</v>
          </cell>
          <cell r="H222">
            <v>26</v>
          </cell>
          <cell r="I222">
            <v>26</v>
          </cell>
          <cell r="J222">
            <v>26</v>
          </cell>
          <cell r="K222">
            <v>26</v>
          </cell>
          <cell r="L222">
            <v>26</v>
          </cell>
          <cell r="M222">
            <v>26</v>
          </cell>
          <cell r="N222">
            <v>26</v>
          </cell>
          <cell r="O222">
            <v>26</v>
          </cell>
          <cell r="P222" t="str">
            <v>Y</v>
          </cell>
          <cell r="Q222" t="str">
            <v>North</v>
          </cell>
          <cell r="R222" t="str">
            <v>FC</v>
          </cell>
          <cell r="T222">
            <v>26</v>
          </cell>
        </row>
        <row r="223">
          <cell r="A223" t="str">
            <v>DRUM_7_PL3X4</v>
          </cell>
          <cell r="B223" t="str">
            <v>Sierra</v>
          </cell>
          <cell r="C223" t="str">
            <v>Drum PH 1 Units 3 &amp; 4 Aggregate</v>
          </cell>
          <cell r="D223">
            <v>27.4</v>
          </cell>
          <cell r="E223">
            <v>27.4</v>
          </cell>
          <cell r="F223">
            <v>27.4</v>
          </cell>
          <cell r="G223">
            <v>27.4</v>
          </cell>
          <cell r="H223">
            <v>27.4</v>
          </cell>
          <cell r="I223">
            <v>27.4</v>
          </cell>
          <cell r="J223">
            <v>27.4</v>
          </cell>
          <cell r="K223">
            <v>27.4</v>
          </cell>
          <cell r="L223">
            <v>27.4</v>
          </cell>
          <cell r="M223">
            <v>27.4</v>
          </cell>
          <cell r="N223">
            <v>27.4</v>
          </cell>
          <cell r="O223">
            <v>27.4</v>
          </cell>
          <cell r="P223" t="str">
            <v>Y</v>
          </cell>
          <cell r="Q223" t="str">
            <v>North</v>
          </cell>
          <cell r="R223" t="str">
            <v>FC</v>
          </cell>
          <cell r="T223">
            <v>27.4</v>
          </cell>
        </row>
        <row r="224">
          <cell r="A224" t="str">
            <v>DRUM_7_UNIT 5</v>
          </cell>
          <cell r="B224" t="str">
            <v>Sierra</v>
          </cell>
          <cell r="C224" t="str">
            <v>DRUM PH 2 UNIT 5</v>
          </cell>
          <cell r="D224">
            <v>49.5</v>
          </cell>
          <cell r="E224">
            <v>49.5</v>
          </cell>
          <cell r="F224">
            <v>49.5</v>
          </cell>
          <cell r="G224">
            <v>49.5</v>
          </cell>
          <cell r="H224">
            <v>49.5</v>
          </cell>
          <cell r="I224">
            <v>49.5</v>
          </cell>
          <cell r="J224">
            <v>49.5</v>
          </cell>
          <cell r="K224">
            <v>49.5</v>
          </cell>
          <cell r="L224">
            <v>49.5</v>
          </cell>
          <cell r="M224">
            <v>49.5</v>
          </cell>
          <cell r="N224">
            <v>49.5</v>
          </cell>
          <cell r="O224">
            <v>49.5</v>
          </cell>
          <cell r="P224" t="str">
            <v>Y</v>
          </cell>
          <cell r="Q224" t="str">
            <v>North</v>
          </cell>
          <cell r="R224" t="str">
            <v>FC</v>
          </cell>
          <cell r="T224">
            <v>49.5</v>
          </cell>
        </row>
        <row r="225">
          <cell r="A225" t="str">
            <v>DSABLA_7_UNIT</v>
          </cell>
          <cell r="B225" t="str">
            <v>CAISO System</v>
          </cell>
          <cell r="C225" t="str">
            <v>De Sabla Hydro</v>
          </cell>
          <cell r="D225">
            <v>10.61</v>
          </cell>
          <cell r="E225">
            <v>10.43</v>
          </cell>
          <cell r="F225">
            <v>10.28</v>
          </cell>
          <cell r="G225">
            <v>10.050000000000001</v>
          </cell>
          <cell r="H225">
            <v>9.7100000000000009</v>
          </cell>
          <cell r="I225">
            <v>15.46</v>
          </cell>
          <cell r="J225">
            <v>14.36</v>
          </cell>
          <cell r="K225">
            <v>11.67</v>
          </cell>
          <cell r="L225">
            <v>8.48</v>
          </cell>
          <cell r="M225">
            <v>6.55</v>
          </cell>
          <cell r="N225">
            <v>8.15</v>
          </cell>
          <cell r="O225">
            <v>8.14</v>
          </cell>
          <cell r="P225" t="str">
            <v>Y</v>
          </cell>
          <cell r="Q225" t="str">
            <v>North</v>
          </cell>
          <cell r="R225" t="str">
            <v>FC</v>
          </cell>
          <cell r="T225">
            <v>15.46</v>
          </cell>
        </row>
        <row r="226">
          <cell r="A226" t="str">
            <v>DSRTSN_2_SOLAR1</v>
          </cell>
          <cell r="B226" t="str">
            <v>CAISO System</v>
          </cell>
          <cell r="C226" t="str">
            <v>Desert Sunlight 300</v>
          </cell>
          <cell r="D226">
            <v>2.35</v>
          </cell>
          <cell r="E226">
            <v>19.86</v>
          </cell>
          <cell r="F226">
            <v>45.36</v>
          </cell>
          <cell r="G226">
            <v>181.3</v>
          </cell>
          <cell r="H226">
            <v>192.37</v>
          </cell>
          <cell r="I226">
            <v>240.1</v>
          </cell>
          <cell r="J226">
            <v>241.16</v>
          </cell>
          <cell r="K226">
            <v>224.56</v>
          </cell>
          <cell r="L226">
            <v>219.15</v>
          </cell>
          <cell r="M226">
            <v>144.88</v>
          </cell>
          <cell r="N226">
            <v>7.36</v>
          </cell>
          <cell r="O226">
            <v>3.89</v>
          </cell>
          <cell r="P226" t="str">
            <v>N</v>
          </cell>
          <cell r="Q226" t="str">
            <v>South</v>
          </cell>
          <cell r="R226" t="str">
            <v>FC</v>
          </cell>
          <cell r="S226">
            <v>0</v>
          </cell>
          <cell r="T226">
            <v>241.16</v>
          </cell>
        </row>
        <row r="227">
          <cell r="A227" t="str">
            <v>DSRTSN_2_SOLAR2</v>
          </cell>
          <cell r="B227" t="str">
            <v>CAISO System</v>
          </cell>
          <cell r="C227" t="str">
            <v>Desert Sunlight 250</v>
          </cell>
          <cell r="D227">
            <v>1.76</v>
          </cell>
          <cell r="E227">
            <v>14.85</v>
          </cell>
          <cell r="F227">
            <v>37.799999999999997</v>
          </cell>
          <cell r="G227">
            <v>151.08000000000001</v>
          </cell>
          <cell r="H227">
            <v>160.31</v>
          </cell>
          <cell r="I227">
            <v>200.08</v>
          </cell>
          <cell r="J227">
            <v>200.97</v>
          </cell>
          <cell r="K227">
            <v>187.14</v>
          </cell>
          <cell r="L227">
            <v>182.62</v>
          </cell>
          <cell r="M227">
            <v>120.73</v>
          </cell>
          <cell r="N227">
            <v>6.23</v>
          </cell>
          <cell r="O227">
            <v>3.32</v>
          </cell>
          <cell r="P227" t="str">
            <v>N</v>
          </cell>
          <cell r="Q227" t="str">
            <v>South</v>
          </cell>
          <cell r="R227" t="str">
            <v>FC</v>
          </cell>
          <cell r="T227">
            <v>200.97</v>
          </cell>
        </row>
        <row r="228">
          <cell r="A228" t="str">
            <v>DUANE_1_PL1X3</v>
          </cell>
          <cell r="B228" t="str">
            <v>Bay Area</v>
          </cell>
          <cell r="C228" t="str">
            <v>DONALD VON RAESFELD POWER PROJECT</v>
          </cell>
          <cell r="D228">
            <v>147.80000000000001</v>
          </cell>
          <cell r="E228">
            <v>147.80000000000001</v>
          </cell>
          <cell r="F228">
            <v>147.80000000000001</v>
          </cell>
          <cell r="G228">
            <v>147.80000000000001</v>
          </cell>
          <cell r="H228">
            <v>147.80000000000001</v>
          </cell>
          <cell r="I228">
            <v>147.80000000000001</v>
          </cell>
          <cell r="J228">
            <v>147.80000000000001</v>
          </cell>
          <cell r="K228">
            <v>147.80000000000001</v>
          </cell>
          <cell r="L228">
            <v>147.80000000000001</v>
          </cell>
          <cell r="M228">
            <v>147.80000000000001</v>
          </cell>
          <cell r="N228">
            <v>147.80000000000001</v>
          </cell>
          <cell r="O228">
            <v>147.80000000000001</v>
          </cell>
          <cell r="P228" t="str">
            <v>Y</v>
          </cell>
          <cell r="Q228" t="str">
            <v>North</v>
          </cell>
          <cell r="R228" t="str">
            <v>FC</v>
          </cell>
          <cell r="T228">
            <v>147.80000000000001</v>
          </cell>
        </row>
        <row r="229">
          <cell r="A229" t="str">
            <v>DUTCH1_7_UNIT 1</v>
          </cell>
          <cell r="B229" t="str">
            <v>Sierra</v>
          </cell>
          <cell r="C229" t="str">
            <v>DUTCH FLAT 1 PH</v>
          </cell>
          <cell r="D229">
            <v>22</v>
          </cell>
          <cell r="E229">
            <v>22</v>
          </cell>
          <cell r="F229">
            <v>22</v>
          </cell>
          <cell r="G229">
            <v>22</v>
          </cell>
          <cell r="H229">
            <v>22</v>
          </cell>
          <cell r="I229">
            <v>22</v>
          </cell>
          <cell r="J229">
            <v>22</v>
          </cell>
          <cell r="K229">
            <v>22</v>
          </cell>
          <cell r="L229">
            <v>22</v>
          </cell>
          <cell r="M229">
            <v>22</v>
          </cell>
          <cell r="N229">
            <v>22</v>
          </cell>
          <cell r="O229">
            <v>22</v>
          </cell>
          <cell r="P229" t="str">
            <v>Y</v>
          </cell>
          <cell r="Q229" t="str">
            <v>North</v>
          </cell>
          <cell r="R229" t="str">
            <v>FC</v>
          </cell>
          <cell r="T229">
            <v>22</v>
          </cell>
        </row>
        <row r="230">
          <cell r="A230" t="str">
            <v>DUTCH2_7_UNIT 1</v>
          </cell>
          <cell r="B230" t="str">
            <v>Sierra</v>
          </cell>
          <cell r="C230" t="str">
            <v>DUTCH FLAT 2 PH</v>
          </cell>
          <cell r="D230">
            <v>26</v>
          </cell>
          <cell r="E230">
            <v>26</v>
          </cell>
          <cell r="F230">
            <v>26</v>
          </cell>
          <cell r="G230">
            <v>26</v>
          </cell>
          <cell r="H230">
            <v>26</v>
          </cell>
          <cell r="I230">
            <v>26</v>
          </cell>
          <cell r="J230">
            <v>26</v>
          </cell>
          <cell r="K230">
            <v>26</v>
          </cell>
          <cell r="L230">
            <v>26</v>
          </cell>
          <cell r="M230">
            <v>26</v>
          </cell>
          <cell r="N230">
            <v>26</v>
          </cell>
          <cell r="O230">
            <v>26</v>
          </cell>
          <cell r="P230" t="str">
            <v>Y</v>
          </cell>
          <cell r="Q230" t="str">
            <v>North</v>
          </cell>
          <cell r="R230" t="str">
            <v>FC</v>
          </cell>
          <cell r="T230">
            <v>26</v>
          </cell>
        </row>
        <row r="231">
          <cell r="A231" t="str">
            <v>DVLCYN_1_UNITS</v>
          </cell>
          <cell r="B231" t="str">
            <v>LA Basin</v>
          </cell>
          <cell r="C231" t="str">
            <v>DEVIL CANYON HYDRO UNITS 1-4 AGGREGATE</v>
          </cell>
          <cell r="D231">
            <v>189.19</v>
          </cell>
          <cell r="E231">
            <v>127.18</v>
          </cell>
          <cell r="F231">
            <v>234.97</v>
          </cell>
          <cell r="G231">
            <v>234.97</v>
          </cell>
          <cell r="H231">
            <v>234.97</v>
          </cell>
          <cell r="I231">
            <v>234.97</v>
          </cell>
          <cell r="J231">
            <v>234.97</v>
          </cell>
          <cell r="K231">
            <v>234.97</v>
          </cell>
          <cell r="L231">
            <v>234.97</v>
          </cell>
          <cell r="M231">
            <v>197.22</v>
          </cell>
          <cell r="N231">
            <v>230.84</v>
          </cell>
          <cell r="O231">
            <v>193.71</v>
          </cell>
          <cell r="P231" t="str">
            <v>Y</v>
          </cell>
          <cell r="Q231" t="str">
            <v>South</v>
          </cell>
          <cell r="R231" t="str">
            <v>FC</v>
          </cell>
          <cell r="T231">
            <v>234.97</v>
          </cell>
        </row>
        <row r="232">
          <cell r="A232" t="str">
            <v>EASTWD_7_UNIT</v>
          </cell>
          <cell r="B232" t="str">
            <v>Big Creek-Ventura</v>
          </cell>
          <cell r="C232" t="str">
            <v>EASTWOOD PUMP-GEN</v>
          </cell>
          <cell r="D232">
            <v>199</v>
          </cell>
          <cell r="E232">
            <v>199</v>
          </cell>
          <cell r="F232">
            <v>199</v>
          </cell>
          <cell r="G232">
            <v>199</v>
          </cell>
          <cell r="H232">
            <v>199</v>
          </cell>
          <cell r="I232">
            <v>199</v>
          </cell>
          <cell r="J232">
            <v>199</v>
          </cell>
          <cell r="K232">
            <v>199</v>
          </cell>
          <cell r="L232">
            <v>199</v>
          </cell>
          <cell r="M232">
            <v>199</v>
          </cell>
          <cell r="N232">
            <v>199</v>
          </cell>
          <cell r="O232">
            <v>199</v>
          </cell>
          <cell r="P232" t="str">
            <v>N</v>
          </cell>
          <cell r="Q232" t="str">
            <v>South</v>
          </cell>
          <cell r="R232" t="str">
            <v>FC</v>
          </cell>
          <cell r="T232">
            <v>199</v>
          </cell>
        </row>
        <row r="233">
          <cell r="A233" t="str">
            <v>EDMONS_2_NSPIN</v>
          </cell>
          <cell r="B233" t="str">
            <v>Big Creek-Ventura</v>
          </cell>
          <cell r="C233" t="str">
            <v>EDMONS_2_NSPIN</v>
          </cell>
          <cell r="D233">
            <v>236</v>
          </cell>
          <cell r="E233">
            <v>236</v>
          </cell>
          <cell r="F233">
            <v>236</v>
          </cell>
          <cell r="G233">
            <v>236</v>
          </cell>
          <cell r="H233">
            <v>236</v>
          </cell>
          <cell r="I233">
            <v>236</v>
          </cell>
          <cell r="J233">
            <v>236</v>
          </cell>
          <cell r="K233">
            <v>236</v>
          </cell>
          <cell r="L233">
            <v>236</v>
          </cell>
          <cell r="M233">
            <v>236</v>
          </cell>
          <cell r="N233">
            <v>236</v>
          </cell>
          <cell r="O233">
            <v>236</v>
          </cell>
          <cell r="P233" t="str">
            <v>N</v>
          </cell>
          <cell r="Q233" t="str">
            <v>South</v>
          </cell>
          <cell r="R233" t="str">
            <v>FC</v>
          </cell>
          <cell r="T233">
            <v>236</v>
          </cell>
        </row>
        <row r="234">
          <cell r="A234" t="str">
            <v>ELCAJN_6_LM6K</v>
          </cell>
          <cell r="B234" t="str">
            <v>San Diego-IV</v>
          </cell>
          <cell r="C234" t="str">
            <v>El Cajon Energy Center</v>
          </cell>
          <cell r="D234">
            <v>48.1</v>
          </cell>
          <cell r="E234">
            <v>48.1</v>
          </cell>
          <cell r="F234">
            <v>48.1</v>
          </cell>
          <cell r="G234">
            <v>48.1</v>
          </cell>
          <cell r="H234">
            <v>48.1</v>
          </cell>
          <cell r="I234">
            <v>48.1</v>
          </cell>
          <cell r="J234">
            <v>48.1</v>
          </cell>
          <cell r="K234">
            <v>48.1</v>
          </cell>
          <cell r="L234">
            <v>48.1</v>
          </cell>
          <cell r="M234">
            <v>48.1</v>
          </cell>
          <cell r="N234">
            <v>48.1</v>
          </cell>
          <cell r="O234">
            <v>48.1</v>
          </cell>
          <cell r="P234" t="str">
            <v>Y</v>
          </cell>
          <cell r="Q234" t="str">
            <v>South</v>
          </cell>
          <cell r="R234" t="str">
            <v>FC</v>
          </cell>
          <cell r="T234">
            <v>48.1</v>
          </cell>
        </row>
        <row r="235">
          <cell r="A235" t="str">
            <v>ELCAJN_6_UNITA1</v>
          </cell>
          <cell r="B235" t="str">
            <v>San Diego-IV</v>
          </cell>
          <cell r="C235" t="str">
            <v>Cuyamaca Peak Energy Plant</v>
          </cell>
          <cell r="D235">
            <v>45.42</v>
          </cell>
          <cell r="E235">
            <v>45.42</v>
          </cell>
          <cell r="F235">
            <v>45.42</v>
          </cell>
          <cell r="G235">
            <v>45.42</v>
          </cell>
          <cell r="H235">
            <v>45.42</v>
          </cell>
          <cell r="I235">
            <v>45.42</v>
          </cell>
          <cell r="J235">
            <v>45.42</v>
          </cell>
          <cell r="K235">
            <v>45.42</v>
          </cell>
          <cell r="L235">
            <v>45.42</v>
          </cell>
          <cell r="M235">
            <v>45.42</v>
          </cell>
          <cell r="N235">
            <v>45.42</v>
          </cell>
          <cell r="O235">
            <v>45.42</v>
          </cell>
          <cell r="P235" t="str">
            <v>Y</v>
          </cell>
          <cell r="Q235" t="str">
            <v>South</v>
          </cell>
          <cell r="R235" t="str">
            <v>FC</v>
          </cell>
          <cell r="T235">
            <v>45.42</v>
          </cell>
        </row>
        <row r="236">
          <cell r="A236" t="str">
            <v>ELCAJN_7_GT1</v>
          </cell>
          <cell r="B236" t="str">
            <v>San Diego-IV</v>
          </cell>
          <cell r="C236" t="str">
            <v>EL CAJON</v>
          </cell>
          <cell r="D236">
            <v>16</v>
          </cell>
          <cell r="E236">
            <v>16</v>
          </cell>
          <cell r="F236">
            <v>16</v>
          </cell>
          <cell r="G236">
            <v>16</v>
          </cell>
          <cell r="H236">
            <v>16</v>
          </cell>
          <cell r="I236">
            <v>16</v>
          </cell>
          <cell r="J236">
            <v>16</v>
          </cell>
          <cell r="K236">
            <v>16</v>
          </cell>
          <cell r="L236">
            <v>16</v>
          </cell>
          <cell r="M236">
            <v>16</v>
          </cell>
          <cell r="N236">
            <v>16</v>
          </cell>
          <cell r="O236">
            <v>16</v>
          </cell>
          <cell r="P236" t="str">
            <v>Y</v>
          </cell>
          <cell r="Q236" t="str">
            <v>South</v>
          </cell>
          <cell r="R236" t="str">
            <v>FC</v>
          </cell>
          <cell r="T236">
            <v>16</v>
          </cell>
        </row>
        <row r="237">
          <cell r="A237" t="str">
            <v>ELDORO_7_UNIT 1</v>
          </cell>
          <cell r="B237" t="str">
            <v>Sierra</v>
          </cell>
          <cell r="C237" t="str">
            <v>El Dorado Unit 1</v>
          </cell>
          <cell r="D237">
            <v>11</v>
          </cell>
          <cell r="E237">
            <v>11</v>
          </cell>
          <cell r="F237">
            <v>11</v>
          </cell>
          <cell r="G237">
            <v>11</v>
          </cell>
          <cell r="H237">
            <v>11</v>
          </cell>
          <cell r="I237">
            <v>11</v>
          </cell>
          <cell r="J237">
            <v>11</v>
          </cell>
          <cell r="K237">
            <v>11</v>
          </cell>
          <cell r="L237">
            <v>11</v>
          </cell>
          <cell r="M237">
            <v>11</v>
          </cell>
          <cell r="N237">
            <v>11</v>
          </cell>
          <cell r="O237">
            <v>11</v>
          </cell>
          <cell r="P237" t="str">
            <v>Y</v>
          </cell>
          <cell r="Q237" t="str">
            <v>North</v>
          </cell>
          <cell r="R237" t="str">
            <v>FC</v>
          </cell>
          <cell r="T237">
            <v>11</v>
          </cell>
        </row>
        <row r="238">
          <cell r="A238" t="str">
            <v>ELDORO_7_UNIT 2</v>
          </cell>
          <cell r="B238" t="str">
            <v>Sierra</v>
          </cell>
          <cell r="C238" t="str">
            <v>El Dorado Unit 2</v>
          </cell>
          <cell r="D238">
            <v>11</v>
          </cell>
          <cell r="E238">
            <v>11</v>
          </cell>
          <cell r="F238">
            <v>11</v>
          </cell>
          <cell r="G238">
            <v>11</v>
          </cell>
          <cell r="H238">
            <v>11</v>
          </cell>
          <cell r="I238">
            <v>11</v>
          </cell>
          <cell r="J238">
            <v>11</v>
          </cell>
          <cell r="K238">
            <v>11</v>
          </cell>
          <cell r="L238">
            <v>11</v>
          </cell>
          <cell r="M238">
            <v>11</v>
          </cell>
          <cell r="N238">
            <v>11</v>
          </cell>
          <cell r="O238">
            <v>11</v>
          </cell>
          <cell r="P238" t="str">
            <v>Y</v>
          </cell>
          <cell r="Q238" t="str">
            <v>North</v>
          </cell>
          <cell r="R238" t="str">
            <v>FC</v>
          </cell>
          <cell r="T238">
            <v>11</v>
          </cell>
        </row>
        <row r="239">
          <cell r="A239" t="str">
            <v>ELECTR_7_PL1X3</v>
          </cell>
          <cell r="B239" t="str">
            <v>CAISO System</v>
          </cell>
          <cell r="C239" t="str">
            <v>ELECTRA PH UNIT 1 &amp; 2 AGGREGATE</v>
          </cell>
          <cell r="D239">
            <v>98</v>
          </cell>
          <cell r="E239">
            <v>98</v>
          </cell>
          <cell r="F239">
            <v>98</v>
          </cell>
          <cell r="G239">
            <v>98</v>
          </cell>
          <cell r="H239">
            <v>98</v>
          </cell>
          <cell r="I239">
            <v>98</v>
          </cell>
          <cell r="J239">
            <v>98</v>
          </cell>
          <cell r="K239">
            <v>98</v>
          </cell>
          <cell r="L239">
            <v>98</v>
          </cell>
          <cell r="M239">
            <v>98</v>
          </cell>
          <cell r="N239">
            <v>98</v>
          </cell>
          <cell r="O239">
            <v>98</v>
          </cell>
          <cell r="P239" t="str">
            <v>Y</v>
          </cell>
          <cell r="Q239" t="str">
            <v>North</v>
          </cell>
          <cell r="R239" t="str">
            <v>FC</v>
          </cell>
          <cell r="T239">
            <v>98</v>
          </cell>
        </row>
        <row r="240">
          <cell r="A240" t="str">
            <v>ELKCRK_6_STONYG</v>
          </cell>
          <cell r="B240" t="str">
            <v>CAISO System</v>
          </cell>
          <cell r="C240" t="str">
            <v>STONEY GORGE HYDRO AGGREGATE</v>
          </cell>
          <cell r="D240">
            <v>1.8</v>
          </cell>
          <cell r="E240">
            <v>2.4</v>
          </cell>
          <cell r="F240">
            <v>2.7</v>
          </cell>
          <cell r="G240">
            <v>2.2000000000000002</v>
          </cell>
          <cell r="H240">
            <v>1.6</v>
          </cell>
          <cell r="I240">
            <v>1.7</v>
          </cell>
          <cell r="J240">
            <v>2.2000000000000002</v>
          </cell>
          <cell r="K240">
            <v>2</v>
          </cell>
          <cell r="L240">
            <v>1.4</v>
          </cell>
          <cell r="M240">
            <v>0.4</v>
          </cell>
          <cell r="N240">
            <v>0.1</v>
          </cell>
          <cell r="O240">
            <v>0.9</v>
          </cell>
          <cell r="P240" t="str">
            <v>Y</v>
          </cell>
          <cell r="Q240" t="str">
            <v>North</v>
          </cell>
          <cell r="R240" t="str">
            <v>FC</v>
          </cell>
          <cell r="T240">
            <v>2.2000000000000002</v>
          </cell>
        </row>
        <row r="241">
          <cell r="A241" t="str">
            <v>ELKHIL_2_PL1X3</v>
          </cell>
          <cell r="B241" t="str">
            <v>CAISO System</v>
          </cell>
          <cell r="C241" t="str">
            <v>ELK HILLS COMBINED CYCLE (AGGREGATE)</v>
          </cell>
          <cell r="D241">
            <v>435</v>
          </cell>
          <cell r="E241">
            <v>435</v>
          </cell>
          <cell r="F241">
            <v>435</v>
          </cell>
          <cell r="G241">
            <v>435</v>
          </cell>
          <cell r="H241">
            <v>435</v>
          </cell>
          <cell r="I241">
            <v>435</v>
          </cell>
          <cell r="J241">
            <v>435</v>
          </cell>
          <cell r="K241">
            <v>435</v>
          </cell>
          <cell r="L241">
            <v>435</v>
          </cell>
          <cell r="M241">
            <v>435</v>
          </cell>
          <cell r="N241">
            <v>435</v>
          </cell>
          <cell r="O241">
            <v>435</v>
          </cell>
          <cell r="P241" t="str">
            <v>Y</v>
          </cell>
          <cell r="Q241" t="str">
            <v>North</v>
          </cell>
          <cell r="R241" t="str">
            <v>FC</v>
          </cell>
          <cell r="T241">
            <v>435</v>
          </cell>
        </row>
        <row r="242">
          <cell r="A242" t="str">
            <v>ELLIS_2_QF</v>
          </cell>
          <cell r="B242" t="str">
            <v>LA Basin</v>
          </cell>
          <cell r="C242" t="str">
            <v>ELLIS QFS</v>
          </cell>
          <cell r="D242">
            <v>0</v>
          </cell>
          <cell r="E242">
            <v>0</v>
          </cell>
          <cell r="F242">
            <v>0</v>
          </cell>
          <cell r="G242">
            <v>0</v>
          </cell>
          <cell r="H242">
            <v>0</v>
          </cell>
          <cell r="I242">
            <v>0</v>
          </cell>
          <cell r="J242">
            <v>0</v>
          </cell>
          <cell r="K242">
            <v>0.01</v>
          </cell>
          <cell r="L242">
            <v>0</v>
          </cell>
          <cell r="M242">
            <v>0</v>
          </cell>
          <cell r="N242">
            <v>0</v>
          </cell>
          <cell r="O242">
            <v>0</v>
          </cell>
          <cell r="P242" t="str">
            <v>N</v>
          </cell>
          <cell r="Q242" t="str">
            <v>South</v>
          </cell>
          <cell r="R242" t="str">
            <v>FC</v>
          </cell>
          <cell r="T242">
            <v>0.01</v>
          </cell>
        </row>
        <row r="243">
          <cell r="A243" t="str">
            <v>ELNIDP_6_BIOMAS</v>
          </cell>
          <cell r="B243" t="str">
            <v>Fresno</v>
          </cell>
          <cell r="C243" t="str">
            <v>El Nido Biomass to Energy</v>
          </cell>
          <cell r="D243">
            <v>5.38</v>
          </cell>
          <cell r="E243">
            <v>5.62</v>
          </cell>
          <cell r="F243">
            <v>6.13</v>
          </cell>
          <cell r="G243">
            <v>6.04</v>
          </cell>
          <cell r="H243">
            <v>6.59</v>
          </cell>
          <cell r="I243">
            <v>7.49</v>
          </cell>
          <cell r="J243">
            <v>7.45</v>
          </cell>
          <cell r="K243">
            <v>6.09</v>
          </cell>
          <cell r="L243">
            <v>3.85</v>
          </cell>
          <cell r="M243">
            <v>3.28</v>
          </cell>
          <cell r="N243">
            <v>5.58</v>
          </cell>
          <cell r="O243">
            <v>3.5</v>
          </cell>
          <cell r="P243" t="str">
            <v>N</v>
          </cell>
          <cell r="Q243" t="str">
            <v>North</v>
          </cell>
          <cell r="R243" t="str">
            <v>FC</v>
          </cell>
          <cell r="T243">
            <v>7.49</v>
          </cell>
        </row>
        <row r="244">
          <cell r="A244" t="str">
            <v>ELSEGN_2_UN1011</v>
          </cell>
          <cell r="B244" t="str">
            <v>LA Basin</v>
          </cell>
          <cell r="C244" t="str">
            <v>El Segundo Energy Center 5/6</v>
          </cell>
          <cell r="D244">
            <v>263</v>
          </cell>
          <cell r="E244">
            <v>263</v>
          </cell>
          <cell r="F244">
            <v>263</v>
          </cell>
          <cell r="G244">
            <v>263</v>
          </cell>
          <cell r="H244">
            <v>263</v>
          </cell>
          <cell r="I244">
            <v>263</v>
          </cell>
          <cell r="J244">
            <v>263</v>
          </cell>
          <cell r="K244">
            <v>263</v>
          </cell>
          <cell r="L244">
            <v>263</v>
          </cell>
          <cell r="M244">
            <v>263</v>
          </cell>
          <cell r="N244">
            <v>263</v>
          </cell>
          <cell r="O244">
            <v>263</v>
          </cell>
          <cell r="P244" t="str">
            <v>Y</v>
          </cell>
          <cell r="Q244" t="str">
            <v>South</v>
          </cell>
          <cell r="R244" t="str">
            <v>FC</v>
          </cell>
          <cell r="T244">
            <v>263</v>
          </cell>
        </row>
        <row r="245">
          <cell r="A245" t="str">
            <v>ELSEGN_2_UN2021</v>
          </cell>
          <cell r="B245" t="str">
            <v>LA Basin</v>
          </cell>
          <cell r="C245" t="str">
            <v>El Segundo Energy Center 7/8</v>
          </cell>
          <cell r="D245">
            <v>263.68</v>
          </cell>
          <cell r="E245">
            <v>263.68</v>
          </cell>
          <cell r="F245">
            <v>263.68</v>
          </cell>
          <cell r="G245">
            <v>263.68</v>
          </cell>
          <cell r="H245">
            <v>263.68</v>
          </cell>
          <cell r="I245">
            <v>263.68</v>
          </cell>
          <cell r="J245">
            <v>263.68</v>
          </cell>
          <cell r="K245">
            <v>263.68</v>
          </cell>
          <cell r="L245">
            <v>263.68</v>
          </cell>
          <cell r="M245">
            <v>263.68</v>
          </cell>
          <cell r="N245">
            <v>263.68</v>
          </cell>
          <cell r="O245">
            <v>263.68</v>
          </cell>
          <cell r="P245" t="str">
            <v>Y</v>
          </cell>
          <cell r="Q245" t="str">
            <v>South</v>
          </cell>
          <cell r="R245" t="str">
            <v>FC</v>
          </cell>
          <cell r="T245">
            <v>263.68</v>
          </cell>
        </row>
        <row r="246">
          <cell r="A246" t="str">
            <v>ELSEGN_7_UNIT 4</v>
          </cell>
          <cell r="B246" t="str">
            <v>LA Basin</v>
          </cell>
          <cell r="C246" t="str">
            <v>EL SEGUNDO GEN STA. UNIT 4</v>
          </cell>
          <cell r="D246">
            <v>335</v>
          </cell>
          <cell r="E246">
            <v>335</v>
          </cell>
          <cell r="F246">
            <v>335</v>
          </cell>
          <cell r="G246">
            <v>335</v>
          </cell>
          <cell r="H246">
            <v>335</v>
          </cell>
          <cell r="I246">
            <v>335</v>
          </cell>
          <cell r="J246">
            <v>335</v>
          </cell>
          <cell r="K246">
            <v>335</v>
          </cell>
          <cell r="L246">
            <v>335</v>
          </cell>
          <cell r="M246">
            <v>335</v>
          </cell>
          <cell r="N246">
            <v>335</v>
          </cell>
          <cell r="O246">
            <v>335</v>
          </cell>
          <cell r="P246" t="str">
            <v>Y</v>
          </cell>
          <cell r="Q246" t="str">
            <v>South</v>
          </cell>
          <cell r="R246" t="str">
            <v>FC</v>
          </cell>
          <cell r="T246">
            <v>335</v>
          </cell>
        </row>
        <row r="247">
          <cell r="A247" t="str">
            <v>ENCINA_7_EA1</v>
          </cell>
          <cell r="B247" t="str">
            <v>San Diego-IV</v>
          </cell>
          <cell r="C247" t="str">
            <v>ENCINA UNIT 1</v>
          </cell>
          <cell r="D247">
            <v>106</v>
          </cell>
          <cell r="E247">
            <v>106</v>
          </cell>
          <cell r="F247">
            <v>106</v>
          </cell>
          <cell r="G247">
            <v>106</v>
          </cell>
          <cell r="H247">
            <v>106</v>
          </cell>
          <cell r="I247">
            <v>106</v>
          </cell>
          <cell r="J247">
            <v>106</v>
          </cell>
          <cell r="K247">
            <v>106</v>
          </cell>
          <cell r="L247">
            <v>106</v>
          </cell>
          <cell r="M247">
            <v>106</v>
          </cell>
          <cell r="N247">
            <v>106</v>
          </cell>
          <cell r="O247">
            <v>106</v>
          </cell>
          <cell r="P247" t="str">
            <v>Y</v>
          </cell>
          <cell r="Q247" t="str">
            <v>South</v>
          </cell>
          <cell r="R247" t="str">
            <v>FC</v>
          </cell>
          <cell r="T247">
            <v>106</v>
          </cell>
        </row>
        <row r="248">
          <cell r="A248" t="str">
            <v>ENCINA_7_EA2</v>
          </cell>
          <cell r="B248" t="str">
            <v>San Diego-IV</v>
          </cell>
          <cell r="C248" t="str">
            <v>ENCINA UNIT 2</v>
          </cell>
          <cell r="D248">
            <v>104</v>
          </cell>
          <cell r="E248">
            <v>104</v>
          </cell>
          <cell r="F248">
            <v>104</v>
          </cell>
          <cell r="G248">
            <v>104</v>
          </cell>
          <cell r="H248">
            <v>104</v>
          </cell>
          <cell r="I248">
            <v>104</v>
          </cell>
          <cell r="J248">
            <v>104</v>
          </cell>
          <cell r="K248">
            <v>104</v>
          </cell>
          <cell r="L248">
            <v>104</v>
          </cell>
          <cell r="M248">
            <v>104</v>
          </cell>
          <cell r="N248">
            <v>104</v>
          </cell>
          <cell r="O248">
            <v>104</v>
          </cell>
          <cell r="P248" t="str">
            <v>Y</v>
          </cell>
          <cell r="Q248" t="str">
            <v>South</v>
          </cell>
          <cell r="R248" t="str">
            <v>FC</v>
          </cell>
          <cell r="T248">
            <v>104</v>
          </cell>
        </row>
        <row r="249">
          <cell r="A249" t="str">
            <v>ENCINA_7_EA3</v>
          </cell>
          <cell r="B249" t="str">
            <v>San Diego-IV</v>
          </cell>
          <cell r="C249" t="str">
            <v>ENCINA UNIT 3</v>
          </cell>
          <cell r="D249">
            <v>110</v>
          </cell>
          <cell r="E249">
            <v>110</v>
          </cell>
          <cell r="F249">
            <v>110</v>
          </cell>
          <cell r="G249">
            <v>110</v>
          </cell>
          <cell r="H249">
            <v>110</v>
          </cell>
          <cell r="I249">
            <v>110</v>
          </cell>
          <cell r="J249">
            <v>110</v>
          </cell>
          <cell r="K249">
            <v>110</v>
          </cell>
          <cell r="L249">
            <v>110</v>
          </cell>
          <cell r="M249">
            <v>110</v>
          </cell>
          <cell r="N249">
            <v>110</v>
          </cell>
          <cell r="O249">
            <v>110</v>
          </cell>
          <cell r="P249" t="str">
            <v>Y</v>
          </cell>
          <cell r="Q249" t="str">
            <v>South</v>
          </cell>
          <cell r="R249" t="str">
            <v>FC</v>
          </cell>
          <cell r="T249">
            <v>110</v>
          </cell>
        </row>
        <row r="250">
          <cell r="A250" t="str">
            <v>ENCINA_7_EA4</v>
          </cell>
          <cell r="B250" t="str">
            <v>San Diego-IV</v>
          </cell>
          <cell r="C250" t="str">
            <v>ENCINA UNIT 4</v>
          </cell>
          <cell r="D250">
            <v>300</v>
          </cell>
          <cell r="E250">
            <v>300</v>
          </cell>
          <cell r="F250">
            <v>300</v>
          </cell>
          <cell r="G250">
            <v>300</v>
          </cell>
          <cell r="H250">
            <v>300</v>
          </cell>
          <cell r="I250">
            <v>300</v>
          </cell>
          <cell r="J250">
            <v>300</v>
          </cell>
          <cell r="K250">
            <v>300</v>
          </cell>
          <cell r="L250">
            <v>300</v>
          </cell>
          <cell r="M250">
            <v>300</v>
          </cell>
          <cell r="N250">
            <v>300</v>
          </cell>
          <cell r="O250">
            <v>300</v>
          </cell>
          <cell r="P250" t="str">
            <v>Y</v>
          </cell>
          <cell r="Q250" t="str">
            <v>South</v>
          </cell>
          <cell r="R250" t="str">
            <v>FC</v>
          </cell>
          <cell r="T250">
            <v>300</v>
          </cell>
        </row>
        <row r="251">
          <cell r="A251" t="str">
            <v>ENCINA_7_EA5</v>
          </cell>
          <cell r="B251" t="str">
            <v>San Diego-IV</v>
          </cell>
          <cell r="C251" t="str">
            <v>ENCINA UNIT 5</v>
          </cell>
          <cell r="D251">
            <v>330</v>
          </cell>
          <cell r="E251">
            <v>330</v>
          </cell>
          <cell r="F251">
            <v>330</v>
          </cell>
          <cell r="G251">
            <v>330</v>
          </cell>
          <cell r="H251">
            <v>330</v>
          </cell>
          <cell r="I251">
            <v>330</v>
          </cell>
          <cell r="J251">
            <v>330</v>
          </cell>
          <cell r="K251">
            <v>330</v>
          </cell>
          <cell r="L251">
            <v>330</v>
          </cell>
          <cell r="M251">
            <v>330</v>
          </cell>
          <cell r="N251">
            <v>330</v>
          </cell>
          <cell r="O251">
            <v>330</v>
          </cell>
          <cell r="P251" t="str">
            <v>Y</v>
          </cell>
          <cell r="Q251" t="str">
            <v>South</v>
          </cell>
          <cell r="R251" t="str">
            <v>FC</v>
          </cell>
          <cell r="T251">
            <v>330</v>
          </cell>
        </row>
        <row r="252">
          <cell r="A252" t="str">
            <v>ENCINA_7_GT1</v>
          </cell>
          <cell r="B252" t="str">
            <v>San Diego-IV</v>
          </cell>
          <cell r="C252" t="str">
            <v>ENCINA GAS TURBINE UNIT 1</v>
          </cell>
          <cell r="D252">
            <v>14.5</v>
          </cell>
          <cell r="E252">
            <v>14.5</v>
          </cell>
          <cell r="F252">
            <v>14.5</v>
          </cell>
          <cell r="G252">
            <v>14.5</v>
          </cell>
          <cell r="H252">
            <v>14.5</v>
          </cell>
          <cell r="I252">
            <v>14.5</v>
          </cell>
          <cell r="J252">
            <v>14.5</v>
          </cell>
          <cell r="K252">
            <v>14.5</v>
          </cell>
          <cell r="L252">
            <v>14.5</v>
          </cell>
          <cell r="M252">
            <v>14.5</v>
          </cell>
          <cell r="N252">
            <v>14.5</v>
          </cell>
          <cell r="O252">
            <v>14.5</v>
          </cell>
          <cell r="P252" t="str">
            <v>Y</v>
          </cell>
          <cell r="Q252" t="str">
            <v>South</v>
          </cell>
          <cell r="R252" t="str">
            <v>FC</v>
          </cell>
          <cell r="T252">
            <v>14.5</v>
          </cell>
        </row>
        <row r="253">
          <cell r="A253" t="str">
            <v>ENERSJ_2_WIND</v>
          </cell>
          <cell r="B253" t="str">
            <v>San Diego-IV</v>
          </cell>
          <cell r="C253" t="str">
            <v>ESJ Wind Energy</v>
          </cell>
          <cell r="D253" t="str">
            <v>-</v>
          </cell>
          <cell r="E253" t="str">
            <v>-</v>
          </cell>
          <cell r="F253" t="str">
            <v>-</v>
          </cell>
          <cell r="G253" t="str">
            <v>-</v>
          </cell>
          <cell r="H253" t="str">
            <v>-</v>
          </cell>
          <cell r="I253" t="str">
            <v>-</v>
          </cell>
          <cell r="J253" t="str">
            <v>-</v>
          </cell>
          <cell r="K253">
            <v>19.71</v>
          </cell>
          <cell r="L253">
            <v>11.84</v>
          </cell>
          <cell r="M253">
            <v>9.2899999999999991</v>
          </cell>
          <cell r="N253">
            <v>5.7</v>
          </cell>
          <cell r="O253">
            <v>5.8</v>
          </cell>
          <cell r="P253" t="str">
            <v>N</v>
          </cell>
          <cell r="Q253" t="str">
            <v>South</v>
          </cell>
          <cell r="R253" t="str">
            <v>FC</v>
          </cell>
          <cell r="T253">
            <v>19.71</v>
          </cell>
        </row>
        <row r="254">
          <cell r="A254" t="str">
            <v>ESCNDO_6_PL1X2</v>
          </cell>
          <cell r="B254" t="str">
            <v>San Diego-IV</v>
          </cell>
          <cell r="C254" t="str">
            <v>MMC Escondido Aggregate</v>
          </cell>
          <cell r="D254">
            <v>48.71</v>
          </cell>
          <cell r="E254">
            <v>48.71</v>
          </cell>
          <cell r="F254">
            <v>48.71</v>
          </cell>
          <cell r="G254">
            <v>48.71</v>
          </cell>
          <cell r="H254">
            <v>48.71</v>
          </cell>
          <cell r="I254">
            <v>48.71</v>
          </cell>
          <cell r="J254">
            <v>48.71</v>
          </cell>
          <cell r="K254">
            <v>48.71</v>
          </cell>
          <cell r="L254">
            <v>48.71</v>
          </cell>
          <cell r="M254">
            <v>48.71</v>
          </cell>
          <cell r="N254">
            <v>48.71</v>
          </cell>
          <cell r="O254">
            <v>48.71</v>
          </cell>
          <cell r="P254" t="str">
            <v>Y</v>
          </cell>
          <cell r="Q254" t="str">
            <v>South</v>
          </cell>
          <cell r="R254" t="str">
            <v>FC</v>
          </cell>
          <cell r="T254">
            <v>48.71</v>
          </cell>
        </row>
        <row r="255">
          <cell r="A255" t="str">
            <v>ESCNDO_6_UNITB1</v>
          </cell>
          <cell r="B255" t="str">
            <v>San Diego-IV</v>
          </cell>
          <cell r="C255" t="str">
            <v>CalPeak Power Enterprise Unit 1</v>
          </cell>
          <cell r="D255">
            <v>48</v>
          </cell>
          <cell r="E255">
            <v>48</v>
          </cell>
          <cell r="F255">
            <v>48</v>
          </cell>
          <cell r="G255">
            <v>48</v>
          </cell>
          <cell r="H255">
            <v>48</v>
          </cell>
          <cell r="I255">
            <v>48</v>
          </cell>
          <cell r="J255">
            <v>48</v>
          </cell>
          <cell r="K255">
            <v>48</v>
          </cell>
          <cell r="L255">
            <v>48</v>
          </cell>
          <cell r="M255">
            <v>48</v>
          </cell>
          <cell r="N255">
            <v>48</v>
          </cell>
          <cell r="O255">
            <v>48</v>
          </cell>
          <cell r="P255" t="str">
            <v>Y</v>
          </cell>
          <cell r="Q255" t="str">
            <v>South</v>
          </cell>
          <cell r="R255" t="str">
            <v>FC</v>
          </cell>
          <cell r="T255">
            <v>48</v>
          </cell>
        </row>
        <row r="256">
          <cell r="A256" t="str">
            <v>ESCO_6_GLMQF</v>
          </cell>
          <cell r="B256" t="str">
            <v>San Diego-IV</v>
          </cell>
          <cell r="C256" t="str">
            <v>GOAL LINE L.P.</v>
          </cell>
          <cell r="D256">
            <v>37</v>
          </cell>
          <cell r="E256">
            <v>35.549999999999997</v>
          </cell>
          <cell r="F256">
            <v>35.74</v>
          </cell>
          <cell r="G256">
            <v>32.380000000000003</v>
          </cell>
          <cell r="H256">
            <v>34.79</v>
          </cell>
          <cell r="I256">
            <v>35.72</v>
          </cell>
          <cell r="J256">
            <v>33.06</v>
          </cell>
          <cell r="K256">
            <v>38.06</v>
          </cell>
          <cell r="L256">
            <v>35.47</v>
          </cell>
          <cell r="M256">
            <v>23.71</v>
          </cell>
          <cell r="N256">
            <v>25.84</v>
          </cell>
          <cell r="O256">
            <v>32.729999999999997</v>
          </cell>
          <cell r="P256" t="str">
            <v>N</v>
          </cell>
          <cell r="Q256" t="str">
            <v>South</v>
          </cell>
          <cell r="R256" t="str">
            <v>FC</v>
          </cell>
          <cell r="T256">
            <v>38.06</v>
          </cell>
        </row>
        <row r="257">
          <cell r="A257" t="str">
            <v>ESQUON_6_LNDFIL</v>
          </cell>
          <cell r="B257" t="str">
            <v>CAISO System</v>
          </cell>
          <cell r="C257" t="str">
            <v>Neal Road Landfill Generating Facility</v>
          </cell>
          <cell r="D257" t="str">
            <v>-</v>
          </cell>
          <cell r="E257" t="str">
            <v>-</v>
          </cell>
          <cell r="F257" t="str">
            <v>-</v>
          </cell>
          <cell r="G257" t="str">
            <v>-</v>
          </cell>
          <cell r="H257" t="str">
            <v>-</v>
          </cell>
          <cell r="I257" t="str">
            <v>-</v>
          </cell>
          <cell r="J257" t="str">
            <v>-</v>
          </cell>
          <cell r="K257" t="str">
            <v>-</v>
          </cell>
          <cell r="L257" t="str">
            <v>-</v>
          </cell>
          <cell r="M257" t="str">
            <v>-</v>
          </cell>
          <cell r="N257" t="str">
            <v>-</v>
          </cell>
          <cell r="O257" t="str">
            <v>-</v>
          </cell>
          <cell r="P257" t="str">
            <v>N</v>
          </cell>
          <cell r="Q257" t="str">
            <v>North</v>
          </cell>
          <cell r="R257" t="str">
            <v>EO</v>
          </cell>
          <cell r="T257">
            <v>0</v>
          </cell>
        </row>
        <row r="258">
          <cell r="A258" t="str">
            <v>ETIWND_2_CHMPNE</v>
          </cell>
          <cell r="B258" t="str">
            <v>LA Basin</v>
          </cell>
          <cell r="C258" t="str">
            <v>Champagne</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N</v>
          </cell>
          <cell r="Q258" t="str">
            <v>South</v>
          </cell>
          <cell r="R258" t="str">
            <v>EO</v>
          </cell>
          <cell r="T258">
            <v>0</v>
          </cell>
        </row>
        <row r="259">
          <cell r="A259" t="str">
            <v>ETIWND_2_FONTNA</v>
          </cell>
          <cell r="B259" t="str">
            <v>LA Basin</v>
          </cell>
          <cell r="C259" t="str">
            <v>FONTANALYTLE CREEK POWERHOUSE P</v>
          </cell>
          <cell r="D259">
            <v>0.9</v>
          </cell>
          <cell r="E259">
            <v>1.21</v>
          </cell>
          <cell r="F259">
            <v>1.07</v>
          </cell>
          <cell r="G259">
            <v>1.1299999999999999</v>
          </cell>
          <cell r="H259">
            <v>1.2</v>
          </cell>
          <cell r="I259">
            <v>1.17</v>
          </cell>
          <cell r="J259">
            <v>0.78</v>
          </cell>
          <cell r="K259">
            <v>0.66</v>
          </cell>
          <cell r="L259">
            <v>0.65</v>
          </cell>
          <cell r="M259">
            <v>0.6</v>
          </cell>
          <cell r="N259">
            <v>0.76</v>
          </cell>
          <cell r="O259">
            <v>0.68</v>
          </cell>
          <cell r="P259" t="str">
            <v>N</v>
          </cell>
          <cell r="Q259" t="str">
            <v>South</v>
          </cell>
          <cell r="R259" t="str">
            <v>FC</v>
          </cell>
          <cell r="T259">
            <v>1.17</v>
          </cell>
        </row>
        <row r="260">
          <cell r="A260" t="str">
            <v>ETIWND_2_QF</v>
          </cell>
          <cell r="B260" t="str">
            <v>LA Basin</v>
          </cell>
          <cell r="C260" t="str">
            <v>ETIWANDA QFS</v>
          </cell>
          <cell r="D260">
            <v>11.35</v>
          </cell>
          <cell r="E260">
            <v>11.53</v>
          </cell>
          <cell r="F260">
            <v>10.06</v>
          </cell>
          <cell r="G260">
            <v>7.51</v>
          </cell>
          <cell r="H260">
            <v>10.23</v>
          </cell>
          <cell r="I260">
            <v>16.18</v>
          </cell>
          <cell r="J260">
            <v>15.23</v>
          </cell>
          <cell r="K260">
            <v>15.13</v>
          </cell>
          <cell r="L260">
            <v>14.5</v>
          </cell>
          <cell r="M260">
            <v>9.5</v>
          </cell>
          <cell r="N260">
            <v>11.67</v>
          </cell>
          <cell r="O260">
            <v>11.55</v>
          </cell>
          <cell r="P260" t="str">
            <v>N</v>
          </cell>
          <cell r="Q260" t="str">
            <v>South</v>
          </cell>
          <cell r="R260" t="str">
            <v>FC</v>
          </cell>
          <cell r="T260">
            <v>16.18</v>
          </cell>
        </row>
        <row r="261">
          <cell r="A261" t="str">
            <v>ETIWND_2_RTS010</v>
          </cell>
          <cell r="B261" t="str">
            <v>LA Basin</v>
          </cell>
          <cell r="C261" t="str">
            <v>SPVP010 Fontana RT Solar</v>
          </cell>
          <cell r="D261" t="str">
            <v>-</v>
          </cell>
          <cell r="E261" t="str">
            <v>-</v>
          </cell>
          <cell r="F261" t="str">
            <v>-</v>
          </cell>
          <cell r="G261" t="str">
            <v>-</v>
          </cell>
          <cell r="H261" t="str">
            <v>-</v>
          </cell>
          <cell r="I261">
            <v>1.2</v>
          </cell>
          <cell r="J261">
            <v>1.21</v>
          </cell>
          <cell r="K261">
            <v>1.1200000000000001</v>
          </cell>
          <cell r="L261">
            <v>1.1000000000000001</v>
          </cell>
          <cell r="M261">
            <v>0.72</v>
          </cell>
          <cell r="N261">
            <v>0.04</v>
          </cell>
          <cell r="O261">
            <v>0.02</v>
          </cell>
          <cell r="P261" t="str">
            <v>N</v>
          </cell>
          <cell r="Q261" t="str">
            <v>South</v>
          </cell>
          <cell r="R261" t="str">
            <v>FC</v>
          </cell>
          <cell r="T261">
            <v>1.21</v>
          </cell>
        </row>
        <row r="262">
          <cell r="A262" t="str">
            <v>ETIWND_2_RTS015</v>
          </cell>
          <cell r="B262" t="str">
            <v>LA Basin</v>
          </cell>
          <cell r="C262" t="str">
            <v>SPVP015</v>
          </cell>
          <cell r="D262" t="str">
            <v>-</v>
          </cell>
          <cell r="E262" t="str">
            <v>-</v>
          </cell>
          <cell r="F262" t="str">
            <v>-</v>
          </cell>
          <cell r="G262" t="str">
            <v>-</v>
          </cell>
          <cell r="H262" t="str">
            <v>-</v>
          </cell>
          <cell r="I262">
            <v>2.4</v>
          </cell>
          <cell r="J262">
            <v>2.41</v>
          </cell>
          <cell r="K262">
            <v>2.25</v>
          </cell>
          <cell r="L262">
            <v>2.19</v>
          </cell>
          <cell r="M262">
            <v>1.45</v>
          </cell>
          <cell r="N262">
            <v>7.0000000000000007E-2</v>
          </cell>
          <cell r="O262">
            <v>0.04</v>
          </cell>
          <cell r="P262" t="str">
            <v>N</v>
          </cell>
          <cell r="Q262" t="str">
            <v>South</v>
          </cell>
          <cell r="R262" t="str">
            <v>FC</v>
          </cell>
          <cell r="T262">
            <v>2.41</v>
          </cell>
        </row>
        <row r="263">
          <cell r="A263" t="str">
            <v>ETIWND_2_RTS017</v>
          </cell>
          <cell r="B263" t="str">
            <v>LA Basin</v>
          </cell>
          <cell r="C263" t="str">
            <v>SPVP017</v>
          </cell>
          <cell r="D263" t="str">
            <v>-</v>
          </cell>
          <cell r="E263" t="str">
            <v>-</v>
          </cell>
          <cell r="F263" t="str">
            <v>-</v>
          </cell>
          <cell r="G263" t="str">
            <v>-</v>
          </cell>
          <cell r="H263" t="str">
            <v>-</v>
          </cell>
          <cell r="I263">
            <v>1.84</v>
          </cell>
          <cell r="J263">
            <v>1.85</v>
          </cell>
          <cell r="K263">
            <v>1.72</v>
          </cell>
          <cell r="L263">
            <v>1.68</v>
          </cell>
          <cell r="M263">
            <v>1.1100000000000001</v>
          </cell>
          <cell r="N263">
            <v>0.06</v>
          </cell>
          <cell r="O263">
            <v>0.03</v>
          </cell>
          <cell r="P263" t="str">
            <v>N</v>
          </cell>
          <cell r="Q263" t="str">
            <v>South</v>
          </cell>
          <cell r="R263" t="str">
            <v>FC</v>
          </cell>
          <cell r="T263">
            <v>1.85</v>
          </cell>
        </row>
        <row r="264">
          <cell r="A264" t="str">
            <v>ETIWND_2_RTS018</v>
          </cell>
          <cell r="B264" t="str">
            <v>LA Basin</v>
          </cell>
          <cell r="C264" t="str">
            <v>SPVP018 Fontana RT Solar</v>
          </cell>
          <cell r="D264" t="str">
            <v>-</v>
          </cell>
          <cell r="E264" t="str">
            <v>-</v>
          </cell>
          <cell r="F264" t="str">
            <v>-</v>
          </cell>
          <cell r="G264" t="str">
            <v>-</v>
          </cell>
          <cell r="H264" t="str">
            <v>-</v>
          </cell>
          <cell r="I264">
            <v>1.2</v>
          </cell>
          <cell r="J264">
            <v>1.21</v>
          </cell>
          <cell r="K264">
            <v>1.1200000000000001</v>
          </cell>
          <cell r="L264">
            <v>1.1000000000000001</v>
          </cell>
          <cell r="M264">
            <v>0.72</v>
          </cell>
          <cell r="N264">
            <v>0.04</v>
          </cell>
          <cell r="O264">
            <v>0.02</v>
          </cell>
          <cell r="P264" t="str">
            <v>N</v>
          </cell>
          <cell r="Q264" t="str">
            <v>South</v>
          </cell>
          <cell r="R264" t="str">
            <v>FC</v>
          </cell>
          <cell r="T264">
            <v>1.21</v>
          </cell>
        </row>
        <row r="265">
          <cell r="A265" t="str">
            <v>ETIWND_2_RTS023</v>
          </cell>
          <cell r="B265" t="str">
            <v>LA Basin</v>
          </cell>
          <cell r="C265" t="str">
            <v>SPVP023 Fontana RT Solar</v>
          </cell>
          <cell r="D265" t="str">
            <v>-</v>
          </cell>
          <cell r="E265" t="str">
            <v>-</v>
          </cell>
          <cell r="F265" t="str">
            <v>-</v>
          </cell>
          <cell r="G265" t="str">
            <v>-</v>
          </cell>
          <cell r="H265" t="str">
            <v>-</v>
          </cell>
          <cell r="I265">
            <v>2</v>
          </cell>
          <cell r="J265">
            <v>2.0099999999999998</v>
          </cell>
          <cell r="K265">
            <v>1.87</v>
          </cell>
          <cell r="L265">
            <v>1.83</v>
          </cell>
          <cell r="M265">
            <v>1.21</v>
          </cell>
          <cell r="N265">
            <v>0.06</v>
          </cell>
          <cell r="O265">
            <v>0.03</v>
          </cell>
          <cell r="P265" t="str">
            <v>N</v>
          </cell>
          <cell r="Q265" t="str">
            <v>South</v>
          </cell>
          <cell r="R265" t="str">
            <v>FC</v>
          </cell>
          <cell r="T265">
            <v>2.0099999999999998</v>
          </cell>
        </row>
        <row r="266">
          <cell r="A266" t="str">
            <v>ETIWND_2_RTS026</v>
          </cell>
          <cell r="B266" t="str">
            <v>LA Basin</v>
          </cell>
          <cell r="C266" t="str">
            <v>SPVP026</v>
          </cell>
          <cell r="D266" t="str">
            <v>-</v>
          </cell>
          <cell r="E266" t="str">
            <v>-</v>
          </cell>
          <cell r="F266" t="str">
            <v>-</v>
          </cell>
          <cell r="G266" t="str">
            <v>-</v>
          </cell>
          <cell r="H266" t="str">
            <v>-</v>
          </cell>
          <cell r="I266">
            <v>1.6</v>
          </cell>
          <cell r="J266">
            <v>1.61</v>
          </cell>
          <cell r="K266">
            <v>1.5</v>
          </cell>
          <cell r="L266">
            <v>1.46</v>
          </cell>
          <cell r="M266">
            <v>0.97</v>
          </cell>
          <cell r="N266">
            <v>0.05</v>
          </cell>
          <cell r="O266">
            <v>0.03</v>
          </cell>
          <cell r="P266" t="str">
            <v>N</v>
          </cell>
          <cell r="Q266" t="str">
            <v>South</v>
          </cell>
          <cell r="R266" t="str">
            <v>FC</v>
          </cell>
          <cell r="T266">
            <v>1.61</v>
          </cell>
        </row>
        <row r="267">
          <cell r="A267" t="str">
            <v>ETIWND_2_RTS027</v>
          </cell>
          <cell r="B267" t="str">
            <v>LA Basin</v>
          </cell>
          <cell r="C267" t="str">
            <v>SPVP027</v>
          </cell>
          <cell r="D267" t="str">
            <v>-</v>
          </cell>
          <cell r="E267" t="str">
            <v>-</v>
          </cell>
          <cell r="F267" t="str">
            <v>-</v>
          </cell>
          <cell r="G267" t="str">
            <v>-</v>
          </cell>
          <cell r="H267" t="str">
            <v>-</v>
          </cell>
          <cell r="I267">
            <v>1.6</v>
          </cell>
          <cell r="J267">
            <v>1.61</v>
          </cell>
          <cell r="K267">
            <v>1.5</v>
          </cell>
          <cell r="L267">
            <v>1.46</v>
          </cell>
          <cell r="M267">
            <v>0.97</v>
          </cell>
          <cell r="N267">
            <v>0.05</v>
          </cell>
          <cell r="O267">
            <v>0.03</v>
          </cell>
          <cell r="P267" t="str">
            <v>N</v>
          </cell>
          <cell r="Q267" t="str">
            <v>South</v>
          </cell>
          <cell r="R267" t="str">
            <v>FC</v>
          </cell>
          <cell r="T267">
            <v>1.61</v>
          </cell>
        </row>
        <row r="268">
          <cell r="A268" t="str">
            <v>ETIWND_6_GRPLND</v>
          </cell>
          <cell r="B268" t="str">
            <v>LA Basin</v>
          </cell>
          <cell r="C268" t="str">
            <v>Grapeland Peaker</v>
          </cell>
          <cell r="D268">
            <v>46</v>
          </cell>
          <cell r="E268">
            <v>46</v>
          </cell>
          <cell r="F268">
            <v>46</v>
          </cell>
          <cell r="G268">
            <v>46</v>
          </cell>
          <cell r="H268">
            <v>46</v>
          </cell>
          <cell r="I268">
            <v>46</v>
          </cell>
          <cell r="J268">
            <v>46</v>
          </cell>
          <cell r="K268">
            <v>46</v>
          </cell>
          <cell r="L268">
            <v>46</v>
          </cell>
          <cell r="M268">
            <v>46</v>
          </cell>
          <cell r="N268">
            <v>46</v>
          </cell>
          <cell r="O268">
            <v>46</v>
          </cell>
          <cell r="P268" t="str">
            <v>N</v>
          </cell>
          <cell r="Q268" t="str">
            <v>South</v>
          </cell>
          <cell r="R268" t="str">
            <v>FC</v>
          </cell>
          <cell r="T268">
            <v>46</v>
          </cell>
        </row>
        <row r="269">
          <cell r="A269" t="str">
            <v>ETIWND_6_MWDETI</v>
          </cell>
          <cell r="B269" t="str">
            <v>LA Basin</v>
          </cell>
          <cell r="C269" t="str">
            <v>ETIWANDA RECOVERY HYDRO</v>
          </cell>
          <cell r="D269">
            <v>7.87</v>
          </cell>
          <cell r="E269">
            <v>8.17</v>
          </cell>
          <cell r="F269">
            <v>7.19</v>
          </cell>
          <cell r="G269">
            <v>9.1</v>
          </cell>
          <cell r="H269">
            <v>3.71</v>
          </cell>
          <cell r="I269">
            <v>4.54</v>
          </cell>
          <cell r="J269">
            <v>9.76</v>
          </cell>
          <cell r="K269">
            <v>8.06</v>
          </cell>
          <cell r="L269">
            <v>7.25</v>
          </cell>
          <cell r="M269">
            <v>8.74</v>
          </cell>
          <cell r="N269">
            <v>8.44</v>
          </cell>
          <cell r="O269">
            <v>7.31</v>
          </cell>
          <cell r="P269" t="str">
            <v>N</v>
          </cell>
          <cell r="Q269" t="str">
            <v>South</v>
          </cell>
          <cell r="R269" t="str">
            <v>FC</v>
          </cell>
          <cell r="T269">
            <v>9.76</v>
          </cell>
        </row>
        <row r="270">
          <cell r="A270" t="str">
            <v>ETIWND_7_MIDVLY</v>
          </cell>
          <cell r="B270" t="str">
            <v>LA Basin</v>
          </cell>
          <cell r="C270" t="str">
            <v>MN Mid Valley Genco  LLC</v>
          </cell>
          <cell r="D270">
            <v>1.64</v>
          </cell>
          <cell r="E270">
            <v>1.6</v>
          </cell>
          <cell r="F270">
            <v>1.68</v>
          </cell>
          <cell r="G270">
            <v>1.69</v>
          </cell>
          <cell r="H270">
            <v>1.92</v>
          </cell>
          <cell r="I270">
            <v>1.85</v>
          </cell>
          <cell r="J270">
            <v>1.68</v>
          </cell>
          <cell r="K270">
            <v>1.67</v>
          </cell>
          <cell r="L270">
            <v>1.66</v>
          </cell>
          <cell r="M270">
            <v>1.53</v>
          </cell>
          <cell r="N270">
            <v>1.51</v>
          </cell>
          <cell r="O270">
            <v>1.63</v>
          </cell>
          <cell r="P270" t="str">
            <v>Y</v>
          </cell>
          <cell r="Q270" t="str">
            <v>South</v>
          </cell>
          <cell r="R270" t="str">
            <v>FC</v>
          </cell>
          <cell r="T270">
            <v>1.85</v>
          </cell>
        </row>
        <row r="271">
          <cell r="A271" t="str">
            <v>ETIWND_7_UNIT 3</v>
          </cell>
          <cell r="B271" t="str">
            <v>LA Basin</v>
          </cell>
          <cell r="C271" t="str">
            <v>ETIWANDA GEN STA. UNIT 3</v>
          </cell>
          <cell r="D271">
            <v>320</v>
          </cell>
          <cell r="E271">
            <v>320</v>
          </cell>
          <cell r="F271">
            <v>320</v>
          </cell>
          <cell r="G271">
            <v>320</v>
          </cell>
          <cell r="H271">
            <v>320</v>
          </cell>
          <cell r="I271">
            <v>320</v>
          </cell>
          <cell r="J271">
            <v>320</v>
          </cell>
          <cell r="K271">
            <v>320</v>
          </cell>
          <cell r="L271">
            <v>320</v>
          </cell>
          <cell r="M271">
            <v>320</v>
          </cell>
          <cell r="N271">
            <v>320</v>
          </cell>
          <cell r="O271">
            <v>320</v>
          </cell>
          <cell r="P271" t="str">
            <v>Y</v>
          </cell>
          <cell r="Q271" t="str">
            <v>South</v>
          </cell>
          <cell r="R271" t="str">
            <v>FC</v>
          </cell>
          <cell r="T271">
            <v>320</v>
          </cell>
        </row>
        <row r="272">
          <cell r="A272" t="str">
            <v>ETIWND_7_UNIT 4</v>
          </cell>
          <cell r="B272" t="str">
            <v>LA Basin</v>
          </cell>
          <cell r="C272" t="str">
            <v>ETIWANDA GEN STA. UNIT 4</v>
          </cell>
          <cell r="D272">
            <v>320</v>
          </cell>
          <cell r="E272">
            <v>320</v>
          </cell>
          <cell r="F272">
            <v>320</v>
          </cell>
          <cell r="G272">
            <v>320</v>
          </cell>
          <cell r="H272">
            <v>320</v>
          </cell>
          <cell r="I272">
            <v>320</v>
          </cell>
          <cell r="J272">
            <v>320</v>
          </cell>
          <cell r="K272">
            <v>320</v>
          </cell>
          <cell r="L272">
            <v>320</v>
          </cell>
          <cell r="M272">
            <v>320</v>
          </cell>
          <cell r="N272">
            <v>320</v>
          </cell>
          <cell r="O272">
            <v>320</v>
          </cell>
          <cell r="P272" t="str">
            <v>Y</v>
          </cell>
          <cell r="Q272" t="str">
            <v>South</v>
          </cell>
          <cell r="R272" t="str">
            <v>FC</v>
          </cell>
          <cell r="T272">
            <v>320</v>
          </cell>
        </row>
        <row r="273">
          <cell r="A273" t="str">
            <v>EXCHEC_7_UNIT 1</v>
          </cell>
          <cell r="B273" t="str">
            <v>Fresno</v>
          </cell>
          <cell r="C273" t="str">
            <v>EXCHEQUER HYDRO</v>
          </cell>
          <cell r="D273">
            <v>94.2</v>
          </cell>
          <cell r="E273">
            <v>94.2</v>
          </cell>
          <cell r="F273">
            <v>94.2</v>
          </cell>
          <cell r="G273">
            <v>94.2</v>
          </cell>
          <cell r="H273">
            <v>94.2</v>
          </cell>
          <cell r="I273">
            <v>94.2</v>
          </cell>
          <cell r="J273">
            <v>94.2</v>
          </cell>
          <cell r="K273">
            <v>94.2</v>
          </cell>
          <cell r="L273">
            <v>94.2</v>
          </cell>
          <cell r="M273">
            <v>94.2</v>
          </cell>
          <cell r="N273">
            <v>94.2</v>
          </cell>
          <cell r="O273">
            <v>94.2</v>
          </cell>
          <cell r="P273" t="str">
            <v>Y</v>
          </cell>
          <cell r="Q273" t="str">
            <v>North</v>
          </cell>
          <cell r="R273" t="str">
            <v>FC</v>
          </cell>
          <cell r="T273">
            <v>94.2</v>
          </cell>
        </row>
        <row r="274">
          <cell r="A274" t="str">
            <v>FAIRHV_6_UNIT</v>
          </cell>
          <cell r="B274" t="str">
            <v>Humboldt</v>
          </cell>
          <cell r="C274" t="str">
            <v>FAIRHAVEN POWER CO.</v>
          </cell>
          <cell r="D274">
            <v>16.170000000000002</v>
          </cell>
          <cell r="E274">
            <v>14.93</v>
          </cell>
          <cell r="F274">
            <v>15.33</v>
          </cell>
          <cell r="G274">
            <v>15.68</v>
          </cell>
          <cell r="H274">
            <v>15.77</v>
          </cell>
          <cell r="I274">
            <v>15.81</v>
          </cell>
          <cell r="J274">
            <v>16.18</v>
          </cell>
          <cell r="K274">
            <v>16.57</v>
          </cell>
          <cell r="L274">
            <v>16</v>
          </cell>
          <cell r="M274">
            <v>15.59</v>
          </cell>
          <cell r="N274">
            <v>15.79</v>
          </cell>
          <cell r="O274">
            <v>15.99</v>
          </cell>
          <cell r="P274" t="str">
            <v>N</v>
          </cell>
          <cell r="Q274" t="str">
            <v>North</v>
          </cell>
          <cell r="R274" t="str">
            <v>FC</v>
          </cell>
          <cell r="T274">
            <v>16.57</v>
          </cell>
        </row>
        <row r="275">
          <cell r="A275" t="str">
            <v>FELLOW_7_QFUNTS</v>
          </cell>
          <cell r="B275" t="str">
            <v>CAISO System</v>
          </cell>
          <cell r="C275" t="str">
            <v>Fellow QF Aggregate</v>
          </cell>
          <cell r="D275">
            <v>0.51</v>
          </cell>
          <cell r="E275">
            <v>1.6</v>
          </cell>
          <cell r="F275">
            <v>1.75</v>
          </cell>
          <cell r="G275">
            <v>1.44</v>
          </cell>
          <cell r="H275">
            <v>1.5</v>
          </cell>
          <cell r="I275">
            <v>0.56000000000000005</v>
          </cell>
          <cell r="J275">
            <v>0.89</v>
          </cell>
          <cell r="K275">
            <v>1.26</v>
          </cell>
          <cell r="L275">
            <v>0.91</v>
          </cell>
          <cell r="M275">
            <v>1</v>
          </cell>
          <cell r="N275">
            <v>0.92</v>
          </cell>
          <cell r="O275">
            <v>0.95</v>
          </cell>
          <cell r="P275" t="str">
            <v>N</v>
          </cell>
          <cell r="Q275" t="str">
            <v>North</v>
          </cell>
          <cell r="R275" t="str">
            <v>FC</v>
          </cell>
          <cell r="S275" t="str">
            <v>Local area definition change for 2015. See LCR Report.</v>
          </cell>
          <cell r="T275">
            <v>1.26</v>
          </cell>
        </row>
        <row r="276">
          <cell r="A276" t="str">
            <v>FLOWD1_6_ALTPP1</v>
          </cell>
          <cell r="B276" t="str">
            <v>Bay Area</v>
          </cell>
          <cell r="C276" t="str">
            <v>ALTAMONT POWER LLC (PARTNERS 1)</v>
          </cell>
          <cell r="D276">
            <v>0</v>
          </cell>
          <cell r="E276">
            <v>0</v>
          </cell>
          <cell r="F276">
            <v>0</v>
          </cell>
          <cell r="G276">
            <v>0</v>
          </cell>
          <cell r="H276">
            <v>0</v>
          </cell>
          <cell r="I276">
            <v>0</v>
          </cell>
          <cell r="J276">
            <v>0</v>
          </cell>
          <cell r="K276">
            <v>0</v>
          </cell>
          <cell r="L276">
            <v>0</v>
          </cell>
          <cell r="M276">
            <v>0</v>
          </cell>
          <cell r="N276">
            <v>0</v>
          </cell>
          <cell r="O276">
            <v>0</v>
          </cell>
          <cell r="P276" t="str">
            <v>N</v>
          </cell>
          <cell r="Q276" t="str">
            <v>North</v>
          </cell>
          <cell r="R276" t="str">
            <v>FC</v>
          </cell>
          <cell r="T276">
            <v>0</v>
          </cell>
        </row>
        <row r="277">
          <cell r="A277" t="str">
            <v>FLOWD2_2_FPLWND</v>
          </cell>
          <cell r="B277" t="str">
            <v>CAISO System</v>
          </cell>
          <cell r="C277" t="str">
            <v>DIABLO WINDS</v>
          </cell>
          <cell r="D277">
            <v>0.87</v>
          </cell>
          <cell r="E277">
            <v>1.73</v>
          </cell>
          <cell r="F277">
            <v>3.75</v>
          </cell>
          <cell r="G277">
            <v>5.67</v>
          </cell>
          <cell r="H277">
            <v>1.46</v>
          </cell>
          <cell r="I277">
            <v>0.21</v>
          </cell>
          <cell r="J277">
            <v>5.08</v>
          </cell>
          <cell r="K277">
            <v>5.08</v>
          </cell>
          <cell r="L277">
            <v>0.14000000000000001</v>
          </cell>
          <cell r="M277">
            <v>0.43</v>
          </cell>
          <cell r="N277">
            <v>0.47</v>
          </cell>
          <cell r="O277">
            <v>0.66</v>
          </cell>
          <cell r="P277" t="str">
            <v>N</v>
          </cell>
          <cell r="Q277" t="str">
            <v>North</v>
          </cell>
          <cell r="R277" t="str">
            <v>FC</v>
          </cell>
          <cell r="T277">
            <v>5.08</v>
          </cell>
        </row>
        <row r="278">
          <cell r="A278" t="str">
            <v>FLOWD2_2_UNIT 1</v>
          </cell>
          <cell r="B278" t="str">
            <v>CAISO System</v>
          </cell>
          <cell r="C278" t="str">
            <v>SMALL QF AGGREGATION - LIVERMORE</v>
          </cell>
          <cell r="D278">
            <v>0</v>
          </cell>
          <cell r="E278">
            <v>0.71</v>
          </cell>
          <cell r="F278">
            <v>1.82</v>
          </cell>
          <cell r="G278">
            <v>1.41</v>
          </cell>
          <cell r="H278">
            <v>3.4</v>
          </cell>
          <cell r="I278">
            <v>2.2799999999999998</v>
          </cell>
          <cell r="J278">
            <v>2.67</v>
          </cell>
          <cell r="K278">
            <v>3.71</v>
          </cell>
          <cell r="L278">
            <v>1.57</v>
          </cell>
          <cell r="M278">
            <v>0.56000000000000005</v>
          </cell>
          <cell r="N278">
            <v>0</v>
          </cell>
          <cell r="O278">
            <v>0</v>
          </cell>
          <cell r="P278" t="str">
            <v>N</v>
          </cell>
          <cell r="Q278" t="str">
            <v>North</v>
          </cell>
          <cell r="R278" t="str">
            <v>FC</v>
          </cell>
          <cell r="T278">
            <v>3.71</v>
          </cell>
        </row>
        <row r="279">
          <cell r="A279" t="str">
            <v>FMEADO_6_HELLHL</v>
          </cell>
          <cell r="B279" t="str">
            <v>Sierra</v>
          </cell>
          <cell r="C279" t="str">
            <v>FMEADO_6_HELLHL</v>
          </cell>
          <cell r="D279">
            <v>0.12</v>
          </cell>
          <cell r="E279">
            <v>0.19</v>
          </cell>
          <cell r="F279">
            <v>0.2</v>
          </cell>
          <cell r="G279">
            <v>0.28999999999999998</v>
          </cell>
          <cell r="H279">
            <v>0.43</v>
          </cell>
          <cell r="I279">
            <v>0.56000000000000005</v>
          </cell>
          <cell r="J279">
            <v>0.51</v>
          </cell>
          <cell r="K279">
            <v>0.33</v>
          </cell>
          <cell r="L279">
            <v>0.44</v>
          </cell>
          <cell r="M279">
            <v>0.45</v>
          </cell>
          <cell r="N279">
            <v>0.39</v>
          </cell>
          <cell r="O279">
            <v>0.31</v>
          </cell>
          <cell r="P279" t="str">
            <v>N</v>
          </cell>
          <cell r="Q279" t="str">
            <v>North</v>
          </cell>
          <cell r="R279" t="str">
            <v>FC</v>
          </cell>
          <cell r="T279">
            <v>0.56000000000000005</v>
          </cell>
        </row>
        <row r="280">
          <cell r="A280" t="str">
            <v>FMEADO_7_UNIT</v>
          </cell>
          <cell r="B280" t="str">
            <v>Sierra</v>
          </cell>
          <cell r="C280" t="str">
            <v>FRENCH MEADOWS HYDRO</v>
          </cell>
          <cell r="D280">
            <v>14.44</v>
          </cell>
          <cell r="E280">
            <v>14.45</v>
          </cell>
          <cell r="F280">
            <v>14.88</v>
          </cell>
          <cell r="G280">
            <v>15.41</v>
          </cell>
          <cell r="H280">
            <v>16.350000000000001</v>
          </cell>
          <cell r="I280">
            <v>17.16</v>
          </cell>
          <cell r="J280">
            <v>16.829999999999998</v>
          </cell>
          <cell r="K280">
            <v>16.010000000000002</v>
          </cell>
          <cell r="L280">
            <v>14.99</v>
          </cell>
          <cell r="M280">
            <v>14.24</v>
          </cell>
          <cell r="N280">
            <v>14.2</v>
          </cell>
          <cell r="O280">
            <v>14.24</v>
          </cell>
          <cell r="P280" t="str">
            <v>Y</v>
          </cell>
          <cell r="Q280" t="str">
            <v>North</v>
          </cell>
          <cell r="R280" t="str">
            <v>FC</v>
          </cell>
          <cell r="T280">
            <v>17.16</v>
          </cell>
        </row>
        <row r="281">
          <cell r="A281" t="str">
            <v>FORBST_7_UNIT 1</v>
          </cell>
          <cell r="B281" t="str">
            <v>Sierra</v>
          </cell>
          <cell r="C281" t="str">
            <v>FORBESTOWN HYDRO</v>
          </cell>
          <cell r="D281">
            <v>37.5</v>
          </cell>
          <cell r="E281">
            <v>37.5</v>
          </cell>
          <cell r="F281">
            <v>37.5</v>
          </cell>
          <cell r="G281">
            <v>37.5</v>
          </cell>
          <cell r="H281">
            <v>37.5</v>
          </cell>
          <cell r="I281">
            <v>37.5</v>
          </cell>
          <cell r="J281">
            <v>37.5</v>
          </cell>
          <cell r="K281">
            <v>37.5</v>
          </cell>
          <cell r="L281">
            <v>37.5</v>
          </cell>
          <cell r="M281">
            <v>37.5</v>
          </cell>
          <cell r="N281">
            <v>37.5</v>
          </cell>
          <cell r="O281">
            <v>37.5</v>
          </cell>
          <cell r="P281" t="str">
            <v>Y</v>
          </cell>
          <cell r="Q281" t="str">
            <v>North</v>
          </cell>
          <cell r="R281" t="str">
            <v>FC</v>
          </cell>
          <cell r="T281">
            <v>37.5</v>
          </cell>
        </row>
        <row r="282">
          <cell r="A282" t="str">
            <v>FORKBU_6_UNIT</v>
          </cell>
          <cell r="B282" t="str">
            <v>CAISO System</v>
          </cell>
          <cell r="C282" t="str">
            <v>HYPOWER, INC. (FORKS OF BUTTE)</v>
          </cell>
          <cell r="D282">
            <v>5.63</v>
          </cell>
          <cell r="E282">
            <v>6.92</v>
          </cell>
          <cell r="F282">
            <v>11.13</v>
          </cell>
          <cell r="G282">
            <v>12.35</v>
          </cell>
          <cell r="H282">
            <v>9.2200000000000006</v>
          </cell>
          <cell r="I282">
            <v>12.13</v>
          </cell>
          <cell r="J282">
            <v>5</v>
          </cell>
          <cell r="K282">
            <v>0.6</v>
          </cell>
          <cell r="L282">
            <v>0</v>
          </cell>
          <cell r="M282">
            <v>0.34</v>
          </cell>
          <cell r="N282">
            <v>1.04</v>
          </cell>
          <cell r="O282">
            <v>4.3600000000000003</v>
          </cell>
          <cell r="P282" t="str">
            <v>N</v>
          </cell>
          <cell r="Q282" t="str">
            <v>North</v>
          </cell>
          <cell r="R282" t="str">
            <v>FC</v>
          </cell>
          <cell r="T282">
            <v>12.13</v>
          </cell>
        </row>
        <row r="283">
          <cell r="A283" t="str">
            <v>FRIANT_6_UNITS</v>
          </cell>
          <cell r="B283" t="str">
            <v>Fresno</v>
          </cell>
          <cell r="C283" t="str">
            <v>FRIANT DAM</v>
          </cell>
          <cell r="D283">
            <v>2.4500000000000002</v>
          </cell>
          <cell r="E283">
            <v>5.92</v>
          </cell>
          <cell r="F283">
            <v>6.31</v>
          </cell>
          <cell r="G283">
            <v>6</v>
          </cell>
          <cell r="H283">
            <v>6.96</v>
          </cell>
          <cell r="I283">
            <v>16.739999999999998</v>
          </cell>
          <cell r="J283">
            <v>20.89</v>
          </cell>
          <cell r="K283">
            <v>16.350000000000001</v>
          </cell>
          <cell r="L283">
            <v>10.65</v>
          </cell>
          <cell r="M283">
            <v>6.45</v>
          </cell>
          <cell r="N283">
            <v>2.0299999999999998</v>
          </cell>
          <cell r="O283">
            <v>1.45</v>
          </cell>
          <cell r="P283" t="str">
            <v>N</v>
          </cell>
          <cell r="Q283" t="str">
            <v>North</v>
          </cell>
          <cell r="R283" t="str">
            <v>FC</v>
          </cell>
          <cell r="T283">
            <v>20.89</v>
          </cell>
        </row>
        <row r="284">
          <cell r="A284" t="str">
            <v>FRITO_1_LAY</v>
          </cell>
          <cell r="B284" t="str">
            <v>CAISO System</v>
          </cell>
          <cell r="C284" t="str">
            <v>FRITO-LAY</v>
          </cell>
          <cell r="D284">
            <v>0.09</v>
          </cell>
          <cell r="E284">
            <v>0.08</v>
          </cell>
          <cell r="F284">
            <v>0.06</v>
          </cell>
          <cell r="G284">
            <v>0.08</v>
          </cell>
          <cell r="H284">
            <v>7.0000000000000007E-2</v>
          </cell>
          <cell r="I284">
            <v>0.08</v>
          </cell>
          <cell r="J284">
            <v>0.06</v>
          </cell>
          <cell r="K284">
            <v>0.08</v>
          </cell>
          <cell r="L284">
            <v>0.06</v>
          </cell>
          <cell r="M284">
            <v>0.08</v>
          </cell>
          <cell r="N284">
            <v>0.09</v>
          </cell>
          <cell r="O284">
            <v>0.12</v>
          </cell>
          <cell r="P284" t="str">
            <v>N</v>
          </cell>
          <cell r="Q284" t="str">
            <v>North</v>
          </cell>
          <cell r="R284" t="str">
            <v>FC</v>
          </cell>
          <cell r="S284" t="str">
            <v>Local area definition change for 2015. See LCR Report.</v>
          </cell>
          <cell r="T284">
            <v>0.08</v>
          </cell>
        </row>
        <row r="285">
          <cell r="A285" t="str">
            <v>FROGTN_7_UTICA</v>
          </cell>
          <cell r="B285" t="str">
            <v>Stockton</v>
          </cell>
          <cell r="C285" t="str">
            <v>FROGTN_7_UTICA</v>
          </cell>
          <cell r="D285" t="str">
            <v>-</v>
          </cell>
          <cell r="E285" t="str">
            <v>-</v>
          </cell>
          <cell r="F285" t="str">
            <v>-</v>
          </cell>
          <cell r="G285" t="str">
            <v>-</v>
          </cell>
          <cell r="H285" t="str">
            <v>-</v>
          </cell>
          <cell r="I285" t="str">
            <v>-</v>
          </cell>
          <cell r="J285" t="str">
            <v>-</v>
          </cell>
          <cell r="K285" t="str">
            <v>-</v>
          </cell>
          <cell r="L285" t="str">
            <v>-</v>
          </cell>
          <cell r="M285" t="str">
            <v>-</v>
          </cell>
          <cell r="N285" t="str">
            <v>-</v>
          </cell>
          <cell r="O285" t="str">
            <v>-</v>
          </cell>
          <cell r="P285" t="str">
            <v>Y</v>
          </cell>
          <cell r="Q285" t="str">
            <v>North</v>
          </cell>
          <cell r="R285" t="str">
            <v>EO</v>
          </cell>
          <cell r="T285">
            <v>0</v>
          </cell>
        </row>
        <row r="286">
          <cell r="A286" t="str">
            <v>FTSWRD_6_TRFORK</v>
          </cell>
          <cell r="B286" t="str">
            <v>Humboldt</v>
          </cell>
          <cell r="C286" t="str">
            <v>Three Forks Water Power Project</v>
          </cell>
          <cell r="D286" t="str">
            <v>-</v>
          </cell>
          <cell r="E286" t="str">
            <v>-</v>
          </cell>
          <cell r="F286" t="str">
            <v>-</v>
          </cell>
          <cell r="G286" t="str">
            <v>-</v>
          </cell>
          <cell r="H286" t="str">
            <v>-</v>
          </cell>
          <cell r="I286" t="str">
            <v>-</v>
          </cell>
          <cell r="J286" t="str">
            <v>-</v>
          </cell>
          <cell r="K286">
            <v>0.68</v>
          </cell>
          <cell r="L286">
            <v>0.6</v>
          </cell>
          <cell r="M286">
            <v>0.42</v>
          </cell>
          <cell r="N286">
            <v>0.41</v>
          </cell>
          <cell r="O286">
            <v>0.41</v>
          </cell>
          <cell r="P286" t="str">
            <v>N</v>
          </cell>
          <cell r="Q286" t="str">
            <v>North</v>
          </cell>
          <cell r="R286" t="str">
            <v>PC to 80%</v>
          </cell>
          <cell r="T286">
            <v>0.68</v>
          </cell>
        </row>
        <row r="287">
          <cell r="A287" t="str">
            <v>FTSWRD_7_QFUNTS</v>
          </cell>
          <cell r="B287" t="str">
            <v>Humboldt</v>
          </cell>
          <cell r="C287" t="str">
            <v>FTSWRD_7_QFUNTS</v>
          </cell>
          <cell r="D287">
            <v>0.55000000000000004</v>
          </cell>
          <cell r="E287">
            <v>0.48</v>
          </cell>
          <cell r="F287">
            <v>0.55000000000000004</v>
          </cell>
          <cell r="G287">
            <v>0.55000000000000004</v>
          </cell>
          <cell r="H287">
            <v>0.55000000000000004</v>
          </cell>
          <cell r="I287">
            <v>0.52</v>
          </cell>
          <cell r="J287">
            <v>0.34</v>
          </cell>
          <cell r="K287">
            <v>0.26</v>
          </cell>
          <cell r="L287">
            <v>0.18</v>
          </cell>
          <cell r="M287">
            <v>0.13</v>
          </cell>
          <cell r="N287">
            <v>0.02</v>
          </cell>
          <cell r="O287">
            <v>0</v>
          </cell>
          <cell r="P287" t="str">
            <v>N</v>
          </cell>
          <cell r="Q287" t="str">
            <v>North</v>
          </cell>
          <cell r="R287" t="str">
            <v>FC</v>
          </cell>
          <cell r="T287">
            <v>0.52</v>
          </cell>
        </row>
        <row r="288">
          <cell r="A288" t="str">
            <v>FULTON_1_QF</v>
          </cell>
          <cell r="B288" t="str">
            <v>NCNB</v>
          </cell>
          <cell r="C288" t="str">
            <v>SMALL QF AGGREGATION - ZENIA</v>
          </cell>
          <cell r="D288">
            <v>0.24</v>
          </cell>
          <cell r="E288">
            <v>0.19</v>
          </cell>
          <cell r="F288">
            <v>0.17</v>
          </cell>
          <cell r="G288">
            <v>0.17</v>
          </cell>
          <cell r="H288">
            <v>0.15</v>
          </cell>
          <cell r="I288">
            <v>0.12</v>
          </cell>
          <cell r="J288">
            <v>0.09</v>
          </cell>
          <cell r="K288">
            <v>7.0000000000000007E-2</v>
          </cell>
          <cell r="L288">
            <v>0.06</v>
          </cell>
          <cell r="M288">
            <v>0.1</v>
          </cell>
          <cell r="N288">
            <v>7.0000000000000007E-2</v>
          </cell>
          <cell r="O288">
            <v>0.12</v>
          </cell>
          <cell r="P288" t="str">
            <v>N</v>
          </cell>
          <cell r="Q288" t="str">
            <v>North</v>
          </cell>
          <cell r="R288" t="str">
            <v>FC</v>
          </cell>
          <cell r="T288">
            <v>0.12</v>
          </cell>
        </row>
        <row r="289">
          <cell r="A289" t="str">
            <v>GALE_1_SEGS1</v>
          </cell>
          <cell r="B289" t="str">
            <v>CAISO System</v>
          </cell>
          <cell r="C289" t="str">
            <v>SUNRAY ENERGY, INC. - SEGS 1</v>
          </cell>
          <cell r="D289">
            <v>0</v>
          </cell>
          <cell r="E289">
            <v>0.03</v>
          </cell>
          <cell r="F289">
            <v>0.36</v>
          </cell>
          <cell r="G289">
            <v>2.95</v>
          </cell>
          <cell r="H289">
            <v>5.58</v>
          </cell>
          <cell r="I289">
            <v>9.44</v>
          </cell>
          <cell r="J289">
            <v>4.43</v>
          </cell>
          <cell r="K289">
            <v>4.91</v>
          </cell>
          <cell r="L289">
            <v>5.79</v>
          </cell>
          <cell r="M289">
            <v>1.4</v>
          </cell>
          <cell r="N289">
            <v>0.01</v>
          </cell>
          <cell r="O289">
            <v>0</v>
          </cell>
          <cell r="P289" t="str">
            <v>N</v>
          </cell>
          <cell r="Q289" t="str">
            <v>South</v>
          </cell>
          <cell r="R289" t="str">
            <v>FC</v>
          </cell>
          <cell r="T289">
            <v>9.44</v>
          </cell>
        </row>
        <row r="290">
          <cell r="A290" t="str">
            <v>GARNET_1_SOLAR</v>
          </cell>
          <cell r="B290" t="str">
            <v>LA Basin</v>
          </cell>
          <cell r="C290" t="str">
            <v>North Palm Springs 4A</v>
          </cell>
          <cell r="D290" t="str">
            <v>-</v>
          </cell>
          <cell r="E290" t="str">
            <v>-</v>
          </cell>
          <cell r="F290" t="str">
            <v>-</v>
          </cell>
          <cell r="G290" t="str">
            <v>-</v>
          </cell>
          <cell r="H290" t="str">
            <v>-</v>
          </cell>
          <cell r="I290" t="str">
            <v>-</v>
          </cell>
          <cell r="J290" t="str">
            <v>-</v>
          </cell>
          <cell r="K290" t="str">
            <v>-</v>
          </cell>
          <cell r="L290" t="str">
            <v>-</v>
          </cell>
          <cell r="M290" t="str">
            <v>-</v>
          </cell>
          <cell r="N290" t="str">
            <v>-</v>
          </cell>
          <cell r="O290" t="str">
            <v>-</v>
          </cell>
          <cell r="P290" t="str">
            <v>N</v>
          </cell>
          <cell r="Q290" t="str">
            <v>South</v>
          </cell>
          <cell r="R290" t="str">
            <v>EO</v>
          </cell>
          <cell r="T290">
            <v>0</v>
          </cell>
        </row>
        <row r="291">
          <cell r="A291" t="str">
            <v>GARNET_1_UNITS</v>
          </cell>
          <cell r="B291" t="str">
            <v>LA Basin</v>
          </cell>
          <cell r="C291" t="str">
            <v>GARNET GREEN POWER PROJECT AGGREGATE</v>
          </cell>
          <cell r="D291">
            <v>0.55000000000000004</v>
          </cell>
          <cell r="E291">
            <v>1.1000000000000001</v>
          </cell>
          <cell r="F291">
            <v>2.39</v>
          </cell>
          <cell r="G291">
            <v>3.61</v>
          </cell>
          <cell r="H291">
            <v>4.2300000000000004</v>
          </cell>
          <cell r="I291">
            <v>4.41</v>
          </cell>
          <cell r="J291">
            <v>3.23</v>
          </cell>
          <cell r="K291">
            <v>3.23</v>
          </cell>
          <cell r="L291">
            <v>2.77</v>
          </cell>
          <cell r="M291">
            <v>2.08</v>
          </cell>
          <cell r="N291">
            <v>1.49</v>
          </cell>
          <cell r="O291">
            <v>0.42</v>
          </cell>
          <cell r="P291" t="str">
            <v>N</v>
          </cell>
          <cell r="Q291" t="str">
            <v>South</v>
          </cell>
          <cell r="R291" t="str">
            <v>FC</v>
          </cell>
          <cell r="T291">
            <v>4.41</v>
          </cell>
        </row>
        <row r="292">
          <cell r="A292" t="str">
            <v>GARNET_1_WIND</v>
          </cell>
          <cell r="B292" t="str">
            <v>LA Basin</v>
          </cell>
          <cell r="C292" t="str">
            <v>GARNET WIND ENERGY CENTER</v>
          </cell>
          <cell r="D292">
            <v>0.18</v>
          </cell>
          <cell r="E292">
            <v>0.61</v>
          </cell>
          <cell r="F292">
            <v>1.64</v>
          </cell>
          <cell r="G292">
            <v>0.54</v>
          </cell>
          <cell r="H292">
            <v>0.91</v>
          </cell>
          <cell r="I292">
            <v>2.66</v>
          </cell>
          <cell r="J292">
            <v>0.5</v>
          </cell>
          <cell r="K292">
            <v>0.18</v>
          </cell>
          <cell r="L292">
            <v>0.27</v>
          </cell>
          <cell r="M292">
            <v>0.34</v>
          </cell>
          <cell r="N292">
            <v>0.22</v>
          </cell>
          <cell r="O292">
            <v>0.22</v>
          </cell>
          <cell r="P292" t="str">
            <v>N</v>
          </cell>
          <cell r="Q292" t="str">
            <v>South</v>
          </cell>
          <cell r="R292" t="str">
            <v>FC</v>
          </cell>
          <cell r="T292">
            <v>2.66</v>
          </cell>
        </row>
        <row r="293">
          <cell r="A293" t="str">
            <v>GARNET_1_WINDS</v>
          </cell>
          <cell r="B293" t="str">
            <v>LA Basin</v>
          </cell>
          <cell r="C293" t="str">
            <v>Garnet Winds Aggregation</v>
          </cell>
          <cell r="D293">
            <v>0.77</v>
          </cell>
          <cell r="E293">
            <v>2.8</v>
          </cell>
          <cell r="F293">
            <v>6.7</v>
          </cell>
          <cell r="G293">
            <v>5.23</v>
          </cell>
          <cell r="H293">
            <v>8.2200000000000006</v>
          </cell>
          <cell r="I293">
            <v>10.210000000000001</v>
          </cell>
          <cell r="J293">
            <v>3.96</v>
          </cell>
          <cell r="K293">
            <v>3.83</v>
          </cell>
          <cell r="L293">
            <v>3.31</v>
          </cell>
          <cell r="M293">
            <v>2.96</v>
          </cell>
          <cell r="N293">
            <v>0.98</v>
          </cell>
          <cell r="O293">
            <v>1.21</v>
          </cell>
          <cell r="P293" t="str">
            <v>N</v>
          </cell>
          <cell r="Q293" t="str">
            <v>South</v>
          </cell>
          <cell r="R293" t="str">
            <v>FC</v>
          </cell>
          <cell r="T293">
            <v>10.210000000000001</v>
          </cell>
        </row>
        <row r="294">
          <cell r="A294" t="str">
            <v>GARNET_1_WT3WND</v>
          </cell>
          <cell r="B294" t="str">
            <v>LA Basin</v>
          </cell>
          <cell r="C294" t="str">
            <v>Wagner Wind</v>
          </cell>
          <cell r="D294" t="str">
            <v>-</v>
          </cell>
          <cell r="E294" t="str">
            <v>-</v>
          </cell>
          <cell r="F294" t="str">
            <v>-</v>
          </cell>
          <cell r="G294" t="str">
            <v>-</v>
          </cell>
          <cell r="H294" t="str">
            <v>-</v>
          </cell>
          <cell r="I294" t="str">
            <v>-</v>
          </cell>
          <cell r="J294" t="str">
            <v>-</v>
          </cell>
          <cell r="K294" t="str">
            <v>-</v>
          </cell>
          <cell r="L294" t="str">
            <v>-</v>
          </cell>
          <cell r="M294" t="str">
            <v>-</v>
          </cell>
          <cell r="N294" t="str">
            <v>-</v>
          </cell>
          <cell r="O294" t="str">
            <v>-</v>
          </cell>
          <cell r="P294" t="str">
            <v>N</v>
          </cell>
          <cell r="Q294" t="str">
            <v>South</v>
          </cell>
          <cell r="R294" t="str">
            <v>EO</v>
          </cell>
          <cell r="T294">
            <v>0</v>
          </cell>
        </row>
        <row r="295">
          <cell r="A295" t="str">
            <v>GARNET_2_WIND1</v>
          </cell>
          <cell r="B295" t="str">
            <v>LA Basin</v>
          </cell>
          <cell r="C295" t="str">
            <v>Phoenix</v>
          </cell>
          <cell r="D295" t="str">
            <v>-</v>
          </cell>
          <cell r="E295" t="str">
            <v>-</v>
          </cell>
          <cell r="F295" t="str">
            <v>-</v>
          </cell>
          <cell r="G295" t="str">
            <v>-</v>
          </cell>
          <cell r="H295" t="str">
            <v>-</v>
          </cell>
          <cell r="I295" t="str">
            <v>-</v>
          </cell>
          <cell r="J295" t="str">
            <v>-</v>
          </cell>
          <cell r="K295">
            <v>1.72</v>
          </cell>
          <cell r="L295">
            <v>1.03</v>
          </cell>
          <cell r="M295">
            <v>0.81</v>
          </cell>
          <cell r="N295">
            <v>0.5</v>
          </cell>
          <cell r="O295">
            <v>0.5</v>
          </cell>
          <cell r="P295" t="str">
            <v>N</v>
          </cell>
          <cell r="Q295" t="str">
            <v>South</v>
          </cell>
          <cell r="R295" t="str">
            <v>FC</v>
          </cell>
          <cell r="T295">
            <v>1.72</v>
          </cell>
        </row>
        <row r="296">
          <cell r="A296" t="str">
            <v>GATES_2_SOLAR</v>
          </cell>
          <cell r="B296" t="str">
            <v>CAISO System</v>
          </cell>
          <cell r="C296" t="str">
            <v>Gates Solar Station</v>
          </cell>
          <cell r="D296">
            <v>0.15</v>
          </cell>
          <cell r="E296">
            <v>1.32</v>
          </cell>
          <cell r="F296">
            <v>3.02</v>
          </cell>
          <cell r="G296">
            <v>12.08</v>
          </cell>
          <cell r="H296">
            <v>12.82</v>
          </cell>
          <cell r="I296">
            <v>16</v>
          </cell>
          <cell r="J296">
            <v>16.88</v>
          </cell>
          <cell r="K296">
            <v>16.03</v>
          </cell>
          <cell r="L296">
            <v>15.09</v>
          </cell>
          <cell r="M296">
            <v>10.61</v>
          </cell>
          <cell r="N296">
            <v>0.49</v>
          </cell>
          <cell r="O296">
            <v>0.26</v>
          </cell>
          <cell r="P296" t="str">
            <v>N</v>
          </cell>
          <cell r="Q296" t="str">
            <v>North</v>
          </cell>
          <cell r="R296" t="str">
            <v>ID</v>
          </cell>
          <cell r="S296">
            <v>0</v>
          </cell>
          <cell r="T296">
            <v>16.88</v>
          </cell>
        </row>
        <row r="297">
          <cell r="A297" t="str">
            <v>GATES_2_WSOLAR</v>
          </cell>
          <cell r="B297" t="str">
            <v>CAISO System</v>
          </cell>
          <cell r="C297" t="str">
            <v>West Gates Solar Station</v>
          </cell>
          <cell r="D297" t="str">
            <v>-</v>
          </cell>
          <cell r="E297" t="str">
            <v>-</v>
          </cell>
          <cell r="F297" t="str">
            <v>-</v>
          </cell>
          <cell r="G297" t="str">
            <v>-</v>
          </cell>
          <cell r="H297" t="str">
            <v>-</v>
          </cell>
          <cell r="I297" t="str">
            <v>-</v>
          </cell>
          <cell r="J297" t="str">
            <v>-</v>
          </cell>
          <cell r="K297" t="str">
            <v>-</v>
          </cell>
          <cell r="L297" t="str">
            <v>-</v>
          </cell>
          <cell r="M297" t="str">
            <v>-</v>
          </cell>
          <cell r="N297" t="str">
            <v>-</v>
          </cell>
          <cell r="O297" t="str">
            <v>-</v>
          </cell>
          <cell r="P297" t="str">
            <v>N</v>
          </cell>
          <cell r="Q297" t="str">
            <v>North</v>
          </cell>
          <cell r="R297" t="str">
            <v>EO</v>
          </cell>
          <cell r="T297">
            <v>0</v>
          </cell>
        </row>
        <row r="298">
          <cell r="A298" t="str">
            <v>GATES_6_PL1X2</v>
          </cell>
          <cell r="B298" t="str">
            <v>Fresno</v>
          </cell>
          <cell r="C298" t="str">
            <v>Gates Peaker</v>
          </cell>
          <cell r="D298">
            <v>0</v>
          </cell>
          <cell r="E298">
            <v>0</v>
          </cell>
          <cell r="F298">
            <v>0</v>
          </cell>
          <cell r="G298">
            <v>0</v>
          </cell>
          <cell r="H298">
            <v>0</v>
          </cell>
          <cell r="I298">
            <v>0</v>
          </cell>
          <cell r="J298">
            <v>0</v>
          </cell>
          <cell r="K298">
            <v>0</v>
          </cell>
          <cell r="L298">
            <v>0</v>
          </cell>
          <cell r="M298">
            <v>0</v>
          </cell>
          <cell r="N298">
            <v>0</v>
          </cell>
          <cell r="O298">
            <v>0</v>
          </cell>
          <cell r="P298" t="str">
            <v>Y</v>
          </cell>
          <cell r="Q298" t="str">
            <v>North</v>
          </cell>
          <cell r="R298" t="str">
            <v>FC</v>
          </cell>
          <cell r="T298">
            <v>0</v>
          </cell>
        </row>
        <row r="299">
          <cell r="A299" t="str">
            <v>GATWAY_2_PL1X3</v>
          </cell>
          <cell r="B299" t="str">
            <v>Bay Area</v>
          </cell>
          <cell r="C299" t="str">
            <v>GATEWAY GENERATING STATION</v>
          </cell>
          <cell r="D299">
            <v>562.5</v>
          </cell>
          <cell r="E299">
            <v>562.5</v>
          </cell>
          <cell r="F299">
            <v>562.5</v>
          </cell>
          <cell r="G299">
            <v>562.5</v>
          </cell>
          <cell r="H299">
            <v>562.5</v>
          </cell>
          <cell r="I299">
            <v>562.5</v>
          </cell>
          <cell r="J299">
            <v>562.5</v>
          </cell>
          <cell r="K299">
            <v>562.5</v>
          </cell>
          <cell r="L299">
            <v>562.5</v>
          </cell>
          <cell r="M299">
            <v>562.5</v>
          </cell>
          <cell r="N299">
            <v>562.5</v>
          </cell>
          <cell r="O299">
            <v>562.5</v>
          </cell>
          <cell r="P299" t="str">
            <v>Y</v>
          </cell>
          <cell r="Q299" t="str">
            <v>North</v>
          </cell>
          <cell r="R299" t="str">
            <v>FC</v>
          </cell>
          <cell r="T299">
            <v>562.5</v>
          </cell>
        </row>
        <row r="300">
          <cell r="A300" t="str">
            <v>GENESI_2_STG</v>
          </cell>
          <cell r="B300" t="str">
            <v>CAISO System</v>
          </cell>
          <cell r="C300" t="str">
            <v>Genesis Station</v>
          </cell>
          <cell r="D300">
            <v>1.96</v>
          </cell>
          <cell r="E300">
            <v>16.559999999999999</v>
          </cell>
          <cell r="F300">
            <v>37.799999999999997</v>
          </cell>
          <cell r="G300">
            <v>151.08000000000001</v>
          </cell>
          <cell r="H300">
            <v>160.31</v>
          </cell>
          <cell r="I300">
            <v>200.08</v>
          </cell>
          <cell r="J300">
            <v>200.97</v>
          </cell>
          <cell r="K300">
            <v>187.14</v>
          </cell>
          <cell r="L300">
            <v>182.62</v>
          </cell>
          <cell r="M300">
            <v>120.73</v>
          </cell>
          <cell r="N300">
            <v>6.23</v>
          </cell>
          <cell r="O300">
            <v>3.32</v>
          </cell>
          <cell r="P300" t="str">
            <v>N</v>
          </cell>
          <cell r="Q300" t="str">
            <v>South</v>
          </cell>
          <cell r="R300" t="str">
            <v>FC</v>
          </cell>
          <cell r="T300">
            <v>200.97</v>
          </cell>
        </row>
        <row r="301">
          <cell r="A301" t="str">
            <v>GEYS11_7_UNIT11</v>
          </cell>
          <cell r="B301" t="str">
            <v>NCNB</v>
          </cell>
          <cell r="C301" t="str">
            <v>GEYSERS UNIT 11 (HEALDSBURG)</v>
          </cell>
          <cell r="D301">
            <v>65</v>
          </cell>
          <cell r="E301">
            <v>65</v>
          </cell>
          <cell r="F301">
            <v>65</v>
          </cell>
          <cell r="G301">
            <v>65</v>
          </cell>
          <cell r="H301">
            <v>65</v>
          </cell>
          <cell r="I301">
            <v>65</v>
          </cell>
          <cell r="J301">
            <v>65</v>
          </cell>
          <cell r="K301">
            <v>65</v>
          </cell>
          <cell r="L301">
            <v>65</v>
          </cell>
          <cell r="M301">
            <v>65</v>
          </cell>
          <cell r="N301">
            <v>65</v>
          </cell>
          <cell r="O301">
            <v>65</v>
          </cell>
          <cell r="P301" t="str">
            <v>Y</v>
          </cell>
          <cell r="Q301" t="str">
            <v>North</v>
          </cell>
          <cell r="R301" t="str">
            <v>FC</v>
          </cell>
          <cell r="T301">
            <v>65</v>
          </cell>
        </row>
        <row r="302">
          <cell r="A302" t="str">
            <v>GEYS12_7_UNIT12</v>
          </cell>
          <cell r="B302" t="str">
            <v>NCNB</v>
          </cell>
          <cell r="C302" t="str">
            <v>GEYSERS UNIT 12 (HEALDSBURG)</v>
          </cell>
          <cell r="D302">
            <v>50</v>
          </cell>
          <cell r="E302">
            <v>50</v>
          </cell>
          <cell r="F302">
            <v>50</v>
          </cell>
          <cell r="G302">
            <v>50</v>
          </cell>
          <cell r="H302">
            <v>50</v>
          </cell>
          <cell r="I302">
            <v>50</v>
          </cell>
          <cell r="J302">
            <v>50</v>
          </cell>
          <cell r="K302">
            <v>50</v>
          </cell>
          <cell r="L302">
            <v>50</v>
          </cell>
          <cell r="M302">
            <v>50</v>
          </cell>
          <cell r="N302">
            <v>50</v>
          </cell>
          <cell r="O302">
            <v>50</v>
          </cell>
          <cell r="P302" t="str">
            <v>Y</v>
          </cell>
          <cell r="Q302" t="str">
            <v>North</v>
          </cell>
          <cell r="R302" t="str">
            <v>FC</v>
          </cell>
          <cell r="T302">
            <v>50</v>
          </cell>
        </row>
        <row r="303">
          <cell r="A303" t="str">
            <v>GEYS13_7_UNIT13</v>
          </cell>
          <cell r="B303" t="str">
            <v>NCNB</v>
          </cell>
          <cell r="C303" t="str">
            <v>GEYSERS UNIT 13 (HEALDSBURG)</v>
          </cell>
          <cell r="D303">
            <v>56</v>
          </cell>
          <cell r="E303">
            <v>56</v>
          </cell>
          <cell r="F303">
            <v>56</v>
          </cell>
          <cell r="G303">
            <v>56</v>
          </cell>
          <cell r="H303">
            <v>56</v>
          </cell>
          <cell r="I303">
            <v>56</v>
          </cell>
          <cell r="J303">
            <v>56</v>
          </cell>
          <cell r="K303">
            <v>56</v>
          </cell>
          <cell r="L303">
            <v>56</v>
          </cell>
          <cell r="M303">
            <v>56</v>
          </cell>
          <cell r="N303">
            <v>56</v>
          </cell>
          <cell r="O303">
            <v>56</v>
          </cell>
          <cell r="P303" t="str">
            <v>N</v>
          </cell>
          <cell r="Q303" t="str">
            <v>North</v>
          </cell>
          <cell r="R303" t="str">
            <v>FC</v>
          </cell>
          <cell r="T303">
            <v>56</v>
          </cell>
        </row>
        <row r="304">
          <cell r="A304" t="str">
            <v>GEYS14_7_UNIT14</v>
          </cell>
          <cell r="B304" t="str">
            <v>NCNB</v>
          </cell>
          <cell r="C304" t="str">
            <v>GEYSERS UNIT 14 (HEALDSBURG)</v>
          </cell>
          <cell r="D304">
            <v>50</v>
          </cell>
          <cell r="E304">
            <v>50</v>
          </cell>
          <cell r="F304">
            <v>50</v>
          </cell>
          <cell r="G304">
            <v>50</v>
          </cell>
          <cell r="H304">
            <v>50</v>
          </cell>
          <cell r="I304">
            <v>50</v>
          </cell>
          <cell r="J304">
            <v>50</v>
          </cell>
          <cell r="K304">
            <v>50</v>
          </cell>
          <cell r="L304">
            <v>50</v>
          </cell>
          <cell r="M304">
            <v>50</v>
          </cell>
          <cell r="N304">
            <v>50</v>
          </cell>
          <cell r="O304">
            <v>50</v>
          </cell>
          <cell r="P304" t="str">
            <v>N</v>
          </cell>
          <cell r="Q304" t="str">
            <v>North</v>
          </cell>
          <cell r="R304" t="str">
            <v>FC</v>
          </cell>
          <cell r="T304">
            <v>50</v>
          </cell>
        </row>
        <row r="305">
          <cell r="A305" t="str">
            <v>GEYS16_7_UNIT16</v>
          </cell>
          <cell r="B305" t="str">
            <v>NCNB</v>
          </cell>
          <cell r="C305" t="str">
            <v>GEYSERS UNIT 16 (HEALDSBURG)</v>
          </cell>
          <cell r="D305">
            <v>49</v>
          </cell>
          <cell r="E305">
            <v>49</v>
          </cell>
          <cell r="F305">
            <v>49</v>
          </cell>
          <cell r="G305">
            <v>49</v>
          </cell>
          <cell r="H305">
            <v>49</v>
          </cell>
          <cell r="I305">
            <v>49</v>
          </cell>
          <cell r="J305">
            <v>49</v>
          </cell>
          <cell r="K305">
            <v>49</v>
          </cell>
          <cell r="L305">
            <v>49</v>
          </cell>
          <cell r="M305">
            <v>49</v>
          </cell>
          <cell r="N305">
            <v>49</v>
          </cell>
          <cell r="O305">
            <v>49</v>
          </cell>
          <cell r="P305" t="str">
            <v>N</v>
          </cell>
          <cell r="Q305" t="str">
            <v>North</v>
          </cell>
          <cell r="R305" t="str">
            <v>FC</v>
          </cell>
          <cell r="T305">
            <v>49</v>
          </cell>
        </row>
        <row r="306">
          <cell r="A306" t="str">
            <v>GEYS17_2_BOTRCK</v>
          </cell>
          <cell r="B306" t="str">
            <v>NCNB</v>
          </cell>
          <cell r="C306" t="str">
            <v>GEYS17_2_BOTRCK</v>
          </cell>
          <cell r="D306">
            <v>14.7</v>
          </cell>
          <cell r="E306">
            <v>14.7</v>
          </cell>
          <cell r="F306">
            <v>14.7</v>
          </cell>
          <cell r="G306">
            <v>14.7</v>
          </cell>
          <cell r="H306">
            <v>14.7</v>
          </cell>
          <cell r="I306">
            <v>14.7</v>
          </cell>
          <cell r="J306">
            <v>14.7</v>
          </cell>
          <cell r="K306">
            <v>14.7</v>
          </cell>
          <cell r="L306">
            <v>14.7</v>
          </cell>
          <cell r="M306">
            <v>14.7</v>
          </cell>
          <cell r="N306">
            <v>14.7</v>
          </cell>
          <cell r="O306">
            <v>14.7</v>
          </cell>
          <cell r="P306" t="str">
            <v>Y</v>
          </cell>
          <cell r="Q306" t="str">
            <v>North</v>
          </cell>
          <cell r="R306" t="str">
            <v>FC</v>
          </cell>
          <cell r="T306">
            <v>14.7</v>
          </cell>
        </row>
        <row r="307">
          <cell r="A307" t="str">
            <v>GEYS17_7_UNIT17</v>
          </cell>
          <cell r="B307" t="str">
            <v>NCNB</v>
          </cell>
          <cell r="C307" t="str">
            <v>GEYSERS UNIT 17 (HEALDSBURG)</v>
          </cell>
          <cell r="D307">
            <v>53</v>
          </cell>
          <cell r="E307">
            <v>53</v>
          </cell>
          <cell r="F307">
            <v>53</v>
          </cell>
          <cell r="G307">
            <v>53</v>
          </cell>
          <cell r="H307">
            <v>53</v>
          </cell>
          <cell r="I307">
            <v>53</v>
          </cell>
          <cell r="J307">
            <v>53</v>
          </cell>
          <cell r="K307">
            <v>53</v>
          </cell>
          <cell r="L307">
            <v>53</v>
          </cell>
          <cell r="M307">
            <v>53</v>
          </cell>
          <cell r="N307">
            <v>53</v>
          </cell>
          <cell r="O307">
            <v>53</v>
          </cell>
          <cell r="P307" t="str">
            <v>Y</v>
          </cell>
          <cell r="Q307" t="str">
            <v>North</v>
          </cell>
          <cell r="R307" t="str">
            <v>FC</v>
          </cell>
          <cell r="T307">
            <v>53</v>
          </cell>
        </row>
        <row r="308">
          <cell r="A308" t="str">
            <v>GEYS18_7_UNIT18</v>
          </cell>
          <cell r="B308" t="str">
            <v>NCNB</v>
          </cell>
          <cell r="C308" t="str">
            <v>GEYSERS UNIT 18 (HEALDSBURG)</v>
          </cell>
          <cell r="D308">
            <v>45</v>
          </cell>
          <cell r="E308">
            <v>45</v>
          </cell>
          <cell r="F308">
            <v>45</v>
          </cell>
          <cell r="G308">
            <v>45</v>
          </cell>
          <cell r="H308">
            <v>45</v>
          </cell>
          <cell r="I308">
            <v>45</v>
          </cell>
          <cell r="J308">
            <v>45</v>
          </cell>
          <cell r="K308">
            <v>45</v>
          </cell>
          <cell r="L308">
            <v>45</v>
          </cell>
          <cell r="M308">
            <v>45</v>
          </cell>
          <cell r="N308">
            <v>45</v>
          </cell>
          <cell r="O308">
            <v>45</v>
          </cell>
          <cell r="P308" t="str">
            <v>Y</v>
          </cell>
          <cell r="Q308" t="str">
            <v>North</v>
          </cell>
          <cell r="R308" t="str">
            <v>FC</v>
          </cell>
          <cell r="T308">
            <v>45</v>
          </cell>
        </row>
        <row r="309">
          <cell r="A309" t="str">
            <v>GEYS20_7_UNIT20</v>
          </cell>
          <cell r="B309" t="str">
            <v>NCNB</v>
          </cell>
          <cell r="C309" t="str">
            <v>GEYSERS UNIT 20 (HEALDSBURG)</v>
          </cell>
          <cell r="D309">
            <v>40</v>
          </cell>
          <cell r="E309">
            <v>40</v>
          </cell>
          <cell r="F309">
            <v>40</v>
          </cell>
          <cell r="G309">
            <v>40</v>
          </cell>
          <cell r="H309">
            <v>40</v>
          </cell>
          <cell r="I309">
            <v>40</v>
          </cell>
          <cell r="J309">
            <v>40</v>
          </cell>
          <cell r="K309">
            <v>40</v>
          </cell>
          <cell r="L309">
            <v>40</v>
          </cell>
          <cell r="M309">
            <v>40</v>
          </cell>
          <cell r="N309">
            <v>40</v>
          </cell>
          <cell r="O309">
            <v>40</v>
          </cell>
          <cell r="P309" t="str">
            <v>Y</v>
          </cell>
          <cell r="Q309" t="str">
            <v>North</v>
          </cell>
          <cell r="R309" t="str">
            <v>FC</v>
          </cell>
          <cell r="T309">
            <v>40</v>
          </cell>
        </row>
        <row r="310">
          <cell r="A310" t="str">
            <v>GIFFEN_6_SOLAR</v>
          </cell>
          <cell r="B310" t="str">
            <v>CAISO System</v>
          </cell>
          <cell r="C310" t="str">
            <v>Giffen Solar Station</v>
          </cell>
          <cell r="D310">
            <v>0.08</v>
          </cell>
          <cell r="E310">
            <v>0.66</v>
          </cell>
          <cell r="F310">
            <v>1.55</v>
          </cell>
          <cell r="G310">
            <v>7.1</v>
          </cell>
          <cell r="H310">
            <v>7.37</v>
          </cell>
          <cell r="I310">
            <v>8.2799999999999994</v>
          </cell>
          <cell r="J310">
            <v>8.42</v>
          </cell>
          <cell r="K310">
            <v>7.41</v>
          </cell>
          <cell r="L310">
            <v>7.09</v>
          </cell>
          <cell r="M310">
            <v>5.6</v>
          </cell>
          <cell r="N310">
            <v>0.25</v>
          </cell>
          <cell r="O310">
            <v>0.13</v>
          </cell>
          <cell r="P310" t="str">
            <v>N</v>
          </cell>
          <cell r="Q310" t="str">
            <v>North</v>
          </cell>
          <cell r="R310" t="str">
            <v>ID</v>
          </cell>
          <cell r="S310">
            <v>0</v>
          </cell>
          <cell r="T310">
            <v>8.42</v>
          </cell>
        </row>
        <row r="311">
          <cell r="A311" t="str">
            <v>GILROY_1_UNIT</v>
          </cell>
          <cell r="B311" t="str">
            <v>Bay Area</v>
          </cell>
          <cell r="C311" t="str">
            <v>GILROY COGEN AGGREGATE</v>
          </cell>
          <cell r="D311">
            <v>120</v>
          </cell>
          <cell r="E311">
            <v>120</v>
          </cell>
          <cell r="F311">
            <v>120</v>
          </cell>
          <cell r="G311">
            <v>120</v>
          </cell>
          <cell r="H311">
            <v>115</v>
          </cell>
          <cell r="I311">
            <v>110</v>
          </cell>
          <cell r="J311">
            <v>105</v>
          </cell>
          <cell r="K311">
            <v>105</v>
          </cell>
          <cell r="L311">
            <v>110</v>
          </cell>
          <cell r="M311">
            <v>120</v>
          </cell>
          <cell r="N311">
            <v>120</v>
          </cell>
          <cell r="O311">
            <v>120</v>
          </cell>
          <cell r="P311" t="str">
            <v>N</v>
          </cell>
          <cell r="Q311" t="str">
            <v>North</v>
          </cell>
          <cell r="R311" t="str">
            <v>FC</v>
          </cell>
          <cell r="T311">
            <v>110</v>
          </cell>
        </row>
        <row r="312">
          <cell r="A312" t="str">
            <v>GILRPP_1_PL1X2</v>
          </cell>
          <cell r="B312" t="str">
            <v>Bay Area</v>
          </cell>
          <cell r="C312" t="str">
            <v>GILROY ENERGY CENTER UNITS 1&amp;2 AGGREGATE</v>
          </cell>
          <cell r="D312">
            <v>94.5</v>
          </cell>
          <cell r="E312">
            <v>94.5</v>
          </cell>
          <cell r="F312">
            <v>94.5</v>
          </cell>
          <cell r="G312">
            <v>93</v>
          </cell>
          <cell r="H312">
            <v>92</v>
          </cell>
          <cell r="I312">
            <v>91</v>
          </cell>
          <cell r="J312">
            <v>91</v>
          </cell>
          <cell r="K312">
            <v>91</v>
          </cell>
          <cell r="L312">
            <v>92</v>
          </cell>
          <cell r="M312">
            <v>93</v>
          </cell>
          <cell r="N312">
            <v>94.5</v>
          </cell>
          <cell r="O312">
            <v>94.5</v>
          </cell>
          <cell r="P312" t="str">
            <v>Y</v>
          </cell>
          <cell r="Q312" t="str">
            <v>North</v>
          </cell>
          <cell r="R312" t="str">
            <v>FC</v>
          </cell>
          <cell r="T312">
            <v>92</v>
          </cell>
        </row>
        <row r="313">
          <cell r="A313" t="str">
            <v>GILRPP_1_PL3X4</v>
          </cell>
          <cell r="B313" t="str">
            <v>Bay Area</v>
          </cell>
          <cell r="C313" t="str">
            <v>GILROY ENERGY CENTER, UNIT #3</v>
          </cell>
          <cell r="D313">
            <v>46.2</v>
          </cell>
          <cell r="E313">
            <v>46.2</v>
          </cell>
          <cell r="F313">
            <v>46.2</v>
          </cell>
          <cell r="G313">
            <v>46.2</v>
          </cell>
          <cell r="H313">
            <v>46.2</v>
          </cell>
          <cell r="I313">
            <v>46</v>
          </cell>
          <cell r="J313">
            <v>46</v>
          </cell>
          <cell r="K313">
            <v>46</v>
          </cell>
          <cell r="L313">
            <v>46</v>
          </cell>
          <cell r="M313">
            <v>46.2</v>
          </cell>
          <cell r="N313">
            <v>46.2</v>
          </cell>
          <cell r="O313">
            <v>46.2</v>
          </cell>
          <cell r="P313" t="str">
            <v>Y</v>
          </cell>
          <cell r="Q313" t="str">
            <v>North</v>
          </cell>
          <cell r="R313" t="str">
            <v>FC</v>
          </cell>
          <cell r="T313">
            <v>46</v>
          </cell>
        </row>
        <row r="314">
          <cell r="A314" t="str">
            <v>GLDTWN_6_COLUM3</v>
          </cell>
          <cell r="B314" t="str">
            <v>CAISO System</v>
          </cell>
          <cell r="C314" t="str">
            <v>Columbia 3</v>
          </cell>
          <cell r="D314">
            <v>0.08</v>
          </cell>
          <cell r="E314">
            <v>0.66</v>
          </cell>
          <cell r="F314">
            <v>1.51</v>
          </cell>
          <cell r="G314">
            <v>6.04</v>
          </cell>
          <cell r="H314">
            <v>6.41</v>
          </cell>
          <cell r="I314">
            <v>8</v>
          </cell>
          <cell r="J314">
            <v>8.0399999999999991</v>
          </cell>
          <cell r="K314">
            <v>7.49</v>
          </cell>
          <cell r="L314">
            <v>7.3</v>
          </cell>
          <cell r="M314">
            <v>4.83</v>
          </cell>
          <cell r="N314">
            <v>0.25</v>
          </cell>
          <cell r="O314">
            <v>0.13</v>
          </cell>
          <cell r="P314" t="str">
            <v>N</v>
          </cell>
          <cell r="Q314" t="str">
            <v>South</v>
          </cell>
          <cell r="R314" t="str">
            <v>ID</v>
          </cell>
          <cell r="T314">
            <v>8.0399999999999991</v>
          </cell>
        </row>
        <row r="315">
          <cell r="A315" t="str">
            <v>GLDTWN_6_SOLAR</v>
          </cell>
          <cell r="B315" t="str">
            <v>CAISO System</v>
          </cell>
          <cell r="C315" t="str">
            <v>Rio Grande</v>
          </cell>
          <cell r="D315">
            <v>0.04</v>
          </cell>
          <cell r="E315">
            <v>0.33</v>
          </cell>
          <cell r="F315">
            <v>0.76</v>
          </cell>
          <cell r="G315">
            <v>3.02</v>
          </cell>
          <cell r="H315">
            <v>3.21</v>
          </cell>
          <cell r="I315">
            <v>4</v>
          </cell>
          <cell r="J315">
            <v>4.0199999999999996</v>
          </cell>
          <cell r="K315">
            <v>3.74</v>
          </cell>
          <cell r="L315">
            <v>3.65</v>
          </cell>
          <cell r="M315">
            <v>2.41</v>
          </cell>
          <cell r="N315">
            <v>0.12</v>
          </cell>
          <cell r="O315">
            <v>7.0000000000000007E-2</v>
          </cell>
          <cell r="P315" t="str">
            <v>N</v>
          </cell>
          <cell r="Q315" t="str">
            <v>South</v>
          </cell>
          <cell r="R315" t="str">
            <v>ID</v>
          </cell>
          <cell r="T315">
            <v>4.0199999999999996</v>
          </cell>
        </row>
        <row r="316">
          <cell r="A316" t="str">
            <v>GLNARM_7_UNIT 1</v>
          </cell>
          <cell r="B316" t="str">
            <v>LA Basin</v>
          </cell>
          <cell r="C316" t="str">
            <v>GLEN ARM UNIT 1</v>
          </cell>
          <cell r="D316">
            <v>22.07</v>
          </cell>
          <cell r="E316">
            <v>22.07</v>
          </cell>
          <cell r="F316">
            <v>22.07</v>
          </cell>
          <cell r="G316">
            <v>22.07</v>
          </cell>
          <cell r="H316">
            <v>22.07</v>
          </cell>
          <cell r="I316">
            <v>22.07</v>
          </cell>
          <cell r="J316">
            <v>22.07</v>
          </cell>
          <cell r="K316">
            <v>22.07</v>
          </cell>
          <cell r="L316">
            <v>22.07</v>
          </cell>
          <cell r="M316">
            <v>22.07</v>
          </cell>
          <cell r="N316">
            <v>22.07</v>
          </cell>
          <cell r="O316">
            <v>22.07</v>
          </cell>
          <cell r="P316" t="str">
            <v>Y</v>
          </cell>
          <cell r="Q316" t="str">
            <v>South</v>
          </cell>
          <cell r="R316" t="str">
            <v>FC</v>
          </cell>
          <cell r="T316">
            <v>22.07</v>
          </cell>
        </row>
        <row r="317">
          <cell r="A317" t="str">
            <v>GLNARM_7_UNIT 2</v>
          </cell>
          <cell r="B317" t="str">
            <v>LA Basin</v>
          </cell>
          <cell r="C317" t="str">
            <v>GLEN ARM UNIT 2</v>
          </cell>
          <cell r="D317">
            <v>22.3</v>
          </cell>
          <cell r="E317">
            <v>22.3</v>
          </cell>
          <cell r="F317">
            <v>22.3</v>
          </cell>
          <cell r="G317">
            <v>22.3</v>
          </cell>
          <cell r="H317">
            <v>22.3</v>
          </cell>
          <cell r="I317">
            <v>22.3</v>
          </cell>
          <cell r="J317">
            <v>22.3</v>
          </cell>
          <cell r="K317">
            <v>22.3</v>
          </cell>
          <cell r="L317">
            <v>22.3</v>
          </cell>
          <cell r="M317">
            <v>22.3</v>
          </cell>
          <cell r="N317">
            <v>22.3</v>
          </cell>
          <cell r="O317">
            <v>22.3</v>
          </cell>
          <cell r="P317" t="str">
            <v>Y</v>
          </cell>
          <cell r="Q317" t="str">
            <v>South</v>
          </cell>
          <cell r="R317" t="str">
            <v>FC</v>
          </cell>
          <cell r="T317">
            <v>22.3</v>
          </cell>
        </row>
        <row r="318">
          <cell r="A318" t="str">
            <v>GLNARM_7_UNIT 3</v>
          </cell>
          <cell r="B318" t="str">
            <v>LA Basin</v>
          </cell>
          <cell r="C318" t="str">
            <v>GLEN ARM UNIT 3</v>
          </cell>
          <cell r="D318">
            <v>44.83</v>
          </cell>
          <cell r="E318">
            <v>44.83</v>
          </cell>
          <cell r="F318">
            <v>44.83</v>
          </cell>
          <cell r="G318">
            <v>44.83</v>
          </cell>
          <cell r="H318">
            <v>44.83</v>
          </cell>
          <cell r="I318">
            <v>44.83</v>
          </cell>
          <cell r="J318">
            <v>44.83</v>
          </cell>
          <cell r="K318">
            <v>44.83</v>
          </cell>
          <cell r="L318">
            <v>44.83</v>
          </cell>
          <cell r="M318">
            <v>44.83</v>
          </cell>
          <cell r="N318">
            <v>44.83</v>
          </cell>
          <cell r="O318">
            <v>44.83</v>
          </cell>
          <cell r="P318" t="str">
            <v>Y</v>
          </cell>
          <cell r="Q318" t="str">
            <v>South</v>
          </cell>
          <cell r="R318" t="str">
            <v>FC</v>
          </cell>
          <cell r="T318">
            <v>44.83</v>
          </cell>
        </row>
        <row r="319">
          <cell r="A319" t="str">
            <v>GLNARM_7_UNIT 4</v>
          </cell>
          <cell r="B319" t="str">
            <v>LA Basin</v>
          </cell>
          <cell r="C319" t="str">
            <v>GLEN ARM UNIT 4</v>
          </cell>
          <cell r="D319">
            <v>42.42</v>
          </cell>
          <cell r="E319">
            <v>42.42</v>
          </cell>
          <cell r="F319">
            <v>42.42</v>
          </cell>
          <cell r="G319">
            <v>42.42</v>
          </cell>
          <cell r="H319">
            <v>42.42</v>
          </cell>
          <cell r="I319">
            <v>42.42</v>
          </cell>
          <cell r="J319">
            <v>42.42</v>
          </cell>
          <cell r="K319">
            <v>42.42</v>
          </cell>
          <cell r="L319">
            <v>42.42</v>
          </cell>
          <cell r="M319">
            <v>42.42</v>
          </cell>
          <cell r="N319">
            <v>42.42</v>
          </cell>
          <cell r="O319">
            <v>42.42</v>
          </cell>
          <cell r="P319" t="str">
            <v>Y</v>
          </cell>
          <cell r="Q319" t="str">
            <v>South</v>
          </cell>
          <cell r="R319" t="str">
            <v>FC</v>
          </cell>
          <cell r="T319">
            <v>42.42</v>
          </cell>
        </row>
        <row r="320">
          <cell r="A320" t="str">
            <v>GLOW_6_SOLAR</v>
          </cell>
          <cell r="B320" t="str">
            <v>Big Creek-Ventura</v>
          </cell>
          <cell r="C320" t="str">
            <v>Antelope Power Plant</v>
          </cell>
          <cell r="D320" t="str">
            <v>-</v>
          </cell>
          <cell r="E320" t="str">
            <v>-</v>
          </cell>
          <cell r="F320" t="str">
            <v>-</v>
          </cell>
          <cell r="G320" t="str">
            <v>-</v>
          </cell>
          <cell r="H320" t="str">
            <v>-</v>
          </cell>
          <cell r="I320" t="str">
            <v>-</v>
          </cell>
          <cell r="J320" t="str">
            <v>-</v>
          </cell>
          <cell r="K320" t="str">
            <v>-</v>
          </cell>
          <cell r="L320" t="str">
            <v>-</v>
          </cell>
          <cell r="M320" t="str">
            <v>-</v>
          </cell>
          <cell r="N320" t="str">
            <v>-</v>
          </cell>
          <cell r="O320" t="str">
            <v>-</v>
          </cell>
          <cell r="P320" t="str">
            <v>N</v>
          </cell>
          <cell r="Q320" t="str">
            <v>South</v>
          </cell>
          <cell r="R320" t="str">
            <v>EO</v>
          </cell>
          <cell r="T320">
            <v>0</v>
          </cell>
        </row>
        <row r="321">
          <cell r="A321" t="str">
            <v>GOLDHL_1_QF</v>
          </cell>
          <cell r="B321" t="str">
            <v>Sierra</v>
          </cell>
          <cell r="C321" t="str">
            <v>SMALL QF AGGREGATION - PLACERVILLE</v>
          </cell>
          <cell r="D321">
            <v>0</v>
          </cell>
          <cell r="E321">
            <v>0</v>
          </cell>
          <cell r="F321">
            <v>0</v>
          </cell>
          <cell r="G321">
            <v>0</v>
          </cell>
          <cell r="H321">
            <v>0</v>
          </cell>
          <cell r="I321">
            <v>0</v>
          </cell>
          <cell r="J321">
            <v>0</v>
          </cell>
          <cell r="K321">
            <v>0</v>
          </cell>
          <cell r="L321">
            <v>0</v>
          </cell>
          <cell r="M321">
            <v>0</v>
          </cell>
          <cell r="N321">
            <v>0</v>
          </cell>
          <cell r="O321">
            <v>0</v>
          </cell>
          <cell r="P321" t="str">
            <v>N</v>
          </cell>
          <cell r="Q321" t="str">
            <v>North</v>
          </cell>
          <cell r="R321" t="str">
            <v>FC</v>
          </cell>
          <cell r="T321">
            <v>0</v>
          </cell>
        </row>
        <row r="322">
          <cell r="A322" t="str">
            <v>GOLETA_2_QF</v>
          </cell>
          <cell r="B322" t="str">
            <v>Big Creek-Ventura</v>
          </cell>
          <cell r="C322" t="str">
            <v>GOLETA QFS</v>
          </cell>
          <cell r="D322">
            <v>7.0000000000000007E-2</v>
          </cell>
          <cell r="E322">
            <v>7.0000000000000007E-2</v>
          </cell>
          <cell r="F322">
            <v>0.06</v>
          </cell>
          <cell r="G322">
            <v>0.05</v>
          </cell>
          <cell r="H322">
            <v>7.0000000000000007E-2</v>
          </cell>
          <cell r="I322">
            <v>0.08</v>
          </cell>
          <cell r="J322">
            <v>0.09</v>
          </cell>
          <cell r="K322">
            <v>0.09</v>
          </cell>
          <cell r="L322">
            <v>0.08</v>
          </cell>
          <cell r="M322">
            <v>7.0000000000000007E-2</v>
          </cell>
          <cell r="N322">
            <v>0.06</v>
          </cell>
          <cell r="O322">
            <v>0.05</v>
          </cell>
          <cell r="P322" t="str">
            <v>N</v>
          </cell>
          <cell r="Q322" t="str">
            <v>South</v>
          </cell>
          <cell r="R322" t="str">
            <v>FC</v>
          </cell>
          <cell r="T322">
            <v>0.09</v>
          </cell>
        </row>
        <row r="323">
          <cell r="A323" t="str">
            <v>GOLETA_6_ELLWOD</v>
          </cell>
          <cell r="B323" t="str">
            <v>Big Creek-Ventura</v>
          </cell>
          <cell r="C323" t="str">
            <v>ELLWOOD ENERGY SUPPORT FACILITY</v>
          </cell>
          <cell r="D323">
            <v>54</v>
          </cell>
          <cell r="E323">
            <v>54</v>
          </cell>
          <cell r="F323">
            <v>54</v>
          </cell>
          <cell r="G323">
            <v>54</v>
          </cell>
          <cell r="H323">
            <v>54</v>
          </cell>
          <cell r="I323">
            <v>54</v>
          </cell>
          <cell r="J323">
            <v>54</v>
          </cell>
          <cell r="K323">
            <v>54</v>
          </cell>
          <cell r="L323">
            <v>54</v>
          </cell>
          <cell r="M323">
            <v>54</v>
          </cell>
          <cell r="N323">
            <v>54</v>
          </cell>
          <cell r="O323">
            <v>54</v>
          </cell>
          <cell r="P323" t="str">
            <v>Y</v>
          </cell>
          <cell r="Q323" t="str">
            <v>South</v>
          </cell>
          <cell r="R323" t="str">
            <v>FC</v>
          </cell>
          <cell r="T323">
            <v>54</v>
          </cell>
        </row>
        <row r="324">
          <cell r="A324" t="str">
            <v>GOLETA_6_EXGEN</v>
          </cell>
          <cell r="B324" t="str">
            <v>Big Creek-Ventura</v>
          </cell>
          <cell r="C324" t="str">
            <v>EXXON COMPANY USA</v>
          </cell>
          <cell r="D324">
            <v>3.12</v>
          </cell>
          <cell r="E324">
            <v>4.42</v>
          </cell>
          <cell r="F324">
            <v>4.3499999999999996</v>
          </cell>
          <cell r="G324">
            <v>4.54</v>
          </cell>
          <cell r="H324">
            <v>1.71</v>
          </cell>
          <cell r="I324">
            <v>1.24</v>
          </cell>
          <cell r="J324">
            <v>0.64</v>
          </cell>
          <cell r="K324">
            <v>0.79</v>
          </cell>
          <cell r="L324">
            <v>0.56000000000000005</v>
          </cell>
          <cell r="M324">
            <v>0.93</v>
          </cell>
          <cell r="N324">
            <v>1.61</v>
          </cell>
          <cell r="O324">
            <v>2.65</v>
          </cell>
          <cell r="P324" t="str">
            <v>N</v>
          </cell>
          <cell r="Q324" t="str">
            <v>South</v>
          </cell>
          <cell r="R324" t="str">
            <v>FC</v>
          </cell>
          <cell r="T324">
            <v>1.24</v>
          </cell>
        </row>
        <row r="325">
          <cell r="A325" t="str">
            <v>GOLETA_6_GAVOTA</v>
          </cell>
          <cell r="B325" t="str">
            <v>Big Creek-Ventura</v>
          </cell>
          <cell r="C325" t="str">
            <v>Point Arguello Pipeline Company</v>
          </cell>
          <cell r="D325">
            <v>0.88</v>
          </cell>
          <cell r="E325">
            <v>0.83</v>
          </cell>
          <cell r="F325">
            <v>0.77</v>
          </cell>
          <cell r="G325">
            <v>1.01</v>
          </cell>
          <cell r="H325">
            <v>0.9</v>
          </cell>
          <cell r="I325">
            <v>0.85</v>
          </cell>
          <cell r="J325">
            <v>0.78</v>
          </cell>
          <cell r="K325">
            <v>0.75</v>
          </cell>
          <cell r="L325">
            <v>0.31</v>
          </cell>
          <cell r="M325">
            <v>0.73</v>
          </cell>
          <cell r="N325">
            <v>0.38</v>
          </cell>
          <cell r="O325">
            <v>0.56999999999999995</v>
          </cell>
          <cell r="P325" t="str">
            <v>N</v>
          </cell>
          <cell r="Q325" t="str">
            <v>South</v>
          </cell>
          <cell r="R325" t="str">
            <v>FC</v>
          </cell>
          <cell r="T325">
            <v>0.85</v>
          </cell>
        </row>
        <row r="326">
          <cell r="A326" t="str">
            <v>GOLETA_6_TAJIGS</v>
          </cell>
          <cell r="B326" t="str">
            <v>Big Creek-Ventura</v>
          </cell>
          <cell r="C326" t="str">
            <v>GOLETA_6_TAJIGS</v>
          </cell>
          <cell r="D326">
            <v>2.84</v>
          </cell>
          <cell r="E326">
            <v>2.86</v>
          </cell>
          <cell r="F326">
            <v>2.85</v>
          </cell>
          <cell r="G326">
            <v>2.82</v>
          </cell>
          <cell r="H326">
            <v>2.82</v>
          </cell>
          <cell r="I326">
            <v>2.79</v>
          </cell>
          <cell r="J326">
            <v>2.84</v>
          </cell>
          <cell r="K326">
            <v>2.82</v>
          </cell>
          <cell r="L326">
            <v>2.82</v>
          </cell>
          <cell r="M326">
            <v>2.71</v>
          </cell>
          <cell r="N326">
            <v>2.79</v>
          </cell>
          <cell r="O326">
            <v>2.85</v>
          </cell>
          <cell r="P326" t="str">
            <v>N</v>
          </cell>
          <cell r="Q326" t="str">
            <v>South</v>
          </cell>
          <cell r="R326" t="str">
            <v>FC</v>
          </cell>
          <cell r="T326">
            <v>2.84</v>
          </cell>
        </row>
        <row r="327">
          <cell r="A327" t="str">
            <v>GOOSLK_1_SOLAR1</v>
          </cell>
          <cell r="B327" t="str">
            <v>Kern</v>
          </cell>
          <cell r="C327" t="str">
            <v>Goose Lake</v>
          </cell>
          <cell r="D327" t="str">
            <v>-</v>
          </cell>
          <cell r="E327" t="str">
            <v>-</v>
          </cell>
          <cell r="F327" t="str">
            <v>-</v>
          </cell>
          <cell r="G327" t="str">
            <v>-</v>
          </cell>
          <cell r="H327" t="str">
            <v>-</v>
          </cell>
          <cell r="I327" t="str">
            <v>-</v>
          </cell>
          <cell r="J327" t="str">
            <v>-</v>
          </cell>
          <cell r="K327" t="str">
            <v>-</v>
          </cell>
          <cell r="L327" t="str">
            <v>-</v>
          </cell>
          <cell r="M327" t="str">
            <v>-</v>
          </cell>
          <cell r="N327" t="str">
            <v>-</v>
          </cell>
          <cell r="O327" t="str">
            <v>-</v>
          </cell>
          <cell r="P327" t="str">
            <v>N</v>
          </cell>
          <cell r="Q327" t="str">
            <v>North</v>
          </cell>
          <cell r="R327" t="str">
            <v>EO</v>
          </cell>
          <cell r="T327">
            <v>0</v>
          </cell>
        </row>
        <row r="328">
          <cell r="A328" t="str">
            <v>GRIDLY_6_SOLAR</v>
          </cell>
          <cell r="B328" t="str">
            <v>Sierra</v>
          </cell>
          <cell r="C328" t="str">
            <v>GRIDLEY MAIN TWO</v>
          </cell>
          <cell r="D328" t="str">
            <v>-</v>
          </cell>
          <cell r="E328" t="str">
            <v>-</v>
          </cell>
          <cell r="F328" t="str">
            <v>-</v>
          </cell>
          <cell r="G328" t="str">
            <v>-</v>
          </cell>
          <cell r="H328" t="str">
            <v>-</v>
          </cell>
          <cell r="I328" t="str">
            <v>-</v>
          </cell>
          <cell r="J328" t="str">
            <v>-</v>
          </cell>
          <cell r="K328" t="str">
            <v>-</v>
          </cell>
          <cell r="L328" t="str">
            <v>-</v>
          </cell>
          <cell r="M328" t="str">
            <v>-</v>
          </cell>
          <cell r="N328" t="str">
            <v>-</v>
          </cell>
          <cell r="O328" t="str">
            <v>-</v>
          </cell>
          <cell r="P328" t="str">
            <v>N</v>
          </cell>
          <cell r="Q328" t="str">
            <v>North</v>
          </cell>
          <cell r="R328" t="str">
            <v>EO</v>
          </cell>
          <cell r="T328">
            <v>0</v>
          </cell>
        </row>
        <row r="329">
          <cell r="A329" t="str">
            <v>GRIZLY_1_UNIT 1</v>
          </cell>
          <cell r="B329" t="str">
            <v>CAISO System</v>
          </cell>
          <cell r="C329" t="str">
            <v>GRIZZLY HYDRO</v>
          </cell>
          <cell r="D329">
            <v>17.7</v>
          </cell>
          <cell r="E329">
            <v>17.7</v>
          </cell>
          <cell r="F329">
            <v>17.7</v>
          </cell>
          <cell r="G329">
            <v>17.7</v>
          </cell>
          <cell r="H329">
            <v>17.7</v>
          </cell>
          <cell r="I329">
            <v>17.7</v>
          </cell>
          <cell r="J329">
            <v>17.7</v>
          </cell>
          <cell r="K329">
            <v>17.7</v>
          </cell>
          <cell r="L329">
            <v>17.7</v>
          </cell>
          <cell r="M329">
            <v>17.7</v>
          </cell>
          <cell r="N329">
            <v>17.7</v>
          </cell>
          <cell r="O329">
            <v>17.7</v>
          </cell>
          <cell r="P329" t="str">
            <v>Y</v>
          </cell>
          <cell r="Q329" t="str">
            <v>North</v>
          </cell>
          <cell r="R329" t="str">
            <v>FC</v>
          </cell>
          <cell r="T329">
            <v>17.7</v>
          </cell>
        </row>
        <row r="330">
          <cell r="A330" t="str">
            <v>GRNLF1_1_UNITS</v>
          </cell>
          <cell r="B330" t="str">
            <v>Sierra</v>
          </cell>
          <cell r="C330" t="str">
            <v>GREENLEAF #1 COGEN AGGREGATE</v>
          </cell>
          <cell r="D330">
            <v>49.2</v>
          </cell>
          <cell r="E330">
            <v>48.85</v>
          </cell>
          <cell r="F330">
            <v>48.54</v>
          </cell>
          <cell r="G330">
            <v>48.11</v>
          </cell>
          <cell r="H330">
            <v>47.46</v>
          </cell>
          <cell r="I330">
            <v>46.96</v>
          </cell>
          <cell r="J330">
            <v>46.9</v>
          </cell>
          <cell r="K330">
            <v>46.96</v>
          </cell>
          <cell r="L330">
            <v>47.06</v>
          </cell>
          <cell r="M330">
            <v>47.74</v>
          </cell>
          <cell r="N330">
            <v>48.6</v>
          </cell>
          <cell r="O330">
            <v>49.16</v>
          </cell>
          <cell r="P330" t="str">
            <v>Y</v>
          </cell>
          <cell r="Q330" t="str">
            <v>North</v>
          </cell>
          <cell r="R330" t="str">
            <v>FC</v>
          </cell>
          <cell r="T330">
            <v>47.06</v>
          </cell>
        </row>
        <row r="331">
          <cell r="A331" t="str">
            <v>GRNLF2_1_UNIT</v>
          </cell>
          <cell r="B331" t="str">
            <v>Sierra</v>
          </cell>
          <cell r="C331" t="str">
            <v>GREENLEAF II COGEN</v>
          </cell>
          <cell r="D331">
            <v>41.23</v>
          </cell>
          <cell r="E331">
            <v>36</v>
          </cell>
          <cell r="F331">
            <v>37.6</v>
          </cell>
          <cell r="G331">
            <v>41.17</v>
          </cell>
          <cell r="H331">
            <v>37.729999999999997</v>
          </cell>
          <cell r="I331">
            <v>42.4</v>
          </cell>
          <cell r="J331">
            <v>40.75</v>
          </cell>
          <cell r="K331">
            <v>42.47</v>
          </cell>
          <cell r="L331">
            <v>40.049999999999997</v>
          </cell>
          <cell r="M331">
            <v>40.07</v>
          </cell>
          <cell r="N331">
            <v>34.979999999999997</v>
          </cell>
          <cell r="O331">
            <v>29.46</v>
          </cell>
          <cell r="P331" t="str">
            <v>N</v>
          </cell>
          <cell r="Q331" t="str">
            <v>North</v>
          </cell>
          <cell r="R331" t="str">
            <v>FC</v>
          </cell>
          <cell r="T331">
            <v>42.47</v>
          </cell>
        </row>
        <row r="332">
          <cell r="A332" t="str">
            <v>GRNVLY_7_SCLAND</v>
          </cell>
          <cell r="B332" t="str">
            <v>CAISO System</v>
          </cell>
          <cell r="C332" t="str">
            <v>SANTA CRUZ LANDFILL GENERATING PLANT</v>
          </cell>
          <cell r="D332">
            <v>3.04</v>
          </cell>
          <cell r="E332">
            <v>3.04</v>
          </cell>
          <cell r="F332">
            <v>3.04</v>
          </cell>
          <cell r="G332">
            <v>3.04</v>
          </cell>
          <cell r="H332">
            <v>3.04</v>
          </cell>
          <cell r="I332">
            <v>3.04</v>
          </cell>
          <cell r="J332">
            <v>3.04</v>
          </cell>
          <cell r="K332">
            <v>3.04</v>
          </cell>
          <cell r="L332">
            <v>3.04</v>
          </cell>
          <cell r="M332">
            <v>3.04</v>
          </cell>
          <cell r="N332">
            <v>3.04</v>
          </cell>
          <cell r="O332">
            <v>3.04</v>
          </cell>
          <cell r="P332" t="str">
            <v>N</v>
          </cell>
          <cell r="Q332" t="str">
            <v>North</v>
          </cell>
          <cell r="R332" t="str">
            <v>FC</v>
          </cell>
          <cell r="T332">
            <v>3.04</v>
          </cell>
        </row>
        <row r="333">
          <cell r="A333" t="str">
            <v>GRSCRK_6_BGCKWW</v>
          </cell>
          <cell r="B333" t="str">
            <v>Humboldt</v>
          </cell>
          <cell r="C333" t="str">
            <v>BIG CREEK WATER WORKS - CEDAR FLAT</v>
          </cell>
          <cell r="D333">
            <v>1.04</v>
          </cell>
          <cell r="E333">
            <v>0.4</v>
          </cell>
          <cell r="F333">
            <v>0.8</v>
          </cell>
          <cell r="G333">
            <v>0.9</v>
          </cell>
          <cell r="H333">
            <v>0.27</v>
          </cell>
          <cell r="I333">
            <v>0.17</v>
          </cell>
          <cell r="J333">
            <v>0</v>
          </cell>
          <cell r="K333">
            <v>0</v>
          </cell>
          <cell r="L333">
            <v>0</v>
          </cell>
          <cell r="M333">
            <v>0</v>
          </cell>
          <cell r="N333">
            <v>0</v>
          </cell>
          <cell r="O333">
            <v>0</v>
          </cell>
          <cell r="P333" t="str">
            <v>N</v>
          </cell>
          <cell r="Q333" t="str">
            <v>North</v>
          </cell>
          <cell r="R333" t="str">
            <v>FC</v>
          </cell>
          <cell r="T333">
            <v>0.17</v>
          </cell>
        </row>
        <row r="334">
          <cell r="A334" t="str">
            <v>GRZZLY_1_BERKLY</v>
          </cell>
          <cell r="B334" t="str">
            <v>Bay Area</v>
          </cell>
          <cell r="C334" t="str">
            <v>PE - BERKELEY, INC.</v>
          </cell>
          <cell r="D334">
            <v>24.08</v>
          </cell>
          <cell r="E334">
            <v>19.059999999999999</v>
          </cell>
          <cell r="F334">
            <v>22.42</v>
          </cell>
          <cell r="G334">
            <v>21.91</v>
          </cell>
          <cell r="H334">
            <v>24.9</v>
          </cell>
          <cell r="I334">
            <v>24.8</v>
          </cell>
          <cell r="J334">
            <v>23.67</v>
          </cell>
          <cell r="K334">
            <v>24.66</v>
          </cell>
          <cell r="L334">
            <v>23.73</v>
          </cell>
          <cell r="M334">
            <v>22.7</v>
          </cell>
          <cell r="N334">
            <v>20.100000000000001</v>
          </cell>
          <cell r="O334">
            <v>23.06</v>
          </cell>
          <cell r="P334" t="str">
            <v>N</v>
          </cell>
          <cell r="Q334" t="str">
            <v>North</v>
          </cell>
          <cell r="R334" t="str">
            <v>FC</v>
          </cell>
          <cell r="T334">
            <v>24.8</v>
          </cell>
        </row>
        <row r="335">
          <cell r="A335" t="str">
            <v>GUERNS_6_SOLAR</v>
          </cell>
          <cell r="B335" t="str">
            <v>Fresno</v>
          </cell>
          <cell r="C335" t="str">
            <v>Guernsey Solar Station</v>
          </cell>
          <cell r="D335">
            <v>0.16</v>
          </cell>
          <cell r="E335">
            <v>1.32</v>
          </cell>
          <cell r="F335">
            <v>3.02</v>
          </cell>
          <cell r="G335">
            <v>12.09</v>
          </cell>
          <cell r="H335">
            <v>12.83</v>
          </cell>
          <cell r="I335">
            <v>16.010000000000002</v>
          </cell>
          <cell r="J335">
            <v>16.079999999999998</v>
          </cell>
          <cell r="K335">
            <v>14.97</v>
          </cell>
          <cell r="L335">
            <v>14.61</v>
          </cell>
          <cell r="M335">
            <v>9.66</v>
          </cell>
          <cell r="N335">
            <v>0.5</v>
          </cell>
          <cell r="O335">
            <v>0.27</v>
          </cell>
          <cell r="P335" t="str">
            <v>N</v>
          </cell>
          <cell r="Q335" t="str">
            <v>North</v>
          </cell>
          <cell r="R335" t="str">
            <v>ID</v>
          </cell>
          <cell r="T335">
            <v>16.079999999999998</v>
          </cell>
        </row>
        <row r="336">
          <cell r="A336" t="str">
            <v>GWFPWR_1_UNITS</v>
          </cell>
          <cell r="B336" t="str">
            <v>Fresno</v>
          </cell>
          <cell r="C336" t="str">
            <v>HANFORD PEAKER PLANT</v>
          </cell>
          <cell r="D336">
            <v>84.4</v>
          </cell>
          <cell r="E336">
            <v>84.4</v>
          </cell>
          <cell r="F336">
            <v>84.4</v>
          </cell>
          <cell r="G336">
            <v>84.4</v>
          </cell>
          <cell r="H336">
            <v>84.4</v>
          </cell>
          <cell r="I336">
            <v>84.4</v>
          </cell>
          <cell r="J336">
            <v>84.4</v>
          </cell>
          <cell r="K336">
            <v>84.4</v>
          </cell>
          <cell r="L336">
            <v>84.4</v>
          </cell>
          <cell r="M336">
            <v>84.4</v>
          </cell>
          <cell r="N336">
            <v>84.4</v>
          </cell>
          <cell r="O336">
            <v>84.4</v>
          </cell>
          <cell r="P336" t="str">
            <v>Y</v>
          </cell>
          <cell r="Q336" t="str">
            <v>North</v>
          </cell>
          <cell r="R336" t="str">
            <v>FC</v>
          </cell>
          <cell r="T336">
            <v>84.4</v>
          </cell>
        </row>
        <row r="337">
          <cell r="A337" t="str">
            <v>GYS5X6_7_UNITS</v>
          </cell>
          <cell r="B337" t="str">
            <v>NCNB</v>
          </cell>
          <cell r="C337" t="str">
            <v>GEYSERS UNITS 5 &amp; 6 AGGREGATE</v>
          </cell>
          <cell r="D337">
            <v>80</v>
          </cell>
          <cell r="E337">
            <v>80</v>
          </cell>
          <cell r="F337">
            <v>80</v>
          </cell>
          <cell r="G337">
            <v>80</v>
          </cell>
          <cell r="H337">
            <v>80</v>
          </cell>
          <cell r="I337">
            <v>80</v>
          </cell>
          <cell r="J337">
            <v>80</v>
          </cell>
          <cell r="K337">
            <v>80</v>
          </cell>
          <cell r="L337">
            <v>80</v>
          </cell>
          <cell r="M337">
            <v>80</v>
          </cell>
          <cell r="N337">
            <v>80</v>
          </cell>
          <cell r="O337">
            <v>80</v>
          </cell>
          <cell r="P337" t="str">
            <v>Y</v>
          </cell>
          <cell r="Q337" t="str">
            <v>North</v>
          </cell>
          <cell r="R337" t="str">
            <v>FC</v>
          </cell>
          <cell r="T337">
            <v>80</v>
          </cell>
        </row>
        <row r="338">
          <cell r="A338" t="str">
            <v>GYS7X8_7_UNITS</v>
          </cell>
          <cell r="B338" t="str">
            <v>NCNB</v>
          </cell>
          <cell r="C338" t="str">
            <v>GEYSERS UNITS 7 &amp; 8 AGGREGATE</v>
          </cell>
          <cell r="D338">
            <v>76</v>
          </cell>
          <cell r="E338">
            <v>76</v>
          </cell>
          <cell r="F338">
            <v>76</v>
          </cell>
          <cell r="G338">
            <v>76</v>
          </cell>
          <cell r="H338">
            <v>76</v>
          </cell>
          <cell r="I338">
            <v>76</v>
          </cell>
          <cell r="J338">
            <v>76</v>
          </cell>
          <cell r="K338">
            <v>76</v>
          </cell>
          <cell r="L338">
            <v>76</v>
          </cell>
          <cell r="M338">
            <v>76</v>
          </cell>
          <cell r="N338">
            <v>76</v>
          </cell>
          <cell r="O338">
            <v>76</v>
          </cell>
          <cell r="P338" t="str">
            <v>Y</v>
          </cell>
          <cell r="Q338" t="str">
            <v>North</v>
          </cell>
          <cell r="R338" t="str">
            <v>FC</v>
          </cell>
          <cell r="T338">
            <v>76</v>
          </cell>
        </row>
        <row r="339">
          <cell r="A339" t="str">
            <v>GYSRVL_7_WSPRNG</v>
          </cell>
          <cell r="B339" t="str">
            <v>NCNB</v>
          </cell>
          <cell r="C339" t="str">
            <v>Sonoma CWA Warm Springs Hydro</v>
          </cell>
          <cell r="D339">
            <v>1.33</v>
          </cell>
          <cell r="E339">
            <v>2.35</v>
          </cell>
          <cell r="F339">
            <v>2.33</v>
          </cell>
          <cell r="G339">
            <v>1.68</v>
          </cell>
          <cell r="H339">
            <v>0.88</v>
          </cell>
          <cell r="I339">
            <v>1.68</v>
          </cell>
          <cell r="J339">
            <v>1.76</v>
          </cell>
          <cell r="K339">
            <v>1.68</v>
          </cell>
          <cell r="L339">
            <v>0.94</v>
          </cell>
          <cell r="M339">
            <v>1.42</v>
          </cell>
          <cell r="N339">
            <v>1.44</v>
          </cell>
          <cell r="O339">
            <v>1.43</v>
          </cell>
          <cell r="P339" t="str">
            <v>N</v>
          </cell>
          <cell r="Q339" t="str">
            <v>North</v>
          </cell>
          <cell r="R339" t="str">
            <v>FC</v>
          </cell>
          <cell r="T339">
            <v>1.76</v>
          </cell>
        </row>
        <row r="340">
          <cell r="A340" t="str">
            <v>HAASPH_7_PL1X2</v>
          </cell>
          <cell r="B340" t="str">
            <v>Fresno</v>
          </cell>
          <cell r="C340" t="str">
            <v>HAAS PH UNIT 1 &amp; 2 AGGREGATE</v>
          </cell>
          <cell r="D340">
            <v>136.31</v>
          </cell>
          <cell r="E340">
            <v>136.05000000000001</v>
          </cell>
          <cell r="F340">
            <v>136.38999999999999</v>
          </cell>
          <cell r="G340">
            <v>136.44</v>
          </cell>
          <cell r="H340">
            <v>136.88</v>
          </cell>
          <cell r="I340">
            <v>139.81</v>
          </cell>
          <cell r="J340">
            <v>138.59</v>
          </cell>
          <cell r="K340">
            <v>136.30000000000001</v>
          </cell>
          <cell r="L340">
            <v>138.81</v>
          </cell>
          <cell r="M340">
            <v>142.9</v>
          </cell>
          <cell r="N340">
            <v>140.74</v>
          </cell>
          <cell r="O340">
            <v>136.54</v>
          </cell>
          <cell r="P340" t="str">
            <v>Y</v>
          </cell>
          <cell r="Q340" t="str">
            <v>North</v>
          </cell>
          <cell r="R340" t="str">
            <v>FC</v>
          </cell>
          <cell r="T340">
            <v>139.81</v>
          </cell>
        </row>
        <row r="341">
          <cell r="A341" t="str">
            <v>HALSEY_6_UNIT</v>
          </cell>
          <cell r="B341" t="str">
            <v>Sierra</v>
          </cell>
          <cell r="C341" t="str">
            <v>HALSEY HYDRO</v>
          </cell>
          <cell r="D341">
            <v>5.69</v>
          </cell>
          <cell r="E341">
            <v>5.86</v>
          </cell>
          <cell r="F341">
            <v>4.38</v>
          </cell>
          <cell r="G341">
            <v>5.14</v>
          </cell>
          <cell r="H341">
            <v>7.5</v>
          </cell>
          <cell r="I341">
            <v>7.23</v>
          </cell>
          <cell r="J341">
            <v>7.52</v>
          </cell>
          <cell r="K341">
            <v>6.44</v>
          </cell>
          <cell r="L341">
            <v>6.33</v>
          </cell>
          <cell r="M341">
            <v>4.97</v>
          </cell>
          <cell r="N341">
            <v>2.29</v>
          </cell>
          <cell r="O341">
            <v>1.92</v>
          </cell>
          <cell r="P341" t="str">
            <v>Y</v>
          </cell>
          <cell r="Q341" t="str">
            <v>North</v>
          </cell>
          <cell r="R341" t="str">
            <v>FC</v>
          </cell>
          <cell r="T341">
            <v>7.52</v>
          </cell>
        </row>
        <row r="342">
          <cell r="A342" t="str">
            <v>HARBGN_7_UNITS</v>
          </cell>
          <cell r="B342" t="str">
            <v>LA Basin</v>
          </cell>
          <cell r="C342" t="str">
            <v>HARBOR COGEN COMBINED CYCLE</v>
          </cell>
          <cell r="D342">
            <v>100</v>
          </cell>
          <cell r="E342">
            <v>100</v>
          </cell>
          <cell r="F342">
            <v>100</v>
          </cell>
          <cell r="G342">
            <v>100</v>
          </cell>
          <cell r="H342">
            <v>100</v>
          </cell>
          <cell r="I342">
            <v>100</v>
          </cell>
          <cell r="J342">
            <v>100</v>
          </cell>
          <cell r="K342">
            <v>100</v>
          </cell>
          <cell r="L342">
            <v>100</v>
          </cell>
          <cell r="M342">
            <v>100</v>
          </cell>
          <cell r="N342">
            <v>100</v>
          </cell>
          <cell r="O342">
            <v>100</v>
          </cell>
          <cell r="P342" t="str">
            <v>Y</v>
          </cell>
          <cell r="Q342" t="str">
            <v>South</v>
          </cell>
          <cell r="R342" t="str">
            <v>FC</v>
          </cell>
          <cell r="T342">
            <v>100</v>
          </cell>
        </row>
        <row r="343">
          <cell r="A343" t="str">
            <v>HATCR1_7_UNIT</v>
          </cell>
          <cell r="B343" t="str">
            <v>CAISO System</v>
          </cell>
          <cell r="C343" t="str">
            <v xml:space="preserve">Hat Creek  #1 </v>
          </cell>
          <cell r="D343">
            <v>3.72</v>
          </cell>
          <cell r="E343">
            <v>3.6</v>
          </cell>
          <cell r="F343">
            <v>3.7</v>
          </cell>
          <cell r="G343">
            <v>2.92</v>
          </cell>
          <cell r="H343">
            <v>2.99</v>
          </cell>
          <cell r="I343">
            <v>3.22</v>
          </cell>
          <cell r="J343">
            <v>3.08</v>
          </cell>
          <cell r="K343">
            <v>2.75</v>
          </cell>
          <cell r="L343">
            <v>2.59</v>
          </cell>
          <cell r="M343">
            <v>2.7</v>
          </cell>
          <cell r="N343">
            <v>3.19</v>
          </cell>
          <cell r="O343">
            <v>3.4</v>
          </cell>
          <cell r="P343" t="str">
            <v>Y</v>
          </cell>
          <cell r="Q343" t="str">
            <v>North</v>
          </cell>
          <cell r="R343" t="str">
            <v>FC</v>
          </cell>
          <cell r="T343">
            <v>3.22</v>
          </cell>
        </row>
        <row r="344">
          <cell r="A344" t="str">
            <v>HATCR2_7_UNIT</v>
          </cell>
          <cell r="B344" t="str">
            <v>CAISO System</v>
          </cell>
          <cell r="C344" t="str">
            <v xml:space="preserve">Hat Creek  #2  </v>
          </cell>
          <cell r="D344">
            <v>5.04</v>
          </cell>
          <cell r="E344">
            <v>4.93</v>
          </cell>
          <cell r="F344">
            <v>5.05</v>
          </cell>
          <cell r="G344">
            <v>4.21</v>
          </cell>
          <cell r="H344">
            <v>4.3600000000000003</v>
          </cell>
          <cell r="I344">
            <v>4.4400000000000004</v>
          </cell>
          <cell r="J344">
            <v>4.28</v>
          </cell>
          <cell r="K344">
            <v>3.95</v>
          </cell>
          <cell r="L344">
            <v>3.82</v>
          </cell>
          <cell r="M344">
            <v>4.25</v>
          </cell>
          <cell r="N344">
            <v>4.84</v>
          </cell>
          <cell r="O344">
            <v>5.09</v>
          </cell>
          <cell r="P344" t="str">
            <v>Y</v>
          </cell>
          <cell r="Q344" t="str">
            <v>North</v>
          </cell>
          <cell r="R344" t="str">
            <v>FC</v>
          </cell>
          <cell r="T344">
            <v>4.4400000000000004</v>
          </cell>
        </row>
        <row r="345">
          <cell r="A345" t="str">
            <v>HATLOS_6_LSCRK</v>
          </cell>
          <cell r="B345" t="str">
            <v>CAISO System</v>
          </cell>
          <cell r="C345" t="str">
            <v>Lost Creek 1 &amp; 2 Hydro Conversion</v>
          </cell>
          <cell r="D345">
            <v>0.84</v>
          </cell>
          <cell r="E345">
            <v>0.83</v>
          </cell>
          <cell r="F345">
            <v>0.88</v>
          </cell>
          <cell r="G345">
            <v>0.88</v>
          </cell>
          <cell r="H345">
            <v>0.83</v>
          </cell>
          <cell r="I345">
            <v>0.78</v>
          </cell>
          <cell r="J345">
            <v>0.75</v>
          </cell>
          <cell r="K345">
            <v>0.69</v>
          </cell>
          <cell r="L345">
            <v>0.69</v>
          </cell>
          <cell r="M345">
            <v>0.82</v>
          </cell>
          <cell r="N345">
            <v>0.8</v>
          </cell>
          <cell r="O345">
            <v>0.84</v>
          </cell>
          <cell r="P345" t="str">
            <v>Y</v>
          </cell>
          <cell r="Q345" t="str">
            <v>North</v>
          </cell>
          <cell r="R345" t="str">
            <v>FC</v>
          </cell>
          <cell r="T345">
            <v>0.78</v>
          </cell>
        </row>
        <row r="346">
          <cell r="A346" t="str">
            <v>HATLOS_6_QFUNTS</v>
          </cell>
          <cell r="B346" t="str">
            <v>CAISO System</v>
          </cell>
          <cell r="C346" t="str">
            <v>HAT CREEK HYDRO QF UNITS</v>
          </cell>
          <cell r="D346">
            <v>1.1599999999999999</v>
          </cell>
          <cell r="E346">
            <v>1.1599999999999999</v>
          </cell>
          <cell r="F346">
            <v>1.19</v>
          </cell>
          <cell r="G346">
            <v>1.19</v>
          </cell>
          <cell r="H346">
            <v>1.19</v>
          </cell>
          <cell r="I346">
            <v>1.1499999999999999</v>
          </cell>
          <cell r="J346">
            <v>1.1299999999999999</v>
          </cell>
          <cell r="K346">
            <v>0.99</v>
          </cell>
          <cell r="L346">
            <v>1.1399999999999999</v>
          </cell>
          <cell r="M346">
            <v>1.2</v>
          </cell>
          <cell r="N346">
            <v>1.2</v>
          </cell>
          <cell r="O346">
            <v>1.19</v>
          </cell>
          <cell r="P346" t="str">
            <v>N</v>
          </cell>
          <cell r="Q346" t="str">
            <v>North</v>
          </cell>
          <cell r="R346" t="str">
            <v>FC</v>
          </cell>
          <cell r="T346">
            <v>1.1499999999999999</v>
          </cell>
        </row>
        <row r="347">
          <cell r="A347" t="str">
            <v>HATRDG_2_WIND</v>
          </cell>
          <cell r="B347" t="str">
            <v>CAISO System</v>
          </cell>
          <cell r="C347" t="str">
            <v>Hatchet Ridge Wind Farm</v>
          </cell>
          <cell r="D347">
            <v>3.08</v>
          </cell>
          <cell r="E347">
            <v>6.12</v>
          </cell>
          <cell r="F347">
            <v>13.27</v>
          </cell>
          <cell r="G347">
            <v>20.04</v>
          </cell>
          <cell r="H347">
            <v>23.52</v>
          </cell>
          <cell r="I347">
            <v>24.53</v>
          </cell>
          <cell r="J347">
            <v>17.96</v>
          </cell>
          <cell r="K347">
            <v>17.98</v>
          </cell>
          <cell r="L347">
            <v>15.42</v>
          </cell>
          <cell r="M347">
            <v>11.58</v>
          </cell>
          <cell r="N347">
            <v>2.5099999999999998</v>
          </cell>
          <cell r="O347">
            <v>2.33</v>
          </cell>
          <cell r="P347" t="str">
            <v>N</v>
          </cell>
          <cell r="Q347" t="str">
            <v>North</v>
          </cell>
          <cell r="R347" t="str">
            <v>FC</v>
          </cell>
          <cell r="T347">
            <v>24.53</v>
          </cell>
        </row>
        <row r="348">
          <cell r="A348" t="str">
            <v>HAYPRS_6_QFUNTS</v>
          </cell>
          <cell r="B348" t="str">
            <v>Sierra</v>
          </cell>
          <cell r="C348" t="str">
            <v>HAYPRESS HYDRO QF UNITS</v>
          </cell>
          <cell r="D348">
            <v>0.79</v>
          </cell>
          <cell r="E348">
            <v>0.62</v>
          </cell>
          <cell r="F348">
            <v>1.53</v>
          </cell>
          <cell r="G348">
            <v>5.54</v>
          </cell>
          <cell r="H348">
            <v>7.9</v>
          </cell>
          <cell r="I348">
            <v>4.25</v>
          </cell>
          <cell r="J348">
            <v>2.82</v>
          </cell>
          <cell r="K348">
            <v>0.3</v>
          </cell>
          <cell r="L348">
            <v>0</v>
          </cell>
          <cell r="M348">
            <v>0</v>
          </cell>
          <cell r="N348">
            <v>0.14000000000000001</v>
          </cell>
          <cell r="O348">
            <v>0.83</v>
          </cell>
          <cell r="P348" t="str">
            <v>N</v>
          </cell>
          <cell r="Q348" t="str">
            <v>North</v>
          </cell>
          <cell r="R348" t="str">
            <v>FC</v>
          </cell>
          <cell r="T348">
            <v>4.25</v>
          </cell>
        </row>
        <row r="349">
          <cell r="A349" t="str">
            <v>HELMPG_7_UNIT 1</v>
          </cell>
          <cell r="B349" t="str">
            <v>Fresno</v>
          </cell>
          <cell r="C349" t="str">
            <v>HELMS PUMP-GEN UNIT 1</v>
          </cell>
          <cell r="D349">
            <v>404</v>
          </cell>
          <cell r="E349">
            <v>404</v>
          </cell>
          <cell r="F349">
            <v>404</v>
          </cell>
          <cell r="G349">
            <v>404</v>
          </cell>
          <cell r="H349">
            <v>404</v>
          </cell>
          <cell r="I349">
            <v>404</v>
          </cell>
          <cell r="J349">
            <v>404</v>
          </cell>
          <cell r="K349">
            <v>404</v>
          </cell>
          <cell r="L349">
            <v>404</v>
          </cell>
          <cell r="M349">
            <v>404</v>
          </cell>
          <cell r="N349">
            <v>404</v>
          </cell>
          <cell r="O349">
            <v>404</v>
          </cell>
          <cell r="P349" t="str">
            <v>Y</v>
          </cell>
          <cell r="Q349" t="str">
            <v>North</v>
          </cell>
          <cell r="R349" t="str">
            <v>FC</v>
          </cell>
          <cell r="T349">
            <v>404</v>
          </cell>
        </row>
        <row r="350">
          <cell r="A350" t="str">
            <v>HELMPG_7_UNIT 2</v>
          </cell>
          <cell r="B350" t="str">
            <v>Fresno</v>
          </cell>
          <cell r="C350" t="str">
            <v>HELMS PUMP-GEN UNIT 2</v>
          </cell>
          <cell r="D350">
            <v>404</v>
          </cell>
          <cell r="E350">
            <v>404</v>
          </cell>
          <cell r="F350">
            <v>404</v>
          </cell>
          <cell r="G350">
            <v>404</v>
          </cell>
          <cell r="H350">
            <v>404</v>
          </cell>
          <cell r="I350">
            <v>404</v>
          </cell>
          <cell r="J350">
            <v>404</v>
          </cell>
          <cell r="K350">
            <v>404</v>
          </cell>
          <cell r="L350">
            <v>404</v>
          </cell>
          <cell r="M350">
            <v>404</v>
          </cell>
          <cell r="N350">
            <v>404</v>
          </cell>
          <cell r="O350">
            <v>404</v>
          </cell>
          <cell r="P350" t="str">
            <v>Y</v>
          </cell>
          <cell r="Q350" t="str">
            <v>North</v>
          </cell>
          <cell r="R350" t="str">
            <v>FC</v>
          </cell>
          <cell r="T350">
            <v>404</v>
          </cell>
        </row>
        <row r="351">
          <cell r="A351" t="str">
            <v>HELMPG_7_UNIT 3</v>
          </cell>
          <cell r="B351" t="str">
            <v>Fresno</v>
          </cell>
          <cell r="C351" t="str">
            <v>HELMS PUMP-GEN UNIT 3</v>
          </cell>
          <cell r="D351">
            <v>404</v>
          </cell>
          <cell r="E351">
            <v>404</v>
          </cell>
          <cell r="F351">
            <v>404</v>
          </cell>
          <cell r="G351">
            <v>404</v>
          </cell>
          <cell r="H351">
            <v>404</v>
          </cell>
          <cell r="I351">
            <v>404</v>
          </cell>
          <cell r="J351">
            <v>404</v>
          </cell>
          <cell r="K351">
            <v>404</v>
          </cell>
          <cell r="L351">
            <v>404</v>
          </cell>
          <cell r="M351">
            <v>404</v>
          </cell>
          <cell r="N351">
            <v>404</v>
          </cell>
          <cell r="O351">
            <v>404</v>
          </cell>
          <cell r="P351" t="str">
            <v>Y</v>
          </cell>
          <cell r="Q351" t="str">
            <v>North</v>
          </cell>
          <cell r="R351" t="str">
            <v>FC</v>
          </cell>
          <cell r="T351">
            <v>404</v>
          </cell>
        </row>
        <row r="352">
          <cell r="A352" t="str">
            <v>HENRTA_6_UNITA1</v>
          </cell>
          <cell r="B352" t="str">
            <v>Fresno</v>
          </cell>
          <cell r="C352" t="str">
            <v>GWF HENRIETTA PEAKER PLANT UNIT 1</v>
          </cell>
          <cell r="D352">
            <v>45.33</v>
          </cell>
          <cell r="E352">
            <v>45.33</v>
          </cell>
          <cell r="F352">
            <v>45.33</v>
          </cell>
          <cell r="G352">
            <v>45.33</v>
          </cell>
          <cell r="H352">
            <v>45.33</v>
          </cell>
          <cell r="I352">
            <v>45.33</v>
          </cell>
          <cell r="J352">
            <v>45.33</v>
          </cell>
          <cell r="K352">
            <v>45.33</v>
          </cell>
          <cell r="L352">
            <v>45.33</v>
          </cell>
          <cell r="M352">
            <v>45.33</v>
          </cell>
          <cell r="N352">
            <v>45.33</v>
          </cell>
          <cell r="O352">
            <v>45.33</v>
          </cell>
          <cell r="P352" t="str">
            <v>Y</v>
          </cell>
          <cell r="Q352" t="str">
            <v>North</v>
          </cell>
          <cell r="R352" t="str">
            <v>FC</v>
          </cell>
          <cell r="T352">
            <v>45.33</v>
          </cell>
        </row>
        <row r="353">
          <cell r="A353" t="str">
            <v>HENRTA_6_UNITA2</v>
          </cell>
          <cell r="B353" t="str">
            <v>Fresno</v>
          </cell>
          <cell r="C353" t="str">
            <v>GWF HENRIETTA PEAKER PLANT UNIT 2</v>
          </cell>
          <cell r="D353">
            <v>45.23</v>
          </cell>
          <cell r="E353">
            <v>45.23</v>
          </cell>
          <cell r="F353">
            <v>45.23</v>
          </cell>
          <cell r="G353">
            <v>45.23</v>
          </cell>
          <cell r="H353">
            <v>45.23</v>
          </cell>
          <cell r="I353">
            <v>45.23</v>
          </cell>
          <cell r="J353">
            <v>45.23</v>
          </cell>
          <cell r="K353">
            <v>45.23</v>
          </cell>
          <cell r="L353">
            <v>45.23</v>
          </cell>
          <cell r="M353">
            <v>45.23</v>
          </cell>
          <cell r="N353">
            <v>45.23</v>
          </cell>
          <cell r="O353">
            <v>45.23</v>
          </cell>
          <cell r="P353" t="str">
            <v>Y</v>
          </cell>
          <cell r="Q353" t="str">
            <v>North</v>
          </cell>
          <cell r="R353" t="str">
            <v>FC</v>
          </cell>
          <cell r="T353">
            <v>45.23</v>
          </cell>
        </row>
        <row r="354">
          <cell r="A354" t="str">
            <v>HIDSRT_2_UNITS</v>
          </cell>
          <cell r="B354" t="str">
            <v>CAISO System</v>
          </cell>
          <cell r="C354" t="str">
            <v>HIGH DESERT POWER PROJECT AGGREGATE</v>
          </cell>
          <cell r="D354">
            <v>746</v>
          </cell>
          <cell r="E354">
            <v>746</v>
          </cell>
          <cell r="F354">
            <v>746</v>
          </cell>
          <cell r="G354">
            <v>746</v>
          </cell>
          <cell r="H354">
            <v>746</v>
          </cell>
          <cell r="I354">
            <v>746</v>
          </cell>
          <cell r="J354">
            <v>746</v>
          </cell>
          <cell r="K354">
            <v>746</v>
          </cell>
          <cell r="L354">
            <v>746</v>
          </cell>
          <cell r="M354">
            <v>746</v>
          </cell>
          <cell r="N354">
            <v>746</v>
          </cell>
          <cell r="O354">
            <v>746</v>
          </cell>
          <cell r="P354" t="str">
            <v>Y</v>
          </cell>
          <cell r="Q354" t="str">
            <v>South</v>
          </cell>
          <cell r="R354" t="str">
            <v>FC</v>
          </cell>
          <cell r="T354">
            <v>746</v>
          </cell>
        </row>
        <row r="355">
          <cell r="A355" t="str">
            <v>HIGGNS_1_COMBIE</v>
          </cell>
          <cell r="B355" t="str">
            <v>Sierra</v>
          </cell>
          <cell r="C355" t="str">
            <v>Combie South</v>
          </cell>
          <cell r="D355" t="str">
            <v>-</v>
          </cell>
          <cell r="E355" t="str">
            <v>-</v>
          </cell>
          <cell r="F355" t="str">
            <v>-</v>
          </cell>
          <cell r="G355" t="str">
            <v>-</v>
          </cell>
          <cell r="H355" t="str">
            <v>-</v>
          </cell>
          <cell r="I355" t="str">
            <v>-</v>
          </cell>
          <cell r="J355" t="str">
            <v>-</v>
          </cell>
          <cell r="K355">
            <v>0.79</v>
          </cell>
          <cell r="L355">
            <v>0.69</v>
          </cell>
          <cell r="M355">
            <v>0.49</v>
          </cell>
          <cell r="N355">
            <v>0.47</v>
          </cell>
          <cell r="O355">
            <v>0.47</v>
          </cell>
          <cell r="P355" t="str">
            <v>N</v>
          </cell>
          <cell r="Q355" t="str">
            <v>North</v>
          </cell>
          <cell r="R355" t="str">
            <v>FC</v>
          </cell>
          <cell r="T355">
            <v>0.79</v>
          </cell>
        </row>
        <row r="356">
          <cell r="A356" t="str">
            <v>HIGGNS_7_QFUNTS</v>
          </cell>
          <cell r="B356" t="str">
            <v>Sierra</v>
          </cell>
          <cell r="C356" t="str">
            <v>HIGGNS_7_QFUNTS</v>
          </cell>
          <cell r="D356">
            <v>0.21</v>
          </cell>
          <cell r="E356">
            <v>0.19</v>
          </cell>
          <cell r="F356">
            <v>0.2</v>
          </cell>
          <cell r="G356">
            <v>0.28999999999999998</v>
          </cell>
          <cell r="H356">
            <v>0.27</v>
          </cell>
          <cell r="I356">
            <v>0.27</v>
          </cell>
          <cell r="J356">
            <v>0.26</v>
          </cell>
          <cell r="K356">
            <v>0.25</v>
          </cell>
          <cell r="L356">
            <v>0.22</v>
          </cell>
          <cell r="M356">
            <v>0.1</v>
          </cell>
          <cell r="N356">
            <v>0.06</v>
          </cell>
          <cell r="O356">
            <v>0.1</v>
          </cell>
          <cell r="P356" t="str">
            <v>N</v>
          </cell>
          <cell r="Q356" t="str">
            <v>North</v>
          </cell>
          <cell r="R356" t="str">
            <v>FC</v>
          </cell>
          <cell r="T356">
            <v>0.27</v>
          </cell>
        </row>
        <row r="357">
          <cell r="A357" t="str">
            <v>HILAND_7_YOLOWD</v>
          </cell>
          <cell r="B357" t="str">
            <v>NCNB</v>
          </cell>
          <cell r="C357" t="str">
            <v>CLEAR LAKE UNIT 1</v>
          </cell>
          <cell r="D357" t="str">
            <v>-</v>
          </cell>
          <cell r="E357" t="str">
            <v>-</v>
          </cell>
          <cell r="F357" t="str">
            <v>-</v>
          </cell>
          <cell r="G357" t="str">
            <v>-</v>
          </cell>
          <cell r="H357" t="str">
            <v>-</v>
          </cell>
          <cell r="I357" t="str">
            <v>-</v>
          </cell>
          <cell r="J357" t="str">
            <v>-</v>
          </cell>
          <cell r="K357" t="str">
            <v>-</v>
          </cell>
          <cell r="L357" t="str">
            <v>-</v>
          </cell>
          <cell r="M357" t="str">
            <v>-</v>
          </cell>
          <cell r="N357" t="str">
            <v>-</v>
          </cell>
          <cell r="O357" t="str">
            <v>-</v>
          </cell>
          <cell r="P357" t="str">
            <v>N</v>
          </cell>
          <cell r="Q357" t="str">
            <v>North</v>
          </cell>
          <cell r="R357" t="str">
            <v>EO</v>
          </cell>
          <cell r="T357">
            <v>0</v>
          </cell>
        </row>
        <row r="358">
          <cell r="A358" t="str">
            <v>HINSON_6_CARBGN</v>
          </cell>
          <cell r="B358" t="str">
            <v>LA Basin</v>
          </cell>
          <cell r="C358" t="str">
            <v>BP WILMINGTON CALCINER</v>
          </cell>
          <cell r="D358">
            <v>28.96</v>
          </cell>
          <cell r="E358">
            <v>29</v>
          </cell>
          <cell r="F358">
            <v>28.67</v>
          </cell>
          <cell r="G358">
            <v>19.47</v>
          </cell>
          <cell r="H358">
            <v>22.81</v>
          </cell>
          <cell r="I358">
            <v>29</v>
          </cell>
          <cell r="J358">
            <v>29</v>
          </cell>
          <cell r="K358">
            <v>29</v>
          </cell>
          <cell r="L358">
            <v>28.34</v>
          </cell>
          <cell r="M358">
            <v>28.55</v>
          </cell>
          <cell r="N358">
            <v>27.06</v>
          </cell>
          <cell r="O358">
            <v>27.41</v>
          </cell>
          <cell r="P358" t="str">
            <v>N</v>
          </cell>
          <cell r="Q358" t="str">
            <v>South</v>
          </cell>
          <cell r="R358" t="str">
            <v>FC</v>
          </cell>
          <cell r="T358">
            <v>29</v>
          </cell>
        </row>
        <row r="359">
          <cell r="A359" t="str">
            <v>HINSON_6_LBECH1</v>
          </cell>
          <cell r="B359" t="str">
            <v>LA Basin</v>
          </cell>
          <cell r="C359" t="str">
            <v>HINSON_6_LBECH1</v>
          </cell>
          <cell r="D359">
            <v>65</v>
          </cell>
          <cell r="E359">
            <v>65</v>
          </cell>
          <cell r="F359">
            <v>65</v>
          </cell>
          <cell r="G359">
            <v>65</v>
          </cell>
          <cell r="H359">
            <v>65</v>
          </cell>
          <cell r="I359">
            <v>65</v>
          </cell>
          <cell r="J359">
            <v>65</v>
          </cell>
          <cell r="K359">
            <v>65</v>
          </cell>
          <cell r="L359">
            <v>65</v>
          </cell>
          <cell r="M359">
            <v>65</v>
          </cell>
          <cell r="N359">
            <v>65</v>
          </cell>
          <cell r="O359">
            <v>65</v>
          </cell>
          <cell r="P359" t="str">
            <v>N</v>
          </cell>
          <cell r="Q359" t="str">
            <v>South</v>
          </cell>
          <cell r="R359" t="str">
            <v>FC</v>
          </cell>
          <cell r="T359">
            <v>65</v>
          </cell>
        </row>
        <row r="360">
          <cell r="A360" t="str">
            <v>HINSON_6_LBECH2</v>
          </cell>
          <cell r="B360" t="str">
            <v>LA Basin</v>
          </cell>
          <cell r="C360" t="str">
            <v>HINSON_6_LBECH2</v>
          </cell>
          <cell r="D360">
            <v>65</v>
          </cell>
          <cell r="E360">
            <v>65</v>
          </cell>
          <cell r="F360">
            <v>65</v>
          </cell>
          <cell r="G360">
            <v>65</v>
          </cell>
          <cell r="H360">
            <v>65</v>
          </cell>
          <cell r="I360">
            <v>65</v>
          </cell>
          <cell r="J360">
            <v>65</v>
          </cell>
          <cell r="K360">
            <v>65</v>
          </cell>
          <cell r="L360">
            <v>65</v>
          </cell>
          <cell r="M360">
            <v>65</v>
          </cell>
          <cell r="N360">
            <v>65</v>
          </cell>
          <cell r="O360">
            <v>65</v>
          </cell>
          <cell r="P360" t="str">
            <v>N</v>
          </cell>
          <cell r="Q360" t="str">
            <v>South</v>
          </cell>
          <cell r="R360" t="str">
            <v>FC</v>
          </cell>
          <cell r="T360">
            <v>65</v>
          </cell>
        </row>
        <row r="361">
          <cell r="A361" t="str">
            <v>HINSON_6_LBECH3</v>
          </cell>
          <cell r="B361" t="str">
            <v>LA Basin</v>
          </cell>
          <cell r="C361" t="str">
            <v>HINSON_6_LBECH3</v>
          </cell>
          <cell r="D361">
            <v>65</v>
          </cell>
          <cell r="E361">
            <v>65</v>
          </cell>
          <cell r="F361">
            <v>65</v>
          </cell>
          <cell r="G361">
            <v>65</v>
          </cell>
          <cell r="H361">
            <v>65</v>
          </cell>
          <cell r="I361">
            <v>65</v>
          </cell>
          <cell r="J361">
            <v>65</v>
          </cell>
          <cell r="K361">
            <v>65</v>
          </cell>
          <cell r="L361">
            <v>65</v>
          </cell>
          <cell r="M361">
            <v>65</v>
          </cell>
          <cell r="N361">
            <v>65</v>
          </cell>
          <cell r="O361">
            <v>65</v>
          </cell>
          <cell r="P361" t="str">
            <v>N</v>
          </cell>
          <cell r="Q361" t="str">
            <v>South</v>
          </cell>
          <cell r="R361" t="str">
            <v>FC</v>
          </cell>
          <cell r="T361">
            <v>65</v>
          </cell>
        </row>
        <row r="362">
          <cell r="A362" t="str">
            <v>HINSON_6_LBECH4</v>
          </cell>
          <cell r="B362" t="str">
            <v>LA Basin</v>
          </cell>
          <cell r="C362" t="str">
            <v>HINSON_6_LBECH4</v>
          </cell>
          <cell r="D362">
            <v>65</v>
          </cell>
          <cell r="E362">
            <v>65</v>
          </cell>
          <cell r="F362">
            <v>65</v>
          </cell>
          <cell r="G362">
            <v>65</v>
          </cell>
          <cell r="H362">
            <v>65</v>
          </cell>
          <cell r="I362">
            <v>65</v>
          </cell>
          <cell r="J362">
            <v>65</v>
          </cell>
          <cell r="K362">
            <v>65</v>
          </cell>
          <cell r="L362">
            <v>65</v>
          </cell>
          <cell r="M362">
            <v>65</v>
          </cell>
          <cell r="N362">
            <v>65</v>
          </cell>
          <cell r="O362">
            <v>65</v>
          </cell>
          <cell r="P362" t="str">
            <v>N</v>
          </cell>
          <cell r="Q362" t="str">
            <v>South</v>
          </cell>
          <cell r="R362" t="str">
            <v>FC</v>
          </cell>
          <cell r="T362">
            <v>65</v>
          </cell>
        </row>
        <row r="363">
          <cell r="A363" t="str">
            <v>HINSON_6_SERRGN</v>
          </cell>
          <cell r="B363" t="str">
            <v>LA Basin</v>
          </cell>
          <cell r="C363" t="str">
            <v>CITY OF LONG BEACH</v>
          </cell>
          <cell r="D363">
            <v>25.91</v>
          </cell>
          <cell r="E363">
            <v>25.38</v>
          </cell>
          <cell r="F363">
            <v>27.11</v>
          </cell>
          <cell r="G363">
            <v>26.54</v>
          </cell>
          <cell r="H363">
            <v>27.92</v>
          </cell>
          <cell r="I363">
            <v>29.54</v>
          </cell>
          <cell r="J363">
            <v>27.19</v>
          </cell>
          <cell r="K363">
            <v>27.07</v>
          </cell>
          <cell r="L363">
            <v>26.62</v>
          </cell>
          <cell r="M363">
            <v>24.31</v>
          </cell>
          <cell r="N363">
            <v>25.43</v>
          </cell>
          <cell r="O363">
            <v>27</v>
          </cell>
          <cell r="P363" t="str">
            <v>N</v>
          </cell>
          <cell r="Q363" t="str">
            <v>South</v>
          </cell>
          <cell r="R363" t="str">
            <v>FC</v>
          </cell>
          <cell r="T363">
            <v>29.54</v>
          </cell>
        </row>
        <row r="364">
          <cell r="A364" t="str">
            <v>HIWAY_7_ACANYN</v>
          </cell>
          <cell r="B364" t="str">
            <v>NCNB</v>
          </cell>
          <cell r="C364" t="str">
            <v>GAS RECOVERY(AMERICA CANYON)</v>
          </cell>
          <cell r="D364">
            <v>0.54</v>
          </cell>
          <cell r="E364">
            <v>0.56000000000000005</v>
          </cell>
          <cell r="F364">
            <v>0.54</v>
          </cell>
          <cell r="G364">
            <v>0.45</v>
          </cell>
          <cell r="H364">
            <v>0.53</v>
          </cell>
          <cell r="I364">
            <v>0.37</v>
          </cell>
          <cell r="J364">
            <v>0.28000000000000003</v>
          </cell>
          <cell r="K364">
            <v>0.33</v>
          </cell>
          <cell r="L364">
            <v>0.36</v>
          </cell>
          <cell r="M364">
            <v>0.4</v>
          </cell>
          <cell r="N364">
            <v>0.32</v>
          </cell>
          <cell r="O364">
            <v>0.19</v>
          </cell>
          <cell r="P364" t="str">
            <v>N</v>
          </cell>
          <cell r="Q364" t="str">
            <v>North</v>
          </cell>
          <cell r="R364" t="str">
            <v>FC</v>
          </cell>
          <cell r="T364">
            <v>0.37</v>
          </cell>
        </row>
        <row r="365">
          <cell r="A365" t="str">
            <v>HMLTBR_6_UNITS</v>
          </cell>
          <cell r="B365" t="str">
            <v>CAISO System</v>
          </cell>
          <cell r="C365" t="str">
            <v>HAMILTON BRANCH PH (AGGREGATE)</v>
          </cell>
          <cell r="D365">
            <v>0.73</v>
          </cell>
          <cell r="E365">
            <v>0.95</v>
          </cell>
          <cell r="F365">
            <v>1.01</v>
          </cell>
          <cell r="G365">
            <v>2.1</v>
          </cell>
          <cell r="H365">
            <v>1.06</v>
          </cell>
          <cell r="I365">
            <v>1.08</v>
          </cell>
          <cell r="J365">
            <v>4.9000000000000004</v>
          </cell>
          <cell r="K365">
            <v>4.9000000000000004</v>
          </cell>
          <cell r="L365">
            <v>0.54</v>
          </cell>
          <cell r="M365">
            <v>0.67</v>
          </cell>
          <cell r="N365">
            <v>0.73</v>
          </cell>
          <cell r="O365">
            <v>0.7</v>
          </cell>
          <cell r="P365" t="str">
            <v>Y</v>
          </cell>
          <cell r="Q365" t="str">
            <v>North</v>
          </cell>
          <cell r="R365" t="str">
            <v>FC</v>
          </cell>
          <cell r="T365">
            <v>4.9000000000000004</v>
          </cell>
        </row>
        <row r="366">
          <cell r="A366" t="str">
            <v>HNTGBH_7_UNIT 1</v>
          </cell>
          <cell r="B366" t="str">
            <v>LA Basin</v>
          </cell>
          <cell r="C366" t="str">
            <v>HUNTINGTON BEACH GEN STA. UNIT 1</v>
          </cell>
          <cell r="D366">
            <v>225.75</v>
          </cell>
          <cell r="E366">
            <v>225.75</v>
          </cell>
          <cell r="F366">
            <v>225.75</v>
          </cell>
          <cell r="G366">
            <v>225.75</v>
          </cell>
          <cell r="H366">
            <v>225.75</v>
          </cell>
          <cell r="I366">
            <v>225.75</v>
          </cell>
          <cell r="J366">
            <v>225.75</v>
          </cell>
          <cell r="K366">
            <v>225.75</v>
          </cell>
          <cell r="L366">
            <v>225.75</v>
          </cell>
          <cell r="M366">
            <v>225.75</v>
          </cell>
          <cell r="N366">
            <v>225.75</v>
          </cell>
          <cell r="O366">
            <v>225.75</v>
          </cell>
          <cell r="P366" t="str">
            <v>Y</v>
          </cell>
          <cell r="Q366" t="str">
            <v>South</v>
          </cell>
          <cell r="R366" t="str">
            <v>FC</v>
          </cell>
          <cell r="T366">
            <v>225.75</v>
          </cell>
        </row>
        <row r="367">
          <cell r="A367" t="str">
            <v>HNTGBH_7_UNIT 2</v>
          </cell>
          <cell r="B367" t="str">
            <v>LA Basin</v>
          </cell>
          <cell r="C367" t="str">
            <v>HUNTINGTON BEACH GEN STA. UNIT 2</v>
          </cell>
          <cell r="D367">
            <v>225.8</v>
          </cell>
          <cell r="E367">
            <v>225.8</v>
          </cell>
          <cell r="F367">
            <v>225.8</v>
          </cell>
          <cell r="G367">
            <v>225.8</v>
          </cell>
          <cell r="H367">
            <v>225.8</v>
          </cell>
          <cell r="I367">
            <v>225.8</v>
          </cell>
          <cell r="J367">
            <v>225.8</v>
          </cell>
          <cell r="K367">
            <v>225.8</v>
          </cell>
          <cell r="L367">
            <v>225.8</v>
          </cell>
          <cell r="M367">
            <v>225.8</v>
          </cell>
          <cell r="N367">
            <v>225.8</v>
          </cell>
          <cell r="O367">
            <v>225.8</v>
          </cell>
          <cell r="P367" t="str">
            <v>Y</v>
          </cell>
          <cell r="Q367" t="str">
            <v>South</v>
          </cell>
          <cell r="R367" t="str">
            <v>FC</v>
          </cell>
          <cell r="T367">
            <v>225.8</v>
          </cell>
        </row>
        <row r="368">
          <cell r="A368" t="str">
            <v>HOLGAT_1_BORAX</v>
          </cell>
          <cell r="B368" t="str">
            <v>CAISO System</v>
          </cell>
          <cell r="C368" t="str">
            <v>U.S. Borax, Unit 1</v>
          </cell>
          <cell r="D368">
            <v>23.65</v>
          </cell>
          <cell r="E368">
            <v>23.63</v>
          </cell>
          <cell r="F368">
            <v>22.71</v>
          </cell>
          <cell r="G368">
            <v>10.9</v>
          </cell>
          <cell r="H368">
            <v>20.97</v>
          </cell>
          <cell r="I368">
            <v>19.57</v>
          </cell>
          <cell r="J368">
            <v>17.600000000000001</v>
          </cell>
          <cell r="K368">
            <v>19.170000000000002</v>
          </cell>
          <cell r="L368">
            <v>18.93</v>
          </cell>
          <cell r="M368">
            <v>20.43</v>
          </cell>
          <cell r="N368">
            <v>20.87</v>
          </cell>
          <cell r="O368">
            <v>21.96</v>
          </cell>
          <cell r="P368" t="str">
            <v>N</v>
          </cell>
          <cell r="Q368" t="str">
            <v>South</v>
          </cell>
          <cell r="R368" t="str">
            <v>FC</v>
          </cell>
          <cell r="T368">
            <v>19.57</v>
          </cell>
        </row>
        <row r="369">
          <cell r="A369" t="str">
            <v>HOLSTR_1_SOLAR2</v>
          </cell>
          <cell r="B369" t="str">
            <v>CAISO System</v>
          </cell>
          <cell r="C369" t="str">
            <v>Ecos Energy Hollister Project</v>
          </cell>
          <cell r="D369" t="str">
            <v>-</v>
          </cell>
          <cell r="E369" t="str">
            <v>-</v>
          </cell>
          <cell r="F369" t="str">
            <v>-</v>
          </cell>
          <cell r="G369" t="str">
            <v>-</v>
          </cell>
          <cell r="H369" t="str">
            <v>-</v>
          </cell>
          <cell r="I369" t="str">
            <v>-</v>
          </cell>
          <cell r="J369">
            <v>1.21</v>
          </cell>
          <cell r="K369">
            <v>1.1200000000000001</v>
          </cell>
          <cell r="L369">
            <v>1.1000000000000001</v>
          </cell>
          <cell r="M369">
            <v>0.72</v>
          </cell>
          <cell r="N369">
            <v>0.04</v>
          </cell>
          <cell r="O369">
            <v>0.02</v>
          </cell>
          <cell r="P369" t="str">
            <v>N</v>
          </cell>
          <cell r="Q369" t="str">
            <v>North</v>
          </cell>
          <cell r="R369" t="str">
            <v>ID</v>
          </cell>
          <cell r="T369">
            <v>1.21</v>
          </cell>
        </row>
        <row r="370">
          <cell r="A370" t="str">
            <v>HUMBPP_1_UNITS3</v>
          </cell>
          <cell r="B370" t="str">
            <v>Humboldt</v>
          </cell>
          <cell r="C370" t="str">
            <v>Humboldt Bay Generating Station 3</v>
          </cell>
          <cell r="D370">
            <v>65</v>
          </cell>
          <cell r="E370">
            <v>65</v>
          </cell>
          <cell r="F370">
            <v>65</v>
          </cell>
          <cell r="G370">
            <v>65</v>
          </cell>
          <cell r="H370">
            <v>65</v>
          </cell>
          <cell r="I370">
            <v>65</v>
          </cell>
          <cell r="J370">
            <v>65</v>
          </cell>
          <cell r="K370">
            <v>65</v>
          </cell>
          <cell r="L370">
            <v>65</v>
          </cell>
          <cell r="M370">
            <v>65</v>
          </cell>
          <cell r="N370">
            <v>65</v>
          </cell>
          <cell r="O370">
            <v>65</v>
          </cell>
          <cell r="P370" t="str">
            <v>Y</v>
          </cell>
          <cell r="Q370" t="str">
            <v>North</v>
          </cell>
          <cell r="R370" t="str">
            <v>FC</v>
          </cell>
          <cell r="T370">
            <v>65</v>
          </cell>
        </row>
        <row r="371">
          <cell r="A371" t="str">
            <v>HUMBPP_6_UNITS</v>
          </cell>
          <cell r="B371" t="str">
            <v>Humboldt</v>
          </cell>
          <cell r="C371" t="str">
            <v>Humboldt Bay Generating Station 1 and 2</v>
          </cell>
          <cell r="D371">
            <v>97.62</v>
          </cell>
          <cell r="E371">
            <v>97.62</v>
          </cell>
          <cell r="F371">
            <v>97.62</v>
          </cell>
          <cell r="G371">
            <v>97.62</v>
          </cell>
          <cell r="H371">
            <v>97.62</v>
          </cell>
          <cell r="I371">
            <v>97.62</v>
          </cell>
          <cell r="J371">
            <v>97.62</v>
          </cell>
          <cell r="K371">
            <v>97.62</v>
          </cell>
          <cell r="L371">
            <v>97.62</v>
          </cell>
          <cell r="M371">
            <v>97.62</v>
          </cell>
          <cell r="N371">
            <v>97.62</v>
          </cell>
          <cell r="O371">
            <v>97.62</v>
          </cell>
          <cell r="P371" t="str">
            <v>Y</v>
          </cell>
          <cell r="Q371" t="str">
            <v>North</v>
          </cell>
          <cell r="R371" t="str">
            <v>FC</v>
          </cell>
          <cell r="T371">
            <v>97.62</v>
          </cell>
        </row>
        <row r="372">
          <cell r="A372" t="str">
            <v>HUMBSB_1_QF</v>
          </cell>
          <cell r="B372" t="str">
            <v>Humboldt</v>
          </cell>
          <cell r="C372" t="str">
            <v>SMALL QF AGGREGATION - TRINITY</v>
          </cell>
          <cell r="D372">
            <v>0</v>
          </cell>
          <cell r="E372">
            <v>0</v>
          </cell>
          <cell r="F372">
            <v>0</v>
          </cell>
          <cell r="G372">
            <v>0</v>
          </cell>
          <cell r="H372">
            <v>0</v>
          </cell>
          <cell r="I372">
            <v>0</v>
          </cell>
          <cell r="J372">
            <v>0</v>
          </cell>
          <cell r="K372">
            <v>0</v>
          </cell>
          <cell r="L372">
            <v>0</v>
          </cell>
          <cell r="M372">
            <v>0</v>
          </cell>
          <cell r="N372">
            <v>0</v>
          </cell>
          <cell r="O372">
            <v>0</v>
          </cell>
          <cell r="P372" t="str">
            <v>N</v>
          </cell>
          <cell r="Q372" t="str">
            <v>North</v>
          </cell>
          <cell r="R372" t="str">
            <v>FC</v>
          </cell>
          <cell r="T372">
            <v>0</v>
          </cell>
        </row>
        <row r="373">
          <cell r="A373" t="str">
            <v>HURON_6_SOLAR</v>
          </cell>
          <cell r="B373" t="str">
            <v>Fresno</v>
          </cell>
          <cell r="C373" t="str">
            <v>Huron Solar Station</v>
          </cell>
          <cell r="D373">
            <v>0.15</v>
          </cell>
          <cell r="E373">
            <v>1.33</v>
          </cell>
          <cell r="F373">
            <v>3.09</v>
          </cell>
          <cell r="G373">
            <v>13.79</v>
          </cell>
          <cell r="H373">
            <v>14.82</v>
          </cell>
          <cell r="I373">
            <v>16.559999999999999</v>
          </cell>
          <cell r="J373">
            <v>16.38</v>
          </cell>
          <cell r="K373">
            <v>15.49</v>
          </cell>
          <cell r="L373">
            <v>14.57</v>
          </cell>
          <cell r="M373">
            <v>9.94</v>
          </cell>
          <cell r="N373">
            <v>0.49</v>
          </cell>
          <cell r="O373">
            <v>0.26</v>
          </cell>
          <cell r="P373" t="str">
            <v>N</v>
          </cell>
          <cell r="Q373" t="str">
            <v>North</v>
          </cell>
          <cell r="R373" t="str">
            <v>ID</v>
          </cell>
          <cell r="T373">
            <v>16.559999999999999</v>
          </cell>
        </row>
        <row r="374">
          <cell r="A374" t="str">
            <v>HYTTHM_2_UNITS</v>
          </cell>
          <cell r="B374" t="str">
            <v>CAISO System</v>
          </cell>
          <cell r="C374" t="str">
            <v>HYATT-THERMALITO PUMP-GEN (AGGREGATE)</v>
          </cell>
          <cell r="D374">
            <v>103.2</v>
          </cell>
          <cell r="E374">
            <v>41.36</v>
          </cell>
          <cell r="F374">
            <v>67.89</v>
          </cell>
          <cell r="G374">
            <v>201.23</v>
          </cell>
          <cell r="H374">
            <v>422</v>
          </cell>
          <cell r="I374">
            <v>529.55999999999995</v>
          </cell>
          <cell r="J374">
            <v>466.32</v>
          </cell>
          <cell r="K374">
            <v>402.4</v>
          </cell>
          <cell r="L374">
            <v>339.93</v>
          </cell>
          <cell r="M374">
            <v>231.84</v>
          </cell>
          <cell r="N374">
            <v>272.14</v>
          </cell>
          <cell r="O374">
            <v>188.85</v>
          </cell>
          <cell r="P374" t="str">
            <v>Y</v>
          </cell>
          <cell r="Q374" t="str">
            <v>South</v>
          </cell>
          <cell r="R374" t="str">
            <v>FC</v>
          </cell>
          <cell r="T374">
            <v>529.55999999999995</v>
          </cell>
        </row>
        <row r="375">
          <cell r="A375" t="str">
            <v>IGNACO_1_QF</v>
          </cell>
          <cell r="B375" t="str">
            <v>NCNB</v>
          </cell>
          <cell r="C375" t="str">
            <v>SMALL QF AGGREGATION - VALLEJO/DINSMORE</v>
          </cell>
          <cell r="D375">
            <v>0</v>
          </cell>
          <cell r="E375">
            <v>0</v>
          </cell>
          <cell r="F375">
            <v>0.02</v>
          </cell>
          <cell r="G375">
            <v>0.02</v>
          </cell>
          <cell r="H375">
            <v>0.02</v>
          </cell>
          <cell r="I375">
            <v>0</v>
          </cell>
          <cell r="J375">
            <v>0</v>
          </cell>
          <cell r="K375">
            <v>0</v>
          </cell>
          <cell r="L375">
            <v>0.01</v>
          </cell>
          <cell r="M375">
            <v>0.02</v>
          </cell>
          <cell r="N375">
            <v>0</v>
          </cell>
          <cell r="O375">
            <v>0.02</v>
          </cell>
          <cell r="P375" t="str">
            <v>N</v>
          </cell>
          <cell r="Q375" t="str">
            <v>North</v>
          </cell>
          <cell r="R375" t="str">
            <v>FC</v>
          </cell>
          <cell r="T375">
            <v>0.01</v>
          </cell>
        </row>
        <row r="376">
          <cell r="A376" t="str">
            <v>INDIGO_1_UNIT 1</v>
          </cell>
          <cell r="B376" t="str">
            <v>LA Basin</v>
          </cell>
          <cell r="C376" t="str">
            <v>INDIGO PEAKER UNIT 1</v>
          </cell>
          <cell r="D376">
            <v>42</v>
          </cell>
          <cell r="E376">
            <v>42</v>
          </cell>
          <cell r="F376">
            <v>42</v>
          </cell>
          <cell r="G376">
            <v>42</v>
          </cell>
          <cell r="H376">
            <v>42</v>
          </cell>
          <cell r="I376">
            <v>42</v>
          </cell>
          <cell r="J376">
            <v>42</v>
          </cell>
          <cell r="K376">
            <v>42</v>
          </cell>
          <cell r="L376">
            <v>42</v>
          </cell>
          <cell r="M376">
            <v>42</v>
          </cell>
          <cell r="N376">
            <v>42</v>
          </cell>
          <cell r="O376">
            <v>42</v>
          </cell>
          <cell r="P376" t="str">
            <v>Y</v>
          </cell>
          <cell r="Q376" t="str">
            <v>South</v>
          </cell>
          <cell r="R376" t="str">
            <v>FC</v>
          </cell>
          <cell r="T376">
            <v>42</v>
          </cell>
        </row>
        <row r="377">
          <cell r="A377" t="str">
            <v>INDIGO_1_UNIT 2</v>
          </cell>
          <cell r="B377" t="str">
            <v>LA Basin</v>
          </cell>
          <cell r="C377" t="str">
            <v>INDIGO PEAKER UNIT 2</v>
          </cell>
          <cell r="D377">
            <v>42</v>
          </cell>
          <cell r="E377">
            <v>42</v>
          </cell>
          <cell r="F377">
            <v>42</v>
          </cell>
          <cell r="G377">
            <v>42</v>
          </cell>
          <cell r="H377">
            <v>42</v>
          </cell>
          <cell r="I377">
            <v>42</v>
          </cell>
          <cell r="J377">
            <v>42</v>
          </cell>
          <cell r="K377">
            <v>42</v>
          </cell>
          <cell r="L377">
            <v>42</v>
          </cell>
          <cell r="M377">
            <v>42</v>
          </cell>
          <cell r="N377">
            <v>42</v>
          </cell>
          <cell r="O377">
            <v>42</v>
          </cell>
          <cell r="P377" t="str">
            <v>Y</v>
          </cell>
          <cell r="Q377" t="str">
            <v>South</v>
          </cell>
          <cell r="R377" t="str">
            <v>FC</v>
          </cell>
          <cell r="T377">
            <v>42</v>
          </cell>
        </row>
        <row r="378">
          <cell r="A378" t="str">
            <v>INDIGO_1_UNIT 3</v>
          </cell>
          <cell r="B378" t="str">
            <v>LA Basin</v>
          </cell>
          <cell r="C378" t="str">
            <v>INDIGO PEAKER UNIT 3</v>
          </cell>
          <cell r="D378">
            <v>42</v>
          </cell>
          <cell r="E378">
            <v>42</v>
          </cell>
          <cell r="F378">
            <v>42</v>
          </cell>
          <cell r="G378">
            <v>42</v>
          </cell>
          <cell r="H378">
            <v>42</v>
          </cell>
          <cell r="I378">
            <v>42</v>
          </cell>
          <cell r="J378">
            <v>42</v>
          </cell>
          <cell r="K378">
            <v>42</v>
          </cell>
          <cell r="L378">
            <v>42</v>
          </cell>
          <cell r="M378">
            <v>42</v>
          </cell>
          <cell r="N378">
            <v>42</v>
          </cell>
          <cell r="O378">
            <v>42</v>
          </cell>
          <cell r="P378" t="str">
            <v>Y</v>
          </cell>
          <cell r="Q378" t="str">
            <v>South</v>
          </cell>
          <cell r="R378" t="str">
            <v>FC</v>
          </cell>
          <cell r="T378">
            <v>42</v>
          </cell>
        </row>
        <row r="379">
          <cell r="A379" t="str">
            <v>INLDEM_5_UNIT 1</v>
          </cell>
          <cell r="B379" t="str">
            <v>LA Basin</v>
          </cell>
          <cell r="C379" t="str">
            <v>Inland Empire Energy Center, Unit 1</v>
          </cell>
          <cell r="D379">
            <v>365</v>
          </cell>
          <cell r="E379">
            <v>365</v>
          </cell>
          <cell r="F379">
            <v>365</v>
          </cell>
          <cell r="G379">
            <v>360</v>
          </cell>
          <cell r="H379">
            <v>350</v>
          </cell>
          <cell r="I379">
            <v>340</v>
          </cell>
          <cell r="J379">
            <v>335</v>
          </cell>
          <cell r="K379">
            <v>335</v>
          </cell>
          <cell r="L379">
            <v>340</v>
          </cell>
          <cell r="M379">
            <v>350</v>
          </cell>
          <cell r="N379">
            <v>360</v>
          </cell>
          <cell r="O379">
            <v>365</v>
          </cell>
          <cell r="P379" t="str">
            <v>Y</v>
          </cell>
          <cell r="Q379" t="str">
            <v>South</v>
          </cell>
          <cell r="R379" t="str">
            <v>FC</v>
          </cell>
          <cell r="T379">
            <v>340</v>
          </cell>
        </row>
        <row r="380">
          <cell r="A380" t="str">
            <v>INLDEM_5_UNIT 2</v>
          </cell>
          <cell r="B380" t="str">
            <v>LA Basin</v>
          </cell>
          <cell r="C380" t="str">
            <v>Inland Empire Energy Center, Unit 2</v>
          </cell>
          <cell r="D380">
            <v>365</v>
          </cell>
          <cell r="E380">
            <v>365</v>
          </cell>
          <cell r="F380">
            <v>365</v>
          </cell>
          <cell r="G380">
            <v>360</v>
          </cell>
          <cell r="H380">
            <v>350</v>
          </cell>
          <cell r="I380">
            <v>340</v>
          </cell>
          <cell r="J380">
            <v>335</v>
          </cell>
          <cell r="K380">
            <v>335</v>
          </cell>
          <cell r="L380">
            <v>340</v>
          </cell>
          <cell r="M380">
            <v>350</v>
          </cell>
          <cell r="N380">
            <v>360</v>
          </cell>
          <cell r="O380">
            <v>365</v>
          </cell>
          <cell r="P380" t="str">
            <v>Y</v>
          </cell>
          <cell r="Q380" t="str">
            <v>South</v>
          </cell>
          <cell r="R380" t="str">
            <v>FC</v>
          </cell>
          <cell r="T380">
            <v>340</v>
          </cell>
        </row>
        <row r="381">
          <cell r="A381" t="str">
            <v>INSKIP_2_UNIT</v>
          </cell>
          <cell r="B381" t="str">
            <v>CAISO System</v>
          </cell>
          <cell r="C381" t="str">
            <v>INSKIP HYDRO</v>
          </cell>
          <cell r="D381">
            <v>4.99</v>
          </cell>
          <cell r="E381">
            <v>4.8499999999999996</v>
          </cell>
          <cell r="F381">
            <v>5.79</v>
          </cell>
          <cell r="G381">
            <v>6.19</v>
          </cell>
          <cell r="H381">
            <v>6.12</v>
          </cell>
          <cell r="I381">
            <v>5.31</v>
          </cell>
          <cell r="J381">
            <v>3.87</v>
          </cell>
          <cell r="K381">
            <v>3.22</v>
          </cell>
          <cell r="L381">
            <v>3.02</v>
          </cell>
          <cell r="M381">
            <v>3.34</v>
          </cell>
          <cell r="N381">
            <v>3.49</v>
          </cell>
          <cell r="O381">
            <v>3.89</v>
          </cell>
          <cell r="P381" t="str">
            <v>Y</v>
          </cell>
          <cell r="Q381" t="str">
            <v>North</v>
          </cell>
          <cell r="R381" t="str">
            <v>FC</v>
          </cell>
          <cell r="T381">
            <v>5.31</v>
          </cell>
        </row>
        <row r="382">
          <cell r="A382" t="str">
            <v>INTKEP_2_UNITS</v>
          </cell>
          <cell r="B382" t="str">
            <v>CAISO System</v>
          </cell>
          <cell r="C382" t="str">
            <v>CCSF Hetch_Hetchy Hydro Aggregate</v>
          </cell>
          <cell r="D382">
            <v>307</v>
          </cell>
          <cell r="E382">
            <v>307</v>
          </cell>
          <cell r="F382">
            <v>307</v>
          </cell>
          <cell r="G382">
            <v>307</v>
          </cell>
          <cell r="H382">
            <v>307</v>
          </cell>
          <cell r="I382">
            <v>307</v>
          </cell>
          <cell r="J382">
            <v>307</v>
          </cell>
          <cell r="K382">
            <v>307</v>
          </cell>
          <cell r="L382">
            <v>239</v>
          </cell>
          <cell r="M382">
            <v>300</v>
          </cell>
          <cell r="N382">
            <v>307</v>
          </cell>
          <cell r="O382">
            <v>307</v>
          </cell>
          <cell r="P382" t="str">
            <v>Y</v>
          </cell>
          <cell r="Q382" t="str">
            <v>North</v>
          </cell>
          <cell r="R382" t="str">
            <v>FC</v>
          </cell>
          <cell r="T382">
            <v>307</v>
          </cell>
        </row>
        <row r="383">
          <cell r="A383" t="str">
            <v>INTTRB_6_UNIT</v>
          </cell>
          <cell r="B383" t="str">
            <v>Fresno</v>
          </cell>
          <cell r="C383" t="str">
            <v>Intl Wind Turb Research (Dinosaur Point)</v>
          </cell>
          <cell r="D383">
            <v>0.14000000000000001</v>
          </cell>
          <cell r="E383">
            <v>0.71</v>
          </cell>
          <cell r="F383">
            <v>1.2</v>
          </cell>
          <cell r="G383">
            <v>0.72</v>
          </cell>
          <cell r="H383">
            <v>2.27</v>
          </cell>
          <cell r="I383">
            <v>2.31</v>
          </cell>
          <cell r="J383">
            <v>4.16</v>
          </cell>
          <cell r="K383">
            <v>3.06</v>
          </cell>
          <cell r="L383">
            <v>0.6</v>
          </cell>
          <cell r="M383">
            <v>0.36</v>
          </cell>
          <cell r="N383">
            <v>0.15</v>
          </cell>
          <cell r="O383">
            <v>0.14000000000000001</v>
          </cell>
          <cell r="P383" t="str">
            <v>N</v>
          </cell>
          <cell r="Q383" t="str">
            <v>North</v>
          </cell>
          <cell r="R383" t="str">
            <v>FC</v>
          </cell>
          <cell r="T383">
            <v>4.16</v>
          </cell>
        </row>
        <row r="384">
          <cell r="A384" t="str">
            <v>IVANPA_1_UNIT1</v>
          </cell>
          <cell r="B384" t="str">
            <v>CAISO System</v>
          </cell>
          <cell r="C384" t="str">
            <v>Ivanpah 1</v>
          </cell>
          <cell r="D384">
            <v>0.97</v>
          </cell>
          <cell r="E384">
            <v>8.16</v>
          </cell>
          <cell r="F384">
            <v>18.63</v>
          </cell>
          <cell r="G384">
            <v>74.45</v>
          </cell>
          <cell r="H384">
            <v>79</v>
          </cell>
          <cell r="I384">
            <v>98.6</v>
          </cell>
          <cell r="J384">
            <v>99.04</v>
          </cell>
          <cell r="K384">
            <v>92.22</v>
          </cell>
          <cell r="L384">
            <v>90</v>
          </cell>
          <cell r="M384">
            <v>59.5</v>
          </cell>
          <cell r="N384">
            <v>3.07</v>
          </cell>
          <cell r="O384">
            <v>1.64</v>
          </cell>
          <cell r="P384" t="str">
            <v>N</v>
          </cell>
          <cell r="Q384" t="str">
            <v>South</v>
          </cell>
          <cell r="R384" t="str">
            <v>FC</v>
          </cell>
          <cell r="S384">
            <v>0</v>
          </cell>
          <cell r="T384">
            <v>99.04</v>
          </cell>
        </row>
        <row r="385">
          <cell r="A385" t="str">
            <v>IVANPA_1_UNIT2</v>
          </cell>
          <cell r="B385" t="str">
            <v>CAISO System</v>
          </cell>
          <cell r="C385" t="str">
            <v>Ivanpah 2</v>
          </cell>
          <cell r="D385">
            <v>1.04</v>
          </cell>
          <cell r="E385">
            <v>8.81</v>
          </cell>
          <cell r="F385">
            <v>20.11</v>
          </cell>
          <cell r="G385">
            <v>80.38</v>
          </cell>
          <cell r="H385">
            <v>85.29</v>
          </cell>
          <cell r="I385">
            <v>106.44</v>
          </cell>
          <cell r="J385">
            <v>106.92</v>
          </cell>
          <cell r="K385">
            <v>99.56</v>
          </cell>
          <cell r="L385">
            <v>97.16</v>
          </cell>
          <cell r="M385">
            <v>64.23</v>
          </cell>
          <cell r="N385">
            <v>3.31</v>
          </cell>
          <cell r="O385">
            <v>1.77</v>
          </cell>
          <cell r="P385" t="str">
            <v>N</v>
          </cell>
          <cell r="Q385" t="str">
            <v>South</v>
          </cell>
          <cell r="R385" t="str">
            <v>FC</v>
          </cell>
          <cell r="T385">
            <v>106.92</v>
          </cell>
        </row>
        <row r="386">
          <cell r="A386" t="str">
            <v>IVANPA_1_UNIT3</v>
          </cell>
          <cell r="B386" t="str">
            <v>CAISO System</v>
          </cell>
          <cell r="C386" t="str">
            <v>Ivanpah 3</v>
          </cell>
          <cell r="D386">
            <v>1.04</v>
          </cell>
          <cell r="E386">
            <v>8.81</v>
          </cell>
          <cell r="F386">
            <v>20.11</v>
          </cell>
          <cell r="G386">
            <v>80.38</v>
          </cell>
          <cell r="H386">
            <v>85.29</v>
          </cell>
          <cell r="I386">
            <v>106.44</v>
          </cell>
          <cell r="J386">
            <v>106.92</v>
          </cell>
          <cell r="K386">
            <v>99.56</v>
          </cell>
          <cell r="L386">
            <v>97.16</v>
          </cell>
          <cell r="M386">
            <v>64.23</v>
          </cell>
          <cell r="N386">
            <v>3.31</v>
          </cell>
          <cell r="O386">
            <v>1.77</v>
          </cell>
          <cell r="P386" t="str">
            <v>N</v>
          </cell>
          <cell r="Q386" t="str">
            <v>South</v>
          </cell>
          <cell r="R386" t="str">
            <v>FC</v>
          </cell>
          <cell r="T386">
            <v>106.92</v>
          </cell>
        </row>
        <row r="387">
          <cell r="A387" t="str">
            <v>IVSLRP_2_SOLAR1</v>
          </cell>
          <cell r="B387" t="str">
            <v>San Diego-IV</v>
          </cell>
          <cell r="C387" t="str">
            <v>Silver Ridge Mount Signal</v>
          </cell>
          <cell r="D387">
            <v>1.57</v>
          </cell>
          <cell r="E387">
            <v>13.25</v>
          </cell>
          <cell r="F387">
            <v>30.24</v>
          </cell>
          <cell r="G387">
            <v>120.87</v>
          </cell>
          <cell r="H387">
            <v>128.25</v>
          </cell>
          <cell r="I387">
            <v>160.07</v>
          </cell>
          <cell r="J387">
            <v>160.78</v>
          </cell>
          <cell r="K387">
            <v>149.71</v>
          </cell>
          <cell r="L387">
            <v>146.1</v>
          </cell>
          <cell r="M387">
            <v>96.59</v>
          </cell>
          <cell r="N387">
            <v>4.9800000000000004</v>
          </cell>
          <cell r="O387">
            <v>2.66</v>
          </cell>
          <cell r="P387" t="str">
            <v>N</v>
          </cell>
          <cell r="Q387" t="str">
            <v>South</v>
          </cell>
          <cell r="R387" t="str">
            <v>FC</v>
          </cell>
          <cell r="T387">
            <v>160.78</v>
          </cell>
        </row>
        <row r="388">
          <cell r="A388" t="str">
            <v>JAWBNE_2_NSRWND</v>
          </cell>
          <cell r="B388" t="str">
            <v>CAISO System</v>
          </cell>
          <cell r="C388" t="str">
            <v>North Sky River Wind Project</v>
          </cell>
          <cell r="D388">
            <v>6.82</v>
          </cell>
          <cell r="E388">
            <v>13.17</v>
          </cell>
          <cell r="F388">
            <v>42.65</v>
          </cell>
          <cell r="G388">
            <v>54.01</v>
          </cell>
          <cell r="H388">
            <v>61.08</v>
          </cell>
          <cell r="I388">
            <v>52.52</v>
          </cell>
          <cell r="J388">
            <v>33.909999999999997</v>
          </cell>
          <cell r="K388">
            <v>31.86</v>
          </cell>
          <cell r="L388">
            <v>22.77</v>
          </cell>
          <cell r="M388">
            <v>16.21</v>
          </cell>
          <cell r="N388">
            <v>6.74</v>
          </cell>
          <cell r="O388">
            <v>6.97</v>
          </cell>
          <cell r="P388" t="str">
            <v>N</v>
          </cell>
          <cell r="Q388" t="str">
            <v>South</v>
          </cell>
          <cell r="R388" t="str">
            <v>FC</v>
          </cell>
          <cell r="T388">
            <v>52.52</v>
          </cell>
        </row>
        <row r="389">
          <cell r="A389" t="str">
            <v>JESSUP_1_HUDSON</v>
          </cell>
          <cell r="B389" t="str">
            <v>CAISO System</v>
          </cell>
          <cell r="C389" t="str">
            <v>Kiara Anderson</v>
          </cell>
          <cell r="D389">
            <v>4.16</v>
          </cell>
          <cell r="E389">
            <v>4.0599999999999996</v>
          </cell>
          <cell r="F389">
            <v>4.47</v>
          </cell>
          <cell r="G389">
            <v>4.0999999999999996</v>
          </cell>
          <cell r="H389">
            <v>4.3899999999999997</v>
          </cell>
          <cell r="I389">
            <v>4.78</v>
          </cell>
          <cell r="J389">
            <v>4.93</v>
          </cell>
          <cell r="K389">
            <v>4.91</v>
          </cell>
          <cell r="L389">
            <v>5</v>
          </cell>
          <cell r="M389">
            <v>4.45</v>
          </cell>
          <cell r="N389">
            <v>4.13</v>
          </cell>
          <cell r="O389">
            <v>5.2</v>
          </cell>
          <cell r="P389" t="str">
            <v>N</v>
          </cell>
          <cell r="Q389" t="str">
            <v>North</v>
          </cell>
          <cell r="R389" t="str">
            <v>ID</v>
          </cell>
          <cell r="T389">
            <v>5</v>
          </cell>
        </row>
        <row r="390">
          <cell r="A390" t="str">
            <v>JOHANN_6_QFA1</v>
          </cell>
          <cell r="B390" t="str">
            <v>LA Basin</v>
          </cell>
          <cell r="C390" t="str">
            <v>JOHANNA QF</v>
          </cell>
          <cell r="D390">
            <v>0</v>
          </cell>
          <cell r="E390">
            <v>0</v>
          </cell>
          <cell r="F390">
            <v>0</v>
          </cell>
          <cell r="G390">
            <v>0</v>
          </cell>
          <cell r="H390">
            <v>0</v>
          </cell>
          <cell r="I390">
            <v>0</v>
          </cell>
          <cell r="J390">
            <v>0.01</v>
          </cell>
          <cell r="K390">
            <v>0.01</v>
          </cell>
          <cell r="L390">
            <v>0</v>
          </cell>
          <cell r="M390">
            <v>0</v>
          </cell>
          <cell r="N390">
            <v>0</v>
          </cell>
          <cell r="O390">
            <v>0</v>
          </cell>
          <cell r="P390" t="str">
            <v>N</v>
          </cell>
          <cell r="Q390" t="str">
            <v>South</v>
          </cell>
          <cell r="R390" t="str">
            <v>FC</v>
          </cell>
          <cell r="T390">
            <v>0.01</v>
          </cell>
        </row>
        <row r="391">
          <cell r="A391" t="str">
            <v>JVENTR_2_QFUNTS</v>
          </cell>
          <cell r="B391" t="str">
            <v>CAISO System</v>
          </cell>
          <cell r="C391" t="str">
            <v>TRES VAQUEROS WIND QF UNITS</v>
          </cell>
          <cell r="D391">
            <v>0.04</v>
          </cell>
          <cell r="E391">
            <v>0.2</v>
          </cell>
          <cell r="F391">
            <v>0.18</v>
          </cell>
          <cell r="G391">
            <v>0.2</v>
          </cell>
          <cell r="H391">
            <v>0.32</v>
          </cell>
          <cell r="I391">
            <v>0.48</v>
          </cell>
          <cell r="J391">
            <v>0.56000000000000005</v>
          </cell>
          <cell r="K391">
            <v>0.34</v>
          </cell>
          <cell r="L391">
            <v>0.16</v>
          </cell>
          <cell r="M391">
            <v>7.0000000000000007E-2</v>
          </cell>
          <cell r="N391">
            <v>7.0000000000000007E-2</v>
          </cell>
          <cell r="O391">
            <v>0.02</v>
          </cell>
          <cell r="P391" t="str">
            <v>N</v>
          </cell>
          <cell r="Q391" t="str">
            <v>North</v>
          </cell>
          <cell r="R391" t="str">
            <v>FC</v>
          </cell>
          <cell r="T391">
            <v>0.56000000000000005</v>
          </cell>
        </row>
        <row r="392">
          <cell r="A392" t="str">
            <v>KANAKA_1_UNIT</v>
          </cell>
          <cell r="B392" t="str">
            <v>Sierra</v>
          </cell>
          <cell r="C392" t="str">
            <v>KANAKA</v>
          </cell>
          <cell r="D392">
            <v>0.32</v>
          </cell>
          <cell r="E392">
            <v>0.09</v>
          </cell>
          <cell r="F392">
            <v>0.56999999999999995</v>
          </cell>
          <cell r="G392">
            <v>0.57999999999999996</v>
          </cell>
          <cell r="H392">
            <v>0.28000000000000003</v>
          </cell>
          <cell r="I392">
            <v>0.15</v>
          </cell>
          <cell r="J392">
            <v>0.02</v>
          </cell>
          <cell r="K392">
            <v>0</v>
          </cell>
          <cell r="L392">
            <v>0</v>
          </cell>
          <cell r="M392">
            <v>0.01</v>
          </cell>
          <cell r="N392">
            <v>0.04</v>
          </cell>
          <cell r="O392">
            <v>0.24</v>
          </cell>
          <cell r="P392" t="str">
            <v>N</v>
          </cell>
          <cell r="Q392" t="str">
            <v>North</v>
          </cell>
          <cell r="R392" t="str">
            <v>FC</v>
          </cell>
          <cell r="T392">
            <v>0.15</v>
          </cell>
        </row>
        <row r="393">
          <cell r="A393" t="str">
            <v>KANSAS_6_SOLAR</v>
          </cell>
          <cell r="B393" t="str">
            <v>Fresno</v>
          </cell>
          <cell r="C393" t="str">
            <v>RE Kansas South</v>
          </cell>
          <cell r="D393" t="str">
            <v>-</v>
          </cell>
          <cell r="E393" t="str">
            <v>-</v>
          </cell>
          <cell r="F393" t="str">
            <v>-</v>
          </cell>
          <cell r="G393" t="str">
            <v>-</v>
          </cell>
          <cell r="H393" t="str">
            <v>-</v>
          </cell>
          <cell r="I393" t="str">
            <v>-</v>
          </cell>
          <cell r="J393" t="str">
            <v>-</v>
          </cell>
          <cell r="K393" t="str">
            <v>-</v>
          </cell>
          <cell r="L393" t="str">
            <v>-</v>
          </cell>
          <cell r="M393" t="str">
            <v>-</v>
          </cell>
          <cell r="N393" t="str">
            <v>-</v>
          </cell>
          <cell r="O393" t="str">
            <v>-</v>
          </cell>
          <cell r="P393" t="str">
            <v>N</v>
          </cell>
          <cell r="Q393" t="str">
            <v>North</v>
          </cell>
          <cell r="R393" t="str">
            <v>EO</v>
          </cell>
          <cell r="T393">
            <v>0</v>
          </cell>
        </row>
        <row r="394">
          <cell r="A394" t="str">
            <v>KEARNY_7_KY2</v>
          </cell>
          <cell r="B394" t="str">
            <v>San Diego-IV</v>
          </cell>
          <cell r="C394" t="str">
            <v>KEARNY GT2 AGGREGATE</v>
          </cell>
          <cell r="D394">
            <v>59</v>
          </cell>
          <cell r="E394">
            <v>59</v>
          </cell>
          <cell r="F394">
            <v>59</v>
          </cell>
          <cell r="G394">
            <v>59</v>
          </cell>
          <cell r="H394">
            <v>59</v>
          </cell>
          <cell r="I394">
            <v>59</v>
          </cell>
          <cell r="J394">
            <v>59</v>
          </cell>
          <cell r="K394">
            <v>59</v>
          </cell>
          <cell r="L394">
            <v>59</v>
          </cell>
          <cell r="M394">
            <v>59</v>
          </cell>
          <cell r="N394">
            <v>59</v>
          </cell>
          <cell r="O394">
            <v>59</v>
          </cell>
          <cell r="P394" t="str">
            <v>Y</v>
          </cell>
          <cell r="Q394" t="str">
            <v>South</v>
          </cell>
          <cell r="R394" t="str">
            <v>FC</v>
          </cell>
          <cell r="T394">
            <v>59</v>
          </cell>
        </row>
        <row r="395">
          <cell r="A395" t="str">
            <v>KEARNY_7_KY3</v>
          </cell>
          <cell r="B395" t="str">
            <v>San Diego-IV</v>
          </cell>
          <cell r="C395" t="str">
            <v>KEARNY GT3 AGGREGATE</v>
          </cell>
          <cell r="D395">
            <v>61</v>
          </cell>
          <cell r="E395">
            <v>61</v>
          </cell>
          <cell r="F395">
            <v>61</v>
          </cell>
          <cell r="G395">
            <v>61</v>
          </cell>
          <cell r="H395">
            <v>61</v>
          </cell>
          <cell r="I395">
            <v>61</v>
          </cell>
          <cell r="J395">
            <v>61</v>
          </cell>
          <cell r="K395">
            <v>61</v>
          </cell>
          <cell r="L395">
            <v>61</v>
          </cell>
          <cell r="M395">
            <v>61</v>
          </cell>
          <cell r="N395">
            <v>61</v>
          </cell>
          <cell r="O395">
            <v>61</v>
          </cell>
          <cell r="P395" t="str">
            <v>Y</v>
          </cell>
          <cell r="Q395" t="str">
            <v>South</v>
          </cell>
          <cell r="R395" t="str">
            <v>FC</v>
          </cell>
          <cell r="T395">
            <v>61</v>
          </cell>
        </row>
        <row r="396">
          <cell r="A396" t="str">
            <v>KEKAWK_6_UNIT</v>
          </cell>
          <cell r="B396" t="str">
            <v>Humboldt</v>
          </cell>
          <cell r="C396" t="str">
            <v>STS HYDROPOWER LTD. (KEKAWAKA)</v>
          </cell>
          <cell r="D396">
            <v>1.24</v>
          </cell>
          <cell r="E396">
            <v>0.78</v>
          </cell>
          <cell r="F396">
            <v>2.7</v>
          </cell>
          <cell r="G396">
            <v>2.29</v>
          </cell>
          <cell r="H396">
            <v>0.28999999999999998</v>
          </cell>
          <cell r="I396">
            <v>0.06</v>
          </cell>
          <cell r="J396">
            <v>0</v>
          </cell>
          <cell r="K396">
            <v>0</v>
          </cell>
          <cell r="L396">
            <v>0</v>
          </cell>
          <cell r="M396">
            <v>0</v>
          </cell>
          <cell r="N396">
            <v>0.17</v>
          </cell>
          <cell r="O396">
            <v>1.1399999999999999</v>
          </cell>
          <cell r="P396" t="str">
            <v>N</v>
          </cell>
          <cell r="Q396" t="str">
            <v>North</v>
          </cell>
          <cell r="R396" t="str">
            <v>FC</v>
          </cell>
          <cell r="T396">
            <v>0.06</v>
          </cell>
        </row>
        <row r="397">
          <cell r="A397" t="str">
            <v>KELSO_2_UNITS</v>
          </cell>
          <cell r="B397" t="str">
            <v>Bay Area</v>
          </cell>
          <cell r="C397" t="str">
            <v>Mariposa Energy</v>
          </cell>
          <cell r="D397">
            <v>195.54</v>
          </cell>
          <cell r="E397">
            <v>194.04</v>
          </cell>
          <cell r="F397">
            <v>194.06</v>
          </cell>
          <cell r="G397">
            <v>193.55</v>
          </cell>
          <cell r="H397">
            <v>187.74</v>
          </cell>
          <cell r="I397">
            <v>188.11</v>
          </cell>
          <cell r="J397">
            <v>188.29</v>
          </cell>
          <cell r="K397">
            <v>188.29</v>
          </cell>
          <cell r="L397">
            <v>187.92</v>
          </cell>
          <cell r="M397">
            <v>192.9</v>
          </cell>
          <cell r="N397">
            <v>194.29</v>
          </cell>
          <cell r="O397">
            <v>195.54</v>
          </cell>
          <cell r="P397" t="str">
            <v>Y</v>
          </cell>
          <cell r="Q397" t="str">
            <v>North</v>
          </cell>
          <cell r="R397" t="str">
            <v>FC</v>
          </cell>
          <cell r="T397">
            <v>188.29</v>
          </cell>
        </row>
        <row r="398">
          <cell r="A398" t="str">
            <v>KELYRG_6_UNIT</v>
          </cell>
          <cell r="B398" t="str">
            <v>Sierra</v>
          </cell>
          <cell r="C398" t="str">
            <v>KELLY RIDGE HYDRO</v>
          </cell>
          <cell r="D398">
            <v>10</v>
          </cell>
          <cell r="E398">
            <v>10</v>
          </cell>
          <cell r="F398">
            <v>10</v>
          </cell>
          <cell r="G398">
            <v>10</v>
          </cell>
          <cell r="H398">
            <v>10</v>
          </cell>
          <cell r="I398">
            <v>10</v>
          </cell>
          <cell r="J398">
            <v>10</v>
          </cell>
          <cell r="K398">
            <v>10</v>
          </cell>
          <cell r="L398">
            <v>10</v>
          </cell>
          <cell r="M398">
            <v>10</v>
          </cell>
          <cell r="N398">
            <v>10</v>
          </cell>
          <cell r="O398">
            <v>10</v>
          </cell>
          <cell r="P398" t="str">
            <v>Y</v>
          </cell>
          <cell r="Q398" t="str">
            <v>North</v>
          </cell>
          <cell r="R398" t="str">
            <v>FC</v>
          </cell>
          <cell r="T398">
            <v>10</v>
          </cell>
        </row>
        <row r="399">
          <cell r="A399" t="str">
            <v>KERKH1_7_UNIT 1</v>
          </cell>
          <cell r="B399" t="str">
            <v>Fresno</v>
          </cell>
          <cell r="C399" t="str">
            <v>KERKHOFF PH 1 UNIT #1</v>
          </cell>
          <cell r="D399">
            <v>13</v>
          </cell>
          <cell r="E399">
            <v>13</v>
          </cell>
          <cell r="F399">
            <v>13</v>
          </cell>
          <cell r="G399">
            <v>13</v>
          </cell>
          <cell r="H399">
            <v>13</v>
          </cell>
          <cell r="I399">
            <v>13</v>
          </cell>
          <cell r="J399">
            <v>13</v>
          </cell>
          <cell r="K399">
            <v>13</v>
          </cell>
          <cell r="L399">
            <v>13</v>
          </cell>
          <cell r="M399">
            <v>13</v>
          </cell>
          <cell r="N399">
            <v>13</v>
          </cell>
          <cell r="O399">
            <v>13</v>
          </cell>
          <cell r="P399" t="str">
            <v>Y</v>
          </cell>
          <cell r="Q399" t="str">
            <v>North</v>
          </cell>
          <cell r="R399" t="str">
            <v>FC</v>
          </cell>
          <cell r="T399">
            <v>13</v>
          </cell>
        </row>
        <row r="400">
          <cell r="A400" t="str">
            <v>KERKH1_7_UNIT 3</v>
          </cell>
          <cell r="B400" t="str">
            <v>Fresno</v>
          </cell>
          <cell r="C400" t="str">
            <v>KERKHOFF PH 1 UNIT #3</v>
          </cell>
          <cell r="D400">
            <v>12.8</v>
          </cell>
          <cell r="E400">
            <v>12.8</v>
          </cell>
          <cell r="F400">
            <v>12.8</v>
          </cell>
          <cell r="G400">
            <v>12.8</v>
          </cell>
          <cell r="H400">
            <v>12.8</v>
          </cell>
          <cell r="I400">
            <v>12.8</v>
          </cell>
          <cell r="J400">
            <v>12.8</v>
          </cell>
          <cell r="K400">
            <v>12.8</v>
          </cell>
          <cell r="L400">
            <v>12.8</v>
          </cell>
          <cell r="M400">
            <v>12.8</v>
          </cell>
          <cell r="N400">
            <v>12.8</v>
          </cell>
          <cell r="O400">
            <v>12.8</v>
          </cell>
          <cell r="P400" t="str">
            <v>Y</v>
          </cell>
          <cell r="Q400" t="str">
            <v>North</v>
          </cell>
          <cell r="R400" t="str">
            <v>FC</v>
          </cell>
          <cell r="T400">
            <v>12.8</v>
          </cell>
        </row>
        <row r="401">
          <cell r="A401" t="str">
            <v>KERKH2_7_UNIT 1</v>
          </cell>
          <cell r="B401" t="str">
            <v>Fresno</v>
          </cell>
          <cell r="C401" t="str">
            <v>KERKHOFF PH 2 UNIT #1</v>
          </cell>
          <cell r="D401">
            <v>153.9</v>
          </cell>
          <cell r="E401">
            <v>153.9</v>
          </cell>
          <cell r="F401">
            <v>153.9</v>
          </cell>
          <cell r="G401">
            <v>153.9</v>
          </cell>
          <cell r="H401">
            <v>153.9</v>
          </cell>
          <cell r="I401">
            <v>153.9</v>
          </cell>
          <cell r="J401">
            <v>153.9</v>
          </cell>
          <cell r="K401">
            <v>153.9</v>
          </cell>
          <cell r="L401">
            <v>153.9</v>
          </cell>
          <cell r="M401">
            <v>153.9</v>
          </cell>
          <cell r="N401">
            <v>153.9</v>
          </cell>
          <cell r="O401">
            <v>153.9</v>
          </cell>
          <cell r="P401" t="str">
            <v>Y</v>
          </cell>
          <cell r="Q401" t="str">
            <v>North</v>
          </cell>
          <cell r="R401" t="str">
            <v>FC</v>
          </cell>
          <cell r="T401">
            <v>153.9</v>
          </cell>
        </row>
        <row r="402">
          <cell r="A402" t="str">
            <v>KERNFT_1_UNITS</v>
          </cell>
          <cell r="B402" t="str">
            <v>Kern</v>
          </cell>
          <cell r="C402" t="str">
            <v>KERN FRONT LIMITED</v>
          </cell>
          <cell r="D402">
            <v>47</v>
          </cell>
          <cell r="E402">
            <v>47</v>
          </cell>
          <cell r="F402">
            <v>47</v>
          </cell>
          <cell r="G402">
            <v>47</v>
          </cell>
          <cell r="H402">
            <v>47</v>
          </cell>
          <cell r="I402">
            <v>47</v>
          </cell>
          <cell r="J402">
            <v>47</v>
          </cell>
          <cell r="K402">
            <v>47</v>
          </cell>
          <cell r="L402">
            <v>47</v>
          </cell>
          <cell r="M402">
            <v>47</v>
          </cell>
          <cell r="N402">
            <v>47</v>
          </cell>
          <cell r="O402">
            <v>47</v>
          </cell>
          <cell r="P402" t="str">
            <v>Y</v>
          </cell>
          <cell r="Q402" t="str">
            <v>North</v>
          </cell>
          <cell r="R402" t="str">
            <v>FC</v>
          </cell>
          <cell r="T402">
            <v>47</v>
          </cell>
        </row>
        <row r="403">
          <cell r="A403" t="str">
            <v>KERNRG_1_UNITS</v>
          </cell>
          <cell r="B403" t="str">
            <v>CAISO System</v>
          </cell>
          <cell r="C403" t="str">
            <v>AERA ENERGY (SOUTH BELRIDGE)</v>
          </cell>
          <cell r="D403">
            <v>0.5</v>
          </cell>
          <cell r="E403">
            <v>0.33</v>
          </cell>
          <cell r="F403">
            <v>0</v>
          </cell>
          <cell r="G403">
            <v>0.56999999999999995</v>
          </cell>
          <cell r="H403">
            <v>1.83</v>
          </cell>
          <cell r="I403">
            <v>1.41</v>
          </cell>
          <cell r="J403">
            <v>0.84</v>
          </cell>
          <cell r="K403">
            <v>1</v>
          </cell>
          <cell r="L403">
            <v>1.54</v>
          </cell>
          <cell r="M403">
            <v>1.58</v>
          </cell>
          <cell r="N403">
            <v>1.39</v>
          </cell>
          <cell r="O403">
            <v>1.17</v>
          </cell>
          <cell r="P403" t="str">
            <v>N</v>
          </cell>
          <cell r="Q403" t="str">
            <v>North</v>
          </cell>
          <cell r="R403" t="str">
            <v>FC</v>
          </cell>
          <cell r="S403" t="str">
            <v>Local area definition change for 2015. See LCR Report.</v>
          </cell>
          <cell r="T403">
            <v>1.54</v>
          </cell>
        </row>
        <row r="404">
          <cell r="A404" t="str">
            <v>KERRGN_1_UNIT 1</v>
          </cell>
          <cell r="B404" t="str">
            <v>Big Creek-Ventura</v>
          </cell>
          <cell r="C404" t="str">
            <v>KERN RIVER HYDRO UNITS 1-4 AGGREGATE</v>
          </cell>
          <cell r="D404">
            <v>12.45</v>
          </cell>
          <cell r="E404">
            <v>13.49</v>
          </cell>
          <cell r="F404">
            <v>15.38</v>
          </cell>
          <cell r="G404">
            <v>18.850000000000001</v>
          </cell>
          <cell r="H404">
            <v>20.62</v>
          </cell>
          <cell r="I404">
            <v>21.18</v>
          </cell>
          <cell r="J404">
            <v>22.74</v>
          </cell>
          <cell r="K404">
            <v>17.690000000000001</v>
          </cell>
          <cell r="L404">
            <v>11.97</v>
          </cell>
          <cell r="M404">
            <v>9.7200000000000006</v>
          </cell>
          <cell r="N404">
            <v>12.19</v>
          </cell>
          <cell r="O404">
            <v>11.5</v>
          </cell>
          <cell r="P404" t="str">
            <v>N</v>
          </cell>
          <cell r="Q404" t="str">
            <v>South</v>
          </cell>
          <cell r="R404" t="str">
            <v>FC</v>
          </cell>
          <cell r="T404">
            <v>22.74</v>
          </cell>
        </row>
        <row r="405">
          <cell r="A405" t="str">
            <v>KILARC_2_UNIT 1</v>
          </cell>
          <cell r="B405" t="str">
            <v>CAISO System</v>
          </cell>
          <cell r="C405" t="str">
            <v>KILARC HYDRO</v>
          </cell>
          <cell r="D405">
            <v>1.91</v>
          </cell>
          <cell r="E405">
            <v>1.88</v>
          </cell>
          <cell r="F405">
            <v>2.25</v>
          </cell>
          <cell r="G405">
            <v>2.5299999999999998</v>
          </cell>
          <cell r="H405">
            <v>2.46</v>
          </cell>
          <cell r="I405">
            <v>2.1</v>
          </cell>
          <cell r="J405">
            <v>1.71</v>
          </cell>
          <cell r="K405">
            <v>1.45</v>
          </cell>
          <cell r="L405">
            <v>1.2</v>
          </cell>
          <cell r="M405">
            <v>1.22</v>
          </cell>
          <cell r="N405">
            <v>1.4</v>
          </cell>
          <cell r="O405">
            <v>1.41</v>
          </cell>
          <cell r="P405" t="str">
            <v>Y</v>
          </cell>
          <cell r="Q405" t="str">
            <v>North</v>
          </cell>
          <cell r="R405" t="str">
            <v>FC</v>
          </cell>
          <cell r="T405">
            <v>2.1</v>
          </cell>
        </row>
        <row r="406">
          <cell r="A406" t="str">
            <v>KINGCO_1_KINGBR</v>
          </cell>
          <cell r="B406" t="str">
            <v>Fresno</v>
          </cell>
          <cell r="C406" t="str">
            <v>Kingsburg Cogen</v>
          </cell>
          <cell r="D406">
            <v>8.9499999999999993</v>
          </cell>
          <cell r="E406">
            <v>7.57</v>
          </cell>
          <cell r="F406">
            <v>5.99</v>
          </cell>
          <cell r="G406">
            <v>8.66</v>
          </cell>
          <cell r="H406">
            <v>8.23</v>
          </cell>
          <cell r="I406">
            <v>19.440000000000001</v>
          </cell>
          <cell r="J406">
            <v>23.08</v>
          </cell>
          <cell r="K406">
            <v>23.71</v>
          </cell>
          <cell r="L406">
            <v>19.010000000000002</v>
          </cell>
          <cell r="M406">
            <v>7.6</v>
          </cell>
          <cell r="N406">
            <v>8.32</v>
          </cell>
          <cell r="O406">
            <v>14.08</v>
          </cell>
          <cell r="P406" t="str">
            <v>N</v>
          </cell>
          <cell r="Q406" t="str">
            <v>North</v>
          </cell>
          <cell r="R406" t="str">
            <v>FC</v>
          </cell>
          <cell r="T406">
            <v>23.71</v>
          </cell>
        </row>
        <row r="407">
          <cell r="A407" t="str">
            <v>KINGRV_7_UNIT 1</v>
          </cell>
          <cell r="B407" t="str">
            <v>Fresno</v>
          </cell>
          <cell r="C407" t="str">
            <v>KINGS RIVER HYDRO UNIT 1</v>
          </cell>
          <cell r="D407">
            <v>51.2</v>
          </cell>
          <cell r="E407">
            <v>51.2</v>
          </cell>
          <cell r="F407">
            <v>51.2</v>
          </cell>
          <cell r="G407">
            <v>51.2</v>
          </cell>
          <cell r="H407">
            <v>51.2</v>
          </cell>
          <cell r="I407">
            <v>51.2</v>
          </cell>
          <cell r="J407">
            <v>51.2</v>
          </cell>
          <cell r="K407">
            <v>51.2</v>
          </cell>
          <cell r="L407">
            <v>51.2</v>
          </cell>
          <cell r="M407">
            <v>51.2</v>
          </cell>
          <cell r="N407">
            <v>51.2</v>
          </cell>
          <cell r="O407">
            <v>51.2</v>
          </cell>
          <cell r="P407" t="str">
            <v>Y</v>
          </cell>
          <cell r="Q407" t="str">
            <v>North</v>
          </cell>
          <cell r="R407" t="str">
            <v>FC</v>
          </cell>
          <cell r="T407">
            <v>51.2</v>
          </cell>
        </row>
        <row r="408">
          <cell r="A408" t="str">
            <v>KIRKER_7_KELCYN</v>
          </cell>
          <cell r="B408" t="str">
            <v>Bay Area</v>
          </cell>
          <cell r="C408" t="str">
            <v>KELLER CANYON LANDFILL GEN FACILICITY</v>
          </cell>
          <cell r="D408">
            <v>3.56</v>
          </cell>
          <cell r="E408">
            <v>3.49</v>
          </cell>
          <cell r="F408">
            <v>3.56</v>
          </cell>
          <cell r="G408">
            <v>3.55</v>
          </cell>
          <cell r="H408">
            <v>3.44</v>
          </cell>
          <cell r="I408">
            <v>3.5</v>
          </cell>
          <cell r="J408">
            <v>3.54</v>
          </cell>
          <cell r="K408">
            <v>3.54</v>
          </cell>
          <cell r="L408">
            <v>3.42</v>
          </cell>
          <cell r="M408">
            <v>3.51</v>
          </cell>
          <cell r="N408">
            <v>3.55</v>
          </cell>
          <cell r="O408">
            <v>3.56</v>
          </cell>
          <cell r="P408" t="str">
            <v>N</v>
          </cell>
          <cell r="Q408" t="str">
            <v>North</v>
          </cell>
          <cell r="R408" t="str">
            <v>FC</v>
          </cell>
          <cell r="T408">
            <v>3.54</v>
          </cell>
        </row>
        <row r="409">
          <cell r="A409" t="str">
            <v>KNGBRG_1_KBSLR1</v>
          </cell>
          <cell r="B409" t="str">
            <v>Fresno</v>
          </cell>
          <cell r="C409" t="str">
            <v>Kingsburg1</v>
          </cell>
          <cell r="D409" t="str">
            <v>-</v>
          </cell>
          <cell r="E409" t="str">
            <v>-</v>
          </cell>
          <cell r="F409" t="str">
            <v>-</v>
          </cell>
          <cell r="G409" t="str">
            <v>-</v>
          </cell>
          <cell r="H409" t="str">
            <v>-</v>
          </cell>
          <cell r="I409" t="str">
            <v>-</v>
          </cell>
          <cell r="J409" t="str">
            <v>-</v>
          </cell>
          <cell r="K409" t="str">
            <v>-</v>
          </cell>
          <cell r="L409" t="str">
            <v>-</v>
          </cell>
          <cell r="M409" t="str">
            <v>-</v>
          </cell>
          <cell r="N409" t="str">
            <v>-</v>
          </cell>
          <cell r="O409" t="str">
            <v>-</v>
          </cell>
          <cell r="P409" t="str">
            <v>N</v>
          </cell>
          <cell r="Q409" t="str">
            <v>North</v>
          </cell>
          <cell r="R409" t="str">
            <v>EO</v>
          </cell>
          <cell r="T409">
            <v>0</v>
          </cell>
        </row>
        <row r="410">
          <cell r="A410" t="str">
            <v>KNGBRG_1_KBSLR2</v>
          </cell>
          <cell r="B410" t="str">
            <v>Fresno</v>
          </cell>
          <cell r="C410" t="str">
            <v>Kingsburg2</v>
          </cell>
          <cell r="D410" t="str">
            <v>-</v>
          </cell>
          <cell r="E410" t="str">
            <v>-</v>
          </cell>
          <cell r="F410" t="str">
            <v>-</v>
          </cell>
          <cell r="G410" t="str">
            <v>-</v>
          </cell>
          <cell r="H410" t="str">
            <v>-</v>
          </cell>
          <cell r="I410" t="str">
            <v>-</v>
          </cell>
          <cell r="J410" t="str">
            <v>-</v>
          </cell>
          <cell r="K410" t="str">
            <v>-</v>
          </cell>
          <cell r="L410" t="str">
            <v>-</v>
          </cell>
          <cell r="M410" t="str">
            <v>-</v>
          </cell>
          <cell r="N410" t="str">
            <v>-</v>
          </cell>
          <cell r="O410" t="str">
            <v>-</v>
          </cell>
          <cell r="P410" t="str">
            <v>N</v>
          </cell>
          <cell r="Q410" t="str">
            <v>North</v>
          </cell>
          <cell r="R410" t="str">
            <v>EO</v>
          </cell>
          <cell r="T410">
            <v>0</v>
          </cell>
        </row>
        <row r="411">
          <cell r="A411" t="str">
            <v>KNGCTY_6_UNITA1</v>
          </cell>
          <cell r="B411" t="str">
            <v>CAISO System</v>
          </cell>
          <cell r="C411" t="str">
            <v>King City Energy Center, Unit #1</v>
          </cell>
          <cell r="D411">
            <v>44.6</v>
          </cell>
          <cell r="E411">
            <v>44.6</v>
          </cell>
          <cell r="F411">
            <v>44.6</v>
          </cell>
          <cell r="G411">
            <v>44.6</v>
          </cell>
          <cell r="H411">
            <v>44.6</v>
          </cell>
          <cell r="I411">
            <v>44.6</v>
          </cell>
          <cell r="J411">
            <v>44.6</v>
          </cell>
          <cell r="K411">
            <v>44.6</v>
          </cell>
          <cell r="L411">
            <v>44.6</v>
          </cell>
          <cell r="M411">
            <v>44.6</v>
          </cell>
          <cell r="N411">
            <v>44.6</v>
          </cell>
          <cell r="O411">
            <v>44.6</v>
          </cell>
          <cell r="P411" t="str">
            <v>Y</v>
          </cell>
          <cell r="Q411" t="str">
            <v>North</v>
          </cell>
          <cell r="R411" t="str">
            <v>FC</v>
          </cell>
          <cell r="T411">
            <v>44.6</v>
          </cell>
        </row>
        <row r="412">
          <cell r="A412" t="str">
            <v>KRAMER_1_SEGS37</v>
          </cell>
          <cell r="B412" t="str">
            <v>CAISO System</v>
          </cell>
          <cell r="C412" t="str">
            <v>LUZ SOLAR PARTNERS 3-7 AGGREGATE</v>
          </cell>
          <cell r="D412">
            <v>1.94</v>
          </cell>
          <cell r="E412">
            <v>16.62</v>
          </cell>
          <cell r="F412">
            <v>38.47</v>
          </cell>
          <cell r="G412">
            <v>136.35</v>
          </cell>
          <cell r="H412">
            <v>112.81</v>
          </cell>
          <cell r="I412">
            <v>160.19999999999999</v>
          </cell>
          <cell r="J412">
            <v>168.86</v>
          </cell>
          <cell r="K412">
            <v>165.61</v>
          </cell>
          <cell r="L412">
            <v>159.79</v>
          </cell>
          <cell r="M412">
            <v>88.16</v>
          </cell>
          <cell r="N412">
            <v>9.73</v>
          </cell>
          <cell r="O412">
            <v>10.28</v>
          </cell>
          <cell r="P412" t="str">
            <v>N</v>
          </cell>
          <cell r="Q412" t="str">
            <v>South</v>
          </cell>
          <cell r="R412" t="str">
            <v>FC</v>
          </cell>
          <cell r="T412">
            <v>168.86</v>
          </cell>
        </row>
        <row r="413">
          <cell r="A413" t="str">
            <v>KRAMER_2_SEGS89</v>
          </cell>
          <cell r="B413" t="str">
            <v>CAISO System</v>
          </cell>
          <cell r="C413" t="str">
            <v>LUZ SOLAR PARTNERS 8-9 AGGREGATE</v>
          </cell>
          <cell r="D413">
            <v>1.55</v>
          </cell>
          <cell r="E413">
            <v>16.05</v>
          </cell>
          <cell r="F413">
            <v>34.19</v>
          </cell>
          <cell r="G413">
            <v>131.31</v>
          </cell>
          <cell r="H413">
            <v>141.18</v>
          </cell>
          <cell r="I413">
            <v>168.25</v>
          </cell>
          <cell r="J413">
            <v>168.12</v>
          </cell>
          <cell r="K413">
            <v>168.92</v>
          </cell>
          <cell r="L413">
            <v>160.16</v>
          </cell>
          <cell r="M413">
            <v>109.08</v>
          </cell>
          <cell r="N413">
            <v>6.41</v>
          </cell>
          <cell r="O413">
            <v>0.56999999999999995</v>
          </cell>
          <cell r="P413" t="str">
            <v>N</v>
          </cell>
          <cell r="Q413" t="str">
            <v>South</v>
          </cell>
          <cell r="R413" t="str">
            <v>FC</v>
          </cell>
          <cell r="T413">
            <v>168.92</v>
          </cell>
        </row>
        <row r="414">
          <cell r="A414" t="str">
            <v>KRNCNY_6_UNIT</v>
          </cell>
          <cell r="B414" t="str">
            <v>CAISO System</v>
          </cell>
          <cell r="C414" t="str">
            <v>KERN CANYON</v>
          </cell>
          <cell r="D414">
            <v>2.12</v>
          </cell>
          <cell r="E414">
            <v>2.42</v>
          </cell>
          <cell r="F414">
            <v>2.2599999999999998</v>
          </cell>
          <cell r="G414">
            <v>1.68</v>
          </cell>
          <cell r="H414">
            <v>4.71</v>
          </cell>
          <cell r="I414">
            <v>6.49</v>
          </cell>
          <cell r="J414">
            <v>5.74</v>
          </cell>
          <cell r="K414">
            <v>3.52</v>
          </cell>
          <cell r="L414">
            <v>1.53</v>
          </cell>
          <cell r="M414">
            <v>1.01</v>
          </cell>
          <cell r="N414">
            <v>1.03</v>
          </cell>
          <cell r="O414">
            <v>1.07</v>
          </cell>
          <cell r="P414" t="str">
            <v>Y</v>
          </cell>
          <cell r="Q414" t="str">
            <v>North</v>
          </cell>
          <cell r="R414" t="str">
            <v>FC</v>
          </cell>
          <cell r="T414">
            <v>6.49</v>
          </cell>
        </row>
        <row r="415">
          <cell r="A415" t="str">
            <v>LACIEN_2_VENICE</v>
          </cell>
          <cell r="B415" t="str">
            <v>LA Basin</v>
          </cell>
          <cell r="C415" t="str">
            <v>MWD Venice Hydroelectric Recovery Plant</v>
          </cell>
          <cell r="D415">
            <v>0.03</v>
          </cell>
          <cell r="E415">
            <v>0</v>
          </cell>
          <cell r="F415">
            <v>0</v>
          </cell>
          <cell r="G415">
            <v>0</v>
          </cell>
          <cell r="H415">
            <v>0</v>
          </cell>
          <cell r="I415">
            <v>1.68</v>
          </cell>
          <cell r="J415">
            <v>2.64</v>
          </cell>
          <cell r="K415">
            <v>3.15</v>
          </cell>
          <cell r="L415">
            <v>1.7</v>
          </cell>
          <cell r="M415">
            <v>0.13</v>
          </cell>
          <cell r="N415">
            <v>0</v>
          </cell>
          <cell r="O415">
            <v>0</v>
          </cell>
          <cell r="P415" t="str">
            <v>N</v>
          </cell>
          <cell r="Q415" t="str">
            <v>South</v>
          </cell>
          <cell r="R415" t="str">
            <v>FC</v>
          </cell>
          <cell r="T415">
            <v>3.15</v>
          </cell>
        </row>
        <row r="416">
          <cell r="A416" t="str">
            <v>LAGBEL_6_QF</v>
          </cell>
          <cell r="B416" t="str">
            <v>LA Basin</v>
          </cell>
          <cell r="C416" t="str">
            <v>LAGUNA BELL QFS</v>
          </cell>
          <cell r="D416">
            <v>9.61</v>
          </cell>
          <cell r="E416">
            <v>9.61</v>
          </cell>
          <cell r="F416">
            <v>9.4600000000000009</v>
          </cell>
          <cell r="G416">
            <v>2.75</v>
          </cell>
          <cell r="H416">
            <v>8.4600000000000009</v>
          </cell>
          <cell r="I416">
            <v>9.56</v>
          </cell>
          <cell r="J416">
            <v>9.8000000000000007</v>
          </cell>
          <cell r="K416">
            <v>9.9</v>
          </cell>
          <cell r="L416">
            <v>9.4700000000000006</v>
          </cell>
          <cell r="M416">
            <v>9.18</v>
          </cell>
          <cell r="N416">
            <v>9.2799999999999994</v>
          </cell>
          <cell r="O416">
            <v>9.5</v>
          </cell>
          <cell r="P416" t="str">
            <v>N</v>
          </cell>
          <cell r="Q416" t="str">
            <v>South</v>
          </cell>
          <cell r="R416" t="str">
            <v>FC</v>
          </cell>
          <cell r="T416">
            <v>9.9</v>
          </cell>
        </row>
        <row r="417">
          <cell r="A417" t="str">
            <v>LAKHDG_6_UNIT 1</v>
          </cell>
          <cell r="B417" t="str">
            <v>San Diego-IV</v>
          </cell>
          <cell r="C417" t="str">
            <v>Lake Hodges Pumped Storage-Unit1</v>
          </cell>
          <cell r="D417">
            <v>20</v>
          </cell>
          <cell r="E417">
            <v>20</v>
          </cell>
          <cell r="F417">
            <v>20</v>
          </cell>
          <cell r="G417">
            <v>20</v>
          </cell>
          <cell r="H417">
            <v>20</v>
          </cell>
          <cell r="I417">
            <v>20</v>
          </cell>
          <cell r="J417">
            <v>20</v>
          </cell>
          <cell r="K417">
            <v>20</v>
          </cell>
          <cell r="L417">
            <v>20</v>
          </cell>
          <cell r="M417">
            <v>20</v>
          </cell>
          <cell r="N417">
            <v>20</v>
          </cell>
          <cell r="O417">
            <v>20</v>
          </cell>
          <cell r="P417" t="str">
            <v>Y</v>
          </cell>
          <cell r="Q417" t="str">
            <v>South</v>
          </cell>
          <cell r="R417" t="str">
            <v>FC</v>
          </cell>
          <cell r="T417">
            <v>20</v>
          </cell>
        </row>
        <row r="418">
          <cell r="A418" t="str">
            <v>LAKHDG_6_UNIT 2</v>
          </cell>
          <cell r="B418" t="str">
            <v>San Diego-IV</v>
          </cell>
          <cell r="C418" t="str">
            <v>Lake Hodges Pumped Storage-Unit2</v>
          </cell>
          <cell r="D418">
            <v>20</v>
          </cell>
          <cell r="E418">
            <v>20</v>
          </cell>
          <cell r="F418">
            <v>20</v>
          </cell>
          <cell r="G418">
            <v>20</v>
          </cell>
          <cell r="H418">
            <v>20</v>
          </cell>
          <cell r="I418">
            <v>20</v>
          </cell>
          <cell r="J418">
            <v>20</v>
          </cell>
          <cell r="K418">
            <v>20</v>
          </cell>
          <cell r="L418">
            <v>20</v>
          </cell>
          <cell r="M418">
            <v>20</v>
          </cell>
          <cell r="N418">
            <v>20</v>
          </cell>
          <cell r="O418">
            <v>20</v>
          </cell>
          <cell r="P418" t="str">
            <v>Y</v>
          </cell>
          <cell r="Q418" t="str">
            <v>South</v>
          </cell>
          <cell r="R418" t="str">
            <v>FC</v>
          </cell>
          <cell r="T418">
            <v>20</v>
          </cell>
        </row>
        <row r="419">
          <cell r="A419" t="str">
            <v>LAMONT_1_SOLAR1</v>
          </cell>
          <cell r="B419" t="str">
            <v>CAISO System</v>
          </cell>
          <cell r="C419" t="str">
            <v>Regulus Solar, LLC</v>
          </cell>
          <cell r="D419">
            <v>0.47</v>
          </cell>
          <cell r="E419">
            <v>3.97</v>
          </cell>
          <cell r="F419">
            <v>9.07</v>
          </cell>
          <cell r="G419">
            <v>36.26</v>
          </cell>
          <cell r="H419">
            <v>38.479999999999997</v>
          </cell>
          <cell r="I419">
            <v>48.02</v>
          </cell>
          <cell r="J419">
            <v>48.23</v>
          </cell>
          <cell r="K419">
            <v>44.91</v>
          </cell>
          <cell r="L419">
            <v>43.83</v>
          </cell>
          <cell r="M419">
            <v>28.98</v>
          </cell>
          <cell r="N419">
            <v>1.49</v>
          </cell>
          <cell r="O419">
            <v>0.8</v>
          </cell>
          <cell r="P419" t="str">
            <v>N</v>
          </cell>
          <cell r="Q419" t="str">
            <v>North</v>
          </cell>
          <cell r="R419" t="str">
            <v>ID</v>
          </cell>
          <cell r="T419">
            <v>48.23</v>
          </cell>
        </row>
        <row r="420">
          <cell r="A420" t="str">
            <v>LAPAC_6_UNIT</v>
          </cell>
          <cell r="B420" t="str">
            <v>Humboldt</v>
          </cell>
          <cell r="C420" t="str">
            <v>LOUISIANA PACIFIC SAMOA</v>
          </cell>
          <cell r="D420">
            <v>20</v>
          </cell>
          <cell r="E420">
            <v>20</v>
          </cell>
          <cell r="F420">
            <v>20</v>
          </cell>
          <cell r="G420">
            <v>20</v>
          </cell>
          <cell r="H420">
            <v>20</v>
          </cell>
          <cell r="I420">
            <v>20</v>
          </cell>
          <cell r="J420">
            <v>20</v>
          </cell>
          <cell r="K420">
            <v>20</v>
          </cell>
          <cell r="L420">
            <v>20</v>
          </cell>
          <cell r="M420">
            <v>20</v>
          </cell>
          <cell r="N420">
            <v>20</v>
          </cell>
          <cell r="O420">
            <v>20</v>
          </cell>
          <cell r="P420" t="str">
            <v>N</v>
          </cell>
          <cell r="Q420" t="str">
            <v>North</v>
          </cell>
          <cell r="R420" t="str">
            <v>FC</v>
          </cell>
          <cell r="S420">
            <v>0</v>
          </cell>
          <cell r="T420">
            <v>20</v>
          </cell>
        </row>
        <row r="421">
          <cell r="A421" t="str">
            <v>LAPLMA_2_UNIT 1</v>
          </cell>
          <cell r="B421" t="str">
            <v>CAISO System</v>
          </cell>
          <cell r="C421" t="str">
            <v>La Paloma Generating Plant Unit #1</v>
          </cell>
          <cell r="D421">
            <v>259.8</v>
          </cell>
          <cell r="E421">
            <v>259.8</v>
          </cell>
          <cell r="F421">
            <v>259.8</v>
          </cell>
          <cell r="G421">
            <v>259.8</v>
          </cell>
          <cell r="H421">
            <v>259.8</v>
          </cell>
          <cell r="I421">
            <v>259.8</v>
          </cell>
          <cell r="J421">
            <v>259.8</v>
          </cell>
          <cell r="K421">
            <v>259.8</v>
          </cell>
          <cell r="L421">
            <v>259.8</v>
          </cell>
          <cell r="M421">
            <v>259.8</v>
          </cell>
          <cell r="N421">
            <v>259.8</v>
          </cell>
          <cell r="O421">
            <v>259.8</v>
          </cell>
          <cell r="P421" t="str">
            <v>Y</v>
          </cell>
          <cell r="Q421" t="str">
            <v>North</v>
          </cell>
          <cell r="R421" t="str">
            <v>FC</v>
          </cell>
          <cell r="T421">
            <v>259.8</v>
          </cell>
        </row>
        <row r="422">
          <cell r="A422" t="str">
            <v>LAPLMA_2_UNIT 2</v>
          </cell>
          <cell r="B422" t="str">
            <v>CAISO System</v>
          </cell>
          <cell r="C422" t="str">
            <v>La Paloma Generating Plant Unit #2</v>
          </cell>
          <cell r="D422">
            <v>260.2</v>
          </cell>
          <cell r="E422">
            <v>260.2</v>
          </cell>
          <cell r="F422">
            <v>260.2</v>
          </cell>
          <cell r="G422">
            <v>260.2</v>
          </cell>
          <cell r="H422">
            <v>260.2</v>
          </cell>
          <cell r="I422">
            <v>260.2</v>
          </cell>
          <cell r="J422">
            <v>260.2</v>
          </cell>
          <cell r="K422">
            <v>260.2</v>
          </cell>
          <cell r="L422">
            <v>260.2</v>
          </cell>
          <cell r="M422">
            <v>260.2</v>
          </cell>
          <cell r="N422">
            <v>260.2</v>
          </cell>
          <cell r="O422">
            <v>260.2</v>
          </cell>
          <cell r="P422" t="str">
            <v>Y</v>
          </cell>
          <cell r="Q422" t="str">
            <v>North</v>
          </cell>
          <cell r="R422" t="str">
            <v>FC</v>
          </cell>
          <cell r="T422">
            <v>260.2</v>
          </cell>
        </row>
        <row r="423">
          <cell r="A423" t="str">
            <v>LAPLMA_2_UNIT 3</v>
          </cell>
          <cell r="B423" t="str">
            <v>CAISO System</v>
          </cell>
          <cell r="C423" t="str">
            <v>La Paloma Generating Plant Unit #3</v>
          </cell>
          <cell r="D423">
            <v>256.14999999999998</v>
          </cell>
          <cell r="E423">
            <v>256.14999999999998</v>
          </cell>
          <cell r="F423">
            <v>256.14999999999998</v>
          </cell>
          <cell r="G423">
            <v>256.14999999999998</v>
          </cell>
          <cell r="H423">
            <v>256.14999999999998</v>
          </cell>
          <cell r="I423">
            <v>256.14999999999998</v>
          </cell>
          <cell r="J423">
            <v>256.14999999999998</v>
          </cell>
          <cell r="K423">
            <v>256.14999999999998</v>
          </cell>
          <cell r="L423">
            <v>256.14999999999998</v>
          </cell>
          <cell r="M423">
            <v>256.14999999999998</v>
          </cell>
          <cell r="N423">
            <v>256.14999999999998</v>
          </cell>
          <cell r="O423">
            <v>256.14999999999998</v>
          </cell>
          <cell r="P423" t="str">
            <v>Y</v>
          </cell>
          <cell r="Q423" t="str">
            <v>North</v>
          </cell>
          <cell r="R423" t="str">
            <v>FC</v>
          </cell>
          <cell r="T423">
            <v>256.14999999999998</v>
          </cell>
        </row>
        <row r="424">
          <cell r="A424" t="str">
            <v>LAPLMA_2_UNIT 4</v>
          </cell>
          <cell r="B424" t="str">
            <v>CAISO System</v>
          </cell>
          <cell r="C424" t="str">
            <v>LA PALOMA GENERATING PLANT, UNIT #4</v>
          </cell>
          <cell r="D424">
            <v>259.54000000000002</v>
          </cell>
          <cell r="E424">
            <v>259.54000000000002</v>
          </cell>
          <cell r="F424">
            <v>259.54000000000002</v>
          </cell>
          <cell r="G424">
            <v>259.54000000000002</v>
          </cell>
          <cell r="H424">
            <v>259.54000000000002</v>
          </cell>
          <cell r="I424">
            <v>259.54000000000002</v>
          </cell>
          <cell r="J424">
            <v>259.54000000000002</v>
          </cell>
          <cell r="K424">
            <v>259.54000000000002</v>
          </cell>
          <cell r="L424">
            <v>259.54000000000002</v>
          </cell>
          <cell r="M424">
            <v>259.54000000000002</v>
          </cell>
          <cell r="N424">
            <v>259.54000000000002</v>
          </cell>
          <cell r="O424">
            <v>259.54000000000002</v>
          </cell>
          <cell r="P424" t="str">
            <v>Y</v>
          </cell>
          <cell r="Q424" t="str">
            <v>North</v>
          </cell>
          <cell r="R424" t="str">
            <v>FC</v>
          </cell>
          <cell r="T424">
            <v>259.54000000000002</v>
          </cell>
        </row>
        <row r="425">
          <cell r="A425" t="str">
            <v>LARKSP_6_UNIT 1</v>
          </cell>
          <cell r="B425" t="str">
            <v>San Diego-IV</v>
          </cell>
          <cell r="C425" t="str">
            <v>LARKSPUR PEAKER UNIT 1</v>
          </cell>
          <cell r="D425">
            <v>46</v>
          </cell>
          <cell r="E425">
            <v>46</v>
          </cell>
          <cell r="F425">
            <v>46</v>
          </cell>
          <cell r="G425">
            <v>46</v>
          </cell>
          <cell r="H425">
            <v>46</v>
          </cell>
          <cell r="I425">
            <v>46</v>
          </cell>
          <cell r="J425">
            <v>46</v>
          </cell>
          <cell r="K425">
            <v>46</v>
          </cell>
          <cell r="L425">
            <v>46</v>
          </cell>
          <cell r="M425">
            <v>46</v>
          </cell>
          <cell r="N425">
            <v>46</v>
          </cell>
          <cell r="O425">
            <v>46</v>
          </cell>
          <cell r="P425" t="str">
            <v>Y</v>
          </cell>
          <cell r="Q425" t="str">
            <v>South</v>
          </cell>
          <cell r="R425" t="str">
            <v>FC</v>
          </cell>
          <cell r="T425">
            <v>46</v>
          </cell>
        </row>
        <row r="426">
          <cell r="A426" t="str">
            <v>LARKSP_6_UNIT 2</v>
          </cell>
          <cell r="B426" t="str">
            <v>San Diego-IV</v>
          </cell>
          <cell r="C426" t="str">
            <v>LARKSPUR PEAKER UNIT 2</v>
          </cell>
          <cell r="D426">
            <v>46</v>
          </cell>
          <cell r="E426">
            <v>46</v>
          </cell>
          <cell r="F426">
            <v>46</v>
          </cell>
          <cell r="G426">
            <v>46</v>
          </cell>
          <cell r="H426">
            <v>46</v>
          </cell>
          <cell r="I426">
            <v>46</v>
          </cell>
          <cell r="J426">
            <v>46</v>
          </cell>
          <cell r="K426">
            <v>46</v>
          </cell>
          <cell r="L426">
            <v>46</v>
          </cell>
          <cell r="M426">
            <v>46</v>
          </cell>
          <cell r="N426">
            <v>46</v>
          </cell>
          <cell r="O426">
            <v>46</v>
          </cell>
          <cell r="P426" t="str">
            <v>Y</v>
          </cell>
          <cell r="Q426" t="str">
            <v>South</v>
          </cell>
          <cell r="R426" t="str">
            <v>FC</v>
          </cell>
          <cell r="T426">
            <v>46</v>
          </cell>
        </row>
        <row r="427">
          <cell r="A427" t="str">
            <v>LAROA1_2_UNITA1</v>
          </cell>
          <cell r="B427" t="str">
            <v>San Diego-IV</v>
          </cell>
          <cell r="C427" t="str">
            <v>LR1</v>
          </cell>
          <cell r="D427">
            <v>165</v>
          </cell>
          <cell r="E427">
            <v>165</v>
          </cell>
          <cell r="F427">
            <v>165</v>
          </cell>
          <cell r="G427">
            <v>165</v>
          </cell>
          <cell r="H427">
            <v>165</v>
          </cell>
          <cell r="I427">
            <v>165</v>
          </cell>
          <cell r="J427">
            <v>165</v>
          </cell>
          <cell r="K427">
            <v>165</v>
          </cell>
          <cell r="L427">
            <v>165</v>
          </cell>
          <cell r="M427">
            <v>165</v>
          </cell>
          <cell r="N427">
            <v>165</v>
          </cell>
          <cell r="O427">
            <v>165</v>
          </cell>
          <cell r="P427" t="str">
            <v>Y</v>
          </cell>
          <cell r="Q427" t="str">
            <v>South</v>
          </cell>
          <cell r="R427" t="str">
            <v>FC</v>
          </cell>
          <cell r="T427">
            <v>165</v>
          </cell>
        </row>
        <row r="428">
          <cell r="A428" t="str">
            <v>LAROA2_2_UNITA1</v>
          </cell>
          <cell r="B428" t="str">
            <v>San Diego-IV</v>
          </cell>
          <cell r="C428" t="str">
            <v>LR2</v>
          </cell>
          <cell r="D428">
            <v>322</v>
          </cell>
          <cell r="E428">
            <v>322</v>
          </cell>
          <cell r="F428">
            <v>322</v>
          </cell>
          <cell r="G428">
            <v>322</v>
          </cell>
          <cell r="H428">
            <v>322</v>
          </cell>
          <cell r="I428">
            <v>322</v>
          </cell>
          <cell r="J428">
            <v>322</v>
          </cell>
          <cell r="K428">
            <v>322</v>
          </cell>
          <cell r="L428">
            <v>322</v>
          </cell>
          <cell r="M428">
            <v>322</v>
          </cell>
          <cell r="N428">
            <v>322</v>
          </cell>
          <cell r="O428">
            <v>322</v>
          </cell>
          <cell r="P428" t="str">
            <v>Y</v>
          </cell>
          <cell r="Q428" t="str">
            <v>South</v>
          </cell>
          <cell r="R428" t="str">
            <v>FC</v>
          </cell>
          <cell r="T428">
            <v>322</v>
          </cell>
        </row>
        <row r="429">
          <cell r="A429" t="str">
            <v>LASSEN_6_AGV1</v>
          </cell>
          <cell r="B429" t="str">
            <v>CAISO System</v>
          </cell>
          <cell r="C429" t="str">
            <v>AGV 1</v>
          </cell>
          <cell r="D429">
            <v>1.51</v>
          </cell>
          <cell r="E429">
            <v>1.51</v>
          </cell>
          <cell r="F429">
            <v>1.47</v>
          </cell>
          <cell r="G429">
            <v>1.44</v>
          </cell>
          <cell r="H429">
            <v>1.46</v>
          </cell>
          <cell r="I429">
            <v>1.42</v>
          </cell>
          <cell r="J429">
            <v>1.43</v>
          </cell>
          <cell r="K429">
            <v>1.43</v>
          </cell>
          <cell r="L429">
            <v>1.43</v>
          </cell>
          <cell r="M429">
            <v>1.41</v>
          </cell>
          <cell r="N429">
            <v>1.47</v>
          </cell>
          <cell r="O429">
            <v>1.48</v>
          </cell>
          <cell r="P429" t="str">
            <v>N</v>
          </cell>
          <cell r="Q429" t="str">
            <v>North</v>
          </cell>
          <cell r="R429" t="str">
            <v>FC</v>
          </cell>
          <cell r="T429">
            <v>1.43</v>
          </cell>
        </row>
        <row r="430">
          <cell r="A430" t="str">
            <v>LASSEN_6_UNITS</v>
          </cell>
          <cell r="B430" t="str">
            <v>CAISO System</v>
          </cell>
          <cell r="C430" t="str">
            <v>LASSEN AREA QF AGGREGATION</v>
          </cell>
          <cell r="D430">
            <v>23.09</v>
          </cell>
          <cell r="E430">
            <v>24.02</v>
          </cell>
          <cell r="F430">
            <v>25.87</v>
          </cell>
          <cell r="G430">
            <v>19.23</v>
          </cell>
          <cell r="H430">
            <v>25.01</v>
          </cell>
          <cell r="I430">
            <v>24.7</v>
          </cell>
          <cell r="J430">
            <v>24.43</v>
          </cell>
          <cell r="K430">
            <v>24.19</v>
          </cell>
          <cell r="L430">
            <v>25.51</v>
          </cell>
          <cell r="M430">
            <v>23.6</v>
          </cell>
          <cell r="N430">
            <v>29.99</v>
          </cell>
          <cell r="O430">
            <v>25.97</v>
          </cell>
          <cell r="P430" t="str">
            <v>N</v>
          </cell>
          <cell r="Q430" t="str">
            <v>North</v>
          </cell>
          <cell r="R430" t="str">
            <v>FC</v>
          </cell>
          <cell r="T430">
            <v>25.51</v>
          </cell>
        </row>
        <row r="431">
          <cell r="A431" t="str">
            <v>LAWRNC_7_SUNYVL</v>
          </cell>
          <cell r="B431" t="str">
            <v>Bay Area</v>
          </cell>
          <cell r="C431" t="str">
            <v>City of Sunnyvale Unit 1 and 2</v>
          </cell>
          <cell r="D431">
            <v>0.13</v>
          </cell>
          <cell r="E431">
            <v>0.14000000000000001</v>
          </cell>
          <cell r="F431">
            <v>0.13</v>
          </cell>
          <cell r="G431">
            <v>0.11</v>
          </cell>
          <cell r="H431">
            <v>0.11</v>
          </cell>
          <cell r="I431">
            <v>0.1</v>
          </cell>
          <cell r="J431">
            <v>0.11</v>
          </cell>
          <cell r="K431">
            <v>0.09</v>
          </cell>
          <cell r="L431">
            <v>0.08</v>
          </cell>
          <cell r="M431">
            <v>0.13</v>
          </cell>
          <cell r="N431">
            <v>0.13</v>
          </cell>
          <cell r="O431">
            <v>0.11</v>
          </cell>
          <cell r="P431" t="str">
            <v>N</v>
          </cell>
          <cell r="Q431" t="str">
            <v>North</v>
          </cell>
          <cell r="R431" t="str">
            <v>FC</v>
          </cell>
          <cell r="T431">
            <v>0.11</v>
          </cell>
        </row>
        <row r="432">
          <cell r="A432" t="str">
            <v>LEBECS_2_UNITS</v>
          </cell>
          <cell r="B432" t="str">
            <v>Big Creek-Ventura</v>
          </cell>
          <cell r="C432" t="str">
            <v>Pastoria Energy Facility</v>
          </cell>
          <cell r="D432">
            <v>750.66</v>
          </cell>
          <cell r="E432">
            <v>750.66</v>
          </cell>
          <cell r="F432">
            <v>740</v>
          </cell>
          <cell r="G432">
            <v>725</v>
          </cell>
          <cell r="H432">
            <v>715</v>
          </cell>
          <cell r="I432">
            <v>715</v>
          </cell>
          <cell r="J432">
            <v>715</v>
          </cell>
          <cell r="K432">
            <v>715</v>
          </cell>
          <cell r="L432">
            <v>715</v>
          </cell>
          <cell r="M432">
            <v>720</v>
          </cell>
          <cell r="N432">
            <v>735</v>
          </cell>
          <cell r="O432">
            <v>750.66</v>
          </cell>
          <cell r="P432" t="str">
            <v>Y</v>
          </cell>
          <cell r="Q432" t="str">
            <v>South</v>
          </cell>
          <cell r="R432" t="str">
            <v>FC</v>
          </cell>
          <cell r="T432">
            <v>715</v>
          </cell>
        </row>
        <row r="433">
          <cell r="A433" t="str">
            <v>LECEF_1_UNITS</v>
          </cell>
          <cell r="B433" t="str">
            <v>Bay Area</v>
          </cell>
          <cell r="C433" t="str">
            <v>LOS ESTEROS ENERGY FACILITY AGGREGATE</v>
          </cell>
          <cell r="D433">
            <v>293.88</v>
          </cell>
          <cell r="E433">
            <v>293.88</v>
          </cell>
          <cell r="F433">
            <v>293.88</v>
          </cell>
          <cell r="G433">
            <v>293.88</v>
          </cell>
          <cell r="H433">
            <v>293.88</v>
          </cell>
          <cell r="I433">
            <v>293.88</v>
          </cell>
          <cell r="J433">
            <v>293.88</v>
          </cell>
          <cell r="K433">
            <v>293.88</v>
          </cell>
          <cell r="L433">
            <v>293.88</v>
          </cell>
          <cell r="M433">
            <v>293.88</v>
          </cell>
          <cell r="N433">
            <v>293.88</v>
          </cell>
          <cell r="O433">
            <v>293.88</v>
          </cell>
          <cell r="P433" t="str">
            <v>Y</v>
          </cell>
          <cell r="Q433" t="str">
            <v>North</v>
          </cell>
          <cell r="R433" t="str">
            <v>FC</v>
          </cell>
          <cell r="T433">
            <v>293.88</v>
          </cell>
        </row>
        <row r="434">
          <cell r="A434" t="str">
            <v>LEPRFD_1_KANSAS</v>
          </cell>
          <cell r="B434" t="str">
            <v>Fresno</v>
          </cell>
          <cell r="C434" t="str">
            <v>Kansas</v>
          </cell>
          <cell r="D434" t="str">
            <v>-</v>
          </cell>
          <cell r="E434" t="str">
            <v>-</v>
          </cell>
          <cell r="F434" t="str">
            <v>-</v>
          </cell>
          <cell r="G434">
            <v>12.09</v>
          </cell>
          <cell r="H434">
            <v>12.83</v>
          </cell>
          <cell r="I434">
            <v>16.010000000000002</v>
          </cell>
          <cell r="J434">
            <v>16.079999999999998</v>
          </cell>
          <cell r="K434">
            <v>14.97</v>
          </cell>
          <cell r="L434">
            <v>14.61</v>
          </cell>
          <cell r="M434">
            <v>9.66</v>
          </cell>
          <cell r="N434">
            <v>0.5</v>
          </cell>
          <cell r="O434">
            <v>0.27</v>
          </cell>
          <cell r="P434" t="str">
            <v>N</v>
          </cell>
          <cell r="Q434" t="str">
            <v>North</v>
          </cell>
          <cell r="R434" t="str">
            <v>ID</v>
          </cell>
          <cell r="T434">
            <v>16.079999999999998</v>
          </cell>
        </row>
        <row r="435">
          <cell r="A435" t="str">
            <v>LFC 51_2_UNIT 1</v>
          </cell>
          <cell r="B435" t="str">
            <v>Bay Area</v>
          </cell>
          <cell r="C435" t="str">
            <v>PATTERSON PASS WIND FARM LLC</v>
          </cell>
          <cell r="D435">
            <v>0</v>
          </cell>
          <cell r="E435">
            <v>0.48</v>
          </cell>
          <cell r="F435">
            <v>1.18</v>
          </cell>
          <cell r="G435">
            <v>0.85</v>
          </cell>
          <cell r="H435">
            <v>1.6</v>
          </cell>
          <cell r="I435">
            <v>0.78</v>
          </cell>
          <cell r="J435">
            <v>1.53</v>
          </cell>
          <cell r="K435">
            <v>2.56</v>
          </cell>
          <cell r="L435">
            <v>0.97</v>
          </cell>
          <cell r="M435">
            <v>0.36</v>
          </cell>
          <cell r="N435">
            <v>0</v>
          </cell>
          <cell r="O435">
            <v>0</v>
          </cell>
          <cell r="P435" t="str">
            <v>N</v>
          </cell>
          <cell r="Q435" t="str">
            <v>North</v>
          </cell>
          <cell r="R435" t="str">
            <v>FC</v>
          </cell>
          <cell r="T435">
            <v>2.56</v>
          </cell>
        </row>
        <row r="436">
          <cell r="A436" t="str">
            <v>LGHTHP_6_ICEGEN</v>
          </cell>
          <cell r="B436" t="str">
            <v>LA Basin</v>
          </cell>
          <cell r="C436" t="str">
            <v>CARSON COGENERATION</v>
          </cell>
          <cell r="D436">
            <v>48</v>
          </cell>
          <cell r="E436">
            <v>48</v>
          </cell>
          <cell r="F436">
            <v>41.14</v>
          </cell>
          <cell r="G436">
            <v>48</v>
          </cell>
          <cell r="H436">
            <v>48</v>
          </cell>
          <cell r="I436">
            <v>48</v>
          </cell>
          <cell r="J436">
            <v>48</v>
          </cell>
          <cell r="K436">
            <v>48</v>
          </cell>
          <cell r="L436">
            <v>48</v>
          </cell>
          <cell r="M436">
            <v>36.46</v>
          </cell>
          <cell r="N436">
            <v>37.54</v>
          </cell>
          <cell r="O436">
            <v>37.26</v>
          </cell>
          <cell r="P436" t="str">
            <v>Y</v>
          </cell>
          <cell r="Q436" t="str">
            <v>South</v>
          </cell>
          <cell r="R436" t="str">
            <v>FC</v>
          </cell>
          <cell r="T436">
            <v>48</v>
          </cell>
        </row>
        <row r="437">
          <cell r="A437" t="str">
            <v>LGHTHP_6_QF</v>
          </cell>
          <cell r="B437" t="str">
            <v>LA Basin</v>
          </cell>
          <cell r="C437" t="str">
            <v>LIGHTHIPE QFS</v>
          </cell>
          <cell r="D437">
            <v>0.78</v>
          </cell>
          <cell r="E437">
            <v>0.84</v>
          </cell>
          <cell r="F437">
            <v>0.82</v>
          </cell>
          <cell r="G437">
            <v>0.62</v>
          </cell>
          <cell r="H437">
            <v>0.57999999999999996</v>
          </cell>
          <cell r="I437">
            <v>0.73</v>
          </cell>
          <cell r="J437">
            <v>0.65</v>
          </cell>
          <cell r="K437">
            <v>0.61</v>
          </cell>
          <cell r="L437">
            <v>0.56999999999999995</v>
          </cell>
          <cell r="M437">
            <v>0.52</v>
          </cell>
          <cell r="N437">
            <v>0.26</v>
          </cell>
          <cell r="O437">
            <v>0.54</v>
          </cell>
          <cell r="P437" t="str">
            <v>N</v>
          </cell>
          <cell r="Q437" t="str">
            <v>South</v>
          </cell>
          <cell r="R437" t="str">
            <v>FC</v>
          </cell>
          <cell r="T437">
            <v>0.73</v>
          </cell>
        </row>
        <row r="438">
          <cell r="A438" t="str">
            <v>LITLRK_6_SEPV01</v>
          </cell>
          <cell r="B438" t="str">
            <v>Big Creek-Ventura</v>
          </cell>
          <cell r="C438" t="str">
            <v>Gestamp Solar 1</v>
          </cell>
          <cell r="D438" t="str">
            <v>-</v>
          </cell>
          <cell r="E438" t="str">
            <v>-</v>
          </cell>
          <cell r="F438" t="str">
            <v>-</v>
          </cell>
          <cell r="G438" t="str">
            <v>-</v>
          </cell>
          <cell r="H438" t="str">
            <v>-</v>
          </cell>
          <cell r="I438" t="str">
            <v>-</v>
          </cell>
          <cell r="J438" t="str">
            <v>-</v>
          </cell>
          <cell r="K438" t="str">
            <v>-</v>
          </cell>
          <cell r="L438" t="str">
            <v>-</v>
          </cell>
          <cell r="M438" t="str">
            <v>-</v>
          </cell>
          <cell r="N438" t="str">
            <v>-</v>
          </cell>
          <cell r="O438" t="str">
            <v>-</v>
          </cell>
          <cell r="P438" t="str">
            <v>N</v>
          </cell>
          <cell r="Q438" t="str">
            <v>South</v>
          </cell>
          <cell r="R438" t="str">
            <v>EO</v>
          </cell>
          <cell r="T438">
            <v>0</v>
          </cell>
        </row>
        <row r="439">
          <cell r="A439" t="str">
            <v>LIVOAK_1_UNIT 1</v>
          </cell>
          <cell r="B439" t="str">
            <v>Kern</v>
          </cell>
          <cell r="C439" t="str">
            <v>LIVE OAK LIMITED</v>
          </cell>
          <cell r="D439">
            <v>46.35</v>
          </cell>
          <cell r="E439">
            <v>45.97</v>
          </cell>
          <cell r="F439">
            <v>43.08</v>
          </cell>
          <cell r="G439">
            <v>45.15</v>
          </cell>
          <cell r="H439">
            <v>41.77</v>
          </cell>
          <cell r="I439">
            <v>42.19</v>
          </cell>
          <cell r="J439">
            <v>41.52</v>
          </cell>
          <cell r="K439">
            <v>41.14</v>
          </cell>
          <cell r="L439">
            <v>40.9</v>
          </cell>
          <cell r="M439">
            <v>29.44</v>
          </cell>
          <cell r="N439">
            <v>44.21</v>
          </cell>
          <cell r="O439">
            <v>41.96</v>
          </cell>
          <cell r="P439" t="str">
            <v>N</v>
          </cell>
          <cell r="Q439" t="str">
            <v>North</v>
          </cell>
          <cell r="R439" t="str">
            <v>FC</v>
          </cell>
          <cell r="T439">
            <v>42.19</v>
          </cell>
        </row>
        <row r="440">
          <cell r="A440" t="str">
            <v>LMBEPK_2_UNITA1</v>
          </cell>
          <cell r="B440" t="str">
            <v>Bay Area</v>
          </cell>
          <cell r="C440" t="str">
            <v>Lambie Energy Center, Unit #1</v>
          </cell>
          <cell r="D440">
            <v>48</v>
          </cell>
          <cell r="E440">
            <v>48</v>
          </cell>
          <cell r="F440">
            <v>48</v>
          </cell>
          <cell r="G440">
            <v>48</v>
          </cell>
          <cell r="H440">
            <v>47</v>
          </cell>
          <cell r="I440">
            <v>47</v>
          </cell>
          <cell r="J440">
            <v>47</v>
          </cell>
          <cell r="K440">
            <v>47</v>
          </cell>
          <cell r="L440">
            <v>47</v>
          </cell>
          <cell r="M440">
            <v>48</v>
          </cell>
          <cell r="N440">
            <v>48</v>
          </cell>
          <cell r="O440">
            <v>48</v>
          </cell>
          <cell r="P440" t="str">
            <v>Y</v>
          </cell>
          <cell r="Q440" t="str">
            <v>North</v>
          </cell>
          <cell r="R440" t="str">
            <v>FC</v>
          </cell>
          <cell r="T440">
            <v>47</v>
          </cell>
        </row>
        <row r="441">
          <cell r="A441" t="str">
            <v>LMBEPK_2_UNITA2</v>
          </cell>
          <cell r="B441" t="str">
            <v>Bay Area</v>
          </cell>
          <cell r="C441" t="str">
            <v>Creed Energy Center, Unit #1</v>
          </cell>
          <cell r="D441">
            <v>48</v>
          </cell>
          <cell r="E441">
            <v>48</v>
          </cell>
          <cell r="F441">
            <v>48</v>
          </cell>
          <cell r="G441">
            <v>48</v>
          </cell>
          <cell r="H441">
            <v>47</v>
          </cell>
          <cell r="I441">
            <v>47</v>
          </cell>
          <cell r="J441">
            <v>46</v>
          </cell>
          <cell r="K441">
            <v>46</v>
          </cell>
          <cell r="L441">
            <v>46</v>
          </cell>
          <cell r="M441">
            <v>48</v>
          </cell>
          <cell r="N441">
            <v>48</v>
          </cell>
          <cell r="O441">
            <v>48</v>
          </cell>
          <cell r="P441" t="str">
            <v>Y</v>
          </cell>
          <cell r="Q441" t="str">
            <v>North</v>
          </cell>
          <cell r="R441" t="str">
            <v>FC</v>
          </cell>
          <cell r="T441">
            <v>47</v>
          </cell>
        </row>
        <row r="442">
          <cell r="A442" t="str">
            <v>LMBEPK_2_UNITA3</v>
          </cell>
          <cell r="B442" t="str">
            <v>Bay Area</v>
          </cell>
          <cell r="C442" t="str">
            <v>Goose Haven Energy Center, Unit #1</v>
          </cell>
          <cell r="D442">
            <v>48</v>
          </cell>
          <cell r="E442">
            <v>48</v>
          </cell>
          <cell r="F442">
            <v>48</v>
          </cell>
          <cell r="G442">
            <v>48</v>
          </cell>
          <cell r="H442">
            <v>47</v>
          </cell>
          <cell r="I442">
            <v>47</v>
          </cell>
          <cell r="J442">
            <v>47</v>
          </cell>
          <cell r="K442">
            <v>47</v>
          </cell>
          <cell r="L442">
            <v>47</v>
          </cell>
          <cell r="M442">
            <v>48</v>
          </cell>
          <cell r="N442">
            <v>48</v>
          </cell>
          <cell r="O442">
            <v>48</v>
          </cell>
          <cell r="P442" t="str">
            <v>Y</v>
          </cell>
          <cell r="Q442" t="str">
            <v>North</v>
          </cell>
          <cell r="R442" t="str">
            <v>FC</v>
          </cell>
          <cell r="T442">
            <v>47</v>
          </cell>
        </row>
        <row r="443">
          <cell r="A443" t="str">
            <v>LMEC_1_PL1X3</v>
          </cell>
          <cell r="B443" t="str">
            <v>Bay Area</v>
          </cell>
          <cell r="C443" t="str">
            <v>Los Medanos Energy Center AGGREGATE</v>
          </cell>
          <cell r="D443">
            <v>561.29</v>
          </cell>
          <cell r="E443">
            <v>561.29</v>
          </cell>
          <cell r="F443">
            <v>561.29</v>
          </cell>
          <cell r="G443">
            <v>561.29</v>
          </cell>
          <cell r="H443">
            <v>556</v>
          </cell>
          <cell r="I443">
            <v>556</v>
          </cell>
          <cell r="J443">
            <v>556</v>
          </cell>
          <cell r="K443">
            <v>556</v>
          </cell>
          <cell r="L443">
            <v>556</v>
          </cell>
          <cell r="M443">
            <v>561.29</v>
          </cell>
          <cell r="N443">
            <v>561.29</v>
          </cell>
          <cell r="O443">
            <v>561.29</v>
          </cell>
          <cell r="P443" t="str">
            <v>Y</v>
          </cell>
          <cell r="Q443" t="str">
            <v>North</v>
          </cell>
          <cell r="R443" t="str">
            <v>FC</v>
          </cell>
          <cell r="T443">
            <v>556</v>
          </cell>
        </row>
        <row r="444">
          <cell r="A444" t="str">
            <v>LODI25_2_UNIT 1</v>
          </cell>
          <cell r="B444" t="str">
            <v>Stockton</v>
          </cell>
          <cell r="C444" t="str">
            <v>LODI GAS TURBINE</v>
          </cell>
          <cell r="D444">
            <v>22.7</v>
          </cell>
          <cell r="E444">
            <v>22.7</v>
          </cell>
          <cell r="F444">
            <v>22.7</v>
          </cell>
          <cell r="G444">
            <v>22.7</v>
          </cell>
          <cell r="H444">
            <v>22.7</v>
          </cell>
          <cell r="I444">
            <v>22.7</v>
          </cell>
          <cell r="J444">
            <v>22.7</v>
          </cell>
          <cell r="K444">
            <v>22.7</v>
          </cell>
          <cell r="L444">
            <v>22.7</v>
          </cell>
          <cell r="M444">
            <v>22.7</v>
          </cell>
          <cell r="N444">
            <v>22.7</v>
          </cell>
          <cell r="O444">
            <v>22.7</v>
          </cell>
          <cell r="P444" t="str">
            <v>Y</v>
          </cell>
          <cell r="Q444" t="str">
            <v>North</v>
          </cell>
          <cell r="R444" t="str">
            <v>FC</v>
          </cell>
          <cell r="T444">
            <v>22.7</v>
          </cell>
        </row>
        <row r="445">
          <cell r="A445" t="str">
            <v>LODIEC_2_PL1X2</v>
          </cell>
          <cell r="B445" t="str">
            <v>Sierra</v>
          </cell>
          <cell r="C445" t="str">
            <v>Lodi Energy Center</v>
          </cell>
          <cell r="D445">
            <v>280</v>
          </cell>
          <cell r="E445">
            <v>280</v>
          </cell>
          <cell r="F445">
            <v>280</v>
          </cell>
          <cell r="G445">
            <v>280</v>
          </cell>
          <cell r="H445">
            <v>280</v>
          </cell>
          <cell r="I445">
            <v>280</v>
          </cell>
          <cell r="J445">
            <v>280</v>
          </cell>
          <cell r="K445">
            <v>280</v>
          </cell>
          <cell r="L445">
            <v>280</v>
          </cell>
          <cell r="M445">
            <v>280</v>
          </cell>
          <cell r="N445">
            <v>280</v>
          </cell>
          <cell r="O445">
            <v>280</v>
          </cell>
          <cell r="P445" t="str">
            <v>Y</v>
          </cell>
          <cell r="Q445" t="str">
            <v>North</v>
          </cell>
          <cell r="R445" t="str">
            <v>FC</v>
          </cell>
          <cell r="T445">
            <v>280</v>
          </cell>
        </row>
        <row r="446">
          <cell r="A446" t="str">
            <v>LOWGAP_1_SUPHR</v>
          </cell>
          <cell r="B446" t="str">
            <v>Humboldt</v>
          </cell>
          <cell r="C446" t="str">
            <v>Mill &amp; Sulphur Creek Hydro</v>
          </cell>
          <cell r="D446" t="str">
            <v>-</v>
          </cell>
          <cell r="E446" t="str">
            <v>-</v>
          </cell>
          <cell r="F446" t="str">
            <v>-</v>
          </cell>
          <cell r="G446" t="str">
            <v>-</v>
          </cell>
          <cell r="H446" t="str">
            <v>-</v>
          </cell>
          <cell r="I446" t="str">
            <v>-</v>
          </cell>
          <cell r="J446" t="str">
            <v>-</v>
          </cell>
          <cell r="K446">
            <v>0.52</v>
          </cell>
          <cell r="L446">
            <v>0.46</v>
          </cell>
          <cell r="M446">
            <v>0.32</v>
          </cell>
          <cell r="N446">
            <v>0.31</v>
          </cell>
          <cell r="O446">
            <v>0.31</v>
          </cell>
          <cell r="P446" t="str">
            <v>N</v>
          </cell>
          <cell r="Q446" t="str">
            <v>North</v>
          </cell>
          <cell r="R446" t="str">
            <v>FC</v>
          </cell>
          <cell r="T446">
            <v>0.52</v>
          </cell>
        </row>
        <row r="447">
          <cell r="A447" t="str">
            <v>LOWGAP_7_QFUNTS</v>
          </cell>
          <cell r="B447" t="str">
            <v>CAISO System</v>
          </cell>
          <cell r="C447" t="str">
            <v>LOWGAP_7_QFUNTS</v>
          </cell>
          <cell r="D447">
            <v>1.26</v>
          </cell>
          <cell r="E447">
            <v>1.05</v>
          </cell>
          <cell r="F447">
            <v>1.39</v>
          </cell>
          <cell r="G447">
            <v>1.8</v>
          </cell>
          <cell r="H447">
            <v>0.84</v>
          </cell>
          <cell r="I447">
            <v>0.48</v>
          </cell>
          <cell r="J447">
            <v>0.25</v>
          </cell>
          <cell r="K447">
            <v>0.24</v>
          </cell>
          <cell r="L447">
            <v>0.26</v>
          </cell>
          <cell r="M447">
            <v>0.28000000000000003</v>
          </cell>
          <cell r="N447">
            <v>0.36</v>
          </cell>
          <cell r="O447">
            <v>0.69</v>
          </cell>
          <cell r="P447" t="str">
            <v>N</v>
          </cell>
          <cell r="Q447" t="str">
            <v>North</v>
          </cell>
          <cell r="R447" t="str">
            <v>FC</v>
          </cell>
          <cell r="T447">
            <v>0.48</v>
          </cell>
        </row>
        <row r="448">
          <cell r="A448" t="str">
            <v>MALAGA_1_PL1X2</v>
          </cell>
          <cell r="B448" t="str">
            <v>Fresno</v>
          </cell>
          <cell r="C448" t="str">
            <v>KRCD Malaga Peaking Plant</v>
          </cell>
          <cell r="D448">
            <v>96</v>
          </cell>
          <cell r="E448">
            <v>96</v>
          </cell>
          <cell r="F448">
            <v>96</v>
          </cell>
          <cell r="G448">
            <v>96</v>
          </cell>
          <cell r="H448">
            <v>96</v>
          </cell>
          <cell r="I448">
            <v>96</v>
          </cell>
          <cell r="J448">
            <v>96</v>
          </cell>
          <cell r="K448">
            <v>96</v>
          </cell>
          <cell r="L448">
            <v>96</v>
          </cell>
          <cell r="M448">
            <v>96</v>
          </cell>
          <cell r="N448">
            <v>96</v>
          </cell>
          <cell r="O448">
            <v>96</v>
          </cell>
          <cell r="P448" t="str">
            <v>Y</v>
          </cell>
          <cell r="Q448" t="str">
            <v>North</v>
          </cell>
          <cell r="R448" t="str">
            <v>FC</v>
          </cell>
          <cell r="T448">
            <v>96</v>
          </cell>
        </row>
        <row r="449">
          <cell r="A449" t="str">
            <v>MALCHQ_7_UNIT 1</v>
          </cell>
          <cell r="B449" t="str">
            <v>CAISO System</v>
          </cell>
          <cell r="C449" t="str">
            <v>MALACHA HYDRO L.P.</v>
          </cell>
          <cell r="D449">
            <v>12.3</v>
          </cell>
          <cell r="E449">
            <v>14.29</v>
          </cell>
          <cell r="F449">
            <v>19.739999999999998</v>
          </cell>
          <cell r="G449">
            <v>18.809999999999999</v>
          </cell>
          <cell r="H449">
            <v>21.3</v>
          </cell>
          <cell r="I449">
            <v>11.72</v>
          </cell>
          <cell r="J449">
            <v>6.09</v>
          </cell>
          <cell r="K449">
            <v>3.26</v>
          </cell>
          <cell r="L449">
            <v>0</v>
          </cell>
          <cell r="M449">
            <v>1.34</v>
          </cell>
          <cell r="N449">
            <v>2.42</v>
          </cell>
          <cell r="O449">
            <v>6.05</v>
          </cell>
          <cell r="P449" t="str">
            <v>N</v>
          </cell>
          <cell r="Q449" t="str">
            <v>North</v>
          </cell>
          <cell r="R449" t="str">
            <v>FC</v>
          </cell>
          <cell r="T449">
            <v>11.72</v>
          </cell>
        </row>
        <row r="450">
          <cell r="A450" t="str">
            <v>MANZNA_2_WIND</v>
          </cell>
          <cell r="B450" t="str">
            <v>CAISO System</v>
          </cell>
          <cell r="C450" t="str">
            <v>Manzana Wind</v>
          </cell>
          <cell r="D450">
            <v>8.34</v>
          </cell>
          <cell r="E450">
            <v>17.52</v>
          </cell>
          <cell r="F450">
            <v>46.54</v>
          </cell>
          <cell r="G450">
            <v>71.12</v>
          </cell>
          <cell r="H450">
            <v>72.83</v>
          </cell>
          <cell r="I450">
            <v>51.6</v>
          </cell>
          <cell r="J450">
            <v>32.89</v>
          </cell>
          <cell r="K450">
            <v>27.09</v>
          </cell>
          <cell r="L450">
            <v>21.61</v>
          </cell>
          <cell r="M450">
            <v>18.399999999999999</v>
          </cell>
          <cell r="N450">
            <v>9.32</v>
          </cell>
          <cell r="O450">
            <v>8.61</v>
          </cell>
          <cell r="P450" t="str">
            <v>N</v>
          </cell>
          <cell r="Q450" t="str">
            <v>South</v>
          </cell>
          <cell r="R450" t="str">
            <v>FC</v>
          </cell>
          <cell r="T450">
            <v>51.6</v>
          </cell>
        </row>
        <row r="451">
          <cell r="A451" t="str">
            <v>MARTIN_1_SUNSET</v>
          </cell>
          <cell r="B451" t="str">
            <v>Bay Area</v>
          </cell>
          <cell r="C451" t="str">
            <v>Sunset Reservoir - North Basin</v>
          </cell>
          <cell r="D451">
            <v>0.01</v>
          </cell>
          <cell r="E451">
            <v>0.05</v>
          </cell>
          <cell r="F451">
            <v>0.17</v>
          </cell>
          <cell r="G451">
            <v>2.36</v>
          </cell>
          <cell r="H451">
            <v>2.48</v>
          </cell>
          <cell r="I451">
            <v>1.96</v>
          </cell>
          <cell r="J451">
            <v>1.8</v>
          </cell>
          <cell r="K451">
            <v>1.71</v>
          </cell>
          <cell r="L451">
            <v>1.78</v>
          </cell>
          <cell r="M451">
            <v>1.24</v>
          </cell>
          <cell r="N451">
            <v>0.01</v>
          </cell>
          <cell r="O451">
            <v>0</v>
          </cell>
          <cell r="P451" t="str">
            <v>N</v>
          </cell>
          <cell r="Q451" t="str">
            <v>North</v>
          </cell>
          <cell r="R451" t="str">
            <v>FC</v>
          </cell>
          <cell r="T451">
            <v>1.96</v>
          </cell>
        </row>
        <row r="452">
          <cell r="A452" t="str">
            <v>MCCALL_1_QF</v>
          </cell>
          <cell r="B452" t="str">
            <v>Fresno</v>
          </cell>
          <cell r="C452" t="str">
            <v>SMALL QF AGGREGATION - FRESNO</v>
          </cell>
          <cell r="D452">
            <v>0.42</v>
          </cell>
          <cell r="E452">
            <v>0.55000000000000004</v>
          </cell>
          <cell r="F452">
            <v>0.51</v>
          </cell>
          <cell r="G452">
            <v>0.52</v>
          </cell>
          <cell r="H452">
            <v>0.38</v>
          </cell>
          <cell r="I452">
            <v>0.56000000000000005</v>
          </cell>
          <cell r="J452">
            <v>0.63</v>
          </cell>
          <cell r="K452">
            <v>0.62</v>
          </cell>
          <cell r="L452">
            <v>0.65</v>
          </cell>
          <cell r="M452">
            <v>0.59</v>
          </cell>
          <cell r="N452">
            <v>0.41</v>
          </cell>
          <cell r="O452">
            <v>0.35</v>
          </cell>
          <cell r="P452" t="str">
            <v>N</v>
          </cell>
          <cell r="Q452" t="str">
            <v>North</v>
          </cell>
          <cell r="R452" t="str">
            <v>FC</v>
          </cell>
          <cell r="T452">
            <v>0.65</v>
          </cell>
        </row>
        <row r="453">
          <cell r="A453" t="str">
            <v>MCSWAN_6_UNITS</v>
          </cell>
          <cell r="B453" t="str">
            <v>Fresno</v>
          </cell>
          <cell r="C453" t="str">
            <v>MC SWAIN HYDRO</v>
          </cell>
          <cell r="D453">
            <v>2.5099999999999998</v>
          </cell>
          <cell r="E453">
            <v>4.09</v>
          </cell>
          <cell r="F453">
            <v>4.22</v>
          </cell>
          <cell r="G453">
            <v>4.24</v>
          </cell>
          <cell r="H453">
            <v>6.59</v>
          </cell>
          <cell r="I453">
            <v>6.17</v>
          </cell>
          <cell r="J453">
            <v>6.9</v>
          </cell>
          <cell r="K453">
            <v>5.82</v>
          </cell>
          <cell r="L453">
            <v>4.32</v>
          </cell>
          <cell r="M453">
            <v>3.35</v>
          </cell>
          <cell r="N453">
            <v>0</v>
          </cell>
          <cell r="O453">
            <v>0</v>
          </cell>
          <cell r="P453" t="str">
            <v>Y</v>
          </cell>
          <cell r="Q453" t="str">
            <v>North</v>
          </cell>
          <cell r="R453" t="str">
            <v>FC</v>
          </cell>
          <cell r="T453">
            <v>6.9</v>
          </cell>
        </row>
        <row r="454">
          <cell r="A454" t="str">
            <v>MDFKRL_2_PROJCT</v>
          </cell>
          <cell r="B454" t="str">
            <v>Sierra</v>
          </cell>
          <cell r="C454" t="str">
            <v>MIDDLE FORK AND RALSTON PSP</v>
          </cell>
          <cell r="D454">
            <v>204.57</v>
          </cell>
          <cell r="E454">
            <v>204.66</v>
          </cell>
          <cell r="F454">
            <v>206.91</v>
          </cell>
          <cell r="G454">
            <v>209.44</v>
          </cell>
          <cell r="H454">
            <v>212.55</v>
          </cell>
          <cell r="I454">
            <v>212.94</v>
          </cell>
          <cell r="J454">
            <v>210.97</v>
          </cell>
          <cell r="K454">
            <v>208.68</v>
          </cell>
          <cell r="L454">
            <v>206.55</v>
          </cell>
          <cell r="M454">
            <v>205.97</v>
          </cell>
          <cell r="N454">
            <v>203.1</v>
          </cell>
          <cell r="O454">
            <v>201.8</v>
          </cell>
          <cell r="P454" t="str">
            <v>Y</v>
          </cell>
          <cell r="Q454" t="str">
            <v>North</v>
          </cell>
          <cell r="R454" t="str">
            <v>FC</v>
          </cell>
          <cell r="T454">
            <v>212.94</v>
          </cell>
        </row>
        <row r="455">
          <cell r="A455" t="str">
            <v>MENBIO_6_RENEW1</v>
          </cell>
          <cell r="B455" t="str">
            <v>Fresno</v>
          </cell>
          <cell r="C455" t="str">
            <v>CalRENEW - 1(A)</v>
          </cell>
          <cell r="D455">
            <v>0.02</v>
          </cell>
          <cell r="E455">
            <v>0.08</v>
          </cell>
          <cell r="F455">
            <v>0.25</v>
          </cell>
          <cell r="G455">
            <v>3.64</v>
          </cell>
          <cell r="H455">
            <v>3.51</v>
          </cell>
          <cell r="I455">
            <v>3.58</v>
          </cell>
          <cell r="J455">
            <v>4.1100000000000003</v>
          </cell>
          <cell r="K455">
            <v>4.0199999999999996</v>
          </cell>
          <cell r="L455">
            <v>3.7</v>
          </cell>
          <cell r="M455">
            <v>2.54</v>
          </cell>
          <cell r="N455">
            <v>0.01</v>
          </cell>
          <cell r="O455">
            <v>0.01</v>
          </cell>
          <cell r="P455" t="str">
            <v>N</v>
          </cell>
          <cell r="Q455" t="str">
            <v>North</v>
          </cell>
          <cell r="R455" t="str">
            <v>FC</v>
          </cell>
          <cell r="T455">
            <v>4.1100000000000003</v>
          </cell>
        </row>
        <row r="456">
          <cell r="A456" t="str">
            <v>MENBIO_6_UNIT</v>
          </cell>
          <cell r="B456" t="str">
            <v>Fresno</v>
          </cell>
          <cell r="C456" t="str">
            <v>MENDOTA BIOMASS POWER</v>
          </cell>
          <cell r="D456">
            <v>21.19</v>
          </cell>
          <cell r="E456">
            <v>21.68</v>
          </cell>
          <cell r="F456">
            <v>22.41</v>
          </cell>
          <cell r="G456">
            <v>21.21</v>
          </cell>
          <cell r="H456">
            <v>19.77</v>
          </cell>
          <cell r="I456">
            <v>21.92</v>
          </cell>
          <cell r="J456">
            <v>22.42</v>
          </cell>
          <cell r="K456">
            <v>21.44</v>
          </cell>
          <cell r="L456">
            <v>21.63</v>
          </cell>
          <cell r="M456">
            <v>21.33</v>
          </cell>
          <cell r="N456">
            <v>21.99</v>
          </cell>
          <cell r="O456">
            <v>22.28</v>
          </cell>
          <cell r="P456" t="str">
            <v>N</v>
          </cell>
          <cell r="Q456" t="str">
            <v>North</v>
          </cell>
          <cell r="R456" t="str">
            <v>FC</v>
          </cell>
          <cell r="T456">
            <v>22.42</v>
          </cell>
        </row>
        <row r="457">
          <cell r="A457" t="str">
            <v>MERCFL_6_UNIT</v>
          </cell>
          <cell r="B457" t="str">
            <v>Fresno</v>
          </cell>
          <cell r="C457" t="str">
            <v>MERCED FALLS</v>
          </cell>
          <cell r="D457">
            <v>0.69</v>
          </cell>
          <cell r="E457">
            <v>2.92</v>
          </cell>
          <cell r="F457">
            <v>1.19</v>
          </cell>
          <cell r="G457">
            <v>1.36</v>
          </cell>
          <cell r="H457">
            <v>2.66</v>
          </cell>
          <cell r="I457">
            <v>2.5499999999999998</v>
          </cell>
          <cell r="J457">
            <v>2.04</v>
          </cell>
          <cell r="K457">
            <v>2.15</v>
          </cell>
          <cell r="L457">
            <v>1.84</v>
          </cell>
          <cell r="M457">
            <v>1.3</v>
          </cell>
          <cell r="N457">
            <v>0</v>
          </cell>
          <cell r="O457">
            <v>0</v>
          </cell>
          <cell r="P457" t="str">
            <v>Y</v>
          </cell>
          <cell r="Q457" t="str">
            <v>North</v>
          </cell>
          <cell r="R457" t="str">
            <v>FC</v>
          </cell>
          <cell r="T457">
            <v>2.5499999999999998</v>
          </cell>
        </row>
        <row r="458">
          <cell r="A458" t="str">
            <v>MESAP_1_QF</v>
          </cell>
          <cell r="B458" t="str">
            <v>CAISO System</v>
          </cell>
          <cell r="C458" t="str">
            <v>SMALL QF AGGREGATION - SAN LUIS OBISPO</v>
          </cell>
          <cell r="D458">
            <v>0</v>
          </cell>
          <cell r="E458">
            <v>0</v>
          </cell>
          <cell r="F458">
            <v>0</v>
          </cell>
          <cell r="G458">
            <v>0</v>
          </cell>
          <cell r="H458">
            <v>0</v>
          </cell>
          <cell r="I458">
            <v>0</v>
          </cell>
          <cell r="J458">
            <v>0</v>
          </cell>
          <cell r="K458">
            <v>0</v>
          </cell>
          <cell r="L458">
            <v>0</v>
          </cell>
          <cell r="M458">
            <v>0</v>
          </cell>
          <cell r="N458">
            <v>0</v>
          </cell>
          <cell r="O458">
            <v>0</v>
          </cell>
          <cell r="P458" t="str">
            <v>N</v>
          </cell>
          <cell r="Q458" t="str">
            <v>North</v>
          </cell>
          <cell r="R458" t="str">
            <v>FC</v>
          </cell>
          <cell r="T458">
            <v>0</v>
          </cell>
        </row>
        <row r="459">
          <cell r="A459" t="str">
            <v>MESAS_2_QF</v>
          </cell>
          <cell r="B459" t="str">
            <v>LA Basin</v>
          </cell>
          <cell r="C459" t="str">
            <v>MESA QFS</v>
          </cell>
          <cell r="D459">
            <v>0.92</v>
          </cell>
          <cell r="E459">
            <v>0.59</v>
          </cell>
          <cell r="F459">
            <v>0.51</v>
          </cell>
          <cell r="G459">
            <v>0.49</v>
          </cell>
          <cell r="H459">
            <v>0.36</v>
          </cell>
          <cell r="I459">
            <v>0.37</v>
          </cell>
          <cell r="J459">
            <v>0.3</v>
          </cell>
          <cell r="K459">
            <v>0.3</v>
          </cell>
          <cell r="L459">
            <v>0.25</v>
          </cell>
          <cell r="M459">
            <v>0.28999999999999998</v>
          </cell>
          <cell r="N459">
            <v>0.2</v>
          </cell>
          <cell r="O459">
            <v>0.53</v>
          </cell>
          <cell r="P459" t="str">
            <v>N</v>
          </cell>
          <cell r="Q459" t="str">
            <v>South</v>
          </cell>
          <cell r="R459" t="str">
            <v>FC</v>
          </cell>
          <cell r="T459">
            <v>0.37</v>
          </cell>
        </row>
        <row r="460">
          <cell r="A460" t="str">
            <v>METCLF_1_QF</v>
          </cell>
          <cell r="B460" t="str">
            <v>Bay Area</v>
          </cell>
          <cell r="C460" t="str">
            <v>SMALL QF AGGREGATION - SANTA CLARA WD</v>
          </cell>
          <cell r="D460">
            <v>0.16</v>
          </cell>
          <cell r="E460">
            <v>0.15</v>
          </cell>
          <cell r="F460">
            <v>0.12</v>
          </cell>
          <cell r="G460">
            <v>0.08</v>
          </cell>
          <cell r="H460">
            <v>0</v>
          </cell>
          <cell r="I460">
            <v>0.1</v>
          </cell>
          <cell r="J460">
            <v>0.12</v>
          </cell>
          <cell r="K460">
            <v>0.13</v>
          </cell>
          <cell r="L460">
            <v>0.15</v>
          </cell>
          <cell r="M460">
            <v>0.19</v>
          </cell>
          <cell r="N460">
            <v>0.23</v>
          </cell>
          <cell r="O460">
            <v>0.23</v>
          </cell>
          <cell r="P460" t="str">
            <v>N</v>
          </cell>
          <cell r="Q460" t="str">
            <v>North</v>
          </cell>
          <cell r="R460" t="str">
            <v>FC</v>
          </cell>
          <cell r="T460">
            <v>0.15</v>
          </cell>
        </row>
        <row r="461">
          <cell r="A461" t="str">
            <v>METEC_2_PL1X3</v>
          </cell>
          <cell r="B461" t="str">
            <v>Bay Area</v>
          </cell>
          <cell r="C461" t="str">
            <v>Metcalf Energy Center</v>
          </cell>
          <cell r="D461">
            <v>593.16</v>
          </cell>
          <cell r="E461">
            <v>593.16</v>
          </cell>
          <cell r="F461">
            <v>593.16</v>
          </cell>
          <cell r="G461">
            <v>593.16</v>
          </cell>
          <cell r="H461">
            <v>585</v>
          </cell>
          <cell r="I461">
            <v>575</v>
          </cell>
          <cell r="J461">
            <v>570</v>
          </cell>
          <cell r="K461">
            <v>570</v>
          </cell>
          <cell r="L461">
            <v>580</v>
          </cell>
          <cell r="M461">
            <v>593.16</v>
          </cell>
          <cell r="N461">
            <v>593.16</v>
          </cell>
          <cell r="O461">
            <v>593.16</v>
          </cell>
          <cell r="P461" t="str">
            <v>Y</v>
          </cell>
          <cell r="Q461" t="str">
            <v>North</v>
          </cell>
          <cell r="R461" t="str">
            <v>FC</v>
          </cell>
          <cell r="T461">
            <v>580</v>
          </cell>
        </row>
        <row r="462">
          <cell r="A462" t="str">
            <v>MIDSET_1_UNIT 1</v>
          </cell>
          <cell r="B462" t="str">
            <v>CAISO System</v>
          </cell>
          <cell r="C462" t="str">
            <v>MIDSET COGEN. CO.</v>
          </cell>
          <cell r="D462">
            <v>36.26</v>
          </cell>
          <cell r="E462">
            <v>36.51</v>
          </cell>
          <cell r="F462">
            <v>34.14</v>
          </cell>
          <cell r="G462">
            <v>35.22</v>
          </cell>
          <cell r="H462">
            <v>31.49</v>
          </cell>
          <cell r="I462">
            <v>34.049999999999997</v>
          </cell>
          <cell r="J462">
            <v>33.69</v>
          </cell>
          <cell r="K462">
            <v>33.72</v>
          </cell>
          <cell r="L462">
            <v>33.590000000000003</v>
          </cell>
          <cell r="M462">
            <v>33.11</v>
          </cell>
          <cell r="N462">
            <v>36.51</v>
          </cell>
          <cell r="O462">
            <v>35.14</v>
          </cell>
          <cell r="P462" t="str">
            <v>N</v>
          </cell>
          <cell r="Q462" t="str">
            <v>North</v>
          </cell>
          <cell r="R462" t="str">
            <v>FC</v>
          </cell>
          <cell r="S462" t="str">
            <v>Local area definition change for 2015. See LCR Report.</v>
          </cell>
          <cell r="T462">
            <v>34.049999999999997</v>
          </cell>
        </row>
        <row r="463">
          <cell r="A463" t="str">
            <v>MIDWD_6_WNDLND</v>
          </cell>
          <cell r="B463" t="str">
            <v>CAISO System</v>
          </cell>
          <cell r="C463" t="str">
            <v>Windland Refresh 1</v>
          </cell>
          <cell r="D463">
            <v>0.33</v>
          </cell>
          <cell r="E463">
            <v>0.61</v>
          </cell>
          <cell r="F463">
            <v>1.59</v>
          </cell>
          <cell r="G463">
            <v>1.78</v>
          </cell>
          <cell r="H463">
            <v>2.31</v>
          </cell>
          <cell r="I463">
            <v>2.0299999999999998</v>
          </cell>
          <cell r="J463">
            <v>1.27</v>
          </cell>
          <cell r="K463">
            <v>1.1399999999999999</v>
          </cell>
          <cell r="L463">
            <v>0.69</v>
          </cell>
          <cell r="M463">
            <v>0.54</v>
          </cell>
          <cell r="N463">
            <v>0.33</v>
          </cell>
          <cell r="O463">
            <v>0.34</v>
          </cell>
          <cell r="P463" t="str">
            <v>N</v>
          </cell>
          <cell r="Q463" t="str">
            <v>South</v>
          </cell>
          <cell r="R463" t="str">
            <v>FC</v>
          </cell>
          <cell r="S463">
            <v>0</v>
          </cell>
          <cell r="T463">
            <v>2.0299999999999998</v>
          </cell>
        </row>
        <row r="464">
          <cell r="A464" t="str">
            <v>MILBRA_1_QF</v>
          </cell>
          <cell r="B464" t="str">
            <v>Bay Area</v>
          </cell>
          <cell r="C464" t="str">
            <v>SMALL QF AGGREGATION - DAILY CITY</v>
          </cell>
          <cell r="D464">
            <v>0</v>
          </cell>
          <cell r="E464">
            <v>0</v>
          </cell>
          <cell r="F464">
            <v>0</v>
          </cell>
          <cell r="G464">
            <v>0</v>
          </cell>
          <cell r="H464">
            <v>0</v>
          </cell>
          <cell r="I464">
            <v>0</v>
          </cell>
          <cell r="J464">
            <v>0</v>
          </cell>
          <cell r="K464">
            <v>0</v>
          </cell>
          <cell r="L464">
            <v>0</v>
          </cell>
          <cell r="M464">
            <v>0</v>
          </cell>
          <cell r="N464">
            <v>0</v>
          </cell>
          <cell r="O464">
            <v>0</v>
          </cell>
          <cell r="P464" t="str">
            <v>N</v>
          </cell>
          <cell r="Q464" t="str">
            <v>North</v>
          </cell>
          <cell r="R464" t="str">
            <v>FC</v>
          </cell>
          <cell r="T464">
            <v>0</v>
          </cell>
        </row>
        <row r="465">
          <cell r="A465" t="str">
            <v>MIRLOM_2_CORONA</v>
          </cell>
          <cell r="B465" t="str">
            <v>LA Basin</v>
          </cell>
          <cell r="C465" t="str">
            <v>MWD Corona Hydroelectric Recovery Plant</v>
          </cell>
          <cell r="D465">
            <v>0.28999999999999998</v>
          </cell>
          <cell r="E465">
            <v>1.01</v>
          </cell>
          <cell r="F465">
            <v>1.67</v>
          </cell>
          <cell r="G465">
            <v>2.5099999999999998</v>
          </cell>
          <cell r="H465">
            <v>2.2400000000000002</v>
          </cell>
          <cell r="I465">
            <v>2.1</v>
          </cell>
          <cell r="J465">
            <v>2</v>
          </cell>
          <cell r="K465">
            <v>1.92</v>
          </cell>
          <cell r="L465">
            <v>2.34</v>
          </cell>
          <cell r="M465">
            <v>2.0099999999999998</v>
          </cell>
          <cell r="N465">
            <v>2.1</v>
          </cell>
          <cell r="O465">
            <v>2.5299999999999998</v>
          </cell>
          <cell r="P465" t="str">
            <v>N</v>
          </cell>
          <cell r="Q465" t="str">
            <v>South</v>
          </cell>
          <cell r="R465" t="str">
            <v>FC</v>
          </cell>
          <cell r="T465">
            <v>2.34</v>
          </cell>
        </row>
        <row r="466">
          <cell r="A466" t="str">
            <v>MIRLOM_2_ONTARO</v>
          </cell>
          <cell r="B466" t="str">
            <v>LA Basin</v>
          </cell>
          <cell r="C466" t="str">
            <v>Ontario RT Solar</v>
          </cell>
          <cell r="D466" t="str">
            <v>-</v>
          </cell>
          <cell r="E466" t="str">
            <v>-</v>
          </cell>
          <cell r="F466" t="str">
            <v>-</v>
          </cell>
          <cell r="G466" t="str">
            <v>-</v>
          </cell>
          <cell r="H466" t="str">
            <v>-</v>
          </cell>
          <cell r="I466">
            <v>1.2</v>
          </cell>
          <cell r="J466">
            <v>1.21</v>
          </cell>
          <cell r="K466">
            <v>1.1200000000000001</v>
          </cell>
          <cell r="L466">
            <v>1.1000000000000001</v>
          </cell>
          <cell r="M466">
            <v>0.72</v>
          </cell>
          <cell r="N466">
            <v>0.04</v>
          </cell>
          <cell r="O466">
            <v>0.02</v>
          </cell>
          <cell r="P466" t="str">
            <v>N</v>
          </cell>
          <cell r="Q466" t="str">
            <v>South</v>
          </cell>
          <cell r="R466" t="str">
            <v>PD</v>
          </cell>
          <cell r="T466">
            <v>1.21</v>
          </cell>
        </row>
        <row r="467">
          <cell r="A467" t="str">
            <v>MIRLOM_2_RTS032</v>
          </cell>
          <cell r="B467" t="str">
            <v>LA Basin</v>
          </cell>
          <cell r="C467" t="str">
            <v>SPVP032</v>
          </cell>
          <cell r="D467" t="str">
            <v>-</v>
          </cell>
          <cell r="E467" t="str">
            <v>-</v>
          </cell>
          <cell r="F467" t="str">
            <v>-</v>
          </cell>
          <cell r="G467" t="str">
            <v>-</v>
          </cell>
          <cell r="H467" t="str">
            <v>-</v>
          </cell>
          <cell r="I467">
            <v>0.8</v>
          </cell>
          <cell r="J467">
            <v>0.8</v>
          </cell>
          <cell r="K467">
            <v>0.75</v>
          </cell>
          <cell r="L467">
            <v>0.73</v>
          </cell>
          <cell r="M467">
            <v>0.48</v>
          </cell>
          <cell r="N467">
            <v>0.02</v>
          </cell>
          <cell r="O467">
            <v>0.01</v>
          </cell>
          <cell r="P467" t="str">
            <v>N</v>
          </cell>
          <cell r="Q467" t="str">
            <v>South</v>
          </cell>
          <cell r="R467" t="str">
            <v>PD</v>
          </cell>
          <cell r="T467">
            <v>0.8</v>
          </cell>
        </row>
        <row r="468">
          <cell r="A468" t="str">
            <v>MIRLOM_2_RTS033</v>
          </cell>
          <cell r="B468" t="str">
            <v>LA Basin</v>
          </cell>
          <cell r="C468" t="str">
            <v>SPVP033</v>
          </cell>
          <cell r="D468" t="str">
            <v>-</v>
          </cell>
          <cell r="E468" t="str">
            <v>-</v>
          </cell>
          <cell r="F468" t="str">
            <v>-</v>
          </cell>
          <cell r="G468" t="str">
            <v>-</v>
          </cell>
          <cell r="H468" t="str">
            <v>-</v>
          </cell>
          <cell r="I468">
            <v>0.8</v>
          </cell>
          <cell r="J468">
            <v>0.8</v>
          </cell>
          <cell r="K468">
            <v>0.75</v>
          </cell>
          <cell r="L468">
            <v>0.73</v>
          </cell>
          <cell r="M468">
            <v>0.48</v>
          </cell>
          <cell r="N468">
            <v>0.02</v>
          </cell>
          <cell r="O468">
            <v>0.01</v>
          </cell>
          <cell r="P468" t="str">
            <v>N</v>
          </cell>
          <cell r="Q468" t="str">
            <v>South</v>
          </cell>
          <cell r="R468" t="str">
            <v>FC</v>
          </cell>
          <cell r="T468">
            <v>0.8</v>
          </cell>
        </row>
        <row r="469">
          <cell r="A469" t="str">
            <v>MIRLOM_2_TEMESC</v>
          </cell>
          <cell r="B469" t="str">
            <v>LA Basin</v>
          </cell>
          <cell r="C469" t="str">
            <v>MWD Temescal Hydroelectric Recovery Plan</v>
          </cell>
          <cell r="D469">
            <v>0.28999999999999998</v>
          </cell>
          <cell r="E469">
            <v>1</v>
          </cell>
          <cell r="F469">
            <v>1.7</v>
          </cell>
          <cell r="G469">
            <v>2.6</v>
          </cell>
          <cell r="H469">
            <v>2.2799999999999998</v>
          </cell>
          <cell r="I469">
            <v>2.15</v>
          </cell>
          <cell r="J469">
            <v>2.02</v>
          </cell>
          <cell r="K469">
            <v>1.92</v>
          </cell>
          <cell r="L469">
            <v>2.36</v>
          </cell>
          <cell r="M469">
            <v>2.0499999999999998</v>
          </cell>
          <cell r="N469">
            <v>2.37</v>
          </cell>
          <cell r="O469">
            <v>2.72</v>
          </cell>
          <cell r="P469" t="str">
            <v>N</v>
          </cell>
          <cell r="Q469" t="str">
            <v>South</v>
          </cell>
          <cell r="R469" t="str">
            <v>FC</v>
          </cell>
          <cell r="T469">
            <v>2.36</v>
          </cell>
        </row>
        <row r="470">
          <cell r="A470" t="str">
            <v>MIRLOM_6_DELGEN</v>
          </cell>
          <cell r="B470" t="str">
            <v>LA Basin</v>
          </cell>
          <cell r="C470" t="str">
            <v>CORONA ENERGY PARTNERS LTD.</v>
          </cell>
          <cell r="D470">
            <v>31.13</v>
          </cell>
          <cell r="E470">
            <v>28.84</v>
          </cell>
          <cell r="F470">
            <v>29.28</v>
          </cell>
          <cell r="G470">
            <v>29.37</v>
          </cell>
          <cell r="H470">
            <v>27.34</v>
          </cell>
          <cell r="I470">
            <v>28.3</v>
          </cell>
          <cell r="J470">
            <v>26.66</v>
          </cell>
          <cell r="K470">
            <v>29.49</v>
          </cell>
          <cell r="L470">
            <v>24.48</v>
          </cell>
          <cell r="M470">
            <v>30.43</v>
          </cell>
          <cell r="N470">
            <v>29.21</v>
          </cell>
          <cell r="O470">
            <v>29.8</v>
          </cell>
          <cell r="P470" t="str">
            <v>N</v>
          </cell>
          <cell r="Q470" t="str">
            <v>South</v>
          </cell>
          <cell r="R470" t="str">
            <v>FC</v>
          </cell>
          <cell r="T470">
            <v>29.49</v>
          </cell>
        </row>
        <row r="471">
          <cell r="A471" t="str">
            <v>MIRLOM_6_PEAKER</v>
          </cell>
          <cell r="B471" t="str">
            <v>LA Basin</v>
          </cell>
          <cell r="C471" t="str">
            <v>Mira Loma Peaker</v>
          </cell>
          <cell r="D471">
            <v>46</v>
          </cell>
          <cell r="E471">
            <v>46</v>
          </cell>
          <cell r="F471">
            <v>46</v>
          </cell>
          <cell r="G471">
            <v>46</v>
          </cell>
          <cell r="H471">
            <v>46</v>
          </cell>
          <cell r="I471">
            <v>46</v>
          </cell>
          <cell r="J471">
            <v>46</v>
          </cell>
          <cell r="K471">
            <v>46</v>
          </cell>
          <cell r="L471">
            <v>46</v>
          </cell>
          <cell r="M471">
            <v>46</v>
          </cell>
          <cell r="N471">
            <v>46</v>
          </cell>
          <cell r="O471">
            <v>46</v>
          </cell>
          <cell r="P471" t="str">
            <v>N</v>
          </cell>
          <cell r="Q471" t="str">
            <v>South</v>
          </cell>
          <cell r="R471" t="str">
            <v>FC</v>
          </cell>
          <cell r="T471">
            <v>46</v>
          </cell>
        </row>
        <row r="472">
          <cell r="A472" t="str">
            <v>MIRLOM_7_MWDLKM</v>
          </cell>
          <cell r="B472" t="str">
            <v>LA Basin</v>
          </cell>
          <cell r="C472" t="str">
            <v>Lake Mathews Hydroelectric Recovery Plan</v>
          </cell>
          <cell r="D472">
            <v>0.7</v>
          </cell>
          <cell r="E472">
            <v>1.28</v>
          </cell>
          <cell r="F472">
            <v>3.9</v>
          </cell>
          <cell r="G472">
            <v>3.8</v>
          </cell>
          <cell r="H472">
            <v>3.7</v>
          </cell>
          <cell r="I472">
            <v>3.9</v>
          </cell>
          <cell r="J472">
            <v>4.46</v>
          </cell>
          <cell r="K472">
            <v>4.5999999999999996</v>
          </cell>
          <cell r="L472">
            <v>4.7</v>
          </cell>
          <cell r="M472">
            <v>4.5</v>
          </cell>
          <cell r="N472">
            <v>4.5</v>
          </cell>
          <cell r="O472">
            <v>4.2</v>
          </cell>
          <cell r="P472" t="str">
            <v>Y</v>
          </cell>
          <cell r="Q472" t="str">
            <v>South</v>
          </cell>
          <cell r="R472" t="str">
            <v>FC</v>
          </cell>
          <cell r="T472">
            <v>4.7</v>
          </cell>
        </row>
        <row r="473">
          <cell r="A473" t="str">
            <v>MISSIX_1_QF</v>
          </cell>
          <cell r="B473" t="str">
            <v>Bay Area</v>
          </cell>
          <cell r="C473" t="str">
            <v>SMALL QF AGGREGATION - SAB FRABCUSCI</v>
          </cell>
          <cell r="D473">
            <v>0.6</v>
          </cell>
          <cell r="E473">
            <v>0.66</v>
          </cell>
          <cell r="F473">
            <v>0.56000000000000005</v>
          </cell>
          <cell r="G473">
            <v>0.12</v>
          </cell>
          <cell r="H473">
            <v>0.19</v>
          </cell>
          <cell r="I473">
            <v>0.14000000000000001</v>
          </cell>
          <cell r="J473">
            <v>0.15</v>
          </cell>
          <cell r="K473">
            <v>0.16</v>
          </cell>
          <cell r="L473">
            <v>0.11</v>
          </cell>
          <cell r="M473">
            <v>0.06</v>
          </cell>
          <cell r="N473">
            <v>0.37</v>
          </cell>
          <cell r="O473">
            <v>0.3</v>
          </cell>
          <cell r="P473" t="str">
            <v>N</v>
          </cell>
          <cell r="Q473" t="str">
            <v>North</v>
          </cell>
          <cell r="R473" t="str">
            <v>FC</v>
          </cell>
          <cell r="T473">
            <v>0.16</v>
          </cell>
        </row>
        <row r="474">
          <cell r="A474" t="str">
            <v>MKTRCK_1_UNIT 1</v>
          </cell>
          <cell r="B474" t="str">
            <v>CAISO System</v>
          </cell>
          <cell r="C474" t="str">
            <v>MCKITTRICK LIMITED</v>
          </cell>
          <cell r="D474">
            <v>35.47</v>
          </cell>
          <cell r="E474">
            <v>35.409999999999997</v>
          </cell>
          <cell r="F474">
            <v>36.57</v>
          </cell>
          <cell r="G474">
            <v>31.51</v>
          </cell>
          <cell r="H474">
            <v>34.74</v>
          </cell>
          <cell r="I474">
            <v>35.26</v>
          </cell>
          <cell r="J474">
            <v>35.43</v>
          </cell>
          <cell r="K474">
            <v>35.96</v>
          </cell>
          <cell r="L474">
            <v>34.299999999999997</v>
          </cell>
          <cell r="M474">
            <v>36.6</v>
          </cell>
          <cell r="N474">
            <v>31.47</v>
          </cell>
          <cell r="O474">
            <v>25.44</v>
          </cell>
          <cell r="P474" t="str">
            <v>N</v>
          </cell>
          <cell r="Q474" t="str">
            <v>North</v>
          </cell>
          <cell r="R474" t="str">
            <v>FC</v>
          </cell>
          <cell r="S474" t="str">
            <v>Local area definition change for 2015. See LCR Report.</v>
          </cell>
          <cell r="T474">
            <v>35.96</v>
          </cell>
        </row>
        <row r="475">
          <cell r="A475" t="str">
            <v>MLPTAS_7_QFUNTS</v>
          </cell>
          <cell r="B475" t="str">
            <v>Bay Area</v>
          </cell>
          <cell r="C475" t="str">
            <v>MLPTAS_7_QFUNTS</v>
          </cell>
          <cell r="D475">
            <v>0.03</v>
          </cell>
          <cell r="E475">
            <v>0.02</v>
          </cell>
          <cell r="F475">
            <v>0.02</v>
          </cell>
          <cell r="G475">
            <v>0.02</v>
          </cell>
          <cell r="H475">
            <v>0.01</v>
          </cell>
          <cell r="I475">
            <v>0.01</v>
          </cell>
          <cell r="J475">
            <v>0.01</v>
          </cell>
          <cell r="K475">
            <v>0.01</v>
          </cell>
          <cell r="L475">
            <v>0.01</v>
          </cell>
          <cell r="M475">
            <v>0.01</v>
          </cell>
          <cell r="N475">
            <v>0.02</v>
          </cell>
          <cell r="O475">
            <v>0.03</v>
          </cell>
          <cell r="P475" t="str">
            <v>N</v>
          </cell>
          <cell r="Q475" t="str">
            <v>North</v>
          </cell>
          <cell r="R475" t="str">
            <v>FC</v>
          </cell>
          <cell r="T475">
            <v>0.01</v>
          </cell>
        </row>
        <row r="476">
          <cell r="A476" t="str">
            <v>MNDALY_6_MCGRTH</v>
          </cell>
          <cell r="B476" t="str">
            <v>Big Creek-Ventura</v>
          </cell>
          <cell r="C476" t="str">
            <v>McGrath Beach Peaker</v>
          </cell>
          <cell r="D476">
            <v>47.2</v>
          </cell>
          <cell r="E476">
            <v>47.2</v>
          </cell>
          <cell r="F476">
            <v>47.2</v>
          </cell>
          <cell r="G476">
            <v>47.2</v>
          </cell>
          <cell r="H476">
            <v>47.2</v>
          </cell>
          <cell r="I476">
            <v>47.2</v>
          </cell>
          <cell r="J476">
            <v>47.2</v>
          </cell>
          <cell r="K476">
            <v>47.2</v>
          </cell>
          <cell r="L476">
            <v>47.2</v>
          </cell>
          <cell r="M476">
            <v>47.2</v>
          </cell>
          <cell r="N476">
            <v>47.2</v>
          </cell>
          <cell r="O476">
            <v>47.2</v>
          </cell>
          <cell r="P476" t="str">
            <v>N</v>
          </cell>
          <cell r="Q476" t="str">
            <v>South</v>
          </cell>
          <cell r="R476" t="str">
            <v>FC</v>
          </cell>
          <cell r="T476">
            <v>47.2</v>
          </cell>
        </row>
        <row r="477">
          <cell r="A477" t="str">
            <v>MNDALY_7_UNIT 1</v>
          </cell>
          <cell r="B477" t="str">
            <v>Big Creek-Ventura</v>
          </cell>
          <cell r="C477" t="str">
            <v>MANDALAY GEN STA. UNIT 1</v>
          </cell>
          <cell r="D477">
            <v>215</v>
          </cell>
          <cell r="E477">
            <v>215</v>
          </cell>
          <cell r="F477">
            <v>215</v>
          </cell>
          <cell r="G477">
            <v>215</v>
          </cell>
          <cell r="H477">
            <v>215</v>
          </cell>
          <cell r="I477">
            <v>215</v>
          </cell>
          <cell r="J477">
            <v>215</v>
          </cell>
          <cell r="K477">
            <v>215</v>
          </cell>
          <cell r="L477">
            <v>215</v>
          </cell>
          <cell r="M477">
            <v>215</v>
          </cell>
          <cell r="N477">
            <v>215</v>
          </cell>
          <cell r="O477">
            <v>215</v>
          </cell>
          <cell r="P477" t="str">
            <v>Y</v>
          </cell>
          <cell r="Q477" t="str">
            <v>South</v>
          </cell>
          <cell r="R477" t="str">
            <v>FC</v>
          </cell>
          <cell r="T477">
            <v>215</v>
          </cell>
        </row>
        <row r="478">
          <cell r="A478" t="str">
            <v>MNDALY_7_UNIT 2</v>
          </cell>
          <cell r="B478" t="str">
            <v>Big Creek-Ventura</v>
          </cell>
          <cell r="C478" t="str">
            <v>MANDALAY GEN STA. UNIT 2</v>
          </cell>
          <cell r="D478">
            <v>215.29</v>
          </cell>
          <cell r="E478">
            <v>215.29</v>
          </cell>
          <cell r="F478">
            <v>215.29</v>
          </cell>
          <cell r="G478">
            <v>215.29</v>
          </cell>
          <cell r="H478">
            <v>215.29</v>
          </cell>
          <cell r="I478">
            <v>215.29</v>
          </cell>
          <cell r="J478">
            <v>215.29</v>
          </cell>
          <cell r="K478">
            <v>215.29</v>
          </cell>
          <cell r="L478">
            <v>215.29</v>
          </cell>
          <cell r="M478">
            <v>215.29</v>
          </cell>
          <cell r="N478">
            <v>215.29</v>
          </cell>
          <cell r="O478">
            <v>215.29</v>
          </cell>
          <cell r="P478" t="str">
            <v>Y</v>
          </cell>
          <cell r="Q478" t="str">
            <v>South</v>
          </cell>
          <cell r="R478" t="str">
            <v>FC</v>
          </cell>
          <cell r="T478">
            <v>215.29</v>
          </cell>
        </row>
        <row r="479">
          <cell r="A479" t="str">
            <v>MNDALY_7_UNIT 3</v>
          </cell>
          <cell r="B479" t="str">
            <v>Big Creek-Ventura</v>
          </cell>
          <cell r="C479" t="str">
            <v>MANDALAY GEN STA. UNIT 3</v>
          </cell>
          <cell r="D479">
            <v>130</v>
          </cell>
          <cell r="E479">
            <v>130</v>
          </cell>
          <cell r="F479">
            <v>130</v>
          </cell>
          <cell r="G479">
            <v>130</v>
          </cell>
          <cell r="H479">
            <v>130</v>
          </cell>
          <cell r="I479">
            <v>130</v>
          </cell>
          <cell r="J479">
            <v>130</v>
          </cell>
          <cell r="K479">
            <v>130</v>
          </cell>
          <cell r="L479">
            <v>130</v>
          </cell>
          <cell r="M479">
            <v>130</v>
          </cell>
          <cell r="N479">
            <v>130</v>
          </cell>
          <cell r="O479">
            <v>130</v>
          </cell>
          <cell r="P479" t="str">
            <v>Y</v>
          </cell>
          <cell r="Q479" t="str">
            <v>South</v>
          </cell>
          <cell r="R479" t="str">
            <v>FC</v>
          </cell>
          <cell r="T479">
            <v>130</v>
          </cell>
        </row>
        <row r="480">
          <cell r="A480" t="str">
            <v>MNTAGU_7_NEWBYI</v>
          </cell>
          <cell r="B480" t="str">
            <v>Bay Area</v>
          </cell>
          <cell r="C480" t="str">
            <v>GAS RECOVERY SYS. (NEWBY ISLAND 2)</v>
          </cell>
          <cell r="D480">
            <v>1.35</v>
          </cell>
          <cell r="E480">
            <v>1.28</v>
          </cell>
          <cell r="F480">
            <v>1.27</v>
          </cell>
          <cell r="G480">
            <v>1.24</v>
          </cell>
          <cell r="H480">
            <v>1.22</v>
          </cell>
          <cell r="I480">
            <v>1.2</v>
          </cell>
          <cell r="J480">
            <v>1.24</v>
          </cell>
          <cell r="K480">
            <v>1.1000000000000001</v>
          </cell>
          <cell r="L480">
            <v>1.06</v>
          </cell>
          <cell r="M480">
            <v>1.1399999999999999</v>
          </cell>
          <cell r="N480">
            <v>1.06</v>
          </cell>
          <cell r="O480">
            <v>0.78</v>
          </cell>
          <cell r="P480" t="str">
            <v>N</v>
          </cell>
          <cell r="Q480" t="str">
            <v>North</v>
          </cell>
          <cell r="R480" t="str">
            <v>FC</v>
          </cell>
          <cell r="T480">
            <v>1.24</v>
          </cell>
        </row>
        <row r="481">
          <cell r="A481" t="str">
            <v>MOJAVE_1_SIPHON</v>
          </cell>
          <cell r="B481" t="str">
            <v>LA Basin</v>
          </cell>
          <cell r="C481" t="str">
            <v>MOJAVE SIPHON POWER PLANT</v>
          </cell>
          <cell r="D481">
            <v>7.13</v>
          </cell>
          <cell r="E481">
            <v>7.48</v>
          </cell>
          <cell r="F481">
            <v>6.59</v>
          </cell>
          <cell r="G481">
            <v>12.58</v>
          </cell>
          <cell r="H481">
            <v>12.58</v>
          </cell>
          <cell r="I481">
            <v>12.58</v>
          </cell>
          <cell r="J481">
            <v>12.58</v>
          </cell>
          <cell r="K481">
            <v>12.58</v>
          </cell>
          <cell r="L481">
            <v>12.58</v>
          </cell>
          <cell r="M481">
            <v>12.58</v>
          </cell>
          <cell r="N481">
            <v>10.130000000000001</v>
          </cell>
          <cell r="O481">
            <v>7.23</v>
          </cell>
          <cell r="P481" t="str">
            <v>Y</v>
          </cell>
          <cell r="Q481" t="str">
            <v>South</v>
          </cell>
          <cell r="R481" t="str">
            <v>FC</v>
          </cell>
          <cell r="T481">
            <v>12.58</v>
          </cell>
        </row>
        <row r="482">
          <cell r="A482" t="str">
            <v>MONLTH_6_BOREL</v>
          </cell>
          <cell r="B482" t="str">
            <v>CAISO System</v>
          </cell>
          <cell r="C482" t="str">
            <v>BOREL HYDRO UNITS 1-3 AGGREGATE</v>
          </cell>
          <cell r="D482">
            <v>3.19</v>
          </cell>
          <cell r="E482">
            <v>2.74</v>
          </cell>
          <cell r="F482">
            <v>4.3099999999999996</v>
          </cell>
          <cell r="G482">
            <v>4.46</v>
          </cell>
          <cell r="H482">
            <v>8.49</v>
          </cell>
          <cell r="I482">
            <v>7.99</v>
          </cell>
          <cell r="J482">
            <v>8.02</v>
          </cell>
          <cell r="K482">
            <v>8.24</v>
          </cell>
          <cell r="L482">
            <v>5.3</v>
          </cell>
          <cell r="M482">
            <v>4.88</v>
          </cell>
          <cell r="N482">
            <v>3.87</v>
          </cell>
          <cell r="O482">
            <v>0.76</v>
          </cell>
          <cell r="P482" t="str">
            <v>N</v>
          </cell>
          <cell r="Q482" t="str">
            <v>South</v>
          </cell>
          <cell r="R482" t="str">
            <v>FC</v>
          </cell>
          <cell r="S482" t="str">
            <v>Local area definition change for 2015. See LCR Report.</v>
          </cell>
          <cell r="T482">
            <v>8.24</v>
          </cell>
        </row>
        <row r="483">
          <cell r="A483" t="str">
            <v>MONTPH_7_UNITS</v>
          </cell>
          <cell r="B483" t="str">
            <v>NCNB</v>
          </cell>
          <cell r="C483" t="str">
            <v>MONTICELLO HYDRO AGGREGATE</v>
          </cell>
          <cell r="D483">
            <v>0.77</v>
          </cell>
          <cell r="E483">
            <v>0.08</v>
          </cell>
          <cell r="F483">
            <v>1.74</v>
          </cell>
          <cell r="G483">
            <v>3.31</v>
          </cell>
          <cell r="H483">
            <v>7.42</v>
          </cell>
          <cell r="I483">
            <v>9.73</v>
          </cell>
          <cell r="J483">
            <v>10.51</v>
          </cell>
          <cell r="K483">
            <v>8.85</v>
          </cell>
          <cell r="L483">
            <v>5.94</v>
          </cell>
          <cell r="M483">
            <v>2.46</v>
          </cell>
          <cell r="N483">
            <v>0.85</v>
          </cell>
          <cell r="O483">
            <v>1.1399999999999999</v>
          </cell>
          <cell r="P483" t="str">
            <v>Y</v>
          </cell>
          <cell r="Q483" t="str">
            <v>North</v>
          </cell>
          <cell r="R483" t="str">
            <v>FC</v>
          </cell>
          <cell r="T483">
            <v>10.51</v>
          </cell>
        </row>
        <row r="484">
          <cell r="A484" t="str">
            <v>MOORPK_2_CALABS</v>
          </cell>
          <cell r="B484" t="str">
            <v>Big Creek-Ventura</v>
          </cell>
          <cell r="C484" t="str">
            <v>Calabasas Gas-to-Energy Facility</v>
          </cell>
          <cell r="D484">
            <v>6.96</v>
          </cell>
          <cell r="E484">
            <v>6.96</v>
          </cell>
          <cell r="F484">
            <v>6.96</v>
          </cell>
          <cell r="G484">
            <v>6.96</v>
          </cell>
          <cell r="H484">
            <v>6.96</v>
          </cell>
          <cell r="I484">
            <v>6.96</v>
          </cell>
          <cell r="J484">
            <v>6.96</v>
          </cell>
          <cell r="K484">
            <v>6.96</v>
          </cell>
          <cell r="L484">
            <v>6.96</v>
          </cell>
          <cell r="M484">
            <v>6.96</v>
          </cell>
          <cell r="N484">
            <v>6.96</v>
          </cell>
          <cell r="O484">
            <v>6.96</v>
          </cell>
          <cell r="P484" t="str">
            <v>N</v>
          </cell>
          <cell r="Q484" t="str">
            <v>South</v>
          </cell>
          <cell r="R484" t="str">
            <v>FC</v>
          </cell>
          <cell r="T484">
            <v>6.96</v>
          </cell>
        </row>
        <row r="485">
          <cell r="A485" t="str">
            <v>MOORPK_6_QF</v>
          </cell>
          <cell r="B485" t="str">
            <v>Big Creek-Ventura</v>
          </cell>
          <cell r="C485" t="str">
            <v>MOORPARK QFS</v>
          </cell>
          <cell r="D485">
            <v>27.18</v>
          </cell>
          <cell r="E485">
            <v>27.15</v>
          </cell>
          <cell r="F485">
            <v>26.65</v>
          </cell>
          <cell r="G485">
            <v>24.29</v>
          </cell>
          <cell r="H485">
            <v>25.63</v>
          </cell>
          <cell r="I485">
            <v>26.67</v>
          </cell>
          <cell r="J485">
            <v>26.96</v>
          </cell>
          <cell r="K485">
            <v>26.52</v>
          </cell>
          <cell r="L485">
            <v>26.28</v>
          </cell>
          <cell r="M485">
            <v>20.93</v>
          </cell>
          <cell r="N485">
            <v>23.28</v>
          </cell>
          <cell r="O485">
            <v>24.86</v>
          </cell>
          <cell r="P485" t="str">
            <v>N</v>
          </cell>
          <cell r="Q485" t="str">
            <v>South</v>
          </cell>
          <cell r="R485" t="str">
            <v>FC</v>
          </cell>
          <cell r="T485">
            <v>26.96</v>
          </cell>
        </row>
        <row r="486">
          <cell r="A486" t="str">
            <v>MOORPK_7_UNITA1</v>
          </cell>
          <cell r="B486" t="str">
            <v>Big Creek-Ventura</v>
          </cell>
          <cell r="C486" t="str">
            <v>WEME- Simi Valley Landfill</v>
          </cell>
          <cell r="D486">
            <v>1.85</v>
          </cell>
          <cell r="E486">
            <v>2.09</v>
          </cell>
          <cell r="F486">
            <v>2.0699999999999998</v>
          </cell>
          <cell r="G486">
            <v>1.94</v>
          </cell>
          <cell r="H486">
            <v>2.02</v>
          </cell>
          <cell r="I486">
            <v>1.67</v>
          </cell>
          <cell r="J486">
            <v>1.97</v>
          </cell>
          <cell r="K486">
            <v>2.12</v>
          </cell>
          <cell r="L486">
            <v>1.59</v>
          </cell>
          <cell r="M486">
            <v>1.43</v>
          </cell>
          <cell r="N486">
            <v>1.78</v>
          </cell>
          <cell r="O486">
            <v>2.11</v>
          </cell>
          <cell r="P486" t="str">
            <v>Y</v>
          </cell>
          <cell r="Q486" t="str">
            <v>South</v>
          </cell>
          <cell r="R486" t="str">
            <v>FC</v>
          </cell>
          <cell r="T486">
            <v>2.12</v>
          </cell>
        </row>
        <row r="487">
          <cell r="A487" t="str">
            <v>MORBAY_7_UNIT 3</v>
          </cell>
          <cell r="B487" t="str">
            <v>CAISO System</v>
          </cell>
          <cell r="C487" t="str">
            <v>MORRO BAY UNIT 3</v>
          </cell>
          <cell r="D487">
            <v>325</v>
          </cell>
          <cell r="E487">
            <v>325</v>
          </cell>
          <cell r="F487">
            <v>325</v>
          </cell>
          <cell r="G487">
            <v>325</v>
          </cell>
          <cell r="H487">
            <v>325</v>
          </cell>
          <cell r="I487">
            <v>325</v>
          </cell>
          <cell r="J487">
            <v>325</v>
          </cell>
          <cell r="K487">
            <v>325</v>
          </cell>
          <cell r="L487">
            <v>325</v>
          </cell>
          <cell r="M487">
            <v>325</v>
          </cell>
          <cell r="N487">
            <v>325</v>
          </cell>
          <cell r="O487">
            <v>325</v>
          </cell>
          <cell r="P487" t="str">
            <v>Y</v>
          </cell>
          <cell r="Q487" t="str">
            <v>North</v>
          </cell>
          <cell r="R487" t="str">
            <v>FC</v>
          </cell>
          <cell r="T487">
            <v>0</v>
          </cell>
        </row>
        <row r="488">
          <cell r="A488" t="str">
            <v>MORBAY_7_UNIT 4</v>
          </cell>
          <cell r="B488" t="str">
            <v>CAISO System</v>
          </cell>
          <cell r="C488" t="str">
            <v>MORRO BAY UNIT 4</v>
          </cell>
          <cell r="D488">
            <v>325</v>
          </cell>
          <cell r="E488">
            <v>325</v>
          </cell>
          <cell r="F488">
            <v>325</v>
          </cell>
          <cell r="G488">
            <v>325</v>
          </cell>
          <cell r="H488">
            <v>325</v>
          </cell>
          <cell r="I488">
            <v>325</v>
          </cell>
          <cell r="J488">
            <v>325</v>
          </cell>
          <cell r="K488">
            <v>325</v>
          </cell>
          <cell r="L488">
            <v>325</v>
          </cell>
          <cell r="M488">
            <v>325</v>
          </cell>
          <cell r="N488">
            <v>325</v>
          </cell>
          <cell r="O488">
            <v>325</v>
          </cell>
          <cell r="P488" t="str">
            <v>Y</v>
          </cell>
          <cell r="Q488" t="str">
            <v>North</v>
          </cell>
          <cell r="R488" t="str">
            <v>FC</v>
          </cell>
          <cell r="T488">
            <v>0</v>
          </cell>
        </row>
        <row r="489">
          <cell r="A489" t="str">
            <v>MOSSLD_1_QF</v>
          </cell>
          <cell r="B489" t="str">
            <v>CAISO System</v>
          </cell>
          <cell r="C489" t="str">
            <v>SMALL QF AGGREGATION - SANTA CRUZ</v>
          </cell>
          <cell r="D489">
            <v>0.01</v>
          </cell>
          <cell r="E489">
            <v>0.02</v>
          </cell>
          <cell r="F489">
            <v>0.01</v>
          </cell>
          <cell r="G489">
            <v>0.01</v>
          </cell>
          <cell r="H489">
            <v>0</v>
          </cell>
          <cell r="I489">
            <v>0</v>
          </cell>
          <cell r="J489">
            <v>0</v>
          </cell>
          <cell r="K489">
            <v>0</v>
          </cell>
          <cell r="L489">
            <v>0</v>
          </cell>
          <cell r="M489">
            <v>0</v>
          </cell>
          <cell r="N489">
            <v>0</v>
          </cell>
          <cell r="O489">
            <v>0.01</v>
          </cell>
          <cell r="P489" t="str">
            <v>N</v>
          </cell>
          <cell r="Q489" t="str">
            <v>North</v>
          </cell>
          <cell r="R489" t="str">
            <v>FC</v>
          </cell>
          <cell r="T489">
            <v>0</v>
          </cell>
        </row>
        <row r="490">
          <cell r="A490" t="str">
            <v>MOSSLD_2_PSP1</v>
          </cell>
          <cell r="B490" t="str">
            <v>CAISO System</v>
          </cell>
          <cell r="C490" t="str">
            <v>MOSS LANDING POWER BLOCK 1</v>
          </cell>
          <cell r="D490">
            <v>510</v>
          </cell>
          <cell r="E490">
            <v>510</v>
          </cell>
          <cell r="F490">
            <v>510</v>
          </cell>
          <cell r="G490">
            <v>510</v>
          </cell>
          <cell r="H490">
            <v>510</v>
          </cell>
          <cell r="I490">
            <v>510</v>
          </cell>
          <cell r="J490">
            <v>510</v>
          </cell>
          <cell r="K490">
            <v>510</v>
          </cell>
          <cell r="L490">
            <v>510</v>
          </cell>
          <cell r="M490">
            <v>510</v>
          </cell>
          <cell r="N490">
            <v>510</v>
          </cell>
          <cell r="O490">
            <v>510</v>
          </cell>
          <cell r="P490" t="str">
            <v>Y</v>
          </cell>
          <cell r="Q490" t="str">
            <v>North</v>
          </cell>
          <cell r="R490" t="str">
            <v>FC</v>
          </cell>
          <cell r="T490">
            <v>510</v>
          </cell>
        </row>
        <row r="491">
          <cell r="A491" t="str">
            <v>MOSSLD_2_PSP2</v>
          </cell>
          <cell r="B491" t="str">
            <v>CAISO System</v>
          </cell>
          <cell r="C491" t="str">
            <v>MOSS LANDING POWER BLOCK 2</v>
          </cell>
          <cell r="D491">
            <v>510</v>
          </cell>
          <cell r="E491">
            <v>510</v>
          </cell>
          <cell r="F491">
            <v>510</v>
          </cell>
          <cell r="G491">
            <v>510</v>
          </cell>
          <cell r="H491">
            <v>510</v>
          </cell>
          <cell r="I491">
            <v>510</v>
          </cell>
          <cell r="J491">
            <v>510</v>
          </cell>
          <cell r="K491">
            <v>510</v>
          </cell>
          <cell r="L491">
            <v>510</v>
          </cell>
          <cell r="M491">
            <v>510</v>
          </cell>
          <cell r="N491">
            <v>510</v>
          </cell>
          <cell r="O491">
            <v>510</v>
          </cell>
          <cell r="P491" t="str">
            <v>Y</v>
          </cell>
          <cell r="Q491" t="str">
            <v>North</v>
          </cell>
          <cell r="R491" t="str">
            <v>FC</v>
          </cell>
          <cell r="T491">
            <v>510</v>
          </cell>
        </row>
        <row r="492">
          <cell r="A492" t="str">
            <v>MOSSLD_7_UNIT 6</v>
          </cell>
          <cell r="B492" t="str">
            <v>CAISO System</v>
          </cell>
          <cell r="C492" t="str">
            <v>MOSS LANDING UNIT 6</v>
          </cell>
          <cell r="D492">
            <v>754.33</v>
          </cell>
          <cell r="E492">
            <v>754.33</v>
          </cell>
          <cell r="F492">
            <v>754.33</v>
          </cell>
          <cell r="G492">
            <v>754.33</v>
          </cell>
          <cell r="H492">
            <v>754.33</v>
          </cell>
          <cell r="I492">
            <v>754.33</v>
          </cell>
          <cell r="J492">
            <v>754.33</v>
          </cell>
          <cell r="K492">
            <v>754.33</v>
          </cell>
          <cell r="L492">
            <v>754.33</v>
          </cell>
          <cell r="M492">
            <v>754.33</v>
          </cell>
          <cell r="N492">
            <v>754.33</v>
          </cell>
          <cell r="O492">
            <v>754.33</v>
          </cell>
          <cell r="P492" t="str">
            <v>Y</v>
          </cell>
          <cell r="Q492" t="str">
            <v>North</v>
          </cell>
          <cell r="R492" t="str">
            <v>FC</v>
          </cell>
          <cell r="T492">
            <v>754.33</v>
          </cell>
        </row>
        <row r="493">
          <cell r="A493" t="str">
            <v>MOSSLD_7_UNIT 7</v>
          </cell>
          <cell r="B493" t="str">
            <v>CAISO System</v>
          </cell>
          <cell r="C493" t="str">
            <v>MOSS LANDING UNIT 7</v>
          </cell>
          <cell r="D493">
            <v>755.7</v>
          </cell>
          <cell r="E493">
            <v>755.7</v>
          </cell>
          <cell r="F493">
            <v>755.7</v>
          </cell>
          <cell r="G493">
            <v>755.7</v>
          </cell>
          <cell r="H493">
            <v>755.7</v>
          </cell>
          <cell r="I493">
            <v>755.7</v>
          </cell>
          <cell r="J493">
            <v>755.7</v>
          </cell>
          <cell r="K493">
            <v>755.7</v>
          </cell>
          <cell r="L493">
            <v>755.7</v>
          </cell>
          <cell r="M493">
            <v>755.7</v>
          </cell>
          <cell r="N493">
            <v>755.7</v>
          </cell>
          <cell r="O493">
            <v>755.7</v>
          </cell>
          <cell r="P493" t="str">
            <v>Y</v>
          </cell>
          <cell r="Q493" t="str">
            <v>North</v>
          </cell>
          <cell r="R493" t="str">
            <v>FC</v>
          </cell>
          <cell r="T493">
            <v>755.7</v>
          </cell>
        </row>
        <row r="494">
          <cell r="A494" t="str">
            <v>MRCHNT_2_PL1X3</v>
          </cell>
          <cell r="B494" t="str">
            <v>CAISO System</v>
          </cell>
          <cell r="C494" t="str">
            <v>Desert Star Energy Center</v>
          </cell>
          <cell r="D494">
            <v>419.25</v>
          </cell>
          <cell r="E494">
            <v>419.25</v>
          </cell>
          <cell r="F494">
            <v>419.25</v>
          </cell>
          <cell r="G494">
            <v>419.25</v>
          </cell>
          <cell r="H494">
            <v>419.25</v>
          </cell>
          <cell r="I494">
            <v>419.25</v>
          </cell>
          <cell r="J494">
            <v>419.25</v>
          </cell>
          <cell r="K494">
            <v>419.25</v>
          </cell>
          <cell r="L494">
            <v>419.25</v>
          </cell>
          <cell r="M494">
            <v>419.25</v>
          </cell>
          <cell r="N494">
            <v>419.25</v>
          </cell>
          <cell r="O494">
            <v>419.25</v>
          </cell>
          <cell r="P494" t="str">
            <v>Y</v>
          </cell>
          <cell r="Q494" t="str">
            <v>South</v>
          </cell>
          <cell r="R494" t="str">
            <v>PD to 419.25</v>
          </cell>
          <cell r="T494">
            <v>419.25</v>
          </cell>
        </row>
        <row r="495">
          <cell r="A495" t="str">
            <v>MRGT_6_MEF2</v>
          </cell>
          <cell r="B495" t="str">
            <v>San Diego-IV</v>
          </cell>
          <cell r="C495" t="str">
            <v>Miramar Energy Facility II</v>
          </cell>
          <cell r="D495">
            <v>47.9</v>
          </cell>
          <cell r="E495">
            <v>47.9</v>
          </cell>
          <cell r="F495">
            <v>47.9</v>
          </cell>
          <cell r="G495">
            <v>47.9</v>
          </cell>
          <cell r="H495">
            <v>47.9</v>
          </cell>
          <cell r="I495">
            <v>47.9</v>
          </cell>
          <cell r="J495">
            <v>47.9</v>
          </cell>
          <cell r="K495">
            <v>47.9</v>
          </cell>
          <cell r="L495">
            <v>47.9</v>
          </cell>
          <cell r="M495">
            <v>47.9</v>
          </cell>
          <cell r="N495">
            <v>47.9</v>
          </cell>
          <cell r="O495">
            <v>47.9</v>
          </cell>
          <cell r="P495" t="str">
            <v>Y</v>
          </cell>
          <cell r="Q495" t="str">
            <v>South</v>
          </cell>
          <cell r="R495" t="str">
            <v>FC</v>
          </cell>
          <cell r="T495">
            <v>47.9</v>
          </cell>
        </row>
        <row r="496">
          <cell r="A496" t="str">
            <v>MRGT_6_MMAREF</v>
          </cell>
          <cell r="B496" t="str">
            <v>San Diego-IV</v>
          </cell>
          <cell r="C496" t="str">
            <v>Miramar Energy Facility</v>
          </cell>
          <cell r="D496">
            <v>48</v>
          </cell>
          <cell r="E496">
            <v>48</v>
          </cell>
          <cell r="F496">
            <v>48</v>
          </cell>
          <cell r="G496">
            <v>48</v>
          </cell>
          <cell r="H496">
            <v>48</v>
          </cell>
          <cell r="I496">
            <v>48</v>
          </cell>
          <cell r="J496">
            <v>48</v>
          </cell>
          <cell r="K496">
            <v>48</v>
          </cell>
          <cell r="L496">
            <v>48</v>
          </cell>
          <cell r="M496">
            <v>48</v>
          </cell>
          <cell r="N496">
            <v>48</v>
          </cell>
          <cell r="O496">
            <v>48</v>
          </cell>
          <cell r="P496" t="str">
            <v>Y</v>
          </cell>
          <cell r="Q496" t="str">
            <v>South</v>
          </cell>
          <cell r="R496" t="str">
            <v>FC</v>
          </cell>
          <cell r="T496">
            <v>48</v>
          </cell>
        </row>
        <row r="497">
          <cell r="A497" t="str">
            <v>MRGT_7_UNITS</v>
          </cell>
          <cell r="B497" t="str">
            <v>San Diego-IV</v>
          </cell>
          <cell r="C497" t="str">
            <v>MIRAMAR COMBUSTION TURBINE AGGREGATE</v>
          </cell>
          <cell r="D497">
            <v>36</v>
          </cell>
          <cell r="E497">
            <v>36</v>
          </cell>
          <cell r="F497">
            <v>36</v>
          </cell>
          <cell r="G497">
            <v>36</v>
          </cell>
          <cell r="H497">
            <v>36</v>
          </cell>
          <cell r="I497">
            <v>36</v>
          </cell>
          <cell r="J497">
            <v>36</v>
          </cell>
          <cell r="K497">
            <v>36</v>
          </cell>
          <cell r="L497">
            <v>36</v>
          </cell>
          <cell r="M497">
            <v>36</v>
          </cell>
          <cell r="N497">
            <v>36</v>
          </cell>
          <cell r="O497">
            <v>36</v>
          </cell>
          <cell r="P497" t="str">
            <v>Y</v>
          </cell>
          <cell r="Q497" t="str">
            <v>South</v>
          </cell>
          <cell r="R497" t="str">
            <v>FC</v>
          </cell>
          <cell r="T497">
            <v>36</v>
          </cell>
        </row>
        <row r="498">
          <cell r="A498" t="str">
            <v>MSHGTS_6_MMARLF</v>
          </cell>
          <cell r="B498" t="str">
            <v>San Diego-IV</v>
          </cell>
          <cell r="C498" t="str">
            <v>MIRAMAR LANDFILL</v>
          </cell>
          <cell r="D498">
            <v>3.88</v>
          </cell>
          <cell r="E498">
            <v>3.96</v>
          </cell>
          <cell r="F498">
            <v>3.79</v>
          </cell>
          <cell r="G498">
            <v>3.04</v>
          </cell>
          <cell r="H498">
            <v>3.68</v>
          </cell>
          <cell r="I498">
            <v>3.66</v>
          </cell>
          <cell r="J498">
            <v>3.76</v>
          </cell>
          <cell r="K498">
            <v>3.61</v>
          </cell>
          <cell r="L498">
            <v>3.43</v>
          </cell>
          <cell r="M498">
            <v>2.61</v>
          </cell>
          <cell r="N498">
            <v>2.5499999999999998</v>
          </cell>
          <cell r="O498">
            <v>3.29</v>
          </cell>
          <cell r="P498" t="str">
            <v>N</v>
          </cell>
          <cell r="Q498" t="str">
            <v>South</v>
          </cell>
          <cell r="R498" t="str">
            <v>FC</v>
          </cell>
          <cell r="T498">
            <v>3.76</v>
          </cell>
        </row>
        <row r="499">
          <cell r="A499" t="str">
            <v>MSOLAR_2_SOLAR1</v>
          </cell>
          <cell r="B499" t="str">
            <v>CAISO System</v>
          </cell>
          <cell r="C499" t="str">
            <v>Mesquite Solar 1</v>
          </cell>
          <cell r="D499">
            <v>1.39</v>
          </cell>
          <cell r="E499">
            <v>13.17</v>
          </cell>
          <cell r="F499">
            <v>30.71</v>
          </cell>
          <cell r="G499">
            <v>99.31</v>
          </cell>
          <cell r="H499">
            <v>121.19</v>
          </cell>
          <cell r="I499">
            <v>143.11000000000001</v>
          </cell>
          <cell r="J499">
            <v>139.94</v>
          </cell>
          <cell r="K499">
            <v>134.38</v>
          </cell>
          <cell r="L499">
            <v>122.3</v>
          </cell>
          <cell r="M499">
            <v>77.27</v>
          </cell>
          <cell r="N499">
            <v>10.69</v>
          </cell>
          <cell r="O499">
            <v>4.4800000000000004</v>
          </cell>
          <cell r="P499" t="str">
            <v>N</v>
          </cell>
          <cell r="Q499" t="str">
            <v>South</v>
          </cell>
          <cell r="R499" t="str">
            <v>ID</v>
          </cell>
          <cell r="T499">
            <v>143.11000000000001</v>
          </cell>
        </row>
        <row r="500">
          <cell r="A500" t="str">
            <v>MSSION_2_QF</v>
          </cell>
          <cell r="B500" t="str">
            <v>San Diego-IV</v>
          </cell>
          <cell r="C500" t="str">
            <v>SMALL QF AGGREGATION - SAN DIEGO</v>
          </cell>
          <cell r="D500">
            <v>0.32</v>
          </cell>
          <cell r="E500">
            <v>0.48</v>
          </cell>
          <cell r="F500">
            <v>0.35</v>
          </cell>
          <cell r="G500">
            <v>0.39</v>
          </cell>
          <cell r="H500">
            <v>0.48</v>
          </cell>
          <cell r="I500">
            <v>0.67</v>
          </cell>
          <cell r="J500">
            <v>0.78</v>
          </cell>
          <cell r="K500">
            <v>0.79</v>
          </cell>
          <cell r="L500">
            <v>0.65</v>
          </cell>
          <cell r="M500">
            <v>0.63</v>
          </cell>
          <cell r="N500">
            <v>0.4</v>
          </cell>
          <cell r="O500">
            <v>0.35</v>
          </cell>
          <cell r="P500" t="str">
            <v>N</v>
          </cell>
          <cell r="Q500" t="str">
            <v>South</v>
          </cell>
          <cell r="R500" t="str">
            <v>FC</v>
          </cell>
          <cell r="T500">
            <v>0.79</v>
          </cell>
        </row>
        <row r="501">
          <cell r="A501" t="str">
            <v>MTNPOS_1_UNIT</v>
          </cell>
          <cell r="B501" t="str">
            <v>Kern</v>
          </cell>
          <cell r="C501" t="str">
            <v>MT.POSO COGENERATION CO.</v>
          </cell>
          <cell r="D501">
            <v>45.55</v>
          </cell>
          <cell r="E501">
            <v>34.229999999999997</v>
          </cell>
          <cell r="F501">
            <v>26.65</v>
          </cell>
          <cell r="G501">
            <v>32.71</v>
          </cell>
          <cell r="H501">
            <v>24.97</v>
          </cell>
          <cell r="I501">
            <v>28.45</v>
          </cell>
          <cell r="J501">
            <v>29.28</v>
          </cell>
          <cell r="K501">
            <v>31.12</v>
          </cell>
          <cell r="L501">
            <v>30.58</v>
          </cell>
          <cell r="M501">
            <v>18.739999999999998</v>
          </cell>
          <cell r="N501">
            <v>31.18</v>
          </cell>
          <cell r="O501">
            <v>26.96</v>
          </cell>
          <cell r="P501" t="str">
            <v>N</v>
          </cell>
          <cell r="Q501" t="str">
            <v>North</v>
          </cell>
          <cell r="R501" t="str">
            <v>FC</v>
          </cell>
          <cell r="T501">
            <v>31.12</v>
          </cell>
        </row>
        <row r="502">
          <cell r="A502" t="str">
            <v>MTWIND_1_UNIT 1</v>
          </cell>
          <cell r="B502" t="str">
            <v>LA Basin</v>
          </cell>
          <cell r="C502" t="str">
            <v>Mountain View Power Project I</v>
          </cell>
          <cell r="D502">
            <v>2.15</v>
          </cell>
          <cell r="E502">
            <v>6.53</v>
          </cell>
          <cell r="F502">
            <v>20.89</v>
          </cell>
          <cell r="G502">
            <v>13.93</v>
          </cell>
          <cell r="H502">
            <v>25.57</v>
          </cell>
          <cell r="I502">
            <v>32.76</v>
          </cell>
          <cell r="J502">
            <v>6.87</v>
          </cell>
          <cell r="K502">
            <v>7.53</v>
          </cell>
          <cell r="L502">
            <v>3.94</v>
          </cell>
          <cell r="M502">
            <v>2.98</v>
          </cell>
          <cell r="N502">
            <v>2.34</v>
          </cell>
          <cell r="O502">
            <v>2.4900000000000002</v>
          </cell>
          <cell r="P502" t="str">
            <v>N</v>
          </cell>
          <cell r="Q502" t="str">
            <v>South</v>
          </cell>
          <cell r="R502" t="str">
            <v>FC</v>
          </cell>
          <cell r="T502">
            <v>32.76</v>
          </cell>
        </row>
        <row r="503">
          <cell r="A503" t="str">
            <v>MTWIND_1_UNIT 2</v>
          </cell>
          <cell r="B503" t="str">
            <v>LA Basin</v>
          </cell>
          <cell r="C503" t="str">
            <v>Mountain View Power Project II</v>
          </cell>
          <cell r="D503">
            <v>1.0900000000000001</v>
          </cell>
          <cell r="E503">
            <v>2.5</v>
          </cell>
          <cell r="F503">
            <v>8.49</v>
          </cell>
          <cell r="G503">
            <v>6.85</v>
          </cell>
          <cell r="H503">
            <v>8.0399999999999991</v>
          </cell>
          <cell r="I503">
            <v>14.35</v>
          </cell>
          <cell r="J503">
            <v>2.78</v>
          </cell>
          <cell r="K503">
            <v>3.3</v>
          </cell>
          <cell r="L503">
            <v>1.64</v>
          </cell>
          <cell r="M503">
            <v>1.38</v>
          </cell>
          <cell r="N503">
            <v>1.1499999999999999</v>
          </cell>
          <cell r="O503">
            <v>0.99</v>
          </cell>
          <cell r="P503" t="str">
            <v>N</v>
          </cell>
          <cell r="Q503" t="str">
            <v>South</v>
          </cell>
          <cell r="R503" t="str">
            <v>FC</v>
          </cell>
          <cell r="T503">
            <v>14.35</v>
          </cell>
        </row>
        <row r="504">
          <cell r="A504" t="str">
            <v>MTWIND_1_UNIT 3</v>
          </cell>
          <cell r="B504" t="str">
            <v>LA Basin</v>
          </cell>
          <cell r="C504" t="str">
            <v>Mountain View Power Project III</v>
          </cell>
          <cell r="D504">
            <v>0</v>
          </cell>
          <cell r="E504">
            <v>2.0699999999999998</v>
          </cell>
          <cell r="F504">
            <v>4.5</v>
          </cell>
          <cell r="G504">
            <v>6.8</v>
          </cell>
          <cell r="H504">
            <v>3.61</v>
          </cell>
          <cell r="I504">
            <v>15.31</v>
          </cell>
          <cell r="J504">
            <v>6.09</v>
          </cell>
          <cell r="K504">
            <v>6.1</v>
          </cell>
          <cell r="L504">
            <v>5.23</v>
          </cell>
          <cell r="M504">
            <v>3.93</v>
          </cell>
          <cell r="N504">
            <v>0.85</v>
          </cell>
          <cell r="O504">
            <v>0.79</v>
          </cell>
          <cell r="P504" t="str">
            <v>N</v>
          </cell>
          <cell r="Q504" t="str">
            <v>South</v>
          </cell>
          <cell r="R504" t="str">
            <v>FC</v>
          </cell>
          <cell r="T504">
            <v>15.31</v>
          </cell>
        </row>
        <row r="505">
          <cell r="A505" t="str">
            <v>NAROW1_2_UNIT</v>
          </cell>
          <cell r="B505" t="str">
            <v>Sierra</v>
          </cell>
          <cell r="C505" t="str">
            <v>NARROWS PH 1 UNIT</v>
          </cell>
          <cell r="D505">
            <v>9.56</v>
          </cell>
          <cell r="E505">
            <v>10.49</v>
          </cell>
          <cell r="F505">
            <v>10.3</v>
          </cell>
          <cell r="G505">
            <v>9.35</v>
          </cell>
          <cell r="H505">
            <v>10.8</v>
          </cell>
          <cell r="I505">
            <v>8.34</v>
          </cell>
          <cell r="J505">
            <v>10.53</v>
          </cell>
          <cell r="K505">
            <v>9.59</v>
          </cell>
          <cell r="L505">
            <v>10.9</v>
          </cell>
          <cell r="M505">
            <v>7.42</v>
          </cell>
          <cell r="N505">
            <v>2.74</v>
          </cell>
          <cell r="O505">
            <v>4.2</v>
          </cell>
          <cell r="P505" t="str">
            <v>Y</v>
          </cell>
          <cell r="Q505" t="str">
            <v>North</v>
          </cell>
          <cell r="R505" t="str">
            <v>FC</v>
          </cell>
          <cell r="T505">
            <v>10.9</v>
          </cell>
        </row>
        <row r="506">
          <cell r="A506" t="str">
            <v>NAROW2_2_UNIT</v>
          </cell>
          <cell r="B506" t="str">
            <v>Sierra</v>
          </cell>
          <cell r="C506" t="str">
            <v>NARROWS PH 2 UNIT</v>
          </cell>
          <cell r="D506">
            <v>18.899999999999999</v>
          </cell>
          <cell r="E506">
            <v>16.440000000000001</v>
          </cell>
          <cell r="F506">
            <v>28.13</v>
          </cell>
          <cell r="G506">
            <v>38.979999999999997</v>
          </cell>
          <cell r="H506">
            <v>38.61</v>
          </cell>
          <cell r="I506">
            <v>39.729999999999997</v>
          </cell>
          <cell r="J506">
            <v>39.68</v>
          </cell>
          <cell r="K506">
            <v>28.51</v>
          </cell>
          <cell r="L506">
            <v>0.09</v>
          </cell>
          <cell r="M506">
            <v>2.64</v>
          </cell>
          <cell r="N506">
            <v>8.64</v>
          </cell>
          <cell r="O506">
            <v>29.71</v>
          </cell>
          <cell r="P506" t="str">
            <v>Y</v>
          </cell>
          <cell r="Q506" t="str">
            <v>North</v>
          </cell>
          <cell r="R506" t="str">
            <v>FC</v>
          </cell>
          <cell r="T506">
            <v>39.729999999999997</v>
          </cell>
        </row>
        <row r="507">
          <cell r="A507" t="str">
            <v>NAVYII_2_UNITS</v>
          </cell>
          <cell r="B507" t="str">
            <v>CAISO System</v>
          </cell>
          <cell r="C507" t="str">
            <v>COSO POWER DEVELOPER (NAVY II) AGGREGATE</v>
          </cell>
          <cell r="D507">
            <v>66.709999999999994</v>
          </cell>
          <cell r="E507">
            <v>66.83</v>
          </cell>
          <cell r="F507">
            <v>66.58</v>
          </cell>
          <cell r="G507">
            <v>58.93</v>
          </cell>
          <cell r="H507">
            <v>65.040000000000006</v>
          </cell>
          <cell r="I507">
            <v>58.14</v>
          </cell>
          <cell r="J507">
            <v>54.63</v>
          </cell>
          <cell r="K507">
            <v>50.86</v>
          </cell>
          <cell r="L507">
            <v>52.29</v>
          </cell>
          <cell r="M507">
            <v>56.95</v>
          </cell>
          <cell r="N507">
            <v>59.64</v>
          </cell>
          <cell r="O507">
            <v>58.71</v>
          </cell>
          <cell r="P507" t="str">
            <v>N</v>
          </cell>
          <cell r="Q507" t="str">
            <v>South</v>
          </cell>
          <cell r="R507" t="str">
            <v>FC</v>
          </cell>
          <cell r="T507">
            <v>58.14</v>
          </cell>
        </row>
        <row r="508">
          <cell r="A508" t="str">
            <v>NCPA_7_GP1UN1</v>
          </cell>
          <cell r="B508" t="str">
            <v>NCNB</v>
          </cell>
          <cell r="C508" t="str">
            <v>NCPA GEO PLANT 1 UNIT 1</v>
          </cell>
          <cell r="D508">
            <v>31</v>
          </cell>
          <cell r="E508">
            <v>31</v>
          </cell>
          <cell r="F508">
            <v>31</v>
          </cell>
          <cell r="G508">
            <v>32.39</v>
          </cell>
          <cell r="H508">
            <v>31.68</v>
          </cell>
          <cell r="I508">
            <v>31</v>
          </cell>
          <cell r="J508">
            <v>31</v>
          </cell>
          <cell r="K508">
            <v>31</v>
          </cell>
          <cell r="L508">
            <v>31</v>
          </cell>
          <cell r="M508">
            <v>31</v>
          </cell>
          <cell r="N508">
            <v>31</v>
          </cell>
          <cell r="O508">
            <v>31</v>
          </cell>
          <cell r="P508" t="str">
            <v>Y</v>
          </cell>
          <cell r="Q508" t="str">
            <v>North</v>
          </cell>
          <cell r="R508" t="str">
            <v>FC</v>
          </cell>
          <cell r="T508">
            <v>31</v>
          </cell>
        </row>
        <row r="509">
          <cell r="A509" t="str">
            <v>NCPA_7_GP1UN2</v>
          </cell>
          <cell r="B509" t="str">
            <v>NCNB</v>
          </cell>
          <cell r="C509" t="str">
            <v>NCPA GEO PLANT 1 UNIT 2</v>
          </cell>
          <cell r="D509">
            <v>28</v>
          </cell>
          <cell r="E509">
            <v>28</v>
          </cell>
          <cell r="F509">
            <v>28</v>
          </cell>
          <cell r="G509">
            <v>28</v>
          </cell>
          <cell r="H509">
            <v>32.229999999999997</v>
          </cell>
          <cell r="I509">
            <v>30.94</v>
          </cell>
          <cell r="J509">
            <v>31.75</v>
          </cell>
          <cell r="K509">
            <v>31.14</v>
          </cell>
          <cell r="L509">
            <v>29.05</v>
          </cell>
          <cell r="M509">
            <v>34</v>
          </cell>
          <cell r="N509">
            <v>34</v>
          </cell>
          <cell r="O509">
            <v>28</v>
          </cell>
          <cell r="P509" t="str">
            <v>Y</v>
          </cell>
          <cell r="Q509" t="str">
            <v>North</v>
          </cell>
          <cell r="R509" t="str">
            <v>FC</v>
          </cell>
          <cell r="T509">
            <v>31.75</v>
          </cell>
        </row>
        <row r="510">
          <cell r="A510" t="str">
            <v>NCPA_7_GP2UN3</v>
          </cell>
          <cell r="B510" t="str">
            <v>NCNB</v>
          </cell>
          <cell r="C510" t="str">
            <v>NCPA GEO PLANT 2 UNIT 3</v>
          </cell>
          <cell r="D510">
            <v>0.08</v>
          </cell>
          <cell r="E510">
            <v>0.08</v>
          </cell>
          <cell r="F510">
            <v>0.08</v>
          </cell>
          <cell r="G510">
            <v>0.05</v>
          </cell>
          <cell r="H510">
            <v>0.04</v>
          </cell>
          <cell r="I510">
            <v>0.02</v>
          </cell>
          <cell r="J510">
            <v>0.01</v>
          </cell>
          <cell r="K510">
            <v>0.01</v>
          </cell>
          <cell r="L510">
            <v>0.02</v>
          </cell>
          <cell r="M510">
            <v>0.05</v>
          </cell>
          <cell r="N510">
            <v>0.32</v>
          </cell>
          <cell r="O510">
            <v>0.55000000000000004</v>
          </cell>
          <cell r="P510" t="str">
            <v>Y</v>
          </cell>
          <cell r="Q510" t="str">
            <v>North</v>
          </cell>
          <cell r="R510" t="str">
            <v>FC</v>
          </cell>
          <cell r="T510">
            <v>0.02</v>
          </cell>
        </row>
        <row r="511">
          <cell r="A511" t="str">
            <v>NCPA_7_GP2UN4</v>
          </cell>
          <cell r="B511" t="str">
            <v>NCNB</v>
          </cell>
          <cell r="C511" t="str">
            <v>NCPA GEO PLANT 2 UNIT 4</v>
          </cell>
          <cell r="D511">
            <v>52.73</v>
          </cell>
          <cell r="E511">
            <v>52.73</v>
          </cell>
          <cell r="F511">
            <v>52.73</v>
          </cell>
          <cell r="G511">
            <v>52.73</v>
          </cell>
          <cell r="H511">
            <v>52.73</v>
          </cell>
          <cell r="I511">
            <v>52.73</v>
          </cell>
          <cell r="J511">
            <v>52.73</v>
          </cell>
          <cell r="K511">
            <v>52.73</v>
          </cell>
          <cell r="L511">
            <v>52.73</v>
          </cell>
          <cell r="M511">
            <v>52.73</v>
          </cell>
          <cell r="N511">
            <v>52.73</v>
          </cell>
          <cell r="O511">
            <v>52.73</v>
          </cell>
          <cell r="P511" t="str">
            <v>Y</v>
          </cell>
          <cell r="Q511" t="str">
            <v>North</v>
          </cell>
          <cell r="R511" t="str">
            <v>FC</v>
          </cell>
          <cell r="T511">
            <v>52.73</v>
          </cell>
        </row>
        <row r="512">
          <cell r="A512" t="str">
            <v>NEENCH_6_SOLAR</v>
          </cell>
          <cell r="B512" t="str">
            <v>Big Creek-Ventura</v>
          </cell>
          <cell r="C512" t="str">
            <v>Alpine Solar</v>
          </cell>
          <cell r="D512">
            <v>0.51</v>
          </cell>
          <cell r="E512">
            <v>4.3899999999999997</v>
          </cell>
          <cell r="F512">
            <v>11.13</v>
          </cell>
          <cell r="G512">
            <v>52.87</v>
          </cell>
          <cell r="H512">
            <v>49.52</v>
          </cell>
          <cell r="I512">
            <v>55.45</v>
          </cell>
          <cell r="J512">
            <v>52.88</v>
          </cell>
          <cell r="K512">
            <v>53.44</v>
          </cell>
          <cell r="L512">
            <v>50.85</v>
          </cell>
          <cell r="M512">
            <v>36.74</v>
          </cell>
          <cell r="N512">
            <v>1.64</v>
          </cell>
          <cell r="O512">
            <v>0.88</v>
          </cell>
          <cell r="P512" t="str">
            <v>N</v>
          </cell>
          <cell r="Q512" t="str">
            <v>South</v>
          </cell>
          <cell r="R512" t="str">
            <v>FC</v>
          </cell>
          <cell r="S512">
            <v>0</v>
          </cell>
          <cell r="T512">
            <v>55.45</v>
          </cell>
        </row>
        <row r="513">
          <cell r="A513" t="str">
            <v>NEWARK_1_QF</v>
          </cell>
          <cell r="B513" t="str">
            <v>Bay Area</v>
          </cell>
          <cell r="C513" t="str">
            <v>NEWARK 1 QF</v>
          </cell>
          <cell r="D513">
            <v>0.04</v>
          </cell>
          <cell r="E513">
            <v>0.05</v>
          </cell>
          <cell r="F513">
            <v>0.05</v>
          </cell>
          <cell r="G513">
            <v>0.04</v>
          </cell>
          <cell r="H513">
            <v>0.03</v>
          </cell>
          <cell r="I513">
            <v>0.04</v>
          </cell>
          <cell r="J513">
            <v>0.04</v>
          </cell>
          <cell r="K513">
            <v>0.02</v>
          </cell>
          <cell r="L513">
            <v>0.03</v>
          </cell>
          <cell r="M513">
            <v>0.04</v>
          </cell>
          <cell r="N513">
            <v>0.05</v>
          </cell>
          <cell r="O513">
            <v>0.04</v>
          </cell>
          <cell r="P513" t="str">
            <v>N</v>
          </cell>
          <cell r="Q513" t="str">
            <v>North</v>
          </cell>
          <cell r="R513" t="str">
            <v>FC</v>
          </cell>
          <cell r="T513">
            <v>0.04</v>
          </cell>
        </row>
        <row r="514">
          <cell r="A514" t="str">
            <v>NHOGAN_6_UNITS</v>
          </cell>
          <cell r="B514" t="str">
            <v>CAISO System</v>
          </cell>
          <cell r="C514" t="str">
            <v>NEW HOGAN PH AGGREGATE</v>
          </cell>
          <cell r="D514">
            <v>0.23</v>
          </cell>
          <cell r="E514">
            <v>0.28000000000000003</v>
          </cell>
          <cell r="F514">
            <v>0.48</v>
          </cell>
          <cell r="G514">
            <v>1.46</v>
          </cell>
          <cell r="H514">
            <v>1.46</v>
          </cell>
          <cell r="I514">
            <v>1.4</v>
          </cell>
          <cell r="J514">
            <v>1.49</v>
          </cell>
          <cell r="K514">
            <v>1.41</v>
          </cell>
          <cell r="L514">
            <v>0.72</v>
          </cell>
          <cell r="M514">
            <v>0.21</v>
          </cell>
          <cell r="N514">
            <v>0.2</v>
          </cell>
          <cell r="O514">
            <v>0.06</v>
          </cell>
          <cell r="P514" t="str">
            <v>N</v>
          </cell>
          <cell r="Q514" t="str">
            <v>North</v>
          </cell>
          <cell r="R514" t="str">
            <v>FC</v>
          </cell>
          <cell r="T514">
            <v>1.49</v>
          </cell>
        </row>
        <row r="515">
          <cell r="A515" t="str">
            <v>NIMTG_6_NIQF</v>
          </cell>
          <cell r="B515" t="str">
            <v>San Diego-IV</v>
          </cell>
          <cell r="C515" t="str">
            <v>NORTH ISLAND QF</v>
          </cell>
          <cell r="D515">
            <v>36.409999999999997</v>
          </cell>
          <cell r="E515">
            <v>34.15</v>
          </cell>
          <cell r="F515">
            <v>36.04</v>
          </cell>
          <cell r="G515">
            <v>35.1</v>
          </cell>
          <cell r="H515">
            <v>35.96</v>
          </cell>
          <cell r="I515">
            <v>35.729999999999997</v>
          </cell>
          <cell r="J515">
            <v>35.4</v>
          </cell>
          <cell r="K515">
            <v>35.72</v>
          </cell>
          <cell r="L515">
            <v>35.4</v>
          </cell>
          <cell r="M515">
            <v>32.409999999999997</v>
          </cell>
          <cell r="N515">
            <v>35.1</v>
          </cell>
          <cell r="O515">
            <v>36.19</v>
          </cell>
          <cell r="P515" t="str">
            <v>N</v>
          </cell>
          <cell r="Q515" t="str">
            <v>South</v>
          </cell>
          <cell r="R515" t="str">
            <v>FC</v>
          </cell>
          <cell r="T515">
            <v>35.729999999999997</v>
          </cell>
        </row>
        <row r="516">
          <cell r="A516" t="str">
            <v>NWCSTL_7_UNIT 1</v>
          </cell>
          <cell r="B516" t="str">
            <v>Sierra</v>
          </cell>
          <cell r="C516" t="str">
            <v>NEWCASTLE HYDRO</v>
          </cell>
          <cell r="D516">
            <v>4.84</v>
          </cell>
          <cell r="E516">
            <v>5.71</v>
          </cell>
          <cell r="F516">
            <v>4.33</v>
          </cell>
          <cell r="G516">
            <v>2.84</v>
          </cell>
          <cell r="H516">
            <v>1.1000000000000001</v>
          </cell>
          <cell r="I516">
            <v>0.94</v>
          </cell>
          <cell r="J516">
            <v>0.37</v>
          </cell>
          <cell r="K516">
            <v>0</v>
          </cell>
          <cell r="L516">
            <v>0.98</v>
          </cell>
          <cell r="M516">
            <v>0.28000000000000003</v>
          </cell>
          <cell r="N516">
            <v>0</v>
          </cell>
          <cell r="O516">
            <v>0</v>
          </cell>
          <cell r="P516" t="str">
            <v>Y</v>
          </cell>
          <cell r="Q516" t="str">
            <v>North</v>
          </cell>
          <cell r="R516" t="str">
            <v>FC</v>
          </cell>
          <cell r="T516">
            <v>0.98</v>
          </cell>
        </row>
        <row r="517">
          <cell r="A517" t="str">
            <v>NZWIND_6_CALWND</v>
          </cell>
          <cell r="B517" t="str">
            <v>CAISO System</v>
          </cell>
          <cell r="C517" t="str">
            <v>Wind Resource I</v>
          </cell>
          <cell r="D517">
            <v>0.37</v>
          </cell>
          <cell r="E517">
            <v>0.69</v>
          </cell>
          <cell r="F517">
            <v>1.64</v>
          </cell>
          <cell r="G517">
            <v>1.46</v>
          </cell>
          <cell r="H517">
            <v>2.68</v>
          </cell>
          <cell r="I517">
            <v>2.5299999999999998</v>
          </cell>
          <cell r="J517">
            <v>1.25</v>
          </cell>
          <cell r="K517">
            <v>1.23</v>
          </cell>
          <cell r="L517">
            <v>0.74</v>
          </cell>
          <cell r="M517">
            <v>0.63</v>
          </cell>
          <cell r="N517">
            <v>0.35</v>
          </cell>
          <cell r="O517">
            <v>0.37</v>
          </cell>
          <cell r="P517" t="str">
            <v>N</v>
          </cell>
          <cell r="Q517" t="str">
            <v>South</v>
          </cell>
          <cell r="R517" t="str">
            <v>FC</v>
          </cell>
          <cell r="S517" t="str">
            <v>Local area definition change for 2015. See LCR Report.</v>
          </cell>
          <cell r="T517">
            <v>2.5299999999999998</v>
          </cell>
        </row>
        <row r="518">
          <cell r="A518" t="str">
            <v>OAK C_1_EBMUD</v>
          </cell>
          <cell r="B518" t="str">
            <v>Bay Area</v>
          </cell>
          <cell r="C518" t="str">
            <v>MWWTP PGS 1 - ENGINES</v>
          </cell>
          <cell r="D518">
            <v>0.04</v>
          </cell>
          <cell r="E518">
            <v>0.45</v>
          </cell>
          <cell r="F518">
            <v>0.36</v>
          </cell>
          <cell r="G518">
            <v>0.5</v>
          </cell>
          <cell r="H518">
            <v>0.56999999999999995</v>
          </cell>
          <cell r="I518">
            <v>0.55000000000000004</v>
          </cell>
          <cell r="J518">
            <v>0.59</v>
          </cell>
          <cell r="K518">
            <v>0.73</v>
          </cell>
          <cell r="L518">
            <v>0.61</v>
          </cell>
          <cell r="M518">
            <v>0.28000000000000003</v>
          </cell>
          <cell r="N518">
            <v>0.85</v>
          </cell>
          <cell r="O518">
            <v>0.5</v>
          </cell>
          <cell r="P518" t="str">
            <v>N</v>
          </cell>
          <cell r="Q518" t="str">
            <v>North</v>
          </cell>
          <cell r="R518" t="str">
            <v>FC</v>
          </cell>
          <cell r="T518">
            <v>0.73</v>
          </cell>
        </row>
        <row r="519">
          <cell r="A519" t="str">
            <v>OAK C_7_UNIT 1</v>
          </cell>
          <cell r="B519" t="str">
            <v>Bay Area</v>
          </cell>
          <cell r="C519" t="str">
            <v>OAKLAND STATION C GT UNIT 1</v>
          </cell>
          <cell r="D519">
            <v>55</v>
          </cell>
          <cell r="E519">
            <v>55</v>
          </cell>
          <cell r="F519">
            <v>55</v>
          </cell>
          <cell r="G519">
            <v>55</v>
          </cell>
          <cell r="H519">
            <v>55</v>
          </cell>
          <cell r="I519">
            <v>55</v>
          </cell>
          <cell r="J519">
            <v>55</v>
          </cell>
          <cell r="K519">
            <v>55</v>
          </cell>
          <cell r="L519">
            <v>55</v>
          </cell>
          <cell r="M519">
            <v>55</v>
          </cell>
          <cell r="N519">
            <v>55</v>
          </cell>
          <cell r="O519">
            <v>55</v>
          </cell>
          <cell r="P519" t="str">
            <v>Y</v>
          </cell>
          <cell r="Q519" t="str">
            <v>North</v>
          </cell>
          <cell r="R519" t="str">
            <v>FC</v>
          </cell>
          <cell r="T519">
            <v>55</v>
          </cell>
        </row>
        <row r="520">
          <cell r="A520" t="str">
            <v>OAK C_7_UNIT 2</v>
          </cell>
          <cell r="B520" t="str">
            <v>Bay Area</v>
          </cell>
          <cell r="C520" t="str">
            <v>OAKLAND STATION C GT UNIT 2</v>
          </cell>
          <cell r="D520">
            <v>55</v>
          </cell>
          <cell r="E520">
            <v>55</v>
          </cell>
          <cell r="F520">
            <v>55</v>
          </cell>
          <cell r="G520">
            <v>55</v>
          </cell>
          <cell r="H520">
            <v>55</v>
          </cell>
          <cell r="I520">
            <v>55</v>
          </cell>
          <cell r="J520">
            <v>55</v>
          </cell>
          <cell r="K520">
            <v>55</v>
          </cell>
          <cell r="L520">
            <v>55</v>
          </cell>
          <cell r="M520">
            <v>55</v>
          </cell>
          <cell r="N520">
            <v>55</v>
          </cell>
          <cell r="O520">
            <v>55</v>
          </cell>
          <cell r="P520" t="str">
            <v>Y</v>
          </cell>
          <cell r="Q520" t="str">
            <v>North</v>
          </cell>
          <cell r="R520" t="str">
            <v>FC</v>
          </cell>
          <cell r="T520">
            <v>55</v>
          </cell>
        </row>
        <row r="521">
          <cell r="A521" t="str">
            <v>OAK C_7_UNIT 3</v>
          </cell>
          <cell r="B521" t="str">
            <v>Bay Area</v>
          </cell>
          <cell r="C521" t="str">
            <v>OAKLAND STATION C GT UNIT 3</v>
          </cell>
          <cell r="D521">
            <v>55</v>
          </cell>
          <cell r="E521">
            <v>55</v>
          </cell>
          <cell r="F521">
            <v>55</v>
          </cell>
          <cell r="G521">
            <v>55</v>
          </cell>
          <cell r="H521">
            <v>55</v>
          </cell>
          <cell r="I521">
            <v>55</v>
          </cell>
          <cell r="J521">
            <v>55</v>
          </cell>
          <cell r="K521">
            <v>55</v>
          </cell>
          <cell r="L521">
            <v>55</v>
          </cell>
          <cell r="M521">
            <v>55</v>
          </cell>
          <cell r="N521">
            <v>55</v>
          </cell>
          <cell r="O521">
            <v>55</v>
          </cell>
          <cell r="P521" t="str">
            <v>Y</v>
          </cell>
          <cell r="Q521" t="str">
            <v>North</v>
          </cell>
          <cell r="R521" t="str">
            <v>FC</v>
          </cell>
          <cell r="T521">
            <v>55</v>
          </cell>
        </row>
        <row r="522">
          <cell r="A522" t="str">
            <v>OAKWD_6_ZEPHWD</v>
          </cell>
          <cell r="B522" t="str">
            <v>CAISO System</v>
          </cell>
          <cell r="C522" t="str">
            <v>Zephyr Park</v>
          </cell>
          <cell r="D522">
            <v>0.16</v>
          </cell>
          <cell r="E522">
            <v>0.28999999999999998</v>
          </cell>
          <cell r="F522">
            <v>0.75</v>
          </cell>
          <cell r="G522">
            <v>0.84</v>
          </cell>
          <cell r="H522">
            <v>1.0900000000000001</v>
          </cell>
          <cell r="I522">
            <v>0.96</v>
          </cell>
          <cell r="J522">
            <v>0.6</v>
          </cell>
          <cell r="K522">
            <v>0.54</v>
          </cell>
          <cell r="L522">
            <v>0.32</v>
          </cell>
          <cell r="M522">
            <v>0.25</v>
          </cell>
          <cell r="N522">
            <v>0.15</v>
          </cell>
          <cell r="O522">
            <v>0.16</v>
          </cell>
          <cell r="P522" t="str">
            <v>N</v>
          </cell>
          <cell r="Q522" t="str">
            <v>South</v>
          </cell>
          <cell r="R522" t="str">
            <v>FC</v>
          </cell>
          <cell r="S522">
            <v>0</v>
          </cell>
          <cell r="T522">
            <v>0.96</v>
          </cell>
        </row>
        <row r="523">
          <cell r="A523" t="str">
            <v>OCTILO_5_WIND</v>
          </cell>
          <cell r="B523" t="str">
            <v>San Diego-IV</v>
          </cell>
          <cell r="C523" t="str">
            <v>Ocotillo Wind Energy Facility</v>
          </cell>
          <cell r="D523">
            <v>11.75</v>
          </cell>
          <cell r="E523">
            <v>21.86</v>
          </cell>
          <cell r="F523">
            <v>56.61</v>
          </cell>
          <cell r="G523">
            <v>63.33</v>
          </cell>
          <cell r="H523">
            <v>82.26</v>
          </cell>
          <cell r="I523">
            <v>72.37</v>
          </cell>
          <cell r="J523">
            <v>45.15</v>
          </cell>
          <cell r="K523">
            <v>31.21</v>
          </cell>
          <cell r="L523">
            <v>16.95</v>
          </cell>
          <cell r="M523">
            <v>16.34</v>
          </cell>
          <cell r="N523">
            <v>9.48</v>
          </cell>
          <cell r="O523">
            <v>9.6199999999999992</v>
          </cell>
          <cell r="P523" t="str">
            <v>N</v>
          </cell>
          <cell r="Q523" t="str">
            <v>South</v>
          </cell>
          <cell r="R523" t="str">
            <v>FC</v>
          </cell>
          <cell r="S523">
            <v>0</v>
          </cell>
          <cell r="T523">
            <v>72.37</v>
          </cell>
        </row>
        <row r="524">
          <cell r="A524" t="str">
            <v>OGROVE_6_PL1X2</v>
          </cell>
          <cell r="B524" t="str">
            <v>San Diego-IV</v>
          </cell>
          <cell r="C524" t="str">
            <v>Orange Grove Energy Center</v>
          </cell>
          <cell r="D524">
            <v>99.9</v>
          </cell>
          <cell r="E524">
            <v>99.9</v>
          </cell>
          <cell r="F524">
            <v>99.9</v>
          </cell>
          <cell r="G524">
            <v>99.9</v>
          </cell>
          <cell r="H524">
            <v>99.9</v>
          </cell>
          <cell r="I524">
            <v>99.9</v>
          </cell>
          <cell r="J524">
            <v>99.9</v>
          </cell>
          <cell r="K524">
            <v>99.9</v>
          </cell>
          <cell r="L524">
            <v>99.9</v>
          </cell>
          <cell r="M524">
            <v>99.9</v>
          </cell>
          <cell r="N524">
            <v>99.9</v>
          </cell>
          <cell r="O524">
            <v>99.9</v>
          </cell>
          <cell r="P524" t="str">
            <v>Y</v>
          </cell>
          <cell r="Q524" t="str">
            <v>South</v>
          </cell>
          <cell r="R524" t="str">
            <v>FC</v>
          </cell>
          <cell r="T524">
            <v>99.9</v>
          </cell>
        </row>
        <row r="525">
          <cell r="A525" t="str">
            <v>OILDAL_1_UNIT 1</v>
          </cell>
          <cell r="B525" t="str">
            <v>Kern</v>
          </cell>
          <cell r="C525" t="str">
            <v>OILDALE ENERGY LLC</v>
          </cell>
          <cell r="D525">
            <v>39.950000000000003</v>
          </cell>
          <cell r="E525">
            <v>36.909999999999997</v>
          </cell>
          <cell r="F525">
            <v>34.76</v>
          </cell>
          <cell r="G525">
            <v>35.51</v>
          </cell>
          <cell r="H525">
            <v>36.119999999999997</v>
          </cell>
          <cell r="I525">
            <v>38.89</v>
          </cell>
          <cell r="J525">
            <v>39.29</v>
          </cell>
          <cell r="K525">
            <v>38.67</v>
          </cell>
          <cell r="L525">
            <v>39.14</v>
          </cell>
          <cell r="M525">
            <v>39.43</v>
          </cell>
          <cell r="N525">
            <v>37.1</v>
          </cell>
          <cell r="O525">
            <v>33.68</v>
          </cell>
          <cell r="P525" t="str">
            <v>N</v>
          </cell>
          <cell r="Q525" t="str">
            <v>North</v>
          </cell>
          <cell r="R525" t="str">
            <v>FC</v>
          </cell>
          <cell r="T525">
            <v>39.29</v>
          </cell>
        </row>
        <row r="526">
          <cell r="A526" t="str">
            <v>OILFLD_7_QFUNTS</v>
          </cell>
          <cell r="B526" t="str">
            <v>CAISO System</v>
          </cell>
          <cell r="C526" t="str">
            <v>Nacimiento Hydroelectric Plant</v>
          </cell>
          <cell r="D526">
            <v>0.22</v>
          </cell>
          <cell r="E526">
            <v>0.16</v>
          </cell>
          <cell r="F526">
            <v>1.44</v>
          </cell>
          <cell r="G526">
            <v>2.77</v>
          </cell>
          <cell r="H526">
            <v>1.33</v>
          </cell>
          <cell r="I526">
            <v>2.3199999999999998</v>
          </cell>
          <cell r="J526">
            <v>3.26</v>
          </cell>
          <cell r="K526">
            <v>1.98</v>
          </cell>
          <cell r="L526">
            <v>2.17</v>
          </cell>
          <cell r="M526">
            <v>1.2</v>
          </cell>
          <cell r="N526">
            <v>0.25</v>
          </cell>
          <cell r="O526">
            <v>0.19</v>
          </cell>
          <cell r="P526" t="str">
            <v>N</v>
          </cell>
          <cell r="Q526" t="str">
            <v>North</v>
          </cell>
          <cell r="R526" t="str">
            <v>FC</v>
          </cell>
          <cell r="T526">
            <v>3.26</v>
          </cell>
        </row>
        <row r="527">
          <cell r="A527" t="str">
            <v>OLDRIV_6_BIOGAS</v>
          </cell>
          <cell r="B527" t="str">
            <v>Kern</v>
          </cell>
          <cell r="C527" t="str">
            <v>Bidart Old River 1</v>
          </cell>
          <cell r="D527" t="str">
            <v>-</v>
          </cell>
          <cell r="E527" t="str">
            <v>-</v>
          </cell>
          <cell r="F527" t="str">
            <v>-</v>
          </cell>
          <cell r="G527" t="str">
            <v>-</v>
          </cell>
          <cell r="H527" t="str">
            <v>-</v>
          </cell>
          <cell r="I527">
            <v>1.47</v>
          </cell>
          <cell r="J527">
            <v>1.53</v>
          </cell>
          <cell r="K527">
            <v>1.51</v>
          </cell>
          <cell r="L527">
            <v>1.49</v>
          </cell>
          <cell r="M527">
            <v>1.44</v>
          </cell>
          <cell r="N527">
            <v>1.42</v>
          </cell>
          <cell r="O527">
            <v>1.48</v>
          </cell>
          <cell r="P527" t="str">
            <v>N</v>
          </cell>
          <cell r="Q527" t="str">
            <v>North</v>
          </cell>
          <cell r="R527" t="str">
            <v>ID</v>
          </cell>
          <cell r="T527">
            <v>1.53</v>
          </cell>
        </row>
        <row r="528">
          <cell r="A528" t="str">
            <v>OLDRV1_6_SOLAR</v>
          </cell>
          <cell r="B528" t="str">
            <v>Kern</v>
          </cell>
          <cell r="C528" t="str">
            <v>Old River One</v>
          </cell>
          <cell r="D528" t="str">
            <v>-</v>
          </cell>
          <cell r="E528" t="str">
            <v>-</v>
          </cell>
          <cell r="F528" t="str">
            <v>-</v>
          </cell>
          <cell r="G528">
            <v>12.09</v>
          </cell>
          <cell r="H528">
            <v>12.83</v>
          </cell>
          <cell r="I528">
            <v>16.010000000000002</v>
          </cell>
          <cell r="J528">
            <v>16.079999999999998</v>
          </cell>
          <cell r="K528">
            <v>14.97</v>
          </cell>
          <cell r="L528">
            <v>14.61</v>
          </cell>
          <cell r="M528">
            <v>9.66</v>
          </cell>
          <cell r="N528">
            <v>0.5</v>
          </cell>
          <cell r="O528">
            <v>0.27</v>
          </cell>
          <cell r="P528" t="str">
            <v>N</v>
          </cell>
          <cell r="Q528" t="str">
            <v>North</v>
          </cell>
          <cell r="R528" t="str">
            <v>ID</v>
          </cell>
          <cell r="S528">
            <v>0</v>
          </cell>
          <cell r="T528">
            <v>16.079999999999998</v>
          </cell>
        </row>
        <row r="529">
          <cell r="A529" t="str">
            <v>OLINDA_2_COYCRK</v>
          </cell>
          <cell r="B529" t="str">
            <v>LA Basin</v>
          </cell>
          <cell r="C529" t="str">
            <v xml:space="preserve">MWD Coyote Creek Hydroelectric Recovery </v>
          </cell>
          <cell r="D529">
            <v>3.13</v>
          </cell>
          <cell r="E529">
            <v>3.13</v>
          </cell>
          <cell r="F529">
            <v>3.13</v>
          </cell>
          <cell r="G529">
            <v>3.13</v>
          </cell>
          <cell r="H529">
            <v>3.13</v>
          </cell>
          <cell r="I529">
            <v>3.13</v>
          </cell>
          <cell r="J529">
            <v>3.13</v>
          </cell>
          <cell r="K529">
            <v>3.13</v>
          </cell>
          <cell r="L529">
            <v>3.13</v>
          </cell>
          <cell r="M529">
            <v>3.13</v>
          </cell>
          <cell r="N529">
            <v>3.13</v>
          </cell>
          <cell r="O529">
            <v>3.13</v>
          </cell>
          <cell r="P529" t="str">
            <v>Y</v>
          </cell>
          <cell r="Q529" t="str">
            <v>South</v>
          </cell>
          <cell r="R529" t="str">
            <v>FC</v>
          </cell>
          <cell r="T529">
            <v>3.13</v>
          </cell>
        </row>
        <row r="530">
          <cell r="A530" t="str">
            <v>OLINDA_2_LNDFL2</v>
          </cell>
          <cell r="B530" t="str">
            <v>LA Basin</v>
          </cell>
          <cell r="C530" t="str">
            <v>Brea Power II</v>
          </cell>
          <cell r="D530">
            <v>21.3</v>
          </cell>
          <cell r="E530">
            <v>21.8</v>
          </cell>
          <cell r="F530">
            <v>21.07</v>
          </cell>
          <cell r="G530">
            <v>19.05</v>
          </cell>
          <cell r="H530">
            <v>18.13</v>
          </cell>
          <cell r="I530">
            <v>19.53</v>
          </cell>
          <cell r="J530">
            <v>19.64</v>
          </cell>
          <cell r="K530">
            <v>20.2</v>
          </cell>
          <cell r="L530">
            <v>20.37</v>
          </cell>
          <cell r="M530">
            <v>20.92</v>
          </cell>
          <cell r="N530">
            <v>21.21</v>
          </cell>
          <cell r="O530">
            <v>20.86</v>
          </cell>
          <cell r="P530" t="str">
            <v>N</v>
          </cell>
          <cell r="Q530" t="str">
            <v>South</v>
          </cell>
          <cell r="R530" t="str">
            <v>FC</v>
          </cell>
          <cell r="T530">
            <v>20.37</v>
          </cell>
        </row>
        <row r="531">
          <cell r="A531" t="str">
            <v>OLINDA_2_QF</v>
          </cell>
          <cell r="B531" t="str">
            <v>LA Basin</v>
          </cell>
          <cell r="C531" t="str">
            <v>OLINDA QFS</v>
          </cell>
          <cell r="D531">
            <v>0.03</v>
          </cell>
          <cell r="E531">
            <v>0.05</v>
          </cell>
          <cell r="F531">
            <v>0.06</v>
          </cell>
          <cell r="G531">
            <v>0.06</v>
          </cell>
          <cell r="H531">
            <v>0.11</v>
          </cell>
          <cell r="I531">
            <v>0.13</v>
          </cell>
          <cell r="J531">
            <v>0.16</v>
          </cell>
          <cell r="K531">
            <v>0.16</v>
          </cell>
          <cell r="L531">
            <v>0.16</v>
          </cell>
          <cell r="M531">
            <v>0.12</v>
          </cell>
          <cell r="N531">
            <v>0.08</v>
          </cell>
          <cell r="O531">
            <v>0.04</v>
          </cell>
          <cell r="P531" t="str">
            <v>N</v>
          </cell>
          <cell r="Q531" t="str">
            <v>South</v>
          </cell>
          <cell r="R531" t="str">
            <v>FC</v>
          </cell>
          <cell r="T531">
            <v>0.16</v>
          </cell>
        </row>
        <row r="532">
          <cell r="A532" t="str">
            <v>OLINDA_7_LNDFIL</v>
          </cell>
          <cell r="B532" t="str">
            <v>LA Basin</v>
          </cell>
          <cell r="C532" t="str">
            <v>OLINDA_7_LNDFIL</v>
          </cell>
          <cell r="D532">
            <v>2.92</v>
          </cell>
          <cell r="E532">
            <v>2.82</v>
          </cell>
          <cell r="F532">
            <v>2.65</v>
          </cell>
          <cell r="G532">
            <v>2.66</v>
          </cell>
          <cell r="H532">
            <v>2.88</v>
          </cell>
          <cell r="I532">
            <v>2.29</v>
          </cell>
          <cell r="J532">
            <v>2.0499999999999998</v>
          </cell>
          <cell r="K532">
            <v>2.0299999999999998</v>
          </cell>
          <cell r="L532">
            <v>2.0299999999999998</v>
          </cell>
          <cell r="M532">
            <v>1.93</v>
          </cell>
          <cell r="N532">
            <v>2.2400000000000002</v>
          </cell>
          <cell r="O532">
            <v>3</v>
          </cell>
          <cell r="P532" t="str">
            <v>N</v>
          </cell>
          <cell r="Q532" t="str">
            <v>South</v>
          </cell>
          <cell r="R532" t="str">
            <v>FC</v>
          </cell>
          <cell r="T532">
            <v>2.29</v>
          </cell>
        </row>
        <row r="533">
          <cell r="A533" t="str">
            <v>OLIVEP_1_SOLAR</v>
          </cell>
          <cell r="B533" t="str">
            <v>CAISO System</v>
          </cell>
          <cell r="C533" t="str">
            <v>White River Solar</v>
          </cell>
          <cell r="D533">
            <v>0.15</v>
          </cell>
          <cell r="E533">
            <v>1.32</v>
          </cell>
          <cell r="F533">
            <v>3.02</v>
          </cell>
          <cell r="G533">
            <v>12.08</v>
          </cell>
          <cell r="H533">
            <v>12.82</v>
          </cell>
          <cell r="I533">
            <v>16</v>
          </cell>
          <cell r="J533">
            <v>18.22</v>
          </cell>
          <cell r="K533">
            <v>17.149999999999999</v>
          </cell>
          <cell r="L533">
            <v>16.28</v>
          </cell>
          <cell r="M533">
            <v>10.74</v>
          </cell>
          <cell r="N533">
            <v>0.49</v>
          </cell>
          <cell r="O533">
            <v>0.26</v>
          </cell>
          <cell r="P533" t="str">
            <v>N</v>
          </cell>
          <cell r="Q533" t="str">
            <v>North</v>
          </cell>
          <cell r="R533" t="str">
            <v>ID</v>
          </cell>
          <cell r="S533" t="str">
            <v>Local area definition change for 2015. See LCR Report.</v>
          </cell>
          <cell r="T533">
            <v>18.22</v>
          </cell>
        </row>
        <row r="534">
          <cell r="A534" t="str">
            <v>OLIVEP_1_SOLAR2</v>
          </cell>
          <cell r="B534" t="str">
            <v>CAISO System</v>
          </cell>
          <cell r="C534" t="str">
            <v>White River West</v>
          </cell>
          <cell r="D534">
            <v>0.15</v>
          </cell>
          <cell r="E534">
            <v>1.3</v>
          </cell>
          <cell r="F534">
            <v>2.98</v>
          </cell>
          <cell r="G534">
            <v>11.93</v>
          </cell>
          <cell r="H534">
            <v>12.66</v>
          </cell>
          <cell r="I534">
            <v>15.8</v>
          </cell>
          <cell r="J534">
            <v>15.87</v>
          </cell>
          <cell r="K534">
            <v>14.78</v>
          </cell>
          <cell r="L534">
            <v>14.42</v>
          </cell>
          <cell r="M534">
            <v>9.5299999999999994</v>
          </cell>
          <cell r="N534">
            <v>0.49</v>
          </cell>
          <cell r="O534">
            <v>0.26</v>
          </cell>
          <cell r="P534" t="str">
            <v>N</v>
          </cell>
          <cell r="Q534" t="str">
            <v>North</v>
          </cell>
          <cell r="R534" t="str">
            <v>FC</v>
          </cell>
          <cell r="T534">
            <v>15.87</v>
          </cell>
        </row>
        <row r="535">
          <cell r="A535" t="str">
            <v>OLSEN_2_UNIT</v>
          </cell>
          <cell r="B535" t="str">
            <v>CAISO System</v>
          </cell>
          <cell r="C535" t="str">
            <v>OLSEN POWER PARTNERS</v>
          </cell>
          <cell r="D535">
            <v>0.66</v>
          </cell>
          <cell r="E535">
            <v>0.64</v>
          </cell>
          <cell r="F535">
            <v>1.84</v>
          </cell>
          <cell r="G535">
            <v>2.4300000000000002</v>
          </cell>
          <cell r="H535">
            <v>1.76</v>
          </cell>
          <cell r="I535">
            <v>1.63</v>
          </cell>
          <cell r="J535">
            <v>0.62</v>
          </cell>
          <cell r="K535">
            <v>0.14000000000000001</v>
          </cell>
          <cell r="L535">
            <v>0.02</v>
          </cell>
          <cell r="M535">
            <v>0</v>
          </cell>
          <cell r="N535">
            <v>0.01</v>
          </cell>
          <cell r="O535">
            <v>0.31</v>
          </cell>
          <cell r="P535" t="str">
            <v>N</v>
          </cell>
          <cell r="Q535" t="str">
            <v>North</v>
          </cell>
          <cell r="R535" t="str">
            <v>FC</v>
          </cell>
          <cell r="T535">
            <v>1.63</v>
          </cell>
        </row>
        <row r="536">
          <cell r="A536" t="str">
            <v>OMAR_2_UNIT 1</v>
          </cell>
          <cell r="B536" t="str">
            <v>Big Creek-Ventura</v>
          </cell>
          <cell r="C536" t="str">
            <v>KERN RIVER COGENERATION CO. UNIT 1</v>
          </cell>
          <cell r="D536">
            <v>77.099999999999994</v>
          </cell>
          <cell r="E536">
            <v>77.099999999999994</v>
          </cell>
          <cell r="F536">
            <v>77.099999999999994</v>
          </cell>
          <cell r="G536">
            <v>77.099999999999994</v>
          </cell>
          <cell r="H536">
            <v>77.099999999999994</v>
          </cell>
          <cell r="I536">
            <v>77.099999999999994</v>
          </cell>
          <cell r="J536">
            <v>77.099999999999994</v>
          </cell>
          <cell r="K536">
            <v>77.099999999999994</v>
          </cell>
          <cell r="L536">
            <v>77.099999999999994</v>
          </cell>
          <cell r="M536">
            <v>77.099999999999994</v>
          </cell>
          <cell r="N536">
            <v>77.099999999999994</v>
          </cell>
          <cell r="O536">
            <v>77.099999999999994</v>
          </cell>
          <cell r="P536" t="str">
            <v>Y</v>
          </cell>
          <cell r="Q536" t="str">
            <v>South</v>
          </cell>
          <cell r="R536" t="str">
            <v>FC</v>
          </cell>
          <cell r="T536">
            <v>77.099999999999994</v>
          </cell>
        </row>
        <row r="537">
          <cell r="A537" t="str">
            <v>OMAR_2_UNIT 2</v>
          </cell>
          <cell r="B537" t="str">
            <v>Big Creek-Ventura</v>
          </cell>
          <cell r="C537" t="str">
            <v>KERN RIVER COGENERATION CO. UNIT 2</v>
          </cell>
          <cell r="D537">
            <v>77.25</v>
          </cell>
          <cell r="E537">
            <v>77.25</v>
          </cell>
          <cell r="F537">
            <v>77.25</v>
          </cell>
          <cell r="G537">
            <v>77.25</v>
          </cell>
          <cell r="H537">
            <v>77.25</v>
          </cell>
          <cell r="I537">
            <v>77.25</v>
          </cell>
          <cell r="J537">
            <v>77.25</v>
          </cell>
          <cell r="K537">
            <v>77.25</v>
          </cell>
          <cell r="L537">
            <v>77.25</v>
          </cell>
          <cell r="M537">
            <v>77.25</v>
          </cell>
          <cell r="N537">
            <v>77.25</v>
          </cell>
          <cell r="O537">
            <v>77.25</v>
          </cell>
          <cell r="P537" t="str">
            <v>Y</v>
          </cell>
          <cell r="Q537" t="str">
            <v>South</v>
          </cell>
          <cell r="R537" t="str">
            <v>FC</v>
          </cell>
          <cell r="T537">
            <v>77.25</v>
          </cell>
        </row>
        <row r="538">
          <cell r="A538" t="str">
            <v>OMAR_2_UNIT 3</v>
          </cell>
          <cell r="B538" t="str">
            <v>Big Creek-Ventura</v>
          </cell>
          <cell r="C538" t="str">
            <v>KERN RIVER COGENERATION CO. UNIT 3</v>
          </cell>
          <cell r="D538">
            <v>77.25</v>
          </cell>
          <cell r="E538">
            <v>77.25</v>
          </cell>
          <cell r="F538">
            <v>77.25</v>
          </cell>
          <cell r="G538">
            <v>77.25</v>
          </cell>
          <cell r="H538">
            <v>77.25</v>
          </cell>
          <cell r="I538">
            <v>77.25</v>
          </cell>
          <cell r="J538">
            <v>77.25</v>
          </cell>
          <cell r="K538">
            <v>77.25</v>
          </cell>
          <cell r="L538">
            <v>77.25</v>
          </cell>
          <cell r="M538">
            <v>77.25</v>
          </cell>
          <cell r="N538">
            <v>77.25</v>
          </cell>
          <cell r="O538">
            <v>77.25</v>
          </cell>
          <cell r="P538" t="str">
            <v>Y</v>
          </cell>
          <cell r="Q538" t="str">
            <v>South</v>
          </cell>
          <cell r="R538" t="str">
            <v>FC</v>
          </cell>
          <cell r="T538">
            <v>77.25</v>
          </cell>
        </row>
        <row r="539">
          <cell r="A539" t="str">
            <v>OMAR_2_UNIT 4</v>
          </cell>
          <cell r="B539" t="str">
            <v>Big Creek-Ventura</v>
          </cell>
          <cell r="C539" t="str">
            <v>KERN RIVER COGENERATION CO. UNIT 4</v>
          </cell>
          <cell r="D539">
            <v>77.25</v>
          </cell>
          <cell r="E539">
            <v>77.25</v>
          </cell>
          <cell r="F539">
            <v>77.25</v>
          </cell>
          <cell r="G539">
            <v>77.25</v>
          </cell>
          <cell r="H539">
            <v>77.25</v>
          </cell>
          <cell r="I539">
            <v>77.25</v>
          </cell>
          <cell r="J539">
            <v>77.25</v>
          </cell>
          <cell r="K539">
            <v>77.25</v>
          </cell>
          <cell r="L539">
            <v>77.25</v>
          </cell>
          <cell r="M539">
            <v>77.25</v>
          </cell>
          <cell r="N539">
            <v>77.25</v>
          </cell>
          <cell r="O539">
            <v>77.25</v>
          </cell>
          <cell r="P539" t="str">
            <v>Y</v>
          </cell>
          <cell r="Q539" t="str">
            <v>South</v>
          </cell>
          <cell r="R539" t="str">
            <v>FC</v>
          </cell>
          <cell r="T539">
            <v>77.25</v>
          </cell>
        </row>
        <row r="540">
          <cell r="A540" t="str">
            <v>ORMOND_7_UNIT 1</v>
          </cell>
          <cell r="B540" t="str">
            <v>Big Creek-Ventura</v>
          </cell>
          <cell r="C540" t="str">
            <v>ORMOND BEACH GEN STA. UNIT 1</v>
          </cell>
          <cell r="D540">
            <v>741.27</v>
          </cell>
          <cell r="E540">
            <v>741.27</v>
          </cell>
          <cell r="F540">
            <v>741.27</v>
          </cell>
          <cell r="G540">
            <v>741.27</v>
          </cell>
          <cell r="H540">
            <v>741.27</v>
          </cell>
          <cell r="I540">
            <v>741.27</v>
          </cell>
          <cell r="J540">
            <v>741.27</v>
          </cell>
          <cell r="K540">
            <v>741.27</v>
          </cell>
          <cell r="L540">
            <v>741.27</v>
          </cell>
          <cell r="M540">
            <v>741.27</v>
          </cell>
          <cell r="N540">
            <v>741.27</v>
          </cell>
          <cell r="O540">
            <v>741.27</v>
          </cell>
          <cell r="P540" t="str">
            <v>Y</v>
          </cell>
          <cell r="Q540" t="str">
            <v>South</v>
          </cell>
          <cell r="R540" t="str">
            <v>FC</v>
          </cell>
          <cell r="T540">
            <v>741.27</v>
          </cell>
        </row>
        <row r="541">
          <cell r="A541" t="str">
            <v>ORMOND_7_UNIT 2</v>
          </cell>
          <cell r="B541" t="str">
            <v>Big Creek-Ventura</v>
          </cell>
          <cell r="C541" t="str">
            <v>ORMOND BEACH GEN STA. UNIT 2</v>
          </cell>
          <cell r="D541">
            <v>775</v>
          </cell>
          <cell r="E541">
            <v>775</v>
          </cell>
          <cell r="F541">
            <v>775</v>
          </cell>
          <cell r="G541">
            <v>775</v>
          </cell>
          <cell r="H541">
            <v>775</v>
          </cell>
          <cell r="I541">
            <v>775</v>
          </cell>
          <cell r="J541">
            <v>775</v>
          </cell>
          <cell r="K541">
            <v>775</v>
          </cell>
          <cell r="L541">
            <v>775</v>
          </cell>
          <cell r="M541">
            <v>775</v>
          </cell>
          <cell r="N541">
            <v>775</v>
          </cell>
          <cell r="O541">
            <v>775</v>
          </cell>
          <cell r="P541" t="str">
            <v>Y</v>
          </cell>
          <cell r="Q541" t="str">
            <v>South</v>
          </cell>
          <cell r="R541" t="str">
            <v>FC</v>
          </cell>
          <cell r="T541">
            <v>775</v>
          </cell>
        </row>
        <row r="542">
          <cell r="A542" t="str">
            <v>OROVIL_6_UNIT</v>
          </cell>
          <cell r="B542" t="str">
            <v>Sierra</v>
          </cell>
          <cell r="C542" t="str">
            <v>Oroville Cogeneration, LP</v>
          </cell>
          <cell r="D542">
            <v>7.5</v>
          </cell>
          <cell r="E542">
            <v>7.5</v>
          </cell>
          <cell r="F542">
            <v>7.5</v>
          </cell>
          <cell r="G542">
            <v>7.5</v>
          </cell>
          <cell r="H542">
            <v>7.5</v>
          </cell>
          <cell r="I542">
            <v>7.5</v>
          </cell>
          <cell r="J542">
            <v>7.5</v>
          </cell>
          <cell r="K542">
            <v>7.5</v>
          </cell>
          <cell r="L542">
            <v>7.5</v>
          </cell>
          <cell r="M542">
            <v>7.5</v>
          </cell>
          <cell r="N542">
            <v>7.5</v>
          </cell>
          <cell r="O542">
            <v>7.5</v>
          </cell>
          <cell r="P542" t="str">
            <v>Y</v>
          </cell>
          <cell r="Q542" t="str">
            <v>North</v>
          </cell>
          <cell r="R542" t="str">
            <v>FC</v>
          </cell>
          <cell r="T542">
            <v>7.5</v>
          </cell>
        </row>
        <row r="543">
          <cell r="A543" t="str">
            <v>OSO_6_NSPIN</v>
          </cell>
          <cell r="B543" t="str">
            <v>Big Creek-Ventura</v>
          </cell>
          <cell r="C543" t="str">
            <v>OSO_6_NSPIN</v>
          </cell>
          <cell r="D543">
            <v>13.99</v>
          </cell>
          <cell r="E543">
            <v>12.74</v>
          </cell>
          <cell r="F543">
            <v>13.99</v>
          </cell>
          <cell r="G543">
            <v>13.99</v>
          </cell>
          <cell r="H543">
            <v>18</v>
          </cell>
          <cell r="I543">
            <v>18</v>
          </cell>
          <cell r="J543">
            <v>18</v>
          </cell>
          <cell r="K543">
            <v>18</v>
          </cell>
          <cell r="L543">
            <v>18</v>
          </cell>
          <cell r="M543">
            <v>18</v>
          </cell>
          <cell r="N543">
            <v>18</v>
          </cell>
          <cell r="O543">
            <v>13.98</v>
          </cell>
          <cell r="P543" t="str">
            <v>N</v>
          </cell>
          <cell r="Q543" t="str">
            <v>South</v>
          </cell>
          <cell r="R543" t="str">
            <v>FC</v>
          </cell>
          <cell r="T543">
            <v>18</v>
          </cell>
        </row>
        <row r="544">
          <cell r="A544" t="str">
            <v>OTAY_6_PL1X2</v>
          </cell>
          <cell r="B544" t="str">
            <v>San Diego-IV</v>
          </cell>
          <cell r="C544" t="str">
            <v>Chula Vista Energy Center, LLC</v>
          </cell>
          <cell r="D544">
            <v>35.5</v>
          </cell>
          <cell r="E544">
            <v>35.5</v>
          </cell>
          <cell r="F544">
            <v>35.5</v>
          </cell>
          <cell r="G544">
            <v>35.5</v>
          </cell>
          <cell r="H544">
            <v>35.5</v>
          </cell>
          <cell r="I544">
            <v>35.5</v>
          </cell>
          <cell r="J544">
            <v>35.5</v>
          </cell>
          <cell r="K544">
            <v>35.5</v>
          </cell>
          <cell r="L544">
            <v>35.5</v>
          </cell>
          <cell r="M544">
            <v>35.5</v>
          </cell>
          <cell r="N544">
            <v>35.5</v>
          </cell>
          <cell r="O544">
            <v>35.5</v>
          </cell>
          <cell r="P544" t="str">
            <v>Y</v>
          </cell>
          <cell r="Q544" t="str">
            <v>South</v>
          </cell>
          <cell r="R544" t="str">
            <v>FC</v>
          </cell>
          <cell r="T544">
            <v>35.5</v>
          </cell>
        </row>
        <row r="545">
          <cell r="A545" t="str">
            <v>OTAY_6_UNITB1</v>
          </cell>
          <cell r="B545" t="str">
            <v>San Diego-IV</v>
          </cell>
          <cell r="C545" t="str">
            <v>OTAY LANDFILL UNITS AGGREGATE</v>
          </cell>
          <cell r="D545">
            <v>2.1</v>
          </cell>
          <cell r="E545">
            <v>3</v>
          </cell>
          <cell r="F545">
            <v>3</v>
          </cell>
          <cell r="G545">
            <v>2.78</v>
          </cell>
          <cell r="H545">
            <v>2.8</v>
          </cell>
          <cell r="I545">
            <v>2.31</v>
          </cell>
          <cell r="J545">
            <v>1.92</v>
          </cell>
          <cell r="K545">
            <v>2.94</v>
          </cell>
          <cell r="L545">
            <v>2.88</v>
          </cell>
          <cell r="M545">
            <v>2.8</v>
          </cell>
          <cell r="N545">
            <v>3</v>
          </cell>
          <cell r="O545">
            <v>2.95</v>
          </cell>
          <cell r="P545" t="str">
            <v>N</v>
          </cell>
          <cell r="Q545" t="str">
            <v>South</v>
          </cell>
          <cell r="R545" t="str">
            <v>FC</v>
          </cell>
          <cell r="T545">
            <v>2.94</v>
          </cell>
        </row>
        <row r="546">
          <cell r="A546" t="str">
            <v>OTAY_7_UNITC1</v>
          </cell>
          <cell r="B546" t="str">
            <v>San Diego-IV</v>
          </cell>
          <cell r="C546" t="str">
            <v>Otay 3</v>
          </cell>
          <cell r="D546">
            <v>2.87</v>
          </cell>
          <cell r="E546">
            <v>2.72</v>
          </cell>
          <cell r="F546">
            <v>2.84</v>
          </cell>
          <cell r="G546">
            <v>2.65</v>
          </cell>
          <cell r="H546">
            <v>2.8</v>
          </cell>
          <cell r="I546">
            <v>2.88</v>
          </cell>
          <cell r="J546">
            <v>2.92</v>
          </cell>
          <cell r="K546">
            <v>2.95</v>
          </cell>
          <cell r="L546">
            <v>2.85</v>
          </cell>
          <cell r="M546">
            <v>2.98</v>
          </cell>
          <cell r="N546">
            <v>2.94</v>
          </cell>
          <cell r="O546">
            <v>2.95</v>
          </cell>
          <cell r="P546" t="str">
            <v>N</v>
          </cell>
          <cell r="Q546" t="str">
            <v>South</v>
          </cell>
          <cell r="R546" t="str">
            <v>FC</v>
          </cell>
          <cell r="T546">
            <v>2.95</v>
          </cell>
        </row>
        <row r="547">
          <cell r="A547" t="str">
            <v>OTMESA_2_PL1X3</v>
          </cell>
          <cell r="B547" t="str">
            <v>San Diego-IV</v>
          </cell>
          <cell r="C547" t="str">
            <v>OTAY MESA ENERGY CENTER</v>
          </cell>
          <cell r="D547">
            <v>603.6</v>
          </cell>
          <cell r="E547">
            <v>603.6</v>
          </cell>
          <cell r="F547">
            <v>603.6</v>
          </cell>
          <cell r="G547">
            <v>603.6</v>
          </cell>
          <cell r="H547">
            <v>603.6</v>
          </cell>
          <cell r="I547">
            <v>603.6</v>
          </cell>
          <cell r="J547">
            <v>603.6</v>
          </cell>
          <cell r="K547">
            <v>603.6</v>
          </cell>
          <cell r="L547">
            <v>603.6</v>
          </cell>
          <cell r="M547">
            <v>603.6</v>
          </cell>
          <cell r="N547">
            <v>603.6</v>
          </cell>
          <cell r="O547">
            <v>603.6</v>
          </cell>
          <cell r="P547" t="str">
            <v>Y</v>
          </cell>
          <cell r="Q547" t="str">
            <v>South</v>
          </cell>
          <cell r="R547" t="str">
            <v>FC</v>
          </cell>
          <cell r="T547">
            <v>603.6</v>
          </cell>
        </row>
        <row r="548">
          <cell r="A548" t="str">
            <v>OXBOW_6_DRUM</v>
          </cell>
          <cell r="B548" t="str">
            <v>Sierra</v>
          </cell>
          <cell r="C548" t="str">
            <v>OXBOW HYDRO</v>
          </cell>
          <cell r="D548">
            <v>6</v>
          </cell>
          <cell r="E548">
            <v>6</v>
          </cell>
          <cell r="F548">
            <v>6</v>
          </cell>
          <cell r="G548">
            <v>6</v>
          </cell>
          <cell r="H548">
            <v>6</v>
          </cell>
          <cell r="I548">
            <v>6</v>
          </cell>
          <cell r="J548">
            <v>6</v>
          </cell>
          <cell r="K548">
            <v>6</v>
          </cell>
          <cell r="L548">
            <v>6</v>
          </cell>
          <cell r="M548">
            <v>6</v>
          </cell>
          <cell r="N548">
            <v>6</v>
          </cell>
          <cell r="O548">
            <v>6</v>
          </cell>
          <cell r="P548" t="str">
            <v>Y</v>
          </cell>
          <cell r="Q548" t="str">
            <v>North</v>
          </cell>
          <cell r="R548" t="str">
            <v>FC</v>
          </cell>
          <cell r="T548">
            <v>6</v>
          </cell>
        </row>
        <row r="549">
          <cell r="A549" t="str">
            <v>OXMTN_6_LNDFIL</v>
          </cell>
          <cell r="B549" t="str">
            <v>Bay Area</v>
          </cell>
          <cell r="C549" t="str">
            <v>Ox Mountain Landfill Generating Plant</v>
          </cell>
          <cell r="D549">
            <v>10.62</v>
          </cell>
          <cell r="E549">
            <v>10.62</v>
          </cell>
          <cell r="F549">
            <v>10.46</v>
          </cell>
          <cell r="G549">
            <v>10.14</v>
          </cell>
          <cell r="H549">
            <v>10.14</v>
          </cell>
          <cell r="I549">
            <v>10.14</v>
          </cell>
          <cell r="J549">
            <v>10.14</v>
          </cell>
          <cell r="K549">
            <v>10.16</v>
          </cell>
          <cell r="L549">
            <v>10.43</v>
          </cell>
          <cell r="M549">
            <v>10.59</v>
          </cell>
          <cell r="N549">
            <v>10.62</v>
          </cell>
          <cell r="O549">
            <v>10.62</v>
          </cell>
          <cell r="P549" t="str">
            <v>N</v>
          </cell>
          <cell r="Q549" t="str">
            <v>North</v>
          </cell>
          <cell r="R549" t="str">
            <v>FC</v>
          </cell>
          <cell r="T549">
            <v>10.43</v>
          </cell>
        </row>
        <row r="550">
          <cell r="A550" t="str">
            <v>PACLUM_6_UNIT</v>
          </cell>
          <cell r="B550" t="str">
            <v>Humboldt</v>
          </cell>
          <cell r="C550" t="str">
            <v>PACIFIC LUMBER (HUMBOLDT)</v>
          </cell>
          <cell r="D550">
            <v>14.9</v>
          </cell>
          <cell r="E550">
            <v>11.27</v>
          </cell>
          <cell r="F550">
            <v>9.56</v>
          </cell>
          <cell r="G550">
            <v>0.39</v>
          </cell>
          <cell r="H550">
            <v>12.53</v>
          </cell>
          <cell r="I550">
            <v>17.579999999999998</v>
          </cell>
          <cell r="J550">
            <v>19.440000000000001</v>
          </cell>
          <cell r="K550">
            <v>20.52</v>
          </cell>
          <cell r="L550">
            <v>22.78</v>
          </cell>
          <cell r="M550">
            <v>23.07</v>
          </cell>
          <cell r="N550">
            <v>20.29</v>
          </cell>
          <cell r="O550">
            <v>13.37</v>
          </cell>
          <cell r="P550" t="str">
            <v>N</v>
          </cell>
          <cell r="Q550" t="str">
            <v>North</v>
          </cell>
          <cell r="R550" t="str">
            <v>FC</v>
          </cell>
          <cell r="T550">
            <v>22.78</v>
          </cell>
        </row>
        <row r="551">
          <cell r="A551" t="str">
            <v>PACORO_6_UNIT</v>
          </cell>
          <cell r="B551" t="str">
            <v>Sierra</v>
          </cell>
          <cell r="C551" t="str">
            <v>OGDEN POWER PACIFIC, INC. (OROVILLE)</v>
          </cell>
          <cell r="D551">
            <v>10.25</v>
          </cell>
          <cell r="E551">
            <v>9.9600000000000009</v>
          </cell>
          <cell r="F551">
            <v>8.7799999999999994</v>
          </cell>
          <cell r="G551">
            <v>6.56</v>
          </cell>
          <cell r="H551">
            <v>7.81</v>
          </cell>
          <cell r="I551">
            <v>9.8000000000000007</v>
          </cell>
          <cell r="J551">
            <v>10.74</v>
          </cell>
          <cell r="K551">
            <v>9.99</v>
          </cell>
          <cell r="L551">
            <v>9.17</v>
          </cell>
          <cell r="M551">
            <v>7.52</v>
          </cell>
          <cell r="N551">
            <v>3.59</v>
          </cell>
          <cell r="O551">
            <v>5.57</v>
          </cell>
          <cell r="P551" t="str">
            <v>N</v>
          </cell>
          <cell r="Q551" t="str">
            <v>North</v>
          </cell>
          <cell r="R551" t="str">
            <v>FC</v>
          </cell>
          <cell r="T551">
            <v>10.74</v>
          </cell>
        </row>
        <row r="552">
          <cell r="A552" t="str">
            <v>PADUA_2_ONTARO</v>
          </cell>
          <cell r="B552" t="str">
            <v>LA Basin</v>
          </cell>
          <cell r="C552" t="str">
            <v>ONTARIO/SIERRA HYDRO PSP</v>
          </cell>
          <cell r="D552">
            <v>0.73</v>
          </cell>
          <cell r="E552">
            <v>1.1599999999999999</v>
          </cell>
          <cell r="F552">
            <v>1.4</v>
          </cell>
          <cell r="G552">
            <v>1.67</v>
          </cell>
          <cell r="H552">
            <v>1.6</v>
          </cell>
          <cell r="I552">
            <v>1.6</v>
          </cell>
          <cell r="J552">
            <v>0</v>
          </cell>
          <cell r="K552">
            <v>1.25</v>
          </cell>
          <cell r="L552">
            <v>0.95</v>
          </cell>
          <cell r="M552">
            <v>0</v>
          </cell>
          <cell r="N552">
            <v>0.87</v>
          </cell>
          <cell r="O552">
            <v>0.68</v>
          </cell>
          <cell r="P552" t="str">
            <v>N</v>
          </cell>
          <cell r="Q552" t="str">
            <v>South</v>
          </cell>
          <cell r="R552" t="str">
            <v>FC</v>
          </cell>
          <cell r="T552">
            <v>1.6</v>
          </cell>
        </row>
        <row r="553">
          <cell r="A553" t="str">
            <v>PADUA_6_MWDSDM</v>
          </cell>
          <cell r="B553" t="str">
            <v>LA Basin</v>
          </cell>
          <cell r="C553" t="str">
            <v>San Dimas Hydroelectric Recovery Plant</v>
          </cell>
          <cell r="D553">
            <v>2.8</v>
          </cell>
          <cell r="E553">
            <v>3.7</v>
          </cell>
          <cell r="F553">
            <v>3.34</v>
          </cell>
          <cell r="G553">
            <v>4.63</v>
          </cell>
          <cell r="H553">
            <v>6.16</v>
          </cell>
          <cell r="I553">
            <v>6.05</v>
          </cell>
          <cell r="J553">
            <v>2.9</v>
          </cell>
          <cell r="K553">
            <v>3.71</v>
          </cell>
          <cell r="L553">
            <v>3.51</v>
          </cell>
          <cell r="M553">
            <v>9.9</v>
          </cell>
          <cell r="N553">
            <v>9.9</v>
          </cell>
          <cell r="O553">
            <v>8.6999999999999993</v>
          </cell>
          <cell r="P553" t="str">
            <v>Y</v>
          </cell>
          <cell r="Q553" t="str">
            <v>South</v>
          </cell>
          <cell r="R553" t="str">
            <v>FC</v>
          </cell>
          <cell r="T553">
            <v>6.05</v>
          </cell>
        </row>
        <row r="554">
          <cell r="A554" t="str">
            <v>PADUA_6_QF</v>
          </cell>
          <cell r="B554" t="str">
            <v>LA Basin</v>
          </cell>
          <cell r="C554" t="str">
            <v>PADUA QFS</v>
          </cell>
          <cell r="D554">
            <v>0.26</v>
          </cell>
          <cell r="E554">
            <v>0.21</v>
          </cell>
          <cell r="F554">
            <v>0.37</v>
          </cell>
          <cell r="G554">
            <v>0.48</v>
          </cell>
          <cell r="H554">
            <v>0.43</v>
          </cell>
          <cell r="I554">
            <v>0.43</v>
          </cell>
          <cell r="J554">
            <v>0.4</v>
          </cell>
          <cell r="K554">
            <v>0.44</v>
          </cell>
          <cell r="L554">
            <v>0.54</v>
          </cell>
          <cell r="M554">
            <v>0.28000000000000003</v>
          </cell>
          <cell r="N554">
            <v>0.25</v>
          </cell>
          <cell r="O554">
            <v>0.17</v>
          </cell>
          <cell r="P554" t="str">
            <v>N</v>
          </cell>
          <cell r="Q554" t="str">
            <v>South</v>
          </cell>
          <cell r="R554" t="str">
            <v>FC</v>
          </cell>
          <cell r="T554">
            <v>0.54</v>
          </cell>
        </row>
        <row r="555">
          <cell r="A555" t="str">
            <v>PADUA_7_SDIMAS</v>
          </cell>
          <cell r="B555" t="str">
            <v>LA Basin</v>
          </cell>
          <cell r="C555" t="str">
            <v>San Dimas Wash Hydro</v>
          </cell>
          <cell r="D555">
            <v>0</v>
          </cell>
          <cell r="E555">
            <v>0</v>
          </cell>
          <cell r="F555">
            <v>0</v>
          </cell>
          <cell r="G555">
            <v>0</v>
          </cell>
          <cell r="H555">
            <v>1.05</v>
          </cell>
          <cell r="I555">
            <v>1.05</v>
          </cell>
          <cell r="J555">
            <v>1.05</v>
          </cell>
          <cell r="K555">
            <v>1.05</v>
          </cell>
          <cell r="L555">
            <v>1.05</v>
          </cell>
          <cell r="M555">
            <v>0</v>
          </cell>
          <cell r="N555">
            <v>0</v>
          </cell>
          <cell r="O555">
            <v>0</v>
          </cell>
          <cell r="P555" t="str">
            <v>Y</v>
          </cell>
          <cell r="Q555" t="str">
            <v>South</v>
          </cell>
          <cell r="R555" t="str">
            <v>FC</v>
          </cell>
          <cell r="T555">
            <v>1.05</v>
          </cell>
        </row>
        <row r="556">
          <cell r="A556" t="str">
            <v>PALALT_7_COBUG</v>
          </cell>
          <cell r="B556" t="str">
            <v>Bay Area</v>
          </cell>
          <cell r="C556" t="str">
            <v>Cooperatively Owned Back Up Generator</v>
          </cell>
          <cell r="D556">
            <v>4.5</v>
          </cell>
          <cell r="E556">
            <v>4.5</v>
          </cell>
          <cell r="F556">
            <v>4.5</v>
          </cell>
          <cell r="G556">
            <v>4.5</v>
          </cell>
          <cell r="H556">
            <v>4.5</v>
          </cell>
          <cell r="I556">
            <v>4.5</v>
          </cell>
          <cell r="J556">
            <v>4.5</v>
          </cell>
          <cell r="K556">
            <v>4.5</v>
          </cell>
          <cell r="L556">
            <v>4.5</v>
          </cell>
          <cell r="M556">
            <v>4.5</v>
          </cell>
          <cell r="N556">
            <v>4.5</v>
          </cell>
          <cell r="O556">
            <v>4.5</v>
          </cell>
          <cell r="P556" t="str">
            <v>N</v>
          </cell>
          <cell r="Q556" t="str">
            <v>North</v>
          </cell>
          <cell r="R556" t="str">
            <v>FC</v>
          </cell>
          <cell r="T556">
            <v>4.5</v>
          </cell>
        </row>
        <row r="557">
          <cell r="A557" t="str">
            <v>PALOMR_2_PL1X3</v>
          </cell>
          <cell r="B557" t="str">
            <v>San Diego-IV</v>
          </cell>
          <cell r="C557" t="str">
            <v>Palomar Energy Center</v>
          </cell>
          <cell r="D557">
            <v>565.61</v>
          </cell>
          <cell r="E557">
            <v>565.61</v>
          </cell>
          <cell r="F557">
            <v>565.61</v>
          </cell>
          <cell r="G557">
            <v>565.61</v>
          </cell>
          <cell r="H557">
            <v>565.61</v>
          </cell>
          <cell r="I557">
            <v>565.61</v>
          </cell>
          <cell r="J557">
            <v>565.61</v>
          </cell>
          <cell r="K557">
            <v>565.61</v>
          </cell>
          <cell r="L557">
            <v>565.61</v>
          </cell>
          <cell r="M557">
            <v>565.61</v>
          </cell>
          <cell r="N557">
            <v>565.61</v>
          </cell>
          <cell r="O557">
            <v>565.61</v>
          </cell>
          <cell r="P557" t="str">
            <v>Y</v>
          </cell>
          <cell r="Q557" t="str">
            <v>South</v>
          </cell>
          <cell r="R557" t="str">
            <v>FC</v>
          </cell>
          <cell r="T557">
            <v>565.61</v>
          </cell>
        </row>
        <row r="558">
          <cell r="A558" t="str">
            <v>PANDOL_6_UNIT</v>
          </cell>
          <cell r="B558" t="str">
            <v>Big Creek-Ventura</v>
          </cell>
          <cell r="C558" t="str">
            <v>DELANO ENERGY COMPANY AGGREGATE</v>
          </cell>
          <cell r="D558">
            <v>36.950000000000003</v>
          </cell>
          <cell r="E558">
            <v>41.36</v>
          </cell>
          <cell r="F558">
            <v>34.78</v>
          </cell>
          <cell r="G558">
            <v>38.68</v>
          </cell>
          <cell r="H558">
            <v>30.5</v>
          </cell>
          <cell r="I558">
            <v>32.96</v>
          </cell>
          <cell r="J558">
            <v>46.38</v>
          </cell>
          <cell r="K558">
            <v>46.64</v>
          </cell>
          <cell r="L558">
            <v>46.12</v>
          </cell>
          <cell r="M558">
            <v>36.85</v>
          </cell>
          <cell r="N558">
            <v>45.87</v>
          </cell>
          <cell r="O558">
            <v>43.93</v>
          </cell>
          <cell r="P558" t="str">
            <v>Y</v>
          </cell>
          <cell r="Q558" t="str">
            <v>South</v>
          </cell>
          <cell r="R558" t="str">
            <v>FC</v>
          </cell>
          <cell r="T558">
            <v>46.64</v>
          </cell>
        </row>
        <row r="559">
          <cell r="A559" t="str">
            <v>PANSEA_1_PANARO</v>
          </cell>
          <cell r="B559" t="str">
            <v>LA Basin</v>
          </cell>
          <cell r="C559" t="str">
            <v>Mesa Wind Project</v>
          </cell>
          <cell r="D559">
            <v>0.72</v>
          </cell>
          <cell r="E559">
            <v>1.84</v>
          </cell>
          <cell r="F559">
            <v>4.93</v>
          </cell>
          <cell r="G559">
            <v>4.43</v>
          </cell>
          <cell r="H559">
            <v>7.36</v>
          </cell>
          <cell r="I559">
            <v>10.119999999999999</v>
          </cell>
          <cell r="J559">
            <v>2.1800000000000002</v>
          </cell>
          <cell r="K559">
            <v>1.84</v>
          </cell>
          <cell r="L559">
            <v>0.77</v>
          </cell>
          <cell r="M559">
            <v>0.89</v>
          </cell>
          <cell r="N559">
            <v>1.02</v>
          </cell>
          <cell r="O559">
            <v>1.1399999999999999</v>
          </cell>
          <cell r="P559" t="str">
            <v>N</v>
          </cell>
          <cell r="Q559" t="str">
            <v>South</v>
          </cell>
          <cell r="R559" t="str">
            <v>FC</v>
          </cell>
          <cell r="T559">
            <v>10.119999999999999</v>
          </cell>
        </row>
        <row r="560">
          <cell r="A560" t="str">
            <v>PARDEB_6_UNITS</v>
          </cell>
          <cell r="B560" t="str">
            <v>CAISO System</v>
          </cell>
          <cell r="C560" t="str">
            <v>PARDEE HYDRO UNITS 1-3 AGGREGATE</v>
          </cell>
          <cell r="D560" t="str">
            <v>-</v>
          </cell>
          <cell r="E560" t="str">
            <v>-</v>
          </cell>
          <cell r="F560" t="str">
            <v>-</v>
          </cell>
          <cell r="G560" t="str">
            <v>-</v>
          </cell>
          <cell r="H560" t="str">
            <v>-</v>
          </cell>
          <cell r="I560" t="str">
            <v>-</v>
          </cell>
          <cell r="J560" t="str">
            <v>-</v>
          </cell>
          <cell r="K560">
            <v>6.98</v>
          </cell>
          <cell r="L560">
            <v>5.65</v>
          </cell>
          <cell r="M560">
            <v>12.33</v>
          </cell>
          <cell r="N560">
            <v>5.93</v>
          </cell>
          <cell r="O560">
            <v>13.31</v>
          </cell>
          <cell r="P560" t="str">
            <v>Y</v>
          </cell>
          <cell r="Q560" t="str">
            <v>North</v>
          </cell>
          <cell r="R560" t="str">
            <v>FC</v>
          </cell>
          <cell r="T560">
            <v>6.98</v>
          </cell>
        </row>
        <row r="561">
          <cell r="A561" t="str">
            <v>PEARBL_2_NSPIN</v>
          </cell>
          <cell r="B561" t="str">
            <v>CAISO System</v>
          </cell>
          <cell r="C561" t="str">
            <v>PEARBL_2_NSPIN</v>
          </cell>
          <cell r="D561">
            <v>42</v>
          </cell>
          <cell r="E561">
            <v>21</v>
          </cell>
          <cell r="F561">
            <v>42</v>
          </cell>
          <cell r="G561">
            <v>46</v>
          </cell>
          <cell r="H561">
            <v>46</v>
          </cell>
          <cell r="I561">
            <v>46</v>
          </cell>
          <cell r="J561">
            <v>46</v>
          </cell>
          <cell r="K561">
            <v>46</v>
          </cell>
          <cell r="L561">
            <v>46</v>
          </cell>
          <cell r="M561">
            <v>46</v>
          </cell>
          <cell r="N561">
            <v>46</v>
          </cell>
          <cell r="O561">
            <v>46</v>
          </cell>
          <cell r="P561" t="str">
            <v>N</v>
          </cell>
          <cell r="Q561" t="str">
            <v>South</v>
          </cell>
          <cell r="R561" t="str">
            <v>FC</v>
          </cell>
          <cell r="T561">
            <v>46</v>
          </cell>
        </row>
        <row r="562">
          <cell r="A562" t="str">
            <v>PEORIA_1_SOLAR</v>
          </cell>
          <cell r="B562" t="str">
            <v>Stockton</v>
          </cell>
          <cell r="C562" t="str">
            <v>Sonora 1</v>
          </cell>
          <cell r="D562">
            <v>0.01</v>
          </cell>
          <cell r="E562">
            <v>0.1</v>
          </cell>
          <cell r="F562">
            <v>0.23</v>
          </cell>
          <cell r="G562">
            <v>0.91</v>
          </cell>
          <cell r="H562">
            <v>0.96</v>
          </cell>
          <cell r="I562">
            <v>1.2</v>
          </cell>
          <cell r="J562">
            <v>1.21</v>
          </cell>
          <cell r="K562">
            <v>1.1200000000000001</v>
          </cell>
          <cell r="L562">
            <v>1.1000000000000001</v>
          </cell>
          <cell r="M562">
            <v>0.72</v>
          </cell>
          <cell r="N562">
            <v>0.04</v>
          </cell>
          <cell r="O562">
            <v>0.02</v>
          </cell>
          <cell r="P562" t="str">
            <v>N</v>
          </cell>
          <cell r="Q562" t="str">
            <v>North</v>
          </cell>
          <cell r="R562" t="str">
            <v>ID</v>
          </cell>
          <cell r="T562">
            <v>1.21</v>
          </cell>
        </row>
        <row r="563">
          <cell r="A563" t="str">
            <v>PHOENX_1_UNIT</v>
          </cell>
          <cell r="B563" t="str">
            <v>Stockton</v>
          </cell>
          <cell r="C563" t="str">
            <v>PHOENIX PH</v>
          </cell>
          <cell r="D563">
            <v>1.03</v>
          </cell>
          <cell r="E563">
            <v>0.77</v>
          </cell>
          <cell r="F563">
            <v>1.08</v>
          </cell>
          <cell r="G563">
            <v>1.47</v>
          </cell>
          <cell r="H563">
            <v>1.41</v>
          </cell>
          <cell r="I563">
            <v>1.1399999999999999</v>
          </cell>
          <cell r="J563">
            <v>1.31</v>
          </cell>
          <cell r="K563">
            <v>1.35</v>
          </cell>
          <cell r="L563">
            <v>1.27</v>
          </cell>
          <cell r="M563">
            <v>1.1599999999999999</v>
          </cell>
          <cell r="N563">
            <v>1.01</v>
          </cell>
          <cell r="O563">
            <v>0.94</v>
          </cell>
          <cell r="P563" t="str">
            <v>Y</v>
          </cell>
          <cell r="Q563" t="str">
            <v>North</v>
          </cell>
          <cell r="R563" t="str">
            <v>FC</v>
          </cell>
          <cell r="T563">
            <v>1.35</v>
          </cell>
        </row>
        <row r="564">
          <cell r="A564" t="str">
            <v>PINFLT_7_UNITS</v>
          </cell>
          <cell r="B564" t="str">
            <v>Fresno</v>
          </cell>
          <cell r="C564" t="str">
            <v>PINE FLAT HYDRO AGGREGATE</v>
          </cell>
          <cell r="D564">
            <v>0</v>
          </cell>
          <cell r="E564">
            <v>0</v>
          </cell>
          <cell r="F564">
            <v>23.55</v>
          </cell>
          <cell r="G564">
            <v>42.38</v>
          </cell>
          <cell r="H564">
            <v>74.73</v>
          </cell>
          <cell r="I564">
            <v>122.98</v>
          </cell>
          <cell r="J564">
            <v>128.18</v>
          </cell>
          <cell r="K564">
            <v>66</v>
          </cell>
          <cell r="L564">
            <v>30.3</v>
          </cell>
          <cell r="M564">
            <v>0</v>
          </cell>
          <cell r="N564">
            <v>0</v>
          </cell>
          <cell r="O564">
            <v>0</v>
          </cell>
          <cell r="P564" t="str">
            <v>Y</v>
          </cell>
          <cell r="Q564" t="str">
            <v>North</v>
          </cell>
          <cell r="R564" t="str">
            <v>FC</v>
          </cell>
          <cell r="T564">
            <v>128.18</v>
          </cell>
        </row>
        <row r="565">
          <cell r="A565" t="str">
            <v>PIT1_7_UNIT 1</v>
          </cell>
          <cell r="B565" t="str">
            <v>CAISO System</v>
          </cell>
          <cell r="C565" t="str">
            <v>PIT PH 1 UNIT 1</v>
          </cell>
          <cell r="D565">
            <v>30.5</v>
          </cell>
          <cell r="E565">
            <v>30.5</v>
          </cell>
          <cell r="F565">
            <v>30.5</v>
          </cell>
          <cell r="G565">
            <v>30.5</v>
          </cell>
          <cell r="H565">
            <v>30.5</v>
          </cell>
          <cell r="I565">
            <v>30.5</v>
          </cell>
          <cell r="J565">
            <v>30.5</v>
          </cell>
          <cell r="K565">
            <v>30.5</v>
          </cell>
          <cell r="L565">
            <v>30.5</v>
          </cell>
          <cell r="M565">
            <v>30.5</v>
          </cell>
          <cell r="N565">
            <v>30.5</v>
          </cell>
          <cell r="O565">
            <v>30.5</v>
          </cell>
          <cell r="P565" t="str">
            <v>Y</v>
          </cell>
          <cell r="Q565" t="str">
            <v>North</v>
          </cell>
          <cell r="R565" t="str">
            <v>FC</v>
          </cell>
          <cell r="T565">
            <v>30.5</v>
          </cell>
        </row>
        <row r="566">
          <cell r="A566" t="str">
            <v>PIT1_7_UNIT 2</v>
          </cell>
          <cell r="B566" t="str">
            <v>CAISO System</v>
          </cell>
          <cell r="C566" t="str">
            <v>PIT PH 1 UNIT 2</v>
          </cell>
          <cell r="D566">
            <v>30.5</v>
          </cell>
          <cell r="E566">
            <v>30.5</v>
          </cell>
          <cell r="F566">
            <v>30.5</v>
          </cell>
          <cell r="G566">
            <v>30.5</v>
          </cell>
          <cell r="H566">
            <v>30.5</v>
          </cell>
          <cell r="I566">
            <v>30.5</v>
          </cell>
          <cell r="J566">
            <v>30.5</v>
          </cell>
          <cell r="K566">
            <v>30.5</v>
          </cell>
          <cell r="L566">
            <v>30.5</v>
          </cell>
          <cell r="M566">
            <v>30.5</v>
          </cell>
          <cell r="N566">
            <v>30.5</v>
          </cell>
          <cell r="O566">
            <v>30.5</v>
          </cell>
          <cell r="P566" t="str">
            <v>Y</v>
          </cell>
          <cell r="Q566" t="str">
            <v>North</v>
          </cell>
          <cell r="R566" t="str">
            <v>FC</v>
          </cell>
          <cell r="T566">
            <v>30.5</v>
          </cell>
        </row>
        <row r="567">
          <cell r="A567" t="str">
            <v>PIT3_7_PL1X3</v>
          </cell>
          <cell r="B567" t="str">
            <v>CAISO System</v>
          </cell>
          <cell r="C567" t="str">
            <v>PIT PH 3 UNITS 1, 2 &amp; 3 AGGREGATE</v>
          </cell>
          <cell r="D567">
            <v>70.599999999999994</v>
          </cell>
          <cell r="E567">
            <v>70.599999999999994</v>
          </cell>
          <cell r="F567">
            <v>70.599999999999994</v>
          </cell>
          <cell r="G567">
            <v>70.599999999999994</v>
          </cell>
          <cell r="H567">
            <v>70.599999999999994</v>
          </cell>
          <cell r="I567">
            <v>70.599999999999994</v>
          </cell>
          <cell r="J567">
            <v>70.599999999999994</v>
          </cell>
          <cell r="K567">
            <v>70.599999999999994</v>
          </cell>
          <cell r="L567">
            <v>70.599999999999994</v>
          </cell>
          <cell r="M567">
            <v>70.599999999999994</v>
          </cell>
          <cell r="N567">
            <v>70.599999999999994</v>
          </cell>
          <cell r="O567">
            <v>70.599999999999994</v>
          </cell>
          <cell r="P567" t="str">
            <v>Y</v>
          </cell>
          <cell r="Q567" t="str">
            <v>North</v>
          </cell>
          <cell r="R567" t="str">
            <v>FC</v>
          </cell>
          <cell r="T567">
            <v>70.599999999999994</v>
          </cell>
        </row>
        <row r="568">
          <cell r="A568" t="str">
            <v>PIT4_7_PL1X2</v>
          </cell>
          <cell r="B568" t="str">
            <v>CAISO System</v>
          </cell>
          <cell r="C568" t="str">
            <v>PIT PH 4 UNITS 1 &amp; 2 AGGREGATE</v>
          </cell>
          <cell r="D568">
            <v>95</v>
          </cell>
          <cell r="E568">
            <v>95</v>
          </cell>
          <cell r="F568">
            <v>95</v>
          </cell>
          <cell r="G568">
            <v>95</v>
          </cell>
          <cell r="H568">
            <v>95</v>
          </cell>
          <cell r="I568">
            <v>95</v>
          </cell>
          <cell r="J568">
            <v>95</v>
          </cell>
          <cell r="K568">
            <v>95</v>
          </cell>
          <cell r="L568">
            <v>95</v>
          </cell>
          <cell r="M568">
            <v>95</v>
          </cell>
          <cell r="N568">
            <v>95</v>
          </cell>
          <cell r="O568">
            <v>95</v>
          </cell>
          <cell r="P568" t="str">
            <v>Y</v>
          </cell>
          <cell r="Q568" t="str">
            <v>North</v>
          </cell>
          <cell r="R568" t="str">
            <v>FC</v>
          </cell>
          <cell r="T568">
            <v>95</v>
          </cell>
        </row>
        <row r="569">
          <cell r="A569" t="str">
            <v>PIT5_7_PL1X2</v>
          </cell>
          <cell r="B569" t="str">
            <v>CAISO System</v>
          </cell>
          <cell r="C569" t="str">
            <v>PIT PH 5 UNITS 1 &amp; 2 AGGREGATE</v>
          </cell>
          <cell r="D569">
            <v>80</v>
          </cell>
          <cell r="E569">
            <v>80</v>
          </cell>
          <cell r="F569">
            <v>80</v>
          </cell>
          <cell r="G569">
            <v>80</v>
          </cell>
          <cell r="H569">
            <v>80</v>
          </cell>
          <cell r="I569">
            <v>80</v>
          </cell>
          <cell r="J569">
            <v>80</v>
          </cell>
          <cell r="K569">
            <v>80</v>
          </cell>
          <cell r="L569">
            <v>80</v>
          </cell>
          <cell r="M569">
            <v>80</v>
          </cell>
          <cell r="N569">
            <v>80</v>
          </cell>
          <cell r="O569">
            <v>80</v>
          </cell>
          <cell r="P569" t="str">
            <v>Y</v>
          </cell>
          <cell r="Q569" t="str">
            <v>North</v>
          </cell>
          <cell r="R569" t="str">
            <v>FC</v>
          </cell>
          <cell r="T569">
            <v>80</v>
          </cell>
        </row>
        <row r="570">
          <cell r="A570" t="str">
            <v>PIT5_7_PL3X4</v>
          </cell>
          <cell r="B570" t="str">
            <v>CAISO System</v>
          </cell>
          <cell r="C570" t="str">
            <v>PIT PH 5 UNITS 3 &amp; 4 AGGREGATE</v>
          </cell>
          <cell r="D570">
            <v>80</v>
          </cell>
          <cell r="E570">
            <v>80</v>
          </cell>
          <cell r="F570">
            <v>80</v>
          </cell>
          <cell r="G570">
            <v>80</v>
          </cell>
          <cell r="H570">
            <v>80</v>
          </cell>
          <cell r="I570">
            <v>80</v>
          </cell>
          <cell r="J570">
            <v>80</v>
          </cell>
          <cell r="K570">
            <v>80</v>
          </cell>
          <cell r="L570">
            <v>80</v>
          </cell>
          <cell r="M570">
            <v>80</v>
          </cell>
          <cell r="N570">
            <v>80</v>
          </cell>
          <cell r="O570">
            <v>80</v>
          </cell>
          <cell r="P570" t="str">
            <v>Y</v>
          </cell>
          <cell r="Q570" t="str">
            <v>North</v>
          </cell>
          <cell r="R570" t="str">
            <v>FC</v>
          </cell>
          <cell r="T570">
            <v>80</v>
          </cell>
        </row>
        <row r="571">
          <cell r="A571" t="str">
            <v>PIT5_7_QFUNTS</v>
          </cell>
          <cell r="B571" t="str">
            <v>CAISO System</v>
          </cell>
          <cell r="C571" t="str">
            <v>PIT 5 HYDRO QF UNITS</v>
          </cell>
          <cell r="D571">
            <v>0.5</v>
          </cell>
          <cell r="E571">
            <v>0.5</v>
          </cell>
          <cell r="F571">
            <v>1.0900000000000001</v>
          </cell>
          <cell r="G571">
            <v>1.29</v>
          </cell>
          <cell r="H571">
            <v>0.82</v>
          </cell>
          <cell r="I571">
            <v>0.65</v>
          </cell>
          <cell r="J571">
            <v>0.32</v>
          </cell>
          <cell r="K571">
            <v>0.2</v>
          </cell>
          <cell r="L571">
            <v>0.21</v>
          </cell>
          <cell r="M571">
            <v>0.19</v>
          </cell>
          <cell r="N571">
            <v>0.19</v>
          </cell>
          <cell r="O571">
            <v>0.28999999999999998</v>
          </cell>
          <cell r="P571" t="str">
            <v>N</v>
          </cell>
          <cell r="Q571" t="str">
            <v>North</v>
          </cell>
          <cell r="R571" t="str">
            <v>FC</v>
          </cell>
          <cell r="T571">
            <v>0.65</v>
          </cell>
        </row>
        <row r="572">
          <cell r="A572" t="str">
            <v>PIT6_7_UNIT 1</v>
          </cell>
          <cell r="B572" t="str">
            <v>CAISO System</v>
          </cell>
          <cell r="C572" t="str">
            <v>PIT PH 6 UNIT 1</v>
          </cell>
          <cell r="D572">
            <v>39</v>
          </cell>
          <cell r="E572">
            <v>39</v>
          </cell>
          <cell r="F572">
            <v>39</v>
          </cell>
          <cell r="G572">
            <v>39</v>
          </cell>
          <cell r="H572">
            <v>39</v>
          </cell>
          <cell r="I572">
            <v>39</v>
          </cell>
          <cell r="J572">
            <v>39</v>
          </cell>
          <cell r="K572">
            <v>39</v>
          </cell>
          <cell r="L572">
            <v>39</v>
          </cell>
          <cell r="M572">
            <v>39</v>
          </cell>
          <cell r="N572">
            <v>39</v>
          </cell>
          <cell r="O572">
            <v>39</v>
          </cell>
          <cell r="P572" t="str">
            <v>Y</v>
          </cell>
          <cell r="Q572" t="str">
            <v>North</v>
          </cell>
          <cell r="R572" t="str">
            <v>FC</v>
          </cell>
          <cell r="T572">
            <v>39</v>
          </cell>
        </row>
        <row r="573">
          <cell r="A573" t="str">
            <v>PIT6_7_UNIT 2</v>
          </cell>
          <cell r="B573" t="str">
            <v>CAISO System</v>
          </cell>
          <cell r="C573" t="str">
            <v>PIT PH 6 UNIT 2</v>
          </cell>
          <cell r="D573">
            <v>40</v>
          </cell>
          <cell r="E573">
            <v>40</v>
          </cell>
          <cell r="F573">
            <v>40</v>
          </cell>
          <cell r="G573">
            <v>40</v>
          </cell>
          <cell r="H573">
            <v>40</v>
          </cell>
          <cell r="I573">
            <v>40</v>
          </cell>
          <cell r="J573">
            <v>40</v>
          </cell>
          <cell r="K573">
            <v>40</v>
          </cell>
          <cell r="L573">
            <v>40</v>
          </cell>
          <cell r="M573">
            <v>40</v>
          </cell>
          <cell r="N573">
            <v>40</v>
          </cell>
          <cell r="O573">
            <v>40</v>
          </cell>
          <cell r="P573" t="str">
            <v>Y</v>
          </cell>
          <cell r="Q573" t="str">
            <v>North</v>
          </cell>
          <cell r="R573" t="str">
            <v>FC</v>
          </cell>
          <cell r="T573">
            <v>40</v>
          </cell>
        </row>
        <row r="574">
          <cell r="A574" t="str">
            <v>PIT7_7_UNIT 1</v>
          </cell>
          <cell r="B574" t="str">
            <v>CAISO System</v>
          </cell>
          <cell r="C574" t="str">
            <v>PIT PH 7 UNIT 1</v>
          </cell>
          <cell r="D574">
            <v>55.7</v>
          </cell>
          <cell r="E574">
            <v>55.7</v>
          </cell>
          <cell r="F574">
            <v>55.7</v>
          </cell>
          <cell r="G574">
            <v>55.7</v>
          </cell>
          <cell r="H574">
            <v>55.7</v>
          </cell>
          <cell r="I574">
            <v>55.7</v>
          </cell>
          <cell r="J574">
            <v>55.7</v>
          </cell>
          <cell r="K574">
            <v>55.7</v>
          </cell>
          <cell r="L574">
            <v>55.7</v>
          </cell>
          <cell r="M574">
            <v>55.7</v>
          </cell>
          <cell r="N574">
            <v>55.7</v>
          </cell>
          <cell r="O574">
            <v>55.7</v>
          </cell>
          <cell r="P574" t="str">
            <v>Y</v>
          </cell>
          <cell r="Q574" t="str">
            <v>North</v>
          </cell>
          <cell r="R574" t="str">
            <v>FC</v>
          </cell>
          <cell r="T574">
            <v>55.7</v>
          </cell>
        </row>
        <row r="575">
          <cell r="A575" t="str">
            <v>PIT7_7_UNIT 2</v>
          </cell>
          <cell r="B575" t="str">
            <v>CAISO System</v>
          </cell>
          <cell r="C575" t="str">
            <v>PIT PH 7 UNIT 2</v>
          </cell>
          <cell r="D575">
            <v>54.6</v>
          </cell>
          <cell r="E575">
            <v>54.6</v>
          </cell>
          <cell r="F575">
            <v>54.6</v>
          </cell>
          <cell r="G575">
            <v>54.6</v>
          </cell>
          <cell r="H575">
            <v>54.6</v>
          </cell>
          <cell r="I575">
            <v>54.6</v>
          </cell>
          <cell r="J575">
            <v>54.6</v>
          </cell>
          <cell r="K575">
            <v>54.6</v>
          </cell>
          <cell r="L575">
            <v>54.6</v>
          </cell>
          <cell r="M575">
            <v>54.6</v>
          </cell>
          <cell r="N575">
            <v>54.6</v>
          </cell>
          <cell r="O575">
            <v>54.6</v>
          </cell>
          <cell r="P575" t="str">
            <v>Y</v>
          </cell>
          <cell r="Q575" t="str">
            <v>North</v>
          </cell>
          <cell r="R575" t="str">
            <v>FC</v>
          </cell>
          <cell r="T575">
            <v>54.6</v>
          </cell>
        </row>
        <row r="576">
          <cell r="A576" t="str">
            <v>PITTSP_7_UNIT 5</v>
          </cell>
          <cell r="B576" t="str">
            <v>Bay Area</v>
          </cell>
          <cell r="C576" t="str">
            <v>PITTSBURG UNIT 5</v>
          </cell>
          <cell r="D576">
            <v>312</v>
          </cell>
          <cell r="E576">
            <v>312</v>
          </cell>
          <cell r="F576">
            <v>312</v>
          </cell>
          <cell r="G576">
            <v>312</v>
          </cell>
          <cell r="H576">
            <v>312</v>
          </cell>
          <cell r="I576">
            <v>312</v>
          </cell>
          <cell r="J576">
            <v>312</v>
          </cell>
          <cell r="K576">
            <v>312</v>
          </cell>
          <cell r="L576">
            <v>312</v>
          </cell>
          <cell r="M576">
            <v>312</v>
          </cell>
          <cell r="N576">
            <v>312</v>
          </cell>
          <cell r="O576">
            <v>312</v>
          </cell>
          <cell r="P576" t="str">
            <v>Y</v>
          </cell>
          <cell r="Q576" t="str">
            <v>North</v>
          </cell>
          <cell r="R576" t="str">
            <v>FC</v>
          </cell>
          <cell r="T576">
            <v>312</v>
          </cell>
        </row>
        <row r="577">
          <cell r="A577" t="str">
            <v>PITTSP_7_UNIT 6</v>
          </cell>
          <cell r="B577" t="str">
            <v>Bay Area</v>
          </cell>
          <cell r="C577" t="str">
            <v>PITTSBURG UNIT 6</v>
          </cell>
          <cell r="D577">
            <v>317</v>
          </cell>
          <cell r="E577">
            <v>317</v>
          </cell>
          <cell r="F577">
            <v>317</v>
          </cell>
          <cell r="G577">
            <v>317</v>
          </cell>
          <cell r="H577">
            <v>317</v>
          </cell>
          <cell r="I577">
            <v>317</v>
          </cell>
          <cell r="J577">
            <v>317</v>
          </cell>
          <cell r="K577">
            <v>317</v>
          </cell>
          <cell r="L577">
            <v>317</v>
          </cell>
          <cell r="M577">
            <v>317</v>
          </cell>
          <cell r="N577">
            <v>317</v>
          </cell>
          <cell r="O577">
            <v>317</v>
          </cell>
          <cell r="P577" t="str">
            <v>Y</v>
          </cell>
          <cell r="Q577" t="str">
            <v>North</v>
          </cell>
          <cell r="R577" t="str">
            <v>FC</v>
          </cell>
          <cell r="T577">
            <v>317</v>
          </cell>
        </row>
        <row r="578">
          <cell r="A578" t="str">
            <v>PITTSP_7_UNIT 7</v>
          </cell>
          <cell r="B578" t="str">
            <v>Bay Area</v>
          </cell>
          <cell r="C578" t="str">
            <v>PITTSBURG UNIT 7</v>
          </cell>
          <cell r="D578">
            <v>682</v>
          </cell>
          <cell r="E578">
            <v>682</v>
          </cell>
          <cell r="F578">
            <v>682</v>
          </cell>
          <cell r="G578">
            <v>682</v>
          </cell>
          <cell r="H578">
            <v>682</v>
          </cell>
          <cell r="I578">
            <v>682</v>
          </cell>
          <cell r="J578">
            <v>682</v>
          </cell>
          <cell r="K578">
            <v>682</v>
          </cell>
          <cell r="L578">
            <v>682</v>
          </cell>
          <cell r="M578">
            <v>682</v>
          </cell>
          <cell r="N578">
            <v>682</v>
          </cell>
          <cell r="O578">
            <v>682</v>
          </cell>
          <cell r="P578" t="str">
            <v>Y</v>
          </cell>
          <cell r="Q578" t="str">
            <v>North</v>
          </cell>
          <cell r="R578" t="str">
            <v>FC</v>
          </cell>
          <cell r="T578">
            <v>682</v>
          </cell>
        </row>
        <row r="579">
          <cell r="A579" t="str">
            <v>PLACVL_1_CHILIB</v>
          </cell>
          <cell r="B579" t="str">
            <v>Sierra</v>
          </cell>
          <cell r="C579" t="str">
            <v>Chili Bar Hydro</v>
          </cell>
          <cell r="D579">
            <v>3.39</v>
          </cell>
          <cell r="E579">
            <v>2.34</v>
          </cell>
          <cell r="F579">
            <v>4.01</v>
          </cell>
          <cell r="G579">
            <v>6.25</v>
          </cell>
          <cell r="H579">
            <v>6.21</v>
          </cell>
          <cell r="I579">
            <v>3.94</v>
          </cell>
          <cell r="J579">
            <v>3.73</v>
          </cell>
          <cell r="K579">
            <v>3.88</v>
          </cell>
          <cell r="L579">
            <v>2.57</v>
          </cell>
          <cell r="M579">
            <v>2.33</v>
          </cell>
          <cell r="N579">
            <v>0.81</v>
          </cell>
          <cell r="O579">
            <v>1.8</v>
          </cell>
          <cell r="P579" t="str">
            <v>Y</v>
          </cell>
          <cell r="Q579" t="str">
            <v>North</v>
          </cell>
          <cell r="R579" t="str">
            <v>FC</v>
          </cell>
          <cell r="T579">
            <v>3.94</v>
          </cell>
        </row>
        <row r="580">
          <cell r="A580" t="str">
            <v>PLACVL_1_RCKCRE</v>
          </cell>
          <cell r="B580" t="str">
            <v>Sierra</v>
          </cell>
          <cell r="C580" t="str">
            <v>PLACER UNIT (ROCK CREEK)</v>
          </cell>
          <cell r="D580">
            <v>0.54</v>
          </cell>
          <cell r="E580">
            <v>0.46</v>
          </cell>
          <cell r="F580">
            <v>1.29</v>
          </cell>
          <cell r="G580">
            <v>1.59</v>
          </cell>
          <cell r="H580">
            <v>0.69</v>
          </cell>
          <cell r="I580">
            <v>0.32</v>
          </cell>
          <cell r="J580">
            <v>0.06</v>
          </cell>
          <cell r="K580">
            <v>0</v>
          </cell>
          <cell r="L580">
            <v>0</v>
          </cell>
          <cell r="M580">
            <v>0</v>
          </cell>
          <cell r="N580">
            <v>0.11</v>
          </cell>
          <cell r="O580">
            <v>0.74</v>
          </cell>
          <cell r="P580" t="str">
            <v>N</v>
          </cell>
          <cell r="Q580" t="str">
            <v>North</v>
          </cell>
          <cell r="R580" t="str">
            <v>FC</v>
          </cell>
          <cell r="T580">
            <v>0.32</v>
          </cell>
        </row>
        <row r="581">
          <cell r="A581" t="str">
            <v>PLSNTG_7_LNCLND</v>
          </cell>
          <cell r="B581" t="str">
            <v>Sierra</v>
          </cell>
          <cell r="C581" t="str">
            <v>Lincoln Landfill Power Plant</v>
          </cell>
          <cell r="D581">
            <v>2.62</v>
          </cell>
          <cell r="E581">
            <v>2.79</v>
          </cell>
          <cell r="F581">
            <v>2.37</v>
          </cell>
          <cell r="G581">
            <v>2.57</v>
          </cell>
          <cell r="H581">
            <v>2.72</v>
          </cell>
          <cell r="I581">
            <v>2.4</v>
          </cell>
          <cell r="J581">
            <v>2.34</v>
          </cell>
          <cell r="K581">
            <v>2.4</v>
          </cell>
          <cell r="L581">
            <v>2.4</v>
          </cell>
          <cell r="M581">
            <v>2.35</v>
          </cell>
          <cell r="N581">
            <v>2.5299999999999998</v>
          </cell>
          <cell r="O581">
            <v>2.97</v>
          </cell>
          <cell r="P581" t="str">
            <v>N</v>
          </cell>
          <cell r="Q581" t="str">
            <v>North</v>
          </cell>
          <cell r="R581" t="str">
            <v>FC</v>
          </cell>
          <cell r="T581">
            <v>2.4</v>
          </cell>
        </row>
        <row r="582">
          <cell r="A582" t="str">
            <v>PMPJCK_1_SOLAR1</v>
          </cell>
          <cell r="B582" t="str">
            <v>CAISO System</v>
          </cell>
          <cell r="C582" t="str">
            <v>Pumpjack Solar I</v>
          </cell>
          <cell r="D582" t="str">
            <v>-</v>
          </cell>
          <cell r="E582" t="str">
            <v>-</v>
          </cell>
          <cell r="F582" t="str">
            <v>-</v>
          </cell>
          <cell r="G582">
            <v>11.77</v>
          </cell>
          <cell r="H582">
            <v>12.49</v>
          </cell>
          <cell r="I582">
            <v>15.59</v>
          </cell>
          <cell r="J582">
            <v>15.66</v>
          </cell>
          <cell r="K582">
            <v>14.58</v>
          </cell>
          <cell r="L582">
            <v>14.23</v>
          </cell>
          <cell r="M582">
            <v>9.41</v>
          </cell>
          <cell r="N582">
            <v>0.49</v>
          </cell>
          <cell r="O582">
            <v>0.26</v>
          </cell>
          <cell r="P582" t="str">
            <v>N</v>
          </cell>
          <cell r="Q582" t="str">
            <v>North</v>
          </cell>
          <cell r="R582" t="str">
            <v>ID</v>
          </cell>
          <cell r="S582">
            <v>0</v>
          </cell>
          <cell r="T582">
            <v>15.66</v>
          </cell>
        </row>
        <row r="583">
          <cell r="A583" t="str">
            <v>PNCHEG_2_PL1X4</v>
          </cell>
          <cell r="B583" t="str">
            <v>CAISO System</v>
          </cell>
          <cell r="C583" t="str">
            <v>PANOCHE ENERGY CENTER (Aggregated)</v>
          </cell>
          <cell r="D583">
            <v>380.96</v>
          </cell>
          <cell r="E583">
            <v>380.96</v>
          </cell>
          <cell r="F583">
            <v>380.96</v>
          </cell>
          <cell r="G583">
            <v>380.96</v>
          </cell>
          <cell r="H583">
            <v>380.96</v>
          </cell>
          <cell r="I583">
            <v>380.96</v>
          </cell>
          <cell r="J583">
            <v>380.96</v>
          </cell>
          <cell r="K583">
            <v>380.96</v>
          </cell>
          <cell r="L583">
            <v>380.96</v>
          </cell>
          <cell r="M583">
            <v>380.96</v>
          </cell>
          <cell r="N583">
            <v>380.96</v>
          </cell>
          <cell r="O583">
            <v>380.96</v>
          </cell>
          <cell r="P583" t="str">
            <v>Y</v>
          </cell>
          <cell r="Q583" t="str">
            <v>North</v>
          </cell>
          <cell r="R583" t="str">
            <v>FC</v>
          </cell>
          <cell r="T583">
            <v>380.96</v>
          </cell>
        </row>
        <row r="584">
          <cell r="A584" t="str">
            <v>PNCHPP_1_PL1X2</v>
          </cell>
          <cell r="B584" t="str">
            <v>Fresno</v>
          </cell>
          <cell r="C584" t="str">
            <v>STARWOOD POWER - MIDWAY LLC</v>
          </cell>
          <cell r="D584">
            <v>111.16</v>
          </cell>
          <cell r="E584">
            <v>111.16</v>
          </cell>
          <cell r="F584">
            <v>111.16</v>
          </cell>
          <cell r="G584">
            <v>111.16</v>
          </cell>
          <cell r="H584">
            <v>111.16</v>
          </cell>
          <cell r="I584">
            <v>111.16</v>
          </cell>
          <cell r="J584">
            <v>111.16</v>
          </cell>
          <cell r="K584">
            <v>111.16</v>
          </cell>
          <cell r="L584">
            <v>111.16</v>
          </cell>
          <cell r="M584">
            <v>111.16</v>
          </cell>
          <cell r="N584">
            <v>111.16</v>
          </cell>
          <cell r="O584">
            <v>111.16</v>
          </cell>
          <cell r="P584" t="str">
            <v>Y</v>
          </cell>
          <cell r="Q584" t="str">
            <v>North</v>
          </cell>
          <cell r="R584" t="str">
            <v>FC</v>
          </cell>
          <cell r="T584">
            <v>111.16</v>
          </cell>
        </row>
        <row r="585">
          <cell r="A585" t="str">
            <v>PNOCHE_1_PL1X2</v>
          </cell>
          <cell r="B585" t="str">
            <v>Fresno</v>
          </cell>
          <cell r="C585" t="str">
            <v>Panoche Peaker</v>
          </cell>
          <cell r="D585">
            <v>49.97</v>
          </cell>
          <cell r="E585">
            <v>49.97</v>
          </cell>
          <cell r="F585">
            <v>49.97</v>
          </cell>
          <cell r="G585">
            <v>49.97</v>
          </cell>
          <cell r="H585">
            <v>49.97</v>
          </cell>
          <cell r="I585">
            <v>49.97</v>
          </cell>
          <cell r="J585">
            <v>49.97</v>
          </cell>
          <cell r="K585">
            <v>49.97</v>
          </cell>
          <cell r="L585">
            <v>49.97</v>
          </cell>
          <cell r="M585">
            <v>49.97</v>
          </cell>
          <cell r="N585">
            <v>49.97</v>
          </cell>
          <cell r="O585">
            <v>49.97</v>
          </cell>
          <cell r="P585" t="str">
            <v>Y</v>
          </cell>
          <cell r="Q585" t="str">
            <v>North</v>
          </cell>
          <cell r="R585" t="str">
            <v>FC</v>
          </cell>
          <cell r="T585">
            <v>49.97</v>
          </cell>
        </row>
        <row r="586">
          <cell r="A586" t="str">
            <v>PNOCHE_1_UNITA1</v>
          </cell>
          <cell r="B586" t="str">
            <v>Fresno</v>
          </cell>
          <cell r="C586" t="str">
            <v>CalPeak Power Panoche Unit 1</v>
          </cell>
          <cell r="D586">
            <v>48</v>
          </cell>
          <cell r="E586">
            <v>48</v>
          </cell>
          <cell r="F586">
            <v>48</v>
          </cell>
          <cell r="G586">
            <v>48</v>
          </cell>
          <cell r="H586">
            <v>48</v>
          </cell>
          <cell r="I586">
            <v>48</v>
          </cell>
          <cell r="J586">
            <v>48</v>
          </cell>
          <cell r="K586">
            <v>48</v>
          </cell>
          <cell r="L586">
            <v>48</v>
          </cell>
          <cell r="M586">
            <v>48</v>
          </cell>
          <cell r="N586">
            <v>48</v>
          </cell>
          <cell r="O586">
            <v>48</v>
          </cell>
          <cell r="P586" t="str">
            <v>Y</v>
          </cell>
          <cell r="Q586" t="str">
            <v>North</v>
          </cell>
          <cell r="R586" t="str">
            <v>FC</v>
          </cell>
          <cell r="T586">
            <v>48</v>
          </cell>
        </row>
        <row r="587">
          <cell r="A587" t="str">
            <v>POEPH_7_UNIT 1</v>
          </cell>
          <cell r="B587" t="str">
            <v>Sierra</v>
          </cell>
          <cell r="C587" t="str">
            <v>POE HYDRO UNIT 1</v>
          </cell>
          <cell r="D587">
            <v>60</v>
          </cell>
          <cell r="E587">
            <v>60</v>
          </cell>
          <cell r="F587">
            <v>60</v>
          </cell>
          <cell r="G587">
            <v>60</v>
          </cell>
          <cell r="H587">
            <v>60</v>
          </cell>
          <cell r="I587">
            <v>60</v>
          </cell>
          <cell r="J587">
            <v>60</v>
          </cell>
          <cell r="K587">
            <v>60</v>
          </cell>
          <cell r="L587">
            <v>60</v>
          </cell>
          <cell r="M587">
            <v>60</v>
          </cell>
          <cell r="N587">
            <v>60</v>
          </cell>
          <cell r="O587">
            <v>60</v>
          </cell>
          <cell r="P587" t="str">
            <v>Y</v>
          </cell>
          <cell r="Q587" t="str">
            <v>North</v>
          </cell>
          <cell r="R587" t="str">
            <v>FC</v>
          </cell>
          <cell r="T587">
            <v>60</v>
          </cell>
        </row>
        <row r="588">
          <cell r="A588" t="str">
            <v>POEPH_7_UNIT 2</v>
          </cell>
          <cell r="B588" t="str">
            <v>Sierra</v>
          </cell>
          <cell r="C588" t="str">
            <v>POE HYDRO UNIT 2</v>
          </cell>
          <cell r="D588">
            <v>60</v>
          </cell>
          <cell r="E588">
            <v>60</v>
          </cell>
          <cell r="F588">
            <v>60</v>
          </cell>
          <cell r="G588">
            <v>60</v>
          </cell>
          <cell r="H588">
            <v>60</v>
          </cell>
          <cell r="I588">
            <v>60</v>
          </cell>
          <cell r="J588">
            <v>60</v>
          </cell>
          <cell r="K588">
            <v>60</v>
          </cell>
          <cell r="L588">
            <v>60</v>
          </cell>
          <cell r="M588">
            <v>60</v>
          </cell>
          <cell r="N588">
            <v>60</v>
          </cell>
          <cell r="O588">
            <v>60</v>
          </cell>
          <cell r="P588" t="str">
            <v>Y</v>
          </cell>
          <cell r="Q588" t="str">
            <v>North</v>
          </cell>
          <cell r="R588" t="str">
            <v>FC</v>
          </cell>
          <cell r="T588">
            <v>60</v>
          </cell>
        </row>
        <row r="589">
          <cell r="A589" t="str">
            <v>POTTER_6_UNITS</v>
          </cell>
          <cell r="B589" t="str">
            <v>NCNB</v>
          </cell>
          <cell r="C589" t="str">
            <v>Potter Valley</v>
          </cell>
          <cell r="D589">
            <v>9.1999999999999993</v>
          </cell>
          <cell r="E589">
            <v>9.1999999999999993</v>
          </cell>
          <cell r="F589">
            <v>9.1999999999999993</v>
          </cell>
          <cell r="G589">
            <v>9.1999999999999993</v>
          </cell>
          <cell r="H589">
            <v>9.1999999999999993</v>
          </cell>
          <cell r="I589">
            <v>9.1999999999999993</v>
          </cell>
          <cell r="J589">
            <v>9.1999999999999993</v>
          </cell>
          <cell r="K589">
            <v>9.1999999999999993</v>
          </cell>
          <cell r="L589">
            <v>9.1999999999999993</v>
          </cell>
          <cell r="M589">
            <v>9.1999999999999993</v>
          </cell>
          <cell r="N589">
            <v>9.1999999999999993</v>
          </cell>
          <cell r="O589">
            <v>9.1999999999999993</v>
          </cell>
          <cell r="P589" t="str">
            <v>Y</v>
          </cell>
          <cell r="Q589" t="str">
            <v>North</v>
          </cell>
          <cell r="R589" t="str">
            <v>FC</v>
          </cell>
          <cell r="T589">
            <v>9.1999999999999993</v>
          </cell>
        </row>
        <row r="590">
          <cell r="A590" t="str">
            <v>POTTER_7_VECINO</v>
          </cell>
          <cell r="B590" t="str">
            <v>NCNB</v>
          </cell>
          <cell r="C590" t="str">
            <v>Vecino Vineyards LLC</v>
          </cell>
          <cell r="D590">
            <v>0.06</v>
          </cell>
          <cell r="E590">
            <v>0.03</v>
          </cell>
          <cell r="F590">
            <v>0.01</v>
          </cell>
          <cell r="G590">
            <v>0.01</v>
          </cell>
          <cell r="H590">
            <v>0.03</v>
          </cell>
          <cell r="I590">
            <v>0.02</v>
          </cell>
          <cell r="J590">
            <v>0.02</v>
          </cell>
          <cell r="K590">
            <v>0.02</v>
          </cell>
          <cell r="L590">
            <v>0.01</v>
          </cell>
          <cell r="M590">
            <v>0.01</v>
          </cell>
          <cell r="N590">
            <v>0</v>
          </cell>
          <cell r="O590">
            <v>0.01</v>
          </cell>
          <cell r="P590" t="str">
            <v>N</v>
          </cell>
          <cell r="Q590" t="str">
            <v>North</v>
          </cell>
          <cell r="R590" t="str">
            <v>FC</v>
          </cell>
          <cell r="T590">
            <v>0.02</v>
          </cell>
        </row>
        <row r="591">
          <cell r="A591" t="str">
            <v>PSWEET_7_QFUNTS</v>
          </cell>
          <cell r="B591" t="str">
            <v>CAISO System</v>
          </cell>
          <cell r="C591" t="str">
            <v>PSWEET_7_QFUNTS</v>
          </cell>
          <cell r="D591">
            <v>0</v>
          </cell>
          <cell r="E591">
            <v>0</v>
          </cell>
          <cell r="F591">
            <v>0</v>
          </cell>
          <cell r="G591">
            <v>0</v>
          </cell>
          <cell r="H591">
            <v>0</v>
          </cell>
          <cell r="I591">
            <v>0</v>
          </cell>
          <cell r="J591">
            <v>0</v>
          </cell>
          <cell r="K591">
            <v>0</v>
          </cell>
          <cell r="L591">
            <v>0</v>
          </cell>
          <cell r="M591">
            <v>0</v>
          </cell>
          <cell r="N591">
            <v>0</v>
          </cell>
          <cell r="O591">
            <v>0</v>
          </cell>
          <cell r="P591" t="str">
            <v>N</v>
          </cell>
          <cell r="Q591" t="str">
            <v>North</v>
          </cell>
          <cell r="R591" t="str">
            <v>FC</v>
          </cell>
          <cell r="T591">
            <v>0</v>
          </cell>
        </row>
        <row r="592">
          <cell r="A592" t="str">
            <v>PTLOMA_6_NTCCGN</v>
          </cell>
          <cell r="B592" t="str">
            <v>San Diego-IV</v>
          </cell>
          <cell r="C592" t="str">
            <v>AEI MCRD STEAM TURBINE</v>
          </cell>
          <cell r="D592">
            <v>1.2</v>
          </cell>
          <cell r="E592">
            <v>1.2</v>
          </cell>
          <cell r="F592">
            <v>1.8</v>
          </cell>
          <cell r="G592">
            <v>2.0299999999999998</v>
          </cell>
          <cell r="H592">
            <v>1.73</v>
          </cell>
          <cell r="I592">
            <v>1.89</v>
          </cell>
          <cell r="J592">
            <v>1.61</v>
          </cell>
          <cell r="K592">
            <v>1.91</v>
          </cell>
          <cell r="L592">
            <v>1.94</v>
          </cell>
          <cell r="M592">
            <v>2.12</v>
          </cell>
          <cell r="N592">
            <v>2.0299999999999998</v>
          </cell>
          <cell r="O592">
            <v>2.37</v>
          </cell>
          <cell r="P592" t="str">
            <v>N</v>
          </cell>
          <cell r="Q592" t="str">
            <v>South</v>
          </cell>
          <cell r="R592" t="str">
            <v>FC</v>
          </cell>
          <cell r="T592">
            <v>1.94</v>
          </cell>
        </row>
        <row r="593">
          <cell r="A593" t="str">
            <v>PTLOMA_6_NTCQF</v>
          </cell>
          <cell r="B593" t="str">
            <v>San Diego-IV</v>
          </cell>
          <cell r="C593" t="str">
            <v>NTC/MCRD COGENERATION</v>
          </cell>
          <cell r="D593">
            <v>20.82</v>
          </cell>
          <cell r="E593">
            <v>19.600000000000001</v>
          </cell>
          <cell r="F593">
            <v>20.53</v>
          </cell>
          <cell r="G593">
            <v>20.56</v>
          </cell>
          <cell r="H593">
            <v>17.079999999999998</v>
          </cell>
          <cell r="I593">
            <v>17.8</v>
          </cell>
          <cell r="J593">
            <v>17.3</v>
          </cell>
          <cell r="K593">
            <v>18.5</v>
          </cell>
          <cell r="L593">
            <v>19.22</v>
          </cell>
          <cell r="M593">
            <v>19</v>
          </cell>
          <cell r="N593">
            <v>19.93</v>
          </cell>
          <cell r="O593">
            <v>20.52</v>
          </cell>
          <cell r="P593" t="str">
            <v>N</v>
          </cell>
          <cell r="Q593" t="str">
            <v>South</v>
          </cell>
          <cell r="R593" t="str">
            <v>FC</v>
          </cell>
          <cell r="T593">
            <v>19.22</v>
          </cell>
        </row>
        <row r="594">
          <cell r="A594" t="str">
            <v>PUTHCR_1_SOLAR1</v>
          </cell>
          <cell r="B594" t="str">
            <v>CAISO System</v>
          </cell>
          <cell r="C594" t="str">
            <v>Putah Creek Solar Farm</v>
          </cell>
          <cell r="D594" t="str">
            <v>-</v>
          </cell>
          <cell r="E594" t="str">
            <v>-</v>
          </cell>
          <cell r="F594" t="str">
            <v>-</v>
          </cell>
          <cell r="G594">
            <v>1.2</v>
          </cell>
          <cell r="H594">
            <v>1.27</v>
          </cell>
          <cell r="I594">
            <v>1.58</v>
          </cell>
          <cell r="J594">
            <v>1.59</v>
          </cell>
          <cell r="K594">
            <v>1.48</v>
          </cell>
          <cell r="L594">
            <v>1.45</v>
          </cell>
          <cell r="M594">
            <v>0.96</v>
          </cell>
          <cell r="N594">
            <v>0.05</v>
          </cell>
          <cell r="O594">
            <v>0.03</v>
          </cell>
          <cell r="P594" t="str">
            <v>N</v>
          </cell>
          <cell r="Q594" t="str">
            <v>North</v>
          </cell>
          <cell r="R594" t="str">
            <v>ID</v>
          </cell>
          <cell r="S594">
            <v>0</v>
          </cell>
          <cell r="T594">
            <v>1.59</v>
          </cell>
        </row>
        <row r="595">
          <cell r="A595" t="str">
            <v>PWEST_1_UNIT</v>
          </cell>
          <cell r="B595" t="str">
            <v>LA Basin</v>
          </cell>
          <cell r="C595" t="str">
            <v>PACIFIC WEST 1 WIND GENERATION</v>
          </cell>
          <cell r="D595">
            <v>0.1</v>
          </cell>
          <cell r="E595">
            <v>0.18</v>
          </cell>
          <cell r="F595">
            <v>0.68</v>
          </cell>
          <cell r="G595">
            <v>0.2</v>
          </cell>
          <cell r="H595">
            <v>0.57999999999999996</v>
          </cell>
          <cell r="I595">
            <v>0.69</v>
          </cell>
          <cell r="J595">
            <v>0.21</v>
          </cell>
          <cell r="K595">
            <v>0.11</v>
          </cell>
          <cell r="L595">
            <v>0.16</v>
          </cell>
          <cell r="M595">
            <v>0.15</v>
          </cell>
          <cell r="N595">
            <v>0.09</v>
          </cell>
          <cell r="O595">
            <v>7.0000000000000007E-2</v>
          </cell>
          <cell r="P595" t="str">
            <v>N</v>
          </cell>
          <cell r="Q595" t="str">
            <v>South</v>
          </cell>
          <cell r="R595" t="str">
            <v>FC</v>
          </cell>
          <cell r="T595">
            <v>0.69</v>
          </cell>
        </row>
        <row r="596">
          <cell r="A596" t="str">
            <v>RCKCRK_7_UNIT 1</v>
          </cell>
          <cell r="B596" t="str">
            <v>Sierra</v>
          </cell>
          <cell r="C596" t="str">
            <v>ROCK CREEK HYDRO UNIT 1</v>
          </cell>
          <cell r="D596">
            <v>38.700000000000003</v>
          </cell>
          <cell r="E596">
            <v>30.08</v>
          </cell>
          <cell r="F596">
            <v>48.34</v>
          </cell>
          <cell r="G596">
            <v>56.31</v>
          </cell>
          <cell r="H596">
            <v>26.24</v>
          </cell>
          <cell r="I596">
            <v>54.2</v>
          </cell>
          <cell r="J596">
            <v>46.85</v>
          </cell>
          <cell r="K596">
            <v>34.9</v>
          </cell>
          <cell r="L596">
            <v>34.18</v>
          </cell>
          <cell r="M596">
            <v>37.58</v>
          </cell>
          <cell r="N596">
            <v>42.72</v>
          </cell>
          <cell r="O596">
            <v>30.18</v>
          </cell>
          <cell r="P596" t="str">
            <v>Y</v>
          </cell>
          <cell r="Q596" t="str">
            <v>North</v>
          </cell>
          <cell r="R596" t="str">
            <v>FC</v>
          </cell>
          <cell r="T596">
            <v>54.2</v>
          </cell>
        </row>
        <row r="597">
          <cell r="A597" t="str">
            <v>RCKCRK_7_UNIT 2</v>
          </cell>
          <cell r="B597" t="str">
            <v>Sierra</v>
          </cell>
          <cell r="C597" t="str">
            <v>ROCK CREEK HYDRO UNIT 2</v>
          </cell>
          <cell r="D597">
            <v>48.45</v>
          </cell>
          <cell r="E597">
            <v>22.81</v>
          </cell>
          <cell r="F597">
            <v>56.9</v>
          </cell>
          <cell r="G597">
            <v>56.9</v>
          </cell>
          <cell r="H597">
            <v>41.16</v>
          </cell>
          <cell r="I597">
            <v>51.47</v>
          </cell>
          <cell r="J597">
            <v>45.16</v>
          </cell>
          <cell r="K597">
            <v>32.81</v>
          </cell>
          <cell r="L597">
            <v>40.270000000000003</v>
          </cell>
          <cell r="M597">
            <v>22.76</v>
          </cell>
          <cell r="N597">
            <v>25.9</v>
          </cell>
          <cell r="O597">
            <v>33.020000000000003</v>
          </cell>
          <cell r="P597" t="str">
            <v>Y</v>
          </cell>
          <cell r="Q597" t="str">
            <v>North</v>
          </cell>
          <cell r="R597" t="str">
            <v>FC</v>
          </cell>
          <cell r="T597">
            <v>51.47</v>
          </cell>
        </row>
        <row r="598">
          <cell r="A598" t="str">
            <v>RECTOR_2_KAWEAH</v>
          </cell>
          <cell r="B598" t="str">
            <v>Big Creek-Ventura</v>
          </cell>
          <cell r="C598" t="str">
            <v>KAWEAH PH 2 &amp; 3 PSP AGGREGATE</v>
          </cell>
          <cell r="D598">
            <v>1.81</v>
          </cell>
          <cell r="E598">
            <v>2.79</v>
          </cell>
          <cell r="F598">
            <v>4.7</v>
          </cell>
          <cell r="G598">
            <v>3.64</v>
          </cell>
          <cell r="H598">
            <v>3.14</v>
          </cell>
          <cell r="I598">
            <v>3.59</v>
          </cell>
          <cell r="J598">
            <v>1.28</v>
          </cell>
          <cell r="K598">
            <v>0.63</v>
          </cell>
          <cell r="L598">
            <v>0.14000000000000001</v>
          </cell>
          <cell r="M598">
            <v>0.43</v>
          </cell>
          <cell r="N598">
            <v>0.54</v>
          </cell>
          <cell r="O598">
            <v>0.22</v>
          </cell>
          <cell r="P598" t="str">
            <v>N</v>
          </cell>
          <cell r="Q598" t="str">
            <v>South</v>
          </cell>
          <cell r="R598" t="str">
            <v>FC</v>
          </cell>
          <cell r="T598">
            <v>3.59</v>
          </cell>
        </row>
        <row r="599">
          <cell r="A599" t="str">
            <v>RECTOR_2_KAWH 1</v>
          </cell>
          <cell r="B599" t="str">
            <v>Big Creek-Ventura</v>
          </cell>
          <cell r="C599" t="str">
            <v>KAWEAH PH 1 UNIT 1</v>
          </cell>
          <cell r="D599">
            <v>1.18</v>
          </cell>
          <cell r="E599">
            <v>1.6</v>
          </cell>
          <cell r="F599">
            <v>1.01</v>
          </cell>
          <cell r="G599">
            <v>1.29</v>
          </cell>
          <cell r="H599">
            <v>1.61</v>
          </cell>
          <cell r="I599">
            <v>1.56</v>
          </cell>
          <cell r="J599">
            <v>1.1000000000000001</v>
          </cell>
          <cell r="K599">
            <v>1.28</v>
          </cell>
          <cell r="L599">
            <v>1.06</v>
          </cell>
          <cell r="M599">
            <v>0.62</v>
          </cell>
          <cell r="N599">
            <v>1.25</v>
          </cell>
          <cell r="O599">
            <v>0.94</v>
          </cell>
          <cell r="P599" t="str">
            <v>N</v>
          </cell>
          <cell r="Q599" t="str">
            <v>South</v>
          </cell>
          <cell r="R599" t="str">
            <v>FC</v>
          </cell>
          <cell r="T599">
            <v>1.56</v>
          </cell>
        </row>
        <row r="600">
          <cell r="A600" t="str">
            <v>RECTOR_2_QF</v>
          </cell>
          <cell r="B600" t="str">
            <v>Big Creek-Ventura</v>
          </cell>
          <cell r="C600" t="str">
            <v>RECTOR QFS</v>
          </cell>
          <cell r="D600">
            <v>3.09</v>
          </cell>
          <cell r="E600">
            <v>3.05</v>
          </cell>
          <cell r="F600">
            <v>1.1200000000000001</v>
          </cell>
          <cell r="G600">
            <v>7.71</v>
          </cell>
          <cell r="H600">
            <v>9.0299999999999994</v>
          </cell>
          <cell r="I600">
            <v>14.65</v>
          </cell>
          <cell r="J600">
            <v>13.93</v>
          </cell>
          <cell r="K600">
            <v>8.7799999999999994</v>
          </cell>
          <cell r="L600">
            <v>5.13</v>
          </cell>
          <cell r="M600">
            <v>0</v>
          </cell>
          <cell r="N600">
            <v>0</v>
          </cell>
          <cell r="O600">
            <v>0.44</v>
          </cell>
          <cell r="P600" t="str">
            <v>N</v>
          </cell>
          <cell r="Q600" t="str">
            <v>South</v>
          </cell>
          <cell r="R600" t="str">
            <v>FC</v>
          </cell>
          <cell r="T600">
            <v>14.65</v>
          </cell>
        </row>
        <row r="601">
          <cell r="A601" t="str">
            <v>RECTOR_7_TULARE</v>
          </cell>
          <cell r="B601" t="str">
            <v>Big Creek-Ventura</v>
          </cell>
          <cell r="C601" t="str">
            <v>RECTOR_7_TULARE</v>
          </cell>
          <cell r="D601">
            <v>0.01</v>
          </cell>
          <cell r="E601">
            <v>0</v>
          </cell>
          <cell r="F601">
            <v>0</v>
          </cell>
          <cell r="G601">
            <v>0</v>
          </cell>
          <cell r="H601">
            <v>0</v>
          </cell>
          <cell r="I601">
            <v>0</v>
          </cell>
          <cell r="J601">
            <v>0</v>
          </cell>
          <cell r="K601">
            <v>0</v>
          </cell>
          <cell r="L601">
            <v>0</v>
          </cell>
          <cell r="M601">
            <v>0</v>
          </cell>
          <cell r="N601">
            <v>0</v>
          </cell>
          <cell r="O601">
            <v>0</v>
          </cell>
          <cell r="P601" t="str">
            <v>N</v>
          </cell>
          <cell r="Q601" t="str">
            <v>South</v>
          </cell>
          <cell r="R601" t="str">
            <v>FC</v>
          </cell>
          <cell r="T601">
            <v>0</v>
          </cell>
        </row>
        <row r="602">
          <cell r="A602" t="str">
            <v>REDBLF_6_UNIT</v>
          </cell>
          <cell r="B602" t="str">
            <v>CAISO System</v>
          </cell>
          <cell r="C602" t="str">
            <v>RED BLUFF PEAKER PLANT</v>
          </cell>
          <cell r="D602">
            <v>44</v>
          </cell>
          <cell r="E602">
            <v>44</v>
          </cell>
          <cell r="F602">
            <v>44</v>
          </cell>
          <cell r="G602">
            <v>44</v>
          </cell>
          <cell r="H602">
            <v>44</v>
          </cell>
          <cell r="I602">
            <v>44</v>
          </cell>
          <cell r="J602">
            <v>44</v>
          </cell>
          <cell r="K602">
            <v>44</v>
          </cell>
          <cell r="L602">
            <v>44</v>
          </cell>
          <cell r="M602">
            <v>44</v>
          </cell>
          <cell r="N602">
            <v>44</v>
          </cell>
          <cell r="O602">
            <v>44</v>
          </cell>
          <cell r="P602" t="str">
            <v>Y</v>
          </cell>
          <cell r="Q602" t="str">
            <v>North</v>
          </cell>
          <cell r="R602" t="str">
            <v>FC</v>
          </cell>
          <cell r="T602">
            <v>44</v>
          </cell>
        </row>
        <row r="603">
          <cell r="A603" t="str">
            <v>REDOND_7_UNIT 5</v>
          </cell>
          <cell r="B603" t="str">
            <v>LA Basin</v>
          </cell>
          <cell r="C603" t="str">
            <v>REDONDO GEN STA. UNIT 5</v>
          </cell>
          <cell r="D603">
            <v>178.87</v>
          </cell>
          <cell r="E603">
            <v>178.87</v>
          </cell>
          <cell r="F603">
            <v>178.87</v>
          </cell>
          <cell r="G603">
            <v>178.87</v>
          </cell>
          <cell r="H603">
            <v>178.87</v>
          </cell>
          <cell r="I603">
            <v>178.87</v>
          </cell>
          <cell r="J603">
            <v>178.87</v>
          </cell>
          <cell r="K603">
            <v>178.87</v>
          </cell>
          <cell r="L603">
            <v>178.87</v>
          </cell>
          <cell r="M603">
            <v>178.87</v>
          </cell>
          <cell r="N603">
            <v>178.87</v>
          </cell>
          <cell r="O603">
            <v>178.87</v>
          </cell>
          <cell r="P603" t="str">
            <v>Y</v>
          </cell>
          <cell r="Q603" t="str">
            <v>South</v>
          </cell>
          <cell r="R603" t="str">
            <v>FC</v>
          </cell>
          <cell r="T603">
            <v>178.87</v>
          </cell>
        </row>
        <row r="604">
          <cell r="A604" t="str">
            <v>REDOND_7_UNIT 6</v>
          </cell>
          <cell r="B604" t="str">
            <v>LA Basin</v>
          </cell>
          <cell r="C604" t="str">
            <v>REDONDO GEN STA. UNIT 6</v>
          </cell>
          <cell r="D604">
            <v>175</v>
          </cell>
          <cell r="E604">
            <v>175</v>
          </cell>
          <cell r="F604">
            <v>175</v>
          </cell>
          <cell r="G604">
            <v>175</v>
          </cell>
          <cell r="H604">
            <v>175</v>
          </cell>
          <cell r="I604">
            <v>175</v>
          </cell>
          <cell r="J604">
            <v>175</v>
          </cell>
          <cell r="K604">
            <v>175</v>
          </cell>
          <cell r="L604">
            <v>175</v>
          </cell>
          <cell r="M604">
            <v>175</v>
          </cell>
          <cell r="N604">
            <v>175</v>
          </cell>
          <cell r="O604">
            <v>175</v>
          </cell>
          <cell r="P604" t="str">
            <v>Y</v>
          </cell>
          <cell r="Q604" t="str">
            <v>South</v>
          </cell>
          <cell r="R604" t="str">
            <v>FC</v>
          </cell>
          <cell r="T604">
            <v>175</v>
          </cell>
        </row>
        <row r="605">
          <cell r="A605" t="str">
            <v>REDOND_7_UNIT 7</v>
          </cell>
          <cell r="B605" t="str">
            <v>LA Basin</v>
          </cell>
          <cell r="C605" t="str">
            <v>REDONDO GEN STA. UNIT 7</v>
          </cell>
          <cell r="D605">
            <v>505.96</v>
          </cell>
          <cell r="E605">
            <v>505.96</v>
          </cell>
          <cell r="F605">
            <v>505.96</v>
          </cell>
          <cell r="G605">
            <v>505.96</v>
          </cell>
          <cell r="H605">
            <v>505.96</v>
          </cell>
          <cell r="I605">
            <v>505.96</v>
          </cell>
          <cell r="J605">
            <v>505.96</v>
          </cell>
          <cell r="K605">
            <v>505.96</v>
          </cell>
          <cell r="L605">
            <v>505.96</v>
          </cell>
          <cell r="M605">
            <v>505.96</v>
          </cell>
          <cell r="N605">
            <v>505.96</v>
          </cell>
          <cell r="O605">
            <v>505.96</v>
          </cell>
          <cell r="P605" t="str">
            <v>Y</v>
          </cell>
          <cell r="Q605" t="str">
            <v>South</v>
          </cell>
          <cell r="R605" t="str">
            <v>FC</v>
          </cell>
          <cell r="T605">
            <v>505.96</v>
          </cell>
        </row>
        <row r="606">
          <cell r="A606" t="str">
            <v>REDOND_7_UNIT 8</v>
          </cell>
          <cell r="B606" t="str">
            <v>LA Basin</v>
          </cell>
          <cell r="C606" t="str">
            <v>REDONDO GEN STA. UNIT 8</v>
          </cell>
          <cell r="D606">
            <v>495.9</v>
          </cell>
          <cell r="E606">
            <v>495.9</v>
          </cell>
          <cell r="F606">
            <v>495.9</v>
          </cell>
          <cell r="G606">
            <v>495.9</v>
          </cell>
          <cell r="H606">
            <v>495.9</v>
          </cell>
          <cell r="I606">
            <v>495.9</v>
          </cell>
          <cell r="J606">
            <v>495.9</v>
          </cell>
          <cell r="K606">
            <v>495.9</v>
          </cell>
          <cell r="L606">
            <v>495.9</v>
          </cell>
          <cell r="M606">
            <v>495.9</v>
          </cell>
          <cell r="N606">
            <v>495.9</v>
          </cell>
          <cell r="O606">
            <v>495.9</v>
          </cell>
          <cell r="P606" t="str">
            <v>Y</v>
          </cell>
          <cell r="Q606" t="str">
            <v>South</v>
          </cell>
          <cell r="R606" t="str">
            <v>FC</v>
          </cell>
          <cell r="T606">
            <v>495.9</v>
          </cell>
        </row>
        <row r="607">
          <cell r="A607" t="str">
            <v>REEDLY_6_SOLAR</v>
          </cell>
          <cell r="B607" t="str">
            <v>Fresno</v>
          </cell>
          <cell r="C607" t="str">
            <v>Terzian</v>
          </cell>
          <cell r="D607" t="str">
            <v>-</v>
          </cell>
          <cell r="E607" t="str">
            <v>-</v>
          </cell>
          <cell r="F607" t="str">
            <v>-</v>
          </cell>
          <cell r="G607" t="str">
            <v>-</v>
          </cell>
          <cell r="H607" t="str">
            <v>-</v>
          </cell>
          <cell r="I607" t="str">
            <v>-</v>
          </cell>
          <cell r="J607" t="str">
            <v>-</v>
          </cell>
          <cell r="K607" t="str">
            <v>-</v>
          </cell>
          <cell r="L607" t="str">
            <v>-</v>
          </cell>
          <cell r="M607" t="str">
            <v>-</v>
          </cell>
          <cell r="N607" t="str">
            <v>-</v>
          </cell>
          <cell r="O607" t="str">
            <v>-</v>
          </cell>
          <cell r="P607" t="str">
            <v>N</v>
          </cell>
          <cell r="Q607" t="str">
            <v>North</v>
          </cell>
          <cell r="R607" t="str">
            <v>EO</v>
          </cell>
          <cell r="T607">
            <v>0</v>
          </cell>
        </row>
        <row r="608">
          <cell r="A608" t="str">
            <v>RENWD_1_QF</v>
          </cell>
          <cell r="B608" t="str">
            <v>LA Basin</v>
          </cell>
          <cell r="C608" t="str">
            <v>Renwind re-powering project</v>
          </cell>
          <cell r="D608">
            <v>0.51</v>
          </cell>
          <cell r="E608">
            <v>1.06</v>
          </cell>
          <cell r="F608">
            <v>2.84</v>
          </cell>
          <cell r="G608">
            <v>2.68</v>
          </cell>
          <cell r="H608">
            <v>2.31</v>
          </cell>
          <cell r="I608">
            <v>4.8499999999999996</v>
          </cell>
          <cell r="J608">
            <v>2.74</v>
          </cell>
          <cell r="K608">
            <v>1.57</v>
          </cell>
          <cell r="L608">
            <v>1.19</v>
          </cell>
          <cell r="M608">
            <v>1.1299999999999999</v>
          </cell>
          <cell r="N608">
            <v>0.5</v>
          </cell>
          <cell r="O608">
            <v>0.56999999999999995</v>
          </cell>
          <cell r="P608" t="str">
            <v>N</v>
          </cell>
          <cell r="Q608" t="str">
            <v>South</v>
          </cell>
          <cell r="R608" t="str">
            <v>FC</v>
          </cell>
          <cell r="T608">
            <v>4.8499999999999996</v>
          </cell>
        </row>
        <row r="609">
          <cell r="A609" t="str">
            <v>RHONDO_2_QF</v>
          </cell>
          <cell r="B609" t="str">
            <v>LA Basin</v>
          </cell>
          <cell r="C609" t="str">
            <v>RIO HONDO QFS</v>
          </cell>
          <cell r="D609">
            <v>0.12</v>
          </cell>
          <cell r="E609">
            <v>0.67</v>
          </cell>
          <cell r="F609">
            <v>1.06</v>
          </cell>
          <cell r="G609">
            <v>1.55</v>
          </cell>
          <cell r="H609">
            <v>1.65</v>
          </cell>
          <cell r="I609">
            <v>1.79</v>
          </cell>
          <cell r="J609">
            <v>1.61</v>
          </cell>
          <cell r="K609">
            <v>1.6</v>
          </cell>
          <cell r="L609">
            <v>1.35</v>
          </cell>
          <cell r="M609">
            <v>1.17</v>
          </cell>
          <cell r="N609">
            <v>0.11</v>
          </cell>
          <cell r="O609">
            <v>0</v>
          </cell>
          <cell r="P609" t="str">
            <v>N</v>
          </cell>
          <cell r="Q609" t="str">
            <v>South</v>
          </cell>
          <cell r="R609" t="str">
            <v>FC</v>
          </cell>
          <cell r="T609">
            <v>1.79</v>
          </cell>
        </row>
        <row r="610">
          <cell r="A610" t="str">
            <v>RHONDO_6_PUENTE</v>
          </cell>
          <cell r="B610" t="str">
            <v>LA Basin</v>
          </cell>
          <cell r="C610" t="str">
            <v>Puente Hills GTE Facility Phase II</v>
          </cell>
          <cell r="D610">
            <v>0.05</v>
          </cell>
          <cell r="E610">
            <v>0</v>
          </cell>
          <cell r="F610">
            <v>0</v>
          </cell>
          <cell r="G610">
            <v>0</v>
          </cell>
          <cell r="H610">
            <v>7.0000000000000007E-2</v>
          </cell>
          <cell r="I610">
            <v>0.01</v>
          </cell>
          <cell r="J610">
            <v>0</v>
          </cell>
          <cell r="K610">
            <v>0</v>
          </cell>
          <cell r="L610">
            <v>0</v>
          </cell>
          <cell r="M610">
            <v>0.08</v>
          </cell>
          <cell r="N610">
            <v>0</v>
          </cell>
          <cell r="O610">
            <v>0.08</v>
          </cell>
          <cell r="P610" t="str">
            <v>N</v>
          </cell>
          <cell r="Q610" t="str">
            <v>South</v>
          </cell>
          <cell r="R610" t="str">
            <v>FC</v>
          </cell>
          <cell r="T610">
            <v>0.01</v>
          </cell>
        </row>
        <row r="611">
          <cell r="A611" t="str">
            <v>RICHMN_7_BAYENV</v>
          </cell>
          <cell r="B611" t="str">
            <v>Bay Area</v>
          </cell>
          <cell r="C611" t="str">
            <v>BAY ENVIRONMENTAL (NOVE POWER)</v>
          </cell>
          <cell r="D611">
            <v>2</v>
          </cell>
          <cell r="E611">
            <v>2</v>
          </cell>
          <cell r="F611">
            <v>2.0299999999999998</v>
          </cell>
          <cell r="G611">
            <v>2</v>
          </cell>
          <cell r="H611">
            <v>2</v>
          </cell>
          <cell r="I611">
            <v>2</v>
          </cell>
          <cell r="J611">
            <v>2</v>
          </cell>
          <cell r="K611">
            <v>2</v>
          </cell>
          <cell r="L611">
            <v>2</v>
          </cell>
          <cell r="M611">
            <v>2</v>
          </cell>
          <cell r="N611">
            <v>2</v>
          </cell>
          <cell r="O611">
            <v>2</v>
          </cell>
          <cell r="P611" t="str">
            <v>N</v>
          </cell>
          <cell r="Q611" t="str">
            <v>North</v>
          </cell>
          <cell r="R611" t="str">
            <v>FC</v>
          </cell>
          <cell r="T611">
            <v>2</v>
          </cell>
        </row>
        <row r="612">
          <cell r="A612" t="str">
            <v>RIOBRV_6_UNIT 1</v>
          </cell>
          <cell r="B612" t="str">
            <v>CAISO System</v>
          </cell>
          <cell r="C612" t="str">
            <v>RIO BRAVO FRESNO</v>
          </cell>
          <cell r="D612">
            <v>3.13</v>
          </cell>
          <cell r="E612">
            <v>2.65</v>
          </cell>
          <cell r="F612">
            <v>3.11</v>
          </cell>
          <cell r="G612">
            <v>4.33</v>
          </cell>
          <cell r="H612">
            <v>4.97</v>
          </cell>
          <cell r="I612">
            <v>5.7</v>
          </cell>
          <cell r="J612">
            <v>3.94</v>
          </cell>
          <cell r="K612">
            <v>3.45</v>
          </cell>
          <cell r="L612">
            <v>2.4500000000000002</v>
          </cell>
          <cell r="M612">
            <v>2.41</v>
          </cell>
          <cell r="N612">
            <v>0.92</v>
          </cell>
          <cell r="O612">
            <v>0.2</v>
          </cell>
          <cell r="P612" t="str">
            <v>N</v>
          </cell>
          <cell r="Q612" t="str">
            <v>North</v>
          </cell>
          <cell r="R612" t="str">
            <v>FC</v>
          </cell>
          <cell r="T612">
            <v>5.7</v>
          </cell>
        </row>
        <row r="613">
          <cell r="A613" t="str">
            <v>RIOOSO_1_QF</v>
          </cell>
          <cell r="B613" t="str">
            <v>Sierra</v>
          </cell>
          <cell r="C613" t="str">
            <v>SMALL QF AGGREGATION - GRASS VALLEY</v>
          </cell>
          <cell r="D613">
            <v>1.1299999999999999</v>
          </cell>
          <cell r="E613">
            <v>0.97</v>
          </cell>
          <cell r="F613">
            <v>1.43</v>
          </cell>
          <cell r="G613">
            <v>1.88</v>
          </cell>
          <cell r="H613">
            <v>1.79</v>
          </cell>
          <cell r="I613">
            <v>1.42</v>
          </cell>
          <cell r="J613">
            <v>1.42</v>
          </cell>
          <cell r="K613">
            <v>1.3</v>
          </cell>
          <cell r="L613">
            <v>1.17</v>
          </cell>
          <cell r="M613">
            <v>0.57999999999999996</v>
          </cell>
          <cell r="N613">
            <v>0.36</v>
          </cell>
          <cell r="O613">
            <v>0.48</v>
          </cell>
          <cell r="P613" t="str">
            <v>N</v>
          </cell>
          <cell r="Q613" t="str">
            <v>North</v>
          </cell>
          <cell r="R613" t="str">
            <v>FC</v>
          </cell>
          <cell r="T613">
            <v>1.42</v>
          </cell>
        </row>
        <row r="614">
          <cell r="A614" t="str">
            <v>ROLLIN_6_UNIT</v>
          </cell>
          <cell r="B614" t="str">
            <v>Sierra</v>
          </cell>
          <cell r="C614" t="str">
            <v>ROLLINS HYDRO</v>
          </cell>
          <cell r="D614">
            <v>7.45</v>
          </cell>
          <cell r="E614">
            <v>6.97</v>
          </cell>
          <cell r="F614">
            <v>9.3699999999999992</v>
          </cell>
          <cell r="G614">
            <v>11.16</v>
          </cell>
          <cell r="H614">
            <v>11.55</v>
          </cell>
          <cell r="I614">
            <v>11.65</v>
          </cell>
          <cell r="J614">
            <v>11.43</v>
          </cell>
          <cell r="K614">
            <v>11.09</v>
          </cell>
          <cell r="L614">
            <v>10.94</v>
          </cell>
          <cell r="M614">
            <v>8.2899999999999991</v>
          </cell>
          <cell r="N614">
            <v>7.94</v>
          </cell>
          <cell r="O614">
            <v>8.1199999999999992</v>
          </cell>
          <cell r="P614" t="str">
            <v>Y</v>
          </cell>
          <cell r="Q614" t="str">
            <v>North</v>
          </cell>
          <cell r="R614" t="str">
            <v>FC</v>
          </cell>
          <cell r="T614">
            <v>11.65</v>
          </cell>
        </row>
        <row r="615">
          <cell r="A615" t="str">
            <v>ROSMDW_2_WIND1</v>
          </cell>
          <cell r="B615" t="str">
            <v>CAISO System</v>
          </cell>
          <cell r="C615" t="str">
            <v>Pacific Wind - Phase 1</v>
          </cell>
          <cell r="D615">
            <v>6.29</v>
          </cell>
          <cell r="E615">
            <v>12.23</v>
          </cell>
          <cell r="F615">
            <v>33.909999999999997</v>
          </cell>
          <cell r="G615">
            <v>39.01</v>
          </cell>
          <cell r="H615">
            <v>53.29</v>
          </cell>
          <cell r="I615">
            <v>40.42</v>
          </cell>
          <cell r="J615">
            <v>23.58</v>
          </cell>
          <cell r="K615">
            <v>20.96</v>
          </cell>
          <cell r="L615">
            <v>15.55</v>
          </cell>
          <cell r="M615">
            <v>12.95</v>
          </cell>
          <cell r="N615">
            <v>6.31</v>
          </cell>
          <cell r="O615">
            <v>6.12</v>
          </cell>
          <cell r="P615" t="str">
            <v>N</v>
          </cell>
          <cell r="Q615" t="str">
            <v>South</v>
          </cell>
          <cell r="R615" t="str">
            <v>FC</v>
          </cell>
          <cell r="T615">
            <v>40.42</v>
          </cell>
        </row>
        <row r="616">
          <cell r="A616" t="str">
            <v>RSMSLR_6_SOLAR1</v>
          </cell>
          <cell r="B616" t="str">
            <v>Big Creek-Ventura</v>
          </cell>
          <cell r="C616" t="str">
            <v>Rosamond One</v>
          </cell>
          <cell r="D616" t="str">
            <v>-</v>
          </cell>
          <cell r="E616" t="str">
            <v>-</v>
          </cell>
          <cell r="F616" t="str">
            <v>-</v>
          </cell>
          <cell r="G616" t="str">
            <v>-</v>
          </cell>
          <cell r="H616" t="str">
            <v>-</v>
          </cell>
          <cell r="I616" t="str">
            <v>-</v>
          </cell>
          <cell r="J616" t="str">
            <v>-</v>
          </cell>
          <cell r="K616" t="str">
            <v>-</v>
          </cell>
          <cell r="L616" t="str">
            <v>-</v>
          </cell>
          <cell r="M616" t="str">
            <v>-</v>
          </cell>
          <cell r="N616" t="str">
            <v>-</v>
          </cell>
          <cell r="O616" t="str">
            <v>-</v>
          </cell>
          <cell r="P616" t="str">
            <v>N</v>
          </cell>
          <cell r="Q616" t="str">
            <v>South</v>
          </cell>
          <cell r="R616" t="str">
            <v>EO</v>
          </cell>
          <cell r="T616">
            <v>0</v>
          </cell>
        </row>
        <row r="617">
          <cell r="A617" t="str">
            <v>RSMSLR_6_SOLAR2</v>
          </cell>
          <cell r="B617" t="str">
            <v>Big Creek-Ventura</v>
          </cell>
          <cell r="C617" t="str">
            <v>Rosamond Two</v>
          </cell>
          <cell r="D617" t="str">
            <v>-</v>
          </cell>
          <cell r="E617" t="str">
            <v>-</v>
          </cell>
          <cell r="F617" t="str">
            <v>-</v>
          </cell>
          <cell r="G617" t="str">
            <v>-</v>
          </cell>
          <cell r="H617" t="str">
            <v>-</v>
          </cell>
          <cell r="I617" t="str">
            <v>-</v>
          </cell>
          <cell r="J617" t="str">
            <v>-</v>
          </cell>
          <cell r="K617" t="str">
            <v>-</v>
          </cell>
          <cell r="L617" t="str">
            <v>-</v>
          </cell>
          <cell r="M617" t="str">
            <v>-</v>
          </cell>
          <cell r="N617" t="str">
            <v>-</v>
          </cell>
          <cell r="O617" t="str">
            <v>-</v>
          </cell>
          <cell r="P617" t="str">
            <v>N</v>
          </cell>
          <cell r="Q617" t="str">
            <v>South</v>
          </cell>
          <cell r="R617" t="str">
            <v>EO</v>
          </cell>
          <cell r="T617">
            <v>0</v>
          </cell>
        </row>
        <row r="618">
          <cell r="A618" t="str">
            <v>RTREE_2_WIND1</v>
          </cell>
          <cell r="B618" t="str">
            <v>CAISO System</v>
          </cell>
          <cell r="C618" t="str">
            <v>Rising Tree 1</v>
          </cell>
          <cell r="D618" t="str">
            <v>-</v>
          </cell>
          <cell r="E618" t="str">
            <v>-</v>
          </cell>
          <cell r="F618" t="str">
            <v>-</v>
          </cell>
          <cell r="G618" t="str">
            <v>-</v>
          </cell>
          <cell r="H618" t="str">
            <v>-</v>
          </cell>
          <cell r="I618" t="str">
            <v>-</v>
          </cell>
          <cell r="J618" t="str">
            <v>-</v>
          </cell>
          <cell r="K618">
            <v>12.13</v>
          </cell>
          <cell r="L618">
            <v>7.29</v>
          </cell>
          <cell r="M618">
            <v>5.72</v>
          </cell>
          <cell r="N618">
            <v>3.51</v>
          </cell>
          <cell r="O618">
            <v>3.57</v>
          </cell>
          <cell r="P618" t="str">
            <v>N</v>
          </cell>
          <cell r="Q618" t="str">
            <v>South</v>
          </cell>
          <cell r="R618" t="str">
            <v>ID</v>
          </cell>
          <cell r="T618">
            <v>12.13</v>
          </cell>
        </row>
        <row r="619">
          <cell r="A619" t="str">
            <v>RTREE_2_WIND2</v>
          </cell>
          <cell r="B619" t="str">
            <v>CAISO System</v>
          </cell>
          <cell r="C619" t="str">
            <v>Rising Tree 2</v>
          </cell>
          <cell r="D619" t="str">
            <v>-</v>
          </cell>
          <cell r="E619" t="str">
            <v>-</v>
          </cell>
          <cell r="F619" t="str">
            <v>-</v>
          </cell>
          <cell r="G619" t="str">
            <v>-</v>
          </cell>
          <cell r="H619" t="str">
            <v>-</v>
          </cell>
          <cell r="I619" t="str">
            <v>-</v>
          </cell>
          <cell r="J619" t="str">
            <v>-</v>
          </cell>
          <cell r="K619">
            <v>3.03</v>
          </cell>
          <cell r="L619">
            <v>1.82</v>
          </cell>
          <cell r="M619">
            <v>1.43</v>
          </cell>
          <cell r="N619">
            <v>0.88</v>
          </cell>
          <cell r="O619">
            <v>0.89</v>
          </cell>
          <cell r="P619" t="str">
            <v>N</v>
          </cell>
          <cell r="Q619" t="str">
            <v>South</v>
          </cell>
          <cell r="R619" t="str">
            <v>ID</v>
          </cell>
          <cell r="T619">
            <v>3.03</v>
          </cell>
        </row>
        <row r="620">
          <cell r="A620" t="str">
            <v>RUSCTY_2_UNITS</v>
          </cell>
          <cell r="B620" t="str">
            <v>Bay Area</v>
          </cell>
          <cell r="C620" t="str">
            <v>Russell City Energy Center</v>
          </cell>
          <cell r="D620">
            <v>612.79999999999995</v>
          </cell>
          <cell r="E620">
            <v>607.9</v>
          </cell>
          <cell r="F620">
            <v>607.9</v>
          </cell>
          <cell r="G620">
            <v>600.70000000000005</v>
          </cell>
          <cell r="H620">
            <v>595.79999999999995</v>
          </cell>
          <cell r="I620">
            <v>589.20000000000005</v>
          </cell>
          <cell r="J620">
            <v>585.70000000000005</v>
          </cell>
          <cell r="K620">
            <v>585.70000000000005</v>
          </cell>
          <cell r="L620">
            <v>589.1</v>
          </cell>
          <cell r="M620">
            <v>594.20000000000005</v>
          </cell>
          <cell r="N620">
            <v>605.1</v>
          </cell>
          <cell r="O620">
            <v>612.79999999999995</v>
          </cell>
          <cell r="P620" t="str">
            <v>Y</v>
          </cell>
          <cell r="Q620" t="str">
            <v>North</v>
          </cell>
          <cell r="R620" t="str">
            <v>FC</v>
          </cell>
          <cell r="T620">
            <v>589.20000000000005</v>
          </cell>
        </row>
        <row r="621">
          <cell r="A621" t="str">
            <v>RVRVEW_1_UNITA1</v>
          </cell>
          <cell r="B621" t="str">
            <v>Bay Area</v>
          </cell>
          <cell r="C621" t="str">
            <v>Riverview Energy Center (GP Antioch)</v>
          </cell>
          <cell r="D621">
            <v>48.7</v>
          </cell>
          <cell r="E621">
            <v>48.7</v>
          </cell>
          <cell r="F621">
            <v>48.7</v>
          </cell>
          <cell r="G621">
            <v>48.7</v>
          </cell>
          <cell r="H621">
            <v>47.7</v>
          </cell>
          <cell r="I621">
            <v>46</v>
          </cell>
          <cell r="J621">
            <v>46</v>
          </cell>
          <cell r="K621">
            <v>46</v>
          </cell>
          <cell r="L621">
            <v>47</v>
          </cell>
          <cell r="M621">
            <v>48.7</v>
          </cell>
          <cell r="N621">
            <v>48.7</v>
          </cell>
          <cell r="O621">
            <v>48.7</v>
          </cell>
          <cell r="P621" t="str">
            <v>Y</v>
          </cell>
          <cell r="Q621" t="str">
            <v>North</v>
          </cell>
          <cell r="R621" t="str">
            <v>FC</v>
          </cell>
          <cell r="T621">
            <v>47</v>
          </cell>
        </row>
        <row r="622">
          <cell r="A622" t="str">
            <v>RVSIDE_2_RERCU3</v>
          </cell>
          <cell r="B622" t="str">
            <v>LA Basin</v>
          </cell>
          <cell r="C622" t="str">
            <v>Riverside Energy Res. Ctr Unit 3</v>
          </cell>
          <cell r="D622">
            <v>48.5</v>
          </cell>
          <cell r="E622">
            <v>48.5</v>
          </cell>
          <cell r="F622">
            <v>48.5</v>
          </cell>
          <cell r="G622">
            <v>48.5</v>
          </cell>
          <cell r="H622">
            <v>48.5</v>
          </cell>
          <cell r="I622">
            <v>48.5</v>
          </cell>
          <cell r="J622">
            <v>48.5</v>
          </cell>
          <cell r="K622">
            <v>48.5</v>
          </cell>
          <cell r="L622">
            <v>48.5</v>
          </cell>
          <cell r="M622">
            <v>48.5</v>
          </cell>
          <cell r="N622">
            <v>48.5</v>
          </cell>
          <cell r="O622">
            <v>48.5</v>
          </cell>
          <cell r="P622" t="str">
            <v>Y</v>
          </cell>
          <cell r="Q622" t="str">
            <v>South</v>
          </cell>
          <cell r="R622" t="str">
            <v>FC</v>
          </cell>
          <cell r="T622">
            <v>48.5</v>
          </cell>
        </row>
        <row r="623">
          <cell r="A623" t="str">
            <v>RVSIDE_2_RERCU4</v>
          </cell>
          <cell r="B623" t="str">
            <v>LA Basin</v>
          </cell>
          <cell r="C623" t="str">
            <v>Riverside Energy Res. Ctr Unit 4</v>
          </cell>
          <cell r="D623">
            <v>48.5</v>
          </cell>
          <cell r="E623">
            <v>48.5</v>
          </cell>
          <cell r="F623">
            <v>48.5</v>
          </cell>
          <cell r="G623">
            <v>48.5</v>
          </cell>
          <cell r="H623">
            <v>48.5</v>
          </cell>
          <cell r="I623">
            <v>48.5</v>
          </cell>
          <cell r="J623">
            <v>48.5</v>
          </cell>
          <cell r="K623">
            <v>48.5</v>
          </cell>
          <cell r="L623">
            <v>48.5</v>
          </cell>
          <cell r="M623">
            <v>48.5</v>
          </cell>
          <cell r="N623">
            <v>48.5</v>
          </cell>
          <cell r="O623">
            <v>48.5</v>
          </cell>
          <cell r="P623" t="str">
            <v>Y</v>
          </cell>
          <cell r="Q623" t="str">
            <v>South</v>
          </cell>
          <cell r="R623" t="str">
            <v>FC</v>
          </cell>
          <cell r="T623">
            <v>48.5</v>
          </cell>
        </row>
        <row r="624">
          <cell r="A624" t="str">
            <v>RVSIDE_6_RERCU1</v>
          </cell>
          <cell r="B624" t="str">
            <v>LA Basin</v>
          </cell>
          <cell r="C624" t="str">
            <v>Riverside Energy Res. Ctr Unit 1</v>
          </cell>
          <cell r="D624">
            <v>48.35</v>
          </cell>
          <cell r="E624">
            <v>48.35</v>
          </cell>
          <cell r="F624">
            <v>48.35</v>
          </cell>
          <cell r="G624">
            <v>48.35</v>
          </cell>
          <cell r="H624">
            <v>48.35</v>
          </cell>
          <cell r="I624">
            <v>48.35</v>
          </cell>
          <cell r="J624">
            <v>48.35</v>
          </cell>
          <cell r="K624">
            <v>48.35</v>
          </cell>
          <cell r="L624">
            <v>48.35</v>
          </cell>
          <cell r="M624">
            <v>48.35</v>
          </cell>
          <cell r="N624">
            <v>48.35</v>
          </cell>
          <cell r="O624">
            <v>48.35</v>
          </cell>
          <cell r="P624" t="str">
            <v>Y</v>
          </cell>
          <cell r="Q624" t="str">
            <v>South</v>
          </cell>
          <cell r="R624" t="str">
            <v>FC</v>
          </cell>
          <cell r="T624">
            <v>48.35</v>
          </cell>
        </row>
        <row r="625">
          <cell r="A625" t="str">
            <v>RVSIDE_6_RERCU2</v>
          </cell>
          <cell r="B625" t="str">
            <v>LA Basin</v>
          </cell>
          <cell r="C625" t="str">
            <v>Riverside Energy Res. Ctr Unit 2</v>
          </cell>
          <cell r="D625">
            <v>48.5</v>
          </cell>
          <cell r="E625">
            <v>48.5</v>
          </cell>
          <cell r="F625">
            <v>48.5</v>
          </cell>
          <cell r="G625">
            <v>48.5</v>
          </cell>
          <cell r="H625">
            <v>48.5</v>
          </cell>
          <cell r="I625">
            <v>48.5</v>
          </cell>
          <cell r="J625">
            <v>48.5</v>
          </cell>
          <cell r="K625">
            <v>48.5</v>
          </cell>
          <cell r="L625">
            <v>48.5</v>
          </cell>
          <cell r="M625">
            <v>48.5</v>
          </cell>
          <cell r="N625">
            <v>48.5</v>
          </cell>
          <cell r="O625">
            <v>48.5</v>
          </cell>
          <cell r="P625" t="str">
            <v>Y</v>
          </cell>
          <cell r="Q625" t="str">
            <v>South</v>
          </cell>
          <cell r="R625" t="str">
            <v>FC</v>
          </cell>
          <cell r="T625">
            <v>48.5</v>
          </cell>
        </row>
        <row r="626">
          <cell r="A626" t="str">
            <v>RVSIDE_6_SPRING</v>
          </cell>
          <cell r="B626" t="str">
            <v>LA Basin</v>
          </cell>
          <cell r="C626" t="str">
            <v>SPRINGS GENERATION PROJECT AGGREGATE</v>
          </cell>
          <cell r="D626">
            <v>36</v>
          </cell>
          <cell r="E626">
            <v>36</v>
          </cell>
          <cell r="F626">
            <v>36</v>
          </cell>
          <cell r="G626">
            <v>36</v>
          </cell>
          <cell r="H626">
            <v>36</v>
          </cell>
          <cell r="I626">
            <v>36</v>
          </cell>
          <cell r="J626">
            <v>36</v>
          </cell>
          <cell r="K626">
            <v>36</v>
          </cell>
          <cell r="L626">
            <v>36</v>
          </cell>
          <cell r="M626">
            <v>36</v>
          </cell>
          <cell r="N626">
            <v>36</v>
          </cell>
          <cell r="O626">
            <v>36</v>
          </cell>
          <cell r="P626" t="str">
            <v>Y</v>
          </cell>
          <cell r="Q626" t="str">
            <v>South</v>
          </cell>
          <cell r="R626" t="str">
            <v>FC</v>
          </cell>
          <cell r="T626">
            <v>36</v>
          </cell>
        </row>
        <row r="627">
          <cell r="A627" t="str">
            <v>SALIRV_2_UNIT</v>
          </cell>
          <cell r="B627" t="str">
            <v>CAISO System</v>
          </cell>
          <cell r="C627" t="str">
            <v>SALINAS RIVER COGEN CO.</v>
          </cell>
          <cell r="D627">
            <v>34.03</v>
          </cell>
          <cell r="E627">
            <v>33.81</v>
          </cell>
          <cell r="F627">
            <v>33.03</v>
          </cell>
          <cell r="G627">
            <v>32.99</v>
          </cell>
          <cell r="H627">
            <v>26.69</v>
          </cell>
          <cell r="I627">
            <v>32.08</v>
          </cell>
          <cell r="J627">
            <v>31.37</v>
          </cell>
          <cell r="K627">
            <v>31.27</v>
          </cell>
          <cell r="L627">
            <v>31.58</v>
          </cell>
          <cell r="M627">
            <v>32.549999999999997</v>
          </cell>
          <cell r="N627">
            <v>34.36</v>
          </cell>
          <cell r="O627">
            <v>34.619999999999997</v>
          </cell>
          <cell r="P627" t="str">
            <v>N</v>
          </cell>
          <cell r="Q627" t="str">
            <v>North</v>
          </cell>
          <cell r="R627" t="str">
            <v>FC</v>
          </cell>
          <cell r="T627">
            <v>32.08</v>
          </cell>
        </row>
        <row r="628">
          <cell r="A628" t="str">
            <v>SALTSP_7_UNITS</v>
          </cell>
          <cell r="B628" t="str">
            <v>CAISO System</v>
          </cell>
          <cell r="C628" t="str">
            <v>SALT SPRINGS HYDRO AGGREGATE</v>
          </cell>
          <cell r="D628">
            <v>33.82</v>
          </cell>
          <cell r="E628">
            <v>33.72</v>
          </cell>
          <cell r="F628">
            <v>34.18</v>
          </cell>
          <cell r="G628">
            <v>34.94</v>
          </cell>
          <cell r="H628">
            <v>36.51</v>
          </cell>
          <cell r="I628">
            <v>37.92</v>
          </cell>
          <cell r="J628">
            <v>37.97</v>
          </cell>
          <cell r="K628">
            <v>37.57</v>
          </cell>
          <cell r="L628">
            <v>37.26</v>
          </cell>
          <cell r="M628">
            <v>36.85</v>
          </cell>
          <cell r="N628">
            <v>36.270000000000003</v>
          </cell>
          <cell r="O628">
            <v>35.26</v>
          </cell>
          <cell r="P628" t="str">
            <v>Y</v>
          </cell>
          <cell r="Q628" t="str">
            <v>North</v>
          </cell>
          <cell r="R628" t="str">
            <v>FC</v>
          </cell>
          <cell r="T628">
            <v>37.97</v>
          </cell>
        </row>
        <row r="629">
          <cell r="A629" t="str">
            <v>SAMPSN_6_KELCO1</v>
          </cell>
          <cell r="B629" t="str">
            <v>San Diego-IV</v>
          </cell>
          <cell r="C629" t="str">
            <v>KELCO QUALIFYING FACILITY</v>
          </cell>
          <cell r="D629">
            <v>1.81</v>
          </cell>
          <cell r="E629">
            <v>0.68</v>
          </cell>
          <cell r="F629">
            <v>1.18</v>
          </cell>
          <cell r="G629">
            <v>1.63</v>
          </cell>
          <cell r="H629">
            <v>0.68</v>
          </cell>
          <cell r="I629">
            <v>0.8</v>
          </cell>
          <cell r="J629">
            <v>0.43</v>
          </cell>
          <cell r="K629">
            <v>0.56999999999999995</v>
          </cell>
          <cell r="L629">
            <v>0.83</v>
          </cell>
          <cell r="M629">
            <v>1.42</v>
          </cell>
          <cell r="N629">
            <v>1.02</v>
          </cell>
          <cell r="O629">
            <v>2.83</v>
          </cell>
          <cell r="P629" t="str">
            <v>N</v>
          </cell>
          <cell r="Q629" t="str">
            <v>South</v>
          </cell>
          <cell r="R629" t="str">
            <v>FC</v>
          </cell>
          <cell r="T629">
            <v>0.83</v>
          </cell>
        </row>
        <row r="630">
          <cell r="A630" t="str">
            <v>SANDLT_2_SUNITS</v>
          </cell>
          <cell r="B630" t="str">
            <v>CAISO System</v>
          </cell>
          <cell r="C630" t="str">
            <v>Mojave Solar</v>
          </cell>
          <cell r="D630" t="str">
            <v>-</v>
          </cell>
          <cell r="E630" t="str">
            <v>-</v>
          </cell>
          <cell r="F630">
            <v>37.799999999999997</v>
          </cell>
          <cell r="G630">
            <v>151.08000000000001</v>
          </cell>
          <cell r="H630">
            <v>160.31</v>
          </cell>
          <cell r="I630">
            <v>200.08</v>
          </cell>
          <cell r="J630">
            <v>200.97</v>
          </cell>
          <cell r="K630">
            <v>187.14</v>
          </cell>
          <cell r="L630">
            <v>182.62</v>
          </cell>
          <cell r="M630">
            <v>120.73</v>
          </cell>
          <cell r="N630">
            <v>6.23</v>
          </cell>
          <cell r="O630">
            <v>3.32</v>
          </cell>
          <cell r="P630" t="str">
            <v>N</v>
          </cell>
          <cell r="Q630" t="str">
            <v>South</v>
          </cell>
          <cell r="R630" t="str">
            <v>FC</v>
          </cell>
          <cell r="T630">
            <v>200.97</v>
          </cell>
        </row>
        <row r="631">
          <cell r="A631" t="str">
            <v>SANTFG_7_UNITS</v>
          </cell>
          <cell r="B631" t="str">
            <v>NCNB</v>
          </cell>
          <cell r="C631" t="str">
            <v>GEYSERS CALISTOGA AGGREGATE</v>
          </cell>
          <cell r="D631">
            <v>60</v>
          </cell>
          <cell r="E631">
            <v>60</v>
          </cell>
          <cell r="F631">
            <v>60</v>
          </cell>
          <cell r="G631">
            <v>60</v>
          </cell>
          <cell r="H631">
            <v>60</v>
          </cell>
          <cell r="I631">
            <v>60</v>
          </cell>
          <cell r="J631">
            <v>60</v>
          </cell>
          <cell r="K631">
            <v>60</v>
          </cell>
          <cell r="L631">
            <v>60</v>
          </cell>
          <cell r="M631">
            <v>60</v>
          </cell>
          <cell r="N631">
            <v>60</v>
          </cell>
          <cell r="O631">
            <v>60</v>
          </cell>
          <cell r="P631" t="str">
            <v>Y</v>
          </cell>
          <cell r="Q631" t="str">
            <v>North</v>
          </cell>
          <cell r="R631" t="str">
            <v>FC</v>
          </cell>
          <cell r="T631">
            <v>60</v>
          </cell>
        </row>
        <row r="632">
          <cell r="A632" t="str">
            <v>SANTGO_6_COYOTE</v>
          </cell>
          <cell r="B632" t="str">
            <v>LA Basin</v>
          </cell>
          <cell r="C632" t="str">
            <v>GAS RECOVERY SYS. (COYOTE CANYON)</v>
          </cell>
          <cell r="D632">
            <v>5.89</v>
          </cell>
          <cell r="E632">
            <v>5.83</v>
          </cell>
          <cell r="F632">
            <v>5.41</v>
          </cell>
          <cell r="G632">
            <v>6.09</v>
          </cell>
          <cell r="H632">
            <v>6.19</v>
          </cell>
          <cell r="I632">
            <v>5.9</v>
          </cell>
          <cell r="J632">
            <v>5.8</v>
          </cell>
          <cell r="K632">
            <v>6.31</v>
          </cell>
          <cell r="L632">
            <v>6.76</v>
          </cell>
          <cell r="M632">
            <v>6.25</v>
          </cell>
          <cell r="N632">
            <v>6.12</v>
          </cell>
          <cell r="O632">
            <v>5.6</v>
          </cell>
          <cell r="P632" t="str">
            <v>N</v>
          </cell>
          <cell r="Q632" t="str">
            <v>South</v>
          </cell>
          <cell r="R632" t="str">
            <v>FC</v>
          </cell>
          <cell r="T632">
            <v>6.76</v>
          </cell>
        </row>
        <row r="633">
          <cell r="A633" t="str">
            <v>SANWD_1_QF</v>
          </cell>
          <cell r="B633" t="str">
            <v>LA Basin</v>
          </cell>
          <cell r="C633" t="str">
            <v>San Gorgonio Farms Wind Farm</v>
          </cell>
          <cell r="D633">
            <v>1.26</v>
          </cell>
          <cell r="E633">
            <v>2.48</v>
          </cell>
          <cell r="F633">
            <v>6.52</v>
          </cell>
          <cell r="G633">
            <v>5.52</v>
          </cell>
          <cell r="H633">
            <v>8.6999999999999993</v>
          </cell>
          <cell r="I633">
            <v>11.79</v>
          </cell>
          <cell r="J633">
            <v>3.67</v>
          </cell>
          <cell r="K633">
            <v>2.62</v>
          </cell>
          <cell r="L633">
            <v>1.76</v>
          </cell>
          <cell r="M633">
            <v>2.13</v>
          </cell>
          <cell r="N633">
            <v>1.38</v>
          </cell>
          <cell r="O633">
            <v>1.69</v>
          </cell>
          <cell r="P633" t="str">
            <v>N</v>
          </cell>
          <cell r="Q633" t="str">
            <v>South</v>
          </cell>
          <cell r="R633" t="str">
            <v>FC</v>
          </cell>
          <cell r="S633">
            <v>0</v>
          </cell>
          <cell r="T633">
            <v>11.79</v>
          </cell>
        </row>
        <row r="634">
          <cell r="A634" t="str">
            <v>SARGNT_2_UNIT</v>
          </cell>
          <cell r="B634" t="str">
            <v>CAISO System</v>
          </cell>
          <cell r="C634" t="str">
            <v>SARGENT CANYON COGEN. COMPANY</v>
          </cell>
          <cell r="D634">
            <v>34.1</v>
          </cell>
          <cell r="E634">
            <v>33.65</v>
          </cell>
          <cell r="F634">
            <v>33.75</v>
          </cell>
          <cell r="G634">
            <v>32.89</v>
          </cell>
          <cell r="H634">
            <v>31.05</v>
          </cell>
          <cell r="I634">
            <v>32.29</v>
          </cell>
          <cell r="J634">
            <v>31.59</v>
          </cell>
          <cell r="K634">
            <v>31.77</v>
          </cell>
          <cell r="L634">
            <v>31.96</v>
          </cell>
          <cell r="M634">
            <v>32.69</v>
          </cell>
          <cell r="N634">
            <v>34.020000000000003</v>
          </cell>
          <cell r="O634">
            <v>34.6</v>
          </cell>
          <cell r="P634" t="str">
            <v>N</v>
          </cell>
          <cell r="Q634" t="str">
            <v>North</v>
          </cell>
          <cell r="R634" t="str">
            <v>FC</v>
          </cell>
          <cell r="T634">
            <v>32.29</v>
          </cell>
        </row>
        <row r="635">
          <cell r="A635" t="str">
            <v>SAUGUS_2_TOLAND</v>
          </cell>
          <cell r="B635" t="str">
            <v>Big Creek-Ventura</v>
          </cell>
          <cell r="C635" t="str">
            <v>Toland Landfill gas to Energy Project</v>
          </cell>
          <cell r="D635" t="str">
            <v>-</v>
          </cell>
          <cell r="E635" t="str">
            <v>-</v>
          </cell>
          <cell r="F635" t="str">
            <v>-</v>
          </cell>
          <cell r="G635" t="str">
            <v>-</v>
          </cell>
          <cell r="H635" t="str">
            <v>-</v>
          </cell>
          <cell r="I635" t="str">
            <v>-</v>
          </cell>
          <cell r="J635" t="str">
            <v>-</v>
          </cell>
          <cell r="K635" t="str">
            <v>-</v>
          </cell>
          <cell r="L635" t="str">
            <v>-</v>
          </cell>
          <cell r="M635" t="str">
            <v>-</v>
          </cell>
          <cell r="N635" t="str">
            <v>-</v>
          </cell>
          <cell r="O635" t="str">
            <v>-</v>
          </cell>
          <cell r="P635" t="str">
            <v>N</v>
          </cell>
          <cell r="Q635" t="str">
            <v>South</v>
          </cell>
          <cell r="R635" t="str">
            <v>EO</v>
          </cell>
          <cell r="T635">
            <v>0</v>
          </cell>
        </row>
        <row r="636">
          <cell r="A636" t="str">
            <v>SAUGUS_6_MWDFTH</v>
          </cell>
          <cell r="B636" t="str">
            <v>Big Creek-Ventura</v>
          </cell>
          <cell r="C636" t="str">
            <v>Foothill Hydroelectric Recovery Plant</v>
          </cell>
          <cell r="D636">
            <v>6.7</v>
          </cell>
          <cell r="E636">
            <v>6.4</v>
          </cell>
          <cell r="F636">
            <v>6.7</v>
          </cell>
          <cell r="G636">
            <v>7.2</v>
          </cell>
          <cell r="H636">
            <v>6.42</v>
          </cell>
          <cell r="I636">
            <v>7.26</v>
          </cell>
          <cell r="J636">
            <v>7.34</v>
          </cell>
          <cell r="K636">
            <v>7.36</v>
          </cell>
          <cell r="L636">
            <v>7.24</v>
          </cell>
          <cell r="M636">
            <v>6.05</v>
          </cell>
          <cell r="N636">
            <v>5.0199999999999996</v>
          </cell>
          <cell r="O636">
            <v>5.21</v>
          </cell>
          <cell r="P636" t="str">
            <v>Y</v>
          </cell>
          <cell r="Q636" t="str">
            <v>South</v>
          </cell>
          <cell r="R636" t="str">
            <v>FC</v>
          </cell>
          <cell r="T636">
            <v>7.36</v>
          </cell>
        </row>
        <row r="637">
          <cell r="A637" t="str">
            <v>SAUGUS_6_PTCHGN</v>
          </cell>
          <cell r="B637" t="str">
            <v>Big Creek-Ventura</v>
          </cell>
          <cell r="C637" t="str">
            <v>COUNTY OF LOS ANGELES -- PITCHLE</v>
          </cell>
          <cell r="D637">
            <v>20.78</v>
          </cell>
          <cell r="E637">
            <v>21.24</v>
          </cell>
          <cell r="F637">
            <v>19.84</v>
          </cell>
          <cell r="G637">
            <v>17.86</v>
          </cell>
          <cell r="H637">
            <v>20.47</v>
          </cell>
          <cell r="I637">
            <v>20.92</v>
          </cell>
          <cell r="J637">
            <v>19.78</v>
          </cell>
          <cell r="K637">
            <v>19.329999999999998</v>
          </cell>
          <cell r="L637">
            <v>19.55</v>
          </cell>
          <cell r="M637">
            <v>18.96</v>
          </cell>
          <cell r="N637">
            <v>20.51</v>
          </cell>
          <cell r="O637">
            <v>21.28</v>
          </cell>
          <cell r="P637" t="str">
            <v>N</v>
          </cell>
          <cell r="Q637" t="str">
            <v>South</v>
          </cell>
          <cell r="R637" t="str">
            <v>FC</v>
          </cell>
          <cell r="T637">
            <v>20.92</v>
          </cell>
        </row>
        <row r="638">
          <cell r="A638" t="str">
            <v>SAUGUS_6_QF</v>
          </cell>
          <cell r="B638" t="str">
            <v>Big Creek-Ventura</v>
          </cell>
          <cell r="C638" t="str">
            <v>SAUGUS QFS</v>
          </cell>
          <cell r="D638">
            <v>0.61</v>
          </cell>
          <cell r="E638">
            <v>0.11</v>
          </cell>
          <cell r="F638">
            <v>0.67</v>
          </cell>
          <cell r="G638">
            <v>0.88</v>
          </cell>
          <cell r="H638">
            <v>1</v>
          </cell>
          <cell r="I638">
            <v>0.97</v>
          </cell>
          <cell r="J638">
            <v>0.99</v>
          </cell>
          <cell r="K638">
            <v>0.94</v>
          </cell>
          <cell r="L638">
            <v>0.95</v>
          </cell>
          <cell r="M638">
            <v>0.91</v>
          </cell>
          <cell r="N638">
            <v>0.72</v>
          </cell>
          <cell r="O638">
            <v>0.48</v>
          </cell>
          <cell r="P638" t="str">
            <v>N</v>
          </cell>
          <cell r="Q638" t="str">
            <v>South</v>
          </cell>
          <cell r="R638" t="str">
            <v>FC</v>
          </cell>
          <cell r="T638">
            <v>0.99</v>
          </cell>
        </row>
        <row r="639">
          <cell r="A639" t="str">
            <v>SAUGUS_7_CHIQCN</v>
          </cell>
          <cell r="B639" t="str">
            <v>Big Creek-Ventura</v>
          </cell>
          <cell r="C639" t="str">
            <v>Chiquita Canyon Landfill Fac</v>
          </cell>
          <cell r="D639">
            <v>5.96</v>
          </cell>
          <cell r="E639">
            <v>6.61</v>
          </cell>
          <cell r="F639">
            <v>5.9</v>
          </cell>
          <cell r="G639">
            <v>5.41</v>
          </cell>
          <cell r="H639">
            <v>5.37</v>
          </cell>
          <cell r="I639">
            <v>5.09</v>
          </cell>
          <cell r="J639">
            <v>4.24</v>
          </cell>
          <cell r="K639">
            <v>3.49</v>
          </cell>
          <cell r="L639">
            <v>4.79</v>
          </cell>
          <cell r="M639">
            <v>5.18</v>
          </cell>
          <cell r="N639">
            <v>4.43</v>
          </cell>
          <cell r="O639">
            <v>5.45</v>
          </cell>
          <cell r="P639" t="str">
            <v>N</v>
          </cell>
          <cell r="Q639" t="str">
            <v>South</v>
          </cell>
          <cell r="R639" t="str">
            <v>FC</v>
          </cell>
          <cell r="T639">
            <v>5.09</v>
          </cell>
        </row>
        <row r="640">
          <cell r="A640" t="str">
            <v>SAUGUS_7_LOPEZ</v>
          </cell>
          <cell r="B640" t="str">
            <v>Big Creek-Ventura</v>
          </cell>
          <cell r="C640" t="str">
            <v>MM Lopez Energy</v>
          </cell>
          <cell r="D640">
            <v>4.12</v>
          </cell>
          <cell r="E640">
            <v>4.67</v>
          </cell>
          <cell r="F640">
            <v>5.67</v>
          </cell>
          <cell r="G640">
            <v>5.69</v>
          </cell>
          <cell r="H640">
            <v>5.55</v>
          </cell>
          <cell r="I640">
            <v>4.67</v>
          </cell>
          <cell r="J640">
            <v>5.09</v>
          </cell>
          <cell r="K640">
            <v>5.34</v>
          </cell>
          <cell r="L640">
            <v>5.47</v>
          </cell>
          <cell r="M640">
            <v>5.24</v>
          </cell>
          <cell r="N640">
            <v>5.48</v>
          </cell>
          <cell r="O640">
            <v>5.29</v>
          </cell>
          <cell r="P640" t="str">
            <v>Y</v>
          </cell>
          <cell r="Q640" t="str">
            <v>South</v>
          </cell>
          <cell r="R640" t="str">
            <v>FC</v>
          </cell>
          <cell r="T640">
            <v>5.47</v>
          </cell>
        </row>
        <row r="641">
          <cell r="A641" t="str">
            <v>SBERDO_2_PSP3</v>
          </cell>
          <cell r="B641" t="str">
            <v>LA Basin</v>
          </cell>
          <cell r="C641" t="str">
            <v>Mountainview Gen Sta. Unit 3</v>
          </cell>
          <cell r="D641">
            <v>484.5</v>
          </cell>
          <cell r="E641">
            <v>484.5</v>
          </cell>
          <cell r="F641">
            <v>484.5</v>
          </cell>
          <cell r="G641">
            <v>484.5</v>
          </cell>
          <cell r="H641">
            <v>484.5</v>
          </cell>
          <cell r="I641">
            <v>484.5</v>
          </cell>
          <cell r="J641">
            <v>484.5</v>
          </cell>
          <cell r="K641">
            <v>484.5</v>
          </cell>
          <cell r="L641">
            <v>484.5</v>
          </cell>
          <cell r="M641">
            <v>484.5</v>
          </cell>
          <cell r="N641">
            <v>484.5</v>
          </cell>
          <cell r="O641">
            <v>484.5</v>
          </cell>
          <cell r="P641" t="str">
            <v>Y</v>
          </cell>
          <cell r="Q641" t="str">
            <v>South</v>
          </cell>
          <cell r="R641" t="str">
            <v>FC</v>
          </cell>
          <cell r="T641">
            <v>484.5</v>
          </cell>
        </row>
        <row r="642">
          <cell r="A642" t="str">
            <v>SBERDO_2_PSP4</v>
          </cell>
          <cell r="B642" t="str">
            <v>LA Basin</v>
          </cell>
          <cell r="C642" t="str">
            <v>Mountainview Gen Sta. Unit 4</v>
          </cell>
          <cell r="D642">
            <v>484.5</v>
          </cell>
          <cell r="E642">
            <v>484.5</v>
          </cell>
          <cell r="F642">
            <v>484.5</v>
          </cell>
          <cell r="G642">
            <v>484.5</v>
          </cell>
          <cell r="H642">
            <v>484.5</v>
          </cell>
          <cell r="I642">
            <v>484.5</v>
          </cell>
          <cell r="J642">
            <v>484.5</v>
          </cell>
          <cell r="K642">
            <v>484.5</v>
          </cell>
          <cell r="L642">
            <v>484.5</v>
          </cell>
          <cell r="M642">
            <v>484.5</v>
          </cell>
          <cell r="N642">
            <v>484.5</v>
          </cell>
          <cell r="O642">
            <v>484.5</v>
          </cell>
          <cell r="P642" t="str">
            <v>Y</v>
          </cell>
          <cell r="Q642" t="str">
            <v>South</v>
          </cell>
          <cell r="R642" t="str">
            <v>FC</v>
          </cell>
          <cell r="T642">
            <v>484.5</v>
          </cell>
        </row>
        <row r="643">
          <cell r="A643" t="str">
            <v>SBERDO_2_QF</v>
          </cell>
          <cell r="B643" t="str">
            <v>LA Basin</v>
          </cell>
          <cell r="C643" t="str">
            <v>SAN BERADINO QFS</v>
          </cell>
          <cell r="D643">
            <v>0.19</v>
          </cell>
          <cell r="E643">
            <v>0.17</v>
          </cell>
          <cell r="F643">
            <v>0.16</v>
          </cell>
          <cell r="G643">
            <v>0.12</v>
          </cell>
          <cell r="H643">
            <v>0.08</v>
          </cell>
          <cell r="I643">
            <v>0.15</v>
          </cell>
          <cell r="J643">
            <v>0.1</v>
          </cell>
          <cell r="K643">
            <v>0.08</v>
          </cell>
          <cell r="L643">
            <v>0.14000000000000001</v>
          </cell>
          <cell r="M643">
            <v>0.04</v>
          </cell>
          <cell r="N643">
            <v>0.23</v>
          </cell>
          <cell r="O643">
            <v>0.18</v>
          </cell>
          <cell r="P643" t="str">
            <v>N</v>
          </cell>
          <cell r="Q643" t="str">
            <v>South</v>
          </cell>
          <cell r="R643" t="str">
            <v>FC</v>
          </cell>
          <cell r="T643">
            <v>0.15</v>
          </cell>
        </row>
        <row r="644">
          <cell r="A644" t="str">
            <v>SBERDO_2_REDLND</v>
          </cell>
          <cell r="B644" t="str">
            <v>LA Basin</v>
          </cell>
          <cell r="C644" t="str">
            <v>Redlands RT Solar</v>
          </cell>
          <cell r="D644" t="str">
            <v>-</v>
          </cell>
          <cell r="E644" t="str">
            <v>-</v>
          </cell>
          <cell r="F644" t="str">
            <v>-</v>
          </cell>
          <cell r="G644" t="str">
            <v>-</v>
          </cell>
          <cell r="H644" t="str">
            <v>-</v>
          </cell>
          <cell r="I644">
            <v>1.6</v>
          </cell>
          <cell r="J644">
            <v>1.61</v>
          </cell>
          <cell r="K644">
            <v>1.5</v>
          </cell>
          <cell r="L644">
            <v>1.46</v>
          </cell>
          <cell r="M644">
            <v>0.97</v>
          </cell>
          <cell r="N644">
            <v>0.05</v>
          </cell>
          <cell r="O644">
            <v>0.03</v>
          </cell>
          <cell r="P644" t="str">
            <v>N</v>
          </cell>
          <cell r="Q644" t="str">
            <v>South</v>
          </cell>
          <cell r="R644" t="str">
            <v>FC</v>
          </cell>
          <cell r="T644">
            <v>1.61</v>
          </cell>
        </row>
        <row r="645">
          <cell r="A645" t="str">
            <v>SBERDO_2_RTS005</v>
          </cell>
          <cell r="B645" t="str">
            <v>LA Basin</v>
          </cell>
          <cell r="C645" t="str">
            <v>SPVP005 Redlands RT Solar</v>
          </cell>
          <cell r="D645" t="str">
            <v>-</v>
          </cell>
          <cell r="E645" t="str">
            <v>-</v>
          </cell>
          <cell r="F645" t="str">
            <v>-</v>
          </cell>
          <cell r="G645" t="str">
            <v>-</v>
          </cell>
          <cell r="H645" t="str">
            <v>-</v>
          </cell>
          <cell r="I645">
            <v>2</v>
          </cell>
          <cell r="J645">
            <v>2.0099999999999998</v>
          </cell>
          <cell r="K645">
            <v>1.87</v>
          </cell>
          <cell r="L645">
            <v>1.83</v>
          </cell>
          <cell r="M645">
            <v>1.21</v>
          </cell>
          <cell r="N645">
            <v>0.06</v>
          </cell>
          <cell r="O645">
            <v>0.03</v>
          </cell>
          <cell r="P645" t="str">
            <v>N</v>
          </cell>
          <cell r="Q645" t="str">
            <v>South</v>
          </cell>
          <cell r="R645" t="str">
            <v>FC</v>
          </cell>
          <cell r="T645">
            <v>2.0099999999999998</v>
          </cell>
        </row>
        <row r="646">
          <cell r="A646" t="str">
            <v>SBERDO_2_RTS007</v>
          </cell>
          <cell r="B646" t="str">
            <v>LA Basin</v>
          </cell>
          <cell r="C646" t="str">
            <v>SPVP007 Redlands RT Solar</v>
          </cell>
          <cell r="D646" t="str">
            <v>-</v>
          </cell>
          <cell r="E646" t="str">
            <v>-</v>
          </cell>
          <cell r="F646" t="str">
            <v>-</v>
          </cell>
          <cell r="G646" t="str">
            <v>-</v>
          </cell>
          <cell r="H646" t="str">
            <v>-</v>
          </cell>
          <cell r="I646">
            <v>2</v>
          </cell>
          <cell r="J646">
            <v>2.0099999999999998</v>
          </cell>
          <cell r="K646">
            <v>1.87</v>
          </cell>
          <cell r="L646">
            <v>1.83</v>
          </cell>
          <cell r="M646">
            <v>1.21</v>
          </cell>
          <cell r="N646">
            <v>0.06</v>
          </cell>
          <cell r="O646">
            <v>0.03</v>
          </cell>
          <cell r="P646" t="str">
            <v>N</v>
          </cell>
          <cell r="Q646" t="str">
            <v>South</v>
          </cell>
          <cell r="R646" t="str">
            <v>FC</v>
          </cell>
          <cell r="T646">
            <v>2.0099999999999998</v>
          </cell>
        </row>
        <row r="647">
          <cell r="A647" t="str">
            <v>SBERDO_2_RTS011</v>
          </cell>
          <cell r="B647" t="str">
            <v>LA Basin</v>
          </cell>
          <cell r="C647" t="str">
            <v>SPVP011</v>
          </cell>
          <cell r="D647" t="str">
            <v>-</v>
          </cell>
          <cell r="E647" t="str">
            <v>-</v>
          </cell>
          <cell r="F647" t="str">
            <v>-</v>
          </cell>
          <cell r="G647" t="str">
            <v>-</v>
          </cell>
          <cell r="H647" t="str">
            <v>-</v>
          </cell>
          <cell r="I647">
            <v>2.8</v>
          </cell>
          <cell r="J647">
            <v>2.81</v>
          </cell>
          <cell r="K647">
            <v>2.62</v>
          </cell>
          <cell r="L647">
            <v>2.56</v>
          </cell>
          <cell r="M647">
            <v>1.69</v>
          </cell>
          <cell r="N647">
            <v>0.09</v>
          </cell>
          <cell r="O647">
            <v>0.05</v>
          </cell>
          <cell r="P647" t="str">
            <v>N</v>
          </cell>
          <cell r="Q647" t="str">
            <v>South</v>
          </cell>
          <cell r="R647" t="str">
            <v>FC</v>
          </cell>
          <cell r="T647">
            <v>2.81</v>
          </cell>
        </row>
        <row r="648">
          <cell r="A648" t="str">
            <v>SBERDO_2_RTS013</v>
          </cell>
          <cell r="B648" t="str">
            <v>LA Basin</v>
          </cell>
          <cell r="C648" t="str">
            <v>SPVP013</v>
          </cell>
          <cell r="D648" t="str">
            <v>-</v>
          </cell>
          <cell r="E648" t="str">
            <v>-</v>
          </cell>
          <cell r="F648" t="str">
            <v>-</v>
          </cell>
          <cell r="G648" t="str">
            <v>-</v>
          </cell>
          <cell r="H648" t="str">
            <v>-</v>
          </cell>
          <cell r="I648">
            <v>2.8</v>
          </cell>
          <cell r="J648">
            <v>2.81</v>
          </cell>
          <cell r="K648">
            <v>2.62</v>
          </cell>
          <cell r="L648">
            <v>2.56</v>
          </cell>
          <cell r="M648">
            <v>1.69</v>
          </cell>
          <cell r="N648">
            <v>0.09</v>
          </cell>
          <cell r="O648">
            <v>0.05</v>
          </cell>
          <cell r="P648" t="str">
            <v>N</v>
          </cell>
          <cell r="Q648" t="str">
            <v>South</v>
          </cell>
          <cell r="R648" t="str">
            <v>FC</v>
          </cell>
          <cell r="T648">
            <v>2.81</v>
          </cell>
        </row>
        <row r="649">
          <cell r="A649" t="str">
            <v>SBERDO_2_RTS016</v>
          </cell>
          <cell r="B649" t="str">
            <v>LA Basin</v>
          </cell>
          <cell r="C649" t="str">
            <v>SPVP016 Redlands RT Solar</v>
          </cell>
          <cell r="D649" t="str">
            <v>-</v>
          </cell>
          <cell r="E649" t="str">
            <v>-</v>
          </cell>
          <cell r="F649" t="str">
            <v>-</v>
          </cell>
          <cell r="G649" t="str">
            <v>-</v>
          </cell>
          <cell r="H649" t="str">
            <v>-</v>
          </cell>
          <cell r="I649">
            <v>1.2</v>
          </cell>
          <cell r="J649">
            <v>1.21</v>
          </cell>
          <cell r="K649">
            <v>1.1200000000000001</v>
          </cell>
          <cell r="L649">
            <v>1.1000000000000001</v>
          </cell>
          <cell r="M649">
            <v>0.72</v>
          </cell>
          <cell r="N649">
            <v>0.04</v>
          </cell>
          <cell r="O649">
            <v>0.02</v>
          </cell>
          <cell r="P649" t="str">
            <v>N</v>
          </cell>
          <cell r="Q649" t="str">
            <v>South</v>
          </cell>
          <cell r="R649" t="str">
            <v>FC</v>
          </cell>
          <cell r="T649">
            <v>1.21</v>
          </cell>
        </row>
        <row r="650">
          <cell r="A650" t="str">
            <v>SBERDO_2_RTS048</v>
          </cell>
          <cell r="B650" t="str">
            <v>LA Basin</v>
          </cell>
          <cell r="C650" t="str">
            <v>SPVP048</v>
          </cell>
          <cell r="D650" t="str">
            <v>-</v>
          </cell>
          <cell r="E650" t="str">
            <v>-</v>
          </cell>
          <cell r="F650" t="str">
            <v>-</v>
          </cell>
          <cell r="G650" t="str">
            <v>-</v>
          </cell>
          <cell r="H650" t="str">
            <v>-</v>
          </cell>
          <cell r="I650" t="str">
            <v>-</v>
          </cell>
          <cell r="J650" t="str">
            <v>-</v>
          </cell>
          <cell r="K650" t="str">
            <v>-</v>
          </cell>
          <cell r="L650" t="str">
            <v>-</v>
          </cell>
          <cell r="M650" t="str">
            <v>-</v>
          </cell>
          <cell r="N650" t="str">
            <v>-</v>
          </cell>
          <cell r="O650" t="str">
            <v>-</v>
          </cell>
          <cell r="P650" t="str">
            <v>N</v>
          </cell>
          <cell r="Q650" t="str">
            <v>South</v>
          </cell>
          <cell r="R650" t="str">
            <v>EO</v>
          </cell>
          <cell r="T650">
            <v>0</v>
          </cell>
        </row>
        <row r="651">
          <cell r="A651" t="str">
            <v>SBERDO_2_SNTANA</v>
          </cell>
          <cell r="B651" t="str">
            <v>LA Basin</v>
          </cell>
          <cell r="C651" t="str">
            <v>SANTA ANA PSP</v>
          </cell>
          <cell r="D651">
            <v>0.73</v>
          </cell>
          <cell r="E651">
            <v>1.01</v>
          </cell>
          <cell r="F651">
            <v>1</v>
          </cell>
          <cell r="G651">
            <v>0.92</v>
          </cell>
          <cell r="H651">
            <v>0.66</v>
          </cell>
          <cell r="I651">
            <v>1.1499999999999999</v>
          </cell>
          <cell r="J651">
            <v>0.85</v>
          </cell>
          <cell r="K651">
            <v>0.37</v>
          </cell>
          <cell r="L651">
            <v>0.6</v>
          </cell>
          <cell r="M651">
            <v>0.62</v>
          </cell>
          <cell r="N651">
            <v>0.87</v>
          </cell>
          <cell r="O651">
            <v>0.9</v>
          </cell>
          <cell r="P651" t="str">
            <v>N</v>
          </cell>
          <cell r="Q651" t="str">
            <v>South</v>
          </cell>
          <cell r="R651" t="str">
            <v>FC</v>
          </cell>
          <cell r="T651">
            <v>1.1499999999999999</v>
          </cell>
        </row>
        <row r="652">
          <cell r="A652" t="str">
            <v>SBERDO_6_MILLCK</v>
          </cell>
          <cell r="B652" t="str">
            <v>LA Basin</v>
          </cell>
          <cell r="C652" t="str">
            <v>MILL CREEK PSP</v>
          </cell>
          <cell r="D652">
            <v>1.1599999999999999</v>
          </cell>
          <cell r="E652">
            <v>2.02</v>
          </cell>
          <cell r="F652">
            <v>2.04</v>
          </cell>
          <cell r="G652">
            <v>1.85</v>
          </cell>
          <cell r="H652">
            <v>2.19</v>
          </cell>
          <cell r="I652">
            <v>2.0099999999999998</v>
          </cell>
          <cell r="J652">
            <v>1.54</v>
          </cell>
          <cell r="K652">
            <v>1.74</v>
          </cell>
          <cell r="L652">
            <v>1.83</v>
          </cell>
          <cell r="M652">
            <v>1.58</v>
          </cell>
          <cell r="N652">
            <v>1.01</v>
          </cell>
          <cell r="O652">
            <v>1.51</v>
          </cell>
          <cell r="P652" t="str">
            <v>N</v>
          </cell>
          <cell r="Q652" t="str">
            <v>South</v>
          </cell>
          <cell r="R652" t="str">
            <v>FC</v>
          </cell>
          <cell r="T652">
            <v>2.0099999999999998</v>
          </cell>
        </row>
        <row r="653">
          <cell r="A653" t="str">
            <v>SCHLTE_1_PL1X3</v>
          </cell>
          <cell r="B653" t="str">
            <v>Stockton</v>
          </cell>
          <cell r="C653" t="str">
            <v>Tracy Combined Cycle Power Plant</v>
          </cell>
          <cell r="D653">
            <v>327.7</v>
          </cell>
          <cell r="E653">
            <v>325</v>
          </cell>
          <cell r="F653">
            <v>321.60000000000002</v>
          </cell>
          <cell r="G653">
            <v>323.39999999999998</v>
          </cell>
          <cell r="H653">
            <v>299.39999999999998</v>
          </cell>
          <cell r="I653">
            <v>299.39999999999998</v>
          </cell>
          <cell r="J653">
            <v>299.39999999999998</v>
          </cell>
          <cell r="K653">
            <v>299.39999999999998</v>
          </cell>
          <cell r="L653">
            <v>299.39999999999998</v>
          </cell>
          <cell r="M653">
            <v>321</v>
          </cell>
          <cell r="N653">
            <v>322.89999999999998</v>
          </cell>
          <cell r="O653">
            <v>327.39999999999998</v>
          </cell>
          <cell r="P653" t="str">
            <v>Y</v>
          </cell>
          <cell r="Q653" t="str">
            <v>North</v>
          </cell>
          <cell r="R653" t="str">
            <v>FC</v>
          </cell>
          <cell r="T653">
            <v>299.39999999999998</v>
          </cell>
        </row>
        <row r="654">
          <cell r="A654" t="str">
            <v>SCHNDR_1_FIVPTS</v>
          </cell>
          <cell r="B654" t="str">
            <v>Fresno</v>
          </cell>
          <cell r="C654" t="str">
            <v>Five Points Solar Station</v>
          </cell>
          <cell r="D654">
            <v>0.32</v>
          </cell>
          <cell r="E654">
            <v>0.65</v>
          </cell>
          <cell r="F654">
            <v>1.67</v>
          </cell>
          <cell r="G654">
            <v>7.75</v>
          </cell>
          <cell r="H654">
            <v>8.66</v>
          </cell>
          <cell r="I654">
            <v>8.3000000000000007</v>
          </cell>
          <cell r="J654">
            <v>7.59</v>
          </cell>
          <cell r="K654">
            <v>6.37</v>
          </cell>
          <cell r="L654">
            <v>6.52</v>
          </cell>
          <cell r="M654">
            <v>6.32</v>
          </cell>
          <cell r="N654">
            <v>0.04</v>
          </cell>
          <cell r="O654">
            <v>0.01</v>
          </cell>
          <cell r="P654" t="str">
            <v>Y</v>
          </cell>
          <cell r="Q654" t="str">
            <v>North</v>
          </cell>
          <cell r="R654" t="str">
            <v>ID</v>
          </cell>
          <cell r="T654">
            <v>8.3000000000000007</v>
          </cell>
        </row>
        <row r="655">
          <cell r="A655" t="str">
            <v>SCHNDR_1_WSTSDE</v>
          </cell>
          <cell r="B655" t="str">
            <v>Fresno</v>
          </cell>
          <cell r="C655" t="str">
            <v>Westside Solar Station</v>
          </cell>
          <cell r="D655">
            <v>0.31</v>
          </cell>
          <cell r="E655">
            <v>0.67</v>
          </cell>
          <cell r="F655">
            <v>1.83</v>
          </cell>
          <cell r="G655">
            <v>8.77</v>
          </cell>
          <cell r="H655">
            <v>9.25</v>
          </cell>
          <cell r="I655">
            <v>8.98</v>
          </cell>
          <cell r="J655">
            <v>8.43</v>
          </cell>
          <cell r="K655">
            <v>9.26</v>
          </cell>
          <cell r="L655">
            <v>8.81</v>
          </cell>
          <cell r="M655">
            <v>6.84</v>
          </cell>
          <cell r="N655">
            <v>0.04</v>
          </cell>
          <cell r="O655">
            <v>0.01</v>
          </cell>
          <cell r="P655" t="str">
            <v>Y</v>
          </cell>
          <cell r="Q655" t="str">
            <v>North</v>
          </cell>
          <cell r="R655" t="str">
            <v>ID</v>
          </cell>
          <cell r="T655">
            <v>9.26</v>
          </cell>
        </row>
        <row r="656">
          <cell r="A656" t="str">
            <v>SEARLS_7_ARGUS</v>
          </cell>
          <cell r="B656" t="str">
            <v>CAISO System</v>
          </cell>
          <cell r="C656" t="str">
            <v>NORTH AMERICAN ARGUS</v>
          </cell>
          <cell r="D656">
            <v>13</v>
          </cell>
          <cell r="E656">
            <v>13.14</v>
          </cell>
          <cell r="F656">
            <v>12.46</v>
          </cell>
          <cell r="G656">
            <v>13.78</v>
          </cell>
          <cell r="H656">
            <v>13.55</v>
          </cell>
          <cell r="I656">
            <v>13.63</v>
          </cell>
          <cell r="J656">
            <v>12.98</v>
          </cell>
          <cell r="K656">
            <v>12.44</v>
          </cell>
          <cell r="L656">
            <v>11.51</v>
          </cell>
          <cell r="M656">
            <v>11.26</v>
          </cell>
          <cell r="N656">
            <v>12.2</v>
          </cell>
          <cell r="O656">
            <v>11.13</v>
          </cell>
          <cell r="P656" t="str">
            <v>N</v>
          </cell>
          <cell r="Q656" t="str">
            <v>South</v>
          </cell>
          <cell r="R656" t="str">
            <v>FC</v>
          </cell>
          <cell r="T656">
            <v>13.63</v>
          </cell>
        </row>
        <row r="657">
          <cell r="A657" t="str">
            <v>SEARLS_7_WESTEN</v>
          </cell>
          <cell r="B657" t="str">
            <v>CAISO System</v>
          </cell>
          <cell r="C657" t="str">
            <v>NORTH AMERICAN WESTEND</v>
          </cell>
          <cell r="D657">
            <v>0</v>
          </cell>
          <cell r="E657">
            <v>0</v>
          </cell>
          <cell r="F657">
            <v>0</v>
          </cell>
          <cell r="G657">
            <v>0</v>
          </cell>
          <cell r="H657">
            <v>0</v>
          </cell>
          <cell r="I657">
            <v>0</v>
          </cell>
          <cell r="J657">
            <v>0</v>
          </cell>
          <cell r="K657">
            <v>0</v>
          </cell>
          <cell r="L657">
            <v>0</v>
          </cell>
          <cell r="M657">
            <v>0</v>
          </cell>
          <cell r="N657">
            <v>0</v>
          </cell>
          <cell r="O657">
            <v>0</v>
          </cell>
          <cell r="P657" t="str">
            <v>N</v>
          </cell>
          <cell r="Q657" t="str">
            <v>South</v>
          </cell>
          <cell r="R657" t="str">
            <v>FC</v>
          </cell>
          <cell r="T657">
            <v>0</v>
          </cell>
        </row>
        <row r="658">
          <cell r="A658" t="str">
            <v>SEAWST_6_LAPOS</v>
          </cell>
          <cell r="B658" t="str">
            <v>Bay Area</v>
          </cell>
          <cell r="C658" t="str">
            <v>SEA WEST WIND QF AGGREGATION</v>
          </cell>
          <cell r="D658">
            <v>0</v>
          </cell>
          <cell r="E658">
            <v>0.03</v>
          </cell>
          <cell r="F658">
            <v>0.19</v>
          </cell>
          <cell r="G658">
            <v>0.15</v>
          </cell>
          <cell r="H658">
            <v>0.25</v>
          </cell>
          <cell r="I658">
            <v>0.11</v>
          </cell>
          <cell r="J658">
            <v>0.21</v>
          </cell>
          <cell r="K658">
            <v>0.15</v>
          </cell>
          <cell r="L658">
            <v>0.14000000000000001</v>
          </cell>
          <cell r="M658">
            <v>0.06</v>
          </cell>
          <cell r="N658">
            <v>0</v>
          </cell>
          <cell r="O658">
            <v>0</v>
          </cell>
          <cell r="P658" t="str">
            <v>N</v>
          </cell>
          <cell r="Q658" t="str">
            <v>North</v>
          </cell>
          <cell r="R658" t="str">
            <v>FC</v>
          </cell>
          <cell r="T658">
            <v>0.21</v>
          </cell>
        </row>
        <row r="659">
          <cell r="A659" t="str">
            <v>SENTNL_2_CTG1</v>
          </cell>
          <cell r="B659" t="str">
            <v>LA Basin</v>
          </cell>
          <cell r="C659" t="str">
            <v>Sentinel Unit 1</v>
          </cell>
          <cell r="D659">
            <v>91</v>
          </cell>
          <cell r="E659">
            <v>91</v>
          </cell>
          <cell r="F659">
            <v>91</v>
          </cell>
          <cell r="G659">
            <v>91</v>
          </cell>
          <cell r="H659">
            <v>91</v>
          </cell>
          <cell r="I659">
            <v>91</v>
          </cell>
          <cell r="J659">
            <v>91</v>
          </cell>
          <cell r="K659">
            <v>91</v>
          </cell>
          <cell r="L659">
            <v>91</v>
          </cell>
          <cell r="M659">
            <v>91</v>
          </cell>
          <cell r="N659">
            <v>91</v>
          </cell>
          <cell r="O659">
            <v>91</v>
          </cell>
          <cell r="P659" t="str">
            <v>Y</v>
          </cell>
          <cell r="Q659" t="str">
            <v>South</v>
          </cell>
          <cell r="R659" t="str">
            <v>FC</v>
          </cell>
          <cell r="T659">
            <v>91</v>
          </cell>
        </row>
        <row r="660">
          <cell r="A660" t="str">
            <v>SENTNL_2_CTG2</v>
          </cell>
          <cell r="B660" t="str">
            <v>LA Basin</v>
          </cell>
          <cell r="C660" t="str">
            <v>Sentinel Unit 2</v>
          </cell>
          <cell r="D660">
            <v>91</v>
          </cell>
          <cell r="E660">
            <v>91</v>
          </cell>
          <cell r="F660">
            <v>91</v>
          </cell>
          <cell r="G660">
            <v>91</v>
          </cell>
          <cell r="H660">
            <v>91</v>
          </cell>
          <cell r="I660">
            <v>91</v>
          </cell>
          <cell r="J660">
            <v>91</v>
          </cell>
          <cell r="K660">
            <v>91</v>
          </cell>
          <cell r="L660">
            <v>91</v>
          </cell>
          <cell r="M660">
            <v>91</v>
          </cell>
          <cell r="N660">
            <v>91</v>
          </cell>
          <cell r="O660">
            <v>91</v>
          </cell>
          <cell r="P660" t="str">
            <v>Y</v>
          </cell>
          <cell r="Q660" t="str">
            <v>South</v>
          </cell>
          <cell r="R660" t="str">
            <v>FC</v>
          </cell>
          <cell r="T660">
            <v>91</v>
          </cell>
        </row>
        <row r="661">
          <cell r="A661" t="str">
            <v>SENTNL_2_CTG3</v>
          </cell>
          <cell r="B661" t="str">
            <v>LA Basin</v>
          </cell>
          <cell r="C661" t="str">
            <v>Sentinel Unit 3</v>
          </cell>
          <cell r="D661">
            <v>91</v>
          </cell>
          <cell r="E661">
            <v>91</v>
          </cell>
          <cell r="F661">
            <v>91</v>
          </cell>
          <cell r="G661">
            <v>91</v>
          </cell>
          <cell r="H661">
            <v>91</v>
          </cell>
          <cell r="I661">
            <v>91</v>
          </cell>
          <cell r="J661">
            <v>91</v>
          </cell>
          <cell r="K661">
            <v>91</v>
          </cell>
          <cell r="L661">
            <v>91</v>
          </cell>
          <cell r="M661">
            <v>91</v>
          </cell>
          <cell r="N661">
            <v>91</v>
          </cell>
          <cell r="O661">
            <v>91</v>
          </cell>
          <cell r="P661" t="str">
            <v>Y</v>
          </cell>
          <cell r="Q661" t="str">
            <v>South</v>
          </cell>
          <cell r="R661" t="str">
            <v>FC</v>
          </cell>
          <cell r="T661">
            <v>91</v>
          </cell>
        </row>
        <row r="662">
          <cell r="A662" t="str">
            <v>SENTNL_2_CTG4</v>
          </cell>
          <cell r="B662" t="str">
            <v>LA Basin</v>
          </cell>
          <cell r="C662" t="str">
            <v>Sentinel Unit 4</v>
          </cell>
          <cell r="D662">
            <v>91</v>
          </cell>
          <cell r="E662">
            <v>91</v>
          </cell>
          <cell r="F662">
            <v>91</v>
          </cell>
          <cell r="G662">
            <v>91</v>
          </cell>
          <cell r="H662">
            <v>91</v>
          </cell>
          <cell r="I662">
            <v>91</v>
          </cell>
          <cell r="J662">
            <v>91</v>
          </cell>
          <cell r="K662">
            <v>91</v>
          </cell>
          <cell r="L662">
            <v>91</v>
          </cell>
          <cell r="M662">
            <v>91</v>
          </cell>
          <cell r="N662">
            <v>91</v>
          </cell>
          <cell r="O662">
            <v>91</v>
          </cell>
          <cell r="P662" t="str">
            <v>Y</v>
          </cell>
          <cell r="Q662" t="str">
            <v>South</v>
          </cell>
          <cell r="R662" t="str">
            <v>FC</v>
          </cell>
          <cell r="T662">
            <v>91</v>
          </cell>
        </row>
        <row r="663">
          <cell r="A663" t="str">
            <v>SENTNL_2_CTG5</v>
          </cell>
          <cell r="B663" t="str">
            <v>LA Basin</v>
          </cell>
          <cell r="C663" t="str">
            <v>Sentinel Unit 5</v>
          </cell>
          <cell r="D663">
            <v>91</v>
          </cell>
          <cell r="E663">
            <v>91</v>
          </cell>
          <cell r="F663">
            <v>91</v>
          </cell>
          <cell r="G663">
            <v>91</v>
          </cell>
          <cell r="H663">
            <v>91</v>
          </cell>
          <cell r="I663">
            <v>91</v>
          </cell>
          <cell r="J663">
            <v>91</v>
          </cell>
          <cell r="K663">
            <v>91</v>
          </cell>
          <cell r="L663">
            <v>91</v>
          </cell>
          <cell r="M663">
            <v>91</v>
          </cell>
          <cell r="N663">
            <v>91</v>
          </cell>
          <cell r="O663">
            <v>91</v>
          </cell>
          <cell r="P663" t="str">
            <v>Y</v>
          </cell>
          <cell r="Q663" t="str">
            <v>South</v>
          </cell>
          <cell r="R663" t="str">
            <v>FC</v>
          </cell>
          <cell r="T663">
            <v>91</v>
          </cell>
        </row>
        <row r="664">
          <cell r="A664" t="str">
            <v>SENTNL_2_CTG6</v>
          </cell>
          <cell r="B664" t="str">
            <v>LA Basin</v>
          </cell>
          <cell r="C664" t="str">
            <v>Sentinel Unit 6</v>
          </cell>
          <cell r="D664">
            <v>91</v>
          </cell>
          <cell r="E664">
            <v>91</v>
          </cell>
          <cell r="F664">
            <v>91</v>
          </cell>
          <cell r="G664">
            <v>91</v>
          </cell>
          <cell r="H664">
            <v>91</v>
          </cell>
          <cell r="I664">
            <v>91</v>
          </cell>
          <cell r="J664">
            <v>91</v>
          </cell>
          <cell r="K664">
            <v>91</v>
          </cell>
          <cell r="L664">
            <v>91</v>
          </cell>
          <cell r="M664">
            <v>91</v>
          </cell>
          <cell r="N664">
            <v>91</v>
          </cell>
          <cell r="O664">
            <v>91</v>
          </cell>
          <cell r="P664" t="str">
            <v>Y</v>
          </cell>
          <cell r="Q664" t="str">
            <v>South</v>
          </cell>
          <cell r="R664" t="str">
            <v>FC</v>
          </cell>
          <cell r="T664">
            <v>91</v>
          </cell>
        </row>
        <row r="665">
          <cell r="A665" t="str">
            <v>SENTNL_2_CTG7</v>
          </cell>
          <cell r="B665" t="str">
            <v>LA Basin</v>
          </cell>
          <cell r="C665" t="str">
            <v>Sentinel Unit 7</v>
          </cell>
          <cell r="D665">
            <v>91</v>
          </cell>
          <cell r="E665">
            <v>91</v>
          </cell>
          <cell r="F665">
            <v>91</v>
          </cell>
          <cell r="G665">
            <v>91</v>
          </cell>
          <cell r="H665">
            <v>91</v>
          </cell>
          <cell r="I665">
            <v>91</v>
          </cell>
          <cell r="J665">
            <v>91</v>
          </cell>
          <cell r="K665">
            <v>91</v>
          </cell>
          <cell r="L665">
            <v>91</v>
          </cell>
          <cell r="M665">
            <v>91</v>
          </cell>
          <cell r="N665">
            <v>91</v>
          </cell>
          <cell r="O665">
            <v>91</v>
          </cell>
          <cell r="P665" t="str">
            <v>Y</v>
          </cell>
          <cell r="Q665" t="str">
            <v>South</v>
          </cell>
          <cell r="R665" t="str">
            <v>FC</v>
          </cell>
          <cell r="T665">
            <v>91</v>
          </cell>
        </row>
        <row r="666">
          <cell r="A666" t="str">
            <v>SENTNL_2_CTG8</v>
          </cell>
          <cell r="B666" t="str">
            <v>LA Basin</v>
          </cell>
          <cell r="C666" t="str">
            <v>Sentinel Unit 8</v>
          </cell>
          <cell r="D666">
            <v>91</v>
          </cell>
          <cell r="E666">
            <v>91</v>
          </cell>
          <cell r="F666">
            <v>91</v>
          </cell>
          <cell r="G666">
            <v>91</v>
          </cell>
          <cell r="H666">
            <v>91</v>
          </cell>
          <cell r="I666">
            <v>91</v>
          </cell>
          <cell r="J666">
            <v>91</v>
          </cell>
          <cell r="K666">
            <v>91</v>
          </cell>
          <cell r="L666">
            <v>91</v>
          </cell>
          <cell r="M666">
            <v>91</v>
          </cell>
          <cell r="N666">
            <v>91</v>
          </cell>
          <cell r="O666">
            <v>91</v>
          </cell>
          <cell r="P666" t="str">
            <v>Y</v>
          </cell>
          <cell r="Q666" t="str">
            <v>South</v>
          </cell>
          <cell r="R666" t="str">
            <v>FC</v>
          </cell>
          <cell r="T666">
            <v>91</v>
          </cell>
        </row>
        <row r="667">
          <cell r="A667" t="str">
            <v>SGREGY_6_SANGER</v>
          </cell>
          <cell r="B667" t="str">
            <v>Fresno</v>
          </cell>
          <cell r="C667" t="str">
            <v>DYNAMIS COGEN</v>
          </cell>
          <cell r="D667">
            <v>27.57</v>
          </cell>
          <cell r="E667">
            <v>27.09</v>
          </cell>
          <cell r="F667">
            <v>28.79</v>
          </cell>
          <cell r="G667">
            <v>27.2</v>
          </cell>
          <cell r="H667">
            <v>29</v>
          </cell>
          <cell r="I667">
            <v>28.82</v>
          </cell>
          <cell r="J667">
            <v>29.27</v>
          </cell>
          <cell r="K667">
            <v>30.66</v>
          </cell>
          <cell r="L667">
            <v>27.33</v>
          </cell>
          <cell r="M667">
            <v>31.52</v>
          </cell>
          <cell r="N667">
            <v>27.57</v>
          </cell>
          <cell r="O667">
            <v>27.61</v>
          </cell>
          <cell r="P667" t="str">
            <v>N</v>
          </cell>
          <cell r="Q667" t="str">
            <v>North</v>
          </cell>
          <cell r="R667" t="str">
            <v>FC</v>
          </cell>
          <cell r="T667">
            <v>30.66</v>
          </cell>
        </row>
        <row r="668">
          <cell r="A668" t="str">
            <v>SIERRA_1_UNITS</v>
          </cell>
          <cell r="B668" t="str">
            <v>Kern</v>
          </cell>
          <cell r="C668" t="str">
            <v>HIGH SIERRA LIMITED</v>
          </cell>
          <cell r="D668">
            <v>52.43</v>
          </cell>
          <cell r="E668">
            <v>52.43</v>
          </cell>
          <cell r="F668">
            <v>52.43</v>
          </cell>
          <cell r="G668">
            <v>52.43</v>
          </cell>
          <cell r="H668">
            <v>52.43</v>
          </cell>
          <cell r="I668">
            <v>52.43</v>
          </cell>
          <cell r="J668">
            <v>52.43</v>
          </cell>
          <cell r="K668">
            <v>52.43</v>
          </cell>
          <cell r="L668">
            <v>52.43</v>
          </cell>
          <cell r="M668">
            <v>52.43</v>
          </cell>
          <cell r="N668">
            <v>52.43</v>
          </cell>
          <cell r="O668">
            <v>52.43</v>
          </cell>
          <cell r="P668" t="str">
            <v>Y</v>
          </cell>
          <cell r="Q668" t="str">
            <v>North</v>
          </cell>
          <cell r="R668" t="str">
            <v>FC</v>
          </cell>
          <cell r="T668">
            <v>52.43</v>
          </cell>
        </row>
        <row r="669">
          <cell r="A669" t="str">
            <v>SISQUC_1_SMARIA</v>
          </cell>
          <cell r="B669" t="str">
            <v>CAISO System</v>
          </cell>
          <cell r="C669" t="str">
            <v>Santa Maria II LFG Power Plant</v>
          </cell>
          <cell r="D669">
            <v>0.48</v>
          </cell>
          <cell r="E669">
            <v>0.85</v>
          </cell>
          <cell r="F669">
            <v>0.82</v>
          </cell>
          <cell r="G669">
            <v>0.79</v>
          </cell>
          <cell r="H669">
            <v>0.74</v>
          </cell>
          <cell r="I669">
            <v>0.74</v>
          </cell>
          <cell r="J669">
            <v>0.77</v>
          </cell>
          <cell r="K669">
            <v>0.62</v>
          </cell>
          <cell r="L669">
            <v>0.96</v>
          </cell>
          <cell r="M669">
            <v>1.0900000000000001</v>
          </cell>
          <cell r="N669">
            <v>0.96</v>
          </cell>
          <cell r="O669">
            <v>0.7</v>
          </cell>
          <cell r="P669" t="str">
            <v>N</v>
          </cell>
          <cell r="Q669" t="str">
            <v>North</v>
          </cell>
          <cell r="R669" t="str">
            <v>FC</v>
          </cell>
          <cell r="T669">
            <v>0.96</v>
          </cell>
        </row>
        <row r="670">
          <cell r="A670" t="str">
            <v>SKERN_6_SOLAR1</v>
          </cell>
          <cell r="B670" t="str">
            <v>Kern</v>
          </cell>
          <cell r="C670" t="str">
            <v>Algonquin SKIC 20 Solar</v>
          </cell>
          <cell r="D670" t="str">
            <v>-</v>
          </cell>
          <cell r="E670" t="str">
            <v>-</v>
          </cell>
          <cell r="F670" t="str">
            <v>-</v>
          </cell>
          <cell r="G670" t="str">
            <v>-</v>
          </cell>
          <cell r="H670" t="str">
            <v>-</v>
          </cell>
          <cell r="I670" t="str">
            <v>-</v>
          </cell>
          <cell r="J670">
            <v>16.079999999999998</v>
          </cell>
          <cell r="K670">
            <v>14.97</v>
          </cell>
          <cell r="L670">
            <v>14.61</v>
          </cell>
          <cell r="M670">
            <v>9.66</v>
          </cell>
          <cell r="N670">
            <v>0.5</v>
          </cell>
          <cell r="O670">
            <v>0.27</v>
          </cell>
          <cell r="P670" t="str">
            <v>N</v>
          </cell>
          <cell r="Q670" t="str">
            <v>North</v>
          </cell>
          <cell r="R670" t="str">
            <v>ID</v>
          </cell>
          <cell r="T670">
            <v>16.079999999999998</v>
          </cell>
        </row>
        <row r="671">
          <cell r="A671" t="str">
            <v>SLSTR1_2_SOLAR1</v>
          </cell>
          <cell r="B671" t="str">
            <v>CAISO System</v>
          </cell>
          <cell r="C671" t="str">
            <v>Solar Star 1</v>
          </cell>
          <cell r="D671">
            <v>0.81</v>
          </cell>
          <cell r="E671">
            <v>11.72</v>
          </cell>
          <cell r="F671">
            <v>26.76</v>
          </cell>
          <cell r="G671">
            <v>106.97</v>
          </cell>
          <cell r="H671">
            <v>148.13</v>
          </cell>
          <cell r="I671">
            <v>184.88</v>
          </cell>
          <cell r="J671">
            <v>185.7</v>
          </cell>
          <cell r="K671">
            <v>172.92</v>
          </cell>
          <cell r="L671">
            <v>168.74</v>
          </cell>
          <cell r="M671">
            <v>111.56</v>
          </cell>
          <cell r="N671">
            <v>5.75</v>
          </cell>
          <cell r="O671">
            <v>3.07</v>
          </cell>
          <cell r="P671" t="str">
            <v>N</v>
          </cell>
          <cell r="Q671" t="str">
            <v>South</v>
          </cell>
          <cell r="R671" t="str">
            <v>FC</v>
          </cell>
          <cell r="S671">
            <v>0</v>
          </cell>
          <cell r="T671">
            <v>185.7</v>
          </cell>
        </row>
        <row r="672">
          <cell r="A672" t="str">
            <v>SLSTR2_2_SOLAR2</v>
          </cell>
          <cell r="B672" t="str">
            <v>CAISO System</v>
          </cell>
          <cell r="C672" t="str">
            <v>Solar Star 2</v>
          </cell>
          <cell r="D672">
            <v>0.56999999999999995</v>
          </cell>
          <cell r="E672">
            <v>8.74</v>
          </cell>
          <cell r="F672">
            <v>35.61</v>
          </cell>
          <cell r="G672">
            <v>142.32</v>
          </cell>
          <cell r="H672">
            <v>151.02000000000001</v>
          </cell>
          <cell r="I672">
            <v>188.48</v>
          </cell>
          <cell r="J672">
            <v>189.31</v>
          </cell>
          <cell r="K672">
            <v>176.29</v>
          </cell>
          <cell r="L672">
            <v>172.03</v>
          </cell>
          <cell r="M672">
            <v>113.73</v>
          </cell>
          <cell r="N672">
            <v>5.87</v>
          </cell>
          <cell r="O672">
            <v>3.13</v>
          </cell>
          <cell r="P672" t="str">
            <v>N</v>
          </cell>
          <cell r="Q672" t="str">
            <v>South</v>
          </cell>
          <cell r="R672" t="str">
            <v>FC</v>
          </cell>
          <cell r="T672">
            <v>189.31</v>
          </cell>
        </row>
        <row r="673">
          <cell r="A673" t="str">
            <v>SLUISP_2_UNITS</v>
          </cell>
          <cell r="B673" t="str">
            <v>CAISO System</v>
          </cell>
          <cell r="C673" t="str">
            <v>SAN LUIS (GIANELLI) PUMP-GEN (AGGREGATE)</v>
          </cell>
          <cell r="D673">
            <v>0</v>
          </cell>
          <cell r="E673">
            <v>0</v>
          </cell>
          <cell r="F673">
            <v>0</v>
          </cell>
          <cell r="G673">
            <v>120.94</v>
          </cell>
          <cell r="H673">
            <v>113.21</v>
          </cell>
          <cell r="I673">
            <v>72.209999999999994</v>
          </cell>
          <cell r="J673">
            <v>17.77</v>
          </cell>
          <cell r="K673">
            <v>0</v>
          </cell>
          <cell r="L673">
            <v>0</v>
          </cell>
          <cell r="M673">
            <v>0</v>
          </cell>
          <cell r="N673">
            <v>0</v>
          </cell>
          <cell r="O673">
            <v>0</v>
          </cell>
          <cell r="P673" t="str">
            <v>N</v>
          </cell>
          <cell r="Q673" t="str">
            <v>South</v>
          </cell>
          <cell r="R673" t="str">
            <v>FC</v>
          </cell>
          <cell r="T673">
            <v>72.209999999999994</v>
          </cell>
        </row>
        <row r="674">
          <cell r="A674" t="str">
            <v>SLYCRK_1_UNIT 1</v>
          </cell>
          <cell r="B674" t="str">
            <v>Sierra</v>
          </cell>
          <cell r="C674" t="str">
            <v>SLY CREEK HYDRO</v>
          </cell>
          <cell r="D674">
            <v>6.35</v>
          </cell>
          <cell r="E674">
            <v>6.63</v>
          </cell>
          <cell r="F674">
            <v>9.49</v>
          </cell>
          <cell r="G674">
            <v>12.01</v>
          </cell>
          <cell r="H674">
            <v>13</v>
          </cell>
          <cell r="I674">
            <v>13</v>
          </cell>
          <cell r="J674">
            <v>12.92</v>
          </cell>
          <cell r="K674">
            <v>10.36</v>
          </cell>
          <cell r="L674">
            <v>8.3000000000000007</v>
          </cell>
          <cell r="M674">
            <v>8</v>
          </cell>
          <cell r="N674">
            <v>7.85</v>
          </cell>
          <cell r="O674">
            <v>6.94</v>
          </cell>
          <cell r="P674" t="str">
            <v>Y</v>
          </cell>
          <cell r="Q674" t="str">
            <v>North</v>
          </cell>
          <cell r="R674" t="str">
            <v>FC</v>
          </cell>
          <cell r="T674">
            <v>13</v>
          </cell>
        </row>
        <row r="675">
          <cell r="A675" t="str">
            <v>SMPRIP_1_SMPSON</v>
          </cell>
          <cell r="B675" t="str">
            <v>CAISO System</v>
          </cell>
          <cell r="C675" t="str">
            <v>RIPON COGENERATION Unit 1</v>
          </cell>
          <cell r="D675">
            <v>27.07</v>
          </cell>
          <cell r="E675">
            <v>30.37</v>
          </cell>
          <cell r="F675">
            <v>28.63</v>
          </cell>
          <cell r="G675">
            <v>27.83</v>
          </cell>
          <cell r="H675">
            <v>45.6</v>
          </cell>
          <cell r="I675">
            <v>45.6</v>
          </cell>
          <cell r="J675">
            <v>45.6</v>
          </cell>
          <cell r="K675">
            <v>45.6</v>
          </cell>
          <cell r="L675">
            <v>45.6</v>
          </cell>
          <cell r="M675">
            <v>45.6</v>
          </cell>
          <cell r="N675">
            <v>45.6</v>
          </cell>
          <cell r="O675">
            <v>45.6</v>
          </cell>
          <cell r="P675" t="str">
            <v>Y</v>
          </cell>
          <cell r="Q675" t="str">
            <v>North</v>
          </cell>
          <cell r="R675" t="str">
            <v>FC</v>
          </cell>
          <cell r="S675">
            <v>0</v>
          </cell>
          <cell r="T675">
            <v>45.6</v>
          </cell>
        </row>
        <row r="676">
          <cell r="A676" t="str">
            <v>SMRCOS_6_LNDFIL</v>
          </cell>
          <cell r="B676" t="str">
            <v>San Diego-IV</v>
          </cell>
          <cell r="C676" t="str">
            <v>San Marcos Energy</v>
          </cell>
          <cell r="D676">
            <v>0.87</v>
          </cell>
          <cell r="E676">
            <v>0.86</v>
          </cell>
          <cell r="F676">
            <v>0.8</v>
          </cell>
          <cell r="G676">
            <v>0.76</v>
          </cell>
          <cell r="H676">
            <v>0.69</v>
          </cell>
          <cell r="I676">
            <v>0.67</v>
          </cell>
          <cell r="J676">
            <v>0.65</v>
          </cell>
          <cell r="K676">
            <v>0.65</v>
          </cell>
          <cell r="L676">
            <v>0.67</v>
          </cell>
          <cell r="M676">
            <v>0.63</v>
          </cell>
          <cell r="N676">
            <v>0.7</v>
          </cell>
          <cell r="O676">
            <v>0.72</v>
          </cell>
          <cell r="P676" t="str">
            <v>N</v>
          </cell>
          <cell r="Q676" t="str">
            <v>South</v>
          </cell>
          <cell r="R676" t="str">
            <v>FC</v>
          </cell>
          <cell r="T676">
            <v>0.67</v>
          </cell>
        </row>
        <row r="677">
          <cell r="A677" t="str">
            <v>SMUDGO_7_UNIT 1</v>
          </cell>
          <cell r="B677" t="str">
            <v>NCNB</v>
          </cell>
          <cell r="C677" t="str">
            <v>SONOMA POWER PLANT</v>
          </cell>
          <cell r="D677">
            <v>37</v>
          </cell>
          <cell r="E677">
            <v>37</v>
          </cell>
          <cell r="F677">
            <v>37</v>
          </cell>
          <cell r="G677">
            <v>37</v>
          </cell>
          <cell r="H677">
            <v>37</v>
          </cell>
          <cell r="I677">
            <v>37</v>
          </cell>
          <cell r="J677">
            <v>37</v>
          </cell>
          <cell r="K677">
            <v>37</v>
          </cell>
          <cell r="L677">
            <v>37</v>
          </cell>
          <cell r="M677">
            <v>37</v>
          </cell>
          <cell r="N677">
            <v>37</v>
          </cell>
          <cell r="O677">
            <v>37</v>
          </cell>
          <cell r="P677" t="str">
            <v>N</v>
          </cell>
          <cell r="Q677" t="str">
            <v>North</v>
          </cell>
          <cell r="R677" t="str">
            <v>FC</v>
          </cell>
          <cell r="T677">
            <v>37</v>
          </cell>
        </row>
        <row r="678">
          <cell r="A678" t="str">
            <v>SNCLRA_6_OXGEN</v>
          </cell>
          <cell r="B678" t="str">
            <v>Big Creek-Ventura</v>
          </cell>
          <cell r="C678" t="str">
            <v>E.F. OXNARD INCORPORATED</v>
          </cell>
          <cell r="D678">
            <v>35.17</v>
          </cell>
          <cell r="E678">
            <v>32.28</v>
          </cell>
          <cell r="F678">
            <v>32.049999999999997</v>
          </cell>
          <cell r="G678">
            <v>34.25</v>
          </cell>
          <cell r="H678">
            <v>34.590000000000003</v>
          </cell>
          <cell r="I678">
            <v>34.200000000000003</v>
          </cell>
          <cell r="J678">
            <v>33.11</v>
          </cell>
          <cell r="K678">
            <v>35.65</v>
          </cell>
          <cell r="L678">
            <v>29.86</v>
          </cell>
          <cell r="M678">
            <v>35.18</v>
          </cell>
          <cell r="N678">
            <v>31.95</v>
          </cell>
          <cell r="O678">
            <v>33.090000000000003</v>
          </cell>
          <cell r="P678" t="str">
            <v>N</v>
          </cell>
          <cell r="Q678" t="str">
            <v>South</v>
          </cell>
          <cell r="R678" t="str">
            <v>FC</v>
          </cell>
          <cell r="T678">
            <v>35.65</v>
          </cell>
        </row>
        <row r="679">
          <cell r="A679" t="str">
            <v>SNCLRA_6_PROCGN</v>
          </cell>
          <cell r="B679" t="str">
            <v>Big Creek-Ventura</v>
          </cell>
          <cell r="C679" t="str">
            <v>PROCTER  AND  GAMBLE OXNARD II</v>
          </cell>
          <cell r="D679">
            <v>46</v>
          </cell>
          <cell r="E679">
            <v>44.27</v>
          </cell>
          <cell r="F679">
            <v>46.26</v>
          </cell>
          <cell r="G679">
            <v>46.92</v>
          </cell>
          <cell r="H679">
            <v>45.38</v>
          </cell>
          <cell r="I679">
            <v>45.82</v>
          </cell>
          <cell r="J679">
            <v>45.41</v>
          </cell>
          <cell r="K679">
            <v>45.03</v>
          </cell>
          <cell r="L679">
            <v>44.42</v>
          </cell>
          <cell r="M679">
            <v>43.12</v>
          </cell>
          <cell r="N679">
            <v>45.87</v>
          </cell>
          <cell r="O679">
            <v>44.72</v>
          </cell>
          <cell r="P679" t="str">
            <v>N</v>
          </cell>
          <cell r="Q679" t="str">
            <v>South</v>
          </cell>
          <cell r="R679" t="str">
            <v>FC</v>
          </cell>
          <cell r="T679">
            <v>45.82</v>
          </cell>
        </row>
        <row r="680">
          <cell r="A680" t="str">
            <v>SNCLRA_6_QF</v>
          </cell>
          <cell r="B680" t="str">
            <v>Big Creek-Ventura</v>
          </cell>
          <cell r="C680" t="str">
            <v>SANTA CLARA QFS</v>
          </cell>
          <cell r="D680">
            <v>0</v>
          </cell>
          <cell r="E680">
            <v>0</v>
          </cell>
          <cell r="F680">
            <v>0</v>
          </cell>
          <cell r="G680">
            <v>0</v>
          </cell>
          <cell r="H680">
            <v>0</v>
          </cell>
          <cell r="I680">
            <v>0</v>
          </cell>
          <cell r="J680">
            <v>0</v>
          </cell>
          <cell r="K680">
            <v>0</v>
          </cell>
          <cell r="L680">
            <v>0</v>
          </cell>
          <cell r="M680">
            <v>0</v>
          </cell>
          <cell r="N680">
            <v>0</v>
          </cell>
          <cell r="O680">
            <v>0</v>
          </cell>
          <cell r="P680" t="str">
            <v>N</v>
          </cell>
          <cell r="Q680" t="str">
            <v>South</v>
          </cell>
          <cell r="R680" t="str">
            <v>FC</v>
          </cell>
          <cell r="T680">
            <v>0</v>
          </cell>
        </row>
        <row r="681">
          <cell r="A681" t="str">
            <v>SNCLRA_6_WILLMT</v>
          </cell>
          <cell r="B681" t="str">
            <v>Big Creek-Ventura</v>
          </cell>
          <cell r="C681" t="str">
            <v>WILLIAMETTE</v>
          </cell>
          <cell r="D681">
            <v>12.08</v>
          </cell>
          <cell r="E681">
            <v>12.65</v>
          </cell>
          <cell r="F681">
            <v>12.06</v>
          </cell>
          <cell r="G681">
            <v>13.25</v>
          </cell>
          <cell r="H681">
            <v>13.6</v>
          </cell>
          <cell r="I681">
            <v>13.97</v>
          </cell>
          <cell r="J681">
            <v>13.23</v>
          </cell>
          <cell r="K681">
            <v>13.72</v>
          </cell>
          <cell r="L681">
            <v>13.21</v>
          </cell>
          <cell r="M681">
            <v>13.1</v>
          </cell>
          <cell r="N681">
            <v>11.7</v>
          </cell>
          <cell r="O681">
            <v>12.93</v>
          </cell>
          <cell r="P681" t="str">
            <v>N</v>
          </cell>
          <cell r="Q681" t="str">
            <v>South</v>
          </cell>
          <cell r="R681" t="str">
            <v>FC</v>
          </cell>
          <cell r="T681">
            <v>13.97</v>
          </cell>
        </row>
        <row r="682">
          <cell r="A682" t="str">
            <v>SNDBAR_7_UNIT 1</v>
          </cell>
          <cell r="B682" t="str">
            <v>Stockton</v>
          </cell>
          <cell r="C682" t="str">
            <v>SAND BAR HYDRO</v>
          </cell>
          <cell r="D682">
            <v>9.93</v>
          </cell>
          <cell r="E682">
            <v>9.51</v>
          </cell>
          <cell r="F682">
            <v>9.19</v>
          </cell>
          <cell r="G682">
            <v>9.6300000000000008</v>
          </cell>
          <cell r="H682">
            <v>10.29</v>
          </cell>
          <cell r="I682">
            <v>9.56</v>
          </cell>
          <cell r="J682">
            <v>9.67</v>
          </cell>
          <cell r="K682">
            <v>11.1</v>
          </cell>
          <cell r="L682">
            <v>11.29</v>
          </cell>
          <cell r="M682">
            <v>14.23</v>
          </cell>
          <cell r="N682">
            <v>9.51</v>
          </cell>
          <cell r="O682">
            <v>7.07</v>
          </cell>
          <cell r="P682" t="str">
            <v>N</v>
          </cell>
          <cell r="Q682" t="str">
            <v>North</v>
          </cell>
          <cell r="R682" t="str">
            <v>FC</v>
          </cell>
          <cell r="T682">
            <v>11.29</v>
          </cell>
        </row>
        <row r="683">
          <cell r="A683" t="str">
            <v>SNMALF_6_UNITS</v>
          </cell>
          <cell r="B683" t="str">
            <v>NCNB</v>
          </cell>
          <cell r="C683" t="str">
            <v>Sonoma County Landfill</v>
          </cell>
          <cell r="D683">
            <v>4.1399999999999997</v>
          </cell>
          <cell r="E683">
            <v>4.2300000000000004</v>
          </cell>
          <cell r="F683">
            <v>4.3499999999999996</v>
          </cell>
          <cell r="G683">
            <v>4.1399999999999997</v>
          </cell>
          <cell r="H683">
            <v>4.0999999999999996</v>
          </cell>
          <cell r="I683">
            <v>4.17</v>
          </cell>
          <cell r="J683">
            <v>4.07</v>
          </cell>
          <cell r="K683">
            <v>3.99</v>
          </cell>
          <cell r="L683">
            <v>3.9</v>
          </cell>
          <cell r="M683">
            <v>3.66</v>
          </cell>
          <cell r="N683">
            <v>3.74</v>
          </cell>
          <cell r="O683">
            <v>3.82</v>
          </cell>
          <cell r="P683" t="str">
            <v>N</v>
          </cell>
          <cell r="Q683" t="str">
            <v>North</v>
          </cell>
          <cell r="R683" t="str">
            <v>FC</v>
          </cell>
          <cell r="T683">
            <v>4.17</v>
          </cell>
        </row>
        <row r="684">
          <cell r="A684" t="str">
            <v>SOUTH_2_UNIT</v>
          </cell>
          <cell r="B684" t="str">
            <v>CAISO System</v>
          </cell>
          <cell r="C684" t="str">
            <v>SOUTH HYDRO</v>
          </cell>
          <cell r="D684">
            <v>5.53</v>
          </cell>
          <cell r="E684">
            <v>5.7</v>
          </cell>
          <cell r="F684">
            <v>6.07</v>
          </cell>
          <cell r="G684">
            <v>5.98</v>
          </cell>
          <cell r="H684">
            <v>6.67</v>
          </cell>
          <cell r="I684">
            <v>5.4</v>
          </cell>
          <cell r="J684">
            <v>4.51</v>
          </cell>
          <cell r="K684">
            <v>3.87</v>
          </cell>
          <cell r="L684">
            <v>3.32</v>
          </cell>
          <cell r="M684">
            <v>3.74</v>
          </cell>
          <cell r="N684">
            <v>3.95</v>
          </cell>
          <cell r="O684">
            <v>4.38</v>
          </cell>
          <cell r="P684" t="str">
            <v>Y</v>
          </cell>
          <cell r="Q684" t="str">
            <v>North</v>
          </cell>
          <cell r="R684" t="str">
            <v>FC</v>
          </cell>
          <cell r="T684">
            <v>5.4</v>
          </cell>
        </row>
        <row r="685">
          <cell r="A685" t="str">
            <v>SPAULD_6_UNIT 3</v>
          </cell>
          <cell r="B685" t="str">
            <v>Sierra</v>
          </cell>
          <cell r="C685" t="str">
            <v>SPAULDING HYDRO PH 3 UNIT</v>
          </cell>
          <cell r="D685">
            <v>3.66</v>
          </cell>
          <cell r="E685">
            <v>3.11</v>
          </cell>
          <cell r="F685">
            <v>3.91</v>
          </cell>
          <cell r="G685">
            <v>5.54</v>
          </cell>
          <cell r="H685">
            <v>5.5</v>
          </cell>
          <cell r="I685">
            <v>5.04</v>
          </cell>
          <cell r="J685">
            <v>4.68</v>
          </cell>
          <cell r="K685">
            <v>5.74</v>
          </cell>
          <cell r="L685">
            <v>5.56</v>
          </cell>
          <cell r="M685">
            <v>4.6100000000000003</v>
          </cell>
          <cell r="N685">
            <v>2.2999999999999998</v>
          </cell>
          <cell r="O685">
            <v>2.46</v>
          </cell>
          <cell r="P685" t="str">
            <v>Y</v>
          </cell>
          <cell r="Q685" t="str">
            <v>North</v>
          </cell>
          <cell r="R685" t="str">
            <v>FC</v>
          </cell>
          <cell r="T685">
            <v>5.74</v>
          </cell>
        </row>
        <row r="686">
          <cell r="A686" t="str">
            <v>SPAULD_6_UNIT12</v>
          </cell>
          <cell r="B686" t="str">
            <v>Sierra</v>
          </cell>
          <cell r="C686" t="str">
            <v>SPAULDING HYDRO PH 1 &amp; 2 AGGREGATE</v>
          </cell>
          <cell r="D686">
            <v>5.93</v>
          </cell>
          <cell r="E686">
            <v>6.14</v>
          </cell>
          <cell r="F686">
            <v>9.43</v>
          </cell>
          <cell r="G686">
            <v>11.12</v>
          </cell>
          <cell r="H686">
            <v>11.4</v>
          </cell>
          <cell r="I686">
            <v>11.4</v>
          </cell>
          <cell r="J686">
            <v>11.4</v>
          </cell>
          <cell r="K686">
            <v>9.91</v>
          </cell>
          <cell r="L686">
            <v>7.73</v>
          </cell>
          <cell r="M686">
            <v>9.06</v>
          </cell>
          <cell r="N686">
            <v>9.5399999999999991</v>
          </cell>
          <cell r="O686">
            <v>7.93</v>
          </cell>
          <cell r="P686" t="str">
            <v>Y</v>
          </cell>
          <cell r="Q686" t="str">
            <v>North</v>
          </cell>
          <cell r="R686" t="str">
            <v>FC</v>
          </cell>
          <cell r="T686">
            <v>11.4</v>
          </cell>
        </row>
        <row r="687">
          <cell r="A687" t="str">
            <v>SPBURN_2_UNIT 1</v>
          </cell>
          <cell r="B687" t="str">
            <v>CAISO System</v>
          </cell>
          <cell r="C687" t="str">
            <v>SIERRA PACIFIC IND. (BURNEY)</v>
          </cell>
          <cell r="D687">
            <v>10.26</v>
          </cell>
          <cell r="E687">
            <v>9.52</v>
          </cell>
          <cell r="F687">
            <v>9.9</v>
          </cell>
          <cell r="G687">
            <v>9.93</v>
          </cell>
          <cell r="H687">
            <v>9.93</v>
          </cell>
          <cell r="I687">
            <v>12.74</v>
          </cell>
          <cell r="J687">
            <v>12.72</v>
          </cell>
          <cell r="K687">
            <v>12.83</v>
          </cell>
          <cell r="L687">
            <v>11.63</v>
          </cell>
          <cell r="M687">
            <v>10.16</v>
          </cell>
          <cell r="N687">
            <v>10.82</v>
          </cell>
          <cell r="O687">
            <v>11.66</v>
          </cell>
          <cell r="P687" t="str">
            <v>N</v>
          </cell>
          <cell r="Q687" t="str">
            <v>North</v>
          </cell>
          <cell r="R687" t="str">
            <v>FC</v>
          </cell>
          <cell r="T687">
            <v>12.83</v>
          </cell>
        </row>
        <row r="688">
          <cell r="A688" t="str">
            <v>SPBURN_7_SNOWMT</v>
          </cell>
          <cell r="B688" t="str">
            <v>CAISO System</v>
          </cell>
          <cell r="C688" t="str">
            <v>SPBURN_7_SNOWMT</v>
          </cell>
          <cell r="D688">
            <v>0.1</v>
          </cell>
          <cell r="E688">
            <v>0.09</v>
          </cell>
          <cell r="F688">
            <v>1.61</v>
          </cell>
          <cell r="G688">
            <v>2.15</v>
          </cell>
          <cell r="H688">
            <v>1.17</v>
          </cell>
          <cell r="I688">
            <v>0.86</v>
          </cell>
          <cell r="J688">
            <v>0.04</v>
          </cell>
          <cell r="K688">
            <v>0</v>
          </cell>
          <cell r="L688">
            <v>0</v>
          </cell>
          <cell r="M688">
            <v>0</v>
          </cell>
          <cell r="N688">
            <v>0.05</v>
          </cell>
          <cell r="O688">
            <v>0.28000000000000003</v>
          </cell>
          <cell r="P688" t="str">
            <v>N</v>
          </cell>
          <cell r="Q688" t="str">
            <v>North</v>
          </cell>
          <cell r="R688" t="str">
            <v>FC</v>
          </cell>
          <cell r="T688">
            <v>0.86</v>
          </cell>
        </row>
        <row r="689">
          <cell r="A689" t="str">
            <v>SPI LI_2_UNIT 1</v>
          </cell>
          <cell r="B689" t="str">
            <v>Sierra</v>
          </cell>
          <cell r="C689" t="str">
            <v>SIERRA PACIFIC IND. (LINCOLN)</v>
          </cell>
          <cell r="D689">
            <v>7.46</v>
          </cell>
          <cell r="E689">
            <v>7.12</v>
          </cell>
          <cell r="F689">
            <v>5.86</v>
          </cell>
          <cell r="G689">
            <v>5.7</v>
          </cell>
          <cell r="H689">
            <v>9.2200000000000006</v>
          </cell>
          <cell r="I689">
            <v>9.44</v>
          </cell>
          <cell r="J689">
            <v>9.7200000000000006</v>
          </cell>
          <cell r="K689">
            <v>9.68</v>
          </cell>
          <cell r="L689">
            <v>9.0500000000000007</v>
          </cell>
          <cell r="M689">
            <v>7.8</v>
          </cell>
          <cell r="N689">
            <v>7.56</v>
          </cell>
          <cell r="O689">
            <v>8.25</v>
          </cell>
          <cell r="P689" t="str">
            <v>N</v>
          </cell>
          <cell r="Q689" t="str">
            <v>North</v>
          </cell>
          <cell r="R689" t="str">
            <v>FC</v>
          </cell>
          <cell r="T689">
            <v>9.7200000000000006</v>
          </cell>
        </row>
        <row r="690">
          <cell r="A690" t="str">
            <v>SPIAND_1_UNIT</v>
          </cell>
          <cell r="B690" t="str">
            <v>CAISO System</v>
          </cell>
          <cell r="C690" t="str">
            <v>SIERRA PACIFIC IND. (ANDERSON)</v>
          </cell>
          <cell r="D690">
            <v>0.32</v>
          </cell>
          <cell r="E690">
            <v>0.35</v>
          </cell>
          <cell r="F690">
            <v>0.32</v>
          </cell>
          <cell r="G690">
            <v>0.33</v>
          </cell>
          <cell r="H690">
            <v>0.4</v>
          </cell>
          <cell r="I690">
            <v>0.48</v>
          </cell>
          <cell r="J690">
            <v>0.56000000000000005</v>
          </cell>
          <cell r="K690">
            <v>0.42</v>
          </cell>
          <cell r="L690">
            <v>0.48</v>
          </cell>
          <cell r="M690">
            <v>0.38</v>
          </cell>
          <cell r="N690">
            <v>0.38</v>
          </cell>
          <cell r="O690">
            <v>0.54</v>
          </cell>
          <cell r="P690" t="str">
            <v>N</v>
          </cell>
          <cell r="Q690" t="str">
            <v>North</v>
          </cell>
          <cell r="R690" t="str">
            <v>FC</v>
          </cell>
          <cell r="T690">
            <v>0.56000000000000005</v>
          </cell>
        </row>
        <row r="691">
          <cell r="A691" t="str">
            <v>SPICER_1_UNITS</v>
          </cell>
          <cell r="B691" t="str">
            <v>CAISO System</v>
          </cell>
          <cell r="C691" t="str">
            <v>SPICER HYDRO UNITS 1-3 AGGREGATE</v>
          </cell>
          <cell r="D691">
            <v>6</v>
          </cell>
          <cell r="E691">
            <v>6</v>
          </cell>
          <cell r="F691">
            <v>6</v>
          </cell>
          <cell r="G691">
            <v>6</v>
          </cell>
          <cell r="H691">
            <v>6</v>
          </cell>
          <cell r="I691">
            <v>6</v>
          </cell>
          <cell r="J691">
            <v>6</v>
          </cell>
          <cell r="K691">
            <v>6</v>
          </cell>
          <cell r="L691">
            <v>6</v>
          </cell>
          <cell r="M691">
            <v>6</v>
          </cell>
          <cell r="N691">
            <v>6</v>
          </cell>
          <cell r="O691">
            <v>6</v>
          </cell>
          <cell r="P691" t="str">
            <v>Y</v>
          </cell>
          <cell r="Q691" t="str">
            <v>North</v>
          </cell>
          <cell r="R691" t="str">
            <v>FC</v>
          </cell>
          <cell r="T691">
            <v>6</v>
          </cell>
        </row>
        <row r="692">
          <cell r="A692" t="str">
            <v>SPIFBD_1_PL1X2</v>
          </cell>
          <cell r="B692" t="str">
            <v>Stockton</v>
          </cell>
          <cell r="C692" t="str">
            <v>SIERRA PACIFIC IND. (SONORA)</v>
          </cell>
          <cell r="D692">
            <v>0.34</v>
          </cell>
          <cell r="E692">
            <v>0.99</v>
          </cell>
          <cell r="F692">
            <v>0.88</v>
          </cell>
          <cell r="G692">
            <v>0.79</v>
          </cell>
          <cell r="H692">
            <v>1.05</v>
          </cell>
          <cell r="I692">
            <v>0.86</v>
          </cell>
          <cell r="J692">
            <v>1.1200000000000001</v>
          </cell>
          <cell r="K692">
            <v>0.88</v>
          </cell>
          <cell r="L692">
            <v>1.6</v>
          </cell>
          <cell r="M692">
            <v>2.04</v>
          </cell>
          <cell r="N692">
            <v>1.85</v>
          </cell>
          <cell r="O692">
            <v>1.26</v>
          </cell>
          <cell r="P692" t="str">
            <v>N</v>
          </cell>
          <cell r="Q692" t="str">
            <v>North</v>
          </cell>
          <cell r="R692" t="str">
            <v>FC</v>
          </cell>
          <cell r="T692">
            <v>1.6</v>
          </cell>
        </row>
        <row r="693">
          <cell r="A693" t="str">
            <v>SPQUIN_6_SRPCQU</v>
          </cell>
          <cell r="B693" t="str">
            <v>CAISO System</v>
          </cell>
          <cell r="C693" t="str">
            <v>SIERRA PACIFIC IND. (QUINCY)</v>
          </cell>
          <cell r="D693">
            <v>13.1</v>
          </cell>
          <cell r="E693">
            <v>14.11</v>
          </cell>
          <cell r="F693">
            <v>14.2</v>
          </cell>
          <cell r="G693">
            <v>10.050000000000001</v>
          </cell>
          <cell r="H693">
            <v>12.1</v>
          </cell>
          <cell r="I693">
            <v>17.920000000000002</v>
          </cell>
          <cell r="J693">
            <v>18.36</v>
          </cell>
          <cell r="K693">
            <v>17.86</v>
          </cell>
          <cell r="L693">
            <v>18.27</v>
          </cell>
          <cell r="M693">
            <v>17.32</v>
          </cell>
          <cell r="N693">
            <v>13.93</v>
          </cell>
          <cell r="O693">
            <v>18.190000000000001</v>
          </cell>
          <cell r="P693" t="str">
            <v>N</v>
          </cell>
          <cell r="Q693" t="str">
            <v>North</v>
          </cell>
          <cell r="R693" t="str">
            <v>FC</v>
          </cell>
          <cell r="T693">
            <v>18.36</v>
          </cell>
        </row>
        <row r="694">
          <cell r="A694" t="str">
            <v>SPRGAP_1_UNIT 1</v>
          </cell>
          <cell r="B694" t="str">
            <v>Stockton</v>
          </cell>
          <cell r="C694" t="str">
            <v>SPRING GAP HYDRO</v>
          </cell>
          <cell r="D694">
            <v>4.2</v>
          </cell>
          <cell r="E694">
            <v>3.64</v>
          </cell>
          <cell r="F694">
            <v>3.82</v>
          </cell>
          <cell r="G694">
            <v>5.8</v>
          </cell>
          <cell r="H694">
            <v>6.38</v>
          </cell>
          <cell r="I694">
            <v>3.52</v>
          </cell>
          <cell r="J694">
            <v>1.67</v>
          </cell>
          <cell r="K694">
            <v>0</v>
          </cell>
          <cell r="L694">
            <v>3.37</v>
          </cell>
          <cell r="M694">
            <v>3.46</v>
          </cell>
          <cell r="N694">
            <v>3.53</v>
          </cell>
          <cell r="O694">
            <v>3.52</v>
          </cell>
          <cell r="P694" t="str">
            <v>Y</v>
          </cell>
          <cell r="Q694" t="str">
            <v>North</v>
          </cell>
          <cell r="R694" t="str">
            <v>FC</v>
          </cell>
          <cell r="T694">
            <v>3.52</v>
          </cell>
        </row>
        <row r="695">
          <cell r="A695" t="str">
            <v>SPRGVL_2_QF</v>
          </cell>
          <cell r="B695" t="str">
            <v>Big Creek-Ventura</v>
          </cell>
          <cell r="C695" t="str">
            <v>SPRINGVILLE QFS</v>
          </cell>
          <cell r="D695">
            <v>0.17</v>
          </cell>
          <cell r="E695">
            <v>0.15</v>
          </cell>
          <cell r="F695">
            <v>0.2</v>
          </cell>
          <cell r="G695">
            <v>0.27</v>
          </cell>
          <cell r="H695">
            <v>0.17</v>
          </cell>
          <cell r="I695">
            <v>0.46</v>
          </cell>
          <cell r="J695">
            <v>0.28999999999999998</v>
          </cell>
          <cell r="K695">
            <v>0.21</v>
          </cell>
          <cell r="L695">
            <v>0.02</v>
          </cell>
          <cell r="M695">
            <v>0.01</v>
          </cell>
          <cell r="N695">
            <v>0.01</v>
          </cell>
          <cell r="O695">
            <v>0.01</v>
          </cell>
          <cell r="P695" t="str">
            <v>N</v>
          </cell>
          <cell r="Q695" t="str">
            <v>South</v>
          </cell>
          <cell r="R695" t="str">
            <v>FC</v>
          </cell>
          <cell r="T695">
            <v>0.46</v>
          </cell>
        </row>
        <row r="696">
          <cell r="A696" t="str">
            <v>SPRGVL_2_TULE</v>
          </cell>
          <cell r="B696" t="str">
            <v>Big Creek-Ventura</v>
          </cell>
          <cell r="C696" t="str">
            <v>TULE RIVER HYDRO PLANT (PG&amp;E)</v>
          </cell>
          <cell r="D696">
            <v>2.5499999999999998</v>
          </cell>
          <cell r="E696">
            <v>2.2599999999999998</v>
          </cell>
          <cell r="F696">
            <v>3.51</v>
          </cell>
          <cell r="G696">
            <v>4.68</v>
          </cell>
          <cell r="H696">
            <v>4.32</v>
          </cell>
          <cell r="I696">
            <v>2.09</v>
          </cell>
          <cell r="J696">
            <v>1.25</v>
          </cell>
          <cell r="K696">
            <v>0</v>
          </cell>
          <cell r="L696">
            <v>0</v>
          </cell>
          <cell r="M696">
            <v>0</v>
          </cell>
          <cell r="N696">
            <v>0</v>
          </cell>
          <cell r="O696">
            <v>0</v>
          </cell>
          <cell r="P696" t="str">
            <v>Y</v>
          </cell>
          <cell r="Q696" t="str">
            <v>South</v>
          </cell>
          <cell r="R696" t="str">
            <v>FC</v>
          </cell>
          <cell r="T696">
            <v>2.09</v>
          </cell>
        </row>
        <row r="697">
          <cell r="A697" t="str">
            <v>SPRGVL_2_TULESC</v>
          </cell>
          <cell r="B697" t="str">
            <v>Big Creek-Ventura</v>
          </cell>
          <cell r="C697" t="str">
            <v>TULE RIVER HYDRO PLANT (SCE)</v>
          </cell>
          <cell r="D697">
            <v>2.33</v>
          </cell>
          <cell r="E697">
            <v>2.48</v>
          </cell>
          <cell r="F697">
            <v>2.4500000000000002</v>
          </cell>
          <cell r="G697">
            <v>2.37</v>
          </cell>
          <cell r="H697">
            <v>2.41</v>
          </cell>
          <cell r="I697">
            <v>2.2999999999999998</v>
          </cell>
          <cell r="J697">
            <v>1.54</v>
          </cell>
          <cell r="K697">
            <v>0</v>
          </cell>
          <cell r="L697">
            <v>0</v>
          </cell>
          <cell r="M697">
            <v>0</v>
          </cell>
          <cell r="N697">
            <v>0.97</v>
          </cell>
          <cell r="O697">
            <v>1.17</v>
          </cell>
          <cell r="P697" t="str">
            <v>N</v>
          </cell>
          <cell r="Q697" t="str">
            <v>South</v>
          </cell>
          <cell r="R697" t="str">
            <v>FC</v>
          </cell>
          <cell r="T697">
            <v>2.2999999999999998</v>
          </cell>
        </row>
        <row r="698">
          <cell r="A698" t="str">
            <v>SRINTL_6_UNIT</v>
          </cell>
          <cell r="B698" t="str">
            <v>Bay Area</v>
          </cell>
          <cell r="C698" t="str">
            <v>SRI INTERNATIONAL</v>
          </cell>
          <cell r="D698">
            <v>0.91</v>
          </cell>
          <cell r="E698">
            <v>0.85</v>
          </cell>
          <cell r="F698">
            <v>0.89</v>
          </cell>
          <cell r="G698">
            <v>0.35</v>
          </cell>
          <cell r="H698">
            <v>1.1399999999999999</v>
          </cell>
          <cell r="I698">
            <v>1.2</v>
          </cell>
          <cell r="J698">
            <v>1.07</v>
          </cell>
          <cell r="K698">
            <v>1.1000000000000001</v>
          </cell>
          <cell r="L698">
            <v>1.1499999999999999</v>
          </cell>
          <cell r="M698">
            <v>1.25</v>
          </cell>
          <cell r="N698">
            <v>0.94</v>
          </cell>
          <cell r="O698">
            <v>1.07</v>
          </cell>
          <cell r="P698" t="str">
            <v>N</v>
          </cell>
          <cell r="Q698" t="str">
            <v>North</v>
          </cell>
          <cell r="R698" t="str">
            <v>FC</v>
          </cell>
          <cell r="T698">
            <v>1.2</v>
          </cell>
        </row>
        <row r="699">
          <cell r="A699" t="str">
            <v>STANIS_7_UNIT 1</v>
          </cell>
          <cell r="B699" t="str">
            <v>Stockton</v>
          </cell>
          <cell r="C699" t="str">
            <v>STANISLAUS HYDRO</v>
          </cell>
          <cell r="D699">
            <v>91</v>
          </cell>
          <cell r="E699">
            <v>91</v>
          </cell>
          <cell r="F699">
            <v>91</v>
          </cell>
          <cell r="G699">
            <v>91</v>
          </cell>
          <cell r="H699">
            <v>91</v>
          </cell>
          <cell r="I699">
            <v>91</v>
          </cell>
          <cell r="J699">
            <v>91</v>
          </cell>
          <cell r="K699">
            <v>91</v>
          </cell>
          <cell r="L699">
            <v>91</v>
          </cell>
          <cell r="M699">
            <v>91</v>
          </cell>
          <cell r="N699">
            <v>91</v>
          </cell>
          <cell r="O699">
            <v>91</v>
          </cell>
          <cell r="P699" t="str">
            <v>Y</v>
          </cell>
          <cell r="Q699" t="str">
            <v>North</v>
          </cell>
          <cell r="R699" t="str">
            <v>FC</v>
          </cell>
          <cell r="T699">
            <v>91</v>
          </cell>
        </row>
        <row r="700">
          <cell r="A700" t="str">
            <v>STAUFF_1_UNIT</v>
          </cell>
          <cell r="B700" t="str">
            <v>Bay Area</v>
          </cell>
          <cell r="C700" t="str">
            <v>RHODIA INC. (RHONE-POULENC)</v>
          </cell>
          <cell r="D700">
            <v>0.08</v>
          </cell>
          <cell r="E700">
            <v>0.01</v>
          </cell>
          <cell r="F700">
            <v>0.17</v>
          </cell>
          <cell r="G700">
            <v>0.18</v>
          </cell>
          <cell r="H700">
            <v>0.15</v>
          </cell>
          <cell r="I700">
            <v>0.09</v>
          </cell>
          <cell r="J700">
            <v>0.13</v>
          </cell>
          <cell r="K700">
            <v>0.08</v>
          </cell>
          <cell r="L700">
            <v>0.06</v>
          </cell>
          <cell r="M700">
            <v>0.08</v>
          </cell>
          <cell r="N700">
            <v>0.15</v>
          </cell>
          <cell r="O700">
            <v>0.1</v>
          </cell>
          <cell r="P700" t="str">
            <v>N</v>
          </cell>
          <cell r="Q700" t="str">
            <v>North</v>
          </cell>
          <cell r="R700" t="str">
            <v>FC</v>
          </cell>
          <cell r="T700">
            <v>0.13</v>
          </cell>
        </row>
        <row r="701">
          <cell r="A701" t="str">
            <v>STIGCT_2_LODI</v>
          </cell>
          <cell r="B701" t="str">
            <v>Sierra</v>
          </cell>
          <cell r="C701" t="str">
            <v>LODI STIG UNIT</v>
          </cell>
          <cell r="D701">
            <v>49.5</v>
          </cell>
          <cell r="E701">
            <v>49.5</v>
          </cell>
          <cell r="F701">
            <v>49.5</v>
          </cell>
          <cell r="G701">
            <v>49.5</v>
          </cell>
          <cell r="H701">
            <v>49.5</v>
          </cell>
          <cell r="I701">
            <v>49.5</v>
          </cell>
          <cell r="J701">
            <v>49.5</v>
          </cell>
          <cell r="K701">
            <v>49.5</v>
          </cell>
          <cell r="L701">
            <v>49.5</v>
          </cell>
          <cell r="M701">
            <v>49.5</v>
          </cell>
          <cell r="N701">
            <v>49.5</v>
          </cell>
          <cell r="O701">
            <v>49.5</v>
          </cell>
          <cell r="P701" t="str">
            <v>Y</v>
          </cell>
          <cell r="Q701" t="str">
            <v>North</v>
          </cell>
          <cell r="R701" t="str">
            <v>FC</v>
          </cell>
          <cell r="T701">
            <v>49.5</v>
          </cell>
        </row>
        <row r="702">
          <cell r="A702" t="str">
            <v>STNRES_1_UNIT</v>
          </cell>
          <cell r="B702" t="str">
            <v>Stockton</v>
          </cell>
          <cell r="C702" t="str">
            <v>STANISLAUS WASTE ENERGY CO.</v>
          </cell>
          <cell r="D702">
            <v>10.58</v>
          </cell>
          <cell r="E702">
            <v>7.32</v>
          </cell>
          <cell r="F702">
            <v>6.53</v>
          </cell>
          <cell r="G702">
            <v>8.9700000000000006</v>
          </cell>
          <cell r="H702">
            <v>9.5500000000000007</v>
          </cell>
          <cell r="I702">
            <v>10.48</v>
          </cell>
          <cell r="J702">
            <v>10.54</v>
          </cell>
          <cell r="K702">
            <v>10.57</v>
          </cell>
          <cell r="L702">
            <v>10.82</v>
          </cell>
          <cell r="M702">
            <v>13.05</v>
          </cell>
          <cell r="N702">
            <v>16.309999999999999</v>
          </cell>
          <cell r="O702">
            <v>16.07</v>
          </cell>
          <cell r="P702" t="str">
            <v>N</v>
          </cell>
          <cell r="Q702" t="str">
            <v>North</v>
          </cell>
          <cell r="R702" t="str">
            <v>FC</v>
          </cell>
          <cell r="T702">
            <v>10.82</v>
          </cell>
        </row>
        <row r="703">
          <cell r="A703" t="str">
            <v>STOILS_1_UNITS</v>
          </cell>
          <cell r="B703" t="str">
            <v>Bay Area</v>
          </cell>
          <cell r="C703" t="str">
            <v>CHEVRON RICHMOND REFINERY</v>
          </cell>
          <cell r="D703">
            <v>8.5399999999999991</v>
          </cell>
          <cell r="E703">
            <v>8.4700000000000006</v>
          </cell>
          <cell r="F703">
            <v>6.59</v>
          </cell>
          <cell r="G703">
            <v>2.79</v>
          </cell>
          <cell r="H703">
            <v>0.01</v>
          </cell>
          <cell r="I703">
            <v>0.02</v>
          </cell>
          <cell r="J703">
            <v>0</v>
          </cell>
          <cell r="K703">
            <v>1.72</v>
          </cell>
          <cell r="L703">
            <v>1.81</v>
          </cell>
          <cell r="M703">
            <v>6.63</v>
          </cell>
          <cell r="N703">
            <v>6.14</v>
          </cell>
          <cell r="O703">
            <v>5.46</v>
          </cell>
          <cell r="P703" t="str">
            <v>N</v>
          </cell>
          <cell r="Q703" t="str">
            <v>North</v>
          </cell>
          <cell r="R703" t="str">
            <v>FC</v>
          </cell>
          <cell r="T703">
            <v>1.81</v>
          </cell>
        </row>
        <row r="704">
          <cell r="A704" t="str">
            <v>STOREY_7_MDRCHW</v>
          </cell>
          <cell r="B704" t="str">
            <v>Fresno</v>
          </cell>
          <cell r="C704" t="str">
            <v>MADERA CHOWCHILLA</v>
          </cell>
          <cell r="D704">
            <v>0</v>
          </cell>
          <cell r="E704">
            <v>0.02</v>
          </cell>
          <cell r="F704">
            <v>0</v>
          </cell>
          <cell r="G704">
            <v>0.37</v>
          </cell>
          <cell r="H704">
            <v>0.69</v>
          </cell>
          <cell r="I704">
            <v>1.23</v>
          </cell>
          <cell r="J704">
            <v>1.0900000000000001</v>
          </cell>
          <cell r="K704">
            <v>0.4</v>
          </cell>
          <cell r="L704">
            <v>0.04</v>
          </cell>
          <cell r="M704">
            <v>0</v>
          </cell>
          <cell r="N704">
            <v>0</v>
          </cell>
          <cell r="O704">
            <v>0</v>
          </cell>
          <cell r="P704" t="str">
            <v>N</v>
          </cell>
          <cell r="Q704" t="str">
            <v>North</v>
          </cell>
          <cell r="R704" t="str">
            <v>FC</v>
          </cell>
          <cell r="T704">
            <v>1.23</v>
          </cell>
        </row>
        <row r="705">
          <cell r="A705" t="str">
            <v>STROUD_6_SOLAR</v>
          </cell>
          <cell r="B705" t="str">
            <v>Fresno</v>
          </cell>
          <cell r="C705" t="str">
            <v>Stroud Solar Station</v>
          </cell>
          <cell r="D705">
            <v>0.42</v>
          </cell>
          <cell r="E705">
            <v>0.88</v>
          </cell>
          <cell r="F705">
            <v>2.44</v>
          </cell>
          <cell r="G705">
            <v>11.27</v>
          </cell>
          <cell r="H705">
            <v>12.2</v>
          </cell>
          <cell r="I705">
            <v>11.93</v>
          </cell>
          <cell r="J705">
            <v>11.34</v>
          </cell>
          <cell r="K705">
            <v>13.14</v>
          </cell>
          <cell r="L705">
            <v>12.76</v>
          </cell>
          <cell r="M705">
            <v>6.53</v>
          </cell>
          <cell r="N705">
            <v>0.04</v>
          </cell>
          <cell r="O705">
            <v>0.02</v>
          </cell>
          <cell r="P705" t="str">
            <v>Y</v>
          </cell>
          <cell r="Q705" t="str">
            <v>North</v>
          </cell>
          <cell r="R705" t="str">
            <v>ID</v>
          </cell>
          <cell r="T705">
            <v>13.14</v>
          </cell>
        </row>
        <row r="706">
          <cell r="A706" t="str">
            <v>SUNRIS_2_PL1X3</v>
          </cell>
          <cell r="B706" t="str">
            <v>CAISO System</v>
          </cell>
          <cell r="C706" t="str">
            <v>Sunrise Power Project AGGREGATE II</v>
          </cell>
          <cell r="D706">
            <v>586.02</v>
          </cell>
          <cell r="E706">
            <v>586.02</v>
          </cell>
          <cell r="F706">
            <v>586.02</v>
          </cell>
          <cell r="G706">
            <v>586.02</v>
          </cell>
          <cell r="H706">
            <v>586.02</v>
          </cell>
          <cell r="I706">
            <v>586.02</v>
          </cell>
          <cell r="J706">
            <v>586.02</v>
          </cell>
          <cell r="K706">
            <v>586.02</v>
          </cell>
          <cell r="L706">
            <v>586.02</v>
          </cell>
          <cell r="M706">
            <v>586.02</v>
          </cell>
          <cell r="N706">
            <v>586.02</v>
          </cell>
          <cell r="O706">
            <v>586.02</v>
          </cell>
          <cell r="P706" t="str">
            <v>Y</v>
          </cell>
          <cell r="Q706" t="str">
            <v>North</v>
          </cell>
          <cell r="R706" t="str">
            <v>FC</v>
          </cell>
          <cell r="T706">
            <v>586.02</v>
          </cell>
        </row>
        <row r="707">
          <cell r="A707" t="str">
            <v>SUNSET_2_UNITS</v>
          </cell>
          <cell r="B707" t="str">
            <v>CAISO System</v>
          </cell>
          <cell r="C707" t="str">
            <v>MIDWAY SUNSET COGENERATION PLANT</v>
          </cell>
          <cell r="D707">
            <v>150.93</v>
          </cell>
          <cell r="E707">
            <v>150.91</v>
          </cell>
          <cell r="F707">
            <v>146.11000000000001</v>
          </cell>
          <cell r="G707">
            <v>143.46</v>
          </cell>
          <cell r="H707">
            <v>141.61000000000001</v>
          </cell>
          <cell r="I707">
            <v>224</v>
          </cell>
          <cell r="J707">
            <v>218</v>
          </cell>
          <cell r="K707">
            <v>218</v>
          </cell>
          <cell r="L707">
            <v>221</v>
          </cell>
          <cell r="M707">
            <v>233</v>
          </cell>
          <cell r="N707">
            <v>236</v>
          </cell>
          <cell r="O707">
            <v>240</v>
          </cell>
          <cell r="P707" t="str">
            <v>N</v>
          </cell>
          <cell r="Q707" t="str">
            <v>North</v>
          </cell>
          <cell r="R707" t="str">
            <v>FC</v>
          </cell>
          <cell r="T707">
            <v>224</v>
          </cell>
        </row>
        <row r="708">
          <cell r="A708" t="str">
            <v>SUNSHN_2_LNDFL</v>
          </cell>
          <cell r="B708" t="str">
            <v>Big Creek-Ventura</v>
          </cell>
          <cell r="C708" t="str">
            <v>Sunshine Landfill</v>
          </cell>
          <cell r="D708">
            <v>14.18</v>
          </cell>
          <cell r="E708">
            <v>14.57</v>
          </cell>
          <cell r="F708">
            <v>13.74</v>
          </cell>
          <cell r="G708">
            <v>12.22</v>
          </cell>
          <cell r="H708">
            <v>12.12</v>
          </cell>
          <cell r="I708">
            <v>14.7</v>
          </cell>
          <cell r="J708">
            <v>15.49</v>
          </cell>
          <cell r="K708">
            <v>15.23</v>
          </cell>
          <cell r="L708">
            <v>15.22</v>
          </cell>
          <cell r="M708">
            <v>14.28</v>
          </cell>
          <cell r="N708">
            <v>14.09</v>
          </cell>
          <cell r="O708">
            <v>14.51</v>
          </cell>
          <cell r="P708" t="str">
            <v>N</v>
          </cell>
          <cell r="Q708" t="str">
            <v>South</v>
          </cell>
          <cell r="R708" t="str">
            <v>ID</v>
          </cell>
          <cell r="S708">
            <v>0</v>
          </cell>
          <cell r="T708">
            <v>15.49</v>
          </cell>
        </row>
        <row r="709">
          <cell r="A709" t="str">
            <v>SUTTER_2_PL1X3</v>
          </cell>
          <cell r="B709" t="str">
            <v>CAISO System</v>
          </cell>
          <cell r="C709" t="str">
            <v>SUTTER POWER PLANT AGGREGATE</v>
          </cell>
          <cell r="D709">
            <v>525</v>
          </cell>
          <cell r="E709">
            <v>525</v>
          </cell>
          <cell r="F709">
            <v>525</v>
          </cell>
          <cell r="G709">
            <v>525</v>
          </cell>
          <cell r="H709">
            <v>525</v>
          </cell>
          <cell r="I709">
            <v>515</v>
          </cell>
          <cell r="J709">
            <v>505</v>
          </cell>
          <cell r="K709">
            <v>500</v>
          </cell>
          <cell r="L709">
            <v>515</v>
          </cell>
          <cell r="M709">
            <v>520</v>
          </cell>
          <cell r="N709">
            <v>525</v>
          </cell>
          <cell r="O709">
            <v>525</v>
          </cell>
          <cell r="P709" t="str">
            <v>Y</v>
          </cell>
          <cell r="Q709" t="str">
            <v>North</v>
          </cell>
          <cell r="R709" t="str">
            <v>FC</v>
          </cell>
          <cell r="T709">
            <v>515</v>
          </cell>
        </row>
        <row r="710">
          <cell r="A710" t="str">
            <v>SYCAMR_2_UNIT 1</v>
          </cell>
          <cell r="B710" t="str">
            <v>Big Creek-Ventura</v>
          </cell>
          <cell r="C710" t="str">
            <v>Sycamore Cogeneration Unit 1</v>
          </cell>
          <cell r="D710">
            <v>49.89</v>
          </cell>
          <cell r="E710">
            <v>46.09</v>
          </cell>
          <cell r="F710">
            <v>50.34</v>
          </cell>
          <cell r="G710">
            <v>47.54</v>
          </cell>
          <cell r="H710">
            <v>50.2</v>
          </cell>
          <cell r="I710">
            <v>56.2</v>
          </cell>
          <cell r="J710">
            <v>54.9</v>
          </cell>
          <cell r="K710">
            <v>56.53</v>
          </cell>
          <cell r="L710">
            <v>56.9</v>
          </cell>
          <cell r="M710">
            <v>45.69</v>
          </cell>
          <cell r="N710">
            <v>48.98</v>
          </cell>
          <cell r="O710">
            <v>56.84</v>
          </cell>
          <cell r="P710" t="str">
            <v>N</v>
          </cell>
          <cell r="Q710" t="str">
            <v>South</v>
          </cell>
          <cell r="R710" t="str">
            <v>FC</v>
          </cell>
          <cell r="T710">
            <v>56.9</v>
          </cell>
        </row>
        <row r="711">
          <cell r="A711" t="str">
            <v>SYCAMR_2_UNIT 2</v>
          </cell>
          <cell r="B711" t="str">
            <v>Big Creek-Ventura</v>
          </cell>
          <cell r="C711" t="str">
            <v>Sycamore Cogeneration Unit 2</v>
          </cell>
          <cell r="D711">
            <v>49.89</v>
          </cell>
          <cell r="E711">
            <v>85</v>
          </cell>
          <cell r="F711">
            <v>85</v>
          </cell>
          <cell r="G711">
            <v>85</v>
          </cell>
          <cell r="H711">
            <v>85</v>
          </cell>
          <cell r="I711">
            <v>85</v>
          </cell>
          <cell r="J711">
            <v>85</v>
          </cell>
          <cell r="K711">
            <v>85</v>
          </cell>
          <cell r="L711">
            <v>85</v>
          </cell>
          <cell r="M711">
            <v>85</v>
          </cell>
          <cell r="N711">
            <v>85</v>
          </cell>
          <cell r="O711">
            <v>85</v>
          </cell>
          <cell r="P711" t="str">
            <v>N</v>
          </cell>
          <cell r="Q711" t="str">
            <v>South</v>
          </cell>
          <cell r="R711" t="str">
            <v>FC</v>
          </cell>
          <cell r="T711">
            <v>85</v>
          </cell>
        </row>
        <row r="712">
          <cell r="A712" t="str">
            <v>SYCAMR_2_UNIT 3</v>
          </cell>
          <cell r="B712" t="str">
            <v>Big Creek-Ventura</v>
          </cell>
          <cell r="C712" t="str">
            <v>Sycamore Cogeneration Unit 3</v>
          </cell>
          <cell r="D712">
            <v>49.89</v>
          </cell>
          <cell r="E712">
            <v>46.09</v>
          </cell>
          <cell r="F712">
            <v>50.35</v>
          </cell>
          <cell r="G712">
            <v>47.54</v>
          </cell>
          <cell r="H712">
            <v>50.2</v>
          </cell>
          <cell r="I712">
            <v>56.21</v>
          </cell>
          <cell r="J712">
            <v>54.91</v>
          </cell>
          <cell r="K712">
            <v>56.53</v>
          </cell>
          <cell r="L712">
            <v>56.9</v>
          </cell>
          <cell r="M712">
            <v>45.7</v>
          </cell>
          <cell r="N712">
            <v>48.99</v>
          </cell>
          <cell r="O712">
            <v>56.85</v>
          </cell>
          <cell r="P712" t="str">
            <v>N</v>
          </cell>
          <cell r="Q712" t="str">
            <v>South</v>
          </cell>
          <cell r="R712" t="str">
            <v>FC</v>
          </cell>
          <cell r="T712">
            <v>56.9</v>
          </cell>
        </row>
        <row r="713">
          <cell r="A713" t="str">
            <v>SYCAMR_2_UNIT 4</v>
          </cell>
          <cell r="B713" t="str">
            <v>Big Creek-Ventura</v>
          </cell>
          <cell r="C713" t="str">
            <v>Sycamore Cogeneration Unit 4</v>
          </cell>
          <cell r="D713">
            <v>49.89</v>
          </cell>
          <cell r="E713">
            <v>85</v>
          </cell>
          <cell r="F713">
            <v>85</v>
          </cell>
          <cell r="G713">
            <v>85</v>
          </cell>
          <cell r="H713">
            <v>85</v>
          </cell>
          <cell r="I713">
            <v>85</v>
          </cell>
          <cell r="J713">
            <v>85</v>
          </cell>
          <cell r="K713">
            <v>85</v>
          </cell>
          <cell r="L713">
            <v>85</v>
          </cell>
          <cell r="M713">
            <v>85</v>
          </cell>
          <cell r="N713">
            <v>85</v>
          </cell>
          <cell r="O713">
            <v>85</v>
          </cell>
          <cell r="P713" t="str">
            <v>N</v>
          </cell>
          <cell r="Q713" t="str">
            <v>South</v>
          </cell>
          <cell r="R713" t="str">
            <v>FC</v>
          </cell>
          <cell r="T713">
            <v>85</v>
          </cell>
        </row>
        <row r="714">
          <cell r="A714" t="str">
            <v>TANHIL_6_SOLART</v>
          </cell>
          <cell r="B714" t="str">
            <v>CAISO System</v>
          </cell>
          <cell r="C714" t="str">
            <v>BERRY PETROLEUM COGEN 18 AGGREGATE</v>
          </cell>
          <cell r="D714">
            <v>11.11</v>
          </cell>
          <cell r="E714">
            <v>11.49</v>
          </cell>
          <cell r="F714">
            <v>11.35</v>
          </cell>
          <cell r="G714">
            <v>11.07</v>
          </cell>
          <cell r="H714">
            <v>10.210000000000001</v>
          </cell>
          <cell r="I714">
            <v>9.9600000000000009</v>
          </cell>
          <cell r="J714">
            <v>9.5</v>
          </cell>
          <cell r="K714">
            <v>10.18</v>
          </cell>
          <cell r="L714">
            <v>10.23</v>
          </cell>
          <cell r="M714">
            <v>10.45</v>
          </cell>
          <cell r="N714">
            <v>10.59</v>
          </cell>
          <cell r="O714">
            <v>10.61</v>
          </cell>
          <cell r="P714" t="str">
            <v>N</v>
          </cell>
          <cell r="Q714" t="str">
            <v>North</v>
          </cell>
          <cell r="R714" t="str">
            <v>FC</v>
          </cell>
          <cell r="S714" t="str">
            <v>Local area definition change for 2015. See LCR Report.</v>
          </cell>
          <cell r="T714">
            <v>10.23</v>
          </cell>
        </row>
        <row r="715">
          <cell r="A715" t="str">
            <v>TBLMTN_6_QF</v>
          </cell>
          <cell r="B715" t="str">
            <v>CAISO System</v>
          </cell>
          <cell r="C715" t="str">
            <v>SMALL QF AGGREGATION - PARADISE</v>
          </cell>
          <cell r="D715">
            <v>1.21</v>
          </cell>
          <cell r="E715">
            <v>0.76</v>
          </cell>
          <cell r="F715">
            <v>1.17</v>
          </cell>
          <cell r="G715">
            <v>2.2200000000000002</v>
          </cell>
          <cell r="H715">
            <v>2.29</v>
          </cell>
          <cell r="I715">
            <v>1.96</v>
          </cell>
          <cell r="J715">
            <v>1.28</v>
          </cell>
          <cell r="K715">
            <v>0.86</v>
          </cell>
          <cell r="L715">
            <v>0.57999999999999996</v>
          </cell>
          <cell r="M715">
            <v>0.43</v>
          </cell>
          <cell r="N715">
            <v>0.28000000000000003</v>
          </cell>
          <cell r="O715">
            <v>0.39</v>
          </cell>
          <cell r="P715" t="str">
            <v>N</v>
          </cell>
          <cell r="Q715" t="str">
            <v>North</v>
          </cell>
          <cell r="R715" t="str">
            <v>FC</v>
          </cell>
          <cell r="T715">
            <v>1.96</v>
          </cell>
        </row>
        <row r="716">
          <cell r="A716" t="str">
            <v>TEMBLR_7_WELLPT</v>
          </cell>
          <cell r="B716" t="str">
            <v>CAISO System</v>
          </cell>
          <cell r="C716" t="str">
            <v>NUEVO ENERGY COMPANY  (WELPORT)</v>
          </cell>
          <cell r="D716">
            <v>0.56999999999999995</v>
          </cell>
          <cell r="E716">
            <v>0.54</v>
          </cell>
          <cell r="F716">
            <v>0.5</v>
          </cell>
          <cell r="G716">
            <v>0.5</v>
          </cell>
          <cell r="H716">
            <v>0.34</v>
          </cell>
          <cell r="I716">
            <v>0.46</v>
          </cell>
          <cell r="J716">
            <v>0.27</v>
          </cell>
          <cell r="K716">
            <v>0.28000000000000003</v>
          </cell>
          <cell r="L716">
            <v>0.15</v>
          </cell>
          <cell r="M716">
            <v>0.47</v>
          </cell>
          <cell r="N716">
            <v>0.68</v>
          </cell>
          <cell r="O716">
            <v>0.63</v>
          </cell>
          <cell r="P716" t="str">
            <v>N</v>
          </cell>
          <cell r="Q716" t="str">
            <v>North</v>
          </cell>
          <cell r="R716" t="str">
            <v>FC</v>
          </cell>
          <cell r="S716" t="str">
            <v>Local area definition change for 2015. See LCR Report.</v>
          </cell>
          <cell r="T716">
            <v>0.46</v>
          </cell>
        </row>
        <row r="717">
          <cell r="A717" t="str">
            <v>TENGEN_2_PL1X2</v>
          </cell>
          <cell r="B717" t="str">
            <v>Big Creek-Ventura</v>
          </cell>
          <cell r="C717" t="str">
            <v>Berry Cogen 42</v>
          </cell>
          <cell r="D717">
            <v>37.01</v>
          </cell>
          <cell r="E717">
            <v>33.83</v>
          </cell>
          <cell r="F717">
            <v>37.56</v>
          </cell>
          <cell r="G717">
            <v>28.07</v>
          </cell>
          <cell r="H717">
            <v>32.46</v>
          </cell>
          <cell r="I717">
            <v>37.06</v>
          </cell>
          <cell r="J717">
            <v>37.1</v>
          </cell>
          <cell r="K717">
            <v>36</v>
          </cell>
          <cell r="L717">
            <v>36.03</v>
          </cell>
          <cell r="M717">
            <v>30.96</v>
          </cell>
          <cell r="N717">
            <v>31.74</v>
          </cell>
          <cell r="O717">
            <v>36.520000000000003</v>
          </cell>
          <cell r="P717" t="str">
            <v>N</v>
          </cell>
          <cell r="Q717" t="str">
            <v>South</v>
          </cell>
          <cell r="R717" t="str">
            <v>FC</v>
          </cell>
          <cell r="T717">
            <v>37.1</v>
          </cell>
        </row>
        <row r="718">
          <cell r="A718" t="str">
            <v>TERMEX_2_PL1X3</v>
          </cell>
          <cell r="B718" t="str">
            <v>San Diego-IV</v>
          </cell>
          <cell r="C718" t="str">
            <v>TDM</v>
          </cell>
          <cell r="D718">
            <v>605</v>
          </cell>
          <cell r="E718">
            <v>605</v>
          </cell>
          <cell r="F718">
            <v>605</v>
          </cell>
          <cell r="G718">
            <v>605</v>
          </cell>
          <cell r="H718">
            <v>601</v>
          </cell>
          <cell r="I718">
            <v>593</v>
          </cell>
          <cell r="J718">
            <v>591</v>
          </cell>
          <cell r="K718">
            <v>593</v>
          </cell>
          <cell r="L718">
            <v>596</v>
          </cell>
          <cell r="M718">
            <v>605</v>
          </cell>
          <cell r="N718">
            <v>605</v>
          </cell>
          <cell r="O718">
            <v>605</v>
          </cell>
          <cell r="P718" t="str">
            <v>Y</v>
          </cell>
          <cell r="Q718" t="str">
            <v>South</v>
          </cell>
          <cell r="R718" t="str">
            <v>FC</v>
          </cell>
          <cell r="T718">
            <v>596</v>
          </cell>
        </row>
        <row r="719">
          <cell r="A719" t="str">
            <v>TESLA_1_QF</v>
          </cell>
          <cell r="B719" t="str">
            <v>CAISO System</v>
          </cell>
          <cell r="C719" t="str">
            <v>SMALL QF AGGREGATION - STOCKTON</v>
          </cell>
          <cell r="D719">
            <v>0.6</v>
          </cell>
          <cell r="E719">
            <v>0.59</v>
          </cell>
          <cell r="F719">
            <v>0.51</v>
          </cell>
          <cell r="G719">
            <v>0.7</v>
          </cell>
          <cell r="H719">
            <v>0.82</v>
          </cell>
          <cell r="I719">
            <v>0.67</v>
          </cell>
          <cell r="J719">
            <v>0.9</v>
          </cell>
          <cell r="K719">
            <v>0.75</v>
          </cell>
          <cell r="L719">
            <v>0.68</v>
          </cell>
          <cell r="M719">
            <v>0.54</v>
          </cell>
          <cell r="N719">
            <v>0.33</v>
          </cell>
          <cell r="O719">
            <v>0.35</v>
          </cell>
          <cell r="P719" t="str">
            <v>N</v>
          </cell>
          <cell r="Q719" t="str">
            <v>North</v>
          </cell>
          <cell r="R719" t="str">
            <v>FC</v>
          </cell>
          <cell r="T719">
            <v>0.9</v>
          </cell>
        </row>
        <row r="720">
          <cell r="A720" t="str">
            <v>THMENG_1_UNIT 1</v>
          </cell>
          <cell r="B720" t="str">
            <v>CAISO System</v>
          </cell>
          <cell r="C720" t="str">
            <v>THERMAL ENERGY DEV. CORP.</v>
          </cell>
          <cell r="D720">
            <v>18.100000000000001</v>
          </cell>
          <cell r="E720">
            <v>17.600000000000001</v>
          </cell>
          <cell r="F720">
            <v>14.98</v>
          </cell>
          <cell r="G720">
            <v>16.170000000000002</v>
          </cell>
          <cell r="H720">
            <v>18.440000000000001</v>
          </cell>
          <cell r="I720">
            <v>17.64</v>
          </cell>
          <cell r="J720">
            <v>17.920000000000002</v>
          </cell>
          <cell r="K720">
            <v>17.32</v>
          </cell>
          <cell r="L720">
            <v>17.88</v>
          </cell>
          <cell r="M720">
            <v>16.59</v>
          </cell>
          <cell r="N720">
            <v>16.77</v>
          </cell>
          <cell r="O720">
            <v>15.67</v>
          </cell>
          <cell r="P720" t="str">
            <v>N</v>
          </cell>
          <cell r="Q720" t="str">
            <v>North</v>
          </cell>
          <cell r="R720" t="str">
            <v>FC</v>
          </cell>
          <cell r="T720">
            <v>17.920000000000002</v>
          </cell>
        </row>
        <row r="721">
          <cell r="A721" t="str">
            <v>TIDWTR_2_UNITS</v>
          </cell>
          <cell r="B721" t="str">
            <v>Bay Area</v>
          </cell>
          <cell r="C721" t="str">
            <v>MARTINEZ COGEN LIMITED PARTNERSHIP</v>
          </cell>
          <cell r="D721">
            <v>31.88</v>
          </cell>
          <cell r="E721">
            <v>40.15</v>
          </cell>
          <cell r="F721">
            <v>24.84</v>
          </cell>
          <cell r="G721">
            <v>22.61</v>
          </cell>
          <cell r="H721">
            <v>34.68</v>
          </cell>
          <cell r="I721">
            <v>28.43</v>
          </cell>
          <cell r="J721">
            <v>23.28</v>
          </cell>
          <cell r="K721">
            <v>22.75</v>
          </cell>
          <cell r="L721">
            <v>20.04</v>
          </cell>
          <cell r="M721">
            <v>28.03</v>
          </cell>
          <cell r="N721">
            <v>28.24</v>
          </cell>
          <cell r="O721">
            <v>23.76</v>
          </cell>
          <cell r="P721" t="str">
            <v>N</v>
          </cell>
          <cell r="Q721" t="str">
            <v>North</v>
          </cell>
          <cell r="R721" t="str">
            <v>FC</v>
          </cell>
          <cell r="T721">
            <v>28.43</v>
          </cell>
        </row>
        <row r="722">
          <cell r="A722" t="str">
            <v>TIFFNY_1_DILLON</v>
          </cell>
          <cell r="B722" t="str">
            <v>LA Basin</v>
          </cell>
          <cell r="C722" t="str">
            <v>TIFFNY_1_DILLON</v>
          </cell>
          <cell r="D722">
            <v>2.17</v>
          </cell>
          <cell r="E722">
            <v>4.3099999999999996</v>
          </cell>
          <cell r="F722">
            <v>9.34</v>
          </cell>
          <cell r="G722">
            <v>14.12</v>
          </cell>
          <cell r="H722">
            <v>16.559999999999999</v>
          </cell>
          <cell r="I722">
            <v>43.4</v>
          </cell>
          <cell r="J722">
            <v>12.65</v>
          </cell>
          <cell r="K722">
            <v>12.66</v>
          </cell>
          <cell r="L722">
            <v>10.86</v>
          </cell>
          <cell r="M722">
            <v>8.15</v>
          </cell>
          <cell r="N722">
            <v>1.77</v>
          </cell>
          <cell r="O722">
            <v>1.64</v>
          </cell>
          <cell r="P722" t="str">
            <v>N</v>
          </cell>
          <cell r="Q722" t="str">
            <v>South</v>
          </cell>
          <cell r="R722" t="str">
            <v>FC</v>
          </cell>
          <cell r="T722">
            <v>43.4</v>
          </cell>
        </row>
        <row r="723">
          <cell r="A723" t="str">
            <v>TIGRCK_7_UNITS</v>
          </cell>
          <cell r="B723" t="str">
            <v>CAISO System</v>
          </cell>
          <cell r="C723" t="str">
            <v>TIGER CREEK HYDRO AGGREGATE</v>
          </cell>
          <cell r="D723">
            <v>1.48</v>
          </cell>
          <cell r="E723">
            <v>7.09</v>
          </cell>
          <cell r="F723">
            <v>6.85</v>
          </cell>
          <cell r="G723">
            <v>14.45</v>
          </cell>
          <cell r="H723">
            <v>16.73</v>
          </cell>
          <cell r="I723">
            <v>35.950000000000003</v>
          </cell>
          <cell r="J723">
            <v>41.84</v>
          </cell>
          <cell r="K723">
            <v>37.78</v>
          </cell>
          <cell r="L723">
            <v>40.049999999999997</v>
          </cell>
          <cell r="M723">
            <v>41.29</v>
          </cell>
          <cell r="N723">
            <v>45.52</v>
          </cell>
          <cell r="O723">
            <v>39.18</v>
          </cell>
          <cell r="P723" t="str">
            <v>Y</v>
          </cell>
          <cell r="Q723" t="str">
            <v>North</v>
          </cell>
          <cell r="R723" t="str">
            <v>FC</v>
          </cell>
          <cell r="T723">
            <v>41.84</v>
          </cell>
        </row>
        <row r="724">
          <cell r="A724" t="str">
            <v>TKOPWR_2_UNIT</v>
          </cell>
          <cell r="B724" t="str">
            <v>CAISO System</v>
          </cell>
          <cell r="C724" t="str">
            <v>TKO POWER</v>
          </cell>
          <cell r="D724">
            <v>0.78</v>
          </cell>
          <cell r="E724">
            <v>0.69</v>
          </cell>
          <cell r="F724">
            <v>1.56</v>
          </cell>
          <cell r="G724">
            <v>1.55</v>
          </cell>
          <cell r="H724">
            <v>0.59</v>
          </cell>
          <cell r="I724">
            <v>0.36</v>
          </cell>
          <cell r="J724">
            <v>0.01</v>
          </cell>
          <cell r="K724">
            <v>0</v>
          </cell>
          <cell r="L724">
            <v>0</v>
          </cell>
          <cell r="M724">
            <v>0</v>
          </cell>
          <cell r="N724">
            <v>0.01</v>
          </cell>
          <cell r="O724">
            <v>0.46</v>
          </cell>
          <cell r="P724" t="str">
            <v>N</v>
          </cell>
          <cell r="Q724" t="str">
            <v>North</v>
          </cell>
          <cell r="R724" t="str">
            <v>FC</v>
          </cell>
          <cell r="T724">
            <v>0.36</v>
          </cell>
        </row>
        <row r="725">
          <cell r="A725" t="str">
            <v>TMPLTN_2_SOLAR</v>
          </cell>
          <cell r="B725" t="str">
            <v>CAISO System</v>
          </cell>
          <cell r="C725" t="str">
            <v>Vintner Solar</v>
          </cell>
          <cell r="D725">
            <v>0.01</v>
          </cell>
          <cell r="E725">
            <v>0.09</v>
          </cell>
          <cell r="F725">
            <v>0.22</v>
          </cell>
          <cell r="G725">
            <v>0.9</v>
          </cell>
          <cell r="H725">
            <v>0.96</v>
          </cell>
          <cell r="I725">
            <v>1.2</v>
          </cell>
          <cell r="J725">
            <v>1.2</v>
          </cell>
          <cell r="K725">
            <v>1.1200000000000001</v>
          </cell>
          <cell r="L725">
            <v>1.0900000000000001</v>
          </cell>
          <cell r="M725">
            <v>0.72</v>
          </cell>
          <cell r="N725">
            <v>0.03</v>
          </cell>
          <cell r="O725">
            <v>0.01</v>
          </cell>
          <cell r="P725" t="str">
            <v>N</v>
          </cell>
          <cell r="Q725" t="str">
            <v>North</v>
          </cell>
          <cell r="R725" t="str">
            <v>ID</v>
          </cell>
          <cell r="T725">
            <v>1.2</v>
          </cell>
        </row>
        <row r="726">
          <cell r="A726" t="str">
            <v>TOADTW_6_UNIT</v>
          </cell>
          <cell r="B726" t="str">
            <v>CAISO System</v>
          </cell>
          <cell r="C726" t="str">
            <v>TOAD TOWN</v>
          </cell>
          <cell r="D726">
            <v>0.78</v>
          </cell>
          <cell r="E726">
            <v>0.82</v>
          </cell>
          <cell r="F726">
            <v>0.97</v>
          </cell>
          <cell r="G726">
            <v>1.22</v>
          </cell>
          <cell r="H726">
            <v>0.96</v>
          </cell>
          <cell r="I726">
            <v>0.77</v>
          </cell>
          <cell r="J726">
            <v>0.7</v>
          </cell>
          <cell r="K726">
            <v>0.65</v>
          </cell>
          <cell r="L726">
            <v>0.38</v>
          </cell>
          <cell r="M726">
            <v>0.03</v>
          </cell>
          <cell r="N726">
            <v>0</v>
          </cell>
          <cell r="O726">
            <v>0.17</v>
          </cell>
          <cell r="P726" t="str">
            <v>Y</v>
          </cell>
          <cell r="Q726" t="str">
            <v>North</v>
          </cell>
          <cell r="R726" t="str">
            <v>FC</v>
          </cell>
          <cell r="T726">
            <v>0.77</v>
          </cell>
        </row>
        <row r="727">
          <cell r="A727" t="str">
            <v>TOPAZ_2_SOLAR</v>
          </cell>
          <cell r="B727" t="str">
            <v>CAISO System</v>
          </cell>
          <cell r="C727" t="str">
            <v>Topaz Solar Farms</v>
          </cell>
          <cell r="D727">
            <v>4.3099999999999996</v>
          </cell>
          <cell r="E727">
            <v>36.42</v>
          </cell>
          <cell r="F727">
            <v>83.16</v>
          </cell>
          <cell r="G727">
            <v>332.38</v>
          </cell>
          <cell r="H727">
            <v>352.69</v>
          </cell>
          <cell r="I727">
            <v>440.18</v>
          </cell>
          <cell r="J727">
            <v>442.13</v>
          </cell>
          <cell r="K727">
            <v>411.7</v>
          </cell>
          <cell r="L727">
            <v>401.77</v>
          </cell>
          <cell r="M727">
            <v>265.61</v>
          </cell>
          <cell r="N727">
            <v>13.7</v>
          </cell>
          <cell r="O727">
            <v>7.3</v>
          </cell>
          <cell r="P727" t="str">
            <v>N</v>
          </cell>
          <cell r="Q727" t="str">
            <v>North</v>
          </cell>
          <cell r="R727" t="str">
            <v>FC</v>
          </cell>
          <cell r="S727">
            <v>0</v>
          </cell>
          <cell r="T727">
            <v>442.13</v>
          </cell>
        </row>
        <row r="728">
          <cell r="A728" t="str">
            <v>TRNSWD_1_QF</v>
          </cell>
          <cell r="B728" t="str">
            <v>LA Basin</v>
          </cell>
          <cell r="C728" t="str">
            <v>FPL Energy C Wind</v>
          </cell>
          <cell r="D728" t="str">
            <v>-</v>
          </cell>
          <cell r="E728" t="str">
            <v>-</v>
          </cell>
          <cell r="F728">
            <v>8.33</v>
          </cell>
          <cell r="G728">
            <v>9.31</v>
          </cell>
          <cell r="H728">
            <v>12.1</v>
          </cell>
          <cell r="I728">
            <v>10.64</v>
          </cell>
          <cell r="J728">
            <v>6.64</v>
          </cell>
          <cell r="K728">
            <v>5.97</v>
          </cell>
          <cell r="L728">
            <v>3.59</v>
          </cell>
          <cell r="M728">
            <v>2.81</v>
          </cell>
          <cell r="N728">
            <v>1.73</v>
          </cell>
          <cell r="O728">
            <v>1.76</v>
          </cell>
          <cell r="P728" t="str">
            <v>N</v>
          </cell>
          <cell r="Q728" t="str">
            <v>South</v>
          </cell>
          <cell r="R728" t="str">
            <v>FC</v>
          </cell>
          <cell r="T728">
            <v>10.64</v>
          </cell>
        </row>
        <row r="729">
          <cell r="A729" t="str">
            <v>TULLCK_7_UNITS</v>
          </cell>
          <cell r="B729" t="str">
            <v>Stockton</v>
          </cell>
          <cell r="C729" t="str">
            <v>TULLOCH HYDRO AGGREGATE</v>
          </cell>
          <cell r="D729">
            <v>4.76</v>
          </cell>
          <cell r="E729">
            <v>2.35</v>
          </cell>
          <cell r="F729">
            <v>1.2</v>
          </cell>
          <cell r="G729">
            <v>13.84</v>
          </cell>
          <cell r="H729">
            <v>18.7</v>
          </cell>
          <cell r="I729">
            <v>18.7</v>
          </cell>
          <cell r="J729">
            <v>18.7</v>
          </cell>
          <cell r="K729">
            <v>18.7</v>
          </cell>
          <cell r="L729">
            <v>15.51</v>
          </cell>
          <cell r="M729">
            <v>3.2</v>
          </cell>
          <cell r="N729">
            <v>5</v>
          </cell>
          <cell r="O729">
            <v>1.36</v>
          </cell>
          <cell r="P729" t="str">
            <v>N</v>
          </cell>
          <cell r="Q729" t="str">
            <v>North</v>
          </cell>
          <cell r="R729" t="str">
            <v>FC</v>
          </cell>
          <cell r="T729">
            <v>18.7</v>
          </cell>
        </row>
        <row r="730">
          <cell r="A730" t="str">
            <v>TWISSL_6_SOLAR</v>
          </cell>
          <cell r="B730" t="str">
            <v>CAISO System</v>
          </cell>
          <cell r="C730" t="str">
            <v>Nickel 1 ("NLH1")</v>
          </cell>
          <cell r="D730">
            <v>0.01</v>
          </cell>
          <cell r="E730">
            <v>0.1</v>
          </cell>
          <cell r="F730">
            <v>0.22</v>
          </cell>
          <cell r="G730">
            <v>1.01</v>
          </cell>
          <cell r="H730">
            <v>1.05</v>
          </cell>
          <cell r="I730">
            <v>1.2</v>
          </cell>
          <cell r="J730">
            <v>1.2</v>
          </cell>
          <cell r="K730">
            <v>1.17</v>
          </cell>
          <cell r="L730">
            <v>1.1000000000000001</v>
          </cell>
          <cell r="M730">
            <v>0.76</v>
          </cell>
          <cell r="N730">
            <v>0.03</v>
          </cell>
          <cell r="O730">
            <v>0.01</v>
          </cell>
          <cell r="P730" t="str">
            <v>N</v>
          </cell>
          <cell r="Q730" t="str">
            <v>North</v>
          </cell>
          <cell r="R730" t="str">
            <v>ID</v>
          </cell>
          <cell r="S730">
            <v>0</v>
          </cell>
          <cell r="T730">
            <v>1.2</v>
          </cell>
        </row>
        <row r="731">
          <cell r="A731" t="str">
            <v>TWISSL_6_SOLAR1</v>
          </cell>
          <cell r="B731" t="str">
            <v>CAISO System</v>
          </cell>
          <cell r="C731" t="str">
            <v>Coronal Lost Hills, LLC</v>
          </cell>
          <cell r="D731" t="str">
            <v>-</v>
          </cell>
          <cell r="E731" t="str">
            <v>-</v>
          </cell>
          <cell r="F731" t="str">
            <v>-</v>
          </cell>
          <cell r="G731" t="str">
            <v>-</v>
          </cell>
          <cell r="H731" t="str">
            <v>-</v>
          </cell>
          <cell r="I731" t="str">
            <v>-</v>
          </cell>
          <cell r="J731" t="str">
            <v>-</v>
          </cell>
          <cell r="K731" t="str">
            <v>-</v>
          </cell>
          <cell r="L731" t="str">
            <v>-</v>
          </cell>
          <cell r="M731" t="str">
            <v>-</v>
          </cell>
          <cell r="N731" t="str">
            <v>-</v>
          </cell>
          <cell r="O731" t="str">
            <v>-</v>
          </cell>
          <cell r="P731" t="str">
            <v>N</v>
          </cell>
          <cell r="Q731" t="str">
            <v>North</v>
          </cell>
          <cell r="R731" t="str">
            <v>EO</v>
          </cell>
          <cell r="T731">
            <v>0</v>
          </cell>
        </row>
        <row r="732">
          <cell r="A732" t="str">
            <v>TXMCKT_6_UNIT</v>
          </cell>
          <cell r="B732" t="str">
            <v>CAISO System</v>
          </cell>
          <cell r="C732" t="str">
            <v>McKittrick Cogen</v>
          </cell>
          <cell r="D732">
            <v>0.02</v>
          </cell>
          <cell r="E732">
            <v>0</v>
          </cell>
          <cell r="F732">
            <v>0.14000000000000001</v>
          </cell>
          <cell r="G732">
            <v>0.1</v>
          </cell>
          <cell r="H732">
            <v>0</v>
          </cell>
          <cell r="I732">
            <v>0.83</v>
          </cell>
          <cell r="J732">
            <v>0.69</v>
          </cell>
          <cell r="K732">
            <v>1.31</v>
          </cell>
          <cell r="L732">
            <v>1.63</v>
          </cell>
          <cell r="M732">
            <v>3.28</v>
          </cell>
          <cell r="N732">
            <v>2.94</v>
          </cell>
          <cell r="O732">
            <v>2.74</v>
          </cell>
          <cell r="P732" t="str">
            <v>N</v>
          </cell>
          <cell r="Q732" t="str">
            <v>North</v>
          </cell>
          <cell r="R732" t="str">
            <v>FC</v>
          </cell>
          <cell r="S732" t="str">
            <v>Local area definition change for 2015. See LCR Report.</v>
          </cell>
          <cell r="T732">
            <v>1.63</v>
          </cell>
        </row>
        <row r="733">
          <cell r="A733" t="str">
            <v>UKIAH_7_LAKEMN</v>
          </cell>
          <cell r="B733" t="str">
            <v>NCNB</v>
          </cell>
          <cell r="C733" t="str">
            <v>UKIAH LAKE MENDOCINO HYDRO</v>
          </cell>
          <cell r="D733">
            <v>2.17</v>
          </cell>
          <cell r="E733">
            <v>1.7</v>
          </cell>
          <cell r="F733">
            <v>1.7</v>
          </cell>
          <cell r="G733">
            <v>1.7</v>
          </cell>
          <cell r="H733">
            <v>1.7</v>
          </cell>
          <cell r="I733">
            <v>1.7</v>
          </cell>
          <cell r="J733">
            <v>1.7</v>
          </cell>
          <cell r="K733">
            <v>1.7</v>
          </cell>
          <cell r="L733">
            <v>1.7</v>
          </cell>
          <cell r="M733">
            <v>1.7</v>
          </cell>
          <cell r="N733">
            <v>1.7</v>
          </cell>
          <cell r="O733">
            <v>1.7</v>
          </cell>
          <cell r="P733" t="str">
            <v>Y</v>
          </cell>
          <cell r="Q733" t="str">
            <v>North</v>
          </cell>
          <cell r="R733" t="str">
            <v>FC</v>
          </cell>
          <cell r="T733">
            <v>1.7</v>
          </cell>
        </row>
        <row r="734">
          <cell r="A734" t="str">
            <v>ULTOGL_1_POSO</v>
          </cell>
          <cell r="B734" t="str">
            <v>Kern</v>
          </cell>
          <cell r="C734" t="str">
            <v>RIO BRAVO POSO</v>
          </cell>
          <cell r="D734">
            <v>17.59</v>
          </cell>
          <cell r="E734">
            <v>16.23</v>
          </cell>
          <cell r="F734">
            <v>16.190000000000001</v>
          </cell>
          <cell r="G734">
            <v>17.63</v>
          </cell>
          <cell r="H734">
            <v>29.98</v>
          </cell>
          <cell r="I734">
            <v>32.56</v>
          </cell>
          <cell r="J734">
            <v>31.28</v>
          </cell>
          <cell r="K734">
            <v>31.72</v>
          </cell>
          <cell r="L734">
            <v>29.37</v>
          </cell>
          <cell r="M734">
            <v>31.15</v>
          </cell>
          <cell r="N734">
            <v>0</v>
          </cell>
          <cell r="O734">
            <v>0</v>
          </cell>
          <cell r="P734" t="str">
            <v>N</v>
          </cell>
          <cell r="Q734" t="str">
            <v>North</v>
          </cell>
          <cell r="R734" t="str">
            <v>FC</v>
          </cell>
          <cell r="T734">
            <v>32.56</v>
          </cell>
        </row>
        <row r="735">
          <cell r="A735" t="str">
            <v>ULTPCH_1_UNIT 1</v>
          </cell>
          <cell r="B735" t="str">
            <v>Stockton</v>
          </cell>
          <cell r="C735" t="str">
            <v>OGDEN POWER PACIFIC (CHINESE STATION)</v>
          </cell>
          <cell r="D735">
            <v>18.170000000000002</v>
          </cell>
          <cell r="E735">
            <v>16.7</v>
          </cell>
          <cell r="F735">
            <v>17.61</v>
          </cell>
          <cell r="G735">
            <v>14.82</v>
          </cell>
          <cell r="H735">
            <v>17.84</v>
          </cell>
          <cell r="I735">
            <v>18.38</v>
          </cell>
          <cell r="J735">
            <v>17.96</v>
          </cell>
          <cell r="K735">
            <v>16.57</v>
          </cell>
          <cell r="L735">
            <v>17.309999999999999</v>
          </cell>
          <cell r="M735">
            <v>17.07</v>
          </cell>
          <cell r="N735">
            <v>17.059999999999999</v>
          </cell>
          <cell r="O735">
            <v>18.989999999999998</v>
          </cell>
          <cell r="P735" t="str">
            <v>N</v>
          </cell>
          <cell r="Q735" t="str">
            <v>North</v>
          </cell>
          <cell r="R735" t="str">
            <v>FC</v>
          </cell>
          <cell r="T735">
            <v>18.38</v>
          </cell>
        </row>
        <row r="736">
          <cell r="A736" t="str">
            <v>ULTPFR_1_UNIT 1</v>
          </cell>
          <cell r="B736" t="str">
            <v>Fresno</v>
          </cell>
          <cell r="C736" t="str">
            <v>RIO BRAVO FRESNO (AKA ULTRAPOWER)</v>
          </cell>
          <cell r="D736">
            <v>23.29</v>
          </cell>
          <cell r="E736">
            <v>23.86</v>
          </cell>
          <cell r="F736">
            <v>24.32</v>
          </cell>
          <cell r="G736">
            <v>24.27</v>
          </cell>
          <cell r="H736">
            <v>24.01</v>
          </cell>
          <cell r="I736">
            <v>22.92</v>
          </cell>
          <cell r="J736">
            <v>21.51</v>
          </cell>
          <cell r="K736">
            <v>22.93</v>
          </cell>
          <cell r="L736">
            <v>23.53</v>
          </cell>
          <cell r="M736">
            <v>22.85</v>
          </cell>
          <cell r="N736">
            <v>23.64</v>
          </cell>
          <cell r="O736">
            <v>24.3</v>
          </cell>
          <cell r="P736" t="str">
            <v>N</v>
          </cell>
          <cell r="Q736" t="str">
            <v>North</v>
          </cell>
          <cell r="R736" t="str">
            <v>FC</v>
          </cell>
          <cell r="T736">
            <v>23.53</v>
          </cell>
        </row>
        <row r="737">
          <cell r="A737" t="str">
            <v>ULTRCK_2_UNIT</v>
          </cell>
          <cell r="B737" t="str">
            <v>Sierra</v>
          </cell>
          <cell r="C737" t="str">
            <v>Rio Bravo Rocklin</v>
          </cell>
          <cell r="D737">
            <v>23.5</v>
          </cell>
          <cell r="E737">
            <v>23.63</v>
          </cell>
          <cell r="F737">
            <v>21.96</v>
          </cell>
          <cell r="G737">
            <v>21.65</v>
          </cell>
          <cell r="H737">
            <v>22.25</v>
          </cell>
          <cell r="I737">
            <v>23.99</v>
          </cell>
          <cell r="J737">
            <v>22.81</v>
          </cell>
          <cell r="K737">
            <v>21.29</v>
          </cell>
          <cell r="L737">
            <v>23.43</v>
          </cell>
          <cell r="M737">
            <v>23.21</v>
          </cell>
          <cell r="N737">
            <v>22.65</v>
          </cell>
          <cell r="O737">
            <v>23.99</v>
          </cell>
          <cell r="P737" t="str">
            <v>N</v>
          </cell>
          <cell r="Q737" t="str">
            <v>North</v>
          </cell>
          <cell r="R737" t="str">
            <v>FC</v>
          </cell>
          <cell r="T737">
            <v>23.99</v>
          </cell>
        </row>
        <row r="738">
          <cell r="A738" t="str">
            <v>UNCHEM_1_UNIT</v>
          </cell>
          <cell r="B738" t="str">
            <v>Bay Area</v>
          </cell>
          <cell r="C738" t="str">
            <v>CONTRA COSTA CARBON PLANT</v>
          </cell>
          <cell r="D738">
            <v>15.11</v>
          </cell>
          <cell r="E738">
            <v>14.77</v>
          </cell>
          <cell r="F738">
            <v>14.68</v>
          </cell>
          <cell r="G738">
            <v>15.59</v>
          </cell>
          <cell r="H738">
            <v>15.49</v>
          </cell>
          <cell r="I738">
            <v>14.42</v>
          </cell>
          <cell r="J738">
            <v>14.7</v>
          </cell>
          <cell r="K738">
            <v>15.73</v>
          </cell>
          <cell r="L738">
            <v>16.55</v>
          </cell>
          <cell r="M738">
            <v>12.72</v>
          </cell>
          <cell r="N738">
            <v>12.38</v>
          </cell>
          <cell r="O738">
            <v>13.4</v>
          </cell>
          <cell r="P738" t="str">
            <v>N</v>
          </cell>
          <cell r="Q738" t="str">
            <v>North</v>
          </cell>
          <cell r="R738" t="str">
            <v>FC</v>
          </cell>
          <cell r="T738">
            <v>16.55</v>
          </cell>
        </row>
        <row r="739">
          <cell r="A739" t="str">
            <v>UNOCAL_1_UNITS</v>
          </cell>
          <cell r="B739" t="str">
            <v>Bay Area</v>
          </cell>
          <cell r="C739" t="str">
            <v>TOSCO (RODEO PLANT)</v>
          </cell>
          <cell r="D739">
            <v>2.61</v>
          </cell>
          <cell r="E739">
            <v>1.86</v>
          </cell>
          <cell r="F739">
            <v>4.33</v>
          </cell>
          <cell r="G739">
            <v>2.46</v>
          </cell>
          <cell r="H739">
            <v>7.62</v>
          </cell>
          <cell r="I739">
            <v>4.45</v>
          </cell>
          <cell r="J739">
            <v>0.74</v>
          </cell>
          <cell r="K739">
            <v>0.44</v>
          </cell>
          <cell r="L739">
            <v>1.07</v>
          </cell>
          <cell r="M739">
            <v>2.66</v>
          </cell>
          <cell r="N739">
            <v>2.5299999999999998</v>
          </cell>
          <cell r="O739">
            <v>4.5599999999999996</v>
          </cell>
          <cell r="P739" t="str">
            <v>N</v>
          </cell>
          <cell r="Q739" t="str">
            <v>North</v>
          </cell>
          <cell r="R739" t="str">
            <v>FC</v>
          </cell>
          <cell r="T739">
            <v>4.45</v>
          </cell>
        </row>
        <row r="740">
          <cell r="A740" t="str">
            <v>UNVRSY_1_UNIT 1</v>
          </cell>
          <cell r="B740" t="str">
            <v>CAISO System</v>
          </cell>
          <cell r="C740" t="str">
            <v>Berry Cogen 38 - Unit 1</v>
          </cell>
          <cell r="D740">
            <v>36.72</v>
          </cell>
          <cell r="E740">
            <v>36.770000000000003</v>
          </cell>
          <cell r="F740">
            <v>36.1</v>
          </cell>
          <cell r="G740">
            <v>35.92</v>
          </cell>
          <cell r="H740">
            <v>34.71</v>
          </cell>
          <cell r="I740">
            <v>35.08</v>
          </cell>
          <cell r="J740">
            <v>33.840000000000003</v>
          </cell>
          <cell r="K740">
            <v>34.869999999999997</v>
          </cell>
          <cell r="L740">
            <v>34.409999999999997</v>
          </cell>
          <cell r="M740">
            <v>35.99</v>
          </cell>
          <cell r="N740">
            <v>34.89</v>
          </cell>
          <cell r="O740">
            <v>36.85</v>
          </cell>
          <cell r="P740" t="str">
            <v>N</v>
          </cell>
          <cell r="Q740" t="str">
            <v>North</v>
          </cell>
          <cell r="R740" t="str">
            <v>FC</v>
          </cell>
          <cell r="S740" t="str">
            <v>Local area definition change for 2015. See LCR Report.</v>
          </cell>
          <cell r="T740">
            <v>35.08</v>
          </cell>
        </row>
        <row r="741">
          <cell r="A741" t="str">
            <v>USWND1_2_UNITS</v>
          </cell>
          <cell r="B741" t="str">
            <v>CAISO System</v>
          </cell>
          <cell r="C741" t="str">
            <v>US WIND POWER#1(WALKER)</v>
          </cell>
          <cell r="D741">
            <v>0</v>
          </cell>
          <cell r="E741">
            <v>0.54</v>
          </cell>
          <cell r="F741">
            <v>2.17</v>
          </cell>
          <cell r="G741">
            <v>1.56</v>
          </cell>
          <cell r="H741">
            <v>2.89</v>
          </cell>
          <cell r="I741">
            <v>2.74</v>
          </cell>
          <cell r="J741">
            <v>3.66</v>
          </cell>
          <cell r="K741">
            <v>4.1900000000000004</v>
          </cell>
          <cell r="L741">
            <v>1.45</v>
          </cell>
          <cell r="M741">
            <v>0.76</v>
          </cell>
          <cell r="N741">
            <v>0</v>
          </cell>
          <cell r="O741">
            <v>0</v>
          </cell>
          <cell r="P741" t="str">
            <v>N</v>
          </cell>
          <cell r="Q741" t="str">
            <v>North</v>
          </cell>
          <cell r="R741" t="str">
            <v>FC</v>
          </cell>
          <cell r="T741">
            <v>4.1900000000000004</v>
          </cell>
        </row>
        <row r="742">
          <cell r="A742" t="str">
            <v>USWND2_1_UNITS</v>
          </cell>
          <cell r="B742" t="str">
            <v>CAISO System</v>
          </cell>
          <cell r="C742" t="str">
            <v>US WIND POWER#2(PATTERSON)</v>
          </cell>
          <cell r="D742">
            <v>0</v>
          </cell>
          <cell r="E742">
            <v>2.4300000000000002</v>
          </cell>
          <cell r="F742">
            <v>7.83</v>
          </cell>
          <cell r="G742">
            <v>6.05</v>
          </cell>
          <cell r="H742">
            <v>10.78</v>
          </cell>
          <cell r="I742">
            <v>8.2200000000000006</v>
          </cell>
          <cell r="J742">
            <v>10.11</v>
          </cell>
          <cell r="K742">
            <v>14.1</v>
          </cell>
          <cell r="L742">
            <v>5.81</v>
          </cell>
          <cell r="M742">
            <v>2.81</v>
          </cell>
          <cell r="N742">
            <v>0</v>
          </cell>
          <cell r="O742">
            <v>0</v>
          </cell>
          <cell r="P742" t="str">
            <v>N</v>
          </cell>
          <cell r="Q742" t="str">
            <v>North</v>
          </cell>
          <cell r="R742" t="str">
            <v>FC</v>
          </cell>
          <cell r="T742">
            <v>14.1</v>
          </cell>
        </row>
        <row r="743">
          <cell r="A743" t="str">
            <v>USWND4_2_UNITS</v>
          </cell>
          <cell r="B743" t="str">
            <v>CAISO System</v>
          </cell>
          <cell r="C743" t="str">
            <v>US WIND POWER#4(RALPH)</v>
          </cell>
          <cell r="D743">
            <v>6.1</v>
          </cell>
          <cell r="E743">
            <v>7.12</v>
          </cell>
          <cell r="F743">
            <v>10.86</v>
          </cell>
          <cell r="G743">
            <v>8.0299999999999994</v>
          </cell>
          <cell r="H743">
            <v>9.7799999999999994</v>
          </cell>
          <cell r="I743">
            <v>9.43</v>
          </cell>
          <cell r="J743">
            <v>9.44</v>
          </cell>
          <cell r="K743">
            <v>9.31</v>
          </cell>
          <cell r="L743">
            <v>7.76</v>
          </cell>
          <cell r="M743">
            <v>6.8</v>
          </cell>
          <cell r="N743">
            <v>5.95</v>
          </cell>
          <cell r="O743">
            <v>5.53</v>
          </cell>
          <cell r="P743" t="str">
            <v>N</v>
          </cell>
          <cell r="Q743" t="str">
            <v>North</v>
          </cell>
          <cell r="R743" t="str">
            <v>FC</v>
          </cell>
          <cell r="T743">
            <v>9.44</v>
          </cell>
        </row>
        <row r="744">
          <cell r="A744" t="str">
            <v>USWNDR_2_SMUD</v>
          </cell>
          <cell r="B744" t="str">
            <v>Bay Area</v>
          </cell>
          <cell r="C744" t="str">
            <v>SOLANO WIND FARM</v>
          </cell>
          <cell r="D744">
            <v>1.77</v>
          </cell>
          <cell r="E744">
            <v>5.63</v>
          </cell>
          <cell r="F744">
            <v>11.3</v>
          </cell>
          <cell r="G744">
            <v>11.11</v>
          </cell>
          <cell r="H744">
            <v>19.84</v>
          </cell>
          <cell r="I744">
            <v>18.57</v>
          </cell>
          <cell r="J744">
            <v>24.99</v>
          </cell>
          <cell r="K744">
            <v>22.11</v>
          </cell>
          <cell r="L744">
            <v>9.26</v>
          </cell>
          <cell r="M744">
            <v>2.73</v>
          </cell>
          <cell r="N744">
            <v>2.2200000000000002</v>
          </cell>
          <cell r="O744">
            <v>3.16</v>
          </cell>
          <cell r="P744" t="str">
            <v>N</v>
          </cell>
          <cell r="Q744" t="str">
            <v>North</v>
          </cell>
          <cell r="R744" t="str">
            <v>FC</v>
          </cell>
          <cell r="T744">
            <v>24.99</v>
          </cell>
        </row>
        <row r="745">
          <cell r="A745" t="str">
            <v>USWNDR_2_SMUD2</v>
          </cell>
          <cell r="B745" t="str">
            <v>Bay Area</v>
          </cell>
          <cell r="C745" t="str">
            <v>Solano Wind Project Phase 3</v>
          </cell>
          <cell r="D745">
            <v>5.0599999999999996</v>
          </cell>
          <cell r="E745">
            <v>9.8699999999999992</v>
          </cell>
          <cell r="F745">
            <v>24.24</v>
          </cell>
          <cell r="G745">
            <v>27.86</v>
          </cell>
          <cell r="H745">
            <v>37.79</v>
          </cell>
          <cell r="I745">
            <v>39.479999999999997</v>
          </cell>
          <cell r="J745">
            <v>38.65</v>
          </cell>
          <cell r="K745">
            <v>37.86</v>
          </cell>
          <cell r="L745">
            <v>16.600000000000001</v>
          </cell>
          <cell r="M745">
            <v>5.63</v>
          </cell>
          <cell r="N745">
            <v>5.18</v>
          </cell>
          <cell r="O745">
            <v>5.62</v>
          </cell>
          <cell r="P745" t="str">
            <v>N</v>
          </cell>
          <cell r="Q745" t="str">
            <v>North</v>
          </cell>
          <cell r="R745" t="str">
            <v>FC</v>
          </cell>
          <cell r="S745">
            <v>0</v>
          </cell>
          <cell r="T745">
            <v>39.479999999999997</v>
          </cell>
        </row>
        <row r="746">
          <cell r="A746" t="str">
            <v>USWNDR_2_UNITS</v>
          </cell>
          <cell r="B746" t="str">
            <v>Bay Area</v>
          </cell>
          <cell r="C746" t="str">
            <v>US WIND POWER(RUSSELL)</v>
          </cell>
          <cell r="D746">
            <v>0.61</v>
          </cell>
          <cell r="E746">
            <v>3.5</v>
          </cell>
          <cell r="F746">
            <v>2.46</v>
          </cell>
          <cell r="G746">
            <v>2.14</v>
          </cell>
          <cell r="H746">
            <v>4.74</v>
          </cell>
          <cell r="I746">
            <v>3.7</v>
          </cell>
          <cell r="J746">
            <v>5.59</v>
          </cell>
          <cell r="K746">
            <v>4.84</v>
          </cell>
          <cell r="L746">
            <v>1.68</v>
          </cell>
          <cell r="M746">
            <v>0.43</v>
          </cell>
          <cell r="N746">
            <v>0.43</v>
          </cell>
          <cell r="O746">
            <v>0.49</v>
          </cell>
          <cell r="P746" t="str">
            <v>N</v>
          </cell>
          <cell r="Q746" t="str">
            <v>North</v>
          </cell>
          <cell r="R746" t="str">
            <v>FC</v>
          </cell>
          <cell r="T746">
            <v>5.59</v>
          </cell>
        </row>
        <row r="747">
          <cell r="A747" t="str">
            <v>USWPFK_6_FRICK</v>
          </cell>
          <cell r="B747" t="str">
            <v>Bay Area</v>
          </cell>
          <cell r="C747" t="str">
            <v>GREEN RIDGE POWER LLC (FRICK)</v>
          </cell>
          <cell r="D747">
            <v>0</v>
          </cell>
          <cell r="E747">
            <v>0.17</v>
          </cell>
          <cell r="F747">
            <v>0.73</v>
          </cell>
          <cell r="G747">
            <v>0.51</v>
          </cell>
          <cell r="H747">
            <v>1.27</v>
          </cell>
          <cell r="I747">
            <v>1.21</v>
          </cell>
          <cell r="J747">
            <v>1.55</v>
          </cell>
          <cell r="K747">
            <v>1.66</v>
          </cell>
          <cell r="L747">
            <v>0.56000000000000005</v>
          </cell>
          <cell r="M747">
            <v>0.3</v>
          </cell>
          <cell r="N747">
            <v>0</v>
          </cell>
          <cell r="O747">
            <v>0</v>
          </cell>
          <cell r="P747" t="str">
            <v>N</v>
          </cell>
          <cell r="Q747" t="str">
            <v>North</v>
          </cell>
          <cell r="R747" t="str">
            <v>FC</v>
          </cell>
          <cell r="T747">
            <v>1.66</v>
          </cell>
        </row>
        <row r="748">
          <cell r="A748" t="str">
            <v>USWPJR_2_UNITS</v>
          </cell>
          <cell r="B748" t="str">
            <v>Bay Area</v>
          </cell>
          <cell r="C748" t="str">
            <v>Vasco Wind</v>
          </cell>
          <cell r="D748">
            <v>1.29</v>
          </cell>
          <cell r="E748">
            <v>3.87</v>
          </cell>
          <cell r="F748">
            <v>7.79</v>
          </cell>
          <cell r="G748">
            <v>5.56</v>
          </cell>
          <cell r="H748">
            <v>13.11</v>
          </cell>
          <cell r="I748">
            <v>9.92</v>
          </cell>
          <cell r="J748">
            <v>10.65</v>
          </cell>
          <cell r="K748">
            <v>11.68</v>
          </cell>
          <cell r="L748">
            <v>5.56</v>
          </cell>
          <cell r="M748">
            <v>2.46</v>
          </cell>
          <cell r="N748">
            <v>1.47</v>
          </cell>
          <cell r="O748">
            <v>3.82</v>
          </cell>
          <cell r="P748" t="str">
            <v>N</v>
          </cell>
          <cell r="Q748" t="str">
            <v>North</v>
          </cell>
          <cell r="R748" t="str">
            <v>FC</v>
          </cell>
          <cell r="T748">
            <v>11.68</v>
          </cell>
        </row>
        <row r="749">
          <cell r="A749" t="str">
            <v>VACADX_1_QF</v>
          </cell>
          <cell r="B749" t="str">
            <v>CAISO System</v>
          </cell>
          <cell r="C749" t="str">
            <v>SMALL QF AGGREGATION - VACAVILLE</v>
          </cell>
          <cell r="D749">
            <v>0</v>
          </cell>
          <cell r="E749">
            <v>0</v>
          </cell>
          <cell r="F749">
            <v>0</v>
          </cell>
          <cell r="G749">
            <v>0</v>
          </cell>
          <cell r="H749">
            <v>0</v>
          </cell>
          <cell r="I749">
            <v>0</v>
          </cell>
          <cell r="J749">
            <v>0</v>
          </cell>
          <cell r="K749">
            <v>0</v>
          </cell>
          <cell r="L749">
            <v>0</v>
          </cell>
          <cell r="M749">
            <v>0</v>
          </cell>
          <cell r="N749">
            <v>0</v>
          </cell>
          <cell r="O749">
            <v>0</v>
          </cell>
          <cell r="P749" t="str">
            <v>N</v>
          </cell>
          <cell r="Q749" t="str">
            <v>North</v>
          </cell>
          <cell r="R749" t="str">
            <v>FC</v>
          </cell>
          <cell r="T749">
            <v>0</v>
          </cell>
        </row>
        <row r="750">
          <cell r="A750" t="str">
            <v>VACADX_1_SOLAR</v>
          </cell>
          <cell r="B750" t="str">
            <v>CAISO System</v>
          </cell>
          <cell r="C750" t="str">
            <v>Vaca-Dixon Solar Station</v>
          </cell>
          <cell r="D750">
            <v>0.01</v>
          </cell>
          <cell r="E750">
            <v>0.03</v>
          </cell>
          <cell r="F750">
            <v>0.1</v>
          </cell>
          <cell r="G750">
            <v>1.28</v>
          </cell>
          <cell r="H750">
            <v>1.34</v>
          </cell>
          <cell r="I750">
            <v>1.25</v>
          </cell>
          <cell r="J750">
            <v>1.59</v>
          </cell>
          <cell r="K750">
            <v>1.52</v>
          </cell>
          <cell r="L750">
            <v>1.43</v>
          </cell>
          <cell r="M750">
            <v>1.07</v>
          </cell>
          <cell r="N750">
            <v>0.01</v>
          </cell>
          <cell r="O750">
            <v>0</v>
          </cell>
          <cell r="P750" t="str">
            <v>Y</v>
          </cell>
          <cell r="Q750" t="str">
            <v>North</v>
          </cell>
          <cell r="R750" t="str">
            <v>FC</v>
          </cell>
          <cell r="T750">
            <v>1.59</v>
          </cell>
        </row>
        <row r="751">
          <cell r="A751" t="str">
            <v>VACADX_1_UNITA1</v>
          </cell>
          <cell r="B751" t="str">
            <v>CAISO System</v>
          </cell>
          <cell r="C751" t="str">
            <v>CalPeak Power Vaca Dixon Unit 1</v>
          </cell>
          <cell r="D751">
            <v>48</v>
          </cell>
          <cell r="E751">
            <v>48</v>
          </cell>
          <cell r="F751">
            <v>48</v>
          </cell>
          <cell r="G751">
            <v>48</v>
          </cell>
          <cell r="H751">
            <v>48</v>
          </cell>
          <cell r="I751">
            <v>48</v>
          </cell>
          <cell r="J751">
            <v>48</v>
          </cell>
          <cell r="K751">
            <v>48</v>
          </cell>
          <cell r="L751">
            <v>48</v>
          </cell>
          <cell r="M751">
            <v>48</v>
          </cell>
          <cell r="N751">
            <v>48</v>
          </cell>
          <cell r="O751">
            <v>48</v>
          </cell>
          <cell r="P751" t="str">
            <v>Y</v>
          </cell>
          <cell r="Q751" t="str">
            <v>North</v>
          </cell>
          <cell r="R751" t="str">
            <v>FC</v>
          </cell>
          <cell r="T751">
            <v>48</v>
          </cell>
        </row>
        <row r="752">
          <cell r="A752" t="str">
            <v>VALLEY_5_PERRIS</v>
          </cell>
          <cell r="B752" t="str">
            <v>LA Basin</v>
          </cell>
          <cell r="C752" t="str">
            <v>MWD Perris Hydroelectric Recovery Plant</v>
          </cell>
          <cell r="D752">
            <v>7.94</v>
          </cell>
          <cell r="E752">
            <v>7.94</v>
          </cell>
          <cell r="F752">
            <v>7.94</v>
          </cell>
          <cell r="G752">
            <v>7.94</v>
          </cell>
          <cell r="H752">
            <v>7.94</v>
          </cell>
          <cell r="I752">
            <v>7.94</v>
          </cell>
          <cell r="J752">
            <v>7.94</v>
          </cell>
          <cell r="K752">
            <v>7.94</v>
          </cell>
          <cell r="L752">
            <v>7.94</v>
          </cell>
          <cell r="M752">
            <v>7.94</v>
          </cell>
          <cell r="N752">
            <v>7.94</v>
          </cell>
          <cell r="O752">
            <v>7.94</v>
          </cell>
          <cell r="P752" t="str">
            <v>Y</v>
          </cell>
          <cell r="Q752" t="str">
            <v>South</v>
          </cell>
          <cell r="R752" t="str">
            <v>FC</v>
          </cell>
          <cell r="T752">
            <v>7.94</v>
          </cell>
        </row>
        <row r="753">
          <cell r="A753" t="str">
            <v>VALLEY_5_REDMTN</v>
          </cell>
          <cell r="B753" t="str">
            <v>LA Basin</v>
          </cell>
          <cell r="C753" t="str">
            <v xml:space="preserve">MWD Red Mountain Hydroelectric Recovery </v>
          </cell>
          <cell r="D753">
            <v>2.5099999999999998</v>
          </cell>
          <cell r="E753">
            <v>4.62</v>
          </cell>
          <cell r="F753">
            <v>4.42</v>
          </cell>
          <cell r="G753">
            <v>4.2699999999999996</v>
          </cell>
          <cell r="H753">
            <v>1.7</v>
          </cell>
          <cell r="I753">
            <v>3.22</v>
          </cell>
          <cell r="J753">
            <v>3.78</v>
          </cell>
          <cell r="K753">
            <v>3.37</v>
          </cell>
          <cell r="L753">
            <v>2.81</v>
          </cell>
          <cell r="M753">
            <v>4.47</v>
          </cell>
          <cell r="N753">
            <v>4.68</v>
          </cell>
          <cell r="O753">
            <v>4.6399999999999997</v>
          </cell>
          <cell r="P753" t="str">
            <v>N</v>
          </cell>
          <cell r="Q753" t="str">
            <v>South</v>
          </cell>
          <cell r="R753" t="str">
            <v>FC</v>
          </cell>
          <cell r="T753">
            <v>3.78</v>
          </cell>
        </row>
        <row r="754">
          <cell r="A754" t="str">
            <v>VALLEY_5_RTS044</v>
          </cell>
          <cell r="B754" t="str">
            <v>LA Basin</v>
          </cell>
          <cell r="C754" t="str">
            <v>SPVP044</v>
          </cell>
          <cell r="D754" t="str">
            <v>-</v>
          </cell>
          <cell r="E754" t="str">
            <v>-</v>
          </cell>
          <cell r="F754" t="str">
            <v>-</v>
          </cell>
          <cell r="G754" t="str">
            <v>-</v>
          </cell>
          <cell r="H754" t="str">
            <v>-</v>
          </cell>
          <cell r="I754">
            <v>6.4</v>
          </cell>
          <cell r="J754">
            <v>6.43</v>
          </cell>
          <cell r="K754">
            <v>5.99</v>
          </cell>
          <cell r="L754">
            <v>5.84</v>
          </cell>
          <cell r="M754">
            <v>3.86</v>
          </cell>
          <cell r="N754">
            <v>0.2</v>
          </cell>
          <cell r="O754">
            <v>0.11</v>
          </cell>
          <cell r="P754" t="str">
            <v>N</v>
          </cell>
          <cell r="Q754" t="str">
            <v>South</v>
          </cell>
          <cell r="R754" t="str">
            <v>FC</v>
          </cell>
          <cell r="T754">
            <v>6.43</v>
          </cell>
        </row>
        <row r="755">
          <cell r="A755" t="str">
            <v>VALLEY_7_BADLND</v>
          </cell>
          <cell r="B755" t="str">
            <v>LA Basin</v>
          </cell>
          <cell r="C755" t="str">
            <v>VALLEY_7_BADLND</v>
          </cell>
          <cell r="D755">
            <v>0.62</v>
          </cell>
          <cell r="E755">
            <v>0.78</v>
          </cell>
          <cell r="F755">
            <v>0.57999999999999996</v>
          </cell>
          <cell r="G755">
            <v>0.75</v>
          </cell>
          <cell r="H755">
            <v>0.8</v>
          </cell>
          <cell r="I755">
            <v>0.79</v>
          </cell>
          <cell r="J755">
            <v>0.69</v>
          </cell>
          <cell r="K755">
            <v>0.54</v>
          </cell>
          <cell r="L755">
            <v>0.66</v>
          </cell>
          <cell r="M755">
            <v>0.63</v>
          </cell>
          <cell r="N755">
            <v>0.33</v>
          </cell>
          <cell r="O755">
            <v>0.24</v>
          </cell>
          <cell r="P755" t="str">
            <v>N</v>
          </cell>
          <cell r="Q755" t="str">
            <v>South</v>
          </cell>
          <cell r="R755" t="str">
            <v>FC</v>
          </cell>
          <cell r="T755">
            <v>0.79</v>
          </cell>
        </row>
        <row r="756">
          <cell r="A756" t="str">
            <v>VALLEY_7_UNITA1</v>
          </cell>
          <cell r="B756" t="str">
            <v>LA Basin</v>
          </cell>
          <cell r="C756" t="str">
            <v>WM Energy, El Sobrante Landfill</v>
          </cell>
          <cell r="D756">
            <v>2.34</v>
          </cell>
          <cell r="E756">
            <v>2.4700000000000002</v>
          </cell>
          <cell r="F756">
            <v>2.54</v>
          </cell>
          <cell r="G756">
            <v>2.0299999999999998</v>
          </cell>
          <cell r="H756">
            <v>2.19</v>
          </cell>
          <cell r="I756">
            <v>2.82</v>
          </cell>
          <cell r="J756">
            <v>2.52</v>
          </cell>
          <cell r="K756">
            <v>2.2999999999999998</v>
          </cell>
          <cell r="L756">
            <v>2.42</v>
          </cell>
          <cell r="M756">
            <v>2.2400000000000002</v>
          </cell>
          <cell r="N756">
            <v>2.61</v>
          </cell>
          <cell r="O756">
            <v>2.96</v>
          </cell>
          <cell r="P756" t="str">
            <v>N</v>
          </cell>
          <cell r="Q756" t="str">
            <v>South</v>
          </cell>
          <cell r="R756" t="str">
            <v>FC</v>
          </cell>
          <cell r="T756">
            <v>2.82</v>
          </cell>
        </row>
        <row r="757">
          <cell r="A757" t="str">
            <v>VEDDER_1_SEKERN</v>
          </cell>
          <cell r="B757" t="str">
            <v>Kern</v>
          </cell>
          <cell r="C757" t="str">
            <v>TEXACO EXPLORATION &amp; PROD (SE KERN RIVER</v>
          </cell>
          <cell r="D757">
            <v>12.44</v>
          </cell>
          <cell r="E757">
            <v>10.92</v>
          </cell>
          <cell r="F757">
            <v>7.46</v>
          </cell>
          <cell r="G757">
            <v>10.9</v>
          </cell>
          <cell r="H757">
            <v>10.81</v>
          </cell>
          <cell r="I757">
            <v>10.62</v>
          </cell>
          <cell r="J757">
            <v>11.21</v>
          </cell>
          <cell r="K757">
            <v>13.18</v>
          </cell>
          <cell r="L757">
            <v>16.37</v>
          </cell>
          <cell r="M757">
            <v>15.78</v>
          </cell>
          <cell r="N757">
            <v>10.11</v>
          </cell>
          <cell r="O757">
            <v>12.52</v>
          </cell>
          <cell r="P757" t="str">
            <v>N</v>
          </cell>
          <cell r="Q757" t="str">
            <v>North</v>
          </cell>
          <cell r="R757" t="str">
            <v>FC</v>
          </cell>
          <cell r="T757">
            <v>16.37</v>
          </cell>
        </row>
        <row r="758">
          <cell r="A758" t="str">
            <v>VEGA_6_SOLAR1</v>
          </cell>
          <cell r="B758" t="str">
            <v>Fresno</v>
          </cell>
          <cell r="C758" t="str">
            <v>Vega Solar</v>
          </cell>
          <cell r="D758" t="str">
            <v>-</v>
          </cell>
          <cell r="E758" t="str">
            <v>-</v>
          </cell>
          <cell r="F758" t="str">
            <v>-</v>
          </cell>
          <cell r="G758" t="str">
            <v>-</v>
          </cell>
          <cell r="H758" t="str">
            <v>-</v>
          </cell>
          <cell r="I758" t="str">
            <v>-</v>
          </cell>
          <cell r="J758" t="str">
            <v>-</v>
          </cell>
          <cell r="K758" t="str">
            <v>-</v>
          </cell>
          <cell r="L758" t="str">
            <v>-</v>
          </cell>
          <cell r="M758" t="str">
            <v>-</v>
          </cell>
          <cell r="N758" t="str">
            <v>-</v>
          </cell>
          <cell r="O758" t="str">
            <v>-</v>
          </cell>
          <cell r="P758" t="str">
            <v>N</v>
          </cell>
          <cell r="Q758" t="str">
            <v>North</v>
          </cell>
          <cell r="R758" t="str">
            <v>EO</v>
          </cell>
          <cell r="T758">
            <v>0</v>
          </cell>
        </row>
        <row r="759">
          <cell r="A759" t="str">
            <v>VERNON_6_GONZL1</v>
          </cell>
          <cell r="B759" t="str">
            <v>LA Basin</v>
          </cell>
          <cell r="C759" t="str">
            <v>H. Gonzales Unit #1</v>
          </cell>
          <cell r="D759">
            <v>5.75</v>
          </cell>
          <cell r="E759">
            <v>5.75</v>
          </cell>
          <cell r="F759">
            <v>5.75</v>
          </cell>
          <cell r="G759">
            <v>5.75</v>
          </cell>
          <cell r="H759">
            <v>5.75</v>
          </cell>
          <cell r="I759">
            <v>5.75</v>
          </cell>
          <cell r="J759">
            <v>5.75</v>
          </cell>
          <cell r="K759">
            <v>5.75</v>
          </cell>
          <cell r="L759">
            <v>5.75</v>
          </cell>
          <cell r="M759">
            <v>5.75</v>
          </cell>
          <cell r="N759">
            <v>5.75</v>
          </cell>
          <cell r="O759">
            <v>5.75</v>
          </cell>
          <cell r="P759" t="str">
            <v>Y</v>
          </cell>
          <cell r="Q759" t="str">
            <v>South</v>
          </cell>
          <cell r="R759" t="str">
            <v>FC</v>
          </cell>
          <cell r="T759">
            <v>5.75</v>
          </cell>
        </row>
        <row r="760">
          <cell r="A760" t="str">
            <v>VERNON_6_GONZL2</v>
          </cell>
          <cell r="B760" t="str">
            <v>LA Basin</v>
          </cell>
          <cell r="C760" t="str">
            <v>H. Gonzales Unit #2</v>
          </cell>
          <cell r="D760">
            <v>5.75</v>
          </cell>
          <cell r="E760">
            <v>5.75</v>
          </cell>
          <cell r="F760">
            <v>5.75</v>
          </cell>
          <cell r="G760">
            <v>5.75</v>
          </cell>
          <cell r="H760">
            <v>5.75</v>
          </cell>
          <cell r="I760">
            <v>5.75</v>
          </cell>
          <cell r="J760">
            <v>5.75</v>
          </cell>
          <cell r="K760">
            <v>5.75</v>
          </cell>
          <cell r="L760">
            <v>5.75</v>
          </cell>
          <cell r="M760">
            <v>5.75</v>
          </cell>
          <cell r="N760">
            <v>5.75</v>
          </cell>
          <cell r="O760">
            <v>5.75</v>
          </cell>
          <cell r="P760" t="str">
            <v>Y</v>
          </cell>
          <cell r="Q760" t="str">
            <v>South</v>
          </cell>
          <cell r="R760" t="str">
            <v>FC</v>
          </cell>
          <cell r="T760">
            <v>5.75</v>
          </cell>
        </row>
        <row r="761">
          <cell r="A761" t="str">
            <v>VERNON_6_MALBRG</v>
          </cell>
          <cell r="B761" t="str">
            <v>LA Basin</v>
          </cell>
          <cell r="C761" t="str">
            <v>Malburg Generating Station</v>
          </cell>
          <cell r="D761">
            <v>134</v>
          </cell>
          <cell r="E761">
            <v>134</v>
          </cell>
          <cell r="F761">
            <v>134</v>
          </cell>
          <cell r="G761">
            <v>134</v>
          </cell>
          <cell r="H761">
            <v>134</v>
          </cell>
          <cell r="I761">
            <v>134</v>
          </cell>
          <cell r="J761">
            <v>134</v>
          </cell>
          <cell r="K761">
            <v>134</v>
          </cell>
          <cell r="L761">
            <v>134</v>
          </cell>
          <cell r="M761">
            <v>134</v>
          </cell>
          <cell r="N761">
            <v>134</v>
          </cell>
          <cell r="O761">
            <v>134</v>
          </cell>
          <cell r="P761" t="str">
            <v>Y</v>
          </cell>
          <cell r="Q761" t="str">
            <v>South</v>
          </cell>
          <cell r="R761" t="str">
            <v>FC</v>
          </cell>
          <cell r="T761">
            <v>134</v>
          </cell>
        </row>
        <row r="762">
          <cell r="A762" t="str">
            <v>VESTAL_2_KERN</v>
          </cell>
          <cell r="B762" t="str">
            <v>Big Creek-Ventura</v>
          </cell>
          <cell r="C762" t="str">
            <v>KERN RIVER PH 3 UNITS 1 &amp; 2 AGGREGATE</v>
          </cell>
          <cell r="D762">
            <v>14.74</v>
          </cell>
          <cell r="E762">
            <v>14.93</v>
          </cell>
          <cell r="F762">
            <v>18.45</v>
          </cell>
          <cell r="G762">
            <v>27.38</v>
          </cell>
          <cell r="H762">
            <v>31.15</v>
          </cell>
          <cell r="I762">
            <v>21.93</v>
          </cell>
          <cell r="J762">
            <v>14.66</v>
          </cell>
          <cell r="K762">
            <v>16.739999999999998</v>
          </cell>
          <cell r="L762">
            <v>7.66</v>
          </cell>
          <cell r="M762">
            <v>11.11</v>
          </cell>
          <cell r="N762">
            <v>8.44</v>
          </cell>
          <cell r="O762">
            <v>0.43</v>
          </cell>
          <cell r="P762" t="str">
            <v>N</v>
          </cell>
          <cell r="Q762" t="str">
            <v>South</v>
          </cell>
          <cell r="R762" t="str">
            <v>FC</v>
          </cell>
          <cell r="T762">
            <v>21.93</v>
          </cell>
        </row>
        <row r="763">
          <cell r="A763" t="str">
            <v>VESTAL_2_RTS042</v>
          </cell>
          <cell r="B763" t="str">
            <v>Big Creek-Ventura</v>
          </cell>
          <cell r="C763" t="str">
            <v>SPVP042 Porterville Solar</v>
          </cell>
          <cell r="D763" t="str">
            <v>-</v>
          </cell>
          <cell r="E763" t="str">
            <v>-</v>
          </cell>
          <cell r="F763" t="str">
            <v>-</v>
          </cell>
          <cell r="G763" t="str">
            <v>-</v>
          </cell>
          <cell r="H763" t="str">
            <v>-</v>
          </cell>
          <cell r="I763" t="str">
            <v>-</v>
          </cell>
          <cell r="J763" t="str">
            <v>-</v>
          </cell>
          <cell r="K763" t="str">
            <v>-</v>
          </cell>
          <cell r="L763" t="str">
            <v>-</v>
          </cell>
          <cell r="M763" t="str">
            <v>-</v>
          </cell>
          <cell r="N763" t="str">
            <v>-</v>
          </cell>
          <cell r="O763" t="str">
            <v>-</v>
          </cell>
          <cell r="P763" t="str">
            <v>N</v>
          </cell>
          <cell r="Q763" t="str">
            <v>South</v>
          </cell>
          <cell r="R763" t="str">
            <v>EO</v>
          </cell>
          <cell r="T763">
            <v>0</v>
          </cell>
        </row>
        <row r="764">
          <cell r="A764" t="str">
            <v>VESTAL_2_WELLHD</v>
          </cell>
          <cell r="B764" t="str">
            <v>Big Creek-Ventura</v>
          </cell>
          <cell r="C764" t="str">
            <v>Wellhead Power Delano</v>
          </cell>
          <cell r="D764">
            <v>49</v>
          </cell>
          <cell r="E764">
            <v>49</v>
          </cell>
          <cell r="F764">
            <v>49</v>
          </cell>
          <cell r="G764">
            <v>49</v>
          </cell>
          <cell r="H764">
            <v>49</v>
          </cell>
          <cell r="I764">
            <v>49</v>
          </cell>
          <cell r="J764">
            <v>49</v>
          </cell>
          <cell r="K764">
            <v>49</v>
          </cell>
          <cell r="L764">
            <v>49</v>
          </cell>
          <cell r="M764">
            <v>49</v>
          </cell>
          <cell r="N764">
            <v>49</v>
          </cell>
          <cell r="O764">
            <v>49</v>
          </cell>
          <cell r="P764" t="str">
            <v>Y</v>
          </cell>
          <cell r="Q764" t="str">
            <v>South</v>
          </cell>
          <cell r="R764" t="str">
            <v>FC</v>
          </cell>
          <cell r="T764">
            <v>49</v>
          </cell>
        </row>
        <row r="765">
          <cell r="A765" t="str">
            <v>VESTAL_6_QF</v>
          </cell>
          <cell r="B765" t="str">
            <v>Big Creek-Ventura</v>
          </cell>
          <cell r="C765" t="str">
            <v>VESTAL QFS</v>
          </cell>
          <cell r="D765">
            <v>3.96</v>
          </cell>
          <cell r="E765">
            <v>3.42</v>
          </cell>
          <cell r="F765">
            <v>2.74</v>
          </cell>
          <cell r="G765">
            <v>4.46</v>
          </cell>
          <cell r="H765">
            <v>5.23</v>
          </cell>
          <cell r="I765">
            <v>6.36</v>
          </cell>
          <cell r="J765">
            <v>5.81</v>
          </cell>
          <cell r="K765">
            <v>3.73</v>
          </cell>
          <cell r="L765">
            <v>2.36</v>
          </cell>
          <cell r="M765">
            <v>2.11</v>
          </cell>
          <cell r="N765">
            <v>0.03</v>
          </cell>
          <cell r="O765">
            <v>0.35</v>
          </cell>
          <cell r="P765" t="str">
            <v>N</v>
          </cell>
          <cell r="Q765" t="str">
            <v>South</v>
          </cell>
          <cell r="R765" t="str">
            <v>FC</v>
          </cell>
          <cell r="T765">
            <v>6.36</v>
          </cell>
        </row>
        <row r="766">
          <cell r="A766" t="str">
            <v>VESTAL_6_ULTRGN</v>
          </cell>
          <cell r="B766" t="str">
            <v>Big Creek-Ventura</v>
          </cell>
          <cell r="C766" t="str">
            <v>RIO BRAVO JASMIN</v>
          </cell>
          <cell r="D766">
            <v>23.55</v>
          </cell>
          <cell r="E766">
            <v>21.47</v>
          </cell>
          <cell r="F766">
            <v>23.24</v>
          </cell>
          <cell r="G766">
            <v>22.39</v>
          </cell>
          <cell r="H766">
            <v>10.84</v>
          </cell>
          <cell r="I766">
            <v>30.86</v>
          </cell>
          <cell r="J766">
            <v>31.76</v>
          </cell>
          <cell r="K766">
            <v>32.479999999999997</v>
          </cell>
          <cell r="L766">
            <v>28.91</v>
          </cell>
          <cell r="M766">
            <v>11.86</v>
          </cell>
          <cell r="N766">
            <v>11.58</v>
          </cell>
          <cell r="O766">
            <v>11.98</v>
          </cell>
          <cell r="P766" t="str">
            <v>N</v>
          </cell>
          <cell r="Q766" t="str">
            <v>South</v>
          </cell>
          <cell r="R766" t="str">
            <v>FC</v>
          </cell>
          <cell r="T766">
            <v>32.479999999999997</v>
          </cell>
        </row>
        <row r="767">
          <cell r="A767" t="str">
            <v>VICTOR_1_EXSLRA</v>
          </cell>
          <cell r="B767" t="str">
            <v>CAISO System</v>
          </cell>
          <cell r="C767" t="str">
            <v>Expressway Solar A</v>
          </cell>
          <cell r="D767" t="str">
            <v>-</v>
          </cell>
          <cell r="E767" t="str">
            <v>-</v>
          </cell>
          <cell r="F767" t="str">
            <v>-</v>
          </cell>
          <cell r="G767" t="str">
            <v>-</v>
          </cell>
          <cell r="H767" t="str">
            <v>-</v>
          </cell>
          <cell r="I767" t="str">
            <v>-</v>
          </cell>
          <cell r="J767" t="str">
            <v>-</v>
          </cell>
          <cell r="K767" t="str">
            <v>-</v>
          </cell>
          <cell r="L767" t="str">
            <v>-</v>
          </cell>
          <cell r="M767" t="str">
            <v>-</v>
          </cell>
          <cell r="N767" t="str">
            <v>-</v>
          </cell>
          <cell r="O767" t="str">
            <v>-</v>
          </cell>
          <cell r="P767" t="str">
            <v>N</v>
          </cell>
          <cell r="Q767" t="str">
            <v>South</v>
          </cell>
          <cell r="R767" t="str">
            <v>EO</v>
          </cell>
          <cell r="T767">
            <v>0</v>
          </cell>
        </row>
        <row r="768">
          <cell r="A768" t="str">
            <v>VICTOR_1_EXSLRB</v>
          </cell>
          <cell r="B768" t="str">
            <v>CAISO System</v>
          </cell>
          <cell r="C768" t="str">
            <v>Expressway Solar B</v>
          </cell>
          <cell r="D768" t="str">
            <v>-</v>
          </cell>
          <cell r="E768" t="str">
            <v>-</v>
          </cell>
          <cell r="F768" t="str">
            <v>-</v>
          </cell>
          <cell r="G768" t="str">
            <v>-</v>
          </cell>
          <cell r="H768" t="str">
            <v>-</v>
          </cell>
          <cell r="I768" t="str">
            <v>-</v>
          </cell>
          <cell r="J768" t="str">
            <v>-</v>
          </cell>
          <cell r="K768" t="str">
            <v>-</v>
          </cell>
          <cell r="L768" t="str">
            <v>-</v>
          </cell>
          <cell r="M768" t="str">
            <v>-</v>
          </cell>
          <cell r="N768" t="str">
            <v>-</v>
          </cell>
          <cell r="O768" t="str">
            <v>-</v>
          </cell>
          <cell r="P768" t="str">
            <v>N</v>
          </cell>
          <cell r="Q768" t="str">
            <v>South</v>
          </cell>
          <cell r="R768" t="str">
            <v>EO</v>
          </cell>
          <cell r="T768">
            <v>0</v>
          </cell>
        </row>
        <row r="769">
          <cell r="A769" t="str">
            <v>VICTOR_1_QF</v>
          </cell>
          <cell r="B769" t="str">
            <v>CAISO System</v>
          </cell>
          <cell r="C769" t="str">
            <v>VICTOR QFS</v>
          </cell>
          <cell r="D769">
            <v>0</v>
          </cell>
          <cell r="E769">
            <v>0</v>
          </cell>
          <cell r="F769">
            <v>0</v>
          </cell>
          <cell r="G769">
            <v>0</v>
          </cell>
          <cell r="H769">
            <v>0</v>
          </cell>
          <cell r="I769">
            <v>0</v>
          </cell>
          <cell r="J769">
            <v>0</v>
          </cell>
          <cell r="K769">
            <v>0</v>
          </cell>
          <cell r="L769">
            <v>0</v>
          </cell>
          <cell r="M769">
            <v>0</v>
          </cell>
          <cell r="N769">
            <v>0</v>
          </cell>
          <cell r="O769">
            <v>0</v>
          </cell>
          <cell r="P769" t="str">
            <v>N</v>
          </cell>
          <cell r="Q769" t="str">
            <v>South</v>
          </cell>
          <cell r="R769" t="str">
            <v>FC</v>
          </cell>
          <cell r="T769">
            <v>0</v>
          </cell>
        </row>
        <row r="770">
          <cell r="A770" t="str">
            <v>VICTOR_1_SOLAR1</v>
          </cell>
          <cell r="B770" t="str">
            <v>CAISO System</v>
          </cell>
          <cell r="C770" t="str">
            <v>Victor Phelan Solar One</v>
          </cell>
          <cell r="D770" t="str">
            <v>-</v>
          </cell>
          <cell r="E770" t="str">
            <v>-</v>
          </cell>
          <cell r="F770" t="str">
            <v>-</v>
          </cell>
          <cell r="G770" t="str">
            <v>-</v>
          </cell>
          <cell r="H770" t="str">
            <v>-</v>
          </cell>
          <cell r="I770" t="str">
            <v>-</v>
          </cell>
          <cell r="J770" t="str">
            <v>-</v>
          </cell>
          <cell r="K770" t="str">
            <v>-</v>
          </cell>
          <cell r="L770" t="str">
            <v>-</v>
          </cell>
          <cell r="M770" t="str">
            <v>-</v>
          </cell>
          <cell r="N770" t="str">
            <v>-</v>
          </cell>
          <cell r="O770" t="str">
            <v>-</v>
          </cell>
          <cell r="P770" t="str">
            <v>N</v>
          </cell>
          <cell r="Q770" t="str">
            <v>South</v>
          </cell>
          <cell r="R770" t="str">
            <v>EO</v>
          </cell>
          <cell r="T770">
            <v>0</v>
          </cell>
        </row>
        <row r="771">
          <cell r="A771" t="str">
            <v>VILLPK_2_VALLYV</v>
          </cell>
          <cell r="B771" t="str">
            <v>LA Basin</v>
          </cell>
          <cell r="C771" t="str">
            <v>MWD Valley View Hydroelectric Recovery P</v>
          </cell>
          <cell r="D771">
            <v>4.0999999999999996</v>
          </cell>
          <cell r="E771">
            <v>4.0999999999999996</v>
          </cell>
          <cell r="F771">
            <v>4.0999999999999996</v>
          </cell>
          <cell r="G771">
            <v>4.0999999999999996</v>
          </cell>
          <cell r="H771">
            <v>4.0999999999999996</v>
          </cell>
          <cell r="I771">
            <v>4.0999999999999996</v>
          </cell>
          <cell r="J771">
            <v>4.0999999999999996</v>
          </cell>
          <cell r="K771">
            <v>4.0999999999999996</v>
          </cell>
          <cell r="L771">
            <v>4.0999999999999996</v>
          </cell>
          <cell r="M771">
            <v>4.0999999999999996</v>
          </cell>
          <cell r="N771">
            <v>4.0999999999999996</v>
          </cell>
          <cell r="O771">
            <v>4.0999999999999996</v>
          </cell>
          <cell r="P771" t="str">
            <v>Y</v>
          </cell>
          <cell r="Q771" t="str">
            <v>South</v>
          </cell>
          <cell r="R771" t="str">
            <v>FC</v>
          </cell>
          <cell r="T771">
            <v>4.0999999999999996</v>
          </cell>
        </row>
        <row r="772">
          <cell r="A772" t="str">
            <v>VILLPK_6_MWDYOR</v>
          </cell>
          <cell r="B772" t="str">
            <v>LA Basin</v>
          </cell>
          <cell r="C772" t="str">
            <v>Yorba Linda Hydroelectric Recovery Plant</v>
          </cell>
          <cell r="D772">
            <v>0.57999999999999996</v>
          </cell>
          <cell r="E772">
            <v>0.53</v>
          </cell>
          <cell r="F772">
            <v>0.2</v>
          </cell>
          <cell r="G772">
            <v>0.82</v>
          </cell>
          <cell r="H772">
            <v>0.85</v>
          </cell>
          <cell r="I772">
            <v>0.75</v>
          </cell>
          <cell r="J772">
            <v>0.63</v>
          </cell>
          <cell r="K772">
            <v>2.6</v>
          </cell>
          <cell r="L772">
            <v>2.4</v>
          </cell>
          <cell r="M772">
            <v>1.6</v>
          </cell>
          <cell r="N772">
            <v>1.4</v>
          </cell>
          <cell r="O772">
            <v>1.1000000000000001</v>
          </cell>
          <cell r="P772" t="str">
            <v>Y</v>
          </cell>
          <cell r="Q772" t="str">
            <v>South</v>
          </cell>
          <cell r="R772" t="str">
            <v>FC</v>
          </cell>
          <cell r="T772">
            <v>2.6</v>
          </cell>
        </row>
        <row r="773">
          <cell r="A773" t="str">
            <v>VINCNT_2_QF</v>
          </cell>
          <cell r="B773" t="str">
            <v>CAISO System</v>
          </cell>
          <cell r="C773" t="str">
            <v>VINCENT QFS</v>
          </cell>
          <cell r="D773">
            <v>18.899999999999999</v>
          </cell>
          <cell r="E773">
            <v>24.47</v>
          </cell>
          <cell r="F773">
            <v>55.31</v>
          </cell>
          <cell r="G773">
            <v>78.78</v>
          </cell>
          <cell r="H773">
            <v>70.73</v>
          </cell>
          <cell r="I773">
            <v>39.83</v>
          </cell>
          <cell r="J773">
            <v>19.11</v>
          </cell>
          <cell r="K773">
            <v>22.79</v>
          </cell>
          <cell r="L773">
            <v>15.27</v>
          </cell>
          <cell r="M773">
            <v>13.5</v>
          </cell>
          <cell r="N773">
            <v>15.46</v>
          </cell>
          <cell r="O773">
            <v>11.06</v>
          </cell>
          <cell r="P773" t="str">
            <v>N</v>
          </cell>
          <cell r="Q773" t="str">
            <v>South</v>
          </cell>
          <cell r="R773" t="str">
            <v>FC</v>
          </cell>
          <cell r="T773">
            <v>39.83</v>
          </cell>
        </row>
        <row r="774">
          <cell r="A774" t="str">
            <v>VINCNT_2_WESTWD</v>
          </cell>
          <cell r="B774" t="str">
            <v>CAISO System</v>
          </cell>
          <cell r="C774" t="str">
            <v>Oasis Power Plant</v>
          </cell>
          <cell r="D774">
            <v>1.68</v>
          </cell>
          <cell r="E774">
            <v>3.77</v>
          </cell>
          <cell r="F774">
            <v>10.96</v>
          </cell>
          <cell r="G774">
            <v>12.05</v>
          </cell>
          <cell r="H774">
            <v>15.4</v>
          </cell>
          <cell r="I774">
            <v>9.48</v>
          </cell>
          <cell r="J774">
            <v>4.18</v>
          </cell>
          <cell r="K774">
            <v>3.59</v>
          </cell>
          <cell r="L774">
            <v>2.91</v>
          </cell>
          <cell r="M774">
            <v>1.83</v>
          </cell>
          <cell r="N774">
            <v>2.4500000000000002</v>
          </cell>
          <cell r="O774">
            <v>3.12</v>
          </cell>
          <cell r="P774" t="str">
            <v>N</v>
          </cell>
          <cell r="Q774" t="str">
            <v>South</v>
          </cell>
          <cell r="R774" t="str">
            <v>FC</v>
          </cell>
          <cell r="T774">
            <v>9.48</v>
          </cell>
        </row>
        <row r="775">
          <cell r="A775" t="str">
            <v>VISTA_2_RIALTO</v>
          </cell>
          <cell r="B775" t="str">
            <v>LA Basin</v>
          </cell>
          <cell r="C775" t="str">
            <v>Rialto RT Solar</v>
          </cell>
          <cell r="D775" t="str">
            <v>-</v>
          </cell>
          <cell r="E775" t="str">
            <v>-</v>
          </cell>
          <cell r="F775" t="str">
            <v>-</v>
          </cell>
          <cell r="G775" t="str">
            <v>-</v>
          </cell>
          <cell r="H775" t="str">
            <v>-</v>
          </cell>
          <cell r="I775" t="str">
            <v>-</v>
          </cell>
          <cell r="J775" t="str">
            <v>-</v>
          </cell>
          <cell r="K775" t="str">
            <v>-</v>
          </cell>
          <cell r="L775" t="str">
            <v>-</v>
          </cell>
          <cell r="M775" t="str">
            <v>-</v>
          </cell>
          <cell r="N775" t="str">
            <v>-</v>
          </cell>
          <cell r="O775" t="str">
            <v>-</v>
          </cell>
          <cell r="P775" t="str">
            <v>N</v>
          </cell>
          <cell r="Q775" t="str">
            <v>South</v>
          </cell>
          <cell r="R775" t="str">
            <v>EO</v>
          </cell>
          <cell r="T775">
            <v>0</v>
          </cell>
        </row>
        <row r="776">
          <cell r="A776" t="str">
            <v>VISTA_2_RTS028</v>
          </cell>
          <cell r="B776" t="str">
            <v>LA Basin</v>
          </cell>
          <cell r="C776" t="str">
            <v>SPVP028</v>
          </cell>
          <cell r="D776" t="str">
            <v>-</v>
          </cell>
          <cell r="E776" t="str">
            <v>-</v>
          </cell>
          <cell r="F776" t="str">
            <v>-</v>
          </cell>
          <cell r="G776" t="str">
            <v>-</v>
          </cell>
          <cell r="H776" t="str">
            <v>-</v>
          </cell>
          <cell r="I776">
            <v>2.4</v>
          </cell>
          <cell r="J776">
            <v>2.41</v>
          </cell>
          <cell r="K776">
            <v>2.25</v>
          </cell>
          <cell r="L776">
            <v>2.19</v>
          </cell>
          <cell r="M776">
            <v>1.45</v>
          </cell>
          <cell r="N776">
            <v>7.0000000000000007E-2</v>
          </cell>
          <cell r="O776">
            <v>0.04</v>
          </cell>
          <cell r="P776" t="str">
            <v>N</v>
          </cell>
          <cell r="Q776" t="str">
            <v>South</v>
          </cell>
          <cell r="R776" t="str">
            <v>PD</v>
          </cell>
          <cell r="T776">
            <v>2.41</v>
          </cell>
        </row>
        <row r="777">
          <cell r="A777" t="str">
            <v>VISTA_6_QF</v>
          </cell>
          <cell r="B777" t="str">
            <v>LA Basin</v>
          </cell>
          <cell r="C777" t="str">
            <v>VISTA QFS</v>
          </cell>
          <cell r="D777">
            <v>0.04</v>
          </cell>
          <cell r="E777">
            <v>0.05</v>
          </cell>
          <cell r="F777">
            <v>0.04</v>
          </cell>
          <cell r="G777">
            <v>7.0000000000000007E-2</v>
          </cell>
          <cell r="H777">
            <v>0.13</v>
          </cell>
          <cell r="I777">
            <v>0.15</v>
          </cell>
          <cell r="J777">
            <v>0.16</v>
          </cell>
          <cell r="K777">
            <v>0.15</v>
          </cell>
          <cell r="L777">
            <v>0.13</v>
          </cell>
          <cell r="M777">
            <v>0.12</v>
          </cell>
          <cell r="N777">
            <v>7.0000000000000007E-2</v>
          </cell>
          <cell r="O777">
            <v>0.04</v>
          </cell>
          <cell r="P777" t="str">
            <v>N</v>
          </cell>
          <cell r="Q777" t="str">
            <v>South</v>
          </cell>
          <cell r="R777" t="str">
            <v>FC</v>
          </cell>
          <cell r="T777">
            <v>0.16</v>
          </cell>
        </row>
        <row r="778">
          <cell r="A778" t="str">
            <v>VLCNTR_6_VCSLR1</v>
          </cell>
          <cell r="B778" t="str">
            <v>San Diego-IV</v>
          </cell>
          <cell r="C778" t="str">
            <v>Valley Center 1</v>
          </cell>
          <cell r="D778">
            <v>0.02</v>
          </cell>
          <cell r="E778">
            <v>0.17</v>
          </cell>
          <cell r="F778">
            <v>0.38</v>
          </cell>
          <cell r="G778">
            <v>1.51</v>
          </cell>
          <cell r="H778">
            <v>1.6</v>
          </cell>
          <cell r="I778">
            <v>2</v>
          </cell>
          <cell r="J778">
            <v>2.0099999999999998</v>
          </cell>
          <cell r="K778">
            <v>1.87</v>
          </cell>
          <cell r="L778">
            <v>1.83</v>
          </cell>
          <cell r="M778">
            <v>1.21</v>
          </cell>
          <cell r="N778">
            <v>0.06</v>
          </cell>
          <cell r="O778">
            <v>0.03</v>
          </cell>
          <cell r="P778" t="str">
            <v>N</v>
          </cell>
          <cell r="Q778" t="str">
            <v>South</v>
          </cell>
          <cell r="R778" t="str">
            <v>FC</v>
          </cell>
          <cell r="T778">
            <v>2.0099999999999998</v>
          </cell>
        </row>
        <row r="779">
          <cell r="A779" t="str">
            <v>VLCNTR_6_VCSLR2</v>
          </cell>
          <cell r="B779" t="str">
            <v>San Diego-IV</v>
          </cell>
          <cell r="C779" t="str">
            <v>Valley Center 2</v>
          </cell>
          <cell r="D779">
            <v>0.04</v>
          </cell>
          <cell r="E779">
            <v>0.33</v>
          </cell>
          <cell r="F779">
            <v>0.76</v>
          </cell>
          <cell r="G779">
            <v>3.02</v>
          </cell>
          <cell r="H779">
            <v>3.21</v>
          </cell>
          <cell r="I779">
            <v>4</v>
          </cell>
          <cell r="J779">
            <v>4.0199999999999996</v>
          </cell>
          <cell r="K779">
            <v>3.74</v>
          </cell>
          <cell r="L779">
            <v>3.65</v>
          </cell>
          <cell r="M779">
            <v>2.41</v>
          </cell>
          <cell r="N779">
            <v>0.12</v>
          </cell>
          <cell r="O779">
            <v>7.0000000000000007E-2</v>
          </cell>
          <cell r="P779" t="str">
            <v>N</v>
          </cell>
          <cell r="Q779" t="str">
            <v>South</v>
          </cell>
          <cell r="R779" t="str">
            <v>FC</v>
          </cell>
          <cell r="T779">
            <v>4.0199999999999996</v>
          </cell>
        </row>
        <row r="780">
          <cell r="A780" t="str">
            <v>VLYHOM_7_SSJID</v>
          </cell>
          <cell r="B780" t="str">
            <v>Stockton</v>
          </cell>
          <cell r="C780" t="str">
            <v>Woodward Power Plant</v>
          </cell>
          <cell r="D780">
            <v>0</v>
          </cell>
          <cell r="E780">
            <v>0</v>
          </cell>
          <cell r="F780">
            <v>0.1</v>
          </cell>
          <cell r="G780">
            <v>0.25</v>
          </cell>
          <cell r="H780">
            <v>1.07</v>
          </cell>
          <cell r="I780">
            <v>0.82</v>
          </cell>
          <cell r="J780">
            <v>1.49</v>
          </cell>
          <cell r="K780">
            <v>1.4</v>
          </cell>
          <cell r="L780">
            <v>0.85</v>
          </cell>
          <cell r="M780">
            <v>0.25</v>
          </cell>
          <cell r="N780">
            <v>0</v>
          </cell>
          <cell r="O780">
            <v>0</v>
          </cell>
          <cell r="P780" t="str">
            <v>N</v>
          </cell>
          <cell r="Q780" t="str">
            <v>North</v>
          </cell>
          <cell r="R780" t="str">
            <v>FC</v>
          </cell>
          <cell r="T780">
            <v>1.49</v>
          </cell>
        </row>
        <row r="781">
          <cell r="A781" t="str">
            <v>VOLTA_2_UNIT 1</v>
          </cell>
          <cell r="B781" t="str">
            <v>CAISO System</v>
          </cell>
          <cell r="C781" t="str">
            <v>VOLTA HYDRO UNIT 1</v>
          </cell>
          <cell r="D781">
            <v>5.15</v>
          </cell>
          <cell r="E781">
            <v>5.35</v>
          </cell>
          <cell r="F781">
            <v>6.82</v>
          </cell>
          <cell r="G781">
            <v>8.01</v>
          </cell>
          <cell r="H781">
            <v>6.61</v>
          </cell>
          <cell r="I781">
            <v>5.95</v>
          </cell>
          <cell r="J781">
            <v>5.38</v>
          </cell>
          <cell r="K781">
            <v>4.2300000000000004</v>
          </cell>
          <cell r="L781">
            <v>3.21</v>
          </cell>
          <cell r="M781">
            <v>3.48</v>
          </cell>
          <cell r="N781">
            <v>3.59</v>
          </cell>
          <cell r="O781">
            <v>4.58</v>
          </cell>
          <cell r="P781" t="str">
            <v>Y</v>
          </cell>
          <cell r="Q781" t="str">
            <v>North</v>
          </cell>
          <cell r="R781" t="str">
            <v>FC</v>
          </cell>
          <cell r="T781">
            <v>5.95</v>
          </cell>
        </row>
        <row r="782">
          <cell r="A782" t="str">
            <v>VOLTA_2_UNIT 2</v>
          </cell>
          <cell r="B782" t="str">
            <v>CAISO System</v>
          </cell>
          <cell r="C782" t="str">
            <v>Volta Hydro Unit 2</v>
          </cell>
          <cell r="D782">
            <v>0.63</v>
          </cell>
          <cell r="E782">
            <v>0.61</v>
          </cell>
          <cell r="F782">
            <v>0.66</v>
          </cell>
          <cell r="G782">
            <v>0.91</v>
          </cell>
          <cell r="H782">
            <v>0.86</v>
          </cell>
          <cell r="I782">
            <v>0.75</v>
          </cell>
          <cell r="J782">
            <v>0.57999999999999996</v>
          </cell>
          <cell r="K782">
            <v>0.44</v>
          </cell>
          <cell r="L782">
            <v>0.36</v>
          </cell>
          <cell r="M782">
            <v>0.49</v>
          </cell>
          <cell r="N782">
            <v>0.42</v>
          </cell>
          <cell r="O782">
            <v>0.47</v>
          </cell>
          <cell r="P782" t="str">
            <v>Y</v>
          </cell>
          <cell r="Q782" t="str">
            <v>North</v>
          </cell>
          <cell r="R782" t="str">
            <v>FC</v>
          </cell>
          <cell r="T782">
            <v>0.75</v>
          </cell>
        </row>
        <row r="783">
          <cell r="A783" t="str">
            <v>VOLTA_6_DIGHYD</v>
          </cell>
          <cell r="B783" t="str">
            <v>CAISO System</v>
          </cell>
          <cell r="C783" t="str">
            <v>Digger Creek Ranch Hydro</v>
          </cell>
          <cell r="D783">
            <v>0.23</v>
          </cell>
          <cell r="E783">
            <v>0.22</v>
          </cell>
          <cell r="F783">
            <v>0.25</v>
          </cell>
          <cell r="G783">
            <v>0.28000000000000003</v>
          </cell>
          <cell r="H783">
            <v>0.37</v>
          </cell>
          <cell r="I783">
            <v>0.4</v>
          </cell>
          <cell r="J783">
            <v>0.41</v>
          </cell>
          <cell r="K783">
            <v>0.38</v>
          </cell>
          <cell r="L783">
            <v>0.32</v>
          </cell>
          <cell r="M783">
            <v>0.21</v>
          </cell>
          <cell r="N783">
            <v>0.22</v>
          </cell>
          <cell r="O783">
            <v>0.23</v>
          </cell>
          <cell r="P783" t="str">
            <v>N</v>
          </cell>
          <cell r="Q783" t="str">
            <v>North</v>
          </cell>
          <cell r="R783" t="str">
            <v>FC</v>
          </cell>
          <cell r="T783">
            <v>0.41</v>
          </cell>
        </row>
        <row r="784">
          <cell r="A784" t="str">
            <v>VOLTA_7_QFUNTS</v>
          </cell>
          <cell r="B784" t="str">
            <v>CAISO System</v>
          </cell>
          <cell r="C784" t="str">
            <v>VOLTA_7_QFUNTS</v>
          </cell>
          <cell r="D784">
            <v>0.66</v>
          </cell>
          <cell r="E784">
            <v>0.66</v>
          </cell>
          <cell r="F784">
            <v>1.0900000000000001</v>
          </cell>
          <cell r="G784">
            <v>1.29</v>
          </cell>
          <cell r="H784">
            <v>1.44</v>
          </cell>
          <cell r="I784">
            <v>1.38</v>
          </cell>
          <cell r="J784">
            <v>1.01</v>
          </cell>
          <cell r="K784">
            <v>0.56999999999999995</v>
          </cell>
          <cell r="L784">
            <v>0.37</v>
          </cell>
          <cell r="M784">
            <v>0.39</v>
          </cell>
          <cell r="N784">
            <v>0.44</v>
          </cell>
          <cell r="O784">
            <v>0.61</v>
          </cell>
          <cell r="P784" t="str">
            <v>N</v>
          </cell>
          <cell r="Q784" t="str">
            <v>North</v>
          </cell>
          <cell r="R784" t="str">
            <v>FC</v>
          </cell>
          <cell r="T784">
            <v>1.38</v>
          </cell>
        </row>
        <row r="785">
          <cell r="A785" t="str">
            <v>WADHAM_6_UNIT</v>
          </cell>
          <cell r="B785" t="str">
            <v>CAISO System</v>
          </cell>
          <cell r="C785" t="str">
            <v>WADHAM ENERGY LTD. PART.</v>
          </cell>
          <cell r="D785">
            <v>25.31</v>
          </cell>
          <cell r="E785">
            <v>25.23</v>
          </cell>
          <cell r="F785">
            <v>23.52</v>
          </cell>
          <cell r="G785">
            <v>24.33</v>
          </cell>
          <cell r="H785">
            <v>24.83</v>
          </cell>
          <cell r="I785">
            <v>25.2</v>
          </cell>
          <cell r="J785">
            <v>24.99</v>
          </cell>
          <cell r="K785">
            <v>25.48</v>
          </cell>
          <cell r="L785">
            <v>24.94</v>
          </cell>
          <cell r="M785">
            <v>24.44</v>
          </cell>
          <cell r="N785">
            <v>24.82</v>
          </cell>
          <cell r="O785">
            <v>24.64</v>
          </cell>
          <cell r="P785" t="str">
            <v>N</v>
          </cell>
          <cell r="Q785" t="str">
            <v>North</v>
          </cell>
          <cell r="R785" t="str">
            <v>FC</v>
          </cell>
          <cell r="T785">
            <v>25.48</v>
          </cell>
        </row>
        <row r="786">
          <cell r="A786" t="str">
            <v>WALCRK_2_CTG1</v>
          </cell>
          <cell r="B786" t="str">
            <v>LA Basin</v>
          </cell>
          <cell r="C786" t="str">
            <v>Walnut Creek Energy Park Unit 1</v>
          </cell>
          <cell r="D786">
            <v>96</v>
          </cell>
          <cell r="E786">
            <v>96</v>
          </cell>
          <cell r="F786">
            <v>96</v>
          </cell>
          <cell r="G786">
            <v>96</v>
          </cell>
          <cell r="H786">
            <v>96</v>
          </cell>
          <cell r="I786">
            <v>96</v>
          </cell>
          <cell r="J786">
            <v>96</v>
          </cell>
          <cell r="K786">
            <v>96</v>
          </cell>
          <cell r="L786">
            <v>96</v>
          </cell>
          <cell r="M786">
            <v>96</v>
          </cell>
          <cell r="N786">
            <v>96</v>
          </cell>
          <cell r="O786">
            <v>96</v>
          </cell>
          <cell r="P786" t="str">
            <v>Y</v>
          </cell>
          <cell r="Q786" t="str">
            <v>South</v>
          </cell>
          <cell r="R786" t="str">
            <v>FC</v>
          </cell>
          <cell r="T786">
            <v>96</v>
          </cell>
        </row>
        <row r="787">
          <cell r="A787" t="str">
            <v>WALCRK_2_CTG2</v>
          </cell>
          <cell r="B787" t="str">
            <v>LA Basin</v>
          </cell>
          <cell r="C787" t="str">
            <v>Walnut Creek Energy Park Unit 2</v>
          </cell>
          <cell r="D787">
            <v>96</v>
          </cell>
          <cell r="E787">
            <v>96</v>
          </cell>
          <cell r="F787">
            <v>96</v>
          </cell>
          <cell r="G787">
            <v>96</v>
          </cell>
          <cell r="H787">
            <v>96</v>
          </cell>
          <cell r="I787">
            <v>96</v>
          </cell>
          <cell r="J787">
            <v>96</v>
          </cell>
          <cell r="K787">
            <v>96</v>
          </cell>
          <cell r="L787">
            <v>96</v>
          </cell>
          <cell r="M787">
            <v>96</v>
          </cell>
          <cell r="N787">
            <v>96</v>
          </cell>
          <cell r="O787">
            <v>96</v>
          </cell>
          <cell r="P787" t="str">
            <v>Y</v>
          </cell>
          <cell r="Q787" t="str">
            <v>South</v>
          </cell>
          <cell r="R787" t="str">
            <v>FC</v>
          </cell>
          <cell r="T787">
            <v>96</v>
          </cell>
        </row>
        <row r="788">
          <cell r="A788" t="str">
            <v>WALCRK_2_CTG3</v>
          </cell>
          <cell r="B788" t="str">
            <v>LA Basin</v>
          </cell>
          <cell r="C788" t="str">
            <v>Walnut Creek Energy Park Unit 3</v>
          </cell>
          <cell r="D788">
            <v>96</v>
          </cell>
          <cell r="E788">
            <v>96</v>
          </cell>
          <cell r="F788">
            <v>96</v>
          </cell>
          <cell r="G788">
            <v>96</v>
          </cell>
          <cell r="H788">
            <v>96</v>
          </cell>
          <cell r="I788">
            <v>96</v>
          </cell>
          <cell r="J788">
            <v>96</v>
          </cell>
          <cell r="K788">
            <v>96</v>
          </cell>
          <cell r="L788">
            <v>96</v>
          </cell>
          <cell r="M788">
            <v>96</v>
          </cell>
          <cell r="N788">
            <v>96</v>
          </cell>
          <cell r="O788">
            <v>96</v>
          </cell>
          <cell r="P788" t="str">
            <v>Y</v>
          </cell>
          <cell r="Q788" t="str">
            <v>South</v>
          </cell>
          <cell r="R788" t="str">
            <v>FC</v>
          </cell>
          <cell r="T788">
            <v>96</v>
          </cell>
        </row>
        <row r="789">
          <cell r="A789" t="str">
            <v>WALCRK_2_CTG4</v>
          </cell>
          <cell r="B789" t="str">
            <v>LA Basin</v>
          </cell>
          <cell r="C789" t="str">
            <v>Walnut Creek Energy Park Unit 4</v>
          </cell>
          <cell r="D789">
            <v>96</v>
          </cell>
          <cell r="E789">
            <v>96</v>
          </cell>
          <cell r="F789">
            <v>96</v>
          </cell>
          <cell r="G789">
            <v>96</v>
          </cell>
          <cell r="H789">
            <v>96</v>
          </cell>
          <cell r="I789">
            <v>96</v>
          </cell>
          <cell r="J789">
            <v>96</v>
          </cell>
          <cell r="K789">
            <v>96</v>
          </cell>
          <cell r="L789">
            <v>96</v>
          </cell>
          <cell r="M789">
            <v>96</v>
          </cell>
          <cell r="N789">
            <v>96</v>
          </cell>
          <cell r="O789">
            <v>96</v>
          </cell>
          <cell r="P789" t="str">
            <v>Y</v>
          </cell>
          <cell r="Q789" t="str">
            <v>South</v>
          </cell>
          <cell r="R789" t="str">
            <v>FC</v>
          </cell>
          <cell r="T789">
            <v>96</v>
          </cell>
        </row>
        <row r="790">
          <cell r="A790" t="str">
            <v>WALCRK_2_CTG5</v>
          </cell>
          <cell r="B790" t="str">
            <v>LA Basin</v>
          </cell>
          <cell r="C790" t="str">
            <v>Walnut Creek Energy Park Unit 5</v>
          </cell>
          <cell r="D790">
            <v>96.65</v>
          </cell>
          <cell r="E790">
            <v>96.65</v>
          </cell>
          <cell r="F790">
            <v>96.65</v>
          </cell>
          <cell r="G790">
            <v>96.65</v>
          </cell>
          <cell r="H790">
            <v>96.65</v>
          </cell>
          <cell r="I790">
            <v>96.65</v>
          </cell>
          <cell r="J790">
            <v>96.65</v>
          </cell>
          <cell r="K790">
            <v>96.65</v>
          </cell>
          <cell r="L790">
            <v>96.65</v>
          </cell>
          <cell r="M790">
            <v>96.65</v>
          </cell>
          <cell r="N790">
            <v>96.65</v>
          </cell>
          <cell r="O790">
            <v>96.65</v>
          </cell>
          <cell r="P790" t="str">
            <v>Y</v>
          </cell>
          <cell r="Q790" t="str">
            <v>South</v>
          </cell>
          <cell r="R790" t="str">
            <v>FC</v>
          </cell>
          <cell r="T790">
            <v>96.65</v>
          </cell>
        </row>
        <row r="791">
          <cell r="A791" t="str">
            <v>WALNUT_6_HILLGEN</v>
          </cell>
          <cell r="B791" t="str">
            <v>LA Basin</v>
          </cell>
          <cell r="C791" t="str">
            <v>L.A. COUNTY SANITATION DISTRICT</v>
          </cell>
          <cell r="D791">
            <v>46.69</v>
          </cell>
          <cell r="E791">
            <v>47.25</v>
          </cell>
          <cell r="F791">
            <v>45.84</v>
          </cell>
          <cell r="G791">
            <v>46.5</v>
          </cell>
          <cell r="H791">
            <v>41.93</v>
          </cell>
          <cell r="I791">
            <v>47.74</v>
          </cell>
          <cell r="J791">
            <v>47.45</v>
          </cell>
          <cell r="K791">
            <v>48.03</v>
          </cell>
          <cell r="L791">
            <v>47.72</v>
          </cell>
          <cell r="M791">
            <v>45.69</v>
          </cell>
          <cell r="N791">
            <v>45.58</v>
          </cell>
          <cell r="O791">
            <v>44.43</v>
          </cell>
          <cell r="P791" t="str">
            <v>N</v>
          </cell>
          <cell r="Q791" t="str">
            <v>South</v>
          </cell>
          <cell r="R791" t="str">
            <v>FC</v>
          </cell>
          <cell r="T791">
            <v>48.03</v>
          </cell>
        </row>
        <row r="792">
          <cell r="A792" t="str">
            <v>WALNUT_7_WCOVCT</v>
          </cell>
          <cell r="B792" t="str">
            <v>LA Basin</v>
          </cell>
          <cell r="C792" t="str">
            <v>WALNUT_7_WCOVCT</v>
          </cell>
          <cell r="D792">
            <v>3.25</v>
          </cell>
          <cell r="E792">
            <v>2.92</v>
          </cell>
          <cell r="F792">
            <v>3.03</v>
          </cell>
          <cell r="G792">
            <v>3.15</v>
          </cell>
          <cell r="H792">
            <v>3.37</v>
          </cell>
          <cell r="I792">
            <v>2.21</v>
          </cell>
          <cell r="J792">
            <v>2.1800000000000002</v>
          </cell>
          <cell r="K792">
            <v>2.16</v>
          </cell>
          <cell r="L792">
            <v>2.11</v>
          </cell>
          <cell r="M792">
            <v>1.94</v>
          </cell>
          <cell r="N792">
            <v>2.09</v>
          </cell>
          <cell r="O792">
            <v>2.02</v>
          </cell>
          <cell r="P792" t="str">
            <v>N</v>
          </cell>
          <cell r="Q792" t="str">
            <v>South</v>
          </cell>
          <cell r="R792" t="str">
            <v>FC</v>
          </cell>
          <cell r="T792">
            <v>2.21</v>
          </cell>
        </row>
        <row r="793">
          <cell r="A793" t="str">
            <v>WALNUT_7_WCOVST</v>
          </cell>
          <cell r="B793" t="str">
            <v>LA Basin</v>
          </cell>
          <cell r="C793" t="str">
            <v>WALNUT_7_WCOVST</v>
          </cell>
          <cell r="D793">
            <v>4.96</v>
          </cell>
          <cell r="E793">
            <v>5.0999999999999996</v>
          </cell>
          <cell r="F793">
            <v>5.34</v>
          </cell>
          <cell r="G793">
            <v>4.6900000000000004</v>
          </cell>
          <cell r="H793">
            <v>5.38</v>
          </cell>
          <cell r="I793">
            <v>4.88</v>
          </cell>
          <cell r="J793">
            <v>5.1100000000000003</v>
          </cell>
          <cell r="K793">
            <v>5.19</v>
          </cell>
          <cell r="L793">
            <v>5.16</v>
          </cell>
          <cell r="M793">
            <v>4.97</v>
          </cell>
          <cell r="N793">
            <v>5.01</v>
          </cell>
          <cell r="O793">
            <v>5.13</v>
          </cell>
          <cell r="P793" t="str">
            <v>N</v>
          </cell>
          <cell r="Q793" t="str">
            <v>South</v>
          </cell>
          <cell r="R793" t="str">
            <v>FC</v>
          </cell>
          <cell r="S793">
            <v>0</v>
          </cell>
          <cell r="T793">
            <v>5.19</v>
          </cell>
        </row>
        <row r="794">
          <cell r="A794" t="str">
            <v>WARNE_2_UNIT</v>
          </cell>
          <cell r="B794" t="str">
            <v>Big Creek-Ventura</v>
          </cell>
          <cell r="C794" t="str">
            <v>WARNE HYDRO AGGREGATE</v>
          </cell>
          <cell r="D794">
            <v>76</v>
          </cell>
          <cell r="E794">
            <v>74.98</v>
          </cell>
          <cell r="F794">
            <v>67.319999999999993</v>
          </cell>
          <cell r="G794">
            <v>55.82</v>
          </cell>
          <cell r="H794">
            <v>76</v>
          </cell>
          <cell r="I794">
            <v>76</v>
          </cell>
          <cell r="J794">
            <v>76</v>
          </cell>
          <cell r="K794">
            <v>76</v>
          </cell>
          <cell r="L794">
            <v>66.19</v>
          </cell>
          <cell r="M794">
            <v>56.57</v>
          </cell>
          <cell r="N794">
            <v>76</v>
          </cell>
          <cell r="O794">
            <v>76</v>
          </cell>
          <cell r="P794" t="str">
            <v>Y</v>
          </cell>
          <cell r="Q794" t="str">
            <v>South</v>
          </cell>
          <cell r="R794" t="str">
            <v>FC</v>
          </cell>
          <cell r="T794">
            <v>76</v>
          </cell>
        </row>
        <row r="795">
          <cell r="A795" t="str">
            <v>WAUKNA_1_SOLAR</v>
          </cell>
          <cell r="B795" t="str">
            <v>Fresno</v>
          </cell>
          <cell r="C795" t="str">
            <v>Corcoran Solar</v>
          </cell>
          <cell r="D795">
            <v>0.15</v>
          </cell>
          <cell r="E795">
            <v>1.32</v>
          </cell>
          <cell r="F795">
            <v>3.02</v>
          </cell>
          <cell r="G795">
            <v>12.08</v>
          </cell>
          <cell r="H795">
            <v>12.82</v>
          </cell>
          <cell r="I795">
            <v>16</v>
          </cell>
          <cell r="J795">
            <v>16.07</v>
          </cell>
          <cell r="K795">
            <v>16.8</v>
          </cell>
          <cell r="L795">
            <v>15.46</v>
          </cell>
          <cell r="M795">
            <v>9.57</v>
          </cell>
          <cell r="N795">
            <v>0.49</v>
          </cell>
          <cell r="O795">
            <v>0.25</v>
          </cell>
          <cell r="P795" t="str">
            <v>N</v>
          </cell>
          <cell r="Q795" t="str">
            <v>North</v>
          </cell>
          <cell r="R795" t="str">
            <v>ID</v>
          </cell>
          <cell r="T795">
            <v>16.8</v>
          </cell>
        </row>
        <row r="796">
          <cell r="A796" t="str">
            <v>WAUKNA_1_SOLAR2</v>
          </cell>
          <cell r="B796" t="str">
            <v>CAISO System</v>
          </cell>
          <cell r="C796" t="str">
            <v>Corcoran 2</v>
          </cell>
          <cell r="D796" t="str">
            <v>-</v>
          </cell>
          <cell r="E796" t="str">
            <v>-</v>
          </cell>
          <cell r="F796" t="str">
            <v>-</v>
          </cell>
          <cell r="G796" t="str">
            <v>-</v>
          </cell>
          <cell r="H796" t="str">
            <v>-</v>
          </cell>
          <cell r="I796" t="str">
            <v>-</v>
          </cell>
          <cell r="J796" t="str">
            <v>-</v>
          </cell>
          <cell r="K796">
            <v>14.78</v>
          </cell>
          <cell r="L796">
            <v>14.43</v>
          </cell>
          <cell r="M796">
            <v>9.5399999999999991</v>
          </cell>
          <cell r="N796">
            <v>0.49</v>
          </cell>
          <cell r="O796">
            <v>0.26</v>
          </cell>
          <cell r="P796" t="str">
            <v>N</v>
          </cell>
          <cell r="Q796" t="str">
            <v>North</v>
          </cell>
          <cell r="R796" t="str">
            <v>FC</v>
          </cell>
          <cell r="T796">
            <v>14.78</v>
          </cell>
        </row>
        <row r="797">
          <cell r="A797" t="str">
            <v>WDFRDF_2_UNITS</v>
          </cell>
          <cell r="B797" t="str">
            <v>NCNB</v>
          </cell>
          <cell r="C797" t="str">
            <v>WEST FORD FLAT AGGREGATE</v>
          </cell>
          <cell r="D797">
            <v>25</v>
          </cell>
          <cell r="E797">
            <v>25</v>
          </cell>
          <cell r="F797">
            <v>25</v>
          </cell>
          <cell r="G797">
            <v>25</v>
          </cell>
          <cell r="H797">
            <v>25</v>
          </cell>
          <cell r="I797">
            <v>25</v>
          </cell>
          <cell r="J797">
            <v>25</v>
          </cell>
          <cell r="K797">
            <v>25</v>
          </cell>
          <cell r="L797">
            <v>25</v>
          </cell>
          <cell r="M797">
            <v>25</v>
          </cell>
          <cell r="N797">
            <v>25</v>
          </cell>
          <cell r="O797">
            <v>25</v>
          </cell>
          <cell r="P797" t="str">
            <v>Y</v>
          </cell>
          <cell r="Q797" t="str">
            <v>North</v>
          </cell>
          <cell r="R797" t="str">
            <v>FC</v>
          </cell>
          <cell r="T797">
            <v>25</v>
          </cell>
        </row>
        <row r="798">
          <cell r="A798" t="str">
            <v>WDLEAF_7_UNIT 1</v>
          </cell>
          <cell r="B798" t="str">
            <v>Sierra</v>
          </cell>
          <cell r="C798" t="str">
            <v>WOODLEAF HYDRO</v>
          </cell>
          <cell r="D798">
            <v>55</v>
          </cell>
          <cell r="E798">
            <v>55</v>
          </cell>
          <cell r="F798">
            <v>55</v>
          </cell>
          <cell r="G798">
            <v>55</v>
          </cell>
          <cell r="H798">
            <v>55</v>
          </cell>
          <cell r="I798">
            <v>55</v>
          </cell>
          <cell r="J798">
            <v>55</v>
          </cell>
          <cell r="K798">
            <v>55</v>
          </cell>
          <cell r="L798">
            <v>55</v>
          </cell>
          <cell r="M798">
            <v>55</v>
          </cell>
          <cell r="N798">
            <v>55</v>
          </cell>
          <cell r="O798">
            <v>55</v>
          </cell>
          <cell r="P798" t="str">
            <v>Y</v>
          </cell>
          <cell r="Q798" t="str">
            <v>North</v>
          </cell>
          <cell r="R798" t="str">
            <v>FC</v>
          </cell>
          <cell r="T798">
            <v>55</v>
          </cell>
        </row>
        <row r="799">
          <cell r="A799" t="str">
            <v>WEBER_6_FORWRD</v>
          </cell>
          <cell r="B799" t="str">
            <v>Stockton</v>
          </cell>
          <cell r="C799" t="str">
            <v>FORWARD</v>
          </cell>
          <cell r="D799">
            <v>4.2</v>
          </cell>
          <cell r="E799">
            <v>4.2</v>
          </cell>
          <cell r="F799">
            <v>4.2</v>
          </cell>
          <cell r="G799">
            <v>4.2</v>
          </cell>
          <cell r="H799">
            <v>4.2</v>
          </cell>
          <cell r="I799">
            <v>4.2</v>
          </cell>
          <cell r="J799">
            <v>4.2</v>
          </cell>
          <cell r="K799">
            <v>4.2</v>
          </cell>
          <cell r="L799">
            <v>4.2</v>
          </cell>
          <cell r="M799">
            <v>4.2</v>
          </cell>
          <cell r="N799">
            <v>4.2</v>
          </cell>
          <cell r="O799">
            <v>4.2</v>
          </cell>
          <cell r="P799" t="str">
            <v>N</v>
          </cell>
          <cell r="Q799" t="str">
            <v>North</v>
          </cell>
          <cell r="R799" t="str">
            <v>ID</v>
          </cell>
          <cell r="T799">
            <v>4.2</v>
          </cell>
        </row>
        <row r="800">
          <cell r="A800" t="str">
            <v>WESTPT_2_UNIT</v>
          </cell>
          <cell r="B800" t="str">
            <v>CAISO System</v>
          </cell>
          <cell r="C800" t="str">
            <v>West Point Hydro Plant</v>
          </cell>
          <cell r="D800">
            <v>14</v>
          </cell>
          <cell r="E800">
            <v>14</v>
          </cell>
          <cell r="F800">
            <v>14</v>
          </cell>
          <cell r="G800">
            <v>14</v>
          </cell>
          <cell r="H800">
            <v>14</v>
          </cell>
          <cell r="I800">
            <v>14</v>
          </cell>
          <cell r="J800">
            <v>14</v>
          </cell>
          <cell r="K800">
            <v>14</v>
          </cell>
          <cell r="L800">
            <v>14</v>
          </cell>
          <cell r="M800">
            <v>14</v>
          </cell>
          <cell r="N800">
            <v>14</v>
          </cell>
          <cell r="O800">
            <v>14</v>
          </cell>
          <cell r="P800" t="str">
            <v>Y</v>
          </cell>
          <cell r="Q800" t="str">
            <v>North</v>
          </cell>
          <cell r="R800" t="str">
            <v>FC</v>
          </cell>
          <cell r="T800">
            <v>14</v>
          </cell>
        </row>
        <row r="801">
          <cell r="A801" t="str">
            <v>WFRESN_1_SOLAR</v>
          </cell>
          <cell r="B801" t="str">
            <v>Fresno</v>
          </cell>
          <cell r="C801" t="str">
            <v>Joya Del Sol</v>
          </cell>
          <cell r="D801" t="str">
            <v>-</v>
          </cell>
          <cell r="E801" t="str">
            <v>-</v>
          </cell>
          <cell r="F801" t="str">
            <v>-</v>
          </cell>
          <cell r="G801" t="str">
            <v>-</v>
          </cell>
          <cell r="H801" t="str">
            <v>-</v>
          </cell>
          <cell r="I801" t="str">
            <v>-</v>
          </cell>
          <cell r="J801" t="str">
            <v>-</v>
          </cell>
          <cell r="K801" t="str">
            <v>-</v>
          </cell>
          <cell r="L801" t="str">
            <v>-</v>
          </cell>
          <cell r="M801" t="str">
            <v>-</v>
          </cell>
          <cell r="N801" t="str">
            <v>-</v>
          </cell>
          <cell r="O801" t="str">
            <v>-</v>
          </cell>
          <cell r="P801" t="str">
            <v>N</v>
          </cell>
          <cell r="Q801" t="str">
            <v>North</v>
          </cell>
          <cell r="R801" t="str">
            <v>EO</v>
          </cell>
          <cell r="T801">
            <v>0</v>
          </cell>
        </row>
        <row r="802">
          <cell r="A802" t="str">
            <v>WHEATL_6_LNDFIL</v>
          </cell>
          <cell r="B802" t="str">
            <v>Sierra</v>
          </cell>
          <cell r="C802" t="str">
            <v>G2 ENERGY, OSTROM ROAD LLC</v>
          </cell>
          <cell r="D802">
            <v>3</v>
          </cell>
          <cell r="E802">
            <v>3</v>
          </cell>
          <cell r="F802">
            <v>3</v>
          </cell>
          <cell r="G802">
            <v>3</v>
          </cell>
          <cell r="H802">
            <v>3</v>
          </cell>
          <cell r="I802">
            <v>3</v>
          </cell>
          <cell r="J802">
            <v>3</v>
          </cell>
          <cell r="K802">
            <v>3</v>
          </cell>
          <cell r="L802">
            <v>3</v>
          </cell>
          <cell r="M802">
            <v>3</v>
          </cell>
          <cell r="N802">
            <v>3</v>
          </cell>
          <cell r="O802">
            <v>3</v>
          </cell>
          <cell r="P802" t="str">
            <v>N</v>
          </cell>
          <cell r="Q802" t="str">
            <v>North</v>
          </cell>
          <cell r="R802" t="str">
            <v>FC</v>
          </cell>
          <cell r="T802">
            <v>3</v>
          </cell>
        </row>
        <row r="803">
          <cell r="A803" t="str">
            <v>WHTWTR_1_WINDA1</v>
          </cell>
          <cell r="B803" t="str">
            <v>LA Basin</v>
          </cell>
          <cell r="C803" t="str">
            <v>Whitewater Hill Wind Project</v>
          </cell>
          <cell r="D803">
            <v>3.22</v>
          </cell>
          <cell r="E803">
            <v>8.0500000000000007</v>
          </cell>
          <cell r="F803">
            <v>24.93</v>
          </cell>
          <cell r="G803">
            <v>12.85</v>
          </cell>
          <cell r="H803">
            <v>24.93</v>
          </cell>
          <cell r="I803">
            <v>34.9</v>
          </cell>
          <cell r="J803">
            <v>8.4700000000000006</v>
          </cell>
          <cell r="K803">
            <v>7.18</v>
          </cell>
          <cell r="L803">
            <v>4.3899999999999997</v>
          </cell>
          <cell r="M803">
            <v>4.59</v>
          </cell>
          <cell r="N803">
            <v>2.5099999999999998</v>
          </cell>
          <cell r="O803">
            <v>2.8</v>
          </cell>
          <cell r="P803" t="str">
            <v>N</v>
          </cell>
          <cell r="Q803" t="str">
            <v>South</v>
          </cell>
          <cell r="R803" t="str">
            <v>FC</v>
          </cell>
          <cell r="T803">
            <v>34.9</v>
          </cell>
        </row>
        <row r="804">
          <cell r="A804" t="str">
            <v>WISE_1_UNIT 1</v>
          </cell>
          <cell r="B804" t="str">
            <v>Sierra</v>
          </cell>
          <cell r="C804" t="str">
            <v>Wise Hydro Unit 1</v>
          </cell>
          <cell r="D804">
            <v>8.74</v>
          </cell>
          <cell r="E804">
            <v>9.49</v>
          </cell>
          <cell r="F804">
            <v>8</v>
          </cell>
          <cell r="G804">
            <v>8.09</v>
          </cell>
          <cell r="H804">
            <v>11.1</v>
          </cell>
          <cell r="I804">
            <v>10.86</v>
          </cell>
          <cell r="J804">
            <v>11.19</v>
          </cell>
          <cell r="K804">
            <v>10.68</v>
          </cell>
          <cell r="L804">
            <v>9.86</v>
          </cell>
          <cell r="M804">
            <v>7.51</v>
          </cell>
          <cell r="N804">
            <v>3.89</v>
          </cell>
          <cell r="O804">
            <v>3.44</v>
          </cell>
          <cell r="P804" t="str">
            <v>Y</v>
          </cell>
          <cell r="Q804" t="str">
            <v>North</v>
          </cell>
          <cell r="R804" t="str">
            <v>FC</v>
          </cell>
          <cell r="T804">
            <v>11.19</v>
          </cell>
        </row>
        <row r="805">
          <cell r="A805" t="str">
            <v>WISE_1_UNIT 2</v>
          </cell>
          <cell r="B805" t="str">
            <v>Sierra</v>
          </cell>
          <cell r="C805" t="str">
            <v>WISE HYDRO UNIT 2</v>
          </cell>
          <cell r="D805">
            <v>0.4</v>
          </cell>
          <cell r="E805">
            <v>0.48</v>
          </cell>
          <cell r="F805">
            <v>0.38</v>
          </cell>
          <cell r="G805">
            <v>0.16</v>
          </cell>
          <cell r="H805">
            <v>0</v>
          </cell>
          <cell r="I805">
            <v>0</v>
          </cell>
          <cell r="J805">
            <v>0</v>
          </cell>
          <cell r="K805">
            <v>0</v>
          </cell>
          <cell r="L805">
            <v>0</v>
          </cell>
          <cell r="M805">
            <v>0</v>
          </cell>
          <cell r="N805">
            <v>0</v>
          </cell>
          <cell r="O805">
            <v>0</v>
          </cell>
          <cell r="P805" t="str">
            <v>Y</v>
          </cell>
          <cell r="Q805" t="str">
            <v>North</v>
          </cell>
          <cell r="R805" t="str">
            <v>FC</v>
          </cell>
          <cell r="T805">
            <v>0</v>
          </cell>
        </row>
        <row r="806">
          <cell r="A806" t="str">
            <v>WISHON_6_UNITS</v>
          </cell>
          <cell r="B806" t="str">
            <v>Fresno</v>
          </cell>
          <cell r="C806" t="str">
            <v>Wishon/San Joaquin  #1-A AGGREGATE</v>
          </cell>
          <cell r="D806">
            <v>18.399999999999999</v>
          </cell>
          <cell r="E806">
            <v>18.399999999999999</v>
          </cell>
          <cell r="F806">
            <v>18.399999999999999</v>
          </cell>
          <cell r="G806">
            <v>18.399999999999999</v>
          </cell>
          <cell r="H806">
            <v>18.399999999999999</v>
          </cell>
          <cell r="I806">
            <v>18.399999999999999</v>
          </cell>
          <cell r="J806">
            <v>18.399999999999999</v>
          </cell>
          <cell r="K806">
            <v>18.399999999999999</v>
          </cell>
          <cell r="L806">
            <v>18.399999999999999</v>
          </cell>
          <cell r="M806">
            <v>18.399999999999999</v>
          </cell>
          <cell r="N806">
            <v>18.399999999999999</v>
          </cell>
          <cell r="O806">
            <v>18.399999999999999</v>
          </cell>
          <cell r="P806" t="str">
            <v>Y</v>
          </cell>
          <cell r="Q806" t="str">
            <v>North</v>
          </cell>
          <cell r="R806" t="str">
            <v>FC</v>
          </cell>
          <cell r="T806">
            <v>18.399999999999999</v>
          </cell>
        </row>
        <row r="807">
          <cell r="A807" t="str">
            <v>WLDWD_1_SOLAR1</v>
          </cell>
          <cell r="B807" t="str">
            <v>CAISO System</v>
          </cell>
          <cell r="C807" t="str">
            <v>Wildwood Solar I</v>
          </cell>
          <cell r="D807" t="str">
            <v>-</v>
          </cell>
          <cell r="E807" t="str">
            <v>-</v>
          </cell>
          <cell r="F807" t="str">
            <v>-</v>
          </cell>
          <cell r="G807" t="str">
            <v>-</v>
          </cell>
          <cell r="H807">
            <v>12.83</v>
          </cell>
          <cell r="I807">
            <v>16.010000000000002</v>
          </cell>
          <cell r="J807">
            <v>16.079999999999998</v>
          </cell>
          <cell r="K807">
            <v>14.97</v>
          </cell>
          <cell r="L807">
            <v>14.61</v>
          </cell>
          <cell r="M807">
            <v>9.66</v>
          </cell>
          <cell r="N807">
            <v>0.5</v>
          </cell>
          <cell r="O807">
            <v>0.27</v>
          </cell>
          <cell r="P807" t="str">
            <v>N</v>
          </cell>
          <cell r="Q807" t="str">
            <v>North</v>
          </cell>
          <cell r="R807" t="str">
            <v>ID</v>
          </cell>
          <cell r="S807">
            <v>0</v>
          </cell>
          <cell r="T807">
            <v>16.079999999999998</v>
          </cell>
        </row>
        <row r="808">
          <cell r="A808" t="str">
            <v>WLLWCR_6_CEDRFL</v>
          </cell>
          <cell r="B808" t="str">
            <v>Humboldt</v>
          </cell>
          <cell r="C808" t="str">
            <v>CEDAR FLAT HYDRO QF AGGREGATION</v>
          </cell>
          <cell r="D808">
            <v>0.22</v>
          </cell>
          <cell r="E808">
            <v>0.25</v>
          </cell>
          <cell r="F808">
            <v>0.27</v>
          </cell>
          <cell r="G808">
            <v>0.28000000000000003</v>
          </cell>
          <cell r="H808">
            <v>0.21</v>
          </cell>
          <cell r="I808">
            <v>0.11</v>
          </cell>
          <cell r="J808">
            <v>0.04</v>
          </cell>
          <cell r="K808">
            <v>0.01</v>
          </cell>
          <cell r="L808">
            <v>0</v>
          </cell>
          <cell r="M808">
            <v>0.02</v>
          </cell>
          <cell r="N808">
            <v>0.04</v>
          </cell>
          <cell r="O808">
            <v>0.06</v>
          </cell>
          <cell r="P808" t="str">
            <v>N</v>
          </cell>
          <cell r="Q808" t="str">
            <v>North</v>
          </cell>
          <cell r="R808" t="str">
            <v>FC</v>
          </cell>
          <cell r="T808">
            <v>0.11</v>
          </cell>
        </row>
        <row r="809">
          <cell r="A809" t="str">
            <v>WNDMAS_2_UNIT 1</v>
          </cell>
          <cell r="B809" t="str">
            <v>Bay Area</v>
          </cell>
          <cell r="C809" t="str">
            <v>BUENA VISTA ENERGY, LLC</v>
          </cell>
          <cell r="D809">
            <v>0.47</v>
          </cell>
          <cell r="E809">
            <v>2.0499999999999998</v>
          </cell>
          <cell r="F809">
            <v>3.82</v>
          </cell>
          <cell r="G809">
            <v>2.93</v>
          </cell>
          <cell r="H809">
            <v>6.71</v>
          </cell>
          <cell r="I809">
            <v>4.17</v>
          </cell>
          <cell r="J809">
            <v>3.75</v>
          </cell>
          <cell r="K809">
            <v>3.76</v>
          </cell>
          <cell r="L809">
            <v>2.1</v>
          </cell>
          <cell r="M809">
            <v>1.1299999999999999</v>
          </cell>
          <cell r="N809">
            <v>0.84</v>
          </cell>
          <cell r="O809">
            <v>0.91</v>
          </cell>
          <cell r="P809" t="str">
            <v>N</v>
          </cell>
          <cell r="Q809" t="str">
            <v>North</v>
          </cell>
          <cell r="R809" t="str">
            <v>FC</v>
          </cell>
          <cell r="T809">
            <v>4.17</v>
          </cell>
        </row>
        <row r="810">
          <cell r="A810" t="str">
            <v>WNDSTR_2_WIND</v>
          </cell>
          <cell r="B810" t="str">
            <v>CAISO System</v>
          </cell>
          <cell r="C810" t="str">
            <v>Windstar</v>
          </cell>
          <cell r="D810">
            <v>5.32</v>
          </cell>
          <cell r="E810">
            <v>11.04</v>
          </cell>
          <cell r="F810">
            <v>29.3</v>
          </cell>
          <cell r="G810">
            <v>34.840000000000003</v>
          </cell>
          <cell r="H810">
            <v>42.93</v>
          </cell>
          <cell r="I810">
            <v>36.159999999999997</v>
          </cell>
          <cell r="J810">
            <v>20.32</v>
          </cell>
          <cell r="K810">
            <v>17.690000000000001</v>
          </cell>
          <cell r="L810">
            <v>12.47</v>
          </cell>
          <cell r="M810">
            <v>9.61</v>
          </cell>
          <cell r="N810">
            <v>5.13</v>
          </cell>
          <cell r="O810">
            <v>5.19</v>
          </cell>
          <cell r="P810" t="str">
            <v>N</v>
          </cell>
          <cell r="Q810" t="str">
            <v>South</v>
          </cell>
          <cell r="R810" t="str">
            <v>FC</v>
          </cell>
          <cell r="T810">
            <v>36.159999999999997</v>
          </cell>
        </row>
        <row r="811">
          <cell r="A811" t="str">
            <v>WOLFSK_1_UNITA1</v>
          </cell>
          <cell r="B811" t="str">
            <v>CAISO System</v>
          </cell>
          <cell r="C811" t="str">
            <v>Wolfskill Energy Center, Unit #1</v>
          </cell>
          <cell r="D811">
            <v>46.9</v>
          </cell>
          <cell r="E811">
            <v>46.9</v>
          </cell>
          <cell r="F811">
            <v>46.9</v>
          </cell>
          <cell r="G811">
            <v>46.9</v>
          </cell>
          <cell r="H811">
            <v>46</v>
          </cell>
          <cell r="I811">
            <v>46</v>
          </cell>
          <cell r="J811">
            <v>46</v>
          </cell>
          <cell r="K811">
            <v>46</v>
          </cell>
          <cell r="L811">
            <v>46</v>
          </cell>
          <cell r="M811">
            <v>46.9</v>
          </cell>
          <cell r="N811">
            <v>46.9</v>
          </cell>
          <cell r="O811">
            <v>46.9</v>
          </cell>
          <cell r="P811" t="str">
            <v>Y</v>
          </cell>
          <cell r="Q811" t="str">
            <v>North</v>
          </cell>
          <cell r="R811" t="str">
            <v>FC</v>
          </cell>
          <cell r="T811">
            <v>46</v>
          </cell>
        </row>
        <row r="812">
          <cell r="A812" t="str">
            <v>WRGHTP_7_AMENGY</v>
          </cell>
          <cell r="B812" t="str">
            <v>Fresno</v>
          </cell>
          <cell r="C812" t="str">
            <v>SMALL QF AGGREGATION - LOS BANOS</v>
          </cell>
          <cell r="D812">
            <v>0</v>
          </cell>
          <cell r="E812">
            <v>0</v>
          </cell>
          <cell r="F812">
            <v>0</v>
          </cell>
          <cell r="G812">
            <v>0</v>
          </cell>
          <cell r="H812">
            <v>0.21</v>
          </cell>
          <cell r="I812">
            <v>0.19</v>
          </cell>
          <cell r="J812">
            <v>0.54</v>
          </cell>
          <cell r="K812">
            <v>0.46</v>
          </cell>
          <cell r="L812">
            <v>0.17</v>
          </cell>
          <cell r="M812">
            <v>0</v>
          </cell>
          <cell r="N812">
            <v>0</v>
          </cell>
          <cell r="O812">
            <v>0</v>
          </cell>
          <cell r="P812" t="str">
            <v>N</v>
          </cell>
          <cell r="Q812" t="str">
            <v>North</v>
          </cell>
          <cell r="R812" t="str">
            <v>FC</v>
          </cell>
          <cell r="T812">
            <v>0.54</v>
          </cell>
        </row>
        <row r="813">
          <cell r="A813" t="str">
            <v>WSENGY_1_UNIT 1</v>
          </cell>
          <cell r="B813" t="str">
            <v>CAISO System</v>
          </cell>
          <cell r="C813" t="str">
            <v>WHEELABRATOR SHASTA UNITS 1-3 AGGREGATE</v>
          </cell>
          <cell r="D813">
            <v>48.28</v>
          </cell>
          <cell r="E813">
            <v>48.88</v>
          </cell>
          <cell r="F813">
            <v>44.47</v>
          </cell>
          <cell r="G813">
            <v>44.77</v>
          </cell>
          <cell r="H813">
            <v>49.51</v>
          </cell>
          <cell r="I813">
            <v>50.05</v>
          </cell>
          <cell r="J813">
            <v>49.72</v>
          </cell>
          <cell r="K813">
            <v>48.47</v>
          </cell>
          <cell r="L813">
            <v>46.92</v>
          </cell>
          <cell r="M813">
            <v>48.96</v>
          </cell>
          <cell r="N813">
            <v>48.92</v>
          </cell>
          <cell r="O813">
            <v>46.43</v>
          </cell>
          <cell r="P813" t="str">
            <v>N</v>
          </cell>
          <cell r="Q813" t="str">
            <v>North</v>
          </cell>
          <cell r="R813" t="str">
            <v>FC</v>
          </cell>
          <cell r="T813">
            <v>50.05</v>
          </cell>
        </row>
        <row r="814">
          <cell r="A814" t="str">
            <v>YUBACT_1_SUNSWT</v>
          </cell>
          <cell r="B814" t="str">
            <v>Sierra</v>
          </cell>
          <cell r="C814" t="str">
            <v>YUBA CITY COGEN</v>
          </cell>
          <cell r="D814">
            <v>10.84</v>
          </cell>
          <cell r="E814">
            <v>10.58</v>
          </cell>
          <cell r="F814">
            <v>12.29</v>
          </cell>
          <cell r="G814">
            <v>11.86</v>
          </cell>
          <cell r="H814">
            <v>9.7899999999999991</v>
          </cell>
          <cell r="I814">
            <v>26.65</v>
          </cell>
          <cell r="J814">
            <v>30.62</v>
          </cell>
          <cell r="K814">
            <v>23.98</v>
          </cell>
          <cell r="L814">
            <v>24.38</v>
          </cell>
          <cell r="M814">
            <v>11.48</v>
          </cell>
          <cell r="N814">
            <v>8.3699999999999992</v>
          </cell>
          <cell r="O814">
            <v>9.44</v>
          </cell>
          <cell r="P814" t="str">
            <v>N</v>
          </cell>
          <cell r="Q814" t="str">
            <v>North</v>
          </cell>
          <cell r="R814" t="str">
            <v>FC</v>
          </cell>
          <cell r="T814">
            <v>30.62</v>
          </cell>
        </row>
        <row r="815">
          <cell r="A815" t="str">
            <v>YUBACT_6_UNITA1</v>
          </cell>
          <cell r="B815" t="str">
            <v>Sierra</v>
          </cell>
          <cell r="C815" t="str">
            <v>Yuba City Energy Center (Calpine)</v>
          </cell>
          <cell r="D815">
            <v>46</v>
          </cell>
          <cell r="E815">
            <v>46</v>
          </cell>
          <cell r="F815">
            <v>46</v>
          </cell>
          <cell r="G815">
            <v>46</v>
          </cell>
          <cell r="H815">
            <v>46</v>
          </cell>
          <cell r="I815">
            <v>46</v>
          </cell>
          <cell r="J815">
            <v>46</v>
          </cell>
          <cell r="K815">
            <v>46</v>
          </cell>
          <cell r="L815">
            <v>46</v>
          </cell>
          <cell r="M815">
            <v>46</v>
          </cell>
          <cell r="N815">
            <v>46</v>
          </cell>
          <cell r="O815">
            <v>46</v>
          </cell>
          <cell r="P815" t="str">
            <v>Y</v>
          </cell>
          <cell r="Q815" t="str">
            <v>North</v>
          </cell>
          <cell r="R815" t="str">
            <v>FC</v>
          </cell>
          <cell r="S815">
            <v>0</v>
          </cell>
          <cell r="T815">
            <v>46</v>
          </cell>
        </row>
        <row r="816">
          <cell r="A816" t="str">
            <v>ZOND_6_UNIT</v>
          </cell>
          <cell r="B816" t="str">
            <v>Bay Area</v>
          </cell>
          <cell r="C816" t="str">
            <v>ZOND WINDSYSTEMS INC.</v>
          </cell>
          <cell r="D816">
            <v>0</v>
          </cell>
          <cell r="E816">
            <v>0.3</v>
          </cell>
          <cell r="F816">
            <v>1.4</v>
          </cell>
          <cell r="G816">
            <v>1.9</v>
          </cell>
          <cell r="H816">
            <v>3.2</v>
          </cell>
          <cell r="I816">
            <v>3.6</v>
          </cell>
          <cell r="J816">
            <v>3.8</v>
          </cell>
          <cell r="K816">
            <v>3.6</v>
          </cell>
          <cell r="L816">
            <v>2.5</v>
          </cell>
          <cell r="M816">
            <v>1.2</v>
          </cell>
          <cell r="N816">
            <v>0.53</v>
          </cell>
          <cell r="O816">
            <v>0.49</v>
          </cell>
          <cell r="P816" t="str">
            <v>N</v>
          </cell>
          <cell r="Q816" t="str">
            <v>North</v>
          </cell>
          <cell r="R816" t="str">
            <v>FC</v>
          </cell>
          <cell r="S816">
            <v>0</v>
          </cell>
          <cell r="T816">
            <v>3.8</v>
          </cell>
        </row>
      </sheetData>
      <sheetData sheetId="4">
        <row r="2">
          <cell r="E2" t="str">
            <v>7STDRD_1_SOLAR1</v>
          </cell>
          <cell r="F2" t="str">
            <v>Shafter Solar</v>
          </cell>
          <cell r="G2">
            <v>20</v>
          </cell>
          <cell r="H2" t="str">
            <v>PGAE</v>
          </cell>
          <cell r="I2" t="str">
            <v>Shafter Solar, LLC</v>
          </cell>
          <cell r="J2" t="str">
            <v>SOLAR</v>
          </cell>
          <cell r="K2" t="str">
            <v>PHOTO VOLTAIC</v>
          </cell>
          <cell r="L2" t="str">
            <v>SUN</v>
          </cell>
          <cell r="M2" t="str">
            <v>ZP26</v>
          </cell>
          <cell r="N2" t="str">
            <v>PGE4</v>
          </cell>
          <cell r="O2">
            <v>42159</v>
          </cell>
          <cell r="P2">
            <v>0</v>
          </cell>
          <cell r="Q2">
            <v>0</v>
          </cell>
          <cell r="R2">
            <v>20</v>
          </cell>
          <cell r="S2" t="str">
            <v>A</v>
          </cell>
        </row>
        <row r="3">
          <cell r="E3" t="str">
            <v>ACACIA_6_SOLAR</v>
          </cell>
          <cell r="F3" t="str">
            <v>West Antelope Solar</v>
          </cell>
          <cell r="G3">
            <v>20</v>
          </cell>
          <cell r="H3" t="str">
            <v>SCE</v>
          </cell>
          <cell r="I3" t="str">
            <v>TA-ACACIA, LLC</v>
          </cell>
          <cell r="J3" t="str">
            <v>SOLAR</v>
          </cell>
          <cell r="K3" t="str">
            <v>PHOTO VOLTAIC</v>
          </cell>
          <cell r="L3" t="str">
            <v>SUN</v>
          </cell>
          <cell r="M3" t="str">
            <v>SP15</v>
          </cell>
          <cell r="N3" t="str">
            <v>PGE3</v>
          </cell>
          <cell r="O3">
            <v>41956</v>
          </cell>
          <cell r="P3">
            <v>0</v>
          </cell>
          <cell r="Q3">
            <v>0</v>
          </cell>
          <cell r="R3">
            <v>20</v>
          </cell>
          <cell r="S3" t="str">
            <v>A</v>
          </cell>
        </row>
        <row r="4">
          <cell r="E4" t="str">
            <v>ADERA_1_SOLAR1</v>
          </cell>
          <cell r="F4" t="str">
            <v>Adera Solar</v>
          </cell>
          <cell r="G4">
            <v>20</v>
          </cell>
          <cell r="H4" t="str">
            <v>PGAE</v>
          </cell>
          <cell r="I4" t="str">
            <v>Adera Solar, LLC</v>
          </cell>
          <cell r="J4" t="str">
            <v>SOLAR</v>
          </cell>
          <cell r="K4" t="str">
            <v>PHOTO VOLTAIC</v>
          </cell>
          <cell r="L4" t="str">
            <v>SUN</v>
          </cell>
          <cell r="M4" t="str">
            <v>NP15</v>
          </cell>
          <cell r="N4" t="str">
            <v>PGE3</v>
          </cell>
          <cell r="O4">
            <v>42361</v>
          </cell>
          <cell r="P4">
            <v>0</v>
          </cell>
          <cell r="Q4">
            <v>0</v>
          </cell>
          <cell r="R4">
            <v>20</v>
          </cell>
          <cell r="S4" t="str">
            <v>A</v>
          </cell>
        </row>
        <row r="5">
          <cell r="E5" t="str">
            <v>ADLIN_1_UNITS</v>
          </cell>
          <cell r="F5" t="str">
            <v>Aidlin Power Plant</v>
          </cell>
          <cell r="G5">
            <v>22</v>
          </cell>
          <cell r="H5" t="str">
            <v>PGAE</v>
          </cell>
          <cell r="I5" t="str">
            <v>Geysers Power Co.</v>
          </cell>
          <cell r="J5" t="str">
            <v>GEOTHERMAL</v>
          </cell>
          <cell r="K5" t="str">
            <v>STEAM</v>
          </cell>
          <cell r="L5" t="str">
            <v>GEOTHERMAL</v>
          </cell>
          <cell r="M5" t="str">
            <v>NP15</v>
          </cell>
          <cell r="N5" t="str">
            <v>PGE3</v>
          </cell>
          <cell r="O5">
            <v>0</v>
          </cell>
          <cell r="P5" t="str">
            <v>Formerly QF 04G019</v>
          </cell>
          <cell r="Q5">
            <v>0</v>
          </cell>
          <cell r="R5">
            <v>23</v>
          </cell>
          <cell r="S5" t="str">
            <v>A</v>
          </cell>
        </row>
        <row r="6">
          <cell r="E6" t="str">
            <v>ADMEST_6_SOLAR</v>
          </cell>
          <cell r="F6" t="str">
            <v>Adams East</v>
          </cell>
          <cell r="G6">
            <v>19</v>
          </cell>
          <cell r="H6" t="str">
            <v>PGAE</v>
          </cell>
          <cell r="I6" t="str">
            <v>RE Adams East LLC</v>
          </cell>
          <cell r="J6" t="str">
            <v>SOLAR</v>
          </cell>
          <cell r="K6" t="str">
            <v>PHOTO VOLTAIC</v>
          </cell>
          <cell r="L6" t="str">
            <v>SUN</v>
          </cell>
          <cell r="M6" t="str">
            <v>NP15</v>
          </cell>
          <cell r="N6" t="str">
            <v>PGE3</v>
          </cell>
          <cell r="O6">
            <v>41986</v>
          </cell>
          <cell r="P6">
            <v>0</v>
          </cell>
          <cell r="Q6">
            <v>0</v>
          </cell>
          <cell r="R6">
            <v>19</v>
          </cell>
          <cell r="S6" t="str">
            <v>A</v>
          </cell>
        </row>
        <row r="7">
          <cell r="E7" t="str">
            <v>ADOBEE_1_SOLAR</v>
          </cell>
          <cell r="F7" t="str">
            <v>Adobe Solar</v>
          </cell>
          <cell r="G7">
            <v>20</v>
          </cell>
          <cell r="H7" t="str">
            <v>PGAE</v>
          </cell>
          <cell r="I7" t="str">
            <v>Adobe Solar, LLC</v>
          </cell>
          <cell r="J7" t="str">
            <v>SOLAR</v>
          </cell>
          <cell r="K7" t="str">
            <v>PHOTO VOLTAIC</v>
          </cell>
          <cell r="L7" t="str">
            <v>SUN</v>
          </cell>
          <cell r="M7" t="str">
            <v>NP15</v>
          </cell>
          <cell r="N7" t="str">
            <v>PGE3</v>
          </cell>
          <cell r="O7">
            <v>41780</v>
          </cell>
          <cell r="P7">
            <v>0</v>
          </cell>
          <cell r="Q7">
            <v>0</v>
          </cell>
          <cell r="R7">
            <v>20</v>
          </cell>
          <cell r="S7" t="str">
            <v>A</v>
          </cell>
        </row>
        <row r="8">
          <cell r="E8" t="str">
            <v>AGRICO_6_PL3N5</v>
          </cell>
          <cell r="F8" t="str">
            <v>FRESNO PEAKER PLANT</v>
          </cell>
          <cell r="G8">
            <v>22.69</v>
          </cell>
          <cell r="H8" t="str">
            <v>PGAE</v>
          </cell>
          <cell r="I8" t="str">
            <v>Fresno Cogeneration Partners, LP</v>
          </cell>
          <cell r="J8" t="str">
            <v>COGENERATION</v>
          </cell>
          <cell r="K8" t="str">
            <v>COMBUSTION TURBINE</v>
          </cell>
          <cell r="L8" t="str">
            <v>NATURAL GAS</v>
          </cell>
          <cell r="M8" t="str">
            <v>NP15</v>
          </cell>
          <cell r="N8" t="str">
            <v>PGE3</v>
          </cell>
          <cell r="O8">
            <v>38959</v>
          </cell>
          <cell r="P8">
            <v>0</v>
          </cell>
          <cell r="Q8">
            <v>0</v>
          </cell>
          <cell r="R8">
            <v>21.23</v>
          </cell>
          <cell r="S8" t="str">
            <v>A</v>
          </cell>
        </row>
        <row r="9">
          <cell r="E9" t="str">
            <v>AGRICO_6_UNIT 3</v>
          </cell>
          <cell r="F9" t="str">
            <v>Fresno Cogen Peaker CTG3 Unit</v>
          </cell>
          <cell r="G9">
            <v>0</v>
          </cell>
          <cell r="H9" t="str">
            <v>PGAE</v>
          </cell>
          <cell r="I9" t="str">
            <v>Fresno Cogeneration Partners, LP</v>
          </cell>
          <cell r="J9" t="str">
            <v>PEAKER</v>
          </cell>
          <cell r="K9" t="str">
            <v>COMBUSTION TURBINE</v>
          </cell>
          <cell r="L9" t="str">
            <v>NATURAL GAS</v>
          </cell>
          <cell r="M9" t="str">
            <v>NP15</v>
          </cell>
          <cell r="N9" t="str">
            <v>PGE3</v>
          </cell>
          <cell r="O9">
            <v>37119</v>
          </cell>
          <cell r="P9">
            <v>0</v>
          </cell>
          <cell r="Q9">
            <v>0</v>
          </cell>
          <cell r="R9">
            <v>21</v>
          </cell>
          <cell r="S9" t="str">
            <v>A</v>
          </cell>
        </row>
        <row r="10">
          <cell r="E10" t="str">
            <v>AGRICO_7_ICE5</v>
          </cell>
          <cell r="F10" t="str">
            <v>FRESNO PEAKER PLANT ICE UNIT</v>
          </cell>
          <cell r="G10">
            <v>0</v>
          </cell>
          <cell r="H10" t="str">
            <v>PGAE</v>
          </cell>
          <cell r="I10" t="str">
            <v>Fresno Cogeneration Partners, LP</v>
          </cell>
          <cell r="J10" t="str">
            <v>PEAKER</v>
          </cell>
          <cell r="K10" t="str">
            <v>INTERNAL COMBUSTION</v>
          </cell>
          <cell r="L10" t="str">
            <v>NATURAL GAS</v>
          </cell>
          <cell r="M10" t="str">
            <v>NP15</v>
          </cell>
          <cell r="N10" t="str">
            <v>PGE3</v>
          </cell>
          <cell r="O10">
            <v>38959</v>
          </cell>
          <cell r="P10">
            <v>0</v>
          </cell>
          <cell r="Q10">
            <v>0</v>
          </cell>
          <cell r="R10">
            <v>0.23</v>
          </cell>
          <cell r="S10" t="str">
            <v>A</v>
          </cell>
        </row>
        <row r="11">
          <cell r="E11" t="str">
            <v>AGRICO_7_UNIT</v>
          </cell>
          <cell r="F11" t="str">
            <v>FRESNO COGEN PLANT</v>
          </cell>
          <cell r="G11">
            <v>50.6</v>
          </cell>
          <cell r="H11" t="str">
            <v>PGAE</v>
          </cell>
          <cell r="I11" t="str">
            <v>Fresno Cogeneration Partners, LP</v>
          </cell>
          <cell r="J11" t="str">
            <v>COGENERATION</v>
          </cell>
          <cell r="K11" t="str">
            <v>COMBINED CYCLE</v>
          </cell>
          <cell r="L11" t="str">
            <v>NATURAL GAS</v>
          </cell>
          <cell r="M11" t="str">
            <v>NP15</v>
          </cell>
          <cell r="N11" t="str">
            <v>PGE3</v>
          </cell>
          <cell r="O11">
            <v>36892</v>
          </cell>
          <cell r="P11">
            <v>0</v>
          </cell>
          <cell r="Q11">
            <v>0</v>
          </cell>
          <cell r="R11">
            <v>54</v>
          </cell>
          <cell r="S11" t="str">
            <v>A</v>
          </cell>
        </row>
        <row r="12">
          <cell r="E12" t="str">
            <v>AGRICO_7_UNIT 2</v>
          </cell>
          <cell r="F12" t="str">
            <v>Fresno Cogen STG Unit 2</v>
          </cell>
          <cell r="G12">
            <v>7.5</v>
          </cell>
          <cell r="H12" t="str">
            <v>PGAE</v>
          </cell>
          <cell r="I12" t="str">
            <v>Fresno Cogeneration Partners, LP</v>
          </cell>
          <cell r="J12" t="str">
            <v>THERMAL</v>
          </cell>
          <cell r="K12" t="str">
            <v>STEAM</v>
          </cell>
          <cell r="L12" t="str">
            <v>NATURAL GAS</v>
          </cell>
          <cell r="M12" t="str">
            <v>NP15</v>
          </cell>
          <cell r="N12" t="str">
            <v>PGE3</v>
          </cell>
          <cell r="O12">
            <v>32874</v>
          </cell>
          <cell r="P12">
            <v>0</v>
          </cell>
          <cell r="Q12">
            <v>0</v>
          </cell>
          <cell r="R12">
            <v>7.5</v>
          </cell>
          <cell r="S12" t="str">
            <v>A</v>
          </cell>
        </row>
        <row r="13">
          <cell r="E13" t="str">
            <v>AGRICO_7_UNIT 4</v>
          </cell>
          <cell r="F13" t="str">
            <v>FRESNO COGEN CTG UNIT 4</v>
          </cell>
          <cell r="G13">
            <v>46.5</v>
          </cell>
          <cell r="H13" t="str">
            <v>PGAE</v>
          </cell>
          <cell r="I13" t="str">
            <v>Fresno Cogeneration Partners, LP</v>
          </cell>
          <cell r="J13" t="str">
            <v>THERMAL</v>
          </cell>
          <cell r="K13" t="str">
            <v>COMBUSTION TURBINE</v>
          </cell>
          <cell r="L13" t="str">
            <v>NATURAL GAS</v>
          </cell>
          <cell r="M13" t="str">
            <v>NP15</v>
          </cell>
          <cell r="N13" t="str">
            <v>PGE3</v>
          </cell>
          <cell r="O13">
            <v>36892</v>
          </cell>
          <cell r="P13">
            <v>0</v>
          </cell>
          <cell r="Q13">
            <v>0</v>
          </cell>
          <cell r="R13">
            <v>46.5</v>
          </cell>
          <cell r="S13" t="str">
            <v>A</v>
          </cell>
        </row>
        <row r="14">
          <cell r="E14" t="str">
            <v>AGUCAL_5_SOLAR1</v>
          </cell>
          <cell r="F14" t="str">
            <v>Agua Caliente Solar</v>
          </cell>
          <cell r="G14">
            <v>290</v>
          </cell>
          <cell r="H14" t="str">
            <v>SDGE</v>
          </cell>
          <cell r="I14" t="str">
            <v>Agua Caliente Solar, LLC</v>
          </cell>
          <cell r="J14" t="str">
            <v>SOLAR</v>
          </cell>
          <cell r="K14" t="str">
            <v>PHOTO VOLTAIC</v>
          </cell>
          <cell r="L14" t="str">
            <v>SUN</v>
          </cell>
          <cell r="M14" t="str">
            <v>SP15</v>
          </cell>
          <cell r="N14" t="str">
            <v>PGE3</v>
          </cell>
          <cell r="O14">
            <v>41800</v>
          </cell>
          <cell r="P14">
            <v>0</v>
          </cell>
          <cell r="Q14">
            <v>0</v>
          </cell>
          <cell r="R14">
            <v>290</v>
          </cell>
          <cell r="S14" t="str">
            <v>A</v>
          </cell>
        </row>
        <row r="15">
          <cell r="E15" t="str">
            <v>ALAMIT_7_UNIT 1</v>
          </cell>
          <cell r="F15" t="str">
            <v>Alamitos 1</v>
          </cell>
          <cell r="G15">
            <v>174.56</v>
          </cell>
          <cell r="H15" t="str">
            <v>SCE</v>
          </cell>
          <cell r="I15" t="str">
            <v>AES</v>
          </cell>
          <cell r="J15" t="str">
            <v>THERMAL</v>
          </cell>
          <cell r="K15" t="str">
            <v>STEAM</v>
          </cell>
          <cell r="L15" t="str">
            <v>NATURAL GAS</v>
          </cell>
          <cell r="M15" t="str">
            <v>SP15</v>
          </cell>
          <cell r="N15" t="str">
            <v>SCE1</v>
          </cell>
          <cell r="O15">
            <v>20455</v>
          </cell>
          <cell r="P15">
            <v>0</v>
          </cell>
          <cell r="Q15">
            <v>0</v>
          </cell>
          <cell r="R15">
            <v>175</v>
          </cell>
          <cell r="S15" t="str">
            <v>A</v>
          </cell>
        </row>
        <row r="16">
          <cell r="E16" t="str">
            <v>ALAMIT_7_UNIT 2</v>
          </cell>
          <cell r="F16" t="str">
            <v>Alamitos 2</v>
          </cell>
          <cell r="G16">
            <v>175</v>
          </cell>
          <cell r="H16" t="str">
            <v>SCE</v>
          </cell>
          <cell r="I16" t="str">
            <v>AES</v>
          </cell>
          <cell r="J16" t="str">
            <v>THERMAL</v>
          </cell>
          <cell r="K16" t="str">
            <v>STEAM</v>
          </cell>
          <cell r="L16" t="str">
            <v>NATURAL GAS</v>
          </cell>
          <cell r="M16" t="str">
            <v>SP15</v>
          </cell>
          <cell r="N16" t="str">
            <v>SCE1</v>
          </cell>
          <cell r="O16">
            <v>20821</v>
          </cell>
          <cell r="P16">
            <v>0</v>
          </cell>
          <cell r="Q16">
            <v>0</v>
          </cell>
          <cell r="R16">
            <v>176</v>
          </cell>
          <cell r="S16" t="str">
            <v>A</v>
          </cell>
        </row>
        <row r="17">
          <cell r="E17" t="str">
            <v>ALAMIT_7_UNIT 3</v>
          </cell>
          <cell r="F17" t="str">
            <v>Alamitos 3</v>
          </cell>
          <cell r="G17">
            <v>332.18</v>
          </cell>
          <cell r="H17" t="str">
            <v>SCE</v>
          </cell>
          <cell r="I17" t="str">
            <v>AES</v>
          </cell>
          <cell r="J17" t="str">
            <v>THERMAL</v>
          </cell>
          <cell r="K17" t="str">
            <v>STEAM</v>
          </cell>
          <cell r="L17" t="str">
            <v>NATURAL GAS</v>
          </cell>
          <cell r="M17" t="str">
            <v>SP15</v>
          </cell>
          <cell r="N17" t="str">
            <v>SCE1</v>
          </cell>
          <cell r="O17">
            <v>22282</v>
          </cell>
          <cell r="P17">
            <v>0</v>
          </cell>
          <cell r="Q17">
            <v>0</v>
          </cell>
          <cell r="R17">
            <v>322</v>
          </cell>
          <cell r="S17" t="str">
            <v>A</v>
          </cell>
        </row>
        <row r="18">
          <cell r="E18" t="str">
            <v>ALAMIT_7_UNIT 4</v>
          </cell>
          <cell r="F18" t="str">
            <v>Alamitos 4</v>
          </cell>
          <cell r="G18">
            <v>335.67</v>
          </cell>
          <cell r="H18" t="str">
            <v>SCE</v>
          </cell>
          <cell r="I18" t="str">
            <v>AES</v>
          </cell>
          <cell r="J18" t="str">
            <v>THERMAL</v>
          </cell>
          <cell r="K18" t="str">
            <v>STEAM</v>
          </cell>
          <cell r="L18" t="str">
            <v>NATURAL GAS</v>
          </cell>
          <cell r="M18" t="str">
            <v>SP15</v>
          </cell>
          <cell r="N18" t="str">
            <v>SCE1</v>
          </cell>
          <cell r="O18">
            <v>22647</v>
          </cell>
          <cell r="P18">
            <v>0</v>
          </cell>
          <cell r="Q18">
            <v>0</v>
          </cell>
          <cell r="R18">
            <v>320</v>
          </cell>
          <cell r="S18" t="str">
            <v>A</v>
          </cell>
        </row>
        <row r="19">
          <cell r="E19" t="str">
            <v>ALAMIT_7_UNIT 5</v>
          </cell>
          <cell r="F19" t="str">
            <v>Alamitos 5</v>
          </cell>
          <cell r="G19">
            <v>497.97</v>
          </cell>
          <cell r="H19" t="str">
            <v>SCE</v>
          </cell>
          <cell r="I19" t="str">
            <v>AES</v>
          </cell>
          <cell r="J19" t="str">
            <v>THERMAL</v>
          </cell>
          <cell r="K19" t="str">
            <v>STEAM</v>
          </cell>
          <cell r="L19" t="str">
            <v>NATURAL GAS</v>
          </cell>
          <cell r="M19" t="str">
            <v>SP15</v>
          </cell>
          <cell r="N19" t="str">
            <v>SCE1</v>
          </cell>
          <cell r="O19">
            <v>36161</v>
          </cell>
          <cell r="P19">
            <v>0</v>
          </cell>
          <cell r="Q19">
            <v>0</v>
          </cell>
          <cell r="R19">
            <v>482</v>
          </cell>
          <cell r="S19" t="str">
            <v>A</v>
          </cell>
        </row>
        <row r="20">
          <cell r="E20" t="str">
            <v>ALAMIT_7_UNIT 6</v>
          </cell>
          <cell r="F20" t="str">
            <v>Alamitos 6</v>
          </cell>
          <cell r="G20">
            <v>495</v>
          </cell>
          <cell r="H20" t="str">
            <v>SCE</v>
          </cell>
          <cell r="I20" t="str">
            <v>AES</v>
          </cell>
          <cell r="J20" t="str">
            <v>THERMAL</v>
          </cell>
          <cell r="K20" t="str">
            <v>STEAM</v>
          </cell>
          <cell r="L20" t="str">
            <v>NATURAL GAS</v>
          </cell>
          <cell r="M20" t="str">
            <v>SP15</v>
          </cell>
          <cell r="N20" t="str">
            <v>SCE1</v>
          </cell>
          <cell r="O20">
            <v>24108</v>
          </cell>
          <cell r="P20">
            <v>0</v>
          </cell>
          <cell r="Q20">
            <v>0</v>
          </cell>
          <cell r="R20">
            <v>481</v>
          </cell>
          <cell r="S20" t="str">
            <v>A</v>
          </cell>
        </row>
        <row r="21">
          <cell r="E21" t="str">
            <v>ALAMO_6_UNIT</v>
          </cell>
          <cell r="F21" t="str">
            <v>Alamo R (CDWR)</v>
          </cell>
          <cell r="G21">
            <v>17</v>
          </cell>
          <cell r="H21" t="str">
            <v>SCE</v>
          </cell>
          <cell r="I21" t="str">
            <v>CDWR</v>
          </cell>
          <cell r="J21" t="str">
            <v>HYDRO</v>
          </cell>
          <cell r="K21" t="str">
            <v>HYDRO</v>
          </cell>
          <cell r="L21" t="str">
            <v>WATER</v>
          </cell>
          <cell r="M21" t="str">
            <v>SP15</v>
          </cell>
          <cell r="N21" t="str">
            <v>SCE1</v>
          </cell>
          <cell r="O21">
            <v>31413</v>
          </cell>
          <cell r="P21">
            <v>0</v>
          </cell>
          <cell r="Q21">
            <v>0</v>
          </cell>
          <cell r="R21">
            <v>18</v>
          </cell>
          <cell r="S21" t="str">
            <v>A</v>
          </cell>
        </row>
        <row r="22">
          <cell r="E22" t="str">
            <v>ALHMBR_1_ALHSLR</v>
          </cell>
          <cell r="F22" t="str">
            <v>SG Alhambra</v>
          </cell>
          <cell r="G22">
            <v>50</v>
          </cell>
          <cell r="H22" t="str">
            <v>SDGE</v>
          </cell>
          <cell r="I22" t="str">
            <v>Imperial Irrigation District</v>
          </cell>
          <cell r="J22" t="str">
            <v>DYNAMIC SCHEDULED</v>
          </cell>
          <cell r="K22" t="str">
            <v>PHOTO VOLTAIC</v>
          </cell>
          <cell r="L22" t="str">
            <v>SUN</v>
          </cell>
          <cell r="M22" t="str">
            <v>SP15</v>
          </cell>
          <cell r="N22" t="str">
            <v>SDG1</v>
          </cell>
          <cell r="O22">
            <v>42245</v>
          </cell>
          <cell r="P22">
            <v>0</v>
          </cell>
          <cell r="Q22">
            <v>0</v>
          </cell>
          <cell r="R22">
            <v>50</v>
          </cell>
          <cell r="S22" t="str">
            <v>C</v>
          </cell>
        </row>
        <row r="23">
          <cell r="E23" t="str">
            <v>ALLGNY_6_HYDRO1</v>
          </cell>
          <cell r="F23" t="str">
            <v>Salmon Creek Hydroelectric Project</v>
          </cell>
          <cell r="G23">
            <v>0.52</v>
          </cell>
          <cell r="H23" t="str">
            <v>PGAE</v>
          </cell>
          <cell r="I23" t="str">
            <v>Salmon Creek Hydroelectric Company, LLC</v>
          </cell>
          <cell r="J23" t="str">
            <v>HYDRO</v>
          </cell>
          <cell r="K23" t="str">
            <v>HYDRO</v>
          </cell>
          <cell r="L23" t="str">
            <v>WATER</v>
          </cell>
          <cell r="M23" t="str">
            <v>NP15</v>
          </cell>
          <cell r="N23" t="str">
            <v>PGE3</v>
          </cell>
          <cell r="O23">
            <v>41976</v>
          </cell>
          <cell r="P23">
            <v>0</v>
          </cell>
          <cell r="Q23">
            <v>0</v>
          </cell>
          <cell r="R23">
            <v>0.54</v>
          </cell>
          <cell r="S23" t="str">
            <v>A</v>
          </cell>
        </row>
        <row r="24">
          <cell r="E24" t="str">
            <v>ALMEGT_1_UNIT 1</v>
          </cell>
          <cell r="F24" t="str">
            <v>Alameda GT Unit 1</v>
          </cell>
          <cell r="G24">
            <v>23.8</v>
          </cell>
          <cell r="H24" t="str">
            <v>PGAE</v>
          </cell>
          <cell r="I24" t="str">
            <v>NCPA (MSS Agreement - S14)</v>
          </cell>
          <cell r="J24" t="str">
            <v>PEAKER</v>
          </cell>
          <cell r="K24" t="str">
            <v>COMBUSTION TURBINE</v>
          </cell>
          <cell r="L24" t="str">
            <v>NATURAL GAS</v>
          </cell>
          <cell r="M24" t="str">
            <v>NP15</v>
          </cell>
          <cell r="N24" t="str">
            <v>NCP1</v>
          </cell>
          <cell r="O24">
            <v>31413</v>
          </cell>
          <cell r="P24">
            <v>0</v>
          </cell>
          <cell r="Q24">
            <v>0</v>
          </cell>
          <cell r="R24">
            <v>25.4</v>
          </cell>
          <cell r="S24" t="str">
            <v>A</v>
          </cell>
        </row>
        <row r="25">
          <cell r="E25" t="str">
            <v>ALMEGT_1_UNIT 2</v>
          </cell>
          <cell r="F25" t="str">
            <v>Alameda GT Unit 2</v>
          </cell>
          <cell r="G25">
            <v>25.4</v>
          </cell>
          <cell r="H25" t="str">
            <v>PGAE</v>
          </cell>
          <cell r="I25" t="str">
            <v>NCPA (MSS Agreement - S14)</v>
          </cell>
          <cell r="J25" t="str">
            <v>PEAKER</v>
          </cell>
          <cell r="K25" t="str">
            <v>COMBUSTION TURBINE</v>
          </cell>
          <cell r="L25" t="str">
            <v>NATURAL GAS</v>
          </cell>
          <cell r="M25" t="str">
            <v>NP15</v>
          </cell>
          <cell r="N25" t="str">
            <v>NCP1</v>
          </cell>
          <cell r="O25">
            <v>31413</v>
          </cell>
          <cell r="P25">
            <v>0</v>
          </cell>
          <cell r="Q25">
            <v>0</v>
          </cell>
          <cell r="R25">
            <v>25.4</v>
          </cell>
          <cell r="S25" t="str">
            <v>A</v>
          </cell>
        </row>
        <row r="26">
          <cell r="E26" t="str">
            <v>ALPSLR_1_NTHSLR</v>
          </cell>
          <cell r="F26" t="str">
            <v>Alpaugh North, LLC</v>
          </cell>
          <cell r="G26">
            <v>20</v>
          </cell>
          <cell r="H26" t="str">
            <v>PGAE</v>
          </cell>
          <cell r="I26" t="str">
            <v>Alpaugh North, LLC</v>
          </cell>
          <cell r="J26" t="str">
            <v>SOLAR</v>
          </cell>
          <cell r="K26" t="str">
            <v>PHOTO VOLTAIC</v>
          </cell>
          <cell r="L26" t="str">
            <v>SUN</v>
          </cell>
          <cell r="M26" t="str">
            <v>NP15</v>
          </cell>
          <cell r="N26" t="str">
            <v>PGE3</v>
          </cell>
          <cell r="O26">
            <v>41341</v>
          </cell>
          <cell r="P26">
            <v>0</v>
          </cell>
          <cell r="Q26">
            <v>0</v>
          </cell>
          <cell r="R26">
            <v>20</v>
          </cell>
          <cell r="S26" t="str">
            <v>A</v>
          </cell>
        </row>
        <row r="27">
          <cell r="E27" t="str">
            <v>ALPSLR_1_SPSSLR</v>
          </cell>
          <cell r="F27" t="str">
            <v>Alpaugh 50 LLC</v>
          </cell>
          <cell r="G27">
            <v>50</v>
          </cell>
          <cell r="H27" t="str">
            <v>PGAE</v>
          </cell>
          <cell r="I27" t="str">
            <v>Alpaugh 50, LLC</v>
          </cell>
          <cell r="J27" t="str">
            <v>SOLAR</v>
          </cell>
          <cell r="K27" t="str">
            <v>PHOTO VOLTAIC</v>
          </cell>
          <cell r="L27" t="str">
            <v>SUN</v>
          </cell>
          <cell r="M27" t="str">
            <v>NP15</v>
          </cell>
          <cell r="N27" t="str">
            <v>PGE3</v>
          </cell>
          <cell r="O27">
            <v>41341</v>
          </cell>
          <cell r="P27">
            <v>0</v>
          </cell>
          <cell r="Q27">
            <v>0</v>
          </cell>
          <cell r="R27">
            <v>50</v>
          </cell>
          <cell r="S27" t="str">
            <v>A</v>
          </cell>
        </row>
        <row r="28">
          <cell r="E28" t="str">
            <v>ALT6DN_2_WIND7</v>
          </cell>
          <cell r="F28" t="str">
            <v>Alta 2012 Alta Wind 7</v>
          </cell>
          <cell r="G28">
            <v>168</v>
          </cell>
          <cell r="H28" t="str">
            <v>SCE</v>
          </cell>
          <cell r="I28" t="str">
            <v>Alta Wind VII, LLC</v>
          </cell>
          <cell r="J28" t="str">
            <v>WIND</v>
          </cell>
          <cell r="K28" t="str">
            <v>WIND</v>
          </cell>
          <cell r="L28" t="str">
            <v>WIND</v>
          </cell>
          <cell r="M28" t="str">
            <v>SP15</v>
          </cell>
          <cell r="N28" t="str">
            <v>SCE1</v>
          </cell>
          <cell r="O28">
            <v>41275</v>
          </cell>
          <cell r="P28">
            <v>0</v>
          </cell>
          <cell r="Q28">
            <v>0</v>
          </cell>
          <cell r="R28">
            <v>168</v>
          </cell>
          <cell r="S28" t="str">
            <v>A</v>
          </cell>
        </row>
        <row r="29">
          <cell r="E29" t="str">
            <v>ALT6DS_2_WIND9</v>
          </cell>
          <cell r="F29" t="str">
            <v>CPC East Alta Wind IX</v>
          </cell>
          <cell r="G29">
            <v>132</v>
          </cell>
          <cell r="H29" t="str">
            <v>SCE</v>
          </cell>
          <cell r="I29" t="str">
            <v>Alta Wind IX, LLC</v>
          </cell>
          <cell r="J29" t="str">
            <v>WIND</v>
          </cell>
          <cell r="K29" t="str">
            <v>WIND</v>
          </cell>
          <cell r="L29" t="str">
            <v>WIND</v>
          </cell>
          <cell r="M29" t="str">
            <v>SP15</v>
          </cell>
          <cell r="N29" t="str">
            <v>SCE1</v>
          </cell>
          <cell r="O29">
            <v>41275</v>
          </cell>
          <cell r="P29">
            <v>0</v>
          </cell>
          <cell r="Q29">
            <v>0</v>
          </cell>
          <cell r="R29">
            <v>132</v>
          </cell>
          <cell r="S29" t="str">
            <v>A</v>
          </cell>
        </row>
        <row r="30">
          <cell r="E30" t="str">
            <v>ALTA3A_2_CPCE4</v>
          </cell>
          <cell r="F30" t="str">
            <v>CPC East - Alta Wind IV</v>
          </cell>
          <cell r="G30">
            <v>102</v>
          </cell>
          <cell r="H30" t="str">
            <v>SCE</v>
          </cell>
          <cell r="I30" t="str">
            <v>Alta Wind IV, LLC</v>
          </cell>
          <cell r="J30" t="str">
            <v>WIND</v>
          </cell>
          <cell r="K30" t="str">
            <v>WIND</v>
          </cell>
          <cell r="L30" t="str">
            <v>WIND</v>
          </cell>
          <cell r="M30" t="str">
            <v>SP15</v>
          </cell>
          <cell r="N30" t="str">
            <v>SCE1</v>
          </cell>
          <cell r="O30">
            <v>40614</v>
          </cell>
          <cell r="P30">
            <v>0</v>
          </cell>
          <cell r="Q30">
            <v>0</v>
          </cell>
          <cell r="R30">
            <v>102</v>
          </cell>
          <cell r="S30" t="str">
            <v>A</v>
          </cell>
        </row>
        <row r="31">
          <cell r="E31" t="str">
            <v>ALTA3A_2_CPCE5</v>
          </cell>
          <cell r="F31" t="str">
            <v>CPC East - Alta Wind V</v>
          </cell>
          <cell r="G31">
            <v>168</v>
          </cell>
          <cell r="H31" t="str">
            <v>SCE</v>
          </cell>
          <cell r="I31" t="str">
            <v>Alta Wind V, LLC</v>
          </cell>
          <cell r="J31" t="str">
            <v>WIND</v>
          </cell>
          <cell r="K31" t="str">
            <v>WIND</v>
          </cell>
          <cell r="L31" t="str">
            <v>WIND</v>
          </cell>
          <cell r="M31" t="str">
            <v>SP15</v>
          </cell>
          <cell r="N31" t="str">
            <v>SCE1</v>
          </cell>
          <cell r="O31">
            <v>40654</v>
          </cell>
          <cell r="P31">
            <v>0</v>
          </cell>
          <cell r="Q31">
            <v>0</v>
          </cell>
          <cell r="R31">
            <v>168</v>
          </cell>
          <cell r="S31" t="str">
            <v>A</v>
          </cell>
        </row>
        <row r="32">
          <cell r="E32" t="str">
            <v>ALTA3A_2_CPCE8</v>
          </cell>
          <cell r="F32" t="str">
            <v>CPC East - Alta Wind VIII</v>
          </cell>
          <cell r="G32">
            <v>150</v>
          </cell>
          <cell r="H32" t="str">
            <v>SCE</v>
          </cell>
          <cell r="I32" t="str">
            <v>Alta Wind VIII, LLC</v>
          </cell>
          <cell r="J32" t="str">
            <v>WIND</v>
          </cell>
          <cell r="K32" t="str">
            <v>WIND</v>
          </cell>
          <cell r="L32" t="str">
            <v>WIND</v>
          </cell>
          <cell r="M32" t="str">
            <v>SP15</v>
          </cell>
          <cell r="N32" t="str">
            <v>SCE1</v>
          </cell>
          <cell r="O32">
            <v>40940</v>
          </cell>
          <cell r="P32">
            <v>0</v>
          </cell>
          <cell r="Q32">
            <v>0</v>
          </cell>
          <cell r="R32">
            <v>150</v>
          </cell>
          <cell r="S32" t="str">
            <v>A</v>
          </cell>
        </row>
        <row r="33">
          <cell r="E33" t="str">
            <v>ALTA4A_2_CPCW1</v>
          </cell>
          <cell r="F33" t="str">
            <v>CPC West - Alta Wind I</v>
          </cell>
          <cell r="G33">
            <v>150</v>
          </cell>
          <cell r="H33" t="str">
            <v>SCE</v>
          </cell>
          <cell r="I33" t="str">
            <v>Alta Wind I, LLC</v>
          </cell>
          <cell r="J33" t="str">
            <v>WIND</v>
          </cell>
          <cell r="K33" t="str">
            <v>WIND</v>
          </cell>
          <cell r="L33" t="str">
            <v>WIND</v>
          </cell>
          <cell r="M33" t="str">
            <v>SP15</v>
          </cell>
          <cell r="N33" t="str">
            <v>SCE1</v>
          </cell>
          <cell r="O33">
            <v>40541</v>
          </cell>
          <cell r="P33">
            <v>0</v>
          </cell>
          <cell r="Q33">
            <v>0</v>
          </cell>
          <cell r="R33">
            <v>150</v>
          </cell>
          <cell r="S33" t="str">
            <v>A</v>
          </cell>
        </row>
        <row r="34">
          <cell r="E34" t="str">
            <v>ALTA4B_2_CPCW2</v>
          </cell>
          <cell r="F34" t="str">
            <v>CPC West - Alta Wind II</v>
          </cell>
          <cell r="G34">
            <v>150</v>
          </cell>
          <cell r="H34" t="str">
            <v>SCE</v>
          </cell>
          <cell r="I34" t="str">
            <v>Alta Wind II, LLC</v>
          </cell>
          <cell r="J34" t="str">
            <v>WIND</v>
          </cell>
          <cell r="K34" t="str">
            <v>WIND</v>
          </cell>
          <cell r="L34" t="str">
            <v>WIND</v>
          </cell>
          <cell r="M34" t="str">
            <v>SP15</v>
          </cell>
          <cell r="N34" t="str">
            <v>SCE1</v>
          </cell>
          <cell r="O34">
            <v>40541</v>
          </cell>
          <cell r="P34">
            <v>0</v>
          </cell>
          <cell r="Q34">
            <v>0</v>
          </cell>
          <cell r="R34">
            <v>150</v>
          </cell>
          <cell r="S34" t="str">
            <v>A</v>
          </cell>
        </row>
        <row r="35">
          <cell r="E35" t="str">
            <v>ALTA4B_2_CPCW3</v>
          </cell>
          <cell r="F35" t="str">
            <v>CPC West - Alta Wind III</v>
          </cell>
          <cell r="G35">
            <v>150</v>
          </cell>
          <cell r="H35" t="str">
            <v>SCE</v>
          </cell>
          <cell r="I35" t="str">
            <v>Alta Interconnection Management, LLC</v>
          </cell>
          <cell r="J35" t="str">
            <v>WIND</v>
          </cell>
          <cell r="K35" t="str">
            <v>WIND</v>
          </cell>
          <cell r="L35" t="str">
            <v>WIND</v>
          </cell>
          <cell r="M35" t="str">
            <v>SP15</v>
          </cell>
          <cell r="N35" t="str">
            <v>SCE1</v>
          </cell>
          <cell r="O35">
            <v>40586</v>
          </cell>
          <cell r="P35">
            <v>0</v>
          </cell>
          <cell r="Q35">
            <v>0</v>
          </cell>
          <cell r="R35">
            <v>150</v>
          </cell>
          <cell r="S35" t="str">
            <v>A</v>
          </cell>
        </row>
        <row r="36">
          <cell r="E36" t="str">
            <v>ALTA4B_2_CPCW6</v>
          </cell>
          <cell r="F36" t="str">
            <v>CPC West - Alta Wind 6</v>
          </cell>
          <cell r="G36">
            <v>150</v>
          </cell>
          <cell r="H36" t="str">
            <v>SCE</v>
          </cell>
          <cell r="I36" t="str">
            <v>Alta Wind VI, LLC</v>
          </cell>
          <cell r="J36" t="str">
            <v>WIND</v>
          </cell>
          <cell r="K36" t="str">
            <v>WIND</v>
          </cell>
          <cell r="L36" t="str">
            <v>WIND</v>
          </cell>
          <cell r="M36" t="str">
            <v>SP15</v>
          </cell>
          <cell r="N36" t="str">
            <v>SCE1</v>
          </cell>
          <cell r="O36">
            <v>41038</v>
          </cell>
          <cell r="P36">
            <v>0</v>
          </cell>
          <cell r="Q36">
            <v>0</v>
          </cell>
          <cell r="R36">
            <v>150</v>
          </cell>
          <cell r="S36" t="str">
            <v>A</v>
          </cell>
        </row>
        <row r="37">
          <cell r="E37" t="str">
            <v>ALTA6B_2_WIND11</v>
          </cell>
          <cell r="F37" t="str">
            <v>Alta Wind 11</v>
          </cell>
          <cell r="G37">
            <v>90</v>
          </cell>
          <cell r="H37" t="str">
            <v>SCE</v>
          </cell>
          <cell r="I37" t="str">
            <v>Alta Interconnection Management III, LLC</v>
          </cell>
          <cell r="J37" t="str">
            <v>WIND</v>
          </cell>
          <cell r="K37" t="str">
            <v>WIND</v>
          </cell>
          <cell r="L37" t="str">
            <v>WIND</v>
          </cell>
          <cell r="M37" t="str">
            <v>SP15</v>
          </cell>
          <cell r="N37" t="str">
            <v>SCE1</v>
          </cell>
          <cell r="O37">
            <v>0</v>
          </cell>
          <cell r="P37" t="str">
            <v>Phased Implementation: 90 MW commercial out of 250 MW total at completion. As of 3/17/2014</v>
          </cell>
          <cell r="Q37">
            <v>0</v>
          </cell>
          <cell r="R37">
            <v>90</v>
          </cell>
          <cell r="S37" t="str">
            <v>A</v>
          </cell>
        </row>
        <row r="38">
          <cell r="E38" t="str">
            <v>ALTA6E_2_WIND10</v>
          </cell>
          <cell r="F38" t="str">
            <v>Alta Wind 10</v>
          </cell>
          <cell r="G38">
            <v>138</v>
          </cell>
          <cell r="H38" t="str">
            <v>SCE</v>
          </cell>
          <cell r="I38" t="str">
            <v>Alta Interconnection Management III, LLC</v>
          </cell>
          <cell r="J38" t="str">
            <v>WIND</v>
          </cell>
          <cell r="K38" t="str">
            <v>WIND</v>
          </cell>
          <cell r="L38" t="str">
            <v>WIND</v>
          </cell>
          <cell r="M38" t="str">
            <v>SP15</v>
          </cell>
          <cell r="N38" t="str">
            <v>SCE1</v>
          </cell>
          <cell r="O38">
            <v>0</v>
          </cell>
          <cell r="P38" t="str">
            <v>Phased Implementation: 138 MW commercial out of 500 MW total at completion. As of 3/13/2014</v>
          </cell>
          <cell r="Q38">
            <v>0</v>
          </cell>
          <cell r="R38">
            <v>138</v>
          </cell>
          <cell r="S38" t="str">
            <v>A</v>
          </cell>
        </row>
        <row r="39">
          <cell r="E39" t="str">
            <v>ALTWD_1_QF</v>
          </cell>
          <cell r="F39" t="str">
            <v>Altwind</v>
          </cell>
          <cell r="G39">
            <v>47</v>
          </cell>
          <cell r="H39" t="str">
            <v>SCE</v>
          </cell>
          <cell r="I39" t="str">
            <v>Difwind Farms Limited I</v>
          </cell>
          <cell r="J39" t="str">
            <v>WIND</v>
          </cell>
          <cell r="K39" t="str">
            <v>WIND</v>
          </cell>
          <cell r="L39" t="str">
            <v>WIND</v>
          </cell>
          <cell r="M39" t="str">
            <v>SP15</v>
          </cell>
          <cell r="N39" t="str">
            <v>SCE1</v>
          </cell>
          <cell r="O39">
            <v>31399</v>
          </cell>
          <cell r="P39">
            <v>0</v>
          </cell>
          <cell r="Q39">
            <v>0</v>
          </cell>
          <cell r="R39">
            <v>47.08</v>
          </cell>
          <cell r="S39" t="str">
            <v>A</v>
          </cell>
        </row>
        <row r="40">
          <cell r="E40" t="str">
            <v>ANAHM_2_CANYN1</v>
          </cell>
          <cell r="F40" t="str">
            <v>Canyon Power Plant Unit 1</v>
          </cell>
          <cell r="G40">
            <v>49.4</v>
          </cell>
          <cell r="H40" t="str">
            <v>SCE</v>
          </cell>
          <cell r="I40" t="str">
            <v>City of Anaheim (MSS Agreement - S14)</v>
          </cell>
          <cell r="J40" t="str">
            <v>PEAKER</v>
          </cell>
          <cell r="K40" t="str">
            <v>COMBUSTION TURBINE</v>
          </cell>
          <cell r="L40" t="str">
            <v>NATURAL GAS</v>
          </cell>
          <cell r="M40" t="str">
            <v>SP15</v>
          </cell>
          <cell r="N40" t="str">
            <v>SCE1</v>
          </cell>
          <cell r="O40">
            <v>40802</v>
          </cell>
          <cell r="P40">
            <v>0</v>
          </cell>
          <cell r="Q40">
            <v>0</v>
          </cell>
          <cell r="R40">
            <v>49.4</v>
          </cell>
          <cell r="S40" t="str">
            <v>A</v>
          </cell>
        </row>
        <row r="41">
          <cell r="E41" t="str">
            <v>ANAHM_2_CANYN2</v>
          </cell>
          <cell r="F41" t="str">
            <v>Canyon Power Plant Unit 2</v>
          </cell>
          <cell r="G41">
            <v>49.4</v>
          </cell>
          <cell r="H41" t="str">
            <v>SCE</v>
          </cell>
          <cell r="I41" t="str">
            <v>City of Anaheim (MSS Agreement - S14)</v>
          </cell>
          <cell r="J41" t="str">
            <v>PEAKER</v>
          </cell>
          <cell r="K41" t="str">
            <v>COMBUSTION TURBINE</v>
          </cell>
          <cell r="L41" t="str">
            <v>NATURAL GAS</v>
          </cell>
          <cell r="M41" t="str">
            <v>SP15</v>
          </cell>
          <cell r="N41" t="str">
            <v>SCE1</v>
          </cell>
          <cell r="O41">
            <v>40802</v>
          </cell>
          <cell r="P41">
            <v>0</v>
          </cell>
          <cell r="Q41">
            <v>0</v>
          </cell>
          <cell r="R41">
            <v>49.4</v>
          </cell>
          <cell r="S41" t="str">
            <v>A</v>
          </cell>
        </row>
        <row r="42">
          <cell r="E42" t="str">
            <v>ANAHM_2_CANYN3</v>
          </cell>
          <cell r="F42" t="str">
            <v>Canyon Power Plant Unit 3</v>
          </cell>
          <cell r="G42">
            <v>49.4</v>
          </cell>
          <cell r="H42" t="str">
            <v>SCE</v>
          </cell>
          <cell r="I42" t="str">
            <v>City of Anaheim (MSS Agreement - S14)</v>
          </cell>
          <cell r="J42" t="str">
            <v>PEAKER</v>
          </cell>
          <cell r="K42" t="str">
            <v>COMBUSTION TURBINE</v>
          </cell>
          <cell r="L42" t="str">
            <v>NATURAL GAS</v>
          </cell>
          <cell r="M42" t="str">
            <v>SP15</v>
          </cell>
          <cell r="N42" t="str">
            <v>ANA1</v>
          </cell>
          <cell r="O42">
            <v>40754</v>
          </cell>
          <cell r="P42">
            <v>0</v>
          </cell>
          <cell r="Q42">
            <v>0</v>
          </cell>
          <cell r="R42">
            <v>49.4</v>
          </cell>
          <cell r="S42" t="str">
            <v>A</v>
          </cell>
        </row>
        <row r="43">
          <cell r="E43" t="str">
            <v>ANAHM_2_CANYN4</v>
          </cell>
          <cell r="F43" t="str">
            <v>Canyon Power Plant Unit 4</v>
          </cell>
          <cell r="G43">
            <v>49.4</v>
          </cell>
          <cell r="H43" t="str">
            <v>SCE</v>
          </cell>
          <cell r="I43" t="str">
            <v>City of Anaheim (MSS Agreement - S14)</v>
          </cell>
          <cell r="J43" t="str">
            <v>PEAKER</v>
          </cell>
          <cell r="K43" t="str">
            <v>COMBUSTION TURBINE</v>
          </cell>
          <cell r="L43" t="str">
            <v>NATURAL GAS</v>
          </cell>
          <cell r="M43" t="str">
            <v>SP15</v>
          </cell>
          <cell r="N43" t="str">
            <v>ANA1</v>
          </cell>
          <cell r="O43">
            <v>40754</v>
          </cell>
          <cell r="P43">
            <v>0</v>
          </cell>
          <cell r="Q43">
            <v>0</v>
          </cell>
          <cell r="R43">
            <v>49.4</v>
          </cell>
          <cell r="S43" t="str">
            <v>A</v>
          </cell>
        </row>
        <row r="44">
          <cell r="E44" t="str">
            <v>ANAHM_7_CT</v>
          </cell>
          <cell r="F44" t="str">
            <v>ANAHEIM COMBUSTION TURBINE</v>
          </cell>
          <cell r="G44">
            <v>42.81</v>
          </cell>
          <cell r="H44" t="str">
            <v>SCE</v>
          </cell>
          <cell r="I44" t="str">
            <v>City of Anaheim (MSS Agreement - S14)</v>
          </cell>
          <cell r="J44" t="str">
            <v>PEAKER</v>
          </cell>
          <cell r="K44" t="str">
            <v>COMBUSTION TURBINE</v>
          </cell>
          <cell r="L44" t="str">
            <v>NATURAL GAS</v>
          </cell>
          <cell r="M44" t="str">
            <v>SP15</v>
          </cell>
          <cell r="N44" t="str">
            <v>ANA1</v>
          </cell>
          <cell r="O44">
            <v>32874</v>
          </cell>
          <cell r="P44">
            <v>0</v>
          </cell>
          <cell r="Q44">
            <v>0</v>
          </cell>
          <cell r="R44">
            <v>49.2</v>
          </cell>
          <cell r="S44" t="str">
            <v>A</v>
          </cell>
        </row>
        <row r="45">
          <cell r="E45" t="str">
            <v>ANTLPE_2_QF</v>
          </cell>
          <cell r="F45" t="str">
            <v>ANTELOPE VALLEY AREA LUMPED UNITS</v>
          </cell>
          <cell r="G45">
            <v>206.5</v>
          </cell>
          <cell r="H45" t="str">
            <v>SCE</v>
          </cell>
          <cell r="I45" t="str">
            <v>Southern California Edison</v>
          </cell>
          <cell r="J45" t="str">
            <v>WIND</v>
          </cell>
          <cell r="K45" t="str">
            <v>WIND</v>
          </cell>
          <cell r="L45" t="str">
            <v>WIND</v>
          </cell>
          <cell r="M45" t="str">
            <v>SP15</v>
          </cell>
          <cell r="N45" t="str">
            <v>SCE1</v>
          </cell>
          <cell r="O45">
            <v>29952</v>
          </cell>
          <cell r="P45">
            <v>0</v>
          </cell>
          <cell r="Q45">
            <v>0</v>
          </cell>
          <cell r="R45">
            <v>206.5</v>
          </cell>
          <cell r="S45" t="str">
            <v>A</v>
          </cell>
        </row>
        <row r="46">
          <cell r="E46" t="str">
            <v>ANZA_6_SOLAR1</v>
          </cell>
          <cell r="F46" t="str">
            <v>Seville Solar One</v>
          </cell>
          <cell r="G46">
            <v>20</v>
          </cell>
          <cell r="H46" t="str">
            <v>SDGE</v>
          </cell>
          <cell r="I46" t="str">
            <v>Seville Solar One LLC</v>
          </cell>
          <cell r="J46" t="str">
            <v>SOLAR</v>
          </cell>
          <cell r="K46" t="str">
            <v>PHOTO VOLTAIC</v>
          </cell>
          <cell r="L46" t="str">
            <v>SUN</v>
          </cell>
          <cell r="M46" t="str">
            <v>SP15</v>
          </cell>
          <cell r="N46" t="str">
            <v>SDG1</v>
          </cell>
          <cell r="O46">
            <v>42368</v>
          </cell>
          <cell r="P46">
            <v>0</v>
          </cell>
          <cell r="Q46">
            <v>0</v>
          </cell>
          <cell r="R46">
            <v>20</v>
          </cell>
          <cell r="S46" t="str">
            <v>C</v>
          </cell>
        </row>
        <row r="47">
          <cell r="E47" t="str">
            <v>APLHIL_1_SLABCK</v>
          </cell>
          <cell r="F47" t="str">
            <v>SLAB CREEK HYDRO</v>
          </cell>
          <cell r="G47">
            <v>1</v>
          </cell>
          <cell r="H47" t="str">
            <v>PGAE</v>
          </cell>
          <cell r="I47" t="str">
            <v>SMUD</v>
          </cell>
          <cell r="J47" t="str">
            <v>HYDRO</v>
          </cell>
          <cell r="K47" t="str">
            <v>HYDRO</v>
          </cell>
          <cell r="L47" t="str">
            <v>WATER</v>
          </cell>
          <cell r="M47" t="str">
            <v>NP15</v>
          </cell>
          <cell r="N47" t="str">
            <v>PGE3</v>
          </cell>
          <cell r="O47">
            <v>0</v>
          </cell>
          <cell r="P47">
            <v>0</v>
          </cell>
          <cell r="Q47">
            <v>0</v>
          </cell>
          <cell r="R47">
            <v>0.4</v>
          </cell>
          <cell r="S47" t="str">
            <v>A</v>
          </cell>
        </row>
        <row r="48">
          <cell r="E48" t="str">
            <v>ARBWD_6_QF</v>
          </cell>
          <cell r="F48" t="str">
            <v>Wind Resource II</v>
          </cell>
          <cell r="G48">
            <v>19.95</v>
          </cell>
          <cell r="H48" t="str">
            <v>SCE</v>
          </cell>
          <cell r="I48" t="str">
            <v>CalWind Resources, Incorporated</v>
          </cell>
          <cell r="J48" t="str">
            <v>WIND</v>
          </cell>
          <cell r="K48" t="str">
            <v>WIND</v>
          </cell>
          <cell r="L48" t="str">
            <v>WIND</v>
          </cell>
          <cell r="M48" t="str">
            <v>SP15</v>
          </cell>
          <cell r="N48" t="str">
            <v>SCE1</v>
          </cell>
          <cell r="O48">
            <v>33326</v>
          </cell>
          <cell r="P48" t="str">
            <v>Formerly SCE QF 6236</v>
          </cell>
          <cell r="Q48">
            <v>0</v>
          </cell>
          <cell r="R48">
            <v>20</v>
          </cell>
          <cell r="S48" t="str">
            <v>A</v>
          </cell>
        </row>
        <row r="49">
          <cell r="E49" t="str">
            <v>ARCOGN_2_UNITS</v>
          </cell>
          <cell r="F49" t="str">
            <v>WATSON COGENERATION COMPANY</v>
          </cell>
          <cell r="G49">
            <v>416.6</v>
          </cell>
          <cell r="H49" t="str">
            <v>SCE</v>
          </cell>
          <cell r="I49" t="str">
            <v>Watson Cogeneration Company</v>
          </cell>
          <cell r="J49" t="str">
            <v>COGENERATION</v>
          </cell>
          <cell r="K49" t="str">
            <v>COMBINED CYCLE</v>
          </cell>
          <cell r="L49" t="str">
            <v>NATURAL GAS</v>
          </cell>
          <cell r="M49" t="str">
            <v>SP15</v>
          </cell>
          <cell r="N49" t="str">
            <v>SCE1</v>
          </cell>
          <cell r="O49">
            <v>32115</v>
          </cell>
          <cell r="P49" t="str">
            <v>Was SCE QF 2053</v>
          </cell>
          <cell r="Q49">
            <v>0</v>
          </cell>
          <cell r="R49">
            <v>405.78</v>
          </cell>
          <cell r="S49" t="str">
            <v>A</v>
          </cell>
        </row>
        <row r="50">
          <cell r="E50" t="str">
            <v>ARKANS_1_ARKSLR</v>
          </cell>
          <cell r="F50" t="str">
            <v>SG Arkansas</v>
          </cell>
          <cell r="G50">
            <v>50</v>
          </cell>
          <cell r="H50" t="str">
            <v>SDGE</v>
          </cell>
          <cell r="I50" t="str">
            <v>Imperial Irrigation District</v>
          </cell>
          <cell r="J50" t="str">
            <v>DYNAMIC SCHEDULED</v>
          </cell>
          <cell r="K50" t="str">
            <v>PHOTO VOLTAIC</v>
          </cell>
          <cell r="L50" t="str">
            <v>SUN</v>
          </cell>
          <cell r="M50" t="str">
            <v>SP15</v>
          </cell>
          <cell r="N50" t="str">
            <v>SDG1</v>
          </cell>
          <cell r="O50">
            <v>42245</v>
          </cell>
          <cell r="P50">
            <v>0</v>
          </cell>
          <cell r="Q50">
            <v>0</v>
          </cell>
          <cell r="R50">
            <v>50</v>
          </cell>
          <cell r="S50" t="str">
            <v>C</v>
          </cell>
        </row>
        <row r="51">
          <cell r="E51" t="str">
            <v>ARLVAL_5_SOLAR</v>
          </cell>
          <cell r="F51" t="str">
            <v>Arlington Valley Solar Energy II</v>
          </cell>
          <cell r="G51">
            <v>127</v>
          </cell>
          <cell r="H51" t="str">
            <v>SDGE</v>
          </cell>
          <cell r="I51" t="str">
            <v>Arlington Valley Solar Energy II, LLC</v>
          </cell>
          <cell r="J51" t="str">
            <v>PSEUDO TIE</v>
          </cell>
          <cell r="K51" t="str">
            <v>PHOTO VOLTAIC</v>
          </cell>
          <cell r="L51" t="str">
            <v>SUN</v>
          </cell>
          <cell r="M51" t="str">
            <v>SP15</v>
          </cell>
          <cell r="N51" t="str">
            <v>SDG1</v>
          </cell>
          <cell r="O51">
            <v>41575</v>
          </cell>
          <cell r="P51">
            <v>0</v>
          </cell>
          <cell r="Q51">
            <v>0</v>
          </cell>
          <cell r="R51">
            <v>127</v>
          </cell>
          <cell r="S51" t="str">
            <v>C</v>
          </cell>
        </row>
        <row r="52">
          <cell r="E52" t="str">
            <v>ARVINN_6_ORION1</v>
          </cell>
          <cell r="F52" t="str">
            <v>Orion 1 Solar</v>
          </cell>
          <cell r="G52">
            <v>12</v>
          </cell>
          <cell r="H52" t="str">
            <v>PGAE</v>
          </cell>
          <cell r="I52" t="str">
            <v>Orion Solar I, LLC</v>
          </cell>
          <cell r="J52" t="str">
            <v>SOLAR</v>
          </cell>
          <cell r="K52" t="str">
            <v>PHOTO VOLTAIC</v>
          </cell>
          <cell r="L52" t="str">
            <v>SUN</v>
          </cell>
          <cell r="M52" t="str">
            <v>ZP26</v>
          </cell>
          <cell r="N52" t="str">
            <v>PGE3</v>
          </cell>
          <cell r="O52">
            <v>41816</v>
          </cell>
          <cell r="P52">
            <v>0</v>
          </cell>
          <cell r="Q52">
            <v>0</v>
          </cell>
          <cell r="R52">
            <v>12</v>
          </cell>
          <cell r="S52" t="str">
            <v>A</v>
          </cell>
        </row>
        <row r="53">
          <cell r="E53" t="str">
            <v>ARVINN_6_ORION2</v>
          </cell>
          <cell r="F53" t="str">
            <v>Orion 2 Solar</v>
          </cell>
          <cell r="G53">
            <v>8</v>
          </cell>
          <cell r="H53" t="str">
            <v>PGAE</v>
          </cell>
          <cell r="I53" t="str">
            <v>Orion Solar II, LLC</v>
          </cell>
          <cell r="J53" t="str">
            <v>SOLAR</v>
          </cell>
          <cell r="K53" t="str">
            <v>PHOTO VOLTAIC</v>
          </cell>
          <cell r="L53" t="str">
            <v>SUN</v>
          </cell>
          <cell r="M53" t="str">
            <v>ZP26</v>
          </cell>
          <cell r="N53" t="str">
            <v>PGE3</v>
          </cell>
          <cell r="O53">
            <v>41816</v>
          </cell>
          <cell r="P53">
            <v>0</v>
          </cell>
          <cell r="Q53">
            <v>0</v>
          </cell>
          <cell r="R53">
            <v>8</v>
          </cell>
          <cell r="S53" t="str">
            <v>A</v>
          </cell>
        </row>
        <row r="54">
          <cell r="E54" t="str">
            <v>ATWEL2_1_SOLAR1</v>
          </cell>
          <cell r="F54" t="str">
            <v>Atwell West</v>
          </cell>
          <cell r="G54">
            <v>20</v>
          </cell>
          <cell r="H54" t="str">
            <v>PGAE</v>
          </cell>
          <cell r="I54" t="str">
            <v>CED Atwell Island West, LLC</v>
          </cell>
          <cell r="J54" t="str">
            <v>SOLAR</v>
          </cell>
          <cell r="K54" t="str">
            <v>PHOTO VOLTAIC</v>
          </cell>
          <cell r="L54" t="str">
            <v>SUN</v>
          </cell>
          <cell r="M54" t="str">
            <v>NP15</v>
          </cell>
          <cell r="N54" t="str">
            <v>PGE3</v>
          </cell>
          <cell r="O54">
            <v>42166</v>
          </cell>
          <cell r="P54">
            <v>0</v>
          </cell>
          <cell r="Q54">
            <v>0</v>
          </cell>
          <cell r="R54">
            <v>20</v>
          </cell>
          <cell r="S54" t="str">
            <v>A</v>
          </cell>
        </row>
        <row r="55">
          <cell r="E55" t="str">
            <v>ATWELL_1_SOLAR</v>
          </cell>
          <cell r="F55" t="str">
            <v>Atwell Island PV Solar Generating Faci.</v>
          </cell>
          <cell r="G55">
            <v>20</v>
          </cell>
          <cell r="H55" t="str">
            <v>PGAE</v>
          </cell>
          <cell r="I55" t="str">
            <v>SPS Atwell Island, LLC</v>
          </cell>
          <cell r="J55" t="str">
            <v>SOLAR</v>
          </cell>
          <cell r="K55" t="str">
            <v>PHOTO VOLTAIC</v>
          </cell>
          <cell r="L55" t="str">
            <v>SUN</v>
          </cell>
          <cell r="M55" t="str">
            <v>NP15</v>
          </cell>
          <cell r="N55" t="str">
            <v>PGE3</v>
          </cell>
          <cell r="O55">
            <v>41341</v>
          </cell>
          <cell r="P55">
            <v>0</v>
          </cell>
          <cell r="Q55">
            <v>0</v>
          </cell>
          <cell r="R55">
            <v>20</v>
          </cell>
          <cell r="S55" t="str">
            <v>A</v>
          </cell>
        </row>
        <row r="56">
          <cell r="E56" t="str">
            <v>AVENAL_6_AVPARK</v>
          </cell>
          <cell r="F56" t="str">
            <v>Avenal Park Solar Project</v>
          </cell>
          <cell r="G56">
            <v>6</v>
          </cell>
          <cell r="H56" t="str">
            <v>PGAE</v>
          </cell>
          <cell r="I56" t="str">
            <v>Avenal Park LLC</v>
          </cell>
          <cell r="J56" t="str">
            <v>SOLAR</v>
          </cell>
          <cell r="K56" t="str">
            <v>PHOTO VOLTAIC</v>
          </cell>
          <cell r="L56" t="str">
            <v>SUN</v>
          </cell>
          <cell r="M56" t="str">
            <v>NP15</v>
          </cell>
          <cell r="N56" t="str">
            <v>PGE2</v>
          </cell>
          <cell r="O56">
            <v>40760</v>
          </cell>
          <cell r="P56">
            <v>0</v>
          </cell>
          <cell r="Q56">
            <v>0</v>
          </cell>
          <cell r="R56">
            <v>6</v>
          </cell>
          <cell r="S56" t="str">
            <v>A</v>
          </cell>
        </row>
        <row r="57">
          <cell r="E57" t="str">
            <v>AVENAL_6_SANDDG</v>
          </cell>
          <cell r="F57" t="str">
            <v>Sand Drag Solar Project</v>
          </cell>
          <cell r="G57">
            <v>19</v>
          </cell>
          <cell r="H57" t="str">
            <v>PGAE</v>
          </cell>
          <cell r="I57" t="str">
            <v>Sand Drag Solar Project</v>
          </cell>
          <cell r="J57" t="str">
            <v>SOLAR</v>
          </cell>
          <cell r="K57" t="str">
            <v>PHOTO VOLTAIC</v>
          </cell>
          <cell r="L57" t="str">
            <v>SUN</v>
          </cell>
          <cell r="M57" t="str">
            <v>NP15</v>
          </cell>
          <cell r="N57" t="str">
            <v>PGE2</v>
          </cell>
          <cell r="O57">
            <v>40760</v>
          </cell>
          <cell r="P57">
            <v>0</v>
          </cell>
          <cell r="Q57">
            <v>0</v>
          </cell>
          <cell r="R57">
            <v>19</v>
          </cell>
          <cell r="S57" t="str">
            <v>A</v>
          </cell>
        </row>
        <row r="58">
          <cell r="E58" t="str">
            <v>AVENAL_6_SUNCTY</v>
          </cell>
          <cell r="F58" t="str">
            <v>Sun City Solar Project</v>
          </cell>
          <cell r="G58">
            <v>20</v>
          </cell>
          <cell r="H58" t="str">
            <v>PGAE</v>
          </cell>
          <cell r="I58" t="str">
            <v>Sun City Project LLC</v>
          </cell>
          <cell r="J58" t="str">
            <v>SOLAR</v>
          </cell>
          <cell r="K58" t="str">
            <v>PHOTO VOLTAIC</v>
          </cell>
          <cell r="L58" t="str">
            <v>SUN</v>
          </cell>
          <cell r="M58" t="str">
            <v>NP15</v>
          </cell>
          <cell r="N58" t="str">
            <v>PGE2</v>
          </cell>
          <cell r="O58">
            <v>40760</v>
          </cell>
          <cell r="P58">
            <v>0</v>
          </cell>
          <cell r="Q58">
            <v>0</v>
          </cell>
          <cell r="R58">
            <v>20</v>
          </cell>
          <cell r="S58" t="str">
            <v>A</v>
          </cell>
        </row>
        <row r="59">
          <cell r="E59" t="str">
            <v>AVSOLR_2_SOLAR</v>
          </cell>
          <cell r="F59" t="str">
            <v>AV Solar Ranch 1</v>
          </cell>
          <cell r="G59">
            <v>241.5</v>
          </cell>
          <cell r="H59" t="str">
            <v>SCE</v>
          </cell>
          <cell r="I59" t="str">
            <v>SCE</v>
          </cell>
          <cell r="J59" t="str">
            <v>SOLAR</v>
          </cell>
          <cell r="K59" t="str">
            <v>PHOTO VOLTAIC</v>
          </cell>
          <cell r="L59" t="str">
            <v>SUN</v>
          </cell>
          <cell r="M59" t="str">
            <v>SP15</v>
          </cell>
          <cell r="N59" t="str">
            <v>SCE1</v>
          </cell>
          <cell r="O59">
            <v>41809</v>
          </cell>
          <cell r="P59">
            <v>0</v>
          </cell>
          <cell r="Q59">
            <v>0</v>
          </cell>
          <cell r="R59">
            <v>250</v>
          </cell>
          <cell r="S59" t="str">
            <v>A</v>
          </cell>
        </row>
        <row r="60">
          <cell r="E60" t="str">
            <v>AZUSA_2_HYDRO</v>
          </cell>
          <cell r="F60" t="str">
            <v>AZUSA HYDRO</v>
          </cell>
          <cell r="G60">
            <v>2.5</v>
          </cell>
          <cell r="H60" t="str">
            <v>SCE</v>
          </cell>
          <cell r="I60" t="str">
            <v>PASADENA</v>
          </cell>
          <cell r="J60" t="str">
            <v>HYDRO</v>
          </cell>
          <cell r="K60" t="str">
            <v>HYDRO</v>
          </cell>
          <cell r="L60" t="str">
            <v>WATER</v>
          </cell>
          <cell r="M60" t="str">
            <v>SP15</v>
          </cell>
          <cell r="N60" t="str">
            <v>SCE1</v>
          </cell>
          <cell r="O60">
            <v>17899</v>
          </cell>
          <cell r="P60">
            <v>0</v>
          </cell>
          <cell r="Q60">
            <v>0</v>
          </cell>
          <cell r="R60">
            <v>2.5</v>
          </cell>
          <cell r="S60" t="str">
            <v>A</v>
          </cell>
        </row>
        <row r="61">
          <cell r="E61" t="str">
            <v>BAHIA_7_UNITA1</v>
          </cell>
          <cell r="F61" t="str">
            <v>Valero Cogeneration Unit #1</v>
          </cell>
          <cell r="G61">
            <v>44.7</v>
          </cell>
          <cell r="H61" t="str">
            <v>PGAE</v>
          </cell>
          <cell r="I61" t="str">
            <v>Valero Refining Company - California</v>
          </cell>
          <cell r="J61" t="str">
            <v>COGENERATION</v>
          </cell>
          <cell r="K61" t="str">
            <v>COMBUSTION TURBINE</v>
          </cell>
          <cell r="L61" t="str">
            <v>NATURAL GAS</v>
          </cell>
          <cell r="M61" t="str">
            <v>NP15</v>
          </cell>
          <cell r="N61" t="str">
            <v>PGE3</v>
          </cell>
          <cell r="O61">
            <v>37546</v>
          </cell>
          <cell r="P61" t="str">
            <v>Self-Gen. No export to grid.</v>
          </cell>
          <cell r="Q61">
            <v>0</v>
          </cell>
          <cell r="R61">
            <v>44.7</v>
          </cell>
          <cell r="S61" t="str">
            <v>A</v>
          </cell>
        </row>
        <row r="62">
          <cell r="E62" t="str">
            <v>BALCHS_7_UNIT 1</v>
          </cell>
          <cell r="F62" t="str">
            <v>Balch 1</v>
          </cell>
          <cell r="G62">
            <v>33</v>
          </cell>
          <cell r="H62" t="str">
            <v>PGAE</v>
          </cell>
          <cell r="I62" t="str">
            <v>PG&amp;E</v>
          </cell>
          <cell r="J62" t="str">
            <v>HYDRO</v>
          </cell>
          <cell r="K62" t="str">
            <v>HYDRO</v>
          </cell>
          <cell r="L62" t="str">
            <v>WATER</v>
          </cell>
          <cell r="M62" t="str">
            <v>NP15</v>
          </cell>
          <cell r="N62" t="str">
            <v>PGE3</v>
          </cell>
          <cell r="O62">
            <v>9863</v>
          </cell>
          <cell r="P62">
            <v>0</v>
          </cell>
          <cell r="Q62" t="str">
            <v>Kings River</v>
          </cell>
          <cell r="R62">
            <v>34</v>
          </cell>
          <cell r="S62" t="str">
            <v>A</v>
          </cell>
        </row>
        <row r="63">
          <cell r="E63" t="str">
            <v>BALCHS_7_UNIT 2</v>
          </cell>
          <cell r="F63" t="str">
            <v>Balch 2</v>
          </cell>
          <cell r="G63">
            <v>52.5</v>
          </cell>
          <cell r="H63" t="str">
            <v>PGAE</v>
          </cell>
          <cell r="I63" t="str">
            <v>PG&amp;E</v>
          </cell>
          <cell r="J63" t="str">
            <v>HYDRO</v>
          </cell>
          <cell r="K63" t="str">
            <v>HYDRO</v>
          </cell>
          <cell r="L63" t="str">
            <v>WATER</v>
          </cell>
          <cell r="M63" t="str">
            <v>NP15</v>
          </cell>
          <cell r="N63" t="str">
            <v>PGE3</v>
          </cell>
          <cell r="O63">
            <v>21186</v>
          </cell>
          <cell r="P63">
            <v>0</v>
          </cell>
          <cell r="Q63" t="str">
            <v>Kings River</v>
          </cell>
          <cell r="R63">
            <v>52.5</v>
          </cell>
          <cell r="S63" t="str">
            <v>A</v>
          </cell>
        </row>
        <row r="64">
          <cell r="E64" t="str">
            <v>BALCHS_7_UNIT 3</v>
          </cell>
          <cell r="F64" t="str">
            <v>Balch 3</v>
          </cell>
          <cell r="G64">
            <v>54.6</v>
          </cell>
          <cell r="H64" t="str">
            <v>PGAE</v>
          </cell>
          <cell r="I64" t="str">
            <v>PG&amp;E</v>
          </cell>
          <cell r="J64" t="str">
            <v>HYDRO</v>
          </cell>
          <cell r="K64" t="str">
            <v>HYDRO</v>
          </cell>
          <cell r="L64" t="str">
            <v>WATER</v>
          </cell>
          <cell r="M64" t="str">
            <v>NP15</v>
          </cell>
          <cell r="N64" t="str">
            <v>PGE3</v>
          </cell>
          <cell r="O64">
            <v>21186</v>
          </cell>
          <cell r="P64">
            <v>0</v>
          </cell>
          <cell r="Q64" t="str">
            <v>Kings River</v>
          </cell>
          <cell r="R64">
            <v>54.6</v>
          </cell>
          <cell r="S64" t="str">
            <v>A</v>
          </cell>
        </row>
        <row r="65">
          <cell r="E65" t="str">
            <v>BANGOR_6_HYDRO</v>
          </cell>
          <cell r="F65" t="str">
            <v>Virginia Ranch Dam Powerplant</v>
          </cell>
          <cell r="G65">
            <v>1</v>
          </cell>
          <cell r="H65" t="str">
            <v>PGAE</v>
          </cell>
          <cell r="I65" t="str">
            <v>Browns Valley Irrigation District (BVID)</v>
          </cell>
          <cell r="J65" t="str">
            <v>HYDRO</v>
          </cell>
          <cell r="K65" t="str">
            <v>HYDRO</v>
          </cell>
          <cell r="L65" t="str">
            <v>WATER</v>
          </cell>
          <cell r="M65" t="str">
            <v>NP15</v>
          </cell>
          <cell r="N65" t="str">
            <v>PGE2</v>
          </cell>
          <cell r="O65">
            <v>41074</v>
          </cell>
          <cell r="P65">
            <v>0</v>
          </cell>
          <cell r="Q65">
            <v>0</v>
          </cell>
          <cell r="R65">
            <v>1.04</v>
          </cell>
          <cell r="S65" t="str">
            <v>A</v>
          </cell>
        </row>
        <row r="66">
          <cell r="E66" t="str">
            <v>BARRE_2_QF</v>
          </cell>
          <cell r="F66" t="str">
            <v>BARRE AREA LUMPED UNITS</v>
          </cell>
          <cell r="G66">
            <v>0.2</v>
          </cell>
          <cell r="H66" t="str">
            <v>SCE</v>
          </cell>
          <cell r="I66" t="str">
            <v>VARIOUS</v>
          </cell>
          <cell r="J66" t="str">
            <v>VARIOUS</v>
          </cell>
          <cell r="K66">
            <v>0</v>
          </cell>
          <cell r="L66">
            <v>0</v>
          </cell>
          <cell r="M66" t="str">
            <v>SP15</v>
          </cell>
          <cell r="N66" t="str">
            <v>SCE1</v>
          </cell>
          <cell r="O66">
            <v>34335</v>
          </cell>
          <cell r="P66">
            <v>0</v>
          </cell>
          <cell r="Q66">
            <v>0</v>
          </cell>
          <cell r="R66">
            <v>0.37</v>
          </cell>
          <cell r="S66" t="str">
            <v>A</v>
          </cell>
        </row>
        <row r="67">
          <cell r="E67" t="str">
            <v>BARRE_6_PEAKER</v>
          </cell>
          <cell r="F67" t="str">
            <v>Barre Peaker</v>
          </cell>
          <cell r="G67">
            <v>47</v>
          </cell>
          <cell r="H67" t="str">
            <v>SCE</v>
          </cell>
          <cell r="I67" t="str">
            <v>SCE</v>
          </cell>
          <cell r="J67" t="str">
            <v>PEAKER</v>
          </cell>
          <cell r="K67" t="str">
            <v>COMBUSTION TURBINE</v>
          </cell>
          <cell r="L67" t="str">
            <v>NATURAL GAS</v>
          </cell>
          <cell r="M67" t="str">
            <v>SP15</v>
          </cell>
          <cell r="N67" t="str">
            <v>SCE1</v>
          </cell>
          <cell r="O67">
            <v>39345</v>
          </cell>
          <cell r="P67">
            <v>0</v>
          </cell>
          <cell r="Q67">
            <v>0</v>
          </cell>
          <cell r="R67">
            <v>49</v>
          </cell>
          <cell r="S67" t="str">
            <v>A</v>
          </cell>
        </row>
        <row r="68">
          <cell r="E68" t="str">
            <v>BASICE_2_UNITS</v>
          </cell>
          <cell r="F68" t="str">
            <v>CALPINE AMERICAN I COGEN (Aggregate)</v>
          </cell>
          <cell r="G68">
            <v>135</v>
          </cell>
          <cell r="H68" t="str">
            <v>PGAE</v>
          </cell>
          <cell r="I68" t="str">
            <v>Pacific Gas &amp; Electric Company</v>
          </cell>
          <cell r="J68" t="str">
            <v>COGENERATION</v>
          </cell>
          <cell r="K68" t="str">
            <v>COMBINED CYCLE</v>
          </cell>
          <cell r="L68" t="str">
            <v>NATURAL GAS</v>
          </cell>
          <cell r="M68" t="str">
            <v>NP15</v>
          </cell>
          <cell r="N68" t="str">
            <v>PGE3</v>
          </cell>
          <cell r="O68">
            <v>32581</v>
          </cell>
          <cell r="P68" t="str">
            <v>PGE QF 18C006</v>
          </cell>
          <cell r="Q68">
            <v>0</v>
          </cell>
          <cell r="R68">
            <v>135</v>
          </cell>
          <cell r="S68" t="str">
            <v>A</v>
          </cell>
        </row>
        <row r="69">
          <cell r="E69" t="str">
            <v>BDGRCK_1_UNITS</v>
          </cell>
          <cell r="F69" t="str">
            <v>BADGER CREEK LIMITED</v>
          </cell>
          <cell r="G69">
            <v>47.49</v>
          </cell>
          <cell r="H69" t="str">
            <v>PGAE</v>
          </cell>
          <cell r="I69" t="str">
            <v>Badger Creek Limited</v>
          </cell>
          <cell r="J69" t="str">
            <v>COGENERATION</v>
          </cell>
          <cell r="K69" t="str">
            <v>COMBUSTION TURBINE</v>
          </cell>
          <cell r="L69" t="str">
            <v>NATURAL GAS</v>
          </cell>
          <cell r="M69" t="str">
            <v>ZP26</v>
          </cell>
          <cell r="N69" t="str">
            <v>PGE4</v>
          </cell>
          <cell r="O69">
            <v>33329</v>
          </cell>
          <cell r="P69">
            <v>0</v>
          </cell>
          <cell r="Q69">
            <v>0</v>
          </cell>
          <cell r="R69">
            <v>58.48</v>
          </cell>
          <cell r="S69" t="str">
            <v>A</v>
          </cell>
        </row>
        <row r="70">
          <cell r="E70" t="str">
            <v>BEARDS_7_UNIT 1</v>
          </cell>
          <cell r="F70" t="str">
            <v>Beardsley Hydro</v>
          </cell>
          <cell r="G70">
            <v>11.5</v>
          </cell>
          <cell r="H70" t="str">
            <v>PGAE</v>
          </cell>
          <cell r="I70" t="str">
            <v>City of Santa Clara DBA Silicon Valley Power</v>
          </cell>
          <cell r="J70" t="str">
            <v>HYDRO</v>
          </cell>
          <cell r="K70" t="str">
            <v>HYDRO</v>
          </cell>
          <cell r="L70" t="str">
            <v>WATER</v>
          </cell>
          <cell r="M70" t="str">
            <v>NP15</v>
          </cell>
          <cell r="N70" t="str">
            <v>PGE3</v>
          </cell>
          <cell r="O70">
            <v>20821</v>
          </cell>
          <cell r="P70">
            <v>0</v>
          </cell>
          <cell r="Q70" t="str">
            <v>Stanislaus River</v>
          </cell>
          <cell r="R70">
            <v>11.5</v>
          </cell>
          <cell r="S70" t="str">
            <v>A</v>
          </cell>
        </row>
        <row r="71">
          <cell r="E71" t="str">
            <v>BEARMT_1_UNIT</v>
          </cell>
          <cell r="F71" t="str">
            <v>BEAR MOUNTAIN LIMITED</v>
          </cell>
          <cell r="G71">
            <v>47.49</v>
          </cell>
          <cell r="H71" t="str">
            <v>PGAE</v>
          </cell>
          <cell r="I71" t="str">
            <v>BEAR MOUNTAIN LIMITED</v>
          </cell>
          <cell r="J71" t="str">
            <v>COGENERATION</v>
          </cell>
          <cell r="K71" t="str">
            <v>COMBUSTION TURBINE</v>
          </cell>
          <cell r="L71" t="str">
            <v>NATURAL GAS</v>
          </cell>
          <cell r="M71" t="str">
            <v>ZP26</v>
          </cell>
          <cell r="N71" t="str">
            <v>PGE4</v>
          </cell>
          <cell r="O71">
            <v>34792</v>
          </cell>
          <cell r="P71" t="str">
            <v>QF Conversion, Formerly PGE QF 25C251</v>
          </cell>
          <cell r="Q71">
            <v>0</v>
          </cell>
          <cell r="R71">
            <v>58.48</v>
          </cell>
          <cell r="S71" t="str">
            <v>A</v>
          </cell>
        </row>
        <row r="72">
          <cell r="E72" t="str">
            <v>BELDEN_7_UNIT 1</v>
          </cell>
          <cell r="F72" t="str">
            <v>Belden PH</v>
          </cell>
          <cell r="G72">
            <v>119</v>
          </cell>
          <cell r="H72" t="str">
            <v>PGAE</v>
          </cell>
          <cell r="I72" t="str">
            <v>PG&amp;E</v>
          </cell>
          <cell r="J72" t="str">
            <v>HYDRO</v>
          </cell>
          <cell r="K72" t="str">
            <v>HYDRO</v>
          </cell>
          <cell r="L72" t="str">
            <v>WATER</v>
          </cell>
          <cell r="M72" t="str">
            <v>NP15</v>
          </cell>
          <cell r="N72" t="str">
            <v>PGE3</v>
          </cell>
          <cell r="O72">
            <v>25204</v>
          </cell>
          <cell r="P72">
            <v>0</v>
          </cell>
          <cell r="Q72" t="str">
            <v>NF Feather River</v>
          </cell>
          <cell r="R72">
            <v>119</v>
          </cell>
          <cell r="S72" t="str">
            <v>A</v>
          </cell>
        </row>
        <row r="73">
          <cell r="E73" t="str">
            <v>BGCRK1_7_PORTAL</v>
          </cell>
          <cell r="F73" t="str">
            <v>Big Creek - Portal Unit</v>
          </cell>
          <cell r="G73">
            <v>10.8</v>
          </cell>
          <cell r="H73" t="str">
            <v>SCE</v>
          </cell>
          <cell r="I73" t="str">
            <v>SCE</v>
          </cell>
          <cell r="J73" t="str">
            <v>HYDRO</v>
          </cell>
          <cell r="K73" t="str">
            <v>HYDRO</v>
          </cell>
          <cell r="L73" t="str">
            <v>WATER</v>
          </cell>
          <cell r="M73" t="str">
            <v>SP15</v>
          </cell>
          <cell r="N73" t="str">
            <v>SCE1</v>
          </cell>
          <cell r="O73">
            <v>20455</v>
          </cell>
          <cell r="P73">
            <v>0</v>
          </cell>
          <cell r="Q73">
            <v>0</v>
          </cell>
          <cell r="R73">
            <v>10.8</v>
          </cell>
          <cell r="S73" t="str">
            <v>A</v>
          </cell>
        </row>
        <row r="74">
          <cell r="E74" t="str">
            <v>BGCRK1_7_UNIT 1</v>
          </cell>
          <cell r="F74" t="str">
            <v>Big Creek PH 1 Unit 1</v>
          </cell>
          <cell r="G74">
            <v>19.8</v>
          </cell>
          <cell r="H74" t="str">
            <v>SCE</v>
          </cell>
          <cell r="I74" t="str">
            <v>SCE</v>
          </cell>
          <cell r="J74" t="str">
            <v>HYDRO</v>
          </cell>
          <cell r="K74" t="str">
            <v>HYDRO</v>
          </cell>
          <cell r="L74" t="str">
            <v>WATER</v>
          </cell>
          <cell r="M74" t="str">
            <v>SP15</v>
          </cell>
          <cell r="N74" t="str">
            <v>SCE1</v>
          </cell>
          <cell r="O74">
            <v>4750</v>
          </cell>
          <cell r="P74">
            <v>0</v>
          </cell>
          <cell r="Q74">
            <v>0</v>
          </cell>
          <cell r="R74">
            <v>19.8</v>
          </cell>
          <cell r="S74" t="str">
            <v>A</v>
          </cell>
        </row>
        <row r="75">
          <cell r="E75" t="str">
            <v>BGCRK1_7_UNIT 2</v>
          </cell>
          <cell r="F75" t="str">
            <v>Big Creek PH 1 Unit 2</v>
          </cell>
          <cell r="G75">
            <v>15.8</v>
          </cell>
          <cell r="H75" t="str">
            <v>SCE</v>
          </cell>
          <cell r="I75" t="str">
            <v>SCE</v>
          </cell>
          <cell r="J75" t="str">
            <v>HYDRO</v>
          </cell>
          <cell r="K75" t="str">
            <v>HYDRO</v>
          </cell>
          <cell r="L75" t="str">
            <v>WATER</v>
          </cell>
          <cell r="M75" t="str">
            <v>SP15</v>
          </cell>
          <cell r="N75" t="str">
            <v>SCE1</v>
          </cell>
          <cell r="O75">
            <v>4750</v>
          </cell>
          <cell r="P75">
            <v>0</v>
          </cell>
          <cell r="Q75">
            <v>0</v>
          </cell>
          <cell r="R75">
            <v>15.75</v>
          </cell>
          <cell r="S75" t="str">
            <v>A</v>
          </cell>
        </row>
        <row r="76">
          <cell r="E76" t="str">
            <v>BGCRK1_7_UNIT 3</v>
          </cell>
          <cell r="F76" t="str">
            <v>Big Creek PH 1 Unit 3</v>
          </cell>
          <cell r="G76">
            <v>21.6</v>
          </cell>
          <cell r="H76" t="str">
            <v>SCE</v>
          </cell>
          <cell r="I76" t="str">
            <v>SCE</v>
          </cell>
          <cell r="J76" t="str">
            <v>HYDRO</v>
          </cell>
          <cell r="K76" t="str">
            <v>HYDRO</v>
          </cell>
          <cell r="L76" t="str">
            <v>WATER</v>
          </cell>
          <cell r="M76" t="str">
            <v>SP15</v>
          </cell>
          <cell r="N76" t="str">
            <v>SCE1</v>
          </cell>
          <cell r="O76">
            <v>8402</v>
          </cell>
          <cell r="P76">
            <v>0</v>
          </cell>
          <cell r="Q76">
            <v>0</v>
          </cell>
          <cell r="R76">
            <v>21.6</v>
          </cell>
          <cell r="S76" t="str">
            <v>A</v>
          </cell>
        </row>
        <row r="77">
          <cell r="E77" t="str">
            <v>BGCRK1_7_UNIT 4</v>
          </cell>
          <cell r="F77" t="str">
            <v>Big Creek PH 1 Unit 4</v>
          </cell>
          <cell r="G77">
            <v>31.2</v>
          </cell>
          <cell r="H77" t="str">
            <v>SCE</v>
          </cell>
          <cell r="I77" t="str">
            <v>SCE</v>
          </cell>
          <cell r="J77" t="str">
            <v>HYDRO</v>
          </cell>
          <cell r="K77" t="str">
            <v>HYDRO</v>
          </cell>
          <cell r="L77" t="str">
            <v>WATER</v>
          </cell>
          <cell r="M77" t="str">
            <v>SP15</v>
          </cell>
          <cell r="N77" t="str">
            <v>SCE1</v>
          </cell>
          <cell r="O77">
            <v>9133</v>
          </cell>
          <cell r="P77">
            <v>0</v>
          </cell>
          <cell r="Q77">
            <v>0</v>
          </cell>
          <cell r="R77">
            <v>31.2</v>
          </cell>
          <cell r="S77" t="str">
            <v>A</v>
          </cell>
        </row>
        <row r="78">
          <cell r="E78" t="str">
            <v>BGCRK2_7_UNIT 1</v>
          </cell>
          <cell r="F78" t="str">
            <v>Big Creek PH 2 Unit 1</v>
          </cell>
          <cell r="G78">
            <v>55</v>
          </cell>
          <cell r="H78" t="str">
            <v>SCE</v>
          </cell>
          <cell r="I78" t="str">
            <v>SCE</v>
          </cell>
          <cell r="J78" t="str">
            <v>HYDRO</v>
          </cell>
          <cell r="K78" t="str">
            <v>HYDRO</v>
          </cell>
          <cell r="L78" t="str">
            <v>WATER</v>
          </cell>
          <cell r="M78" t="str">
            <v>SP15</v>
          </cell>
          <cell r="N78" t="str">
            <v>SCE1</v>
          </cell>
          <cell r="O78">
            <v>10228</v>
          </cell>
          <cell r="P78">
            <v>0</v>
          </cell>
          <cell r="Q78">
            <v>0</v>
          </cell>
          <cell r="R78">
            <v>55</v>
          </cell>
          <cell r="S78" t="str">
            <v>A</v>
          </cell>
        </row>
        <row r="79">
          <cell r="E79" t="str">
            <v>BGCRK2_7_UNIT 2</v>
          </cell>
          <cell r="F79" t="str">
            <v>Big Creek PH 2 Unit 2</v>
          </cell>
          <cell r="G79">
            <v>55</v>
          </cell>
          <cell r="H79" t="str">
            <v>SCE</v>
          </cell>
          <cell r="I79" t="str">
            <v>SCE</v>
          </cell>
          <cell r="J79" t="str">
            <v>HYDRO</v>
          </cell>
          <cell r="K79" t="str">
            <v>HYDRO</v>
          </cell>
          <cell r="L79" t="str">
            <v>WATER</v>
          </cell>
          <cell r="M79" t="str">
            <v>SP15</v>
          </cell>
          <cell r="N79" t="str">
            <v>SCE1</v>
          </cell>
          <cell r="O79">
            <v>10228</v>
          </cell>
          <cell r="P79">
            <v>0</v>
          </cell>
          <cell r="Q79">
            <v>0</v>
          </cell>
          <cell r="R79">
            <v>55</v>
          </cell>
          <cell r="S79" t="str">
            <v>A</v>
          </cell>
        </row>
        <row r="80">
          <cell r="E80" t="str">
            <v>BGCRK2_7_UNIT 3</v>
          </cell>
          <cell r="F80" t="str">
            <v>Big Creek PH 2 Unit 3</v>
          </cell>
          <cell r="G80">
            <v>15.8</v>
          </cell>
          <cell r="H80" t="str">
            <v>SCE</v>
          </cell>
          <cell r="I80" t="str">
            <v>SCE</v>
          </cell>
          <cell r="J80" t="str">
            <v>HYDRO</v>
          </cell>
          <cell r="K80" t="str">
            <v>HYDRO</v>
          </cell>
          <cell r="L80" t="str">
            <v>WATER</v>
          </cell>
          <cell r="M80" t="str">
            <v>SP15</v>
          </cell>
          <cell r="N80" t="str">
            <v>SCE1</v>
          </cell>
          <cell r="O80">
            <v>4750</v>
          </cell>
          <cell r="P80">
            <v>0</v>
          </cell>
          <cell r="Q80">
            <v>0</v>
          </cell>
          <cell r="R80">
            <v>15.75</v>
          </cell>
          <cell r="S80" t="str">
            <v>A</v>
          </cell>
        </row>
        <row r="81">
          <cell r="E81" t="str">
            <v>BGCRK2_7_UNIT 4</v>
          </cell>
          <cell r="F81" t="str">
            <v>Big Creek PH 2 Unit 4</v>
          </cell>
          <cell r="G81">
            <v>15.8</v>
          </cell>
          <cell r="H81" t="str">
            <v>SCE</v>
          </cell>
          <cell r="I81" t="str">
            <v>SCE</v>
          </cell>
          <cell r="J81" t="str">
            <v>HYDRO</v>
          </cell>
          <cell r="K81" t="str">
            <v>HYDRO</v>
          </cell>
          <cell r="L81" t="str">
            <v>WATER</v>
          </cell>
          <cell r="M81" t="str">
            <v>SP15</v>
          </cell>
          <cell r="N81" t="str">
            <v>SCE1</v>
          </cell>
          <cell r="O81">
            <v>5115</v>
          </cell>
          <cell r="P81">
            <v>0</v>
          </cell>
          <cell r="Q81">
            <v>0</v>
          </cell>
          <cell r="R81">
            <v>15.75</v>
          </cell>
          <cell r="S81" t="str">
            <v>A</v>
          </cell>
        </row>
        <row r="82">
          <cell r="E82" t="str">
            <v>BGCRK2_7_UNIT 5</v>
          </cell>
          <cell r="F82" t="str">
            <v>Big Creek PH 2 Unit 5</v>
          </cell>
          <cell r="G82">
            <v>17.5</v>
          </cell>
          <cell r="H82" t="str">
            <v>SCE</v>
          </cell>
          <cell r="I82" t="str">
            <v>SCE</v>
          </cell>
          <cell r="J82" t="str">
            <v>HYDRO</v>
          </cell>
          <cell r="K82" t="str">
            <v>HYDRO</v>
          </cell>
          <cell r="L82" t="str">
            <v>WATER</v>
          </cell>
          <cell r="M82" t="str">
            <v>SP15</v>
          </cell>
          <cell r="N82" t="str">
            <v>SCE1</v>
          </cell>
          <cell r="O82">
            <v>7672</v>
          </cell>
          <cell r="P82">
            <v>0</v>
          </cell>
          <cell r="Q82">
            <v>0</v>
          </cell>
          <cell r="R82">
            <v>17.5</v>
          </cell>
          <cell r="S82" t="str">
            <v>A</v>
          </cell>
        </row>
        <row r="83">
          <cell r="E83" t="str">
            <v>BGCRK2_7_UNIT 6</v>
          </cell>
          <cell r="F83" t="str">
            <v>Big Creek PH 2 Unit 6</v>
          </cell>
          <cell r="G83">
            <v>17.5</v>
          </cell>
          <cell r="H83" t="str">
            <v>SCE</v>
          </cell>
          <cell r="I83" t="str">
            <v>SCE</v>
          </cell>
          <cell r="J83" t="str">
            <v>HYDRO</v>
          </cell>
          <cell r="K83" t="str">
            <v>HYDRO</v>
          </cell>
          <cell r="L83" t="str">
            <v>WATER</v>
          </cell>
          <cell r="M83" t="str">
            <v>SP15</v>
          </cell>
          <cell r="N83" t="str">
            <v>SCE1</v>
          </cell>
          <cell r="O83">
            <v>9133</v>
          </cell>
          <cell r="P83">
            <v>0</v>
          </cell>
          <cell r="Q83">
            <v>0</v>
          </cell>
          <cell r="R83">
            <v>17.5</v>
          </cell>
          <cell r="S83" t="str">
            <v>A</v>
          </cell>
        </row>
        <row r="84">
          <cell r="E84" t="str">
            <v>BGCRK3_7_UNIT 1</v>
          </cell>
          <cell r="F84" t="str">
            <v>Big Creek PH 3 Unit 1</v>
          </cell>
          <cell r="G84">
            <v>34</v>
          </cell>
          <cell r="H84" t="str">
            <v>SCE</v>
          </cell>
          <cell r="I84" t="str">
            <v>SCE</v>
          </cell>
          <cell r="J84" t="str">
            <v>HYDRO</v>
          </cell>
          <cell r="K84" t="str">
            <v>HYDRO</v>
          </cell>
          <cell r="L84" t="str">
            <v>WATER</v>
          </cell>
          <cell r="M84" t="str">
            <v>SP15</v>
          </cell>
          <cell r="N84" t="str">
            <v>SCE1</v>
          </cell>
          <cell r="O84">
            <v>8402</v>
          </cell>
          <cell r="P84">
            <v>0</v>
          </cell>
          <cell r="Q84">
            <v>0</v>
          </cell>
          <cell r="R84">
            <v>34</v>
          </cell>
          <cell r="S84" t="str">
            <v>A</v>
          </cell>
        </row>
        <row r="85">
          <cell r="E85" t="str">
            <v>BGCRK3_7_UNIT 2</v>
          </cell>
          <cell r="F85" t="str">
            <v>Big Creek PH 3 Unit 2</v>
          </cell>
          <cell r="G85">
            <v>34</v>
          </cell>
          <cell r="H85" t="str">
            <v>SCE</v>
          </cell>
          <cell r="I85" t="str">
            <v>SCE</v>
          </cell>
          <cell r="J85" t="str">
            <v>HYDRO</v>
          </cell>
          <cell r="K85" t="str">
            <v>HYDRO</v>
          </cell>
          <cell r="L85" t="str">
            <v>WATER</v>
          </cell>
          <cell r="M85" t="str">
            <v>SP15</v>
          </cell>
          <cell r="N85" t="str">
            <v>SCE1</v>
          </cell>
          <cell r="O85">
            <v>8402</v>
          </cell>
          <cell r="P85">
            <v>0</v>
          </cell>
          <cell r="Q85">
            <v>0</v>
          </cell>
          <cell r="R85">
            <v>34</v>
          </cell>
          <cell r="S85" t="str">
            <v>A</v>
          </cell>
        </row>
        <row r="86">
          <cell r="E86" t="str">
            <v>BGCRK3_7_UNIT 3</v>
          </cell>
          <cell r="F86" t="str">
            <v>Big Creek PH 3 Unit 3</v>
          </cell>
          <cell r="G86">
            <v>34</v>
          </cell>
          <cell r="H86" t="str">
            <v>SCE</v>
          </cell>
          <cell r="I86" t="str">
            <v>SCE</v>
          </cell>
          <cell r="J86" t="str">
            <v>HYDRO</v>
          </cell>
          <cell r="K86" t="str">
            <v>HYDRO</v>
          </cell>
          <cell r="L86" t="str">
            <v>WATER</v>
          </cell>
          <cell r="M86" t="str">
            <v>SP15</v>
          </cell>
          <cell r="N86" t="str">
            <v>SCE1</v>
          </cell>
          <cell r="O86">
            <v>8402</v>
          </cell>
          <cell r="P86">
            <v>0</v>
          </cell>
          <cell r="Q86">
            <v>0</v>
          </cell>
          <cell r="R86">
            <v>34</v>
          </cell>
          <cell r="S86" t="str">
            <v>A</v>
          </cell>
        </row>
        <row r="87">
          <cell r="E87" t="str">
            <v>BGCRK3_7_UNIT 4</v>
          </cell>
          <cell r="F87" t="str">
            <v>Big Creek PH 3 Unit 4</v>
          </cell>
          <cell r="G87">
            <v>36</v>
          </cell>
          <cell r="H87" t="str">
            <v>SCE</v>
          </cell>
          <cell r="I87" t="str">
            <v>SCE</v>
          </cell>
          <cell r="J87" t="str">
            <v>HYDRO</v>
          </cell>
          <cell r="K87" t="str">
            <v>HYDRO</v>
          </cell>
          <cell r="L87" t="str">
            <v>WATER</v>
          </cell>
          <cell r="M87" t="str">
            <v>SP15</v>
          </cell>
          <cell r="N87" t="str">
            <v>SCE1</v>
          </cell>
          <cell r="O87">
            <v>17533</v>
          </cell>
          <cell r="P87">
            <v>0</v>
          </cell>
          <cell r="Q87">
            <v>0</v>
          </cell>
          <cell r="R87">
            <v>36</v>
          </cell>
          <cell r="S87" t="str">
            <v>A</v>
          </cell>
        </row>
        <row r="88">
          <cell r="E88" t="str">
            <v>BGCRK3_7_UNIT 5</v>
          </cell>
          <cell r="F88" t="str">
            <v>Big Creek PH 3 Unit 5</v>
          </cell>
          <cell r="G88">
            <v>36.5</v>
          </cell>
          <cell r="H88" t="str">
            <v>SCE</v>
          </cell>
          <cell r="I88" t="str">
            <v>SCE</v>
          </cell>
          <cell r="J88" t="str">
            <v>HYDRO</v>
          </cell>
          <cell r="K88" t="str">
            <v>HYDRO</v>
          </cell>
          <cell r="L88" t="str">
            <v>WATER</v>
          </cell>
          <cell r="M88" t="str">
            <v>SP15</v>
          </cell>
          <cell r="N88" t="str">
            <v>SCE1</v>
          </cell>
          <cell r="O88">
            <v>29221</v>
          </cell>
          <cell r="P88">
            <v>0</v>
          </cell>
          <cell r="Q88">
            <v>0</v>
          </cell>
          <cell r="R88">
            <v>36.450000000000003</v>
          </cell>
          <cell r="S88" t="str">
            <v>A</v>
          </cell>
        </row>
        <row r="89">
          <cell r="E89" t="str">
            <v>BGCRK4_7_UNIT 1</v>
          </cell>
          <cell r="F89" t="str">
            <v>Big Creek PH 4 Unit 1</v>
          </cell>
          <cell r="G89">
            <v>50</v>
          </cell>
          <cell r="H89" t="str">
            <v>SCE</v>
          </cell>
          <cell r="I89" t="str">
            <v>SCE</v>
          </cell>
          <cell r="J89" t="str">
            <v>HYDRO</v>
          </cell>
          <cell r="K89" t="str">
            <v>HYDRO</v>
          </cell>
          <cell r="L89" t="str">
            <v>WATER</v>
          </cell>
          <cell r="M89" t="str">
            <v>SP15</v>
          </cell>
          <cell r="N89" t="str">
            <v>SCE1</v>
          </cell>
          <cell r="O89">
            <v>18629</v>
          </cell>
          <cell r="P89">
            <v>0</v>
          </cell>
          <cell r="Q89">
            <v>0</v>
          </cell>
          <cell r="R89">
            <v>50</v>
          </cell>
          <cell r="S89" t="str">
            <v>A</v>
          </cell>
        </row>
        <row r="90">
          <cell r="E90" t="str">
            <v>BGCRK4_7_UNIT 2</v>
          </cell>
          <cell r="F90" t="str">
            <v>Big Creek PH 4 Unit 2</v>
          </cell>
          <cell r="G90">
            <v>50</v>
          </cell>
          <cell r="H90" t="str">
            <v>SCE</v>
          </cell>
          <cell r="I90" t="str">
            <v>SCE</v>
          </cell>
          <cell r="J90" t="str">
            <v>HYDRO</v>
          </cell>
          <cell r="K90" t="str">
            <v>HYDRO</v>
          </cell>
          <cell r="L90" t="str">
            <v>WATER</v>
          </cell>
          <cell r="M90" t="str">
            <v>SP15</v>
          </cell>
          <cell r="N90" t="str">
            <v>SCE1</v>
          </cell>
          <cell r="O90">
            <v>18629</v>
          </cell>
          <cell r="P90">
            <v>0</v>
          </cell>
          <cell r="Q90">
            <v>0</v>
          </cell>
          <cell r="R90">
            <v>50</v>
          </cell>
          <cell r="S90" t="str">
            <v>A</v>
          </cell>
        </row>
        <row r="91">
          <cell r="E91" t="str">
            <v>BGCRK8_7_UNIT 1</v>
          </cell>
          <cell r="F91" t="str">
            <v>Big Creek PH 8 Unit 1</v>
          </cell>
          <cell r="G91">
            <v>30</v>
          </cell>
          <cell r="H91" t="str">
            <v>SCE</v>
          </cell>
          <cell r="I91" t="str">
            <v>SCE</v>
          </cell>
          <cell r="J91" t="str">
            <v>HYDRO</v>
          </cell>
          <cell r="K91" t="str">
            <v>HYDRO</v>
          </cell>
          <cell r="L91" t="str">
            <v>WATER</v>
          </cell>
          <cell r="M91" t="str">
            <v>SP15</v>
          </cell>
          <cell r="N91" t="str">
            <v>SCE1</v>
          </cell>
          <cell r="O91">
            <v>7672</v>
          </cell>
          <cell r="P91">
            <v>0</v>
          </cell>
          <cell r="Q91">
            <v>0</v>
          </cell>
          <cell r="R91">
            <v>30</v>
          </cell>
          <cell r="S91" t="str">
            <v>A</v>
          </cell>
        </row>
        <row r="92">
          <cell r="E92" t="str">
            <v>BGCRK8_7_UNIT 2</v>
          </cell>
          <cell r="F92" t="str">
            <v>Big Creek PH 8 Unit 2</v>
          </cell>
          <cell r="G92">
            <v>45</v>
          </cell>
          <cell r="H92" t="str">
            <v>SCE</v>
          </cell>
          <cell r="I92" t="str">
            <v>SCE</v>
          </cell>
          <cell r="J92" t="str">
            <v>HYDRO</v>
          </cell>
          <cell r="K92" t="str">
            <v>HYDRO</v>
          </cell>
          <cell r="L92" t="str">
            <v>WATER</v>
          </cell>
          <cell r="M92" t="str">
            <v>SP15</v>
          </cell>
          <cell r="N92" t="str">
            <v>SCE1</v>
          </cell>
          <cell r="O92">
            <v>10594</v>
          </cell>
          <cell r="P92">
            <v>0</v>
          </cell>
          <cell r="Q92">
            <v>0</v>
          </cell>
          <cell r="R92">
            <v>45</v>
          </cell>
          <cell r="S92" t="str">
            <v>A</v>
          </cell>
        </row>
        <row r="93">
          <cell r="E93" t="str">
            <v>BIGCRK_2_EXESWD</v>
          </cell>
          <cell r="F93" t="str">
            <v>BIG CREEK HYDRO PROJECT PSP</v>
          </cell>
          <cell r="G93">
            <v>820</v>
          </cell>
          <cell r="H93" t="str">
            <v>SCE</v>
          </cell>
          <cell r="I93" t="str">
            <v>SCE</v>
          </cell>
          <cell r="J93" t="str">
            <v>HYDRO</v>
          </cell>
          <cell r="K93" t="str">
            <v>HYDRO</v>
          </cell>
          <cell r="L93" t="str">
            <v>WATER</v>
          </cell>
          <cell r="M93" t="str">
            <v>SP15</v>
          </cell>
          <cell r="N93" t="str">
            <v>SCE1</v>
          </cell>
          <cell r="O93">
            <v>4750</v>
          </cell>
          <cell r="P93">
            <v>0</v>
          </cell>
          <cell r="Q93">
            <v>0</v>
          </cell>
          <cell r="R93">
            <v>820</v>
          </cell>
          <cell r="S93" t="str">
            <v>A</v>
          </cell>
        </row>
        <row r="94">
          <cell r="E94" t="str">
            <v>BIGCRK_7_DAM7</v>
          </cell>
          <cell r="F94" t="str">
            <v>Big Creek Dam 7 FWG</v>
          </cell>
          <cell r="G94">
            <v>0.3</v>
          </cell>
          <cell r="H94" t="str">
            <v>SCE</v>
          </cell>
          <cell r="I94" t="str">
            <v>SCE</v>
          </cell>
          <cell r="J94" t="str">
            <v>HYDRO</v>
          </cell>
          <cell r="K94" t="str">
            <v>HYDRO</v>
          </cell>
          <cell r="L94" t="str">
            <v>WATER</v>
          </cell>
          <cell r="M94" t="str">
            <v>SP15</v>
          </cell>
          <cell r="N94" t="str">
            <v>SCE1</v>
          </cell>
          <cell r="O94">
            <v>31413</v>
          </cell>
          <cell r="P94">
            <v>0</v>
          </cell>
          <cell r="Q94">
            <v>0</v>
          </cell>
          <cell r="R94">
            <v>0.3</v>
          </cell>
          <cell r="S94" t="str">
            <v>A</v>
          </cell>
        </row>
        <row r="95">
          <cell r="E95" t="str">
            <v>BIGCRK_7_MAMRES</v>
          </cell>
          <cell r="F95" t="str">
            <v>Mammoth Pool Reservoir FWG</v>
          </cell>
          <cell r="G95">
            <v>1.25</v>
          </cell>
          <cell r="H95" t="str">
            <v>SCE</v>
          </cell>
          <cell r="I95" t="str">
            <v>SCE</v>
          </cell>
          <cell r="J95" t="str">
            <v>HYDRO</v>
          </cell>
          <cell r="K95" t="str">
            <v>HYDRO</v>
          </cell>
          <cell r="L95" t="str">
            <v>WATER</v>
          </cell>
          <cell r="M95" t="str">
            <v>SP15</v>
          </cell>
          <cell r="N95" t="str">
            <v>SCE1</v>
          </cell>
          <cell r="O95">
            <v>0</v>
          </cell>
          <cell r="P95">
            <v>0</v>
          </cell>
          <cell r="Q95">
            <v>0</v>
          </cell>
          <cell r="R95">
            <v>0.94</v>
          </cell>
          <cell r="S95" t="str">
            <v>A</v>
          </cell>
        </row>
        <row r="96">
          <cell r="E96" t="str">
            <v>BIGSKY_2_SOLAR1</v>
          </cell>
          <cell r="F96" t="str">
            <v>Antelope Big Sky Ranch</v>
          </cell>
          <cell r="G96">
            <v>20</v>
          </cell>
          <cell r="H96" t="str">
            <v>SCE</v>
          </cell>
          <cell r="I96" t="str">
            <v>Antelope Big Sky Ranch LLC</v>
          </cell>
          <cell r="J96" t="str">
            <v>SOLAR</v>
          </cell>
          <cell r="K96" t="str">
            <v>PHOTO VOLTAIC</v>
          </cell>
          <cell r="L96" t="str">
            <v>SUN</v>
          </cell>
          <cell r="M96" t="str">
            <v>SP15</v>
          </cell>
          <cell r="N96" t="str">
            <v>PAS1</v>
          </cell>
          <cell r="O96">
            <v>42598</v>
          </cell>
          <cell r="P96">
            <v>0</v>
          </cell>
          <cell r="Q96">
            <v>0</v>
          </cell>
          <cell r="R96">
            <v>20</v>
          </cell>
          <cell r="S96" t="str">
            <v>A</v>
          </cell>
        </row>
        <row r="97">
          <cell r="E97" t="str">
            <v>BIOMAS_1_UNIT 1</v>
          </cell>
          <cell r="F97" t="str">
            <v>WOODLAND BIOMASS</v>
          </cell>
          <cell r="G97">
            <v>28.8</v>
          </cell>
          <cell r="H97" t="str">
            <v>PGAE</v>
          </cell>
          <cell r="I97" t="str">
            <v>WOODLAND BIOMASS POWER, LLC</v>
          </cell>
          <cell r="J97" t="str">
            <v>BIOMASS</v>
          </cell>
          <cell r="K97" t="str">
            <v>STEAM</v>
          </cell>
          <cell r="L97" t="str">
            <v>WOOD WASTE</v>
          </cell>
          <cell r="M97" t="str">
            <v>NP15</v>
          </cell>
          <cell r="N97" t="str">
            <v>PGE3</v>
          </cell>
          <cell r="O97">
            <v>32751</v>
          </cell>
          <cell r="P97">
            <v>0</v>
          </cell>
          <cell r="Q97">
            <v>0</v>
          </cell>
          <cell r="R97">
            <v>28</v>
          </cell>
          <cell r="S97" t="str">
            <v>A</v>
          </cell>
        </row>
        <row r="98">
          <cell r="E98" t="str">
            <v>BISHOP_1_ALAMO</v>
          </cell>
          <cell r="F98" t="str">
            <v>BISHOP CREEK PLANTS 2, 5 &amp; 6 (AGGREGATE)</v>
          </cell>
          <cell r="G98">
            <v>13.4</v>
          </cell>
          <cell r="H98" t="str">
            <v>SCE</v>
          </cell>
          <cell r="I98" t="str">
            <v>SCE</v>
          </cell>
          <cell r="J98" t="str">
            <v>HYDRO</v>
          </cell>
          <cell r="K98" t="str">
            <v>HYDRO</v>
          </cell>
          <cell r="L98" t="str">
            <v>WATER</v>
          </cell>
          <cell r="M98" t="str">
            <v>SP15</v>
          </cell>
          <cell r="N98" t="str">
            <v>SCE1</v>
          </cell>
          <cell r="O98">
            <v>2923</v>
          </cell>
          <cell r="P98">
            <v>0</v>
          </cell>
          <cell r="Q98">
            <v>0</v>
          </cell>
          <cell r="R98">
            <v>14.18</v>
          </cell>
          <cell r="S98" t="str">
            <v>A</v>
          </cell>
        </row>
        <row r="99">
          <cell r="E99" t="str">
            <v>BISHOP_1_UNITS</v>
          </cell>
          <cell r="F99" t="str">
            <v>BISHOP CREEK PLANTS 3 &amp; 4 (AGGREGATE)</v>
          </cell>
          <cell r="G99">
            <v>15.8</v>
          </cell>
          <cell r="H99" t="str">
            <v>SCE</v>
          </cell>
          <cell r="I99" t="str">
            <v>SCE</v>
          </cell>
          <cell r="J99" t="str">
            <v>HYDRO</v>
          </cell>
          <cell r="K99" t="str">
            <v>HYDRO</v>
          </cell>
          <cell r="L99" t="str">
            <v>WATER</v>
          </cell>
          <cell r="M99" t="str">
            <v>SP15</v>
          </cell>
          <cell r="N99" t="str">
            <v>SCE1</v>
          </cell>
          <cell r="O99">
            <v>1828</v>
          </cell>
          <cell r="P99">
            <v>0</v>
          </cell>
          <cell r="Q99">
            <v>0</v>
          </cell>
          <cell r="R99">
            <v>15.9</v>
          </cell>
          <cell r="S99" t="str">
            <v>A</v>
          </cell>
        </row>
        <row r="100">
          <cell r="E100" t="str">
            <v>BKRFLD_2_SOLAR1</v>
          </cell>
          <cell r="F100" t="str">
            <v>Bakersfield 111</v>
          </cell>
          <cell r="G100">
            <v>1.38</v>
          </cell>
          <cell r="H100" t="str">
            <v>PGAE</v>
          </cell>
          <cell r="I100" t="str">
            <v>Bakersfield 111, LLC</v>
          </cell>
          <cell r="J100" t="str">
            <v>SOLAR</v>
          </cell>
          <cell r="K100" t="str">
            <v>PHOTO VOLTAIC</v>
          </cell>
          <cell r="L100" t="str">
            <v>SUN</v>
          </cell>
          <cell r="M100" t="str">
            <v>NP15</v>
          </cell>
          <cell r="N100" t="str">
            <v>PGE3</v>
          </cell>
          <cell r="O100">
            <v>42213</v>
          </cell>
          <cell r="P100">
            <v>0</v>
          </cell>
          <cell r="Q100">
            <v>0</v>
          </cell>
          <cell r="R100">
            <v>1.4</v>
          </cell>
          <cell r="S100" t="str">
            <v>A</v>
          </cell>
        </row>
        <row r="101">
          <cell r="E101" t="str">
            <v>BLACK_7_UNIT 1</v>
          </cell>
          <cell r="F101" t="str">
            <v>James B. Black 1</v>
          </cell>
          <cell r="G101">
            <v>85</v>
          </cell>
          <cell r="H101" t="str">
            <v>PGAE</v>
          </cell>
          <cell r="I101" t="str">
            <v>PG&amp;E</v>
          </cell>
          <cell r="J101" t="str">
            <v>HYDRO</v>
          </cell>
          <cell r="K101" t="str">
            <v>HYDRO</v>
          </cell>
          <cell r="L101" t="str">
            <v>WATER</v>
          </cell>
          <cell r="M101" t="str">
            <v>NP15</v>
          </cell>
          <cell r="N101" t="str">
            <v>PGE3</v>
          </cell>
          <cell r="O101">
            <v>24108</v>
          </cell>
          <cell r="P101">
            <v>0</v>
          </cell>
          <cell r="Q101" t="str">
            <v>Pit River</v>
          </cell>
          <cell r="R101">
            <v>85</v>
          </cell>
          <cell r="S101" t="str">
            <v>A</v>
          </cell>
        </row>
        <row r="102">
          <cell r="E102" t="str">
            <v>BLACK_7_UNIT 2</v>
          </cell>
          <cell r="F102" t="str">
            <v>James B. Black 2</v>
          </cell>
          <cell r="G102">
            <v>84.1</v>
          </cell>
          <cell r="H102" t="str">
            <v>PGAE</v>
          </cell>
          <cell r="I102" t="str">
            <v>PG&amp;E</v>
          </cell>
          <cell r="J102" t="str">
            <v>HYDRO</v>
          </cell>
          <cell r="K102" t="str">
            <v>HYDRO</v>
          </cell>
          <cell r="L102" t="str">
            <v>WATER</v>
          </cell>
          <cell r="M102" t="str">
            <v>NP15</v>
          </cell>
          <cell r="N102" t="str">
            <v>PGE3</v>
          </cell>
          <cell r="O102">
            <v>23743</v>
          </cell>
          <cell r="P102">
            <v>0</v>
          </cell>
          <cell r="Q102" t="str">
            <v>Pit River</v>
          </cell>
          <cell r="R102">
            <v>84.1</v>
          </cell>
          <cell r="S102" t="str">
            <v>A</v>
          </cell>
        </row>
        <row r="103">
          <cell r="E103" t="str">
            <v>BLAST_1_WIND</v>
          </cell>
          <cell r="F103" t="str">
            <v>Mountain View IV Wind</v>
          </cell>
          <cell r="G103">
            <v>49</v>
          </cell>
          <cell r="H103" t="str">
            <v>SCE</v>
          </cell>
          <cell r="I103" t="str">
            <v>Mountain View Power Partners IV, LLC</v>
          </cell>
          <cell r="J103" t="str">
            <v>WIND</v>
          </cell>
          <cell r="K103" t="str">
            <v>WIND</v>
          </cell>
          <cell r="L103" t="str">
            <v>WIND</v>
          </cell>
          <cell r="M103" t="str">
            <v>SP15</v>
          </cell>
          <cell r="N103" t="str">
            <v>SCE1</v>
          </cell>
          <cell r="O103">
            <v>40962</v>
          </cell>
          <cell r="P103">
            <v>0</v>
          </cell>
          <cell r="Q103">
            <v>0</v>
          </cell>
          <cell r="R103">
            <v>49</v>
          </cell>
          <cell r="S103" t="str">
            <v>A</v>
          </cell>
        </row>
        <row r="104">
          <cell r="E104" t="str">
            <v>BLCKBT_2_STONEY</v>
          </cell>
          <cell r="F104" t="str">
            <v>Black Butte Hydro</v>
          </cell>
          <cell r="G104">
            <v>6.2</v>
          </cell>
          <cell r="H104" t="str">
            <v>PGAE</v>
          </cell>
          <cell r="I104" t="str">
            <v>City of Santa Clara DBA Silicon Valley Power</v>
          </cell>
          <cell r="J104" t="str">
            <v>HYDRO</v>
          </cell>
          <cell r="K104" t="str">
            <v>HYDRO</v>
          </cell>
          <cell r="L104" t="str">
            <v>WATER</v>
          </cell>
          <cell r="M104" t="str">
            <v>NP15</v>
          </cell>
          <cell r="N104" t="str">
            <v>PGE3</v>
          </cell>
          <cell r="O104">
            <v>32143</v>
          </cell>
          <cell r="P104">
            <v>0</v>
          </cell>
          <cell r="Q104">
            <v>0</v>
          </cell>
          <cell r="R104">
            <v>6.2</v>
          </cell>
          <cell r="S104" t="str">
            <v>A</v>
          </cell>
        </row>
        <row r="105">
          <cell r="E105" t="str">
            <v>BLCKWL_6_SOLAR1</v>
          </cell>
          <cell r="F105" t="str">
            <v>Blackwell Solar</v>
          </cell>
          <cell r="G105">
            <v>12</v>
          </cell>
          <cell r="H105" t="str">
            <v>PGAE</v>
          </cell>
          <cell r="I105" t="str">
            <v>Blackwell Solar, LLC</v>
          </cell>
          <cell r="J105" t="str">
            <v>SOLAR</v>
          </cell>
          <cell r="K105" t="str">
            <v>PHOTO VOLTAIC</v>
          </cell>
          <cell r="L105" t="str">
            <v>SUN</v>
          </cell>
          <cell r="M105" t="str">
            <v>ZP26</v>
          </cell>
          <cell r="N105" t="str">
            <v>PGE4</v>
          </cell>
          <cell r="O105">
            <v>42110</v>
          </cell>
          <cell r="P105">
            <v>0</v>
          </cell>
          <cell r="Q105">
            <v>0</v>
          </cell>
          <cell r="R105">
            <v>12</v>
          </cell>
          <cell r="S105" t="str">
            <v>A</v>
          </cell>
        </row>
        <row r="106">
          <cell r="E106" t="str">
            <v>BLKCRK_2_SOLAR1</v>
          </cell>
          <cell r="F106" t="str">
            <v>McCoy Station</v>
          </cell>
          <cell r="G106">
            <v>250</v>
          </cell>
          <cell r="H106" t="str">
            <v>SCE</v>
          </cell>
          <cell r="I106" t="str">
            <v>McCoy Solar, LLC</v>
          </cell>
          <cell r="J106" t="str">
            <v>SOLAR</v>
          </cell>
          <cell r="K106" t="str">
            <v>PHOTO VOLTAIC</v>
          </cell>
          <cell r="L106" t="str">
            <v>SUN</v>
          </cell>
          <cell r="M106" t="str">
            <v>SP15</v>
          </cell>
          <cell r="N106" t="str">
            <v>SCE1</v>
          </cell>
          <cell r="O106">
            <v>42535</v>
          </cell>
          <cell r="P106">
            <v>0</v>
          </cell>
          <cell r="Q106">
            <v>0</v>
          </cell>
          <cell r="R106">
            <v>250</v>
          </cell>
          <cell r="S106" t="str">
            <v>A</v>
          </cell>
        </row>
        <row r="107">
          <cell r="E107" t="str">
            <v>BLM E_2_UNIT 7</v>
          </cell>
          <cell r="F107" t="str">
            <v>BLM East Unit 7</v>
          </cell>
          <cell r="G107">
            <v>24</v>
          </cell>
          <cell r="H107" t="str">
            <v>SCE</v>
          </cell>
          <cell r="I107" t="str">
            <v>Coso Energy Developers</v>
          </cell>
          <cell r="J107" t="str">
            <v>GEOTHERMAL</v>
          </cell>
          <cell r="K107" t="str">
            <v>STEAM</v>
          </cell>
          <cell r="L107" t="str">
            <v>GEOTHERMAL</v>
          </cell>
          <cell r="M107" t="str">
            <v>SP15</v>
          </cell>
          <cell r="N107" t="str">
            <v>SCE1</v>
          </cell>
          <cell r="O107">
            <v>32482</v>
          </cell>
          <cell r="P107">
            <v>0</v>
          </cell>
          <cell r="Q107">
            <v>0</v>
          </cell>
          <cell r="R107">
            <v>33.299999999999997</v>
          </cell>
          <cell r="S107" t="str">
            <v>A</v>
          </cell>
        </row>
        <row r="108">
          <cell r="E108" t="str">
            <v>BLM E_2_UNIT 8</v>
          </cell>
          <cell r="F108" t="str">
            <v>BLM East Unit 8</v>
          </cell>
          <cell r="G108">
            <v>24</v>
          </cell>
          <cell r="H108" t="str">
            <v>SCE</v>
          </cell>
          <cell r="I108" t="str">
            <v>Coso Energy Developers</v>
          </cell>
          <cell r="J108" t="str">
            <v>GEOTHERMAL</v>
          </cell>
          <cell r="K108" t="str">
            <v>STEAM</v>
          </cell>
          <cell r="L108" t="str">
            <v>GEOTHERMAL</v>
          </cell>
          <cell r="M108" t="str">
            <v>SP15</v>
          </cell>
          <cell r="N108" t="str">
            <v>SCE1</v>
          </cell>
          <cell r="O108">
            <v>32482</v>
          </cell>
          <cell r="P108">
            <v>0</v>
          </cell>
          <cell r="Q108">
            <v>0</v>
          </cell>
          <cell r="R108">
            <v>33.299999999999997</v>
          </cell>
          <cell r="S108" t="str">
            <v>A</v>
          </cell>
        </row>
        <row r="109">
          <cell r="E109" t="str">
            <v>BLM W_2_UNIT 9</v>
          </cell>
          <cell r="F109" t="str">
            <v>BLM West Unit 9</v>
          </cell>
          <cell r="G109">
            <v>24</v>
          </cell>
          <cell r="H109" t="str">
            <v>SCE</v>
          </cell>
          <cell r="I109" t="str">
            <v>Coso Energy Developers</v>
          </cell>
          <cell r="J109" t="str">
            <v>GEOTHERMAL</v>
          </cell>
          <cell r="K109" t="str">
            <v>STEAM</v>
          </cell>
          <cell r="L109" t="str">
            <v>GEOTHERMAL</v>
          </cell>
          <cell r="M109" t="str">
            <v>SP15</v>
          </cell>
          <cell r="N109" t="str">
            <v>SCE1</v>
          </cell>
          <cell r="O109">
            <v>32482</v>
          </cell>
          <cell r="P109">
            <v>0</v>
          </cell>
          <cell r="Q109">
            <v>0</v>
          </cell>
          <cell r="R109">
            <v>33.299999999999997</v>
          </cell>
          <cell r="S109" t="str">
            <v>A</v>
          </cell>
        </row>
        <row r="110">
          <cell r="E110" t="str">
            <v>BLM_2_UNITS</v>
          </cell>
          <cell r="F110" t="str">
            <v>BLM Units 7, 8, and 9</v>
          </cell>
          <cell r="G110">
            <v>72</v>
          </cell>
          <cell r="H110" t="str">
            <v>SCE</v>
          </cell>
          <cell r="I110" t="str">
            <v>Coso Energy Developers</v>
          </cell>
          <cell r="J110" t="str">
            <v>GEOTHERMAL</v>
          </cell>
          <cell r="K110" t="str">
            <v>STEAM</v>
          </cell>
          <cell r="L110" t="str">
            <v>GEOTHERMAL</v>
          </cell>
          <cell r="M110" t="str">
            <v>SP15</v>
          </cell>
          <cell r="N110" t="str">
            <v>SCE1</v>
          </cell>
          <cell r="O110">
            <v>32482</v>
          </cell>
          <cell r="P110" t="str">
            <v>QF Conversion, was SCE QF 3030</v>
          </cell>
          <cell r="Q110">
            <v>0</v>
          </cell>
          <cell r="R110">
            <v>99.9</v>
          </cell>
          <cell r="S110" t="str">
            <v>A</v>
          </cell>
        </row>
        <row r="111">
          <cell r="E111" t="str">
            <v>BLULKE_6_BLUELK</v>
          </cell>
          <cell r="F111" t="str">
            <v>Blue lake Power</v>
          </cell>
          <cell r="G111">
            <v>12</v>
          </cell>
          <cell r="H111" t="str">
            <v>PGAE</v>
          </cell>
          <cell r="I111" t="str">
            <v>Blue lake Power, LLC</v>
          </cell>
          <cell r="J111" t="str">
            <v>BIOMASS</v>
          </cell>
          <cell r="K111" t="str">
            <v>STEAM</v>
          </cell>
          <cell r="L111" t="str">
            <v>WOOD WASTE</v>
          </cell>
          <cell r="M111" t="str">
            <v>NP15</v>
          </cell>
          <cell r="N111" t="str">
            <v>SCE1</v>
          </cell>
          <cell r="O111">
            <v>40430</v>
          </cell>
          <cell r="P111" t="str">
            <v>End SC association 10/28/2015.</v>
          </cell>
          <cell r="Q111">
            <v>0</v>
          </cell>
          <cell r="R111">
            <v>13.8</v>
          </cell>
          <cell r="S111" t="str">
            <v>A</v>
          </cell>
        </row>
        <row r="112">
          <cell r="E112" t="str">
            <v>BLYTHE_1_SOLAR1</v>
          </cell>
          <cell r="F112" t="str">
            <v>Blythe Solar 1 Project</v>
          </cell>
          <cell r="G112">
            <v>21</v>
          </cell>
          <cell r="H112" t="str">
            <v>SCE</v>
          </cell>
          <cell r="I112" t="str">
            <v>NRG Solar Blythe LLC</v>
          </cell>
          <cell r="J112" t="str">
            <v>SOLAR</v>
          </cell>
          <cell r="K112" t="str">
            <v>PHOTO VOLTAIC</v>
          </cell>
          <cell r="L112" t="str">
            <v>SUN</v>
          </cell>
          <cell r="M112" t="str">
            <v>SP15</v>
          </cell>
          <cell r="N112" t="str">
            <v>SCE1</v>
          </cell>
          <cell r="O112">
            <v>40165</v>
          </cell>
          <cell r="P112">
            <v>0</v>
          </cell>
          <cell r="Q112">
            <v>0</v>
          </cell>
          <cell r="R112">
            <v>21</v>
          </cell>
          <cell r="S112" t="str">
            <v>A</v>
          </cell>
        </row>
        <row r="113">
          <cell r="E113" t="str">
            <v>BNNIEN_7_ALTAPH</v>
          </cell>
          <cell r="F113" t="str">
            <v>ALTA POWER HOUSE</v>
          </cell>
          <cell r="G113">
            <v>1</v>
          </cell>
          <cell r="H113" t="str">
            <v>PGAE</v>
          </cell>
          <cell r="I113" t="str">
            <v>PG&amp;E</v>
          </cell>
          <cell r="J113" t="str">
            <v>HYDRO</v>
          </cell>
          <cell r="K113" t="str">
            <v>HYDRO</v>
          </cell>
          <cell r="L113" t="str">
            <v>WATER</v>
          </cell>
          <cell r="M113" t="str">
            <v>NP15</v>
          </cell>
          <cell r="N113" t="str">
            <v>PGE3</v>
          </cell>
          <cell r="O113">
            <v>732</v>
          </cell>
          <cell r="P113">
            <v>0</v>
          </cell>
          <cell r="Q113" t="str">
            <v>Bear River</v>
          </cell>
          <cell r="R113">
            <v>1</v>
          </cell>
          <cell r="S113" t="str">
            <v>A</v>
          </cell>
        </row>
        <row r="114">
          <cell r="E114" t="str">
            <v>BOGUE_1_UNITA1</v>
          </cell>
          <cell r="F114" t="str">
            <v>FEATHER RIVER ENERGY CENTER</v>
          </cell>
          <cell r="G114">
            <v>46.3</v>
          </cell>
          <cell r="H114" t="str">
            <v>PGAE</v>
          </cell>
          <cell r="I114" t="str">
            <v>Feather River Energy Center LLC (Calpine)</v>
          </cell>
          <cell r="J114" t="str">
            <v>PEAKER</v>
          </cell>
          <cell r="K114" t="str">
            <v>COMBUSTION TURBINE</v>
          </cell>
          <cell r="L114" t="str">
            <v>NATURAL GAS</v>
          </cell>
          <cell r="M114" t="str">
            <v>NP15</v>
          </cell>
          <cell r="N114" t="str">
            <v>PGE3</v>
          </cell>
          <cell r="O114">
            <v>37613</v>
          </cell>
          <cell r="P114">
            <v>0</v>
          </cell>
          <cell r="Q114">
            <v>0</v>
          </cell>
          <cell r="R114">
            <v>49.9</v>
          </cell>
          <cell r="S114" t="str">
            <v>A</v>
          </cell>
        </row>
        <row r="115">
          <cell r="E115" t="str">
            <v>BORDEN_2_QF</v>
          </cell>
          <cell r="F115" t="str">
            <v>BORDEN AREA LUMPED QF UNITS</v>
          </cell>
          <cell r="G115">
            <v>2</v>
          </cell>
          <cell r="H115" t="str">
            <v>PGAE</v>
          </cell>
          <cell r="I115" t="str">
            <v>Madera ID</v>
          </cell>
          <cell r="J115" t="str">
            <v>HYDRO</v>
          </cell>
          <cell r="K115" t="str">
            <v>HYDRO</v>
          </cell>
          <cell r="L115" t="str">
            <v>WATER</v>
          </cell>
          <cell r="M115" t="str">
            <v>NP15</v>
          </cell>
          <cell r="N115" t="str">
            <v>PGE3</v>
          </cell>
          <cell r="O115">
            <v>31048</v>
          </cell>
          <cell r="P115">
            <v>0</v>
          </cell>
          <cell r="Q115">
            <v>0</v>
          </cell>
          <cell r="R115">
            <v>2</v>
          </cell>
          <cell r="S115" t="str">
            <v>A</v>
          </cell>
        </row>
        <row r="116">
          <cell r="E116" t="str">
            <v>BORDER_6_UNITA1</v>
          </cell>
          <cell r="F116" t="str">
            <v>BORDER</v>
          </cell>
          <cell r="G116">
            <v>51.25</v>
          </cell>
          <cell r="H116" t="str">
            <v>SDGE</v>
          </cell>
          <cell r="I116" t="str">
            <v>CalPeak Power LLC</v>
          </cell>
          <cell r="J116" t="str">
            <v>PEAKER</v>
          </cell>
          <cell r="K116" t="str">
            <v>COMBUSTION TURBINE</v>
          </cell>
          <cell r="L116" t="str">
            <v>NATURAL GAS</v>
          </cell>
          <cell r="M116" t="str">
            <v>SP15</v>
          </cell>
          <cell r="N116" t="str">
            <v>SDG1</v>
          </cell>
          <cell r="O116">
            <v>37190</v>
          </cell>
          <cell r="P116">
            <v>0</v>
          </cell>
          <cell r="Q116">
            <v>0</v>
          </cell>
          <cell r="R116">
            <v>49.96</v>
          </cell>
          <cell r="S116" t="str">
            <v>A</v>
          </cell>
        </row>
        <row r="117">
          <cell r="E117" t="str">
            <v>BOWMN_6_UNIT</v>
          </cell>
          <cell r="F117" t="str">
            <v>NEVADA POWER AUTHORITY (BOWMAN)</v>
          </cell>
          <cell r="G117">
            <v>6.25</v>
          </cell>
          <cell r="H117" t="str">
            <v>PGAE</v>
          </cell>
          <cell r="I117" t="str">
            <v>Pacific Gas &amp; Electric Company</v>
          </cell>
          <cell r="J117" t="str">
            <v>HYDRO</v>
          </cell>
          <cell r="K117" t="str">
            <v>HYDRO</v>
          </cell>
          <cell r="L117" t="str">
            <v>WATER</v>
          </cell>
          <cell r="M117" t="str">
            <v>NP15</v>
          </cell>
          <cell r="N117" t="str">
            <v>PGE3</v>
          </cell>
          <cell r="O117">
            <v>31642</v>
          </cell>
          <cell r="P117" t="str">
            <v>PGE QF 15H015</v>
          </cell>
          <cell r="Q117">
            <v>0</v>
          </cell>
          <cell r="R117">
            <v>6.25</v>
          </cell>
          <cell r="S117" t="str">
            <v>A</v>
          </cell>
        </row>
        <row r="118">
          <cell r="E118" t="str">
            <v>BRDGVL_7_BAKER</v>
          </cell>
          <cell r="F118" t="str">
            <v>Baker Station Hydro</v>
          </cell>
          <cell r="G118">
            <v>1.49</v>
          </cell>
          <cell r="H118" t="str">
            <v>PGAE</v>
          </cell>
          <cell r="I118" t="str">
            <v>Baker Station Associates, LP</v>
          </cell>
          <cell r="J118" t="str">
            <v>HYDRO</v>
          </cell>
          <cell r="K118" t="str">
            <v>HYDRO</v>
          </cell>
          <cell r="L118" t="str">
            <v>WATER</v>
          </cell>
          <cell r="M118" t="str">
            <v>NP15</v>
          </cell>
          <cell r="N118" t="str">
            <v>PGE3</v>
          </cell>
          <cell r="O118">
            <v>32121</v>
          </cell>
          <cell r="P118" t="str">
            <v>Was PGE QF 19H002</v>
          </cell>
          <cell r="Q118">
            <v>0</v>
          </cell>
          <cell r="R118">
            <v>1.5</v>
          </cell>
          <cell r="S118" t="str">
            <v>A</v>
          </cell>
        </row>
        <row r="119">
          <cell r="E119" t="str">
            <v>BRDSLD_2_HIWIND</v>
          </cell>
          <cell r="F119" t="str">
            <v>HIGH WINDS PROJECT</v>
          </cell>
          <cell r="G119">
            <v>162</v>
          </cell>
          <cell r="H119" t="str">
            <v>PGAE</v>
          </cell>
          <cell r="I119" t="str">
            <v>High Winds, LLC</v>
          </cell>
          <cell r="J119" t="str">
            <v>WIND</v>
          </cell>
          <cell r="K119" t="str">
            <v>WIND</v>
          </cell>
          <cell r="L119" t="str">
            <v>WIND</v>
          </cell>
          <cell r="M119" t="str">
            <v>NP15</v>
          </cell>
          <cell r="N119" t="str">
            <v>PGE3</v>
          </cell>
          <cell r="O119">
            <v>37978</v>
          </cell>
          <cell r="P119">
            <v>0</v>
          </cell>
          <cell r="Q119">
            <v>0</v>
          </cell>
          <cell r="R119">
            <v>162</v>
          </cell>
          <cell r="S119" t="str">
            <v>A</v>
          </cell>
        </row>
        <row r="120">
          <cell r="E120" t="str">
            <v>BRDSLD_2_MTZUM2</v>
          </cell>
          <cell r="F120" t="str">
            <v>Montezuma II</v>
          </cell>
          <cell r="G120">
            <v>78.2</v>
          </cell>
          <cell r="H120" t="str">
            <v>PGAE</v>
          </cell>
          <cell r="I120" t="str">
            <v>NextEra Energy Montezuma Wind II, LLC</v>
          </cell>
          <cell r="J120" t="str">
            <v>WIND</v>
          </cell>
          <cell r="K120" t="str">
            <v>WIND</v>
          </cell>
          <cell r="L120" t="str">
            <v>WIND</v>
          </cell>
          <cell r="M120" t="str">
            <v>NP15</v>
          </cell>
          <cell r="N120" t="str">
            <v>PGE2</v>
          </cell>
          <cell r="O120">
            <v>40940</v>
          </cell>
          <cell r="P120">
            <v>0</v>
          </cell>
          <cell r="Q120">
            <v>0</v>
          </cell>
          <cell r="R120">
            <v>78.2</v>
          </cell>
          <cell r="S120" t="str">
            <v>A</v>
          </cell>
        </row>
        <row r="121">
          <cell r="E121" t="str">
            <v>BRDSLD_2_MTZUMA</v>
          </cell>
          <cell r="F121" t="str">
            <v>FPL Energy Montezuma Wind</v>
          </cell>
          <cell r="G121">
            <v>36.799999999999997</v>
          </cell>
          <cell r="H121" t="str">
            <v>PGAE</v>
          </cell>
          <cell r="I121" t="str">
            <v>FPL Energy Montezuma Wind, LLC</v>
          </cell>
          <cell r="J121" t="str">
            <v>WIND</v>
          </cell>
          <cell r="K121" t="str">
            <v>WIND</v>
          </cell>
          <cell r="L121" t="str">
            <v>WIND</v>
          </cell>
          <cell r="M121" t="str">
            <v>NP15</v>
          </cell>
          <cell r="N121" t="str">
            <v>PGE3</v>
          </cell>
          <cell r="O121">
            <v>40568</v>
          </cell>
          <cell r="P121">
            <v>0</v>
          </cell>
          <cell r="Q121">
            <v>0</v>
          </cell>
          <cell r="R121">
            <v>36.799999999999997</v>
          </cell>
          <cell r="S121" t="str">
            <v>A</v>
          </cell>
        </row>
        <row r="122">
          <cell r="E122" t="str">
            <v>BRDSLD_2_SHILO1</v>
          </cell>
          <cell r="F122" t="str">
            <v>SHILOH I WIND PROJECT</v>
          </cell>
          <cell r="G122">
            <v>150</v>
          </cell>
          <cell r="H122" t="str">
            <v>PGAE</v>
          </cell>
          <cell r="I122" t="str">
            <v>Shiloh I Wind Project LLC</v>
          </cell>
          <cell r="J122" t="str">
            <v>WIND</v>
          </cell>
          <cell r="K122" t="str">
            <v>WIND</v>
          </cell>
          <cell r="L122" t="str">
            <v>WIND</v>
          </cell>
          <cell r="M122" t="str">
            <v>NP15</v>
          </cell>
          <cell r="N122" t="str">
            <v>PGE3</v>
          </cell>
          <cell r="O122">
            <v>38806</v>
          </cell>
          <cell r="P122">
            <v>0</v>
          </cell>
          <cell r="Q122">
            <v>0</v>
          </cell>
          <cell r="R122">
            <v>150</v>
          </cell>
          <cell r="S122" t="str">
            <v>A</v>
          </cell>
        </row>
        <row r="123">
          <cell r="E123" t="str">
            <v>BRDSLD_2_SHILO2</v>
          </cell>
          <cell r="F123" t="str">
            <v>Shiloh Wind Project 2</v>
          </cell>
          <cell r="G123">
            <v>150</v>
          </cell>
          <cell r="H123" t="str">
            <v>PGAE</v>
          </cell>
          <cell r="I123" t="str">
            <v>Shiloh Wind Project 2, LLC</v>
          </cell>
          <cell r="J123" t="str">
            <v>WIND</v>
          </cell>
          <cell r="K123" t="str">
            <v>WIND</v>
          </cell>
          <cell r="L123" t="str">
            <v>WIND</v>
          </cell>
          <cell r="M123" t="str">
            <v>NP15</v>
          </cell>
          <cell r="N123" t="str">
            <v>PGE3</v>
          </cell>
          <cell r="O123">
            <v>39840</v>
          </cell>
          <cell r="P123">
            <v>0</v>
          </cell>
          <cell r="Q123">
            <v>0</v>
          </cell>
          <cell r="R123">
            <v>150</v>
          </cell>
          <cell r="S123" t="str">
            <v>A</v>
          </cell>
        </row>
        <row r="124">
          <cell r="E124" t="str">
            <v>BRDSLD_2_SHLO3A</v>
          </cell>
          <cell r="F124" t="str">
            <v>Shiloh III - Phase A</v>
          </cell>
          <cell r="G124">
            <v>102.5</v>
          </cell>
          <cell r="H124" t="str">
            <v>PGAE</v>
          </cell>
          <cell r="I124" t="str">
            <v>Shiloh III Wind Project, LLC</v>
          </cell>
          <cell r="J124" t="str">
            <v>WIND</v>
          </cell>
          <cell r="K124" t="str">
            <v>WIND</v>
          </cell>
          <cell r="L124" t="str">
            <v>WIND</v>
          </cell>
          <cell r="M124" t="str">
            <v>NP15</v>
          </cell>
          <cell r="N124" t="str">
            <v>PGE3</v>
          </cell>
          <cell r="O124">
            <v>40899</v>
          </cell>
          <cell r="P124">
            <v>0</v>
          </cell>
          <cell r="Q124">
            <v>0</v>
          </cell>
          <cell r="R124">
            <v>100</v>
          </cell>
          <cell r="S124" t="str">
            <v>A</v>
          </cell>
        </row>
        <row r="125">
          <cell r="E125" t="str">
            <v>BRDSLD_2_SHLO3B</v>
          </cell>
          <cell r="F125" t="str">
            <v>Shiloh IV Wind Project</v>
          </cell>
          <cell r="G125">
            <v>100</v>
          </cell>
          <cell r="H125" t="str">
            <v>PGAE</v>
          </cell>
          <cell r="I125" t="str">
            <v>Shiloh IV Wind Project, LLC</v>
          </cell>
          <cell r="J125" t="str">
            <v>WIND</v>
          </cell>
          <cell r="K125" t="str">
            <v>WIND</v>
          </cell>
          <cell r="L125" t="str">
            <v>WIND</v>
          </cell>
          <cell r="M125" t="str">
            <v>NP15</v>
          </cell>
          <cell r="N125" t="str">
            <v>PGE3</v>
          </cell>
          <cell r="O125">
            <v>41250</v>
          </cell>
          <cell r="P125">
            <v>0</v>
          </cell>
          <cell r="Q125">
            <v>0</v>
          </cell>
          <cell r="R125">
            <v>100</v>
          </cell>
          <cell r="S125" t="str">
            <v>A</v>
          </cell>
        </row>
        <row r="126">
          <cell r="E126" t="str">
            <v>BRDWAY_7_UNIT 3</v>
          </cell>
          <cell r="F126" t="str">
            <v>Broadway 3</v>
          </cell>
          <cell r="G126">
            <v>65</v>
          </cell>
          <cell r="H126" t="str">
            <v>SCE</v>
          </cell>
          <cell r="I126" t="str">
            <v>PAS</v>
          </cell>
          <cell r="J126" t="str">
            <v>THERMAL</v>
          </cell>
          <cell r="K126" t="str">
            <v>STEAM</v>
          </cell>
          <cell r="L126" t="str">
            <v>NATURAL GAS</v>
          </cell>
          <cell r="M126" t="str">
            <v>SP15</v>
          </cell>
          <cell r="N126" t="str">
            <v>PAS1</v>
          </cell>
          <cell r="O126">
            <v>23743</v>
          </cell>
          <cell r="P126">
            <v>0</v>
          </cell>
          <cell r="Q126">
            <v>0</v>
          </cell>
          <cell r="R126">
            <v>65</v>
          </cell>
          <cell r="S126" t="str">
            <v>A</v>
          </cell>
        </row>
        <row r="127">
          <cell r="E127" t="str">
            <v>BREGGO_6_DEGRSL</v>
          </cell>
          <cell r="F127" t="str">
            <v>Desert Green Solar Farm</v>
          </cell>
          <cell r="G127">
            <v>6.3</v>
          </cell>
          <cell r="H127" t="str">
            <v>SDGE</v>
          </cell>
          <cell r="I127" t="str">
            <v>Desert Green Solar Farm, LLC</v>
          </cell>
          <cell r="J127" t="str">
            <v>SOLAR</v>
          </cell>
          <cell r="K127" t="str">
            <v>PHOTO VOLTAIC</v>
          </cell>
          <cell r="L127" t="str">
            <v>SUN</v>
          </cell>
          <cell r="M127" t="str">
            <v>SP15</v>
          </cell>
          <cell r="N127" t="str">
            <v>SDG1</v>
          </cell>
          <cell r="O127">
            <v>41969</v>
          </cell>
          <cell r="P127">
            <v>0</v>
          </cell>
          <cell r="Q127">
            <v>0</v>
          </cell>
          <cell r="R127">
            <v>6.5</v>
          </cell>
          <cell r="S127" t="str">
            <v>A</v>
          </cell>
        </row>
        <row r="128">
          <cell r="E128" t="str">
            <v>BREGGO_6_SOLAR</v>
          </cell>
          <cell r="F128" t="str">
            <v>NRG Borrego Solar One</v>
          </cell>
          <cell r="G128">
            <v>26</v>
          </cell>
          <cell r="H128" t="str">
            <v>SDGE</v>
          </cell>
          <cell r="I128" t="str">
            <v>NRG Solar Borrego I LLC</v>
          </cell>
          <cell r="J128" t="str">
            <v>SOLAR</v>
          </cell>
          <cell r="K128" t="str">
            <v>PHOTO VOLTAIC</v>
          </cell>
          <cell r="L128" t="str">
            <v>SUN</v>
          </cell>
          <cell r="M128" t="str">
            <v>ZP26</v>
          </cell>
          <cell r="N128" t="str">
            <v>SDG1</v>
          </cell>
          <cell r="O128">
            <v>41317</v>
          </cell>
          <cell r="P128">
            <v>0</v>
          </cell>
          <cell r="Q128">
            <v>0</v>
          </cell>
          <cell r="R128">
            <v>26</v>
          </cell>
          <cell r="S128" t="str">
            <v>A</v>
          </cell>
        </row>
        <row r="129">
          <cell r="E129" t="str">
            <v>BRODIE_2_WIND</v>
          </cell>
          <cell r="F129" t="str">
            <v>Coram Brodie Wind Project</v>
          </cell>
          <cell r="G129">
            <v>102</v>
          </cell>
          <cell r="H129" t="str">
            <v>SCE</v>
          </cell>
          <cell r="I129" t="str">
            <v>Coram California Development, L.P.</v>
          </cell>
          <cell r="J129" t="str">
            <v>WIND</v>
          </cell>
          <cell r="K129" t="str">
            <v>WIND</v>
          </cell>
          <cell r="L129" t="str">
            <v>WIND</v>
          </cell>
          <cell r="M129" t="str">
            <v>SP15</v>
          </cell>
          <cell r="N129" t="str">
            <v>SCE1</v>
          </cell>
          <cell r="O129">
            <v>40997</v>
          </cell>
          <cell r="P129">
            <v>0</v>
          </cell>
          <cell r="Q129">
            <v>0</v>
          </cell>
          <cell r="R129">
            <v>102</v>
          </cell>
          <cell r="S129" t="str">
            <v>A</v>
          </cell>
        </row>
        <row r="130">
          <cell r="E130" t="str">
            <v>BRODIE_2_WIND1</v>
          </cell>
          <cell r="F130" t="str">
            <v>Coram Brodie Wind Project Cameron Ridge</v>
          </cell>
          <cell r="G130">
            <v>78</v>
          </cell>
          <cell r="H130" t="str">
            <v>SCE</v>
          </cell>
          <cell r="I130" t="str">
            <v>Coram California Development, L.P.</v>
          </cell>
          <cell r="J130" t="str">
            <v>WIND</v>
          </cell>
          <cell r="K130" t="str">
            <v>WIND</v>
          </cell>
          <cell r="L130" t="str">
            <v>WIND</v>
          </cell>
          <cell r="M130" t="str">
            <v>SP15</v>
          </cell>
          <cell r="N130" t="str">
            <v>SCE1</v>
          </cell>
          <cell r="O130">
            <v>31003</v>
          </cell>
          <cell r="P130">
            <v>0</v>
          </cell>
          <cell r="Q130">
            <v>0</v>
          </cell>
          <cell r="R130">
            <v>78</v>
          </cell>
          <cell r="S130" t="str">
            <v>A</v>
          </cell>
        </row>
        <row r="131">
          <cell r="E131" t="str">
            <v>BRODIE_2_WIND2</v>
          </cell>
          <cell r="F131" t="str">
            <v>Coram Brodie Wind Project Section 15</v>
          </cell>
          <cell r="G131">
            <v>24</v>
          </cell>
          <cell r="H131" t="str">
            <v>SCE</v>
          </cell>
          <cell r="I131" t="str">
            <v>Coram California Development, L.P.</v>
          </cell>
          <cell r="J131" t="str">
            <v>WIND</v>
          </cell>
          <cell r="K131" t="str">
            <v>WIND</v>
          </cell>
          <cell r="L131" t="str">
            <v>WIND</v>
          </cell>
          <cell r="M131" t="str">
            <v>SP15</v>
          </cell>
          <cell r="N131" t="str">
            <v>SCE1</v>
          </cell>
          <cell r="O131">
            <v>40997</v>
          </cell>
          <cell r="P131">
            <v>0</v>
          </cell>
          <cell r="Q131">
            <v>0</v>
          </cell>
          <cell r="R131">
            <v>24</v>
          </cell>
          <cell r="S131" t="str">
            <v>A</v>
          </cell>
        </row>
        <row r="132">
          <cell r="E132" t="str">
            <v>BUCKBL_2_CTG11</v>
          </cell>
          <cell r="F132" t="str">
            <v>Blythe CTG 11</v>
          </cell>
          <cell r="G132">
            <v>182</v>
          </cell>
          <cell r="H132" t="str">
            <v>SCE</v>
          </cell>
          <cell r="I132" t="str">
            <v xml:space="preserve">Blythe Energy, LLC </v>
          </cell>
          <cell r="J132" t="str">
            <v>THERMAL</v>
          </cell>
          <cell r="K132" t="str">
            <v>COMBUSTION TURBINE</v>
          </cell>
          <cell r="L132" t="str">
            <v>NATURAL GAS</v>
          </cell>
          <cell r="M132" t="str">
            <v>SP15</v>
          </cell>
          <cell r="N132" t="str">
            <v>SCE1</v>
          </cell>
          <cell r="O132">
            <v>40340</v>
          </cell>
          <cell r="P132">
            <v>0</v>
          </cell>
          <cell r="Q132">
            <v>0</v>
          </cell>
          <cell r="R132">
            <v>176</v>
          </cell>
          <cell r="S132" t="str">
            <v>A</v>
          </cell>
        </row>
        <row r="133">
          <cell r="E133" t="str">
            <v>BUCKBL_2_CTG12</v>
          </cell>
          <cell r="F133" t="str">
            <v>Blythe CTG 12</v>
          </cell>
          <cell r="G133">
            <v>182</v>
          </cell>
          <cell r="H133" t="str">
            <v>SCE</v>
          </cell>
          <cell r="I133" t="str">
            <v xml:space="preserve">Blythe Energy, LLC </v>
          </cell>
          <cell r="J133" t="str">
            <v>THERMAL</v>
          </cell>
          <cell r="K133" t="str">
            <v>COMBUSTION TURBINE</v>
          </cell>
          <cell r="L133" t="str">
            <v>NATURAL GAS</v>
          </cell>
          <cell r="M133" t="str">
            <v>SP15</v>
          </cell>
          <cell r="N133" t="str">
            <v>SCE1</v>
          </cell>
          <cell r="O133">
            <v>40340</v>
          </cell>
          <cell r="P133">
            <v>0</v>
          </cell>
          <cell r="Q133">
            <v>0</v>
          </cell>
          <cell r="R133">
            <v>176</v>
          </cell>
          <cell r="S133" t="str">
            <v>A</v>
          </cell>
        </row>
        <row r="134">
          <cell r="E134" t="str">
            <v>BUCKBL_2_PL1X3</v>
          </cell>
          <cell r="F134" t="str">
            <v>Blythe Energy Project</v>
          </cell>
          <cell r="G134">
            <v>493.63</v>
          </cell>
          <cell r="H134" t="str">
            <v>SCE</v>
          </cell>
          <cell r="I134" t="str">
            <v>Blythe Energy, LLC</v>
          </cell>
          <cell r="J134" t="str">
            <v>THERMAL</v>
          </cell>
          <cell r="K134" t="str">
            <v>COMBINED CYCLE</v>
          </cell>
          <cell r="L134" t="str">
            <v>NATURAL GAS</v>
          </cell>
          <cell r="M134" t="str">
            <v>SP15</v>
          </cell>
          <cell r="N134" t="str">
            <v>SCE1</v>
          </cell>
          <cell r="O134">
            <v>40340</v>
          </cell>
          <cell r="P134">
            <v>0</v>
          </cell>
          <cell r="Q134">
            <v>0</v>
          </cell>
          <cell r="R134">
            <v>537</v>
          </cell>
          <cell r="S134" t="str">
            <v>A</v>
          </cell>
        </row>
        <row r="135">
          <cell r="E135" t="str">
            <v>BUCKBL_2_STG10</v>
          </cell>
          <cell r="F135" t="str">
            <v>Blythe STG</v>
          </cell>
          <cell r="G135">
            <v>227</v>
          </cell>
          <cell r="H135" t="str">
            <v>SCE</v>
          </cell>
          <cell r="I135" t="str">
            <v>Blythe Energy, LLC</v>
          </cell>
          <cell r="J135" t="str">
            <v>THERMAL</v>
          </cell>
          <cell r="K135" t="str">
            <v>STEAM</v>
          </cell>
          <cell r="L135" t="str">
            <v>NATURAL GAS</v>
          </cell>
          <cell r="M135" t="str">
            <v>SP15</v>
          </cell>
          <cell r="N135" t="str">
            <v>SCE1</v>
          </cell>
          <cell r="O135">
            <v>40340</v>
          </cell>
          <cell r="P135">
            <v>0</v>
          </cell>
          <cell r="Q135">
            <v>0</v>
          </cell>
          <cell r="R135">
            <v>185</v>
          </cell>
          <cell r="S135" t="str">
            <v>A</v>
          </cell>
        </row>
        <row r="136">
          <cell r="E136" t="str">
            <v>BUCKCK_2_HYDRO</v>
          </cell>
          <cell r="F136" t="str">
            <v>LASSEN STATION HYDRO</v>
          </cell>
          <cell r="G136">
            <v>0.99</v>
          </cell>
          <cell r="H136" t="str">
            <v>PGAE</v>
          </cell>
          <cell r="I136" t="str">
            <v>Lassen Station Hydroelectric, LP</v>
          </cell>
          <cell r="J136" t="str">
            <v>HYDRO</v>
          </cell>
          <cell r="K136" t="str">
            <v>HYDRO</v>
          </cell>
          <cell r="L136" t="str">
            <v>WATER</v>
          </cell>
          <cell r="M136" t="str">
            <v>NP15</v>
          </cell>
          <cell r="N136" t="str">
            <v>PGE3</v>
          </cell>
          <cell r="O136">
            <v>31554</v>
          </cell>
          <cell r="P136" t="str">
            <v>Formerly PGE QF 10H002</v>
          </cell>
          <cell r="Q136">
            <v>0</v>
          </cell>
          <cell r="R136">
            <v>0.99</v>
          </cell>
          <cell r="S136" t="str">
            <v>A</v>
          </cell>
        </row>
        <row r="137">
          <cell r="E137" t="str">
            <v>BUCKCK_7_OAKFLT</v>
          </cell>
          <cell r="F137" t="str">
            <v>OAK FLAT PH</v>
          </cell>
          <cell r="G137">
            <v>1.3</v>
          </cell>
          <cell r="H137" t="str">
            <v>PGAE</v>
          </cell>
          <cell r="I137" t="str">
            <v>PG&amp;E</v>
          </cell>
          <cell r="J137" t="str">
            <v>HYDRO</v>
          </cell>
          <cell r="K137" t="str">
            <v>HYDRO</v>
          </cell>
          <cell r="L137" t="str">
            <v>WATER</v>
          </cell>
          <cell r="M137" t="str">
            <v>NP15</v>
          </cell>
          <cell r="N137" t="str">
            <v>PGE3</v>
          </cell>
          <cell r="O137">
            <v>31048</v>
          </cell>
          <cell r="P137">
            <v>0</v>
          </cell>
          <cell r="Q137" t="str">
            <v>North Fork Feather River</v>
          </cell>
          <cell r="R137">
            <v>1.3</v>
          </cell>
          <cell r="S137" t="str">
            <v>A</v>
          </cell>
        </row>
        <row r="138">
          <cell r="E138" t="str">
            <v>BUCKCK_7_PL1X2</v>
          </cell>
          <cell r="F138" t="str">
            <v>BUCKS CREEK PH (AGGREGATE)</v>
          </cell>
          <cell r="G138">
            <v>59</v>
          </cell>
          <cell r="H138" t="str">
            <v>PGAE</v>
          </cell>
          <cell r="I138" t="str">
            <v>PG&amp;E</v>
          </cell>
          <cell r="J138" t="str">
            <v>HYDRO</v>
          </cell>
          <cell r="K138" t="str">
            <v>HYDRO</v>
          </cell>
          <cell r="L138" t="str">
            <v>WATER</v>
          </cell>
          <cell r="M138" t="str">
            <v>NP15</v>
          </cell>
          <cell r="N138" t="str">
            <v>PGE3</v>
          </cell>
          <cell r="O138">
            <v>10228</v>
          </cell>
          <cell r="P138">
            <v>0</v>
          </cell>
          <cell r="Q138" t="str">
            <v>NF Feather River</v>
          </cell>
          <cell r="R138">
            <v>59</v>
          </cell>
          <cell r="S138" t="str">
            <v>A</v>
          </cell>
        </row>
        <row r="139">
          <cell r="E139" t="str">
            <v>BUCKCK_7_UNIT 1</v>
          </cell>
          <cell r="F139" t="str">
            <v>Bucks Creek Unit #1</v>
          </cell>
          <cell r="G139">
            <v>33</v>
          </cell>
          <cell r="H139" t="str">
            <v>PGAE</v>
          </cell>
          <cell r="I139" t="str">
            <v>PG&amp;E</v>
          </cell>
          <cell r="J139" t="str">
            <v>HYDRO</v>
          </cell>
          <cell r="K139" t="str">
            <v>HYDRO</v>
          </cell>
          <cell r="L139" t="str">
            <v>WATER</v>
          </cell>
          <cell r="M139" t="str">
            <v>NP15</v>
          </cell>
          <cell r="N139" t="str">
            <v>PGE3</v>
          </cell>
          <cell r="O139">
            <v>10228</v>
          </cell>
          <cell r="P139">
            <v>0</v>
          </cell>
          <cell r="Q139" t="str">
            <v>NF Feather River</v>
          </cell>
          <cell r="R139">
            <v>33</v>
          </cell>
          <cell r="S139" t="str">
            <v>A</v>
          </cell>
        </row>
        <row r="140">
          <cell r="E140" t="str">
            <v>BUCKCK_7_UNIT 2</v>
          </cell>
          <cell r="F140" t="str">
            <v>Bucks Creek Unit #2</v>
          </cell>
          <cell r="G140">
            <v>32.5</v>
          </cell>
          <cell r="H140" t="str">
            <v>PGAE</v>
          </cell>
          <cell r="I140" t="str">
            <v>PG&amp;E</v>
          </cell>
          <cell r="J140" t="str">
            <v>HYDRO</v>
          </cell>
          <cell r="K140" t="str">
            <v>HYDRO</v>
          </cell>
          <cell r="L140" t="str">
            <v>WATER</v>
          </cell>
          <cell r="M140" t="str">
            <v>NP15</v>
          </cell>
          <cell r="N140" t="str">
            <v>PGE3</v>
          </cell>
          <cell r="O140">
            <v>10228</v>
          </cell>
          <cell r="P140">
            <v>0</v>
          </cell>
          <cell r="Q140" t="str">
            <v>NF Feather River</v>
          </cell>
          <cell r="R140">
            <v>32.5</v>
          </cell>
          <cell r="S140" t="str">
            <v>A</v>
          </cell>
        </row>
        <row r="141">
          <cell r="E141" t="str">
            <v>BUCKWD_1_NPALM1</v>
          </cell>
          <cell r="F141" t="str">
            <v>North Palm Springs 1</v>
          </cell>
          <cell r="G141">
            <v>2.4</v>
          </cell>
          <cell r="H141" t="str">
            <v>SCE</v>
          </cell>
          <cell r="I141" t="str">
            <v>North palm Springs Investments</v>
          </cell>
          <cell r="J141" t="str">
            <v>SOLAR</v>
          </cell>
          <cell r="K141" t="str">
            <v>PHOTO VOLTAIC</v>
          </cell>
          <cell r="L141" t="str">
            <v>SUN</v>
          </cell>
          <cell r="M141" t="str">
            <v>SP15</v>
          </cell>
          <cell r="N141" t="str">
            <v>SCE1</v>
          </cell>
          <cell r="O141">
            <v>41001</v>
          </cell>
          <cell r="P141">
            <v>0</v>
          </cell>
          <cell r="Q141">
            <v>0</v>
          </cell>
          <cell r="R141">
            <v>2.5</v>
          </cell>
          <cell r="S141" t="str">
            <v>A</v>
          </cell>
        </row>
        <row r="142">
          <cell r="E142" t="str">
            <v>BUCKWD_1_QF</v>
          </cell>
          <cell r="F142" t="str">
            <v>San Gorgonio Buckwind</v>
          </cell>
          <cell r="G142">
            <v>16.5</v>
          </cell>
          <cell r="H142" t="str">
            <v>SCE</v>
          </cell>
          <cell r="I142" t="str">
            <v>Windpower Partners 1993, LLC</v>
          </cell>
          <cell r="J142" t="str">
            <v>WIND</v>
          </cell>
          <cell r="K142" t="str">
            <v>WIND</v>
          </cell>
          <cell r="L142" t="str">
            <v>WIND</v>
          </cell>
          <cell r="M142" t="str">
            <v>SP15</v>
          </cell>
          <cell r="N142" t="str">
            <v>SCE1</v>
          </cell>
          <cell r="O142">
            <v>31029</v>
          </cell>
          <cell r="P142" t="str">
            <v>Formerly SCE QF 6030</v>
          </cell>
          <cell r="Q142">
            <v>0</v>
          </cell>
          <cell r="R142">
            <v>16.5</v>
          </cell>
          <cell r="S142" t="str">
            <v>A</v>
          </cell>
        </row>
        <row r="143">
          <cell r="E143" t="str">
            <v>BUCKWD_7_WINTCV</v>
          </cell>
          <cell r="F143" t="str">
            <v>WINTEC V FACILITY</v>
          </cell>
          <cell r="G143">
            <v>1.32</v>
          </cell>
          <cell r="H143" t="str">
            <v>SCE</v>
          </cell>
          <cell r="I143" t="str">
            <v>Wintec Energy, Ltd.</v>
          </cell>
          <cell r="J143" t="str">
            <v>WIND</v>
          </cell>
          <cell r="K143" t="str">
            <v>WIND</v>
          </cell>
          <cell r="L143" t="str">
            <v>WIND</v>
          </cell>
          <cell r="M143" t="str">
            <v>SP15</v>
          </cell>
          <cell r="N143" t="str">
            <v>SCE1</v>
          </cell>
          <cell r="O143">
            <v>37985</v>
          </cell>
          <cell r="P143">
            <v>0</v>
          </cell>
          <cell r="Q143">
            <v>0</v>
          </cell>
          <cell r="R143">
            <v>1.32</v>
          </cell>
          <cell r="S143" t="str">
            <v>A</v>
          </cell>
        </row>
        <row r="144">
          <cell r="E144" t="str">
            <v>BURNYF_2_UNIT 1</v>
          </cell>
          <cell r="F144" t="str">
            <v>BURNEY FOREST PRODUCTS</v>
          </cell>
          <cell r="G144">
            <v>35.700000000000003</v>
          </cell>
          <cell r="H144" t="str">
            <v>PGAE</v>
          </cell>
          <cell r="I144" t="str">
            <v>Pacific Gas &amp; Electric Company</v>
          </cell>
          <cell r="J144" t="str">
            <v>BIOMASS</v>
          </cell>
          <cell r="K144" t="str">
            <v>STEAM</v>
          </cell>
          <cell r="L144" t="str">
            <v>WOOD WASTE</v>
          </cell>
          <cell r="M144" t="str">
            <v>NP15</v>
          </cell>
          <cell r="N144" t="str">
            <v>PGE3</v>
          </cell>
          <cell r="O144">
            <v>32798</v>
          </cell>
          <cell r="P144" t="str">
            <v>PGE QF 13C038</v>
          </cell>
          <cell r="Q144">
            <v>0</v>
          </cell>
          <cell r="R144">
            <v>35.700000000000003</v>
          </cell>
          <cell r="S144" t="str">
            <v>A</v>
          </cell>
        </row>
        <row r="145">
          <cell r="E145" t="str">
            <v>BUTTVL_7_UNIT 1</v>
          </cell>
          <cell r="F145" t="str">
            <v>Butt Valley PH</v>
          </cell>
          <cell r="G145">
            <v>40</v>
          </cell>
          <cell r="H145" t="str">
            <v>PGAE</v>
          </cell>
          <cell r="I145" t="str">
            <v>PG&amp;E</v>
          </cell>
          <cell r="J145" t="str">
            <v>HYDRO</v>
          </cell>
          <cell r="K145" t="str">
            <v>HYDRO</v>
          </cell>
          <cell r="L145" t="str">
            <v>WATER</v>
          </cell>
          <cell r="M145" t="str">
            <v>NP15</v>
          </cell>
          <cell r="N145" t="str">
            <v>PGE3</v>
          </cell>
          <cell r="O145">
            <v>21186</v>
          </cell>
          <cell r="P145">
            <v>0</v>
          </cell>
          <cell r="Q145" t="str">
            <v>NF Feather River</v>
          </cell>
          <cell r="R145">
            <v>41</v>
          </cell>
          <cell r="S145" t="str">
            <v>A</v>
          </cell>
        </row>
        <row r="146">
          <cell r="E146" t="str">
            <v>CABZON_1_WINDA1</v>
          </cell>
          <cell r="F146" t="str">
            <v>Cabazon Wind Project</v>
          </cell>
          <cell r="G146">
            <v>41</v>
          </cell>
          <cell r="H146" t="str">
            <v>SCE</v>
          </cell>
          <cell r="I146" t="str">
            <v>Cabazon Wind Partners, LLC</v>
          </cell>
          <cell r="J146" t="str">
            <v>WIND</v>
          </cell>
          <cell r="K146" t="str">
            <v>WIND</v>
          </cell>
          <cell r="L146" t="str">
            <v>WIND</v>
          </cell>
          <cell r="M146" t="str">
            <v>SP15</v>
          </cell>
          <cell r="N146" t="str">
            <v>SCE1</v>
          </cell>
          <cell r="O146">
            <v>37499</v>
          </cell>
          <cell r="P146">
            <v>0</v>
          </cell>
          <cell r="Q146">
            <v>0</v>
          </cell>
          <cell r="R146">
            <v>41</v>
          </cell>
          <cell r="S146" t="str">
            <v>A</v>
          </cell>
        </row>
        <row r="147">
          <cell r="E147" t="str">
            <v>CALGEN_1_UNIT 1</v>
          </cell>
          <cell r="F147" t="str">
            <v>COSO FINANCE PARTNERS UNIT 1</v>
          </cell>
          <cell r="G147">
            <v>0</v>
          </cell>
          <cell r="H147" t="str">
            <v>SCE</v>
          </cell>
          <cell r="I147" t="str">
            <v>Southern California Edison Company</v>
          </cell>
          <cell r="J147" t="str">
            <v>GEOTHERMAL</v>
          </cell>
          <cell r="K147" t="str">
            <v>STEAM</v>
          </cell>
          <cell r="L147" t="str">
            <v>GEOTHERMAL</v>
          </cell>
          <cell r="M147" t="str">
            <v>SP15</v>
          </cell>
          <cell r="N147" t="str">
            <v>SCE1</v>
          </cell>
          <cell r="O147">
            <v>31971</v>
          </cell>
          <cell r="P147">
            <v>0</v>
          </cell>
          <cell r="Q147">
            <v>0</v>
          </cell>
          <cell r="R147">
            <v>24</v>
          </cell>
          <cell r="S147" t="str">
            <v>A</v>
          </cell>
        </row>
        <row r="148">
          <cell r="E148" t="str">
            <v>CALGEN_1_UNIT 2</v>
          </cell>
          <cell r="F148" t="str">
            <v>COSO FINANCE PARTNERS UNIT 2</v>
          </cell>
          <cell r="G148">
            <v>0</v>
          </cell>
          <cell r="H148" t="str">
            <v>SCE</v>
          </cell>
          <cell r="I148" t="str">
            <v>Southern California Edison Company</v>
          </cell>
          <cell r="J148" t="str">
            <v>GEOTHERMAL</v>
          </cell>
          <cell r="K148" t="str">
            <v>STEAM</v>
          </cell>
          <cell r="L148" t="str">
            <v>GEOTHERMAL</v>
          </cell>
          <cell r="M148" t="str">
            <v>SP15</v>
          </cell>
          <cell r="N148" t="str">
            <v>SCE1</v>
          </cell>
          <cell r="O148">
            <v>31971</v>
          </cell>
          <cell r="P148">
            <v>0</v>
          </cell>
          <cell r="Q148">
            <v>0</v>
          </cell>
          <cell r="R148">
            <v>24</v>
          </cell>
          <cell r="S148" t="str">
            <v>A</v>
          </cell>
        </row>
        <row r="149">
          <cell r="E149" t="str">
            <v>CALGEN_1_UNIT 3</v>
          </cell>
          <cell r="F149" t="str">
            <v>COSO FINANCE PARTNERS UNIT 3</v>
          </cell>
          <cell r="G149">
            <v>0</v>
          </cell>
          <cell r="H149" t="str">
            <v>SCE</v>
          </cell>
          <cell r="I149" t="str">
            <v>Southern California Edison Company</v>
          </cell>
          <cell r="J149" t="str">
            <v>GEOTHERMAL</v>
          </cell>
          <cell r="K149" t="str">
            <v>STEAM</v>
          </cell>
          <cell r="L149" t="str">
            <v>GEOTHERMAL</v>
          </cell>
          <cell r="M149" t="str">
            <v>SP15</v>
          </cell>
          <cell r="N149" t="str">
            <v>SCE1</v>
          </cell>
          <cell r="O149">
            <v>31971</v>
          </cell>
          <cell r="P149">
            <v>0</v>
          </cell>
          <cell r="Q149">
            <v>0</v>
          </cell>
          <cell r="R149">
            <v>27</v>
          </cell>
          <cell r="S149" t="str">
            <v>A</v>
          </cell>
        </row>
        <row r="150">
          <cell r="E150" t="str">
            <v>CALGEN_1_UNITS</v>
          </cell>
          <cell r="F150" t="str">
            <v>COSO FINANCE PARTNERS (NAVY I) (Aggregate)</v>
          </cell>
          <cell r="G150">
            <v>92.2</v>
          </cell>
          <cell r="H150" t="str">
            <v>SCE</v>
          </cell>
          <cell r="I150" t="str">
            <v>Southern California Edison Company</v>
          </cell>
          <cell r="J150" t="str">
            <v>GEOTHERMAL</v>
          </cell>
          <cell r="K150" t="str">
            <v>STEAM</v>
          </cell>
          <cell r="L150" t="str">
            <v>GEOTHERMAL</v>
          </cell>
          <cell r="M150" t="str">
            <v>SP15</v>
          </cell>
          <cell r="N150" t="str">
            <v>SCE1</v>
          </cell>
          <cell r="O150">
            <v>31971</v>
          </cell>
          <cell r="P150" t="str">
            <v>SCE QF 3008</v>
          </cell>
          <cell r="Q150">
            <v>0</v>
          </cell>
          <cell r="R150">
            <v>92.2</v>
          </cell>
          <cell r="S150" t="str">
            <v>A</v>
          </cell>
        </row>
        <row r="151">
          <cell r="E151" t="str">
            <v>CALPIN_1_AGNEW</v>
          </cell>
          <cell r="F151" t="str">
            <v>Agnews Power Plant</v>
          </cell>
          <cell r="G151">
            <v>28</v>
          </cell>
          <cell r="H151" t="str">
            <v>PGAE</v>
          </cell>
          <cell r="I151" t="str">
            <v>O.L.S. Energy-Agnews, Inc.</v>
          </cell>
          <cell r="J151" t="str">
            <v>COGENERATION</v>
          </cell>
          <cell r="K151" t="str">
            <v>COMBINED CYCLE</v>
          </cell>
          <cell r="L151" t="str">
            <v>NATURAL GAS</v>
          </cell>
          <cell r="M151" t="str">
            <v>NP15</v>
          </cell>
          <cell r="N151" t="str">
            <v>PGE3</v>
          </cell>
          <cell r="O151">
            <v>33165</v>
          </cell>
          <cell r="P151">
            <v>0</v>
          </cell>
          <cell r="Q151">
            <v>0</v>
          </cell>
          <cell r="R151">
            <v>32</v>
          </cell>
          <cell r="S151" t="str">
            <v>A</v>
          </cell>
        </row>
        <row r="152">
          <cell r="E152" t="str">
            <v>CALPSS_6_SOLAR1</v>
          </cell>
          <cell r="F152" t="str">
            <v>Calipatria Solar Farm</v>
          </cell>
          <cell r="G152">
            <v>19.899999999999999</v>
          </cell>
          <cell r="H152" t="str">
            <v>SDGE</v>
          </cell>
          <cell r="I152" t="str">
            <v>Imperial Irrigation District</v>
          </cell>
          <cell r="J152" t="str">
            <v>DYNAMIC SCHEDULED</v>
          </cell>
          <cell r="K152" t="str">
            <v>PHOTO VOLTAIC</v>
          </cell>
          <cell r="L152" t="str">
            <v>SUN</v>
          </cell>
          <cell r="M152" t="str">
            <v>SP15</v>
          </cell>
          <cell r="N152" t="str">
            <v>IID</v>
          </cell>
          <cell r="O152">
            <v>42412</v>
          </cell>
          <cell r="P152">
            <v>0</v>
          </cell>
          <cell r="Q152">
            <v>0</v>
          </cell>
          <cell r="R152">
            <v>19.989999999999998</v>
          </cell>
          <cell r="S152" t="str">
            <v>C</v>
          </cell>
        </row>
        <row r="153">
          <cell r="E153" t="str">
            <v>CAMCHE_1_PL1X3</v>
          </cell>
          <cell r="F153" t="str">
            <v>CAMANCHE PH (AGGREGATE)</v>
          </cell>
          <cell r="G153">
            <v>9.99</v>
          </cell>
          <cell r="H153" t="str">
            <v>PGAE</v>
          </cell>
          <cell r="I153" t="str">
            <v>EBMUD</v>
          </cell>
          <cell r="J153" t="str">
            <v>HYDRO</v>
          </cell>
          <cell r="K153" t="str">
            <v>HYDRO</v>
          </cell>
          <cell r="L153" t="str">
            <v>WATER</v>
          </cell>
          <cell r="M153" t="str">
            <v>NP15</v>
          </cell>
          <cell r="N153" t="str">
            <v>PGE3</v>
          </cell>
          <cell r="O153">
            <v>30317</v>
          </cell>
          <cell r="P153">
            <v>0</v>
          </cell>
          <cell r="Q153" t="str">
            <v>Mokelumne River</v>
          </cell>
          <cell r="R153">
            <v>9.99</v>
          </cell>
          <cell r="S153" t="str">
            <v>A</v>
          </cell>
        </row>
        <row r="154">
          <cell r="E154" t="str">
            <v>CAMCHE_1_UNIT 1</v>
          </cell>
          <cell r="F154" t="str">
            <v>Camanche Unit 1</v>
          </cell>
          <cell r="G154">
            <v>3.3</v>
          </cell>
          <cell r="H154" t="str">
            <v>PGAE</v>
          </cell>
          <cell r="I154" t="str">
            <v>EBMUD</v>
          </cell>
          <cell r="J154" t="str">
            <v>HYDRO</v>
          </cell>
          <cell r="K154" t="str">
            <v>HYDRO</v>
          </cell>
          <cell r="L154" t="str">
            <v>WATER</v>
          </cell>
          <cell r="M154" t="str">
            <v>NP15</v>
          </cell>
          <cell r="N154" t="str">
            <v>PGE3</v>
          </cell>
          <cell r="O154">
            <v>30317</v>
          </cell>
          <cell r="P154">
            <v>0</v>
          </cell>
          <cell r="Q154" t="str">
            <v>Mokelumne River</v>
          </cell>
          <cell r="R154">
            <v>3.33</v>
          </cell>
          <cell r="S154" t="str">
            <v>A</v>
          </cell>
        </row>
        <row r="155">
          <cell r="E155" t="str">
            <v>CAMCHE_1_UNIT 2</v>
          </cell>
          <cell r="F155" t="str">
            <v>Camanche Unit 2</v>
          </cell>
          <cell r="G155">
            <v>3.3</v>
          </cell>
          <cell r="H155" t="str">
            <v>PGAE</v>
          </cell>
          <cell r="I155" t="str">
            <v>EBMUD</v>
          </cell>
          <cell r="J155" t="str">
            <v>HYDRO</v>
          </cell>
          <cell r="K155" t="str">
            <v>HYDRO</v>
          </cell>
          <cell r="L155" t="str">
            <v>WATER</v>
          </cell>
          <cell r="M155" t="str">
            <v>NP15</v>
          </cell>
          <cell r="N155" t="str">
            <v>PGE3</v>
          </cell>
          <cell r="O155">
            <v>30317</v>
          </cell>
          <cell r="P155">
            <v>0</v>
          </cell>
          <cell r="Q155" t="str">
            <v>Mokelumne River</v>
          </cell>
          <cell r="R155">
            <v>3.33</v>
          </cell>
          <cell r="S155" t="str">
            <v>A</v>
          </cell>
        </row>
        <row r="156">
          <cell r="E156" t="str">
            <v>CAMCHE_1_UNIT 3</v>
          </cell>
          <cell r="F156" t="str">
            <v>Camanche Unit 3</v>
          </cell>
          <cell r="G156">
            <v>3.7</v>
          </cell>
          <cell r="H156" t="str">
            <v>PGAE</v>
          </cell>
          <cell r="I156" t="str">
            <v>EBMUD</v>
          </cell>
          <cell r="J156" t="str">
            <v>HYDRO</v>
          </cell>
          <cell r="K156" t="str">
            <v>HYDRO</v>
          </cell>
          <cell r="L156" t="str">
            <v>WATER</v>
          </cell>
          <cell r="M156" t="str">
            <v>NP15</v>
          </cell>
          <cell r="N156" t="str">
            <v>PGE3</v>
          </cell>
          <cell r="O156">
            <v>30317</v>
          </cell>
          <cell r="P156">
            <v>0</v>
          </cell>
          <cell r="Q156" t="str">
            <v>Mokelumne River</v>
          </cell>
          <cell r="R156">
            <v>3.33</v>
          </cell>
          <cell r="S156" t="str">
            <v>A</v>
          </cell>
        </row>
        <row r="157">
          <cell r="E157" t="str">
            <v>CAMLOT_2_SOLAR1</v>
          </cell>
          <cell r="F157" t="str">
            <v>Camelot</v>
          </cell>
          <cell r="G157">
            <v>45</v>
          </cell>
          <cell r="H157" t="str">
            <v>SCE</v>
          </cell>
          <cell r="I157" t="str">
            <v>RE Camelot LLC</v>
          </cell>
          <cell r="J157" t="str">
            <v>SOLAR</v>
          </cell>
          <cell r="K157" t="str">
            <v>PHOTO VOLTAIC</v>
          </cell>
          <cell r="L157" t="str">
            <v>SUN</v>
          </cell>
          <cell r="M157" t="str">
            <v>SP15</v>
          </cell>
          <cell r="N157" t="str">
            <v>SCE1</v>
          </cell>
          <cell r="O157">
            <v>41984</v>
          </cell>
          <cell r="P157">
            <v>0</v>
          </cell>
          <cell r="Q157">
            <v>0</v>
          </cell>
          <cell r="R157">
            <v>45</v>
          </cell>
          <cell r="S157" t="str">
            <v>A</v>
          </cell>
        </row>
        <row r="158">
          <cell r="E158" t="str">
            <v>CAMLOT_2_SOLAR2</v>
          </cell>
          <cell r="F158" t="str">
            <v>Camelot 2</v>
          </cell>
          <cell r="G158">
            <v>15</v>
          </cell>
          <cell r="H158" t="str">
            <v>SCE</v>
          </cell>
          <cell r="I158" t="str">
            <v>RE Columbia Two LLC</v>
          </cell>
          <cell r="J158" t="str">
            <v>SOLAR</v>
          </cell>
          <cell r="K158" t="str">
            <v>PHOTO VOLTAIC</v>
          </cell>
          <cell r="L158" t="str">
            <v>SUN</v>
          </cell>
          <cell r="M158" t="str">
            <v>SP15</v>
          </cell>
          <cell r="N158" t="str">
            <v>SCE1</v>
          </cell>
          <cell r="O158">
            <v>41983</v>
          </cell>
          <cell r="P158">
            <v>0</v>
          </cell>
          <cell r="Q158">
            <v>0</v>
          </cell>
          <cell r="R158">
            <v>15</v>
          </cell>
          <cell r="S158" t="str">
            <v>A</v>
          </cell>
        </row>
        <row r="159">
          <cell r="E159" t="str">
            <v>CAMPFW_7_FARWST</v>
          </cell>
          <cell r="F159" t="str">
            <v>Camp Far West</v>
          </cell>
          <cell r="G159">
            <v>8</v>
          </cell>
          <cell r="H159" t="str">
            <v>PGAE</v>
          </cell>
          <cell r="I159" t="str">
            <v>SMUD</v>
          </cell>
          <cell r="J159" t="str">
            <v>HYDRO</v>
          </cell>
          <cell r="K159" t="str">
            <v>HYDRO</v>
          </cell>
          <cell r="L159" t="str">
            <v>WATER</v>
          </cell>
          <cell r="M159" t="str">
            <v>NP15</v>
          </cell>
          <cell r="N159" t="str">
            <v>PGE3</v>
          </cell>
          <cell r="O159">
            <v>31048</v>
          </cell>
          <cell r="P159">
            <v>0</v>
          </cell>
          <cell r="Q159">
            <v>0</v>
          </cell>
          <cell r="R159">
            <v>7.9</v>
          </cell>
          <cell r="S159" t="str">
            <v>A</v>
          </cell>
        </row>
        <row r="160">
          <cell r="E160" t="str">
            <v>CANTUA_1_SOLAR</v>
          </cell>
          <cell r="F160" t="str">
            <v>Cantua Solar station</v>
          </cell>
          <cell r="G160">
            <v>20</v>
          </cell>
          <cell r="H160" t="str">
            <v>PGAE</v>
          </cell>
          <cell r="I160" t="str">
            <v>PGE</v>
          </cell>
          <cell r="J160" t="str">
            <v>SOLAR</v>
          </cell>
          <cell r="K160" t="str">
            <v>PHOTO VOLTAIC</v>
          </cell>
          <cell r="L160" t="str">
            <v>SUN</v>
          </cell>
          <cell r="M160" t="str">
            <v>NP15</v>
          </cell>
          <cell r="N160" t="str">
            <v>PGE3</v>
          </cell>
          <cell r="O160">
            <v>41115</v>
          </cell>
          <cell r="P160">
            <v>0</v>
          </cell>
          <cell r="Q160">
            <v>0</v>
          </cell>
          <cell r="R160">
            <v>20</v>
          </cell>
          <cell r="S160" t="str">
            <v>A</v>
          </cell>
        </row>
        <row r="161">
          <cell r="E161" t="str">
            <v>CAPMAD_1_UNIT 1</v>
          </cell>
          <cell r="F161" t="str">
            <v>CAPCO MADERA Power Plant</v>
          </cell>
          <cell r="G161">
            <v>24</v>
          </cell>
          <cell r="H161" t="str">
            <v>PGAE</v>
          </cell>
          <cell r="I161" t="str">
            <v>Madera Power LLC</v>
          </cell>
          <cell r="J161" t="str">
            <v>BIOMASS</v>
          </cell>
          <cell r="K161" t="str">
            <v>STEAM</v>
          </cell>
          <cell r="L161" t="str">
            <v>AGRICULTURAL WASTE</v>
          </cell>
          <cell r="M161" t="str">
            <v>NP15</v>
          </cell>
          <cell r="N161" t="str">
            <v>PGE3</v>
          </cell>
          <cell r="O161">
            <v>37027</v>
          </cell>
          <cell r="P161">
            <v>0</v>
          </cell>
          <cell r="Q161">
            <v>0</v>
          </cell>
          <cell r="R161">
            <v>28.5</v>
          </cell>
          <cell r="S161" t="str">
            <v>A</v>
          </cell>
        </row>
        <row r="162">
          <cell r="E162" t="str">
            <v>CAPWD_1_QF</v>
          </cell>
          <cell r="F162" t="str">
            <v>Edom Hills Wind Farm</v>
          </cell>
          <cell r="G162">
            <v>19.55</v>
          </cell>
          <cell r="H162" t="str">
            <v>SCE</v>
          </cell>
          <cell r="I162" t="str">
            <v>Edom Hills Project 1, LLC</v>
          </cell>
          <cell r="J162" t="str">
            <v>WIND</v>
          </cell>
          <cell r="K162" t="str">
            <v>WIND</v>
          </cell>
          <cell r="L162" t="str">
            <v>WIND</v>
          </cell>
          <cell r="M162" t="str">
            <v>SP15</v>
          </cell>
          <cell r="N162" t="str">
            <v>SCE1</v>
          </cell>
          <cell r="O162">
            <v>31121</v>
          </cell>
          <cell r="P162" t="str">
            <v>Formerly SCE QF 6056</v>
          </cell>
          <cell r="Q162">
            <v>0</v>
          </cell>
          <cell r="R162">
            <v>20</v>
          </cell>
          <cell r="S162" t="str">
            <v>A</v>
          </cell>
        </row>
        <row r="163">
          <cell r="E163" t="str">
            <v>CARBOU_7_PL2X3</v>
          </cell>
          <cell r="F163" t="str">
            <v>CARIBOU UNITS 2 &amp; 3 (AGGREGATE)</v>
          </cell>
          <cell r="G163">
            <v>49</v>
          </cell>
          <cell r="H163" t="str">
            <v>PGAE</v>
          </cell>
          <cell r="I163" t="str">
            <v>PG&amp;E</v>
          </cell>
          <cell r="J163" t="str">
            <v>HYDRO</v>
          </cell>
          <cell r="K163" t="str">
            <v>HYDRO</v>
          </cell>
          <cell r="L163" t="str">
            <v>WATER</v>
          </cell>
          <cell r="M163" t="str">
            <v>NP15</v>
          </cell>
          <cell r="N163" t="str">
            <v>PGE3</v>
          </cell>
          <cell r="O163">
            <v>7672</v>
          </cell>
          <cell r="P163">
            <v>0</v>
          </cell>
          <cell r="Q163" t="str">
            <v>NF Feather River</v>
          </cell>
          <cell r="R163">
            <v>48</v>
          </cell>
          <cell r="S163" t="str">
            <v>A</v>
          </cell>
        </row>
        <row r="164">
          <cell r="E164" t="str">
            <v>CARBOU_7_PL4X5</v>
          </cell>
          <cell r="F164" t="str">
            <v>CARIBOU UNITS 4 &amp; 5 (AGGREGATE)</v>
          </cell>
          <cell r="G164">
            <v>122</v>
          </cell>
          <cell r="H164" t="str">
            <v>PGAE</v>
          </cell>
          <cell r="I164" t="str">
            <v>PG&amp;E</v>
          </cell>
          <cell r="J164" t="str">
            <v>HYDRO</v>
          </cell>
          <cell r="K164" t="str">
            <v>HYDRO</v>
          </cell>
          <cell r="L164" t="str">
            <v>WATER</v>
          </cell>
          <cell r="M164" t="str">
            <v>NP15</v>
          </cell>
          <cell r="N164" t="str">
            <v>PGE3</v>
          </cell>
          <cell r="O164">
            <v>21186</v>
          </cell>
          <cell r="P164">
            <v>0</v>
          </cell>
          <cell r="Q164" t="str">
            <v>NF Feather River</v>
          </cell>
          <cell r="R164">
            <v>122</v>
          </cell>
          <cell r="S164" t="str">
            <v>A</v>
          </cell>
        </row>
        <row r="165">
          <cell r="E165" t="str">
            <v>CARBOU_7_UNIT 1</v>
          </cell>
          <cell r="F165" t="str">
            <v>Caribou PH 1 Unit 1</v>
          </cell>
          <cell r="G165">
            <v>24</v>
          </cell>
          <cell r="H165" t="str">
            <v>PGAE</v>
          </cell>
          <cell r="I165" t="str">
            <v>PG&amp;E</v>
          </cell>
          <cell r="J165" t="str">
            <v>HYDRO</v>
          </cell>
          <cell r="K165" t="str">
            <v>HYDRO</v>
          </cell>
          <cell r="L165" t="str">
            <v>WATER</v>
          </cell>
          <cell r="M165" t="str">
            <v>NP15</v>
          </cell>
          <cell r="N165" t="str">
            <v>PGE3</v>
          </cell>
          <cell r="O165">
            <v>7672</v>
          </cell>
          <cell r="P165">
            <v>0</v>
          </cell>
          <cell r="Q165" t="str">
            <v>NF Feather River</v>
          </cell>
          <cell r="R165">
            <v>24</v>
          </cell>
          <cell r="S165" t="str">
            <v>A</v>
          </cell>
        </row>
        <row r="166">
          <cell r="E166" t="str">
            <v>CARBOU_7_UNIT 2</v>
          </cell>
          <cell r="F166" t="str">
            <v>Caribou PH 1 Unit 2</v>
          </cell>
          <cell r="G166">
            <v>25</v>
          </cell>
          <cell r="H166" t="str">
            <v>PGAE</v>
          </cell>
          <cell r="I166" t="str">
            <v>PG&amp;E</v>
          </cell>
          <cell r="J166" t="str">
            <v>HYDRO</v>
          </cell>
          <cell r="K166" t="str">
            <v>HYDRO</v>
          </cell>
          <cell r="L166" t="str">
            <v>WATER</v>
          </cell>
          <cell r="M166" t="str">
            <v>NP15</v>
          </cell>
          <cell r="N166" t="str">
            <v>PGE3</v>
          </cell>
          <cell r="O166">
            <v>7672</v>
          </cell>
          <cell r="P166">
            <v>0</v>
          </cell>
          <cell r="Q166" t="str">
            <v>NF Feather River</v>
          </cell>
          <cell r="R166">
            <v>25</v>
          </cell>
          <cell r="S166" t="str">
            <v>A</v>
          </cell>
        </row>
        <row r="167">
          <cell r="E167" t="str">
            <v>CARBOU_7_UNIT 3</v>
          </cell>
          <cell r="F167" t="str">
            <v>Caribou PH 1 Unit 3</v>
          </cell>
          <cell r="G167">
            <v>25</v>
          </cell>
          <cell r="H167" t="str">
            <v>PGAE</v>
          </cell>
          <cell r="I167" t="str">
            <v>PG&amp;E</v>
          </cell>
          <cell r="J167" t="str">
            <v>HYDRO</v>
          </cell>
          <cell r="K167" t="str">
            <v>HYDRO</v>
          </cell>
          <cell r="L167" t="str">
            <v>WATER</v>
          </cell>
          <cell r="M167" t="str">
            <v>NP15</v>
          </cell>
          <cell r="N167" t="str">
            <v>PGE3</v>
          </cell>
          <cell r="O167">
            <v>8767</v>
          </cell>
          <cell r="P167">
            <v>0</v>
          </cell>
          <cell r="Q167" t="str">
            <v>NF Feather River</v>
          </cell>
          <cell r="R167">
            <v>25</v>
          </cell>
          <cell r="S167" t="str">
            <v>A</v>
          </cell>
        </row>
        <row r="168">
          <cell r="E168" t="str">
            <v>CARBOU_7_UNIT 4</v>
          </cell>
          <cell r="F168" t="str">
            <v>Caribou PH 2 Unit 4</v>
          </cell>
          <cell r="G168">
            <v>61</v>
          </cell>
          <cell r="H168" t="str">
            <v>PGAE</v>
          </cell>
          <cell r="I168" t="str">
            <v>PG&amp;E</v>
          </cell>
          <cell r="J168" t="str">
            <v>HYDRO</v>
          </cell>
          <cell r="K168" t="str">
            <v>HYDRO</v>
          </cell>
          <cell r="L168" t="str">
            <v>WATER</v>
          </cell>
          <cell r="M168" t="str">
            <v>NP15</v>
          </cell>
          <cell r="N168" t="str">
            <v>PGE3</v>
          </cell>
          <cell r="O168">
            <v>21186</v>
          </cell>
          <cell r="P168">
            <v>0</v>
          </cell>
          <cell r="Q168" t="str">
            <v>NF Feather River</v>
          </cell>
          <cell r="R168">
            <v>61</v>
          </cell>
          <cell r="S168" t="str">
            <v>A</v>
          </cell>
        </row>
        <row r="169">
          <cell r="E169" t="str">
            <v>CARBOU_7_UNIT 5</v>
          </cell>
          <cell r="F169" t="str">
            <v>Caribou PH 2 Unit 5</v>
          </cell>
          <cell r="G169">
            <v>61</v>
          </cell>
          <cell r="H169" t="str">
            <v>PGAE</v>
          </cell>
          <cell r="I169" t="str">
            <v>PG&amp;E</v>
          </cell>
          <cell r="J169" t="str">
            <v>HYDRO</v>
          </cell>
          <cell r="K169" t="str">
            <v>HYDRO</v>
          </cell>
          <cell r="L169" t="str">
            <v>WATER</v>
          </cell>
          <cell r="M169" t="str">
            <v>NP15</v>
          </cell>
          <cell r="N169" t="str">
            <v>PGE3</v>
          </cell>
          <cell r="O169">
            <v>21186</v>
          </cell>
          <cell r="P169">
            <v>0</v>
          </cell>
          <cell r="Q169" t="str">
            <v>NF Feather River</v>
          </cell>
          <cell r="R169">
            <v>61</v>
          </cell>
          <cell r="S169" t="str">
            <v>A</v>
          </cell>
        </row>
        <row r="170">
          <cell r="E170" t="str">
            <v>CASTVL_2_FCELL</v>
          </cell>
          <cell r="F170" t="str">
            <v>CSUEB Fuel Cell Station</v>
          </cell>
          <cell r="G170">
            <v>1.4</v>
          </cell>
          <cell r="H170" t="str">
            <v>PGAE</v>
          </cell>
          <cell r="I170" t="str">
            <v>Pacific Gas and Electric Company</v>
          </cell>
          <cell r="J170" t="str">
            <v>THERMAL</v>
          </cell>
          <cell r="K170" t="str">
            <v>COMBUSTION TURBINE</v>
          </cell>
          <cell r="L170" t="str">
            <v>NATURAL GAS</v>
          </cell>
          <cell r="M170" t="str">
            <v>NP15</v>
          </cell>
          <cell r="N170" t="str">
            <v>PGE2</v>
          </cell>
          <cell r="O170">
            <v>40813</v>
          </cell>
          <cell r="P170">
            <v>0</v>
          </cell>
          <cell r="Q170">
            <v>0</v>
          </cell>
          <cell r="R170">
            <v>1.55</v>
          </cell>
          <cell r="S170" t="str">
            <v>A</v>
          </cell>
        </row>
        <row r="171">
          <cell r="E171" t="str">
            <v>CATLNA_2_SOLAR</v>
          </cell>
          <cell r="F171" t="str">
            <v>Catalina Solar - Phases 1 and 2</v>
          </cell>
          <cell r="G171">
            <v>110</v>
          </cell>
          <cell r="H171" t="str">
            <v>SCE</v>
          </cell>
          <cell r="I171" t="str">
            <v>Catalina Solar, LLC</v>
          </cell>
          <cell r="J171" t="str">
            <v>SOLAR</v>
          </cell>
          <cell r="K171" t="str">
            <v>PHOTO VOLTAIC</v>
          </cell>
          <cell r="L171" t="str">
            <v>SUN</v>
          </cell>
          <cell r="M171" t="str">
            <v>SP15</v>
          </cell>
          <cell r="N171" t="str">
            <v>SCE1</v>
          </cell>
          <cell r="O171">
            <v>0</v>
          </cell>
          <cell r="P171" t="str">
            <v>Phased Implementation: 110 MW commercial out of 150 MW total at completion. As of 2/15/2013</v>
          </cell>
          <cell r="Q171">
            <v>0</v>
          </cell>
          <cell r="R171">
            <v>110</v>
          </cell>
          <cell r="S171" t="str">
            <v>A</v>
          </cell>
        </row>
        <row r="172">
          <cell r="E172" t="str">
            <v>CATLNA_2_SOLAR2</v>
          </cell>
          <cell r="F172" t="str">
            <v>Catalina Solar 2</v>
          </cell>
          <cell r="G172">
            <v>18</v>
          </cell>
          <cell r="H172" t="str">
            <v>SCE</v>
          </cell>
          <cell r="I172" t="str">
            <v>Catalina Solar 2, LLC</v>
          </cell>
          <cell r="J172" t="str">
            <v>SOLAR</v>
          </cell>
          <cell r="K172" t="str">
            <v>PHOTO VOLTAIC</v>
          </cell>
          <cell r="L172" t="str">
            <v>SUN</v>
          </cell>
          <cell r="M172" t="str">
            <v>SP15</v>
          </cell>
          <cell r="N172" t="str">
            <v>SCE1</v>
          </cell>
          <cell r="O172">
            <v>42207</v>
          </cell>
          <cell r="P172">
            <v>0</v>
          </cell>
          <cell r="Q172">
            <v>0</v>
          </cell>
          <cell r="R172">
            <v>20</v>
          </cell>
          <cell r="S172" t="str">
            <v>A</v>
          </cell>
        </row>
        <row r="173">
          <cell r="E173" t="str">
            <v>CAVLSR_2_BSOLAR</v>
          </cell>
          <cell r="F173" t="str">
            <v>California Valley Solar Ranch-Phase B</v>
          </cell>
          <cell r="G173">
            <v>40</v>
          </cell>
          <cell r="H173" t="str">
            <v>PGAE</v>
          </cell>
          <cell r="I173" t="str">
            <v>High Plains Ranch II, LLC</v>
          </cell>
          <cell r="J173" t="str">
            <v>SOLAR</v>
          </cell>
          <cell r="K173" t="str">
            <v>PHOTO VOLTAIC</v>
          </cell>
          <cell r="L173" t="str">
            <v>SUN</v>
          </cell>
          <cell r="M173" t="str">
            <v>NP15</v>
          </cell>
          <cell r="N173" t="str">
            <v>PGE3</v>
          </cell>
          <cell r="O173">
            <v>41275</v>
          </cell>
          <cell r="P173">
            <v>0</v>
          </cell>
          <cell r="Q173">
            <v>0</v>
          </cell>
          <cell r="R173">
            <v>40</v>
          </cell>
          <cell r="S173" t="str">
            <v>A</v>
          </cell>
        </row>
        <row r="174">
          <cell r="E174" t="str">
            <v>CAVLSR_2_RSOLAR</v>
          </cell>
          <cell r="F174" t="str">
            <v>California Valley Solar Ranch-Phase A</v>
          </cell>
          <cell r="G174">
            <v>210</v>
          </cell>
          <cell r="H174" t="str">
            <v>PGAE</v>
          </cell>
          <cell r="I174" t="str">
            <v>High Plains Ranch II, LLC</v>
          </cell>
          <cell r="J174" t="str">
            <v>SOLAR</v>
          </cell>
          <cell r="K174" t="str">
            <v>PHOTO VOLTAIC</v>
          </cell>
          <cell r="L174" t="str">
            <v>SUN</v>
          </cell>
          <cell r="M174" t="str">
            <v>NP15</v>
          </cell>
          <cell r="N174" t="str">
            <v>PGE3</v>
          </cell>
          <cell r="O174">
            <v>41579</v>
          </cell>
          <cell r="P174">
            <v>0</v>
          </cell>
          <cell r="Q174">
            <v>0</v>
          </cell>
          <cell r="R174">
            <v>210</v>
          </cell>
          <cell r="S174" t="str">
            <v>A</v>
          </cell>
        </row>
        <row r="175">
          <cell r="E175" t="str">
            <v>CAYTNO_2_VASCO</v>
          </cell>
          <cell r="F175" t="str">
            <v>Vasco Road</v>
          </cell>
          <cell r="G175">
            <v>4.3</v>
          </cell>
          <cell r="H175" t="str">
            <v>PGAE</v>
          </cell>
          <cell r="I175" t="str">
            <v>Ameresco Vasco Road LLC</v>
          </cell>
          <cell r="J175" t="str">
            <v>BIOMASS</v>
          </cell>
          <cell r="K175" t="str">
            <v>RECIPROCATING ENGINE</v>
          </cell>
          <cell r="L175" t="str">
            <v>LANDFILL GAS</v>
          </cell>
          <cell r="M175" t="str">
            <v>NP15</v>
          </cell>
          <cell r="N175" t="str">
            <v>PGE2</v>
          </cell>
          <cell r="O175">
            <v>41675</v>
          </cell>
          <cell r="P175" t="str">
            <v>QF Conversion Completed: 2/5/2014</v>
          </cell>
          <cell r="Q175">
            <v>0</v>
          </cell>
          <cell r="R175">
            <v>4.3499999999999996</v>
          </cell>
          <cell r="S175" t="str">
            <v>A</v>
          </cell>
        </row>
        <row r="176">
          <cell r="E176" t="str">
            <v>CBRLLO_6_PLSTP1</v>
          </cell>
          <cell r="F176" t="str">
            <v>POINT LOMA WASTEWATER TREATMENT PLANT</v>
          </cell>
          <cell r="G176">
            <v>4.83</v>
          </cell>
          <cell r="H176" t="str">
            <v>SDGE</v>
          </cell>
          <cell r="I176" t="str">
            <v>City of San Diego (Formerly QFID 464)</v>
          </cell>
          <cell r="J176" t="str">
            <v>BIOMASS</v>
          </cell>
          <cell r="K176" t="str">
            <v>RECIPROCATING ENGINE</v>
          </cell>
          <cell r="L176" t="str">
            <v>LANDFILL GAS</v>
          </cell>
          <cell r="M176" t="str">
            <v>SP15</v>
          </cell>
          <cell r="N176" t="str">
            <v>SDG1</v>
          </cell>
          <cell r="O176">
            <v>31048</v>
          </cell>
          <cell r="P176">
            <v>0</v>
          </cell>
          <cell r="Q176">
            <v>0</v>
          </cell>
          <cell r="R176">
            <v>7.12</v>
          </cell>
          <cell r="S176" t="str">
            <v>A</v>
          </cell>
        </row>
        <row r="177">
          <cell r="E177" t="str">
            <v>CCRITA_7_RPPCHF</v>
          </cell>
          <cell r="F177" t="str">
            <v>Rancho Penasquitos Hydro Facility</v>
          </cell>
          <cell r="G177">
            <v>5.25</v>
          </cell>
          <cell r="H177" t="str">
            <v>SDGE</v>
          </cell>
          <cell r="I177" t="str">
            <v>San Diego County Water Authority</v>
          </cell>
          <cell r="J177" t="str">
            <v>HYDRO</v>
          </cell>
          <cell r="K177" t="str">
            <v>HYDRO</v>
          </cell>
          <cell r="L177" t="str">
            <v>WATER</v>
          </cell>
          <cell r="M177" t="str">
            <v>SP15</v>
          </cell>
          <cell r="N177" t="str">
            <v>SDG1</v>
          </cell>
          <cell r="O177">
            <v>39105</v>
          </cell>
          <cell r="P177">
            <v>0</v>
          </cell>
          <cell r="Q177">
            <v>0</v>
          </cell>
          <cell r="R177">
            <v>4.6500000000000004</v>
          </cell>
          <cell r="S177" t="str">
            <v>A</v>
          </cell>
        </row>
        <row r="178">
          <cell r="E178" t="str">
            <v>CEDRCK_6_UNIT</v>
          </cell>
          <cell r="F178" t="str">
            <v>Water Wheel Ranch</v>
          </cell>
          <cell r="G178">
            <v>0.98</v>
          </cell>
          <cell r="H178" t="str">
            <v>PGAE</v>
          </cell>
          <cell r="I178" t="str">
            <v>Water Wheel Ranch</v>
          </cell>
          <cell r="J178" t="str">
            <v>HYDRO</v>
          </cell>
          <cell r="K178" t="str">
            <v>HYDRO</v>
          </cell>
          <cell r="L178" t="str">
            <v>WATER</v>
          </cell>
          <cell r="M178" t="str">
            <v>NP15</v>
          </cell>
          <cell r="N178" t="str">
            <v>PGE3</v>
          </cell>
          <cell r="O178">
            <v>30763</v>
          </cell>
          <cell r="P178" t="str">
            <v>QF Conversion completed: 3/23/2015. Formerly QF: 13H124.</v>
          </cell>
          <cell r="Q178">
            <v>0</v>
          </cell>
          <cell r="R178">
            <v>0.98</v>
          </cell>
          <cell r="S178" t="str">
            <v>A</v>
          </cell>
        </row>
        <row r="179">
          <cell r="E179" t="str">
            <v>CENTER_2_QF</v>
          </cell>
          <cell r="F179" t="str">
            <v>CENTER AREA LUMPED UNITS</v>
          </cell>
          <cell r="G179">
            <v>31</v>
          </cell>
          <cell r="H179" t="str">
            <v>SCE</v>
          </cell>
          <cell r="I179" t="str">
            <v>COGENERATION</v>
          </cell>
          <cell r="J179" t="str">
            <v>COGENERATION</v>
          </cell>
          <cell r="K179">
            <v>0</v>
          </cell>
          <cell r="L179" t="str">
            <v>NATURAL GAS</v>
          </cell>
          <cell r="M179" t="str">
            <v>SP15</v>
          </cell>
          <cell r="N179" t="str">
            <v>SCE1</v>
          </cell>
          <cell r="O179">
            <v>31778</v>
          </cell>
          <cell r="P179">
            <v>0</v>
          </cell>
          <cell r="Q179">
            <v>0</v>
          </cell>
          <cell r="R179">
            <v>31.01</v>
          </cell>
          <cell r="S179" t="str">
            <v>A</v>
          </cell>
        </row>
        <row r="180">
          <cell r="E180" t="str">
            <v>CENTER_2_RHONDO</v>
          </cell>
          <cell r="F180" t="str">
            <v>MWD Rio Hondo Hydroelectric Recovery Plant</v>
          </cell>
          <cell r="G180">
            <v>1.91</v>
          </cell>
          <cell r="H180" t="str">
            <v>SCE</v>
          </cell>
          <cell r="I180" t="str">
            <v>MWD</v>
          </cell>
          <cell r="J180" t="str">
            <v>HYDRO</v>
          </cell>
          <cell r="K180" t="str">
            <v>HYDRO</v>
          </cell>
          <cell r="L180" t="str">
            <v>WATER</v>
          </cell>
          <cell r="M180" t="str">
            <v>SP15</v>
          </cell>
          <cell r="N180" t="str">
            <v>SCE1</v>
          </cell>
          <cell r="O180">
            <v>30682</v>
          </cell>
          <cell r="P180">
            <v>0</v>
          </cell>
          <cell r="Q180">
            <v>0</v>
          </cell>
          <cell r="R180">
            <v>1.91</v>
          </cell>
          <cell r="S180" t="str">
            <v>A</v>
          </cell>
        </row>
        <row r="181">
          <cell r="E181" t="str">
            <v>CENTER_2_SOLAR1</v>
          </cell>
          <cell r="F181" t="str">
            <v>Pico Rivera</v>
          </cell>
          <cell r="G181">
            <v>0.9</v>
          </cell>
          <cell r="H181" t="str">
            <v>SCE</v>
          </cell>
          <cell r="I181" t="str">
            <v>SunEdison Utility Solutions, LLC</v>
          </cell>
          <cell r="J181" t="str">
            <v>SOLAR</v>
          </cell>
          <cell r="K181" t="str">
            <v>PHOTO VOLTAIC</v>
          </cell>
          <cell r="L181" t="str">
            <v>SUN</v>
          </cell>
          <cell r="M181" t="str">
            <v>SP15</v>
          </cell>
          <cell r="N181" t="str">
            <v>SCE1</v>
          </cell>
          <cell r="O181">
            <v>42328</v>
          </cell>
          <cell r="P181">
            <v>0</v>
          </cell>
          <cell r="Q181">
            <v>0</v>
          </cell>
          <cell r="R181">
            <v>0.9</v>
          </cell>
          <cell r="S181" t="str">
            <v>A</v>
          </cell>
        </row>
        <row r="182">
          <cell r="E182" t="str">
            <v>CENTER_6_PEAKER</v>
          </cell>
          <cell r="F182" t="str">
            <v>Center Peaker</v>
          </cell>
          <cell r="G182">
            <v>47</v>
          </cell>
          <cell r="H182" t="str">
            <v>SCE</v>
          </cell>
          <cell r="I182" t="str">
            <v>SCE</v>
          </cell>
          <cell r="J182" t="str">
            <v>PEAKER</v>
          </cell>
          <cell r="K182" t="str">
            <v>COMBUSTION TURBINE</v>
          </cell>
          <cell r="L182" t="str">
            <v>NATURAL GAS</v>
          </cell>
          <cell r="M182" t="str">
            <v>SP15</v>
          </cell>
          <cell r="N182" t="str">
            <v>SCE1</v>
          </cell>
          <cell r="O182">
            <v>39345</v>
          </cell>
          <cell r="P182">
            <v>0</v>
          </cell>
          <cell r="Q182">
            <v>0</v>
          </cell>
          <cell r="R182">
            <v>49</v>
          </cell>
          <cell r="S182" t="str">
            <v>A</v>
          </cell>
        </row>
        <row r="183">
          <cell r="E183" t="str">
            <v>CENTRY_6_GEN 1</v>
          </cell>
          <cell r="F183" t="str">
            <v>Century Unit 1</v>
          </cell>
          <cell r="G183">
            <v>10.8</v>
          </cell>
          <cell r="H183" t="str">
            <v>SCE</v>
          </cell>
          <cell r="I183" t="str">
            <v>Colton Power, LP</v>
          </cell>
          <cell r="J183" t="str">
            <v>PEAKER</v>
          </cell>
          <cell r="K183" t="str">
            <v>COMBUSTION TURBINE</v>
          </cell>
          <cell r="L183" t="str">
            <v>NATURAL GAS</v>
          </cell>
          <cell r="M183" t="str">
            <v>SP15</v>
          </cell>
          <cell r="N183" t="str">
            <v>SCE1</v>
          </cell>
          <cell r="O183">
            <v>37145</v>
          </cell>
          <cell r="P183">
            <v>0</v>
          </cell>
          <cell r="Q183">
            <v>0</v>
          </cell>
          <cell r="R183">
            <v>10.75</v>
          </cell>
          <cell r="S183" t="str">
            <v>A</v>
          </cell>
        </row>
        <row r="184">
          <cell r="E184" t="str">
            <v>CENTRY_6_GEN 2</v>
          </cell>
          <cell r="F184" t="str">
            <v>Century Unit 2</v>
          </cell>
          <cell r="G184">
            <v>10.8</v>
          </cell>
          <cell r="H184" t="str">
            <v>SCE</v>
          </cell>
          <cell r="I184" t="str">
            <v>Colton Power, LP</v>
          </cell>
          <cell r="J184" t="str">
            <v>PEAKER</v>
          </cell>
          <cell r="K184" t="str">
            <v>COMBUSTION TURBINE</v>
          </cell>
          <cell r="L184" t="str">
            <v>NATURAL GAS</v>
          </cell>
          <cell r="M184" t="str">
            <v>SP15</v>
          </cell>
          <cell r="N184" t="str">
            <v>SCE1</v>
          </cell>
          <cell r="O184">
            <v>37151</v>
          </cell>
          <cell r="P184">
            <v>0</v>
          </cell>
          <cell r="Q184">
            <v>0</v>
          </cell>
          <cell r="R184">
            <v>10.75</v>
          </cell>
          <cell r="S184" t="str">
            <v>A</v>
          </cell>
        </row>
        <row r="185">
          <cell r="E185" t="str">
            <v>CENTRY_6_GEN 3</v>
          </cell>
          <cell r="F185" t="str">
            <v>Century Unit 3</v>
          </cell>
          <cell r="G185">
            <v>10.8</v>
          </cell>
          <cell r="H185" t="str">
            <v>SCE</v>
          </cell>
          <cell r="I185" t="str">
            <v>Colton Power, LP</v>
          </cell>
          <cell r="J185" t="str">
            <v>PEAKER</v>
          </cell>
          <cell r="K185" t="str">
            <v>COMBUSTION TURBINE</v>
          </cell>
          <cell r="L185" t="str">
            <v>NATURAL GAS</v>
          </cell>
          <cell r="M185" t="str">
            <v>SP15</v>
          </cell>
          <cell r="N185" t="str">
            <v>SCE1</v>
          </cell>
          <cell r="O185">
            <v>37145</v>
          </cell>
          <cell r="P185">
            <v>0</v>
          </cell>
          <cell r="Q185">
            <v>0</v>
          </cell>
          <cell r="R185">
            <v>10.75</v>
          </cell>
          <cell r="S185" t="str">
            <v>A</v>
          </cell>
        </row>
        <row r="186">
          <cell r="E186" t="str">
            <v>CENTRY_6_GEN 4</v>
          </cell>
          <cell r="F186" t="str">
            <v>Century Unit 4</v>
          </cell>
          <cell r="G186">
            <v>10.8</v>
          </cell>
          <cell r="H186" t="str">
            <v>SCE</v>
          </cell>
          <cell r="I186" t="str">
            <v>Colton Power, LP</v>
          </cell>
          <cell r="J186" t="str">
            <v>PEAKER</v>
          </cell>
          <cell r="K186" t="str">
            <v>COMBUSTION TURBINE</v>
          </cell>
          <cell r="L186" t="str">
            <v>NATURAL GAS</v>
          </cell>
          <cell r="M186" t="str">
            <v>SP15</v>
          </cell>
          <cell r="N186" t="str">
            <v>SCE1</v>
          </cell>
          <cell r="O186">
            <v>37145</v>
          </cell>
          <cell r="P186">
            <v>0</v>
          </cell>
          <cell r="Q186">
            <v>0</v>
          </cell>
          <cell r="R186">
            <v>10.75</v>
          </cell>
          <cell r="S186" t="str">
            <v>A</v>
          </cell>
        </row>
        <row r="187">
          <cell r="E187" t="str">
            <v>CENTRY_6_PL1X4</v>
          </cell>
          <cell r="F187" t="str">
            <v>CENTURY (AGGREGATE)</v>
          </cell>
          <cell r="G187">
            <v>41.4</v>
          </cell>
          <cell r="H187" t="str">
            <v>SCE</v>
          </cell>
          <cell r="I187" t="str">
            <v>Colton Power, LP</v>
          </cell>
          <cell r="J187" t="str">
            <v>PEAKER</v>
          </cell>
          <cell r="K187" t="str">
            <v>COMBUSTION TURBINE</v>
          </cell>
          <cell r="L187" t="str">
            <v>NATURAL GAS</v>
          </cell>
          <cell r="M187" t="str">
            <v>SP15</v>
          </cell>
          <cell r="N187" t="str">
            <v>SCE1</v>
          </cell>
          <cell r="O187">
            <v>37151</v>
          </cell>
          <cell r="P187">
            <v>0</v>
          </cell>
          <cell r="Q187">
            <v>0</v>
          </cell>
          <cell r="R187">
            <v>43</v>
          </cell>
          <cell r="S187" t="str">
            <v>A</v>
          </cell>
        </row>
        <row r="188">
          <cell r="E188" t="str">
            <v>CHALK_1_UNIT</v>
          </cell>
          <cell r="F188" t="str">
            <v>CHALK CLIFF LIMITED</v>
          </cell>
          <cell r="G188">
            <v>47.49</v>
          </cell>
          <cell r="H188" t="str">
            <v>PGAE</v>
          </cell>
          <cell r="I188" t="str">
            <v>Chalk Cliff Limited</v>
          </cell>
          <cell r="J188" t="str">
            <v>COGENERATION</v>
          </cell>
          <cell r="K188" t="str">
            <v>COMBUSTION TURBINE</v>
          </cell>
          <cell r="L188" t="str">
            <v>NATURAL GAS</v>
          </cell>
          <cell r="M188" t="str">
            <v>ZP26</v>
          </cell>
          <cell r="N188" t="str">
            <v>PGE4</v>
          </cell>
          <cell r="O188">
            <v>32952</v>
          </cell>
          <cell r="P188">
            <v>0</v>
          </cell>
          <cell r="Q188">
            <v>0</v>
          </cell>
          <cell r="R188">
            <v>58.48</v>
          </cell>
          <cell r="S188" t="str">
            <v>A</v>
          </cell>
        </row>
        <row r="189">
          <cell r="E189" t="str">
            <v>CHEVCD_6_UNIT</v>
          </cell>
          <cell r="F189" t="str">
            <v>CHEVRON USA (TAFT/CADET)</v>
          </cell>
          <cell r="G189">
            <v>11.5</v>
          </cell>
          <cell r="H189" t="str">
            <v>PGAE</v>
          </cell>
          <cell r="I189" t="str">
            <v>Pacific Gas &amp; Electric Company</v>
          </cell>
          <cell r="J189" t="str">
            <v>COGENERATION</v>
          </cell>
          <cell r="K189" t="str">
            <v>COMBUSTION TURBINE</v>
          </cell>
          <cell r="L189" t="str">
            <v>NATURAL GAS</v>
          </cell>
          <cell r="M189" t="str">
            <v>ZP26</v>
          </cell>
          <cell r="N189" t="str">
            <v>PGE4</v>
          </cell>
          <cell r="O189">
            <v>30158</v>
          </cell>
          <cell r="P189" t="str">
            <v>PGE QF 25C002</v>
          </cell>
          <cell r="Q189">
            <v>0</v>
          </cell>
          <cell r="R189">
            <v>11.5</v>
          </cell>
          <cell r="S189" t="str">
            <v>A</v>
          </cell>
        </row>
        <row r="190">
          <cell r="E190" t="str">
            <v>CHEVCO_6_UNIT 1</v>
          </cell>
          <cell r="F190" t="str">
            <v>CHEVRON USA (COALINGA)</v>
          </cell>
          <cell r="G190">
            <v>19</v>
          </cell>
          <cell r="H190" t="str">
            <v>PGAE</v>
          </cell>
          <cell r="I190" t="str">
            <v>Pacific Gas &amp; Electric Company</v>
          </cell>
          <cell r="J190" t="str">
            <v>COGENERATION</v>
          </cell>
          <cell r="K190" t="str">
            <v>COMBUSTION TURBINE</v>
          </cell>
          <cell r="L190" t="str">
            <v>NATURAL GAS</v>
          </cell>
          <cell r="M190" t="str">
            <v>NP15</v>
          </cell>
          <cell r="N190" t="str">
            <v>PGE3</v>
          </cell>
          <cell r="O190">
            <v>31429</v>
          </cell>
          <cell r="P190" t="str">
            <v>PGE QF 25C055</v>
          </cell>
          <cell r="Q190">
            <v>0</v>
          </cell>
          <cell r="R190">
            <v>19</v>
          </cell>
          <cell r="S190" t="str">
            <v>A</v>
          </cell>
        </row>
        <row r="191">
          <cell r="E191" t="str">
            <v>CHEVCO_6_UNIT 2</v>
          </cell>
          <cell r="F191" t="str">
            <v>AERA ENERGY LLC. (Coalinga)</v>
          </cell>
          <cell r="G191">
            <v>12.5</v>
          </cell>
          <cell r="H191" t="str">
            <v>PGAE</v>
          </cell>
          <cell r="I191" t="str">
            <v>Pacific Gas &amp; Electric Company</v>
          </cell>
          <cell r="J191" t="str">
            <v>COGENERATION</v>
          </cell>
          <cell r="K191">
            <v>0</v>
          </cell>
          <cell r="L191" t="str">
            <v>NATURAL GAS</v>
          </cell>
          <cell r="M191" t="str">
            <v>NP15</v>
          </cell>
          <cell r="N191" t="str">
            <v>PGE3</v>
          </cell>
          <cell r="O191">
            <v>32297</v>
          </cell>
          <cell r="P191" t="str">
            <v>PGE QF 25C249</v>
          </cell>
          <cell r="Q191">
            <v>0</v>
          </cell>
          <cell r="R191">
            <v>12.5</v>
          </cell>
          <cell r="S191" t="str">
            <v>A</v>
          </cell>
        </row>
        <row r="192">
          <cell r="E192" t="str">
            <v>CHEVCY_1_UNIT</v>
          </cell>
          <cell r="F192" t="str">
            <v>CHEVRON USA (CYMRIC)</v>
          </cell>
          <cell r="G192">
            <v>24.3</v>
          </cell>
          <cell r="H192" t="str">
            <v>PGAE</v>
          </cell>
          <cell r="I192" t="str">
            <v>Pacific Gas &amp; Electric Company</v>
          </cell>
          <cell r="J192" t="str">
            <v>COGENERATION</v>
          </cell>
          <cell r="K192" t="str">
            <v>COMBUSTION TURBINE</v>
          </cell>
          <cell r="L192" t="str">
            <v>NATURAL GAS</v>
          </cell>
          <cell r="M192" t="str">
            <v>ZP26</v>
          </cell>
          <cell r="N192" t="str">
            <v>PGE4</v>
          </cell>
          <cell r="O192">
            <v>30239</v>
          </cell>
          <cell r="P192" t="str">
            <v>PGE QF 25C003</v>
          </cell>
          <cell r="Q192">
            <v>0</v>
          </cell>
          <cell r="R192">
            <v>24.3</v>
          </cell>
          <cell r="S192" t="str">
            <v>A</v>
          </cell>
        </row>
        <row r="193">
          <cell r="E193" t="str">
            <v>CHEVMN_2_UNIT 1</v>
          </cell>
          <cell r="F193" t="str">
            <v>CHEVRON U.S.A. UNIT 1</v>
          </cell>
          <cell r="G193">
            <v>85.31</v>
          </cell>
          <cell r="H193" t="str">
            <v>SCE</v>
          </cell>
          <cell r="I193" t="str">
            <v>Chevron USA, Inc.</v>
          </cell>
          <cell r="J193" t="str">
            <v>COGENERATION</v>
          </cell>
          <cell r="K193" t="str">
            <v>COMBUSTION TURBINE</v>
          </cell>
          <cell r="L193" t="str">
            <v>NATURAL GAS</v>
          </cell>
          <cell r="M193" t="str">
            <v>SP15</v>
          </cell>
          <cell r="N193" t="str">
            <v>SCE1</v>
          </cell>
          <cell r="O193">
            <v>27760</v>
          </cell>
          <cell r="P193">
            <v>0</v>
          </cell>
          <cell r="Q193">
            <v>0</v>
          </cell>
          <cell r="R193">
            <v>49</v>
          </cell>
          <cell r="S193" t="str">
            <v>A</v>
          </cell>
        </row>
        <row r="194">
          <cell r="E194" t="str">
            <v>CHEVMN_2_UNIT 2</v>
          </cell>
          <cell r="F194" t="str">
            <v>CHEVRON U.S.A. UNIT 2</v>
          </cell>
          <cell r="G194">
            <v>38</v>
          </cell>
          <cell r="H194" t="str">
            <v>SCE</v>
          </cell>
          <cell r="I194" t="str">
            <v>Chevron USA, Inc.</v>
          </cell>
          <cell r="J194" t="str">
            <v>COGENERATION</v>
          </cell>
          <cell r="K194" t="str">
            <v>STEAM</v>
          </cell>
          <cell r="L194" t="str">
            <v>HEAT RECOVERY</v>
          </cell>
          <cell r="M194" t="str">
            <v>SP15</v>
          </cell>
          <cell r="N194" t="str">
            <v>SCE1</v>
          </cell>
          <cell r="O194">
            <v>31778</v>
          </cell>
          <cell r="P194">
            <v>0</v>
          </cell>
          <cell r="Q194">
            <v>0</v>
          </cell>
          <cell r="R194">
            <v>38</v>
          </cell>
          <cell r="S194" t="str">
            <v>A</v>
          </cell>
        </row>
        <row r="195">
          <cell r="E195" t="str">
            <v>CHEVMN_2_UNITS</v>
          </cell>
          <cell r="F195" t="str">
            <v>Chevron CIC</v>
          </cell>
          <cell r="G195">
            <v>124.87</v>
          </cell>
          <cell r="H195" t="str">
            <v>SCE</v>
          </cell>
          <cell r="I195" t="str">
            <v>Chevron USA, Inc.</v>
          </cell>
          <cell r="J195" t="str">
            <v>COGENERATION</v>
          </cell>
          <cell r="K195" t="str">
            <v>COMBINED CYCLE</v>
          </cell>
          <cell r="L195" t="str">
            <v>NATURAL GAS</v>
          </cell>
          <cell r="M195" t="str">
            <v>SP15</v>
          </cell>
          <cell r="N195" t="str">
            <v>SCE1</v>
          </cell>
          <cell r="O195">
            <v>32140</v>
          </cell>
          <cell r="P195" t="str">
            <v>QF Conversion completed 7/28/2014. Formerly QF 2155</v>
          </cell>
          <cell r="Q195">
            <v>0</v>
          </cell>
          <cell r="R195">
            <v>170.7</v>
          </cell>
          <cell r="S195" t="str">
            <v>A</v>
          </cell>
        </row>
        <row r="196">
          <cell r="E196" t="str">
            <v>CHICPK_7_UNIT 1</v>
          </cell>
          <cell r="F196" t="str">
            <v>Chicago Park PH</v>
          </cell>
          <cell r="G196">
            <v>42</v>
          </cell>
          <cell r="H196" t="str">
            <v>PGAE</v>
          </cell>
          <cell r="I196" t="str">
            <v>Nevada Irrigation District</v>
          </cell>
          <cell r="J196" t="str">
            <v>HYDRO</v>
          </cell>
          <cell r="K196" t="str">
            <v>HYDRO</v>
          </cell>
          <cell r="L196" t="str">
            <v>WATER</v>
          </cell>
          <cell r="M196" t="str">
            <v>NP15</v>
          </cell>
          <cell r="N196" t="str">
            <v>PGE3</v>
          </cell>
          <cell r="O196">
            <v>23743</v>
          </cell>
          <cell r="P196">
            <v>0</v>
          </cell>
          <cell r="Q196" t="str">
            <v>South Yuba</v>
          </cell>
          <cell r="R196">
            <v>39</v>
          </cell>
          <cell r="S196" t="str">
            <v>A</v>
          </cell>
        </row>
        <row r="197">
          <cell r="E197" t="str">
            <v>CHILLS_1_SYCENG</v>
          </cell>
          <cell r="F197" t="str">
            <v>Sycamore Energy 1</v>
          </cell>
          <cell r="G197">
            <v>1.5</v>
          </cell>
          <cell r="H197" t="str">
            <v>SDGE</v>
          </cell>
          <cell r="I197" t="str">
            <v>Sycamore Energy 1 LLC</v>
          </cell>
          <cell r="J197" t="str">
            <v>BIOMASS</v>
          </cell>
          <cell r="K197" t="str">
            <v>COMBUSTION TURBINE</v>
          </cell>
          <cell r="L197" t="str">
            <v>LANDFILL GAS</v>
          </cell>
          <cell r="M197" t="str">
            <v>SP15</v>
          </cell>
          <cell r="N197" t="str">
            <v>SDG1</v>
          </cell>
          <cell r="O197">
            <v>40682</v>
          </cell>
          <cell r="P197">
            <v>0</v>
          </cell>
          <cell r="Q197">
            <v>0</v>
          </cell>
          <cell r="R197">
            <v>1.9</v>
          </cell>
          <cell r="S197" t="str">
            <v>A</v>
          </cell>
        </row>
        <row r="198">
          <cell r="E198" t="str">
            <v>CHILLS_7_UNITA1</v>
          </cell>
          <cell r="F198" t="str">
            <v>SYCAMORE CANYON LANDFILL PLANT B</v>
          </cell>
          <cell r="G198">
            <v>2</v>
          </cell>
          <cell r="H198" t="str">
            <v>SDGE</v>
          </cell>
          <cell r="I198" t="str">
            <v>Gas Recovery Systems</v>
          </cell>
          <cell r="J198" t="str">
            <v>BIOMASS</v>
          </cell>
          <cell r="K198" t="str">
            <v>RECIPROCATING ENGINE</v>
          </cell>
          <cell r="L198" t="str">
            <v>LANDFILL GAS</v>
          </cell>
          <cell r="M198" t="str">
            <v>SP15</v>
          </cell>
          <cell r="N198" t="str">
            <v>SDG1</v>
          </cell>
          <cell r="O198">
            <v>38182</v>
          </cell>
          <cell r="P198">
            <v>0</v>
          </cell>
          <cell r="Q198">
            <v>0</v>
          </cell>
          <cell r="R198">
            <v>3</v>
          </cell>
          <cell r="S198" t="str">
            <v>A</v>
          </cell>
        </row>
        <row r="199">
          <cell r="E199" t="str">
            <v>CHINO_2_JURUPA</v>
          </cell>
          <cell r="F199" t="str">
            <v>Jurupa</v>
          </cell>
          <cell r="G199">
            <v>1.5</v>
          </cell>
          <cell r="H199" t="str">
            <v>SCE</v>
          </cell>
          <cell r="I199" t="str">
            <v>California PV Energy, LLC</v>
          </cell>
          <cell r="J199" t="str">
            <v>SOLAR</v>
          </cell>
          <cell r="K199" t="str">
            <v>PHOTO VOLTAIC</v>
          </cell>
          <cell r="L199" t="str">
            <v>SUN</v>
          </cell>
          <cell r="M199" t="str">
            <v>SP15</v>
          </cell>
          <cell r="N199" t="str">
            <v>SCE1</v>
          </cell>
          <cell r="O199">
            <v>41628</v>
          </cell>
          <cell r="P199">
            <v>0</v>
          </cell>
          <cell r="Q199">
            <v>0</v>
          </cell>
          <cell r="R199">
            <v>1.5</v>
          </cell>
          <cell r="S199" t="str">
            <v>A</v>
          </cell>
        </row>
        <row r="200">
          <cell r="E200" t="str">
            <v>CHINO_2_LNDFIL</v>
          </cell>
          <cell r="F200" t="str">
            <v>Spadra</v>
          </cell>
          <cell r="G200">
            <v>12.5</v>
          </cell>
          <cell r="H200" t="str">
            <v>SCE</v>
          </cell>
          <cell r="I200" t="str">
            <v>County Sanitation District No. 2 of Los Angeles County</v>
          </cell>
          <cell r="J200" t="str">
            <v>BIOMASS</v>
          </cell>
          <cell r="K200" t="str">
            <v>STEAM</v>
          </cell>
          <cell r="L200" t="str">
            <v>LANDFILL GAS</v>
          </cell>
          <cell r="M200" t="str">
            <v>SP15</v>
          </cell>
          <cell r="N200" t="str">
            <v>SCE1</v>
          </cell>
          <cell r="O200">
            <v>32925</v>
          </cell>
          <cell r="P200" t="str">
            <v>Retired 11/22/2015. Formerly SCE QF 1077</v>
          </cell>
          <cell r="Q200">
            <v>0</v>
          </cell>
          <cell r="R200">
            <v>10.5</v>
          </cell>
          <cell r="S200" t="str">
            <v>A</v>
          </cell>
        </row>
        <row r="201">
          <cell r="E201" t="str">
            <v>CHINO_2_QF</v>
          </cell>
          <cell r="F201" t="str">
            <v>CHINO AREA LUMPED UNITS</v>
          </cell>
          <cell r="G201">
            <v>21.8</v>
          </cell>
          <cell r="H201" t="str">
            <v>SCE</v>
          </cell>
          <cell r="I201" t="str">
            <v>VARIOUS</v>
          </cell>
          <cell r="J201" t="str">
            <v>VARIOUS</v>
          </cell>
          <cell r="K201">
            <v>0</v>
          </cell>
          <cell r="L201" t="str">
            <v>LANDFILL GAS</v>
          </cell>
          <cell r="M201" t="str">
            <v>SP15</v>
          </cell>
          <cell r="N201" t="str">
            <v>SCE1</v>
          </cell>
          <cell r="O201">
            <v>31778</v>
          </cell>
          <cell r="P201">
            <v>0</v>
          </cell>
          <cell r="Q201">
            <v>0</v>
          </cell>
          <cell r="R201">
            <v>21.8</v>
          </cell>
          <cell r="S201" t="str">
            <v>A</v>
          </cell>
        </row>
        <row r="202">
          <cell r="E202" t="str">
            <v>CHINO_2_SASOLR</v>
          </cell>
          <cell r="F202" t="str">
            <v>Nautilus Solar Energy</v>
          </cell>
          <cell r="G202">
            <v>1.5</v>
          </cell>
          <cell r="H202" t="str">
            <v>SCE</v>
          </cell>
          <cell r="I202" t="str">
            <v>SS San Antonio West LLC</v>
          </cell>
          <cell r="J202" t="str">
            <v>SOLAR</v>
          </cell>
          <cell r="K202" t="str">
            <v>PHOTO VOLTAIC</v>
          </cell>
          <cell r="L202" t="str">
            <v>SUN</v>
          </cell>
          <cell r="M202" t="str">
            <v>SP15</v>
          </cell>
          <cell r="N202" t="str">
            <v>SCE1</v>
          </cell>
          <cell r="O202">
            <v>41628</v>
          </cell>
          <cell r="P202">
            <v>0</v>
          </cell>
          <cell r="Q202">
            <v>0</v>
          </cell>
          <cell r="R202">
            <v>1.5</v>
          </cell>
          <cell r="S202" t="str">
            <v>A</v>
          </cell>
        </row>
        <row r="203">
          <cell r="E203" t="str">
            <v>CHINO_2_SOLAR</v>
          </cell>
          <cell r="F203" t="str">
            <v>Chino Roof Top Solar Project</v>
          </cell>
          <cell r="G203">
            <v>1</v>
          </cell>
          <cell r="H203" t="str">
            <v>SCE</v>
          </cell>
          <cell r="I203" t="str">
            <v>SCE</v>
          </cell>
          <cell r="J203" t="str">
            <v>SOLAR</v>
          </cell>
          <cell r="K203" t="str">
            <v>PHOTO VOLTAIC</v>
          </cell>
          <cell r="L203" t="str">
            <v>SUN</v>
          </cell>
          <cell r="M203" t="str">
            <v>SP15</v>
          </cell>
          <cell r="N203" t="str">
            <v>SCE1</v>
          </cell>
          <cell r="O203">
            <v>40148</v>
          </cell>
          <cell r="P203">
            <v>0</v>
          </cell>
          <cell r="Q203">
            <v>0</v>
          </cell>
          <cell r="R203">
            <v>1</v>
          </cell>
          <cell r="S203" t="str">
            <v>A</v>
          </cell>
        </row>
        <row r="204">
          <cell r="E204" t="str">
            <v>CHINO_2_SOLAR2</v>
          </cell>
          <cell r="F204" t="str">
            <v>Terra Francesca</v>
          </cell>
          <cell r="G204">
            <v>1.49</v>
          </cell>
          <cell r="H204" t="str">
            <v>SCE</v>
          </cell>
          <cell r="I204" t="str">
            <v>Kona Solar, LLC</v>
          </cell>
          <cell r="J204" t="str">
            <v>SOLAR</v>
          </cell>
          <cell r="K204" t="str">
            <v>PHOTO VOLTAIC</v>
          </cell>
          <cell r="L204" t="str">
            <v>SUN</v>
          </cell>
          <cell r="M204" t="str">
            <v>SP15</v>
          </cell>
          <cell r="N204" t="str">
            <v>SCE1</v>
          </cell>
          <cell r="O204">
            <v>42107</v>
          </cell>
          <cell r="P204">
            <v>0</v>
          </cell>
          <cell r="Q204">
            <v>0</v>
          </cell>
          <cell r="R204">
            <v>1.49</v>
          </cell>
          <cell r="S204" t="str">
            <v>A</v>
          </cell>
        </row>
        <row r="205">
          <cell r="E205" t="str">
            <v>CHINO_6_CIMGEN</v>
          </cell>
          <cell r="F205" t="str">
            <v>O.L.S. ENERGY COMPANY- CHINO-MENS INST.</v>
          </cell>
          <cell r="G205">
            <v>31.6</v>
          </cell>
          <cell r="H205" t="str">
            <v>SCE</v>
          </cell>
          <cell r="I205" t="str">
            <v>Southern California Edison Company</v>
          </cell>
          <cell r="J205" t="str">
            <v>COGENERATION</v>
          </cell>
          <cell r="K205" t="str">
            <v>COMBUSTION TURBINE</v>
          </cell>
          <cell r="L205" t="str">
            <v>NATURAL GAS</v>
          </cell>
          <cell r="M205" t="str">
            <v>SP15</v>
          </cell>
          <cell r="N205" t="str">
            <v>SCE1</v>
          </cell>
          <cell r="O205">
            <v>32135</v>
          </cell>
          <cell r="P205" t="str">
            <v>SCE QF 2043</v>
          </cell>
          <cell r="Q205">
            <v>0</v>
          </cell>
          <cell r="R205">
            <v>27.6</v>
          </cell>
          <cell r="S205" t="str">
            <v>A</v>
          </cell>
        </row>
        <row r="206">
          <cell r="E206" t="str">
            <v>CHINO_6_SMPPAP</v>
          </cell>
          <cell r="F206" t="str">
            <v>AltaGas Pomona Energy Inc.</v>
          </cell>
          <cell r="G206">
            <v>44</v>
          </cell>
          <cell r="H206" t="str">
            <v>SCE</v>
          </cell>
          <cell r="I206" t="str">
            <v>AltaGas Pomona Energy Inc.</v>
          </cell>
          <cell r="J206" t="str">
            <v>COGENERATION</v>
          </cell>
          <cell r="K206" t="str">
            <v>COMBUSTION TURBINE</v>
          </cell>
          <cell r="L206" t="str">
            <v>NATURAL GAS</v>
          </cell>
          <cell r="M206" t="str">
            <v>SP15</v>
          </cell>
          <cell r="N206" t="str">
            <v>SCE1</v>
          </cell>
          <cell r="O206">
            <v>31369</v>
          </cell>
          <cell r="P206" t="str">
            <v>Formerly SCE QF 2050</v>
          </cell>
          <cell r="Q206">
            <v>0</v>
          </cell>
          <cell r="R206">
            <v>44</v>
          </cell>
          <cell r="S206" t="str">
            <v>A</v>
          </cell>
        </row>
        <row r="207">
          <cell r="E207" t="str">
            <v>CHINO_7_MILIKN</v>
          </cell>
          <cell r="F207" t="str">
            <v>MILLIKEN LANDFILL PROJECT (AGGREGATE)</v>
          </cell>
          <cell r="G207">
            <v>1.9</v>
          </cell>
          <cell r="H207" t="str">
            <v>SCE</v>
          </cell>
          <cell r="I207" t="str">
            <v>MN Milliken Genco, LLC</v>
          </cell>
          <cell r="J207" t="str">
            <v>BIOMASS</v>
          </cell>
          <cell r="K207" t="str">
            <v>RECIPROCATING ENGINE</v>
          </cell>
          <cell r="L207" t="str">
            <v>LANDFILL GAS</v>
          </cell>
          <cell r="M207" t="str">
            <v>SP15</v>
          </cell>
          <cell r="N207" t="str">
            <v>SCE1</v>
          </cell>
          <cell r="O207">
            <v>37819</v>
          </cell>
          <cell r="P207">
            <v>0</v>
          </cell>
          <cell r="Q207">
            <v>0</v>
          </cell>
          <cell r="R207">
            <v>2.5</v>
          </cell>
          <cell r="S207" t="str">
            <v>A</v>
          </cell>
        </row>
        <row r="208">
          <cell r="E208" t="str">
            <v>CHWCHL_1_BIOMAS</v>
          </cell>
          <cell r="F208" t="str">
            <v>Chow II Biomass to Energy</v>
          </cell>
          <cell r="G208">
            <v>10.8</v>
          </cell>
          <cell r="H208" t="str">
            <v>PGAE</v>
          </cell>
          <cell r="I208" t="str">
            <v>Global Ampersand LLC</v>
          </cell>
          <cell r="J208" t="str">
            <v>BIOMASS</v>
          </cell>
          <cell r="K208" t="str">
            <v>STEAM</v>
          </cell>
          <cell r="L208" t="str">
            <v>LANDFILL GAS</v>
          </cell>
          <cell r="M208" t="str">
            <v>NP15</v>
          </cell>
          <cell r="N208" t="str">
            <v>PGE3</v>
          </cell>
          <cell r="O208">
            <v>39576</v>
          </cell>
          <cell r="P208">
            <v>0</v>
          </cell>
          <cell r="Q208">
            <v>0</v>
          </cell>
          <cell r="R208">
            <v>12.5</v>
          </cell>
          <cell r="S208" t="str">
            <v>A</v>
          </cell>
        </row>
        <row r="209">
          <cell r="E209" t="str">
            <v>CHWCHL_1_UNIT</v>
          </cell>
          <cell r="F209" t="str">
            <v>CHOW 2 PEAKER PLANT</v>
          </cell>
          <cell r="G209">
            <v>48.6</v>
          </cell>
          <cell r="H209" t="str">
            <v>PGAE</v>
          </cell>
          <cell r="I209" t="str">
            <v>California Power Holdings, LLC</v>
          </cell>
          <cell r="J209" t="str">
            <v>THERMAL</v>
          </cell>
          <cell r="K209" t="str">
            <v>RECIPROCATING ENGINE</v>
          </cell>
          <cell r="L209" t="str">
            <v>NATURAL GAS</v>
          </cell>
          <cell r="M209" t="str">
            <v>NP15</v>
          </cell>
          <cell r="N209" t="str">
            <v>PGE3</v>
          </cell>
          <cell r="O209">
            <v>37055</v>
          </cell>
          <cell r="P209">
            <v>0</v>
          </cell>
          <cell r="Q209">
            <v>0</v>
          </cell>
          <cell r="R209">
            <v>48.6</v>
          </cell>
          <cell r="S209" t="str">
            <v>A</v>
          </cell>
        </row>
        <row r="210">
          <cell r="E210" t="str">
            <v>CLOVDL_1_SOLAR</v>
          </cell>
          <cell r="F210" t="str">
            <v>Cloverdale Solar I</v>
          </cell>
          <cell r="G210">
            <v>1.5</v>
          </cell>
          <cell r="H210" t="str">
            <v>PGAE</v>
          </cell>
          <cell r="I210" t="str">
            <v>Cloverdale Solar I Project (FSEC 1)</v>
          </cell>
          <cell r="J210" t="str">
            <v>SOLAR</v>
          </cell>
          <cell r="K210" t="str">
            <v>PHOTO VOLTAIC</v>
          </cell>
          <cell r="L210" t="str">
            <v>SUN</v>
          </cell>
          <cell r="M210" t="str">
            <v>NP15</v>
          </cell>
          <cell r="N210" t="str">
            <v>PGE3</v>
          </cell>
          <cell r="O210">
            <v>41816</v>
          </cell>
          <cell r="P210">
            <v>0</v>
          </cell>
          <cell r="Q210">
            <v>0</v>
          </cell>
          <cell r="R210">
            <v>1.5</v>
          </cell>
          <cell r="S210" t="str">
            <v>A</v>
          </cell>
        </row>
        <row r="211">
          <cell r="E211" t="str">
            <v>CLOVER_2_UNIT</v>
          </cell>
          <cell r="F211" t="str">
            <v>Clover Creek</v>
          </cell>
          <cell r="G211">
            <v>0.99</v>
          </cell>
          <cell r="H211" t="str">
            <v>PGAE</v>
          </cell>
          <cell r="I211" t="str">
            <v>Pacific Gas &amp; Electric Company</v>
          </cell>
          <cell r="J211" t="str">
            <v>HYDRO</v>
          </cell>
          <cell r="K211" t="str">
            <v>HYDRO</v>
          </cell>
          <cell r="L211" t="str">
            <v>WATER</v>
          </cell>
          <cell r="M211" t="str">
            <v>NP15</v>
          </cell>
          <cell r="N211" t="str">
            <v>PGE3</v>
          </cell>
          <cell r="O211">
            <v>31464</v>
          </cell>
          <cell r="P211" t="str">
            <v>Formerly PGE QF 13H125</v>
          </cell>
          <cell r="Q211">
            <v>0</v>
          </cell>
          <cell r="R211">
            <v>0.99</v>
          </cell>
          <cell r="S211" t="str">
            <v>A</v>
          </cell>
        </row>
        <row r="212">
          <cell r="E212" t="str">
            <v>CLRKRD_6_LIMESD</v>
          </cell>
          <cell r="F212" t="str">
            <v>LIME SADDLE</v>
          </cell>
          <cell r="G212">
            <v>2</v>
          </cell>
          <cell r="H212" t="str">
            <v>PGAE</v>
          </cell>
          <cell r="I212" t="str">
            <v>PG&amp;E</v>
          </cell>
          <cell r="J212" t="str">
            <v>HYDRO</v>
          </cell>
          <cell r="K212" t="str">
            <v>HYDRO</v>
          </cell>
          <cell r="L212" t="str">
            <v>WATER</v>
          </cell>
          <cell r="M212" t="str">
            <v>NP15</v>
          </cell>
          <cell r="N212" t="str">
            <v>PGE3</v>
          </cell>
          <cell r="O212">
            <v>2193</v>
          </cell>
          <cell r="P212">
            <v>0</v>
          </cell>
          <cell r="Q212" t="str">
            <v>West Branch Feather River</v>
          </cell>
          <cell r="R212">
            <v>2</v>
          </cell>
          <cell r="S212" t="str">
            <v>A</v>
          </cell>
        </row>
        <row r="213">
          <cell r="E213" t="str">
            <v>CLRMTK_1_QF</v>
          </cell>
          <cell r="F213" t="str">
            <v>CLAIRMONT AREA LUMPED QF UNITS</v>
          </cell>
          <cell r="G213">
            <v>1.25</v>
          </cell>
          <cell r="H213" t="str">
            <v>PGAE</v>
          </cell>
          <cell r="I213" t="str">
            <v>VARIOUS</v>
          </cell>
          <cell r="J213" t="str">
            <v>COGENERATION</v>
          </cell>
          <cell r="K213">
            <v>0</v>
          </cell>
          <cell r="L213" t="str">
            <v>NATURAL GAS</v>
          </cell>
          <cell r="M213" t="str">
            <v>NP15</v>
          </cell>
          <cell r="N213" t="str">
            <v>PGE3</v>
          </cell>
          <cell r="O213">
            <v>30655</v>
          </cell>
          <cell r="P213">
            <v>0</v>
          </cell>
          <cell r="Q213">
            <v>0</v>
          </cell>
          <cell r="R213">
            <v>1.25</v>
          </cell>
          <cell r="S213" t="str">
            <v>A</v>
          </cell>
        </row>
        <row r="214">
          <cell r="E214" t="str">
            <v>CNTNLA_2_SOLAR1</v>
          </cell>
          <cell r="F214" t="str">
            <v>Centinela Solar Energy Facility (Phase I)</v>
          </cell>
          <cell r="G214">
            <v>125</v>
          </cell>
          <cell r="H214" t="str">
            <v>SDGE</v>
          </cell>
          <cell r="I214" t="str">
            <v>Centinela Solar Energy, LLC</v>
          </cell>
          <cell r="J214" t="str">
            <v>SOLAR</v>
          </cell>
          <cell r="K214" t="str">
            <v>PHOTO VOLTAIC</v>
          </cell>
          <cell r="L214" t="str">
            <v>SUN</v>
          </cell>
          <cell r="M214" t="str">
            <v>SP15</v>
          </cell>
          <cell r="N214" t="str">
            <v>SDG1</v>
          </cell>
          <cell r="O214">
            <v>41850</v>
          </cell>
          <cell r="P214">
            <v>0</v>
          </cell>
          <cell r="Q214">
            <v>0</v>
          </cell>
          <cell r="R214">
            <v>127</v>
          </cell>
          <cell r="S214" t="str">
            <v>A</v>
          </cell>
        </row>
        <row r="215">
          <cell r="E215" t="str">
            <v>CNTNLA_2_SOLAR2</v>
          </cell>
          <cell r="F215" t="str">
            <v>Centinela Solar Energy 2</v>
          </cell>
          <cell r="G215">
            <v>45.6</v>
          </cell>
          <cell r="H215" t="str">
            <v>SDGE</v>
          </cell>
          <cell r="I215" t="str">
            <v>Centinela Solar Energy, LLC</v>
          </cell>
          <cell r="J215" t="str">
            <v>SOLAR</v>
          </cell>
          <cell r="K215" t="str">
            <v>PHOTO VOLTAIC</v>
          </cell>
          <cell r="L215" t="str">
            <v>SUN</v>
          </cell>
          <cell r="M215" t="str">
            <v>SP15</v>
          </cell>
          <cell r="N215" t="str">
            <v>SDG1</v>
          </cell>
          <cell r="O215">
            <v>41866</v>
          </cell>
          <cell r="P215">
            <v>0</v>
          </cell>
          <cell r="Q215">
            <v>0</v>
          </cell>
          <cell r="R215">
            <v>45.6</v>
          </cell>
          <cell r="S215" t="str">
            <v>A</v>
          </cell>
        </row>
        <row r="216">
          <cell r="E216" t="str">
            <v>CNTRVL_6_UNIT</v>
          </cell>
          <cell r="F216" t="str">
            <v>CENTERVILLE</v>
          </cell>
          <cell r="G216">
            <v>6.4</v>
          </cell>
          <cell r="H216" t="str">
            <v>PGAE</v>
          </cell>
          <cell r="I216" t="str">
            <v>PG&amp;E</v>
          </cell>
          <cell r="J216" t="str">
            <v>HYDRO</v>
          </cell>
          <cell r="K216" t="str">
            <v>HYDRO</v>
          </cell>
          <cell r="L216" t="str">
            <v>WATER</v>
          </cell>
          <cell r="M216" t="str">
            <v>NP15</v>
          </cell>
          <cell r="N216" t="str">
            <v>PGE3</v>
          </cell>
          <cell r="O216">
            <v>1</v>
          </cell>
          <cell r="P216">
            <v>0</v>
          </cell>
          <cell r="Q216">
            <v>0</v>
          </cell>
          <cell r="R216">
            <v>5.9</v>
          </cell>
          <cell r="S216" t="str">
            <v>A</v>
          </cell>
        </row>
        <row r="217">
          <cell r="E217" t="str">
            <v>COCOPP_2_CTG1</v>
          </cell>
          <cell r="F217" t="str">
            <v>GENON MARSH LANDING GEN STATION UNIT 1</v>
          </cell>
          <cell r="G217">
            <v>204.2</v>
          </cell>
          <cell r="H217" t="str">
            <v>PGAE</v>
          </cell>
          <cell r="I217" t="str">
            <v>GENON MARSH LANDING, LLC</v>
          </cell>
          <cell r="J217" t="str">
            <v>THERMAL</v>
          </cell>
          <cell r="K217" t="str">
            <v>COMBUSTION TURBINE</v>
          </cell>
          <cell r="L217" t="str">
            <v>NATURAL GAS</v>
          </cell>
          <cell r="M217" t="str">
            <v>NP15</v>
          </cell>
          <cell r="N217" t="str">
            <v>PGE3</v>
          </cell>
          <cell r="O217">
            <v>41395</v>
          </cell>
          <cell r="P217">
            <v>0</v>
          </cell>
          <cell r="Q217">
            <v>0</v>
          </cell>
          <cell r="R217">
            <v>222</v>
          </cell>
          <cell r="S217" t="str">
            <v>A</v>
          </cell>
        </row>
        <row r="218">
          <cell r="E218" t="str">
            <v>COCOPP_2_CTG2</v>
          </cell>
          <cell r="F218" t="str">
            <v>GENON MARSH LANDING GEN STATION UNIT 2</v>
          </cell>
          <cell r="G218">
            <v>202.7</v>
          </cell>
          <cell r="H218" t="str">
            <v>PGAE</v>
          </cell>
          <cell r="I218" t="str">
            <v>GENON MARSH LANDING, LLC</v>
          </cell>
          <cell r="J218" t="str">
            <v>THERMAL</v>
          </cell>
          <cell r="K218" t="str">
            <v>COMBUSTION TURBINE</v>
          </cell>
          <cell r="L218" t="str">
            <v>NATURAL GAS</v>
          </cell>
          <cell r="M218" t="str">
            <v>NP15</v>
          </cell>
          <cell r="N218" t="str">
            <v>PGE3</v>
          </cell>
          <cell r="O218">
            <v>41395</v>
          </cell>
          <cell r="P218">
            <v>0</v>
          </cell>
          <cell r="Q218">
            <v>0</v>
          </cell>
          <cell r="R218">
            <v>222</v>
          </cell>
          <cell r="S218" t="str">
            <v>A</v>
          </cell>
        </row>
        <row r="219">
          <cell r="E219" t="str">
            <v>COCOPP_2_CTG3</v>
          </cell>
          <cell r="F219" t="str">
            <v>GENON MARSH LANDING GEN STATION UNIT 3</v>
          </cell>
          <cell r="G219">
            <v>208.96</v>
          </cell>
          <cell r="H219" t="str">
            <v>PGAE</v>
          </cell>
          <cell r="I219" t="str">
            <v>GENON MARSH LANDING, LLC</v>
          </cell>
          <cell r="J219" t="str">
            <v>THERMAL</v>
          </cell>
          <cell r="K219" t="str">
            <v>COMBUSTION TURBINE</v>
          </cell>
          <cell r="L219" t="str">
            <v>NATURAL GAS</v>
          </cell>
          <cell r="M219" t="str">
            <v>NP15</v>
          </cell>
          <cell r="N219" t="str">
            <v>PGE3</v>
          </cell>
          <cell r="O219">
            <v>41395</v>
          </cell>
          <cell r="P219">
            <v>0</v>
          </cell>
          <cell r="Q219">
            <v>0</v>
          </cell>
          <cell r="R219">
            <v>222</v>
          </cell>
          <cell r="S219" t="str">
            <v>A</v>
          </cell>
        </row>
        <row r="220">
          <cell r="E220" t="str">
            <v>COCOPP_2_CTG4</v>
          </cell>
          <cell r="F220" t="str">
            <v>GENON MARSH LANDING GEN STATION UNIT 4</v>
          </cell>
          <cell r="G220">
            <v>204.29</v>
          </cell>
          <cell r="H220" t="str">
            <v>PGAE</v>
          </cell>
          <cell r="I220" t="str">
            <v>GENON MARSH LANDING, LLC</v>
          </cell>
          <cell r="J220" t="str">
            <v>THERMAL</v>
          </cell>
          <cell r="K220" t="str">
            <v>COMBUSTION TURBINE</v>
          </cell>
          <cell r="L220" t="str">
            <v>NATURAL GAS</v>
          </cell>
          <cell r="M220" t="str">
            <v>NP15</v>
          </cell>
          <cell r="N220" t="str">
            <v>PGE3</v>
          </cell>
          <cell r="O220">
            <v>41395</v>
          </cell>
          <cell r="P220">
            <v>0</v>
          </cell>
          <cell r="Q220">
            <v>0</v>
          </cell>
          <cell r="R220">
            <v>222</v>
          </cell>
          <cell r="S220" t="str">
            <v>A</v>
          </cell>
        </row>
        <row r="221">
          <cell r="E221" t="str">
            <v>COCOSB_6_SOLAR</v>
          </cell>
          <cell r="F221" t="str">
            <v>Oakley Solar Project</v>
          </cell>
          <cell r="G221">
            <v>1.5</v>
          </cell>
          <cell r="H221" t="str">
            <v>PGAE</v>
          </cell>
          <cell r="I221" t="str">
            <v>Hayworth-Fabian, LLC</v>
          </cell>
          <cell r="J221" t="str">
            <v>SOLAR</v>
          </cell>
          <cell r="K221" t="str">
            <v>PHOTO VOLTAIC</v>
          </cell>
          <cell r="L221" t="str">
            <v>SUN</v>
          </cell>
          <cell r="M221" t="str">
            <v>NP15</v>
          </cell>
          <cell r="N221" t="str">
            <v>PGE3</v>
          </cell>
          <cell r="O221">
            <v>41437</v>
          </cell>
          <cell r="P221">
            <v>0</v>
          </cell>
          <cell r="Q221">
            <v>0</v>
          </cell>
          <cell r="R221">
            <v>1.5</v>
          </cell>
          <cell r="S221" t="str">
            <v>A</v>
          </cell>
        </row>
        <row r="222">
          <cell r="E222" t="str">
            <v>COGNAT_1_UNIT</v>
          </cell>
          <cell r="F222" t="str">
            <v>Stockton Biomas</v>
          </cell>
          <cell r="G222">
            <v>48</v>
          </cell>
          <cell r="H222" t="str">
            <v>PGAE</v>
          </cell>
          <cell r="I222" t="str">
            <v>DTE Stockton, LLC</v>
          </cell>
          <cell r="J222" t="str">
            <v>BIOMASS</v>
          </cell>
          <cell r="K222" t="str">
            <v>STEAM</v>
          </cell>
          <cell r="L222" t="str">
            <v>WOOD WASTE</v>
          </cell>
          <cell r="M222" t="str">
            <v>NP15</v>
          </cell>
          <cell r="N222" t="str">
            <v>PGE3</v>
          </cell>
          <cell r="O222">
            <v>41682</v>
          </cell>
          <cell r="P222">
            <v>0</v>
          </cell>
          <cell r="Q222">
            <v>0</v>
          </cell>
          <cell r="R222">
            <v>50</v>
          </cell>
          <cell r="S222" t="str">
            <v>A</v>
          </cell>
        </row>
        <row r="223">
          <cell r="E223" t="str">
            <v>COLEMN_2_UNIT</v>
          </cell>
          <cell r="F223" t="str">
            <v>COLEMAN</v>
          </cell>
          <cell r="G223">
            <v>13</v>
          </cell>
          <cell r="H223" t="str">
            <v>PGAE</v>
          </cell>
          <cell r="I223" t="str">
            <v>PG&amp;E</v>
          </cell>
          <cell r="J223" t="str">
            <v>HYDRO</v>
          </cell>
          <cell r="K223" t="str">
            <v>HYDRO</v>
          </cell>
          <cell r="L223" t="str">
            <v>WATER</v>
          </cell>
          <cell r="M223" t="str">
            <v>NP15</v>
          </cell>
          <cell r="N223" t="str">
            <v>PGE3</v>
          </cell>
          <cell r="O223">
            <v>28856</v>
          </cell>
          <cell r="P223">
            <v>0</v>
          </cell>
          <cell r="Q223" t="str">
            <v>Battle Creek</v>
          </cell>
          <cell r="R223">
            <v>13</v>
          </cell>
          <cell r="S223" t="str">
            <v>A</v>
          </cell>
        </row>
        <row r="224">
          <cell r="E224" t="str">
            <v>COLGA1_6_SHELLW</v>
          </cell>
          <cell r="F224" t="str">
            <v>COALINGA COGENERATION</v>
          </cell>
          <cell r="G224">
            <v>52.9</v>
          </cell>
          <cell r="H224" t="str">
            <v>PGAE</v>
          </cell>
          <cell r="I224" t="str">
            <v>Chevron Power Holdings, Inc.</v>
          </cell>
          <cell r="J224" t="str">
            <v>COGENERATION</v>
          </cell>
          <cell r="K224" t="str">
            <v>COMBUSTION TURBINE</v>
          </cell>
          <cell r="L224" t="str">
            <v>NATURAL GAS</v>
          </cell>
          <cell r="M224" t="str">
            <v>NP15</v>
          </cell>
          <cell r="N224" t="str">
            <v>PGE3</v>
          </cell>
          <cell r="O224">
            <v>33528</v>
          </cell>
          <cell r="P224" t="str">
            <v>QF Conversion, was PGE QF 25C124</v>
          </cell>
          <cell r="Q224">
            <v>0</v>
          </cell>
          <cell r="R224">
            <v>45</v>
          </cell>
          <cell r="S224" t="str">
            <v>A</v>
          </cell>
        </row>
        <row r="225">
          <cell r="E225" t="str">
            <v>COLGAT_7_UNIT 1</v>
          </cell>
          <cell r="F225" t="str">
            <v>Colgate PH Unit 1</v>
          </cell>
          <cell r="G225">
            <v>176.72</v>
          </cell>
          <cell r="H225" t="str">
            <v>PGAE</v>
          </cell>
          <cell r="I225" t="str">
            <v>Yuba County Water Agency</v>
          </cell>
          <cell r="J225" t="str">
            <v>HYDRO</v>
          </cell>
          <cell r="K225" t="str">
            <v>HYDRO</v>
          </cell>
          <cell r="L225" t="str">
            <v>WATER</v>
          </cell>
          <cell r="M225" t="str">
            <v>NP15</v>
          </cell>
          <cell r="N225" t="str">
            <v>PGE3</v>
          </cell>
          <cell r="O225">
            <v>25204</v>
          </cell>
          <cell r="P225">
            <v>0</v>
          </cell>
          <cell r="Q225" t="str">
            <v>North Yuba River</v>
          </cell>
          <cell r="R225">
            <v>157.5</v>
          </cell>
          <cell r="S225" t="str">
            <v>A</v>
          </cell>
        </row>
        <row r="226">
          <cell r="E226" t="str">
            <v>COLGAT_7_UNIT 2</v>
          </cell>
          <cell r="F226" t="str">
            <v>Colgate PH Unit 2</v>
          </cell>
          <cell r="G226">
            <v>175.67</v>
          </cell>
          <cell r="H226" t="str">
            <v>PGAE</v>
          </cell>
          <cell r="I226" t="str">
            <v>Yuba County Water Agency</v>
          </cell>
          <cell r="J226" t="str">
            <v>HYDRO</v>
          </cell>
          <cell r="K226" t="str">
            <v>HYDRO</v>
          </cell>
          <cell r="L226" t="str">
            <v>WATER</v>
          </cell>
          <cell r="M226" t="str">
            <v>NP15</v>
          </cell>
          <cell r="N226" t="str">
            <v>PGE3</v>
          </cell>
          <cell r="O226">
            <v>25204</v>
          </cell>
          <cell r="P226">
            <v>0</v>
          </cell>
          <cell r="Q226" t="str">
            <v>North Yuba River</v>
          </cell>
          <cell r="R226">
            <v>157.5</v>
          </cell>
          <cell r="S226" t="str">
            <v>A</v>
          </cell>
        </row>
        <row r="227">
          <cell r="E227" t="str">
            <v>COLTON_6_AGUAM1</v>
          </cell>
          <cell r="F227" t="str">
            <v>AGUA MANSA GENERATING FACILITY</v>
          </cell>
          <cell r="G227">
            <v>43</v>
          </cell>
          <cell r="H227" t="str">
            <v>SCE</v>
          </cell>
          <cell r="I227" t="str">
            <v>City of Colton</v>
          </cell>
          <cell r="J227" t="str">
            <v>PEAKER</v>
          </cell>
          <cell r="K227" t="str">
            <v>COMBUSTION TURBINE</v>
          </cell>
          <cell r="L227" t="str">
            <v>NATURAL GAS</v>
          </cell>
          <cell r="M227" t="str">
            <v>SP15</v>
          </cell>
          <cell r="N227" t="str">
            <v>SCE1</v>
          </cell>
          <cell r="O227">
            <v>37799</v>
          </cell>
          <cell r="P227">
            <v>0</v>
          </cell>
          <cell r="Q227">
            <v>0</v>
          </cell>
          <cell r="R227">
            <v>43</v>
          </cell>
          <cell r="S227" t="str">
            <v>A</v>
          </cell>
        </row>
        <row r="228">
          <cell r="E228" t="str">
            <v>COLUSA_2_CTG1</v>
          </cell>
          <cell r="F228" t="str">
            <v>Colusa Generating Station CTG1</v>
          </cell>
          <cell r="G228">
            <v>213.5</v>
          </cell>
          <cell r="H228" t="str">
            <v>PGAE</v>
          </cell>
          <cell r="I228" t="str">
            <v>Pacific Gas &amp; Electric Company</v>
          </cell>
          <cell r="J228" t="str">
            <v>THERMAL</v>
          </cell>
          <cell r="K228" t="str">
            <v>COMBUSTION TURBINE</v>
          </cell>
          <cell r="L228" t="str">
            <v>NATURAL GAS</v>
          </cell>
          <cell r="M228" t="str">
            <v>NP15</v>
          </cell>
          <cell r="N228" t="str">
            <v>PGE2</v>
          </cell>
          <cell r="O228">
            <v>40534</v>
          </cell>
          <cell r="P228">
            <v>0</v>
          </cell>
          <cell r="Q228">
            <v>0</v>
          </cell>
          <cell r="R228">
            <v>213.5</v>
          </cell>
          <cell r="S228" t="str">
            <v>A</v>
          </cell>
        </row>
        <row r="229">
          <cell r="E229" t="str">
            <v>COLUSA_2_CTG2</v>
          </cell>
          <cell r="F229" t="str">
            <v>Colusa Generating Station CTG2</v>
          </cell>
          <cell r="G229">
            <v>213.5</v>
          </cell>
          <cell r="H229" t="str">
            <v>PGAE</v>
          </cell>
          <cell r="I229" t="str">
            <v>Pacific Gas &amp; Electric Company</v>
          </cell>
          <cell r="J229" t="str">
            <v>THERMAL</v>
          </cell>
          <cell r="K229" t="str">
            <v>COMBUSTION TURBINE</v>
          </cell>
          <cell r="L229" t="str">
            <v>NATURAL GAS</v>
          </cell>
          <cell r="M229" t="str">
            <v>NP15</v>
          </cell>
          <cell r="N229" t="str">
            <v>PGE2</v>
          </cell>
          <cell r="O229">
            <v>40534</v>
          </cell>
          <cell r="P229">
            <v>0</v>
          </cell>
          <cell r="Q229">
            <v>0</v>
          </cell>
          <cell r="R229">
            <v>213.5</v>
          </cell>
          <cell r="S229" t="str">
            <v>A</v>
          </cell>
        </row>
        <row r="230">
          <cell r="E230" t="str">
            <v>COLUSA_2_PL1X3</v>
          </cell>
          <cell r="F230" t="str">
            <v>Colusa Generating Station</v>
          </cell>
          <cell r="G230">
            <v>641</v>
          </cell>
          <cell r="H230" t="str">
            <v>PGAE</v>
          </cell>
          <cell r="I230" t="str">
            <v>Pacific Gas &amp; Electric Company</v>
          </cell>
          <cell r="J230" t="str">
            <v>THERMAL</v>
          </cell>
          <cell r="K230" t="str">
            <v>COMBUSTION TURBINE</v>
          </cell>
          <cell r="L230" t="str">
            <v>NATURAL GAS</v>
          </cell>
          <cell r="M230" t="str">
            <v>NP15</v>
          </cell>
          <cell r="N230" t="str">
            <v>PGE3</v>
          </cell>
          <cell r="O230">
            <v>40534</v>
          </cell>
          <cell r="P230">
            <v>0</v>
          </cell>
          <cell r="Q230">
            <v>0</v>
          </cell>
          <cell r="R230">
            <v>709</v>
          </cell>
          <cell r="S230" t="str">
            <v>A</v>
          </cell>
        </row>
        <row r="231">
          <cell r="E231" t="str">
            <v>COLUSA_2_STG</v>
          </cell>
          <cell r="F231" t="str">
            <v>Colusa Generating Station STG</v>
          </cell>
          <cell r="G231">
            <v>411</v>
          </cell>
          <cell r="H231" t="str">
            <v>PGAE</v>
          </cell>
          <cell r="I231" t="str">
            <v>Pacific Gas &amp; Electric Company</v>
          </cell>
          <cell r="J231" t="str">
            <v>THERMAL</v>
          </cell>
          <cell r="K231" t="str">
            <v>STEAM</v>
          </cell>
          <cell r="L231" t="str">
            <v>NATURAL GAS</v>
          </cell>
          <cell r="M231" t="str">
            <v>NP15</v>
          </cell>
          <cell r="N231" t="str">
            <v>PGE2</v>
          </cell>
          <cell r="O231">
            <v>40534</v>
          </cell>
          <cell r="P231">
            <v>0</v>
          </cell>
          <cell r="Q231">
            <v>0</v>
          </cell>
          <cell r="R231">
            <v>411</v>
          </cell>
          <cell r="S231" t="str">
            <v>A</v>
          </cell>
        </row>
        <row r="232">
          <cell r="E232" t="str">
            <v>COLVIL_7_PL1X2</v>
          </cell>
          <cell r="F232" t="str">
            <v>COLLIERVILLE HYDRO UNIT 1 &amp; 2 AGGREGATE</v>
          </cell>
          <cell r="G232">
            <v>246.86</v>
          </cell>
          <cell r="H232" t="str">
            <v>PGAE</v>
          </cell>
          <cell r="I232" t="str">
            <v>NCPA (MSS Agreement - S14)</v>
          </cell>
          <cell r="J232" t="str">
            <v>HYDRO</v>
          </cell>
          <cell r="K232" t="str">
            <v>HYDRO</v>
          </cell>
          <cell r="L232" t="str">
            <v>WATER</v>
          </cell>
          <cell r="M232" t="str">
            <v>NP15</v>
          </cell>
          <cell r="N232" t="str">
            <v>NCP1</v>
          </cell>
          <cell r="O232">
            <v>0</v>
          </cell>
          <cell r="P232">
            <v>0</v>
          </cell>
          <cell r="Q232">
            <v>0</v>
          </cell>
          <cell r="R232">
            <v>252.5</v>
          </cell>
          <cell r="S232" t="str">
            <v>A</v>
          </cell>
        </row>
        <row r="233">
          <cell r="E233" t="str">
            <v>COLVIL_7_UNIT 1</v>
          </cell>
          <cell r="F233" t="str">
            <v>COLLIERVILLE HYDRO UNIT 1</v>
          </cell>
          <cell r="G233">
            <v>126.5</v>
          </cell>
          <cell r="H233" t="str">
            <v>PGAE</v>
          </cell>
          <cell r="I233" t="str">
            <v>NCPA (MSS Agreement - S14)</v>
          </cell>
          <cell r="J233" t="str">
            <v>HYDRO</v>
          </cell>
          <cell r="K233" t="str">
            <v>HYDRO</v>
          </cell>
          <cell r="L233" t="str">
            <v>WATER</v>
          </cell>
          <cell r="M233" t="str">
            <v>NP15</v>
          </cell>
          <cell r="N233" t="str">
            <v>NCP1</v>
          </cell>
          <cell r="O233">
            <v>0</v>
          </cell>
          <cell r="P233">
            <v>0</v>
          </cell>
          <cell r="Q233">
            <v>0</v>
          </cell>
          <cell r="R233">
            <v>126.5</v>
          </cell>
          <cell r="S233" t="str">
            <v>A</v>
          </cell>
        </row>
        <row r="234">
          <cell r="E234" t="str">
            <v>COLVIL_7_UNIT 2</v>
          </cell>
          <cell r="F234" t="str">
            <v>COLLIERVILLE HYDRO UNIT 2</v>
          </cell>
          <cell r="G234">
            <v>126</v>
          </cell>
          <cell r="H234" t="str">
            <v>PGAE</v>
          </cell>
          <cell r="I234" t="str">
            <v>NCPA (MSS Agreement - S14)</v>
          </cell>
          <cell r="J234" t="str">
            <v>HYDRO</v>
          </cell>
          <cell r="K234" t="str">
            <v>HYDRO</v>
          </cell>
          <cell r="L234" t="str">
            <v>WATER</v>
          </cell>
          <cell r="M234" t="str">
            <v>NP15</v>
          </cell>
          <cell r="N234" t="str">
            <v>NCP1</v>
          </cell>
          <cell r="O234">
            <v>0</v>
          </cell>
          <cell r="P234">
            <v>0</v>
          </cell>
          <cell r="Q234">
            <v>0</v>
          </cell>
          <cell r="R234">
            <v>126</v>
          </cell>
          <cell r="S234" t="str">
            <v>A</v>
          </cell>
        </row>
        <row r="235">
          <cell r="E235" t="str">
            <v>CONTAN_1_UNIT</v>
          </cell>
          <cell r="F235" t="str">
            <v>Graphic Packaging Cogen</v>
          </cell>
          <cell r="G235">
            <v>27.7</v>
          </cell>
          <cell r="H235" t="str">
            <v>PGAE</v>
          </cell>
          <cell r="I235" t="str">
            <v>City of Santa Clara DBA Silicon Valley Power</v>
          </cell>
          <cell r="J235" t="str">
            <v>COGENERATION</v>
          </cell>
          <cell r="K235" t="str">
            <v>COMBINED CYCLE</v>
          </cell>
          <cell r="L235" t="str">
            <v>NATURAL GAS</v>
          </cell>
          <cell r="M235" t="str">
            <v>NP15</v>
          </cell>
          <cell r="N235" t="str">
            <v>CSC1</v>
          </cell>
          <cell r="O235">
            <v>0</v>
          </cell>
          <cell r="P235">
            <v>0</v>
          </cell>
          <cell r="Q235">
            <v>0</v>
          </cell>
          <cell r="R235">
            <v>27.8</v>
          </cell>
          <cell r="S235" t="str">
            <v>A</v>
          </cell>
        </row>
        <row r="236">
          <cell r="E236" t="str">
            <v>CONTRL_1_CASAD1</v>
          </cell>
          <cell r="F236" t="str">
            <v>Mammoth G1</v>
          </cell>
          <cell r="G236">
            <v>10</v>
          </cell>
          <cell r="H236" t="str">
            <v>SCE</v>
          </cell>
          <cell r="I236" t="str">
            <v>Mammoth Three LLC</v>
          </cell>
          <cell r="J236" t="str">
            <v>GEOTHERMAL</v>
          </cell>
          <cell r="K236" t="str">
            <v>STEAM</v>
          </cell>
          <cell r="L236" t="str">
            <v>GEOTHERMAL</v>
          </cell>
          <cell r="M236" t="str">
            <v>SP15</v>
          </cell>
          <cell r="N236" t="str">
            <v>SCE1</v>
          </cell>
          <cell r="O236">
            <v>31012</v>
          </cell>
          <cell r="P236" t="str">
            <v>QF Conversion Completed: 12/20/2013. SCE QF 3003</v>
          </cell>
          <cell r="Q236">
            <v>0</v>
          </cell>
          <cell r="R236">
            <v>10</v>
          </cell>
          <cell r="S236" t="str">
            <v>A</v>
          </cell>
        </row>
        <row r="237">
          <cell r="E237" t="str">
            <v>CONTRL_1_CASAD3</v>
          </cell>
          <cell r="F237" t="str">
            <v>Mammoth G3</v>
          </cell>
          <cell r="G237">
            <v>14</v>
          </cell>
          <cell r="H237" t="str">
            <v>SCE</v>
          </cell>
          <cell r="I237" t="str">
            <v>Mammoth One LLC</v>
          </cell>
          <cell r="J237" t="str">
            <v>GEOTHERMAL</v>
          </cell>
          <cell r="K237" t="str">
            <v>STEAM</v>
          </cell>
          <cell r="L237" t="str">
            <v>GEOTHERMAL</v>
          </cell>
          <cell r="M237" t="str">
            <v>SP15</v>
          </cell>
          <cell r="N237" t="str">
            <v>SCE1</v>
          </cell>
          <cell r="O237">
            <v>41365</v>
          </cell>
          <cell r="P237">
            <v>0</v>
          </cell>
          <cell r="Q237">
            <v>0</v>
          </cell>
          <cell r="R237">
            <v>15</v>
          </cell>
          <cell r="S237" t="str">
            <v>A</v>
          </cell>
        </row>
        <row r="238">
          <cell r="E238" t="str">
            <v>CONTRL_1_LUNDY</v>
          </cell>
          <cell r="F238" t="str">
            <v>LUNDY HYDRO PLANT (AGGREGATE)</v>
          </cell>
          <cell r="G238">
            <v>3</v>
          </cell>
          <cell r="H238" t="str">
            <v>SCE</v>
          </cell>
          <cell r="I238" t="str">
            <v>SCE</v>
          </cell>
          <cell r="J238" t="str">
            <v>HYDRO</v>
          </cell>
          <cell r="K238" t="str">
            <v>HYDRO</v>
          </cell>
          <cell r="L238" t="str">
            <v>WATER</v>
          </cell>
          <cell r="M238" t="str">
            <v>SP15</v>
          </cell>
          <cell r="N238" t="str">
            <v>SCE1</v>
          </cell>
          <cell r="O238">
            <v>4019</v>
          </cell>
          <cell r="P238">
            <v>0</v>
          </cell>
          <cell r="Q238">
            <v>0</v>
          </cell>
          <cell r="R238">
            <v>3</v>
          </cell>
          <cell r="S238" t="str">
            <v>A</v>
          </cell>
        </row>
        <row r="239">
          <cell r="E239" t="str">
            <v>CONTRL_1_OXBOW</v>
          </cell>
          <cell r="F239" t="str">
            <v>CAITHNESS DIXIE VALLEY, LLC</v>
          </cell>
          <cell r="G239">
            <v>64.7</v>
          </cell>
          <cell r="H239" t="str">
            <v>SCE</v>
          </cell>
          <cell r="I239" t="str">
            <v>Southern California Edison Company</v>
          </cell>
          <cell r="J239" t="str">
            <v>GEOTHERMAL</v>
          </cell>
          <cell r="K239" t="str">
            <v>STEAM</v>
          </cell>
          <cell r="L239" t="str">
            <v>GEOTHERMAL</v>
          </cell>
          <cell r="M239" t="str">
            <v>SP15</v>
          </cell>
          <cell r="N239" t="str">
            <v>SCE1</v>
          </cell>
          <cell r="O239">
            <v>32308</v>
          </cell>
          <cell r="P239" t="str">
            <v>SCE QF 3011. Located in Nevada, but feeds into SCEs Control Station.</v>
          </cell>
          <cell r="Q239">
            <v>0</v>
          </cell>
          <cell r="R239">
            <v>49.8</v>
          </cell>
          <cell r="S239" t="str">
            <v>A</v>
          </cell>
        </row>
        <row r="240">
          <cell r="E240" t="str">
            <v>CONTRL_1_POOLE</v>
          </cell>
          <cell r="F240" t="str">
            <v>Poole Unit 1</v>
          </cell>
          <cell r="G240">
            <v>10.9</v>
          </cell>
          <cell r="H240" t="str">
            <v>SCE</v>
          </cell>
          <cell r="I240" t="str">
            <v>SCE</v>
          </cell>
          <cell r="J240" t="str">
            <v>HYDRO</v>
          </cell>
          <cell r="K240" t="str">
            <v>HYDRO</v>
          </cell>
          <cell r="L240" t="str">
            <v>WATER</v>
          </cell>
          <cell r="M240" t="str">
            <v>SP15</v>
          </cell>
          <cell r="N240" t="str">
            <v>SCE1</v>
          </cell>
          <cell r="O240">
            <v>8767</v>
          </cell>
          <cell r="P240">
            <v>0</v>
          </cell>
          <cell r="Q240">
            <v>0</v>
          </cell>
          <cell r="R240">
            <v>10.9</v>
          </cell>
          <cell r="S240" t="str">
            <v>A</v>
          </cell>
        </row>
        <row r="241">
          <cell r="E241" t="str">
            <v>CONTRL_1_QF</v>
          </cell>
          <cell r="F241" t="str">
            <v>CONTROL AREA LUMPED UNITS</v>
          </cell>
          <cell r="G241">
            <v>31.4</v>
          </cell>
          <cell r="H241" t="str">
            <v>SCE</v>
          </cell>
          <cell r="I241" t="str">
            <v>VARIOUS</v>
          </cell>
          <cell r="J241" t="str">
            <v>VARIOUS</v>
          </cell>
          <cell r="K241">
            <v>0</v>
          </cell>
          <cell r="L241" t="str">
            <v>GEOTHERMAL</v>
          </cell>
          <cell r="M241" t="str">
            <v>SP15</v>
          </cell>
          <cell r="N241" t="str">
            <v>SCE1</v>
          </cell>
          <cell r="O241">
            <v>29952</v>
          </cell>
          <cell r="P241">
            <v>0</v>
          </cell>
          <cell r="Q241">
            <v>0</v>
          </cell>
          <cell r="R241">
            <v>37.840000000000003</v>
          </cell>
          <cell r="S241" t="str">
            <v>A</v>
          </cell>
        </row>
        <row r="242">
          <cell r="E242" t="str">
            <v>CONTRL_1_RUSHCK</v>
          </cell>
          <cell r="F242" t="str">
            <v>RUSH CREEK PLANT (AGGREGATE)</v>
          </cell>
          <cell r="G242">
            <v>11.94</v>
          </cell>
          <cell r="H242" t="str">
            <v>SCE</v>
          </cell>
          <cell r="I242" t="str">
            <v>SCE</v>
          </cell>
          <cell r="J242" t="str">
            <v>HYDRO</v>
          </cell>
          <cell r="K242" t="str">
            <v>HYDRO</v>
          </cell>
          <cell r="L242" t="str">
            <v>WATER</v>
          </cell>
          <cell r="M242" t="str">
            <v>SP15</v>
          </cell>
          <cell r="N242" t="str">
            <v>SCE1</v>
          </cell>
          <cell r="O242">
            <v>5845</v>
          </cell>
          <cell r="P242">
            <v>0</v>
          </cell>
          <cell r="Q242">
            <v>0</v>
          </cell>
          <cell r="R242">
            <v>11.5</v>
          </cell>
          <cell r="S242" t="str">
            <v>A</v>
          </cell>
        </row>
        <row r="243">
          <cell r="E243" t="str">
            <v>COPMT2_2_SOLAR2</v>
          </cell>
          <cell r="F243" t="str">
            <v>CMS2</v>
          </cell>
          <cell r="G243">
            <v>155</v>
          </cell>
          <cell r="H243" t="str">
            <v>SCE</v>
          </cell>
          <cell r="I243" t="str">
            <v>Copper Mountain Solar 2, LLC</v>
          </cell>
          <cell r="J243" t="str">
            <v>SOLAR</v>
          </cell>
          <cell r="K243" t="str">
            <v>PHOTO VOLTAIC</v>
          </cell>
          <cell r="L243" t="str">
            <v>SUN</v>
          </cell>
          <cell r="M243" t="str">
            <v>SP15</v>
          </cell>
          <cell r="N243" t="str">
            <v>SCE1</v>
          </cell>
          <cell r="O243">
            <v>0</v>
          </cell>
          <cell r="P243" t="str">
            <v>Phased Implementation: 124 MW commercial out of 155 MW total at completion. As of 2/11/2015</v>
          </cell>
          <cell r="Q243">
            <v>0</v>
          </cell>
          <cell r="R243">
            <v>124</v>
          </cell>
          <cell r="S243" t="str">
            <v>A</v>
          </cell>
        </row>
        <row r="244">
          <cell r="E244" t="str">
            <v>COPMTN_2_CM10</v>
          </cell>
          <cell r="F244" t="str">
            <v>CM10</v>
          </cell>
          <cell r="G244">
            <v>10</v>
          </cell>
          <cell r="H244" t="str">
            <v>SCE</v>
          </cell>
          <cell r="I244" t="str">
            <v>Copper Mountain Solar 1, LLC</v>
          </cell>
          <cell r="J244" t="str">
            <v>SOLAR</v>
          </cell>
          <cell r="K244" t="str">
            <v>PHOTO VOLTAIC</v>
          </cell>
          <cell r="L244" t="str">
            <v>SUN</v>
          </cell>
          <cell r="M244" t="str">
            <v>SP15</v>
          </cell>
          <cell r="N244" t="str">
            <v>SCE1</v>
          </cell>
          <cell r="O244">
            <v>40819</v>
          </cell>
          <cell r="P244">
            <v>0</v>
          </cell>
          <cell r="Q244">
            <v>0</v>
          </cell>
          <cell r="R244">
            <v>10</v>
          </cell>
          <cell r="S244" t="str">
            <v>A</v>
          </cell>
        </row>
        <row r="245">
          <cell r="E245" t="str">
            <v>COPMTN_2_SOLAR1</v>
          </cell>
          <cell r="F245" t="str">
            <v>CM48</v>
          </cell>
          <cell r="G245">
            <v>48</v>
          </cell>
          <cell r="H245" t="str">
            <v>SCE</v>
          </cell>
          <cell r="I245" t="str">
            <v>Copper Mountain Solar 1, LLC</v>
          </cell>
          <cell r="J245" t="str">
            <v>SOLAR</v>
          </cell>
          <cell r="K245" t="str">
            <v>PHOTO VOLTAIC</v>
          </cell>
          <cell r="L245" t="str">
            <v>SUN</v>
          </cell>
          <cell r="M245" t="str">
            <v>SP15</v>
          </cell>
          <cell r="N245" t="str">
            <v>SCE1</v>
          </cell>
          <cell r="O245">
            <v>40344</v>
          </cell>
          <cell r="P245">
            <v>0</v>
          </cell>
          <cell r="Q245">
            <v>0</v>
          </cell>
          <cell r="R245">
            <v>48</v>
          </cell>
          <cell r="S245" t="str">
            <v>A</v>
          </cell>
        </row>
        <row r="246">
          <cell r="E246" t="str">
            <v>CORCAN_1_SOLAR1</v>
          </cell>
          <cell r="F246" t="str">
            <v>CID Solar</v>
          </cell>
          <cell r="G246">
            <v>20</v>
          </cell>
          <cell r="H246" t="str">
            <v>PGAE</v>
          </cell>
          <cell r="I246" t="str">
            <v>CID Solar, LLC</v>
          </cell>
          <cell r="J246" t="str">
            <v>SOLAR</v>
          </cell>
          <cell r="K246" t="str">
            <v>PHOTO VOLTAIC</v>
          </cell>
          <cell r="L246" t="str">
            <v>SUN</v>
          </cell>
          <cell r="M246" t="str">
            <v>NP15</v>
          </cell>
          <cell r="N246" t="str">
            <v>PGE3</v>
          </cell>
          <cell r="O246">
            <v>42013</v>
          </cell>
          <cell r="P246">
            <v>0</v>
          </cell>
          <cell r="Q246">
            <v>0</v>
          </cell>
          <cell r="R246">
            <v>20</v>
          </cell>
          <cell r="S246" t="str">
            <v>A</v>
          </cell>
        </row>
        <row r="247">
          <cell r="E247" t="str">
            <v>CORCAN_1_SOLAR2</v>
          </cell>
          <cell r="F247" t="str">
            <v>Corcoran City</v>
          </cell>
          <cell r="G247">
            <v>11</v>
          </cell>
          <cell r="H247" t="str">
            <v>PGAE</v>
          </cell>
          <cell r="I247" t="str">
            <v>Cottonwood Solar, LLC</v>
          </cell>
          <cell r="J247" t="str">
            <v>SOLAR</v>
          </cell>
          <cell r="K247" t="str">
            <v>PHOTO VOLTAIC</v>
          </cell>
          <cell r="L247" t="str">
            <v>SUN</v>
          </cell>
          <cell r="M247" t="str">
            <v>NP15</v>
          </cell>
          <cell r="N247" t="str">
            <v>PGE3</v>
          </cell>
          <cell r="O247">
            <v>42147</v>
          </cell>
          <cell r="P247">
            <v>0</v>
          </cell>
          <cell r="Q247">
            <v>0</v>
          </cell>
          <cell r="R247">
            <v>11</v>
          </cell>
          <cell r="S247" t="str">
            <v>A</v>
          </cell>
        </row>
        <row r="248">
          <cell r="E248" t="str">
            <v>CORONS_2_SOLAR</v>
          </cell>
          <cell r="F248" t="str">
            <v>SunEdison - Corona</v>
          </cell>
          <cell r="G248">
            <v>0.99</v>
          </cell>
          <cell r="H248" t="str">
            <v>SCE</v>
          </cell>
          <cell r="I248" t="str">
            <v>SCE</v>
          </cell>
          <cell r="J248" t="str">
            <v>SOLAR</v>
          </cell>
          <cell r="K248" t="str">
            <v>PHOTO VOLTAIC</v>
          </cell>
          <cell r="L248" t="str">
            <v>SUN</v>
          </cell>
          <cell r="M248" t="str">
            <v>SP15</v>
          </cell>
          <cell r="N248" t="str">
            <v>SCE1</v>
          </cell>
          <cell r="O248">
            <v>41388</v>
          </cell>
          <cell r="P248">
            <v>0</v>
          </cell>
          <cell r="Q248">
            <v>0</v>
          </cell>
          <cell r="R248">
            <v>1</v>
          </cell>
          <cell r="S248" t="str">
            <v>A</v>
          </cell>
        </row>
        <row r="249">
          <cell r="E249" t="str">
            <v>CORONS_6_CLRCTG</v>
          </cell>
          <cell r="F249" t="str">
            <v>Clearwater Power Plant CT Unit 1</v>
          </cell>
          <cell r="G249">
            <v>23.8</v>
          </cell>
          <cell r="H249" t="str">
            <v>SCE</v>
          </cell>
          <cell r="I249" t="str">
            <v>City of Riverside (MSSA)</v>
          </cell>
          <cell r="J249" t="str">
            <v>THERMAL</v>
          </cell>
          <cell r="K249" t="str">
            <v>COMBUSTION TURBINE</v>
          </cell>
          <cell r="L249" t="str">
            <v>NATURAL GAS</v>
          </cell>
          <cell r="M249" t="str">
            <v>SP15</v>
          </cell>
          <cell r="N249" t="str">
            <v>SCE1</v>
          </cell>
          <cell r="O249">
            <v>38411</v>
          </cell>
          <cell r="P249">
            <v>0</v>
          </cell>
          <cell r="Q249">
            <v>0</v>
          </cell>
          <cell r="R249">
            <v>23.8</v>
          </cell>
          <cell r="S249" t="str">
            <v>A</v>
          </cell>
        </row>
        <row r="250">
          <cell r="E250" t="str">
            <v>CORONS_6_CLRSTG</v>
          </cell>
          <cell r="F250" t="str">
            <v>Clearwater Power Plant ST Unit 2</v>
          </cell>
          <cell r="G250">
            <v>8.5</v>
          </cell>
          <cell r="H250" t="str">
            <v>SCE</v>
          </cell>
          <cell r="I250" t="str">
            <v>City of Riverside (MSSA)</v>
          </cell>
          <cell r="J250" t="str">
            <v>THERMAL</v>
          </cell>
          <cell r="K250" t="str">
            <v>STEAM</v>
          </cell>
          <cell r="L250" t="str">
            <v>HEAT RECOVERY</v>
          </cell>
          <cell r="M250" t="str">
            <v>SP15</v>
          </cell>
          <cell r="N250" t="str">
            <v>SCE1</v>
          </cell>
          <cell r="O250">
            <v>38411</v>
          </cell>
          <cell r="P250">
            <v>0</v>
          </cell>
          <cell r="Q250">
            <v>0</v>
          </cell>
          <cell r="R250">
            <v>8.4700000000000006</v>
          </cell>
          <cell r="S250" t="str">
            <v>A</v>
          </cell>
        </row>
        <row r="251">
          <cell r="E251" t="str">
            <v>CORONS_6_CLRWTR</v>
          </cell>
          <cell r="F251" t="str">
            <v>Clearwater Power Plant</v>
          </cell>
          <cell r="G251">
            <v>28</v>
          </cell>
          <cell r="H251" t="str">
            <v>SCE</v>
          </cell>
          <cell r="I251" t="str">
            <v>City of Riverside (MSSA)</v>
          </cell>
          <cell r="J251" t="str">
            <v>THERMAL</v>
          </cell>
          <cell r="K251" t="str">
            <v>COMBINED CYCLE</v>
          </cell>
          <cell r="L251" t="str">
            <v>NATURAL GAS</v>
          </cell>
          <cell r="M251" t="str">
            <v>SP15</v>
          </cell>
          <cell r="N251" t="str">
            <v>SCE1</v>
          </cell>
          <cell r="O251">
            <v>38411</v>
          </cell>
          <cell r="P251">
            <v>0</v>
          </cell>
          <cell r="Q251">
            <v>0</v>
          </cell>
          <cell r="R251">
            <v>32.270000000000003</v>
          </cell>
          <cell r="S251" t="str">
            <v>A</v>
          </cell>
        </row>
        <row r="252">
          <cell r="E252" t="str">
            <v>CORRAL_6_SJOAQN</v>
          </cell>
          <cell r="F252" t="str">
            <v>Ameresco San Joaquin</v>
          </cell>
          <cell r="G252">
            <v>4.3</v>
          </cell>
          <cell r="H252" t="str">
            <v>PGAE</v>
          </cell>
          <cell r="I252" t="str">
            <v>Ameresco San Joaquin LLC</v>
          </cell>
          <cell r="J252" t="str">
            <v>BIOMASS</v>
          </cell>
          <cell r="K252" t="str">
            <v>RECIPROCATING ENGINE</v>
          </cell>
          <cell r="L252" t="str">
            <v>LANDFILL GAS</v>
          </cell>
          <cell r="M252" t="str">
            <v>NP15</v>
          </cell>
          <cell r="N252" t="str">
            <v>PGE3</v>
          </cell>
          <cell r="O252">
            <v>41753</v>
          </cell>
          <cell r="P252">
            <v>0</v>
          </cell>
          <cell r="Q252">
            <v>0</v>
          </cell>
          <cell r="R252">
            <v>4.3</v>
          </cell>
          <cell r="S252" t="str">
            <v>A</v>
          </cell>
        </row>
        <row r="253">
          <cell r="E253" t="str">
            <v>COTTLE_2_FRNKNH</v>
          </cell>
          <cell r="F253" t="str">
            <v>SOUTH SAN JOAQUIN ID (FRANKENHEIMER)</v>
          </cell>
          <cell r="G253">
            <v>5.3</v>
          </cell>
          <cell r="H253" t="str">
            <v>PGAE</v>
          </cell>
          <cell r="I253">
            <v>0</v>
          </cell>
          <cell r="J253" t="str">
            <v>HYDRO</v>
          </cell>
          <cell r="K253" t="str">
            <v>HYDRO</v>
          </cell>
          <cell r="L253" t="str">
            <v>WATER</v>
          </cell>
          <cell r="M253" t="str">
            <v>NP15</v>
          </cell>
          <cell r="N253" t="str">
            <v>PGE3</v>
          </cell>
          <cell r="O253">
            <v>30359</v>
          </cell>
          <cell r="P253">
            <v>0</v>
          </cell>
          <cell r="Q253">
            <v>0</v>
          </cell>
          <cell r="R253">
            <v>8.75</v>
          </cell>
          <cell r="S253" t="str">
            <v>A</v>
          </cell>
        </row>
        <row r="254">
          <cell r="E254" t="str">
            <v>COVERD_2_QFUNTS</v>
          </cell>
          <cell r="F254" t="str">
            <v>COVE ROAD AREA LUMPED UNITS</v>
          </cell>
          <cell r="G254">
            <v>20.260000000000002</v>
          </cell>
          <cell r="H254" t="str">
            <v>PGAE</v>
          </cell>
          <cell r="I254" t="str">
            <v>VARIOUS</v>
          </cell>
          <cell r="J254" t="str">
            <v>HYDRO</v>
          </cell>
          <cell r="K254" t="str">
            <v>HYDRO</v>
          </cell>
          <cell r="L254" t="str">
            <v>WATER</v>
          </cell>
          <cell r="M254" t="str">
            <v>NP15</v>
          </cell>
          <cell r="N254" t="str">
            <v>PGE3</v>
          </cell>
          <cell r="O254">
            <v>31782</v>
          </cell>
          <cell r="P254">
            <v>0</v>
          </cell>
          <cell r="Q254">
            <v>0</v>
          </cell>
          <cell r="R254">
            <v>20.260000000000002</v>
          </cell>
          <cell r="S254" t="str">
            <v>A</v>
          </cell>
        </row>
        <row r="255">
          <cell r="E255" t="str">
            <v>COWCRK_2_UNIT</v>
          </cell>
          <cell r="F255" t="str">
            <v>COW CREEK</v>
          </cell>
          <cell r="G255">
            <v>2</v>
          </cell>
          <cell r="H255" t="str">
            <v>PGAE</v>
          </cell>
          <cell r="I255" t="str">
            <v>PG&amp;E</v>
          </cell>
          <cell r="J255" t="str">
            <v>HYDRO</v>
          </cell>
          <cell r="K255" t="str">
            <v>HYDRO</v>
          </cell>
          <cell r="L255" t="str">
            <v>WATER</v>
          </cell>
          <cell r="M255" t="str">
            <v>NP15</v>
          </cell>
          <cell r="N255" t="str">
            <v>PGE3</v>
          </cell>
          <cell r="O255">
            <v>2558</v>
          </cell>
          <cell r="P255">
            <v>0</v>
          </cell>
          <cell r="Q255">
            <v>0</v>
          </cell>
          <cell r="R255">
            <v>2</v>
          </cell>
          <cell r="S255" t="str">
            <v>A</v>
          </cell>
        </row>
        <row r="256">
          <cell r="E256" t="str">
            <v>CPSTNO_7_PRMADS</v>
          </cell>
          <cell r="F256" t="str">
            <v>PRIMA DESHECHA LANDFILL</v>
          </cell>
          <cell r="G256">
            <v>6.1</v>
          </cell>
          <cell r="H256" t="str">
            <v>SDGE</v>
          </cell>
          <cell r="I256" t="str">
            <v>MM Biogas Power, LLC (Formerly QF ID 448)</v>
          </cell>
          <cell r="J256" t="str">
            <v>BIOMASS</v>
          </cell>
          <cell r="K256" t="str">
            <v>RECIPROCATING ENGINE</v>
          </cell>
          <cell r="L256" t="str">
            <v>LANDFILL GAS</v>
          </cell>
          <cell r="M256" t="str">
            <v>SP15</v>
          </cell>
          <cell r="N256" t="str">
            <v>SDG1</v>
          </cell>
          <cell r="O256">
            <v>36161</v>
          </cell>
          <cell r="P256">
            <v>0</v>
          </cell>
          <cell r="Q256">
            <v>0</v>
          </cell>
          <cell r="R256">
            <v>6.1</v>
          </cell>
          <cell r="S256" t="str">
            <v>A</v>
          </cell>
        </row>
        <row r="257">
          <cell r="E257" t="str">
            <v>CPVERD_2_SOLAR</v>
          </cell>
          <cell r="F257" t="str">
            <v>Campo Verde Solar</v>
          </cell>
          <cell r="G257">
            <v>139</v>
          </cell>
          <cell r="H257" t="str">
            <v>SDGE</v>
          </cell>
          <cell r="I257" t="str">
            <v>Campo Verde Solar, LLC</v>
          </cell>
          <cell r="J257" t="str">
            <v>SOLAR</v>
          </cell>
          <cell r="K257" t="str">
            <v>PHOTO VOLTAIC</v>
          </cell>
          <cell r="L257" t="str">
            <v>SUN</v>
          </cell>
          <cell r="M257" t="str">
            <v>SP15</v>
          </cell>
          <cell r="N257" t="str">
            <v>SDG1</v>
          </cell>
          <cell r="O257">
            <v>41569</v>
          </cell>
          <cell r="P257">
            <v>0</v>
          </cell>
          <cell r="Q257">
            <v>0</v>
          </cell>
          <cell r="R257">
            <v>150</v>
          </cell>
          <cell r="S257" t="str">
            <v>A</v>
          </cell>
        </row>
        <row r="258">
          <cell r="E258" t="str">
            <v>CRELMN_6_RAMON1</v>
          </cell>
          <cell r="F258" t="str">
            <v>Ramona 1</v>
          </cell>
          <cell r="G258">
            <v>2</v>
          </cell>
          <cell r="H258" t="str">
            <v>SDGE</v>
          </cell>
          <cell r="I258" t="str">
            <v>Sol Orchard San Diego 20, LLC</v>
          </cell>
          <cell r="J258" t="str">
            <v>SOLAR</v>
          </cell>
          <cell r="K258" t="str">
            <v>PHOTO VOLTAIC</v>
          </cell>
          <cell r="L258" t="str">
            <v>SUN</v>
          </cell>
          <cell r="M258" t="str">
            <v>SP15</v>
          </cell>
          <cell r="N258" t="str">
            <v>SDG1</v>
          </cell>
          <cell r="O258">
            <v>41639</v>
          </cell>
          <cell r="P258">
            <v>0</v>
          </cell>
          <cell r="Q258">
            <v>0</v>
          </cell>
          <cell r="R258">
            <v>2</v>
          </cell>
          <cell r="S258" t="str">
            <v>A</v>
          </cell>
        </row>
        <row r="259">
          <cell r="E259" t="str">
            <v>CRELMN_6_RAMON2</v>
          </cell>
          <cell r="F259" t="str">
            <v>Ramona 2</v>
          </cell>
          <cell r="G259">
            <v>5</v>
          </cell>
          <cell r="H259" t="str">
            <v>SDGE</v>
          </cell>
          <cell r="I259" t="str">
            <v>Sol Orchard San Diego 21, LLC</v>
          </cell>
          <cell r="J259" t="str">
            <v>SOLAR</v>
          </cell>
          <cell r="K259" t="str">
            <v>PHOTO VOLTAIC</v>
          </cell>
          <cell r="L259" t="str">
            <v>SUN</v>
          </cell>
          <cell r="M259" t="str">
            <v>SP15</v>
          </cell>
          <cell r="N259" t="str">
            <v>SDG1</v>
          </cell>
          <cell r="O259">
            <v>41639</v>
          </cell>
          <cell r="P259">
            <v>0</v>
          </cell>
          <cell r="Q259">
            <v>0</v>
          </cell>
          <cell r="R259">
            <v>5</v>
          </cell>
          <cell r="S259" t="str">
            <v>A</v>
          </cell>
        </row>
        <row r="260">
          <cell r="E260" t="str">
            <v>CRESSY_1_PARKER</v>
          </cell>
          <cell r="F260" t="str">
            <v>Parker Power House</v>
          </cell>
          <cell r="G260">
            <v>2.83</v>
          </cell>
          <cell r="H260" t="str">
            <v>PGAE</v>
          </cell>
          <cell r="I260" t="str">
            <v>Merced Irrigation District</v>
          </cell>
          <cell r="J260" t="str">
            <v>HYDRO</v>
          </cell>
          <cell r="K260" t="str">
            <v>HYDRO</v>
          </cell>
          <cell r="L260" t="str">
            <v>WATER</v>
          </cell>
          <cell r="M260" t="str">
            <v>NP15</v>
          </cell>
          <cell r="N260" t="str">
            <v>PGE3</v>
          </cell>
          <cell r="O260">
            <v>29852</v>
          </cell>
          <cell r="P260" t="str">
            <v>Formerly PGE QF 25H185</v>
          </cell>
          <cell r="Q260">
            <v>0</v>
          </cell>
          <cell r="R260">
            <v>2.83</v>
          </cell>
          <cell r="S260" t="str">
            <v>A</v>
          </cell>
        </row>
        <row r="261">
          <cell r="E261" t="str">
            <v>CRESTA_7_PL1X2</v>
          </cell>
          <cell r="F261" t="str">
            <v>CRESTA PH (AGGREGATE)</v>
          </cell>
          <cell r="G261">
            <v>70.400000000000006</v>
          </cell>
          <cell r="H261" t="str">
            <v>PGAE</v>
          </cell>
          <cell r="I261" t="str">
            <v>PG&amp;E</v>
          </cell>
          <cell r="J261" t="str">
            <v>HYDRO</v>
          </cell>
          <cell r="K261" t="str">
            <v>HYDRO</v>
          </cell>
          <cell r="L261" t="str">
            <v>WATER</v>
          </cell>
          <cell r="M261" t="str">
            <v>NP15</v>
          </cell>
          <cell r="N261" t="str">
            <v>PGE3</v>
          </cell>
          <cell r="O261">
            <v>17899</v>
          </cell>
          <cell r="P261">
            <v>0</v>
          </cell>
          <cell r="Q261" t="str">
            <v>NF Feather River</v>
          </cell>
          <cell r="R261">
            <v>70.400000000000006</v>
          </cell>
          <cell r="S261" t="str">
            <v>A</v>
          </cell>
        </row>
        <row r="262">
          <cell r="E262" t="str">
            <v>CRESTA_7_UNIT 1</v>
          </cell>
          <cell r="F262" t="str">
            <v>Cresta Unit #1</v>
          </cell>
          <cell r="G262">
            <v>35.200000000000003</v>
          </cell>
          <cell r="H262" t="str">
            <v>PGAE</v>
          </cell>
          <cell r="I262" t="str">
            <v>PG&amp;E</v>
          </cell>
          <cell r="J262" t="str">
            <v>HYDRO</v>
          </cell>
          <cell r="K262" t="str">
            <v>HYDRO</v>
          </cell>
          <cell r="L262" t="str">
            <v>WATER</v>
          </cell>
          <cell r="M262" t="str">
            <v>NP15</v>
          </cell>
          <cell r="N262" t="str">
            <v>PGE3</v>
          </cell>
          <cell r="O262">
            <v>17899</v>
          </cell>
          <cell r="P262">
            <v>0</v>
          </cell>
          <cell r="Q262" t="str">
            <v>NF Feather River</v>
          </cell>
          <cell r="R262">
            <v>35.200000000000003</v>
          </cell>
          <cell r="S262" t="str">
            <v>A</v>
          </cell>
        </row>
        <row r="263">
          <cell r="E263" t="str">
            <v>CRESTA_7_UNIT 2</v>
          </cell>
          <cell r="F263" t="str">
            <v>Cresta Unit #2</v>
          </cell>
          <cell r="G263">
            <v>35.200000000000003</v>
          </cell>
          <cell r="H263" t="str">
            <v>PGAE</v>
          </cell>
          <cell r="I263" t="str">
            <v>PG&amp;E</v>
          </cell>
          <cell r="J263" t="str">
            <v>HYDRO</v>
          </cell>
          <cell r="K263" t="str">
            <v>HYDRO</v>
          </cell>
          <cell r="L263" t="str">
            <v>WATER</v>
          </cell>
          <cell r="M263" t="str">
            <v>NP15</v>
          </cell>
          <cell r="N263" t="str">
            <v>PGE3</v>
          </cell>
          <cell r="O263">
            <v>18264</v>
          </cell>
          <cell r="P263">
            <v>0</v>
          </cell>
          <cell r="Q263" t="str">
            <v>NF Feather River</v>
          </cell>
          <cell r="R263">
            <v>35.200000000000003</v>
          </cell>
          <cell r="S263" t="str">
            <v>A</v>
          </cell>
        </row>
        <row r="264">
          <cell r="E264" t="str">
            <v>CRNEVL_6_CRNVA</v>
          </cell>
          <cell r="F264" t="str">
            <v>CRANE VALLEY</v>
          </cell>
          <cell r="G264">
            <v>0.9</v>
          </cell>
          <cell r="H264" t="str">
            <v>PGAE</v>
          </cell>
          <cell r="I264" t="str">
            <v>PG&amp;E</v>
          </cell>
          <cell r="J264" t="str">
            <v>HYDRO</v>
          </cell>
          <cell r="K264" t="str">
            <v>HYDRO</v>
          </cell>
          <cell r="L264" t="str">
            <v>WATER</v>
          </cell>
          <cell r="M264" t="str">
            <v>NP15</v>
          </cell>
          <cell r="N264" t="str">
            <v>PGE3</v>
          </cell>
          <cell r="O264">
            <v>6941</v>
          </cell>
          <cell r="P264">
            <v>0</v>
          </cell>
          <cell r="Q264">
            <v>0</v>
          </cell>
          <cell r="R264">
            <v>0.9</v>
          </cell>
          <cell r="S264" t="str">
            <v>A</v>
          </cell>
        </row>
        <row r="265">
          <cell r="E265" t="str">
            <v>CRNEVL_6_SJQN 1</v>
          </cell>
          <cell r="F265" t="str">
            <v>San Joaquin 1-A</v>
          </cell>
          <cell r="G265">
            <v>0.4</v>
          </cell>
          <cell r="H265" t="str">
            <v>PGAE</v>
          </cell>
          <cell r="I265" t="str">
            <v>PG&amp;E</v>
          </cell>
          <cell r="J265" t="str">
            <v>HYDRO</v>
          </cell>
          <cell r="K265" t="str">
            <v>HYDRO</v>
          </cell>
          <cell r="L265" t="str">
            <v>WATER</v>
          </cell>
          <cell r="M265" t="str">
            <v>NP15</v>
          </cell>
          <cell r="N265" t="str">
            <v>PGE3</v>
          </cell>
          <cell r="O265">
            <v>3654</v>
          </cell>
          <cell r="P265">
            <v>0</v>
          </cell>
          <cell r="Q265" t="str">
            <v>San Joaquin River</v>
          </cell>
          <cell r="R265">
            <v>0.4</v>
          </cell>
          <cell r="S265" t="str">
            <v>A</v>
          </cell>
        </row>
        <row r="266">
          <cell r="E266" t="str">
            <v>CRNEVL_6_SJQN 2</v>
          </cell>
          <cell r="F266" t="str">
            <v>San Joaquin PH 2</v>
          </cell>
          <cell r="G266">
            <v>3.2</v>
          </cell>
          <cell r="H266" t="str">
            <v>PGAE</v>
          </cell>
          <cell r="I266" t="str">
            <v>PGAE</v>
          </cell>
          <cell r="J266" t="str">
            <v>HYDRO</v>
          </cell>
          <cell r="K266" t="str">
            <v>HYDRO</v>
          </cell>
          <cell r="L266" t="str">
            <v>WATER</v>
          </cell>
          <cell r="M266" t="str">
            <v>NP15</v>
          </cell>
          <cell r="N266" t="str">
            <v>PGE3</v>
          </cell>
          <cell r="O266">
            <v>6211</v>
          </cell>
          <cell r="P266">
            <v>0</v>
          </cell>
          <cell r="Q266">
            <v>0</v>
          </cell>
          <cell r="R266">
            <v>3.2</v>
          </cell>
          <cell r="S266" t="str">
            <v>A</v>
          </cell>
        </row>
        <row r="267">
          <cell r="E267" t="str">
            <v>CRNEVL_6_SJQN 3</v>
          </cell>
          <cell r="F267" t="str">
            <v>San Joaquin PH 3</v>
          </cell>
          <cell r="G267">
            <v>4.2</v>
          </cell>
          <cell r="H267" t="str">
            <v>PGAE</v>
          </cell>
          <cell r="I267" t="str">
            <v>PGAE</v>
          </cell>
          <cell r="J267" t="str">
            <v>HYDRO</v>
          </cell>
          <cell r="K267" t="str">
            <v>HYDRO</v>
          </cell>
          <cell r="L267" t="str">
            <v>WATER</v>
          </cell>
          <cell r="M267" t="str">
            <v>NP15</v>
          </cell>
          <cell r="N267" t="str">
            <v>PGE3</v>
          </cell>
          <cell r="O267">
            <v>8402</v>
          </cell>
          <cell r="P267">
            <v>0</v>
          </cell>
          <cell r="Q267">
            <v>0</v>
          </cell>
          <cell r="R267">
            <v>4.2</v>
          </cell>
          <cell r="S267" t="str">
            <v>A</v>
          </cell>
        </row>
        <row r="268">
          <cell r="E268" t="str">
            <v>CROKET_7_UNIT</v>
          </cell>
          <cell r="F268" t="str">
            <v>CROCKETT COGEN</v>
          </cell>
          <cell r="G268">
            <v>240</v>
          </cell>
          <cell r="H268" t="str">
            <v>PGAE</v>
          </cell>
          <cell r="I268" t="str">
            <v>PG&amp;E</v>
          </cell>
          <cell r="J268" t="str">
            <v>COGENERATION</v>
          </cell>
          <cell r="K268" t="str">
            <v>COMBINED CYCLE</v>
          </cell>
          <cell r="L268" t="str">
            <v>NATURAL GAS</v>
          </cell>
          <cell r="M268" t="str">
            <v>NP15</v>
          </cell>
          <cell r="N268" t="str">
            <v>PGE3</v>
          </cell>
          <cell r="O268">
            <v>35053</v>
          </cell>
          <cell r="P268" t="str">
            <v>QF Conversion, was PGE QF 10C045</v>
          </cell>
          <cell r="Q268">
            <v>0</v>
          </cell>
          <cell r="R268">
            <v>240</v>
          </cell>
          <cell r="S268" t="str">
            <v>A</v>
          </cell>
        </row>
        <row r="269">
          <cell r="E269" t="str">
            <v>CRSTWD_6_KUMYAY</v>
          </cell>
          <cell r="F269" t="str">
            <v>KUMEYAAY WIND FARM</v>
          </cell>
          <cell r="G269">
            <v>50</v>
          </cell>
          <cell r="H269" t="str">
            <v>SDGE</v>
          </cell>
          <cell r="I269" t="str">
            <v>Kumeyaay Wind LLC</v>
          </cell>
          <cell r="J269" t="str">
            <v>WIND</v>
          </cell>
          <cell r="K269" t="str">
            <v>WIND</v>
          </cell>
          <cell r="L269" t="str">
            <v>WIND</v>
          </cell>
          <cell r="M269" t="str">
            <v>SP15</v>
          </cell>
          <cell r="N269" t="str">
            <v>SDG1</v>
          </cell>
          <cell r="O269">
            <v>38707</v>
          </cell>
          <cell r="P269">
            <v>0</v>
          </cell>
          <cell r="Q269">
            <v>0</v>
          </cell>
          <cell r="R269">
            <v>50</v>
          </cell>
          <cell r="S269" t="str">
            <v>A</v>
          </cell>
        </row>
        <row r="270">
          <cell r="E270" t="str">
            <v>CRWCKS_1_SOLAR1</v>
          </cell>
          <cell r="F270" t="str">
            <v>Crow Creek Solar 1</v>
          </cell>
          <cell r="G270">
            <v>20</v>
          </cell>
          <cell r="H270" t="str">
            <v>PGAE</v>
          </cell>
          <cell r="I270" t="str">
            <v>Frontier Solar LLC</v>
          </cell>
          <cell r="J270" t="str">
            <v>SOLAR</v>
          </cell>
          <cell r="K270" t="str">
            <v>PHOTO VOLTAIC</v>
          </cell>
          <cell r="L270" t="str">
            <v>SUN</v>
          </cell>
          <cell r="M270" t="str">
            <v>NP15</v>
          </cell>
          <cell r="N270" t="str">
            <v>PGE3</v>
          </cell>
          <cell r="O270">
            <v>42551</v>
          </cell>
          <cell r="P270">
            <v>0</v>
          </cell>
          <cell r="Q270">
            <v>0</v>
          </cell>
          <cell r="R270">
            <v>20</v>
          </cell>
          <cell r="S270" t="str">
            <v>A</v>
          </cell>
        </row>
        <row r="271">
          <cell r="E271" t="str">
            <v>CSCCOG_1_UNIT 1</v>
          </cell>
          <cell r="F271" t="str">
            <v>SANTA CLARA COGEN</v>
          </cell>
          <cell r="G271">
            <v>7</v>
          </cell>
          <cell r="H271" t="str">
            <v>PGAE</v>
          </cell>
          <cell r="I271" t="str">
            <v>City of Santa Clara DBA Silicon Valley Power</v>
          </cell>
          <cell r="J271" t="str">
            <v>COGENERATION</v>
          </cell>
          <cell r="K271" t="str">
            <v>COMBUSTION TURBINE</v>
          </cell>
          <cell r="L271" t="str">
            <v>NATURAL GAS</v>
          </cell>
          <cell r="M271" t="str">
            <v>NP15</v>
          </cell>
          <cell r="N271" t="str">
            <v>CSC1</v>
          </cell>
          <cell r="O271">
            <v>29587</v>
          </cell>
          <cell r="P271">
            <v>0</v>
          </cell>
          <cell r="Q271">
            <v>0</v>
          </cell>
          <cell r="R271">
            <v>7</v>
          </cell>
          <cell r="S271" t="str">
            <v>A</v>
          </cell>
        </row>
        <row r="272">
          <cell r="E272" t="str">
            <v>CSCGNR_1_UNIT 1</v>
          </cell>
          <cell r="F272" t="str">
            <v>Gianera GT 1</v>
          </cell>
          <cell r="G272">
            <v>24.75</v>
          </cell>
          <cell r="H272" t="str">
            <v>PGAE</v>
          </cell>
          <cell r="I272" t="str">
            <v>City of Santa Clara DBA Silicon Valley Power</v>
          </cell>
          <cell r="J272" t="str">
            <v>PEAKER</v>
          </cell>
          <cell r="K272" t="str">
            <v>COMBUSTION TURBINE</v>
          </cell>
          <cell r="L272" t="str">
            <v>NATURAL GAS</v>
          </cell>
          <cell r="M272" t="str">
            <v>NP15</v>
          </cell>
          <cell r="N272" t="str">
            <v>CSC1</v>
          </cell>
          <cell r="O272">
            <v>31778</v>
          </cell>
          <cell r="P272">
            <v>0</v>
          </cell>
          <cell r="Q272">
            <v>0</v>
          </cell>
          <cell r="R272">
            <v>24.75</v>
          </cell>
          <cell r="S272" t="str">
            <v>A</v>
          </cell>
        </row>
        <row r="273">
          <cell r="E273" t="str">
            <v>CSCGNR_1_UNIT 2</v>
          </cell>
          <cell r="F273" t="str">
            <v>Gianera GT 2</v>
          </cell>
          <cell r="G273">
            <v>24.75</v>
          </cell>
          <cell r="H273" t="str">
            <v>PGAE</v>
          </cell>
          <cell r="I273" t="str">
            <v>City of Santa Clara DBA Silicon Valley Power</v>
          </cell>
          <cell r="J273" t="str">
            <v>PEAKER</v>
          </cell>
          <cell r="K273" t="str">
            <v>COMBUSTION TURBINE</v>
          </cell>
          <cell r="L273" t="str">
            <v>NATURAL GAS</v>
          </cell>
          <cell r="M273" t="str">
            <v>NP15</v>
          </cell>
          <cell r="N273" t="str">
            <v>CSC1</v>
          </cell>
          <cell r="O273">
            <v>31413</v>
          </cell>
          <cell r="P273">
            <v>0</v>
          </cell>
          <cell r="Q273">
            <v>0</v>
          </cell>
          <cell r="R273">
            <v>24.75</v>
          </cell>
          <cell r="S273" t="str">
            <v>A</v>
          </cell>
        </row>
        <row r="274">
          <cell r="E274" t="str">
            <v>CSLR4S_2_SOLAR</v>
          </cell>
          <cell r="F274" t="str">
            <v>Imperial Valley (Csolar IV)</v>
          </cell>
          <cell r="G274">
            <v>130</v>
          </cell>
          <cell r="H274" t="str">
            <v>SDGE</v>
          </cell>
          <cell r="I274" t="str">
            <v>CSOLAR IV South, LLC</v>
          </cell>
          <cell r="J274" t="str">
            <v>SOLAR</v>
          </cell>
          <cell r="K274" t="str">
            <v>PHOTO VOLTAIC</v>
          </cell>
          <cell r="L274" t="str">
            <v>SUN</v>
          </cell>
          <cell r="M274" t="str">
            <v>SP15</v>
          </cell>
          <cell r="N274" t="str">
            <v>SDG1</v>
          </cell>
          <cell r="O274">
            <v>41558</v>
          </cell>
          <cell r="P274">
            <v>0</v>
          </cell>
          <cell r="Q274">
            <v>0</v>
          </cell>
          <cell r="R274">
            <v>130</v>
          </cell>
          <cell r="S274" t="str">
            <v>A</v>
          </cell>
        </row>
        <row r="275">
          <cell r="E275" t="str">
            <v>CSTOGA_6_LNDFIL</v>
          </cell>
          <cell r="F275" t="str">
            <v>Clover Flat Land Fill Gas</v>
          </cell>
          <cell r="G275">
            <v>0.85</v>
          </cell>
          <cell r="H275" t="str">
            <v>PGAE</v>
          </cell>
          <cell r="I275" t="str">
            <v>Vista Corporation</v>
          </cell>
          <cell r="J275" t="str">
            <v>BIOMASS</v>
          </cell>
          <cell r="K275" t="str">
            <v>INTERNAL COMBUSTION</v>
          </cell>
          <cell r="L275" t="str">
            <v>LANDFILL GAS</v>
          </cell>
          <cell r="M275" t="str">
            <v>NP15</v>
          </cell>
          <cell r="N275" t="str">
            <v>PGE3</v>
          </cell>
          <cell r="O275">
            <v>41815</v>
          </cell>
          <cell r="P275">
            <v>0</v>
          </cell>
          <cell r="Q275">
            <v>0</v>
          </cell>
          <cell r="R275">
            <v>0.85</v>
          </cell>
          <cell r="S275" t="str">
            <v>A</v>
          </cell>
        </row>
        <row r="276">
          <cell r="E276" t="str">
            <v>CSTRVL_7_PL1X2</v>
          </cell>
          <cell r="F276" t="str">
            <v>Monterey Regional Waste Management District</v>
          </cell>
          <cell r="G276">
            <v>4.53</v>
          </cell>
          <cell r="H276" t="str">
            <v>PGAE</v>
          </cell>
          <cell r="I276" t="str">
            <v>Monterey Regional Waste Management District</v>
          </cell>
          <cell r="J276" t="str">
            <v>BIOMASS</v>
          </cell>
          <cell r="K276" t="str">
            <v>INTERNAL COMBUSTION</v>
          </cell>
          <cell r="L276" t="str">
            <v>LANDFILL GAS</v>
          </cell>
          <cell r="M276" t="str">
            <v>NP15</v>
          </cell>
          <cell r="N276" t="str">
            <v>PGE3</v>
          </cell>
          <cell r="O276">
            <v>39326</v>
          </cell>
          <cell r="P276">
            <v>0</v>
          </cell>
          <cell r="Q276">
            <v>0</v>
          </cell>
          <cell r="R276">
            <v>5.07</v>
          </cell>
          <cell r="S276" t="str">
            <v>A</v>
          </cell>
        </row>
        <row r="277">
          <cell r="E277" t="str">
            <v>CSTRVL_7_QFUNTS</v>
          </cell>
          <cell r="F277" t="str">
            <v>Castroville QF Aggregate</v>
          </cell>
          <cell r="G277">
            <v>2</v>
          </cell>
          <cell r="H277" t="str">
            <v>PGAE</v>
          </cell>
          <cell r="I277" t="str">
            <v>Various</v>
          </cell>
          <cell r="J277" t="str">
            <v>THERMAL</v>
          </cell>
          <cell r="K277" t="str">
            <v>VARIOUS</v>
          </cell>
          <cell r="L277" t="str">
            <v>VARIOUS</v>
          </cell>
          <cell r="M277" t="str">
            <v>NP15</v>
          </cell>
          <cell r="N277" t="str">
            <v>PGE3</v>
          </cell>
          <cell r="O277">
            <v>38869</v>
          </cell>
          <cell r="P277">
            <v>0</v>
          </cell>
          <cell r="Q277">
            <v>0</v>
          </cell>
          <cell r="R277">
            <v>2</v>
          </cell>
          <cell r="S277" t="str">
            <v>A</v>
          </cell>
        </row>
        <row r="278">
          <cell r="E278" t="str">
            <v>CTNWDP_1_QF</v>
          </cell>
          <cell r="F278" t="str">
            <v>COTTONWOOD AREA (BURNEY) LUMPED QF UNITS</v>
          </cell>
          <cell r="G278">
            <v>0.5</v>
          </cell>
          <cell r="H278" t="str">
            <v>PGAE</v>
          </cell>
          <cell r="I278" t="str">
            <v>VARIOUS</v>
          </cell>
          <cell r="J278" t="str">
            <v>HYDRO</v>
          </cell>
          <cell r="K278" t="str">
            <v>HYDRO</v>
          </cell>
          <cell r="L278" t="str">
            <v>WATER</v>
          </cell>
          <cell r="M278" t="str">
            <v>NP15</v>
          </cell>
          <cell r="N278" t="str">
            <v>PGE3</v>
          </cell>
          <cell r="O278">
            <v>29952</v>
          </cell>
          <cell r="P278">
            <v>0</v>
          </cell>
          <cell r="Q278">
            <v>0</v>
          </cell>
          <cell r="R278">
            <v>0.5</v>
          </cell>
          <cell r="S278" t="str">
            <v>A</v>
          </cell>
        </row>
        <row r="279">
          <cell r="E279" t="str">
            <v>CUMBIA_1_SOLAR</v>
          </cell>
          <cell r="F279" t="str">
            <v>Columbia Solar Energy II</v>
          </cell>
          <cell r="G279">
            <v>19</v>
          </cell>
          <cell r="H279" t="str">
            <v>PGAE</v>
          </cell>
          <cell r="I279" t="str">
            <v>Columbia Solar Energy, LLC</v>
          </cell>
          <cell r="J279" t="str">
            <v>SOLAR</v>
          </cell>
          <cell r="K279" t="str">
            <v>PHOTO VOLTAIC</v>
          </cell>
          <cell r="L279" t="str">
            <v>SUN</v>
          </cell>
          <cell r="M279" t="str">
            <v>NP15</v>
          </cell>
          <cell r="N279" t="str">
            <v>PGE3</v>
          </cell>
          <cell r="O279">
            <v>42298</v>
          </cell>
          <cell r="P279">
            <v>0</v>
          </cell>
          <cell r="Q279">
            <v>0</v>
          </cell>
          <cell r="R279">
            <v>19</v>
          </cell>
          <cell r="S279" t="str">
            <v>A</v>
          </cell>
        </row>
        <row r="280">
          <cell r="E280" t="str">
            <v>CURTIS_1_CANLCK</v>
          </cell>
          <cell r="F280" t="str">
            <v>CANAL CREEK POWER PLANT</v>
          </cell>
          <cell r="G280">
            <v>0.9</v>
          </cell>
          <cell r="H280" t="str">
            <v>PGAE</v>
          </cell>
          <cell r="I280" t="str">
            <v>Merced Irrigation District</v>
          </cell>
          <cell r="J280" t="str">
            <v>HYDRO</v>
          </cell>
          <cell r="K280" t="str">
            <v>HYDRO</v>
          </cell>
          <cell r="L280" t="str">
            <v>WATER</v>
          </cell>
          <cell r="M280" t="str">
            <v>NP15</v>
          </cell>
          <cell r="N280" t="str">
            <v>PGE3</v>
          </cell>
          <cell r="O280">
            <v>30317</v>
          </cell>
          <cell r="P280" t="str">
            <v>QF Conversion completed 6/17/2015. Formerly QF 25H204</v>
          </cell>
          <cell r="Q280">
            <v>0</v>
          </cell>
          <cell r="R280">
            <v>0.9</v>
          </cell>
          <cell r="S280" t="str">
            <v>A</v>
          </cell>
        </row>
        <row r="281">
          <cell r="E281" t="str">
            <v>CURTIS_1_FARFLD</v>
          </cell>
          <cell r="F281" t="str">
            <v>FAIRFIELD POWER PLANT</v>
          </cell>
          <cell r="G281">
            <v>0.9</v>
          </cell>
          <cell r="H281" t="str">
            <v>PGAE</v>
          </cell>
          <cell r="I281" t="str">
            <v>Merced Irrigation District</v>
          </cell>
          <cell r="J281" t="str">
            <v>HYDRO</v>
          </cell>
          <cell r="K281" t="str">
            <v>HYDRO</v>
          </cell>
          <cell r="L281" t="str">
            <v>WATER</v>
          </cell>
          <cell r="M281" t="str">
            <v>NP15</v>
          </cell>
          <cell r="N281" t="str">
            <v>PGE3</v>
          </cell>
          <cell r="O281">
            <v>30530</v>
          </cell>
          <cell r="P281" t="str">
            <v>QF Conversion completed 6/17/2015. Formerly QF 25H193</v>
          </cell>
          <cell r="Q281">
            <v>0</v>
          </cell>
          <cell r="R281">
            <v>0.9</v>
          </cell>
          <cell r="S281" t="str">
            <v>A</v>
          </cell>
        </row>
        <row r="282">
          <cell r="E282" t="str">
            <v>CWATER_7_UNIT 1</v>
          </cell>
          <cell r="F282" t="str">
            <v>Coolwater Unit 1</v>
          </cell>
          <cell r="G282">
            <v>63</v>
          </cell>
          <cell r="H282" t="str">
            <v>SCE</v>
          </cell>
          <cell r="I282" t="str">
            <v>NRG California South LP</v>
          </cell>
          <cell r="J282" t="str">
            <v>THERMAL</v>
          </cell>
          <cell r="K282" t="str">
            <v>STEAM</v>
          </cell>
          <cell r="L282" t="str">
            <v>NATURAL GAS</v>
          </cell>
          <cell r="M282" t="str">
            <v>SP15</v>
          </cell>
          <cell r="N282" t="str">
            <v>SCE1</v>
          </cell>
          <cell r="O282">
            <v>22282</v>
          </cell>
          <cell r="P282" t="str">
            <v>Non-Participating as of 1/22/2015</v>
          </cell>
          <cell r="Q282">
            <v>0</v>
          </cell>
          <cell r="R282">
            <v>65</v>
          </cell>
          <cell r="S282" t="str">
            <v>A</v>
          </cell>
        </row>
        <row r="283">
          <cell r="E283" t="str">
            <v>CWATER_7_UNIT 2</v>
          </cell>
          <cell r="F283" t="str">
            <v>Coolwater Unit 2</v>
          </cell>
          <cell r="G283">
            <v>81.5</v>
          </cell>
          <cell r="H283" t="str">
            <v>SCE</v>
          </cell>
          <cell r="I283" t="str">
            <v>NRG California South LP</v>
          </cell>
          <cell r="J283" t="str">
            <v>THERMAL</v>
          </cell>
          <cell r="K283" t="str">
            <v>STEAM</v>
          </cell>
          <cell r="L283" t="str">
            <v>NATURAL GAS</v>
          </cell>
          <cell r="M283" t="str">
            <v>SP15</v>
          </cell>
          <cell r="N283" t="str">
            <v>SCE1</v>
          </cell>
          <cell r="O283">
            <v>23377</v>
          </cell>
          <cell r="P283" t="str">
            <v>Non-Participating as of 1/22/2015</v>
          </cell>
          <cell r="Q283">
            <v>0</v>
          </cell>
          <cell r="R283">
            <v>71</v>
          </cell>
          <cell r="S283" t="str">
            <v>A</v>
          </cell>
        </row>
        <row r="284">
          <cell r="E284" t="str">
            <v>DALYCT_1_FCELL</v>
          </cell>
          <cell r="F284" t="str">
            <v>SF State Fuel Cell Station</v>
          </cell>
          <cell r="G284">
            <v>1.6</v>
          </cell>
          <cell r="H284" t="str">
            <v>PGAE</v>
          </cell>
          <cell r="I284" t="str">
            <v>Pacific Gas and Electric Company</v>
          </cell>
          <cell r="J284" t="str">
            <v>THERMAL</v>
          </cell>
          <cell r="K284" t="str">
            <v>COMBUSTION TURBINE</v>
          </cell>
          <cell r="L284" t="str">
            <v>NATURAL GAS</v>
          </cell>
          <cell r="M284" t="str">
            <v>NP15</v>
          </cell>
          <cell r="N284" t="str">
            <v>PGE2</v>
          </cell>
          <cell r="O284">
            <v>40813</v>
          </cell>
          <cell r="P284">
            <v>0</v>
          </cell>
          <cell r="Q284">
            <v>0</v>
          </cell>
          <cell r="R284">
            <v>1.6</v>
          </cell>
          <cell r="S284" t="str">
            <v>A</v>
          </cell>
        </row>
        <row r="285">
          <cell r="E285" t="str">
            <v>DAVIS_1_SOLAR1</v>
          </cell>
          <cell r="F285" t="str">
            <v>Grasslands 3</v>
          </cell>
          <cell r="G285">
            <v>1</v>
          </cell>
          <cell r="H285" t="str">
            <v>PGAE</v>
          </cell>
          <cell r="I285" t="str">
            <v>Grasslands 3</v>
          </cell>
          <cell r="J285" t="str">
            <v>SOLAR</v>
          </cell>
          <cell r="K285" t="str">
            <v>PHOTO VOLTAIC</v>
          </cell>
          <cell r="L285" t="str">
            <v>SUN</v>
          </cell>
          <cell r="M285" t="str">
            <v>NP15</v>
          </cell>
          <cell r="N285" t="str">
            <v>PGE3</v>
          </cell>
          <cell r="O285">
            <v>41456</v>
          </cell>
          <cell r="P285">
            <v>0</v>
          </cell>
          <cell r="Q285">
            <v>0</v>
          </cell>
          <cell r="R285">
            <v>1</v>
          </cell>
          <cell r="S285" t="str">
            <v>A</v>
          </cell>
        </row>
        <row r="286">
          <cell r="E286" t="str">
            <v>DAVIS_1_SOLAR2</v>
          </cell>
          <cell r="F286" t="str">
            <v>Grasslands 4</v>
          </cell>
          <cell r="G286">
            <v>1</v>
          </cell>
          <cell r="H286" t="str">
            <v>PGAE</v>
          </cell>
          <cell r="I286" t="str">
            <v>Grasslands 4</v>
          </cell>
          <cell r="J286" t="str">
            <v>SOLAR</v>
          </cell>
          <cell r="K286" t="str">
            <v>PHOTO VOLTAIC</v>
          </cell>
          <cell r="L286" t="str">
            <v>SUN</v>
          </cell>
          <cell r="M286" t="str">
            <v>NP15</v>
          </cell>
          <cell r="N286" t="str">
            <v>PGE3</v>
          </cell>
          <cell r="O286">
            <v>41491</v>
          </cell>
          <cell r="P286">
            <v>0</v>
          </cell>
          <cell r="Q286">
            <v>0</v>
          </cell>
          <cell r="R286">
            <v>1</v>
          </cell>
          <cell r="S286" t="str">
            <v>A</v>
          </cell>
        </row>
        <row r="287">
          <cell r="E287" t="str">
            <v>DAVIS_7_MNMETH</v>
          </cell>
          <cell r="F287" t="str">
            <v>MM Yolo Power LLC</v>
          </cell>
          <cell r="G287">
            <v>4</v>
          </cell>
          <cell r="H287" t="str">
            <v>SCE</v>
          </cell>
          <cell r="I287" t="str">
            <v>MM Yolo Power LLC</v>
          </cell>
          <cell r="J287" t="str">
            <v>BIOMASS</v>
          </cell>
          <cell r="K287" t="str">
            <v>INTERNAL COMBUSTION</v>
          </cell>
          <cell r="L287" t="str">
            <v>LANDFILL GAS</v>
          </cell>
          <cell r="M287" t="str">
            <v>SP15</v>
          </cell>
          <cell r="N287" t="str">
            <v>SCE1</v>
          </cell>
          <cell r="O287">
            <v>35431</v>
          </cell>
          <cell r="P287">
            <v>0</v>
          </cell>
          <cell r="Q287">
            <v>0</v>
          </cell>
          <cell r="R287">
            <v>4.03</v>
          </cell>
          <cell r="S287" t="str">
            <v>A</v>
          </cell>
        </row>
        <row r="288">
          <cell r="E288" t="str">
            <v>DEADCK_1_UNIT</v>
          </cell>
          <cell r="F288" t="str">
            <v>DEADWOOD CREEK (HYDRO SIERRA ENERGY, LLC)</v>
          </cell>
          <cell r="G288">
            <v>2</v>
          </cell>
          <cell r="H288" t="str">
            <v>PGAE</v>
          </cell>
          <cell r="I288" t="str">
            <v>Pacific Gas &amp; Electric Company</v>
          </cell>
          <cell r="J288" t="str">
            <v>HYDRO</v>
          </cell>
          <cell r="K288" t="str">
            <v>HYDRO</v>
          </cell>
          <cell r="L288" t="str">
            <v>WATER</v>
          </cell>
          <cell r="M288" t="str">
            <v>NP15</v>
          </cell>
          <cell r="N288" t="str">
            <v>PGE3</v>
          </cell>
          <cell r="O288">
            <v>32902</v>
          </cell>
          <cell r="P288" t="str">
            <v>PGE QF 12H010</v>
          </cell>
          <cell r="Q288" t="str">
            <v>Deadwood Creek</v>
          </cell>
          <cell r="R288">
            <v>2</v>
          </cell>
          <cell r="S288" t="str">
            <v>A</v>
          </cell>
        </row>
        <row r="289">
          <cell r="E289" t="str">
            <v>DEERCR_6_UNIT 1</v>
          </cell>
          <cell r="F289" t="str">
            <v>DEER CREEK</v>
          </cell>
          <cell r="G289">
            <v>7</v>
          </cell>
          <cell r="H289" t="str">
            <v>PGAE</v>
          </cell>
          <cell r="I289" t="str">
            <v>PG&amp;E</v>
          </cell>
          <cell r="J289" t="str">
            <v>HYDRO</v>
          </cell>
          <cell r="K289" t="str">
            <v>HYDRO</v>
          </cell>
          <cell r="L289" t="str">
            <v>WATER</v>
          </cell>
          <cell r="M289" t="str">
            <v>NP15</v>
          </cell>
          <cell r="N289" t="str">
            <v>PGE3</v>
          </cell>
          <cell r="O289">
            <v>2923</v>
          </cell>
          <cell r="P289">
            <v>0</v>
          </cell>
          <cell r="Q289">
            <v>0</v>
          </cell>
          <cell r="R289">
            <v>7</v>
          </cell>
          <cell r="S289" t="str">
            <v>A</v>
          </cell>
        </row>
        <row r="290">
          <cell r="E290" t="str">
            <v>DELAMO_2_SOLAR1</v>
          </cell>
          <cell r="F290" t="str">
            <v>Golden Springs Building H</v>
          </cell>
          <cell r="G290">
            <v>1.5</v>
          </cell>
          <cell r="H290" t="str">
            <v>SCE</v>
          </cell>
          <cell r="I290" t="str">
            <v>Golden Springs Development Co. LLC</v>
          </cell>
          <cell r="J290" t="str">
            <v>SOLAR</v>
          </cell>
          <cell r="K290" t="str">
            <v>PHOTO VOLTAIC</v>
          </cell>
          <cell r="L290" t="str">
            <v>SUN</v>
          </cell>
          <cell r="M290" t="str">
            <v>SP15</v>
          </cell>
          <cell r="N290" t="str">
            <v>SCE1</v>
          </cell>
          <cell r="O290">
            <v>42116</v>
          </cell>
          <cell r="P290">
            <v>0</v>
          </cell>
          <cell r="Q290">
            <v>0</v>
          </cell>
          <cell r="R290">
            <v>1.5</v>
          </cell>
          <cell r="S290" t="str">
            <v>A</v>
          </cell>
        </row>
        <row r="291">
          <cell r="E291" t="str">
            <v>DELAMO_2_SOLAR2</v>
          </cell>
          <cell r="F291" t="str">
            <v>Golden Springs Building M</v>
          </cell>
          <cell r="G291">
            <v>1.75</v>
          </cell>
          <cell r="H291" t="str">
            <v>SCE</v>
          </cell>
          <cell r="I291" t="str">
            <v>Golden Springs Development Co. LLC</v>
          </cell>
          <cell r="J291" t="str">
            <v>SOLAR</v>
          </cell>
          <cell r="K291" t="str">
            <v>PHOTO VOLTAIC</v>
          </cell>
          <cell r="L291" t="str">
            <v>SUN</v>
          </cell>
          <cell r="M291" t="str">
            <v>SP15</v>
          </cell>
          <cell r="N291" t="str">
            <v>SCE1</v>
          </cell>
          <cell r="O291">
            <v>42095</v>
          </cell>
          <cell r="P291">
            <v>0</v>
          </cell>
          <cell r="Q291">
            <v>0</v>
          </cell>
          <cell r="R291">
            <v>1.75</v>
          </cell>
          <cell r="S291" t="str">
            <v>A</v>
          </cell>
        </row>
        <row r="292">
          <cell r="E292" t="str">
            <v>DELAMO_2_SOLRC1</v>
          </cell>
          <cell r="F292" t="str">
            <v>Golden Springs Building C1</v>
          </cell>
          <cell r="G292">
            <v>1.1599999999999999</v>
          </cell>
          <cell r="H292" t="str">
            <v>SCE</v>
          </cell>
          <cell r="I292" t="str">
            <v>Spartech Plastics</v>
          </cell>
          <cell r="J292" t="str">
            <v>SOLAR</v>
          </cell>
          <cell r="K292" t="str">
            <v>PHOTO VOLTAIC</v>
          </cell>
          <cell r="L292" t="str">
            <v>SUN</v>
          </cell>
          <cell r="M292" t="str">
            <v>SP15</v>
          </cell>
          <cell r="N292" t="str">
            <v>SCE1</v>
          </cell>
          <cell r="O292">
            <v>40949</v>
          </cell>
          <cell r="P292">
            <v>0</v>
          </cell>
          <cell r="Q292">
            <v>0</v>
          </cell>
          <cell r="R292">
            <v>1.17</v>
          </cell>
          <cell r="S292" t="str">
            <v>A</v>
          </cell>
        </row>
        <row r="293">
          <cell r="E293" t="str">
            <v>DELAMO_2_SOLRD</v>
          </cell>
          <cell r="F293" t="str">
            <v>Golden Solar Building D</v>
          </cell>
          <cell r="G293">
            <v>1.25</v>
          </cell>
          <cell r="H293" t="str">
            <v>SCE</v>
          </cell>
          <cell r="I293" t="str">
            <v>Golden Springs Development Company LLC</v>
          </cell>
          <cell r="J293" t="str">
            <v>SOLAR</v>
          </cell>
          <cell r="K293" t="str">
            <v>PHOTO VOLTAIC</v>
          </cell>
          <cell r="L293" t="str">
            <v>SUN</v>
          </cell>
          <cell r="M293" t="str">
            <v>SP15</v>
          </cell>
          <cell r="N293" t="str">
            <v>SCE1</v>
          </cell>
          <cell r="O293">
            <v>41001</v>
          </cell>
          <cell r="P293">
            <v>0</v>
          </cell>
          <cell r="Q293">
            <v>0</v>
          </cell>
          <cell r="R293">
            <v>1.4</v>
          </cell>
          <cell r="S293" t="str">
            <v>A</v>
          </cell>
        </row>
        <row r="294">
          <cell r="E294" t="str">
            <v>DELSUR_6_DRYFRB</v>
          </cell>
          <cell r="F294" t="str">
            <v>Dry Farm Ranch B</v>
          </cell>
          <cell r="G294">
            <v>5</v>
          </cell>
          <cell r="H294" t="str">
            <v>SCE</v>
          </cell>
          <cell r="I294" t="str">
            <v>FTS Master Tenant 1, LLC</v>
          </cell>
          <cell r="J294" t="str">
            <v>SOLAR</v>
          </cell>
          <cell r="K294" t="str">
            <v>PHOTO VOLTAIC</v>
          </cell>
          <cell r="L294" t="str">
            <v>SUN</v>
          </cell>
          <cell r="M294" t="str">
            <v>SP15</v>
          </cell>
          <cell r="N294" t="str">
            <v>SCE1</v>
          </cell>
          <cell r="O294">
            <v>41964</v>
          </cell>
          <cell r="P294">
            <v>0</v>
          </cell>
          <cell r="Q294">
            <v>0</v>
          </cell>
          <cell r="R294">
            <v>5</v>
          </cell>
          <cell r="S294" t="str">
            <v>A</v>
          </cell>
        </row>
        <row r="295">
          <cell r="E295" t="str">
            <v>DELSUR_6_SOLAR1</v>
          </cell>
          <cell r="F295" t="str">
            <v>Summer Solar North</v>
          </cell>
          <cell r="G295">
            <v>6.5</v>
          </cell>
          <cell r="H295" t="str">
            <v>SCE</v>
          </cell>
          <cell r="I295" t="str">
            <v>FTS Master Tenant 1, LLC</v>
          </cell>
          <cell r="J295" t="str">
            <v>SOLAR</v>
          </cell>
          <cell r="K295" t="str">
            <v>PHOTO VOLTAIC</v>
          </cell>
          <cell r="L295" t="str">
            <v>SUN</v>
          </cell>
          <cell r="M295" t="str">
            <v>SP15</v>
          </cell>
          <cell r="N295" t="str">
            <v>SCE1</v>
          </cell>
          <cell r="O295">
            <v>42158</v>
          </cell>
          <cell r="P295">
            <v>0</v>
          </cell>
          <cell r="Q295">
            <v>0</v>
          </cell>
          <cell r="R295">
            <v>6.5</v>
          </cell>
          <cell r="S295" t="str">
            <v>A</v>
          </cell>
        </row>
        <row r="296">
          <cell r="E296" t="str">
            <v>DELTA_2_CTG1</v>
          </cell>
          <cell r="F296" t="str">
            <v>Delta Energy Center Unit 1</v>
          </cell>
          <cell r="G296">
            <v>212.5</v>
          </cell>
          <cell r="H296" t="str">
            <v>PGAE</v>
          </cell>
          <cell r="I296" t="str">
            <v>Delta Energy Center, LLC</v>
          </cell>
          <cell r="J296" t="str">
            <v>THERMAL</v>
          </cell>
          <cell r="K296" t="str">
            <v>COMBUSTION TURBINE</v>
          </cell>
          <cell r="L296" t="str">
            <v>NATURAL GAS</v>
          </cell>
          <cell r="M296" t="str">
            <v>NP15</v>
          </cell>
          <cell r="N296" t="str">
            <v>PGE3</v>
          </cell>
          <cell r="O296">
            <v>37424</v>
          </cell>
          <cell r="P296">
            <v>0</v>
          </cell>
          <cell r="Q296">
            <v>0</v>
          </cell>
          <cell r="R296">
            <v>212.5</v>
          </cell>
          <cell r="S296" t="str">
            <v>A</v>
          </cell>
        </row>
        <row r="297">
          <cell r="E297" t="str">
            <v>DELTA_2_CTG2</v>
          </cell>
          <cell r="F297" t="str">
            <v>Delta Energy Center Unit 2</v>
          </cell>
          <cell r="G297">
            <v>212.5</v>
          </cell>
          <cell r="H297" t="str">
            <v>PGAE</v>
          </cell>
          <cell r="I297" t="str">
            <v>Delta Energy Center, LLC</v>
          </cell>
          <cell r="J297" t="str">
            <v>THERMAL</v>
          </cell>
          <cell r="K297" t="str">
            <v>COMBUSTION TURBINE</v>
          </cell>
          <cell r="L297" t="str">
            <v>NATURAL GAS</v>
          </cell>
          <cell r="M297" t="str">
            <v>NP15</v>
          </cell>
          <cell r="N297" t="str">
            <v>PGE3</v>
          </cell>
          <cell r="O297">
            <v>37424</v>
          </cell>
          <cell r="P297">
            <v>0</v>
          </cell>
          <cell r="Q297">
            <v>0</v>
          </cell>
          <cell r="R297">
            <v>212.5</v>
          </cell>
          <cell r="S297" t="str">
            <v>A</v>
          </cell>
        </row>
        <row r="298">
          <cell r="E298" t="str">
            <v>DELTA_2_CTG3</v>
          </cell>
          <cell r="F298" t="str">
            <v>Delta Energy Center Unit 3</v>
          </cell>
          <cell r="G298">
            <v>212.5</v>
          </cell>
          <cell r="H298" t="str">
            <v>PGAE</v>
          </cell>
          <cell r="I298" t="str">
            <v>Delta Energy Center, LLC</v>
          </cell>
          <cell r="J298" t="str">
            <v>THERMAL</v>
          </cell>
          <cell r="K298" t="str">
            <v>COMBUSTION TURBINE</v>
          </cell>
          <cell r="L298" t="str">
            <v>NATURAL GAS</v>
          </cell>
          <cell r="M298" t="str">
            <v>NP15</v>
          </cell>
          <cell r="N298" t="str">
            <v>PGE3</v>
          </cell>
          <cell r="O298">
            <v>37424</v>
          </cell>
          <cell r="P298">
            <v>0</v>
          </cell>
          <cell r="Q298">
            <v>0</v>
          </cell>
          <cell r="R298">
            <v>212.5</v>
          </cell>
          <cell r="S298" t="str">
            <v>A</v>
          </cell>
        </row>
        <row r="299">
          <cell r="E299" t="str">
            <v>DELTA_2_PL1X4</v>
          </cell>
          <cell r="F299" t="str">
            <v>DELTA ENERGY CENTER (AGGREGATE)</v>
          </cell>
          <cell r="G299">
            <v>880</v>
          </cell>
          <cell r="H299" t="str">
            <v>PGAE</v>
          </cell>
          <cell r="I299" t="str">
            <v>Delta Energy Center, LLC</v>
          </cell>
          <cell r="J299" t="str">
            <v>THERMAL</v>
          </cell>
          <cell r="K299" t="str">
            <v>COMBINED CYCLE</v>
          </cell>
          <cell r="L299" t="str">
            <v>NATURAL GAS</v>
          </cell>
          <cell r="M299" t="str">
            <v>NP15</v>
          </cell>
          <cell r="N299" t="str">
            <v>PGE3</v>
          </cell>
          <cell r="O299">
            <v>37424</v>
          </cell>
          <cell r="P299">
            <v>0</v>
          </cell>
          <cell r="Q299">
            <v>0</v>
          </cell>
          <cell r="R299">
            <v>943.5</v>
          </cell>
          <cell r="S299" t="str">
            <v>A</v>
          </cell>
        </row>
        <row r="300">
          <cell r="E300" t="str">
            <v>DELTA_2_STG</v>
          </cell>
          <cell r="F300" t="str">
            <v>Delta Energy Center Unit 4</v>
          </cell>
          <cell r="G300">
            <v>306</v>
          </cell>
          <cell r="H300" t="str">
            <v>PGAE</v>
          </cell>
          <cell r="I300" t="str">
            <v>Delta Energy Center, LLC</v>
          </cell>
          <cell r="J300" t="str">
            <v>THERMAL</v>
          </cell>
          <cell r="K300" t="str">
            <v>STEAM</v>
          </cell>
          <cell r="L300" t="str">
            <v>HEAT RECOVERY</v>
          </cell>
          <cell r="M300" t="str">
            <v>NP15</v>
          </cell>
          <cell r="N300" t="str">
            <v>PGE3</v>
          </cell>
          <cell r="O300">
            <v>37424</v>
          </cell>
          <cell r="P300">
            <v>0</v>
          </cell>
          <cell r="Q300">
            <v>0</v>
          </cell>
          <cell r="R300">
            <v>306</v>
          </cell>
          <cell r="S300" t="str">
            <v>A</v>
          </cell>
        </row>
        <row r="301">
          <cell r="E301" t="str">
            <v>DEVERS_1_QF</v>
          </cell>
          <cell r="F301" t="str">
            <v>DEVERS AREA LUMPED UNITS</v>
          </cell>
          <cell r="G301">
            <v>155</v>
          </cell>
          <cell r="H301" t="str">
            <v>SCE</v>
          </cell>
          <cell r="I301" t="str">
            <v>Southern California Edison</v>
          </cell>
          <cell r="J301" t="str">
            <v>WIND</v>
          </cell>
          <cell r="K301" t="str">
            <v>WIND</v>
          </cell>
          <cell r="L301" t="str">
            <v>WIND</v>
          </cell>
          <cell r="M301" t="str">
            <v>SP15</v>
          </cell>
          <cell r="N301" t="str">
            <v>SCE1</v>
          </cell>
          <cell r="O301">
            <v>30317</v>
          </cell>
          <cell r="P301" t="str">
            <v xml:space="preserve">&gt;99% Wind (based on Nameplate Ratings of children units) </v>
          </cell>
          <cell r="Q301">
            <v>0</v>
          </cell>
          <cell r="R301">
            <v>155</v>
          </cell>
          <cell r="S301" t="str">
            <v>A</v>
          </cell>
        </row>
        <row r="302">
          <cell r="E302" t="str">
            <v>DEVERS_1_SEPV05</v>
          </cell>
          <cell r="F302" t="str">
            <v>SEPV 5</v>
          </cell>
          <cell r="G302">
            <v>2</v>
          </cell>
          <cell r="H302" t="str">
            <v>SCE</v>
          </cell>
          <cell r="I302" t="str">
            <v>SEPV2, LLC</v>
          </cell>
          <cell r="J302" t="str">
            <v>SOLAR</v>
          </cell>
          <cell r="K302" t="str">
            <v>PHOTO VOLTAIC</v>
          </cell>
          <cell r="L302" t="str">
            <v>SUN</v>
          </cell>
          <cell r="M302" t="str">
            <v>SP15</v>
          </cell>
          <cell r="N302" t="str">
            <v>SCE1</v>
          </cell>
          <cell r="O302">
            <v>41039</v>
          </cell>
          <cell r="P302">
            <v>0</v>
          </cell>
          <cell r="Q302">
            <v>0</v>
          </cell>
          <cell r="R302">
            <v>2</v>
          </cell>
          <cell r="S302" t="str">
            <v>A</v>
          </cell>
        </row>
        <row r="303">
          <cell r="E303" t="str">
            <v>DEVERS_1_SOLAR</v>
          </cell>
          <cell r="F303" t="str">
            <v>Cascade Solar</v>
          </cell>
          <cell r="G303">
            <v>18.5</v>
          </cell>
          <cell r="H303" t="str">
            <v>SCE</v>
          </cell>
          <cell r="I303" t="str">
            <v>SunEdison</v>
          </cell>
          <cell r="J303" t="str">
            <v>SOLAR</v>
          </cell>
          <cell r="K303" t="str">
            <v>PHOTO VOLTAIC</v>
          </cell>
          <cell r="L303" t="str">
            <v>SUN</v>
          </cell>
          <cell r="M303" t="str">
            <v>SP15</v>
          </cell>
          <cell r="N303" t="str">
            <v>SCE1</v>
          </cell>
          <cell r="O303">
            <v>41608</v>
          </cell>
          <cell r="P303">
            <v>0</v>
          </cell>
          <cell r="Q303">
            <v>0</v>
          </cell>
          <cell r="R303">
            <v>18.5</v>
          </cell>
          <cell r="S303" t="str">
            <v>A</v>
          </cell>
        </row>
        <row r="304">
          <cell r="E304" t="str">
            <v>DEVERS_1_SOLAR1</v>
          </cell>
          <cell r="F304" t="str">
            <v>SEPV8</v>
          </cell>
          <cell r="G304">
            <v>12</v>
          </cell>
          <cell r="H304" t="str">
            <v>SCE</v>
          </cell>
          <cell r="I304" t="str">
            <v>SEPV8, LLC</v>
          </cell>
          <cell r="J304" t="str">
            <v>SOLAR</v>
          </cell>
          <cell r="K304" t="str">
            <v>PHOTO VOLTAIC</v>
          </cell>
          <cell r="L304" t="str">
            <v>SUN</v>
          </cell>
          <cell r="M304" t="str">
            <v>NP15</v>
          </cell>
          <cell r="N304" t="str">
            <v>PGE3</v>
          </cell>
          <cell r="O304">
            <v>41426</v>
          </cell>
          <cell r="P304">
            <v>0</v>
          </cell>
          <cell r="Q304">
            <v>0</v>
          </cell>
          <cell r="R304">
            <v>12</v>
          </cell>
          <cell r="S304" t="str">
            <v>A</v>
          </cell>
        </row>
        <row r="305">
          <cell r="E305" t="str">
            <v>DEVERS_1_SOLAR2</v>
          </cell>
          <cell r="F305" t="str">
            <v>SEPV9</v>
          </cell>
          <cell r="G305">
            <v>9</v>
          </cell>
          <cell r="H305" t="str">
            <v>SCE</v>
          </cell>
          <cell r="I305" t="str">
            <v>SEPV9, LLC</v>
          </cell>
          <cell r="J305" t="str">
            <v>SOLAR</v>
          </cell>
          <cell r="K305" t="str">
            <v>PHOTO VOLTAIC</v>
          </cell>
          <cell r="L305" t="str">
            <v>SUN</v>
          </cell>
          <cell r="M305" t="str">
            <v>SP15</v>
          </cell>
          <cell r="N305" t="str">
            <v>SCE1</v>
          </cell>
          <cell r="O305">
            <v>41426</v>
          </cell>
          <cell r="P305">
            <v>0</v>
          </cell>
          <cell r="Q305">
            <v>0</v>
          </cell>
          <cell r="R305">
            <v>9</v>
          </cell>
          <cell r="S305" t="str">
            <v>A</v>
          </cell>
        </row>
        <row r="306">
          <cell r="E306" t="str">
            <v>DEXZEL_1_UNIT</v>
          </cell>
          <cell r="F306" t="str">
            <v>Western Power and Steam Cogeneration</v>
          </cell>
          <cell r="G306">
            <v>36.799999999999997</v>
          </cell>
          <cell r="H306" t="str">
            <v>PGAE</v>
          </cell>
          <cell r="I306" t="str">
            <v>Western Power and Steam, Inc.</v>
          </cell>
          <cell r="J306" t="str">
            <v>COGENERATION</v>
          </cell>
          <cell r="K306" t="str">
            <v>COMBUSTION TURBINE</v>
          </cell>
          <cell r="L306" t="str">
            <v>NATURAL GAS</v>
          </cell>
          <cell r="M306" t="str">
            <v>ZP26</v>
          </cell>
          <cell r="N306" t="str">
            <v>PGE4</v>
          </cell>
          <cell r="O306">
            <v>32842</v>
          </cell>
          <cell r="P306" t="str">
            <v>Formerly PGE QF 25C138</v>
          </cell>
          <cell r="Q306">
            <v>0</v>
          </cell>
          <cell r="R306">
            <v>30</v>
          </cell>
          <cell r="S306" t="str">
            <v>A</v>
          </cell>
        </row>
        <row r="307">
          <cell r="E307" t="str">
            <v>DIABLO_7_UNIT 1</v>
          </cell>
          <cell r="F307" t="str">
            <v>Diablo Canyon Unit 1</v>
          </cell>
          <cell r="G307">
            <v>1150</v>
          </cell>
          <cell r="H307" t="str">
            <v>PGAE</v>
          </cell>
          <cell r="I307" t="str">
            <v>PG&amp;E</v>
          </cell>
          <cell r="J307" t="str">
            <v>NUCLEAR</v>
          </cell>
          <cell r="K307" t="str">
            <v>STEAM</v>
          </cell>
          <cell r="L307" t="str">
            <v>URANIUM</v>
          </cell>
          <cell r="M307" t="str">
            <v>ZP26</v>
          </cell>
          <cell r="N307" t="str">
            <v>PGE4</v>
          </cell>
          <cell r="O307">
            <v>31048</v>
          </cell>
          <cell r="P307">
            <v>0</v>
          </cell>
          <cell r="Q307">
            <v>0</v>
          </cell>
          <cell r="R307">
            <v>1150</v>
          </cell>
          <cell r="S307" t="str">
            <v>A</v>
          </cell>
        </row>
        <row r="308">
          <cell r="E308" t="str">
            <v>DIABLO_7_UNIT 2</v>
          </cell>
          <cell r="F308" t="str">
            <v>Diablo Canyon Unit 2</v>
          </cell>
          <cell r="G308">
            <v>1150</v>
          </cell>
          <cell r="H308" t="str">
            <v>PGAE</v>
          </cell>
          <cell r="I308" t="str">
            <v>PG&amp;E</v>
          </cell>
          <cell r="J308" t="str">
            <v>NUCLEAR</v>
          </cell>
          <cell r="K308" t="str">
            <v>STEAM</v>
          </cell>
          <cell r="L308" t="str">
            <v>URANIUM</v>
          </cell>
          <cell r="M308" t="str">
            <v>ZP26</v>
          </cell>
          <cell r="N308" t="str">
            <v>PGE4</v>
          </cell>
          <cell r="O308">
            <v>31413</v>
          </cell>
          <cell r="P308">
            <v>0</v>
          </cell>
          <cell r="Q308">
            <v>0</v>
          </cell>
          <cell r="R308">
            <v>1150</v>
          </cell>
          <cell r="S308" t="str">
            <v>A</v>
          </cell>
        </row>
        <row r="309">
          <cell r="E309" t="str">
            <v>DINUBA_6_UNIT</v>
          </cell>
          <cell r="F309" t="str">
            <v>Dinuba Energy, Inc.</v>
          </cell>
          <cell r="G309">
            <v>12</v>
          </cell>
          <cell r="H309" t="str">
            <v>PGAE</v>
          </cell>
          <cell r="I309" t="str">
            <v>Dinuba Energy, Inc.</v>
          </cell>
          <cell r="J309" t="str">
            <v>THERMAL</v>
          </cell>
          <cell r="K309" t="str">
            <v>STEAM</v>
          </cell>
          <cell r="L309" t="str">
            <v>AGRICULTURAL WASTE</v>
          </cell>
          <cell r="M309" t="str">
            <v>NP15</v>
          </cell>
          <cell r="N309" t="str">
            <v>PGE3</v>
          </cell>
          <cell r="O309">
            <v>37077</v>
          </cell>
          <cell r="P309">
            <v>0</v>
          </cell>
          <cell r="Q309">
            <v>0</v>
          </cell>
          <cell r="R309">
            <v>11.5</v>
          </cell>
          <cell r="S309" t="str">
            <v>A</v>
          </cell>
        </row>
        <row r="310">
          <cell r="E310" t="str">
            <v>DISCOV_1_CHEVRN</v>
          </cell>
          <cell r="F310" t="str">
            <v>CHEVRON USA (EASTRIDGE)</v>
          </cell>
          <cell r="G310">
            <v>56.2</v>
          </cell>
          <cell r="H310" t="str">
            <v>PGAE</v>
          </cell>
          <cell r="I310" t="str">
            <v>Pacific Gas &amp; Electric Company</v>
          </cell>
          <cell r="J310" t="str">
            <v>COGENERATION</v>
          </cell>
          <cell r="K310" t="str">
            <v>COMBUSTION TURBINE</v>
          </cell>
          <cell r="L310" t="str">
            <v>NATURAL GAS</v>
          </cell>
          <cell r="M310" t="str">
            <v>ZP26</v>
          </cell>
          <cell r="N310" t="str">
            <v>PGE4</v>
          </cell>
          <cell r="O310">
            <v>32307</v>
          </cell>
          <cell r="P310" t="str">
            <v>PGE QF 25C248</v>
          </cell>
          <cell r="Q310">
            <v>0</v>
          </cell>
          <cell r="R310">
            <v>56.2</v>
          </cell>
          <cell r="S310" t="str">
            <v>A</v>
          </cell>
        </row>
        <row r="311">
          <cell r="E311" t="str">
            <v>DIVSON_6_NSQF</v>
          </cell>
          <cell r="F311" t="str">
            <v>DIVISON NAVAL STATION COGEN</v>
          </cell>
          <cell r="G311">
            <v>47</v>
          </cell>
          <cell r="H311" t="str">
            <v>SDGE</v>
          </cell>
          <cell r="I311" t="str">
            <v>SDG&amp;E Exempt</v>
          </cell>
          <cell r="J311" t="str">
            <v>COGENERATION</v>
          </cell>
          <cell r="K311" t="str">
            <v>COMBINED CYCLE</v>
          </cell>
          <cell r="L311" t="str">
            <v>NATURAL GAS</v>
          </cell>
          <cell r="M311" t="str">
            <v>SP15</v>
          </cell>
          <cell r="N311" t="str">
            <v>SDG1</v>
          </cell>
          <cell r="O311">
            <v>32509</v>
          </cell>
          <cell r="P311" t="str">
            <v>SDGE QF 233</v>
          </cell>
          <cell r="Q311">
            <v>0</v>
          </cell>
          <cell r="R311">
            <v>48.6</v>
          </cell>
          <cell r="S311" t="str">
            <v>A</v>
          </cell>
        </row>
        <row r="312">
          <cell r="E312" t="str">
            <v>DIXNLD_1_LNDFL</v>
          </cell>
          <cell r="F312" t="str">
            <v>Zero Waste Energy</v>
          </cell>
          <cell r="G312">
            <v>1.6</v>
          </cell>
          <cell r="H312" t="str">
            <v>PGAE</v>
          </cell>
          <cell r="I312" t="str">
            <v>Zero Waste Energy Development Company LLC</v>
          </cell>
          <cell r="J312" t="str">
            <v>BIOGAS</v>
          </cell>
          <cell r="K312" t="str">
            <v>RECIPROCATING ENGINE</v>
          </cell>
          <cell r="L312" t="str">
            <v>DIGESTER GAS</v>
          </cell>
          <cell r="M312" t="str">
            <v>NP15</v>
          </cell>
          <cell r="N312" t="str">
            <v>PGE3</v>
          </cell>
          <cell r="O312">
            <v>42321</v>
          </cell>
          <cell r="P312">
            <v>0</v>
          </cell>
          <cell r="Q312">
            <v>0</v>
          </cell>
          <cell r="R312">
            <v>1.6</v>
          </cell>
          <cell r="S312" t="str">
            <v>A</v>
          </cell>
        </row>
        <row r="313">
          <cell r="E313" t="str">
            <v>DMDVLY_1_GEN 1</v>
          </cell>
          <cell r="F313" t="str">
            <v>Diamond Valley Unit 1</v>
          </cell>
          <cell r="G313">
            <v>3.3</v>
          </cell>
          <cell r="H313" t="str">
            <v>SCE</v>
          </cell>
          <cell r="I313" t="str">
            <v>MWD</v>
          </cell>
          <cell r="J313" t="str">
            <v>HYDRO</v>
          </cell>
          <cell r="K313" t="str">
            <v>PUMPED STORAGE</v>
          </cell>
          <cell r="L313" t="str">
            <v>WATER</v>
          </cell>
          <cell r="M313" t="str">
            <v>SP15</v>
          </cell>
          <cell r="N313" t="str">
            <v>SCE1</v>
          </cell>
          <cell r="O313">
            <v>36892</v>
          </cell>
          <cell r="P313">
            <v>0</v>
          </cell>
          <cell r="Q313">
            <v>0</v>
          </cell>
          <cell r="R313">
            <v>3.3</v>
          </cell>
          <cell r="S313" t="str">
            <v>A</v>
          </cell>
        </row>
        <row r="314">
          <cell r="E314" t="str">
            <v>DMDVLY_1_GEN 10</v>
          </cell>
          <cell r="F314" t="str">
            <v>Diamond Valley Unit 10</v>
          </cell>
          <cell r="G314">
            <v>3.3</v>
          </cell>
          <cell r="H314" t="str">
            <v>SCE</v>
          </cell>
          <cell r="I314" t="str">
            <v>MWD</v>
          </cell>
          <cell r="J314" t="str">
            <v>HYDRO</v>
          </cell>
          <cell r="K314" t="str">
            <v>PUMPED STORAGE</v>
          </cell>
          <cell r="L314" t="str">
            <v>WATER</v>
          </cell>
          <cell r="M314" t="str">
            <v>SP15</v>
          </cell>
          <cell r="N314" t="str">
            <v>SCE1</v>
          </cell>
          <cell r="O314">
            <v>36892</v>
          </cell>
          <cell r="P314">
            <v>0</v>
          </cell>
          <cell r="Q314">
            <v>0</v>
          </cell>
          <cell r="R314">
            <v>3.3</v>
          </cell>
          <cell r="S314" t="str">
            <v>A</v>
          </cell>
        </row>
        <row r="315">
          <cell r="E315" t="str">
            <v>DMDVLY_1_GEN 11</v>
          </cell>
          <cell r="F315" t="str">
            <v>Diamond Valley Unit 11</v>
          </cell>
          <cell r="G315">
            <v>3.3</v>
          </cell>
          <cell r="H315" t="str">
            <v>SCE</v>
          </cell>
          <cell r="I315" t="str">
            <v>MWD</v>
          </cell>
          <cell r="J315" t="str">
            <v>HYDRO</v>
          </cell>
          <cell r="K315" t="str">
            <v>PUMPED STORAGE</v>
          </cell>
          <cell r="L315" t="str">
            <v>WATER</v>
          </cell>
          <cell r="M315" t="str">
            <v>SP15</v>
          </cell>
          <cell r="N315" t="str">
            <v>SCE1</v>
          </cell>
          <cell r="O315">
            <v>36892</v>
          </cell>
          <cell r="P315">
            <v>0</v>
          </cell>
          <cell r="Q315">
            <v>0</v>
          </cell>
          <cell r="R315">
            <v>3.3</v>
          </cell>
          <cell r="S315" t="str">
            <v>A</v>
          </cell>
        </row>
        <row r="316">
          <cell r="E316" t="str">
            <v>DMDVLY_1_GEN 12</v>
          </cell>
          <cell r="F316" t="str">
            <v>Diamond Valley Unit 12</v>
          </cell>
          <cell r="G316">
            <v>3.3</v>
          </cell>
          <cell r="H316" t="str">
            <v>SCE</v>
          </cell>
          <cell r="I316" t="str">
            <v>MWD</v>
          </cell>
          <cell r="J316" t="str">
            <v>HYDRO</v>
          </cell>
          <cell r="K316" t="str">
            <v>PUMPED STORAGE</v>
          </cell>
          <cell r="L316" t="str">
            <v>WATER</v>
          </cell>
          <cell r="M316" t="str">
            <v>SP15</v>
          </cell>
          <cell r="N316" t="str">
            <v>SCE1</v>
          </cell>
          <cell r="O316">
            <v>36892</v>
          </cell>
          <cell r="P316">
            <v>0</v>
          </cell>
          <cell r="Q316">
            <v>0</v>
          </cell>
          <cell r="R316">
            <v>3.3</v>
          </cell>
          <cell r="S316" t="str">
            <v>A</v>
          </cell>
        </row>
        <row r="317">
          <cell r="E317" t="str">
            <v>DMDVLY_1_GEN 2</v>
          </cell>
          <cell r="F317" t="str">
            <v>Diamond Valley Unit 2</v>
          </cell>
          <cell r="G317">
            <v>3.3</v>
          </cell>
          <cell r="H317" t="str">
            <v>SCE</v>
          </cell>
          <cell r="I317" t="str">
            <v>MWD</v>
          </cell>
          <cell r="J317" t="str">
            <v>HYDRO</v>
          </cell>
          <cell r="K317" t="str">
            <v>PUMPED STORAGE</v>
          </cell>
          <cell r="L317" t="str">
            <v>WATER</v>
          </cell>
          <cell r="M317" t="str">
            <v>SP15</v>
          </cell>
          <cell r="N317" t="str">
            <v>SCE1</v>
          </cell>
          <cell r="O317">
            <v>36892</v>
          </cell>
          <cell r="P317">
            <v>0</v>
          </cell>
          <cell r="Q317">
            <v>0</v>
          </cell>
          <cell r="R317">
            <v>3.3</v>
          </cell>
          <cell r="S317" t="str">
            <v>A</v>
          </cell>
        </row>
        <row r="318">
          <cell r="E318" t="str">
            <v>DMDVLY_1_GEN 3</v>
          </cell>
          <cell r="F318" t="str">
            <v>Diamond Valley Unit 3</v>
          </cell>
          <cell r="G318">
            <v>3.3</v>
          </cell>
          <cell r="H318" t="str">
            <v>SCE</v>
          </cell>
          <cell r="I318" t="str">
            <v>MWD</v>
          </cell>
          <cell r="J318" t="str">
            <v>HYDRO</v>
          </cell>
          <cell r="K318" t="str">
            <v>PUMPED STORAGE</v>
          </cell>
          <cell r="L318" t="str">
            <v>WATER</v>
          </cell>
          <cell r="M318" t="str">
            <v>SP15</v>
          </cell>
          <cell r="N318" t="str">
            <v>SCE1</v>
          </cell>
          <cell r="O318">
            <v>36892</v>
          </cell>
          <cell r="P318">
            <v>0</v>
          </cell>
          <cell r="Q318">
            <v>0</v>
          </cell>
          <cell r="R318">
            <v>3.3</v>
          </cell>
          <cell r="S318" t="str">
            <v>A</v>
          </cell>
        </row>
        <row r="319">
          <cell r="E319" t="str">
            <v>DMDVLY_1_GEN 4</v>
          </cell>
          <cell r="F319" t="str">
            <v>Diamond Valley Unit 4</v>
          </cell>
          <cell r="G319">
            <v>3.3</v>
          </cell>
          <cell r="H319" t="str">
            <v>SCE</v>
          </cell>
          <cell r="I319" t="str">
            <v>MWD</v>
          </cell>
          <cell r="J319" t="str">
            <v>HYDRO</v>
          </cell>
          <cell r="K319" t="str">
            <v>PUMPED STORAGE</v>
          </cell>
          <cell r="L319" t="str">
            <v>WATER</v>
          </cell>
          <cell r="M319" t="str">
            <v>SP15</v>
          </cell>
          <cell r="N319" t="str">
            <v>SCE1</v>
          </cell>
          <cell r="O319">
            <v>36892</v>
          </cell>
          <cell r="P319">
            <v>0</v>
          </cell>
          <cell r="Q319">
            <v>0</v>
          </cell>
          <cell r="R319">
            <v>3.3</v>
          </cell>
          <cell r="S319" t="str">
            <v>A</v>
          </cell>
        </row>
        <row r="320">
          <cell r="E320" t="str">
            <v>DMDVLY_1_GEN 5</v>
          </cell>
          <cell r="F320" t="str">
            <v>Diamond Valley Unit 5</v>
          </cell>
          <cell r="G320">
            <v>3.3</v>
          </cell>
          <cell r="H320" t="str">
            <v>SCE</v>
          </cell>
          <cell r="I320" t="str">
            <v>MWD</v>
          </cell>
          <cell r="J320" t="str">
            <v>HYDRO</v>
          </cell>
          <cell r="K320" t="str">
            <v>PUMPED STORAGE</v>
          </cell>
          <cell r="L320" t="str">
            <v>WATER</v>
          </cell>
          <cell r="M320" t="str">
            <v>SP15</v>
          </cell>
          <cell r="N320" t="str">
            <v>SCE1</v>
          </cell>
          <cell r="O320">
            <v>36892</v>
          </cell>
          <cell r="P320">
            <v>0</v>
          </cell>
          <cell r="Q320">
            <v>0</v>
          </cell>
          <cell r="R320">
            <v>3.3</v>
          </cell>
          <cell r="S320" t="str">
            <v>A</v>
          </cell>
        </row>
        <row r="321">
          <cell r="E321" t="str">
            <v>DMDVLY_1_GEN 6</v>
          </cell>
          <cell r="F321" t="str">
            <v>Diamond Valley Unit 6</v>
          </cell>
          <cell r="G321">
            <v>3.3</v>
          </cell>
          <cell r="H321" t="str">
            <v>SCE</v>
          </cell>
          <cell r="I321" t="str">
            <v>MWD</v>
          </cell>
          <cell r="J321" t="str">
            <v>HYDRO</v>
          </cell>
          <cell r="K321" t="str">
            <v>PUMPED STORAGE</v>
          </cell>
          <cell r="L321" t="str">
            <v>WATER</v>
          </cell>
          <cell r="M321" t="str">
            <v>SP15</v>
          </cell>
          <cell r="N321" t="str">
            <v>SCE1</v>
          </cell>
          <cell r="O321">
            <v>36892</v>
          </cell>
          <cell r="P321">
            <v>0</v>
          </cell>
          <cell r="Q321">
            <v>0</v>
          </cell>
          <cell r="R321">
            <v>3.3</v>
          </cell>
          <cell r="S321" t="str">
            <v>A</v>
          </cell>
        </row>
        <row r="322">
          <cell r="E322" t="str">
            <v>DMDVLY_1_GEN 7</v>
          </cell>
          <cell r="F322" t="str">
            <v>Diamond Valley Unit 7</v>
          </cell>
          <cell r="G322">
            <v>3.3</v>
          </cell>
          <cell r="H322" t="str">
            <v>SCE</v>
          </cell>
          <cell r="I322" t="str">
            <v>MWD</v>
          </cell>
          <cell r="J322" t="str">
            <v>HYDRO</v>
          </cell>
          <cell r="K322" t="str">
            <v>PUMPED STORAGE</v>
          </cell>
          <cell r="L322" t="str">
            <v>WATER</v>
          </cell>
          <cell r="M322" t="str">
            <v>SP15</v>
          </cell>
          <cell r="N322" t="str">
            <v>SCE1</v>
          </cell>
          <cell r="O322">
            <v>36892</v>
          </cell>
          <cell r="P322">
            <v>0</v>
          </cell>
          <cell r="Q322">
            <v>0</v>
          </cell>
          <cell r="R322">
            <v>3.3</v>
          </cell>
          <cell r="S322" t="str">
            <v>A</v>
          </cell>
        </row>
        <row r="323">
          <cell r="E323" t="str">
            <v>DMDVLY_1_GEN 8</v>
          </cell>
          <cell r="F323" t="str">
            <v>Diamond Valley Unit 8</v>
          </cell>
          <cell r="G323">
            <v>3.3</v>
          </cell>
          <cell r="H323" t="str">
            <v>SCE</v>
          </cell>
          <cell r="I323" t="str">
            <v>MWD</v>
          </cell>
          <cell r="J323" t="str">
            <v>HYDRO</v>
          </cell>
          <cell r="K323" t="str">
            <v>PUMPED STORAGE</v>
          </cell>
          <cell r="L323" t="str">
            <v>WATER</v>
          </cell>
          <cell r="M323" t="str">
            <v>SP15</v>
          </cell>
          <cell r="N323" t="str">
            <v>SCE1</v>
          </cell>
          <cell r="O323">
            <v>36892</v>
          </cell>
          <cell r="P323">
            <v>0</v>
          </cell>
          <cell r="Q323">
            <v>0</v>
          </cell>
          <cell r="R323">
            <v>3.3</v>
          </cell>
          <cell r="S323" t="str">
            <v>A</v>
          </cell>
        </row>
        <row r="324">
          <cell r="E324" t="str">
            <v>DMDVLY_1_GEN 9</v>
          </cell>
          <cell r="F324" t="str">
            <v>Diamond Valley Unit 9</v>
          </cell>
          <cell r="G324">
            <v>3.3</v>
          </cell>
          <cell r="H324" t="str">
            <v>SCE</v>
          </cell>
          <cell r="I324" t="str">
            <v>MWD</v>
          </cell>
          <cell r="J324" t="str">
            <v>HYDRO</v>
          </cell>
          <cell r="K324" t="str">
            <v>PUMPED STORAGE</v>
          </cell>
          <cell r="L324" t="str">
            <v>WATER</v>
          </cell>
          <cell r="M324" t="str">
            <v>SP15</v>
          </cell>
          <cell r="N324" t="str">
            <v>SCE1</v>
          </cell>
          <cell r="O324">
            <v>36892</v>
          </cell>
          <cell r="P324">
            <v>0</v>
          </cell>
          <cell r="Q324">
            <v>0</v>
          </cell>
          <cell r="R324">
            <v>3.3</v>
          </cell>
          <cell r="S324" t="str">
            <v>A</v>
          </cell>
        </row>
        <row r="325">
          <cell r="E325" t="str">
            <v>DMDVLY_1_UNITS</v>
          </cell>
          <cell r="F325" t="str">
            <v>DIAMOND VALLEY P-G PLANT (AGGREGATE)</v>
          </cell>
          <cell r="G325">
            <v>21</v>
          </cell>
          <cell r="H325" t="str">
            <v>SCE</v>
          </cell>
          <cell r="I325" t="str">
            <v>MWD</v>
          </cell>
          <cell r="J325" t="str">
            <v>HYDRO</v>
          </cell>
          <cell r="K325" t="str">
            <v>PUMPED STORAGE</v>
          </cell>
          <cell r="L325" t="str">
            <v>WATER</v>
          </cell>
          <cell r="M325" t="str">
            <v>SP15</v>
          </cell>
          <cell r="N325" t="str">
            <v>SCE1</v>
          </cell>
          <cell r="O325">
            <v>36892</v>
          </cell>
          <cell r="P325">
            <v>0</v>
          </cell>
          <cell r="Q325">
            <v>0</v>
          </cell>
          <cell r="R325">
            <v>39.6</v>
          </cell>
          <cell r="S325" t="str">
            <v>A</v>
          </cell>
        </row>
        <row r="326">
          <cell r="E326" t="str">
            <v>DONNLS_7_UNIT</v>
          </cell>
          <cell r="F326" t="str">
            <v>Donnells Hydro</v>
          </cell>
          <cell r="G326">
            <v>72</v>
          </cell>
          <cell r="H326" t="str">
            <v>PGAE</v>
          </cell>
          <cell r="I326" t="str">
            <v>City of Santa Clara DBA Silicon Valley Power</v>
          </cell>
          <cell r="J326" t="str">
            <v>HYDRO</v>
          </cell>
          <cell r="K326" t="str">
            <v>HYDRO</v>
          </cell>
          <cell r="L326" t="str">
            <v>WATER</v>
          </cell>
          <cell r="M326" t="str">
            <v>NP15</v>
          </cell>
          <cell r="N326" t="str">
            <v>PGE3</v>
          </cell>
          <cell r="O326">
            <v>20821</v>
          </cell>
          <cell r="P326">
            <v>0</v>
          </cell>
          <cell r="Q326" t="str">
            <v>Stanislaus River</v>
          </cell>
          <cell r="R326">
            <v>72</v>
          </cell>
          <cell r="S326" t="str">
            <v>A</v>
          </cell>
        </row>
        <row r="327">
          <cell r="E327" t="str">
            <v>DOUBLC_1_UNITS</v>
          </cell>
          <cell r="F327" t="str">
            <v>DOUBLE C LIMITED</v>
          </cell>
          <cell r="G327">
            <v>52.23</v>
          </cell>
          <cell r="H327" t="str">
            <v>PGAE</v>
          </cell>
          <cell r="I327" t="str">
            <v>DOUBLE C LIMITED</v>
          </cell>
          <cell r="J327" t="str">
            <v>COGENERATION</v>
          </cell>
          <cell r="K327" t="str">
            <v>COMBUSTION TURBINE</v>
          </cell>
          <cell r="L327" t="str">
            <v>NATURAL GAS</v>
          </cell>
          <cell r="M327" t="str">
            <v>ZP26</v>
          </cell>
          <cell r="N327" t="str">
            <v>PGE4</v>
          </cell>
          <cell r="O327">
            <v>32581</v>
          </cell>
          <cell r="P327">
            <v>0</v>
          </cell>
          <cell r="Q327">
            <v>0</v>
          </cell>
          <cell r="R327">
            <v>48.08</v>
          </cell>
          <cell r="S327" t="str">
            <v>A</v>
          </cell>
        </row>
        <row r="328">
          <cell r="E328" t="str">
            <v>DRACKR_2_SOLAR1</v>
          </cell>
          <cell r="F328" t="str">
            <v>Dracker Solar Unit 1</v>
          </cell>
          <cell r="G328">
            <v>110</v>
          </cell>
          <cell r="H328" t="str">
            <v>SCE</v>
          </cell>
          <cell r="I328" t="str">
            <v>Blythe Solar 110, LLC</v>
          </cell>
          <cell r="J328" t="str">
            <v>SOLAR</v>
          </cell>
          <cell r="K328" t="str">
            <v>PHOTO VOLTAIC</v>
          </cell>
          <cell r="L328" t="str">
            <v>SUN</v>
          </cell>
          <cell r="M328" t="str">
            <v>SP15</v>
          </cell>
          <cell r="N328" t="str">
            <v>SCE1</v>
          </cell>
          <cell r="O328">
            <v>42492</v>
          </cell>
          <cell r="P328">
            <v>0</v>
          </cell>
          <cell r="Q328">
            <v>0</v>
          </cell>
          <cell r="R328">
            <v>110</v>
          </cell>
          <cell r="S328" t="str">
            <v>A</v>
          </cell>
        </row>
        <row r="329">
          <cell r="E329" t="str">
            <v>DRACKR_2_SOLAR2</v>
          </cell>
          <cell r="F329" t="str">
            <v>Dracker Solar Unit 2</v>
          </cell>
          <cell r="G329">
            <v>67.010000000000005</v>
          </cell>
          <cell r="H329" t="str">
            <v>SCE</v>
          </cell>
          <cell r="I329" t="str">
            <v>Blythe Solar II, LLC</v>
          </cell>
          <cell r="J329" t="str">
            <v>SOLAR</v>
          </cell>
          <cell r="K329" t="str">
            <v>PHOTO VOLTAIC</v>
          </cell>
          <cell r="L329" t="str">
            <v>SUN</v>
          </cell>
          <cell r="M329" t="str">
            <v>SP15</v>
          </cell>
          <cell r="N329" t="str">
            <v>SCE1</v>
          </cell>
          <cell r="O329">
            <v>0</v>
          </cell>
          <cell r="P329" t="str">
            <v>Phased Implementation: 67.01 MW commercial out of 125 MW total at completion. As of 8/16/2016</v>
          </cell>
          <cell r="Q329">
            <v>0</v>
          </cell>
          <cell r="R329">
            <v>67.010000000000005</v>
          </cell>
          <cell r="S329" t="str">
            <v>A</v>
          </cell>
        </row>
        <row r="330">
          <cell r="E330" t="str">
            <v>DREWS_6_GEN 1</v>
          </cell>
          <cell r="F330" t="str">
            <v>Drews Unit 1</v>
          </cell>
          <cell r="G330">
            <v>10.8</v>
          </cell>
          <cell r="H330" t="str">
            <v>SCE</v>
          </cell>
          <cell r="I330" t="str">
            <v>Colton Power, LP</v>
          </cell>
          <cell r="J330" t="str">
            <v>PEAKER</v>
          </cell>
          <cell r="K330" t="str">
            <v>COMBUSTION TURBINE</v>
          </cell>
          <cell r="L330" t="str">
            <v>NATURAL GAS</v>
          </cell>
          <cell r="M330" t="str">
            <v>SP15</v>
          </cell>
          <cell r="N330" t="str">
            <v>SCE1</v>
          </cell>
          <cell r="O330">
            <v>37117</v>
          </cell>
          <cell r="P330">
            <v>0</v>
          </cell>
          <cell r="Q330">
            <v>0</v>
          </cell>
          <cell r="R330">
            <v>10.75</v>
          </cell>
          <cell r="S330" t="str">
            <v>A</v>
          </cell>
        </row>
        <row r="331">
          <cell r="E331" t="str">
            <v>DREWS_6_GEN 2</v>
          </cell>
          <cell r="F331" t="str">
            <v>Drews Unit 2</v>
          </cell>
          <cell r="G331">
            <v>10.8</v>
          </cell>
          <cell r="H331" t="str">
            <v>SCE</v>
          </cell>
          <cell r="I331" t="str">
            <v>Colton Power, LP</v>
          </cell>
          <cell r="J331" t="str">
            <v>PEAKER</v>
          </cell>
          <cell r="K331" t="str">
            <v>COMBUSTION TURBINE</v>
          </cell>
          <cell r="L331" t="str">
            <v>NATURAL GAS</v>
          </cell>
          <cell r="M331" t="str">
            <v>SP15</v>
          </cell>
          <cell r="N331" t="str">
            <v>SCE1</v>
          </cell>
          <cell r="O331">
            <v>37117</v>
          </cell>
          <cell r="P331">
            <v>0</v>
          </cell>
          <cell r="Q331">
            <v>0</v>
          </cell>
          <cell r="R331">
            <v>10.75</v>
          </cell>
          <cell r="S331" t="str">
            <v>A</v>
          </cell>
        </row>
        <row r="332">
          <cell r="E332" t="str">
            <v>DREWS_6_GEN 3</v>
          </cell>
          <cell r="F332" t="str">
            <v>Drews Unit 3</v>
          </cell>
          <cell r="G332">
            <v>10.8</v>
          </cell>
          <cell r="H332" t="str">
            <v>SCE</v>
          </cell>
          <cell r="I332" t="str">
            <v>Colton Power, LP</v>
          </cell>
          <cell r="J332" t="str">
            <v>PEAKER</v>
          </cell>
          <cell r="K332" t="str">
            <v>COMBUSTION TURBINE</v>
          </cell>
          <cell r="L332" t="str">
            <v>NATURAL GAS</v>
          </cell>
          <cell r="M332" t="str">
            <v>SP15</v>
          </cell>
          <cell r="N332" t="str">
            <v>SCE1</v>
          </cell>
          <cell r="O332">
            <v>37117</v>
          </cell>
          <cell r="P332">
            <v>0</v>
          </cell>
          <cell r="Q332">
            <v>0</v>
          </cell>
          <cell r="R332">
            <v>10.75</v>
          </cell>
          <cell r="S332" t="str">
            <v>A</v>
          </cell>
        </row>
        <row r="333">
          <cell r="E333" t="str">
            <v>DREWS_6_GEN 4</v>
          </cell>
          <cell r="F333" t="str">
            <v>Drews Unit 4</v>
          </cell>
          <cell r="G333">
            <v>10.8</v>
          </cell>
          <cell r="H333" t="str">
            <v>SCE</v>
          </cell>
          <cell r="I333" t="str">
            <v>Colton Power, LP</v>
          </cell>
          <cell r="J333" t="str">
            <v>PEAKER</v>
          </cell>
          <cell r="K333" t="str">
            <v>COMBUSTION TURBINE</v>
          </cell>
          <cell r="L333" t="str">
            <v>NATURAL GAS</v>
          </cell>
          <cell r="M333" t="str">
            <v>SP15</v>
          </cell>
          <cell r="N333" t="str">
            <v>SCE1</v>
          </cell>
          <cell r="O333">
            <v>37117</v>
          </cell>
          <cell r="P333">
            <v>0</v>
          </cell>
          <cell r="Q333">
            <v>0</v>
          </cell>
          <cell r="R333">
            <v>10.75</v>
          </cell>
          <cell r="S333" t="str">
            <v>A</v>
          </cell>
        </row>
        <row r="334">
          <cell r="E334" t="str">
            <v>DREWS_6_PL1X4</v>
          </cell>
          <cell r="F334" t="str">
            <v>DREWS (AGGREGATE)</v>
          </cell>
          <cell r="G334">
            <v>41.4</v>
          </cell>
          <cell r="H334" t="str">
            <v>SCE</v>
          </cell>
          <cell r="I334" t="str">
            <v>Colton Power, LP</v>
          </cell>
          <cell r="J334" t="str">
            <v>PEAKER</v>
          </cell>
          <cell r="K334" t="str">
            <v>COMBUSTION TURBINE</v>
          </cell>
          <cell r="L334" t="str">
            <v>NATURAL GAS</v>
          </cell>
          <cell r="M334" t="str">
            <v>SP15</v>
          </cell>
          <cell r="N334" t="str">
            <v>SCE1</v>
          </cell>
          <cell r="O334">
            <v>37117</v>
          </cell>
          <cell r="P334">
            <v>0</v>
          </cell>
          <cell r="Q334">
            <v>0</v>
          </cell>
          <cell r="R334">
            <v>43</v>
          </cell>
          <cell r="S334" t="str">
            <v>A</v>
          </cell>
        </row>
        <row r="335">
          <cell r="E335" t="str">
            <v>DRUM_7_PL1X2</v>
          </cell>
          <cell r="F335" t="str">
            <v>DRUM PH 1 UNIT 1 &amp; 2 (AGGREGATE)</v>
          </cell>
          <cell r="G335">
            <v>26</v>
          </cell>
          <cell r="H335" t="str">
            <v>PGAE</v>
          </cell>
          <cell r="I335" t="str">
            <v>PG&amp;E</v>
          </cell>
          <cell r="J335" t="str">
            <v>HYDRO</v>
          </cell>
          <cell r="K335" t="str">
            <v>HYDRO</v>
          </cell>
          <cell r="L335" t="str">
            <v>WATER</v>
          </cell>
          <cell r="M335" t="str">
            <v>NP15</v>
          </cell>
          <cell r="N335" t="str">
            <v>PGE3</v>
          </cell>
          <cell r="O335">
            <v>4750</v>
          </cell>
          <cell r="P335">
            <v>0</v>
          </cell>
          <cell r="Q335" t="str">
            <v>South Yuba</v>
          </cell>
          <cell r="R335">
            <v>26</v>
          </cell>
          <cell r="S335" t="str">
            <v>A</v>
          </cell>
        </row>
        <row r="336">
          <cell r="E336" t="str">
            <v>DRUM_7_PL3X4</v>
          </cell>
          <cell r="F336" t="str">
            <v>DRUM PH 1 UNIT 3 &amp; 4 (AGGREGATE)</v>
          </cell>
          <cell r="G336">
            <v>28.9</v>
          </cell>
          <cell r="H336" t="str">
            <v>PGAE</v>
          </cell>
          <cell r="I336" t="str">
            <v>PG&amp;E</v>
          </cell>
          <cell r="J336" t="str">
            <v>HYDRO</v>
          </cell>
          <cell r="K336" t="str">
            <v>HYDRO</v>
          </cell>
          <cell r="L336" t="str">
            <v>WATER</v>
          </cell>
          <cell r="M336" t="str">
            <v>NP15</v>
          </cell>
          <cell r="N336" t="str">
            <v>PGE3</v>
          </cell>
          <cell r="O336">
            <v>8037</v>
          </cell>
          <cell r="P336">
            <v>0</v>
          </cell>
          <cell r="Q336" t="str">
            <v>South Yuba</v>
          </cell>
          <cell r="R336">
            <v>28.9</v>
          </cell>
          <cell r="S336" t="str">
            <v>A</v>
          </cell>
        </row>
        <row r="337">
          <cell r="E337" t="str">
            <v>DRUM_7_UNIT 1</v>
          </cell>
          <cell r="F337" t="str">
            <v>Drum PH 1 Unit 1</v>
          </cell>
          <cell r="G337">
            <v>13</v>
          </cell>
          <cell r="H337" t="str">
            <v>PGAE</v>
          </cell>
          <cell r="I337" t="str">
            <v>PG&amp;E</v>
          </cell>
          <cell r="J337" t="str">
            <v>HYDRO</v>
          </cell>
          <cell r="K337" t="str">
            <v>HYDRO</v>
          </cell>
          <cell r="L337" t="str">
            <v>WATER</v>
          </cell>
          <cell r="M337" t="str">
            <v>NP15</v>
          </cell>
          <cell r="N337" t="str">
            <v>PGE3</v>
          </cell>
          <cell r="O337">
            <v>4750</v>
          </cell>
          <cell r="P337">
            <v>0</v>
          </cell>
          <cell r="Q337" t="str">
            <v>South Yuba</v>
          </cell>
          <cell r="R337">
            <v>13</v>
          </cell>
          <cell r="S337" t="str">
            <v>A</v>
          </cell>
        </row>
        <row r="338">
          <cell r="E338" t="str">
            <v>DRUM_7_UNIT 2</v>
          </cell>
          <cell r="F338" t="str">
            <v>Drum PH 1 Unit 2</v>
          </cell>
          <cell r="G338">
            <v>13</v>
          </cell>
          <cell r="H338" t="str">
            <v>PGAE</v>
          </cell>
          <cell r="I338" t="str">
            <v>PG&amp;E</v>
          </cell>
          <cell r="J338" t="str">
            <v>HYDRO</v>
          </cell>
          <cell r="K338" t="str">
            <v>HYDRO</v>
          </cell>
          <cell r="L338" t="str">
            <v>WATER</v>
          </cell>
          <cell r="M338" t="str">
            <v>NP15</v>
          </cell>
          <cell r="N338" t="str">
            <v>PGE3</v>
          </cell>
          <cell r="O338">
            <v>4750</v>
          </cell>
          <cell r="P338">
            <v>0</v>
          </cell>
          <cell r="Q338" t="str">
            <v>South Yuba</v>
          </cell>
          <cell r="R338">
            <v>13</v>
          </cell>
          <cell r="S338" t="str">
            <v>A</v>
          </cell>
        </row>
        <row r="339">
          <cell r="E339" t="str">
            <v>DRUM_7_UNIT 3</v>
          </cell>
          <cell r="F339" t="str">
            <v>Drum PH 1 Unit 3</v>
          </cell>
          <cell r="G339">
            <v>12.9</v>
          </cell>
          <cell r="H339" t="str">
            <v>PGAE</v>
          </cell>
          <cell r="I339" t="str">
            <v>PG&amp;E</v>
          </cell>
          <cell r="J339" t="str">
            <v>HYDRO</v>
          </cell>
          <cell r="K339" t="str">
            <v>HYDRO</v>
          </cell>
          <cell r="L339" t="str">
            <v>WATER</v>
          </cell>
          <cell r="M339" t="str">
            <v>NP15</v>
          </cell>
          <cell r="N339" t="str">
            <v>PGE3</v>
          </cell>
          <cell r="O339">
            <v>8037</v>
          </cell>
          <cell r="P339">
            <v>0</v>
          </cell>
          <cell r="Q339" t="str">
            <v>South Yuba</v>
          </cell>
          <cell r="R339">
            <v>12.9</v>
          </cell>
          <cell r="S339" t="str">
            <v>A</v>
          </cell>
        </row>
        <row r="340">
          <cell r="E340" t="str">
            <v>DRUM_7_UNIT 4</v>
          </cell>
          <cell r="F340" t="str">
            <v>Drum PH 1 Unit 4</v>
          </cell>
          <cell r="G340">
            <v>16</v>
          </cell>
          <cell r="H340" t="str">
            <v>PGAE</v>
          </cell>
          <cell r="I340" t="str">
            <v>PG&amp;E</v>
          </cell>
          <cell r="J340" t="str">
            <v>HYDRO</v>
          </cell>
          <cell r="K340" t="str">
            <v>HYDRO</v>
          </cell>
          <cell r="L340" t="str">
            <v>WATER</v>
          </cell>
          <cell r="M340" t="str">
            <v>NP15</v>
          </cell>
          <cell r="N340" t="str">
            <v>PGE3</v>
          </cell>
          <cell r="O340">
            <v>10228</v>
          </cell>
          <cell r="P340">
            <v>0</v>
          </cell>
          <cell r="Q340" t="str">
            <v>South Yuba</v>
          </cell>
          <cell r="R340">
            <v>16</v>
          </cell>
          <cell r="S340" t="str">
            <v>A</v>
          </cell>
        </row>
        <row r="341">
          <cell r="E341" t="str">
            <v>DRUM_7_UNIT 5</v>
          </cell>
          <cell r="F341" t="str">
            <v>Drum PH 2 Unit 5</v>
          </cell>
          <cell r="G341">
            <v>50</v>
          </cell>
          <cell r="H341" t="str">
            <v>PGAE</v>
          </cell>
          <cell r="I341" t="str">
            <v>PG&amp;E</v>
          </cell>
          <cell r="J341" t="str">
            <v>HYDRO</v>
          </cell>
          <cell r="K341" t="str">
            <v>HYDRO</v>
          </cell>
          <cell r="L341" t="str">
            <v>WATER</v>
          </cell>
          <cell r="M341" t="str">
            <v>NP15</v>
          </cell>
          <cell r="N341" t="str">
            <v>PGE3</v>
          </cell>
          <cell r="O341">
            <v>23743</v>
          </cell>
          <cell r="P341">
            <v>0</v>
          </cell>
          <cell r="Q341" t="str">
            <v>South Yuba</v>
          </cell>
          <cell r="R341">
            <v>50</v>
          </cell>
          <cell r="S341" t="str">
            <v>A</v>
          </cell>
        </row>
        <row r="342">
          <cell r="E342" t="str">
            <v>DSABLA_7_UNIT</v>
          </cell>
          <cell r="F342" t="str">
            <v>DE SABLA</v>
          </cell>
          <cell r="G342">
            <v>18.5</v>
          </cell>
          <cell r="H342" t="str">
            <v>PGAE</v>
          </cell>
          <cell r="I342" t="str">
            <v>PG&amp;E</v>
          </cell>
          <cell r="J342" t="str">
            <v>HYDRO</v>
          </cell>
          <cell r="K342" t="str">
            <v>HYDRO</v>
          </cell>
          <cell r="L342" t="str">
            <v>WATER</v>
          </cell>
          <cell r="M342" t="str">
            <v>NP15</v>
          </cell>
          <cell r="N342" t="str">
            <v>PGE3</v>
          </cell>
          <cell r="O342">
            <v>23012</v>
          </cell>
          <cell r="P342">
            <v>0</v>
          </cell>
          <cell r="Q342" t="str">
            <v>Butte Creek</v>
          </cell>
          <cell r="R342">
            <v>18.5</v>
          </cell>
          <cell r="S342" t="str">
            <v>A</v>
          </cell>
        </row>
        <row r="343">
          <cell r="E343" t="str">
            <v>DSRTSL_2_SOLAR1</v>
          </cell>
          <cell r="F343" t="str">
            <v>Desert Stateline</v>
          </cell>
          <cell r="G343">
            <v>296.19</v>
          </cell>
          <cell r="H343" t="str">
            <v>SCE</v>
          </cell>
          <cell r="I343" t="str">
            <v>Desert Stateline, LLC</v>
          </cell>
          <cell r="J343" t="str">
            <v>SOLAR</v>
          </cell>
          <cell r="K343" t="str">
            <v>PHOTO VOLTAIC</v>
          </cell>
          <cell r="L343" t="str">
            <v>SUN</v>
          </cell>
          <cell r="M343" t="str">
            <v>SP15</v>
          </cell>
          <cell r="N343" t="str">
            <v>SCE1</v>
          </cell>
          <cell r="O343">
            <v>42612</v>
          </cell>
          <cell r="P343">
            <v>0</v>
          </cell>
          <cell r="Q343">
            <v>0</v>
          </cell>
          <cell r="R343">
            <v>299.99</v>
          </cell>
          <cell r="S343" t="str">
            <v>A</v>
          </cell>
        </row>
        <row r="344">
          <cell r="E344" t="str">
            <v>DSRTSN_2_SOLAR1</v>
          </cell>
          <cell r="F344" t="str">
            <v>Desert Sunlight 300</v>
          </cell>
          <cell r="G344">
            <v>300</v>
          </cell>
          <cell r="H344" t="str">
            <v>SCE</v>
          </cell>
          <cell r="I344" t="str">
            <v>Desert Sunlight 300, LLC</v>
          </cell>
          <cell r="J344" t="str">
            <v>SOLAR</v>
          </cell>
          <cell r="K344" t="str">
            <v>PHOTO VOLTAIC</v>
          </cell>
          <cell r="L344" t="str">
            <v>SUN</v>
          </cell>
          <cell r="M344" t="str">
            <v>SP15</v>
          </cell>
          <cell r="N344" t="str">
            <v>SCE1</v>
          </cell>
          <cell r="O344">
            <v>41978</v>
          </cell>
          <cell r="P344">
            <v>0</v>
          </cell>
          <cell r="Q344">
            <v>0</v>
          </cell>
          <cell r="R344">
            <v>300</v>
          </cell>
          <cell r="S344" t="str">
            <v>A</v>
          </cell>
        </row>
        <row r="345">
          <cell r="E345" t="str">
            <v>DSRTSN_2_SOLAR2</v>
          </cell>
          <cell r="F345" t="str">
            <v>Desert Sunlight 250</v>
          </cell>
          <cell r="G345">
            <v>250</v>
          </cell>
          <cell r="H345" t="str">
            <v>SCE</v>
          </cell>
          <cell r="I345" t="str">
            <v>Desert Sunlight 250, LLC</v>
          </cell>
          <cell r="J345" t="str">
            <v>SOLAR</v>
          </cell>
          <cell r="K345" t="str">
            <v>PHOTO VOLTAIC</v>
          </cell>
          <cell r="L345" t="str">
            <v>SUN</v>
          </cell>
          <cell r="M345" t="str">
            <v>SP15</v>
          </cell>
          <cell r="N345" t="str">
            <v>SCE1</v>
          </cell>
          <cell r="O345">
            <v>41978</v>
          </cell>
          <cell r="P345">
            <v>0</v>
          </cell>
          <cell r="Q345">
            <v>0</v>
          </cell>
          <cell r="R345">
            <v>250</v>
          </cell>
          <cell r="S345" t="str">
            <v>A</v>
          </cell>
        </row>
        <row r="346">
          <cell r="E346" t="str">
            <v>DTCHWD_2_BT3WND</v>
          </cell>
          <cell r="F346" t="str">
            <v>Brookfield Tehachapi 3</v>
          </cell>
          <cell r="G346">
            <v>4.5</v>
          </cell>
          <cell r="H346" t="str">
            <v>SCE</v>
          </cell>
          <cell r="I346" t="str">
            <v>Coram Energy LLC</v>
          </cell>
          <cell r="J346" t="str">
            <v>WIND</v>
          </cell>
          <cell r="K346" t="str">
            <v>WIND</v>
          </cell>
          <cell r="L346" t="str">
            <v>WIND</v>
          </cell>
          <cell r="M346" t="str">
            <v>SP15</v>
          </cell>
          <cell r="N346" t="str">
            <v>SCE1</v>
          </cell>
          <cell r="O346">
            <v>31524</v>
          </cell>
          <cell r="P346">
            <v>0</v>
          </cell>
          <cell r="Q346">
            <v>0</v>
          </cell>
          <cell r="R346">
            <v>4.5</v>
          </cell>
          <cell r="S346" t="str">
            <v>A</v>
          </cell>
        </row>
        <row r="347">
          <cell r="E347" t="str">
            <v>DTCHWD_2_BT4WND</v>
          </cell>
          <cell r="F347" t="str">
            <v>Brookfield Tehachapi 4</v>
          </cell>
          <cell r="G347">
            <v>6.52</v>
          </cell>
          <cell r="H347" t="str">
            <v>SCE</v>
          </cell>
          <cell r="I347" t="str">
            <v>Coram Tehachapi, L.P.</v>
          </cell>
          <cell r="J347" t="str">
            <v>WIND</v>
          </cell>
          <cell r="K347" t="str">
            <v>WIND</v>
          </cell>
          <cell r="L347" t="str">
            <v>WIND</v>
          </cell>
          <cell r="M347" t="str">
            <v>SP15</v>
          </cell>
          <cell r="N347" t="str">
            <v>SCE1</v>
          </cell>
          <cell r="O347">
            <v>31524</v>
          </cell>
          <cell r="P347">
            <v>0</v>
          </cell>
          <cell r="Q347">
            <v>0</v>
          </cell>
          <cell r="R347">
            <v>7.1</v>
          </cell>
          <cell r="S347" t="str">
            <v>A</v>
          </cell>
        </row>
        <row r="348">
          <cell r="E348" t="str">
            <v>DUANE_1_PL1X3</v>
          </cell>
          <cell r="F348" t="str">
            <v>DONALD VON RAESFELD POWER PLANT</v>
          </cell>
          <cell r="G348">
            <v>147.80000000000001</v>
          </cell>
          <cell r="H348" t="str">
            <v>PGAE</v>
          </cell>
          <cell r="I348" t="str">
            <v xml:space="preserve">City of Santa Clara DBA Silicon Valley Power </v>
          </cell>
          <cell r="J348" t="str">
            <v>THERMAL</v>
          </cell>
          <cell r="K348" t="str">
            <v>COMBINED CYCLE</v>
          </cell>
          <cell r="L348" t="str">
            <v>NATURAL GAS</v>
          </cell>
          <cell r="M348" t="str">
            <v>NP15</v>
          </cell>
          <cell r="N348" t="str">
            <v>NCP1</v>
          </cell>
          <cell r="O348">
            <v>38435</v>
          </cell>
          <cell r="P348">
            <v>0</v>
          </cell>
          <cell r="Q348">
            <v>0</v>
          </cell>
          <cell r="R348">
            <v>154.4</v>
          </cell>
          <cell r="S348" t="str">
            <v>A</v>
          </cell>
        </row>
        <row r="349">
          <cell r="E349" t="str">
            <v>DUANE_7_CTG1</v>
          </cell>
          <cell r="F349" t="str">
            <v>DONALD VON RAESFELD CTG1 UNIT</v>
          </cell>
          <cell r="G349">
            <v>50.4</v>
          </cell>
          <cell r="H349" t="str">
            <v>PGAE</v>
          </cell>
          <cell r="I349" t="str">
            <v>City of Santa Clara DBA Silicon Valley Power</v>
          </cell>
          <cell r="J349" t="str">
            <v>THERMAL</v>
          </cell>
          <cell r="K349" t="str">
            <v>COMBUSTION TURBINE</v>
          </cell>
          <cell r="L349" t="str">
            <v>NATURAL GAS</v>
          </cell>
          <cell r="M349" t="str">
            <v>NP15</v>
          </cell>
          <cell r="N349" t="str">
            <v>NCP1</v>
          </cell>
          <cell r="O349">
            <v>38435</v>
          </cell>
          <cell r="P349">
            <v>0</v>
          </cell>
          <cell r="Q349">
            <v>0</v>
          </cell>
          <cell r="R349">
            <v>50.4</v>
          </cell>
          <cell r="S349" t="str">
            <v>A</v>
          </cell>
        </row>
        <row r="350">
          <cell r="E350" t="str">
            <v>DUANE_7_CTG2</v>
          </cell>
          <cell r="F350" t="str">
            <v>DONALD VON RAESFELD CTG2 UNIT</v>
          </cell>
          <cell r="G350">
            <v>50.4</v>
          </cell>
          <cell r="H350" t="str">
            <v>PGAE</v>
          </cell>
          <cell r="I350" t="str">
            <v>City of Santa Clara DBA Silicon Valley Power</v>
          </cell>
          <cell r="J350" t="str">
            <v>THERMAL</v>
          </cell>
          <cell r="K350" t="str">
            <v>COMBUSTION TURBINE</v>
          </cell>
          <cell r="L350" t="str">
            <v>NATURAL GAS</v>
          </cell>
          <cell r="M350" t="str">
            <v>NP15</v>
          </cell>
          <cell r="N350" t="str">
            <v>NCP1</v>
          </cell>
          <cell r="O350">
            <v>38435</v>
          </cell>
          <cell r="P350">
            <v>0</v>
          </cell>
          <cell r="Q350">
            <v>0</v>
          </cell>
          <cell r="R350">
            <v>50.4</v>
          </cell>
          <cell r="S350" t="str">
            <v>A</v>
          </cell>
        </row>
        <row r="351">
          <cell r="E351" t="str">
            <v>DUANE_7_STG3</v>
          </cell>
          <cell r="F351" t="str">
            <v>DONALD VON RAESFELD STG3 UNIT</v>
          </cell>
          <cell r="G351">
            <v>53.6</v>
          </cell>
          <cell r="H351" t="str">
            <v>PGAE</v>
          </cell>
          <cell r="I351" t="str">
            <v>City of Santa Clara DBA Silicon Valley Power</v>
          </cell>
          <cell r="J351" t="str">
            <v>THERMAL</v>
          </cell>
          <cell r="K351" t="str">
            <v>STEAM</v>
          </cell>
          <cell r="L351" t="str">
            <v>HEAT RECOVERY</v>
          </cell>
          <cell r="M351" t="str">
            <v>NP15</v>
          </cell>
          <cell r="N351" t="str">
            <v>NCP1</v>
          </cell>
          <cell r="O351">
            <v>38435</v>
          </cell>
          <cell r="P351">
            <v>0</v>
          </cell>
          <cell r="Q351">
            <v>0</v>
          </cell>
          <cell r="R351">
            <v>53.6</v>
          </cell>
          <cell r="S351" t="str">
            <v>A</v>
          </cell>
        </row>
        <row r="352">
          <cell r="E352" t="str">
            <v>DUTCH1_7_UNIT 1</v>
          </cell>
          <cell r="F352" t="str">
            <v>Dutch Flat PH 1 Unit 1</v>
          </cell>
          <cell r="G352">
            <v>22</v>
          </cell>
          <cell r="H352" t="str">
            <v>PGAE</v>
          </cell>
          <cell r="I352" t="str">
            <v>PG&amp;E</v>
          </cell>
          <cell r="J352" t="str">
            <v>HYDRO</v>
          </cell>
          <cell r="K352" t="str">
            <v>HYDRO</v>
          </cell>
          <cell r="L352" t="str">
            <v>WATER</v>
          </cell>
          <cell r="M352" t="str">
            <v>NP15</v>
          </cell>
          <cell r="N352" t="str">
            <v>PGE3</v>
          </cell>
          <cell r="O352">
            <v>15707</v>
          </cell>
          <cell r="P352">
            <v>0</v>
          </cell>
          <cell r="Q352" t="str">
            <v>South Yuba</v>
          </cell>
          <cell r="R352">
            <v>22</v>
          </cell>
          <cell r="S352" t="str">
            <v>A</v>
          </cell>
        </row>
        <row r="353">
          <cell r="E353" t="str">
            <v>DUTCH2_7_UNIT 1</v>
          </cell>
          <cell r="F353" t="str">
            <v>Dutch Flat PH 2 Unit 1</v>
          </cell>
          <cell r="G353">
            <v>26</v>
          </cell>
          <cell r="H353" t="str">
            <v>PGAE</v>
          </cell>
          <cell r="I353" t="str">
            <v>Nevada Irrigation District</v>
          </cell>
          <cell r="J353" t="str">
            <v>HYDRO</v>
          </cell>
          <cell r="K353" t="str">
            <v>HYDRO</v>
          </cell>
          <cell r="L353" t="str">
            <v>WATER</v>
          </cell>
          <cell r="M353" t="str">
            <v>NP15</v>
          </cell>
          <cell r="N353" t="str">
            <v>PGE3</v>
          </cell>
          <cell r="O353">
            <v>23743</v>
          </cell>
          <cell r="P353" t="str">
            <v>QF Conversion Completed: 2/10/2014</v>
          </cell>
          <cell r="Q353" t="str">
            <v>South Yuba</v>
          </cell>
          <cell r="R353">
            <v>24.57</v>
          </cell>
          <cell r="S353" t="str">
            <v>A</v>
          </cell>
        </row>
        <row r="354">
          <cell r="E354" t="str">
            <v>DVLCYN_1_UNIT 1</v>
          </cell>
          <cell r="F354" t="str">
            <v>Devil Canyon Unit 1</v>
          </cell>
          <cell r="G354">
            <v>60</v>
          </cell>
          <cell r="H354" t="str">
            <v>SCE</v>
          </cell>
          <cell r="I354" t="str">
            <v>CDWR</v>
          </cell>
          <cell r="J354" t="str">
            <v>HYDRO</v>
          </cell>
          <cell r="K354" t="str">
            <v>HYDRO</v>
          </cell>
          <cell r="L354" t="str">
            <v>WATER</v>
          </cell>
          <cell r="M354" t="str">
            <v>SP15</v>
          </cell>
          <cell r="N354" t="str">
            <v>SCE1</v>
          </cell>
          <cell r="O354">
            <v>26299</v>
          </cell>
          <cell r="P354">
            <v>0</v>
          </cell>
          <cell r="Q354">
            <v>0</v>
          </cell>
          <cell r="R354">
            <v>60</v>
          </cell>
          <cell r="S354" t="str">
            <v>A</v>
          </cell>
        </row>
        <row r="355">
          <cell r="E355" t="str">
            <v>DVLCYN_1_UNIT 2</v>
          </cell>
          <cell r="F355" t="str">
            <v>Devil Canyon Unit 2</v>
          </cell>
          <cell r="G355">
            <v>60</v>
          </cell>
          <cell r="H355" t="str">
            <v>SCE</v>
          </cell>
          <cell r="I355" t="str">
            <v>CDWR</v>
          </cell>
          <cell r="J355" t="str">
            <v>HYDRO</v>
          </cell>
          <cell r="K355" t="str">
            <v>HYDRO</v>
          </cell>
          <cell r="L355" t="str">
            <v>WATER</v>
          </cell>
          <cell r="M355" t="str">
            <v>SP15</v>
          </cell>
          <cell r="N355" t="str">
            <v>SCE1</v>
          </cell>
          <cell r="O355">
            <v>27760</v>
          </cell>
          <cell r="P355">
            <v>0</v>
          </cell>
          <cell r="Q355">
            <v>0</v>
          </cell>
          <cell r="R355">
            <v>60</v>
          </cell>
          <cell r="S355" t="str">
            <v>A</v>
          </cell>
        </row>
        <row r="356">
          <cell r="E356" t="str">
            <v>DVLCYN_1_UNIT 3</v>
          </cell>
          <cell r="F356" t="str">
            <v>Devil Canyon Unit 3</v>
          </cell>
          <cell r="G356">
            <v>80</v>
          </cell>
          <cell r="H356" t="str">
            <v>SCE</v>
          </cell>
          <cell r="I356" t="str">
            <v>CDWR</v>
          </cell>
          <cell r="J356" t="str">
            <v>HYDRO</v>
          </cell>
          <cell r="K356" t="str">
            <v>HYDRO</v>
          </cell>
          <cell r="L356" t="str">
            <v>WATER</v>
          </cell>
          <cell r="M356" t="str">
            <v>SP15</v>
          </cell>
          <cell r="N356" t="str">
            <v>SCE1</v>
          </cell>
          <cell r="O356">
            <v>34335</v>
          </cell>
          <cell r="P356">
            <v>0</v>
          </cell>
          <cell r="Q356">
            <v>0</v>
          </cell>
          <cell r="R356">
            <v>80</v>
          </cell>
          <cell r="S356" t="str">
            <v>A</v>
          </cell>
        </row>
        <row r="357">
          <cell r="E357" t="str">
            <v>DVLCYN_1_UNIT 4</v>
          </cell>
          <cell r="F357" t="str">
            <v>Devil Canyon Unit 4</v>
          </cell>
          <cell r="G357">
            <v>80</v>
          </cell>
          <cell r="H357" t="str">
            <v>SCE</v>
          </cell>
          <cell r="I357" t="str">
            <v>CDWR</v>
          </cell>
          <cell r="J357" t="str">
            <v>HYDRO</v>
          </cell>
          <cell r="K357" t="str">
            <v>HYDRO</v>
          </cell>
          <cell r="L357" t="str">
            <v>WATER</v>
          </cell>
          <cell r="M357" t="str">
            <v>SP15</v>
          </cell>
          <cell r="N357" t="str">
            <v>SCE1</v>
          </cell>
          <cell r="O357">
            <v>34335</v>
          </cell>
          <cell r="P357">
            <v>0</v>
          </cell>
          <cell r="Q357">
            <v>0</v>
          </cell>
          <cell r="R357">
            <v>80</v>
          </cell>
          <cell r="S357" t="str">
            <v>A</v>
          </cell>
        </row>
        <row r="358">
          <cell r="E358" t="str">
            <v>DVLCYN_1_UNITS</v>
          </cell>
          <cell r="F358" t="str">
            <v>DEVIL CANYON (AGGREGATE)</v>
          </cell>
          <cell r="G358">
            <v>236.8</v>
          </cell>
          <cell r="H358" t="str">
            <v>SCE</v>
          </cell>
          <cell r="I358" t="str">
            <v>CDWR</v>
          </cell>
          <cell r="J358" t="str">
            <v>HYDRO</v>
          </cell>
          <cell r="K358" t="str">
            <v>HYDRO</v>
          </cell>
          <cell r="L358" t="str">
            <v>WATER</v>
          </cell>
          <cell r="M358" t="str">
            <v>SP15</v>
          </cell>
          <cell r="N358" t="str">
            <v>SCE1</v>
          </cell>
          <cell r="O358">
            <v>26299</v>
          </cell>
          <cell r="P358">
            <v>0</v>
          </cell>
          <cell r="Q358">
            <v>0</v>
          </cell>
          <cell r="R358">
            <v>280</v>
          </cell>
          <cell r="S358" t="str">
            <v>A</v>
          </cell>
        </row>
        <row r="359">
          <cell r="E359" t="str">
            <v>EASTWD_7_UNIT</v>
          </cell>
          <cell r="F359" t="str">
            <v>EASTWOOD PUMP-GEN</v>
          </cell>
          <cell r="G359">
            <v>200</v>
          </cell>
          <cell r="H359" t="str">
            <v>SCE</v>
          </cell>
          <cell r="I359" t="str">
            <v>SCE</v>
          </cell>
          <cell r="J359" t="str">
            <v>HYDRO</v>
          </cell>
          <cell r="K359" t="str">
            <v>PUMPED STORAGE</v>
          </cell>
          <cell r="L359" t="str">
            <v>WATER</v>
          </cell>
          <cell r="M359" t="str">
            <v>SP15</v>
          </cell>
          <cell r="N359" t="str">
            <v>SCE1</v>
          </cell>
          <cell r="O359">
            <v>31778</v>
          </cell>
          <cell r="P359">
            <v>0</v>
          </cell>
          <cell r="Q359">
            <v>0</v>
          </cell>
          <cell r="R359">
            <v>199</v>
          </cell>
          <cell r="S359" t="str">
            <v>A</v>
          </cell>
        </row>
        <row r="360">
          <cell r="E360" t="str">
            <v>EEKTMN_6_SOLAR1</v>
          </cell>
          <cell r="F360" t="str">
            <v>EE K Solar 1</v>
          </cell>
          <cell r="G360">
            <v>20</v>
          </cell>
          <cell r="H360" t="str">
            <v>PGAE</v>
          </cell>
          <cell r="I360" t="str">
            <v>EE Kettleman Land, LLC</v>
          </cell>
          <cell r="J360" t="str">
            <v>SOLAR</v>
          </cell>
          <cell r="K360" t="str">
            <v>PHOTO VOLTAIC</v>
          </cell>
          <cell r="L360" t="str">
            <v>SUN</v>
          </cell>
          <cell r="M360" t="str">
            <v>ZP26</v>
          </cell>
          <cell r="N360" t="str">
            <v>PGE3</v>
          </cell>
          <cell r="O360">
            <v>42228</v>
          </cell>
          <cell r="P360">
            <v>0</v>
          </cell>
          <cell r="Q360">
            <v>0</v>
          </cell>
          <cell r="R360">
            <v>20</v>
          </cell>
          <cell r="S360" t="str">
            <v>A</v>
          </cell>
        </row>
        <row r="361">
          <cell r="E361" t="str">
            <v>EGATE_7_NOCITY</v>
          </cell>
          <cell r="F361" t="str">
            <v>MM San Diego LLC - North City</v>
          </cell>
          <cell r="G361">
            <v>3.2</v>
          </cell>
          <cell r="H361" t="str">
            <v>SDGE</v>
          </cell>
          <cell r="I361" t="str">
            <v>MM San Diego, LLC</v>
          </cell>
          <cell r="J361" t="str">
            <v>BIOGAS</v>
          </cell>
          <cell r="K361" t="str">
            <v>RECIPROCATING ENGINE</v>
          </cell>
          <cell r="L361" t="str">
            <v>LANDFILL GAS</v>
          </cell>
          <cell r="M361" t="str">
            <v>SP15</v>
          </cell>
          <cell r="N361" t="str">
            <v>SDG1</v>
          </cell>
          <cell r="O361">
            <v>36161</v>
          </cell>
          <cell r="P361" t="str">
            <v>Changed to non-participating 3/9/2014. Converted to Participating Generator. Formerly SDGE QF 455. Formerly Res ID NOCITY_7_ESGATE.</v>
          </cell>
          <cell r="Q361">
            <v>0</v>
          </cell>
          <cell r="R361">
            <v>3.8</v>
          </cell>
          <cell r="S361" t="str">
            <v>A</v>
          </cell>
        </row>
        <row r="362">
          <cell r="E362" t="str">
            <v>ELCAJN_6_LM6K</v>
          </cell>
          <cell r="F362" t="str">
            <v>El Cajon Energy Center</v>
          </cell>
          <cell r="G362">
            <v>48.1</v>
          </cell>
          <cell r="H362" t="str">
            <v>SDGE</v>
          </cell>
          <cell r="I362" t="str">
            <v>El Cajon Energy, LLC</v>
          </cell>
          <cell r="J362" t="str">
            <v>PEAKER</v>
          </cell>
          <cell r="K362" t="str">
            <v>COMBUSTION TURBINE</v>
          </cell>
          <cell r="L362" t="str">
            <v>NATURAL GAS</v>
          </cell>
          <cell r="M362" t="str">
            <v>SP15</v>
          </cell>
          <cell r="N362" t="str">
            <v>SDG1</v>
          </cell>
          <cell r="O362">
            <v>40345</v>
          </cell>
          <cell r="P362">
            <v>0</v>
          </cell>
          <cell r="Q362">
            <v>0</v>
          </cell>
          <cell r="R362">
            <v>49.9</v>
          </cell>
          <cell r="S362" t="str">
            <v>A</v>
          </cell>
        </row>
        <row r="363">
          <cell r="E363" t="str">
            <v>ELCAJN_6_UNITA1</v>
          </cell>
          <cell r="F363" t="str">
            <v>Cuyamaca Peak Energy Plant</v>
          </cell>
          <cell r="G363">
            <v>45.42</v>
          </cell>
          <cell r="H363" t="str">
            <v>SDGE</v>
          </cell>
          <cell r="I363" t="str">
            <v>San Diego Gas &amp; Electric</v>
          </cell>
          <cell r="J363" t="str">
            <v>PEAKER</v>
          </cell>
          <cell r="K363" t="str">
            <v>COMBUSTION TURBINE</v>
          </cell>
          <cell r="L363" t="str">
            <v>NATURAL GAS</v>
          </cell>
          <cell r="M363" t="str">
            <v>SP15</v>
          </cell>
          <cell r="N363" t="str">
            <v>SDG1</v>
          </cell>
          <cell r="O363">
            <v>37405</v>
          </cell>
          <cell r="P363">
            <v>0</v>
          </cell>
          <cell r="Q363">
            <v>0</v>
          </cell>
          <cell r="R363">
            <v>47.3</v>
          </cell>
          <cell r="S363" t="str">
            <v>A</v>
          </cell>
        </row>
        <row r="364">
          <cell r="E364" t="str">
            <v>ELCAJN_7_GT1</v>
          </cell>
          <cell r="F364" t="str">
            <v>El Cajon GT</v>
          </cell>
          <cell r="G364">
            <v>16.36</v>
          </cell>
          <cell r="H364" t="str">
            <v>SDGE</v>
          </cell>
          <cell r="I364" t="str">
            <v>Cabrillo Power II, LLC</v>
          </cell>
          <cell r="J364" t="str">
            <v>PEAKER</v>
          </cell>
          <cell r="K364" t="str">
            <v>COMBUSTION TURBINE</v>
          </cell>
          <cell r="L364" t="str">
            <v>NATURAL GAS</v>
          </cell>
          <cell r="M364" t="str">
            <v>SP15</v>
          </cell>
          <cell r="N364" t="str">
            <v>SDG1</v>
          </cell>
          <cell r="O364">
            <v>24838</v>
          </cell>
          <cell r="P364">
            <v>0</v>
          </cell>
          <cell r="Q364">
            <v>0</v>
          </cell>
          <cell r="R364">
            <v>15</v>
          </cell>
          <cell r="S364" t="str">
            <v>A</v>
          </cell>
        </row>
        <row r="365">
          <cell r="E365" t="str">
            <v>ELCAP_1_SOLAR</v>
          </cell>
          <cell r="F365" t="str">
            <v>2097 Helton</v>
          </cell>
          <cell r="G365">
            <v>1.5</v>
          </cell>
          <cell r="H365" t="str">
            <v>PGAE</v>
          </cell>
          <cell r="I365" t="str">
            <v>Pristine Sun, LLC</v>
          </cell>
          <cell r="J365" t="str">
            <v>SOLAR</v>
          </cell>
          <cell r="K365" t="str">
            <v>PHOTO VOLTAIC</v>
          </cell>
          <cell r="L365" t="str">
            <v>SUN</v>
          </cell>
          <cell r="M365" t="str">
            <v>NP15</v>
          </cell>
          <cell r="N365" t="str">
            <v>PGE3</v>
          </cell>
          <cell r="O365">
            <v>42125</v>
          </cell>
          <cell r="P365">
            <v>0</v>
          </cell>
          <cell r="Q365">
            <v>0</v>
          </cell>
          <cell r="R365">
            <v>1.5</v>
          </cell>
          <cell r="S365" t="str">
            <v>A</v>
          </cell>
        </row>
        <row r="366">
          <cell r="E366" t="str">
            <v>ELDORO_7_UNIT 1</v>
          </cell>
          <cell r="F366" t="str">
            <v>EL DORADO POWERHOUSE UNIT 1</v>
          </cell>
          <cell r="G366">
            <v>11</v>
          </cell>
          <cell r="H366" t="str">
            <v>PGAE</v>
          </cell>
          <cell r="I366" t="str">
            <v>El Dorado Irrigation District</v>
          </cell>
          <cell r="J366" t="str">
            <v>HYDRO</v>
          </cell>
          <cell r="K366" t="str">
            <v>HYDRO</v>
          </cell>
          <cell r="L366" t="str">
            <v>WATER</v>
          </cell>
          <cell r="M366" t="str">
            <v>NP15</v>
          </cell>
          <cell r="N366" t="str">
            <v>PGE3</v>
          </cell>
          <cell r="O366">
            <v>38493</v>
          </cell>
          <cell r="P366">
            <v>0</v>
          </cell>
          <cell r="Q366" t="str">
            <v>AMERICAN RIVER-SOUTH FORK</v>
          </cell>
          <cell r="R366">
            <v>10.5</v>
          </cell>
          <cell r="S366" t="str">
            <v>A</v>
          </cell>
        </row>
        <row r="367">
          <cell r="E367" t="str">
            <v>ELDORO_7_UNIT 2</v>
          </cell>
          <cell r="F367" t="str">
            <v>EL DORADO POWERHOUSE UNIT 2</v>
          </cell>
          <cell r="G367">
            <v>11</v>
          </cell>
          <cell r="H367" t="str">
            <v>PGAE</v>
          </cell>
          <cell r="I367" t="str">
            <v>El Dorado Irrigation District</v>
          </cell>
          <cell r="J367" t="str">
            <v>HYDRO</v>
          </cell>
          <cell r="K367" t="str">
            <v>HYDRO</v>
          </cell>
          <cell r="L367" t="str">
            <v>WATER</v>
          </cell>
          <cell r="M367" t="str">
            <v>NP15</v>
          </cell>
          <cell r="N367" t="str">
            <v>PGE3</v>
          </cell>
          <cell r="O367">
            <v>38493</v>
          </cell>
          <cell r="P367">
            <v>0</v>
          </cell>
          <cell r="Q367" t="str">
            <v>AMERICAN RIVER-SOUTH FORK</v>
          </cell>
          <cell r="R367">
            <v>10.5</v>
          </cell>
          <cell r="S367" t="str">
            <v>A</v>
          </cell>
        </row>
        <row r="368">
          <cell r="E368" t="str">
            <v>ELECTR_7_PL1X3</v>
          </cell>
          <cell r="F368" t="str">
            <v>ELECTRA PH (AGGREGATE)</v>
          </cell>
          <cell r="G368">
            <v>101.5</v>
          </cell>
          <cell r="H368" t="str">
            <v>PGAE</v>
          </cell>
          <cell r="I368" t="str">
            <v>PG&amp;E</v>
          </cell>
          <cell r="J368" t="str">
            <v>HYDRO</v>
          </cell>
          <cell r="K368" t="str">
            <v>HYDRO</v>
          </cell>
          <cell r="L368" t="str">
            <v>WATER</v>
          </cell>
          <cell r="M368" t="str">
            <v>NP15</v>
          </cell>
          <cell r="N368" t="str">
            <v>PGE3</v>
          </cell>
          <cell r="O368">
            <v>17533</v>
          </cell>
          <cell r="P368">
            <v>0</v>
          </cell>
          <cell r="Q368" t="str">
            <v>Mokelumne River</v>
          </cell>
          <cell r="R368">
            <v>101.5</v>
          </cell>
          <cell r="S368" t="str">
            <v>A</v>
          </cell>
        </row>
        <row r="369">
          <cell r="E369" t="str">
            <v>ELECTR_7_UNIT 1</v>
          </cell>
          <cell r="F369" t="str">
            <v>Electra Unit 1</v>
          </cell>
          <cell r="G369">
            <v>31.7</v>
          </cell>
          <cell r="H369" t="str">
            <v>PGAE</v>
          </cell>
          <cell r="I369" t="str">
            <v>PG&amp;E</v>
          </cell>
          <cell r="J369" t="str">
            <v>HYDRO</v>
          </cell>
          <cell r="K369" t="str">
            <v>HYDRO</v>
          </cell>
          <cell r="L369" t="str">
            <v>WATER</v>
          </cell>
          <cell r="M369" t="str">
            <v>NP15</v>
          </cell>
          <cell r="N369" t="str">
            <v>PGE3</v>
          </cell>
          <cell r="O369">
            <v>17533</v>
          </cell>
          <cell r="P369">
            <v>0</v>
          </cell>
          <cell r="Q369" t="str">
            <v>Mokelumne River</v>
          </cell>
          <cell r="R369">
            <v>31.7</v>
          </cell>
          <cell r="S369" t="str">
            <v>A</v>
          </cell>
        </row>
        <row r="370">
          <cell r="E370" t="str">
            <v>ELECTR_7_UNIT 2</v>
          </cell>
          <cell r="F370" t="str">
            <v>Electra Unit 2</v>
          </cell>
          <cell r="G370">
            <v>31.7</v>
          </cell>
          <cell r="H370" t="str">
            <v>PGAE</v>
          </cell>
          <cell r="I370" t="str">
            <v>PG&amp;E</v>
          </cell>
          <cell r="J370" t="str">
            <v>HYDRO</v>
          </cell>
          <cell r="K370" t="str">
            <v>HYDRO</v>
          </cell>
          <cell r="L370" t="str">
            <v>WATER</v>
          </cell>
          <cell r="M370" t="str">
            <v>NP15</v>
          </cell>
          <cell r="N370" t="str">
            <v>PGE3</v>
          </cell>
          <cell r="O370">
            <v>17533</v>
          </cell>
          <cell r="P370">
            <v>0</v>
          </cell>
          <cell r="Q370" t="str">
            <v>Mokelumne River</v>
          </cell>
          <cell r="R370">
            <v>31.7</v>
          </cell>
          <cell r="S370" t="str">
            <v>A</v>
          </cell>
        </row>
        <row r="371">
          <cell r="E371" t="str">
            <v>ELECTR_7_UNIT 3</v>
          </cell>
          <cell r="F371" t="str">
            <v>Electra Unit 3</v>
          </cell>
          <cell r="G371">
            <v>38.1</v>
          </cell>
          <cell r="H371" t="str">
            <v>PGAE</v>
          </cell>
          <cell r="I371" t="str">
            <v>PG&amp;E</v>
          </cell>
          <cell r="J371" t="str">
            <v>HYDRO</v>
          </cell>
          <cell r="K371" t="str">
            <v>HYDRO</v>
          </cell>
          <cell r="L371" t="str">
            <v>WATER</v>
          </cell>
          <cell r="M371" t="str">
            <v>NP15</v>
          </cell>
          <cell r="N371" t="str">
            <v>PGE3</v>
          </cell>
          <cell r="O371">
            <v>17533</v>
          </cell>
          <cell r="P371">
            <v>0</v>
          </cell>
          <cell r="Q371" t="str">
            <v>Mokelumne River</v>
          </cell>
          <cell r="R371">
            <v>38.1</v>
          </cell>
          <cell r="S371" t="str">
            <v>A</v>
          </cell>
        </row>
        <row r="372">
          <cell r="E372" t="str">
            <v>ELKCRK_6_STONYG</v>
          </cell>
          <cell r="F372" t="str">
            <v>Stony Gorge Hydro</v>
          </cell>
          <cell r="G372">
            <v>4.9000000000000004</v>
          </cell>
          <cell r="H372" t="str">
            <v>PGAE</v>
          </cell>
          <cell r="I372" t="str">
            <v>City of Santa Clara DBA Silicon Valley Power</v>
          </cell>
          <cell r="J372" t="str">
            <v>HYDRO</v>
          </cell>
          <cell r="K372" t="str">
            <v>HYDRO</v>
          </cell>
          <cell r="L372" t="str">
            <v>WATER</v>
          </cell>
          <cell r="M372" t="str">
            <v>NP15</v>
          </cell>
          <cell r="N372" t="str">
            <v>PGE3</v>
          </cell>
          <cell r="O372">
            <v>31413</v>
          </cell>
          <cell r="P372">
            <v>0</v>
          </cell>
          <cell r="Q372">
            <v>0</v>
          </cell>
          <cell r="R372">
            <v>4.9000000000000004</v>
          </cell>
          <cell r="S372" t="str">
            <v>A</v>
          </cell>
        </row>
        <row r="373">
          <cell r="E373" t="str">
            <v>ELKHIL_2_PL1X3</v>
          </cell>
          <cell r="F373" t="str">
            <v>ELK HILLS GENERATING PROJECT (AGGREGATE)</v>
          </cell>
          <cell r="G373">
            <v>551.70000000000005</v>
          </cell>
          <cell r="H373" t="str">
            <v>PGAE</v>
          </cell>
          <cell r="I373" t="str">
            <v>Elk Hills Power</v>
          </cell>
          <cell r="J373" t="str">
            <v>THERMAL</v>
          </cell>
          <cell r="K373" t="str">
            <v>COMBINED CYCLE</v>
          </cell>
          <cell r="L373" t="str">
            <v>NATURAL GAS</v>
          </cell>
          <cell r="M373" t="str">
            <v>ZP26</v>
          </cell>
          <cell r="N373" t="str">
            <v>PGE4</v>
          </cell>
          <cell r="O373">
            <v>37826</v>
          </cell>
          <cell r="P373">
            <v>0</v>
          </cell>
          <cell r="Q373">
            <v>0</v>
          </cell>
          <cell r="R373">
            <v>610</v>
          </cell>
          <cell r="S373" t="str">
            <v>A</v>
          </cell>
        </row>
        <row r="374">
          <cell r="E374" t="str">
            <v>ELKHIL_7_CTG1</v>
          </cell>
          <cell r="F374" t="str">
            <v>ELK HILLS COMBUSTION TURBINE UNIT 1</v>
          </cell>
          <cell r="G374">
            <v>169</v>
          </cell>
          <cell r="H374" t="str">
            <v>PGAE</v>
          </cell>
          <cell r="I374" t="str">
            <v>Elk Hills Power</v>
          </cell>
          <cell r="J374" t="str">
            <v>THERMAL</v>
          </cell>
          <cell r="K374" t="str">
            <v>COMBUSTION TURBINE</v>
          </cell>
          <cell r="L374" t="str">
            <v>NATURAL GAS</v>
          </cell>
          <cell r="M374" t="str">
            <v>ZP26</v>
          </cell>
          <cell r="N374" t="str">
            <v>PGE4</v>
          </cell>
          <cell r="O374">
            <v>37826</v>
          </cell>
          <cell r="P374">
            <v>0</v>
          </cell>
          <cell r="Q374">
            <v>0</v>
          </cell>
          <cell r="R374">
            <v>198.5</v>
          </cell>
          <cell r="S374" t="str">
            <v>A</v>
          </cell>
        </row>
        <row r="375">
          <cell r="E375" t="str">
            <v>ELKHIL_7_CTG2</v>
          </cell>
          <cell r="F375" t="str">
            <v>ELK HILLS COMBUSTION TURBINE UNIT 2</v>
          </cell>
          <cell r="G375">
            <v>169</v>
          </cell>
          <cell r="H375" t="str">
            <v>PGAE</v>
          </cell>
          <cell r="I375" t="str">
            <v>Elk Hills Power</v>
          </cell>
          <cell r="J375" t="str">
            <v>THERMAL</v>
          </cell>
          <cell r="K375" t="str">
            <v>COMBUSTION TURBINE</v>
          </cell>
          <cell r="L375" t="str">
            <v>NATURAL GAS</v>
          </cell>
          <cell r="M375" t="str">
            <v>ZP26</v>
          </cell>
          <cell r="N375" t="str">
            <v>PGE4</v>
          </cell>
          <cell r="O375">
            <v>37826</v>
          </cell>
          <cell r="P375">
            <v>0</v>
          </cell>
          <cell r="Q375">
            <v>0</v>
          </cell>
          <cell r="R375">
            <v>198.5</v>
          </cell>
          <cell r="S375" t="str">
            <v>A</v>
          </cell>
        </row>
        <row r="376">
          <cell r="E376" t="str">
            <v>ELKHIL_7_STG</v>
          </cell>
          <cell r="F376" t="str">
            <v>ELK HILLS STEAM TURBINE UNIT 3</v>
          </cell>
          <cell r="G376">
            <v>223</v>
          </cell>
          <cell r="H376" t="str">
            <v>PGAE</v>
          </cell>
          <cell r="I376" t="str">
            <v>Elk Hills Power</v>
          </cell>
          <cell r="J376" t="str">
            <v>THERMAL</v>
          </cell>
          <cell r="K376" t="str">
            <v>STEAM</v>
          </cell>
          <cell r="L376" t="str">
            <v>HEAT RECOVERY</v>
          </cell>
          <cell r="M376" t="str">
            <v>ZP26</v>
          </cell>
          <cell r="N376" t="str">
            <v>PGE4</v>
          </cell>
          <cell r="O376">
            <v>37826</v>
          </cell>
          <cell r="P376">
            <v>0</v>
          </cell>
          <cell r="Q376">
            <v>0</v>
          </cell>
          <cell r="R376">
            <v>213</v>
          </cell>
          <cell r="S376" t="str">
            <v>A</v>
          </cell>
        </row>
        <row r="377">
          <cell r="E377" t="str">
            <v>ELLIS_2_QF</v>
          </cell>
          <cell r="F377" t="str">
            <v>ELLIS AREA LUMPED UNITS</v>
          </cell>
          <cell r="G377">
            <v>18.510000000000002</v>
          </cell>
          <cell r="H377" t="str">
            <v>SCE</v>
          </cell>
          <cell r="I377" t="str">
            <v>VARIOUS</v>
          </cell>
          <cell r="J377" t="str">
            <v>BIOMASS</v>
          </cell>
          <cell r="K377">
            <v>0</v>
          </cell>
          <cell r="L377" t="str">
            <v>LANDFILL GAS</v>
          </cell>
          <cell r="M377" t="str">
            <v>SP15</v>
          </cell>
          <cell r="N377" t="str">
            <v>SCE1</v>
          </cell>
          <cell r="O377">
            <v>33970</v>
          </cell>
          <cell r="P377">
            <v>0</v>
          </cell>
          <cell r="Q377">
            <v>0</v>
          </cell>
          <cell r="R377">
            <v>28.24</v>
          </cell>
          <cell r="S377" t="str">
            <v>A</v>
          </cell>
        </row>
        <row r="378">
          <cell r="E378" t="str">
            <v>ELNIDP_6_BIOMAS</v>
          </cell>
          <cell r="F378" t="str">
            <v>El Nido Biomass to Energy</v>
          </cell>
          <cell r="G378">
            <v>10.5</v>
          </cell>
          <cell r="H378" t="str">
            <v>PGAE</v>
          </cell>
          <cell r="I378" t="str">
            <v>Global Ampersand LLC</v>
          </cell>
          <cell r="J378" t="str">
            <v>BIOMASS</v>
          </cell>
          <cell r="K378" t="str">
            <v>STEAM</v>
          </cell>
          <cell r="L378" t="str">
            <v>LANDFILL GAS</v>
          </cell>
          <cell r="M378" t="str">
            <v>NP15</v>
          </cell>
          <cell r="N378" t="str">
            <v>PGE3</v>
          </cell>
          <cell r="O378">
            <v>39684</v>
          </cell>
          <cell r="P378">
            <v>0</v>
          </cell>
          <cell r="Q378">
            <v>0</v>
          </cell>
          <cell r="R378">
            <v>12.5</v>
          </cell>
          <cell r="S378" t="str">
            <v>A</v>
          </cell>
        </row>
        <row r="379">
          <cell r="E379" t="str">
            <v>ELNIDS_2_DODPEV</v>
          </cell>
          <cell r="F379" t="str">
            <v>Los Angeles Air Force Base</v>
          </cell>
          <cell r="G379">
            <v>0.5</v>
          </cell>
          <cell r="H379" t="str">
            <v>SCE</v>
          </cell>
          <cell r="I379" t="str">
            <v>United States Air Force</v>
          </cell>
          <cell r="J379" t="str">
            <v>STORAGE</v>
          </cell>
          <cell r="K379" t="str">
            <v>BATTERY</v>
          </cell>
          <cell r="L379" t="str">
            <v>LESR</v>
          </cell>
          <cell r="M379" t="str">
            <v>SP15</v>
          </cell>
          <cell r="N379" t="str">
            <v>SCE1</v>
          </cell>
          <cell r="O379">
            <v>42356</v>
          </cell>
          <cell r="P379">
            <v>0</v>
          </cell>
          <cell r="Q379">
            <v>0</v>
          </cell>
          <cell r="R379">
            <v>0.53</v>
          </cell>
          <cell r="S379" t="str">
            <v>A</v>
          </cell>
        </row>
        <row r="380">
          <cell r="E380" t="str">
            <v>ELSEGN_2_UN1011</v>
          </cell>
          <cell r="F380" t="str">
            <v>El Segundo Energy Center 5/6</v>
          </cell>
          <cell r="G380">
            <v>263</v>
          </cell>
          <cell r="H380" t="str">
            <v>SCE</v>
          </cell>
          <cell r="I380" t="str">
            <v>El Segundo Energy Center LLC</v>
          </cell>
          <cell r="J380" t="str">
            <v>THERMAL</v>
          </cell>
          <cell r="K380" t="str">
            <v>COMBINED CYCLE</v>
          </cell>
          <cell r="L380" t="str">
            <v>NATURAL GAS</v>
          </cell>
          <cell r="M380" t="str">
            <v>SP15</v>
          </cell>
          <cell r="N380" t="str">
            <v>SCE1</v>
          </cell>
          <cell r="O380">
            <v>41454</v>
          </cell>
          <cell r="P380">
            <v>0</v>
          </cell>
          <cell r="Q380">
            <v>0</v>
          </cell>
          <cell r="R380">
            <v>348</v>
          </cell>
          <cell r="S380" t="str">
            <v>A</v>
          </cell>
        </row>
        <row r="381">
          <cell r="E381" t="str">
            <v>ELSEGN_2_UN2021</v>
          </cell>
          <cell r="F381" t="str">
            <v>El Segundo Energy Center 7/8</v>
          </cell>
          <cell r="G381">
            <v>263.68</v>
          </cell>
          <cell r="H381" t="str">
            <v>SCE</v>
          </cell>
          <cell r="I381" t="str">
            <v>El Segundo Energy Center LLC</v>
          </cell>
          <cell r="J381" t="str">
            <v>THERMAL</v>
          </cell>
          <cell r="K381" t="str">
            <v>COMBINED CYCLE</v>
          </cell>
          <cell r="L381" t="str">
            <v>NATURAL GAS</v>
          </cell>
          <cell r="M381" t="str">
            <v>SP15</v>
          </cell>
          <cell r="N381" t="str">
            <v>SCE1</v>
          </cell>
          <cell r="O381">
            <v>41454</v>
          </cell>
          <cell r="P381">
            <v>0</v>
          </cell>
          <cell r="Q381">
            <v>0</v>
          </cell>
          <cell r="R381">
            <v>348</v>
          </cell>
          <cell r="S381" t="str">
            <v>A</v>
          </cell>
        </row>
        <row r="382">
          <cell r="E382" t="str">
            <v>ELSEGN_2_UNIT10</v>
          </cell>
          <cell r="F382" t="str">
            <v>El Segundo Energy Center Unit 5</v>
          </cell>
          <cell r="G382">
            <v>90.5</v>
          </cell>
          <cell r="H382" t="str">
            <v>SCE</v>
          </cell>
          <cell r="I382" t="str">
            <v>El Segundo Energy Center LLC</v>
          </cell>
          <cell r="J382" t="str">
            <v>THERMAL</v>
          </cell>
          <cell r="K382" t="str">
            <v>COMBINED CYCLE</v>
          </cell>
          <cell r="L382" t="str">
            <v>NATURAL GAS</v>
          </cell>
          <cell r="M382" t="str">
            <v>SP15</v>
          </cell>
          <cell r="N382">
            <v>0</v>
          </cell>
          <cell r="O382">
            <v>41454</v>
          </cell>
          <cell r="P382">
            <v>0</v>
          </cell>
          <cell r="Q382">
            <v>0</v>
          </cell>
          <cell r="R382">
            <v>235</v>
          </cell>
          <cell r="S382" t="str">
            <v>A</v>
          </cell>
        </row>
        <row r="383">
          <cell r="E383" t="str">
            <v>ELSEGN_2_UNIT11</v>
          </cell>
          <cell r="F383" t="str">
            <v>El Segundo Energy Center Unit 6</v>
          </cell>
          <cell r="G383">
            <v>228</v>
          </cell>
          <cell r="H383" t="str">
            <v>SCE</v>
          </cell>
          <cell r="I383" t="str">
            <v>El Segundo Energy Center LLC</v>
          </cell>
          <cell r="J383" t="str">
            <v>THERMAL</v>
          </cell>
          <cell r="K383" t="str">
            <v>COMBINED CYCLE</v>
          </cell>
          <cell r="L383" t="str">
            <v>NATURAL GAS</v>
          </cell>
          <cell r="M383" t="str">
            <v>SP15</v>
          </cell>
          <cell r="N383">
            <v>0</v>
          </cell>
          <cell r="O383">
            <v>41454</v>
          </cell>
          <cell r="P383">
            <v>0</v>
          </cell>
          <cell r="Q383">
            <v>0</v>
          </cell>
          <cell r="R383">
            <v>83.2</v>
          </cell>
          <cell r="S383" t="str">
            <v>A</v>
          </cell>
        </row>
        <row r="384">
          <cell r="E384" t="str">
            <v>ENCINA_7_EA1</v>
          </cell>
          <cell r="F384" t="str">
            <v>Encina Unit 1</v>
          </cell>
          <cell r="G384">
            <v>106</v>
          </cell>
          <cell r="H384" t="str">
            <v>SDGE</v>
          </cell>
          <cell r="I384" t="str">
            <v>Cabrillo Power I, LLC</v>
          </cell>
          <cell r="J384" t="str">
            <v>THERMAL</v>
          </cell>
          <cell r="K384" t="str">
            <v>STEAM</v>
          </cell>
          <cell r="L384" t="str">
            <v>NATURAL GAS</v>
          </cell>
          <cell r="M384" t="str">
            <v>SP15</v>
          </cell>
          <cell r="N384" t="str">
            <v>SDG1</v>
          </cell>
          <cell r="O384">
            <v>19725</v>
          </cell>
          <cell r="P384">
            <v>0</v>
          </cell>
          <cell r="Q384">
            <v>0</v>
          </cell>
          <cell r="R384">
            <v>106.25</v>
          </cell>
          <cell r="S384" t="str">
            <v>A</v>
          </cell>
        </row>
        <row r="385">
          <cell r="E385" t="str">
            <v>ENCINA_7_EA2</v>
          </cell>
          <cell r="F385" t="str">
            <v>Encina Unit 2</v>
          </cell>
          <cell r="G385">
            <v>104</v>
          </cell>
          <cell r="H385" t="str">
            <v>SDGE</v>
          </cell>
          <cell r="I385" t="str">
            <v>Cabrillo Power I, LLC</v>
          </cell>
          <cell r="J385" t="str">
            <v>THERMAL</v>
          </cell>
          <cell r="K385" t="str">
            <v>STEAM</v>
          </cell>
          <cell r="L385" t="str">
            <v>NATURAL GAS</v>
          </cell>
          <cell r="M385" t="str">
            <v>SP15</v>
          </cell>
          <cell r="N385" t="str">
            <v>SDG1</v>
          </cell>
          <cell r="O385">
            <v>20455</v>
          </cell>
          <cell r="P385">
            <v>0</v>
          </cell>
          <cell r="Q385">
            <v>0</v>
          </cell>
          <cell r="R385">
            <v>110.25</v>
          </cell>
          <cell r="S385" t="str">
            <v>A</v>
          </cell>
        </row>
        <row r="386">
          <cell r="E386" t="str">
            <v>ENCINA_7_EA3</v>
          </cell>
          <cell r="F386" t="str">
            <v>Encina Unit 3</v>
          </cell>
          <cell r="G386">
            <v>110</v>
          </cell>
          <cell r="H386" t="str">
            <v>SDGE</v>
          </cell>
          <cell r="I386" t="str">
            <v>Cabrillo Power I, LLC</v>
          </cell>
          <cell r="J386" t="str">
            <v>THERMAL</v>
          </cell>
          <cell r="K386" t="str">
            <v>STEAM</v>
          </cell>
          <cell r="L386" t="str">
            <v>NATURAL GAS</v>
          </cell>
          <cell r="M386" t="str">
            <v>SP15</v>
          </cell>
          <cell r="N386" t="str">
            <v>SDG1</v>
          </cell>
          <cell r="O386">
            <v>21186</v>
          </cell>
          <cell r="P386">
            <v>0</v>
          </cell>
          <cell r="Q386">
            <v>0</v>
          </cell>
          <cell r="R386">
            <v>110.25</v>
          </cell>
          <cell r="S386" t="str">
            <v>A</v>
          </cell>
        </row>
        <row r="387">
          <cell r="E387" t="str">
            <v>ENCINA_7_EA4</v>
          </cell>
          <cell r="F387" t="str">
            <v>Encina Unit 4</v>
          </cell>
          <cell r="G387">
            <v>300</v>
          </cell>
          <cell r="H387" t="str">
            <v>SDGE</v>
          </cell>
          <cell r="I387" t="str">
            <v>Cabrillo Power I, LLC</v>
          </cell>
          <cell r="J387" t="str">
            <v>THERMAL</v>
          </cell>
          <cell r="K387" t="str">
            <v>STEAM</v>
          </cell>
          <cell r="L387" t="str">
            <v>NATURAL GAS</v>
          </cell>
          <cell r="M387" t="str">
            <v>SP15</v>
          </cell>
          <cell r="N387" t="str">
            <v>SDG1</v>
          </cell>
          <cell r="O387">
            <v>26665</v>
          </cell>
          <cell r="P387">
            <v>0</v>
          </cell>
          <cell r="Q387">
            <v>0</v>
          </cell>
          <cell r="R387">
            <v>306</v>
          </cell>
          <cell r="S387" t="str">
            <v>A</v>
          </cell>
        </row>
        <row r="388">
          <cell r="E388" t="str">
            <v>ENCINA_7_EA5</v>
          </cell>
          <cell r="F388" t="str">
            <v>Encina Unit 5</v>
          </cell>
          <cell r="G388">
            <v>330</v>
          </cell>
          <cell r="H388" t="str">
            <v>SDGE</v>
          </cell>
          <cell r="I388" t="str">
            <v>Cabrillo Power I, LLC</v>
          </cell>
          <cell r="J388" t="str">
            <v>THERMAL</v>
          </cell>
          <cell r="K388" t="str">
            <v>STEAM</v>
          </cell>
          <cell r="L388" t="str">
            <v>NATURAL GAS</v>
          </cell>
          <cell r="M388" t="str">
            <v>SP15</v>
          </cell>
          <cell r="N388" t="str">
            <v>SDG1</v>
          </cell>
          <cell r="O388">
            <v>28491</v>
          </cell>
          <cell r="P388">
            <v>0</v>
          </cell>
          <cell r="Q388">
            <v>0</v>
          </cell>
          <cell r="R388">
            <v>345.6</v>
          </cell>
          <cell r="S388" t="str">
            <v>A</v>
          </cell>
        </row>
        <row r="389">
          <cell r="E389" t="str">
            <v>ENCINA_7_GT1</v>
          </cell>
          <cell r="F389" t="str">
            <v>Encina GT 1</v>
          </cell>
          <cell r="G389">
            <v>14.5</v>
          </cell>
          <cell r="H389" t="str">
            <v>SDGE</v>
          </cell>
          <cell r="I389" t="str">
            <v>Cabrillo Power I, LLC</v>
          </cell>
          <cell r="J389" t="str">
            <v>PEAKER</v>
          </cell>
          <cell r="K389" t="str">
            <v>COMBUSTION TURBINE</v>
          </cell>
          <cell r="L389" t="str">
            <v>NATURAL GAS</v>
          </cell>
          <cell r="M389" t="str">
            <v>SP15</v>
          </cell>
          <cell r="N389" t="str">
            <v>SDG1</v>
          </cell>
          <cell r="O389">
            <v>24838</v>
          </cell>
          <cell r="P389">
            <v>0</v>
          </cell>
          <cell r="Q389">
            <v>0</v>
          </cell>
          <cell r="R389">
            <v>18</v>
          </cell>
          <cell r="S389" t="str">
            <v>A</v>
          </cell>
        </row>
        <row r="390">
          <cell r="E390" t="str">
            <v>ENERSJ_2_WIND</v>
          </cell>
          <cell r="F390" t="str">
            <v>ESJ Wind Energy</v>
          </cell>
          <cell r="G390">
            <v>155.1</v>
          </cell>
          <cell r="H390" t="str">
            <v>SDGE</v>
          </cell>
          <cell r="I390" t="str">
            <v>Energia Sierra Juarez, S. de R.L. de C.V.</v>
          </cell>
          <cell r="J390" t="str">
            <v>WIND</v>
          </cell>
          <cell r="K390" t="str">
            <v>WIND</v>
          </cell>
          <cell r="L390" t="str">
            <v>WIND</v>
          </cell>
          <cell r="M390" t="str">
            <v>SP15</v>
          </cell>
          <cell r="N390" t="str">
            <v>SDG1</v>
          </cell>
          <cell r="O390">
            <v>0</v>
          </cell>
          <cell r="P390" t="str">
            <v>Phased Implementation: 155.1 MW commercial out of 155.1 MW total at completion. As of 6/4/2015</v>
          </cell>
          <cell r="Q390">
            <v>0</v>
          </cell>
          <cell r="R390">
            <v>155.1</v>
          </cell>
          <cell r="S390" t="str">
            <v>A</v>
          </cell>
        </row>
        <row r="391">
          <cell r="E391" t="str">
            <v>ENWIND_2_WIND1</v>
          </cell>
          <cell r="F391" t="str">
            <v>Cameron Ridge</v>
          </cell>
          <cell r="G391">
            <v>47.1</v>
          </cell>
          <cell r="H391" t="str">
            <v>SCE</v>
          </cell>
          <cell r="I391" t="str">
            <v>Cameron Ridge, LLC</v>
          </cell>
          <cell r="J391" t="str">
            <v>WIND</v>
          </cell>
          <cell r="K391" t="str">
            <v>WIND</v>
          </cell>
          <cell r="L391" t="str">
            <v>WIND</v>
          </cell>
          <cell r="M391" t="str">
            <v>SP15</v>
          </cell>
          <cell r="N391" t="str">
            <v>SCE1</v>
          </cell>
          <cell r="O391">
            <v>41983</v>
          </cell>
          <cell r="P391" t="str">
            <v>QF Conversion, was SCE QF 6057</v>
          </cell>
          <cell r="Q391">
            <v>0</v>
          </cell>
          <cell r="R391">
            <v>47.12</v>
          </cell>
          <cell r="S391" t="str">
            <v>A</v>
          </cell>
        </row>
        <row r="392">
          <cell r="E392" t="str">
            <v>ENWIND_2_WIND2</v>
          </cell>
          <cell r="F392" t="str">
            <v>Ridgetop 1</v>
          </cell>
          <cell r="G392">
            <v>65</v>
          </cell>
          <cell r="H392" t="str">
            <v>SCE</v>
          </cell>
          <cell r="I392" t="str">
            <v>Ridgetop Energy, LLC</v>
          </cell>
          <cell r="J392" t="str">
            <v>WIND</v>
          </cell>
          <cell r="K392" t="str">
            <v>WIND</v>
          </cell>
          <cell r="L392" t="str">
            <v>WIND</v>
          </cell>
          <cell r="M392" t="str">
            <v>SP15</v>
          </cell>
          <cell r="N392" t="str">
            <v>SCE1</v>
          </cell>
          <cell r="O392">
            <v>30681</v>
          </cell>
          <cell r="P392" t="str">
            <v>QF Conversion completed 3/23/2015. Formerly QF 6024</v>
          </cell>
          <cell r="Q392">
            <v>0</v>
          </cell>
          <cell r="R392">
            <v>65</v>
          </cell>
          <cell r="S392" t="str">
            <v>A</v>
          </cell>
        </row>
        <row r="393">
          <cell r="E393" t="str">
            <v>ESCNDO_6_PL1X2</v>
          </cell>
          <cell r="F393" t="str">
            <v>Escondido Energy Center</v>
          </cell>
          <cell r="G393">
            <v>48.71</v>
          </cell>
          <cell r="H393" t="str">
            <v>SDGE</v>
          </cell>
          <cell r="I393" t="str">
            <v>Escondido Energy Center, LLC</v>
          </cell>
          <cell r="J393" t="str">
            <v>THERMAL</v>
          </cell>
          <cell r="K393" t="str">
            <v>COMBUSTION TURBINE</v>
          </cell>
          <cell r="L393" t="str">
            <v>NATURAL GAS</v>
          </cell>
          <cell r="M393" t="str">
            <v>SP15</v>
          </cell>
          <cell r="N393" t="str">
            <v>SDG1</v>
          </cell>
          <cell r="O393">
            <v>38875</v>
          </cell>
          <cell r="P393" t="str">
            <v>Unit Repowered and reentered commercial operation on 1/23/2014</v>
          </cell>
          <cell r="Q393">
            <v>0</v>
          </cell>
          <cell r="R393">
            <v>49.5</v>
          </cell>
          <cell r="S393" t="str">
            <v>A</v>
          </cell>
        </row>
        <row r="394">
          <cell r="E394" t="str">
            <v>ESCNDO_6_UNITB1</v>
          </cell>
          <cell r="F394" t="str">
            <v>Enterprise</v>
          </cell>
          <cell r="G394">
            <v>48.04</v>
          </cell>
          <cell r="H394" t="str">
            <v>SDGE</v>
          </cell>
          <cell r="I394" t="str">
            <v>CalPeak Power LLC</v>
          </cell>
          <cell r="J394" t="str">
            <v>PEAKER</v>
          </cell>
          <cell r="K394" t="str">
            <v>COMBUSTION TURBINE</v>
          </cell>
          <cell r="L394" t="str">
            <v>NATURAL GAS</v>
          </cell>
          <cell r="M394" t="str">
            <v>SP15</v>
          </cell>
          <cell r="N394" t="str">
            <v>SDG1</v>
          </cell>
          <cell r="O394">
            <v>37187</v>
          </cell>
          <cell r="P394">
            <v>0</v>
          </cell>
          <cell r="Q394">
            <v>0</v>
          </cell>
          <cell r="R394">
            <v>46.9</v>
          </cell>
          <cell r="S394" t="str">
            <v>A</v>
          </cell>
        </row>
        <row r="395">
          <cell r="E395" t="str">
            <v>ESCO_6_GLMQF</v>
          </cell>
          <cell r="F395" t="str">
            <v>Goal Line Cogen</v>
          </cell>
          <cell r="G395">
            <v>49.9</v>
          </cell>
          <cell r="H395" t="str">
            <v>SDGE</v>
          </cell>
          <cell r="I395" t="str">
            <v>Goal Line, L.P.</v>
          </cell>
          <cell r="J395" t="str">
            <v>COGENERATION</v>
          </cell>
          <cell r="K395" t="str">
            <v>COMBUSTION TURBINE</v>
          </cell>
          <cell r="L395" t="str">
            <v>NATURAL GAS</v>
          </cell>
          <cell r="M395" t="str">
            <v>SP15</v>
          </cell>
          <cell r="N395" t="str">
            <v>SDG1</v>
          </cell>
          <cell r="O395">
            <v>34335</v>
          </cell>
          <cell r="P395" t="str">
            <v>QF Conversion, was SDGE QF 431</v>
          </cell>
          <cell r="Q395">
            <v>0</v>
          </cell>
          <cell r="R395">
            <v>52.2</v>
          </cell>
          <cell r="S395" t="str">
            <v>A</v>
          </cell>
        </row>
        <row r="396">
          <cell r="E396" t="str">
            <v>ESQUON_6_LNDFIL</v>
          </cell>
          <cell r="F396" t="str">
            <v>Ameresco Butte County LFG Project</v>
          </cell>
          <cell r="G396">
            <v>2.1</v>
          </cell>
          <cell r="H396" t="str">
            <v>PGAE</v>
          </cell>
          <cell r="I396" t="str">
            <v>Ameresco Butte County LLC, Ameresco, Inc.,</v>
          </cell>
          <cell r="J396" t="str">
            <v>BIOMASS</v>
          </cell>
          <cell r="K396" t="str">
            <v>RECIPROCATING ENGINE</v>
          </cell>
          <cell r="L396" t="str">
            <v>LANDFILL GAS</v>
          </cell>
          <cell r="M396" t="str">
            <v>NP15</v>
          </cell>
          <cell r="N396" t="str">
            <v>PGE3</v>
          </cell>
          <cell r="O396">
            <v>41179</v>
          </cell>
          <cell r="P396">
            <v>0</v>
          </cell>
          <cell r="Q396">
            <v>0</v>
          </cell>
          <cell r="R396">
            <v>4</v>
          </cell>
          <cell r="S396" t="str">
            <v>A</v>
          </cell>
        </row>
        <row r="397">
          <cell r="E397" t="str">
            <v>ETIWND_2_CHMPNE</v>
          </cell>
          <cell r="F397" t="str">
            <v>Champagne</v>
          </cell>
          <cell r="G397">
            <v>1</v>
          </cell>
          <cell r="H397" t="str">
            <v>SCE</v>
          </cell>
          <cell r="I397" t="str">
            <v>California PV Energy, LLC</v>
          </cell>
          <cell r="J397" t="str">
            <v>SOLAR</v>
          </cell>
          <cell r="K397" t="str">
            <v>PHOTO VOLTAIC</v>
          </cell>
          <cell r="L397" t="str">
            <v>SUN</v>
          </cell>
          <cell r="M397" t="str">
            <v>SP15</v>
          </cell>
          <cell r="N397" t="str">
            <v>SCE1</v>
          </cell>
          <cell r="O397">
            <v>41628</v>
          </cell>
          <cell r="P397">
            <v>0</v>
          </cell>
          <cell r="Q397">
            <v>0</v>
          </cell>
          <cell r="R397">
            <v>1</v>
          </cell>
          <cell r="S397" t="str">
            <v>A</v>
          </cell>
        </row>
        <row r="398">
          <cell r="E398" t="str">
            <v>ETIWND_2_FONTNA</v>
          </cell>
          <cell r="F398" t="str">
            <v>FONTANA/LYTLE CREEK HYDRO (AGGREGATE)</v>
          </cell>
          <cell r="G398">
            <v>2.56</v>
          </cell>
          <cell r="H398" t="str">
            <v>SCE</v>
          </cell>
          <cell r="I398" t="str">
            <v>SCE</v>
          </cell>
          <cell r="J398" t="str">
            <v>HYDRO</v>
          </cell>
          <cell r="K398" t="str">
            <v>HYDRO</v>
          </cell>
          <cell r="L398" t="str">
            <v>WATER</v>
          </cell>
          <cell r="M398" t="str">
            <v>SP15</v>
          </cell>
          <cell r="N398" t="str">
            <v>SCE1</v>
          </cell>
          <cell r="O398">
            <v>1462</v>
          </cell>
          <cell r="P398">
            <v>0</v>
          </cell>
          <cell r="Q398">
            <v>0</v>
          </cell>
          <cell r="R398">
            <v>3.45</v>
          </cell>
          <cell r="S398" t="str">
            <v>A</v>
          </cell>
        </row>
        <row r="399">
          <cell r="E399" t="str">
            <v>ETIWND_2_QF</v>
          </cell>
          <cell r="F399" t="str">
            <v>ETIWANDA AREA LUMPED UNITS</v>
          </cell>
          <cell r="G399">
            <v>37.22</v>
          </cell>
          <cell r="H399" t="str">
            <v>SCE</v>
          </cell>
          <cell r="I399" t="str">
            <v>VARIOUS</v>
          </cell>
          <cell r="J399" t="str">
            <v>HYDRO</v>
          </cell>
          <cell r="K399" t="str">
            <v>HYDRO</v>
          </cell>
          <cell r="L399" t="str">
            <v>WATER</v>
          </cell>
          <cell r="M399" t="str">
            <v>SP15</v>
          </cell>
          <cell r="N399" t="str">
            <v>SCE1</v>
          </cell>
          <cell r="O399">
            <v>31291</v>
          </cell>
          <cell r="P399">
            <v>0</v>
          </cell>
          <cell r="Q399">
            <v>0</v>
          </cell>
          <cell r="R399">
            <v>37.22</v>
          </cell>
          <cell r="S399" t="str">
            <v>A</v>
          </cell>
        </row>
        <row r="400">
          <cell r="E400" t="str">
            <v>ETIWND_2_RTS010</v>
          </cell>
          <cell r="F400" t="str">
            <v>SPVP010 Fontana RT Solar</v>
          </cell>
          <cell r="G400">
            <v>1.5</v>
          </cell>
          <cell r="H400" t="str">
            <v>SCE</v>
          </cell>
          <cell r="I400" t="str">
            <v>Southern California Edison</v>
          </cell>
          <cell r="J400" t="str">
            <v>SOLAR</v>
          </cell>
          <cell r="K400" t="str">
            <v>PHOTO VOLTAIC</v>
          </cell>
          <cell r="L400" t="str">
            <v>SUN</v>
          </cell>
          <cell r="M400" t="str">
            <v>SP15</v>
          </cell>
          <cell r="N400" t="str">
            <v>SCE1</v>
          </cell>
          <cell r="O400">
            <v>41282</v>
          </cell>
          <cell r="P400">
            <v>0</v>
          </cell>
          <cell r="Q400">
            <v>0</v>
          </cell>
          <cell r="R400">
            <v>1.5</v>
          </cell>
          <cell r="S400" t="str">
            <v>A</v>
          </cell>
        </row>
        <row r="401">
          <cell r="E401" t="str">
            <v>ETIWND_2_RTS015</v>
          </cell>
          <cell r="F401" t="str">
            <v>SPVP015 Fontana RT Solar</v>
          </cell>
          <cell r="G401">
            <v>3</v>
          </cell>
          <cell r="H401" t="str">
            <v>SCE</v>
          </cell>
          <cell r="I401" t="str">
            <v>Southern California Edison</v>
          </cell>
          <cell r="J401" t="str">
            <v>SOLAR</v>
          </cell>
          <cell r="K401" t="str">
            <v>PHOTO VOLTAIC</v>
          </cell>
          <cell r="L401" t="str">
            <v>SUN</v>
          </cell>
          <cell r="M401" t="str">
            <v>SP15</v>
          </cell>
          <cell r="N401" t="str">
            <v>SCE1</v>
          </cell>
          <cell r="O401">
            <v>41289</v>
          </cell>
          <cell r="P401">
            <v>0</v>
          </cell>
          <cell r="Q401">
            <v>0</v>
          </cell>
          <cell r="R401">
            <v>3</v>
          </cell>
          <cell r="S401" t="str">
            <v>A</v>
          </cell>
        </row>
        <row r="402">
          <cell r="E402" t="str">
            <v>ETIWND_2_RTS017</v>
          </cell>
          <cell r="F402" t="str">
            <v>SPVP017</v>
          </cell>
          <cell r="G402">
            <v>3.5</v>
          </cell>
          <cell r="H402" t="str">
            <v>SCE</v>
          </cell>
          <cell r="I402" t="str">
            <v>Southern California Edison</v>
          </cell>
          <cell r="J402" t="str">
            <v>SOLAR</v>
          </cell>
          <cell r="K402" t="str">
            <v>PHOTO VOLTAIC</v>
          </cell>
          <cell r="L402" t="str">
            <v>SUN</v>
          </cell>
          <cell r="M402" t="str">
            <v>SP15</v>
          </cell>
          <cell r="N402" t="str">
            <v>SCE1</v>
          </cell>
          <cell r="O402">
            <v>41442</v>
          </cell>
          <cell r="P402">
            <v>0</v>
          </cell>
          <cell r="Q402">
            <v>0</v>
          </cell>
          <cell r="R402">
            <v>3.5</v>
          </cell>
          <cell r="S402" t="str">
            <v>A</v>
          </cell>
        </row>
        <row r="403">
          <cell r="E403" t="str">
            <v>ETIWND_2_RTS018</v>
          </cell>
          <cell r="F403" t="str">
            <v>SPVP018 Fontana RT Solar</v>
          </cell>
          <cell r="G403">
            <v>1.5</v>
          </cell>
          <cell r="H403" t="str">
            <v>SCE</v>
          </cell>
          <cell r="I403" t="str">
            <v>Southern California Edison</v>
          </cell>
          <cell r="J403" t="str">
            <v>SOLAR</v>
          </cell>
          <cell r="K403" t="str">
            <v>PHOTO VOLTAIC</v>
          </cell>
          <cell r="L403" t="str">
            <v>SUN</v>
          </cell>
          <cell r="M403" t="str">
            <v>SP15</v>
          </cell>
          <cell r="N403" t="str">
            <v>SCE1</v>
          </cell>
          <cell r="O403">
            <v>41237</v>
          </cell>
          <cell r="P403">
            <v>0</v>
          </cell>
          <cell r="Q403">
            <v>0</v>
          </cell>
          <cell r="R403">
            <v>1.5</v>
          </cell>
          <cell r="S403" t="str">
            <v>A</v>
          </cell>
        </row>
        <row r="404">
          <cell r="E404" t="str">
            <v>ETIWND_2_RTS023</v>
          </cell>
          <cell r="F404" t="str">
            <v>SPVP023 Fontana RT Solar</v>
          </cell>
          <cell r="G404">
            <v>2.5</v>
          </cell>
          <cell r="H404" t="str">
            <v>SCE</v>
          </cell>
          <cell r="I404" t="str">
            <v>Southern California Edison</v>
          </cell>
          <cell r="J404" t="str">
            <v>SOLAR</v>
          </cell>
          <cell r="K404" t="str">
            <v>PHOTO VOLTAIC</v>
          </cell>
          <cell r="L404" t="str">
            <v>SUN</v>
          </cell>
          <cell r="M404" t="str">
            <v>SP15</v>
          </cell>
          <cell r="N404" t="str">
            <v>SCE1</v>
          </cell>
          <cell r="O404">
            <v>41290</v>
          </cell>
          <cell r="P404">
            <v>0</v>
          </cell>
          <cell r="Q404">
            <v>0</v>
          </cell>
          <cell r="R404">
            <v>2.5</v>
          </cell>
          <cell r="S404" t="str">
            <v>A</v>
          </cell>
        </row>
        <row r="405">
          <cell r="E405" t="str">
            <v>ETIWND_2_RTS026</v>
          </cell>
          <cell r="F405" t="str">
            <v>SPVP026</v>
          </cell>
          <cell r="G405">
            <v>6</v>
          </cell>
          <cell r="H405" t="str">
            <v>SCE</v>
          </cell>
          <cell r="I405" t="str">
            <v>Southern California Edison</v>
          </cell>
          <cell r="J405" t="str">
            <v>SOLAR</v>
          </cell>
          <cell r="K405" t="str">
            <v>PHOTO VOLTAIC</v>
          </cell>
          <cell r="L405" t="str">
            <v>SUN</v>
          </cell>
          <cell r="M405" t="str">
            <v>ZP26</v>
          </cell>
          <cell r="N405" t="str">
            <v>PGE4</v>
          </cell>
          <cell r="O405">
            <v>42405</v>
          </cell>
          <cell r="P405">
            <v>0</v>
          </cell>
          <cell r="Q405">
            <v>0</v>
          </cell>
          <cell r="R405">
            <v>6</v>
          </cell>
          <cell r="S405" t="str">
            <v>A</v>
          </cell>
        </row>
        <row r="406">
          <cell r="E406" t="str">
            <v>ETIWND_2_RTS027</v>
          </cell>
          <cell r="F406" t="str">
            <v>SPVP027</v>
          </cell>
          <cell r="G406">
            <v>2</v>
          </cell>
          <cell r="H406" t="str">
            <v>SCE</v>
          </cell>
          <cell r="I406" t="str">
            <v>Southern California Edison</v>
          </cell>
          <cell r="J406" t="str">
            <v>SOLAR</v>
          </cell>
          <cell r="K406" t="str">
            <v>PHOTO VOLTAIC</v>
          </cell>
          <cell r="L406" t="str">
            <v>SUN</v>
          </cell>
          <cell r="M406" t="str">
            <v>SP15</v>
          </cell>
          <cell r="N406" t="str">
            <v>SCE1</v>
          </cell>
          <cell r="O406">
            <v>41442</v>
          </cell>
          <cell r="P406">
            <v>0</v>
          </cell>
          <cell r="Q406">
            <v>0</v>
          </cell>
          <cell r="R406">
            <v>2</v>
          </cell>
          <cell r="S406" t="str">
            <v>A</v>
          </cell>
        </row>
        <row r="407">
          <cell r="E407" t="str">
            <v>ETIWND_2_SOLAR</v>
          </cell>
          <cell r="F407" t="str">
            <v>FONTANA RT SOLAR</v>
          </cell>
          <cell r="G407">
            <v>2</v>
          </cell>
          <cell r="H407" t="str">
            <v>SCE</v>
          </cell>
          <cell r="I407" t="str">
            <v>Southern California Edison</v>
          </cell>
          <cell r="J407" t="str">
            <v>SOLAR</v>
          </cell>
          <cell r="K407" t="str">
            <v>PHOTO VOLTAIC</v>
          </cell>
          <cell r="L407" t="str">
            <v>SUN</v>
          </cell>
          <cell r="M407" t="str">
            <v>SP15</v>
          </cell>
          <cell r="N407" t="str">
            <v>SCE1</v>
          </cell>
          <cell r="O407">
            <v>39994</v>
          </cell>
          <cell r="P407" t="str">
            <v>Changed to non-participant 3/29/2012</v>
          </cell>
          <cell r="Q407">
            <v>0</v>
          </cell>
          <cell r="R407">
            <v>2</v>
          </cell>
          <cell r="S407" t="str">
            <v>A</v>
          </cell>
        </row>
        <row r="408">
          <cell r="E408" t="str">
            <v>ETIWND_2_SOLAR1</v>
          </cell>
          <cell r="F408" t="str">
            <v>Dedeaux Ontario</v>
          </cell>
          <cell r="G408">
            <v>1</v>
          </cell>
          <cell r="H408" t="str">
            <v>SCE</v>
          </cell>
          <cell r="I408" t="str">
            <v>SunEdison Utility Solutions, LLC</v>
          </cell>
          <cell r="J408" t="str">
            <v>SOLAR</v>
          </cell>
          <cell r="K408" t="str">
            <v>PHOTO VOLTAIC</v>
          </cell>
          <cell r="L408" t="str">
            <v>SUN</v>
          </cell>
          <cell r="M408" t="str">
            <v>SP15</v>
          </cell>
          <cell r="N408" t="str">
            <v>SCE1</v>
          </cell>
          <cell r="O408">
            <v>42452</v>
          </cell>
          <cell r="P408">
            <v>0</v>
          </cell>
          <cell r="Q408">
            <v>0</v>
          </cell>
          <cell r="R408">
            <v>1</v>
          </cell>
          <cell r="S408" t="str">
            <v>A</v>
          </cell>
        </row>
        <row r="409">
          <cell r="E409" t="str">
            <v>ETIWND_2_SOLAR2</v>
          </cell>
          <cell r="F409" t="str">
            <v>Rochester</v>
          </cell>
          <cell r="G409">
            <v>1</v>
          </cell>
          <cell r="H409" t="str">
            <v>SCE</v>
          </cell>
          <cell r="I409" t="str">
            <v>Sestina Solar II, LLC</v>
          </cell>
          <cell r="J409" t="str">
            <v>SOLAR</v>
          </cell>
          <cell r="K409" t="str">
            <v>PHOTO VOLTAIC</v>
          </cell>
          <cell r="L409" t="str">
            <v>SUN</v>
          </cell>
          <cell r="M409" t="str">
            <v>SP15</v>
          </cell>
          <cell r="N409" t="str">
            <v>SCE1</v>
          </cell>
          <cell r="O409">
            <v>42619</v>
          </cell>
          <cell r="P409">
            <v>0</v>
          </cell>
          <cell r="Q409">
            <v>0</v>
          </cell>
          <cell r="R409">
            <v>1</v>
          </cell>
          <cell r="S409" t="str">
            <v>A</v>
          </cell>
        </row>
        <row r="410">
          <cell r="E410" t="str">
            <v>ETIWND_2_UNIT1</v>
          </cell>
          <cell r="F410" t="str">
            <v>New-Indy Ontario, LLC</v>
          </cell>
          <cell r="G410">
            <v>33.6</v>
          </cell>
          <cell r="H410" t="str">
            <v>SCE</v>
          </cell>
          <cell r="I410" t="str">
            <v>New-Indy Ontario, LLC</v>
          </cell>
          <cell r="J410" t="str">
            <v>COGENERATION</v>
          </cell>
          <cell r="K410" t="str">
            <v>COMBUSTION TURBINE</v>
          </cell>
          <cell r="L410" t="str">
            <v>NATURAL GAS</v>
          </cell>
          <cell r="M410" t="str">
            <v>SP15</v>
          </cell>
          <cell r="N410" t="str">
            <v>SCE1</v>
          </cell>
          <cell r="O410">
            <v>31291</v>
          </cell>
          <cell r="P410" t="str">
            <v>Formerly SCE QF 2045</v>
          </cell>
          <cell r="Q410">
            <v>0</v>
          </cell>
          <cell r="R410">
            <v>36.6</v>
          </cell>
          <cell r="S410" t="str">
            <v>A</v>
          </cell>
        </row>
        <row r="411">
          <cell r="E411" t="str">
            <v>ETIWND_6_GRPLND</v>
          </cell>
          <cell r="F411" t="str">
            <v>Grapeland Peaker</v>
          </cell>
          <cell r="G411">
            <v>46</v>
          </cell>
          <cell r="H411" t="str">
            <v>SCE</v>
          </cell>
          <cell r="I411" t="str">
            <v>SCE</v>
          </cell>
          <cell r="J411" t="str">
            <v>PEAKER</v>
          </cell>
          <cell r="K411" t="str">
            <v>COMBUSTION TURBINE</v>
          </cell>
          <cell r="L411" t="str">
            <v>NATURAL GAS</v>
          </cell>
          <cell r="M411" t="str">
            <v>SP15</v>
          </cell>
          <cell r="N411" t="str">
            <v>SCE1</v>
          </cell>
          <cell r="O411">
            <v>39345</v>
          </cell>
          <cell r="P411">
            <v>0</v>
          </cell>
          <cell r="Q411">
            <v>0</v>
          </cell>
          <cell r="R411">
            <v>49</v>
          </cell>
          <cell r="S411" t="str">
            <v>A</v>
          </cell>
        </row>
        <row r="412">
          <cell r="E412" t="str">
            <v>ETIWND_6_MWDETI</v>
          </cell>
          <cell r="F412" t="str">
            <v>ETIWANDA HYDRO RECOVERY PLANT</v>
          </cell>
          <cell r="G412">
            <v>24</v>
          </cell>
          <cell r="H412" t="str">
            <v>SCE</v>
          </cell>
          <cell r="I412" t="str">
            <v>Metropolitan Water District</v>
          </cell>
          <cell r="J412" t="str">
            <v>HYDRO</v>
          </cell>
          <cell r="K412" t="str">
            <v>HYDRO</v>
          </cell>
          <cell r="L412" t="str">
            <v>WATER</v>
          </cell>
          <cell r="M412" t="str">
            <v>SP15</v>
          </cell>
          <cell r="N412" t="str">
            <v>SCE1</v>
          </cell>
          <cell r="O412">
            <v>34335</v>
          </cell>
          <cell r="P412">
            <v>0</v>
          </cell>
          <cell r="Q412">
            <v>0</v>
          </cell>
          <cell r="R412">
            <v>23.9</v>
          </cell>
          <cell r="S412" t="str">
            <v>A</v>
          </cell>
        </row>
        <row r="413">
          <cell r="E413" t="str">
            <v>ETIWND_7_MIDVLY</v>
          </cell>
          <cell r="F413" t="str">
            <v>MID VALLEY LANDFILL PROJECT (AGGREGATE)</v>
          </cell>
          <cell r="G413">
            <v>2.1</v>
          </cell>
          <cell r="H413" t="str">
            <v>SCE</v>
          </cell>
          <cell r="I413" t="str">
            <v>MN Mid Valley Genco, LLC</v>
          </cell>
          <cell r="J413" t="str">
            <v>BIOMASS</v>
          </cell>
          <cell r="K413" t="str">
            <v>RECIPROCATING ENGINE</v>
          </cell>
          <cell r="L413" t="str">
            <v>LANDFILL GAS</v>
          </cell>
          <cell r="M413" t="str">
            <v>SP15</v>
          </cell>
          <cell r="N413" t="str">
            <v>SCE1</v>
          </cell>
          <cell r="O413">
            <v>37732</v>
          </cell>
          <cell r="P413">
            <v>0</v>
          </cell>
          <cell r="Q413">
            <v>0</v>
          </cell>
          <cell r="R413">
            <v>2.5</v>
          </cell>
          <cell r="S413" t="str">
            <v>A</v>
          </cell>
        </row>
        <row r="414">
          <cell r="E414" t="str">
            <v>ETIWND_7_UNIT 3</v>
          </cell>
          <cell r="F414" t="str">
            <v>ETIWANDA UNIT 3</v>
          </cell>
          <cell r="G414">
            <v>320</v>
          </cell>
          <cell r="H414" t="str">
            <v>SCE</v>
          </cell>
          <cell r="I414" t="str">
            <v>RRI Energy Etiwanda, Inc.</v>
          </cell>
          <cell r="J414" t="str">
            <v>THERMAL</v>
          </cell>
          <cell r="K414" t="str">
            <v>STEAM</v>
          </cell>
          <cell r="L414" t="str">
            <v>NATURAL GAS</v>
          </cell>
          <cell r="M414" t="str">
            <v>SP15</v>
          </cell>
          <cell r="N414" t="str">
            <v>SCE1</v>
          </cell>
          <cell r="O414">
            <v>0</v>
          </cell>
          <cell r="P414">
            <v>0</v>
          </cell>
          <cell r="Q414">
            <v>0</v>
          </cell>
          <cell r="R414">
            <v>333</v>
          </cell>
          <cell r="S414" t="str">
            <v>A</v>
          </cell>
        </row>
        <row r="415">
          <cell r="E415" t="str">
            <v>ETIWND_7_UNIT 4</v>
          </cell>
          <cell r="F415" t="str">
            <v>ETIWANDA UNIT 4</v>
          </cell>
          <cell r="G415">
            <v>320</v>
          </cell>
          <cell r="H415" t="str">
            <v>SCE</v>
          </cell>
          <cell r="I415" t="str">
            <v>RRI Energy Etiwanda, Inc.</v>
          </cell>
          <cell r="J415" t="str">
            <v>THERMAL</v>
          </cell>
          <cell r="K415" t="str">
            <v>STEAM</v>
          </cell>
          <cell r="L415" t="str">
            <v>NATURAL GAS</v>
          </cell>
          <cell r="M415" t="str">
            <v>SP15</v>
          </cell>
          <cell r="N415" t="str">
            <v>SCE1</v>
          </cell>
          <cell r="O415">
            <v>0</v>
          </cell>
          <cell r="P415">
            <v>0</v>
          </cell>
          <cell r="Q415">
            <v>0</v>
          </cell>
          <cell r="R415">
            <v>333</v>
          </cell>
          <cell r="S415" t="str">
            <v>A</v>
          </cell>
        </row>
        <row r="416">
          <cell r="E416" t="str">
            <v>EXCHEC_7_UNIT 1</v>
          </cell>
          <cell r="F416" t="str">
            <v>Exchequer</v>
          </cell>
          <cell r="G416">
            <v>94.5</v>
          </cell>
          <cell r="H416" t="str">
            <v>PGAE</v>
          </cell>
          <cell r="I416" t="str">
            <v>Merced Irrigation District</v>
          </cell>
          <cell r="J416" t="str">
            <v>HYDRO</v>
          </cell>
          <cell r="K416" t="str">
            <v>HYDRO</v>
          </cell>
          <cell r="L416" t="str">
            <v>WATER</v>
          </cell>
          <cell r="M416" t="str">
            <v>NP15</v>
          </cell>
          <cell r="N416" t="str">
            <v>PGE3</v>
          </cell>
          <cell r="O416">
            <v>24473</v>
          </cell>
          <cell r="P416">
            <v>0</v>
          </cell>
          <cell r="Q416" t="str">
            <v>Merced River</v>
          </cell>
          <cell r="R416">
            <v>94.5</v>
          </cell>
          <cell r="S416" t="str">
            <v>A</v>
          </cell>
        </row>
        <row r="417">
          <cell r="E417" t="str">
            <v>FAIRHV_6_UNIT</v>
          </cell>
          <cell r="F417" t="str">
            <v>FAIRHAVEN POWER CO.</v>
          </cell>
          <cell r="G417">
            <v>19.899999999999999</v>
          </cell>
          <cell r="H417" t="str">
            <v>PGAE</v>
          </cell>
          <cell r="I417" t="str">
            <v>Pacific Gas &amp; Electric Company</v>
          </cell>
          <cell r="J417" t="str">
            <v>BIOMASS</v>
          </cell>
          <cell r="K417" t="str">
            <v>STEAM</v>
          </cell>
          <cell r="L417" t="str">
            <v>WOOD WASTE</v>
          </cell>
          <cell r="M417" t="str">
            <v>NP15</v>
          </cell>
          <cell r="N417" t="str">
            <v>PGE1</v>
          </cell>
          <cell r="O417">
            <v>31670</v>
          </cell>
          <cell r="P417" t="str">
            <v>PGE QF 19P005</v>
          </cell>
          <cell r="Q417">
            <v>0</v>
          </cell>
          <cell r="R417">
            <v>19.899999999999999</v>
          </cell>
          <cell r="S417" t="str">
            <v>A</v>
          </cell>
        </row>
        <row r="418">
          <cell r="E418" t="str">
            <v>FELLOW_1_SHELLW</v>
          </cell>
          <cell r="F418" t="str">
            <v>FREEPORT-MCMORAN OIL AND GAS LLC (DOME)</v>
          </cell>
          <cell r="G418">
            <v>0</v>
          </cell>
          <cell r="H418" t="str">
            <v>PGAE</v>
          </cell>
          <cell r="I418" t="str">
            <v xml:space="preserve">Pacific Gas &amp; Electric Company </v>
          </cell>
          <cell r="J418" t="str">
            <v>COGENERATION</v>
          </cell>
          <cell r="K418" t="str">
            <v>COMBUSTION TURBINE</v>
          </cell>
          <cell r="L418" t="str">
            <v>NATURAL GAS</v>
          </cell>
          <cell r="M418" t="str">
            <v>ZP26</v>
          </cell>
          <cell r="N418" t="str">
            <v>PGE4</v>
          </cell>
          <cell r="O418">
            <v>32388</v>
          </cell>
          <cell r="P418" t="str">
            <v>PGE QF 25C293</v>
          </cell>
          <cell r="Q418">
            <v>0</v>
          </cell>
          <cell r="R418">
            <v>6.06</v>
          </cell>
          <cell r="S418" t="str">
            <v>A</v>
          </cell>
        </row>
        <row r="419">
          <cell r="E419" t="str">
            <v>FELLOW_1_TENNCO</v>
          </cell>
          <cell r="F419" t="str">
            <v>AERA ENERGY LLC. (Oxford)</v>
          </cell>
          <cell r="G419">
            <v>0</v>
          </cell>
          <cell r="H419" t="str">
            <v>PGAE</v>
          </cell>
          <cell r="I419" t="str">
            <v xml:space="preserve">Pacific Gas &amp; Electric Company </v>
          </cell>
          <cell r="J419" t="str">
            <v>COGENERATION</v>
          </cell>
          <cell r="K419" t="str">
            <v>COMBUSTION TURBINE</v>
          </cell>
          <cell r="L419" t="str">
            <v>NATURAL GAS</v>
          </cell>
          <cell r="M419" t="str">
            <v>ZP26</v>
          </cell>
          <cell r="N419" t="str">
            <v>PGE4</v>
          </cell>
          <cell r="O419">
            <v>30944</v>
          </cell>
          <cell r="P419" t="str">
            <v>PGE QF 25C180</v>
          </cell>
          <cell r="Q419">
            <v>0</v>
          </cell>
          <cell r="R419">
            <v>6</v>
          </cell>
          <cell r="S419" t="str">
            <v>A</v>
          </cell>
        </row>
        <row r="420">
          <cell r="E420" t="str">
            <v>FELLOW_7_MIDSUN</v>
          </cell>
          <cell r="F420" t="str">
            <v>AERA ENERGY LLC. (N. MIDWAY SUNSET)</v>
          </cell>
          <cell r="G420">
            <v>0</v>
          </cell>
          <cell r="H420" t="str">
            <v>PGAE</v>
          </cell>
          <cell r="I420" t="str">
            <v xml:space="preserve">Pacific Gas &amp; Electric Company </v>
          </cell>
          <cell r="J420" t="str">
            <v>COGENERATION</v>
          </cell>
          <cell r="K420" t="str">
            <v>COMBUSTION TURBINE</v>
          </cell>
          <cell r="L420" t="str">
            <v>NATURAL GAS</v>
          </cell>
          <cell r="M420" t="str">
            <v>ZP26</v>
          </cell>
          <cell r="N420" t="str">
            <v>PGE4</v>
          </cell>
          <cell r="O420">
            <v>32313</v>
          </cell>
          <cell r="P420" t="str">
            <v>PGE QF 25C258</v>
          </cell>
          <cell r="Q420">
            <v>0</v>
          </cell>
          <cell r="R420">
            <v>4.25</v>
          </cell>
          <cell r="S420" t="str">
            <v>A</v>
          </cell>
        </row>
        <row r="421">
          <cell r="E421" t="str">
            <v>FELLOW_7_QFUNTS</v>
          </cell>
          <cell r="F421" t="str">
            <v>FELLOW QF UNIT AGGREGATE</v>
          </cell>
          <cell r="G421">
            <v>10.5</v>
          </cell>
          <cell r="H421" t="str">
            <v>PGAE</v>
          </cell>
          <cell r="I421" t="str">
            <v>Pacific Gas &amp; Electric Company</v>
          </cell>
          <cell r="J421" t="str">
            <v>THERMAL</v>
          </cell>
          <cell r="K421" t="str">
            <v>VARIOUS</v>
          </cell>
          <cell r="L421" t="str">
            <v>NATURAL GAS</v>
          </cell>
          <cell r="M421" t="str">
            <v>ZP26</v>
          </cell>
          <cell r="N421" t="str">
            <v>PGE4</v>
          </cell>
          <cell r="O421">
            <v>38869</v>
          </cell>
          <cell r="P421">
            <v>0</v>
          </cell>
          <cell r="Q421">
            <v>0</v>
          </cell>
          <cell r="R421">
            <v>17.25</v>
          </cell>
          <cell r="S421" t="str">
            <v>A</v>
          </cell>
        </row>
        <row r="422">
          <cell r="E422" t="str">
            <v>FLOWD_2_WIND1</v>
          </cell>
          <cell r="F422" t="str">
            <v>Cameron Ridge 2</v>
          </cell>
          <cell r="G422">
            <v>11.9</v>
          </cell>
          <cell r="H422" t="str">
            <v>SCE</v>
          </cell>
          <cell r="I422" t="str">
            <v>Cameron Ridge II, LLC</v>
          </cell>
          <cell r="J422" t="str">
            <v>WIND</v>
          </cell>
          <cell r="K422" t="str">
            <v>WIND</v>
          </cell>
          <cell r="L422" t="str">
            <v>WIND</v>
          </cell>
          <cell r="M422" t="str">
            <v>SP15</v>
          </cell>
          <cell r="N422" t="str">
            <v>SCE1</v>
          </cell>
          <cell r="O422">
            <v>42384</v>
          </cell>
          <cell r="P422">
            <v>0</v>
          </cell>
          <cell r="Q422">
            <v>0</v>
          </cell>
          <cell r="R422">
            <v>11.9</v>
          </cell>
          <cell r="S422" t="str">
            <v>A</v>
          </cell>
        </row>
        <row r="423">
          <cell r="E423" t="str">
            <v>FLOWD2_2_FPLWND</v>
          </cell>
          <cell r="F423" t="str">
            <v>DIABLO WINDS</v>
          </cell>
          <cell r="G423">
            <v>18.600000000000001</v>
          </cell>
          <cell r="H423" t="str">
            <v>PGAE</v>
          </cell>
          <cell r="I423" t="str">
            <v>DIABLO WINDS, LLC</v>
          </cell>
          <cell r="J423" t="str">
            <v>WIND</v>
          </cell>
          <cell r="K423" t="str">
            <v>WIND</v>
          </cell>
          <cell r="L423" t="str">
            <v>WIND</v>
          </cell>
          <cell r="M423" t="str">
            <v>NP15</v>
          </cell>
          <cell r="N423" t="str">
            <v>PGE3</v>
          </cell>
          <cell r="O423">
            <v>38473</v>
          </cell>
          <cell r="P423">
            <v>0</v>
          </cell>
          <cell r="Q423">
            <v>0</v>
          </cell>
          <cell r="R423">
            <v>18</v>
          </cell>
          <cell r="S423" t="str">
            <v>A</v>
          </cell>
        </row>
        <row r="424">
          <cell r="E424" t="str">
            <v>FLOWD2_2_UNIT 1</v>
          </cell>
          <cell r="F424" t="str">
            <v>ALTAMONT POWER (AGGREGATE)</v>
          </cell>
          <cell r="G424">
            <v>42.1</v>
          </cell>
          <cell r="H424" t="str">
            <v>PGAE</v>
          </cell>
          <cell r="I424" t="str">
            <v>Pacific Gas &amp; Electric Company</v>
          </cell>
          <cell r="J424" t="str">
            <v>WIND</v>
          </cell>
          <cell r="K424" t="str">
            <v>WIND</v>
          </cell>
          <cell r="L424" t="str">
            <v>WIND</v>
          </cell>
          <cell r="M424" t="str">
            <v>NP15</v>
          </cell>
          <cell r="N424" t="str">
            <v>PGE3</v>
          </cell>
          <cell r="O424">
            <v>31048</v>
          </cell>
          <cell r="P424">
            <v>0</v>
          </cell>
          <cell r="Q424">
            <v>0</v>
          </cell>
          <cell r="R424">
            <v>42.1</v>
          </cell>
          <cell r="S424" t="str">
            <v>A</v>
          </cell>
        </row>
        <row r="425">
          <cell r="E425" t="str">
            <v>FMEADO_6_HELLHL</v>
          </cell>
          <cell r="F425" t="str">
            <v>Hell Hole Powerhouse</v>
          </cell>
          <cell r="G425">
            <v>0.6</v>
          </cell>
          <cell r="H425" t="str">
            <v>PGAE</v>
          </cell>
          <cell r="I425" t="str">
            <v>Placer County Water Agency</v>
          </cell>
          <cell r="J425" t="str">
            <v>HYDRO</v>
          </cell>
          <cell r="K425" t="str">
            <v>HYDRO</v>
          </cell>
          <cell r="L425" t="str">
            <v>WATER</v>
          </cell>
          <cell r="M425" t="str">
            <v>NP15</v>
          </cell>
          <cell r="N425" t="str">
            <v>PGE3</v>
          </cell>
          <cell r="O425">
            <v>30436</v>
          </cell>
          <cell r="P425" t="str">
            <v>Formerly PGE QF 15H059</v>
          </cell>
          <cell r="Q425">
            <v>0</v>
          </cell>
          <cell r="R425">
            <v>0.6</v>
          </cell>
          <cell r="S425" t="str">
            <v>A</v>
          </cell>
        </row>
        <row r="426">
          <cell r="E426" t="str">
            <v>FMEADO_7_UNIT</v>
          </cell>
          <cell r="F426" t="str">
            <v>French Meadows PH</v>
          </cell>
          <cell r="G426">
            <v>18</v>
          </cell>
          <cell r="H426" t="str">
            <v>PGAE</v>
          </cell>
          <cell r="I426" t="str">
            <v>PCWA</v>
          </cell>
          <cell r="J426" t="str">
            <v>HYDRO</v>
          </cell>
          <cell r="K426" t="str">
            <v>HYDRO</v>
          </cell>
          <cell r="L426" t="str">
            <v>WATER</v>
          </cell>
          <cell r="M426" t="str">
            <v>NP15</v>
          </cell>
          <cell r="N426" t="str">
            <v>PGE3</v>
          </cell>
          <cell r="O426">
            <v>24108</v>
          </cell>
          <cell r="P426">
            <v>0</v>
          </cell>
          <cell r="Q426" t="str">
            <v>American River</v>
          </cell>
          <cell r="R426">
            <v>18</v>
          </cell>
          <cell r="S426" t="str">
            <v>A</v>
          </cell>
        </row>
        <row r="427">
          <cell r="E427" t="str">
            <v>FORBST_7_UNIT 1</v>
          </cell>
          <cell r="F427" t="str">
            <v>Forbestown PH</v>
          </cell>
          <cell r="G427">
            <v>37.5</v>
          </cell>
          <cell r="H427" t="str">
            <v>PGAE</v>
          </cell>
          <cell r="I427" t="str">
            <v>OWID</v>
          </cell>
          <cell r="J427" t="str">
            <v>HYDRO</v>
          </cell>
          <cell r="K427" t="str">
            <v>HYDRO</v>
          </cell>
          <cell r="L427" t="str">
            <v>WATER</v>
          </cell>
          <cell r="M427" t="str">
            <v>NP15</v>
          </cell>
          <cell r="N427" t="str">
            <v>PGE3</v>
          </cell>
          <cell r="O427">
            <v>23012</v>
          </cell>
          <cell r="P427">
            <v>0</v>
          </cell>
          <cell r="Q427" t="str">
            <v>SF Feather River</v>
          </cell>
          <cell r="R427">
            <v>39</v>
          </cell>
          <cell r="S427" t="str">
            <v>A</v>
          </cell>
        </row>
        <row r="428">
          <cell r="E428" t="str">
            <v>FORKBU_6_UNIT</v>
          </cell>
          <cell r="F428" t="str">
            <v>HYPOWER, INC. (a/k/a Forks of Butte)</v>
          </cell>
          <cell r="G428">
            <v>14.3</v>
          </cell>
          <cell r="H428" t="str">
            <v>PGAE</v>
          </cell>
          <cell r="I428" t="str">
            <v>Pacific Gas &amp; Electric Company</v>
          </cell>
          <cell r="J428" t="str">
            <v>HYDRO</v>
          </cell>
          <cell r="K428" t="str">
            <v>HYDRO</v>
          </cell>
          <cell r="L428" t="str">
            <v>WATER</v>
          </cell>
          <cell r="M428" t="str">
            <v>NP15</v>
          </cell>
          <cell r="N428" t="str">
            <v>PGE3</v>
          </cell>
          <cell r="O428">
            <v>33679</v>
          </cell>
          <cell r="P428" t="str">
            <v>PGE QF 10H013</v>
          </cell>
          <cell r="Q428">
            <v>0</v>
          </cell>
          <cell r="R428">
            <v>14.3</v>
          </cell>
          <cell r="S428" t="str">
            <v>A</v>
          </cell>
        </row>
        <row r="429">
          <cell r="E429" t="str">
            <v>FRESHW_1_SOLAR1</v>
          </cell>
          <cell r="F429" t="str">
            <v>Freshwater Solar</v>
          </cell>
          <cell r="G429">
            <v>20</v>
          </cell>
          <cell r="H429" t="str">
            <v>PGAE</v>
          </cell>
          <cell r="I429" t="str">
            <v>CED Corcoran Solar 3, LLC</v>
          </cell>
          <cell r="J429" t="str">
            <v>SOLAR</v>
          </cell>
          <cell r="K429" t="str">
            <v>PHOTO VOLTAIC</v>
          </cell>
          <cell r="L429" t="str">
            <v>SUN</v>
          </cell>
          <cell r="M429" t="str">
            <v>ZP26</v>
          </cell>
          <cell r="N429" t="str">
            <v>PGE4</v>
          </cell>
          <cell r="O429">
            <v>42433</v>
          </cell>
          <cell r="P429">
            <v>0</v>
          </cell>
          <cell r="Q429">
            <v>0</v>
          </cell>
          <cell r="R429">
            <v>20</v>
          </cell>
          <cell r="S429" t="str">
            <v>A</v>
          </cell>
        </row>
        <row r="430">
          <cell r="E430" t="str">
            <v>FRIANT_6_UNITS</v>
          </cell>
          <cell r="F430" t="str">
            <v>FRIANT DAM</v>
          </cell>
          <cell r="G430">
            <v>25</v>
          </cell>
          <cell r="H430" t="str">
            <v>PGAE</v>
          </cell>
          <cell r="I430" t="str">
            <v>Friant Power Authority</v>
          </cell>
          <cell r="J430" t="str">
            <v>HYDRO</v>
          </cell>
          <cell r="K430" t="str">
            <v>HYDRO</v>
          </cell>
          <cell r="L430" t="str">
            <v>WATER</v>
          </cell>
          <cell r="M430" t="str">
            <v>NP15</v>
          </cell>
          <cell r="N430" t="str">
            <v>PGE3</v>
          </cell>
          <cell r="O430">
            <v>31153</v>
          </cell>
          <cell r="P430" t="str">
            <v>Formerly PGE QF 25H037</v>
          </cell>
          <cell r="Q430">
            <v>0</v>
          </cell>
          <cell r="R430">
            <v>25</v>
          </cell>
          <cell r="S430" t="str">
            <v>A</v>
          </cell>
        </row>
        <row r="431">
          <cell r="E431" t="str">
            <v>FRITO_1_LAY</v>
          </cell>
          <cell r="F431" t="str">
            <v>FRITO-LAY</v>
          </cell>
          <cell r="G431">
            <v>6</v>
          </cell>
          <cell r="H431" t="str">
            <v>PGAE</v>
          </cell>
          <cell r="I431" t="str">
            <v>Frito Lay, Inc</v>
          </cell>
          <cell r="J431" t="str">
            <v>COGENERATION</v>
          </cell>
          <cell r="K431" t="str">
            <v>COMBUSTION TURBINE</v>
          </cell>
          <cell r="L431" t="str">
            <v>NATURAL GAS</v>
          </cell>
          <cell r="M431" t="str">
            <v>ZP26</v>
          </cell>
          <cell r="N431" t="str">
            <v>PGE4</v>
          </cell>
          <cell r="O431">
            <v>31413</v>
          </cell>
          <cell r="P431" t="str">
            <v>Formerly PGE QF 25C063</v>
          </cell>
          <cell r="Q431">
            <v>0</v>
          </cell>
          <cell r="R431">
            <v>6</v>
          </cell>
          <cell r="S431" t="str">
            <v>A</v>
          </cell>
        </row>
        <row r="432">
          <cell r="E432" t="str">
            <v>FROGTN_7_UTICA</v>
          </cell>
          <cell r="F432" t="str">
            <v>UTICA POWER HYDRO AGGREGATE</v>
          </cell>
          <cell r="G432">
            <v>6.2</v>
          </cell>
          <cell r="H432" t="str">
            <v>PGAE</v>
          </cell>
          <cell r="I432" t="str">
            <v>UTICA POWER AUTHORITY</v>
          </cell>
          <cell r="J432" t="str">
            <v>HYDRO</v>
          </cell>
          <cell r="K432" t="str">
            <v>HYDRO</v>
          </cell>
          <cell r="L432" t="str">
            <v>WATER</v>
          </cell>
          <cell r="M432" t="str">
            <v>NP15</v>
          </cell>
          <cell r="N432" t="str">
            <v>PGE3</v>
          </cell>
          <cell r="O432">
            <v>0</v>
          </cell>
          <cell r="P432" t="str">
            <v>Aggregation of Angels and Murphys powerhouses</v>
          </cell>
          <cell r="Q432" t="str">
            <v>Stanislaus River</v>
          </cell>
          <cell r="R432">
            <v>5.5</v>
          </cell>
          <cell r="S432" t="str">
            <v>A</v>
          </cell>
        </row>
        <row r="433">
          <cell r="E433" t="str">
            <v>FTSWRD_6_TRFORK</v>
          </cell>
          <cell r="F433" t="str">
            <v>Three Forks Water Power Project</v>
          </cell>
          <cell r="G433">
            <v>1.63</v>
          </cell>
          <cell r="H433" t="str">
            <v>PGAE</v>
          </cell>
          <cell r="I433" t="str">
            <v>Grizzly Mountain Ranch</v>
          </cell>
          <cell r="J433" t="str">
            <v>HYDRO</v>
          </cell>
          <cell r="K433" t="str">
            <v>HYDRO</v>
          </cell>
          <cell r="L433" t="str">
            <v>WATER</v>
          </cell>
          <cell r="M433" t="str">
            <v>NP15</v>
          </cell>
          <cell r="N433" t="str">
            <v>PGE3</v>
          </cell>
          <cell r="O433">
            <v>40848</v>
          </cell>
          <cell r="P433">
            <v>0</v>
          </cell>
          <cell r="Q433">
            <v>0</v>
          </cell>
          <cell r="R433">
            <v>1.8</v>
          </cell>
          <cell r="S433" t="str">
            <v>A</v>
          </cell>
        </row>
        <row r="434">
          <cell r="E434" t="str">
            <v>FTSWRD_7_QFUNTS</v>
          </cell>
          <cell r="F434" t="str">
            <v>FORT SEWARD QF AGGREGATION</v>
          </cell>
          <cell r="G434">
            <v>1.6</v>
          </cell>
          <cell r="H434" t="str">
            <v>PGAE</v>
          </cell>
          <cell r="I434">
            <v>0</v>
          </cell>
          <cell r="J434" t="str">
            <v>HYDRO</v>
          </cell>
          <cell r="K434" t="str">
            <v>AGGREGATION</v>
          </cell>
          <cell r="L434" t="str">
            <v>WATER</v>
          </cell>
          <cell r="M434" t="str">
            <v>NP15</v>
          </cell>
          <cell r="N434" t="str">
            <v>PGE3</v>
          </cell>
          <cell r="O434">
            <v>0</v>
          </cell>
          <cell r="P434">
            <v>0</v>
          </cell>
          <cell r="Q434">
            <v>0</v>
          </cell>
          <cell r="R434">
            <v>0.3</v>
          </cell>
          <cell r="S434" t="str">
            <v>A</v>
          </cell>
        </row>
        <row r="435">
          <cell r="E435" t="str">
            <v>FULTON_1_QF</v>
          </cell>
          <cell r="F435" t="str">
            <v>FULTON AREA LUMPED QF UNITS</v>
          </cell>
          <cell r="G435">
            <v>1</v>
          </cell>
          <cell r="H435" t="str">
            <v>PGAE</v>
          </cell>
          <cell r="I435" t="str">
            <v>Pacific Gas &amp; Electric Company</v>
          </cell>
          <cell r="J435" t="str">
            <v>HYDRO</v>
          </cell>
          <cell r="K435" t="str">
            <v>HYDRO</v>
          </cell>
          <cell r="L435" t="str">
            <v>WATER</v>
          </cell>
          <cell r="M435" t="str">
            <v>NP15</v>
          </cell>
          <cell r="N435" t="str">
            <v>PGE3</v>
          </cell>
          <cell r="O435">
            <v>30317</v>
          </cell>
          <cell r="P435">
            <v>0</v>
          </cell>
          <cell r="Q435">
            <v>0</v>
          </cell>
          <cell r="R435">
            <v>1</v>
          </cell>
          <cell r="S435" t="str">
            <v>A</v>
          </cell>
        </row>
        <row r="436">
          <cell r="E436" t="str">
            <v>GARLND_2_GASLRA</v>
          </cell>
          <cell r="F436" t="str">
            <v>Garland A</v>
          </cell>
          <cell r="G436">
            <v>20</v>
          </cell>
          <cell r="H436" t="str">
            <v>SCE</v>
          </cell>
          <cell r="I436" t="str">
            <v>RE GARLAND A LLC</v>
          </cell>
          <cell r="J436" t="str">
            <v>SOLAR</v>
          </cell>
          <cell r="K436" t="str">
            <v>PHOTO VOLTAIC</v>
          </cell>
          <cell r="L436" t="str">
            <v>SUN</v>
          </cell>
          <cell r="M436" t="str">
            <v>SP15</v>
          </cell>
          <cell r="N436" t="str">
            <v>SCE1</v>
          </cell>
          <cell r="O436">
            <v>42636</v>
          </cell>
          <cell r="P436">
            <v>0</v>
          </cell>
          <cell r="Q436">
            <v>0</v>
          </cell>
          <cell r="R436">
            <v>20</v>
          </cell>
          <cell r="S436" t="str">
            <v>A</v>
          </cell>
        </row>
        <row r="437">
          <cell r="E437" t="str">
            <v>GARNET_1_SOLAR</v>
          </cell>
          <cell r="F437" t="str">
            <v>North Palm Springs 4A</v>
          </cell>
          <cell r="G437">
            <v>4</v>
          </cell>
          <cell r="H437" t="str">
            <v>SCE</v>
          </cell>
          <cell r="I437" t="str">
            <v>North Palm Springs Investments LLC</v>
          </cell>
          <cell r="J437" t="str">
            <v>SOLAR</v>
          </cell>
          <cell r="K437" t="str">
            <v>PHOTO VOLTAIC</v>
          </cell>
          <cell r="L437" t="str">
            <v>SUN</v>
          </cell>
          <cell r="M437" t="str">
            <v>SP15</v>
          </cell>
          <cell r="N437" t="str">
            <v>SCE1</v>
          </cell>
          <cell r="O437">
            <v>41215</v>
          </cell>
          <cell r="P437">
            <v>0</v>
          </cell>
          <cell r="Q437">
            <v>0</v>
          </cell>
          <cell r="R437">
            <v>4.12</v>
          </cell>
          <cell r="S437" t="str">
            <v>A</v>
          </cell>
        </row>
        <row r="438">
          <cell r="E438" t="str">
            <v>GARNET_1_SOLAR2</v>
          </cell>
          <cell r="F438" t="str">
            <v>Garnet Solar Power Generation Station 1</v>
          </cell>
          <cell r="G438">
            <v>4</v>
          </cell>
          <cell r="H438" t="str">
            <v>SCE</v>
          </cell>
          <cell r="I438" t="str">
            <v>Garnet Solar Power Generation Station 1, LLC</v>
          </cell>
          <cell r="J438" t="str">
            <v>SOLAR</v>
          </cell>
          <cell r="K438" t="str">
            <v>PHOTO VOLTAIC</v>
          </cell>
          <cell r="L438" t="str">
            <v>SUN</v>
          </cell>
          <cell r="M438" t="str">
            <v>SP15</v>
          </cell>
          <cell r="N438" t="str">
            <v>SCE1</v>
          </cell>
          <cell r="O438">
            <v>41996</v>
          </cell>
          <cell r="P438">
            <v>0</v>
          </cell>
          <cell r="Q438">
            <v>0</v>
          </cell>
          <cell r="R438">
            <v>4</v>
          </cell>
          <cell r="S438" t="str">
            <v>A</v>
          </cell>
        </row>
        <row r="439">
          <cell r="E439" t="str">
            <v>GARNET_1_UNIT 1</v>
          </cell>
          <cell r="F439" t="str">
            <v>GREEN POWER WIND UNIT 1, FACILITY WECS 98</v>
          </cell>
          <cell r="G439">
            <v>6.75</v>
          </cell>
          <cell r="H439" t="str">
            <v>SCE</v>
          </cell>
          <cell r="I439" t="str">
            <v>FPL Energy Green Power Wind, LLC</v>
          </cell>
          <cell r="J439" t="str">
            <v>WIND</v>
          </cell>
          <cell r="K439" t="str">
            <v>WIND</v>
          </cell>
          <cell r="L439" t="str">
            <v>WIND</v>
          </cell>
          <cell r="M439" t="str">
            <v>SP15</v>
          </cell>
          <cell r="N439" t="str">
            <v>SCE1</v>
          </cell>
          <cell r="O439">
            <v>0</v>
          </cell>
          <cell r="P439">
            <v>0</v>
          </cell>
          <cell r="Q439">
            <v>0</v>
          </cell>
          <cell r="R439">
            <v>6.75</v>
          </cell>
          <cell r="S439" t="str">
            <v>A</v>
          </cell>
        </row>
        <row r="440">
          <cell r="E440" t="str">
            <v>GARNET_1_UNIT 2</v>
          </cell>
          <cell r="F440" t="str">
            <v>GREEN POWER WIND UNIT 2, FACILITY WECS 28</v>
          </cell>
          <cell r="G440">
            <v>6.75</v>
          </cell>
          <cell r="H440" t="str">
            <v>SCE</v>
          </cell>
          <cell r="I440" t="str">
            <v>FPL Energy Green Power Wind, LLC</v>
          </cell>
          <cell r="J440" t="str">
            <v>WIND</v>
          </cell>
          <cell r="K440" t="str">
            <v>WIND</v>
          </cell>
          <cell r="L440" t="str">
            <v>WIND</v>
          </cell>
          <cell r="M440" t="str">
            <v>SP15</v>
          </cell>
          <cell r="N440" t="str">
            <v>SCE1</v>
          </cell>
          <cell r="O440">
            <v>0</v>
          </cell>
          <cell r="P440">
            <v>0</v>
          </cell>
          <cell r="Q440">
            <v>0</v>
          </cell>
          <cell r="R440">
            <v>3</v>
          </cell>
          <cell r="S440" t="str">
            <v>A</v>
          </cell>
        </row>
        <row r="441">
          <cell r="E441" t="str">
            <v>GARNET_1_UNIT 3</v>
          </cell>
          <cell r="F441" t="str">
            <v>GREEN POWER WIND UNIT 3, FACILITY WECS 67</v>
          </cell>
          <cell r="G441">
            <v>3</v>
          </cell>
          <cell r="H441" t="str">
            <v>SCE</v>
          </cell>
          <cell r="I441" t="str">
            <v>FPL Energy Green Power Wind, LLC</v>
          </cell>
          <cell r="J441" t="str">
            <v>WIND</v>
          </cell>
          <cell r="K441" t="str">
            <v>WIND</v>
          </cell>
          <cell r="L441" t="str">
            <v>WIND</v>
          </cell>
          <cell r="M441" t="str">
            <v>SP15</v>
          </cell>
          <cell r="N441" t="str">
            <v>SCE1</v>
          </cell>
          <cell r="O441">
            <v>0</v>
          </cell>
          <cell r="P441">
            <v>0</v>
          </cell>
          <cell r="Q441">
            <v>0</v>
          </cell>
          <cell r="R441">
            <v>6.75</v>
          </cell>
          <cell r="S441" t="str">
            <v>A</v>
          </cell>
        </row>
        <row r="442">
          <cell r="E442" t="str">
            <v>GARNET_1_UNITS</v>
          </cell>
          <cell r="F442" t="str">
            <v>GREEN POWER WIND FACILITY (Aggregate)</v>
          </cell>
          <cell r="G442">
            <v>16.5</v>
          </cell>
          <cell r="H442" t="str">
            <v>SCE</v>
          </cell>
          <cell r="I442" t="str">
            <v>FPL Energy Green Power Wind, LLC</v>
          </cell>
          <cell r="J442" t="str">
            <v>WIND</v>
          </cell>
          <cell r="K442" t="str">
            <v>WIND</v>
          </cell>
          <cell r="L442" t="str">
            <v>WIND</v>
          </cell>
          <cell r="M442" t="str">
            <v>SP15</v>
          </cell>
          <cell r="N442" t="str">
            <v>SCE1</v>
          </cell>
          <cell r="O442">
            <v>27576</v>
          </cell>
          <cell r="P442">
            <v>0</v>
          </cell>
          <cell r="Q442">
            <v>0</v>
          </cell>
          <cell r="R442">
            <v>16.5</v>
          </cell>
          <cell r="S442" t="str">
            <v>A</v>
          </cell>
        </row>
        <row r="443">
          <cell r="E443" t="str">
            <v>GARNET_1_WIND</v>
          </cell>
          <cell r="F443" t="str">
            <v>GARNET WIND ENERGY CENTER</v>
          </cell>
          <cell r="G443">
            <v>6.5</v>
          </cell>
          <cell r="H443" t="str">
            <v>SCE</v>
          </cell>
          <cell r="I443" t="str">
            <v>GARNET ENERGY CORPORATION</v>
          </cell>
          <cell r="J443" t="str">
            <v>WIND</v>
          </cell>
          <cell r="K443" t="str">
            <v>WIND</v>
          </cell>
          <cell r="L443" t="str">
            <v>WIND</v>
          </cell>
          <cell r="M443" t="str">
            <v>SP15</v>
          </cell>
          <cell r="N443" t="str">
            <v>SCE1</v>
          </cell>
          <cell r="O443">
            <v>39966</v>
          </cell>
          <cell r="P443">
            <v>0</v>
          </cell>
          <cell r="Q443">
            <v>0</v>
          </cell>
          <cell r="R443">
            <v>6.5</v>
          </cell>
          <cell r="S443" t="str">
            <v>A</v>
          </cell>
        </row>
        <row r="444">
          <cell r="E444" t="str">
            <v>GARNET_1_WINDS</v>
          </cell>
          <cell r="F444" t="str">
            <v>Garnet Winds Aggregation</v>
          </cell>
          <cell r="G444">
            <v>22.5</v>
          </cell>
          <cell r="H444" t="str">
            <v>SCE</v>
          </cell>
          <cell r="I444" t="str">
            <v>Windpower Partners 1993, L.P.</v>
          </cell>
          <cell r="J444" t="str">
            <v>WIND</v>
          </cell>
          <cell r="K444" t="str">
            <v>WIND</v>
          </cell>
          <cell r="L444" t="str">
            <v>WIND</v>
          </cell>
          <cell r="M444" t="str">
            <v>SP15</v>
          </cell>
          <cell r="N444" t="str">
            <v>SCE1</v>
          </cell>
          <cell r="O444">
            <v>40595</v>
          </cell>
          <cell r="P444">
            <v>0</v>
          </cell>
          <cell r="Q444">
            <v>0</v>
          </cell>
          <cell r="R444">
            <v>22.5</v>
          </cell>
          <cell r="S444" t="str">
            <v>A</v>
          </cell>
        </row>
        <row r="445">
          <cell r="E445" t="str">
            <v>GARNET_1_WT3WND</v>
          </cell>
          <cell r="F445" t="str">
            <v>WKN Wagner, LLC</v>
          </cell>
          <cell r="G445">
            <v>6</v>
          </cell>
          <cell r="H445" t="str">
            <v>SCE</v>
          </cell>
          <cell r="I445" t="str">
            <v>Wagner Wind, LLC</v>
          </cell>
          <cell r="J445" t="str">
            <v>WIND</v>
          </cell>
          <cell r="K445" t="str">
            <v>WIND</v>
          </cell>
          <cell r="L445" t="str">
            <v>WIND</v>
          </cell>
          <cell r="M445" t="str">
            <v>SP15</v>
          </cell>
          <cell r="N445" t="str">
            <v>SCE1</v>
          </cell>
          <cell r="O445">
            <v>41267</v>
          </cell>
          <cell r="P445">
            <v>0</v>
          </cell>
          <cell r="Q445">
            <v>0</v>
          </cell>
          <cell r="R445">
            <v>6</v>
          </cell>
          <cell r="S445" t="str">
            <v>A</v>
          </cell>
        </row>
        <row r="446">
          <cell r="E446" t="str">
            <v>GARNET_2_HYDRO</v>
          </cell>
          <cell r="F446" t="str">
            <v>Whitewater Hydro</v>
          </cell>
          <cell r="G446">
            <v>1.1000000000000001</v>
          </cell>
          <cell r="H446" t="str">
            <v>SCE</v>
          </cell>
          <cell r="I446" t="str">
            <v>Desert Water Agency</v>
          </cell>
          <cell r="J446" t="str">
            <v>HYDRO</v>
          </cell>
          <cell r="K446" t="str">
            <v>HYDRO</v>
          </cell>
          <cell r="L446" t="str">
            <v>WATER</v>
          </cell>
          <cell r="M446" t="str">
            <v>SP15</v>
          </cell>
          <cell r="N446" t="str">
            <v>SCE1</v>
          </cell>
          <cell r="O446">
            <v>31513</v>
          </cell>
          <cell r="P446" t="str">
            <v>QF Conversion 7/8/2016. Formerly SCE QF 4025</v>
          </cell>
          <cell r="Q446">
            <v>0</v>
          </cell>
          <cell r="R446">
            <v>1</v>
          </cell>
          <cell r="S446" t="str">
            <v>A</v>
          </cell>
        </row>
        <row r="447">
          <cell r="E447" t="str">
            <v>GARNET_2_WIND1</v>
          </cell>
          <cell r="F447" t="str">
            <v>Phoenix</v>
          </cell>
          <cell r="G447">
            <v>11.2</v>
          </cell>
          <cell r="H447" t="str">
            <v>SCE</v>
          </cell>
          <cell r="I447" t="str">
            <v>San Gorgonio Westwinds II, LLC</v>
          </cell>
          <cell r="J447" t="str">
            <v>WIND</v>
          </cell>
          <cell r="K447" t="str">
            <v>WIND</v>
          </cell>
          <cell r="L447" t="str">
            <v>WIND</v>
          </cell>
          <cell r="M447" t="str">
            <v>SP15</v>
          </cell>
          <cell r="N447" t="str">
            <v>SDG1</v>
          </cell>
          <cell r="O447">
            <v>42030</v>
          </cell>
          <cell r="P447">
            <v>0</v>
          </cell>
          <cell r="Q447">
            <v>0</v>
          </cell>
          <cell r="R447">
            <v>11.78</v>
          </cell>
          <cell r="S447" t="str">
            <v>A</v>
          </cell>
        </row>
        <row r="448">
          <cell r="E448" t="str">
            <v>GARNET_2_WIND2</v>
          </cell>
          <cell r="F448" t="str">
            <v>Karen Avenue Wind Farm</v>
          </cell>
          <cell r="G448">
            <v>11.7</v>
          </cell>
          <cell r="H448" t="str">
            <v>SCE</v>
          </cell>
          <cell r="I448" t="str">
            <v>Energy Development &amp; Construction Corp.</v>
          </cell>
          <cell r="J448" t="str">
            <v>WIND</v>
          </cell>
          <cell r="K448" t="str">
            <v>WIND</v>
          </cell>
          <cell r="L448" t="str">
            <v>WIND</v>
          </cell>
          <cell r="M448" t="str">
            <v>SP15</v>
          </cell>
          <cell r="N448" t="str">
            <v>SCE1</v>
          </cell>
          <cell r="O448">
            <v>42217</v>
          </cell>
          <cell r="P448">
            <v>0</v>
          </cell>
          <cell r="Q448">
            <v>0</v>
          </cell>
          <cell r="R448">
            <v>11.7</v>
          </cell>
          <cell r="S448" t="str">
            <v>A</v>
          </cell>
        </row>
        <row r="449">
          <cell r="E449" t="str">
            <v>GARNET_2_WIND3</v>
          </cell>
          <cell r="F449" t="str">
            <v>San Gorgonio East</v>
          </cell>
          <cell r="G449">
            <v>12.67</v>
          </cell>
          <cell r="H449" t="str">
            <v>SCE</v>
          </cell>
          <cell r="I449" t="str">
            <v>San Gorgonio Westwinds II, LLC</v>
          </cell>
          <cell r="J449" t="str">
            <v>WIND</v>
          </cell>
          <cell r="K449" t="str">
            <v>WIND</v>
          </cell>
          <cell r="L449" t="str">
            <v>WIND</v>
          </cell>
          <cell r="M449" t="str">
            <v>SP15</v>
          </cell>
          <cell r="N449" t="str">
            <v>SCE1</v>
          </cell>
          <cell r="O449">
            <v>31382</v>
          </cell>
          <cell r="P449" t="str">
            <v>Formerly SCE QF 6094</v>
          </cell>
          <cell r="Q449">
            <v>0</v>
          </cell>
          <cell r="R449">
            <v>12.6</v>
          </cell>
          <cell r="S449" t="str">
            <v>A</v>
          </cell>
        </row>
        <row r="450">
          <cell r="E450" t="str">
            <v>GARNET_2_WIND4</v>
          </cell>
          <cell r="F450" t="str">
            <v>Windustries</v>
          </cell>
          <cell r="G450">
            <v>9.8000000000000007</v>
          </cell>
          <cell r="H450" t="str">
            <v>SCE</v>
          </cell>
          <cell r="I450" t="str">
            <v>San Gorgonio Westwinds II - Windustries, LLC</v>
          </cell>
          <cell r="J450" t="str">
            <v>WIND</v>
          </cell>
          <cell r="K450" t="str">
            <v>WIND</v>
          </cell>
          <cell r="L450" t="str">
            <v>WIND</v>
          </cell>
          <cell r="M450" t="str">
            <v>SP15</v>
          </cell>
          <cell r="N450" t="str">
            <v>SCE1</v>
          </cell>
          <cell r="O450">
            <v>31375</v>
          </cell>
          <cell r="P450" t="str">
            <v>QF Conversion. Formerly SCE QF 6058</v>
          </cell>
          <cell r="Q450">
            <v>0</v>
          </cell>
          <cell r="R450">
            <v>9.8000000000000007</v>
          </cell>
          <cell r="S450" t="str">
            <v>A</v>
          </cell>
        </row>
        <row r="451">
          <cell r="E451" t="str">
            <v>GARNET_2_WIND5</v>
          </cell>
          <cell r="F451" t="str">
            <v>Eastwind</v>
          </cell>
          <cell r="G451">
            <v>3</v>
          </cell>
          <cell r="H451" t="str">
            <v>SCE</v>
          </cell>
          <cell r="I451" t="str">
            <v>Yavi Energy, LLC</v>
          </cell>
          <cell r="J451" t="str">
            <v>WIND</v>
          </cell>
          <cell r="K451" t="str">
            <v>WIND</v>
          </cell>
          <cell r="L451" t="str">
            <v>WIND</v>
          </cell>
          <cell r="M451" t="str">
            <v>SP15</v>
          </cell>
          <cell r="N451" t="str">
            <v>SCE1</v>
          </cell>
          <cell r="O451">
            <v>31054</v>
          </cell>
          <cell r="P451" t="str">
            <v>Formerly SCE QF 6052</v>
          </cell>
          <cell r="Q451">
            <v>0</v>
          </cell>
          <cell r="R451">
            <v>3</v>
          </cell>
          <cell r="S451" t="str">
            <v>A</v>
          </cell>
        </row>
        <row r="452">
          <cell r="E452" t="str">
            <v>GATES_2_SOLAR</v>
          </cell>
          <cell r="F452" t="str">
            <v>Gates Solar Station</v>
          </cell>
          <cell r="G452">
            <v>20</v>
          </cell>
          <cell r="H452" t="str">
            <v>PGAE</v>
          </cell>
          <cell r="I452" t="str">
            <v>Pacific Gas and Electric Company</v>
          </cell>
          <cell r="J452" t="str">
            <v>SOLAR</v>
          </cell>
          <cell r="K452" t="str">
            <v>PHOTO VOLTAIC</v>
          </cell>
          <cell r="L452" t="str">
            <v>SUN</v>
          </cell>
          <cell r="M452" t="str">
            <v>NP15</v>
          </cell>
          <cell r="N452" t="str">
            <v>PGE3</v>
          </cell>
          <cell r="O452">
            <v>41449</v>
          </cell>
          <cell r="P452">
            <v>0</v>
          </cell>
          <cell r="Q452">
            <v>0</v>
          </cell>
          <cell r="R452">
            <v>20</v>
          </cell>
          <cell r="S452" t="str">
            <v>A</v>
          </cell>
        </row>
        <row r="453">
          <cell r="E453" t="str">
            <v>GATES_2_WSOLAR</v>
          </cell>
          <cell r="F453" t="str">
            <v>West Gates Solar Station</v>
          </cell>
          <cell r="G453">
            <v>10</v>
          </cell>
          <cell r="H453" t="str">
            <v>PGAE</v>
          </cell>
          <cell r="I453" t="str">
            <v>Pacific Gas and Electric Company</v>
          </cell>
          <cell r="J453" t="str">
            <v>SOLAR</v>
          </cell>
          <cell r="K453" t="str">
            <v>PHOTO VOLTAIC</v>
          </cell>
          <cell r="L453" t="str">
            <v>SUN</v>
          </cell>
          <cell r="M453" t="str">
            <v>NP15</v>
          </cell>
          <cell r="N453" t="str">
            <v>PGE3</v>
          </cell>
          <cell r="O453">
            <v>41449</v>
          </cell>
          <cell r="P453">
            <v>0</v>
          </cell>
          <cell r="Q453">
            <v>0</v>
          </cell>
          <cell r="R453">
            <v>10</v>
          </cell>
          <cell r="S453" t="str">
            <v>A</v>
          </cell>
        </row>
        <row r="454">
          <cell r="E454" t="str">
            <v>GATWAY_2_PL1X3</v>
          </cell>
          <cell r="F454" t="str">
            <v>Gateway Generating Station</v>
          </cell>
          <cell r="G454">
            <v>562.5</v>
          </cell>
          <cell r="H454" t="str">
            <v>PGAE</v>
          </cell>
          <cell r="I454" t="str">
            <v>PG&amp;E</v>
          </cell>
          <cell r="J454" t="str">
            <v>THERMAL</v>
          </cell>
          <cell r="K454" t="str">
            <v>COMBINED CYCLE</v>
          </cell>
          <cell r="L454" t="str">
            <v>NATURAL GAS</v>
          </cell>
          <cell r="M454" t="str">
            <v>NP15</v>
          </cell>
          <cell r="N454" t="str">
            <v>PGE3</v>
          </cell>
          <cell r="O454">
            <v>39817</v>
          </cell>
          <cell r="P454">
            <v>0</v>
          </cell>
          <cell r="Q454">
            <v>0</v>
          </cell>
          <cell r="R454">
            <v>619</v>
          </cell>
          <cell r="S454" t="str">
            <v>A</v>
          </cell>
        </row>
        <row r="455">
          <cell r="E455" t="str">
            <v>GENESI_2_STG</v>
          </cell>
          <cell r="F455" t="str">
            <v>Genesis Station</v>
          </cell>
          <cell r="G455">
            <v>250</v>
          </cell>
          <cell r="H455" t="str">
            <v>SCE</v>
          </cell>
          <cell r="I455" t="str">
            <v>Genesis Solar, LLC</v>
          </cell>
          <cell r="J455" t="str">
            <v>SOLAR</v>
          </cell>
          <cell r="K455" t="str">
            <v>STEAM</v>
          </cell>
          <cell r="L455" t="str">
            <v>SUN</v>
          </cell>
          <cell r="M455" t="str">
            <v>SP15</v>
          </cell>
          <cell r="N455" t="str">
            <v>SCE1</v>
          </cell>
          <cell r="O455">
            <v>41605</v>
          </cell>
          <cell r="P455">
            <v>0</v>
          </cell>
          <cell r="Q455">
            <v>0</v>
          </cell>
          <cell r="R455">
            <v>250</v>
          </cell>
          <cell r="S455" t="str">
            <v>A</v>
          </cell>
        </row>
        <row r="456">
          <cell r="E456" t="str">
            <v>GENESI_2_STG1</v>
          </cell>
          <cell r="F456" t="str">
            <v>STG Unit 1</v>
          </cell>
          <cell r="G456">
            <v>140</v>
          </cell>
          <cell r="H456" t="str">
            <v>PGAE</v>
          </cell>
          <cell r="I456" t="str">
            <v>Genesis Solar, LLC</v>
          </cell>
          <cell r="J456" t="str">
            <v>SOLAR</v>
          </cell>
          <cell r="K456" t="str">
            <v>STEAM</v>
          </cell>
          <cell r="L456" t="str">
            <v>SUN</v>
          </cell>
          <cell r="M456" t="str">
            <v>NP15</v>
          </cell>
          <cell r="N456" t="str">
            <v>PGE2</v>
          </cell>
          <cell r="O456">
            <v>41605</v>
          </cell>
          <cell r="P456">
            <v>0</v>
          </cell>
          <cell r="Q456">
            <v>0</v>
          </cell>
          <cell r="R456">
            <v>125</v>
          </cell>
          <cell r="S456" t="str">
            <v>A</v>
          </cell>
        </row>
        <row r="457">
          <cell r="E457" t="str">
            <v>GENESI_2_STG2</v>
          </cell>
          <cell r="F457" t="str">
            <v>STG Unit 2</v>
          </cell>
          <cell r="G457">
            <v>140</v>
          </cell>
          <cell r="H457" t="str">
            <v>PGAE</v>
          </cell>
          <cell r="I457" t="str">
            <v>Genesis Solar, LLC</v>
          </cell>
          <cell r="J457" t="str">
            <v>SOLAR</v>
          </cell>
          <cell r="K457" t="str">
            <v>STEAM</v>
          </cell>
          <cell r="L457" t="str">
            <v>SUN</v>
          </cell>
          <cell r="M457" t="str">
            <v>NP15</v>
          </cell>
          <cell r="N457" t="str">
            <v>PGE2</v>
          </cell>
          <cell r="O457">
            <v>41605</v>
          </cell>
          <cell r="P457">
            <v>0</v>
          </cell>
          <cell r="Q457">
            <v>0</v>
          </cell>
          <cell r="R457">
            <v>125</v>
          </cell>
          <cell r="S457" t="str">
            <v>A</v>
          </cell>
        </row>
        <row r="458">
          <cell r="E458" t="str">
            <v>GEYS11_7_UNIT11</v>
          </cell>
          <cell r="F458" t="str">
            <v>Geysers Unit 11</v>
          </cell>
          <cell r="G458">
            <v>74.400000000000006</v>
          </cell>
          <cell r="H458" t="str">
            <v>PGAE</v>
          </cell>
          <cell r="I458" t="str">
            <v>CALPINE</v>
          </cell>
          <cell r="J458" t="str">
            <v>GEOTHERMAL</v>
          </cell>
          <cell r="K458" t="str">
            <v>STEAM</v>
          </cell>
          <cell r="L458" t="str">
            <v>GEOTHERMAL</v>
          </cell>
          <cell r="M458" t="str">
            <v>NP15</v>
          </cell>
          <cell r="N458" t="str">
            <v>PGE3</v>
          </cell>
          <cell r="O458">
            <v>27395</v>
          </cell>
          <cell r="P458">
            <v>0</v>
          </cell>
          <cell r="Q458">
            <v>0</v>
          </cell>
          <cell r="R458">
            <v>110</v>
          </cell>
          <cell r="S458" t="str">
            <v>A</v>
          </cell>
        </row>
        <row r="459">
          <cell r="E459" t="str">
            <v>GEYS12_7_UNIT12</v>
          </cell>
          <cell r="F459" t="str">
            <v>Geysers Unit 12</v>
          </cell>
          <cell r="G459">
            <v>57</v>
          </cell>
          <cell r="H459" t="str">
            <v>PGAE</v>
          </cell>
          <cell r="I459" t="str">
            <v>CALPINE</v>
          </cell>
          <cell r="J459" t="str">
            <v>GEOTHERMAL</v>
          </cell>
          <cell r="K459" t="str">
            <v>STEAM</v>
          </cell>
          <cell r="L459" t="str">
            <v>GEOTHERMAL</v>
          </cell>
          <cell r="M459" t="str">
            <v>NP15</v>
          </cell>
          <cell r="N459" t="str">
            <v>PGE3</v>
          </cell>
          <cell r="O459">
            <v>28856</v>
          </cell>
          <cell r="P459">
            <v>0</v>
          </cell>
          <cell r="Q459">
            <v>0</v>
          </cell>
          <cell r="R459">
            <v>66</v>
          </cell>
          <cell r="S459" t="str">
            <v>A</v>
          </cell>
        </row>
        <row r="460">
          <cell r="E460" t="str">
            <v>GEYS13_7_UNIT13</v>
          </cell>
          <cell r="F460" t="str">
            <v>Geysers Unit 13</v>
          </cell>
          <cell r="G460">
            <v>95</v>
          </cell>
          <cell r="H460" t="str">
            <v>PGAE</v>
          </cell>
          <cell r="I460" t="str">
            <v>CALPINE</v>
          </cell>
          <cell r="J460" t="str">
            <v>GEOTHERMAL</v>
          </cell>
          <cell r="K460" t="str">
            <v>STEAM</v>
          </cell>
          <cell r="L460" t="str">
            <v>GEOTHERMAL</v>
          </cell>
          <cell r="M460" t="str">
            <v>NP15</v>
          </cell>
          <cell r="N460" t="str">
            <v>PGE3</v>
          </cell>
          <cell r="O460">
            <v>29221</v>
          </cell>
          <cell r="P460">
            <v>0</v>
          </cell>
          <cell r="Q460">
            <v>0</v>
          </cell>
          <cell r="R460">
            <v>102</v>
          </cell>
          <cell r="S460" t="str">
            <v>A</v>
          </cell>
        </row>
        <row r="461">
          <cell r="E461" t="str">
            <v>GEYS14_7_UNIT14</v>
          </cell>
          <cell r="F461" t="str">
            <v>Geysers Unit 14</v>
          </cell>
          <cell r="G461">
            <v>70</v>
          </cell>
          <cell r="H461" t="str">
            <v>PGAE</v>
          </cell>
          <cell r="I461" t="str">
            <v>CALPINE</v>
          </cell>
          <cell r="J461" t="str">
            <v>GEOTHERMAL</v>
          </cell>
          <cell r="K461" t="str">
            <v>STEAM</v>
          </cell>
          <cell r="L461" t="str">
            <v>GEOTHERMAL</v>
          </cell>
          <cell r="M461" t="str">
            <v>NP15</v>
          </cell>
          <cell r="N461" t="str">
            <v>PGE3</v>
          </cell>
          <cell r="O461">
            <v>29221</v>
          </cell>
          <cell r="P461">
            <v>0</v>
          </cell>
          <cell r="Q461">
            <v>0</v>
          </cell>
          <cell r="R461">
            <v>114</v>
          </cell>
          <cell r="S461" t="str">
            <v>A</v>
          </cell>
        </row>
        <row r="462">
          <cell r="E462" t="str">
            <v>GEYS16_7_UNIT16</v>
          </cell>
          <cell r="F462" t="str">
            <v>Geysers Unit 16</v>
          </cell>
          <cell r="G462">
            <v>85</v>
          </cell>
          <cell r="H462" t="str">
            <v>PGAE</v>
          </cell>
          <cell r="I462" t="str">
            <v>CALPINE</v>
          </cell>
          <cell r="J462" t="str">
            <v>GEOTHERMAL</v>
          </cell>
          <cell r="K462" t="str">
            <v>STEAM</v>
          </cell>
          <cell r="L462" t="str">
            <v>GEOTHERMAL</v>
          </cell>
          <cell r="M462" t="str">
            <v>NP15</v>
          </cell>
          <cell r="N462" t="str">
            <v>PGE3</v>
          </cell>
          <cell r="O462">
            <v>31048</v>
          </cell>
          <cell r="P462">
            <v>0</v>
          </cell>
          <cell r="Q462">
            <v>0</v>
          </cell>
          <cell r="R462">
            <v>119</v>
          </cell>
          <cell r="S462" t="str">
            <v>A</v>
          </cell>
        </row>
        <row r="463">
          <cell r="E463" t="str">
            <v>GEYS17_2_BOTRCK</v>
          </cell>
          <cell r="F463" t="str">
            <v>Bottle Rock Geo Steam</v>
          </cell>
          <cell r="G463">
            <v>17</v>
          </cell>
          <cell r="H463" t="str">
            <v>PGAE</v>
          </cell>
          <cell r="I463" t="str">
            <v>Bottle Rock Power, LLC</v>
          </cell>
          <cell r="J463" t="str">
            <v>GEOTHERMAL</v>
          </cell>
          <cell r="K463" t="str">
            <v>STEAM</v>
          </cell>
          <cell r="L463" t="str">
            <v>GEOTHERMAL</v>
          </cell>
          <cell r="M463" t="str">
            <v>NP15</v>
          </cell>
          <cell r="N463" t="str">
            <v>PGE3</v>
          </cell>
          <cell r="O463">
            <v>39347</v>
          </cell>
          <cell r="P463">
            <v>0</v>
          </cell>
          <cell r="Q463">
            <v>0</v>
          </cell>
          <cell r="R463">
            <v>55</v>
          </cell>
          <cell r="S463" t="str">
            <v>A</v>
          </cell>
        </row>
        <row r="464">
          <cell r="E464" t="str">
            <v>GEYS17_7_UNIT17</v>
          </cell>
          <cell r="F464" t="str">
            <v>Geysers Unit 17</v>
          </cell>
          <cell r="G464">
            <v>60</v>
          </cell>
          <cell r="H464" t="str">
            <v>PGAE</v>
          </cell>
          <cell r="I464" t="str">
            <v>CALPINE</v>
          </cell>
          <cell r="J464" t="str">
            <v>GEOTHERMAL</v>
          </cell>
          <cell r="K464" t="str">
            <v>STEAM</v>
          </cell>
          <cell r="L464" t="str">
            <v>GEOTHERMAL</v>
          </cell>
          <cell r="M464" t="str">
            <v>NP15</v>
          </cell>
          <cell r="N464" t="str">
            <v>PGE3</v>
          </cell>
          <cell r="O464">
            <v>29952</v>
          </cell>
          <cell r="P464">
            <v>0</v>
          </cell>
          <cell r="Q464">
            <v>0</v>
          </cell>
          <cell r="R464">
            <v>65</v>
          </cell>
          <cell r="S464" t="str">
            <v>A</v>
          </cell>
        </row>
        <row r="465">
          <cell r="E465" t="str">
            <v>GEYS18_7_UNIT18</v>
          </cell>
          <cell r="F465" t="str">
            <v>Geysers Unit 18</v>
          </cell>
          <cell r="G465">
            <v>72</v>
          </cell>
          <cell r="H465" t="str">
            <v>PGAE</v>
          </cell>
          <cell r="I465" t="str">
            <v>CALPINE</v>
          </cell>
          <cell r="J465" t="str">
            <v>GEOTHERMAL</v>
          </cell>
          <cell r="K465" t="str">
            <v>STEAM</v>
          </cell>
          <cell r="L465" t="str">
            <v>GEOTHERMAL</v>
          </cell>
          <cell r="M465" t="str">
            <v>NP15</v>
          </cell>
          <cell r="N465" t="str">
            <v>PGE3</v>
          </cell>
          <cell r="O465">
            <v>30317</v>
          </cell>
          <cell r="P465">
            <v>0</v>
          </cell>
          <cell r="Q465">
            <v>0</v>
          </cell>
          <cell r="R465">
            <v>119</v>
          </cell>
          <cell r="S465" t="str">
            <v>A</v>
          </cell>
        </row>
        <row r="466">
          <cell r="E466" t="str">
            <v>GEYS20_7_UNIT20</v>
          </cell>
          <cell r="F466" t="str">
            <v>Geysers Unit 20</v>
          </cell>
          <cell r="G466">
            <v>62</v>
          </cell>
          <cell r="H466" t="str">
            <v>PGAE</v>
          </cell>
          <cell r="I466" t="str">
            <v>CALPINE</v>
          </cell>
          <cell r="J466" t="str">
            <v>GEOTHERMAL</v>
          </cell>
          <cell r="K466" t="str">
            <v>STEAM</v>
          </cell>
          <cell r="L466" t="str">
            <v>GEOTHERMAL</v>
          </cell>
          <cell r="M466" t="str">
            <v>NP15</v>
          </cell>
          <cell r="N466" t="str">
            <v>PGE3</v>
          </cell>
          <cell r="O466">
            <v>31048</v>
          </cell>
          <cell r="P466">
            <v>0</v>
          </cell>
          <cell r="Q466">
            <v>0</v>
          </cell>
          <cell r="R466">
            <v>119</v>
          </cell>
          <cell r="S466" t="str">
            <v>A</v>
          </cell>
        </row>
        <row r="467">
          <cell r="E467" t="str">
            <v>GIFFEN_6_SOLAR</v>
          </cell>
          <cell r="F467" t="str">
            <v>Giffen Solar station</v>
          </cell>
          <cell r="G467">
            <v>10</v>
          </cell>
          <cell r="H467" t="str">
            <v>PGAE</v>
          </cell>
          <cell r="I467" t="str">
            <v>PGE</v>
          </cell>
          <cell r="J467" t="str">
            <v>SOLAR</v>
          </cell>
          <cell r="K467" t="str">
            <v>PHOTO VOLTAIC</v>
          </cell>
          <cell r="L467" t="str">
            <v>SUN</v>
          </cell>
          <cell r="M467" t="str">
            <v>NP15</v>
          </cell>
          <cell r="N467" t="str">
            <v>PGE3</v>
          </cell>
          <cell r="O467">
            <v>41115</v>
          </cell>
          <cell r="P467">
            <v>0</v>
          </cell>
          <cell r="Q467" t="str">
            <v>N/A</v>
          </cell>
          <cell r="R467">
            <v>19</v>
          </cell>
          <cell r="S467" t="str">
            <v>A</v>
          </cell>
        </row>
        <row r="468">
          <cell r="E468" t="str">
            <v>GILARV_2_PVWDYN</v>
          </cell>
          <cell r="F468" t="str">
            <v>Gila River Dynamic Resource</v>
          </cell>
          <cell r="G468">
            <v>290.8</v>
          </cell>
          <cell r="H468" t="str">
            <v>SCE</v>
          </cell>
          <cell r="I468" t="str">
            <v>Gila River Power, LLC</v>
          </cell>
          <cell r="J468" t="str">
            <v>DYNAMIC SCHEDULED</v>
          </cell>
          <cell r="K468" t="str">
            <v>COMBINED CYCLE</v>
          </cell>
          <cell r="L468" t="str">
            <v>NATURAL GAS</v>
          </cell>
          <cell r="M468" t="str">
            <v>SP15</v>
          </cell>
          <cell r="N468" t="str">
            <v>SCE1</v>
          </cell>
          <cell r="O468">
            <v>0</v>
          </cell>
          <cell r="P468">
            <v>0</v>
          </cell>
          <cell r="Q468">
            <v>0</v>
          </cell>
          <cell r="R468">
            <v>2000</v>
          </cell>
          <cell r="S468" t="str">
            <v>C</v>
          </cell>
        </row>
        <row r="469">
          <cell r="E469" t="str">
            <v>GILROY_1_CT1</v>
          </cell>
          <cell r="F469" t="str">
            <v>GILROY COGEN - UNIT 1</v>
          </cell>
          <cell r="G469">
            <v>95</v>
          </cell>
          <cell r="H469" t="str">
            <v>PGAE</v>
          </cell>
          <cell r="I469" t="str">
            <v>CALPINE GILROY COGEN, L.P.</v>
          </cell>
          <cell r="J469" t="str">
            <v>COGENERATION</v>
          </cell>
          <cell r="K469" t="str">
            <v>COMBUSTION TURBINE</v>
          </cell>
          <cell r="L469" t="str">
            <v>NATURAL GAS</v>
          </cell>
          <cell r="M469" t="str">
            <v>NP15</v>
          </cell>
          <cell r="N469" t="str">
            <v>PGE3</v>
          </cell>
          <cell r="O469">
            <v>31778</v>
          </cell>
          <cell r="P469">
            <v>0</v>
          </cell>
          <cell r="Q469">
            <v>0</v>
          </cell>
          <cell r="R469">
            <v>95</v>
          </cell>
          <cell r="S469" t="str">
            <v>A</v>
          </cell>
        </row>
        <row r="470">
          <cell r="E470" t="str">
            <v>GILROY_1_ST2</v>
          </cell>
          <cell r="F470" t="str">
            <v>GILROY COGEN - UNIT 2</v>
          </cell>
          <cell r="G470">
            <v>45</v>
          </cell>
          <cell r="H470" t="str">
            <v>PGAE</v>
          </cell>
          <cell r="I470" t="str">
            <v>CALPINE GILROY COGEN, L.P.</v>
          </cell>
          <cell r="J470" t="str">
            <v>COGENERATION</v>
          </cell>
          <cell r="K470" t="str">
            <v>STEAM</v>
          </cell>
          <cell r="L470" t="str">
            <v>HEAT RECOVERY</v>
          </cell>
          <cell r="M470" t="str">
            <v>NP15</v>
          </cell>
          <cell r="N470" t="str">
            <v>PGE3</v>
          </cell>
          <cell r="O470">
            <v>31778</v>
          </cell>
          <cell r="P470">
            <v>0</v>
          </cell>
          <cell r="Q470">
            <v>0</v>
          </cell>
          <cell r="R470">
            <v>45</v>
          </cell>
          <cell r="S470" t="str">
            <v>A</v>
          </cell>
        </row>
        <row r="471">
          <cell r="E471" t="str">
            <v>GILROY_1_UNIT</v>
          </cell>
          <cell r="F471" t="str">
            <v>GILROY COGEN</v>
          </cell>
          <cell r="G471">
            <v>120</v>
          </cell>
          <cell r="H471" t="str">
            <v>PGAE</v>
          </cell>
          <cell r="I471" t="str">
            <v>Calpine Gilroy Cogen, L.P.</v>
          </cell>
          <cell r="J471" t="str">
            <v>COGENERATION</v>
          </cell>
          <cell r="K471" t="str">
            <v>COMBINED CYCLE</v>
          </cell>
          <cell r="L471" t="str">
            <v>NATURAL GAS</v>
          </cell>
          <cell r="M471" t="str">
            <v>NP15</v>
          </cell>
          <cell r="N471" t="str">
            <v>PGE3</v>
          </cell>
          <cell r="O471">
            <v>31778</v>
          </cell>
          <cell r="P471">
            <v>0</v>
          </cell>
          <cell r="Q471">
            <v>0</v>
          </cell>
          <cell r="R471">
            <v>140</v>
          </cell>
          <cell r="S471" t="str">
            <v>A</v>
          </cell>
        </row>
        <row r="472">
          <cell r="E472" t="str">
            <v>GILRPP_1_PL1X2</v>
          </cell>
          <cell r="F472" t="str">
            <v>GILROY ENERGY CENTER UNITS 1 &amp; 2 (AGGREGATE)</v>
          </cell>
          <cell r="G472">
            <v>95.4</v>
          </cell>
          <cell r="H472" t="str">
            <v>PGAE</v>
          </cell>
          <cell r="I472" t="str">
            <v>CALPINE</v>
          </cell>
          <cell r="J472" t="str">
            <v>PEAKER</v>
          </cell>
          <cell r="K472" t="str">
            <v>COMBUSTION TURBINE</v>
          </cell>
          <cell r="L472" t="str">
            <v>NATURAL GAS</v>
          </cell>
          <cell r="M472" t="str">
            <v>NP15</v>
          </cell>
          <cell r="N472" t="str">
            <v>PGE3</v>
          </cell>
          <cell r="O472">
            <v>37285</v>
          </cell>
          <cell r="P472">
            <v>0</v>
          </cell>
          <cell r="Q472">
            <v>0</v>
          </cell>
          <cell r="R472">
            <v>99.8</v>
          </cell>
          <cell r="S472" t="str">
            <v>A</v>
          </cell>
        </row>
        <row r="473">
          <cell r="E473" t="str">
            <v>GILRPP_1_PL3X4</v>
          </cell>
          <cell r="F473" t="str">
            <v>Gilroy Energy Center Unit 3</v>
          </cell>
          <cell r="G473">
            <v>46.2</v>
          </cell>
          <cell r="H473" t="str">
            <v>PGAE</v>
          </cell>
          <cell r="I473" t="str">
            <v>CALPINE</v>
          </cell>
          <cell r="J473" t="str">
            <v>PEAKER</v>
          </cell>
          <cell r="K473" t="str">
            <v>COMBUSTION TURBINE</v>
          </cell>
          <cell r="L473" t="str">
            <v>NATURAL GAS</v>
          </cell>
          <cell r="M473" t="str">
            <v>NP15</v>
          </cell>
          <cell r="N473" t="str">
            <v>PGE3</v>
          </cell>
          <cell r="O473">
            <v>37315</v>
          </cell>
          <cell r="P473">
            <v>0</v>
          </cell>
          <cell r="Q473">
            <v>0</v>
          </cell>
          <cell r="R473">
            <v>49.9</v>
          </cell>
          <cell r="S473" t="str">
            <v>A</v>
          </cell>
        </row>
        <row r="474">
          <cell r="E474" t="str">
            <v>GILRPP_1_UNIT 1</v>
          </cell>
          <cell r="F474" t="str">
            <v>Gilroy Energy Center Unit 1</v>
          </cell>
          <cell r="G474">
            <v>49.9</v>
          </cell>
          <cell r="H474" t="str">
            <v>PGAE</v>
          </cell>
          <cell r="I474" t="str">
            <v>CALPINE</v>
          </cell>
          <cell r="J474" t="str">
            <v>PEAKER</v>
          </cell>
          <cell r="K474" t="str">
            <v>COMBUSTION TURBINE</v>
          </cell>
          <cell r="L474" t="str">
            <v>NATURAL GAS</v>
          </cell>
          <cell r="M474" t="str">
            <v>NP15</v>
          </cell>
          <cell r="N474" t="str">
            <v>PGE3</v>
          </cell>
          <cell r="O474">
            <v>37285</v>
          </cell>
          <cell r="P474">
            <v>0</v>
          </cell>
          <cell r="Q474">
            <v>0</v>
          </cell>
          <cell r="R474">
            <v>49.9</v>
          </cell>
          <cell r="S474" t="str">
            <v>A</v>
          </cell>
        </row>
        <row r="475">
          <cell r="E475" t="str">
            <v>GILRPP_1_UNIT 2</v>
          </cell>
          <cell r="F475" t="str">
            <v>Gilroy Energy Center Unit 2</v>
          </cell>
          <cell r="G475">
            <v>49.9</v>
          </cell>
          <cell r="H475" t="str">
            <v>PGAE</v>
          </cell>
          <cell r="I475" t="str">
            <v>CALPINE</v>
          </cell>
          <cell r="J475" t="str">
            <v>PEAKER</v>
          </cell>
          <cell r="K475" t="str">
            <v>COMBUSTION TURBINE</v>
          </cell>
          <cell r="L475" t="str">
            <v>NATURAL GAS</v>
          </cell>
          <cell r="M475" t="str">
            <v>NP15</v>
          </cell>
          <cell r="N475" t="str">
            <v>PGE3</v>
          </cell>
          <cell r="O475">
            <v>37285</v>
          </cell>
          <cell r="P475">
            <v>0</v>
          </cell>
          <cell r="Q475">
            <v>0</v>
          </cell>
          <cell r="R475">
            <v>49.9</v>
          </cell>
          <cell r="S475" t="str">
            <v>A</v>
          </cell>
        </row>
        <row r="476">
          <cell r="E476" t="str">
            <v>GLDTWN_6_COLUM3</v>
          </cell>
          <cell r="F476" t="str">
            <v>Columbia 3</v>
          </cell>
          <cell r="G476">
            <v>10</v>
          </cell>
          <cell r="H476" t="str">
            <v>SCE</v>
          </cell>
          <cell r="I476" t="str">
            <v>RE Columbia 3, LLC</v>
          </cell>
          <cell r="J476" t="str">
            <v>SOLAR</v>
          </cell>
          <cell r="K476" t="str">
            <v>PHOTO VOLTAIC</v>
          </cell>
          <cell r="L476" t="str">
            <v>SUN</v>
          </cell>
          <cell r="M476" t="str">
            <v>SP15</v>
          </cell>
          <cell r="N476" t="str">
            <v>SCE1</v>
          </cell>
          <cell r="O476">
            <v>41618</v>
          </cell>
          <cell r="P476">
            <v>0</v>
          </cell>
          <cell r="Q476">
            <v>0</v>
          </cell>
          <cell r="R476">
            <v>10</v>
          </cell>
          <cell r="S476" t="str">
            <v>A</v>
          </cell>
        </row>
        <row r="477">
          <cell r="E477" t="str">
            <v>GLDTWN_6_SOLAR</v>
          </cell>
          <cell r="F477" t="str">
            <v>Rio Grande</v>
          </cell>
          <cell r="G477">
            <v>5</v>
          </cell>
          <cell r="H477" t="str">
            <v>SCE</v>
          </cell>
          <cell r="I477" t="str">
            <v>RE Rio Grande, LLC</v>
          </cell>
          <cell r="J477" t="str">
            <v>SOLAR</v>
          </cell>
          <cell r="K477" t="str">
            <v>PHOTO VOLTAIC</v>
          </cell>
          <cell r="L477" t="str">
            <v>SUN</v>
          </cell>
          <cell r="M477" t="str">
            <v>SP15</v>
          </cell>
          <cell r="N477" t="str">
            <v>SCE1</v>
          </cell>
          <cell r="O477">
            <v>41596</v>
          </cell>
          <cell r="P477">
            <v>0</v>
          </cell>
          <cell r="Q477">
            <v>0</v>
          </cell>
          <cell r="R477">
            <v>5</v>
          </cell>
          <cell r="S477" t="str">
            <v>A</v>
          </cell>
        </row>
        <row r="478">
          <cell r="E478" t="str">
            <v>GLNARM_7_UNIT 1</v>
          </cell>
          <cell r="F478" t="str">
            <v>Glen Arm Power Plant 1</v>
          </cell>
          <cell r="G478">
            <v>22.07</v>
          </cell>
          <cell r="H478" t="str">
            <v>SCE</v>
          </cell>
          <cell r="I478" t="str">
            <v>City of Pasadena</v>
          </cell>
          <cell r="J478" t="str">
            <v>PEAKER</v>
          </cell>
          <cell r="K478" t="str">
            <v>COMBUSTION TURBINE</v>
          </cell>
          <cell r="L478" t="str">
            <v>NATURAL GAS</v>
          </cell>
          <cell r="M478" t="str">
            <v>SP15</v>
          </cell>
          <cell r="N478" t="str">
            <v>PAS1</v>
          </cell>
          <cell r="O478">
            <v>27760</v>
          </cell>
          <cell r="P478">
            <v>0</v>
          </cell>
          <cell r="Q478">
            <v>0</v>
          </cell>
          <cell r="R478">
            <v>30.58</v>
          </cell>
          <cell r="S478" t="str">
            <v>A</v>
          </cell>
        </row>
        <row r="479">
          <cell r="E479" t="str">
            <v>GLNARM_7_UNIT 2</v>
          </cell>
          <cell r="F479" t="str">
            <v>Glen Arm Power Plant 2</v>
          </cell>
          <cell r="G479">
            <v>22.3</v>
          </cell>
          <cell r="H479" t="str">
            <v>SCE</v>
          </cell>
          <cell r="I479" t="str">
            <v>City of Pasadena</v>
          </cell>
          <cell r="J479" t="str">
            <v>PEAKER</v>
          </cell>
          <cell r="K479" t="str">
            <v>COMBUSTION TURBINE</v>
          </cell>
          <cell r="L479" t="str">
            <v>NATURAL GAS</v>
          </cell>
          <cell r="M479" t="str">
            <v>SP15</v>
          </cell>
          <cell r="N479" t="str">
            <v>PAS1</v>
          </cell>
          <cell r="O479">
            <v>27760</v>
          </cell>
          <cell r="P479">
            <v>0</v>
          </cell>
          <cell r="Q479">
            <v>0</v>
          </cell>
          <cell r="R479">
            <v>30.58</v>
          </cell>
          <cell r="S479" t="str">
            <v>A</v>
          </cell>
        </row>
        <row r="480">
          <cell r="E480" t="str">
            <v>GLNARM_7_UNIT 3</v>
          </cell>
          <cell r="F480" t="str">
            <v>Glen Arm Power Plant 3</v>
          </cell>
          <cell r="G480">
            <v>44.83</v>
          </cell>
          <cell r="H480" t="str">
            <v>SCE</v>
          </cell>
          <cell r="I480" t="str">
            <v>City of Pasadena</v>
          </cell>
          <cell r="J480" t="str">
            <v>PEAKER</v>
          </cell>
          <cell r="K480" t="str">
            <v>COMBUSTION TURBINE</v>
          </cell>
          <cell r="L480" t="str">
            <v>NATURAL GAS</v>
          </cell>
          <cell r="M480" t="str">
            <v>SP15</v>
          </cell>
          <cell r="N480" t="str">
            <v>PAS1</v>
          </cell>
          <cell r="O480">
            <v>37994</v>
          </cell>
          <cell r="P480">
            <v>0</v>
          </cell>
          <cell r="Q480">
            <v>0</v>
          </cell>
          <cell r="R480">
            <v>47.3</v>
          </cell>
          <cell r="S480" t="str">
            <v>A</v>
          </cell>
        </row>
        <row r="481">
          <cell r="E481" t="str">
            <v>GLNARM_7_UNIT 4</v>
          </cell>
          <cell r="F481" t="str">
            <v>Glen Arm Power Plant 4</v>
          </cell>
          <cell r="G481">
            <v>42.42</v>
          </cell>
          <cell r="H481" t="str">
            <v>SCE</v>
          </cell>
          <cell r="I481" t="str">
            <v>City of Pasadena</v>
          </cell>
          <cell r="J481" t="str">
            <v>PEAKER</v>
          </cell>
          <cell r="K481" t="str">
            <v>COMBUSTION TURBINE</v>
          </cell>
          <cell r="L481" t="str">
            <v>NATURAL GAS</v>
          </cell>
          <cell r="M481" t="str">
            <v>SP15</v>
          </cell>
          <cell r="N481" t="str">
            <v>PAS1</v>
          </cell>
          <cell r="O481">
            <v>37994</v>
          </cell>
          <cell r="P481">
            <v>0</v>
          </cell>
          <cell r="Q481">
            <v>0</v>
          </cell>
          <cell r="R481">
            <v>47.3</v>
          </cell>
          <cell r="S481" t="str">
            <v>A</v>
          </cell>
        </row>
        <row r="482">
          <cell r="E482" t="str">
            <v>GLOW_6_SOLAR</v>
          </cell>
          <cell r="F482" t="str">
            <v>Antelope Power Plant</v>
          </cell>
          <cell r="G482">
            <v>20</v>
          </cell>
          <cell r="H482" t="str">
            <v>SCE</v>
          </cell>
          <cell r="I482" t="str">
            <v>TA-High Desert, LLC</v>
          </cell>
          <cell r="J482" t="str">
            <v>SOLAR</v>
          </cell>
          <cell r="K482" t="str">
            <v>PHOTO VOLTAIC</v>
          </cell>
          <cell r="L482" t="str">
            <v>SUN</v>
          </cell>
          <cell r="M482" t="str">
            <v>SP15</v>
          </cell>
          <cell r="N482" t="str">
            <v>SCE1</v>
          </cell>
          <cell r="O482">
            <v>41358</v>
          </cell>
          <cell r="P482">
            <v>0</v>
          </cell>
          <cell r="Q482">
            <v>0</v>
          </cell>
          <cell r="R482">
            <v>20</v>
          </cell>
          <cell r="S482" t="str">
            <v>A</v>
          </cell>
        </row>
        <row r="483">
          <cell r="E483" t="str">
            <v>GOLDHL_1_QF</v>
          </cell>
          <cell r="F483" t="str">
            <v>GOLD HILL AREA LUMPED QF UNITS</v>
          </cell>
          <cell r="G483">
            <v>1.25</v>
          </cell>
          <cell r="H483" t="str">
            <v>PGAE</v>
          </cell>
          <cell r="I483" t="str">
            <v>Pacific Gas &amp; Electric Company</v>
          </cell>
          <cell r="J483" t="str">
            <v>WIND</v>
          </cell>
          <cell r="K483" t="str">
            <v>WIND</v>
          </cell>
          <cell r="L483" t="str">
            <v>WIND</v>
          </cell>
          <cell r="M483" t="str">
            <v>NP15</v>
          </cell>
          <cell r="N483" t="str">
            <v>PGE3</v>
          </cell>
          <cell r="O483">
            <v>33926</v>
          </cell>
          <cell r="P483" t="str">
            <v>QF Conversion, was PGE QF 06H159</v>
          </cell>
          <cell r="Q483">
            <v>0</v>
          </cell>
          <cell r="R483">
            <v>1.25</v>
          </cell>
          <cell r="S483" t="str">
            <v>A</v>
          </cell>
        </row>
        <row r="484">
          <cell r="E484" t="str">
            <v>GOLETA_2_QF</v>
          </cell>
          <cell r="F484" t="str">
            <v>GOLETA AREA LUMPED UNITS</v>
          </cell>
          <cell r="G484">
            <v>0.4</v>
          </cell>
          <cell r="H484" t="str">
            <v>SCE</v>
          </cell>
          <cell r="I484" t="str">
            <v>VARIOUS</v>
          </cell>
          <cell r="J484" t="str">
            <v>VARIOUS</v>
          </cell>
          <cell r="K484" t="str">
            <v>VARIOUS</v>
          </cell>
          <cell r="L484" t="str">
            <v>VARIOUS</v>
          </cell>
          <cell r="M484" t="str">
            <v>SP15</v>
          </cell>
          <cell r="N484" t="str">
            <v>SCE1</v>
          </cell>
          <cell r="O484">
            <v>31413</v>
          </cell>
          <cell r="P484">
            <v>0</v>
          </cell>
          <cell r="Q484">
            <v>0</v>
          </cell>
          <cell r="R484">
            <v>0.33</v>
          </cell>
          <cell r="S484" t="str">
            <v>A</v>
          </cell>
        </row>
        <row r="485">
          <cell r="E485" t="str">
            <v>GOLETA_6_ELLWOD</v>
          </cell>
          <cell r="F485" t="str">
            <v>Ellwood Generating Station</v>
          </cell>
          <cell r="G485">
            <v>54</v>
          </cell>
          <cell r="H485" t="str">
            <v>SCE</v>
          </cell>
          <cell r="I485" t="str">
            <v>RRI Energy Coolwater, Inc.</v>
          </cell>
          <cell r="J485" t="str">
            <v>PEAKER</v>
          </cell>
          <cell r="K485" t="str">
            <v>COMBUSTION TURBINE</v>
          </cell>
          <cell r="L485" t="str">
            <v>NATURAL GAS</v>
          </cell>
          <cell r="M485" t="str">
            <v>SP15</v>
          </cell>
          <cell r="N485" t="str">
            <v>SCE1</v>
          </cell>
          <cell r="O485">
            <v>0</v>
          </cell>
          <cell r="P485">
            <v>0</v>
          </cell>
          <cell r="Q485">
            <v>0</v>
          </cell>
          <cell r="R485">
            <v>56</v>
          </cell>
          <cell r="S485" t="str">
            <v>A</v>
          </cell>
        </row>
        <row r="486">
          <cell r="E486" t="str">
            <v>GOLETA_6_EXGEN</v>
          </cell>
          <cell r="F486" t="str">
            <v>EXXON COMPANY, USA</v>
          </cell>
          <cell r="G486">
            <v>48.2</v>
          </cell>
          <cell r="H486" t="str">
            <v>SCE</v>
          </cell>
          <cell r="I486" t="str">
            <v>Southern California Edison Company</v>
          </cell>
          <cell r="J486" t="str">
            <v>COGENERATION</v>
          </cell>
          <cell r="K486" t="str">
            <v>COMBUSTION TURBINE</v>
          </cell>
          <cell r="L486" t="str">
            <v>NATURAL GAS</v>
          </cell>
          <cell r="M486" t="str">
            <v>SP15</v>
          </cell>
          <cell r="N486" t="str">
            <v>SCE1</v>
          </cell>
          <cell r="O486">
            <v>34200</v>
          </cell>
          <cell r="P486" t="str">
            <v>SCE QF 2101</v>
          </cell>
          <cell r="Q486">
            <v>0</v>
          </cell>
          <cell r="R486">
            <v>49</v>
          </cell>
          <cell r="S486" t="str">
            <v>A</v>
          </cell>
        </row>
        <row r="487">
          <cell r="E487" t="str">
            <v>GOLETA_6_GAVOTA</v>
          </cell>
          <cell r="F487" t="str">
            <v>GAVIOTA OIL HEATING FACILITY</v>
          </cell>
          <cell r="G487">
            <v>9.9</v>
          </cell>
          <cell r="H487" t="str">
            <v>SCE</v>
          </cell>
          <cell r="I487" t="str">
            <v>POINT ARGUELLO PIPELINE COMPANY</v>
          </cell>
          <cell r="J487" t="str">
            <v>COGENERATION</v>
          </cell>
          <cell r="K487" t="str">
            <v>COMBUSTION TURBINE</v>
          </cell>
          <cell r="L487" t="str">
            <v>NATURAL GAS</v>
          </cell>
          <cell r="M487" t="str">
            <v>SP15</v>
          </cell>
          <cell r="N487" t="str">
            <v>SCE1</v>
          </cell>
          <cell r="O487">
            <v>31778</v>
          </cell>
          <cell r="P487">
            <v>0</v>
          </cell>
          <cell r="Q487">
            <v>0</v>
          </cell>
          <cell r="R487">
            <v>10.5</v>
          </cell>
          <cell r="S487" t="str">
            <v>A</v>
          </cell>
        </row>
        <row r="488">
          <cell r="E488" t="str">
            <v>GOLETA_6_TAJIGS</v>
          </cell>
          <cell r="F488" t="str">
            <v>Tajiguas - Unit #1</v>
          </cell>
          <cell r="G488">
            <v>3.1</v>
          </cell>
          <cell r="H488" t="str">
            <v>SCE</v>
          </cell>
          <cell r="I488" t="str">
            <v>MM TAJIGUAS ENERGY, LLC</v>
          </cell>
          <cell r="J488" t="str">
            <v>BIOMASS</v>
          </cell>
          <cell r="K488" t="str">
            <v>RECIPROCATING ENGINE</v>
          </cell>
          <cell r="L488" t="str">
            <v>LANDFILL GAS</v>
          </cell>
          <cell r="M488" t="str">
            <v>SP15</v>
          </cell>
          <cell r="N488" t="str">
            <v>SCE1</v>
          </cell>
          <cell r="O488">
            <v>36743</v>
          </cell>
          <cell r="P488" t="str">
            <v>Formerly SCE QF 1104</v>
          </cell>
          <cell r="Q488">
            <v>0</v>
          </cell>
          <cell r="R488">
            <v>3.05</v>
          </cell>
          <cell r="S488" t="str">
            <v>A</v>
          </cell>
        </row>
        <row r="489">
          <cell r="E489" t="str">
            <v>GONZLS_6_UNIT</v>
          </cell>
          <cell r="F489" t="str">
            <v>Johnson Canyon Landfill</v>
          </cell>
          <cell r="G489">
            <v>1.42</v>
          </cell>
          <cell r="H489" t="str">
            <v>PGAE</v>
          </cell>
          <cell r="I489" t="str">
            <v>Ameresco Johnson Canyon LLC</v>
          </cell>
          <cell r="J489" t="str">
            <v>BIOMASS</v>
          </cell>
          <cell r="K489" t="str">
            <v>INTERNAL COMBUSTION</v>
          </cell>
          <cell r="L489" t="str">
            <v>LANDFILL GAS</v>
          </cell>
          <cell r="M489" t="str">
            <v>NP15</v>
          </cell>
          <cell r="N489" t="str">
            <v>PGE3</v>
          </cell>
          <cell r="O489">
            <v>41463</v>
          </cell>
          <cell r="P489">
            <v>0</v>
          </cell>
          <cell r="Q489">
            <v>0</v>
          </cell>
          <cell r="R489">
            <v>1.42</v>
          </cell>
          <cell r="S489" t="str">
            <v>A</v>
          </cell>
        </row>
        <row r="490">
          <cell r="E490" t="str">
            <v>GOOSLK_1_SOLAR1</v>
          </cell>
          <cell r="F490" t="str">
            <v>Goose Lake</v>
          </cell>
          <cell r="G490">
            <v>12</v>
          </cell>
          <cell r="H490" t="str">
            <v>PGAE</v>
          </cell>
          <cell r="I490" t="str">
            <v>Cottonwood Solar, LLC</v>
          </cell>
          <cell r="J490" t="str">
            <v>SOLAR</v>
          </cell>
          <cell r="K490" t="str">
            <v>PHOTO VOLTAIC</v>
          </cell>
          <cell r="L490" t="str">
            <v>SUN</v>
          </cell>
          <cell r="M490" t="str">
            <v>NP15</v>
          </cell>
          <cell r="N490" t="str">
            <v>PGE3</v>
          </cell>
          <cell r="O490">
            <v>42147</v>
          </cell>
          <cell r="P490">
            <v>0</v>
          </cell>
          <cell r="Q490">
            <v>0</v>
          </cell>
          <cell r="R490">
            <v>12</v>
          </cell>
          <cell r="S490" t="str">
            <v>A</v>
          </cell>
        </row>
        <row r="491">
          <cell r="E491" t="str">
            <v>GRIDLY_6_SOLAR</v>
          </cell>
          <cell r="F491" t="str">
            <v>GRIDLEY MAIN TWO</v>
          </cell>
          <cell r="G491">
            <v>2.5</v>
          </cell>
          <cell r="H491" t="str">
            <v>PGAE</v>
          </cell>
          <cell r="I491" t="str">
            <v>LIGHTBEAM POWER COMPANY GRIDLEY MAIN TWO LLC</v>
          </cell>
          <cell r="J491" t="str">
            <v>SOLAR</v>
          </cell>
          <cell r="K491" t="str">
            <v>PHOTO VOLTAIC</v>
          </cell>
          <cell r="L491" t="str">
            <v>SUN</v>
          </cell>
          <cell r="M491" t="str">
            <v>NP15</v>
          </cell>
          <cell r="N491" t="str">
            <v>PGE3</v>
          </cell>
          <cell r="O491">
            <v>41365</v>
          </cell>
          <cell r="P491">
            <v>0</v>
          </cell>
          <cell r="Q491">
            <v>0</v>
          </cell>
          <cell r="R491">
            <v>2.5</v>
          </cell>
          <cell r="S491" t="str">
            <v>A</v>
          </cell>
        </row>
        <row r="492">
          <cell r="E492" t="str">
            <v>GRIFFI_2_LSPDYN</v>
          </cell>
          <cell r="F492" t="str">
            <v>Griffith Energy</v>
          </cell>
          <cell r="G492">
            <v>570</v>
          </cell>
          <cell r="H492" t="str">
            <v>SCE</v>
          </cell>
          <cell r="I492" t="str">
            <v>EDF Trading North America, LLC</v>
          </cell>
          <cell r="J492" t="str">
            <v>DYNAMIC SCHEDULED</v>
          </cell>
          <cell r="K492" t="str">
            <v>COMBINED CYCLE</v>
          </cell>
          <cell r="L492" t="str">
            <v>NATURAL GAS</v>
          </cell>
          <cell r="M492" t="str">
            <v>SP15</v>
          </cell>
          <cell r="N492" t="str">
            <v>SCE1</v>
          </cell>
          <cell r="O492">
            <v>0</v>
          </cell>
          <cell r="P492">
            <v>0</v>
          </cell>
          <cell r="Q492">
            <v>0</v>
          </cell>
          <cell r="R492">
            <v>570</v>
          </cell>
          <cell r="S492" t="str">
            <v>C</v>
          </cell>
        </row>
        <row r="493">
          <cell r="E493" t="str">
            <v>GRIZLY_1_UNIT 1</v>
          </cell>
          <cell r="F493" t="str">
            <v>Grizzly PH</v>
          </cell>
          <cell r="G493">
            <v>20</v>
          </cell>
          <cell r="H493" t="str">
            <v>PGAE</v>
          </cell>
          <cell r="I493" t="str">
            <v>PG&amp;E</v>
          </cell>
          <cell r="J493" t="str">
            <v>HYDRO</v>
          </cell>
          <cell r="K493" t="str">
            <v>HYDRO</v>
          </cell>
          <cell r="L493" t="str">
            <v>WATER</v>
          </cell>
          <cell r="M493" t="str">
            <v>NP15</v>
          </cell>
          <cell r="N493" t="str">
            <v>PGE3</v>
          </cell>
          <cell r="O493">
            <v>33970</v>
          </cell>
          <cell r="P493">
            <v>0</v>
          </cell>
          <cell r="Q493" t="str">
            <v>NF Feather River</v>
          </cell>
          <cell r="R493">
            <v>20</v>
          </cell>
          <cell r="S493" t="str">
            <v>A</v>
          </cell>
        </row>
        <row r="494">
          <cell r="E494" t="str">
            <v>GRNLF1_1_UNITS</v>
          </cell>
          <cell r="F494" t="str">
            <v>GREENLEAF UNIT #1 (Aggregate)</v>
          </cell>
          <cell r="G494">
            <v>49.5</v>
          </cell>
          <cell r="H494" t="str">
            <v>PGAE</v>
          </cell>
          <cell r="I494" t="str">
            <v>Pacific Gas &amp; Electric Company</v>
          </cell>
          <cell r="J494" t="str">
            <v>COGENERATION</v>
          </cell>
          <cell r="K494" t="str">
            <v>COMBINED CYCLE</v>
          </cell>
          <cell r="L494" t="str">
            <v>NATURAL GAS</v>
          </cell>
          <cell r="M494" t="str">
            <v>NP15</v>
          </cell>
          <cell r="N494" t="str">
            <v>PGE3</v>
          </cell>
          <cell r="O494">
            <v>32519</v>
          </cell>
          <cell r="P494" t="str">
            <v>PGE QF 12C020</v>
          </cell>
          <cell r="Q494">
            <v>0</v>
          </cell>
          <cell r="R494">
            <v>69</v>
          </cell>
          <cell r="S494" t="str">
            <v>A</v>
          </cell>
        </row>
        <row r="495">
          <cell r="E495" t="str">
            <v>GRNLF2_1_UNIT</v>
          </cell>
          <cell r="F495" t="str">
            <v>GREENLEAF UNIT #2</v>
          </cell>
          <cell r="G495">
            <v>63.75</v>
          </cell>
          <cell r="H495" t="str">
            <v>PGAE</v>
          </cell>
          <cell r="I495" t="str">
            <v>12C021</v>
          </cell>
          <cell r="J495" t="str">
            <v>COGENERATION</v>
          </cell>
          <cell r="K495" t="str">
            <v>COMBUSTION TURBINE</v>
          </cell>
          <cell r="L495" t="str">
            <v>NATURAL GAS</v>
          </cell>
          <cell r="M495" t="str">
            <v>NP15</v>
          </cell>
          <cell r="N495" t="str">
            <v>PGE3</v>
          </cell>
          <cell r="O495">
            <v>32793</v>
          </cell>
          <cell r="P495">
            <v>0</v>
          </cell>
          <cell r="Q495">
            <v>0</v>
          </cell>
          <cell r="R495">
            <v>63.75</v>
          </cell>
          <cell r="S495" t="str">
            <v>A</v>
          </cell>
        </row>
        <row r="496">
          <cell r="E496" t="str">
            <v>GRNVLY_7_SCLAND</v>
          </cell>
          <cell r="F496" t="str">
            <v>SANTA CRUZ LANDFILL GENERATING PLANT</v>
          </cell>
          <cell r="G496">
            <v>3.04</v>
          </cell>
          <cell r="H496" t="str">
            <v>PGAE</v>
          </cell>
          <cell r="I496" t="str">
            <v>Ameresco Santa Cruz, LLC</v>
          </cell>
          <cell r="J496" t="str">
            <v>THERMAL</v>
          </cell>
          <cell r="K496" t="str">
            <v>INTERNAL COMBUSTION</v>
          </cell>
          <cell r="L496" t="str">
            <v>LANDFILL GAS</v>
          </cell>
          <cell r="M496" t="str">
            <v>NP15</v>
          </cell>
          <cell r="N496" t="str">
            <v>PGE3</v>
          </cell>
          <cell r="O496">
            <v>38750</v>
          </cell>
          <cell r="P496">
            <v>0</v>
          </cell>
          <cell r="Q496">
            <v>0</v>
          </cell>
          <cell r="R496">
            <v>3.02</v>
          </cell>
          <cell r="S496" t="str">
            <v>A</v>
          </cell>
        </row>
        <row r="497">
          <cell r="E497" t="str">
            <v>GRSCRK_6_BGCKWW</v>
          </cell>
          <cell r="F497" t="str">
            <v>BIG CREEK WATER WORKS</v>
          </cell>
          <cell r="G497">
            <v>5</v>
          </cell>
          <cell r="H497" t="str">
            <v>PGAE</v>
          </cell>
          <cell r="I497" t="str">
            <v>Big Creek Water Works, LTD.</v>
          </cell>
          <cell r="J497" t="str">
            <v>HYDRO</v>
          </cell>
          <cell r="K497" t="str">
            <v>HYDRO</v>
          </cell>
          <cell r="L497" t="str">
            <v>WATER</v>
          </cell>
          <cell r="M497" t="str">
            <v>NP15</v>
          </cell>
          <cell r="N497" t="str">
            <v>PGE3</v>
          </cell>
          <cell r="O497">
            <v>31778</v>
          </cell>
          <cell r="P497">
            <v>0</v>
          </cell>
          <cell r="Q497">
            <v>0</v>
          </cell>
          <cell r="R497">
            <v>5</v>
          </cell>
          <cell r="S497" t="str">
            <v>A</v>
          </cell>
        </row>
        <row r="498">
          <cell r="E498" t="str">
            <v>GRZZLY_1_BERKLY</v>
          </cell>
          <cell r="F498" t="str">
            <v>PE - BERKELEY, INC.</v>
          </cell>
          <cell r="G498">
            <v>32.5</v>
          </cell>
          <cell r="H498" t="str">
            <v>PGAE</v>
          </cell>
          <cell r="I498" t="str">
            <v>Pacific Gas &amp; Electric Company</v>
          </cell>
          <cell r="J498" t="str">
            <v>COGENERATION</v>
          </cell>
          <cell r="K498" t="str">
            <v>COMBUSTION TURBINE</v>
          </cell>
          <cell r="L498" t="str">
            <v>NATURAL GAS</v>
          </cell>
          <cell r="M498" t="str">
            <v>NP15</v>
          </cell>
          <cell r="N498" t="str">
            <v>PGE3</v>
          </cell>
          <cell r="O498">
            <v>31916</v>
          </cell>
          <cell r="P498" t="str">
            <v>PGE QF 01C084</v>
          </cell>
          <cell r="Q498">
            <v>0</v>
          </cell>
          <cell r="R498">
            <v>32.5</v>
          </cell>
          <cell r="S498" t="str">
            <v>A</v>
          </cell>
        </row>
        <row r="499">
          <cell r="E499" t="str">
            <v>GUERNS_6_SOLAR</v>
          </cell>
          <cell r="F499" t="str">
            <v>Gurensey Solar Station</v>
          </cell>
          <cell r="G499">
            <v>20</v>
          </cell>
          <cell r="H499" t="str">
            <v>PGAE</v>
          </cell>
          <cell r="I499" t="str">
            <v>Pacific Gas and Electric Co.</v>
          </cell>
          <cell r="J499" t="str">
            <v>SOLAR</v>
          </cell>
          <cell r="K499" t="str">
            <v>PHOTO VOLTAIC</v>
          </cell>
          <cell r="L499" t="str">
            <v>SUN</v>
          </cell>
          <cell r="M499" t="str">
            <v>NP15</v>
          </cell>
          <cell r="N499" t="str">
            <v>PGE2</v>
          </cell>
          <cell r="O499">
            <v>41535</v>
          </cell>
          <cell r="P499">
            <v>0</v>
          </cell>
          <cell r="Q499">
            <v>0</v>
          </cell>
          <cell r="R499">
            <v>20</v>
          </cell>
          <cell r="S499" t="str">
            <v>A</v>
          </cell>
        </row>
        <row r="500">
          <cell r="E500" t="str">
            <v>GWFPWR_1_CT 1</v>
          </cell>
          <cell r="F500" t="str">
            <v>GWF HEP Unit 1</v>
          </cell>
          <cell r="G500">
            <v>48</v>
          </cell>
          <cell r="H500" t="str">
            <v>PGAE</v>
          </cell>
          <cell r="I500" t="str">
            <v>GWF Energy, LLC</v>
          </cell>
          <cell r="J500" t="str">
            <v>PEAKER</v>
          </cell>
          <cell r="K500" t="str">
            <v>COMBUSTION TURBINE</v>
          </cell>
          <cell r="L500" t="str">
            <v>NATURAL GAS</v>
          </cell>
          <cell r="M500" t="str">
            <v>NP15</v>
          </cell>
          <cell r="N500" t="str">
            <v>PGE3</v>
          </cell>
          <cell r="O500">
            <v>36892</v>
          </cell>
          <cell r="P500">
            <v>0</v>
          </cell>
          <cell r="Q500">
            <v>0</v>
          </cell>
          <cell r="R500">
            <v>48</v>
          </cell>
          <cell r="S500" t="str">
            <v>A</v>
          </cell>
        </row>
        <row r="501">
          <cell r="E501" t="str">
            <v>GWFPWR_1_CT 2</v>
          </cell>
          <cell r="F501" t="str">
            <v>GWF HEP Unit 2</v>
          </cell>
          <cell r="G501">
            <v>48</v>
          </cell>
          <cell r="H501" t="str">
            <v>PGAE</v>
          </cell>
          <cell r="I501" t="str">
            <v>GWF Energy, LLC</v>
          </cell>
          <cell r="J501" t="str">
            <v>PEAKER</v>
          </cell>
          <cell r="K501" t="str">
            <v>COMBUSTION TURBINE</v>
          </cell>
          <cell r="L501" t="str">
            <v>NATURAL GAS</v>
          </cell>
          <cell r="M501" t="str">
            <v>NP15</v>
          </cell>
          <cell r="N501" t="str">
            <v>PGE3</v>
          </cell>
          <cell r="O501">
            <v>36892</v>
          </cell>
          <cell r="P501">
            <v>0</v>
          </cell>
          <cell r="Q501">
            <v>0</v>
          </cell>
          <cell r="R501">
            <v>48</v>
          </cell>
          <cell r="S501" t="str">
            <v>A</v>
          </cell>
        </row>
        <row r="502">
          <cell r="E502" t="str">
            <v>GWFPWR_1_UNITS</v>
          </cell>
          <cell r="F502" t="str">
            <v>GWF HEP PEAKER PLANT (AGGREGATE)</v>
          </cell>
          <cell r="G502">
            <v>98.46</v>
          </cell>
          <cell r="H502" t="str">
            <v>PGAE</v>
          </cell>
          <cell r="I502" t="str">
            <v>GWF Energy, LLC</v>
          </cell>
          <cell r="J502" t="str">
            <v>PEAKER</v>
          </cell>
          <cell r="K502" t="str">
            <v>COMBUSTION TURBINE</v>
          </cell>
          <cell r="L502" t="str">
            <v>NATURAL GAS</v>
          </cell>
          <cell r="M502" t="str">
            <v>NP15</v>
          </cell>
          <cell r="N502" t="str">
            <v>PGE3</v>
          </cell>
          <cell r="O502">
            <v>37130</v>
          </cell>
          <cell r="P502">
            <v>0</v>
          </cell>
          <cell r="Q502">
            <v>0</v>
          </cell>
          <cell r="R502">
            <v>96</v>
          </cell>
          <cell r="S502" t="str">
            <v>A</v>
          </cell>
        </row>
        <row r="503">
          <cell r="E503" t="str">
            <v>GYS5X6_7_UNIT 5</v>
          </cell>
          <cell r="F503" t="str">
            <v>Geysers Unit 5</v>
          </cell>
          <cell r="G503">
            <v>55</v>
          </cell>
          <cell r="H503" t="str">
            <v>PGAE</v>
          </cell>
          <cell r="I503" t="str">
            <v>CALPINE</v>
          </cell>
          <cell r="J503" t="str">
            <v>GEOTHERMAL</v>
          </cell>
          <cell r="K503" t="str">
            <v>STEAM</v>
          </cell>
          <cell r="L503" t="str">
            <v>GEOTHERMAL</v>
          </cell>
          <cell r="M503" t="str">
            <v>NP15</v>
          </cell>
          <cell r="N503" t="str">
            <v>PGE3</v>
          </cell>
          <cell r="O503">
            <v>25934</v>
          </cell>
          <cell r="P503">
            <v>0</v>
          </cell>
          <cell r="Q503">
            <v>0</v>
          </cell>
          <cell r="R503">
            <v>55</v>
          </cell>
          <cell r="S503" t="str">
            <v>A</v>
          </cell>
        </row>
        <row r="504">
          <cell r="E504" t="str">
            <v>GYS5X6_7_UNIT 6</v>
          </cell>
          <cell r="F504" t="str">
            <v>Geysers Unit 6</v>
          </cell>
          <cell r="G504">
            <v>55</v>
          </cell>
          <cell r="H504" t="str">
            <v>PGAE</v>
          </cell>
          <cell r="I504" t="str">
            <v>CALPINE</v>
          </cell>
          <cell r="J504" t="str">
            <v>GEOTHERMAL</v>
          </cell>
          <cell r="K504" t="str">
            <v>STEAM</v>
          </cell>
          <cell r="L504" t="str">
            <v>GEOTHERMAL</v>
          </cell>
          <cell r="M504" t="str">
            <v>NP15</v>
          </cell>
          <cell r="N504" t="str">
            <v>PGE3</v>
          </cell>
          <cell r="O504">
            <v>25934</v>
          </cell>
          <cell r="P504">
            <v>0</v>
          </cell>
          <cell r="Q504">
            <v>0</v>
          </cell>
          <cell r="R504">
            <v>55</v>
          </cell>
          <cell r="S504" t="str">
            <v>A</v>
          </cell>
        </row>
        <row r="505">
          <cell r="E505" t="str">
            <v>GYS5X6_7_UNITS</v>
          </cell>
          <cell r="F505" t="str">
            <v>GEYSERS UNITS 5 &amp; 6 (AGGREGATE)</v>
          </cell>
          <cell r="G505">
            <v>85</v>
          </cell>
          <cell r="H505" t="str">
            <v>PGAE</v>
          </cell>
          <cell r="I505" t="str">
            <v>CALPINE</v>
          </cell>
          <cell r="J505" t="str">
            <v>GEOTHERMAL</v>
          </cell>
          <cell r="K505" t="str">
            <v>STEAM</v>
          </cell>
          <cell r="L505" t="str">
            <v>GEOTHERMAL</v>
          </cell>
          <cell r="M505" t="str">
            <v>NP15</v>
          </cell>
          <cell r="N505" t="str">
            <v>PGE3</v>
          </cell>
          <cell r="O505">
            <v>25934</v>
          </cell>
          <cell r="P505">
            <v>0</v>
          </cell>
          <cell r="Q505">
            <v>0</v>
          </cell>
          <cell r="R505">
            <v>110</v>
          </cell>
          <cell r="S505" t="str">
            <v>A</v>
          </cell>
        </row>
        <row r="506">
          <cell r="E506" t="str">
            <v>GYS7X8_7_UNIT 7</v>
          </cell>
          <cell r="F506" t="str">
            <v>Geysers Unit 7</v>
          </cell>
          <cell r="G506">
            <v>55</v>
          </cell>
          <cell r="H506" t="str">
            <v>PGAE</v>
          </cell>
          <cell r="I506" t="str">
            <v>CALPINE</v>
          </cell>
          <cell r="J506" t="str">
            <v>GEOTHERMAL</v>
          </cell>
          <cell r="K506" t="str">
            <v>STEAM</v>
          </cell>
          <cell r="L506" t="str">
            <v>GEOTHERMAL</v>
          </cell>
          <cell r="M506" t="str">
            <v>NP15</v>
          </cell>
          <cell r="N506" t="str">
            <v>PGE3</v>
          </cell>
          <cell r="O506">
            <v>26299</v>
          </cell>
          <cell r="P506">
            <v>0</v>
          </cell>
          <cell r="Q506">
            <v>0</v>
          </cell>
          <cell r="R506">
            <v>55</v>
          </cell>
          <cell r="S506" t="str">
            <v>A</v>
          </cell>
        </row>
        <row r="507">
          <cell r="E507" t="str">
            <v>GYS7X8_7_UNIT 8</v>
          </cell>
          <cell r="F507" t="str">
            <v>Geysers Unit 8</v>
          </cell>
          <cell r="G507">
            <v>55</v>
          </cell>
          <cell r="H507" t="str">
            <v>PGAE</v>
          </cell>
          <cell r="I507" t="str">
            <v>CALPINE</v>
          </cell>
          <cell r="J507" t="str">
            <v>GEOTHERMAL</v>
          </cell>
          <cell r="K507" t="str">
            <v>STEAM</v>
          </cell>
          <cell r="L507" t="str">
            <v>GEOTHERMAL</v>
          </cell>
          <cell r="M507" t="str">
            <v>NP15</v>
          </cell>
          <cell r="N507" t="str">
            <v>PGE3</v>
          </cell>
          <cell r="O507">
            <v>26299</v>
          </cell>
          <cell r="P507">
            <v>0</v>
          </cell>
          <cell r="Q507">
            <v>0</v>
          </cell>
          <cell r="R507">
            <v>55</v>
          </cell>
          <cell r="S507" t="str">
            <v>A</v>
          </cell>
        </row>
        <row r="508">
          <cell r="E508" t="str">
            <v>GYS7X8_7_UNITS</v>
          </cell>
          <cell r="F508" t="str">
            <v>GEYSERS UNITS 7 &amp; 8 (AGGREGATE)</v>
          </cell>
          <cell r="G508">
            <v>82</v>
          </cell>
          <cell r="H508" t="str">
            <v>PGAE</v>
          </cell>
          <cell r="I508" t="str">
            <v>CALPINE</v>
          </cell>
          <cell r="J508" t="str">
            <v>GEOTHERMAL</v>
          </cell>
          <cell r="K508" t="str">
            <v>STEAM</v>
          </cell>
          <cell r="L508" t="str">
            <v>GEOTHERMAL</v>
          </cell>
          <cell r="M508" t="str">
            <v>NP15</v>
          </cell>
          <cell r="N508" t="str">
            <v>PGE3</v>
          </cell>
          <cell r="O508">
            <v>26299</v>
          </cell>
          <cell r="P508">
            <v>0</v>
          </cell>
          <cell r="Q508">
            <v>0</v>
          </cell>
          <cell r="R508">
            <v>110</v>
          </cell>
          <cell r="S508" t="str">
            <v>A</v>
          </cell>
        </row>
        <row r="509">
          <cell r="E509" t="str">
            <v>GYSRVL_7_WSPRNG</v>
          </cell>
          <cell r="F509" t="str">
            <v>Warm Springs</v>
          </cell>
          <cell r="G509">
            <v>3.75</v>
          </cell>
          <cell r="H509" t="str">
            <v>PGAE</v>
          </cell>
          <cell r="I509" t="str">
            <v>Sonoma County Water Agency (04H009)</v>
          </cell>
          <cell r="J509" t="str">
            <v>HYDRO</v>
          </cell>
          <cell r="K509" t="str">
            <v>HYDRO</v>
          </cell>
          <cell r="L509" t="str">
            <v>WATER</v>
          </cell>
          <cell r="M509" t="str">
            <v>NP15</v>
          </cell>
          <cell r="N509" t="str">
            <v>PGE3</v>
          </cell>
          <cell r="O509">
            <v>32499</v>
          </cell>
          <cell r="P509">
            <v>0</v>
          </cell>
          <cell r="Q509">
            <v>0</v>
          </cell>
          <cell r="R509">
            <v>3.75</v>
          </cell>
          <cell r="S509" t="str">
            <v>A</v>
          </cell>
        </row>
        <row r="510">
          <cell r="E510" t="str">
            <v>HAASPH_7_PL1X2</v>
          </cell>
          <cell r="F510" t="str">
            <v>HAAS PH (AGGREGATE)</v>
          </cell>
          <cell r="G510">
            <v>144</v>
          </cell>
          <cell r="H510" t="str">
            <v>PGAE</v>
          </cell>
          <cell r="I510" t="str">
            <v>PG&amp;E</v>
          </cell>
          <cell r="J510" t="str">
            <v>HYDRO</v>
          </cell>
          <cell r="K510" t="str">
            <v>HYDRO</v>
          </cell>
          <cell r="L510" t="str">
            <v>WATER</v>
          </cell>
          <cell r="M510" t="str">
            <v>NP15</v>
          </cell>
          <cell r="N510" t="str">
            <v>PGE3</v>
          </cell>
          <cell r="O510">
            <v>21186</v>
          </cell>
          <cell r="P510">
            <v>0</v>
          </cell>
          <cell r="Q510" t="str">
            <v>Kings River</v>
          </cell>
          <cell r="R510">
            <v>144</v>
          </cell>
          <cell r="S510" t="str">
            <v>A</v>
          </cell>
        </row>
        <row r="511">
          <cell r="E511" t="str">
            <v>HAASPH_7_UNIT 1</v>
          </cell>
          <cell r="F511" t="str">
            <v>Haas PH Unit 1</v>
          </cell>
          <cell r="G511">
            <v>72</v>
          </cell>
          <cell r="H511" t="str">
            <v>PGAE</v>
          </cell>
          <cell r="I511" t="str">
            <v>PG&amp;E</v>
          </cell>
          <cell r="J511" t="str">
            <v>HYDRO</v>
          </cell>
          <cell r="K511" t="str">
            <v>HYDRO</v>
          </cell>
          <cell r="L511" t="str">
            <v>WATER</v>
          </cell>
          <cell r="M511" t="str">
            <v>NP15</v>
          </cell>
          <cell r="N511" t="str">
            <v>PGE3</v>
          </cell>
          <cell r="O511">
            <v>21186</v>
          </cell>
          <cell r="P511">
            <v>0</v>
          </cell>
          <cell r="Q511" t="str">
            <v>Kings River</v>
          </cell>
          <cell r="R511">
            <v>72</v>
          </cell>
          <cell r="S511" t="str">
            <v>A</v>
          </cell>
        </row>
        <row r="512">
          <cell r="E512" t="str">
            <v>HAASPH_7_UNIT 2</v>
          </cell>
          <cell r="F512" t="str">
            <v>Haas PH Unit 2</v>
          </cell>
          <cell r="G512">
            <v>72</v>
          </cell>
          <cell r="H512" t="str">
            <v>PGAE</v>
          </cell>
          <cell r="I512" t="str">
            <v>PG&amp;E</v>
          </cell>
          <cell r="J512" t="str">
            <v>HYDRO</v>
          </cell>
          <cell r="K512" t="str">
            <v>HYDRO</v>
          </cell>
          <cell r="L512" t="str">
            <v>WATER</v>
          </cell>
          <cell r="M512" t="str">
            <v>NP15</v>
          </cell>
          <cell r="N512" t="str">
            <v>PGE3</v>
          </cell>
          <cell r="O512">
            <v>21186</v>
          </cell>
          <cell r="P512">
            <v>0</v>
          </cell>
          <cell r="Q512" t="str">
            <v>Kings River</v>
          </cell>
          <cell r="R512">
            <v>72</v>
          </cell>
          <cell r="S512" t="str">
            <v>A</v>
          </cell>
        </row>
        <row r="513">
          <cell r="E513" t="str">
            <v>HALSEY_6_UNIT</v>
          </cell>
          <cell r="F513" t="str">
            <v>Halsey PH</v>
          </cell>
          <cell r="G513">
            <v>13.5</v>
          </cell>
          <cell r="H513" t="str">
            <v>PGAE</v>
          </cell>
          <cell r="I513" t="str">
            <v>PG&amp;E</v>
          </cell>
          <cell r="J513" t="str">
            <v>HYDRO</v>
          </cell>
          <cell r="K513" t="str">
            <v>HYDRO</v>
          </cell>
          <cell r="L513" t="str">
            <v>WATER</v>
          </cell>
          <cell r="M513" t="str">
            <v>NP15</v>
          </cell>
          <cell r="N513" t="str">
            <v>PGE3</v>
          </cell>
          <cell r="O513">
            <v>5845</v>
          </cell>
          <cell r="P513">
            <v>0</v>
          </cell>
          <cell r="Q513" t="str">
            <v>South Yuba</v>
          </cell>
          <cell r="R513">
            <v>13.5</v>
          </cell>
          <cell r="S513" t="str">
            <v>A</v>
          </cell>
        </row>
        <row r="514">
          <cell r="E514" t="str">
            <v>HARBGN_7_UNIT 1</v>
          </cell>
          <cell r="F514" t="str">
            <v>Harbor Cogen Combustion Turbine Unit 1</v>
          </cell>
          <cell r="G514">
            <v>82.3</v>
          </cell>
          <cell r="H514" t="str">
            <v>SCE</v>
          </cell>
          <cell r="I514" t="str">
            <v>Harbor Cogeneration Company</v>
          </cell>
          <cell r="J514" t="str">
            <v>THERMAL</v>
          </cell>
          <cell r="K514" t="str">
            <v>COMBUSTION TURBINE</v>
          </cell>
          <cell r="L514" t="str">
            <v>NATURAL GAS</v>
          </cell>
          <cell r="M514" t="str">
            <v>SP15</v>
          </cell>
          <cell r="N514" t="str">
            <v>SCE1</v>
          </cell>
          <cell r="O514">
            <v>32143</v>
          </cell>
          <cell r="P514">
            <v>0</v>
          </cell>
          <cell r="Q514">
            <v>0</v>
          </cell>
          <cell r="R514">
            <v>82.35</v>
          </cell>
          <cell r="S514" t="str">
            <v>A</v>
          </cell>
        </row>
        <row r="515">
          <cell r="E515" t="str">
            <v>HARBGN_7_UNIT 2</v>
          </cell>
          <cell r="F515" t="str">
            <v>Harbor Cogen Steam Turbine Unit 2</v>
          </cell>
          <cell r="G515">
            <v>13.6</v>
          </cell>
          <cell r="H515" t="str">
            <v>SCE</v>
          </cell>
          <cell r="I515" t="str">
            <v>Harbor Cogeneration Company</v>
          </cell>
          <cell r="J515" t="str">
            <v>THERMAL</v>
          </cell>
          <cell r="K515" t="str">
            <v>STEAM</v>
          </cell>
          <cell r="L515" t="str">
            <v>HEAT RECOVERY</v>
          </cell>
          <cell r="M515" t="str">
            <v>SP15</v>
          </cell>
          <cell r="N515" t="str">
            <v>SCE1</v>
          </cell>
          <cell r="O515">
            <v>37056</v>
          </cell>
          <cell r="P515">
            <v>0</v>
          </cell>
          <cell r="Q515">
            <v>0</v>
          </cell>
          <cell r="R515">
            <v>13.6</v>
          </cell>
          <cell r="S515" t="str">
            <v>A</v>
          </cell>
        </row>
        <row r="516">
          <cell r="E516" t="str">
            <v>HARBGN_7_UNIT 3</v>
          </cell>
          <cell r="F516" t="str">
            <v>Harbor Cogen Steam Turbine Unit 3</v>
          </cell>
          <cell r="G516">
            <v>11.5</v>
          </cell>
          <cell r="H516" t="str">
            <v>SCE</v>
          </cell>
          <cell r="I516" t="str">
            <v>Harbor Cogeneration Company</v>
          </cell>
          <cell r="J516" t="str">
            <v>THERMAL</v>
          </cell>
          <cell r="K516" t="str">
            <v>STEAM</v>
          </cell>
          <cell r="L516" t="str">
            <v>HEAT RECOVERY</v>
          </cell>
          <cell r="M516" t="str">
            <v>SP15</v>
          </cell>
          <cell r="N516" t="str">
            <v>SCE1</v>
          </cell>
          <cell r="O516">
            <v>37056</v>
          </cell>
          <cell r="P516">
            <v>0</v>
          </cell>
          <cell r="Q516">
            <v>0</v>
          </cell>
          <cell r="R516">
            <v>11.5</v>
          </cell>
          <cell r="S516" t="str">
            <v>A</v>
          </cell>
        </row>
        <row r="517">
          <cell r="E517" t="str">
            <v>HARBGN_7_UNITS</v>
          </cell>
          <cell r="F517" t="str">
            <v>HARBOR COGEN COMBINED CYCLE PLANT</v>
          </cell>
          <cell r="G517">
            <v>109.01</v>
          </cell>
          <cell r="H517" t="str">
            <v>SCE</v>
          </cell>
          <cell r="I517" t="str">
            <v>Harbor Cogeneration Company</v>
          </cell>
          <cell r="J517" t="str">
            <v>THERMAL</v>
          </cell>
          <cell r="K517" t="str">
            <v>COMBINED CYCLE</v>
          </cell>
          <cell r="L517" t="str">
            <v>NATURAL GAS</v>
          </cell>
          <cell r="M517" t="str">
            <v>SP15</v>
          </cell>
          <cell r="N517" t="str">
            <v>SCE1</v>
          </cell>
          <cell r="O517">
            <v>37056</v>
          </cell>
          <cell r="P517">
            <v>0</v>
          </cell>
          <cell r="Q517">
            <v>0</v>
          </cell>
          <cell r="R517">
            <v>107.45</v>
          </cell>
          <cell r="S517" t="str">
            <v>A</v>
          </cell>
        </row>
        <row r="518">
          <cell r="E518" t="str">
            <v>HATCR1_7_UNIT</v>
          </cell>
          <cell r="F518" t="str">
            <v>HAT CREEK 1</v>
          </cell>
          <cell r="G518">
            <v>8.5</v>
          </cell>
          <cell r="H518" t="str">
            <v>PGAE</v>
          </cell>
          <cell r="I518" t="str">
            <v>PG&amp;E</v>
          </cell>
          <cell r="J518" t="str">
            <v>HYDRO</v>
          </cell>
          <cell r="K518" t="str">
            <v>HYDRO</v>
          </cell>
          <cell r="L518" t="str">
            <v>WATER</v>
          </cell>
          <cell r="M518" t="str">
            <v>NP15</v>
          </cell>
          <cell r="N518" t="str">
            <v>PGE3</v>
          </cell>
          <cell r="O518">
            <v>7672</v>
          </cell>
          <cell r="P518">
            <v>0</v>
          </cell>
          <cell r="Q518" t="str">
            <v>Pit River</v>
          </cell>
          <cell r="R518">
            <v>8.5</v>
          </cell>
          <cell r="S518" t="str">
            <v>A</v>
          </cell>
        </row>
        <row r="519">
          <cell r="E519" t="str">
            <v>HATCR2_7_UNIT</v>
          </cell>
          <cell r="F519" t="str">
            <v>HAT CREEK 2</v>
          </cell>
          <cell r="G519">
            <v>8.5</v>
          </cell>
          <cell r="H519" t="str">
            <v>PGAE</v>
          </cell>
          <cell r="I519" t="str">
            <v>PG&amp;E</v>
          </cell>
          <cell r="J519" t="str">
            <v>HYDRO</v>
          </cell>
          <cell r="K519" t="str">
            <v>HYDRO</v>
          </cell>
          <cell r="L519" t="str">
            <v>WATER</v>
          </cell>
          <cell r="M519" t="str">
            <v>NP15</v>
          </cell>
          <cell r="N519" t="str">
            <v>PGE3</v>
          </cell>
          <cell r="O519">
            <v>7672</v>
          </cell>
          <cell r="P519">
            <v>0</v>
          </cell>
          <cell r="Q519" t="str">
            <v>Pit River</v>
          </cell>
          <cell r="R519">
            <v>8.5</v>
          </cell>
          <cell r="S519" t="str">
            <v>A</v>
          </cell>
        </row>
        <row r="520">
          <cell r="E520" t="str">
            <v>HATLOS_6_LSCRK</v>
          </cell>
          <cell r="F520" t="str">
            <v>Lost Creek 1 &amp; 2 Hydro Conversion</v>
          </cell>
          <cell r="G520">
            <v>1.7</v>
          </cell>
          <cell r="H520" t="str">
            <v>PGAE</v>
          </cell>
          <cell r="I520" t="str">
            <v>Snow Mountain Hydro, LLC.</v>
          </cell>
          <cell r="J520" t="str">
            <v>HYDRO</v>
          </cell>
          <cell r="K520" t="str">
            <v>HYDRO</v>
          </cell>
          <cell r="L520" t="str">
            <v>WATER</v>
          </cell>
          <cell r="M520" t="str">
            <v>NP15</v>
          </cell>
          <cell r="N520" t="str">
            <v>PGE3</v>
          </cell>
          <cell r="O520">
            <v>32674</v>
          </cell>
          <cell r="P520">
            <v>0</v>
          </cell>
          <cell r="Q520">
            <v>0</v>
          </cell>
          <cell r="R520">
            <v>1.7</v>
          </cell>
          <cell r="S520" t="str">
            <v>A</v>
          </cell>
        </row>
        <row r="521">
          <cell r="E521" t="str">
            <v>HATLOS_6_QFUNTS</v>
          </cell>
          <cell r="F521" t="str">
            <v>HAT CREEK AREA LUMPED UNITS</v>
          </cell>
          <cell r="G521">
            <v>2.75</v>
          </cell>
          <cell r="H521" t="str">
            <v>PGAE</v>
          </cell>
          <cell r="I521" t="str">
            <v>VARIOUS</v>
          </cell>
          <cell r="J521" t="str">
            <v>HYDRO</v>
          </cell>
          <cell r="K521" t="str">
            <v>HYDRO</v>
          </cell>
          <cell r="L521" t="str">
            <v>WATER</v>
          </cell>
          <cell r="M521" t="str">
            <v>NP15</v>
          </cell>
          <cell r="N521" t="str">
            <v>PGE3</v>
          </cell>
          <cell r="O521">
            <v>32674</v>
          </cell>
          <cell r="P521">
            <v>0</v>
          </cell>
          <cell r="Q521">
            <v>0</v>
          </cell>
          <cell r="R521">
            <v>2.75</v>
          </cell>
          <cell r="S521" t="str">
            <v>A</v>
          </cell>
        </row>
        <row r="522">
          <cell r="E522" t="str">
            <v>HATRDG_2_WIND</v>
          </cell>
          <cell r="F522" t="str">
            <v>Hatchet Ridge Wind Farm</v>
          </cell>
          <cell r="G522">
            <v>102</v>
          </cell>
          <cell r="H522" t="str">
            <v>PGAE</v>
          </cell>
          <cell r="I522" t="str">
            <v>Hatchet Ridge Wind, LLC</v>
          </cell>
          <cell r="J522" t="str">
            <v>WIND</v>
          </cell>
          <cell r="K522" t="str">
            <v>WIND</v>
          </cell>
          <cell r="L522" t="str">
            <v>WIND</v>
          </cell>
          <cell r="M522" t="str">
            <v>NP15</v>
          </cell>
          <cell r="N522" t="str">
            <v>PGE3</v>
          </cell>
          <cell r="O522">
            <v>40501</v>
          </cell>
          <cell r="P522">
            <v>0</v>
          </cell>
          <cell r="Q522">
            <v>0</v>
          </cell>
          <cell r="R522">
            <v>101.2</v>
          </cell>
          <cell r="S522" t="str">
            <v>A</v>
          </cell>
        </row>
        <row r="523">
          <cell r="E523" t="str">
            <v>HAYPRS_6_QFUNTS</v>
          </cell>
          <cell r="F523" t="str">
            <v>HAYPRESS HYDROELECTRIC (Aggregate)</v>
          </cell>
          <cell r="G523">
            <v>18.75</v>
          </cell>
          <cell r="H523" t="str">
            <v>PGAE</v>
          </cell>
          <cell r="I523" t="str">
            <v>VARIOUS</v>
          </cell>
          <cell r="J523" t="str">
            <v>HYDRO</v>
          </cell>
          <cell r="K523" t="str">
            <v>HYDRO</v>
          </cell>
          <cell r="L523" t="str">
            <v>WATER</v>
          </cell>
          <cell r="M523" t="str">
            <v>NP15</v>
          </cell>
          <cell r="N523" t="str">
            <v>PGE3</v>
          </cell>
          <cell r="O523">
            <v>32609</v>
          </cell>
          <cell r="P523">
            <v>0</v>
          </cell>
          <cell r="Q523">
            <v>0</v>
          </cell>
          <cell r="R523">
            <v>18.75</v>
          </cell>
          <cell r="S523" t="str">
            <v>A</v>
          </cell>
        </row>
        <row r="524">
          <cell r="E524" t="str">
            <v>HELMPG_7_UNIT 1</v>
          </cell>
          <cell r="F524" t="str">
            <v>Helms PGP Unit 1</v>
          </cell>
          <cell r="G524">
            <v>407</v>
          </cell>
          <cell r="H524" t="str">
            <v>PGAE</v>
          </cell>
          <cell r="I524" t="str">
            <v>PG&amp;E</v>
          </cell>
          <cell r="J524" t="str">
            <v>HYDRO</v>
          </cell>
          <cell r="K524" t="str">
            <v>PUMPED STORAGE</v>
          </cell>
          <cell r="L524" t="str">
            <v>WATER</v>
          </cell>
          <cell r="M524" t="str">
            <v>NP15</v>
          </cell>
          <cell r="N524" t="str">
            <v>PGE3</v>
          </cell>
          <cell r="O524">
            <v>30682</v>
          </cell>
          <cell r="P524">
            <v>0</v>
          </cell>
          <cell r="Q524" t="str">
            <v>Kings River</v>
          </cell>
          <cell r="R524">
            <v>407</v>
          </cell>
          <cell r="S524" t="str">
            <v>A</v>
          </cell>
        </row>
        <row r="525">
          <cell r="E525" t="str">
            <v>HELMPG_7_UNIT 2</v>
          </cell>
          <cell r="F525" t="str">
            <v>Helms PGP Unit 2</v>
          </cell>
          <cell r="G525">
            <v>407</v>
          </cell>
          <cell r="H525" t="str">
            <v>PGAE</v>
          </cell>
          <cell r="I525" t="str">
            <v>PG&amp;E</v>
          </cell>
          <cell r="J525" t="str">
            <v>HYDRO</v>
          </cell>
          <cell r="K525" t="str">
            <v>PUMPED STORAGE</v>
          </cell>
          <cell r="L525" t="str">
            <v>WATER</v>
          </cell>
          <cell r="M525" t="str">
            <v>NP15</v>
          </cell>
          <cell r="N525" t="str">
            <v>PGE3</v>
          </cell>
          <cell r="O525">
            <v>30682</v>
          </cell>
          <cell r="P525">
            <v>0</v>
          </cell>
          <cell r="Q525" t="str">
            <v>Kings River</v>
          </cell>
          <cell r="R525">
            <v>407</v>
          </cell>
          <cell r="S525" t="str">
            <v>A</v>
          </cell>
        </row>
        <row r="526">
          <cell r="E526" t="str">
            <v>HELMPG_7_UNIT 3</v>
          </cell>
          <cell r="F526" t="str">
            <v>Helms PGP Unit 3</v>
          </cell>
          <cell r="G526">
            <v>404</v>
          </cell>
          <cell r="H526" t="str">
            <v>PGAE</v>
          </cell>
          <cell r="I526" t="str">
            <v>PG&amp;E</v>
          </cell>
          <cell r="J526" t="str">
            <v>HYDRO</v>
          </cell>
          <cell r="K526" t="str">
            <v>PUMPED STORAGE</v>
          </cell>
          <cell r="L526" t="str">
            <v>WATER</v>
          </cell>
          <cell r="M526" t="str">
            <v>NP15</v>
          </cell>
          <cell r="N526" t="str">
            <v>PGE3</v>
          </cell>
          <cell r="O526">
            <v>30682</v>
          </cell>
          <cell r="P526">
            <v>0</v>
          </cell>
          <cell r="Q526" t="str">
            <v>Kings River</v>
          </cell>
          <cell r="R526">
            <v>404</v>
          </cell>
          <cell r="S526" t="str">
            <v>A</v>
          </cell>
        </row>
        <row r="527">
          <cell r="E527" t="str">
            <v>HENRTA_6_SOLAR1</v>
          </cell>
          <cell r="F527" t="str">
            <v>Lemoore 1</v>
          </cell>
          <cell r="G527">
            <v>1.5</v>
          </cell>
          <cell r="H527" t="str">
            <v>PGAE</v>
          </cell>
          <cell r="I527" t="str">
            <v>Lemoore PV 1 LLC</v>
          </cell>
          <cell r="J527" t="str">
            <v>SOLAR</v>
          </cell>
          <cell r="K527" t="str">
            <v>PHOTO VOLTAIC</v>
          </cell>
          <cell r="L527" t="str">
            <v>SUN</v>
          </cell>
          <cell r="M527" t="str">
            <v>NP15</v>
          </cell>
          <cell r="N527" t="str">
            <v>PGE3</v>
          </cell>
          <cell r="O527">
            <v>42398</v>
          </cell>
          <cell r="P527">
            <v>0</v>
          </cell>
          <cell r="Q527">
            <v>0</v>
          </cell>
          <cell r="R527">
            <v>1.5</v>
          </cell>
          <cell r="S527" t="str">
            <v>A</v>
          </cell>
        </row>
        <row r="528">
          <cell r="E528" t="str">
            <v>HENRTA_6_SOLAR2</v>
          </cell>
          <cell r="F528" t="str">
            <v>Westside Solar Power PV1</v>
          </cell>
          <cell r="G528">
            <v>2</v>
          </cell>
          <cell r="H528" t="str">
            <v>PGAE</v>
          </cell>
          <cell r="I528" t="str">
            <v>Westside Assets LLC</v>
          </cell>
          <cell r="J528" t="str">
            <v>SOLAR</v>
          </cell>
          <cell r="K528" t="str">
            <v>PHOTO VOLTAIC</v>
          </cell>
          <cell r="L528" t="str">
            <v>SUN</v>
          </cell>
          <cell r="M528" t="str">
            <v>SP15</v>
          </cell>
          <cell r="N528" t="str">
            <v>PGE2</v>
          </cell>
          <cell r="O528">
            <v>42497</v>
          </cell>
          <cell r="P528">
            <v>0</v>
          </cell>
          <cell r="Q528">
            <v>0</v>
          </cell>
          <cell r="R528">
            <v>2</v>
          </cell>
          <cell r="S528" t="str">
            <v>A</v>
          </cell>
        </row>
        <row r="529">
          <cell r="E529" t="str">
            <v>HENRTA_6_UNITA1</v>
          </cell>
          <cell r="F529" t="str">
            <v>Henrietta Peaker Plant Unit 1</v>
          </cell>
          <cell r="G529">
            <v>49.98</v>
          </cell>
          <cell r="H529" t="str">
            <v>PGAE</v>
          </cell>
          <cell r="I529" t="str">
            <v>GWF Energy, LLC</v>
          </cell>
          <cell r="J529" t="str">
            <v>PEAKER</v>
          </cell>
          <cell r="K529" t="str">
            <v>COMBUSTION TURBINE</v>
          </cell>
          <cell r="L529" t="str">
            <v>NATURAL GAS</v>
          </cell>
          <cell r="M529" t="str">
            <v>NP15</v>
          </cell>
          <cell r="N529" t="str">
            <v>PGE3</v>
          </cell>
          <cell r="O529">
            <v>37438</v>
          </cell>
          <cell r="P529">
            <v>0</v>
          </cell>
          <cell r="Q529">
            <v>0</v>
          </cell>
          <cell r="R529">
            <v>49</v>
          </cell>
          <cell r="S529" t="str">
            <v>A</v>
          </cell>
        </row>
        <row r="530">
          <cell r="E530" t="str">
            <v>HENRTA_6_UNITA2</v>
          </cell>
          <cell r="F530" t="str">
            <v>Henrietta Peaker Plant Unit 2</v>
          </cell>
          <cell r="G530">
            <v>49.42</v>
          </cell>
          <cell r="H530" t="str">
            <v>PGAE</v>
          </cell>
          <cell r="I530" t="str">
            <v>GWF Energy, LLC</v>
          </cell>
          <cell r="J530" t="str">
            <v>PEAKER</v>
          </cell>
          <cell r="K530" t="str">
            <v>COMBUSTION TURBINE</v>
          </cell>
          <cell r="L530" t="str">
            <v>NATURAL GAS</v>
          </cell>
          <cell r="M530" t="str">
            <v>NP15</v>
          </cell>
          <cell r="N530" t="str">
            <v>PGE3</v>
          </cell>
          <cell r="O530">
            <v>37438</v>
          </cell>
          <cell r="P530">
            <v>0</v>
          </cell>
          <cell r="Q530">
            <v>0</v>
          </cell>
          <cell r="R530">
            <v>49</v>
          </cell>
          <cell r="S530" t="str">
            <v>A</v>
          </cell>
        </row>
        <row r="531">
          <cell r="E531" t="str">
            <v>HENRTS_1_SOLAR</v>
          </cell>
          <cell r="F531" t="str">
            <v>Henrietta Solar Project</v>
          </cell>
          <cell r="G531">
            <v>100</v>
          </cell>
          <cell r="H531" t="str">
            <v>PGAE</v>
          </cell>
          <cell r="I531" t="str">
            <v>Parrey, LLC</v>
          </cell>
          <cell r="J531" t="str">
            <v>SOLAR</v>
          </cell>
          <cell r="K531" t="str">
            <v>PHOTO VOLTAIC</v>
          </cell>
          <cell r="L531" t="str">
            <v>SUN</v>
          </cell>
          <cell r="M531" t="str">
            <v>SP15</v>
          </cell>
          <cell r="N531" t="str">
            <v>PGE3</v>
          </cell>
          <cell r="O531">
            <v>42601</v>
          </cell>
          <cell r="P531">
            <v>0</v>
          </cell>
          <cell r="Q531">
            <v>0</v>
          </cell>
          <cell r="R531">
            <v>100</v>
          </cell>
          <cell r="S531" t="str">
            <v>A</v>
          </cell>
        </row>
        <row r="532">
          <cell r="E532" t="str">
            <v>HIDSRT_2_UNITS</v>
          </cell>
          <cell r="F532" t="str">
            <v>HIGH DESERT POWER PROJECT (AGGREGATE)</v>
          </cell>
          <cell r="G532">
            <v>830</v>
          </cell>
          <cell r="H532" t="str">
            <v>SCE</v>
          </cell>
          <cell r="I532" t="str">
            <v>High Desert Power, LLC</v>
          </cell>
          <cell r="J532" t="str">
            <v>THERMAL</v>
          </cell>
          <cell r="K532" t="str">
            <v>COMBINED CYCLE</v>
          </cell>
          <cell r="L532" t="str">
            <v>NATURAL GAS</v>
          </cell>
          <cell r="M532" t="str">
            <v>SP15</v>
          </cell>
          <cell r="N532" t="str">
            <v>SCE1</v>
          </cell>
          <cell r="O532">
            <v>37732</v>
          </cell>
          <cell r="P532">
            <v>0</v>
          </cell>
          <cell r="Q532">
            <v>0</v>
          </cell>
          <cell r="R532">
            <v>854.9</v>
          </cell>
          <cell r="S532" t="str">
            <v>A</v>
          </cell>
        </row>
        <row r="533">
          <cell r="E533" t="str">
            <v>HIDSRT_7_CTG1</v>
          </cell>
          <cell r="F533" t="str">
            <v>HIGH DESERT COMBUSTION TURBINE UNIT 1</v>
          </cell>
          <cell r="G533">
            <v>177.3</v>
          </cell>
          <cell r="H533" t="str">
            <v>SCE</v>
          </cell>
          <cell r="I533" t="str">
            <v>High Desert Power, LLC</v>
          </cell>
          <cell r="J533" t="str">
            <v>THERMAL</v>
          </cell>
          <cell r="K533" t="str">
            <v>COMBUSTION TURBINE</v>
          </cell>
          <cell r="L533" t="str">
            <v>NATURAL GAS</v>
          </cell>
          <cell r="M533" t="str">
            <v>SP15</v>
          </cell>
          <cell r="N533" t="str">
            <v>SCE1</v>
          </cell>
          <cell r="O533">
            <v>37732</v>
          </cell>
          <cell r="P533">
            <v>0</v>
          </cell>
          <cell r="Q533">
            <v>0</v>
          </cell>
          <cell r="R533">
            <v>177.3</v>
          </cell>
          <cell r="S533" t="str">
            <v>A</v>
          </cell>
        </row>
        <row r="534">
          <cell r="E534" t="str">
            <v>HIDSRT_7_CTG2</v>
          </cell>
          <cell r="F534" t="str">
            <v>HIGH DESERT COMBUSTION TURBINE UNIT 2</v>
          </cell>
          <cell r="G534">
            <v>177.3</v>
          </cell>
          <cell r="H534" t="str">
            <v>SCE</v>
          </cell>
          <cell r="I534" t="str">
            <v>High Desert Power, LLC</v>
          </cell>
          <cell r="J534" t="str">
            <v>THERMAL</v>
          </cell>
          <cell r="K534" t="str">
            <v>COMBUSTION TURBINE</v>
          </cell>
          <cell r="L534" t="str">
            <v>NATURAL GAS</v>
          </cell>
          <cell r="M534" t="str">
            <v>SP15</v>
          </cell>
          <cell r="N534" t="str">
            <v>SCE1</v>
          </cell>
          <cell r="O534">
            <v>37732</v>
          </cell>
          <cell r="P534">
            <v>0</v>
          </cell>
          <cell r="Q534">
            <v>0</v>
          </cell>
          <cell r="R534">
            <v>177.3</v>
          </cell>
          <cell r="S534" t="str">
            <v>A</v>
          </cell>
        </row>
        <row r="535">
          <cell r="E535" t="str">
            <v>HIDSRT_7_CTG3</v>
          </cell>
          <cell r="F535" t="str">
            <v>HIGH DESERT COMBUSTION TURBINE UNIT 3</v>
          </cell>
          <cell r="G535">
            <v>177.3</v>
          </cell>
          <cell r="H535" t="str">
            <v>SCE</v>
          </cell>
          <cell r="I535" t="str">
            <v>High Desert Power, LLC</v>
          </cell>
          <cell r="J535" t="str">
            <v>THERMAL</v>
          </cell>
          <cell r="K535" t="str">
            <v>COMBUSTION TURBINE</v>
          </cell>
          <cell r="L535" t="str">
            <v>NATURAL GAS</v>
          </cell>
          <cell r="M535" t="str">
            <v>SP15</v>
          </cell>
          <cell r="N535" t="str">
            <v>SCE1</v>
          </cell>
          <cell r="O535">
            <v>37732</v>
          </cell>
          <cell r="P535">
            <v>0</v>
          </cell>
          <cell r="Q535">
            <v>0</v>
          </cell>
          <cell r="R535">
            <v>177.3</v>
          </cell>
          <cell r="S535" t="str">
            <v>A</v>
          </cell>
        </row>
        <row r="536">
          <cell r="E536" t="str">
            <v>HIDSRT_7_STG</v>
          </cell>
          <cell r="F536" t="str">
            <v>HIGH DESERT STEAM TURBINE</v>
          </cell>
          <cell r="G536">
            <v>323</v>
          </cell>
          <cell r="H536" t="str">
            <v>SCE</v>
          </cell>
          <cell r="I536" t="str">
            <v>High Desert Power, LLC</v>
          </cell>
          <cell r="J536" t="str">
            <v>THERMAL</v>
          </cell>
          <cell r="K536" t="str">
            <v>STEAM</v>
          </cell>
          <cell r="L536" t="str">
            <v>HEAT RECOVERY</v>
          </cell>
          <cell r="M536" t="str">
            <v>SP15</v>
          </cell>
          <cell r="N536" t="str">
            <v>SCE1</v>
          </cell>
          <cell r="O536">
            <v>37732</v>
          </cell>
          <cell r="P536">
            <v>0</v>
          </cell>
          <cell r="Q536">
            <v>0</v>
          </cell>
          <cell r="R536">
            <v>323</v>
          </cell>
          <cell r="S536" t="str">
            <v>A</v>
          </cell>
        </row>
        <row r="537">
          <cell r="E537" t="str">
            <v>HIGGNS_1_COMBIE</v>
          </cell>
          <cell r="F537" t="str">
            <v>Combie South Powerhouse</v>
          </cell>
          <cell r="G537">
            <v>1.5</v>
          </cell>
          <cell r="H537" t="str">
            <v>PGAE</v>
          </cell>
          <cell r="I537" t="str">
            <v>Nevada Irrigation District</v>
          </cell>
          <cell r="J537" t="str">
            <v>HYDRO</v>
          </cell>
          <cell r="K537" t="str">
            <v>HYDRO</v>
          </cell>
          <cell r="L537" t="str">
            <v>WATER</v>
          </cell>
          <cell r="M537" t="str">
            <v>NP15</v>
          </cell>
          <cell r="N537" t="str">
            <v>PGE3</v>
          </cell>
          <cell r="O537">
            <v>0</v>
          </cell>
          <cell r="P537">
            <v>0</v>
          </cell>
          <cell r="Q537">
            <v>0</v>
          </cell>
          <cell r="R537">
            <v>1.5</v>
          </cell>
          <cell r="S537" t="str">
            <v>A</v>
          </cell>
        </row>
        <row r="538">
          <cell r="E538" t="str">
            <v>HIGGNS_7_QFUNTS</v>
          </cell>
          <cell r="F538" t="str">
            <v>HIGGINS QF Aggregate</v>
          </cell>
          <cell r="G538">
            <v>2</v>
          </cell>
          <cell r="H538" t="str">
            <v>PGAE</v>
          </cell>
          <cell r="I538" t="str">
            <v>Pacific Gas &amp; Electric Company</v>
          </cell>
          <cell r="J538" t="str">
            <v>HYDRO</v>
          </cell>
          <cell r="K538" t="str">
            <v>HYDRO</v>
          </cell>
          <cell r="L538" t="str">
            <v>WATER</v>
          </cell>
          <cell r="M538" t="str">
            <v>NP15</v>
          </cell>
          <cell r="N538" t="str">
            <v>PGE3</v>
          </cell>
          <cell r="O538">
            <v>0</v>
          </cell>
          <cell r="P538">
            <v>0</v>
          </cell>
          <cell r="Q538">
            <v>0</v>
          </cell>
          <cell r="R538">
            <v>0.5</v>
          </cell>
          <cell r="S538" t="str">
            <v>A</v>
          </cell>
        </row>
        <row r="539">
          <cell r="E539" t="str">
            <v>HILAND_7_YOLOWD</v>
          </cell>
          <cell r="F539" t="str">
            <v>YOLO COUNTY FLOOD &amp; WCD</v>
          </cell>
          <cell r="G539">
            <v>3.75</v>
          </cell>
          <cell r="H539" t="str">
            <v>PGAE</v>
          </cell>
          <cell r="I539" t="str">
            <v>Pacific Gas &amp; Electric Company</v>
          </cell>
          <cell r="J539" t="str">
            <v>HYDRO</v>
          </cell>
          <cell r="K539" t="str">
            <v>HYDRO</v>
          </cell>
          <cell r="L539" t="str">
            <v>WATER</v>
          </cell>
          <cell r="M539" t="str">
            <v>NP15</v>
          </cell>
          <cell r="N539" t="str">
            <v>PGE3</v>
          </cell>
          <cell r="O539">
            <v>31297</v>
          </cell>
          <cell r="P539">
            <v>0</v>
          </cell>
          <cell r="Q539">
            <v>0</v>
          </cell>
          <cell r="R539">
            <v>3.75</v>
          </cell>
          <cell r="S539" t="str">
            <v>A</v>
          </cell>
        </row>
        <row r="540">
          <cell r="E540" t="str">
            <v>HINSON_6_CARBGN</v>
          </cell>
          <cell r="F540" t="str">
            <v>BP WILMINGTON CALCINER</v>
          </cell>
          <cell r="G540">
            <v>30</v>
          </cell>
          <cell r="H540" t="str">
            <v>SCE</v>
          </cell>
          <cell r="I540" t="str">
            <v>Tesoro Refining and Marketing Company LLC</v>
          </cell>
          <cell r="J540" t="str">
            <v>COGENERATION</v>
          </cell>
          <cell r="K540" t="str">
            <v>STEAM</v>
          </cell>
          <cell r="L540" t="str">
            <v>HEAT RECOVERY</v>
          </cell>
          <cell r="M540" t="str">
            <v>SP15</v>
          </cell>
          <cell r="N540" t="str">
            <v>SCE1</v>
          </cell>
          <cell r="O540">
            <v>29952</v>
          </cell>
          <cell r="P540">
            <v>0</v>
          </cell>
          <cell r="Q540">
            <v>0</v>
          </cell>
          <cell r="R540">
            <v>35.799999999999997</v>
          </cell>
          <cell r="S540" t="str">
            <v>A</v>
          </cell>
        </row>
        <row r="541">
          <cell r="E541" t="str">
            <v>HINSON_6_LBECH1</v>
          </cell>
          <cell r="F541" t="str">
            <v>Long Beach - Unit 1</v>
          </cell>
          <cell r="G541">
            <v>65</v>
          </cell>
          <cell r="H541" t="str">
            <v>SCE</v>
          </cell>
          <cell r="I541" t="str">
            <v>Long Beach Generation LLC</v>
          </cell>
          <cell r="J541" t="str">
            <v>PEAKER</v>
          </cell>
          <cell r="K541" t="str">
            <v>COMBUSTION TURBINE</v>
          </cell>
          <cell r="L541" t="str">
            <v>NATURAL GAS</v>
          </cell>
          <cell r="M541" t="str">
            <v>SP15</v>
          </cell>
          <cell r="N541" t="str">
            <v>SCE1</v>
          </cell>
          <cell r="O541">
            <v>39295</v>
          </cell>
          <cell r="P541">
            <v>0</v>
          </cell>
          <cell r="Q541">
            <v>0</v>
          </cell>
          <cell r="R541">
            <v>70</v>
          </cell>
          <cell r="S541" t="str">
            <v>A</v>
          </cell>
        </row>
        <row r="542">
          <cell r="E542" t="str">
            <v>HINSON_6_LBECH2</v>
          </cell>
          <cell r="F542" t="str">
            <v>Long Beach - Unit 2</v>
          </cell>
          <cell r="G542">
            <v>65</v>
          </cell>
          <cell r="H542" t="str">
            <v>SCE</v>
          </cell>
          <cell r="I542" t="str">
            <v>Long Beach Generation LLC</v>
          </cell>
          <cell r="J542" t="str">
            <v>PEAKER</v>
          </cell>
          <cell r="K542" t="str">
            <v>COMBUSTION TURBINE</v>
          </cell>
          <cell r="L542" t="str">
            <v>NATURAL GAS</v>
          </cell>
          <cell r="M542" t="str">
            <v>SP15</v>
          </cell>
          <cell r="N542" t="str">
            <v>SCE1</v>
          </cell>
          <cell r="O542">
            <v>39295</v>
          </cell>
          <cell r="P542">
            <v>0</v>
          </cell>
          <cell r="Q542">
            <v>0</v>
          </cell>
          <cell r="R542">
            <v>70</v>
          </cell>
          <cell r="S542" t="str">
            <v>A</v>
          </cell>
        </row>
        <row r="543">
          <cell r="E543" t="str">
            <v>HINSON_6_LBECH3</v>
          </cell>
          <cell r="F543" t="str">
            <v>Long Beach - Unit 3</v>
          </cell>
          <cell r="G543">
            <v>65</v>
          </cell>
          <cell r="H543" t="str">
            <v>SCE</v>
          </cell>
          <cell r="I543" t="str">
            <v>Long Beach Generation LLC</v>
          </cell>
          <cell r="J543" t="str">
            <v>PEAKER</v>
          </cell>
          <cell r="K543" t="str">
            <v>COMBUSTION TURBINE</v>
          </cell>
          <cell r="L543" t="str">
            <v>NATURAL GAS</v>
          </cell>
          <cell r="M543" t="str">
            <v>SP15</v>
          </cell>
          <cell r="N543" t="str">
            <v>SCE1</v>
          </cell>
          <cell r="O543">
            <v>39295</v>
          </cell>
          <cell r="P543">
            <v>0</v>
          </cell>
          <cell r="Q543">
            <v>0</v>
          </cell>
          <cell r="R543">
            <v>70</v>
          </cell>
          <cell r="S543" t="str">
            <v>A</v>
          </cell>
        </row>
        <row r="544">
          <cell r="E544" t="str">
            <v>HINSON_6_LBECH4</v>
          </cell>
          <cell r="F544" t="str">
            <v>Long Beach - Unit 4</v>
          </cell>
          <cell r="G544">
            <v>65</v>
          </cell>
          <cell r="H544" t="str">
            <v>SCE</v>
          </cell>
          <cell r="I544" t="str">
            <v>Long Beach Generation LLC</v>
          </cell>
          <cell r="J544" t="str">
            <v>PEAKER</v>
          </cell>
          <cell r="K544" t="str">
            <v>COMBUSTION TURBINE</v>
          </cell>
          <cell r="L544" t="str">
            <v>NATURAL GAS</v>
          </cell>
          <cell r="M544" t="str">
            <v>SP15</v>
          </cell>
          <cell r="N544" t="str">
            <v>SCE1</v>
          </cell>
          <cell r="O544">
            <v>39295</v>
          </cell>
          <cell r="P544">
            <v>0</v>
          </cell>
          <cell r="Q544">
            <v>0</v>
          </cell>
          <cell r="R544">
            <v>70</v>
          </cell>
          <cell r="S544" t="str">
            <v>A</v>
          </cell>
        </row>
        <row r="545">
          <cell r="E545" t="str">
            <v>HINSON_6_SERRGN</v>
          </cell>
          <cell r="F545" t="str">
            <v>CITY OF LONG BEACH</v>
          </cell>
          <cell r="G545">
            <v>38.909999999999997</v>
          </cell>
          <cell r="H545" t="str">
            <v>SCE</v>
          </cell>
          <cell r="I545" t="str">
            <v>Southern California Edison Company</v>
          </cell>
          <cell r="J545" t="str">
            <v>BIOMASS</v>
          </cell>
          <cell r="K545" t="str">
            <v>STEAM</v>
          </cell>
          <cell r="L545" t="str">
            <v>LANDFILL GAS</v>
          </cell>
          <cell r="M545" t="str">
            <v>SP15</v>
          </cell>
          <cell r="N545" t="str">
            <v>SCE1</v>
          </cell>
          <cell r="O545">
            <v>32143</v>
          </cell>
          <cell r="P545" t="str">
            <v>SCE QF 1028</v>
          </cell>
          <cell r="Q545">
            <v>0</v>
          </cell>
          <cell r="R545">
            <v>38.909999999999997</v>
          </cell>
          <cell r="S545" t="str">
            <v>A</v>
          </cell>
        </row>
        <row r="546">
          <cell r="E546" t="str">
            <v>HIWAY_7_ACANYN</v>
          </cell>
          <cell r="F546" t="str">
            <v>GAS RECOVERY SYS. (AMERICAN CYN)</v>
          </cell>
          <cell r="G546">
            <v>2.5</v>
          </cell>
          <cell r="H546" t="str">
            <v>PGAE</v>
          </cell>
          <cell r="I546" t="str">
            <v>Pacific Gas &amp; Electric Company</v>
          </cell>
          <cell r="J546" t="str">
            <v>BIOMASS</v>
          </cell>
          <cell r="K546" t="str">
            <v>RECIPROCATING ENGINE</v>
          </cell>
          <cell r="L546" t="str">
            <v>LANDFILL GAS</v>
          </cell>
          <cell r="M546" t="str">
            <v>NP15</v>
          </cell>
          <cell r="N546" t="str">
            <v>PGE3</v>
          </cell>
          <cell r="O546">
            <v>31408</v>
          </cell>
          <cell r="P546">
            <v>0</v>
          </cell>
          <cell r="Q546">
            <v>0</v>
          </cell>
          <cell r="R546">
            <v>2.5</v>
          </cell>
          <cell r="S546" t="str">
            <v>A</v>
          </cell>
        </row>
        <row r="547">
          <cell r="E547" t="str">
            <v>HMLTBR_6_UNITS</v>
          </cell>
          <cell r="F547" t="str">
            <v>HAMILTON BRANCH PH (Aggregate)</v>
          </cell>
          <cell r="G547">
            <v>4.9000000000000004</v>
          </cell>
          <cell r="H547" t="str">
            <v>PGAE</v>
          </cell>
          <cell r="I547" t="str">
            <v>PG&amp;E</v>
          </cell>
          <cell r="J547" t="str">
            <v>HYDRO</v>
          </cell>
          <cell r="K547" t="str">
            <v>HYDRO</v>
          </cell>
          <cell r="L547" t="str">
            <v>WATER</v>
          </cell>
          <cell r="M547" t="str">
            <v>NP15</v>
          </cell>
          <cell r="N547" t="str">
            <v>PGE3</v>
          </cell>
          <cell r="O547">
            <v>7672</v>
          </cell>
          <cell r="P547">
            <v>0</v>
          </cell>
          <cell r="Q547" t="str">
            <v>NF Feather River</v>
          </cell>
          <cell r="R547">
            <v>4.8</v>
          </cell>
          <cell r="S547" t="str">
            <v>A</v>
          </cell>
        </row>
        <row r="548">
          <cell r="E548" t="str">
            <v>HNTGBH_7_UNIT 1</v>
          </cell>
          <cell r="F548" t="str">
            <v>Huntington Beach 1</v>
          </cell>
          <cell r="G548">
            <v>225.75</v>
          </cell>
          <cell r="H548" t="str">
            <v>SCE</v>
          </cell>
          <cell r="I548" t="str">
            <v>AES</v>
          </cell>
          <cell r="J548" t="str">
            <v>THERMAL</v>
          </cell>
          <cell r="K548" t="str">
            <v>STEAM</v>
          </cell>
          <cell r="L548" t="str">
            <v>NATURAL GAS</v>
          </cell>
          <cell r="M548" t="str">
            <v>SP15</v>
          </cell>
          <cell r="N548" t="str">
            <v>SCE1</v>
          </cell>
          <cell r="O548">
            <v>0</v>
          </cell>
          <cell r="P548">
            <v>0</v>
          </cell>
          <cell r="Q548">
            <v>0</v>
          </cell>
          <cell r="R548">
            <v>226</v>
          </cell>
          <cell r="S548" t="str">
            <v>A</v>
          </cell>
        </row>
        <row r="549">
          <cell r="E549" t="str">
            <v>HNTGBH_7_UNIT 2</v>
          </cell>
          <cell r="F549" t="str">
            <v>Huntington Beach 2</v>
          </cell>
          <cell r="G549">
            <v>225.8</v>
          </cell>
          <cell r="H549" t="str">
            <v>SCE</v>
          </cell>
          <cell r="I549" t="str">
            <v>AES</v>
          </cell>
          <cell r="J549" t="str">
            <v>THERMAL</v>
          </cell>
          <cell r="K549" t="str">
            <v>STEAM</v>
          </cell>
          <cell r="L549" t="str">
            <v>NATURAL GAS</v>
          </cell>
          <cell r="M549" t="str">
            <v>SP15</v>
          </cell>
          <cell r="N549" t="str">
            <v>SCE1</v>
          </cell>
          <cell r="O549">
            <v>0</v>
          </cell>
          <cell r="P549">
            <v>0</v>
          </cell>
          <cell r="Q549">
            <v>0</v>
          </cell>
          <cell r="R549">
            <v>226</v>
          </cell>
          <cell r="S549" t="str">
            <v>A</v>
          </cell>
        </row>
        <row r="550">
          <cell r="E550" t="str">
            <v>HOLGAT_1_BORAX</v>
          </cell>
          <cell r="F550" t="str">
            <v>U.S. BORAX AND CHEMICAL CORP. (#1)</v>
          </cell>
          <cell r="G550">
            <v>48.2</v>
          </cell>
          <cell r="H550" t="str">
            <v>SCE</v>
          </cell>
          <cell r="I550" t="str">
            <v>Southern California Edison Company</v>
          </cell>
          <cell r="J550" t="str">
            <v>COGENERATION</v>
          </cell>
          <cell r="K550" t="str">
            <v>COMBUSTION TURBINE</v>
          </cell>
          <cell r="L550" t="str">
            <v>NATURAL GAS</v>
          </cell>
          <cell r="M550" t="str">
            <v>SP15</v>
          </cell>
          <cell r="N550" t="str">
            <v>SCE1</v>
          </cell>
          <cell r="O550">
            <v>30834</v>
          </cell>
          <cell r="P550" t="str">
            <v>SCE QF 2019</v>
          </cell>
          <cell r="Q550">
            <v>0</v>
          </cell>
          <cell r="R550">
            <v>22</v>
          </cell>
          <cell r="S550" t="str">
            <v>A</v>
          </cell>
        </row>
        <row r="551">
          <cell r="E551" t="str">
            <v>HOLGAT_1_MOGEN</v>
          </cell>
          <cell r="F551" t="str">
            <v>MOJAVE COGENERATION COMPANY</v>
          </cell>
          <cell r="G551">
            <v>55</v>
          </cell>
          <cell r="H551" t="str">
            <v>SCE</v>
          </cell>
          <cell r="I551" t="str">
            <v>Southern California Edison Company</v>
          </cell>
          <cell r="J551" t="str">
            <v>COGENERATION</v>
          </cell>
          <cell r="K551" t="str">
            <v>COMBUSTION TURBINE</v>
          </cell>
          <cell r="L551" t="str">
            <v>NATURAL GAS</v>
          </cell>
          <cell r="M551" t="str">
            <v>SP15</v>
          </cell>
          <cell r="N551" t="str">
            <v>SCE1</v>
          </cell>
          <cell r="O551">
            <v>33037</v>
          </cell>
          <cell r="P551" t="str">
            <v>Non Participant in MF as of 10/2/2013. No longer in SCE QF report as of January 2016 SCE QF 2078</v>
          </cell>
          <cell r="Q551">
            <v>0</v>
          </cell>
          <cell r="R551">
            <v>55</v>
          </cell>
          <cell r="S551" t="str">
            <v>A</v>
          </cell>
        </row>
        <row r="552">
          <cell r="E552" t="str">
            <v>HOLSTR_1_SOLAR</v>
          </cell>
          <cell r="F552" t="str">
            <v>San Benito Smart Park</v>
          </cell>
          <cell r="G552">
            <v>1.5</v>
          </cell>
          <cell r="H552" t="str">
            <v>PGAE</v>
          </cell>
          <cell r="I552" t="str">
            <v>Enerparc CA1, LLC</v>
          </cell>
          <cell r="J552" t="str">
            <v>SOLAR</v>
          </cell>
          <cell r="K552" t="str">
            <v>PHOTO VOLTAIC</v>
          </cell>
          <cell r="L552" t="str">
            <v>SUN</v>
          </cell>
          <cell r="M552" t="str">
            <v>NP15</v>
          </cell>
          <cell r="N552" t="str">
            <v>PGE3</v>
          </cell>
          <cell r="O552">
            <v>41806</v>
          </cell>
          <cell r="P552">
            <v>0</v>
          </cell>
          <cell r="Q552">
            <v>0</v>
          </cell>
          <cell r="R552">
            <v>1.5</v>
          </cell>
          <cell r="S552" t="str">
            <v>A</v>
          </cell>
        </row>
        <row r="553">
          <cell r="E553" t="str">
            <v>HOLSTR_1_SOLAR2</v>
          </cell>
          <cell r="F553" t="str">
            <v>Hollister Solar</v>
          </cell>
          <cell r="G553">
            <v>1.5</v>
          </cell>
          <cell r="H553" t="str">
            <v>PGAE</v>
          </cell>
          <cell r="I553" t="str">
            <v>Hollister Solar LLC</v>
          </cell>
          <cell r="J553" t="str">
            <v>SOLAR</v>
          </cell>
          <cell r="K553" t="str">
            <v>PHOTO VOLTAIC</v>
          </cell>
          <cell r="L553" t="str">
            <v>SUN</v>
          </cell>
          <cell r="M553" t="str">
            <v>NP15</v>
          </cell>
          <cell r="N553" t="str">
            <v>PGE3</v>
          </cell>
          <cell r="O553">
            <v>42111</v>
          </cell>
          <cell r="P553">
            <v>0</v>
          </cell>
          <cell r="Q553">
            <v>0</v>
          </cell>
          <cell r="R553">
            <v>1.5</v>
          </cell>
          <cell r="S553" t="str">
            <v>A</v>
          </cell>
        </row>
        <row r="554">
          <cell r="E554" t="str">
            <v>HUMBPP_1_UNITS3</v>
          </cell>
          <cell r="F554" t="str">
            <v>Humboldt Bay Generating Station 3</v>
          </cell>
          <cell r="G554">
            <v>65.08</v>
          </cell>
          <cell r="H554" t="str">
            <v>PGAE</v>
          </cell>
          <cell r="I554" t="str">
            <v>PG&amp;E</v>
          </cell>
          <cell r="J554" t="str">
            <v>THERMAL</v>
          </cell>
          <cell r="K554" t="str">
            <v>RECIPROCATING ENGINE</v>
          </cell>
          <cell r="L554" t="str">
            <v>NATURAL GAS</v>
          </cell>
          <cell r="M554" t="str">
            <v>NP15</v>
          </cell>
          <cell r="N554" t="str">
            <v>PGE3</v>
          </cell>
          <cell r="O554">
            <v>40450</v>
          </cell>
          <cell r="P554">
            <v>0</v>
          </cell>
          <cell r="Q554">
            <v>0</v>
          </cell>
          <cell r="R554">
            <v>65.08</v>
          </cell>
          <cell r="S554" t="str">
            <v>A</v>
          </cell>
        </row>
        <row r="555">
          <cell r="E555" t="str">
            <v>HUMBPP_6_UNITS</v>
          </cell>
          <cell r="F555" t="str">
            <v>Humboldt Bay Generating Station 1</v>
          </cell>
          <cell r="G555">
            <v>97.62</v>
          </cell>
          <cell r="H555" t="str">
            <v>PGAE</v>
          </cell>
          <cell r="I555" t="str">
            <v>Pacific Gas &amp; Electric Company</v>
          </cell>
          <cell r="J555" t="str">
            <v>COGENERATION</v>
          </cell>
          <cell r="K555" t="str">
            <v>RECIPROCATING ENGINE</v>
          </cell>
          <cell r="L555" t="str">
            <v>NATURAL GAS</v>
          </cell>
          <cell r="M555" t="str">
            <v>NP15</v>
          </cell>
          <cell r="N555" t="str">
            <v>PGE3</v>
          </cell>
          <cell r="O555">
            <v>40450</v>
          </cell>
          <cell r="P555">
            <v>0</v>
          </cell>
          <cell r="Q555">
            <v>0</v>
          </cell>
          <cell r="R555">
            <v>97.62</v>
          </cell>
          <cell r="S555" t="str">
            <v>A</v>
          </cell>
        </row>
        <row r="556">
          <cell r="E556" t="str">
            <v>HUMBPP_6_UNITS1</v>
          </cell>
          <cell r="F556" t="str">
            <v>Humboldt Bay Generating Station Unit 1</v>
          </cell>
          <cell r="G556">
            <v>48.81</v>
          </cell>
          <cell r="H556" t="str">
            <v>PGAE</v>
          </cell>
          <cell r="I556" t="str">
            <v>PG&amp;E</v>
          </cell>
          <cell r="J556" t="str">
            <v>THERMAL</v>
          </cell>
          <cell r="K556" t="str">
            <v>RECIPROCATING ENGINE</v>
          </cell>
          <cell r="L556" t="str">
            <v>NATURAL GAS</v>
          </cell>
          <cell r="M556" t="str">
            <v>NP15</v>
          </cell>
          <cell r="N556" t="str">
            <v>PGE3</v>
          </cell>
          <cell r="O556">
            <v>40450</v>
          </cell>
          <cell r="P556" t="str">
            <v>Aggregated to HUMBPP_6_UNITS on 3/28/2015</v>
          </cell>
          <cell r="Q556">
            <v>0</v>
          </cell>
          <cell r="R556">
            <v>48.81</v>
          </cell>
          <cell r="S556" t="str">
            <v>A</v>
          </cell>
        </row>
        <row r="557">
          <cell r="E557" t="str">
            <v>HUMBPP_6_UNITS2</v>
          </cell>
          <cell r="F557" t="str">
            <v>Humboldt Bay Generating Station Unit 2</v>
          </cell>
          <cell r="G557">
            <v>48.81</v>
          </cell>
          <cell r="H557" t="str">
            <v>PGAE</v>
          </cell>
          <cell r="I557" t="str">
            <v>PG&amp;E</v>
          </cell>
          <cell r="J557" t="str">
            <v>THERMAL</v>
          </cell>
          <cell r="K557" t="str">
            <v>RECIPROCATING ENGINE</v>
          </cell>
          <cell r="L557" t="str">
            <v>NATURAL GAS</v>
          </cell>
          <cell r="M557" t="str">
            <v>NP15</v>
          </cell>
          <cell r="N557" t="str">
            <v>PGE3</v>
          </cell>
          <cell r="O557">
            <v>40450</v>
          </cell>
          <cell r="P557" t="str">
            <v>Aggregated to HUMBPP_6_UNITS on 3/28/2015</v>
          </cell>
          <cell r="Q557">
            <v>0</v>
          </cell>
          <cell r="R557">
            <v>48.81</v>
          </cell>
          <cell r="S557" t="str">
            <v>A</v>
          </cell>
        </row>
        <row r="558">
          <cell r="E558" t="str">
            <v>HUMBSB_1_QF</v>
          </cell>
          <cell r="F558" t="str">
            <v>Small QF aggregation - Trinity</v>
          </cell>
          <cell r="G558">
            <v>1.25</v>
          </cell>
          <cell r="H558" t="str">
            <v>PGAE</v>
          </cell>
          <cell r="I558" t="str">
            <v>Pacific Gas &amp; Electric Company</v>
          </cell>
          <cell r="J558" t="str">
            <v>HYDRO</v>
          </cell>
          <cell r="K558" t="str">
            <v>HYDRO</v>
          </cell>
          <cell r="L558" t="str">
            <v>WATER</v>
          </cell>
          <cell r="M558" t="str">
            <v>NP15</v>
          </cell>
          <cell r="N558" t="str">
            <v>PGE1</v>
          </cell>
          <cell r="O558">
            <v>0</v>
          </cell>
          <cell r="P558">
            <v>0</v>
          </cell>
          <cell r="Q558">
            <v>0</v>
          </cell>
          <cell r="R558">
            <v>1.25</v>
          </cell>
          <cell r="S558" t="str">
            <v>A</v>
          </cell>
        </row>
        <row r="559">
          <cell r="E559" t="str">
            <v>HURON_6_SOLAR</v>
          </cell>
          <cell r="F559" t="str">
            <v>Huron Solar Station</v>
          </cell>
          <cell r="G559">
            <v>20</v>
          </cell>
          <cell r="H559" t="str">
            <v>PGAE</v>
          </cell>
          <cell r="I559" t="str">
            <v>Pacific Gas &amp; Electric Company</v>
          </cell>
          <cell r="J559" t="str">
            <v>SOLAR</v>
          </cell>
          <cell r="K559" t="str">
            <v>PHOTO VOLTAIC</v>
          </cell>
          <cell r="L559" t="str">
            <v>SUN</v>
          </cell>
          <cell r="M559" t="str">
            <v>NP15</v>
          </cell>
          <cell r="N559" t="str">
            <v>PGE3</v>
          </cell>
          <cell r="O559">
            <v>41151</v>
          </cell>
          <cell r="P559">
            <v>0</v>
          </cell>
          <cell r="Q559">
            <v>0</v>
          </cell>
          <cell r="R559">
            <v>20</v>
          </cell>
          <cell r="S559" t="str">
            <v>A</v>
          </cell>
        </row>
        <row r="560">
          <cell r="E560" t="str">
            <v>HYATT_2_UNIT 1</v>
          </cell>
          <cell r="F560" t="str">
            <v>Edward Hyatt Gen Unit 1</v>
          </cell>
          <cell r="G560">
            <v>141.6</v>
          </cell>
          <cell r="H560" t="str">
            <v>PGAE</v>
          </cell>
          <cell r="I560" t="str">
            <v>CDWR</v>
          </cell>
          <cell r="J560" t="str">
            <v>HYDRO</v>
          </cell>
          <cell r="K560" t="str">
            <v>PUMPED STORAGE</v>
          </cell>
          <cell r="L560" t="str">
            <v>WATER</v>
          </cell>
          <cell r="M560" t="str">
            <v>NP15</v>
          </cell>
          <cell r="N560" t="str">
            <v>PGE3</v>
          </cell>
          <cell r="O560">
            <v>24838</v>
          </cell>
          <cell r="P560">
            <v>0</v>
          </cell>
          <cell r="Q560">
            <v>0</v>
          </cell>
          <cell r="R560">
            <v>141.6</v>
          </cell>
          <cell r="S560" t="str">
            <v>A</v>
          </cell>
        </row>
        <row r="561">
          <cell r="E561" t="str">
            <v>HYATT_2_UNIT 2</v>
          </cell>
          <cell r="F561" t="str">
            <v>Edward Hyatt P-G Unit 2</v>
          </cell>
          <cell r="G561">
            <v>132.19999999999999</v>
          </cell>
          <cell r="H561" t="str">
            <v>PGAE</v>
          </cell>
          <cell r="I561" t="str">
            <v>CDWR</v>
          </cell>
          <cell r="J561" t="str">
            <v>HYDRO</v>
          </cell>
          <cell r="K561" t="str">
            <v>PUMPED STORAGE</v>
          </cell>
          <cell r="L561" t="str">
            <v>WATER</v>
          </cell>
          <cell r="M561" t="str">
            <v>NP15</v>
          </cell>
          <cell r="N561" t="str">
            <v>PGE3</v>
          </cell>
          <cell r="O561">
            <v>24838</v>
          </cell>
          <cell r="P561">
            <v>0</v>
          </cell>
          <cell r="Q561">
            <v>0</v>
          </cell>
          <cell r="R561">
            <v>132.19999999999999</v>
          </cell>
          <cell r="S561" t="str">
            <v>A</v>
          </cell>
        </row>
        <row r="562">
          <cell r="E562" t="str">
            <v>HYATT_2_UNIT 3</v>
          </cell>
          <cell r="F562" t="str">
            <v>Edward Hyatt Gen Unit 3</v>
          </cell>
          <cell r="G562">
            <v>141.6</v>
          </cell>
          <cell r="H562" t="str">
            <v>PGAE</v>
          </cell>
          <cell r="I562" t="str">
            <v>CDWR</v>
          </cell>
          <cell r="J562" t="str">
            <v>HYDRO</v>
          </cell>
          <cell r="K562" t="str">
            <v>PUMPED STORAGE</v>
          </cell>
          <cell r="L562" t="str">
            <v>WATER</v>
          </cell>
          <cell r="M562" t="str">
            <v>NP15</v>
          </cell>
          <cell r="N562" t="str">
            <v>PGE3</v>
          </cell>
          <cell r="O562">
            <v>24838</v>
          </cell>
          <cell r="P562">
            <v>0</v>
          </cell>
          <cell r="Q562">
            <v>0</v>
          </cell>
          <cell r="R562">
            <v>141.6</v>
          </cell>
          <cell r="S562" t="str">
            <v>A</v>
          </cell>
        </row>
        <row r="563">
          <cell r="E563" t="str">
            <v>HYATT_2_UNIT 4</v>
          </cell>
          <cell r="F563" t="str">
            <v>Edward Hyatt P-G Unit 4</v>
          </cell>
          <cell r="G563">
            <v>132.19999999999999</v>
          </cell>
          <cell r="H563" t="str">
            <v>PGAE</v>
          </cell>
          <cell r="I563" t="str">
            <v>CDWR</v>
          </cell>
          <cell r="J563" t="str">
            <v>HYDRO</v>
          </cell>
          <cell r="K563" t="str">
            <v>PUMPED STORAGE</v>
          </cell>
          <cell r="L563" t="str">
            <v>WATER</v>
          </cell>
          <cell r="M563" t="str">
            <v>NP15</v>
          </cell>
          <cell r="N563" t="str">
            <v>PGE3</v>
          </cell>
          <cell r="O563">
            <v>24838</v>
          </cell>
          <cell r="P563">
            <v>0</v>
          </cell>
          <cell r="Q563">
            <v>0</v>
          </cell>
          <cell r="R563">
            <v>132.19999999999999</v>
          </cell>
          <cell r="S563" t="str">
            <v>A</v>
          </cell>
        </row>
        <row r="564">
          <cell r="E564" t="str">
            <v>HYATT_2_UNIT 5</v>
          </cell>
          <cell r="F564" t="str">
            <v>Edward Hyatt Gen Unit 5</v>
          </cell>
          <cell r="G564">
            <v>141.6</v>
          </cell>
          <cell r="H564" t="str">
            <v>PGAE</v>
          </cell>
          <cell r="I564" t="str">
            <v>CDWR</v>
          </cell>
          <cell r="J564" t="str">
            <v>HYDRO</v>
          </cell>
          <cell r="K564" t="str">
            <v>PUMPED STORAGE</v>
          </cell>
          <cell r="L564" t="str">
            <v>WATER</v>
          </cell>
          <cell r="M564" t="str">
            <v>NP15</v>
          </cell>
          <cell r="N564" t="str">
            <v>PGE3</v>
          </cell>
          <cell r="O564">
            <v>24838</v>
          </cell>
          <cell r="P564">
            <v>0</v>
          </cell>
          <cell r="Q564">
            <v>0</v>
          </cell>
          <cell r="R564">
            <v>141.6</v>
          </cell>
          <cell r="S564" t="str">
            <v>A</v>
          </cell>
        </row>
        <row r="565">
          <cell r="E565" t="str">
            <v>HYATT_2_UNIT 6</v>
          </cell>
          <cell r="F565" t="str">
            <v>Edward Hyatt P-G Unit 6</v>
          </cell>
          <cell r="G565">
            <v>132.19999999999999</v>
          </cell>
          <cell r="H565" t="str">
            <v>PGAE</v>
          </cell>
          <cell r="I565" t="str">
            <v>CDWR</v>
          </cell>
          <cell r="J565" t="str">
            <v>HYDRO</v>
          </cell>
          <cell r="K565" t="str">
            <v>PUMPED STORAGE</v>
          </cell>
          <cell r="L565" t="str">
            <v>WATER</v>
          </cell>
          <cell r="M565" t="str">
            <v>NP15</v>
          </cell>
          <cell r="N565" t="str">
            <v>PGE3</v>
          </cell>
          <cell r="O565">
            <v>24838</v>
          </cell>
          <cell r="P565">
            <v>0</v>
          </cell>
          <cell r="Q565">
            <v>0</v>
          </cell>
          <cell r="R565">
            <v>132.19999999999999</v>
          </cell>
          <cell r="S565" t="str">
            <v>A</v>
          </cell>
        </row>
        <row r="566">
          <cell r="E566" t="str">
            <v>HYTTHM_2_UNITS</v>
          </cell>
          <cell r="F566" t="str">
            <v>HYATT-THERMALITO P-G PROJECT (AGGREGATE)</v>
          </cell>
          <cell r="G566">
            <v>933.1</v>
          </cell>
          <cell r="H566" t="str">
            <v>PGAE</v>
          </cell>
          <cell r="I566" t="str">
            <v>CDWR</v>
          </cell>
          <cell r="J566" t="str">
            <v>HYDRO</v>
          </cell>
          <cell r="K566" t="str">
            <v>PUMPED STORAGE</v>
          </cell>
          <cell r="L566" t="str">
            <v>WATER</v>
          </cell>
          <cell r="M566" t="str">
            <v>NP15</v>
          </cell>
          <cell r="N566" t="str">
            <v>PGE3</v>
          </cell>
          <cell r="O566">
            <v>24838</v>
          </cell>
          <cell r="P566">
            <v>0</v>
          </cell>
          <cell r="Q566">
            <v>0</v>
          </cell>
          <cell r="R566">
            <v>941.4</v>
          </cell>
          <cell r="S566" t="str">
            <v>A</v>
          </cell>
        </row>
        <row r="567">
          <cell r="E567" t="str">
            <v>IBMCTL_1_UNIT 1</v>
          </cell>
          <cell r="F567" t="str">
            <v>IBM COTTLE</v>
          </cell>
          <cell r="G567">
            <v>50</v>
          </cell>
          <cell r="H567" t="str">
            <v>PGAE</v>
          </cell>
          <cell r="I567">
            <v>0</v>
          </cell>
          <cell r="J567" t="str">
            <v>COGENERATION</v>
          </cell>
          <cell r="K567" t="str">
            <v>COMBUSTION TURBINE</v>
          </cell>
          <cell r="L567" t="str">
            <v>NATURAL GAS</v>
          </cell>
          <cell r="M567" t="str">
            <v>NP15</v>
          </cell>
          <cell r="N567" t="str">
            <v>PGE3</v>
          </cell>
          <cell r="O567">
            <v>30682</v>
          </cell>
          <cell r="P567" t="str">
            <v>Emergency back-up source.</v>
          </cell>
          <cell r="Q567">
            <v>0</v>
          </cell>
          <cell r="R567">
            <v>50</v>
          </cell>
          <cell r="S567" t="str">
            <v>A</v>
          </cell>
        </row>
        <row r="568">
          <cell r="E568" t="str">
            <v>IGNACO_1_QF</v>
          </cell>
          <cell r="F568" t="str">
            <v>IGNACIO AREA LUMPED QF UNITS</v>
          </cell>
          <cell r="G568">
            <v>0.5</v>
          </cell>
          <cell r="H568" t="str">
            <v>PGAE</v>
          </cell>
          <cell r="I568" t="str">
            <v>Pacific Gas &amp; Electric Company</v>
          </cell>
          <cell r="J568" t="str">
            <v>WIND</v>
          </cell>
          <cell r="K568" t="str">
            <v>WIND</v>
          </cell>
          <cell r="L568" t="str">
            <v>WIND</v>
          </cell>
          <cell r="M568" t="str">
            <v>NP15</v>
          </cell>
          <cell r="N568" t="str">
            <v>PGE3</v>
          </cell>
          <cell r="O568">
            <v>31048</v>
          </cell>
          <cell r="P568">
            <v>0</v>
          </cell>
          <cell r="Q568">
            <v>0</v>
          </cell>
          <cell r="R568">
            <v>0.3</v>
          </cell>
          <cell r="S568" t="str">
            <v>A</v>
          </cell>
        </row>
        <row r="569">
          <cell r="E569" t="str">
            <v>INDIGO_1_UNIT 1</v>
          </cell>
          <cell r="F569" t="str">
            <v>Indigo Energy 1</v>
          </cell>
          <cell r="G569">
            <v>44</v>
          </cell>
          <cell r="H569" t="str">
            <v>SCE</v>
          </cell>
          <cell r="I569" t="str">
            <v>Wildflower Energy</v>
          </cell>
          <cell r="J569" t="str">
            <v>PEAKER</v>
          </cell>
          <cell r="K569" t="str">
            <v>COMBUSTION TURBINE</v>
          </cell>
          <cell r="L569" t="str">
            <v>NATURAL GAS</v>
          </cell>
          <cell r="M569" t="str">
            <v>SP15</v>
          </cell>
          <cell r="N569" t="str">
            <v>SCE1</v>
          </cell>
          <cell r="O569">
            <v>37153</v>
          </cell>
          <cell r="P569">
            <v>0</v>
          </cell>
          <cell r="Q569">
            <v>0</v>
          </cell>
          <cell r="R569">
            <v>45</v>
          </cell>
          <cell r="S569" t="str">
            <v>A</v>
          </cell>
        </row>
        <row r="570">
          <cell r="E570" t="str">
            <v>INDIGO_1_UNIT 2</v>
          </cell>
          <cell r="F570" t="str">
            <v>Indigo Energy 2</v>
          </cell>
          <cell r="G570">
            <v>44.53</v>
          </cell>
          <cell r="H570" t="str">
            <v>SCE</v>
          </cell>
          <cell r="I570" t="str">
            <v>Wildflower Energy</v>
          </cell>
          <cell r="J570" t="str">
            <v>PEAKER</v>
          </cell>
          <cell r="K570" t="str">
            <v>COMBUSTION TURBINE</v>
          </cell>
          <cell r="L570" t="str">
            <v>NATURAL GAS</v>
          </cell>
          <cell r="M570" t="str">
            <v>SP15</v>
          </cell>
          <cell r="N570" t="str">
            <v>SCE1</v>
          </cell>
          <cell r="O570">
            <v>37153</v>
          </cell>
          <cell r="P570">
            <v>0</v>
          </cell>
          <cell r="Q570">
            <v>0</v>
          </cell>
          <cell r="R570">
            <v>45</v>
          </cell>
          <cell r="S570" t="str">
            <v>A</v>
          </cell>
        </row>
        <row r="571">
          <cell r="E571" t="str">
            <v>INDIGO_1_UNIT 3</v>
          </cell>
          <cell r="F571" t="str">
            <v>Indigo Energy 3</v>
          </cell>
          <cell r="G571">
            <v>43.69</v>
          </cell>
          <cell r="H571" t="str">
            <v>SCE</v>
          </cell>
          <cell r="I571" t="str">
            <v>Wildflower Energy</v>
          </cell>
          <cell r="J571" t="str">
            <v>PEAKER</v>
          </cell>
          <cell r="K571" t="str">
            <v>COMBUSTION TURBINE</v>
          </cell>
          <cell r="L571" t="str">
            <v>NATURAL GAS</v>
          </cell>
          <cell r="M571" t="str">
            <v>SP15</v>
          </cell>
          <cell r="N571" t="str">
            <v>SCE1</v>
          </cell>
          <cell r="O571">
            <v>37153</v>
          </cell>
          <cell r="P571">
            <v>0</v>
          </cell>
          <cell r="Q571">
            <v>0</v>
          </cell>
          <cell r="R571">
            <v>45</v>
          </cell>
          <cell r="S571" t="str">
            <v>A</v>
          </cell>
        </row>
        <row r="572">
          <cell r="E572" t="str">
            <v>INDVLY_1_UNITS</v>
          </cell>
          <cell r="F572" t="str">
            <v>INDIAN VALLEY HYDRO</v>
          </cell>
          <cell r="G572">
            <v>3.01</v>
          </cell>
          <cell r="H572" t="str">
            <v>PGAE</v>
          </cell>
          <cell r="I572" t="str">
            <v>Yolo County Flood &amp; WCD</v>
          </cell>
          <cell r="J572" t="str">
            <v>HYDRO</v>
          </cell>
          <cell r="K572" t="str">
            <v>HYDRO</v>
          </cell>
          <cell r="L572" t="str">
            <v>WATER</v>
          </cell>
          <cell r="M572" t="str">
            <v>NP15</v>
          </cell>
          <cell r="N572" t="str">
            <v>PGE3</v>
          </cell>
          <cell r="O572">
            <v>30574</v>
          </cell>
          <cell r="P572" t="str">
            <v>Formerly PGE QF 04H61</v>
          </cell>
          <cell r="Q572">
            <v>0</v>
          </cell>
          <cell r="R572">
            <v>3.01</v>
          </cell>
          <cell r="S572" t="str">
            <v>A</v>
          </cell>
        </row>
        <row r="573">
          <cell r="E573" t="str">
            <v>INLDEM_5_UNIT 1</v>
          </cell>
          <cell r="F573" t="str">
            <v>Inland Empire Energy Center, Unit 1</v>
          </cell>
          <cell r="G573">
            <v>376.2</v>
          </cell>
          <cell r="H573" t="str">
            <v>SCE</v>
          </cell>
          <cell r="I573" t="str">
            <v>Inland Empire Energy Center, LLC</v>
          </cell>
          <cell r="J573" t="str">
            <v>THERMAL</v>
          </cell>
          <cell r="K573" t="str">
            <v>COMBINED CYCLE</v>
          </cell>
          <cell r="L573" t="str">
            <v>NATURAL GAS</v>
          </cell>
          <cell r="M573" t="str">
            <v>SP15</v>
          </cell>
          <cell r="N573" t="str">
            <v>SCE1</v>
          </cell>
          <cell r="O573">
            <v>39993</v>
          </cell>
          <cell r="P573">
            <v>0</v>
          </cell>
          <cell r="Q573">
            <v>0</v>
          </cell>
          <cell r="R573">
            <v>405</v>
          </cell>
          <cell r="S573" t="str">
            <v>A</v>
          </cell>
        </row>
        <row r="574">
          <cell r="E574" t="str">
            <v>INLDEM_5_UNIT 2</v>
          </cell>
          <cell r="F574" t="str">
            <v>Inland Empire Energy Center, L.L.C. Unit 2</v>
          </cell>
          <cell r="G574">
            <v>366.32</v>
          </cell>
          <cell r="H574" t="str">
            <v>SCE</v>
          </cell>
          <cell r="I574" t="str">
            <v>Inland Empire Energy Center, L.L.C.</v>
          </cell>
          <cell r="J574" t="str">
            <v>THERMAL</v>
          </cell>
          <cell r="K574" t="str">
            <v>COMBINED CYCLE</v>
          </cell>
          <cell r="L574" t="str">
            <v>NATURAL GAS</v>
          </cell>
          <cell r="M574" t="str">
            <v>SP15</v>
          </cell>
          <cell r="N574" t="str">
            <v>SCE1</v>
          </cell>
          <cell r="O574">
            <v>40337</v>
          </cell>
          <cell r="P574">
            <v>0</v>
          </cell>
          <cell r="Q574">
            <v>0</v>
          </cell>
          <cell r="R574">
            <v>405</v>
          </cell>
          <cell r="S574" t="str">
            <v>A</v>
          </cell>
        </row>
        <row r="575">
          <cell r="E575" t="str">
            <v>INSKIP_2_UNIT</v>
          </cell>
          <cell r="F575" t="str">
            <v>INSKIP</v>
          </cell>
          <cell r="G575">
            <v>8</v>
          </cell>
          <cell r="H575" t="str">
            <v>PGAE</v>
          </cell>
          <cell r="I575" t="str">
            <v>PG&amp;E</v>
          </cell>
          <cell r="J575" t="str">
            <v>HYDRO</v>
          </cell>
          <cell r="K575" t="str">
            <v>HYDRO</v>
          </cell>
          <cell r="L575" t="str">
            <v>WATER</v>
          </cell>
          <cell r="M575" t="str">
            <v>NP15</v>
          </cell>
          <cell r="N575" t="str">
            <v>PGE3</v>
          </cell>
          <cell r="O575">
            <v>28856</v>
          </cell>
          <cell r="P575">
            <v>0</v>
          </cell>
          <cell r="Q575" t="str">
            <v>Battle Creek</v>
          </cell>
          <cell r="R575">
            <v>8</v>
          </cell>
          <cell r="S575" t="str">
            <v>A</v>
          </cell>
        </row>
        <row r="576">
          <cell r="E576" t="str">
            <v>INTKEP_2_HOLM 1</v>
          </cell>
          <cell r="F576" t="str">
            <v>Holm Unit 1</v>
          </cell>
          <cell r="G576">
            <v>83</v>
          </cell>
          <cell r="H576" t="str">
            <v>PGAE</v>
          </cell>
          <cell r="I576" t="str">
            <v>CCSF</v>
          </cell>
          <cell r="J576" t="str">
            <v>HYDRO</v>
          </cell>
          <cell r="K576" t="str">
            <v>HYDRO</v>
          </cell>
          <cell r="L576" t="str">
            <v>WATER</v>
          </cell>
          <cell r="M576" t="str">
            <v>NP15</v>
          </cell>
          <cell r="N576" t="str">
            <v>PGE3</v>
          </cell>
          <cell r="O576">
            <v>21916</v>
          </cell>
          <cell r="P576">
            <v>0</v>
          </cell>
          <cell r="Q576">
            <v>0</v>
          </cell>
          <cell r="R576">
            <v>85</v>
          </cell>
          <cell r="S576" t="str">
            <v>A</v>
          </cell>
        </row>
        <row r="577">
          <cell r="E577" t="str">
            <v>INTKEP_2_HOLM 2</v>
          </cell>
          <cell r="F577" t="str">
            <v>Holm Unit 2</v>
          </cell>
          <cell r="G577">
            <v>83</v>
          </cell>
          <cell r="H577" t="str">
            <v>PGAE</v>
          </cell>
          <cell r="I577" t="str">
            <v>CCSF</v>
          </cell>
          <cell r="J577" t="str">
            <v>HYDRO</v>
          </cell>
          <cell r="K577" t="str">
            <v>HYDRO</v>
          </cell>
          <cell r="L577" t="str">
            <v>WATER</v>
          </cell>
          <cell r="M577" t="str">
            <v>NP15</v>
          </cell>
          <cell r="N577" t="str">
            <v>PGE3</v>
          </cell>
          <cell r="O577">
            <v>21916</v>
          </cell>
          <cell r="P577">
            <v>0</v>
          </cell>
          <cell r="Q577">
            <v>0</v>
          </cell>
          <cell r="R577">
            <v>85</v>
          </cell>
          <cell r="S577" t="str">
            <v>A</v>
          </cell>
        </row>
        <row r="578">
          <cell r="E578" t="str">
            <v>INTKEP_2_KIRKW1</v>
          </cell>
          <cell r="F578" t="str">
            <v>Kirkwood Unit 1</v>
          </cell>
          <cell r="G578">
            <v>45</v>
          </cell>
          <cell r="H578" t="str">
            <v>PGAE</v>
          </cell>
          <cell r="I578" t="str">
            <v>CCSF</v>
          </cell>
          <cell r="J578" t="str">
            <v>HYDRO</v>
          </cell>
          <cell r="K578" t="str">
            <v>HYDRO</v>
          </cell>
          <cell r="L578" t="str">
            <v>WATER</v>
          </cell>
          <cell r="M578" t="str">
            <v>NP15</v>
          </cell>
          <cell r="N578" t="str">
            <v>PGE3</v>
          </cell>
          <cell r="O578">
            <v>24473</v>
          </cell>
          <cell r="P578">
            <v>0</v>
          </cell>
          <cell r="Q578">
            <v>0</v>
          </cell>
          <cell r="R578">
            <v>43.13</v>
          </cell>
          <cell r="S578" t="str">
            <v>A</v>
          </cell>
        </row>
        <row r="579">
          <cell r="E579" t="str">
            <v>INTKEP_2_KIRKW2</v>
          </cell>
          <cell r="F579" t="str">
            <v>Kirkwood Unit 2</v>
          </cell>
          <cell r="G579">
            <v>45</v>
          </cell>
          <cell r="H579" t="str">
            <v>PGAE</v>
          </cell>
          <cell r="I579" t="str">
            <v>CCSF</v>
          </cell>
          <cell r="J579" t="str">
            <v>HYDRO</v>
          </cell>
          <cell r="K579" t="str">
            <v>HYDRO</v>
          </cell>
          <cell r="L579" t="str">
            <v>WATER</v>
          </cell>
          <cell r="M579" t="str">
            <v>NP15</v>
          </cell>
          <cell r="N579" t="str">
            <v>SCE1</v>
          </cell>
          <cell r="O579">
            <v>24473</v>
          </cell>
          <cell r="P579">
            <v>0</v>
          </cell>
          <cell r="Q579">
            <v>0</v>
          </cell>
          <cell r="R579">
            <v>43.13</v>
          </cell>
          <cell r="S579" t="str">
            <v>A</v>
          </cell>
        </row>
        <row r="580">
          <cell r="E580" t="str">
            <v>INTKEP_2_KIRKW3</v>
          </cell>
          <cell r="F580" t="str">
            <v>Kirkwood Unit 3</v>
          </cell>
          <cell r="G580">
            <v>45</v>
          </cell>
          <cell r="H580" t="str">
            <v>PGAE</v>
          </cell>
          <cell r="I580" t="str">
            <v>CCSF</v>
          </cell>
          <cell r="J580" t="str">
            <v>HYDRO</v>
          </cell>
          <cell r="K580" t="str">
            <v>HYDRO</v>
          </cell>
          <cell r="L580" t="str">
            <v>WATER</v>
          </cell>
          <cell r="M580" t="str">
            <v>NP15</v>
          </cell>
          <cell r="N580" t="str">
            <v>PGE3</v>
          </cell>
          <cell r="O580">
            <v>31778</v>
          </cell>
          <cell r="P580">
            <v>0</v>
          </cell>
          <cell r="Q580">
            <v>0</v>
          </cell>
          <cell r="R580">
            <v>43.13</v>
          </cell>
          <cell r="S580" t="str">
            <v>A</v>
          </cell>
        </row>
        <row r="581">
          <cell r="E581" t="str">
            <v>INTKEP_2_UNITS</v>
          </cell>
          <cell r="F581" t="str">
            <v>CCSF Hetch_Hetchy Hydro Aggregate</v>
          </cell>
          <cell r="G581">
            <v>405</v>
          </cell>
          <cell r="H581" t="str">
            <v>PGAE</v>
          </cell>
          <cell r="I581" t="str">
            <v>City &amp; County of San Francisco</v>
          </cell>
          <cell r="J581" t="str">
            <v>HYDRO</v>
          </cell>
          <cell r="K581" t="str">
            <v>HYDRO</v>
          </cell>
          <cell r="L581" t="str">
            <v>WATER</v>
          </cell>
          <cell r="M581" t="str">
            <v>NP15</v>
          </cell>
          <cell r="N581" t="str">
            <v>PGE3</v>
          </cell>
          <cell r="O581">
            <v>38899</v>
          </cell>
          <cell r="P581">
            <v>0</v>
          </cell>
          <cell r="Q581">
            <v>0</v>
          </cell>
          <cell r="R581">
            <v>405</v>
          </cell>
          <cell r="S581" t="str">
            <v>A</v>
          </cell>
        </row>
        <row r="582">
          <cell r="E582" t="str">
            <v>INTMNT_3_ANAHEIM</v>
          </cell>
          <cell r="F582" t="str">
            <v>Intermountain Power Project</v>
          </cell>
          <cell r="G582">
            <v>236</v>
          </cell>
          <cell r="H582" t="str">
            <v>SCE</v>
          </cell>
          <cell r="I582" t="str">
            <v>City of Anaheim</v>
          </cell>
          <cell r="J582" t="str">
            <v>DYNAMIC SCHEDULED</v>
          </cell>
          <cell r="K582" t="str">
            <v>STEAM</v>
          </cell>
          <cell r="L582" t="str">
            <v>COAL</v>
          </cell>
          <cell r="M582" t="str">
            <v>SP15</v>
          </cell>
          <cell r="N582" t="str">
            <v>ANA1</v>
          </cell>
          <cell r="O582">
            <v>0</v>
          </cell>
          <cell r="P582">
            <v>0</v>
          </cell>
          <cell r="Q582">
            <v>0</v>
          </cell>
          <cell r="R582">
            <v>236</v>
          </cell>
          <cell r="S582" t="str">
            <v>C</v>
          </cell>
        </row>
        <row r="583">
          <cell r="E583" t="str">
            <v>INTMNT_3_PASADENA</v>
          </cell>
          <cell r="F583" t="str">
            <v>Intermountain Power Project</v>
          </cell>
          <cell r="G583">
            <v>107</v>
          </cell>
          <cell r="H583" t="str">
            <v>SCE</v>
          </cell>
          <cell r="I583" t="str">
            <v>City of Pasadena</v>
          </cell>
          <cell r="J583" t="str">
            <v>DYNAMIC SCHEDULED</v>
          </cell>
          <cell r="K583" t="str">
            <v>STEAM</v>
          </cell>
          <cell r="L583" t="str">
            <v>COAL</v>
          </cell>
          <cell r="M583" t="str">
            <v>SP15</v>
          </cell>
          <cell r="N583" t="str">
            <v>PAS1</v>
          </cell>
          <cell r="O583">
            <v>0</v>
          </cell>
          <cell r="P583">
            <v>0</v>
          </cell>
          <cell r="Q583">
            <v>0</v>
          </cell>
          <cell r="R583">
            <v>108</v>
          </cell>
          <cell r="S583" t="str">
            <v>C</v>
          </cell>
        </row>
        <row r="584">
          <cell r="E584" t="str">
            <v>INTMNT_3_RIVERSIDE</v>
          </cell>
          <cell r="F584" t="str">
            <v>Intermountain Power Project</v>
          </cell>
          <cell r="G584">
            <v>137</v>
          </cell>
          <cell r="H584" t="str">
            <v>SCE</v>
          </cell>
          <cell r="I584" t="str">
            <v>City of Riverside</v>
          </cell>
          <cell r="J584" t="str">
            <v>DYNAMIC SCHEDULED</v>
          </cell>
          <cell r="K584" t="str">
            <v>STEAM</v>
          </cell>
          <cell r="L584" t="str">
            <v>COAL</v>
          </cell>
          <cell r="M584" t="str">
            <v>SP15</v>
          </cell>
          <cell r="N584" t="str">
            <v>RVD1</v>
          </cell>
          <cell r="O584">
            <v>0</v>
          </cell>
          <cell r="P584">
            <v>0</v>
          </cell>
          <cell r="Q584">
            <v>0</v>
          </cell>
          <cell r="R584">
            <v>137</v>
          </cell>
          <cell r="S584" t="str">
            <v>C</v>
          </cell>
        </row>
        <row r="585">
          <cell r="E585" t="str">
            <v>INTTRB_6_UNIT</v>
          </cell>
          <cell r="F585" t="str">
            <v>INTERNATIONAL TURBINE RESEARCH</v>
          </cell>
          <cell r="G585">
            <v>21.25</v>
          </cell>
          <cell r="H585" t="str">
            <v>PGAE</v>
          </cell>
          <cell r="I585" t="str">
            <v>Pacific Gas &amp; Electric Company</v>
          </cell>
          <cell r="J585" t="str">
            <v>WIND</v>
          </cell>
          <cell r="K585" t="str">
            <v>WIND</v>
          </cell>
          <cell r="L585" t="str">
            <v>WIND</v>
          </cell>
          <cell r="M585" t="str">
            <v>NP15</v>
          </cell>
          <cell r="N585" t="str">
            <v>PGE3</v>
          </cell>
          <cell r="O585">
            <v>32308</v>
          </cell>
          <cell r="P585" t="str">
            <v>QF Conversion, was PGE QF 25W105</v>
          </cell>
          <cell r="Q585">
            <v>0</v>
          </cell>
          <cell r="R585">
            <v>21.25</v>
          </cell>
          <cell r="S585" t="str">
            <v>A</v>
          </cell>
        </row>
        <row r="586">
          <cell r="E586" t="str">
            <v>IVANPA_1_UNIT1</v>
          </cell>
          <cell r="F586" t="str">
            <v>Ivanpah 1</v>
          </cell>
          <cell r="G586">
            <v>123.2</v>
          </cell>
          <cell r="H586" t="str">
            <v>SCE</v>
          </cell>
          <cell r="I586" t="str">
            <v>Solar Partners II, LLC</v>
          </cell>
          <cell r="J586" t="str">
            <v>SOLAR</v>
          </cell>
          <cell r="K586" t="str">
            <v>STEAM</v>
          </cell>
          <cell r="L586" t="str">
            <v>SUN</v>
          </cell>
          <cell r="M586" t="str">
            <v>SP15</v>
          </cell>
          <cell r="N586" t="str">
            <v>SCE1</v>
          </cell>
          <cell r="O586">
            <v>41638</v>
          </cell>
          <cell r="P586">
            <v>0</v>
          </cell>
          <cell r="Q586">
            <v>0</v>
          </cell>
          <cell r="R586">
            <v>126</v>
          </cell>
          <cell r="S586" t="str">
            <v>A</v>
          </cell>
        </row>
        <row r="587">
          <cell r="E587" t="str">
            <v>IVANPA_1_UNIT2</v>
          </cell>
          <cell r="F587" t="str">
            <v>Ivanpah 2</v>
          </cell>
          <cell r="G587">
            <v>133</v>
          </cell>
          <cell r="H587" t="str">
            <v>SCE</v>
          </cell>
          <cell r="I587" t="str">
            <v>Solar Partners 1, LLC</v>
          </cell>
          <cell r="J587" t="str">
            <v>SOLAR</v>
          </cell>
          <cell r="K587" t="str">
            <v>STEAM</v>
          </cell>
          <cell r="L587" t="str">
            <v>SUN</v>
          </cell>
          <cell r="M587" t="str">
            <v>SP15</v>
          </cell>
          <cell r="N587" t="str">
            <v>SCE1</v>
          </cell>
          <cell r="O587">
            <v>41638</v>
          </cell>
          <cell r="P587">
            <v>0</v>
          </cell>
          <cell r="Q587">
            <v>0</v>
          </cell>
          <cell r="R587">
            <v>133</v>
          </cell>
          <cell r="S587" t="str">
            <v>A</v>
          </cell>
        </row>
        <row r="588">
          <cell r="E588" t="str">
            <v>IVANPA_1_UNIT3</v>
          </cell>
          <cell r="F588" t="str">
            <v>Ivanpah 3</v>
          </cell>
          <cell r="G588">
            <v>133</v>
          </cell>
          <cell r="H588" t="str">
            <v>SCE</v>
          </cell>
          <cell r="I588" t="str">
            <v>Solar Partners VIII, LLC</v>
          </cell>
          <cell r="J588" t="str">
            <v>SOLAR</v>
          </cell>
          <cell r="K588" t="str">
            <v>STEAM</v>
          </cell>
          <cell r="L588" t="str">
            <v>SUN</v>
          </cell>
          <cell r="M588" t="str">
            <v>SP15</v>
          </cell>
          <cell r="N588" t="str">
            <v>SCE1</v>
          </cell>
          <cell r="O588">
            <v>41638</v>
          </cell>
          <cell r="P588">
            <v>0</v>
          </cell>
          <cell r="Q588">
            <v>0</v>
          </cell>
          <cell r="R588">
            <v>133</v>
          </cell>
          <cell r="S588" t="str">
            <v>A</v>
          </cell>
        </row>
        <row r="589">
          <cell r="E589" t="str">
            <v>IVSLRP_2_SOLAR1</v>
          </cell>
          <cell r="F589" t="str">
            <v>Silver Ridge Mount Signal</v>
          </cell>
          <cell r="G589">
            <v>200</v>
          </cell>
          <cell r="H589" t="str">
            <v>SDGE</v>
          </cell>
          <cell r="I589" t="str">
            <v>Silver Ridge Mount Signal</v>
          </cell>
          <cell r="J589" t="str">
            <v>SOLAR</v>
          </cell>
          <cell r="K589" t="str">
            <v>PHOTO VOLTAIC</v>
          </cell>
          <cell r="L589" t="str">
            <v>SUN</v>
          </cell>
          <cell r="M589" t="str">
            <v>SP15</v>
          </cell>
          <cell r="N589" t="str">
            <v>SDG1</v>
          </cell>
          <cell r="O589">
            <v>41702</v>
          </cell>
          <cell r="P589">
            <v>0</v>
          </cell>
          <cell r="Q589">
            <v>0</v>
          </cell>
          <cell r="R589">
            <v>200</v>
          </cell>
          <cell r="S589" t="str">
            <v>A</v>
          </cell>
        </row>
        <row r="590">
          <cell r="E590" t="str">
            <v>IVWEST_2_SOLAR1</v>
          </cell>
          <cell r="F590" t="str">
            <v>Imperial Solar Energy Center West</v>
          </cell>
          <cell r="G590">
            <v>150</v>
          </cell>
          <cell r="H590" t="str">
            <v>SDGE</v>
          </cell>
          <cell r="I590" t="str">
            <v>CSolar IV West, LLC</v>
          </cell>
          <cell r="J590" t="str">
            <v>SOLAR</v>
          </cell>
          <cell r="K590" t="str">
            <v>PHOTO VOLTAIC</v>
          </cell>
          <cell r="L590" t="str">
            <v>SUN</v>
          </cell>
          <cell r="M590" t="str">
            <v>SP15</v>
          </cell>
          <cell r="N590" t="str">
            <v>SDG1</v>
          </cell>
          <cell r="O590">
            <v>42390</v>
          </cell>
          <cell r="P590">
            <v>0</v>
          </cell>
          <cell r="Q590">
            <v>0</v>
          </cell>
          <cell r="R590">
            <v>153.6</v>
          </cell>
          <cell r="S590" t="str">
            <v>A</v>
          </cell>
        </row>
        <row r="591">
          <cell r="E591" t="str">
            <v>JAKVAL_6_UNITG1</v>
          </cell>
          <cell r="F591" t="str">
            <v>Buena Vista Biomass</v>
          </cell>
          <cell r="G591">
            <v>17.84</v>
          </cell>
          <cell r="H591" t="str">
            <v>PGAE</v>
          </cell>
          <cell r="I591" t="str">
            <v>Buena Vista Biomass Power, LLC</v>
          </cell>
          <cell r="J591" t="str">
            <v>BIOMASS</v>
          </cell>
          <cell r="K591" t="str">
            <v>STEAM</v>
          </cell>
          <cell r="L591" t="str">
            <v>WOOD WASTE</v>
          </cell>
          <cell r="M591" t="str">
            <v>NP15</v>
          </cell>
          <cell r="N591" t="str">
            <v>PGE2</v>
          </cell>
          <cell r="O591">
            <v>41277</v>
          </cell>
          <cell r="P591">
            <v>0</v>
          </cell>
          <cell r="Q591">
            <v>0</v>
          </cell>
          <cell r="R591">
            <v>20</v>
          </cell>
          <cell r="S591" t="str">
            <v>A</v>
          </cell>
        </row>
        <row r="592">
          <cell r="E592" t="str">
            <v>JAWBNE_2_NSRWND</v>
          </cell>
          <cell r="F592" t="str">
            <v>North Sky River Wind Project</v>
          </cell>
          <cell r="G592">
            <v>160</v>
          </cell>
          <cell r="H592" t="str">
            <v>SCE</v>
          </cell>
          <cell r="I592" t="str">
            <v>North Sky River Energy, LLC</v>
          </cell>
          <cell r="J592" t="str">
            <v>WIND</v>
          </cell>
          <cell r="K592" t="str">
            <v>WIND</v>
          </cell>
          <cell r="L592" t="str">
            <v>WIND</v>
          </cell>
          <cell r="M592" t="str">
            <v>SP15</v>
          </cell>
          <cell r="N592" t="str">
            <v>SCE1</v>
          </cell>
          <cell r="O592">
            <v>41250</v>
          </cell>
          <cell r="P592">
            <v>0</v>
          </cell>
          <cell r="Q592">
            <v>0</v>
          </cell>
          <cell r="R592">
            <v>162</v>
          </cell>
          <cell r="S592" t="str">
            <v>A</v>
          </cell>
        </row>
        <row r="593">
          <cell r="E593" t="str">
            <v>JAWBNE_2_SRWND</v>
          </cell>
          <cell r="F593" t="str">
            <v>Sky River</v>
          </cell>
          <cell r="G593">
            <v>77</v>
          </cell>
          <cell r="H593" t="str">
            <v>SCE</v>
          </cell>
          <cell r="I593" t="str">
            <v>Sky River, LLC</v>
          </cell>
          <cell r="J593" t="str">
            <v>WIND</v>
          </cell>
          <cell r="K593" t="str">
            <v>WIND</v>
          </cell>
          <cell r="L593" t="str">
            <v>WIND</v>
          </cell>
          <cell r="M593" t="str">
            <v>SP15</v>
          </cell>
          <cell r="N593" t="str">
            <v>SCE1</v>
          </cell>
          <cell r="O593">
            <v>41254</v>
          </cell>
          <cell r="P593">
            <v>0</v>
          </cell>
          <cell r="Q593">
            <v>0</v>
          </cell>
          <cell r="R593">
            <v>77.5</v>
          </cell>
          <cell r="S593" t="str">
            <v>A</v>
          </cell>
        </row>
        <row r="594">
          <cell r="E594" t="str">
            <v>JAYNE_6_WLSLR</v>
          </cell>
          <cell r="F594" t="str">
            <v>Westlands Solar Farm PV 1</v>
          </cell>
          <cell r="G594">
            <v>18</v>
          </cell>
          <cell r="H594" t="str">
            <v>PGAE</v>
          </cell>
          <cell r="I594" t="str">
            <v>Westlands Solar Farms, LLC</v>
          </cell>
          <cell r="J594" t="str">
            <v>SOLAR</v>
          </cell>
          <cell r="K594" t="str">
            <v>PHOTO VOLTAIC</v>
          </cell>
          <cell r="L594" t="str">
            <v>SUN</v>
          </cell>
          <cell r="M594" t="str">
            <v>NP15</v>
          </cell>
          <cell r="N594" t="str">
            <v>PGE2</v>
          </cell>
          <cell r="O594">
            <v>41684</v>
          </cell>
          <cell r="P594">
            <v>0</v>
          </cell>
          <cell r="Q594">
            <v>0</v>
          </cell>
          <cell r="R594">
            <v>19</v>
          </cell>
          <cell r="S594" t="str">
            <v>A</v>
          </cell>
        </row>
        <row r="595">
          <cell r="E595" t="str">
            <v>KANAKA_1_UNIT</v>
          </cell>
          <cell r="F595" t="str">
            <v>STS HYDROPOWER LTD. (KANAKA)</v>
          </cell>
          <cell r="G595">
            <v>2.5</v>
          </cell>
          <cell r="H595" t="str">
            <v>PGAE</v>
          </cell>
          <cell r="I595" t="str">
            <v>Pacific Gas &amp; Electric Company</v>
          </cell>
          <cell r="J595" t="str">
            <v>HYDRO</v>
          </cell>
          <cell r="K595" t="str">
            <v>HYDRO</v>
          </cell>
          <cell r="L595" t="str">
            <v>WATER</v>
          </cell>
          <cell r="M595" t="str">
            <v>NP15</v>
          </cell>
          <cell r="N595" t="str">
            <v>PGE3</v>
          </cell>
          <cell r="O595">
            <v>32552</v>
          </cell>
          <cell r="P595" t="str">
            <v>PGE QF 12H007</v>
          </cell>
          <cell r="Q595">
            <v>0</v>
          </cell>
          <cell r="R595">
            <v>2.5</v>
          </cell>
          <cell r="S595" t="str">
            <v>A</v>
          </cell>
        </row>
        <row r="596">
          <cell r="E596" t="str">
            <v>KANSAS_6_SOLAR</v>
          </cell>
          <cell r="F596" t="str">
            <v>RE Kansas South</v>
          </cell>
          <cell r="G596">
            <v>20</v>
          </cell>
          <cell r="H596" t="str">
            <v>PGAE</v>
          </cell>
          <cell r="I596" t="str">
            <v>RE Kansas South LLC</v>
          </cell>
          <cell r="J596" t="str">
            <v>SOLAR</v>
          </cell>
          <cell r="K596" t="str">
            <v>PHOTO VOLTAIC</v>
          </cell>
          <cell r="L596" t="str">
            <v>SUN</v>
          </cell>
          <cell r="M596" t="str">
            <v>NP15</v>
          </cell>
          <cell r="N596" t="str">
            <v>PGE3</v>
          </cell>
          <cell r="O596">
            <v>41431</v>
          </cell>
          <cell r="P596">
            <v>0</v>
          </cell>
          <cell r="Q596">
            <v>0</v>
          </cell>
          <cell r="R596">
            <v>20</v>
          </cell>
          <cell r="S596" t="str">
            <v>A</v>
          </cell>
        </row>
        <row r="597">
          <cell r="E597" t="str">
            <v>KEARNY_7_KY3</v>
          </cell>
          <cell r="F597" t="str">
            <v>KEARNY KY3 (AGGREGATE)</v>
          </cell>
          <cell r="G597">
            <v>61</v>
          </cell>
          <cell r="H597" t="str">
            <v>SDGE</v>
          </cell>
          <cell r="I597" t="str">
            <v>DYNEGY</v>
          </cell>
          <cell r="J597" t="str">
            <v>PEAKER</v>
          </cell>
          <cell r="K597" t="str">
            <v>COMBUSTION TURBINE</v>
          </cell>
          <cell r="L597" t="str">
            <v>NATURAL GAS</v>
          </cell>
          <cell r="M597" t="str">
            <v>SP15</v>
          </cell>
          <cell r="N597" t="str">
            <v>SDG1</v>
          </cell>
          <cell r="O597">
            <v>25204</v>
          </cell>
          <cell r="P597">
            <v>0</v>
          </cell>
          <cell r="Q597">
            <v>0</v>
          </cell>
          <cell r="R597">
            <v>61</v>
          </cell>
          <cell r="S597" t="str">
            <v>A</v>
          </cell>
        </row>
        <row r="598">
          <cell r="E598" t="str">
            <v>KEARNY_7_KY3A</v>
          </cell>
          <cell r="F598" t="str">
            <v>Kearny KY3A</v>
          </cell>
          <cell r="G598">
            <v>18</v>
          </cell>
          <cell r="H598" t="str">
            <v>SDGE</v>
          </cell>
          <cell r="I598" t="str">
            <v>DYNEGY</v>
          </cell>
          <cell r="J598" t="str">
            <v>PEAKER</v>
          </cell>
          <cell r="K598" t="str">
            <v>COMBUSTION TURBINE</v>
          </cell>
          <cell r="L598" t="str">
            <v>NATURAL GAS</v>
          </cell>
          <cell r="M598" t="str">
            <v>SP15</v>
          </cell>
          <cell r="N598" t="str">
            <v>SDG1</v>
          </cell>
          <cell r="O598">
            <v>25204</v>
          </cell>
          <cell r="P598">
            <v>0</v>
          </cell>
          <cell r="Q598">
            <v>0</v>
          </cell>
          <cell r="R598">
            <v>16</v>
          </cell>
          <cell r="S598" t="str">
            <v>A</v>
          </cell>
        </row>
        <row r="599">
          <cell r="E599" t="str">
            <v>KEARNY_7_KY3B</v>
          </cell>
          <cell r="F599" t="str">
            <v>Kearny KY3B</v>
          </cell>
          <cell r="G599">
            <v>18</v>
          </cell>
          <cell r="H599" t="str">
            <v>SDGE</v>
          </cell>
          <cell r="I599" t="str">
            <v>DYNEGY</v>
          </cell>
          <cell r="J599" t="str">
            <v>PEAKER</v>
          </cell>
          <cell r="K599" t="str">
            <v>COMBUSTION TURBINE</v>
          </cell>
          <cell r="L599" t="str">
            <v>NATURAL GAS</v>
          </cell>
          <cell r="M599" t="str">
            <v>SP15</v>
          </cell>
          <cell r="N599" t="str">
            <v>SDG1</v>
          </cell>
          <cell r="O599">
            <v>25204</v>
          </cell>
          <cell r="P599">
            <v>0</v>
          </cell>
          <cell r="Q599">
            <v>0</v>
          </cell>
          <cell r="R599">
            <v>15</v>
          </cell>
          <cell r="S599" t="str">
            <v>A</v>
          </cell>
        </row>
        <row r="600">
          <cell r="E600" t="str">
            <v>KEARNY_7_KY3C</v>
          </cell>
          <cell r="F600" t="str">
            <v>Kearny KY3C</v>
          </cell>
          <cell r="G600">
            <v>18</v>
          </cell>
          <cell r="H600" t="str">
            <v>SDGE</v>
          </cell>
          <cell r="I600" t="str">
            <v>DYNEGY</v>
          </cell>
          <cell r="J600" t="str">
            <v>PEAKER</v>
          </cell>
          <cell r="K600" t="str">
            <v>COMBUSTION TURBINE</v>
          </cell>
          <cell r="L600" t="str">
            <v>NATURAL GAS</v>
          </cell>
          <cell r="M600" t="str">
            <v>SP15</v>
          </cell>
          <cell r="N600" t="str">
            <v>SDG1</v>
          </cell>
          <cell r="O600">
            <v>25204</v>
          </cell>
          <cell r="P600">
            <v>0</v>
          </cell>
          <cell r="Q600">
            <v>0</v>
          </cell>
          <cell r="R600">
            <v>15</v>
          </cell>
          <cell r="S600" t="str">
            <v>A</v>
          </cell>
        </row>
        <row r="601">
          <cell r="E601" t="str">
            <v>KEARNY_7_KY3D</v>
          </cell>
          <cell r="F601" t="str">
            <v>Kearny KY3D</v>
          </cell>
          <cell r="G601">
            <v>18</v>
          </cell>
          <cell r="H601" t="str">
            <v>SDGE</v>
          </cell>
          <cell r="I601" t="str">
            <v>DYNEGY</v>
          </cell>
          <cell r="J601" t="str">
            <v>PEAKER</v>
          </cell>
          <cell r="K601" t="str">
            <v>COMBUSTION TURBINE</v>
          </cell>
          <cell r="L601" t="str">
            <v>NATURAL GAS</v>
          </cell>
          <cell r="M601" t="str">
            <v>SP15</v>
          </cell>
          <cell r="N601" t="str">
            <v>SDG1</v>
          </cell>
          <cell r="O601">
            <v>25204</v>
          </cell>
          <cell r="P601">
            <v>0</v>
          </cell>
          <cell r="Q601">
            <v>0</v>
          </cell>
          <cell r="R601">
            <v>15</v>
          </cell>
          <cell r="S601" t="str">
            <v>A</v>
          </cell>
        </row>
        <row r="602">
          <cell r="E602" t="str">
            <v>KEKAWK_6_UNIT</v>
          </cell>
          <cell r="F602" t="str">
            <v>Kekawaka Creek Hydroelectic Facility</v>
          </cell>
          <cell r="G602">
            <v>5.5</v>
          </cell>
          <cell r="H602" t="str">
            <v>PGAE</v>
          </cell>
          <cell r="I602" t="str">
            <v>STS HydroPower, Ltd</v>
          </cell>
          <cell r="J602" t="str">
            <v>HYDRO</v>
          </cell>
          <cell r="K602" t="str">
            <v>HYDRO</v>
          </cell>
          <cell r="L602" t="str">
            <v>WATER</v>
          </cell>
          <cell r="M602" t="str">
            <v>NP15</v>
          </cell>
          <cell r="N602" t="str">
            <v>PGE1</v>
          </cell>
          <cell r="O602">
            <v>32869</v>
          </cell>
          <cell r="P602" t="str">
            <v>QF Conversion completed 3/3/2015. Formerly PGE QF 13H039.</v>
          </cell>
          <cell r="Q602">
            <v>0</v>
          </cell>
          <cell r="R602">
            <v>5.5</v>
          </cell>
          <cell r="S602" t="str">
            <v>A</v>
          </cell>
        </row>
        <row r="603">
          <cell r="E603" t="str">
            <v>KELSO_2_UNITS</v>
          </cell>
          <cell r="F603" t="str">
            <v>Mariposa Energy Project</v>
          </cell>
          <cell r="G603">
            <v>196</v>
          </cell>
          <cell r="H603" t="str">
            <v>PGAE</v>
          </cell>
          <cell r="I603" t="str">
            <v>Mariposa Energy, LLC</v>
          </cell>
          <cell r="J603" t="str">
            <v>PEAKER</v>
          </cell>
          <cell r="K603" t="str">
            <v>COMBUSTION TURBINE</v>
          </cell>
          <cell r="L603" t="str">
            <v>NATURAL GAS</v>
          </cell>
          <cell r="M603" t="str">
            <v>NP15</v>
          </cell>
          <cell r="N603" t="str">
            <v>PGE3</v>
          </cell>
          <cell r="O603">
            <v>41183</v>
          </cell>
          <cell r="P603">
            <v>0</v>
          </cell>
          <cell r="Q603">
            <v>0</v>
          </cell>
          <cell r="R603">
            <v>195.9</v>
          </cell>
          <cell r="S603" t="str">
            <v>A</v>
          </cell>
        </row>
        <row r="604">
          <cell r="E604" t="str">
            <v>KELYRG_6_UNIT</v>
          </cell>
          <cell r="F604" t="str">
            <v>Kelly Ridge PH</v>
          </cell>
          <cell r="G604">
            <v>11</v>
          </cell>
          <cell r="H604" t="str">
            <v>PGAE</v>
          </cell>
          <cell r="I604" t="str">
            <v>OWID</v>
          </cell>
          <cell r="J604" t="str">
            <v>HYDRO</v>
          </cell>
          <cell r="K604" t="str">
            <v>HYDRO</v>
          </cell>
          <cell r="L604" t="str">
            <v>WATER</v>
          </cell>
          <cell r="M604" t="str">
            <v>NP15</v>
          </cell>
          <cell r="N604" t="str">
            <v>PGE3</v>
          </cell>
          <cell r="O604">
            <v>23012</v>
          </cell>
          <cell r="P604">
            <v>0</v>
          </cell>
          <cell r="Q604" t="str">
            <v>SF Feather River</v>
          </cell>
          <cell r="R604">
            <v>11</v>
          </cell>
          <cell r="S604" t="str">
            <v>A</v>
          </cell>
        </row>
        <row r="605">
          <cell r="E605" t="str">
            <v>KERKH1_7_UNIT 1</v>
          </cell>
          <cell r="F605" t="str">
            <v>Kerckhoff PH 1 Unit #1</v>
          </cell>
          <cell r="G605">
            <v>13</v>
          </cell>
          <cell r="H605" t="str">
            <v>PGAE</v>
          </cell>
          <cell r="I605" t="str">
            <v>PG&amp;E</v>
          </cell>
          <cell r="J605" t="str">
            <v>HYDRO</v>
          </cell>
          <cell r="K605" t="str">
            <v>HYDRO</v>
          </cell>
          <cell r="L605" t="str">
            <v>WATER</v>
          </cell>
          <cell r="M605" t="str">
            <v>NP15</v>
          </cell>
          <cell r="N605" t="str">
            <v>PGE3</v>
          </cell>
          <cell r="O605">
            <v>7306</v>
          </cell>
          <cell r="P605">
            <v>0</v>
          </cell>
          <cell r="Q605" t="str">
            <v>San Joaquin River</v>
          </cell>
          <cell r="R605">
            <v>13</v>
          </cell>
          <cell r="S605" t="str">
            <v>A</v>
          </cell>
        </row>
        <row r="606">
          <cell r="E606" t="str">
            <v>KERKH1_7_UNIT 2</v>
          </cell>
          <cell r="F606" t="str">
            <v>Kerckhoff PH 1 Unit #2</v>
          </cell>
          <cell r="G606">
            <v>12.8</v>
          </cell>
          <cell r="H606" t="str">
            <v>PGAE</v>
          </cell>
          <cell r="I606" t="str">
            <v>PG&amp;E</v>
          </cell>
          <cell r="J606" t="str">
            <v>HYDRO</v>
          </cell>
          <cell r="K606" t="str">
            <v>HYDRO</v>
          </cell>
          <cell r="L606" t="str">
            <v>WATER</v>
          </cell>
          <cell r="M606" t="str">
            <v>NP15</v>
          </cell>
          <cell r="N606" t="str">
            <v>PGE3</v>
          </cell>
          <cell r="O606">
            <v>7306</v>
          </cell>
          <cell r="P606" t="str">
            <v>Changed to non-participant 5/1/2013</v>
          </cell>
          <cell r="Q606" t="str">
            <v>San Joaquin River</v>
          </cell>
          <cell r="R606">
            <v>12.8</v>
          </cell>
          <cell r="S606" t="str">
            <v>A</v>
          </cell>
        </row>
        <row r="607">
          <cell r="E607" t="str">
            <v>KERKH1_7_UNIT 3</v>
          </cell>
          <cell r="F607" t="str">
            <v>Kerckhoff PH 1 Unit #3</v>
          </cell>
          <cell r="G607">
            <v>12.8</v>
          </cell>
          <cell r="H607" t="str">
            <v>PGAE</v>
          </cell>
          <cell r="I607" t="str">
            <v>PG&amp;E</v>
          </cell>
          <cell r="J607" t="str">
            <v>HYDRO</v>
          </cell>
          <cell r="K607" t="str">
            <v>HYDRO</v>
          </cell>
          <cell r="L607" t="str">
            <v>WATER</v>
          </cell>
          <cell r="M607" t="str">
            <v>NP15</v>
          </cell>
          <cell r="N607" t="str">
            <v>PGE3</v>
          </cell>
          <cell r="O607">
            <v>7306</v>
          </cell>
          <cell r="P607">
            <v>0</v>
          </cell>
          <cell r="Q607" t="str">
            <v>San Joaquin River</v>
          </cell>
          <cell r="R607">
            <v>12.8</v>
          </cell>
          <cell r="S607" t="str">
            <v>A</v>
          </cell>
        </row>
        <row r="608">
          <cell r="E608" t="str">
            <v>KERKH2_7_UNIT 1</v>
          </cell>
          <cell r="F608" t="str">
            <v>Kerckhoff PH 2 Unit #1</v>
          </cell>
          <cell r="G608">
            <v>153.9</v>
          </cell>
          <cell r="H608" t="str">
            <v>PGAE</v>
          </cell>
          <cell r="I608" t="str">
            <v>PG&amp;E</v>
          </cell>
          <cell r="J608" t="str">
            <v>HYDRO</v>
          </cell>
          <cell r="K608" t="str">
            <v>HYDRO</v>
          </cell>
          <cell r="L608" t="str">
            <v>WATER</v>
          </cell>
          <cell r="M608" t="str">
            <v>NP15</v>
          </cell>
          <cell r="N608" t="str">
            <v>PGE3</v>
          </cell>
          <cell r="O608">
            <v>30317</v>
          </cell>
          <cell r="P608">
            <v>0</v>
          </cell>
          <cell r="Q608" t="str">
            <v>San Joaquin River</v>
          </cell>
          <cell r="R608">
            <v>153.9</v>
          </cell>
          <cell r="S608" t="str">
            <v>A</v>
          </cell>
        </row>
        <row r="609">
          <cell r="E609" t="str">
            <v>KERMAN_6_SOLAR1</v>
          </cell>
          <cell r="F609" t="str">
            <v>Fresno Solar South</v>
          </cell>
          <cell r="G609">
            <v>1.5</v>
          </cell>
          <cell r="H609" t="str">
            <v>PGAE</v>
          </cell>
          <cell r="I609" t="str">
            <v>Fresno Cogeneration Partners, LP</v>
          </cell>
          <cell r="J609" t="str">
            <v>SOLAR</v>
          </cell>
          <cell r="K609" t="str">
            <v>PHOTO VOLTAIC</v>
          </cell>
          <cell r="L609" t="str">
            <v>SUN</v>
          </cell>
          <cell r="M609" t="str">
            <v>NP15</v>
          </cell>
          <cell r="N609" t="str">
            <v>PGE3</v>
          </cell>
          <cell r="O609">
            <v>42298</v>
          </cell>
          <cell r="P609">
            <v>0</v>
          </cell>
          <cell r="Q609">
            <v>0</v>
          </cell>
          <cell r="R609">
            <v>1.5</v>
          </cell>
          <cell r="S609" t="str">
            <v>A</v>
          </cell>
        </row>
        <row r="610">
          <cell r="E610" t="str">
            <v>KERMAN_6_SOLAR2</v>
          </cell>
          <cell r="F610" t="str">
            <v>Fresno Solar West</v>
          </cell>
          <cell r="G610">
            <v>1.5</v>
          </cell>
          <cell r="H610" t="str">
            <v>PGAE</v>
          </cell>
          <cell r="I610" t="str">
            <v>Fresno Cogeneration Partners, LP</v>
          </cell>
          <cell r="J610" t="str">
            <v>SOLAR</v>
          </cell>
          <cell r="K610" t="str">
            <v>PHOTO VOLTAIC</v>
          </cell>
          <cell r="L610" t="str">
            <v>SUN</v>
          </cell>
          <cell r="M610" t="str">
            <v>SP15</v>
          </cell>
          <cell r="N610" t="str">
            <v>PGE3</v>
          </cell>
          <cell r="O610">
            <v>42297</v>
          </cell>
          <cell r="P610">
            <v>0</v>
          </cell>
          <cell r="Q610">
            <v>0</v>
          </cell>
          <cell r="R610">
            <v>1.5</v>
          </cell>
          <cell r="S610" t="str">
            <v>A</v>
          </cell>
        </row>
        <row r="611">
          <cell r="E611" t="str">
            <v>KERNFT_1_UNITS</v>
          </cell>
          <cell r="F611" t="str">
            <v>KERN FRONT LIMITED</v>
          </cell>
          <cell r="G611">
            <v>52.4</v>
          </cell>
          <cell r="H611" t="str">
            <v>PGAE</v>
          </cell>
          <cell r="I611" t="str">
            <v>KERN FRONT LIMITED</v>
          </cell>
          <cell r="J611" t="str">
            <v>COGENERATION</v>
          </cell>
          <cell r="K611" t="str">
            <v>COMBUSTION TURBINE</v>
          </cell>
          <cell r="L611" t="str">
            <v>NATURAL GAS</v>
          </cell>
          <cell r="M611" t="str">
            <v>ZP26</v>
          </cell>
          <cell r="N611" t="str">
            <v>PGE4</v>
          </cell>
          <cell r="O611">
            <v>32515</v>
          </cell>
          <cell r="P611" t="str">
            <v>No longer QF as of 7/14/2015</v>
          </cell>
          <cell r="Q611">
            <v>0</v>
          </cell>
          <cell r="R611">
            <v>60</v>
          </cell>
          <cell r="S611" t="str">
            <v>A</v>
          </cell>
        </row>
        <row r="612">
          <cell r="E612" t="str">
            <v>KERNRG_1_UNITS</v>
          </cell>
          <cell r="F612" t="str">
            <v>South Belridge Cogen Facility</v>
          </cell>
          <cell r="G612">
            <v>55.2</v>
          </cell>
          <cell r="H612" t="str">
            <v>PGAE</v>
          </cell>
          <cell r="I612" t="str">
            <v>AERA ENERGY LLC</v>
          </cell>
          <cell r="J612" t="str">
            <v>COGENERATION</v>
          </cell>
          <cell r="K612" t="str">
            <v>COMBUSTION TURBINE</v>
          </cell>
          <cell r="L612" t="str">
            <v>NATURAL GAS</v>
          </cell>
          <cell r="M612" t="str">
            <v>ZP26</v>
          </cell>
          <cell r="N612" t="str">
            <v>PGE4</v>
          </cell>
          <cell r="O612">
            <v>31048</v>
          </cell>
          <cell r="P612">
            <v>0</v>
          </cell>
          <cell r="Q612">
            <v>0</v>
          </cell>
          <cell r="R612">
            <v>69.599999999999994</v>
          </cell>
          <cell r="S612" t="str">
            <v>A</v>
          </cell>
        </row>
        <row r="613">
          <cell r="E613" t="str">
            <v>KERRGN_1_UNIT 1</v>
          </cell>
          <cell r="F613" t="str">
            <v>KERN RIVER PH 1 (AGGREGATE)</v>
          </cell>
          <cell r="G613">
            <v>25.6</v>
          </cell>
          <cell r="H613" t="str">
            <v>SCE</v>
          </cell>
          <cell r="I613" t="str">
            <v>SCE</v>
          </cell>
          <cell r="J613" t="str">
            <v>HYDRO</v>
          </cell>
          <cell r="K613" t="str">
            <v>HYDRO</v>
          </cell>
          <cell r="L613" t="str">
            <v>WATER</v>
          </cell>
          <cell r="M613" t="str">
            <v>SP15</v>
          </cell>
          <cell r="N613" t="str">
            <v>SCE1</v>
          </cell>
          <cell r="O613">
            <v>2558</v>
          </cell>
          <cell r="P613">
            <v>0</v>
          </cell>
          <cell r="Q613">
            <v>0</v>
          </cell>
          <cell r="R613">
            <v>25.6</v>
          </cell>
          <cell r="S613" t="str">
            <v>A</v>
          </cell>
        </row>
        <row r="614">
          <cell r="E614" t="str">
            <v>KILARC_2_UNIT 1</v>
          </cell>
          <cell r="F614" t="str">
            <v>KILARC</v>
          </cell>
          <cell r="G614">
            <v>3.2</v>
          </cell>
          <cell r="H614" t="str">
            <v>PGAE</v>
          </cell>
          <cell r="I614" t="str">
            <v>PG&amp;E</v>
          </cell>
          <cell r="J614" t="str">
            <v>HYDRO</v>
          </cell>
          <cell r="K614" t="str">
            <v>HYDRO</v>
          </cell>
          <cell r="L614" t="str">
            <v>WATER</v>
          </cell>
          <cell r="M614" t="str">
            <v>NP15</v>
          </cell>
          <cell r="N614" t="str">
            <v>PGE3</v>
          </cell>
          <cell r="O614">
            <v>1462</v>
          </cell>
          <cell r="P614">
            <v>0</v>
          </cell>
          <cell r="Q614">
            <v>0</v>
          </cell>
          <cell r="R614">
            <v>3.2</v>
          </cell>
          <cell r="S614" t="str">
            <v>A</v>
          </cell>
        </row>
        <row r="615">
          <cell r="E615" t="str">
            <v>KINGCO_1_KINGBR</v>
          </cell>
          <cell r="F615" t="str">
            <v>PE - KES KINGSBURG,LLC</v>
          </cell>
          <cell r="G615">
            <v>34.5</v>
          </cell>
          <cell r="H615" t="str">
            <v>PGAE</v>
          </cell>
          <cell r="I615" t="str">
            <v>KES Kingsburg, L.P.</v>
          </cell>
          <cell r="J615" t="str">
            <v>COGENERATION</v>
          </cell>
          <cell r="K615" t="str">
            <v>COMBUSTION TURBINE</v>
          </cell>
          <cell r="L615" t="str">
            <v>NATURAL GAS</v>
          </cell>
          <cell r="M615" t="str">
            <v>NP15</v>
          </cell>
          <cell r="N615" t="str">
            <v>PGE3</v>
          </cell>
          <cell r="O615">
            <v>33212</v>
          </cell>
          <cell r="P615" t="str">
            <v>Formerly PGE QF 25C164</v>
          </cell>
          <cell r="Q615">
            <v>0</v>
          </cell>
          <cell r="R615">
            <v>40</v>
          </cell>
          <cell r="S615" t="str">
            <v>A</v>
          </cell>
        </row>
        <row r="616">
          <cell r="E616" t="str">
            <v>KINGRV_7_UNIT 1</v>
          </cell>
          <cell r="F616" t="str">
            <v>Kings River Unit 1</v>
          </cell>
          <cell r="G616">
            <v>51.2</v>
          </cell>
          <cell r="H616" t="str">
            <v>PGAE</v>
          </cell>
          <cell r="I616" t="str">
            <v>PG&amp;E</v>
          </cell>
          <cell r="J616" t="str">
            <v>HYDRO</v>
          </cell>
          <cell r="K616" t="str">
            <v>HYDRO</v>
          </cell>
          <cell r="L616" t="str">
            <v>WATER</v>
          </cell>
          <cell r="M616" t="str">
            <v>NP15</v>
          </cell>
          <cell r="N616" t="str">
            <v>PGE3</v>
          </cell>
          <cell r="O616">
            <v>22647</v>
          </cell>
          <cell r="P616">
            <v>0</v>
          </cell>
          <cell r="Q616" t="str">
            <v>Kings River</v>
          </cell>
          <cell r="R616">
            <v>51.2</v>
          </cell>
          <cell r="S616" t="str">
            <v>A</v>
          </cell>
        </row>
        <row r="617">
          <cell r="E617" t="str">
            <v>KIRKER_7_KELCYN</v>
          </cell>
          <cell r="F617" t="str">
            <v>KELLER CANYON LANDFILL GEN FACILITY</v>
          </cell>
          <cell r="G617">
            <v>3.56</v>
          </cell>
          <cell r="H617" t="str">
            <v>PGAE</v>
          </cell>
          <cell r="I617" t="str">
            <v>Ameresco Keller Canyon, LLC</v>
          </cell>
          <cell r="J617" t="str">
            <v>BIOMASS</v>
          </cell>
          <cell r="K617" t="str">
            <v>RECIPROCATING ENGINE</v>
          </cell>
          <cell r="L617" t="str">
            <v>LANDFILL GAS</v>
          </cell>
          <cell r="M617" t="str">
            <v>NP15</v>
          </cell>
          <cell r="N617" t="str">
            <v>NCP1</v>
          </cell>
          <cell r="O617">
            <v>40026</v>
          </cell>
          <cell r="P617">
            <v>0</v>
          </cell>
          <cell r="Q617">
            <v>0</v>
          </cell>
          <cell r="R617">
            <v>3.8</v>
          </cell>
          <cell r="S617" t="str">
            <v>A</v>
          </cell>
        </row>
        <row r="618">
          <cell r="E618" t="str">
            <v>KNGBRD_2_SOLAR1</v>
          </cell>
          <cell r="F618" t="str">
            <v>Kingbird Solar A</v>
          </cell>
          <cell r="G618">
            <v>20</v>
          </cell>
          <cell r="H618" t="str">
            <v>SCE</v>
          </cell>
          <cell r="I618" t="str">
            <v>Kingbird Solar A, LLC</v>
          </cell>
          <cell r="J618" t="str">
            <v>SOLAR</v>
          </cell>
          <cell r="K618" t="str">
            <v>PHOTO VOLTAIC</v>
          </cell>
          <cell r="L618" t="str">
            <v>SUN</v>
          </cell>
          <cell r="M618" t="str">
            <v>SP15</v>
          </cell>
          <cell r="N618" t="str">
            <v>SCE1</v>
          </cell>
          <cell r="O618">
            <v>42490</v>
          </cell>
          <cell r="P618">
            <v>0</v>
          </cell>
          <cell r="Q618">
            <v>0</v>
          </cell>
          <cell r="R618">
            <v>20</v>
          </cell>
          <cell r="S618" t="str">
            <v>A</v>
          </cell>
        </row>
        <row r="619">
          <cell r="E619" t="str">
            <v>KNGBRD_2_SOLAR2</v>
          </cell>
          <cell r="F619" t="str">
            <v>Kingbird Solar B</v>
          </cell>
          <cell r="G619">
            <v>20</v>
          </cell>
          <cell r="H619" t="str">
            <v>SCE</v>
          </cell>
          <cell r="I619" t="str">
            <v>Kingbird Solar B, LLC</v>
          </cell>
          <cell r="J619" t="str">
            <v>SOLAR</v>
          </cell>
          <cell r="K619" t="str">
            <v>PHOTO VOLTAIC</v>
          </cell>
          <cell r="L619" t="str">
            <v>SUN</v>
          </cell>
          <cell r="M619" t="str">
            <v>SP15</v>
          </cell>
          <cell r="N619" t="str">
            <v>SCE1</v>
          </cell>
          <cell r="O619">
            <v>42490</v>
          </cell>
          <cell r="P619">
            <v>0</v>
          </cell>
          <cell r="Q619">
            <v>0</v>
          </cell>
          <cell r="R619">
            <v>20</v>
          </cell>
          <cell r="S619" t="str">
            <v>A</v>
          </cell>
        </row>
        <row r="620">
          <cell r="E620" t="str">
            <v>KNGBRG_1_KBSLR1</v>
          </cell>
          <cell r="F620" t="str">
            <v>Kingsburg 1</v>
          </cell>
          <cell r="G620">
            <v>1.5</v>
          </cell>
          <cell r="H620" t="str">
            <v>PGAE</v>
          </cell>
          <cell r="I620" t="str">
            <v>Tulare PV II, LLC</v>
          </cell>
          <cell r="J620" t="str">
            <v>SOLAR</v>
          </cell>
          <cell r="K620" t="str">
            <v>PHOTO VOLTAIC</v>
          </cell>
          <cell r="L620" t="str">
            <v>SUN</v>
          </cell>
          <cell r="M620" t="str">
            <v>NP15</v>
          </cell>
          <cell r="N620" t="str">
            <v>PGE2</v>
          </cell>
          <cell r="O620">
            <v>41614</v>
          </cell>
          <cell r="P620">
            <v>0</v>
          </cell>
          <cell r="Q620">
            <v>0</v>
          </cell>
          <cell r="R620">
            <v>1.5</v>
          </cell>
          <cell r="S620" t="str">
            <v>A</v>
          </cell>
        </row>
        <row r="621">
          <cell r="E621" t="str">
            <v>KNGBRG_1_KBSLR2</v>
          </cell>
          <cell r="F621" t="str">
            <v>Kingsburg 2</v>
          </cell>
          <cell r="G621">
            <v>1.5</v>
          </cell>
          <cell r="H621" t="str">
            <v>PGAE</v>
          </cell>
          <cell r="I621" t="str">
            <v>Tulare PV II, LLC</v>
          </cell>
          <cell r="J621" t="str">
            <v>SOLAR</v>
          </cell>
          <cell r="K621" t="str">
            <v>PHOTO VOLTAIC</v>
          </cell>
          <cell r="L621" t="str">
            <v>SUN</v>
          </cell>
          <cell r="M621" t="str">
            <v>NP15</v>
          </cell>
          <cell r="N621" t="str">
            <v>PGE2</v>
          </cell>
          <cell r="O621">
            <v>41614</v>
          </cell>
          <cell r="P621">
            <v>0</v>
          </cell>
          <cell r="Q621">
            <v>0</v>
          </cell>
          <cell r="R621">
            <v>1.5</v>
          </cell>
          <cell r="S621" t="str">
            <v>A</v>
          </cell>
        </row>
        <row r="622">
          <cell r="E622" t="str">
            <v>KNGCTY_6_UNITA1</v>
          </cell>
          <cell r="F622" t="str">
            <v>King City Energy Center</v>
          </cell>
          <cell r="G622">
            <v>44.6</v>
          </cell>
          <cell r="H622" t="str">
            <v>PGAE</v>
          </cell>
          <cell r="I622" t="str">
            <v>CALPINE</v>
          </cell>
          <cell r="J622" t="str">
            <v>PEAKER</v>
          </cell>
          <cell r="K622" t="str">
            <v>COMBUSTION TURBINE</v>
          </cell>
          <cell r="L622" t="str">
            <v>NATURAL GAS</v>
          </cell>
          <cell r="M622" t="str">
            <v>NP15</v>
          </cell>
          <cell r="N622" t="str">
            <v>PGE3</v>
          </cell>
          <cell r="O622">
            <v>37270</v>
          </cell>
          <cell r="P622">
            <v>0</v>
          </cell>
          <cell r="Q622">
            <v>0</v>
          </cell>
          <cell r="R622">
            <v>49.9</v>
          </cell>
          <cell r="S622" t="str">
            <v>A</v>
          </cell>
        </row>
        <row r="623">
          <cell r="E623" t="str">
            <v>KNTSTH_6_SOLAR</v>
          </cell>
          <cell r="F623" t="str">
            <v>Kent South</v>
          </cell>
          <cell r="G623">
            <v>20</v>
          </cell>
          <cell r="H623" t="str">
            <v>PGAE</v>
          </cell>
          <cell r="I623" t="str">
            <v>RE Kent South, LLC</v>
          </cell>
          <cell r="J623" t="str">
            <v>SOLAR</v>
          </cell>
          <cell r="K623" t="str">
            <v>PHOTO VOLTAIC</v>
          </cell>
          <cell r="L623" t="str">
            <v>SUN</v>
          </cell>
          <cell r="M623" t="str">
            <v>NP15</v>
          </cell>
          <cell r="N623" t="str">
            <v>PGE3</v>
          </cell>
          <cell r="O623">
            <v>41997</v>
          </cell>
          <cell r="P623">
            <v>0</v>
          </cell>
          <cell r="Q623">
            <v>0</v>
          </cell>
          <cell r="R623">
            <v>20</v>
          </cell>
          <cell r="S623" t="str">
            <v>A</v>
          </cell>
        </row>
        <row r="624">
          <cell r="E624" t="str">
            <v>KRAMER_1_SEGS37</v>
          </cell>
          <cell r="F624" t="str">
            <v>LUZ SOLAR PARTNERS 3-7 AGGREGATE</v>
          </cell>
          <cell r="G624">
            <v>175</v>
          </cell>
          <cell r="H624" t="str">
            <v>SCE</v>
          </cell>
          <cell r="I624" t="str">
            <v>VARIOUS</v>
          </cell>
          <cell r="J624" t="str">
            <v>SOLAR</v>
          </cell>
          <cell r="K624" t="str">
            <v>STEAM</v>
          </cell>
          <cell r="L624" t="str">
            <v>SUN</v>
          </cell>
          <cell r="M624" t="str">
            <v>SP15</v>
          </cell>
          <cell r="N624" t="str">
            <v>SCE1</v>
          </cell>
          <cell r="O624">
            <v>31413</v>
          </cell>
          <cell r="P624">
            <v>0</v>
          </cell>
          <cell r="Q624">
            <v>0</v>
          </cell>
          <cell r="R624">
            <v>150</v>
          </cell>
          <cell r="S624" t="str">
            <v>A</v>
          </cell>
        </row>
        <row r="625">
          <cell r="E625" t="str">
            <v>KRAMER_2_SEGS 8</v>
          </cell>
          <cell r="F625" t="str">
            <v>Luz Solar Partners Ltd. VIII</v>
          </cell>
          <cell r="G625">
            <v>92</v>
          </cell>
          <cell r="H625" t="str">
            <v>SCE</v>
          </cell>
          <cell r="I625">
            <v>5050</v>
          </cell>
          <cell r="J625" t="str">
            <v>SOLAR</v>
          </cell>
          <cell r="K625" t="str">
            <v>STEAM</v>
          </cell>
          <cell r="L625" t="str">
            <v>SUN</v>
          </cell>
          <cell r="M625" t="str">
            <v>SP15</v>
          </cell>
          <cell r="N625" t="str">
            <v>SCE1</v>
          </cell>
          <cell r="O625">
            <v>32871</v>
          </cell>
          <cell r="P625">
            <v>0</v>
          </cell>
          <cell r="Q625">
            <v>0</v>
          </cell>
          <cell r="R625">
            <v>80</v>
          </cell>
          <cell r="S625" t="str">
            <v>A</v>
          </cell>
        </row>
        <row r="626">
          <cell r="E626" t="str">
            <v>KRAMER_2_SEGS 9</v>
          </cell>
          <cell r="F626" t="str">
            <v>Luz Solar Partners Ltd. IX</v>
          </cell>
          <cell r="G626">
            <v>92</v>
          </cell>
          <cell r="H626" t="str">
            <v>SCE</v>
          </cell>
          <cell r="I626">
            <v>5051</v>
          </cell>
          <cell r="J626" t="str">
            <v>SOLAR</v>
          </cell>
          <cell r="K626" t="str">
            <v>STEAM</v>
          </cell>
          <cell r="L626" t="str">
            <v>SUN</v>
          </cell>
          <cell r="M626" t="str">
            <v>SP15</v>
          </cell>
          <cell r="N626" t="str">
            <v>SCE1</v>
          </cell>
          <cell r="O626">
            <v>33157</v>
          </cell>
          <cell r="P626">
            <v>0</v>
          </cell>
          <cell r="Q626">
            <v>0</v>
          </cell>
          <cell r="R626">
            <v>80</v>
          </cell>
          <cell r="S626" t="str">
            <v>A</v>
          </cell>
        </row>
        <row r="627">
          <cell r="E627" t="str">
            <v>KRAMER_2_SEGS89</v>
          </cell>
          <cell r="F627" t="str">
            <v>LUZ SOLAR PARTNERS 8-9 AGGREGATE</v>
          </cell>
          <cell r="G627">
            <v>184</v>
          </cell>
          <cell r="H627" t="str">
            <v>SCE</v>
          </cell>
          <cell r="I627" t="str">
            <v>VARIOUS</v>
          </cell>
          <cell r="J627" t="str">
            <v>SOLAR</v>
          </cell>
          <cell r="K627" t="str">
            <v>STEAM</v>
          </cell>
          <cell r="L627" t="str">
            <v>SUN</v>
          </cell>
          <cell r="M627" t="str">
            <v>SP15</v>
          </cell>
          <cell r="N627" t="str">
            <v>SCE1</v>
          </cell>
          <cell r="O627">
            <v>31413</v>
          </cell>
          <cell r="P627">
            <v>0</v>
          </cell>
          <cell r="Q627">
            <v>0</v>
          </cell>
          <cell r="R627">
            <v>160</v>
          </cell>
          <cell r="S627" t="str">
            <v>A</v>
          </cell>
        </row>
        <row r="628">
          <cell r="E628" t="str">
            <v>KRNCNY_6_UNIT</v>
          </cell>
          <cell r="F628" t="str">
            <v>KERN CANYON</v>
          </cell>
          <cell r="G628">
            <v>11.5</v>
          </cell>
          <cell r="H628" t="str">
            <v>PGAE</v>
          </cell>
          <cell r="I628" t="str">
            <v>PG&amp;E</v>
          </cell>
          <cell r="J628" t="str">
            <v>HYDRO</v>
          </cell>
          <cell r="K628" t="str">
            <v>HYDRO</v>
          </cell>
          <cell r="L628" t="str">
            <v>WATER</v>
          </cell>
          <cell r="M628" t="str">
            <v>ZP26</v>
          </cell>
          <cell r="N628" t="str">
            <v>PGE4</v>
          </cell>
          <cell r="O628">
            <v>7672</v>
          </cell>
          <cell r="P628">
            <v>0</v>
          </cell>
          <cell r="Q628">
            <v>0</v>
          </cell>
          <cell r="R628">
            <v>11.5</v>
          </cell>
          <cell r="S628" t="str">
            <v>A</v>
          </cell>
        </row>
        <row r="629">
          <cell r="E629" t="str">
            <v>LACIEN_2_VENICE</v>
          </cell>
          <cell r="F629" t="str">
            <v>Venice Hydroelectric Recovery Plant</v>
          </cell>
          <cell r="G629">
            <v>9.9499999999999993</v>
          </cell>
          <cell r="H629" t="str">
            <v>SCE</v>
          </cell>
          <cell r="I629" t="str">
            <v>The Metropolitan Water District of Southern California</v>
          </cell>
          <cell r="J629" t="str">
            <v>HYDRO</v>
          </cell>
          <cell r="K629" t="str">
            <v>HYDRO</v>
          </cell>
          <cell r="L629" t="str">
            <v>WATER</v>
          </cell>
          <cell r="M629" t="str">
            <v>SP15</v>
          </cell>
          <cell r="N629" t="str">
            <v>SCE1</v>
          </cell>
          <cell r="O629">
            <v>29952</v>
          </cell>
          <cell r="P629">
            <v>0</v>
          </cell>
          <cell r="Q629">
            <v>0</v>
          </cell>
          <cell r="R629">
            <v>10.14</v>
          </cell>
          <cell r="S629" t="str">
            <v>A</v>
          </cell>
        </row>
        <row r="630">
          <cell r="E630" t="str">
            <v>LAGBEL_6_QF</v>
          </cell>
          <cell r="F630" t="str">
            <v>LAGUNA BELLE AREA LUMPED UNITS</v>
          </cell>
          <cell r="G630">
            <v>17.5</v>
          </cell>
          <cell r="H630" t="str">
            <v>SCE</v>
          </cell>
          <cell r="I630" t="str">
            <v>VARIOUS</v>
          </cell>
          <cell r="J630" t="str">
            <v>VARIOUS</v>
          </cell>
          <cell r="K630">
            <v>0</v>
          </cell>
          <cell r="L630" t="str">
            <v>LANDFILL GAS</v>
          </cell>
          <cell r="M630" t="str">
            <v>SP15</v>
          </cell>
          <cell r="N630" t="str">
            <v>SCE1</v>
          </cell>
          <cell r="O630">
            <v>33970</v>
          </cell>
          <cell r="P630">
            <v>0</v>
          </cell>
          <cell r="Q630">
            <v>0</v>
          </cell>
          <cell r="R630">
            <v>17.41</v>
          </cell>
          <cell r="S630" t="str">
            <v>A</v>
          </cell>
        </row>
        <row r="631">
          <cell r="E631" t="str">
            <v>LAKHDG_6_UNIT 1</v>
          </cell>
          <cell r="F631" t="str">
            <v>Lake Hodges Pump Station 1 - Unit 1</v>
          </cell>
          <cell r="G631">
            <v>20</v>
          </cell>
          <cell r="H631" t="str">
            <v>SDGE</v>
          </cell>
          <cell r="I631" t="str">
            <v>San Diego County Water Authority</v>
          </cell>
          <cell r="J631" t="str">
            <v>HYDRO</v>
          </cell>
          <cell r="K631" t="str">
            <v>PUMPED STORAGE</v>
          </cell>
          <cell r="L631" t="str">
            <v>WATER</v>
          </cell>
          <cell r="M631" t="str">
            <v>SP15</v>
          </cell>
          <cell r="N631" t="str">
            <v>SDG1</v>
          </cell>
          <cell r="O631">
            <v>40794</v>
          </cell>
          <cell r="P631">
            <v>0</v>
          </cell>
          <cell r="Q631">
            <v>0</v>
          </cell>
          <cell r="R631">
            <v>20</v>
          </cell>
          <cell r="S631" t="str">
            <v>A</v>
          </cell>
        </row>
        <row r="632">
          <cell r="E632" t="str">
            <v>LAKHDG_6_UNIT 2</v>
          </cell>
          <cell r="F632" t="str">
            <v>Lake Hodges Pumped Storage-Unit2</v>
          </cell>
          <cell r="G632">
            <v>20.149999999999999</v>
          </cell>
          <cell r="H632" t="str">
            <v>SDGE</v>
          </cell>
          <cell r="I632" t="str">
            <v>San Diego County Water Authority</v>
          </cell>
          <cell r="J632" t="str">
            <v>HYDRO</v>
          </cell>
          <cell r="K632" t="str">
            <v>PUMPED STORAGE</v>
          </cell>
          <cell r="L632" t="str">
            <v>WATER</v>
          </cell>
          <cell r="M632" t="str">
            <v>SP15</v>
          </cell>
          <cell r="N632" t="str">
            <v>SDG1</v>
          </cell>
          <cell r="O632">
            <v>41148</v>
          </cell>
          <cell r="P632">
            <v>0</v>
          </cell>
          <cell r="Q632">
            <v>0</v>
          </cell>
          <cell r="R632">
            <v>20</v>
          </cell>
          <cell r="S632" t="str">
            <v>A</v>
          </cell>
        </row>
        <row r="633">
          <cell r="E633" t="str">
            <v>LAMONT_1_SOLAR1</v>
          </cell>
          <cell r="F633" t="str">
            <v>Regulus Solar</v>
          </cell>
          <cell r="G633">
            <v>60</v>
          </cell>
          <cell r="H633" t="str">
            <v>PGAE</v>
          </cell>
          <cell r="I633" t="str">
            <v>Regulus Solar, LLC</v>
          </cell>
          <cell r="J633" t="str">
            <v>SOLAR</v>
          </cell>
          <cell r="K633" t="str">
            <v>PHOTO VOLTAIC</v>
          </cell>
          <cell r="L633" t="str">
            <v>SUN</v>
          </cell>
          <cell r="M633" t="str">
            <v>NP15</v>
          </cell>
          <cell r="N633" t="str">
            <v>SCE1</v>
          </cell>
          <cell r="O633">
            <v>41954</v>
          </cell>
          <cell r="P633">
            <v>0</v>
          </cell>
          <cell r="Q633">
            <v>0</v>
          </cell>
          <cell r="R633">
            <v>60</v>
          </cell>
          <cell r="S633" t="str">
            <v>A</v>
          </cell>
        </row>
        <row r="634">
          <cell r="E634" t="str">
            <v>LAMONT_1_SOLAR3</v>
          </cell>
          <cell r="F634" t="str">
            <v>Woodmere Solar Farm</v>
          </cell>
          <cell r="G634">
            <v>14.99</v>
          </cell>
          <cell r="H634" t="str">
            <v>PGAE</v>
          </cell>
          <cell r="I634" t="str">
            <v>87RL 8me, LLC</v>
          </cell>
          <cell r="J634" t="str">
            <v>SOLAR</v>
          </cell>
          <cell r="K634" t="str">
            <v>PHOTO VOLTAIC</v>
          </cell>
          <cell r="L634" t="str">
            <v>SUN</v>
          </cell>
          <cell r="M634" t="str">
            <v>ZP26</v>
          </cell>
          <cell r="N634" t="str">
            <v>PGE4</v>
          </cell>
          <cell r="O634">
            <v>42361</v>
          </cell>
          <cell r="P634">
            <v>0</v>
          </cell>
          <cell r="Q634">
            <v>0</v>
          </cell>
          <cell r="R634">
            <v>18.75</v>
          </cell>
          <cell r="S634" t="str">
            <v>A</v>
          </cell>
        </row>
        <row r="635">
          <cell r="E635" t="str">
            <v>LAMONT_1_SOLAR4</v>
          </cell>
          <cell r="F635" t="str">
            <v>Hayworth Solar Farm</v>
          </cell>
          <cell r="G635">
            <v>26.66</v>
          </cell>
          <cell r="H635" t="str">
            <v>PGAE</v>
          </cell>
          <cell r="I635" t="str">
            <v>65HK 8me LLC</v>
          </cell>
          <cell r="J635" t="str">
            <v>SOLAR</v>
          </cell>
          <cell r="K635" t="str">
            <v>PHOTO VOLTAIC</v>
          </cell>
          <cell r="L635" t="str">
            <v>SUN</v>
          </cell>
          <cell r="M635" t="str">
            <v>ZP26</v>
          </cell>
          <cell r="N635" t="str">
            <v>PGE4</v>
          </cell>
          <cell r="O635">
            <v>42361</v>
          </cell>
          <cell r="P635">
            <v>0</v>
          </cell>
          <cell r="Q635">
            <v>0</v>
          </cell>
          <cell r="R635">
            <v>33.26</v>
          </cell>
          <cell r="S635" t="str">
            <v>A</v>
          </cell>
        </row>
        <row r="636">
          <cell r="E636" t="str">
            <v>LAMONT_1_SOLAR5</v>
          </cell>
          <cell r="F636" t="str">
            <v>Redcrest Solar Farm</v>
          </cell>
          <cell r="G636">
            <v>16.66</v>
          </cell>
          <cell r="H636" t="str">
            <v>SCE</v>
          </cell>
          <cell r="I636" t="str">
            <v>67RK 8me, LLC</v>
          </cell>
          <cell r="J636" t="str">
            <v>SOLAR</v>
          </cell>
          <cell r="K636" t="str">
            <v>PHOTO VOLTAIC</v>
          </cell>
          <cell r="L636" t="str">
            <v>SUN</v>
          </cell>
          <cell r="M636" t="str">
            <v>SP15</v>
          </cell>
          <cell r="N636" t="str">
            <v>SCE1</v>
          </cell>
          <cell r="O636">
            <v>42307</v>
          </cell>
          <cell r="P636">
            <v>0</v>
          </cell>
          <cell r="Q636">
            <v>0</v>
          </cell>
          <cell r="R636">
            <v>20.86</v>
          </cell>
          <cell r="S636" t="str">
            <v>A</v>
          </cell>
        </row>
        <row r="637">
          <cell r="E637" t="str">
            <v>LAPAC_6_UNIT</v>
          </cell>
          <cell r="F637" t="str">
            <v>Freshwater Tissue Company</v>
          </cell>
          <cell r="G637">
            <v>20</v>
          </cell>
          <cell r="H637" t="str">
            <v>PGAE</v>
          </cell>
          <cell r="I637" t="str">
            <v>Humboldt Bay Harbor, Recreation and Conservation District</v>
          </cell>
          <cell r="J637" t="str">
            <v>THERMAL</v>
          </cell>
          <cell r="K637" t="str">
            <v>STEAM</v>
          </cell>
          <cell r="L637" t="str">
            <v>BLACK LIQUOR</v>
          </cell>
          <cell r="M637" t="str">
            <v>NP15</v>
          </cell>
          <cell r="N637" t="str">
            <v>PGE1</v>
          </cell>
          <cell r="O637">
            <v>33604</v>
          </cell>
          <cell r="P637">
            <v>0</v>
          </cell>
          <cell r="Q637">
            <v>0</v>
          </cell>
          <cell r="R637">
            <v>23</v>
          </cell>
          <cell r="S637" t="str">
            <v>A</v>
          </cell>
        </row>
        <row r="638">
          <cell r="E638" t="str">
            <v>LAPLMA_2_UNIT 1</v>
          </cell>
          <cell r="F638" t="str">
            <v>LA PALOMA UNIT 1</v>
          </cell>
          <cell r="G638">
            <v>259.8</v>
          </cell>
          <cell r="H638" t="str">
            <v>PGAE</v>
          </cell>
          <cell r="I638" t="str">
            <v>La Paloma Generating Company</v>
          </cell>
          <cell r="J638" t="str">
            <v>THERMAL</v>
          </cell>
          <cell r="K638" t="str">
            <v>COMBINED CYCLE</v>
          </cell>
          <cell r="L638" t="str">
            <v>NATURAL GAS</v>
          </cell>
          <cell r="M638" t="str">
            <v>ZP26</v>
          </cell>
          <cell r="N638" t="str">
            <v>PGE4</v>
          </cell>
          <cell r="O638">
            <v>37631</v>
          </cell>
          <cell r="P638">
            <v>0</v>
          </cell>
          <cell r="Q638">
            <v>0</v>
          </cell>
          <cell r="R638">
            <v>255.6</v>
          </cell>
          <cell r="S638" t="str">
            <v>A</v>
          </cell>
        </row>
        <row r="639">
          <cell r="E639" t="str">
            <v>LAPLMA_2_UNIT 2</v>
          </cell>
          <cell r="F639" t="str">
            <v>LA PALOMA UNIT 2</v>
          </cell>
          <cell r="G639">
            <v>260.2</v>
          </cell>
          <cell r="H639" t="str">
            <v>PGAE</v>
          </cell>
          <cell r="I639" t="str">
            <v>La Paloma Generating Company</v>
          </cell>
          <cell r="J639" t="str">
            <v>THERMAL</v>
          </cell>
          <cell r="K639" t="str">
            <v>COMBINED CYCLE</v>
          </cell>
          <cell r="L639" t="str">
            <v>NATURAL GAS</v>
          </cell>
          <cell r="M639" t="str">
            <v>ZP26</v>
          </cell>
          <cell r="N639" t="str">
            <v>PGE4</v>
          </cell>
          <cell r="O639">
            <v>37685</v>
          </cell>
          <cell r="P639">
            <v>0</v>
          </cell>
          <cell r="Q639">
            <v>0</v>
          </cell>
          <cell r="R639">
            <v>255.6</v>
          </cell>
          <cell r="S639" t="str">
            <v>A</v>
          </cell>
        </row>
        <row r="640">
          <cell r="E640" t="str">
            <v>LAPLMA_2_UNIT 3</v>
          </cell>
          <cell r="F640" t="str">
            <v>LA PALOMA UNIT 3</v>
          </cell>
          <cell r="G640">
            <v>256.14999999999998</v>
          </cell>
          <cell r="H640" t="str">
            <v>PGAE</v>
          </cell>
          <cell r="I640" t="str">
            <v>La Paloma Generating Company</v>
          </cell>
          <cell r="J640" t="str">
            <v>THERMAL</v>
          </cell>
          <cell r="K640" t="str">
            <v>COMBINED CYCLE</v>
          </cell>
          <cell r="L640" t="str">
            <v>NATURAL GAS</v>
          </cell>
          <cell r="M640" t="str">
            <v>ZP26</v>
          </cell>
          <cell r="N640" t="str">
            <v>PGE4</v>
          </cell>
          <cell r="O640">
            <v>37634</v>
          </cell>
          <cell r="P640">
            <v>0</v>
          </cell>
          <cell r="Q640">
            <v>0</v>
          </cell>
          <cell r="R640">
            <v>255.6</v>
          </cell>
          <cell r="S640" t="str">
            <v>A</v>
          </cell>
        </row>
        <row r="641">
          <cell r="E641" t="str">
            <v>LAPLMA_2_UNIT 4</v>
          </cell>
          <cell r="F641" t="str">
            <v>LA PALOMA UNIT 4</v>
          </cell>
          <cell r="G641">
            <v>259.54000000000002</v>
          </cell>
          <cell r="H641" t="str">
            <v>PGAE</v>
          </cell>
          <cell r="I641" t="str">
            <v>La Paloma Generating Company</v>
          </cell>
          <cell r="J641" t="str">
            <v>THERMAL</v>
          </cell>
          <cell r="K641" t="str">
            <v>COMBINED CYCLE</v>
          </cell>
          <cell r="L641" t="str">
            <v>NATURAL GAS</v>
          </cell>
          <cell r="M641" t="str">
            <v>ZP26</v>
          </cell>
          <cell r="N641" t="str">
            <v>PGE4</v>
          </cell>
          <cell r="O641">
            <v>37685</v>
          </cell>
          <cell r="P641">
            <v>0</v>
          </cell>
          <cell r="Q641">
            <v>0</v>
          </cell>
          <cell r="R641">
            <v>255.6</v>
          </cell>
          <cell r="S641" t="str">
            <v>A</v>
          </cell>
        </row>
        <row r="642">
          <cell r="E642" t="str">
            <v>LARKSP_6_UNIT 1</v>
          </cell>
          <cell r="F642" t="str">
            <v>Larkspur 1</v>
          </cell>
          <cell r="G642">
            <v>46.1</v>
          </cell>
          <cell r="H642" t="str">
            <v>SDGE</v>
          </cell>
          <cell r="I642" t="str">
            <v>Wildflower Energy</v>
          </cell>
          <cell r="J642" t="str">
            <v>PEAKER</v>
          </cell>
          <cell r="K642" t="str">
            <v>COMBUSTION TURBINE</v>
          </cell>
          <cell r="L642" t="str">
            <v>NATURAL GAS</v>
          </cell>
          <cell r="M642" t="str">
            <v>SP15</v>
          </cell>
          <cell r="N642" t="str">
            <v>SDG1</v>
          </cell>
          <cell r="O642">
            <v>37147</v>
          </cell>
          <cell r="P642">
            <v>0</v>
          </cell>
          <cell r="Q642">
            <v>0</v>
          </cell>
          <cell r="R642">
            <v>45</v>
          </cell>
          <cell r="S642" t="str">
            <v>A</v>
          </cell>
        </row>
        <row r="643">
          <cell r="E643" t="str">
            <v>LARKSP_6_UNIT 2</v>
          </cell>
          <cell r="F643" t="str">
            <v>Larkspur 2</v>
          </cell>
          <cell r="G643">
            <v>47.98</v>
          </cell>
          <cell r="H643" t="str">
            <v>SDGE</v>
          </cell>
          <cell r="I643" t="str">
            <v>Wildflower Energy</v>
          </cell>
          <cell r="J643" t="str">
            <v>PEAKER</v>
          </cell>
          <cell r="K643" t="str">
            <v>COMBUSTION TURBINE</v>
          </cell>
          <cell r="L643" t="str">
            <v>NATURAL GAS</v>
          </cell>
          <cell r="M643" t="str">
            <v>SP15</v>
          </cell>
          <cell r="N643" t="str">
            <v>SDG1</v>
          </cell>
          <cell r="O643">
            <v>37147</v>
          </cell>
          <cell r="P643">
            <v>0</v>
          </cell>
          <cell r="Q643">
            <v>0</v>
          </cell>
          <cell r="R643">
            <v>45</v>
          </cell>
          <cell r="S643" t="str">
            <v>A</v>
          </cell>
        </row>
        <row r="644">
          <cell r="E644" t="str">
            <v>LAROA1_2_UNITA1</v>
          </cell>
          <cell r="F644" t="str">
            <v>CICLO COMBINADO MEXICALI</v>
          </cell>
          <cell r="G644">
            <v>180</v>
          </cell>
          <cell r="H644" t="str">
            <v>SDGE</v>
          </cell>
          <cell r="I644" t="str">
            <v>Energia Azteca X</v>
          </cell>
          <cell r="J644" t="str">
            <v>THERMAL</v>
          </cell>
          <cell r="K644" t="str">
            <v>COMBUSTION TURBINE</v>
          </cell>
          <cell r="L644" t="str">
            <v>NATURAL GAS</v>
          </cell>
          <cell r="M644" t="str">
            <v>SP15</v>
          </cell>
          <cell r="N644" t="str">
            <v>SDG1</v>
          </cell>
          <cell r="O644">
            <v>37822</v>
          </cell>
          <cell r="P644">
            <v>0</v>
          </cell>
          <cell r="Q644">
            <v>0</v>
          </cell>
          <cell r="R644">
            <v>181.5</v>
          </cell>
          <cell r="S644" t="str">
            <v>A</v>
          </cell>
        </row>
        <row r="645">
          <cell r="E645" t="str">
            <v>LAROA2_2_CTG 2S</v>
          </cell>
          <cell r="F645" t="str">
            <v>CENTRAL LA ROSITA II COMBUSTION TURBINE</v>
          </cell>
          <cell r="G645">
            <v>181.5</v>
          </cell>
          <cell r="H645" t="str">
            <v>SDGE</v>
          </cell>
          <cell r="I645" t="str">
            <v>Energia de Baja California</v>
          </cell>
          <cell r="J645" t="str">
            <v>THERMAL</v>
          </cell>
          <cell r="K645" t="str">
            <v>COMBUSTION TURBINE</v>
          </cell>
          <cell r="L645" t="str">
            <v>NATURAL GAS</v>
          </cell>
          <cell r="M645" t="str">
            <v>SP15</v>
          </cell>
          <cell r="N645" t="str">
            <v>SDG1</v>
          </cell>
          <cell r="O645">
            <v>37824</v>
          </cell>
          <cell r="P645">
            <v>0</v>
          </cell>
          <cell r="Q645">
            <v>0</v>
          </cell>
          <cell r="R645">
            <v>181.5</v>
          </cell>
          <cell r="S645" t="str">
            <v>A</v>
          </cell>
        </row>
        <row r="646">
          <cell r="E646" t="str">
            <v>LAROA2_2_STG 2C</v>
          </cell>
          <cell r="F646" t="str">
            <v>CENTRAL LA ROSITA II STEAM TURBINE</v>
          </cell>
          <cell r="G646">
            <v>155</v>
          </cell>
          <cell r="H646" t="str">
            <v>SDGE</v>
          </cell>
          <cell r="I646" t="str">
            <v>Energia de Baja California</v>
          </cell>
          <cell r="J646" t="str">
            <v>THERMAL</v>
          </cell>
          <cell r="K646" t="str">
            <v>STEAM</v>
          </cell>
          <cell r="L646" t="str">
            <v>HEAT RECOVERY</v>
          </cell>
          <cell r="M646" t="str">
            <v>SP15</v>
          </cell>
          <cell r="N646" t="str">
            <v>SDG1</v>
          </cell>
          <cell r="O646">
            <v>37824</v>
          </cell>
          <cell r="P646">
            <v>0</v>
          </cell>
          <cell r="Q646">
            <v>0</v>
          </cell>
          <cell r="R646">
            <v>155</v>
          </cell>
          <cell r="S646" t="str">
            <v>A</v>
          </cell>
        </row>
        <row r="647">
          <cell r="E647" t="str">
            <v>LAROA2_2_UNITA1</v>
          </cell>
          <cell r="F647" t="str">
            <v>CENTRAL LA ROSITA II COMBINED CYCLE (AGGREGATE)</v>
          </cell>
          <cell r="G647">
            <v>322</v>
          </cell>
          <cell r="H647" t="str">
            <v>SDGE</v>
          </cell>
          <cell r="I647" t="str">
            <v>Energia de Baja California</v>
          </cell>
          <cell r="J647" t="str">
            <v>THERMAL</v>
          </cell>
          <cell r="K647" t="str">
            <v>COMBINED CYCLE</v>
          </cell>
          <cell r="L647" t="str">
            <v>NATURAL GAS</v>
          </cell>
          <cell r="M647" t="str">
            <v>SP15</v>
          </cell>
          <cell r="N647" t="str">
            <v>SDG1</v>
          </cell>
          <cell r="O647">
            <v>37824</v>
          </cell>
          <cell r="P647">
            <v>0</v>
          </cell>
          <cell r="Q647">
            <v>0</v>
          </cell>
          <cell r="R647">
            <v>336.5</v>
          </cell>
          <cell r="S647" t="str">
            <v>A</v>
          </cell>
        </row>
        <row r="648">
          <cell r="E648" t="str">
            <v>LASSEN_6_AGV1</v>
          </cell>
          <cell r="F648" t="str">
            <v>AGV 1</v>
          </cell>
          <cell r="G648">
            <v>1.8</v>
          </cell>
          <cell r="H648" t="str">
            <v>PGAE</v>
          </cell>
          <cell r="I648" t="str">
            <v>Amedee Geothermal Venture 1</v>
          </cell>
          <cell r="J648" t="str">
            <v>GEOTHERMAL</v>
          </cell>
          <cell r="K648" t="str">
            <v>STEAM</v>
          </cell>
          <cell r="L648" t="str">
            <v>GEOTHERMAL</v>
          </cell>
          <cell r="M648" t="str">
            <v>NP15</v>
          </cell>
          <cell r="N648" t="str">
            <v>PGE3</v>
          </cell>
          <cell r="O648">
            <v>41736</v>
          </cell>
          <cell r="P648">
            <v>0</v>
          </cell>
          <cell r="Q648">
            <v>0</v>
          </cell>
          <cell r="R648">
            <v>2.2000000000000002</v>
          </cell>
          <cell r="S648" t="str">
            <v>A</v>
          </cell>
        </row>
        <row r="649">
          <cell r="E649" t="str">
            <v>LASSEN_6_UNITS</v>
          </cell>
          <cell r="F649" t="str">
            <v>LASSEN AREA QF AGGREGATION</v>
          </cell>
          <cell r="G649">
            <v>32</v>
          </cell>
          <cell r="H649" t="str">
            <v>PGAE</v>
          </cell>
          <cell r="I649" t="str">
            <v>Various</v>
          </cell>
          <cell r="J649" t="str">
            <v>THERMAL</v>
          </cell>
          <cell r="K649" t="str">
            <v>STEAM</v>
          </cell>
          <cell r="L649" t="str">
            <v>WOOD WASTE</v>
          </cell>
          <cell r="M649" t="str">
            <v>NP15</v>
          </cell>
          <cell r="N649" t="str">
            <v>PGE3</v>
          </cell>
          <cell r="O649">
            <v>38687</v>
          </cell>
          <cell r="P649" t="str">
            <v>~98% of capacity from wood waste and the remainder from geothermal.</v>
          </cell>
          <cell r="Q649">
            <v>0</v>
          </cell>
          <cell r="R649">
            <v>32</v>
          </cell>
          <cell r="S649" t="str">
            <v>A</v>
          </cell>
        </row>
        <row r="650">
          <cell r="E650" t="str">
            <v>LAWRNC_7_SUNYVL</v>
          </cell>
          <cell r="F650" t="str">
            <v>SUNNYVALE LANDFILL GAS POWER GENERATION FACILITY</v>
          </cell>
          <cell r="G650">
            <v>0.3</v>
          </cell>
          <cell r="H650" t="str">
            <v>PGAE</v>
          </cell>
          <cell r="I650" t="str">
            <v>City of Sunnyvale</v>
          </cell>
          <cell r="J650" t="str">
            <v>BIOMASS</v>
          </cell>
          <cell r="K650" t="str">
            <v>RECIPROCATING ENGINE</v>
          </cell>
          <cell r="L650" t="str">
            <v>LANDFILL GAS</v>
          </cell>
          <cell r="M650" t="str">
            <v>NP15</v>
          </cell>
          <cell r="N650" t="str">
            <v>PGE3</v>
          </cell>
          <cell r="O650">
            <v>36161</v>
          </cell>
          <cell r="P650">
            <v>0</v>
          </cell>
          <cell r="Q650">
            <v>0</v>
          </cell>
          <cell r="R650">
            <v>1.6</v>
          </cell>
          <cell r="S650" t="str">
            <v>A</v>
          </cell>
        </row>
        <row r="651">
          <cell r="E651" t="str">
            <v>LEBECS_2_UNITS</v>
          </cell>
          <cell r="F651" t="str">
            <v>PASTORIA ENERGY FACILITY</v>
          </cell>
          <cell r="G651">
            <v>799.47</v>
          </cell>
          <cell r="H651" t="str">
            <v>SCE</v>
          </cell>
          <cell r="I651" t="str">
            <v>Calpine</v>
          </cell>
          <cell r="J651" t="str">
            <v>THERMAL</v>
          </cell>
          <cell r="K651" t="str">
            <v>COMBINED CYCLE</v>
          </cell>
          <cell r="L651" t="str">
            <v>NATURAL GAS</v>
          </cell>
          <cell r="M651" t="str">
            <v>SP15</v>
          </cell>
          <cell r="N651" t="str">
            <v>SCE1</v>
          </cell>
          <cell r="O651">
            <v>38476</v>
          </cell>
          <cell r="P651">
            <v>0</v>
          </cell>
          <cell r="Q651">
            <v>0</v>
          </cell>
          <cell r="R651">
            <v>800</v>
          </cell>
          <cell r="S651" t="str">
            <v>A</v>
          </cell>
        </row>
        <row r="652">
          <cell r="E652" t="str">
            <v>LEBECS_7_CTG1</v>
          </cell>
          <cell r="F652" t="str">
            <v>PASTORIA ENERGY FACILITY CTG UNIT 1</v>
          </cell>
          <cell r="G652">
            <v>198.9</v>
          </cell>
          <cell r="H652" t="str">
            <v>SCE</v>
          </cell>
          <cell r="I652" t="str">
            <v>Calpine</v>
          </cell>
          <cell r="J652" t="str">
            <v>THERMAL</v>
          </cell>
          <cell r="K652" t="str">
            <v>COMBUSTION TURBINE</v>
          </cell>
          <cell r="L652" t="str">
            <v>NATURAL GAS</v>
          </cell>
          <cell r="M652" t="str">
            <v>SP15</v>
          </cell>
          <cell r="N652" t="str">
            <v>SCE1</v>
          </cell>
          <cell r="O652">
            <v>38538</v>
          </cell>
          <cell r="P652">
            <v>0</v>
          </cell>
          <cell r="Q652">
            <v>0</v>
          </cell>
          <cell r="R652">
            <v>167</v>
          </cell>
          <cell r="S652" t="str">
            <v>A</v>
          </cell>
        </row>
        <row r="653">
          <cell r="E653" t="str">
            <v>LEBECS_7_CTG2</v>
          </cell>
          <cell r="F653" t="str">
            <v>PASTORIA ENERGY FACILITY CTG UNIT 2</v>
          </cell>
          <cell r="G653">
            <v>198.9</v>
          </cell>
          <cell r="H653" t="str">
            <v>SCE</v>
          </cell>
          <cell r="I653" t="str">
            <v>Calpine</v>
          </cell>
          <cell r="J653" t="str">
            <v>THERMAL</v>
          </cell>
          <cell r="K653" t="str">
            <v>COMBUSTION TURBINE</v>
          </cell>
          <cell r="L653" t="str">
            <v>NATURAL GAS</v>
          </cell>
          <cell r="M653" t="str">
            <v>SP15</v>
          </cell>
          <cell r="N653" t="str">
            <v>SCE1</v>
          </cell>
          <cell r="O653">
            <v>38538</v>
          </cell>
          <cell r="P653">
            <v>0</v>
          </cell>
          <cell r="Q653">
            <v>0</v>
          </cell>
          <cell r="R653">
            <v>167</v>
          </cell>
          <cell r="S653" t="str">
            <v>A</v>
          </cell>
        </row>
        <row r="654">
          <cell r="E654" t="str">
            <v>LEBECS_7_CTG4</v>
          </cell>
          <cell r="F654" t="str">
            <v>PASTORIA ENERGY FACILITY CTG UNIT 4</v>
          </cell>
          <cell r="G654">
            <v>198.9</v>
          </cell>
          <cell r="H654" t="str">
            <v>SCE</v>
          </cell>
          <cell r="I654" t="str">
            <v>Calpine</v>
          </cell>
          <cell r="J654" t="str">
            <v>THERMAL</v>
          </cell>
          <cell r="K654" t="str">
            <v>COMBUSTION TURBINE</v>
          </cell>
          <cell r="L654" t="str">
            <v>NATURAL GAS</v>
          </cell>
          <cell r="M654" t="str">
            <v>SP15</v>
          </cell>
          <cell r="N654" t="str">
            <v>SCE1</v>
          </cell>
          <cell r="O654">
            <v>38476</v>
          </cell>
          <cell r="P654">
            <v>0</v>
          </cell>
          <cell r="Q654">
            <v>0</v>
          </cell>
          <cell r="R654">
            <v>167</v>
          </cell>
          <cell r="S654" t="str">
            <v>A</v>
          </cell>
        </row>
        <row r="655">
          <cell r="E655" t="str">
            <v>LEBECS_7_STG3</v>
          </cell>
          <cell r="F655" t="str">
            <v>PASTORIA ENERGY FACILITY STG UNIT 3</v>
          </cell>
          <cell r="G655">
            <v>184</v>
          </cell>
          <cell r="H655" t="str">
            <v>SCE</v>
          </cell>
          <cell r="I655" t="str">
            <v>Calpine</v>
          </cell>
          <cell r="J655" t="str">
            <v>THERMAL</v>
          </cell>
          <cell r="K655" t="str">
            <v>STEAM</v>
          </cell>
          <cell r="L655" t="str">
            <v>HEAT RECOVERY</v>
          </cell>
          <cell r="M655" t="str">
            <v>SP15</v>
          </cell>
          <cell r="N655" t="str">
            <v>SCE1</v>
          </cell>
          <cell r="O655">
            <v>38538</v>
          </cell>
          <cell r="P655">
            <v>0</v>
          </cell>
          <cell r="Q655">
            <v>0</v>
          </cell>
          <cell r="R655">
            <v>187</v>
          </cell>
          <cell r="S655" t="str">
            <v>A</v>
          </cell>
        </row>
        <row r="656">
          <cell r="E656" t="str">
            <v>LEBECS_7_STG5</v>
          </cell>
          <cell r="F656" t="str">
            <v>PASTORIA ENERGY FACILITY STG UNIT 5</v>
          </cell>
          <cell r="G656">
            <v>92</v>
          </cell>
          <cell r="H656" t="str">
            <v>SCE</v>
          </cell>
          <cell r="I656" t="str">
            <v>Calpine</v>
          </cell>
          <cell r="J656" t="str">
            <v>THERMAL</v>
          </cell>
          <cell r="K656" t="str">
            <v>STEAM</v>
          </cell>
          <cell r="L656" t="str">
            <v>HEAT RECOVERY</v>
          </cell>
          <cell r="M656" t="str">
            <v>SP15</v>
          </cell>
          <cell r="N656" t="str">
            <v>SCE1</v>
          </cell>
          <cell r="O656">
            <v>38476</v>
          </cell>
          <cell r="P656">
            <v>0</v>
          </cell>
          <cell r="Q656">
            <v>0</v>
          </cell>
          <cell r="R656">
            <v>92</v>
          </cell>
          <cell r="S656" t="str">
            <v>A</v>
          </cell>
        </row>
        <row r="657">
          <cell r="E657" t="str">
            <v>LECEF_1_CGT 1</v>
          </cell>
          <cell r="F657" t="str">
            <v>LOS ESTEROS ENERGY FACILITY UNIT 1</v>
          </cell>
          <cell r="G657">
            <v>49.9</v>
          </cell>
          <cell r="H657" t="str">
            <v>PGAE</v>
          </cell>
          <cell r="I657" t="str">
            <v>Calpine</v>
          </cell>
          <cell r="J657" t="str">
            <v>PEAKER</v>
          </cell>
          <cell r="K657" t="str">
            <v>COMBUSTION TURBINE</v>
          </cell>
          <cell r="L657" t="str">
            <v>NATURAL GAS</v>
          </cell>
          <cell r="M657" t="str">
            <v>NP15</v>
          </cell>
          <cell r="N657" t="str">
            <v>PGE3</v>
          </cell>
          <cell r="O657">
            <v>37687</v>
          </cell>
          <cell r="P657">
            <v>0</v>
          </cell>
          <cell r="Q657">
            <v>0</v>
          </cell>
          <cell r="R657">
            <v>49.9</v>
          </cell>
          <cell r="S657" t="str">
            <v>A</v>
          </cell>
        </row>
        <row r="658">
          <cell r="E658" t="str">
            <v>LECEF_1_CGT 2</v>
          </cell>
          <cell r="F658" t="str">
            <v>LOS ESTEROS ENERGY FACILITY UNIT 2</v>
          </cell>
          <cell r="G658">
            <v>49.9</v>
          </cell>
          <cell r="H658" t="str">
            <v>PGAE</v>
          </cell>
          <cell r="I658" t="str">
            <v>Calpine</v>
          </cell>
          <cell r="J658" t="str">
            <v>PEAKER</v>
          </cell>
          <cell r="K658" t="str">
            <v>COMBUSTION TURBINE</v>
          </cell>
          <cell r="L658" t="str">
            <v>NATURAL GAS</v>
          </cell>
          <cell r="M658" t="str">
            <v>NP15</v>
          </cell>
          <cell r="N658" t="str">
            <v>PGE3</v>
          </cell>
          <cell r="O658">
            <v>37687</v>
          </cell>
          <cell r="P658">
            <v>0</v>
          </cell>
          <cell r="Q658">
            <v>0</v>
          </cell>
          <cell r="R658">
            <v>49.9</v>
          </cell>
          <cell r="S658" t="str">
            <v>A</v>
          </cell>
        </row>
        <row r="659">
          <cell r="E659" t="str">
            <v>LECEF_1_CGT 3</v>
          </cell>
          <cell r="F659" t="str">
            <v>LOS ESTEROS ENERGY FACILITY UNIT 3</v>
          </cell>
          <cell r="G659">
            <v>49.9</v>
          </cell>
          <cell r="H659" t="str">
            <v>PGAE</v>
          </cell>
          <cell r="I659" t="str">
            <v>Calpine</v>
          </cell>
          <cell r="J659" t="str">
            <v>PEAKER</v>
          </cell>
          <cell r="K659" t="str">
            <v>COMBUSTION TURBINE</v>
          </cell>
          <cell r="L659" t="str">
            <v>NATURAL GAS</v>
          </cell>
          <cell r="M659" t="str">
            <v>NP15</v>
          </cell>
          <cell r="N659" t="str">
            <v>PGE3</v>
          </cell>
          <cell r="O659">
            <v>37687</v>
          </cell>
          <cell r="P659">
            <v>0</v>
          </cell>
          <cell r="Q659">
            <v>0</v>
          </cell>
          <cell r="R659">
            <v>49.9</v>
          </cell>
          <cell r="S659" t="str">
            <v>A</v>
          </cell>
        </row>
        <row r="660">
          <cell r="E660" t="str">
            <v>LECEF_1_CGT 4</v>
          </cell>
          <cell r="F660" t="str">
            <v>LOS ESTEROS ENERGY FACILITY UNIT 4</v>
          </cell>
          <cell r="G660">
            <v>49.9</v>
          </cell>
          <cell r="H660" t="str">
            <v>PGAE</v>
          </cell>
          <cell r="I660" t="str">
            <v>Calpine</v>
          </cell>
          <cell r="J660" t="str">
            <v>PEAKER</v>
          </cell>
          <cell r="K660" t="str">
            <v>COMBUSTION TURBINE</v>
          </cell>
          <cell r="L660" t="str">
            <v>NATURAL GAS</v>
          </cell>
          <cell r="M660" t="str">
            <v>NP15</v>
          </cell>
          <cell r="N660" t="str">
            <v>PGE3</v>
          </cell>
          <cell r="O660">
            <v>37687</v>
          </cell>
          <cell r="P660">
            <v>0</v>
          </cell>
          <cell r="Q660">
            <v>0</v>
          </cell>
          <cell r="R660">
            <v>49.9</v>
          </cell>
          <cell r="S660" t="str">
            <v>A</v>
          </cell>
        </row>
        <row r="661">
          <cell r="E661" t="str">
            <v>LECEF_1_STG1</v>
          </cell>
          <cell r="F661" t="str">
            <v>LOS ESTEROS ENERGY FACILITY STG</v>
          </cell>
          <cell r="G661">
            <v>120</v>
          </cell>
          <cell r="H661" t="str">
            <v>PGAE</v>
          </cell>
          <cell r="I661" t="str">
            <v>Calpine</v>
          </cell>
          <cell r="J661" t="str">
            <v>THERMAL</v>
          </cell>
          <cell r="K661" t="str">
            <v>STEAM</v>
          </cell>
          <cell r="L661" t="str">
            <v>HEAT RECOVERY</v>
          </cell>
          <cell r="M661" t="str">
            <v>NP15</v>
          </cell>
          <cell r="N661" t="str">
            <v>PGE3</v>
          </cell>
          <cell r="O661">
            <v>41486</v>
          </cell>
          <cell r="P661">
            <v>0</v>
          </cell>
          <cell r="Q661">
            <v>0</v>
          </cell>
          <cell r="R661">
            <v>120</v>
          </cell>
          <cell r="S661" t="str">
            <v>A</v>
          </cell>
        </row>
        <row r="662">
          <cell r="E662" t="str">
            <v>LECEF_1_UNITS</v>
          </cell>
          <cell r="F662" t="str">
            <v>LOS ESTEROS ENERGY FACILITY (AGGREGATE)</v>
          </cell>
          <cell r="G662">
            <v>294</v>
          </cell>
          <cell r="H662" t="str">
            <v>PGAE</v>
          </cell>
          <cell r="I662" t="str">
            <v>Calpine</v>
          </cell>
          <cell r="J662" t="str">
            <v>PEAKER</v>
          </cell>
          <cell r="K662" t="str">
            <v>COMBUSTION TURBINE</v>
          </cell>
          <cell r="L662" t="str">
            <v>NATURAL GAS</v>
          </cell>
          <cell r="M662" t="str">
            <v>NP15</v>
          </cell>
          <cell r="N662" t="str">
            <v>PGE3</v>
          </cell>
          <cell r="O662">
            <v>41486</v>
          </cell>
          <cell r="P662">
            <v>0</v>
          </cell>
          <cell r="Q662">
            <v>0</v>
          </cell>
          <cell r="R662">
            <v>319.60000000000002</v>
          </cell>
          <cell r="S662" t="str">
            <v>A</v>
          </cell>
        </row>
        <row r="663">
          <cell r="E663" t="str">
            <v>LEPRFD_1_KANSAS</v>
          </cell>
          <cell r="F663" t="str">
            <v>Kansas</v>
          </cell>
          <cell r="G663">
            <v>20</v>
          </cell>
          <cell r="H663" t="str">
            <v>PGAE</v>
          </cell>
          <cell r="I663" t="str">
            <v>RE Kansas, LLC</v>
          </cell>
          <cell r="J663" t="str">
            <v>SOLAR</v>
          </cell>
          <cell r="K663" t="str">
            <v>PHOTO VOLTAIC</v>
          </cell>
          <cell r="L663" t="str">
            <v>SUN</v>
          </cell>
          <cell r="M663" t="str">
            <v>NP15</v>
          </cell>
          <cell r="N663" t="str">
            <v>PGE3</v>
          </cell>
          <cell r="O663">
            <v>41991</v>
          </cell>
          <cell r="P663">
            <v>0</v>
          </cell>
          <cell r="Q663">
            <v>0</v>
          </cell>
          <cell r="R663">
            <v>20</v>
          </cell>
          <cell r="S663" t="str">
            <v>A</v>
          </cell>
        </row>
        <row r="664">
          <cell r="E664" t="str">
            <v>LEWSTN_7_UNIT 1</v>
          </cell>
          <cell r="F664" t="str">
            <v>Lewiston</v>
          </cell>
          <cell r="G664">
            <v>0.5</v>
          </cell>
          <cell r="H664" t="str">
            <v>PGAE</v>
          </cell>
          <cell r="I664" t="str">
            <v>USBR</v>
          </cell>
          <cell r="J664" t="str">
            <v>HYDRO</v>
          </cell>
          <cell r="K664" t="str">
            <v>HYDRO</v>
          </cell>
          <cell r="L664" t="str">
            <v>WATER</v>
          </cell>
          <cell r="M664" t="str">
            <v>NP15</v>
          </cell>
          <cell r="N664" t="str">
            <v>PGE3</v>
          </cell>
          <cell r="O664">
            <v>23377</v>
          </cell>
          <cell r="P664">
            <v>0</v>
          </cell>
          <cell r="Q664">
            <v>0</v>
          </cell>
          <cell r="R664">
            <v>0.5</v>
          </cell>
          <cell r="S664" t="str">
            <v>A</v>
          </cell>
        </row>
        <row r="665">
          <cell r="E665" t="str">
            <v>LGHTHP_6_ICEGEN</v>
          </cell>
          <cell r="F665" t="str">
            <v>CARSON COGENERATION COMPANY</v>
          </cell>
          <cell r="G665">
            <v>48</v>
          </cell>
          <cell r="H665" t="str">
            <v>SCE</v>
          </cell>
          <cell r="I665" t="str">
            <v>CARSON COGENERATION COMPANY</v>
          </cell>
          <cell r="J665" t="str">
            <v>COGENERATION</v>
          </cell>
          <cell r="K665" t="str">
            <v>COMBUSTION TURBINE</v>
          </cell>
          <cell r="L665" t="str">
            <v>NATURAL GAS</v>
          </cell>
          <cell r="M665" t="str">
            <v>SP15</v>
          </cell>
          <cell r="N665" t="str">
            <v>SCE1</v>
          </cell>
          <cell r="O665">
            <v>32864</v>
          </cell>
          <cell r="P665" t="str">
            <v>Formerly SCE QF 2087</v>
          </cell>
          <cell r="Q665">
            <v>0</v>
          </cell>
          <cell r="R665">
            <v>48.9</v>
          </cell>
          <cell r="S665" t="str">
            <v>A</v>
          </cell>
        </row>
        <row r="666">
          <cell r="E666" t="str">
            <v>LHILLS_6_SOLAR1</v>
          </cell>
          <cell r="F666" t="str">
            <v>Lost Hills Solar</v>
          </cell>
          <cell r="G666">
            <v>20</v>
          </cell>
          <cell r="H666" t="str">
            <v>PGAE</v>
          </cell>
          <cell r="I666" t="str">
            <v>Lost Hills Solar, LLC</v>
          </cell>
          <cell r="J666" t="str">
            <v>SOLAR</v>
          </cell>
          <cell r="K666" t="str">
            <v>PHOTO VOLTAIC</v>
          </cell>
          <cell r="L666" t="str">
            <v>SUN</v>
          </cell>
          <cell r="M666" t="str">
            <v>NP15</v>
          </cell>
          <cell r="N666" t="str">
            <v>PGE3</v>
          </cell>
          <cell r="O666">
            <v>42096</v>
          </cell>
          <cell r="P666">
            <v>0</v>
          </cell>
          <cell r="Q666">
            <v>0</v>
          </cell>
          <cell r="R666">
            <v>20.46</v>
          </cell>
          <cell r="S666" t="str">
            <v>A</v>
          </cell>
        </row>
        <row r="667">
          <cell r="E667" t="str">
            <v>LILIAC_6_SOLAR</v>
          </cell>
          <cell r="F667" t="str">
            <v>Mesa Crest</v>
          </cell>
          <cell r="G667">
            <v>3</v>
          </cell>
          <cell r="H667" t="str">
            <v>SDGE</v>
          </cell>
          <cell r="I667" t="str">
            <v>NLP Granger A82, LLC</v>
          </cell>
          <cell r="J667" t="str">
            <v>SOLAR</v>
          </cell>
          <cell r="K667" t="str">
            <v>PHOTO VOLTAIC</v>
          </cell>
          <cell r="L667" t="str">
            <v>SUN</v>
          </cell>
          <cell r="M667" t="str">
            <v>SP15</v>
          </cell>
          <cell r="N667" t="str">
            <v>SDG1</v>
          </cell>
          <cell r="O667">
            <v>42630</v>
          </cell>
          <cell r="P667">
            <v>0</v>
          </cell>
          <cell r="Q667">
            <v>0</v>
          </cell>
          <cell r="R667">
            <v>3</v>
          </cell>
          <cell r="S667" t="str">
            <v>A</v>
          </cell>
        </row>
        <row r="668">
          <cell r="E668" t="str">
            <v>LITLRK_6_SEPV01</v>
          </cell>
          <cell r="F668" t="str">
            <v>Gestamp Solar 1</v>
          </cell>
          <cell r="G668">
            <v>2</v>
          </cell>
          <cell r="H668" t="str">
            <v>SCE</v>
          </cell>
          <cell r="I668" t="str">
            <v>SEPV1, LLC</v>
          </cell>
          <cell r="J668" t="str">
            <v>SOLAR</v>
          </cell>
          <cell r="K668" t="str">
            <v>PHOTO VOLTAIC</v>
          </cell>
          <cell r="L668" t="str">
            <v>SUN</v>
          </cell>
          <cell r="M668" t="str">
            <v>SP15</v>
          </cell>
          <cell r="N668" t="str">
            <v>SCE1</v>
          </cell>
          <cell r="O668">
            <v>41037</v>
          </cell>
          <cell r="P668">
            <v>0</v>
          </cell>
          <cell r="Q668">
            <v>0</v>
          </cell>
          <cell r="R668">
            <v>2</v>
          </cell>
          <cell r="S668" t="str">
            <v>A</v>
          </cell>
        </row>
        <row r="669">
          <cell r="E669" t="str">
            <v>LITLRK_6_SOLAR1</v>
          </cell>
          <cell r="F669" t="str">
            <v>Little Rock C</v>
          </cell>
          <cell r="G669">
            <v>5</v>
          </cell>
          <cell r="H669" t="str">
            <v>SCE</v>
          </cell>
          <cell r="I669" t="str">
            <v>Lancaster Little Rock C, LLC</v>
          </cell>
          <cell r="J669" t="str">
            <v>SOLAR</v>
          </cell>
          <cell r="K669" t="str">
            <v>PHOTO VOLTAIC</v>
          </cell>
          <cell r="L669" t="str">
            <v>SUN</v>
          </cell>
          <cell r="M669" t="str">
            <v>SP15</v>
          </cell>
          <cell r="N669" t="str">
            <v>SCE1</v>
          </cell>
          <cell r="O669">
            <v>42021</v>
          </cell>
          <cell r="P669">
            <v>0</v>
          </cell>
          <cell r="Q669">
            <v>0</v>
          </cell>
          <cell r="R669">
            <v>5</v>
          </cell>
          <cell r="S669" t="str">
            <v>A</v>
          </cell>
        </row>
        <row r="670">
          <cell r="E670" t="str">
            <v>LITLRK_6_SOLAR2</v>
          </cell>
          <cell r="F670" t="str">
            <v>Palmdale 18</v>
          </cell>
          <cell r="G670">
            <v>2</v>
          </cell>
          <cell r="H670" t="str">
            <v>SCE</v>
          </cell>
          <cell r="I670" t="str">
            <v>SEPV18, LLC</v>
          </cell>
          <cell r="J670" t="str">
            <v>SOLAR</v>
          </cell>
          <cell r="K670" t="str">
            <v>PHOTO VOLTAIC</v>
          </cell>
          <cell r="L670" t="str">
            <v>SUN</v>
          </cell>
          <cell r="M670" t="str">
            <v>SP15</v>
          </cell>
          <cell r="N670" t="str">
            <v>SCE1</v>
          </cell>
          <cell r="O670">
            <v>42382</v>
          </cell>
          <cell r="P670">
            <v>0</v>
          </cell>
          <cell r="Q670">
            <v>0</v>
          </cell>
          <cell r="R670">
            <v>2</v>
          </cell>
          <cell r="S670" t="str">
            <v>A</v>
          </cell>
        </row>
        <row r="671">
          <cell r="E671" t="str">
            <v>LITLRK_6_SOLAR4</v>
          </cell>
          <cell r="F671" t="str">
            <v>Little Rock Pham Solar</v>
          </cell>
          <cell r="G671">
            <v>3</v>
          </cell>
          <cell r="H671" t="str">
            <v>SCE</v>
          </cell>
          <cell r="I671" t="str">
            <v>West Hills Construction, Inc.</v>
          </cell>
          <cell r="J671" t="str">
            <v>SOLAR</v>
          </cell>
          <cell r="K671" t="str">
            <v>PHOTO VOLTAIC</v>
          </cell>
          <cell r="L671" t="str">
            <v>SUN</v>
          </cell>
          <cell r="M671" t="str">
            <v>SP15</v>
          </cell>
          <cell r="N671" t="str">
            <v>SCE1</v>
          </cell>
          <cell r="O671">
            <v>42451</v>
          </cell>
          <cell r="P671">
            <v>0</v>
          </cell>
          <cell r="Q671">
            <v>0</v>
          </cell>
          <cell r="R671">
            <v>3</v>
          </cell>
          <cell r="S671" t="str">
            <v>A</v>
          </cell>
        </row>
        <row r="672">
          <cell r="E672" t="str">
            <v>LIVEOK_6_SOLAR</v>
          </cell>
          <cell r="F672" t="str">
            <v>Harris</v>
          </cell>
          <cell r="G672">
            <v>1.25</v>
          </cell>
          <cell r="H672" t="str">
            <v>PGAE</v>
          </cell>
          <cell r="I672" t="str">
            <v>Pristine Sun, LLC</v>
          </cell>
          <cell r="J672" t="str">
            <v>SOLAR</v>
          </cell>
          <cell r="K672" t="str">
            <v>PHOTO VOLTAIC</v>
          </cell>
          <cell r="L672" t="str">
            <v>SUN</v>
          </cell>
          <cell r="M672" t="str">
            <v>NP15</v>
          </cell>
          <cell r="N672" t="str">
            <v>PGE3</v>
          </cell>
          <cell r="O672">
            <v>41970</v>
          </cell>
          <cell r="P672">
            <v>0</v>
          </cell>
          <cell r="Q672">
            <v>0</v>
          </cell>
          <cell r="R672">
            <v>1.25</v>
          </cell>
          <cell r="S672" t="str">
            <v>A</v>
          </cell>
        </row>
        <row r="673">
          <cell r="E673" t="str">
            <v>LIVOAK_1_UNIT 1</v>
          </cell>
          <cell r="F673" t="str">
            <v>LIVE OAK LIMITED</v>
          </cell>
          <cell r="G673">
            <v>47.49</v>
          </cell>
          <cell r="H673" t="str">
            <v>PGAE</v>
          </cell>
          <cell r="I673" t="str">
            <v>Live Oak Limited</v>
          </cell>
          <cell r="J673" t="str">
            <v>COGENERATION</v>
          </cell>
          <cell r="K673" t="str">
            <v>COMBUSTION TURBINE</v>
          </cell>
          <cell r="L673" t="str">
            <v>NATURAL GAS</v>
          </cell>
          <cell r="M673" t="str">
            <v>ZP26</v>
          </cell>
          <cell r="N673" t="str">
            <v>PGE4</v>
          </cell>
          <cell r="O673">
            <v>33313</v>
          </cell>
          <cell r="P673">
            <v>0</v>
          </cell>
          <cell r="Q673">
            <v>0</v>
          </cell>
          <cell r="R673">
            <v>58.48</v>
          </cell>
          <cell r="S673" t="str">
            <v>A</v>
          </cell>
        </row>
        <row r="674">
          <cell r="E674" t="str">
            <v>LMBEPK_2_UNITA1</v>
          </cell>
          <cell r="F674" t="str">
            <v>LAMBIE ENERGY CENTER</v>
          </cell>
          <cell r="G674">
            <v>48</v>
          </cell>
          <cell r="H674" t="str">
            <v>PGAE</v>
          </cell>
          <cell r="I674" t="str">
            <v>Lambie Energy Center LLC (Calpine)</v>
          </cell>
          <cell r="J674" t="str">
            <v>PEAKER</v>
          </cell>
          <cell r="K674" t="str">
            <v>COMBUSTION TURBINE</v>
          </cell>
          <cell r="L674" t="str">
            <v>NATURAL GAS</v>
          </cell>
          <cell r="M674" t="str">
            <v>NP15</v>
          </cell>
          <cell r="N674" t="str">
            <v>PGE3</v>
          </cell>
          <cell r="O674">
            <v>37627</v>
          </cell>
          <cell r="P674">
            <v>0</v>
          </cell>
          <cell r="Q674">
            <v>0</v>
          </cell>
          <cell r="R674">
            <v>49.9</v>
          </cell>
          <cell r="S674" t="str">
            <v>A</v>
          </cell>
        </row>
        <row r="675">
          <cell r="E675" t="str">
            <v>LMBEPK_2_UNITA2</v>
          </cell>
          <cell r="F675" t="str">
            <v>CREED ENERGY CENTER</v>
          </cell>
          <cell r="G675">
            <v>48</v>
          </cell>
          <cell r="H675" t="str">
            <v>PGAE</v>
          </cell>
          <cell r="I675" t="str">
            <v>Creed Energy Center LLC (Calpine)</v>
          </cell>
          <cell r="J675" t="str">
            <v>PEAKER</v>
          </cell>
          <cell r="K675" t="str">
            <v>COMBUSTION TURBINE</v>
          </cell>
          <cell r="L675" t="str">
            <v>NATURAL GAS</v>
          </cell>
          <cell r="M675" t="str">
            <v>NP15</v>
          </cell>
          <cell r="N675" t="str">
            <v>PGE3</v>
          </cell>
          <cell r="O675">
            <v>37627</v>
          </cell>
          <cell r="P675">
            <v>0</v>
          </cell>
          <cell r="Q675">
            <v>0</v>
          </cell>
          <cell r="R675">
            <v>49.9</v>
          </cell>
          <cell r="S675" t="str">
            <v>A</v>
          </cell>
        </row>
        <row r="676">
          <cell r="E676" t="str">
            <v>LMBEPK_2_UNITA3</v>
          </cell>
          <cell r="F676" t="str">
            <v>GOOSE HAVEN ENERGY CENTER</v>
          </cell>
          <cell r="G676">
            <v>48</v>
          </cell>
          <cell r="H676" t="str">
            <v>PGAE</v>
          </cell>
          <cell r="I676" t="str">
            <v>Goose Haven Energy Center LLC (Calpine)</v>
          </cell>
          <cell r="J676" t="str">
            <v>PEAKER</v>
          </cell>
          <cell r="K676" t="str">
            <v>COMBUSTION TURBINE</v>
          </cell>
          <cell r="L676" t="str">
            <v>NATURAL GAS</v>
          </cell>
          <cell r="M676" t="str">
            <v>NP15</v>
          </cell>
          <cell r="N676" t="str">
            <v>PGE3</v>
          </cell>
          <cell r="O676">
            <v>37627</v>
          </cell>
          <cell r="P676">
            <v>0</v>
          </cell>
          <cell r="Q676">
            <v>0</v>
          </cell>
          <cell r="R676">
            <v>49.9</v>
          </cell>
          <cell r="S676" t="str">
            <v>A</v>
          </cell>
        </row>
        <row r="677">
          <cell r="E677" t="str">
            <v>LMEC_1_CTG1</v>
          </cell>
          <cell r="F677" t="str">
            <v>Los Medanos CT Unit 1</v>
          </cell>
          <cell r="G677">
            <v>177</v>
          </cell>
          <cell r="H677" t="str">
            <v>PGAE</v>
          </cell>
          <cell r="I677" t="str">
            <v>Calpine</v>
          </cell>
          <cell r="J677" t="str">
            <v>THERMAL</v>
          </cell>
          <cell r="K677" t="str">
            <v>COMBUSTION TURBINE</v>
          </cell>
          <cell r="L677" t="str">
            <v>NATURAL GAS</v>
          </cell>
          <cell r="M677" t="str">
            <v>NP15</v>
          </cell>
          <cell r="N677" t="str">
            <v>PGE3</v>
          </cell>
          <cell r="O677">
            <v>37051</v>
          </cell>
          <cell r="P677">
            <v>0</v>
          </cell>
          <cell r="Q677">
            <v>0</v>
          </cell>
          <cell r="R677">
            <v>169.9</v>
          </cell>
          <cell r="S677" t="str">
            <v>A</v>
          </cell>
        </row>
        <row r="678">
          <cell r="E678" t="str">
            <v>LMEC_1_CTG2</v>
          </cell>
          <cell r="F678" t="str">
            <v>Los Medanos CT Unit 2</v>
          </cell>
          <cell r="G678">
            <v>177</v>
          </cell>
          <cell r="H678" t="str">
            <v>PGAE</v>
          </cell>
          <cell r="I678" t="str">
            <v>Calpine</v>
          </cell>
          <cell r="J678" t="str">
            <v>THERMAL</v>
          </cell>
          <cell r="K678" t="str">
            <v>COMBUSTION TURBINE</v>
          </cell>
          <cell r="L678" t="str">
            <v>NATURAL GAS</v>
          </cell>
          <cell r="M678" t="str">
            <v>NP15</v>
          </cell>
          <cell r="N678" t="str">
            <v>PGE3</v>
          </cell>
          <cell r="O678">
            <v>37051</v>
          </cell>
          <cell r="P678">
            <v>0</v>
          </cell>
          <cell r="Q678">
            <v>0</v>
          </cell>
          <cell r="R678">
            <v>169.9</v>
          </cell>
          <cell r="S678" t="str">
            <v>A</v>
          </cell>
        </row>
        <row r="679">
          <cell r="E679" t="str">
            <v>LMEC_1_PL1X3</v>
          </cell>
          <cell r="F679" t="str">
            <v>LOS MEDANOS ENERGY CENTER (AGGREGATE)</v>
          </cell>
          <cell r="G679">
            <v>561.29</v>
          </cell>
          <cell r="H679" t="str">
            <v>PGAE</v>
          </cell>
          <cell r="I679" t="str">
            <v>Calpine</v>
          </cell>
          <cell r="J679" t="str">
            <v>THERMAL</v>
          </cell>
          <cell r="K679" t="str">
            <v>COMBINED CYCLE</v>
          </cell>
          <cell r="L679" t="str">
            <v>NATURAL GAS</v>
          </cell>
          <cell r="M679" t="str">
            <v>NP15</v>
          </cell>
          <cell r="N679" t="str">
            <v>PGE3</v>
          </cell>
          <cell r="O679">
            <v>37051</v>
          </cell>
          <cell r="P679">
            <v>0</v>
          </cell>
          <cell r="Q679">
            <v>0</v>
          </cell>
          <cell r="R679">
            <v>519.99</v>
          </cell>
          <cell r="S679" t="str">
            <v>A</v>
          </cell>
        </row>
        <row r="680">
          <cell r="E680" t="str">
            <v>LMEC_1_STG</v>
          </cell>
          <cell r="F680" t="str">
            <v>Los Medanos ST Unit 3</v>
          </cell>
          <cell r="G680">
            <v>243</v>
          </cell>
          <cell r="H680" t="str">
            <v>PGAE</v>
          </cell>
          <cell r="I680" t="str">
            <v>Calpine</v>
          </cell>
          <cell r="J680" t="str">
            <v>THERMAL</v>
          </cell>
          <cell r="K680" t="str">
            <v>STEAM</v>
          </cell>
          <cell r="L680" t="str">
            <v>HEAT RECOVERY</v>
          </cell>
          <cell r="M680" t="str">
            <v>NP15</v>
          </cell>
          <cell r="N680" t="str">
            <v>PGE3</v>
          </cell>
          <cell r="O680">
            <v>37051</v>
          </cell>
          <cell r="P680">
            <v>0</v>
          </cell>
          <cell r="Q680">
            <v>0</v>
          </cell>
          <cell r="R680">
            <v>180.19</v>
          </cell>
          <cell r="S680" t="str">
            <v>A</v>
          </cell>
        </row>
        <row r="681">
          <cell r="E681" t="str">
            <v>LNCSTR_6_CREST</v>
          </cell>
          <cell r="F681" t="str">
            <v>Lanacaster Aggregate Solar Resources</v>
          </cell>
          <cell r="G681">
            <v>5.5</v>
          </cell>
          <cell r="H681" t="str">
            <v>SCE</v>
          </cell>
          <cell r="I681" t="str">
            <v>Southern California Edison Company</v>
          </cell>
          <cell r="J681" t="str">
            <v>SOLAR</v>
          </cell>
          <cell r="K681" t="str">
            <v>PHOTO VOLTAIC</v>
          </cell>
          <cell r="L681" t="str">
            <v>SUN</v>
          </cell>
          <cell r="M681" t="str">
            <v>SP15</v>
          </cell>
          <cell r="N681" t="str">
            <v>SCE1</v>
          </cell>
          <cell r="O681">
            <v>42256</v>
          </cell>
          <cell r="P681">
            <v>0</v>
          </cell>
          <cell r="Q681">
            <v>0</v>
          </cell>
          <cell r="R681">
            <v>5.5</v>
          </cell>
          <cell r="S681" t="str">
            <v>A</v>
          </cell>
        </row>
        <row r="682">
          <cell r="E682" t="str">
            <v>LOCKFD_1_BEARCK</v>
          </cell>
          <cell r="F682" t="str">
            <v>Bear Creek Solar</v>
          </cell>
          <cell r="G682">
            <v>1.5</v>
          </cell>
          <cell r="H682" t="str">
            <v>PGAE</v>
          </cell>
          <cell r="I682" t="str">
            <v>Ecos Energy LLC</v>
          </cell>
          <cell r="J682" t="str">
            <v>SOLAR</v>
          </cell>
          <cell r="K682" t="str">
            <v>PHOTO VOLTAIC</v>
          </cell>
          <cell r="L682" t="str">
            <v>SUN</v>
          </cell>
          <cell r="M682" t="str">
            <v>NP15</v>
          </cell>
          <cell r="N682" t="str">
            <v>PGE2</v>
          </cell>
          <cell r="O682">
            <v>41675</v>
          </cell>
          <cell r="P682">
            <v>0</v>
          </cell>
          <cell r="Q682">
            <v>0</v>
          </cell>
          <cell r="R682">
            <v>1.5</v>
          </cell>
          <cell r="S682" t="str">
            <v>A</v>
          </cell>
        </row>
        <row r="683">
          <cell r="E683" t="str">
            <v>LOCKFD_1_KSOLAR</v>
          </cell>
          <cell r="F683" t="str">
            <v>Kettleman Solar</v>
          </cell>
          <cell r="G683">
            <v>1</v>
          </cell>
          <cell r="H683" t="str">
            <v>PGAE</v>
          </cell>
          <cell r="I683" t="str">
            <v>Kettleman Solar LLC</v>
          </cell>
          <cell r="J683" t="str">
            <v>SOLAR</v>
          </cell>
          <cell r="K683" t="str">
            <v>PHOTO VOLTAIC</v>
          </cell>
          <cell r="L683" t="str">
            <v>SUN</v>
          </cell>
          <cell r="M683" t="str">
            <v>NP15</v>
          </cell>
          <cell r="N683" t="str">
            <v>PGE2</v>
          </cell>
          <cell r="O683">
            <v>41712</v>
          </cell>
          <cell r="P683">
            <v>0</v>
          </cell>
          <cell r="Q683">
            <v>0</v>
          </cell>
          <cell r="R683">
            <v>1</v>
          </cell>
          <cell r="S683" t="str">
            <v>A</v>
          </cell>
        </row>
        <row r="684">
          <cell r="E684" t="str">
            <v>LODI25_2_UNIT 1</v>
          </cell>
          <cell r="F684" t="str">
            <v>LODI GAS TURBINE</v>
          </cell>
          <cell r="G684">
            <v>25.3</v>
          </cell>
          <cell r="H684" t="str">
            <v>PGAE</v>
          </cell>
          <cell r="I684" t="str">
            <v>NCPA (MSS Agreement - S14)</v>
          </cell>
          <cell r="J684" t="str">
            <v>PEAKER</v>
          </cell>
          <cell r="K684" t="str">
            <v>COMBUSTION TURBINE</v>
          </cell>
          <cell r="L684" t="str">
            <v>NATURAL GAS</v>
          </cell>
          <cell r="M684" t="str">
            <v>NP15</v>
          </cell>
          <cell r="N684" t="str">
            <v>NCP1</v>
          </cell>
          <cell r="O684">
            <v>31413</v>
          </cell>
          <cell r="P684">
            <v>0</v>
          </cell>
          <cell r="Q684">
            <v>0</v>
          </cell>
          <cell r="R684">
            <v>25.4</v>
          </cell>
          <cell r="S684" t="str">
            <v>A</v>
          </cell>
        </row>
        <row r="685">
          <cell r="E685" t="str">
            <v>LODIEC_2_CTG</v>
          </cell>
          <cell r="F685" t="str">
            <v>Lodi Energy Center</v>
          </cell>
          <cell r="G685">
            <v>220</v>
          </cell>
          <cell r="H685" t="str">
            <v>PGAE</v>
          </cell>
          <cell r="I685" t="str">
            <v>NCPA</v>
          </cell>
          <cell r="J685" t="str">
            <v>THERMAL</v>
          </cell>
          <cell r="K685" t="str">
            <v>COMBUSTION TURBINE</v>
          </cell>
          <cell r="L685" t="str">
            <v>NATURAL GAS</v>
          </cell>
          <cell r="M685" t="str">
            <v>NP15</v>
          </cell>
          <cell r="N685" t="str">
            <v>PGE2</v>
          </cell>
          <cell r="O685">
            <v>41240</v>
          </cell>
          <cell r="P685">
            <v>0</v>
          </cell>
          <cell r="Q685">
            <v>0</v>
          </cell>
          <cell r="R685">
            <v>0</v>
          </cell>
          <cell r="S685" t="str">
            <v>A</v>
          </cell>
        </row>
        <row r="686">
          <cell r="E686" t="str">
            <v>LODIEC_2_PL1X2</v>
          </cell>
          <cell r="F686" t="str">
            <v>Lodi Energy Center</v>
          </cell>
          <cell r="G686">
            <v>302.58</v>
          </cell>
          <cell r="H686" t="str">
            <v>PGAE</v>
          </cell>
          <cell r="I686" t="str">
            <v>NCPA</v>
          </cell>
          <cell r="J686" t="str">
            <v>THERMAL</v>
          </cell>
          <cell r="K686" t="str">
            <v>COMBINED CYCLE</v>
          </cell>
          <cell r="L686" t="str">
            <v>NATURAL GAS</v>
          </cell>
          <cell r="M686" t="str">
            <v>NP15</v>
          </cell>
          <cell r="N686" t="str">
            <v>PGE2</v>
          </cell>
          <cell r="O686">
            <v>41240</v>
          </cell>
          <cell r="P686">
            <v>0</v>
          </cell>
          <cell r="Q686">
            <v>0</v>
          </cell>
          <cell r="R686">
            <v>284</v>
          </cell>
          <cell r="S686" t="str">
            <v>A</v>
          </cell>
        </row>
        <row r="687">
          <cell r="E687" t="str">
            <v>LODIEC_2_STG</v>
          </cell>
          <cell r="F687" t="str">
            <v>Lodi Energy Center</v>
          </cell>
          <cell r="G687">
            <v>116.9</v>
          </cell>
          <cell r="H687" t="str">
            <v>PGAE</v>
          </cell>
          <cell r="I687" t="str">
            <v>NCPA</v>
          </cell>
          <cell r="J687" t="str">
            <v>THERMAL</v>
          </cell>
          <cell r="K687" t="str">
            <v>STEAM</v>
          </cell>
          <cell r="L687" t="str">
            <v>NATURAL GAS</v>
          </cell>
          <cell r="M687" t="str">
            <v>NP15</v>
          </cell>
          <cell r="N687" t="str">
            <v>PGE2</v>
          </cell>
          <cell r="O687">
            <v>41240</v>
          </cell>
          <cell r="P687">
            <v>0</v>
          </cell>
          <cell r="Q687">
            <v>0</v>
          </cell>
          <cell r="R687">
            <v>0</v>
          </cell>
          <cell r="S687" t="str">
            <v>A</v>
          </cell>
        </row>
        <row r="688">
          <cell r="E688" t="str">
            <v>LOWGAP_1_SUPHR</v>
          </cell>
          <cell r="F688" t="str">
            <v>MILL &amp; SULPHUR CREEK (NORTH COAST)</v>
          </cell>
          <cell r="G688">
            <v>0.99</v>
          </cell>
          <cell r="H688" t="str">
            <v>PGAE</v>
          </cell>
          <cell r="I688" t="str">
            <v>Mill &amp; Sulphur Creek Power Plant, LP</v>
          </cell>
          <cell r="J688" t="str">
            <v>HYDRO</v>
          </cell>
          <cell r="K688" t="str">
            <v>HYDRO</v>
          </cell>
          <cell r="L688" t="str">
            <v>WATER</v>
          </cell>
          <cell r="M688" t="str">
            <v>NP15</v>
          </cell>
          <cell r="N688" t="str">
            <v>PGE3</v>
          </cell>
          <cell r="O688">
            <v>32196</v>
          </cell>
          <cell r="P688" t="str">
            <v>Formerly PGE QF 19H006</v>
          </cell>
          <cell r="Q688">
            <v>0</v>
          </cell>
          <cell r="R688">
            <v>1</v>
          </cell>
          <cell r="S688" t="str">
            <v>A</v>
          </cell>
        </row>
        <row r="689">
          <cell r="E689" t="str">
            <v>LOWGAP_7_QFUNTS</v>
          </cell>
          <cell r="F689" t="str">
            <v>LOW GAP QF AGGREGATION</v>
          </cell>
          <cell r="G689">
            <v>2</v>
          </cell>
          <cell r="H689" t="str">
            <v>PGAE</v>
          </cell>
          <cell r="I689" t="str">
            <v>Pacific Gas &amp; Electric Company</v>
          </cell>
          <cell r="J689" t="str">
            <v>HYDRO</v>
          </cell>
          <cell r="K689" t="str">
            <v>HYDRO</v>
          </cell>
          <cell r="L689" t="str">
            <v>WATER</v>
          </cell>
          <cell r="M689" t="str">
            <v>NP15</v>
          </cell>
          <cell r="N689" t="str">
            <v>PGE3</v>
          </cell>
          <cell r="O689">
            <v>39142</v>
          </cell>
          <cell r="P689">
            <v>0</v>
          </cell>
          <cell r="Q689">
            <v>0</v>
          </cell>
          <cell r="R689">
            <v>2</v>
          </cell>
          <cell r="S689" t="str">
            <v>A</v>
          </cell>
        </row>
        <row r="690">
          <cell r="E690" t="str">
            <v>MALAGA_1_PL1X2</v>
          </cell>
          <cell r="F690" t="str">
            <v>Malaga Power Aggregate</v>
          </cell>
          <cell r="G690">
            <v>96</v>
          </cell>
          <cell r="H690" t="str">
            <v>PGAE</v>
          </cell>
          <cell r="I690" t="str">
            <v>Malaga Power, LLC</v>
          </cell>
          <cell r="J690" t="str">
            <v>THERMAL</v>
          </cell>
          <cell r="K690" t="str">
            <v>AGGREGATION</v>
          </cell>
          <cell r="L690" t="str">
            <v>NATURAL GAS</v>
          </cell>
          <cell r="M690" t="str">
            <v>NP15</v>
          </cell>
          <cell r="N690" t="str">
            <v>PGE3</v>
          </cell>
          <cell r="O690">
            <v>38614</v>
          </cell>
          <cell r="P690">
            <v>0</v>
          </cell>
          <cell r="Q690">
            <v>0</v>
          </cell>
          <cell r="R690">
            <v>121</v>
          </cell>
          <cell r="S690" t="str">
            <v>A</v>
          </cell>
        </row>
        <row r="691">
          <cell r="E691" t="str">
            <v>MALAGA_7_CTG1</v>
          </cell>
          <cell r="F691" t="str">
            <v>Malaga Power Unit 1</v>
          </cell>
          <cell r="G691">
            <v>48.5</v>
          </cell>
          <cell r="H691" t="str">
            <v>PGAE</v>
          </cell>
          <cell r="I691" t="str">
            <v>Malaga Power, LLC</v>
          </cell>
          <cell r="J691" t="str">
            <v>THERMAL</v>
          </cell>
          <cell r="K691" t="str">
            <v>COMBUSTION TURBINE</v>
          </cell>
          <cell r="L691" t="str">
            <v>NATURAL GAS</v>
          </cell>
          <cell r="M691" t="str">
            <v>NP15</v>
          </cell>
          <cell r="N691" t="str">
            <v>PGE3</v>
          </cell>
          <cell r="O691">
            <v>38614</v>
          </cell>
          <cell r="P691">
            <v>0</v>
          </cell>
          <cell r="Q691">
            <v>0</v>
          </cell>
          <cell r="R691">
            <v>60.5</v>
          </cell>
          <cell r="S691" t="str">
            <v>A</v>
          </cell>
        </row>
        <row r="692">
          <cell r="E692" t="str">
            <v>MALAGA_7_CTG2</v>
          </cell>
          <cell r="F692" t="str">
            <v>Malaga Power Unit 2</v>
          </cell>
          <cell r="G692">
            <v>48.5</v>
          </cell>
          <cell r="H692" t="str">
            <v>PGAE</v>
          </cell>
          <cell r="I692" t="str">
            <v>Malaga Power, LLC</v>
          </cell>
          <cell r="J692" t="str">
            <v>THERMAL</v>
          </cell>
          <cell r="K692" t="str">
            <v>COMBUSTION TURBINE</v>
          </cell>
          <cell r="L692" t="str">
            <v>NATURAL GAS</v>
          </cell>
          <cell r="M692" t="str">
            <v>NP15</v>
          </cell>
          <cell r="N692" t="str">
            <v>PGE3</v>
          </cell>
          <cell r="O692">
            <v>38614</v>
          </cell>
          <cell r="P692">
            <v>0</v>
          </cell>
          <cell r="Q692">
            <v>0</v>
          </cell>
          <cell r="R692">
            <v>60.5</v>
          </cell>
          <cell r="S692" t="str">
            <v>A</v>
          </cell>
        </row>
        <row r="693">
          <cell r="E693" t="str">
            <v>MALCHQ_7_UNIT 1</v>
          </cell>
          <cell r="F693" t="str">
            <v>MALACHA HYDRO L.P.</v>
          </cell>
          <cell r="G693">
            <v>32.5</v>
          </cell>
          <cell r="H693" t="str">
            <v>PGAE</v>
          </cell>
          <cell r="I693" t="str">
            <v>Pacific Gas &amp; Electric Company</v>
          </cell>
          <cell r="J693" t="str">
            <v>HYDRO</v>
          </cell>
          <cell r="K693" t="str">
            <v>HYDRO</v>
          </cell>
          <cell r="L693" t="str">
            <v>WATER</v>
          </cell>
          <cell r="M693" t="str">
            <v>NP15</v>
          </cell>
          <cell r="N693" t="str">
            <v>PGE3</v>
          </cell>
          <cell r="O693">
            <v>32484</v>
          </cell>
          <cell r="P693" t="str">
            <v>PGE QF 13H047</v>
          </cell>
          <cell r="Q693">
            <v>0</v>
          </cell>
          <cell r="R693">
            <v>32.5</v>
          </cell>
          <cell r="S693" t="str">
            <v>A</v>
          </cell>
        </row>
        <row r="694">
          <cell r="E694" t="str">
            <v>MALIN_5_BPADYN</v>
          </cell>
          <cell r="F694" t="str">
            <v>MALIN_5_BPADYN</v>
          </cell>
          <cell r="G694">
            <v>250</v>
          </cell>
          <cell r="H694" t="str">
            <v>PGAE</v>
          </cell>
          <cell r="I694" t="str">
            <v>Bonneville Power Administration</v>
          </cell>
          <cell r="J694" t="str">
            <v>DYNAMIC SCHEDULED</v>
          </cell>
          <cell r="K694" t="str">
            <v>SYSTEM UNIT</v>
          </cell>
          <cell r="L694" t="str">
            <v>VARIOUS</v>
          </cell>
          <cell r="M694" t="str">
            <v>NP15</v>
          </cell>
          <cell r="N694" t="str">
            <v>PGE3</v>
          </cell>
          <cell r="O694">
            <v>0</v>
          </cell>
          <cell r="P694">
            <v>0</v>
          </cell>
          <cell r="Q694">
            <v>0</v>
          </cell>
          <cell r="R694">
            <v>250</v>
          </cell>
          <cell r="S694" t="str">
            <v>C</v>
          </cell>
        </row>
        <row r="695">
          <cell r="E695" t="str">
            <v>MALIN_5_IBERDR</v>
          </cell>
          <cell r="F695" t="str">
            <v>Iberdrola Centroid Sytem Resource</v>
          </cell>
          <cell r="G695">
            <v>100</v>
          </cell>
          <cell r="H695" t="str">
            <v>PGAE</v>
          </cell>
          <cell r="I695" t="str">
            <v>Bonneville Power Administration</v>
          </cell>
          <cell r="J695" t="str">
            <v>DYNAMIC SCHEDULED</v>
          </cell>
          <cell r="K695" t="str">
            <v>SYSTEM UNIT</v>
          </cell>
          <cell r="L695" t="str">
            <v>VARIOUS</v>
          </cell>
          <cell r="M695" t="str">
            <v>NP15</v>
          </cell>
          <cell r="N695" t="str">
            <v>PGE3</v>
          </cell>
          <cell r="O695">
            <v>0</v>
          </cell>
          <cell r="P695">
            <v>0</v>
          </cell>
          <cell r="Q695">
            <v>0</v>
          </cell>
          <cell r="R695">
            <v>100</v>
          </cell>
          <cell r="S695" t="str">
            <v>C</v>
          </cell>
        </row>
        <row r="696">
          <cell r="E696" t="str">
            <v>MAMMTH_7_UNIT 1</v>
          </cell>
          <cell r="F696" t="str">
            <v>Big Creek - Mammoth Pool Unit 1</v>
          </cell>
          <cell r="G696">
            <v>95</v>
          </cell>
          <cell r="H696" t="str">
            <v>SCE</v>
          </cell>
          <cell r="I696" t="str">
            <v>SCE</v>
          </cell>
          <cell r="J696" t="str">
            <v>HYDRO</v>
          </cell>
          <cell r="K696" t="str">
            <v>HYDRO</v>
          </cell>
          <cell r="L696" t="str">
            <v>WATER</v>
          </cell>
          <cell r="M696" t="str">
            <v>SP15</v>
          </cell>
          <cell r="N696" t="str">
            <v>SCE1</v>
          </cell>
          <cell r="O696">
            <v>21916</v>
          </cell>
          <cell r="P696">
            <v>0</v>
          </cell>
          <cell r="Q696">
            <v>0</v>
          </cell>
          <cell r="R696">
            <v>95</v>
          </cell>
          <cell r="S696" t="str">
            <v>A</v>
          </cell>
        </row>
        <row r="697">
          <cell r="E697" t="str">
            <v>MAMMTH_7_UNIT 2</v>
          </cell>
          <cell r="F697" t="str">
            <v>Big Creek - Mammoth Pool Unit 2</v>
          </cell>
          <cell r="G697">
            <v>95</v>
          </cell>
          <cell r="H697" t="str">
            <v>SCE</v>
          </cell>
          <cell r="I697" t="str">
            <v>SCE</v>
          </cell>
          <cell r="J697" t="str">
            <v>HYDRO</v>
          </cell>
          <cell r="K697" t="str">
            <v>HYDRO</v>
          </cell>
          <cell r="L697" t="str">
            <v>WATER</v>
          </cell>
          <cell r="M697" t="str">
            <v>SP15</v>
          </cell>
          <cell r="N697" t="str">
            <v>SCE1</v>
          </cell>
          <cell r="O697">
            <v>21916</v>
          </cell>
          <cell r="P697">
            <v>0</v>
          </cell>
          <cell r="Q697">
            <v>0</v>
          </cell>
          <cell r="R697">
            <v>95</v>
          </cell>
          <cell r="S697" t="str">
            <v>A</v>
          </cell>
        </row>
        <row r="698">
          <cell r="E698" t="str">
            <v>MANZNA_2_WIND</v>
          </cell>
          <cell r="F698" t="str">
            <v>Manzana Wind</v>
          </cell>
          <cell r="G698">
            <v>189</v>
          </cell>
          <cell r="H698" t="str">
            <v>SCE</v>
          </cell>
          <cell r="I698" t="str">
            <v>Manzana Wind</v>
          </cell>
          <cell r="J698" t="str">
            <v>WIND</v>
          </cell>
          <cell r="K698" t="str">
            <v>WIND</v>
          </cell>
          <cell r="L698" t="str">
            <v>WIND</v>
          </cell>
          <cell r="M698" t="str">
            <v>SP15</v>
          </cell>
          <cell r="N698" t="str">
            <v>SCE1</v>
          </cell>
          <cell r="O698">
            <v>41263</v>
          </cell>
          <cell r="P698">
            <v>0</v>
          </cell>
          <cell r="Q698">
            <v>0</v>
          </cell>
          <cell r="R698">
            <v>189</v>
          </cell>
          <cell r="S698" t="str">
            <v>A</v>
          </cell>
        </row>
        <row r="699">
          <cell r="E699" t="str">
            <v>MARCPW_6_SOLAR1</v>
          </cell>
          <cell r="F699" t="str">
            <v>Maricopa West Solar PV</v>
          </cell>
          <cell r="G699">
            <v>20</v>
          </cell>
          <cell r="H699" t="str">
            <v>PGAE</v>
          </cell>
          <cell r="I699" t="str">
            <v>Maricopa West Solar PV, LLC</v>
          </cell>
          <cell r="J699" t="str">
            <v>SOLAR</v>
          </cell>
          <cell r="K699" t="str">
            <v>PHOTO VOLTAIC</v>
          </cell>
          <cell r="L699" t="str">
            <v>SUN</v>
          </cell>
          <cell r="M699" t="str">
            <v>NP15</v>
          </cell>
          <cell r="N699" t="str">
            <v>PGE3</v>
          </cell>
          <cell r="O699">
            <v>42350</v>
          </cell>
          <cell r="P699">
            <v>0</v>
          </cell>
          <cell r="Q699">
            <v>0</v>
          </cell>
          <cell r="R699">
            <v>20</v>
          </cell>
          <cell r="S699" t="str">
            <v>A</v>
          </cell>
        </row>
        <row r="700">
          <cell r="E700" t="str">
            <v>MARTIN_1_SUNSET</v>
          </cell>
          <cell r="F700" t="str">
            <v>Sunset Reservoir - North Basin</v>
          </cell>
          <cell r="G700">
            <v>4.5</v>
          </cell>
          <cell r="H700" t="str">
            <v>PGAE</v>
          </cell>
          <cell r="I700" t="str">
            <v>RE SFCity1, LP</v>
          </cell>
          <cell r="J700" t="str">
            <v>SOLAR</v>
          </cell>
          <cell r="K700" t="str">
            <v>PHOTO VOLTAIC</v>
          </cell>
          <cell r="L700" t="str">
            <v>SUN</v>
          </cell>
          <cell r="M700" t="str">
            <v>NP15</v>
          </cell>
          <cell r="N700" t="str">
            <v>PGE3</v>
          </cell>
          <cell r="O700">
            <v>40480</v>
          </cell>
          <cell r="P700">
            <v>0</v>
          </cell>
          <cell r="Q700">
            <v>0</v>
          </cell>
          <cell r="R700">
            <v>4.5</v>
          </cell>
          <cell r="S700" t="str">
            <v>A</v>
          </cell>
        </row>
        <row r="701">
          <cell r="E701" t="str">
            <v>MCARTH_6_FRIVRB</v>
          </cell>
          <cell r="F701" t="str">
            <v>Fall River Mills Project B</v>
          </cell>
          <cell r="G701">
            <v>1.5</v>
          </cell>
          <cell r="H701" t="str">
            <v>PGAE</v>
          </cell>
          <cell r="I701" t="str">
            <v>Ignite Solar Holdings 1, LLC</v>
          </cell>
          <cell r="J701" t="str">
            <v>SOLAR</v>
          </cell>
          <cell r="K701" t="str">
            <v>PHOTO VOLTAIC</v>
          </cell>
          <cell r="L701" t="str">
            <v>SUN</v>
          </cell>
          <cell r="M701" t="str">
            <v>NP15</v>
          </cell>
          <cell r="N701" t="str">
            <v>PGE2</v>
          </cell>
          <cell r="O701">
            <v>41703</v>
          </cell>
          <cell r="P701">
            <v>0</v>
          </cell>
          <cell r="Q701">
            <v>0</v>
          </cell>
          <cell r="R701">
            <v>1.5</v>
          </cell>
          <cell r="S701" t="str">
            <v>A</v>
          </cell>
        </row>
        <row r="702">
          <cell r="E702" t="str">
            <v>MCCALL_1_QF</v>
          </cell>
          <cell r="F702" t="str">
            <v>MCCALL AREA LUMPED QF UNITS</v>
          </cell>
          <cell r="G702">
            <v>2.5</v>
          </cell>
          <cell r="H702" t="str">
            <v>PGAE</v>
          </cell>
          <cell r="I702" t="str">
            <v>VARIOUS</v>
          </cell>
          <cell r="J702" t="str">
            <v>HYDRO</v>
          </cell>
          <cell r="K702" t="str">
            <v>HYDRO</v>
          </cell>
          <cell r="L702" t="str">
            <v>WATER</v>
          </cell>
          <cell r="M702" t="str">
            <v>NP15</v>
          </cell>
          <cell r="N702" t="str">
            <v>PGE3</v>
          </cell>
          <cell r="O702">
            <v>32874</v>
          </cell>
          <cell r="P702">
            <v>0</v>
          </cell>
          <cell r="Q702">
            <v>0</v>
          </cell>
          <cell r="R702">
            <v>1.45</v>
          </cell>
          <cell r="S702" t="str">
            <v>A</v>
          </cell>
        </row>
        <row r="703">
          <cell r="E703" t="str">
            <v>MCSWAN_6_UNITS</v>
          </cell>
          <cell r="F703" t="str">
            <v>Mc SWAIN</v>
          </cell>
          <cell r="G703">
            <v>10</v>
          </cell>
          <cell r="H703" t="str">
            <v>PGAE</v>
          </cell>
          <cell r="I703" t="str">
            <v>Merced Irrigation District</v>
          </cell>
          <cell r="J703" t="str">
            <v>HYDRO</v>
          </cell>
          <cell r="K703" t="str">
            <v>HYDRO</v>
          </cell>
          <cell r="L703" t="str">
            <v>WATER</v>
          </cell>
          <cell r="M703" t="str">
            <v>NP15</v>
          </cell>
          <cell r="N703" t="str">
            <v>PGE3</v>
          </cell>
          <cell r="O703">
            <v>24473</v>
          </cell>
          <cell r="P703">
            <v>0</v>
          </cell>
          <cell r="Q703" t="str">
            <v>Merced River</v>
          </cell>
          <cell r="R703">
            <v>10</v>
          </cell>
          <cell r="S703" t="str">
            <v>A</v>
          </cell>
        </row>
        <row r="704">
          <cell r="E704" t="str">
            <v>MDFKRL_2_PROJCT</v>
          </cell>
          <cell r="F704" t="str">
            <v>MIDDLE FORK-RALSTON PROJECT (AGGREGATE)</v>
          </cell>
          <cell r="G704">
            <v>218.39</v>
          </cell>
          <cell r="H704" t="str">
            <v>PGAE</v>
          </cell>
          <cell r="I704" t="str">
            <v>PCWA</v>
          </cell>
          <cell r="J704" t="str">
            <v>HYDRO</v>
          </cell>
          <cell r="K704" t="str">
            <v>HYDRO</v>
          </cell>
          <cell r="L704" t="str">
            <v>WATER</v>
          </cell>
          <cell r="M704" t="str">
            <v>NP15</v>
          </cell>
          <cell r="N704" t="str">
            <v>PGE3</v>
          </cell>
          <cell r="O704">
            <v>24108</v>
          </cell>
          <cell r="P704">
            <v>0</v>
          </cell>
          <cell r="Q704" t="str">
            <v>American River</v>
          </cell>
          <cell r="R704">
            <v>220.7</v>
          </cell>
          <cell r="S704" t="str">
            <v>A</v>
          </cell>
        </row>
        <row r="705">
          <cell r="E705" t="str">
            <v>MENBIO_6_RENEW1</v>
          </cell>
          <cell r="F705" t="str">
            <v>CalRENEW-1(A)</v>
          </cell>
          <cell r="G705">
            <v>5</v>
          </cell>
          <cell r="H705" t="str">
            <v>PGAE</v>
          </cell>
          <cell r="I705" t="str">
            <v>CalRENEW-1 LLC</v>
          </cell>
          <cell r="J705" t="str">
            <v>SOLAR</v>
          </cell>
          <cell r="K705" t="str">
            <v>PHOTO VOLTAIC</v>
          </cell>
          <cell r="L705" t="str">
            <v>SUN</v>
          </cell>
          <cell r="M705" t="str">
            <v>NP15</v>
          </cell>
          <cell r="N705" t="str">
            <v>PGE3</v>
          </cell>
          <cell r="O705">
            <v>40298</v>
          </cell>
          <cell r="P705">
            <v>0</v>
          </cell>
          <cell r="Q705">
            <v>0</v>
          </cell>
          <cell r="R705">
            <v>5</v>
          </cell>
          <cell r="S705" t="str">
            <v>A</v>
          </cell>
        </row>
        <row r="706">
          <cell r="E706" t="str">
            <v>MENBIO_6_UNIT</v>
          </cell>
          <cell r="F706" t="str">
            <v>MENDOTA BIOMASS POWER</v>
          </cell>
          <cell r="G706">
            <v>25</v>
          </cell>
          <cell r="H706" t="str">
            <v>PGAE</v>
          </cell>
          <cell r="I706" t="str">
            <v>Covanta Mendota, L.P.</v>
          </cell>
          <cell r="J706" t="str">
            <v>BIOMASS</v>
          </cell>
          <cell r="K706" t="str">
            <v>STEAM</v>
          </cell>
          <cell r="L706" t="str">
            <v>AGRICULTURAL WASTE</v>
          </cell>
          <cell r="M706" t="str">
            <v>NP15</v>
          </cell>
          <cell r="N706" t="str">
            <v>PGE3</v>
          </cell>
          <cell r="O706">
            <v>32688</v>
          </cell>
          <cell r="P706">
            <v>0</v>
          </cell>
          <cell r="Q706">
            <v>0</v>
          </cell>
          <cell r="R706">
            <v>28.01</v>
          </cell>
          <cell r="S706" t="str">
            <v>A</v>
          </cell>
        </row>
        <row r="707">
          <cell r="E707" t="str">
            <v>MERCED_1_SOLAR1</v>
          </cell>
          <cell r="F707" t="str">
            <v>Mission Solar</v>
          </cell>
          <cell r="G707">
            <v>1.5</v>
          </cell>
          <cell r="H707" t="str">
            <v>PGAE</v>
          </cell>
          <cell r="I707" t="str">
            <v>Mission Solar LLC</v>
          </cell>
          <cell r="J707" t="str">
            <v>SOLAR</v>
          </cell>
          <cell r="K707" t="str">
            <v>PHOTO VOLTAIC</v>
          </cell>
          <cell r="L707" t="str">
            <v>SUN</v>
          </cell>
          <cell r="M707" t="str">
            <v>NP15</v>
          </cell>
          <cell r="N707" t="str">
            <v>PGE3</v>
          </cell>
          <cell r="O707">
            <v>42147</v>
          </cell>
          <cell r="P707">
            <v>0</v>
          </cell>
          <cell r="Q707">
            <v>0</v>
          </cell>
          <cell r="R707">
            <v>1.5</v>
          </cell>
          <cell r="S707" t="str">
            <v>A</v>
          </cell>
        </row>
        <row r="708">
          <cell r="E708" t="str">
            <v>MERCED_1_SOLAR2</v>
          </cell>
          <cell r="F708" t="str">
            <v>Merced Solar</v>
          </cell>
          <cell r="G708">
            <v>1.5</v>
          </cell>
          <cell r="H708" t="str">
            <v>PGAE</v>
          </cell>
          <cell r="I708" t="str">
            <v>Merced Solar LLC</v>
          </cell>
          <cell r="J708" t="str">
            <v>SOLAR</v>
          </cell>
          <cell r="K708" t="str">
            <v>PHOTO VOLTAIC</v>
          </cell>
          <cell r="L708" t="str">
            <v>SUN</v>
          </cell>
          <cell r="M708" t="str">
            <v>NP15</v>
          </cell>
          <cell r="N708" t="str">
            <v>PGE3</v>
          </cell>
          <cell r="O708">
            <v>42136</v>
          </cell>
          <cell r="P708">
            <v>0</v>
          </cell>
          <cell r="Q708">
            <v>0</v>
          </cell>
          <cell r="R708">
            <v>1.5</v>
          </cell>
          <cell r="S708" t="str">
            <v>A</v>
          </cell>
        </row>
        <row r="709">
          <cell r="E709" t="str">
            <v>MERCFL_6_UNIT</v>
          </cell>
          <cell r="F709" t="str">
            <v>Merced Falls</v>
          </cell>
          <cell r="G709">
            <v>3.5</v>
          </cell>
          <cell r="H709" t="str">
            <v>PGAE</v>
          </cell>
          <cell r="I709" t="str">
            <v>PG&amp;E</v>
          </cell>
          <cell r="J709" t="str">
            <v>HYDRO</v>
          </cell>
          <cell r="K709" t="str">
            <v>HYDRO</v>
          </cell>
          <cell r="L709" t="str">
            <v>WATER</v>
          </cell>
          <cell r="M709" t="str">
            <v>NP15</v>
          </cell>
          <cell r="N709" t="str">
            <v>PGE3</v>
          </cell>
          <cell r="O709">
            <v>10959</v>
          </cell>
          <cell r="P709">
            <v>0</v>
          </cell>
          <cell r="Q709">
            <v>0</v>
          </cell>
          <cell r="R709">
            <v>3.5</v>
          </cell>
          <cell r="S709" t="str">
            <v>A</v>
          </cell>
        </row>
        <row r="710">
          <cell r="E710" t="str">
            <v>MESAP_1_QF</v>
          </cell>
          <cell r="F710" t="str">
            <v>MESA AREA LUMPED QF UNITS</v>
          </cell>
          <cell r="G710">
            <v>1</v>
          </cell>
          <cell r="H710" t="str">
            <v>PGAE</v>
          </cell>
          <cell r="I710" t="str">
            <v>VARIOUS</v>
          </cell>
          <cell r="J710" t="str">
            <v>HYDRO</v>
          </cell>
          <cell r="K710" t="str">
            <v>HYDRO</v>
          </cell>
          <cell r="L710" t="str">
            <v>WATER</v>
          </cell>
          <cell r="M710" t="str">
            <v>ZP26</v>
          </cell>
          <cell r="N710" t="str">
            <v>PGE4</v>
          </cell>
          <cell r="O710">
            <v>0</v>
          </cell>
          <cell r="P710">
            <v>0</v>
          </cell>
          <cell r="Q710">
            <v>0</v>
          </cell>
          <cell r="R710">
            <v>1</v>
          </cell>
          <cell r="S710" t="str">
            <v>A</v>
          </cell>
        </row>
        <row r="711">
          <cell r="E711" t="str">
            <v>MESAS_2_QF</v>
          </cell>
          <cell r="F711" t="str">
            <v>MESA SOUTH AREA LUMPED UNITS</v>
          </cell>
          <cell r="G711">
            <v>2.9</v>
          </cell>
          <cell r="H711" t="str">
            <v>SCE</v>
          </cell>
          <cell r="I711" t="str">
            <v>VARIOUS</v>
          </cell>
          <cell r="J711" t="str">
            <v>VARIOUS</v>
          </cell>
          <cell r="K711">
            <v>0</v>
          </cell>
          <cell r="L711" t="str">
            <v>LANDFILL GAS</v>
          </cell>
          <cell r="M711" t="str">
            <v>SP15</v>
          </cell>
          <cell r="N711" t="str">
            <v>SCE1</v>
          </cell>
          <cell r="O711">
            <v>30317</v>
          </cell>
          <cell r="P711">
            <v>0</v>
          </cell>
          <cell r="Q711">
            <v>0</v>
          </cell>
          <cell r="R711">
            <v>2.9</v>
          </cell>
          <cell r="S711" t="str">
            <v>A</v>
          </cell>
        </row>
        <row r="712">
          <cell r="E712" t="str">
            <v>METCLF_1_QF</v>
          </cell>
          <cell r="F712" t="str">
            <v>METCALF AREA LUMPED QF UNITS</v>
          </cell>
          <cell r="G712">
            <v>1.25</v>
          </cell>
          <cell r="H712" t="str">
            <v>PGAE</v>
          </cell>
          <cell r="I712" t="str">
            <v>VARIOUS</v>
          </cell>
          <cell r="J712" t="str">
            <v>HYDRO</v>
          </cell>
          <cell r="K712" t="str">
            <v>HYDRO</v>
          </cell>
          <cell r="L712" t="str">
            <v>WATER</v>
          </cell>
          <cell r="M712" t="str">
            <v>NP15</v>
          </cell>
          <cell r="N712" t="str">
            <v>PGE3</v>
          </cell>
          <cell r="O712">
            <v>0</v>
          </cell>
          <cell r="P712">
            <v>0</v>
          </cell>
          <cell r="Q712">
            <v>0</v>
          </cell>
          <cell r="R712">
            <v>0.8</v>
          </cell>
          <cell r="S712" t="str">
            <v>A</v>
          </cell>
        </row>
        <row r="713">
          <cell r="E713" t="str">
            <v>METEC_2_PL1X3</v>
          </cell>
          <cell r="F713" t="str">
            <v>METCALF ENERGY CENTER</v>
          </cell>
          <cell r="G713">
            <v>593.16</v>
          </cell>
          <cell r="H713" t="str">
            <v>PGAE</v>
          </cell>
          <cell r="I713" t="str">
            <v>Calpine</v>
          </cell>
          <cell r="J713" t="str">
            <v>THERMAL</v>
          </cell>
          <cell r="K713" t="str">
            <v>COMBINED CYCLE</v>
          </cell>
          <cell r="L713" t="str">
            <v>NATURAL GAS</v>
          </cell>
          <cell r="M713" t="str">
            <v>NP15</v>
          </cell>
          <cell r="N713" t="str">
            <v>PGE3</v>
          </cell>
          <cell r="O713">
            <v>38499</v>
          </cell>
          <cell r="P713">
            <v>0</v>
          </cell>
          <cell r="Q713">
            <v>0</v>
          </cell>
          <cell r="R713">
            <v>617</v>
          </cell>
          <cell r="S713" t="str">
            <v>A</v>
          </cell>
        </row>
        <row r="714">
          <cell r="E714" t="str">
            <v>METEC_7_CTG1</v>
          </cell>
          <cell r="F714" t="str">
            <v>METCALF ENERGY CENTER CTG UNIT 1</v>
          </cell>
          <cell r="G714">
            <v>193</v>
          </cell>
          <cell r="H714" t="str">
            <v>PGAE</v>
          </cell>
          <cell r="I714" t="str">
            <v>Calpine</v>
          </cell>
          <cell r="J714" t="str">
            <v>THERMAL</v>
          </cell>
          <cell r="K714" t="str">
            <v>COMBUSTION TURBINE</v>
          </cell>
          <cell r="L714" t="str">
            <v>NATURAL GAS</v>
          </cell>
          <cell r="M714" t="str">
            <v>NP15</v>
          </cell>
          <cell r="N714" t="str">
            <v>PGE3</v>
          </cell>
          <cell r="O714">
            <v>38499</v>
          </cell>
          <cell r="P714">
            <v>0</v>
          </cell>
          <cell r="Q714">
            <v>0</v>
          </cell>
          <cell r="R714">
            <v>193</v>
          </cell>
          <cell r="S714" t="str">
            <v>A</v>
          </cell>
        </row>
        <row r="715">
          <cell r="E715" t="str">
            <v>METEC_7_CTG2</v>
          </cell>
          <cell r="F715" t="str">
            <v>METCALF ENERGY CENTER CTG UNIT 2</v>
          </cell>
          <cell r="G715">
            <v>193</v>
          </cell>
          <cell r="H715" t="str">
            <v>PGAE</v>
          </cell>
          <cell r="I715" t="str">
            <v>Calpine</v>
          </cell>
          <cell r="J715" t="str">
            <v>THERMAL</v>
          </cell>
          <cell r="K715" t="str">
            <v>COMBUSTION TURBINE</v>
          </cell>
          <cell r="L715" t="str">
            <v>NATURAL GAS</v>
          </cell>
          <cell r="M715" t="str">
            <v>NP15</v>
          </cell>
          <cell r="N715" t="str">
            <v>PGE3</v>
          </cell>
          <cell r="O715">
            <v>38499</v>
          </cell>
          <cell r="P715">
            <v>0</v>
          </cell>
          <cell r="Q715">
            <v>0</v>
          </cell>
          <cell r="R715">
            <v>193</v>
          </cell>
          <cell r="S715" t="str">
            <v>A</v>
          </cell>
        </row>
        <row r="716">
          <cell r="E716" t="str">
            <v>METEC_7_STG3</v>
          </cell>
          <cell r="F716" t="str">
            <v>METCALF ENERGY CENTER STG UNIT 3</v>
          </cell>
          <cell r="G716">
            <v>231</v>
          </cell>
          <cell r="H716" t="str">
            <v>PGAE</v>
          </cell>
          <cell r="I716" t="str">
            <v>Calpine</v>
          </cell>
          <cell r="J716" t="str">
            <v>THERMAL</v>
          </cell>
          <cell r="K716" t="str">
            <v>STEAM</v>
          </cell>
          <cell r="L716" t="str">
            <v>HEAT RECOVERY</v>
          </cell>
          <cell r="M716" t="str">
            <v>NP15</v>
          </cell>
          <cell r="N716" t="str">
            <v>PGE3</v>
          </cell>
          <cell r="O716">
            <v>38499</v>
          </cell>
          <cell r="P716">
            <v>0</v>
          </cell>
          <cell r="Q716">
            <v>0</v>
          </cell>
          <cell r="R716">
            <v>231</v>
          </cell>
          <cell r="S716" t="str">
            <v>A</v>
          </cell>
        </row>
        <row r="717">
          <cell r="E717" t="str">
            <v>MIDFRK_7_UNIT 1</v>
          </cell>
          <cell r="F717" t="str">
            <v>Middle Fork 1</v>
          </cell>
          <cell r="G717">
            <v>65.7</v>
          </cell>
          <cell r="H717" t="str">
            <v>PGAE</v>
          </cell>
          <cell r="I717" t="str">
            <v>PCWA</v>
          </cell>
          <cell r="J717" t="str">
            <v>HYDRO</v>
          </cell>
          <cell r="K717" t="str">
            <v>HYDRO</v>
          </cell>
          <cell r="L717" t="str">
            <v>WATER</v>
          </cell>
          <cell r="M717" t="str">
            <v>NP15</v>
          </cell>
          <cell r="N717" t="str">
            <v>PGE3</v>
          </cell>
          <cell r="O717">
            <v>24108</v>
          </cell>
          <cell r="P717">
            <v>0</v>
          </cell>
          <cell r="Q717" t="str">
            <v>American River</v>
          </cell>
          <cell r="R717">
            <v>65.7</v>
          </cell>
          <cell r="S717" t="str">
            <v>A</v>
          </cell>
        </row>
        <row r="718">
          <cell r="E718" t="str">
            <v>MIDFRK_7_UNIT 2</v>
          </cell>
          <cell r="F718" t="str">
            <v>Middle Fork 2</v>
          </cell>
          <cell r="G718">
            <v>69</v>
          </cell>
          <cell r="H718" t="str">
            <v>PGAE</v>
          </cell>
          <cell r="I718" t="str">
            <v>PCWA</v>
          </cell>
          <cell r="J718" t="str">
            <v>HYDRO</v>
          </cell>
          <cell r="K718" t="str">
            <v>HYDRO</v>
          </cell>
          <cell r="L718" t="str">
            <v>WATER</v>
          </cell>
          <cell r="M718" t="str">
            <v>NP15</v>
          </cell>
          <cell r="N718" t="str">
            <v>PGE3</v>
          </cell>
          <cell r="O718">
            <v>24108</v>
          </cell>
          <cell r="P718">
            <v>0</v>
          </cell>
          <cell r="Q718" t="str">
            <v>American River</v>
          </cell>
          <cell r="R718">
            <v>69</v>
          </cell>
          <cell r="S718" t="str">
            <v>A</v>
          </cell>
        </row>
        <row r="719">
          <cell r="E719" t="str">
            <v>MIDSET_1_UNIT 1</v>
          </cell>
          <cell r="F719" t="str">
            <v>MIDSET COGENERATION</v>
          </cell>
          <cell r="G719">
            <v>52.9</v>
          </cell>
          <cell r="H719" t="str">
            <v>PGAE</v>
          </cell>
          <cell r="I719" t="str">
            <v>Chevron Power Holdings, Inc.</v>
          </cell>
          <cell r="J719" t="str">
            <v>COGENERATION</v>
          </cell>
          <cell r="K719" t="str">
            <v>COMBUSTION TURBINE</v>
          </cell>
          <cell r="L719" t="str">
            <v>NATURAL GAS</v>
          </cell>
          <cell r="M719" t="str">
            <v>ZP26</v>
          </cell>
          <cell r="N719" t="str">
            <v>PGE4</v>
          </cell>
          <cell r="O719">
            <v>32583</v>
          </cell>
          <cell r="P719" t="str">
            <v>Was PGE QF 25C123</v>
          </cell>
          <cell r="Q719">
            <v>0</v>
          </cell>
          <cell r="R719">
            <v>45</v>
          </cell>
          <cell r="S719" t="str">
            <v>A</v>
          </cell>
        </row>
        <row r="720">
          <cell r="E720" t="str">
            <v>MIDWD_2_WIND1</v>
          </cell>
          <cell r="F720" t="str">
            <v>Windland Refresh 2</v>
          </cell>
          <cell r="G720">
            <v>7.81</v>
          </cell>
          <cell r="H720" t="str">
            <v>SCE</v>
          </cell>
          <cell r="I720" t="str">
            <v>Windland Refresh 2, LLC</v>
          </cell>
          <cell r="J720" t="str">
            <v>WIND</v>
          </cell>
          <cell r="K720" t="str">
            <v>WIND</v>
          </cell>
          <cell r="L720" t="str">
            <v>WIND</v>
          </cell>
          <cell r="M720" t="str">
            <v>SP15</v>
          </cell>
          <cell r="N720" t="str">
            <v>SCE1</v>
          </cell>
          <cell r="O720">
            <v>31408</v>
          </cell>
          <cell r="P720" t="str">
            <v>QF Conversion 12/7/15. Was SCE QF 6097</v>
          </cell>
          <cell r="Q720">
            <v>0</v>
          </cell>
          <cell r="R720">
            <v>7.81</v>
          </cell>
          <cell r="S720" t="str">
            <v>A</v>
          </cell>
        </row>
        <row r="721">
          <cell r="E721" t="str">
            <v>MIDWD_2_WIND2</v>
          </cell>
          <cell r="F721" t="str">
            <v>Coram Energy</v>
          </cell>
          <cell r="G721">
            <v>3</v>
          </cell>
          <cell r="H721" t="str">
            <v>SCE</v>
          </cell>
          <cell r="I721" t="str">
            <v>Coram Energy, LLC</v>
          </cell>
          <cell r="J721" t="str">
            <v>WIND</v>
          </cell>
          <cell r="K721" t="str">
            <v>WIND</v>
          </cell>
          <cell r="L721" t="str">
            <v>WIND</v>
          </cell>
          <cell r="M721" t="str">
            <v>SP15</v>
          </cell>
          <cell r="N721" t="str">
            <v>SCE1</v>
          </cell>
          <cell r="O721">
            <v>31387</v>
          </cell>
          <cell r="P721" t="str">
            <v>QF Conversion, Formerly SCE QF 6055</v>
          </cell>
          <cell r="Q721">
            <v>0</v>
          </cell>
          <cell r="R721">
            <v>3</v>
          </cell>
          <cell r="S721" t="str">
            <v>A</v>
          </cell>
        </row>
        <row r="722">
          <cell r="E722" t="str">
            <v>MIDWD_6_WNDLND</v>
          </cell>
          <cell r="F722" t="str">
            <v>Windland Refresh I</v>
          </cell>
          <cell r="G722">
            <v>7.45</v>
          </cell>
          <cell r="H722" t="str">
            <v>SCE</v>
          </cell>
          <cell r="I722" t="str">
            <v>Windland Refresh, LLC</v>
          </cell>
          <cell r="J722" t="str">
            <v>WIND</v>
          </cell>
          <cell r="K722" t="str">
            <v>WIND</v>
          </cell>
          <cell r="L722" t="str">
            <v>WIND</v>
          </cell>
          <cell r="M722" t="str">
            <v>SP15</v>
          </cell>
          <cell r="N722" t="str">
            <v>SCE1</v>
          </cell>
          <cell r="O722">
            <v>41793</v>
          </cell>
          <cell r="P722" t="str">
            <v>QF Conversion 6/3/2014</v>
          </cell>
          <cell r="Q722">
            <v>0</v>
          </cell>
          <cell r="R722">
            <v>7.46</v>
          </cell>
          <cell r="S722" t="str">
            <v>A</v>
          </cell>
        </row>
        <row r="723">
          <cell r="E723" t="str">
            <v>MIDWD_7_CORAMB</v>
          </cell>
          <cell r="F723" t="str">
            <v>CELLC 7.5 MW Tehachapi Project</v>
          </cell>
          <cell r="G723">
            <v>7.5</v>
          </cell>
          <cell r="H723" t="str">
            <v>SCE</v>
          </cell>
          <cell r="I723" t="str">
            <v>Coram Energy, LLC</v>
          </cell>
          <cell r="J723" t="str">
            <v>WIND</v>
          </cell>
          <cell r="K723" t="str">
            <v>WIND</v>
          </cell>
          <cell r="L723" t="str">
            <v>WIND</v>
          </cell>
          <cell r="M723" t="str">
            <v>SP15</v>
          </cell>
          <cell r="N723" t="str">
            <v>SCE1</v>
          </cell>
          <cell r="O723">
            <v>30651</v>
          </cell>
          <cell r="P723" t="str">
            <v>Formerly QFID 6029</v>
          </cell>
          <cell r="Q723">
            <v>0</v>
          </cell>
          <cell r="R723">
            <v>7.5</v>
          </cell>
          <cell r="S723" t="str">
            <v>A</v>
          </cell>
        </row>
        <row r="724">
          <cell r="E724" t="str">
            <v>MIRLOM_2_CORONA</v>
          </cell>
          <cell r="F724" t="str">
            <v>MWD Corona Hydroelectric Recovery Plant</v>
          </cell>
          <cell r="G724">
            <v>2.85</v>
          </cell>
          <cell r="H724" t="str">
            <v>SCE</v>
          </cell>
          <cell r="I724" t="str">
            <v>MWD</v>
          </cell>
          <cell r="J724" t="str">
            <v>HYDRO</v>
          </cell>
          <cell r="K724" t="str">
            <v>HYDRO</v>
          </cell>
          <cell r="L724" t="str">
            <v>WATER</v>
          </cell>
          <cell r="M724" t="str">
            <v>SP15</v>
          </cell>
          <cell r="N724" t="str">
            <v>SCE1</v>
          </cell>
          <cell r="O724">
            <v>31778</v>
          </cell>
          <cell r="P724">
            <v>0</v>
          </cell>
          <cell r="Q724">
            <v>0</v>
          </cell>
          <cell r="R724">
            <v>2.85</v>
          </cell>
          <cell r="S724" t="str">
            <v>A</v>
          </cell>
        </row>
        <row r="725">
          <cell r="E725" t="str">
            <v>MIRLOM_2_ONTARO</v>
          </cell>
          <cell r="F725" t="str">
            <v>Ontario RT Solar</v>
          </cell>
          <cell r="G725">
            <v>5.5</v>
          </cell>
          <cell r="H725" t="str">
            <v>SCE</v>
          </cell>
          <cell r="I725" t="str">
            <v>Southern California Edison (SCE)</v>
          </cell>
          <cell r="J725" t="str">
            <v>SOLAR</v>
          </cell>
          <cell r="K725" t="str">
            <v>PHOTO VOLTAIC</v>
          </cell>
          <cell r="L725" t="str">
            <v>SUN</v>
          </cell>
          <cell r="M725" t="str">
            <v>SP15</v>
          </cell>
          <cell r="N725" t="str">
            <v>SCE1</v>
          </cell>
          <cell r="O725">
            <v>40780</v>
          </cell>
          <cell r="P725">
            <v>0</v>
          </cell>
          <cell r="Q725">
            <v>0</v>
          </cell>
          <cell r="R725">
            <v>5.5</v>
          </cell>
          <cell r="S725" t="str">
            <v>A</v>
          </cell>
        </row>
        <row r="726">
          <cell r="E726" t="str">
            <v>MIRLOM_2_RTS032</v>
          </cell>
          <cell r="F726" t="str">
            <v>SPVP032</v>
          </cell>
          <cell r="G726">
            <v>1.5</v>
          </cell>
          <cell r="H726" t="str">
            <v>SCE</v>
          </cell>
          <cell r="I726" t="str">
            <v>Southern California Edison</v>
          </cell>
          <cell r="J726" t="str">
            <v>SOLAR</v>
          </cell>
          <cell r="K726" t="str">
            <v>PHOTO VOLTAIC</v>
          </cell>
          <cell r="L726" t="str">
            <v>SUN</v>
          </cell>
          <cell r="M726" t="str">
            <v>SP15</v>
          </cell>
          <cell r="N726" t="str">
            <v>SCE1</v>
          </cell>
          <cell r="O726">
            <v>41442</v>
          </cell>
          <cell r="P726">
            <v>0</v>
          </cell>
          <cell r="Q726">
            <v>0</v>
          </cell>
          <cell r="R726">
            <v>1.5</v>
          </cell>
          <cell r="S726" t="str">
            <v>A</v>
          </cell>
        </row>
        <row r="727">
          <cell r="E727" t="str">
            <v>MIRLOM_2_RTS033</v>
          </cell>
          <cell r="F727" t="str">
            <v>SPVP033</v>
          </cell>
          <cell r="G727">
            <v>1</v>
          </cell>
          <cell r="H727" t="str">
            <v>SCE</v>
          </cell>
          <cell r="I727" t="str">
            <v>Southern California Edison</v>
          </cell>
          <cell r="J727" t="str">
            <v>SOLAR</v>
          </cell>
          <cell r="K727" t="str">
            <v>PHOTO VOLTAIC</v>
          </cell>
          <cell r="L727" t="str">
            <v>SUN</v>
          </cell>
          <cell r="M727" t="str">
            <v>SP15</v>
          </cell>
          <cell r="N727" t="str">
            <v>SCE1</v>
          </cell>
          <cell r="O727">
            <v>41491</v>
          </cell>
          <cell r="P727">
            <v>0</v>
          </cell>
          <cell r="Q727">
            <v>0</v>
          </cell>
          <cell r="R727">
            <v>1</v>
          </cell>
          <cell r="S727" t="str">
            <v>A</v>
          </cell>
        </row>
        <row r="728">
          <cell r="E728" t="str">
            <v>MIRLOM_2_TEMESC</v>
          </cell>
          <cell r="F728" t="str">
            <v>MWD Temescal Hydroelectric Recovery Plant</v>
          </cell>
          <cell r="G728">
            <v>2.85</v>
          </cell>
          <cell r="H728" t="str">
            <v>SCE</v>
          </cell>
          <cell r="I728" t="str">
            <v>MWD</v>
          </cell>
          <cell r="J728" t="str">
            <v>HYDRO</v>
          </cell>
          <cell r="K728" t="str">
            <v>HYDRO</v>
          </cell>
          <cell r="L728" t="str">
            <v>WATER</v>
          </cell>
          <cell r="M728" t="str">
            <v>SP15</v>
          </cell>
          <cell r="N728" t="str">
            <v>SCE1</v>
          </cell>
          <cell r="O728">
            <v>31778</v>
          </cell>
          <cell r="P728">
            <v>0</v>
          </cell>
          <cell r="Q728">
            <v>0</v>
          </cell>
          <cell r="R728">
            <v>2.85</v>
          </cell>
          <cell r="S728" t="str">
            <v>A</v>
          </cell>
        </row>
        <row r="729">
          <cell r="E729" t="str">
            <v>MIRLOM_6_DELGEN</v>
          </cell>
          <cell r="F729" t="str">
            <v>CORONA ENERGY PARTNERS, LTD.</v>
          </cell>
          <cell r="G729">
            <v>50.05</v>
          </cell>
          <cell r="H729" t="str">
            <v>SCE</v>
          </cell>
          <cell r="I729" t="str">
            <v>Southern California Edison Company</v>
          </cell>
          <cell r="J729" t="str">
            <v>COGENERATION</v>
          </cell>
          <cell r="K729" t="str">
            <v>COMBUSTION TURBINE</v>
          </cell>
          <cell r="L729" t="str">
            <v>NATURAL GAS</v>
          </cell>
          <cell r="M729" t="str">
            <v>SP15</v>
          </cell>
          <cell r="N729" t="str">
            <v>SCE1</v>
          </cell>
          <cell r="O729">
            <v>32284</v>
          </cell>
          <cell r="P729" t="str">
            <v>SCE QF 2081</v>
          </cell>
          <cell r="Q729">
            <v>0</v>
          </cell>
          <cell r="R729">
            <v>35</v>
          </cell>
          <cell r="S729" t="str">
            <v>A</v>
          </cell>
        </row>
        <row r="730">
          <cell r="E730" t="str">
            <v>MIRLOM_6_PEAKER</v>
          </cell>
          <cell r="F730" t="str">
            <v>Mira Loma Peaker</v>
          </cell>
          <cell r="G730">
            <v>46</v>
          </cell>
          <cell r="H730" t="str">
            <v>SCE</v>
          </cell>
          <cell r="I730" t="str">
            <v>SCE</v>
          </cell>
          <cell r="J730" t="str">
            <v>PEAKER</v>
          </cell>
          <cell r="K730" t="str">
            <v>COMBUSTION TURBINE</v>
          </cell>
          <cell r="L730" t="str">
            <v>NATURAL GAS</v>
          </cell>
          <cell r="M730" t="str">
            <v>SP15</v>
          </cell>
          <cell r="N730" t="str">
            <v>SCE1</v>
          </cell>
          <cell r="O730">
            <v>39345</v>
          </cell>
          <cell r="P730">
            <v>0</v>
          </cell>
          <cell r="Q730">
            <v>0</v>
          </cell>
          <cell r="R730">
            <v>49</v>
          </cell>
          <cell r="S730" t="str">
            <v>A</v>
          </cell>
        </row>
        <row r="731">
          <cell r="E731" t="str">
            <v>MIRLOM_7_MWDLKM</v>
          </cell>
          <cell r="F731" t="str">
            <v>LAKE MATHEWS HYDRO RECOVERY PLANT</v>
          </cell>
          <cell r="G731">
            <v>5</v>
          </cell>
          <cell r="H731" t="str">
            <v>SCE</v>
          </cell>
          <cell r="I731" t="str">
            <v>Metropolitan Water District</v>
          </cell>
          <cell r="J731" t="str">
            <v>HYDRO</v>
          </cell>
          <cell r="K731" t="str">
            <v>HYDRO</v>
          </cell>
          <cell r="L731" t="str">
            <v>WATER</v>
          </cell>
          <cell r="M731" t="str">
            <v>SP15</v>
          </cell>
          <cell r="N731" t="str">
            <v>SCE1</v>
          </cell>
          <cell r="O731">
            <v>29221</v>
          </cell>
          <cell r="P731">
            <v>0</v>
          </cell>
          <cell r="Q731">
            <v>0</v>
          </cell>
          <cell r="R731">
            <v>4.9000000000000004</v>
          </cell>
          <cell r="S731" t="str">
            <v>A</v>
          </cell>
        </row>
        <row r="732">
          <cell r="E732" t="str">
            <v>MISSIX_1_QF</v>
          </cell>
          <cell r="F732" t="str">
            <v>MISSIX AREA (SAB FRABCUSCI) LUMPED QF UNITS</v>
          </cell>
          <cell r="G732">
            <v>1</v>
          </cell>
          <cell r="H732" t="str">
            <v>PGAE</v>
          </cell>
          <cell r="I732" t="str">
            <v>VARIOUS</v>
          </cell>
          <cell r="J732" t="str">
            <v>COGENERATION</v>
          </cell>
          <cell r="K732">
            <v>0</v>
          </cell>
          <cell r="L732" t="str">
            <v>NATURAL GAS</v>
          </cell>
          <cell r="M732" t="str">
            <v>NP15</v>
          </cell>
          <cell r="N732" t="str">
            <v>PGE2</v>
          </cell>
          <cell r="O732">
            <v>31778</v>
          </cell>
          <cell r="P732">
            <v>0</v>
          </cell>
          <cell r="Q732">
            <v>0</v>
          </cell>
          <cell r="R732">
            <v>13</v>
          </cell>
          <cell r="S732" t="str">
            <v>A</v>
          </cell>
        </row>
        <row r="733">
          <cell r="E733" t="str">
            <v>MKTRCK_1_UNIT 1</v>
          </cell>
          <cell r="F733" t="str">
            <v>MCKITTRICK LIMITED</v>
          </cell>
          <cell r="G733">
            <v>47.49</v>
          </cell>
          <cell r="H733" t="str">
            <v>PGAE</v>
          </cell>
          <cell r="I733" t="str">
            <v>MCKITTRICK LIMITED</v>
          </cell>
          <cell r="J733" t="str">
            <v>COGENERATION</v>
          </cell>
          <cell r="K733" t="str">
            <v>COMBUSTION TURBINE</v>
          </cell>
          <cell r="L733" t="str">
            <v>NATURAL GAS</v>
          </cell>
          <cell r="M733" t="str">
            <v>ZP26</v>
          </cell>
          <cell r="N733" t="str">
            <v>PGE4</v>
          </cell>
          <cell r="O733">
            <v>33527</v>
          </cell>
          <cell r="P733">
            <v>0</v>
          </cell>
          <cell r="Q733">
            <v>0</v>
          </cell>
          <cell r="R733">
            <v>58.48</v>
          </cell>
          <cell r="S733" t="str">
            <v>A</v>
          </cell>
        </row>
        <row r="734">
          <cell r="E734" t="str">
            <v>MLPTAS_7_QFUNTS</v>
          </cell>
          <cell r="F734" t="str">
            <v>MILPITAS QF AGGREGATION</v>
          </cell>
          <cell r="G734">
            <v>2.2999999999999998</v>
          </cell>
          <cell r="H734" t="str">
            <v>PGAE</v>
          </cell>
          <cell r="I734">
            <v>0</v>
          </cell>
          <cell r="J734" t="str">
            <v>BIOMASS</v>
          </cell>
          <cell r="K734" t="str">
            <v>STEAM</v>
          </cell>
          <cell r="L734" t="str">
            <v>WOOD WASTE</v>
          </cell>
          <cell r="M734" t="str">
            <v>NP15</v>
          </cell>
          <cell r="N734" t="str">
            <v>PGE3</v>
          </cell>
          <cell r="O734">
            <v>0</v>
          </cell>
          <cell r="P734" t="str">
            <v>~98% of capacity from wood waste, remaining capacity from natural gas.</v>
          </cell>
          <cell r="Q734">
            <v>0</v>
          </cell>
          <cell r="R734">
            <v>2.2999999999999998</v>
          </cell>
          <cell r="S734" t="str">
            <v>A</v>
          </cell>
        </row>
        <row r="735">
          <cell r="E735" t="str">
            <v>MNDALY_6_MCGRTH</v>
          </cell>
          <cell r="F735" t="str">
            <v>McGrath Beach Peaker</v>
          </cell>
          <cell r="G735">
            <v>47.2</v>
          </cell>
          <cell r="H735" t="str">
            <v>SCE</v>
          </cell>
          <cell r="I735" t="str">
            <v>Southern California edison</v>
          </cell>
          <cell r="J735" t="str">
            <v>PEAKER</v>
          </cell>
          <cell r="K735" t="str">
            <v>COMBUSTION TURBINE</v>
          </cell>
          <cell r="L735" t="str">
            <v>NATURAL GAS</v>
          </cell>
          <cell r="M735" t="str">
            <v>SP15</v>
          </cell>
          <cell r="N735" t="str">
            <v>SCE1</v>
          </cell>
          <cell r="O735">
            <v>41214</v>
          </cell>
          <cell r="P735">
            <v>0</v>
          </cell>
          <cell r="Q735">
            <v>0</v>
          </cell>
          <cell r="R735">
            <v>47.2</v>
          </cell>
          <cell r="S735" t="str">
            <v>A</v>
          </cell>
        </row>
        <row r="736">
          <cell r="E736" t="str">
            <v>MNDALY_7_UNIT 1</v>
          </cell>
          <cell r="F736" t="str">
            <v>Mandalay 1</v>
          </cell>
          <cell r="G736">
            <v>215</v>
          </cell>
          <cell r="H736" t="str">
            <v>SCE</v>
          </cell>
          <cell r="I736" t="str">
            <v>RRI Energy Mandalay, Inc.</v>
          </cell>
          <cell r="J736" t="str">
            <v>THERMAL</v>
          </cell>
          <cell r="K736" t="str">
            <v>STEAM</v>
          </cell>
          <cell r="L736" t="str">
            <v>NATURAL GAS</v>
          </cell>
          <cell r="M736" t="str">
            <v>SP15</v>
          </cell>
          <cell r="N736" t="str">
            <v>SCE1</v>
          </cell>
          <cell r="O736">
            <v>21551</v>
          </cell>
          <cell r="P736">
            <v>0</v>
          </cell>
          <cell r="Q736">
            <v>0</v>
          </cell>
          <cell r="R736">
            <v>215</v>
          </cell>
          <cell r="S736" t="str">
            <v>A</v>
          </cell>
        </row>
        <row r="737">
          <cell r="E737" t="str">
            <v>MNDALY_7_UNIT 2</v>
          </cell>
          <cell r="F737" t="str">
            <v>Mandalay 2</v>
          </cell>
          <cell r="G737">
            <v>215.29</v>
          </cell>
          <cell r="H737" t="str">
            <v>SCE</v>
          </cell>
          <cell r="I737" t="str">
            <v>RRI Energy Mandalay, Inc.</v>
          </cell>
          <cell r="J737" t="str">
            <v>THERMAL</v>
          </cell>
          <cell r="K737" t="str">
            <v>STEAM</v>
          </cell>
          <cell r="L737" t="str">
            <v>NATURAL GAS</v>
          </cell>
          <cell r="M737" t="str">
            <v>SP15</v>
          </cell>
          <cell r="N737" t="str">
            <v>SCE1</v>
          </cell>
          <cell r="O737">
            <v>21551</v>
          </cell>
          <cell r="P737">
            <v>0</v>
          </cell>
          <cell r="Q737">
            <v>0</v>
          </cell>
          <cell r="R737">
            <v>215</v>
          </cell>
          <cell r="S737" t="str">
            <v>A</v>
          </cell>
        </row>
        <row r="738">
          <cell r="E738" t="str">
            <v>MNDALY_7_UNIT 3</v>
          </cell>
          <cell r="F738" t="str">
            <v>Mandalay 3 GT</v>
          </cell>
          <cell r="G738">
            <v>130</v>
          </cell>
          <cell r="H738" t="str">
            <v>SCE</v>
          </cell>
          <cell r="I738" t="str">
            <v>RRI Energy Mandalay, Inc.</v>
          </cell>
          <cell r="J738" t="str">
            <v>PEAKER</v>
          </cell>
          <cell r="K738" t="str">
            <v>COMBUSTION TURBINE</v>
          </cell>
          <cell r="L738" t="str">
            <v>NATURAL GAS</v>
          </cell>
          <cell r="M738" t="str">
            <v>SP15</v>
          </cell>
          <cell r="N738" t="str">
            <v>SCE1</v>
          </cell>
          <cell r="O738">
            <v>0</v>
          </cell>
          <cell r="P738">
            <v>0</v>
          </cell>
          <cell r="Q738">
            <v>0</v>
          </cell>
          <cell r="R738">
            <v>130</v>
          </cell>
          <cell r="S738" t="str">
            <v>A</v>
          </cell>
        </row>
        <row r="739">
          <cell r="E739" t="str">
            <v>MNDOTA_1_SOLAR1</v>
          </cell>
          <cell r="F739" t="str">
            <v>North Star Solar 1</v>
          </cell>
          <cell r="G739">
            <v>60</v>
          </cell>
          <cell r="H739" t="str">
            <v>PGAE</v>
          </cell>
          <cell r="I739" t="str">
            <v>North Star Solar, LLC</v>
          </cell>
          <cell r="J739" t="str">
            <v>SOLAR</v>
          </cell>
          <cell r="K739" t="str">
            <v>PHOTO VOLTAIC</v>
          </cell>
          <cell r="L739" t="str">
            <v>SUN</v>
          </cell>
          <cell r="M739" t="str">
            <v>NP15</v>
          </cell>
          <cell r="N739" t="str">
            <v>PGE3</v>
          </cell>
          <cell r="O739">
            <v>42175</v>
          </cell>
          <cell r="P739">
            <v>0</v>
          </cell>
          <cell r="Q739">
            <v>0</v>
          </cell>
          <cell r="R739">
            <v>60</v>
          </cell>
          <cell r="S739" t="str">
            <v>A</v>
          </cell>
        </row>
        <row r="740">
          <cell r="E740" t="str">
            <v>MNDOTA_1_SOLAR2</v>
          </cell>
          <cell r="F740" t="str">
            <v>Citizen Solar B</v>
          </cell>
          <cell r="G740">
            <v>5</v>
          </cell>
          <cell r="H740" t="str">
            <v>PGAE</v>
          </cell>
          <cell r="I740" t="str">
            <v>Citizen Solar B LLC</v>
          </cell>
          <cell r="J740" t="str">
            <v>SOLAR</v>
          </cell>
          <cell r="K740" t="str">
            <v>PHOTO VOLTAIC</v>
          </cell>
          <cell r="L740" t="str">
            <v>SUN</v>
          </cell>
          <cell r="M740" t="str">
            <v>NP15</v>
          </cell>
          <cell r="N740" t="str">
            <v>PGE3</v>
          </cell>
          <cell r="O740">
            <v>42349</v>
          </cell>
          <cell r="P740">
            <v>0</v>
          </cell>
          <cell r="Q740">
            <v>0</v>
          </cell>
          <cell r="R740">
            <v>5</v>
          </cell>
          <cell r="S740" t="str">
            <v>A</v>
          </cell>
        </row>
        <row r="741">
          <cell r="E741" t="str">
            <v>MOCCPH_7_UNIT 1</v>
          </cell>
          <cell r="F741" t="str">
            <v>Moccasin Unit 1</v>
          </cell>
          <cell r="G741">
            <v>52</v>
          </cell>
          <cell r="H741" t="str">
            <v>PGAE</v>
          </cell>
          <cell r="I741" t="str">
            <v>CCSF</v>
          </cell>
          <cell r="J741" t="str">
            <v>HYDRO</v>
          </cell>
          <cell r="K741" t="str">
            <v>HYDRO</v>
          </cell>
          <cell r="L741" t="str">
            <v>WATER</v>
          </cell>
          <cell r="M741" t="str">
            <v>NP15</v>
          </cell>
          <cell r="N741" t="str">
            <v>PGE3</v>
          </cell>
          <cell r="O741">
            <v>25204</v>
          </cell>
          <cell r="P741">
            <v>0</v>
          </cell>
          <cell r="Q741">
            <v>0</v>
          </cell>
          <cell r="R741">
            <v>57.5</v>
          </cell>
          <cell r="S741" t="str">
            <v>A</v>
          </cell>
        </row>
        <row r="742">
          <cell r="E742" t="str">
            <v>MOCCPH_7_UNIT 2</v>
          </cell>
          <cell r="F742" t="str">
            <v>Moccasin Unit 2</v>
          </cell>
          <cell r="G742">
            <v>52</v>
          </cell>
          <cell r="H742" t="str">
            <v>PGAE</v>
          </cell>
          <cell r="I742" t="str">
            <v>CCSF</v>
          </cell>
          <cell r="J742" t="str">
            <v>HYDRO</v>
          </cell>
          <cell r="K742" t="str">
            <v>HYDRO</v>
          </cell>
          <cell r="L742" t="str">
            <v>WATER</v>
          </cell>
          <cell r="M742" t="str">
            <v>NP15</v>
          </cell>
          <cell r="N742" t="str">
            <v>PGE3</v>
          </cell>
          <cell r="O742">
            <v>25204</v>
          </cell>
          <cell r="P742">
            <v>0</v>
          </cell>
          <cell r="Q742">
            <v>0</v>
          </cell>
          <cell r="R742">
            <v>57.5</v>
          </cell>
          <cell r="S742" t="str">
            <v>A</v>
          </cell>
        </row>
        <row r="743">
          <cell r="E743" t="str">
            <v>MOJAVE_1_SIPHON</v>
          </cell>
          <cell r="F743" t="str">
            <v>MOJAVE SIPHON PH (AGGREGATE)</v>
          </cell>
          <cell r="G743">
            <v>12.58</v>
          </cell>
          <cell r="H743" t="str">
            <v>SCE</v>
          </cell>
          <cell r="I743" t="str">
            <v>CDWR</v>
          </cell>
          <cell r="J743" t="str">
            <v>HYDRO</v>
          </cell>
          <cell r="K743" t="str">
            <v>HYDRO</v>
          </cell>
          <cell r="L743" t="str">
            <v>WATER</v>
          </cell>
          <cell r="M743" t="str">
            <v>SP15</v>
          </cell>
          <cell r="N743" t="str">
            <v>SCE1</v>
          </cell>
          <cell r="O743">
            <v>35065</v>
          </cell>
          <cell r="P743">
            <v>0</v>
          </cell>
          <cell r="Q743">
            <v>0</v>
          </cell>
          <cell r="R743">
            <v>34.5</v>
          </cell>
          <cell r="S743" t="str">
            <v>A</v>
          </cell>
        </row>
        <row r="744">
          <cell r="E744" t="str">
            <v>MOJAVE_1_UNIT 1</v>
          </cell>
          <cell r="F744" t="str">
            <v>Mojave Siphon Unit 1</v>
          </cell>
          <cell r="G744">
            <v>7</v>
          </cell>
          <cell r="H744" t="str">
            <v>SCE</v>
          </cell>
          <cell r="I744" t="str">
            <v>CDWR</v>
          </cell>
          <cell r="J744" t="str">
            <v>HYDRO</v>
          </cell>
          <cell r="K744" t="str">
            <v>HYDRO</v>
          </cell>
          <cell r="L744" t="str">
            <v>WATER</v>
          </cell>
          <cell r="M744" t="str">
            <v>SP15</v>
          </cell>
          <cell r="N744" t="str">
            <v>SCE1</v>
          </cell>
          <cell r="O744">
            <v>35065</v>
          </cell>
          <cell r="P744">
            <v>0</v>
          </cell>
          <cell r="Q744">
            <v>0</v>
          </cell>
          <cell r="R744">
            <v>11.5</v>
          </cell>
          <cell r="S744" t="str">
            <v>A</v>
          </cell>
        </row>
        <row r="745">
          <cell r="E745" t="str">
            <v>MOJAVE_1_UNIT 2</v>
          </cell>
          <cell r="F745" t="str">
            <v>Mojave Siphon Unit 2</v>
          </cell>
          <cell r="G745">
            <v>7</v>
          </cell>
          <cell r="H745" t="str">
            <v>SCE</v>
          </cell>
          <cell r="I745" t="str">
            <v>CDWR</v>
          </cell>
          <cell r="J745" t="str">
            <v>HYDRO</v>
          </cell>
          <cell r="K745" t="str">
            <v>HYDRO</v>
          </cell>
          <cell r="L745" t="str">
            <v>WATER</v>
          </cell>
          <cell r="M745" t="str">
            <v>SP15</v>
          </cell>
          <cell r="N745" t="str">
            <v>SCE1</v>
          </cell>
          <cell r="O745">
            <v>35065</v>
          </cell>
          <cell r="P745">
            <v>0</v>
          </cell>
          <cell r="Q745">
            <v>0</v>
          </cell>
          <cell r="R745">
            <v>11.5</v>
          </cell>
          <cell r="S745" t="str">
            <v>A</v>
          </cell>
        </row>
        <row r="746">
          <cell r="E746" t="str">
            <v>MOJAVE_1_UNIT 3</v>
          </cell>
          <cell r="F746" t="str">
            <v>Mojave Siphon Unit 3</v>
          </cell>
          <cell r="G746">
            <v>7</v>
          </cell>
          <cell r="H746" t="str">
            <v>SCE</v>
          </cell>
          <cell r="I746" t="str">
            <v>CDWR</v>
          </cell>
          <cell r="J746" t="str">
            <v>HYDRO</v>
          </cell>
          <cell r="K746" t="str">
            <v>HYDRO</v>
          </cell>
          <cell r="L746" t="str">
            <v>WATER</v>
          </cell>
          <cell r="M746" t="str">
            <v>SP15</v>
          </cell>
          <cell r="N746" t="str">
            <v>SCE1</v>
          </cell>
          <cell r="O746">
            <v>35065</v>
          </cell>
          <cell r="P746">
            <v>0</v>
          </cell>
          <cell r="Q746">
            <v>0</v>
          </cell>
          <cell r="R746">
            <v>11.5</v>
          </cell>
          <cell r="S746" t="str">
            <v>A</v>
          </cell>
        </row>
        <row r="747">
          <cell r="E747" t="str">
            <v>MOJAVW_2_SOLAR</v>
          </cell>
          <cell r="F747" t="str">
            <v>Mojave West</v>
          </cell>
          <cell r="G747">
            <v>20</v>
          </cell>
          <cell r="H747" t="str">
            <v>SCE</v>
          </cell>
          <cell r="I747" t="str">
            <v>SEPV Mojave West, LLC</v>
          </cell>
          <cell r="J747" t="str">
            <v>SOLAR</v>
          </cell>
          <cell r="K747" t="str">
            <v>PHOTO VOLTAIC</v>
          </cell>
          <cell r="L747" t="str">
            <v>SUN</v>
          </cell>
          <cell r="M747" t="str">
            <v>SP15</v>
          </cell>
          <cell r="N747" t="str">
            <v>SCE1</v>
          </cell>
          <cell r="O747">
            <v>42536</v>
          </cell>
          <cell r="P747">
            <v>0</v>
          </cell>
          <cell r="Q747">
            <v>0</v>
          </cell>
          <cell r="R747">
            <v>20</v>
          </cell>
          <cell r="S747" t="str">
            <v>A</v>
          </cell>
        </row>
        <row r="748">
          <cell r="E748" t="str">
            <v>MONLTH_6_BATTRY</v>
          </cell>
          <cell r="F748" t="str">
            <v>Tehachapi Storage Project</v>
          </cell>
          <cell r="G748">
            <v>8</v>
          </cell>
          <cell r="H748" t="str">
            <v>SCE</v>
          </cell>
          <cell r="I748" t="str">
            <v>Southern California Edison</v>
          </cell>
          <cell r="J748" t="str">
            <v>STORAGE</v>
          </cell>
          <cell r="K748" t="str">
            <v>BATTERY</v>
          </cell>
          <cell r="L748" t="str">
            <v>LESR</v>
          </cell>
          <cell r="M748" t="str">
            <v>SP15</v>
          </cell>
          <cell r="N748" t="str">
            <v>SCE1</v>
          </cell>
          <cell r="O748">
            <v>42468</v>
          </cell>
          <cell r="P748">
            <v>0</v>
          </cell>
          <cell r="Q748">
            <v>0</v>
          </cell>
          <cell r="R748">
            <v>32</v>
          </cell>
          <cell r="S748" t="str">
            <v>A</v>
          </cell>
        </row>
        <row r="749">
          <cell r="E749" t="str">
            <v>MONLTH_6_BOREL</v>
          </cell>
          <cell r="F749" t="str">
            <v>BOREL HYDRO PLANT (AGGREGATE)</v>
          </cell>
          <cell r="G749">
            <v>11</v>
          </cell>
          <cell r="H749" t="str">
            <v>SCE</v>
          </cell>
          <cell r="I749" t="str">
            <v>SCE</v>
          </cell>
          <cell r="J749" t="str">
            <v>HYDRO</v>
          </cell>
          <cell r="K749" t="str">
            <v>HYDRO</v>
          </cell>
          <cell r="L749" t="str">
            <v>WATER</v>
          </cell>
          <cell r="M749" t="str">
            <v>SP15</v>
          </cell>
          <cell r="N749" t="str">
            <v>SCE1</v>
          </cell>
          <cell r="O749">
            <v>1462</v>
          </cell>
          <cell r="P749">
            <v>0</v>
          </cell>
          <cell r="Q749">
            <v>0</v>
          </cell>
          <cell r="R749">
            <v>12</v>
          </cell>
          <cell r="S749" t="str">
            <v>A</v>
          </cell>
        </row>
        <row r="750">
          <cell r="E750" t="str">
            <v>MONTPH_7_UNIT 1</v>
          </cell>
          <cell r="F750" t="str">
            <v>MONTICELLO Unit 1</v>
          </cell>
          <cell r="G750">
            <v>5.7</v>
          </cell>
          <cell r="H750" t="str">
            <v>PGAE</v>
          </cell>
          <cell r="I750" t="str">
            <v>Solano Irrigation District</v>
          </cell>
          <cell r="J750" t="str">
            <v>HYDRO</v>
          </cell>
          <cell r="K750" t="str">
            <v>HYDRO</v>
          </cell>
          <cell r="L750" t="str">
            <v>WATER</v>
          </cell>
          <cell r="M750" t="str">
            <v>NP15</v>
          </cell>
          <cell r="N750" t="str">
            <v>PGE3</v>
          </cell>
          <cell r="O750">
            <v>27030</v>
          </cell>
          <cell r="P750">
            <v>0</v>
          </cell>
          <cell r="Q750">
            <v>0</v>
          </cell>
          <cell r="R750">
            <v>5.7</v>
          </cell>
          <cell r="S750" t="str">
            <v>A</v>
          </cell>
        </row>
        <row r="751">
          <cell r="E751" t="str">
            <v>MONTPH_7_UNIT 2</v>
          </cell>
          <cell r="F751" t="str">
            <v>MONTICELLO Unit 2</v>
          </cell>
          <cell r="G751">
            <v>5.7</v>
          </cell>
          <cell r="H751" t="str">
            <v>PGAE</v>
          </cell>
          <cell r="I751" t="str">
            <v>Solano Irrigation District</v>
          </cell>
          <cell r="J751" t="str">
            <v>HYDRO</v>
          </cell>
          <cell r="K751" t="str">
            <v>HYDRO</v>
          </cell>
          <cell r="L751" t="str">
            <v>WATER</v>
          </cell>
          <cell r="M751" t="str">
            <v>NP15</v>
          </cell>
          <cell r="N751" t="str">
            <v>PGE3</v>
          </cell>
          <cell r="O751">
            <v>27395</v>
          </cell>
          <cell r="P751">
            <v>0</v>
          </cell>
          <cell r="Q751">
            <v>0</v>
          </cell>
          <cell r="R751">
            <v>5.7</v>
          </cell>
          <cell r="S751" t="str">
            <v>A</v>
          </cell>
        </row>
        <row r="752">
          <cell r="E752" t="str">
            <v>MONTPH_7_UNIT 3</v>
          </cell>
          <cell r="F752" t="str">
            <v>MONTICELLO Unit 3</v>
          </cell>
          <cell r="G752">
            <v>1.5</v>
          </cell>
          <cell r="H752" t="str">
            <v>PGAE</v>
          </cell>
          <cell r="I752" t="str">
            <v>Solano Irrigation District</v>
          </cell>
          <cell r="J752" t="str">
            <v>HYDRO</v>
          </cell>
          <cell r="K752" t="str">
            <v>HYDRO</v>
          </cell>
          <cell r="L752" t="str">
            <v>WATER</v>
          </cell>
          <cell r="M752" t="str">
            <v>NP15</v>
          </cell>
          <cell r="N752" t="str">
            <v>PGE3</v>
          </cell>
          <cell r="O752">
            <v>28491</v>
          </cell>
          <cell r="P752">
            <v>0</v>
          </cell>
          <cell r="Q752">
            <v>0</v>
          </cell>
          <cell r="R752">
            <v>1.5</v>
          </cell>
          <cell r="S752" t="str">
            <v>A</v>
          </cell>
        </row>
        <row r="753">
          <cell r="E753" t="str">
            <v>MONTPH_7_UNITS</v>
          </cell>
          <cell r="F753" t="str">
            <v>MONTICELLO PH (Aggregate)</v>
          </cell>
          <cell r="G753">
            <v>12.5</v>
          </cell>
          <cell r="H753" t="str">
            <v>PGAE</v>
          </cell>
          <cell r="I753" t="str">
            <v>Solano Irrigation District</v>
          </cell>
          <cell r="J753" t="str">
            <v>HYDRO</v>
          </cell>
          <cell r="K753" t="str">
            <v>HYDRO</v>
          </cell>
          <cell r="L753" t="str">
            <v>WATER</v>
          </cell>
          <cell r="M753" t="str">
            <v>NP15</v>
          </cell>
          <cell r="N753" t="str">
            <v>PGE3</v>
          </cell>
          <cell r="O753">
            <v>27030</v>
          </cell>
          <cell r="P753">
            <v>0</v>
          </cell>
          <cell r="Q753">
            <v>0</v>
          </cell>
          <cell r="R753">
            <v>12.5</v>
          </cell>
          <cell r="S753" t="str">
            <v>A</v>
          </cell>
        </row>
        <row r="754">
          <cell r="E754" t="str">
            <v>MOORPK_2_CALABS</v>
          </cell>
          <cell r="F754" t="str">
            <v>Calabasas</v>
          </cell>
          <cell r="G754">
            <v>6.96</v>
          </cell>
          <cell r="H754" t="str">
            <v>SCE</v>
          </cell>
          <cell r="I754" t="str">
            <v>County Sanitation District No.2 of Los Angeles County</v>
          </cell>
          <cell r="J754" t="str">
            <v>BIOGAS</v>
          </cell>
          <cell r="K754" t="str">
            <v>COMBUSTION TURBINE</v>
          </cell>
          <cell r="L754" t="str">
            <v>LANDFILL GAS</v>
          </cell>
          <cell r="M754" t="str">
            <v>SP15</v>
          </cell>
          <cell r="N754" t="str">
            <v>SCE1</v>
          </cell>
          <cell r="O754">
            <v>40441</v>
          </cell>
          <cell r="P754">
            <v>0</v>
          </cell>
          <cell r="Q754">
            <v>0</v>
          </cell>
          <cell r="R754">
            <v>13.8</v>
          </cell>
          <cell r="S754" t="str">
            <v>A</v>
          </cell>
        </row>
        <row r="755">
          <cell r="E755" t="str">
            <v>MOORPK_6_QF</v>
          </cell>
          <cell r="F755" t="str">
            <v>MOORE PARK AREA LUMPED UNITS</v>
          </cell>
          <cell r="G755">
            <v>34.799999999999997</v>
          </cell>
          <cell r="H755" t="str">
            <v>SCE</v>
          </cell>
          <cell r="I755" t="str">
            <v>VARIOUS</v>
          </cell>
          <cell r="J755" t="str">
            <v>VARIOUS</v>
          </cell>
          <cell r="K755">
            <v>0</v>
          </cell>
          <cell r="L755" t="str">
            <v>NATURAL GAS</v>
          </cell>
          <cell r="M755" t="str">
            <v>SP15</v>
          </cell>
          <cell r="N755" t="str">
            <v>SCE1</v>
          </cell>
          <cell r="O755">
            <v>27760</v>
          </cell>
          <cell r="P755">
            <v>0</v>
          </cell>
          <cell r="Q755">
            <v>0</v>
          </cell>
          <cell r="R755">
            <v>30.02</v>
          </cell>
          <cell r="S755" t="str">
            <v>A</v>
          </cell>
        </row>
        <row r="756">
          <cell r="E756" t="str">
            <v>MOORPK_7_UNITA1</v>
          </cell>
          <cell r="F756" t="str">
            <v>SIMI VALLEY LANDFILL GAS GENERATION</v>
          </cell>
          <cell r="G756">
            <v>2.4900000000000002</v>
          </cell>
          <cell r="H756" t="str">
            <v>SCE</v>
          </cell>
          <cell r="I756" t="str">
            <v>WM Energy Solutions</v>
          </cell>
          <cell r="J756" t="str">
            <v>BIOMASS</v>
          </cell>
          <cell r="K756" t="str">
            <v>RECIPROCATING ENGINE</v>
          </cell>
          <cell r="L756" t="str">
            <v>LANDFILL GAS</v>
          </cell>
          <cell r="M756" t="str">
            <v>SP15</v>
          </cell>
          <cell r="N756" t="str">
            <v>SCE1</v>
          </cell>
          <cell r="O756">
            <v>38109</v>
          </cell>
          <cell r="R756">
            <v>2.7</v>
          </cell>
          <cell r="S756" t="str">
            <v>A</v>
          </cell>
        </row>
        <row r="757">
          <cell r="E757" t="str">
            <v>MOSSLD_1_QF</v>
          </cell>
          <cell r="F757" t="str">
            <v>MOSS LANDING AREA (SANTA CRUZ) LUMPED QF UNITS</v>
          </cell>
          <cell r="G757">
            <v>1</v>
          </cell>
          <cell r="H757" t="str">
            <v>PGAE</v>
          </cell>
          <cell r="I757" t="str">
            <v>VARIOUS</v>
          </cell>
          <cell r="J757" t="str">
            <v>BIOMASS</v>
          </cell>
          <cell r="K757">
            <v>0</v>
          </cell>
          <cell r="L757" t="str">
            <v>WASTE GAS</v>
          </cell>
          <cell r="M757" t="str">
            <v>NP15</v>
          </cell>
          <cell r="N757" t="str">
            <v>PGE3</v>
          </cell>
          <cell r="O757">
            <v>31048</v>
          </cell>
          <cell r="P757">
            <v>0</v>
          </cell>
          <cell r="Q757">
            <v>0</v>
          </cell>
          <cell r="R757">
            <v>1</v>
          </cell>
          <cell r="S757" t="str">
            <v>A</v>
          </cell>
        </row>
        <row r="758">
          <cell r="E758" t="str">
            <v>MOSSLD_2_PSP1</v>
          </cell>
          <cell r="F758" t="str">
            <v>Moss Landing CC Plant 1 (Aggregate)</v>
          </cell>
          <cell r="G758">
            <v>510</v>
          </cell>
          <cell r="H758" t="str">
            <v>PGAE</v>
          </cell>
          <cell r="I758" t="str">
            <v>Dynegy Moss Landing, LLC</v>
          </cell>
          <cell r="J758" t="str">
            <v>THERMAL</v>
          </cell>
          <cell r="K758" t="str">
            <v>COMBINED CYCLE</v>
          </cell>
          <cell r="L758" t="str">
            <v>NATURAL GAS</v>
          </cell>
          <cell r="M758" t="str">
            <v>NP15</v>
          </cell>
          <cell r="N758" t="str">
            <v>PGE3</v>
          </cell>
          <cell r="O758">
            <v>37438</v>
          </cell>
          <cell r="P758">
            <v>0</v>
          </cell>
          <cell r="Q758">
            <v>0</v>
          </cell>
          <cell r="R758">
            <v>541</v>
          </cell>
          <cell r="S758" t="str">
            <v>A</v>
          </cell>
        </row>
        <row r="759">
          <cell r="E759" t="str">
            <v>MOSSLD_2_PSP1G1</v>
          </cell>
          <cell r="F759" t="str">
            <v>Moss Landing CC Plant 1, Unit 1</v>
          </cell>
          <cell r="G759">
            <v>176</v>
          </cell>
          <cell r="H759" t="str">
            <v>PGAE</v>
          </cell>
          <cell r="I759" t="str">
            <v>Dynegy Moss Landing, LLC</v>
          </cell>
          <cell r="J759" t="str">
            <v>THERMAL</v>
          </cell>
          <cell r="K759" t="str">
            <v>COMBUSTION TURBINE</v>
          </cell>
          <cell r="L759" t="str">
            <v>NATURAL GAS</v>
          </cell>
          <cell r="M759" t="str">
            <v>NP15</v>
          </cell>
          <cell r="N759" t="str">
            <v>PGE3</v>
          </cell>
          <cell r="O759">
            <v>37438</v>
          </cell>
          <cell r="P759">
            <v>0</v>
          </cell>
          <cell r="Q759">
            <v>0</v>
          </cell>
          <cell r="R759">
            <v>170</v>
          </cell>
          <cell r="S759" t="str">
            <v>A</v>
          </cell>
        </row>
        <row r="760">
          <cell r="E760" t="str">
            <v>MOSSLD_2_PSP1G2</v>
          </cell>
          <cell r="F760" t="str">
            <v>Moss Landing CC Plant 1, Unit 2</v>
          </cell>
          <cell r="G760">
            <v>176</v>
          </cell>
          <cell r="H760" t="str">
            <v>PGAE</v>
          </cell>
          <cell r="I760" t="str">
            <v>Dynegy Moss Landing, LLC</v>
          </cell>
          <cell r="J760" t="str">
            <v>THERMAL</v>
          </cell>
          <cell r="K760" t="str">
            <v>COMBUSTION TURBINE</v>
          </cell>
          <cell r="L760" t="str">
            <v>NATURAL GAS</v>
          </cell>
          <cell r="M760" t="str">
            <v>NP15</v>
          </cell>
          <cell r="N760" t="str">
            <v>PGE3</v>
          </cell>
          <cell r="O760">
            <v>37438</v>
          </cell>
          <cell r="P760">
            <v>0</v>
          </cell>
          <cell r="Q760">
            <v>0</v>
          </cell>
          <cell r="R760">
            <v>170</v>
          </cell>
          <cell r="S760" t="str">
            <v>A</v>
          </cell>
        </row>
        <row r="761">
          <cell r="E761" t="str">
            <v>MOSSLD_2_PSP1G3</v>
          </cell>
          <cell r="F761" t="str">
            <v>Moss Landing CC Plant 1, Unit 3</v>
          </cell>
          <cell r="G761">
            <v>198</v>
          </cell>
          <cell r="H761" t="str">
            <v>PGAE</v>
          </cell>
          <cell r="I761" t="str">
            <v>Dynegy Moss Landing, LLC</v>
          </cell>
          <cell r="J761" t="str">
            <v>THERMAL</v>
          </cell>
          <cell r="K761" t="str">
            <v>STEAM</v>
          </cell>
          <cell r="L761" t="str">
            <v>HEAT RECOVERY</v>
          </cell>
          <cell r="M761" t="str">
            <v>NP15</v>
          </cell>
          <cell r="N761" t="str">
            <v>PGE3</v>
          </cell>
          <cell r="O761">
            <v>37438</v>
          </cell>
          <cell r="P761">
            <v>0</v>
          </cell>
          <cell r="Q761">
            <v>0</v>
          </cell>
          <cell r="R761">
            <v>190</v>
          </cell>
          <cell r="S761" t="str">
            <v>A</v>
          </cell>
        </row>
        <row r="762">
          <cell r="E762" t="str">
            <v>MOSSLD_2_PSP2</v>
          </cell>
          <cell r="F762" t="str">
            <v>Moss Landing CC Plant 2 (Aggregate)</v>
          </cell>
          <cell r="G762">
            <v>510</v>
          </cell>
          <cell r="H762" t="str">
            <v>PGAE</v>
          </cell>
          <cell r="I762" t="str">
            <v>Dynegy Moss Landing, LLC</v>
          </cell>
          <cell r="J762" t="str">
            <v>THERMAL</v>
          </cell>
          <cell r="K762" t="str">
            <v>COMBINED CYCLE</v>
          </cell>
          <cell r="L762" t="str">
            <v>NATURAL GAS</v>
          </cell>
          <cell r="M762" t="str">
            <v>NP15</v>
          </cell>
          <cell r="N762" t="str">
            <v>PGE3</v>
          </cell>
          <cell r="O762">
            <v>37448</v>
          </cell>
          <cell r="P762">
            <v>0</v>
          </cell>
          <cell r="Q762">
            <v>0</v>
          </cell>
          <cell r="R762">
            <v>541</v>
          </cell>
          <cell r="S762" t="str">
            <v>A</v>
          </cell>
        </row>
        <row r="763">
          <cell r="E763" t="str">
            <v>MOSSLD_2_PSP2G1</v>
          </cell>
          <cell r="F763" t="str">
            <v>Moss Landing CC Plant 2, Unit 1</v>
          </cell>
          <cell r="G763">
            <v>176</v>
          </cell>
          <cell r="H763" t="str">
            <v>PGAE</v>
          </cell>
          <cell r="I763" t="str">
            <v>Dynegy Moss Landing, LLC</v>
          </cell>
          <cell r="J763" t="str">
            <v>THERMAL</v>
          </cell>
          <cell r="K763" t="str">
            <v>COMBUSTION TURBINE</v>
          </cell>
          <cell r="L763" t="str">
            <v>NATURAL GAS</v>
          </cell>
          <cell r="M763" t="str">
            <v>NP15</v>
          </cell>
          <cell r="N763" t="str">
            <v>PGE3</v>
          </cell>
          <cell r="O763">
            <v>37448</v>
          </cell>
          <cell r="P763">
            <v>0</v>
          </cell>
          <cell r="Q763">
            <v>0</v>
          </cell>
          <cell r="R763">
            <v>170</v>
          </cell>
          <cell r="S763" t="str">
            <v>A</v>
          </cell>
        </row>
        <row r="764">
          <cell r="E764" t="str">
            <v>MOSSLD_2_PSP2G2</v>
          </cell>
          <cell r="F764" t="str">
            <v>Moss Landing CC Plant 2, Unit 2</v>
          </cell>
          <cell r="G764">
            <v>176</v>
          </cell>
          <cell r="H764" t="str">
            <v>PGAE</v>
          </cell>
          <cell r="I764" t="str">
            <v>Dynegy Moss Landing, LLC</v>
          </cell>
          <cell r="J764" t="str">
            <v>THERMAL</v>
          </cell>
          <cell r="K764" t="str">
            <v>COMBUSTION TURBINE</v>
          </cell>
          <cell r="L764" t="str">
            <v>NATURAL GAS</v>
          </cell>
          <cell r="M764" t="str">
            <v>NP15</v>
          </cell>
          <cell r="N764" t="str">
            <v>PGE3</v>
          </cell>
          <cell r="O764">
            <v>37448</v>
          </cell>
          <cell r="P764">
            <v>0</v>
          </cell>
          <cell r="Q764">
            <v>0</v>
          </cell>
          <cell r="R764">
            <v>170</v>
          </cell>
          <cell r="S764" t="str">
            <v>A</v>
          </cell>
        </row>
        <row r="765">
          <cell r="E765" t="str">
            <v>MOSSLD_2_PSP2G3</v>
          </cell>
          <cell r="F765" t="str">
            <v>Moss Landing CC Plant 2, Unit 3</v>
          </cell>
          <cell r="G765">
            <v>198</v>
          </cell>
          <cell r="H765" t="str">
            <v>PGAE</v>
          </cell>
          <cell r="I765" t="str">
            <v>Dynegy Moss Landing, LLC</v>
          </cell>
          <cell r="J765" t="str">
            <v>THERMAL</v>
          </cell>
          <cell r="K765" t="str">
            <v>STEAM</v>
          </cell>
          <cell r="L765" t="str">
            <v>HEAT RECOVERY</v>
          </cell>
          <cell r="M765" t="str">
            <v>NP15</v>
          </cell>
          <cell r="N765" t="str">
            <v>PGE3</v>
          </cell>
          <cell r="O765">
            <v>37448</v>
          </cell>
          <cell r="P765">
            <v>0</v>
          </cell>
          <cell r="Q765">
            <v>0</v>
          </cell>
          <cell r="R765">
            <v>190</v>
          </cell>
          <cell r="S765" t="str">
            <v>A</v>
          </cell>
        </row>
        <row r="766">
          <cell r="E766" t="str">
            <v>MOSSLD_7_UNIT 6</v>
          </cell>
          <cell r="F766" t="str">
            <v>Moss Landing 6</v>
          </cell>
          <cell r="G766">
            <v>754</v>
          </cell>
          <cell r="H766" t="str">
            <v>PGAE</v>
          </cell>
          <cell r="I766" t="str">
            <v>Dynegy Moss Landing, LLC</v>
          </cell>
          <cell r="J766" t="str">
            <v>THERMAL</v>
          </cell>
          <cell r="K766" t="str">
            <v>STEAM</v>
          </cell>
          <cell r="L766" t="str">
            <v>NATURAL GAS</v>
          </cell>
          <cell r="M766" t="str">
            <v>NP15</v>
          </cell>
          <cell r="N766" t="str">
            <v>PGE3</v>
          </cell>
          <cell r="O766">
            <v>24473</v>
          </cell>
          <cell r="P766">
            <v>0</v>
          </cell>
          <cell r="Q766">
            <v>0</v>
          </cell>
          <cell r="R766">
            <v>702</v>
          </cell>
          <cell r="S766" t="str">
            <v>A</v>
          </cell>
        </row>
        <row r="767">
          <cell r="E767" t="str">
            <v>MOSSLD_7_UNIT 7</v>
          </cell>
          <cell r="F767" t="str">
            <v>Moss Landing 7</v>
          </cell>
          <cell r="G767">
            <v>755</v>
          </cell>
          <cell r="H767" t="str">
            <v>PGAE</v>
          </cell>
          <cell r="I767" t="str">
            <v>Dynegy Moss Landing, LLC</v>
          </cell>
          <cell r="J767" t="str">
            <v>THERMAL</v>
          </cell>
          <cell r="K767" t="str">
            <v>STEAM</v>
          </cell>
          <cell r="L767" t="str">
            <v>NATURAL GAS</v>
          </cell>
          <cell r="M767" t="str">
            <v>NP15</v>
          </cell>
          <cell r="N767" t="str">
            <v>PGE3</v>
          </cell>
          <cell r="O767">
            <v>24838</v>
          </cell>
          <cell r="P767">
            <v>0</v>
          </cell>
          <cell r="Q767">
            <v>0</v>
          </cell>
          <cell r="R767">
            <v>702</v>
          </cell>
          <cell r="S767" t="str">
            <v>A</v>
          </cell>
        </row>
        <row r="768">
          <cell r="E768" t="str">
            <v>MRCHNT_2_CTG1</v>
          </cell>
          <cell r="F768" t="str">
            <v>Desert Star Energy Center CT1</v>
          </cell>
          <cell r="G768">
            <v>230</v>
          </cell>
          <cell r="H768" t="str">
            <v>SDGE</v>
          </cell>
          <cell r="I768" t="str">
            <v>San Diego Gas and Electric Company</v>
          </cell>
          <cell r="J768" t="str">
            <v>THERMAL</v>
          </cell>
          <cell r="K768" t="str">
            <v>COMBUSTION TURBINE</v>
          </cell>
          <cell r="L768" t="str">
            <v>NATURAL GAS</v>
          </cell>
          <cell r="M768" t="str">
            <v>SP15</v>
          </cell>
          <cell r="N768" t="str">
            <v>SDG1</v>
          </cell>
          <cell r="O768">
            <v>41078</v>
          </cell>
          <cell r="P768">
            <v>0</v>
          </cell>
          <cell r="Q768">
            <v>0</v>
          </cell>
          <cell r="R768">
            <v>163</v>
          </cell>
          <cell r="S768" t="str">
            <v>A</v>
          </cell>
        </row>
        <row r="769">
          <cell r="E769" t="str">
            <v>MRCHNT_2_CTG2</v>
          </cell>
          <cell r="F769" t="str">
            <v>Desert Star Energy Center CT2</v>
          </cell>
          <cell r="G769">
            <v>201</v>
          </cell>
          <cell r="H769" t="str">
            <v>SDGE</v>
          </cell>
          <cell r="I769" t="str">
            <v>San Diego Gas and Electric Company</v>
          </cell>
          <cell r="J769" t="str">
            <v>THERMAL</v>
          </cell>
          <cell r="K769" t="str">
            <v>COMBUSTION TURBINE</v>
          </cell>
          <cell r="L769" t="str">
            <v>NATURAL GAS</v>
          </cell>
          <cell r="M769" t="str">
            <v>SP15</v>
          </cell>
          <cell r="N769" t="str">
            <v>SDG1</v>
          </cell>
          <cell r="O769">
            <v>41078</v>
          </cell>
          <cell r="P769">
            <v>0</v>
          </cell>
          <cell r="Q769">
            <v>0</v>
          </cell>
          <cell r="R769">
            <v>163</v>
          </cell>
          <cell r="S769" t="str">
            <v>A</v>
          </cell>
        </row>
        <row r="770">
          <cell r="E770" t="str">
            <v>MRCHNT_2_PL1X3</v>
          </cell>
          <cell r="F770" t="str">
            <v>Desert Star Energy Center</v>
          </cell>
          <cell r="G770">
            <v>494.58</v>
          </cell>
          <cell r="H770" t="str">
            <v>SCE</v>
          </cell>
          <cell r="I770" t="str">
            <v>Desert Start Energy Center</v>
          </cell>
          <cell r="J770" t="str">
            <v>THERMAL</v>
          </cell>
          <cell r="K770" t="str">
            <v>COMBINED CYCLE</v>
          </cell>
          <cell r="L770" t="str">
            <v>NATURAL GAS</v>
          </cell>
          <cell r="M770" t="str">
            <v>SP15</v>
          </cell>
          <cell r="N770" t="str">
            <v>SCE1</v>
          </cell>
          <cell r="O770">
            <v>41078</v>
          </cell>
          <cell r="P770">
            <v>0</v>
          </cell>
          <cell r="Q770">
            <v>0</v>
          </cell>
          <cell r="R770">
            <v>506</v>
          </cell>
          <cell r="S770" t="str">
            <v>A</v>
          </cell>
        </row>
        <row r="771">
          <cell r="E771" t="str">
            <v>MRCHNT_2_STG</v>
          </cell>
          <cell r="F771" t="str">
            <v>Desert Star Energy Center ST1</v>
          </cell>
          <cell r="G771">
            <v>201</v>
          </cell>
          <cell r="H771" t="str">
            <v>SDGE</v>
          </cell>
          <cell r="I771" t="str">
            <v>San Diego Gas and Electric Company</v>
          </cell>
          <cell r="J771" t="str">
            <v>THERMAL</v>
          </cell>
          <cell r="K771" t="str">
            <v>COMBUSTION TURBINE</v>
          </cell>
          <cell r="L771" t="str">
            <v>NATURAL GAS</v>
          </cell>
          <cell r="M771" t="str">
            <v>SP15</v>
          </cell>
          <cell r="N771" t="str">
            <v>SDG1</v>
          </cell>
          <cell r="O771">
            <v>41078</v>
          </cell>
          <cell r="P771">
            <v>0</v>
          </cell>
          <cell r="Q771">
            <v>0</v>
          </cell>
          <cell r="R771">
            <v>180</v>
          </cell>
          <cell r="S771" t="str">
            <v>A</v>
          </cell>
        </row>
        <row r="772">
          <cell r="E772" t="str">
            <v>MRGT_6_MEF2</v>
          </cell>
          <cell r="F772" t="str">
            <v>Miramar Energy Facility II</v>
          </cell>
          <cell r="G772">
            <v>47.9</v>
          </cell>
          <cell r="H772" t="str">
            <v>SDGE</v>
          </cell>
          <cell r="I772" t="str">
            <v>SDG&amp;E</v>
          </cell>
          <cell r="J772" t="str">
            <v>PEAKER</v>
          </cell>
          <cell r="K772" t="str">
            <v>COMBUSTION TURBINE</v>
          </cell>
          <cell r="L772" t="str">
            <v>NATURAL GAS</v>
          </cell>
          <cell r="M772" t="str">
            <v>SP15</v>
          </cell>
          <cell r="N772" t="str">
            <v>SDG1</v>
          </cell>
          <cell r="O772">
            <v>40032</v>
          </cell>
          <cell r="P772">
            <v>0</v>
          </cell>
          <cell r="Q772">
            <v>0</v>
          </cell>
          <cell r="R772">
            <v>49.5</v>
          </cell>
          <cell r="S772" t="str">
            <v>A</v>
          </cell>
        </row>
        <row r="773">
          <cell r="E773" t="str">
            <v>MRGT_6_MMAREF</v>
          </cell>
          <cell r="F773" t="str">
            <v>MIRAMAR ENERGY FACILITY</v>
          </cell>
          <cell r="G773">
            <v>48</v>
          </cell>
          <cell r="H773" t="str">
            <v>SDGE</v>
          </cell>
          <cell r="I773" t="str">
            <v>San Diego Gas &amp; Electric</v>
          </cell>
          <cell r="J773" t="str">
            <v>PEAKER</v>
          </cell>
          <cell r="K773" t="str">
            <v>PEAKER</v>
          </cell>
          <cell r="L773" t="str">
            <v>NATURAL GAS</v>
          </cell>
          <cell r="M773" t="str">
            <v>SP15</v>
          </cell>
          <cell r="N773" t="str">
            <v>SDG1</v>
          </cell>
          <cell r="O773">
            <v>38560</v>
          </cell>
          <cell r="P773">
            <v>0</v>
          </cell>
          <cell r="Q773">
            <v>0</v>
          </cell>
          <cell r="R773">
            <v>46.7</v>
          </cell>
          <cell r="S773" t="str">
            <v>A</v>
          </cell>
        </row>
        <row r="774">
          <cell r="E774" t="str">
            <v>MRGT_7_MR1A</v>
          </cell>
          <cell r="F774" t="str">
            <v>Miramar GT 1A</v>
          </cell>
          <cell r="G774">
            <v>19.5</v>
          </cell>
          <cell r="H774" t="str">
            <v>SDGE</v>
          </cell>
          <cell r="I774" t="str">
            <v>Cabrillo Power I, LLC</v>
          </cell>
          <cell r="J774" t="str">
            <v>PEAKER</v>
          </cell>
          <cell r="K774" t="str">
            <v>COMBUSTION TURBINE</v>
          </cell>
          <cell r="L774" t="str">
            <v>NATURAL GAS</v>
          </cell>
          <cell r="M774" t="str">
            <v>SP15</v>
          </cell>
          <cell r="N774" t="str">
            <v>SDG1</v>
          </cell>
          <cell r="O774">
            <v>26299</v>
          </cell>
          <cell r="P774">
            <v>0</v>
          </cell>
          <cell r="Q774">
            <v>0</v>
          </cell>
          <cell r="R774">
            <v>18</v>
          </cell>
          <cell r="S774" t="str">
            <v>A</v>
          </cell>
        </row>
        <row r="775">
          <cell r="E775" t="str">
            <v>MRGT_7_MR1B</v>
          </cell>
          <cell r="F775" t="str">
            <v>Miramar GT 1B</v>
          </cell>
          <cell r="G775">
            <v>19.5</v>
          </cell>
          <cell r="H775" t="str">
            <v>SDGE</v>
          </cell>
          <cell r="I775" t="str">
            <v>Cabrillo Power I, LLC</v>
          </cell>
          <cell r="J775" t="str">
            <v>PEAKER</v>
          </cell>
          <cell r="K775" t="str">
            <v>COMBUSTION TURBINE</v>
          </cell>
          <cell r="L775" t="str">
            <v>NATURAL GAS</v>
          </cell>
          <cell r="M775" t="str">
            <v>SP15</v>
          </cell>
          <cell r="N775" t="str">
            <v>SDG1</v>
          </cell>
          <cell r="O775">
            <v>26299</v>
          </cell>
          <cell r="P775">
            <v>0</v>
          </cell>
          <cell r="Q775">
            <v>0</v>
          </cell>
          <cell r="R775">
            <v>18</v>
          </cell>
          <cell r="S775" t="str">
            <v>A</v>
          </cell>
        </row>
        <row r="776">
          <cell r="E776" t="str">
            <v>MRGT_7_UNITS</v>
          </cell>
          <cell r="F776" t="str">
            <v>MIRAMAR GT PLANT (AGGREGATE)</v>
          </cell>
          <cell r="G776">
            <v>36</v>
          </cell>
          <cell r="H776" t="str">
            <v>SDGE</v>
          </cell>
          <cell r="I776" t="str">
            <v>Cabrillo Power I, LLC</v>
          </cell>
          <cell r="J776" t="str">
            <v>PEAKER</v>
          </cell>
          <cell r="K776" t="str">
            <v>COMBUSTION TURBINE</v>
          </cell>
          <cell r="L776" t="str">
            <v>NATURAL GAS</v>
          </cell>
          <cell r="M776" t="str">
            <v>SP15</v>
          </cell>
          <cell r="N776" t="str">
            <v>SDG1</v>
          </cell>
          <cell r="O776">
            <v>26299</v>
          </cell>
          <cell r="P776">
            <v>0</v>
          </cell>
          <cell r="Q776">
            <v>0</v>
          </cell>
          <cell r="R776">
            <v>36</v>
          </cell>
          <cell r="S776" t="str">
            <v>A</v>
          </cell>
        </row>
        <row r="777">
          <cell r="E777" t="str">
            <v>MRLSDS_6_SOLAR1</v>
          </cell>
          <cell r="F777" t="str">
            <v>Morelos Solar</v>
          </cell>
          <cell r="G777">
            <v>15</v>
          </cell>
          <cell r="H777" t="str">
            <v>PGAE</v>
          </cell>
          <cell r="I777" t="str">
            <v>Morelos Solar, LLC</v>
          </cell>
          <cell r="J777" t="str">
            <v>SOLAR</v>
          </cell>
          <cell r="K777" t="str">
            <v>PHOTO VOLTAIC</v>
          </cell>
          <cell r="L777" t="str">
            <v>SUN</v>
          </cell>
          <cell r="M777" t="str">
            <v>NP15</v>
          </cell>
          <cell r="N777" t="str">
            <v>PGE2</v>
          </cell>
          <cell r="O777">
            <v>42333</v>
          </cell>
          <cell r="P777">
            <v>0</v>
          </cell>
          <cell r="Q777">
            <v>0</v>
          </cell>
          <cell r="R777">
            <v>15</v>
          </cell>
          <cell r="S777" t="str">
            <v>A</v>
          </cell>
        </row>
        <row r="778">
          <cell r="E778" t="str">
            <v>MSHGTS_6_MMARLF</v>
          </cell>
          <cell r="F778" t="str">
            <v>MIRAMAR LANDFILL</v>
          </cell>
          <cell r="G778">
            <v>5</v>
          </cell>
          <cell r="H778" t="str">
            <v>SDGE</v>
          </cell>
          <cell r="I778" t="str">
            <v>MM San Diego, LLC (Formerly QFID 450)</v>
          </cell>
          <cell r="J778" t="str">
            <v>BIOMASS</v>
          </cell>
          <cell r="K778" t="str">
            <v>RECIPROCATING ENGINE</v>
          </cell>
          <cell r="L778" t="str">
            <v>LANDFILL GAS</v>
          </cell>
          <cell r="M778" t="str">
            <v>SP15</v>
          </cell>
          <cell r="N778" t="str">
            <v>SDG1</v>
          </cell>
          <cell r="O778">
            <v>37762</v>
          </cell>
          <cell r="P778">
            <v>0</v>
          </cell>
          <cell r="Q778">
            <v>0</v>
          </cell>
          <cell r="R778">
            <v>6.5</v>
          </cell>
          <cell r="S778" t="str">
            <v>A</v>
          </cell>
        </row>
        <row r="779">
          <cell r="E779" t="str">
            <v>MSOLAR_2_SOLAR1</v>
          </cell>
          <cell r="F779" t="str">
            <v>Mesquite Solar 1</v>
          </cell>
          <cell r="G779">
            <v>165</v>
          </cell>
          <cell r="H779" t="str">
            <v>SCE</v>
          </cell>
          <cell r="I779" t="str">
            <v>Mesquite Solar 1, LLC</v>
          </cell>
          <cell r="J779" t="str">
            <v>SOLAR</v>
          </cell>
          <cell r="K779" t="str">
            <v>PHOTO VOLTAIC</v>
          </cell>
          <cell r="L779" t="str">
            <v>SUN</v>
          </cell>
          <cell r="M779" t="str">
            <v>SP15</v>
          </cell>
          <cell r="N779" t="str">
            <v>SCE1</v>
          </cell>
          <cell r="O779">
            <v>41640</v>
          </cell>
          <cell r="R779">
            <v>165</v>
          </cell>
          <cell r="S779" t="str">
            <v>A</v>
          </cell>
        </row>
        <row r="780">
          <cell r="E780" t="str">
            <v>MSSION_2_QF</v>
          </cell>
          <cell r="F780" t="str">
            <v>MISSION AREA LUMPED UNITS</v>
          </cell>
          <cell r="G780">
            <v>50</v>
          </cell>
          <cell r="H780" t="str">
            <v>SDGE</v>
          </cell>
          <cell r="I780" t="str">
            <v>VARIOUS</v>
          </cell>
          <cell r="J780" t="str">
            <v>VARIOUS</v>
          </cell>
          <cell r="K780" t="str">
            <v>VARIOUS</v>
          </cell>
          <cell r="L780" t="str">
            <v>WATER</v>
          </cell>
          <cell r="M780" t="str">
            <v>SP15</v>
          </cell>
          <cell r="N780" t="str">
            <v>SDG1</v>
          </cell>
          <cell r="O780">
            <v>29221</v>
          </cell>
          <cell r="P780">
            <v>0</v>
          </cell>
          <cell r="Q780">
            <v>0</v>
          </cell>
          <cell r="R780">
            <v>19.03</v>
          </cell>
          <cell r="S780" t="str">
            <v>A</v>
          </cell>
        </row>
        <row r="781">
          <cell r="E781" t="str">
            <v>MSTANG_2_SOLAR</v>
          </cell>
          <cell r="F781" t="str">
            <v>Mustang</v>
          </cell>
          <cell r="G781">
            <v>30</v>
          </cell>
          <cell r="H781" t="str">
            <v>PGAE</v>
          </cell>
          <cell r="I781" t="str">
            <v>RE Mustang LLC</v>
          </cell>
          <cell r="J781" t="str">
            <v>SOLAR</v>
          </cell>
          <cell r="K781" t="str">
            <v>PHOTO VOLTAIC</v>
          </cell>
          <cell r="L781" t="str">
            <v>SUN</v>
          </cell>
          <cell r="M781" t="str">
            <v>ZP26</v>
          </cell>
          <cell r="N781" t="str">
            <v>PGE4</v>
          </cell>
          <cell r="O781">
            <v>42563</v>
          </cell>
          <cell r="P781">
            <v>0</v>
          </cell>
          <cell r="Q781">
            <v>0</v>
          </cell>
          <cell r="R781">
            <v>30</v>
          </cell>
          <cell r="S781" t="str">
            <v>A</v>
          </cell>
        </row>
        <row r="782">
          <cell r="E782" t="str">
            <v>MSTANG_2_SOLAR3</v>
          </cell>
          <cell r="F782" t="str">
            <v>Mustang 3</v>
          </cell>
          <cell r="G782">
            <v>40</v>
          </cell>
          <cell r="H782" t="str">
            <v>PGAE</v>
          </cell>
          <cell r="I782" t="str">
            <v>RE Mustang 3 LLC</v>
          </cell>
          <cell r="J782" t="str">
            <v>SOLAR</v>
          </cell>
          <cell r="K782" t="str">
            <v>PHOTO VOLTAIC</v>
          </cell>
          <cell r="L782" t="str">
            <v>SUN</v>
          </cell>
          <cell r="M782" t="str">
            <v>NP15</v>
          </cell>
          <cell r="N782" t="str">
            <v>PGE2</v>
          </cell>
          <cell r="O782">
            <v>42493</v>
          </cell>
          <cell r="P782">
            <v>0</v>
          </cell>
          <cell r="Q782">
            <v>0</v>
          </cell>
          <cell r="R782">
            <v>40</v>
          </cell>
          <cell r="S782" t="str">
            <v>A</v>
          </cell>
        </row>
        <row r="783">
          <cell r="E783" t="str">
            <v>MSTANG_2_SOLAR4</v>
          </cell>
          <cell r="F783" t="str">
            <v>Mustang 4</v>
          </cell>
          <cell r="G783">
            <v>30</v>
          </cell>
          <cell r="H783" t="str">
            <v>PGAE</v>
          </cell>
          <cell r="I783" t="str">
            <v>RE Mustang 4 LLC</v>
          </cell>
          <cell r="J783" t="str">
            <v>SOLAR</v>
          </cell>
          <cell r="K783" t="str">
            <v>PHOTO VOLTAIC</v>
          </cell>
          <cell r="L783" t="str">
            <v>SUN</v>
          </cell>
          <cell r="M783" t="str">
            <v>NP15</v>
          </cell>
          <cell r="N783" t="str">
            <v>PGE3</v>
          </cell>
          <cell r="O783">
            <v>42530</v>
          </cell>
          <cell r="P783">
            <v>0</v>
          </cell>
          <cell r="Q783">
            <v>0</v>
          </cell>
          <cell r="R783">
            <v>30</v>
          </cell>
          <cell r="S783" t="str">
            <v>A</v>
          </cell>
        </row>
        <row r="784">
          <cell r="E784" t="str">
            <v>MSTANG_2_SOLAR4</v>
          </cell>
          <cell r="F784" t="str">
            <v>Mustang 4</v>
          </cell>
          <cell r="G784">
            <v>30</v>
          </cell>
          <cell r="H784" t="str">
            <v>PGAE</v>
          </cell>
          <cell r="I784" t="str">
            <v>RE Mustang 4 LLC</v>
          </cell>
          <cell r="J784" t="str">
            <v>SOLAR</v>
          </cell>
          <cell r="K784" t="str">
            <v>PHOTO VOLTAIC</v>
          </cell>
          <cell r="L784" t="str">
            <v>SUN</v>
          </cell>
          <cell r="M784" t="str">
            <v>NP15</v>
          </cell>
          <cell r="N784" t="str">
            <v>PGE3</v>
          </cell>
          <cell r="O784">
            <v>42530</v>
          </cell>
          <cell r="P784">
            <v>0</v>
          </cell>
          <cell r="Q784">
            <v>0</v>
          </cell>
          <cell r="R784">
            <v>30</v>
          </cell>
          <cell r="S784" t="str">
            <v>A</v>
          </cell>
        </row>
        <row r="785">
          <cell r="E785" t="str">
            <v>MTNPOS_1_UNIT</v>
          </cell>
          <cell r="F785" t="str">
            <v>MT. POSO COGENERATION CO.</v>
          </cell>
          <cell r="G785">
            <v>46.64</v>
          </cell>
          <cell r="H785" t="str">
            <v>PGAE</v>
          </cell>
          <cell r="I785" t="str">
            <v>Mt. Poso Cogeneration Company</v>
          </cell>
          <cell r="J785" t="str">
            <v>COGENERATION</v>
          </cell>
          <cell r="K785" t="str">
            <v>STEAM</v>
          </cell>
          <cell r="L785" t="str">
            <v>WOOD WASTE</v>
          </cell>
          <cell r="M785" t="str">
            <v>ZP26</v>
          </cell>
          <cell r="N785" t="str">
            <v>PGE4</v>
          </cell>
          <cell r="O785">
            <v>32599</v>
          </cell>
          <cell r="P785" t="str">
            <v>No longer QF as of 7/14/2015</v>
          </cell>
          <cell r="Q785">
            <v>0</v>
          </cell>
          <cell r="R785">
            <v>63.33</v>
          </cell>
          <cell r="S785" t="str">
            <v>A</v>
          </cell>
        </row>
        <row r="786">
          <cell r="E786" t="str">
            <v>MTWIND_1_UNIT 1</v>
          </cell>
          <cell r="F786" t="str">
            <v>Mountain View I</v>
          </cell>
          <cell r="G786">
            <v>44.4</v>
          </cell>
          <cell r="H786" t="str">
            <v>SCE</v>
          </cell>
          <cell r="I786" t="str">
            <v>Mountain View Power Partners, L.L.C.</v>
          </cell>
          <cell r="J786" t="str">
            <v>WIND</v>
          </cell>
          <cell r="K786" t="str">
            <v>WIND</v>
          </cell>
          <cell r="L786" t="str">
            <v>WIND</v>
          </cell>
          <cell r="M786" t="str">
            <v>SP15</v>
          </cell>
          <cell r="N786" t="str">
            <v>SCE1</v>
          </cell>
          <cell r="O786">
            <v>36974</v>
          </cell>
          <cell r="P786">
            <v>0</v>
          </cell>
          <cell r="Q786">
            <v>0</v>
          </cell>
          <cell r="R786">
            <v>44.4</v>
          </cell>
          <cell r="S786" t="str">
            <v>A</v>
          </cell>
        </row>
        <row r="787">
          <cell r="E787" t="str">
            <v>MTWIND_1_UNIT 2</v>
          </cell>
          <cell r="F787" t="str">
            <v>Mountain View II</v>
          </cell>
          <cell r="G787">
            <v>22.2</v>
          </cell>
          <cell r="H787" t="str">
            <v>SCE</v>
          </cell>
          <cell r="I787" t="str">
            <v>Mountain View Power Partners, L.L.C.</v>
          </cell>
          <cell r="J787" t="str">
            <v>WIND</v>
          </cell>
          <cell r="K787" t="str">
            <v>WIND</v>
          </cell>
          <cell r="L787" t="str">
            <v>WIND</v>
          </cell>
          <cell r="M787" t="str">
            <v>SP15</v>
          </cell>
          <cell r="N787" t="str">
            <v>SCE1</v>
          </cell>
          <cell r="O787">
            <v>37151</v>
          </cell>
          <cell r="P787">
            <v>0</v>
          </cell>
          <cell r="Q787">
            <v>0</v>
          </cell>
          <cell r="R787">
            <v>22.2</v>
          </cell>
          <cell r="S787" t="str">
            <v>A</v>
          </cell>
        </row>
        <row r="788">
          <cell r="E788" t="str">
            <v>MTWIND_1_UNIT 3</v>
          </cell>
          <cell r="F788" t="str">
            <v>Mountain View III</v>
          </cell>
          <cell r="G788">
            <v>22.44</v>
          </cell>
          <cell r="H788" t="str">
            <v>SCE</v>
          </cell>
          <cell r="I788" t="str">
            <v>Mountain View III Power Partners</v>
          </cell>
          <cell r="J788" t="str">
            <v>WIND</v>
          </cell>
          <cell r="K788" t="str">
            <v>WIND</v>
          </cell>
          <cell r="L788" t="str">
            <v>WIND</v>
          </cell>
          <cell r="M788" t="str">
            <v>SP15</v>
          </cell>
          <cell r="N788" t="str">
            <v>SCE1</v>
          </cell>
          <cell r="O788">
            <v>37970</v>
          </cell>
          <cell r="P788">
            <v>0</v>
          </cell>
          <cell r="Q788">
            <v>0</v>
          </cell>
          <cell r="R788">
            <v>22.44</v>
          </cell>
          <cell r="S788" t="str">
            <v>A</v>
          </cell>
        </row>
        <row r="789">
          <cell r="E789" t="str">
            <v>NAROW1_2_UNIT</v>
          </cell>
          <cell r="F789" t="str">
            <v>Narrows PH 1 Unit</v>
          </cell>
          <cell r="G789">
            <v>12</v>
          </cell>
          <cell r="H789" t="str">
            <v>PGAE</v>
          </cell>
          <cell r="I789" t="str">
            <v>PG&amp;E</v>
          </cell>
          <cell r="J789" t="str">
            <v>HYDRO</v>
          </cell>
          <cell r="K789" t="str">
            <v>HYDRO</v>
          </cell>
          <cell r="L789" t="str">
            <v>WATER</v>
          </cell>
          <cell r="M789" t="str">
            <v>NP15</v>
          </cell>
          <cell r="N789" t="str">
            <v>PGE3</v>
          </cell>
          <cell r="O789">
            <v>15342</v>
          </cell>
          <cell r="P789">
            <v>0</v>
          </cell>
          <cell r="Q789" t="str">
            <v>South Yuba</v>
          </cell>
          <cell r="R789">
            <v>12</v>
          </cell>
          <cell r="S789" t="str">
            <v>A</v>
          </cell>
        </row>
        <row r="790">
          <cell r="E790" t="str">
            <v>NAROW2_2_UNIT</v>
          </cell>
          <cell r="F790" t="str">
            <v>NARROWS PH 2 UNIT</v>
          </cell>
          <cell r="G790">
            <v>55</v>
          </cell>
          <cell r="H790" t="str">
            <v>PGAE</v>
          </cell>
          <cell r="I790" t="str">
            <v>YCWA</v>
          </cell>
          <cell r="J790" t="str">
            <v>HYDRO</v>
          </cell>
          <cell r="K790" t="str">
            <v>HYDRO</v>
          </cell>
          <cell r="L790" t="str">
            <v>WATER</v>
          </cell>
          <cell r="M790" t="str">
            <v>NP15</v>
          </cell>
          <cell r="N790" t="str">
            <v>PGE3</v>
          </cell>
          <cell r="O790">
            <v>25204</v>
          </cell>
          <cell r="P790">
            <v>0</v>
          </cell>
          <cell r="Q790" t="str">
            <v>North Yuba River</v>
          </cell>
          <cell r="R790">
            <v>55</v>
          </cell>
          <cell r="S790" t="str">
            <v>A</v>
          </cell>
        </row>
        <row r="791">
          <cell r="E791" t="str">
            <v>NAVYII_2_UNIT 4</v>
          </cell>
          <cell r="F791" t="str">
            <v>COSO POWER DEVELOPERS UNIT 4</v>
          </cell>
          <cell r="G791">
            <v>35</v>
          </cell>
          <cell r="H791" t="str">
            <v>SCE</v>
          </cell>
          <cell r="I791">
            <v>0</v>
          </cell>
          <cell r="J791" t="str">
            <v>GEOTHERMAL</v>
          </cell>
          <cell r="K791" t="str">
            <v>STEAM</v>
          </cell>
          <cell r="L791" t="str">
            <v>GEOTHERMAL</v>
          </cell>
          <cell r="M791" t="str">
            <v>SP15</v>
          </cell>
          <cell r="N791" t="str">
            <v>SCE1</v>
          </cell>
          <cell r="O791">
            <v>32865</v>
          </cell>
          <cell r="P791">
            <v>0</v>
          </cell>
          <cell r="Q791">
            <v>0</v>
          </cell>
          <cell r="R791">
            <v>22.5</v>
          </cell>
          <cell r="S791" t="str">
            <v>A</v>
          </cell>
        </row>
        <row r="792">
          <cell r="E792" t="str">
            <v>NAVYII_2_UNIT 5</v>
          </cell>
          <cell r="F792" t="str">
            <v>COSO POWER DEVELOPERS UNIT 5</v>
          </cell>
          <cell r="G792">
            <v>32</v>
          </cell>
          <cell r="H792" t="str">
            <v>SCE</v>
          </cell>
          <cell r="I792">
            <v>0</v>
          </cell>
          <cell r="J792" t="str">
            <v>GEOTHERMAL</v>
          </cell>
          <cell r="K792" t="str">
            <v>STEAM</v>
          </cell>
          <cell r="L792" t="str">
            <v>GEOTHERMAL</v>
          </cell>
          <cell r="M792" t="str">
            <v>SP15</v>
          </cell>
          <cell r="N792" t="str">
            <v>SCE1</v>
          </cell>
          <cell r="O792">
            <v>32865</v>
          </cell>
          <cell r="P792">
            <v>0</v>
          </cell>
          <cell r="Q792">
            <v>0</v>
          </cell>
          <cell r="R792">
            <v>22.5</v>
          </cell>
          <cell r="S792" t="str">
            <v>A</v>
          </cell>
        </row>
        <row r="793">
          <cell r="E793" t="str">
            <v>NAVYII_2_UNIT 6</v>
          </cell>
          <cell r="F793" t="str">
            <v>COSO POWER DEVELOPERS UNIT 6</v>
          </cell>
          <cell r="G793">
            <v>32</v>
          </cell>
          <cell r="H793" t="str">
            <v>SCE</v>
          </cell>
          <cell r="I793">
            <v>0</v>
          </cell>
          <cell r="J793" t="str">
            <v>GEOTHERMAL</v>
          </cell>
          <cell r="K793" t="str">
            <v>STEAM</v>
          </cell>
          <cell r="L793" t="str">
            <v>GEOTHERMAL</v>
          </cell>
          <cell r="M793" t="str">
            <v>SP15</v>
          </cell>
          <cell r="N793" t="str">
            <v>SCE1</v>
          </cell>
          <cell r="O793">
            <v>32865</v>
          </cell>
          <cell r="P793">
            <v>0</v>
          </cell>
          <cell r="Q793">
            <v>0</v>
          </cell>
          <cell r="R793">
            <v>22.5</v>
          </cell>
          <cell r="S793" t="str">
            <v>A</v>
          </cell>
        </row>
        <row r="794">
          <cell r="E794" t="str">
            <v>NAVYII_2_UNITS</v>
          </cell>
          <cell r="F794" t="str">
            <v>COSO POWER DEVELOPERS (NAVY II) (Aggregate)</v>
          </cell>
          <cell r="G794">
            <v>99</v>
          </cell>
          <cell r="H794" t="str">
            <v>SCE</v>
          </cell>
          <cell r="I794" t="str">
            <v>Southern California Edison Company</v>
          </cell>
          <cell r="J794" t="str">
            <v>GEOTHERMAL</v>
          </cell>
          <cell r="K794" t="str">
            <v>STEAM</v>
          </cell>
          <cell r="L794" t="str">
            <v>GEOTHERMAL</v>
          </cell>
          <cell r="M794" t="str">
            <v>SP15</v>
          </cell>
          <cell r="N794" t="str">
            <v>SCE1</v>
          </cell>
          <cell r="O794">
            <v>32865</v>
          </cell>
          <cell r="P794" t="str">
            <v>SCE QF 3029</v>
          </cell>
          <cell r="Q794">
            <v>0</v>
          </cell>
          <cell r="R794">
            <v>67.5</v>
          </cell>
          <cell r="S794" t="str">
            <v>A</v>
          </cell>
        </row>
        <row r="795">
          <cell r="E795" t="str">
            <v>NCPA_7_GP1UN1</v>
          </cell>
          <cell r="F795" t="str">
            <v>Geothermal Plant 1 Unit 1</v>
          </cell>
          <cell r="G795">
            <v>38.85</v>
          </cell>
          <cell r="H795" t="str">
            <v>PGAE</v>
          </cell>
          <cell r="I795" t="str">
            <v>NCPA (MSS Agreement - S14)</v>
          </cell>
          <cell r="J795" t="str">
            <v>GEOTHERMAL</v>
          </cell>
          <cell r="K795" t="str">
            <v>STEAM</v>
          </cell>
          <cell r="L795" t="str">
            <v>GEOTHERMAL</v>
          </cell>
          <cell r="M795" t="str">
            <v>NP15</v>
          </cell>
          <cell r="N795" t="str">
            <v>NCP1</v>
          </cell>
          <cell r="O795">
            <v>30317</v>
          </cell>
          <cell r="P795">
            <v>0</v>
          </cell>
          <cell r="Q795">
            <v>0</v>
          </cell>
          <cell r="R795">
            <v>55</v>
          </cell>
          <cell r="S795" t="str">
            <v>A</v>
          </cell>
        </row>
        <row r="796">
          <cell r="E796" t="str">
            <v>NCPA_7_GP1UN2</v>
          </cell>
          <cell r="F796" t="str">
            <v>Geothermal Plant 1 Unit 2</v>
          </cell>
          <cell r="G796">
            <v>34</v>
          </cell>
          <cell r="H796" t="str">
            <v>PGAE</v>
          </cell>
          <cell r="I796" t="str">
            <v>NCPA (MSS Agreement - S14)</v>
          </cell>
          <cell r="J796" t="str">
            <v>GEOTHERMAL</v>
          </cell>
          <cell r="K796" t="str">
            <v>STEAM</v>
          </cell>
          <cell r="L796" t="str">
            <v>GEOTHERMAL</v>
          </cell>
          <cell r="M796" t="str">
            <v>NP15</v>
          </cell>
          <cell r="N796" t="str">
            <v>NCP1</v>
          </cell>
          <cell r="O796">
            <v>30317</v>
          </cell>
          <cell r="P796">
            <v>0</v>
          </cell>
          <cell r="Q796">
            <v>0</v>
          </cell>
          <cell r="R796">
            <v>55</v>
          </cell>
          <cell r="S796" t="str">
            <v>A</v>
          </cell>
        </row>
        <row r="797">
          <cell r="E797" t="str">
            <v>NCPA_7_GP2UN3</v>
          </cell>
          <cell r="F797" t="str">
            <v>Geothermal Plant 2 Unit 3</v>
          </cell>
          <cell r="G797">
            <v>42.42</v>
          </cell>
          <cell r="H797" t="str">
            <v>PGAE</v>
          </cell>
          <cell r="I797" t="str">
            <v>NCPA (MSS Agreement - S14)</v>
          </cell>
          <cell r="J797" t="str">
            <v>GEOTHERMAL</v>
          </cell>
          <cell r="K797" t="str">
            <v>STEAM</v>
          </cell>
          <cell r="L797" t="str">
            <v>GEOTHERMAL</v>
          </cell>
          <cell r="M797" t="str">
            <v>NP15</v>
          </cell>
          <cell r="N797" t="str">
            <v>NCP1</v>
          </cell>
          <cell r="O797">
            <v>31048</v>
          </cell>
          <cell r="P797">
            <v>0</v>
          </cell>
          <cell r="Q797">
            <v>0</v>
          </cell>
          <cell r="R797">
            <v>55</v>
          </cell>
          <cell r="S797" t="str">
            <v>A</v>
          </cell>
        </row>
        <row r="798">
          <cell r="E798" t="str">
            <v>NCPA_7_GP2UN4</v>
          </cell>
          <cell r="F798" t="str">
            <v>Geothermal Plant 2 Unit 4</v>
          </cell>
          <cell r="G798">
            <v>52.73</v>
          </cell>
          <cell r="H798" t="str">
            <v>PGAE</v>
          </cell>
          <cell r="I798" t="str">
            <v>NCPA (MSS Agreement - S14)</v>
          </cell>
          <cell r="J798" t="str">
            <v>GEOTHERMAL</v>
          </cell>
          <cell r="K798" t="str">
            <v>STEAM</v>
          </cell>
          <cell r="L798" t="str">
            <v>GEOTHERMAL</v>
          </cell>
          <cell r="M798" t="str">
            <v>NP15</v>
          </cell>
          <cell r="N798" t="str">
            <v>NCP1</v>
          </cell>
          <cell r="O798">
            <v>31413</v>
          </cell>
          <cell r="P798">
            <v>0</v>
          </cell>
          <cell r="Q798">
            <v>0</v>
          </cell>
          <cell r="R798">
            <v>55</v>
          </cell>
          <cell r="S798" t="str">
            <v>A</v>
          </cell>
        </row>
        <row r="799">
          <cell r="E799" t="str">
            <v>NEENCH_6_SOLAR</v>
          </cell>
          <cell r="F799" t="str">
            <v>Alpine Solar</v>
          </cell>
          <cell r="G799">
            <v>66</v>
          </cell>
          <cell r="H799" t="str">
            <v>SCE</v>
          </cell>
          <cell r="I799" t="str">
            <v>NRG Solar Alpine LLC</v>
          </cell>
          <cell r="J799" t="str">
            <v>SOLAR</v>
          </cell>
          <cell r="K799" t="str">
            <v>PHOTO VOLTAIC</v>
          </cell>
          <cell r="L799" t="str">
            <v>SUN</v>
          </cell>
          <cell r="M799" t="str">
            <v>SP15</v>
          </cell>
          <cell r="N799" t="str">
            <v>SCE1</v>
          </cell>
          <cell r="O799">
            <v>41292</v>
          </cell>
          <cell r="P799">
            <v>0</v>
          </cell>
          <cell r="Q799">
            <v>0</v>
          </cell>
          <cell r="R799">
            <v>66</v>
          </cell>
          <cell r="S799" t="str">
            <v>A</v>
          </cell>
        </row>
        <row r="800">
          <cell r="E800" t="str">
            <v>NEWARK_1_QF</v>
          </cell>
          <cell r="F800" t="str">
            <v>NEWARK AREA LUMPED QF UNITS</v>
          </cell>
          <cell r="G800">
            <v>1.1000000000000001</v>
          </cell>
          <cell r="H800" t="str">
            <v>PGAE</v>
          </cell>
          <cell r="I800" t="str">
            <v>Pacific Gas &amp; Electric Company</v>
          </cell>
          <cell r="J800" t="str">
            <v>WIND</v>
          </cell>
          <cell r="K800" t="str">
            <v>WIND</v>
          </cell>
          <cell r="L800" t="str">
            <v>WIND</v>
          </cell>
          <cell r="M800" t="str">
            <v>NP15</v>
          </cell>
          <cell r="N800" t="str">
            <v>PGE3</v>
          </cell>
          <cell r="O800">
            <v>0</v>
          </cell>
          <cell r="P800">
            <v>0</v>
          </cell>
          <cell r="Q800">
            <v>0</v>
          </cell>
          <cell r="R800">
            <v>1.1000000000000001</v>
          </cell>
          <cell r="S800" t="str">
            <v>A</v>
          </cell>
        </row>
        <row r="801">
          <cell r="E801" t="str">
            <v>NGILAA_5_SDGDYN</v>
          </cell>
          <cell r="F801" t="str">
            <v>NORTH GILA INTERCHANGE SCHEDULE (YUMA COGENERATION ASSOCIATION)</v>
          </cell>
          <cell r="G801">
            <v>57</v>
          </cell>
          <cell r="H801" t="str">
            <v>SDGE</v>
          </cell>
          <cell r="I801" t="str">
            <v>San Diego Gas and Electric Company</v>
          </cell>
          <cell r="J801" t="str">
            <v>DYNAMIC SCHEDULED</v>
          </cell>
          <cell r="K801" t="str">
            <v>COMBUSTION TURBINE</v>
          </cell>
          <cell r="L801" t="str">
            <v>NATURAL GAS</v>
          </cell>
          <cell r="M801" t="str">
            <v>SP15</v>
          </cell>
          <cell r="N801" t="str">
            <v>SDG1</v>
          </cell>
          <cell r="O801">
            <v>34408</v>
          </cell>
          <cell r="P801" t="str">
            <v>SDGE QF 416</v>
          </cell>
          <cell r="Q801">
            <v>0</v>
          </cell>
          <cell r="R801">
            <v>56.5</v>
          </cell>
          <cell r="S801" t="str">
            <v>C</v>
          </cell>
        </row>
        <row r="802">
          <cell r="E802" t="str">
            <v>NHOGAN_6_UNIT 1</v>
          </cell>
          <cell r="F802" t="str">
            <v>Hogan Unit 1</v>
          </cell>
          <cell r="G802">
            <v>2.2000000000000002</v>
          </cell>
          <cell r="H802" t="str">
            <v>PGAE</v>
          </cell>
          <cell r="I802" t="str">
            <v>Calaveras City Water District</v>
          </cell>
          <cell r="J802" t="str">
            <v>HYDRO</v>
          </cell>
          <cell r="K802" t="str">
            <v>HYDRO</v>
          </cell>
          <cell r="L802" t="str">
            <v>WATER</v>
          </cell>
          <cell r="M802" t="str">
            <v>NP15</v>
          </cell>
          <cell r="N802" t="str">
            <v>MID1</v>
          </cell>
          <cell r="O802">
            <v>31517</v>
          </cell>
          <cell r="P802">
            <v>0</v>
          </cell>
          <cell r="Q802">
            <v>0</v>
          </cell>
          <cell r="R802">
            <v>2.2000000000000002</v>
          </cell>
          <cell r="S802" t="str">
            <v>A</v>
          </cell>
        </row>
        <row r="803">
          <cell r="E803" t="str">
            <v>NHOGAN_6_UNIT 2</v>
          </cell>
          <cell r="F803" t="str">
            <v>Hogan Unit 2</v>
          </cell>
          <cell r="G803">
            <v>1.1000000000000001</v>
          </cell>
          <cell r="H803" t="str">
            <v>PGAE</v>
          </cell>
          <cell r="I803" t="str">
            <v>Calaveras City Water District</v>
          </cell>
          <cell r="J803" t="str">
            <v>HYDRO</v>
          </cell>
          <cell r="K803" t="str">
            <v>HYDRO</v>
          </cell>
          <cell r="L803" t="str">
            <v>WATER</v>
          </cell>
          <cell r="M803" t="str">
            <v>NP15</v>
          </cell>
          <cell r="N803" t="str">
            <v>MID1</v>
          </cell>
          <cell r="O803">
            <v>31517</v>
          </cell>
          <cell r="P803">
            <v>0</v>
          </cell>
          <cell r="Q803">
            <v>0</v>
          </cell>
          <cell r="R803">
            <v>1.1000000000000001</v>
          </cell>
          <cell r="S803" t="str">
            <v>A</v>
          </cell>
        </row>
        <row r="804">
          <cell r="E804" t="str">
            <v>NHOGAN_6_UNITS</v>
          </cell>
          <cell r="F804" t="str">
            <v>HOGAN PH (AGGREGATE)</v>
          </cell>
          <cell r="G804">
            <v>4</v>
          </cell>
          <cell r="H804" t="str">
            <v>PGAE</v>
          </cell>
          <cell r="I804" t="str">
            <v>Calaveras City Water District (16H008)</v>
          </cell>
          <cell r="J804" t="str">
            <v>HYDRO</v>
          </cell>
          <cell r="K804" t="str">
            <v>HYDRO</v>
          </cell>
          <cell r="L804" t="str">
            <v>WATER</v>
          </cell>
          <cell r="M804" t="str">
            <v>NP15</v>
          </cell>
          <cell r="N804" t="str">
            <v>MID1</v>
          </cell>
          <cell r="O804">
            <v>31517</v>
          </cell>
          <cell r="P804">
            <v>0</v>
          </cell>
          <cell r="Q804">
            <v>0</v>
          </cell>
          <cell r="R804">
            <v>4</v>
          </cell>
          <cell r="S804" t="str">
            <v>A</v>
          </cell>
        </row>
        <row r="805">
          <cell r="E805" t="str">
            <v>NIMTG_6_NICOGN</v>
          </cell>
          <cell r="F805" t="str">
            <v>NORTH ISLAND STEAM TURBINE</v>
          </cell>
          <cell r="G805">
            <v>4.05</v>
          </cell>
          <cell r="H805" t="str">
            <v>SDGE</v>
          </cell>
          <cell r="I805" t="str">
            <v>SDG&amp;E Exempt</v>
          </cell>
          <cell r="J805" t="str">
            <v>COGENERATION</v>
          </cell>
          <cell r="K805" t="str">
            <v>STEAM</v>
          </cell>
          <cell r="L805" t="str">
            <v>HEAT RECOVERY</v>
          </cell>
          <cell r="M805" t="str">
            <v>SP15</v>
          </cell>
          <cell r="N805" t="str">
            <v>SDG1</v>
          </cell>
          <cell r="O805">
            <v>32509</v>
          </cell>
          <cell r="P805" t="str">
            <v>SDGE QF 163</v>
          </cell>
          <cell r="Q805">
            <v>0</v>
          </cell>
          <cell r="R805">
            <v>4.05</v>
          </cell>
          <cell r="S805" t="str">
            <v>A</v>
          </cell>
        </row>
        <row r="806">
          <cell r="E806" t="str">
            <v>NIMTG_6_NIQF</v>
          </cell>
          <cell r="F806" t="str">
            <v>NORTH ISLAND COGENERATION</v>
          </cell>
          <cell r="G806">
            <v>42.7</v>
          </cell>
          <cell r="H806" t="str">
            <v>SDGE</v>
          </cell>
          <cell r="I806" t="str">
            <v>SDG&amp;E Exempt</v>
          </cell>
          <cell r="J806" t="str">
            <v>COGENERATION</v>
          </cell>
          <cell r="K806" t="str">
            <v>COMBUSTION TURBINE</v>
          </cell>
          <cell r="L806" t="str">
            <v>NATURAL GAS</v>
          </cell>
          <cell r="M806" t="str">
            <v>SP15</v>
          </cell>
          <cell r="N806" t="str">
            <v>SDG1</v>
          </cell>
          <cell r="O806">
            <v>32509</v>
          </cell>
          <cell r="P806" t="str">
            <v>SDGE QF 223</v>
          </cell>
          <cell r="Q806">
            <v>0</v>
          </cell>
          <cell r="R806">
            <v>34.5</v>
          </cell>
          <cell r="S806" t="str">
            <v>A</v>
          </cell>
        </row>
        <row r="807">
          <cell r="E807" t="str">
            <v>NWCSTL_7_UNIT 1</v>
          </cell>
          <cell r="F807" t="str">
            <v>Newcastle PH</v>
          </cell>
          <cell r="G807">
            <v>12</v>
          </cell>
          <cell r="H807" t="str">
            <v>PGAE</v>
          </cell>
          <cell r="I807" t="str">
            <v>PG&amp;E</v>
          </cell>
          <cell r="J807" t="str">
            <v>HYDRO</v>
          </cell>
          <cell r="K807" t="str">
            <v>HYDRO</v>
          </cell>
          <cell r="L807" t="str">
            <v>WATER</v>
          </cell>
          <cell r="M807" t="str">
            <v>NP15</v>
          </cell>
          <cell r="N807" t="str">
            <v>PGE3</v>
          </cell>
          <cell r="O807">
            <v>31413</v>
          </cell>
          <cell r="P807">
            <v>0</v>
          </cell>
          <cell r="Q807" t="str">
            <v>South Yuba</v>
          </cell>
          <cell r="R807">
            <v>12</v>
          </cell>
          <cell r="S807" t="str">
            <v>A</v>
          </cell>
        </row>
        <row r="808">
          <cell r="E808" t="str">
            <v>NZWIND_2_WDSTR5</v>
          </cell>
          <cell r="F808" t="str">
            <v>Windstream 6111</v>
          </cell>
          <cell r="G808">
            <v>6.31</v>
          </cell>
          <cell r="H808" t="str">
            <v>SCE</v>
          </cell>
          <cell r="I808" t="str">
            <v>Windstream Operations, LLC</v>
          </cell>
          <cell r="J808" t="str">
            <v>WIND</v>
          </cell>
          <cell r="K808" t="str">
            <v>WIND</v>
          </cell>
          <cell r="L808" t="str">
            <v>WIND</v>
          </cell>
          <cell r="M808" t="str">
            <v>SP15</v>
          </cell>
          <cell r="N808" t="str">
            <v>SCE1</v>
          </cell>
          <cell r="O808">
            <v>31436</v>
          </cell>
          <cell r="P808" t="str">
            <v>Formerly SCE QF 6111</v>
          </cell>
          <cell r="Q808">
            <v>0</v>
          </cell>
          <cell r="R808">
            <v>6.5</v>
          </cell>
          <cell r="S808" t="str">
            <v>A</v>
          </cell>
        </row>
        <row r="809">
          <cell r="E809" t="str">
            <v>NZWIND_6_CALWND</v>
          </cell>
          <cell r="F809" t="str">
            <v>Wind Resource I</v>
          </cell>
          <cell r="G809">
            <v>9</v>
          </cell>
          <cell r="H809" t="str">
            <v>PGAE</v>
          </cell>
          <cell r="I809" t="str">
            <v>CalWind Resources, Inc.</v>
          </cell>
          <cell r="J809" t="str">
            <v>WIND</v>
          </cell>
          <cell r="K809" t="str">
            <v>WIND</v>
          </cell>
          <cell r="L809" t="str">
            <v>WIND</v>
          </cell>
          <cell r="M809" t="str">
            <v>NP15</v>
          </cell>
          <cell r="N809" t="str">
            <v>PGE2</v>
          </cell>
          <cell r="O809">
            <v>40992</v>
          </cell>
          <cell r="P809">
            <v>0</v>
          </cell>
          <cell r="Q809">
            <v>0</v>
          </cell>
          <cell r="R809">
            <v>9</v>
          </cell>
          <cell r="S809" t="str">
            <v>A</v>
          </cell>
        </row>
        <row r="810">
          <cell r="E810" t="str">
            <v>NZWIND_6_WDSTR</v>
          </cell>
          <cell r="F810" t="str">
            <v>Windstream 39</v>
          </cell>
          <cell r="G810">
            <v>6.2</v>
          </cell>
          <cell r="H810" t="str">
            <v>SCE</v>
          </cell>
          <cell r="I810" t="str">
            <v>Windstream Operations, LLC</v>
          </cell>
          <cell r="J810" t="str">
            <v>WIND</v>
          </cell>
          <cell r="K810" t="str">
            <v>WIND</v>
          </cell>
          <cell r="L810" t="str">
            <v>WIND</v>
          </cell>
          <cell r="M810" t="str">
            <v>SP15</v>
          </cell>
          <cell r="N810" t="str">
            <v>SCE1</v>
          </cell>
          <cell r="O810">
            <v>30713</v>
          </cell>
          <cell r="P810" t="str">
            <v>QF Conversion completed. Formerly SCE QF 6039</v>
          </cell>
          <cell r="Q810">
            <v>0</v>
          </cell>
          <cell r="R810">
            <v>6.24</v>
          </cell>
          <cell r="S810" t="str">
            <v>A</v>
          </cell>
        </row>
        <row r="811">
          <cell r="E811" t="str">
            <v>NZWIND_6_WDSTR2</v>
          </cell>
          <cell r="F811" t="str">
            <v>Windstream 40</v>
          </cell>
          <cell r="G811">
            <v>6.9</v>
          </cell>
          <cell r="H811" t="str">
            <v>SCE</v>
          </cell>
          <cell r="I811" t="str">
            <v>Windstream Operations, LLC</v>
          </cell>
          <cell r="J811" t="str">
            <v>WIND</v>
          </cell>
          <cell r="K811" t="str">
            <v>WIND</v>
          </cell>
          <cell r="L811" t="str">
            <v>WIND</v>
          </cell>
          <cell r="M811" t="str">
            <v>SP15</v>
          </cell>
          <cell r="N811" t="str">
            <v>SCE1</v>
          </cell>
          <cell r="O811">
            <v>30926</v>
          </cell>
          <cell r="P811" t="str">
            <v>QF Conversion completed 10/6/2014. Formerly SCE QF 6040.</v>
          </cell>
          <cell r="Q811">
            <v>0</v>
          </cell>
          <cell r="R811">
            <v>6.93</v>
          </cell>
          <cell r="S811" t="str">
            <v>A</v>
          </cell>
        </row>
        <row r="812">
          <cell r="E812" t="str">
            <v>NZWIND_6_WDSTR3</v>
          </cell>
          <cell r="F812" t="str">
            <v>Windstream 41</v>
          </cell>
          <cell r="G812">
            <v>6</v>
          </cell>
          <cell r="H812" t="str">
            <v>SCE</v>
          </cell>
          <cell r="I812" t="str">
            <v>Windstream Operations, LLC</v>
          </cell>
          <cell r="J812" t="str">
            <v>WIND</v>
          </cell>
          <cell r="K812" t="str">
            <v>WIND</v>
          </cell>
          <cell r="L812" t="str">
            <v>WIND</v>
          </cell>
          <cell r="M812" t="str">
            <v>SP15</v>
          </cell>
          <cell r="N812" t="str">
            <v>SCE1</v>
          </cell>
          <cell r="O812">
            <v>31017</v>
          </cell>
          <cell r="P812" t="str">
            <v>QF Conversion completed 11/30/2014. Was SCE QF 6041.</v>
          </cell>
          <cell r="Q812">
            <v>0</v>
          </cell>
          <cell r="R812">
            <v>6.02</v>
          </cell>
          <cell r="S812" t="str">
            <v>A</v>
          </cell>
        </row>
        <row r="813">
          <cell r="E813" t="str">
            <v>NZWIND_6_WDSTR4</v>
          </cell>
          <cell r="F813" t="str">
            <v>Windstream 6042</v>
          </cell>
          <cell r="G813">
            <v>6.77</v>
          </cell>
          <cell r="H813" t="str">
            <v>SCE</v>
          </cell>
          <cell r="I813" t="str">
            <v>Windstream Operations, LLC</v>
          </cell>
          <cell r="J813" t="str">
            <v>WIND</v>
          </cell>
          <cell r="K813" t="str">
            <v>WIND</v>
          </cell>
          <cell r="L813" t="str">
            <v>WIND</v>
          </cell>
          <cell r="M813" t="str">
            <v>SP15</v>
          </cell>
          <cell r="N813" t="str">
            <v>SCE1</v>
          </cell>
          <cell r="O813">
            <v>31337</v>
          </cell>
          <cell r="P813" t="str">
            <v>QF Conversion. Formerly SCE QF 6042.</v>
          </cell>
          <cell r="Q813">
            <v>0</v>
          </cell>
          <cell r="R813">
            <v>6.77</v>
          </cell>
          <cell r="S813" t="str">
            <v>A</v>
          </cell>
        </row>
        <row r="814">
          <cell r="E814" t="str">
            <v>OAK C_1_EBMUD</v>
          </cell>
          <cell r="F814" t="str">
            <v>MWWTP PGS 1 - ENGINES</v>
          </cell>
          <cell r="G814">
            <v>6.9</v>
          </cell>
          <cell r="H814" t="str">
            <v>PGAE</v>
          </cell>
          <cell r="I814" t="str">
            <v>East Bay Municipal Utility District</v>
          </cell>
          <cell r="J814" t="str">
            <v>THERMAL</v>
          </cell>
          <cell r="K814" t="str">
            <v>INTERNAL COMBUSTION</v>
          </cell>
          <cell r="L814" t="str">
            <v>LANDFILL GAS</v>
          </cell>
          <cell r="M814" t="str">
            <v>NP15</v>
          </cell>
          <cell r="N814" t="str">
            <v>PGE3</v>
          </cell>
          <cell r="O814">
            <v>33532</v>
          </cell>
          <cell r="P814" t="str">
            <v>Name changed 12/19/2012. Originally OAK L_7_EBMUD. QF Conversion 12/18/2012. PGE QF 01P171</v>
          </cell>
          <cell r="Q814">
            <v>0</v>
          </cell>
          <cell r="R814">
            <v>6.9</v>
          </cell>
          <cell r="S814" t="str">
            <v>A</v>
          </cell>
        </row>
        <row r="815">
          <cell r="E815" t="str">
            <v>OAK C_7_UNIT 1</v>
          </cell>
          <cell r="F815" t="str">
            <v>Oakland GT #1</v>
          </cell>
          <cell r="G815">
            <v>55</v>
          </cell>
          <cell r="H815" t="str">
            <v>PGAE</v>
          </cell>
          <cell r="I815" t="str">
            <v>Dynegy Oakland LLC</v>
          </cell>
          <cell r="J815" t="str">
            <v>PEAKER</v>
          </cell>
          <cell r="K815" t="str">
            <v>COMBUSTION TURBINE</v>
          </cell>
          <cell r="L815" t="str">
            <v>DIESEL / OIL</v>
          </cell>
          <cell r="M815" t="str">
            <v>NP15</v>
          </cell>
          <cell r="N815" t="str">
            <v>PGE3</v>
          </cell>
          <cell r="O815">
            <v>28491</v>
          </cell>
          <cell r="P815">
            <v>0</v>
          </cell>
          <cell r="Q815">
            <v>0</v>
          </cell>
          <cell r="R815">
            <v>74.5</v>
          </cell>
          <cell r="S815" t="str">
            <v>A</v>
          </cell>
        </row>
        <row r="816">
          <cell r="E816" t="str">
            <v>OAK C_7_UNIT 2</v>
          </cell>
          <cell r="F816" t="str">
            <v>Oakland GT #2</v>
          </cell>
          <cell r="G816">
            <v>55</v>
          </cell>
          <cell r="H816" t="str">
            <v>PGAE</v>
          </cell>
          <cell r="I816" t="str">
            <v>Dynegy Oakland LLC</v>
          </cell>
          <cell r="J816" t="str">
            <v>PEAKER</v>
          </cell>
          <cell r="K816" t="str">
            <v>COMBUSTION TURBINE</v>
          </cell>
          <cell r="L816" t="str">
            <v>DIESEL / OIL</v>
          </cell>
          <cell r="M816" t="str">
            <v>NP15</v>
          </cell>
          <cell r="N816" t="str">
            <v>PGE3</v>
          </cell>
          <cell r="O816">
            <v>28491</v>
          </cell>
          <cell r="P816">
            <v>0</v>
          </cell>
          <cell r="Q816">
            <v>0</v>
          </cell>
          <cell r="R816">
            <v>74.5</v>
          </cell>
          <cell r="S816" t="str">
            <v>A</v>
          </cell>
        </row>
        <row r="817">
          <cell r="E817" t="str">
            <v>OAK C_7_UNIT 3</v>
          </cell>
          <cell r="F817" t="str">
            <v>Oakland GT #3</v>
          </cell>
          <cell r="G817">
            <v>55</v>
          </cell>
          <cell r="H817" t="str">
            <v>PGAE</v>
          </cell>
          <cell r="I817" t="str">
            <v>Dynegy Oakland LLC</v>
          </cell>
          <cell r="J817" t="str">
            <v>PEAKER</v>
          </cell>
          <cell r="K817" t="str">
            <v>COMBUSTION TURBINE</v>
          </cell>
          <cell r="L817" t="str">
            <v>DIESEL / OIL</v>
          </cell>
          <cell r="M817" t="str">
            <v>NP15</v>
          </cell>
          <cell r="N817" t="str">
            <v>PGE3</v>
          </cell>
          <cell r="O817">
            <v>28491</v>
          </cell>
          <cell r="P817">
            <v>0</v>
          </cell>
          <cell r="Q817">
            <v>0</v>
          </cell>
          <cell r="R817">
            <v>74.5</v>
          </cell>
          <cell r="S817" t="str">
            <v>A</v>
          </cell>
        </row>
        <row r="818">
          <cell r="E818" t="str">
            <v>OAK L_1_GTG1</v>
          </cell>
          <cell r="F818" t="str">
            <v>MWWTP PGS 2 - Turbine</v>
          </cell>
          <cell r="G818">
            <v>4.5999999999999996</v>
          </cell>
          <cell r="H818" t="str">
            <v>PGAE</v>
          </cell>
          <cell r="I818" t="str">
            <v>East Bay Municipal Utility District</v>
          </cell>
          <cell r="J818" t="str">
            <v>BIOGAS</v>
          </cell>
          <cell r="K818" t="str">
            <v>COMBUSTION TURBINE</v>
          </cell>
          <cell r="L818" t="str">
            <v>DIGESTER GAS</v>
          </cell>
          <cell r="M818" t="str">
            <v>NP15</v>
          </cell>
          <cell r="N818" t="str">
            <v>PGE3</v>
          </cell>
          <cell r="O818">
            <v>33532</v>
          </cell>
          <cell r="P818" t="str">
            <v>PGE QF 01P171</v>
          </cell>
          <cell r="Q818">
            <v>0</v>
          </cell>
          <cell r="R818">
            <v>4.5999999999999996</v>
          </cell>
          <cell r="S818" t="str">
            <v>A</v>
          </cell>
        </row>
        <row r="819">
          <cell r="E819" t="str">
            <v>OAKWD_6_ZEPHWD</v>
          </cell>
          <cell r="F819" t="str">
            <v>Zephyr Park</v>
          </cell>
          <cell r="G819">
            <v>3.5</v>
          </cell>
          <cell r="H819" t="str">
            <v>SCE</v>
          </cell>
          <cell r="I819" t="str">
            <v>Oak Creek Wind Power, LLC</v>
          </cell>
          <cell r="J819" t="str">
            <v>WIND</v>
          </cell>
          <cell r="K819" t="str">
            <v>WIND</v>
          </cell>
          <cell r="L819" t="str">
            <v>WIND</v>
          </cell>
          <cell r="M819" t="str">
            <v>SP15</v>
          </cell>
          <cell r="N819" t="str">
            <v>SCE1</v>
          </cell>
          <cell r="O819">
            <v>41677</v>
          </cell>
          <cell r="P819" t="str">
            <v>QF Conversion Completed: 2/7/2014</v>
          </cell>
          <cell r="Q819">
            <v>0</v>
          </cell>
          <cell r="R819">
            <v>4.2</v>
          </cell>
          <cell r="S819" t="str">
            <v>A</v>
          </cell>
        </row>
        <row r="820">
          <cell r="E820" t="str">
            <v>OASIS_6_SOLAR1</v>
          </cell>
          <cell r="F820" t="str">
            <v>Morgan Lancaster I</v>
          </cell>
          <cell r="G820">
            <v>1.5</v>
          </cell>
          <cell r="H820" t="str">
            <v>SCE</v>
          </cell>
          <cell r="I820" t="str">
            <v>WGL Energy Systems Inc</v>
          </cell>
          <cell r="J820" t="str">
            <v>SOLAR</v>
          </cell>
          <cell r="K820" t="str">
            <v>PHOTO VOLTAIC</v>
          </cell>
          <cell r="L820" t="str">
            <v>SUN</v>
          </cell>
          <cell r="M820" t="str">
            <v>SP15</v>
          </cell>
          <cell r="N820" t="str">
            <v>SCE1</v>
          </cell>
          <cell r="O820">
            <v>42347</v>
          </cell>
          <cell r="P820">
            <v>0</v>
          </cell>
          <cell r="Q820">
            <v>0</v>
          </cell>
          <cell r="R820">
            <v>1.5</v>
          </cell>
          <cell r="S820" t="str">
            <v>A</v>
          </cell>
        </row>
        <row r="821">
          <cell r="E821" t="str">
            <v>OASIS_6_SOLAR2</v>
          </cell>
          <cell r="F821" t="str">
            <v>Oasis Solar</v>
          </cell>
          <cell r="G821">
            <v>20</v>
          </cell>
          <cell r="H821" t="str">
            <v>SCE</v>
          </cell>
          <cell r="I821" t="str">
            <v>NRG Solar Oasis LLC</v>
          </cell>
          <cell r="J821" t="str">
            <v>SOLAR</v>
          </cell>
          <cell r="K821" t="str">
            <v>PHOTO VOLTAIC</v>
          </cell>
          <cell r="L821" t="str">
            <v>SUN</v>
          </cell>
          <cell r="M821" t="str">
            <v>SP15</v>
          </cell>
          <cell r="N821" t="str">
            <v>SCE1</v>
          </cell>
          <cell r="O821">
            <v>42388</v>
          </cell>
          <cell r="P821">
            <v>0</v>
          </cell>
          <cell r="Q821">
            <v>0</v>
          </cell>
          <cell r="R821">
            <v>27.8</v>
          </cell>
          <cell r="S821" t="str">
            <v>A</v>
          </cell>
        </row>
        <row r="822">
          <cell r="E822" t="str">
            <v>OCTILO_5_WIND</v>
          </cell>
          <cell r="F822" t="str">
            <v>Ocotillo Wind Energy Facility</v>
          </cell>
          <cell r="G822">
            <v>265</v>
          </cell>
          <cell r="H822" t="str">
            <v>SDGE</v>
          </cell>
          <cell r="I822" t="str">
            <v>Ocotillo Express LLC</v>
          </cell>
          <cell r="J822" t="str">
            <v>WIND</v>
          </cell>
          <cell r="K822" t="str">
            <v>WIND</v>
          </cell>
          <cell r="L822" t="str">
            <v>WIND</v>
          </cell>
          <cell r="M822" t="str">
            <v>SP15</v>
          </cell>
          <cell r="N822" t="str">
            <v>SDG1</v>
          </cell>
          <cell r="O822">
            <v>41485</v>
          </cell>
          <cell r="P822">
            <v>0</v>
          </cell>
          <cell r="Q822">
            <v>0</v>
          </cell>
          <cell r="R822">
            <v>265.39999999999998</v>
          </cell>
          <cell r="S822" t="str">
            <v>A</v>
          </cell>
        </row>
        <row r="823">
          <cell r="E823" t="str">
            <v>OGROVE_6_CTG1</v>
          </cell>
          <cell r="F823" t="str">
            <v>Orange Grove Energy CTG1</v>
          </cell>
          <cell r="G823">
            <v>48</v>
          </cell>
          <cell r="H823" t="str">
            <v>SDGE</v>
          </cell>
          <cell r="I823" t="str">
            <v>Orange Grove Energy, LP</v>
          </cell>
          <cell r="J823" t="str">
            <v>PEAKER</v>
          </cell>
          <cell r="K823" t="str">
            <v>COMBUSTION TURBINE</v>
          </cell>
          <cell r="L823" t="str">
            <v>NATURAL GAS</v>
          </cell>
          <cell r="M823" t="str">
            <v>SP15</v>
          </cell>
          <cell r="N823" t="str">
            <v>SDG1</v>
          </cell>
          <cell r="O823">
            <v>40346</v>
          </cell>
          <cell r="R823">
            <v>50</v>
          </cell>
          <cell r="S823" t="str">
            <v>A</v>
          </cell>
        </row>
        <row r="824">
          <cell r="E824" t="str">
            <v>OGROVE_6_CTG2</v>
          </cell>
          <cell r="F824" t="str">
            <v>Orange Grove Energy CTG2</v>
          </cell>
          <cell r="G824">
            <v>48</v>
          </cell>
          <cell r="H824" t="str">
            <v>SDGE</v>
          </cell>
          <cell r="I824" t="str">
            <v>Orange Grove Energy, LP</v>
          </cell>
          <cell r="J824" t="str">
            <v>PEAKER</v>
          </cell>
          <cell r="K824" t="str">
            <v>COMBUSTION TURBINE</v>
          </cell>
          <cell r="L824" t="str">
            <v>NATURAL GAS</v>
          </cell>
          <cell r="M824" t="str">
            <v>SP15</v>
          </cell>
          <cell r="N824" t="str">
            <v>SDG1</v>
          </cell>
          <cell r="O824">
            <v>40346</v>
          </cell>
          <cell r="P824">
            <v>0</v>
          </cell>
          <cell r="Q824">
            <v>0</v>
          </cell>
          <cell r="R824">
            <v>50</v>
          </cell>
          <cell r="S824" t="str">
            <v>A</v>
          </cell>
        </row>
        <row r="825">
          <cell r="E825" t="str">
            <v>OGROVE_6_PL1X2</v>
          </cell>
          <cell r="F825" t="str">
            <v>Orange Grove Energy Center</v>
          </cell>
          <cell r="G825">
            <v>96</v>
          </cell>
          <cell r="H825" t="str">
            <v>SDGE</v>
          </cell>
          <cell r="I825" t="str">
            <v>Orange Grove Energy, L.P.</v>
          </cell>
          <cell r="J825" t="str">
            <v>PEAKER</v>
          </cell>
          <cell r="K825" t="str">
            <v>COMBUSTION TURBINE</v>
          </cell>
          <cell r="L825" t="str">
            <v>NATURAL GAS</v>
          </cell>
          <cell r="M825" t="str">
            <v>SP15</v>
          </cell>
          <cell r="N825" t="str">
            <v>SDG1</v>
          </cell>
          <cell r="O825">
            <v>40346</v>
          </cell>
          <cell r="R825">
            <v>100</v>
          </cell>
          <cell r="S825" t="str">
            <v>A</v>
          </cell>
        </row>
        <row r="826">
          <cell r="E826" t="str">
            <v>OILDAL_1_UNIT 1</v>
          </cell>
          <cell r="F826" t="str">
            <v>OILDALE ENERGY</v>
          </cell>
          <cell r="G826">
            <v>40</v>
          </cell>
          <cell r="H826" t="str">
            <v>PGAE</v>
          </cell>
          <cell r="I826" t="str">
            <v>OILDALE ENERGY LLC</v>
          </cell>
          <cell r="J826" t="str">
            <v>COGENERATION</v>
          </cell>
          <cell r="K826" t="str">
            <v>COMBUSTION TURBINE</v>
          </cell>
          <cell r="L826" t="str">
            <v>NATURAL GAS</v>
          </cell>
          <cell r="M826" t="str">
            <v>ZP26</v>
          </cell>
          <cell r="N826" t="str">
            <v>PGE4</v>
          </cell>
          <cell r="O826">
            <v>31045</v>
          </cell>
          <cell r="P826" t="str">
            <v>QF Conversion, was PGE QF 25C170</v>
          </cell>
          <cell r="Q826">
            <v>0</v>
          </cell>
          <cell r="R826">
            <v>47.5</v>
          </cell>
          <cell r="S826" t="str">
            <v>A</v>
          </cell>
        </row>
        <row r="827">
          <cell r="E827" t="str">
            <v>OILFLD_7_QFUNTS</v>
          </cell>
          <cell r="F827" t="str">
            <v>OIL FIELDS QF AGGREGATION</v>
          </cell>
          <cell r="G827">
            <v>3.8</v>
          </cell>
          <cell r="H827" t="str">
            <v>PGAE</v>
          </cell>
          <cell r="J827" t="str">
            <v>HYDRO</v>
          </cell>
          <cell r="K827" t="str">
            <v>HYDRO</v>
          </cell>
          <cell r="L827" t="str">
            <v>WATER</v>
          </cell>
          <cell r="M827" t="str">
            <v>NP15</v>
          </cell>
          <cell r="N827" t="str">
            <v>PGE3</v>
          </cell>
          <cell r="R827">
            <v>3.8</v>
          </cell>
          <cell r="S827" t="str">
            <v>A</v>
          </cell>
        </row>
        <row r="828">
          <cell r="E828" t="str">
            <v>OLDRIV_6_BIOGAS</v>
          </cell>
          <cell r="F828" t="str">
            <v>Bidart Old River 1</v>
          </cell>
          <cell r="G828">
            <v>2</v>
          </cell>
          <cell r="H828" t="str">
            <v>PGAE</v>
          </cell>
          <cell r="I828" t="str">
            <v>ABEC Bidart-Old River LLC</v>
          </cell>
          <cell r="J828" t="str">
            <v>BIOMASS</v>
          </cell>
          <cell r="K828" t="str">
            <v>RECIPROCATING ENGINE</v>
          </cell>
          <cell r="L828" t="str">
            <v>LANDFILL GAS</v>
          </cell>
          <cell r="M828" t="str">
            <v>NP15</v>
          </cell>
          <cell r="N828" t="str">
            <v>PGE2</v>
          </cell>
          <cell r="O828">
            <v>41708</v>
          </cell>
          <cell r="P828">
            <v>0</v>
          </cell>
          <cell r="Q828">
            <v>0</v>
          </cell>
          <cell r="R828">
            <v>2</v>
          </cell>
          <cell r="S828" t="str">
            <v>A</v>
          </cell>
        </row>
        <row r="829">
          <cell r="E829" t="str">
            <v>OLDRV1_6_SOLAR</v>
          </cell>
          <cell r="F829" t="str">
            <v>Old River One</v>
          </cell>
          <cell r="G829">
            <v>20</v>
          </cell>
          <cell r="H829" t="str">
            <v>PGAE</v>
          </cell>
          <cell r="I829" t="str">
            <v>RE Old River One, LLC</v>
          </cell>
          <cell r="J829" t="str">
            <v>SOLAR</v>
          </cell>
          <cell r="K829" t="str">
            <v>PHOTO VOLTAIC</v>
          </cell>
          <cell r="L829" t="str">
            <v>SUN</v>
          </cell>
          <cell r="M829" t="str">
            <v>NP15</v>
          </cell>
          <cell r="N829" t="str">
            <v>PGE3</v>
          </cell>
          <cell r="O829">
            <v>42003</v>
          </cell>
          <cell r="R829">
            <v>20</v>
          </cell>
          <cell r="S829" t="str">
            <v>A</v>
          </cell>
        </row>
        <row r="830">
          <cell r="E830" t="str">
            <v>OLINDA_2_COYCRK</v>
          </cell>
          <cell r="F830" t="str">
            <v>MWD Coyote Creek Hydroelectric Recovery Plant</v>
          </cell>
          <cell r="G830">
            <v>3.13</v>
          </cell>
          <cell r="H830" t="str">
            <v>SCE</v>
          </cell>
          <cell r="I830" t="str">
            <v>MWD</v>
          </cell>
          <cell r="J830" t="str">
            <v>HYDRO</v>
          </cell>
          <cell r="K830" t="str">
            <v>HYDRO</v>
          </cell>
          <cell r="L830" t="str">
            <v>WATER</v>
          </cell>
          <cell r="M830" t="str">
            <v>SP15</v>
          </cell>
          <cell r="N830" t="str">
            <v>SCE1</v>
          </cell>
          <cell r="O830">
            <v>28907</v>
          </cell>
          <cell r="P830">
            <v>0</v>
          </cell>
          <cell r="Q830">
            <v>0</v>
          </cell>
          <cell r="R830">
            <v>3.13</v>
          </cell>
          <cell r="S830" t="str">
            <v>A</v>
          </cell>
        </row>
        <row r="831">
          <cell r="E831" t="str">
            <v>OLINDA_2_LNDFL2</v>
          </cell>
          <cell r="F831" t="str">
            <v>Brea Power II</v>
          </cell>
          <cell r="G831">
            <v>28.1</v>
          </cell>
          <cell r="H831" t="str">
            <v>SCE</v>
          </cell>
          <cell r="I831" t="str">
            <v>Brea Power II LLC</v>
          </cell>
          <cell r="J831" t="str">
            <v>THERMAL</v>
          </cell>
          <cell r="K831" t="str">
            <v>COMBINED CYCLE</v>
          </cell>
          <cell r="L831" t="str">
            <v>LANDFILL GAS</v>
          </cell>
          <cell r="M831" t="str">
            <v>SP15</v>
          </cell>
          <cell r="N831" t="str">
            <v>SCE1</v>
          </cell>
          <cell r="O831">
            <v>41214</v>
          </cell>
          <cell r="P831">
            <v>0</v>
          </cell>
          <cell r="Q831">
            <v>0</v>
          </cell>
          <cell r="R831">
            <v>28.1</v>
          </cell>
          <cell r="S831" t="str">
            <v>A</v>
          </cell>
        </row>
        <row r="832">
          <cell r="E832" t="str">
            <v>OLINDA_2_QF</v>
          </cell>
          <cell r="F832" t="str">
            <v>OLINDA AREA LUMPED UNITS</v>
          </cell>
          <cell r="G832">
            <v>13.3</v>
          </cell>
          <cell r="H832" t="str">
            <v>SCE</v>
          </cell>
          <cell r="I832" t="str">
            <v>VARIOUS</v>
          </cell>
          <cell r="J832" t="str">
            <v>HYDRO</v>
          </cell>
          <cell r="K832" t="str">
            <v>HYDRO</v>
          </cell>
          <cell r="L832" t="str">
            <v>WATER</v>
          </cell>
          <cell r="M832" t="str">
            <v>SP15</v>
          </cell>
          <cell r="N832" t="str">
            <v>SCE1</v>
          </cell>
          <cell r="O832">
            <v>30682</v>
          </cell>
          <cell r="P832">
            <v>0</v>
          </cell>
          <cell r="Q832">
            <v>0</v>
          </cell>
          <cell r="R832">
            <v>13.3</v>
          </cell>
          <cell r="S832" t="str">
            <v>A</v>
          </cell>
        </row>
        <row r="833">
          <cell r="E833" t="str">
            <v>OLINDA_7_BLKSND</v>
          </cell>
          <cell r="F833" t="str">
            <v>Blacksand Generating Facility</v>
          </cell>
          <cell r="G833">
            <v>8</v>
          </cell>
          <cell r="H833" t="str">
            <v>SCE</v>
          </cell>
          <cell r="I833" t="str">
            <v>Linn Western Processing, LLC</v>
          </cell>
          <cell r="J833" t="str">
            <v>PEAKER</v>
          </cell>
          <cell r="K833" t="str">
            <v>COMBUSTION TURBINE</v>
          </cell>
          <cell r="L833" t="str">
            <v>WASTE GAS</v>
          </cell>
          <cell r="M833" t="str">
            <v>SP15</v>
          </cell>
          <cell r="N833" t="str">
            <v>SCE1</v>
          </cell>
          <cell r="O833">
            <v>36678</v>
          </cell>
          <cell r="P833">
            <v>0</v>
          </cell>
          <cell r="Q833">
            <v>0</v>
          </cell>
          <cell r="R833">
            <v>8</v>
          </cell>
          <cell r="S833" t="str">
            <v>A</v>
          </cell>
        </row>
        <row r="834">
          <cell r="E834" t="str">
            <v>OLINDA_7_LNDFIL</v>
          </cell>
          <cell r="F834" t="str">
            <v>Olinda Landfill</v>
          </cell>
          <cell r="G834">
            <v>5.6</v>
          </cell>
          <cell r="H834" t="str">
            <v>SCE</v>
          </cell>
          <cell r="I834" t="str">
            <v>Brea Power Partners, L.P.</v>
          </cell>
          <cell r="J834" t="str">
            <v>BIOMASS</v>
          </cell>
          <cell r="K834" t="str">
            <v>RECIPROCATING ENGINE</v>
          </cell>
          <cell r="L834" t="str">
            <v>LANDFILL GAS</v>
          </cell>
          <cell r="M834" t="str">
            <v>SP15</v>
          </cell>
          <cell r="N834" t="str">
            <v>SCE1</v>
          </cell>
          <cell r="O834">
            <v>37377</v>
          </cell>
          <cell r="P834">
            <v>0</v>
          </cell>
          <cell r="Q834">
            <v>0</v>
          </cell>
          <cell r="R834">
            <v>5.63</v>
          </cell>
          <cell r="S834" t="str">
            <v>A</v>
          </cell>
        </row>
        <row r="835">
          <cell r="E835" t="str">
            <v>OLIVEP_1_SOLAR</v>
          </cell>
          <cell r="F835" t="str">
            <v>White River Solar</v>
          </cell>
          <cell r="G835">
            <v>20</v>
          </cell>
          <cell r="H835" t="str">
            <v>PGAE</v>
          </cell>
          <cell r="I835" t="str">
            <v>SPS White River, LLC</v>
          </cell>
          <cell r="J835" t="str">
            <v>SOLAR</v>
          </cell>
          <cell r="K835" t="str">
            <v>PHOTO VOLTAIC</v>
          </cell>
          <cell r="L835" t="str">
            <v>SUN</v>
          </cell>
          <cell r="M835" t="str">
            <v>NP15</v>
          </cell>
          <cell r="N835" t="str">
            <v>PGE2</v>
          </cell>
          <cell r="O835">
            <v>41447</v>
          </cell>
          <cell r="P835">
            <v>0</v>
          </cell>
          <cell r="Q835">
            <v>0</v>
          </cell>
          <cell r="R835">
            <v>20</v>
          </cell>
          <cell r="S835" t="str">
            <v>A</v>
          </cell>
        </row>
        <row r="836">
          <cell r="E836" t="str">
            <v>OLIVEP_1_SOLAR2</v>
          </cell>
          <cell r="F836" t="str">
            <v>White River West</v>
          </cell>
          <cell r="G836">
            <v>19.75</v>
          </cell>
          <cell r="H836" t="str">
            <v>PGAE</v>
          </cell>
          <cell r="I836" t="str">
            <v>CED White River Solar 2, LLC</v>
          </cell>
          <cell r="J836" t="str">
            <v>SOLAR</v>
          </cell>
          <cell r="K836" t="str">
            <v>PHOTO VOLTAIC</v>
          </cell>
          <cell r="L836" t="str">
            <v>SUN</v>
          </cell>
          <cell r="M836" t="str">
            <v>NP15</v>
          </cell>
          <cell r="N836" t="str">
            <v>PGE3</v>
          </cell>
          <cell r="O836">
            <v>41913</v>
          </cell>
          <cell r="P836">
            <v>0</v>
          </cell>
          <cell r="Q836">
            <v>0</v>
          </cell>
          <cell r="R836">
            <v>19.75</v>
          </cell>
          <cell r="S836" t="str">
            <v>A</v>
          </cell>
        </row>
        <row r="837">
          <cell r="E837" t="str">
            <v>OLSEN_2_UNIT</v>
          </cell>
          <cell r="F837" t="str">
            <v>OLSEN POWER PARTNERS</v>
          </cell>
          <cell r="G837">
            <v>5.8</v>
          </cell>
          <cell r="H837" t="str">
            <v>PGAE</v>
          </cell>
          <cell r="I837" t="str">
            <v>Pacific Gas &amp; Electric Company</v>
          </cell>
          <cell r="J837" t="str">
            <v>HYDRO</v>
          </cell>
          <cell r="K837" t="str">
            <v>HYDRO</v>
          </cell>
          <cell r="L837" t="str">
            <v>WATER</v>
          </cell>
          <cell r="M837" t="str">
            <v>NP15</v>
          </cell>
          <cell r="N837" t="str">
            <v>PGE3</v>
          </cell>
          <cell r="O837">
            <v>32876</v>
          </cell>
          <cell r="P837" t="str">
            <v>PGE QF 13H024</v>
          </cell>
          <cell r="Q837">
            <v>0</v>
          </cell>
          <cell r="R837">
            <v>5.8</v>
          </cell>
          <cell r="S837" t="str">
            <v>A</v>
          </cell>
        </row>
        <row r="838">
          <cell r="E838" t="str">
            <v>OMAR_2_UNIT 1</v>
          </cell>
          <cell r="F838" t="str">
            <v>KERN RIVER COGENERATION UNIT 1</v>
          </cell>
          <cell r="G838">
            <v>78</v>
          </cell>
          <cell r="H838" t="str">
            <v>SCE</v>
          </cell>
          <cell r="I838" t="str">
            <v>Chevron Power Holdings, Inc.</v>
          </cell>
          <cell r="J838" t="str">
            <v>COGENERATION</v>
          </cell>
          <cell r="K838" t="str">
            <v>COMBUSTION TURBINE</v>
          </cell>
          <cell r="L838" t="str">
            <v>NATURAL GAS</v>
          </cell>
          <cell r="M838" t="str">
            <v>SP15</v>
          </cell>
          <cell r="N838" t="str">
            <v>SCE1</v>
          </cell>
          <cell r="O838">
            <v>31168</v>
          </cell>
          <cell r="P838">
            <v>0</v>
          </cell>
          <cell r="Q838">
            <v>0</v>
          </cell>
          <cell r="R838">
            <v>85</v>
          </cell>
          <cell r="S838" t="str">
            <v>A</v>
          </cell>
        </row>
        <row r="839">
          <cell r="E839" t="str">
            <v>OMAR_2_UNIT 2</v>
          </cell>
          <cell r="F839" t="str">
            <v>KERN RIVER COGENERATION UNIT 2</v>
          </cell>
          <cell r="G839">
            <v>78.11</v>
          </cell>
          <cell r="H839" t="str">
            <v>SCE</v>
          </cell>
          <cell r="I839" t="str">
            <v>Chevron Power Holdings, Inc.</v>
          </cell>
          <cell r="J839" t="str">
            <v>COGENERATION</v>
          </cell>
          <cell r="K839" t="str">
            <v>COMBUSTION TURBINE</v>
          </cell>
          <cell r="L839" t="str">
            <v>NATURAL GAS</v>
          </cell>
          <cell r="M839" t="str">
            <v>SP15</v>
          </cell>
          <cell r="N839" t="str">
            <v>SCE1</v>
          </cell>
          <cell r="O839">
            <v>31168</v>
          </cell>
          <cell r="P839">
            <v>0</v>
          </cell>
          <cell r="Q839">
            <v>0</v>
          </cell>
          <cell r="R839">
            <v>85</v>
          </cell>
          <cell r="S839" t="str">
            <v>A</v>
          </cell>
        </row>
        <row r="840">
          <cell r="E840" t="str">
            <v>OMAR_2_UNIT 3</v>
          </cell>
          <cell r="F840" t="str">
            <v>KERN RIVER COGENERATION UNIT 3</v>
          </cell>
          <cell r="G840">
            <v>81.41</v>
          </cell>
          <cell r="H840" t="str">
            <v>SCE</v>
          </cell>
          <cell r="I840" t="str">
            <v>Chevron Power Holdings, Inc.</v>
          </cell>
          <cell r="J840" t="str">
            <v>COGENERATION</v>
          </cell>
          <cell r="K840" t="str">
            <v>COMBUSTION TURBINE</v>
          </cell>
          <cell r="L840" t="str">
            <v>NATURAL GAS</v>
          </cell>
          <cell r="M840" t="str">
            <v>SP15</v>
          </cell>
          <cell r="N840" t="str">
            <v>SCE1</v>
          </cell>
          <cell r="O840">
            <v>31168</v>
          </cell>
          <cell r="P840">
            <v>0</v>
          </cell>
          <cell r="Q840">
            <v>0</v>
          </cell>
          <cell r="R840">
            <v>85</v>
          </cell>
          <cell r="S840" t="str">
            <v>A</v>
          </cell>
        </row>
        <row r="841">
          <cell r="E841" t="str">
            <v>OMAR_2_UNIT 4</v>
          </cell>
          <cell r="F841" t="str">
            <v>KERN RIVER COGENERATION UNIT 4</v>
          </cell>
          <cell r="G841">
            <v>81.44</v>
          </cell>
          <cell r="H841" t="str">
            <v>SCE</v>
          </cell>
          <cell r="I841" t="str">
            <v>Chevron Power Holdings, Inc.</v>
          </cell>
          <cell r="J841" t="str">
            <v>COGENERATION</v>
          </cell>
          <cell r="K841" t="str">
            <v>COMBUSTION TURBINE</v>
          </cell>
          <cell r="L841" t="str">
            <v>NATURAL GAS</v>
          </cell>
          <cell r="M841" t="str">
            <v>SP15</v>
          </cell>
          <cell r="N841" t="str">
            <v>SCE1</v>
          </cell>
          <cell r="O841">
            <v>31168</v>
          </cell>
          <cell r="P841">
            <v>0</v>
          </cell>
          <cell r="Q841">
            <v>0</v>
          </cell>
          <cell r="R841">
            <v>85</v>
          </cell>
          <cell r="S841" t="str">
            <v>A</v>
          </cell>
        </row>
        <row r="842">
          <cell r="E842" t="str">
            <v>ONLLPP_6_UNIT 1</v>
          </cell>
          <cell r="F842" t="str">
            <v>ONeill Pump-Generator Plant Unit 1</v>
          </cell>
          <cell r="G842">
            <v>2.1</v>
          </cell>
          <cell r="H842" t="str">
            <v>PGAE</v>
          </cell>
          <cell r="I842" t="str">
            <v>USBR</v>
          </cell>
          <cell r="J842" t="str">
            <v>HYDRO</v>
          </cell>
          <cell r="K842" t="str">
            <v>PUMPED STORAGE</v>
          </cell>
          <cell r="L842" t="str">
            <v>WATER</v>
          </cell>
          <cell r="M842" t="str">
            <v>NP15</v>
          </cell>
          <cell r="N842" t="str">
            <v>PGE3</v>
          </cell>
          <cell r="O842">
            <v>24473</v>
          </cell>
          <cell r="R842">
            <v>2.4</v>
          </cell>
          <cell r="S842" t="str">
            <v>A</v>
          </cell>
        </row>
        <row r="843">
          <cell r="E843" t="str">
            <v>ONLLPP_6_UNIT 2</v>
          </cell>
          <cell r="F843" t="str">
            <v>ONeill Pump-Generator Plant Unit 2</v>
          </cell>
          <cell r="G843">
            <v>2.1</v>
          </cell>
          <cell r="H843" t="str">
            <v>PGAE</v>
          </cell>
          <cell r="I843" t="str">
            <v>USBR</v>
          </cell>
          <cell r="J843" t="str">
            <v>HYDRO</v>
          </cell>
          <cell r="K843" t="str">
            <v>PUMPED STORAGE</v>
          </cell>
          <cell r="L843" t="str">
            <v>WATER</v>
          </cell>
          <cell r="M843" t="str">
            <v>NP15</v>
          </cell>
          <cell r="N843" t="str">
            <v>PGE3</v>
          </cell>
          <cell r="O843">
            <v>24473</v>
          </cell>
          <cell r="P843">
            <v>0</v>
          </cell>
          <cell r="Q843">
            <v>0</v>
          </cell>
          <cell r="R843">
            <v>2.4</v>
          </cell>
          <cell r="S843" t="str">
            <v>A</v>
          </cell>
        </row>
        <row r="844">
          <cell r="E844" t="str">
            <v>ONLLPP_6_UNIT 3</v>
          </cell>
          <cell r="F844" t="str">
            <v>ONeill Pump-Generator Plant Unit 3</v>
          </cell>
          <cell r="G844">
            <v>2.1</v>
          </cell>
          <cell r="H844" t="str">
            <v>PGAE</v>
          </cell>
          <cell r="I844" t="str">
            <v>USBR</v>
          </cell>
          <cell r="J844" t="str">
            <v>HYDRO</v>
          </cell>
          <cell r="K844" t="str">
            <v>PUMPED STORAGE</v>
          </cell>
          <cell r="L844" t="str">
            <v>WATER</v>
          </cell>
          <cell r="M844" t="str">
            <v>NP15</v>
          </cell>
          <cell r="N844" t="str">
            <v>PGE3</v>
          </cell>
          <cell r="O844">
            <v>24473</v>
          </cell>
          <cell r="P844">
            <v>0</v>
          </cell>
          <cell r="Q844">
            <v>0</v>
          </cell>
          <cell r="R844">
            <v>2.4</v>
          </cell>
          <cell r="S844" t="str">
            <v>A</v>
          </cell>
        </row>
        <row r="845">
          <cell r="E845" t="str">
            <v>ONLLPP_6_UNIT 4</v>
          </cell>
          <cell r="F845" t="str">
            <v>ONeill Pump-Generator Plant Unit 4</v>
          </cell>
          <cell r="G845">
            <v>2.1</v>
          </cell>
          <cell r="H845" t="str">
            <v>PGAE</v>
          </cell>
          <cell r="I845" t="str">
            <v>USBR</v>
          </cell>
          <cell r="J845" t="str">
            <v>HYDRO</v>
          </cell>
          <cell r="K845" t="str">
            <v>PUMPED STORAGE</v>
          </cell>
          <cell r="L845" t="str">
            <v>WATER</v>
          </cell>
          <cell r="M845" t="str">
            <v>NP15</v>
          </cell>
          <cell r="N845" t="str">
            <v>PGE3</v>
          </cell>
          <cell r="O845">
            <v>24473</v>
          </cell>
          <cell r="P845">
            <v>0</v>
          </cell>
          <cell r="Q845">
            <v>0</v>
          </cell>
          <cell r="R845">
            <v>2.4</v>
          </cell>
          <cell r="S845" t="str">
            <v>A</v>
          </cell>
        </row>
        <row r="846">
          <cell r="E846" t="str">
            <v>ONLLPP_6_UNIT 5</v>
          </cell>
          <cell r="F846" t="str">
            <v>ONeill Pump-Generator Plant Unit 5</v>
          </cell>
          <cell r="G846">
            <v>2.1</v>
          </cell>
          <cell r="H846" t="str">
            <v>PGAE</v>
          </cell>
          <cell r="I846" t="str">
            <v>USBR</v>
          </cell>
          <cell r="J846" t="str">
            <v>HYDRO</v>
          </cell>
          <cell r="K846" t="str">
            <v>PUMPED STORAGE</v>
          </cell>
          <cell r="L846" t="str">
            <v>WATER</v>
          </cell>
          <cell r="M846" t="str">
            <v>NP15</v>
          </cell>
          <cell r="N846" t="str">
            <v>PGE3</v>
          </cell>
          <cell r="O846">
            <v>24473</v>
          </cell>
          <cell r="P846">
            <v>0</v>
          </cell>
          <cell r="Q846">
            <v>0</v>
          </cell>
          <cell r="R846">
            <v>2.4</v>
          </cell>
          <cell r="S846" t="str">
            <v>A</v>
          </cell>
        </row>
        <row r="847">
          <cell r="E847" t="str">
            <v>ONLLPP_6_UNIT 6</v>
          </cell>
          <cell r="F847" t="str">
            <v>ONeill Pump-Generator Plant Unit 6</v>
          </cell>
          <cell r="G847">
            <v>2.1</v>
          </cell>
          <cell r="H847" t="str">
            <v>PGAE</v>
          </cell>
          <cell r="I847" t="str">
            <v>USBR</v>
          </cell>
          <cell r="J847" t="str">
            <v>HYDRO</v>
          </cell>
          <cell r="K847" t="str">
            <v>PUMPED STORAGE</v>
          </cell>
          <cell r="L847" t="str">
            <v>WATER</v>
          </cell>
          <cell r="M847" t="str">
            <v>NP15</v>
          </cell>
          <cell r="N847" t="str">
            <v>PGE3</v>
          </cell>
          <cell r="O847">
            <v>24473</v>
          </cell>
          <cell r="R847">
            <v>2.4</v>
          </cell>
          <cell r="S847" t="str">
            <v>A</v>
          </cell>
        </row>
        <row r="848">
          <cell r="E848" t="str">
            <v>ONLLPP_6_UNITS</v>
          </cell>
          <cell r="F848" t="str">
            <v>ONEILL P-G PLANT (AGGREGATE)</v>
          </cell>
          <cell r="G848">
            <v>14</v>
          </cell>
          <cell r="H848" t="str">
            <v>PGAE</v>
          </cell>
          <cell r="I848" t="str">
            <v>USBR</v>
          </cell>
          <cell r="J848" t="str">
            <v>HYDRO</v>
          </cell>
          <cell r="K848" t="str">
            <v>PUMPED STORAGE</v>
          </cell>
          <cell r="L848" t="str">
            <v>WATER</v>
          </cell>
          <cell r="M848" t="str">
            <v>NP15</v>
          </cell>
          <cell r="N848" t="str">
            <v>PGE3</v>
          </cell>
          <cell r="O848">
            <v>24473</v>
          </cell>
          <cell r="P848">
            <v>0</v>
          </cell>
          <cell r="Q848">
            <v>0</v>
          </cell>
          <cell r="R848">
            <v>14.4</v>
          </cell>
          <cell r="S848" t="str">
            <v>A</v>
          </cell>
        </row>
        <row r="849">
          <cell r="E849" t="str">
            <v>ORLND_6_HIGHLI</v>
          </cell>
          <cell r="F849" t="str">
            <v>High Line Canal Hydro</v>
          </cell>
          <cell r="G849">
            <v>0.5</v>
          </cell>
          <cell r="H849" t="str">
            <v>PGAE</v>
          </cell>
          <cell r="I849" t="str">
            <v>City of Santa Clara DBA Silicon Valley Power</v>
          </cell>
          <cell r="J849" t="str">
            <v>HYDRO</v>
          </cell>
          <cell r="K849" t="str">
            <v>HYDRO</v>
          </cell>
          <cell r="L849" t="str">
            <v>WATER</v>
          </cell>
          <cell r="M849" t="str">
            <v>NP15</v>
          </cell>
          <cell r="N849" t="str">
            <v>PGE3</v>
          </cell>
          <cell r="O849">
            <v>41801</v>
          </cell>
          <cell r="P849">
            <v>0</v>
          </cell>
          <cell r="Q849">
            <v>0</v>
          </cell>
          <cell r="R849">
            <v>0.53</v>
          </cell>
          <cell r="S849" t="str">
            <v>A</v>
          </cell>
        </row>
        <row r="850">
          <cell r="E850" t="str">
            <v>ORLND_6_SOLAR1</v>
          </cell>
          <cell r="F850" t="str">
            <v>Enerparc California 2</v>
          </cell>
          <cell r="G850">
            <v>1.5</v>
          </cell>
          <cell r="H850" t="str">
            <v>PGAE</v>
          </cell>
          <cell r="I850" t="str">
            <v>Enerparc CA2, LLC</v>
          </cell>
          <cell r="J850" t="str">
            <v>SOLAR</v>
          </cell>
          <cell r="K850" t="str">
            <v>PHOTO VOLTAIC</v>
          </cell>
          <cell r="L850" t="str">
            <v>SUN</v>
          </cell>
          <cell r="M850" t="str">
            <v>NP15</v>
          </cell>
          <cell r="N850" t="str">
            <v>PGE2</v>
          </cell>
          <cell r="O850">
            <v>42452</v>
          </cell>
          <cell r="P850">
            <v>0</v>
          </cell>
          <cell r="Q850">
            <v>0</v>
          </cell>
          <cell r="R850">
            <v>1.5</v>
          </cell>
          <cell r="S850" t="str">
            <v>A</v>
          </cell>
        </row>
        <row r="851">
          <cell r="E851" t="str">
            <v>ORMOND_7_UNIT 1</v>
          </cell>
          <cell r="F851" t="str">
            <v>Ormond Beach Unit 1</v>
          </cell>
          <cell r="G851">
            <v>741.27</v>
          </cell>
          <cell r="H851" t="str">
            <v>SCE</v>
          </cell>
          <cell r="I851" t="str">
            <v>RRI Energy Ormond Beach, Inc.</v>
          </cell>
          <cell r="J851" t="str">
            <v>THERMAL</v>
          </cell>
          <cell r="K851" t="str">
            <v>STEAM</v>
          </cell>
          <cell r="L851" t="str">
            <v>NATURAL GAS</v>
          </cell>
          <cell r="M851" t="str">
            <v>SP15</v>
          </cell>
          <cell r="N851" t="str">
            <v>SCE1</v>
          </cell>
          <cell r="O851">
            <v>25934</v>
          </cell>
          <cell r="P851">
            <v>0</v>
          </cell>
          <cell r="Q851">
            <v>0</v>
          </cell>
          <cell r="R851">
            <v>750</v>
          </cell>
          <cell r="S851" t="str">
            <v>A</v>
          </cell>
        </row>
        <row r="852">
          <cell r="E852" t="str">
            <v>ORMOND_7_UNIT 2</v>
          </cell>
          <cell r="F852" t="str">
            <v>Ormond Beach Unit 2</v>
          </cell>
          <cell r="G852">
            <v>775</v>
          </cell>
          <cell r="H852" t="str">
            <v>SCE</v>
          </cell>
          <cell r="I852" t="str">
            <v>RRI Energy Ormond Beach, Inc.</v>
          </cell>
          <cell r="J852" t="str">
            <v>THERMAL</v>
          </cell>
          <cell r="K852" t="str">
            <v>STEAM</v>
          </cell>
          <cell r="L852" t="str">
            <v>NATURAL GAS</v>
          </cell>
          <cell r="M852" t="str">
            <v>SP15</v>
          </cell>
          <cell r="N852" t="str">
            <v>SCE1</v>
          </cell>
          <cell r="O852">
            <v>25934</v>
          </cell>
          <cell r="P852">
            <v>0</v>
          </cell>
          <cell r="Q852">
            <v>0</v>
          </cell>
          <cell r="R852">
            <v>750</v>
          </cell>
          <cell r="S852" t="str">
            <v>A</v>
          </cell>
        </row>
        <row r="853">
          <cell r="E853" t="str">
            <v>OROVIL_6_UNIT</v>
          </cell>
          <cell r="F853" t="str">
            <v>OROVILLE COGEN</v>
          </cell>
          <cell r="G853">
            <v>7.5</v>
          </cell>
          <cell r="H853" t="str">
            <v>PGAE</v>
          </cell>
          <cell r="I853" t="str">
            <v>Oroville Cogeneration, LP</v>
          </cell>
          <cell r="J853" t="str">
            <v>COGENERATION</v>
          </cell>
          <cell r="K853" t="str">
            <v>COMBUSTION TURBINE</v>
          </cell>
          <cell r="L853" t="str">
            <v>NATURAL GAS</v>
          </cell>
          <cell r="M853" t="str">
            <v>NP15</v>
          </cell>
          <cell r="N853" t="str">
            <v>PGE3</v>
          </cell>
          <cell r="O853">
            <v>32860</v>
          </cell>
          <cell r="P853" t="str">
            <v>QF Conversion Completed: 10/22/2013</v>
          </cell>
          <cell r="Q853">
            <v>0</v>
          </cell>
          <cell r="R853">
            <v>7.5</v>
          </cell>
          <cell r="S853" t="str">
            <v>A</v>
          </cell>
        </row>
        <row r="854">
          <cell r="E854" t="str">
            <v>OTAY_6_LNDFL5</v>
          </cell>
          <cell r="F854" t="str">
            <v>Otay 5</v>
          </cell>
          <cell r="G854">
            <v>1.5</v>
          </cell>
          <cell r="H854" t="str">
            <v>SDGE</v>
          </cell>
          <cell r="I854" t="str">
            <v>Otay Landfill Gas, LLC</v>
          </cell>
          <cell r="J854" t="str">
            <v>BIOMASS</v>
          </cell>
          <cell r="K854" t="str">
            <v>RECIPROCATING ENGINE</v>
          </cell>
          <cell r="L854" t="str">
            <v>LANDFILL GAS</v>
          </cell>
          <cell r="M854" t="str">
            <v>SP15</v>
          </cell>
          <cell r="N854" t="str">
            <v>SDG1</v>
          </cell>
          <cell r="O854">
            <v>41712</v>
          </cell>
          <cell r="P854">
            <v>0</v>
          </cell>
          <cell r="Q854">
            <v>0</v>
          </cell>
          <cell r="R854">
            <v>1.5</v>
          </cell>
          <cell r="S854" t="str">
            <v>A</v>
          </cell>
        </row>
        <row r="855">
          <cell r="E855" t="str">
            <v>OTAY_6_LNDFL6</v>
          </cell>
          <cell r="F855" t="str">
            <v>Otay 6</v>
          </cell>
          <cell r="G855">
            <v>1.5</v>
          </cell>
          <cell r="H855" t="str">
            <v>SDGE</v>
          </cell>
          <cell r="I855" t="str">
            <v>Otay Landfill Gas, LLC</v>
          </cell>
          <cell r="J855" t="str">
            <v>BIOMASS</v>
          </cell>
          <cell r="K855" t="str">
            <v>RECIPROCATING ENGINE</v>
          </cell>
          <cell r="L855" t="str">
            <v>LANDFILL GAS</v>
          </cell>
          <cell r="M855" t="str">
            <v>SP15</v>
          </cell>
          <cell r="N855" t="str">
            <v>SDG1</v>
          </cell>
          <cell r="O855">
            <v>41712</v>
          </cell>
          <cell r="P855">
            <v>0</v>
          </cell>
          <cell r="Q855">
            <v>0</v>
          </cell>
          <cell r="R855">
            <v>1.5</v>
          </cell>
          <cell r="S855" t="str">
            <v>A</v>
          </cell>
        </row>
        <row r="856">
          <cell r="E856" t="str">
            <v>OTAY_6_PL1X2</v>
          </cell>
          <cell r="F856" t="str">
            <v>Chula Vista Energy Center</v>
          </cell>
          <cell r="G856">
            <v>35.5</v>
          </cell>
          <cell r="H856" t="str">
            <v>SDGE</v>
          </cell>
          <cell r="I856" t="str">
            <v>Chula Vista Energy Center, LLC</v>
          </cell>
          <cell r="J856" t="str">
            <v>PEAKER</v>
          </cell>
          <cell r="K856" t="str">
            <v>COMBUSTION TURBINE</v>
          </cell>
          <cell r="L856" t="str">
            <v>NATURAL GAS</v>
          </cell>
          <cell r="M856" t="str">
            <v>SP15</v>
          </cell>
          <cell r="N856" t="str">
            <v>SDG1</v>
          </cell>
          <cell r="O856">
            <v>38876</v>
          </cell>
          <cell r="P856">
            <v>0</v>
          </cell>
          <cell r="Q856">
            <v>0</v>
          </cell>
          <cell r="R856">
            <v>44.02</v>
          </cell>
          <cell r="S856" t="str">
            <v>A</v>
          </cell>
        </row>
        <row r="857">
          <cell r="E857" t="str">
            <v>OTAY_6_UNITB1</v>
          </cell>
          <cell r="F857" t="str">
            <v>OTAY LANDFILL UNITS AGGREGATE</v>
          </cell>
          <cell r="G857">
            <v>3</v>
          </cell>
          <cell r="H857" t="str">
            <v>SDGE</v>
          </cell>
          <cell r="I857" t="str">
            <v>Otay Landfill Gas, LLC</v>
          </cell>
          <cell r="J857" t="str">
            <v>BIOMASS</v>
          </cell>
          <cell r="K857" t="str">
            <v>RECIPROCATING ENGINE</v>
          </cell>
          <cell r="L857" t="str">
            <v>LANDFILL GAS</v>
          </cell>
          <cell r="M857" t="str">
            <v>SP15</v>
          </cell>
          <cell r="N857" t="str">
            <v>SDG1</v>
          </cell>
          <cell r="O857">
            <v>31778</v>
          </cell>
          <cell r="R857">
            <v>3</v>
          </cell>
          <cell r="S857" t="str">
            <v>A</v>
          </cell>
        </row>
        <row r="858">
          <cell r="E858" t="str">
            <v>OTAY_7_UNITC1</v>
          </cell>
          <cell r="F858" t="str">
            <v>Otay 3 Landfill Generation Facility</v>
          </cell>
          <cell r="G858">
            <v>3.3</v>
          </cell>
          <cell r="H858" t="str">
            <v>SDGE</v>
          </cell>
          <cell r="I858" t="str">
            <v>Otay Landfill Gas, LLC</v>
          </cell>
          <cell r="J858" t="str">
            <v>BIOMASS</v>
          </cell>
          <cell r="K858" t="str">
            <v>RECIPROCATING ENGINE</v>
          </cell>
          <cell r="L858" t="str">
            <v>LANDFILL GAS</v>
          </cell>
          <cell r="M858" t="str">
            <v>SP15</v>
          </cell>
          <cell r="N858" t="str">
            <v>SDG1</v>
          </cell>
          <cell r="O858">
            <v>39149</v>
          </cell>
          <cell r="P858">
            <v>0</v>
          </cell>
          <cell r="Q858">
            <v>0</v>
          </cell>
          <cell r="R858">
            <v>3.75</v>
          </cell>
          <cell r="S858" t="str">
            <v>A</v>
          </cell>
        </row>
        <row r="859">
          <cell r="E859" t="str">
            <v>OTMESA_2_PL1X3</v>
          </cell>
          <cell r="F859" t="str">
            <v>Otay Mesa Energy Center</v>
          </cell>
          <cell r="G859">
            <v>603.67999999999995</v>
          </cell>
          <cell r="H859" t="str">
            <v>SDGE</v>
          </cell>
          <cell r="I859" t="str">
            <v>Otay Mesa Energy Center, LLC</v>
          </cell>
          <cell r="J859" t="str">
            <v>THERMAL</v>
          </cell>
          <cell r="K859" t="str">
            <v>COMBINED CYCLE</v>
          </cell>
          <cell r="L859" t="str">
            <v>NATURAL GAS</v>
          </cell>
          <cell r="M859" t="str">
            <v>SP15</v>
          </cell>
          <cell r="N859" t="str">
            <v>SDG1</v>
          </cell>
          <cell r="O859">
            <v>40089</v>
          </cell>
          <cell r="P859">
            <v>0</v>
          </cell>
          <cell r="Q859">
            <v>0</v>
          </cell>
          <cell r="R859">
            <v>669</v>
          </cell>
          <cell r="S859" t="str">
            <v>A</v>
          </cell>
        </row>
        <row r="860">
          <cell r="E860" t="str">
            <v>OXBOW_6_DRUM</v>
          </cell>
          <cell r="F860" t="str">
            <v>Oxbow PH</v>
          </cell>
          <cell r="G860">
            <v>6</v>
          </cell>
          <cell r="H860" t="str">
            <v>PGAE</v>
          </cell>
          <cell r="I860" t="str">
            <v>PCWA</v>
          </cell>
          <cell r="J860" t="str">
            <v>HYDRO</v>
          </cell>
          <cell r="K860" t="str">
            <v>HYDRO</v>
          </cell>
          <cell r="L860" t="str">
            <v>WATER</v>
          </cell>
          <cell r="M860" t="str">
            <v>NP15</v>
          </cell>
          <cell r="N860" t="str">
            <v>PGE3</v>
          </cell>
          <cell r="O860">
            <v>24108</v>
          </cell>
          <cell r="P860">
            <v>0</v>
          </cell>
          <cell r="Q860" t="str">
            <v>American River</v>
          </cell>
          <cell r="R860">
            <v>6</v>
          </cell>
          <cell r="S860" t="str">
            <v>A</v>
          </cell>
        </row>
        <row r="861">
          <cell r="E861" t="str">
            <v>OXMTN_6_LNDFIL</v>
          </cell>
          <cell r="F861" t="str">
            <v>Ox Mountain Landfill</v>
          </cell>
          <cell r="G861">
            <v>10.62</v>
          </cell>
          <cell r="H861" t="str">
            <v>PGAE</v>
          </cell>
          <cell r="I861" t="str">
            <v>Ameresco Half Moon Bay LLC</v>
          </cell>
          <cell r="J861" t="str">
            <v>BIOMASS</v>
          </cell>
          <cell r="K861" t="str">
            <v>RECIPROCATING ENGINE</v>
          </cell>
          <cell r="L861" t="str">
            <v>LANDFILL GAS</v>
          </cell>
          <cell r="M861" t="str">
            <v>NP15</v>
          </cell>
          <cell r="N861" t="str">
            <v>PGE3</v>
          </cell>
          <cell r="O861">
            <v>39904</v>
          </cell>
          <cell r="P861" t="str">
            <v>6 internal combustion generator sets @ approximately 1.9 MW each</v>
          </cell>
          <cell r="Q861">
            <v>0</v>
          </cell>
          <cell r="R861">
            <v>11.4</v>
          </cell>
          <cell r="S861" t="str">
            <v>A</v>
          </cell>
        </row>
        <row r="862">
          <cell r="E862" t="str">
            <v>PACLUM_6_UNIT</v>
          </cell>
          <cell r="F862" t="str">
            <v>PACIFIC LUMBER CO.</v>
          </cell>
          <cell r="G862">
            <v>28.8</v>
          </cell>
          <cell r="H862" t="str">
            <v>PGAE</v>
          </cell>
          <cell r="I862" t="str">
            <v>Pacific Gas &amp; Electric Company</v>
          </cell>
          <cell r="J862" t="str">
            <v>BIOMASS</v>
          </cell>
          <cell r="K862" t="str">
            <v>STEAM</v>
          </cell>
          <cell r="L862" t="str">
            <v>WOOD WASTE</v>
          </cell>
          <cell r="M862" t="str">
            <v>NP15</v>
          </cell>
          <cell r="N862" t="str">
            <v>PGE1</v>
          </cell>
          <cell r="O862">
            <v>31493</v>
          </cell>
          <cell r="P862" t="str">
            <v>PGE QF 19C010</v>
          </cell>
          <cell r="Q862">
            <v>0</v>
          </cell>
          <cell r="R862">
            <v>26.25</v>
          </cell>
          <cell r="S862" t="str">
            <v>A</v>
          </cell>
        </row>
        <row r="863">
          <cell r="E863" t="str">
            <v>PADUA_2_ONTARO</v>
          </cell>
          <cell r="F863" t="str">
            <v>ONTARIO/SIERRA HYDRO PROJECT (AGGREGATE)</v>
          </cell>
          <cell r="G863">
            <v>1.92</v>
          </cell>
          <cell r="H863" t="str">
            <v>SCE</v>
          </cell>
          <cell r="I863" t="str">
            <v>SCE</v>
          </cell>
          <cell r="J863" t="str">
            <v>HYDRO</v>
          </cell>
          <cell r="K863" t="str">
            <v>HYDRO</v>
          </cell>
          <cell r="L863" t="str">
            <v>WATER</v>
          </cell>
          <cell r="M863" t="str">
            <v>SP15</v>
          </cell>
          <cell r="N863" t="str">
            <v>SCE1</v>
          </cell>
          <cell r="O863">
            <v>732</v>
          </cell>
          <cell r="P863">
            <v>0</v>
          </cell>
          <cell r="Q863">
            <v>0</v>
          </cell>
          <cell r="R863">
            <v>1.97</v>
          </cell>
          <cell r="S863" t="str">
            <v>A</v>
          </cell>
        </row>
        <row r="864">
          <cell r="E864" t="str">
            <v>PADUA_2_SOLAR1</v>
          </cell>
          <cell r="F864" t="str">
            <v>Kona Solar - Rancho DC #1</v>
          </cell>
          <cell r="G864">
            <v>1.75</v>
          </cell>
          <cell r="H864" t="str">
            <v>SCE</v>
          </cell>
          <cell r="I864" t="str">
            <v>Kona Solar, LLC</v>
          </cell>
          <cell r="J864" t="str">
            <v>SOLAR</v>
          </cell>
          <cell r="K864" t="str">
            <v>PHOTO VOLTAIC</v>
          </cell>
          <cell r="L864" t="str">
            <v>SUN</v>
          </cell>
          <cell r="M864" t="str">
            <v>SP15</v>
          </cell>
          <cell r="N864" t="str">
            <v>SCE1</v>
          </cell>
          <cell r="O864">
            <v>42157</v>
          </cell>
          <cell r="P864">
            <v>0</v>
          </cell>
          <cell r="Q864">
            <v>0</v>
          </cell>
          <cell r="R864">
            <v>0</v>
          </cell>
          <cell r="S864" t="str">
            <v>A</v>
          </cell>
        </row>
        <row r="865">
          <cell r="E865" t="str">
            <v>PADUA_6_MWDSDM</v>
          </cell>
          <cell r="F865" t="str">
            <v>SAN DIMAS HYDRO RECOVERY PLANT</v>
          </cell>
          <cell r="G865">
            <v>9.9</v>
          </cell>
          <cell r="H865" t="str">
            <v>SCE</v>
          </cell>
          <cell r="I865" t="str">
            <v>Metropolitan Water Districe</v>
          </cell>
          <cell r="J865" t="str">
            <v>HYDRO</v>
          </cell>
          <cell r="K865" t="str">
            <v>HYDRO</v>
          </cell>
          <cell r="L865" t="str">
            <v>WATER</v>
          </cell>
          <cell r="M865" t="str">
            <v>SP15</v>
          </cell>
          <cell r="N865" t="str">
            <v>SCE1</v>
          </cell>
          <cell r="O865">
            <v>29587</v>
          </cell>
          <cell r="P865">
            <v>0</v>
          </cell>
          <cell r="Q865">
            <v>0</v>
          </cell>
          <cell r="R865">
            <v>9.9</v>
          </cell>
          <cell r="S865" t="str">
            <v>A</v>
          </cell>
        </row>
        <row r="866">
          <cell r="E866" t="str">
            <v>PADUA_6_QF</v>
          </cell>
          <cell r="F866" t="str">
            <v>PADUA AREA LUMPED UNITS</v>
          </cell>
          <cell r="G866">
            <v>30.1</v>
          </cell>
          <cell r="H866" t="str">
            <v>SCE</v>
          </cell>
          <cell r="I866" t="str">
            <v>VARIOUS</v>
          </cell>
          <cell r="J866" t="str">
            <v>HYDRO</v>
          </cell>
          <cell r="K866" t="str">
            <v>HYDRO</v>
          </cell>
          <cell r="L866" t="str">
            <v>WATER</v>
          </cell>
          <cell r="M866" t="str">
            <v>SP15</v>
          </cell>
          <cell r="N866" t="str">
            <v>SCE1</v>
          </cell>
          <cell r="O866">
            <v>30682</v>
          </cell>
          <cell r="P866">
            <v>0</v>
          </cell>
          <cell r="Q866">
            <v>0</v>
          </cell>
          <cell r="R866">
            <v>29</v>
          </cell>
          <cell r="S866" t="str">
            <v>A</v>
          </cell>
        </row>
        <row r="867">
          <cell r="E867" t="str">
            <v>PADUA_7_SDIMAS</v>
          </cell>
          <cell r="F867" t="str">
            <v>SAN DIMAS WASH HYDRO</v>
          </cell>
          <cell r="G867">
            <v>1.05</v>
          </cell>
          <cell r="H867" t="str">
            <v>SCE</v>
          </cell>
          <cell r="I867" t="str">
            <v>SAN GABRIEL VALLEY MWD (formerly QFID 4011)</v>
          </cell>
          <cell r="J867" t="str">
            <v>HYDRO</v>
          </cell>
          <cell r="K867" t="str">
            <v>HYDRO</v>
          </cell>
          <cell r="L867" t="str">
            <v>WATER</v>
          </cell>
          <cell r="M867" t="str">
            <v>SP15</v>
          </cell>
          <cell r="N867" t="str">
            <v>SCE1</v>
          </cell>
          <cell r="O867">
            <v>31440</v>
          </cell>
          <cell r="P867" t="str">
            <v>Became Participating Generator on 9/29/2006</v>
          </cell>
          <cell r="Q867">
            <v>0</v>
          </cell>
          <cell r="R867">
            <v>1.05</v>
          </cell>
          <cell r="S867" t="str">
            <v>A</v>
          </cell>
        </row>
        <row r="868">
          <cell r="E868" t="str">
            <v>PALALT_7_COBUG</v>
          </cell>
          <cell r="F868" t="str">
            <v>Cooperatively Owned Back Up Generator</v>
          </cell>
          <cell r="G868">
            <v>4.5</v>
          </cell>
          <cell r="H868" t="str">
            <v>PGAE</v>
          </cell>
          <cell r="I868" t="str">
            <v>NCPA (MSS Agreement - S14)</v>
          </cell>
          <cell r="J868" t="str">
            <v>PEAKER</v>
          </cell>
          <cell r="K868" t="str">
            <v>COMBUSTION TURBINE</v>
          </cell>
          <cell r="L868" t="str">
            <v>NATURAL GAS</v>
          </cell>
          <cell r="M868" t="str">
            <v>NP15</v>
          </cell>
          <cell r="N868" t="str">
            <v>NCP1</v>
          </cell>
          <cell r="O868">
            <v>39370</v>
          </cell>
          <cell r="P868">
            <v>0</v>
          </cell>
          <cell r="Q868">
            <v>0</v>
          </cell>
          <cell r="R868">
            <v>4.8</v>
          </cell>
          <cell r="S868" t="str">
            <v>A</v>
          </cell>
        </row>
        <row r="869">
          <cell r="E869" t="str">
            <v>PALOMR_2_PL1X3</v>
          </cell>
          <cell r="F869" t="str">
            <v>PALOMAR ENERGY CENTER</v>
          </cell>
          <cell r="G869">
            <v>575</v>
          </cell>
          <cell r="H869" t="str">
            <v>SDGE</v>
          </cell>
          <cell r="I869" t="str">
            <v>San Diego Gas &amp; Electric</v>
          </cell>
          <cell r="J869" t="str">
            <v>THERMAL</v>
          </cell>
          <cell r="K869" t="str">
            <v>COMBINED CYCLE</v>
          </cell>
          <cell r="L869" t="str">
            <v>NATURAL GAS</v>
          </cell>
          <cell r="M869" t="str">
            <v>SP15</v>
          </cell>
          <cell r="N869" t="str">
            <v>SDG1</v>
          </cell>
          <cell r="O869">
            <v>38807</v>
          </cell>
          <cell r="R869">
            <v>595</v>
          </cell>
          <cell r="S869" t="str">
            <v>A</v>
          </cell>
        </row>
        <row r="870">
          <cell r="E870" t="str">
            <v>PALOMR_7_CTG1</v>
          </cell>
          <cell r="F870" t="str">
            <v>PALOMAR ENERGY CENTER CTG UNIT 1</v>
          </cell>
          <cell r="G870">
            <v>180.6</v>
          </cell>
          <cell r="H870" t="str">
            <v>SDGE</v>
          </cell>
          <cell r="I870" t="str">
            <v>San Diego Gas &amp; Electric</v>
          </cell>
          <cell r="J870" t="str">
            <v>THERMAL</v>
          </cell>
          <cell r="K870" t="str">
            <v>COMBUSTION TURBINE</v>
          </cell>
          <cell r="L870" t="str">
            <v>NATURAL GAS</v>
          </cell>
          <cell r="M870" t="str">
            <v>SP15</v>
          </cell>
          <cell r="N870" t="str">
            <v>SDG1</v>
          </cell>
          <cell r="O870">
            <v>38807</v>
          </cell>
          <cell r="P870">
            <v>0</v>
          </cell>
          <cell r="Q870">
            <v>0</v>
          </cell>
          <cell r="R870">
            <v>180.5</v>
          </cell>
          <cell r="S870" t="str">
            <v>A</v>
          </cell>
        </row>
        <row r="871">
          <cell r="E871" t="str">
            <v>PALOMR_7_CTG2</v>
          </cell>
          <cell r="F871" t="str">
            <v>PALOMAR ENERGY CENTER CTG UNIT 2</v>
          </cell>
          <cell r="G871">
            <v>180.6</v>
          </cell>
          <cell r="H871" t="str">
            <v>SDGE</v>
          </cell>
          <cell r="I871" t="str">
            <v>San Diego Gas &amp; Electric</v>
          </cell>
          <cell r="J871" t="str">
            <v>THERMAL</v>
          </cell>
          <cell r="K871" t="str">
            <v>COMBUSTION TURBINE</v>
          </cell>
          <cell r="L871" t="str">
            <v>NATURAL GAS</v>
          </cell>
          <cell r="M871" t="str">
            <v>SP15</v>
          </cell>
          <cell r="N871" t="str">
            <v>SDG1</v>
          </cell>
          <cell r="O871">
            <v>38807</v>
          </cell>
          <cell r="P871">
            <v>0</v>
          </cell>
          <cell r="Q871">
            <v>0</v>
          </cell>
          <cell r="R871">
            <v>180.5</v>
          </cell>
          <cell r="S871" t="str">
            <v>A</v>
          </cell>
        </row>
        <row r="872">
          <cell r="E872" t="str">
            <v>PALOMR_7_STG3</v>
          </cell>
          <cell r="F872" t="str">
            <v>PALOMAR ENERGY CENTER STG UNIT 3</v>
          </cell>
          <cell r="G872">
            <v>234.5</v>
          </cell>
          <cell r="H872" t="str">
            <v>SDGE</v>
          </cell>
          <cell r="I872" t="str">
            <v>San Diego Gas &amp; Electric</v>
          </cell>
          <cell r="J872" t="str">
            <v>THERMAL</v>
          </cell>
          <cell r="K872" t="str">
            <v>STEAM</v>
          </cell>
          <cell r="L872" t="str">
            <v>HEAT RECOVERY</v>
          </cell>
          <cell r="M872" t="str">
            <v>SP15</v>
          </cell>
          <cell r="N872" t="str">
            <v>SDG1</v>
          </cell>
          <cell r="O872">
            <v>38807</v>
          </cell>
          <cell r="P872">
            <v>0</v>
          </cell>
          <cell r="Q872">
            <v>0</v>
          </cell>
          <cell r="R872">
            <v>233.9</v>
          </cell>
          <cell r="S872" t="str">
            <v>A</v>
          </cell>
        </row>
        <row r="873">
          <cell r="E873" t="str">
            <v>PANDOL_6_UNIT</v>
          </cell>
          <cell r="F873" t="str">
            <v>Covanta Delano, Inc.</v>
          </cell>
          <cell r="G873">
            <v>49</v>
          </cell>
          <cell r="H873" t="str">
            <v>SCE</v>
          </cell>
          <cell r="I873" t="str">
            <v>Covanta Delano, Inc.</v>
          </cell>
          <cell r="J873" t="str">
            <v>BIOMASS</v>
          </cell>
          <cell r="K873" t="str">
            <v>STEAM</v>
          </cell>
          <cell r="L873" t="str">
            <v>WOOD WASTE</v>
          </cell>
          <cell r="M873" t="str">
            <v>SP15</v>
          </cell>
          <cell r="N873" t="str">
            <v>SCE1</v>
          </cell>
          <cell r="O873">
            <v>32874</v>
          </cell>
          <cell r="P873">
            <v>0</v>
          </cell>
          <cell r="Q873">
            <v>0</v>
          </cell>
          <cell r="R873">
            <v>58</v>
          </cell>
          <cell r="S873" t="str">
            <v>A</v>
          </cell>
        </row>
        <row r="874">
          <cell r="E874" t="str">
            <v>PANDOL_6_UNIT 1</v>
          </cell>
          <cell r="F874" t="str">
            <v>Covanta Delano, Inc. Unit 1</v>
          </cell>
          <cell r="G874">
            <v>32</v>
          </cell>
          <cell r="H874" t="str">
            <v>SCE</v>
          </cell>
          <cell r="I874" t="str">
            <v>Covanta Delano, Inc.</v>
          </cell>
          <cell r="J874" t="str">
            <v>BIOMASS</v>
          </cell>
          <cell r="K874" t="str">
            <v>STEAM</v>
          </cell>
          <cell r="L874" t="str">
            <v>WOOD WASTE</v>
          </cell>
          <cell r="M874" t="str">
            <v>SP15</v>
          </cell>
          <cell r="N874" t="str">
            <v>SCE1</v>
          </cell>
          <cell r="O874">
            <v>32874</v>
          </cell>
          <cell r="P874">
            <v>0</v>
          </cell>
          <cell r="Q874">
            <v>0</v>
          </cell>
          <cell r="R874">
            <v>32</v>
          </cell>
          <cell r="S874" t="str">
            <v>A</v>
          </cell>
        </row>
        <row r="875">
          <cell r="E875" t="str">
            <v>PANDOL_6_UNIT 2</v>
          </cell>
          <cell r="F875" t="str">
            <v>Covanta Delano, Inc. Unit 2</v>
          </cell>
          <cell r="G875">
            <v>26</v>
          </cell>
          <cell r="H875" t="str">
            <v>SCE</v>
          </cell>
          <cell r="I875" t="str">
            <v>Covanta Delano, Inc.</v>
          </cell>
          <cell r="J875" t="str">
            <v>BIOMASS</v>
          </cell>
          <cell r="K875" t="str">
            <v>STEAM</v>
          </cell>
          <cell r="L875" t="str">
            <v>WOOD WASTE</v>
          </cell>
          <cell r="M875" t="str">
            <v>SP15</v>
          </cell>
          <cell r="N875" t="str">
            <v>SCE1</v>
          </cell>
          <cell r="O875">
            <v>33970</v>
          </cell>
          <cell r="P875">
            <v>0</v>
          </cell>
          <cell r="Q875">
            <v>0</v>
          </cell>
          <cell r="R875">
            <v>26</v>
          </cell>
          <cell r="S875" t="str">
            <v>A</v>
          </cell>
        </row>
        <row r="876">
          <cell r="E876" t="str">
            <v>PANSEA_1_PANARO</v>
          </cell>
          <cell r="F876" t="str">
            <v>Mesa Wind Project</v>
          </cell>
          <cell r="G876">
            <v>30</v>
          </cell>
          <cell r="H876" t="str">
            <v>SCE</v>
          </cell>
          <cell r="I876" t="str">
            <v>Mesa Wind Power Corporation</v>
          </cell>
          <cell r="J876" t="str">
            <v>WIND</v>
          </cell>
          <cell r="K876" t="str">
            <v>WIND</v>
          </cell>
          <cell r="L876" t="str">
            <v>WIND</v>
          </cell>
          <cell r="M876" t="str">
            <v>SP15</v>
          </cell>
          <cell r="N876" t="str">
            <v>SCE1</v>
          </cell>
          <cell r="O876">
            <v>36160</v>
          </cell>
          <cell r="P876" t="str">
            <v>Formerly SCE QF 6090</v>
          </cell>
          <cell r="Q876">
            <v>0</v>
          </cell>
          <cell r="R876">
            <v>30</v>
          </cell>
          <cell r="S876" t="str">
            <v>A</v>
          </cell>
        </row>
        <row r="877">
          <cell r="E877" t="str">
            <v>PARDEB_2_UNIT 1</v>
          </cell>
          <cell r="F877" t="str">
            <v>Pardee Unit 1</v>
          </cell>
          <cell r="G877">
            <v>10</v>
          </cell>
          <cell r="H877" t="str">
            <v>PGAE</v>
          </cell>
          <cell r="I877" t="str">
            <v>East Bay Municipal Utility District</v>
          </cell>
          <cell r="J877" t="str">
            <v>HYDRO</v>
          </cell>
          <cell r="K877" t="str">
            <v>HYDRO</v>
          </cell>
          <cell r="L877" t="str">
            <v>WATER</v>
          </cell>
          <cell r="M877" t="str">
            <v>NP15</v>
          </cell>
          <cell r="N877" t="str">
            <v>PGE3</v>
          </cell>
          <cell r="O877">
            <v>10959</v>
          </cell>
          <cell r="P877">
            <v>0</v>
          </cell>
          <cell r="Q877" t="str">
            <v>Mokelumne River</v>
          </cell>
          <cell r="R877">
            <v>9.3800000000000008</v>
          </cell>
          <cell r="S877" t="str">
            <v>A</v>
          </cell>
        </row>
        <row r="878">
          <cell r="E878" t="str">
            <v>PARDEB_2_UNIT 2</v>
          </cell>
          <cell r="F878" t="str">
            <v>Pardee Unit 2</v>
          </cell>
          <cell r="G878">
            <v>10</v>
          </cell>
          <cell r="H878" t="str">
            <v>PGAE</v>
          </cell>
          <cell r="I878" t="str">
            <v>East Bay Municipal Utility District</v>
          </cell>
          <cell r="J878" t="str">
            <v>HYDRO</v>
          </cell>
          <cell r="K878" t="str">
            <v>HYDRO</v>
          </cell>
          <cell r="L878" t="str">
            <v>WATER</v>
          </cell>
          <cell r="M878" t="str">
            <v>NP15</v>
          </cell>
          <cell r="N878" t="str">
            <v>PGE3</v>
          </cell>
          <cell r="O878">
            <v>10959</v>
          </cell>
          <cell r="P878">
            <v>0</v>
          </cell>
          <cell r="Q878" t="str">
            <v>Mokelumne River</v>
          </cell>
          <cell r="R878">
            <v>9.3800000000000008</v>
          </cell>
          <cell r="S878" t="str">
            <v>A</v>
          </cell>
        </row>
        <row r="879">
          <cell r="E879" t="str">
            <v>PARDEB_2_UNIT 3</v>
          </cell>
          <cell r="F879" t="str">
            <v>Pardee Unit 3</v>
          </cell>
          <cell r="G879">
            <v>10</v>
          </cell>
          <cell r="H879" t="str">
            <v>PGAE</v>
          </cell>
          <cell r="I879" t="str">
            <v>East Bay Municipal Utility District</v>
          </cell>
          <cell r="J879" t="str">
            <v>HYDRO</v>
          </cell>
          <cell r="K879" t="str">
            <v>HYDRO</v>
          </cell>
          <cell r="L879" t="str">
            <v>WATER</v>
          </cell>
          <cell r="M879" t="str">
            <v>NP15</v>
          </cell>
          <cell r="N879" t="str">
            <v>PGE3</v>
          </cell>
          <cell r="O879">
            <v>10959</v>
          </cell>
          <cell r="P879">
            <v>0</v>
          </cell>
          <cell r="Q879" t="str">
            <v>Mokelumne River</v>
          </cell>
          <cell r="R879">
            <v>9.0500000000000007</v>
          </cell>
          <cell r="S879" t="str">
            <v>A</v>
          </cell>
        </row>
        <row r="880">
          <cell r="E880" t="str">
            <v>PARDEB_6_UNITS</v>
          </cell>
          <cell r="F880" t="str">
            <v>Pardee Power House</v>
          </cell>
          <cell r="G880">
            <v>30</v>
          </cell>
          <cell r="H880" t="str">
            <v>PGAE</v>
          </cell>
          <cell r="I880" t="str">
            <v>East Bay Municipal Utility District</v>
          </cell>
          <cell r="J880" t="str">
            <v>HYDRO</v>
          </cell>
          <cell r="K880" t="str">
            <v>HYDRO</v>
          </cell>
          <cell r="L880" t="str">
            <v>WATER</v>
          </cell>
          <cell r="M880" t="str">
            <v>NP15</v>
          </cell>
          <cell r="N880" t="str">
            <v>PGE3</v>
          </cell>
          <cell r="O880">
            <v>10959</v>
          </cell>
          <cell r="P880">
            <v>0</v>
          </cell>
          <cell r="Q880" t="str">
            <v>Mokelumne River</v>
          </cell>
          <cell r="R880">
            <v>27.8</v>
          </cell>
          <cell r="S880" t="str">
            <v>A</v>
          </cell>
        </row>
        <row r="881">
          <cell r="E881" t="str">
            <v>PEABDY_2_LNDFIL</v>
          </cell>
          <cell r="F881" t="str">
            <v>G2 Energy Hay Road Power Plant</v>
          </cell>
          <cell r="G881">
            <v>1.6</v>
          </cell>
          <cell r="H881" t="str">
            <v>PGAE</v>
          </cell>
          <cell r="I881" t="str">
            <v>G2 Energy, Hay Road, LLC</v>
          </cell>
          <cell r="J881" t="str">
            <v>BIOMASS</v>
          </cell>
          <cell r="K881" t="str">
            <v>RECIPROCATING ENGINE</v>
          </cell>
          <cell r="L881" t="str">
            <v>LANDFILL GAS</v>
          </cell>
          <cell r="M881" t="str">
            <v>NP15</v>
          </cell>
          <cell r="N881" t="str">
            <v>PGE3</v>
          </cell>
          <cell r="O881">
            <v>41464</v>
          </cell>
          <cell r="P881">
            <v>0</v>
          </cell>
          <cell r="Q881">
            <v>0</v>
          </cell>
          <cell r="R881">
            <v>1.6</v>
          </cell>
          <cell r="S881" t="str">
            <v>A</v>
          </cell>
        </row>
        <row r="882">
          <cell r="E882" t="str">
            <v>PEABDY_2_LNDFL1</v>
          </cell>
          <cell r="F882" t="str">
            <v>Potrero Hills Energy Producers</v>
          </cell>
          <cell r="G882">
            <v>8</v>
          </cell>
          <cell r="H882" t="str">
            <v>PGAE</v>
          </cell>
          <cell r="I882" t="str">
            <v>Potrero Hills Energy Producers, LLC</v>
          </cell>
          <cell r="J882" t="str">
            <v>BIOGAS</v>
          </cell>
          <cell r="K882" t="str">
            <v>RECIPROCATING ENGINE</v>
          </cell>
          <cell r="L882" t="str">
            <v>LANDFILL GAS</v>
          </cell>
          <cell r="M882" t="str">
            <v>NP15</v>
          </cell>
          <cell r="N882" t="str">
            <v>PGE3</v>
          </cell>
          <cell r="O882">
            <v>42467</v>
          </cell>
          <cell r="P882">
            <v>0</v>
          </cell>
          <cell r="Q882">
            <v>0</v>
          </cell>
          <cell r="R882">
            <v>8</v>
          </cell>
          <cell r="S882" t="str">
            <v>A</v>
          </cell>
        </row>
        <row r="883">
          <cell r="E883" t="str">
            <v>PEORIA_1_SOLAR</v>
          </cell>
          <cell r="F883" t="str">
            <v>Sonora 1</v>
          </cell>
          <cell r="G883">
            <v>1.5</v>
          </cell>
          <cell r="H883" t="str">
            <v>PGAE</v>
          </cell>
          <cell r="I883" t="str">
            <v>Fresh Air Energy IV</v>
          </cell>
          <cell r="J883" t="str">
            <v>SOLAR</v>
          </cell>
          <cell r="K883" t="str">
            <v>PHOTO VOLTAIC</v>
          </cell>
          <cell r="L883" t="str">
            <v>SUN</v>
          </cell>
          <cell r="M883" t="str">
            <v>NP15</v>
          </cell>
          <cell r="N883" t="str">
            <v>PGE2</v>
          </cell>
          <cell r="O883">
            <v>41631</v>
          </cell>
          <cell r="P883">
            <v>0</v>
          </cell>
          <cell r="Q883">
            <v>0</v>
          </cell>
          <cell r="R883">
            <v>1.5</v>
          </cell>
          <cell r="S883" t="str">
            <v>A</v>
          </cell>
        </row>
        <row r="884">
          <cell r="E884" t="str">
            <v>PHOENX_1_UNIT</v>
          </cell>
          <cell r="F884" t="str">
            <v>PHOENIX PH</v>
          </cell>
          <cell r="G884">
            <v>2</v>
          </cell>
          <cell r="H884" t="str">
            <v>PGAE</v>
          </cell>
          <cell r="I884" t="str">
            <v>PG&amp;E</v>
          </cell>
          <cell r="J884" t="str">
            <v>HYDRO</v>
          </cell>
          <cell r="K884" t="str">
            <v>HYDRO</v>
          </cell>
          <cell r="L884" t="str">
            <v>WATER</v>
          </cell>
          <cell r="M884" t="str">
            <v>NP15</v>
          </cell>
          <cell r="N884" t="str">
            <v>PGE3</v>
          </cell>
          <cell r="O884">
            <v>14611</v>
          </cell>
          <cell r="P884">
            <v>0</v>
          </cell>
          <cell r="Q884" t="str">
            <v>Tuolemne River</v>
          </cell>
          <cell r="R884">
            <v>2</v>
          </cell>
          <cell r="S884" t="str">
            <v>A</v>
          </cell>
        </row>
        <row r="885">
          <cell r="E885" t="str">
            <v>PICO_6_THUMS1</v>
          </cell>
          <cell r="F885" t="str">
            <v>THUMS GENERATION FACILITY</v>
          </cell>
          <cell r="G885">
            <v>47</v>
          </cell>
          <cell r="H885" t="str">
            <v>SCE</v>
          </cell>
          <cell r="I885" t="str">
            <v>THUMS Long Beach Company</v>
          </cell>
          <cell r="J885" t="str">
            <v>PEAKER</v>
          </cell>
          <cell r="K885" t="str">
            <v>COMBUSTION TURBINE</v>
          </cell>
          <cell r="L885" t="str">
            <v>NATURAL GAS</v>
          </cell>
          <cell r="M885" t="str">
            <v>SP15</v>
          </cell>
          <cell r="N885" t="str">
            <v>SCE1</v>
          </cell>
          <cell r="O885">
            <v>37610</v>
          </cell>
          <cell r="P885" t="str">
            <v>Self-Gen. No export to grid.</v>
          </cell>
          <cell r="Q885">
            <v>0</v>
          </cell>
          <cell r="R885">
            <v>47</v>
          </cell>
          <cell r="S885" t="str">
            <v>A</v>
          </cell>
        </row>
        <row r="886">
          <cell r="E886" t="str">
            <v>PINFLT_7_UNIT 1</v>
          </cell>
          <cell r="F886" t="str">
            <v>Pine Flat Unit 1</v>
          </cell>
          <cell r="G886">
            <v>63.3</v>
          </cell>
          <cell r="H886" t="str">
            <v>PGAE</v>
          </cell>
          <cell r="I886" t="str">
            <v>CDWR</v>
          </cell>
          <cell r="J886" t="str">
            <v>HYDRO</v>
          </cell>
          <cell r="K886" t="str">
            <v>HYDRO</v>
          </cell>
          <cell r="L886" t="str">
            <v>WATER</v>
          </cell>
          <cell r="M886" t="str">
            <v>NP15</v>
          </cell>
          <cell r="N886" t="str">
            <v>PGE3</v>
          </cell>
          <cell r="O886">
            <v>30682</v>
          </cell>
          <cell r="P886">
            <v>0</v>
          </cell>
          <cell r="Q886">
            <v>0</v>
          </cell>
          <cell r="R886">
            <v>57.9</v>
          </cell>
          <cell r="S886" t="str">
            <v>A</v>
          </cell>
        </row>
        <row r="887">
          <cell r="E887" t="str">
            <v>PINFLT_7_UNIT 2</v>
          </cell>
          <cell r="F887" t="str">
            <v>Pine Flat Unit 2</v>
          </cell>
          <cell r="G887">
            <v>63.3</v>
          </cell>
          <cell r="H887" t="str">
            <v>PGAE</v>
          </cell>
          <cell r="I887" t="str">
            <v>CDWR</v>
          </cell>
          <cell r="J887" t="str">
            <v>HYDRO</v>
          </cell>
          <cell r="K887" t="str">
            <v>HYDRO</v>
          </cell>
          <cell r="L887" t="str">
            <v>WATER</v>
          </cell>
          <cell r="M887" t="str">
            <v>NP15</v>
          </cell>
          <cell r="N887" t="str">
            <v>PGE3</v>
          </cell>
          <cell r="O887">
            <v>30682</v>
          </cell>
          <cell r="P887">
            <v>0</v>
          </cell>
          <cell r="Q887">
            <v>0</v>
          </cell>
          <cell r="R887">
            <v>57.9</v>
          </cell>
          <cell r="S887" t="str">
            <v>A</v>
          </cell>
        </row>
        <row r="888">
          <cell r="E888" t="str">
            <v>PINFLT_7_UNIT 3</v>
          </cell>
          <cell r="F888" t="str">
            <v>Pine Flat Unit 3</v>
          </cell>
          <cell r="G888">
            <v>63.3</v>
          </cell>
          <cell r="H888" t="str">
            <v>PGAE</v>
          </cell>
          <cell r="I888" t="str">
            <v>CDWR</v>
          </cell>
          <cell r="J888" t="str">
            <v>HYDRO</v>
          </cell>
          <cell r="K888" t="str">
            <v>HYDRO</v>
          </cell>
          <cell r="L888" t="str">
            <v>WATER</v>
          </cell>
          <cell r="M888" t="str">
            <v>NP15</v>
          </cell>
          <cell r="N888" t="str">
            <v>PGE3</v>
          </cell>
          <cell r="O888">
            <v>30682</v>
          </cell>
          <cell r="P888">
            <v>0</v>
          </cell>
          <cell r="Q888">
            <v>0</v>
          </cell>
          <cell r="R888">
            <v>57.9</v>
          </cell>
          <cell r="S888" t="str">
            <v>A</v>
          </cell>
        </row>
        <row r="889">
          <cell r="E889" t="str">
            <v>PINFLT_7_UNITS</v>
          </cell>
          <cell r="F889" t="str">
            <v>PINE FLAT PH (AGGREGATE)</v>
          </cell>
          <cell r="G889">
            <v>210</v>
          </cell>
          <cell r="H889" t="str">
            <v>PGAE</v>
          </cell>
          <cell r="I889" t="str">
            <v>CDWR</v>
          </cell>
          <cell r="J889" t="str">
            <v>HYDRO</v>
          </cell>
          <cell r="K889" t="str">
            <v>HYDRO</v>
          </cell>
          <cell r="L889" t="str">
            <v>WATER</v>
          </cell>
          <cell r="M889" t="str">
            <v>NP15</v>
          </cell>
          <cell r="N889" t="str">
            <v>PGE3</v>
          </cell>
          <cell r="O889">
            <v>30682</v>
          </cell>
          <cell r="R889">
            <v>173.7</v>
          </cell>
          <cell r="S889" t="str">
            <v>A</v>
          </cell>
        </row>
        <row r="890">
          <cell r="E890" t="str">
            <v>PIT1_6_FRIVRA</v>
          </cell>
          <cell r="F890" t="str">
            <v>Fall River Mills Project A</v>
          </cell>
          <cell r="G890">
            <v>1.5</v>
          </cell>
          <cell r="H890" t="str">
            <v>PGAE</v>
          </cell>
          <cell r="I890" t="str">
            <v>Ignite Solar Holdings 1, LLC</v>
          </cell>
          <cell r="J890" t="str">
            <v>SOLAR</v>
          </cell>
          <cell r="K890" t="str">
            <v>PHOTO VOLTAIC</v>
          </cell>
          <cell r="L890" t="str">
            <v>SUN</v>
          </cell>
          <cell r="M890" t="str">
            <v>NP15</v>
          </cell>
          <cell r="N890" t="str">
            <v>PGE2</v>
          </cell>
          <cell r="O890">
            <v>41703</v>
          </cell>
          <cell r="P890">
            <v>0</v>
          </cell>
          <cell r="Q890">
            <v>0</v>
          </cell>
          <cell r="R890">
            <v>1.5</v>
          </cell>
          <cell r="S890" t="str">
            <v>A</v>
          </cell>
        </row>
        <row r="891">
          <cell r="E891" t="str">
            <v>PIT1_7_UNIT 1</v>
          </cell>
          <cell r="F891" t="str">
            <v>Pit PH 1 Unit 1</v>
          </cell>
          <cell r="G891">
            <v>32</v>
          </cell>
          <cell r="H891" t="str">
            <v>PGAE</v>
          </cell>
          <cell r="I891" t="str">
            <v>PG&amp;E</v>
          </cell>
          <cell r="J891" t="str">
            <v>HYDRO</v>
          </cell>
          <cell r="K891" t="str">
            <v>HYDRO</v>
          </cell>
          <cell r="L891" t="str">
            <v>WATER</v>
          </cell>
          <cell r="M891" t="str">
            <v>NP15</v>
          </cell>
          <cell r="N891" t="str">
            <v>PGE3</v>
          </cell>
          <cell r="O891">
            <v>8037</v>
          </cell>
          <cell r="P891">
            <v>0</v>
          </cell>
          <cell r="Q891" t="str">
            <v>Pit River</v>
          </cell>
          <cell r="R891">
            <v>32</v>
          </cell>
          <cell r="S891" t="str">
            <v>A</v>
          </cell>
        </row>
        <row r="892">
          <cell r="E892" t="str">
            <v>PIT1_7_UNIT 2</v>
          </cell>
          <cell r="F892" t="str">
            <v>Pit PH 1 Unit 2</v>
          </cell>
          <cell r="G892">
            <v>32</v>
          </cell>
          <cell r="H892" t="str">
            <v>PGAE</v>
          </cell>
          <cell r="I892" t="str">
            <v>PG&amp;E</v>
          </cell>
          <cell r="J892" t="str">
            <v>HYDRO</v>
          </cell>
          <cell r="K892" t="str">
            <v>HYDRO</v>
          </cell>
          <cell r="L892" t="str">
            <v>WATER</v>
          </cell>
          <cell r="M892" t="str">
            <v>NP15</v>
          </cell>
          <cell r="N892" t="str">
            <v>PGE3</v>
          </cell>
          <cell r="O892">
            <v>8037</v>
          </cell>
          <cell r="P892">
            <v>0</v>
          </cell>
          <cell r="Q892" t="str">
            <v>Pit River</v>
          </cell>
          <cell r="R892">
            <v>32</v>
          </cell>
          <cell r="S892" t="str">
            <v>A</v>
          </cell>
        </row>
        <row r="893">
          <cell r="E893" t="str">
            <v>PIT3_7_PL1X3</v>
          </cell>
          <cell r="F893" t="str">
            <v>PIT PH 3 (AGGREGATE)</v>
          </cell>
          <cell r="G893">
            <v>70.599999999999994</v>
          </cell>
          <cell r="H893" t="str">
            <v>PGAE</v>
          </cell>
          <cell r="I893" t="str">
            <v>PG&amp;E</v>
          </cell>
          <cell r="J893" t="str">
            <v>HYDRO</v>
          </cell>
          <cell r="K893" t="str">
            <v>HYDRO</v>
          </cell>
          <cell r="L893" t="str">
            <v>WATER</v>
          </cell>
          <cell r="M893" t="str">
            <v>NP15</v>
          </cell>
          <cell r="N893" t="str">
            <v>PGE3</v>
          </cell>
          <cell r="O893">
            <v>9133</v>
          </cell>
          <cell r="P893">
            <v>0</v>
          </cell>
          <cell r="Q893" t="str">
            <v>Pit River</v>
          </cell>
          <cell r="R893">
            <v>70.599999999999994</v>
          </cell>
          <cell r="S893" t="str">
            <v>A</v>
          </cell>
        </row>
        <row r="894">
          <cell r="E894" t="str">
            <v>PIT3_7_UNIT 1</v>
          </cell>
          <cell r="F894" t="str">
            <v>Pit PH 3 Unit 1</v>
          </cell>
          <cell r="G894">
            <v>24</v>
          </cell>
          <cell r="H894" t="str">
            <v>PGAE</v>
          </cell>
          <cell r="I894" t="str">
            <v>PG&amp;E</v>
          </cell>
          <cell r="J894" t="str">
            <v>HYDRO</v>
          </cell>
          <cell r="K894" t="str">
            <v>HYDRO</v>
          </cell>
          <cell r="L894" t="str">
            <v>WATER</v>
          </cell>
          <cell r="M894" t="str">
            <v>NP15</v>
          </cell>
          <cell r="N894" t="str">
            <v>PGE3</v>
          </cell>
          <cell r="O894">
            <v>9133</v>
          </cell>
          <cell r="P894">
            <v>0</v>
          </cell>
          <cell r="Q894" t="str">
            <v>Pit River</v>
          </cell>
          <cell r="R894">
            <v>24</v>
          </cell>
          <cell r="S894" t="str">
            <v>A</v>
          </cell>
        </row>
        <row r="895">
          <cell r="E895" t="str">
            <v>PIT3_7_UNIT 2</v>
          </cell>
          <cell r="F895" t="str">
            <v>Pit PH 3 Unit 2</v>
          </cell>
          <cell r="G895">
            <v>26</v>
          </cell>
          <cell r="H895" t="str">
            <v>PGAE</v>
          </cell>
          <cell r="I895" t="str">
            <v>PG&amp;E</v>
          </cell>
          <cell r="J895" t="str">
            <v>HYDRO</v>
          </cell>
          <cell r="K895" t="str">
            <v>HYDRO</v>
          </cell>
          <cell r="L895" t="str">
            <v>WATER</v>
          </cell>
          <cell r="M895" t="str">
            <v>NP15</v>
          </cell>
          <cell r="N895" t="str">
            <v>PGE3</v>
          </cell>
          <cell r="O895">
            <v>9133</v>
          </cell>
          <cell r="Q895" t="str">
            <v>Pit River</v>
          </cell>
          <cell r="R895">
            <v>26</v>
          </cell>
          <cell r="S895" t="str">
            <v>A</v>
          </cell>
        </row>
        <row r="896">
          <cell r="E896" t="str">
            <v>PIT3_7_UNIT 3</v>
          </cell>
          <cell r="F896" t="str">
            <v>Pit PH 3 Unit 3</v>
          </cell>
          <cell r="G896">
            <v>25</v>
          </cell>
          <cell r="H896" t="str">
            <v>PGAE</v>
          </cell>
          <cell r="I896" t="str">
            <v>PG&amp;E</v>
          </cell>
          <cell r="J896" t="str">
            <v>HYDRO</v>
          </cell>
          <cell r="K896" t="str">
            <v>HYDRO</v>
          </cell>
          <cell r="L896" t="str">
            <v>WATER</v>
          </cell>
          <cell r="M896" t="str">
            <v>NP15</v>
          </cell>
          <cell r="N896" t="str">
            <v>PGE3</v>
          </cell>
          <cell r="O896">
            <v>9133</v>
          </cell>
          <cell r="P896">
            <v>0</v>
          </cell>
          <cell r="Q896" t="str">
            <v>Pit River</v>
          </cell>
          <cell r="R896">
            <v>25</v>
          </cell>
          <cell r="S896" t="str">
            <v>A</v>
          </cell>
        </row>
        <row r="897">
          <cell r="E897" t="str">
            <v>PIT4_7_PL1X2</v>
          </cell>
          <cell r="F897" t="str">
            <v>PIT PH 4 (AGGREGATE)</v>
          </cell>
          <cell r="G897">
            <v>95</v>
          </cell>
          <cell r="H897" t="str">
            <v>PGAE</v>
          </cell>
          <cell r="I897" t="str">
            <v>PG&amp;E</v>
          </cell>
          <cell r="J897" t="str">
            <v>HYDRO</v>
          </cell>
          <cell r="K897" t="str">
            <v>HYDRO</v>
          </cell>
          <cell r="L897" t="str">
            <v>WATER</v>
          </cell>
          <cell r="M897" t="str">
            <v>NP15</v>
          </cell>
          <cell r="N897" t="str">
            <v>PGE3</v>
          </cell>
          <cell r="O897">
            <v>20090</v>
          </cell>
          <cell r="P897">
            <v>0</v>
          </cell>
          <cell r="Q897" t="str">
            <v>Pit River</v>
          </cell>
          <cell r="R897">
            <v>95</v>
          </cell>
          <cell r="S897" t="str">
            <v>A</v>
          </cell>
        </row>
        <row r="898">
          <cell r="E898" t="str">
            <v>PIT4_7_UNIT 1</v>
          </cell>
          <cell r="F898" t="str">
            <v>Pit PH 4 Unit 1</v>
          </cell>
          <cell r="G898">
            <v>55</v>
          </cell>
          <cell r="H898" t="str">
            <v>PGAE</v>
          </cell>
          <cell r="I898" t="str">
            <v>PG&amp;E</v>
          </cell>
          <cell r="J898" t="str">
            <v>HYDRO</v>
          </cell>
          <cell r="K898" t="str">
            <v>HYDRO</v>
          </cell>
          <cell r="L898" t="str">
            <v>WATER</v>
          </cell>
          <cell r="M898" t="str">
            <v>NP15</v>
          </cell>
          <cell r="N898" t="str">
            <v>PGE3</v>
          </cell>
          <cell r="O898">
            <v>20090</v>
          </cell>
          <cell r="P898">
            <v>0</v>
          </cell>
          <cell r="Q898" t="str">
            <v>Pit River</v>
          </cell>
          <cell r="R898">
            <v>55</v>
          </cell>
          <cell r="S898" t="str">
            <v>A</v>
          </cell>
        </row>
        <row r="899">
          <cell r="E899" t="str">
            <v>PIT4_7_UNIT 2</v>
          </cell>
          <cell r="F899" t="str">
            <v>Pit PH 4 Unit 2</v>
          </cell>
          <cell r="G899">
            <v>47</v>
          </cell>
          <cell r="H899" t="str">
            <v>PGAE</v>
          </cell>
          <cell r="I899" t="str">
            <v>PG&amp;E</v>
          </cell>
          <cell r="J899" t="str">
            <v>HYDRO</v>
          </cell>
          <cell r="K899" t="str">
            <v>HYDRO</v>
          </cell>
          <cell r="L899" t="str">
            <v>WATER</v>
          </cell>
          <cell r="M899" t="str">
            <v>NP15</v>
          </cell>
          <cell r="N899" t="str">
            <v>PGE3</v>
          </cell>
          <cell r="O899">
            <v>20090</v>
          </cell>
          <cell r="Q899" t="str">
            <v>Pit River</v>
          </cell>
          <cell r="R899">
            <v>47</v>
          </cell>
          <cell r="S899" t="str">
            <v>A</v>
          </cell>
        </row>
        <row r="900">
          <cell r="E900" t="str">
            <v>PIT5_7_PL1X2</v>
          </cell>
          <cell r="F900" t="str">
            <v>PIT PH 5 UNITS 1 &amp; 2 (AGGREGATE)</v>
          </cell>
          <cell r="G900">
            <v>82</v>
          </cell>
          <cell r="H900" t="str">
            <v>PGAE</v>
          </cell>
          <cell r="I900" t="str">
            <v>PG&amp;E</v>
          </cell>
          <cell r="J900" t="str">
            <v>HYDRO</v>
          </cell>
          <cell r="K900" t="str">
            <v>HYDRO</v>
          </cell>
          <cell r="L900" t="str">
            <v>WATER</v>
          </cell>
          <cell r="M900" t="str">
            <v>NP15</v>
          </cell>
          <cell r="N900" t="str">
            <v>PGE3</v>
          </cell>
          <cell r="O900">
            <v>16072</v>
          </cell>
          <cell r="P900">
            <v>0</v>
          </cell>
          <cell r="Q900" t="str">
            <v>Pit River</v>
          </cell>
          <cell r="R900">
            <v>82</v>
          </cell>
          <cell r="S900" t="str">
            <v>A</v>
          </cell>
        </row>
        <row r="901">
          <cell r="E901" t="str">
            <v>PIT5_7_PL3X4</v>
          </cell>
          <cell r="F901" t="str">
            <v>PIT PH 5 UNITS 3 &amp; 4 (AGGREGATE)</v>
          </cell>
          <cell r="G901">
            <v>82</v>
          </cell>
          <cell r="H901" t="str">
            <v>PGAE</v>
          </cell>
          <cell r="I901" t="str">
            <v>PG&amp;E</v>
          </cell>
          <cell r="J901" t="str">
            <v>HYDRO</v>
          </cell>
          <cell r="K901" t="str">
            <v>HYDRO</v>
          </cell>
          <cell r="L901" t="str">
            <v>WATER</v>
          </cell>
          <cell r="M901" t="str">
            <v>NP15</v>
          </cell>
          <cell r="N901" t="str">
            <v>PGE3</v>
          </cell>
          <cell r="O901">
            <v>16072</v>
          </cell>
          <cell r="P901">
            <v>0</v>
          </cell>
          <cell r="Q901" t="str">
            <v>Pit River</v>
          </cell>
          <cell r="R901">
            <v>82</v>
          </cell>
          <cell r="S901" t="str">
            <v>A</v>
          </cell>
        </row>
        <row r="902">
          <cell r="E902" t="str">
            <v>PIT5_7_QFUNTS</v>
          </cell>
          <cell r="F902" t="str">
            <v>PIT5 AREA LUMPED UNITS</v>
          </cell>
          <cell r="G902">
            <v>3.75</v>
          </cell>
          <cell r="H902" t="str">
            <v>PGAE</v>
          </cell>
          <cell r="I902" t="str">
            <v>Pacific Gas &amp; Electric Company</v>
          </cell>
          <cell r="J902" t="str">
            <v>HYDRO</v>
          </cell>
          <cell r="K902" t="str">
            <v>HYDRO</v>
          </cell>
          <cell r="L902" t="str">
            <v>WATER</v>
          </cell>
          <cell r="M902" t="str">
            <v>NP15</v>
          </cell>
          <cell r="N902" t="str">
            <v>PGE3</v>
          </cell>
          <cell r="O902">
            <v>32004</v>
          </cell>
          <cell r="P902">
            <v>0</v>
          </cell>
          <cell r="Q902">
            <v>0</v>
          </cell>
          <cell r="R902">
            <v>3.75</v>
          </cell>
          <cell r="S902" t="str">
            <v>A</v>
          </cell>
        </row>
        <row r="903">
          <cell r="E903" t="str">
            <v>PIT5_7_UNIT 1</v>
          </cell>
          <cell r="F903" t="str">
            <v>Pit PH 5 Unit 1</v>
          </cell>
          <cell r="G903">
            <v>41</v>
          </cell>
          <cell r="H903" t="str">
            <v>PGAE</v>
          </cell>
          <cell r="I903" t="str">
            <v>PG&amp;E</v>
          </cell>
          <cell r="J903" t="str">
            <v>HYDRO</v>
          </cell>
          <cell r="K903" t="str">
            <v>HYDRO</v>
          </cell>
          <cell r="L903" t="str">
            <v>WATER</v>
          </cell>
          <cell r="M903" t="str">
            <v>NP15</v>
          </cell>
          <cell r="N903" t="str">
            <v>PGE3</v>
          </cell>
          <cell r="O903">
            <v>16072</v>
          </cell>
          <cell r="P903">
            <v>0</v>
          </cell>
          <cell r="Q903" t="str">
            <v>Pit River</v>
          </cell>
          <cell r="R903">
            <v>41</v>
          </cell>
          <cell r="S903" t="str">
            <v>A</v>
          </cell>
        </row>
        <row r="904">
          <cell r="E904" t="str">
            <v>PIT5_7_UNIT 2</v>
          </cell>
          <cell r="F904" t="str">
            <v>Pit PH 5 Unit 2</v>
          </cell>
          <cell r="G904">
            <v>41</v>
          </cell>
          <cell r="H904" t="str">
            <v>PGAE</v>
          </cell>
          <cell r="I904" t="str">
            <v>PG&amp;E</v>
          </cell>
          <cell r="J904" t="str">
            <v>HYDRO</v>
          </cell>
          <cell r="K904" t="str">
            <v>HYDRO</v>
          </cell>
          <cell r="L904" t="str">
            <v>WATER</v>
          </cell>
          <cell r="M904" t="str">
            <v>NP15</v>
          </cell>
          <cell r="N904" t="str">
            <v>PGE3</v>
          </cell>
          <cell r="O904">
            <v>16072</v>
          </cell>
          <cell r="P904">
            <v>0</v>
          </cell>
          <cell r="Q904" t="str">
            <v>Pit River</v>
          </cell>
          <cell r="R904">
            <v>41</v>
          </cell>
          <cell r="S904" t="str">
            <v>A</v>
          </cell>
        </row>
        <row r="905">
          <cell r="E905" t="str">
            <v>PIT5_7_UNIT 3</v>
          </cell>
          <cell r="F905" t="str">
            <v>Pit PH 5 Unit 3</v>
          </cell>
          <cell r="G905">
            <v>41</v>
          </cell>
          <cell r="H905" t="str">
            <v>PGAE</v>
          </cell>
          <cell r="I905" t="str">
            <v>PG&amp;E</v>
          </cell>
          <cell r="J905" t="str">
            <v>HYDRO</v>
          </cell>
          <cell r="K905" t="str">
            <v>HYDRO</v>
          </cell>
          <cell r="L905" t="str">
            <v>WATER</v>
          </cell>
          <cell r="M905" t="str">
            <v>NP15</v>
          </cell>
          <cell r="N905" t="str">
            <v>PGE3</v>
          </cell>
          <cell r="O905">
            <v>16072</v>
          </cell>
          <cell r="P905">
            <v>0</v>
          </cell>
          <cell r="Q905" t="str">
            <v>Pit River</v>
          </cell>
          <cell r="R905">
            <v>41</v>
          </cell>
          <cell r="S905" t="str">
            <v>A</v>
          </cell>
        </row>
        <row r="906">
          <cell r="E906" t="str">
            <v>PIT5_7_UNIT 4</v>
          </cell>
          <cell r="F906" t="str">
            <v>Pit PH 5 Unit 4</v>
          </cell>
          <cell r="G906">
            <v>41</v>
          </cell>
          <cell r="H906" t="str">
            <v>PGAE</v>
          </cell>
          <cell r="I906" t="str">
            <v>PG&amp;E</v>
          </cell>
          <cell r="J906" t="str">
            <v>HYDRO</v>
          </cell>
          <cell r="K906" t="str">
            <v>HYDRO</v>
          </cell>
          <cell r="L906" t="str">
            <v>WATER</v>
          </cell>
          <cell r="M906" t="str">
            <v>NP15</v>
          </cell>
          <cell r="N906" t="str">
            <v>PGE3</v>
          </cell>
          <cell r="O906">
            <v>16072</v>
          </cell>
          <cell r="P906">
            <v>0</v>
          </cell>
          <cell r="Q906" t="str">
            <v>Pit River</v>
          </cell>
          <cell r="R906">
            <v>41</v>
          </cell>
          <cell r="S906" t="str">
            <v>A</v>
          </cell>
        </row>
        <row r="907">
          <cell r="E907" t="str">
            <v>PIT6_7_UNIT 1</v>
          </cell>
          <cell r="F907" t="str">
            <v>Pit PH 6 Unit 1</v>
          </cell>
          <cell r="G907">
            <v>39</v>
          </cell>
          <cell r="H907" t="str">
            <v>PGAE</v>
          </cell>
          <cell r="I907" t="str">
            <v>PG&amp;E</v>
          </cell>
          <cell r="J907" t="str">
            <v>HYDRO</v>
          </cell>
          <cell r="K907" t="str">
            <v>HYDRO</v>
          </cell>
          <cell r="L907" t="str">
            <v>WATER</v>
          </cell>
          <cell r="M907" t="str">
            <v>NP15</v>
          </cell>
          <cell r="N907" t="str">
            <v>PGE3</v>
          </cell>
          <cell r="O907">
            <v>23743</v>
          </cell>
          <cell r="P907">
            <v>0</v>
          </cell>
          <cell r="Q907" t="str">
            <v>Pit River</v>
          </cell>
          <cell r="R907">
            <v>39</v>
          </cell>
          <cell r="S907" t="str">
            <v>A</v>
          </cell>
        </row>
        <row r="908">
          <cell r="E908" t="str">
            <v>PIT6_7_UNIT 2</v>
          </cell>
          <cell r="F908" t="str">
            <v>Pit PH 6 Unit 2</v>
          </cell>
          <cell r="G908">
            <v>40</v>
          </cell>
          <cell r="H908" t="str">
            <v>PGAE</v>
          </cell>
          <cell r="I908" t="str">
            <v>PG&amp;E</v>
          </cell>
          <cell r="J908" t="str">
            <v>HYDRO</v>
          </cell>
          <cell r="K908" t="str">
            <v>HYDRO</v>
          </cell>
          <cell r="L908" t="str">
            <v>WATER</v>
          </cell>
          <cell r="M908" t="str">
            <v>NP15</v>
          </cell>
          <cell r="N908" t="str">
            <v>PGE3</v>
          </cell>
          <cell r="O908">
            <v>23743</v>
          </cell>
          <cell r="P908">
            <v>0</v>
          </cell>
          <cell r="Q908" t="str">
            <v>Pit River</v>
          </cell>
          <cell r="R908">
            <v>40</v>
          </cell>
          <cell r="S908" t="str">
            <v>A</v>
          </cell>
        </row>
        <row r="909">
          <cell r="E909" t="str">
            <v>PIT7_7_UNIT 1</v>
          </cell>
          <cell r="F909" t="str">
            <v>Pit PH 7 Unit 1</v>
          </cell>
          <cell r="G909">
            <v>55.7</v>
          </cell>
          <cell r="H909" t="str">
            <v>PGAE</v>
          </cell>
          <cell r="I909" t="str">
            <v>PG&amp;E</v>
          </cell>
          <cell r="J909" t="str">
            <v>HYDRO</v>
          </cell>
          <cell r="K909" t="str">
            <v>HYDRO</v>
          </cell>
          <cell r="L909" t="str">
            <v>WATER</v>
          </cell>
          <cell r="M909" t="str">
            <v>NP15</v>
          </cell>
          <cell r="N909" t="str">
            <v>PGE3</v>
          </cell>
          <cell r="O909">
            <v>23743</v>
          </cell>
          <cell r="P909">
            <v>0</v>
          </cell>
          <cell r="Q909" t="str">
            <v>Pit River</v>
          </cell>
          <cell r="R909">
            <v>55.7</v>
          </cell>
          <cell r="S909" t="str">
            <v>A</v>
          </cell>
        </row>
        <row r="910">
          <cell r="E910" t="str">
            <v>PIT7_7_UNIT 2</v>
          </cell>
          <cell r="F910" t="str">
            <v>Pit PH 7 Unit 2</v>
          </cell>
          <cell r="G910">
            <v>54.6</v>
          </cell>
          <cell r="H910" t="str">
            <v>PGAE</v>
          </cell>
          <cell r="I910" t="str">
            <v>PG&amp;E</v>
          </cell>
          <cell r="J910" t="str">
            <v>HYDRO</v>
          </cell>
          <cell r="K910" t="str">
            <v>HYDRO</v>
          </cell>
          <cell r="L910" t="str">
            <v>WATER</v>
          </cell>
          <cell r="M910" t="str">
            <v>NP15</v>
          </cell>
          <cell r="N910" t="str">
            <v>PGE3</v>
          </cell>
          <cell r="O910">
            <v>23743</v>
          </cell>
          <cell r="P910">
            <v>0</v>
          </cell>
          <cell r="Q910" t="str">
            <v>Pit River</v>
          </cell>
          <cell r="R910">
            <v>54.6</v>
          </cell>
          <cell r="S910" t="str">
            <v>A</v>
          </cell>
        </row>
        <row r="911">
          <cell r="E911" t="str">
            <v>PITTSP_7_UNIT 5</v>
          </cell>
          <cell r="F911" t="str">
            <v>Pittsburg Unit 5</v>
          </cell>
          <cell r="G911">
            <v>312</v>
          </cell>
          <cell r="H911" t="str">
            <v>PGAE</v>
          </cell>
          <cell r="I911" t="str">
            <v>Mirant</v>
          </cell>
          <cell r="J911" t="str">
            <v>THERMAL</v>
          </cell>
          <cell r="K911" t="str">
            <v>STEAM</v>
          </cell>
          <cell r="L911" t="str">
            <v>NATURAL GAS</v>
          </cell>
          <cell r="M911" t="str">
            <v>NP15</v>
          </cell>
          <cell r="N911" t="str">
            <v>PGE3</v>
          </cell>
          <cell r="O911">
            <v>21916</v>
          </cell>
          <cell r="P911">
            <v>0</v>
          </cell>
          <cell r="Q911">
            <v>0</v>
          </cell>
          <cell r="R911">
            <v>320</v>
          </cell>
          <cell r="S911" t="str">
            <v>A</v>
          </cell>
        </row>
        <row r="912">
          <cell r="E912" t="str">
            <v>PITTSP_7_UNIT 6</v>
          </cell>
          <cell r="F912" t="str">
            <v>Pittsburg Unit 6</v>
          </cell>
          <cell r="G912">
            <v>317</v>
          </cell>
          <cell r="H912" t="str">
            <v>PGAE</v>
          </cell>
          <cell r="I912" t="str">
            <v>Mirant</v>
          </cell>
          <cell r="J912" t="str">
            <v>THERMAL</v>
          </cell>
          <cell r="K912" t="str">
            <v>STEAM</v>
          </cell>
          <cell r="L912" t="str">
            <v>NATURAL GAS</v>
          </cell>
          <cell r="M912" t="str">
            <v>NP15</v>
          </cell>
          <cell r="N912" t="str">
            <v>PGE3</v>
          </cell>
          <cell r="O912">
            <v>22282</v>
          </cell>
          <cell r="P912">
            <v>0</v>
          </cell>
          <cell r="Q912">
            <v>0</v>
          </cell>
          <cell r="R912">
            <v>325</v>
          </cell>
          <cell r="S912" t="str">
            <v>A</v>
          </cell>
        </row>
        <row r="913">
          <cell r="E913" t="str">
            <v>PITTSP_7_UNIT 7</v>
          </cell>
          <cell r="F913" t="str">
            <v>Pittsburg Unit 7</v>
          </cell>
          <cell r="G913">
            <v>530</v>
          </cell>
          <cell r="H913" t="str">
            <v>PGAE</v>
          </cell>
          <cell r="I913" t="str">
            <v>Mirant</v>
          </cell>
          <cell r="J913" t="str">
            <v>THERMAL</v>
          </cell>
          <cell r="K913" t="str">
            <v>STEAM</v>
          </cell>
          <cell r="L913" t="str">
            <v>NATURAL GAS</v>
          </cell>
          <cell r="M913" t="str">
            <v>NP15</v>
          </cell>
          <cell r="N913" t="str">
            <v>PGE3</v>
          </cell>
          <cell r="O913">
            <v>26299</v>
          </cell>
          <cell r="P913">
            <v>0</v>
          </cell>
          <cell r="Q913">
            <v>0</v>
          </cell>
          <cell r="R913">
            <v>712</v>
          </cell>
          <cell r="S913" t="str">
            <v>A</v>
          </cell>
        </row>
        <row r="914">
          <cell r="E914" t="str">
            <v>PLACVL_1_CHILIB</v>
          </cell>
          <cell r="F914" t="str">
            <v>CHILI BAR</v>
          </cell>
          <cell r="G914">
            <v>8.4</v>
          </cell>
          <cell r="H914" t="str">
            <v>PGAE</v>
          </cell>
          <cell r="I914" t="str">
            <v>PG&amp;E</v>
          </cell>
          <cell r="J914" t="str">
            <v>HYDRO</v>
          </cell>
          <cell r="K914" t="str">
            <v>HYDRO</v>
          </cell>
          <cell r="L914" t="str">
            <v>WATER</v>
          </cell>
          <cell r="M914" t="str">
            <v>NP15</v>
          </cell>
          <cell r="N914" t="str">
            <v>PGE3</v>
          </cell>
          <cell r="O914">
            <v>23743</v>
          </cell>
          <cell r="P914">
            <v>0</v>
          </cell>
          <cell r="Q914">
            <v>0</v>
          </cell>
          <cell r="R914">
            <v>7</v>
          </cell>
          <cell r="S914" t="str">
            <v>A</v>
          </cell>
        </row>
        <row r="915">
          <cell r="E915" t="str">
            <v>PLACVL_1_RCKCRE</v>
          </cell>
          <cell r="F915" t="str">
            <v>ROCK CREEK L.P.</v>
          </cell>
          <cell r="G915">
            <v>5</v>
          </cell>
          <cell r="H915" t="str">
            <v>PGAE</v>
          </cell>
          <cell r="I915" t="str">
            <v>Pacific Gas &amp; Electric Company</v>
          </cell>
          <cell r="J915" t="str">
            <v>HYDRO</v>
          </cell>
          <cell r="K915" t="str">
            <v>HYDRO</v>
          </cell>
          <cell r="L915" t="str">
            <v>WATER</v>
          </cell>
          <cell r="M915" t="str">
            <v>NP15</v>
          </cell>
          <cell r="N915" t="str">
            <v>PGE3</v>
          </cell>
          <cell r="O915">
            <v>31526</v>
          </cell>
          <cell r="P915" t="str">
            <v>PGE QF 06H011</v>
          </cell>
          <cell r="Q915">
            <v>0</v>
          </cell>
          <cell r="R915">
            <v>5</v>
          </cell>
          <cell r="S915" t="str">
            <v>A</v>
          </cell>
        </row>
        <row r="916">
          <cell r="E916" t="str">
            <v>PLAINV_6_BSOLAR</v>
          </cell>
          <cell r="F916" t="str">
            <v>Western Antelope Blue Sky Ranch A</v>
          </cell>
          <cell r="G916">
            <v>20</v>
          </cell>
          <cell r="H916" t="str">
            <v>SCE</v>
          </cell>
          <cell r="I916" t="str">
            <v>Western Antelope Blue Sky Ranch A LLC</v>
          </cell>
          <cell r="J916" t="str">
            <v>SOLAR</v>
          </cell>
          <cell r="K916" t="str">
            <v>PHOTO VOLTAIC</v>
          </cell>
          <cell r="L916" t="str">
            <v>SUN</v>
          </cell>
          <cell r="M916" t="str">
            <v>SP15</v>
          </cell>
          <cell r="N916" t="str">
            <v>SCE1</v>
          </cell>
          <cell r="O916">
            <v>41950</v>
          </cell>
          <cell r="R916">
            <v>20</v>
          </cell>
          <cell r="S916" t="str">
            <v>A</v>
          </cell>
        </row>
        <row r="917">
          <cell r="E917" t="str">
            <v>PLAINV_6_SOLAR3</v>
          </cell>
          <cell r="F917" t="str">
            <v>Sierra Solar Greenworks LLC</v>
          </cell>
          <cell r="G917">
            <v>20</v>
          </cell>
          <cell r="H917" t="str">
            <v>SCE</v>
          </cell>
          <cell r="I917" t="str">
            <v>Sierra Solar Greenworks LLC</v>
          </cell>
          <cell r="J917" t="str">
            <v>SOLAR</v>
          </cell>
          <cell r="K917" t="str">
            <v>PHOTO VOLTAIC</v>
          </cell>
          <cell r="L917" t="str">
            <v>SUN</v>
          </cell>
          <cell r="M917" t="str">
            <v>SP15</v>
          </cell>
          <cell r="N917" t="str">
            <v>SCE1</v>
          </cell>
          <cell r="O917">
            <v>42338</v>
          </cell>
          <cell r="P917">
            <v>0</v>
          </cell>
          <cell r="Q917">
            <v>0</v>
          </cell>
          <cell r="R917">
            <v>20</v>
          </cell>
          <cell r="S917" t="str">
            <v>A</v>
          </cell>
        </row>
        <row r="918">
          <cell r="E918" t="str">
            <v>PLAINV_6_SOLARC</v>
          </cell>
          <cell r="F918" t="str">
            <v>Central Antelope Dry Ranch C</v>
          </cell>
          <cell r="G918">
            <v>20</v>
          </cell>
          <cell r="H918" t="str">
            <v>SCE</v>
          </cell>
          <cell r="I918" t="str">
            <v>Central Antelope Dry Ranch C, LLC</v>
          </cell>
          <cell r="J918" t="str">
            <v>SOLAR</v>
          </cell>
          <cell r="K918" t="str">
            <v>PHOTO VOLTAIC</v>
          </cell>
          <cell r="L918" t="str">
            <v>SUN</v>
          </cell>
          <cell r="M918" t="str">
            <v>SP15</v>
          </cell>
          <cell r="N918" t="str">
            <v>SCE1</v>
          </cell>
          <cell r="O918">
            <v>42496</v>
          </cell>
          <cell r="P918">
            <v>0</v>
          </cell>
          <cell r="Q918">
            <v>0</v>
          </cell>
          <cell r="R918">
            <v>20</v>
          </cell>
          <cell r="S918" t="str">
            <v>A</v>
          </cell>
        </row>
        <row r="919">
          <cell r="E919" t="str">
            <v>PLMSSR_6_HISIER</v>
          </cell>
          <cell r="F919" t="str">
            <v>High Sierra Cogeneration Aggregate</v>
          </cell>
          <cell r="G919">
            <v>6</v>
          </cell>
          <cell r="H919" t="str">
            <v>PGAE</v>
          </cell>
          <cell r="I919" t="str">
            <v>NCPA (MSS Agreement - S14)</v>
          </cell>
          <cell r="J919" t="str">
            <v>THERMAL</v>
          </cell>
          <cell r="K919" t="str">
            <v>INTERNAL COMBUSTION</v>
          </cell>
          <cell r="L919" t="str">
            <v>NATURAL GAS</v>
          </cell>
          <cell r="M919" t="str">
            <v>NP15</v>
          </cell>
          <cell r="N919" t="str">
            <v>NCP1</v>
          </cell>
          <cell r="O919">
            <v>40290</v>
          </cell>
          <cell r="P919">
            <v>0</v>
          </cell>
          <cell r="Q919">
            <v>0</v>
          </cell>
          <cell r="R919">
            <v>6</v>
          </cell>
          <cell r="S919" t="str">
            <v>A</v>
          </cell>
        </row>
        <row r="920">
          <cell r="E920" t="str">
            <v>PLSNTG_7_LNCLND</v>
          </cell>
          <cell r="F920" t="str">
            <v>LINCOLN LANDFILL POWER PLANT</v>
          </cell>
          <cell r="G920">
            <v>4.9800000000000004</v>
          </cell>
          <cell r="H920" t="str">
            <v>PGAE</v>
          </cell>
          <cell r="I920" t="str">
            <v>Energy 2001, Inc.</v>
          </cell>
          <cell r="J920" t="str">
            <v>BIOMASS</v>
          </cell>
          <cell r="K920" t="str">
            <v>RECIPROCATING ENGINE</v>
          </cell>
          <cell r="L920" t="str">
            <v>LANDFILL GAS</v>
          </cell>
          <cell r="M920" t="str">
            <v>NP15</v>
          </cell>
          <cell r="N920" t="str">
            <v>PGE3</v>
          </cell>
          <cell r="O920">
            <v>31048</v>
          </cell>
          <cell r="P920">
            <v>0</v>
          </cell>
          <cell r="Q920">
            <v>0</v>
          </cell>
          <cell r="R920">
            <v>1.6</v>
          </cell>
          <cell r="S920" t="str">
            <v>A</v>
          </cell>
        </row>
        <row r="921">
          <cell r="E921" t="str">
            <v>PMDLET_6_SOLAR1</v>
          </cell>
          <cell r="F921" t="str">
            <v>Palmdale East</v>
          </cell>
          <cell r="G921">
            <v>10</v>
          </cell>
          <cell r="H921" t="str">
            <v>SCE</v>
          </cell>
          <cell r="I921" t="str">
            <v>SEPV Palmdale East, LLC</v>
          </cell>
          <cell r="J921" t="str">
            <v>SOLAR</v>
          </cell>
          <cell r="K921" t="str">
            <v>PHOTO VOLTAIC</v>
          </cell>
          <cell r="L921" t="str">
            <v>SUN</v>
          </cell>
          <cell r="M921" t="str">
            <v>SP15</v>
          </cell>
          <cell r="N921" t="str">
            <v>SCE1</v>
          </cell>
          <cell r="O921">
            <v>42216</v>
          </cell>
          <cell r="P921">
            <v>0</v>
          </cell>
          <cell r="Q921">
            <v>0</v>
          </cell>
          <cell r="R921">
            <v>10</v>
          </cell>
          <cell r="S921" t="str">
            <v>A</v>
          </cell>
        </row>
        <row r="922">
          <cell r="E922" t="str">
            <v>PMPJCK_1_SOLAR1</v>
          </cell>
          <cell r="F922" t="str">
            <v>Pumpjack Solar 1</v>
          </cell>
          <cell r="G922">
            <v>19.48</v>
          </cell>
          <cell r="H922" t="str">
            <v>SCE</v>
          </cell>
          <cell r="I922" t="str">
            <v>Pumpjack Solar 1, LLC</v>
          </cell>
          <cell r="J922" t="str">
            <v>SOLAR</v>
          </cell>
          <cell r="K922" t="str">
            <v>PHOTO VOLTAIC</v>
          </cell>
          <cell r="L922" t="str">
            <v>SUN</v>
          </cell>
          <cell r="M922" t="str">
            <v>SP15</v>
          </cell>
          <cell r="N922" t="str">
            <v>SCE1</v>
          </cell>
          <cell r="O922">
            <v>42031</v>
          </cell>
          <cell r="P922">
            <v>0</v>
          </cell>
          <cell r="Q922">
            <v>0</v>
          </cell>
          <cell r="R922">
            <v>20</v>
          </cell>
          <cell r="S922" t="str">
            <v>A</v>
          </cell>
        </row>
        <row r="923">
          <cell r="E923" t="str">
            <v>PNCHEG_2_CTG1</v>
          </cell>
          <cell r="F923" t="str">
            <v>PANOCHE ENERGY CENTER (CTG1)</v>
          </cell>
          <cell r="G923">
            <v>100</v>
          </cell>
          <cell r="H923" t="str">
            <v>PGAE</v>
          </cell>
          <cell r="I923" t="str">
            <v>Panoche Energy Center, LLC</v>
          </cell>
          <cell r="J923" t="str">
            <v>THERMAL</v>
          </cell>
          <cell r="K923" t="str">
            <v>COMBUSTION TURBINE</v>
          </cell>
          <cell r="L923" t="str">
            <v>NATURAL GAS</v>
          </cell>
          <cell r="M923" t="str">
            <v>NP15</v>
          </cell>
          <cell r="N923" t="str">
            <v>PGE2</v>
          </cell>
          <cell r="O923">
            <v>39961</v>
          </cell>
          <cell r="P923">
            <v>0</v>
          </cell>
          <cell r="Q923">
            <v>0</v>
          </cell>
          <cell r="R923">
            <v>104.65</v>
          </cell>
          <cell r="S923" t="str">
            <v>A</v>
          </cell>
        </row>
        <row r="924">
          <cell r="E924" t="str">
            <v>PNCHEG_2_CTG2</v>
          </cell>
          <cell r="F924" t="str">
            <v>PANOCHE ENERGY CENTER (CTG2)</v>
          </cell>
          <cell r="G924">
            <v>100</v>
          </cell>
          <cell r="H924" t="str">
            <v>PGAE</v>
          </cell>
          <cell r="I924" t="str">
            <v>Panoche Energy Center, LLC</v>
          </cell>
          <cell r="J924" t="str">
            <v>THERMAL</v>
          </cell>
          <cell r="K924" t="str">
            <v>COMBUSTION TURBINE</v>
          </cell>
          <cell r="L924" t="str">
            <v>NATURAL GAS</v>
          </cell>
          <cell r="M924" t="str">
            <v>NP15</v>
          </cell>
          <cell r="N924" t="str">
            <v>PGE2</v>
          </cell>
          <cell r="O924">
            <v>39961</v>
          </cell>
          <cell r="P924">
            <v>0</v>
          </cell>
          <cell r="Q924">
            <v>0</v>
          </cell>
          <cell r="R924">
            <v>104.65</v>
          </cell>
          <cell r="S924" t="str">
            <v>A</v>
          </cell>
        </row>
        <row r="925">
          <cell r="E925" t="str">
            <v>PNCHEG_2_CTG3</v>
          </cell>
          <cell r="F925" t="str">
            <v>PANOCHE ENERGY CENTER (CTG3)</v>
          </cell>
          <cell r="G925">
            <v>100</v>
          </cell>
          <cell r="H925" t="str">
            <v>PGAE</v>
          </cell>
          <cell r="I925" t="str">
            <v>Panoche Energy Center, LLC</v>
          </cell>
          <cell r="J925" t="str">
            <v>THERMAL</v>
          </cell>
          <cell r="K925" t="str">
            <v>COMBUSTION TURBINE</v>
          </cell>
          <cell r="L925" t="str">
            <v>NATURAL GAS</v>
          </cell>
          <cell r="M925" t="str">
            <v>NP15</v>
          </cell>
          <cell r="N925" t="str">
            <v>PGE2</v>
          </cell>
          <cell r="O925">
            <v>39961</v>
          </cell>
          <cell r="P925">
            <v>0</v>
          </cell>
          <cell r="Q925">
            <v>0</v>
          </cell>
          <cell r="R925">
            <v>104.65</v>
          </cell>
          <cell r="S925" t="str">
            <v>A</v>
          </cell>
        </row>
        <row r="926">
          <cell r="E926" t="str">
            <v>PNCHEG_2_CTG4</v>
          </cell>
          <cell r="F926" t="str">
            <v>PANOCHE ENERGY CENTER (CTG4)</v>
          </cell>
          <cell r="G926">
            <v>100</v>
          </cell>
          <cell r="H926" t="str">
            <v>PGAE</v>
          </cell>
          <cell r="I926" t="str">
            <v>Panoche Energy Center, LLC</v>
          </cell>
          <cell r="J926" t="str">
            <v>THERMAL</v>
          </cell>
          <cell r="K926" t="str">
            <v>COMBUSTION TURBINE</v>
          </cell>
          <cell r="L926" t="str">
            <v>NATURAL GAS</v>
          </cell>
          <cell r="M926" t="str">
            <v>NP15</v>
          </cell>
          <cell r="N926" t="str">
            <v>PGE2</v>
          </cell>
          <cell r="O926">
            <v>39961</v>
          </cell>
          <cell r="P926">
            <v>0</v>
          </cell>
          <cell r="Q926">
            <v>0</v>
          </cell>
          <cell r="R926">
            <v>104.65</v>
          </cell>
          <cell r="S926" t="str">
            <v>A</v>
          </cell>
        </row>
        <row r="927">
          <cell r="E927" t="str">
            <v>PNCHEG_2_PL1X4</v>
          </cell>
          <cell r="F927" t="str">
            <v>Panoche Energy Center</v>
          </cell>
          <cell r="G927">
            <v>401</v>
          </cell>
          <cell r="H927" t="str">
            <v>PGAE</v>
          </cell>
          <cell r="I927" t="str">
            <v>Panoche Energy Center, LLC</v>
          </cell>
          <cell r="J927" t="str">
            <v>PEAKER</v>
          </cell>
          <cell r="K927" t="str">
            <v>COMBUSTION TURBINE</v>
          </cell>
          <cell r="L927" t="str">
            <v>NATURAL GAS</v>
          </cell>
          <cell r="M927" t="str">
            <v>NP15</v>
          </cell>
          <cell r="N927" t="str">
            <v>PGE3</v>
          </cell>
          <cell r="O927">
            <v>39961</v>
          </cell>
          <cell r="P927">
            <v>0</v>
          </cell>
          <cell r="Q927">
            <v>0</v>
          </cell>
          <cell r="R927">
            <v>418.6</v>
          </cell>
          <cell r="S927" t="str">
            <v>A</v>
          </cell>
        </row>
        <row r="928">
          <cell r="E928" t="str">
            <v>PNCHPP_1_CTG1</v>
          </cell>
          <cell r="F928" t="str">
            <v>Midway Peaking Unit 1</v>
          </cell>
          <cell r="G928">
            <v>60</v>
          </cell>
          <cell r="H928" t="str">
            <v>PGAE</v>
          </cell>
          <cell r="I928" t="str">
            <v>Midway Peaking, LLC</v>
          </cell>
          <cell r="J928" t="str">
            <v>PEAKER</v>
          </cell>
          <cell r="K928" t="str">
            <v>COMBUSTION TURBINE</v>
          </cell>
          <cell r="L928" t="str">
            <v>NATURAL GAS</v>
          </cell>
          <cell r="M928" t="str">
            <v>NP15</v>
          </cell>
          <cell r="N928" t="str">
            <v>PGE2</v>
          </cell>
          <cell r="O928">
            <v>39937</v>
          </cell>
          <cell r="P928">
            <v>0</v>
          </cell>
          <cell r="Q928">
            <v>0</v>
          </cell>
          <cell r="R928">
            <v>69.900000000000006</v>
          </cell>
          <cell r="S928" t="str">
            <v>A</v>
          </cell>
        </row>
        <row r="929">
          <cell r="E929" t="str">
            <v>PNCHPP_1_CTG2</v>
          </cell>
          <cell r="F929" t="str">
            <v>Midway Peaking Unit 2</v>
          </cell>
          <cell r="G929">
            <v>60</v>
          </cell>
          <cell r="H929" t="str">
            <v>PGAE</v>
          </cell>
          <cell r="I929" t="str">
            <v>Midway Peaking, LLC</v>
          </cell>
          <cell r="J929" t="str">
            <v>PEAKER</v>
          </cell>
          <cell r="K929" t="str">
            <v>COMBUSTION TURBINE</v>
          </cell>
          <cell r="L929" t="str">
            <v>NATURAL GAS</v>
          </cell>
          <cell r="M929" t="str">
            <v>NP15</v>
          </cell>
          <cell r="N929" t="str">
            <v>PGE2</v>
          </cell>
          <cell r="O929">
            <v>39937</v>
          </cell>
          <cell r="P929">
            <v>0</v>
          </cell>
          <cell r="Q929">
            <v>0</v>
          </cell>
          <cell r="R929">
            <v>69.900000000000006</v>
          </cell>
          <cell r="S929" t="str">
            <v>A</v>
          </cell>
        </row>
        <row r="930">
          <cell r="E930" t="str">
            <v>PNCHPP_1_PL1X2</v>
          </cell>
          <cell r="F930" t="str">
            <v>Midway Peaking LLC</v>
          </cell>
          <cell r="G930">
            <v>119.91</v>
          </cell>
          <cell r="H930" t="str">
            <v>PGAE</v>
          </cell>
          <cell r="I930" t="str">
            <v>Midway Peaking, LLC</v>
          </cell>
          <cell r="J930" t="str">
            <v>PEAKER</v>
          </cell>
          <cell r="K930" t="str">
            <v>COMBUSTION TURBINE</v>
          </cell>
          <cell r="L930" t="str">
            <v>NATURAL GAS</v>
          </cell>
          <cell r="M930" t="str">
            <v>NP15</v>
          </cell>
          <cell r="N930" t="str">
            <v>PGE3</v>
          </cell>
          <cell r="O930">
            <v>39937</v>
          </cell>
          <cell r="P930">
            <v>0</v>
          </cell>
          <cell r="Q930">
            <v>0</v>
          </cell>
          <cell r="R930">
            <v>139.80000000000001</v>
          </cell>
          <cell r="S930" t="str">
            <v>A</v>
          </cell>
        </row>
        <row r="931">
          <cell r="E931" t="str">
            <v>PNOCHE_1_PL1X2</v>
          </cell>
          <cell r="F931" t="str">
            <v>WELLHEAD - PANOCHE PEAKER</v>
          </cell>
          <cell r="G931">
            <v>49.97</v>
          </cell>
          <cell r="H931" t="str">
            <v>PGAE</v>
          </cell>
          <cell r="I931" t="str">
            <v>Wellhead Power Panoche</v>
          </cell>
          <cell r="J931" t="str">
            <v>PEAKER</v>
          </cell>
          <cell r="K931" t="str">
            <v>COMBUSTION TURBINE</v>
          </cell>
          <cell r="L931" t="str">
            <v>NATURAL GAS</v>
          </cell>
          <cell r="M931" t="str">
            <v>NP15</v>
          </cell>
          <cell r="N931" t="str">
            <v>PGE3</v>
          </cell>
          <cell r="O931">
            <v>38517</v>
          </cell>
          <cell r="P931">
            <v>0</v>
          </cell>
          <cell r="Q931">
            <v>0</v>
          </cell>
          <cell r="R931">
            <v>49.35</v>
          </cell>
          <cell r="S931" t="str">
            <v>A</v>
          </cell>
        </row>
        <row r="932">
          <cell r="E932" t="str">
            <v>PNOCHE_1_UNITA1</v>
          </cell>
          <cell r="F932" t="str">
            <v>Panoche - CalPeak</v>
          </cell>
          <cell r="G932">
            <v>52.01</v>
          </cell>
          <cell r="H932" t="str">
            <v>PGAE</v>
          </cell>
          <cell r="I932" t="str">
            <v>CalPeak Power LLC</v>
          </cell>
          <cell r="J932" t="str">
            <v>PEAKER</v>
          </cell>
          <cell r="K932" t="str">
            <v>COMBUSTION TURBINE</v>
          </cell>
          <cell r="L932" t="str">
            <v>NATURAL GAS</v>
          </cell>
          <cell r="M932" t="str">
            <v>NP15</v>
          </cell>
          <cell r="N932" t="str">
            <v>PGE3</v>
          </cell>
          <cell r="O932">
            <v>37252</v>
          </cell>
          <cell r="P932">
            <v>0</v>
          </cell>
          <cell r="Q932">
            <v>0</v>
          </cell>
          <cell r="R932">
            <v>49</v>
          </cell>
          <cell r="S932" t="str">
            <v>A</v>
          </cell>
        </row>
        <row r="933">
          <cell r="E933" t="str">
            <v>PNOCHE_7_CTG1</v>
          </cell>
          <cell r="F933" t="str">
            <v>WELLHEAD - PANOCHE CTG UNIT 1</v>
          </cell>
          <cell r="G933">
            <v>49</v>
          </cell>
          <cell r="H933" t="str">
            <v>PGAE</v>
          </cell>
          <cell r="I933" t="str">
            <v>Wellhead Power Panoche</v>
          </cell>
          <cell r="J933" t="str">
            <v>PEAKER</v>
          </cell>
          <cell r="K933" t="str">
            <v>COMBUSTION TURBINE</v>
          </cell>
          <cell r="L933" t="str">
            <v>NATURAL GAS</v>
          </cell>
          <cell r="M933" t="str">
            <v>NP15</v>
          </cell>
          <cell r="N933" t="str">
            <v>PGE3</v>
          </cell>
          <cell r="O933">
            <v>37239</v>
          </cell>
          <cell r="P933">
            <v>0</v>
          </cell>
          <cell r="Q933">
            <v>0</v>
          </cell>
          <cell r="R933">
            <v>49</v>
          </cell>
          <cell r="S933" t="str">
            <v>A</v>
          </cell>
        </row>
        <row r="934">
          <cell r="E934" t="str">
            <v>PNOCHE_7_ICE2</v>
          </cell>
          <cell r="F934" t="str">
            <v>WELLHEAD - PANOCHE ICE UNIT 2</v>
          </cell>
          <cell r="G934">
            <v>0.3</v>
          </cell>
          <cell r="H934" t="str">
            <v>PGAE</v>
          </cell>
          <cell r="I934" t="str">
            <v>Wellhead Power Panoche</v>
          </cell>
          <cell r="J934" t="str">
            <v>PEAKER</v>
          </cell>
          <cell r="K934" t="str">
            <v>INTERNAL COMBUSTION</v>
          </cell>
          <cell r="L934" t="str">
            <v>NATURAL GAS</v>
          </cell>
          <cell r="M934" t="str">
            <v>NP15</v>
          </cell>
          <cell r="N934" t="str">
            <v>PGE3</v>
          </cell>
          <cell r="O934">
            <v>38517</v>
          </cell>
          <cell r="P934">
            <v>0</v>
          </cell>
          <cell r="Q934">
            <v>0</v>
          </cell>
          <cell r="R934">
            <v>0.35</v>
          </cell>
          <cell r="S934" t="str">
            <v>A</v>
          </cell>
        </row>
        <row r="935">
          <cell r="E935" t="str">
            <v>POEPH_7_UNIT 1</v>
          </cell>
          <cell r="F935" t="str">
            <v>Poe PH Unit 1</v>
          </cell>
          <cell r="G935">
            <v>69</v>
          </cell>
          <cell r="H935" t="str">
            <v>PGAE</v>
          </cell>
          <cell r="I935" t="str">
            <v>PG&amp;E</v>
          </cell>
          <cell r="J935" t="str">
            <v>HYDRO</v>
          </cell>
          <cell r="K935" t="str">
            <v>HYDRO</v>
          </cell>
          <cell r="L935" t="str">
            <v>WATER</v>
          </cell>
          <cell r="M935" t="str">
            <v>NP15</v>
          </cell>
          <cell r="N935" t="str">
            <v>PGE3</v>
          </cell>
          <cell r="O935">
            <v>21186</v>
          </cell>
          <cell r="P935">
            <v>0</v>
          </cell>
          <cell r="Q935" t="str">
            <v>NF Feather River</v>
          </cell>
          <cell r="R935">
            <v>68</v>
          </cell>
          <cell r="S935" t="str">
            <v>A</v>
          </cell>
        </row>
        <row r="936">
          <cell r="E936" t="str">
            <v>POEPH_7_UNIT 2</v>
          </cell>
          <cell r="F936" t="str">
            <v>Poe PH Unit 2</v>
          </cell>
          <cell r="G936">
            <v>68.5</v>
          </cell>
          <cell r="H936" t="str">
            <v>PGAE</v>
          </cell>
          <cell r="I936" t="str">
            <v>PG&amp;E</v>
          </cell>
          <cell r="J936" t="str">
            <v>HYDRO</v>
          </cell>
          <cell r="K936" t="str">
            <v>HYDRO</v>
          </cell>
          <cell r="L936" t="str">
            <v>WATER</v>
          </cell>
          <cell r="M936" t="str">
            <v>NP15</v>
          </cell>
          <cell r="N936" t="str">
            <v>PGE3</v>
          </cell>
          <cell r="O936">
            <v>21186</v>
          </cell>
          <cell r="P936">
            <v>0</v>
          </cell>
          <cell r="Q936" t="str">
            <v>NF Feather River</v>
          </cell>
          <cell r="R936">
            <v>68.5</v>
          </cell>
          <cell r="S936" t="str">
            <v>A</v>
          </cell>
        </row>
        <row r="937">
          <cell r="E937" t="str">
            <v>POTTER_6_UNITS</v>
          </cell>
          <cell r="F937" t="str">
            <v>POTTER VALLEY PH (AGGREGATE)</v>
          </cell>
          <cell r="G937">
            <v>10.1</v>
          </cell>
          <cell r="H937" t="str">
            <v>PGAE</v>
          </cell>
          <cell r="I937" t="str">
            <v>Pacific Gas &amp; Electric Company</v>
          </cell>
          <cell r="J937" t="str">
            <v>HYDRO</v>
          </cell>
          <cell r="K937" t="str">
            <v>HYDRO</v>
          </cell>
          <cell r="L937" t="str">
            <v>WATER</v>
          </cell>
          <cell r="M937" t="str">
            <v>NP15</v>
          </cell>
          <cell r="N937" t="str">
            <v>PGE3</v>
          </cell>
          <cell r="O937">
            <v>3654</v>
          </cell>
          <cell r="P937">
            <v>0</v>
          </cell>
          <cell r="Q937" t="str">
            <v>Eel</v>
          </cell>
          <cell r="R937">
            <v>9.8000000000000007</v>
          </cell>
          <cell r="S937" t="str">
            <v>A</v>
          </cell>
        </row>
        <row r="938">
          <cell r="E938" t="str">
            <v>POTTER_7_VECINO</v>
          </cell>
          <cell r="F938" t="str">
            <v>VECINO VINEYARDS LLC</v>
          </cell>
          <cell r="G938">
            <v>1.25</v>
          </cell>
          <cell r="H938" t="str">
            <v>PGAE</v>
          </cell>
          <cell r="I938" t="str">
            <v>Pacific Gas &amp; Electric Company</v>
          </cell>
          <cell r="J938" t="str">
            <v>HYDRO</v>
          </cell>
          <cell r="K938" t="str">
            <v>HYDRO</v>
          </cell>
          <cell r="L938" t="str">
            <v>WATER</v>
          </cell>
          <cell r="M938" t="str">
            <v>NP15</v>
          </cell>
          <cell r="N938" t="str">
            <v>PGE3</v>
          </cell>
          <cell r="O938">
            <v>32959</v>
          </cell>
          <cell r="P938">
            <v>0</v>
          </cell>
          <cell r="Q938">
            <v>0</v>
          </cell>
          <cell r="R938">
            <v>1.25</v>
          </cell>
          <cell r="S938" t="str">
            <v>A</v>
          </cell>
        </row>
        <row r="939">
          <cell r="E939" t="str">
            <v>PRIMM_2_SOLAR1</v>
          </cell>
          <cell r="F939" t="str">
            <v>Silver State South</v>
          </cell>
          <cell r="G939">
            <v>250</v>
          </cell>
          <cell r="H939" t="str">
            <v>SCE</v>
          </cell>
          <cell r="I939" t="str">
            <v>Silver State Solar Power South, LLC</v>
          </cell>
          <cell r="J939" t="str">
            <v>SOLAR</v>
          </cell>
          <cell r="K939" t="str">
            <v>PHOTO VOLTAIC</v>
          </cell>
          <cell r="L939" t="str">
            <v>SUN</v>
          </cell>
          <cell r="M939" t="str">
            <v>SP15</v>
          </cell>
          <cell r="N939" t="str">
            <v>SCE1</v>
          </cell>
          <cell r="O939">
            <v>42605</v>
          </cell>
          <cell r="P939">
            <v>0</v>
          </cell>
          <cell r="Q939">
            <v>0</v>
          </cell>
          <cell r="R939">
            <v>250</v>
          </cell>
          <cell r="S939" t="str">
            <v>A</v>
          </cell>
        </row>
        <row r="940">
          <cell r="E940" t="str">
            <v>PSWEET_1_STCRUZ</v>
          </cell>
          <cell r="F940" t="str">
            <v>Santa Cruz Energy LLC</v>
          </cell>
          <cell r="G940">
            <v>1.6</v>
          </cell>
          <cell r="H940" t="str">
            <v>PGAE</v>
          </cell>
          <cell r="I940" t="str">
            <v>Santa Cruz Energy LLC</v>
          </cell>
          <cell r="J940" t="str">
            <v>BIOMASS</v>
          </cell>
          <cell r="K940" t="str">
            <v>RECIPROCATING ENGINE</v>
          </cell>
          <cell r="L940" t="str">
            <v>LANDFILL GAS</v>
          </cell>
          <cell r="M940" t="str">
            <v>NP15</v>
          </cell>
          <cell r="N940" t="str">
            <v>PGE3</v>
          </cell>
          <cell r="O940">
            <v>40215</v>
          </cell>
          <cell r="P940">
            <v>0</v>
          </cell>
          <cell r="Q940">
            <v>0</v>
          </cell>
          <cell r="R940">
            <v>1.6</v>
          </cell>
          <cell r="S940" t="str">
            <v>A</v>
          </cell>
        </row>
        <row r="941">
          <cell r="E941" t="str">
            <v>PSWEET_7_QFUNTS</v>
          </cell>
          <cell r="F941" t="str">
            <v>PAUL SWEET QF AGGREGATION</v>
          </cell>
          <cell r="G941">
            <v>1</v>
          </cell>
          <cell r="H941" t="str">
            <v>PGAE</v>
          </cell>
          <cell r="I941" t="str">
            <v>Pacific Gas &amp; Electric Company</v>
          </cell>
          <cell r="J941" t="str">
            <v>BIOGAS</v>
          </cell>
          <cell r="K941" t="str">
            <v>AGGREGATION</v>
          </cell>
          <cell r="L941" t="str">
            <v>LANDFILL GAS</v>
          </cell>
          <cell r="M941" t="str">
            <v>NP15</v>
          </cell>
          <cell r="N941" t="str">
            <v>PGE3</v>
          </cell>
          <cell r="O941">
            <v>0</v>
          </cell>
          <cell r="P941">
            <v>0</v>
          </cell>
          <cell r="Q941">
            <v>0</v>
          </cell>
          <cell r="R941">
            <v>1</v>
          </cell>
          <cell r="S941" t="str">
            <v>A</v>
          </cell>
        </row>
        <row r="942">
          <cell r="E942" t="str">
            <v>PTLOMA_6_NTCCGN</v>
          </cell>
          <cell r="F942" t="str">
            <v>AEI MCRD STEAM TURBINE</v>
          </cell>
          <cell r="G942">
            <v>2.58</v>
          </cell>
          <cell r="H942" t="str">
            <v>SDGE</v>
          </cell>
          <cell r="I942" t="str">
            <v>SDG&amp;E Exempt</v>
          </cell>
          <cell r="J942" t="str">
            <v>COGENERATION</v>
          </cell>
          <cell r="K942" t="str">
            <v>STEAM</v>
          </cell>
          <cell r="L942" t="str">
            <v>HEAT RECOVERY</v>
          </cell>
          <cell r="M942" t="str">
            <v>SP15</v>
          </cell>
          <cell r="N942" t="str">
            <v>SDG1</v>
          </cell>
          <cell r="O942">
            <v>32509</v>
          </cell>
          <cell r="P942" t="str">
            <v>SDGE QF 162</v>
          </cell>
          <cell r="Q942">
            <v>0</v>
          </cell>
          <cell r="R942">
            <v>2.58</v>
          </cell>
          <cell r="S942" t="str">
            <v>A</v>
          </cell>
        </row>
        <row r="943">
          <cell r="E943" t="str">
            <v>PTLOMA_6_NTCQF</v>
          </cell>
          <cell r="F943" t="str">
            <v>NTC/MCRD COGENERATION</v>
          </cell>
          <cell r="G943">
            <v>22.3</v>
          </cell>
          <cell r="H943" t="str">
            <v>SDGE</v>
          </cell>
          <cell r="I943" t="str">
            <v>SDG&amp;E Exempt</v>
          </cell>
          <cell r="J943" t="str">
            <v>COGENERATION</v>
          </cell>
          <cell r="K943" t="str">
            <v>COMBUSTION TURBINE</v>
          </cell>
          <cell r="L943" t="str">
            <v>NATURAL GAS</v>
          </cell>
          <cell r="M943" t="str">
            <v>SP15</v>
          </cell>
          <cell r="N943" t="str">
            <v>SDG1</v>
          </cell>
          <cell r="O943">
            <v>32509</v>
          </cell>
          <cell r="P943" t="str">
            <v>SDGE QF 232</v>
          </cell>
          <cell r="Q943">
            <v>0</v>
          </cell>
          <cell r="R943">
            <v>22.3</v>
          </cell>
          <cell r="S943" t="str">
            <v>A</v>
          </cell>
        </row>
        <row r="944">
          <cell r="E944" t="str">
            <v>PUTHCR_1_SOLAR1</v>
          </cell>
          <cell r="F944" t="str">
            <v>Putah Creek Solar Farm</v>
          </cell>
          <cell r="G944">
            <v>1.98</v>
          </cell>
          <cell r="H944" t="str">
            <v>PGAE</v>
          </cell>
          <cell r="I944" t="str">
            <v>Putah Creek Solar Farms LLC</v>
          </cell>
          <cell r="J944" t="str">
            <v>SOLAR</v>
          </cell>
          <cell r="K944" t="str">
            <v>PHOTO VOLTAIC</v>
          </cell>
          <cell r="L944" t="str">
            <v>SUN</v>
          </cell>
          <cell r="M944" t="str">
            <v>NP15</v>
          </cell>
          <cell r="N944" t="str">
            <v>PGE3</v>
          </cell>
          <cell r="O944">
            <v>41992</v>
          </cell>
          <cell r="P944">
            <v>0</v>
          </cell>
          <cell r="Q944">
            <v>0</v>
          </cell>
          <cell r="R944">
            <v>2</v>
          </cell>
          <cell r="S944" t="str">
            <v>A</v>
          </cell>
        </row>
        <row r="945">
          <cell r="E945" t="str">
            <v>PWEST_1_UNIT</v>
          </cell>
          <cell r="F945" t="str">
            <v>PACIFIC WEST I</v>
          </cell>
          <cell r="G945">
            <v>2.1</v>
          </cell>
          <cell r="H945" t="str">
            <v>SCE</v>
          </cell>
          <cell r="I945" t="str">
            <v>Phoenix Wind Power, LLC</v>
          </cell>
          <cell r="J945" t="str">
            <v>WIND</v>
          </cell>
          <cell r="K945" t="str">
            <v>WIND</v>
          </cell>
          <cell r="L945" t="str">
            <v>WIND</v>
          </cell>
          <cell r="M945" t="str">
            <v>SP15</v>
          </cell>
          <cell r="N945" t="str">
            <v>SCE1</v>
          </cell>
          <cell r="O945">
            <v>0</v>
          </cell>
          <cell r="P945">
            <v>0</v>
          </cell>
          <cell r="Q945">
            <v>0</v>
          </cell>
          <cell r="R945">
            <v>2.1</v>
          </cell>
          <cell r="S945" t="str">
            <v>A</v>
          </cell>
        </row>
        <row r="946">
          <cell r="E946" t="str">
            <v>RALSTN_7_UNIT 1</v>
          </cell>
          <cell r="F946" t="str">
            <v>Ralston PH</v>
          </cell>
          <cell r="G946">
            <v>86</v>
          </cell>
          <cell r="H946" t="str">
            <v>PGAE</v>
          </cell>
          <cell r="I946" t="str">
            <v>PCWA</v>
          </cell>
          <cell r="J946" t="str">
            <v>HYDRO</v>
          </cell>
          <cell r="K946" t="str">
            <v>HYDRO</v>
          </cell>
          <cell r="L946" t="str">
            <v>WATER</v>
          </cell>
          <cell r="M946" t="str">
            <v>NP15</v>
          </cell>
          <cell r="N946" t="str">
            <v>PGE3</v>
          </cell>
          <cell r="O946">
            <v>24108</v>
          </cell>
          <cell r="P946">
            <v>0</v>
          </cell>
          <cell r="Q946" t="str">
            <v>American River</v>
          </cell>
          <cell r="R946">
            <v>86</v>
          </cell>
          <cell r="S946" t="str">
            <v>A</v>
          </cell>
        </row>
        <row r="947">
          <cell r="E947" t="str">
            <v>RAMON_2_SCEDYN</v>
          </cell>
          <cell r="F947" t="str">
            <v>IID Mirage Dynamic Schedule</v>
          </cell>
          <cell r="G947">
            <v>414.4</v>
          </cell>
          <cell r="H947" t="str">
            <v>SCE</v>
          </cell>
          <cell r="I947" t="str">
            <v>Imperial Irrigation District DTBAOA</v>
          </cell>
          <cell r="J947" t="str">
            <v>DYNAMIC SCHEDULED</v>
          </cell>
          <cell r="K947" t="str">
            <v>VARIOUS</v>
          </cell>
          <cell r="L947" t="str">
            <v>VARIOUS</v>
          </cell>
          <cell r="M947" t="str">
            <v>SP15</v>
          </cell>
          <cell r="N947" t="str">
            <v>IID</v>
          </cell>
          <cell r="O947">
            <v>0</v>
          </cell>
          <cell r="P947">
            <v>0</v>
          </cell>
          <cell r="Q947">
            <v>0</v>
          </cell>
          <cell r="R947">
            <v>451.6</v>
          </cell>
          <cell r="S947" t="str">
            <v>C</v>
          </cell>
        </row>
        <row r="948">
          <cell r="E948" t="str">
            <v>RCKCRK_7_UNIT 1</v>
          </cell>
          <cell r="F948" t="str">
            <v>Rock Creek Unit 1</v>
          </cell>
          <cell r="G948">
            <v>57</v>
          </cell>
          <cell r="H948" t="str">
            <v>PGAE</v>
          </cell>
          <cell r="I948" t="str">
            <v>PG&amp;E</v>
          </cell>
          <cell r="J948" t="str">
            <v>HYDRO</v>
          </cell>
          <cell r="K948" t="str">
            <v>HYDRO</v>
          </cell>
          <cell r="L948" t="str">
            <v>WATER</v>
          </cell>
          <cell r="M948" t="str">
            <v>NP15</v>
          </cell>
          <cell r="N948" t="str">
            <v>PGE3</v>
          </cell>
          <cell r="O948">
            <v>18264</v>
          </cell>
          <cell r="P948">
            <v>0</v>
          </cell>
          <cell r="Q948" t="str">
            <v>NF Feather River</v>
          </cell>
          <cell r="R948">
            <v>57</v>
          </cell>
          <cell r="S948" t="str">
            <v>A</v>
          </cell>
        </row>
        <row r="949">
          <cell r="E949" t="str">
            <v>RCKCRK_7_UNIT 2</v>
          </cell>
          <cell r="F949" t="str">
            <v>Rock Creek Unit 2</v>
          </cell>
          <cell r="G949">
            <v>56.9</v>
          </cell>
          <cell r="H949" t="str">
            <v>PGAE</v>
          </cell>
          <cell r="I949" t="str">
            <v>PG&amp;E</v>
          </cell>
          <cell r="J949" t="str">
            <v>HYDRO</v>
          </cell>
          <cell r="K949" t="str">
            <v>HYDRO</v>
          </cell>
          <cell r="L949" t="str">
            <v>WATER</v>
          </cell>
          <cell r="M949" t="str">
            <v>NP15</v>
          </cell>
          <cell r="N949" t="str">
            <v>PGE3</v>
          </cell>
          <cell r="O949">
            <v>18264</v>
          </cell>
          <cell r="P949">
            <v>0</v>
          </cell>
          <cell r="Q949" t="str">
            <v>NF Feather River</v>
          </cell>
          <cell r="R949">
            <v>56.9</v>
          </cell>
          <cell r="S949" t="str">
            <v>A</v>
          </cell>
        </row>
        <row r="950">
          <cell r="E950" t="str">
            <v>RECTOR_2_KAWEAH</v>
          </cell>
          <cell r="F950" t="str">
            <v>KAWEAH HYDRO PROJECT (AGGREGATE)</v>
          </cell>
          <cell r="G950">
            <v>6.55</v>
          </cell>
          <cell r="H950" t="str">
            <v>SCE</v>
          </cell>
          <cell r="I950" t="str">
            <v>SCE</v>
          </cell>
          <cell r="J950" t="str">
            <v>HYDRO</v>
          </cell>
          <cell r="K950" t="str">
            <v>HYDRO</v>
          </cell>
          <cell r="L950" t="str">
            <v>WATER</v>
          </cell>
          <cell r="M950" t="str">
            <v>SP15</v>
          </cell>
          <cell r="N950" t="str">
            <v>SCE1</v>
          </cell>
          <cell r="O950">
            <v>4750</v>
          </cell>
          <cell r="P950">
            <v>0</v>
          </cell>
          <cell r="Q950">
            <v>0</v>
          </cell>
          <cell r="R950">
            <v>6.6</v>
          </cell>
          <cell r="S950" t="str">
            <v>A</v>
          </cell>
        </row>
        <row r="951">
          <cell r="E951" t="str">
            <v>RECTOR_2_KAWH 1</v>
          </cell>
          <cell r="F951" t="str">
            <v>Kaweah PH 1 Unit 1</v>
          </cell>
          <cell r="G951">
            <v>2.25</v>
          </cell>
          <cell r="H951" t="str">
            <v>SCE</v>
          </cell>
          <cell r="I951" t="str">
            <v>SCE</v>
          </cell>
          <cell r="J951" t="str">
            <v>HYDRO</v>
          </cell>
          <cell r="K951" t="str">
            <v>HYDRO</v>
          </cell>
          <cell r="L951" t="str">
            <v>WATER</v>
          </cell>
          <cell r="M951" t="str">
            <v>SP15</v>
          </cell>
          <cell r="N951" t="str">
            <v>SCE1</v>
          </cell>
          <cell r="O951">
            <v>10594</v>
          </cell>
          <cell r="P951">
            <v>0</v>
          </cell>
          <cell r="Q951">
            <v>0</v>
          </cell>
          <cell r="R951">
            <v>2.25</v>
          </cell>
          <cell r="S951" t="str">
            <v>A</v>
          </cell>
        </row>
        <row r="952">
          <cell r="E952" t="str">
            <v>RECTOR_2_QF</v>
          </cell>
          <cell r="F952" t="str">
            <v>RECTOR AREA LUMPED UNITS</v>
          </cell>
          <cell r="G952">
            <v>19.5</v>
          </cell>
          <cell r="H952" t="str">
            <v>SCE</v>
          </cell>
          <cell r="I952" t="str">
            <v>VARIOUS</v>
          </cell>
          <cell r="J952" t="str">
            <v>HYDRO</v>
          </cell>
          <cell r="K952" t="str">
            <v>HYDRO</v>
          </cell>
          <cell r="L952" t="str">
            <v>WATER</v>
          </cell>
          <cell r="M952" t="str">
            <v>SP15</v>
          </cell>
          <cell r="N952" t="str">
            <v>SCE1</v>
          </cell>
          <cell r="O952">
            <v>30682</v>
          </cell>
          <cell r="P952">
            <v>0</v>
          </cell>
          <cell r="Q952">
            <v>0</v>
          </cell>
          <cell r="R952">
            <v>19.53</v>
          </cell>
          <cell r="S952" t="str">
            <v>A</v>
          </cell>
        </row>
        <row r="953">
          <cell r="E953" t="str">
            <v>RECTOR_7_TULARE</v>
          </cell>
          <cell r="F953" t="str">
            <v>MM TULARE ENERGY, LLC</v>
          </cell>
          <cell r="G953">
            <v>1.6</v>
          </cell>
          <cell r="H953" t="str">
            <v>SCE</v>
          </cell>
          <cell r="I953" t="str">
            <v>MM TULARE ENERGY, LLC (formerly QF #1103)</v>
          </cell>
          <cell r="J953" t="str">
            <v>BIOMASS</v>
          </cell>
          <cell r="K953" t="str">
            <v>RECIPROCATING ENGINE</v>
          </cell>
          <cell r="L953" t="str">
            <v>LANDFILL GAS</v>
          </cell>
          <cell r="M953" t="str">
            <v>SP15</v>
          </cell>
          <cell r="N953" t="str">
            <v>SCE1</v>
          </cell>
          <cell r="O953">
            <v>35923</v>
          </cell>
          <cell r="P953" t="str">
            <v>Converted to Participating generator on 12/11/2006. (Two units)</v>
          </cell>
          <cell r="Q953">
            <v>0</v>
          </cell>
          <cell r="R953">
            <v>1.63</v>
          </cell>
          <cell r="S953" t="str">
            <v>A</v>
          </cell>
        </row>
        <row r="954">
          <cell r="E954" t="str">
            <v>REDBLF_6_UNIT</v>
          </cell>
          <cell r="F954" t="str">
            <v>RED BLUFF PEAKER PLANT</v>
          </cell>
          <cell r="G954">
            <v>44</v>
          </cell>
          <cell r="H954" t="str">
            <v>PGAE</v>
          </cell>
          <cell r="I954" t="str">
            <v>California Power Holdings, LLC</v>
          </cell>
          <cell r="J954" t="str">
            <v>PEAKER</v>
          </cell>
          <cell r="K954" t="str">
            <v>RECIPROCATING ENGINE</v>
          </cell>
          <cell r="L954" t="str">
            <v>NATURAL GAS</v>
          </cell>
          <cell r="M954" t="str">
            <v>NP15</v>
          </cell>
          <cell r="N954" t="str">
            <v>PGE3</v>
          </cell>
          <cell r="O954">
            <v>37114</v>
          </cell>
          <cell r="P954">
            <v>0</v>
          </cell>
          <cell r="Q954">
            <v>0</v>
          </cell>
          <cell r="R954">
            <v>44</v>
          </cell>
          <cell r="S954" t="str">
            <v>A</v>
          </cell>
        </row>
        <row r="955">
          <cell r="E955" t="str">
            <v>REDOND_7_UNIT 5</v>
          </cell>
          <cell r="F955" t="str">
            <v>Redondo Unit 5</v>
          </cell>
          <cell r="G955">
            <v>178.87</v>
          </cell>
          <cell r="H955" t="str">
            <v>SCE</v>
          </cell>
          <cell r="I955" t="str">
            <v>AES</v>
          </cell>
          <cell r="J955" t="str">
            <v>THERMAL</v>
          </cell>
          <cell r="K955" t="str">
            <v>STEAM</v>
          </cell>
          <cell r="L955" t="str">
            <v>NATURAL GAS</v>
          </cell>
          <cell r="M955" t="str">
            <v>SP15</v>
          </cell>
          <cell r="N955" t="str">
            <v>SCE1</v>
          </cell>
          <cell r="O955">
            <v>19725</v>
          </cell>
          <cell r="P955">
            <v>0</v>
          </cell>
          <cell r="Q955">
            <v>0</v>
          </cell>
          <cell r="R955">
            <v>175</v>
          </cell>
          <cell r="S955" t="str">
            <v>A</v>
          </cell>
        </row>
        <row r="956">
          <cell r="E956" t="str">
            <v>REDOND_7_UNIT 6</v>
          </cell>
          <cell r="F956" t="str">
            <v>Redondo Unit 6</v>
          </cell>
          <cell r="G956">
            <v>175</v>
          </cell>
          <cell r="H956" t="str">
            <v>SCE</v>
          </cell>
          <cell r="I956" t="str">
            <v>AES</v>
          </cell>
          <cell r="J956" t="str">
            <v>THERMAL</v>
          </cell>
          <cell r="K956" t="str">
            <v>STEAM</v>
          </cell>
          <cell r="L956" t="str">
            <v>NATURAL GAS</v>
          </cell>
          <cell r="M956" t="str">
            <v>SP15</v>
          </cell>
          <cell r="N956" t="str">
            <v>SCE1</v>
          </cell>
          <cell r="O956">
            <v>20821</v>
          </cell>
          <cell r="P956">
            <v>0</v>
          </cell>
          <cell r="Q956">
            <v>0</v>
          </cell>
          <cell r="R956">
            <v>175</v>
          </cell>
          <cell r="S956" t="str">
            <v>A</v>
          </cell>
        </row>
        <row r="957">
          <cell r="E957" t="str">
            <v>REDOND_7_UNIT 7</v>
          </cell>
          <cell r="F957" t="str">
            <v>Redondo Unit 7</v>
          </cell>
          <cell r="G957">
            <v>505.96</v>
          </cell>
          <cell r="H957" t="str">
            <v>SCE</v>
          </cell>
          <cell r="I957" t="str">
            <v>AES</v>
          </cell>
          <cell r="J957" t="str">
            <v>THERMAL</v>
          </cell>
          <cell r="K957" t="str">
            <v>STEAM</v>
          </cell>
          <cell r="L957" t="str">
            <v>NATURAL GAS</v>
          </cell>
          <cell r="M957" t="str">
            <v>SP15</v>
          </cell>
          <cell r="N957" t="str">
            <v>SCE1</v>
          </cell>
          <cell r="O957">
            <v>24473</v>
          </cell>
          <cell r="P957">
            <v>0</v>
          </cell>
          <cell r="Q957">
            <v>0</v>
          </cell>
          <cell r="R957">
            <v>480</v>
          </cell>
          <cell r="S957" t="str">
            <v>A</v>
          </cell>
        </row>
        <row r="958">
          <cell r="E958" t="str">
            <v>REDOND_7_UNIT 8</v>
          </cell>
          <cell r="F958" t="str">
            <v>Redondo Unit 8</v>
          </cell>
          <cell r="G958">
            <v>495.9</v>
          </cell>
          <cell r="H958" t="str">
            <v>SCE</v>
          </cell>
          <cell r="I958" t="str">
            <v>AES</v>
          </cell>
          <cell r="J958" t="str">
            <v>THERMAL</v>
          </cell>
          <cell r="K958" t="str">
            <v>STEAM</v>
          </cell>
          <cell r="L958" t="str">
            <v>NATURAL GAS</v>
          </cell>
          <cell r="M958" t="str">
            <v>SP15</v>
          </cell>
          <cell r="N958" t="str">
            <v>SCE1</v>
          </cell>
          <cell r="O958">
            <v>24473</v>
          </cell>
          <cell r="P958">
            <v>0</v>
          </cell>
          <cell r="Q958">
            <v>0</v>
          </cell>
          <cell r="R958">
            <v>480</v>
          </cell>
          <cell r="S958" t="str">
            <v>A</v>
          </cell>
        </row>
        <row r="959">
          <cell r="E959" t="str">
            <v>REEDLY_6_SOLAR</v>
          </cell>
          <cell r="F959" t="str">
            <v>Terzian</v>
          </cell>
          <cell r="G959">
            <v>1.23</v>
          </cell>
          <cell r="H959" t="str">
            <v>PGAE</v>
          </cell>
          <cell r="I959" t="str">
            <v>Pristine Sun, LLC</v>
          </cell>
          <cell r="J959" t="str">
            <v>SOLAR</v>
          </cell>
          <cell r="K959" t="str">
            <v>PHOTO VOLTAIC</v>
          </cell>
          <cell r="L959" t="str">
            <v>SUN</v>
          </cell>
          <cell r="M959" t="str">
            <v>NP15</v>
          </cell>
          <cell r="N959" t="str">
            <v>PGE3</v>
          </cell>
          <cell r="O959">
            <v>41807</v>
          </cell>
          <cell r="P959">
            <v>0</v>
          </cell>
          <cell r="Q959">
            <v>0</v>
          </cell>
          <cell r="R959">
            <v>1.25</v>
          </cell>
          <cell r="S959" t="str">
            <v>A</v>
          </cell>
        </row>
        <row r="960">
          <cell r="E960" t="str">
            <v>RENWD_1_QF</v>
          </cell>
          <cell r="F960" t="str">
            <v>San Gorgonio Renwind</v>
          </cell>
          <cell r="G960">
            <v>10</v>
          </cell>
          <cell r="H960" t="str">
            <v>SCE</v>
          </cell>
          <cell r="I960" t="str">
            <v>Windpower Partners 1993, LLC</v>
          </cell>
          <cell r="J960" t="str">
            <v>WIND</v>
          </cell>
          <cell r="K960" t="str">
            <v>WIND</v>
          </cell>
          <cell r="L960" t="str">
            <v>WIND</v>
          </cell>
          <cell r="M960" t="str">
            <v>SP15</v>
          </cell>
          <cell r="N960" t="str">
            <v>SCE1</v>
          </cell>
          <cell r="O960">
            <v>0</v>
          </cell>
          <cell r="P960" t="str">
            <v>Formerly SCE QFs 6035, 6118</v>
          </cell>
          <cell r="Q960">
            <v>0</v>
          </cell>
          <cell r="R960">
            <v>10.5</v>
          </cell>
          <cell r="S960" t="str">
            <v>A</v>
          </cell>
        </row>
        <row r="961">
          <cell r="E961" t="str">
            <v>RHONDO_2_QF</v>
          </cell>
          <cell r="F961" t="str">
            <v>RHONDO AREA LUMPED UNITS</v>
          </cell>
          <cell r="G961">
            <v>5.0999999999999996</v>
          </cell>
          <cell r="H961" t="str">
            <v>SCE</v>
          </cell>
          <cell r="I961" t="str">
            <v>VARIOUS</v>
          </cell>
          <cell r="J961" t="str">
            <v>VARIOUS</v>
          </cell>
          <cell r="K961">
            <v>0</v>
          </cell>
          <cell r="L961" t="str">
            <v>WATER</v>
          </cell>
          <cell r="M961" t="str">
            <v>SP15</v>
          </cell>
          <cell r="N961" t="str">
            <v>SCE1</v>
          </cell>
          <cell r="O961">
            <v>31778</v>
          </cell>
          <cell r="P961">
            <v>0</v>
          </cell>
          <cell r="Q961">
            <v>0</v>
          </cell>
          <cell r="R961">
            <v>5.12</v>
          </cell>
          <cell r="S961" t="str">
            <v>A</v>
          </cell>
        </row>
        <row r="962">
          <cell r="E962" t="str">
            <v>RHONDO_6_PUENTE</v>
          </cell>
          <cell r="F962" t="str">
            <v>Puente Hills Phase 2</v>
          </cell>
          <cell r="G962">
            <v>4</v>
          </cell>
          <cell r="H962" t="str">
            <v>SCE</v>
          </cell>
          <cell r="I962" t="str">
            <v>County Sanitation District No. 2 of Los Angeles County</v>
          </cell>
          <cell r="J962" t="str">
            <v>BIOGAS</v>
          </cell>
          <cell r="K962" t="str">
            <v>RECIPROCATING ENGINE</v>
          </cell>
          <cell r="L962" t="str">
            <v>LANDFILL GAS</v>
          </cell>
          <cell r="M962" t="str">
            <v>SP15</v>
          </cell>
          <cell r="N962" t="str">
            <v>SCE1</v>
          </cell>
          <cell r="O962">
            <v>39423</v>
          </cell>
          <cell r="P962">
            <v>0</v>
          </cell>
          <cell r="Q962">
            <v>0</v>
          </cell>
          <cell r="R962">
            <v>35.5</v>
          </cell>
          <cell r="S962" t="str">
            <v>A</v>
          </cell>
        </row>
        <row r="963">
          <cell r="E963" t="str">
            <v>RICHMN_7_BAYENV</v>
          </cell>
          <cell r="F963" t="str">
            <v>BAY EVIRONMENTAL MANAGEMENT</v>
          </cell>
          <cell r="G963">
            <v>2.5</v>
          </cell>
          <cell r="H963" t="str">
            <v>PGAE</v>
          </cell>
          <cell r="I963" t="str">
            <v>Bay Environmental Mgt. (formerly 01P070)</v>
          </cell>
          <cell r="J963" t="str">
            <v>BIOMASS</v>
          </cell>
          <cell r="K963" t="str">
            <v>RECIPROCATING ENGINE</v>
          </cell>
          <cell r="L963" t="str">
            <v>LANDFILL GAS</v>
          </cell>
          <cell r="M963" t="str">
            <v>NP15</v>
          </cell>
          <cell r="N963" t="str">
            <v>PGE3</v>
          </cell>
          <cell r="O963">
            <v>31048</v>
          </cell>
          <cell r="P963">
            <v>0</v>
          </cell>
          <cell r="Q963">
            <v>0</v>
          </cell>
          <cell r="R963">
            <v>3</v>
          </cell>
          <cell r="S963" t="str">
            <v>A</v>
          </cell>
        </row>
        <row r="964">
          <cell r="E964" t="str">
            <v>RIOBRV_6_UNIT 1</v>
          </cell>
          <cell r="F964" t="str">
            <v>KERN HYDRO (OLCESE) (aka RIO BRAVO HYDRO)</v>
          </cell>
          <cell r="G964">
            <v>18.399999999999999</v>
          </cell>
          <cell r="H964" t="str">
            <v>PGAE</v>
          </cell>
          <cell r="I964" t="str">
            <v>Pacific Gas &amp; Electric Company</v>
          </cell>
          <cell r="J964" t="str">
            <v>HYDRO</v>
          </cell>
          <cell r="K964" t="str">
            <v>HYDRO</v>
          </cell>
          <cell r="L964" t="str">
            <v>WATER</v>
          </cell>
          <cell r="M964" t="str">
            <v>ZP26</v>
          </cell>
          <cell r="N964" t="str">
            <v>PGE4</v>
          </cell>
          <cell r="O964">
            <v>32646</v>
          </cell>
          <cell r="P964" t="str">
            <v>PGE QF 25H073</v>
          </cell>
          <cell r="Q964">
            <v>0</v>
          </cell>
          <cell r="R964">
            <v>18.399999999999999</v>
          </cell>
          <cell r="S964" t="str">
            <v>A</v>
          </cell>
        </row>
        <row r="965">
          <cell r="E965" t="str">
            <v>RIOOSO_1_QF</v>
          </cell>
          <cell r="F965" t="str">
            <v>RIO OSO AREA LUMPED QF UNITS</v>
          </cell>
          <cell r="G965">
            <v>1.7</v>
          </cell>
          <cell r="H965" t="str">
            <v>PGAE</v>
          </cell>
          <cell r="I965" t="str">
            <v>VARIOUS</v>
          </cell>
          <cell r="J965" t="str">
            <v>HYDRO</v>
          </cell>
          <cell r="K965" t="str">
            <v>AGGREGATION</v>
          </cell>
          <cell r="L965" t="str">
            <v>WATER</v>
          </cell>
          <cell r="M965" t="str">
            <v>NP15</v>
          </cell>
          <cell r="N965" t="str">
            <v>PGE3</v>
          </cell>
          <cell r="O965">
            <v>30682</v>
          </cell>
          <cell r="P965">
            <v>0</v>
          </cell>
          <cell r="Q965">
            <v>0</v>
          </cell>
          <cell r="R965">
            <v>2.5</v>
          </cell>
          <cell r="S965" t="str">
            <v>A</v>
          </cell>
        </row>
        <row r="966">
          <cell r="E966" t="str">
            <v>ROLLIN_6_UNIT</v>
          </cell>
          <cell r="F966" t="str">
            <v>Rollins PH</v>
          </cell>
          <cell r="G966">
            <v>13.5</v>
          </cell>
          <cell r="H966" t="str">
            <v>PGAE</v>
          </cell>
          <cell r="I966" t="str">
            <v>Nevada Irrigation District</v>
          </cell>
          <cell r="J966" t="str">
            <v>HYDRO</v>
          </cell>
          <cell r="K966" t="str">
            <v>HYDRO</v>
          </cell>
          <cell r="L966" t="str">
            <v>WATER</v>
          </cell>
          <cell r="M966" t="str">
            <v>NP15</v>
          </cell>
          <cell r="N966" t="str">
            <v>PGE3</v>
          </cell>
          <cell r="O966">
            <v>29221</v>
          </cell>
          <cell r="P966" t="str">
            <v>QF Conversion Completed: 2/10/2014</v>
          </cell>
          <cell r="Q966">
            <v>0</v>
          </cell>
          <cell r="R966">
            <v>12.15</v>
          </cell>
          <cell r="S966" t="str">
            <v>A</v>
          </cell>
        </row>
        <row r="967">
          <cell r="E967" t="str">
            <v>ROSMDW_2_WIND1</v>
          </cell>
          <cell r="F967" t="str">
            <v>Pacific Wind - Phase 1</v>
          </cell>
          <cell r="G967">
            <v>140</v>
          </cell>
          <cell r="H967" t="str">
            <v>SDGE</v>
          </cell>
          <cell r="I967" t="str">
            <v>Pacific Wind, LLC</v>
          </cell>
          <cell r="J967" t="str">
            <v>WIND</v>
          </cell>
          <cell r="K967" t="str">
            <v>WIND</v>
          </cell>
          <cell r="L967" t="str">
            <v>WIND</v>
          </cell>
          <cell r="M967" t="str">
            <v>SP15</v>
          </cell>
          <cell r="N967" t="str">
            <v>SDG1</v>
          </cell>
          <cell r="O967">
            <v>0</v>
          </cell>
          <cell r="P967" t="str">
            <v>Phased Implementation: 140 MW commercial out of 250 MW total at completion. As of 7/20/2012</v>
          </cell>
          <cell r="Q967">
            <v>0</v>
          </cell>
          <cell r="R967">
            <v>140</v>
          </cell>
          <cell r="S967" t="str">
            <v>A</v>
          </cell>
        </row>
        <row r="968">
          <cell r="E968" t="str">
            <v>RSMSLR_6_SOLAR1</v>
          </cell>
          <cell r="F968" t="str">
            <v>Rosamond One</v>
          </cell>
          <cell r="G968">
            <v>20</v>
          </cell>
          <cell r="H968" t="str">
            <v>SCE</v>
          </cell>
          <cell r="I968" t="str">
            <v>RE Rosamond One, LLC</v>
          </cell>
          <cell r="J968" t="str">
            <v>SOLAR</v>
          </cell>
          <cell r="K968" t="str">
            <v>PHOTO VOLTAIC</v>
          </cell>
          <cell r="L968" t="str">
            <v>SUN</v>
          </cell>
          <cell r="M968" t="str">
            <v>SP15</v>
          </cell>
          <cell r="N968" t="str">
            <v>SCE1</v>
          </cell>
          <cell r="O968">
            <v>41628</v>
          </cell>
          <cell r="P968">
            <v>0</v>
          </cell>
          <cell r="Q968">
            <v>0</v>
          </cell>
          <cell r="R968">
            <v>20</v>
          </cell>
          <cell r="S968" t="str">
            <v>A</v>
          </cell>
        </row>
        <row r="969">
          <cell r="E969" t="str">
            <v>RSMSLR_6_SOLAR2</v>
          </cell>
          <cell r="F969" t="str">
            <v>Rosamond Two</v>
          </cell>
          <cell r="G969">
            <v>20</v>
          </cell>
          <cell r="H969" t="str">
            <v>SCE</v>
          </cell>
          <cell r="I969" t="str">
            <v>RE Rosamond Two, LLC</v>
          </cell>
          <cell r="J969" t="str">
            <v>SOLAR</v>
          </cell>
          <cell r="K969" t="str">
            <v>PHOTO VOLTAIC</v>
          </cell>
          <cell r="L969" t="str">
            <v>SUN</v>
          </cell>
          <cell r="M969" t="str">
            <v>SP15</v>
          </cell>
          <cell r="N969" t="str">
            <v>SCE1</v>
          </cell>
          <cell r="O969">
            <v>41628</v>
          </cell>
          <cell r="P969">
            <v>0</v>
          </cell>
          <cell r="Q969">
            <v>0</v>
          </cell>
          <cell r="R969">
            <v>20</v>
          </cell>
          <cell r="S969" t="str">
            <v>A</v>
          </cell>
        </row>
        <row r="970">
          <cell r="E970" t="str">
            <v>RTREE_2_WIND1</v>
          </cell>
          <cell r="F970" t="str">
            <v>Rising Tree 1</v>
          </cell>
          <cell r="G970">
            <v>79.2</v>
          </cell>
          <cell r="H970" t="str">
            <v>SCE</v>
          </cell>
          <cell r="I970" t="str">
            <v>Rising Tree Wind Farm LLC</v>
          </cell>
          <cell r="J970" t="str">
            <v>WIND</v>
          </cell>
          <cell r="K970" t="str">
            <v>WIND</v>
          </cell>
          <cell r="L970" t="str">
            <v>WIND</v>
          </cell>
          <cell r="M970" t="str">
            <v>SP15</v>
          </cell>
          <cell r="N970" t="str">
            <v>SCE1</v>
          </cell>
          <cell r="O970">
            <v>42016</v>
          </cell>
          <cell r="P970">
            <v>0</v>
          </cell>
          <cell r="Q970">
            <v>0</v>
          </cell>
          <cell r="R970">
            <v>79.2</v>
          </cell>
          <cell r="S970" t="str">
            <v>A</v>
          </cell>
        </row>
        <row r="971">
          <cell r="E971" t="str">
            <v>RTREE_2_WIND2</v>
          </cell>
          <cell r="F971" t="str">
            <v>Rising Tree 2</v>
          </cell>
          <cell r="G971">
            <v>19.8</v>
          </cell>
          <cell r="H971" t="str">
            <v>SCE</v>
          </cell>
          <cell r="I971" t="str">
            <v>Rising Tree Wind Farm II LLC</v>
          </cell>
          <cell r="J971" t="str">
            <v>WIND</v>
          </cell>
          <cell r="K971" t="str">
            <v>WIND</v>
          </cell>
          <cell r="L971" t="str">
            <v>WIND</v>
          </cell>
          <cell r="M971" t="str">
            <v>SP15</v>
          </cell>
          <cell r="N971" t="str">
            <v>SCE1</v>
          </cell>
          <cell r="O971">
            <v>42016</v>
          </cell>
          <cell r="P971">
            <v>0</v>
          </cell>
          <cell r="Q971">
            <v>0</v>
          </cell>
          <cell r="R971">
            <v>19.8</v>
          </cell>
          <cell r="S971" t="str">
            <v>A</v>
          </cell>
        </row>
        <row r="972">
          <cell r="E972" t="str">
            <v>RTREE_2_WIND3</v>
          </cell>
          <cell r="F972" t="str">
            <v>Rising Tree 3</v>
          </cell>
          <cell r="G972">
            <v>99</v>
          </cell>
          <cell r="H972" t="str">
            <v>SCE</v>
          </cell>
          <cell r="I972" t="str">
            <v>Rising Tree Wind Farm III LLC</v>
          </cell>
          <cell r="J972" t="str">
            <v>WIND</v>
          </cell>
          <cell r="K972" t="str">
            <v>WIND</v>
          </cell>
          <cell r="L972" t="str">
            <v>WIND</v>
          </cell>
          <cell r="M972" t="str">
            <v>SP15</v>
          </cell>
          <cell r="N972" t="str">
            <v>SCE1</v>
          </cell>
          <cell r="O972">
            <v>42180</v>
          </cell>
          <cell r="P972">
            <v>0</v>
          </cell>
          <cell r="Q972">
            <v>0</v>
          </cell>
          <cell r="R972">
            <v>99</v>
          </cell>
          <cell r="S972" t="str">
            <v>A</v>
          </cell>
        </row>
        <row r="973">
          <cell r="E973" t="str">
            <v>RUSCTY_2_CTG1</v>
          </cell>
          <cell r="F973" t="str">
            <v>RCEC Unit 1</v>
          </cell>
          <cell r="G973">
            <v>180</v>
          </cell>
          <cell r="H973" t="str">
            <v>PGAE</v>
          </cell>
          <cell r="I973" t="str">
            <v>Russell City Energy Center, LLC</v>
          </cell>
          <cell r="J973" t="str">
            <v>THERMAL</v>
          </cell>
          <cell r="K973" t="str">
            <v>COMBUSTION TURBINE</v>
          </cell>
          <cell r="L973" t="str">
            <v>NATURAL GAS</v>
          </cell>
          <cell r="M973" t="str">
            <v>NP15</v>
          </cell>
          <cell r="N973" t="str">
            <v>PGE3</v>
          </cell>
          <cell r="O973">
            <v>41494</v>
          </cell>
          <cell r="P973">
            <v>0</v>
          </cell>
          <cell r="Q973">
            <v>0</v>
          </cell>
          <cell r="R973">
            <v>193</v>
          </cell>
          <cell r="S973" t="str">
            <v>A</v>
          </cell>
        </row>
        <row r="974">
          <cell r="E974" t="str">
            <v>RUSCTY_2_CTG2</v>
          </cell>
          <cell r="F974" t="str">
            <v>RCEC Unit 2</v>
          </cell>
          <cell r="G974">
            <v>180</v>
          </cell>
          <cell r="H974" t="str">
            <v>PGAE</v>
          </cell>
          <cell r="I974" t="str">
            <v>Russell City Energy Center, LLC</v>
          </cell>
          <cell r="J974" t="str">
            <v>THERMAL</v>
          </cell>
          <cell r="K974" t="str">
            <v>COMBUSTION TURBINE</v>
          </cell>
          <cell r="L974" t="str">
            <v>NATURAL GAS</v>
          </cell>
          <cell r="M974" t="str">
            <v>NP15</v>
          </cell>
          <cell r="N974" t="str">
            <v>PGE3</v>
          </cell>
          <cell r="O974">
            <v>41494</v>
          </cell>
          <cell r="P974">
            <v>0</v>
          </cell>
          <cell r="Q974">
            <v>0</v>
          </cell>
          <cell r="R974">
            <v>193</v>
          </cell>
          <cell r="S974" t="str">
            <v>A</v>
          </cell>
        </row>
        <row r="975">
          <cell r="E975" t="str">
            <v>RUSCTY_2_STG</v>
          </cell>
          <cell r="F975" t="str">
            <v>RCEC Unit 3</v>
          </cell>
          <cell r="G975">
            <v>254</v>
          </cell>
          <cell r="H975" t="str">
            <v>PGAE</v>
          </cell>
          <cell r="I975" t="str">
            <v>Russell City Energy Center, LLC</v>
          </cell>
          <cell r="J975" t="str">
            <v>THERMAL</v>
          </cell>
          <cell r="K975" t="str">
            <v>COMBUSTION TURBINE</v>
          </cell>
          <cell r="L975" t="str">
            <v>NATURAL GAS</v>
          </cell>
          <cell r="M975" t="str">
            <v>NP15</v>
          </cell>
          <cell r="N975" t="str">
            <v>PGE3</v>
          </cell>
          <cell r="O975">
            <v>41494</v>
          </cell>
          <cell r="P975">
            <v>0</v>
          </cell>
          <cell r="Q975">
            <v>0</v>
          </cell>
          <cell r="R975">
            <v>254</v>
          </cell>
          <cell r="S975" t="str">
            <v>A</v>
          </cell>
        </row>
        <row r="976">
          <cell r="E976" t="str">
            <v>RUSCTY_2_UNITS</v>
          </cell>
          <cell r="F976" t="str">
            <v>Russell City Energy Center</v>
          </cell>
          <cell r="G976">
            <v>620</v>
          </cell>
          <cell r="H976" t="str">
            <v>PGAE</v>
          </cell>
          <cell r="I976" t="str">
            <v>Russell City Energy Company, LLC</v>
          </cell>
          <cell r="J976" t="str">
            <v>THERMAL</v>
          </cell>
          <cell r="K976" t="str">
            <v>COMBINED CYCLE</v>
          </cell>
          <cell r="L976" t="str">
            <v>NATURAL GAS</v>
          </cell>
          <cell r="M976" t="str">
            <v>NP15</v>
          </cell>
          <cell r="N976" t="str">
            <v>PGE3</v>
          </cell>
          <cell r="O976">
            <v>41494</v>
          </cell>
          <cell r="P976">
            <v>0</v>
          </cell>
          <cell r="Q976">
            <v>0</v>
          </cell>
          <cell r="R976">
            <v>600</v>
          </cell>
          <cell r="S976" t="str">
            <v>A</v>
          </cell>
        </row>
        <row r="977">
          <cell r="E977" t="str">
            <v>RVRVEW_1_UNITA1</v>
          </cell>
          <cell r="F977" t="str">
            <v>RIVERVIEW ENERGY CENTER</v>
          </cell>
          <cell r="G977">
            <v>48.7</v>
          </cell>
          <cell r="H977" t="str">
            <v>PGAE</v>
          </cell>
          <cell r="I977" t="str">
            <v>Riverview Energy Center LLC</v>
          </cell>
          <cell r="J977" t="str">
            <v>PEAKER</v>
          </cell>
          <cell r="K977" t="str">
            <v>COMBUSTION TURBINE</v>
          </cell>
          <cell r="L977" t="str">
            <v>NATURAL GAS</v>
          </cell>
          <cell r="M977" t="str">
            <v>NP15</v>
          </cell>
          <cell r="N977" t="str">
            <v>PGE3</v>
          </cell>
          <cell r="O977">
            <v>37743</v>
          </cell>
          <cell r="P977">
            <v>0</v>
          </cell>
          <cell r="Q977">
            <v>0</v>
          </cell>
          <cell r="R977">
            <v>49.9</v>
          </cell>
          <cell r="S977" t="str">
            <v>A</v>
          </cell>
        </row>
        <row r="978">
          <cell r="E978" t="str">
            <v>RVSIDE_2_RERCU3</v>
          </cell>
          <cell r="F978" t="str">
            <v>Riverside Energy Resource Center (RERC) Unit 3</v>
          </cell>
          <cell r="G978">
            <v>49</v>
          </cell>
          <cell r="H978" t="str">
            <v>SCE</v>
          </cell>
          <cell r="I978" t="str">
            <v>City of Riverside (MSSA)</v>
          </cell>
          <cell r="J978" t="str">
            <v>PEAKER</v>
          </cell>
          <cell r="K978" t="str">
            <v>COMBUSTION TURBINE</v>
          </cell>
          <cell r="L978" t="str">
            <v>NATURAL GAS</v>
          </cell>
          <cell r="M978" t="str">
            <v>SP15</v>
          </cell>
          <cell r="N978" t="str">
            <v>RVD1</v>
          </cell>
          <cell r="O978">
            <v>40634</v>
          </cell>
          <cell r="P978">
            <v>0</v>
          </cell>
          <cell r="Q978">
            <v>0</v>
          </cell>
          <cell r="R978">
            <v>48.5</v>
          </cell>
          <cell r="S978" t="str">
            <v>A</v>
          </cell>
        </row>
        <row r="979">
          <cell r="E979" t="str">
            <v>RVSIDE_2_RERCU4</v>
          </cell>
          <cell r="F979" t="str">
            <v>Riverside Energy Resource Center (RERC) Unit 4</v>
          </cell>
          <cell r="G979">
            <v>49</v>
          </cell>
          <cell r="H979" t="str">
            <v>SCE</v>
          </cell>
          <cell r="I979" t="str">
            <v>City of Riverside (MSSA)</v>
          </cell>
          <cell r="J979" t="str">
            <v>PEAKER</v>
          </cell>
          <cell r="K979" t="str">
            <v>COMBUSTION TURBINE</v>
          </cell>
          <cell r="L979" t="str">
            <v>NATURAL GAS</v>
          </cell>
          <cell r="M979" t="str">
            <v>SP15</v>
          </cell>
          <cell r="N979" t="str">
            <v>RVD1</v>
          </cell>
          <cell r="O979">
            <v>40634</v>
          </cell>
          <cell r="P979">
            <v>0</v>
          </cell>
          <cell r="Q979">
            <v>0</v>
          </cell>
          <cell r="R979">
            <v>48.5</v>
          </cell>
          <cell r="S979" t="str">
            <v>A</v>
          </cell>
        </row>
        <row r="980">
          <cell r="E980" t="str">
            <v>RVSIDE_6_RERCU1</v>
          </cell>
          <cell r="F980" t="str">
            <v>Riverside Energy Res. Ctr Unit 1</v>
          </cell>
          <cell r="G980">
            <v>48.35</v>
          </cell>
          <cell r="H980" t="str">
            <v>SCE</v>
          </cell>
          <cell r="I980" t="str">
            <v>City of Riverside (MSSA)</v>
          </cell>
          <cell r="J980" t="str">
            <v>COGENERATION</v>
          </cell>
          <cell r="K980" t="str">
            <v>COMBUSTION TURBINE</v>
          </cell>
          <cell r="L980" t="str">
            <v>NATURAL GAS</v>
          </cell>
          <cell r="M980" t="str">
            <v>SP15</v>
          </cell>
          <cell r="N980" t="str">
            <v>RVD1</v>
          </cell>
          <cell r="O980">
            <v>38869</v>
          </cell>
          <cell r="P980">
            <v>0</v>
          </cell>
          <cell r="Q980">
            <v>0</v>
          </cell>
          <cell r="R980">
            <v>48.5</v>
          </cell>
          <cell r="S980" t="str">
            <v>A</v>
          </cell>
        </row>
        <row r="981">
          <cell r="E981" t="str">
            <v>RVSIDE_6_RERCU2</v>
          </cell>
          <cell r="F981" t="str">
            <v>Riverside Energy Res. Ctr Unit 2</v>
          </cell>
          <cell r="G981">
            <v>48.5</v>
          </cell>
          <cell r="H981" t="str">
            <v>SCE</v>
          </cell>
          <cell r="I981" t="str">
            <v>City of Riverside (MSSA)</v>
          </cell>
          <cell r="J981" t="str">
            <v>COGENERATION</v>
          </cell>
          <cell r="K981" t="str">
            <v>COMBUSTION TURBINE</v>
          </cell>
          <cell r="L981" t="str">
            <v>NATURAL GAS</v>
          </cell>
          <cell r="M981" t="str">
            <v>SP15</v>
          </cell>
          <cell r="N981" t="str">
            <v>RVD1</v>
          </cell>
          <cell r="O981">
            <v>38869</v>
          </cell>
          <cell r="P981">
            <v>0</v>
          </cell>
          <cell r="Q981">
            <v>0</v>
          </cell>
          <cell r="R981">
            <v>48.5</v>
          </cell>
          <cell r="S981" t="str">
            <v>A</v>
          </cell>
        </row>
        <row r="982">
          <cell r="E982" t="str">
            <v>RVSIDE_6_SOLAR1</v>
          </cell>
          <cell r="F982" t="str">
            <v>Tequesquite Landfill Solar Project</v>
          </cell>
          <cell r="G982">
            <v>7.5</v>
          </cell>
          <cell r="H982" t="str">
            <v>SCE</v>
          </cell>
          <cell r="I982" t="str">
            <v>Solar Star California XXXI, LLC</v>
          </cell>
          <cell r="J982" t="str">
            <v>SOLAR</v>
          </cell>
          <cell r="K982" t="str">
            <v>PHOTO VOLTAIC</v>
          </cell>
          <cell r="L982" t="str">
            <v>SUN</v>
          </cell>
          <cell r="M982" t="str">
            <v>SP15</v>
          </cell>
          <cell r="N982" t="str">
            <v>SCE1</v>
          </cell>
          <cell r="O982">
            <v>42256</v>
          </cell>
          <cell r="P982">
            <v>0</v>
          </cell>
          <cell r="Q982">
            <v>0</v>
          </cell>
          <cell r="R982">
            <v>7.5</v>
          </cell>
          <cell r="S982" t="str">
            <v>A</v>
          </cell>
        </row>
        <row r="983">
          <cell r="E983" t="str">
            <v>RVSIDE_6_SPRING</v>
          </cell>
          <cell r="F983" t="str">
            <v>Springs Generation Project</v>
          </cell>
          <cell r="G983">
            <v>36</v>
          </cell>
          <cell r="H983" t="str">
            <v>SCE</v>
          </cell>
          <cell r="I983" t="str">
            <v>City of Riverside (MSSA)</v>
          </cell>
          <cell r="J983" t="str">
            <v>PEAKER</v>
          </cell>
          <cell r="K983" t="str">
            <v>COMBUSTION TURBINE</v>
          </cell>
          <cell r="L983" t="str">
            <v>NATURAL GAS</v>
          </cell>
          <cell r="M983" t="str">
            <v>SP15</v>
          </cell>
          <cell r="N983" t="str">
            <v>SCE1</v>
          </cell>
          <cell r="O983">
            <v>37420</v>
          </cell>
          <cell r="P983">
            <v>0</v>
          </cell>
          <cell r="Q983">
            <v>0</v>
          </cell>
          <cell r="R983">
            <v>38</v>
          </cell>
          <cell r="S983" t="str">
            <v>A</v>
          </cell>
        </row>
        <row r="984">
          <cell r="E984" t="str">
            <v>RVSIDE_7_SPRGU1</v>
          </cell>
          <cell r="F984" t="str">
            <v>Springs Generation Project Unit 1</v>
          </cell>
          <cell r="G984">
            <v>11</v>
          </cell>
          <cell r="H984" t="str">
            <v>SCE</v>
          </cell>
          <cell r="I984" t="str">
            <v>City of Riverside (MSSA)</v>
          </cell>
          <cell r="J984" t="str">
            <v>PEAKER</v>
          </cell>
          <cell r="K984" t="str">
            <v>COMBUSTION TURBINE</v>
          </cell>
          <cell r="L984" t="str">
            <v>NATURAL GAS</v>
          </cell>
          <cell r="M984" t="str">
            <v>SP15</v>
          </cell>
          <cell r="N984" t="str">
            <v>SCE1</v>
          </cell>
          <cell r="O984">
            <v>37410</v>
          </cell>
          <cell r="P984">
            <v>0</v>
          </cell>
          <cell r="Q984">
            <v>0</v>
          </cell>
          <cell r="R984">
            <v>9.5</v>
          </cell>
          <cell r="S984" t="str">
            <v>A</v>
          </cell>
        </row>
        <row r="985">
          <cell r="E985" t="str">
            <v>RVSIDE_7_SPRGU2</v>
          </cell>
          <cell r="F985" t="str">
            <v>Springs Generation Project Unit 2</v>
          </cell>
          <cell r="G985">
            <v>11</v>
          </cell>
          <cell r="H985" t="str">
            <v>SCE</v>
          </cell>
          <cell r="I985" t="str">
            <v>City of Riverside (MSSA)</v>
          </cell>
          <cell r="J985" t="str">
            <v>PEAKER</v>
          </cell>
          <cell r="K985" t="str">
            <v>COMBUSTION TURBINE</v>
          </cell>
          <cell r="L985" t="str">
            <v>NATURAL GAS</v>
          </cell>
          <cell r="M985" t="str">
            <v>SP15</v>
          </cell>
          <cell r="N985" t="str">
            <v>SCE1</v>
          </cell>
          <cell r="O985">
            <v>37413</v>
          </cell>
          <cell r="P985">
            <v>0</v>
          </cell>
          <cell r="Q985">
            <v>0</v>
          </cell>
          <cell r="R985">
            <v>9.5</v>
          </cell>
          <cell r="S985" t="str">
            <v>A</v>
          </cell>
        </row>
        <row r="986">
          <cell r="E986" t="str">
            <v>RVSIDE_7_SPRGU3</v>
          </cell>
          <cell r="F986" t="str">
            <v>Springs Generation Project Unit 3</v>
          </cell>
          <cell r="G986">
            <v>11</v>
          </cell>
          <cell r="H986" t="str">
            <v>SCE</v>
          </cell>
          <cell r="I986" t="str">
            <v>City of Riverside (MSSA)</v>
          </cell>
          <cell r="J986" t="str">
            <v>PEAKER</v>
          </cell>
          <cell r="K986" t="str">
            <v>COMBUSTION TURBINE</v>
          </cell>
          <cell r="L986" t="str">
            <v>NATURAL GAS</v>
          </cell>
          <cell r="M986" t="str">
            <v>SP15</v>
          </cell>
          <cell r="N986" t="str">
            <v>SCE1</v>
          </cell>
          <cell r="O986">
            <v>37413</v>
          </cell>
          <cell r="P986">
            <v>0</v>
          </cell>
          <cell r="Q986">
            <v>0</v>
          </cell>
          <cell r="R986">
            <v>9.5</v>
          </cell>
          <cell r="S986" t="str">
            <v>A</v>
          </cell>
        </row>
        <row r="987">
          <cell r="E987" t="str">
            <v>RVSIDE_7_SPRGU4</v>
          </cell>
          <cell r="F987" t="str">
            <v>Springs Generation Project Unit 4</v>
          </cell>
          <cell r="G987">
            <v>11</v>
          </cell>
          <cell r="H987" t="str">
            <v>SCE</v>
          </cell>
          <cell r="I987" t="str">
            <v>City of Riverside (MSSA)</v>
          </cell>
          <cell r="J987" t="str">
            <v>PEAKER</v>
          </cell>
          <cell r="K987" t="str">
            <v>COMBUSTION TURBINE</v>
          </cell>
          <cell r="L987" t="str">
            <v>NATURAL GAS</v>
          </cell>
          <cell r="M987" t="str">
            <v>SP15</v>
          </cell>
          <cell r="N987" t="str">
            <v>SCE1</v>
          </cell>
          <cell r="O987">
            <v>37420</v>
          </cell>
          <cell r="P987">
            <v>0</v>
          </cell>
          <cell r="Q987">
            <v>0</v>
          </cell>
          <cell r="R987">
            <v>9.5</v>
          </cell>
          <cell r="S987" t="str">
            <v>A</v>
          </cell>
        </row>
        <row r="988">
          <cell r="E988" t="str">
            <v>S_RITA_6_SOLAR1</v>
          </cell>
          <cell r="F988" t="str">
            <v>Sun Harvest Solar</v>
          </cell>
          <cell r="G988">
            <v>1.5</v>
          </cell>
          <cell r="H988" t="str">
            <v>PGAE</v>
          </cell>
          <cell r="I988" t="str">
            <v>Sun Harvest Solar</v>
          </cell>
          <cell r="J988" t="str">
            <v>SOLAR</v>
          </cell>
          <cell r="K988" t="str">
            <v>PHOTO VOLTAIC</v>
          </cell>
          <cell r="L988" t="str">
            <v>SUN</v>
          </cell>
          <cell r="M988" t="str">
            <v>NP15</v>
          </cell>
          <cell r="N988" t="str">
            <v>PGE3</v>
          </cell>
          <cell r="O988">
            <v>42152</v>
          </cell>
          <cell r="P988">
            <v>0</v>
          </cell>
          <cell r="Q988">
            <v>0</v>
          </cell>
          <cell r="R988">
            <v>0</v>
          </cell>
          <cell r="S988" t="str">
            <v>A</v>
          </cell>
        </row>
        <row r="989">
          <cell r="E989" t="str">
            <v>SALIRV_2_UNIT</v>
          </cell>
          <cell r="F989" t="str">
            <v>SALINAS RIVER COGENERATION</v>
          </cell>
          <cell r="G989">
            <v>57</v>
          </cell>
          <cell r="H989" t="str">
            <v>PGAE</v>
          </cell>
          <cell r="I989" t="str">
            <v>Chevron Power Holdings, Inc.</v>
          </cell>
          <cell r="J989" t="str">
            <v>COGENERATION</v>
          </cell>
          <cell r="K989" t="str">
            <v>COMBUSTION TURBINE</v>
          </cell>
          <cell r="L989" t="str">
            <v>NATURAL GAS</v>
          </cell>
          <cell r="M989" t="str">
            <v>NP15</v>
          </cell>
          <cell r="N989" t="str">
            <v>PGE3</v>
          </cell>
          <cell r="O989">
            <v>33522</v>
          </cell>
          <cell r="P989" t="str">
            <v>QF Conversion, was PGE QF 18C053</v>
          </cell>
          <cell r="Q989">
            <v>0</v>
          </cell>
          <cell r="R989">
            <v>45</v>
          </cell>
          <cell r="S989" t="str">
            <v>A</v>
          </cell>
        </row>
        <row r="990">
          <cell r="E990" t="str">
            <v>SALTSP_7_UNIT 1</v>
          </cell>
          <cell r="F990" t="str">
            <v>Salt Springs Unit 1</v>
          </cell>
          <cell r="G990">
            <v>12</v>
          </cell>
          <cell r="H990" t="str">
            <v>PGAE</v>
          </cell>
          <cell r="I990" t="str">
            <v>PG&amp;E</v>
          </cell>
          <cell r="J990" t="str">
            <v>HYDRO</v>
          </cell>
          <cell r="K990" t="str">
            <v>HYDRO</v>
          </cell>
          <cell r="L990" t="str">
            <v>WATER</v>
          </cell>
          <cell r="M990" t="str">
            <v>NP15</v>
          </cell>
          <cell r="N990" t="str">
            <v>PGE3</v>
          </cell>
          <cell r="O990">
            <v>11324</v>
          </cell>
          <cell r="P990">
            <v>0</v>
          </cell>
          <cell r="Q990" t="str">
            <v>Mokelumne River</v>
          </cell>
          <cell r="R990">
            <v>12</v>
          </cell>
          <cell r="S990" t="str">
            <v>A</v>
          </cell>
        </row>
        <row r="991">
          <cell r="E991" t="str">
            <v>SALTSP_7_UNIT 2</v>
          </cell>
          <cell r="F991" t="str">
            <v>Salt Springs Unit 2</v>
          </cell>
          <cell r="G991">
            <v>34</v>
          </cell>
          <cell r="H991" t="str">
            <v>PGAE</v>
          </cell>
          <cell r="I991" t="str">
            <v>PG&amp;E</v>
          </cell>
          <cell r="J991" t="str">
            <v>HYDRO</v>
          </cell>
          <cell r="K991" t="str">
            <v>HYDRO</v>
          </cell>
          <cell r="L991" t="str">
            <v>WATER</v>
          </cell>
          <cell r="M991" t="str">
            <v>NP15</v>
          </cell>
          <cell r="N991" t="str">
            <v>PGE3</v>
          </cell>
          <cell r="O991">
            <v>19360</v>
          </cell>
          <cell r="P991">
            <v>0</v>
          </cell>
          <cell r="Q991" t="str">
            <v>Mokelumne River</v>
          </cell>
          <cell r="R991">
            <v>34</v>
          </cell>
          <cell r="S991" t="str">
            <v>A</v>
          </cell>
        </row>
        <row r="992">
          <cell r="E992" t="str">
            <v>SALTSP_7_UNITS</v>
          </cell>
          <cell r="F992" t="str">
            <v>SALT SPRINGS PH (AGGREGATE)</v>
          </cell>
          <cell r="G992">
            <v>46</v>
          </cell>
          <cell r="H992" t="str">
            <v>PGAE</v>
          </cell>
          <cell r="I992" t="str">
            <v>PG&amp;E</v>
          </cell>
          <cell r="J992" t="str">
            <v>HYDRO</v>
          </cell>
          <cell r="K992" t="str">
            <v>HYDRO</v>
          </cell>
          <cell r="L992" t="str">
            <v>WATER</v>
          </cell>
          <cell r="M992" t="str">
            <v>NP15</v>
          </cell>
          <cell r="N992" t="str">
            <v>PGE3</v>
          </cell>
          <cell r="O992">
            <v>11324</v>
          </cell>
          <cell r="P992">
            <v>0</v>
          </cell>
          <cell r="Q992" t="str">
            <v>Mokelumne River</v>
          </cell>
          <cell r="R992">
            <v>46</v>
          </cell>
          <cell r="S992" t="str">
            <v>A</v>
          </cell>
        </row>
        <row r="993">
          <cell r="E993" t="str">
            <v>SAMPSN_6_KELCO1</v>
          </cell>
          <cell r="F993" t="str">
            <v>CP Kelco Cogeneration Facility</v>
          </cell>
          <cell r="G993">
            <v>25</v>
          </cell>
          <cell r="H993" t="str">
            <v>SDGE</v>
          </cell>
          <cell r="I993" t="str">
            <v>CP Kelco U.S., Inc.</v>
          </cell>
          <cell r="J993" t="str">
            <v>COGENERATION</v>
          </cell>
          <cell r="K993" t="str">
            <v>COMBUSTION TURBINE</v>
          </cell>
          <cell r="L993" t="str">
            <v>NATURAL GAS</v>
          </cell>
          <cell r="M993" t="str">
            <v>SP15</v>
          </cell>
          <cell r="N993" t="str">
            <v>SDG1</v>
          </cell>
          <cell r="O993">
            <v>41703</v>
          </cell>
          <cell r="P993">
            <v>0</v>
          </cell>
          <cell r="Q993">
            <v>0</v>
          </cell>
          <cell r="R993">
            <v>26.95</v>
          </cell>
          <cell r="S993" t="str">
            <v>A</v>
          </cell>
        </row>
        <row r="994">
          <cell r="E994" t="str">
            <v>SANDLT_2_STGA</v>
          </cell>
          <cell r="F994" t="str">
            <v>SANDLT_2_STGA</v>
          </cell>
          <cell r="G994">
            <v>137.5</v>
          </cell>
          <cell r="H994" t="str">
            <v>SCE</v>
          </cell>
          <cell r="I994" t="str">
            <v>Mojave Solar Inc.</v>
          </cell>
          <cell r="J994" t="str">
            <v>SOLAR</v>
          </cell>
          <cell r="K994" t="str">
            <v>STEAM</v>
          </cell>
          <cell r="L994" t="str">
            <v>SUN</v>
          </cell>
          <cell r="M994" t="str">
            <v>NP15</v>
          </cell>
          <cell r="N994" t="str">
            <v>SCE1</v>
          </cell>
          <cell r="O994">
            <v>41977</v>
          </cell>
          <cell r="P994">
            <v>0</v>
          </cell>
          <cell r="Q994">
            <v>0</v>
          </cell>
          <cell r="R994">
            <v>140</v>
          </cell>
          <cell r="S994" t="str">
            <v>A</v>
          </cell>
        </row>
        <row r="995">
          <cell r="E995" t="str">
            <v>SANDLT_2_STGB</v>
          </cell>
          <cell r="F995" t="str">
            <v>SANDLT_2_STGB</v>
          </cell>
          <cell r="G995">
            <v>137.5</v>
          </cell>
          <cell r="H995" t="str">
            <v>SCE</v>
          </cell>
          <cell r="I995" t="str">
            <v>Mojave Solar Inc.</v>
          </cell>
          <cell r="J995" t="str">
            <v>SOLAR</v>
          </cell>
          <cell r="K995" t="str">
            <v>STEAM</v>
          </cell>
          <cell r="L995" t="str">
            <v>SUN</v>
          </cell>
          <cell r="M995" t="str">
            <v>NP15</v>
          </cell>
          <cell r="N995" t="str">
            <v>SCE1</v>
          </cell>
          <cell r="O995">
            <v>41977</v>
          </cell>
          <cell r="P995">
            <v>0</v>
          </cell>
          <cell r="Q995">
            <v>0</v>
          </cell>
          <cell r="R995">
            <v>140</v>
          </cell>
          <cell r="S995" t="str">
            <v>A</v>
          </cell>
        </row>
        <row r="996">
          <cell r="E996" t="str">
            <v>SANDLT_2_SUNITS</v>
          </cell>
          <cell r="F996" t="str">
            <v>Mojave Solar</v>
          </cell>
          <cell r="G996">
            <v>275</v>
          </cell>
          <cell r="H996" t="str">
            <v>SCE</v>
          </cell>
          <cell r="I996" t="str">
            <v>Mojave Solar Inc.</v>
          </cell>
          <cell r="J996" t="str">
            <v>SOLAR</v>
          </cell>
          <cell r="K996" t="str">
            <v>STEAM</v>
          </cell>
          <cell r="L996" t="str">
            <v>SUN</v>
          </cell>
          <cell r="M996" t="str">
            <v>NP15</v>
          </cell>
          <cell r="N996" t="str">
            <v>SCE1</v>
          </cell>
          <cell r="O996">
            <v>41977</v>
          </cell>
          <cell r="P996">
            <v>0</v>
          </cell>
          <cell r="Q996">
            <v>0</v>
          </cell>
          <cell r="R996">
            <v>311.10000000000002</v>
          </cell>
          <cell r="S996" t="str">
            <v>A</v>
          </cell>
        </row>
        <row r="997">
          <cell r="E997" t="str">
            <v>SANITR_6_CTG1</v>
          </cell>
          <cell r="F997" t="str">
            <v>Total Energy Facility of Joint Water Polution Control Plant - CTG UNIT 1</v>
          </cell>
          <cell r="G997">
            <v>10</v>
          </cell>
          <cell r="H997" t="str">
            <v>SCE</v>
          </cell>
          <cell r="I997" t="str">
            <v>County Sanitation District No. 2 of Los Angeles County</v>
          </cell>
          <cell r="J997" t="str">
            <v>BIOGAS</v>
          </cell>
          <cell r="K997" t="str">
            <v>COMBUSTION TURBINE</v>
          </cell>
          <cell r="L997" t="str">
            <v>DIGESTER GAS</v>
          </cell>
          <cell r="M997" t="str">
            <v>SP15</v>
          </cell>
          <cell r="N997" t="str">
            <v>SCE1</v>
          </cell>
          <cell r="O997">
            <v>0</v>
          </cell>
          <cell r="P997">
            <v>0</v>
          </cell>
          <cell r="Q997">
            <v>0</v>
          </cell>
          <cell r="R997">
            <v>10</v>
          </cell>
          <cell r="S997" t="str">
            <v>A</v>
          </cell>
        </row>
        <row r="998">
          <cell r="E998" t="str">
            <v>SANITR_6_CTG2</v>
          </cell>
          <cell r="F998" t="str">
            <v>Total Energy Facility of Joint Water Polution Control Plant - CTG UNIT 2</v>
          </cell>
          <cell r="G998">
            <v>10</v>
          </cell>
          <cell r="H998" t="str">
            <v>SCE</v>
          </cell>
          <cell r="I998" t="str">
            <v>County Sanitation District No. 2 of Los Angeles County</v>
          </cell>
          <cell r="J998" t="str">
            <v>BIOMASS</v>
          </cell>
          <cell r="K998" t="str">
            <v>COMBUSTION TURBINE</v>
          </cell>
          <cell r="L998" t="str">
            <v>DIGESTER GAS</v>
          </cell>
          <cell r="M998" t="str">
            <v>SP15</v>
          </cell>
          <cell r="N998" t="str">
            <v>SCE1</v>
          </cell>
          <cell r="O998">
            <v>0</v>
          </cell>
          <cell r="P998">
            <v>0</v>
          </cell>
          <cell r="Q998">
            <v>0</v>
          </cell>
          <cell r="R998">
            <v>10</v>
          </cell>
          <cell r="S998" t="str">
            <v>A</v>
          </cell>
        </row>
        <row r="999">
          <cell r="E999" t="str">
            <v>SANITR_6_CTG3</v>
          </cell>
          <cell r="F999" t="str">
            <v>Total Energy Facility of Joint Water Polution Control Plant - CTG UNIT 3</v>
          </cell>
          <cell r="G999">
            <v>10</v>
          </cell>
          <cell r="H999" t="str">
            <v>SCE</v>
          </cell>
          <cell r="I999" t="str">
            <v>County Sanitation District No. 2 of Los Angeles County</v>
          </cell>
          <cell r="J999" t="str">
            <v>BIOGAS</v>
          </cell>
          <cell r="K999" t="str">
            <v>COMBUSTION TURBINE</v>
          </cell>
          <cell r="L999" t="str">
            <v>DIGESTER GAS</v>
          </cell>
          <cell r="M999" t="str">
            <v>SP15</v>
          </cell>
          <cell r="N999" t="str">
            <v>SCE1</v>
          </cell>
          <cell r="O999">
            <v>0</v>
          </cell>
          <cell r="P999">
            <v>0</v>
          </cell>
          <cell r="Q999">
            <v>0</v>
          </cell>
          <cell r="R999">
            <v>10</v>
          </cell>
          <cell r="S999" t="str">
            <v>A</v>
          </cell>
        </row>
        <row r="1000">
          <cell r="E1000" t="str">
            <v>SANITR_6_STG4</v>
          </cell>
          <cell r="F1000" t="str">
            <v>Total Energy Facility of Joint Water Polution Control Plant - STG UNIT 4</v>
          </cell>
          <cell r="G1000">
            <v>5.5</v>
          </cell>
          <cell r="H1000" t="str">
            <v>SCE</v>
          </cell>
          <cell r="I1000" t="str">
            <v>County Sanitation District No. 2 of Los Angeles County</v>
          </cell>
          <cell r="J1000" t="str">
            <v>BIOGAS</v>
          </cell>
          <cell r="K1000" t="str">
            <v>STEAM</v>
          </cell>
          <cell r="L1000" t="str">
            <v>HEAT RECOVERY</v>
          </cell>
          <cell r="M1000" t="str">
            <v>SP15</v>
          </cell>
          <cell r="N1000" t="str">
            <v>SCE1</v>
          </cell>
          <cell r="O1000">
            <v>0</v>
          </cell>
          <cell r="P1000">
            <v>0</v>
          </cell>
          <cell r="Q1000">
            <v>0</v>
          </cell>
          <cell r="R1000">
            <v>5.5</v>
          </cell>
          <cell r="S1000" t="str">
            <v>A</v>
          </cell>
        </row>
        <row r="1001">
          <cell r="E1001" t="str">
            <v>SANITR_6_UNITS</v>
          </cell>
          <cell r="F1001" t="str">
            <v>Total Energy Facility of Joint Water Pollution Control Plant</v>
          </cell>
          <cell r="G1001">
            <v>8</v>
          </cell>
          <cell r="H1001" t="str">
            <v>SCE</v>
          </cell>
          <cell r="I1001" t="str">
            <v>County Sanitation District No. 2 of Los Angeles County</v>
          </cell>
          <cell r="J1001" t="str">
            <v>BIOGAS</v>
          </cell>
          <cell r="K1001" t="str">
            <v>COMBINED CYCLE</v>
          </cell>
          <cell r="L1001" t="str">
            <v>DIGESTER GAS</v>
          </cell>
          <cell r="M1001" t="str">
            <v>SP15</v>
          </cell>
          <cell r="N1001" t="str">
            <v>SCE1</v>
          </cell>
          <cell r="O1001">
            <v>0</v>
          </cell>
          <cell r="P1001">
            <v>0</v>
          </cell>
          <cell r="Q1001">
            <v>0</v>
          </cell>
          <cell r="R1001">
            <v>35.5</v>
          </cell>
          <cell r="S1001" t="str">
            <v>A</v>
          </cell>
        </row>
        <row r="1002">
          <cell r="E1002" t="str">
            <v>SANLOB_1_LNDFIL</v>
          </cell>
          <cell r="F1002" t="str">
            <v>Cold Canyon</v>
          </cell>
          <cell r="G1002">
            <v>1.5</v>
          </cell>
          <cell r="H1002" t="str">
            <v>PGAE</v>
          </cell>
          <cell r="I1002" t="str">
            <v>Cold Canyon</v>
          </cell>
          <cell r="J1002" t="str">
            <v>BIOMASS</v>
          </cell>
          <cell r="K1002" t="str">
            <v>RECIPROCATING ENGINE</v>
          </cell>
          <cell r="L1002" t="str">
            <v>LANDFILL GAS</v>
          </cell>
          <cell r="M1002" t="str">
            <v>NP15</v>
          </cell>
          <cell r="N1002" t="str">
            <v>PGE3</v>
          </cell>
          <cell r="O1002">
            <v>41473</v>
          </cell>
          <cell r="P1002">
            <v>0</v>
          </cell>
          <cell r="Q1002">
            <v>0</v>
          </cell>
          <cell r="R1002">
            <v>1.5</v>
          </cell>
          <cell r="S1002" t="str">
            <v>A</v>
          </cell>
        </row>
        <row r="1003">
          <cell r="E1003" t="str">
            <v>SANTFG_7_UNIT 1</v>
          </cell>
          <cell r="F1003" t="str">
            <v>GEYSERS POWER COMPANY, LLC. UNIT 1</v>
          </cell>
          <cell r="G1003">
            <v>46</v>
          </cell>
          <cell r="H1003" t="str">
            <v>PGAE</v>
          </cell>
          <cell r="I1003" t="str">
            <v>Geysers Power Co.</v>
          </cell>
          <cell r="J1003" t="str">
            <v>GEOTHERMAL</v>
          </cell>
          <cell r="K1003" t="str">
            <v>STEAM</v>
          </cell>
          <cell r="L1003" t="str">
            <v>GEOTHERMAL</v>
          </cell>
          <cell r="M1003" t="str">
            <v>NP15</v>
          </cell>
          <cell r="N1003" t="str">
            <v>PGE3</v>
          </cell>
          <cell r="O1003">
            <v>30755</v>
          </cell>
          <cell r="P1003" t="str">
            <v>Was PGE QF 04G057</v>
          </cell>
          <cell r="Q1003">
            <v>0</v>
          </cell>
          <cell r="R1003">
            <v>46</v>
          </cell>
          <cell r="S1003" t="str">
            <v>A</v>
          </cell>
        </row>
        <row r="1004">
          <cell r="E1004" t="str">
            <v>SANTFG_7_UNIT 2</v>
          </cell>
          <cell r="F1004" t="str">
            <v>GEYSERS POWER COMPANY, LLC. UNIT 2</v>
          </cell>
          <cell r="G1004">
            <v>46</v>
          </cell>
          <cell r="H1004" t="str">
            <v>PGAE</v>
          </cell>
          <cell r="I1004" t="str">
            <v>Geysers Power Co.</v>
          </cell>
          <cell r="J1004" t="str">
            <v>GEOTHERMAL</v>
          </cell>
          <cell r="K1004" t="str">
            <v>STEAM</v>
          </cell>
          <cell r="L1004" t="str">
            <v>GEOTHERMAL</v>
          </cell>
          <cell r="M1004" t="str">
            <v>NP15</v>
          </cell>
          <cell r="N1004" t="str">
            <v>PGE3</v>
          </cell>
          <cell r="O1004">
            <v>30755</v>
          </cell>
          <cell r="P1004" t="str">
            <v>Was PGE QF 04G057</v>
          </cell>
          <cell r="Q1004">
            <v>0</v>
          </cell>
          <cell r="R1004">
            <v>46</v>
          </cell>
          <cell r="S1004" t="str">
            <v>A</v>
          </cell>
        </row>
        <row r="1005">
          <cell r="E1005" t="str">
            <v>SANTFG_7_UNITS</v>
          </cell>
          <cell r="F1005" t="str">
            <v>Calistoga Power Plant</v>
          </cell>
          <cell r="G1005">
            <v>92.1</v>
          </cell>
          <cell r="H1005" t="str">
            <v>PGAE</v>
          </cell>
          <cell r="I1005" t="str">
            <v>Geysers Power Co.</v>
          </cell>
          <cell r="J1005" t="str">
            <v>GEOTHERMAL</v>
          </cell>
          <cell r="K1005" t="str">
            <v>STEAM</v>
          </cell>
          <cell r="L1005" t="str">
            <v>GEOTHERMAL</v>
          </cell>
          <cell r="M1005" t="str">
            <v>NP15</v>
          </cell>
          <cell r="N1005" t="str">
            <v>PGE3</v>
          </cell>
          <cell r="O1005">
            <v>30755</v>
          </cell>
          <cell r="P1005" t="str">
            <v>Was PGE QF 04G057</v>
          </cell>
          <cell r="Q1005">
            <v>0</v>
          </cell>
          <cell r="R1005">
            <v>92.1</v>
          </cell>
          <cell r="S1005" t="str">
            <v>A</v>
          </cell>
        </row>
        <row r="1006">
          <cell r="E1006" t="str">
            <v>SANTGO_2_LNDFL1</v>
          </cell>
          <cell r="F1006" t="str">
            <v>Bowerman Power</v>
          </cell>
          <cell r="G1006">
            <v>19.600000000000001</v>
          </cell>
          <cell r="H1006" t="str">
            <v>SCE</v>
          </cell>
          <cell r="I1006" t="str">
            <v>Bowerman Power</v>
          </cell>
          <cell r="J1006" t="str">
            <v>BIOGAS</v>
          </cell>
          <cell r="K1006" t="str">
            <v>RECIPROCATING ENGINE</v>
          </cell>
          <cell r="L1006" t="str">
            <v>LANDFILL GAS</v>
          </cell>
          <cell r="M1006" t="str">
            <v>SP15</v>
          </cell>
          <cell r="N1006" t="str">
            <v>SCE1</v>
          </cell>
          <cell r="O1006">
            <v>42487</v>
          </cell>
          <cell r="P1006">
            <v>0</v>
          </cell>
          <cell r="Q1006">
            <v>0</v>
          </cell>
          <cell r="R1006">
            <v>20</v>
          </cell>
          <cell r="S1006" t="str">
            <v>A</v>
          </cell>
        </row>
        <row r="1007">
          <cell r="E1007" t="str">
            <v>SANTGO_6_COYOTE</v>
          </cell>
          <cell r="F1007" t="str">
            <v>Coyote Canyon</v>
          </cell>
          <cell r="G1007">
            <v>9.99</v>
          </cell>
          <cell r="H1007" t="str">
            <v>SCE</v>
          </cell>
          <cell r="I1007" t="str">
            <v>Gas Recovery Systems, Inc.</v>
          </cell>
          <cell r="J1007" t="str">
            <v>BIOMASS</v>
          </cell>
          <cell r="K1007" t="str">
            <v>STEAM</v>
          </cell>
          <cell r="L1007" t="str">
            <v>LANDFILL GAS</v>
          </cell>
          <cell r="M1007" t="str">
            <v>SP15</v>
          </cell>
          <cell r="N1007" t="str">
            <v>SCE1</v>
          </cell>
          <cell r="O1007">
            <v>32509</v>
          </cell>
          <cell r="P1007">
            <v>0</v>
          </cell>
          <cell r="Q1007">
            <v>0</v>
          </cell>
          <cell r="R1007">
            <v>17.100000000000001</v>
          </cell>
          <cell r="S1007" t="str">
            <v>A</v>
          </cell>
        </row>
        <row r="1008">
          <cell r="E1008" t="str">
            <v>SANWD_1_QF</v>
          </cell>
          <cell r="F1008" t="str">
            <v>San Gorgonio Farms Wind Farm</v>
          </cell>
          <cell r="G1008">
            <v>31</v>
          </cell>
          <cell r="H1008" t="str">
            <v>SCE</v>
          </cell>
          <cell r="I1008" t="str">
            <v>Southern California Edison</v>
          </cell>
          <cell r="J1008" t="str">
            <v>WIND</v>
          </cell>
          <cell r="K1008" t="str">
            <v>WIND</v>
          </cell>
          <cell r="L1008" t="str">
            <v>WIND</v>
          </cell>
          <cell r="M1008" t="str">
            <v>SP15</v>
          </cell>
          <cell r="N1008" t="str">
            <v>SCE1</v>
          </cell>
          <cell r="O1008">
            <v>30376</v>
          </cell>
          <cell r="P1008" t="str">
            <v>Formerly SCE QFs 6009, 6064</v>
          </cell>
          <cell r="Q1008">
            <v>0</v>
          </cell>
          <cell r="R1008">
            <v>31</v>
          </cell>
          <cell r="S1008" t="str">
            <v>A</v>
          </cell>
        </row>
        <row r="1009">
          <cell r="E1009" t="str">
            <v>SARGNT_2_UNIT</v>
          </cell>
          <cell r="F1009" t="str">
            <v>SARGENT CANYON COGENERATION</v>
          </cell>
          <cell r="G1009">
            <v>57.1</v>
          </cell>
          <cell r="H1009" t="str">
            <v>PGAE</v>
          </cell>
          <cell r="I1009" t="str">
            <v>Chevron Power Holdings, Inc.</v>
          </cell>
          <cell r="J1009" t="str">
            <v>COGENERATION</v>
          </cell>
          <cell r="K1009" t="str">
            <v>COMBUSTION TURBINE</v>
          </cell>
          <cell r="L1009" t="str">
            <v>NATURAL GAS</v>
          </cell>
          <cell r="M1009" t="str">
            <v>NP15</v>
          </cell>
          <cell r="N1009" t="str">
            <v>PGE3</v>
          </cell>
          <cell r="O1009">
            <v>33518</v>
          </cell>
          <cell r="P1009" t="str">
            <v>QF Conversion, was PGE QF 18C052</v>
          </cell>
          <cell r="Q1009">
            <v>0</v>
          </cell>
          <cell r="R1009">
            <v>45</v>
          </cell>
          <cell r="S1009" t="str">
            <v>A</v>
          </cell>
        </row>
        <row r="1010">
          <cell r="E1010" t="str">
            <v>SAUGUS_2_TOLAND</v>
          </cell>
          <cell r="F1010" t="str">
            <v>Toland Landfill gas to Energy Project</v>
          </cell>
          <cell r="G1010">
            <v>1.57</v>
          </cell>
          <cell r="H1010" t="str">
            <v>SCE</v>
          </cell>
          <cell r="I1010" t="str">
            <v>Ventura Regional Sanitation District</v>
          </cell>
          <cell r="J1010" t="str">
            <v>BIOMASS</v>
          </cell>
          <cell r="K1010" t="str">
            <v>COMBUSTION TURBINE</v>
          </cell>
          <cell r="L1010" t="str">
            <v>LANDFILL GAS</v>
          </cell>
          <cell r="M1010" t="str">
            <v>SP15</v>
          </cell>
          <cell r="N1010" t="str">
            <v>SCE1</v>
          </cell>
          <cell r="O1010">
            <v>40050</v>
          </cell>
          <cell r="P1010">
            <v>0</v>
          </cell>
          <cell r="Q1010">
            <v>0</v>
          </cell>
          <cell r="R1010">
            <v>2.8</v>
          </cell>
          <cell r="S1010" t="str">
            <v>A</v>
          </cell>
        </row>
        <row r="1011">
          <cell r="E1011" t="str">
            <v>SAUGUS_6_MWDFTH</v>
          </cell>
          <cell r="F1011" t="str">
            <v>FOOTHILL HYDROELECTRIC RECOVERY PLANT</v>
          </cell>
          <cell r="G1011">
            <v>9.1</v>
          </cell>
          <cell r="H1011" t="str">
            <v>SCE</v>
          </cell>
          <cell r="I1011" t="str">
            <v>The Metropolitan Water District of Southern California</v>
          </cell>
          <cell r="J1011" t="str">
            <v>HYDRO</v>
          </cell>
          <cell r="K1011" t="str">
            <v>HYDRO</v>
          </cell>
          <cell r="L1011" t="str">
            <v>WATER</v>
          </cell>
          <cell r="M1011" t="str">
            <v>SP15</v>
          </cell>
          <cell r="N1011" t="str">
            <v>SCE1</v>
          </cell>
          <cell r="O1011">
            <v>29587</v>
          </cell>
          <cell r="P1011">
            <v>0</v>
          </cell>
          <cell r="Q1011">
            <v>0</v>
          </cell>
          <cell r="R1011">
            <v>9.1</v>
          </cell>
          <cell r="S1011" t="str">
            <v>A</v>
          </cell>
        </row>
        <row r="1012">
          <cell r="E1012" t="str">
            <v>SAUGUS_6_PTCHGN</v>
          </cell>
          <cell r="F1012" t="str">
            <v>COUNTY OF LOS ANGELES (PITCHESS HONOR RANCH)</v>
          </cell>
          <cell r="G1012">
            <v>29.8</v>
          </cell>
          <cell r="H1012" t="str">
            <v>SCE</v>
          </cell>
          <cell r="I1012" t="str">
            <v>Southern California Edison Company</v>
          </cell>
          <cell r="J1012" t="str">
            <v>COGENERATION</v>
          </cell>
          <cell r="K1012" t="str">
            <v>COMBINED CYCLE</v>
          </cell>
          <cell r="L1012" t="str">
            <v>NATURAL GAS</v>
          </cell>
          <cell r="M1012" t="str">
            <v>SP15</v>
          </cell>
          <cell r="N1012" t="str">
            <v>SCE1</v>
          </cell>
          <cell r="O1012">
            <v>32338</v>
          </cell>
          <cell r="P1012" t="str">
            <v>SCE QF 2180</v>
          </cell>
          <cell r="Q1012">
            <v>0</v>
          </cell>
          <cell r="R1012">
            <v>28.71</v>
          </cell>
          <cell r="S1012" t="str">
            <v>A</v>
          </cell>
        </row>
        <row r="1013">
          <cell r="E1013" t="str">
            <v>SAUGUS_6_QF</v>
          </cell>
          <cell r="F1013" t="str">
            <v>SAUGUS AREA LUMPED UNITS</v>
          </cell>
          <cell r="G1013">
            <v>8.9</v>
          </cell>
          <cell r="H1013" t="str">
            <v>SCE</v>
          </cell>
          <cell r="I1013" t="str">
            <v>VARIOUS</v>
          </cell>
          <cell r="J1013" t="str">
            <v>HYDRO</v>
          </cell>
          <cell r="K1013" t="str">
            <v>HYDRO</v>
          </cell>
          <cell r="L1013" t="str">
            <v>WATER</v>
          </cell>
          <cell r="M1013" t="str">
            <v>SP15</v>
          </cell>
          <cell r="N1013" t="str">
            <v>SCE1</v>
          </cell>
          <cell r="O1013">
            <v>31778</v>
          </cell>
          <cell r="P1013">
            <v>0</v>
          </cell>
          <cell r="Q1013">
            <v>0</v>
          </cell>
          <cell r="R1013">
            <v>9.33</v>
          </cell>
          <cell r="S1013" t="str">
            <v>A</v>
          </cell>
        </row>
        <row r="1014">
          <cell r="E1014" t="str">
            <v>SAUGUS_7_CHIQCN</v>
          </cell>
          <cell r="F1014" t="str">
            <v>Chiquita Canyon Landfill Generating Facility</v>
          </cell>
          <cell r="G1014">
            <v>8</v>
          </cell>
          <cell r="H1014" t="str">
            <v>SCE</v>
          </cell>
          <cell r="I1014" t="str">
            <v>Ameresco Chiquita Energy, LLC</v>
          </cell>
          <cell r="J1014" t="str">
            <v>BIOMASS</v>
          </cell>
          <cell r="K1014" t="str">
            <v>RECIPROCATING ENGINE</v>
          </cell>
          <cell r="L1014" t="str">
            <v>LANDFILL GAS</v>
          </cell>
          <cell r="M1014" t="str">
            <v>SP15</v>
          </cell>
          <cell r="N1014" t="str">
            <v>SCE1</v>
          </cell>
          <cell r="O1014">
            <v>40505</v>
          </cell>
          <cell r="P1014">
            <v>0</v>
          </cell>
          <cell r="Q1014">
            <v>0</v>
          </cell>
          <cell r="R1014">
            <v>9.1999999999999993</v>
          </cell>
          <cell r="S1014" t="str">
            <v>A</v>
          </cell>
        </row>
        <row r="1015">
          <cell r="E1015" t="str">
            <v>SAUGUS_7_LOPEZ</v>
          </cell>
          <cell r="F1015" t="str">
            <v>MM LOPEZ ENERGY, LLC</v>
          </cell>
          <cell r="G1015">
            <v>6.1</v>
          </cell>
          <cell r="H1015" t="str">
            <v>SCE</v>
          </cell>
          <cell r="I1015" t="str">
            <v>MM Lopez Energy LLC (formerly QFID 1105)</v>
          </cell>
          <cell r="J1015" t="str">
            <v>BIOMASS</v>
          </cell>
          <cell r="K1015" t="str">
            <v>INTERNAL COMBUSTION</v>
          </cell>
          <cell r="L1015" t="str">
            <v>LANDFILL GAS</v>
          </cell>
          <cell r="M1015" t="str">
            <v>SP15</v>
          </cell>
          <cell r="N1015" t="str">
            <v>SCE1</v>
          </cell>
          <cell r="O1015">
            <v>36165</v>
          </cell>
          <cell r="P1015">
            <v>0</v>
          </cell>
          <cell r="Q1015">
            <v>0</v>
          </cell>
          <cell r="R1015">
            <v>6.1</v>
          </cell>
          <cell r="S1015" t="str">
            <v>A</v>
          </cell>
        </row>
        <row r="1016">
          <cell r="E1016" t="str">
            <v>SBERDO_2_PSP3</v>
          </cell>
          <cell r="F1016" t="str">
            <v>MOUNTAINVIEW POWER PLANT POWER BLOCK 3</v>
          </cell>
          <cell r="G1016">
            <v>525</v>
          </cell>
          <cell r="H1016" t="str">
            <v>SCE</v>
          </cell>
          <cell r="I1016" t="str">
            <v>Monutainview Power Company. LLC</v>
          </cell>
          <cell r="J1016" t="str">
            <v>THERMAL</v>
          </cell>
          <cell r="K1016" t="str">
            <v>COMBINED CYCLE</v>
          </cell>
          <cell r="L1016" t="str">
            <v>NATURAL GAS</v>
          </cell>
          <cell r="M1016" t="str">
            <v>SP15</v>
          </cell>
          <cell r="N1016" t="str">
            <v>SCE1</v>
          </cell>
          <cell r="O1016">
            <v>38696</v>
          </cell>
          <cell r="P1016">
            <v>0</v>
          </cell>
          <cell r="Q1016">
            <v>0</v>
          </cell>
          <cell r="R1016">
            <v>543</v>
          </cell>
          <cell r="S1016" t="str">
            <v>A</v>
          </cell>
        </row>
        <row r="1017">
          <cell r="E1017" t="str">
            <v>SBERDO_2_PSP4</v>
          </cell>
          <cell r="F1017" t="str">
            <v>MOUNTAINVIEW POWER PLANT POWER BLOCK 4</v>
          </cell>
          <cell r="G1017">
            <v>525</v>
          </cell>
          <cell r="H1017" t="str">
            <v>SCE</v>
          </cell>
          <cell r="I1017" t="str">
            <v>Mountainview Power Company</v>
          </cell>
          <cell r="J1017" t="str">
            <v>THERMAL</v>
          </cell>
          <cell r="K1017" t="str">
            <v>COMBINED CYCLE</v>
          </cell>
          <cell r="L1017" t="str">
            <v>NATURAL GAS</v>
          </cell>
          <cell r="M1017" t="str">
            <v>SP15</v>
          </cell>
          <cell r="N1017" t="str">
            <v>SCE1</v>
          </cell>
          <cell r="O1017">
            <v>38736</v>
          </cell>
          <cell r="P1017">
            <v>0</v>
          </cell>
          <cell r="Q1017">
            <v>0</v>
          </cell>
          <cell r="R1017">
            <v>543</v>
          </cell>
          <cell r="S1017" t="str">
            <v>A</v>
          </cell>
        </row>
        <row r="1018">
          <cell r="E1018" t="str">
            <v>SBERDO_2_QF</v>
          </cell>
          <cell r="F1018" t="str">
            <v>SAN BERNARDINO AREA LUMPED UNITS</v>
          </cell>
          <cell r="G1018">
            <v>10.6</v>
          </cell>
          <cell r="H1018" t="str">
            <v>SCE</v>
          </cell>
          <cell r="I1018" t="str">
            <v>VARIOUS</v>
          </cell>
          <cell r="J1018" t="str">
            <v>COGENERATION</v>
          </cell>
          <cell r="K1018">
            <v>0</v>
          </cell>
          <cell r="L1018" t="str">
            <v>NATURAL GAS</v>
          </cell>
          <cell r="M1018" t="str">
            <v>SP15</v>
          </cell>
          <cell r="N1018" t="str">
            <v>SCE1</v>
          </cell>
          <cell r="O1018">
            <v>32509</v>
          </cell>
          <cell r="P1018">
            <v>0</v>
          </cell>
          <cell r="Q1018">
            <v>0</v>
          </cell>
          <cell r="R1018">
            <v>11.85</v>
          </cell>
          <cell r="S1018" t="str">
            <v>A</v>
          </cell>
        </row>
        <row r="1019">
          <cell r="E1019" t="str">
            <v>SBERDO_2_REDLND</v>
          </cell>
          <cell r="F1019" t="str">
            <v>SPVP022 Redlands RT Solar</v>
          </cell>
          <cell r="G1019">
            <v>2</v>
          </cell>
          <cell r="H1019" t="str">
            <v>SCE</v>
          </cell>
          <cell r="I1019" t="str">
            <v>Southern California Edison</v>
          </cell>
          <cell r="J1019" t="str">
            <v>SOLAR</v>
          </cell>
          <cell r="K1019" t="str">
            <v>PHOTO VOLTAIC</v>
          </cell>
          <cell r="L1019" t="str">
            <v>SUN</v>
          </cell>
          <cell r="M1019" t="str">
            <v>SP15</v>
          </cell>
          <cell r="N1019" t="str">
            <v>SCE1</v>
          </cell>
          <cell r="O1019">
            <v>40625</v>
          </cell>
          <cell r="P1019">
            <v>0</v>
          </cell>
          <cell r="Q1019">
            <v>0</v>
          </cell>
          <cell r="R1019">
            <v>2.5</v>
          </cell>
          <cell r="S1019" t="str">
            <v>A</v>
          </cell>
        </row>
        <row r="1020">
          <cell r="E1020" t="str">
            <v>SBERDO_2_RTS005</v>
          </cell>
          <cell r="F1020" t="str">
            <v>SPVP005 Redlands RT Solar</v>
          </cell>
          <cell r="G1020">
            <v>2.5</v>
          </cell>
          <cell r="H1020" t="str">
            <v>SCE</v>
          </cell>
          <cell r="I1020" t="str">
            <v>Southern California Edison</v>
          </cell>
          <cell r="J1020" t="str">
            <v>SOLAR</v>
          </cell>
          <cell r="K1020" t="str">
            <v>PHOTO VOLTAIC</v>
          </cell>
          <cell r="L1020" t="str">
            <v>SUN</v>
          </cell>
          <cell r="M1020" t="str">
            <v>SP15</v>
          </cell>
          <cell r="N1020" t="str">
            <v>SCE1</v>
          </cell>
          <cell r="O1020">
            <v>41237</v>
          </cell>
          <cell r="P1020">
            <v>0</v>
          </cell>
          <cell r="Q1020">
            <v>0</v>
          </cell>
          <cell r="R1020">
            <v>2.5</v>
          </cell>
          <cell r="S1020" t="str">
            <v>A</v>
          </cell>
        </row>
        <row r="1021">
          <cell r="E1021" t="str">
            <v>SBERDO_2_RTS007</v>
          </cell>
          <cell r="F1021" t="str">
            <v>SPVP007 Redlands RT Solar</v>
          </cell>
          <cell r="G1021">
            <v>2.5</v>
          </cell>
          <cell r="H1021" t="str">
            <v>SCE</v>
          </cell>
          <cell r="I1021" t="str">
            <v>Southern California Edison</v>
          </cell>
          <cell r="J1021" t="str">
            <v>SOLAR</v>
          </cell>
          <cell r="K1021" t="str">
            <v>PHOTO VOLTAIC</v>
          </cell>
          <cell r="L1021" t="str">
            <v>SUN</v>
          </cell>
          <cell r="M1021" t="str">
            <v>SP15</v>
          </cell>
          <cell r="N1021" t="str">
            <v>SCE1</v>
          </cell>
          <cell r="O1021">
            <v>41237</v>
          </cell>
          <cell r="P1021">
            <v>0</v>
          </cell>
          <cell r="Q1021">
            <v>0</v>
          </cell>
          <cell r="R1021">
            <v>2.5</v>
          </cell>
          <cell r="S1021" t="str">
            <v>A</v>
          </cell>
        </row>
        <row r="1022">
          <cell r="E1022" t="str">
            <v>SBERDO_2_RTS011</v>
          </cell>
          <cell r="F1022" t="str">
            <v>SPVP011</v>
          </cell>
          <cell r="G1022">
            <v>3.5</v>
          </cell>
          <cell r="H1022" t="str">
            <v>SCE</v>
          </cell>
          <cell r="I1022" t="str">
            <v>Southern California Edison</v>
          </cell>
          <cell r="J1022" t="str">
            <v>SOLAR</v>
          </cell>
          <cell r="K1022" t="str">
            <v>PHOTO VOLTAIC</v>
          </cell>
          <cell r="L1022" t="str">
            <v>SUN</v>
          </cell>
          <cell r="M1022" t="str">
            <v>SP15</v>
          </cell>
          <cell r="N1022" t="str">
            <v>SCE1</v>
          </cell>
          <cell r="O1022">
            <v>41442</v>
          </cell>
          <cell r="P1022">
            <v>0</v>
          </cell>
          <cell r="Q1022">
            <v>0</v>
          </cell>
          <cell r="R1022">
            <v>3.5</v>
          </cell>
          <cell r="S1022" t="str">
            <v>A</v>
          </cell>
        </row>
        <row r="1023">
          <cell r="E1023" t="str">
            <v>SBERDO_2_RTS013</v>
          </cell>
          <cell r="F1023" t="str">
            <v>SPVP013</v>
          </cell>
          <cell r="G1023">
            <v>3.5</v>
          </cell>
          <cell r="H1023" t="str">
            <v>SCE</v>
          </cell>
          <cell r="I1023" t="str">
            <v>Southern California Edison</v>
          </cell>
          <cell r="J1023" t="str">
            <v>SOLAR</v>
          </cell>
          <cell r="K1023" t="str">
            <v>PHOTO VOLTAIC</v>
          </cell>
          <cell r="L1023" t="str">
            <v>SUN</v>
          </cell>
          <cell r="M1023" t="str">
            <v>SP15</v>
          </cell>
          <cell r="N1023" t="str">
            <v>SCE1</v>
          </cell>
          <cell r="O1023">
            <v>41436</v>
          </cell>
          <cell r="P1023">
            <v>0</v>
          </cell>
          <cell r="Q1023">
            <v>0</v>
          </cell>
          <cell r="R1023">
            <v>3.5</v>
          </cell>
          <cell r="S1023" t="str">
            <v>A</v>
          </cell>
        </row>
        <row r="1024">
          <cell r="E1024" t="str">
            <v>SBERDO_2_RTS016</v>
          </cell>
          <cell r="F1024" t="str">
            <v>SPVP016 Redlands RT Solar</v>
          </cell>
          <cell r="G1024">
            <v>1.5</v>
          </cell>
          <cell r="H1024" t="str">
            <v>SCE</v>
          </cell>
          <cell r="I1024" t="str">
            <v>Southern California Edison</v>
          </cell>
          <cell r="J1024" t="str">
            <v>SOLAR</v>
          </cell>
          <cell r="K1024" t="str">
            <v>PHOTO VOLTAIC</v>
          </cell>
          <cell r="L1024" t="str">
            <v>SUN</v>
          </cell>
          <cell r="M1024" t="str">
            <v>SP15</v>
          </cell>
          <cell r="N1024" t="str">
            <v>SCE1</v>
          </cell>
          <cell r="O1024">
            <v>40757</v>
          </cell>
          <cell r="P1024">
            <v>0</v>
          </cell>
          <cell r="Q1024">
            <v>0</v>
          </cell>
          <cell r="R1024">
            <v>1.5</v>
          </cell>
          <cell r="S1024" t="str">
            <v>A</v>
          </cell>
        </row>
        <row r="1025">
          <cell r="E1025" t="str">
            <v>SBERDO_2_RTS048</v>
          </cell>
          <cell r="F1025" t="str">
            <v>SPVP048</v>
          </cell>
          <cell r="G1025">
            <v>5</v>
          </cell>
          <cell r="H1025" t="str">
            <v>SCE</v>
          </cell>
          <cell r="I1025" t="str">
            <v>Southern California Edison Company</v>
          </cell>
          <cell r="J1025" t="str">
            <v>SOLAR</v>
          </cell>
          <cell r="K1025" t="str">
            <v>PHOTO VOLTAIC</v>
          </cell>
          <cell r="L1025" t="str">
            <v>SUN</v>
          </cell>
          <cell r="M1025" t="str">
            <v>SP15</v>
          </cell>
          <cell r="N1025" t="str">
            <v>SCE1</v>
          </cell>
          <cell r="O1025">
            <v>41518</v>
          </cell>
          <cell r="P1025">
            <v>0</v>
          </cell>
          <cell r="Q1025">
            <v>0</v>
          </cell>
          <cell r="R1025">
            <v>5</v>
          </cell>
          <cell r="S1025" t="str">
            <v>A</v>
          </cell>
        </row>
        <row r="1026">
          <cell r="E1026" t="str">
            <v>SBERDO_2_SNTANA</v>
          </cell>
          <cell r="F1026" t="str">
            <v>SANTA ANA RIVER PROJECT (AGGREGATE)</v>
          </cell>
          <cell r="G1026">
            <v>6.95</v>
          </cell>
          <cell r="H1026" t="str">
            <v>SCE</v>
          </cell>
          <cell r="I1026" t="str">
            <v>SCE</v>
          </cell>
          <cell r="J1026" t="str">
            <v>HYDRO</v>
          </cell>
          <cell r="K1026" t="str">
            <v>HYDRO</v>
          </cell>
          <cell r="L1026" t="str">
            <v>WATER</v>
          </cell>
          <cell r="M1026" t="str">
            <v>SP15</v>
          </cell>
          <cell r="N1026" t="str">
            <v>SCE1</v>
          </cell>
          <cell r="O1026">
            <v>0</v>
          </cell>
          <cell r="P1026">
            <v>0</v>
          </cell>
          <cell r="Q1026">
            <v>0</v>
          </cell>
          <cell r="R1026">
            <v>6.95</v>
          </cell>
          <cell r="S1026" t="str">
            <v>A</v>
          </cell>
        </row>
        <row r="1027">
          <cell r="E1027" t="str">
            <v>SBERDO_6_MILLCK</v>
          </cell>
          <cell r="F1027" t="str">
            <v>MILL CREEK HYDRO PROJECT (AGGREGATE)</v>
          </cell>
          <cell r="G1027">
            <v>3.93</v>
          </cell>
          <cell r="H1027" t="str">
            <v>SCE</v>
          </cell>
          <cell r="I1027" t="str">
            <v>SCE</v>
          </cell>
          <cell r="J1027" t="str">
            <v>HYDRO</v>
          </cell>
          <cell r="K1027" t="str">
            <v>HYDRO</v>
          </cell>
          <cell r="L1027" t="str">
            <v>WATER</v>
          </cell>
          <cell r="M1027" t="str">
            <v>SP15</v>
          </cell>
          <cell r="N1027" t="str">
            <v>SCE1</v>
          </cell>
          <cell r="O1027">
            <v>0</v>
          </cell>
          <cell r="P1027">
            <v>0</v>
          </cell>
          <cell r="Q1027">
            <v>0</v>
          </cell>
          <cell r="R1027">
            <v>3.61</v>
          </cell>
          <cell r="S1027" t="str">
            <v>A</v>
          </cell>
        </row>
        <row r="1028">
          <cell r="E1028" t="str">
            <v>SBERDO_7_CT3A</v>
          </cell>
          <cell r="F1028" t="str">
            <v>MOUNTAINVIEW POWER, POWER BLOCK 3, CT3A</v>
          </cell>
          <cell r="G1028">
            <v>160</v>
          </cell>
          <cell r="H1028" t="str">
            <v>SCE</v>
          </cell>
          <cell r="I1028" t="str">
            <v>Mountainview Power Company, LLC</v>
          </cell>
          <cell r="J1028" t="str">
            <v>THERMAL</v>
          </cell>
          <cell r="K1028" t="str">
            <v>COMBUSTION TURBINE</v>
          </cell>
          <cell r="L1028" t="str">
            <v>NATURAL GAS</v>
          </cell>
          <cell r="M1028" t="str">
            <v>SP15</v>
          </cell>
          <cell r="N1028" t="str">
            <v>SCE1</v>
          </cell>
          <cell r="O1028">
            <v>38696</v>
          </cell>
          <cell r="P1028">
            <v>0</v>
          </cell>
          <cell r="Q1028">
            <v>0</v>
          </cell>
          <cell r="R1028">
            <v>160</v>
          </cell>
          <cell r="S1028" t="str">
            <v>A</v>
          </cell>
        </row>
        <row r="1029">
          <cell r="E1029" t="str">
            <v>SBERDO_7_CT3B</v>
          </cell>
          <cell r="F1029" t="str">
            <v>MOUNTAINVIEW POWER, POWER BLOCK 3, CT3B</v>
          </cell>
          <cell r="G1029">
            <v>160</v>
          </cell>
          <cell r="H1029" t="str">
            <v>SCE</v>
          </cell>
          <cell r="I1029" t="str">
            <v>Mountainview Power Company, LLC</v>
          </cell>
          <cell r="J1029" t="str">
            <v>THERMAL</v>
          </cell>
          <cell r="K1029" t="str">
            <v>COMBUSTION TURBINE</v>
          </cell>
          <cell r="L1029" t="str">
            <v>NATURAL GAS</v>
          </cell>
          <cell r="M1029" t="str">
            <v>SP15</v>
          </cell>
          <cell r="N1029" t="str">
            <v>SCE1</v>
          </cell>
          <cell r="O1029">
            <v>38696</v>
          </cell>
          <cell r="P1029">
            <v>0</v>
          </cell>
          <cell r="Q1029">
            <v>0</v>
          </cell>
          <cell r="R1029">
            <v>160</v>
          </cell>
          <cell r="S1029" t="str">
            <v>A</v>
          </cell>
        </row>
        <row r="1030">
          <cell r="E1030" t="str">
            <v>SBERDO_7_CT4A</v>
          </cell>
          <cell r="F1030" t="str">
            <v>MOUNTAINVIEW POWER, POWER BLOCK 4, CT4A</v>
          </cell>
          <cell r="G1030">
            <v>160</v>
          </cell>
          <cell r="H1030" t="str">
            <v>SCE</v>
          </cell>
          <cell r="I1030" t="str">
            <v>Mountainview Power Company</v>
          </cell>
          <cell r="J1030" t="str">
            <v>THERMAL</v>
          </cell>
          <cell r="K1030" t="str">
            <v>COMBUSTION TURBINE</v>
          </cell>
          <cell r="L1030" t="str">
            <v>NATURAL GAS</v>
          </cell>
          <cell r="M1030" t="str">
            <v>SP15</v>
          </cell>
          <cell r="N1030" t="str">
            <v>SCE1</v>
          </cell>
          <cell r="O1030">
            <v>38736</v>
          </cell>
          <cell r="P1030">
            <v>0</v>
          </cell>
          <cell r="Q1030">
            <v>0</v>
          </cell>
          <cell r="R1030">
            <v>160</v>
          </cell>
          <cell r="S1030" t="str">
            <v>A</v>
          </cell>
        </row>
        <row r="1031">
          <cell r="E1031" t="str">
            <v>SBERDO_7_CT4B</v>
          </cell>
          <cell r="F1031" t="str">
            <v>MOUNTAINVIEW POWER, POWER BLOCK 4, CT4B</v>
          </cell>
          <cell r="G1031">
            <v>160</v>
          </cell>
          <cell r="H1031" t="str">
            <v>SCE</v>
          </cell>
          <cell r="I1031" t="str">
            <v>Mountainview Power Company</v>
          </cell>
          <cell r="J1031" t="str">
            <v>THERMAL</v>
          </cell>
          <cell r="K1031" t="str">
            <v>COMBUSTION TURBINE</v>
          </cell>
          <cell r="L1031" t="str">
            <v>NATURAL GAS</v>
          </cell>
          <cell r="M1031" t="str">
            <v>SP15</v>
          </cell>
          <cell r="N1031" t="str">
            <v>SCE1</v>
          </cell>
          <cell r="O1031">
            <v>38736</v>
          </cell>
          <cell r="P1031">
            <v>0</v>
          </cell>
          <cell r="Q1031">
            <v>0</v>
          </cell>
          <cell r="R1031">
            <v>160</v>
          </cell>
          <cell r="S1031" t="str">
            <v>A</v>
          </cell>
        </row>
        <row r="1032">
          <cell r="E1032" t="str">
            <v>SBERDO_7_STG3</v>
          </cell>
          <cell r="F1032" t="str">
            <v>MOUNTAINVIEW POWER, POWER BLOCK 3, STG3</v>
          </cell>
          <cell r="G1032">
            <v>202</v>
          </cell>
          <cell r="H1032" t="str">
            <v>SCE</v>
          </cell>
          <cell r="I1032" t="str">
            <v>Mountainview Power Company, LLC</v>
          </cell>
          <cell r="J1032" t="str">
            <v>THERMAL</v>
          </cell>
          <cell r="K1032" t="str">
            <v>STEAM</v>
          </cell>
          <cell r="L1032" t="str">
            <v>HEAT RECOVERY</v>
          </cell>
          <cell r="M1032" t="str">
            <v>SP15</v>
          </cell>
          <cell r="N1032" t="str">
            <v>SCE1</v>
          </cell>
          <cell r="O1032">
            <v>38696</v>
          </cell>
          <cell r="P1032">
            <v>0</v>
          </cell>
          <cell r="Q1032">
            <v>0</v>
          </cell>
          <cell r="R1032">
            <v>202</v>
          </cell>
          <cell r="S1032" t="str">
            <v>A</v>
          </cell>
        </row>
        <row r="1033">
          <cell r="E1033" t="str">
            <v>SBERDO_7_STG4</v>
          </cell>
          <cell r="F1033" t="str">
            <v>MOUNTAINVIEW POWER, POWER BLOCK 4, STG4</v>
          </cell>
          <cell r="G1033">
            <v>202</v>
          </cell>
          <cell r="H1033" t="str">
            <v>SCE</v>
          </cell>
          <cell r="I1033" t="str">
            <v>Mountainview Power Company</v>
          </cell>
          <cell r="J1033" t="str">
            <v>THERMAL</v>
          </cell>
          <cell r="K1033" t="str">
            <v>STEAM</v>
          </cell>
          <cell r="L1033" t="str">
            <v>HEAT RECOVERY</v>
          </cell>
          <cell r="M1033" t="str">
            <v>SP15</v>
          </cell>
          <cell r="N1033" t="str">
            <v>SCE1</v>
          </cell>
          <cell r="O1033">
            <v>38736</v>
          </cell>
          <cell r="P1033">
            <v>0</v>
          </cell>
          <cell r="Q1033">
            <v>0</v>
          </cell>
          <cell r="R1033">
            <v>202</v>
          </cell>
          <cell r="S1033" t="str">
            <v>A</v>
          </cell>
        </row>
        <row r="1034">
          <cell r="E1034" t="str">
            <v>SCEHOV_2_HOOVER</v>
          </cell>
          <cell r="F1034" t="str">
            <v>Hoover Dam</v>
          </cell>
          <cell r="G1034">
            <v>525</v>
          </cell>
          <cell r="H1034" t="str">
            <v>SCE</v>
          </cell>
          <cell r="I1034" t="str">
            <v>WAPA-Desert Southwest Region</v>
          </cell>
          <cell r="J1034" t="str">
            <v>DYNAMIC SCHEDULED</v>
          </cell>
          <cell r="K1034" t="str">
            <v>HYDRO</v>
          </cell>
          <cell r="L1034" t="str">
            <v>WATER</v>
          </cell>
          <cell r="M1034" t="str">
            <v>SP15</v>
          </cell>
          <cell r="N1034" t="str">
            <v>SCE1</v>
          </cell>
          <cell r="O1034">
            <v>0</v>
          </cell>
          <cell r="P1034">
            <v>0</v>
          </cell>
          <cell r="Q1034" t="str">
            <v>Colorado River</v>
          </cell>
          <cell r="R1034">
            <v>357</v>
          </cell>
          <cell r="S1034" t="str">
            <v>C</v>
          </cell>
        </row>
        <row r="1035">
          <cell r="E1035" t="str">
            <v>SCHLTE_1_PL1X3</v>
          </cell>
          <cell r="F1035" t="str">
            <v>Tracy Combined Cycle Power Plant</v>
          </cell>
          <cell r="G1035">
            <v>332.28</v>
          </cell>
          <cell r="H1035" t="str">
            <v>PGAE</v>
          </cell>
          <cell r="I1035" t="str">
            <v>GWF Energy LLC</v>
          </cell>
          <cell r="J1035" t="str">
            <v>PEAKER</v>
          </cell>
          <cell r="K1035" t="str">
            <v>COMBINED CYCLE</v>
          </cell>
          <cell r="L1035" t="str">
            <v>NATURAL GAS</v>
          </cell>
          <cell r="M1035" t="str">
            <v>NP15</v>
          </cell>
          <cell r="N1035" t="str">
            <v>PGE3</v>
          </cell>
          <cell r="O1035">
            <v>41213</v>
          </cell>
          <cell r="P1035" t="str">
            <v>This project was a 175 MW steam turbine addition to the existing two combustion turbines on site to create a combined cycle resource.</v>
          </cell>
          <cell r="Q1035">
            <v>0</v>
          </cell>
          <cell r="R1035">
            <v>332.28</v>
          </cell>
          <cell r="S1035" t="str">
            <v>A</v>
          </cell>
        </row>
        <row r="1036">
          <cell r="E1036" t="str">
            <v>SCHLTE_1_UNITA1</v>
          </cell>
          <cell r="F1036" t="str">
            <v>TRACY PEAKER PLANT UNIT 1</v>
          </cell>
          <cell r="G1036">
            <v>86</v>
          </cell>
          <cell r="H1036" t="str">
            <v>PGAE</v>
          </cell>
          <cell r="I1036" t="str">
            <v>GWF Energy LLC</v>
          </cell>
          <cell r="J1036" t="str">
            <v>PEAKER</v>
          </cell>
          <cell r="K1036" t="str">
            <v>COMBUSTION TURBINE</v>
          </cell>
          <cell r="L1036" t="str">
            <v>NATURAL GAS</v>
          </cell>
          <cell r="M1036" t="str">
            <v>NP15</v>
          </cell>
          <cell r="N1036" t="str">
            <v>PGE3</v>
          </cell>
          <cell r="O1036">
            <v>37771</v>
          </cell>
          <cell r="P1036" t="str">
            <v>Changed to non-participant 11/1/2012</v>
          </cell>
          <cell r="Q1036">
            <v>0</v>
          </cell>
          <cell r="R1036">
            <v>85</v>
          </cell>
          <cell r="S1036" t="str">
            <v>A</v>
          </cell>
        </row>
        <row r="1037">
          <cell r="E1037" t="str">
            <v>SCHLTE_1_UNITA2</v>
          </cell>
          <cell r="F1037" t="str">
            <v>TRACY PEAKER PLANT UNIT 2</v>
          </cell>
          <cell r="G1037">
            <v>86</v>
          </cell>
          <cell r="H1037" t="str">
            <v>PGAE</v>
          </cell>
          <cell r="I1037" t="str">
            <v>GWF Energy LLC</v>
          </cell>
          <cell r="J1037" t="str">
            <v>PEAKER</v>
          </cell>
          <cell r="K1037" t="str">
            <v>COMBUSTION TURBINE</v>
          </cell>
          <cell r="L1037" t="str">
            <v>NATURAL GAS</v>
          </cell>
          <cell r="M1037" t="str">
            <v>NP15</v>
          </cell>
          <cell r="N1037" t="str">
            <v>PGE3</v>
          </cell>
          <cell r="O1037">
            <v>37771</v>
          </cell>
          <cell r="P1037" t="str">
            <v>Changed to non-participant 11/1/2012</v>
          </cell>
          <cell r="Q1037">
            <v>0</v>
          </cell>
          <cell r="R1037">
            <v>85</v>
          </cell>
          <cell r="S1037" t="str">
            <v>A</v>
          </cell>
        </row>
        <row r="1038">
          <cell r="E1038" t="str">
            <v>SCHNDR_1_FIVPTS</v>
          </cell>
          <cell r="F1038" t="str">
            <v>Five Points Solar Station</v>
          </cell>
          <cell r="G1038">
            <v>15</v>
          </cell>
          <cell r="H1038" t="str">
            <v>PGAE</v>
          </cell>
          <cell r="I1038" t="str">
            <v>Pacific Gas &amp; Electric Company</v>
          </cell>
          <cell r="J1038" t="str">
            <v>SOLAR</v>
          </cell>
          <cell r="K1038" t="str">
            <v>PHOTO VOLTAIC</v>
          </cell>
          <cell r="L1038" t="str">
            <v>SUN</v>
          </cell>
          <cell r="M1038" t="str">
            <v>NP15</v>
          </cell>
          <cell r="N1038" t="str">
            <v>PGE2</v>
          </cell>
          <cell r="O1038">
            <v>40823</v>
          </cell>
          <cell r="P1038">
            <v>0</v>
          </cell>
          <cell r="Q1038">
            <v>0</v>
          </cell>
          <cell r="R1038">
            <v>15</v>
          </cell>
          <cell r="S1038" t="str">
            <v>A</v>
          </cell>
        </row>
        <row r="1039">
          <cell r="E1039" t="str">
            <v>SCHNDR_1_WSTSDE</v>
          </cell>
          <cell r="F1039" t="str">
            <v>Westside Solar Station</v>
          </cell>
          <cell r="G1039">
            <v>15</v>
          </cell>
          <cell r="H1039" t="str">
            <v>PGAE</v>
          </cell>
          <cell r="I1039" t="str">
            <v>Pacific Gas &amp; Electric Company</v>
          </cell>
          <cell r="J1039" t="str">
            <v>SOLAR</v>
          </cell>
          <cell r="K1039" t="str">
            <v>PHOTO VOLTAIC</v>
          </cell>
          <cell r="L1039" t="str">
            <v>SUN</v>
          </cell>
          <cell r="M1039" t="str">
            <v>NP15</v>
          </cell>
          <cell r="N1039" t="str">
            <v>PGE2</v>
          </cell>
          <cell r="O1039">
            <v>40799</v>
          </cell>
          <cell r="P1039">
            <v>0</v>
          </cell>
          <cell r="Q1039">
            <v>0</v>
          </cell>
          <cell r="R1039">
            <v>15</v>
          </cell>
          <cell r="S1039" t="str">
            <v>A</v>
          </cell>
        </row>
        <row r="1040">
          <cell r="E1040" t="str">
            <v>SEARLS_7_ARGUS</v>
          </cell>
          <cell r="F1040" t="str">
            <v>SEARLES VALLEY MINERALS OPERATIONS, INC. (ARGUS)</v>
          </cell>
          <cell r="G1040">
            <v>62.5</v>
          </cell>
          <cell r="H1040" t="str">
            <v>SCE</v>
          </cell>
          <cell r="I1040" t="str">
            <v>Searles Valley Minerals Inc.</v>
          </cell>
          <cell r="J1040" t="str">
            <v>COGENERATION</v>
          </cell>
          <cell r="K1040" t="str">
            <v>STEAM</v>
          </cell>
          <cell r="L1040" t="str">
            <v>COAL</v>
          </cell>
          <cell r="M1040" t="str">
            <v>SP15</v>
          </cell>
          <cell r="N1040" t="str">
            <v>SCE1</v>
          </cell>
          <cell r="O1040">
            <v>30407</v>
          </cell>
          <cell r="P1040" t="str">
            <v>Completed QF Conversion: 11/15/2013</v>
          </cell>
          <cell r="R1040">
            <v>62.5</v>
          </cell>
          <cell r="S1040" t="str">
            <v>A</v>
          </cell>
        </row>
        <row r="1041">
          <cell r="E1041" t="str">
            <v>SENTNL_2_CTG1</v>
          </cell>
          <cell r="F1041" t="str">
            <v>CPV Sentinel Unit 1</v>
          </cell>
          <cell r="G1041">
            <v>92.09</v>
          </cell>
          <cell r="H1041" t="str">
            <v>SCE</v>
          </cell>
          <cell r="I1041" t="str">
            <v>CPV Sentinel, LLC</v>
          </cell>
          <cell r="J1041" t="str">
            <v>THERMAL</v>
          </cell>
          <cell r="K1041" t="str">
            <v>COMBUSTION TURBINE</v>
          </cell>
          <cell r="L1041" t="str">
            <v>NATURAL GAS</v>
          </cell>
          <cell r="M1041" t="str">
            <v>SP15</v>
          </cell>
          <cell r="N1041" t="str">
            <v>SCE1</v>
          </cell>
          <cell r="O1041">
            <v>41400</v>
          </cell>
          <cell r="P1041">
            <v>0</v>
          </cell>
          <cell r="Q1041">
            <v>0</v>
          </cell>
          <cell r="R1041">
            <v>106.5</v>
          </cell>
          <cell r="S1041" t="str">
            <v>A</v>
          </cell>
        </row>
        <row r="1042">
          <cell r="E1042" t="str">
            <v>SENTNL_2_CTG2</v>
          </cell>
          <cell r="F1042" t="str">
            <v>CPV Sentinel Unit 2</v>
          </cell>
          <cell r="G1042">
            <v>92.4</v>
          </cell>
          <cell r="H1042" t="str">
            <v>SCE</v>
          </cell>
          <cell r="I1042" t="str">
            <v>CPV Sentinel, LLC</v>
          </cell>
          <cell r="J1042" t="str">
            <v>THERMAL</v>
          </cell>
          <cell r="K1042" t="str">
            <v>COMBUSTION TURBINE</v>
          </cell>
          <cell r="L1042" t="str">
            <v>NATURAL GAS</v>
          </cell>
          <cell r="M1042" t="str">
            <v>SP15</v>
          </cell>
          <cell r="N1042" t="str">
            <v>SCE1</v>
          </cell>
          <cell r="O1042">
            <v>41400</v>
          </cell>
          <cell r="P1042">
            <v>0</v>
          </cell>
          <cell r="Q1042">
            <v>0</v>
          </cell>
          <cell r="R1042">
            <v>106.5</v>
          </cell>
          <cell r="S1042" t="str">
            <v>A</v>
          </cell>
        </row>
        <row r="1043">
          <cell r="E1043" t="str">
            <v>SENTNL_2_CTG3</v>
          </cell>
          <cell r="F1043" t="str">
            <v>CPV Sentinel Unit 3</v>
          </cell>
          <cell r="G1043">
            <v>92.36</v>
          </cell>
          <cell r="H1043" t="str">
            <v>SCE</v>
          </cell>
          <cell r="I1043" t="str">
            <v>CPV Sentinel, LLC</v>
          </cell>
          <cell r="J1043" t="str">
            <v>THERMAL</v>
          </cell>
          <cell r="K1043" t="str">
            <v>COMBUSTION TURBINE</v>
          </cell>
          <cell r="L1043" t="str">
            <v>NATURAL GAS</v>
          </cell>
          <cell r="M1043" t="str">
            <v>SP15</v>
          </cell>
          <cell r="N1043" t="str">
            <v>SCE1</v>
          </cell>
          <cell r="O1043">
            <v>41400</v>
          </cell>
          <cell r="P1043">
            <v>0</v>
          </cell>
          <cell r="Q1043">
            <v>0</v>
          </cell>
          <cell r="R1043">
            <v>106.5</v>
          </cell>
          <cell r="S1043" t="str">
            <v>A</v>
          </cell>
        </row>
        <row r="1044">
          <cell r="E1044" t="str">
            <v>SENTNL_2_CTG4</v>
          </cell>
          <cell r="F1044" t="str">
            <v>CPV Sentinel Unit 4</v>
          </cell>
          <cell r="G1044">
            <v>91.98</v>
          </cell>
          <cell r="H1044" t="str">
            <v>SCE</v>
          </cell>
          <cell r="I1044" t="str">
            <v>CPV Sentinel, LLC</v>
          </cell>
          <cell r="J1044" t="str">
            <v>THERMAL</v>
          </cell>
          <cell r="K1044" t="str">
            <v>COMBUSTION TURBINE</v>
          </cell>
          <cell r="L1044" t="str">
            <v>NATURAL GAS</v>
          </cell>
          <cell r="M1044" t="str">
            <v>SP15</v>
          </cell>
          <cell r="N1044" t="str">
            <v>SCE1</v>
          </cell>
          <cell r="O1044">
            <v>41400</v>
          </cell>
          <cell r="P1044">
            <v>0</v>
          </cell>
          <cell r="Q1044">
            <v>0</v>
          </cell>
          <cell r="R1044">
            <v>106.5</v>
          </cell>
          <cell r="S1044" t="str">
            <v>A</v>
          </cell>
        </row>
        <row r="1045">
          <cell r="E1045" t="str">
            <v>SENTNL_2_CTG5</v>
          </cell>
          <cell r="F1045" t="str">
            <v>CPV Sentinel Unit 5</v>
          </cell>
          <cell r="G1045">
            <v>91.83</v>
          </cell>
          <cell r="H1045" t="str">
            <v>SCE</v>
          </cell>
          <cell r="I1045" t="str">
            <v>CPV Sentinel, LLC</v>
          </cell>
          <cell r="J1045" t="str">
            <v>THERMAL</v>
          </cell>
          <cell r="K1045" t="str">
            <v>COMBUSTION TURBINE</v>
          </cell>
          <cell r="L1045" t="str">
            <v>NATURAL GAS</v>
          </cell>
          <cell r="M1045" t="str">
            <v>SP15</v>
          </cell>
          <cell r="N1045" t="str">
            <v>SCE1</v>
          </cell>
          <cell r="O1045">
            <v>41400</v>
          </cell>
          <cell r="P1045">
            <v>0</v>
          </cell>
          <cell r="Q1045">
            <v>0</v>
          </cell>
          <cell r="R1045">
            <v>106.5</v>
          </cell>
          <cell r="S1045" t="str">
            <v>A</v>
          </cell>
        </row>
        <row r="1046">
          <cell r="E1046" t="str">
            <v>SENTNL_2_CTG6</v>
          </cell>
          <cell r="F1046" t="str">
            <v>CPV Sentinel Unit 6</v>
          </cell>
          <cell r="G1046">
            <v>92.16</v>
          </cell>
          <cell r="H1046" t="str">
            <v>SCE</v>
          </cell>
          <cell r="I1046" t="str">
            <v>CPV Sentinel, LLC</v>
          </cell>
          <cell r="J1046" t="str">
            <v>THERMAL</v>
          </cell>
          <cell r="K1046" t="str">
            <v>COMBUSTION TURBINE</v>
          </cell>
          <cell r="L1046" t="str">
            <v>NATURAL GAS</v>
          </cell>
          <cell r="M1046" t="str">
            <v>SP15</v>
          </cell>
          <cell r="N1046" t="str">
            <v>SCE1</v>
          </cell>
          <cell r="O1046">
            <v>41400</v>
          </cell>
          <cell r="P1046">
            <v>0</v>
          </cell>
          <cell r="Q1046">
            <v>0</v>
          </cell>
          <cell r="R1046">
            <v>106.5</v>
          </cell>
          <cell r="S1046" t="str">
            <v>A</v>
          </cell>
        </row>
        <row r="1047">
          <cell r="E1047" t="str">
            <v>SENTNL_2_CTG7</v>
          </cell>
          <cell r="F1047" t="str">
            <v>CPV Sentinel Unit 7</v>
          </cell>
          <cell r="G1047">
            <v>91.84</v>
          </cell>
          <cell r="H1047" t="str">
            <v>SCE</v>
          </cell>
          <cell r="I1047" t="str">
            <v>CPV Sentinel, LLC</v>
          </cell>
          <cell r="J1047" t="str">
            <v>THERMAL</v>
          </cell>
          <cell r="K1047" t="str">
            <v>COMBUSTION TURBINE</v>
          </cell>
          <cell r="L1047" t="str">
            <v>NATURAL GAS</v>
          </cell>
          <cell r="M1047" t="str">
            <v>SP15</v>
          </cell>
          <cell r="N1047" t="str">
            <v>SCE1</v>
          </cell>
          <cell r="O1047">
            <v>41400</v>
          </cell>
          <cell r="P1047">
            <v>0</v>
          </cell>
          <cell r="Q1047">
            <v>0</v>
          </cell>
          <cell r="R1047">
            <v>106.5</v>
          </cell>
          <cell r="S1047" t="str">
            <v>A</v>
          </cell>
        </row>
        <row r="1048">
          <cell r="E1048" t="str">
            <v>SENTNL_2_CTG8</v>
          </cell>
          <cell r="F1048" t="str">
            <v>CPV Sentinel Unit 8</v>
          </cell>
          <cell r="G1048">
            <v>91.56</v>
          </cell>
          <cell r="H1048" t="str">
            <v>SCE</v>
          </cell>
          <cell r="I1048" t="str">
            <v>CPV Sentinel, LLC</v>
          </cell>
          <cell r="J1048" t="str">
            <v>THERMAL</v>
          </cell>
          <cell r="K1048" t="str">
            <v>COMBUSTION TURBINE</v>
          </cell>
          <cell r="L1048" t="str">
            <v>NATURAL GAS</v>
          </cell>
          <cell r="M1048" t="str">
            <v>SP15</v>
          </cell>
          <cell r="N1048" t="str">
            <v>SCE1</v>
          </cell>
          <cell r="O1048">
            <v>41400</v>
          </cell>
          <cell r="P1048">
            <v>0</v>
          </cell>
          <cell r="Q1048">
            <v>0</v>
          </cell>
          <cell r="R1048">
            <v>106.5</v>
          </cell>
          <cell r="S1048" t="str">
            <v>A</v>
          </cell>
        </row>
        <row r="1049">
          <cell r="E1049" t="str">
            <v>SGREGY_6_SANGER</v>
          </cell>
          <cell r="F1049" t="str">
            <v>SANGER POWER, LLC</v>
          </cell>
          <cell r="G1049">
            <v>48.3</v>
          </cell>
          <cell r="H1049" t="str">
            <v>PGAE</v>
          </cell>
          <cell r="I1049" t="str">
            <v>Pacific Gas &amp; Electric Company</v>
          </cell>
          <cell r="J1049" t="str">
            <v>COGENERATION</v>
          </cell>
          <cell r="K1049" t="str">
            <v>COMBUSTION TURBINE</v>
          </cell>
          <cell r="L1049" t="str">
            <v>NATURAL GAS</v>
          </cell>
          <cell r="M1049" t="str">
            <v>NP15</v>
          </cell>
          <cell r="N1049" t="str">
            <v>PGE3</v>
          </cell>
          <cell r="O1049">
            <v>33218</v>
          </cell>
          <cell r="P1049" t="str">
            <v>PGE QF 25C016</v>
          </cell>
          <cell r="Q1049">
            <v>0</v>
          </cell>
          <cell r="R1049">
            <v>48.3</v>
          </cell>
          <cell r="S1049" t="str">
            <v>A</v>
          </cell>
        </row>
        <row r="1050">
          <cell r="E1050" t="str">
            <v>SHELRF_1_UNITS</v>
          </cell>
          <cell r="F1050" t="str">
            <v>Martinez Refining Company (Aggregate)</v>
          </cell>
          <cell r="G1050">
            <v>100</v>
          </cell>
          <cell r="H1050" t="str">
            <v>PGAE</v>
          </cell>
          <cell r="I1050" t="str">
            <v>Martinez Refining Co.</v>
          </cell>
          <cell r="J1050" t="str">
            <v>THERMAL</v>
          </cell>
          <cell r="K1050" t="str">
            <v>COMBINED CYCLE</v>
          </cell>
          <cell r="L1050" t="str">
            <v>NATURAL GAS</v>
          </cell>
          <cell r="M1050" t="str">
            <v>NP15</v>
          </cell>
          <cell r="N1050" t="str">
            <v>PGE3</v>
          </cell>
          <cell r="O1050">
            <v>34700</v>
          </cell>
          <cell r="P1050">
            <v>0</v>
          </cell>
          <cell r="Q1050">
            <v>0</v>
          </cell>
          <cell r="R1050">
            <v>100</v>
          </cell>
          <cell r="S1050" t="str">
            <v>A</v>
          </cell>
        </row>
        <row r="1051">
          <cell r="E1051" t="str">
            <v>SHELRF_7_UNIT 1</v>
          </cell>
          <cell r="F1051" t="str">
            <v>Martinez Refining Company Unit 1</v>
          </cell>
          <cell r="G1051">
            <v>20</v>
          </cell>
          <cell r="H1051" t="str">
            <v>PGAE</v>
          </cell>
          <cell r="I1051" t="str">
            <v>Martinez Refining Co.</v>
          </cell>
          <cell r="J1051" t="str">
            <v>THERMAL</v>
          </cell>
          <cell r="K1051" t="str">
            <v>STEAM</v>
          </cell>
          <cell r="L1051" t="str">
            <v>HEAT RECOVERY</v>
          </cell>
          <cell r="M1051" t="str">
            <v>NP15</v>
          </cell>
          <cell r="N1051" t="str">
            <v>PGE3</v>
          </cell>
          <cell r="O1051">
            <v>34700</v>
          </cell>
          <cell r="P1051">
            <v>0</v>
          </cell>
          <cell r="Q1051">
            <v>0</v>
          </cell>
          <cell r="R1051">
            <v>20</v>
          </cell>
          <cell r="S1051" t="str">
            <v>A</v>
          </cell>
        </row>
        <row r="1052">
          <cell r="E1052" t="str">
            <v>SHELRF_7_UNIT 2</v>
          </cell>
          <cell r="F1052" t="str">
            <v>Martinez Refining Company Unit 2</v>
          </cell>
          <cell r="G1052">
            <v>40</v>
          </cell>
          <cell r="H1052" t="str">
            <v>PGAE</v>
          </cell>
          <cell r="I1052" t="str">
            <v>Martinez Refining Co.</v>
          </cell>
          <cell r="J1052" t="str">
            <v>THERMAL</v>
          </cell>
          <cell r="K1052" t="str">
            <v>COMBUSTION TURBINE</v>
          </cell>
          <cell r="L1052" t="str">
            <v>NATURAL GAS</v>
          </cell>
          <cell r="M1052" t="str">
            <v>NP15</v>
          </cell>
          <cell r="N1052" t="str">
            <v>PGE3</v>
          </cell>
          <cell r="O1052">
            <v>35065</v>
          </cell>
          <cell r="P1052">
            <v>0</v>
          </cell>
          <cell r="Q1052">
            <v>0</v>
          </cell>
          <cell r="R1052">
            <v>40</v>
          </cell>
          <cell r="S1052" t="str">
            <v>A</v>
          </cell>
        </row>
        <row r="1053">
          <cell r="E1053" t="str">
            <v>SHELRF_7_UNIT 3</v>
          </cell>
          <cell r="F1053" t="str">
            <v>Martinez Refining Company Unit 3</v>
          </cell>
          <cell r="G1053">
            <v>40</v>
          </cell>
          <cell r="H1053" t="str">
            <v>PGAE</v>
          </cell>
          <cell r="I1053" t="str">
            <v>Martinez Refining Co.</v>
          </cell>
          <cell r="J1053" t="str">
            <v>THERMAL</v>
          </cell>
          <cell r="K1053" t="str">
            <v>COMBUSTION TURBINE</v>
          </cell>
          <cell r="L1053" t="str">
            <v>NATURAL GAS</v>
          </cell>
          <cell r="M1053" t="str">
            <v>NP15</v>
          </cell>
          <cell r="N1053" t="str">
            <v>PGE3</v>
          </cell>
          <cell r="O1053">
            <v>34700</v>
          </cell>
          <cell r="P1053">
            <v>0</v>
          </cell>
          <cell r="Q1053">
            <v>0</v>
          </cell>
          <cell r="R1053">
            <v>40</v>
          </cell>
          <cell r="S1053" t="str">
            <v>A</v>
          </cell>
        </row>
        <row r="1054">
          <cell r="E1054" t="str">
            <v>SIERRA_1_UNITS</v>
          </cell>
          <cell r="F1054" t="str">
            <v>HIGH SIERRA LIMITED</v>
          </cell>
          <cell r="G1054">
            <v>52.43</v>
          </cell>
          <cell r="H1054" t="str">
            <v>PGAE</v>
          </cell>
          <cell r="I1054" t="str">
            <v>HIGH SIERRA LIMITED</v>
          </cell>
          <cell r="J1054" t="str">
            <v>COGENERATION</v>
          </cell>
          <cell r="K1054" t="str">
            <v>COMBUSTION TURBINE</v>
          </cell>
          <cell r="L1054" t="str">
            <v>NATURAL GAS</v>
          </cell>
          <cell r="M1054" t="str">
            <v>ZP26</v>
          </cell>
          <cell r="N1054" t="str">
            <v>PGE4</v>
          </cell>
          <cell r="O1054">
            <v>32563</v>
          </cell>
          <cell r="P1054">
            <v>0</v>
          </cell>
          <cell r="Q1054">
            <v>0</v>
          </cell>
          <cell r="R1054">
            <v>48.08</v>
          </cell>
          <cell r="S1054" t="str">
            <v>A</v>
          </cell>
        </row>
        <row r="1055">
          <cell r="E1055" t="str">
            <v>SISQUC_1_SMARIA</v>
          </cell>
          <cell r="F1055" t="str">
            <v>Santa Maria II LFG Power Plant</v>
          </cell>
          <cell r="G1055">
            <v>1.42</v>
          </cell>
          <cell r="H1055" t="str">
            <v>PGAE</v>
          </cell>
          <cell r="I1055" t="str">
            <v>J&amp;A-Santa Maria II, LLC</v>
          </cell>
          <cell r="J1055" t="str">
            <v>BIOMASS</v>
          </cell>
          <cell r="K1055" t="str">
            <v>RECIPROCATING ENGINE</v>
          </cell>
          <cell r="L1055" t="str">
            <v>LANDFILL GAS</v>
          </cell>
          <cell r="M1055" t="str">
            <v>NP15</v>
          </cell>
          <cell r="N1055" t="str">
            <v>PGE1</v>
          </cell>
          <cell r="O1055">
            <v>40448</v>
          </cell>
          <cell r="P1055">
            <v>0</v>
          </cell>
          <cell r="Q1055">
            <v>0</v>
          </cell>
          <cell r="R1055">
            <v>1.48</v>
          </cell>
          <cell r="S1055" t="str">
            <v>A</v>
          </cell>
        </row>
        <row r="1056">
          <cell r="E1056" t="str">
            <v>SKERN_6_SOLAR1</v>
          </cell>
          <cell r="F1056" t="str">
            <v>South Kern Solar PV Plant</v>
          </cell>
          <cell r="G1056">
            <v>20</v>
          </cell>
          <cell r="H1056" t="str">
            <v>PGAE</v>
          </cell>
          <cell r="I1056" t="str">
            <v>Algonquin SKIC 20 Solar, LLC</v>
          </cell>
          <cell r="J1056" t="str">
            <v>SOLAR</v>
          </cell>
          <cell r="K1056" t="str">
            <v>PHOTO VOLTAIC</v>
          </cell>
          <cell r="L1056" t="str">
            <v>SUN</v>
          </cell>
          <cell r="M1056" t="str">
            <v>ZP26</v>
          </cell>
          <cell r="N1056" t="str">
            <v>PGE3</v>
          </cell>
          <cell r="O1056">
            <v>42101</v>
          </cell>
          <cell r="P1056">
            <v>0</v>
          </cell>
          <cell r="Q1056">
            <v>0</v>
          </cell>
          <cell r="R1056">
            <v>20</v>
          </cell>
          <cell r="S1056" t="str">
            <v>A</v>
          </cell>
        </row>
        <row r="1057">
          <cell r="E1057" t="str">
            <v>SLST13_2_SOLAR1</v>
          </cell>
          <cell r="F1057" t="str">
            <v>Quinto Solar PV Project</v>
          </cell>
          <cell r="G1057">
            <v>107.6</v>
          </cell>
          <cell r="H1057" t="str">
            <v>PGAE</v>
          </cell>
          <cell r="I1057" t="str">
            <v>Solar Star California XIII, LLC</v>
          </cell>
          <cell r="J1057" t="str">
            <v>SOLAR</v>
          </cell>
          <cell r="K1057" t="str">
            <v>PHOTO VOLTAIC</v>
          </cell>
          <cell r="L1057" t="str">
            <v>SUN</v>
          </cell>
          <cell r="M1057" t="str">
            <v>NP15</v>
          </cell>
          <cell r="N1057" t="str">
            <v>PGE3</v>
          </cell>
          <cell r="O1057">
            <v>42338</v>
          </cell>
          <cell r="P1057">
            <v>0</v>
          </cell>
          <cell r="Q1057">
            <v>0</v>
          </cell>
          <cell r="R1057">
            <v>107.6</v>
          </cell>
          <cell r="S1057" t="str">
            <v>A</v>
          </cell>
        </row>
        <row r="1058">
          <cell r="E1058" t="str">
            <v>SLSTR1_2_SOLAR1</v>
          </cell>
          <cell r="F1058" t="str">
            <v>Solar Star 1</v>
          </cell>
          <cell r="G1058">
            <v>310</v>
          </cell>
          <cell r="H1058" t="str">
            <v>SCE</v>
          </cell>
          <cell r="I1058" t="str">
            <v>Solar Star California XIX, LLC</v>
          </cell>
          <cell r="J1058" t="str">
            <v>SOLAR</v>
          </cell>
          <cell r="K1058" t="str">
            <v>PHOTO VOLTAIC</v>
          </cell>
          <cell r="L1058" t="str">
            <v>SUN</v>
          </cell>
          <cell r="M1058" t="str">
            <v>SP15</v>
          </cell>
          <cell r="N1058" t="str">
            <v>SCE1</v>
          </cell>
          <cell r="O1058">
            <v>42180</v>
          </cell>
          <cell r="P1058">
            <v>0</v>
          </cell>
          <cell r="Q1058">
            <v>0</v>
          </cell>
          <cell r="R1058">
            <v>0</v>
          </cell>
          <cell r="S1058" t="str">
            <v>A</v>
          </cell>
        </row>
        <row r="1059">
          <cell r="E1059" t="str">
            <v>SLSTR2_2_SOLAR2</v>
          </cell>
          <cell r="F1059" t="str">
            <v>Solar Star 2</v>
          </cell>
          <cell r="G1059">
            <v>276</v>
          </cell>
          <cell r="H1059" t="str">
            <v>SCE</v>
          </cell>
          <cell r="I1059" t="str">
            <v>Solar Star California XX, LLC</v>
          </cell>
          <cell r="J1059" t="str">
            <v>SOLAR</v>
          </cell>
          <cell r="K1059" t="str">
            <v>PHOTO VOLTAIC</v>
          </cell>
          <cell r="L1059" t="str">
            <v>SUN</v>
          </cell>
          <cell r="M1059" t="str">
            <v>SP15</v>
          </cell>
          <cell r="N1059" t="str">
            <v>SCE1</v>
          </cell>
          <cell r="O1059">
            <v>42174</v>
          </cell>
          <cell r="P1059">
            <v>0</v>
          </cell>
          <cell r="Q1059">
            <v>0</v>
          </cell>
          <cell r="R1059">
            <v>276</v>
          </cell>
          <cell r="S1059" t="str">
            <v>A</v>
          </cell>
        </row>
        <row r="1060">
          <cell r="E1060" t="str">
            <v>SLUISP_2_UNIT 1</v>
          </cell>
          <cell r="F1060" t="str">
            <v>San Luis P-G Unit 1</v>
          </cell>
          <cell r="G1060">
            <v>55</v>
          </cell>
          <cell r="H1060" t="str">
            <v>PGAE</v>
          </cell>
          <cell r="I1060" t="str">
            <v>CDWR</v>
          </cell>
          <cell r="J1060" t="str">
            <v>HYDRO</v>
          </cell>
          <cell r="K1060" t="str">
            <v>PUMPED STORAGE</v>
          </cell>
          <cell r="L1060" t="str">
            <v>WATER</v>
          </cell>
          <cell r="M1060" t="str">
            <v>NP15</v>
          </cell>
          <cell r="N1060" t="str">
            <v>PGE3</v>
          </cell>
          <cell r="O1060">
            <v>24473</v>
          </cell>
          <cell r="P1060" t="str">
            <v>Aggregated into SLUISP_2_UNITS 12/5/2012</v>
          </cell>
          <cell r="Q1060">
            <v>0</v>
          </cell>
          <cell r="R1060">
            <v>53</v>
          </cell>
          <cell r="S1060" t="str">
            <v>A</v>
          </cell>
        </row>
        <row r="1061">
          <cell r="E1061" t="str">
            <v>SLUISP_2_UNIT 2</v>
          </cell>
          <cell r="F1061" t="str">
            <v>San Luis P-G Unit 2</v>
          </cell>
          <cell r="G1061">
            <v>55</v>
          </cell>
          <cell r="H1061" t="str">
            <v>PGAE</v>
          </cell>
          <cell r="I1061" t="str">
            <v>CDWR</v>
          </cell>
          <cell r="J1061" t="str">
            <v>HYDRO</v>
          </cell>
          <cell r="K1061" t="str">
            <v>PUMPED STORAGE</v>
          </cell>
          <cell r="L1061" t="str">
            <v>WATER</v>
          </cell>
          <cell r="M1061" t="str">
            <v>NP15</v>
          </cell>
          <cell r="N1061" t="str">
            <v>PGE3</v>
          </cell>
          <cell r="O1061">
            <v>24473</v>
          </cell>
          <cell r="P1061" t="str">
            <v>Aggregated into SLUISP_2_UNITS 12/5/2012</v>
          </cell>
          <cell r="Q1061">
            <v>0</v>
          </cell>
          <cell r="R1061">
            <v>53</v>
          </cell>
          <cell r="S1061" t="str">
            <v>A</v>
          </cell>
        </row>
        <row r="1062">
          <cell r="E1062" t="str">
            <v>SLUISP_2_UNIT 3</v>
          </cell>
          <cell r="F1062" t="str">
            <v>San Luis P-G Unit 3</v>
          </cell>
          <cell r="G1062">
            <v>55</v>
          </cell>
          <cell r="H1062" t="str">
            <v>PGAE</v>
          </cell>
          <cell r="I1062" t="str">
            <v>CDWR</v>
          </cell>
          <cell r="J1062" t="str">
            <v>HYDRO</v>
          </cell>
          <cell r="K1062" t="str">
            <v>PUMPED STORAGE</v>
          </cell>
          <cell r="L1062" t="str">
            <v>WATER</v>
          </cell>
          <cell r="M1062" t="str">
            <v>NP15</v>
          </cell>
          <cell r="N1062" t="str">
            <v>PGE3</v>
          </cell>
          <cell r="O1062">
            <v>24473</v>
          </cell>
          <cell r="P1062" t="str">
            <v>Aggregated into SLUISP_2_UNITS 12/5/2012</v>
          </cell>
          <cell r="Q1062">
            <v>0</v>
          </cell>
          <cell r="R1062">
            <v>53</v>
          </cell>
          <cell r="S1062" t="str">
            <v>A</v>
          </cell>
        </row>
        <row r="1063">
          <cell r="E1063" t="str">
            <v>SLUISP_2_UNIT 4</v>
          </cell>
          <cell r="F1063" t="str">
            <v>San Luis P-G Unit 4</v>
          </cell>
          <cell r="G1063">
            <v>55</v>
          </cell>
          <cell r="H1063" t="str">
            <v>PGAE</v>
          </cell>
          <cell r="I1063" t="str">
            <v>CDWR</v>
          </cell>
          <cell r="J1063" t="str">
            <v>HYDRO</v>
          </cell>
          <cell r="K1063" t="str">
            <v>PUMPED STORAGE</v>
          </cell>
          <cell r="L1063" t="str">
            <v>WATER</v>
          </cell>
          <cell r="M1063" t="str">
            <v>NP15</v>
          </cell>
          <cell r="N1063" t="str">
            <v>PGE3</v>
          </cell>
          <cell r="O1063">
            <v>24473</v>
          </cell>
          <cell r="P1063" t="str">
            <v>Aggregated into SLUISP_2_UNITS 12/5/2012</v>
          </cell>
          <cell r="Q1063">
            <v>0</v>
          </cell>
          <cell r="R1063">
            <v>53</v>
          </cell>
          <cell r="S1063" t="str">
            <v>A</v>
          </cell>
        </row>
        <row r="1064">
          <cell r="E1064" t="str">
            <v>SLUISP_2_UNIT 5</v>
          </cell>
          <cell r="F1064" t="str">
            <v>San Luis P-G Unit 5</v>
          </cell>
          <cell r="G1064">
            <v>55</v>
          </cell>
          <cell r="H1064" t="str">
            <v>PGAE</v>
          </cell>
          <cell r="I1064" t="str">
            <v>CDWR</v>
          </cell>
          <cell r="J1064" t="str">
            <v>HYDRO</v>
          </cell>
          <cell r="K1064" t="str">
            <v>PUMPED STORAGE</v>
          </cell>
          <cell r="L1064" t="str">
            <v>WATER</v>
          </cell>
          <cell r="M1064" t="str">
            <v>NP15</v>
          </cell>
          <cell r="N1064" t="str">
            <v>PGE3</v>
          </cell>
          <cell r="O1064">
            <v>24473</v>
          </cell>
          <cell r="P1064" t="str">
            <v>Aggregated into SLUISP_2_UNITS 12/5/2012</v>
          </cell>
          <cell r="Q1064">
            <v>0</v>
          </cell>
          <cell r="R1064">
            <v>53</v>
          </cell>
          <cell r="S1064" t="str">
            <v>A</v>
          </cell>
        </row>
        <row r="1065">
          <cell r="E1065" t="str">
            <v>SLUISP_2_UNIT 6</v>
          </cell>
          <cell r="F1065" t="str">
            <v>San Luis P-G Unit 6</v>
          </cell>
          <cell r="G1065">
            <v>55</v>
          </cell>
          <cell r="H1065" t="str">
            <v>PGAE</v>
          </cell>
          <cell r="I1065" t="str">
            <v>CDWR</v>
          </cell>
          <cell r="J1065" t="str">
            <v>HYDRO</v>
          </cell>
          <cell r="K1065" t="str">
            <v>PUMPED STORAGE</v>
          </cell>
          <cell r="L1065" t="str">
            <v>WATER</v>
          </cell>
          <cell r="M1065" t="str">
            <v>NP15</v>
          </cell>
          <cell r="N1065" t="str">
            <v>PGE3</v>
          </cell>
          <cell r="O1065">
            <v>24473</v>
          </cell>
          <cell r="P1065" t="str">
            <v>Aggregated into SLUISP_2_UNITS 12/5/2012</v>
          </cell>
          <cell r="Q1065">
            <v>0</v>
          </cell>
          <cell r="R1065">
            <v>53</v>
          </cell>
          <cell r="S1065" t="str">
            <v>A</v>
          </cell>
        </row>
        <row r="1066">
          <cell r="E1066" t="str">
            <v>SLUISP_2_UNIT 7</v>
          </cell>
          <cell r="F1066" t="str">
            <v>San Luis P-G Unit 7</v>
          </cell>
          <cell r="G1066">
            <v>55</v>
          </cell>
          <cell r="H1066" t="str">
            <v>PGAE</v>
          </cell>
          <cell r="I1066" t="str">
            <v>CDWR</v>
          </cell>
          <cell r="J1066" t="str">
            <v>HYDRO</v>
          </cell>
          <cell r="K1066" t="str">
            <v>PUMPED STORAGE</v>
          </cell>
          <cell r="L1066" t="str">
            <v>WATER</v>
          </cell>
          <cell r="M1066" t="str">
            <v>NP15</v>
          </cell>
          <cell r="N1066" t="str">
            <v>PGE3</v>
          </cell>
          <cell r="O1066">
            <v>24473</v>
          </cell>
          <cell r="P1066" t="str">
            <v>Aggregated into SLUISP_2_UNITS 12/5/2012</v>
          </cell>
          <cell r="Q1066">
            <v>0</v>
          </cell>
          <cell r="R1066">
            <v>53</v>
          </cell>
          <cell r="S1066" t="str">
            <v>A</v>
          </cell>
        </row>
        <row r="1067">
          <cell r="E1067" t="str">
            <v>SLUISP_2_UNIT 8</v>
          </cell>
          <cell r="F1067" t="str">
            <v>San Luis P-G Unit 8</v>
          </cell>
          <cell r="G1067">
            <v>55</v>
          </cell>
          <cell r="H1067" t="str">
            <v>PGAE</v>
          </cell>
          <cell r="I1067" t="str">
            <v>CDWR</v>
          </cell>
          <cell r="J1067" t="str">
            <v>HYDRO</v>
          </cell>
          <cell r="K1067" t="str">
            <v>PUMPED STORAGE</v>
          </cell>
          <cell r="L1067" t="str">
            <v>WATER</v>
          </cell>
          <cell r="M1067" t="str">
            <v>NP15</v>
          </cell>
          <cell r="N1067" t="str">
            <v>PGE3</v>
          </cell>
          <cell r="O1067">
            <v>24473</v>
          </cell>
          <cell r="P1067" t="str">
            <v>Aggregated into SLUISP_2_UNITS 12/5/2012</v>
          </cell>
          <cell r="Q1067">
            <v>0</v>
          </cell>
          <cell r="R1067">
            <v>53</v>
          </cell>
          <cell r="S1067" t="str">
            <v>A</v>
          </cell>
        </row>
        <row r="1068">
          <cell r="E1068" t="str">
            <v>SLUISP_2_UNITS</v>
          </cell>
          <cell r="F1068" t="str">
            <v>SAN LUIS (GIANELLI) P-G PLANT (AGGREGATE)</v>
          </cell>
          <cell r="G1068">
            <v>374.43</v>
          </cell>
          <cell r="H1068" t="str">
            <v>PGAE</v>
          </cell>
          <cell r="I1068" t="str">
            <v>CDWR</v>
          </cell>
          <cell r="J1068" t="str">
            <v>HYDRO</v>
          </cell>
          <cell r="K1068" t="str">
            <v>PUMPED STORAGE</v>
          </cell>
          <cell r="L1068" t="str">
            <v>WATER</v>
          </cell>
          <cell r="M1068" t="str">
            <v>NP15</v>
          </cell>
          <cell r="N1068" t="str">
            <v>PGE3</v>
          </cell>
          <cell r="O1068">
            <v>24473</v>
          </cell>
          <cell r="P1068">
            <v>0</v>
          </cell>
          <cell r="Q1068">
            <v>0</v>
          </cell>
          <cell r="R1068">
            <v>424</v>
          </cell>
          <cell r="S1068" t="str">
            <v>A</v>
          </cell>
        </row>
        <row r="1069">
          <cell r="E1069" t="str">
            <v>SLYCRK_1_UNIT 1</v>
          </cell>
          <cell r="F1069" t="str">
            <v>Sly Creek PH</v>
          </cell>
          <cell r="G1069">
            <v>13</v>
          </cell>
          <cell r="H1069" t="str">
            <v>PGAE</v>
          </cell>
          <cell r="I1069" t="str">
            <v>OWID</v>
          </cell>
          <cell r="J1069" t="str">
            <v>HYDRO</v>
          </cell>
          <cell r="K1069" t="str">
            <v>HYDRO</v>
          </cell>
          <cell r="L1069" t="str">
            <v>WATER</v>
          </cell>
          <cell r="M1069" t="str">
            <v>NP15</v>
          </cell>
          <cell r="N1069" t="str">
            <v>PGE3</v>
          </cell>
          <cell r="O1069">
            <v>30317</v>
          </cell>
          <cell r="P1069">
            <v>0</v>
          </cell>
          <cell r="Q1069" t="str">
            <v>SF Feather River</v>
          </cell>
          <cell r="R1069">
            <v>13</v>
          </cell>
          <cell r="S1069" t="str">
            <v>A</v>
          </cell>
        </row>
        <row r="1070">
          <cell r="E1070" t="str">
            <v>SMPRIP_1_SMPSON</v>
          </cell>
          <cell r="F1070" t="str">
            <v>Ripon Cogeneration Unit 1</v>
          </cell>
          <cell r="G1070">
            <v>46.05</v>
          </cell>
          <cell r="H1070" t="str">
            <v>PGAE</v>
          </cell>
          <cell r="I1070" t="str">
            <v>Veresen U.S. Power Inc.</v>
          </cell>
          <cell r="J1070" t="str">
            <v>COGENERATION</v>
          </cell>
          <cell r="K1070" t="str">
            <v>COMBUSTION TURBINE</v>
          </cell>
          <cell r="L1070" t="str">
            <v>NATURAL GAS</v>
          </cell>
          <cell r="M1070" t="str">
            <v>NP15</v>
          </cell>
          <cell r="N1070" t="str">
            <v>PGE3</v>
          </cell>
          <cell r="O1070">
            <v>32252</v>
          </cell>
          <cell r="P1070" t="str">
            <v>QF Conversion completed 2/24/2015. Formerly PGAE QF 16C034</v>
          </cell>
          <cell r="Q1070">
            <v>0</v>
          </cell>
          <cell r="R1070">
            <v>49.5</v>
          </cell>
          <cell r="S1070" t="str">
            <v>A</v>
          </cell>
        </row>
        <row r="1071">
          <cell r="E1071" t="str">
            <v>SMRCOS_6_LNDFIL</v>
          </cell>
          <cell r="F1071" t="str">
            <v>San Marcos Energy</v>
          </cell>
          <cell r="G1071">
            <v>1.5</v>
          </cell>
          <cell r="H1071" t="str">
            <v>SDGE</v>
          </cell>
          <cell r="I1071" t="str">
            <v>San Marcos Energy LLC</v>
          </cell>
          <cell r="J1071" t="str">
            <v>BIOMASS</v>
          </cell>
          <cell r="K1071" t="str">
            <v>RECIPROCATING ENGINE</v>
          </cell>
          <cell r="L1071" t="str">
            <v>LANDFILL GAS</v>
          </cell>
          <cell r="M1071" t="str">
            <v>SP15</v>
          </cell>
          <cell r="N1071" t="str">
            <v>SDG1</v>
          </cell>
          <cell r="O1071">
            <v>40683</v>
          </cell>
          <cell r="P1071">
            <v>0</v>
          </cell>
          <cell r="Q1071">
            <v>0</v>
          </cell>
          <cell r="R1071">
            <v>1.6</v>
          </cell>
          <cell r="S1071" t="str">
            <v>A</v>
          </cell>
        </row>
        <row r="1072">
          <cell r="E1072" t="str">
            <v>SMUDGO_7_UNIT 1</v>
          </cell>
          <cell r="F1072" t="str">
            <v>Calpine Geothermal (formerly a SMUD unit)</v>
          </cell>
          <cell r="G1072">
            <v>53</v>
          </cell>
          <cell r="H1072" t="str">
            <v>PGAE</v>
          </cell>
          <cell r="I1072" t="str">
            <v>CALPINE</v>
          </cell>
          <cell r="J1072" t="str">
            <v>GEOTHERMAL</v>
          </cell>
          <cell r="K1072" t="str">
            <v>STEAM</v>
          </cell>
          <cell r="L1072" t="str">
            <v>GEOTHERMAL</v>
          </cell>
          <cell r="M1072" t="str">
            <v>NP15</v>
          </cell>
          <cell r="N1072" t="str">
            <v>PGE3</v>
          </cell>
          <cell r="O1072">
            <v>30317</v>
          </cell>
          <cell r="P1072">
            <v>0</v>
          </cell>
          <cell r="Q1072">
            <v>0</v>
          </cell>
          <cell r="R1072">
            <v>78</v>
          </cell>
          <cell r="S1072" t="str">
            <v>A</v>
          </cell>
        </row>
        <row r="1073">
          <cell r="E1073" t="str">
            <v>SNCLRA_2_HOWLNG</v>
          </cell>
          <cell r="F1073" t="str">
            <v>Houweling Nurseries Oxnard, Inc</v>
          </cell>
          <cell r="G1073">
            <v>13</v>
          </cell>
          <cell r="H1073" t="str">
            <v>SCE</v>
          </cell>
          <cell r="I1073" t="str">
            <v>Houweling Nurseries Oxnard, Inc</v>
          </cell>
          <cell r="J1073" t="str">
            <v>THERMAL</v>
          </cell>
          <cell r="K1073" t="str">
            <v>INTERNAL COMBUSTION</v>
          </cell>
          <cell r="L1073" t="str">
            <v>NATURAL GAS</v>
          </cell>
          <cell r="M1073" t="str">
            <v>SP15</v>
          </cell>
          <cell r="N1073" t="str">
            <v>SCE1</v>
          </cell>
          <cell r="O1073">
            <v>41439</v>
          </cell>
          <cell r="P1073">
            <v>0</v>
          </cell>
          <cell r="Q1073">
            <v>0</v>
          </cell>
          <cell r="R1073">
            <v>13.2</v>
          </cell>
          <cell r="S1073" t="str">
            <v>A</v>
          </cell>
        </row>
        <row r="1074">
          <cell r="E1074" t="str">
            <v>SNCLRA_2_SPRHYD</v>
          </cell>
          <cell r="F1074" t="str">
            <v>Springville Hydroelectric Generator</v>
          </cell>
          <cell r="G1074">
            <v>1</v>
          </cell>
          <cell r="H1074" t="str">
            <v>SCE</v>
          </cell>
          <cell r="I1074" t="str">
            <v>Calleguas MWD</v>
          </cell>
          <cell r="J1074" t="str">
            <v>HYDRO</v>
          </cell>
          <cell r="K1074" t="str">
            <v>HYDRO</v>
          </cell>
          <cell r="L1074" t="str">
            <v>WATER</v>
          </cell>
          <cell r="M1074" t="str">
            <v>SP15</v>
          </cell>
          <cell r="N1074" t="str">
            <v>SCE1</v>
          </cell>
          <cell r="O1074">
            <v>34410</v>
          </cell>
          <cell r="P1074" t="str">
            <v>QF Conversion 4/19/2016. Formerly SCE QF 4152</v>
          </cell>
          <cell r="Q1074">
            <v>0</v>
          </cell>
          <cell r="R1074">
            <v>1</v>
          </cell>
          <cell r="S1074" t="str">
            <v>A</v>
          </cell>
        </row>
        <row r="1075">
          <cell r="E1075" t="str">
            <v>SNCLRA_2_UNIT1</v>
          </cell>
          <cell r="F1075" t="str">
            <v>New-Indy Oxnard LLC</v>
          </cell>
          <cell r="G1075">
            <v>27.8</v>
          </cell>
          <cell r="H1075" t="str">
            <v>SCE</v>
          </cell>
          <cell r="I1075" t="str">
            <v>New-Indy Oxnard LLC</v>
          </cell>
          <cell r="J1075" t="str">
            <v>COGENERATION</v>
          </cell>
          <cell r="K1075" t="str">
            <v>COMBUSTION TURBINE</v>
          </cell>
          <cell r="L1075" t="str">
            <v>NATURAL GAS</v>
          </cell>
          <cell r="M1075" t="str">
            <v>SP15</v>
          </cell>
          <cell r="N1075" t="str">
            <v>SCE1</v>
          </cell>
          <cell r="O1075">
            <v>31485</v>
          </cell>
          <cell r="P1075" t="str">
            <v>Formerly SCE QF 2055</v>
          </cell>
          <cell r="Q1075">
            <v>0</v>
          </cell>
          <cell r="R1075">
            <v>27.8</v>
          </cell>
          <cell r="S1075" t="str">
            <v>A</v>
          </cell>
        </row>
        <row r="1076">
          <cell r="E1076" t="str">
            <v>SNCLRA_6_OXGEN</v>
          </cell>
          <cell r="F1076" t="str">
            <v>E. F. OXNARD, INCORPORATED</v>
          </cell>
          <cell r="G1076">
            <v>48.9</v>
          </cell>
          <cell r="H1076" t="str">
            <v>SCE</v>
          </cell>
          <cell r="I1076" t="str">
            <v>Southern California Edison Company</v>
          </cell>
          <cell r="J1076" t="str">
            <v>COGENERATION</v>
          </cell>
          <cell r="K1076" t="str">
            <v>COMBUSTION TURBINE</v>
          </cell>
          <cell r="L1076" t="str">
            <v>NATURAL GAS</v>
          </cell>
          <cell r="M1076" t="str">
            <v>SP15</v>
          </cell>
          <cell r="N1076" t="str">
            <v>SCE1</v>
          </cell>
          <cell r="O1076">
            <v>32976</v>
          </cell>
          <cell r="P1076" t="str">
            <v>SCE QF 2205</v>
          </cell>
          <cell r="Q1076">
            <v>0</v>
          </cell>
          <cell r="R1076">
            <v>47.7</v>
          </cell>
          <cell r="S1076" t="str">
            <v>A</v>
          </cell>
        </row>
        <row r="1077">
          <cell r="E1077" t="str">
            <v>SNCLRA_6_PROCGN</v>
          </cell>
          <cell r="F1077" t="str">
            <v>PROCTER &amp; GAMBLE PAPER PROD. (OXNARD II)</v>
          </cell>
          <cell r="G1077">
            <v>49.5</v>
          </cell>
          <cell r="H1077" t="str">
            <v>SCE</v>
          </cell>
          <cell r="I1077" t="str">
            <v>Southern California Edison Company</v>
          </cell>
          <cell r="J1077" t="str">
            <v>COGENERATION</v>
          </cell>
          <cell r="K1077" t="str">
            <v>COMBUSTION TURBINE</v>
          </cell>
          <cell r="L1077" t="str">
            <v>NATURAL GAS</v>
          </cell>
          <cell r="M1077" t="str">
            <v>SP15</v>
          </cell>
          <cell r="N1077" t="str">
            <v>SCE1</v>
          </cell>
          <cell r="O1077">
            <v>36116</v>
          </cell>
          <cell r="P1077" t="str">
            <v>SCE QF 2072</v>
          </cell>
          <cell r="Q1077">
            <v>0</v>
          </cell>
          <cell r="R1077">
            <v>46.1</v>
          </cell>
          <cell r="S1077" t="str">
            <v>A</v>
          </cell>
        </row>
        <row r="1078">
          <cell r="E1078" t="str">
            <v>SNCLRA_6_QF</v>
          </cell>
          <cell r="F1078" t="str">
            <v>SANTA CLARA AREA LUMPED UNITS</v>
          </cell>
          <cell r="G1078">
            <v>12.9</v>
          </cell>
          <cell r="H1078" t="str">
            <v>SCE</v>
          </cell>
          <cell r="I1078" t="str">
            <v>VARIOUS</v>
          </cell>
          <cell r="J1078" t="str">
            <v>VARIOUS</v>
          </cell>
          <cell r="K1078">
            <v>0</v>
          </cell>
          <cell r="L1078" t="str">
            <v>LANDFILL GAS</v>
          </cell>
          <cell r="M1078" t="str">
            <v>SP15</v>
          </cell>
          <cell r="N1078" t="str">
            <v>SCE1</v>
          </cell>
          <cell r="O1078">
            <v>31778</v>
          </cell>
          <cell r="P1078">
            <v>0</v>
          </cell>
          <cell r="Q1078">
            <v>0</v>
          </cell>
          <cell r="R1078">
            <v>11.16</v>
          </cell>
          <cell r="S1078" t="str">
            <v>A</v>
          </cell>
        </row>
        <row r="1079">
          <cell r="E1079" t="str">
            <v>SNDBAR_7_UNIT 1</v>
          </cell>
          <cell r="F1079" t="str">
            <v>Sand Bar Hydro</v>
          </cell>
          <cell r="G1079">
            <v>18.600000000000001</v>
          </cell>
          <cell r="H1079" t="str">
            <v>PGAE</v>
          </cell>
          <cell r="I1079" t="str">
            <v>Pacific Gas &amp; Electric Company</v>
          </cell>
          <cell r="J1079" t="str">
            <v>HYDRO</v>
          </cell>
          <cell r="K1079" t="str">
            <v>HYDRO</v>
          </cell>
          <cell r="L1079" t="str">
            <v>WATER</v>
          </cell>
          <cell r="M1079" t="str">
            <v>NP15</v>
          </cell>
          <cell r="N1079" t="str">
            <v>PGE3</v>
          </cell>
          <cell r="O1079">
            <v>31551</v>
          </cell>
          <cell r="P1079" t="str">
            <v>PGE QF 16H003</v>
          </cell>
          <cell r="Q1079" t="str">
            <v>Stanislaus River</v>
          </cell>
          <cell r="R1079">
            <v>18.600000000000001</v>
          </cell>
          <cell r="S1079" t="str">
            <v>A</v>
          </cell>
        </row>
        <row r="1080">
          <cell r="E1080" t="str">
            <v>SNMALF_6_UNITS</v>
          </cell>
          <cell r="F1080" t="str">
            <v>Central Disposal Site LFG Power Plant</v>
          </cell>
          <cell r="G1080">
            <v>7.5</v>
          </cell>
          <cell r="H1080" t="str">
            <v>PGAE</v>
          </cell>
          <cell r="I1080" t="str">
            <v>County of Sonoma</v>
          </cell>
          <cell r="J1080" t="str">
            <v>BIOMASS</v>
          </cell>
          <cell r="K1080" t="str">
            <v>RECIPROCATING ENGINE</v>
          </cell>
          <cell r="L1080" t="str">
            <v>LANDFILL GAS</v>
          </cell>
          <cell r="M1080" t="str">
            <v>NP15</v>
          </cell>
          <cell r="N1080" t="str">
            <v>PGE3</v>
          </cell>
          <cell r="O1080">
            <v>34089</v>
          </cell>
          <cell r="P1080">
            <v>0</v>
          </cell>
          <cell r="Q1080">
            <v>0</v>
          </cell>
          <cell r="R1080">
            <v>8</v>
          </cell>
          <cell r="S1080" t="str">
            <v>A</v>
          </cell>
        </row>
        <row r="1081">
          <cell r="E1081" t="str">
            <v>SNORA_2_SNRSLR</v>
          </cell>
          <cell r="F1081" t="str">
            <v>SG Sorrento</v>
          </cell>
          <cell r="G1081">
            <v>50</v>
          </cell>
          <cell r="H1081" t="str">
            <v>SDGE</v>
          </cell>
          <cell r="I1081" t="str">
            <v>Imperial Irrigation District</v>
          </cell>
          <cell r="J1081" t="str">
            <v>DYNAMIC SCHEDULED</v>
          </cell>
          <cell r="K1081" t="str">
            <v>PHOTO VOLTAIC</v>
          </cell>
          <cell r="L1081" t="str">
            <v>SUN</v>
          </cell>
          <cell r="M1081" t="str">
            <v>SP15</v>
          </cell>
          <cell r="N1081" t="str">
            <v>SDG1</v>
          </cell>
          <cell r="O1081">
            <v>42245</v>
          </cell>
          <cell r="P1081">
            <v>0</v>
          </cell>
          <cell r="Q1081">
            <v>0</v>
          </cell>
          <cell r="R1081">
            <v>50</v>
          </cell>
          <cell r="S1081" t="str">
            <v>C</v>
          </cell>
        </row>
        <row r="1082">
          <cell r="E1082" t="str">
            <v>SOUTH_2_UNIT</v>
          </cell>
          <cell r="F1082" t="str">
            <v>SOUTH PH</v>
          </cell>
          <cell r="G1082">
            <v>7.1</v>
          </cell>
          <cell r="H1082" t="str">
            <v>PGAE</v>
          </cell>
          <cell r="I1082" t="str">
            <v>PG&amp;E</v>
          </cell>
          <cell r="J1082" t="str">
            <v>HYDRO</v>
          </cell>
          <cell r="K1082" t="str">
            <v>HYDRO</v>
          </cell>
          <cell r="L1082" t="str">
            <v>WATER</v>
          </cell>
          <cell r="M1082" t="str">
            <v>NP15</v>
          </cell>
          <cell r="N1082" t="str">
            <v>PGE3</v>
          </cell>
          <cell r="O1082">
            <v>28856</v>
          </cell>
          <cell r="P1082">
            <v>0</v>
          </cell>
          <cell r="Q1082">
            <v>0</v>
          </cell>
          <cell r="R1082">
            <v>7.1</v>
          </cell>
          <cell r="S1082" t="str">
            <v>A</v>
          </cell>
        </row>
        <row r="1083">
          <cell r="E1083" t="str">
            <v>SPAULD_6_UNIT 1</v>
          </cell>
          <cell r="F1083" t="str">
            <v>Spaulding Unit 1</v>
          </cell>
          <cell r="G1083">
            <v>7</v>
          </cell>
          <cell r="H1083" t="str">
            <v>PGAE</v>
          </cell>
          <cell r="I1083" t="str">
            <v>PG&amp;E</v>
          </cell>
          <cell r="J1083" t="str">
            <v>HYDRO</v>
          </cell>
          <cell r="K1083" t="str">
            <v>HYDRO</v>
          </cell>
          <cell r="L1083" t="str">
            <v>WATER</v>
          </cell>
          <cell r="M1083" t="str">
            <v>NP15</v>
          </cell>
          <cell r="N1083" t="str">
            <v>PGE3</v>
          </cell>
          <cell r="O1083">
            <v>10594</v>
          </cell>
          <cell r="P1083">
            <v>0</v>
          </cell>
          <cell r="Q1083" t="str">
            <v>South Yuba</v>
          </cell>
          <cell r="R1083">
            <v>7</v>
          </cell>
          <cell r="S1083" t="str">
            <v>A</v>
          </cell>
        </row>
        <row r="1084">
          <cell r="E1084" t="str">
            <v>SPAULD_6_UNIT 2</v>
          </cell>
          <cell r="F1084" t="str">
            <v>Spaulding Unit 2</v>
          </cell>
          <cell r="G1084">
            <v>4.4000000000000004</v>
          </cell>
          <cell r="H1084" t="str">
            <v>PGAE</v>
          </cell>
          <cell r="I1084" t="str">
            <v>PG&amp;E</v>
          </cell>
          <cell r="J1084" t="str">
            <v>HYDRO</v>
          </cell>
          <cell r="K1084" t="str">
            <v>HYDRO</v>
          </cell>
          <cell r="L1084" t="str">
            <v>WATER</v>
          </cell>
          <cell r="M1084" t="str">
            <v>NP15</v>
          </cell>
          <cell r="N1084" t="str">
            <v>PGE3</v>
          </cell>
          <cell r="O1084">
            <v>10594</v>
          </cell>
          <cell r="P1084">
            <v>0</v>
          </cell>
          <cell r="Q1084" t="str">
            <v>South Yuba</v>
          </cell>
          <cell r="R1084">
            <v>4.4000000000000004</v>
          </cell>
          <cell r="S1084" t="str">
            <v>A</v>
          </cell>
        </row>
        <row r="1085">
          <cell r="E1085" t="str">
            <v>SPAULD_6_UNIT 3</v>
          </cell>
          <cell r="F1085" t="str">
            <v>Spaulding Unit 3</v>
          </cell>
          <cell r="G1085">
            <v>6.5</v>
          </cell>
          <cell r="H1085" t="str">
            <v>PGAE</v>
          </cell>
          <cell r="I1085" t="str">
            <v>PG&amp;E</v>
          </cell>
          <cell r="J1085" t="str">
            <v>HYDRO</v>
          </cell>
          <cell r="K1085" t="str">
            <v>HYDRO</v>
          </cell>
          <cell r="L1085" t="str">
            <v>WATER</v>
          </cell>
          <cell r="M1085" t="str">
            <v>NP15</v>
          </cell>
          <cell r="N1085" t="str">
            <v>PGE3</v>
          </cell>
          <cell r="O1085">
            <v>10228</v>
          </cell>
          <cell r="P1085">
            <v>0</v>
          </cell>
          <cell r="Q1085" t="str">
            <v>South Yuba</v>
          </cell>
          <cell r="R1085">
            <v>6.5</v>
          </cell>
          <cell r="S1085" t="str">
            <v>A</v>
          </cell>
        </row>
        <row r="1086">
          <cell r="E1086" t="str">
            <v>SPAULD_6_UNIT12</v>
          </cell>
          <cell r="F1086" t="str">
            <v>SPAULDING UNITS 1 &amp; 2 (AGGREGATE)</v>
          </cell>
          <cell r="G1086">
            <v>11.4</v>
          </cell>
          <cell r="H1086" t="str">
            <v>PGAE</v>
          </cell>
          <cell r="I1086" t="str">
            <v>PG&amp;E</v>
          </cell>
          <cell r="J1086" t="str">
            <v>HYDRO</v>
          </cell>
          <cell r="K1086" t="str">
            <v>HYDRO</v>
          </cell>
          <cell r="L1086" t="str">
            <v>WATER</v>
          </cell>
          <cell r="M1086" t="str">
            <v>NP15</v>
          </cell>
          <cell r="N1086" t="str">
            <v>PGE3</v>
          </cell>
          <cell r="O1086">
            <v>10594</v>
          </cell>
          <cell r="P1086">
            <v>0</v>
          </cell>
          <cell r="Q1086" t="str">
            <v>South Yuba</v>
          </cell>
          <cell r="R1086">
            <v>11.4</v>
          </cell>
          <cell r="S1086" t="str">
            <v>A</v>
          </cell>
        </row>
        <row r="1087">
          <cell r="E1087" t="str">
            <v>SPBURN_2_UNIT 1</v>
          </cell>
          <cell r="F1087" t="str">
            <v>Burney Biomass</v>
          </cell>
          <cell r="G1087">
            <v>22</v>
          </cell>
          <cell r="H1087" t="str">
            <v>PGAE</v>
          </cell>
          <cell r="I1087" t="str">
            <v>Sierra Pacific Industries</v>
          </cell>
          <cell r="J1087" t="str">
            <v>BIOMASS</v>
          </cell>
          <cell r="K1087" t="str">
            <v>STEAM</v>
          </cell>
          <cell r="L1087" t="str">
            <v>WOOD WASTE</v>
          </cell>
          <cell r="M1087" t="str">
            <v>NP15</v>
          </cell>
          <cell r="N1087" t="str">
            <v>PGE3</v>
          </cell>
          <cell r="O1087">
            <v>31413</v>
          </cell>
          <cell r="P1087" t="str">
            <v>Formerly QF 13C049</v>
          </cell>
          <cell r="Q1087">
            <v>0</v>
          </cell>
          <cell r="R1087">
            <v>20</v>
          </cell>
          <cell r="S1087" t="str">
            <v>A</v>
          </cell>
        </row>
        <row r="1088">
          <cell r="E1088" t="str">
            <v>SPBURN_7_SNOWMT</v>
          </cell>
          <cell r="F1088" t="str">
            <v>SNOW MOUNTAIN HYDRO LLC (BURNEY CREEK)</v>
          </cell>
          <cell r="G1088">
            <v>3</v>
          </cell>
          <cell r="H1088" t="str">
            <v>PGAE</v>
          </cell>
          <cell r="I1088" t="str">
            <v>Pacific Gas &amp; Electric Company</v>
          </cell>
          <cell r="J1088" t="str">
            <v>HYDRO</v>
          </cell>
          <cell r="K1088" t="str">
            <v>HYDRO</v>
          </cell>
          <cell r="L1088" t="str">
            <v>WATER</v>
          </cell>
          <cell r="M1088" t="str">
            <v>NP15</v>
          </cell>
          <cell r="N1088" t="str">
            <v>PGE3</v>
          </cell>
          <cell r="O1088">
            <v>32960</v>
          </cell>
          <cell r="P1088" t="str">
            <v>PGE QF 13H016</v>
          </cell>
          <cell r="Q1088">
            <v>0</v>
          </cell>
          <cell r="R1088">
            <v>3</v>
          </cell>
          <cell r="S1088" t="str">
            <v>A</v>
          </cell>
        </row>
        <row r="1089">
          <cell r="E1089" t="str">
            <v>SPI LI_2_UNIT 1</v>
          </cell>
          <cell r="F1089" t="str">
            <v>Lincoln Biomass</v>
          </cell>
          <cell r="G1089">
            <v>17.2</v>
          </cell>
          <cell r="H1089" t="str">
            <v>PGAE</v>
          </cell>
          <cell r="I1089" t="str">
            <v>Sierra Pacific Industries</v>
          </cell>
          <cell r="J1089" t="str">
            <v>BIOMASS</v>
          </cell>
          <cell r="K1089" t="str">
            <v>STEAM</v>
          </cell>
          <cell r="L1089" t="str">
            <v>WOOD WASTE</v>
          </cell>
          <cell r="M1089" t="str">
            <v>NP15</v>
          </cell>
          <cell r="N1089" t="str">
            <v>PGE3</v>
          </cell>
          <cell r="O1089">
            <v>31566</v>
          </cell>
          <cell r="P1089" t="str">
            <v>Formerly QF 12C008</v>
          </cell>
          <cell r="Q1089">
            <v>0</v>
          </cell>
          <cell r="R1089">
            <v>19.2</v>
          </cell>
          <cell r="S1089" t="str">
            <v>A</v>
          </cell>
        </row>
        <row r="1090">
          <cell r="E1090" t="str">
            <v>SPIAND_1_ANDSN2</v>
          </cell>
          <cell r="F1090" t="str">
            <v>SPI Anderson 2</v>
          </cell>
          <cell r="G1090">
            <v>27.15</v>
          </cell>
          <cell r="H1090" t="str">
            <v>PGAE</v>
          </cell>
          <cell r="I1090" t="str">
            <v>Sierra Pacific Industries</v>
          </cell>
          <cell r="J1090" t="str">
            <v>BIOMASS</v>
          </cell>
          <cell r="K1090" t="str">
            <v>STEAM</v>
          </cell>
          <cell r="L1090" t="str">
            <v>WOOD WASTE</v>
          </cell>
          <cell r="M1090" t="str">
            <v>NP15</v>
          </cell>
          <cell r="N1090" t="str">
            <v>PGE2</v>
          </cell>
          <cell r="O1090">
            <v>42256</v>
          </cell>
          <cell r="P1090">
            <v>0</v>
          </cell>
          <cell r="Q1090">
            <v>0</v>
          </cell>
          <cell r="R1090">
            <v>30.15</v>
          </cell>
          <cell r="S1090" t="str">
            <v>A</v>
          </cell>
        </row>
        <row r="1091">
          <cell r="E1091" t="str">
            <v>SPICER_1_UNIT 1</v>
          </cell>
          <cell r="F1091" t="str">
            <v>SPICER HYDRO UNIT 1</v>
          </cell>
          <cell r="G1091">
            <v>2.8</v>
          </cell>
          <cell r="H1091" t="str">
            <v>PGAE</v>
          </cell>
          <cell r="I1091" t="str">
            <v>NCPA (MSS Agreement - S14)</v>
          </cell>
          <cell r="J1091" t="str">
            <v>HYDRO</v>
          </cell>
          <cell r="K1091" t="str">
            <v>HYDRO</v>
          </cell>
          <cell r="L1091" t="str">
            <v>WATER</v>
          </cell>
          <cell r="M1091" t="str">
            <v>NP15</v>
          </cell>
          <cell r="N1091" t="str">
            <v>NCP1</v>
          </cell>
          <cell r="O1091">
            <v>32874</v>
          </cell>
          <cell r="P1091" t="str">
            <v>Run-of-River Facility</v>
          </cell>
          <cell r="Q1091">
            <v>0</v>
          </cell>
          <cell r="R1091">
            <v>2.8</v>
          </cell>
          <cell r="S1091" t="str">
            <v>A</v>
          </cell>
        </row>
        <row r="1092">
          <cell r="E1092" t="str">
            <v>SPICER_1_UNIT 2</v>
          </cell>
          <cell r="F1092" t="str">
            <v>SPICER HYDRO UNIT 2</v>
          </cell>
          <cell r="G1092">
            <v>2.8</v>
          </cell>
          <cell r="H1092" t="str">
            <v>PGAE</v>
          </cell>
          <cell r="I1092" t="str">
            <v>NCPA (MSS Agreement - S14)</v>
          </cell>
          <cell r="J1092" t="str">
            <v>HYDRO</v>
          </cell>
          <cell r="K1092" t="str">
            <v>HYDRO</v>
          </cell>
          <cell r="L1092" t="str">
            <v>WATER</v>
          </cell>
          <cell r="M1092" t="str">
            <v>NP15</v>
          </cell>
          <cell r="N1092" t="str">
            <v>NCP1</v>
          </cell>
          <cell r="O1092">
            <v>32874</v>
          </cell>
          <cell r="P1092" t="str">
            <v>Run-of-River Facility</v>
          </cell>
          <cell r="Q1092">
            <v>0</v>
          </cell>
          <cell r="R1092">
            <v>2.8</v>
          </cell>
          <cell r="S1092" t="str">
            <v>A</v>
          </cell>
        </row>
        <row r="1093">
          <cell r="E1093" t="str">
            <v>SPICER_1_UNIT 3</v>
          </cell>
          <cell r="F1093" t="str">
            <v>SPICER HYDRO UNIT 3</v>
          </cell>
          <cell r="G1093">
            <v>0.5</v>
          </cell>
          <cell r="H1093" t="str">
            <v>PGAE</v>
          </cell>
          <cell r="I1093" t="str">
            <v>NCPA (MSS Agreement - S14)</v>
          </cell>
          <cell r="J1093" t="str">
            <v>HYDRO</v>
          </cell>
          <cell r="K1093" t="str">
            <v>HYDRO</v>
          </cell>
          <cell r="L1093" t="str">
            <v>WATER</v>
          </cell>
          <cell r="M1093" t="str">
            <v>NP15</v>
          </cell>
          <cell r="N1093" t="str">
            <v>NCP1</v>
          </cell>
          <cell r="O1093">
            <v>32874</v>
          </cell>
          <cell r="P1093" t="str">
            <v>Induction Generator. Run-of-River. Seldom Run.</v>
          </cell>
          <cell r="Q1093">
            <v>0</v>
          </cell>
          <cell r="R1093">
            <v>0.5</v>
          </cell>
          <cell r="S1093" t="str">
            <v>A</v>
          </cell>
        </row>
        <row r="1094">
          <cell r="E1094" t="str">
            <v>SPICER_1_UNITS</v>
          </cell>
          <cell r="F1094" t="str">
            <v>Spicer Hydro Aggregate</v>
          </cell>
          <cell r="G1094">
            <v>6</v>
          </cell>
          <cell r="H1094" t="str">
            <v>PGAE</v>
          </cell>
          <cell r="I1094" t="str">
            <v>NCPA (MSS Agreement - S14)</v>
          </cell>
          <cell r="J1094" t="str">
            <v>HYDRO</v>
          </cell>
          <cell r="K1094" t="str">
            <v>HYDRO</v>
          </cell>
          <cell r="L1094" t="str">
            <v>WATER</v>
          </cell>
          <cell r="M1094" t="str">
            <v>NP15</v>
          </cell>
          <cell r="N1094" t="str">
            <v>NCP1</v>
          </cell>
          <cell r="O1094">
            <v>32874</v>
          </cell>
          <cell r="P1094">
            <v>0</v>
          </cell>
          <cell r="Q1094">
            <v>0</v>
          </cell>
          <cell r="R1094">
            <v>6</v>
          </cell>
          <cell r="S1094" t="str">
            <v>A</v>
          </cell>
        </row>
        <row r="1095">
          <cell r="E1095" t="str">
            <v>SPIFBD_1_PL1X2</v>
          </cell>
          <cell r="F1095" t="str">
            <v>Sonora</v>
          </cell>
          <cell r="G1095">
            <v>7.5</v>
          </cell>
          <cell r="H1095" t="str">
            <v>PGAE</v>
          </cell>
          <cell r="I1095" t="str">
            <v>Sierra Pacific Industries</v>
          </cell>
          <cell r="J1095" t="str">
            <v>BIOMASS</v>
          </cell>
          <cell r="K1095" t="str">
            <v>STEAM</v>
          </cell>
          <cell r="L1095" t="str">
            <v>WOOD WASTE</v>
          </cell>
          <cell r="M1095" t="str">
            <v>NP15</v>
          </cell>
          <cell r="N1095" t="str">
            <v>PGE3</v>
          </cell>
          <cell r="O1095">
            <v>37040</v>
          </cell>
          <cell r="P1095">
            <v>0</v>
          </cell>
          <cell r="Q1095">
            <v>0</v>
          </cell>
          <cell r="R1095">
            <v>7.5</v>
          </cell>
          <cell r="S1095" t="str">
            <v>A</v>
          </cell>
        </row>
        <row r="1096">
          <cell r="E1096" t="str">
            <v>SPQUIN_6_SRPCQU</v>
          </cell>
          <cell r="F1096" t="str">
            <v>Quincy Biomass</v>
          </cell>
          <cell r="G1096">
            <v>22</v>
          </cell>
          <cell r="H1096" t="str">
            <v>PGAE</v>
          </cell>
          <cell r="I1096" t="str">
            <v>Sierra Pacific Industries</v>
          </cell>
          <cell r="J1096" t="str">
            <v>BIOMASS</v>
          </cell>
          <cell r="K1096" t="str">
            <v>STEAM</v>
          </cell>
          <cell r="L1096" t="str">
            <v>WOOD WASTE</v>
          </cell>
          <cell r="M1096" t="str">
            <v>NP15</v>
          </cell>
          <cell r="N1096" t="str">
            <v>PGE3</v>
          </cell>
          <cell r="O1096">
            <v>30330</v>
          </cell>
          <cell r="P1096" t="str">
            <v>Formerly QF 10C018</v>
          </cell>
          <cell r="Q1096">
            <v>0</v>
          </cell>
          <cell r="R1096">
            <v>27.5</v>
          </cell>
          <cell r="S1096" t="str">
            <v>A</v>
          </cell>
        </row>
        <row r="1097">
          <cell r="E1097" t="str">
            <v>SPRGAP_1_UNIT 1</v>
          </cell>
          <cell r="F1097" t="str">
            <v>Spring Gap Unit 1</v>
          </cell>
          <cell r="G1097">
            <v>7</v>
          </cell>
          <cell r="H1097" t="str">
            <v>PGAE</v>
          </cell>
          <cell r="I1097" t="str">
            <v>PG&amp;E</v>
          </cell>
          <cell r="J1097" t="str">
            <v>HYDRO</v>
          </cell>
          <cell r="K1097" t="str">
            <v>HYDRO</v>
          </cell>
          <cell r="L1097" t="str">
            <v>WATER</v>
          </cell>
          <cell r="M1097" t="str">
            <v>NP15</v>
          </cell>
          <cell r="N1097" t="str">
            <v>PGE3</v>
          </cell>
          <cell r="O1097">
            <v>7672</v>
          </cell>
          <cell r="P1097">
            <v>0</v>
          </cell>
          <cell r="Q1097">
            <v>0</v>
          </cell>
          <cell r="R1097">
            <v>7</v>
          </cell>
          <cell r="S1097" t="str">
            <v>A</v>
          </cell>
        </row>
        <row r="1098">
          <cell r="E1098" t="str">
            <v>SPRGVL_2_QF</v>
          </cell>
          <cell r="F1098" t="str">
            <v>SPRINGVILLE AREA LUMPED UNITS</v>
          </cell>
          <cell r="G1098">
            <v>2.2999999999999998</v>
          </cell>
          <cell r="H1098" t="str">
            <v>SCE</v>
          </cell>
          <cell r="I1098" t="str">
            <v>VARIOUS</v>
          </cell>
          <cell r="J1098" t="str">
            <v>VARIOUS</v>
          </cell>
          <cell r="K1098">
            <v>0</v>
          </cell>
          <cell r="L1098" t="str">
            <v>WATER</v>
          </cell>
          <cell r="M1098" t="str">
            <v>SP15</v>
          </cell>
          <cell r="N1098" t="str">
            <v>SCE1</v>
          </cell>
          <cell r="O1098">
            <v>3289</v>
          </cell>
          <cell r="P1098">
            <v>0</v>
          </cell>
          <cell r="Q1098">
            <v>0</v>
          </cell>
          <cell r="R1098">
            <v>2.2799999999999998</v>
          </cell>
          <cell r="S1098" t="str">
            <v>A</v>
          </cell>
        </row>
        <row r="1099">
          <cell r="E1099" t="str">
            <v>SPRGVL_2_TULE</v>
          </cell>
          <cell r="F1099" t="str">
            <v>TULE PH (PG&amp;E)</v>
          </cell>
          <cell r="G1099">
            <v>6.4</v>
          </cell>
          <cell r="H1099" t="str">
            <v>SCE</v>
          </cell>
          <cell r="I1099" t="str">
            <v>PG&amp;E</v>
          </cell>
          <cell r="J1099" t="str">
            <v>HYDRO</v>
          </cell>
          <cell r="K1099" t="str">
            <v>HYDRO</v>
          </cell>
          <cell r="L1099" t="str">
            <v>WATER</v>
          </cell>
          <cell r="M1099" t="str">
            <v>SP15</v>
          </cell>
          <cell r="N1099" t="str">
            <v>SCE1</v>
          </cell>
          <cell r="O1099">
            <v>5115</v>
          </cell>
          <cell r="P1099">
            <v>0</v>
          </cell>
          <cell r="Q1099" t="str">
            <v>Tule</v>
          </cell>
          <cell r="R1099">
            <v>6.4</v>
          </cell>
          <cell r="S1099" t="str">
            <v>A</v>
          </cell>
        </row>
        <row r="1100">
          <cell r="E1100" t="str">
            <v>SPRGVL_2_TULESC</v>
          </cell>
          <cell r="F1100" t="str">
            <v>TULE PH (SCE)</v>
          </cell>
          <cell r="G1100">
            <v>2.5</v>
          </cell>
          <cell r="H1100" t="str">
            <v>SCE</v>
          </cell>
          <cell r="I1100" t="str">
            <v>SCE</v>
          </cell>
          <cell r="J1100" t="str">
            <v>HYDRO</v>
          </cell>
          <cell r="K1100" t="str">
            <v>HYDRO</v>
          </cell>
          <cell r="L1100" t="str">
            <v>WATER</v>
          </cell>
          <cell r="M1100" t="str">
            <v>SP15</v>
          </cell>
          <cell r="N1100" t="str">
            <v>SCE1</v>
          </cell>
          <cell r="O1100">
            <v>3289</v>
          </cell>
          <cell r="P1100">
            <v>0</v>
          </cell>
          <cell r="Q1100">
            <v>0</v>
          </cell>
          <cell r="R1100">
            <v>2.52</v>
          </cell>
          <cell r="S1100" t="str">
            <v>A</v>
          </cell>
        </row>
        <row r="1101">
          <cell r="E1101" t="str">
            <v>SRINTL_6_UNIT</v>
          </cell>
          <cell r="F1101" t="str">
            <v>SRI INTERNATIONAL</v>
          </cell>
          <cell r="G1101">
            <v>6.9</v>
          </cell>
          <cell r="H1101" t="str">
            <v>PGAE</v>
          </cell>
          <cell r="I1101" t="str">
            <v>Pacific Gas &amp; Electric Company</v>
          </cell>
          <cell r="J1101" t="str">
            <v>COGENERATION</v>
          </cell>
          <cell r="K1101" t="str">
            <v>COMBUSTION TURBINE</v>
          </cell>
          <cell r="L1101" t="str">
            <v>NATURAL GAS</v>
          </cell>
          <cell r="M1101" t="str">
            <v>NP15</v>
          </cell>
          <cell r="N1101" t="str">
            <v>PGE3</v>
          </cell>
          <cell r="O1101">
            <v>31846</v>
          </cell>
          <cell r="P1101" t="str">
            <v>PGE QF 02C041</v>
          </cell>
          <cell r="Q1101">
            <v>0</v>
          </cell>
          <cell r="R1101">
            <v>6.9</v>
          </cell>
          <cell r="S1101" t="str">
            <v>A</v>
          </cell>
        </row>
        <row r="1102">
          <cell r="E1102" t="str">
            <v>STANIS_7_UNIT 1</v>
          </cell>
          <cell r="F1102" t="str">
            <v>Stanislaus Unit 1</v>
          </cell>
          <cell r="G1102">
            <v>91</v>
          </cell>
          <cell r="H1102" t="str">
            <v>PGAE</v>
          </cell>
          <cell r="I1102" t="str">
            <v>PG&amp;E</v>
          </cell>
          <cell r="J1102" t="str">
            <v>HYDRO</v>
          </cell>
          <cell r="K1102" t="str">
            <v>HYDRO</v>
          </cell>
          <cell r="L1102" t="str">
            <v>WATER</v>
          </cell>
          <cell r="M1102" t="str">
            <v>NP15</v>
          </cell>
          <cell r="N1102" t="str">
            <v>PGE3</v>
          </cell>
          <cell r="O1102">
            <v>23012</v>
          </cell>
          <cell r="Q1102" t="str">
            <v>Stanislaus River</v>
          </cell>
          <cell r="R1102">
            <v>91</v>
          </cell>
          <cell r="S1102" t="str">
            <v>A</v>
          </cell>
        </row>
        <row r="1103">
          <cell r="E1103" t="str">
            <v>STAUFF_1_UNIT</v>
          </cell>
          <cell r="F1103" t="str">
            <v>RHODIA INC. (RHONE-POULENC)</v>
          </cell>
          <cell r="G1103">
            <v>4.5999999999999996</v>
          </cell>
          <cell r="H1103" t="str">
            <v>PGAE</v>
          </cell>
          <cell r="I1103" t="str">
            <v>Pacific Gas &amp; Electric Company</v>
          </cell>
          <cell r="J1103" t="str">
            <v>COGENERATION</v>
          </cell>
          <cell r="K1103" t="str">
            <v>COMBUSTION TURBINE</v>
          </cell>
          <cell r="L1103" t="str">
            <v>NATURAL GAS</v>
          </cell>
          <cell r="M1103" t="str">
            <v>NP15</v>
          </cell>
          <cell r="N1103" t="str">
            <v>PGE3</v>
          </cell>
          <cell r="O1103">
            <v>28277</v>
          </cell>
          <cell r="P1103" t="str">
            <v>PGE QF 01C108</v>
          </cell>
          <cell r="Q1103">
            <v>0</v>
          </cell>
          <cell r="R1103">
            <v>4.5999999999999996</v>
          </cell>
          <cell r="S1103" t="str">
            <v>A</v>
          </cell>
        </row>
        <row r="1104">
          <cell r="E1104" t="str">
            <v>STIGCT_2_LODI</v>
          </cell>
          <cell r="F1104" t="str">
            <v>Lodi Steam Injected Gas Turbine</v>
          </cell>
          <cell r="G1104">
            <v>49.9</v>
          </cell>
          <cell r="H1104" t="str">
            <v>PGAE</v>
          </cell>
          <cell r="I1104" t="str">
            <v>NCPA (MSS Agreement - S14)</v>
          </cell>
          <cell r="J1104" t="str">
            <v>PEAKER</v>
          </cell>
          <cell r="K1104" t="str">
            <v>COMBUSTION TURBINE</v>
          </cell>
          <cell r="L1104" t="str">
            <v>NATURAL GAS</v>
          </cell>
          <cell r="M1104" t="str">
            <v>NP15</v>
          </cell>
          <cell r="N1104" t="str">
            <v>NCP1</v>
          </cell>
          <cell r="O1104">
            <v>35065</v>
          </cell>
          <cell r="P1104">
            <v>0</v>
          </cell>
          <cell r="Q1104">
            <v>0</v>
          </cell>
          <cell r="R1104">
            <v>51.2</v>
          </cell>
          <cell r="S1104" t="str">
            <v>A</v>
          </cell>
        </row>
        <row r="1105">
          <cell r="E1105" t="str">
            <v>STNRES_1_UNIT</v>
          </cell>
          <cell r="F1105" t="str">
            <v>Covanta Stanislaus, Inc.</v>
          </cell>
          <cell r="G1105">
            <v>19.899999999999999</v>
          </cell>
          <cell r="H1105" t="str">
            <v>PGAE</v>
          </cell>
          <cell r="I1105" t="str">
            <v>Covanta Holding Company</v>
          </cell>
          <cell r="J1105" t="str">
            <v>BIOMASS</v>
          </cell>
          <cell r="K1105" t="str">
            <v>STEAM</v>
          </cell>
          <cell r="L1105" t="str">
            <v>MUNICIPAL WASTE</v>
          </cell>
          <cell r="M1105" t="str">
            <v>NP15</v>
          </cell>
          <cell r="N1105" t="str">
            <v>PGE3</v>
          </cell>
          <cell r="O1105">
            <v>32392</v>
          </cell>
          <cell r="P1105">
            <v>0</v>
          </cell>
          <cell r="Q1105">
            <v>0</v>
          </cell>
          <cell r="R1105">
            <v>24.5</v>
          </cell>
          <cell r="S1105" t="str">
            <v>A</v>
          </cell>
        </row>
        <row r="1106">
          <cell r="E1106" t="str">
            <v>STOILS_1_UNIT 1</v>
          </cell>
          <cell r="F1106" t="str">
            <v>CHEVRON RICHMOND REFINERY UNIT 1</v>
          </cell>
          <cell r="G1106">
            <v>62.5</v>
          </cell>
          <cell r="H1106" t="str">
            <v>PGAE</v>
          </cell>
          <cell r="I1106" t="str">
            <v>Chevron Products Company</v>
          </cell>
          <cell r="J1106" t="str">
            <v>THERMAL</v>
          </cell>
          <cell r="K1106" t="str">
            <v>COMBUSTION TURBINE</v>
          </cell>
          <cell r="L1106" t="str">
            <v>NATURAL GAS</v>
          </cell>
          <cell r="M1106" t="str">
            <v>NP15</v>
          </cell>
          <cell r="N1106" t="str">
            <v>PGE3</v>
          </cell>
          <cell r="O1106">
            <v>33847</v>
          </cell>
          <cell r="P1106">
            <v>0</v>
          </cell>
          <cell r="Q1106">
            <v>0</v>
          </cell>
          <cell r="R1106">
            <v>125</v>
          </cell>
          <cell r="S1106" t="str">
            <v>A</v>
          </cell>
        </row>
        <row r="1107">
          <cell r="E1107" t="str">
            <v>STOILS_1_UNIT 2</v>
          </cell>
          <cell r="F1107" t="str">
            <v>CHEVRON RICHMOND REFINERY UNIT 2</v>
          </cell>
          <cell r="G1107">
            <v>62.5</v>
          </cell>
          <cell r="H1107" t="str">
            <v>PGAE</v>
          </cell>
          <cell r="I1107" t="str">
            <v>Chevron Products Company</v>
          </cell>
          <cell r="J1107" t="str">
            <v>THERMAL</v>
          </cell>
          <cell r="K1107" t="str">
            <v>STEAM</v>
          </cell>
          <cell r="L1107" t="str">
            <v>HEAT RECOVERY</v>
          </cell>
          <cell r="M1107" t="str">
            <v>NP15</v>
          </cell>
          <cell r="N1107" t="str">
            <v>PGE3</v>
          </cell>
          <cell r="O1107">
            <v>33847</v>
          </cell>
          <cell r="P1107">
            <v>0</v>
          </cell>
          <cell r="Q1107">
            <v>0</v>
          </cell>
          <cell r="R1107">
            <v>30</v>
          </cell>
          <cell r="S1107" t="str">
            <v>A</v>
          </cell>
        </row>
        <row r="1108">
          <cell r="E1108" t="str">
            <v>STOILS_1_UNITS</v>
          </cell>
          <cell r="F1108" t="str">
            <v>CHEVRON RICHMOND REFINERY</v>
          </cell>
          <cell r="G1108">
            <v>113.9</v>
          </cell>
          <cell r="H1108" t="str">
            <v>PGAE</v>
          </cell>
          <cell r="I1108" t="str">
            <v>Chevron Products Company</v>
          </cell>
          <cell r="J1108" t="str">
            <v>COGENERATION</v>
          </cell>
          <cell r="K1108">
            <v>0</v>
          </cell>
          <cell r="L1108" t="str">
            <v>NATURAL GAS</v>
          </cell>
          <cell r="M1108" t="str">
            <v>NP15</v>
          </cell>
          <cell r="N1108" t="str">
            <v>PGE3</v>
          </cell>
          <cell r="O1108">
            <v>33847</v>
          </cell>
          <cell r="P1108" t="str">
            <v>QF Conversion, was PGE QF 01C202</v>
          </cell>
          <cell r="Q1108">
            <v>0</v>
          </cell>
          <cell r="R1108">
            <v>155</v>
          </cell>
          <cell r="S1108" t="str">
            <v>A</v>
          </cell>
        </row>
        <row r="1109">
          <cell r="E1109" t="str">
            <v>STOREY_2_MDRCH2</v>
          </cell>
          <cell r="F1109" t="str">
            <v>Madera Chowchilla 2</v>
          </cell>
          <cell r="G1109">
            <v>0.52</v>
          </cell>
          <cell r="H1109" t="str">
            <v>PGAE</v>
          </cell>
          <cell r="I1109" t="str">
            <v>Madera Chowchilla Water and Power Authority</v>
          </cell>
          <cell r="J1109" t="str">
            <v>HYDRO</v>
          </cell>
          <cell r="K1109" t="str">
            <v>HYDRO</v>
          </cell>
          <cell r="L1109" t="str">
            <v>WATER</v>
          </cell>
          <cell r="M1109" t="str">
            <v>NP15</v>
          </cell>
          <cell r="N1109" t="str">
            <v>PGE3</v>
          </cell>
          <cell r="O1109">
            <v>31513</v>
          </cell>
          <cell r="P1109" t="str">
            <v>QF Conversion 8/1/2016. Formerly PGE QF 25H040</v>
          </cell>
          <cell r="Q1109">
            <v>0</v>
          </cell>
          <cell r="R1109">
            <v>0.56000000000000005</v>
          </cell>
          <cell r="S1109" t="str">
            <v>A</v>
          </cell>
        </row>
        <row r="1110">
          <cell r="E1110" t="str">
            <v>STOREY_2_MDRCH3</v>
          </cell>
          <cell r="F1110" t="str">
            <v>Madera Chowchilla 3</v>
          </cell>
          <cell r="G1110">
            <v>0.42</v>
          </cell>
          <cell r="H1110" t="str">
            <v>PGAE</v>
          </cell>
          <cell r="I1110" t="str">
            <v>Madera Chowchilla Water and Power Authority</v>
          </cell>
          <cell r="J1110" t="str">
            <v>HYDRO</v>
          </cell>
          <cell r="K1110" t="str">
            <v>HYDRO</v>
          </cell>
          <cell r="L1110" t="str">
            <v>WATER</v>
          </cell>
          <cell r="M1110" t="str">
            <v>NP15</v>
          </cell>
          <cell r="N1110" t="str">
            <v>PGE3</v>
          </cell>
          <cell r="O1110">
            <v>31518</v>
          </cell>
          <cell r="P1110" t="str">
            <v>QF Conversion 8/1/2016. Formerly PGE QF 25H041</v>
          </cell>
          <cell r="Q1110">
            <v>0</v>
          </cell>
          <cell r="R1110">
            <v>0.42</v>
          </cell>
          <cell r="S1110" t="str">
            <v>A</v>
          </cell>
        </row>
        <row r="1111">
          <cell r="E1111" t="str">
            <v>STOREY_2_MDRCH4</v>
          </cell>
          <cell r="F1111" t="str">
            <v>Madera Chowchilla 4</v>
          </cell>
          <cell r="G1111">
            <v>0.92</v>
          </cell>
          <cell r="H1111" t="str">
            <v>PGAE</v>
          </cell>
          <cell r="I1111" t="str">
            <v>Madera Chowchilla Water and Power Authority</v>
          </cell>
          <cell r="J1111" t="str">
            <v>HYDRO</v>
          </cell>
          <cell r="K1111" t="str">
            <v>HYDRO</v>
          </cell>
          <cell r="L1111" t="str">
            <v>WATER</v>
          </cell>
          <cell r="M1111" t="str">
            <v>NP15</v>
          </cell>
          <cell r="N1111" t="str">
            <v>PGE3</v>
          </cell>
          <cell r="O1111">
            <v>31503</v>
          </cell>
          <cell r="P1111" t="str">
            <v>QF Conversion 7/19/2016. Formerly PGE QF 25H042</v>
          </cell>
          <cell r="Q1111">
            <v>0</v>
          </cell>
          <cell r="R1111">
            <v>0.92</v>
          </cell>
          <cell r="S1111" t="str">
            <v>A</v>
          </cell>
        </row>
        <row r="1112">
          <cell r="E1112" t="str">
            <v>STOREY_7_MDRCHW</v>
          </cell>
          <cell r="F1112" t="str">
            <v>Madera Canal Site 980</v>
          </cell>
          <cell r="G1112">
            <v>1.84</v>
          </cell>
          <cell r="H1112" t="str">
            <v>PGAE</v>
          </cell>
          <cell r="I1112" t="str">
            <v>MADERA-CHOWCHILLA WATER AND POWER AUTHORITY</v>
          </cell>
          <cell r="J1112" t="str">
            <v>HYDRO</v>
          </cell>
          <cell r="K1112" t="str">
            <v>HYDRO</v>
          </cell>
          <cell r="L1112" t="str">
            <v>WATER</v>
          </cell>
          <cell r="M1112" t="str">
            <v>NP15</v>
          </cell>
          <cell r="N1112" t="str">
            <v>PGE3</v>
          </cell>
          <cell r="O1112">
            <v>31080</v>
          </cell>
          <cell r="P1112" t="str">
            <v>QF Conversion completed 6/18/2015. Formerly QF 25H036</v>
          </cell>
          <cell r="Q1112">
            <v>0</v>
          </cell>
          <cell r="R1112">
            <v>2.13</v>
          </cell>
          <cell r="S1112" t="str">
            <v>A</v>
          </cell>
        </row>
        <row r="1113">
          <cell r="E1113" t="str">
            <v>STROUD_6_SOLAR</v>
          </cell>
          <cell r="F1113" t="str">
            <v>Stroud Solar Station</v>
          </cell>
          <cell r="G1113">
            <v>20</v>
          </cell>
          <cell r="H1113" t="str">
            <v>PGAE</v>
          </cell>
          <cell r="I1113" t="str">
            <v>Pacific Gas and Electric Company</v>
          </cell>
          <cell r="J1113" t="str">
            <v>SOLAR</v>
          </cell>
          <cell r="K1113" t="str">
            <v>PHOTO VOLTAIC</v>
          </cell>
          <cell r="L1113" t="str">
            <v>SUN</v>
          </cell>
          <cell r="M1113" t="str">
            <v>NP15</v>
          </cell>
          <cell r="N1113" t="str">
            <v>PGE2</v>
          </cell>
          <cell r="O1113">
            <v>40820</v>
          </cell>
          <cell r="P1113">
            <v>0</v>
          </cell>
          <cell r="Q1113">
            <v>0</v>
          </cell>
          <cell r="R1113">
            <v>20</v>
          </cell>
          <cell r="S1113" t="str">
            <v>A</v>
          </cell>
        </row>
        <row r="1114">
          <cell r="E1114" t="str">
            <v>SUNRIS_2_PL1X3</v>
          </cell>
          <cell r="F1114" t="str">
            <v>SUNRISE POWER PROJECT (AGGREGATE)</v>
          </cell>
          <cell r="G1114">
            <v>586.02</v>
          </cell>
          <cell r="H1114" t="str">
            <v>PGAE</v>
          </cell>
          <cell r="I1114" t="str">
            <v>Edison Mission Energy</v>
          </cell>
          <cell r="J1114" t="str">
            <v>THERMAL</v>
          </cell>
          <cell r="K1114" t="str">
            <v>COMBINED CYCLE</v>
          </cell>
          <cell r="L1114" t="str">
            <v>NATURAL GAS</v>
          </cell>
          <cell r="M1114" t="str">
            <v>ZP26</v>
          </cell>
          <cell r="N1114" t="str">
            <v>PGE4</v>
          </cell>
          <cell r="O1114">
            <v>37049</v>
          </cell>
          <cell r="P1114">
            <v>0</v>
          </cell>
          <cell r="Q1114">
            <v>0</v>
          </cell>
          <cell r="R1114">
            <v>590</v>
          </cell>
          <cell r="S1114" t="str">
            <v>A</v>
          </cell>
        </row>
        <row r="1115">
          <cell r="E1115" t="str">
            <v>SUNRIS_2_UNIT 1</v>
          </cell>
          <cell r="F1115" t="str">
            <v>Sunrise Power Project Unit 1</v>
          </cell>
          <cell r="G1115">
            <v>164</v>
          </cell>
          <cell r="H1115" t="str">
            <v>PGAE</v>
          </cell>
          <cell r="I1115" t="str">
            <v>Edison Mission Energy</v>
          </cell>
          <cell r="J1115" t="str">
            <v>THERMAL</v>
          </cell>
          <cell r="K1115" t="str">
            <v>COMBUSTION TURBINE</v>
          </cell>
          <cell r="L1115" t="str">
            <v>NATURAL GAS</v>
          </cell>
          <cell r="M1115" t="str">
            <v>ZP26</v>
          </cell>
          <cell r="N1115" t="str">
            <v>PGE4</v>
          </cell>
          <cell r="O1115">
            <v>37049</v>
          </cell>
          <cell r="P1115">
            <v>0</v>
          </cell>
          <cell r="Q1115">
            <v>0</v>
          </cell>
          <cell r="R1115">
            <v>173.33</v>
          </cell>
          <cell r="S1115" t="str">
            <v>A</v>
          </cell>
        </row>
        <row r="1116">
          <cell r="E1116" t="str">
            <v>SUNRIS_2_UNIT 2</v>
          </cell>
          <cell r="F1116" t="str">
            <v>Sunrise Power Project Unit 2</v>
          </cell>
          <cell r="G1116">
            <v>164</v>
          </cell>
          <cell r="H1116" t="str">
            <v>PGAE</v>
          </cell>
          <cell r="I1116" t="str">
            <v>Edison Mission Energy</v>
          </cell>
          <cell r="J1116" t="str">
            <v>THERMAL</v>
          </cell>
          <cell r="K1116" t="str">
            <v>COMBUSTION TURBINE</v>
          </cell>
          <cell r="L1116" t="str">
            <v>NATURAL GAS</v>
          </cell>
          <cell r="M1116" t="str">
            <v>ZP26</v>
          </cell>
          <cell r="N1116" t="str">
            <v>PGE4</v>
          </cell>
          <cell r="O1116">
            <v>37049</v>
          </cell>
          <cell r="R1116">
            <v>173.33</v>
          </cell>
          <cell r="S1116" t="str">
            <v>A</v>
          </cell>
        </row>
        <row r="1117">
          <cell r="E1117" t="str">
            <v>SUNRIS_2_UNIT 3</v>
          </cell>
          <cell r="F1117" t="str">
            <v>Sunrise Power Project Unit 3</v>
          </cell>
          <cell r="G1117">
            <v>272</v>
          </cell>
          <cell r="H1117" t="str">
            <v>PGAE</v>
          </cell>
          <cell r="I1117" t="str">
            <v>Edison Mission Energy</v>
          </cell>
          <cell r="J1117" t="str">
            <v>THERMAL</v>
          </cell>
          <cell r="K1117" t="str">
            <v>STEAM</v>
          </cell>
          <cell r="L1117" t="str">
            <v>NATURAL GAS</v>
          </cell>
          <cell r="M1117" t="str">
            <v>ZP26</v>
          </cell>
          <cell r="N1117" t="str">
            <v>PGE4</v>
          </cell>
          <cell r="O1117">
            <v>0</v>
          </cell>
          <cell r="P1117">
            <v>0</v>
          </cell>
          <cell r="Q1117">
            <v>0</v>
          </cell>
          <cell r="R1117">
            <v>266</v>
          </cell>
          <cell r="S1117" t="str">
            <v>A</v>
          </cell>
        </row>
        <row r="1118">
          <cell r="E1118" t="str">
            <v>SUNSET_2_UNIT A</v>
          </cell>
          <cell r="F1118" t="str">
            <v>MIDWAY-SUNSET COGEN CT UNIT A</v>
          </cell>
          <cell r="G1118">
            <v>78</v>
          </cell>
          <cell r="H1118" t="str">
            <v>PGAE</v>
          </cell>
          <cell r="I1118" t="str">
            <v>Midway Sunset Cogeneration Company</v>
          </cell>
          <cell r="J1118" t="str">
            <v>THERMAL</v>
          </cell>
          <cell r="K1118" t="str">
            <v>COMBUSTION TURBINE</v>
          </cell>
          <cell r="L1118" t="str">
            <v>NATURAL GAS</v>
          </cell>
          <cell r="M1118" t="str">
            <v>ZP26</v>
          </cell>
          <cell r="N1118" t="str">
            <v>PGE4</v>
          </cell>
          <cell r="O1118">
            <v>32860</v>
          </cell>
          <cell r="P1118">
            <v>0</v>
          </cell>
          <cell r="Q1118">
            <v>0</v>
          </cell>
          <cell r="R1118">
            <v>78</v>
          </cell>
          <cell r="S1118" t="str">
            <v>A</v>
          </cell>
        </row>
        <row r="1119">
          <cell r="E1119" t="str">
            <v>SUNSET_2_UNIT B</v>
          </cell>
          <cell r="F1119" t="str">
            <v>MIDWAY-SUNSET COGEN CT UNIT B</v>
          </cell>
          <cell r="G1119">
            <v>78</v>
          </cell>
          <cell r="H1119" t="str">
            <v>PGAE</v>
          </cell>
          <cell r="I1119" t="str">
            <v>Midway Sunset Cogeneration Company</v>
          </cell>
          <cell r="J1119" t="str">
            <v>THERMAL</v>
          </cell>
          <cell r="K1119" t="str">
            <v>COMBUSTION TURBINE</v>
          </cell>
          <cell r="L1119" t="str">
            <v>NATURAL GAS</v>
          </cell>
          <cell r="M1119" t="str">
            <v>ZP26</v>
          </cell>
          <cell r="N1119" t="str">
            <v>PGE4</v>
          </cell>
          <cell r="O1119">
            <v>32860</v>
          </cell>
          <cell r="P1119">
            <v>0</v>
          </cell>
          <cell r="Q1119">
            <v>0</v>
          </cell>
          <cell r="R1119">
            <v>78</v>
          </cell>
          <cell r="S1119" t="str">
            <v>A</v>
          </cell>
        </row>
        <row r="1120">
          <cell r="E1120" t="str">
            <v>SUNSET_2_UNIT C</v>
          </cell>
          <cell r="F1120" t="str">
            <v>MIDWAY-SUNSET COGEN CT UNIT C</v>
          </cell>
          <cell r="G1120">
            <v>78</v>
          </cell>
          <cell r="H1120" t="str">
            <v>PGAE</v>
          </cell>
          <cell r="I1120" t="str">
            <v>Midway Sunset Cogeneration Company</v>
          </cell>
          <cell r="J1120" t="str">
            <v>THERMAL</v>
          </cell>
          <cell r="K1120" t="str">
            <v>COMBUSTION TURBINE</v>
          </cell>
          <cell r="L1120" t="str">
            <v>NATURAL GAS</v>
          </cell>
          <cell r="M1120" t="str">
            <v>ZP26</v>
          </cell>
          <cell r="N1120" t="str">
            <v>PGE4</v>
          </cell>
          <cell r="O1120">
            <v>32860</v>
          </cell>
          <cell r="R1120">
            <v>78</v>
          </cell>
          <cell r="S1120" t="str">
            <v>A</v>
          </cell>
        </row>
        <row r="1121">
          <cell r="E1121" t="str">
            <v>SUNSET_2_UNITS</v>
          </cell>
          <cell r="F1121" t="str">
            <v>Midway Sunset Cogeneration Company</v>
          </cell>
          <cell r="G1121">
            <v>248</v>
          </cell>
          <cell r="H1121" t="str">
            <v>PGAE</v>
          </cell>
          <cell r="I1121" t="str">
            <v>Midway Sunset Cogeneration Company</v>
          </cell>
          <cell r="J1121" t="str">
            <v>COGENERATION</v>
          </cell>
          <cell r="K1121" t="str">
            <v>COMBUSTION TURBINE</v>
          </cell>
          <cell r="L1121" t="str">
            <v>NATURAL GAS</v>
          </cell>
          <cell r="M1121" t="str">
            <v>ZP26</v>
          </cell>
          <cell r="N1121" t="str">
            <v>PGE4</v>
          </cell>
          <cell r="O1121">
            <v>32860</v>
          </cell>
          <cell r="P1121" t="str">
            <v>QF Conversion, was PGE QF 25C321</v>
          </cell>
          <cell r="R1121">
            <v>234</v>
          </cell>
          <cell r="S1121" t="str">
            <v>A</v>
          </cell>
        </row>
        <row r="1122">
          <cell r="E1122" t="str">
            <v>SUNSHN_2_LNDFL</v>
          </cell>
          <cell r="F1122" t="str">
            <v>Sunshine Gas Producers Renewable Energy Plant</v>
          </cell>
          <cell r="G1122">
            <v>20</v>
          </cell>
          <cell r="H1122" t="str">
            <v>PGAE</v>
          </cell>
          <cell r="I1122" t="str">
            <v>Sunshine Gas Producers, L.L.C.</v>
          </cell>
          <cell r="J1122" t="str">
            <v>THERMAL</v>
          </cell>
          <cell r="K1122" t="str">
            <v>COMBUSTION TURBINE</v>
          </cell>
          <cell r="L1122" t="str">
            <v>LANDFILL GAS</v>
          </cell>
          <cell r="M1122" t="str">
            <v>NP15</v>
          </cell>
          <cell r="N1122" t="str">
            <v>PGE3</v>
          </cell>
          <cell r="O1122">
            <v>41883</v>
          </cell>
          <cell r="P1122">
            <v>0</v>
          </cell>
          <cell r="Q1122">
            <v>0</v>
          </cell>
          <cell r="R1122">
            <v>23.5</v>
          </cell>
          <cell r="S1122" t="str">
            <v>A</v>
          </cell>
        </row>
        <row r="1123">
          <cell r="E1123" t="str">
            <v>SUNSHN_2_LNDFL1</v>
          </cell>
          <cell r="F1123" t="str">
            <v>Sunshine Unit 1</v>
          </cell>
          <cell r="G1123">
            <v>4.5999999999999996</v>
          </cell>
          <cell r="H1123" t="str">
            <v>PGAE</v>
          </cell>
          <cell r="I1123" t="str">
            <v>Sunshine Gas Producers, L.L.C.</v>
          </cell>
          <cell r="J1123" t="str">
            <v>THERMAL</v>
          </cell>
          <cell r="K1123" t="str">
            <v>COMBUSTION TURBINE</v>
          </cell>
          <cell r="L1123" t="str">
            <v>LANDFILL GAS</v>
          </cell>
          <cell r="M1123" t="str">
            <v>NP15</v>
          </cell>
          <cell r="N1123" t="str">
            <v>PGE3</v>
          </cell>
          <cell r="O1123">
            <v>41883</v>
          </cell>
          <cell r="R1123">
            <v>4.7</v>
          </cell>
          <cell r="S1123" t="str">
            <v>A</v>
          </cell>
        </row>
        <row r="1124">
          <cell r="E1124" t="str">
            <v>SUNSHN_2_LNDFL2</v>
          </cell>
          <cell r="F1124" t="str">
            <v>Sunshine Unit 2</v>
          </cell>
          <cell r="G1124">
            <v>4.5999999999999996</v>
          </cell>
          <cell r="H1124" t="str">
            <v>PGAE</v>
          </cell>
          <cell r="I1124" t="str">
            <v>Sunshine Gas Producers, L.L.C.</v>
          </cell>
          <cell r="J1124" t="str">
            <v>THERMAL</v>
          </cell>
          <cell r="K1124" t="str">
            <v>COMBUSTION TURBINE</v>
          </cell>
          <cell r="L1124" t="str">
            <v>LANDFILL GAS</v>
          </cell>
          <cell r="M1124" t="str">
            <v>NP15</v>
          </cell>
          <cell r="N1124" t="str">
            <v>PGE3</v>
          </cell>
          <cell r="O1124">
            <v>41883</v>
          </cell>
          <cell r="R1124">
            <v>4.7</v>
          </cell>
          <cell r="S1124" t="str">
            <v>A</v>
          </cell>
        </row>
        <row r="1125">
          <cell r="E1125" t="str">
            <v>SUNSHN_2_LNDFL3</v>
          </cell>
          <cell r="F1125" t="str">
            <v>Sunshine Unit 3</v>
          </cell>
          <cell r="G1125">
            <v>4.5999999999999996</v>
          </cell>
          <cell r="H1125" t="str">
            <v>PGAE</v>
          </cell>
          <cell r="I1125" t="str">
            <v>Sunshine Gas Producers, L.L.C.</v>
          </cell>
          <cell r="J1125" t="str">
            <v>THERMAL</v>
          </cell>
          <cell r="K1125" t="str">
            <v>COMBUSTION TURBINE</v>
          </cell>
          <cell r="L1125" t="str">
            <v>LANDFILL GAS</v>
          </cell>
          <cell r="M1125" t="str">
            <v>NP15</v>
          </cell>
          <cell r="N1125" t="str">
            <v>PGE3</v>
          </cell>
          <cell r="O1125">
            <v>41883</v>
          </cell>
          <cell r="P1125">
            <v>0</v>
          </cell>
          <cell r="Q1125">
            <v>0</v>
          </cell>
          <cell r="R1125">
            <v>4.7</v>
          </cell>
          <cell r="S1125" t="str">
            <v>A</v>
          </cell>
        </row>
        <row r="1126">
          <cell r="E1126" t="str">
            <v>SUNSHN_2_LNDFL4</v>
          </cell>
          <cell r="F1126" t="str">
            <v>Sunshine Unit 4</v>
          </cell>
          <cell r="G1126">
            <v>4.5999999999999996</v>
          </cell>
          <cell r="H1126" t="str">
            <v>PGAE</v>
          </cell>
          <cell r="I1126" t="str">
            <v>Sunshine Gas Producers, L.L.C.</v>
          </cell>
          <cell r="J1126" t="str">
            <v>THERMAL</v>
          </cell>
          <cell r="K1126" t="str">
            <v>COMBUSTION TURBINE</v>
          </cell>
          <cell r="L1126" t="str">
            <v>LANDFILL GAS</v>
          </cell>
          <cell r="M1126" t="str">
            <v>NP15</v>
          </cell>
          <cell r="N1126" t="str">
            <v>PGE3</v>
          </cell>
          <cell r="O1126">
            <v>41883</v>
          </cell>
          <cell r="P1126">
            <v>0</v>
          </cell>
          <cell r="Q1126">
            <v>0</v>
          </cell>
          <cell r="R1126">
            <v>4.7</v>
          </cell>
          <cell r="S1126" t="str">
            <v>A</v>
          </cell>
        </row>
        <row r="1127">
          <cell r="E1127" t="str">
            <v>SUNSHN_2_LNDFL5</v>
          </cell>
          <cell r="F1127" t="str">
            <v>Sunshine Unit 5</v>
          </cell>
          <cell r="G1127">
            <v>4.5999999999999996</v>
          </cell>
          <cell r="H1127" t="str">
            <v>PGAE</v>
          </cell>
          <cell r="I1127" t="str">
            <v>Sunshine Gas Producers, L.L.C.</v>
          </cell>
          <cell r="J1127" t="str">
            <v>THERMAL</v>
          </cell>
          <cell r="K1127" t="str">
            <v>COMBUSTION TURBINE</v>
          </cell>
          <cell r="L1127" t="str">
            <v>LANDFILL GAS</v>
          </cell>
          <cell r="M1127" t="str">
            <v>SP15</v>
          </cell>
          <cell r="N1127" t="str">
            <v>PGE3</v>
          </cell>
          <cell r="O1127">
            <v>41883</v>
          </cell>
          <cell r="P1127">
            <v>0</v>
          </cell>
          <cell r="Q1127">
            <v>0</v>
          </cell>
          <cell r="R1127">
            <v>4.7</v>
          </cell>
          <cell r="S1127" t="str">
            <v>A</v>
          </cell>
        </row>
        <row r="1128">
          <cell r="E1128" t="str">
            <v>SUTTER_2_CTG1</v>
          </cell>
          <cell r="F1128" t="str">
            <v>Sutter Power Plant Unit 1</v>
          </cell>
          <cell r="G1128">
            <v>186</v>
          </cell>
          <cell r="H1128" t="str">
            <v>PGAE</v>
          </cell>
          <cell r="I1128" t="str">
            <v>Calpine Construction Finance Company, L.P.</v>
          </cell>
          <cell r="J1128" t="str">
            <v>THERMAL</v>
          </cell>
          <cell r="K1128" t="str">
            <v>COMBUSTION TURBINE</v>
          </cell>
          <cell r="L1128" t="str">
            <v>NATURAL GAS</v>
          </cell>
          <cell r="M1128" t="str">
            <v>NP15</v>
          </cell>
          <cell r="N1128" t="str">
            <v>PGE3</v>
          </cell>
          <cell r="O1128">
            <v>37015</v>
          </cell>
          <cell r="P1128">
            <v>0</v>
          </cell>
          <cell r="Q1128">
            <v>0</v>
          </cell>
          <cell r="R1128">
            <v>186</v>
          </cell>
          <cell r="S1128" t="str">
            <v>C</v>
          </cell>
        </row>
        <row r="1129">
          <cell r="E1129" t="str">
            <v>SUTTER_2_CTG2</v>
          </cell>
          <cell r="F1129" t="str">
            <v>Sutter Power Plant Unit 2</v>
          </cell>
          <cell r="G1129">
            <v>186</v>
          </cell>
          <cell r="H1129" t="str">
            <v>PGAE</v>
          </cell>
          <cell r="I1129" t="str">
            <v>Calpine Construction Finance Company, L.P.</v>
          </cell>
          <cell r="J1129" t="str">
            <v>THERMAL</v>
          </cell>
          <cell r="K1129" t="str">
            <v>COMBUSTION TURBINE</v>
          </cell>
          <cell r="L1129" t="str">
            <v>NATURAL GAS</v>
          </cell>
          <cell r="M1129" t="str">
            <v>NP15</v>
          </cell>
          <cell r="N1129" t="str">
            <v>PGE3</v>
          </cell>
          <cell r="O1129">
            <v>37015</v>
          </cell>
          <cell r="P1129">
            <v>0</v>
          </cell>
          <cell r="Q1129">
            <v>0</v>
          </cell>
          <cell r="R1129">
            <v>186</v>
          </cell>
          <cell r="S1129" t="str">
            <v>C</v>
          </cell>
        </row>
        <row r="1130">
          <cell r="E1130" t="str">
            <v>SUTTER_2_PL1X3</v>
          </cell>
          <cell r="F1130" t="str">
            <v>SUTTER POWER PLANT AGGREGATE</v>
          </cell>
          <cell r="G1130">
            <v>525</v>
          </cell>
          <cell r="H1130" t="str">
            <v>PGAE</v>
          </cell>
          <cell r="I1130" t="str">
            <v>Calpine Construction Finance Company, L.P.</v>
          </cell>
          <cell r="J1130" t="str">
            <v>PSEUDO TIE</v>
          </cell>
          <cell r="K1130" t="str">
            <v>COMBINED CYCLE</v>
          </cell>
          <cell r="L1130" t="str">
            <v>NATURAL GAS</v>
          </cell>
          <cell r="M1130" t="str">
            <v>NP15</v>
          </cell>
          <cell r="N1130" t="str">
            <v>PGE3</v>
          </cell>
          <cell r="O1130">
            <v>37015</v>
          </cell>
          <cell r="P1130">
            <v>0</v>
          </cell>
          <cell r="Q1130">
            <v>0</v>
          </cell>
          <cell r="R1130">
            <v>572</v>
          </cell>
          <cell r="S1130" t="str">
            <v>C</v>
          </cell>
        </row>
        <row r="1131">
          <cell r="E1131" t="str">
            <v>SUTTER_2_STG</v>
          </cell>
          <cell r="F1131" t="str">
            <v>Sutter Power Plant Unit 3</v>
          </cell>
          <cell r="G1131">
            <v>200</v>
          </cell>
          <cell r="H1131" t="str">
            <v>PGAE</v>
          </cell>
          <cell r="I1131" t="str">
            <v>Calpine Construction Finance Company, L.P.</v>
          </cell>
          <cell r="J1131" t="str">
            <v>THERMAL</v>
          </cell>
          <cell r="K1131" t="str">
            <v>STEAM</v>
          </cell>
          <cell r="L1131" t="str">
            <v>HEAT RECOVERY</v>
          </cell>
          <cell r="M1131" t="str">
            <v>NP15</v>
          </cell>
          <cell r="N1131" t="str">
            <v>PGE3</v>
          </cell>
          <cell r="O1131">
            <v>37015</v>
          </cell>
          <cell r="P1131">
            <v>0</v>
          </cell>
          <cell r="Q1131">
            <v>0</v>
          </cell>
          <cell r="R1131">
            <v>200</v>
          </cell>
          <cell r="S1131" t="str">
            <v>C</v>
          </cell>
        </row>
        <row r="1132">
          <cell r="E1132" t="str">
            <v>SWIFT_1_NAS</v>
          </cell>
          <cell r="F1132" t="str">
            <v>YERBA BUENA BATTERY</v>
          </cell>
          <cell r="G1132">
            <v>4</v>
          </cell>
          <cell r="H1132" t="str">
            <v>PGAE</v>
          </cell>
          <cell r="I1132" t="str">
            <v>Pacific Gas and Electric Company</v>
          </cell>
          <cell r="J1132" t="str">
            <v>STORAGE</v>
          </cell>
          <cell r="K1132" t="str">
            <v>BATTERY</v>
          </cell>
          <cell r="L1132" t="str">
            <v>LESR</v>
          </cell>
          <cell r="M1132" t="str">
            <v>NP15</v>
          </cell>
          <cell r="N1132" t="str">
            <v>PGE3</v>
          </cell>
          <cell r="O1132">
            <v>42390</v>
          </cell>
          <cell r="P1132">
            <v>0</v>
          </cell>
          <cell r="Q1132">
            <v>0</v>
          </cell>
          <cell r="R1132">
            <v>4.8</v>
          </cell>
          <cell r="S1132" t="str">
            <v>A</v>
          </cell>
        </row>
        <row r="1133">
          <cell r="E1133" t="str">
            <v>SYCAMR_2_UNIT 1</v>
          </cell>
          <cell r="F1133" t="str">
            <v>SYCAMORE COGENERATION UNIT 1</v>
          </cell>
          <cell r="G1133">
            <v>85</v>
          </cell>
          <cell r="H1133" t="str">
            <v>SCE</v>
          </cell>
          <cell r="I1133" t="str">
            <v>Chevron Power Holdings, Inc.</v>
          </cell>
          <cell r="J1133" t="str">
            <v>COGENERATION</v>
          </cell>
          <cell r="K1133" t="str">
            <v>COMBUSTION TURBINE</v>
          </cell>
          <cell r="L1133" t="str">
            <v>NATURAL GAS</v>
          </cell>
          <cell r="M1133" t="str">
            <v>SP15</v>
          </cell>
          <cell r="N1133" t="str">
            <v>SCE1</v>
          </cell>
          <cell r="O1133">
            <v>31778</v>
          </cell>
          <cell r="P1133">
            <v>0</v>
          </cell>
          <cell r="Q1133">
            <v>0</v>
          </cell>
          <cell r="R1133">
            <v>90</v>
          </cell>
          <cell r="S1133" t="str">
            <v>A</v>
          </cell>
        </row>
        <row r="1134">
          <cell r="E1134" t="str">
            <v>SYCAMR_2_UNIT 2</v>
          </cell>
          <cell r="F1134" t="str">
            <v>SYCAMORE COGENERATION UNIT 2</v>
          </cell>
          <cell r="G1134">
            <v>85</v>
          </cell>
          <cell r="H1134" t="str">
            <v>SCE</v>
          </cell>
          <cell r="I1134" t="str">
            <v>Chevron Power Holdings, Inc.</v>
          </cell>
          <cell r="J1134" t="str">
            <v>COGENERATION</v>
          </cell>
          <cell r="K1134" t="str">
            <v>COMBUSTION TURBINE</v>
          </cell>
          <cell r="L1134" t="str">
            <v>NATURAL GAS</v>
          </cell>
          <cell r="M1134" t="str">
            <v>SP15</v>
          </cell>
          <cell r="N1134" t="str">
            <v>SCE1</v>
          </cell>
          <cell r="O1134">
            <v>31778</v>
          </cell>
          <cell r="P1134">
            <v>0</v>
          </cell>
          <cell r="Q1134">
            <v>0</v>
          </cell>
          <cell r="R1134">
            <v>90</v>
          </cell>
          <cell r="S1134" t="str">
            <v>A</v>
          </cell>
        </row>
        <row r="1135">
          <cell r="E1135" t="str">
            <v>SYCAMR_2_UNIT 3</v>
          </cell>
          <cell r="F1135" t="str">
            <v>SYCAMORE COGENERATION UNIT 3</v>
          </cell>
          <cell r="G1135">
            <v>85</v>
          </cell>
          <cell r="H1135" t="str">
            <v>SCE</v>
          </cell>
          <cell r="I1135" t="str">
            <v>Chevron Power Holdings, Inc.</v>
          </cell>
          <cell r="J1135" t="str">
            <v>COGENERATION</v>
          </cell>
          <cell r="K1135" t="str">
            <v>COMBUSTION TURBINE</v>
          </cell>
          <cell r="L1135" t="str">
            <v>NATURAL GAS</v>
          </cell>
          <cell r="M1135" t="str">
            <v>SP15</v>
          </cell>
          <cell r="N1135" t="str">
            <v>SCE1</v>
          </cell>
          <cell r="O1135">
            <v>31778</v>
          </cell>
          <cell r="P1135">
            <v>0</v>
          </cell>
          <cell r="Q1135">
            <v>0</v>
          </cell>
          <cell r="R1135">
            <v>90</v>
          </cell>
          <cell r="S1135" t="str">
            <v>A</v>
          </cell>
        </row>
        <row r="1136">
          <cell r="E1136" t="str">
            <v>SYCAMR_2_UNIT 4</v>
          </cell>
          <cell r="F1136" t="str">
            <v>SYCAMORE COGENERATION UNIT 4</v>
          </cell>
          <cell r="G1136">
            <v>85</v>
          </cell>
          <cell r="H1136" t="str">
            <v>SCE</v>
          </cell>
          <cell r="I1136" t="str">
            <v>Chevron Power Holdings, Inc.</v>
          </cell>
          <cell r="J1136" t="str">
            <v>COGENERATION</v>
          </cell>
          <cell r="K1136" t="str">
            <v>COMBUSTION TURBINE</v>
          </cell>
          <cell r="L1136" t="str">
            <v>NATURAL GAS</v>
          </cell>
          <cell r="M1136" t="str">
            <v>SP15</v>
          </cell>
          <cell r="N1136" t="str">
            <v>SCE1</v>
          </cell>
          <cell r="O1136">
            <v>31778</v>
          </cell>
          <cell r="P1136">
            <v>0</v>
          </cell>
          <cell r="Q1136">
            <v>0</v>
          </cell>
          <cell r="R1136">
            <v>90</v>
          </cell>
          <cell r="S1136" t="str">
            <v>A</v>
          </cell>
        </row>
        <row r="1137">
          <cell r="E1137" t="str">
            <v>TANHIL_6_SOLART</v>
          </cell>
          <cell r="F1137" t="str">
            <v>BERRY PETROLEUM COGEN 18</v>
          </cell>
          <cell r="G1137">
            <v>17</v>
          </cell>
          <cell r="H1137" t="str">
            <v>PGAE</v>
          </cell>
          <cell r="I1137" t="str">
            <v>Pacific Gas &amp; Electric Company</v>
          </cell>
          <cell r="J1137" t="str">
            <v>COGENERATION</v>
          </cell>
          <cell r="K1137" t="str">
            <v>COMBUSTION TURBINE</v>
          </cell>
          <cell r="L1137" t="str">
            <v>NATURAL GAS</v>
          </cell>
          <cell r="M1137" t="str">
            <v>ZP26</v>
          </cell>
          <cell r="N1137" t="str">
            <v>PGE4</v>
          </cell>
          <cell r="O1137">
            <v>31413</v>
          </cell>
          <cell r="P1137" t="str">
            <v>PGE QF 25C151A</v>
          </cell>
          <cell r="Q1137">
            <v>0</v>
          </cell>
          <cell r="R1137">
            <v>6</v>
          </cell>
          <cell r="S1137" t="str">
            <v>A</v>
          </cell>
        </row>
        <row r="1138">
          <cell r="E1138" t="str">
            <v>TBLMTN_6_QF</v>
          </cell>
          <cell r="F1138" t="str">
            <v>TABLE MOUNTAIN AREA LUMPED QF UNITS</v>
          </cell>
          <cell r="G1138">
            <v>3.6</v>
          </cell>
          <cell r="H1138" t="str">
            <v>PGAE</v>
          </cell>
          <cell r="I1138" t="str">
            <v>VARIOUS</v>
          </cell>
          <cell r="J1138" t="str">
            <v>HYDRO</v>
          </cell>
          <cell r="K1138" t="str">
            <v>HYDRO</v>
          </cell>
          <cell r="L1138" t="str">
            <v>WATER</v>
          </cell>
          <cell r="M1138" t="str">
            <v>NP15</v>
          </cell>
          <cell r="N1138" t="str">
            <v>PGE3</v>
          </cell>
          <cell r="O1138">
            <v>30317</v>
          </cell>
          <cell r="P1138">
            <v>0</v>
          </cell>
          <cell r="Q1138">
            <v>0</v>
          </cell>
          <cell r="R1138">
            <v>5.8</v>
          </cell>
          <cell r="S1138" t="str">
            <v>A</v>
          </cell>
        </row>
        <row r="1139">
          <cell r="E1139" t="str">
            <v>TEHAPI_2_WIND1</v>
          </cell>
          <cell r="F1139" t="str">
            <v>Wind Wall Monolith 1</v>
          </cell>
          <cell r="G1139">
            <v>16.899999999999999</v>
          </cell>
          <cell r="H1139" t="str">
            <v>SCE</v>
          </cell>
          <cell r="I1139" t="str">
            <v>AES Tehachapi Wind, LLC</v>
          </cell>
          <cell r="J1139" t="str">
            <v>WIND</v>
          </cell>
          <cell r="K1139" t="str">
            <v>WIND</v>
          </cell>
          <cell r="L1139" t="str">
            <v>WIND</v>
          </cell>
          <cell r="M1139" t="str">
            <v>SP15</v>
          </cell>
          <cell r="N1139" t="str">
            <v>SCE1</v>
          </cell>
          <cell r="O1139">
            <v>31364</v>
          </cell>
          <cell r="P1139" t="str">
            <v>Formerly SCE QF 6043</v>
          </cell>
          <cell r="Q1139">
            <v>0</v>
          </cell>
          <cell r="R1139">
            <v>17</v>
          </cell>
          <cell r="S1139" t="str">
            <v>A</v>
          </cell>
        </row>
        <row r="1140">
          <cell r="E1140" t="str">
            <v>TEHAPI_2_WIND2</v>
          </cell>
          <cell r="F1140" t="str">
            <v>Wind Wall Monolith 2</v>
          </cell>
          <cell r="G1140">
            <v>21.68</v>
          </cell>
          <cell r="H1140" t="str">
            <v>SCE</v>
          </cell>
          <cell r="I1140" t="str">
            <v>AES Tehachapi Wind, LLC</v>
          </cell>
          <cell r="J1140" t="str">
            <v>WIND</v>
          </cell>
          <cell r="K1140" t="str">
            <v>WIND</v>
          </cell>
          <cell r="L1140" t="str">
            <v>WIND</v>
          </cell>
          <cell r="M1140" t="str">
            <v>SP15</v>
          </cell>
          <cell r="N1140" t="str">
            <v>SCE1</v>
          </cell>
          <cell r="O1140">
            <v>31751</v>
          </cell>
          <cell r="P1140" t="str">
            <v>Formerly SCE QF 6044</v>
          </cell>
          <cell r="Q1140">
            <v>0</v>
          </cell>
          <cell r="R1140">
            <v>22.5</v>
          </cell>
          <cell r="S1140" t="str">
            <v>A</v>
          </cell>
        </row>
        <row r="1141">
          <cell r="E1141" t="str">
            <v>TENGEN_2_PL1X2</v>
          </cell>
          <cell r="F1141" t="str">
            <v>Berry Cogen 42</v>
          </cell>
          <cell r="G1141">
            <v>40.200000000000003</v>
          </cell>
          <cell r="H1141" t="str">
            <v>SCE</v>
          </cell>
          <cell r="I1141" t="str">
            <v>Berry Petroleum Co</v>
          </cell>
          <cell r="J1141" t="str">
            <v>COGENERATION</v>
          </cell>
          <cell r="K1141" t="str">
            <v>COMBUSTION TURBINE</v>
          </cell>
          <cell r="L1141" t="str">
            <v>NATURAL GAS</v>
          </cell>
          <cell r="M1141" t="str">
            <v>SP15</v>
          </cell>
          <cell r="N1141" t="str">
            <v>SCE1</v>
          </cell>
          <cell r="O1141">
            <v>32938</v>
          </cell>
          <cell r="P1141">
            <v>0</v>
          </cell>
          <cell r="Q1141">
            <v>0</v>
          </cell>
          <cell r="R1141">
            <v>43.52</v>
          </cell>
          <cell r="S1141" t="str">
            <v>A</v>
          </cell>
        </row>
        <row r="1142">
          <cell r="E1142" t="str">
            <v>TENGEN_6_UNIT 1</v>
          </cell>
          <cell r="F1142" t="str">
            <v>Berry Cogen 42 Unit 1</v>
          </cell>
          <cell r="G1142">
            <v>22.7</v>
          </cell>
          <cell r="H1142" t="str">
            <v>SCE</v>
          </cell>
          <cell r="I1142" t="str">
            <v>Berry Petroleum Company</v>
          </cell>
          <cell r="J1142" t="str">
            <v>COGENERATION</v>
          </cell>
          <cell r="K1142" t="str">
            <v>COMBUSTION TURBINE</v>
          </cell>
          <cell r="L1142" t="str">
            <v>NATURAL GAS</v>
          </cell>
          <cell r="M1142" t="str">
            <v>SP15</v>
          </cell>
          <cell r="N1142" t="str">
            <v>SCE1</v>
          </cell>
          <cell r="O1142">
            <v>32938</v>
          </cell>
          <cell r="P1142">
            <v>0</v>
          </cell>
          <cell r="Q1142">
            <v>0</v>
          </cell>
          <cell r="R1142">
            <v>21.76</v>
          </cell>
          <cell r="S1142" t="str">
            <v>A</v>
          </cell>
        </row>
        <row r="1143">
          <cell r="E1143" t="str">
            <v>TENGEN_6_UNIT 2</v>
          </cell>
          <cell r="F1143" t="str">
            <v>Berry Cogen 42 Unit 2</v>
          </cell>
          <cell r="G1143">
            <v>17.5</v>
          </cell>
          <cell r="H1143" t="str">
            <v>SCE</v>
          </cell>
          <cell r="I1143" t="str">
            <v>Berry Petroleum Company</v>
          </cell>
          <cell r="J1143" t="str">
            <v>COGENERATION</v>
          </cell>
          <cell r="K1143" t="str">
            <v>COMBUSTION TURBINE</v>
          </cell>
          <cell r="L1143" t="str">
            <v>NATURAL GAS</v>
          </cell>
          <cell r="M1143" t="str">
            <v>SP15</v>
          </cell>
          <cell r="N1143" t="str">
            <v>SCE1</v>
          </cell>
          <cell r="O1143">
            <v>32874</v>
          </cell>
          <cell r="P1143">
            <v>0</v>
          </cell>
          <cell r="Q1143">
            <v>0</v>
          </cell>
          <cell r="R1143">
            <v>21.76</v>
          </cell>
          <cell r="S1143" t="str">
            <v>A</v>
          </cell>
        </row>
        <row r="1144">
          <cell r="E1144" t="str">
            <v>TERMEX_2_PL1X3</v>
          </cell>
          <cell r="F1144" t="str">
            <v>TERMOELCTRICA DE MEXICALI (Aggregate)</v>
          </cell>
          <cell r="G1144">
            <v>625</v>
          </cell>
          <cell r="H1144" t="str">
            <v>SDGE</v>
          </cell>
          <cell r="I1144" t="str">
            <v>Termoelectrica De Mexicali</v>
          </cell>
          <cell r="J1144" t="str">
            <v>THERMAL</v>
          </cell>
          <cell r="K1144" t="str">
            <v>COMBINED CYCLE</v>
          </cell>
          <cell r="L1144" t="str">
            <v>NATURAL GAS</v>
          </cell>
          <cell r="M1144" t="str">
            <v>SP15</v>
          </cell>
          <cell r="N1144" t="str">
            <v>SDG1</v>
          </cell>
          <cell r="O1144">
            <v>37832</v>
          </cell>
          <cell r="P1144">
            <v>0</v>
          </cell>
          <cell r="Q1144">
            <v>0</v>
          </cell>
          <cell r="R1144">
            <v>668</v>
          </cell>
          <cell r="S1144" t="str">
            <v>A</v>
          </cell>
        </row>
        <row r="1145">
          <cell r="E1145" t="str">
            <v>TESLA_1_QF</v>
          </cell>
          <cell r="F1145" t="str">
            <v>TESLA AREA LUMPED QF UNITS</v>
          </cell>
          <cell r="G1145">
            <v>2</v>
          </cell>
          <cell r="H1145" t="str">
            <v>PGAE</v>
          </cell>
          <cell r="I1145" t="str">
            <v>VARIOUS</v>
          </cell>
          <cell r="J1145" t="str">
            <v>HYDRO</v>
          </cell>
          <cell r="K1145" t="str">
            <v>HYDRO</v>
          </cell>
          <cell r="L1145" t="str">
            <v>WATER</v>
          </cell>
          <cell r="M1145" t="str">
            <v>NP15</v>
          </cell>
          <cell r="N1145" t="str">
            <v>PGE3</v>
          </cell>
          <cell r="O1145">
            <v>29952</v>
          </cell>
          <cell r="P1145">
            <v>0</v>
          </cell>
          <cell r="Q1145">
            <v>0</v>
          </cell>
          <cell r="R1145">
            <v>2.46</v>
          </cell>
          <cell r="S1145" t="str">
            <v>A</v>
          </cell>
        </row>
        <row r="1146">
          <cell r="E1146" t="str">
            <v>THERMA_2_UNIT 1</v>
          </cell>
          <cell r="F1146" t="str">
            <v>Thermalito Gen Unit 1</v>
          </cell>
          <cell r="G1146">
            <v>36</v>
          </cell>
          <cell r="H1146" t="str">
            <v>PGAE</v>
          </cell>
          <cell r="I1146" t="str">
            <v>CDWR</v>
          </cell>
          <cell r="J1146" t="str">
            <v>HYDRO</v>
          </cell>
          <cell r="K1146" t="str">
            <v>PUMPED STORAGE</v>
          </cell>
          <cell r="L1146" t="str">
            <v>WATER</v>
          </cell>
          <cell r="M1146" t="str">
            <v>NP15</v>
          </cell>
          <cell r="N1146" t="str">
            <v>PGE3</v>
          </cell>
          <cell r="O1146">
            <v>24838</v>
          </cell>
          <cell r="P1146">
            <v>0</v>
          </cell>
          <cell r="Q1146">
            <v>0</v>
          </cell>
          <cell r="R1146">
            <v>36</v>
          </cell>
          <cell r="S1146" t="str">
            <v>A</v>
          </cell>
        </row>
        <row r="1147">
          <cell r="E1147" t="str">
            <v>THERMA_2_UNIT 2</v>
          </cell>
          <cell r="F1147" t="str">
            <v>Thermalito P-G Unit 2</v>
          </cell>
          <cell r="G1147">
            <v>28</v>
          </cell>
          <cell r="H1147" t="str">
            <v>PGAE</v>
          </cell>
          <cell r="I1147" t="str">
            <v>CDWR</v>
          </cell>
          <cell r="J1147" t="str">
            <v>HYDRO</v>
          </cell>
          <cell r="K1147" t="str">
            <v>PUMPED STORAGE</v>
          </cell>
          <cell r="L1147" t="str">
            <v>WATER</v>
          </cell>
          <cell r="M1147" t="str">
            <v>NP15</v>
          </cell>
          <cell r="N1147" t="str">
            <v>PGE3</v>
          </cell>
          <cell r="O1147">
            <v>24838</v>
          </cell>
          <cell r="P1147">
            <v>0</v>
          </cell>
          <cell r="Q1147">
            <v>0</v>
          </cell>
          <cell r="R1147">
            <v>28</v>
          </cell>
          <cell r="S1147" t="str">
            <v>A</v>
          </cell>
        </row>
        <row r="1148">
          <cell r="E1148" t="str">
            <v>THERMA_2_UNIT 3</v>
          </cell>
          <cell r="F1148" t="str">
            <v>Thermalito P-G Unit 3</v>
          </cell>
          <cell r="G1148">
            <v>28</v>
          </cell>
          <cell r="H1148" t="str">
            <v>PGAE</v>
          </cell>
          <cell r="I1148" t="str">
            <v>CDWR</v>
          </cell>
          <cell r="J1148" t="str">
            <v>HYDRO</v>
          </cell>
          <cell r="K1148" t="str">
            <v>PUMPED STORAGE</v>
          </cell>
          <cell r="L1148" t="str">
            <v>WATER</v>
          </cell>
          <cell r="M1148" t="str">
            <v>NP15</v>
          </cell>
          <cell r="N1148" t="str">
            <v>PGE3</v>
          </cell>
          <cell r="O1148">
            <v>24838</v>
          </cell>
          <cell r="P1148">
            <v>0</v>
          </cell>
          <cell r="Q1148">
            <v>0</v>
          </cell>
          <cell r="R1148">
            <v>28</v>
          </cell>
          <cell r="S1148" t="str">
            <v>A</v>
          </cell>
        </row>
        <row r="1149">
          <cell r="E1149" t="str">
            <v>THERMA_2_UNIT 4</v>
          </cell>
          <cell r="F1149" t="str">
            <v>Thermalito P-G Unit 4</v>
          </cell>
          <cell r="G1149">
            <v>28</v>
          </cell>
          <cell r="H1149" t="str">
            <v>PGAE</v>
          </cell>
          <cell r="I1149" t="str">
            <v>CDWR</v>
          </cell>
          <cell r="J1149" t="str">
            <v>HYDRO</v>
          </cell>
          <cell r="K1149" t="str">
            <v>PUMPED STORAGE</v>
          </cell>
          <cell r="L1149" t="str">
            <v>WATER</v>
          </cell>
          <cell r="M1149" t="str">
            <v>NP15</v>
          </cell>
          <cell r="N1149" t="str">
            <v>PGE3</v>
          </cell>
          <cell r="O1149">
            <v>24838</v>
          </cell>
          <cell r="P1149">
            <v>0</v>
          </cell>
          <cell r="Q1149">
            <v>0</v>
          </cell>
          <cell r="R1149">
            <v>28</v>
          </cell>
          <cell r="S1149" t="str">
            <v>A</v>
          </cell>
        </row>
        <row r="1150">
          <cell r="E1150" t="str">
            <v>THMENG_1_UNIT 1</v>
          </cell>
          <cell r="F1150" t="str">
            <v>Tracy Biomass</v>
          </cell>
          <cell r="G1150">
            <v>18.5</v>
          </cell>
          <cell r="H1150" t="str">
            <v>PGAE</v>
          </cell>
          <cell r="I1150" t="str">
            <v>Thermal Energy Development Partnership L.P.</v>
          </cell>
          <cell r="J1150" t="str">
            <v>BIOMASS</v>
          </cell>
          <cell r="K1150" t="str">
            <v>STEAM</v>
          </cell>
          <cell r="L1150" t="str">
            <v>WOOD WASTE</v>
          </cell>
          <cell r="M1150" t="str">
            <v>NP15</v>
          </cell>
          <cell r="N1150" t="str">
            <v>PGE3</v>
          </cell>
          <cell r="O1150">
            <v>32989</v>
          </cell>
          <cell r="P1150" t="str">
            <v>QF Conversion, Formerly PGE QF 16P054</v>
          </cell>
          <cell r="Q1150">
            <v>0</v>
          </cell>
          <cell r="R1150">
            <v>23</v>
          </cell>
          <cell r="S1150" t="str">
            <v>A</v>
          </cell>
        </row>
        <row r="1151">
          <cell r="E1151" t="str">
            <v>TIDWTR_2_UNITS</v>
          </cell>
          <cell r="F1151" t="str">
            <v>Martinez Cogen Limited Partnership</v>
          </cell>
          <cell r="G1151">
            <v>114.8</v>
          </cell>
          <cell r="H1151" t="str">
            <v>PGAE</v>
          </cell>
          <cell r="I1151" t="str">
            <v>Martinez Cogen Limited Partnership (MCLP)</v>
          </cell>
          <cell r="J1151" t="str">
            <v>COGENERATION</v>
          </cell>
          <cell r="K1151" t="str">
            <v>COMBINED CYCLE</v>
          </cell>
          <cell r="L1151" t="str">
            <v>NATURAL GAS</v>
          </cell>
          <cell r="M1151" t="str">
            <v>NP15</v>
          </cell>
          <cell r="N1151" t="str">
            <v>PGE3</v>
          </cell>
          <cell r="O1151">
            <v>31831</v>
          </cell>
          <cell r="P1151" t="str">
            <v>QF Conversion completed 8/15/2014. Formerly PGAE QF 01C044</v>
          </cell>
          <cell r="Q1151">
            <v>0</v>
          </cell>
          <cell r="R1151">
            <v>99.9</v>
          </cell>
          <cell r="S1151" t="str">
            <v>A</v>
          </cell>
        </row>
        <row r="1152">
          <cell r="E1152" t="str">
            <v>TIFFNY_1_DILLON</v>
          </cell>
          <cell r="F1152" t="str">
            <v>Dillon 1 Wind Project</v>
          </cell>
          <cell r="G1152">
            <v>45</v>
          </cell>
          <cell r="H1152" t="str">
            <v>SCE</v>
          </cell>
          <cell r="I1152" t="str">
            <v>Dillon Wind LLC</v>
          </cell>
          <cell r="J1152" t="str">
            <v>WIND</v>
          </cell>
          <cell r="K1152" t="str">
            <v>WIND</v>
          </cell>
          <cell r="L1152" t="str">
            <v>WIND</v>
          </cell>
          <cell r="M1152" t="str">
            <v>SP15</v>
          </cell>
          <cell r="N1152" t="str">
            <v>SCE1</v>
          </cell>
          <cell r="O1152">
            <v>39556</v>
          </cell>
          <cell r="P1152">
            <v>0</v>
          </cell>
          <cell r="Q1152">
            <v>0</v>
          </cell>
          <cell r="R1152">
            <v>45</v>
          </cell>
          <cell r="S1152" t="str">
            <v>A</v>
          </cell>
        </row>
        <row r="1153">
          <cell r="E1153" t="str">
            <v>TIGRCK_7_UNIT 1</v>
          </cell>
          <cell r="F1153" t="str">
            <v>Tiger Creek Unit 1</v>
          </cell>
          <cell r="G1153">
            <v>31</v>
          </cell>
          <cell r="H1153" t="str">
            <v>PGAE</v>
          </cell>
          <cell r="I1153" t="str">
            <v>PG&amp;E</v>
          </cell>
          <cell r="J1153" t="str">
            <v>HYDRO</v>
          </cell>
          <cell r="K1153" t="str">
            <v>HYDRO</v>
          </cell>
          <cell r="L1153" t="str">
            <v>WATER</v>
          </cell>
          <cell r="M1153" t="str">
            <v>NP15</v>
          </cell>
          <cell r="N1153" t="str">
            <v>PGE3</v>
          </cell>
          <cell r="O1153">
            <v>11324</v>
          </cell>
          <cell r="P1153">
            <v>0</v>
          </cell>
          <cell r="Q1153" t="str">
            <v>Mokelumne River</v>
          </cell>
          <cell r="R1153">
            <v>31</v>
          </cell>
          <cell r="S1153" t="str">
            <v>A</v>
          </cell>
        </row>
        <row r="1154">
          <cell r="E1154" t="str">
            <v>TIGRCK_7_UNIT 2</v>
          </cell>
          <cell r="F1154" t="str">
            <v>Tiger Creek Unit 2</v>
          </cell>
          <cell r="G1154">
            <v>31</v>
          </cell>
          <cell r="H1154" t="str">
            <v>PGAE</v>
          </cell>
          <cell r="I1154" t="str">
            <v>PG&amp;E</v>
          </cell>
          <cell r="J1154" t="str">
            <v>HYDRO</v>
          </cell>
          <cell r="K1154" t="str">
            <v>HYDRO</v>
          </cell>
          <cell r="L1154" t="str">
            <v>WATER</v>
          </cell>
          <cell r="M1154" t="str">
            <v>NP15</v>
          </cell>
          <cell r="N1154" t="str">
            <v>PGE3</v>
          </cell>
          <cell r="O1154">
            <v>11324</v>
          </cell>
          <cell r="P1154">
            <v>0</v>
          </cell>
          <cell r="Q1154" t="str">
            <v>Mokelumne River</v>
          </cell>
          <cell r="R1154">
            <v>31</v>
          </cell>
          <cell r="S1154" t="str">
            <v>A</v>
          </cell>
        </row>
        <row r="1155">
          <cell r="E1155" t="str">
            <v>TIGRCK_7_UNITS</v>
          </cell>
          <cell r="F1155" t="str">
            <v>TIGER CREEK PH (AGGREGATE)</v>
          </cell>
          <cell r="G1155">
            <v>62</v>
          </cell>
          <cell r="H1155" t="str">
            <v>PGAE</v>
          </cell>
          <cell r="I1155" t="str">
            <v>PG&amp;E</v>
          </cell>
          <cell r="J1155" t="str">
            <v>HYDRO</v>
          </cell>
          <cell r="K1155" t="str">
            <v>HYDRO</v>
          </cell>
          <cell r="L1155" t="str">
            <v>WATER</v>
          </cell>
          <cell r="M1155" t="str">
            <v>NP15</v>
          </cell>
          <cell r="N1155" t="str">
            <v>PGE3</v>
          </cell>
          <cell r="O1155">
            <v>11324</v>
          </cell>
          <cell r="P1155">
            <v>0</v>
          </cell>
          <cell r="Q1155" t="str">
            <v>Mokelumne River</v>
          </cell>
          <cell r="R1155">
            <v>62</v>
          </cell>
          <cell r="S1155" t="str">
            <v>A</v>
          </cell>
        </row>
        <row r="1156">
          <cell r="E1156" t="str">
            <v>TKOPWR_6_HYDRO</v>
          </cell>
          <cell r="F1156" t="str">
            <v>Bear Creek Hydroelectric Project</v>
          </cell>
          <cell r="G1156">
            <v>2.83</v>
          </cell>
          <cell r="H1156" t="str">
            <v>PGAE</v>
          </cell>
          <cell r="I1156" t="str">
            <v>Enel Green Power North America, Inc.</v>
          </cell>
          <cell r="J1156" t="str">
            <v>HYDRO</v>
          </cell>
          <cell r="K1156" t="str">
            <v>HYDRO</v>
          </cell>
          <cell r="L1156" t="str">
            <v>WATER</v>
          </cell>
          <cell r="M1156" t="str">
            <v>NP15</v>
          </cell>
          <cell r="N1156" t="str">
            <v>PGE3</v>
          </cell>
          <cell r="O1156">
            <v>31427</v>
          </cell>
          <cell r="P1156" t="str">
            <v>Formerly PGE QF 13H040</v>
          </cell>
          <cell r="Q1156">
            <v>0</v>
          </cell>
          <cell r="R1156">
            <v>3.2</v>
          </cell>
          <cell r="S1156" t="str">
            <v>A</v>
          </cell>
        </row>
        <row r="1157">
          <cell r="E1157" t="str">
            <v>TMPLTN_2_SOLAR</v>
          </cell>
          <cell r="F1157" t="str">
            <v>Vintner Solar</v>
          </cell>
          <cell r="G1157">
            <v>1.5</v>
          </cell>
          <cell r="H1157" t="str">
            <v>PGAE</v>
          </cell>
          <cell r="I1157" t="str">
            <v>Vintner Solar LLC</v>
          </cell>
          <cell r="J1157" t="str">
            <v>SOLAR</v>
          </cell>
          <cell r="K1157" t="str">
            <v>PHOTO VOLTAIC</v>
          </cell>
          <cell r="L1157" t="str">
            <v>SUN</v>
          </cell>
          <cell r="M1157" t="str">
            <v>ZP26</v>
          </cell>
          <cell r="N1157" t="str">
            <v>PGE2</v>
          </cell>
          <cell r="O1157">
            <v>41703</v>
          </cell>
          <cell r="P1157">
            <v>0</v>
          </cell>
          <cell r="Q1157">
            <v>0</v>
          </cell>
          <cell r="R1157">
            <v>1.5</v>
          </cell>
          <cell r="S1157" t="str">
            <v>A</v>
          </cell>
        </row>
        <row r="1158">
          <cell r="E1158" t="str">
            <v>TOADTW_6_UNIT</v>
          </cell>
          <cell r="F1158" t="str">
            <v>TOADTOWN PH</v>
          </cell>
          <cell r="G1158">
            <v>1.5</v>
          </cell>
          <cell r="H1158" t="str">
            <v>PGAE</v>
          </cell>
          <cell r="I1158" t="str">
            <v>PG&amp;E</v>
          </cell>
          <cell r="J1158" t="str">
            <v>HYDRO</v>
          </cell>
          <cell r="K1158" t="str">
            <v>HYDRO</v>
          </cell>
          <cell r="L1158" t="str">
            <v>WATER</v>
          </cell>
          <cell r="M1158" t="str">
            <v>NP15</v>
          </cell>
          <cell r="N1158" t="str">
            <v>PGE3</v>
          </cell>
          <cell r="O1158">
            <v>31413</v>
          </cell>
          <cell r="P1158">
            <v>0</v>
          </cell>
          <cell r="Q1158">
            <v>0</v>
          </cell>
          <cell r="R1158">
            <v>1.5</v>
          </cell>
          <cell r="S1158" t="str">
            <v>A</v>
          </cell>
        </row>
        <row r="1159">
          <cell r="E1159" t="str">
            <v>TOPAZ_2_SOLAR</v>
          </cell>
          <cell r="F1159" t="str">
            <v>Topaz Solar Farms</v>
          </cell>
          <cell r="G1159">
            <v>550</v>
          </cell>
          <cell r="H1159" t="str">
            <v>PGAE</v>
          </cell>
          <cell r="I1159" t="str">
            <v>MidAmerican Solar, LLC</v>
          </cell>
          <cell r="J1159" t="str">
            <v>SOLAR</v>
          </cell>
          <cell r="K1159" t="str">
            <v>PHOTO VOLTAIC</v>
          </cell>
          <cell r="L1159" t="str">
            <v>SUN</v>
          </cell>
          <cell r="M1159" t="str">
            <v>ZP26</v>
          </cell>
          <cell r="N1159" t="str">
            <v>PGE2</v>
          </cell>
          <cell r="O1159">
            <v>41939</v>
          </cell>
          <cell r="P1159">
            <v>0</v>
          </cell>
          <cell r="Q1159">
            <v>0</v>
          </cell>
          <cell r="R1159">
            <v>550</v>
          </cell>
          <cell r="S1159" t="str">
            <v>A</v>
          </cell>
        </row>
        <row r="1160">
          <cell r="E1160" t="str">
            <v>TRNQLT_2_SOLAR</v>
          </cell>
          <cell r="F1160" t="str">
            <v>Tranquillity</v>
          </cell>
          <cell r="G1160">
            <v>200</v>
          </cell>
          <cell r="H1160" t="str">
            <v>PGAE</v>
          </cell>
          <cell r="I1160" t="str">
            <v>RE Tranquillity LLC</v>
          </cell>
          <cell r="J1160" t="str">
            <v>SOLAR</v>
          </cell>
          <cell r="K1160" t="str">
            <v>PHOTO VOLTAIC</v>
          </cell>
          <cell r="L1160" t="str">
            <v>SUN</v>
          </cell>
          <cell r="M1160" t="str">
            <v>ZP26</v>
          </cell>
          <cell r="N1160" t="str">
            <v>PGE4</v>
          </cell>
          <cell r="O1160">
            <v>42579</v>
          </cell>
          <cell r="P1160">
            <v>0</v>
          </cell>
          <cell r="Q1160">
            <v>0</v>
          </cell>
          <cell r="R1160">
            <v>200</v>
          </cell>
          <cell r="S1160" t="str">
            <v>A</v>
          </cell>
        </row>
        <row r="1161">
          <cell r="E1161" t="str">
            <v>TRNSWD_1_QF</v>
          </cell>
          <cell r="F1161" t="str">
            <v>FPL Energy C Wind</v>
          </cell>
          <cell r="G1161">
            <v>38.97</v>
          </cell>
          <cell r="H1161" t="str">
            <v>SCE</v>
          </cell>
          <cell r="I1161" t="str">
            <v>FPL Energy Cabazon Wind, LLC</v>
          </cell>
          <cell r="J1161" t="str">
            <v>WIND</v>
          </cell>
          <cell r="K1161" t="str">
            <v>WIND</v>
          </cell>
          <cell r="L1161" t="str">
            <v>WIND</v>
          </cell>
          <cell r="M1161" t="str">
            <v>SP15</v>
          </cell>
          <cell r="N1161" t="str">
            <v>SCE1</v>
          </cell>
          <cell r="O1161">
            <v>31019</v>
          </cell>
          <cell r="P1161" t="str">
            <v>QF Conversion cmpleted 12/22/2014. Formerly SCE QF 6004</v>
          </cell>
          <cell r="Q1161">
            <v>0</v>
          </cell>
          <cell r="R1161">
            <v>39</v>
          </cell>
          <cell r="S1161" t="str">
            <v>A</v>
          </cell>
        </row>
        <row r="1162">
          <cell r="E1162" t="str">
            <v>TULLCK_7_UNIT 1</v>
          </cell>
          <cell r="F1162" t="str">
            <v>Tulloch Hydro Unit 1</v>
          </cell>
          <cell r="G1162">
            <v>9.9</v>
          </cell>
          <cell r="H1162" t="str">
            <v>PGAE</v>
          </cell>
          <cell r="I1162" t="str">
            <v>City of Santa Clara DBA Silicon Valley Power</v>
          </cell>
          <cell r="J1162" t="str">
            <v>HYDRO</v>
          </cell>
          <cell r="K1162" t="str">
            <v>HYDRO</v>
          </cell>
          <cell r="L1162" t="str">
            <v>WATER</v>
          </cell>
          <cell r="M1162" t="str">
            <v>NP15</v>
          </cell>
          <cell r="N1162" t="str">
            <v>PGE3</v>
          </cell>
          <cell r="O1162">
            <v>21186</v>
          </cell>
          <cell r="P1162">
            <v>0</v>
          </cell>
          <cell r="Q1162" t="str">
            <v>Stanislaus River</v>
          </cell>
          <cell r="R1162">
            <v>9.35</v>
          </cell>
          <cell r="S1162" t="str">
            <v>A</v>
          </cell>
        </row>
        <row r="1163">
          <cell r="E1163" t="str">
            <v>TULLCK_7_UNIT 2</v>
          </cell>
          <cell r="F1163" t="str">
            <v>Tulloch Hydro Unit 2</v>
          </cell>
          <cell r="G1163">
            <v>9.9</v>
          </cell>
          <cell r="H1163" t="str">
            <v>PGAE</v>
          </cell>
          <cell r="I1163" t="str">
            <v>City of Santa Clara DBA Silicon Valley Power</v>
          </cell>
          <cell r="J1163" t="str">
            <v>HYDRO</v>
          </cell>
          <cell r="K1163" t="str">
            <v>HYDRO</v>
          </cell>
          <cell r="L1163" t="str">
            <v>WATER</v>
          </cell>
          <cell r="M1163" t="str">
            <v>NP15</v>
          </cell>
          <cell r="N1163" t="str">
            <v>PGE3</v>
          </cell>
          <cell r="O1163">
            <v>21186</v>
          </cell>
          <cell r="P1163">
            <v>0</v>
          </cell>
          <cell r="Q1163" t="str">
            <v>Stanislaus River</v>
          </cell>
          <cell r="R1163">
            <v>9.35</v>
          </cell>
          <cell r="S1163" t="str">
            <v>A</v>
          </cell>
        </row>
        <row r="1164">
          <cell r="E1164" t="str">
            <v>TULLCK_7_UNIT 3</v>
          </cell>
          <cell r="F1164" t="str">
            <v>Tulloch Hydro Unit 3</v>
          </cell>
          <cell r="G1164">
            <v>7.2</v>
          </cell>
          <cell r="H1164" t="str">
            <v>PGAE</v>
          </cell>
          <cell r="I1164" t="str">
            <v>City of Santa Clara DBA Silicon Valley Power</v>
          </cell>
          <cell r="J1164" t="str">
            <v>HYDRO</v>
          </cell>
          <cell r="K1164" t="str">
            <v>HYDRO</v>
          </cell>
          <cell r="L1164" t="str">
            <v>WATER</v>
          </cell>
          <cell r="M1164" t="str">
            <v>NP15</v>
          </cell>
          <cell r="N1164" t="str">
            <v>PGE3</v>
          </cell>
          <cell r="O1164">
            <v>40971</v>
          </cell>
          <cell r="P1164">
            <v>0</v>
          </cell>
          <cell r="Q1164" t="str">
            <v>Stanislaus River</v>
          </cell>
          <cell r="R1164">
            <v>7.2</v>
          </cell>
          <cell r="S1164" t="str">
            <v>A</v>
          </cell>
        </row>
        <row r="1165">
          <cell r="E1165" t="str">
            <v>TULLCK_7_UNITS</v>
          </cell>
          <cell r="F1165" t="str">
            <v>Tulloch Hydro</v>
          </cell>
          <cell r="G1165">
            <v>25.9</v>
          </cell>
          <cell r="H1165" t="str">
            <v>PGAE</v>
          </cell>
          <cell r="I1165" t="str">
            <v>City of Santa Clara DBA Silicon Valley Power</v>
          </cell>
          <cell r="J1165" t="str">
            <v>HYDRO</v>
          </cell>
          <cell r="K1165" t="str">
            <v>HYDRO</v>
          </cell>
          <cell r="L1165" t="str">
            <v>WATER</v>
          </cell>
          <cell r="M1165" t="str">
            <v>NP15</v>
          </cell>
          <cell r="N1165" t="str">
            <v>PGE3</v>
          </cell>
          <cell r="O1165">
            <v>21186</v>
          </cell>
          <cell r="P1165">
            <v>0</v>
          </cell>
          <cell r="Q1165" t="str">
            <v>Stanislaus River</v>
          </cell>
          <cell r="R1165">
            <v>25.9</v>
          </cell>
          <cell r="S1165" t="str">
            <v>A</v>
          </cell>
        </row>
        <row r="1166">
          <cell r="E1166" t="str">
            <v>TUPMAN_1_BIOGAS</v>
          </cell>
          <cell r="F1166" t="str">
            <v>ABEC Bidart-Stockale #1</v>
          </cell>
          <cell r="G1166">
            <v>0.6</v>
          </cell>
          <cell r="H1166" t="str">
            <v>PGAE</v>
          </cell>
          <cell r="I1166" t="str">
            <v>ABEC Bidart-Stockdale LLC</v>
          </cell>
          <cell r="J1166" t="str">
            <v>BIOMASS</v>
          </cell>
          <cell r="K1166" t="str">
            <v>INTERNAL COMBUSTION</v>
          </cell>
          <cell r="L1166" t="str">
            <v>LANDFILL GAS</v>
          </cell>
          <cell r="M1166" t="str">
            <v>ZP26</v>
          </cell>
          <cell r="N1166" t="str">
            <v>PGE4</v>
          </cell>
          <cell r="O1166">
            <v>41353</v>
          </cell>
          <cell r="P1166">
            <v>0</v>
          </cell>
          <cell r="Q1166">
            <v>0</v>
          </cell>
          <cell r="R1166">
            <v>0.6</v>
          </cell>
          <cell r="S1166" t="str">
            <v>A</v>
          </cell>
        </row>
        <row r="1167">
          <cell r="E1167" t="str">
            <v>TWISSL_6_SOLAR</v>
          </cell>
          <cell r="F1167" t="str">
            <v>Nickel 1 ("NLH1")</v>
          </cell>
          <cell r="G1167">
            <v>1.5</v>
          </cell>
          <cell r="H1167" t="str">
            <v>PGAE</v>
          </cell>
          <cell r="I1167" t="str">
            <v>NLH1 Solar, LLC</v>
          </cell>
          <cell r="J1167" t="str">
            <v>SOLAR</v>
          </cell>
          <cell r="K1167" t="str">
            <v>PHOTO VOLTAIC</v>
          </cell>
          <cell r="L1167" t="str">
            <v>SUN</v>
          </cell>
          <cell r="M1167" t="str">
            <v>NP15</v>
          </cell>
          <cell r="N1167" t="str">
            <v>PGE3</v>
          </cell>
          <cell r="O1167">
            <v>41240</v>
          </cell>
          <cell r="P1167">
            <v>0</v>
          </cell>
          <cell r="Q1167">
            <v>0</v>
          </cell>
          <cell r="R1167">
            <v>1.5</v>
          </cell>
          <cell r="S1167" t="str">
            <v>A</v>
          </cell>
        </row>
        <row r="1168">
          <cell r="E1168" t="str">
            <v>TWISSL_6_SOLAR1</v>
          </cell>
          <cell r="F1168" t="str">
            <v>Coronal Lost Hills</v>
          </cell>
          <cell r="G1168">
            <v>20</v>
          </cell>
          <cell r="H1168" t="str">
            <v>PGAE</v>
          </cell>
          <cell r="I1168" t="str">
            <v>Coronal Lost Hills, LLC</v>
          </cell>
          <cell r="J1168" t="str">
            <v>SOLAR</v>
          </cell>
          <cell r="K1168" t="str">
            <v>PHOTO VOLTAIC</v>
          </cell>
          <cell r="L1168" t="str">
            <v>SUN</v>
          </cell>
          <cell r="M1168" t="str">
            <v>NP15</v>
          </cell>
          <cell r="N1168" t="str">
            <v>PGE3</v>
          </cell>
          <cell r="O1168">
            <v>42139</v>
          </cell>
          <cell r="P1168">
            <v>0</v>
          </cell>
          <cell r="Q1168">
            <v>0</v>
          </cell>
          <cell r="R1168">
            <v>20</v>
          </cell>
          <cell r="S1168" t="str">
            <v>A</v>
          </cell>
        </row>
        <row r="1169">
          <cell r="E1169" t="str">
            <v>TX-ELK_6_SOLAR1</v>
          </cell>
          <cell r="F1169" t="str">
            <v>Castor Solar Project</v>
          </cell>
          <cell r="G1169">
            <v>1.5</v>
          </cell>
          <cell r="H1169" t="str">
            <v>PGAE</v>
          </cell>
          <cell r="I1169" t="str">
            <v>Green Light Energy Corp</v>
          </cell>
          <cell r="J1169" t="str">
            <v>SOLAR</v>
          </cell>
          <cell r="K1169" t="str">
            <v>PHOTO VOLTAIC</v>
          </cell>
          <cell r="L1169" t="str">
            <v>SUN</v>
          </cell>
          <cell r="M1169" t="str">
            <v>NP15</v>
          </cell>
          <cell r="N1169" t="str">
            <v>PGE2</v>
          </cell>
          <cell r="O1169">
            <v>42462</v>
          </cell>
          <cell r="P1169">
            <v>0</v>
          </cell>
          <cell r="Q1169">
            <v>0</v>
          </cell>
          <cell r="R1169">
            <v>1.5</v>
          </cell>
          <cell r="S1169" t="str">
            <v>A</v>
          </cell>
        </row>
        <row r="1170">
          <cell r="E1170" t="str">
            <v>TXMCKT_6_UNIT</v>
          </cell>
          <cell r="F1170" t="str">
            <v>McKittrick Cogen</v>
          </cell>
          <cell r="G1170">
            <v>11.2</v>
          </cell>
          <cell r="H1170" t="str">
            <v>PGAE</v>
          </cell>
          <cell r="I1170" t="str">
            <v>Chevron U.S.A. Inc</v>
          </cell>
          <cell r="J1170" t="str">
            <v>COGENERATION</v>
          </cell>
          <cell r="K1170" t="str">
            <v>COMBUSTION TURBINE</v>
          </cell>
          <cell r="L1170" t="str">
            <v>NATURAL GAS</v>
          </cell>
          <cell r="M1170" t="str">
            <v>ZP26</v>
          </cell>
          <cell r="N1170" t="str">
            <v>PGE4</v>
          </cell>
          <cell r="O1170">
            <v>34608</v>
          </cell>
          <cell r="P1170">
            <v>0</v>
          </cell>
          <cell r="Q1170">
            <v>0</v>
          </cell>
          <cell r="R1170">
            <v>11.7</v>
          </cell>
          <cell r="S1170" t="str">
            <v>A</v>
          </cell>
        </row>
        <row r="1171">
          <cell r="E1171" t="str">
            <v>UKIAH_7_LAKEMN</v>
          </cell>
          <cell r="F1171" t="str">
            <v>Lake Mendocino Hydro</v>
          </cell>
          <cell r="G1171">
            <v>3.5</v>
          </cell>
          <cell r="H1171" t="str">
            <v>PGAE</v>
          </cell>
          <cell r="I1171" t="str">
            <v>NCPA (MSS Agreement - S14)</v>
          </cell>
          <cell r="J1171" t="str">
            <v>HYDRO</v>
          </cell>
          <cell r="K1171" t="str">
            <v>HYDRO</v>
          </cell>
          <cell r="L1171" t="str">
            <v>WATER</v>
          </cell>
          <cell r="M1171" t="str">
            <v>NP15</v>
          </cell>
          <cell r="N1171" t="str">
            <v>NCP1</v>
          </cell>
          <cell r="O1171">
            <v>39265</v>
          </cell>
          <cell r="P1171">
            <v>0</v>
          </cell>
          <cell r="Q1171" t="str">
            <v>Russian River</v>
          </cell>
          <cell r="R1171">
            <v>3.5</v>
          </cell>
          <cell r="S1171" t="str">
            <v>A</v>
          </cell>
        </row>
        <row r="1172">
          <cell r="E1172" t="str">
            <v>ULTPCH_1_UNIT 1</v>
          </cell>
          <cell r="F1172" t="str">
            <v>OGDEN POWER PACIFIC, INC. (CHINESE STATION)</v>
          </cell>
          <cell r="G1172">
            <v>22</v>
          </cell>
          <cell r="H1172" t="str">
            <v>PGAE</v>
          </cell>
          <cell r="I1172" t="str">
            <v>Pacific Gas &amp; Electric Company</v>
          </cell>
          <cell r="J1172" t="str">
            <v>BIOMASS</v>
          </cell>
          <cell r="K1172" t="str">
            <v>STEAM</v>
          </cell>
          <cell r="L1172" t="str">
            <v>WOOD WASTE</v>
          </cell>
          <cell r="M1172" t="str">
            <v>NP15</v>
          </cell>
          <cell r="N1172" t="str">
            <v>PGE3</v>
          </cell>
          <cell r="O1172">
            <v>31567</v>
          </cell>
          <cell r="P1172" t="str">
            <v>PGE QF 16P002</v>
          </cell>
          <cell r="Q1172">
            <v>0</v>
          </cell>
          <cell r="R1172">
            <v>22</v>
          </cell>
          <cell r="S1172" t="str">
            <v>A</v>
          </cell>
        </row>
        <row r="1173">
          <cell r="E1173" t="str">
            <v>ULTPFR_1_UNIT 1</v>
          </cell>
          <cell r="F1173" t="str">
            <v>RIO BRAVO FRESNO (aka ULTRAPOWER)</v>
          </cell>
          <cell r="G1173">
            <v>30.5</v>
          </cell>
          <cell r="H1173" t="str">
            <v>PGAE</v>
          </cell>
          <cell r="I1173" t="str">
            <v>Pacific Gas &amp; Electric Company</v>
          </cell>
          <cell r="J1173" t="str">
            <v>BIOMASS</v>
          </cell>
          <cell r="K1173" t="str">
            <v>STEAM</v>
          </cell>
          <cell r="L1173" t="str">
            <v>WOOD WASTE</v>
          </cell>
          <cell r="M1173" t="str">
            <v>NP15</v>
          </cell>
          <cell r="N1173" t="str">
            <v>PGE3</v>
          </cell>
          <cell r="O1173">
            <v>32344</v>
          </cell>
          <cell r="P1173" t="str">
            <v>PGE QF 25P026</v>
          </cell>
          <cell r="Q1173">
            <v>0</v>
          </cell>
          <cell r="R1173">
            <v>30.5</v>
          </cell>
          <cell r="S1173" t="str">
            <v>A</v>
          </cell>
        </row>
        <row r="1174">
          <cell r="E1174" t="str">
            <v>ULTRCK_2_UNIT</v>
          </cell>
          <cell r="F1174" t="str">
            <v>RIO BRAVO ROCKLIN</v>
          </cell>
          <cell r="G1174">
            <v>28.8</v>
          </cell>
          <cell r="H1174" t="str">
            <v>PGAE</v>
          </cell>
          <cell r="I1174" t="str">
            <v>Pacific Gas &amp; Electric Company</v>
          </cell>
          <cell r="J1174" t="str">
            <v>BIOMASS</v>
          </cell>
          <cell r="K1174" t="str">
            <v>STEAM</v>
          </cell>
          <cell r="L1174" t="str">
            <v>WOOD WASTE</v>
          </cell>
          <cell r="M1174" t="str">
            <v>NP15</v>
          </cell>
          <cell r="N1174" t="str">
            <v>PGE3</v>
          </cell>
          <cell r="O1174">
            <v>32668</v>
          </cell>
          <cell r="P1174" t="str">
            <v>PGE QF 15P028</v>
          </cell>
          <cell r="R1174">
            <v>28.8</v>
          </cell>
          <cell r="S1174" t="str">
            <v>A</v>
          </cell>
        </row>
        <row r="1175">
          <cell r="E1175" t="str">
            <v>UNCHEM_1_UNIT</v>
          </cell>
          <cell r="F1175" t="str">
            <v>CONTRA COSTA CARBON PLANT</v>
          </cell>
          <cell r="G1175">
            <v>19</v>
          </cell>
          <cell r="H1175" t="str">
            <v>PGAE</v>
          </cell>
          <cell r="I1175" t="str">
            <v>ConocoPhillips Co. (formerly Tosco)</v>
          </cell>
          <cell r="J1175" t="str">
            <v>COGENERATION</v>
          </cell>
          <cell r="K1175" t="str">
            <v>STEAM</v>
          </cell>
          <cell r="L1175" t="str">
            <v>PETROLEUM COKE</v>
          </cell>
          <cell r="M1175" t="str">
            <v>NP15</v>
          </cell>
          <cell r="N1175" t="str">
            <v>PGE3</v>
          </cell>
          <cell r="O1175">
            <v>30317</v>
          </cell>
          <cell r="P1175">
            <v>0</v>
          </cell>
          <cell r="Q1175">
            <v>0</v>
          </cell>
          <cell r="R1175">
            <v>20</v>
          </cell>
          <cell r="S1175" t="str">
            <v>A</v>
          </cell>
        </row>
        <row r="1176">
          <cell r="E1176" t="str">
            <v>UNOCAL_1_UNITS</v>
          </cell>
          <cell r="F1176" t="str">
            <v>Phillips 66 - Rodeo Plant</v>
          </cell>
          <cell r="G1176">
            <v>57.3</v>
          </cell>
          <cell r="H1176" t="str">
            <v>PGAE</v>
          </cell>
          <cell r="I1176" t="str">
            <v>TOSCO</v>
          </cell>
          <cell r="J1176" t="str">
            <v>COGENERATION</v>
          </cell>
          <cell r="K1176" t="str">
            <v>COMBUSTION TURBINE</v>
          </cell>
          <cell r="L1176" t="str">
            <v>NATURAL GAS</v>
          </cell>
          <cell r="M1176" t="str">
            <v>NP15</v>
          </cell>
          <cell r="N1176" t="str">
            <v>PGE3</v>
          </cell>
          <cell r="O1176">
            <v>31918</v>
          </cell>
          <cell r="P1176">
            <v>0</v>
          </cell>
          <cell r="Q1176">
            <v>0</v>
          </cell>
          <cell r="R1176">
            <v>49.85</v>
          </cell>
          <cell r="S1176" t="str">
            <v>A</v>
          </cell>
        </row>
        <row r="1177">
          <cell r="E1177" t="str">
            <v>UNVRSY_1_UNIT 1</v>
          </cell>
          <cell r="F1177" t="str">
            <v>BERRY COGEN 38</v>
          </cell>
          <cell r="G1177">
            <v>38</v>
          </cell>
          <cell r="H1177" t="str">
            <v>PGAE</v>
          </cell>
          <cell r="I1177" t="str">
            <v>Berry Petroleum Company</v>
          </cell>
          <cell r="J1177" t="str">
            <v>COGENERATION</v>
          </cell>
          <cell r="K1177" t="str">
            <v>COMBUSTION TURBINE</v>
          </cell>
          <cell r="L1177" t="str">
            <v>NATURAL GAS</v>
          </cell>
          <cell r="M1177" t="str">
            <v>ZP26</v>
          </cell>
          <cell r="N1177" t="str">
            <v>PGE4</v>
          </cell>
          <cell r="O1177">
            <v>31413</v>
          </cell>
          <cell r="P1177" t="str">
            <v>PGE QF 25C099A</v>
          </cell>
          <cell r="Q1177">
            <v>0</v>
          </cell>
          <cell r="R1177">
            <v>37.200000000000003</v>
          </cell>
          <cell r="S1177" t="str">
            <v>A</v>
          </cell>
        </row>
        <row r="1178">
          <cell r="E1178" t="str">
            <v>USWND2_1_WIND1</v>
          </cell>
          <cell r="F1178" t="str">
            <v>Golden Hills A</v>
          </cell>
          <cell r="G1178">
            <v>42.96</v>
          </cell>
          <cell r="H1178" t="str">
            <v>PGAE</v>
          </cell>
          <cell r="I1178" t="str">
            <v>Golden Hills Wind, LLC</v>
          </cell>
          <cell r="J1178" t="str">
            <v>WIND</v>
          </cell>
          <cell r="K1178" t="str">
            <v>WIND</v>
          </cell>
          <cell r="L1178" t="str">
            <v>WIND</v>
          </cell>
          <cell r="M1178" t="str">
            <v>NP15</v>
          </cell>
          <cell r="N1178" t="str">
            <v>PGE3</v>
          </cell>
          <cell r="O1178">
            <v>42356</v>
          </cell>
          <cell r="P1178">
            <v>0</v>
          </cell>
          <cell r="Q1178">
            <v>0</v>
          </cell>
          <cell r="R1178">
            <v>4.3</v>
          </cell>
          <cell r="S1178" t="str">
            <v>A</v>
          </cell>
        </row>
        <row r="1179">
          <cell r="E1179" t="str">
            <v>USWND2_1_WIND2</v>
          </cell>
          <cell r="F1179" t="str">
            <v>Golden Hills B</v>
          </cell>
          <cell r="G1179">
            <v>42.96</v>
          </cell>
          <cell r="H1179" t="str">
            <v>PGAE</v>
          </cell>
          <cell r="I1179" t="str">
            <v>Golden Hills Wind, LLC</v>
          </cell>
          <cell r="J1179" t="str">
            <v>WIND</v>
          </cell>
          <cell r="K1179" t="str">
            <v>WIND</v>
          </cell>
          <cell r="L1179" t="str">
            <v>WIND</v>
          </cell>
          <cell r="M1179" t="str">
            <v>NP15</v>
          </cell>
          <cell r="N1179" t="str">
            <v>PGE3</v>
          </cell>
          <cell r="O1179">
            <v>42356</v>
          </cell>
          <cell r="P1179">
            <v>0</v>
          </cell>
          <cell r="Q1179">
            <v>0</v>
          </cell>
          <cell r="R1179">
            <v>42.96</v>
          </cell>
          <cell r="S1179" t="str">
            <v>A</v>
          </cell>
        </row>
        <row r="1180">
          <cell r="E1180" t="str">
            <v>USWND4_2_UNITS</v>
          </cell>
          <cell r="F1180" t="str">
            <v>GREEN RIDGE POWER LLC-RALPH (Aggregate)</v>
          </cell>
          <cell r="G1180">
            <v>80.2</v>
          </cell>
          <cell r="H1180" t="str">
            <v>PGAE</v>
          </cell>
          <cell r="I1180" t="str">
            <v>Pacific Gas &amp; Electric Company</v>
          </cell>
          <cell r="J1180" t="str">
            <v>WIND</v>
          </cell>
          <cell r="K1180" t="str">
            <v>WIND</v>
          </cell>
          <cell r="L1180" t="str">
            <v>WIND</v>
          </cell>
          <cell r="M1180" t="str">
            <v>NP15</v>
          </cell>
          <cell r="N1180" t="str">
            <v>PGE3</v>
          </cell>
          <cell r="O1180">
            <v>31778</v>
          </cell>
          <cell r="P1180" t="str">
            <v xml:space="preserve">Wind &amp; biogas aggregate, ~95% Wind (based on Nameplate Ratings of children units) </v>
          </cell>
          <cell r="Q1180">
            <v>0</v>
          </cell>
          <cell r="R1180">
            <v>80.2</v>
          </cell>
          <cell r="S1180" t="str">
            <v>A</v>
          </cell>
        </row>
        <row r="1181">
          <cell r="E1181" t="str">
            <v>USWNDR_2_SMUD</v>
          </cell>
          <cell r="F1181" t="str">
            <v>SOLANO WIND</v>
          </cell>
          <cell r="G1181">
            <v>102.18</v>
          </cell>
          <cell r="H1181" t="str">
            <v>PGAE</v>
          </cell>
          <cell r="I1181" t="str">
            <v>SMUD</v>
          </cell>
          <cell r="J1181" t="str">
            <v>WIND</v>
          </cell>
          <cell r="K1181" t="str">
            <v>WIND</v>
          </cell>
          <cell r="L1181" t="str">
            <v>WIND</v>
          </cell>
          <cell r="M1181" t="str">
            <v>NP15</v>
          </cell>
          <cell r="N1181" t="str">
            <v>PGE3</v>
          </cell>
          <cell r="O1181">
            <v>34335</v>
          </cell>
          <cell r="P1181">
            <v>0</v>
          </cell>
          <cell r="Q1181">
            <v>0</v>
          </cell>
          <cell r="R1181">
            <v>102.18</v>
          </cell>
          <cell r="S1181" t="str">
            <v>A</v>
          </cell>
        </row>
        <row r="1182">
          <cell r="E1182" t="str">
            <v>USWNDR_2_SMUD2</v>
          </cell>
          <cell r="F1182" t="str">
            <v>Solano Wind Project Phase 3</v>
          </cell>
          <cell r="G1182">
            <v>127.8</v>
          </cell>
          <cell r="H1182" t="str">
            <v>PGAE</v>
          </cell>
          <cell r="I1182" t="str">
            <v>Solano 3 Wind, LLC</v>
          </cell>
          <cell r="J1182" t="str">
            <v>WIND</v>
          </cell>
          <cell r="K1182" t="str">
            <v>WIND</v>
          </cell>
          <cell r="L1182" t="str">
            <v>WIND</v>
          </cell>
          <cell r="M1182" t="str">
            <v>NP15</v>
          </cell>
          <cell r="N1182" t="str">
            <v>PGE3</v>
          </cell>
          <cell r="O1182">
            <v>41017</v>
          </cell>
          <cell r="P1182">
            <v>0</v>
          </cell>
          <cell r="Q1182">
            <v>0</v>
          </cell>
          <cell r="R1182">
            <v>127.8</v>
          </cell>
          <cell r="S1182" t="str">
            <v>A</v>
          </cell>
        </row>
        <row r="1183">
          <cell r="E1183" t="str">
            <v>USWNDR_2_UNITS</v>
          </cell>
          <cell r="F1183" t="str">
            <v>GREEN RIDGE POWER LLC- RUSSELL (Aggregate)</v>
          </cell>
          <cell r="G1183">
            <v>59.6</v>
          </cell>
          <cell r="H1183" t="str">
            <v>PGAE</v>
          </cell>
          <cell r="I1183" t="str">
            <v>Pacific Gas &amp; Electric Company</v>
          </cell>
          <cell r="J1183" t="str">
            <v>WIND</v>
          </cell>
          <cell r="K1183" t="str">
            <v>WIND</v>
          </cell>
          <cell r="L1183" t="str">
            <v>WIND</v>
          </cell>
          <cell r="M1183" t="str">
            <v>NP15</v>
          </cell>
          <cell r="N1183" t="str">
            <v>PGE3</v>
          </cell>
          <cell r="O1183">
            <v>34335</v>
          </cell>
          <cell r="P1183">
            <v>0</v>
          </cell>
          <cell r="Q1183">
            <v>0</v>
          </cell>
          <cell r="R1183">
            <v>59.6</v>
          </cell>
          <cell r="S1183" t="str">
            <v>A</v>
          </cell>
        </row>
        <row r="1184">
          <cell r="E1184" t="str">
            <v>USWPJR_2_UNITS</v>
          </cell>
          <cell r="F1184" t="str">
            <v>GREEN RIDGE POWER (JACKSON)</v>
          </cell>
          <cell r="G1184">
            <v>78.2</v>
          </cell>
          <cell r="H1184" t="str">
            <v>PGAE</v>
          </cell>
          <cell r="I1184" t="str">
            <v>Vasco Wind, LLC</v>
          </cell>
          <cell r="J1184" t="str">
            <v>WIND</v>
          </cell>
          <cell r="K1184" t="str">
            <v>WIND</v>
          </cell>
          <cell r="L1184" t="str">
            <v>WIND</v>
          </cell>
          <cell r="M1184" t="str">
            <v>NP15</v>
          </cell>
          <cell r="N1184" t="str">
            <v>PGE3</v>
          </cell>
          <cell r="O1184">
            <v>32143</v>
          </cell>
          <cell r="P1184">
            <v>0</v>
          </cell>
          <cell r="Q1184">
            <v>0</v>
          </cell>
          <cell r="R1184">
            <v>78.2</v>
          </cell>
          <cell r="S1184" t="str">
            <v>A</v>
          </cell>
        </row>
        <row r="1185">
          <cell r="E1185" t="str">
            <v>VACADX_1_NAS</v>
          </cell>
          <cell r="F1185" t="str">
            <v>Vaca Dixon Battery NAS</v>
          </cell>
          <cell r="G1185">
            <v>1.85</v>
          </cell>
          <cell r="H1185" t="str">
            <v>PGAE</v>
          </cell>
          <cell r="I1185" t="str">
            <v>Pacific Gas and Electric Co.</v>
          </cell>
          <cell r="J1185" t="str">
            <v>STORAGE</v>
          </cell>
          <cell r="K1185" t="str">
            <v>BATTERY</v>
          </cell>
          <cell r="L1185" t="str">
            <v>LESR</v>
          </cell>
          <cell r="M1185" t="str">
            <v>NP15</v>
          </cell>
          <cell r="N1185" t="str">
            <v>PGE2</v>
          </cell>
          <cell r="O1185">
            <v>41523</v>
          </cell>
          <cell r="P1185">
            <v>0</v>
          </cell>
          <cell r="Q1185">
            <v>0</v>
          </cell>
          <cell r="R1185">
            <v>2.4</v>
          </cell>
          <cell r="S1185" t="str">
            <v>A</v>
          </cell>
        </row>
        <row r="1186">
          <cell r="E1186" t="str">
            <v>VACADX_1_SOLAR</v>
          </cell>
          <cell r="F1186" t="str">
            <v>Vaca-Dixon Solar Station</v>
          </cell>
          <cell r="G1186">
            <v>2.5</v>
          </cell>
          <cell r="H1186" t="str">
            <v>PGAE</v>
          </cell>
          <cell r="I1186" t="str">
            <v>PG&amp;E</v>
          </cell>
          <cell r="J1186" t="str">
            <v>SOLAR</v>
          </cell>
          <cell r="K1186" t="str">
            <v>PHOTO VOLTAIC</v>
          </cell>
          <cell r="L1186" t="str">
            <v>SUN</v>
          </cell>
          <cell r="M1186" t="str">
            <v>NP15</v>
          </cell>
          <cell r="N1186" t="str">
            <v>PGE2</v>
          </cell>
          <cell r="O1186">
            <v>40170</v>
          </cell>
          <cell r="P1186">
            <v>0</v>
          </cell>
          <cell r="Q1186">
            <v>0</v>
          </cell>
          <cell r="R1186">
            <v>2</v>
          </cell>
          <cell r="S1186" t="str">
            <v>A</v>
          </cell>
        </row>
        <row r="1187">
          <cell r="E1187" t="str">
            <v>VACADX_1_UNITA1</v>
          </cell>
          <cell r="F1187" t="str">
            <v>Vaca Dixon Peaker Plant</v>
          </cell>
          <cell r="G1187">
            <v>50.61</v>
          </cell>
          <cell r="H1187" t="str">
            <v>PGAE</v>
          </cell>
          <cell r="I1187" t="str">
            <v>CalPeak Power - Vaca Dixon, LLC</v>
          </cell>
          <cell r="J1187" t="str">
            <v>PEAKER</v>
          </cell>
          <cell r="K1187" t="str">
            <v>COMBUSTION TURBINE</v>
          </cell>
          <cell r="L1187" t="str">
            <v>NATURAL GAS</v>
          </cell>
          <cell r="M1187" t="str">
            <v>NP15</v>
          </cell>
          <cell r="N1187" t="str">
            <v>PGE3</v>
          </cell>
          <cell r="O1187">
            <v>37428</v>
          </cell>
          <cell r="P1187">
            <v>0</v>
          </cell>
          <cell r="Q1187">
            <v>0</v>
          </cell>
          <cell r="R1187">
            <v>48.49</v>
          </cell>
          <cell r="S1187" t="str">
            <v>A</v>
          </cell>
        </row>
        <row r="1188">
          <cell r="E1188" t="str">
            <v>VALLEY_5_PERRIS</v>
          </cell>
          <cell r="F1188" t="str">
            <v>MWD Perris Hydroelectric Recovery Plant</v>
          </cell>
          <cell r="G1188">
            <v>7.94</v>
          </cell>
          <cell r="H1188" t="str">
            <v>SCE</v>
          </cell>
          <cell r="I1188" t="str">
            <v>MWD</v>
          </cell>
          <cell r="J1188" t="str">
            <v>HYDRO</v>
          </cell>
          <cell r="K1188" t="str">
            <v>HYDRO</v>
          </cell>
          <cell r="L1188" t="str">
            <v>WATER</v>
          </cell>
          <cell r="M1188" t="str">
            <v>SP15</v>
          </cell>
          <cell r="N1188" t="str">
            <v>SCE1</v>
          </cell>
          <cell r="O1188">
            <v>30317</v>
          </cell>
          <cell r="P1188">
            <v>0</v>
          </cell>
          <cell r="Q1188">
            <v>0</v>
          </cell>
          <cell r="R1188">
            <v>7.94</v>
          </cell>
          <cell r="S1188" t="str">
            <v>A</v>
          </cell>
        </row>
        <row r="1189">
          <cell r="E1189" t="str">
            <v>VALLEY_5_REDMTN</v>
          </cell>
          <cell r="F1189" t="str">
            <v>MWD Red Mountain Hydroelectric Recovery Plant</v>
          </cell>
          <cell r="G1189">
            <v>5.9</v>
          </cell>
          <cell r="H1189" t="str">
            <v>SCE</v>
          </cell>
          <cell r="I1189" t="str">
            <v>MWD</v>
          </cell>
          <cell r="J1189" t="str">
            <v>HYDRO</v>
          </cell>
          <cell r="K1189" t="str">
            <v>HYDRO</v>
          </cell>
          <cell r="L1189" t="str">
            <v>WATER</v>
          </cell>
          <cell r="M1189" t="str">
            <v>SP15</v>
          </cell>
          <cell r="N1189" t="str">
            <v>SCE1</v>
          </cell>
          <cell r="O1189">
            <v>31048</v>
          </cell>
          <cell r="P1189">
            <v>0</v>
          </cell>
          <cell r="Q1189">
            <v>0</v>
          </cell>
          <cell r="R1189">
            <v>5.9</v>
          </cell>
          <cell r="S1189" t="str">
            <v>A</v>
          </cell>
        </row>
        <row r="1190">
          <cell r="E1190" t="str">
            <v>VALLEY_5_RTS044</v>
          </cell>
          <cell r="F1190" t="str">
            <v>SPVP044</v>
          </cell>
          <cell r="G1190">
            <v>8</v>
          </cell>
          <cell r="H1190" t="str">
            <v>SCE</v>
          </cell>
          <cell r="I1190" t="str">
            <v>Southern California Edison</v>
          </cell>
          <cell r="J1190" t="str">
            <v>SOLAR</v>
          </cell>
          <cell r="K1190" t="str">
            <v>PHOTO VOLTAIC</v>
          </cell>
          <cell r="L1190" t="str">
            <v>SUN</v>
          </cell>
          <cell r="M1190" t="str">
            <v>SP15</v>
          </cell>
          <cell r="N1190" t="str">
            <v>SCE1</v>
          </cell>
          <cell r="O1190">
            <v>41273</v>
          </cell>
          <cell r="P1190">
            <v>0</v>
          </cell>
          <cell r="Q1190">
            <v>0</v>
          </cell>
          <cell r="R1190">
            <v>8</v>
          </cell>
          <cell r="S1190" t="str">
            <v>A</v>
          </cell>
        </row>
        <row r="1191">
          <cell r="E1191" t="str">
            <v>VALLEY_5_SOLAR1</v>
          </cell>
          <cell r="F1191" t="str">
            <v>Meridian</v>
          </cell>
          <cell r="G1191">
            <v>1.49</v>
          </cell>
          <cell r="H1191" t="str">
            <v>SCE</v>
          </cell>
          <cell r="I1191" t="str">
            <v>Kona Solar, LLC</v>
          </cell>
          <cell r="J1191" t="str">
            <v>SOLAR</v>
          </cell>
          <cell r="K1191" t="str">
            <v>PHOTO VOLTAIC</v>
          </cell>
          <cell r="L1191" t="str">
            <v>SUN</v>
          </cell>
          <cell r="M1191" t="str">
            <v>SP15</v>
          </cell>
          <cell r="N1191" t="str">
            <v>SCE1</v>
          </cell>
          <cell r="O1191">
            <v>42107</v>
          </cell>
          <cell r="R1191">
            <v>1.49</v>
          </cell>
          <cell r="S1191" t="str">
            <v>A</v>
          </cell>
        </row>
        <row r="1192">
          <cell r="E1192" t="str">
            <v>VALLEY_5_SOLAR2</v>
          </cell>
          <cell r="F1192" t="str">
            <v>AP North Lake Solar</v>
          </cell>
          <cell r="G1192">
            <v>20</v>
          </cell>
          <cell r="H1192" t="str">
            <v>SCE</v>
          </cell>
          <cell r="I1192" t="str">
            <v>SUNE DB APNL LLC</v>
          </cell>
          <cell r="J1192" t="str">
            <v>SOLAR</v>
          </cell>
          <cell r="K1192" t="str">
            <v>PHOTO VOLTAIC</v>
          </cell>
          <cell r="L1192" t="str">
            <v>SUN</v>
          </cell>
          <cell r="M1192" t="str">
            <v>SP15</v>
          </cell>
          <cell r="N1192" t="str">
            <v>SCE1</v>
          </cell>
          <cell r="O1192">
            <v>42227</v>
          </cell>
          <cell r="P1192">
            <v>0</v>
          </cell>
          <cell r="Q1192">
            <v>0</v>
          </cell>
          <cell r="R1192">
            <v>20</v>
          </cell>
          <cell r="S1192" t="str">
            <v>A</v>
          </cell>
        </row>
        <row r="1193">
          <cell r="E1193" t="str">
            <v>VALLEY_7_BADLND</v>
          </cell>
          <cell r="F1193" t="str">
            <v>Badlands Landfill Gas to Energy Facility</v>
          </cell>
          <cell r="G1193">
            <v>1.3</v>
          </cell>
          <cell r="H1193" t="str">
            <v>SCE</v>
          </cell>
          <cell r="I1193" t="str">
            <v>Riverside County Waste Management Dept</v>
          </cell>
          <cell r="J1193" t="str">
            <v>BIOMASS</v>
          </cell>
          <cell r="K1193" t="str">
            <v>RECIPROCATING ENGINE</v>
          </cell>
          <cell r="L1193" t="str">
            <v>LANDFILL GAS</v>
          </cell>
          <cell r="M1193" t="str">
            <v>SP15</v>
          </cell>
          <cell r="N1193" t="str">
            <v>SCE1</v>
          </cell>
          <cell r="O1193">
            <v>37110</v>
          </cell>
          <cell r="P1193">
            <v>0</v>
          </cell>
          <cell r="Q1193">
            <v>0</v>
          </cell>
          <cell r="R1193">
            <v>1.2</v>
          </cell>
          <cell r="S1193" t="str">
            <v>A</v>
          </cell>
        </row>
        <row r="1194">
          <cell r="E1194" t="str">
            <v>VALLEY_7_UNITA1</v>
          </cell>
          <cell r="F1194" t="str">
            <v>EL SOBRANTE LANDFILL GAS GENERATION</v>
          </cell>
          <cell r="G1194">
            <v>3.74</v>
          </cell>
          <cell r="H1194" t="str">
            <v>SCE</v>
          </cell>
          <cell r="I1194" t="str">
            <v>WM Energy Solutions</v>
          </cell>
          <cell r="J1194" t="str">
            <v>BIOMASS</v>
          </cell>
          <cell r="K1194" t="str">
            <v>RECIPROCATING ENGINE</v>
          </cell>
          <cell r="L1194" t="str">
            <v>LANDFILL GAS</v>
          </cell>
          <cell r="M1194" t="str">
            <v>SP15</v>
          </cell>
          <cell r="N1194" t="str">
            <v>SCE1</v>
          </cell>
          <cell r="O1194">
            <v>38103</v>
          </cell>
          <cell r="P1194">
            <v>0</v>
          </cell>
          <cell r="Q1194">
            <v>0</v>
          </cell>
          <cell r="R1194">
            <v>4.05</v>
          </cell>
          <cell r="S1194" t="str">
            <v>A</v>
          </cell>
        </row>
        <row r="1195">
          <cell r="E1195" t="str">
            <v>VEDDER_1_SEKERN</v>
          </cell>
          <cell r="F1195" t="str">
            <v>TEXACO EXPLORATION &amp; PRODUCTION INC. (SE KERN)</v>
          </cell>
          <cell r="G1195">
            <v>39.700000000000003</v>
          </cell>
          <cell r="H1195" t="str">
            <v>PGAE</v>
          </cell>
          <cell r="I1195" t="str">
            <v>Pacific Gas &amp; Electric Company</v>
          </cell>
          <cell r="J1195" t="str">
            <v>COGENERATION</v>
          </cell>
          <cell r="K1195" t="str">
            <v>COMBUSTION TURBINE</v>
          </cell>
          <cell r="L1195" t="str">
            <v>NATURAL GAS</v>
          </cell>
          <cell r="M1195" t="str">
            <v>ZP26</v>
          </cell>
          <cell r="N1195" t="str">
            <v>PGE4</v>
          </cell>
          <cell r="O1195">
            <v>32539</v>
          </cell>
          <cell r="P1195" t="str">
            <v>PGE QF 25C246</v>
          </cell>
          <cell r="Q1195">
            <v>0</v>
          </cell>
          <cell r="R1195">
            <v>39.700000000000003</v>
          </cell>
          <cell r="S1195" t="str">
            <v>A</v>
          </cell>
        </row>
        <row r="1196">
          <cell r="E1196" t="str">
            <v>VEGA_6_SOLAR1</v>
          </cell>
          <cell r="F1196" t="str">
            <v>Vega Solar</v>
          </cell>
          <cell r="G1196">
            <v>20</v>
          </cell>
          <cell r="H1196" t="str">
            <v>PGAE</v>
          </cell>
          <cell r="I1196" t="str">
            <v>Vega Solar, LLC</v>
          </cell>
          <cell r="J1196" t="str">
            <v>SOLAR</v>
          </cell>
          <cell r="K1196" t="str">
            <v>PHOTO VOLTAIC</v>
          </cell>
          <cell r="L1196" t="str">
            <v>SUN</v>
          </cell>
          <cell r="M1196" t="str">
            <v>NP15</v>
          </cell>
          <cell r="N1196" t="str">
            <v>SCE1</v>
          </cell>
          <cell r="O1196">
            <v>42086</v>
          </cell>
          <cell r="P1196">
            <v>0</v>
          </cell>
          <cell r="Q1196">
            <v>0</v>
          </cell>
          <cell r="R1196">
            <v>20</v>
          </cell>
          <cell r="S1196" t="str">
            <v>A</v>
          </cell>
        </row>
        <row r="1197">
          <cell r="E1197" t="str">
            <v>VENWD_1_WIND1</v>
          </cell>
          <cell r="F1197" t="str">
            <v>Windpark Unlimited 1</v>
          </cell>
          <cell r="G1197">
            <v>9.43</v>
          </cell>
          <cell r="H1197" t="str">
            <v>SCE</v>
          </cell>
          <cell r="I1197" t="str">
            <v>Energy Unlimited PH, Inc.</v>
          </cell>
          <cell r="J1197" t="str">
            <v>WIND</v>
          </cell>
          <cell r="K1197" t="str">
            <v>WIND</v>
          </cell>
          <cell r="L1197" t="str">
            <v>WIND</v>
          </cell>
          <cell r="M1197" t="str">
            <v>SP15</v>
          </cell>
          <cell r="N1197" t="str">
            <v>SCE1</v>
          </cell>
          <cell r="O1197">
            <v>31412</v>
          </cell>
          <cell r="P1197">
            <v>0</v>
          </cell>
          <cell r="Q1197">
            <v>0</v>
          </cell>
          <cell r="R1197">
            <v>9.44</v>
          </cell>
          <cell r="S1197" t="str">
            <v>A</v>
          </cell>
        </row>
        <row r="1198">
          <cell r="E1198" t="str">
            <v>VENWD_1_WIND2</v>
          </cell>
          <cell r="F1198" t="str">
            <v>Windpark Unlimited 2</v>
          </cell>
          <cell r="G1198">
            <v>16.05</v>
          </cell>
          <cell r="H1198" t="str">
            <v>SCE</v>
          </cell>
          <cell r="I1198" t="str">
            <v>Energy Unlimited PH, Inc.</v>
          </cell>
          <cell r="J1198" t="str">
            <v>WIND</v>
          </cell>
          <cell r="K1198" t="str">
            <v>WIND</v>
          </cell>
          <cell r="L1198" t="str">
            <v>WIND</v>
          </cell>
          <cell r="M1198" t="str">
            <v>SP15</v>
          </cell>
          <cell r="N1198" t="str">
            <v>SCE1</v>
          </cell>
          <cell r="O1198">
            <v>31412</v>
          </cell>
          <cell r="R1198">
            <v>16.059999999999999</v>
          </cell>
          <cell r="S1198" t="str">
            <v>A</v>
          </cell>
        </row>
        <row r="1199">
          <cell r="E1199" t="str">
            <v>VENWD_1_WIND3</v>
          </cell>
          <cell r="F1199" t="str">
            <v>Painted Hills Wind Park</v>
          </cell>
          <cell r="G1199">
            <v>19.04</v>
          </cell>
          <cell r="H1199" t="str">
            <v>SCE</v>
          </cell>
          <cell r="I1199" t="str">
            <v>Painted Hills Wind Developers</v>
          </cell>
          <cell r="J1199" t="str">
            <v>WIND</v>
          </cell>
          <cell r="K1199" t="str">
            <v>WIND</v>
          </cell>
          <cell r="L1199" t="str">
            <v>WIND</v>
          </cell>
          <cell r="M1199" t="str">
            <v>SP15</v>
          </cell>
          <cell r="N1199" t="str">
            <v>SCE1</v>
          </cell>
          <cell r="O1199">
            <v>31382</v>
          </cell>
          <cell r="P1199" t="str">
            <v>QF Conversion 4/14/2016. Formerly SCE QF 6112</v>
          </cell>
          <cell r="Q1199">
            <v>0</v>
          </cell>
          <cell r="R1199">
            <v>19.05</v>
          </cell>
          <cell r="S1199" t="str">
            <v>A</v>
          </cell>
        </row>
        <row r="1200">
          <cell r="E1200" t="str">
            <v>VERNON_6_GONZL1</v>
          </cell>
          <cell r="F1200" t="str">
            <v>H. GONZALES GAS TURBINE 1</v>
          </cell>
          <cell r="G1200">
            <v>5.75</v>
          </cell>
          <cell r="H1200" t="str">
            <v>SCE</v>
          </cell>
          <cell r="I1200" t="str">
            <v>City of Vernon</v>
          </cell>
          <cell r="J1200" t="str">
            <v>PEAKER</v>
          </cell>
          <cell r="K1200" t="str">
            <v>COMBUSTION TURBINE</v>
          </cell>
          <cell r="L1200" t="str">
            <v>NATURAL GAS</v>
          </cell>
          <cell r="M1200" t="str">
            <v>SP15</v>
          </cell>
          <cell r="N1200" t="str">
            <v>VRN1</v>
          </cell>
          <cell r="O1200">
            <v>0</v>
          </cell>
          <cell r="P1200">
            <v>0</v>
          </cell>
          <cell r="Q1200">
            <v>0</v>
          </cell>
          <cell r="R1200">
            <v>5.75</v>
          </cell>
          <cell r="S1200" t="str">
            <v>A</v>
          </cell>
        </row>
        <row r="1201">
          <cell r="E1201" t="str">
            <v>VERNON_6_GONZL2</v>
          </cell>
          <cell r="F1201" t="str">
            <v>H. GONZALES GAS TURBINE 2</v>
          </cell>
          <cell r="G1201">
            <v>5.75</v>
          </cell>
          <cell r="H1201" t="str">
            <v>SCE</v>
          </cell>
          <cell r="I1201" t="str">
            <v>City of Vernon</v>
          </cell>
          <cell r="J1201" t="str">
            <v>PEAKER</v>
          </cell>
          <cell r="K1201" t="str">
            <v>COMBUSTION TURBINE</v>
          </cell>
          <cell r="L1201" t="str">
            <v>NATURAL GAS</v>
          </cell>
          <cell r="M1201" t="str">
            <v>SP15</v>
          </cell>
          <cell r="N1201" t="str">
            <v>VRN1</v>
          </cell>
          <cell r="O1201">
            <v>0</v>
          </cell>
          <cell r="P1201">
            <v>0</v>
          </cell>
          <cell r="Q1201">
            <v>0</v>
          </cell>
          <cell r="R1201">
            <v>5.75</v>
          </cell>
          <cell r="S1201" t="str">
            <v>A</v>
          </cell>
        </row>
        <row r="1202">
          <cell r="E1202" t="str">
            <v>VERNON_6_MALBRG</v>
          </cell>
          <cell r="F1202" t="str">
            <v>Malburg Generating Station</v>
          </cell>
          <cell r="G1202">
            <v>134</v>
          </cell>
          <cell r="H1202" t="str">
            <v>SCE</v>
          </cell>
          <cell r="I1202" t="str">
            <v>City of Vernon</v>
          </cell>
          <cell r="J1202" t="str">
            <v>THERMAL</v>
          </cell>
          <cell r="K1202" t="str">
            <v>COMBINED CYCLE</v>
          </cell>
          <cell r="L1202" t="str">
            <v>NATURAL GAS</v>
          </cell>
          <cell r="M1202" t="str">
            <v>SP15</v>
          </cell>
          <cell r="N1202" t="str">
            <v>VRN1</v>
          </cell>
          <cell r="O1202">
            <v>38642</v>
          </cell>
          <cell r="P1202">
            <v>0</v>
          </cell>
          <cell r="Q1202">
            <v>0</v>
          </cell>
          <cell r="R1202">
            <v>134</v>
          </cell>
          <cell r="S1202" t="str">
            <v>A</v>
          </cell>
        </row>
        <row r="1203">
          <cell r="E1203" t="str">
            <v>VERNON_7_CTG1</v>
          </cell>
          <cell r="F1203" t="str">
            <v>Malburg Generating Station CTG Unit 1</v>
          </cell>
          <cell r="G1203">
            <v>42</v>
          </cell>
          <cell r="H1203" t="str">
            <v>SCE</v>
          </cell>
          <cell r="I1203" t="str">
            <v>City of Vernon</v>
          </cell>
          <cell r="J1203" t="str">
            <v>THERMAL</v>
          </cell>
          <cell r="K1203" t="str">
            <v>COMBUSTION TURBINE</v>
          </cell>
          <cell r="L1203" t="str">
            <v>NATURAL GAS</v>
          </cell>
          <cell r="M1203" t="str">
            <v>SP15</v>
          </cell>
          <cell r="N1203" t="str">
            <v>VRN1</v>
          </cell>
          <cell r="O1203">
            <v>38642</v>
          </cell>
          <cell r="P1203">
            <v>0</v>
          </cell>
          <cell r="Q1203">
            <v>0</v>
          </cell>
          <cell r="R1203">
            <v>42</v>
          </cell>
          <cell r="S1203" t="str">
            <v>A</v>
          </cell>
        </row>
        <row r="1204">
          <cell r="E1204" t="str">
            <v>VERNON_7_CTG2</v>
          </cell>
          <cell r="F1204" t="str">
            <v>Malburg Generating Station CTG Unit 2</v>
          </cell>
          <cell r="G1204">
            <v>42</v>
          </cell>
          <cell r="H1204" t="str">
            <v>SCE</v>
          </cell>
          <cell r="I1204" t="str">
            <v>City of Vernon</v>
          </cell>
          <cell r="J1204" t="str">
            <v>THERMAL</v>
          </cell>
          <cell r="K1204" t="str">
            <v>COMBUSTION TURBINE</v>
          </cell>
          <cell r="L1204" t="str">
            <v>NATURAL GAS</v>
          </cell>
          <cell r="M1204" t="str">
            <v>SP15</v>
          </cell>
          <cell r="N1204" t="str">
            <v>VRN1</v>
          </cell>
          <cell r="O1204">
            <v>38642</v>
          </cell>
          <cell r="P1204">
            <v>0</v>
          </cell>
          <cell r="Q1204">
            <v>0</v>
          </cell>
          <cell r="R1204">
            <v>42</v>
          </cell>
          <cell r="S1204" t="str">
            <v>A</v>
          </cell>
        </row>
        <row r="1205">
          <cell r="E1205" t="str">
            <v>VERNON_7_STG3</v>
          </cell>
          <cell r="F1205" t="str">
            <v>Malburg Generating Station STG Unit 3</v>
          </cell>
          <cell r="G1205">
            <v>50</v>
          </cell>
          <cell r="H1205" t="str">
            <v>SCE</v>
          </cell>
          <cell r="I1205" t="str">
            <v>City of Vernon</v>
          </cell>
          <cell r="J1205" t="str">
            <v>THERMAL</v>
          </cell>
          <cell r="K1205" t="str">
            <v>STEAM</v>
          </cell>
          <cell r="L1205" t="str">
            <v>HEAT RECOVERY</v>
          </cell>
          <cell r="M1205" t="str">
            <v>SP15</v>
          </cell>
          <cell r="N1205" t="str">
            <v>VRN1</v>
          </cell>
          <cell r="O1205">
            <v>38642</v>
          </cell>
          <cell r="P1205">
            <v>0</v>
          </cell>
          <cell r="Q1205">
            <v>0</v>
          </cell>
          <cell r="R1205">
            <v>50</v>
          </cell>
          <cell r="S1205" t="str">
            <v>A</v>
          </cell>
        </row>
        <row r="1206">
          <cell r="E1206" t="str">
            <v>VESTAL_2_KERN</v>
          </cell>
          <cell r="F1206" t="str">
            <v>KERN RIVER PH 3 (AGGREGATE)</v>
          </cell>
          <cell r="G1206">
            <v>36.799999999999997</v>
          </cell>
          <cell r="H1206" t="str">
            <v>SCE</v>
          </cell>
          <cell r="I1206" t="str">
            <v>SCE</v>
          </cell>
          <cell r="J1206" t="str">
            <v>HYDRO</v>
          </cell>
          <cell r="K1206" t="str">
            <v>HYDRO</v>
          </cell>
          <cell r="L1206" t="str">
            <v>WATER</v>
          </cell>
          <cell r="M1206" t="str">
            <v>SP15</v>
          </cell>
          <cell r="N1206" t="str">
            <v>SCE1</v>
          </cell>
          <cell r="O1206">
            <v>2558</v>
          </cell>
          <cell r="P1206">
            <v>0</v>
          </cell>
          <cell r="Q1206">
            <v>0</v>
          </cell>
          <cell r="R1206">
            <v>36.799999999999997</v>
          </cell>
          <cell r="S1206" t="str">
            <v>A</v>
          </cell>
        </row>
        <row r="1207">
          <cell r="E1207" t="str">
            <v>VESTAL_2_RTS042</v>
          </cell>
          <cell r="F1207" t="str">
            <v>SPVP042 Porterville Solar</v>
          </cell>
          <cell r="G1207">
            <v>5</v>
          </cell>
          <cell r="H1207" t="str">
            <v>SCE</v>
          </cell>
          <cell r="I1207" t="str">
            <v>Southern California Edison</v>
          </cell>
          <cell r="J1207" t="str">
            <v>SOLAR</v>
          </cell>
          <cell r="K1207" t="str">
            <v>PHOTO VOLTAIC</v>
          </cell>
          <cell r="L1207" t="str">
            <v>SUN</v>
          </cell>
          <cell r="M1207" t="str">
            <v>SP15</v>
          </cell>
          <cell r="N1207" t="str">
            <v>SCE1</v>
          </cell>
          <cell r="O1207">
            <v>41237</v>
          </cell>
          <cell r="P1207">
            <v>0</v>
          </cell>
          <cell r="Q1207">
            <v>0</v>
          </cell>
          <cell r="R1207">
            <v>5</v>
          </cell>
          <cell r="S1207" t="str">
            <v>A</v>
          </cell>
        </row>
        <row r="1208">
          <cell r="E1208" t="str">
            <v>VESTAL_2_SOLAR1</v>
          </cell>
          <cell r="F1208" t="str">
            <v>NICOLIS</v>
          </cell>
          <cell r="G1208">
            <v>20</v>
          </cell>
          <cell r="H1208" t="str">
            <v>SCE</v>
          </cell>
          <cell r="I1208" t="str">
            <v>Nicolis, LLC</v>
          </cell>
          <cell r="J1208" t="str">
            <v>SOLAR</v>
          </cell>
          <cell r="K1208" t="str">
            <v>PHOTO VOLTAIC</v>
          </cell>
          <cell r="L1208" t="str">
            <v>SUN</v>
          </cell>
          <cell r="M1208" t="str">
            <v>SP15</v>
          </cell>
          <cell r="N1208" t="str">
            <v>SCE1</v>
          </cell>
          <cell r="O1208">
            <v>42628</v>
          </cell>
          <cell r="P1208">
            <v>0</v>
          </cell>
          <cell r="Q1208">
            <v>0</v>
          </cell>
          <cell r="R1208">
            <v>20</v>
          </cell>
          <cell r="S1208" t="str">
            <v>A</v>
          </cell>
        </row>
        <row r="1209">
          <cell r="E1209" t="str">
            <v>VESTAL_2_SOLAR2</v>
          </cell>
          <cell r="F1209" t="str">
            <v>TROPICO</v>
          </cell>
          <cell r="G1209">
            <v>14</v>
          </cell>
          <cell r="H1209" t="str">
            <v>SCE</v>
          </cell>
          <cell r="I1209" t="str">
            <v>Tropico, LLC</v>
          </cell>
          <cell r="J1209" t="str">
            <v>SOLAR</v>
          </cell>
          <cell r="K1209" t="str">
            <v>PHOTO VOLTAIC</v>
          </cell>
          <cell r="L1209" t="str">
            <v>SUN</v>
          </cell>
          <cell r="M1209" t="str">
            <v>SP15</v>
          </cell>
          <cell r="N1209" t="str">
            <v>SCE1</v>
          </cell>
          <cell r="O1209">
            <v>42627</v>
          </cell>
          <cell r="P1209">
            <v>0</v>
          </cell>
          <cell r="Q1209">
            <v>0</v>
          </cell>
          <cell r="R1209">
            <v>14</v>
          </cell>
          <cell r="S1209" t="str">
            <v>A</v>
          </cell>
        </row>
        <row r="1210">
          <cell r="E1210" t="str">
            <v>VESTAL_2_UNIT1</v>
          </cell>
          <cell r="F1210" t="str">
            <v>CALGREN-PIXLEY</v>
          </cell>
          <cell r="G1210">
            <v>11.2</v>
          </cell>
          <cell r="H1210" t="str">
            <v>SDGE</v>
          </cell>
          <cell r="I1210" t="str">
            <v>GFP Ethanol LLC</v>
          </cell>
          <cell r="J1210" t="str">
            <v>THERMAL</v>
          </cell>
          <cell r="K1210" t="str">
            <v>COMBUSTION TURBINE</v>
          </cell>
          <cell r="L1210" t="str">
            <v>NATURAL GAS</v>
          </cell>
          <cell r="M1210" t="str">
            <v>SP15</v>
          </cell>
          <cell r="N1210" t="str">
            <v>SCE1</v>
          </cell>
          <cell r="O1210">
            <v>42551</v>
          </cell>
          <cell r="P1210">
            <v>0</v>
          </cell>
          <cell r="Q1210">
            <v>0</v>
          </cell>
          <cell r="R1210">
            <v>5</v>
          </cell>
          <cell r="S1210" t="str">
            <v>A</v>
          </cell>
        </row>
        <row r="1211">
          <cell r="E1211" t="str">
            <v>VESTAL_2_WELLHD</v>
          </cell>
          <cell r="F1211" t="str">
            <v>Wellhead Power Delano</v>
          </cell>
          <cell r="G1211">
            <v>49</v>
          </cell>
          <cell r="H1211" t="str">
            <v>SCE</v>
          </cell>
          <cell r="I1211" t="str">
            <v>Wellhead Power Delano, LLC</v>
          </cell>
          <cell r="J1211" t="str">
            <v>THERMAL</v>
          </cell>
          <cell r="K1211" t="str">
            <v>COMBUSTION TURBINE</v>
          </cell>
          <cell r="L1211" t="str">
            <v>NATURAL GAS</v>
          </cell>
          <cell r="M1211" t="str">
            <v>SP15</v>
          </cell>
          <cell r="N1211" t="str">
            <v>SCE1</v>
          </cell>
          <cell r="O1211">
            <v>41290</v>
          </cell>
          <cell r="P1211">
            <v>0</v>
          </cell>
          <cell r="Q1211">
            <v>0</v>
          </cell>
          <cell r="R1211">
            <v>49</v>
          </cell>
          <cell r="S1211" t="str">
            <v>A</v>
          </cell>
        </row>
        <row r="1212">
          <cell r="E1212" t="str">
            <v>VESTAL_6_KERNU1</v>
          </cell>
          <cell r="F1212" t="str">
            <v>Kern River PH 3 Unit 1</v>
          </cell>
          <cell r="G1212">
            <v>20.5</v>
          </cell>
          <cell r="H1212" t="str">
            <v>SCE</v>
          </cell>
          <cell r="I1212" t="str">
            <v>SCE</v>
          </cell>
          <cell r="J1212" t="str">
            <v>HYDRO</v>
          </cell>
          <cell r="K1212" t="str">
            <v>HYDRO</v>
          </cell>
          <cell r="L1212" t="str">
            <v>WATER</v>
          </cell>
          <cell r="M1212" t="str">
            <v>SP15</v>
          </cell>
          <cell r="N1212" t="str">
            <v>SCE1</v>
          </cell>
          <cell r="O1212">
            <v>2558</v>
          </cell>
          <cell r="P1212">
            <v>0</v>
          </cell>
          <cell r="Q1212">
            <v>0</v>
          </cell>
          <cell r="R1212">
            <v>18.399999999999999</v>
          </cell>
          <cell r="S1212" t="str">
            <v>A</v>
          </cell>
        </row>
        <row r="1213">
          <cell r="E1213" t="str">
            <v>VESTAL_6_KERNU2</v>
          </cell>
          <cell r="F1213" t="str">
            <v>Kern River PH 3 Unit 2</v>
          </cell>
          <cell r="G1213">
            <v>19.7</v>
          </cell>
          <cell r="H1213" t="str">
            <v>SCE</v>
          </cell>
          <cell r="I1213" t="str">
            <v>SCE</v>
          </cell>
          <cell r="J1213" t="str">
            <v>HYDRO</v>
          </cell>
          <cell r="K1213" t="str">
            <v>HYDRO</v>
          </cell>
          <cell r="L1213" t="str">
            <v>WATER</v>
          </cell>
          <cell r="M1213" t="str">
            <v>SP15</v>
          </cell>
          <cell r="N1213" t="str">
            <v>SCE1</v>
          </cell>
          <cell r="O1213">
            <v>7672</v>
          </cell>
          <cell r="P1213">
            <v>0</v>
          </cell>
          <cell r="Q1213">
            <v>0</v>
          </cell>
          <cell r="R1213">
            <v>18.399999999999999</v>
          </cell>
          <cell r="S1213" t="str">
            <v>A</v>
          </cell>
        </row>
        <row r="1214">
          <cell r="E1214" t="str">
            <v>VESTAL_6_QF</v>
          </cell>
          <cell r="F1214" t="str">
            <v>VESTAL AREA LUMPED UNITS</v>
          </cell>
          <cell r="G1214">
            <v>18.600000000000001</v>
          </cell>
          <cell r="H1214" t="str">
            <v>SCE</v>
          </cell>
          <cell r="I1214" t="str">
            <v>VARIOUS</v>
          </cell>
          <cell r="J1214" t="str">
            <v>HYDRO</v>
          </cell>
          <cell r="K1214" t="str">
            <v>HYDRO</v>
          </cell>
          <cell r="L1214" t="str">
            <v>WATER</v>
          </cell>
          <cell r="M1214" t="str">
            <v>SP15</v>
          </cell>
          <cell r="N1214" t="str">
            <v>SCE1</v>
          </cell>
          <cell r="O1214">
            <v>32509</v>
          </cell>
          <cell r="P1214">
            <v>0</v>
          </cell>
          <cell r="Q1214">
            <v>0</v>
          </cell>
          <cell r="R1214">
            <v>12.3</v>
          </cell>
          <cell r="S1214" t="str">
            <v>A</v>
          </cell>
        </row>
        <row r="1215">
          <cell r="E1215" t="str">
            <v>VESTAL_6_ULTRGN</v>
          </cell>
          <cell r="F1215" t="str">
            <v>RIO BRAVO JASMIN</v>
          </cell>
          <cell r="G1215">
            <v>38</v>
          </cell>
          <cell r="H1215" t="str">
            <v>SCE</v>
          </cell>
          <cell r="I1215" t="str">
            <v>Southern California Edison Company</v>
          </cell>
          <cell r="J1215" t="str">
            <v>COGENERATION</v>
          </cell>
          <cell r="K1215" t="str">
            <v>STEAM</v>
          </cell>
          <cell r="L1215" t="str">
            <v>PETROLEUM COKE</v>
          </cell>
          <cell r="M1215" t="str">
            <v>SP15</v>
          </cell>
          <cell r="N1215" t="str">
            <v>SCE1</v>
          </cell>
          <cell r="O1215">
            <v>32814</v>
          </cell>
          <cell r="P1215" t="str">
            <v>SCE QF 2077</v>
          </cell>
          <cell r="Q1215">
            <v>0</v>
          </cell>
          <cell r="R1215">
            <v>37</v>
          </cell>
          <cell r="S1215" t="str">
            <v>A</v>
          </cell>
        </row>
        <row r="1216">
          <cell r="E1216" t="str">
            <v>VICTOR_1_EXSLRA</v>
          </cell>
          <cell r="F1216" t="str">
            <v>Expressway Solar A</v>
          </cell>
          <cell r="G1216">
            <v>2</v>
          </cell>
          <cell r="H1216" t="str">
            <v>SCE</v>
          </cell>
          <cell r="I1216" t="str">
            <v>FTS Master Tenant 1, LLC</v>
          </cell>
          <cell r="J1216" t="str">
            <v>SOLAR</v>
          </cell>
          <cell r="K1216" t="str">
            <v>PHOTO VOLTAIC</v>
          </cell>
          <cell r="L1216" t="str">
            <v>SUN</v>
          </cell>
          <cell r="M1216" t="str">
            <v>SP15</v>
          </cell>
          <cell r="N1216" t="str">
            <v>SCE1</v>
          </cell>
          <cell r="O1216">
            <v>41766</v>
          </cell>
          <cell r="P1216">
            <v>0</v>
          </cell>
          <cell r="Q1216">
            <v>0</v>
          </cell>
          <cell r="R1216">
            <v>2</v>
          </cell>
          <cell r="S1216" t="str">
            <v>A</v>
          </cell>
        </row>
        <row r="1217">
          <cell r="E1217" t="str">
            <v>VICTOR_1_EXSLRB</v>
          </cell>
          <cell r="F1217" t="str">
            <v>Expressway Solar B</v>
          </cell>
          <cell r="G1217">
            <v>2</v>
          </cell>
          <cell r="H1217" t="str">
            <v>SCE</v>
          </cell>
          <cell r="I1217" t="str">
            <v>FTS Master Tenant 1, LLC</v>
          </cell>
          <cell r="J1217" t="str">
            <v>SOLAR</v>
          </cell>
          <cell r="K1217" t="str">
            <v>PHOTO VOLTAIC</v>
          </cell>
          <cell r="L1217" t="str">
            <v>SUN</v>
          </cell>
          <cell r="M1217" t="str">
            <v>SP15</v>
          </cell>
          <cell r="N1217" t="str">
            <v>SCE1</v>
          </cell>
          <cell r="O1217">
            <v>41766</v>
          </cell>
          <cell r="P1217">
            <v>0</v>
          </cell>
          <cell r="Q1217">
            <v>0</v>
          </cell>
          <cell r="R1217">
            <v>2</v>
          </cell>
          <cell r="S1217" t="str">
            <v>A</v>
          </cell>
        </row>
        <row r="1218">
          <cell r="E1218" t="str">
            <v>VICTOR_1_LVSLR1</v>
          </cell>
          <cell r="F1218" t="str">
            <v>Lone Valley Solar Park 1</v>
          </cell>
          <cell r="G1218">
            <v>10</v>
          </cell>
          <cell r="H1218" t="str">
            <v>SCE</v>
          </cell>
          <cell r="I1218" t="str">
            <v>Lone Valley Solar Park I LLC</v>
          </cell>
          <cell r="J1218" t="str">
            <v>SOLAR</v>
          </cell>
          <cell r="K1218" t="str">
            <v>PHOTO VOLTAIC</v>
          </cell>
          <cell r="L1218" t="str">
            <v>SUN</v>
          </cell>
          <cell r="M1218" t="str">
            <v>SP15</v>
          </cell>
          <cell r="N1218" t="str">
            <v>SCE1</v>
          </cell>
          <cell r="O1218">
            <v>41962</v>
          </cell>
          <cell r="P1218">
            <v>0</v>
          </cell>
          <cell r="Q1218">
            <v>0</v>
          </cell>
          <cell r="R1218">
            <v>10</v>
          </cell>
          <cell r="S1218" t="str">
            <v>A</v>
          </cell>
        </row>
        <row r="1219">
          <cell r="E1219" t="str">
            <v>VICTOR_1_LVSLR2</v>
          </cell>
          <cell r="F1219" t="str">
            <v>Lone Valley Solar Park 2</v>
          </cell>
          <cell r="G1219">
            <v>20</v>
          </cell>
          <cell r="H1219" t="str">
            <v>SCE</v>
          </cell>
          <cell r="I1219" t="str">
            <v>Lone Valley Solar Park II LLC</v>
          </cell>
          <cell r="J1219" t="str">
            <v>SOLAR</v>
          </cell>
          <cell r="K1219" t="str">
            <v>PHOTO VOLTAIC</v>
          </cell>
          <cell r="L1219" t="str">
            <v>SUN</v>
          </cell>
          <cell r="M1219" t="str">
            <v>SP15</v>
          </cell>
          <cell r="N1219" t="str">
            <v>SCE1</v>
          </cell>
          <cell r="O1219">
            <v>41965</v>
          </cell>
          <cell r="P1219">
            <v>0</v>
          </cell>
          <cell r="Q1219">
            <v>0</v>
          </cell>
          <cell r="R1219">
            <v>20</v>
          </cell>
          <cell r="S1219" t="str">
            <v>A</v>
          </cell>
        </row>
        <row r="1220">
          <cell r="E1220" t="str">
            <v>VICTOR_1_SLRHES</v>
          </cell>
          <cell r="F1220" t="str">
            <v>Hesperia</v>
          </cell>
          <cell r="G1220">
            <v>1.5</v>
          </cell>
          <cell r="H1220" t="str">
            <v>SCE</v>
          </cell>
          <cell r="I1220" t="str">
            <v>SunEdison</v>
          </cell>
          <cell r="J1220" t="str">
            <v>SOLAR</v>
          </cell>
          <cell r="K1220" t="str">
            <v>PHOTO VOLTAIC</v>
          </cell>
          <cell r="L1220" t="str">
            <v>SUN</v>
          </cell>
          <cell r="M1220" t="str">
            <v>SP15</v>
          </cell>
          <cell r="N1220" t="str">
            <v>SCE1</v>
          </cell>
          <cell r="O1220">
            <v>41859</v>
          </cell>
          <cell r="P1220">
            <v>0</v>
          </cell>
          <cell r="Q1220">
            <v>0</v>
          </cell>
          <cell r="R1220">
            <v>1.5</v>
          </cell>
          <cell r="S1220" t="str">
            <v>A</v>
          </cell>
        </row>
        <row r="1221">
          <cell r="E1221" t="str">
            <v>VICTOR_1_SOLAR1</v>
          </cell>
          <cell r="F1221" t="str">
            <v>Victor Phelan Solar One</v>
          </cell>
          <cell r="G1221">
            <v>17.5</v>
          </cell>
          <cell r="H1221" t="str">
            <v>SCE</v>
          </cell>
          <cell r="I1221" t="str">
            <v>RE Victor Phelan Solar One LLC</v>
          </cell>
          <cell r="J1221" t="str">
            <v>SOLAR</v>
          </cell>
          <cell r="K1221" t="str">
            <v>PHOTO VOLTAIC</v>
          </cell>
          <cell r="L1221" t="str">
            <v>SUN</v>
          </cell>
          <cell r="M1221" t="str">
            <v>SP15</v>
          </cell>
          <cell r="N1221" t="str">
            <v>SCE1</v>
          </cell>
          <cell r="O1221">
            <v>41596</v>
          </cell>
          <cell r="P1221">
            <v>0</v>
          </cell>
          <cell r="Q1221">
            <v>0</v>
          </cell>
          <cell r="R1221">
            <v>17.5</v>
          </cell>
          <cell r="S1221" t="str">
            <v>A</v>
          </cell>
        </row>
        <row r="1222">
          <cell r="E1222" t="str">
            <v>VICTOR_1_SOLAR2</v>
          </cell>
          <cell r="F1222" t="str">
            <v>Alamo Solar</v>
          </cell>
          <cell r="G1222">
            <v>20</v>
          </cell>
          <cell r="H1222" t="str">
            <v>SCE</v>
          </cell>
          <cell r="I1222" t="str">
            <v>Alamo Solar, LLC</v>
          </cell>
          <cell r="J1222" t="str">
            <v>SOLAR</v>
          </cell>
          <cell r="K1222" t="str">
            <v>PHOTO VOLTAIC</v>
          </cell>
          <cell r="L1222" t="str">
            <v>SUN</v>
          </cell>
          <cell r="M1222" t="str">
            <v>SP15</v>
          </cell>
          <cell r="N1222" t="str">
            <v>SCE1</v>
          </cell>
          <cell r="O1222">
            <v>42139</v>
          </cell>
          <cell r="P1222">
            <v>0</v>
          </cell>
          <cell r="Q1222">
            <v>0</v>
          </cell>
          <cell r="R1222">
            <v>20</v>
          </cell>
          <cell r="S1222" t="str">
            <v>A</v>
          </cell>
        </row>
        <row r="1223">
          <cell r="E1223" t="str">
            <v>VICTOR_1_SOLAR3</v>
          </cell>
          <cell r="F1223" t="str">
            <v>Adelanto Solar 2</v>
          </cell>
          <cell r="G1223">
            <v>7</v>
          </cell>
          <cell r="H1223" t="str">
            <v>SCE</v>
          </cell>
          <cell r="I1223" t="str">
            <v>Adelanto Solar II, LLC</v>
          </cell>
          <cell r="J1223" t="str">
            <v>SOLAR</v>
          </cell>
          <cell r="K1223" t="str">
            <v>PHOTO VOLTAIC</v>
          </cell>
          <cell r="L1223" t="str">
            <v>SUN</v>
          </cell>
          <cell r="M1223" t="str">
            <v>SP15</v>
          </cell>
          <cell r="N1223" t="str">
            <v>SCE1</v>
          </cell>
          <cell r="O1223">
            <v>42186</v>
          </cell>
          <cell r="P1223">
            <v>0</v>
          </cell>
          <cell r="Q1223">
            <v>0</v>
          </cell>
          <cell r="R1223">
            <v>7</v>
          </cell>
          <cell r="S1223" t="str">
            <v>A</v>
          </cell>
        </row>
        <row r="1224">
          <cell r="E1224" t="str">
            <v>VICTOR_1_SOLAR4</v>
          </cell>
          <cell r="F1224" t="str">
            <v>Adelanto Solar</v>
          </cell>
          <cell r="G1224">
            <v>20</v>
          </cell>
          <cell r="H1224" t="str">
            <v>SCE</v>
          </cell>
          <cell r="I1224" t="str">
            <v>Adelanto Solar, LLC</v>
          </cell>
          <cell r="J1224" t="str">
            <v>SOLAR</v>
          </cell>
          <cell r="K1224" t="str">
            <v>PHOTO VOLTAIC</v>
          </cell>
          <cell r="L1224" t="str">
            <v>SUN</v>
          </cell>
          <cell r="M1224" t="str">
            <v>SP15</v>
          </cell>
          <cell r="N1224" t="str">
            <v>SCE1</v>
          </cell>
          <cell r="O1224">
            <v>42250</v>
          </cell>
          <cell r="P1224">
            <v>0</v>
          </cell>
          <cell r="Q1224">
            <v>0</v>
          </cell>
          <cell r="R1224">
            <v>20</v>
          </cell>
          <cell r="S1224" t="str">
            <v>A</v>
          </cell>
        </row>
        <row r="1225">
          <cell r="E1225" t="str">
            <v>VICTOR_1_VDRYFA</v>
          </cell>
          <cell r="F1225" t="str">
            <v>Victor Dry Farm Ranch A</v>
          </cell>
          <cell r="G1225">
            <v>5</v>
          </cell>
          <cell r="H1225" t="str">
            <v>SCE</v>
          </cell>
          <cell r="I1225" t="str">
            <v>Victor Dry Farm Ranch A LLC</v>
          </cell>
          <cell r="J1225" t="str">
            <v>SOLAR</v>
          </cell>
          <cell r="K1225" t="str">
            <v>PHOTO VOLTAIC</v>
          </cell>
          <cell r="L1225" t="str">
            <v>SUN</v>
          </cell>
          <cell r="M1225" t="str">
            <v>SP15</v>
          </cell>
          <cell r="N1225" t="str">
            <v>SCE1</v>
          </cell>
          <cell r="O1225">
            <v>42167</v>
          </cell>
          <cell r="P1225">
            <v>0</v>
          </cell>
          <cell r="Q1225">
            <v>0</v>
          </cell>
          <cell r="R1225">
            <v>5</v>
          </cell>
          <cell r="S1225" t="str">
            <v>A</v>
          </cell>
        </row>
        <row r="1226">
          <cell r="E1226" t="str">
            <v>VICTOR_1_VDRYFB</v>
          </cell>
          <cell r="F1226" t="str">
            <v>Victor Dry Farm Ranch B</v>
          </cell>
          <cell r="G1226">
            <v>5</v>
          </cell>
          <cell r="H1226" t="str">
            <v>SCE</v>
          </cell>
          <cell r="I1226" t="str">
            <v>Victor Dry Farm Ranch B LLC</v>
          </cell>
          <cell r="J1226" t="str">
            <v>SOLAR</v>
          </cell>
          <cell r="K1226" t="str">
            <v>PHOTO VOLTAIC</v>
          </cell>
          <cell r="L1226" t="str">
            <v>SUN</v>
          </cell>
          <cell r="M1226" t="str">
            <v>SP15</v>
          </cell>
          <cell r="N1226" t="str">
            <v>SCE1</v>
          </cell>
          <cell r="O1226">
            <v>42167</v>
          </cell>
          <cell r="P1226">
            <v>0</v>
          </cell>
          <cell r="Q1226">
            <v>0</v>
          </cell>
          <cell r="R1226">
            <v>5</v>
          </cell>
          <cell r="S1226" t="str">
            <v>A</v>
          </cell>
        </row>
        <row r="1227">
          <cell r="E1227" t="str">
            <v>VILLPK_2_VALLYV</v>
          </cell>
          <cell r="F1227" t="str">
            <v>MWD Valley View Hydroelectric Recovery Plant</v>
          </cell>
          <cell r="G1227">
            <v>4.0999999999999996</v>
          </cell>
          <cell r="H1227" t="str">
            <v>SCE</v>
          </cell>
          <cell r="I1227" t="str">
            <v>MWD</v>
          </cell>
          <cell r="J1227" t="str">
            <v>HYDRO</v>
          </cell>
          <cell r="K1227" t="str">
            <v>HYDRO</v>
          </cell>
          <cell r="L1227" t="str">
            <v>WATER</v>
          </cell>
          <cell r="M1227" t="str">
            <v>SP15</v>
          </cell>
          <cell r="N1227" t="str">
            <v>SCE1</v>
          </cell>
          <cell r="O1227">
            <v>31048</v>
          </cell>
          <cell r="P1227">
            <v>0</v>
          </cell>
          <cell r="Q1227">
            <v>0</v>
          </cell>
          <cell r="R1227">
            <v>4.0999999999999996</v>
          </cell>
          <cell r="S1227" t="str">
            <v>A</v>
          </cell>
        </row>
        <row r="1228">
          <cell r="E1228" t="str">
            <v>VILLPK_6_MWDYOR</v>
          </cell>
          <cell r="F1228" t="str">
            <v>YORBA LINDA HYDRO RECOVERY PLANT</v>
          </cell>
          <cell r="G1228">
            <v>5.0999999999999996</v>
          </cell>
          <cell r="H1228" t="str">
            <v>SCE</v>
          </cell>
          <cell r="I1228" t="str">
            <v>Metropolitan Water Districe</v>
          </cell>
          <cell r="J1228" t="str">
            <v>HYDRO</v>
          </cell>
          <cell r="K1228" t="str">
            <v>HYDRO</v>
          </cell>
          <cell r="L1228" t="str">
            <v>WATER</v>
          </cell>
          <cell r="M1228" t="str">
            <v>SP15</v>
          </cell>
          <cell r="N1228" t="str">
            <v>SCE1</v>
          </cell>
          <cell r="O1228">
            <v>29587</v>
          </cell>
          <cell r="P1228">
            <v>0</v>
          </cell>
          <cell r="Q1228">
            <v>0</v>
          </cell>
          <cell r="R1228">
            <v>5.0999999999999996</v>
          </cell>
          <cell r="S1228" t="str">
            <v>A</v>
          </cell>
        </row>
        <row r="1229">
          <cell r="E1229" t="str">
            <v>VINCNT_2_QF</v>
          </cell>
          <cell r="F1229" t="str">
            <v>VINCENT AREA LUMPED UNITS</v>
          </cell>
          <cell r="G1229">
            <v>238.9</v>
          </cell>
          <cell r="H1229" t="str">
            <v>SCE</v>
          </cell>
          <cell r="I1229" t="str">
            <v>Southern California Edison</v>
          </cell>
          <cell r="J1229" t="str">
            <v>WIND</v>
          </cell>
          <cell r="K1229" t="str">
            <v>WIND</v>
          </cell>
          <cell r="L1229" t="str">
            <v>WIND</v>
          </cell>
          <cell r="M1229" t="str">
            <v>SP15</v>
          </cell>
          <cell r="N1229" t="str">
            <v>SCE1</v>
          </cell>
          <cell r="O1229">
            <v>31048</v>
          </cell>
          <cell r="P1229">
            <v>0</v>
          </cell>
          <cell r="Q1229">
            <v>0</v>
          </cell>
          <cell r="R1229">
            <v>238.9</v>
          </cell>
          <cell r="S1229" t="str">
            <v>A</v>
          </cell>
        </row>
        <row r="1230">
          <cell r="E1230" t="str">
            <v>VINCNT_2_WESTWD</v>
          </cell>
          <cell r="F1230" t="str">
            <v>OASIS POWER PLANT</v>
          </cell>
          <cell r="G1230">
            <v>60</v>
          </cell>
          <cell r="H1230" t="str">
            <v>SCE</v>
          </cell>
          <cell r="I1230" t="str">
            <v>OASIS POWER PARTNERS, LLC</v>
          </cell>
          <cell r="J1230" t="str">
            <v>WIND</v>
          </cell>
          <cell r="K1230" t="str">
            <v>WIND</v>
          </cell>
          <cell r="L1230" t="str">
            <v>WIND</v>
          </cell>
          <cell r="M1230" t="str">
            <v>SP15</v>
          </cell>
          <cell r="N1230" t="str">
            <v>SCE1</v>
          </cell>
          <cell r="O1230">
            <v>38442</v>
          </cell>
          <cell r="P1230">
            <v>0</v>
          </cell>
          <cell r="Q1230">
            <v>0</v>
          </cell>
          <cell r="R1230">
            <v>60</v>
          </cell>
          <cell r="S1230" t="str">
            <v>A</v>
          </cell>
        </row>
        <row r="1231">
          <cell r="E1231" t="str">
            <v>VISTA_2_FCELL</v>
          </cell>
          <cell r="F1231" t="str">
            <v>California State University, San Bernardino Fuel Cell</v>
          </cell>
          <cell r="G1231">
            <v>1.4</v>
          </cell>
          <cell r="H1231" t="str">
            <v>SCE</v>
          </cell>
          <cell r="I1231" t="str">
            <v>CSU, San Bernardino</v>
          </cell>
          <cell r="J1231" t="str">
            <v>THERMAL</v>
          </cell>
          <cell r="K1231" t="str">
            <v>FUEL CELL</v>
          </cell>
          <cell r="L1231" t="str">
            <v>AGRICULTURAL WASTE</v>
          </cell>
          <cell r="M1231" t="str">
            <v>SP15</v>
          </cell>
          <cell r="N1231" t="str">
            <v>SCE1</v>
          </cell>
          <cell r="O1231">
            <v>41530</v>
          </cell>
          <cell r="P1231">
            <v>0</v>
          </cell>
          <cell r="Q1231">
            <v>0</v>
          </cell>
          <cell r="R1231">
            <v>1.44</v>
          </cell>
          <cell r="S1231" t="str">
            <v>A</v>
          </cell>
        </row>
        <row r="1232">
          <cell r="E1232" t="str">
            <v>VISTA_2_RIALTO</v>
          </cell>
          <cell r="F1232" t="str">
            <v>Rialto Roof Top Solar Project</v>
          </cell>
          <cell r="G1232">
            <v>1</v>
          </cell>
          <cell r="H1232" t="str">
            <v>SCE</v>
          </cell>
          <cell r="I1232" t="str">
            <v>SCE</v>
          </cell>
          <cell r="J1232" t="str">
            <v>SOLAR</v>
          </cell>
          <cell r="K1232" t="str">
            <v>PHOTO VOLTAIC</v>
          </cell>
          <cell r="L1232" t="str">
            <v>SUN</v>
          </cell>
          <cell r="M1232" t="str">
            <v>SP15</v>
          </cell>
          <cell r="N1232" t="str">
            <v>SCE1</v>
          </cell>
          <cell r="O1232">
            <v>40603</v>
          </cell>
          <cell r="P1232">
            <v>0</v>
          </cell>
          <cell r="Q1232">
            <v>0</v>
          </cell>
          <cell r="R1232">
            <v>1</v>
          </cell>
          <cell r="S1232" t="str">
            <v>A</v>
          </cell>
        </row>
        <row r="1233">
          <cell r="E1233" t="str">
            <v>VISTA_2_RTS028</v>
          </cell>
          <cell r="F1233" t="str">
            <v>SPVP028</v>
          </cell>
          <cell r="G1233">
            <v>3.5</v>
          </cell>
          <cell r="H1233" t="str">
            <v>SCE</v>
          </cell>
          <cell r="I1233" t="str">
            <v>Southern California Edison</v>
          </cell>
          <cell r="J1233" t="str">
            <v>SOLAR</v>
          </cell>
          <cell r="K1233" t="str">
            <v>PHOTO VOLTAIC</v>
          </cell>
          <cell r="L1233" t="str">
            <v>SUN</v>
          </cell>
          <cell r="M1233" t="str">
            <v>SP15</v>
          </cell>
          <cell r="N1233" t="str">
            <v>SCE1</v>
          </cell>
          <cell r="O1233">
            <v>41494</v>
          </cell>
          <cell r="P1233">
            <v>0</v>
          </cell>
          <cell r="Q1233">
            <v>0</v>
          </cell>
          <cell r="R1233">
            <v>3.5</v>
          </cell>
          <cell r="S1233" t="str">
            <v>A</v>
          </cell>
        </row>
        <row r="1234">
          <cell r="E1234" t="str">
            <v>VISTA_6_QF</v>
          </cell>
          <cell r="F1234" t="str">
            <v>VISTA AREA LUMPED UNITS</v>
          </cell>
          <cell r="G1234">
            <v>0.6</v>
          </cell>
          <cell r="H1234" t="str">
            <v>SCE</v>
          </cell>
          <cell r="I1234" t="str">
            <v>VARIOUS</v>
          </cell>
          <cell r="J1234" t="str">
            <v>VARIOUS</v>
          </cell>
          <cell r="K1234">
            <v>0</v>
          </cell>
          <cell r="L1234">
            <v>0</v>
          </cell>
          <cell r="M1234" t="str">
            <v>SP15</v>
          </cell>
          <cell r="N1234" t="str">
            <v>SCE1</v>
          </cell>
          <cell r="O1234">
            <v>30317</v>
          </cell>
          <cell r="P1234">
            <v>0</v>
          </cell>
          <cell r="Q1234">
            <v>0</v>
          </cell>
          <cell r="R1234">
            <v>0.46</v>
          </cell>
          <cell r="S1234" t="str">
            <v>A</v>
          </cell>
        </row>
        <row r="1235">
          <cell r="E1235" t="str">
            <v>VLCNTR_6_VCSLR1</v>
          </cell>
          <cell r="F1235" t="str">
            <v>Valley Center 1</v>
          </cell>
          <cell r="G1235">
            <v>2.5</v>
          </cell>
          <cell r="H1235" t="str">
            <v>SDGE</v>
          </cell>
          <cell r="I1235" t="str">
            <v>Sol Orchard San Diego 22, LLC</v>
          </cell>
          <cell r="J1235" t="str">
            <v>SOLAR</v>
          </cell>
          <cell r="K1235" t="str">
            <v>PHOTO VOLTAIC</v>
          </cell>
          <cell r="L1235" t="str">
            <v>SUN</v>
          </cell>
          <cell r="M1235" t="str">
            <v>SP15</v>
          </cell>
          <cell r="N1235" t="str">
            <v>SDG1</v>
          </cell>
          <cell r="O1235">
            <v>41639</v>
          </cell>
          <cell r="P1235">
            <v>0</v>
          </cell>
          <cell r="Q1235">
            <v>0</v>
          </cell>
          <cell r="R1235">
            <v>2.5</v>
          </cell>
          <cell r="S1235" t="str">
            <v>A</v>
          </cell>
        </row>
        <row r="1236">
          <cell r="E1236" t="str">
            <v>VLCNTR_6_VCSLR2</v>
          </cell>
          <cell r="F1236" t="str">
            <v>Valley Center 2</v>
          </cell>
          <cell r="G1236">
            <v>5</v>
          </cell>
          <cell r="H1236" t="str">
            <v>SDGE</v>
          </cell>
          <cell r="I1236" t="str">
            <v>Sol Orchard San Diego 23, LLC</v>
          </cell>
          <cell r="J1236" t="str">
            <v>SOLAR</v>
          </cell>
          <cell r="K1236" t="str">
            <v>PHOTO VOLTAIC</v>
          </cell>
          <cell r="L1236" t="str">
            <v>SUN</v>
          </cell>
          <cell r="M1236" t="str">
            <v>SP15</v>
          </cell>
          <cell r="N1236" t="str">
            <v>SDG1</v>
          </cell>
          <cell r="O1236">
            <v>41639</v>
          </cell>
          <cell r="P1236">
            <v>0</v>
          </cell>
          <cell r="Q1236">
            <v>0</v>
          </cell>
          <cell r="R1236">
            <v>5</v>
          </cell>
          <cell r="S1236" t="str">
            <v>A</v>
          </cell>
        </row>
        <row r="1237">
          <cell r="E1237" t="str">
            <v>VLYHOM_7_SSJID</v>
          </cell>
          <cell r="F1237" t="str">
            <v>SOUTH SAN JOAQUIN ID (WOODWARD)</v>
          </cell>
          <cell r="G1237">
            <v>3</v>
          </cell>
          <cell r="H1237" t="str">
            <v>PGAE</v>
          </cell>
          <cell r="I1237">
            <v>0</v>
          </cell>
          <cell r="J1237" t="str">
            <v>HYDRO</v>
          </cell>
          <cell r="K1237" t="str">
            <v>HYDRO</v>
          </cell>
          <cell r="L1237" t="str">
            <v>WATER</v>
          </cell>
          <cell r="M1237" t="str">
            <v>NP15</v>
          </cell>
          <cell r="N1237" t="str">
            <v>PGE3</v>
          </cell>
          <cell r="O1237">
            <v>30057</v>
          </cell>
          <cell r="P1237">
            <v>0</v>
          </cell>
          <cell r="Q1237">
            <v>0</v>
          </cell>
          <cell r="R1237">
            <v>5</v>
          </cell>
          <cell r="S1237" t="str">
            <v>A</v>
          </cell>
        </row>
        <row r="1238">
          <cell r="E1238" t="str">
            <v>VOLTA_2_UNIT 1</v>
          </cell>
          <cell r="F1238" t="str">
            <v>VOLTA UNIT 1</v>
          </cell>
          <cell r="G1238">
            <v>9.1</v>
          </cell>
          <cell r="H1238" t="str">
            <v>PGAE</v>
          </cell>
          <cell r="I1238" t="str">
            <v>PG&amp;E</v>
          </cell>
          <cell r="J1238" t="str">
            <v>HYDRO</v>
          </cell>
          <cell r="K1238" t="str">
            <v>HYDRO</v>
          </cell>
          <cell r="L1238" t="str">
            <v>WATER</v>
          </cell>
          <cell r="M1238" t="str">
            <v>NP15</v>
          </cell>
          <cell r="N1238" t="str">
            <v>PGE3</v>
          </cell>
          <cell r="O1238">
            <v>29221</v>
          </cell>
          <cell r="P1238">
            <v>0</v>
          </cell>
          <cell r="Q1238">
            <v>0</v>
          </cell>
          <cell r="R1238">
            <v>9.1</v>
          </cell>
          <cell r="S1238" t="str">
            <v>A</v>
          </cell>
        </row>
        <row r="1239">
          <cell r="E1239" t="str">
            <v>VOLTA_2_UNIT 2</v>
          </cell>
          <cell r="F1239" t="str">
            <v>VOLTA UNIT 2</v>
          </cell>
          <cell r="G1239">
            <v>1</v>
          </cell>
          <cell r="H1239" t="str">
            <v>PGAE</v>
          </cell>
          <cell r="I1239" t="str">
            <v>PG&amp;E</v>
          </cell>
          <cell r="J1239" t="str">
            <v>HYDRO</v>
          </cell>
          <cell r="K1239" t="str">
            <v>HYDRO</v>
          </cell>
          <cell r="L1239" t="str">
            <v>WATER</v>
          </cell>
          <cell r="M1239" t="str">
            <v>NP15</v>
          </cell>
          <cell r="N1239" t="str">
            <v>PGE3</v>
          </cell>
          <cell r="O1239">
            <v>29587</v>
          </cell>
          <cell r="P1239">
            <v>0</v>
          </cell>
          <cell r="Q1239">
            <v>0</v>
          </cell>
          <cell r="R1239">
            <v>1</v>
          </cell>
          <cell r="S1239" t="str">
            <v>A</v>
          </cell>
        </row>
        <row r="1240">
          <cell r="E1240" t="str">
            <v>VOLTA_6_BAILCK</v>
          </cell>
          <cell r="F1240" t="str">
            <v>BAILEY CREEK RANCH</v>
          </cell>
          <cell r="G1240">
            <v>0.63</v>
          </cell>
          <cell r="H1240" t="str">
            <v>PGAE</v>
          </cell>
          <cell r="I1240" t="str">
            <v>Bailey Creek Hydroelectric, Inc.</v>
          </cell>
          <cell r="J1240" t="str">
            <v>HYDRO</v>
          </cell>
          <cell r="K1240" t="str">
            <v>HYDRO</v>
          </cell>
          <cell r="L1240" t="str">
            <v>WATER</v>
          </cell>
          <cell r="M1240" t="str">
            <v>NP15</v>
          </cell>
          <cell r="N1240" t="str">
            <v>PGE3</v>
          </cell>
          <cell r="O1240">
            <v>30097</v>
          </cell>
          <cell r="P1240" t="str">
            <v>Formerly PGE QF 13H119.</v>
          </cell>
          <cell r="Q1240">
            <v>0</v>
          </cell>
          <cell r="R1240">
            <v>0.63</v>
          </cell>
          <cell r="S1240" t="str">
            <v>A</v>
          </cell>
        </row>
        <row r="1241">
          <cell r="E1241" t="str">
            <v>VOLTA_6_DIGHYD</v>
          </cell>
          <cell r="F1241" t="str">
            <v>Digger Creek Ranch Hydro</v>
          </cell>
          <cell r="G1241">
            <v>0.6</v>
          </cell>
          <cell r="H1241" t="str">
            <v>PGAE</v>
          </cell>
          <cell r="I1241" t="str">
            <v>Kenneth E. Link</v>
          </cell>
          <cell r="J1241" t="str">
            <v>HYDRO</v>
          </cell>
          <cell r="K1241" t="str">
            <v>HYDRO</v>
          </cell>
          <cell r="L1241" t="str">
            <v>WATER</v>
          </cell>
          <cell r="M1241" t="str">
            <v>NP15</v>
          </cell>
          <cell r="N1241" t="str">
            <v>PGE3</v>
          </cell>
          <cell r="O1241">
            <v>41822</v>
          </cell>
          <cell r="P1241">
            <v>0</v>
          </cell>
          <cell r="Q1241">
            <v>0</v>
          </cell>
          <cell r="R1241">
            <v>0.6</v>
          </cell>
          <cell r="S1241" t="str">
            <v>A</v>
          </cell>
        </row>
        <row r="1242">
          <cell r="E1242" t="str">
            <v>VOLTA_7_QFUNTS</v>
          </cell>
          <cell r="F1242" t="str">
            <v>VOLTA QF AGGREGATION</v>
          </cell>
          <cell r="G1242">
            <v>1.5</v>
          </cell>
          <cell r="H1242" t="str">
            <v>PGAE</v>
          </cell>
          <cell r="I1242" t="str">
            <v>PG&amp;E</v>
          </cell>
          <cell r="J1242" t="str">
            <v>HYDRO</v>
          </cell>
          <cell r="K1242" t="str">
            <v>HYDRO</v>
          </cell>
          <cell r="L1242" t="str">
            <v>WATER</v>
          </cell>
          <cell r="M1242" t="str">
            <v>NP15</v>
          </cell>
          <cell r="N1242" t="str">
            <v>PGE3</v>
          </cell>
          <cell r="O1242">
            <v>39142</v>
          </cell>
          <cell r="P1242">
            <v>0</v>
          </cell>
          <cell r="Q1242">
            <v>0</v>
          </cell>
          <cell r="R1242">
            <v>1.5</v>
          </cell>
          <cell r="S1242" t="str">
            <v>A</v>
          </cell>
        </row>
        <row r="1243">
          <cell r="E1243" t="str">
            <v>WADHAM_6_UNIT</v>
          </cell>
          <cell r="F1243" t="str">
            <v>Wadham Energy LP</v>
          </cell>
          <cell r="G1243">
            <v>32</v>
          </cell>
          <cell r="H1243" t="str">
            <v>PGAE</v>
          </cell>
          <cell r="I1243" t="str">
            <v>Wadham Energy LP</v>
          </cell>
          <cell r="J1243" t="str">
            <v>BIOMASS</v>
          </cell>
          <cell r="K1243" t="str">
            <v>STEAM</v>
          </cell>
          <cell r="L1243" t="str">
            <v>AGRICULTURAL WASTE</v>
          </cell>
          <cell r="M1243" t="str">
            <v>NP15</v>
          </cell>
          <cell r="N1243" t="str">
            <v>PGE3</v>
          </cell>
          <cell r="O1243">
            <v>32591</v>
          </cell>
          <cell r="P1243" t="str">
            <v>QF Conversion, was PGE QF 12P018</v>
          </cell>
          <cell r="Q1243">
            <v>0</v>
          </cell>
          <cell r="R1243">
            <v>29.07</v>
          </cell>
          <cell r="S1243" t="str">
            <v>A</v>
          </cell>
        </row>
        <row r="1244">
          <cell r="E1244" t="str">
            <v>WALCRK_2_CTG1</v>
          </cell>
          <cell r="F1244" t="str">
            <v>Walnut Creek Energy Park Unit 1</v>
          </cell>
          <cell r="G1244">
            <v>96.43</v>
          </cell>
          <cell r="H1244" t="str">
            <v>SCE</v>
          </cell>
          <cell r="I1244" t="str">
            <v>Walnut Creek Energy, LLC</v>
          </cell>
          <cell r="J1244" t="str">
            <v>THERMAL</v>
          </cell>
          <cell r="K1244" t="str">
            <v>COMBUSTION TURBINE</v>
          </cell>
          <cell r="L1244" t="str">
            <v>NATURAL GAS</v>
          </cell>
          <cell r="M1244" t="str">
            <v>SP15</v>
          </cell>
          <cell r="N1244" t="str">
            <v>SCE1</v>
          </cell>
          <cell r="O1244">
            <v>41354</v>
          </cell>
          <cell r="P1244">
            <v>0</v>
          </cell>
          <cell r="Q1244">
            <v>0</v>
          </cell>
          <cell r="R1244">
            <v>100.1</v>
          </cell>
          <cell r="S1244" t="str">
            <v>A</v>
          </cell>
        </row>
        <row r="1245">
          <cell r="E1245" t="str">
            <v>WALCRK_2_CTG2</v>
          </cell>
          <cell r="F1245" t="str">
            <v>Walnut Creek Energy Park Unit 2</v>
          </cell>
          <cell r="G1245">
            <v>96.91</v>
          </cell>
          <cell r="H1245" t="str">
            <v>SCE</v>
          </cell>
          <cell r="I1245" t="str">
            <v>Walnut Creek Energy, LLC</v>
          </cell>
          <cell r="J1245" t="str">
            <v>THERMAL</v>
          </cell>
          <cell r="K1245" t="str">
            <v>COMBUSTION TURBINE</v>
          </cell>
          <cell r="L1245" t="str">
            <v>NATURAL GAS</v>
          </cell>
          <cell r="M1245" t="str">
            <v>SP15</v>
          </cell>
          <cell r="N1245" t="str">
            <v>SCE1</v>
          </cell>
          <cell r="O1245">
            <v>41354</v>
          </cell>
          <cell r="P1245">
            <v>0</v>
          </cell>
          <cell r="Q1245">
            <v>0</v>
          </cell>
          <cell r="R1245">
            <v>100.1</v>
          </cell>
          <cell r="S1245" t="str">
            <v>A</v>
          </cell>
        </row>
        <row r="1246">
          <cell r="E1246" t="str">
            <v>WALCRK_2_CTG3</v>
          </cell>
          <cell r="F1246" t="str">
            <v>Walnut Creek Energy Park Unit 3</v>
          </cell>
          <cell r="G1246">
            <v>96.65</v>
          </cell>
          <cell r="H1246" t="str">
            <v>SCE</v>
          </cell>
          <cell r="I1246" t="str">
            <v>Walnut Creek Energy, LLC</v>
          </cell>
          <cell r="J1246" t="str">
            <v>THERMAL</v>
          </cell>
          <cell r="K1246" t="str">
            <v>COMBUSTION TURBINE</v>
          </cell>
          <cell r="L1246" t="str">
            <v>NATURAL GAS</v>
          </cell>
          <cell r="M1246" t="str">
            <v>SP15</v>
          </cell>
          <cell r="N1246" t="str">
            <v>SCE1</v>
          </cell>
          <cell r="O1246">
            <v>41354</v>
          </cell>
          <cell r="P1246">
            <v>0</v>
          </cell>
          <cell r="Q1246">
            <v>0</v>
          </cell>
          <cell r="R1246">
            <v>100.1</v>
          </cell>
          <cell r="S1246" t="str">
            <v>A</v>
          </cell>
        </row>
        <row r="1247">
          <cell r="E1247" t="str">
            <v>WALCRK_2_CTG4</v>
          </cell>
          <cell r="F1247" t="str">
            <v>Walnut Creek Energy Park Unit 4</v>
          </cell>
          <cell r="G1247">
            <v>96.49</v>
          </cell>
          <cell r="H1247" t="str">
            <v>SCE</v>
          </cell>
          <cell r="I1247" t="str">
            <v>Walnut Creek Energy, LLC</v>
          </cell>
          <cell r="J1247" t="str">
            <v>THERMAL</v>
          </cell>
          <cell r="K1247" t="str">
            <v>COMBUSTION TURBINE</v>
          </cell>
          <cell r="L1247" t="str">
            <v>NATURAL GAS</v>
          </cell>
          <cell r="M1247" t="str">
            <v>SP15</v>
          </cell>
          <cell r="N1247" t="str">
            <v>SCE1</v>
          </cell>
          <cell r="O1247">
            <v>41362</v>
          </cell>
          <cell r="P1247">
            <v>0</v>
          </cell>
          <cell r="Q1247">
            <v>0</v>
          </cell>
          <cell r="R1247">
            <v>100.1</v>
          </cell>
          <cell r="S1247" t="str">
            <v>A</v>
          </cell>
        </row>
        <row r="1248">
          <cell r="E1248" t="str">
            <v>WALCRK_2_CTG5</v>
          </cell>
          <cell r="F1248" t="str">
            <v>Walnut Creek Energy Park Unit 5</v>
          </cell>
          <cell r="G1248">
            <v>96.65</v>
          </cell>
          <cell r="H1248" t="str">
            <v>SCE</v>
          </cell>
          <cell r="I1248" t="str">
            <v>Walnut Creek Energy, LLC</v>
          </cell>
          <cell r="J1248" t="str">
            <v>THERMAL</v>
          </cell>
          <cell r="K1248" t="str">
            <v>COMBUSTION TURBINE</v>
          </cell>
          <cell r="L1248" t="str">
            <v>NATURAL GAS</v>
          </cell>
          <cell r="M1248" t="str">
            <v>SP15</v>
          </cell>
          <cell r="N1248" t="str">
            <v>SCE1</v>
          </cell>
          <cell r="O1248">
            <v>41394</v>
          </cell>
          <cell r="P1248">
            <v>0</v>
          </cell>
          <cell r="Q1248">
            <v>0</v>
          </cell>
          <cell r="R1248">
            <v>100</v>
          </cell>
          <cell r="S1248" t="str">
            <v>A</v>
          </cell>
        </row>
        <row r="1249">
          <cell r="E1249" t="str">
            <v>WALNUT_2_SOLAR</v>
          </cell>
          <cell r="F1249" t="str">
            <v>Industry MetroLink PV1</v>
          </cell>
          <cell r="G1249">
            <v>1.5</v>
          </cell>
          <cell r="H1249" t="str">
            <v>SCE</v>
          </cell>
          <cell r="I1249" t="str">
            <v>City of Industry</v>
          </cell>
          <cell r="J1249" t="str">
            <v>SOLAR</v>
          </cell>
          <cell r="K1249" t="str">
            <v>PHOTO VOLTAIC</v>
          </cell>
          <cell r="L1249" t="str">
            <v>SUN</v>
          </cell>
          <cell r="M1249" t="str">
            <v>SP15</v>
          </cell>
          <cell r="N1249" t="str">
            <v>SCE1</v>
          </cell>
          <cell r="O1249">
            <v>41002</v>
          </cell>
          <cell r="P1249">
            <v>0</v>
          </cell>
          <cell r="Q1249">
            <v>0</v>
          </cell>
          <cell r="R1249">
            <v>1.75</v>
          </cell>
          <cell r="S1249" t="str">
            <v>A</v>
          </cell>
        </row>
        <row r="1250">
          <cell r="E1250" t="str">
            <v>WALNUT_6_HILLGEN</v>
          </cell>
          <cell r="F1250" t="str">
            <v>Puente Hills</v>
          </cell>
          <cell r="G1250">
            <v>53.22</v>
          </cell>
          <cell r="H1250" t="str">
            <v>SCE</v>
          </cell>
          <cell r="I1250" t="str">
            <v>County Sanitation District No. 2 of Los Angeles County</v>
          </cell>
          <cell r="J1250" t="str">
            <v>BIOMASS</v>
          </cell>
          <cell r="K1250" t="str">
            <v>STEAM</v>
          </cell>
          <cell r="L1250" t="str">
            <v>LANDFILL GAS</v>
          </cell>
          <cell r="M1250" t="str">
            <v>SP15</v>
          </cell>
          <cell r="N1250" t="str">
            <v>SCE1</v>
          </cell>
          <cell r="O1250">
            <v>31413</v>
          </cell>
          <cell r="P1250" t="str">
            <v>Formerly SCE QF 1090</v>
          </cell>
          <cell r="R1250">
            <v>50</v>
          </cell>
          <cell r="S1250" t="str">
            <v>A</v>
          </cell>
        </row>
        <row r="1251">
          <cell r="E1251" t="str">
            <v>WALNUT_7_WCOVCT</v>
          </cell>
          <cell r="F1251" t="str">
            <v>MM WEST COAST COVINA, LLC (BKK I)</v>
          </cell>
          <cell r="G1251">
            <v>4.5</v>
          </cell>
          <cell r="H1251" t="str">
            <v>SCE</v>
          </cell>
          <cell r="I1251" t="str">
            <v>MM WEST COAST COVINA, LLC (BKK I) - Formerly QF #1110</v>
          </cell>
          <cell r="J1251" t="str">
            <v>BIOMASS</v>
          </cell>
          <cell r="K1251" t="str">
            <v>COMBUSTION TURBINE</v>
          </cell>
          <cell r="L1251" t="str">
            <v>LANDFILL GAS</v>
          </cell>
          <cell r="M1251" t="str">
            <v>SP15</v>
          </cell>
          <cell r="N1251" t="str">
            <v>SCE1</v>
          </cell>
          <cell r="O1251">
            <v>35343</v>
          </cell>
          <cell r="R1251">
            <v>4.9000000000000004</v>
          </cell>
          <cell r="S1251" t="str">
            <v>A</v>
          </cell>
        </row>
        <row r="1252">
          <cell r="E1252" t="str">
            <v>WALNUT_7_WCOVST</v>
          </cell>
          <cell r="F1252" t="str">
            <v>MM WEST COAST COVINA, LLC (BKK II)</v>
          </cell>
          <cell r="G1252">
            <v>6.5</v>
          </cell>
          <cell r="H1252" t="str">
            <v>SCE</v>
          </cell>
          <cell r="I1252" t="str">
            <v>MM WEST COAST COVINA, LLC (BKK II) - Formerly QF #1111</v>
          </cell>
          <cell r="J1252" t="str">
            <v>BIOMASS</v>
          </cell>
          <cell r="K1252" t="str">
            <v>STEAM</v>
          </cell>
          <cell r="L1252" t="str">
            <v>LANDFILL GAS</v>
          </cell>
          <cell r="M1252" t="str">
            <v>SP15</v>
          </cell>
          <cell r="N1252" t="str">
            <v>SCE1</v>
          </cell>
          <cell r="O1252">
            <v>35343</v>
          </cell>
          <cell r="R1252">
            <v>6.5</v>
          </cell>
          <cell r="S1252" t="str">
            <v>A</v>
          </cell>
        </row>
        <row r="1253">
          <cell r="E1253" t="str">
            <v>WARNE_2_UNIT</v>
          </cell>
          <cell r="F1253" t="str">
            <v>WARNE PH (AGGREGATE)</v>
          </cell>
          <cell r="G1253">
            <v>76</v>
          </cell>
          <cell r="H1253" t="str">
            <v>SCE</v>
          </cell>
          <cell r="I1253" t="str">
            <v>CDWR</v>
          </cell>
          <cell r="J1253" t="str">
            <v>HYDRO</v>
          </cell>
          <cell r="K1253" t="str">
            <v>HYDRO</v>
          </cell>
          <cell r="L1253" t="str">
            <v>WATER</v>
          </cell>
          <cell r="M1253" t="str">
            <v>SP15</v>
          </cell>
          <cell r="N1253" t="str">
            <v>SCE1</v>
          </cell>
          <cell r="O1253">
            <v>29952</v>
          </cell>
          <cell r="R1253">
            <v>78.2</v>
          </cell>
          <cell r="S1253" t="str">
            <v>A</v>
          </cell>
        </row>
        <row r="1254">
          <cell r="E1254" t="str">
            <v>WARNE_2_UNIT 1</v>
          </cell>
          <cell r="F1254" t="str">
            <v>Warne Unit 1</v>
          </cell>
          <cell r="G1254">
            <v>39.1</v>
          </cell>
          <cell r="H1254" t="str">
            <v>SCE</v>
          </cell>
          <cell r="I1254" t="str">
            <v>CDWR</v>
          </cell>
          <cell r="J1254" t="str">
            <v>HYDRO</v>
          </cell>
          <cell r="K1254" t="str">
            <v>HYDRO</v>
          </cell>
          <cell r="L1254" t="str">
            <v>WATER</v>
          </cell>
          <cell r="M1254" t="str">
            <v>SP15</v>
          </cell>
          <cell r="N1254" t="str">
            <v>SCE1</v>
          </cell>
          <cell r="O1254">
            <v>29952</v>
          </cell>
          <cell r="P1254">
            <v>0</v>
          </cell>
          <cell r="Q1254">
            <v>0</v>
          </cell>
          <cell r="R1254">
            <v>39.1</v>
          </cell>
          <cell r="S1254" t="str">
            <v>A</v>
          </cell>
        </row>
        <row r="1255">
          <cell r="E1255" t="str">
            <v>WARNE_2_UNIT 2</v>
          </cell>
          <cell r="F1255" t="str">
            <v>Warne Unit 2</v>
          </cell>
          <cell r="G1255">
            <v>39.1</v>
          </cell>
          <cell r="H1255" t="str">
            <v>SCE</v>
          </cell>
          <cell r="I1255" t="str">
            <v>CDWR</v>
          </cell>
          <cell r="J1255" t="str">
            <v>HYDRO</v>
          </cell>
          <cell r="K1255" t="str">
            <v>HYDRO</v>
          </cell>
          <cell r="L1255" t="str">
            <v>WATER</v>
          </cell>
          <cell r="M1255" t="str">
            <v>SP15</v>
          </cell>
          <cell r="N1255" t="str">
            <v>SCE1</v>
          </cell>
          <cell r="O1255">
            <v>30317</v>
          </cell>
          <cell r="R1255">
            <v>39.1</v>
          </cell>
          <cell r="S1255" t="str">
            <v>A</v>
          </cell>
        </row>
        <row r="1256">
          <cell r="E1256" t="str">
            <v>WAUKNA_1_SOLAR</v>
          </cell>
          <cell r="F1256" t="str">
            <v>Corcoran Solar</v>
          </cell>
          <cell r="G1256">
            <v>20</v>
          </cell>
          <cell r="H1256" t="str">
            <v>PGAE</v>
          </cell>
          <cell r="I1256" t="str">
            <v>Con Edison Development, Inc.</v>
          </cell>
          <cell r="J1256" t="str">
            <v>SOLAR</v>
          </cell>
          <cell r="K1256" t="str">
            <v>PHOTO VOLTAIC</v>
          </cell>
          <cell r="L1256" t="str">
            <v>SUN</v>
          </cell>
          <cell r="M1256" t="str">
            <v>NP15</v>
          </cell>
          <cell r="N1256" t="str">
            <v>PGE2</v>
          </cell>
          <cell r="O1256">
            <v>41500</v>
          </cell>
          <cell r="P1256">
            <v>0</v>
          </cell>
          <cell r="Q1256">
            <v>0</v>
          </cell>
          <cell r="R1256">
            <v>20</v>
          </cell>
          <cell r="S1256" t="str">
            <v>A</v>
          </cell>
        </row>
        <row r="1257">
          <cell r="E1257" t="str">
            <v>WAUKNA_1_SOLAR2</v>
          </cell>
          <cell r="F1257" t="str">
            <v>Corcoran 2</v>
          </cell>
          <cell r="G1257">
            <v>19.75</v>
          </cell>
          <cell r="H1257" t="str">
            <v>PGAE</v>
          </cell>
          <cell r="I1257" t="str">
            <v>CED Corcoran Solar 2, LLC</v>
          </cell>
          <cell r="J1257" t="str">
            <v>SOLAR</v>
          </cell>
          <cell r="K1257" t="str">
            <v>PHOTO VOLTAIC</v>
          </cell>
          <cell r="L1257" t="str">
            <v>SUN</v>
          </cell>
          <cell r="M1257" t="str">
            <v>NP15</v>
          </cell>
          <cell r="N1257" t="str">
            <v>PGE3</v>
          </cell>
          <cell r="O1257">
            <v>42144</v>
          </cell>
          <cell r="P1257">
            <v>0</v>
          </cell>
          <cell r="Q1257">
            <v>0</v>
          </cell>
          <cell r="R1257">
            <v>19.75</v>
          </cell>
          <cell r="S1257" t="str">
            <v>A</v>
          </cell>
        </row>
        <row r="1258">
          <cell r="E1258" t="str">
            <v>WDFRDF_2_UNITS</v>
          </cell>
          <cell r="F1258" t="str">
            <v>West Ford Flat Power Plant</v>
          </cell>
          <cell r="G1258">
            <v>32.6</v>
          </cell>
          <cell r="H1258" t="str">
            <v>PGAE</v>
          </cell>
          <cell r="I1258" t="str">
            <v>Geysers Power Co.</v>
          </cell>
          <cell r="J1258" t="str">
            <v>GEOTHERMAL</v>
          </cell>
          <cell r="K1258" t="str">
            <v>STEAM</v>
          </cell>
          <cell r="L1258" t="str">
            <v>GEOTHERMAL</v>
          </cell>
          <cell r="M1258" t="str">
            <v>NP15</v>
          </cell>
          <cell r="N1258" t="str">
            <v>PGE3</v>
          </cell>
          <cell r="O1258">
            <v>32488</v>
          </cell>
          <cell r="R1258">
            <v>32.6</v>
          </cell>
          <cell r="S1258" t="str">
            <v>A</v>
          </cell>
        </row>
        <row r="1259">
          <cell r="E1259" t="str">
            <v>WDLEAF_7_UNIT 1</v>
          </cell>
          <cell r="F1259" t="str">
            <v>Woodleaf PH</v>
          </cell>
          <cell r="G1259">
            <v>60</v>
          </cell>
          <cell r="H1259" t="str">
            <v>PGAE</v>
          </cell>
          <cell r="I1259" t="str">
            <v>OWID</v>
          </cell>
          <cell r="J1259" t="str">
            <v>HYDRO</v>
          </cell>
          <cell r="K1259" t="str">
            <v>HYDRO</v>
          </cell>
          <cell r="L1259" t="str">
            <v>WATER</v>
          </cell>
          <cell r="M1259" t="str">
            <v>NP15</v>
          </cell>
          <cell r="N1259" t="str">
            <v>PGE3</v>
          </cell>
          <cell r="O1259">
            <v>23012</v>
          </cell>
          <cell r="Q1259" t="str">
            <v>SF Feather River</v>
          </cell>
          <cell r="R1259">
            <v>60</v>
          </cell>
          <cell r="S1259" t="str">
            <v>A</v>
          </cell>
        </row>
        <row r="1260">
          <cell r="E1260" t="str">
            <v>WEBER_6_FORWRD</v>
          </cell>
          <cell r="F1260" t="str">
            <v>Forward</v>
          </cell>
          <cell r="G1260">
            <v>4.2</v>
          </cell>
          <cell r="H1260" t="str">
            <v>PGAE</v>
          </cell>
          <cell r="I1260" t="str">
            <v>Ameresco Forward LLC</v>
          </cell>
          <cell r="J1260" t="str">
            <v>BIOMASS</v>
          </cell>
          <cell r="K1260" t="str">
            <v>RECIPROCATING ENGINE</v>
          </cell>
          <cell r="L1260" t="str">
            <v>LANDFILL GAS</v>
          </cell>
          <cell r="M1260" t="str">
            <v>NP15</v>
          </cell>
          <cell r="N1260" t="str">
            <v>PGE2</v>
          </cell>
          <cell r="O1260">
            <v>41675</v>
          </cell>
          <cell r="P1260" t="str">
            <v>QF Conversion Completed: 2/5/2014</v>
          </cell>
          <cell r="Q1260">
            <v>0</v>
          </cell>
          <cell r="R1260">
            <v>4.3499999999999996</v>
          </cell>
          <cell r="S1260" t="str">
            <v>A</v>
          </cell>
        </row>
        <row r="1261">
          <cell r="E1261" t="str">
            <v>WESTPT_2_UNIT</v>
          </cell>
          <cell r="F1261" t="str">
            <v>West Point PH</v>
          </cell>
          <cell r="G1261">
            <v>14</v>
          </cell>
          <cell r="H1261" t="str">
            <v>PGAE</v>
          </cell>
          <cell r="I1261" t="str">
            <v>PG&amp;E</v>
          </cell>
          <cell r="J1261" t="str">
            <v>HYDRO</v>
          </cell>
          <cell r="K1261" t="str">
            <v>HYDRO</v>
          </cell>
          <cell r="L1261" t="str">
            <v>WATER</v>
          </cell>
          <cell r="M1261" t="str">
            <v>NP15</v>
          </cell>
          <cell r="N1261" t="str">
            <v>PGE3</v>
          </cell>
          <cell r="O1261">
            <v>17533</v>
          </cell>
          <cell r="Q1261" t="str">
            <v>Mokelumne River</v>
          </cell>
          <cell r="R1261">
            <v>14</v>
          </cell>
          <cell r="S1261" t="str">
            <v>A</v>
          </cell>
        </row>
        <row r="1262">
          <cell r="E1262" t="str">
            <v>WFRESN_1_SOLAR</v>
          </cell>
          <cell r="F1262" t="str">
            <v>Joya Del Sol</v>
          </cell>
          <cell r="G1262">
            <v>1.5</v>
          </cell>
          <cell r="H1262" t="str">
            <v>PGAE</v>
          </cell>
          <cell r="I1262" t="str">
            <v>GASNA 16P, LLC</v>
          </cell>
          <cell r="J1262" t="str">
            <v>SOLAR</v>
          </cell>
          <cell r="K1262" t="str">
            <v>PHOTO VOLTAIC</v>
          </cell>
          <cell r="L1262" t="str">
            <v>SUN</v>
          </cell>
          <cell r="M1262" t="str">
            <v>NP15</v>
          </cell>
          <cell r="N1262" t="str">
            <v>PGE3</v>
          </cell>
          <cell r="O1262">
            <v>41264</v>
          </cell>
          <cell r="P1262">
            <v>0</v>
          </cell>
          <cell r="Q1262">
            <v>0</v>
          </cell>
          <cell r="R1262">
            <v>1.5</v>
          </cell>
          <cell r="S1262" t="str">
            <v>A</v>
          </cell>
        </row>
        <row r="1263">
          <cell r="E1263" t="str">
            <v>WHEATL_6_LNDFIL</v>
          </cell>
          <cell r="F1263" t="str">
            <v>G2 Energy, Ostrom Road</v>
          </cell>
          <cell r="G1263">
            <v>3</v>
          </cell>
          <cell r="H1263" t="str">
            <v>PGAE</v>
          </cell>
          <cell r="I1263" t="str">
            <v>G2 Energy, Ostrom Road, LLC</v>
          </cell>
          <cell r="J1263" t="str">
            <v>BIOMASS</v>
          </cell>
          <cell r="K1263" t="str">
            <v>RECIPROCATING ENGINE</v>
          </cell>
          <cell r="L1263" t="str">
            <v>LANDFILL GAS</v>
          </cell>
          <cell r="M1263" t="str">
            <v>NP15</v>
          </cell>
          <cell r="N1263" t="str">
            <v>PGE3</v>
          </cell>
          <cell r="O1263">
            <v>39821</v>
          </cell>
          <cell r="P1263">
            <v>0</v>
          </cell>
          <cell r="Q1263">
            <v>0</v>
          </cell>
          <cell r="R1263">
            <v>1.6</v>
          </cell>
          <cell r="S1263" t="str">
            <v>A</v>
          </cell>
        </row>
        <row r="1264">
          <cell r="E1264" t="str">
            <v>WHTWTR_1_WINDA1</v>
          </cell>
          <cell r="F1264" t="str">
            <v>Whitewater Hill Wind Project</v>
          </cell>
          <cell r="G1264">
            <v>61.5</v>
          </cell>
          <cell r="H1264" t="str">
            <v>SCE</v>
          </cell>
          <cell r="I1264" t="str">
            <v>Whitewater Hill Wind Partners, LLC</v>
          </cell>
          <cell r="J1264" t="str">
            <v>WIND</v>
          </cell>
          <cell r="K1264" t="str">
            <v>WIND</v>
          </cell>
          <cell r="L1264" t="str">
            <v>WIND</v>
          </cell>
          <cell r="M1264" t="str">
            <v>SP15</v>
          </cell>
          <cell r="N1264" t="str">
            <v>SCE1</v>
          </cell>
          <cell r="O1264">
            <v>37499</v>
          </cell>
          <cell r="R1264">
            <v>61.5</v>
          </cell>
          <cell r="S1264" t="str">
            <v>A</v>
          </cell>
        </row>
        <row r="1265">
          <cell r="E1265" t="str">
            <v>WISE_1_UNIT 1</v>
          </cell>
          <cell r="F1265" t="str">
            <v>Wise Unit 1</v>
          </cell>
          <cell r="G1265">
            <v>14.5</v>
          </cell>
          <cell r="H1265" t="str">
            <v>PGAE</v>
          </cell>
          <cell r="I1265" t="str">
            <v>PG&amp;E</v>
          </cell>
          <cell r="J1265" t="str">
            <v>HYDRO</v>
          </cell>
          <cell r="K1265" t="str">
            <v>HYDRO</v>
          </cell>
          <cell r="L1265" t="str">
            <v>WATER</v>
          </cell>
          <cell r="M1265" t="str">
            <v>NP15</v>
          </cell>
          <cell r="N1265" t="str">
            <v>PGE1</v>
          </cell>
          <cell r="O1265">
            <v>6211</v>
          </cell>
          <cell r="Q1265" t="str">
            <v>South Yuba</v>
          </cell>
          <cell r="R1265">
            <v>14.5</v>
          </cell>
          <cell r="S1265" t="str">
            <v>A</v>
          </cell>
        </row>
        <row r="1266">
          <cell r="E1266" t="str">
            <v>WISE_1_UNIT 2</v>
          </cell>
          <cell r="F1266" t="str">
            <v>Wise Unit 2</v>
          </cell>
          <cell r="G1266">
            <v>3.2</v>
          </cell>
          <cell r="H1266" t="str">
            <v>PGAE</v>
          </cell>
          <cell r="I1266" t="str">
            <v>PG&amp;E</v>
          </cell>
          <cell r="J1266" t="str">
            <v>HYDRO</v>
          </cell>
          <cell r="K1266" t="str">
            <v>HYDRO</v>
          </cell>
          <cell r="L1266" t="str">
            <v>WATER</v>
          </cell>
          <cell r="M1266" t="str">
            <v>NP15</v>
          </cell>
          <cell r="N1266" t="str">
            <v>PGE1</v>
          </cell>
          <cell r="O1266">
            <v>31413</v>
          </cell>
          <cell r="Q1266" t="str">
            <v>South Yuba</v>
          </cell>
          <cell r="R1266">
            <v>3.2</v>
          </cell>
          <cell r="S1266" t="str">
            <v>A</v>
          </cell>
        </row>
        <row r="1267">
          <cell r="E1267" t="str">
            <v>WISHON_6_UNIT 1</v>
          </cell>
          <cell r="F1267" t="str">
            <v>Wishon Unit 1</v>
          </cell>
          <cell r="G1267">
            <v>5.6</v>
          </cell>
          <cell r="H1267" t="str">
            <v>PGAE</v>
          </cell>
          <cell r="I1267" t="str">
            <v>PG&amp;E</v>
          </cell>
          <cell r="J1267" t="str">
            <v>HYDRO</v>
          </cell>
          <cell r="K1267" t="str">
            <v>HYDRO</v>
          </cell>
          <cell r="L1267" t="str">
            <v>WATER</v>
          </cell>
          <cell r="M1267" t="str">
            <v>NP15</v>
          </cell>
          <cell r="N1267" t="str">
            <v>PGE3</v>
          </cell>
          <cell r="O1267">
            <v>3654</v>
          </cell>
          <cell r="P1267">
            <v>0</v>
          </cell>
          <cell r="Q1267" t="str">
            <v>San Joaquin River</v>
          </cell>
          <cell r="R1267">
            <v>5.6</v>
          </cell>
          <cell r="S1267" t="str">
            <v>A</v>
          </cell>
        </row>
        <row r="1268">
          <cell r="E1268" t="str">
            <v>WISHON_6_UNIT 2</v>
          </cell>
          <cell r="F1268" t="str">
            <v>Wishon Unit 2</v>
          </cell>
          <cell r="G1268">
            <v>5.6</v>
          </cell>
          <cell r="H1268" t="str">
            <v>PGAE</v>
          </cell>
          <cell r="I1268" t="str">
            <v>PG&amp;E</v>
          </cell>
          <cell r="J1268" t="str">
            <v>HYDRO</v>
          </cell>
          <cell r="K1268" t="str">
            <v>HYDRO</v>
          </cell>
          <cell r="L1268" t="str">
            <v>WATER</v>
          </cell>
          <cell r="M1268" t="str">
            <v>NP15</v>
          </cell>
          <cell r="N1268" t="str">
            <v>PGE3</v>
          </cell>
          <cell r="O1268">
            <v>3654</v>
          </cell>
          <cell r="Q1268" t="str">
            <v>San Joaquin River</v>
          </cell>
          <cell r="R1268">
            <v>5.6</v>
          </cell>
          <cell r="S1268" t="str">
            <v>A</v>
          </cell>
        </row>
        <row r="1269">
          <cell r="E1269" t="str">
            <v>WISHON_6_UNIT 3</v>
          </cell>
          <cell r="F1269" t="str">
            <v>Wishon Unit 3</v>
          </cell>
          <cell r="G1269">
            <v>5.6</v>
          </cell>
          <cell r="H1269" t="str">
            <v>PGAE</v>
          </cell>
          <cell r="I1269" t="str">
            <v>PG&amp;E</v>
          </cell>
          <cell r="J1269" t="str">
            <v>HYDRO</v>
          </cell>
          <cell r="K1269" t="str">
            <v>HYDRO</v>
          </cell>
          <cell r="L1269" t="str">
            <v>WATER</v>
          </cell>
          <cell r="M1269" t="str">
            <v>NP15</v>
          </cell>
          <cell r="N1269" t="str">
            <v>PGE3</v>
          </cell>
          <cell r="O1269">
            <v>3654</v>
          </cell>
          <cell r="Q1269" t="str">
            <v>San Joaquin River</v>
          </cell>
          <cell r="R1269">
            <v>5.6</v>
          </cell>
          <cell r="S1269" t="str">
            <v>A</v>
          </cell>
        </row>
        <row r="1270">
          <cell r="E1270" t="str">
            <v>WISHON_6_UNIT 4</v>
          </cell>
          <cell r="F1270" t="str">
            <v>Wishon Unit 4</v>
          </cell>
          <cell r="G1270">
            <v>5.6</v>
          </cell>
          <cell r="H1270" t="str">
            <v>PGAE</v>
          </cell>
          <cell r="I1270" t="str">
            <v>PG&amp;E</v>
          </cell>
          <cell r="J1270" t="str">
            <v>HYDRO</v>
          </cell>
          <cell r="K1270" t="str">
            <v>HYDRO</v>
          </cell>
          <cell r="L1270" t="str">
            <v>WATER</v>
          </cell>
          <cell r="M1270" t="str">
            <v>NP15</v>
          </cell>
          <cell r="N1270" t="str">
            <v>PGE3</v>
          </cell>
          <cell r="O1270">
            <v>3654</v>
          </cell>
          <cell r="Q1270" t="str">
            <v>San Joaquin River</v>
          </cell>
          <cell r="R1270">
            <v>5.6</v>
          </cell>
          <cell r="S1270" t="str">
            <v>A</v>
          </cell>
        </row>
        <row r="1271">
          <cell r="E1271" t="str">
            <v>WISHON_6_UNITS</v>
          </cell>
          <cell r="F1271" t="str">
            <v>WISHON/SAN JOAQUIN 1-A (AGGREGATE)</v>
          </cell>
          <cell r="G1271">
            <v>18.399999999999999</v>
          </cell>
          <cell r="H1271" t="str">
            <v>PGAE</v>
          </cell>
          <cell r="I1271" t="str">
            <v>PG&amp;E</v>
          </cell>
          <cell r="J1271" t="str">
            <v>HYDRO</v>
          </cell>
          <cell r="K1271" t="str">
            <v>HYDRO</v>
          </cell>
          <cell r="L1271" t="str">
            <v>WATER</v>
          </cell>
          <cell r="M1271" t="str">
            <v>NP15</v>
          </cell>
          <cell r="N1271" t="str">
            <v>PGE3</v>
          </cell>
          <cell r="O1271">
            <v>3654</v>
          </cell>
          <cell r="P1271">
            <v>0</v>
          </cell>
          <cell r="Q1271" t="str">
            <v>San Joaquin River</v>
          </cell>
          <cell r="R1271">
            <v>18.399999999999999</v>
          </cell>
          <cell r="S1271" t="str">
            <v>A</v>
          </cell>
        </row>
        <row r="1272">
          <cell r="E1272" t="str">
            <v>WLDWD_1_SOLAR1</v>
          </cell>
          <cell r="F1272" t="str">
            <v>Wildwood Solar I</v>
          </cell>
          <cell r="G1272">
            <v>20</v>
          </cell>
          <cell r="H1272" t="str">
            <v>PGAE</v>
          </cell>
          <cell r="I1272" t="str">
            <v>Wildwood Solar I, LLC</v>
          </cell>
          <cell r="J1272" t="str">
            <v>SOLAR</v>
          </cell>
          <cell r="K1272" t="str">
            <v>PHOTO VOLTAIC</v>
          </cell>
          <cell r="L1272" t="str">
            <v>SUN</v>
          </cell>
          <cell r="M1272" t="str">
            <v>NP15</v>
          </cell>
          <cell r="N1272" t="str">
            <v>PGE3</v>
          </cell>
          <cell r="O1272">
            <v>42054</v>
          </cell>
          <cell r="P1272">
            <v>0</v>
          </cell>
          <cell r="Q1272">
            <v>0</v>
          </cell>
          <cell r="R1272">
            <v>20</v>
          </cell>
          <cell r="S1272" t="str">
            <v>A</v>
          </cell>
        </row>
        <row r="1273">
          <cell r="E1273" t="str">
            <v>WNDMAS_2_UNIT 1</v>
          </cell>
          <cell r="F1273" t="str">
            <v>BUENA VISTA ENERGY, LLC</v>
          </cell>
          <cell r="G1273">
            <v>38</v>
          </cell>
          <cell r="H1273" t="str">
            <v>PGAE</v>
          </cell>
          <cell r="I1273" t="str">
            <v>Buena Vista Energy, LLC</v>
          </cell>
          <cell r="J1273" t="str">
            <v>WIND</v>
          </cell>
          <cell r="K1273" t="str">
            <v>WIND</v>
          </cell>
          <cell r="L1273" t="str">
            <v>WIND</v>
          </cell>
          <cell r="M1273" t="str">
            <v>NP15</v>
          </cell>
          <cell r="N1273" t="str">
            <v>PGE3</v>
          </cell>
          <cell r="O1273">
            <v>30674</v>
          </cell>
          <cell r="P1273" t="str">
            <v>Formerly PGE QF 01W001</v>
          </cell>
          <cell r="Q1273">
            <v>0</v>
          </cell>
          <cell r="R1273">
            <v>38</v>
          </cell>
          <cell r="S1273" t="str">
            <v>A</v>
          </cell>
        </row>
        <row r="1274">
          <cell r="E1274" t="str">
            <v>WNDSTR_2_WIND</v>
          </cell>
          <cell r="F1274" t="str">
            <v>Windstar I</v>
          </cell>
          <cell r="G1274">
            <v>120</v>
          </cell>
          <cell r="H1274" t="str">
            <v>SCE</v>
          </cell>
          <cell r="I1274" t="str">
            <v>Windstar Energy, LLC</v>
          </cell>
          <cell r="J1274" t="str">
            <v>WIND</v>
          </cell>
          <cell r="K1274" t="str">
            <v>WIND</v>
          </cell>
          <cell r="L1274" t="str">
            <v>WIND</v>
          </cell>
          <cell r="M1274" t="str">
            <v>SP15</v>
          </cell>
          <cell r="N1274" t="str">
            <v>SCE1</v>
          </cell>
          <cell r="O1274">
            <v>40936</v>
          </cell>
          <cell r="R1274">
            <v>120</v>
          </cell>
          <cell r="S1274" t="str">
            <v>A</v>
          </cell>
        </row>
        <row r="1275">
          <cell r="E1275" t="str">
            <v>WNDSTR_2_WIND1</v>
          </cell>
          <cell r="F1275" t="str">
            <v>Windstar 1</v>
          </cell>
          <cell r="G1275">
            <v>60</v>
          </cell>
          <cell r="H1275" t="str">
            <v>SCE</v>
          </cell>
          <cell r="I1275" t="str">
            <v>Windstar Energy, LLC</v>
          </cell>
          <cell r="J1275" t="str">
            <v>WIND</v>
          </cell>
          <cell r="K1275" t="str">
            <v>WIND</v>
          </cell>
          <cell r="L1275" t="str">
            <v>WIND</v>
          </cell>
          <cell r="M1275" t="str">
            <v>SP15</v>
          </cell>
          <cell r="N1275" t="str">
            <v>SCE1</v>
          </cell>
          <cell r="O1275">
            <v>40936</v>
          </cell>
          <cell r="R1275">
            <v>60</v>
          </cell>
          <cell r="S1275" t="str">
            <v>A</v>
          </cell>
        </row>
        <row r="1276">
          <cell r="E1276" t="str">
            <v>WNDSTR_2_WIND2</v>
          </cell>
          <cell r="F1276" t="str">
            <v>Windstar 1</v>
          </cell>
          <cell r="G1276">
            <v>60</v>
          </cell>
          <cell r="H1276" t="str">
            <v>SCE</v>
          </cell>
          <cell r="I1276" t="str">
            <v>Windstar Energy, LLC</v>
          </cell>
          <cell r="J1276" t="str">
            <v>WIND</v>
          </cell>
          <cell r="K1276" t="str">
            <v>WIND</v>
          </cell>
          <cell r="L1276" t="str">
            <v>WIND</v>
          </cell>
          <cell r="M1276" t="str">
            <v>SP15</v>
          </cell>
          <cell r="N1276" t="str">
            <v>SCE1</v>
          </cell>
          <cell r="O1276">
            <v>40936</v>
          </cell>
          <cell r="R1276">
            <v>60</v>
          </cell>
          <cell r="S1276" t="str">
            <v>A</v>
          </cell>
        </row>
        <row r="1277">
          <cell r="E1277" t="str">
            <v>WOLFSK_1_UNITA1</v>
          </cell>
          <cell r="F1277" t="str">
            <v>WOLFSKILL ENERGY CENTER</v>
          </cell>
          <cell r="G1277">
            <v>46.9</v>
          </cell>
          <cell r="H1277" t="str">
            <v>PGAE</v>
          </cell>
          <cell r="I1277" t="str">
            <v>Wolfskill Energy Center, LLC (Calpine)</v>
          </cell>
          <cell r="J1277" t="str">
            <v>PEAKER</v>
          </cell>
          <cell r="K1277" t="str">
            <v>COMBUSTION TURBINE</v>
          </cell>
          <cell r="L1277" t="str">
            <v>NATURAL GAS</v>
          </cell>
          <cell r="M1277" t="str">
            <v>NP15</v>
          </cell>
          <cell r="N1277" t="str">
            <v>PGE3</v>
          </cell>
          <cell r="O1277">
            <v>37702</v>
          </cell>
          <cell r="P1277">
            <v>0</v>
          </cell>
          <cell r="Q1277">
            <v>0</v>
          </cell>
          <cell r="R1277">
            <v>49.9</v>
          </cell>
          <cell r="S1277" t="str">
            <v>A</v>
          </cell>
        </row>
        <row r="1278">
          <cell r="E1278" t="str">
            <v>WRGHTP_7_AMENGY</v>
          </cell>
          <cell r="F1278" t="str">
            <v>SMALL QF AGGREGATION - LOS BANOS</v>
          </cell>
          <cell r="G1278">
            <v>2.5</v>
          </cell>
          <cell r="H1278" t="str">
            <v>PGAE</v>
          </cell>
          <cell r="I1278" t="str">
            <v>Pacific Gas &amp; Electric Company</v>
          </cell>
          <cell r="J1278" t="str">
            <v>HYDRO</v>
          </cell>
          <cell r="K1278" t="str">
            <v>HYDRO</v>
          </cell>
          <cell r="L1278" t="str">
            <v>WATER</v>
          </cell>
          <cell r="M1278" t="str">
            <v>NP15</v>
          </cell>
          <cell r="N1278" t="str">
            <v>PGE3</v>
          </cell>
          <cell r="O1278">
            <v>31444</v>
          </cell>
          <cell r="P1278">
            <v>0</v>
          </cell>
          <cell r="Q1278">
            <v>0</v>
          </cell>
          <cell r="R1278">
            <v>2.5</v>
          </cell>
          <cell r="S1278" t="str">
            <v>A</v>
          </cell>
        </row>
        <row r="1279">
          <cell r="E1279" t="str">
            <v>WSENGY_1_UNIT 1</v>
          </cell>
          <cell r="F1279" t="str">
            <v>WHEELABRATOR SHASTA</v>
          </cell>
          <cell r="G1279">
            <v>63</v>
          </cell>
          <cell r="H1279" t="str">
            <v>PGAE</v>
          </cell>
          <cell r="I1279" t="str">
            <v>Pacific Gas &amp; Electric Company</v>
          </cell>
          <cell r="J1279" t="str">
            <v>BIOMASS</v>
          </cell>
          <cell r="K1279" t="str">
            <v>STEAM</v>
          </cell>
          <cell r="L1279" t="str">
            <v>WOOD WASTE</v>
          </cell>
          <cell r="M1279" t="str">
            <v>NP15</v>
          </cell>
          <cell r="N1279" t="str">
            <v>PGE3</v>
          </cell>
          <cell r="O1279">
            <v>32080</v>
          </cell>
          <cell r="P1279" t="str">
            <v>PGE QF 13P045</v>
          </cell>
          <cell r="Q1279">
            <v>0</v>
          </cell>
          <cell r="R1279">
            <v>63</v>
          </cell>
          <cell r="S1279" t="str">
            <v>A</v>
          </cell>
        </row>
        <row r="1280">
          <cell r="E1280" t="str">
            <v>YUBACT_1_SUNSWT</v>
          </cell>
          <cell r="F1280" t="str">
            <v>YUBA CITY COGEN (SUNSWEET)</v>
          </cell>
          <cell r="G1280">
            <v>49.97</v>
          </cell>
          <cell r="H1280" t="str">
            <v>PGAE</v>
          </cell>
          <cell r="I1280" t="str">
            <v>Yuba City Cogeneration Partners, L.P.</v>
          </cell>
          <cell r="J1280" t="str">
            <v>COGENERATION</v>
          </cell>
          <cell r="K1280" t="str">
            <v>COMBUSTION TURBINE</v>
          </cell>
          <cell r="L1280" t="str">
            <v>NATURAL GAS</v>
          </cell>
          <cell r="M1280" t="str">
            <v>NP15</v>
          </cell>
          <cell r="N1280" t="str">
            <v>PGE3</v>
          </cell>
          <cell r="O1280">
            <v>33234</v>
          </cell>
          <cell r="P1280" t="str">
            <v>PGE QF 12C026</v>
          </cell>
          <cell r="R1280">
            <v>57.2</v>
          </cell>
          <cell r="S1280" t="str">
            <v>A</v>
          </cell>
        </row>
        <row r="1281">
          <cell r="E1281" t="str">
            <v>YUBACT_6_UNITA1</v>
          </cell>
          <cell r="F1281" t="str">
            <v>Yuba City Energy Center</v>
          </cell>
          <cell r="G1281">
            <v>46</v>
          </cell>
          <cell r="H1281" t="str">
            <v>PGAE</v>
          </cell>
          <cell r="I1281" t="str">
            <v>Yuba City Energy Center, LLC</v>
          </cell>
          <cell r="J1281" t="str">
            <v>PEAKER</v>
          </cell>
          <cell r="K1281" t="str">
            <v>COMBUSTION TURBINE</v>
          </cell>
          <cell r="L1281" t="str">
            <v>NATURAL GAS</v>
          </cell>
          <cell r="M1281" t="str">
            <v>NP15</v>
          </cell>
          <cell r="N1281" t="str">
            <v>PGE3</v>
          </cell>
          <cell r="O1281">
            <v>37463</v>
          </cell>
          <cell r="R1281">
            <v>49.9</v>
          </cell>
          <cell r="S1281" t="str">
            <v>A</v>
          </cell>
        </row>
        <row r="1282">
          <cell r="E1282" t="str">
            <v>ZANKER_1_UNIT 1</v>
          </cell>
          <cell r="F1282" t="str">
            <v>ZANKER ROAD</v>
          </cell>
          <cell r="G1282">
            <v>2</v>
          </cell>
          <cell r="H1282" t="str">
            <v>PGAE</v>
          </cell>
          <cell r="J1282" t="str">
            <v>COGENERATION</v>
          </cell>
          <cell r="L1282" t="str">
            <v>NATURAL GAS</v>
          </cell>
          <cell r="M1282" t="str">
            <v>NP15</v>
          </cell>
          <cell r="N1282" t="str">
            <v>PGE3</v>
          </cell>
          <cell r="P1282" t="str">
            <v>Self-Gen. No export to grid.</v>
          </cell>
          <cell r="R1282">
            <v>2</v>
          </cell>
          <cell r="S1282" t="str">
            <v>A</v>
          </cell>
        </row>
        <row r="1283">
          <cell r="E1283" t="str">
            <v>ZANKER_1_UNIT 2</v>
          </cell>
          <cell r="F1283" t="str">
            <v>ZANKER ROAD</v>
          </cell>
          <cell r="G1283">
            <v>2</v>
          </cell>
          <cell r="H1283" t="str">
            <v>PGAE</v>
          </cell>
          <cell r="J1283" t="str">
            <v>COGENERATION</v>
          </cell>
          <cell r="L1283" t="str">
            <v>NATURAL GAS</v>
          </cell>
          <cell r="M1283" t="str">
            <v>NP15</v>
          </cell>
          <cell r="N1283" t="str">
            <v>PGE3</v>
          </cell>
          <cell r="P1283" t="str">
            <v>Self-Gen. No export to grid.</v>
          </cell>
          <cell r="R1283">
            <v>2</v>
          </cell>
          <cell r="S1283" t="str">
            <v>A</v>
          </cell>
        </row>
        <row r="1284">
          <cell r="E1284" t="str">
            <v>ZOND_6_UNIT</v>
          </cell>
          <cell r="F1284" t="str">
            <v>Santa Clara Wind Project</v>
          </cell>
          <cell r="G1284">
            <v>17.100000000000001</v>
          </cell>
          <cell r="H1284" t="str">
            <v>PGAE</v>
          </cell>
          <cell r="I1284" t="str">
            <v>Seawest Power Resources, LLC (formerly QFID 01W017)</v>
          </cell>
          <cell r="J1284" t="str">
            <v>WIND</v>
          </cell>
          <cell r="K1284" t="str">
            <v>WIND</v>
          </cell>
          <cell r="L1284" t="str">
            <v>WIND</v>
          </cell>
          <cell r="M1284" t="str">
            <v>NP15</v>
          </cell>
          <cell r="N1284" t="str">
            <v>PGE3</v>
          </cell>
          <cell r="O1284">
            <v>31411</v>
          </cell>
          <cell r="P1284">
            <v>0</v>
          </cell>
          <cell r="Q1284">
            <v>0</v>
          </cell>
          <cell r="R1284">
            <v>24.1</v>
          </cell>
          <cell r="S1284" t="str">
            <v>A</v>
          </cell>
        </row>
      </sheetData>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tabSelected="1" workbookViewId="0">
      <selection activeCell="B16" sqref="B16"/>
    </sheetView>
  </sheetViews>
  <sheetFormatPr defaultRowHeight="14.4" x14ac:dyDescent="0.3"/>
  <cols>
    <col min="1" max="1" width="30.5546875" bestFit="1" customWidth="1"/>
    <col min="2" max="2" width="109.6640625" style="193" customWidth="1"/>
  </cols>
  <sheetData>
    <row r="1" spans="1:2" x14ac:dyDescent="0.3">
      <c r="A1" s="8" t="s">
        <v>4396</v>
      </c>
      <c r="B1" s="192" t="s">
        <v>4404</v>
      </c>
    </row>
    <row r="2" spans="1:2" ht="43.2" x14ac:dyDescent="0.3">
      <c r="A2" s="189" t="s">
        <v>4395</v>
      </c>
      <c r="B2" s="190" t="s">
        <v>4420</v>
      </c>
    </row>
    <row r="3" spans="1:2" ht="72" x14ac:dyDescent="0.3">
      <c r="A3" s="189" t="s">
        <v>4424</v>
      </c>
      <c r="B3" s="193" t="s">
        <v>4443</v>
      </c>
    </row>
    <row r="4" spans="1:2" s="129" customFormat="1" x14ac:dyDescent="0.3">
      <c r="A4" s="189" t="s">
        <v>4437</v>
      </c>
      <c r="B4" s="193" t="s">
        <v>4439</v>
      </c>
    </row>
    <row r="5" spans="1:2" x14ac:dyDescent="0.3">
      <c r="A5" s="189" t="s">
        <v>4398</v>
      </c>
      <c r="B5" s="193" t="s">
        <v>4421</v>
      </c>
    </row>
    <row r="6" spans="1:2" x14ac:dyDescent="0.3">
      <c r="A6" s="189" t="s">
        <v>4397</v>
      </c>
      <c r="B6" s="193" t="s">
        <v>4419</v>
      </c>
    </row>
    <row r="7" spans="1:2" ht="28.8" x14ac:dyDescent="0.3">
      <c r="A7" s="189" t="s">
        <v>4399</v>
      </c>
      <c r="B7" s="193" t="s">
        <v>4422</v>
      </c>
    </row>
    <row r="8" spans="1:2" ht="32.25" customHeight="1" x14ac:dyDescent="0.3">
      <c r="A8" s="189" t="s">
        <v>4400</v>
      </c>
      <c r="B8" s="193" t="s">
        <v>4457</v>
      </c>
    </row>
    <row r="9" spans="1:2" x14ac:dyDescent="0.3">
      <c r="A9" s="189" t="s">
        <v>4401</v>
      </c>
      <c r="B9" s="193" t="s">
        <v>4438</v>
      </c>
    </row>
    <row r="10" spans="1:2" ht="28.8" x14ac:dyDescent="0.3">
      <c r="A10" s="189" t="s">
        <v>4402</v>
      </c>
      <c r="B10" s="193" t="s">
        <v>4423</v>
      </c>
    </row>
    <row r="11" spans="1:2" ht="43.2" x14ac:dyDescent="0.3">
      <c r="A11" s="189" t="s">
        <v>4403</v>
      </c>
      <c r="B11" s="193" t="s">
        <v>4442</v>
      </c>
    </row>
    <row r="12" spans="1:2" x14ac:dyDescent="0.3">
      <c r="A12" s="189" t="s">
        <v>4405</v>
      </c>
      <c r="B12" s="193" t="s">
        <v>4417</v>
      </c>
    </row>
    <row r="18" spans="2:2" x14ac:dyDescent="0.3">
      <c r="B18"/>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60"/>
  <sheetViews>
    <sheetView zoomScale="90" zoomScaleNormal="90" workbookViewId="0">
      <pane xSplit="5" ySplit="1" topLeftCell="F2" activePane="bottomRight" state="frozen"/>
      <selection pane="topRight" activeCell="F1" sqref="F1"/>
      <selection pane="bottomLeft" activeCell="A2" sqref="A2"/>
      <selection pane="bottomRight" activeCell="A1219" sqref="A1219"/>
    </sheetView>
  </sheetViews>
  <sheetFormatPr defaultRowHeight="14.4" x14ac:dyDescent="0.3"/>
  <cols>
    <col min="1" max="1" width="16.6640625" bestFit="1" customWidth="1"/>
    <col min="2" max="2" width="3.44140625" bestFit="1" customWidth="1"/>
    <col min="3" max="3" width="7.88671875" customWidth="1"/>
    <col min="4" max="4" width="18.44140625" customWidth="1"/>
    <col min="5" max="5" width="24.109375" customWidth="1"/>
    <col min="7" max="7" width="40.109375" customWidth="1"/>
    <col min="8" max="8" width="9.6640625" customWidth="1"/>
    <col min="9" max="9" width="11.44140625" customWidth="1"/>
    <col min="10" max="10" width="10.109375" customWidth="1"/>
    <col min="11" max="11" width="47.109375" customWidth="1"/>
    <col min="12" max="12" width="22.88671875" bestFit="1" customWidth="1"/>
    <col min="13" max="13" width="17.33203125" bestFit="1" customWidth="1"/>
    <col min="15" max="15" width="11.5546875" bestFit="1" customWidth="1"/>
  </cols>
  <sheetData>
    <row r="1" spans="1:18" ht="43.2" x14ac:dyDescent="0.3">
      <c r="A1" t="s">
        <v>0</v>
      </c>
      <c r="B1" t="s">
        <v>1</v>
      </c>
      <c r="C1" s="2" t="s">
        <v>2</v>
      </c>
      <c r="D1" t="s">
        <v>3</v>
      </c>
      <c r="E1" t="s">
        <v>4</v>
      </c>
      <c r="F1" t="s">
        <v>5</v>
      </c>
      <c r="G1" t="s">
        <v>6</v>
      </c>
      <c r="H1" s="2" t="s">
        <v>7</v>
      </c>
      <c r="I1" s="2" t="s">
        <v>8</v>
      </c>
      <c r="J1" s="2" t="s">
        <v>9</v>
      </c>
      <c r="K1" t="s">
        <v>10</v>
      </c>
      <c r="L1" t="s">
        <v>11</v>
      </c>
      <c r="M1" t="s">
        <v>12</v>
      </c>
      <c r="N1" t="s">
        <v>13</v>
      </c>
      <c r="O1" t="s">
        <v>14</v>
      </c>
      <c r="P1" t="s">
        <v>15</v>
      </c>
      <c r="Q1" t="s">
        <v>16</v>
      </c>
      <c r="R1" t="s">
        <v>17</v>
      </c>
    </row>
    <row r="2" spans="1:18" x14ac:dyDescent="0.3">
      <c r="A2" t="s">
        <v>18</v>
      </c>
      <c r="B2" t="s">
        <v>19</v>
      </c>
      <c r="C2" t="s">
        <v>20</v>
      </c>
      <c r="D2" t="s">
        <v>908</v>
      </c>
      <c r="E2" t="s">
        <v>908</v>
      </c>
      <c r="F2" t="s">
        <v>22</v>
      </c>
      <c r="G2" t="s">
        <v>909</v>
      </c>
      <c r="H2">
        <v>22.69</v>
      </c>
      <c r="J2" t="s">
        <v>32</v>
      </c>
      <c r="K2" t="s">
        <v>650</v>
      </c>
      <c r="L2" t="s">
        <v>26</v>
      </c>
      <c r="M2" t="s">
        <v>27</v>
      </c>
      <c r="N2" t="s">
        <v>36</v>
      </c>
      <c r="O2" s="1">
        <v>38959</v>
      </c>
      <c r="Q2" t="s">
        <v>29</v>
      </c>
      <c r="R2" t="s">
        <v>32</v>
      </c>
    </row>
    <row r="3" spans="1:18" x14ac:dyDescent="0.3">
      <c r="A3" t="s">
        <v>18</v>
      </c>
      <c r="B3" t="s">
        <v>19</v>
      </c>
      <c r="C3" t="s">
        <v>19</v>
      </c>
      <c r="E3" t="s">
        <v>3607</v>
      </c>
      <c r="F3" t="s">
        <v>22</v>
      </c>
      <c r="G3" t="s">
        <v>3608</v>
      </c>
      <c r="H3">
        <v>20</v>
      </c>
      <c r="I3">
        <v>20</v>
      </c>
      <c r="J3" t="s">
        <v>24</v>
      </c>
      <c r="K3" t="s">
        <v>3609</v>
      </c>
      <c r="L3" t="s">
        <v>40</v>
      </c>
      <c r="M3" t="s">
        <v>41</v>
      </c>
      <c r="N3" t="s">
        <v>28</v>
      </c>
      <c r="O3" s="1">
        <v>43722</v>
      </c>
      <c r="Q3" t="s">
        <v>29</v>
      </c>
      <c r="R3" t="s">
        <v>24</v>
      </c>
    </row>
    <row r="4" spans="1:18" x14ac:dyDescent="0.3">
      <c r="A4" t="s">
        <v>18</v>
      </c>
      <c r="B4" t="s">
        <v>19</v>
      </c>
      <c r="C4" t="s">
        <v>19</v>
      </c>
      <c r="E4" t="s">
        <v>3614</v>
      </c>
      <c r="F4" t="s">
        <v>22</v>
      </c>
      <c r="G4" t="s">
        <v>3615</v>
      </c>
      <c r="H4">
        <v>94.5</v>
      </c>
      <c r="I4">
        <v>94.5</v>
      </c>
      <c r="J4" t="s">
        <v>32</v>
      </c>
      <c r="K4" t="s">
        <v>311</v>
      </c>
      <c r="L4" t="s">
        <v>34</v>
      </c>
      <c r="M4" t="s">
        <v>35</v>
      </c>
      <c r="N4" t="s">
        <v>36</v>
      </c>
      <c r="O4" s="1">
        <v>24473</v>
      </c>
      <c r="Q4" t="s">
        <v>29</v>
      </c>
      <c r="R4" t="s">
        <v>32</v>
      </c>
    </row>
    <row r="5" spans="1:18" x14ac:dyDescent="0.3">
      <c r="A5" t="s">
        <v>18</v>
      </c>
      <c r="B5" t="s">
        <v>19</v>
      </c>
      <c r="C5" t="s">
        <v>19</v>
      </c>
      <c r="E5" t="s">
        <v>3616</v>
      </c>
      <c r="F5" t="s">
        <v>22</v>
      </c>
      <c r="G5" t="s">
        <v>3617</v>
      </c>
      <c r="H5">
        <v>1.5</v>
      </c>
      <c r="I5">
        <v>2.5</v>
      </c>
      <c r="J5" t="s">
        <v>32</v>
      </c>
      <c r="K5" t="s">
        <v>3618</v>
      </c>
      <c r="L5" t="s">
        <v>40</v>
      </c>
      <c r="M5" t="s">
        <v>41</v>
      </c>
      <c r="N5" t="s">
        <v>36</v>
      </c>
      <c r="O5">
        <v>41675</v>
      </c>
      <c r="Q5" t="s">
        <v>29</v>
      </c>
      <c r="R5" t="s">
        <v>32</v>
      </c>
    </row>
    <row r="6" spans="1:18" x14ac:dyDescent="0.3">
      <c r="A6" t="s">
        <v>18</v>
      </c>
      <c r="B6" t="s">
        <v>19</v>
      </c>
      <c r="C6" t="s">
        <v>20</v>
      </c>
      <c r="D6" t="s">
        <v>21</v>
      </c>
      <c r="E6" t="s">
        <v>21</v>
      </c>
      <c r="F6" t="s">
        <v>22</v>
      </c>
      <c r="G6" t="s">
        <v>23</v>
      </c>
      <c r="H6">
        <v>41.4</v>
      </c>
      <c r="J6" t="s">
        <v>24</v>
      </c>
      <c r="K6" t="s">
        <v>25</v>
      </c>
      <c r="L6" t="s">
        <v>26</v>
      </c>
      <c r="M6" t="s">
        <v>27</v>
      </c>
      <c r="N6" t="s">
        <v>28</v>
      </c>
      <c r="O6">
        <v>37117</v>
      </c>
      <c r="Q6" t="s">
        <v>29</v>
      </c>
      <c r="R6" t="s">
        <v>24</v>
      </c>
    </row>
    <row r="7" spans="1:18" x14ac:dyDescent="0.3">
      <c r="A7" t="s">
        <v>18</v>
      </c>
      <c r="B7" t="s">
        <v>20</v>
      </c>
      <c r="C7" t="s">
        <v>19</v>
      </c>
      <c r="E7" t="s">
        <v>30</v>
      </c>
      <c r="F7" t="s">
        <v>22</v>
      </c>
      <c r="G7" t="s">
        <v>31</v>
      </c>
      <c r="H7">
        <v>3.01</v>
      </c>
      <c r="I7">
        <v>5</v>
      </c>
      <c r="J7" t="s">
        <v>32</v>
      </c>
      <c r="K7" t="s">
        <v>33</v>
      </c>
      <c r="L7" t="s">
        <v>34</v>
      </c>
      <c r="M7" t="s">
        <v>35</v>
      </c>
      <c r="N7" t="s">
        <v>36</v>
      </c>
      <c r="O7">
        <v>30574</v>
      </c>
      <c r="Q7" t="s">
        <v>29</v>
      </c>
      <c r="R7" t="s">
        <v>32</v>
      </c>
    </row>
    <row r="8" spans="1:18" x14ac:dyDescent="0.3">
      <c r="A8" t="s">
        <v>18</v>
      </c>
      <c r="B8" t="s">
        <v>19</v>
      </c>
      <c r="C8" t="s">
        <v>19</v>
      </c>
      <c r="E8" t="s">
        <v>37</v>
      </c>
      <c r="F8" t="s">
        <v>22</v>
      </c>
      <c r="G8" t="s">
        <v>38</v>
      </c>
      <c r="H8">
        <v>15</v>
      </c>
      <c r="I8">
        <v>15</v>
      </c>
      <c r="J8" t="s">
        <v>32</v>
      </c>
      <c r="K8" t="s">
        <v>39</v>
      </c>
      <c r="L8" t="s">
        <v>40</v>
      </c>
      <c r="M8" t="s">
        <v>41</v>
      </c>
      <c r="N8" t="s">
        <v>42</v>
      </c>
      <c r="O8" s="1">
        <v>42746</v>
      </c>
      <c r="Q8" t="s">
        <v>29</v>
      </c>
      <c r="R8" t="s">
        <v>32</v>
      </c>
    </row>
    <row r="9" spans="1:18" x14ac:dyDescent="0.3">
      <c r="A9" t="s">
        <v>18</v>
      </c>
      <c r="B9" t="s">
        <v>19</v>
      </c>
      <c r="C9" t="s">
        <v>19</v>
      </c>
      <c r="E9" t="s">
        <v>43</v>
      </c>
      <c r="F9" t="s">
        <v>44</v>
      </c>
      <c r="G9" t="s">
        <v>45</v>
      </c>
      <c r="H9">
        <v>50</v>
      </c>
      <c r="J9" t="s">
        <v>24</v>
      </c>
      <c r="K9" t="s">
        <v>46</v>
      </c>
      <c r="L9" t="s">
        <v>47</v>
      </c>
      <c r="M9" t="s">
        <v>47</v>
      </c>
      <c r="N9" t="s">
        <v>28</v>
      </c>
      <c r="O9" s="1"/>
      <c r="Q9" t="s">
        <v>48</v>
      </c>
      <c r="R9" t="s">
        <v>24</v>
      </c>
    </row>
    <row r="10" spans="1:18" x14ac:dyDescent="0.3">
      <c r="A10" t="s">
        <v>18</v>
      </c>
      <c r="B10" t="s">
        <v>20</v>
      </c>
      <c r="C10" t="s">
        <v>19</v>
      </c>
      <c r="E10" t="s">
        <v>49</v>
      </c>
      <c r="F10" t="s">
        <v>22</v>
      </c>
      <c r="G10" t="s">
        <v>50</v>
      </c>
      <c r="H10">
        <v>81.44</v>
      </c>
      <c r="I10">
        <v>85</v>
      </c>
      <c r="J10" t="s">
        <v>24</v>
      </c>
      <c r="K10" t="s">
        <v>51</v>
      </c>
      <c r="L10" t="s">
        <v>26</v>
      </c>
      <c r="M10" t="s">
        <v>27</v>
      </c>
      <c r="N10" t="s">
        <v>28</v>
      </c>
      <c r="O10" s="1">
        <v>31168</v>
      </c>
      <c r="Q10" t="s">
        <v>29</v>
      </c>
      <c r="R10" t="s">
        <v>24</v>
      </c>
    </row>
    <row r="11" spans="1:18" x14ac:dyDescent="0.3">
      <c r="A11" t="s">
        <v>18</v>
      </c>
      <c r="B11" t="s">
        <v>20</v>
      </c>
      <c r="C11" t="s">
        <v>19</v>
      </c>
      <c r="E11" t="s">
        <v>3443</v>
      </c>
      <c r="F11" t="s">
        <v>22</v>
      </c>
      <c r="G11" t="s">
        <v>3444</v>
      </c>
      <c r="H11">
        <v>1.1000000000000001</v>
      </c>
      <c r="I11">
        <v>1.1000000000000001</v>
      </c>
      <c r="J11" t="s">
        <v>32</v>
      </c>
      <c r="K11" t="s">
        <v>68</v>
      </c>
      <c r="L11" t="s">
        <v>160</v>
      </c>
      <c r="M11" t="s">
        <v>160</v>
      </c>
      <c r="N11" t="s">
        <v>36</v>
      </c>
      <c r="O11" s="1"/>
      <c r="Q11" t="s">
        <v>29</v>
      </c>
      <c r="R11" t="s">
        <v>32</v>
      </c>
    </row>
    <row r="12" spans="1:18" x14ac:dyDescent="0.3">
      <c r="A12" t="s">
        <v>18</v>
      </c>
      <c r="B12" t="s">
        <v>19</v>
      </c>
      <c r="C12" t="s">
        <v>19</v>
      </c>
      <c r="E12" t="s">
        <v>63</v>
      </c>
      <c r="F12" t="s">
        <v>22</v>
      </c>
      <c r="G12" t="s">
        <v>64</v>
      </c>
      <c r="H12">
        <v>25</v>
      </c>
      <c r="I12">
        <v>34.700000000000003</v>
      </c>
      <c r="J12" t="s">
        <v>32</v>
      </c>
      <c r="K12" t="s">
        <v>65</v>
      </c>
      <c r="L12" t="s">
        <v>34</v>
      </c>
      <c r="M12" t="s">
        <v>35</v>
      </c>
      <c r="N12" t="s">
        <v>36</v>
      </c>
      <c r="O12" s="1">
        <v>42430</v>
      </c>
      <c r="Q12" t="s">
        <v>29</v>
      </c>
      <c r="R12" t="s">
        <v>32</v>
      </c>
    </row>
    <row r="13" spans="1:18" x14ac:dyDescent="0.3">
      <c r="A13" t="s">
        <v>18</v>
      </c>
      <c r="B13" t="s">
        <v>19</v>
      </c>
      <c r="C13" t="s">
        <v>20</v>
      </c>
      <c r="D13" t="s">
        <v>69</v>
      </c>
      <c r="E13" t="s">
        <v>69</v>
      </c>
      <c r="F13" t="s">
        <v>22</v>
      </c>
      <c r="G13" t="s">
        <v>70</v>
      </c>
      <c r="H13">
        <v>96</v>
      </c>
      <c r="J13" t="s">
        <v>71</v>
      </c>
      <c r="K13" t="s">
        <v>72</v>
      </c>
      <c r="L13" t="s">
        <v>26</v>
      </c>
      <c r="M13" t="s">
        <v>27</v>
      </c>
      <c r="N13" t="s">
        <v>28</v>
      </c>
      <c r="O13" s="1">
        <v>40345</v>
      </c>
      <c r="Q13" t="s">
        <v>29</v>
      </c>
      <c r="R13" t="s">
        <v>71</v>
      </c>
    </row>
    <row r="14" spans="1:18" x14ac:dyDescent="0.3">
      <c r="A14" t="s">
        <v>18</v>
      </c>
      <c r="B14" t="s">
        <v>20</v>
      </c>
      <c r="C14" t="s">
        <v>19</v>
      </c>
      <c r="E14" t="s">
        <v>73</v>
      </c>
      <c r="F14" t="s">
        <v>22</v>
      </c>
      <c r="G14" t="s">
        <v>73</v>
      </c>
      <c r="H14">
        <v>0.15</v>
      </c>
      <c r="I14">
        <v>2.2999999999999998</v>
      </c>
      <c r="J14" t="s">
        <v>32</v>
      </c>
      <c r="K14" t="s">
        <v>68</v>
      </c>
      <c r="L14" t="s">
        <v>34</v>
      </c>
      <c r="M14" t="s">
        <v>35</v>
      </c>
      <c r="N14" t="s">
        <v>36</v>
      </c>
      <c r="O14" s="1">
        <v>39142</v>
      </c>
      <c r="Q14" t="s">
        <v>29</v>
      </c>
      <c r="R14" t="s">
        <v>32</v>
      </c>
    </row>
    <row r="15" spans="1:18" x14ac:dyDescent="0.3">
      <c r="A15" t="s">
        <v>18</v>
      </c>
      <c r="B15" t="s">
        <v>19</v>
      </c>
      <c r="C15" t="s">
        <v>19</v>
      </c>
      <c r="E15" t="s">
        <v>74</v>
      </c>
      <c r="F15" t="s">
        <v>22</v>
      </c>
      <c r="G15" t="s">
        <v>75</v>
      </c>
      <c r="H15">
        <v>1.5</v>
      </c>
      <c r="I15">
        <v>1.5</v>
      </c>
      <c r="J15" t="s">
        <v>24</v>
      </c>
      <c r="K15" t="s">
        <v>76</v>
      </c>
      <c r="L15" t="s">
        <v>40</v>
      </c>
      <c r="M15" t="s">
        <v>41</v>
      </c>
      <c r="N15" t="s">
        <v>28</v>
      </c>
      <c r="O15">
        <v>41628</v>
      </c>
      <c r="Q15" t="s">
        <v>29</v>
      </c>
      <c r="R15" t="s">
        <v>24</v>
      </c>
    </row>
    <row r="16" spans="1:18" x14ac:dyDescent="0.3">
      <c r="A16" t="s">
        <v>18</v>
      </c>
      <c r="B16" t="s">
        <v>19</v>
      </c>
      <c r="C16" t="s">
        <v>19</v>
      </c>
      <c r="E16" t="s">
        <v>77</v>
      </c>
      <c r="F16" t="s">
        <v>22</v>
      </c>
      <c r="G16" t="s">
        <v>78</v>
      </c>
      <c r="H16">
        <v>1.5</v>
      </c>
      <c r="I16">
        <v>1.5</v>
      </c>
      <c r="J16" t="s">
        <v>32</v>
      </c>
      <c r="K16" t="s">
        <v>79</v>
      </c>
      <c r="L16" t="s">
        <v>40</v>
      </c>
      <c r="M16" t="s">
        <v>41</v>
      </c>
      <c r="N16" t="s">
        <v>36</v>
      </c>
      <c r="O16" s="1">
        <v>42452</v>
      </c>
      <c r="Q16" t="s">
        <v>29</v>
      </c>
      <c r="R16" t="s">
        <v>32</v>
      </c>
    </row>
    <row r="17" spans="1:18" x14ac:dyDescent="0.3">
      <c r="A17" t="s">
        <v>18</v>
      </c>
      <c r="B17" t="s">
        <v>19</v>
      </c>
      <c r="C17" t="s">
        <v>20</v>
      </c>
      <c r="D17" t="s">
        <v>80</v>
      </c>
      <c r="E17" t="s">
        <v>80</v>
      </c>
      <c r="F17" t="s">
        <v>22</v>
      </c>
      <c r="G17" t="s">
        <v>81</v>
      </c>
      <c r="H17">
        <v>250</v>
      </c>
      <c r="J17" t="s">
        <v>24</v>
      </c>
      <c r="K17" t="s">
        <v>82</v>
      </c>
      <c r="L17" t="s">
        <v>83</v>
      </c>
      <c r="M17" t="s">
        <v>41</v>
      </c>
      <c r="N17" t="s">
        <v>28</v>
      </c>
      <c r="O17" s="1">
        <v>41605</v>
      </c>
      <c r="Q17" t="s">
        <v>29</v>
      </c>
      <c r="R17" t="s">
        <v>24</v>
      </c>
    </row>
    <row r="18" spans="1:18" x14ac:dyDescent="0.3">
      <c r="A18" t="s">
        <v>18</v>
      </c>
      <c r="B18" t="s">
        <v>19</v>
      </c>
      <c r="C18" t="s">
        <v>19</v>
      </c>
      <c r="E18" t="s">
        <v>3377</v>
      </c>
      <c r="F18" t="s">
        <v>22</v>
      </c>
      <c r="G18" t="s">
        <v>3378</v>
      </c>
      <c r="H18">
        <v>78</v>
      </c>
      <c r="I18">
        <v>85</v>
      </c>
      <c r="J18" t="s">
        <v>24</v>
      </c>
      <c r="K18" t="s">
        <v>51</v>
      </c>
      <c r="L18" t="s">
        <v>26</v>
      </c>
      <c r="M18" t="s">
        <v>27</v>
      </c>
      <c r="N18" t="s">
        <v>28</v>
      </c>
      <c r="O18">
        <v>31168</v>
      </c>
      <c r="Q18" t="s">
        <v>29</v>
      </c>
      <c r="R18" t="s">
        <v>24</v>
      </c>
    </row>
    <row r="19" spans="1:18" x14ac:dyDescent="0.3">
      <c r="A19" t="s">
        <v>18</v>
      </c>
      <c r="B19" t="s">
        <v>19</v>
      </c>
      <c r="C19" t="s">
        <v>20</v>
      </c>
      <c r="D19" t="s">
        <v>461</v>
      </c>
      <c r="E19" t="s">
        <v>461</v>
      </c>
      <c r="F19" t="s">
        <v>22</v>
      </c>
      <c r="G19" t="s">
        <v>461</v>
      </c>
      <c r="H19">
        <v>0.99</v>
      </c>
      <c r="J19" t="s">
        <v>24</v>
      </c>
      <c r="K19" t="s">
        <v>196</v>
      </c>
      <c r="L19" t="s">
        <v>160</v>
      </c>
      <c r="M19" t="s">
        <v>160</v>
      </c>
      <c r="N19" t="s">
        <v>28</v>
      </c>
      <c r="O19" s="1"/>
      <c r="Q19" t="s">
        <v>29</v>
      </c>
      <c r="R19" t="s">
        <v>24</v>
      </c>
    </row>
    <row r="20" spans="1:18" x14ac:dyDescent="0.3">
      <c r="A20" t="s">
        <v>18</v>
      </c>
      <c r="B20" t="s">
        <v>20</v>
      </c>
      <c r="C20" t="s">
        <v>19</v>
      </c>
      <c r="E20" t="s">
        <v>84</v>
      </c>
      <c r="F20" t="s">
        <v>22</v>
      </c>
      <c r="G20" t="s">
        <v>85</v>
      </c>
      <c r="H20">
        <v>8.5</v>
      </c>
      <c r="I20">
        <v>12.5</v>
      </c>
      <c r="J20" t="s">
        <v>32</v>
      </c>
      <c r="K20" t="s">
        <v>68</v>
      </c>
      <c r="L20" t="s">
        <v>26</v>
      </c>
      <c r="M20" t="s">
        <v>27</v>
      </c>
      <c r="N20" t="s">
        <v>42</v>
      </c>
      <c r="O20" s="1">
        <v>32297</v>
      </c>
      <c r="Q20" t="s">
        <v>29</v>
      </c>
      <c r="R20" t="s">
        <v>32</v>
      </c>
    </row>
    <row r="21" spans="1:18" x14ac:dyDescent="0.3">
      <c r="A21" t="s">
        <v>18</v>
      </c>
      <c r="B21" t="s">
        <v>20</v>
      </c>
      <c r="C21" t="s">
        <v>19</v>
      </c>
      <c r="E21" t="s">
        <v>86</v>
      </c>
      <c r="F21" t="s">
        <v>22</v>
      </c>
      <c r="G21" t="s">
        <v>87</v>
      </c>
      <c r="H21">
        <v>114.8</v>
      </c>
      <c r="I21">
        <v>114.8</v>
      </c>
      <c r="J21" t="s">
        <v>32</v>
      </c>
      <c r="K21" t="s">
        <v>88</v>
      </c>
      <c r="L21" t="s">
        <v>26</v>
      </c>
      <c r="M21" t="s">
        <v>27</v>
      </c>
      <c r="N21" t="s">
        <v>36</v>
      </c>
      <c r="O21" s="1">
        <v>31831</v>
      </c>
      <c r="Q21" t="s">
        <v>29</v>
      </c>
      <c r="R21" t="s">
        <v>32</v>
      </c>
    </row>
    <row r="22" spans="1:18" x14ac:dyDescent="0.3">
      <c r="A22" t="s">
        <v>18</v>
      </c>
      <c r="B22" t="s">
        <v>19</v>
      </c>
      <c r="C22" t="s">
        <v>19</v>
      </c>
      <c r="E22" t="s">
        <v>89</v>
      </c>
      <c r="F22" t="s">
        <v>22</v>
      </c>
      <c r="G22" t="s">
        <v>90</v>
      </c>
      <c r="H22">
        <v>22</v>
      </c>
      <c r="I22">
        <v>22</v>
      </c>
      <c r="J22" t="s">
        <v>32</v>
      </c>
      <c r="K22" t="s">
        <v>68</v>
      </c>
      <c r="L22" t="s">
        <v>34</v>
      </c>
      <c r="M22" t="s">
        <v>35</v>
      </c>
      <c r="N22" t="s">
        <v>36</v>
      </c>
      <c r="O22">
        <v>15707</v>
      </c>
      <c r="Q22" t="s">
        <v>29</v>
      </c>
      <c r="R22" t="s">
        <v>32</v>
      </c>
    </row>
    <row r="23" spans="1:18" x14ac:dyDescent="0.3">
      <c r="A23" t="s">
        <v>18</v>
      </c>
      <c r="B23" t="s">
        <v>19</v>
      </c>
      <c r="C23" t="s">
        <v>19</v>
      </c>
      <c r="E23" t="s">
        <v>91</v>
      </c>
      <c r="F23" t="s">
        <v>22</v>
      </c>
      <c r="G23" t="s">
        <v>92</v>
      </c>
      <c r="H23">
        <v>0.55000000000000004</v>
      </c>
      <c r="I23">
        <v>0.55000000000000004</v>
      </c>
      <c r="J23" t="s">
        <v>32</v>
      </c>
      <c r="K23" t="s">
        <v>93</v>
      </c>
      <c r="L23" t="s">
        <v>94</v>
      </c>
      <c r="M23" t="s">
        <v>95</v>
      </c>
      <c r="N23" t="s">
        <v>42</v>
      </c>
      <c r="Q23" t="s">
        <v>29</v>
      </c>
      <c r="R23" t="s">
        <v>32</v>
      </c>
    </row>
    <row r="24" spans="1:18" x14ac:dyDescent="0.3">
      <c r="A24" t="s">
        <v>18</v>
      </c>
      <c r="B24" t="s">
        <v>19</v>
      </c>
      <c r="C24" t="s">
        <v>19</v>
      </c>
      <c r="E24" t="s">
        <v>96</v>
      </c>
      <c r="F24" t="s">
        <v>22</v>
      </c>
      <c r="G24" t="s">
        <v>97</v>
      </c>
      <c r="H24">
        <v>1.75</v>
      </c>
      <c r="I24">
        <v>1.8</v>
      </c>
      <c r="J24" t="s">
        <v>24</v>
      </c>
      <c r="K24" t="s">
        <v>98</v>
      </c>
      <c r="L24" t="s">
        <v>40</v>
      </c>
      <c r="M24" t="s">
        <v>41</v>
      </c>
      <c r="N24" t="s">
        <v>28</v>
      </c>
      <c r="O24">
        <v>42095</v>
      </c>
      <c r="Q24" t="s">
        <v>29</v>
      </c>
      <c r="R24" t="s">
        <v>24</v>
      </c>
    </row>
    <row r="25" spans="1:18" x14ac:dyDescent="0.3">
      <c r="A25" t="s">
        <v>18</v>
      </c>
      <c r="B25" t="s">
        <v>19</v>
      </c>
      <c r="C25" t="s">
        <v>19</v>
      </c>
      <c r="E25" t="s">
        <v>106</v>
      </c>
      <c r="F25" t="s">
        <v>22</v>
      </c>
      <c r="G25" t="s">
        <v>107</v>
      </c>
      <c r="H25">
        <v>46.2</v>
      </c>
      <c r="I25">
        <v>49.9</v>
      </c>
      <c r="J25" t="s">
        <v>32</v>
      </c>
      <c r="K25" t="s">
        <v>108</v>
      </c>
      <c r="L25" t="s">
        <v>26</v>
      </c>
      <c r="M25" t="s">
        <v>27</v>
      </c>
      <c r="N25" t="s">
        <v>36</v>
      </c>
      <c r="O25" s="1">
        <v>37315</v>
      </c>
      <c r="Q25" t="s">
        <v>29</v>
      </c>
      <c r="R25" t="s">
        <v>32</v>
      </c>
    </row>
    <row r="26" spans="1:18" x14ac:dyDescent="0.3">
      <c r="A26" t="s">
        <v>18</v>
      </c>
      <c r="B26" t="s">
        <v>19</v>
      </c>
      <c r="C26" t="s">
        <v>19</v>
      </c>
      <c r="E26" t="s">
        <v>109</v>
      </c>
      <c r="F26" t="s">
        <v>22</v>
      </c>
      <c r="G26" t="s">
        <v>110</v>
      </c>
      <c r="H26">
        <v>102.5</v>
      </c>
      <c r="I26">
        <v>100</v>
      </c>
      <c r="J26" t="s">
        <v>32</v>
      </c>
      <c r="K26" t="s">
        <v>110</v>
      </c>
      <c r="L26" t="s">
        <v>47</v>
      </c>
      <c r="M26" t="s">
        <v>47</v>
      </c>
      <c r="N26" t="s">
        <v>36</v>
      </c>
      <c r="O26" s="1">
        <v>40899</v>
      </c>
      <c r="Q26" t="s">
        <v>29</v>
      </c>
      <c r="R26" t="s">
        <v>32</v>
      </c>
    </row>
    <row r="27" spans="1:18" x14ac:dyDescent="0.3">
      <c r="A27" t="s">
        <v>18</v>
      </c>
      <c r="B27" t="s">
        <v>19</v>
      </c>
      <c r="C27" t="s">
        <v>19</v>
      </c>
      <c r="E27" t="s">
        <v>111</v>
      </c>
      <c r="F27" t="s">
        <v>22</v>
      </c>
      <c r="G27" t="s">
        <v>112</v>
      </c>
      <c r="H27">
        <v>150</v>
      </c>
      <c r="I27">
        <v>150</v>
      </c>
      <c r="J27" t="s">
        <v>32</v>
      </c>
      <c r="K27" t="s">
        <v>113</v>
      </c>
      <c r="L27" t="s">
        <v>40</v>
      </c>
      <c r="M27" t="s">
        <v>41</v>
      </c>
      <c r="N27" t="s">
        <v>36</v>
      </c>
      <c r="O27" s="1">
        <v>43529</v>
      </c>
      <c r="Q27" t="s">
        <v>29</v>
      </c>
      <c r="R27" t="s">
        <v>32</v>
      </c>
    </row>
    <row r="28" spans="1:18" x14ac:dyDescent="0.3">
      <c r="A28" t="s">
        <v>18</v>
      </c>
      <c r="B28" t="s">
        <v>20</v>
      </c>
      <c r="C28" t="s">
        <v>19</v>
      </c>
      <c r="E28" t="s">
        <v>127</v>
      </c>
      <c r="F28" t="s">
        <v>22</v>
      </c>
      <c r="G28" t="s">
        <v>128</v>
      </c>
      <c r="H28">
        <v>1</v>
      </c>
      <c r="I28">
        <v>1</v>
      </c>
      <c r="J28" t="s">
        <v>32</v>
      </c>
      <c r="K28" t="s">
        <v>68</v>
      </c>
      <c r="L28" t="s">
        <v>34</v>
      </c>
      <c r="M28" t="s">
        <v>35</v>
      </c>
      <c r="N28" t="s">
        <v>36</v>
      </c>
      <c r="O28">
        <v>30317</v>
      </c>
      <c r="Q28" t="s">
        <v>29</v>
      </c>
      <c r="R28" t="s">
        <v>32</v>
      </c>
    </row>
    <row r="29" spans="1:18" x14ac:dyDescent="0.3">
      <c r="A29" t="s">
        <v>18</v>
      </c>
      <c r="B29" t="s">
        <v>20</v>
      </c>
      <c r="C29" t="s">
        <v>19</v>
      </c>
      <c r="E29" t="s">
        <v>129</v>
      </c>
      <c r="F29" t="s">
        <v>22</v>
      </c>
      <c r="G29" t="s">
        <v>130</v>
      </c>
      <c r="H29">
        <v>49.97</v>
      </c>
      <c r="I29">
        <v>49</v>
      </c>
      <c r="J29" t="s">
        <v>32</v>
      </c>
      <c r="K29" t="s">
        <v>131</v>
      </c>
      <c r="L29" t="s">
        <v>26</v>
      </c>
      <c r="M29" t="s">
        <v>27</v>
      </c>
      <c r="N29" t="s">
        <v>36</v>
      </c>
      <c r="O29">
        <v>33234</v>
      </c>
      <c r="Q29" t="s">
        <v>29</v>
      </c>
      <c r="R29" t="s">
        <v>32</v>
      </c>
    </row>
    <row r="30" spans="1:18" x14ac:dyDescent="0.3">
      <c r="A30" t="s">
        <v>18</v>
      </c>
      <c r="B30" t="s">
        <v>19</v>
      </c>
      <c r="C30" t="s">
        <v>19</v>
      </c>
      <c r="E30" t="s">
        <v>132</v>
      </c>
      <c r="F30" t="s">
        <v>22</v>
      </c>
      <c r="G30" t="s">
        <v>133</v>
      </c>
      <c r="H30">
        <v>0.85</v>
      </c>
      <c r="I30">
        <v>0.9</v>
      </c>
      <c r="J30" t="s">
        <v>32</v>
      </c>
      <c r="K30" t="s">
        <v>134</v>
      </c>
      <c r="L30" t="s">
        <v>94</v>
      </c>
      <c r="M30" t="s">
        <v>135</v>
      </c>
      <c r="N30" t="s">
        <v>36</v>
      </c>
      <c r="O30" s="1">
        <v>41815</v>
      </c>
      <c r="Q30" t="s">
        <v>29</v>
      </c>
      <c r="R30" t="s">
        <v>32</v>
      </c>
    </row>
    <row r="31" spans="1:18" x14ac:dyDescent="0.3">
      <c r="A31" t="s">
        <v>18</v>
      </c>
      <c r="B31" t="s">
        <v>19</v>
      </c>
      <c r="C31" t="s">
        <v>19</v>
      </c>
      <c r="E31" t="s">
        <v>136</v>
      </c>
      <c r="F31" t="s">
        <v>22</v>
      </c>
      <c r="G31" t="s">
        <v>137</v>
      </c>
      <c r="H31">
        <v>24.4</v>
      </c>
      <c r="I31">
        <v>28.8</v>
      </c>
      <c r="J31" t="s">
        <v>32</v>
      </c>
      <c r="K31" t="s">
        <v>137</v>
      </c>
      <c r="L31" t="s">
        <v>83</v>
      </c>
      <c r="M31" t="s">
        <v>95</v>
      </c>
      <c r="N31" t="s">
        <v>36</v>
      </c>
      <c r="O31" s="1">
        <v>42985</v>
      </c>
      <c r="Q31" t="s">
        <v>29</v>
      </c>
      <c r="R31" t="s">
        <v>32</v>
      </c>
    </row>
    <row r="32" spans="1:18" x14ac:dyDescent="0.3">
      <c r="A32" t="s">
        <v>18</v>
      </c>
      <c r="B32" t="s">
        <v>19</v>
      </c>
      <c r="C32" t="s">
        <v>19</v>
      </c>
      <c r="E32" t="s">
        <v>138</v>
      </c>
      <c r="F32" t="s">
        <v>22</v>
      </c>
      <c r="G32" t="s">
        <v>139</v>
      </c>
      <c r="H32">
        <v>150</v>
      </c>
      <c r="I32">
        <v>150</v>
      </c>
      <c r="J32" t="s">
        <v>24</v>
      </c>
      <c r="K32" t="s">
        <v>140</v>
      </c>
      <c r="L32" t="s">
        <v>47</v>
      </c>
      <c r="M32" t="s">
        <v>47</v>
      </c>
      <c r="N32" t="s">
        <v>28</v>
      </c>
      <c r="O32">
        <v>40541</v>
      </c>
      <c r="Q32" t="s">
        <v>29</v>
      </c>
      <c r="R32" t="s">
        <v>24</v>
      </c>
    </row>
    <row r="33" spans="1:18" x14ac:dyDescent="0.3">
      <c r="A33" t="s">
        <v>18</v>
      </c>
      <c r="B33" t="s">
        <v>20</v>
      </c>
      <c r="C33" t="s">
        <v>20</v>
      </c>
      <c r="D33" t="s">
        <v>141</v>
      </c>
      <c r="E33" t="s">
        <v>141</v>
      </c>
      <c r="F33" t="s">
        <v>22</v>
      </c>
      <c r="G33" t="s">
        <v>142</v>
      </c>
      <c r="H33">
        <v>4</v>
      </c>
      <c r="J33" t="s">
        <v>32</v>
      </c>
      <c r="K33" t="s">
        <v>143</v>
      </c>
      <c r="L33" t="s">
        <v>34</v>
      </c>
      <c r="M33" t="s">
        <v>35</v>
      </c>
      <c r="N33" t="s">
        <v>36</v>
      </c>
      <c r="O33" s="1">
        <v>31517</v>
      </c>
      <c r="Q33" t="s">
        <v>29</v>
      </c>
      <c r="R33" t="s">
        <v>32</v>
      </c>
    </row>
    <row r="34" spans="1:18" x14ac:dyDescent="0.3">
      <c r="A34" t="s">
        <v>18</v>
      </c>
      <c r="B34" t="s">
        <v>19</v>
      </c>
      <c r="C34" t="s">
        <v>19</v>
      </c>
      <c r="E34" t="s">
        <v>144</v>
      </c>
      <c r="F34" t="s">
        <v>22</v>
      </c>
      <c r="G34" t="s">
        <v>145</v>
      </c>
      <c r="H34">
        <v>1</v>
      </c>
      <c r="I34">
        <v>1</v>
      </c>
      <c r="J34" t="s">
        <v>32</v>
      </c>
      <c r="K34" t="s">
        <v>146</v>
      </c>
      <c r="L34" t="s">
        <v>94</v>
      </c>
      <c r="M34" t="s">
        <v>135</v>
      </c>
      <c r="N34" t="s">
        <v>42</v>
      </c>
      <c r="O34" s="1">
        <v>43133</v>
      </c>
      <c r="Q34" t="s">
        <v>29</v>
      </c>
      <c r="R34" t="s">
        <v>32</v>
      </c>
    </row>
    <row r="35" spans="1:18" x14ac:dyDescent="0.3">
      <c r="A35" t="s">
        <v>18</v>
      </c>
      <c r="B35" t="s">
        <v>20</v>
      </c>
      <c r="C35" t="s">
        <v>19</v>
      </c>
      <c r="E35" t="s">
        <v>157</v>
      </c>
      <c r="F35" t="s">
        <v>22</v>
      </c>
      <c r="G35" t="s">
        <v>158</v>
      </c>
      <c r="H35">
        <v>2</v>
      </c>
      <c r="I35">
        <v>50</v>
      </c>
      <c r="J35" t="s">
        <v>71</v>
      </c>
      <c r="K35" t="s">
        <v>159</v>
      </c>
      <c r="M35" t="s">
        <v>160</v>
      </c>
      <c r="N35" t="s">
        <v>28</v>
      </c>
      <c r="O35">
        <v>29221</v>
      </c>
      <c r="Q35" t="s">
        <v>29</v>
      </c>
      <c r="R35" t="s">
        <v>71</v>
      </c>
    </row>
    <row r="36" spans="1:18" x14ac:dyDescent="0.3">
      <c r="A36" t="s">
        <v>18</v>
      </c>
      <c r="B36" t="s">
        <v>19</v>
      </c>
      <c r="C36" t="s">
        <v>20</v>
      </c>
      <c r="D36" t="s">
        <v>161</v>
      </c>
      <c r="E36" t="s">
        <v>161</v>
      </c>
      <c r="F36" t="s">
        <v>22</v>
      </c>
      <c r="G36" t="s">
        <v>162</v>
      </c>
      <c r="H36">
        <v>1.8</v>
      </c>
      <c r="J36" t="s">
        <v>24</v>
      </c>
      <c r="K36" t="s">
        <v>163</v>
      </c>
      <c r="L36" t="s">
        <v>160</v>
      </c>
      <c r="M36" t="s">
        <v>160</v>
      </c>
      <c r="N36" t="s">
        <v>28</v>
      </c>
      <c r="Q36" t="s">
        <v>29</v>
      </c>
      <c r="R36" t="s">
        <v>24</v>
      </c>
    </row>
    <row r="37" spans="1:18" x14ac:dyDescent="0.3">
      <c r="A37" t="s">
        <v>18</v>
      </c>
      <c r="B37" t="s">
        <v>19</v>
      </c>
      <c r="C37" t="s">
        <v>19</v>
      </c>
      <c r="E37" t="s">
        <v>164</v>
      </c>
      <c r="F37" t="s">
        <v>22</v>
      </c>
      <c r="G37" t="s">
        <v>165</v>
      </c>
      <c r="H37">
        <v>6.5</v>
      </c>
      <c r="I37">
        <v>6.5</v>
      </c>
      <c r="J37" t="s">
        <v>24</v>
      </c>
      <c r="K37" t="s">
        <v>166</v>
      </c>
      <c r="L37" t="s">
        <v>40</v>
      </c>
      <c r="M37" t="s">
        <v>41</v>
      </c>
      <c r="N37" t="s">
        <v>28</v>
      </c>
      <c r="O37" s="1">
        <v>42158</v>
      </c>
      <c r="Q37" t="s">
        <v>29</v>
      </c>
      <c r="R37" t="s">
        <v>24</v>
      </c>
    </row>
    <row r="38" spans="1:18" x14ac:dyDescent="0.3">
      <c r="A38" t="s">
        <v>18</v>
      </c>
      <c r="B38" t="s">
        <v>19</v>
      </c>
      <c r="C38" t="s">
        <v>19</v>
      </c>
      <c r="E38" t="s">
        <v>167</v>
      </c>
      <c r="F38" t="s">
        <v>22</v>
      </c>
      <c r="G38" t="s">
        <v>168</v>
      </c>
      <c r="H38">
        <v>60</v>
      </c>
      <c r="I38">
        <v>60</v>
      </c>
      <c r="J38" t="s">
        <v>32</v>
      </c>
      <c r="K38" t="s">
        <v>169</v>
      </c>
      <c r="L38" t="s">
        <v>40</v>
      </c>
      <c r="M38" t="s">
        <v>41</v>
      </c>
      <c r="N38" t="s">
        <v>42</v>
      </c>
      <c r="O38">
        <v>41884</v>
      </c>
      <c r="Q38" t="s">
        <v>29</v>
      </c>
      <c r="R38" t="s">
        <v>32</v>
      </c>
    </row>
    <row r="39" spans="1:18" x14ac:dyDescent="0.3">
      <c r="A39" t="s">
        <v>18</v>
      </c>
      <c r="B39" t="s">
        <v>19</v>
      </c>
      <c r="C39" t="s">
        <v>19</v>
      </c>
      <c r="E39" t="s">
        <v>172</v>
      </c>
      <c r="F39" t="s">
        <v>22</v>
      </c>
      <c r="G39" t="s">
        <v>173</v>
      </c>
      <c r="H39">
        <v>45.6</v>
      </c>
      <c r="I39">
        <v>47</v>
      </c>
      <c r="J39" t="s">
        <v>71</v>
      </c>
      <c r="K39" t="s">
        <v>174</v>
      </c>
      <c r="L39" t="s">
        <v>40</v>
      </c>
      <c r="M39" t="s">
        <v>41</v>
      </c>
      <c r="N39" t="s">
        <v>28</v>
      </c>
      <c r="O39" s="1">
        <v>41866</v>
      </c>
      <c r="Q39" t="s">
        <v>29</v>
      </c>
      <c r="R39" t="s">
        <v>71</v>
      </c>
    </row>
    <row r="40" spans="1:18" x14ac:dyDescent="0.3">
      <c r="A40" t="s">
        <v>18</v>
      </c>
      <c r="B40" t="s">
        <v>20</v>
      </c>
      <c r="C40" t="s">
        <v>19</v>
      </c>
      <c r="E40" t="s">
        <v>182</v>
      </c>
      <c r="F40" t="s">
        <v>22</v>
      </c>
      <c r="G40" t="s">
        <v>183</v>
      </c>
      <c r="H40">
        <v>26</v>
      </c>
      <c r="I40">
        <v>31.6</v>
      </c>
      <c r="J40" t="s">
        <v>24</v>
      </c>
      <c r="K40" t="s">
        <v>184</v>
      </c>
      <c r="L40" t="s">
        <v>185</v>
      </c>
      <c r="M40" t="s">
        <v>27</v>
      </c>
      <c r="N40" t="s">
        <v>28</v>
      </c>
      <c r="O40" s="1">
        <v>43278</v>
      </c>
      <c r="Q40" t="s">
        <v>29</v>
      </c>
      <c r="R40" t="s">
        <v>24</v>
      </c>
    </row>
    <row r="41" spans="1:18" x14ac:dyDescent="0.3">
      <c r="A41" t="s">
        <v>18</v>
      </c>
      <c r="B41" t="s">
        <v>19</v>
      </c>
      <c r="C41" t="s">
        <v>20</v>
      </c>
      <c r="D41" t="s">
        <v>186</v>
      </c>
      <c r="E41" t="s">
        <v>186</v>
      </c>
      <c r="F41" t="s">
        <v>22</v>
      </c>
      <c r="G41" t="s">
        <v>186</v>
      </c>
      <c r="H41">
        <v>0.99</v>
      </c>
      <c r="J41" t="s">
        <v>24</v>
      </c>
      <c r="K41" t="s">
        <v>187</v>
      </c>
      <c r="L41" t="s">
        <v>160</v>
      </c>
      <c r="M41" t="s">
        <v>160</v>
      </c>
      <c r="N41" t="s">
        <v>28</v>
      </c>
      <c r="Q41" t="s">
        <v>29</v>
      </c>
      <c r="R41" t="s">
        <v>24</v>
      </c>
    </row>
    <row r="42" spans="1:18" x14ac:dyDescent="0.3">
      <c r="A42" t="s">
        <v>18</v>
      </c>
      <c r="B42" t="s">
        <v>19</v>
      </c>
      <c r="C42" t="s">
        <v>19</v>
      </c>
      <c r="E42" t="s">
        <v>2824</v>
      </c>
      <c r="F42" t="s">
        <v>22</v>
      </c>
      <c r="G42" t="s">
        <v>2825</v>
      </c>
      <c r="H42">
        <v>11</v>
      </c>
      <c r="I42">
        <v>11</v>
      </c>
      <c r="J42" t="s">
        <v>32</v>
      </c>
      <c r="K42" t="s">
        <v>480</v>
      </c>
      <c r="L42" t="s">
        <v>34</v>
      </c>
      <c r="M42" t="s">
        <v>35</v>
      </c>
      <c r="N42" t="s">
        <v>36</v>
      </c>
      <c r="O42">
        <v>23012</v>
      </c>
      <c r="Q42" t="s">
        <v>29</v>
      </c>
      <c r="R42" t="s">
        <v>32</v>
      </c>
    </row>
    <row r="43" spans="1:18" x14ac:dyDescent="0.3">
      <c r="A43" t="s">
        <v>18</v>
      </c>
      <c r="B43" t="s">
        <v>19</v>
      </c>
      <c r="C43" t="s">
        <v>19</v>
      </c>
      <c r="E43" t="s">
        <v>188</v>
      </c>
      <c r="F43" t="s">
        <v>22</v>
      </c>
      <c r="G43" t="s">
        <v>189</v>
      </c>
      <c r="H43">
        <v>20</v>
      </c>
      <c r="I43">
        <v>20</v>
      </c>
      <c r="J43" t="s">
        <v>24</v>
      </c>
      <c r="K43" t="s">
        <v>190</v>
      </c>
      <c r="L43" t="s">
        <v>40</v>
      </c>
      <c r="M43" t="s">
        <v>41</v>
      </c>
      <c r="N43" t="s">
        <v>28</v>
      </c>
      <c r="O43" s="1">
        <v>42490</v>
      </c>
      <c r="Q43" t="s">
        <v>29</v>
      </c>
      <c r="R43" t="s">
        <v>24</v>
      </c>
    </row>
    <row r="44" spans="1:18" x14ac:dyDescent="0.3">
      <c r="A44" t="s">
        <v>18</v>
      </c>
      <c r="B44" t="s">
        <v>19</v>
      </c>
      <c r="C44" t="s">
        <v>19</v>
      </c>
      <c r="E44" t="s">
        <v>191</v>
      </c>
      <c r="F44" t="s">
        <v>22</v>
      </c>
      <c r="G44" t="s">
        <v>192</v>
      </c>
      <c r="H44">
        <v>22</v>
      </c>
      <c r="I44">
        <v>23</v>
      </c>
      <c r="J44" t="s">
        <v>32</v>
      </c>
      <c r="K44" t="s">
        <v>193</v>
      </c>
      <c r="L44" t="s">
        <v>83</v>
      </c>
      <c r="M44" t="s">
        <v>194</v>
      </c>
      <c r="N44" t="s">
        <v>36</v>
      </c>
      <c r="O44" s="1"/>
      <c r="Q44" t="s">
        <v>29</v>
      </c>
      <c r="R44" t="s">
        <v>32</v>
      </c>
    </row>
    <row r="45" spans="1:18" x14ac:dyDescent="0.3">
      <c r="A45" t="s">
        <v>18</v>
      </c>
      <c r="B45" t="s">
        <v>19</v>
      </c>
      <c r="C45" t="s">
        <v>19</v>
      </c>
      <c r="E45" t="s">
        <v>197</v>
      </c>
      <c r="F45" t="s">
        <v>22</v>
      </c>
      <c r="G45" t="s">
        <v>198</v>
      </c>
      <c r="H45">
        <v>1.9</v>
      </c>
      <c r="I45">
        <v>2.1</v>
      </c>
      <c r="J45" t="s">
        <v>24</v>
      </c>
      <c r="K45" t="s">
        <v>199</v>
      </c>
      <c r="L45" t="s">
        <v>94</v>
      </c>
      <c r="M45" t="s">
        <v>135</v>
      </c>
      <c r="N45" t="s">
        <v>28</v>
      </c>
      <c r="O45">
        <v>37819</v>
      </c>
      <c r="Q45" t="s">
        <v>29</v>
      </c>
      <c r="R45" t="s">
        <v>24</v>
      </c>
    </row>
    <row r="46" spans="1:18" x14ac:dyDescent="0.3">
      <c r="A46" t="s">
        <v>18</v>
      </c>
      <c r="B46" t="s">
        <v>19</v>
      </c>
      <c r="C46" t="s">
        <v>19</v>
      </c>
      <c r="E46" t="s">
        <v>205</v>
      </c>
      <c r="F46" t="s">
        <v>22</v>
      </c>
      <c r="G46" t="s">
        <v>206</v>
      </c>
      <c r="H46">
        <v>49.4</v>
      </c>
      <c r="I46">
        <v>71.2</v>
      </c>
      <c r="J46" t="s">
        <v>24</v>
      </c>
      <c r="K46" t="s">
        <v>207</v>
      </c>
      <c r="L46" t="s">
        <v>26</v>
      </c>
      <c r="M46" t="s">
        <v>27</v>
      </c>
      <c r="N46" t="s">
        <v>28</v>
      </c>
      <c r="O46">
        <v>40802</v>
      </c>
      <c r="Q46" t="s">
        <v>29</v>
      </c>
      <c r="R46" t="s">
        <v>208</v>
      </c>
    </row>
    <row r="47" spans="1:18" x14ac:dyDescent="0.3">
      <c r="A47" t="s">
        <v>18</v>
      </c>
      <c r="B47" t="s">
        <v>19</v>
      </c>
      <c r="C47" t="s">
        <v>19</v>
      </c>
      <c r="E47" t="s">
        <v>1203</v>
      </c>
      <c r="F47" t="s">
        <v>22</v>
      </c>
      <c r="G47" t="s">
        <v>1204</v>
      </c>
      <c r="H47">
        <v>13.5</v>
      </c>
      <c r="I47">
        <v>13.5</v>
      </c>
      <c r="J47" t="s">
        <v>32</v>
      </c>
      <c r="K47" t="s">
        <v>1205</v>
      </c>
      <c r="L47" t="s">
        <v>34</v>
      </c>
      <c r="M47" t="s">
        <v>35</v>
      </c>
      <c r="N47" t="s">
        <v>36</v>
      </c>
      <c r="O47">
        <v>29221</v>
      </c>
      <c r="Q47" t="s">
        <v>29</v>
      </c>
      <c r="R47" t="s">
        <v>32</v>
      </c>
    </row>
    <row r="48" spans="1:18" x14ac:dyDescent="0.3">
      <c r="A48" t="s">
        <v>18</v>
      </c>
      <c r="B48" t="s">
        <v>20</v>
      </c>
      <c r="C48" t="s">
        <v>19</v>
      </c>
      <c r="E48" t="s">
        <v>2090</v>
      </c>
      <c r="F48" t="s">
        <v>22</v>
      </c>
      <c r="G48" t="s">
        <v>2091</v>
      </c>
      <c r="H48">
        <v>181</v>
      </c>
      <c r="I48">
        <v>291</v>
      </c>
      <c r="J48" t="s">
        <v>32</v>
      </c>
      <c r="K48" t="s">
        <v>2092</v>
      </c>
      <c r="L48" t="s">
        <v>26</v>
      </c>
      <c r="M48" t="s">
        <v>27</v>
      </c>
      <c r="N48" t="s">
        <v>42</v>
      </c>
      <c r="O48">
        <v>32860</v>
      </c>
      <c r="Q48" t="s">
        <v>29</v>
      </c>
      <c r="R48" t="s">
        <v>32</v>
      </c>
    </row>
    <row r="49" spans="1:18" x14ac:dyDescent="0.3">
      <c r="A49" t="s">
        <v>18</v>
      </c>
      <c r="C49" t="s">
        <v>19</v>
      </c>
      <c r="E49" t="s">
        <v>209</v>
      </c>
      <c r="F49" t="s">
        <v>22</v>
      </c>
      <c r="G49" t="s">
        <v>210</v>
      </c>
      <c r="H49">
        <v>20</v>
      </c>
      <c r="I49">
        <v>20</v>
      </c>
      <c r="J49" t="s">
        <v>24</v>
      </c>
      <c r="K49" t="s">
        <v>211</v>
      </c>
      <c r="L49" t="s">
        <v>40</v>
      </c>
      <c r="M49" t="s">
        <v>41</v>
      </c>
      <c r="N49" t="s">
        <v>28</v>
      </c>
      <c r="O49" s="1">
        <v>43077</v>
      </c>
      <c r="Q49" t="s">
        <v>29</v>
      </c>
      <c r="R49" t="s">
        <v>24</v>
      </c>
    </row>
    <row r="50" spans="1:18" x14ac:dyDescent="0.3">
      <c r="A50" t="s">
        <v>18</v>
      </c>
      <c r="B50" t="s">
        <v>19</v>
      </c>
      <c r="C50" t="s">
        <v>20</v>
      </c>
      <c r="D50" t="s">
        <v>212</v>
      </c>
      <c r="E50" t="s">
        <v>212</v>
      </c>
      <c r="F50" t="s">
        <v>22</v>
      </c>
      <c r="G50" t="s">
        <v>213</v>
      </c>
      <c r="H50">
        <v>0.88</v>
      </c>
      <c r="J50" t="s">
        <v>24</v>
      </c>
      <c r="K50" t="s">
        <v>214</v>
      </c>
      <c r="L50" t="s">
        <v>160</v>
      </c>
      <c r="M50" t="s">
        <v>160</v>
      </c>
      <c r="N50" t="s">
        <v>28</v>
      </c>
      <c r="O50" s="1"/>
      <c r="Q50" t="s">
        <v>29</v>
      </c>
      <c r="R50" t="s">
        <v>24</v>
      </c>
    </row>
    <row r="51" spans="1:18" x14ac:dyDescent="0.3">
      <c r="A51" t="s">
        <v>18</v>
      </c>
      <c r="B51" t="s">
        <v>19</v>
      </c>
      <c r="C51" t="s">
        <v>19</v>
      </c>
      <c r="E51" t="s">
        <v>225</v>
      </c>
      <c r="F51" t="s">
        <v>22</v>
      </c>
      <c r="G51" t="s">
        <v>226</v>
      </c>
      <c r="H51">
        <v>1.25</v>
      </c>
      <c r="I51">
        <v>1.3</v>
      </c>
      <c r="J51" t="s">
        <v>24</v>
      </c>
      <c r="K51" t="s">
        <v>227</v>
      </c>
      <c r="L51" t="s">
        <v>34</v>
      </c>
      <c r="M51" t="s">
        <v>35</v>
      </c>
      <c r="N51" t="s">
        <v>28</v>
      </c>
      <c r="Q51" t="s">
        <v>29</v>
      </c>
      <c r="R51" t="s">
        <v>24</v>
      </c>
    </row>
    <row r="52" spans="1:18" x14ac:dyDescent="0.3">
      <c r="A52" t="s">
        <v>18</v>
      </c>
      <c r="B52" t="s">
        <v>19</v>
      </c>
      <c r="C52" t="s">
        <v>20</v>
      </c>
      <c r="D52" t="s">
        <v>228</v>
      </c>
      <c r="E52" t="s">
        <v>228</v>
      </c>
      <c r="F52" t="s">
        <v>22</v>
      </c>
      <c r="G52" t="s">
        <v>228</v>
      </c>
      <c r="H52">
        <v>0.99</v>
      </c>
      <c r="J52" t="s">
        <v>24</v>
      </c>
      <c r="K52" t="s">
        <v>187</v>
      </c>
      <c r="L52" t="s">
        <v>160</v>
      </c>
      <c r="M52" t="s">
        <v>160</v>
      </c>
      <c r="N52" t="s">
        <v>28</v>
      </c>
      <c r="O52" s="1"/>
      <c r="Q52" t="s">
        <v>29</v>
      </c>
      <c r="R52" t="s">
        <v>24</v>
      </c>
    </row>
    <row r="53" spans="1:18" x14ac:dyDescent="0.3">
      <c r="A53" t="s">
        <v>18</v>
      </c>
      <c r="B53" t="s">
        <v>20</v>
      </c>
      <c r="C53" t="s">
        <v>19</v>
      </c>
      <c r="E53" t="s">
        <v>229</v>
      </c>
      <c r="F53" t="s">
        <v>22</v>
      </c>
      <c r="G53" t="s">
        <v>230</v>
      </c>
      <c r="H53">
        <v>0.19</v>
      </c>
      <c r="I53">
        <v>21.8</v>
      </c>
      <c r="J53" t="s">
        <v>24</v>
      </c>
      <c r="K53" t="s">
        <v>227</v>
      </c>
      <c r="L53" t="s">
        <v>160</v>
      </c>
      <c r="M53" t="s">
        <v>160</v>
      </c>
      <c r="N53" t="s">
        <v>28</v>
      </c>
      <c r="O53" s="1">
        <v>31778</v>
      </c>
      <c r="Q53" t="s">
        <v>29</v>
      </c>
      <c r="R53" t="s">
        <v>24</v>
      </c>
    </row>
    <row r="54" spans="1:18" x14ac:dyDescent="0.3">
      <c r="A54" t="s">
        <v>18</v>
      </c>
      <c r="B54" t="s">
        <v>19</v>
      </c>
      <c r="C54" t="s">
        <v>19</v>
      </c>
      <c r="E54" t="s">
        <v>231</v>
      </c>
      <c r="F54" t="s">
        <v>44</v>
      </c>
      <c r="G54" t="s">
        <v>232</v>
      </c>
      <c r="H54">
        <v>200</v>
      </c>
      <c r="J54" t="s">
        <v>24</v>
      </c>
      <c r="K54" t="s">
        <v>233</v>
      </c>
      <c r="L54" t="s">
        <v>185</v>
      </c>
      <c r="M54" t="s">
        <v>27</v>
      </c>
      <c r="N54" t="s">
        <v>28</v>
      </c>
      <c r="O54" s="1">
        <v>43679</v>
      </c>
      <c r="Q54" t="s">
        <v>48</v>
      </c>
      <c r="R54" t="s">
        <v>24</v>
      </c>
    </row>
    <row r="55" spans="1:18" x14ac:dyDescent="0.3">
      <c r="A55" t="s">
        <v>18</v>
      </c>
      <c r="B55" t="s">
        <v>19</v>
      </c>
      <c r="C55" t="s">
        <v>19</v>
      </c>
      <c r="E55" t="s">
        <v>234</v>
      </c>
      <c r="F55" t="s">
        <v>22</v>
      </c>
      <c r="G55" t="s">
        <v>235</v>
      </c>
      <c r="H55">
        <v>10</v>
      </c>
      <c r="I55">
        <v>10</v>
      </c>
      <c r="J55" t="s">
        <v>32</v>
      </c>
      <c r="K55" t="s">
        <v>68</v>
      </c>
      <c r="L55" t="s">
        <v>40</v>
      </c>
      <c r="M55" t="s">
        <v>41</v>
      </c>
      <c r="N55" t="s">
        <v>42</v>
      </c>
      <c r="O55" s="1">
        <v>41449</v>
      </c>
      <c r="Q55" t="s">
        <v>29</v>
      </c>
      <c r="R55" t="s">
        <v>32</v>
      </c>
    </row>
    <row r="56" spans="1:18" x14ac:dyDescent="0.3">
      <c r="A56" t="s">
        <v>18</v>
      </c>
      <c r="B56" t="s">
        <v>19</v>
      </c>
      <c r="C56" t="s">
        <v>19</v>
      </c>
      <c r="E56" t="s">
        <v>236</v>
      </c>
      <c r="F56" t="s">
        <v>22</v>
      </c>
      <c r="G56" t="s">
        <v>237</v>
      </c>
      <c r="H56">
        <v>70</v>
      </c>
      <c r="I56">
        <v>74.400000000000006</v>
      </c>
      <c r="J56" t="s">
        <v>32</v>
      </c>
      <c r="K56" t="s">
        <v>193</v>
      </c>
      <c r="L56" t="s">
        <v>83</v>
      </c>
      <c r="M56" t="s">
        <v>194</v>
      </c>
      <c r="N56" t="s">
        <v>36</v>
      </c>
      <c r="O56">
        <v>29221</v>
      </c>
      <c r="Q56" t="s">
        <v>29</v>
      </c>
      <c r="R56" t="s">
        <v>32</v>
      </c>
    </row>
    <row r="57" spans="1:18" x14ac:dyDescent="0.3">
      <c r="A57" t="s">
        <v>18</v>
      </c>
      <c r="B57" t="s">
        <v>19</v>
      </c>
      <c r="C57" t="s">
        <v>19</v>
      </c>
      <c r="E57" t="s">
        <v>244</v>
      </c>
      <c r="F57" t="s">
        <v>22</v>
      </c>
      <c r="G57" t="s">
        <v>245</v>
      </c>
      <c r="H57">
        <v>45.42</v>
      </c>
      <c r="I57">
        <v>48</v>
      </c>
      <c r="J57" t="s">
        <v>71</v>
      </c>
      <c r="K57" t="s">
        <v>246</v>
      </c>
      <c r="L57" t="s">
        <v>26</v>
      </c>
      <c r="M57" t="s">
        <v>27</v>
      </c>
      <c r="N57" t="s">
        <v>28</v>
      </c>
      <c r="O57" s="1">
        <v>37405</v>
      </c>
      <c r="Q57" t="s">
        <v>29</v>
      </c>
      <c r="R57" t="s">
        <v>71</v>
      </c>
    </row>
    <row r="58" spans="1:18" x14ac:dyDescent="0.3">
      <c r="A58" t="s">
        <v>18</v>
      </c>
      <c r="B58" t="s">
        <v>19</v>
      </c>
      <c r="C58" t="s">
        <v>19</v>
      </c>
      <c r="E58" t="s">
        <v>247</v>
      </c>
      <c r="F58" t="s">
        <v>22</v>
      </c>
      <c r="G58" t="s">
        <v>248</v>
      </c>
      <c r="H58">
        <v>1.23</v>
      </c>
      <c r="I58">
        <v>1.3</v>
      </c>
      <c r="J58" t="s">
        <v>32</v>
      </c>
      <c r="K58" t="s">
        <v>249</v>
      </c>
      <c r="L58" t="s">
        <v>40</v>
      </c>
      <c r="M58" t="s">
        <v>41</v>
      </c>
      <c r="N58" t="s">
        <v>36</v>
      </c>
      <c r="O58" s="1">
        <v>41807</v>
      </c>
      <c r="Q58" t="s">
        <v>29</v>
      </c>
      <c r="R58" t="s">
        <v>32</v>
      </c>
    </row>
    <row r="59" spans="1:18" x14ac:dyDescent="0.3">
      <c r="A59" t="s">
        <v>18</v>
      </c>
      <c r="B59" t="s">
        <v>19</v>
      </c>
      <c r="C59" t="s">
        <v>19</v>
      </c>
      <c r="E59" t="s">
        <v>250</v>
      </c>
      <c r="F59" t="s">
        <v>22</v>
      </c>
      <c r="G59" t="s">
        <v>251</v>
      </c>
      <c r="H59">
        <v>20</v>
      </c>
      <c r="I59">
        <v>20</v>
      </c>
      <c r="J59" t="s">
        <v>32</v>
      </c>
      <c r="K59" t="s">
        <v>252</v>
      </c>
      <c r="L59" t="s">
        <v>40</v>
      </c>
      <c r="M59" t="s">
        <v>41</v>
      </c>
      <c r="N59" t="s">
        <v>36</v>
      </c>
      <c r="O59" s="1">
        <v>42551</v>
      </c>
      <c r="Q59" t="s">
        <v>29</v>
      </c>
      <c r="R59" t="s">
        <v>32</v>
      </c>
    </row>
    <row r="60" spans="1:18" x14ac:dyDescent="0.3">
      <c r="A60" t="s">
        <v>18</v>
      </c>
      <c r="B60" t="s">
        <v>19</v>
      </c>
      <c r="C60" t="s">
        <v>19</v>
      </c>
      <c r="E60" t="s">
        <v>253</v>
      </c>
      <c r="F60" t="s">
        <v>22</v>
      </c>
      <c r="G60" t="s">
        <v>254</v>
      </c>
      <c r="H60">
        <v>2.8</v>
      </c>
      <c r="I60">
        <v>2.8</v>
      </c>
      <c r="J60" t="s">
        <v>24</v>
      </c>
      <c r="K60" t="s">
        <v>255</v>
      </c>
      <c r="L60" t="s">
        <v>160</v>
      </c>
      <c r="M60" t="s">
        <v>135</v>
      </c>
      <c r="N60" t="s">
        <v>28</v>
      </c>
      <c r="O60">
        <v>43819</v>
      </c>
      <c r="Q60" t="s">
        <v>29</v>
      </c>
      <c r="R60" t="s">
        <v>24</v>
      </c>
    </row>
    <row r="61" spans="1:18" x14ac:dyDescent="0.3">
      <c r="A61" t="s">
        <v>18</v>
      </c>
      <c r="B61" t="s">
        <v>19</v>
      </c>
      <c r="C61" t="s">
        <v>20</v>
      </c>
      <c r="D61" t="s">
        <v>2602</v>
      </c>
      <c r="E61" t="s">
        <v>2602</v>
      </c>
      <c r="F61" t="s">
        <v>22</v>
      </c>
      <c r="G61" t="s">
        <v>2602</v>
      </c>
      <c r="H61">
        <v>0.99</v>
      </c>
      <c r="J61" t="s">
        <v>24</v>
      </c>
      <c r="K61" t="s">
        <v>171</v>
      </c>
      <c r="L61" t="s">
        <v>160</v>
      </c>
      <c r="M61" t="s">
        <v>160</v>
      </c>
      <c r="N61" t="s">
        <v>28</v>
      </c>
      <c r="O61" s="1"/>
      <c r="Q61" t="s">
        <v>29</v>
      </c>
      <c r="R61" t="s">
        <v>24</v>
      </c>
    </row>
    <row r="62" spans="1:18" x14ac:dyDescent="0.3">
      <c r="A62" t="s">
        <v>18</v>
      </c>
      <c r="B62" t="s">
        <v>19</v>
      </c>
      <c r="C62" t="s">
        <v>19</v>
      </c>
      <c r="E62" t="s">
        <v>258</v>
      </c>
      <c r="F62" t="s">
        <v>44</v>
      </c>
      <c r="G62" t="s">
        <v>259</v>
      </c>
      <c r="H62">
        <v>127</v>
      </c>
      <c r="I62">
        <v>127</v>
      </c>
      <c r="J62" t="s">
        <v>71</v>
      </c>
      <c r="K62" t="s">
        <v>260</v>
      </c>
      <c r="L62" t="s">
        <v>40</v>
      </c>
      <c r="M62" t="s">
        <v>41</v>
      </c>
      <c r="N62" t="s">
        <v>28</v>
      </c>
      <c r="O62">
        <v>41575</v>
      </c>
      <c r="Q62" t="s">
        <v>261</v>
      </c>
      <c r="R62" t="s">
        <v>71</v>
      </c>
    </row>
    <row r="63" spans="1:18" x14ac:dyDescent="0.3">
      <c r="A63" t="s">
        <v>18</v>
      </c>
      <c r="B63" t="s">
        <v>19</v>
      </c>
      <c r="C63" t="s">
        <v>19</v>
      </c>
      <c r="E63" t="s">
        <v>262</v>
      </c>
      <c r="F63" t="s">
        <v>22</v>
      </c>
      <c r="G63" t="s">
        <v>262</v>
      </c>
      <c r="H63">
        <v>33.6</v>
      </c>
      <c r="I63">
        <v>33.6</v>
      </c>
      <c r="J63" t="s">
        <v>24</v>
      </c>
      <c r="K63" t="s">
        <v>263</v>
      </c>
      <c r="L63" t="s">
        <v>26</v>
      </c>
      <c r="M63" t="s">
        <v>27</v>
      </c>
      <c r="N63" t="s">
        <v>28</v>
      </c>
      <c r="O63">
        <v>42370</v>
      </c>
      <c r="Q63" t="s">
        <v>29</v>
      </c>
      <c r="R63" t="s">
        <v>24</v>
      </c>
    </row>
    <row r="64" spans="1:18" x14ac:dyDescent="0.3">
      <c r="A64" t="s">
        <v>18</v>
      </c>
      <c r="B64" t="s">
        <v>19</v>
      </c>
      <c r="C64" t="s">
        <v>19</v>
      </c>
      <c r="E64" t="s">
        <v>264</v>
      </c>
      <c r="F64" t="s">
        <v>22</v>
      </c>
      <c r="G64" t="s">
        <v>265</v>
      </c>
      <c r="H64">
        <v>1.25</v>
      </c>
      <c r="I64">
        <v>1.3</v>
      </c>
      <c r="J64" t="s">
        <v>24</v>
      </c>
      <c r="K64" t="s">
        <v>266</v>
      </c>
      <c r="L64" t="s">
        <v>40</v>
      </c>
      <c r="M64" t="s">
        <v>41</v>
      </c>
      <c r="N64" t="s">
        <v>28</v>
      </c>
      <c r="O64">
        <v>42790</v>
      </c>
      <c r="Q64" t="s">
        <v>29</v>
      </c>
      <c r="R64" t="s">
        <v>24</v>
      </c>
    </row>
    <row r="65" spans="1:18" x14ac:dyDescent="0.3">
      <c r="A65" t="s">
        <v>18</v>
      </c>
      <c r="B65" t="s">
        <v>19</v>
      </c>
      <c r="C65" t="s">
        <v>19</v>
      </c>
      <c r="E65" t="s">
        <v>267</v>
      </c>
      <c r="F65" t="s">
        <v>22</v>
      </c>
      <c r="G65" t="s">
        <v>268</v>
      </c>
      <c r="H65">
        <v>125</v>
      </c>
      <c r="I65">
        <v>125</v>
      </c>
      <c r="J65" t="s">
        <v>24</v>
      </c>
      <c r="K65" t="s">
        <v>269</v>
      </c>
      <c r="L65" t="s">
        <v>40</v>
      </c>
      <c r="M65" t="s">
        <v>41</v>
      </c>
      <c r="N65" t="s">
        <v>28</v>
      </c>
      <c r="O65">
        <v>42643</v>
      </c>
      <c r="Q65" t="s">
        <v>29</v>
      </c>
      <c r="R65" t="s">
        <v>24</v>
      </c>
    </row>
    <row r="66" spans="1:18" x14ac:dyDescent="0.3">
      <c r="A66" t="s">
        <v>18</v>
      </c>
      <c r="B66" t="s">
        <v>19</v>
      </c>
      <c r="C66" t="s">
        <v>19</v>
      </c>
      <c r="E66" t="s">
        <v>270</v>
      </c>
      <c r="F66" t="s">
        <v>22</v>
      </c>
      <c r="G66" t="s">
        <v>271</v>
      </c>
      <c r="H66">
        <v>20</v>
      </c>
      <c r="I66">
        <v>20</v>
      </c>
      <c r="J66" t="s">
        <v>24</v>
      </c>
      <c r="K66" t="s">
        <v>272</v>
      </c>
      <c r="L66" t="s">
        <v>40</v>
      </c>
      <c r="M66" t="s">
        <v>41</v>
      </c>
      <c r="N66" t="s">
        <v>28</v>
      </c>
      <c r="O66">
        <v>42536</v>
      </c>
      <c r="Q66" t="s">
        <v>29</v>
      </c>
      <c r="R66" t="s">
        <v>24</v>
      </c>
    </row>
    <row r="67" spans="1:18" x14ac:dyDescent="0.3">
      <c r="A67" t="s">
        <v>18</v>
      </c>
      <c r="B67" t="s">
        <v>19</v>
      </c>
      <c r="C67" t="s">
        <v>19</v>
      </c>
      <c r="E67" t="s">
        <v>273</v>
      </c>
      <c r="F67" t="s">
        <v>22</v>
      </c>
      <c r="G67" t="s">
        <v>274</v>
      </c>
      <c r="H67">
        <v>56</v>
      </c>
      <c r="I67">
        <v>56</v>
      </c>
      <c r="J67" t="s">
        <v>24</v>
      </c>
      <c r="K67" t="s">
        <v>275</v>
      </c>
      <c r="L67" t="s">
        <v>40</v>
      </c>
      <c r="M67" t="s">
        <v>41</v>
      </c>
      <c r="N67" t="s">
        <v>28</v>
      </c>
      <c r="O67" s="1"/>
      <c r="Q67" t="s">
        <v>29</v>
      </c>
      <c r="R67" t="s">
        <v>24</v>
      </c>
    </row>
    <row r="68" spans="1:18" x14ac:dyDescent="0.3">
      <c r="A68" t="s">
        <v>18</v>
      </c>
      <c r="B68" t="s">
        <v>20</v>
      </c>
      <c r="C68" t="s">
        <v>19</v>
      </c>
      <c r="E68" t="s">
        <v>276</v>
      </c>
      <c r="F68" t="s">
        <v>22</v>
      </c>
      <c r="G68" t="s">
        <v>277</v>
      </c>
      <c r="H68">
        <v>46.64</v>
      </c>
      <c r="I68">
        <v>57</v>
      </c>
      <c r="J68" t="s">
        <v>32</v>
      </c>
      <c r="K68" t="s">
        <v>278</v>
      </c>
      <c r="L68" t="s">
        <v>83</v>
      </c>
      <c r="M68" t="s">
        <v>95</v>
      </c>
      <c r="N68" t="s">
        <v>42</v>
      </c>
      <c r="O68" s="1">
        <v>32599</v>
      </c>
      <c r="Q68" t="s">
        <v>29</v>
      </c>
      <c r="R68" t="s">
        <v>32</v>
      </c>
    </row>
    <row r="69" spans="1:18" x14ac:dyDescent="0.3">
      <c r="A69" t="s">
        <v>18</v>
      </c>
      <c r="B69" t="s">
        <v>20</v>
      </c>
      <c r="C69" t="s">
        <v>19</v>
      </c>
      <c r="E69" t="s">
        <v>295</v>
      </c>
      <c r="F69" t="s">
        <v>22</v>
      </c>
      <c r="G69" t="s">
        <v>296</v>
      </c>
      <c r="H69">
        <v>2</v>
      </c>
      <c r="I69">
        <v>11</v>
      </c>
      <c r="J69" t="s">
        <v>32</v>
      </c>
      <c r="K69" t="s">
        <v>68</v>
      </c>
      <c r="L69" t="s">
        <v>160</v>
      </c>
      <c r="M69" t="s">
        <v>160</v>
      </c>
      <c r="N69" t="s">
        <v>36</v>
      </c>
      <c r="O69" s="1">
        <v>38869</v>
      </c>
      <c r="Q69" t="s">
        <v>29</v>
      </c>
      <c r="R69" t="s">
        <v>32</v>
      </c>
    </row>
    <row r="70" spans="1:18" x14ac:dyDescent="0.3">
      <c r="A70" t="s">
        <v>18</v>
      </c>
      <c r="B70" t="s">
        <v>19</v>
      </c>
      <c r="C70" t="s">
        <v>19</v>
      </c>
      <c r="E70" t="s">
        <v>297</v>
      </c>
      <c r="F70" t="s">
        <v>22</v>
      </c>
      <c r="G70" t="s">
        <v>298</v>
      </c>
      <c r="H70">
        <v>111.3</v>
      </c>
      <c r="I70">
        <v>111.3</v>
      </c>
      <c r="J70" t="s">
        <v>71</v>
      </c>
      <c r="K70" t="s">
        <v>299</v>
      </c>
      <c r="L70" t="s">
        <v>26</v>
      </c>
      <c r="M70" t="s">
        <v>27</v>
      </c>
      <c r="N70" t="s">
        <v>28</v>
      </c>
      <c r="O70" s="1">
        <v>42677</v>
      </c>
      <c r="Q70" t="s">
        <v>29</v>
      </c>
      <c r="R70" t="s">
        <v>71</v>
      </c>
    </row>
    <row r="71" spans="1:18" x14ac:dyDescent="0.3">
      <c r="A71" t="s">
        <v>18</v>
      </c>
      <c r="B71" t="s">
        <v>19</v>
      </c>
      <c r="C71" t="s">
        <v>19</v>
      </c>
      <c r="E71" t="s">
        <v>300</v>
      </c>
      <c r="F71" t="s">
        <v>22</v>
      </c>
      <c r="G71" t="s">
        <v>301</v>
      </c>
      <c r="H71">
        <v>100</v>
      </c>
      <c r="I71">
        <v>100</v>
      </c>
      <c r="J71" t="s">
        <v>24</v>
      </c>
      <c r="K71" t="s">
        <v>302</v>
      </c>
      <c r="L71" t="s">
        <v>40</v>
      </c>
      <c r="M71" t="s">
        <v>41</v>
      </c>
      <c r="N71" t="s">
        <v>28</v>
      </c>
      <c r="O71">
        <v>43778</v>
      </c>
      <c r="Q71" t="s">
        <v>29</v>
      </c>
      <c r="R71" t="s">
        <v>24</v>
      </c>
    </row>
    <row r="72" spans="1:18" x14ac:dyDescent="0.3">
      <c r="A72" t="s">
        <v>18</v>
      </c>
      <c r="B72" t="s">
        <v>19</v>
      </c>
      <c r="C72" t="s">
        <v>19</v>
      </c>
      <c r="E72" t="s">
        <v>309</v>
      </c>
      <c r="F72" t="s">
        <v>22</v>
      </c>
      <c r="G72" t="s">
        <v>310</v>
      </c>
      <c r="H72">
        <v>0.9</v>
      </c>
      <c r="I72">
        <v>0.9</v>
      </c>
      <c r="J72" t="s">
        <v>32</v>
      </c>
      <c r="K72" t="s">
        <v>311</v>
      </c>
      <c r="L72" t="s">
        <v>34</v>
      </c>
      <c r="M72" t="s">
        <v>35</v>
      </c>
      <c r="N72" t="s">
        <v>36</v>
      </c>
      <c r="O72" s="1">
        <v>30530</v>
      </c>
      <c r="Q72" t="s">
        <v>29</v>
      </c>
      <c r="R72" t="s">
        <v>32</v>
      </c>
    </row>
    <row r="73" spans="1:18" x14ac:dyDescent="0.3">
      <c r="A73" t="s">
        <v>18</v>
      </c>
      <c r="B73" t="s">
        <v>19</v>
      </c>
      <c r="C73" t="s">
        <v>19</v>
      </c>
      <c r="E73" t="s">
        <v>312</v>
      </c>
      <c r="F73" t="s">
        <v>22</v>
      </c>
      <c r="G73" t="s">
        <v>313</v>
      </c>
      <c r="H73">
        <v>3</v>
      </c>
      <c r="I73">
        <v>3</v>
      </c>
      <c r="J73" t="s">
        <v>24</v>
      </c>
      <c r="K73" t="s">
        <v>314</v>
      </c>
      <c r="L73" t="s">
        <v>40</v>
      </c>
      <c r="M73" t="s">
        <v>41</v>
      </c>
      <c r="N73" t="s">
        <v>28</v>
      </c>
      <c r="O73" s="1">
        <v>42451</v>
      </c>
      <c r="Q73" t="s">
        <v>29</v>
      </c>
      <c r="R73" t="s">
        <v>24</v>
      </c>
    </row>
    <row r="74" spans="1:18" x14ac:dyDescent="0.3">
      <c r="A74" t="s">
        <v>18</v>
      </c>
      <c r="B74" t="s">
        <v>19</v>
      </c>
      <c r="C74" t="s">
        <v>19</v>
      </c>
      <c r="E74" t="s">
        <v>315</v>
      </c>
      <c r="F74" t="s">
        <v>22</v>
      </c>
      <c r="G74" t="s">
        <v>316</v>
      </c>
      <c r="H74">
        <v>82.65</v>
      </c>
      <c r="I74">
        <v>88.5</v>
      </c>
      <c r="J74" t="s">
        <v>24</v>
      </c>
      <c r="K74" t="s">
        <v>317</v>
      </c>
      <c r="L74" t="s">
        <v>160</v>
      </c>
      <c r="M74" t="s">
        <v>318</v>
      </c>
      <c r="N74" t="s">
        <v>28</v>
      </c>
      <c r="O74" s="1">
        <v>44047</v>
      </c>
      <c r="Q74" t="s">
        <v>29</v>
      </c>
      <c r="R74" t="s">
        <v>24</v>
      </c>
    </row>
    <row r="75" spans="1:18" x14ac:dyDescent="0.3">
      <c r="A75" t="s">
        <v>18</v>
      </c>
      <c r="B75" t="s">
        <v>20</v>
      </c>
      <c r="C75" t="s">
        <v>19</v>
      </c>
      <c r="E75" t="s">
        <v>319</v>
      </c>
      <c r="F75" t="s">
        <v>22</v>
      </c>
      <c r="G75" t="s">
        <v>320</v>
      </c>
      <c r="H75">
        <v>19</v>
      </c>
      <c r="I75">
        <v>20</v>
      </c>
      <c r="J75" t="s">
        <v>32</v>
      </c>
      <c r="K75" t="s">
        <v>321</v>
      </c>
      <c r="L75" t="s">
        <v>83</v>
      </c>
      <c r="M75" t="s">
        <v>322</v>
      </c>
      <c r="N75" t="s">
        <v>36</v>
      </c>
      <c r="O75" s="1">
        <v>30317</v>
      </c>
      <c r="Q75" t="s">
        <v>29</v>
      </c>
      <c r="R75" t="s">
        <v>32</v>
      </c>
    </row>
    <row r="76" spans="1:18" x14ac:dyDescent="0.3">
      <c r="A76" t="s">
        <v>18</v>
      </c>
      <c r="B76" t="s">
        <v>19</v>
      </c>
      <c r="C76" t="s">
        <v>19</v>
      </c>
      <c r="E76" t="s">
        <v>334</v>
      </c>
      <c r="F76" t="s">
        <v>22</v>
      </c>
      <c r="G76" t="s">
        <v>335</v>
      </c>
      <c r="H76">
        <v>47.6</v>
      </c>
      <c r="I76">
        <v>49.9</v>
      </c>
      <c r="J76" t="s">
        <v>32</v>
      </c>
      <c r="K76" t="s">
        <v>108</v>
      </c>
      <c r="L76" t="s">
        <v>26</v>
      </c>
      <c r="M76" t="s">
        <v>27</v>
      </c>
      <c r="N76" t="s">
        <v>36</v>
      </c>
      <c r="O76">
        <v>37463</v>
      </c>
      <c r="Q76" t="s">
        <v>29</v>
      </c>
      <c r="R76" t="s">
        <v>32</v>
      </c>
    </row>
    <row r="77" spans="1:18" x14ac:dyDescent="0.3">
      <c r="A77" t="s">
        <v>18</v>
      </c>
      <c r="B77" t="s">
        <v>19</v>
      </c>
      <c r="C77" t="s">
        <v>20</v>
      </c>
      <c r="D77" t="s">
        <v>1340</v>
      </c>
      <c r="E77" t="s">
        <v>1340</v>
      </c>
      <c r="F77" t="s">
        <v>22</v>
      </c>
      <c r="G77" t="s">
        <v>1341</v>
      </c>
      <c r="H77">
        <v>98.46</v>
      </c>
      <c r="J77" t="s">
        <v>32</v>
      </c>
      <c r="K77" t="s">
        <v>588</v>
      </c>
      <c r="L77" t="s">
        <v>26</v>
      </c>
      <c r="M77" t="s">
        <v>27</v>
      </c>
      <c r="N77" t="s">
        <v>36</v>
      </c>
      <c r="O77" s="1">
        <v>37130</v>
      </c>
      <c r="Q77" t="s">
        <v>29</v>
      </c>
      <c r="R77" t="s">
        <v>32</v>
      </c>
    </row>
    <row r="78" spans="1:18" x14ac:dyDescent="0.3">
      <c r="A78" t="s">
        <v>18</v>
      </c>
      <c r="B78" t="s">
        <v>19</v>
      </c>
      <c r="C78" t="s">
        <v>20</v>
      </c>
      <c r="D78" t="s">
        <v>341</v>
      </c>
      <c r="E78" t="s">
        <v>341</v>
      </c>
      <c r="F78" t="s">
        <v>22</v>
      </c>
      <c r="G78" t="s">
        <v>342</v>
      </c>
      <c r="H78">
        <v>85</v>
      </c>
      <c r="J78" t="s">
        <v>32</v>
      </c>
      <c r="K78" t="s">
        <v>193</v>
      </c>
      <c r="L78" t="s">
        <v>83</v>
      </c>
      <c r="M78" t="s">
        <v>194</v>
      </c>
      <c r="N78" t="s">
        <v>36</v>
      </c>
      <c r="O78" s="1">
        <v>25934</v>
      </c>
      <c r="Q78" t="s">
        <v>29</v>
      </c>
      <c r="R78" t="s">
        <v>32</v>
      </c>
    </row>
    <row r="79" spans="1:18" x14ac:dyDescent="0.3">
      <c r="A79" t="s">
        <v>18</v>
      </c>
      <c r="B79" t="s">
        <v>19</v>
      </c>
      <c r="C79" t="s">
        <v>19</v>
      </c>
      <c r="E79" t="s">
        <v>343</v>
      </c>
      <c r="F79" t="s">
        <v>22</v>
      </c>
      <c r="G79" t="s">
        <v>344</v>
      </c>
      <c r="H79">
        <v>20</v>
      </c>
      <c r="I79">
        <v>20</v>
      </c>
      <c r="J79" t="s">
        <v>32</v>
      </c>
      <c r="K79" t="s">
        <v>68</v>
      </c>
      <c r="L79" t="s">
        <v>40</v>
      </c>
      <c r="M79" t="s">
        <v>41</v>
      </c>
      <c r="N79" t="s">
        <v>36</v>
      </c>
      <c r="O79">
        <v>41115</v>
      </c>
      <c r="Q79" t="s">
        <v>29</v>
      </c>
      <c r="R79" t="s">
        <v>32</v>
      </c>
    </row>
    <row r="80" spans="1:18" x14ac:dyDescent="0.3">
      <c r="A80" t="s">
        <v>18</v>
      </c>
      <c r="B80" t="s">
        <v>19</v>
      </c>
      <c r="C80" t="s">
        <v>19</v>
      </c>
      <c r="E80" t="s">
        <v>345</v>
      </c>
      <c r="F80" t="s">
        <v>22</v>
      </c>
      <c r="G80" t="s">
        <v>346</v>
      </c>
      <c r="H80">
        <v>20</v>
      </c>
      <c r="I80">
        <v>20</v>
      </c>
      <c r="J80" t="s">
        <v>24</v>
      </c>
      <c r="K80" t="s">
        <v>347</v>
      </c>
      <c r="L80" t="s">
        <v>40</v>
      </c>
      <c r="M80" t="s">
        <v>41</v>
      </c>
      <c r="N80" t="s">
        <v>28</v>
      </c>
      <c r="O80">
        <v>43817</v>
      </c>
      <c r="Q80" t="s">
        <v>29</v>
      </c>
      <c r="R80" t="s">
        <v>24</v>
      </c>
    </row>
    <row r="81" spans="1:18" x14ac:dyDescent="0.3">
      <c r="A81" t="s">
        <v>18</v>
      </c>
      <c r="B81" t="s">
        <v>19</v>
      </c>
      <c r="C81" t="s">
        <v>19</v>
      </c>
      <c r="E81" t="s">
        <v>355</v>
      </c>
      <c r="F81" t="s">
        <v>22</v>
      </c>
      <c r="G81" t="s">
        <v>356</v>
      </c>
      <c r="H81">
        <v>25</v>
      </c>
      <c r="I81">
        <v>25.4</v>
      </c>
      <c r="J81" t="s">
        <v>32</v>
      </c>
      <c r="K81" t="s">
        <v>122</v>
      </c>
      <c r="L81" t="s">
        <v>26</v>
      </c>
      <c r="M81" t="s">
        <v>27</v>
      </c>
      <c r="N81" t="s">
        <v>36</v>
      </c>
      <c r="O81">
        <v>31413</v>
      </c>
      <c r="Q81" t="s">
        <v>29</v>
      </c>
      <c r="R81" t="s">
        <v>357</v>
      </c>
    </row>
    <row r="82" spans="1:18" x14ac:dyDescent="0.3">
      <c r="A82" t="s">
        <v>18</v>
      </c>
      <c r="B82" t="s">
        <v>19</v>
      </c>
      <c r="C82" t="s">
        <v>19</v>
      </c>
      <c r="E82" t="s">
        <v>358</v>
      </c>
      <c r="F82" t="s">
        <v>22</v>
      </c>
      <c r="G82" t="s">
        <v>359</v>
      </c>
      <c r="H82">
        <v>20</v>
      </c>
      <c r="I82">
        <v>20</v>
      </c>
      <c r="J82" t="s">
        <v>24</v>
      </c>
      <c r="K82" t="s">
        <v>360</v>
      </c>
      <c r="L82" t="s">
        <v>40</v>
      </c>
      <c r="M82" t="s">
        <v>41</v>
      </c>
      <c r="N82" t="s">
        <v>28</v>
      </c>
      <c r="O82">
        <v>41358</v>
      </c>
      <c r="Q82" t="s">
        <v>29</v>
      </c>
      <c r="R82" t="s">
        <v>24</v>
      </c>
    </row>
    <row r="83" spans="1:18" x14ac:dyDescent="0.3">
      <c r="A83" t="s">
        <v>18</v>
      </c>
      <c r="B83" t="s">
        <v>19</v>
      </c>
      <c r="C83" t="s">
        <v>20</v>
      </c>
      <c r="D83" t="s">
        <v>941</v>
      </c>
      <c r="E83" t="s">
        <v>941</v>
      </c>
      <c r="F83" t="s">
        <v>22</v>
      </c>
      <c r="G83" t="s">
        <v>941</v>
      </c>
      <c r="H83">
        <v>0.99</v>
      </c>
      <c r="J83" t="s">
        <v>24</v>
      </c>
      <c r="K83" t="s">
        <v>171</v>
      </c>
      <c r="L83" t="s">
        <v>160</v>
      </c>
      <c r="M83" t="s">
        <v>160</v>
      </c>
      <c r="N83" t="s">
        <v>28</v>
      </c>
      <c r="Q83" t="s">
        <v>29</v>
      </c>
      <c r="R83" t="s">
        <v>24</v>
      </c>
    </row>
    <row r="84" spans="1:18" x14ac:dyDescent="0.3">
      <c r="A84" t="s">
        <v>18</v>
      </c>
      <c r="B84" t="s">
        <v>19</v>
      </c>
      <c r="C84" t="s">
        <v>19</v>
      </c>
      <c r="E84" t="s">
        <v>368</v>
      </c>
      <c r="F84" t="s">
        <v>22</v>
      </c>
      <c r="G84" t="s">
        <v>368</v>
      </c>
      <c r="H84">
        <v>1.25</v>
      </c>
      <c r="I84">
        <v>1.25</v>
      </c>
      <c r="J84" t="s">
        <v>32</v>
      </c>
      <c r="K84" t="s">
        <v>369</v>
      </c>
      <c r="L84" t="s">
        <v>34</v>
      </c>
      <c r="M84" t="s">
        <v>35</v>
      </c>
      <c r="N84" t="s">
        <v>36</v>
      </c>
      <c r="O84">
        <v>43910</v>
      </c>
      <c r="Q84" t="s">
        <v>29</v>
      </c>
      <c r="R84" t="s">
        <v>32</v>
      </c>
    </row>
    <row r="85" spans="1:18" x14ac:dyDescent="0.3">
      <c r="A85" t="s">
        <v>18</v>
      </c>
      <c r="B85" t="s">
        <v>20</v>
      </c>
      <c r="C85" t="s">
        <v>20</v>
      </c>
      <c r="D85" t="s">
        <v>370</v>
      </c>
      <c r="E85" t="s">
        <v>370</v>
      </c>
      <c r="F85" t="s">
        <v>22</v>
      </c>
      <c r="G85" t="s">
        <v>371</v>
      </c>
      <c r="H85">
        <v>8</v>
      </c>
      <c r="J85" t="s">
        <v>24</v>
      </c>
      <c r="K85" t="s">
        <v>372</v>
      </c>
      <c r="L85" t="s">
        <v>185</v>
      </c>
      <c r="M85" t="s">
        <v>27</v>
      </c>
      <c r="N85" t="s">
        <v>28</v>
      </c>
      <c r="O85" s="1"/>
      <c r="Q85" t="s">
        <v>29</v>
      </c>
      <c r="R85" t="s">
        <v>24</v>
      </c>
    </row>
    <row r="86" spans="1:18" x14ac:dyDescent="0.3">
      <c r="A86" t="s">
        <v>18</v>
      </c>
      <c r="B86" t="s">
        <v>19</v>
      </c>
      <c r="C86" t="s">
        <v>20</v>
      </c>
      <c r="D86" t="s">
        <v>114</v>
      </c>
      <c r="E86" t="s">
        <v>114</v>
      </c>
      <c r="F86" t="s">
        <v>22</v>
      </c>
      <c r="G86" t="s">
        <v>2954</v>
      </c>
      <c r="H86">
        <v>830</v>
      </c>
      <c r="J86" t="s">
        <v>24</v>
      </c>
      <c r="K86" t="s">
        <v>117</v>
      </c>
      <c r="L86" t="s">
        <v>185</v>
      </c>
      <c r="M86" t="s">
        <v>27</v>
      </c>
      <c r="N86" t="s">
        <v>28</v>
      </c>
      <c r="O86" s="1">
        <v>37732</v>
      </c>
      <c r="Q86" t="s">
        <v>29</v>
      </c>
      <c r="R86" t="s">
        <v>24</v>
      </c>
    </row>
    <row r="87" spans="1:18" x14ac:dyDescent="0.3">
      <c r="A87" t="s">
        <v>18</v>
      </c>
      <c r="B87" t="s">
        <v>19</v>
      </c>
      <c r="C87" t="s">
        <v>20</v>
      </c>
      <c r="D87" t="s">
        <v>373</v>
      </c>
      <c r="E87" t="s">
        <v>373</v>
      </c>
      <c r="F87" t="s">
        <v>22</v>
      </c>
      <c r="G87" t="s">
        <v>373</v>
      </c>
      <c r="H87">
        <v>0.99</v>
      </c>
      <c r="J87" t="s">
        <v>24</v>
      </c>
      <c r="K87" t="s">
        <v>171</v>
      </c>
      <c r="L87" t="s">
        <v>160</v>
      </c>
      <c r="M87" t="s">
        <v>160</v>
      </c>
      <c r="N87" t="s">
        <v>28</v>
      </c>
      <c r="O87" s="1"/>
      <c r="Q87" t="s">
        <v>29</v>
      </c>
      <c r="R87" t="s">
        <v>24</v>
      </c>
    </row>
    <row r="88" spans="1:18" x14ac:dyDescent="0.3">
      <c r="A88" t="s">
        <v>18</v>
      </c>
      <c r="B88" t="s">
        <v>19</v>
      </c>
      <c r="C88" t="s">
        <v>19</v>
      </c>
      <c r="E88" t="s">
        <v>3955</v>
      </c>
      <c r="F88" t="s">
        <v>22</v>
      </c>
      <c r="G88" t="s">
        <v>3956</v>
      </c>
      <c r="H88">
        <v>15.71</v>
      </c>
      <c r="I88">
        <v>15.79</v>
      </c>
      <c r="J88" t="s">
        <v>24</v>
      </c>
      <c r="K88" t="s">
        <v>3957</v>
      </c>
      <c r="L88" t="s">
        <v>160</v>
      </c>
      <c r="M88" t="s">
        <v>318</v>
      </c>
      <c r="N88" t="s">
        <v>28</v>
      </c>
      <c r="O88" s="1"/>
      <c r="Q88" t="s">
        <v>29</v>
      </c>
      <c r="R88" t="s">
        <v>24</v>
      </c>
    </row>
    <row r="89" spans="1:18" x14ac:dyDescent="0.3">
      <c r="A89" t="s">
        <v>18</v>
      </c>
      <c r="B89" t="s">
        <v>19</v>
      </c>
      <c r="C89" t="s">
        <v>19</v>
      </c>
      <c r="E89" t="s">
        <v>377</v>
      </c>
      <c r="F89" t="s">
        <v>22</v>
      </c>
      <c r="G89" t="s">
        <v>378</v>
      </c>
      <c r="H89">
        <v>750</v>
      </c>
      <c r="I89">
        <v>750</v>
      </c>
      <c r="J89" t="s">
        <v>24</v>
      </c>
      <c r="K89" t="s">
        <v>379</v>
      </c>
      <c r="L89" t="s">
        <v>83</v>
      </c>
      <c r="M89" t="s">
        <v>27</v>
      </c>
      <c r="N89" t="s">
        <v>28</v>
      </c>
      <c r="O89">
        <v>25934</v>
      </c>
      <c r="Q89" t="s">
        <v>29</v>
      </c>
      <c r="R89" t="s">
        <v>24</v>
      </c>
    </row>
    <row r="90" spans="1:18" x14ac:dyDescent="0.3">
      <c r="A90" t="s">
        <v>18</v>
      </c>
      <c r="B90" t="s">
        <v>19</v>
      </c>
      <c r="C90" t="s">
        <v>20</v>
      </c>
      <c r="D90" t="s">
        <v>380</v>
      </c>
      <c r="E90" t="s">
        <v>380</v>
      </c>
      <c r="F90" t="s">
        <v>22</v>
      </c>
      <c r="G90" t="s">
        <v>380</v>
      </c>
      <c r="H90">
        <v>0.99</v>
      </c>
      <c r="J90" t="s">
        <v>24</v>
      </c>
      <c r="K90" t="s">
        <v>187</v>
      </c>
      <c r="L90" t="s">
        <v>160</v>
      </c>
      <c r="M90" t="s">
        <v>160</v>
      </c>
      <c r="N90" t="s">
        <v>28</v>
      </c>
      <c r="O90" s="1"/>
      <c r="Q90" t="s">
        <v>29</v>
      </c>
      <c r="R90" t="s">
        <v>24</v>
      </c>
    </row>
    <row r="91" spans="1:18" x14ac:dyDescent="0.3">
      <c r="A91" t="s">
        <v>18</v>
      </c>
      <c r="B91" t="s">
        <v>19</v>
      </c>
      <c r="C91" t="s">
        <v>19</v>
      </c>
      <c r="E91" t="s">
        <v>381</v>
      </c>
      <c r="F91" t="s">
        <v>22</v>
      </c>
      <c r="G91" t="s">
        <v>382</v>
      </c>
      <c r="H91">
        <v>84.1</v>
      </c>
      <c r="I91">
        <v>84.1</v>
      </c>
      <c r="J91" t="s">
        <v>32</v>
      </c>
      <c r="K91" t="s">
        <v>68</v>
      </c>
      <c r="L91" t="s">
        <v>34</v>
      </c>
      <c r="M91" t="s">
        <v>35</v>
      </c>
      <c r="N91" t="s">
        <v>36</v>
      </c>
      <c r="O91">
        <v>23743</v>
      </c>
      <c r="Q91" t="s">
        <v>29</v>
      </c>
      <c r="R91" t="s">
        <v>32</v>
      </c>
    </row>
    <row r="92" spans="1:18" x14ac:dyDescent="0.3">
      <c r="A92" t="s">
        <v>18</v>
      </c>
      <c r="B92" t="s">
        <v>20</v>
      </c>
      <c r="C92" t="s">
        <v>19</v>
      </c>
      <c r="E92" t="s">
        <v>384</v>
      </c>
      <c r="F92" t="s">
        <v>22</v>
      </c>
      <c r="G92" t="s">
        <v>385</v>
      </c>
      <c r="H92">
        <v>0.99</v>
      </c>
      <c r="I92">
        <v>1</v>
      </c>
      <c r="J92" t="s">
        <v>32</v>
      </c>
      <c r="K92" t="s">
        <v>386</v>
      </c>
      <c r="L92" t="s">
        <v>34</v>
      </c>
      <c r="M92" t="s">
        <v>35</v>
      </c>
      <c r="N92" t="s">
        <v>36</v>
      </c>
      <c r="O92" s="1">
        <v>32196</v>
      </c>
      <c r="Q92" t="s">
        <v>29</v>
      </c>
      <c r="R92" t="s">
        <v>32</v>
      </c>
    </row>
    <row r="93" spans="1:18" x14ac:dyDescent="0.3">
      <c r="A93" t="s">
        <v>18</v>
      </c>
      <c r="B93" t="s">
        <v>19</v>
      </c>
      <c r="C93" t="s">
        <v>19</v>
      </c>
      <c r="E93" t="s">
        <v>387</v>
      </c>
      <c r="F93" t="s">
        <v>22</v>
      </c>
      <c r="G93" t="s">
        <v>388</v>
      </c>
      <c r="H93">
        <v>22.44</v>
      </c>
      <c r="I93">
        <v>22.4</v>
      </c>
      <c r="J93" t="s">
        <v>24</v>
      </c>
      <c r="K93" t="s">
        <v>389</v>
      </c>
      <c r="L93" t="s">
        <v>47</v>
      </c>
      <c r="M93" t="s">
        <v>47</v>
      </c>
      <c r="N93" t="s">
        <v>28</v>
      </c>
      <c r="O93" s="1">
        <v>37970</v>
      </c>
      <c r="Q93" t="s">
        <v>29</v>
      </c>
      <c r="R93" t="s">
        <v>24</v>
      </c>
    </row>
    <row r="94" spans="1:18" x14ac:dyDescent="0.3">
      <c r="A94" t="s">
        <v>18</v>
      </c>
      <c r="B94" t="s">
        <v>19</v>
      </c>
      <c r="C94" t="s">
        <v>19</v>
      </c>
      <c r="E94" t="s">
        <v>390</v>
      </c>
      <c r="F94" t="s">
        <v>22</v>
      </c>
      <c r="G94" t="s">
        <v>391</v>
      </c>
      <c r="H94">
        <v>200</v>
      </c>
      <c r="I94">
        <v>200</v>
      </c>
      <c r="J94" t="s">
        <v>32</v>
      </c>
      <c r="K94" t="s">
        <v>392</v>
      </c>
      <c r="L94" t="s">
        <v>40</v>
      </c>
      <c r="M94" t="s">
        <v>41</v>
      </c>
      <c r="N94" t="s">
        <v>36</v>
      </c>
      <c r="O94" s="1">
        <v>43830</v>
      </c>
      <c r="Q94" t="s">
        <v>29</v>
      </c>
      <c r="R94" t="s">
        <v>32</v>
      </c>
    </row>
    <row r="95" spans="1:18" x14ac:dyDescent="0.3">
      <c r="A95" t="s">
        <v>18</v>
      </c>
      <c r="B95" t="s">
        <v>19</v>
      </c>
      <c r="C95" t="s">
        <v>19</v>
      </c>
      <c r="E95" t="s">
        <v>393</v>
      </c>
      <c r="F95" t="s">
        <v>22</v>
      </c>
      <c r="G95" t="s">
        <v>394</v>
      </c>
      <c r="H95">
        <v>0.99</v>
      </c>
      <c r="I95">
        <v>1</v>
      </c>
      <c r="J95" t="s">
        <v>24</v>
      </c>
      <c r="K95" t="s">
        <v>395</v>
      </c>
      <c r="L95" t="s">
        <v>40</v>
      </c>
      <c r="M95" t="s">
        <v>41</v>
      </c>
      <c r="N95" t="s">
        <v>28</v>
      </c>
      <c r="O95" s="1">
        <v>41388</v>
      </c>
      <c r="Q95" t="s">
        <v>29</v>
      </c>
      <c r="R95" t="s">
        <v>24</v>
      </c>
    </row>
    <row r="96" spans="1:18" x14ac:dyDescent="0.3">
      <c r="A96" t="s">
        <v>18</v>
      </c>
      <c r="B96" t="s">
        <v>19</v>
      </c>
      <c r="C96" t="s">
        <v>19</v>
      </c>
      <c r="E96" t="s">
        <v>396</v>
      </c>
      <c r="F96" t="s">
        <v>22</v>
      </c>
      <c r="G96" t="s">
        <v>397</v>
      </c>
      <c r="H96">
        <v>9</v>
      </c>
      <c r="I96">
        <v>9</v>
      </c>
      <c r="J96" t="s">
        <v>32</v>
      </c>
      <c r="K96" t="s">
        <v>398</v>
      </c>
      <c r="L96" t="s">
        <v>47</v>
      </c>
      <c r="M96" t="s">
        <v>47</v>
      </c>
      <c r="N96" t="s">
        <v>36</v>
      </c>
      <c r="O96" s="1">
        <v>43644</v>
      </c>
      <c r="Q96" t="s">
        <v>29</v>
      </c>
      <c r="R96" t="s">
        <v>32</v>
      </c>
    </row>
    <row r="97" spans="1:18" x14ac:dyDescent="0.3">
      <c r="A97" t="s">
        <v>18</v>
      </c>
      <c r="B97" t="s">
        <v>19</v>
      </c>
      <c r="C97" t="s">
        <v>20</v>
      </c>
      <c r="D97" t="s">
        <v>399</v>
      </c>
      <c r="E97" t="s">
        <v>399</v>
      </c>
      <c r="F97" t="s">
        <v>22</v>
      </c>
      <c r="G97" t="s">
        <v>400</v>
      </c>
      <c r="H97">
        <v>1.5</v>
      </c>
      <c r="J97" t="s">
        <v>71</v>
      </c>
      <c r="K97" t="s">
        <v>214</v>
      </c>
      <c r="L97" t="s">
        <v>160</v>
      </c>
      <c r="M97" t="s">
        <v>160</v>
      </c>
      <c r="N97" t="s">
        <v>28</v>
      </c>
      <c r="O97" s="1"/>
      <c r="Q97" t="s">
        <v>29</v>
      </c>
      <c r="R97" t="s">
        <v>71</v>
      </c>
    </row>
    <row r="98" spans="1:18" x14ac:dyDescent="0.3">
      <c r="A98" t="s">
        <v>18</v>
      </c>
      <c r="B98" t="s">
        <v>19</v>
      </c>
      <c r="C98" t="s">
        <v>19</v>
      </c>
      <c r="E98" t="s">
        <v>401</v>
      </c>
      <c r="F98" t="s">
        <v>22</v>
      </c>
      <c r="G98" t="s">
        <v>402</v>
      </c>
      <c r="H98">
        <v>5.25</v>
      </c>
      <c r="I98">
        <v>5.3</v>
      </c>
      <c r="J98" t="s">
        <v>32</v>
      </c>
      <c r="K98" t="s">
        <v>403</v>
      </c>
      <c r="L98" t="s">
        <v>40</v>
      </c>
      <c r="M98" t="s">
        <v>41</v>
      </c>
      <c r="N98" t="s">
        <v>42</v>
      </c>
      <c r="O98" s="1">
        <v>43095</v>
      </c>
      <c r="Q98" t="s">
        <v>29</v>
      </c>
      <c r="R98" t="s">
        <v>32</v>
      </c>
    </row>
    <row r="99" spans="1:18" x14ac:dyDescent="0.3">
      <c r="A99" t="s">
        <v>18</v>
      </c>
      <c r="B99" t="s">
        <v>19</v>
      </c>
      <c r="C99" t="s">
        <v>19</v>
      </c>
      <c r="E99" t="s">
        <v>404</v>
      </c>
      <c r="F99" t="s">
        <v>22</v>
      </c>
      <c r="G99" t="s">
        <v>405</v>
      </c>
      <c r="H99">
        <v>18.399999999999999</v>
      </c>
      <c r="I99">
        <v>21.3</v>
      </c>
      <c r="J99" t="s">
        <v>32</v>
      </c>
      <c r="K99" t="s">
        <v>406</v>
      </c>
      <c r="L99" t="s">
        <v>47</v>
      </c>
      <c r="M99" t="s">
        <v>47</v>
      </c>
      <c r="N99" t="s">
        <v>36</v>
      </c>
      <c r="Q99" t="s">
        <v>29</v>
      </c>
      <c r="R99" t="s">
        <v>32</v>
      </c>
    </row>
    <row r="100" spans="1:18" x14ac:dyDescent="0.3">
      <c r="A100" t="s">
        <v>18</v>
      </c>
      <c r="B100" t="s">
        <v>20</v>
      </c>
      <c r="C100" t="s">
        <v>19</v>
      </c>
      <c r="E100" t="s">
        <v>407</v>
      </c>
      <c r="F100" t="s">
        <v>22</v>
      </c>
      <c r="G100" t="s">
        <v>408</v>
      </c>
      <c r="H100">
        <v>5</v>
      </c>
      <c r="I100">
        <v>3</v>
      </c>
      <c r="J100" t="s">
        <v>71</v>
      </c>
      <c r="K100" t="s">
        <v>409</v>
      </c>
      <c r="L100" t="s">
        <v>94</v>
      </c>
      <c r="M100" t="s">
        <v>135</v>
      </c>
      <c r="N100" t="s">
        <v>28</v>
      </c>
      <c r="O100">
        <v>37762</v>
      </c>
      <c r="Q100" t="s">
        <v>29</v>
      </c>
      <c r="R100" t="s">
        <v>71</v>
      </c>
    </row>
    <row r="101" spans="1:18" x14ac:dyDescent="0.3">
      <c r="A101" t="s">
        <v>18</v>
      </c>
      <c r="B101" t="s">
        <v>19</v>
      </c>
      <c r="C101" t="s">
        <v>19</v>
      </c>
      <c r="E101" t="s">
        <v>410</v>
      </c>
      <c r="F101" t="s">
        <v>22</v>
      </c>
      <c r="G101" t="s">
        <v>411</v>
      </c>
      <c r="H101">
        <v>110</v>
      </c>
      <c r="I101">
        <v>110</v>
      </c>
      <c r="J101" t="s">
        <v>24</v>
      </c>
      <c r="K101" t="s">
        <v>412</v>
      </c>
      <c r="L101" t="s">
        <v>40</v>
      </c>
      <c r="M101" t="s">
        <v>41</v>
      </c>
      <c r="N101" t="s">
        <v>28</v>
      </c>
      <c r="O101">
        <v>42436</v>
      </c>
      <c r="Q101" t="s">
        <v>29</v>
      </c>
      <c r="R101" t="s">
        <v>24</v>
      </c>
    </row>
    <row r="102" spans="1:18" x14ac:dyDescent="0.3">
      <c r="A102" t="s">
        <v>18</v>
      </c>
      <c r="B102" t="s">
        <v>19</v>
      </c>
      <c r="C102" t="s">
        <v>19</v>
      </c>
      <c r="E102" t="s">
        <v>413</v>
      </c>
      <c r="F102" t="s">
        <v>22</v>
      </c>
      <c r="G102" t="s">
        <v>414</v>
      </c>
      <c r="H102">
        <v>3.5</v>
      </c>
      <c r="I102">
        <v>3.5</v>
      </c>
      <c r="J102" t="s">
        <v>24</v>
      </c>
      <c r="K102" t="s">
        <v>163</v>
      </c>
      <c r="L102" t="s">
        <v>40</v>
      </c>
      <c r="M102" t="s">
        <v>41</v>
      </c>
      <c r="N102" t="s">
        <v>28</v>
      </c>
      <c r="O102">
        <v>40858</v>
      </c>
      <c r="Q102" t="s">
        <v>29</v>
      </c>
      <c r="R102" t="s">
        <v>24</v>
      </c>
    </row>
    <row r="103" spans="1:18" x14ac:dyDescent="0.3">
      <c r="A103" t="s">
        <v>18</v>
      </c>
      <c r="B103" t="s">
        <v>19</v>
      </c>
      <c r="C103" t="s">
        <v>19</v>
      </c>
      <c r="E103" t="s">
        <v>415</v>
      </c>
      <c r="F103" t="s">
        <v>22</v>
      </c>
      <c r="G103" t="s">
        <v>416</v>
      </c>
      <c r="H103">
        <v>1.84</v>
      </c>
      <c r="I103">
        <v>3.8</v>
      </c>
      <c r="J103" t="s">
        <v>32</v>
      </c>
      <c r="K103" t="s">
        <v>417</v>
      </c>
      <c r="L103" t="s">
        <v>34</v>
      </c>
      <c r="M103" t="s">
        <v>35</v>
      </c>
      <c r="N103" t="s">
        <v>36</v>
      </c>
      <c r="O103" s="1">
        <v>31080</v>
      </c>
      <c r="Q103" t="s">
        <v>29</v>
      </c>
      <c r="R103" t="s">
        <v>32</v>
      </c>
    </row>
    <row r="104" spans="1:18" x14ac:dyDescent="0.3">
      <c r="A104" t="s">
        <v>18</v>
      </c>
      <c r="B104" t="s">
        <v>19</v>
      </c>
      <c r="C104" t="s">
        <v>20</v>
      </c>
      <c r="D104" t="s">
        <v>418</v>
      </c>
      <c r="E104" t="s">
        <v>418</v>
      </c>
      <c r="F104" t="s">
        <v>22</v>
      </c>
      <c r="G104" t="s">
        <v>419</v>
      </c>
      <c r="H104">
        <v>93</v>
      </c>
      <c r="J104" t="s">
        <v>32</v>
      </c>
      <c r="K104" t="s">
        <v>68</v>
      </c>
      <c r="L104" t="s">
        <v>34</v>
      </c>
      <c r="M104" t="s">
        <v>35</v>
      </c>
      <c r="N104" t="s">
        <v>36</v>
      </c>
      <c r="O104" s="1">
        <v>17533</v>
      </c>
      <c r="Q104" t="s">
        <v>29</v>
      </c>
      <c r="R104" t="s">
        <v>32</v>
      </c>
    </row>
    <row r="105" spans="1:18" x14ac:dyDescent="0.3">
      <c r="A105" t="s">
        <v>18</v>
      </c>
      <c r="B105" t="s">
        <v>20</v>
      </c>
      <c r="C105" t="s">
        <v>19</v>
      </c>
      <c r="E105" t="s">
        <v>420</v>
      </c>
      <c r="F105" t="s">
        <v>22</v>
      </c>
      <c r="G105" t="s">
        <v>421</v>
      </c>
      <c r="H105">
        <v>3</v>
      </c>
      <c r="I105">
        <v>3</v>
      </c>
      <c r="J105" t="s">
        <v>32</v>
      </c>
      <c r="K105" t="s">
        <v>422</v>
      </c>
      <c r="L105" t="s">
        <v>34</v>
      </c>
      <c r="M105" t="s">
        <v>35</v>
      </c>
      <c r="N105" t="s">
        <v>36</v>
      </c>
      <c r="O105" s="1">
        <v>32960</v>
      </c>
      <c r="Q105" t="s">
        <v>29</v>
      </c>
      <c r="R105" t="s">
        <v>32</v>
      </c>
    </row>
    <row r="106" spans="1:18" x14ac:dyDescent="0.3">
      <c r="A106" t="s">
        <v>18</v>
      </c>
      <c r="B106" t="s">
        <v>19</v>
      </c>
      <c r="C106" t="s">
        <v>19</v>
      </c>
      <c r="E106" t="s">
        <v>423</v>
      </c>
      <c r="F106" t="s">
        <v>22</v>
      </c>
      <c r="G106" t="s">
        <v>424</v>
      </c>
      <c r="H106">
        <v>24</v>
      </c>
      <c r="I106">
        <v>24</v>
      </c>
      <c r="J106" t="s">
        <v>32</v>
      </c>
      <c r="K106" t="s">
        <v>68</v>
      </c>
      <c r="L106" t="s">
        <v>34</v>
      </c>
      <c r="M106" t="s">
        <v>35</v>
      </c>
      <c r="N106" t="s">
        <v>36</v>
      </c>
      <c r="O106" s="1">
        <v>7672</v>
      </c>
      <c r="Q106" t="s">
        <v>29</v>
      </c>
      <c r="R106" t="s">
        <v>32</v>
      </c>
    </row>
    <row r="107" spans="1:18" x14ac:dyDescent="0.3">
      <c r="A107" t="s">
        <v>18</v>
      </c>
      <c r="B107" t="s">
        <v>19</v>
      </c>
      <c r="C107" t="s">
        <v>19</v>
      </c>
      <c r="E107" t="s">
        <v>425</v>
      </c>
      <c r="F107" t="s">
        <v>22</v>
      </c>
      <c r="G107" t="s">
        <v>426</v>
      </c>
      <c r="H107">
        <v>20</v>
      </c>
      <c r="I107">
        <v>20</v>
      </c>
      <c r="J107" t="s">
        <v>24</v>
      </c>
      <c r="K107" t="s">
        <v>427</v>
      </c>
      <c r="L107" t="s">
        <v>160</v>
      </c>
      <c r="M107" t="s">
        <v>318</v>
      </c>
      <c r="N107" t="s">
        <v>28</v>
      </c>
      <c r="Q107" t="s">
        <v>29</v>
      </c>
      <c r="R107" t="s">
        <v>24</v>
      </c>
    </row>
    <row r="108" spans="1:18" x14ac:dyDescent="0.3">
      <c r="A108" t="s">
        <v>18</v>
      </c>
      <c r="B108" t="s">
        <v>19</v>
      </c>
      <c r="C108" t="s">
        <v>19</v>
      </c>
      <c r="E108" t="s">
        <v>438</v>
      </c>
      <c r="F108" t="s">
        <v>22</v>
      </c>
      <c r="G108" t="s">
        <v>439</v>
      </c>
      <c r="H108">
        <v>14</v>
      </c>
      <c r="I108">
        <v>14</v>
      </c>
      <c r="J108" t="s">
        <v>32</v>
      </c>
      <c r="K108" t="s">
        <v>68</v>
      </c>
      <c r="L108" t="s">
        <v>34</v>
      </c>
      <c r="M108" t="s">
        <v>35</v>
      </c>
      <c r="N108" t="s">
        <v>36</v>
      </c>
      <c r="O108" s="1">
        <v>17533</v>
      </c>
      <c r="Q108" t="s">
        <v>29</v>
      </c>
      <c r="R108" t="s">
        <v>32</v>
      </c>
    </row>
    <row r="109" spans="1:18" x14ac:dyDescent="0.3">
      <c r="A109" t="s">
        <v>18</v>
      </c>
      <c r="B109" t="s">
        <v>19</v>
      </c>
      <c r="C109" t="s">
        <v>20</v>
      </c>
      <c r="D109" t="s">
        <v>1300</v>
      </c>
      <c r="E109" t="s">
        <v>1300</v>
      </c>
      <c r="F109" t="s">
        <v>22</v>
      </c>
      <c r="G109" t="s">
        <v>1300</v>
      </c>
      <c r="H109">
        <v>0.99</v>
      </c>
      <c r="J109" t="s">
        <v>24</v>
      </c>
      <c r="K109" t="s">
        <v>196</v>
      </c>
      <c r="L109" t="s">
        <v>160</v>
      </c>
      <c r="M109" t="s">
        <v>160</v>
      </c>
      <c r="N109" t="s">
        <v>28</v>
      </c>
      <c r="O109" s="1"/>
      <c r="Q109" t="s">
        <v>29</v>
      </c>
      <c r="R109" t="s">
        <v>24</v>
      </c>
    </row>
    <row r="110" spans="1:18" x14ac:dyDescent="0.3">
      <c r="A110" t="s">
        <v>18</v>
      </c>
      <c r="B110" t="s">
        <v>19</v>
      </c>
      <c r="C110" t="s">
        <v>19</v>
      </c>
      <c r="E110" t="s">
        <v>440</v>
      </c>
      <c r="F110" t="s">
        <v>22</v>
      </c>
      <c r="G110" t="s">
        <v>441</v>
      </c>
      <c r="H110">
        <v>3</v>
      </c>
      <c r="I110">
        <v>3</v>
      </c>
      <c r="J110" t="s">
        <v>24</v>
      </c>
      <c r="K110" t="s">
        <v>442</v>
      </c>
      <c r="L110" t="s">
        <v>40</v>
      </c>
      <c r="M110" t="s">
        <v>41</v>
      </c>
      <c r="N110" t="s">
        <v>28</v>
      </c>
      <c r="O110" s="1">
        <v>42909</v>
      </c>
      <c r="Q110" t="s">
        <v>29</v>
      </c>
      <c r="R110" t="s">
        <v>24</v>
      </c>
    </row>
    <row r="111" spans="1:18" x14ac:dyDescent="0.3">
      <c r="A111" t="s">
        <v>18</v>
      </c>
      <c r="B111" t="s">
        <v>20</v>
      </c>
      <c r="C111" t="s">
        <v>19</v>
      </c>
      <c r="E111" t="s">
        <v>443</v>
      </c>
      <c r="F111" t="s">
        <v>22</v>
      </c>
      <c r="G111" t="s">
        <v>444</v>
      </c>
      <c r="H111">
        <v>45</v>
      </c>
      <c r="I111">
        <v>45</v>
      </c>
      <c r="J111" t="s">
        <v>32</v>
      </c>
      <c r="K111" t="s">
        <v>445</v>
      </c>
      <c r="L111" t="s">
        <v>83</v>
      </c>
      <c r="M111" t="s">
        <v>95</v>
      </c>
      <c r="N111" t="s">
        <v>36</v>
      </c>
      <c r="O111">
        <v>41682</v>
      </c>
      <c r="Q111" t="s">
        <v>29</v>
      </c>
      <c r="R111" t="s">
        <v>32</v>
      </c>
    </row>
    <row r="112" spans="1:18" x14ac:dyDescent="0.3">
      <c r="A112" t="s">
        <v>18</v>
      </c>
      <c r="B112" t="s">
        <v>19</v>
      </c>
      <c r="C112" t="s">
        <v>20</v>
      </c>
      <c r="D112" t="s">
        <v>1722</v>
      </c>
      <c r="E112" t="s">
        <v>1722</v>
      </c>
      <c r="F112" t="s">
        <v>22</v>
      </c>
      <c r="G112" t="s">
        <v>1722</v>
      </c>
      <c r="H112">
        <v>0.99</v>
      </c>
      <c r="J112" t="s">
        <v>24</v>
      </c>
      <c r="K112" t="s">
        <v>171</v>
      </c>
      <c r="L112" t="s">
        <v>160</v>
      </c>
      <c r="M112" t="s">
        <v>160</v>
      </c>
      <c r="N112" t="s">
        <v>28</v>
      </c>
      <c r="O112" s="1"/>
      <c r="Q112" t="s">
        <v>29</v>
      </c>
      <c r="R112" t="s">
        <v>24</v>
      </c>
    </row>
    <row r="113" spans="1:18" x14ac:dyDescent="0.3">
      <c r="A113" t="s">
        <v>18</v>
      </c>
      <c r="B113" t="s">
        <v>19</v>
      </c>
      <c r="C113" t="s">
        <v>20</v>
      </c>
      <c r="D113" t="s">
        <v>752</v>
      </c>
      <c r="E113" t="s">
        <v>752</v>
      </c>
      <c r="F113" t="s">
        <v>22</v>
      </c>
      <c r="G113" t="s">
        <v>752</v>
      </c>
      <c r="H113">
        <v>0.99</v>
      </c>
      <c r="J113" t="s">
        <v>24</v>
      </c>
      <c r="K113" t="s">
        <v>196</v>
      </c>
      <c r="L113" t="s">
        <v>160</v>
      </c>
      <c r="M113" t="s">
        <v>160</v>
      </c>
      <c r="N113" t="s">
        <v>28</v>
      </c>
      <c r="O113" s="1"/>
      <c r="Q113" t="s">
        <v>29</v>
      </c>
      <c r="R113" t="s">
        <v>24</v>
      </c>
    </row>
    <row r="114" spans="1:18" x14ac:dyDescent="0.3">
      <c r="A114" t="s">
        <v>18</v>
      </c>
      <c r="B114" t="s">
        <v>19</v>
      </c>
      <c r="C114" t="s">
        <v>19</v>
      </c>
      <c r="E114" t="s">
        <v>446</v>
      </c>
      <c r="F114" t="s">
        <v>22</v>
      </c>
      <c r="G114" t="s">
        <v>447</v>
      </c>
      <c r="H114">
        <v>46.05</v>
      </c>
      <c r="I114">
        <v>56.9</v>
      </c>
      <c r="J114" t="s">
        <v>32</v>
      </c>
      <c r="K114" t="s">
        <v>448</v>
      </c>
      <c r="L114" t="s">
        <v>26</v>
      </c>
      <c r="M114" t="s">
        <v>27</v>
      </c>
      <c r="N114" t="s">
        <v>36</v>
      </c>
      <c r="O114">
        <v>32252</v>
      </c>
      <c r="Q114" t="s">
        <v>29</v>
      </c>
      <c r="R114" t="s">
        <v>32</v>
      </c>
    </row>
    <row r="115" spans="1:18" x14ac:dyDescent="0.3">
      <c r="A115" t="s">
        <v>18</v>
      </c>
      <c r="B115" t="s">
        <v>19</v>
      </c>
      <c r="C115" t="s">
        <v>20</v>
      </c>
      <c r="D115" t="s">
        <v>449</v>
      </c>
      <c r="E115" t="s">
        <v>449</v>
      </c>
      <c r="F115" t="s">
        <v>22</v>
      </c>
      <c r="G115" t="s">
        <v>450</v>
      </c>
      <c r="H115">
        <v>2.64</v>
      </c>
      <c r="J115" t="s">
        <v>24</v>
      </c>
      <c r="K115" t="s">
        <v>163</v>
      </c>
      <c r="L115" t="s">
        <v>160</v>
      </c>
      <c r="M115" t="s">
        <v>160</v>
      </c>
      <c r="N115" t="s">
        <v>28</v>
      </c>
      <c r="O115" s="1"/>
      <c r="Q115" t="s">
        <v>29</v>
      </c>
      <c r="R115" t="s">
        <v>24</v>
      </c>
    </row>
    <row r="116" spans="1:18" x14ac:dyDescent="0.3">
      <c r="A116" t="s">
        <v>18</v>
      </c>
      <c r="B116" t="s">
        <v>19</v>
      </c>
      <c r="C116" t="s">
        <v>19</v>
      </c>
      <c r="E116" t="s">
        <v>451</v>
      </c>
      <c r="F116" t="s">
        <v>22</v>
      </c>
      <c r="G116" t="s">
        <v>452</v>
      </c>
      <c r="H116">
        <v>44</v>
      </c>
      <c r="I116">
        <v>67.5</v>
      </c>
      <c r="J116" t="s">
        <v>71</v>
      </c>
      <c r="K116" t="s">
        <v>246</v>
      </c>
      <c r="L116" t="s">
        <v>26</v>
      </c>
      <c r="M116" t="s">
        <v>27</v>
      </c>
      <c r="N116" t="s">
        <v>28</v>
      </c>
      <c r="O116" s="1">
        <v>40032</v>
      </c>
      <c r="Q116" t="s">
        <v>29</v>
      </c>
      <c r="R116" t="s">
        <v>71</v>
      </c>
    </row>
    <row r="117" spans="1:18" x14ac:dyDescent="0.3">
      <c r="A117" t="s">
        <v>18</v>
      </c>
      <c r="B117" t="s">
        <v>19</v>
      </c>
      <c r="C117" t="s">
        <v>19</v>
      </c>
      <c r="E117" t="s">
        <v>453</v>
      </c>
      <c r="F117" t="s">
        <v>22</v>
      </c>
      <c r="G117" t="s">
        <v>454</v>
      </c>
      <c r="H117">
        <v>45</v>
      </c>
      <c r="I117">
        <v>68</v>
      </c>
      <c r="J117" t="s">
        <v>71</v>
      </c>
      <c r="K117" t="s">
        <v>246</v>
      </c>
      <c r="L117" t="s">
        <v>26</v>
      </c>
      <c r="M117" t="s">
        <v>27</v>
      </c>
      <c r="N117" t="s">
        <v>28</v>
      </c>
      <c r="O117" s="1">
        <v>38560</v>
      </c>
      <c r="Q117" t="s">
        <v>29</v>
      </c>
      <c r="R117" t="s">
        <v>71</v>
      </c>
    </row>
    <row r="118" spans="1:18" x14ac:dyDescent="0.3">
      <c r="A118" t="s">
        <v>18</v>
      </c>
      <c r="B118" t="s">
        <v>19</v>
      </c>
      <c r="C118" t="s">
        <v>19</v>
      </c>
      <c r="E118" t="s">
        <v>457</v>
      </c>
      <c r="F118" t="s">
        <v>22</v>
      </c>
      <c r="G118" t="s">
        <v>458</v>
      </c>
      <c r="H118">
        <v>10</v>
      </c>
      <c r="I118">
        <v>10</v>
      </c>
      <c r="J118" t="s">
        <v>71</v>
      </c>
      <c r="K118" t="s">
        <v>246</v>
      </c>
      <c r="L118" t="s">
        <v>160</v>
      </c>
      <c r="M118" t="s">
        <v>318</v>
      </c>
      <c r="N118" t="s">
        <v>28</v>
      </c>
      <c r="O118" s="1">
        <v>42800</v>
      </c>
      <c r="Q118" t="s">
        <v>29</v>
      </c>
      <c r="R118" t="s">
        <v>71</v>
      </c>
    </row>
    <row r="119" spans="1:18" x14ac:dyDescent="0.3">
      <c r="A119" t="s">
        <v>18</v>
      </c>
      <c r="B119" t="s">
        <v>19</v>
      </c>
      <c r="C119" t="s">
        <v>19</v>
      </c>
      <c r="E119" t="s">
        <v>459</v>
      </c>
      <c r="F119" t="s">
        <v>22</v>
      </c>
      <c r="G119" t="s">
        <v>460</v>
      </c>
      <c r="H119">
        <v>24.3</v>
      </c>
      <c r="I119">
        <v>30.5</v>
      </c>
      <c r="J119" t="s">
        <v>32</v>
      </c>
      <c r="K119" t="s">
        <v>460</v>
      </c>
      <c r="L119" t="s">
        <v>83</v>
      </c>
      <c r="M119" t="s">
        <v>95</v>
      </c>
      <c r="N119" t="s">
        <v>36</v>
      </c>
      <c r="O119" s="1">
        <v>42985</v>
      </c>
      <c r="Q119" t="s">
        <v>29</v>
      </c>
      <c r="R119" t="s">
        <v>32</v>
      </c>
    </row>
    <row r="120" spans="1:18" x14ac:dyDescent="0.3">
      <c r="A120" t="s">
        <v>18</v>
      </c>
      <c r="B120" t="s">
        <v>19</v>
      </c>
      <c r="C120" t="s">
        <v>19</v>
      </c>
      <c r="E120" t="s">
        <v>463</v>
      </c>
      <c r="F120" t="s">
        <v>22</v>
      </c>
      <c r="G120" t="s">
        <v>464</v>
      </c>
      <c r="H120">
        <v>0.99</v>
      </c>
      <c r="I120">
        <v>0.99</v>
      </c>
      <c r="J120" t="s">
        <v>32</v>
      </c>
      <c r="K120" t="s">
        <v>465</v>
      </c>
      <c r="L120" t="s">
        <v>34</v>
      </c>
      <c r="M120" t="s">
        <v>35</v>
      </c>
      <c r="N120" t="s">
        <v>36</v>
      </c>
      <c r="O120" s="1">
        <v>43983</v>
      </c>
      <c r="Q120" t="s">
        <v>29</v>
      </c>
      <c r="R120" t="s">
        <v>32</v>
      </c>
    </row>
    <row r="121" spans="1:18" x14ac:dyDescent="0.3">
      <c r="A121" t="s">
        <v>18</v>
      </c>
      <c r="B121" t="s">
        <v>19</v>
      </c>
      <c r="C121" t="s">
        <v>19</v>
      </c>
      <c r="E121" t="s">
        <v>470</v>
      </c>
      <c r="F121" t="s">
        <v>22</v>
      </c>
      <c r="G121" t="s">
        <v>471</v>
      </c>
      <c r="H121">
        <v>55</v>
      </c>
      <c r="I121">
        <v>55</v>
      </c>
      <c r="J121" t="s">
        <v>32</v>
      </c>
      <c r="K121" t="s">
        <v>472</v>
      </c>
      <c r="L121" t="s">
        <v>26</v>
      </c>
      <c r="M121" t="s">
        <v>473</v>
      </c>
      <c r="N121" t="s">
        <v>36</v>
      </c>
      <c r="O121" s="1">
        <v>28491</v>
      </c>
      <c r="Q121" t="s">
        <v>29</v>
      </c>
      <c r="R121" t="s">
        <v>32</v>
      </c>
    </row>
    <row r="122" spans="1:18" x14ac:dyDescent="0.3">
      <c r="A122" t="s">
        <v>18</v>
      </c>
      <c r="B122" t="s">
        <v>19</v>
      </c>
      <c r="C122" t="s">
        <v>19</v>
      </c>
      <c r="E122" t="s">
        <v>474</v>
      </c>
      <c r="F122" t="s">
        <v>22</v>
      </c>
      <c r="G122" t="s">
        <v>475</v>
      </c>
      <c r="H122">
        <v>22.07</v>
      </c>
      <c r="I122">
        <v>30.6</v>
      </c>
      <c r="J122" t="s">
        <v>24</v>
      </c>
      <c r="K122" t="s">
        <v>476</v>
      </c>
      <c r="L122" t="s">
        <v>26</v>
      </c>
      <c r="M122" t="s">
        <v>27</v>
      </c>
      <c r="N122" t="s">
        <v>28</v>
      </c>
      <c r="O122">
        <v>27760</v>
      </c>
      <c r="Q122" t="s">
        <v>29</v>
      </c>
      <c r="R122" t="s">
        <v>477</v>
      </c>
    </row>
    <row r="123" spans="1:18" x14ac:dyDescent="0.3">
      <c r="A123" t="s">
        <v>18</v>
      </c>
      <c r="B123" t="s">
        <v>19</v>
      </c>
      <c r="C123" t="s">
        <v>19</v>
      </c>
      <c r="E123" t="s">
        <v>478</v>
      </c>
      <c r="F123" t="s">
        <v>22</v>
      </c>
      <c r="G123" t="s">
        <v>479</v>
      </c>
      <c r="H123">
        <v>13</v>
      </c>
      <c r="I123">
        <v>13</v>
      </c>
      <c r="J123" t="s">
        <v>32</v>
      </c>
      <c r="K123" t="s">
        <v>480</v>
      </c>
      <c r="L123" t="s">
        <v>34</v>
      </c>
      <c r="M123" t="s">
        <v>35</v>
      </c>
      <c r="N123" t="s">
        <v>36</v>
      </c>
      <c r="O123">
        <v>30317</v>
      </c>
      <c r="Q123" t="s">
        <v>29</v>
      </c>
      <c r="R123" t="s">
        <v>32</v>
      </c>
    </row>
    <row r="124" spans="1:18" x14ac:dyDescent="0.3">
      <c r="A124" t="s">
        <v>18</v>
      </c>
      <c r="B124" t="s">
        <v>19</v>
      </c>
      <c r="C124" t="s">
        <v>19</v>
      </c>
      <c r="E124" t="s">
        <v>481</v>
      </c>
      <c r="F124" t="s">
        <v>22</v>
      </c>
      <c r="G124" t="s">
        <v>482</v>
      </c>
      <c r="H124">
        <v>21</v>
      </c>
      <c r="I124">
        <v>21</v>
      </c>
      <c r="J124" t="s">
        <v>24</v>
      </c>
      <c r="K124" t="s">
        <v>483</v>
      </c>
      <c r="L124" t="s">
        <v>40</v>
      </c>
      <c r="M124" t="s">
        <v>41</v>
      </c>
      <c r="N124" t="s">
        <v>28</v>
      </c>
      <c r="O124" s="1">
        <v>40165</v>
      </c>
      <c r="Q124" t="s">
        <v>29</v>
      </c>
      <c r="R124" t="s">
        <v>24</v>
      </c>
    </row>
    <row r="125" spans="1:18" x14ac:dyDescent="0.3">
      <c r="A125" t="s">
        <v>18</v>
      </c>
      <c r="B125" t="s">
        <v>19</v>
      </c>
      <c r="C125" t="s">
        <v>19</v>
      </c>
      <c r="E125" t="s">
        <v>484</v>
      </c>
      <c r="F125" t="s">
        <v>22</v>
      </c>
      <c r="G125" t="s">
        <v>485</v>
      </c>
      <c r="H125">
        <v>30</v>
      </c>
      <c r="I125">
        <v>30</v>
      </c>
      <c r="J125" t="s">
        <v>32</v>
      </c>
      <c r="K125" t="s">
        <v>486</v>
      </c>
      <c r="L125" t="s">
        <v>40</v>
      </c>
      <c r="M125" t="s">
        <v>41</v>
      </c>
      <c r="N125" t="s">
        <v>36</v>
      </c>
      <c r="O125" s="1">
        <v>42563</v>
      </c>
      <c r="Q125" t="s">
        <v>29</v>
      </c>
      <c r="R125" t="s">
        <v>32</v>
      </c>
    </row>
    <row r="126" spans="1:18" x14ac:dyDescent="0.3">
      <c r="A126" t="s">
        <v>18</v>
      </c>
      <c r="B126" t="s">
        <v>19</v>
      </c>
      <c r="C126" t="s">
        <v>19</v>
      </c>
      <c r="E126" t="s">
        <v>487</v>
      </c>
      <c r="F126" t="s">
        <v>22</v>
      </c>
      <c r="G126" t="s">
        <v>488</v>
      </c>
      <c r="H126">
        <v>0.9</v>
      </c>
      <c r="I126">
        <v>1</v>
      </c>
      <c r="J126" t="s">
        <v>24</v>
      </c>
      <c r="K126" t="s">
        <v>489</v>
      </c>
      <c r="L126" t="s">
        <v>40</v>
      </c>
      <c r="M126" t="s">
        <v>41</v>
      </c>
      <c r="N126" t="s">
        <v>28</v>
      </c>
      <c r="O126" s="1">
        <v>42328</v>
      </c>
      <c r="Q126" t="s">
        <v>29</v>
      </c>
      <c r="R126" t="s">
        <v>24</v>
      </c>
    </row>
    <row r="127" spans="1:18" x14ac:dyDescent="0.3">
      <c r="A127" t="s">
        <v>18</v>
      </c>
      <c r="B127" t="s">
        <v>19</v>
      </c>
      <c r="C127" t="s">
        <v>19</v>
      </c>
      <c r="E127" t="s">
        <v>493</v>
      </c>
      <c r="F127" t="s">
        <v>22</v>
      </c>
      <c r="G127" t="s">
        <v>494</v>
      </c>
      <c r="H127">
        <v>19.600000000000001</v>
      </c>
      <c r="I127">
        <v>20</v>
      </c>
      <c r="J127" t="s">
        <v>24</v>
      </c>
      <c r="K127" t="s">
        <v>494</v>
      </c>
      <c r="L127" t="s">
        <v>94</v>
      </c>
      <c r="M127" t="s">
        <v>135</v>
      </c>
      <c r="N127" t="s">
        <v>28</v>
      </c>
      <c r="O127" s="1">
        <v>42472</v>
      </c>
      <c r="Q127" t="s">
        <v>29</v>
      </c>
      <c r="R127" t="s">
        <v>24</v>
      </c>
    </row>
    <row r="128" spans="1:18" x14ac:dyDescent="0.3">
      <c r="A128" t="s">
        <v>18</v>
      </c>
      <c r="B128" t="s">
        <v>19</v>
      </c>
      <c r="C128" t="s">
        <v>19</v>
      </c>
      <c r="E128" t="s">
        <v>500</v>
      </c>
      <c r="F128" t="s">
        <v>22</v>
      </c>
      <c r="G128" t="s">
        <v>501</v>
      </c>
      <c r="H128">
        <v>4.53</v>
      </c>
      <c r="I128">
        <v>5</v>
      </c>
      <c r="J128" t="s">
        <v>32</v>
      </c>
      <c r="K128" t="s">
        <v>502</v>
      </c>
      <c r="L128" t="s">
        <v>94</v>
      </c>
      <c r="M128" t="s">
        <v>160</v>
      </c>
      <c r="N128" t="s">
        <v>36</v>
      </c>
      <c r="O128" s="1">
        <v>39326</v>
      </c>
      <c r="Q128" t="s">
        <v>29</v>
      </c>
      <c r="R128" t="s">
        <v>32</v>
      </c>
    </row>
    <row r="129" spans="1:18" x14ac:dyDescent="0.3">
      <c r="A129" t="s">
        <v>18</v>
      </c>
      <c r="B129" t="s">
        <v>19</v>
      </c>
      <c r="C129" t="s">
        <v>19</v>
      </c>
      <c r="E129" t="s">
        <v>503</v>
      </c>
      <c r="F129" t="s">
        <v>44</v>
      </c>
      <c r="G129" t="s">
        <v>504</v>
      </c>
      <c r="H129">
        <v>10</v>
      </c>
      <c r="J129" t="s">
        <v>32</v>
      </c>
      <c r="K129" t="s">
        <v>505</v>
      </c>
      <c r="L129" t="s">
        <v>34</v>
      </c>
      <c r="M129" t="s">
        <v>35</v>
      </c>
      <c r="N129" t="s">
        <v>36</v>
      </c>
      <c r="O129">
        <v>42942</v>
      </c>
      <c r="Q129" t="s">
        <v>506</v>
      </c>
      <c r="R129" t="s">
        <v>32</v>
      </c>
    </row>
    <row r="130" spans="1:18" x14ac:dyDescent="0.3">
      <c r="A130" t="s">
        <v>18</v>
      </c>
      <c r="B130" t="s">
        <v>19</v>
      </c>
      <c r="C130" t="s">
        <v>19</v>
      </c>
      <c r="E130" t="s">
        <v>507</v>
      </c>
      <c r="F130" t="s">
        <v>22</v>
      </c>
      <c r="G130" t="s">
        <v>508</v>
      </c>
      <c r="H130">
        <v>53</v>
      </c>
      <c r="I130">
        <v>78</v>
      </c>
      <c r="J130" t="s">
        <v>32</v>
      </c>
      <c r="K130" t="s">
        <v>193</v>
      </c>
      <c r="L130" t="s">
        <v>83</v>
      </c>
      <c r="M130" t="s">
        <v>194</v>
      </c>
      <c r="N130" t="s">
        <v>36</v>
      </c>
      <c r="O130">
        <v>30317</v>
      </c>
      <c r="Q130" t="s">
        <v>29</v>
      </c>
      <c r="R130" t="s">
        <v>32</v>
      </c>
    </row>
    <row r="131" spans="1:18" x14ac:dyDescent="0.3">
      <c r="A131" t="s">
        <v>18</v>
      </c>
      <c r="B131" t="s">
        <v>19</v>
      </c>
      <c r="C131" t="s">
        <v>19</v>
      </c>
      <c r="E131" t="s">
        <v>2309</v>
      </c>
      <c r="F131" t="s">
        <v>22</v>
      </c>
      <c r="G131" t="s">
        <v>2310</v>
      </c>
      <c r="H131">
        <v>49.2</v>
      </c>
      <c r="I131">
        <v>63.8</v>
      </c>
      <c r="J131" t="s">
        <v>32</v>
      </c>
      <c r="K131" t="s">
        <v>2311</v>
      </c>
      <c r="L131" t="s">
        <v>26</v>
      </c>
      <c r="M131" t="s">
        <v>27</v>
      </c>
      <c r="N131" t="s">
        <v>36</v>
      </c>
      <c r="O131">
        <v>43983</v>
      </c>
      <c r="Q131" t="s">
        <v>29</v>
      </c>
      <c r="R131" t="s">
        <v>32</v>
      </c>
    </row>
    <row r="132" spans="1:18" x14ac:dyDescent="0.3">
      <c r="A132" t="s">
        <v>18</v>
      </c>
      <c r="B132" t="s">
        <v>19</v>
      </c>
      <c r="C132" t="s">
        <v>19</v>
      </c>
      <c r="E132" t="s">
        <v>509</v>
      </c>
      <c r="F132" t="s">
        <v>22</v>
      </c>
      <c r="G132" t="s">
        <v>510</v>
      </c>
      <c r="H132">
        <v>20</v>
      </c>
      <c r="I132">
        <v>20</v>
      </c>
      <c r="J132" t="s">
        <v>24</v>
      </c>
      <c r="K132" t="s">
        <v>511</v>
      </c>
      <c r="L132" t="s">
        <v>40</v>
      </c>
      <c r="M132" t="s">
        <v>41</v>
      </c>
      <c r="N132" t="s">
        <v>28</v>
      </c>
      <c r="O132">
        <v>41965</v>
      </c>
      <c r="Q132" t="s">
        <v>29</v>
      </c>
      <c r="R132" t="s">
        <v>24</v>
      </c>
    </row>
    <row r="133" spans="1:18" x14ac:dyDescent="0.3">
      <c r="A133" t="s">
        <v>18</v>
      </c>
      <c r="B133" t="s">
        <v>19</v>
      </c>
      <c r="C133" t="s">
        <v>19</v>
      </c>
      <c r="E133" t="s">
        <v>512</v>
      </c>
      <c r="F133" t="s">
        <v>22</v>
      </c>
      <c r="G133" t="s">
        <v>513</v>
      </c>
      <c r="H133">
        <v>19</v>
      </c>
      <c r="I133">
        <v>19</v>
      </c>
      <c r="J133" t="s">
        <v>32</v>
      </c>
      <c r="K133" t="s">
        <v>514</v>
      </c>
      <c r="L133" t="s">
        <v>40</v>
      </c>
      <c r="M133" t="s">
        <v>41</v>
      </c>
      <c r="N133" t="s">
        <v>42</v>
      </c>
      <c r="O133" s="1">
        <v>40760</v>
      </c>
      <c r="Q133" t="s">
        <v>29</v>
      </c>
      <c r="R133" t="s">
        <v>32</v>
      </c>
    </row>
    <row r="134" spans="1:18" x14ac:dyDescent="0.3">
      <c r="A134" t="s">
        <v>18</v>
      </c>
      <c r="B134" t="s">
        <v>19</v>
      </c>
      <c r="C134" t="s">
        <v>19</v>
      </c>
      <c r="E134" t="s">
        <v>518</v>
      </c>
      <c r="F134" t="s">
        <v>22</v>
      </c>
      <c r="G134" t="s">
        <v>519</v>
      </c>
      <c r="H134">
        <v>10</v>
      </c>
      <c r="I134">
        <v>10</v>
      </c>
      <c r="J134" t="s">
        <v>71</v>
      </c>
      <c r="K134" t="s">
        <v>246</v>
      </c>
      <c r="L134" t="s">
        <v>160</v>
      </c>
      <c r="M134" t="s">
        <v>318</v>
      </c>
      <c r="N134" t="s">
        <v>28</v>
      </c>
      <c r="O134" s="1">
        <v>42800</v>
      </c>
      <c r="Q134" t="s">
        <v>29</v>
      </c>
      <c r="R134" t="s">
        <v>71</v>
      </c>
    </row>
    <row r="135" spans="1:18" x14ac:dyDescent="0.3">
      <c r="A135" t="s">
        <v>18</v>
      </c>
      <c r="B135" t="s">
        <v>19</v>
      </c>
      <c r="C135" t="s">
        <v>19</v>
      </c>
      <c r="E135" t="s">
        <v>525</v>
      </c>
      <c r="F135" t="s">
        <v>22</v>
      </c>
      <c r="G135" t="s">
        <v>526</v>
      </c>
      <c r="H135">
        <v>6.95</v>
      </c>
      <c r="I135">
        <v>7</v>
      </c>
      <c r="J135" t="s">
        <v>24</v>
      </c>
      <c r="K135" t="s">
        <v>227</v>
      </c>
      <c r="L135" t="s">
        <v>34</v>
      </c>
      <c r="M135" t="s">
        <v>35</v>
      </c>
      <c r="N135" t="s">
        <v>28</v>
      </c>
      <c r="Q135" t="s">
        <v>29</v>
      </c>
      <c r="R135" t="s">
        <v>24</v>
      </c>
    </row>
    <row r="136" spans="1:18" x14ac:dyDescent="0.3">
      <c r="A136" t="s">
        <v>18</v>
      </c>
      <c r="B136" t="s">
        <v>20</v>
      </c>
      <c r="C136" t="s">
        <v>19</v>
      </c>
      <c r="E136" t="s">
        <v>527</v>
      </c>
      <c r="F136" t="s">
        <v>22</v>
      </c>
      <c r="G136" t="s">
        <v>528</v>
      </c>
      <c r="H136">
        <v>1.25</v>
      </c>
      <c r="I136">
        <v>1.3</v>
      </c>
      <c r="J136" t="s">
        <v>32</v>
      </c>
      <c r="K136" t="s">
        <v>68</v>
      </c>
      <c r="L136" t="s">
        <v>34</v>
      </c>
      <c r="M136" t="s">
        <v>35</v>
      </c>
      <c r="N136" t="s">
        <v>36</v>
      </c>
      <c r="Q136" t="s">
        <v>29</v>
      </c>
      <c r="R136" t="s">
        <v>32</v>
      </c>
    </row>
    <row r="137" spans="1:18" x14ac:dyDescent="0.3">
      <c r="A137" t="s">
        <v>18</v>
      </c>
      <c r="B137" t="s">
        <v>19</v>
      </c>
      <c r="C137" t="s">
        <v>19</v>
      </c>
      <c r="E137" t="s">
        <v>529</v>
      </c>
      <c r="F137" t="s">
        <v>22</v>
      </c>
      <c r="G137" t="s">
        <v>530</v>
      </c>
      <c r="H137">
        <v>3</v>
      </c>
      <c r="I137">
        <v>3</v>
      </c>
      <c r="J137" t="s">
        <v>24</v>
      </c>
      <c r="K137" t="s">
        <v>531</v>
      </c>
      <c r="L137" t="s">
        <v>40</v>
      </c>
      <c r="M137" t="s">
        <v>41</v>
      </c>
      <c r="N137" t="s">
        <v>28</v>
      </c>
      <c r="O137">
        <v>43500</v>
      </c>
      <c r="Q137" t="s">
        <v>29</v>
      </c>
      <c r="R137" t="s">
        <v>24</v>
      </c>
    </row>
    <row r="138" spans="1:18" x14ac:dyDescent="0.3">
      <c r="A138" t="s">
        <v>18</v>
      </c>
      <c r="B138" t="s">
        <v>19</v>
      </c>
      <c r="C138" t="s">
        <v>19</v>
      </c>
      <c r="E138" t="s">
        <v>532</v>
      </c>
      <c r="F138" t="s">
        <v>22</v>
      </c>
      <c r="G138" t="s">
        <v>533</v>
      </c>
      <c r="H138">
        <v>4.5</v>
      </c>
      <c r="I138">
        <v>4.5</v>
      </c>
      <c r="J138" t="s">
        <v>32</v>
      </c>
      <c r="K138" t="s">
        <v>534</v>
      </c>
      <c r="L138" t="s">
        <v>40</v>
      </c>
      <c r="M138" t="s">
        <v>41</v>
      </c>
      <c r="N138" t="s">
        <v>36</v>
      </c>
      <c r="O138" s="1">
        <v>40480</v>
      </c>
      <c r="Q138" t="s">
        <v>29</v>
      </c>
      <c r="R138" t="s">
        <v>32</v>
      </c>
    </row>
    <row r="139" spans="1:18" x14ac:dyDescent="0.3">
      <c r="A139" t="s">
        <v>18</v>
      </c>
      <c r="B139" t="s">
        <v>19</v>
      </c>
      <c r="C139" t="s">
        <v>20</v>
      </c>
      <c r="D139" t="s">
        <v>3042</v>
      </c>
      <c r="E139" t="s">
        <v>3042</v>
      </c>
      <c r="F139" t="s">
        <v>22</v>
      </c>
      <c r="G139" t="s">
        <v>3042</v>
      </c>
      <c r="H139">
        <v>0.99</v>
      </c>
      <c r="J139" t="s">
        <v>24</v>
      </c>
      <c r="K139" t="s">
        <v>196</v>
      </c>
      <c r="L139" t="s">
        <v>160</v>
      </c>
      <c r="M139" t="s">
        <v>160</v>
      </c>
      <c r="N139" t="s">
        <v>28</v>
      </c>
      <c r="Q139" t="s">
        <v>29</v>
      </c>
      <c r="R139" t="s">
        <v>24</v>
      </c>
    </row>
    <row r="140" spans="1:18" x14ac:dyDescent="0.3">
      <c r="A140" t="s">
        <v>18</v>
      </c>
      <c r="B140" t="s">
        <v>19</v>
      </c>
      <c r="C140" t="s">
        <v>20</v>
      </c>
      <c r="D140" t="s">
        <v>547</v>
      </c>
      <c r="E140" t="s">
        <v>547</v>
      </c>
      <c r="F140" t="s">
        <v>22</v>
      </c>
      <c r="G140" t="s">
        <v>548</v>
      </c>
      <c r="H140">
        <v>1.97</v>
      </c>
      <c r="J140" t="s">
        <v>24</v>
      </c>
      <c r="K140" t="s">
        <v>163</v>
      </c>
      <c r="L140" t="s">
        <v>160</v>
      </c>
      <c r="M140" t="s">
        <v>160</v>
      </c>
      <c r="N140" t="s">
        <v>28</v>
      </c>
      <c r="O140" s="1"/>
      <c r="Q140" t="s">
        <v>29</v>
      </c>
      <c r="R140" t="s">
        <v>24</v>
      </c>
    </row>
    <row r="141" spans="1:18" x14ac:dyDescent="0.3">
      <c r="A141" t="s">
        <v>18</v>
      </c>
      <c r="B141" t="s">
        <v>19</v>
      </c>
      <c r="C141" t="s">
        <v>19</v>
      </c>
      <c r="E141" t="s">
        <v>549</v>
      </c>
      <c r="F141" t="s">
        <v>22</v>
      </c>
      <c r="G141" t="s">
        <v>550</v>
      </c>
      <c r="H141">
        <v>1.5</v>
      </c>
      <c r="I141">
        <v>1.5</v>
      </c>
      <c r="J141" t="s">
        <v>32</v>
      </c>
      <c r="K141" t="s">
        <v>551</v>
      </c>
      <c r="L141" t="s">
        <v>40</v>
      </c>
      <c r="M141" t="s">
        <v>41</v>
      </c>
      <c r="N141" t="s">
        <v>36</v>
      </c>
      <c r="O141" s="1">
        <v>42398</v>
      </c>
      <c r="Q141" t="s">
        <v>29</v>
      </c>
      <c r="R141" t="s">
        <v>32</v>
      </c>
    </row>
    <row r="142" spans="1:18" x14ac:dyDescent="0.3">
      <c r="A142" t="s">
        <v>18</v>
      </c>
      <c r="B142" t="s">
        <v>19</v>
      </c>
      <c r="C142" t="s">
        <v>20</v>
      </c>
      <c r="D142" t="s">
        <v>1922</v>
      </c>
      <c r="E142" t="s">
        <v>1922</v>
      </c>
      <c r="F142" t="s">
        <v>22</v>
      </c>
      <c r="G142" t="s">
        <v>1922</v>
      </c>
      <c r="H142">
        <v>0.99</v>
      </c>
      <c r="J142" t="s">
        <v>24</v>
      </c>
      <c r="K142" t="s">
        <v>171</v>
      </c>
      <c r="L142" t="s">
        <v>160</v>
      </c>
      <c r="M142" t="s">
        <v>160</v>
      </c>
      <c r="N142" t="s">
        <v>28</v>
      </c>
      <c r="Q142" t="s">
        <v>29</v>
      </c>
      <c r="R142" t="s">
        <v>24</v>
      </c>
    </row>
    <row r="143" spans="1:18" x14ac:dyDescent="0.3">
      <c r="A143" t="s">
        <v>18</v>
      </c>
      <c r="B143" t="s">
        <v>19</v>
      </c>
      <c r="C143" t="s">
        <v>19</v>
      </c>
      <c r="E143" t="s">
        <v>555</v>
      </c>
      <c r="F143" t="s">
        <v>22</v>
      </c>
      <c r="G143" t="s">
        <v>556</v>
      </c>
      <c r="H143">
        <v>14.14</v>
      </c>
      <c r="I143">
        <v>14.14</v>
      </c>
      <c r="J143" t="s">
        <v>24</v>
      </c>
      <c r="K143" t="s">
        <v>140</v>
      </c>
      <c r="L143" t="s">
        <v>47</v>
      </c>
      <c r="M143" t="s">
        <v>47</v>
      </c>
      <c r="N143" t="s">
        <v>28</v>
      </c>
      <c r="Q143" t="s">
        <v>29</v>
      </c>
      <c r="R143" t="s">
        <v>24</v>
      </c>
    </row>
    <row r="144" spans="1:18" x14ac:dyDescent="0.3">
      <c r="A144" t="s">
        <v>18</v>
      </c>
      <c r="B144" t="s">
        <v>19</v>
      </c>
      <c r="C144" t="s">
        <v>19</v>
      </c>
      <c r="E144" t="s">
        <v>552</v>
      </c>
      <c r="F144" t="s">
        <v>22</v>
      </c>
      <c r="G144" t="s">
        <v>553</v>
      </c>
      <c r="H144">
        <v>50</v>
      </c>
      <c r="I144">
        <v>50</v>
      </c>
      <c r="J144" t="s">
        <v>32</v>
      </c>
      <c r="K144" t="s">
        <v>554</v>
      </c>
      <c r="L144" t="s">
        <v>40</v>
      </c>
      <c r="M144" t="s">
        <v>41</v>
      </c>
      <c r="N144" t="s">
        <v>36</v>
      </c>
      <c r="Q144" t="s">
        <v>29</v>
      </c>
      <c r="R144" t="s">
        <v>32</v>
      </c>
    </row>
    <row r="145" spans="1:18" x14ac:dyDescent="0.3">
      <c r="A145" t="s">
        <v>18</v>
      </c>
      <c r="B145" t="s">
        <v>19</v>
      </c>
      <c r="C145" t="s">
        <v>19</v>
      </c>
      <c r="E145" t="s">
        <v>557</v>
      </c>
      <c r="F145" t="s">
        <v>22</v>
      </c>
      <c r="G145" t="s">
        <v>558</v>
      </c>
      <c r="H145">
        <v>91</v>
      </c>
      <c r="I145">
        <v>95</v>
      </c>
      <c r="J145" t="s">
        <v>32</v>
      </c>
      <c r="K145" t="s">
        <v>68</v>
      </c>
      <c r="L145" t="s">
        <v>34</v>
      </c>
      <c r="M145" t="s">
        <v>35</v>
      </c>
      <c r="N145" t="s">
        <v>36</v>
      </c>
      <c r="O145" s="1">
        <v>23012</v>
      </c>
      <c r="Q145" t="s">
        <v>29</v>
      </c>
      <c r="R145" t="s">
        <v>32</v>
      </c>
    </row>
    <row r="146" spans="1:18" x14ac:dyDescent="0.3">
      <c r="A146" t="s">
        <v>18</v>
      </c>
      <c r="B146" t="s">
        <v>19</v>
      </c>
      <c r="C146" t="s">
        <v>20</v>
      </c>
      <c r="D146" t="s">
        <v>559</v>
      </c>
      <c r="E146" t="s">
        <v>559</v>
      </c>
      <c r="F146" t="s">
        <v>22</v>
      </c>
      <c r="G146" t="s">
        <v>560</v>
      </c>
      <c r="H146">
        <v>310</v>
      </c>
      <c r="J146" t="s">
        <v>24</v>
      </c>
      <c r="K146" t="s">
        <v>561</v>
      </c>
      <c r="L146" t="s">
        <v>40</v>
      </c>
      <c r="M146" t="s">
        <v>41</v>
      </c>
      <c r="N146" t="s">
        <v>28</v>
      </c>
      <c r="O146" s="1">
        <v>41934</v>
      </c>
      <c r="Q146" t="s">
        <v>29</v>
      </c>
      <c r="R146" t="s">
        <v>24</v>
      </c>
    </row>
    <row r="147" spans="1:18" x14ac:dyDescent="0.3">
      <c r="A147" t="s">
        <v>18</v>
      </c>
      <c r="B147" t="s">
        <v>19</v>
      </c>
      <c r="C147" t="s">
        <v>19</v>
      </c>
      <c r="E147" t="s">
        <v>2009</v>
      </c>
      <c r="F147" t="s">
        <v>22</v>
      </c>
      <c r="G147" t="s">
        <v>2010</v>
      </c>
      <c r="H147">
        <v>47.5</v>
      </c>
      <c r="I147">
        <v>49.9</v>
      </c>
      <c r="J147" t="s">
        <v>32</v>
      </c>
      <c r="K147" t="s">
        <v>108</v>
      </c>
      <c r="L147" t="s">
        <v>26</v>
      </c>
      <c r="M147" t="s">
        <v>27</v>
      </c>
      <c r="N147" t="s">
        <v>36</v>
      </c>
      <c r="O147" s="1">
        <v>37627</v>
      </c>
      <c r="Q147" t="s">
        <v>29</v>
      </c>
      <c r="R147" t="s">
        <v>32</v>
      </c>
    </row>
    <row r="148" spans="1:18" x14ac:dyDescent="0.3">
      <c r="A148" t="s">
        <v>18</v>
      </c>
      <c r="B148" t="s">
        <v>19</v>
      </c>
      <c r="C148" t="s">
        <v>19</v>
      </c>
      <c r="E148" t="s">
        <v>562</v>
      </c>
      <c r="F148" t="s">
        <v>22</v>
      </c>
      <c r="G148" t="s">
        <v>563</v>
      </c>
      <c r="H148">
        <v>51.2</v>
      </c>
      <c r="I148">
        <v>51.2</v>
      </c>
      <c r="J148" t="s">
        <v>32</v>
      </c>
      <c r="K148" t="s">
        <v>68</v>
      </c>
      <c r="L148" t="s">
        <v>34</v>
      </c>
      <c r="M148" t="s">
        <v>35</v>
      </c>
      <c r="N148" t="s">
        <v>36</v>
      </c>
      <c r="O148">
        <v>22647</v>
      </c>
      <c r="Q148" t="s">
        <v>29</v>
      </c>
      <c r="R148" t="s">
        <v>32</v>
      </c>
    </row>
    <row r="149" spans="1:18" x14ac:dyDescent="0.3">
      <c r="A149" t="s">
        <v>18</v>
      </c>
      <c r="B149" t="s">
        <v>19</v>
      </c>
      <c r="C149" t="s">
        <v>19</v>
      </c>
      <c r="E149" t="s">
        <v>564</v>
      </c>
      <c r="F149" t="s">
        <v>22</v>
      </c>
      <c r="G149" t="s">
        <v>565</v>
      </c>
      <c r="H149">
        <v>7</v>
      </c>
      <c r="I149">
        <v>7</v>
      </c>
      <c r="J149" t="s">
        <v>32</v>
      </c>
      <c r="K149" t="s">
        <v>566</v>
      </c>
      <c r="L149" t="s">
        <v>26</v>
      </c>
      <c r="M149" t="s">
        <v>27</v>
      </c>
      <c r="N149" t="s">
        <v>36</v>
      </c>
      <c r="O149">
        <v>29587</v>
      </c>
      <c r="Q149" t="s">
        <v>29</v>
      </c>
      <c r="R149" t="s">
        <v>357</v>
      </c>
    </row>
    <row r="150" spans="1:18" x14ac:dyDescent="0.3">
      <c r="A150" t="s">
        <v>18</v>
      </c>
      <c r="B150" t="s">
        <v>19</v>
      </c>
      <c r="C150" t="s">
        <v>19</v>
      </c>
      <c r="E150" t="s">
        <v>567</v>
      </c>
      <c r="F150" t="s">
        <v>22</v>
      </c>
      <c r="G150" t="s">
        <v>568</v>
      </c>
      <c r="H150">
        <v>7.94</v>
      </c>
      <c r="I150">
        <v>7.9</v>
      </c>
      <c r="J150" t="s">
        <v>24</v>
      </c>
      <c r="K150" t="s">
        <v>101</v>
      </c>
      <c r="L150" t="s">
        <v>34</v>
      </c>
      <c r="M150" t="s">
        <v>35</v>
      </c>
      <c r="N150" t="s">
        <v>28</v>
      </c>
      <c r="O150" s="1">
        <v>30317</v>
      </c>
      <c r="Q150" t="s">
        <v>29</v>
      </c>
      <c r="R150" t="s">
        <v>24</v>
      </c>
    </row>
    <row r="151" spans="1:18" x14ac:dyDescent="0.3">
      <c r="A151" t="s">
        <v>18</v>
      </c>
      <c r="B151" t="s">
        <v>19</v>
      </c>
      <c r="C151" t="s">
        <v>19</v>
      </c>
      <c r="E151" t="s">
        <v>577</v>
      </c>
      <c r="F151" t="s">
        <v>22</v>
      </c>
      <c r="G151" t="s">
        <v>578</v>
      </c>
      <c r="H151">
        <v>18.5</v>
      </c>
      <c r="I151">
        <v>18.5</v>
      </c>
      <c r="J151" t="s">
        <v>32</v>
      </c>
      <c r="K151" t="s">
        <v>579</v>
      </c>
      <c r="L151" t="s">
        <v>40</v>
      </c>
      <c r="M151" t="s">
        <v>41</v>
      </c>
      <c r="N151" t="s">
        <v>36</v>
      </c>
      <c r="O151" s="1">
        <v>43384</v>
      </c>
      <c r="Q151" t="s">
        <v>29</v>
      </c>
      <c r="R151" t="s">
        <v>32</v>
      </c>
    </row>
    <row r="152" spans="1:18" x14ac:dyDescent="0.3">
      <c r="A152" t="s">
        <v>18</v>
      </c>
      <c r="B152" t="s">
        <v>20</v>
      </c>
      <c r="C152" t="s">
        <v>19</v>
      </c>
      <c r="E152" t="s">
        <v>580</v>
      </c>
      <c r="F152" t="s">
        <v>22</v>
      </c>
      <c r="G152" t="s">
        <v>581</v>
      </c>
      <c r="H152">
        <v>24</v>
      </c>
      <c r="I152">
        <v>24</v>
      </c>
      <c r="J152" t="s">
        <v>32</v>
      </c>
      <c r="K152" t="s">
        <v>582</v>
      </c>
      <c r="L152" t="s">
        <v>83</v>
      </c>
      <c r="M152" t="s">
        <v>95</v>
      </c>
      <c r="N152" t="s">
        <v>36</v>
      </c>
      <c r="O152" s="1">
        <v>43237</v>
      </c>
      <c r="Q152" t="s">
        <v>29</v>
      </c>
      <c r="R152" t="s">
        <v>32</v>
      </c>
    </row>
    <row r="153" spans="1:18" x14ac:dyDescent="0.3">
      <c r="A153" t="s">
        <v>18</v>
      </c>
      <c r="B153" t="s">
        <v>19</v>
      </c>
      <c r="C153" t="s">
        <v>19</v>
      </c>
      <c r="E153" t="s">
        <v>586</v>
      </c>
      <c r="F153" t="s">
        <v>22</v>
      </c>
      <c r="G153" t="s">
        <v>587</v>
      </c>
      <c r="H153">
        <v>49.42</v>
      </c>
      <c r="I153">
        <v>50</v>
      </c>
      <c r="J153" t="s">
        <v>32</v>
      </c>
      <c r="K153" t="s">
        <v>588</v>
      </c>
      <c r="L153" t="s">
        <v>26</v>
      </c>
      <c r="M153" t="s">
        <v>27</v>
      </c>
      <c r="N153" t="s">
        <v>36</v>
      </c>
      <c r="O153">
        <v>37438</v>
      </c>
      <c r="Q153" t="s">
        <v>29</v>
      </c>
      <c r="R153" t="s">
        <v>32</v>
      </c>
    </row>
    <row r="154" spans="1:18" x14ac:dyDescent="0.3">
      <c r="A154" t="s">
        <v>18</v>
      </c>
      <c r="B154" t="s">
        <v>19</v>
      </c>
      <c r="C154" t="s">
        <v>20</v>
      </c>
      <c r="D154" t="s">
        <v>589</v>
      </c>
      <c r="E154" t="s">
        <v>589</v>
      </c>
      <c r="F154" t="s">
        <v>22</v>
      </c>
      <c r="G154" t="s">
        <v>590</v>
      </c>
      <c r="H154">
        <v>674.7</v>
      </c>
      <c r="J154" t="s">
        <v>24</v>
      </c>
      <c r="K154" t="s">
        <v>591</v>
      </c>
      <c r="L154" t="s">
        <v>185</v>
      </c>
      <c r="M154" t="s">
        <v>27</v>
      </c>
      <c r="N154" t="s">
        <v>28</v>
      </c>
      <c r="O154">
        <v>43867</v>
      </c>
      <c r="Q154" t="s">
        <v>29</v>
      </c>
      <c r="R154" t="s">
        <v>24</v>
      </c>
    </row>
    <row r="155" spans="1:18" x14ac:dyDescent="0.3">
      <c r="A155" t="s">
        <v>18</v>
      </c>
      <c r="B155" t="s">
        <v>19</v>
      </c>
      <c r="C155" t="s">
        <v>20</v>
      </c>
      <c r="D155" t="s">
        <v>279</v>
      </c>
      <c r="E155" t="s">
        <v>279</v>
      </c>
      <c r="F155" t="s">
        <v>22</v>
      </c>
      <c r="G155" t="s">
        <v>279</v>
      </c>
      <c r="H155">
        <v>9.99</v>
      </c>
      <c r="J155" t="s">
        <v>24</v>
      </c>
      <c r="K155" t="s">
        <v>196</v>
      </c>
      <c r="L155" t="s">
        <v>160</v>
      </c>
      <c r="M155" t="s">
        <v>160</v>
      </c>
      <c r="N155" t="s">
        <v>28</v>
      </c>
      <c r="O155" s="1"/>
      <c r="Q155" t="s">
        <v>29</v>
      </c>
      <c r="R155" t="s">
        <v>24</v>
      </c>
    </row>
    <row r="156" spans="1:18" x14ac:dyDescent="0.3">
      <c r="A156" t="s">
        <v>18</v>
      </c>
      <c r="B156" t="s">
        <v>20</v>
      </c>
      <c r="C156" t="s">
        <v>19</v>
      </c>
      <c r="E156" t="s">
        <v>592</v>
      </c>
      <c r="F156" t="s">
        <v>22</v>
      </c>
      <c r="G156" t="s">
        <v>593</v>
      </c>
      <c r="H156">
        <v>48.8</v>
      </c>
      <c r="I156">
        <v>56.2</v>
      </c>
      <c r="J156" t="s">
        <v>32</v>
      </c>
      <c r="K156" t="s">
        <v>68</v>
      </c>
      <c r="L156" t="s">
        <v>26</v>
      </c>
      <c r="M156" t="s">
        <v>27</v>
      </c>
      <c r="N156" t="s">
        <v>42</v>
      </c>
      <c r="O156" s="1">
        <v>32307</v>
      </c>
      <c r="Q156" t="s">
        <v>29</v>
      </c>
      <c r="R156" t="s">
        <v>32</v>
      </c>
    </row>
    <row r="157" spans="1:18" x14ac:dyDescent="0.3">
      <c r="A157" t="s">
        <v>18</v>
      </c>
      <c r="B157" t="s">
        <v>19</v>
      </c>
      <c r="C157" t="s">
        <v>19</v>
      </c>
      <c r="E157" t="s">
        <v>594</v>
      </c>
      <c r="F157" t="s">
        <v>22</v>
      </c>
      <c r="G157" t="s">
        <v>595</v>
      </c>
      <c r="H157">
        <v>1.5</v>
      </c>
      <c r="I157">
        <v>1.5</v>
      </c>
      <c r="J157" t="s">
        <v>32</v>
      </c>
      <c r="K157" t="s">
        <v>68</v>
      </c>
      <c r="L157" t="s">
        <v>34</v>
      </c>
      <c r="M157" t="s">
        <v>35</v>
      </c>
      <c r="N157" t="s">
        <v>36</v>
      </c>
      <c r="O157" s="1">
        <v>31413</v>
      </c>
      <c r="Q157" t="s">
        <v>29</v>
      </c>
      <c r="R157" t="s">
        <v>32</v>
      </c>
    </row>
    <row r="158" spans="1:18" x14ac:dyDescent="0.3">
      <c r="A158" t="s">
        <v>18</v>
      </c>
      <c r="B158" t="s">
        <v>19</v>
      </c>
      <c r="C158" t="s">
        <v>19</v>
      </c>
      <c r="E158" t="s">
        <v>596</v>
      </c>
      <c r="F158" t="s">
        <v>44</v>
      </c>
      <c r="G158" t="s">
        <v>597</v>
      </c>
      <c r="H158">
        <v>74.8</v>
      </c>
      <c r="I158">
        <v>74.8</v>
      </c>
      <c r="J158" t="s">
        <v>24</v>
      </c>
      <c r="K158" t="s">
        <v>598</v>
      </c>
      <c r="L158" t="s">
        <v>40</v>
      </c>
      <c r="M158" t="s">
        <v>41</v>
      </c>
      <c r="N158" t="s">
        <v>28</v>
      </c>
      <c r="O158" s="1">
        <v>43465</v>
      </c>
      <c r="Q158" t="s">
        <v>599</v>
      </c>
      <c r="R158" t="s">
        <v>24</v>
      </c>
    </row>
    <row r="159" spans="1:18" x14ac:dyDescent="0.3">
      <c r="A159" t="s">
        <v>18</v>
      </c>
      <c r="B159" t="s">
        <v>20</v>
      </c>
      <c r="C159" t="s">
        <v>20</v>
      </c>
      <c r="D159" t="s">
        <v>600</v>
      </c>
      <c r="E159" t="s">
        <v>600</v>
      </c>
      <c r="F159" t="s">
        <v>22</v>
      </c>
      <c r="G159" t="s">
        <v>601</v>
      </c>
      <c r="H159">
        <v>56.2</v>
      </c>
      <c r="J159" t="s">
        <v>32</v>
      </c>
      <c r="K159" t="s">
        <v>602</v>
      </c>
      <c r="L159" t="s">
        <v>26</v>
      </c>
      <c r="M159" t="s">
        <v>27</v>
      </c>
      <c r="N159" t="s">
        <v>36</v>
      </c>
      <c r="O159" s="1">
        <v>33847</v>
      </c>
      <c r="Q159" t="s">
        <v>29</v>
      </c>
      <c r="R159" t="s">
        <v>32</v>
      </c>
    </row>
    <row r="160" spans="1:18" x14ac:dyDescent="0.3">
      <c r="A160" t="s">
        <v>18</v>
      </c>
      <c r="B160" t="s">
        <v>19</v>
      </c>
      <c r="C160" t="s">
        <v>19</v>
      </c>
      <c r="E160" t="s">
        <v>603</v>
      </c>
      <c r="F160" t="s">
        <v>22</v>
      </c>
      <c r="G160" t="s">
        <v>604</v>
      </c>
      <c r="H160">
        <v>208.96</v>
      </c>
      <c r="I160">
        <v>222</v>
      </c>
      <c r="J160" t="s">
        <v>32</v>
      </c>
      <c r="K160" t="s">
        <v>605</v>
      </c>
      <c r="L160" t="s">
        <v>26</v>
      </c>
      <c r="M160" t="s">
        <v>27</v>
      </c>
      <c r="N160" t="s">
        <v>36</v>
      </c>
      <c r="O160" s="1">
        <v>41395</v>
      </c>
      <c r="Q160" t="s">
        <v>29</v>
      </c>
      <c r="R160" t="s">
        <v>32</v>
      </c>
    </row>
    <row r="161" spans="1:18" x14ac:dyDescent="0.3">
      <c r="A161" t="s">
        <v>18</v>
      </c>
      <c r="B161" t="s">
        <v>19</v>
      </c>
      <c r="C161" t="s">
        <v>19</v>
      </c>
      <c r="E161" t="s">
        <v>611</v>
      </c>
      <c r="F161" t="s">
        <v>22</v>
      </c>
      <c r="G161" t="s">
        <v>612</v>
      </c>
      <c r="H161">
        <v>416.6</v>
      </c>
      <c r="I161">
        <v>416.6</v>
      </c>
      <c r="J161" t="s">
        <v>24</v>
      </c>
      <c r="K161" t="s">
        <v>613</v>
      </c>
      <c r="L161" t="s">
        <v>185</v>
      </c>
      <c r="M161" t="s">
        <v>27</v>
      </c>
      <c r="N161" t="s">
        <v>28</v>
      </c>
      <c r="O161">
        <v>32115</v>
      </c>
      <c r="Q161" t="s">
        <v>29</v>
      </c>
      <c r="R161" t="s">
        <v>24</v>
      </c>
    </row>
    <row r="162" spans="1:18" x14ac:dyDescent="0.3">
      <c r="A162" t="s">
        <v>18</v>
      </c>
      <c r="B162" t="s">
        <v>20</v>
      </c>
      <c r="C162" t="s">
        <v>20</v>
      </c>
      <c r="D162" t="s">
        <v>616</v>
      </c>
      <c r="E162" t="s">
        <v>616</v>
      </c>
      <c r="F162" t="s">
        <v>22</v>
      </c>
      <c r="G162" t="s">
        <v>617</v>
      </c>
      <c r="H162">
        <v>80</v>
      </c>
      <c r="J162" t="s">
        <v>24</v>
      </c>
      <c r="K162" t="s">
        <v>227</v>
      </c>
      <c r="L162" t="s">
        <v>160</v>
      </c>
      <c r="M162" t="s">
        <v>41</v>
      </c>
      <c r="N162" t="s">
        <v>28</v>
      </c>
      <c r="O162">
        <v>31413</v>
      </c>
      <c r="Q162" t="s">
        <v>29</v>
      </c>
      <c r="R162" t="s">
        <v>24</v>
      </c>
    </row>
    <row r="163" spans="1:18" x14ac:dyDescent="0.3">
      <c r="A163" t="s">
        <v>18</v>
      </c>
      <c r="B163" t="s">
        <v>19</v>
      </c>
      <c r="C163" t="s">
        <v>19</v>
      </c>
      <c r="E163" t="s">
        <v>618</v>
      </c>
      <c r="F163" t="s">
        <v>22</v>
      </c>
      <c r="G163" t="s">
        <v>619</v>
      </c>
      <c r="H163">
        <v>88.15</v>
      </c>
      <c r="I163">
        <v>90</v>
      </c>
      <c r="J163" t="s">
        <v>24</v>
      </c>
      <c r="K163" t="s">
        <v>620</v>
      </c>
      <c r="L163" t="s">
        <v>47</v>
      </c>
      <c r="M163" t="s">
        <v>47</v>
      </c>
      <c r="N163" t="s">
        <v>28</v>
      </c>
      <c r="O163">
        <v>41711</v>
      </c>
      <c r="Q163" t="s">
        <v>29</v>
      </c>
      <c r="R163" t="s">
        <v>24</v>
      </c>
    </row>
    <row r="164" spans="1:18" x14ac:dyDescent="0.3">
      <c r="A164" t="s">
        <v>18</v>
      </c>
      <c r="B164" t="s">
        <v>19</v>
      </c>
      <c r="C164" t="s">
        <v>19</v>
      </c>
      <c r="E164" t="s">
        <v>621</v>
      </c>
      <c r="F164" t="s">
        <v>22</v>
      </c>
      <c r="G164" t="s">
        <v>622</v>
      </c>
      <c r="H164">
        <v>10</v>
      </c>
      <c r="I164">
        <v>10</v>
      </c>
      <c r="J164" t="s">
        <v>24</v>
      </c>
      <c r="K164" t="s">
        <v>623</v>
      </c>
      <c r="L164" t="s">
        <v>40</v>
      </c>
      <c r="M164" t="s">
        <v>41</v>
      </c>
      <c r="N164" t="s">
        <v>28</v>
      </c>
      <c r="O164">
        <v>42705</v>
      </c>
      <c r="Q164" t="s">
        <v>29</v>
      </c>
      <c r="R164" t="s">
        <v>24</v>
      </c>
    </row>
    <row r="165" spans="1:18" x14ac:dyDescent="0.3">
      <c r="A165" t="s">
        <v>18</v>
      </c>
      <c r="B165" t="s">
        <v>19</v>
      </c>
      <c r="C165" t="s">
        <v>19</v>
      </c>
      <c r="E165" t="s">
        <v>624</v>
      </c>
      <c r="F165" t="s">
        <v>22</v>
      </c>
      <c r="G165" t="s">
        <v>625</v>
      </c>
      <c r="H165">
        <v>20</v>
      </c>
      <c r="I165">
        <v>20</v>
      </c>
      <c r="J165" t="s">
        <v>32</v>
      </c>
      <c r="K165" t="s">
        <v>626</v>
      </c>
      <c r="L165" t="s">
        <v>40</v>
      </c>
      <c r="M165" t="s">
        <v>41</v>
      </c>
      <c r="N165" t="s">
        <v>42</v>
      </c>
      <c r="O165" s="1">
        <v>42159</v>
      </c>
      <c r="Q165" t="s">
        <v>29</v>
      </c>
      <c r="R165" t="s">
        <v>32</v>
      </c>
    </row>
    <row r="166" spans="1:18" x14ac:dyDescent="0.3">
      <c r="A166" t="s">
        <v>18</v>
      </c>
      <c r="B166" t="s">
        <v>19</v>
      </c>
      <c r="C166" t="s">
        <v>19</v>
      </c>
      <c r="E166" t="s">
        <v>627</v>
      </c>
      <c r="F166" t="s">
        <v>22</v>
      </c>
      <c r="G166" t="s">
        <v>628</v>
      </c>
      <c r="H166">
        <v>30</v>
      </c>
      <c r="I166">
        <v>30</v>
      </c>
      <c r="J166" t="s">
        <v>32</v>
      </c>
      <c r="K166" t="s">
        <v>629</v>
      </c>
      <c r="L166" t="s">
        <v>40</v>
      </c>
      <c r="M166" t="s">
        <v>41</v>
      </c>
      <c r="N166" t="s">
        <v>36</v>
      </c>
      <c r="O166">
        <v>42530</v>
      </c>
      <c r="Q166" t="s">
        <v>29</v>
      </c>
      <c r="R166" t="s">
        <v>32</v>
      </c>
    </row>
    <row r="167" spans="1:18" x14ac:dyDescent="0.3">
      <c r="A167" t="s">
        <v>18</v>
      </c>
      <c r="B167" t="s">
        <v>19</v>
      </c>
      <c r="C167" t="s">
        <v>19</v>
      </c>
      <c r="E167" t="s">
        <v>638</v>
      </c>
      <c r="F167" t="s">
        <v>22</v>
      </c>
      <c r="G167" t="s">
        <v>639</v>
      </c>
      <c r="H167">
        <v>6.52</v>
      </c>
      <c r="I167">
        <v>7.1</v>
      </c>
      <c r="J167" t="s">
        <v>24</v>
      </c>
      <c r="K167" t="s">
        <v>640</v>
      </c>
      <c r="L167" t="s">
        <v>47</v>
      </c>
      <c r="M167" t="s">
        <v>47</v>
      </c>
      <c r="N167" t="s">
        <v>28</v>
      </c>
      <c r="O167">
        <v>42482</v>
      </c>
      <c r="Q167" t="s">
        <v>29</v>
      </c>
      <c r="R167" t="s">
        <v>24</v>
      </c>
    </row>
    <row r="168" spans="1:18" x14ac:dyDescent="0.3">
      <c r="A168" t="s">
        <v>18</v>
      </c>
      <c r="B168" t="s">
        <v>19</v>
      </c>
      <c r="C168" t="s">
        <v>19</v>
      </c>
      <c r="E168" t="s">
        <v>651</v>
      </c>
      <c r="F168" t="s">
        <v>22</v>
      </c>
      <c r="G168" t="s">
        <v>651</v>
      </c>
      <c r="H168">
        <v>775.8</v>
      </c>
      <c r="I168">
        <v>840</v>
      </c>
      <c r="J168" t="s">
        <v>24</v>
      </c>
      <c r="L168" t="s">
        <v>652</v>
      </c>
      <c r="M168" t="s">
        <v>35</v>
      </c>
      <c r="N168" t="s">
        <v>28</v>
      </c>
      <c r="O168" s="1"/>
      <c r="Q168" t="s">
        <v>29</v>
      </c>
      <c r="R168" t="s">
        <v>653</v>
      </c>
    </row>
    <row r="169" spans="1:18" x14ac:dyDescent="0.3">
      <c r="A169" t="s">
        <v>18</v>
      </c>
      <c r="B169" t="s">
        <v>19</v>
      </c>
      <c r="C169" t="s">
        <v>19</v>
      </c>
      <c r="E169" t="s">
        <v>654</v>
      </c>
      <c r="F169" t="s">
        <v>22</v>
      </c>
      <c r="G169" t="s">
        <v>655</v>
      </c>
      <c r="H169">
        <v>1.5</v>
      </c>
      <c r="I169">
        <v>1.5</v>
      </c>
      <c r="J169" t="s">
        <v>24</v>
      </c>
      <c r="K169" t="s">
        <v>656</v>
      </c>
      <c r="L169" t="s">
        <v>40</v>
      </c>
      <c r="M169" t="s">
        <v>41</v>
      </c>
      <c r="N169" t="s">
        <v>28</v>
      </c>
      <c r="O169" s="1">
        <v>41628</v>
      </c>
      <c r="Q169" t="s">
        <v>29</v>
      </c>
      <c r="R169" t="s">
        <v>24</v>
      </c>
    </row>
    <row r="170" spans="1:18" x14ac:dyDescent="0.3">
      <c r="A170" t="s">
        <v>18</v>
      </c>
      <c r="B170" t="s">
        <v>19</v>
      </c>
      <c r="C170" t="s">
        <v>19</v>
      </c>
      <c r="E170" t="s">
        <v>661</v>
      </c>
      <c r="F170" t="s">
        <v>22</v>
      </c>
      <c r="G170" t="s">
        <v>662</v>
      </c>
      <c r="H170">
        <v>5.75</v>
      </c>
      <c r="I170">
        <v>5.5</v>
      </c>
      <c r="J170" t="s">
        <v>24</v>
      </c>
      <c r="K170" t="s">
        <v>663</v>
      </c>
      <c r="L170" t="s">
        <v>26</v>
      </c>
      <c r="M170" t="s">
        <v>27</v>
      </c>
      <c r="N170" t="s">
        <v>28</v>
      </c>
      <c r="O170" s="1"/>
      <c r="Q170" t="s">
        <v>29</v>
      </c>
      <c r="R170" t="s">
        <v>664</v>
      </c>
    </row>
    <row r="171" spans="1:18" x14ac:dyDescent="0.3">
      <c r="A171" t="s">
        <v>18</v>
      </c>
      <c r="B171" t="s">
        <v>19</v>
      </c>
      <c r="C171" t="s">
        <v>19</v>
      </c>
      <c r="E171" t="s">
        <v>665</v>
      </c>
      <c r="F171" t="s">
        <v>44</v>
      </c>
      <c r="G171" t="s">
        <v>666</v>
      </c>
      <c r="H171">
        <v>100</v>
      </c>
      <c r="J171" t="s">
        <v>32</v>
      </c>
      <c r="K171" t="s">
        <v>667</v>
      </c>
      <c r="L171" t="s">
        <v>47</v>
      </c>
      <c r="M171" t="s">
        <v>47</v>
      </c>
      <c r="N171" t="s">
        <v>36</v>
      </c>
      <c r="O171" s="1"/>
      <c r="Q171" t="s">
        <v>668</v>
      </c>
      <c r="R171" t="s">
        <v>32</v>
      </c>
    </row>
    <row r="172" spans="1:18" x14ac:dyDescent="0.3">
      <c r="A172" t="s">
        <v>18</v>
      </c>
      <c r="B172" t="s">
        <v>19</v>
      </c>
      <c r="C172" t="s">
        <v>19</v>
      </c>
      <c r="E172" t="s">
        <v>669</v>
      </c>
      <c r="F172" t="s">
        <v>44</v>
      </c>
      <c r="G172" t="s">
        <v>670</v>
      </c>
      <c r="H172">
        <v>130</v>
      </c>
      <c r="J172" t="s">
        <v>24</v>
      </c>
      <c r="K172" t="s">
        <v>671</v>
      </c>
      <c r="L172" t="s">
        <v>47</v>
      </c>
      <c r="M172" t="s">
        <v>47</v>
      </c>
      <c r="N172" t="s">
        <v>28</v>
      </c>
      <c r="O172" s="1">
        <v>42762</v>
      </c>
      <c r="Q172" t="s">
        <v>672</v>
      </c>
      <c r="R172" t="s">
        <v>24</v>
      </c>
    </row>
    <row r="173" spans="1:18" x14ac:dyDescent="0.3">
      <c r="A173" t="s">
        <v>18</v>
      </c>
      <c r="B173" t="s">
        <v>19</v>
      </c>
      <c r="C173" t="s">
        <v>19</v>
      </c>
      <c r="E173" t="s">
        <v>673</v>
      </c>
      <c r="F173" t="s">
        <v>22</v>
      </c>
      <c r="G173" t="s">
        <v>674</v>
      </c>
      <c r="H173">
        <v>150</v>
      </c>
      <c r="I173">
        <v>150</v>
      </c>
      <c r="J173" t="s">
        <v>24</v>
      </c>
      <c r="K173" t="s">
        <v>675</v>
      </c>
      <c r="L173" t="s">
        <v>47</v>
      </c>
      <c r="M173" t="s">
        <v>47</v>
      </c>
      <c r="N173" t="s">
        <v>28</v>
      </c>
      <c r="O173" s="1">
        <v>40940</v>
      </c>
      <c r="Q173" t="s">
        <v>29</v>
      </c>
      <c r="R173" t="s">
        <v>24</v>
      </c>
    </row>
    <row r="174" spans="1:18" x14ac:dyDescent="0.3">
      <c r="A174" t="s">
        <v>18</v>
      </c>
      <c r="B174" t="s">
        <v>19</v>
      </c>
      <c r="C174" t="s">
        <v>20</v>
      </c>
      <c r="D174" t="s">
        <v>3159</v>
      </c>
      <c r="E174" t="s">
        <v>3159</v>
      </c>
      <c r="F174" t="s">
        <v>22</v>
      </c>
      <c r="G174" t="s">
        <v>3159</v>
      </c>
      <c r="H174">
        <v>0.99</v>
      </c>
      <c r="J174" t="s">
        <v>24</v>
      </c>
      <c r="K174" t="s">
        <v>171</v>
      </c>
      <c r="L174" t="s">
        <v>160</v>
      </c>
      <c r="M174" t="s">
        <v>160</v>
      </c>
      <c r="N174" t="s">
        <v>28</v>
      </c>
      <c r="Q174" t="s">
        <v>29</v>
      </c>
      <c r="R174" t="s">
        <v>24</v>
      </c>
    </row>
    <row r="175" spans="1:18" x14ac:dyDescent="0.3">
      <c r="A175" t="s">
        <v>18</v>
      </c>
      <c r="B175" t="s">
        <v>19</v>
      </c>
      <c r="C175" t="s">
        <v>19</v>
      </c>
      <c r="E175" t="s">
        <v>338</v>
      </c>
      <c r="F175" t="s">
        <v>22</v>
      </c>
      <c r="G175" t="s">
        <v>339</v>
      </c>
      <c r="H175">
        <v>49.65</v>
      </c>
      <c r="I175">
        <v>50</v>
      </c>
      <c r="J175" t="s">
        <v>24</v>
      </c>
      <c r="K175" t="s">
        <v>340</v>
      </c>
      <c r="L175" t="s">
        <v>26</v>
      </c>
      <c r="M175" t="s">
        <v>27</v>
      </c>
      <c r="N175" t="s">
        <v>28</v>
      </c>
      <c r="O175" s="1">
        <v>43971</v>
      </c>
      <c r="Q175" t="s">
        <v>29</v>
      </c>
      <c r="R175" t="s">
        <v>24</v>
      </c>
    </row>
    <row r="176" spans="1:18" x14ac:dyDescent="0.3">
      <c r="A176" t="s">
        <v>18</v>
      </c>
      <c r="B176" t="s">
        <v>19</v>
      </c>
      <c r="C176" t="s">
        <v>19</v>
      </c>
      <c r="E176" t="s">
        <v>678</v>
      </c>
      <c r="F176" t="s">
        <v>22</v>
      </c>
      <c r="G176" t="s">
        <v>679</v>
      </c>
      <c r="H176">
        <v>1.63</v>
      </c>
      <c r="I176">
        <v>1.5</v>
      </c>
      <c r="J176" t="s">
        <v>32</v>
      </c>
      <c r="K176" t="s">
        <v>680</v>
      </c>
      <c r="L176" t="s">
        <v>34</v>
      </c>
      <c r="M176" t="s">
        <v>35</v>
      </c>
      <c r="N176" t="s">
        <v>36</v>
      </c>
      <c r="O176">
        <v>40848</v>
      </c>
      <c r="Q176" t="s">
        <v>29</v>
      </c>
      <c r="R176" t="s">
        <v>32</v>
      </c>
    </row>
    <row r="177" spans="1:18" x14ac:dyDescent="0.3">
      <c r="A177" t="s">
        <v>18</v>
      </c>
      <c r="B177" t="s">
        <v>19</v>
      </c>
      <c r="C177" t="s">
        <v>19</v>
      </c>
      <c r="E177" t="s">
        <v>681</v>
      </c>
      <c r="F177" t="s">
        <v>22</v>
      </c>
      <c r="G177" t="s">
        <v>682</v>
      </c>
      <c r="H177">
        <v>44.53</v>
      </c>
      <c r="I177">
        <v>45</v>
      </c>
      <c r="J177" t="s">
        <v>24</v>
      </c>
      <c r="K177" t="s">
        <v>683</v>
      </c>
      <c r="L177" t="s">
        <v>26</v>
      </c>
      <c r="M177" t="s">
        <v>27</v>
      </c>
      <c r="N177" t="s">
        <v>28</v>
      </c>
      <c r="O177" s="1">
        <v>37153</v>
      </c>
      <c r="Q177" t="s">
        <v>29</v>
      </c>
      <c r="R177" t="s">
        <v>24</v>
      </c>
    </row>
    <row r="178" spans="1:18" x14ac:dyDescent="0.3">
      <c r="A178" t="s">
        <v>18</v>
      </c>
      <c r="B178" t="s">
        <v>19</v>
      </c>
      <c r="C178" t="s">
        <v>19</v>
      </c>
      <c r="E178" t="s">
        <v>684</v>
      </c>
      <c r="F178" t="s">
        <v>22</v>
      </c>
      <c r="G178" t="s">
        <v>685</v>
      </c>
      <c r="H178">
        <v>150</v>
      </c>
      <c r="I178">
        <v>150</v>
      </c>
      <c r="J178" t="s">
        <v>32</v>
      </c>
      <c r="K178" t="s">
        <v>686</v>
      </c>
      <c r="L178" t="s">
        <v>47</v>
      </c>
      <c r="M178" t="s">
        <v>47</v>
      </c>
      <c r="N178" t="s">
        <v>36</v>
      </c>
      <c r="O178" s="1">
        <v>39840</v>
      </c>
      <c r="Q178" t="s">
        <v>29</v>
      </c>
      <c r="R178" t="s">
        <v>32</v>
      </c>
    </row>
    <row r="179" spans="1:18" x14ac:dyDescent="0.3">
      <c r="A179" t="s">
        <v>18</v>
      </c>
      <c r="B179" t="s">
        <v>19</v>
      </c>
      <c r="C179" t="s">
        <v>19</v>
      </c>
      <c r="E179" t="s">
        <v>687</v>
      </c>
      <c r="F179" t="s">
        <v>22</v>
      </c>
      <c r="G179" t="s">
        <v>688</v>
      </c>
      <c r="H179">
        <v>18</v>
      </c>
      <c r="I179">
        <v>25.3</v>
      </c>
      <c r="J179" t="s">
        <v>32</v>
      </c>
      <c r="K179" t="s">
        <v>688</v>
      </c>
      <c r="L179" t="s">
        <v>83</v>
      </c>
      <c r="M179" t="s">
        <v>95</v>
      </c>
      <c r="N179" t="s">
        <v>36</v>
      </c>
      <c r="O179" s="1">
        <v>42795</v>
      </c>
      <c r="Q179" t="s">
        <v>29</v>
      </c>
      <c r="R179" t="s">
        <v>32</v>
      </c>
    </row>
    <row r="180" spans="1:18" x14ac:dyDescent="0.3">
      <c r="A180" t="s">
        <v>18</v>
      </c>
      <c r="B180" t="s">
        <v>19</v>
      </c>
      <c r="C180" t="s">
        <v>19</v>
      </c>
      <c r="E180" t="s">
        <v>691</v>
      </c>
      <c r="F180" t="s">
        <v>22</v>
      </c>
      <c r="G180" t="s">
        <v>692</v>
      </c>
      <c r="H180">
        <v>2.83</v>
      </c>
      <c r="I180">
        <v>3.2</v>
      </c>
      <c r="J180" t="s">
        <v>32</v>
      </c>
      <c r="K180" t="s">
        <v>693</v>
      </c>
      <c r="L180" t="s">
        <v>34</v>
      </c>
      <c r="M180" t="s">
        <v>35</v>
      </c>
      <c r="N180" t="s">
        <v>36</v>
      </c>
      <c r="O180" s="1">
        <v>42487</v>
      </c>
      <c r="Q180" t="s">
        <v>29</v>
      </c>
      <c r="R180" t="s">
        <v>32</v>
      </c>
    </row>
    <row r="181" spans="1:18" x14ac:dyDescent="0.3">
      <c r="A181" t="s">
        <v>18</v>
      </c>
      <c r="B181" t="s">
        <v>19</v>
      </c>
      <c r="C181" t="s">
        <v>19</v>
      </c>
      <c r="E181" t="s">
        <v>695</v>
      </c>
      <c r="F181" t="s">
        <v>22</v>
      </c>
      <c r="G181" t="s">
        <v>696</v>
      </c>
      <c r="H181">
        <v>178.87</v>
      </c>
      <c r="I181">
        <v>175</v>
      </c>
      <c r="J181" t="s">
        <v>24</v>
      </c>
      <c r="K181" t="s">
        <v>697</v>
      </c>
      <c r="L181" t="s">
        <v>83</v>
      </c>
      <c r="M181" t="s">
        <v>27</v>
      </c>
      <c r="N181" t="s">
        <v>28</v>
      </c>
      <c r="O181" s="1">
        <v>19725</v>
      </c>
      <c r="Q181" t="s">
        <v>29</v>
      </c>
      <c r="R181" t="s">
        <v>24</v>
      </c>
    </row>
    <row r="182" spans="1:18" x14ac:dyDescent="0.3">
      <c r="A182" t="s">
        <v>18</v>
      </c>
      <c r="B182" t="s">
        <v>19</v>
      </c>
      <c r="C182" t="s">
        <v>19</v>
      </c>
      <c r="E182" t="s">
        <v>698</v>
      </c>
      <c r="F182" t="s">
        <v>22</v>
      </c>
      <c r="G182" t="s">
        <v>699</v>
      </c>
      <c r="H182">
        <v>1</v>
      </c>
      <c r="I182">
        <v>1</v>
      </c>
      <c r="J182" t="s">
        <v>24</v>
      </c>
      <c r="K182" t="s">
        <v>700</v>
      </c>
      <c r="L182" t="s">
        <v>34</v>
      </c>
      <c r="M182" t="s">
        <v>35</v>
      </c>
      <c r="N182" t="s">
        <v>28</v>
      </c>
      <c r="O182" s="1">
        <v>42559</v>
      </c>
      <c r="Q182" t="s">
        <v>29</v>
      </c>
      <c r="R182" t="s">
        <v>24</v>
      </c>
    </row>
    <row r="183" spans="1:18" x14ac:dyDescent="0.3">
      <c r="A183" t="s">
        <v>18</v>
      </c>
      <c r="B183" t="s">
        <v>19</v>
      </c>
      <c r="C183" t="s">
        <v>19</v>
      </c>
      <c r="E183" t="s">
        <v>701</v>
      </c>
      <c r="F183" t="s">
        <v>22</v>
      </c>
      <c r="G183" t="s">
        <v>702</v>
      </c>
      <c r="H183">
        <v>1.92</v>
      </c>
      <c r="I183">
        <v>1</v>
      </c>
      <c r="J183" t="s">
        <v>24</v>
      </c>
      <c r="K183" t="s">
        <v>227</v>
      </c>
      <c r="L183" t="s">
        <v>34</v>
      </c>
      <c r="M183" t="s">
        <v>35</v>
      </c>
      <c r="N183" t="s">
        <v>28</v>
      </c>
      <c r="O183">
        <v>732</v>
      </c>
      <c r="Q183" t="s">
        <v>29</v>
      </c>
      <c r="R183" t="s">
        <v>24</v>
      </c>
    </row>
    <row r="184" spans="1:18" x14ac:dyDescent="0.3">
      <c r="A184" t="s">
        <v>18</v>
      </c>
      <c r="B184" t="s">
        <v>19</v>
      </c>
      <c r="C184" t="s">
        <v>19</v>
      </c>
      <c r="E184" t="s">
        <v>703</v>
      </c>
      <c r="F184" t="s">
        <v>22</v>
      </c>
      <c r="G184" t="s">
        <v>704</v>
      </c>
      <c r="H184">
        <v>57</v>
      </c>
      <c r="I184">
        <v>57</v>
      </c>
      <c r="J184" t="s">
        <v>32</v>
      </c>
      <c r="K184" t="s">
        <v>68</v>
      </c>
      <c r="L184" t="s">
        <v>34</v>
      </c>
      <c r="M184" t="s">
        <v>35</v>
      </c>
      <c r="N184" t="s">
        <v>36</v>
      </c>
      <c r="O184">
        <v>18264</v>
      </c>
      <c r="Q184" t="s">
        <v>29</v>
      </c>
      <c r="R184" t="s">
        <v>32</v>
      </c>
    </row>
    <row r="185" spans="1:18" x14ac:dyDescent="0.3">
      <c r="A185" t="s">
        <v>18</v>
      </c>
      <c r="B185" t="s">
        <v>20</v>
      </c>
      <c r="C185" t="s">
        <v>19</v>
      </c>
      <c r="E185" t="s">
        <v>705</v>
      </c>
      <c r="F185" t="s">
        <v>22</v>
      </c>
      <c r="G185" t="s">
        <v>706</v>
      </c>
      <c r="H185">
        <v>1.32</v>
      </c>
      <c r="I185">
        <v>1.3</v>
      </c>
      <c r="J185" t="s">
        <v>24</v>
      </c>
      <c r="K185" t="s">
        <v>706</v>
      </c>
      <c r="L185" t="s">
        <v>47</v>
      </c>
      <c r="M185" t="s">
        <v>47</v>
      </c>
      <c r="N185" t="s">
        <v>28</v>
      </c>
      <c r="O185" s="1">
        <v>37985</v>
      </c>
      <c r="Q185" t="s">
        <v>29</v>
      </c>
      <c r="R185" t="s">
        <v>24</v>
      </c>
    </row>
    <row r="186" spans="1:18" x14ac:dyDescent="0.3">
      <c r="A186" t="s">
        <v>18</v>
      </c>
      <c r="B186" t="s">
        <v>19</v>
      </c>
      <c r="C186" t="s">
        <v>19</v>
      </c>
      <c r="E186" t="s">
        <v>707</v>
      </c>
      <c r="F186" t="s">
        <v>22</v>
      </c>
      <c r="G186" t="s">
        <v>708</v>
      </c>
      <c r="H186">
        <v>20</v>
      </c>
      <c r="I186">
        <v>20</v>
      </c>
      <c r="J186" t="s">
        <v>24</v>
      </c>
      <c r="K186" t="s">
        <v>709</v>
      </c>
      <c r="L186" t="s">
        <v>40</v>
      </c>
      <c r="M186" t="s">
        <v>41</v>
      </c>
      <c r="N186" t="s">
        <v>28</v>
      </c>
      <c r="O186" s="1">
        <v>42496</v>
      </c>
      <c r="Q186" t="s">
        <v>29</v>
      </c>
      <c r="R186" t="s">
        <v>24</v>
      </c>
    </row>
    <row r="187" spans="1:18" x14ac:dyDescent="0.3">
      <c r="A187" t="s">
        <v>18</v>
      </c>
      <c r="B187" t="s">
        <v>19</v>
      </c>
      <c r="C187" t="s">
        <v>19</v>
      </c>
      <c r="E187" t="s">
        <v>1842</v>
      </c>
      <c r="F187" t="s">
        <v>44</v>
      </c>
      <c r="G187" t="s">
        <v>1843</v>
      </c>
      <c r="H187">
        <v>275</v>
      </c>
      <c r="I187">
        <v>280</v>
      </c>
      <c r="J187" t="s">
        <v>32</v>
      </c>
      <c r="K187" t="s">
        <v>505</v>
      </c>
      <c r="L187" t="s">
        <v>185</v>
      </c>
      <c r="M187" t="s">
        <v>27</v>
      </c>
      <c r="N187" t="s">
        <v>36</v>
      </c>
      <c r="O187" s="1">
        <v>44022</v>
      </c>
      <c r="Q187" t="s">
        <v>506</v>
      </c>
      <c r="R187" t="s">
        <v>32</v>
      </c>
    </row>
    <row r="188" spans="1:18" x14ac:dyDescent="0.3">
      <c r="A188" t="s">
        <v>18</v>
      </c>
      <c r="B188" t="s">
        <v>20</v>
      </c>
      <c r="C188" t="s">
        <v>19</v>
      </c>
      <c r="E188" t="s">
        <v>718</v>
      </c>
      <c r="F188" t="s">
        <v>22</v>
      </c>
      <c r="G188" t="s">
        <v>719</v>
      </c>
      <c r="H188">
        <v>2.5</v>
      </c>
      <c r="I188">
        <v>2.5</v>
      </c>
      <c r="J188" t="s">
        <v>32</v>
      </c>
      <c r="K188" t="s">
        <v>720</v>
      </c>
      <c r="L188" t="s">
        <v>94</v>
      </c>
      <c r="M188" t="s">
        <v>135</v>
      </c>
      <c r="N188" t="s">
        <v>36</v>
      </c>
      <c r="O188" s="1">
        <v>31048</v>
      </c>
      <c r="Q188" t="s">
        <v>29</v>
      </c>
      <c r="R188" t="s">
        <v>32</v>
      </c>
    </row>
    <row r="189" spans="1:18" x14ac:dyDescent="0.3">
      <c r="A189" t="s">
        <v>18</v>
      </c>
      <c r="B189" t="s">
        <v>19</v>
      </c>
      <c r="C189" t="s">
        <v>19</v>
      </c>
      <c r="E189" t="s">
        <v>725</v>
      </c>
      <c r="F189" t="s">
        <v>22</v>
      </c>
      <c r="G189" t="s">
        <v>726</v>
      </c>
      <c r="H189">
        <v>130</v>
      </c>
      <c r="I189">
        <v>130</v>
      </c>
      <c r="J189" t="s">
        <v>71</v>
      </c>
      <c r="K189" t="s">
        <v>727</v>
      </c>
      <c r="L189" t="s">
        <v>40</v>
      </c>
      <c r="M189" t="s">
        <v>41</v>
      </c>
      <c r="N189" t="s">
        <v>28</v>
      </c>
      <c r="O189">
        <v>41558</v>
      </c>
      <c r="Q189" t="s">
        <v>29</v>
      </c>
      <c r="R189" t="s">
        <v>71</v>
      </c>
    </row>
    <row r="190" spans="1:18" x14ac:dyDescent="0.3">
      <c r="A190" t="s">
        <v>18</v>
      </c>
      <c r="B190" t="s">
        <v>20</v>
      </c>
      <c r="C190" t="s">
        <v>19</v>
      </c>
      <c r="E190" t="s">
        <v>728</v>
      </c>
      <c r="F190" t="s">
        <v>22</v>
      </c>
      <c r="G190" t="s">
        <v>729</v>
      </c>
      <c r="H190">
        <v>16.5</v>
      </c>
      <c r="I190">
        <v>16.5</v>
      </c>
      <c r="J190" t="s">
        <v>24</v>
      </c>
      <c r="K190" t="s">
        <v>730</v>
      </c>
      <c r="L190" t="s">
        <v>47</v>
      </c>
      <c r="M190" t="s">
        <v>47</v>
      </c>
      <c r="N190" t="s">
        <v>28</v>
      </c>
      <c r="O190">
        <v>27576</v>
      </c>
      <c r="Q190" t="s">
        <v>29</v>
      </c>
      <c r="R190" t="s">
        <v>24</v>
      </c>
    </row>
    <row r="191" spans="1:18" x14ac:dyDescent="0.3">
      <c r="A191" t="s">
        <v>18</v>
      </c>
      <c r="B191" t="s">
        <v>19</v>
      </c>
      <c r="C191" t="s">
        <v>19</v>
      </c>
      <c r="E191" t="s">
        <v>731</v>
      </c>
      <c r="F191" t="s">
        <v>22</v>
      </c>
      <c r="G191" t="s">
        <v>732</v>
      </c>
      <c r="H191">
        <v>40</v>
      </c>
      <c r="I191">
        <v>40</v>
      </c>
      <c r="J191" t="s">
        <v>32</v>
      </c>
      <c r="K191" t="s">
        <v>733</v>
      </c>
      <c r="L191" t="s">
        <v>40</v>
      </c>
      <c r="M191" t="s">
        <v>41</v>
      </c>
      <c r="N191" t="s">
        <v>42</v>
      </c>
      <c r="O191">
        <v>43069</v>
      </c>
      <c r="Q191" t="s">
        <v>29</v>
      </c>
      <c r="R191" t="s">
        <v>32</v>
      </c>
    </row>
    <row r="192" spans="1:18" x14ac:dyDescent="0.3">
      <c r="A192" t="s">
        <v>18</v>
      </c>
      <c r="B192" t="s">
        <v>19</v>
      </c>
      <c r="C192" t="s">
        <v>19</v>
      </c>
      <c r="E192" t="s">
        <v>737</v>
      </c>
      <c r="F192" t="s">
        <v>22</v>
      </c>
      <c r="G192" t="s">
        <v>738</v>
      </c>
      <c r="H192">
        <v>123</v>
      </c>
      <c r="I192">
        <v>123</v>
      </c>
      <c r="J192" t="s">
        <v>32</v>
      </c>
      <c r="K192" t="s">
        <v>739</v>
      </c>
      <c r="L192" t="s">
        <v>40</v>
      </c>
      <c r="M192" t="s">
        <v>41</v>
      </c>
      <c r="N192" t="s">
        <v>36</v>
      </c>
      <c r="O192" s="1"/>
      <c r="Q192" t="s">
        <v>29</v>
      </c>
      <c r="R192" t="s">
        <v>32</v>
      </c>
    </row>
    <row r="193" spans="1:18" x14ac:dyDescent="0.3">
      <c r="A193" t="s">
        <v>18</v>
      </c>
      <c r="B193" t="s">
        <v>20</v>
      </c>
      <c r="C193" t="s">
        <v>19</v>
      </c>
      <c r="E193" t="s">
        <v>734</v>
      </c>
      <c r="F193" t="s">
        <v>22</v>
      </c>
      <c r="G193" t="s">
        <v>735</v>
      </c>
      <c r="H193">
        <v>6.1</v>
      </c>
      <c r="I193">
        <v>6.1</v>
      </c>
      <c r="J193" t="s">
        <v>71</v>
      </c>
      <c r="K193" t="s">
        <v>736</v>
      </c>
      <c r="L193" t="s">
        <v>94</v>
      </c>
      <c r="M193" t="s">
        <v>135</v>
      </c>
      <c r="N193" t="s">
        <v>28</v>
      </c>
      <c r="O193" s="1">
        <v>36161</v>
      </c>
      <c r="Q193" t="s">
        <v>29</v>
      </c>
      <c r="R193" t="s">
        <v>71</v>
      </c>
    </row>
    <row r="194" spans="1:18" x14ac:dyDescent="0.3">
      <c r="A194" t="s">
        <v>18</v>
      </c>
      <c r="B194" t="s">
        <v>19</v>
      </c>
      <c r="C194" t="s">
        <v>20</v>
      </c>
      <c r="D194" t="s">
        <v>170</v>
      </c>
      <c r="E194" t="s">
        <v>170</v>
      </c>
      <c r="F194" t="s">
        <v>22</v>
      </c>
      <c r="G194" t="s">
        <v>170</v>
      </c>
      <c r="H194">
        <v>0.99</v>
      </c>
      <c r="J194" t="s">
        <v>24</v>
      </c>
      <c r="K194" t="s">
        <v>171</v>
      </c>
      <c r="L194" t="s">
        <v>160</v>
      </c>
      <c r="M194" t="s">
        <v>160</v>
      </c>
      <c r="N194" t="s">
        <v>28</v>
      </c>
      <c r="O194" s="1"/>
      <c r="Q194" t="s">
        <v>29</v>
      </c>
      <c r="R194" t="s">
        <v>24</v>
      </c>
    </row>
    <row r="195" spans="1:18" x14ac:dyDescent="0.3">
      <c r="A195" t="s">
        <v>18</v>
      </c>
      <c r="B195" t="s">
        <v>19</v>
      </c>
      <c r="C195" t="s">
        <v>19</v>
      </c>
      <c r="E195" t="s">
        <v>743</v>
      </c>
      <c r="F195" t="s">
        <v>22</v>
      </c>
      <c r="G195" t="s">
        <v>744</v>
      </c>
      <c r="H195">
        <v>4.9000000000000004</v>
      </c>
      <c r="I195">
        <v>4.9000000000000004</v>
      </c>
      <c r="J195" t="s">
        <v>32</v>
      </c>
      <c r="K195" t="s">
        <v>745</v>
      </c>
      <c r="L195" t="s">
        <v>34</v>
      </c>
      <c r="M195" t="s">
        <v>35</v>
      </c>
      <c r="N195" t="s">
        <v>36</v>
      </c>
      <c r="O195">
        <v>31413</v>
      </c>
      <c r="Q195" t="s">
        <v>29</v>
      </c>
      <c r="R195" t="s">
        <v>357</v>
      </c>
    </row>
    <row r="196" spans="1:18" x14ac:dyDescent="0.3">
      <c r="A196" t="s">
        <v>18</v>
      </c>
      <c r="B196" t="s">
        <v>19</v>
      </c>
      <c r="C196" t="s">
        <v>19</v>
      </c>
      <c r="E196" t="s">
        <v>746</v>
      </c>
      <c r="F196" t="s">
        <v>22</v>
      </c>
      <c r="G196" t="s">
        <v>747</v>
      </c>
      <c r="H196">
        <v>6.2</v>
      </c>
      <c r="I196">
        <v>6.2</v>
      </c>
      <c r="J196" t="s">
        <v>32</v>
      </c>
      <c r="K196" t="s">
        <v>566</v>
      </c>
      <c r="L196" t="s">
        <v>34</v>
      </c>
      <c r="M196" t="s">
        <v>35</v>
      </c>
      <c r="N196" t="s">
        <v>36</v>
      </c>
      <c r="O196">
        <v>32143</v>
      </c>
      <c r="Q196" t="s">
        <v>29</v>
      </c>
      <c r="R196" t="s">
        <v>357</v>
      </c>
    </row>
    <row r="197" spans="1:18" x14ac:dyDescent="0.3">
      <c r="A197" t="s">
        <v>18</v>
      </c>
      <c r="B197" t="s">
        <v>19</v>
      </c>
      <c r="C197" t="s">
        <v>19</v>
      </c>
      <c r="E197" t="s">
        <v>750</v>
      </c>
      <c r="F197" t="s">
        <v>22</v>
      </c>
      <c r="G197" t="s">
        <v>751</v>
      </c>
      <c r="H197">
        <v>7.5</v>
      </c>
      <c r="I197">
        <v>7.5</v>
      </c>
      <c r="J197" t="s">
        <v>71</v>
      </c>
      <c r="K197" t="s">
        <v>246</v>
      </c>
      <c r="L197" t="s">
        <v>160</v>
      </c>
      <c r="M197" t="s">
        <v>318</v>
      </c>
      <c r="N197" t="s">
        <v>28</v>
      </c>
      <c r="O197" s="1">
        <v>42784</v>
      </c>
      <c r="Q197" t="s">
        <v>29</v>
      </c>
      <c r="R197" t="s">
        <v>71</v>
      </c>
    </row>
    <row r="198" spans="1:18" x14ac:dyDescent="0.3">
      <c r="A198" t="s">
        <v>18</v>
      </c>
      <c r="B198" t="s">
        <v>19</v>
      </c>
      <c r="C198" t="s">
        <v>19</v>
      </c>
      <c r="E198" t="s">
        <v>758</v>
      </c>
      <c r="F198" t="s">
        <v>22</v>
      </c>
      <c r="G198" t="s">
        <v>759</v>
      </c>
      <c r="H198">
        <v>15</v>
      </c>
      <c r="I198">
        <v>15</v>
      </c>
      <c r="J198" t="s">
        <v>24</v>
      </c>
      <c r="K198" t="s">
        <v>760</v>
      </c>
      <c r="L198" t="s">
        <v>40</v>
      </c>
      <c r="M198" t="s">
        <v>41</v>
      </c>
      <c r="N198" t="s">
        <v>28</v>
      </c>
      <c r="O198">
        <v>41983</v>
      </c>
      <c r="Q198" t="s">
        <v>29</v>
      </c>
      <c r="R198" t="s">
        <v>24</v>
      </c>
    </row>
    <row r="199" spans="1:18" x14ac:dyDescent="0.3">
      <c r="A199" t="s">
        <v>18</v>
      </c>
      <c r="B199" t="s">
        <v>19</v>
      </c>
      <c r="C199" t="s">
        <v>19</v>
      </c>
      <c r="E199" t="s">
        <v>761</v>
      </c>
      <c r="F199" t="s">
        <v>22</v>
      </c>
      <c r="G199" t="s">
        <v>762</v>
      </c>
      <c r="H199">
        <v>11</v>
      </c>
      <c r="I199">
        <v>10.5</v>
      </c>
      <c r="J199" t="s">
        <v>32</v>
      </c>
      <c r="K199" t="s">
        <v>763</v>
      </c>
      <c r="L199" t="s">
        <v>34</v>
      </c>
      <c r="M199" t="s">
        <v>35</v>
      </c>
      <c r="N199" t="s">
        <v>36</v>
      </c>
      <c r="O199">
        <v>38493</v>
      </c>
      <c r="Q199" t="s">
        <v>29</v>
      </c>
      <c r="R199" t="s">
        <v>32</v>
      </c>
    </row>
    <row r="200" spans="1:18" x14ac:dyDescent="0.3">
      <c r="A200" t="s">
        <v>18</v>
      </c>
      <c r="B200" t="s">
        <v>19</v>
      </c>
      <c r="C200" t="s">
        <v>20</v>
      </c>
      <c r="D200" t="s">
        <v>2721</v>
      </c>
      <c r="E200" t="s">
        <v>2721</v>
      </c>
      <c r="F200" t="s">
        <v>22</v>
      </c>
      <c r="G200" t="s">
        <v>2721</v>
      </c>
      <c r="H200">
        <v>0.99</v>
      </c>
      <c r="J200" t="s">
        <v>24</v>
      </c>
      <c r="K200" t="s">
        <v>171</v>
      </c>
      <c r="L200" t="s">
        <v>160</v>
      </c>
      <c r="M200" t="s">
        <v>160</v>
      </c>
      <c r="N200" t="s">
        <v>28</v>
      </c>
      <c r="Q200" t="s">
        <v>29</v>
      </c>
      <c r="R200" t="s">
        <v>24</v>
      </c>
    </row>
    <row r="201" spans="1:18" x14ac:dyDescent="0.3">
      <c r="A201" t="s">
        <v>18</v>
      </c>
      <c r="B201" t="s">
        <v>19</v>
      </c>
      <c r="C201" t="s">
        <v>19</v>
      </c>
      <c r="E201" t="s">
        <v>771</v>
      </c>
      <c r="F201" t="s">
        <v>22</v>
      </c>
      <c r="G201" t="s">
        <v>772</v>
      </c>
      <c r="H201">
        <v>47.98</v>
      </c>
      <c r="I201">
        <v>45</v>
      </c>
      <c r="J201" t="s">
        <v>71</v>
      </c>
      <c r="K201" t="s">
        <v>683</v>
      </c>
      <c r="L201" t="s">
        <v>26</v>
      </c>
      <c r="M201" t="s">
        <v>27</v>
      </c>
      <c r="N201" t="s">
        <v>28</v>
      </c>
      <c r="O201" s="1">
        <v>37147</v>
      </c>
      <c r="Q201" t="s">
        <v>29</v>
      </c>
      <c r="R201" t="s">
        <v>71</v>
      </c>
    </row>
    <row r="202" spans="1:18" x14ac:dyDescent="0.3">
      <c r="A202" t="s">
        <v>18</v>
      </c>
      <c r="B202" t="s">
        <v>19</v>
      </c>
      <c r="C202" t="s">
        <v>20</v>
      </c>
      <c r="D202" t="s">
        <v>151</v>
      </c>
      <c r="E202" t="s">
        <v>151</v>
      </c>
      <c r="F202" t="s">
        <v>22</v>
      </c>
      <c r="G202" t="s">
        <v>773</v>
      </c>
      <c r="H202">
        <v>25.9</v>
      </c>
      <c r="J202" t="s">
        <v>32</v>
      </c>
      <c r="K202" t="s">
        <v>774</v>
      </c>
      <c r="M202" t="s">
        <v>35</v>
      </c>
      <c r="N202" t="s">
        <v>36</v>
      </c>
      <c r="O202" s="1">
        <v>21186</v>
      </c>
      <c r="Q202" t="s">
        <v>29</v>
      </c>
      <c r="R202" t="s">
        <v>357</v>
      </c>
    </row>
    <row r="203" spans="1:18" x14ac:dyDescent="0.3">
      <c r="A203" t="s">
        <v>18</v>
      </c>
      <c r="B203" t="s">
        <v>19</v>
      </c>
      <c r="C203" t="s">
        <v>19</v>
      </c>
      <c r="E203" t="s">
        <v>775</v>
      </c>
      <c r="F203" t="s">
        <v>22</v>
      </c>
      <c r="G203" t="s">
        <v>776</v>
      </c>
      <c r="H203">
        <v>19.899999999999999</v>
      </c>
      <c r="I203">
        <v>22.3</v>
      </c>
      <c r="J203" t="s">
        <v>32</v>
      </c>
      <c r="K203" t="s">
        <v>777</v>
      </c>
      <c r="L203" t="s">
        <v>83</v>
      </c>
      <c r="M203" t="s">
        <v>778</v>
      </c>
      <c r="N203" t="s">
        <v>36</v>
      </c>
      <c r="O203">
        <v>32392</v>
      </c>
      <c r="Q203" t="s">
        <v>29</v>
      </c>
      <c r="R203" t="s">
        <v>32</v>
      </c>
    </row>
    <row r="204" spans="1:18" x14ac:dyDescent="0.3">
      <c r="A204" t="s">
        <v>18</v>
      </c>
      <c r="B204" t="s">
        <v>20</v>
      </c>
      <c r="C204" t="s">
        <v>19</v>
      </c>
      <c r="E204" t="s">
        <v>779</v>
      </c>
      <c r="F204" t="s">
        <v>22</v>
      </c>
      <c r="G204" t="s">
        <v>780</v>
      </c>
      <c r="H204">
        <v>0.25</v>
      </c>
      <c r="I204">
        <v>0.5</v>
      </c>
      <c r="J204" t="s">
        <v>24</v>
      </c>
      <c r="K204" t="s">
        <v>227</v>
      </c>
      <c r="L204" t="s">
        <v>160</v>
      </c>
      <c r="M204" t="s">
        <v>160</v>
      </c>
      <c r="N204" t="s">
        <v>28</v>
      </c>
      <c r="O204" s="1">
        <v>31413</v>
      </c>
      <c r="Q204" t="s">
        <v>29</v>
      </c>
      <c r="R204" t="s">
        <v>24</v>
      </c>
    </row>
    <row r="205" spans="1:18" x14ac:dyDescent="0.3">
      <c r="A205" t="s">
        <v>18</v>
      </c>
      <c r="B205" t="s">
        <v>19</v>
      </c>
      <c r="C205" t="s">
        <v>20</v>
      </c>
      <c r="D205" t="s">
        <v>2231</v>
      </c>
      <c r="E205" t="s">
        <v>2231</v>
      </c>
      <c r="F205" t="s">
        <v>22</v>
      </c>
      <c r="G205" t="s">
        <v>2231</v>
      </c>
      <c r="H205">
        <v>0.99</v>
      </c>
      <c r="J205" t="s">
        <v>24</v>
      </c>
      <c r="K205" t="s">
        <v>171</v>
      </c>
      <c r="L205" t="s">
        <v>160</v>
      </c>
      <c r="M205" t="s">
        <v>160</v>
      </c>
      <c r="N205" t="s">
        <v>28</v>
      </c>
      <c r="O205" s="1"/>
      <c r="Q205" t="s">
        <v>29</v>
      </c>
      <c r="R205" t="s">
        <v>24</v>
      </c>
    </row>
    <row r="206" spans="1:18" x14ac:dyDescent="0.3">
      <c r="A206" t="s">
        <v>18</v>
      </c>
      <c r="B206" t="s">
        <v>19</v>
      </c>
      <c r="C206" t="s">
        <v>19</v>
      </c>
      <c r="E206" t="s">
        <v>781</v>
      </c>
      <c r="F206" t="s">
        <v>22</v>
      </c>
      <c r="G206" t="s">
        <v>782</v>
      </c>
      <c r="H206">
        <v>1</v>
      </c>
      <c r="J206" t="s">
        <v>32</v>
      </c>
      <c r="K206" t="s">
        <v>783</v>
      </c>
      <c r="L206" t="s">
        <v>94</v>
      </c>
      <c r="M206" t="s">
        <v>135</v>
      </c>
      <c r="N206" t="s">
        <v>42</v>
      </c>
      <c r="O206" s="1">
        <v>43977</v>
      </c>
      <c r="Q206" t="s">
        <v>29</v>
      </c>
      <c r="R206" t="s">
        <v>32</v>
      </c>
    </row>
    <row r="207" spans="1:18" x14ac:dyDescent="0.3">
      <c r="A207" t="s">
        <v>18</v>
      </c>
      <c r="B207" t="s">
        <v>19</v>
      </c>
      <c r="C207" t="s">
        <v>19</v>
      </c>
      <c r="E207" t="s">
        <v>786</v>
      </c>
      <c r="F207" t="s">
        <v>22</v>
      </c>
      <c r="G207" t="s">
        <v>787</v>
      </c>
      <c r="H207">
        <v>20</v>
      </c>
      <c r="I207">
        <v>20</v>
      </c>
      <c r="J207" t="s">
        <v>32</v>
      </c>
      <c r="K207" t="s">
        <v>788</v>
      </c>
      <c r="L207" t="s">
        <v>40</v>
      </c>
      <c r="M207" t="s">
        <v>41</v>
      </c>
      <c r="N207" t="s">
        <v>36</v>
      </c>
      <c r="O207" s="1">
        <v>43095</v>
      </c>
      <c r="Q207" t="s">
        <v>29</v>
      </c>
      <c r="R207" t="s">
        <v>32</v>
      </c>
    </row>
    <row r="208" spans="1:18" x14ac:dyDescent="0.3">
      <c r="A208" t="s">
        <v>18</v>
      </c>
      <c r="B208" t="s">
        <v>19</v>
      </c>
      <c r="C208" t="s">
        <v>19</v>
      </c>
      <c r="E208" t="s">
        <v>789</v>
      </c>
      <c r="F208" t="s">
        <v>22</v>
      </c>
      <c r="G208" t="s">
        <v>790</v>
      </c>
      <c r="H208">
        <v>127.8</v>
      </c>
      <c r="I208">
        <v>128</v>
      </c>
      <c r="J208" t="s">
        <v>32</v>
      </c>
      <c r="K208" t="s">
        <v>791</v>
      </c>
      <c r="L208" t="s">
        <v>47</v>
      </c>
      <c r="M208" t="s">
        <v>47</v>
      </c>
      <c r="N208" t="s">
        <v>36</v>
      </c>
      <c r="O208" s="1">
        <v>41017</v>
      </c>
      <c r="Q208" t="s">
        <v>29</v>
      </c>
      <c r="R208" t="s">
        <v>32</v>
      </c>
    </row>
    <row r="209" spans="1:18" x14ac:dyDescent="0.3">
      <c r="A209" t="s">
        <v>18</v>
      </c>
      <c r="B209" t="s">
        <v>19</v>
      </c>
      <c r="C209" t="s">
        <v>20</v>
      </c>
      <c r="D209" t="s">
        <v>803</v>
      </c>
      <c r="E209" t="s">
        <v>803</v>
      </c>
      <c r="F209" t="s">
        <v>22</v>
      </c>
      <c r="G209" t="s">
        <v>804</v>
      </c>
      <c r="H209">
        <v>641</v>
      </c>
      <c r="J209" t="s">
        <v>32</v>
      </c>
      <c r="K209" t="s">
        <v>68</v>
      </c>
      <c r="L209" t="s">
        <v>185</v>
      </c>
      <c r="M209" t="s">
        <v>27</v>
      </c>
      <c r="N209" t="s">
        <v>36</v>
      </c>
      <c r="O209" s="1">
        <v>40534</v>
      </c>
      <c r="Q209" t="s">
        <v>29</v>
      </c>
      <c r="R209" t="s">
        <v>32</v>
      </c>
    </row>
    <row r="210" spans="1:18" x14ac:dyDescent="0.3">
      <c r="A210" t="s">
        <v>18</v>
      </c>
      <c r="B210" t="s">
        <v>19</v>
      </c>
      <c r="C210" t="s">
        <v>19</v>
      </c>
      <c r="E210" t="s">
        <v>792</v>
      </c>
      <c r="F210" t="s">
        <v>22</v>
      </c>
      <c r="G210" t="s">
        <v>793</v>
      </c>
      <c r="H210">
        <v>176.72</v>
      </c>
      <c r="I210">
        <v>176.7</v>
      </c>
      <c r="J210" t="s">
        <v>32</v>
      </c>
      <c r="K210" t="s">
        <v>794</v>
      </c>
      <c r="L210" t="s">
        <v>34</v>
      </c>
      <c r="M210" t="s">
        <v>35</v>
      </c>
      <c r="N210" t="s">
        <v>36</v>
      </c>
      <c r="O210" s="1">
        <v>25204</v>
      </c>
      <c r="Q210" t="s">
        <v>29</v>
      </c>
      <c r="R210" t="s">
        <v>32</v>
      </c>
    </row>
    <row r="211" spans="1:18" x14ac:dyDescent="0.3">
      <c r="A211" t="s">
        <v>18</v>
      </c>
      <c r="B211" t="s">
        <v>20</v>
      </c>
      <c r="C211" t="s">
        <v>19</v>
      </c>
      <c r="E211" t="s">
        <v>798</v>
      </c>
      <c r="F211" t="s">
        <v>22</v>
      </c>
      <c r="G211" t="s">
        <v>799</v>
      </c>
      <c r="H211">
        <v>0.6</v>
      </c>
      <c r="I211">
        <v>0.6</v>
      </c>
      <c r="J211" t="s">
        <v>32</v>
      </c>
      <c r="K211" t="s">
        <v>800</v>
      </c>
      <c r="L211" t="s">
        <v>34</v>
      </c>
      <c r="M211" t="s">
        <v>35</v>
      </c>
      <c r="N211" t="s">
        <v>36</v>
      </c>
      <c r="O211" s="1">
        <v>42957</v>
      </c>
      <c r="Q211" t="s">
        <v>29</v>
      </c>
      <c r="R211" t="s">
        <v>32</v>
      </c>
    </row>
    <row r="212" spans="1:18" x14ac:dyDescent="0.3">
      <c r="A212" t="s">
        <v>18</v>
      </c>
      <c r="B212" t="s">
        <v>19</v>
      </c>
      <c r="C212" t="s">
        <v>19</v>
      </c>
      <c r="E212" t="s">
        <v>801</v>
      </c>
      <c r="F212" t="s">
        <v>22</v>
      </c>
      <c r="G212" t="s">
        <v>802</v>
      </c>
      <c r="H212">
        <v>11.94</v>
      </c>
      <c r="I212">
        <v>13</v>
      </c>
      <c r="J212" t="s">
        <v>24</v>
      </c>
      <c r="K212" t="s">
        <v>227</v>
      </c>
      <c r="L212" t="s">
        <v>34</v>
      </c>
      <c r="M212" t="s">
        <v>35</v>
      </c>
      <c r="N212" t="s">
        <v>28</v>
      </c>
      <c r="O212" s="1">
        <v>5845</v>
      </c>
      <c r="Q212" t="s">
        <v>29</v>
      </c>
      <c r="R212" t="s">
        <v>24</v>
      </c>
    </row>
    <row r="213" spans="1:18" x14ac:dyDescent="0.3">
      <c r="A213" t="s">
        <v>18</v>
      </c>
      <c r="B213" t="s">
        <v>19</v>
      </c>
      <c r="C213" t="s">
        <v>19</v>
      </c>
      <c r="E213" t="s">
        <v>805</v>
      </c>
      <c r="F213" t="s">
        <v>22</v>
      </c>
      <c r="G213" t="s">
        <v>806</v>
      </c>
      <c r="H213">
        <v>1</v>
      </c>
      <c r="I213">
        <v>1</v>
      </c>
      <c r="J213" t="s">
        <v>32</v>
      </c>
      <c r="K213" t="s">
        <v>807</v>
      </c>
      <c r="L213" t="s">
        <v>94</v>
      </c>
      <c r="M213" t="s">
        <v>135</v>
      </c>
      <c r="N213" t="s">
        <v>42</v>
      </c>
      <c r="O213" s="1">
        <v>43133</v>
      </c>
      <c r="Q213" t="s">
        <v>29</v>
      </c>
      <c r="R213" t="s">
        <v>32</v>
      </c>
    </row>
    <row r="214" spans="1:18" x14ac:dyDescent="0.3">
      <c r="A214" t="s">
        <v>18</v>
      </c>
      <c r="B214" t="s">
        <v>19</v>
      </c>
      <c r="C214" t="s">
        <v>19</v>
      </c>
      <c r="E214" t="s">
        <v>808</v>
      </c>
      <c r="F214" t="s">
        <v>22</v>
      </c>
      <c r="G214" t="s">
        <v>809</v>
      </c>
      <c r="H214">
        <v>3.13</v>
      </c>
      <c r="I214">
        <v>3.1</v>
      </c>
      <c r="J214" t="s">
        <v>24</v>
      </c>
      <c r="K214" t="s">
        <v>101</v>
      </c>
      <c r="L214" t="s">
        <v>34</v>
      </c>
      <c r="M214" t="s">
        <v>35</v>
      </c>
      <c r="N214" t="s">
        <v>28</v>
      </c>
      <c r="O214" s="1">
        <v>28907</v>
      </c>
      <c r="Q214" t="s">
        <v>29</v>
      </c>
      <c r="R214" t="s">
        <v>24</v>
      </c>
    </row>
    <row r="215" spans="1:18" x14ac:dyDescent="0.3">
      <c r="A215" t="s">
        <v>18</v>
      </c>
      <c r="B215" t="s">
        <v>19</v>
      </c>
      <c r="C215" t="s">
        <v>19</v>
      </c>
      <c r="E215" t="s">
        <v>2041</v>
      </c>
      <c r="F215" t="s">
        <v>22</v>
      </c>
      <c r="G215" t="s">
        <v>2042</v>
      </c>
      <c r="H215">
        <v>96.85</v>
      </c>
      <c r="I215">
        <v>131.80000000000001</v>
      </c>
      <c r="J215" t="s">
        <v>24</v>
      </c>
      <c r="K215" t="s">
        <v>1072</v>
      </c>
      <c r="L215" t="s">
        <v>26</v>
      </c>
      <c r="M215" t="s">
        <v>27</v>
      </c>
      <c r="N215" t="s">
        <v>28</v>
      </c>
      <c r="O215">
        <v>41400</v>
      </c>
      <c r="Q215" t="s">
        <v>29</v>
      </c>
      <c r="R215" t="s">
        <v>24</v>
      </c>
    </row>
    <row r="216" spans="1:18" x14ac:dyDescent="0.3">
      <c r="A216" t="s">
        <v>18</v>
      </c>
      <c r="B216" t="s">
        <v>19</v>
      </c>
      <c r="C216" t="s">
        <v>19</v>
      </c>
      <c r="E216" t="s">
        <v>864</v>
      </c>
      <c r="F216" t="s">
        <v>22</v>
      </c>
      <c r="G216" t="s">
        <v>865</v>
      </c>
      <c r="H216">
        <v>225.8</v>
      </c>
      <c r="I216">
        <v>226</v>
      </c>
      <c r="J216" t="s">
        <v>24</v>
      </c>
      <c r="K216" t="s">
        <v>866</v>
      </c>
      <c r="L216" t="s">
        <v>83</v>
      </c>
      <c r="M216" t="s">
        <v>27</v>
      </c>
      <c r="N216" t="s">
        <v>28</v>
      </c>
      <c r="O216" s="1"/>
      <c r="Q216" t="s">
        <v>29</v>
      </c>
      <c r="R216" t="s">
        <v>24</v>
      </c>
    </row>
    <row r="217" spans="1:18" x14ac:dyDescent="0.3">
      <c r="A217" t="s">
        <v>18</v>
      </c>
      <c r="B217" t="s">
        <v>19</v>
      </c>
      <c r="C217" t="s">
        <v>20</v>
      </c>
      <c r="D217" t="s">
        <v>178</v>
      </c>
      <c r="E217" t="s">
        <v>178</v>
      </c>
      <c r="F217" t="s">
        <v>22</v>
      </c>
      <c r="G217" t="s">
        <v>462</v>
      </c>
      <c r="H217">
        <v>580</v>
      </c>
      <c r="J217" t="s">
        <v>32</v>
      </c>
      <c r="K217" t="s">
        <v>181</v>
      </c>
      <c r="L217" t="s">
        <v>185</v>
      </c>
      <c r="M217" t="s">
        <v>27</v>
      </c>
      <c r="N217" t="s">
        <v>36</v>
      </c>
      <c r="O217" s="1">
        <v>37051</v>
      </c>
      <c r="Q217" t="s">
        <v>29</v>
      </c>
      <c r="R217" t="s">
        <v>32</v>
      </c>
    </row>
    <row r="218" spans="1:18" x14ac:dyDescent="0.3">
      <c r="A218" t="s">
        <v>18</v>
      </c>
      <c r="B218" t="s">
        <v>19</v>
      </c>
      <c r="C218" t="s">
        <v>19</v>
      </c>
      <c r="E218" t="s">
        <v>810</v>
      </c>
      <c r="F218" t="s">
        <v>22</v>
      </c>
      <c r="G218" t="s">
        <v>811</v>
      </c>
      <c r="H218">
        <v>9.9</v>
      </c>
      <c r="I218">
        <v>9.9</v>
      </c>
      <c r="J218" t="s">
        <v>24</v>
      </c>
      <c r="K218" t="s">
        <v>715</v>
      </c>
      <c r="L218" t="s">
        <v>34</v>
      </c>
      <c r="M218" t="s">
        <v>35</v>
      </c>
      <c r="N218" t="s">
        <v>28</v>
      </c>
      <c r="O218" s="1">
        <v>29587</v>
      </c>
      <c r="Q218" t="s">
        <v>29</v>
      </c>
      <c r="R218" t="s">
        <v>24</v>
      </c>
    </row>
    <row r="219" spans="1:18" x14ac:dyDescent="0.3">
      <c r="A219" t="s">
        <v>18</v>
      </c>
      <c r="B219" t="s">
        <v>19</v>
      </c>
      <c r="C219" t="s">
        <v>19</v>
      </c>
      <c r="E219" t="s">
        <v>812</v>
      </c>
      <c r="F219" t="s">
        <v>22</v>
      </c>
      <c r="G219" t="s">
        <v>813</v>
      </c>
      <c r="H219">
        <v>55</v>
      </c>
      <c r="I219">
        <v>55</v>
      </c>
      <c r="J219" t="s">
        <v>32</v>
      </c>
      <c r="K219" t="s">
        <v>472</v>
      </c>
      <c r="L219" t="s">
        <v>26</v>
      </c>
      <c r="M219" t="s">
        <v>473</v>
      </c>
      <c r="N219" t="s">
        <v>36</v>
      </c>
      <c r="O219">
        <v>28491</v>
      </c>
      <c r="Q219" t="s">
        <v>29</v>
      </c>
      <c r="R219" t="s">
        <v>32</v>
      </c>
    </row>
    <row r="220" spans="1:18" x14ac:dyDescent="0.3">
      <c r="A220" t="s">
        <v>18</v>
      </c>
      <c r="B220" t="s">
        <v>20</v>
      </c>
      <c r="C220" t="s">
        <v>19</v>
      </c>
      <c r="E220" t="s">
        <v>814</v>
      </c>
      <c r="F220" t="s">
        <v>22</v>
      </c>
      <c r="G220" t="s">
        <v>815</v>
      </c>
      <c r="H220">
        <v>3.86</v>
      </c>
      <c r="I220">
        <v>6</v>
      </c>
      <c r="J220" t="s">
        <v>24</v>
      </c>
      <c r="K220" t="s">
        <v>816</v>
      </c>
      <c r="L220" t="s">
        <v>47</v>
      </c>
      <c r="M220" t="s">
        <v>47</v>
      </c>
      <c r="N220" t="s">
        <v>28</v>
      </c>
      <c r="O220">
        <v>41973</v>
      </c>
      <c r="Q220" t="s">
        <v>29</v>
      </c>
      <c r="R220" t="s">
        <v>24</v>
      </c>
    </row>
    <row r="221" spans="1:18" x14ac:dyDescent="0.3">
      <c r="A221" t="s">
        <v>18</v>
      </c>
      <c r="B221" t="s">
        <v>19</v>
      </c>
      <c r="C221" t="s">
        <v>19</v>
      </c>
      <c r="E221" t="s">
        <v>817</v>
      </c>
      <c r="F221" t="s">
        <v>22</v>
      </c>
      <c r="G221" t="s">
        <v>818</v>
      </c>
      <c r="H221">
        <v>2</v>
      </c>
      <c r="I221">
        <v>2</v>
      </c>
      <c r="J221" t="s">
        <v>71</v>
      </c>
      <c r="K221" t="s">
        <v>819</v>
      </c>
      <c r="L221" t="s">
        <v>160</v>
      </c>
      <c r="M221" t="s">
        <v>318</v>
      </c>
      <c r="N221" t="s">
        <v>28</v>
      </c>
      <c r="O221">
        <v>43446</v>
      </c>
      <c r="Q221" t="s">
        <v>29</v>
      </c>
      <c r="R221" t="s">
        <v>71</v>
      </c>
    </row>
    <row r="222" spans="1:18" x14ac:dyDescent="0.3">
      <c r="A222" t="s">
        <v>18</v>
      </c>
      <c r="B222" t="s">
        <v>19</v>
      </c>
      <c r="C222" t="s">
        <v>19</v>
      </c>
      <c r="E222" t="s">
        <v>2180</v>
      </c>
      <c r="F222" t="s">
        <v>22</v>
      </c>
      <c r="G222" t="s">
        <v>2181</v>
      </c>
      <c r="H222">
        <v>52.43</v>
      </c>
      <c r="I222">
        <v>60.3</v>
      </c>
      <c r="J222" t="s">
        <v>32</v>
      </c>
      <c r="K222" t="s">
        <v>2181</v>
      </c>
      <c r="L222" t="s">
        <v>26</v>
      </c>
      <c r="M222" t="s">
        <v>27</v>
      </c>
      <c r="N222" t="s">
        <v>42</v>
      </c>
      <c r="O222" s="1">
        <v>32563</v>
      </c>
      <c r="Q222" t="s">
        <v>29</v>
      </c>
      <c r="R222" t="s">
        <v>32</v>
      </c>
    </row>
    <row r="223" spans="1:18" x14ac:dyDescent="0.3">
      <c r="A223" t="s">
        <v>18</v>
      </c>
      <c r="B223" t="s">
        <v>20</v>
      </c>
      <c r="C223" t="s">
        <v>19</v>
      </c>
      <c r="E223" t="s">
        <v>822</v>
      </c>
      <c r="F223" t="s">
        <v>22</v>
      </c>
      <c r="G223" t="s">
        <v>823</v>
      </c>
      <c r="H223">
        <v>14.3</v>
      </c>
      <c r="I223">
        <v>14.3</v>
      </c>
      <c r="J223" t="s">
        <v>32</v>
      </c>
      <c r="K223" t="s">
        <v>68</v>
      </c>
      <c r="L223" t="s">
        <v>34</v>
      </c>
      <c r="M223" t="s">
        <v>35</v>
      </c>
      <c r="N223" t="s">
        <v>36</v>
      </c>
      <c r="O223" s="1">
        <v>33679</v>
      </c>
      <c r="Q223" t="s">
        <v>29</v>
      </c>
      <c r="R223" t="s">
        <v>32</v>
      </c>
    </row>
    <row r="224" spans="1:18" x14ac:dyDescent="0.3">
      <c r="A224" t="s">
        <v>18</v>
      </c>
      <c r="B224" t="s">
        <v>19</v>
      </c>
      <c r="C224" t="s">
        <v>19</v>
      </c>
      <c r="E224" t="s">
        <v>824</v>
      </c>
      <c r="F224" t="s">
        <v>22</v>
      </c>
      <c r="G224" t="s">
        <v>825</v>
      </c>
      <c r="H224">
        <v>1.6</v>
      </c>
      <c r="I224">
        <v>1.6</v>
      </c>
      <c r="J224" t="s">
        <v>32</v>
      </c>
      <c r="K224" t="s">
        <v>826</v>
      </c>
      <c r="L224" t="s">
        <v>94</v>
      </c>
      <c r="M224" t="s">
        <v>95</v>
      </c>
      <c r="N224" t="s">
        <v>36</v>
      </c>
      <c r="O224" s="1">
        <v>42321</v>
      </c>
      <c r="Q224" t="s">
        <v>29</v>
      </c>
      <c r="R224" t="s">
        <v>32</v>
      </c>
    </row>
    <row r="225" spans="1:18" x14ac:dyDescent="0.3">
      <c r="A225" t="s">
        <v>18</v>
      </c>
      <c r="B225" t="s">
        <v>19</v>
      </c>
      <c r="C225" t="s">
        <v>19</v>
      </c>
      <c r="E225" t="s">
        <v>827</v>
      </c>
      <c r="F225" t="s">
        <v>22</v>
      </c>
      <c r="G225" t="s">
        <v>828</v>
      </c>
      <c r="H225">
        <v>20</v>
      </c>
      <c r="I225">
        <v>20</v>
      </c>
      <c r="J225" t="s">
        <v>32</v>
      </c>
      <c r="K225" t="s">
        <v>829</v>
      </c>
      <c r="L225" t="s">
        <v>40</v>
      </c>
      <c r="M225" t="s">
        <v>41</v>
      </c>
      <c r="N225" t="s">
        <v>36</v>
      </c>
      <c r="O225">
        <v>42361</v>
      </c>
      <c r="Q225" t="s">
        <v>29</v>
      </c>
      <c r="R225" t="s">
        <v>32</v>
      </c>
    </row>
    <row r="226" spans="1:18" x14ac:dyDescent="0.3">
      <c r="A226" t="s">
        <v>18</v>
      </c>
      <c r="B226" t="s">
        <v>19</v>
      </c>
      <c r="C226" t="s">
        <v>19</v>
      </c>
      <c r="E226" t="s">
        <v>839</v>
      </c>
      <c r="F226" t="s">
        <v>22</v>
      </c>
      <c r="G226" t="s">
        <v>840</v>
      </c>
      <c r="H226">
        <v>7.3</v>
      </c>
      <c r="I226">
        <v>7.3</v>
      </c>
      <c r="J226" t="s">
        <v>32</v>
      </c>
      <c r="K226" t="s">
        <v>65</v>
      </c>
      <c r="L226" t="s">
        <v>34</v>
      </c>
      <c r="M226" t="s">
        <v>35</v>
      </c>
      <c r="N226" t="s">
        <v>36</v>
      </c>
      <c r="O226">
        <v>42900</v>
      </c>
      <c r="Q226" t="s">
        <v>29</v>
      </c>
      <c r="R226" t="s">
        <v>32</v>
      </c>
    </row>
    <row r="227" spans="1:18" x14ac:dyDescent="0.3">
      <c r="A227" t="s">
        <v>18</v>
      </c>
      <c r="B227" t="s">
        <v>19</v>
      </c>
      <c r="C227" t="s">
        <v>19</v>
      </c>
      <c r="E227" t="s">
        <v>841</v>
      </c>
      <c r="F227" t="s">
        <v>22</v>
      </c>
      <c r="G227" t="s">
        <v>842</v>
      </c>
      <c r="H227">
        <v>2.5</v>
      </c>
      <c r="I227">
        <v>2.5</v>
      </c>
      <c r="J227" t="s">
        <v>24</v>
      </c>
      <c r="K227" t="s">
        <v>227</v>
      </c>
      <c r="L227" t="s">
        <v>34</v>
      </c>
      <c r="M227" t="s">
        <v>35</v>
      </c>
      <c r="N227" t="s">
        <v>28</v>
      </c>
      <c r="O227">
        <v>3289</v>
      </c>
      <c r="Q227" t="s">
        <v>29</v>
      </c>
      <c r="R227" t="s">
        <v>24</v>
      </c>
    </row>
    <row r="228" spans="1:18" x14ac:dyDescent="0.3">
      <c r="A228" t="s">
        <v>18</v>
      </c>
      <c r="B228" t="s">
        <v>19</v>
      </c>
      <c r="C228" t="s">
        <v>19</v>
      </c>
      <c r="E228" t="s">
        <v>843</v>
      </c>
      <c r="F228" t="s">
        <v>22</v>
      </c>
      <c r="G228" t="s">
        <v>844</v>
      </c>
      <c r="H228">
        <v>1</v>
      </c>
      <c r="I228">
        <v>1</v>
      </c>
      <c r="J228" t="s">
        <v>24</v>
      </c>
      <c r="K228" t="s">
        <v>845</v>
      </c>
      <c r="L228" t="s">
        <v>34</v>
      </c>
      <c r="M228" t="s">
        <v>35</v>
      </c>
      <c r="N228" t="s">
        <v>28</v>
      </c>
      <c r="O228" s="1">
        <v>42479</v>
      </c>
      <c r="Q228" t="s">
        <v>29</v>
      </c>
      <c r="R228" t="s">
        <v>24</v>
      </c>
    </row>
    <row r="229" spans="1:18" x14ac:dyDescent="0.3">
      <c r="A229" t="s">
        <v>18</v>
      </c>
      <c r="B229" t="s">
        <v>19</v>
      </c>
      <c r="C229" t="s">
        <v>19</v>
      </c>
      <c r="E229" t="s">
        <v>846</v>
      </c>
      <c r="F229" t="s">
        <v>22</v>
      </c>
      <c r="G229" t="s">
        <v>847</v>
      </c>
      <c r="H229">
        <v>134.84</v>
      </c>
      <c r="I229">
        <v>138</v>
      </c>
      <c r="J229" t="s">
        <v>24</v>
      </c>
      <c r="K229" t="s">
        <v>620</v>
      </c>
      <c r="L229" t="s">
        <v>47</v>
      </c>
      <c r="M229" t="s">
        <v>47</v>
      </c>
      <c r="N229" t="s">
        <v>28</v>
      </c>
      <c r="O229" s="1">
        <v>41711</v>
      </c>
      <c r="Q229" t="s">
        <v>29</v>
      </c>
      <c r="R229" t="s">
        <v>24</v>
      </c>
    </row>
    <row r="230" spans="1:18" x14ac:dyDescent="0.3">
      <c r="A230" t="s">
        <v>18</v>
      </c>
      <c r="B230" t="s">
        <v>19</v>
      </c>
      <c r="C230" t="s">
        <v>19</v>
      </c>
      <c r="E230" t="s">
        <v>848</v>
      </c>
      <c r="F230" t="s">
        <v>44</v>
      </c>
      <c r="G230" t="s">
        <v>849</v>
      </c>
      <c r="H230">
        <v>70</v>
      </c>
      <c r="I230">
        <v>70</v>
      </c>
      <c r="J230" t="s">
        <v>71</v>
      </c>
      <c r="K230" t="s">
        <v>850</v>
      </c>
      <c r="L230" t="s">
        <v>40</v>
      </c>
      <c r="M230" t="s">
        <v>41</v>
      </c>
      <c r="N230" t="s">
        <v>28</v>
      </c>
      <c r="Q230" t="s">
        <v>599</v>
      </c>
      <c r="R230" t="s">
        <v>71</v>
      </c>
    </row>
    <row r="231" spans="1:18" x14ac:dyDescent="0.3">
      <c r="A231" t="s">
        <v>18</v>
      </c>
      <c r="B231" t="s">
        <v>19</v>
      </c>
      <c r="C231" t="s">
        <v>19</v>
      </c>
      <c r="E231" t="s">
        <v>851</v>
      </c>
      <c r="F231" t="s">
        <v>22</v>
      </c>
      <c r="G231" t="s">
        <v>852</v>
      </c>
      <c r="H231">
        <v>3.5</v>
      </c>
      <c r="I231">
        <v>3.5</v>
      </c>
      <c r="J231" t="s">
        <v>24</v>
      </c>
      <c r="K231" t="s">
        <v>163</v>
      </c>
      <c r="L231" t="s">
        <v>40</v>
      </c>
      <c r="M231" t="s">
        <v>41</v>
      </c>
      <c r="N231" t="s">
        <v>28</v>
      </c>
      <c r="O231">
        <v>40892</v>
      </c>
      <c r="Q231" t="s">
        <v>29</v>
      </c>
      <c r="R231" t="s">
        <v>24</v>
      </c>
    </row>
    <row r="232" spans="1:18" x14ac:dyDescent="0.3">
      <c r="A232" t="s">
        <v>18</v>
      </c>
      <c r="B232" t="s">
        <v>19</v>
      </c>
      <c r="C232" t="s">
        <v>19</v>
      </c>
      <c r="E232" t="s">
        <v>857</v>
      </c>
      <c r="F232" t="s">
        <v>22</v>
      </c>
      <c r="G232" t="s">
        <v>858</v>
      </c>
      <c r="H232">
        <v>6.4</v>
      </c>
      <c r="I232">
        <v>6.4</v>
      </c>
      <c r="J232" t="s">
        <v>32</v>
      </c>
      <c r="K232" t="s">
        <v>68</v>
      </c>
      <c r="L232" t="s">
        <v>34</v>
      </c>
      <c r="M232" t="s">
        <v>35</v>
      </c>
      <c r="N232" t="s">
        <v>36</v>
      </c>
      <c r="O232" s="1"/>
      <c r="Q232" t="s">
        <v>29</v>
      </c>
      <c r="R232" t="s">
        <v>32</v>
      </c>
    </row>
    <row r="233" spans="1:18" x14ac:dyDescent="0.3">
      <c r="A233" t="s">
        <v>18</v>
      </c>
      <c r="B233" t="s">
        <v>19</v>
      </c>
      <c r="C233" t="s">
        <v>20</v>
      </c>
      <c r="D233" t="s">
        <v>859</v>
      </c>
      <c r="E233" t="s">
        <v>859</v>
      </c>
      <c r="F233" t="s">
        <v>22</v>
      </c>
      <c r="G233" t="s">
        <v>859</v>
      </c>
      <c r="H233">
        <v>0.99</v>
      </c>
      <c r="J233" t="s">
        <v>24</v>
      </c>
      <c r="K233" t="s">
        <v>187</v>
      </c>
      <c r="L233" t="s">
        <v>160</v>
      </c>
      <c r="M233" t="s">
        <v>160</v>
      </c>
      <c r="N233" t="s">
        <v>28</v>
      </c>
      <c r="O233" s="1"/>
      <c r="Q233" t="s">
        <v>29</v>
      </c>
      <c r="R233" t="s">
        <v>24</v>
      </c>
    </row>
    <row r="234" spans="1:18" x14ac:dyDescent="0.3">
      <c r="A234" t="s">
        <v>18</v>
      </c>
      <c r="B234" t="s">
        <v>19</v>
      </c>
      <c r="C234" t="s">
        <v>19</v>
      </c>
      <c r="E234" t="s">
        <v>860</v>
      </c>
      <c r="F234" t="s">
        <v>22</v>
      </c>
      <c r="G234" t="s">
        <v>861</v>
      </c>
      <c r="H234">
        <v>164.31</v>
      </c>
      <c r="I234">
        <v>168</v>
      </c>
      <c r="J234" t="s">
        <v>24</v>
      </c>
      <c r="K234" t="s">
        <v>620</v>
      </c>
      <c r="L234" t="s">
        <v>47</v>
      </c>
      <c r="M234" t="s">
        <v>47</v>
      </c>
      <c r="N234" t="s">
        <v>28</v>
      </c>
      <c r="O234" s="1">
        <v>41275</v>
      </c>
      <c r="Q234" t="s">
        <v>29</v>
      </c>
      <c r="R234" t="s">
        <v>24</v>
      </c>
    </row>
    <row r="235" spans="1:18" x14ac:dyDescent="0.3">
      <c r="A235" t="s">
        <v>18</v>
      </c>
      <c r="B235" t="s">
        <v>19</v>
      </c>
      <c r="C235" t="s">
        <v>19</v>
      </c>
      <c r="E235" t="s">
        <v>1021</v>
      </c>
      <c r="F235" t="s">
        <v>22</v>
      </c>
      <c r="G235" t="s">
        <v>1022</v>
      </c>
      <c r="H235">
        <v>55</v>
      </c>
      <c r="I235">
        <v>55</v>
      </c>
      <c r="J235" t="s">
        <v>32</v>
      </c>
      <c r="K235" t="s">
        <v>794</v>
      </c>
      <c r="L235" t="s">
        <v>34</v>
      </c>
      <c r="M235" t="s">
        <v>35</v>
      </c>
      <c r="N235" t="s">
        <v>36</v>
      </c>
      <c r="O235" s="1">
        <v>25204</v>
      </c>
      <c r="Q235" t="s">
        <v>29</v>
      </c>
      <c r="R235" t="s">
        <v>32</v>
      </c>
    </row>
    <row r="236" spans="1:18" x14ac:dyDescent="0.3">
      <c r="A236" t="s">
        <v>18</v>
      </c>
      <c r="B236" t="s">
        <v>19</v>
      </c>
      <c r="C236" t="s">
        <v>19</v>
      </c>
      <c r="E236" t="s">
        <v>862</v>
      </c>
      <c r="F236" t="s">
        <v>22</v>
      </c>
      <c r="G236" t="s">
        <v>863</v>
      </c>
      <c r="H236">
        <v>39.94</v>
      </c>
      <c r="I236">
        <v>55</v>
      </c>
      <c r="J236" t="s">
        <v>32</v>
      </c>
      <c r="K236" t="s">
        <v>122</v>
      </c>
      <c r="L236" t="s">
        <v>83</v>
      </c>
      <c r="M236" t="s">
        <v>194</v>
      </c>
      <c r="N236" t="s">
        <v>36</v>
      </c>
      <c r="O236" s="1">
        <v>30317</v>
      </c>
      <c r="Q236" t="s">
        <v>29</v>
      </c>
      <c r="R236" t="s">
        <v>357</v>
      </c>
    </row>
    <row r="237" spans="1:18" x14ac:dyDescent="0.3">
      <c r="A237" t="s">
        <v>18</v>
      </c>
      <c r="B237" t="s">
        <v>19</v>
      </c>
      <c r="C237" t="s">
        <v>19</v>
      </c>
      <c r="E237" t="s">
        <v>873</v>
      </c>
      <c r="F237" t="s">
        <v>22</v>
      </c>
      <c r="G237" t="s">
        <v>874</v>
      </c>
      <c r="H237">
        <v>16.2</v>
      </c>
      <c r="I237">
        <v>18.600000000000001</v>
      </c>
      <c r="J237" t="s">
        <v>32</v>
      </c>
      <c r="K237" t="s">
        <v>875</v>
      </c>
      <c r="L237" t="s">
        <v>34</v>
      </c>
      <c r="M237" t="s">
        <v>35</v>
      </c>
      <c r="N237" t="s">
        <v>36</v>
      </c>
      <c r="O237">
        <v>42736</v>
      </c>
      <c r="Q237" t="s">
        <v>29</v>
      </c>
      <c r="R237" t="s">
        <v>32</v>
      </c>
    </row>
    <row r="238" spans="1:18" x14ac:dyDescent="0.3">
      <c r="A238" t="s">
        <v>18</v>
      </c>
      <c r="B238" t="s">
        <v>19</v>
      </c>
      <c r="C238" t="s">
        <v>20</v>
      </c>
      <c r="D238" t="s">
        <v>535</v>
      </c>
      <c r="E238" t="s">
        <v>535</v>
      </c>
      <c r="F238" t="s">
        <v>22</v>
      </c>
      <c r="G238" t="s">
        <v>880</v>
      </c>
      <c r="H238">
        <v>620.5</v>
      </c>
      <c r="J238" t="s">
        <v>32</v>
      </c>
      <c r="K238" t="s">
        <v>538</v>
      </c>
      <c r="L238" t="s">
        <v>185</v>
      </c>
      <c r="M238" t="s">
        <v>27</v>
      </c>
      <c r="N238" t="s">
        <v>36</v>
      </c>
      <c r="O238" s="1">
        <v>41494</v>
      </c>
      <c r="Q238" t="s">
        <v>29</v>
      </c>
      <c r="R238" t="s">
        <v>32</v>
      </c>
    </row>
    <row r="239" spans="1:18" x14ac:dyDescent="0.3">
      <c r="A239" t="s">
        <v>18</v>
      </c>
      <c r="B239" t="s">
        <v>19</v>
      </c>
      <c r="C239" t="s">
        <v>20</v>
      </c>
      <c r="D239" t="s">
        <v>374</v>
      </c>
      <c r="E239" t="s">
        <v>374</v>
      </c>
      <c r="F239" t="s">
        <v>22</v>
      </c>
      <c r="G239" t="s">
        <v>881</v>
      </c>
      <c r="H239">
        <v>70.400000000000006</v>
      </c>
      <c r="J239" t="s">
        <v>32</v>
      </c>
      <c r="K239" t="s">
        <v>68</v>
      </c>
      <c r="L239" t="s">
        <v>34</v>
      </c>
      <c r="M239" t="s">
        <v>35</v>
      </c>
      <c r="N239" t="s">
        <v>36</v>
      </c>
      <c r="O239" s="1">
        <v>17899</v>
      </c>
      <c r="Q239" t="s">
        <v>29</v>
      </c>
      <c r="R239" t="s">
        <v>32</v>
      </c>
    </row>
    <row r="240" spans="1:18" x14ac:dyDescent="0.3">
      <c r="A240" t="s">
        <v>18</v>
      </c>
      <c r="B240" t="s">
        <v>19</v>
      </c>
      <c r="C240" t="s">
        <v>19</v>
      </c>
      <c r="E240" t="s">
        <v>882</v>
      </c>
      <c r="F240" t="s">
        <v>22</v>
      </c>
      <c r="G240" t="s">
        <v>883</v>
      </c>
      <c r="H240">
        <v>7</v>
      </c>
      <c r="I240">
        <v>7</v>
      </c>
      <c r="J240" t="s">
        <v>32</v>
      </c>
      <c r="K240" t="s">
        <v>68</v>
      </c>
      <c r="L240" t="s">
        <v>34</v>
      </c>
      <c r="M240" t="s">
        <v>35</v>
      </c>
      <c r="N240" t="s">
        <v>36</v>
      </c>
      <c r="O240">
        <v>2923</v>
      </c>
      <c r="Q240" t="s">
        <v>29</v>
      </c>
      <c r="R240" t="s">
        <v>32</v>
      </c>
    </row>
    <row r="241" spans="1:18" x14ac:dyDescent="0.3">
      <c r="A241" t="s">
        <v>18</v>
      </c>
      <c r="B241" t="s">
        <v>19</v>
      </c>
      <c r="C241" t="s">
        <v>20</v>
      </c>
      <c r="D241" t="s">
        <v>884</v>
      </c>
      <c r="E241" t="s">
        <v>884</v>
      </c>
      <c r="F241" t="s">
        <v>22</v>
      </c>
      <c r="G241" t="s">
        <v>885</v>
      </c>
      <c r="H241">
        <v>1.56</v>
      </c>
      <c r="J241" t="s">
        <v>24</v>
      </c>
      <c r="K241" t="s">
        <v>163</v>
      </c>
      <c r="L241" t="s">
        <v>160</v>
      </c>
      <c r="M241" t="s">
        <v>160</v>
      </c>
      <c r="N241" t="s">
        <v>28</v>
      </c>
      <c r="Q241" t="s">
        <v>29</v>
      </c>
      <c r="R241" t="s">
        <v>24</v>
      </c>
    </row>
    <row r="242" spans="1:18" x14ac:dyDescent="0.3">
      <c r="A242" t="s">
        <v>18</v>
      </c>
      <c r="B242" t="s">
        <v>19</v>
      </c>
      <c r="C242" t="s">
        <v>19</v>
      </c>
      <c r="E242" t="s">
        <v>886</v>
      </c>
      <c r="F242" t="s">
        <v>22</v>
      </c>
      <c r="G242" t="s">
        <v>887</v>
      </c>
      <c r="H242">
        <v>1.5</v>
      </c>
      <c r="I242">
        <v>1.5</v>
      </c>
      <c r="J242" t="s">
        <v>32</v>
      </c>
      <c r="K242" t="s">
        <v>888</v>
      </c>
      <c r="L242" t="s">
        <v>40</v>
      </c>
      <c r="M242" t="s">
        <v>41</v>
      </c>
      <c r="N242" t="s">
        <v>36</v>
      </c>
      <c r="O242" s="1">
        <v>42111</v>
      </c>
      <c r="Q242" t="s">
        <v>29</v>
      </c>
      <c r="R242" t="s">
        <v>32</v>
      </c>
    </row>
    <row r="243" spans="1:18" x14ac:dyDescent="0.3">
      <c r="A243" t="s">
        <v>18</v>
      </c>
      <c r="B243" t="s">
        <v>19</v>
      </c>
      <c r="C243" t="s">
        <v>19</v>
      </c>
      <c r="E243" t="s">
        <v>891</v>
      </c>
      <c r="F243" t="s">
        <v>22</v>
      </c>
      <c r="G243" t="s">
        <v>892</v>
      </c>
      <c r="H243">
        <v>63</v>
      </c>
      <c r="I243">
        <v>70</v>
      </c>
      <c r="J243" t="s">
        <v>24</v>
      </c>
      <c r="K243" t="s">
        <v>893</v>
      </c>
      <c r="L243" t="s">
        <v>26</v>
      </c>
      <c r="M243" t="s">
        <v>27</v>
      </c>
      <c r="N243" t="s">
        <v>28</v>
      </c>
      <c r="O243">
        <v>39295</v>
      </c>
      <c r="Q243" t="s">
        <v>29</v>
      </c>
      <c r="R243" t="s">
        <v>24</v>
      </c>
    </row>
    <row r="244" spans="1:18" x14ac:dyDescent="0.3">
      <c r="A244" t="s">
        <v>18</v>
      </c>
      <c r="B244" t="s">
        <v>19</v>
      </c>
      <c r="C244" t="s">
        <v>19</v>
      </c>
      <c r="E244" t="s">
        <v>899</v>
      </c>
      <c r="F244" t="s">
        <v>22</v>
      </c>
      <c r="G244" t="s">
        <v>900</v>
      </c>
      <c r="H244">
        <v>2.5</v>
      </c>
      <c r="I244">
        <v>2.5</v>
      </c>
      <c r="J244" t="s">
        <v>24</v>
      </c>
      <c r="K244" t="s">
        <v>163</v>
      </c>
      <c r="L244" t="s">
        <v>40</v>
      </c>
      <c r="M244" t="s">
        <v>41</v>
      </c>
      <c r="N244" t="s">
        <v>28</v>
      </c>
      <c r="O244">
        <v>41290</v>
      </c>
      <c r="Q244" t="s">
        <v>29</v>
      </c>
      <c r="R244" t="s">
        <v>24</v>
      </c>
    </row>
    <row r="245" spans="1:18" x14ac:dyDescent="0.3">
      <c r="A245" t="s">
        <v>18</v>
      </c>
      <c r="B245" t="s">
        <v>19</v>
      </c>
      <c r="C245" t="s">
        <v>19</v>
      </c>
      <c r="E245" t="s">
        <v>2053</v>
      </c>
      <c r="F245" t="s">
        <v>22</v>
      </c>
      <c r="G245" t="s">
        <v>2054</v>
      </c>
      <c r="H245">
        <v>47.11</v>
      </c>
      <c r="I245">
        <v>59</v>
      </c>
      <c r="J245" t="s">
        <v>24</v>
      </c>
      <c r="K245" t="s">
        <v>227</v>
      </c>
      <c r="L245" t="s">
        <v>26</v>
      </c>
      <c r="M245" t="s">
        <v>27</v>
      </c>
      <c r="N245" t="s">
        <v>28</v>
      </c>
      <c r="O245" s="1">
        <v>39345</v>
      </c>
      <c r="Q245" t="s">
        <v>29</v>
      </c>
      <c r="R245" t="s">
        <v>24</v>
      </c>
    </row>
    <row r="246" spans="1:18" x14ac:dyDescent="0.3">
      <c r="A246" t="s">
        <v>18</v>
      </c>
      <c r="B246" t="s">
        <v>20</v>
      </c>
      <c r="C246" t="s">
        <v>20</v>
      </c>
      <c r="D246" t="s">
        <v>902</v>
      </c>
      <c r="E246" t="s">
        <v>902</v>
      </c>
      <c r="F246" t="s">
        <v>22</v>
      </c>
      <c r="G246" t="s">
        <v>903</v>
      </c>
      <c r="H246">
        <v>90</v>
      </c>
      <c r="J246" t="s">
        <v>24</v>
      </c>
      <c r="K246" t="s">
        <v>904</v>
      </c>
      <c r="L246" t="s">
        <v>83</v>
      </c>
      <c r="M246" t="s">
        <v>194</v>
      </c>
      <c r="N246" t="s">
        <v>28</v>
      </c>
      <c r="O246" s="1">
        <v>32865</v>
      </c>
      <c r="Q246" t="s">
        <v>29</v>
      </c>
      <c r="R246" t="s">
        <v>24</v>
      </c>
    </row>
    <row r="247" spans="1:18" x14ac:dyDescent="0.3">
      <c r="A247" t="s">
        <v>18</v>
      </c>
      <c r="B247" t="s">
        <v>19</v>
      </c>
      <c r="C247" t="s">
        <v>19</v>
      </c>
      <c r="E247" t="s">
        <v>905</v>
      </c>
      <c r="F247" t="s">
        <v>22</v>
      </c>
      <c r="G247" t="s">
        <v>906</v>
      </c>
      <c r="H247">
        <v>60</v>
      </c>
      <c r="I247">
        <v>84</v>
      </c>
      <c r="J247" t="s">
        <v>32</v>
      </c>
      <c r="K247" t="s">
        <v>193</v>
      </c>
      <c r="L247" t="s">
        <v>83</v>
      </c>
      <c r="M247" t="s">
        <v>194</v>
      </c>
      <c r="N247" t="s">
        <v>36</v>
      </c>
      <c r="O247">
        <v>29952</v>
      </c>
      <c r="Q247" t="s">
        <v>29</v>
      </c>
      <c r="R247" t="s">
        <v>32</v>
      </c>
    </row>
    <row r="248" spans="1:18" x14ac:dyDescent="0.3">
      <c r="A248" t="s">
        <v>18</v>
      </c>
      <c r="B248" t="s">
        <v>19</v>
      </c>
      <c r="C248" t="s">
        <v>19</v>
      </c>
      <c r="E248" t="s">
        <v>910</v>
      </c>
      <c r="F248" t="s">
        <v>22</v>
      </c>
      <c r="G248" t="s">
        <v>911</v>
      </c>
      <c r="H248">
        <v>130</v>
      </c>
      <c r="I248">
        <v>130</v>
      </c>
      <c r="J248" t="s">
        <v>32</v>
      </c>
      <c r="K248" t="s">
        <v>912</v>
      </c>
      <c r="L248" t="s">
        <v>40</v>
      </c>
      <c r="M248" t="s">
        <v>41</v>
      </c>
      <c r="N248" t="s">
        <v>42</v>
      </c>
      <c r="O248" s="1">
        <v>43068</v>
      </c>
      <c r="Q248" t="s">
        <v>29</v>
      </c>
      <c r="R248" t="s">
        <v>32</v>
      </c>
    </row>
    <row r="249" spans="1:18" x14ac:dyDescent="0.3">
      <c r="A249" t="s">
        <v>18</v>
      </c>
      <c r="B249" t="s">
        <v>19</v>
      </c>
      <c r="C249" t="s">
        <v>19</v>
      </c>
      <c r="E249" t="s">
        <v>913</v>
      </c>
      <c r="F249" t="s">
        <v>22</v>
      </c>
      <c r="G249" t="s">
        <v>914</v>
      </c>
      <c r="H249">
        <v>5</v>
      </c>
      <c r="I249">
        <v>5</v>
      </c>
      <c r="J249" t="s">
        <v>24</v>
      </c>
      <c r="K249" t="s">
        <v>915</v>
      </c>
      <c r="L249" t="s">
        <v>40</v>
      </c>
      <c r="M249" t="s">
        <v>41</v>
      </c>
      <c r="N249" t="s">
        <v>28</v>
      </c>
      <c r="O249" s="1">
        <v>42167</v>
      </c>
      <c r="Q249" t="s">
        <v>29</v>
      </c>
      <c r="R249" t="s">
        <v>24</v>
      </c>
    </row>
    <row r="250" spans="1:18" x14ac:dyDescent="0.3">
      <c r="A250" t="s">
        <v>18</v>
      </c>
      <c r="B250" t="s">
        <v>19</v>
      </c>
      <c r="C250" t="s">
        <v>19</v>
      </c>
      <c r="E250" t="s">
        <v>918</v>
      </c>
      <c r="F250" t="s">
        <v>22</v>
      </c>
      <c r="G250" t="s">
        <v>919</v>
      </c>
      <c r="H250">
        <v>112.7</v>
      </c>
      <c r="I250">
        <v>112.7</v>
      </c>
      <c r="J250" t="s">
        <v>71</v>
      </c>
      <c r="K250" t="s">
        <v>299</v>
      </c>
      <c r="L250" t="s">
        <v>26</v>
      </c>
      <c r="M250" t="s">
        <v>27</v>
      </c>
      <c r="N250" t="s">
        <v>28</v>
      </c>
      <c r="O250" s="1">
        <v>42677</v>
      </c>
      <c r="Q250" t="s">
        <v>29</v>
      </c>
      <c r="R250" t="s">
        <v>71</v>
      </c>
    </row>
    <row r="251" spans="1:18" x14ac:dyDescent="0.3">
      <c r="A251" t="s">
        <v>18</v>
      </c>
      <c r="B251" t="s">
        <v>19</v>
      </c>
      <c r="C251" t="s">
        <v>20</v>
      </c>
      <c r="D251" t="s">
        <v>920</v>
      </c>
      <c r="E251" t="s">
        <v>920</v>
      </c>
      <c r="F251" t="s">
        <v>22</v>
      </c>
      <c r="G251" t="s">
        <v>921</v>
      </c>
      <c r="H251">
        <v>57.25</v>
      </c>
      <c r="J251" t="s">
        <v>32</v>
      </c>
      <c r="K251" t="s">
        <v>68</v>
      </c>
      <c r="L251" t="s">
        <v>34</v>
      </c>
      <c r="M251" t="s">
        <v>35</v>
      </c>
      <c r="N251" t="s">
        <v>36</v>
      </c>
      <c r="O251">
        <v>10228</v>
      </c>
      <c r="Q251" t="s">
        <v>29</v>
      </c>
      <c r="R251" t="s">
        <v>32</v>
      </c>
    </row>
    <row r="252" spans="1:18" x14ac:dyDescent="0.3">
      <c r="A252" t="s">
        <v>18</v>
      </c>
      <c r="B252" t="s">
        <v>19</v>
      </c>
      <c r="C252" t="s">
        <v>19</v>
      </c>
      <c r="E252" t="s">
        <v>922</v>
      </c>
      <c r="F252" t="s">
        <v>22</v>
      </c>
      <c r="G252" t="s">
        <v>923</v>
      </c>
      <c r="H252">
        <v>19</v>
      </c>
      <c r="I252">
        <v>19</v>
      </c>
      <c r="J252" t="s">
        <v>32</v>
      </c>
      <c r="K252" t="s">
        <v>924</v>
      </c>
      <c r="L252" t="s">
        <v>40</v>
      </c>
      <c r="M252" t="s">
        <v>41</v>
      </c>
      <c r="N252" t="s">
        <v>36</v>
      </c>
      <c r="O252" s="1">
        <v>41986</v>
      </c>
      <c r="Q252" t="s">
        <v>29</v>
      </c>
      <c r="R252" t="s">
        <v>32</v>
      </c>
    </row>
    <row r="253" spans="1:18" x14ac:dyDescent="0.3">
      <c r="A253" t="s">
        <v>18</v>
      </c>
      <c r="B253" t="s">
        <v>19</v>
      </c>
      <c r="C253" t="s">
        <v>19</v>
      </c>
      <c r="E253" t="s">
        <v>925</v>
      </c>
      <c r="F253" t="s">
        <v>22</v>
      </c>
      <c r="G253" t="s">
        <v>926</v>
      </c>
      <c r="H253">
        <v>2.1</v>
      </c>
      <c r="I253">
        <v>2.1</v>
      </c>
      <c r="J253" t="s">
        <v>32</v>
      </c>
      <c r="K253" t="s">
        <v>927</v>
      </c>
      <c r="L253" t="s">
        <v>94</v>
      </c>
      <c r="M253" t="s">
        <v>135</v>
      </c>
      <c r="N253" t="s">
        <v>36</v>
      </c>
      <c r="O253" s="1">
        <v>41179</v>
      </c>
      <c r="Q253" t="s">
        <v>29</v>
      </c>
      <c r="R253" t="s">
        <v>32</v>
      </c>
    </row>
    <row r="254" spans="1:18" x14ac:dyDescent="0.3">
      <c r="A254" t="s">
        <v>18</v>
      </c>
      <c r="B254" t="s">
        <v>19</v>
      </c>
      <c r="C254" t="s">
        <v>19</v>
      </c>
      <c r="E254" t="s">
        <v>930</v>
      </c>
      <c r="F254" t="s">
        <v>22</v>
      </c>
      <c r="G254" t="s">
        <v>931</v>
      </c>
      <c r="H254">
        <v>31</v>
      </c>
      <c r="I254">
        <v>34</v>
      </c>
      <c r="J254" t="s">
        <v>32</v>
      </c>
      <c r="K254" t="s">
        <v>68</v>
      </c>
      <c r="L254" t="s">
        <v>34</v>
      </c>
      <c r="M254" t="s">
        <v>35</v>
      </c>
      <c r="N254" t="s">
        <v>36</v>
      </c>
      <c r="O254" s="1">
        <v>9863</v>
      </c>
      <c r="Q254" t="s">
        <v>29</v>
      </c>
      <c r="R254" t="s">
        <v>32</v>
      </c>
    </row>
    <row r="255" spans="1:18" x14ac:dyDescent="0.3">
      <c r="A255" t="s">
        <v>18</v>
      </c>
      <c r="B255" t="s">
        <v>19</v>
      </c>
      <c r="C255" t="s">
        <v>19</v>
      </c>
      <c r="E255" t="s">
        <v>932</v>
      </c>
      <c r="F255" t="s">
        <v>22</v>
      </c>
      <c r="G255" t="s">
        <v>933</v>
      </c>
      <c r="H255">
        <v>6.31</v>
      </c>
      <c r="I255">
        <v>6.5</v>
      </c>
      <c r="J255" t="s">
        <v>24</v>
      </c>
      <c r="K255" t="s">
        <v>934</v>
      </c>
      <c r="L255" t="s">
        <v>47</v>
      </c>
      <c r="M255" t="s">
        <v>47</v>
      </c>
      <c r="N255" t="s">
        <v>28</v>
      </c>
      <c r="O255">
        <v>42437</v>
      </c>
      <c r="Q255" t="s">
        <v>29</v>
      </c>
      <c r="R255" t="s">
        <v>24</v>
      </c>
    </row>
    <row r="256" spans="1:18" x14ac:dyDescent="0.3">
      <c r="A256" t="s">
        <v>18</v>
      </c>
      <c r="B256" t="s">
        <v>19</v>
      </c>
      <c r="C256" t="s">
        <v>19</v>
      </c>
      <c r="E256" t="s">
        <v>935</v>
      </c>
      <c r="F256" t="s">
        <v>22</v>
      </c>
      <c r="G256" t="s">
        <v>936</v>
      </c>
      <c r="H256">
        <v>5</v>
      </c>
      <c r="I256">
        <v>5</v>
      </c>
      <c r="J256" t="s">
        <v>71</v>
      </c>
      <c r="K256" t="s">
        <v>937</v>
      </c>
      <c r="L256" t="s">
        <v>40</v>
      </c>
      <c r="M256" t="s">
        <v>41</v>
      </c>
      <c r="N256" t="s">
        <v>28</v>
      </c>
      <c r="O256">
        <v>41639</v>
      </c>
      <c r="Q256" t="s">
        <v>29</v>
      </c>
      <c r="R256" t="s">
        <v>71</v>
      </c>
    </row>
    <row r="257" spans="1:18" x14ac:dyDescent="0.3">
      <c r="A257" t="s">
        <v>18</v>
      </c>
      <c r="B257" t="s">
        <v>19</v>
      </c>
      <c r="C257" t="s">
        <v>19</v>
      </c>
      <c r="E257" t="s">
        <v>938</v>
      </c>
      <c r="F257" t="s">
        <v>22</v>
      </c>
      <c r="G257" t="s">
        <v>939</v>
      </c>
      <c r="H257">
        <v>20</v>
      </c>
      <c r="I257">
        <v>22</v>
      </c>
      <c r="J257" t="s">
        <v>32</v>
      </c>
      <c r="K257" t="s">
        <v>940</v>
      </c>
      <c r="L257" t="s">
        <v>40</v>
      </c>
      <c r="M257" t="s">
        <v>41</v>
      </c>
      <c r="N257" t="s">
        <v>36</v>
      </c>
      <c r="O257" s="1">
        <v>42840</v>
      </c>
      <c r="Q257" t="s">
        <v>29</v>
      </c>
      <c r="R257" t="s">
        <v>32</v>
      </c>
    </row>
    <row r="258" spans="1:18" x14ac:dyDescent="0.3">
      <c r="A258" t="s">
        <v>18</v>
      </c>
      <c r="B258" t="s">
        <v>19</v>
      </c>
      <c r="C258" t="s">
        <v>19</v>
      </c>
      <c r="E258" t="s">
        <v>950</v>
      </c>
      <c r="F258" t="s">
        <v>22</v>
      </c>
      <c r="G258" t="s">
        <v>951</v>
      </c>
      <c r="H258">
        <v>5.5</v>
      </c>
      <c r="I258">
        <v>5.5</v>
      </c>
      <c r="J258" t="s">
        <v>24</v>
      </c>
      <c r="K258" t="s">
        <v>227</v>
      </c>
      <c r="L258" t="s">
        <v>40</v>
      </c>
      <c r="M258" t="s">
        <v>41</v>
      </c>
      <c r="N258" t="s">
        <v>28</v>
      </c>
      <c r="O258" s="1">
        <v>40780</v>
      </c>
      <c r="Q258" t="s">
        <v>29</v>
      </c>
      <c r="R258" t="s">
        <v>24</v>
      </c>
    </row>
    <row r="259" spans="1:18" x14ac:dyDescent="0.3">
      <c r="A259" t="s">
        <v>18</v>
      </c>
      <c r="B259" t="s">
        <v>19</v>
      </c>
      <c r="C259" t="s">
        <v>19</v>
      </c>
      <c r="E259" t="s">
        <v>952</v>
      </c>
      <c r="F259" t="s">
        <v>22</v>
      </c>
      <c r="G259" t="s">
        <v>953</v>
      </c>
      <c r="H259">
        <v>9</v>
      </c>
      <c r="I259">
        <v>8.6999999999999993</v>
      </c>
      <c r="J259" t="s">
        <v>24</v>
      </c>
      <c r="K259" t="s">
        <v>954</v>
      </c>
      <c r="L259" t="s">
        <v>47</v>
      </c>
      <c r="M259" t="s">
        <v>47</v>
      </c>
      <c r="N259" t="s">
        <v>28</v>
      </c>
      <c r="O259" s="1">
        <v>40992</v>
      </c>
      <c r="Q259" t="s">
        <v>29</v>
      </c>
      <c r="R259" t="s">
        <v>24</v>
      </c>
    </row>
    <row r="260" spans="1:18" x14ac:dyDescent="0.3">
      <c r="A260" t="s">
        <v>18</v>
      </c>
      <c r="B260" t="s">
        <v>19</v>
      </c>
      <c r="C260" t="s">
        <v>19</v>
      </c>
      <c r="E260" t="s">
        <v>955</v>
      </c>
      <c r="F260" t="s">
        <v>22</v>
      </c>
      <c r="G260" t="s">
        <v>956</v>
      </c>
      <c r="H260">
        <v>3.35</v>
      </c>
      <c r="I260">
        <v>6.2</v>
      </c>
      <c r="J260" t="s">
        <v>24</v>
      </c>
      <c r="K260" t="s">
        <v>816</v>
      </c>
      <c r="L260" t="s">
        <v>47</v>
      </c>
      <c r="M260" t="s">
        <v>47</v>
      </c>
      <c r="N260" t="s">
        <v>28</v>
      </c>
      <c r="O260" s="1">
        <v>30713</v>
      </c>
      <c r="Q260" t="s">
        <v>29</v>
      </c>
      <c r="R260" t="s">
        <v>24</v>
      </c>
    </row>
    <row r="261" spans="1:18" x14ac:dyDescent="0.3">
      <c r="A261" t="s">
        <v>18</v>
      </c>
      <c r="B261" t="s">
        <v>19</v>
      </c>
      <c r="C261" t="s">
        <v>19</v>
      </c>
      <c r="E261" t="s">
        <v>961</v>
      </c>
      <c r="F261" t="s">
        <v>22</v>
      </c>
      <c r="G261" t="s">
        <v>962</v>
      </c>
      <c r="H261">
        <v>49.21</v>
      </c>
      <c r="I261">
        <v>48.1</v>
      </c>
      <c r="J261" t="s">
        <v>32</v>
      </c>
      <c r="K261" t="s">
        <v>962</v>
      </c>
      <c r="L261" t="s">
        <v>26</v>
      </c>
      <c r="M261" t="s">
        <v>27</v>
      </c>
      <c r="N261" t="s">
        <v>42</v>
      </c>
      <c r="O261" s="1">
        <v>34792</v>
      </c>
      <c r="Q261" t="s">
        <v>29</v>
      </c>
      <c r="R261" t="s">
        <v>32</v>
      </c>
    </row>
    <row r="262" spans="1:18" x14ac:dyDescent="0.3">
      <c r="A262" t="s">
        <v>18</v>
      </c>
      <c r="B262" t="s">
        <v>19</v>
      </c>
      <c r="C262" t="s">
        <v>19</v>
      </c>
      <c r="E262" t="s">
        <v>963</v>
      </c>
      <c r="F262" t="s">
        <v>22</v>
      </c>
      <c r="G262" t="s">
        <v>964</v>
      </c>
      <c r="H262">
        <v>78</v>
      </c>
      <c r="I262">
        <v>90</v>
      </c>
      <c r="J262" t="s">
        <v>24</v>
      </c>
      <c r="K262" t="s">
        <v>965</v>
      </c>
      <c r="L262" t="s">
        <v>26</v>
      </c>
      <c r="M262" t="s">
        <v>27</v>
      </c>
      <c r="N262" t="s">
        <v>28</v>
      </c>
      <c r="O262" s="1">
        <v>31778</v>
      </c>
      <c r="Q262" t="s">
        <v>29</v>
      </c>
      <c r="R262" t="s">
        <v>24</v>
      </c>
    </row>
    <row r="263" spans="1:18" x14ac:dyDescent="0.3">
      <c r="A263" t="s">
        <v>18</v>
      </c>
      <c r="B263" t="s">
        <v>19</v>
      </c>
      <c r="C263" t="s">
        <v>19</v>
      </c>
      <c r="E263" t="s">
        <v>966</v>
      </c>
      <c r="F263" t="s">
        <v>22</v>
      </c>
      <c r="G263" t="s">
        <v>967</v>
      </c>
      <c r="H263">
        <v>48.1</v>
      </c>
      <c r="I263">
        <v>49.7</v>
      </c>
      <c r="J263" t="s">
        <v>71</v>
      </c>
      <c r="K263" t="s">
        <v>968</v>
      </c>
      <c r="L263" t="s">
        <v>26</v>
      </c>
      <c r="M263" t="s">
        <v>27</v>
      </c>
      <c r="N263" t="s">
        <v>28</v>
      </c>
      <c r="O263" s="1">
        <v>40345</v>
      </c>
      <c r="Q263" t="s">
        <v>29</v>
      </c>
      <c r="R263" t="s">
        <v>71</v>
      </c>
    </row>
    <row r="264" spans="1:18" x14ac:dyDescent="0.3">
      <c r="A264" t="s">
        <v>18</v>
      </c>
      <c r="B264" t="s">
        <v>20</v>
      </c>
      <c r="C264" t="s">
        <v>20</v>
      </c>
      <c r="D264" t="s">
        <v>202</v>
      </c>
      <c r="E264" t="s">
        <v>202</v>
      </c>
      <c r="F264" t="s">
        <v>22</v>
      </c>
      <c r="G264" t="s">
        <v>969</v>
      </c>
      <c r="H264">
        <v>72</v>
      </c>
      <c r="J264" t="s">
        <v>24</v>
      </c>
      <c r="K264" t="s">
        <v>970</v>
      </c>
      <c r="L264" t="s">
        <v>83</v>
      </c>
      <c r="M264" t="s">
        <v>194</v>
      </c>
      <c r="N264" t="s">
        <v>28</v>
      </c>
      <c r="O264" s="1">
        <v>32482</v>
      </c>
      <c r="Q264" t="s">
        <v>29</v>
      </c>
      <c r="R264" t="s">
        <v>24</v>
      </c>
    </row>
    <row r="265" spans="1:18" x14ac:dyDescent="0.3">
      <c r="A265" t="s">
        <v>18</v>
      </c>
      <c r="B265" t="s">
        <v>19</v>
      </c>
      <c r="C265" t="s">
        <v>20</v>
      </c>
      <c r="D265" t="s">
        <v>973</v>
      </c>
      <c r="E265" t="s">
        <v>973</v>
      </c>
      <c r="F265" t="s">
        <v>22</v>
      </c>
      <c r="G265" t="s">
        <v>973</v>
      </c>
      <c r="H265">
        <v>0.99</v>
      </c>
      <c r="J265" t="s">
        <v>24</v>
      </c>
      <c r="K265" t="s">
        <v>187</v>
      </c>
      <c r="L265" t="s">
        <v>160</v>
      </c>
      <c r="M265" t="s">
        <v>160</v>
      </c>
      <c r="N265" t="s">
        <v>28</v>
      </c>
      <c r="Q265" t="s">
        <v>29</v>
      </c>
      <c r="R265" t="s">
        <v>24</v>
      </c>
    </row>
    <row r="266" spans="1:18" x14ac:dyDescent="0.3">
      <c r="A266" t="s">
        <v>18</v>
      </c>
      <c r="B266" t="s">
        <v>19</v>
      </c>
      <c r="C266" t="s">
        <v>19</v>
      </c>
      <c r="E266" t="s">
        <v>974</v>
      </c>
      <c r="F266" t="s">
        <v>22</v>
      </c>
      <c r="G266" t="s">
        <v>975</v>
      </c>
      <c r="H266">
        <v>100</v>
      </c>
      <c r="I266">
        <v>100</v>
      </c>
      <c r="J266" t="s">
        <v>32</v>
      </c>
      <c r="K266" t="s">
        <v>976</v>
      </c>
      <c r="L266" t="s">
        <v>40</v>
      </c>
      <c r="M266" t="s">
        <v>41</v>
      </c>
      <c r="N266" t="s">
        <v>36</v>
      </c>
      <c r="O266" s="1">
        <v>43204</v>
      </c>
      <c r="Q266" t="s">
        <v>29</v>
      </c>
      <c r="R266" t="s">
        <v>32</v>
      </c>
    </row>
    <row r="267" spans="1:18" x14ac:dyDescent="0.3">
      <c r="A267" t="s">
        <v>18</v>
      </c>
      <c r="B267" t="s">
        <v>20</v>
      </c>
      <c r="C267" t="s">
        <v>19</v>
      </c>
      <c r="E267" t="s">
        <v>1800</v>
      </c>
      <c r="F267" t="s">
        <v>22</v>
      </c>
      <c r="G267" t="s">
        <v>1801</v>
      </c>
      <c r="H267">
        <v>48.2</v>
      </c>
      <c r="I267">
        <v>48.2</v>
      </c>
      <c r="J267" t="s">
        <v>24</v>
      </c>
      <c r="K267" t="s">
        <v>1802</v>
      </c>
      <c r="M267" t="s">
        <v>160</v>
      </c>
      <c r="N267" t="s">
        <v>28</v>
      </c>
      <c r="O267" s="1">
        <v>34200</v>
      </c>
      <c r="Q267" t="s">
        <v>29</v>
      </c>
      <c r="R267" t="s">
        <v>24</v>
      </c>
    </row>
    <row r="268" spans="1:18" x14ac:dyDescent="0.3">
      <c r="A268" t="s">
        <v>18</v>
      </c>
      <c r="B268" t="s">
        <v>19</v>
      </c>
      <c r="C268" t="s">
        <v>19</v>
      </c>
      <c r="E268" t="s">
        <v>977</v>
      </c>
      <c r="F268" t="s">
        <v>22</v>
      </c>
      <c r="G268" t="s">
        <v>978</v>
      </c>
      <c r="H268">
        <v>11.4</v>
      </c>
      <c r="I268">
        <v>11.4</v>
      </c>
      <c r="J268" t="s">
        <v>24</v>
      </c>
      <c r="K268" t="s">
        <v>979</v>
      </c>
      <c r="L268" t="s">
        <v>40</v>
      </c>
      <c r="M268" t="s">
        <v>41</v>
      </c>
      <c r="N268" t="s">
        <v>28</v>
      </c>
      <c r="O268" s="1">
        <v>42780</v>
      </c>
      <c r="Q268" t="s">
        <v>29</v>
      </c>
      <c r="R268" t="s">
        <v>24</v>
      </c>
    </row>
    <row r="269" spans="1:18" x14ac:dyDescent="0.3">
      <c r="A269" t="s">
        <v>18</v>
      </c>
      <c r="B269" t="s">
        <v>19</v>
      </c>
      <c r="C269" t="s">
        <v>19</v>
      </c>
      <c r="E269" t="s">
        <v>980</v>
      </c>
      <c r="F269" t="s">
        <v>22</v>
      </c>
      <c r="G269" t="s">
        <v>981</v>
      </c>
      <c r="H269">
        <v>2</v>
      </c>
      <c r="I269">
        <v>2</v>
      </c>
      <c r="J269" t="s">
        <v>24</v>
      </c>
      <c r="K269" t="s">
        <v>982</v>
      </c>
      <c r="L269" t="s">
        <v>40</v>
      </c>
      <c r="M269" t="s">
        <v>41</v>
      </c>
      <c r="N269" t="s">
        <v>28</v>
      </c>
      <c r="O269">
        <v>42760</v>
      </c>
      <c r="Q269" t="s">
        <v>29</v>
      </c>
      <c r="R269" t="s">
        <v>24</v>
      </c>
    </row>
    <row r="270" spans="1:18" x14ac:dyDescent="0.3">
      <c r="A270" t="s">
        <v>18</v>
      </c>
      <c r="B270" t="s">
        <v>20</v>
      </c>
      <c r="C270" t="s">
        <v>19</v>
      </c>
      <c r="E270" t="s">
        <v>986</v>
      </c>
      <c r="F270" t="s">
        <v>22</v>
      </c>
      <c r="G270" t="s">
        <v>987</v>
      </c>
      <c r="H270">
        <v>0.18</v>
      </c>
      <c r="I270">
        <v>0.9</v>
      </c>
      <c r="J270" t="s">
        <v>24</v>
      </c>
      <c r="K270" t="s">
        <v>227</v>
      </c>
      <c r="L270" t="s">
        <v>160</v>
      </c>
      <c r="M270" t="s">
        <v>160</v>
      </c>
      <c r="N270" t="s">
        <v>28</v>
      </c>
      <c r="O270" s="1">
        <v>3289</v>
      </c>
      <c r="Q270" t="s">
        <v>29</v>
      </c>
      <c r="R270" t="s">
        <v>24</v>
      </c>
    </row>
    <row r="271" spans="1:18" x14ac:dyDescent="0.3">
      <c r="A271" t="s">
        <v>18</v>
      </c>
      <c r="B271" t="s">
        <v>19</v>
      </c>
      <c r="C271" t="s">
        <v>19</v>
      </c>
      <c r="E271" t="s">
        <v>988</v>
      </c>
      <c r="F271" t="s">
        <v>22</v>
      </c>
      <c r="G271" t="s">
        <v>989</v>
      </c>
      <c r="H271">
        <v>20</v>
      </c>
      <c r="I271">
        <v>20.399999999999999</v>
      </c>
      <c r="J271" t="s">
        <v>71</v>
      </c>
      <c r="K271" t="s">
        <v>990</v>
      </c>
      <c r="L271" t="s">
        <v>991</v>
      </c>
      <c r="M271" t="s">
        <v>35</v>
      </c>
      <c r="N271" t="s">
        <v>28</v>
      </c>
      <c r="O271" s="1">
        <v>41147</v>
      </c>
      <c r="Q271" t="s">
        <v>29</v>
      </c>
      <c r="R271" t="s">
        <v>71</v>
      </c>
    </row>
    <row r="272" spans="1:18" x14ac:dyDescent="0.3">
      <c r="A272" t="s">
        <v>18</v>
      </c>
      <c r="B272" t="s">
        <v>20</v>
      </c>
      <c r="C272" t="s">
        <v>20</v>
      </c>
      <c r="D272" t="s">
        <v>995</v>
      </c>
      <c r="E272" t="s">
        <v>995</v>
      </c>
      <c r="F272" t="s">
        <v>22</v>
      </c>
      <c r="G272" t="s">
        <v>996</v>
      </c>
      <c r="H272">
        <v>80</v>
      </c>
      <c r="J272" t="s">
        <v>24</v>
      </c>
      <c r="K272" t="s">
        <v>997</v>
      </c>
      <c r="L272" t="s">
        <v>83</v>
      </c>
      <c r="M272" t="s">
        <v>194</v>
      </c>
      <c r="N272" t="s">
        <v>28</v>
      </c>
      <c r="O272" s="1">
        <v>31971</v>
      </c>
      <c r="Q272" t="s">
        <v>29</v>
      </c>
      <c r="R272" t="s">
        <v>24</v>
      </c>
    </row>
    <row r="273" spans="1:18" x14ac:dyDescent="0.3">
      <c r="A273" t="s">
        <v>18</v>
      </c>
      <c r="B273" t="s">
        <v>19</v>
      </c>
      <c r="C273" t="s">
        <v>19</v>
      </c>
      <c r="E273" t="s">
        <v>1002</v>
      </c>
      <c r="F273" t="s">
        <v>44</v>
      </c>
      <c r="G273" t="s">
        <v>1002</v>
      </c>
      <c r="H273">
        <v>625</v>
      </c>
      <c r="J273" t="s">
        <v>24</v>
      </c>
      <c r="K273" t="s">
        <v>260</v>
      </c>
      <c r="L273" t="s">
        <v>185</v>
      </c>
      <c r="M273" t="s">
        <v>27</v>
      </c>
      <c r="N273" t="s">
        <v>28</v>
      </c>
      <c r="Q273" t="s">
        <v>261</v>
      </c>
      <c r="R273" t="s">
        <v>24</v>
      </c>
    </row>
    <row r="274" spans="1:18" x14ac:dyDescent="0.3">
      <c r="A274" t="s">
        <v>18</v>
      </c>
      <c r="B274" t="s">
        <v>19</v>
      </c>
      <c r="C274" t="s">
        <v>19</v>
      </c>
      <c r="E274" t="s">
        <v>1003</v>
      </c>
      <c r="F274" t="s">
        <v>22</v>
      </c>
      <c r="G274" t="s">
        <v>1004</v>
      </c>
      <c r="H274">
        <v>2</v>
      </c>
      <c r="I274">
        <v>2</v>
      </c>
      <c r="J274" t="s">
        <v>24</v>
      </c>
      <c r="K274" t="s">
        <v>1005</v>
      </c>
      <c r="L274" t="s">
        <v>160</v>
      </c>
      <c r="M274" t="s">
        <v>318</v>
      </c>
      <c r="N274" t="s">
        <v>28</v>
      </c>
      <c r="O274">
        <v>42749</v>
      </c>
      <c r="Q274" t="s">
        <v>29</v>
      </c>
      <c r="R274" t="s">
        <v>24</v>
      </c>
    </row>
    <row r="275" spans="1:18" x14ac:dyDescent="0.3">
      <c r="A275" t="s">
        <v>18</v>
      </c>
      <c r="B275" t="s">
        <v>19</v>
      </c>
      <c r="C275" t="s">
        <v>20</v>
      </c>
      <c r="D275" t="s">
        <v>569</v>
      </c>
      <c r="E275" t="s">
        <v>569</v>
      </c>
      <c r="F275" t="s">
        <v>22</v>
      </c>
      <c r="G275" t="s">
        <v>569</v>
      </c>
      <c r="H275">
        <v>0.99</v>
      </c>
      <c r="J275" t="s">
        <v>71</v>
      </c>
      <c r="K275" t="s">
        <v>171</v>
      </c>
      <c r="L275" t="s">
        <v>160</v>
      </c>
      <c r="M275" t="s">
        <v>160</v>
      </c>
      <c r="N275" t="s">
        <v>28</v>
      </c>
      <c r="O275" s="1"/>
      <c r="Q275" t="s">
        <v>29</v>
      </c>
      <c r="R275" t="s">
        <v>71</v>
      </c>
    </row>
    <row r="276" spans="1:18" x14ac:dyDescent="0.3">
      <c r="A276" t="s">
        <v>18</v>
      </c>
      <c r="B276" t="s">
        <v>19</v>
      </c>
      <c r="C276" t="s">
        <v>20</v>
      </c>
      <c r="D276" t="s">
        <v>689</v>
      </c>
      <c r="E276" t="s">
        <v>689</v>
      </c>
      <c r="F276" t="s">
        <v>22</v>
      </c>
      <c r="G276" t="s">
        <v>690</v>
      </c>
      <c r="H276">
        <v>3.75</v>
      </c>
      <c r="J276" t="s">
        <v>71</v>
      </c>
      <c r="K276" t="s">
        <v>214</v>
      </c>
      <c r="L276" t="s">
        <v>160</v>
      </c>
      <c r="M276" t="s">
        <v>160</v>
      </c>
      <c r="N276" t="s">
        <v>28</v>
      </c>
      <c r="Q276" t="s">
        <v>29</v>
      </c>
      <c r="R276" t="s">
        <v>71</v>
      </c>
    </row>
    <row r="277" spans="1:18" x14ac:dyDescent="0.3">
      <c r="A277" t="s">
        <v>18</v>
      </c>
      <c r="B277" t="s">
        <v>19</v>
      </c>
      <c r="C277" t="s">
        <v>19</v>
      </c>
      <c r="E277" t="s">
        <v>1017</v>
      </c>
      <c r="F277" t="s">
        <v>22</v>
      </c>
      <c r="G277" t="s">
        <v>1018</v>
      </c>
      <c r="H277">
        <v>69</v>
      </c>
      <c r="I277">
        <v>68</v>
      </c>
      <c r="J277" t="s">
        <v>32</v>
      </c>
      <c r="K277" t="s">
        <v>68</v>
      </c>
      <c r="L277" t="s">
        <v>34</v>
      </c>
      <c r="M277" t="s">
        <v>35</v>
      </c>
      <c r="N277" t="s">
        <v>36</v>
      </c>
      <c r="O277" s="1">
        <v>21186</v>
      </c>
      <c r="Q277" t="s">
        <v>29</v>
      </c>
      <c r="R277" t="s">
        <v>32</v>
      </c>
    </row>
    <row r="278" spans="1:18" x14ac:dyDescent="0.3">
      <c r="A278" t="s">
        <v>18</v>
      </c>
      <c r="B278" t="s">
        <v>19</v>
      </c>
      <c r="C278" t="s">
        <v>20</v>
      </c>
      <c r="D278" t="s">
        <v>2164</v>
      </c>
      <c r="E278" t="s">
        <v>2164</v>
      </c>
      <c r="F278" t="s">
        <v>22</v>
      </c>
      <c r="G278" t="s">
        <v>2164</v>
      </c>
      <c r="H278">
        <v>0.99</v>
      </c>
      <c r="J278" t="s">
        <v>24</v>
      </c>
      <c r="K278" t="s">
        <v>171</v>
      </c>
      <c r="L278" t="s">
        <v>160</v>
      </c>
      <c r="M278" t="s">
        <v>160</v>
      </c>
      <c r="N278" t="s">
        <v>28</v>
      </c>
      <c r="O278" s="1"/>
      <c r="Q278" t="s">
        <v>29</v>
      </c>
      <c r="R278" t="s">
        <v>24</v>
      </c>
    </row>
    <row r="279" spans="1:18" x14ac:dyDescent="0.3">
      <c r="A279" t="s">
        <v>18</v>
      </c>
      <c r="B279" t="s">
        <v>19</v>
      </c>
      <c r="C279" t="s">
        <v>19</v>
      </c>
      <c r="E279" t="s">
        <v>1019</v>
      </c>
      <c r="F279" t="s">
        <v>22</v>
      </c>
      <c r="G279" t="s">
        <v>1020</v>
      </c>
      <c r="H279">
        <v>150</v>
      </c>
      <c r="I279">
        <v>150</v>
      </c>
      <c r="J279" t="s">
        <v>24</v>
      </c>
      <c r="K279" t="s">
        <v>140</v>
      </c>
      <c r="L279" t="s">
        <v>47</v>
      </c>
      <c r="M279" t="s">
        <v>47</v>
      </c>
      <c r="N279" t="s">
        <v>28</v>
      </c>
      <c r="O279">
        <v>40541</v>
      </c>
      <c r="Q279" t="s">
        <v>29</v>
      </c>
      <c r="R279" t="s">
        <v>24</v>
      </c>
    </row>
    <row r="280" spans="1:18" x14ac:dyDescent="0.3">
      <c r="A280" t="s">
        <v>18</v>
      </c>
      <c r="B280" t="s">
        <v>19</v>
      </c>
      <c r="C280" t="s">
        <v>20</v>
      </c>
      <c r="D280" t="s">
        <v>1705</v>
      </c>
      <c r="E280" t="s">
        <v>1705</v>
      </c>
      <c r="F280" t="s">
        <v>22</v>
      </c>
      <c r="G280" t="s">
        <v>1705</v>
      </c>
      <c r="H280">
        <v>0.99</v>
      </c>
      <c r="J280" t="s">
        <v>24</v>
      </c>
      <c r="K280" t="s">
        <v>171</v>
      </c>
      <c r="L280" t="s">
        <v>160</v>
      </c>
      <c r="M280" t="s">
        <v>160</v>
      </c>
      <c r="N280" t="s">
        <v>28</v>
      </c>
      <c r="O280" s="1"/>
      <c r="Q280" t="s">
        <v>29</v>
      </c>
      <c r="R280" t="s">
        <v>24</v>
      </c>
    </row>
    <row r="281" spans="1:18" x14ac:dyDescent="0.3">
      <c r="A281" t="s">
        <v>18</v>
      </c>
      <c r="B281" t="s">
        <v>19</v>
      </c>
      <c r="C281" t="s">
        <v>19</v>
      </c>
      <c r="E281" t="s">
        <v>1023</v>
      </c>
      <c r="F281" t="s">
        <v>22</v>
      </c>
      <c r="G281" t="s">
        <v>1024</v>
      </c>
      <c r="H281">
        <v>3.93</v>
      </c>
      <c r="I281">
        <v>4</v>
      </c>
      <c r="J281" t="s">
        <v>24</v>
      </c>
      <c r="K281" t="s">
        <v>227</v>
      </c>
      <c r="L281" t="s">
        <v>34</v>
      </c>
      <c r="M281" t="s">
        <v>35</v>
      </c>
      <c r="N281" t="s">
        <v>28</v>
      </c>
      <c r="O281" s="1"/>
      <c r="Q281" t="s">
        <v>29</v>
      </c>
      <c r="R281" t="s">
        <v>24</v>
      </c>
    </row>
    <row r="282" spans="1:18" x14ac:dyDescent="0.3">
      <c r="A282" t="s">
        <v>18</v>
      </c>
      <c r="B282" t="s">
        <v>19</v>
      </c>
      <c r="C282" t="s">
        <v>19</v>
      </c>
      <c r="E282" t="s">
        <v>1025</v>
      </c>
      <c r="F282" t="s">
        <v>22</v>
      </c>
      <c r="G282" t="s">
        <v>1026</v>
      </c>
      <c r="H282">
        <v>10</v>
      </c>
      <c r="I282">
        <v>20</v>
      </c>
      <c r="J282" t="s">
        <v>32</v>
      </c>
      <c r="K282" t="s">
        <v>68</v>
      </c>
      <c r="L282" t="s">
        <v>40</v>
      </c>
      <c r="M282" t="s">
        <v>41</v>
      </c>
      <c r="N282" t="s">
        <v>36</v>
      </c>
      <c r="O282" s="1">
        <v>41115</v>
      </c>
      <c r="Q282" t="s">
        <v>29</v>
      </c>
      <c r="R282" t="s">
        <v>32</v>
      </c>
    </row>
    <row r="283" spans="1:18" x14ac:dyDescent="0.3">
      <c r="A283" t="s">
        <v>18</v>
      </c>
      <c r="B283" t="s">
        <v>19</v>
      </c>
      <c r="C283" t="s">
        <v>19</v>
      </c>
      <c r="E283" t="s">
        <v>1027</v>
      </c>
      <c r="F283" t="s">
        <v>22</v>
      </c>
      <c r="G283" t="s">
        <v>1028</v>
      </c>
      <c r="H283">
        <v>1.5</v>
      </c>
      <c r="I283">
        <v>1.5</v>
      </c>
      <c r="J283" t="s">
        <v>32</v>
      </c>
      <c r="K283" t="s">
        <v>1029</v>
      </c>
      <c r="L283" t="s">
        <v>40</v>
      </c>
      <c r="M283" t="s">
        <v>41</v>
      </c>
      <c r="N283" t="s">
        <v>42</v>
      </c>
      <c r="O283">
        <v>42462</v>
      </c>
      <c r="Q283" t="s">
        <v>29</v>
      </c>
      <c r="R283" t="s">
        <v>32</v>
      </c>
    </row>
    <row r="284" spans="1:18" x14ac:dyDescent="0.3">
      <c r="A284" t="s">
        <v>18</v>
      </c>
      <c r="B284" t="s">
        <v>19</v>
      </c>
      <c r="C284" t="s">
        <v>19</v>
      </c>
      <c r="E284" t="s">
        <v>1030</v>
      </c>
      <c r="F284" t="s">
        <v>22</v>
      </c>
      <c r="G284" t="s">
        <v>1031</v>
      </c>
      <c r="H284">
        <v>102</v>
      </c>
      <c r="I284">
        <v>102</v>
      </c>
      <c r="J284" t="s">
        <v>32</v>
      </c>
      <c r="K284" t="s">
        <v>1032</v>
      </c>
      <c r="L284" t="s">
        <v>47</v>
      </c>
      <c r="M284" t="s">
        <v>47</v>
      </c>
      <c r="N284" t="s">
        <v>36</v>
      </c>
      <c r="O284">
        <v>40501</v>
      </c>
      <c r="Q284" t="s">
        <v>29</v>
      </c>
      <c r="R284" t="s">
        <v>32</v>
      </c>
    </row>
    <row r="285" spans="1:18" x14ac:dyDescent="0.3">
      <c r="A285" t="s">
        <v>18</v>
      </c>
      <c r="B285" t="s">
        <v>19</v>
      </c>
      <c r="C285" t="s">
        <v>19</v>
      </c>
      <c r="E285" t="s">
        <v>1038</v>
      </c>
      <c r="F285" t="s">
        <v>22</v>
      </c>
      <c r="G285" t="s">
        <v>1039</v>
      </c>
      <c r="H285">
        <v>28.56</v>
      </c>
      <c r="I285">
        <v>41.5</v>
      </c>
      <c r="J285" t="s">
        <v>32</v>
      </c>
      <c r="K285" t="s">
        <v>1040</v>
      </c>
      <c r="L285" t="s">
        <v>26</v>
      </c>
      <c r="M285" t="s">
        <v>27</v>
      </c>
      <c r="N285" t="s">
        <v>36</v>
      </c>
      <c r="O285" s="1">
        <v>33165</v>
      </c>
      <c r="Q285" t="s">
        <v>29</v>
      </c>
      <c r="R285" t="s">
        <v>32</v>
      </c>
    </row>
    <row r="286" spans="1:18" x14ac:dyDescent="0.3">
      <c r="A286" t="s">
        <v>18</v>
      </c>
      <c r="B286" t="s">
        <v>19</v>
      </c>
      <c r="C286" t="s">
        <v>19</v>
      </c>
      <c r="E286" t="s">
        <v>1041</v>
      </c>
      <c r="F286" t="s">
        <v>22</v>
      </c>
      <c r="G286" t="s">
        <v>1042</v>
      </c>
      <c r="H286">
        <v>13</v>
      </c>
      <c r="I286">
        <v>13</v>
      </c>
      <c r="J286" t="s">
        <v>32</v>
      </c>
      <c r="K286" t="s">
        <v>68</v>
      </c>
      <c r="L286" t="s">
        <v>34</v>
      </c>
      <c r="M286" t="s">
        <v>35</v>
      </c>
      <c r="N286" t="s">
        <v>36</v>
      </c>
      <c r="O286" s="1">
        <v>7306</v>
      </c>
      <c r="Q286" t="s">
        <v>29</v>
      </c>
      <c r="R286" t="s">
        <v>32</v>
      </c>
    </row>
    <row r="287" spans="1:18" x14ac:dyDescent="0.3">
      <c r="A287" t="s">
        <v>18</v>
      </c>
      <c r="B287" t="s">
        <v>19</v>
      </c>
      <c r="C287" t="s">
        <v>19</v>
      </c>
      <c r="E287" t="s">
        <v>1043</v>
      </c>
      <c r="F287" t="s">
        <v>22</v>
      </c>
      <c r="G287" t="s">
        <v>1044</v>
      </c>
      <c r="H287">
        <v>20</v>
      </c>
      <c r="I287">
        <v>20</v>
      </c>
      <c r="J287" t="s">
        <v>24</v>
      </c>
      <c r="K287" t="s">
        <v>1045</v>
      </c>
      <c r="L287" t="s">
        <v>40</v>
      </c>
      <c r="M287" t="s">
        <v>41</v>
      </c>
      <c r="N287" t="s">
        <v>28</v>
      </c>
      <c r="O287" s="1">
        <v>42636</v>
      </c>
      <c r="Q287" t="s">
        <v>29</v>
      </c>
      <c r="R287" t="s">
        <v>24</v>
      </c>
    </row>
    <row r="288" spans="1:18" x14ac:dyDescent="0.3">
      <c r="A288" t="s">
        <v>18</v>
      </c>
      <c r="B288" t="s">
        <v>19</v>
      </c>
      <c r="C288" t="s">
        <v>19</v>
      </c>
      <c r="E288" t="s">
        <v>1046</v>
      </c>
      <c r="F288" t="s">
        <v>22</v>
      </c>
      <c r="G288" t="s">
        <v>1047</v>
      </c>
      <c r="H288">
        <v>9</v>
      </c>
      <c r="I288">
        <v>9</v>
      </c>
      <c r="J288" t="s">
        <v>32</v>
      </c>
      <c r="K288" t="s">
        <v>1048</v>
      </c>
      <c r="L288" t="s">
        <v>40</v>
      </c>
      <c r="M288" t="s">
        <v>41</v>
      </c>
      <c r="N288" t="s">
        <v>36</v>
      </c>
      <c r="O288" s="1">
        <v>42993</v>
      </c>
      <c r="Q288" t="s">
        <v>29</v>
      </c>
      <c r="R288" t="s">
        <v>32</v>
      </c>
    </row>
    <row r="289" spans="1:18" x14ac:dyDescent="0.3">
      <c r="A289" t="s">
        <v>18</v>
      </c>
      <c r="B289" t="s">
        <v>19</v>
      </c>
      <c r="C289" t="s">
        <v>19</v>
      </c>
      <c r="E289" t="s">
        <v>1049</v>
      </c>
      <c r="F289" t="s">
        <v>22</v>
      </c>
      <c r="G289" t="s">
        <v>1050</v>
      </c>
      <c r="H289">
        <v>7.5</v>
      </c>
      <c r="I289">
        <v>7.5</v>
      </c>
      <c r="J289" t="s">
        <v>24</v>
      </c>
      <c r="K289" t="s">
        <v>1051</v>
      </c>
      <c r="L289" t="s">
        <v>40</v>
      </c>
      <c r="M289" t="s">
        <v>41</v>
      </c>
      <c r="N289" t="s">
        <v>28</v>
      </c>
      <c r="O289" s="1">
        <v>42256</v>
      </c>
      <c r="Q289" t="s">
        <v>29</v>
      </c>
      <c r="R289" t="s">
        <v>879</v>
      </c>
    </row>
    <row r="290" spans="1:18" x14ac:dyDescent="0.3">
      <c r="A290" t="s">
        <v>18</v>
      </c>
      <c r="B290" t="s">
        <v>19</v>
      </c>
      <c r="C290" t="s">
        <v>20</v>
      </c>
      <c r="D290" t="s">
        <v>830</v>
      </c>
      <c r="E290" t="s">
        <v>830</v>
      </c>
      <c r="F290" t="s">
        <v>22</v>
      </c>
      <c r="G290" t="s">
        <v>832</v>
      </c>
      <c r="H290">
        <v>300</v>
      </c>
      <c r="J290" t="s">
        <v>24</v>
      </c>
      <c r="K290" t="s">
        <v>833</v>
      </c>
      <c r="L290" t="s">
        <v>40</v>
      </c>
      <c r="M290" t="s">
        <v>41</v>
      </c>
      <c r="N290" t="s">
        <v>28</v>
      </c>
      <c r="O290" s="1">
        <v>41569</v>
      </c>
      <c r="Q290" t="s">
        <v>29</v>
      </c>
      <c r="R290" t="s">
        <v>24</v>
      </c>
    </row>
    <row r="291" spans="1:18" x14ac:dyDescent="0.3">
      <c r="A291" t="s">
        <v>18</v>
      </c>
      <c r="B291" t="s">
        <v>19</v>
      </c>
      <c r="C291" t="s">
        <v>19</v>
      </c>
      <c r="E291" t="s">
        <v>1052</v>
      </c>
      <c r="F291" t="s">
        <v>22</v>
      </c>
      <c r="G291" t="s">
        <v>1053</v>
      </c>
      <c r="H291">
        <v>4.5999999999999996</v>
      </c>
      <c r="I291">
        <v>5.8</v>
      </c>
      <c r="J291" t="s">
        <v>32</v>
      </c>
      <c r="K291" t="s">
        <v>1054</v>
      </c>
      <c r="L291" t="s">
        <v>26</v>
      </c>
      <c r="M291" t="s">
        <v>135</v>
      </c>
      <c r="N291" t="s">
        <v>36</v>
      </c>
      <c r="O291" s="1">
        <v>33532</v>
      </c>
      <c r="Q291" t="s">
        <v>29</v>
      </c>
      <c r="R291" t="s">
        <v>32</v>
      </c>
    </row>
    <row r="292" spans="1:18" x14ac:dyDescent="0.3">
      <c r="A292" t="s">
        <v>18</v>
      </c>
      <c r="B292" t="s">
        <v>19</v>
      </c>
      <c r="C292" t="s">
        <v>19</v>
      </c>
      <c r="E292" t="s">
        <v>1055</v>
      </c>
      <c r="F292" t="s">
        <v>22</v>
      </c>
      <c r="G292" t="s">
        <v>1056</v>
      </c>
      <c r="H292">
        <v>1.5</v>
      </c>
      <c r="I292">
        <v>1.5</v>
      </c>
      <c r="J292" t="s">
        <v>32</v>
      </c>
      <c r="K292" t="s">
        <v>650</v>
      </c>
      <c r="L292" t="s">
        <v>40</v>
      </c>
      <c r="M292" t="s">
        <v>41</v>
      </c>
      <c r="N292" t="s">
        <v>36</v>
      </c>
      <c r="O292">
        <v>42298</v>
      </c>
      <c r="Q292" t="s">
        <v>29</v>
      </c>
      <c r="R292" t="s">
        <v>32</v>
      </c>
    </row>
    <row r="293" spans="1:18" x14ac:dyDescent="0.3">
      <c r="A293" t="s">
        <v>18</v>
      </c>
      <c r="B293" t="s">
        <v>19</v>
      </c>
      <c r="C293" t="s">
        <v>19</v>
      </c>
      <c r="E293" t="s">
        <v>1058</v>
      </c>
      <c r="F293" t="s">
        <v>22</v>
      </c>
      <c r="G293" t="s">
        <v>1059</v>
      </c>
      <c r="H293">
        <v>20</v>
      </c>
      <c r="I293">
        <v>20</v>
      </c>
      <c r="J293" t="s">
        <v>32</v>
      </c>
      <c r="K293" t="s">
        <v>1060</v>
      </c>
      <c r="L293" t="s">
        <v>40</v>
      </c>
      <c r="M293" t="s">
        <v>41</v>
      </c>
      <c r="N293" t="s">
        <v>42</v>
      </c>
      <c r="O293" s="1">
        <v>42054</v>
      </c>
      <c r="Q293" t="s">
        <v>29</v>
      </c>
      <c r="R293" t="s">
        <v>32</v>
      </c>
    </row>
    <row r="294" spans="1:18" x14ac:dyDescent="0.3">
      <c r="A294" t="s">
        <v>18</v>
      </c>
      <c r="B294" t="s">
        <v>19</v>
      </c>
      <c r="C294" t="s">
        <v>19</v>
      </c>
      <c r="E294" t="s">
        <v>753</v>
      </c>
      <c r="F294" t="s">
        <v>22</v>
      </c>
      <c r="G294" t="s">
        <v>754</v>
      </c>
      <c r="H294">
        <v>47.7</v>
      </c>
      <c r="I294">
        <v>48.5</v>
      </c>
      <c r="J294" t="s">
        <v>24</v>
      </c>
      <c r="K294" t="s">
        <v>755</v>
      </c>
      <c r="L294" t="s">
        <v>26</v>
      </c>
      <c r="M294" t="s">
        <v>27</v>
      </c>
      <c r="N294" t="s">
        <v>28</v>
      </c>
      <c r="Q294" t="s">
        <v>29</v>
      </c>
      <c r="R294" t="s">
        <v>24</v>
      </c>
    </row>
    <row r="295" spans="1:18" x14ac:dyDescent="0.3">
      <c r="A295" t="s">
        <v>18</v>
      </c>
      <c r="B295" t="s">
        <v>19</v>
      </c>
      <c r="C295" t="s">
        <v>20</v>
      </c>
      <c r="D295" t="s">
        <v>928</v>
      </c>
      <c r="E295" t="s">
        <v>928</v>
      </c>
      <c r="F295" t="s">
        <v>22</v>
      </c>
      <c r="G295" t="s">
        <v>1065</v>
      </c>
      <c r="H295">
        <v>28</v>
      </c>
      <c r="J295" t="s">
        <v>24</v>
      </c>
      <c r="K295" t="s">
        <v>878</v>
      </c>
      <c r="L295" t="s">
        <v>185</v>
      </c>
      <c r="M295" t="s">
        <v>27</v>
      </c>
      <c r="N295" t="s">
        <v>28</v>
      </c>
      <c r="O295" s="1">
        <v>38411</v>
      </c>
      <c r="Q295" t="s">
        <v>29</v>
      </c>
      <c r="R295" t="s">
        <v>879</v>
      </c>
    </row>
    <row r="296" spans="1:18" x14ac:dyDescent="0.3">
      <c r="A296" t="s">
        <v>18</v>
      </c>
      <c r="B296" t="s">
        <v>20</v>
      </c>
      <c r="C296" t="s">
        <v>19</v>
      </c>
      <c r="E296" t="s">
        <v>1066</v>
      </c>
      <c r="F296" t="s">
        <v>22</v>
      </c>
      <c r="G296" t="s">
        <v>1067</v>
      </c>
      <c r="H296">
        <v>0.5</v>
      </c>
      <c r="I296">
        <v>1</v>
      </c>
      <c r="J296" t="s">
        <v>32</v>
      </c>
      <c r="K296" t="s">
        <v>68</v>
      </c>
      <c r="L296" t="s">
        <v>34</v>
      </c>
      <c r="M296" t="s">
        <v>35</v>
      </c>
      <c r="N296" t="s">
        <v>36</v>
      </c>
      <c r="O296" s="1">
        <v>29952</v>
      </c>
      <c r="Q296" t="s">
        <v>29</v>
      </c>
      <c r="R296" t="s">
        <v>32</v>
      </c>
    </row>
    <row r="297" spans="1:18" x14ac:dyDescent="0.3">
      <c r="A297" t="s">
        <v>18</v>
      </c>
      <c r="B297" t="s">
        <v>19</v>
      </c>
      <c r="C297" t="s">
        <v>19</v>
      </c>
      <c r="E297" t="s">
        <v>1068</v>
      </c>
      <c r="F297" t="s">
        <v>22</v>
      </c>
      <c r="G297" t="s">
        <v>1069</v>
      </c>
      <c r="H297">
        <v>1.6</v>
      </c>
      <c r="I297">
        <v>1.4</v>
      </c>
      <c r="J297" t="s">
        <v>32</v>
      </c>
      <c r="K297" t="s">
        <v>68</v>
      </c>
      <c r="L297" t="s">
        <v>160</v>
      </c>
      <c r="M297" t="s">
        <v>27</v>
      </c>
      <c r="N297" t="s">
        <v>36</v>
      </c>
      <c r="O297" s="1">
        <v>40813</v>
      </c>
      <c r="Q297" t="s">
        <v>29</v>
      </c>
      <c r="R297" t="s">
        <v>32</v>
      </c>
    </row>
    <row r="298" spans="1:18" x14ac:dyDescent="0.3">
      <c r="A298" t="s">
        <v>18</v>
      </c>
      <c r="B298" t="s">
        <v>19</v>
      </c>
      <c r="C298" t="s">
        <v>19</v>
      </c>
      <c r="E298" t="s">
        <v>1070</v>
      </c>
      <c r="F298" t="s">
        <v>22</v>
      </c>
      <c r="G298" t="s">
        <v>1071</v>
      </c>
      <c r="H298">
        <v>100.99</v>
      </c>
      <c r="I298">
        <v>131.80000000000001</v>
      </c>
      <c r="J298" t="s">
        <v>24</v>
      </c>
      <c r="K298" t="s">
        <v>1072</v>
      </c>
      <c r="L298" t="s">
        <v>26</v>
      </c>
      <c r="M298" t="s">
        <v>27</v>
      </c>
      <c r="N298" t="s">
        <v>28</v>
      </c>
      <c r="O298" s="1">
        <v>41400</v>
      </c>
      <c r="Q298" t="s">
        <v>29</v>
      </c>
      <c r="R298" t="s">
        <v>24</v>
      </c>
    </row>
    <row r="299" spans="1:18" x14ac:dyDescent="0.3">
      <c r="A299" t="s">
        <v>18</v>
      </c>
      <c r="B299" t="s">
        <v>19</v>
      </c>
      <c r="C299" t="s">
        <v>19</v>
      </c>
      <c r="E299" t="s">
        <v>1484</v>
      </c>
      <c r="F299" t="s">
        <v>22</v>
      </c>
      <c r="G299" t="s">
        <v>1485</v>
      </c>
      <c r="H299">
        <v>1</v>
      </c>
      <c r="I299">
        <v>1</v>
      </c>
      <c r="J299" t="s">
        <v>32</v>
      </c>
      <c r="K299" t="s">
        <v>68</v>
      </c>
      <c r="L299" t="s">
        <v>34</v>
      </c>
      <c r="M299" t="s">
        <v>35</v>
      </c>
      <c r="N299" t="s">
        <v>36</v>
      </c>
      <c r="O299" s="1">
        <v>29587</v>
      </c>
      <c r="Q299" t="s">
        <v>29</v>
      </c>
      <c r="R299" t="s">
        <v>32</v>
      </c>
    </row>
    <row r="300" spans="1:18" x14ac:dyDescent="0.3">
      <c r="A300" t="s">
        <v>18</v>
      </c>
      <c r="B300" t="s">
        <v>19</v>
      </c>
      <c r="C300" t="s">
        <v>19</v>
      </c>
      <c r="E300" t="s">
        <v>1073</v>
      </c>
      <c r="F300" t="s">
        <v>22</v>
      </c>
      <c r="G300" t="s">
        <v>1074</v>
      </c>
      <c r="H300">
        <v>20</v>
      </c>
      <c r="I300">
        <v>20</v>
      </c>
      <c r="J300" t="s">
        <v>32</v>
      </c>
      <c r="K300" t="s">
        <v>1075</v>
      </c>
      <c r="L300" t="s">
        <v>40</v>
      </c>
      <c r="M300" t="s">
        <v>41</v>
      </c>
      <c r="N300" t="s">
        <v>36</v>
      </c>
      <c r="O300">
        <v>41500</v>
      </c>
      <c r="Q300" t="s">
        <v>29</v>
      </c>
      <c r="R300" t="s">
        <v>32</v>
      </c>
    </row>
    <row r="301" spans="1:18" x14ac:dyDescent="0.3">
      <c r="A301" t="s">
        <v>18</v>
      </c>
      <c r="B301" t="s">
        <v>19</v>
      </c>
      <c r="C301" t="s">
        <v>19</v>
      </c>
      <c r="E301" t="s">
        <v>1076</v>
      </c>
      <c r="F301" t="s">
        <v>22</v>
      </c>
      <c r="G301" t="s">
        <v>1077</v>
      </c>
      <c r="H301">
        <v>63</v>
      </c>
      <c r="I301">
        <v>70</v>
      </c>
      <c r="J301" t="s">
        <v>24</v>
      </c>
      <c r="K301" t="s">
        <v>893</v>
      </c>
      <c r="L301" t="s">
        <v>26</v>
      </c>
      <c r="M301" t="s">
        <v>27</v>
      </c>
      <c r="N301" t="s">
        <v>28</v>
      </c>
      <c r="O301">
        <v>39295</v>
      </c>
      <c r="Q301" t="s">
        <v>29</v>
      </c>
      <c r="R301" t="s">
        <v>24</v>
      </c>
    </row>
    <row r="302" spans="1:18" x14ac:dyDescent="0.3">
      <c r="A302" t="s">
        <v>18</v>
      </c>
      <c r="B302" t="s">
        <v>20</v>
      </c>
      <c r="C302" t="s">
        <v>19</v>
      </c>
      <c r="E302" t="s">
        <v>1084</v>
      </c>
      <c r="F302" t="s">
        <v>22</v>
      </c>
      <c r="G302" t="s">
        <v>1085</v>
      </c>
      <c r="H302">
        <v>34.47</v>
      </c>
      <c r="I302">
        <v>39.700000000000003</v>
      </c>
      <c r="J302" t="s">
        <v>32</v>
      </c>
      <c r="K302" t="s">
        <v>68</v>
      </c>
      <c r="L302" t="s">
        <v>26</v>
      </c>
      <c r="M302" t="s">
        <v>27</v>
      </c>
      <c r="N302" t="s">
        <v>42</v>
      </c>
      <c r="O302" s="1">
        <v>32539</v>
      </c>
      <c r="Q302" t="s">
        <v>29</v>
      </c>
      <c r="R302" t="s">
        <v>32</v>
      </c>
    </row>
    <row r="303" spans="1:18" x14ac:dyDescent="0.3">
      <c r="A303" t="s">
        <v>18</v>
      </c>
      <c r="B303" t="s">
        <v>19</v>
      </c>
      <c r="C303" t="s">
        <v>20</v>
      </c>
      <c r="D303" t="s">
        <v>102</v>
      </c>
      <c r="E303" t="s">
        <v>102</v>
      </c>
      <c r="F303" t="s">
        <v>22</v>
      </c>
      <c r="G303" t="s">
        <v>104</v>
      </c>
      <c r="H303">
        <v>302.58</v>
      </c>
      <c r="J303" t="s">
        <v>32</v>
      </c>
      <c r="K303" t="s">
        <v>1086</v>
      </c>
      <c r="L303" t="s">
        <v>185</v>
      </c>
      <c r="M303" t="s">
        <v>27</v>
      </c>
      <c r="N303" t="s">
        <v>36</v>
      </c>
      <c r="O303" s="1">
        <v>41240</v>
      </c>
      <c r="Q303" t="s">
        <v>29</v>
      </c>
      <c r="R303" t="s">
        <v>32</v>
      </c>
    </row>
    <row r="304" spans="1:18" x14ac:dyDescent="0.3">
      <c r="A304" t="s">
        <v>18</v>
      </c>
      <c r="B304" t="s">
        <v>19</v>
      </c>
      <c r="C304" t="s">
        <v>20</v>
      </c>
      <c r="D304" t="s">
        <v>1082</v>
      </c>
      <c r="E304" t="s">
        <v>1082</v>
      </c>
      <c r="F304" t="s">
        <v>22</v>
      </c>
      <c r="G304" t="s">
        <v>1087</v>
      </c>
      <c r="H304">
        <v>198.51</v>
      </c>
      <c r="J304" t="s">
        <v>32</v>
      </c>
      <c r="K304" t="s">
        <v>241</v>
      </c>
      <c r="L304" t="s">
        <v>34</v>
      </c>
      <c r="M304" t="s">
        <v>35</v>
      </c>
      <c r="N304" t="s">
        <v>36</v>
      </c>
      <c r="O304" s="1">
        <v>30682</v>
      </c>
      <c r="Q304" t="s">
        <v>29</v>
      </c>
      <c r="R304" t="s">
        <v>1088</v>
      </c>
    </row>
    <row r="305" spans="1:18" x14ac:dyDescent="0.3">
      <c r="A305" t="s">
        <v>18</v>
      </c>
      <c r="B305" t="s">
        <v>19</v>
      </c>
      <c r="C305" t="s">
        <v>19</v>
      </c>
      <c r="E305" t="s">
        <v>1089</v>
      </c>
      <c r="F305" t="s">
        <v>22</v>
      </c>
      <c r="G305" t="s">
        <v>1090</v>
      </c>
      <c r="H305">
        <v>17.100000000000001</v>
      </c>
      <c r="I305">
        <v>24.1</v>
      </c>
      <c r="J305" t="s">
        <v>32</v>
      </c>
      <c r="K305" t="s">
        <v>1091</v>
      </c>
      <c r="L305" t="s">
        <v>47</v>
      </c>
      <c r="M305" t="s">
        <v>47</v>
      </c>
      <c r="N305" t="s">
        <v>36</v>
      </c>
      <c r="O305" s="1">
        <v>31411</v>
      </c>
      <c r="Q305" t="s">
        <v>29</v>
      </c>
      <c r="R305" t="s">
        <v>32</v>
      </c>
    </row>
    <row r="306" spans="1:18" x14ac:dyDescent="0.3">
      <c r="A306" t="s">
        <v>18</v>
      </c>
      <c r="B306" t="s">
        <v>19</v>
      </c>
      <c r="C306" t="s">
        <v>19</v>
      </c>
      <c r="E306" t="s">
        <v>1092</v>
      </c>
      <c r="F306" t="s">
        <v>22</v>
      </c>
      <c r="G306" t="s">
        <v>1093</v>
      </c>
      <c r="H306">
        <v>407</v>
      </c>
      <c r="I306">
        <v>407</v>
      </c>
      <c r="J306" t="s">
        <v>32</v>
      </c>
      <c r="K306" t="s">
        <v>68</v>
      </c>
      <c r="L306" t="s">
        <v>991</v>
      </c>
      <c r="M306" t="s">
        <v>35</v>
      </c>
      <c r="N306" t="s">
        <v>36</v>
      </c>
      <c r="O306" s="1">
        <v>30682</v>
      </c>
      <c r="Q306" t="s">
        <v>29</v>
      </c>
      <c r="R306" t="s">
        <v>32</v>
      </c>
    </row>
    <row r="307" spans="1:18" x14ac:dyDescent="0.3">
      <c r="A307" t="s">
        <v>18</v>
      </c>
      <c r="B307" t="s">
        <v>19</v>
      </c>
      <c r="C307" t="s">
        <v>19</v>
      </c>
      <c r="E307" t="s">
        <v>1094</v>
      </c>
      <c r="F307" t="s">
        <v>22</v>
      </c>
      <c r="G307" t="s">
        <v>1095</v>
      </c>
      <c r="H307">
        <v>2</v>
      </c>
      <c r="I307">
        <v>2</v>
      </c>
      <c r="J307" t="s">
        <v>24</v>
      </c>
      <c r="K307" t="s">
        <v>1096</v>
      </c>
      <c r="L307" t="s">
        <v>40</v>
      </c>
      <c r="M307" t="s">
        <v>41</v>
      </c>
      <c r="N307" t="s">
        <v>28</v>
      </c>
      <c r="O307">
        <v>42382</v>
      </c>
      <c r="Q307" t="s">
        <v>29</v>
      </c>
      <c r="R307" t="s">
        <v>24</v>
      </c>
    </row>
    <row r="308" spans="1:18" x14ac:dyDescent="0.3">
      <c r="A308" t="s">
        <v>18</v>
      </c>
      <c r="B308" t="s">
        <v>19</v>
      </c>
      <c r="C308" t="s">
        <v>20</v>
      </c>
      <c r="D308" t="s">
        <v>1099</v>
      </c>
      <c r="E308" t="s">
        <v>1099</v>
      </c>
      <c r="F308" t="s">
        <v>22</v>
      </c>
      <c r="G308" t="s">
        <v>1099</v>
      </c>
      <c r="H308">
        <v>0.99</v>
      </c>
      <c r="J308" t="s">
        <v>24</v>
      </c>
      <c r="K308" t="s">
        <v>187</v>
      </c>
      <c r="L308" t="s">
        <v>160</v>
      </c>
      <c r="M308" t="s">
        <v>160</v>
      </c>
      <c r="N308" t="s">
        <v>28</v>
      </c>
      <c r="O308" s="1"/>
      <c r="Q308" t="s">
        <v>29</v>
      </c>
      <c r="R308" t="s">
        <v>24</v>
      </c>
    </row>
    <row r="309" spans="1:18" x14ac:dyDescent="0.3">
      <c r="A309" t="s">
        <v>18</v>
      </c>
      <c r="B309" t="s">
        <v>19</v>
      </c>
      <c r="C309" t="s">
        <v>19</v>
      </c>
      <c r="E309" t="s">
        <v>1100</v>
      </c>
      <c r="F309" t="s">
        <v>22</v>
      </c>
      <c r="G309" t="s">
        <v>1101</v>
      </c>
      <c r="H309">
        <v>17</v>
      </c>
      <c r="I309">
        <v>19.899999999999999</v>
      </c>
      <c r="J309" t="s">
        <v>24</v>
      </c>
      <c r="K309" t="s">
        <v>1102</v>
      </c>
      <c r="L309" t="s">
        <v>34</v>
      </c>
      <c r="M309" t="s">
        <v>35</v>
      </c>
      <c r="N309" t="s">
        <v>28</v>
      </c>
      <c r="O309" s="1">
        <v>43969</v>
      </c>
      <c r="Q309" t="s">
        <v>29</v>
      </c>
      <c r="R309" t="s">
        <v>24</v>
      </c>
    </row>
    <row r="310" spans="1:18" x14ac:dyDescent="0.3">
      <c r="A310" t="s">
        <v>18</v>
      </c>
      <c r="B310" t="s">
        <v>19</v>
      </c>
      <c r="C310" t="s">
        <v>19</v>
      </c>
      <c r="E310" t="s">
        <v>1103</v>
      </c>
      <c r="F310" t="s">
        <v>22</v>
      </c>
      <c r="G310" t="s">
        <v>1104</v>
      </c>
      <c r="H310">
        <v>44.4</v>
      </c>
      <c r="I310">
        <v>44.4</v>
      </c>
      <c r="J310" t="s">
        <v>24</v>
      </c>
      <c r="K310" t="s">
        <v>1105</v>
      </c>
      <c r="L310" t="s">
        <v>47</v>
      </c>
      <c r="M310" t="s">
        <v>47</v>
      </c>
      <c r="N310" t="s">
        <v>28</v>
      </c>
      <c r="O310">
        <v>36974</v>
      </c>
      <c r="Q310" t="s">
        <v>29</v>
      </c>
      <c r="R310" t="s">
        <v>24</v>
      </c>
    </row>
    <row r="311" spans="1:18" x14ac:dyDescent="0.3">
      <c r="A311" t="s">
        <v>18</v>
      </c>
      <c r="B311" t="s">
        <v>19</v>
      </c>
      <c r="C311" t="s">
        <v>19</v>
      </c>
      <c r="E311" t="s">
        <v>1112</v>
      </c>
      <c r="F311" t="s">
        <v>22</v>
      </c>
      <c r="G311" t="s">
        <v>1113</v>
      </c>
      <c r="H311">
        <v>16</v>
      </c>
      <c r="I311">
        <v>18</v>
      </c>
      <c r="J311" t="s">
        <v>32</v>
      </c>
      <c r="K311" t="s">
        <v>1114</v>
      </c>
      <c r="L311" t="s">
        <v>34</v>
      </c>
      <c r="M311" t="s">
        <v>35</v>
      </c>
      <c r="N311" t="s">
        <v>36</v>
      </c>
      <c r="O311" s="1">
        <v>24108</v>
      </c>
      <c r="Q311" t="s">
        <v>29</v>
      </c>
      <c r="R311" t="s">
        <v>32</v>
      </c>
    </row>
    <row r="312" spans="1:18" x14ac:dyDescent="0.3">
      <c r="A312" t="s">
        <v>18</v>
      </c>
      <c r="B312" t="s">
        <v>19</v>
      </c>
      <c r="C312" t="s">
        <v>19</v>
      </c>
      <c r="E312" t="s">
        <v>1115</v>
      </c>
      <c r="F312" t="s">
        <v>22</v>
      </c>
      <c r="G312" t="s">
        <v>1116</v>
      </c>
      <c r="H312">
        <v>50</v>
      </c>
      <c r="I312">
        <v>50</v>
      </c>
      <c r="J312" t="s">
        <v>32</v>
      </c>
      <c r="K312" t="s">
        <v>68</v>
      </c>
      <c r="L312" t="s">
        <v>34</v>
      </c>
      <c r="M312" t="s">
        <v>35</v>
      </c>
      <c r="N312" t="s">
        <v>36</v>
      </c>
      <c r="O312" s="1">
        <v>23743</v>
      </c>
      <c r="Q312" t="s">
        <v>29</v>
      </c>
      <c r="R312" t="s">
        <v>32</v>
      </c>
    </row>
    <row r="313" spans="1:18" x14ac:dyDescent="0.3">
      <c r="A313" t="s">
        <v>18</v>
      </c>
      <c r="B313" t="s">
        <v>19</v>
      </c>
      <c r="C313" t="s">
        <v>19</v>
      </c>
      <c r="E313" t="s">
        <v>1117</v>
      </c>
      <c r="F313" t="s">
        <v>22</v>
      </c>
      <c r="G313" t="s">
        <v>1118</v>
      </c>
      <c r="H313">
        <v>50</v>
      </c>
      <c r="I313">
        <v>50</v>
      </c>
      <c r="J313" t="s">
        <v>24</v>
      </c>
      <c r="K313" t="s">
        <v>1119</v>
      </c>
      <c r="L313" t="s">
        <v>40</v>
      </c>
      <c r="M313" t="s">
        <v>41</v>
      </c>
      <c r="N313" t="s">
        <v>28</v>
      </c>
      <c r="O313" s="1">
        <v>42719</v>
      </c>
      <c r="Q313" t="s">
        <v>29</v>
      </c>
      <c r="R313" t="s">
        <v>24</v>
      </c>
    </row>
    <row r="314" spans="1:18" x14ac:dyDescent="0.3">
      <c r="A314" t="s">
        <v>18</v>
      </c>
      <c r="B314" t="s">
        <v>20</v>
      </c>
      <c r="C314" t="s">
        <v>19</v>
      </c>
      <c r="E314" t="s">
        <v>1120</v>
      </c>
      <c r="F314" t="s">
        <v>22</v>
      </c>
      <c r="G314" t="s">
        <v>1121</v>
      </c>
      <c r="H314">
        <v>30</v>
      </c>
      <c r="I314">
        <v>50.4</v>
      </c>
      <c r="J314" t="s">
        <v>32</v>
      </c>
      <c r="K314" t="s">
        <v>1122</v>
      </c>
      <c r="L314" t="s">
        <v>83</v>
      </c>
      <c r="M314" t="s">
        <v>95</v>
      </c>
      <c r="N314" t="s">
        <v>36</v>
      </c>
      <c r="O314" s="1">
        <v>42913</v>
      </c>
      <c r="Q314" t="s">
        <v>29</v>
      </c>
      <c r="R314" t="s">
        <v>32</v>
      </c>
    </row>
    <row r="315" spans="1:18" x14ac:dyDescent="0.3">
      <c r="A315" t="s">
        <v>18</v>
      </c>
      <c r="B315" t="s">
        <v>20</v>
      </c>
      <c r="C315" t="s">
        <v>19</v>
      </c>
      <c r="E315" t="s">
        <v>1125</v>
      </c>
      <c r="F315" t="s">
        <v>22</v>
      </c>
      <c r="G315" t="s">
        <v>1126</v>
      </c>
      <c r="H315">
        <v>2.5</v>
      </c>
      <c r="I315">
        <v>2.5</v>
      </c>
      <c r="J315" t="s">
        <v>32</v>
      </c>
      <c r="K315" t="s">
        <v>68</v>
      </c>
      <c r="L315" t="s">
        <v>34</v>
      </c>
      <c r="M315" t="s">
        <v>35</v>
      </c>
      <c r="N315" t="s">
        <v>36</v>
      </c>
      <c r="O315" s="1">
        <v>31444</v>
      </c>
      <c r="Q315" t="s">
        <v>29</v>
      </c>
      <c r="R315" t="s">
        <v>32</v>
      </c>
    </row>
    <row r="316" spans="1:18" x14ac:dyDescent="0.3">
      <c r="A316" t="s">
        <v>18</v>
      </c>
      <c r="B316" t="s">
        <v>19</v>
      </c>
      <c r="C316" t="s">
        <v>19</v>
      </c>
      <c r="E316" t="s">
        <v>1127</v>
      </c>
      <c r="F316" t="s">
        <v>22</v>
      </c>
      <c r="G316" t="s">
        <v>1128</v>
      </c>
      <c r="H316">
        <v>1.49</v>
      </c>
      <c r="I316">
        <v>1.5</v>
      </c>
      <c r="J316" t="s">
        <v>24</v>
      </c>
      <c r="K316" t="s">
        <v>1129</v>
      </c>
      <c r="L316" t="s">
        <v>40</v>
      </c>
      <c r="M316" t="s">
        <v>41</v>
      </c>
      <c r="N316" t="s">
        <v>28</v>
      </c>
      <c r="O316" s="1">
        <v>42107</v>
      </c>
      <c r="Q316" t="s">
        <v>29</v>
      </c>
      <c r="R316" t="s">
        <v>24</v>
      </c>
    </row>
    <row r="317" spans="1:18" x14ac:dyDescent="0.3">
      <c r="A317" t="s">
        <v>18</v>
      </c>
      <c r="B317" t="s">
        <v>19</v>
      </c>
      <c r="C317" t="s">
        <v>19</v>
      </c>
      <c r="E317" t="s">
        <v>1130</v>
      </c>
      <c r="F317" t="s">
        <v>22</v>
      </c>
      <c r="G317" t="s">
        <v>1131</v>
      </c>
      <c r="H317">
        <v>20</v>
      </c>
      <c r="I317">
        <v>20</v>
      </c>
      <c r="J317" t="s">
        <v>32</v>
      </c>
      <c r="K317" t="s">
        <v>1132</v>
      </c>
      <c r="L317" t="s">
        <v>40</v>
      </c>
      <c r="M317" t="s">
        <v>41</v>
      </c>
      <c r="N317" t="s">
        <v>42</v>
      </c>
      <c r="O317" s="1">
        <v>41780</v>
      </c>
      <c r="Q317" t="s">
        <v>29</v>
      </c>
      <c r="R317" t="s">
        <v>32</v>
      </c>
    </row>
    <row r="318" spans="1:18" x14ac:dyDescent="0.3">
      <c r="A318" t="s">
        <v>18</v>
      </c>
      <c r="B318" t="s">
        <v>19</v>
      </c>
      <c r="C318" t="s">
        <v>19</v>
      </c>
      <c r="E318" t="s">
        <v>1133</v>
      </c>
      <c r="F318" t="s">
        <v>22</v>
      </c>
      <c r="G318" t="s">
        <v>1134</v>
      </c>
      <c r="H318">
        <v>100</v>
      </c>
      <c r="I318">
        <v>100</v>
      </c>
      <c r="J318" t="s">
        <v>24</v>
      </c>
      <c r="K318" t="s">
        <v>1135</v>
      </c>
      <c r="L318" t="s">
        <v>40</v>
      </c>
      <c r="M318" t="s">
        <v>41</v>
      </c>
      <c r="N318" t="s">
        <v>28</v>
      </c>
      <c r="O318" s="1">
        <v>43494</v>
      </c>
      <c r="Q318" t="s">
        <v>29</v>
      </c>
      <c r="R318" t="s">
        <v>24</v>
      </c>
    </row>
    <row r="319" spans="1:18" x14ac:dyDescent="0.3">
      <c r="A319" t="s">
        <v>18</v>
      </c>
      <c r="B319" t="s">
        <v>19</v>
      </c>
      <c r="C319" t="s">
        <v>19</v>
      </c>
      <c r="E319" t="s">
        <v>1575</v>
      </c>
      <c r="F319" t="s">
        <v>22</v>
      </c>
      <c r="G319" t="s">
        <v>1576</v>
      </c>
      <c r="H319">
        <v>48.5</v>
      </c>
      <c r="I319">
        <v>48.5</v>
      </c>
      <c r="J319" t="s">
        <v>24</v>
      </c>
      <c r="K319" t="s">
        <v>878</v>
      </c>
      <c r="L319" t="s">
        <v>26</v>
      </c>
      <c r="M319" t="s">
        <v>27</v>
      </c>
      <c r="N319" t="s">
        <v>28</v>
      </c>
      <c r="O319">
        <v>38869</v>
      </c>
      <c r="Q319" t="s">
        <v>29</v>
      </c>
      <c r="R319" t="s">
        <v>879</v>
      </c>
    </row>
    <row r="320" spans="1:18" x14ac:dyDescent="0.3">
      <c r="A320" t="s">
        <v>18</v>
      </c>
      <c r="B320" t="s">
        <v>19</v>
      </c>
      <c r="C320" t="s">
        <v>19</v>
      </c>
      <c r="E320" t="s">
        <v>1139</v>
      </c>
      <c r="F320" t="s">
        <v>22</v>
      </c>
      <c r="G320" t="s">
        <v>1140</v>
      </c>
      <c r="H320">
        <v>1150</v>
      </c>
      <c r="I320">
        <v>1176</v>
      </c>
      <c r="J320" t="s">
        <v>32</v>
      </c>
      <c r="K320" t="s">
        <v>68</v>
      </c>
      <c r="L320" t="s">
        <v>83</v>
      </c>
      <c r="M320" t="s">
        <v>1141</v>
      </c>
      <c r="N320" t="s">
        <v>42</v>
      </c>
      <c r="O320" s="1">
        <v>31413</v>
      </c>
      <c r="Q320" t="s">
        <v>29</v>
      </c>
      <c r="R320" t="s">
        <v>32</v>
      </c>
    </row>
    <row r="321" spans="1:18" x14ac:dyDescent="0.3">
      <c r="A321" t="s">
        <v>18</v>
      </c>
      <c r="B321" t="s">
        <v>19</v>
      </c>
      <c r="C321" t="s">
        <v>19</v>
      </c>
      <c r="E321" t="s">
        <v>1142</v>
      </c>
      <c r="F321" t="s">
        <v>22</v>
      </c>
      <c r="G321" t="s">
        <v>1143</v>
      </c>
      <c r="H321">
        <v>7.99</v>
      </c>
      <c r="I321">
        <v>8</v>
      </c>
      <c r="J321" t="s">
        <v>24</v>
      </c>
      <c r="K321" t="s">
        <v>163</v>
      </c>
      <c r="L321" t="s">
        <v>160</v>
      </c>
      <c r="M321" t="s">
        <v>318</v>
      </c>
      <c r="N321" t="s">
        <v>28</v>
      </c>
      <c r="O321" s="1">
        <v>42468</v>
      </c>
      <c r="Q321" t="s">
        <v>29</v>
      </c>
      <c r="R321" t="s">
        <v>24</v>
      </c>
    </row>
    <row r="322" spans="1:18" x14ac:dyDescent="0.3">
      <c r="A322" t="s">
        <v>18</v>
      </c>
      <c r="B322" t="s">
        <v>19</v>
      </c>
      <c r="C322" t="s">
        <v>19</v>
      </c>
      <c r="E322" t="s">
        <v>1144</v>
      </c>
      <c r="F322" t="s">
        <v>22</v>
      </c>
      <c r="G322" t="s">
        <v>1145</v>
      </c>
      <c r="H322">
        <v>4.2</v>
      </c>
      <c r="I322">
        <v>4.3</v>
      </c>
      <c r="J322" t="s">
        <v>32</v>
      </c>
      <c r="K322" t="s">
        <v>1146</v>
      </c>
      <c r="L322" t="s">
        <v>94</v>
      </c>
      <c r="M322" t="s">
        <v>135</v>
      </c>
      <c r="N322" t="s">
        <v>36</v>
      </c>
      <c r="O322" s="1">
        <v>41675</v>
      </c>
      <c r="Q322" t="s">
        <v>29</v>
      </c>
      <c r="R322" t="s">
        <v>32</v>
      </c>
    </row>
    <row r="323" spans="1:18" x14ac:dyDescent="0.3">
      <c r="A323" t="s">
        <v>18</v>
      </c>
      <c r="B323" t="s">
        <v>19</v>
      </c>
      <c r="C323" t="s">
        <v>20</v>
      </c>
      <c r="D323" t="s">
        <v>983</v>
      </c>
      <c r="E323" t="s">
        <v>983</v>
      </c>
      <c r="F323" t="s">
        <v>22</v>
      </c>
      <c r="G323" t="s">
        <v>1149</v>
      </c>
      <c r="H323">
        <v>250</v>
      </c>
      <c r="J323" t="s">
        <v>24</v>
      </c>
      <c r="K323" t="s">
        <v>985</v>
      </c>
      <c r="L323" t="s">
        <v>40</v>
      </c>
      <c r="M323" t="s">
        <v>41</v>
      </c>
      <c r="N323" t="s">
        <v>28</v>
      </c>
      <c r="O323" s="1">
        <v>42605</v>
      </c>
      <c r="Q323" t="s">
        <v>29</v>
      </c>
      <c r="R323" t="s">
        <v>24</v>
      </c>
    </row>
    <row r="324" spans="1:18" x14ac:dyDescent="0.3">
      <c r="A324" t="s">
        <v>18</v>
      </c>
      <c r="B324" t="s">
        <v>19</v>
      </c>
      <c r="C324" t="s">
        <v>19</v>
      </c>
      <c r="E324" t="s">
        <v>1150</v>
      </c>
      <c r="F324" t="s">
        <v>22</v>
      </c>
      <c r="G324" t="s">
        <v>1151</v>
      </c>
      <c r="H324">
        <v>1.98</v>
      </c>
      <c r="I324">
        <v>2</v>
      </c>
      <c r="J324" t="s">
        <v>32</v>
      </c>
      <c r="K324" t="s">
        <v>1152</v>
      </c>
      <c r="L324" t="s">
        <v>40</v>
      </c>
      <c r="M324" t="s">
        <v>41</v>
      </c>
      <c r="N324" t="s">
        <v>36</v>
      </c>
      <c r="O324" s="1">
        <v>41992</v>
      </c>
      <c r="Q324" t="s">
        <v>29</v>
      </c>
      <c r="R324" t="s">
        <v>32</v>
      </c>
    </row>
    <row r="325" spans="1:18" x14ac:dyDescent="0.3">
      <c r="A325" t="s">
        <v>18</v>
      </c>
      <c r="B325" t="s">
        <v>19</v>
      </c>
      <c r="C325" t="s">
        <v>19</v>
      </c>
      <c r="E325" t="s">
        <v>1153</v>
      </c>
      <c r="F325" t="s">
        <v>22</v>
      </c>
      <c r="G325" t="s">
        <v>1154</v>
      </c>
      <c r="H325">
        <v>1.85</v>
      </c>
      <c r="I325">
        <v>2.4</v>
      </c>
      <c r="J325" t="s">
        <v>32</v>
      </c>
      <c r="K325" t="s">
        <v>1155</v>
      </c>
      <c r="L325" t="s">
        <v>160</v>
      </c>
      <c r="M325" t="s">
        <v>318</v>
      </c>
      <c r="N325" t="s">
        <v>36</v>
      </c>
      <c r="O325" s="1">
        <v>41523</v>
      </c>
      <c r="Q325" t="s">
        <v>29</v>
      </c>
      <c r="R325" t="s">
        <v>32</v>
      </c>
    </row>
    <row r="326" spans="1:18" x14ac:dyDescent="0.3">
      <c r="A326" t="s">
        <v>18</v>
      </c>
      <c r="B326" t="s">
        <v>19</v>
      </c>
      <c r="C326" t="s">
        <v>19</v>
      </c>
      <c r="E326" t="s">
        <v>1157</v>
      </c>
      <c r="F326" t="s">
        <v>22</v>
      </c>
      <c r="G326" t="s">
        <v>1158</v>
      </c>
      <c r="H326">
        <v>5.75</v>
      </c>
      <c r="I326">
        <v>5.5</v>
      </c>
      <c r="J326" t="s">
        <v>24</v>
      </c>
      <c r="K326" t="s">
        <v>663</v>
      </c>
      <c r="L326" t="s">
        <v>26</v>
      </c>
      <c r="M326" t="s">
        <v>27</v>
      </c>
      <c r="N326" t="s">
        <v>28</v>
      </c>
      <c r="Q326" t="s">
        <v>29</v>
      </c>
      <c r="R326" t="s">
        <v>664</v>
      </c>
    </row>
    <row r="327" spans="1:18" x14ac:dyDescent="0.3">
      <c r="A327" t="s">
        <v>18</v>
      </c>
      <c r="B327" t="s">
        <v>19</v>
      </c>
      <c r="C327" t="s">
        <v>19</v>
      </c>
      <c r="E327" t="s">
        <v>1159</v>
      </c>
      <c r="F327" t="s">
        <v>22</v>
      </c>
      <c r="G327" t="s">
        <v>1160</v>
      </c>
      <c r="H327">
        <v>47.39</v>
      </c>
      <c r="I327">
        <v>59</v>
      </c>
      <c r="J327" t="s">
        <v>24</v>
      </c>
      <c r="K327" t="s">
        <v>227</v>
      </c>
      <c r="L327" t="s">
        <v>26</v>
      </c>
      <c r="M327" t="s">
        <v>27</v>
      </c>
      <c r="N327" t="s">
        <v>28</v>
      </c>
      <c r="O327" s="1">
        <v>39345</v>
      </c>
      <c r="Q327" t="s">
        <v>29</v>
      </c>
      <c r="R327" t="s">
        <v>24</v>
      </c>
    </row>
    <row r="328" spans="1:18" x14ac:dyDescent="0.3">
      <c r="A328" t="s">
        <v>18</v>
      </c>
      <c r="B328" t="s">
        <v>19</v>
      </c>
      <c r="C328" t="s">
        <v>19</v>
      </c>
      <c r="E328" t="s">
        <v>1161</v>
      </c>
      <c r="F328" t="s">
        <v>22</v>
      </c>
      <c r="G328" t="s">
        <v>1162</v>
      </c>
      <c r="H328">
        <v>43.69</v>
      </c>
      <c r="I328">
        <v>45</v>
      </c>
      <c r="J328" t="s">
        <v>24</v>
      </c>
      <c r="K328" t="s">
        <v>683</v>
      </c>
      <c r="L328" t="s">
        <v>26</v>
      </c>
      <c r="M328" t="s">
        <v>27</v>
      </c>
      <c r="N328" t="s">
        <v>28</v>
      </c>
      <c r="O328" s="1">
        <v>37153</v>
      </c>
      <c r="Q328" t="s">
        <v>29</v>
      </c>
      <c r="R328" t="s">
        <v>24</v>
      </c>
    </row>
    <row r="329" spans="1:18" x14ac:dyDescent="0.3">
      <c r="A329" t="s">
        <v>18</v>
      </c>
      <c r="B329" t="s">
        <v>19</v>
      </c>
      <c r="C329" t="s">
        <v>19</v>
      </c>
      <c r="E329" t="s">
        <v>1163</v>
      </c>
      <c r="F329" t="s">
        <v>22</v>
      </c>
      <c r="G329" t="s">
        <v>1164</v>
      </c>
      <c r="H329">
        <v>1.5</v>
      </c>
      <c r="I329">
        <v>1.5</v>
      </c>
      <c r="J329" t="s">
        <v>32</v>
      </c>
      <c r="K329" t="s">
        <v>1165</v>
      </c>
      <c r="L329" t="s">
        <v>40</v>
      </c>
      <c r="M329" t="s">
        <v>41</v>
      </c>
      <c r="N329" t="s">
        <v>36</v>
      </c>
      <c r="O329" s="1">
        <v>41614</v>
      </c>
      <c r="Q329" t="s">
        <v>29</v>
      </c>
      <c r="R329" t="s">
        <v>32</v>
      </c>
    </row>
    <row r="330" spans="1:18" x14ac:dyDescent="0.3">
      <c r="A330" t="s">
        <v>18</v>
      </c>
      <c r="B330" t="s">
        <v>19</v>
      </c>
      <c r="C330" t="s">
        <v>19</v>
      </c>
      <c r="E330" t="s">
        <v>1166</v>
      </c>
      <c r="F330" t="s">
        <v>22</v>
      </c>
      <c r="G330" t="s">
        <v>1167</v>
      </c>
      <c r="H330">
        <v>290</v>
      </c>
      <c r="I330">
        <v>290</v>
      </c>
      <c r="J330" t="s">
        <v>71</v>
      </c>
      <c r="K330" t="s">
        <v>1168</v>
      </c>
      <c r="L330" t="s">
        <v>40</v>
      </c>
      <c r="M330" t="s">
        <v>41</v>
      </c>
      <c r="N330" t="s">
        <v>28</v>
      </c>
      <c r="O330" s="1">
        <v>41800</v>
      </c>
      <c r="Q330" t="s">
        <v>29</v>
      </c>
      <c r="R330" t="s">
        <v>71</v>
      </c>
    </row>
    <row r="331" spans="1:18" x14ac:dyDescent="0.3">
      <c r="A331" t="s">
        <v>18</v>
      </c>
      <c r="B331" t="s">
        <v>19</v>
      </c>
      <c r="C331" t="s">
        <v>20</v>
      </c>
      <c r="D331" t="s">
        <v>1178</v>
      </c>
      <c r="E331" t="s">
        <v>1178</v>
      </c>
      <c r="F331" t="s">
        <v>22</v>
      </c>
      <c r="G331" t="s">
        <v>1179</v>
      </c>
      <c r="H331">
        <v>25.2</v>
      </c>
      <c r="J331" t="s">
        <v>32</v>
      </c>
      <c r="K331" t="s">
        <v>1180</v>
      </c>
      <c r="M331" t="s">
        <v>35</v>
      </c>
      <c r="N331" t="s">
        <v>36</v>
      </c>
      <c r="O331">
        <v>43069</v>
      </c>
      <c r="Q331" t="s">
        <v>29</v>
      </c>
      <c r="R331" t="s">
        <v>32</v>
      </c>
    </row>
    <row r="332" spans="1:18" x14ac:dyDescent="0.3">
      <c r="A332" t="s">
        <v>18</v>
      </c>
      <c r="B332" t="s">
        <v>20</v>
      </c>
      <c r="C332" t="s">
        <v>19</v>
      </c>
      <c r="E332" t="s">
        <v>1181</v>
      </c>
      <c r="F332" t="s">
        <v>22</v>
      </c>
      <c r="G332" t="s">
        <v>1182</v>
      </c>
      <c r="H332">
        <v>29</v>
      </c>
      <c r="I332">
        <v>35.700000000000003</v>
      </c>
      <c r="J332" t="s">
        <v>32</v>
      </c>
      <c r="K332" t="s">
        <v>1183</v>
      </c>
      <c r="L332" t="s">
        <v>83</v>
      </c>
      <c r="M332" t="s">
        <v>95</v>
      </c>
      <c r="N332" t="s">
        <v>36</v>
      </c>
      <c r="O332" s="1">
        <v>43329</v>
      </c>
      <c r="Q332" t="s">
        <v>29</v>
      </c>
      <c r="R332" t="s">
        <v>32</v>
      </c>
    </row>
    <row r="333" spans="1:18" x14ac:dyDescent="0.3">
      <c r="A333" t="s">
        <v>18</v>
      </c>
      <c r="B333" t="s">
        <v>19</v>
      </c>
      <c r="C333" t="s">
        <v>20</v>
      </c>
      <c r="D333" t="s">
        <v>1184</v>
      </c>
      <c r="E333" t="s">
        <v>1184</v>
      </c>
      <c r="F333" t="s">
        <v>22</v>
      </c>
      <c r="G333" t="s">
        <v>1185</v>
      </c>
      <c r="H333">
        <v>9</v>
      </c>
      <c r="J333" t="s">
        <v>24</v>
      </c>
      <c r="K333" t="s">
        <v>214</v>
      </c>
      <c r="L333" t="s">
        <v>160</v>
      </c>
      <c r="M333" t="s">
        <v>160</v>
      </c>
      <c r="N333" t="s">
        <v>28</v>
      </c>
      <c r="O333" s="1"/>
      <c r="Q333" t="s">
        <v>29</v>
      </c>
      <c r="R333" t="s">
        <v>24</v>
      </c>
    </row>
    <row r="334" spans="1:18" x14ac:dyDescent="0.3">
      <c r="A334" t="s">
        <v>18</v>
      </c>
      <c r="B334" t="s">
        <v>19</v>
      </c>
      <c r="C334" t="s">
        <v>19</v>
      </c>
      <c r="E334" t="s">
        <v>1186</v>
      </c>
      <c r="F334" t="s">
        <v>22</v>
      </c>
      <c r="G334" t="s">
        <v>1187</v>
      </c>
      <c r="H334">
        <v>2.5</v>
      </c>
      <c r="I334">
        <v>2.5</v>
      </c>
      <c r="J334" t="s">
        <v>32</v>
      </c>
      <c r="K334" t="s">
        <v>68</v>
      </c>
      <c r="L334" t="s">
        <v>40</v>
      </c>
      <c r="M334" t="s">
        <v>41</v>
      </c>
      <c r="N334" t="s">
        <v>36</v>
      </c>
      <c r="O334">
        <v>41523</v>
      </c>
      <c r="Q334" t="s">
        <v>29</v>
      </c>
      <c r="R334" t="s">
        <v>32</v>
      </c>
    </row>
    <row r="335" spans="1:18" x14ac:dyDescent="0.3">
      <c r="A335" t="s">
        <v>18</v>
      </c>
      <c r="B335" t="s">
        <v>19</v>
      </c>
      <c r="C335" t="s">
        <v>19</v>
      </c>
      <c r="E335" t="s">
        <v>455</v>
      </c>
      <c r="F335" t="s">
        <v>22</v>
      </c>
      <c r="G335" t="s">
        <v>456</v>
      </c>
      <c r="H335">
        <v>78.11</v>
      </c>
      <c r="I335">
        <v>85</v>
      </c>
      <c r="J335" t="s">
        <v>24</v>
      </c>
      <c r="K335" t="s">
        <v>51</v>
      </c>
      <c r="L335" t="s">
        <v>26</v>
      </c>
      <c r="M335" t="s">
        <v>27</v>
      </c>
      <c r="N335" t="s">
        <v>28</v>
      </c>
      <c r="O335" s="1">
        <v>31168</v>
      </c>
      <c r="Q335" t="s">
        <v>29</v>
      </c>
      <c r="R335" t="s">
        <v>24</v>
      </c>
    </row>
    <row r="336" spans="1:18" x14ac:dyDescent="0.3">
      <c r="A336" t="s">
        <v>18</v>
      </c>
      <c r="B336" t="s">
        <v>19</v>
      </c>
      <c r="C336" t="s">
        <v>19</v>
      </c>
      <c r="E336" t="s">
        <v>1188</v>
      </c>
      <c r="F336" t="s">
        <v>22</v>
      </c>
      <c r="G336" t="s">
        <v>1189</v>
      </c>
      <c r="H336">
        <v>20</v>
      </c>
      <c r="I336">
        <v>20</v>
      </c>
      <c r="J336" t="s">
        <v>24</v>
      </c>
      <c r="K336" t="s">
        <v>1190</v>
      </c>
      <c r="L336" t="s">
        <v>40</v>
      </c>
      <c r="M336" t="s">
        <v>41</v>
      </c>
      <c r="N336" t="s">
        <v>28</v>
      </c>
      <c r="O336" s="1">
        <v>41628</v>
      </c>
      <c r="Q336" t="s">
        <v>29</v>
      </c>
      <c r="R336" t="s">
        <v>24</v>
      </c>
    </row>
    <row r="337" spans="1:18" x14ac:dyDescent="0.3">
      <c r="A337" t="s">
        <v>18</v>
      </c>
      <c r="B337" t="s">
        <v>19</v>
      </c>
      <c r="C337" t="s">
        <v>20</v>
      </c>
      <c r="D337" t="s">
        <v>523</v>
      </c>
      <c r="E337" t="s">
        <v>523</v>
      </c>
      <c r="F337" t="s">
        <v>22</v>
      </c>
      <c r="G337" t="s">
        <v>1195</v>
      </c>
      <c r="H337">
        <v>36</v>
      </c>
      <c r="J337" t="s">
        <v>24</v>
      </c>
      <c r="K337" t="s">
        <v>878</v>
      </c>
      <c r="L337" t="s">
        <v>26</v>
      </c>
      <c r="M337" t="s">
        <v>27</v>
      </c>
      <c r="N337" t="s">
        <v>28</v>
      </c>
      <c r="O337" s="1">
        <v>37420</v>
      </c>
      <c r="Q337" t="s">
        <v>29</v>
      </c>
      <c r="R337" t="s">
        <v>879</v>
      </c>
    </row>
    <row r="338" spans="1:18" x14ac:dyDescent="0.3">
      <c r="A338" t="s">
        <v>18</v>
      </c>
      <c r="B338" t="s">
        <v>19</v>
      </c>
      <c r="C338" t="s">
        <v>19</v>
      </c>
      <c r="E338" t="s">
        <v>1196</v>
      </c>
      <c r="F338" t="s">
        <v>22</v>
      </c>
      <c r="G338" t="s">
        <v>1197</v>
      </c>
      <c r="H338">
        <v>20</v>
      </c>
      <c r="I338">
        <v>20</v>
      </c>
      <c r="J338" t="s">
        <v>24</v>
      </c>
      <c r="K338" t="s">
        <v>1198</v>
      </c>
      <c r="L338" t="s">
        <v>40</v>
      </c>
      <c r="M338" t="s">
        <v>41</v>
      </c>
      <c r="N338" t="s">
        <v>28</v>
      </c>
      <c r="O338" s="1">
        <v>42628</v>
      </c>
      <c r="Q338" t="s">
        <v>29</v>
      </c>
      <c r="R338" t="s">
        <v>24</v>
      </c>
    </row>
    <row r="339" spans="1:18" x14ac:dyDescent="0.3">
      <c r="A339" t="s">
        <v>18</v>
      </c>
      <c r="B339" t="s">
        <v>19</v>
      </c>
      <c r="C339" t="s">
        <v>19</v>
      </c>
      <c r="E339" t="s">
        <v>1199</v>
      </c>
      <c r="F339" t="s">
        <v>22</v>
      </c>
      <c r="G339" t="s">
        <v>1200</v>
      </c>
      <c r="H339">
        <v>1</v>
      </c>
      <c r="I339">
        <v>1</v>
      </c>
      <c r="J339" t="s">
        <v>32</v>
      </c>
      <c r="K339" t="s">
        <v>1201</v>
      </c>
      <c r="L339" t="s">
        <v>40</v>
      </c>
      <c r="M339" t="s">
        <v>41</v>
      </c>
      <c r="N339" t="s">
        <v>36</v>
      </c>
      <c r="O339" s="1">
        <v>43097</v>
      </c>
      <c r="Q339" t="s">
        <v>29</v>
      </c>
      <c r="R339" t="s">
        <v>32</v>
      </c>
    </row>
    <row r="340" spans="1:18" x14ac:dyDescent="0.3">
      <c r="A340" t="s">
        <v>18</v>
      </c>
      <c r="B340" t="s">
        <v>20</v>
      </c>
      <c r="C340" t="s">
        <v>19</v>
      </c>
      <c r="E340" t="s">
        <v>1202</v>
      </c>
      <c r="F340" t="s">
        <v>22</v>
      </c>
      <c r="G340" t="s">
        <v>1202</v>
      </c>
      <c r="H340">
        <v>1</v>
      </c>
      <c r="I340">
        <v>0.9</v>
      </c>
      <c r="J340" t="s">
        <v>32</v>
      </c>
      <c r="K340" t="s">
        <v>68</v>
      </c>
      <c r="L340" t="s">
        <v>160</v>
      </c>
      <c r="M340" t="s">
        <v>160</v>
      </c>
      <c r="N340" t="s">
        <v>36</v>
      </c>
      <c r="Q340" t="s">
        <v>29</v>
      </c>
      <c r="R340" t="s">
        <v>32</v>
      </c>
    </row>
    <row r="341" spans="1:18" x14ac:dyDescent="0.3">
      <c r="A341" t="s">
        <v>18</v>
      </c>
      <c r="B341" t="s">
        <v>19</v>
      </c>
      <c r="C341" t="s">
        <v>19</v>
      </c>
      <c r="E341" t="s">
        <v>1206</v>
      </c>
      <c r="F341" t="s">
        <v>22</v>
      </c>
      <c r="G341" t="s">
        <v>1207</v>
      </c>
      <c r="H341">
        <v>26</v>
      </c>
      <c r="I341">
        <v>26</v>
      </c>
      <c r="J341" t="s">
        <v>32</v>
      </c>
      <c r="K341" t="s">
        <v>1205</v>
      </c>
      <c r="L341" t="s">
        <v>34</v>
      </c>
      <c r="M341" t="s">
        <v>35</v>
      </c>
      <c r="N341" t="s">
        <v>36</v>
      </c>
      <c r="O341" s="1">
        <v>23743</v>
      </c>
      <c r="Q341" t="s">
        <v>29</v>
      </c>
      <c r="R341" t="s">
        <v>32</v>
      </c>
    </row>
    <row r="342" spans="1:18" x14ac:dyDescent="0.3">
      <c r="A342" t="s">
        <v>18</v>
      </c>
      <c r="B342" t="s">
        <v>19</v>
      </c>
      <c r="C342" t="s">
        <v>19</v>
      </c>
      <c r="E342" t="s">
        <v>3958</v>
      </c>
      <c r="F342" t="s">
        <v>22</v>
      </c>
      <c r="G342" t="s">
        <v>3959</v>
      </c>
      <c r="H342">
        <v>10</v>
      </c>
      <c r="I342">
        <v>10</v>
      </c>
      <c r="J342" t="s">
        <v>24</v>
      </c>
      <c r="K342" t="s">
        <v>3960</v>
      </c>
      <c r="L342" t="s">
        <v>160</v>
      </c>
      <c r="M342" t="s">
        <v>318</v>
      </c>
      <c r="N342" t="s">
        <v>28</v>
      </c>
      <c r="O342" s="1"/>
      <c r="Q342" t="s">
        <v>29</v>
      </c>
      <c r="R342" t="s">
        <v>24</v>
      </c>
    </row>
    <row r="343" spans="1:18" x14ac:dyDescent="0.3">
      <c r="A343" t="s">
        <v>18</v>
      </c>
      <c r="B343" t="s">
        <v>19</v>
      </c>
      <c r="C343" t="s">
        <v>19</v>
      </c>
      <c r="E343" t="s">
        <v>1208</v>
      </c>
      <c r="F343" t="s">
        <v>22</v>
      </c>
      <c r="G343" t="s">
        <v>1209</v>
      </c>
      <c r="H343">
        <v>480</v>
      </c>
      <c r="I343">
        <v>482</v>
      </c>
      <c r="J343" t="s">
        <v>24</v>
      </c>
      <c r="K343" t="s">
        <v>1210</v>
      </c>
      <c r="L343" t="s">
        <v>83</v>
      </c>
      <c r="M343" t="s">
        <v>27</v>
      </c>
      <c r="N343" t="s">
        <v>28</v>
      </c>
      <c r="O343" s="1">
        <v>36161</v>
      </c>
      <c r="Q343" t="s">
        <v>29</v>
      </c>
      <c r="R343" t="s">
        <v>24</v>
      </c>
    </row>
    <row r="344" spans="1:18" x14ac:dyDescent="0.3">
      <c r="A344" t="s">
        <v>18</v>
      </c>
      <c r="B344" t="s">
        <v>19</v>
      </c>
      <c r="C344" t="s">
        <v>19</v>
      </c>
      <c r="E344" t="s">
        <v>1225</v>
      </c>
      <c r="F344" t="s">
        <v>22</v>
      </c>
      <c r="G344" t="s">
        <v>1226</v>
      </c>
      <c r="H344">
        <v>100</v>
      </c>
      <c r="I344">
        <v>100</v>
      </c>
      <c r="J344" t="s">
        <v>24</v>
      </c>
      <c r="K344" t="s">
        <v>1227</v>
      </c>
      <c r="L344" t="s">
        <v>40</v>
      </c>
      <c r="M344" t="s">
        <v>41</v>
      </c>
      <c r="N344" t="s">
        <v>28</v>
      </c>
      <c r="O344" s="1">
        <v>43817</v>
      </c>
      <c r="Q344" t="s">
        <v>29</v>
      </c>
      <c r="R344" t="s">
        <v>1228</v>
      </c>
    </row>
    <row r="345" spans="1:18" x14ac:dyDescent="0.3">
      <c r="A345" t="s">
        <v>18</v>
      </c>
      <c r="B345" t="s">
        <v>19</v>
      </c>
      <c r="C345" t="s">
        <v>19</v>
      </c>
      <c r="E345" t="s">
        <v>1230</v>
      </c>
      <c r="F345" t="s">
        <v>22</v>
      </c>
      <c r="G345" t="s">
        <v>1231</v>
      </c>
      <c r="H345">
        <v>50</v>
      </c>
      <c r="I345">
        <v>50</v>
      </c>
      <c r="J345" t="s">
        <v>71</v>
      </c>
      <c r="K345" t="s">
        <v>1232</v>
      </c>
      <c r="L345" t="s">
        <v>47</v>
      </c>
      <c r="M345" t="s">
        <v>47</v>
      </c>
      <c r="N345" t="s">
        <v>28</v>
      </c>
      <c r="O345" s="1">
        <v>38707</v>
      </c>
      <c r="Q345" t="s">
        <v>29</v>
      </c>
      <c r="R345" t="s">
        <v>71</v>
      </c>
    </row>
    <row r="346" spans="1:18" x14ac:dyDescent="0.3">
      <c r="A346" t="s">
        <v>18</v>
      </c>
      <c r="B346" t="s">
        <v>20</v>
      </c>
      <c r="C346" t="s">
        <v>19</v>
      </c>
      <c r="E346" t="s">
        <v>1236</v>
      </c>
      <c r="F346" t="s">
        <v>22</v>
      </c>
      <c r="G346" t="s">
        <v>1237</v>
      </c>
      <c r="H346">
        <v>11.5</v>
      </c>
      <c r="I346">
        <v>11.5</v>
      </c>
      <c r="J346" t="s">
        <v>32</v>
      </c>
      <c r="K346" t="s">
        <v>68</v>
      </c>
      <c r="L346" t="s">
        <v>26</v>
      </c>
      <c r="M346" t="s">
        <v>27</v>
      </c>
      <c r="N346" t="s">
        <v>42</v>
      </c>
      <c r="O346" s="1">
        <v>30158</v>
      </c>
      <c r="Q346" t="s">
        <v>29</v>
      </c>
      <c r="R346" t="s">
        <v>32</v>
      </c>
    </row>
    <row r="347" spans="1:18" x14ac:dyDescent="0.3">
      <c r="A347" t="s">
        <v>18</v>
      </c>
      <c r="B347" t="s">
        <v>19</v>
      </c>
      <c r="C347" t="s">
        <v>20</v>
      </c>
      <c r="D347" t="s">
        <v>1238</v>
      </c>
      <c r="E347" t="s">
        <v>1238</v>
      </c>
      <c r="F347" t="s">
        <v>22</v>
      </c>
      <c r="G347" t="s">
        <v>1238</v>
      </c>
      <c r="H347">
        <v>9.99</v>
      </c>
      <c r="J347" t="s">
        <v>24</v>
      </c>
      <c r="K347" t="s">
        <v>171</v>
      </c>
      <c r="L347" t="s">
        <v>160</v>
      </c>
      <c r="M347" t="s">
        <v>160</v>
      </c>
      <c r="N347" t="s">
        <v>28</v>
      </c>
      <c r="Q347" t="s">
        <v>29</v>
      </c>
      <c r="R347" t="s">
        <v>24</v>
      </c>
    </row>
    <row r="348" spans="1:18" x14ac:dyDescent="0.3">
      <c r="A348" t="s">
        <v>18</v>
      </c>
      <c r="B348" t="s">
        <v>19</v>
      </c>
      <c r="C348" t="s">
        <v>19</v>
      </c>
      <c r="E348" t="s">
        <v>1239</v>
      </c>
      <c r="F348" t="s">
        <v>22</v>
      </c>
      <c r="G348" t="s">
        <v>1240</v>
      </c>
      <c r="H348">
        <v>250</v>
      </c>
      <c r="I348">
        <v>250</v>
      </c>
      <c r="J348" t="s">
        <v>71</v>
      </c>
      <c r="K348" t="s">
        <v>1241</v>
      </c>
      <c r="L348" t="s">
        <v>40</v>
      </c>
      <c r="M348" t="s">
        <v>41</v>
      </c>
      <c r="N348" t="s">
        <v>28</v>
      </c>
      <c r="O348">
        <v>43805</v>
      </c>
      <c r="Q348" t="s">
        <v>29</v>
      </c>
      <c r="R348" t="s">
        <v>71</v>
      </c>
    </row>
    <row r="349" spans="1:18" x14ac:dyDescent="0.3">
      <c r="A349" t="s">
        <v>18</v>
      </c>
      <c r="B349" t="s">
        <v>19</v>
      </c>
      <c r="C349" t="s">
        <v>19</v>
      </c>
      <c r="E349" t="s">
        <v>1246</v>
      </c>
      <c r="F349" t="s">
        <v>22</v>
      </c>
      <c r="G349" t="s">
        <v>1247</v>
      </c>
      <c r="H349">
        <v>404</v>
      </c>
      <c r="I349">
        <v>404</v>
      </c>
      <c r="J349" t="s">
        <v>32</v>
      </c>
      <c r="K349" t="s">
        <v>68</v>
      </c>
      <c r="L349" t="s">
        <v>991</v>
      </c>
      <c r="M349" t="s">
        <v>35</v>
      </c>
      <c r="N349" t="s">
        <v>36</v>
      </c>
      <c r="O349">
        <v>30682</v>
      </c>
      <c r="Q349" t="s">
        <v>29</v>
      </c>
      <c r="R349" t="s">
        <v>32</v>
      </c>
    </row>
    <row r="350" spans="1:18" x14ac:dyDescent="0.3">
      <c r="A350" t="s">
        <v>18</v>
      </c>
      <c r="B350" t="s">
        <v>19</v>
      </c>
      <c r="C350" t="s">
        <v>19</v>
      </c>
      <c r="E350" t="s">
        <v>1251</v>
      </c>
      <c r="F350" t="s">
        <v>22</v>
      </c>
      <c r="G350" t="s">
        <v>1252</v>
      </c>
      <c r="H350">
        <v>0.85</v>
      </c>
      <c r="J350" t="s">
        <v>32</v>
      </c>
      <c r="K350" t="s">
        <v>1253</v>
      </c>
      <c r="L350" t="s">
        <v>94</v>
      </c>
      <c r="M350" t="s">
        <v>135</v>
      </c>
      <c r="N350" t="s">
        <v>42</v>
      </c>
      <c r="O350">
        <v>43657</v>
      </c>
      <c r="Q350" t="s">
        <v>29</v>
      </c>
      <c r="R350" t="s">
        <v>32</v>
      </c>
    </row>
    <row r="351" spans="1:18" x14ac:dyDescent="0.3">
      <c r="A351" t="s">
        <v>18</v>
      </c>
      <c r="B351" t="s">
        <v>19</v>
      </c>
      <c r="C351" t="s">
        <v>19</v>
      </c>
      <c r="E351" t="s">
        <v>1256</v>
      </c>
      <c r="F351" t="s">
        <v>22</v>
      </c>
      <c r="G351" t="s">
        <v>1257</v>
      </c>
      <c r="H351">
        <v>0.56000000000000005</v>
      </c>
      <c r="I351">
        <v>0.6</v>
      </c>
      <c r="J351" t="s">
        <v>32</v>
      </c>
      <c r="K351" t="s">
        <v>1258</v>
      </c>
      <c r="L351" t="s">
        <v>34</v>
      </c>
      <c r="M351" t="s">
        <v>35</v>
      </c>
      <c r="N351" t="s">
        <v>36</v>
      </c>
      <c r="O351" s="1">
        <v>42583</v>
      </c>
      <c r="Q351" t="s">
        <v>29</v>
      </c>
      <c r="R351" t="s">
        <v>32</v>
      </c>
    </row>
    <row r="352" spans="1:18" x14ac:dyDescent="0.3">
      <c r="A352" t="s">
        <v>18</v>
      </c>
      <c r="B352" t="s">
        <v>19</v>
      </c>
      <c r="C352" t="s">
        <v>19</v>
      </c>
      <c r="E352" t="s">
        <v>1259</v>
      </c>
      <c r="F352" t="s">
        <v>22</v>
      </c>
      <c r="G352" t="s">
        <v>1260</v>
      </c>
      <c r="H352">
        <v>3</v>
      </c>
      <c r="I352">
        <v>3</v>
      </c>
      <c r="J352" t="s">
        <v>24</v>
      </c>
      <c r="K352" t="s">
        <v>227</v>
      </c>
      <c r="L352" t="s">
        <v>34</v>
      </c>
      <c r="M352" t="s">
        <v>35</v>
      </c>
      <c r="N352" t="s">
        <v>28</v>
      </c>
      <c r="O352">
        <v>4019</v>
      </c>
      <c r="Q352" t="s">
        <v>29</v>
      </c>
      <c r="R352" t="s">
        <v>24</v>
      </c>
    </row>
    <row r="353" spans="1:18" x14ac:dyDescent="0.3">
      <c r="A353" t="s">
        <v>18</v>
      </c>
      <c r="B353" t="s">
        <v>19</v>
      </c>
      <c r="C353" t="s">
        <v>19</v>
      </c>
      <c r="E353" t="s">
        <v>1261</v>
      </c>
      <c r="F353" t="s">
        <v>22</v>
      </c>
      <c r="G353" t="s">
        <v>1262</v>
      </c>
      <c r="H353">
        <v>20</v>
      </c>
      <c r="I353">
        <v>20</v>
      </c>
      <c r="J353" t="s">
        <v>32</v>
      </c>
      <c r="K353" t="s">
        <v>68</v>
      </c>
      <c r="L353" t="s">
        <v>40</v>
      </c>
      <c r="M353" t="s">
        <v>41</v>
      </c>
      <c r="N353" t="s">
        <v>36</v>
      </c>
      <c r="O353">
        <v>40820</v>
      </c>
      <c r="Q353" t="s">
        <v>29</v>
      </c>
      <c r="R353" t="s">
        <v>32</v>
      </c>
    </row>
    <row r="354" spans="1:18" x14ac:dyDescent="0.3">
      <c r="A354" t="s">
        <v>18</v>
      </c>
      <c r="B354" t="s">
        <v>20</v>
      </c>
      <c r="C354" t="s">
        <v>19</v>
      </c>
      <c r="E354" t="s">
        <v>1263</v>
      </c>
      <c r="F354" t="s">
        <v>22</v>
      </c>
      <c r="G354" t="s">
        <v>1264</v>
      </c>
      <c r="H354">
        <v>0.18</v>
      </c>
      <c r="I354">
        <v>0.6</v>
      </c>
      <c r="J354" t="s">
        <v>24</v>
      </c>
      <c r="K354" t="s">
        <v>227</v>
      </c>
      <c r="L354" t="s">
        <v>160</v>
      </c>
      <c r="M354" t="s">
        <v>160</v>
      </c>
      <c r="N354" t="s">
        <v>28</v>
      </c>
      <c r="O354" s="1">
        <v>30317</v>
      </c>
      <c r="Q354" t="s">
        <v>29</v>
      </c>
      <c r="R354" t="s">
        <v>24</v>
      </c>
    </row>
    <row r="355" spans="1:18" x14ac:dyDescent="0.3">
      <c r="A355" t="s">
        <v>18</v>
      </c>
      <c r="B355" t="s">
        <v>19</v>
      </c>
      <c r="C355" t="s">
        <v>19</v>
      </c>
      <c r="E355" t="s">
        <v>1265</v>
      </c>
      <c r="F355" t="s">
        <v>22</v>
      </c>
      <c r="G355" t="s">
        <v>1266</v>
      </c>
      <c r="H355">
        <v>112</v>
      </c>
      <c r="I355">
        <v>112</v>
      </c>
      <c r="J355" t="s">
        <v>71</v>
      </c>
      <c r="K355" t="s">
        <v>299</v>
      </c>
      <c r="L355" t="s">
        <v>26</v>
      </c>
      <c r="M355" t="s">
        <v>27</v>
      </c>
      <c r="N355" t="s">
        <v>28</v>
      </c>
      <c r="O355">
        <v>42677</v>
      </c>
      <c r="Q355" t="s">
        <v>29</v>
      </c>
      <c r="R355" t="s">
        <v>71</v>
      </c>
    </row>
    <row r="356" spans="1:18" x14ac:dyDescent="0.3">
      <c r="A356" t="s">
        <v>18</v>
      </c>
      <c r="B356" t="s">
        <v>19</v>
      </c>
      <c r="C356" t="s">
        <v>19</v>
      </c>
      <c r="E356" t="s">
        <v>1267</v>
      </c>
      <c r="F356" t="s">
        <v>22</v>
      </c>
      <c r="G356" t="s">
        <v>1268</v>
      </c>
      <c r="H356">
        <v>202.7</v>
      </c>
      <c r="I356">
        <v>222</v>
      </c>
      <c r="J356" t="s">
        <v>32</v>
      </c>
      <c r="K356" t="s">
        <v>605</v>
      </c>
      <c r="L356" t="s">
        <v>26</v>
      </c>
      <c r="M356" t="s">
        <v>27</v>
      </c>
      <c r="N356" t="s">
        <v>36</v>
      </c>
      <c r="O356" s="1">
        <v>41395</v>
      </c>
      <c r="Q356" t="s">
        <v>29</v>
      </c>
      <c r="R356" t="s">
        <v>32</v>
      </c>
    </row>
    <row r="357" spans="1:18" x14ac:dyDescent="0.3">
      <c r="A357" t="s">
        <v>18</v>
      </c>
      <c r="B357" t="s">
        <v>19</v>
      </c>
      <c r="C357" t="s">
        <v>19</v>
      </c>
      <c r="E357" t="s">
        <v>1269</v>
      </c>
      <c r="F357" t="s">
        <v>22</v>
      </c>
      <c r="G357" t="s">
        <v>1270</v>
      </c>
      <c r="H357">
        <v>1.5</v>
      </c>
      <c r="I357">
        <v>1.5</v>
      </c>
      <c r="J357" t="s">
        <v>32</v>
      </c>
      <c r="K357" t="s">
        <v>1271</v>
      </c>
      <c r="L357" t="s">
        <v>40</v>
      </c>
      <c r="M357" t="s">
        <v>41</v>
      </c>
      <c r="N357" t="s">
        <v>36</v>
      </c>
      <c r="O357" s="1">
        <v>41631</v>
      </c>
      <c r="Q357" t="s">
        <v>29</v>
      </c>
      <c r="R357" t="s">
        <v>32</v>
      </c>
    </row>
    <row r="358" spans="1:18" x14ac:dyDescent="0.3">
      <c r="A358" t="s">
        <v>18</v>
      </c>
      <c r="B358" t="s">
        <v>19</v>
      </c>
      <c r="C358" t="s">
        <v>20</v>
      </c>
      <c r="D358" t="s">
        <v>1078</v>
      </c>
      <c r="E358" t="s">
        <v>1078</v>
      </c>
      <c r="F358" t="s">
        <v>22</v>
      </c>
      <c r="G358" t="s">
        <v>2765</v>
      </c>
      <c r="H358">
        <v>336.04</v>
      </c>
      <c r="J358" t="s">
        <v>32</v>
      </c>
      <c r="K358" t="s">
        <v>588</v>
      </c>
      <c r="L358" t="s">
        <v>185</v>
      </c>
      <c r="M358" t="s">
        <v>27</v>
      </c>
      <c r="N358" t="s">
        <v>36</v>
      </c>
      <c r="O358" s="1">
        <v>41213</v>
      </c>
      <c r="Q358" t="s">
        <v>29</v>
      </c>
      <c r="R358" t="s">
        <v>32</v>
      </c>
    </row>
    <row r="359" spans="1:18" x14ac:dyDescent="0.3">
      <c r="A359" t="s">
        <v>18</v>
      </c>
      <c r="B359" t="s">
        <v>19</v>
      </c>
      <c r="C359" t="s">
        <v>19</v>
      </c>
      <c r="E359" t="s">
        <v>1272</v>
      </c>
      <c r="F359" t="s">
        <v>22</v>
      </c>
      <c r="G359" t="s">
        <v>1273</v>
      </c>
      <c r="H359">
        <v>2.25</v>
      </c>
      <c r="I359">
        <v>2.5</v>
      </c>
      <c r="J359" t="s">
        <v>71</v>
      </c>
      <c r="K359" t="s">
        <v>1274</v>
      </c>
      <c r="M359" t="s">
        <v>135</v>
      </c>
      <c r="N359" t="s">
        <v>28</v>
      </c>
      <c r="O359" s="1">
        <v>38182</v>
      </c>
      <c r="Q359" t="s">
        <v>29</v>
      </c>
      <c r="R359" t="s">
        <v>71</v>
      </c>
    </row>
    <row r="360" spans="1:18" x14ac:dyDescent="0.3">
      <c r="A360" t="s">
        <v>18</v>
      </c>
      <c r="B360" t="s">
        <v>20</v>
      </c>
      <c r="C360" t="s">
        <v>19</v>
      </c>
      <c r="E360" t="s">
        <v>1275</v>
      </c>
      <c r="F360" t="s">
        <v>22</v>
      </c>
      <c r="G360" t="s">
        <v>1275</v>
      </c>
      <c r="H360">
        <v>1.6</v>
      </c>
      <c r="I360">
        <v>1.3</v>
      </c>
      <c r="J360" t="s">
        <v>32</v>
      </c>
      <c r="K360" t="s">
        <v>68</v>
      </c>
      <c r="L360" t="s">
        <v>34</v>
      </c>
      <c r="M360" t="s">
        <v>35</v>
      </c>
      <c r="N360" t="s">
        <v>36</v>
      </c>
      <c r="O360" s="1"/>
      <c r="Q360" t="s">
        <v>29</v>
      </c>
      <c r="R360" t="s">
        <v>32</v>
      </c>
    </row>
    <row r="361" spans="1:18" x14ac:dyDescent="0.3">
      <c r="A361" t="s">
        <v>18</v>
      </c>
      <c r="B361" t="s">
        <v>20</v>
      </c>
      <c r="C361" t="s">
        <v>19</v>
      </c>
      <c r="E361" t="s">
        <v>1276</v>
      </c>
      <c r="F361" t="s">
        <v>22</v>
      </c>
      <c r="G361" t="s">
        <v>1277</v>
      </c>
      <c r="H361">
        <v>0.52</v>
      </c>
      <c r="I361">
        <v>0.6</v>
      </c>
      <c r="J361" t="s">
        <v>32</v>
      </c>
      <c r="K361" t="s">
        <v>1278</v>
      </c>
      <c r="L361" t="s">
        <v>34</v>
      </c>
      <c r="M361" t="s">
        <v>35</v>
      </c>
      <c r="N361" t="s">
        <v>36</v>
      </c>
      <c r="O361" s="1">
        <v>41976</v>
      </c>
      <c r="Q361" t="s">
        <v>29</v>
      </c>
      <c r="R361" t="s">
        <v>32</v>
      </c>
    </row>
    <row r="362" spans="1:18" x14ac:dyDescent="0.3">
      <c r="A362" t="s">
        <v>18</v>
      </c>
      <c r="B362" t="s">
        <v>19</v>
      </c>
      <c r="C362" t="s">
        <v>20</v>
      </c>
      <c r="D362" t="s">
        <v>1279</v>
      </c>
      <c r="E362" t="s">
        <v>1279</v>
      </c>
      <c r="F362" t="s">
        <v>22</v>
      </c>
      <c r="G362" t="s">
        <v>1280</v>
      </c>
      <c r="H362">
        <v>0.45</v>
      </c>
      <c r="J362" t="s">
        <v>24</v>
      </c>
      <c r="K362" t="s">
        <v>163</v>
      </c>
      <c r="L362" t="s">
        <v>160</v>
      </c>
      <c r="M362" t="s">
        <v>160</v>
      </c>
      <c r="N362" t="s">
        <v>28</v>
      </c>
      <c r="O362" s="1"/>
      <c r="Q362" t="s">
        <v>29</v>
      </c>
      <c r="R362" t="s">
        <v>24</v>
      </c>
    </row>
    <row r="363" spans="1:18" x14ac:dyDescent="0.3">
      <c r="A363" t="s">
        <v>18</v>
      </c>
      <c r="B363" t="s">
        <v>19</v>
      </c>
      <c r="C363" t="s">
        <v>19</v>
      </c>
      <c r="E363" t="s">
        <v>1281</v>
      </c>
      <c r="F363" t="s">
        <v>22</v>
      </c>
      <c r="G363" t="s">
        <v>1282</v>
      </c>
      <c r="H363">
        <v>50.61</v>
      </c>
      <c r="I363">
        <v>57</v>
      </c>
      <c r="J363" t="s">
        <v>32</v>
      </c>
      <c r="K363" t="s">
        <v>1283</v>
      </c>
      <c r="L363" t="s">
        <v>26</v>
      </c>
      <c r="M363" t="s">
        <v>27</v>
      </c>
      <c r="N363" t="s">
        <v>36</v>
      </c>
      <c r="O363" s="1">
        <v>37428</v>
      </c>
      <c r="Q363" t="s">
        <v>29</v>
      </c>
      <c r="R363" t="s">
        <v>32</v>
      </c>
    </row>
    <row r="364" spans="1:18" x14ac:dyDescent="0.3">
      <c r="A364" t="s">
        <v>18</v>
      </c>
      <c r="B364" t="s">
        <v>19</v>
      </c>
      <c r="C364" t="s">
        <v>19</v>
      </c>
      <c r="E364" t="s">
        <v>1284</v>
      </c>
      <c r="F364" t="s">
        <v>22</v>
      </c>
      <c r="G364" t="s">
        <v>1285</v>
      </c>
      <c r="H364">
        <v>1</v>
      </c>
      <c r="I364">
        <v>1</v>
      </c>
      <c r="J364" t="s">
        <v>32</v>
      </c>
      <c r="K364" t="s">
        <v>1286</v>
      </c>
      <c r="L364" t="s">
        <v>34</v>
      </c>
      <c r="M364" t="s">
        <v>35</v>
      </c>
      <c r="N364" t="s">
        <v>36</v>
      </c>
      <c r="O364">
        <v>41074</v>
      </c>
      <c r="Q364" t="s">
        <v>29</v>
      </c>
      <c r="R364" t="s">
        <v>32</v>
      </c>
    </row>
    <row r="365" spans="1:18" x14ac:dyDescent="0.3">
      <c r="A365" t="s">
        <v>18</v>
      </c>
      <c r="B365" t="s">
        <v>20</v>
      </c>
      <c r="C365" t="s">
        <v>19</v>
      </c>
      <c r="E365" t="s">
        <v>1287</v>
      </c>
      <c r="F365" t="s">
        <v>22</v>
      </c>
      <c r="G365" t="s">
        <v>1288</v>
      </c>
      <c r="H365">
        <v>5.8</v>
      </c>
      <c r="I365">
        <v>5.8</v>
      </c>
      <c r="J365" t="s">
        <v>32</v>
      </c>
      <c r="K365" t="s">
        <v>1289</v>
      </c>
      <c r="L365" t="s">
        <v>34</v>
      </c>
      <c r="M365" t="s">
        <v>35</v>
      </c>
      <c r="N365" t="s">
        <v>36</v>
      </c>
      <c r="O365" s="1">
        <v>32876</v>
      </c>
      <c r="Q365" t="s">
        <v>29</v>
      </c>
      <c r="R365" t="s">
        <v>32</v>
      </c>
    </row>
    <row r="366" spans="1:18" x14ac:dyDescent="0.3">
      <c r="A366" t="s">
        <v>18</v>
      </c>
      <c r="B366" t="s">
        <v>19</v>
      </c>
      <c r="C366" t="s">
        <v>19</v>
      </c>
      <c r="E366" t="s">
        <v>1290</v>
      </c>
      <c r="F366" t="s">
        <v>22</v>
      </c>
      <c r="G366" t="s">
        <v>1291</v>
      </c>
      <c r="H366">
        <v>46.9</v>
      </c>
      <c r="I366">
        <v>49.9</v>
      </c>
      <c r="J366" t="s">
        <v>32</v>
      </c>
      <c r="K366" t="s">
        <v>108</v>
      </c>
      <c r="L366" t="s">
        <v>26</v>
      </c>
      <c r="M366" t="s">
        <v>27</v>
      </c>
      <c r="N366" t="s">
        <v>36</v>
      </c>
      <c r="O366">
        <v>37702</v>
      </c>
      <c r="Q366" t="s">
        <v>29</v>
      </c>
      <c r="R366" t="s">
        <v>32</v>
      </c>
    </row>
    <row r="367" spans="1:18" x14ac:dyDescent="0.3">
      <c r="A367" t="s">
        <v>18</v>
      </c>
      <c r="B367" t="s">
        <v>19</v>
      </c>
      <c r="C367" t="s">
        <v>19</v>
      </c>
      <c r="E367" t="s">
        <v>1292</v>
      </c>
      <c r="F367" t="s">
        <v>22</v>
      </c>
      <c r="G367" t="s">
        <v>1293</v>
      </c>
      <c r="H367">
        <v>0.92</v>
      </c>
      <c r="I367">
        <v>1</v>
      </c>
      <c r="J367" t="s">
        <v>32</v>
      </c>
      <c r="K367" t="s">
        <v>1258</v>
      </c>
      <c r="L367" t="s">
        <v>34</v>
      </c>
      <c r="M367" t="s">
        <v>35</v>
      </c>
      <c r="N367" t="s">
        <v>36</v>
      </c>
      <c r="O367" s="1">
        <v>42570</v>
      </c>
      <c r="Q367" t="s">
        <v>29</v>
      </c>
      <c r="R367" t="s">
        <v>32</v>
      </c>
    </row>
    <row r="368" spans="1:18" x14ac:dyDescent="0.3">
      <c r="A368" t="s">
        <v>18</v>
      </c>
      <c r="B368" t="s">
        <v>19</v>
      </c>
      <c r="C368" t="s">
        <v>19</v>
      </c>
      <c r="E368" t="s">
        <v>1294</v>
      </c>
      <c r="F368" t="s">
        <v>22</v>
      </c>
      <c r="G368" t="s">
        <v>1295</v>
      </c>
      <c r="H368">
        <v>0.8</v>
      </c>
      <c r="I368">
        <v>0.8</v>
      </c>
      <c r="J368" t="s">
        <v>32</v>
      </c>
      <c r="K368" t="s">
        <v>1296</v>
      </c>
      <c r="L368" t="s">
        <v>94</v>
      </c>
      <c r="M368" t="s">
        <v>135</v>
      </c>
      <c r="N368" t="s">
        <v>36</v>
      </c>
      <c r="O368" s="1">
        <v>43476</v>
      </c>
      <c r="Q368" t="s">
        <v>29</v>
      </c>
      <c r="R368" t="s">
        <v>32</v>
      </c>
    </row>
    <row r="369" spans="1:18" x14ac:dyDescent="0.3">
      <c r="A369" t="s">
        <v>18</v>
      </c>
      <c r="B369" t="s">
        <v>19</v>
      </c>
      <c r="C369" t="s">
        <v>19</v>
      </c>
      <c r="E369" t="s">
        <v>1297</v>
      </c>
      <c r="F369" t="s">
        <v>22</v>
      </c>
      <c r="G369" t="s">
        <v>1298</v>
      </c>
      <c r="H369">
        <v>0.63</v>
      </c>
      <c r="I369">
        <v>0.6</v>
      </c>
      <c r="J369" t="s">
        <v>32</v>
      </c>
      <c r="K369" t="s">
        <v>1299</v>
      </c>
      <c r="L369" t="s">
        <v>34</v>
      </c>
      <c r="M369" t="s">
        <v>35</v>
      </c>
      <c r="N369" t="s">
        <v>36</v>
      </c>
      <c r="O369" s="1">
        <v>30097</v>
      </c>
      <c r="Q369" t="s">
        <v>29</v>
      </c>
      <c r="R369" t="s">
        <v>32</v>
      </c>
    </row>
    <row r="370" spans="1:18" x14ac:dyDescent="0.3">
      <c r="A370" t="s">
        <v>18</v>
      </c>
      <c r="B370" t="s">
        <v>20</v>
      </c>
      <c r="C370" t="s">
        <v>19</v>
      </c>
      <c r="E370" t="s">
        <v>1301</v>
      </c>
      <c r="F370" t="s">
        <v>22</v>
      </c>
      <c r="G370" t="s">
        <v>1302</v>
      </c>
      <c r="H370">
        <v>6.5</v>
      </c>
      <c r="I370">
        <v>6.5</v>
      </c>
      <c r="J370" t="s">
        <v>24</v>
      </c>
      <c r="K370" t="s">
        <v>1303</v>
      </c>
      <c r="L370" t="s">
        <v>83</v>
      </c>
      <c r="M370" t="s">
        <v>135</v>
      </c>
      <c r="N370" t="s">
        <v>28</v>
      </c>
      <c r="O370" s="1">
        <v>35343</v>
      </c>
      <c r="Q370" t="s">
        <v>29</v>
      </c>
      <c r="R370" t="s">
        <v>24</v>
      </c>
    </row>
    <row r="371" spans="1:18" x14ac:dyDescent="0.3">
      <c r="A371" t="s">
        <v>18</v>
      </c>
      <c r="B371" t="s">
        <v>20</v>
      </c>
      <c r="C371" t="s">
        <v>19</v>
      </c>
      <c r="E371" t="s">
        <v>1310</v>
      </c>
      <c r="F371" t="s">
        <v>22</v>
      </c>
      <c r="G371" t="s">
        <v>1311</v>
      </c>
      <c r="H371">
        <v>29.07</v>
      </c>
      <c r="I371">
        <v>32</v>
      </c>
      <c r="J371" t="s">
        <v>32</v>
      </c>
      <c r="K371" t="s">
        <v>1311</v>
      </c>
      <c r="L371" t="s">
        <v>83</v>
      </c>
      <c r="M371" t="s">
        <v>778</v>
      </c>
      <c r="N371" t="s">
        <v>36</v>
      </c>
      <c r="O371" s="1">
        <v>32591</v>
      </c>
      <c r="Q371" t="s">
        <v>29</v>
      </c>
      <c r="R371" t="s">
        <v>32</v>
      </c>
    </row>
    <row r="372" spans="1:18" x14ac:dyDescent="0.3">
      <c r="A372" t="s">
        <v>18</v>
      </c>
      <c r="B372" t="s">
        <v>19</v>
      </c>
      <c r="C372" t="s">
        <v>20</v>
      </c>
      <c r="D372" t="s">
        <v>1312</v>
      </c>
      <c r="E372" t="s">
        <v>1312</v>
      </c>
      <c r="F372" t="s">
        <v>22</v>
      </c>
      <c r="G372" t="s">
        <v>1313</v>
      </c>
      <c r="H372">
        <v>12.5</v>
      </c>
      <c r="J372" t="s">
        <v>32</v>
      </c>
      <c r="K372" t="s">
        <v>68</v>
      </c>
      <c r="L372" t="s">
        <v>34</v>
      </c>
      <c r="M372" t="s">
        <v>35</v>
      </c>
      <c r="N372" t="s">
        <v>36</v>
      </c>
      <c r="O372">
        <v>27030</v>
      </c>
      <c r="Q372" t="s">
        <v>29</v>
      </c>
      <c r="R372" t="s">
        <v>32</v>
      </c>
    </row>
    <row r="373" spans="1:18" x14ac:dyDescent="0.3">
      <c r="A373" t="s">
        <v>18</v>
      </c>
      <c r="B373" t="s">
        <v>19</v>
      </c>
      <c r="C373" t="s">
        <v>19</v>
      </c>
      <c r="E373" t="s">
        <v>1314</v>
      </c>
      <c r="F373" t="s">
        <v>22</v>
      </c>
      <c r="G373" t="s">
        <v>1315</v>
      </c>
      <c r="H373">
        <v>18</v>
      </c>
      <c r="I373">
        <v>18</v>
      </c>
      <c r="J373" t="s">
        <v>32</v>
      </c>
      <c r="K373" t="s">
        <v>1316</v>
      </c>
      <c r="L373" t="s">
        <v>47</v>
      </c>
      <c r="M373" t="s">
        <v>47</v>
      </c>
      <c r="N373" t="s">
        <v>36</v>
      </c>
      <c r="O373" s="1">
        <v>38473</v>
      </c>
      <c r="Q373" t="s">
        <v>29</v>
      </c>
      <c r="R373" t="s">
        <v>32</v>
      </c>
    </row>
    <row r="374" spans="1:18" x14ac:dyDescent="0.3">
      <c r="A374" t="s">
        <v>18</v>
      </c>
      <c r="B374" t="s">
        <v>19</v>
      </c>
      <c r="C374" t="s">
        <v>19</v>
      </c>
      <c r="E374" t="s">
        <v>1317</v>
      </c>
      <c r="F374" t="s">
        <v>22</v>
      </c>
      <c r="G374" t="s">
        <v>1318</v>
      </c>
      <c r="H374">
        <v>20</v>
      </c>
      <c r="I374">
        <v>20</v>
      </c>
      <c r="J374" t="s">
        <v>32</v>
      </c>
      <c r="K374" t="s">
        <v>1319</v>
      </c>
      <c r="L374" t="s">
        <v>40</v>
      </c>
      <c r="M374" t="s">
        <v>41</v>
      </c>
      <c r="N374" t="s">
        <v>36</v>
      </c>
      <c r="O374">
        <v>42086</v>
      </c>
      <c r="Q374" t="s">
        <v>29</v>
      </c>
      <c r="R374" t="s">
        <v>32</v>
      </c>
    </row>
    <row r="375" spans="1:18" x14ac:dyDescent="0.3">
      <c r="A375" t="s">
        <v>18</v>
      </c>
      <c r="B375" t="s">
        <v>19</v>
      </c>
      <c r="C375" t="s">
        <v>19</v>
      </c>
      <c r="E375" t="s">
        <v>1320</v>
      </c>
      <c r="F375" t="s">
        <v>22</v>
      </c>
      <c r="G375" t="s">
        <v>1321</v>
      </c>
      <c r="H375">
        <v>6.3</v>
      </c>
      <c r="I375">
        <v>6.5</v>
      </c>
      <c r="J375" t="s">
        <v>71</v>
      </c>
      <c r="K375" t="s">
        <v>1322</v>
      </c>
      <c r="L375" t="s">
        <v>40</v>
      </c>
      <c r="M375" t="s">
        <v>41</v>
      </c>
      <c r="N375" t="s">
        <v>28</v>
      </c>
      <c r="O375">
        <v>41318</v>
      </c>
      <c r="Q375" t="s">
        <v>29</v>
      </c>
      <c r="R375" t="s">
        <v>71</v>
      </c>
    </row>
    <row r="376" spans="1:18" x14ac:dyDescent="0.3">
      <c r="A376" t="s">
        <v>18</v>
      </c>
      <c r="B376" t="s">
        <v>19</v>
      </c>
      <c r="C376" t="s">
        <v>20</v>
      </c>
      <c r="D376" t="s">
        <v>1330</v>
      </c>
      <c r="E376" t="s">
        <v>1330</v>
      </c>
      <c r="F376" t="s">
        <v>22</v>
      </c>
      <c r="G376" t="s">
        <v>1331</v>
      </c>
      <c r="H376">
        <v>76</v>
      </c>
      <c r="J376" t="s">
        <v>24</v>
      </c>
      <c r="K376" t="s">
        <v>241</v>
      </c>
      <c r="L376" t="s">
        <v>34</v>
      </c>
      <c r="M376" t="s">
        <v>35</v>
      </c>
      <c r="N376" t="s">
        <v>28</v>
      </c>
      <c r="O376" s="1">
        <v>29952</v>
      </c>
      <c r="Q376" t="s">
        <v>29</v>
      </c>
      <c r="R376" t="s">
        <v>653</v>
      </c>
    </row>
    <row r="377" spans="1:18" x14ac:dyDescent="0.3">
      <c r="A377" t="s">
        <v>18</v>
      </c>
      <c r="B377" t="s">
        <v>19</v>
      </c>
      <c r="C377" t="s">
        <v>19</v>
      </c>
      <c r="E377" t="s">
        <v>2688</v>
      </c>
      <c r="F377" t="s">
        <v>44</v>
      </c>
      <c r="G377" t="s">
        <v>2689</v>
      </c>
      <c r="H377">
        <v>109</v>
      </c>
      <c r="J377" t="s">
        <v>24</v>
      </c>
      <c r="K377" t="s">
        <v>1947</v>
      </c>
      <c r="L377" t="s">
        <v>185</v>
      </c>
      <c r="M377" t="s">
        <v>27</v>
      </c>
      <c r="N377" t="s">
        <v>28</v>
      </c>
      <c r="O377" s="1">
        <v>43845</v>
      </c>
      <c r="Q377" t="s">
        <v>1948</v>
      </c>
      <c r="R377" t="s">
        <v>24</v>
      </c>
    </row>
    <row r="378" spans="1:18" x14ac:dyDescent="0.3">
      <c r="A378" t="s">
        <v>18</v>
      </c>
      <c r="B378" t="s">
        <v>19</v>
      </c>
      <c r="C378" t="s">
        <v>19</v>
      </c>
      <c r="E378" t="s">
        <v>1333</v>
      </c>
      <c r="F378" t="s">
        <v>22</v>
      </c>
      <c r="G378" t="s">
        <v>1334</v>
      </c>
      <c r="H378">
        <v>1</v>
      </c>
      <c r="I378">
        <v>1</v>
      </c>
      <c r="J378" t="s">
        <v>71</v>
      </c>
      <c r="K378" t="s">
        <v>1335</v>
      </c>
      <c r="L378" t="s">
        <v>160</v>
      </c>
      <c r="M378" t="s">
        <v>318</v>
      </c>
      <c r="N378" t="s">
        <v>28</v>
      </c>
      <c r="O378">
        <v>43874</v>
      </c>
      <c r="Q378" t="s">
        <v>29</v>
      </c>
      <c r="R378" t="s">
        <v>71</v>
      </c>
    </row>
    <row r="379" spans="1:18" x14ac:dyDescent="0.3">
      <c r="A379" t="s">
        <v>18</v>
      </c>
      <c r="B379" t="s">
        <v>20</v>
      </c>
      <c r="C379" t="s">
        <v>19</v>
      </c>
      <c r="E379" t="s">
        <v>1342</v>
      </c>
      <c r="F379" t="s">
        <v>22</v>
      </c>
      <c r="G379" t="s">
        <v>1343</v>
      </c>
      <c r="H379">
        <v>11.2</v>
      </c>
      <c r="I379">
        <v>11.2</v>
      </c>
      <c r="J379" t="s">
        <v>32</v>
      </c>
      <c r="K379" t="s">
        <v>1344</v>
      </c>
      <c r="L379" t="s">
        <v>26</v>
      </c>
      <c r="M379" t="s">
        <v>27</v>
      </c>
      <c r="N379" t="s">
        <v>42</v>
      </c>
      <c r="O379">
        <v>34608</v>
      </c>
      <c r="Q379" t="s">
        <v>29</v>
      </c>
      <c r="R379" t="s">
        <v>32</v>
      </c>
    </row>
    <row r="380" spans="1:18" x14ac:dyDescent="0.3">
      <c r="A380" t="s">
        <v>18</v>
      </c>
      <c r="B380" t="s">
        <v>19</v>
      </c>
      <c r="C380" t="s">
        <v>19</v>
      </c>
      <c r="E380" t="s">
        <v>1345</v>
      </c>
      <c r="F380" t="s">
        <v>22</v>
      </c>
      <c r="G380" t="s">
        <v>1346</v>
      </c>
      <c r="H380">
        <v>4.9000000000000004</v>
      </c>
      <c r="I380">
        <v>4.9000000000000004</v>
      </c>
      <c r="J380" t="s">
        <v>32</v>
      </c>
      <c r="K380" t="s">
        <v>68</v>
      </c>
      <c r="L380" t="s">
        <v>34</v>
      </c>
      <c r="M380" t="s">
        <v>35</v>
      </c>
      <c r="N380" t="s">
        <v>36</v>
      </c>
      <c r="O380">
        <v>7672</v>
      </c>
      <c r="Q380" t="s">
        <v>29</v>
      </c>
      <c r="R380" t="s">
        <v>32</v>
      </c>
    </row>
    <row r="381" spans="1:18" x14ac:dyDescent="0.3">
      <c r="A381" t="s">
        <v>18</v>
      </c>
      <c r="B381" t="s">
        <v>19</v>
      </c>
      <c r="C381" t="s">
        <v>19</v>
      </c>
      <c r="E381" t="s">
        <v>1347</v>
      </c>
      <c r="F381" t="s">
        <v>22</v>
      </c>
      <c r="G381" t="s">
        <v>1348</v>
      </c>
      <c r="H381">
        <v>60</v>
      </c>
      <c r="I381">
        <v>60</v>
      </c>
      <c r="J381" t="s">
        <v>32</v>
      </c>
      <c r="K381" t="s">
        <v>1349</v>
      </c>
      <c r="L381" t="s">
        <v>40</v>
      </c>
      <c r="M381" t="s">
        <v>41</v>
      </c>
      <c r="N381" t="s">
        <v>36</v>
      </c>
      <c r="O381" s="1">
        <v>43207</v>
      </c>
      <c r="Q381" t="s">
        <v>29</v>
      </c>
      <c r="R381" t="s">
        <v>32</v>
      </c>
    </row>
    <row r="382" spans="1:18" x14ac:dyDescent="0.3">
      <c r="A382" t="s">
        <v>18</v>
      </c>
      <c r="B382" t="s">
        <v>19</v>
      </c>
      <c r="C382" t="s">
        <v>19</v>
      </c>
      <c r="E382" t="s">
        <v>1350</v>
      </c>
      <c r="F382" t="s">
        <v>22</v>
      </c>
      <c r="G382" t="s">
        <v>1351</v>
      </c>
      <c r="H382">
        <v>5</v>
      </c>
      <c r="I382">
        <v>5</v>
      </c>
      <c r="J382" t="s">
        <v>71</v>
      </c>
      <c r="K382" t="s">
        <v>1352</v>
      </c>
      <c r="L382" t="s">
        <v>40</v>
      </c>
      <c r="M382" t="s">
        <v>41</v>
      </c>
      <c r="N382" t="s">
        <v>28</v>
      </c>
      <c r="O382">
        <v>41639</v>
      </c>
      <c r="Q382" t="s">
        <v>29</v>
      </c>
      <c r="R382" t="s">
        <v>71</v>
      </c>
    </row>
    <row r="383" spans="1:18" x14ac:dyDescent="0.3">
      <c r="A383" t="s">
        <v>18</v>
      </c>
      <c r="B383" t="s">
        <v>19</v>
      </c>
      <c r="C383" t="s">
        <v>19</v>
      </c>
      <c r="E383" t="s">
        <v>1353</v>
      </c>
      <c r="F383" t="s">
        <v>22</v>
      </c>
      <c r="G383" t="s">
        <v>1354</v>
      </c>
      <c r="H383">
        <v>14</v>
      </c>
      <c r="I383">
        <v>14</v>
      </c>
      <c r="J383" t="s">
        <v>32</v>
      </c>
      <c r="K383" t="s">
        <v>1355</v>
      </c>
      <c r="L383" t="s">
        <v>34</v>
      </c>
      <c r="M383" t="s">
        <v>35</v>
      </c>
      <c r="N383" t="s">
        <v>42</v>
      </c>
      <c r="O383" s="1">
        <v>32646</v>
      </c>
      <c r="Q383" t="s">
        <v>29</v>
      </c>
      <c r="R383" t="s">
        <v>32</v>
      </c>
    </row>
    <row r="384" spans="1:18" x14ac:dyDescent="0.3">
      <c r="A384" t="s">
        <v>18</v>
      </c>
      <c r="B384" t="s">
        <v>20</v>
      </c>
      <c r="C384" t="s">
        <v>19</v>
      </c>
      <c r="E384" t="s">
        <v>1356</v>
      </c>
      <c r="F384" t="s">
        <v>22</v>
      </c>
      <c r="G384" t="s">
        <v>1357</v>
      </c>
      <c r="H384">
        <v>0.8</v>
      </c>
      <c r="I384">
        <v>35.799999999999997</v>
      </c>
      <c r="J384" t="s">
        <v>24</v>
      </c>
      <c r="K384" t="s">
        <v>227</v>
      </c>
      <c r="L384" t="s">
        <v>160</v>
      </c>
      <c r="M384" t="s">
        <v>160</v>
      </c>
      <c r="N384" t="s">
        <v>28</v>
      </c>
      <c r="O384">
        <v>27760</v>
      </c>
      <c r="Q384" t="s">
        <v>29</v>
      </c>
      <c r="R384" t="s">
        <v>24</v>
      </c>
    </row>
    <row r="385" spans="1:18" x14ac:dyDescent="0.3">
      <c r="A385" t="s">
        <v>18</v>
      </c>
      <c r="B385" t="s">
        <v>20</v>
      </c>
      <c r="C385" t="s">
        <v>19</v>
      </c>
      <c r="E385" t="s">
        <v>1358</v>
      </c>
      <c r="F385" t="s">
        <v>22</v>
      </c>
      <c r="G385" t="s">
        <v>1359</v>
      </c>
      <c r="H385">
        <v>5</v>
      </c>
      <c r="I385">
        <v>5</v>
      </c>
      <c r="J385" t="s">
        <v>32</v>
      </c>
      <c r="K385" t="s">
        <v>1360</v>
      </c>
      <c r="L385" t="s">
        <v>34</v>
      </c>
      <c r="M385" t="s">
        <v>35</v>
      </c>
      <c r="N385" t="s">
        <v>36</v>
      </c>
      <c r="O385" s="1">
        <v>31778</v>
      </c>
      <c r="Q385" t="s">
        <v>29</v>
      </c>
      <c r="R385" t="s">
        <v>32</v>
      </c>
    </row>
    <row r="386" spans="1:18" x14ac:dyDescent="0.3">
      <c r="A386" t="s">
        <v>18</v>
      </c>
      <c r="B386" t="s">
        <v>19</v>
      </c>
      <c r="C386" t="s">
        <v>19</v>
      </c>
      <c r="E386" t="s">
        <v>1361</v>
      </c>
      <c r="F386" t="s">
        <v>44</v>
      </c>
      <c r="G386" t="s">
        <v>1361</v>
      </c>
      <c r="H386">
        <v>635</v>
      </c>
      <c r="J386" t="s">
        <v>24</v>
      </c>
      <c r="K386" t="s">
        <v>260</v>
      </c>
      <c r="M386" t="s">
        <v>1141</v>
      </c>
      <c r="N386" t="s">
        <v>28</v>
      </c>
      <c r="O386" s="1"/>
      <c r="Q386" t="s">
        <v>261</v>
      </c>
      <c r="R386" t="s">
        <v>24</v>
      </c>
    </row>
    <row r="387" spans="1:18" x14ac:dyDescent="0.3">
      <c r="A387" t="s">
        <v>18</v>
      </c>
      <c r="B387" t="s">
        <v>19</v>
      </c>
      <c r="C387" t="s">
        <v>19</v>
      </c>
      <c r="E387" t="s">
        <v>1362</v>
      </c>
      <c r="F387" t="s">
        <v>44</v>
      </c>
      <c r="G387" t="s">
        <v>1363</v>
      </c>
      <c r="H387">
        <v>125</v>
      </c>
      <c r="J387" t="s">
        <v>32</v>
      </c>
      <c r="K387" t="s">
        <v>667</v>
      </c>
      <c r="L387" t="s">
        <v>34</v>
      </c>
      <c r="M387" t="s">
        <v>35</v>
      </c>
      <c r="N387" t="s">
        <v>36</v>
      </c>
      <c r="O387" s="1">
        <v>43140</v>
      </c>
      <c r="Q387" t="s">
        <v>668</v>
      </c>
      <c r="R387" t="s">
        <v>32</v>
      </c>
    </row>
    <row r="388" spans="1:18" x14ac:dyDescent="0.3">
      <c r="A388" t="s">
        <v>18</v>
      </c>
      <c r="B388" t="s">
        <v>19</v>
      </c>
      <c r="C388" t="s">
        <v>19</v>
      </c>
      <c r="E388" t="s">
        <v>2611</v>
      </c>
      <c r="F388" t="s">
        <v>22</v>
      </c>
      <c r="G388" t="s">
        <v>2612</v>
      </c>
      <c r="H388">
        <v>62.5</v>
      </c>
      <c r="I388">
        <v>125</v>
      </c>
      <c r="J388" t="s">
        <v>24</v>
      </c>
      <c r="K388" t="s">
        <v>2067</v>
      </c>
      <c r="L388" t="s">
        <v>40</v>
      </c>
      <c r="M388" t="s">
        <v>41</v>
      </c>
      <c r="N388" t="s">
        <v>28</v>
      </c>
      <c r="O388" s="1">
        <v>44067</v>
      </c>
      <c r="Q388" t="s">
        <v>29</v>
      </c>
      <c r="R388" t="s">
        <v>24</v>
      </c>
    </row>
    <row r="389" spans="1:18" x14ac:dyDescent="0.3">
      <c r="A389" t="s">
        <v>18</v>
      </c>
      <c r="B389" t="s">
        <v>19</v>
      </c>
      <c r="C389" t="s">
        <v>19</v>
      </c>
      <c r="E389" t="s">
        <v>1364</v>
      </c>
      <c r="F389" t="s">
        <v>22</v>
      </c>
      <c r="G389" t="s">
        <v>1365</v>
      </c>
      <c r="H389">
        <v>1</v>
      </c>
      <c r="I389">
        <v>2</v>
      </c>
      <c r="J389" t="s">
        <v>24</v>
      </c>
      <c r="K389" t="s">
        <v>163</v>
      </c>
      <c r="L389" t="s">
        <v>40</v>
      </c>
      <c r="M389" t="s">
        <v>41</v>
      </c>
      <c r="N389" t="s">
        <v>28</v>
      </c>
      <c r="O389" s="1">
        <v>40148</v>
      </c>
      <c r="Q389" t="s">
        <v>29</v>
      </c>
      <c r="R389" t="s">
        <v>24</v>
      </c>
    </row>
    <row r="390" spans="1:18" x14ac:dyDescent="0.3">
      <c r="A390" t="s">
        <v>18</v>
      </c>
      <c r="B390" t="s">
        <v>19</v>
      </c>
      <c r="C390" t="s">
        <v>20</v>
      </c>
      <c r="D390" t="s">
        <v>1366</v>
      </c>
      <c r="E390" t="s">
        <v>1366</v>
      </c>
      <c r="F390" t="s">
        <v>22</v>
      </c>
      <c r="G390" t="s">
        <v>1367</v>
      </c>
      <c r="H390">
        <v>275</v>
      </c>
      <c r="J390" t="s">
        <v>24</v>
      </c>
      <c r="K390" t="s">
        <v>1368</v>
      </c>
      <c r="L390" t="s">
        <v>83</v>
      </c>
      <c r="M390" t="s">
        <v>41</v>
      </c>
      <c r="N390" t="s">
        <v>28</v>
      </c>
      <c r="O390" s="1">
        <v>41977</v>
      </c>
      <c r="Q390" t="s">
        <v>29</v>
      </c>
      <c r="R390" t="s">
        <v>24</v>
      </c>
    </row>
    <row r="391" spans="1:18" x14ac:dyDescent="0.3">
      <c r="A391" t="s">
        <v>18</v>
      </c>
      <c r="B391" t="s">
        <v>19</v>
      </c>
      <c r="C391" t="s">
        <v>20</v>
      </c>
      <c r="D391" t="s">
        <v>694</v>
      </c>
      <c r="E391" t="s">
        <v>694</v>
      </c>
      <c r="F391" t="s">
        <v>22</v>
      </c>
      <c r="G391" t="s">
        <v>694</v>
      </c>
      <c r="H391">
        <v>0.99</v>
      </c>
      <c r="J391" t="s">
        <v>24</v>
      </c>
      <c r="K391" t="s">
        <v>171</v>
      </c>
      <c r="L391" t="s">
        <v>160</v>
      </c>
      <c r="M391" t="s">
        <v>160</v>
      </c>
      <c r="N391" t="s">
        <v>28</v>
      </c>
      <c r="O391" s="1"/>
      <c r="Q391" t="s">
        <v>29</v>
      </c>
      <c r="R391" t="s">
        <v>24</v>
      </c>
    </row>
    <row r="392" spans="1:18" x14ac:dyDescent="0.3">
      <c r="A392" t="s">
        <v>18</v>
      </c>
      <c r="B392" t="s">
        <v>20</v>
      </c>
      <c r="C392" t="s">
        <v>19</v>
      </c>
      <c r="E392" t="s">
        <v>1369</v>
      </c>
      <c r="F392" t="s">
        <v>22</v>
      </c>
      <c r="G392" t="s">
        <v>1370</v>
      </c>
      <c r="H392">
        <v>240</v>
      </c>
      <c r="I392">
        <v>240</v>
      </c>
      <c r="J392" t="s">
        <v>32</v>
      </c>
      <c r="K392" t="s">
        <v>68</v>
      </c>
      <c r="L392" t="s">
        <v>83</v>
      </c>
      <c r="M392" t="s">
        <v>27</v>
      </c>
      <c r="N392" t="s">
        <v>36</v>
      </c>
      <c r="O392" s="1">
        <v>35053</v>
      </c>
      <c r="Q392" t="s">
        <v>29</v>
      </c>
      <c r="R392" t="s">
        <v>32</v>
      </c>
    </row>
    <row r="393" spans="1:18" x14ac:dyDescent="0.3">
      <c r="A393" t="s">
        <v>18</v>
      </c>
      <c r="B393" t="s">
        <v>19</v>
      </c>
      <c r="C393" t="s">
        <v>19</v>
      </c>
      <c r="E393" t="s">
        <v>3067</v>
      </c>
      <c r="F393" t="s">
        <v>22</v>
      </c>
      <c r="G393" t="s">
        <v>3068</v>
      </c>
      <c r="H393">
        <v>80</v>
      </c>
      <c r="I393">
        <v>80</v>
      </c>
      <c r="J393" t="s">
        <v>24</v>
      </c>
      <c r="K393" t="s">
        <v>3069</v>
      </c>
      <c r="L393" t="s">
        <v>40</v>
      </c>
      <c r="M393" t="s">
        <v>41</v>
      </c>
      <c r="N393" t="s">
        <v>28</v>
      </c>
      <c r="O393">
        <v>43981</v>
      </c>
      <c r="Q393" t="s">
        <v>29</v>
      </c>
      <c r="R393" t="s">
        <v>24</v>
      </c>
    </row>
    <row r="394" spans="1:18" x14ac:dyDescent="0.3">
      <c r="A394" t="s">
        <v>18</v>
      </c>
      <c r="B394" t="s">
        <v>19</v>
      </c>
      <c r="C394" t="s">
        <v>20</v>
      </c>
      <c r="D394" t="s">
        <v>1372</v>
      </c>
      <c r="E394" t="s">
        <v>1372</v>
      </c>
      <c r="F394" t="s">
        <v>22</v>
      </c>
      <c r="G394" t="s">
        <v>1373</v>
      </c>
      <c r="H394">
        <v>1.45</v>
      </c>
      <c r="J394" t="s">
        <v>24</v>
      </c>
      <c r="K394" t="s">
        <v>163</v>
      </c>
      <c r="L394" t="s">
        <v>160</v>
      </c>
      <c r="M394" t="s">
        <v>160</v>
      </c>
      <c r="N394" t="s">
        <v>28</v>
      </c>
      <c r="O394" s="1"/>
      <c r="Q394" t="s">
        <v>29</v>
      </c>
      <c r="R394" t="s">
        <v>24</v>
      </c>
    </row>
    <row r="395" spans="1:18" x14ac:dyDescent="0.3">
      <c r="A395" t="s">
        <v>18</v>
      </c>
      <c r="B395" t="s">
        <v>19</v>
      </c>
      <c r="C395" t="s">
        <v>19</v>
      </c>
      <c r="E395" t="s">
        <v>1374</v>
      </c>
      <c r="F395" t="s">
        <v>22</v>
      </c>
      <c r="G395" t="s">
        <v>1375</v>
      </c>
      <c r="H395">
        <v>47.6</v>
      </c>
      <c r="I395">
        <v>49.9</v>
      </c>
      <c r="J395" t="s">
        <v>32</v>
      </c>
      <c r="K395" t="s">
        <v>1376</v>
      </c>
      <c r="L395" t="s">
        <v>26</v>
      </c>
      <c r="M395" t="s">
        <v>27</v>
      </c>
      <c r="N395" t="s">
        <v>36</v>
      </c>
      <c r="O395" s="1">
        <v>37627</v>
      </c>
      <c r="Q395" t="s">
        <v>29</v>
      </c>
      <c r="R395" t="s">
        <v>32</v>
      </c>
    </row>
    <row r="396" spans="1:18" x14ac:dyDescent="0.3">
      <c r="A396" t="s">
        <v>18</v>
      </c>
      <c r="B396" t="s">
        <v>19</v>
      </c>
      <c r="C396" t="s">
        <v>20</v>
      </c>
      <c r="D396" t="s">
        <v>2546</v>
      </c>
      <c r="E396" t="s">
        <v>2546</v>
      </c>
      <c r="F396" t="s">
        <v>22</v>
      </c>
      <c r="G396" t="s">
        <v>2547</v>
      </c>
      <c r="H396">
        <v>0.99</v>
      </c>
      <c r="J396" t="s">
        <v>24</v>
      </c>
      <c r="K396" t="s">
        <v>196</v>
      </c>
      <c r="L396" t="s">
        <v>160</v>
      </c>
      <c r="M396" t="s">
        <v>160</v>
      </c>
      <c r="N396" t="s">
        <v>28</v>
      </c>
      <c r="O396" s="1"/>
      <c r="Q396" t="s">
        <v>29</v>
      </c>
      <c r="R396" t="s">
        <v>24</v>
      </c>
    </row>
    <row r="397" spans="1:18" x14ac:dyDescent="0.3">
      <c r="A397" t="s">
        <v>18</v>
      </c>
      <c r="B397" t="s">
        <v>19</v>
      </c>
      <c r="C397" t="s">
        <v>19</v>
      </c>
      <c r="E397" t="s">
        <v>1381</v>
      </c>
      <c r="F397" t="s">
        <v>22</v>
      </c>
      <c r="G397" t="s">
        <v>1382</v>
      </c>
      <c r="H397">
        <v>125</v>
      </c>
      <c r="I397">
        <v>125</v>
      </c>
      <c r="J397" t="s">
        <v>24</v>
      </c>
      <c r="K397" t="s">
        <v>1383</v>
      </c>
      <c r="L397" t="s">
        <v>40</v>
      </c>
      <c r="M397" t="s">
        <v>41</v>
      </c>
      <c r="N397" t="s">
        <v>28</v>
      </c>
      <c r="Q397" t="s">
        <v>29</v>
      </c>
      <c r="R397" t="s">
        <v>24</v>
      </c>
    </row>
    <row r="398" spans="1:18" x14ac:dyDescent="0.3">
      <c r="A398" t="s">
        <v>18</v>
      </c>
      <c r="B398" t="s">
        <v>19</v>
      </c>
      <c r="C398" t="s">
        <v>19</v>
      </c>
      <c r="E398" t="s">
        <v>3961</v>
      </c>
      <c r="F398" t="s">
        <v>22</v>
      </c>
      <c r="G398" t="s">
        <v>3962</v>
      </c>
      <c r="H398">
        <v>115</v>
      </c>
      <c r="I398">
        <v>115</v>
      </c>
      <c r="J398" t="s">
        <v>24</v>
      </c>
      <c r="K398" t="s">
        <v>3963</v>
      </c>
      <c r="L398" t="s">
        <v>160</v>
      </c>
      <c r="M398" t="s">
        <v>318</v>
      </c>
      <c r="N398" t="s">
        <v>28</v>
      </c>
      <c r="O398" s="1"/>
      <c r="Q398" t="s">
        <v>29</v>
      </c>
      <c r="R398" t="s">
        <v>24</v>
      </c>
    </row>
    <row r="399" spans="1:18" x14ac:dyDescent="0.3">
      <c r="A399" t="s">
        <v>18</v>
      </c>
      <c r="B399" t="s">
        <v>19</v>
      </c>
      <c r="C399" t="s">
        <v>19</v>
      </c>
      <c r="E399" t="s">
        <v>1384</v>
      </c>
      <c r="F399" t="s">
        <v>22</v>
      </c>
      <c r="G399" t="s">
        <v>1385</v>
      </c>
      <c r="H399">
        <v>7</v>
      </c>
      <c r="I399">
        <v>7</v>
      </c>
      <c r="J399" t="s">
        <v>24</v>
      </c>
      <c r="K399" t="s">
        <v>1386</v>
      </c>
      <c r="L399" t="s">
        <v>40</v>
      </c>
      <c r="M399" t="s">
        <v>41</v>
      </c>
      <c r="N399" t="s">
        <v>28</v>
      </c>
      <c r="O399">
        <v>42186</v>
      </c>
      <c r="Q399" t="s">
        <v>29</v>
      </c>
      <c r="R399" t="s">
        <v>24</v>
      </c>
    </row>
    <row r="400" spans="1:18" x14ac:dyDescent="0.3">
      <c r="A400" t="s">
        <v>18</v>
      </c>
      <c r="B400" t="s">
        <v>19</v>
      </c>
      <c r="C400" t="s">
        <v>19</v>
      </c>
      <c r="E400" t="s">
        <v>1387</v>
      </c>
      <c r="F400" t="s">
        <v>22</v>
      </c>
      <c r="G400" t="s">
        <v>1388</v>
      </c>
      <c r="H400">
        <v>20</v>
      </c>
      <c r="I400">
        <v>22</v>
      </c>
      <c r="J400" t="s">
        <v>32</v>
      </c>
      <c r="K400" t="s">
        <v>1389</v>
      </c>
      <c r="L400" t="s">
        <v>40</v>
      </c>
      <c r="M400" t="s">
        <v>41</v>
      </c>
      <c r="N400" t="s">
        <v>36</v>
      </c>
      <c r="O400">
        <v>42803</v>
      </c>
      <c r="Q400" t="s">
        <v>29</v>
      </c>
      <c r="R400" t="s">
        <v>32</v>
      </c>
    </row>
    <row r="401" spans="1:18" x14ac:dyDescent="0.3">
      <c r="A401" t="s">
        <v>18</v>
      </c>
      <c r="B401" t="s">
        <v>19</v>
      </c>
      <c r="C401" t="s">
        <v>19</v>
      </c>
      <c r="E401" t="s">
        <v>1390</v>
      </c>
      <c r="F401" t="s">
        <v>22</v>
      </c>
      <c r="G401" t="s">
        <v>1391</v>
      </c>
      <c r="H401">
        <v>2</v>
      </c>
      <c r="I401">
        <v>2</v>
      </c>
      <c r="J401" t="s">
        <v>24</v>
      </c>
      <c r="K401" t="s">
        <v>1392</v>
      </c>
      <c r="L401" t="s">
        <v>40</v>
      </c>
      <c r="M401" t="s">
        <v>41</v>
      </c>
      <c r="N401" t="s">
        <v>28</v>
      </c>
      <c r="O401">
        <v>41037</v>
      </c>
      <c r="Q401" t="s">
        <v>29</v>
      </c>
      <c r="R401" t="s">
        <v>24</v>
      </c>
    </row>
    <row r="402" spans="1:18" x14ac:dyDescent="0.3">
      <c r="A402" t="s">
        <v>18</v>
      </c>
      <c r="B402" t="s">
        <v>19</v>
      </c>
      <c r="C402" t="s">
        <v>19</v>
      </c>
      <c r="E402" t="s">
        <v>1400</v>
      </c>
      <c r="F402" t="s">
        <v>22</v>
      </c>
      <c r="G402" t="s">
        <v>1401</v>
      </c>
      <c r="H402">
        <v>1.05</v>
      </c>
      <c r="I402">
        <v>2</v>
      </c>
      <c r="J402" t="s">
        <v>24</v>
      </c>
      <c r="K402" t="s">
        <v>1402</v>
      </c>
      <c r="L402" t="s">
        <v>34</v>
      </c>
      <c r="M402" t="s">
        <v>35</v>
      </c>
      <c r="N402" t="s">
        <v>28</v>
      </c>
      <c r="O402">
        <v>31440</v>
      </c>
      <c r="Q402" t="s">
        <v>29</v>
      </c>
      <c r="R402" t="s">
        <v>24</v>
      </c>
    </row>
    <row r="403" spans="1:18" x14ac:dyDescent="0.3">
      <c r="A403" t="s">
        <v>18</v>
      </c>
      <c r="B403" t="s">
        <v>19</v>
      </c>
      <c r="C403" t="s">
        <v>20</v>
      </c>
      <c r="D403" t="s">
        <v>712</v>
      </c>
      <c r="E403" t="s">
        <v>712</v>
      </c>
      <c r="F403" t="s">
        <v>22</v>
      </c>
      <c r="G403" t="s">
        <v>1405</v>
      </c>
      <c r="H403">
        <v>21</v>
      </c>
      <c r="J403" t="s">
        <v>24</v>
      </c>
      <c r="K403" t="s">
        <v>715</v>
      </c>
      <c r="L403" t="s">
        <v>34</v>
      </c>
      <c r="M403" t="s">
        <v>35</v>
      </c>
      <c r="N403" t="s">
        <v>28</v>
      </c>
      <c r="O403">
        <v>36892</v>
      </c>
      <c r="Q403" t="s">
        <v>29</v>
      </c>
      <c r="R403" t="s">
        <v>24</v>
      </c>
    </row>
    <row r="404" spans="1:18" x14ac:dyDescent="0.3">
      <c r="A404" t="s">
        <v>18</v>
      </c>
      <c r="B404" t="s">
        <v>20</v>
      </c>
      <c r="C404" t="s">
        <v>19</v>
      </c>
      <c r="E404" t="s">
        <v>1406</v>
      </c>
      <c r="F404" t="s">
        <v>22</v>
      </c>
      <c r="G404" t="s">
        <v>1407</v>
      </c>
      <c r="H404">
        <v>1.25</v>
      </c>
      <c r="I404">
        <v>1.3</v>
      </c>
      <c r="J404" t="s">
        <v>32</v>
      </c>
      <c r="K404" t="s">
        <v>68</v>
      </c>
      <c r="L404" t="s">
        <v>34</v>
      </c>
      <c r="M404" t="s">
        <v>35</v>
      </c>
      <c r="N404" t="s">
        <v>36</v>
      </c>
      <c r="O404" s="1">
        <v>32959</v>
      </c>
      <c r="Q404" t="s">
        <v>29</v>
      </c>
      <c r="R404" t="s">
        <v>32</v>
      </c>
    </row>
    <row r="405" spans="1:18" x14ac:dyDescent="0.3">
      <c r="A405" t="s">
        <v>18</v>
      </c>
      <c r="B405" t="s">
        <v>19</v>
      </c>
      <c r="C405" t="s">
        <v>19</v>
      </c>
      <c r="E405" t="s">
        <v>1408</v>
      </c>
      <c r="F405" t="s">
        <v>22</v>
      </c>
      <c r="G405" t="s">
        <v>1409</v>
      </c>
      <c r="H405">
        <v>17.5</v>
      </c>
      <c r="I405">
        <v>17.5</v>
      </c>
      <c r="J405" t="s">
        <v>24</v>
      </c>
      <c r="K405" t="s">
        <v>1410</v>
      </c>
      <c r="L405" t="s">
        <v>40</v>
      </c>
      <c r="M405" t="s">
        <v>41</v>
      </c>
      <c r="N405" t="s">
        <v>28</v>
      </c>
      <c r="O405" s="1">
        <v>41596</v>
      </c>
      <c r="Q405" t="s">
        <v>29</v>
      </c>
      <c r="R405" t="s">
        <v>24</v>
      </c>
    </row>
    <row r="406" spans="1:18" x14ac:dyDescent="0.3">
      <c r="A406" t="s">
        <v>18</v>
      </c>
      <c r="B406" t="s">
        <v>19</v>
      </c>
      <c r="C406" t="s">
        <v>19</v>
      </c>
      <c r="E406" t="s">
        <v>1411</v>
      </c>
      <c r="F406" t="s">
        <v>22</v>
      </c>
      <c r="G406" t="s">
        <v>1412</v>
      </c>
      <c r="H406">
        <v>96.43</v>
      </c>
      <c r="I406">
        <v>102.5</v>
      </c>
      <c r="J406" t="s">
        <v>24</v>
      </c>
      <c r="K406" t="s">
        <v>1413</v>
      </c>
      <c r="L406" t="s">
        <v>26</v>
      </c>
      <c r="M406" t="s">
        <v>27</v>
      </c>
      <c r="N406" t="s">
        <v>28</v>
      </c>
      <c r="O406">
        <v>41354</v>
      </c>
      <c r="Q406" t="s">
        <v>29</v>
      </c>
      <c r="R406" t="s">
        <v>24</v>
      </c>
    </row>
    <row r="407" spans="1:18" x14ac:dyDescent="0.3">
      <c r="A407" t="s">
        <v>18</v>
      </c>
      <c r="B407" t="s">
        <v>19</v>
      </c>
      <c r="C407" t="s">
        <v>19</v>
      </c>
      <c r="E407" t="s">
        <v>1414</v>
      </c>
      <c r="F407" t="s">
        <v>22</v>
      </c>
      <c r="G407" t="s">
        <v>1415</v>
      </c>
      <c r="H407">
        <v>6</v>
      </c>
      <c r="I407">
        <v>6</v>
      </c>
      <c r="J407" t="s">
        <v>24</v>
      </c>
      <c r="K407" t="s">
        <v>163</v>
      </c>
      <c r="L407" t="s">
        <v>40</v>
      </c>
      <c r="M407" t="s">
        <v>41</v>
      </c>
      <c r="N407" t="s">
        <v>28</v>
      </c>
      <c r="O407" s="1">
        <v>42405</v>
      </c>
      <c r="Q407" t="s">
        <v>29</v>
      </c>
      <c r="R407" t="s">
        <v>24</v>
      </c>
    </row>
    <row r="408" spans="1:18" x14ac:dyDescent="0.3">
      <c r="A408" t="s">
        <v>18</v>
      </c>
      <c r="B408" t="s">
        <v>20</v>
      </c>
      <c r="C408" t="s">
        <v>19</v>
      </c>
      <c r="E408" t="s">
        <v>1416</v>
      </c>
      <c r="F408" t="s">
        <v>22</v>
      </c>
      <c r="G408" t="s">
        <v>1417</v>
      </c>
      <c r="H408">
        <v>6.1</v>
      </c>
      <c r="I408">
        <v>6</v>
      </c>
      <c r="J408" t="s">
        <v>24</v>
      </c>
      <c r="K408" t="s">
        <v>1418</v>
      </c>
      <c r="L408" t="s">
        <v>94</v>
      </c>
      <c r="M408" t="s">
        <v>135</v>
      </c>
      <c r="N408" t="s">
        <v>28</v>
      </c>
      <c r="O408" s="1">
        <v>36165</v>
      </c>
      <c r="Q408" t="s">
        <v>29</v>
      </c>
      <c r="R408" t="s">
        <v>24</v>
      </c>
    </row>
    <row r="409" spans="1:18" x14ac:dyDescent="0.3">
      <c r="A409" t="s">
        <v>18</v>
      </c>
      <c r="B409" t="s">
        <v>19</v>
      </c>
      <c r="C409" t="s">
        <v>19</v>
      </c>
      <c r="E409" t="s">
        <v>1419</v>
      </c>
      <c r="F409" t="s">
        <v>22</v>
      </c>
      <c r="G409" t="s">
        <v>1420</v>
      </c>
      <c r="H409">
        <v>480</v>
      </c>
      <c r="I409">
        <v>480</v>
      </c>
      <c r="J409" t="s">
        <v>24</v>
      </c>
      <c r="K409" t="s">
        <v>697</v>
      </c>
      <c r="L409" t="s">
        <v>83</v>
      </c>
      <c r="M409" t="s">
        <v>27</v>
      </c>
      <c r="N409" t="s">
        <v>28</v>
      </c>
      <c r="O409" s="1">
        <v>24473</v>
      </c>
      <c r="Q409" t="s">
        <v>29</v>
      </c>
      <c r="R409" t="s">
        <v>24</v>
      </c>
    </row>
    <row r="410" spans="1:18" x14ac:dyDescent="0.3">
      <c r="A410" t="s">
        <v>18</v>
      </c>
      <c r="B410" t="s">
        <v>19</v>
      </c>
      <c r="C410" t="s">
        <v>19</v>
      </c>
      <c r="E410" t="s">
        <v>1423</v>
      </c>
      <c r="F410" t="s">
        <v>22</v>
      </c>
      <c r="G410" t="s">
        <v>1424</v>
      </c>
      <c r="H410">
        <v>55</v>
      </c>
      <c r="I410">
        <v>55</v>
      </c>
      <c r="J410" t="s">
        <v>32</v>
      </c>
      <c r="K410" t="s">
        <v>472</v>
      </c>
      <c r="L410" t="s">
        <v>26</v>
      </c>
      <c r="M410" t="s">
        <v>473</v>
      </c>
      <c r="N410" t="s">
        <v>36</v>
      </c>
      <c r="O410" s="1">
        <v>28491</v>
      </c>
      <c r="Q410" t="s">
        <v>29</v>
      </c>
      <c r="R410" t="s">
        <v>32</v>
      </c>
    </row>
    <row r="411" spans="1:18" x14ac:dyDescent="0.3">
      <c r="A411" t="s">
        <v>18</v>
      </c>
      <c r="B411" t="s">
        <v>19</v>
      </c>
      <c r="C411" t="s">
        <v>19</v>
      </c>
      <c r="E411" t="s">
        <v>1425</v>
      </c>
      <c r="F411" t="s">
        <v>22</v>
      </c>
      <c r="G411" t="s">
        <v>1426</v>
      </c>
      <c r="H411">
        <v>13.4</v>
      </c>
      <c r="I411">
        <v>13.4</v>
      </c>
      <c r="J411" t="s">
        <v>24</v>
      </c>
      <c r="K411" t="s">
        <v>227</v>
      </c>
      <c r="L411" t="s">
        <v>34</v>
      </c>
      <c r="M411" t="s">
        <v>35</v>
      </c>
      <c r="N411" t="s">
        <v>28</v>
      </c>
      <c r="O411" s="1">
        <v>2923</v>
      </c>
      <c r="Q411" t="s">
        <v>29</v>
      </c>
      <c r="R411" t="s">
        <v>24</v>
      </c>
    </row>
    <row r="412" spans="1:18" x14ac:dyDescent="0.3">
      <c r="A412" t="s">
        <v>18</v>
      </c>
      <c r="B412" t="s">
        <v>19</v>
      </c>
      <c r="C412" t="s">
        <v>19</v>
      </c>
      <c r="E412" t="s">
        <v>1427</v>
      </c>
      <c r="F412" t="s">
        <v>22</v>
      </c>
      <c r="G412" t="s">
        <v>1428</v>
      </c>
      <c r="H412">
        <v>11.5</v>
      </c>
      <c r="I412">
        <v>11.5</v>
      </c>
      <c r="J412" t="s">
        <v>32</v>
      </c>
      <c r="K412" t="s">
        <v>774</v>
      </c>
      <c r="L412" t="s">
        <v>34</v>
      </c>
      <c r="M412" t="s">
        <v>35</v>
      </c>
      <c r="N412" t="s">
        <v>36</v>
      </c>
      <c r="O412" s="1">
        <v>20821</v>
      </c>
      <c r="Q412" t="s">
        <v>29</v>
      </c>
      <c r="R412" t="s">
        <v>357</v>
      </c>
    </row>
    <row r="413" spans="1:18" x14ac:dyDescent="0.3">
      <c r="A413" t="s">
        <v>18</v>
      </c>
      <c r="B413" t="s">
        <v>19</v>
      </c>
      <c r="C413" t="s">
        <v>19</v>
      </c>
      <c r="E413" t="s">
        <v>1429</v>
      </c>
      <c r="F413" t="s">
        <v>22</v>
      </c>
      <c r="G413" t="s">
        <v>1430</v>
      </c>
      <c r="H413">
        <v>20</v>
      </c>
      <c r="I413">
        <v>20</v>
      </c>
      <c r="J413" t="s">
        <v>24</v>
      </c>
      <c r="K413" t="s">
        <v>1431</v>
      </c>
      <c r="L413" t="s">
        <v>40</v>
      </c>
      <c r="M413" t="s">
        <v>41</v>
      </c>
      <c r="N413" t="s">
        <v>28</v>
      </c>
      <c r="O413">
        <v>42727</v>
      </c>
      <c r="Q413" t="s">
        <v>29</v>
      </c>
      <c r="R413" t="s">
        <v>24</v>
      </c>
    </row>
    <row r="414" spans="1:18" x14ac:dyDescent="0.3">
      <c r="A414" t="s">
        <v>18</v>
      </c>
      <c r="B414" t="s">
        <v>20</v>
      </c>
      <c r="C414" t="s">
        <v>19</v>
      </c>
      <c r="E414" t="s">
        <v>1432</v>
      </c>
      <c r="F414" t="s">
        <v>22</v>
      </c>
      <c r="G414" t="s">
        <v>1433</v>
      </c>
      <c r="H414">
        <v>28.84</v>
      </c>
      <c r="I414">
        <v>47.1</v>
      </c>
      <c r="J414" t="s">
        <v>24</v>
      </c>
      <c r="K414" t="s">
        <v>1434</v>
      </c>
      <c r="L414" t="s">
        <v>47</v>
      </c>
      <c r="M414" t="s">
        <v>47</v>
      </c>
      <c r="N414" t="s">
        <v>28</v>
      </c>
      <c r="O414" s="1">
        <v>42438</v>
      </c>
      <c r="Q414" t="s">
        <v>29</v>
      </c>
      <c r="R414" t="s">
        <v>24</v>
      </c>
    </row>
    <row r="415" spans="1:18" x14ac:dyDescent="0.3">
      <c r="A415" t="s">
        <v>18</v>
      </c>
      <c r="B415" t="s">
        <v>19</v>
      </c>
      <c r="C415" t="s">
        <v>19</v>
      </c>
      <c r="E415" t="s">
        <v>1435</v>
      </c>
      <c r="F415" t="s">
        <v>22</v>
      </c>
      <c r="G415" t="s">
        <v>1436</v>
      </c>
      <c r="H415">
        <v>1.5</v>
      </c>
      <c r="I415">
        <v>1.5</v>
      </c>
      <c r="J415" t="s">
        <v>24</v>
      </c>
      <c r="K415" t="s">
        <v>163</v>
      </c>
      <c r="L415" t="s">
        <v>40</v>
      </c>
      <c r="M415" t="s">
        <v>41</v>
      </c>
      <c r="N415" t="s">
        <v>28</v>
      </c>
      <c r="O415" s="1">
        <v>41237</v>
      </c>
      <c r="Q415" t="s">
        <v>29</v>
      </c>
      <c r="R415" t="s">
        <v>24</v>
      </c>
    </row>
    <row r="416" spans="1:18" x14ac:dyDescent="0.3">
      <c r="A416" t="s">
        <v>18</v>
      </c>
      <c r="B416" t="s">
        <v>19</v>
      </c>
      <c r="C416" t="s">
        <v>19</v>
      </c>
      <c r="E416" t="s">
        <v>1441</v>
      </c>
      <c r="F416" t="s">
        <v>22</v>
      </c>
      <c r="G416" t="s">
        <v>1442</v>
      </c>
      <c r="H416">
        <v>335.67</v>
      </c>
      <c r="I416">
        <v>320</v>
      </c>
      <c r="J416" t="s">
        <v>24</v>
      </c>
      <c r="K416" t="s">
        <v>1210</v>
      </c>
      <c r="L416" t="s">
        <v>83</v>
      </c>
      <c r="M416" t="s">
        <v>27</v>
      </c>
      <c r="N416" t="s">
        <v>28</v>
      </c>
      <c r="O416" s="1">
        <v>22647</v>
      </c>
      <c r="Q416" t="s">
        <v>29</v>
      </c>
      <c r="R416" t="s">
        <v>24</v>
      </c>
    </row>
    <row r="417" spans="1:18" x14ac:dyDescent="0.3">
      <c r="A417" t="s">
        <v>18</v>
      </c>
      <c r="B417" t="s">
        <v>20</v>
      </c>
      <c r="C417" t="s">
        <v>19</v>
      </c>
      <c r="E417" t="s">
        <v>1443</v>
      </c>
      <c r="F417" t="s">
        <v>22</v>
      </c>
      <c r="G417" t="s">
        <v>1444</v>
      </c>
      <c r="H417">
        <v>24.3</v>
      </c>
      <c r="I417">
        <v>24.3</v>
      </c>
      <c r="J417" t="s">
        <v>32</v>
      </c>
      <c r="K417" t="s">
        <v>68</v>
      </c>
      <c r="L417" t="s">
        <v>26</v>
      </c>
      <c r="M417" t="s">
        <v>27</v>
      </c>
      <c r="N417" t="s">
        <v>42</v>
      </c>
      <c r="O417" s="1">
        <v>30239</v>
      </c>
      <c r="Q417" t="s">
        <v>29</v>
      </c>
      <c r="R417" t="s">
        <v>32</v>
      </c>
    </row>
    <row r="418" spans="1:18" x14ac:dyDescent="0.3">
      <c r="A418" t="s">
        <v>18</v>
      </c>
      <c r="B418" t="s">
        <v>19</v>
      </c>
      <c r="C418" t="s">
        <v>19</v>
      </c>
      <c r="E418" t="s">
        <v>1445</v>
      </c>
      <c r="F418" t="s">
        <v>22</v>
      </c>
      <c r="G418" t="s">
        <v>1446</v>
      </c>
      <c r="H418">
        <v>2.4</v>
      </c>
      <c r="I418">
        <v>2.4</v>
      </c>
      <c r="J418" t="s">
        <v>24</v>
      </c>
      <c r="K418" t="s">
        <v>1447</v>
      </c>
      <c r="L418" t="s">
        <v>40</v>
      </c>
      <c r="M418" t="s">
        <v>41</v>
      </c>
      <c r="N418" t="s">
        <v>28</v>
      </c>
      <c r="O418">
        <v>41001</v>
      </c>
      <c r="Q418" t="s">
        <v>29</v>
      </c>
      <c r="R418" t="s">
        <v>24</v>
      </c>
    </row>
    <row r="419" spans="1:18" x14ac:dyDescent="0.3">
      <c r="A419" t="s">
        <v>18</v>
      </c>
      <c r="B419" t="s">
        <v>19</v>
      </c>
      <c r="C419" t="s">
        <v>20</v>
      </c>
      <c r="D419" t="s">
        <v>303</v>
      </c>
      <c r="E419" t="s">
        <v>303</v>
      </c>
      <c r="F419" t="s">
        <v>22</v>
      </c>
      <c r="G419" t="s">
        <v>1451</v>
      </c>
      <c r="H419">
        <v>95</v>
      </c>
      <c r="J419" t="s">
        <v>32</v>
      </c>
      <c r="K419" t="s">
        <v>68</v>
      </c>
      <c r="L419" t="s">
        <v>34</v>
      </c>
      <c r="M419" t="s">
        <v>35</v>
      </c>
      <c r="N419" t="s">
        <v>36</v>
      </c>
      <c r="O419" s="1">
        <v>20090</v>
      </c>
      <c r="Q419" t="s">
        <v>29</v>
      </c>
      <c r="R419" t="s">
        <v>32</v>
      </c>
    </row>
    <row r="420" spans="1:18" x14ac:dyDescent="0.3">
      <c r="A420" t="s">
        <v>18</v>
      </c>
      <c r="B420" t="s">
        <v>19</v>
      </c>
      <c r="C420" t="s">
        <v>19</v>
      </c>
      <c r="E420" t="s">
        <v>1453</v>
      </c>
      <c r="F420" t="s">
        <v>22</v>
      </c>
      <c r="G420" t="s">
        <v>1454</v>
      </c>
      <c r="H420">
        <v>2</v>
      </c>
      <c r="I420">
        <v>2.5</v>
      </c>
      <c r="J420" t="s">
        <v>24</v>
      </c>
      <c r="K420" t="s">
        <v>227</v>
      </c>
      <c r="L420" t="s">
        <v>40</v>
      </c>
      <c r="M420" t="s">
        <v>41</v>
      </c>
      <c r="N420" t="s">
        <v>28</v>
      </c>
      <c r="O420" s="1">
        <v>40625</v>
      </c>
      <c r="Q420" t="s">
        <v>29</v>
      </c>
      <c r="R420" t="s">
        <v>24</v>
      </c>
    </row>
    <row r="421" spans="1:18" x14ac:dyDescent="0.3">
      <c r="A421" t="s">
        <v>18</v>
      </c>
      <c r="B421" t="s">
        <v>19</v>
      </c>
      <c r="C421" t="s">
        <v>19</v>
      </c>
      <c r="E421" t="s">
        <v>1455</v>
      </c>
      <c r="F421" t="s">
        <v>22</v>
      </c>
      <c r="G421" t="s">
        <v>1456</v>
      </c>
      <c r="H421">
        <v>54</v>
      </c>
      <c r="I421">
        <v>56</v>
      </c>
      <c r="J421" t="s">
        <v>24</v>
      </c>
      <c r="K421" t="s">
        <v>1457</v>
      </c>
      <c r="L421" t="s">
        <v>26</v>
      </c>
      <c r="M421" t="s">
        <v>27</v>
      </c>
      <c r="N421" t="s">
        <v>28</v>
      </c>
      <c r="O421" s="1"/>
      <c r="Q421" t="s">
        <v>29</v>
      </c>
      <c r="R421" t="s">
        <v>24</v>
      </c>
    </row>
    <row r="422" spans="1:18" x14ac:dyDescent="0.3">
      <c r="A422" t="s">
        <v>18</v>
      </c>
      <c r="B422" t="s">
        <v>19</v>
      </c>
      <c r="C422" t="s">
        <v>19</v>
      </c>
      <c r="E422" t="s">
        <v>1792</v>
      </c>
      <c r="F422" t="s">
        <v>22</v>
      </c>
      <c r="G422" t="s">
        <v>1793</v>
      </c>
      <c r="H422">
        <v>2.85</v>
      </c>
      <c r="I422">
        <v>2.8</v>
      </c>
      <c r="J422" t="s">
        <v>24</v>
      </c>
      <c r="K422" t="s">
        <v>101</v>
      </c>
      <c r="L422" t="s">
        <v>34</v>
      </c>
      <c r="M422" t="s">
        <v>35</v>
      </c>
      <c r="N422" t="s">
        <v>28</v>
      </c>
      <c r="O422">
        <v>31778</v>
      </c>
      <c r="Q422" t="s">
        <v>29</v>
      </c>
      <c r="R422" t="s">
        <v>24</v>
      </c>
    </row>
    <row r="423" spans="1:18" x14ac:dyDescent="0.3">
      <c r="A423" t="s">
        <v>18</v>
      </c>
      <c r="B423" t="s">
        <v>19</v>
      </c>
      <c r="C423" t="s">
        <v>19</v>
      </c>
      <c r="E423" t="s">
        <v>1460</v>
      </c>
      <c r="F423" t="s">
        <v>22</v>
      </c>
      <c r="G423" t="s">
        <v>1461</v>
      </c>
      <c r="H423">
        <v>3</v>
      </c>
      <c r="I423">
        <v>3</v>
      </c>
      <c r="J423" t="s">
        <v>24</v>
      </c>
      <c r="K423" t="s">
        <v>1462</v>
      </c>
      <c r="L423" t="s">
        <v>40</v>
      </c>
      <c r="M423" t="s">
        <v>41</v>
      </c>
      <c r="N423" t="s">
        <v>28</v>
      </c>
      <c r="O423" s="1">
        <v>43462</v>
      </c>
      <c r="Q423" t="s">
        <v>29</v>
      </c>
      <c r="R423" t="s">
        <v>24</v>
      </c>
    </row>
    <row r="424" spans="1:18" x14ac:dyDescent="0.3">
      <c r="A424" t="s">
        <v>18</v>
      </c>
      <c r="B424" t="s">
        <v>19</v>
      </c>
      <c r="C424" t="s">
        <v>19</v>
      </c>
      <c r="E424" t="s">
        <v>1463</v>
      </c>
      <c r="F424" t="s">
        <v>22</v>
      </c>
      <c r="G424" t="s">
        <v>1464</v>
      </c>
      <c r="H424">
        <v>14</v>
      </c>
      <c r="I424">
        <v>14</v>
      </c>
      <c r="J424" t="s">
        <v>24</v>
      </c>
      <c r="K424" t="s">
        <v>1465</v>
      </c>
      <c r="L424" t="s">
        <v>160</v>
      </c>
      <c r="M424" t="s">
        <v>194</v>
      </c>
      <c r="N424" t="s">
        <v>28</v>
      </c>
      <c r="O424">
        <v>41365</v>
      </c>
      <c r="Q424" t="s">
        <v>29</v>
      </c>
      <c r="R424" t="s">
        <v>24</v>
      </c>
    </row>
    <row r="425" spans="1:18" x14ac:dyDescent="0.3">
      <c r="A425" t="s">
        <v>18</v>
      </c>
      <c r="B425" t="s">
        <v>20</v>
      </c>
      <c r="C425" t="s">
        <v>19</v>
      </c>
      <c r="E425" t="s">
        <v>1466</v>
      </c>
      <c r="F425" t="s">
        <v>22</v>
      </c>
      <c r="G425" t="s">
        <v>1467</v>
      </c>
      <c r="H425">
        <v>25.5</v>
      </c>
      <c r="I425">
        <v>28.8</v>
      </c>
      <c r="J425" t="s">
        <v>32</v>
      </c>
      <c r="K425" t="s">
        <v>1468</v>
      </c>
      <c r="L425" t="s">
        <v>83</v>
      </c>
      <c r="M425" t="s">
        <v>95</v>
      </c>
      <c r="N425" t="s">
        <v>36</v>
      </c>
      <c r="O425">
        <v>32751</v>
      </c>
      <c r="Q425" t="s">
        <v>29</v>
      </c>
      <c r="R425" t="s">
        <v>32</v>
      </c>
    </row>
    <row r="426" spans="1:18" x14ac:dyDescent="0.3">
      <c r="A426" t="s">
        <v>18</v>
      </c>
      <c r="B426" t="s">
        <v>19</v>
      </c>
      <c r="C426" t="s">
        <v>20</v>
      </c>
      <c r="D426" t="s">
        <v>175</v>
      </c>
      <c r="E426" t="s">
        <v>175</v>
      </c>
      <c r="F426" t="s">
        <v>22</v>
      </c>
      <c r="G426" t="s">
        <v>1469</v>
      </c>
      <c r="H426">
        <v>405</v>
      </c>
      <c r="J426" t="s">
        <v>32</v>
      </c>
      <c r="K426" t="s">
        <v>1470</v>
      </c>
      <c r="L426" t="s">
        <v>34</v>
      </c>
      <c r="M426" t="s">
        <v>35</v>
      </c>
      <c r="N426" t="s">
        <v>36</v>
      </c>
      <c r="O426">
        <v>38899</v>
      </c>
      <c r="Q426" t="s">
        <v>29</v>
      </c>
      <c r="R426" t="s">
        <v>32</v>
      </c>
    </row>
    <row r="427" spans="1:18" x14ac:dyDescent="0.3">
      <c r="A427" t="s">
        <v>18</v>
      </c>
      <c r="B427" t="s">
        <v>19</v>
      </c>
      <c r="C427" t="s">
        <v>19</v>
      </c>
      <c r="E427" t="s">
        <v>1471</v>
      </c>
      <c r="F427" t="s">
        <v>44</v>
      </c>
      <c r="G427" t="s">
        <v>1472</v>
      </c>
      <c r="H427">
        <v>16</v>
      </c>
      <c r="J427" t="s">
        <v>24</v>
      </c>
      <c r="K427" t="s">
        <v>46</v>
      </c>
      <c r="L427" t="s">
        <v>34</v>
      </c>
      <c r="M427" t="s">
        <v>35</v>
      </c>
      <c r="N427" t="s">
        <v>28</v>
      </c>
      <c r="O427" s="1">
        <v>43899</v>
      </c>
      <c r="Q427" t="s">
        <v>48</v>
      </c>
      <c r="R427" t="s">
        <v>24</v>
      </c>
    </row>
    <row r="428" spans="1:18" x14ac:dyDescent="0.3">
      <c r="A428" t="s">
        <v>18</v>
      </c>
      <c r="B428" t="s">
        <v>19</v>
      </c>
      <c r="C428" t="s">
        <v>20</v>
      </c>
      <c r="D428" t="s">
        <v>3279</v>
      </c>
      <c r="E428" t="s">
        <v>3279</v>
      </c>
      <c r="F428" t="s">
        <v>22</v>
      </c>
      <c r="G428" t="s">
        <v>3279</v>
      </c>
      <c r="H428">
        <v>0.99</v>
      </c>
      <c r="J428" t="s">
        <v>24</v>
      </c>
      <c r="K428" t="s">
        <v>171</v>
      </c>
      <c r="L428" t="s">
        <v>160</v>
      </c>
      <c r="M428" t="s">
        <v>160</v>
      </c>
      <c r="N428" t="s">
        <v>28</v>
      </c>
      <c r="O428" s="1"/>
      <c r="Q428" t="s">
        <v>29</v>
      </c>
      <c r="R428" t="s">
        <v>24</v>
      </c>
    </row>
    <row r="429" spans="1:18" x14ac:dyDescent="0.3">
      <c r="A429" t="s">
        <v>18</v>
      </c>
      <c r="B429" t="s">
        <v>19</v>
      </c>
      <c r="C429" t="s">
        <v>19</v>
      </c>
      <c r="E429" t="s">
        <v>1473</v>
      </c>
      <c r="F429" t="s">
        <v>22</v>
      </c>
      <c r="G429" t="s">
        <v>1474</v>
      </c>
      <c r="H429">
        <v>3.56</v>
      </c>
      <c r="I429">
        <v>3.8</v>
      </c>
      <c r="J429" t="s">
        <v>32</v>
      </c>
      <c r="K429" t="s">
        <v>1475</v>
      </c>
      <c r="L429" t="s">
        <v>94</v>
      </c>
      <c r="M429" t="s">
        <v>135</v>
      </c>
      <c r="N429" t="s">
        <v>36</v>
      </c>
      <c r="O429" s="1">
        <v>40026</v>
      </c>
      <c r="Q429" t="s">
        <v>29</v>
      </c>
      <c r="R429" t="s">
        <v>32</v>
      </c>
    </row>
    <row r="430" spans="1:18" x14ac:dyDescent="0.3">
      <c r="A430" t="s">
        <v>18</v>
      </c>
      <c r="B430" t="s">
        <v>20</v>
      </c>
      <c r="C430" t="s">
        <v>19</v>
      </c>
      <c r="E430" t="s">
        <v>1479</v>
      </c>
      <c r="F430" t="s">
        <v>22</v>
      </c>
      <c r="G430" t="s">
        <v>1480</v>
      </c>
      <c r="H430">
        <v>1.49</v>
      </c>
      <c r="I430">
        <v>2.5</v>
      </c>
      <c r="J430" t="s">
        <v>32</v>
      </c>
      <c r="K430" t="s">
        <v>1481</v>
      </c>
      <c r="L430" t="s">
        <v>34</v>
      </c>
      <c r="M430" t="s">
        <v>35</v>
      </c>
      <c r="N430" t="s">
        <v>36</v>
      </c>
      <c r="O430" s="1">
        <v>32121</v>
      </c>
      <c r="Q430" t="s">
        <v>29</v>
      </c>
      <c r="R430" t="s">
        <v>32</v>
      </c>
    </row>
    <row r="431" spans="1:18" x14ac:dyDescent="0.3">
      <c r="A431" t="s">
        <v>18</v>
      </c>
      <c r="B431" t="s">
        <v>19</v>
      </c>
      <c r="C431" t="s">
        <v>19</v>
      </c>
      <c r="E431" t="s">
        <v>1482</v>
      </c>
      <c r="F431" t="s">
        <v>22</v>
      </c>
      <c r="G431" t="s">
        <v>1483</v>
      </c>
      <c r="H431">
        <v>85</v>
      </c>
      <c r="I431">
        <v>84</v>
      </c>
      <c r="J431" t="s">
        <v>32</v>
      </c>
      <c r="K431" t="s">
        <v>68</v>
      </c>
      <c r="L431" t="s">
        <v>34</v>
      </c>
      <c r="M431" t="s">
        <v>35</v>
      </c>
      <c r="N431" t="s">
        <v>36</v>
      </c>
      <c r="O431" s="1">
        <v>24108</v>
      </c>
      <c r="Q431" t="s">
        <v>29</v>
      </c>
      <c r="R431" t="s">
        <v>32</v>
      </c>
    </row>
    <row r="432" spans="1:18" x14ac:dyDescent="0.3">
      <c r="A432" t="s">
        <v>18</v>
      </c>
      <c r="B432" t="s">
        <v>19</v>
      </c>
      <c r="C432" t="s">
        <v>19</v>
      </c>
      <c r="E432" t="s">
        <v>1486</v>
      </c>
      <c r="F432" t="s">
        <v>22</v>
      </c>
      <c r="G432" t="s">
        <v>1487</v>
      </c>
      <c r="H432">
        <v>44</v>
      </c>
      <c r="I432">
        <v>45</v>
      </c>
      <c r="J432" t="s">
        <v>24</v>
      </c>
      <c r="K432" t="s">
        <v>683</v>
      </c>
      <c r="L432" t="s">
        <v>26</v>
      </c>
      <c r="M432" t="s">
        <v>27</v>
      </c>
      <c r="N432" t="s">
        <v>28</v>
      </c>
      <c r="O432" s="1">
        <v>37153</v>
      </c>
      <c r="Q432" t="s">
        <v>29</v>
      </c>
      <c r="R432" t="s">
        <v>24</v>
      </c>
    </row>
    <row r="433" spans="1:18" x14ac:dyDescent="0.3">
      <c r="A433" t="s">
        <v>18</v>
      </c>
      <c r="B433" t="s">
        <v>19</v>
      </c>
      <c r="C433" t="s">
        <v>19</v>
      </c>
      <c r="E433" t="s">
        <v>1488</v>
      </c>
      <c r="F433" t="s">
        <v>22</v>
      </c>
      <c r="G433" t="s">
        <v>1489</v>
      </c>
      <c r="H433">
        <v>14.99</v>
      </c>
      <c r="I433">
        <v>15</v>
      </c>
      <c r="J433" t="s">
        <v>32</v>
      </c>
      <c r="K433" t="s">
        <v>1490</v>
      </c>
      <c r="L433" t="s">
        <v>40</v>
      </c>
      <c r="M433" t="s">
        <v>41</v>
      </c>
      <c r="N433" t="s">
        <v>42</v>
      </c>
      <c r="O433">
        <v>42361</v>
      </c>
      <c r="Q433" t="s">
        <v>29</v>
      </c>
      <c r="R433" t="s">
        <v>32</v>
      </c>
    </row>
    <row r="434" spans="1:18" x14ac:dyDescent="0.3">
      <c r="A434" t="s">
        <v>18</v>
      </c>
      <c r="B434" t="s">
        <v>19</v>
      </c>
      <c r="C434" t="s">
        <v>19</v>
      </c>
      <c r="E434" t="s">
        <v>1491</v>
      </c>
      <c r="F434" t="s">
        <v>22</v>
      </c>
      <c r="G434" t="s">
        <v>1492</v>
      </c>
      <c r="H434">
        <v>20</v>
      </c>
      <c r="I434">
        <v>20</v>
      </c>
      <c r="J434" t="s">
        <v>24</v>
      </c>
      <c r="K434" t="s">
        <v>1493</v>
      </c>
      <c r="L434" t="s">
        <v>40</v>
      </c>
      <c r="M434" t="s">
        <v>41</v>
      </c>
      <c r="N434" t="s">
        <v>28</v>
      </c>
      <c r="O434" s="1">
        <v>41628</v>
      </c>
      <c r="Q434" t="s">
        <v>29</v>
      </c>
      <c r="R434" t="s">
        <v>24</v>
      </c>
    </row>
    <row r="435" spans="1:18" x14ac:dyDescent="0.3">
      <c r="A435" t="s">
        <v>18</v>
      </c>
      <c r="B435" t="s">
        <v>19</v>
      </c>
      <c r="C435" t="s">
        <v>20</v>
      </c>
      <c r="D435" t="s">
        <v>200</v>
      </c>
      <c r="E435" t="s">
        <v>200</v>
      </c>
      <c r="F435" t="s">
        <v>22</v>
      </c>
      <c r="G435" t="s">
        <v>1497</v>
      </c>
      <c r="H435">
        <v>555</v>
      </c>
      <c r="J435" t="s">
        <v>24</v>
      </c>
      <c r="K435" t="s">
        <v>1498</v>
      </c>
      <c r="L435" t="s">
        <v>185</v>
      </c>
      <c r="M435" t="s">
        <v>27</v>
      </c>
      <c r="N435" t="s">
        <v>28</v>
      </c>
      <c r="O435" s="1">
        <v>38696</v>
      </c>
      <c r="Q435" t="s">
        <v>29</v>
      </c>
      <c r="R435" t="s">
        <v>24</v>
      </c>
    </row>
    <row r="436" spans="1:18" x14ac:dyDescent="0.3">
      <c r="A436" t="s">
        <v>18</v>
      </c>
      <c r="B436" t="s">
        <v>19</v>
      </c>
      <c r="C436" t="s">
        <v>19</v>
      </c>
      <c r="E436" t="s">
        <v>1499</v>
      </c>
      <c r="F436" t="s">
        <v>22</v>
      </c>
      <c r="G436" t="s">
        <v>1500</v>
      </c>
      <c r="H436">
        <v>26</v>
      </c>
      <c r="I436">
        <v>26</v>
      </c>
      <c r="J436" t="s">
        <v>71</v>
      </c>
      <c r="K436" t="s">
        <v>1501</v>
      </c>
      <c r="L436" t="s">
        <v>40</v>
      </c>
      <c r="M436" t="s">
        <v>41</v>
      </c>
      <c r="N436" t="s">
        <v>28</v>
      </c>
      <c r="O436" s="1">
        <v>41317</v>
      </c>
      <c r="Q436" t="s">
        <v>29</v>
      </c>
      <c r="R436" t="s">
        <v>71</v>
      </c>
    </row>
    <row r="437" spans="1:18" x14ac:dyDescent="0.3">
      <c r="A437" t="s">
        <v>18</v>
      </c>
      <c r="B437" t="s">
        <v>19</v>
      </c>
      <c r="C437" t="s">
        <v>20</v>
      </c>
      <c r="D437" t="s">
        <v>1502</v>
      </c>
      <c r="E437" t="s">
        <v>1502</v>
      </c>
      <c r="F437" t="s">
        <v>22</v>
      </c>
      <c r="G437" t="s">
        <v>1503</v>
      </c>
      <c r="H437">
        <v>9.9499999999999993</v>
      </c>
      <c r="J437" t="s">
        <v>24</v>
      </c>
      <c r="K437" t="s">
        <v>1504</v>
      </c>
      <c r="L437" t="s">
        <v>160</v>
      </c>
      <c r="M437" t="s">
        <v>160</v>
      </c>
      <c r="N437" t="s">
        <v>28</v>
      </c>
      <c r="O437" s="1"/>
      <c r="Q437" t="s">
        <v>29</v>
      </c>
      <c r="R437" t="s">
        <v>24</v>
      </c>
    </row>
    <row r="438" spans="1:18" x14ac:dyDescent="0.3">
      <c r="A438" t="s">
        <v>18</v>
      </c>
      <c r="B438" t="s">
        <v>19</v>
      </c>
      <c r="C438" t="s">
        <v>19</v>
      </c>
      <c r="E438" t="s">
        <v>1505</v>
      </c>
      <c r="F438" t="s">
        <v>22</v>
      </c>
      <c r="G438" t="s">
        <v>1506</v>
      </c>
      <c r="H438">
        <v>100</v>
      </c>
      <c r="I438">
        <v>100</v>
      </c>
      <c r="J438" t="s">
        <v>32</v>
      </c>
      <c r="K438" t="s">
        <v>1507</v>
      </c>
      <c r="L438" t="s">
        <v>160</v>
      </c>
      <c r="M438" t="s">
        <v>318</v>
      </c>
      <c r="N438" t="s">
        <v>36</v>
      </c>
      <c r="Q438" t="s">
        <v>29</v>
      </c>
      <c r="R438" t="s">
        <v>32</v>
      </c>
    </row>
    <row r="439" spans="1:18" x14ac:dyDescent="0.3">
      <c r="A439" t="s">
        <v>18</v>
      </c>
      <c r="B439" t="s">
        <v>19</v>
      </c>
      <c r="C439" t="s">
        <v>20</v>
      </c>
      <c r="D439" t="s">
        <v>2656</v>
      </c>
      <c r="E439" t="s">
        <v>2656</v>
      </c>
      <c r="F439" t="s">
        <v>22</v>
      </c>
      <c r="G439" t="s">
        <v>2656</v>
      </c>
      <c r="H439">
        <v>0.99</v>
      </c>
      <c r="J439" t="s">
        <v>32</v>
      </c>
      <c r="K439" t="s">
        <v>171</v>
      </c>
      <c r="L439" t="s">
        <v>160</v>
      </c>
      <c r="M439" t="s">
        <v>160</v>
      </c>
      <c r="N439" t="s">
        <v>36</v>
      </c>
      <c r="Q439" t="s">
        <v>29</v>
      </c>
      <c r="R439" t="s">
        <v>32</v>
      </c>
    </row>
    <row r="440" spans="1:18" x14ac:dyDescent="0.3">
      <c r="A440" t="s">
        <v>18</v>
      </c>
      <c r="B440" t="s">
        <v>19</v>
      </c>
      <c r="C440" t="s">
        <v>19</v>
      </c>
      <c r="E440" t="s">
        <v>1508</v>
      </c>
      <c r="F440" t="s">
        <v>22</v>
      </c>
      <c r="G440" t="s">
        <v>1509</v>
      </c>
      <c r="H440">
        <v>22.3</v>
      </c>
      <c r="I440">
        <v>30.6</v>
      </c>
      <c r="J440" t="s">
        <v>24</v>
      </c>
      <c r="K440" t="s">
        <v>476</v>
      </c>
      <c r="L440" t="s">
        <v>26</v>
      </c>
      <c r="M440" t="s">
        <v>27</v>
      </c>
      <c r="N440" t="s">
        <v>28</v>
      </c>
      <c r="O440" s="1">
        <v>27760</v>
      </c>
      <c r="Q440" t="s">
        <v>29</v>
      </c>
      <c r="R440" t="s">
        <v>477</v>
      </c>
    </row>
    <row r="441" spans="1:18" x14ac:dyDescent="0.3">
      <c r="A441" t="s">
        <v>18</v>
      </c>
      <c r="B441" t="s">
        <v>19</v>
      </c>
      <c r="C441" t="s">
        <v>19</v>
      </c>
      <c r="E441" t="s">
        <v>1510</v>
      </c>
      <c r="F441" t="s">
        <v>22</v>
      </c>
      <c r="G441" t="s">
        <v>1511</v>
      </c>
      <c r="H441">
        <v>42.96</v>
      </c>
      <c r="I441">
        <v>43</v>
      </c>
      <c r="J441" t="s">
        <v>32</v>
      </c>
      <c r="K441" t="s">
        <v>1512</v>
      </c>
      <c r="L441" t="s">
        <v>47</v>
      </c>
      <c r="M441" t="s">
        <v>47</v>
      </c>
      <c r="N441" t="s">
        <v>36</v>
      </c>
      <c r="O441" s="1">
        <v>42356</v>
      </c>
      <c r="Q441" t="s">
        <v>29</v>
      </c>
      <c r="R441" t="s">
        <v>32</v>
      </c>
    </row>
    <row r="442" spans="1:18" x14ac:dyDescent="0.3">
      <c r="A442" t="s">
        <v>18</v>
      </c>
      <c r="B442" t="s">
        <v>19</v>
      </c>
      <c r="C442" t="s">
        <v>19</v>
      </c>
      <c r="E442" t="s">
        <v>1513</v>
      </c>
      <c r="F442" t="s">
        <v>22</v>
      </c>
      <c r="G442" t="s">
        <v>1514</v>
      </c>
      <c r="H442">
        <v>40</v>
      </c>
      <c r="I442">
        <v>40</v>
      </c>
      <c r="J442" t="s">
        <v>32</v>
      </c>
      <c r="K442" t="s">
        <v>1515</v>
      </c>
      <c r="L442" t="s">
        <v>40</v>
      </c>
      <c r="M442" t="s">
        <v>41</v>
      </c>
      <c r="N442" t="s">
        <v>42</v>
      </c>
      <c r="O442">
        <v>41275</v>
      </c>
      <c r="Q442" t="s">
        <v>29</v>
      </c>
      <c r="R442" t="s">
        <v>32</v>
      </c>
    </row>
    <row r="443" spans="1:18" x14ac:dyDescent="0.3">
      <c r="A443" t="s">
        <v>18</v>
      </c>
      <c r="B443" t="s">
        <v>19</v>
      </c>
      <c r="C443" t="s">
        <v>19</v>
      </c>
      <c r="E443" t="s">
        <v>1516</v>
      </c>
      <c r="F443" t="s">
        <v>22</v>
      </c>
      <c r="G443" t="s">
        <v>1517</v>
      </c>
      <c r="H443">
        <v>7.5</v>
      </c>
      <c r="I443">
        <v>9.8000000000000007</v>
      </c>
      <c r="J443" t="s">
        <v>32</v>
      </c>
      <c r="K443" t="s">
        <v>1518</v>
      </c>
      <c r="L443" t="s">
        <v>94</v>
      </c>
      <c r="M443" t="s">
        <v>27</v>
      </c>
      <c r="N443" t="s">
        <v>36</v>
      </c>
      <c r="O443">
        <v>32860</v>
      </c>
      <c r="Q443" t="s">
        <v>29</v>
      </c>
      <c r="R443" t="s">
        <v>32</v>
      </c>
    </row>
    <row r="444" spans="1:18" x14ac:dyDescent="0.3">
      <c r="A444" t="s">
        <v>18</v>
      </c>
      <c r="B444" t="s">
        <v>19</v>
      </c>
      <c r="C444" t="s">
        <v>19</v>
      </c>
      <c r="E444" t="s">
        <v>1676</v>
      </c>
      <c r="F444" t="s">
        <v>22</v>
      </c>
      <c r="G444" t="s">
        <v>1677</v>
      </c>
      <c r="H444">
        <v>2.75</v>
      </c>
      <c r="I444">
        <v>7.5</v>
      </c>
      <c r="J444" t="s">
        <v>24</v>
      </c>
      <c r="K444" t="s">
        <v>1678</v>
      </c>
      <c r="L444" t="s">
        <v>160</v>
      </c>
      <c r="M444" t="s">
        <v>160</v>
      </c>
      <c r="N444" t="s">
        <v>28</v>
      </c>
      <c r="O444" s="1">
        <v>43952</v>
      </c>
      <c r="Q444" t="s">
        <v>29</v>
      </c>
      <c r="R444" t="s">
        <v>24</v>
      </c>
    </row>
    <row r="445" spans="1:18" x14ac:dyDescent="0.3">
      <c r="A445" t="s">
        <v>18</v>
      </c>
      <c r="B445" t="s">
        <v>19</v>
      </c>
      <c r="C445" t="s">
        <v>19</v>
      </c>
      <c r="E445" t="s">
        <v>1519</v>
      </c>
      <c r="F445" t="s">
        <v>22</v>
      </c>
      <c r="G445" t="s">
        <v>1520</v>
      </c>
      <c r="H445">
        <v>20</v>
      </c>
      <c r="I445">
        <v>20</v>
      </c>
      <c r="J445" t="s">
        <v>32</v>
      </c>
      <c r="K445" t="s">
        <v>1521</v>
      </c>
      <c r="L445" t="s">
        <v>40</v>
      </c>
      <c r="M445" t="s">
        <v>41</v>
      </c>
      <c r="N445" t="s">
        <v>36</v>
      </c>
      <c r="O445" s="1">
        <v>41991</v>
      </c>
      <c r="Q445" t="s">
        <v>29</v>
      </c>
      <c r="R445" t="s">
        <v>32</v>
      </c>
    </row>
    <row r="446" spans="1:18" x14ac:dyDescent="0.3">
      <c r="A446" t="s">
        <v>18</v>
      </c>
      <c r="B446" t="s">
        <v>19</v>
      </c>
      <c r="C446" t="s">
        <v>20</v>
      </c>
      <c r="D446" t="s">
        <v>123</v>
      </c>
      <c r="E446" t="s">
        <v>123</v>
      </c>
      <c r="F446" t="s">
        <v>22</v>
      </c>
      <c r="G446" t="s">
        <v>1522</v>
      </c>
      <c r="H446">
        <v>309.83999999999997</v>
      </c>
      <c r="J446" t="s">
        <v>32</v>
      </c>
      <c r="K446" t="s">
        <v>126</v>
      </c>
      <c r="L446" t="s">
        <v>26</v>
      </c>
      <c r="M446" t="s">
        <v>27</v>
      </c>
      <c r="N446" t="s">
        <v>36</v>
      </c>
      <c r="O446" s="1">
        <v>41486</v>
      </c>
      <c r="Q446" t="s">
        <v>29</v>
      </c>
      <c r="R446" t="s">
        <v>32</v>
      </c>
    </row>
    <row r="447" spans="1:18" x14ac:dyDescent="0.3">
      <c r="A447" t="s">
        <v>18</v>
      </c>
      <c r="B447" t="s">
        <v>19</v>
      </c>
      <c r="C447" t="s">
        <v>19</v>
      </c>
      <c r="E447" t="s">
        <v>1527</v>
      </c>
      <c r="F447" t="s">
        <v>22</v>
      </c>
      <c r="G447" t="s">
        <v>1528</v>
      </c>
      <c r="H447">
        <v>1</v>
      </c>
      <c r="I447">
        <v>2</v>
      </c>
      <c r="J447" t="s">
        <v>32</v>
      </c>
      <c r="K447" t="s">
        <v>68</v>
      </c>
      <c r="L447" t="s">
        <v>34</v>
      </c>
      <c r="M447" t="s">
        <v>35</v>
      </c>
      <c r="N447" t="s">
        <v>36</v>
      </c>
      <c r="O447" s="1">
        <v>732</v>
      </c>
      <c r="Q447" t="s">
        <v>29</v>
      </c>
      <c r="R447" t="s">
        <v>32</v>
      </c>
    </row>
    <row r="448" spans="1:18" x14ac:dyDescent="0.3">
      <c r="A448" t="s">
        <v>18</v>
      </c>
      <c r="B448" t="s">
        <v>19</v>
      </c>
      <c r="C448" t="s">
        <v>20</v>
      </c>
      <c r="D448" t="s">
        <v>2171</v>
      </c>
      <c r="E448" t="s">
        <v>2171</v>
      </c>
      <c r="F448" t="s">
        <v>22</v>
      </c>
      <c r="G448" t="s">
        <v>2171</v>
      </c>
      <c r="H448">
        <v>0.99</v>
      </c>
      <c r="J448" t="s">
        <v>24</v>
      </c>
      <c r="K448" t="s">
        <v>171</v>
      </c>
      <c r="L448" t="s">
        <v>160</v>
      </c>
      <c r="M448" t="s">
        <v>160</v>
      </c>
      <c r="N448" t="s">
        <v>28</v>
      </c>
      <c r="Q448" t="s">
        <v>29</v>
      </c>
      <c r="R448" t="s">
        <v>24</v>
      </c>
    </row>
    <row r="449" spans="1:18" x14ac:dyDescent="0.3">
      <c r="A449" t="s">
        <v>18</v>
      </c>
      <c r="B449" t="s">
        <v>19</v>
      </c>
      <c r="C449" t="s">
        <v>19</v>
      </c>
      <c r="E449" t="s">
        <v>1529</v>
      </c>
      <c r="F449" t="s">
        <v>22</v>
      </c>
      <c r="G449" t="s">
        <v>1530</v>
      </c>
      <c r="H449">
        <v>150</v>
      </c>
      <c r="I449">
        <v>150</v>
      </c>
      <c r="J449" t="s">
        <v>24</v>
      </c>
      <c r="K449" t="s">
        <v>140</v>
      </c>
      <c r="L449" t="s">
        <v>47</v>
      </c>
      <c r="M449" t="s">
        <v>47</v>
      </c>
      <c r="N449" t="s">
        <v>28</v>
      </c>
      <c r="O449">
        <v>41038</v>
      </c>
      <c r="Q449" t="s">
        <v>29</v>
      </c>
      <c r="R449" t="s">
        <v>24</v>
      </c>
    </row>
    <row r="450" spans="1:18" x14ac:dyDescent="0.3">
      <c r="A450" t="s">
        <v>18</v>
      </c>
      <c r="B450" t="s">
        <v>19</v>
      </c>
      <c r="C450" t="s">
        <v>19</v>
      </c>
      <c r="E450" t="s">
        <v>1531</v>
      </c>
      <c r="F450" t="s">
        <v>22</v>
      </c>
      <c r="G450" t="s">
        <v>1532</v>
      </c>
      <c r="H450">
        <v>40</v>
      </c>
      <c r="I450">
        <v>40</v>
      </c>
      <c r="J450" t="s">
        <v>24</v>
      </c>
      <c r="K450" t="s">
        <v>275</v>
      </c>
      <c r="L450" t="s">
        <v>40</v>
      </c>
      <c r="M450" t="s">
        <v>41</v>
      </c>
      <c r="N450" t="s">
        <v>28</v>
      </c>
      <c r="O450" s="1"/>
      <c r="Q450" t="s">
        <v>29</v>
      </c>
      <c r="R450" t="s">
        <v>24</v>
      </c>
    </row>
    <row r="451" spans="1:18" x14ac:dyDescent="0.3">
      <c r="A451" t="s">
        <v>18</v>
      </c>
      <c r="B451" t="s">
        <v>19</v>
      </c>
      <c r="C451" t="s">
        <v>19</v>
      </c>
      <c r="E451" t="s">
        <v>1533</v>
      </c>
      <c r="F451" t="s">
        <v>22</v>
      </c>
      <c r="G451" t="s">
        <v>1534</v>
      </c>
      <c r="H451">
        <v>5</v>
      </c>
      <c r="I451">
        <v>5</v>
      </c>
      <c r="J451" t="s">
        <v>24</v>
      </c>
      <c r="K451" t="s">
        <v>1535</v>
      </c>
      <c r="L451" t="s">
        <v>40</v>
      </c>
      <c r="M451" t="s">
        <v>41</v>
      </c>
      <c r="N451" t="s">
        <v>28</v>
      </c>
      <c r="O451" s="1">
        <v>41596</v>
      </c>
      <c r="Q451" t="s">
        <v>29</v>
      </c>
      <c r="R451" t="s">
        <v>24</v>
      </c>
    </row>
    <row r="452" spans="1:18" x14ac:dyDescent="0.3">
      <c r="A452" t="s">
        <v>18</v>
      </c>
      <c r="B452" t="s">
        <v>19</v>
      </c>
      <c r="C452" t="s">
        <v>20</v>
      </c>
      <c r="D452" t="s">
        <v>539</v>
      </c>
      <c r="E452" t="s">
        <v>539</v>
      </c>
      <c r="F452" t="s">
        <v>22</v>
      </c>
      <c r="G452" t="s">
        <v>1403</v>
      </c>
      <c r="H452">
        <v>585</v>
      </c>
      <c r="J452" t="s">
        <v>32</v>
      </c>
      <c r="K452" t="s">
        <v>68</v>
      </c>
      <c r="L452" t="s">
        <v>185</v>
      </c>
      <c r="M452" t="s">
        <v>27</v>
      </c>
      <c r="N452" t="s">
        <v>36</v>
      </c>
      <c r="O452">
        <v>39819</v>
      </c>
      <c r="Q452" t="s">
        <v>29</v>
      </c>
      <c r="R452" t="s">
        <v>32</v>
      </c>
    </row>
    <row r="453" spans="1:18" x14ac:dyDescent="0.3">
      <c r="A453" t="s">
        <v>18</v>
      </c>
      <c r="B453" t="s">
        <v>19</v>
      </c>
      <c r="C453" t="s">
        <v>19</v>
      </c>
      <c r="E453" t="s">
        <v>1538</v>
      </c>
      <c r="F453" t="s">
        <v>22</v>
      </c>
      <c r="G453" t="s">
        <v>1539</v>
      </c>
      <c r="H453">
        <v>105.5</v>
      </c>
      <c r="I453">
        <v>105.5</v>
      </c>
      <c r="J453" t="s">
        <v>71</v>
      </c>
      <c r="K453" t="s">
        <v>1540</v>
      </c>
      <c r="L453" t="s">
        <v>26</v>
      </c>
      <c r="M453" t="s">
        <v>27</v>
      </c>
      <c r="N453" t="s">
        <v>28</v>
      </c>
      <c r="O453">
        <v>43424</v>
      </c>
      <c r="Q453" t="s">
        <v>29</v>
      </c>
      <c r="R453" t="s">
        <v>71</v>
      </c>
    </row>
    <row r="454" spans="1:18" x14ac:dyDescent="0.3">
      <c r="A454" t="s">
        <v>18</v>
      </c>
      <c r="B454" t="s">
        <v>19</v>
      </c>
      <c r="C454" t="s">
        <v>19</v>
      </c>
      <c r="E454" t="s">
        <v>1543</v>
      </c>
      <c r="F454" t="s">
        <v>22</v>
      </c>
      <c r="G454" t="s">
        <v>1544</v>
      </c>
      <c r="H454">
        <v>1</v>
      </c>
      <c r="I454">
        <v>1</v>
      </c>
      <c r="J454" t="s">
        <v>32</v>
      </c>
      <c r="K454" t="s">
        <v>1545</v>
      </c>
      <c r="L454" t="s">
        <v>40</v>
      </c>
      <c r="M454" t="s">
        <v>41</v>
      </c>
      <c r="N454" t="s">
        <v>36</v>
      </c>
      <c r="O454" s="1">
        <v>41456</v>
      </c>
      <c r="Q454" t="s">
        <v>29</v>
      </c>
      <c r="R454" t="s">
        <v>32</v>
      </c>
    </row>
    <row r="455" spans="1:18" x14ac:dyDescent="0.3">
      <c r="A455" t="s">
        <v>18</v>
      </c>
      <c r="B455" t="s">
        <v>19</v>
      </c>
      <c r="C455" t="s">
        <v>19</v>
      </c>
      <c r="E455" t="s">
        <v>1549</v>
      </c>
      <c r="F455" t="s">
        <v>22</v>
      </c>
      <c r="G455" t="s">
        <v>1550</v>
      </c>
      <c r="H455">
        <v>5.8</v>
      </c>
      <c r="I455">
        <v>6</v>
      </c>
      <c r="J455" t="s">
        <v>32</v>
      </c>
      <c r="K455" t="s">
        <v>1114</v>
      </c>
      <c r="L455" t="s">
        <v>34</v>
      </c>
      <c r="M455" t="s">
        <v>35</v>
      </c>
      <c r="N455" t="s">
        <v>36</v>
      </c>
      <c r="O455">
        <v>24108</v>
      </c>
      <c r="Q455" t="s">
        <v>29</v>
      </c>
      <c r="R455" t="s">
        <v>32</v>
      </c>
    </row>
    <row r="456" spans="1:18" x14ac:dyDescent="0.3">
      <c r="A456" t="s">
        <v>18</v>
      </c>
      <c r="B456" t="s">
        <v>19</v>
      </c>
      <c r="C456" t="s">
        <v>19</v>
      </c>
      <c r="E456" t="s">
        <v>1552</v>
      </c>
      <c r="F456" t="s">
        <v>22</v>
      </c>
      <c r="G456" t="s">
        <v>1553</v>
      </c>
      <c r="H456">
        <v>0.9</v>
      </c>
      <c r="I456">
        <v>0.9</v>
      </c>
      <c r="J456" t="s">
        <v>32</v>
      </c>
      <c r="K456" t="s">
        <v>311</v>
      </c>
      <c r="L456" t="s">
        <v>34</v>
      </c>
      <c r="M456" t="s">
        <v>35</v>
      </c>
      <c r="N456" t="s">
        <v>36</v>
      </c>
      <c r="O456">
        <v>30317</v>
      </c>
      <c r="Q456" t="s">
        <v>29</v>
      </c>
      <c r="R456" t="s">
        <v>32</v>
      </c>
    </row>
    <row r="457" spans="1:18" x14ac:dyDescent="0.3">
      <c r="A457" t="s">
        <v>18</v>
      </c>
      <c r="B457" t="s">
        <v>19</v>
      </c>
      <c r="C457" t="s">
        <v>19</v>
      </c>
      <c r="E457" t="s">
        <v>1554</v>
      </c>
      <c r="F457" t="s">
        <v>22</v>
      </c>
      <c r="G457" t="s">
        <v>1555</v>
      </c>
      <c r="H457">
        <v>1.5</v>
      </c>
      <c r="I457">
        <v>1.5</v>
      </c>
      <c r="J457" t="s">
        <v>32</v>
      </c>
      <c r="K457" t="s">
        <v>249</v>
      </c>
      <c r="L457" t="s">
        <v>40</v>
      </c>
      <c r="M457" t="s">
        <v>41</v>
      </c>
      <c r="N457" t="s">
        <v>36</v>
      </c>
      <c r="O457" s="1">
        <v>42125</v>
      </c>
      <c r="Q457" t="s">
        <v>29</v>
      </c>
      <c r="R457" t="s">
        <v>32</v>
      </c>
    </row>
    <row r="458" spans="1:18" x14ac:dyDescent="0.3">
      <c r="A458" t="s">
        <v>18</v>
      </c>
      <c r="B458" t="s">
        <v>19</v>
      </c>
      <c r="C458" t="s">
        <v>19</v>
      </c>
      <c r="E458" t="s">
        <v>1556</v>
      </c>
      <c r="F458" t="s">
        <v>22</v>
      </c>
      <c r="G458" t="s">
        <v>1557</v>
      </c>
      <c r="H458">
        <v>8.5</v>
      </c>
      <c r="I458">
        <v>8.5</v>
      </c>
      <c r="J458" t="s">
        <v>32</v>
      </c>
      <c r="K458" t="s">
        <v>68</v>
      </c>
      <c r="L458" t="s">
        <v>34</v>
      </c>
      <c r="M458" t="s">
        <v>35</v>
      </c>
      <c r="N458" t="s">
        <v>36</v>
      </c>
      <c r="O458">
        <v>7672</v>
      </c>
      <c r="Q458" t="s">
        <v>29</v>
      </c>
      <c r="R458" t="s">
        <v>32</v>
      </c>
    </row>
    <row r="459" spans="1:18" x14ac:dyDescent="0.3">
      <c r="A459" t="s">
        <v>18</v>
      </c>
      <c r="B459" t="s">
        <v>20</v>
      </c>
      <c r="C459" t="s">
        <v>19</v>
      </c>
      <c r="E459" t="s">
        <v>1476</v>
      </c>
      <c r="F459" t="s">
        <v>22</v>
      </c>
      <c r="G459" t="s">
        <v>1477</v>
      </c>
      <c r="H459">
        <v>1.2</v>
      </c>
      <c r="I459">
        <v>2.5</v>
      </c>
      <c r="J459" t="s">
        <v>32</v>
      </c>
      <c r="K459" t="s">
        <v>68</v>
      </c>
      <c r="L459" t="s">
        <v>34</v>
      </c>
      <c r="M459" t="s">
        <v>35</v>
      </c>
      <c r="N459" t="s">
        <v>36</v>
      </c>
      <c r="O459" s="1">
        <v>30682</v>
      </c>
      <c r="Q459" t="s">
        <v>29</v>
      </c>
      <c r="R459" t="s">
        <v>32</v>
      </c>
    </row>
    <row r="460" spans="1:18" x14ac:dyDescent="0.3">
      <c r="A460" t="s">
        <v>18</v>
      </c>
      <c r="B460" t="s">
        <v>19</v>
      </c>
      <c r="C460" t="s">
        <v>19</v>
      </c>
      <c r="E460" t="s">
        <v>1558</v>
      </c>
      <c r="F460" t="s">
        <v>22</v>
      </c>
      <c r="G460" t="s">
        <v>1559</v>
      </c>
      <c r="H460">
        <v>102.18</v>
      </c>
      <c r="I460">
        <v>102.2</v>
      </c>
      <c r="J460" t="s">
        <v>32</v>
      </c>
      <c r="K460" t="s">
        <v>791</v>
      </c>
      <c r="L460" t="s">
        <v>47</v>
      </c>
      <c r="M460" t="s">
        <v>47</v>
      </c>
      <c r="N460" t="s">
        <v>36</v>
      </c>
      <c r="O460" s="1">
        <v>34335</v>
      </c>
      <c r="Q460" t="s">
        <v>29</v>
      </c>
      <c r="R460" t="s">
        <v>32</v>
      </c>
    </row>
    <row r="461" spans="1:18" x14ac:dyDescent="0.3">
      <c r="A461" t="s">
        <v>18</v>
      </c>
      <c r="B461" t="s">
        <v>19</v>
      </c>
      <c r="C461" t="s">
        <v>19</v>
      </c>
      <c r="E461" t="s">
        <v>1560</v>
      </c>
      <c r="F461" t="s">
        <v>22</v>
      </c>
      <c r="G461" t="s">
        <v>1561</v>
      </c>
      <c r="H461">
        <v>1.5</v>
      </c>
      <c r="I461">
        <v>1.5</v>
      </c>
      <c r="J461" t="s">
        <v>24</v>
      </c>
      <c r="K461" t="s">
        <v>1562</v>
      </c>
      <c r="L461" t="s">
        <v>94</v>
      </c>
      <c r="M461" t="s">
        <v>95</v>
      </c>
      <c r="N461" t="s">
        <v>28</v>
      </c>
      <c r="O461" s="1">
        <v>35923</v>
      </c>
      <c r="Q461" t="s">
        <v>29</v>
      </c>
      <c r="R461" t="s">
        <v>24</v>
      </c>
    </row>
    <row r="462" spans="1:18" x14ac:dyDescent="0.3">
      <c r="A462" t="s">
        <v>18</v>
      </c>
      <c r="B462" t="s">
        <v>19</v>
      </c>
      <c r="C462" t="s">
        <v>20</v>
      </c>
      <c r="D462" t="s">
        <v>1061</v>
      </c>
      <c r="E462" t="s">
        <v>1061</v>
      </c>
      <c r="F462" t="s">
        <v>22</v>
      </c>
      <c r="G462" t="s">
        <v>1567</v>
      </c>
      <c r="H462">
        <v>62</v>
      </c>
      <c r="J462" t="s">
        <v>32</v>
      </c>
      <c r="K462" t="s">
        <v>68</v>
      </c>
      <c r="L462" t="s">
        <v>34</v>
      </c>
      <c r="M462" t="s">
        <v>35</v>
      </c>
      <c r="N462" t="s">
        <v>36</v>
      </c>
      <c r="O462">
        <v>11324</v>
      </c>
      <c r="Q462" t="s">
        <v>29</v>
      </c>
      <c r="R462" t="s">
        <v>32</v>
      </c>
    </row>
    <row r="463" spans="1:18" x14ac:dyDescent="0.3">
      <c r="A463" t="s">
        <v>18</v>
      </c>
      <c r="B463" t="s">
        <v>20</v>
      </c>
      <c r="C463" t="s">
        <v>19</v>
      </c>
      <c r="E463" t="s">
        <v>1568</v>
      </c>
      <c r="F463" t="s">
        <v>22</v>
      </c>
      <c r="G463" t="s">
        <v>1569</v>
      </c>
      <c r="H463">
        <v>49.85</v>
      </c>
      <c r="I463">
        <v>57.3</v>
      </c>
      <c r="J463" t="s">
        <v>32</v>
      </c>
      <c r="K463" t="s">
        <v>68</v>
      </c>
      <c r="L463" t="s">
        <v>26</v>
      </c>
      <c r="M463" t="s">
        <v>27</v>
      </c>
      <c r="N463" t="s">
        <v>36</v>
      </c>
      <c r="O463">
        <v>31918</v>
      </c>
      <c r="Q463" t="s">
        <v>29</v>
      </c>
      <c r="R463" t="s">
        <v>32</v>
      </c>
    </row>
    <row r="464" spans="1:18" x14ac:dyDescent="0.3">
      <c r="A464" t="s">
        <v>18</v>
      </c>
      <c r="B464" t="s">
        <v>19</v>
      </c>
      <c r="C464" t="s">
        <v>19</v>
      </c>
      <c r="E464" t="s">
        <v>1570</v>
      </c>
      <c r="F464" t="s">
        <v>22</v>
      </c>
      <c r="G464" t="s">
        <v>1571</v>
      </c>
      <c r="H464">
        <v>1.5</v>
      </c>
      <c r="I464">
        <v>1.9</v>
      </c>
      <c r="J464" t="s">
        <v>24</v>
      </c>
      <c r="K464" t="s">
        <v>1572</v>
      </c>
      <c r="L464" t="s">
        <v>40</v>
      </c>
      <c r="M464" t="s">
        <v>41</v>
      </c>
      <c r="N464" t="s">
        <v>28</v>
      </c>
      <c r="O464" s="1">
        <v>43465</v>
      </c>
      <c r="Q464" t="s">
        <v>29</v>
      </c>
      <c r="R464" t="s">
        <v>24</v>
      </c>
    </row>
    <row r="465" spans="1:18" x14ac:dyDescent="0.3">
      <c r="A465" t="s">
        <v>18</v>
      </c>
      <c r="B465" t="s">
        <v>19</v>
      </c>
      <c r="C465" t="s">
        <v>19</v>
      </c>
      <c r="E465" t="s">
        <v>1577</v>
      </c>
      <c r="F465" t="s">
        <v>22</v>
      </c>
      <c r="G465" t="s">
        <v>1578</v>
      </c>
      <c r="H465">
        <v>40</v>
      </c>
      <c r="I465">
        <v>40</v>
      </c>
      <c r="J465" t="s">
        <v>32</v>
      </c>
      <c r="K465" t="s">
        <v>1579</v>
      </c>
      <c r="L465" t="s">
        <v>40</v>
      </c>
      <c r="M465" t="s">
        <v>41</v>
      </c>
      <c r="N465" t="s">
        <v>36</v>
      </c>
      <c r="O465" s="1">
        <v>42493</v>
      </c>
      <c r="Q465" t="s">
        <v>29</v>
      </c>
      <c r="R465" t="s">
        <v>32</v>
      </c>
    </row>
    <row r="466" spans="1:18" x14ac:dyDescent="0.3">
      <c r="A466" t="s">
        <v>18</v>
      </c>
      <c r="B466" t="s">
        <v>19</v>
      </c>
      <c r="C466" t="s">
        <v>19</v>
      </c>
      <c r="E466" t="s">
        <v>1580</v>
      </c>
      <c r="F466" t="s">
        <v>22</v>
      </c>
      <c r="G466" t="s">
        <v>1581</v>
      </c>
      <c r="H466">
        <v>253.29</v>
      </c>
      <c r="I466">
        <v>295</v>
      </c>
      <c r="J466" t="s">
        <v>32</v>
      </c>
      <c r="K466" t="s">
        <v>1582</v>
      </c>
      <c r="L466" t="s">
        <v>185</v>
      </c>
      <c r="M466" t="s">
        <v>27</v>
      </c>
      <c r="N466" t="s">
        <v>42</v>
      </c>
      <c r="O466">
        <v>37685</v>
      </c>
      <c r="Q466" t="s">
        <v>29</v>
      </c>
      <c r="R466" t="s">
        <v>32</v>
      </c>
    </row>
    <row r="467" spans="1:18" x14ac:dyDescent="0.3">
      <c r="A467" t="s">
        <v>18</v>
      </c>
      <c r="B467" t="s">
        <v>20</v>
      </c>
      <c r="C467" t="s">
        <v>19</v>
      </c>
      <c r="E467" t="s">
        <v>1590</v>
      </c>
      <c r="F467" t="s">
        <v>22</v>
      </c>
      <c r="G467" t="s">
        <v>1591</v>
      </c>
      <c r="H467">
        <v>11.95</v>
      </c>
      <c r="I467">
        <v>20</v>
      </c>
      <c r="J467" t="s">
        <v>24</v>
      </c>
      <c r="K467" t="s">
        <v>227</v>
      </c>
      <c r="L467" t="s">
        <v>34</v>
      </c>
      <c r="M467" t="s">
        <v>35</v>
      </c>
      <c r="N467" t="s">
        <v>28</v>
      </c>
      <c r="O467" s="1">
        <v>32509</v>
      </c>
      <c r="Q467" t="s">
        <v>29</v>
      </c>
      <c r="R467" t="s">
        <v>24</v>
      </c>
    </row>
    <row r="468" spans="1:18" x14ac:dyDescent="0.3">
      <c r="A468" t="s">
        <v>18</v>
      </c>
      <c r="B468" t="s">
        <v>19</v>
      </c>
      <c r="C468" t="s">
        <v>19</v>
      </c>
      <c r="E468" t="s">
        <v>1592</v>
      </c>
      <c r="F468" t="s">
        <v>22</v>
      </c>
      <c r="G468" t="s">
        <v>1593</v>
      </c>
      <c r="H468">
        <v>30</v>
      </c>
      <c r="I468">
        <v>30</v>
      </c>
      <c r="J468" t="s">
        <v>24</v>
      </c>
      <c r="K468" t="s">
        <v>1594</v>
      </c>
      <c r="L468" t="s">
        <v>47</v>
      </c>
      <c r="M468" t="s">
        <v>47</v>
      </c>
      <c r="N468" t="s">
        <v>28</v>
      </c>
      <c r="O468" s="1">
        <v>36160</v>
      </c>
      <c r="Q468" t="s">
        <v>29</v>
      </c>
      <c r="R468" t="s">
        <v>24</v>
      </c>
    </row>
    <row r="469" spans="1:18" x14ac:dyDescent="0.3">
      <c r="A469" t="s">
        <v>18</v>
      </c>
      <c r="B469" t="s">
        <v>19</v>
      </c>
      <c r="C469" t="s">
        <v>19</v>
      </c>
      <c r="E469" t="s">
        <v>1595</v>
      </c>
      <c r="F469" t="s">
        <v>22</v>
      </c>
      <c r="G469" t="s">
        <v>1596</v>
      </c>
      <c r="H469">
        <v>2</v>
      </c>
      <c r="I469">
        <v>2</v>
      </c>
      <c r="J469" t="s">
        <v>32</v>
      </c>
      <c r="K469" t="s">
        <v>1597</v>
      </c>
      <c r="L469" t="s">
        <v>40</v>
      </c>
      <c r="M469" t="s">
        <v>41</v>
      </c>
      <c r="N469" t="s">
        <v>36</v>
      </c>
      <c r="O469">
        <v>42497</v>
      </c>
      <c r="Q469" t="s">
        <v>29</v>
      </c>
      <c r="R469" t="s">
        <v>32</v>
      </c>
    </row>
    <row r="470" spans="1:18" x14ac:dyDescent="0.3">
      <c r="A470" t="s">
        <v>18</v>
      </c>
      <c r="B470" t="s">
        <v>19</v>
      </c>
      <c r="C470" t="s">
        <v>19</v>
      </c>
      <c r="E470" t="s">
        <v>1598</v>
      </c>
      <c r="F470" t="s">
        <v>22</v>
      </c>
      <c r="G470" t="s">
        <v>1599</v>
      </c>
      <c r="H470">
        <v>1</v>
      </c>
      <c r="I470">
        <v>1.5</v>
      </c>
      <c r="J470" t="s">
        <v>24</v>
      </c>
      <c r="K470" t="s">
        <v>656</v>
      </c>
      <c r="L470" t="s">
        <v>40</v>
      </c>
      <c r="M470" t="s">
        <v>41</v>
      </c>
      <c r="N470" t="s">
        <v>28</v>
      </c>
      <c r="O470">
        <v>41628</v>
      </c>
      <c r="Q470" t="s">
        <v>29</v>
      </c>
      <c r="R470" t="s">
        <v>24</v>
      </c>
    </row>
    <row r="471" spans="1:18" x14ac:dyDescent="0.3">
      <c r="A471" t="s">
        <v>18</v>
      </c>
      <c r="B471" t="s">
        <v>19</v>
      </c>
      <c r="C471" t="s">
        <v>19</v>
      </c>
      <c r="E471" t="s">
        <v>1600</v>
      </c>
      <c r="F471" t="s">
        <v>22</v>
      </c>
      <c r="G471" t="s">
        <v>1601</v>
      </c>
      <c r="H471">
        <v>4.3</v>
      </c>
      <c r="I471">
        <v>4.3</v>
      </c>
      <c r="J471" t="s">
        <v>32</v>
      </c>
      <c r="K471" t="s">
        <v>1602</v>
      </c>
      <c r="L471" t="s">
        <v>94</v>
      </c>
      <c r="M471" t="s">
        <v>135</v>
      </c>
      <c r="N471" t="s">
        <v>36</v>
      </c>
      <c r="O471" s="1">
        <v>41675</v>
      </c>
      <c r="Q471" t="s">
        <v>29</v>
      </c>
      <c r="R471" t="s">
        <v>32</v>
      </c>
    </row>
    <row r="472" spans="1:18" x14ac:dyDescent="0.3">
      <c r="A472" t="s">
        <v>18</v>
      </c>
      <c r="B472" t="s">
        <v>19</v>
      </c>
      <c r="C472" t="s">
        <v>19</v>
      </c>
      <c r="E472" t="s">
        <v>1608</v>
      </c>
      <c r="F472" t="s">
        <v>22</v>
      </c>
      <c r="G472" t="s">
        <v>1609</v>
      </c>
      <c r="H472">
        <v>45</v>
      </c>
      <c r="I472">
        <v>45</v>
      </c>
      <c r="J472" t="s">
        <v>24</v>
      </c>
      <c r="K472" t="s">
        <v>1610</v>
      </c>
      <c r="L472" t="s">
        <v>40</v>
      </c>
      <c r="M472" t="s">
        <v>41</v>
      </c>
      <c r="N472" t="s">
        <v>28</v>
      </c>
      <c r="O472" s="1">
        <v>41984</v>
      </c>
      <c r="Q472" t="s">
        <v>29</v>
      </c>
      <c r="R472" t="s">
        <v>24</v>
      </c>
    </row>
    <row r="473" spans="1:18" x14ac:dyDescent="0.3">
      <c r="A473" t="s">
        <v>18</v>
      </c>
      <c r="B473" t="s">
        <v>19</v>
      </c>
      <c r="C473" t="s">
        <v>20</v>
      </c>
      <c r="D473" t="s">
        <v>306</v>
      </c>
      <c r="E473" t="s">
        <v>306</v>
      </c>
      <c r="F473" t="s">
        <v>22</v>
      </c>
      <c r="G473" t="s">
        <v>1611</v>
      </c>
      <c r="H473">
        <v>150</v>
      </c>
      <c r="J473" t="s">
        <v>71</v>
      </c>
      <c r="K473" t="s">
        <v>308</v>
      </c>
      <c r="L473" t="s">
        <v>40</v>
      </c>
      <c r="M473" t="s">
        <v>41</v>
      </c>
      <c r="N473" t="s">
        <v>28</v>
      </c>
      <c r="O473" s="1">
        <v>42277</v>
      </c>
      <c r="Q473" t="s">
        <v>29</v>
      </c>
      <c r="R473" t="s">
        <v>71</v>
      </c>
    </row>
    <row r="474" spans="1:18" x14ac:dyDescent="0.3">
      <c r="A474" t="s">
        <v>18</v>
      </c>
      <c r="B474" t="s">
        <v>19</v>
      </c>
      <c r="C474" t="s">
        <v>19</v>
      </c>
      <c r="E474" t="s">
        <v>1612</v>
      </c>
      <c r="F474" t="s">
        <v>22</v>
      </c>
      <c r="G474" t="s">
        <v>1613</v>
      </c>
      <c r="H474">
        <v>20</v>
      </c>
      <c r="I474">
        <v>20</v>
      </c>
      <c r="J474" t="s">
        <v>32</v>
      </c>
      <c r="K474" t="s">
        <v>68</v>
      </c>
      <c r="L474" t="s">
        <v>40</v>
      </c>
      <c r="M474" t="s">
        <v>41</v>
      </c>
      <c r="N474" t="s">
        <v>36</v>
      </c>
      <c r="O474">
        <v>41535</v>
      </c>
      <c r="Q474" t="s">
        <v>29</v>
      </c>
      <c r="R474" t="s">
        <v>32</v>
      </c>
    </row>
    <row r="475" spans="1:18" x14ac:dyDescent="0.3">
      <c r="A475" t="s">
        <v>18</v>
      </c>
      <c r="B475" t="s">
        <v>19</v>
      </c>
      <c r="C475" t="s">
        <v>19</v>
      </c>
      <c r="E475" t="s">
        <v>1614</v>
      </c>
      <c r="F475" t="s">
        <v>22</v>
      </c>
      <c r="G475" t="s">
        <v>1615</v>
      </c>
      <c r="H475">
        <v>20</v>
      </c>
      <c r="I475">
        <v>20</v>
      </c>
      <c r="J475" t="s">
        <v>32</v>
      </c>
      <c r="K475" t="s">
        <v>1616</v>
      </c>
      <c r="L475" t="s">
        <v>40</v>
      </c>
      <c r="M475" t="s">
        <v>41</v>
      </c>
      <c r="N475" t="s">
        <v>36</v>
      </c>
      <c r="O475">
        <v>43095</v>
      </c>
      <c r="Q475" t="s">
        <v>29</v>
      </c>
      <c r="R475" t="s">
        <v>32</v>
      </c>
    </row>
    <row r="476" spans="1:18" x14ac:dyDescent="0.3">
      <c r="A476" t="s">
        <v>18</v>
      </c>
      <c r="B476" t="s">
        <v>19</v>
      </c>
      <c r="C476" t="s">
        <v>19</v>
      </c>
      <c r="E476" t="s">
        <v>1617</v>
      </c>
      <c r="F476" t="s">
        <v>22</v>
      </c>
      <c r="G476" t="s">
        <v>1618</v>
      </c>
      <c r="H476">
        <v>10</v>
      </c>
      <c r="I476">
        <v>10</v>
      </c>
      <c r="J476" t="s">
        <v>32</v>
      </c>
      <c r="K476" t="s">
        <v>1619</v>
      </c>
      <c r="L476" t="s">
        <v>40</v>
      </c>
      <c r="M476" t="s">
        <v>41</v>
      </c>
      <c r="N476" t="s">
        <v>36</v>
      </c>
      <c r="O476" s="1">
        <v>42763</v>
      </c>
      <c r="Q476" t="s">
        <v>29</v>
      </c>
      <c r="R476" t="s">
        <v>32</v>
      </c>
    </row>
    <row r="477" spans="1:18" x14ac:dyDescent="0.3">
      <c r="A477" t="s">
        <v>18</v>
      </c>
      <c r="B477" t="s">
        <v>19</v>
      </c>
      <c r="C477" t="s">
        <v>19</v>
      </c>
      <c r="E477" t="s">
        <v>1624</v>
      </c>
      <c r="F477" t="s">
        <v>22</v>
      </c>
      <c r="G477" t="s">
        <v>1625</v>
      </c>
      <c r="H477">
        <v>49.7</v>
      </c>
      <c r="I477">
        <v>55.3</v>
      </c>
      <c r="J477" t="s">
        <v>32</v>
      </c>
      <c r="K477" t="s">
        <v>1626</v>
      </c>
      <c r="L477" t="s">
        <v>26</v>
      </c>
      <c r="M477" t="s">
        <v>27</v>
      </c>
      <c r="N477" t="s">
        <v>42</v>
      </c>
      <c r="O477" s="1">
        <v>33313</v>
      </c>
      <c r="Q477" t="s">
        <v>29</v>
      </c>
      <c r="R477" t="s">
        <v>32</v>
      </c>
    </row>
    <row r="478" spans="1:18" x14ac:dyDescent="0.3">
      <c r="A478" t="s">
        <v>18</v>
      </c>
      <c r="B478" t="s">
        <v>19</v>
      </c>
      <c r="C478" t="s">
        <v>19</v>
      </c>
      <c r="E478" t="s">
        <v>2084</v>
      </c>
      <c r="F478" t="s">
        <v>22</v>
      </c>
      <c r="G478" t="s">
        <v>2085</v>
      </c>
      <c r="H478">
        <v>9.1</v>
      </c>
      <c r="I478">
        <v>9.1</v>
      </c>
      <c r="J478" t="s">
        <v>32</v>
      </c>
      <c r="K478" t="s">
        <v>68</v>
      </c>
      <c r="L478" t="s">
        <v>34</v>
      </c>
      <c r="M478" t="s">
        <v>35</v>
      </c>
      <c r="N478" t="s">
        <v>36</v>
      </c>
      <c r="O478" s="1">
        <v>29221</v>
      </c>
      <c r="Q478" t="s">
        <v>29</v>
      </c>
      <c r="R478" t="s">
        <v>32</v>
      </c>
    </row>
    <row r="479" spans="1:18" x14ac:dyDescent="0.3">
      <c r="A479" t="s">
        <v>18</v>
      </c>
      <c r="B479" t="s">
        <v>19</v>
      </c>
      <c r="C479" t="s">
        <v>20</v>
      </c>
      <c r="D479" t="s">
        <v>383</v>
      </c>
      <c r="E479" t="s">
        <v>383</v>
      </c>
      <c r="F479" t="s">
        <v>22</v>
      </c>
      <c r="G479" t="s">
        <v>383</v>
      </c>
      <c r="H479">
        <v>0.99</v>
      </c>
      <c r="J479" t="s">
        <v>24</v>
      </c>
      <c r="K479" t="s">
        <v>171</v>
      </c>
      <c r="L479" t="s">
        <v>160</v>
      </c>
      <c r="M479" t="s">
        <v>160</v>
      </c>
      <c r="N479" t="s">
        <v>28</v>
      </c>
      <c r="O479" s="1"/>
      <c r="Q479" t="s">
        <v>29</v>
      </c>
      <c r="R479" t="s">
        <v>24</v>
      </c>
    </row>
    <row r="480" spans="1:18" x14ac:dyDescent="0.3">
      <c r="A480" t="s">
        <v>18</v>
      </c>
      <c r="B480" t="s">
        <v>20</v>
      </c>
      <c r="C480" t="s">
        <v>19</v>
      </c>
      <c r="E480" t="s">
        <v>1630</v>
      </c>
      <c r="F480" t="s">
        <v>22</v>
      </c>
      <c r="G480" t="s">
        <v>1631</v>
      </c>
      <c r="H480">
        <v>5.3</v>
      </c>
      <c r="I480">
        <v>5</v>
      </c>
      <c r="J480" t="s">
        <v>32</v>
      </c>
      <c r="K480" t="s">
        <v>1632</v>
      </c>
      <c r="L480" t="s">
        <v>34</v>
      </c>
      <c r="M480" t="s">
        <v>35</v>
      </c>
      <c r="N480" t="s">
        <v>36</v>
      </c>
      <c r="O480">
        <v>41365</v>
      </c>
      <c r="Q480" t="s">
        <v>29</v>
      </c>
      <c r="R480" t="s">
        <v>32</v>
      </c>
    </row>
    <row r="481" spans="1:18" x14ac:dyDescent="0.3">
      <c r="A481" t="s">
        <v>18</v>
      </c>
      <c r="B481" t="s">
        <v>20</v>
      </c>
      <c r="C481" t="s">
        <v>19</v>
      </c>
      <c r="E481" t="s">
        <v>1633</v>
      </c>
      <c r="F481" t="s">
        <v>22</v>
      </c>
      <c r="G481" t="s">
        <v>1634</v>
      </c>
      <c r="H481">
        <v>26.35</v>
      </c>
      <c r="I481">
        <v>32.5</v>
      </c>
      <c r="J481" t="s">
        <v>32</v>
      </c>
      <c r="K481" t="s">
        <v>1635</v>
      </c>
      <c r="L481" t="s">
        <v>185</v>
      </c>
      <c r="M481" t="s">
        <v>27</v>
      </c>
      <c r="N481" t="s">
        <v>36</v>
      </c>
      <c r="O481">
        <v>43151</v>
      </c>
      <c r="Q481" t="s">
        <v>29</v>
      </c>
      <c r="R481" t="s">
        <v>32</v>
      </c>
    </row>
    <row r="482" spans="1:18" x14ac:dyDescent="0.3">
      <c r="A482" t="s">
        <v>18</v>
      </c>
      <c r="B482" t="s">
        <v>19</v>
      </c>
      <c r="C482" t="s">
        <v>20</v>
      </c>
      <c r="D482" t="s">
        <v>1636</v>
      </c>
      <c r="E482" t="s">
        <v>1636</v>
      </c>
      <c r="F482" t="s">
        <v>22</v>
      </c>
      <c r="G482" t="s">
        <v>1636</v>
      </c>
      <c r="H482">
        <v>0.99</v>
      </c>
      <c r="J482" t="s">
        <v>24</v>
      </c>
      <c r="K482" t="s">
        <v>187</v>
      </c>
      <c r="L482" t="s">
        <v>160</v>
      </c>
      <c r="M482" t="s">
        <v>160</v>
      </c>
      <c r="N482" t="s">
        <v>28</v>
      </c>
      <c r="O482" s="1"/>
      <c r="Q482" t="s">
        <v>29</v>
      </c>
      <c r="R482" t="s">
        <v>24</v>
      </c>
    </row>
    <row r="483" spans="1:18" x14ac:dyDescent="0.3">
      <c r="A483" t="s">
        <v>18</v>
      </c>
      <c r="B483" t="s">
        <v>19</v>
      </c>
      <c r="C483" t="s">
        <v>19</v>
      </c>
      <c r="E483" t="s">
        <v>1637</v>
      </c>
      <c r="F483" t="s">
        <v>22</v>
      </c>
      <c r="G483" t="s">
        <v>1638</v>
      </c>
      <c r="H483">
        <v>4.32</v>
      </c>
      <c r="I483">
        <v>4.4000000000000004</v>
      </c>
      <c r="J483" t="s">
        <v>71</v>
      </c>
      <c r="K483" t="s">
        <v>246</v>
      </c>
      <c r="L483" t="s">
        <v>40</v>
      </c>
      <c r="M483" t="s">
        <v>41</v>
      </c>
      <c r="N483" t="s">
        <v>28</v>
      </c>
      <c r="O483" s="1">
        <v>43134</v>
      </c>
      <c r="Q483" t="s">
        <v>29</v>
      </c>
      <c r="R483" t="s">
        <v>71</v>
      </c>
    </row>
    <row r="484" spans="1:18" x14ac:dyDescent="0.3">
      <c r="A484" t="s">
        <v>18</v>
      </c>
      <c r="B484" t="s">
        <v>20</v>
      </c>
      <c r="C484" t="s">
        <v>19</v>
      </c>
      <c r="E484" t="s">
        <v>1639</v>
      </c>
      <c r="F484" t="s">
        <v>22</v>
      </c>
      <c r="G484" t="s">
        <v>1640</v>
      </c>
      <c r="H484">
        <v>17.2</v>
      </c>
      <c r="I484">
        <v>19.2</v>
      </c>
      <c r="J484" t="s">
        <v>32</v>
      </c>
      <c r="K484" t="s">
        <v>582</v>
      </c>
      <c r="L484" t="s">
        <v>83</v>
      </c>
      <c r="M484" t="s">
        <v>95</v>
      </c>
      <c r="N484" t="s">
        <v>36</v>
      </c>
      <c r="O484">
        <v>31566</v>
      </c>
      <c r="Q484" t="s">
        <v>29</v>
      </c>
      <c r="R484" t="s">
        <v>32</v>
      </c>
    </row>
    <row r="485" spans="1:18" x14ac:dyDescent="0.3">
      <c r="A485" t="s">
        <v>18</v>
      </c>
      <c r="B485" t="s">
        <v>19</v>
      </c>
      <c r="C485" t="s">
        <v>19</v>
      </c>
      <c r="E485" t="s">
        <v>1641</v>
      </c>
      <c r="F485" t="s">
        <v>22</v>
      </c>
      <c r="G485" t="s">
        <v>1642</v>
      </c>
      <c r="H485">
        <v>5</v>
      </c>
      <c r="I485">
        <v>5</v>
      </c>
      <c r="J485" t="s">
        <v>24</v>
      </c>
      <c r="K485" t="s">
        <v>1643</v>
      </c>
      <c r="L485" t="s">
        <v>40</v>
      </c>
      <c r="M485" t="s">
        <v>41</v>
      </c>
      <c r="N485" t="s">
        <v>28</v>
      </c>
      <c r="O485" s="1">
        <v>42021</v>
      </c>
      <c r="Q485" t="s">
        <v>29</v>
      </c>
      <c r="R485" t="s">
        <v>24</v>
      </c>
    </row>
    <row r="486" spans="1:18" x14ac:dyDescent="0.3">
      <c r="A486" t="s">
        <v>18</v>
      </c>
      <c r="B486" t="s">
        <v>19</v>
      </c>
      <c r="C486" t="s">
        <v>19</v>
      </c>
      <c r="E486" t="s">
        <v>1644</v>
      </c>
      <c r="F486" t="s">
        <v>22</v>
      </c>
      <c r="G486" t="s">
        <v>1645</v>
      </c>
      <c r="H486">
        <v>20</v>
      </c>
      <c r="I486">
        <v>20</v>
      </c>
      <c r="J486" t="s">
        <v>24</v>
      </c>
      <c r="K486" t="s">
        <v>1646</v>
      </c>
      <c r="L486" t="s">
        <v>40</v>
      </c>
      <c r="M486" t="s">
        <v>41</v>
      </c>
      <c r="N486" t="s">
        <v>28</v>
      </c>
      <c r="O486" s="1">
        <v>42727</v>
      </c>
      <c r="Q486" t="s">
        <v>29</v>
      </c>
      <c r="R486" t="s">
        <v>24</v>
      </c>
    </row>
    <row r="487" spans="1:18" x14ac:dyDescent="0.3">
      <c r="A487" t="s">
        <v>18</v>
      </c>
      <c r="B487" t="s">
        <v>19</v>
      </c>
      <c r="C487" t="s">
        <v>19</v>
      </c>
      <c r="E487" t="s">
        <v>1647</v>
      </c>
      <c r="F487" t="s">
        <v>22</v>
      </c>
      <c r="G487" t="s">
        <v>1648</v>
      </c>
      <c r="H487">
        <v>19.8</v>
      </c>
      <c r="I487">
        <v>19.8</v>
      </c>
      <c r="J487" t="s">
        <v>24</v>
      </c>
      <c r="K487" t="s">
        <v>1649</v>
      </c>
      <c r="L487" t="s">
        <v>47</v>
      </c>
      <c r="M487" t="s">
        <v>47</v>
      </c>
      <c r="N487" t="s">
        <v>28</v>
      </c>
      <c r="O487">
        <v>42016</v>
      </c>
      <c r="Q487" t="s">
        <v>29</v>
      </c>
      <c r="R487" t="s">
        <v>24</v>
      </c>
    </row>
    <row r="488" spans="1:18" x14ac:dyDescent="0.3">
      <c r="A488" t="s">
        <v>18</v>
      </c>
      <c r="B488" t="s">
        <v>19</v>
      </c>
      <c r="C488" t="s">
        <v>20</v>
      </c>
      <c r="D488" t="s">
        <v>2749</v>
      </c>
      <c r="E488" t="s">
        <v>2749</v>
      </c>
      <c r="F488" t="s">
        <v>22</v>
      </c>
      <c r="G488" t="s">
        <v>2749</v>
      </c>
      <c r="H488">
        <v>0.99</v>
      </c>
      <c r="J488" t="s">
        <v>71</v>
      </c>
      <c r="K488" t="s">
        <v>171</v>
      </c>
      <c r="L488" t="s">
        <v>160</v>
      </c>
      <c r="M488" t="s">
        <v>160</v>
      </c>
      <c r="N488" t="s">
        <v>28</v>
      </c>
      <c r="O488" s="1"/>
      <c r="Q488" t="s">
        <v>29</v>
      </c>
      <c r="R488" t="s">
        <v>71</v>
      </c>
    </row>
    <row r="489" spans="1:18" x14ac:dyDescent="0.3">
      <c r="A489" t="s">
        <v>18</v>
      </c>
      <c r="B489" t="s">
        <v>19</v>
      </c>
      <c r="C489" t="s">
        <v>20</v>
      </c>
      <c r="D489" t="s">
        <v>119</v>
      </c>
      <c r="E489" t="s">
        <v>119</v>
      </c>
      <c r="F489" t="s">
        <v>22</v>
      </c>
      <c r="G489" t="s">
        <v>1650</v>
      </c>
      <c r="H489">
        <v>6</v>
      </c>
      <c r="J489" t="s">
        <v>32</v>
      </c>
      <c r="K489" t="s">
        <v>122</v>
      </c>
      <c r="L489" t="s">
        <v>34</v>
      </c>
      <c r="M489" t="s">
        <v>35</v>
      </c>
      <c r="N489" t="s">
        <v>36</v>
      </c>
      <c r="O489" s="1">
        <v>32874</v>
      </c>
      <c r="Q489" t="s">
        <v>29</v>
      </c>
      <c r="R489" t="s">
        <v>357</v>
      </c>
    </row>
    <row r="490" spans="1:18" x14ac:dyDescent="0.3">
      <c r="A490" t="s">
        <v>18</v>
      </c>
      <c r="B490" t="s">
        <v>19</v>
      </c>
      <c r="C490" t="s">
        <v>19</v>
      </c>
      <c r="E490" t="s">
        <v>1651</v>
      </c>
      <c r="F490" t="s">
        <v>44</v>
      </c>
      <c r="G490" t="s">
        <v>1651</v>
      </c>
      <c r="H490">
        <v>250</v>
      </c>
      <c r="J490" t="s">
        <v>32</v>
      </c>
      <c r="K490" t="s">
        <v>667</v>
      </c>
      <c r="M490" t="s">
        <v>35</v>
      </c>
      <c r="N490" t="s">
        <v>36</v>
      </c>
      <c r="O490" s="1"/>
      <c r="Q490" t="s">
        <v>668</v>
      </c>
      <c r="R490" t="s">
        <v>32</v>
      </c>
    </row>
    <row r="491" spans="1:18" x14ac:dyDescent="0.3">
      <c r="A491" t="s">
        <v>18</v>
      </c>
      <c r="B491" t="s">
        <v>19</v>
      </c>
      <c r="C491" t="s">
        <v>19</v>
      </c>
      <c r="E491" t="s">
        <v>1652</v>
      </c>
      <c r="F491" t="s">
        <v>22</v>
      </c>
      <c r="G491" t="s">
        <v>1653</v>
      </c>
      <c r="H491">
        <v>21.01</v>
      </c>
      <c r="I491">
        <v>21.6</v>
      </c>
      <c r="J491" t="s">
        <v>24</v>
      </c>
      <c r="K491" t="s">
        <v>620</v>
      </c>
      <c r="L491" t="s">
        <v>47</v>
      </c>
      <c r="M491" t="s">
        <v>47</v>
      </c>
      <c r="N491" t="s">
        <v>28</v>
      </c>
      <c r="O491" s="1">
        <v>43463</v>
      </c>
      <c r="Q491" t="s">
        <v>29</v>
      </c>
      <c r="R491" t="s">
        <v>24</v>
      </c>
    </row>
    <row r="492" spans="1:18" x14ac:dyDescent="0.3">
      <c r="A492" t="s">
        <v>18</v>
      </c>
      <c r="B492" t="s">
        <v>19</v>
      </c>
      <c r="C492" t="s">
        <v>19</v>
      </c>
      <c r="E492" t="s">
        <v>1654</v>
      </c>
      <c r="F492" t="s">
        <v>22</v>
      </c>
      <c r="G492" t="s">
        <v>1655</v>
      </c>
      <c r="H492">
        <v>189</v>
      </c>
      <c r="I492">
        <v>300</v>
      </c>
      <c r="J492" t="s">
        <v>24</v>
      </c>
      <c r="K492" t="s">
        <v>1655</v>
      </c>
      <c r="L492" t="s">
        <v>47</v>
      </c>
      <c r="M492" t="s">
        <v>47</v>
      </c>
      <c r="N492" t="s">
        <v>28</v>
      </c>
      <c r="O492" s="1">
        <v>41263</v>
      </c>
      <c r="Q492" t="s">
        <v>29</v>
      </c>
      <c r="R492" t="s">
        <v>24</v>
      </c>
    </row>
    <row r="493" spans="1:18" x14ac:dyDescent="0.3">
      <c r="A493" t="s">
        <v>18</v>
      </c>
      <c r="B493" t="s">
        <v>19</v>
      </c>
      <c r="C493" t="s">
        <v>20</v>
      </c>
      <c r="D493" t="s">
        <v>1658</v>
      </c>
      <c r="E493" t="s">
        <v>1658</v>
      </c>
      <c r="F493" t="s">
        <v>22</v>
      </c>
      <c r="G493" t="s">
        <v>1658</v>
      </c>
      <c r="H493">
        <v>0.99</v>
      </c>
      <c r="J493" t="s">
        <v>24</v>
      </c>
      <c r="K493" t="s">
        <v>187</v>
      </c>
      <c r="L493" t="s">
        <v>160</v>
      </c>
      <c r="M493" t="s">
        <v>160</v>
      </c>
      <c r="N493" t="s">
        <v>28</v>
      </c>
      <c r="Q493" t="s">
        <v>29</v>
      </c>
      <c r="R493" t="s">
        <v>24</v>
      </c>
    </row>
    <row r="494" spans="1:18" x14ac:dyDescent="0.3">
      <c r="A494" t="s">
        <v>18</v>
      </c>
      <c r="B494" t="s">
        <v>19</v>
      </c>
      <c r="C494" t="s">
        <v>20</v>
      </c>
      <c r="D494" t="s">
        <v>1211</v>
      </c>
      <c r="E494" t="s">
        <v>1211</v>
      </c>
      <c r="F494" t="s">
        <v>22</v>
      </c>
      <c r="G494" t="s">
        <v>1659</v>
      </c>
      <c r="H494">
        <v>246.86</v>
      </c>
      <c r="J494" t="s">
        <v>32</v>
      </c>
      <c r="K494" t="s">
        <v>122</v>
      </c>
      <c r="L494" t="s">
        <v>34</v>
      </c>
      <c r="M494" t="s">
        <v>35</v>
      </c>
      <c r="N494" t="s">
        <v>36</v>
      </c>
      <c r="O494" s="1"/>
      <c r="Q494" t="s">
        <v>29</v>
      </c>
      <c r="R494" t="s">
        <v>357</v>
      </c>
    </row>
    <row r="495" spans="1:18" x14ac:dyDescent="0.3">
      <c r="A495" t="s">
        <v>18</v>
      </c>
      <c r="B495" t="s">
        <v>19</v>
      </c>
      <c r="C495" t="s">
        <v>20</v>
      </c>
      <c r="D495" t="s">
        <v>1660</v>
      </c>
      <c r="E495" t="s">
        <v>1660</v>
      </c>
      <c r="F495" t="s">
        <v>22</v>
      </c>
      <c r="G495" t="s">
        <v>1661</v>
      </c>
      <c r="H495">
        <v>276</v>
      </c>
      <c r="J495" t="s">
        <v>24</v>
      </c>
      <c r="K495" t="s">
        <v>1662</v>
      </c>
      <c r="L495" t="s">
        <v>40</v>
      </c>
      <c r="M495" t="s">
        <v>41</v>
      </c>
      <c r="N495" t="s">
        <v>28</v>
      </c>
      <c r="O495" s="1">
        <v>41851</v>
      </c>
      <c r="Q495" t="s">
        <v>29</v>
      </c>
      <c r="R495" t="s">
        <v>24</v>
      </c>
    </row>
    <row r="496" spans="1:18" x14ac:dyDescent="0.3">
      <c r="A496" t="s">
        <v>18</v>
      </c>
      <c r="B496" t="s">
        <v>19</v>
      </c>
      <c r="C496" t="s">
        <v>20</v>
      </c>
      <c r="D496" t="s">
        <v>1880</v>
      </c>
      <c r="E496" t="s">
        <v>1880</v>
      </c>
      <c r="F496" t="s">
        <v>22</v>
      </c>
      <c r="G496" t="s">
        <v>1880</v>
      </c>
      <c r="H496">
        <v>0.99</v>
      </c>
      <c r="J496" t="s">
        <v>24</v>
      </c>
      <c r="K496" t="s">
        <v>171</v>
      </c>
      <c r="L496" t="s">
        <v>160</v>
      </c>
      <c r="M496" t="s">
        <v>160</v>
      </c>
      <c r="N496" t="s">
        <v>28</v>
      </c>
      <c r="Q496" t="s">
        <v>29</v>
      </c>
      <c r="R496" t="s">
        <v>24</v>
      </c>
    </row>
    <row r="497" spans="1:18" x14ac:dyDescent="0.3">
      <c r="A497" t="s">
        <v>18</v>
      </c>
      <c r="B497" t="s">
        <v>19</v>
      </c>
      <c r="C497" t="s">
        <v>19</v>
      </c>
      <c r="E497" t="s">
        <v>1665</v>
      </c>
      <c r="F497" t="s">
        <v>22</v>
      </c>
      <c r="G497" t="s">
        <v>1666</v>
      </c>
      <c r="H497">
        <v>18.5</v>
      </c>
      <c r="I497">
        <v>18.5</v>
      </c>
      <c r="J497" t="s">
        <v>32</v>
      </c>
      <c r="K497" t="s">
        <v>68</v>
      </c>
      <c r="L497" t="s">
        <v>34</v>
      </c>
      <c r="M497" t="s">
        <v>35</v>
      </c>
      <c r="N497" t="s">
        <v>36</v>
      </c>
      <c r="O497">
        <v>23012</v>
      </c>
      <c r="Q497" t="s">
        <v>29</v>
      </c>
      <c r="R497" t="s">
        <v>32</v>
      </c>
    </row>
    <row r="498" spans="1:18" x14ac:dyDescent="0.3">
      <c r="A498" t="s">
        <v>18</v>
      </c>
      <c r="B498" t="s">
        <v>19</v>
      </c>
      <c r="C498" t="s">
        <v>20</v>
      </c>
      <c r="D498" t="s">
        <v>1175</v>
      </c>
      <c r="E498" t="s">
        <v>1175</v>
      </c>
      <c r="F498" t="s">
        <v>22</v>
      </c>
      <c r="G498" t="s">
        <v>1669</v>
      </c>
      <c r="H498">
        <v>374.43</v>
      </c>
      <c r="J498" t="s">
        <v>32</v>
      </c>
      <c r="K498" t="s">
        <v>241</v>
      </c>
      <c r="L498" t="s">
        <v>991</v>
      </c>
      <c r="M498" t="s">
        <v>35</v>
      </c>
      <c r="N498" t="s">
        <v>36</v>
      </c>
      <c r="O498" s="1">
        <v>24473</v>
      </c>
      <c r="Q498" t="s">
        <v>29</v>
      </c>
      <c r="R498" t="s">
        <v>1088</v>
      </c>
    </row>
    <row r="499" spans="1:18" x14ac:dyDescent="0.3">
      <c r="A499" t="s">
        <v>18</v>
      </c>
      <c r="B499" t="s">
        <v>19</v>
      </c>
      <c r="C499" t="s">
        <v>20</v>
      </c>
      <c r="D499" t="s">
        <v>1551</v>
      </c>
      <c r="E499" t="s">
        <v>1551</v>
      </c>
      <c r="F499" t="s">
        <v>22</v>
      </c>
      <c r="G499" t="s">
        <v>1551</v>
      </c>
      <c r="H499">
        <v>9.99</v>
      </c>
      <c r="J499" t="s">
        <v>24</v>
      </c>
      <c r="K499" t="s">
        <v>196</v>
      </c>
      <c r="L499" t="s">
        <v>160</v>
      </c>
      <c r="M499" t="s">
        <v>160</v>
      </c>
      <c r="N499" t="s">
        <v>28</v>
      </c>
      <c r="Q499" t="s">
        <v>29</v>
      </c>
      <c r="R499" t="s">
        <v>24</v>
      </c>
    </row>
    <row r="500" spans="1:18" x14ac:dyDescent="0.3">
      <c r="A500" t="s">
        <v>18</v>
      </c>
      <c r="B500" t="s">
        <v>19</v>
      </c>
      <c r="C500" t="s">
        <v>19</v>
      </c>
      <c r="E500" t="s">
        <v>1670</v>
      </c>
      <c r="F500" t="s">
        <v>22</v>
      </c>
      <c r="G500" t="s">
        <v>1671</v>
      </c>
      <c r="H500">
        <v>46</v>
      </c>
      <c r="I500">
        <v>46</v>
      </c>
      <c r="J500" t="s">
        <v>32</v>
      </c>
      <c r="K500" t="s">
        <v>1672</v>
      </c>
      <c r="L500" t="s">
        <v>47</v>
      </c>
      <c r="M500" t="s">
        <v>47</v>
      </c>
      <c r="N500" t="s">
        <v>36</v>
      </c>
      <c r="O500" s="1">
        <v>43048</v>
      </c>
      <c r="Q500" t="s">
        <v>29</v>
      </c>
      <c r="R500" t="s">
        <v>32</v>
      </c>
    </row>
    <row r="501" spans="1:18" x14ac:dyDescent="0.3">
      <c r="A501" t="s">
        <v>18</v>
      </c>
      <c r="B501" t="s">
        <v>19</v>
      </c>
      <c r="C501" t="s">
        <v>19</v>
      </c>
      <c r="E501" t="s">
        <v>1673</v>
      </c>
      <c r="F501" t="s">
        <v>22</v>
      </c>
      <c r="G501" t="s">
        <v>1674</v>
      </c>
      <c r="H501">
        <v>20</v>
      </c>
      <c r="I501">
        <v>20</v>
      </c>
      <c r="J501" t="s">
        <v>32</v>
      </c>
      <c r="K501" t="s">
        <v>1675</v>
      </c>
      <c r="L501" t="s">
        <v>40</v>
      </c>
      <c r="M501" t="s">
        <v>41</v>
      </c>
      <c r="N501" t="s">
        <v>36</v>
      </c>
      <c r="O501" s="1">
        <v>42013</v>
      </c>
      <c r="Q501" t="s">
        <v>29</v>
      </c>
      <c r="R501" t="s">
        <v>32</v>
      </c>
    </row>
    <row r="502" spans="1:18" x14ac:dyDescent="0.3">
      <c r="A502" t="s">
        <v>18</v>
      </c>
      <c r="B502" t="s">
        <v>20</v>
      </c>
      <c r="C502" t="s">
        <v>19</v>
      </c>
      <c r="E502" t="s">
        <v>1679</v>
      </c>
      <c r="F502" t="s">
        <v>22</v>
      </c>
      <c r="G502" t="s">
        <v>1680</v>
      </c>
      <c r="H502">
        <v>27.15</v>
      </c>
      <c r="I502">
        <v>30.1</v>
      </c>
      <c r="J502" t="s">
        <v>32</v>
      </c>
      <c r="K502" t="s">
        <v>582</v>
      </c>
      <c r="L502" t="s">
        <v>83</v>
      </c>
      <c r="M502" t="s">
        <v>95</v>
      </c>
      <c r="N502" t="s">
        <v>36</v>
      </c>
      <c r="O502" s="1">
        <v>42256</v>
      </c>
      <c r="Q502" t="s">
        <v>29</v>
      </c>
      <c r="R502" t="s">
        <v>32</v>
      </c>
    </row>
    <row r="503" spans="1:18" x14ac:dyDescent="0.3">
      <c r="A503" t="s">
        <v>18</v>
      </c>
      <c r="B503" t="s">
        <v>19</v>
      </c>
      <c r="C503" t="s">
        <v>19</v>
      </c>
      <c r="E503" t="s">
        <v>1681</v>
      </c>
      <c r="F503" t="s">
        <v>22</v>
      </c>
      <c r="G503" t="s">
        <v>1682</v>
      </c>
      <c r="H503">
        <v>63</v>
      </c>
      <c r="I503">
        <v>70</v>
      </c>
      <c r="J503" t="s">
        <v>24</v>
      </c>
      <c r="K503" t="s">
        <v>893</v>
      </c>
      <c r="L503" t="s">
        <v>26</v>
      </c>
      <c r="M503" t="s">
        <v>27</v>
      </c>
      <c r="N503" t="s">
        <v>28</v>
      </c>
      <c r="O503" s="1">
        <v>39295</v>
      </c>
      <c r="Q503" t="s">
        <v>29</v>
      </c>
      <c r="R503" t="s">
        <v>24</v>
      </c>
    </row>
    <row r="504" spans="1:18" x14ac:dyDescent="0.3">
      <c r="A504" t="s">
        <v>18</v>
      </c>
      <c r="B504" t="s">
        <v>19</v>
      </c>
      <c r="C504" t="s">
        <v>20</v>
      </c>
      <c r="D504" t="s">
        <v>280</v>
      </c>
      <c r="E504" t="s">
        <v>280</v>
      </c>
      <c r="F504" t="s">
        <v>22</v>
      </c>
      <c r="G504" t="s">
        <v>3601</v>
      </c>
      <c r="H504">
        <v>880</v>
      </c>
      <c r="J504" t="s">
        <v>32</v>
      </c>
      <c r="K504" t="s">
        <v>283</v>
      </c>
      <c r="L504" t="s">
        <v>185</v>
      </c>
      <c r="M504" t="s">
        <v>27</v>
      </c>
      <c r="N504" t="s">
        <v>36</v>
      </c>
      <c r="O504" s="1">
        <v>37424</v>
      </c>
      <c r="Q504" t="s">
        <v>29</v>
      </c>
      <c r="R504" t="s">
        <v>32</v>
      </c>
    </row>
    <row r="505" spans="1:18" x14ac:dyDescent="0.3">
      <c r="A505" t="s">
        <v>18</v>
      </c>
      <c r="B505" t="s">
        <v>19</v>
      </c>
      <c r="C505" t="s">
        <v>19</v>
      </c>
      <c r="E505" t="s">
        <v>1687</v>
      </c>
      <c r="F505" t="s">
        <v>22</v>
      </c>
      <c r="G505" t="s">
        <v>1688</v>
      </c>
      <c r="H505">
        <v>10</v>
      </c>
      <c r="I505">
        <v>10</v>
      </c>
      <c r="J505" t="s">
        <v>32</v>
      </c>
      <c r="K505" t="s">
        <v>1689</v>
      </c>
      <c r="L505" t="s">
        <v>40</v>
      </c>
      <c r="M505" t="s">
        <v>41</v>
      </c>
      <c r="N505" t="s">
        <v>42</v>
      </c>
      <c r="O505">
        <v>42740</v>
      </c>
      <c r="Q505" t="s">
        <v>29</v>
      </c>
      <c r="R505" t="s">
        <v>32</v>
      </c>
    </row>
    <row r="506" spans="1:18" x14ac:dyDescent="0.3">
      <c r="A506" t="s">
        <v>18</v>
      </c>
      <c r="B506" t="s">
        <v>19</v>
      </c>
      <c r="C506" t="s">
        <v>19</v>
      </c>
      <c r="E506" t="s">
        <v>1690</v>
      </c>
      <c r="F506" t="s">
        <v>22</v>
      </c>
      <c r="G506" t="s">
        <v>1691</v>
      </c>
      <c r="H506">
        <v>155.1</v>
      </c>
      <c r="I506">
        <v>155.1</v>
      </c>
      <c r="J506" t="s">
        <v>71</v>
      </c>
      <c r="K506" t="s">
        <v>1692</v>
      </c>
      <c r="L506" t="s">
        <v>47</v>
      </c>
      <c r="M506" t="s">
        <v>47</v>
      </c>
      <c r="N506" t="s">
        <v>28</v>
      </c>
      <c r="O506">
        <v>42159</v>
      </c>
      <c r="Q506" t="s">
        <v>29</v>
      </c>
      <c r="R506" t="s">
        <v>71</v>
      </c>
    </row>
    <row r="507" spans="1:18" x14ac:dyDescent="0.3">
      <c r="A507" t="s">
        <v>18</v>
      </c>
      <c r="B507" t="s">
        <v>19</v>
      </c>
      <c r="C507" t="s">
        <v>19</v>
      </c>
      <c r="E507" t="s">
        <v>1696</v>
      </c>
      <c r="F507" t="s">
        <v>22</v>
      </c>
      <c r="G507" t="s">
        <v>1697</v>
      </c>
      <c r="H507">
        <v>40</v>
      </c>
      <c r="I507">
        <v>40</v>
      </c>
      <c r="J507" t="s">
        <v>24</v>
      </c>
      <c r="K507" t="s">
        <v>1698</v>
      </c>
      <c r="L507" t="s">
        <v>40</v>
      </c>
      <c r="M507" t="s">
        <v>41</v>
      </c>
      <c r="N507" t="s">
        <v>28</v>
      </c>
      <c r="O507">
        <v>42707</v>
      </c>
      <c r="Q507" t="s">
        <v>29</v>
      </c>
      <c r="R507" t="s">
        <v>24</v>
      </c>
    </row>
    <row r="508" spans="1:18" x14ac:dyDescent="0.3">
      <c r="A508" t="s">
        <v>18</v>
      </c>
      <c r="B508" t="s">
        <v>19</v>
      </c>
      <c r="C508" t="s">
        <v>19</v>
      </c>
      <c r="E508" t="s">
        <v>1699</v>
      </c>
      <c r="F508" t="s">
        <v>22</v>
      </c>
      <c r="G508" t="s">
        <v>1700</v>
      </c>
      <c r="H508">
        <v>18.5</v>
      </c>
      <c r="I508">
        <v>18.5</v>
      </c>
      <c r="J508" t="s">
        <v>24</v>
      </c>
      <c r="K508" t="s">
        <v>1701</v>
      </c>
      <c r="L508" t="s">
        <v>40</v>
      </c>
      <c r="M508" t="s">
        <v>41</v>
      </c>
      <c r="N508" t="s">
        <v>28</v>
      </c>
      <c r="O508" s="1">
        <v>41608</v>
      </c>
      <c r="Q508" t="s">
        <v>29</v>
      </c>
      <c r="R508" t="s">
        <v>24</v>
      </c>
    </row>
    <row r="509" spans="1:18" x14ac:dyDescent="0.3">
      <c r="A509" t="s">
        <v>18</v>
      </c>
      <c r="B509" t="s">
        <v>20</v>
      </c>
      <c r="C509" t="s">
        <v>19</v>
      </c>
      <c r="E509" t="s">
        <v>1702</v>
      </c>
      <c r="F509" t="s">
        <v>22</v>
      </c>
      <c r="G509" t="s">
        <v>1703</v>
      </c>
      <c r="H509">
        <v>8</v>
      </c>
      <c r="I509">
        <v>8</v>
      </c>
      <c r="J509" t="s">
        <v>24</v>
      </c>
      <c r="K509" t="s">
        <v>1704</v>
      </c>
      <c r="L509" t="s">
        <v>26</v>
      </c>
      <c r="M509" t="s">
        <v>778</v>
      </c>
      <c r="N509" t="s">
        <v>28</v>
      </c>
      <c r="O509" s="1">
        <v>36678</v>
      </c>
      <c r="Q509" t="s">
        <v>29</v>
      </c>
      <c r="R509" t="s">
        <v>24</v>
      </c>
    </row>
    <row r="510" spans="1:18" x14ac:dyDescent="0.3">
      <c r="A510" t="s">
        <v>18</v>
      </c>
      <c r="B510" t="s">
        <v>19</v>
      </c>
      <c r="C510" t="s">
        <v>19</v>
      </c>
      <c r="E510" t="s">
        <v>1710</v>
      </c>
      <c r="F510" t="s">
        <v>22</v>
      </c>
      <c r="G510" t="s">
        <v>1711</v>
      </c>
      <c r="H510">
        <v>1</v>
      </c>
      <c r="I510">
        <v>1</v>
      </c>
      <c r="J510" t="s">
        <v>24</v>
      </c>
      <c r="K510" t="s">
        <v>1712</v>
      </c>
      <c r="L510" t="s">
        <v>40</v>
      </c>
      <c r="M510" t="s">
        <v>41</v>
      </c>
      <c r="N510" t="s">
        <v>28</v>
      </c>
      <c r="O510" s="1">
        <v>42619</v>
      </c>
      <c r="Q510" t="s">
        <v>29</v>
      </c>
      <c r="R510" t="s">
        <v>24</v>
      </c>
    </row>
    <row r="511" spans="1:18" x14ac:dyDescent="0.3">
      <c r="A511" t="s">
        <v>18</v>
      </c>
      <c r="B511" t="s">
        <v>20</v>
      </c>
      <c r="C511" t="s">
        <v>19</v>
      </c>
      <c r="E511" t="s">
        <v>1713</v>
      </c>
      <c r="F511" t="s">
        <v>22</v>
      </c>
      <c r="G511" t="s">
        <v>1714</v>
      </c>
      <c r="H511">
        <v>22</v>
      </c>
      <c r="I511">
        <v>22</v>
      </c>
      <c r="J511" t="s">
        <v>32</v>
      </c>
      <c r="K511" t="s">
        <v>582</v>
      </c>
      <c r="L511" t="s">
        <v>83</v>
      </c>
      <c r="M511" t="s">
        <v>95</v>
      </c>
      <c r="N511" t="s">
        <v>36</v>
      </c>
      <c r="O511" s="1">
        <v>31413</v>
      </c>
      <c r="Q511" t="s">
        <v>29</v>
      </c>
      <c r="R511" t="s">
        <v>32</v>
      </c>
    </row>
    <row r="512" spans="1:18" x14ac:dyDescent="0.3">
      <c r="A512" t="s">
        <v>18</v>
      </c>
      <c r="B512" t="s">
        <v>19</v>
      </c>
      <c r="C512" t="s">
        <v>19</v>
      </c>
      <c r="E512" t="s">
        <v>1717</v>
      </c>
      <c r="F512" t="s">
        <v>22</v>
      </c>
      <c r="G512" t="s">
        <v>1718</v>
      </c>
      <c r="H512">
        <v>12</v>
      </c>
      <c r="I512">
        <v>12</v>
      </c>
      <c r="J512" t="s">
        <v>32</v>
      </c>
      <c r="K512" t="s">
        <v>1719</v>
      </c>
      <c r="L512" t="s">
        <v>40</v>
      </c>
      <c r="M512" t="s">
        <v>41</v>
      </c>
      <c r="N512" t="s">
        <v>42</v>
      </c>
      <c r="O512">
        <v>42147</v>
      </c>
      <c r="Q512" t="s">
        <v>29</v>
      </c>
      <c r="R512" t="s">
        <v>32</v>
      </c>
    </row>
    <row r="513" spans="1:18" x14ac:dyDescent="0.3">
      <c r="A513" t="s">
        <v>18</v>
      </c>
      <c r="B513" t="s">
        <v>19</v>
      </c>
      <c r="C513" t="s">
        <v>19</v>
      </c>
      <c r="E513" t="s">
        <v>1720</v>
      </c>
      <c r="F513" t="s">
        <v>22</v>
      </c>
      <c r="G513" t="s">
        <v>1721</v>
      </c>
      <c r="H513">
        <v>100</v>
      </c>
      <c r="I513">
        <v>100</v>
      </c>
      <c r="J513" t="s">
        <v>32</v>
      </c>
      <c r="K513" t="s">
        <v>1507</v>
      </c>
      <c r="L513" t="s">
        <v>160</v>
      </c>
      <c r="M513" t="s">
        <v>318</v>
      </c>
      <c r="N513" t="s">
        <v>36</v>
      </c>
      <c r="Q513" t="s">
        <v>29</v>
      </c>
      <c r="R513" t="s">
        <v>32</v>
      </c>
    </row>
    <row r="514" spans="1:18" x14ac:dyDescent="0.3">
      <c r="A514" t="s">
        <v>18</v>
      </c>
      <c r="B514" t="s">
        <v>19</v>
      </c>
      <c r="C514" t="s">
        <v>19</v>
      </c>
      <c r="E514" t="s">
        <v>2209</v>
      </c>
      <c r="F514" t="s">
        <v>22</v>
      </c>
      <c r="G514" t="s">
        <v>2210</v>
      </c>
      <c r="H514">
        <v>20</v>
      </c>
      <c r="I514">
        <v>20</v>
      </c>
      <c r="J514" t="s">
        <v>32</v>
      </c>
      <c r="K514" t="s">
        <v>2211</v>
      </c>
      <c r="L514" t="s">
        <v>40</v>
      </c>
      <c r="M514" t="s">
        <v>41</v>
      </c>
      <c r="N514" t="s">
        <v>36</v>
      </c>
      <c r="Q514" t="s">
        <v>29</v>
      </c>
      <c r="R514" t="s">
        <v>32</v>
      </c>
    </row>
    <row r="515" spans="1:18" x14ac:dyDescent="0.3">
      <c r="A515" t="s">
        <v>18</v>
      </c>
      <c r="B515" t="s">
        <v>20</v>
      </c>
      <c r="C515" t="s">
        <v>19</v>
      </c>
      <c r="E515" t="s">
        <v>1725</v>
      </c>
      <c r="F515" t="s">
        <v>22</v>
      </c>
      <c r="G515" t="s">
        <v>1726</v>
      </c>
      <c r="H515">
        <v>4.05</v>
      </c>
      <c r="I515">
        <v>5</v>
      </c>
      <c r="J515" t="s">
        <v>71</v>
      </c>
      <c r="K515" t="s">
        <v>159</v>
      </c>
      <c r="M515" t="s">
        <v>160</v>
      </c>
      <c r="N515" t="s">
        <v>28</v>
      </c>
      <c r="O515" s="1">
        <v>32509</v>
      </c>
      <c r="Q515" t="s">
        <v>29</v>
      </c>
      <c r="R515" t="s">
        <v>71</v>
      </c>
    </row>
    <row r="516" spans="1:18" x14ac:dyDescent="0.3">
      <c r="A516" t="s">
        <v>18</v>
      </c>
      <c r="B516" t="s">
        <v>19</v>
      </c>
      <c r="C516" t="s">
        <v>20</v>
      </c>
      <c r="D516" t="s">
        <v>1727</v>
      </c>
      <c r="E516" t="s">
        <v>1727</v>
      </c>
      <c r="F516" t="s">
        <v>22</v>
      </c>
      <c r="G516" t="s">
        <v>1728</v>
      </c>
      <c r="H516">
        <v>0.23</v>
      </c>
      <c r="J516" t="s">
        <v>24</v>
      </c>
      <c r="K516" t="s">
        <v>163</v>
      </c>
      <c r="L516" t="s">
        <v>160</v>
      </c>
      <c r="M516" t="s">
        <v>160</v>
      </c>
      <c r="N516" t="s">
        <v>28</v>
      </c>
      <c r="Q516" t="s">
        <v>29</v>
      </c>
      <c r="R516" t="s">
        <v>24</v>
      </c>
    </row>
    <row r="517" spans="1:18" x14ac:dyDescent="0.3">
      <c r="A517" t="s">
        <v>18</v>
      </c>
      <c r="B517" t="s">
        <v>19</v>
      </c>
      <c r="C517" t="s">
        <v>19</v>
      </c>
      <c r="E517" t="s">
        <v>1729</v>
      </c>
      <c r="F517" t="s">
        <v>44</v>
      </c>
      <c r="G517" t="s">
        <v>1730</v>
      </c>
      <c r="H517">
        <v>50</v>
      </c>
      <c r="J517" t="s">
        <v>32</v>
      </c>
      <c r="K517" t="s">
        <v>667</v>
      </c>
      <c r="L517" t="s">
        <v>47</v>
      </c>
      <c r="M517" t="s">
        <v>47</v>
      </c>
      <c r="N517" t="s">
        <v>36</v>
      </c>
      <c r="O517" s="1"/>
      <c r="Q517" t="s">
        <v>668</v>
      </c>
      <c r="R517" t="s">
        <v>32</v>
      </c>
    </row>
    <row r="518" spans="1:18" x14ac:dyDescent="0.3">
      <c r="A518" t="s">
        <v>18</v>
      </c>
      <c r="B518" t="s">
        <v>19</v>
      </c>
      <c r="C518" t="s">
        <v>19</v>
      </c>
      <c r="E518" t="s">
        <v>1731</v>
      </c>
      <c r="F518" t="s">
        <v>22</v>
      </c>
      <c r="G518" t="s">
        <v>1732</v>
      </c>
      <c r="H518">
        <v>100</v>
      </c>
      <c r="I518">
        <v>100</v>
      </c>
      <c r="J518" t="s">
        <v>32</v>
      </c>
      <c r="K518" t="s">
        <v>1507</v>
      </c>
      <c r="L518" t="s">
        <v>160</v>
      </c>
      <c r="M518" t="s">
        <v>318</v>
      </c>
      <c r="N518" t="s">
        <v>36</v>
      </c>
      <c r="Q518" t="s">
        <v>29</v>
      </c>
      <c r="R518" t="s">
        <v>32</v>
      </c>
    </row>
    <row r="519" spans="1:18" x14ac:dyDescent="0.3">
      <c r="A519" t="s">
        <v>18</v>
      </c>
      <c r="B519" t="s">
        <v>19</v>
      </c>
      <c r="C519" t="s">
        <v>20</v>
      </c>
      <c r="D519" t="s">
        <v>1733</v>
      </c>
      <c r="E519" t="s">
        <v>1733</v>
      </c>
      <c r="F519" t="s">
        <v>22</v>
      </c>
      <c r="G519" t="s">
        <v>1733</v>
      </c>
      <c r="H519">
        <v>9.99</v>
      </c>
      <c r="J519" t="s">
        <v>24</v>
      </c>
      <c r="K519" t="s">
        <v>171</v>
      </c>
      <c r="L519" t="s">
        <v>160</v>
      </c>
      <c r="M519" t="s">
        <v>160</v>
      </c>
      <c r="N519" t="s">
        <v>28</v>
      </c>
      <c r="Q519" t="s">
        <v>29</v>
      </c>
      <c r="R519" t="s">
        <v>24</v>
      </c>
    </row>
    <row r="520" spans="1:18" x14ac:dyDescent="0.3">
      <c r="A520" t="s">
        <v>18</v>
      </c>
      <c r="B520" t="s">
        <v>19</v>
      </c>
      <c r="C520" t="s">
        <v>19</v>
      </c>
      <c r="E520" t="s">
        <v>1734</v>
      </c>
      <c r="F520" t="s">
        <v>22</v>
      </c>
      <c r="G520" t="s">
        <v>1735</v>
      </c>
      <c r="H520">
        <v>4.8</v>
      </c>
      <c r="I520">
        <v>4.8</v>
      </c>
      <c r="J520" t="s">
        <v>32</v>
      </c>
      <c r="K520" t="s">
        <v>1155</v>
      </c>
      <c r="L520" t="s">
        <v>160</v>
      </c>
      <c r="M520" t="s">
        <v>318</v>
      </c>
      <c r="N520" t="s">
        <v>36</v>
      </c>
      <c r="O520">
        <v>42390</v>
      </c>
      <c r="Q520" t="s">
        <v>29</v>
      </c>
      <c r="R520" t="s">
        <v>32</v>
      </c>
    </row>
    <row r="521" spans="1:18" x14ac:dyDescent="0.3">
      <c r="A521" t="s">
        <v>18</v>
      </c>
      <c r="B521" t="s">
        <v>19</v>
      </c>
      <c r="C521" t="s">
        <v>19</v>
      </c>
      <c r="E521" t="s">
        <v>1744</v>
      </c>
      <c r="F521" t="s">
        <v>22</v>
      </c>
      <c r="G521" t="s">
        <v>1745</v>
      </c>
      <c r="H521">
        <v>96.91</v>
      </c>
      <c r="I521">
        <v>102.5</v>
      </c>
      <c r="J521" t="s">
        <v>24</v>
      </c>
      <c r="K521" t="s">
        <v>1413</v>
      </c>
      <c r="L521" t="s">
        <v>26</v>
      </c>
      <c r="M521" t="s">
        <v>27</v>
      </c>
      <c r="N521" t="s">
        <v>28</v>
      </c>
      <c r="O521">
        <v>41354</v>
      </c>
      <c r="Q521" t="s">
        <v>29</v>
      </c>
      <c r="R521" t="s">
        <v>24</v>
      </c>
    </row>
    <row r="522" spans="1:18" x14ac:dyDescent="0.3">
      <c r="A522" t="s">
        <v>18</v>
      </c>
      <c r="B522" t="s">
        <v>19</v>
      </c>
      <c r="C522" t="s">
        <v>20</v>
      </c>
      <c r="D522" t="s">
        <v>1746</v>
      </c>
      <c r="E522" t="s">
        <v>1746</v>
      </c>
      <c r="F522" t="s">
        <v>22</v>
      </c>
      <c r="G522" t="s">
        <v>1747</v>
      </c>
      <c r="H522">
        <v>9.0500000000000007</v>
      </c>
      <c r="J522" t="s">
        <v>24</v>
      </c>
      <c r="K522" t="s">
        <v>163</v>
      </c>
      <c r="L522" t="s">
        <v>160</v>
      </c>
      <c r="M522" t="s">
        <v>160</v>
      </c>
      <c r="N522" t="s">
        <v>28</v>
      </c>
      <c r="Q522" t="s">
        <v>29</v>
      </c>
      <c r="R522" t="s">
        <v>24</v>
      </c>
    </row>
    <row r="523" spans="1:18" x14ac:dyDescent="0.3">
      <c r="A523" t="s">
        <v>18</v>
      </c>
      <c r="B523" t="s">
        <v>19</v>
      </c>
      <c r="C523" t="s">
        <v>19</v>
      </c>
      <c r="E523" t="s">
        <v>3123</v>
      </c>
      <c r="F523" t="s">
        <v>22</v>
      </c>
      <c r="G523" t="s">
        <v>3124</v>
      </c>
      <c r="H523">
        <v>52.5</v>
      </c>
      <c r="I523">
        <v>52.5</v>
      </c>
      <c r="J523" t="s">
        <v>32</v>
      </c>
      <c r="K523" t="s">
        <v>68</v>
      </c>
      <c r="L523" t="s">
        <v>34</v>
      </c>
      <c r="M523" t="s">
        <v>35</v>
      </c>
      <c r="N523" t="s">
        <v>36</v>
      </c>
      <c r="O523" s="1">
        <v>21186</v>
      </c>
      <c r="Q523" t="s">
        <v>29</v>
      </c>
      <c r="R523" t="s">
        <v>32</v>
      </c>
    </row>
    <row r="524" spans="1:18" x14ac:dyDescent="0.3">
      <c r="A524" t="s">
        <v>18</v>
      </c>
      <c r="B524" t="s">
        <v>20</v>
      </c>
      <c r="C524" t="s">
        <v>19</v>
      </c>
      <c r="E524" t="s">
        <v>1748</v>
      </c>
      <c r="F524" t="s">
        <v>22</v>
      </c>
      <c r="G524" t="s">
        <v>1749</v>
      </c>
      <c r="H524">
        <v>7.5</v>
      </c>
      <c r="I524">
        <v>7.5</v>
      </c>
      <c r="J524" t="s">
        <v>32</v>
      </c>
      <c r="K524" t="s">
        <v>582</v>
      </c>
      <c r="L524" t="s">
        <v>83</v>
      </c>
      <c r="M524" t="s">
        <v>95</v>
      </c>
      <c r="N524" t="s">
        <v>36</v>
      </c>
      <c r="O524" s="1">
        <v>43202</v>
      </c>
      <c r="Q524" t="s">
        <v>29</v>
      </c>
      <c r="R524" t="s">
        <v>32</v>
      </c>
    </row>
    <row r="525" spans="1:18" x14ac:dyDescent="0.3">
      <c r="A525" t="s">
        <v>18</v>
      </c>
      <c r="B525" t="s">
        <v>19</v>
      </c>
      <c r="C525" t="s">
        <v>20</v>
      </c>
      <c r="D525" t="s">
        <v>326</v>
      </c>
      <c r="E525" t="s">
        <v>326</v>
      </c>
      <c r="F525" t="s">
        <v>22</v>
      </c>
      <c r="G525" t="s">
        <v>329</v>
      </c>
      <c r="H525">
        <v>799.47</v>
      </c>
      <c r="J525" t="s">
        <v>24</v>
      </c>
      <c r="K525" t="s">
        <v>1169</v>
      </c>
      <c r="L525" t="s">
        <v>185</v>
      </c>
      <c r="M525" t="s">
        <v>27</v>
      </c>
      <c r="N525" t="s">
        <v>28</v>
      </c>
      <c r="O525">
        <v>38476</v>
      </c>
      <c r="Q525" t="s">
        <v>29</v>
      </c>
      <c r="R525" t="s">
        <v>24</v>
      </c>
    </row>
    <row r="526" spans="1:18" x14ac:dyDescent="0.3">
      <c r="A526" t="s">
        <v>18</v>
      </c>
      <c r="B526" t="s">
        <v>19</v>
      </c>
      <c r="C526" t="s">
        <v>19</v>
      </c>
      <c r="E526" t="s">
        <v>1752</v>
      </c>
      <c r="F526" t="s">
        <v>22</v>
      </c>
      <c r="G526" t="s">
        <v>1753</v>
      </c>
      <c r="H526">
        <v>5.0999999999999996</v>
      </c>
      <c r="I526">
        <v>5.0999999999999996</v>
      </c>
      <c r="J526" t="s">
        <v>24</v>
      </c>
      <c r="K526" t="s">
        <v>715</v>
      </c>
      <c r="L526" t="s">
        <v>34</v>
      </c>
      <c r="M526" t="s">
        <v>35</v>
      </c>
      <c r="N526" t="s">
        <v>28</v>
      </c>
      <c r="O526">
        <v>29587</v>
      </c>
      <c r="Q526" t="s">
        <v>29</v>
      </c>
      <c r="R526" t="s">
        <v>24</v>
      </c>
    </row>
    <row r="527" spans="1:18" x14ac:dyDescent="0.3">
      <c r="A527" t="s">
        <v>18</v>
      </c>
      <c r="B527" t="s">
        <v>20</v>
      </c>
      <c r="C527" t="s">
        <v>19</v>
      </c>
      <c r="E527" t="s">
        <v>1754</v>
      </c>
      <c r="F527" t="s">
        <v>22</v>
      </c>
      <c r="G527" t="s">
        <v>1755</v>
      </c>
      <c r="H527">
        <v>1</v>
      </c>
      <c r="I527">
        <v>1</v>
      </c>
      <c r="J527" t="s">
        <v>32</v>
      </c>
      <c r="K527" t="s">
        <v>68</v>
      </c>
      <c r="L527" t="s">
        <v>160</v>
      </c>
      <c r="M527" t="s">
        <v>160</v>
      </c>
      <c r="N527" t="s">
        <v>36</v>
      </c>
      <c r="O527" s="1">
        <v>31048</v>
      </c>
      <c r="Q527" t="s">
        <v>29</v>
      </c>
      <c r="R527" t="s">
        <v>32</v>
      </c>
    </row>
    <row r="528" spans="1:18" x14ac:dyDescent="0.3">
      <c r="A528" t="s">
        <v>18</v>
      </c>
      <c r="B528" t="s">
        <v>19</v>
      </c>
      <c r="C528" t="s">
        <v>19</v>
      </c>
      <c r="E528" t="s">
        <v>1756</v>
      </c>
      <c r="F528" t="s">
        <v>22</v>
      </c>
      <c r="G528" t="s">
        <v>1757</v>
      </c>
      <c r="H528">
        <v>47.6</v>
      </c>
      <c r="I528">
        <v>50</v>
      </c>
      <c r="J528" t="s">
        <v>32</v>
      </c>
      <c r="K528" t="s">
        <v>1758</v>
      </c>
      <c r="L528" t="s">
        <v>26</v>
      </c>
      <c r="M528" t="s">
        <v>27</v>
      </c>
      <c r="N528" t="s">
        <v>36</v>
      </c>
      <c r="O528">
        <v>37743</v>
      </c>
      <c r="Q528" t="s">
        <v>29</v>
      </c>
      <c r="R528" t="s">
        <v>32</v>
      </c>
    </row>
    <row r="529" spans="1:18" x14ac:dyDescent="0.3">
      <c r="A529" t="s">
        <v>18</v>
      </c>
      <c r="B529" t="s">
        <v>19</v>
      </c>
      <c r="C529" t="s">
        <v>19</v>
      </c>
      <c r="E529" t="s">
        <v>1759</v>
      </c>
      <c r="F529" t="s">
        <v>44</v>
      </c>
      <c r="G529" t="s">
        <v>1760</v>
      </c>
      <c r="H529">
        <v>10</v>
      </c>
      <c r="J529" t="s">
        <v>32</v>
      </c>
      <c r="K529" t="s">
        <v>1761</v>
      </c>
      <c r="L529" t="s">
        <v>34</v>
      </c>
      <c r="M529" t="s">
        <v>35</v>
      </c>
      <c r="N529" t="s">
        <v>36</v>
      </c>
      <c r="O529" s="1">
        <v>43082</v>
      </c>
      <c r="Q529" t="s">
        <v>506</v>
      </c>
      <c r="R529" t="s">
        <v>32</v>
      </c>
    </row>
    <row r="530" spans="1:18" x14ac:dyDescent="0.3">
      <c r="A530" t="s">
        <v>18</v>
      </c>
      <c r="B530" t="s">
        <v>19</v>
      </c>
      <c r="C530" t="s">
        <v>19</v>
      </c>
      <c r="E530" t="s">
        <v>1773</v>
      </c>
      <c r="F530" t="s">
        <v>22</v>
      </c>
      <c r="G530" t="s">
        <v>1774</v>
      </c>
      <c r="H530">
        <v>1.35</v>
      </c>
      <c r="I530">
        <v>3.5</v>
      </c>
      <c r="J530" t="s">
        <v>32</v>
      </c>
      <c r="K530" t="s">
        <v>1775</v>
      </c>
      <c r="L530" t="s">
        <v>34</v>
      </c>
      <c r="M530" t="s">
        <v>35</v>
      </c>
      <c r="N530" t="s">
        <v>36</v>
      </c>
      <c r="O530" s="1">
        <v>42865</v>
      </c>
      <c r="Q530" t="s">
        <v>29</v>
      </c>
      <c r="R530" t="s">
        <v>32</v>
      </c>
    </row>
    <row r="531" spans="1:18" x14ac:dyDescent="0.3">
      <c r="A531" t="s">
        <v>18</v>
      </c>
      <c r="B531" t="s">
        <v>19</v>
      </c>
      <c r="C531" t="s">
        <v>19</v>
      </c>
      <c r="E531" t="s">
        <v>1776</v>
      </c>
      <c r="F531" t="s">
        <v>22</v>
      </c>
      <c r="G531" t="s">
        <v>1777</v>
      </c>
      <c r="H531">
        <v>20</v>
      </c>
      <c r="I531">
        <v>20</v>
      </c>
      <c r="J531" t="s">
        <v>32</v>
      </c>
      <c r="K531" t="s">
        <v>68</v>
      </c>
      <c r="L531" t="s">
        <v>34</v>
      </c>
      <c r="M531" t="s">
        <v>35</v>
      </c>
      <c r="N531" t="s">
        <v>36</v>
      </c>
      <c r="O531" s="1">
        <v>33970</v>
      </c>
      <c r="Q531" t="s">
        <v>29</v>
      </c>
      <c r="R531" t="s">
        <v>32</v>
      </c>
    </row>
    <row r="532" spans="1:18" x14ac:dyDescent="0.3">
      <c r="A532" t="s">
        <v>18</v>
      </c>
      <c r="B532" t="s">
        <v>19</v>
      </c>
      <c r="C532" t="s">
        <v>19</v>
      </c>
      <c r="E532" t="s">
        <v>1778</v>
      </c>
      <c r="F532" t="s">
        <v>22</v>
      </c>
      <c r="G532" t="s">
        <v>1779</v>
      </c>
      <c r="H532">
        <v>47.6</v>
      </c>
      <c r="I532">
        <v>49.9</v>
      </c>
      <c r="J532" t="s">
        <v>32</v>
      </c>
      <c r="K532" t="s">
        <v>108</v>
      </c>
      <c r="L532" t="s">
        <v>26</v>
      </c>
      <c r="M532" t="s">
        <v>27</v>
      </c>
      <c r="N532" t="s">
        <v>36</v>
      </c>
      <c r="O532" s="1">
        <v>37613</v>
      </c>
      <c r="Q532" t="s">
        <v>29</v>
      </c>
      <c r="R532" t="s">
        <v>32</v>
      </c>
    </row>
    <row r="533" spans="1:18" x14ac:dyDescent="0.3">
      <c r="A533" t="s">
        <v>18</v>
      </c>
      <c r="B533" t="s">
        <v>19</v>
      </c>
      <c r="C533" t="s">
        <v>19</v>
      </c>
      <c r="E533" t="s">
        <v>1780</v>
      </c>
      <c r="F533" t="s">
        <v>22</v>
      </c>
      <c r="G533" t="s">
        <v>1781</v>
      </c>
      <c r="H533">
        <v>20</v>
      </c>
      <c r="I533">
        <v>20</v>
      </c>
      <c r="J533" t="s">
        <v>24</v>
      </c>
      <c r="K533" t="s">
        <v>1782</v>
      </c>
      <c r="L533" t="s">
        <v>40</v>
      </c>
      <c r="M533" t="s">
        <v>41</v>
      </c>
      <c r="N533" t="s">
        <v>28</v>
      </c>
      <c r="O533">
        <v>42576</v>
      </c>
      <c r="Q533" t="s">
        <v>29</v>
      </c>
      <c r="R533" t="s">
        <v>24</v>
      </c>
    </row>
    <row r="534" spans="1:18" x14ac:dyDescent="0.3">
      <c r="A534" t="s">
        <v>18</v>
      </c>
      <c r="B534" t="s">
        <v>19</v>
      </c>
      <c r="C534" t="s">
        <v>19</v>
      </c>
      <c r="E534" t="s">
        <v>1783</v>
      </c>
      <c r="F534" t="s">
        <v>22</v>
      </c>
      <c r="G534" t="s">
        <v>1784</v>
      </c>
      <c r="H534">
        <v>1.5</v>
      </c>
      <c r="I534">
        <v>1.5</v>
      </c>
      <c r="J534" t="s">
        <v>32</v>
      </c>
      <c r="K534" t="s">
        <v>1785</v>
      </c>
      <c r="L534" t="s">
        <v>40</v>
      </c>
      <c r="M534" t="s">
        <v>41</v>
      </c>
      <c r="N534" t="s">
        <v>36</v>
      </c>
      <c r="O534">
        <v>41816</v>
      </c>
      <c r="Q534" t="s">
        <v>29</v>
      </c>
      <c r="R534" t="s">
        <v>32</v>
      </c>
    </row>
    <row r="535" spans="1:18" x14ac:dyDescent="0.3">
      <c r="A535" t="s">
        <v>18</v>
      </c>
      <c r="B535" t="s">
        <v>19</v>
      </c>
      <c r="C535" t="s">
        <v>19</v>
      </c>
      <c r="E535" t="s">
        <v>1786</v>
      </c>
      <c r="F535" t="s">
        <v>22</v>
      </c>
      <c r="G535" t="s">
        <v>1787</v>
      </c>
      <c r="H535">
        <v>2</v>
      </c>
      <c r="I535">
        <v>2</v>
      </c>
      <c r="J535" t="s">
        <v>24</v>
      </c>
      <c r="K535" t="s">
        <v>1788</v>
      </c>
      <c r="L535" t="s">
        <v>40</v>
      </c>
      <c r="M535" t="s">
        <v>41</v>
      </c>
      <c r="N535" t="s">
        <v>28</v>
      </c>
      <c r="O535">
        <v>41766</v>
      </c>
      <c r="Q535" t="s">
        <v>29</v>
      </c>
      <c r="R535" t="s">
        <v>24</v>
      </c>
    </row>
    <row r="536" spans="1:18" x14ac:dyDescent="0.3">
      <c r="A536" t="s">
        <v>18</v>
      </c>
      <c r="B536" t="s">
        <v>19</v>
      </c>
      <c r="C536" t="s">
        <v>19</v>
      </c>
      <c r="E536" t="s">
        <v>1541</v>
      </c>
      <c r="F536" t="s">
        <v>22</v>
      </c>
      <c r="G536" t="s">
        <v>1542</v>
      </c>
      <c r="H536">
        <v>65.08</v>
      </c>
      <c r="I536">
        <v>83.2</v>
      </c>
      <c r="J536" t="s">
        <v>32</v>
      </c>
      <c r="K536" t="s">
        <v>68</v>
      </c>
      <c r="L536" t="s">
        <v>94</v>
      </c>
      <c r="M536" t="s">
        <v>27</v>
      </c>
      <c r="N536" t="s">
        <v>36</v>
      </c>
      <c r="O536" s="1">
        <v>40450</v>
      </c>
      <c r="Q536" t="s">
        <v>29</v>
      </c>
      <c r="R536" t="s">
        <v>32</v>
      </c>
    </row>
    <row r="537" spans="1:18" x14ac:dyDescent="0.3">
      <c r="A537" t="s">
        <v>18</v>
      </c>
      <c r="B537" t="s">
        <v>19</v>
      </c>
      <c r="C537" t="s">
        <v>19</v>
      </c>
      <c r="E537" t="s">
        <v>1789</v>
      </c>
      <c r="F537" t="s">
        <v>22</v>
      </c>
      <c r="G537" t="s">
        <v>1790</v>
      </c>
      <c r="H537">
        <v>20</v>
      </c>
      <c r="I537">
        <v>20</v>
      </c>
      <c r="J537" t="s">
        <v>32</v>
      </c>
      <c r="K537" t="s">
        <v>1791</v>
      </c>
      <c r="L537" t="s">
        <v>40</v>
      </c>
      <c r="M537" t="s">
        <v>41</v>
      </c>
      <c r="N537" t="s">
        <v>42</v>
      </c>
      <c r="O537" s="1">
        <v>42139</v>
      </c>
      <c r="Q537" t="s">
        <v>29</v>
      </c>
      <c r="R537" t="s">
        <v>32</v>
      </c>
    </row>
    <row r="538" spans="1:18" x14ac:dyDescent="0.3">
      <c r="A538" t="s">
        <v>18</v>
      </c>
      <c r="B538" t="s">
        <v>19</v>
      </c>
      <c r="C538" t="s">
        <v>19</v>
      </c>
      <c r="E538" t="s">
        <v>1803</v>
      </c>
      <c r="F538" t="s">
        <v>22</v>
      </c>
      <c r="G538" t="s">
        <v>1804</v>
      </c>
      <c r="H538">
        <v>1.5</v>
      </c>
      <c r="I538">
        <v>1.5</v>
      </c>
      <c r="J538" t="s">
        <v>32</v>
      </c>
      <c r="K538" t="s">
        <v>1805</v>
      </c>
      <c r="L538" t="s">
        <v>40</v>
      </c>
      <c r="M538" t="s">
        <v>41</v>
      </c>
      <c r="N538" t="s">
        <v>42</v>
      </c>
      <c r="O538" s="1">
        <v>41703</v>
      </c>
      <c r="Q538" t="s">
        <v>29</v>
      </c>
      <c r="R538" t="s">
        <v>32</v>
      </c>
    </row>
    <row r="539" spans="1:18" x14ac:dyDescent="0.3">
      <c r="A539" t="s">
        <v>18</v>
      </c>
      <c r="B539" t="s">
        <v>19</v>
      </c>
      <c r="C539" t="s">
        <v>20</v>
      </c>
      <c r="D539" t="s">
        <v>1806</v>
      </c>
      <c r="E539" t="s">
        <v>1806</v>
      </c>
      <c r="F539" t="s">
        <v>22</v>
      </c>
      <c r="G539" t="s">
        <v>1807</v>
      </c>
      <c r="H539">
        <v>2</v>
      </c>
      <c r="J539" t="s">
        <v>24</v>
      </c>
      <c r="K539" t="s">
        <v>214</v>
      </c>
      <c r="L539" t="s">
        <v>160</v>
      </c>
      <c r="M539" t="s">
        <v>160</v>
      </c>
      <c r="N539" t="s">
        <v>28</v>
      </c>
      <c r="O539" s="1"/>
      <c r="Q539" t="s">
        <v>29</v>
      </c>
      <c r="R539" t="s">
        <v>24</v>
      </c>
    </row>
    <row r="540" spans="1:18" x14ac:dyDescent="0.3">
      <c r="A540" t="s">
        <v>18</v>
      </c>
      <c r="B540" t="s">
        <v>19</v>
      </c>
      <c r="C540" t="s">
        <v>19</v>
      </c>
      <c r="E540" t="s">
        <v>1808</v>
      </c>
      <c r="F540" t="s">
        <v>22</v>
      </c>
      <c r="G540" t="s">
        <v>1809</v>
      </c>
      <c r="H540">
        <v>20</v>
      </c>
      <c r="I540">
        <v>20</v>
      </c>
      <c r="J540" t="s">
        <v>24</v>
      </c>
      <c r="K540" t="s">
        <v>1810</v>
      </c>
      <c r="L540" t="s">
        <v>160</v>
      </c>
      <c r="M540" t="s">
        <v>318</v>
      </c>
      <c r="N540" t="s">
        <v>28</v>
      </c>
      <c r="O540" s="1">
        <v>42735</v>
      </c>
      <c r="Q540" t="s">
        <v>29</v>
      </c>
      <c r="R540" t="s">
        <v>24</v>
      </c>
    </row>
    <row r="541" spans="1:18" x14ac:dyDescent="0.3">
      <c r="A541" t="s">
        <v>18</v>
      </c>
      <c r="B541" t="s">
        <v>19</v>
      </c>
      <c r="C541" t="s">
        <v>19</v>
      </c>
      <c r="E541" t="s">
        <v>1811</v>
      </c>
      <c r="F541" t="s">
        <v>22</v>
      </c>
      <c r="G541" t="s">
        <v>1812</v>
      </c>
      <c r="H541">
        <v>5</v>
      </c>
      <c r="I541">
        <v>5</v>
      </c>
      <c r="J541" t="s">
        <v>24</v>
      </c>
      <c r="K541" t="s">
        <v>1813</v>
      </c>
      <c r="L541" t="s">
        <v>40</v>
      </c>
      <c r="M541" t="s">
        <v>41</v>
      </c>
      <c r="N541" t="s">
        <v>28</v>
      </c>
      <c r="O541">
        <v>42704</v>
      </c>
      <c r="Q541" t="s">
        <v>29</v>
      </c>
      <c r="R541" t="s">
        <v>24</v>
      </c>
    </row>
    <row r="542" spans="1:18" x14ac:dyDescent="0.3">
      <c r="A542" t="s">
        <v>18</v>
      </c>
      <c r="B542" t="s">
        <v>19</v>
      </c>
      <c r="C542" t="s">
        <v>19</v>
      </c>
      <c r="E542" t="s">
        <v>1814</v>
      </c>
      <c r="F542" t="s">
        <v>22</v>
      </c>
      <c r="G542" t="s">
        <v>1815</v>
      </c>
      <c r="H542">
        <v>10</v>
      </c>
      <c r="I542">
        <v>10</v>
      </c>
      <c r="J542" t="s">
        <v>24</v>
      </c>
      <c r="K542" t="s">
        <v>1815</v>
      </c>
      <c r="L542" t="s">
        <v>40</v>
      </c>
      <c r="M542" t="s">
        <v>41</v>
      </c>
      <c r="N542" t="s">
        <v>28</v>
      </c>
      <c r="O542">
        <v>42216</v>
      </c>
      <c r="Q542" t="s">
        <v>29</v>
      </c>
      <c r="R542" t="s">
        <v>24</v>
      </c>
    </row>
    <row r="543" spans="1:18" x14ac:dyDescent="0.3">
      <c r="A543" t="s">
        <v>18</v>
      </c>
      <c r="B543" t="s">
        <v>19</v>
      </c>
      <c r="C543" t="s">
        <v>20</v>
      </c>
      <c r="D543" t="s">
        <v>1820</v>
      </c>
      <c r="E543" t="s">
        <v>1820</v>
      </c>
      <c r="F543" t="s">
        <v>22</v>
      </c>
      <c r="G543" t="s">
        <v>1820</v>
      </c>
      <c r="H543">
        <v>9.99</v>
      </c>
      <c r="J543" t="s">
        <v>24</v>
      </c>
      <c r="K543" t="s">
        <v>171</v>
      </c>
      <c r="L543" t="s">
        <v>160</v>
      </c>
      <c r="M543" t="s">
        <v>160</v>
      </c>
      <c r="N543" t="s">
        <v>28</v>
      </c>
      <c r="O543" s="1"/>
      <c r="Q543" t="s">
        <v>29</v>
      </c>
      <c r="R543" t="s">
        <v>24</v>
      </c>
    </row>
    <row r="544" spans="1:18" x14ac:dyDescent="0.3">
      <c r="A544" t="s">
        <v>18</v>
      </c>
      <c r="B544" t="s">
        <v>19</v>
      </c>
      <c r="C544" t="s">
        <v>19</v>
      </c>
      <c r="E544" t="s">
        <v>1821</v>
      </c>
      <c r="F544" t="s">
        <v>22</v>
      </c>
      <c r="G544" t="s">
        <v>1822</v>
      </c>
      <c r="H544">
        <v>3.55</v>
      </c>
      <c r="I544">
        <v>3.55</v>
      </c>
      <c r="J544" t="s">
        <v>32</v>
      </c>
      <c r="K544" t="s">
        <v>1823</v>
      </c>
      <c r="L544" t="s">
        <v>94</v>
      </c>
      <c r="M544" t="s">
        <v>135</v>
      </c>
      <c r="N544" t="s">
        <v>36</v>
      </c>
      <c r="O544">
        <v>41518</v>
      </c>
      <c r="Q544" t="s">
        <v>29</v>
      </c>
      <c r="R544" t="s">
        <v>32</v>
      </c>
    </row>
    <row r="545" spans="1:18" x14ac:dyDescent="0.3">
      <c r="A545" t="s">
        <v>18</v>
      </c>
      <c r="B545" t="s">
        <v>19</v>
      </c>
      <c r="C545" t="s">
        <v>19</v>
      </c>
      <c r="E545" t="s">
        <v>1831</v>
      </c>
      <c r="F545" t="s">
        <v>22</v>
      </c>
      <c r="G545" t="s">
        <v>1832</v>
      </c>
      <c r="H545">
        <v>8</v>
      </c>
      <c r="I545">
        <v>7.9</v>
      </c>
      <c r="J545" t="s">
        <v>32</v>
      </c>
      <c r="K545" t="s">
        <v>1833</v>
      </c>
      <c r="L545" t="s">
        <v>34</v>
      </c>
      <c r="M545" t="s">
        <v>35</v>
      </c>
      <c r="N545" t="s">
        <v>36</v>
      </c>
      <c r="O545">
        <v>31048</v>
      </c>
      <c r="Q545" t="s">
        <v>29</v>
      </c>
      <c r="R545" t="s">
        <v>32</v>
      </c>
    </row>
    <row r="546" spans="1:18" x14ac:dyDescent="0.3">
      <c r="A546" t="s">
        <v>18</v>
      </c>
      <c r="B546" t="s">
        <v>20</v>
      </c>
      <c r="C546" t="s">
        <v>19</v>
      </c>
      <c r="E546" t="s">
        <v>1834</v>
      </c>
      <c r="F546" t="s">
        <v>22</v>
      </c>
      <c r="G546" t="s">
        <v>1835</v>
      </c>
      <c r="H546">
        <v>11.2</v>
      </c>
      <c r="I546">
        <v>11.2</v>
      </c>
      <c r="J546" t="s">
        <v>24</v>
      </c>
      <c r="K546" t="s">
        <v>1836</v>
      </c>
      <c r="L546" t="s">
        <v>47</v>
      </c>
      <c r="M546" t="s">
        <v>47</v>
      </c>
      <c r="N546" t="s">
        <v>28</v>
      </c>
      <c r="O546">
        <v>42030</v>
      </c>
      <c r="Q546" t="s">
        <v>29</v>
      </c>
      <c r="R546" t="s">
        <v>24</v>
      </c>
    </row>
    <row r="547" spans="1:18" x14ac:dyDescent="0.3">
      <c r="A547" t="s">
        <v>18</v>
      </c>
      <c r="B547" t="s">
        <v>19</v>
      </c>
      <c r="C547" t="s">
        <v>20</v>
      </c>
      <c r="D547" t="s">
        <v>2516</v>
      </c>
      <c r="E547" t="s">
        <v>2516</v>
      </c>
      <c r="F547" t="s">
        <v>22</v>
      </c>
      <c r="G547" t="s">
        <v>2516</v>
      </c>
      <c r="H547">
        <v>0.99</v>
      </c>
      <c r="J547" t="s">
        <v>24</v>
      </c>
      <c r="K547" t="s">
        <v>171</v>
      </c>
      <c r="L547" t="s">
        <v>160</v>
      </c>
      <c r="M547" t="s">
        <v>160</v>
      </c>
      <c r="N547" t="s">
        <v>28</v>
      </c>
      <c r="Q547" t="s">
        <v>29</v>
      </c>
      <c r="R547" t="s">
        <v>24</v>
      </c>
    </row>
    <row r="548" spans="1:18" x14ac:dyDescent="0.3">
      <c r="A548" t="s">
        <v>18</v>
      </c>
      <c r="B548" t="s">
        <v>19</v>
      </c>
      <c r="C548" t="s">
        <v>19</v>
      </c>
      <c r="E548" t="s">
        <v>1837</v>
      </c>
      <c r="F548" t="s">
        <v>22</v>
      </c>
      <c r="G548" t="s">
        <v>1838</v>
      </c>
      <c r="H548">
        <v>153.9</v>
      </c>
      <c r="I548">
        <v>153.9</v>
      </c>
      <c r="J548" t="s">
        <v>32</v>
      </c>
      <c r="K548" t="s">
        <v>68</v>
      </c>
      <c r="L548" t="s">
        <v>34</v>
      </c>
      <c r="M548" t="s">
        <v>35</v>
      </c>
      <c r="N548" t="s">
        <v>36</v>
      </c>
      <c r="O548" s="1">
        <v>30317</v>
      </c>
      <c r="Q548" t="s">
        <v>29</v>
      </c>
      <c r="R548" t="s">
        <v>32</v>
      </c>
    </row>
    <row r="549" spans="1:18" x14ac:dyDescent="0.3">
      <c r="A549" t="s">
        <v>18</v>
      </c>
      <c r="B549" t="s">
        <v>20</v>
      </c>
      <c r="C549" t="s">
        <v>19</v>
      </c>
      <c r="E549" t="s">
        <v>1839</v>
      </c>
      <c r="F549" t="s">
        <v>22</v>
      </c>
      <c r="G549" t="s">
        <v>1840</v>
      </c>
      <c r="H549">
        <v>2</v>
      </c>
      <c r="I549">
        <v>2</v>
      </c>
      <c r="J549" t="s">
        <v>32</v>
      </c>
      <c r="K549" t="s">
        <v>800</v>
      </c>
      <c r="L549" t="s">
        <v>34</v>
      </c>
      <c r="M549" t="s">
        <v>35</v>
      </c>
      <c r="N549" t="s">
        <v>36</v>
      </c>
      <c r="O549">
        <v>42915</v>
      </c>
      <c r="Q549" t="s">
        <v>29</v>
      </c>
      <c r="R549" t="s">
        <v>32</v>
      </c>
    </row>
    <row r="550" spans="1:18" x14ac:dyDescent="0.3">
      <c r="A550" t="s">
        <v>18</v>
      </c>
      <c r="B550" t="s">
        <v>19</v>
      </c>
      <c r="C550" t="s">
        <v>19</v>
      </c>
      <c r="E550" t="s">
        <v>1853</v>
      </c>
      <c r="F550" t="s">
        <v>22</v>
      </c>
      <c r="G550" t="s">
        <v>1854</v>
      </c>
      <c r="H550">
        <v>1.3</v>
      </c>
      <c r="I550">
        <v>1.4</v>
      </c>
      <c r="J550" t="s">
        <v>24</v>
      </c>
      <c r="K550" t="s">
        <v>266</v>
      </c>
      <c r="L550" t="s">
        <v>40</v>
      </c>
      <c r="M550" t="s">
        <v>41</v>
      </c>
      <c r="N550" t="s">
        <v>28</v>
      </c>
      <c r="O550" s="1">
        <v>42790</v>
      </c>
      <c r="Q550" t="s">
        <v>29</v>
      </c>
      <c r="R550" t="s">
        <v>24</v>
      </c>
    </row>
    <row r="551" spans="1:18" x14ac:dyDescent="0.3">
      <c r="A551" t="s">
        <v>18</v>
      </c>
      <c r="B551" t="s">
        <v>19</v>
      </c>
      <c r="C551" t="s">
        <v>19</v>
      </c>
      <c r="E551" t="s">
        <v>2287</v>
      </c>
      <c r="F551" t="s">
        <v>22</v>
      </c>
      <c r="G551" t="s">
        <v>2288</v>
      </c>
      <c r="H551">
        <v>100</v>
      </c>
      <c r="I551">
        <v>100</v>
      </c>
      <c r="J551" t="s">
        <v>24</v>
      </c>
      <c r="K551" t="s">
        <v>2289</v>
      </c>
      <c r="L551" t="s">
        <v>40</v>
      </c>
      <c r="M551" t="s">
        <v>41</v>
      </c>
      <c r="N551" t="s">
        <v>28</v>
      </c>
      <c r="O551">
        <v>43680</v>
      </c>
      <c r="Q551" t="s">
        <v>29</v>
      </c>
      <c r="R551" t="s">
        <v>24</v>
      </c>
    </row>
    <row r="552" spans="1:18" x14ac:dyDescent="0.3">
      <c r="A552" t="s">
        <v>18</v>
      </c>
      <c r="B552" t="s">
        <v>19</v>
      </c>
      <c r="C552" t="s">
        <v>19</v>
      </c>
      <c r="E552" t="s">
        <v>1855</v>
      </c>
      <c r="F552" t="s">
        <v>22</v>
      </c>
      <c r="G552" t="s">
        <v>1856</v>
      </c>
      <c r="H552">
        <v>19.75</v>
      </c>
      <c r="I552">
        <v>19.8</v>
      </c>
      <c r="J552" t="s">
        <v>32</v>
      </c>
      <c r="K552" t="s">
        <v>1857</v>
      </c>
      <c r="L552" t="s">
        <v>40</v>
      </c>
      <c r="M552" t="s">
        <v>41</v>
      </c>
      <c r="N552" t="s">
        <v>42</v>
      </c>
      <c r="O552" s="1">
        <v>41913</v>
      </c>
      <c r="Q552" t="s">
        <v>29</v>
      </c>
      <c r="R552" t="s">
        <v>32</v>
      </c>
    </row>
    <row r="553" spans="1:18" x14ac:dyDescent="0.3">
      <c r="A553" t="s">
        <v>18</v>
      </c>
      <c r="B553" t="s">
        <v>19</v>
      </c>
      <c r="C553" t="s">
        <v>19</v>
      </c>
      <c r="E553" t="s">
        <v>1858</v>
      </c>
      <c r="F553" t="s">
        <v>22</v>
      </c>
      <c r="G553" t="s">
        <v>1858</v>
      </c>
      <c r="H553">
        <v>159</v>
      </c>
      <c r="I553">
        <v>159</v>
      </c>
      <c r="J553" t="s">
        <v>32</v>
      </c>
      <c r="K553" t="s">
        <v>241</v>
      </c>
      <c r="L553" t="s">
        <v>652</v>
      </c>
      <c r="M553" t="s">
        <v>35</v>
      </c>
      <c r="N553" t="s">
        <v>36</v>
      </c>
      <c r="Q553" t="s">
        <v>29</v>
      </c>
      <c r="R553" t="s">
        <v>1088</v>
      </c>
    </row>
    <row r="554" spans="1:18" x14ac:dyDescent="0.3">
      <c r="A554" t="s">
        <v>18</v>
      </c>
      <c r="B554" t="s">
        <v>19</v>
      </c>
      <c r="C554" t="s">
        <v>19</v>
      </c>
      <c r="E554" t="s">
        <v>1859</v>
      </c>
      <c r="F554" t="s">
        <v>22</v>
      </c>
      <c r="G554" t="s">
        <v>1860</v>
      </c>
      <c r="H554">
        <v>265</v>
      </c>
      <c r="I554">
        <v>265</v>
      </c>
      <c r="J554" t="s">
        <v>71</v>
      </c>
      <c r="K554" t="s">
        <v>1861</v>
      </c>
      <c r="L554" t="s">
        <v>47</v>
      </c>
      <c r="M554" t="s">
        <v>47</v>
      </c>
      <c r="N554" t="s">
        <v>28</v>
      </c>
      <c r="O554">
        <v>41485</v>
      </c>
      <c r="Q554" t="s">
        <v>29</v>
      </c>
      <c r="R554" t="s">
        <v>71</v>
      </c>
    </row>
    <row r="555" spans="1:18" x14ac:dyDescent="0.3">
      <c r="A555" t="s">
        <v>18</v>
      </c>
      <c r="B555" t="s">
        <v>19</v>
      </c>
      <c r="C555" t="s">
        <v>20</v>
      </c>
      <c r="D555" t="s">
        <v>2576</v>
      </c>
      <c r="E555" t="s">
        <v>2576</v>
      </c>
      <c r="F555" t="s">
        <v>22</v>
      </c>
      <c r="G555" t="s">
        <v>2576</v>
      </c>
      <c r="H555">
        <v>0.99</v>
      </c>
      <c r="J555" t="s">
        <v>32</v>
      </c>
      <c r="K555" t="s">
        <v>196</v>
      </c>
      <c r="L555" t="s">
        <v>160</v>
      </c>
      <c r="M555" t="s">
        <v>160</v>
      </c>
      <c r="N555" t="s">
        <v>36</v>
      </c>
      <c r="Q555" t="s">
        <v>29</v>
      </c>
      <c r="R555" t="s">
        <v>32</v>
      </c>
    </row>
    <row r="556" spans="1:18" x14ac:dyDescent="0.3">
      <c r="A556" t="s">
        <v>18</v>
      </c>
      <c r="B556" t="s">
        <v>19</v>
      </c>
      <c r="C556" t="s">
        <v>19</v>
      </c>
      <c r="E556" t="s">
        <v>1862</v>
      </c>
      <c r="F556" t="s">
        <v>22</v>
      </c>
      <c r="G556" t="s">
        <v>1863</v>
      </c>
      <c r="H556">
        <v>2.6</v>
      </c>
      <c r="I556">
        <v>2.6</v>
      </c>
      <c r="J556" t="s">
        <v>24</v>
      </c>
      <c r="K556" t="s">
        <v>1864</v>
      </c>
      <c r="L556" t="s">
        <v>94</v>
      </c>
      <c r="M556" t="s">
        <v>95</v>
      </c>
      <c r="N556" t="s">
        <v>28</v>
      </c>
      <c r="Q556" t="s">
        <v>29</v>
      </c>
      <c r="R556" t="s">
        <v>24</v>
      </c>
    </row>
    <row r="557" spans="1:18" x14ac:dyDescent="0.3">
      <c r="A557" t="s">
        <v>18</v>
      </c>
      <c r="B557" t="s">
        <v>20</v>
      </c>
      <c r="C557" t="s">
        <v>19</v>
      </c>
      <c r="E557" t="s">
        <v>1867</v>
      </c>
      <c r="F557" t="s">
        <v>22</v>
      </c>
      <c r="G557" t="s">
        <v>1868</v>
      </c>
      <c r="H557">
        <v>55.2</v>
      </c>
      <c r="I557">
        <v>69.599999999999994</v>
      </c>
      <c r="J557" t="s">
        <v>32</v>
      </c>
      <c r="K557" t="s">
        <v>1869</v>
      </c>
      <c r="L557" t="s">
        <v>26</v>
      </c>
      <c r="M557" t="s">
        <v>27</v>
      </c>
      <c r="N557" t="s">
        <v>42</v>
      </c>
      <c r="O557" s="1">
        <v>31048</v>
      </c>
      <c r="Q557" t="s">
        <v>29</v>
      </c>
      <c r="R557" t="s">
        <v>32</v>
      </c>
    </row>
    <row r="558" spans="1:18" x14ac:dyDescent="0.3">
      <c r="A558" t="s">
        <v>18</v>
      </c>
      <c r="B558" t="s">
        <v>19</v>
      </c>
      <c r="C558" t="s">
        <v>19</v>
      </c>
      <c r="E558" t="s">
        <v>1870</v>
      </c>
      <c r="F558" t="s">
        <v>44</v>
      </c>
      <c r="G558" t="s">
        <v>1871</v>
      </c>
      <c r="H558">
        <v>150</v>
      </c>
      <c r="J558" t="s">
        <v>24</v>
      </c>
      <c r="K558" t="s">
        <v>260</v>
      </c>
      <c r="L558" t="s">
        <v>40</v>
      </c>
      <c r="M558" t="s">
        <v>41</v>
      </c>
      <c r="N558" t="s">
        <v>28</v>
      </c>
      <c r="O558" s="1">
        <v>43788</v>
      </c>
      <c r="Q558" t="s">
        <v>672</v>
      </c>
      <c r="R558" t="s">
        <v>24</v>
      </c>
    </row>
    <row r="559" spans="1:18" x14ac:dyDescent="0.3">
      <c r="A559" t="s">
        <v>18</v>
      </c>
      <c r="B559" t="s">
        <v>19</v>
      </c>
      <c r="C559" t="s">
        <v>20</v>
      </c>
      <c r="D559" t="s">
        <v>1191</v>
      </c>
      <c r="E559" t="s">
        <v>1191</v>
      </c>
      <c r="F559" t="s">
        <v>22</v>
      </c>
      <c r="G559" t="s">
        <v>1872</v>
      </c>
      <c r="H559">
        <v>422</v>
      </c>
      <c r="J559" t="s">
        <v>71</v>
      </c>
      <c r="K559" t="s">
        <v>1540</v>
      </c>
      <c r="L559" t="s">
        <v>26</v>
      </c>
      <c r="M559" t="s">
        <v>27</v>
      </c>
      <c r="N559" t="s">
        <v>28</v>
      </c>
      <c r="O559">
        <v>43423</v>
      </c>
      <c r="Q559" t="s">
        <v>29</v>
      </c>
      <c r="R559" t="s">
        <v>71</v>
      </c>
    </row>
    <row r="560" spans="1:18" x14ac:dyDescent="0.3">
      <c r="A560" t="s">
        <v>18</v>
      </c>
      <c r="B560" t="s">
        <v>19</v>
      </c>
      <c r="C560" t="s">
        <v>19</v>
      </c>
      <c r="E560" t="s">
        <v>1873</v>
      </c>
      <c r="F560" t="s">
        <v>22</v>
      </c>
      <c r="G560" t="s">
        <v>1873</v>
      </c>
      <c r="H560">
        <v>70</v>
      </c>
      <c r="I560">
        <v>70.8</v>
      </c>
      <c r="J560" t="s">
        <v>24</v>
      </c>
      <c r="K560" t="s">
        <v>241</v>
      </c>
      <c r="L560" t="s">
        <v>652</v>
      </c>
      <c r="M560" t="s">
        <v>35</v>
      </c>
      <c r="N560" t="s">
        <v>28</v>
      </c>
      <c r="O560" s="1"/>
      <c r="Q560" t="s">
        <v>29</v>
      </c>
      <c r="R560" t="s">
        <v>653</v>
      </c>
    </row>
    <row r="561" spans="1:18" x14ac:dyDescent="0.3">
      <c r="A561" t="s">
        <v>18</v>
      </c>
      <c r="B561" t="s">
        <v>19</v>
      </c>
      <c r="C561" t="s">
        <v>19</v>
      </c>
      <c r="E561" t="s">
        <v>1874</v>
      </c>
      <c r="F561" t="s">
        <v>22</v>
      </c>
      <c r="G561" t="s">
        <v>1875</v>
      </c>
      <c r="H561">
        <v>11</v>
      </c>
      <c r="I561">
        <v>10.5</v>
      </c>
      <c r="J561" t="s">
        <v>32</v>
      </c>
      <c r="K561" t="s">
        <v>763</v>
      </c>
      <c r="L561" t="s">
        <v>34</v>
      </c>
      <c r="M561" t="s">
        <v>35</v>
      </c>
      <c r="N561" t="s">
        <v>36</v>
      </c>
      <c r="O561">
        <v>38493</v>
      </c>
      <c r="Q561" t="s">
        <v>29</v>
      </c>
      <c r="R561" t="s">
        <v>32</v>
      </c>
    </row>
    <row r="562" spans="1:18" x14ac:dyDescent="0.3">
      <c r="A562" t="s">
        <v>18</v>
      </c>
      <c r="B562" t="s">
        <v>19</v>
      </c>
      <c r="C562" t="s">
        <v>19</v>
      </c>
      <c r="E562" t="s">
        <v>1878</v>
      </c>
      <c r="F562" t="s">
        <v>44</v>
      </c>
      <c r="G562" t="s">
        <v>1879</v>
      </c>
      <c r="H562">
        <v>19.899999999999999</v>
      </c>
      <c r="I562">
        <v>20</v>
      </c>
      <c r="J562" t="s">
        <v>71</v>
      </c>
      <c r="K562" t="s">
        <v>850</v>
      </c>
      <c r="L562" t="s">
        <v>40</v>
      </c>
      <c r="M562" t="s">
        <v>41</v>
      </c>
      <c r="N562" t="s">
        <v>28</v>
      </c>
      <c r="O562" s="1">
        <v>42412</v>
      </c>
      <c r="Q562" t="s">
        <v>599</v>
      </c>
      <c r="R562" t="s">
        <v>71</v>
      </c>
    </row>
    <row r="563" spans="1:18" x14ac:dyDescent="0.3">
      <c r="A563" t="s">
        <v>18</v>
      </c>
      <c r="B563" t="s">
        <v>19</v>
      </c>
      <c r="C563" t="s">
        <v>19</v>
      </c>
      <c r="E563" t="s">
        <v>1882</v>
      </c>
      <c r="F563" t="s">
        <v>22</v>
      </c>
      <c r="G563" t="s">
        <v>1883</v>
      </c>
      <c r="H563">
        <v>1.6</v>
      </c>
      <c r="I563">
        <v>1.6</v>
      </c>
      <c r="J563" t="s">
        <v>32</v>
      </c>
      <c r="K563" t="s">
        <v>1884</v>
      </c>
      <c r="L563" t="s">
        <v>94</v>
      </c>
      <c r="M563" t="s">
        <v>135</v>
      </c>
      <c r="N563" t="s">
        <v>36</v>
      </c>
      <c r="O563" s="1">
        <v>41464</v>
      </c>
      <c r="Q563" t="s">
        <v>29</v>
      </c>
      <c r="R563" t="s">
        <v>32</v>
      </c>
    </row>
    <row r="564" spans="1:18" x14ac:dyDescent="0.3">
      <c r="A564" t="s">
        <v>18</v>
      </c>
      <c r="B564" t="s">
        <v>19</v>
      </c>
      <c r="C564" t="s">
        <v>20</v>
      </c>
      <c r="D564" t="s">
        <v>867</v>
      </c>
      <c r="E564" t="s">
        <v>867</v>
      </c>
      <c r="F564" t="s">
        <v>22</v>
      </c>
      <c r="G564" t="s">
        <v>867</v>
      </c>
      <c r="H564">
        <v>0.99</v>
      </c>
      <c r="J564" t="s">
        <v>24</v>
      </c>
      <c r="K564" t="s">
        <v>171</v>
      </c>
      <c r="L564" t="s">
        <v>160</v>
      </c>
      <c r="M564" t="s">
        <v>160</v>
      </c>
      <c r="N564" t="s">
        <v>28</v>
      </c>
      <c r="O564" s="1"/>
      <c r="Q564" t="s">
        <v>29</v>
      </c>
      <c r="R564" t="s">
        <v>24</v>
      </c>
    </row>
    <row r="565" spans="1:18" x14ac:dyDescent="0.3">
      <c r="A565" t="s">
        <v>18</v>
      </c>
      <c r="B565" t="s">
        <v>19</v>
      </c>
      <c r="C565" t="s">
        <v>20</v>
      </c>
      <c r="D565" t="s">
        <v>1057</v>
      </c>
      <c r="E565" t="s">
        <v>1057</v>
      </c>
      <c r="F565" t="s">
        <v>22</v>
      </c>
      <c r="G565" t="s">
        <v>1057</v>
      </c>
      <c r="H565">
        <v>0.99</v>
      </c>
      <c r="J565" t="s">
        <v>24</v>
      </c>
      <c r="K565" t="s">
        <v>196</v>
      </c>
      <c r="L565" t="s">
        <v>160</v>
      </c>
      <c r="M565" t="s">
        <v>160</v>
      </c>
      <c r="N565" t="s">
        <v>28</v>
      </c>
      <c r="Q565" t="s">
        <v>29</v>
      </c>
      <c r="R565" t="s">
        <v>24</v>
      </c>
    </row>
    <row r="566" spans="1:18" x14ac:dyDescent="0.3">
      <c r="A566" t="s">
        <v>18</v>
      </c>
      <c r="B566" t="s">
        <v>19</v>
      </c>
      <c r="C566" t="s">
        <v>20</v>
      </c>
      <c r="D566" t="s">
        <v>1889</v>
      </c>
      <c r="E566" t="s">
        <v>1889</v>
      </c>
      <c r="F566" t="s">
        <v>22</v>
      </c>
      <c r="G566" t="s">
        <v>1890</v>
      </c>
      <c r="H566">
        <v>0.26</v>
      </c>
      <c r="J566" t="s">
        <v>24</v>
      </c>
      <c r="K566" t="s">
        <v>163</v>
      </c>
      <c r="L566" t="s">
        <v>160</v>
      </c>
      <c r="M566" t="s">
        <v>160</v>
      </c>
      <c r="N566" t="s">
        <v>28</v>
      </c>
      <c r="Q566" t="s">
        <v>29</v>
      </c>
      <c r="R566" t="s">
        <v>24</v>
      </c>
    </row>
    <row r="567" spans="1:18" x14ac:dyDescent="0.3">
      <c r="A567" t="s">
        <v>18</v>
      </c>
      <c r="B567" t="s">
        <v>19</v>
      </c>
      <c r="C567" t="s">
        <v>20</v>
      </c>
      <c r="D567" t="s">
        <v>1891</v>
      </c>
      <c r="E567" t="s">
        <v>1891</v>
      </c>
      <c r="F567" t="s">
        <v>22</v>
      </c>
      <c r="G567" t="s">
        <v>1891</v>
      </c>
      <c r="H567">
        <v>0.99</v>
      </c>
      <c r="J567" t="s">
        <v>24</v>
      </c>
      <c r="K567" t="s">
        <v>187</v>
      </c>
      <c r="L567" t="s">
        <v>160</v>
      </c>
      <c r="M567" t="s">
        <v>160</v>
      </c>
      <c r="N567" t="s">
        <v>28</v>
      </c>
      <c r="O567" s="1"/>
      <c r="Q567" t="s">
        <v>29</v>
      </c>
      <c r="R567" t="s">
        <v>24</v>
      </c>
    </row>
    <row r="568" spans="1:18" x14ac:dyDescent="0.3">
      <c r="A568" t="s">
        <v>18</v>
      </c>
      <c r="B568" t="s">
        <v>19</v>
      </c>
      <c r="C568" t="s">
        <v>19</v>
      </c>
      <c r="E568" t="s">
        <v>1892</v>
      </c>
      <c r="F568" t="s">
        <v>22</v>
      </c>
      <c r="G568" t="s">
        <v>1893</v>
      </c>
      <c r="H568">
        <v>110</v>
      </c>
      <c r="I568">
        <v>110</v>
      </c>
      <c r="J568" t="s">
        <v>24</v>
      </c>
      <c r="K568" t="s">
        <v>1894</v>
      </c>
      <c r="L568" t="s">
        <v>40</v>
      </c>
      <c r="M568" t="s">
        <v>41</v>
      </c>
      <c r="N568" t="s">
        <v>28</v>
      </c>
      <c r="O568">
        <v>41320</v>
      </c>
      <c r="Q568" t="s">
        <v>29</v>
      </c>
      <c r="R568" t="s">
        <v>24</v>
      </c>
    </row>
    <row r="569" spans="1:18" x14ac:dyDescent="0.3">
      <c r="A569" t="s">
        <v>18</v>
      </c>
      <c r="B569" t="s">
        <v>19</v>
      </c>
      <c r="C569" t="s">
        <v>19</v>
      </c>
      <c r="E569" t="s">
        <v>1895</v>
      </c>
      <c r="F569" t="s">
        <v>22</v>
      </c>
      <c r="G569" t="s">
        <v>1896</v>
      </c>
      <c r="H569">
        <v>22.5</v>
      </c>
      <c r="I569">
        <v>23.3</v>
      </c>
      <c r="J569" t="s">
        <v>24</v>
      </c>
      <c r="K569" t="s">
        <v>1897</v>
      </c>
      <c r="L569" t="s">
        <v>47</v>
      </c>
      <c r="M569" t="s">
        <v>47</v>
      </c>
      <c r="N569" t="s">
        <v>28</v>
      </c>
      <c r="O569">
        <v>40595</v>
      </c>
      <c r="Q569" t="s">
        <v>29</v>
      </c>
      <c r="R569" t="s">
        <v>24</v>
      </c>
    </row>
    <row r="570" spans="1:18" x14ac:dyDescent="0.3">
      <c r="A570" t="s">
        <v>18</v>
      </c>
      <c r="B570" t="s">
        <v>19</v>
      </c>
      <c r="C570" t="s">
        <v>19</v>
      </c>
      <c r="E570" t="s">
        <v>1898</v>
      </c>
      <c r="F570" t="s">
        <v>22</v>
      </c>
      <c r="G570" t="s">
        <v>1899</v>
      </c>
      <c r="H570">
        <v>1.5</v>
      </c>
      <c r="I570">
        <v>1.9</v>
      </c>
      <c r="J570" t="s">
        <v>71</v>
      </c>
      <c r="K570" t="s">
        <v>1900</v>
      </c>
      <c r="L570" t="s">
        <v>26</v>
      </c>
      <c r="M570" t="s">
        <v>135</v>
      </c>
      <c r="N570" t="s">
        <v>28</v>
      </c>
      <c r="O570" s="1">
        <v>40682</v>
      </c>
      <c r="Q570" t="s">
        <v>29</v>
      </c>
      <c r="R570" t="s">
        <v>71</v>
      </c>
    </row>
    <row r="571" spans="1:18" x14ac:dyDescent="0.3">
      <c r="A571" t="s">
        <v>18</v>
      </c>
      <c r="B571" t="s">
        <v>19</v>
      </c>
      <c r="C571" t="s">
        <v>19</v>
      </c>
      <c r="E571" t="s">
        <v>1904</v>
      </c>
      <c r="F571" t="s">
        <v>22</v>
      </c>
      <c r="G571" t="s">
        <v>1905</v>
      </c>
      <c r="H571">
        <v>125</v>
      </c>
      <c r="I571">
        <v>127</v>
      </c>
      <c r="J571" t="s">
        <v>71</v>
      </c>
      <c r="K571" t="s">
        <v>174</v>
      </c>
      <c r="L571" t="s">
        <v>40</v>
      </c>
      <c r="M571" t="s">
        <v>41</v>
      </c>
      <c r="N571" t="s">
        <v>28</v>
      </c>
      <c r="O571" s="1">
        <v>41563</v>
      </c>
      <c r="Q571" t="s">
        <v>29</v>
      </c>
      <c r="R571" t="s">
        <v>71</v>
      </c>
    </row>
    <row r="572" spans="1:18" x14ac:dyDescent="0.3">
      <c r="A572" t="s">
        <v>18</v>
      </c>
      <c r="B572" t="s">
        <v>19</v>
      </c>
      <c r="C572" t="s">
        <v>19</v>
      </c>
      <c r="E572" t="s">
        <v>1906</v>
      </c>
      <c r="F572" t="s">
        <v>22</v>
      </c>
      <c r="G572" t="s">
        <v>1907</v>
      </c>
      <c r="H572">
        <v>20</v>
      </c>
      <c r="I572">
        <v>20</v>
      </c>
      <c r="J572" t="s">
        <v>32</v>
      </c>
      <c r="K572" t="s">
        <v>68</v>
      </c>
      <c r="L572" t="s">
        <v>40</v>
      </c>
      <c r="M572" t="s">
        <v>41</v>
      </c>
      <c r="N572" t="s">
        <v>42</v>
      </c>
      <c r="O572">
        <v>41449</v>
      </c>
      <c r="Q572" t="s">
        <v>29</v>
      </c>
      <c r="R572" t="s">
        <v>32</v>
      </c>
    </row>
    <row r="573" spans="1:18" x14ac:dyDescent="0.3">
      <c r="A573" t="s">
        <v>18</v>
      </c>
      <c r="B573" t="s">
        <v>19</v>
      </c>
      <c r="C573" t="s">
        <v>19</v>
      </c>
      <c r="E573" t="s">
        <v>1908</v>
      </c>
      <c r="F573" t="s">
        <v>22</v>
      </c>
      <c r="G573" t="s">
        <v>1909</v>
      </c>
      <c r="H573">
        <v>50</v>
      </c>
      <c r="I573">
        <v>50</v>
      </c>
      <c r="J573" t="s">
        <v>32</v>
      </c>
      <c r="K573" t="s">
        <v>1910</v>
      </c>
      <c r="L573" t="s">
        <v>40</v>
      </c>
      <c r="M573" t="s">
        <v>41</v>
      </c>
      <c r="N573" t="s">
        <v>42</v>
      </c>
      <c r="Q573" t="s">
        <v>29</v>
      </c>
      <c r="R573" t="s">
        <v>32</v>
      </c>
    </row>
    <row r="574" spans="1:18" x14ac:dyDescent="0.3">
      <c r="A574" t="s">
        <v>18</v>
      </c>
      <c r="B574" t="s">
        <v>19</v>
      </c>
      <c r="C574" t="s">
        <v>19</v>
      </c>
      <c r="E574" t="s">
        <v>1914</v>
      </c>
      <c r="F574" t="s">
        <v>22</v>
      </c>
      <c r="G574" t="s">
        <v>1915</v>
      </c>
      <c r="H574">
        <v>40</v>
      </c>
      <c r="I574">
        <v>40</v>
      </c>
      <c r="J574" t="s">
        <v>32</v>
      </c>
      <c r="K574" t="s">
        <v>1916</v>
      </c>
      <c r="L574" t="s">
        <v>40</v>
      </c>
      <c r="M574" t="s">
        <v>41</v>
      </c>
      <c r="N574" t="s">
        <v>36</v>
      </c>
      <c r="O574" s="1"/>
      <c r="Q574" t="s">
        <v>29</v>
      </c>
      <c r="R574" t="s">
        <v>32</v>
      </c>
    </row>
    <row r="575" spans="1:18" x14ac:dyDescent="0.3">
      <c r="A575" t="s">
        <v>18</v>
      </c>
      <c r="B575" t="s">
        <v>20</v>
      </c>
      <c r="C575" t="s">
        <v>19</v>
      </c>
      <c r="E575" t="s">
        <v>1911</v>
      </c>
      <c r="F575" t="s">
        <v>22</v>
      </c>
      <c r="G575" t="s">
        <v>1912</v>
      </c>
      <c r="H575">
        <v>5</v>
      </c>
      <c r="I575">
        <v>8</v>
      </c>
      <c r="J575" t="s">
        <v>32</v>
      </c>
      <c r="K575" t="s">
        <v>1913</v>
      </c>
      <c r="L575" t="s">
        <v>94</v>
      </c>
      <c r="M575" t="s">
        <v>135</v>
      </c>
      <c r="N575" t="s">
        <v>36</v>
      </c>
      <c r="O575" s="1">
        <v>34089</v>
      </c>
      <c r="Q575" t="s">
        <v>29</v>
      </c>
      <c r="R575" t="s">
        <v>32</v>
      </c>
    </row>
    <row r="576" spans="1:18" x14ac:dyDescent="0.3">
      <c r="A576" t="s">
        <v>18</v>
      </c>
      <c r="B576" t="s">
        <v>19</v>
      </c>
      <c r="C576" t="s">
        <v>20</v>
      </c>
      <c r="D576" t="s">
        <v>1881</v>
      </c>
      <c r="E576" t="s">
        <v>1881</v>
      </c>
      <c r="F576" t="s">
        <v>22</v>
      </c>
      <c r="G576" t="s">
        <v>1881</v>
      </c>
      <c r="H576">
        <v>0.99</v>
      </c>
      <c r="J576" t="s">
        <v>71</v>
      </c>
      <c r="K576" t="s">
        <v>171</v>
      </c>
      <c r="L576" t="s">
        <v>160</v>
      </c>
      <c r="M576" t="s">
        <v>160</v>
      </c>
      <c r="N576" t="s">
        <v>28</v>
      </c>
      <c r="O576" s="1"/>
      <c r="Q576" t="s">
        <v>29</v>
      </c>
      <c r="R576" t="s">
        <v>71</v>
      </c>
    </row>
    <row r="577" spans="1:18" x14ac:dyDescent="0.3">
      <c r="A577" t="s">
        <v>18</v>
      </c>
      <c r="B577" t="s">
        <v>19</v>
      </c>
      <c r="C577" t="s">
        <v>19</v>
      </c>
      <c r="E577" t="s">
        <v>1097</v>
      </c>
      <c r="F577" t="s">
        <v>22</v>
      </c>
      <c r="G577" t="s">
        <v>1098</v>
      </c>
      <c r="H577">
        <v>24</v>
      </c>
      <c r="I577">
        <v>23.9</v>
      </c>
      <c r="J577" t="s">
        <v>24</v>
      </c>
      <c r="K577" t="s">
        <v>715</v>
      </c>
      <c r="L577" t="s">
        <v>34</v>
      </c>
      <c r="M577" t="s">
        <v>35</v>
      </c>
      <c r="N577" t="s">
        <v>28</v>
      </c>
      <c r="O577">
        <v>34335</v>
      </c>
      <c r="Q577" t="s">
        <v>29</v>
      </c>
      <c r="R577" t="s">
        <v>24</v>
      </c>
    </row>
    <row r="578" spans="1:18" x14ac:dyDescent="0.3">
      <c r="A578" t="s">
        <v>18</v>
      </c>
      <c r="B578" t="s">
        <v>19</v>
      </c>
      <c r="C578" t="s">
        <v>20</v>
      </c>
      <c r="D578" t="s">
        <v>1324</v>
      </c>
      <c r="E578" t="s">
        <v>1324</v>
      </c>
      <c r="F578" t="s">
        <v>22</v>
      </c>
      <c r="G578" t="s">
        <v>1917</v>
      </c>
      <c r="H578">
        <v>263.68</v>
      </c>
      <c r="J578" t="s">
        <v>24</v>
      </c>
      <c r="K578" t="s">
        <v>492</v>
      </c>
      <c r="L578" t="s">
        <v>185</v>
      </c>
      <c r="M578" t="s">
        <v>27</v>
      </c>
      <c r="N578" t="s">
        <v>28</v>
      </c>
      <c r="O578" s="1">
        <v>41454</v>
      </c>
      <c r="Q578" t="s">
        <v>29</v>
      </c>
      <c r="R578" t="s">
        <v>24</v>
      </c>
    </row>
    <row r="579" spans="1:18" x14ac:dyDescent="0.3">
      <c r="A579" t="s">
        <v>18</v>
      </c>
      <c r="B579" t="s">
        <v>19</v>
      </c>
      <c r="C579" t="s">
        <v>20</v>
      </c>
      <c r="D579" t="s">
        <v>1920</v>
      </c>
      <c r="E579" t="s">
        <v>1920</v>
      </c>
      <c r="F579" t="s">
        <v>22</v>
      </c>
      <c r="G579" t="s">
        <v>1921</v>
      </c>
      <c r="H579">
        <v>7.5</v>
      </c>
      <c r="J579" t="s">
        <v>24</v>
      </c>
      <c r="K579" t="s">
        <v>1504</v>
      </c>
      <c r="L579" t="s">
        <v>160</v>
      </c>
      <c r="M579" t="s">
        <v>160</v>
      </c>
      <c r="N579" t="s">
        <v>28</v>
      </c>
      <c r="O579" s="1"/>
      <c r="Q579" t="s">
        <v>29</v>
      </c>
      <c r="R579" t="s">
        <v>24</v>
      </c>
    </row>
    <row r="580" spans="1:18" x14ac:dyDescent="0.3">
      <c r="A580" t="s">
        <v>18</v>
      </c>
      <c r="B580" t="s">
        <v>19</v>
      </c>
      <c r="C580" t="s">
        <v>20</v>
      </c>
      <c r="D580" t="s">
        <v>1243</v>
      </c>
      <c r="E580" t="s">
        <v>1243</v>
      </c>
      <c r="F580" t="s">
        <v>22</v>
      </c>
      <c r="G580" t="s">
        <v>1929</v>
      </c>
      <c r="H580">
        <v>82</v>
      </c>
      <c r="J580" t="s">
        <v>32</v>
      </c>
      <c r="K580" t="s">
        <v>68</v>
      </c>
      <c r="L580" t="s">
        <v>34</v>
      </c>
      <c r="M580" t="s">
        <v>35</v>
      </c>
      <c r="N580" t="s">
        <v>36</v>
      </c>
      <c r="O580" s="1">
        <v>16072</v>
      </c>
      <c r="Q580" t="s">
        <v>29</v>
      </c>
      <c r="R580" t="s">
        <v>32</v>
      </c>
    </row>
    <row r="581" spans="1:18" x14ac:dyDescent="0.3">
      <c r="A581" t="s">
        <v>18</v>
      </c>
      <c r="B581" t="s">
        <v>19</v>
      </c>
      <c r="C581" t="s">
        <v>19</v>
      </c>
      <c r="E581" t="s">
        <v>1930</v>
      </c>
      <c r="F581" t="s">
        <v>22</v>
      </c>
      <c r="G581" t="s">
        <v>1931</v>
      </c>
      <c r="H581">
        <v>7.9</v>
      </c>
      <c r="I581">
        <v>7.9</v>
      </c>
      <c r="J581" t="s">
        <v>32</v>
      </c>
      <c r="K581" t="s">
        <v>1932</v>
      </c>
      <c r="L581" t="s">
        <v>40</v>
      </c>
      <c r="M581" t="s">
        <v>41</v>
      </c>
      <c r="N581" t="s">
        <v>42</v>
      </c>
      <c r="O581">
        <v>42763</v>
      </c>
      <c r="Q581" t="s">
        <v>29</v>
      </c>
      <c r="R581" t="s">
        <v>32</v>
      </c>
    </row>
    <row r="582" spans="1:18" x14ac:dyDescent="0.3">
      <c r="A582" t="s">
        <v>18</v>
      </c>
      <c r="B582" t="s">
        <v>19</v>
      </c>
      <c r="C582" t="s">
        <v>19</v>
      </c>
      <c r="E582" t="s">
        <v>1933</v>
      </c>
      <c r="F582" t="s">
        <v>22</v>
      </c>
      <c r="G582" t="s">
        <v>1934</v>
      </c>
      <c r="H582">
        <v>16.5</v>
      </c>
      <c r="I582">
        <v>16.5</v>
      </c>
      <c r="J582" t="s">
        <v>24</v>
      </c>
      <c r="K582" t="s">
        <v>1897</v>
      </c>
      <c r="L582" t="s">
        <v>47</v>
      </c>
      <c r="M582" t="s">
        <v>47</v>
      </c>
      <c r="N582" t="s">
        <v>28</v>
      </c>
      <c r="O582">
        <v>31029</v>
      </c>
      <c r="Q582" t="s">
        <v>29</v>
      </c>
      <c r="R582" t="s">
        <v>24</v>
      </c>
    </row>
    <row r="583" spans="1:18" x14ac:dyDescent="0.3">
      <c r="A583" t="s">
        <v>18</v>
      </c>
      <c r="B583" t="s">
        <v>19</v>
      </c>
      <c r="C583" t="s">
        <v>19</v>
      </c>
      <c r="E583" t="s">
        <v>1935</v>
      </c>
      <c r="F583" t="s">
        <v>22</v>
      </c>
      <c r="G583" t="s">
        <v>1936</v>
      </c>
      <c r="H583">
        <v>38.85</v>
      </c>
      <c r="I583">
        <v>55</v>
      </c>
      <c r="J583" t="s">
        <v>32</v>
      </c>
      <c r="K583" t="s">
        <v>122</v>
      </c>
      <c r="L583" t="s">
        <v>83</v>
      </c>
      <c r="M583" t="s">
        <v>194</v>
      </c>
      <c r="N583" t="s">
        <v>36</v>
      </c>
      <c r="O583">
        <v>30317</v>
      </c>
      <c r="Q583" t="s">
        <v>29</v>
      </c>
      <c r="R583" t="s">
        <v>357</v>
      </c>
    </row>
    <row r="584" spans="1:18" x14ac:dyDescent="0.3">
      <c r="A584" t="s">
        <v>18</v>
      </c>
      <c r="B584" t="s">
        <v>19</v>
      </c>
      <c r="C584" t="s">
        <v>19</v>
      </c>
      <c r="E584" t="s">
        <v>1937</v>
      </c>
      <c r="F584" t="s">
        <v>22</v>
      </c>
      <c r="G584" t="s">
        <v>1938</v>
      </c>
      <c r="H584">
        <v>38.24</v>
      </c>
      <c r="I584">
        <v>65</v>
      </c>
      <c r="J584" t="s">
        <v>24</v>
      </c>
      <c r="K584" t="s">
        <v>1939</v>
      </c>
      <c r="L584" t="s">
        <v>47</v>
      </c>
      <c r="M584" t="s">
        <v>47</v>
      </c>
      <c r="N584" t="s">
        <v>28</v>
      </c>
      <c r="O584">
        <v>42086</v>
      </c>
      <c r="Q584" t="s">
        <v>29</v>
      </c>
      <c r="R584" t="s">
        <v>24</v>
      </c>
    </row>
    <row r="585" spans="1:18" x14ac:dyDescent="0.3">
      <c r="A585" t="s">
        <v>18</v>
      </c>
      <c r="B585" t="s">
        <v>20</v>
      </c>
      <c r="C585" t="s">
        <v>19</v>
      </c>
      <c r="E585" t="s">
        <v>1940</v>
      </c>
      <c r="F585" t="s">
        <v>22</v>
      </c>
      <c r="G585" t="s">
        <v>1941</v>
      </c>
      <c r="H585">
        <v>3.04</v>
      </c>
      <c r="I585">
        <v>3.6</v>
      </c>
      <c r="J585" t="s">
        <v>32</v>
      </c>
      <c r="K585" t="s">
        <v>1942</v>
      </c>
      <c r="L585" t="s">
        <v>94</v>
      </c>
      <c r="M585" t="s">
        <v>135</v>
      </c>
      <c r="N585" t="s">
        <v>36</v>
      </c>
      <c r="O585">
        <v>38750</v>
      </c>
      <c r="Q585" t="s">
        <v>29</v>
      </c>
      <c r="R585" t="s">
        <v>32</v>
      </c>
    </row>
    <row r="586" spans="1:18" x14ac:dyDescent="0.3">
      <c r="A586" t="s">
        <v>18</v>
      </c>
      <c r="B586" t="s">
        <v>20</v>
      </c>
      <c r="C586" t="s">
        <v>19</v>
      </c>
      <c r="E586" t="s">
        <v>1943</v>
      </c>
      <c r="F586" t="s">
        <v>22</v>
      </c>
      <c r="G586" t="s">
        <v>1944</v>
      </c>
      <c r="H586">
        <v>6.9</v>
      </c>
      <c r="I586">
        <v>6.9</v>
      </c>
      <c r="J586" t="s">
        <v>32</v>
      </c>
      <c r="K586" t="s">
        <v>1054</v>
      </c>
      <c r="L586" t="s">
        <v>94</v>
      </c>
      <c r="M586" t="s">
        <v>135</v>
      </c>
      <c r="N586" t="s">
        <v>36</v>
      </c>
      <c r="O586">
        <v>41214</v>
      </c>
      <c r="Q586" t="s">
        <v>29</v>
      </c>
      <c r="R586" t="s">
        <v>32</v>
      </c>
    </row>
    <row r="587" spans="1:18" x14ac:dyDescent="0.3">
      <c r="A587" t="s">
        <v>18</v>
      </c>
      <c r="B587" t="s">
        <v>19</v>
      </c>
      <c r="C587" t="s">
        <v>19</v>
      </c>
      <c r="E587" t="s">
        <v>1945</v>
      </c>
      <c r="F587" t="s">
        <v>44</v>
      </c>
      <c r="G587" t="s">
        <v>1946</v>
      </c>
      <c r="H587">
        <v>12</v>
      </c>
      <c r="J587" t="s">
        <v>24</v>
      </c>
      <c r="K587" t="s">
        <v>1947</v>
      </c>
      <c r="L587" t="s">
        <v>185</v>
      </c>
      <c r="M587" t="s">
        <v>27</v>
      </c>
      <c r="N587" t="s">
        <v>28</v>
      </c>
      <c r="O587" s="1">
        <v>43845</v>
      </c>
      <c r="Q587" t="s">
        <v>1948</v>
      </c>
      <c r="R587" t="s">
        <v>24</v>
      </c>
    </row>
    <row r="588" spans="1:18" x14ac:dyDescent="0.3">
      <c r="A588" t="s">
        <v>18</v>
      </c>
      <c r="B588" t="s">
        <v>19</v>
      </c>
      <c r="C588" t="s">
        <v>19</v>
      </c>
      <c r="E588" t="s">
        <v>1957</v>
      </c>
      <c r="F588" t="s">
        <v>22</v>
      </c>
      <c r="G588" t="s">
        <v>1958</v>
      </c>
      <c r="H588">
        <v>27.8</v>
      </c>
      <c r="I588">
        <v>29</v>
      </c>
      <c r="J588" t="s">
        <v>24</v>
      </c>
      <c r="K588" t="s">
        <v>1959</v>
      </c>
      <c r="L588" t="s">
        <v>26</v>
      </c>
      <c r="M588" t="s">
        <v>27</v>
      </c>
      <c r="N588" t="s">
        <v>28</v>
      </c>
      <c r="O588" s="1">
        <v>42475</v>
      </c>
      <c r="Q588" t="s">
        <v>29</v>
      </c>
      <c r="R588" t="s">
        <v>24</v>
      </c>
    </row>
    <row r="589" spans="1:18" x14ac:dyDescent="0.3">
      <c r="A589" t="s">
        <v>18</v>
      </c>
      <c r="B589" t="s">
        <v>19</v>
      </c>
      <c r="C589" t="s">
        <v>19</v>
      </c>
      <c r="E589" t="s">
        <v>1962</v>
      </c>
      <c r="F589" t="s">
        <v>44</v>
      </c>
      <c r="G589" t="s">
        <v>1963</v>
      </c>
      <c r="H589">
        <v>40</v>
      </c>
      <c r="J589" t="s">
        <v>24</v>
      </c>
      <c r="K589" t="s">
        <v>46</v>
      </c>
      <c r="L589" t="s">
        <v>34</v>
      </c>
      <c r="M589" t="s">
        <v>35</v>
      </c>
      <c r="N589" t="s">
        <v>28</v>
      </c>
      <c r="O589" s="1">
        <v>43367</v>
      </c>
      <c r="Q589" t="s">
        <v>48</v>
      </c>
      <c r="R589" t="s">
        <v>24</v>
      </c>
    </row>
    <row r="590" spans="1:18" x14ac:dyDescent="0.3">
      <c r="A590" t="s">
        <v>18</v>
      </c>
      <c r="B590" t="s">
        <v>19</v>
      </c>
      <c r="C590" t="s">
        <v>19</v>
      </c>
      <c r="E590" t="s">
        <v>1964</v>
      </c>
      <c r="F590" t="s">
        <v>22</v>
      </c>
      <c r="G590" t="s">
        <v>1965</v>
      </c>
      <c r="H590">
        <v>128.91</v>
      </c>
      <c r="I590">
        <v>131.1</v>
      </c>
      <c r="J590" t="s">
        <v>24</v>
      </c>
      <c r="K590" t="s">
        <v>620</v>
      </c>
      <c r="L590" t="s">
        <v>47</v>
      </c>
      <c r="M590" t="s">
        <v>47</v>
      </c>
      <c r="N590" t="s">
        <v>28</v>
      </c>
      <c r="O590" s="1">
        <v>43829</v>
      </c>
      <c r="Q590" t="s">
        <v>29</v>
      </c>
      <c r="R590" t="s">
        <v>24</v>
      </c>
    </row>
    <row r="591" spans="1:18" x14ac:dyDescent="0.3">
      <c r="A591" t="s">
        <v>18</v>
      </c>
      <c r="B591" t="s">
        <v>19</v>
      </c>
      <c r="C591" t="s">
        <v>19</v>
      </c>
      <c r="E591" t="s">
        <v>1966</v>
      </c>
      <c r="F591" t="s">
        <v>44</v>
      </c>
      <c r="G591" t="s">
        <v>1966</v>
      </c>
      <c r="H591">
        <v>106.18</v>
      </c>
      <c r="J591" t="s">
        <v>24</v>
      </c>
      <c r="K591" t="s">
        <v>598</v>
      </c>
      <c r="L591" t="s">
        <v>160</v>
      </c>
      <c r="M591" t="s">
        <v>194</v>
      </c>
      <c r="N591" t="s">
        <v>28</v>
      </c>
      <c r="Q591" t="s">
        <v>599</v>
      </c>
      <c r="R591" t="s">
        <v>24</v>
      </c>
    </row>
    <row r="592" spans="1:18" x14ac:dyDescent="0.3">
      <c r="A592" t="s">
        <v>18</v>
      </c>
      <c r="B592" t="s">
        <v>19</v>
      </c>
      <c r="C592" t="s">
        <v>19</v>
      </c>
      <c r="E592" t="s">
        <v>1967</v>
      </c>
      <c r="F592" t="s">
        <v>22</v>
      </c>
      <c r="G592" t="s">
        <v>1968</v>
      </c>
      <c r="H592">
        <v>150</v>
      </c>
      <c r="I592">
        <v>150</v>
      </c>
      <c r="J592" t="s">
        <v>24</v>
      </c>
      <c r="K592" t="s">
        <v>140</v>
      </c>
      <c r="L592" t="s">
        <v>47</v>
      </c>
      <c r="M592" t="s">
        <v>47</v>
      </c>
      <c r="N592" t="s">
        <v>28</v>
      </c>
      <c r="O592">
        <v>40586</v>
      </c>
      <c r="Q592" t="s">
        <v>29</v>
      </c>
      <c r="R592" t="s">
        <v>24</v>
      </c>
    </row>
    <row r="593" spans="1:18" x14ac:dyDescent="0.3">
      <c r="A593" t="s">
        <v>18</v>
      </c>
      <c r="B593" t="s">
        <v>19</v>
      </c>
      <c r="C593" t="s">
        <v>19</v>
      </c>
      <c r="E593" t="s">
        <v>1969</v>
      </c>
      <c r="F593" t="s">
        <v>22</v>
      </c>
      <c r="G593" t="s">
        <v>1970</v>
      </c>
      <c r="H593">
        <v>10.62</v>
      </c>
      <c r="I593">
        <v>13.3</v>
      </c>
      <c r="J593" t="s">
        <v>32</v>
      </c>
      <c r="K593" t="s">
        <v>1971</v>
      </c>
      <c r="L593" t="s">
        <v>94</v>
      </c>
      <c r="M593" t="s">
        <v>135</v>
      </c>
      <c r="N593" t="s">
        <v>36</v>
      </c>
      <c r="O593">
        <v>39904</v>
      </c>
      <c r="Q593" t="s">
        <v>29</v>
      </c>
      <c r="R593" t="s">
        <v>32</v>
      </c>
    </row>
    <row r="594" spans="1:18" x14ac:dyDescent="0.3">
      <c r="A594" t="s">
        <v>18</v>
      </c>
      <c r="B594" t="s">
        <v>19</v>
      </c>
      <c r="C594" t="s">
        <v>20</v>
      </c>
      <c r="D594" t="s">
        <v>55</v>
      </c>
      <c r="E594" t="s">
        <v>55</v>
      </c>
      <c r="F594" t="s">
        <v>22</v>
      </c>
      <c r="G594" t="s">
        <v>1979</v>
      </c>
      <c r="H594">
        <v>586.02</v>
      </c>
      <c r="J594" t="s">
        <v>32</v>
      </c>
      <c r="K594" t="s">
        <v>58</v>
      </c>
      <c r="L594" t="s">
        <v>185</v>
      </c>
      <c r="M594" t="s">
        <v>27</v>
      </c>
      <c r="N594" t="s">
        <v>42</v>
      </c>
      <c r="O594" s="1">
        <v>37049</v>
      </c>
      <c r="Q594" t="s">
        <v>29</v>
      </c>
      <c r="R594" t="s">
        <v>32</v>
      </c>
    </row>
    <row r="595" spans="1:18" x14ac:dyDescent="0.3">
      <c r="A595" t="s">
        <v>18</v>
      </c>
      <c r="B595" t="s">
        <v>19</v>
      </c>
      <c r="C595" t="s">
        <v>19</v>
      </c>
      <c r="E595" t="s">
        <v>1980</v>
      </c>
      <c r="F595" t="s">
        <v>22</v>
      </c>
      <c r="G595" t="s">
        <v>1981</v>
      </c>
      <c r="H595">
        <v>1.5</v>
      </c>
      <c r="I595">
        <v>1.6</v>
      </c>
      <c r="J595" t="s">
        <v>24</v>
      </c>
      <c r="K595" t="s">
        <v>1982</v>
      </c>
      <c r="L595" t="s">
        <v>40</v>
      </c>
      <c r="M595" t="s">
        <v>41</v>
      </c>
      <c r="N595" t="s">
        <v>28</v>
      </c>
      <c r="O595" s="1">
        <v>41002</v>
      </c>
      <c r="Q595" t="s">
        <v>29</v>
      </c>
      <c r="R595" t="s">
        <v>24</v>
      </c>
    </row>
    <row r="596" spans="1:18" x14ac:dyDescent="0.3">
      <c r="A596" t="s">
        <v>18</v>
      </c>
      <c r="B596" t="s">
        <v>19</v>
      </c>
      <c r="C596" t="s">
        <v>20</v>
      </c>
      <c r="D596" t="s">
        <v>2128</v>
      </c>
      <c r="E596" t="s">
        <v>2128</v>
      </c>
      <c r="F596" t="s">
        <v>22</v>
      </c>
      <c r="G596" t="s">
        <v>2128</v>
      </c>
      <c r="H596">
        <v>0.99</v>
      </c>
      <c r="J596" t="s">
        <v>24</v>
      </c>
      <c r="K596" t="s">
        <v>171</v>
      </c>
      <c r="L596" t="s">
        <v>160</v>
      </c>
      <c r="M596" t="s">
        <v>160</v>
      </c>
      <c r="N596" t="s">
        <v>28</v>
      </c>
      <c r="O596" s="1"/>
      <c r="Q596" t="s">
        <v>29</v>
      </c>
      <c r="R596" t="s">
        <v>24</v>
      </c>
    </row>
    <row r="597" spans="1:18" x14ac:dyDescent="0.3">
      <c r="A597" t="s">
        <v>18</v>
      </c>
      <c r="B597" t="s">
        <v>19</v>
      </c>
      <c r="C597" t="s">
        <v>20</v>
      </c>
      <c r="D597" t="s">
        <v>348</v>
      </c>
      <c r="E597" t="s">
        <v>348</v>
      </c>
      <c r="F597" t="s">
        <v>22</v>
      </c>
      <c r="G597" t="s">
        <v>1983</v>
      </c>
      <c r="H597">
        <v>401</v>
      </c>
      <c r="J597" t="s">
        <v>32</v>
      </c>
      <c r="K597" t="s">
        <v>351</v>
      </c>
      <c r="L597" t="s">
        <v>26</v>
      </c>
      <c r="M597" t="s">
        <v>27</v>
      </c>
      <c r="N597" t="s">
        <v>36</v>
      </c>
      <c r="O597">
        <v>39960</v>
      </c>
      <c r="Q597" t="s">
        <v>29</v>
      </c>
      <c r="R597" t="s">
        <v>32</v>
      </c>
    </row>
    <row r="598" spans="1:18" x14ac:dyDescent="0.3">
      <c r="A598" t="s">
        <v>18</v>
      </c>
      <c r="B598" t="s">
        <v>19</v>
      </c>
      <c r="C598" t="s">
        <v>19</v>
      </c>
      <c r="E598" t="s">
        <v>1984</v>
      </c>
      <c r="F598" t="s">
        <v>22</v>
      </c>
      <c r="G598" t="s">
        <v>1985</v>
      </c>
      <c r="H598">
        <v>3</v>
      </c>
      <c r="I598">
        <v>3</v>
      </c>
      <c r="J598" t="s">
        <v>24</v>
      </c>
      <c r="K598" t="s">
        <v>1986</v>
      </c>
      <c r="L598" t="s">
        <v>40</v>
      </c>
      <c r="M598" t="s">
        <v>41</v>
      </c>
      <c r="N598" t="s">
        <v>28</v>
      </c>
      <c r="O598" s="1">
        <v>43007</v>
      </c>
      <c r="Q598" t="s">
        <v>29</v>
      </c>
      <c r="R598" t="s">
        <v>24</v>
      </c>
    </row>
    <row r="599" spans="1:18" x14ac:dyDescent="0.3">
      <c r="A599" t="s">
        <v>18</v>
      </c>
      <c r="B599" t="s">
        <v>19</v>
      </c>
      <c r="C599" t="s">
        <v>19</v>
      </c>
      <c r="E599" t="s">
        <v>1987</v>
      </c>
      <c r="F599" t="s">
        <v>22</v>
      </c>
      <c r="G599" t="s">
        <v>1988</v>
      </c>
      <c r="H599">
        <v>2</v>
      </c>
      <c r="I599">
        <v>2</v>
      </c>
      <c r="J599" t="s">
        <v>24</v>
      </c>
      <c r="K599" t="s">
        <v>163</v>
      </c>
      <c r="L599" t="s">
        <v>40</v>
      </c>
      <c r="M599" t="s">
        <v>41</v>
      </c>
      <c r="N599" t="s">
        <v>28</v>
      </c>
      <c r="O599" s="1">
        <v>41442</v>
      </c>
      <c r="Q599" t="s">
        <v>29</v>
      </c>
      <c r="R599" t="s">
        <v>24</v>
      </c>
    </row>
    <row r="600" spans="1:18" x14ac:dyDescent="0.3">
      <c r="A600" t="s">
        <v>18</v>
      </c>
      <c r="B600" t="s">
        <v>19</v>
      </c>
      <c r="C600" t="s">
        <v>20</v>
      </c>
      <c r="D600" t="s">
        <v>2199</v>
      </c>
      <c r="E600" t="s">
        <v>2199</v>
      </c>
      <c r="F600" t="s">
        <v>22</v>
      </c>
      <c r="G600" t="s">
        <v>2199</v>
      </c>
      <c r="H600">
        <v>0.99</v>
      </c>
      <c r="J600" t="s">
        <v>24</v>
      </c>
      <c r="K600" t="s">
        <v>196</v>
      </c>
      <c r="L600" t="s">
        <v>160</v>
      </c>
      <c r="M600" t="s">
        <v>160</v>
      </c>
      <c r="N600" t="s">
        <v>28</v>
      </c>
      <c r="Q600" t="s">
        <v>29</v>
      </c>
      <c r="R600" t="s">
        <v>24</v>
      </c>
    </row>
    <row r="601" spans="1:18" x14ac:dyDescent="0.3">
      <c r="A601" t="s">
        <v>18</v>
      </c>
      <c r="B601" t="s">
        <v>19</v>
      </c>
      <c r="C601" t="s">
        <v>19</v>
      </c>
      <c r="E601" t="s">
        <v>1583</v>
      </c>
      <c r="F601" t="s">
        <v>22</v>
      </c>
      <c r="G601" t="s">
        <v>1584</v>
      </c>
      <c r="H601">
        <v>2</v>
      </c>
      <c r="I601">
        <v>2</v>
      </c>
      <c r="J601" t="s">
        <v>32</v>
      </c>
      <c r="K601" t="s">
        <v>68</v>
      </c>
      <c r="L601" t="s">
        <v>34</v>
      </c>
      <c r="M601" t="s">
        <v>35</v>
      </c>
      <c r="N601" t="s">
        <v>36</v>
      </c>
      <c r="O601">
        <v>2558</v>
      </c>
      <c r="Q601" t="s">
        <v>29</v>
      </c>
      <c r="R601" t="s">
        <v>32</v>
      </c>
    </row>
    <row r="602" spans="1:18" x14ac:dyDescent="0.3">
      <c r="A602" t="s">
        <v>18</v>
      </c>
      <c r="B602" t="s">
        <v>20</v>
      </c>
      <c r="C602" t="s">
        <v>19</v>
      </c>
      <c r="E602" t="s">
        <v>1989</v>
      </c>
      <c r="F602" t="s">
        <v>22</v>
      </c>
      <c r="G602" t="s">
        <v>1990</v>
      </c>
      <c r="H602">
        <v>1.82</v>
      </c>
      <c r="I602">
        <v>30.1</v>
      </c>
      <c r="J602" t="s">
        <v>24</v>
      </c>
      <c r="K602" t="s">
        <v>227</v>
      </c>
      <c r="L602" t="s">
        <v>160</v>
      </c>
      <c r="M602" t="s">
        <v>160</v>
      </c>
      <c r="N602" t="s">
        <v>28</v>
      </c>
      <c r="O602">
        <v>30682</v>
      </c>
      <c r="Q602" t="s">
        <v>29</v>
      </c>
      <c r="R602" t="s">
        <v>24</v>
      </c>
    </row>
    <row r="603" spans="1:18" x14ac:dyDescent="0.3">
      <c r="A603" t="s">
        <v>18</v>
      </c>
      <c r="B603" t="s">
        <v>19</v>
      </c>
      <c r="C603" t="s">
        <v>19</v>
      </c>
      <c r="E603" t="s">
        <v>1991</v>
      </c>
      <c r="F603" t="s">
        <v>22</v>
      </c>
      <c r="G603" t="s">
        <v>1992</v>
      </c>
      <c r="H603">
        <v>25</v>
      </c>
      <c r="I603">
        <v>25.4</v>
      </c>
      <c r="J603" t="s">
        <v>32</v>
      </c>
      <c r="K603" t="s">
        <v>122</v>
      </c>
      <c r="L603" t="s">
        <v>26</v>
      </c>
      <c r="M603" t="s">
        <v>27</v>
      </c>
      <c r="N603" t="s">
        <v>36</v>
      </c>
      <c r="O603" s="1">
        <v>31413</v>
      </c>
      <c r="Q603" t="s">
        <v>29</v>
      </c>
      <c r="R603" t="s">
        <v>357</v>
      </c>
    </row>
    <row r="604" spans="1:18" x14ac:dyDescent="0.3">
      <c r="A604" t="s">
        <v>18</v>
      </c>
      <c r="B604" t="s">
        <v>19</v>
      </c>
      <c r="C604" t="s">
        <v>19</v>
      </c>
      <c r="E604" t="s">
        <v>1993</v>
      </c>
      <c r="F604" t="s">
        <v>22</v>
      </c>
      <c r="G604" t="s">
        <v>1994</v>
      </c>
      <c r="H604">
        <v>100</v>
      </c>
      <c r="I604">
        <v>100</v>
      </c>
      <c r="J604" t="s">
        <v>32</v>
      </c>
      <c r="K604" t="s">
        <v>1995</v>
      </c>
      <c r="L604" t="s">
        <v>47</v>
      </c>
      <c r="M604" t="s">
        <v>47</v>
      </c>
      <c r="N604" t="s">
        <v>36</v>
      </c>
      <c r="O604" s="1">
        <v>41250</v>
      </c>
      <c r="Q604" t="s">
        <v>29</v>
      </c>
      <c r="R604" t="s">
        <v>32</v>
      </c>
    </row>
    <row r="605" spans="1:18" x14ac:dyDescent="0.3">
      <c r="A605" t="s">
        <v>18</v>
      </c>
      <c r="B605" t="s">
        <v>19</v>
      </c>
      <c r="C605" t="s">
        <v>19</v>
      </c>
      <c r="E605" t="s">
        <v>1996</v>
      </c>
      <c r="F605" t="s">
        <v>22</v>
      </c>
      <c r="G605" t="s">
        <v>1997</v>
      </c>
      <c r="H605">
        <v>5</v>
      </c>
      <c r="I605">
        <v>5</v>
      </c>
      <c r="J605" t="s">
        <v>24</v>
      </c>
      <c r="K605" t="s">
        <v>227</v>
      </c>
      <c r="L605" t="s">
        <v>40</v>
      </c>
      <c r="M605" t="s">
        <v>41</v>
      </c>
      <c r="N605" t="s">
        <v>28</v>
      </c>
      <c r="O605" s="1">
        <v>41518</v>
      </c>
      <c r="Q605" t="s">
        <v>29</v>
      </c>
      <c r="R605" t="s">
        <v>24</v>
      </c>
    </row>
    <row r="606" spans="1:18" x14ac:dyDescent="0.3">
      <c r="A606" t="s">
        <v>18</v>
      </c>
      <c r="B606" t="s">
        <v>20</v>
      </c>
      <c r="C606" t="s">
        <v>19</v>
      </c>
      <c r="E606" t="s">
        <v>2707</v>
      </c>
      <c r="F606" t="s">
        <v>22</v>
      </c>
      <c r="G606" t="s">
        <v>3964</v>
      </c>
      <c r="H606">
        <v>0.52</v>
      </c>
      <c r="I606">
        <v>2.5</v>
      </c>
      <c r="J606" t="s">
        <v>32</v>
      </c>
      <c r="K606" t="s">
        <v>3965</v>
      </c>
      <c r="L606" t="s">
        <v>34</v>
      </c>
      <c r="M606" t="s">
        <v>35</v>
      </c>
      <c r="N606" t="s">
        <v>36</v>
      </c>
      <c r="O606" s="1">
        <v>32874</v>
      </c>
      <c r="Q606" t="s">
        <v>29</v>
      </c>
      <c r="R606" t="s">
        <v>32</v>
      </c>
    </row>
    <row r="607" spans="1:18" x14ac:dyDescent="0.3">
      <c r="A607" t="s">
        <v>18</v>
      </c>
      <c r="B607" t="s">
        <v>19</v>
      </c>
      <c r="C607" t="s">
        <v>19</v>
      </c>
      <c r="E607" t="s">
        <v>2055</v>
      </c>
      <c r="F607" t="s">
        <v>22</v>
      </c>
      <c r="G607" t="s">
        <v>2056</v>
      </c>
      <c r="H607">
        <v>78</v>
      </c>
      <c r="I607">
        <v>90</v>
      </c>
      <c r="J607" t="s">
        <v>24</v>
      </c>
      <c r="K607" t="s">
        <v>965</v>
      </c>
      <c r="L607" t="s">
        <v>26</v>
      </c>
      <c r="M607" t="s">
        <v>27</v>
      </c>
      <c r="N607" t="s">
        <v>28</v>
      </c>
      <c r="O607" s="1">
        <v>31778</v>
      </c>
      <c r="Q607" t="s">
        <v>29</v>
      </c>
      <c r="R607" t="s">
        <v>24</v>
      </c>
    </row>
    <row r="608" spans="1:18" x14ac:dyDescent="0.3">
      <c r="A608" t="s">
        <v>18</v>
      </c>
      <c r="B608" t="s">
        <v>19</v>
      </c>
      <c r="C608" t="s">
        <v>19</v>
      </c>
      <c r="E608" t="s">
        <v>2002</v>
      </c>
      <c r="F608" t="s">
        <v>22</v>
      </c>
      <c r="G608" t="s">
        <v>2003</v>
      </c>
      <c r="H608">
        <v>20</v>
      </c>
      <c r="I608">
        <v>20</v>
      </c>
      <c r="J608" t="s">
        <v>24</v>
      </c>
      <c r="K608" t="s">
        <v>2004</v>
      </c>
      <c r="L608" t="s">
        <v>40</v>
      </c>
      <c r="M608" t="s">
        <v>41</v>
      </c>
      <c r="N608" t="s">
        <v>28</v>
      </c>
      <c r="O608" s="1">
        <v>41956</v>
      </c>
      <c r="Q608" t="s">
        <v>29</v>
      </c>
      <c r="R608" t="s">
        <v>24</v>
      </c>
    </row>
    <row r="609" spans="1:18" x14ac:dyDescent="0.3">
      <c r="A609" t="s">
        <v>18</v>
      </c>
      <c r="B609" t="s">
        <v>19</v>
      </c>
      <c r="C609" t="s">
        <v>19</v>
      </c>
      <c r="E609" t="s">
        <v>2006</v>
      </c>
      <c r="F609" t="s">
        <v>22</v>
      </c>
      <c r="G609" t="s">
        <v>2007</v>
      </c>
      <c r="H609">
        <v>133</v>
      </c>
      <c r="I609">
        <v>133.4</v>
      </c>
      <c r="J609" t="s">
        <v>24</v>
      </c>
      <c r="K609" t="s">
        <v>2008</v>
      </c>
      <c r="L609" t="s">
        <v>83</v>
      </c>
      <c r="M609" t="s">
        <v>41</v>
      </c>
      <c r="N609" t="s">
        <v>28</v>
      </c>
      <c r="O609" s="1">
        <v>41634</v>
      </c>
      <c r="Q609" t="s">
        <v>29</v>
      </c>
      <c r="R609" t="s">
        <v>24</v>
      </c>
    </row>
    <row r="610" spans="1:18" x14ac:dyDescent="0.3">
      <c r="A610" t="s">
        <v>18</v>
      </c>
      <c r="B610" t="s">
        <v>20</v>
      </c>
      <c r="C610" t="s">
        <v>19</v>
      </c>
      <c r="E610" t="s">
        <v>2011</v>
      </c>
      <c r="F610" t="s">
        <v>22</v>
      </c>
      <c r="G610" t="s">
        <v>2012</v>
      </c>
      <c r="H610">
        <v>4.9800000000000004</v>
      </c>
      <c r="I610">
        <v>5</v>
      </c>
      <c r="J610" t="s">
        <v>32</v>
      </c>
      <c r="K610" t="s">
        <v>2013</v>
      </c>
      <c r="L610" t="s">
        <v>94</v>
      </c>
      <c r="M610" t="s">
        <v>135</v>
      </c>
      <c r="N610" t="s">
        <v>36</v>
      </c>
      <c r="O610">
        <v>31048</v>
      </c>
      <c r="Q610" t="s">
        <v>29</v>
      </c>
      <c r="R610" t="s">
        <v>32</v>
      </c>
    </row>
    <row r="611" spans="1:18" x14ac:dyDescent="0.3">
      <c r="A611" t="s">
        <v>18</v>
      </c>
      <c r="B611" t="s">
        <v>19</v>
      </c>
      <c r="C611" t="s">
        <v>19</v>
      </c>
      <c r="E611" t="s">
        <v>2018</v>
      </c>
      <c r="F611" t="s">
        <v>22</v>
      </c>
      <c r="G611" t="s">
        <v>2019</v>
      </c>
      <c r="H611">
        <v>65.81</v>
      </c>
      <c r="I611">
        <v>71</v>
      </c>
      <c r="J611" t="s">
        <v>24</v>
      </c>
      <c r="K611" t="s">
        <v>476</v>
      </c>
      <c r="L611" t="s">
        <v>185</v>
      </c>
      <c r="M611" t="s">
        <v>27</v>
      </c>
      <c r="N611" t="s">
        <v>28</v>
      </c>
      <c r="O611" s="1">
        <v>42724</v>
      </c>
      <c r="Q611" t="s">
        <v>29</v>
      </c>
      <c r="R611" t="s">
        <v>477</v>
      </c>
    </row>
    <row r="612" spans="1:18" x14ac:dyDescent="0.3">
      <c r="A612" t="s">
        <v>18</v>
      </c>
      <c r="B612" t="s">
        <v>19</v>
      </c>
      <c r="C612" t="s">
        <v>19</v>
      </c>
      <c r="E612" t="s">
        <v>2020</v>
      </c>
      <c r="F612" t="s">
        <v>22</v>
      </c>
      <c r="G612" t="s">
        <v>2021</v>
      </c>
      <c r="H612">
        <v>20</v>
      </c>
      <c r="I612">
        <v>19.7</v>
      </c>
      <c r="J612" t="s">
        <v>71</v>
      </c>
      <c r="K612" t="s">
        <v>2022</v>
      </c>
      <c r="L612" t="s">
        <v>40</v>
      </c>
      <c r="M612" t="s">
        <v>41</v>
      </c>
      <c r="N612" t="s">
        <v>28</v>
      </c>
      <c r="O612">
        <v>42941</v>
      </c>
      <c r="Q612" t="s">
        <v>29</v>
      </c>
      <c r="R612" t="s">
        <v>71</v>
      </c>
    </row>
    <row r="613" spans="1:18" x14ac:dyDescent="0.3">
      <c r="A613" t="s">
        <v>18</v>
      </c>
      <c r="B613" t="s">
        <v>19</v>
      </c>
      <c r="C613" t="s">
        <v>19</v>
      </c>
      <c r="E613" t="s">
        <v>2023</v>
      </c>
      <c r="F613" t="s">
        <v>22</v>
      </c>
      <c r="G613" t="s">
        <v>2024</v>
      </c>
      <c r="H613">
        <v>105</v>
      </c>
      <c r="I613">
        <v>105</v>
      </c>
      <c r="J613" t="s">
        <v>24</v>
      </c>
      <c r="K613" t="s">
        <v>2025</v>
      </c>
      <c r="L613" t="s">
        <v>40</v>
      </c>
      <c r="M613" t="s">
        <v>41</v>
      </c>
      <c r="N613" t="s">
        <v>28</v>
      </c>
      <c r="O613" s="1">
        <v>43452</v>
      </c>
      <c r="Q613" t="s">
        <v>29</v>
      </c>
      <c r="R613" t="s">
        <v>24</v>
      </c>
    </row>
    <row r="614" spans="1:18" x14ac:dyDescent="0.3">
      <c r="A614" t="s">
        <v>18</v>
      </c>
      <c r="B614" t="s">
        <v>19</v>
      </c>
      <c r="C614" t="s">
        <v>19</v>
      </c>
      <c r="E614" t="s">
        <v>2026</v>
      </c>
      <c r="F614" t="s">
        <v>22</v>
      </c>
      <c r="G614" t="s">
        <v>2027</v>
      </c>
      <c r="H614">
        <v>7.9</v>
      </c>
      <c r="I614">
        <v>7.9</v>
      </c>
      <c r="J614" t="s">
        <v>32</v>
      </c>
      <c r="K614" t="s">
        <v>1932</v>
      </c>
      <c r="L614" t="s">
        <v>40</v>
      </c>
      <c r="M614" t="s">
        <v>41</v>
      </c>
      <c r="N614" t="s">
        <v>42</v>
      </c>
      <c r="O614" s="1">
        <v>42763</v>
      </c>
      <c r="Q614" t="s">
        <v>29</v>
      </c>
      <c r="R614" t="s">
        <v>32</v>
      </c>
    </row>
    <row r="615" spans="1:18" x14ac:dyDescent="0.3">
      <c r="A615" t="s">
        <v>18</v>
      </c>
      <c r="B615" t="s">
        <v>19</v>
      </c>
      <c r="C615" t="s">
        <v>19</v>
      </c>
      <c r="E615" t="s">
        <v>2028</v>
      </c>
      <c r="F615" t="s">
        <v>22</v>
      </c>
      <c r="G615" t="s">
        <v>2029</v>
      </c>
      <c r="H615">
        <v>3</v>
      </c>
      <c r="I615">
        <v>3.8</v>
      </c>
      <c r="J615" t="s">
        <v>24</v>
      </c>
      <c r="K615" t="s">
        <v>2030</v>
      </c>
      <c r="L615" t="s">
        <v>40</v>
      </c>
      <c r="M615" t="s">
        <v>41</v>
      </c>
      <c r="N615" t="s">
        <v>28</v>
      </c>
      <c r="O615" s="1">
        <v>42958</v>
      </c>
      <c r="Q615" t="s">
        <v>29</v>
      </c>
      <c r="R615" t="s">
        <v>24</v>
      </c>
    </row>
    <row r="616" spans="1:18" x14ac:dyDescent="0.3">
      <c r="A616" t="s">
        <v>18</v>
      </c>
      <c r="B616" t="s">
        <v>20</v>
      </c>
      <c r="C616" t="s">
        <v>19</v>
      </c>
      <c r="E616" t="s">
        <v>2035</v>
      </c>
      <c r="F616" t="s">
        <v>22</v>
      </c>
      <c r="G616" t="s">
        <v>2036</v>
      </c>
      <c r="H616">
        <v>17</v>
      </c>
      <c r="I616">
        <v>17</v>
      </c>
      <c r="J616" t="s">
        <v>32</v>
      </c>
      <c r="K616" t="s">
        <v>2037</v>
      </c>
      <c r="L616" t="s">
        <v>26</v>
      </c>
      <c r="M616" t="s">
        <v>27</v>
      </c>
      <c r="N616" t="s">
        <v>42</v>
      </c>
      <c r="O616" s="1">
        <v>31413</v>
      </c>
      <c r="Q616" t="s">
        <v>29</v>
      </c>
      <c r="R616" t="s">
        <v>32</v>
      </c>
    </row>
    <row r="617" spans="1:18" x14ac:dyDescent="0.3">
      <c r="A617" t="s">
        <v>18</v>
      </c>
      <c r="B617" t="s">
        <v>19</v>
      </c>
      <c r="C617" t="s">
        <v>19</v>
      </c>
      <c r="E617" t="s">
        <v>2038</v>
      </c>
      <c r="F617" t="s">
        <v>22</v>
      </c>
      <c r="G617" t="s">
        <v>2039</v>
      </c>
      <c r="H617">
        <v>1</v>
      </c>
      <c r="I617">
        <v>1.1000000000000001</v>
      </c>
      <c r="J617" t="s">
        <v>32</v>
      </c>
      <c r="K617" t="s">
        <v>2040</v>
      </c>
      <c r="L617" t="s">
        <v>94</v>
      </c>
      <c r="M617" t="s">
        <v>135</v>
      </c>
      <c r="N617" t="s">
        <v>36</v>
      </c>
      <c r="O617" s="1">
        <v>43647</v>
      </c>
      <c r="Q617" t="s">
        <v>29</v>
      </c>
      <c r="R617" t="s">
        <v>32</v>
      </c>
    </row>
    <row r="618" spans="1:18" x14ac:dyDescent="0.3">
      <c r="A618" t="s">
        <v>18</v>
      </c>
      <c r="B618" t="s">
        <v>19</v>
      </c>
      <c r="C618" t="s">
        <v>19</v>
      </c>
      <c r="E618" t="s">
        <v>606</v>
      </c>
      <c r="F618" t="s">
        <v>22</v>
      </c>
      <c r="G618" t="s">
        <v>607</v>
      </c>
      <c r="H618">
        <v>13.6</v>
      </c>
      <c r="I618">
        <v>14</v>
      </c>
      <c r="J618" t="s">
        <v>24</v>
      </c>
      <c r="K618" t="s">
        <v>275</v>
      </c>
      <c r="L618" t="s">
        <v>40</v>
      </c>
      <c r="M618" t="s">
        <v>41</v>
      </c>
      <c r="N618" t="s">
        <v>28</v>
      </c>
      <c r="O618" s="1"/>
      <c r="Q618" t="s">
        <v>29</v>
      </c>
      <c r="R618" t="s">
        <v>24</v>
      </c>
    </row>
    <row r="619" spans="1:18" x14ac:dyDescent="0.3">
      <c r="A619" t="s">
        <v>18</v>
      </c>
      <c r="B619" t="s">
        <v>20</v>
      </c>
      <c r="C619" t="s">
        <v>19</v>
      </c>
      <c r="E619" t="s">
        <v>2046</v>
      </c>
      <c r="F619" t="s">
        <v>22</v>
      </c>
      <c r="G619" t="s">
        <v>2047</v>
      </c>
      <c r="H619">
        <v>13.4</v>
      </c>
      <c r="I619">
        <v>41.9</v>
      </c>
      <c r="J619" t="s">
        <v>24</v>
      </c>
      <c r="K619" t="s">
        <v>227</v>
      </c>
      <c r="L619" t="s">
        <v>160</v>
      </c>
      <c r="M619" t="s">
        <v>160</v>
      </c>
      <c r="N619" t="s">
        <v>28</v>
      </c>
      <c r="O619">
        <v>29952</v>
      </c>
      <c r="Q619" t="s">
        <v>29</v>
      </c>
      <c r="R619" t="s">
        <v>24</v>
      </c>
    </row>
    <row r="620" spans="1:18" x14ac:dyDescent="0.3">
      <c r="A620" t="s">
        <v>18</v>
      </c>
      <c r="B620" t="s">
        <v>20</v>
      </c>
      <c r="C620" t="s">
        <v>19</v>
      </c>
      <c r="E620" t="s">
        <v>2048</v>
      </c>
      <c r="F620" t="s">
        <v>22</v>
      </c>
      <c r="G620" t="s">
        <v>2049</v>
      </c>
      <c r="H620">
        <v>78.2</v>
      </c>
      <c r="I620">
        <v>78.2</v>
      </c>
      <c r="J620" t="s">
        <v>32</v>
      </c>
      <c r="K620" t="s">
        <v>2050</v>
      </c>
      <c r="L620" t="s">
        <v>47</v>
      </c>
      <c r="M620" t="s">
        <v>47</v>
      </c>
      <c r="N620" t="s">
        <v>36</v>
      </c>
      <c r="O620" s="1">
        <v>32143</v>
      </c>
      <c r="Q620" t="s">
        <v>29</v>
      </c>
      <c r="R620" t="s">
        <v>32</v>
      </c>
    </row>
    <row r="621" spans="1:18" x14ac:dyDescent="0.3">
      <c r="A621" t="s">
        <v>18</v>
      </c>
      <c r="B621" t="s">
        <v>19</v>
      </c>
      <c r="C621" t="s">
        <v>19</v>
      </c>
      <c r="E621" t="s">
        <v>2051</v>
      </c>
      <c r="F621" t="s">
        <v>22</v>
      </c>
      <c r="G621" t="s">
        <v>2052</v>
      </c>
      <c r="H621">
        <v>266</v>
      </c>
      <c r="I621">
        <v>295</v>
      </c>
      <c r="J621" t="s">
        <v>32</v>
      </c>
      <c r="K621" t="s">
        <v>1582</v>
      </c>
      <c r="L621" t="s">
        <v>185</v>
      </c>
      <c r="M621" t="s">
        <v>27</v>
      </c>
      <c r="N621" t="s">
        <v>42</v>
      </c>
      <c r="O621" s="1">
        <v>37634</v>
      </c>
      <c r="Q621" t="s">
        <v>29</v>
      </c>
      <c r="R621" t="s">
        <v>32</v>
      </c>
    </row>
    <row r="622" spans="1:18" x14ac:dyDescent="0.3">
      <c r="A622" t="s">
        <v>18</v>
      </c>
      <c r="B622" t="s">
        <v>19</v>
      </c>
      <c r="C622" t="s">
        <v>19</v>
      </c>
      <c r="E622" t="s">
        <v>2057</v>
      </c>
      <c r="F622" t="s">
        <v>22</v>
      </c>
      <c r="G622" t="s">
        <v>2058</v>
      </c>
      <c r="H622">
        <v>31</v>
      </c>
      <c r="I622">
        <v>32</v>
      </c>
      <c r="J622" t="s">
        <v>24</v>
      </c>
      <c r="K622" t="s">
        <v>2059</v>
      </c>
      <c r="L622" t="s">
        <v>47</v>
      </c>
      <c r="M622" t="s">
        <v>47</v>
      </c>
      <c r="N622" t="s">
        <v>28</v>
      </c>
      <c r="O622" s="1">
        <v>30376</v>
      </c>
      <c r="Q622" t="s">
        <v>29</v>
      </c>
      <c r="R622" t="s">
        <v>24</v>
      </c>
    </row>
    <row r="623" spans="1:18" x14ac:dyDescent="0.3">
      <c r="A623" t="s">
        <v>18</v>
      </c>
      <c r="B623" t="s">
        <v>19</v>
      </c>
      <c r="C623" t="s">
        <v>19</v>
      </c>
      <c r="E623" t="s">
        <v>2063</v>
      </c>
      <c r="F623" t="s">
        <v>22</v>
      </c>
      <c r="G623" t="s">
        <v>2064</v>
      </c>
      <c r="H623">
        <v>1150</v>
      </c>
      <c r="I623">
        <v>1176</v>
      </c>
      <c r="J623" t="s">
        <v>32</v>
      </c>
      <c r="K623" t="s">
        <v>68</v>
      </c>
      <c r="L623" t="s">
        <v>83</v>
      </c>
      <c r="M623" t="s">
        <v>1141</v>
      </c>
      <c r="N623" t="s">
        <v>42</v>
      </c>
      <c r="O623" s="1">
        <v>31048</v>
      </c>
      <c r="Q623" t="s">
        <v>29</v>
      </c>
      <c r="R623" t="s">
        <v>32</v>
      </c>
    </row>
    <row r="624" spans="1:18" x14ac:dyDescent="0.3">
      <c r="A624" t="s">
        <v>18</v>
      </c>
      <c r="B624" t="s">
        <v>19</v>
      </c>
      <c r="C624" t="s">
        <v>19</v>
      </c>
      <c r="E624" t="s">
        <v>2065</v>
      </c>
      <c r="F624" t="s">
        <v>22</v>
      </c>
      <c r="G624" t="s">
        <v>2066</v>
      </c>
      <c r="H624">
        <v>125</v>
      </c>
      <c r="I624">
        <v>125</v>
      </c>
      <c r="J624" t="s">
        <v>24</v>
      </c>
      <c r="K624" t="s">
        <v>2067</v>
      </c>
      <c r="L624" t="s">
        <v>40</v>
      </c>
      <c r="M624" t="s">
        <v>41</v>
      </c>
      <c r="N624" t="s">
        <v>28</v>
      </c>
      <c r="O624" s="1">
        <v>43970</v>
      </c>
      <c r="Q624" t="s">
        <v>29</v>
      </c>
      <c r="R624" t="s">
        <v>24</v>
      </c>
    </row>
    <row r="625" spans="1:18" x14ac:dyDescent="0.3">
      <c r="A625" t="s">
        <v>18</v>
      </c>
      <c r="B625" t="s">
        <v>19</v>
      </c>
      <c r="C625" t="s">
        <v>20</v>
      </c>
      <c r="D625" t="s">
        <v>633</v>
      </c>
      <c r="E625" t="s">
        <v>633</v>
      </c>
      <c r="F625" t="s">
        <v>22</v>
      </c>
      <c r="G625" t="s">
        <v>2070</v>
      </c>
      <c r="H625">
        <v>134</v>
      </c>
      <c r="J625" t="s">
        <v>24</v>
      </c>
      <c r="K625" t="s">
        <v>663</v>
      </c>
      <c r="L625" t="s">
        <v>185</v>
      </c>
      <c r="M625" t="s">
        <v>27</v>
      </c>
      <c r="N625" t="s">
        <v>28</v>
      </c>
      <c r="O625" s="1">
        <v>38642</v>
      </c>
      <c r="Q625" t="s">
        <v>29</v>
      </c>
      <c r="R625" t="s">
        <v>664</v>
      </c>
    </row>
    <row r="626" spans="1:18" x14ac:dyDescent="0.3">
      <c r="A626" t="s">
        <v>18</v>
      </c>
      <c r="B626" t="s">
        <v>19</v>
      </c>
      <c r="C626" t="s">
        <v>19</v>
      </c>
      <c r="E626" t="s">
        <v>2071</v>
      </c>
      <c r="F626" t="s">
        <v>22</v>
      </c>
      <c r="G626" t="s">
        <v>2072</v>
      </c>
      <c r="H626">
        <v>1.7</v>
      </c>
      <c r="I626">
        <v>1.7</v>
      </c>
      <c r="J626" t="s">
        <v>32</v>
      </c>
      <c r="K626" t="s">
        <v>2073</v>
      </c>
      <c r="L626" t="s">
        <v>34</v>
      </c>
      <c r="M626" t="s">
        <v>35</v>
      </c>
      <c r="N626" t="s">
        <v>36</v>
      </c>
      <c r="O626" s="1">
        <v>32674</v>
      </c>
      <c r="Q626" t="s">
        <v>29</v>
      </c>
      <c r="R626" t="s">
        <v>32</v>
      </c>
    </row>
    <row r="627" spans="1:18" x14ac:dyDescent="0.3">
      <c r="A627" t="s">
        <v>18</v>
      </c>
      <c r="B627" t="s">
        <v>19</v>
      </c>
      <c r="C627" t="s">
        <v>19</v>
      </c>
      <c r="E627" t="s">
        <v>2074</v>
      </c>
      <c r="F627" t="s">
        <v>22</v>
      </c>
      <c r="G627" t="s">
        <v>2075</v>
      </c>
      <c r="H627">
        <v>1.42</v>
      </c>
      <c r="I627">
        <v>1.5</v>
      </c>
      <c r="J627" t="s">
        <v>32</v>
      </c>
      <c r="K627" t="s">
        <v>2076</v>
      </c>
      <c r="L627" t="s">
        <v>94</v>
      </c>
      <c r="M627" t="s">
        <v>135</v>
      </c>
      <c r="N627" t="s">
        <v>36</v>
      </c>
      <c r="O627" s="1">
        <v>40448</v>
      </c>
      <c r="Q627" t="s">
        <v>29</v>
      </c>
      <c r="R627" t="s">
        <v>32</v>
      </c>
    </row>
    <row r="628" spans="1:18" x14ac:dyDescent="0.3">
      <c r="A628" t="s">
        <v>18</v>
      </c>
      <c r="B628" t="s">
        <v>19</v>
      </c>
      <c r="C628" t="s">
        <v>19</v>
      </c>
      <c r="E628" t="s">
        <v>2077</v>
      </c>
      <c r="F628" t="s">
        <v>22</v>
      </c>
      <c r="G628" t="s">
        <v>2078</v>
      </c>
      <c r="H628">
        <v>95</v>
      </c>
      <c r="I628">
        <v>102</v>
      </c>
      <c r="J628" t="s">
        <v>32</v>
      </c>
      <c r="K628" t="s">
        <v>193</v>
      </c>
      <c r="L628" t="s">
        <v>83</v>
      </c>
      <c r="M628" t="s">
        <v>194</v>
      </c>
      <c r="N628" t="s">
        <v>36</v>
      </c>
      <c r="O628">
        <v>29221</v>
      </c>
      <c r="Q628" t="s">
        <v>29</v>
      </c>
      <c r="R628" t="s">
        <v>32</v>
      </c>
    </row>
    <row r="629" spans="1:18" x14ac:dyDescent="0.3">
      <c r="A629" t="s">
        <v>18</v>
      </c>
      <c r="B629" t="s">
        <v>19</v>
      </c>
      <c r="C629" t="s">
        <v>19</v>
      </c>
      <c r="E629" t="s">
        <v>2079</v>
      </c>
      <c r="F629" t="s">
        <v>22</v>
      </c>
      <c r="G629" t="s">
        <v>2080</v>
      </c>
      <c r="H629">
        <v>44.6</v>
      </c>
      <c r="I629">
        <v>49.9</v>
      </c>
      <c r="J629" t="s">
        <v>32</v>
      </c>
      <c r="K629" t="s">
        <v>108</v>
      </c>
      <c r="L629" t="s">
        <v>26</v>
      </c>
      <c r="M629" t="s">
        <v>27</v>
      </c>
      <c r="N629" t="s">
        <v>36</v>
      </c>
      <c r="O629">
        <v>37270</v>
      </c>
      <c r="Q629" t="s">
        <v>29</v>
      </c>
      <c r="R629" t="s">
        <v>32</v>
      </c>
    </row>
    <row r="630" spans="1:18" x14ac:dyDescent="0.3">
      <c r="A630" t="s">
        <v>18</v>
      </c>
      <c r="B630" t="s">
        <v>20</v>
      </c>
      <c r="C630" t="s">
        <v>19</v>
      </c>
      <c r="E630" t="s">
        <v>2081</v>
      </c>
      <c r="F630" t="s">
        <v>22</v>
      </c>
      <c r="G630" t="s">
        <v>2082</v>
      </c>
      <c r="H630">
        <v>4.12</v>
      </c>
      <c r="I630">
        <v>4.5999999999999996</v>
      </c>
      <c r="J630" t="s">
        <v>71</v>
      </c>
      <c r="K630" t="s">
        <v>2083</v>
      </c>
      <c r="L630" t="s">
        <v>26</v>
      </c>
      <c r="M630" t="s">
        <v>27</v>
      </c>
      <c r="N630" t="s">
        <v>28</v>
      </c>
      <c r="O630" s="1">
        <v>42720</v>
      </c>
      <c r="Q630" t="s">
        <v>29</v>
      </c>
      <c r="R630" t="s">
        <v>71</v>
      </c>
    </row>
    <row r="631" spans="1:18" x14ac:dyDescent="0.3">
      <c r="A631" t="s">
        <v>18</v>
      </c>
      <c r="B631" t="s">
        <v>19</v>
      </c>
      <c r="C631" t="s">
        <v>19</v>
      </c>
      <c r="E631" t="s">
        <v>2086</v>
      </c>
      <c r="F631" t="s">
        <v>22</v>
      </c>
      <c r="G631" t="s">
        <v>2087</v>
      </c>
      <c r="H631">
        <v>86</v>
      </c>
      <c r="I631">
        <v>90</v>
      </c>
      <c r="J631" t="s">
        <v>24</v>
      </c>
      <c r="K631" t="s">
        <v>965</v>
      </c>
      <c r="L631" t="s">
        <v>26</v>
      </c>
      <c r="M631" t="s">
        <v>27</v>
      </c>
      <c r="N631" t="s">
        <v>28</v>
      </c>
      <c r="O631" s="1">
        <v>31778</v>
      </c>
      <c r="Q631" t="s">
        <v>29</v>
      </c>
      <c r="R631" t="s">
        <v>24</v>
      </c>
    </row>
    <row r="632" spans="1:18" x14ac:dyDescent="0.3">
      <c r="A632" t="s">
        <v>18</v>
      </c>
      <c r="B632" t="s">
        <v>19</v>
      </c>
      <c r="C632" t="s">
        <v>19</v>
      </c>
      <c r="E632" t="s">
        <v>2088</v>
      </c>
      <c r="F632" t="s">
        <v>22</v>
      </c>
      <c r="G632" t="s">
        <v>2089</v>
      </c>
      <c r="H632">
        <v>96.65</v>
      </c>
      <c r="I632">
        <v>102.5</v>
      </c>
      <c r="J632" t="s">
        <v>24</v>
      </c>
      <c r="K632" t="s">
        <v>1413</v>
      </c>
      <c r="L632" t="s">
        <v>26</v>
      </c>
      <c r="M632" t="s">
        <v>27</v>
      </c>
      <c r="N632" t="s">
        <v>28</v>
      </c>
      <c r="O632">
        <v>41394</v>
      </c>
      <c r="Q632" t="s">
        <v>29</v>
      </c>
      <c r="R632" t="s">
        <v>24</v>
      </c>
    </row>
    <row r="633" spans="1:18" x14ac:dyDescent="0.3">
      <c r="A633" t="s">
        <v>18</v>
      </c>
      <c r="B633" t="s">
        <v>19</v>
      </c>
      <c r="C633" t="s">
        <v>19</v>
      </c>
      <c r="E633" t="s">
        <v>2093</v>
      </c>
      <c r="F633" t="s">
        <v>22</v>
      </c>
      <c r="G633" t="s">
        <v>2094</v>
      </c>
      <c r="H633">
        <v>152</v>
      </c>
      <c r="I633">
        <v>152</v>
      </c>
      <c r="J633" t="s">
        <v>71</v>
      </c>
      <c r="K633" t="s">
        <v>2094</v>
      </c>
      <c r="L633" t="s">
        <v>40</v>
      </c>
      <c r="M633" t="s">
        <v>41</v>
      </c>
      <c r="N633" t="s">
        <v>28</v>
      </c>
      <c r="O633" s="1">
        <v>42710</v>
      </c>
      <c r="Q633" t="s">
        <v>29</v>
      </c>
      <c r="R633" t="s">
        <v>71</v>
      </c>
    </row>
    <row r="634" spans="1:18" x14ac:dyDescent="0.3">
      <c r="A634" t="s">
        <v>18</v>
      </c>
      <c r="B634" t="s">
        <v>19</v>
      </c>
      <c r="C634" t="s">
        <v>19</v>
      </c>
      <c r="E634" t="s">
        <v>2095</v>
      </c>
      <c r="F634" t="s">
        <v>22</v>
      </c>
      <c r="G634" t="s">
        <v>2096</v>
      </c>
      <c r="H634">
        <v>26.66</v>
      </c>
      <c r="I634">
        <v>27</v>
      </c>
      <c r="J634" t="s">
        <v>32</v>
      </c>
      <c r="K634" t="s">
        <v>2097</v>
      </c>
      <c r="L634" t="s">
        <v>40</v>
      </c>
      <c r="M634" t="s">
        <v>41</v>
      </c>
      <c r="N634" t="s">
        <v>42</v>
      </c>
      <c r="O634" s="1">
        <v>42361</v>
      </c>
      <c r="Q634" t="s">
        <v>29</v>
      </c>
      <c r="R634" t="s">
        <v>32</v>
      </c>
    </row>
    <row r="635" spans="1:18" x14ac:dyDescent="0.3">
      <c r="A635" t="s">
        <v>18</v>
      </c>
      <c r="B635" t="s">
        <v>19</v>
      </c>
      <c r="C635" t="s">
        <v>19</v>
      </c>
      <c r="E635" t="s">
        <v>2098</v>
      </c>
      <c r="F635" t="s">
        <v>22</v>
      </c>
      <c r="G635" t="s">
        <v>2098</v>
      </c>
      <c r="H635">
        <v>118</v>
      </c>
      <c r="I635">
        <v>151.19999999999999</v>
      </c>
      <c r="J635" t="s">
        <v>24</v>
      </c>
      <c r="K635" t="s">
        <v>241</v>
      </c>
      <c r="L635" t="s">
        <v>652</v>
      </c>
      <c r="M635" t="s">
        <v>35</v>
      </c>
      <c r="N635" t="s">
        <v>28</v>
      </c>
      <c r="O635" s="1"/>
      <c r="Q635" t="s">
        <v>29</v>
      </c>
      <c r="R635" t="s">
        <v>653</v>
      </c>
    </row>
    <row r="636" spans="1:18" x14ac:dyDescent="0.3">
      <c r="A636" t="s">
        <v>18</v>
      </c>
      <c r="B636" t="s">
        <v>19</v>
      </c>
      <c r="C636" t="s">
        <v>20</v>
      </c>
      <c r="D636" t="s">
        <v>2099</v>
      </c>
      <c r="E636" t="s">
        <v>2099</v>
      </c>
      <c r="F636" t="s">
        <v>22</v>
      </c>
      <c r="G636" t="s">
        <v>2099</v>
      </c>
      <c r="H636">
        <v>0.99</v>
      </c>
      <c r="J636" t="s">
        <v>24</v>
      </c>
      <c r="K636" t="s">
        <v>171</v>
      </c>
      <c r="L636" t="s">
        <v>160</v>
      </c>
      <c r="M636" t="s">
        <v>160</v>
      </c>
      <c r="N636" t="s">
        <v>28</v>
      </c>
      <c r="O636" s="1"/>
      <c r="Q636" t="s">
        <v>29</v>
      </c>
      <c r="R636" t="s">
        <v>24</v>
      </c>
    </row>
    <row r="637" spans="1:18" x14ac:dyDescent="0.3">
      <c r="A637" t="s">
        <v>18</v>
      </c>
      <c r="B637" t="s">
        <v>19</v>
      </c>
      <c r="C637" t="s">
        <v>19</v>
      </c>
      <c r="E637" t="s">
        <v>3544</v>
      </c>
      <c r="F637" t="s">
        <v>22</v>
      </c>
      <c r="G637" t="s">
        <v>3545</v>
      </c>
      <c r="H637">
        <v>72</v>
      </c>
      <c r="I637">
        <v>72</v>
      </c>
      <c r="J637" t="s">
        <v>32</v>
      </c>
      <c r="K637" t="s">
        <v>774</v>
      </c>
      <c r="L637" t="s">
        <v>34</v>
      </c>
      <c r="M637" t="s">
        <v>35</v>
      </c>
      <c r="N637" t="s">
        <v>36</v>
      </c>
      <c r="O637" s="1">
        <v>20821</v>
      </c>
      <c r="Q637" t="s">
        <v>29</v>
      </c>
      <c r="R637" t="s">
        <v>357</v>
      </c>
    </row>
    <row r="638" spans="1:18" x14ac:dyDescent="0.3">
      <c r="A638" t="s">
        <v>18</v>
      </c>
      <c r="B638" t="s">
        <v>20</v>
      </c>
      <c r="C638" t="s">
        <v>20</v>
      </c>
      <c r="D638" t="s">
        <v>1306</v>
      </c>
      <c r="E638" t="s">
        <v>1306</v>
      </c>
      <c r="F638" t="s">
        <v>22</v>
      </c>
      <c r="G638" t="s">
        <v>2105</v>
      </c>
      <c r="H638">
        <v>100</v>
      </c>
      <c r="J638" t="s">
        <v>32</v>
      </c>
      <c r="K638" t="s">
        <v>1309</v>
      </c>
      <c r="L638" t="s">
        <v>185</v>
      </c>
      <c r="M638" t="s">
        <v>27</v>
      </c>
      <c r="N638" t="s">
        <v>36</v>
      </c>
      <c r="O638" s="1">
        <v>34700</v>
      </c>
      <c r="Q638" t="s">
        <v>29</v>
      </c>
      <c r="R638" t="s">
        <v>32</v>
      </c>
    </row>
    <row r="639" spans="1:18" x14ac:dyDescent="0.3">
      <c r="A639" t="s">
        <v>18</v>
      </c>
      <c r="B639" t="s">
        <v>19</v>
      </c>
      <c r="C639" t="s">
        <v>19</v>
      </c>
      <c r="E639" t="s">
        <v>2106</v>
      </c>
      <c r="F639" t="s">
        <v>22</v>
      </c>
      <c r="G639" t="s">
        <v>2107</v>
      </c>
      <c r="H639">
        <v>54.6</v>
      </c>
      <c r="I639">
        <v>54.6</v>
      </c>
      <c r="J639" t="s">
        <v>32</v>
      </c>
      <c r="K639" t="s">
        <v>68</v>
      </c>
      <c r="L639" t="s">
        <v>34</v>
      </c>
      <c r="M639" t="s">
        <v>35</v>
      </c>
      <c r="N639" t="s">
        <v>36</v>
      </c>
      <c r="O639" s="1">
        <v>23743</v>
      </c>
      <c r="Q639" t="s">
        <v>29</v>
      </c>
      <c r="R639" t="s">
        <v>32</v>
      </c>
    </row>
    <row r="640" spans="1:18" x14ac:dyDescent="0.3">
      <c r="A640" t="s">
        <v>18</v>
      </c>
      <c r="B640" t="s">
        <v>19</v>
      </c>
      <c r="C640" t="s">
        <v>19</v>
      </c>
      <c r="E640" t="s">
        <v>2108</v>
      </c>
      <c r="F640" t="s">
        <v>22</v>
      </c>
      <c r="G640" t="s">
        <v>2109</v>
      </c>
      <c r="H640">
        <v>48.6</v>
      </c>
      <c r="I640">
        <v>48.6</v>
      </c>
      <c r="J640" t="s">
        <v>32</v>
      </c>
      <c r="K640" t="s">
        <v>2110</v>
      </c>
      <c r="L640" t="s">
        <v>94</v>
      </c>
      <c r="M640" t="s">
        <v>27</v>
      </c>
      <c r="N640" t="s">
        <v>36</v>
      </c>
      <c r="O640" s="1">
        <v>37055</v>
      </c>
      <c r="Q640" t="s">
        <v>29</v>
      </c>
      <c r="R640" t="s">
        <v>32</v>
      </c>
    </row>
    <row r="641" spans="1:18" x14ac:dyDescent="0.3">
      <c r="A641" t="s">
        <v>18</v>
      </c>
      <c r="B641" t="s">
        <v>19</v>
      </c>
      <c r="C641" t="s">
        <v>19</v>
      </c>
      <c r="E641" t="s">
        <v>2111</v>
      </c>
      <c r="F641" t="s">
        <v>22</v>
      </c>
      <c r="G641" t="s">
        <v>2112</v>
      </c>
      <c r="H641">
        <v>1.5</v>
      </c>
      <c r="I641">
        <v>1.5</v>
      </c>
      <c r="J641" t="s">
        <v>24</v>
      </c>
      <c r="K641" t="s">
        <v>163</v>
      </c>
      <c r="L641" t="s">
        <v>40</v>
      </c>
      <c r="M641" t="s">
        <v>41</v>
      </c>
      <c r="N641" t="s">
        <v>28</v>
      </c>
      <c r="O641" s="1">
        <v>41442</v>
      </c>
      <c r="Q641" t="s">
        <v>29</v>
      </c>
      <c r="R641" t="s">
        <v>24</v>
      </c>
    </row>
    <row r="642" spans="1:18" x14ac:dyDescent="0.3">
      <c r="A642" t="s">
        <v>18</v>
      </c>
      <c r="B642" t="s">
        <v>19</v>
      </c>
      <c r="C642" t="s">
        <v>20</v>
      </c>
      <c r="D642" t="s">
        <v>2014</v>
      </c>
      <c r="E642" t="s">
        <v>2014</v>
      </c>
      <c r="F642" t="s">
        <v>22</v>
      </c>
      <c r="G642" t="s">
        <v>2113</v>
      </c>
      <c r="H642">
        <v>109.01</v>
      </c>
      <c r="J642" t="s">
        <v>24</v>
      </c>
      <c r="K642" t="s">
        <v>2017</v>
      </c>
      <c r="L642" t="s">
        <v>185</v>
      </c>
      <c r="M642" t="s">
        <v>27</v>
      </c>
      <c r="N642" t="s">
        <v>28</v>
      </c>
      <c r="O642" s="1">
        <v>37056</v>
      </c>
      <c r="Q642" t="s">
        <v>29</v>
      </c>
      <c r="R642" t="s">
        <v>24</v>
      </c>
    </row>
    <row r="643" spans="1:18" x14ac:dyDescent="0.3">
      <c r="A643" t="s">
        <v>18</v>
      </c>
      <c r="B643" t="s">
        <v>20</v>
      </c>
      <c r="C643" t="s">
        <v>19</v>
      </c>
      <c r="E643" t="s">
        <v>2114</v>
      </c>
      <c r="F643" t="s">
        <v>22</v>
      </c>
      <c r="G643" t="s">
        <v>2115</v>
      </c>
      <c r="H643">
        <v>49.9</v>
      </c>
      <c r="I643">
        <v>49.9</v>
      </c>
      <c r="J643" t="s">
        <v>71</v>
      </c>
      <c r="K643" t="s">
        <v>2116</v>
      </c>
      <c r="L643" t="s">
        <v>26</v>
      </c>
      <c r="M643" t="s">
        <v>27</v>
      </c>
      <c r="N643" t="s">
        <v>28</v>
      </c>
      <c r="O643">
        <v>34335</v>
      </c>
      <c r="Q643" t="s">
        <v>29</v>
      </c>
      <c r="R643" t="s">
        <v>71</v>
      </c>
    </row>
    <row r="644" spans="1:18" x14ac:dyDescent="0.3">
      <c r="A644" t="s">
        <v>18</v>
      </c>
      <c r="B644" t="s">
        <v>19</v>
      </c>
      <c r="C644" t="s">
        <v>19</v>
      </c>
      <c r="E644" t="s">
        <v>2117</v>
      </c>
      <c r="F644" t="s">
        <v>22</v>
      </c>
      <c r="G644" t="s">
        <v>2118</v>
      </c>
      <c r="H644">
        <v>132</v>
      </c>
      <c r="I644">
        <v>132</v>
      </c>
      <c r="J644" t="s">
        <v>24</v>
      </c>
      <c r="K644" t="s">
        <v>675</v>
      </c>
      <c r="L644" t="s">
        <v>47</v>
      </c>
      <c r="M644" t="s">
        <v>47</v>
      </c>
      <c r="N644" t="s">
        <v>28</v>
      </c>
      <c r="O644">
        <v>41275</v>
      </c>
      <c r="Q644" t="s">
        <v>29</v>
      </c>
      <c r="R644" t="s">
        <v>24</v>
      </c>
    </row>
    <row r="645" spans="1:18" x14ac:dyDescent="0.3">
      <c r="A645" t="s">
        <v>18</v>
      </c>
      <c r="B645" t="s">
        <v>20</v>
      </c>
      <c r="C645" t="s">
        <v>19</v>
      </c>
      <c r="E645" t="s">
        <v>2119</v>
      </c>
      <c r="F645" t="s">
        <v>22</v>
      </c>
      <c r="G645" t="s">
        <v>2120</v>
      </c>
      <c r="H645">
        <v>6.96</v>
      </c>
      <c r="I645">
        <v>13.8</v>
      </c>
      <c r="J645" t="s">
        <v>24</v>
      </c>
      <c r="K645" t="s">
        <v>2121</v>
      </c>
      <c r="L645" t="s">
        <v>26</v>
      </c>
      <c r="M645" t="s">
        <v>135</v>
      </c>
      <c r="N645" t="s">
        <v>28</v>
      </c>
      <c r="O645">
        <v>40441</v>
      </c>
      <c r="Q645" t="s">
        <v>29</v>
      </c>
      <c r="R645" t="s">
        <v>24</v>
      </c>
    </row>
    <row r="646" spans="1:18" x14ac:dyDescent="0.3">
      <c r="A646" t="s">
        <v>18</v>
      </c>
      <c r="B646" t="s">
        <v>19</v>
      </c>
      <c r="C646" t="s">
        <v>20</v>
      </c>
      <c r="D646" t="s">
        <v>1452</v>
      </c>
      <c r="E646" t="s">
        <v>1452</v>
      </c>
      <c r="F646" t="s">
        <v>22</v>
      </c>
      <c r="G646" t="s">
        <v>1452</v>
      </c>
      <c r="H646">
        <v>9.99</v>
      </c>
      <c r="J646" t="s">
        <v>24</v>
      </c>
      <c r="K646" t="s">
        <v>196</v>
      </c>
      <c r="L646" t="s">
        <v>160</v>
      </c>
      <c r="M646" t="s">
        <v>160</v>
      </c>
      <c r="N646" t="s">
        <v>28</v>
      </c>
      <c r="Q646" t="s">
        <v>29</v>
      </c>
      <c r="R646" t="s">
        <v>24</v>
      </c>
    </row>
    <row r="647" spans="1:18" x14ac:dyDescent="0.3">
      <c r="A647" t="s">
        <v>18</v>
      </c>
      <c r="B647" t="s">
        <v>19</v>
      </c>
      <c r="C647" t="s">
        <v>19</v>
      </c>
      <c r="E647" t="s">
        <v>2126</v>
      </c>
      <c r="F647" t="s">
        <v>22</v>
      </c>
      <c r="G647" t="s">
        <v>2127</v>
      </c>
      <c r="H647">
        <v>55.7</v>
      </c>
      <c r="I647">
        <v>55.7</v>
      </c>
      <c r="J647" t="s">
        <v>32</v>
      </c>
      <c r="K647" t="s">
        <v>68</v>
      </c>
      <c r="L647" t="s">
        <v>34</v>
      </c>
      <c r="M647" t="s">
        <v>35</v>
      </c>
      <c r="N647" t="s">
        <v>36</v>
      </c>
      <c r="O647" s="1">
        <v>23743</v>
      </c>
      <c r="Q647" t="s">
        <v>29</v>
      </c>
      <c r="R647" t="s">
        <v>32</v>
      </c>
    </row>
    <row r="648" spans="1:18" x14ac:dyDescent="0.3">
      <c r="A648" t="s">
        <v>18</v>
      </c>
      <c r="B648" t="s">
        <v>19</v>
      </c>
      <c r="C648" t="s">
        <v>19</v>
      </c>
      <c r="E648" t="s">
        <v>2129</v>
      </c>
      <c r="F648" t="s">
        <v>22</v>
      </c>
      <c r="G648" t="s">
        <v>2130</v>
      </c>
      <c r="H648">
        <v>1.5</v>
      </c>
      <c r="I648">
        <v>1.5</v>
      </c>
      <c r="J648" t="s">
        <v>32</v>
      </c>
      <c r="K648" t="s">
        <v>2131</v>
      </c>
      <c r="L648" t="s">
        <v>40</v>
      </c>
      <c r="M648" t="s">
        <v>41</v>
      </c>
      <c r="N648" t="s">
        <v>36</v>
      </c>
      <c r="O648" s="1">
        <v>41703</v>
      </c>
      <c r="Q648" t="s">
        <v>29</v>
      </c>
      <c r="R648" t="s">
        <v>32</v>
      </c>
    </row>
    <row r="649" spans="1:18" x14ac:dyDescent="0.3">
      <c r="A649" t="s">
        <v>18</v>
      </c>
      <c r="B649" t="s">
        <v>19</v>
      </c>
      <c r="C649" t="s">
        <v>19</v>
      </c>
      <c r="E649" t="s">
        <v>2132</v>
      </c>
      <c r="F649" t="s">
        <v>22</v>
      </c>
      <c r="G649" t="s">
        <v>2133</v>
      </c>
      <c r="H649">
        <v>10</v>
      </c>
      <c r="I649">
        <v>10</v>
      </c>
      <c r="J649" t="s">
        <v>24</v>
      </c>
      <c r="K649" t="s">
        <v>2134</v>
      </c>
      <c r="L649" t="s">
        <v>160</v>
      </c>
      <c r="M649" t="s">
        <v>194</v>
      </c>
      <c r="N649" t="s">
        <v>28</v>
      </c>
      <c r="O649" s="1">
        <v>31012</v>
      </c>
      <c r="Q649" t="s">
        <v>29</v>
      </c>
      <c r="R649" t="s">
        <v>24</v>
      </c>
    </row>
    <row r="650" spans="1:18" x14ac:dyDescent="0.3">
      <c r="A650" t="s">
        <v>18</v>
      </c>
      <c r="B650" t="s">
        <v>19</v>
      </c>
      <c r="C650" t="s">
        <v>20</v>
      </c>
      <c r="D650" t="s">
        <v>2100</v>
      </c>
      <c r="E650" t="s">
        <v>2100</v>
      </c>
      <c r="F650" t="s">
        <v>22</v>
      </c>
      <c r="G650" t="s">
        <v>2100</v>
      </c>
      <c r="H650">
        <v>0.99</v>
      </c>
      <c r="J650" t="s">
        <v>32</v>
      </c>
      <c r="K650" t="s">
        <v>171</v>
      </c>
      <c r="L650" t="s">
        <v>160</v>
      </c>
      <c r="M650" t="s">
        <v>160</v>
      </c>
      <c r="N650" t="s">
        <v>36</v>
      </c>
      <c r="O650" s="1"/>
      <c r="Q650" t="s">
        <v>29</v>
      </c>
      <c r="R650" t="s">
        <v>32</v>
      </c>
    </row>
    <row r="651" spans="1:18" x14ac:dyDescent="0.3">
      <c r="A651" t="s">
        <v>18</v>
      </c>
      <c r="B651" t="s">
        <v>20</v>
      </c>
      <c r="C651" t="s">
        <v>19</v>
      </c>
      <c r="E651" t="s">
        <v>2139</v>
      </c>
      <c r="F651" t="s">
        <v>22</v>
      </c>
      <c r="G651" t="s">
        <v>2139</v>
      </c>
      <c r="H651">
        <v>0.5</v>
      </c>
      <c r="I651">
        <v>0.3</v>
      </c>
      <c r="J651" t="s">
        <v>32</v>
      </c>
      <c r="K651" t="s">
        <v>68</v>
      </c>
      <c r="L651" t="s">
        <v>34</v>
      </c>
      <c r="M651" t="s">
        <v>35</v>
      </c>
      <c r="N651" t="s">
        <v>36</v>
      </c>
      <c r="O651" s="1"/>
      <c r="Q651" t="s">
        <v>29</v>
      </c>
      <c r="R651" t="s">
        <v>32</v>
      </c>
    </row>
    <row r="652" spans="1:18" x14ac:dyDescent="0.3">
      <c r="A652" t="s">
        <v>18</v>
      </c>
      <c r="B652" t="s">
        <v>19</v>
      </c>
      <c r="C652" t="s">
        <v>20</v>
      </c>
      <c r="D652" t="s">
        <v>641</v>
      </c>
      <c r="E652" t="s">
        <v>641</v>
      </c>
      <c r="F652" t="s">
        <v>22</v>
      </c>
      <c r="G652" t="s">
        <v>2140</v>
      </c>
      <c r="H652">
        <v>147.80000000000001</v>
      </c>
      <c r="J652" t="s">
        <v>32</v>
      </c>
      <c r="K652" t="s">
        <v>745</v>
      </c>
      <c r="L652" t="s">
        <v>185</v>
      </c>
      <c r="M652" t="s">
        <v>27</v>
      </c>
      <c r="N652" t="s">
        <v>36</v>
      </c>
      <c r="O652">
        <v>38435</v>
      </c>
      <c r="Q652" t="s">
        <v>29</v>
      </c>
      <c r="R652" t="s">
        <v>357</v>
      </c>
    </row>
    <row r="653" spans="1:18" x14ac:dyDescent="0.3">
      <c r="A653" t="s">
        <v>18</v>
      </c>
      <c r="B653" t="s">
        <v>19</v>
      </c>
      <c r="C653" t="s">
        <v>19</v>
      </c>
      <c r="E653" t="s">
        <v>2141</v>
      </c>
      <c r="F653" t="s">
        <v>22</v>
      </c>
      <c r="G653" t="s">
        <v>2142</v>
      </c>
      <c r="H653">
        <v>49.65</v>
      </c>
      <c r="I653">
        <v>50</v>
      </c>
      <c r="J653" t="s">
        <v>24</v>
      </c>
      <c r="K653" t="s">
        <v>340</v>
      </c>
      <c r="L653" t="s">
        <v>26</v>
      </c>
      <c r="M653" t="s">
        <v>27</v>
      </c>
      <c r="N653" t="s">
        <v>28</v>
      </c>
      <c r="O653">
        <v>43971</v>
      </c>
      <c r="Q653" t="s">
        <v>29</v>
      </c>
      <c r="R653" t="s">
        <v>24</v>
      </c>
    </row>
    <row r="654" spans="1:18" x14ac:dyDescent="0.3">
      <c r="A654" t="s">
        <v>18</v>
      </c>
      <c r="B654" t="s">
        <v>19</v>
      </c>
      <c r="C654" t="s">
        <v>19</v>
      </c>
      <c r="E654" t="s">
        <v>2143</v>
      </c>
      <c r="F654" t="s">
        <v>44</v>
      </c>
      <c r="G654" t="s">
        <v>2144</v>
      </c>
      <c r="H654">
        <v>49.9</v>
      </c>
      <c r="I654">
        <v>50</v>
      </c>
      <c r="J654" t="s">
        <v>24</v>
      </c>
      <c r="K654" t="s">
        <v>598</v>
      </c>
      <c r="L654" t="s">
        <v>40</v>
      </c>
      <c r="M654" t="s">
        <v>41</v>
      </c>
      <c r="N654" t="s">
        <v>28</v>
      </c>
      <c r="O654" s="1">
        <v>43113</v>
      </c>
      <c r="Q654" t="s">
        <v>599</v>
      </c>
      <c r="R654" t="s">
        <v>24</v>
      </c>
    </row>
    <row r="655" spans="1:18" x14ac:dyDescent="0.3">
      <c r="A655" t="s">
        <v>18</v>
      </c>
      <c r="B655" t="s">
        <v>19</v>
      </c>
      <c r="C655" t="s">
        <v>20</v>
      </c>
      <c r="D655" t="s">
        <v>147</v>
      </c>
      <c r="E655" t="s">
        <v>147</v>
      </c>
      <c r="F655" t="s">
        <v>22</v>
      </c>
      <c r="G655" t="s">
        <v>1606</v>
      </c>
      <c r="H655">
        <v>119.91</v>
      </c>
      <c r="J655" t="s">
        <v>32</v>
      </c>
      <c r="K655" t="s">
        <v>1607</v>
      </c>
      <c r="L655" t="s">
        <v>26</v>
      </c>
      <c r="M655" t="s">
        <v>27</v>
      </c>
      <c r="N655" t="s">
        <v>36</v>
      </c>
      <c r="O655">
        <v>39936</v>
      </c>
      <c r="Q655" t="s">
        <v>29</v>
      </c>
      <c r="R655" t="s">
        <v>32</v>
      </c>
    </row>
    <row r="656" spans="1:18" x14ac:dyDescent="0.3">
      <c r="A656" t="s">
        <v>18</v>
      </c>
      <c r="B656" t="s">
        <v>19</v>
      </c>
      <c r="C656" t="s">
        <v>19</v>
      </c>
      <c r="E656" t="s">
        <v>2145</v>
      </c>
      <c r="F656" t="s">
        <v>22</v>
      </c>
      <c r="G656" t="s">
        <v>2146</v>
      </c>
      <c r="H656">
        <v>139</v>
      </c>
      <c r="I656">
        <v>147</v>
      </c>
      <c r="J656" t="s">
        <v>71</v>
      </c>
      <c r="K656" t="s">
        <v>2147</v>
      </c>
      <c r="L656" t="s">
        <v>40</v>
      </c>
      <c r="M656" t="s">
        <v>41</v>
      </c>
      <c r="N656" t="s">
        <v>28</v>
      </c>
      <c r="O656" s="1">
        <v>41569</v>
      </c>
      <c r="Q656" t="s">
        <v>29</v>
      </c>
      <c r="R656" t="s">
        <v>71</v>
      </c>
    </row>
    <row r="657" spans="1:18" x14ac:dyDescent="0.3">
      <c r="A657" t="s">
        <v>18</v>
      </c>
      <c r="B657" t="s">
        <v>19</v>
      </c>
      <c r="C657" t="s">
        <v>19</v>
      </c>
      <c r="E657" t="s">
        <v>2151</v>
      </c>
      <c r="F657" t="s">
        <v>22</v>
      </c>
      <c r="G657" t="s">
        <v>2152</v>
      </c>
      <c r="H657">
        <v>25</v>
      </c>
      <c r="I657">
        <v>25.4</v>
      </c>
      <c r="J657" t="s">
        <v>32</v>
      </c>
      <c r="K657" t="s">
        <v>122</v>
      </c>
      <c r="L657" t="s">
        <v>26</v>
      </c>
      <c r="M657" t="s">
        <v>27</v>
      </c>
      <c r="N657" t="s">
        <v>36</v>
      </c>
      <c r="O657">
        <v>31413</v>
      </c>
      <c r="Q657" t="s">
        <v>29</v>
      </c>
      <c r="R657" t="s">
        <v>357</v>
      </c>
    </row>
    <row r="658" spans="1:18" x14ac:dyDescent="0.3">
      <c r="A658" t="s">
        <v>18</v>
      </c>
      <c r="B658" t="s">
        <v>19</v>
      </c>
      <c r="C658" t="s">
        <v>20</v>
      </c>
      <c r="D658" t="s">
        <v>853</v>
      </c>
      <c r="E658" t="s">
        <v>853</v>
      </c>
      <c r="F658" t="s">
        <v>22</v>
      </c>
      <c r="G658" t="s">
        <v>2153</v>
      </c>
      <c r="H658">
        <v>555</v>
      </c>
      <c r="J658" t="s">
        <v>24</v>
      </c>
      <c r="K658" t="s">
        <v>1498</v>
      </c>
      <c r="L658" t="s">
        <v>185</v>
      </c>
      <c r="M658" t="s">
        <v>27</v>
      </c>
      <c r="N658" t="s">
        <v>28</v>
      </c>
      <c r="O658">
        <v>38736</v>
      </c>
      <c r="Q658" t="s">
        <v>29</v>
      </c>
      <c r="R658" t="s">
        <v>24</v>
      </c>
    </row>
    <row r="659" spans="1:18" x14ac:dyDescent="0.3">
      <c r="A659" t="s">
        <v>18</v>
      </c>
      <c r="B659" t="s">
        <v>20</v>
      </c>
      <c r="C659" t="s">
        <v>19</v>
      </c>
      <c r="E659" t="s">
        <v>2154</v>
      </c>
      <c r="F659" t="s">
        <v>22</v>
      </c>
      <c r="G659" t="s">
        <v>2155</v>
      </c>
      <c r="H659">
        <v>47</v>
      </c>
      <c r="I659">
        <v>50</v>
      </c>
      <c r="J659" t="s">
        <v>24</v>
      </c>
      <c r="K659" t="s">
        <v>372</v>
      </c>
      <c r="L659" t="s">
        <v>160</v>
      </c>
      <c r="M659" t="s">
        <v>135</v>
      </c>
      <c r="N659" t="s">
        <v>28</v>
      </c>
      <c r="O659">
        <v>42887</v>
      </c>
      <c r="Q659" t="s">
        <v>29</v>
      </c>
      <c r="R659" t="s">
        <v>24</v>
      </c>
    </row>
    <row r="660" spans="1:18" x14ac:dyDescent="0.3">
      <c r="A660" t="s">
        <v>18</v>
      </c>
      <c r="B660" t="s">
        <v>19</v>
      </c>
      <c r="C660" t="s">
        <v>19</v>
      </c>
      <c r="E660" t="s">
        <v>2156</v>
      </c>
      <c r="F660" t="s">
        <v>22</v>
      </c>
      <c r="G660" t="s">
        <v>2157</v>
      </c>
      <c r="H660">
        <v>0.5</v>
      </c>
      <c r="I660">
        <v>0.6</v>
      </c>
      <c r="J660" t="s">
        <v>32</v>
      </c>
      <c r="K660" t="s">
        <v>2158</v>
      </c>
      <c r="L660" t="s">
        <v>34</v>
      </c>
      <c r="M660" t="s">
        <v>35</v>
      </c>
      <c r="N660" t="s">
        <v>36</v>
      </c>
      <c r="O660">
        <v>41801</v>
      </c>
      <c r="Q660" t="s">
        <v>29</v>
      </c>
      <c r="R660" t="s">
        <v>357</v>
      </c>
    </row>
    <row r="661" spans="1:18" x14ac:dyDescent="0.3">
      <c r="A661" t="s">
        <v>18</v>
      </c>
      <c r="B661" t="s">
        <v>19</v>
      </c>
      <c r="C661" t="s">
        <v>19</v>
      </c>
      <c r="E661" t="s">
        <v>2159</v>
      </c>
      <c r="F661" t="s">
        <v>22</v>
      </c>
      <c r="G661" t="s">
        <v>2160</v>
      </c>
      <c r="H661">
        <v>6.4</v>
      </c>
      <c r="I661">
        <v>6.4</v>
      </c>
      <c r="J661" t="s">
        <v>24</v>
      </c>
      <c r="K661" t="s">
        <v>68</v>
      </c>
      <c r="L661" t="s">
        <v>34</v>
      </c>
      <c r="M661" t="s">
        <v>35</v>
      </c>
      <c r="N661" t="s">
        <v>28</v>
      </c>
      <c r="O661" s="1">
        <v>5115</v>
      </c>
      <c r="Q661" t="s">
        <v>29</v>
      </c>
      <c r="R661" t="s">
        <v>24</v>
      </c>
    </row>
    <row r="662" spans="1:18" x14ac:dyDescent="0.3">
      <c r="A662" t="s">
        <v>18</v>
      </c>
      <c r="B662" t="s">
        <v>19</v>
      </c>
      <c r="C662" t="s">
        <v>19</v>
      </c>
      <c r="E662" t="s">
        <v>2161</v>
      </c>
      <c r="F662" t="s">
        <v>22</v>
      </c>
      <c r="G662" t="s">
        <v>2162</v>
      </c>
      <c r="H662">
        <v>107.6</v>
      </c>
      <c r="I662">
        <v>107.6</v>
      </c>
      <c r="J662" t="s">
        <v>32</v>
      </c>
      <c r="K662" t="s">
        <v>2163</v>
      </c>
      <c r="L662" t="s">
        <v>40</v>
      </c>
      <c r="M662" t="s">
        <v>41</v>
      </c>
      <c r="N662" t="s">
        <v>36</v>
      </c>
      <c r="O662" s="1">
        <v>42338</v>
      </c>
      <c r="Q662" t="s">
        <v>29</v>
      </c>
      <c r="R662" t="s">
        <v>32</v>
      </c>
    </row>
    <row r="663" spans="1:18" x14ac:dyDescent="0.3">
      <c r="A663" t="s">
        <v>18</v>
      </c>
      <c r="B663" t="s">
        <v>19</v>
      </c>
      <c r="C663" t="s">
        <v>20</v>
      </c>
      <c r="D663" t="s">
        <v>1250</v>
      </c>
      <c r="E663" t="s">
        <v>1250</v>
      </c>
      <c r="F663" t="s">
        <v>22</v>
      </c>
      <c r="G663" t="s">
        <v>1250</v>
      </c>
      <c r="H663">
        <v>0.99</v>
      </c>
      <c r="J663" t="s">
        <v>24</v>
      </c>
      <c r="K663" t="s">
        <v>196</v>
      </c>
      <c r="L663" t="s">
        <v>160</v>
      </c>
      <c r="M663" t="s">
        <v>160</v>
      </c>
      <c r="N663" t="s">
        <v>28</v>
      </c>
      <c r="O663" s="1"/>
      <c r="Q663" t="s">
        <v>29</v>
      </c>
      <c r="R663" t="s">
        <v>24</v>
      </c>
    </row>
    <row r="664" spans="1:18" x14ac:dyDescent="0.3">
      <c r="A664" t="s">
        <v>18</v>
      </c>
      <c r="B664" t="s">
        <v>19</v>
      </c>
      <c r="C664" t="s">
        <v>19</v>
      </c>
      <c r="E664" t="s">
        <v>2455</v>
      </c>
      <c r="F664" t="s">
        <v>22</v>
      </c>
      <c r="G664" t="s">
        <v>2456</v>
      </c>
      <c r="H664">
        <v>40</v>
      </c>
      <c r="I664">
        <v>40</v>
      </c>
      <c r="J664" t="s">
        <v>71</v>
      </c>
      <c r="K664" t="s">
        <v>2457</v>
      </c>
      <c r="L664" t="s">
        <v>160</v>
      </c>
      <c r="M664" t="s">
        <v>318</v>
      </c>
      <c r="N664" t="s">
        <v>28</v>
      </c>
      <c r="O664" s="1">
        <v>43277</v>
      </c>
      <c r="Q664" t="s">
        <v>29</v>
      </c>
      <c r="R664" t="s">
        <v>71</v>
      </c>
    </row>
    <row r="665" spans="1:18" x14ac:dyDescent="0.3">
      <c r="A665" t="s">
        <v>18</v>
      </c>
      <c r="B665" t="s">
        <v>19</v>
      </c>
      <c r="C665" t="s">
        <v>19</v>
      </c>
      <c r="E665" t="s">
        <v>1147</v>
      </c>
      <c r="F665" t="s">
        <v>22</v>
      </c>
      <c r="G665" t="s">
        <v>1148</v>
      </c>
      <c r="H665">
        <v>1.3</v>
      </c>
      <c r="I665">
        <v>1.3</v>
      </c>
      <c r="J665" t="s">
        <v>32</v>
      </c>
      <c r="K665" t="s">
        <v>68</v>
      </c>
      <c r="L665" t="s">
        <v>34</v>
      </c>
      <c r="M665" t="s">
        <v>35</v>
      </c>
      <c r="N665" t="s">
        <v>36</v>
      </c>
      <c r="O665" s="1">
        <v>31048</v>
      </c>
      <c r="Q665" t="s">
        <v>29</v>
      </c>
      <c r="R665" t="s">
        <v>32</v>
      </c>
    </row>
    <row r="666" spans="1:18" x14ac:dyDescent="0.3">
      <c r="A666" t="s">
        <v>18</v>
      </c>
      <c r="B666" t="s">
        <v>19</v>
      </c>
      <c r="C666" t="s">
        <v>19</v>
      </c>
      <c r="E666" t="s">
        <v>3966</v>
      </c>
      <c r="F666" t="s">
        <v>22</v>
      </c>
      <c r="G666" t="s">
        <v>3967</v>
      </c>
      <c r="H666">
        <v>10</v>
      </c>
      <c r="I666">
        <v>10</v>
      </c>
      <c r="J666" t="s">
        <v>24</v>
      </c>
      <c r="K666" t="s">
        <v>3960</v>
      </c>
      <c r="L666" t="s">
        <v>160</v>
      </c>
      <c r="M666" t="s">
        <v>318</v>
      </c>
      <c r="N666" t="s">
        <v>28</v>
      </c>
      <c r="O666" s="1"/>
      <c r="Q666" t="s">
        <v>29</v>
      </c>
      <c r="R666" t="s">
        <v>24</v>
      </c>
    </row>
    <row r="667" spans="1:18" x14ac:dyDescent="0.3">
      <c r="A667" t="s">
        <v>18</v>
      </c>
      <c r="B667" t="s">
        <v>19</v>
      </c>
      <c r="C667" t="s">
        <v>19</v>
      </c>
      <c r="E667" t="s">
        <v>2182</v>
      </c>
      <c r="F667" t="s">
        <v>22</v>
      </c>
      <c r="G667" t="s">
        <v>2183</v>
      </c>
      <c r="H667">
        <v>14.36</v>
      </c>
      <c r="I667">
        <v>34.5</v>
      </c>
      <c r="J667" t="s">
        <v>24</v>
      </c>
      <c r="K667" t="s">
        <v>241</v>
      </c>
      <c r="L667" t="s">
        <v>34</v>
      </c>
      <c r="M667" t="s">
        <v>35</v>
      </c>
      <c r="N667" t="s">
        <v>28</v>
      </c>
      <c r="O667">
        <v>35065</v>
      </c>
      <c r="Q667" t="s">
        <v>29</v>
      </c>
      <c r="R667" t="s">
        <v>653</v>
      </c>
    </row>
    <row r="668" spans="1:18" x14ac:dyDescent="0.3">
      <c r="A668" t="s">
        <v>18</v>
      </c>
      <c r="B668" t="s">
        <v>19</v>
      </c>
      <c r="C668" t="s">
        <v>19</v>
      </c>
      <c r="E668" t="s">
        <v>2184</v>
      </c>
      <c r="F668" t="s">
        <v>22</v>
      </c>
      <c r="G668" t="s">
        <v>2185</v>
      </c>
      <c r="H668">
        <v>3.6</v>
      </c>
      <c r="I668">
        <v>3.6</v>
      </c>
      <c r="J668" t="s">
        <v>32</v>
      </c>
      <c r="K668" t="s">
        <v>2186</v>
      </c>
      <c r="L668" t="s">
        <v>34</v>
      </c>
      <c r="M668" t="s">
        <v>35</v>
      </c>
      <c r="N668" t="s">
        <v>36</v>
      </c>
      <c r="O668">
        <v>42969</v>
      </c>
      <c r="Q668" t="s">
        <v>29</v>
      </c>
      <c r="R668" t="s">
        <v>32</v>
      </c>
    </row>
    <row r="669" spans="1:18" x14ac:dyDescent="0.3">
      <c r="A669" t="s">
        <v>18</v>
      </c>
      <c r="B669" t="s">
        <v>19</v>
      </c>
      <c r="C669" t="s">
        <v>19</v>
      </c>
      <c r="E669" t="s">
        <v>2189</v>
      </c>
      <c r="F669" t="s">
        <v>22</v>
      </c>
      <c r="G669" t="s">
        <v>2190</v>
      </c>
      <c r="H669">
        <v>103.76</v>
      </c>
      <c r="I669">
        <v>131.80000000000001</v>
      </c>
      <c r="J669" t="s">
        <v>24</v>
      </c>
      <c r="K669" t="s">
        <v>1072</v>
      </c>
      <c r="L669" t="s">
        <v>26</v>
      </c>
      <c r="M669" t="s">
        <v>27</v>
      </c>
      <c r="N669" t="s">
        <v>28</v>
      </c>
      <c r="O669">
        <v>41400</v>
      </c>
      <c r="Q669" t="s">
        <v>29</v>
      </c>
      <c r="R669" t="s">
        <v>24</v>
      </c>
    </row>
    <row r="670" spans="1:18" x14ac:dyDescent="0.3">
      <c r="A670" t="s">
        <v>18</v>
      </c>
      <c r="B670" t="s">
        <v>19</v>
      </c>
      <c r="C670" t="s">
        <v>19</v>
      </c>
      <c r="E670" t="s">
        <v>2191</v>
      </c>
      <c r="F670" t="s">
        <v>22</v>
      </c>
      <c r="G670" t="s">
        <v>2192</v>
      </c>
      <c r="H670">
        <v>1.5</v>
      </c>
      <c r="I670">
        <v>1.5</v>
      </c>
      <c r="J670" t="s">
        <v>32</v>
      </c>
      <c r="K670" t="s">
        <v>2193</v>
      </c>
      <c r="L670" t="s">
        <v>40</v>
      </c>
      <c r="M670" t="s">
        <v>41</v>
      </c>
      <c r="N670" t="s">
        <v>42</v>
      </c>
      <c r="O670">
        <v>41240</v>
      </c>
      <c r="Q670" t="s">
        <v>29</v>
      </c>
      <c r="R670" t="s">
        <v>32</v>
      </c>
    </row>
    <row r="671" spans="1:18" x14ac:dyDescent="0.3">
      <c r="A671" t="s">
        <v>18</v>
      </c>
      <c r="B671" t="s">
        <v>19</v>
      </c>
      <c r="C671" t="s">
        <v>19</v>
      </c>
      <c r="E671" t="s">
        <v>2194</v>
      </c>
      <c r="F671" t="s">
        <v>22</v>
      </c>
      <c r="G671" t="s">
        <v>2195</v>
      </c>
      <c r="H671">
        <v>1.49</v>
      </c>
      <c r="I671">
        <v>1.5</v>
      </c>
      <c r="J671" t="s">
        <v>24</v>
      </c>
      <c r="K671" t="s">
        <v>1129</v>
      </c>
      <c r="L671" t="s">
        <v>40</v>
      </c>
      <c r="M671" t="s">
        <v>41</v>
      </c>
      <c r="N671" t="s">
        <v>28</v>
      </c>
      <c r="O671">
        <v>42107</v>
      </c>
      <c r="Q671" t="s">
        <v>29</v>
      </c>
      <c r="R671" t="s">
        <v>24</v>
      </c>
    </row>
    <row r="672" spans="1:18" x14ac:dyDescent="0.3">
      <c r="A672" t="s">
        <v>18</v>
      </c>
      <c r="B672" t="s">
        <v>19</v>
      </c>
      <c r="C672" t="s">
        <v>19</v>
      </c>
      <c r="E672" t="s">
        <v>2200</v>
      </c>
      <c r="F672" t="s">
        <v>22</v>
      </c>
      <c r="G672" t="s">
        <v>2201</v>
      </c>
      <c r="H672">
        <v>47.49</v>
      </c>
      <c r="I672">
        <v>57.9</v>
      </c>
      <c r="J672" t="s">
        <v>32</v>
      </c>
      <c r="K672" t="s">
        <v>2202</v>
      </c>
      <c r="L672" t="s">
        <v>26</v>
      </c>
      <c r="M672" t="s">
        <v>27</v>
      </c>
      <c r="N672" t="s">
        <v>42</v>
      </c>
      <c r="O672">
        <v>33527</v>
      </c>
      <c r="Q672" t="s">
        <v>29</v>
      </c>
      <c r="R672" t="s">
        <v>32</v>
      </c>
    </row>
    <row r="673" spans="1:18" x14ac:dyDescent="0.3">
      <c r="A673" t="s">
        <v>18</v>
      </c>
      <c r="B673" t="s">
        <v>19</v>
      </c>
      <c r="C673" t="s">
        <v>19</v>
      </c>
      <c r="E673" t="s">
        <v>2203</v>
      </c>
      <c r="F673" t="s">
        <v>22</v>
      </c>
      <c r="G673" t="s">
        <v>2204</v>
      </c>
      <c r="H673">
        <v>46.011000000000003</v>
      </c>
      <c r="I673">
        <v>46.02</v>
      </c>
      <c r="J673" t="s">
        <v>24</v>
      </c>
      <c r="K673" t="s">
        <v>2205</v>
      </c>
      <c r="L673" t="s">
        <v>47</v>
      </c>
      <c r="M673" t="s">
        <v>47</v>
      </c>
      <c r="N673" t="s">
        <v>28</v>
      </c>
      <c r="O673" s="1"/>
      <c r="Q673" t="s">
        <v>29</v>
      </c>
      <c r="R673" t="s">
        <v>24</v>
      </c>
    </row>
    <row r="674" spans="1:18" x14ac:dyDescent="0.3">
      <c r="A674" t="s">
        <v>18</v>
      </c>
      <c r="B674" t="s">
        <v>19</v>
      </c>
      <c r="C674" t="s">
        <v>19</v>
      </c>
      <c r="E674" t="s">
        <v>2206</v>
      </c>
      <c r="F674" t="s">
        <v>22</v>
      </c>
      <c r="G674" t="s">
        <v>2207</v>
      </c>
      <c r="H674">
        <v>12</v>
      </c>
      <c r="I674">
        <v>12</v>
      </c>
      <c r="J674" t="s">
        <v>32</v>
      </c>
      <c r="K674" t="s">
        <v>2208</v>
      </c>
      <c r="L674" t="s">
        <v>40</v>
      </c>
      <c r="M674" t="s">
        <v>41</v>
      </c>
      <c r="N674" t="s">
        <v>42</v>
      </c>
      <c r="O674" s="1">
        <v>42110</v>
      </c>
      <c r="Q674" t="s">
        <v>29</v>
      </c>
      <c r="R674" t="s">
        <v>32</v>
      </c>
    </row>
    <row r="675" spans="1:18" x14ac:dyDescent="0.3">
      <c r="A675" t="s">
        <v>18</v>
      </c>
      <c r="B675" t="s">
        <v>20</v>
      </c>
      <c r="C675" t="s">
        <v>19</v>
      </c>
      <c r="E675" t="s">
        <v>2213</v>
      </c>
      <c r="F675" t="s">
        <v>22</v>
      </c>
      <c r="G675" t="s">
        <v>2214</v>
      </c>
      <c r="H675">
        <v>0.2</v>
      </c>
      <c r="I675">
        <v>0.2</v>
      </c>
      <c r="J675" t="s">
        <v>24</v>
      </c>
      <c r="K675" t="s">
        <v>227</v>
      </c>
      <c r="L675" t="s">
        <v>160</v>
      </c>
      <c r="M675" t="s">
        <v>160</v>
      </c>
      <c r="N675" t="s">
        <v>28</v>
      </c>
      <c r="O675">
        <v>34335</v>
      </c>
      <c r="Q675" t="s">
        <v>29</v>
      </c>
      <c r="R675" t="s">
        <v>24</v>
      </c>
    </row>
    <row r="676" spans="1:18" x14ac:dyDescent="0.3">
      <c r="A676" t="s">
        <v>18</v>
      </c>
      <c r="B676" t="s">
        <v>19</v>
      </c>
      <c r="C676" t="s">
        <v>19</v>
      </c>
      <c r="E676" t="s">
        <v>2215</v>
      </c>
      <c r="F676" t="s">
        <v>22</v>
      </c>
      <c r="G676" t="s">
        <v>2216</v>
      </c>
      <c r="H676">
        <v>2.68</v>
      </c>
      <c r="I676">
        <v>2.7</v>
      </c>
      <c r="J676" t="s">
        <v>32</v>
      </c>
      <c r="K676" t="s">
        <v>791</v>
      </c>
      <c r="L676" t="s">
        <v>34</v>
      </c>
      <c r="M676" t="s">
        <v>35</v>
      </c>
      <c r="N676" t="s">
        <v>36</v>
      </c>
      <c r="O676" s="1"/>
      <c r="Q676" t="s">
        <v>29</v>
      </c>
      <c r="R676" t="s">
        <v>32</v>
      </c>
    </row>
    <row r="677" spans="1:18" x14ac:dyDescent="0.3">
      <c r="A677" t="s">
        <v>18</v>
      </c>
      <c r="B677" t="s">
        <v>19</v>
      </c>
      <c r="C677" t="s">
        <v>19</v>
      </c>
      <c r="E677" t="s">
        <v>2217</v>
      </c>
      <c r="F677" t="s">
        <v>44</v>
      </c>
      <c r="G677" t="s">
        <v>2217</v>
      </c>
      <c r="H677">
        <v>325</v>
      </c>
      <c r="J677" t="s">
        <v>24</v>
      </c>
      <c r="K677" t="s">
        <v>46</v>
      </c>
      <c r="L677" t="s">
        <v>185</v>
      </c>
      <c r="M677" t="s">
        <v>27</v>
      </c>
      <c r="N677" t="s">
        <v>28</v>
      </c>
      <c r="O677" s="1">
        <v>43679</v>
      </c>
      <c r="Q677" t="s">
        <v>48</v>
      </c>
      <c r="R677" t="s">
        <v>24</v>
      </c>
    </row>
    <row r="678" spans="1:18" x14ac:dyDescent="0.3">
      <c r="A678" t="s">
        <v>18</v>
      </c>
      <c r="B678" t="s">
        <v>19</v>
      </c>
      <c r="C678" t="s">
        <v>19</v>
      </c>
      <c r="E678" t="s">
        <v>2218</v>
      </c>
      <c r="F678" t="s">
        <v>22</v>
      </c>
      <c r="G678" t="s">
        <v>2219</v>
      </c>
      <c r="H678">
        <v>1.5</v>
      </c>
      <c r="I678">
        <v>1.5</v>
      </c>
      <c r="J678" t="s">
        <v>32</v>
      </c>
      <c r="K678" t="s">
        <v>2220</v>
      </c>
      <c r="L678" t="s">
        <v>40</v>
      </c>
      <c r="M678" t="s">
        <v>41</v>
      </c>
      <c r="N678" t="s">
        <v>36</v>
      </c>
      <c r="O678" s="1">
        <v>41806</v>
      </c>
      <c r="Q678" t="s">
        <v>29</v>
      </c>
      <c r="R678" t="s">
        <v>32</v>
      </c>
    </row>
    <row r="679" spans="1:18" x14ac:dyDescent="0.3">
      <c r="A679" t="s">
        <v>18</v>
      </c>
      <c r="B679" t="s">
        <v>19</v>
      </c>
      <c r="C679" t="s">
        <v>20</v>
      </c>
      <c r="D679" t="s">
        <v>647</v>
      </c>
      <c r="E679" t="s">
        <v>647</v>
      </c>
      <c r="F679" t="s">
        <v>22</v>
      </c>
      <c r="G679" t="s">
        <v>2221</v>
      </c>
      <c r="H679">
        <v>50.6</v>
      </c>
      <c r="J679" t="s">
        <v>32</v>
      </c>
      <c r="K679" t="s">
        <v>650</v>
      </c>
      <c r="L679" t="s">
        <v>185</v>
      </c>
      <c r="M679" t="s">
        <v>27</v>
      </c>
      <c r="N679" t="s">
        <v>36</v>
      </c>
      <c r="O679" s="1">
        <v>36892</v>
      </c>
      <c r="Q679" t="s">
        <v>29</v>
      </c>
      <c r="R679" t="s">
        <v>32</v>
      </c>
    </row>
    <row r="680" spans="1:18" x14ac:dyDescent="0.3">
      <c r="A680" t="s">
        <v>18</v>
      </c>
      <c r="B680" t="s">
        <v>19</v>
      </c>
      <c r="C680" t="s">
        <v>19</v>
      </c>
      <c r="E680" t="s">
        <v>2222</v>
      </c>
      <c r="F680" t="s">
        <v>22</v>
      </c>
      <c r="G680" t="s">
        <v>2223</v>
      </c>
      <c r="H680">
        <v>1.4</v>
      </c>
      <c r="I680">
        <v>1.4</v>
      </c>
      <c r="J680" t="s">
        <v>24</v>
      </c>
      <c r="K680" t="s">
        <v>163</v>
      </c>
      <c r="L680" t="s">
        <v>160</v>
      </c>
      <c r="M680" t="s">
        <v>27</v>
      </c>
      <c r="N680" t="s">
        <v>28</v>
      </c>
      <c r="O680">
        <v>41530</v>
      </c>
      <c r="Q680" t="s">
        <v>29</v>
      </c>
      <c r="R680" t="s">
        <v>24</v>
      </c>
    </row>
    <row r="681" spans="1:18" x14ac:dyDescent="0.3">
      <c r="A681" t="s">
        <v>18</v>
      </c>
      <c r="B681" t="s">
        <v>19</v>
      </c>
      <c r="C681" t="s">
        <v>19</v>
      </c>
      <c r="E681" t="s">
        <v>2227</v>
      </c>
      <c r="F681" t="s">
        <v>22</v>
      </c>
      <c r="G681" t="s">
        <v>2228</v>
      </c>
      <c r="H681">
        <v>100</v>
      </c>
      <c r="I681">
        <v>100</v>
      </c>
      <c r="J681" t="s">
        <v>71</v>
      </c>
      <c r="K681" t="s">
        <v>2229</v>
      </c>
      <c r="L681" t="s">
        <v>40</v>
      </c>
      <c r="M681" t="s">
        <v>41</v>
      </c>
      <c r="N681" t="s">
        <v>28</v>
      </c>
      <c r="O681" s="1">
        <v>43410</v>
      </c>
      <c r="Q681" t="s">
        <v>29</v>
      </c>
      <c r="R681" t="s">
        <v>71</v>
      </c>
    </row>
    <row r="682" spans="1:18" x14ac:dyDescent="0.3">
      <c r="A682" t="s">
        <v>18</v>
      </c>
      <c r="B682" t="s">
        <v>19</v>
      </c>
      <c r="C682" t="s">
        <v>19</v>
      </c>
      <c r="E682" t="s">
        <v>2232</v>
      </c>
      <c r="F682" t="s">
        <v>22</v>
      </c>
      <c r="G682" t="s">
        <v>2233</v>
      </c>
      <c r="H682">
        <v>0.3</v>
      </c>
      <c r="I682">
        <v>1.6</v>
      </c>
      <c r="J682" t="s">
        <v>32</v>
      </c>
      <c r="K682" t="s">
        <v>2234</v>
      </c>
      <c r="L682" t="s">
        <v>94</v>
      </c>
      <c r="M682" t="s">
        <v>135</v>
      </c>
      <c r="N682" t="s">
        <v>36</v>
      </c>
      <c r="O682">
        <v>36161</v>
      </c>
      <c r="Q682" t="s">
        <v>29</v>
      </c>
      <c r="R682" t="s">
        <v>32</v>
      </c>
    </row>
    <row r="683" spans="1:18" x14ac:dyDescent="0.3">
      <c r="A683" t="s">
        <v>18</v>
      </c>
      <c r="B683" t="s">
        <v>19</v>
      </c>
      <c r="C683" t="s">
        <v>20</v>
      </c>
      <c r="D683" t="s">
        <v>219</v>
      </c>
      <c r="E683" t="s">
        <v>219</v>
      </c>
      <c r="F683" t="s">
        <v>22</v>
      </c>
      <c r="G683" t="s">
        <v>2235</v>
      </c>
      <c r="H683">
        <v>120</v>
      </c>
      <c r="J683" t="s">
        <v>32</v>
      </c>
      <c r="K683" t="s">
        <v>222</v>
      </c>
      <c r="L683" t="s">
        <v>185</v>
      </c>
      <c r="M683" t="s">
        <v>27</v>
      </c>
      <c r="N683" t="s">
        <v>36</v>
      </c>
      <c r="O683" s="1">
        <v>31778</v>
      </c>
      <c r="Q683" t="s">
        <v>29</v>
      </c>
      <c r="R683" t="s">
        <v>32</v>
      </c>
    </row>
    <row r="684" spans="1:18" x14ac:dyDescent="0.3">
      <c r="A684" t="s">
        <v>18</v>
      </c>
      <c r="B684" t="s">
        <v>19</v>
      </c>
      <c r="C684" t="s">
        <v>19</v>
      </c>
      <c r="E684" t="s">
        <v>2236</v>
      </c>
      <c r="F684" t="s">
        <v>22</v>
      </c>
      <c r="G684" t="s">
        <v>2237</v>
      </c>
      <c r="H684">
        <v>25.6</v>
      </c>
      <c r="I684">
        <v>26.3</v>
      </c>
      <c r="J684" t="s">
        <v>24</v>
      </c>
      <c r="K684" t="s">
        <v>227</v>
      </c>
      <c r="L684" t="s">
        <v>34</v>
      </c>
      <c r="M684" t="s">
        <v>35</v>
      </c>
      <c r="N684" t="s">
        <v>28</v>
      </c>
      <c r="O684">
        <v>2558</v>
      </c>
      <c r="Q684" t="s">
        <v>29</v>
      </c>
      <c r="R684" t="s">
        <v>24</v>
      </c>
    </row>
    <row r="685" spans="1:18" x14ac:dyDescent="0.3">
      <c r="A685" t="s">
        <v>18</v>
      </c>
      <c r="B685" t="s">
        <v>19</v>
      </c>
      <c r="C685" t="s">
        <v>19</v>
      </c>
      <c r="E685" t="s">
        <v>2238</v>
      </c>
      <c r="F685" t="s">
        <v>44</v>
      </c>
      <c r="G685" t="s">
        <v>2239</v>
      </c>
      <c r="H685">
        <v>167</v>
      </c>
      <c r="J685" t="s">
        <v>24</v>
      </c>
      <c r="K685" t="s">
        <v>671</v>
      </c>
      <c r="L685" t="s">
        <v>47</v>
      </c>
      <c r="M685" t="s">
        <v>47</v>
      </c>
      <c r="N685" t="s">
        <v>28</v>
      </c>
      <c r="O685">
        <v>42762</v>
      </c>
      <c r="Q685" t="s">
        <v>672</v>
      </c>
      <c r="R685" t="s">
        <v>24</v>
      </c>
    </row>
    <row r="686" spans="1:18" x14ac:dyDescent="0.3">
      <c r="A686" t="s">
        <v>18</v>
      </c>
      <c r="B686" t="s">
        <v>19</v>
      </c>
      <c r="C686" t="s">
        <v>19</v>
      </c>
      <c r="E686" t="s">
        <v>2240</v>
      </c>
      <c r="F686" t="s">
        <v>22</v>
      </c>
      <c r="G686" t="s">
        <v>2241</v>
      </c>
      <c r="H686">
        <v>6.5</v>
      </c>
      <c r="I686">
        <v>6.5</v>
      </c>
      <c r="J686" t="s">
        <v>32</v>
      </c>
      <c r="K686" t="s">
        <v>68</v>
      </c>
      <c r="L686" t="s">
        <v>34</v>
      </c>
      <c r="M686" t="s">
        <v>35</v>
      </c>
      <c r="N686" t="s">
        <v>36</v>
      </c>
      <c r="O686" s="1">
        <v>10228</v>
      </c>
      <c r="Q686" t="s">
        <v>29</v>
      </c>
      <c r="R686" t="s">
        <v>32</v>
      </c>
    </row>
    <row r="687" spans="1:18" x14ac:dyDescent="0.3">
      <c r="A687" t="s">
        <v>18</v>
      </c>
      <c r="B687" t="s">
        <v>19</v>
      </c>
      <c r="C687" t="s">
        <v>19</v>
      </c>
      <c r="E687" t="s">
        <v>2243</v>
      </c>
      <c r="F687" t="s">
        <v>22</v>
      </c>
      <c r="G687" t="s">
        <v>2244</v>
      </c>
      <c r="H687">
        <v>42.96</v>
      </c>
      <c r="I687">
        <v>43</v>
      </c>
      <c r="J687" t="s">
        <v>32</v>
      </c>
      <c r="K687" t="s">
        <v>1512</v>
      </c>
      <c r="L687" t="s">
        <v>47</v>
      </c>
      <c r="M687" t="s">
        <v>47</v>
      </c>
      <c r="N687" t="s">
        <v>36</v>
      </c>
      <c r="O687">
        <v>42361</v>
      </c>
      <c r="Q687" t="s">
        <v>29</v>
      </c>
      <c r="R687" t="s">
        <v>32</v>
      </c>
    </row>
    <row r="688" spans="1:18" x14ac:dyDescent="0.3">
      <c r="A688" t="s">
        <v>18</v>
      </c>
      <c r="B688" t="s">
        <v>19</v>
      </c>
      <c r="C688" t="s">
        <v>19</v>
      </c>
      <c r="E688" t="s">
        <v>2249</v>
      </c>
      <c r="F688" t="s">
        <v>22</v>
      </c>
      <c r="G688" t="s">
        <v>2250</v>
      </c>
      <c r="H688">
        <v>96.49</v>
      </c>
      <c r="I688">
        <v>102.5</v>
      </c>
      <c r="J688" t="s">
        <v>24</v>
      </c>
      <c r="K688" t="s">
        <v>1413</v>
      </c>
      <c r="L688" t="s">
        <v>26</v>
      </c>
      <c r="M688" t="s">
        <v>27</v>
      </c>
      <c r="N688" t="s">
        <v>28</v>
      </c>
      <c r="O688" s="1">
        <v>41362</v>
      </c>
      <c r="Q688" t="s">
        <v>29</v>
      </c>
      <c r="R688" t="s">
        <v>24</v>
      </c>
    </row>
    <row r="689" spans="1:18" x14ac:dyDescent="0.3">
      <c r="A689" t="s">
        <v>18</v>
      </c>
      <c r="B689" t="s">
        <v>19</v>
      </c>
      <c r="C689" t="s">
        <v>20</v>
      </c>
      <c r="D689" t="s">
        <v>2251</v>
      </c>
      <c r="E689" t="s">
        <v>2251</v>
      </c>
      <c r="F689" t="s">
        <v>22</v>
      </c>
      <c r="G689" t="s">
        <v>2251</v>
      </c>
      <c r="H689">
        <v>0.99</v>
      </c>
      <c r="J689" t="s">
        <v>24</v>
      </c>
      <c r="K689" t="s">
        <v>187</v>
      </c>
      <c r="L689" t="s">
        <v>160</v>
      </c>
      <c r="M689" t="s">
        <v>160</v>
      </c>
      <c r="N689" t="s">
        <v>28</v>
      </c>
      <c r="O689" s="1"/>
      <c r="Q689" t="s">
        <v>29</v>
      </c>
      <c r="R689" t="s">
        <v>24</v>
      </c>
    </row>
    <row r="690" spans="1:18" x14ac:dyDescent="0.3">
      <c r="A690" t="s">
        <v>18</v>
      </c>
      <c r="B690" t="s">
        <v>19</v>
      </c>
      <c r="C690" t="s">
        <v>19</v>
      </c>
      <c r="E690" t="s">
        <v>2252</v>
      </c>
      <c r="F690" t="s">
        <v>22</v>
      </c>
      <c r="G690" t="s">
        <v>2253</v>
      </c>
      <c r="H690">
        <v>4.2</v>
      </c>
      <c r="I690">
        <v>4.2</v>
      </c>
      <c r="J690" t="s">
        <v>32</v>
      </c>
      <c r="K690" t="s">
        <v>68</v>
      </c>
      <c r="L690" t="s">
        <v>34</v>
      </c>
      <c r="M690" t="s">
        <v>35</v>
      </c>
      <c r="N690" t="s">
        <v>36</v>
      </c>
      <c r="O690" s="1">
        <v>8402</v>
      </c>
      <c r="Q690" t="s">
        <v>29</v>
      </c>
      <c r="R690" t="s">
        <v>32</v>
      </c>
    </row>
    <row r="691" spans="1:18" x14ac:dyDescent="0.3">
      <c r="A691" t="s">
        <v>18</v>
      </c>
      <c r="B691" t="s">
        <v>19</v>
      </c>
      <c r="C691" t="s">
        <v>19</v>
      </c>
      <c r="E691" t="s">
        <v>2254</v>
      </c>
      <c r="F691" t="s">
        <v>22</v>
      </c>
      <c r="G691" t="s">
        <v>2255</v>
      </c>
      <c r="H691">
        <v>1</v>
      </c>
      <c r="I691">
        <v>1</v>
      </c>
      <c r="J691" t="s">
        <v>32</v>
      </c>
      <c r="K691" t="s">
        <v>2256</v>
      </c>
      <c r="L691" t="s">
        <v>40</v>
      </c>
      <c r="M691" t="s">
        <v>41</v>
      </c>
      <c r="N691" t="s">
        <v>36</v>
      </c>
      <c r="O691" s="1">
        <v>41712</v>
      </c>
      <c r="Q691" t="s">
        <v>29</v>
      </c>
      <c r="R691" t="s">
        <v>32</v>
      </c>
    </row>
    <row r="692" spans="1:18" x14ac:dyDescent="0.3">
      <c r="A692" t="s">
        <v>18</v>
      </c>
      <c r="B692" t="s">
        <v>19</v>
      </c>
      <c r="C692" t="s">
        <v>19</v>
      </c>
      <c r="E692" t="s">
        <v>2257</v>
      </c>
      <c r="F692" t="s">
        <v>22</v>
      </c>
      <c r="G692" t="s">
        <v>2258</v>
      </c>
      <c r="H692">
        <v>20</v>
      </c>
      <c r="I692">
        <v>20</v>
      </c>
      <c r="J692" t="s">
        <v>32</v>
      </c>
      <c r="K692" t="s">
        <v>2258</v>
      </c>
      <c r="L692" t="s">
        <v>40</v>
      </c>
      <c r="M692" t="s">
        <v>41</v>
      </c>
      <c r="N692" t="s">
        <v>42</v>
      </c>
      <c r="O692">
        <v>41341</v>
      </c>
      <c r="Q692" t="s">
        <v>29</v>
      </c>
      <c r="R692" t="s">
        <v>32</v>
      </c>
    </row>
    <row r="693" spans="1:18" x14ac:dyDescent="0.3">
      <c r="A693" t="s">
        <v>18</v>
      </c>
      <c r="B693" t="s">
        <v>19</v>
      </c>
      <c r="C693" t="s">
        <v>19</v>
      </c>
      <c r="E693" t="s">
        <v>2336</v>
      </c>
      <c r="F693" t="s">
        <v>22</v>
      </c>
      <c r="G693" t="s">
        <v>2337</v>
      </c>
      <c r="H693">
        <v>10</v>
      </c>
      <c r="I693">
        <v>10</v>
      </c>
      <c r="J693" t="s">
        <v>32</v>
      </c>
      <c r="K693" t="s">
        <v>311</v>
      </c>
      <c r="L693" t="s">
        <v>34</v>
      </c>
      <c r="M693" t="s">
        <v>35</v>
      </c>
      <c r="N693" t="s">
        <v>36</v>
      </c>
      <c r="O693">
        <v>24473</v>
      </c>
      <c r="Q693" t="s">
        <v>29</v>
      </c>
      <c r="R693" t="s">
        <v>32</v>
      </c>
    </row>
    <row r="694" spans="1:18" x14ac:dyDescent="0.3">
      <c r="A694" t="s">
        <v>18</v>
      </c>
      <c r="B694" t="s">
        <v>19</v>
      </c>
      <c r="C694" t="s">
        <v>20</v>
      </c>
      <c r="D694" t="s">
        <v>2259</v>
      </c>
      <c r="E694" t="s">
        <v>2259</v>
      </c>
      <c r="F694" t="s">
        <v>22</v>
      </c>
      <c r="G694" t="s">
        <v>2260</v>
      </c>
      <c r="H694">
        <v>3</v>
      </c>
      <c r="J694" t="s">
        <v>24</v>
      </c>
      <c r="K694" t="s">
        <v>214</v>
      </c>
      <c r="L694" t="s">
        <v>160</v>
      </c>
      <c r="M694" t="s">
        <v>160</v>
      </c>
      <c r="N694" t="s">
        <v>28</v>
      </c>
      <c r="O694" s="1"/>
      <c r="Q694" t="s">
        <v>29</v>
      </c>
      <c r="R694" t="s">
        <v>24</v>
      </c>
    </row>
    <row r="695" spans="1:18" x14ac:dyDescent="0.3">
      <c r="A695" t="s">
        <v>18</v>
      </c>
      <c r="B695" t="s">
        <v>19</v>
      </c>
      <c r="C695" t="s">
        <v>19</v>
      </c>
      <c r="E695" t="s">
        <v>2261</v>
      </c>
      <c r="F695" t="s">
        <v>22</v>
      </c>
      <c r="G695" t="s">
        <v>2262</v>
      </c>
      <c r="H695">
        <v>1.5</v>
      </c>
      <c r="I695">
        <v>1.5</v>
      </c>
      <c r="J695" t="s">
        <v>24</v>
      </c>
      <c r="K695" t="s">
        <v>163</v>
      </c>
      <c r="L695" t="s">
        <v>40</v>
      </c>
      <c r="M695" t="s">
        <v>41</v>
      </c>
      <c r="N695" t="s">
        <v>28</v>
      </c>
      <c r="O695" s="1">
        <v>41282</v>
      </c>
      <c r="Q695" t="s">
        <v>29</v>
      </c>
      <c r="R695" t="s">
        <v>24</v>
      </c>
    </row>
    <row r="696" spans="1:18" x14ac:dyDescent="0.3">
      <c r="A696" t="s">
        <v>18</v>
      </c>
      <c r="B696" t="s">
        <v>20</v>
      </c>
      <c r="C696" t="s">
        <v>19</v>
      </c>
      <c r="E696" t="s">
        <v>2265</v>
      </c>
      <c r="F696" t="s">
        <v>22</v>
      </c>
      <c r="G696" t="s">
        <v>2266</v>
      </c>
      <c r="H696">
        <v>2.8</v>
      </c>
      <c r="I696">
        <v>2.8</v>
      </c>
      <c r="J696" t="s">
        <v>32</v>
      </c>
      <c r="K696" t="s">
        <v>2267</v>
      </c>
      <c r="L696" t="s">
        <v>34</v>
      </c>
      <c r="M696" t="s">
        <v>35</v>
      </c>
      <c r="N696" t="s">
        <v>36</v>
      </c>
      <c r="O696" s="1">
        <v>42948</v>
      </c>
      <c r="Q696" t="s">
        <v>29</v>
      </c>
      <c r="R696" t="s">
        <v>32</v>
      </c>
    </row>
    <row r="697" spans="1:18" x14ac:dyDescent="0.3">
      <c r="A697" t="s">
        <v>18</v>
      </c>
      <c r="B697" t="s">
        <v>20</v>
      </c>
      <c r="C697" t="s">
        <v>19</v>
      </c>
      <c r="E697" t="s">
        <v>1223</v>
      </c>
      <c r="F697" t="s">
        <v>22</v>
      </c>
      <c r="G697" t="s">
        <v>1224</v>
      </c>
      <c r="H697">
        <v>13</v>
      </c>
      <c r="I697">
        <v>13.2</v>
      </c>
      <c r="J697" t="s">
        <v>24</v>
      </c>
      <c r="K697" t="s">
        <v>1224</v>
      </c>
      <c r="L697" t="s">
        <v>94</v>
      </c>
      <c r="M697" t="s">
        <v>27</v>
      </c>
      <c r="N697" t="s">
        <v>28</v>
      </c>
      <c r="O697" s="1">
        <v>41439</v>
      </c>
      <c r="Q697" t="s">
        <v>29</v>
      </c>
      <c r="R697" t="s">
        <v>24</v>
      </c>
    </row>
    <row r="698" spans="1:18" x14ac:dyDescent="0.3">
      <c r="A698" t="s">
        <v>18</v>
      </c>
      <c r="B698" t="s">
        <v>19</v>
      </c>
      <c r="C698" t="s">
        <v>19</v>
      </c>
      <c r="E698" t="s">
        <v>3078</v>
      </c>
      <c r="F698" t="s">
        <v>22</v>
      </c>
      <c r="G698" t="s">
        <v>3079</v>
      </c>
      <c r="H698">
        <v>1.5</v>
      </c>
      <c r="I698">
        <v>1.5</v>
      </c>
      <c r="J698" t="s">
        <v>32</v>
      </c>
      <c r="K698" t="s">
        <v>3080</v>
      </c>
      <c r="L698" t="s">
        <v>40</v>
      </c>
      <c r="M698" t="s">
        <v>41</v>
      </c>
      <c r="N698" t="s">
        <v>36</v>
      </c>
      <c r="O698" s="1">
        <v>43596</v>
      </c>
      <c r="Q698" t="s">
        <v>29</v>
      </c>
      <c r="R698" t="s">
        <v>32</v>
      </c>
    </row>
    <row r="699" spans="1:18" x14ac:dyDescent="0.3">
      <c r="A699" t="s">
        <v>18</v>
      </c>
      <c r="B699" t="s">
        <v>19</v>
      </c>
      <c r="C699" t="s">
        <v>19</v>
      </c>
      <c r="E699" t="s">
        <v>2268</v>
      </c>
      <c r="F699" t="s">
        <v>22</v>
      </c>
      <c r="G699" t="s">
        <v>2269</v>
      </c>
      <c r="H699">
        <v>162</v>
      </c>
      <c r="I699">
        <v>162</v>
      </c>
      <c r="J699" t="s">
        <v>32</v>
      </c>
      <c r="K699" t="s">
        <v>2270</v>
      </c>
      <c r="L699" t="s">
        <v>47</v>
      </c>
      <c r="M699" t="s">
        <v>47</v>
      </c>
      <c r="N699" t="s">
        <v>36</v>
      </c>
      <c r="O699">
        <v>37978</v>
      </c>
      <c r="Q699" t="s">
        <v>29</v>
      </c>
      <c r="R699" t="s">
        <v>32</v>
      </c>
    </row>
    <row r="700" spans="1:18" x14ac:dyDescent="0.3">
      <c r="A700" t="s">
        <v>18</v>
      </c>
      <c r="B700" t="s">
        <v>19</v>
      </c>
      <c r="C700" t="s">
        <v>19</v>
      </c>
      <c r="E700" t="s">
        <v>2271</v>
      </c>
      <c r="F700" t="s">
        <v>22</v>
      </c>
      <c r="G700" t="s">
        <v>2272</v>
      </c>
      <c r="H700">
        <v>15</v>
      </c>
      <c r="I700">
        <v>15</v>
      </c>
      <c r="J700" t="s">
        <v>32</v>
      </c>
      <c r="K700" t="s">
        <v>68</v>
      </c>
      <c r="L700" t="s">
        <v>40</v>
      </c>
      <c r="M700" t="s">
        <v>41</v>
      </c>
      <c r="N700" t="s">
        <v>36</v>
      </c>
      <c r="O700" s="1">
        <v>40799</v>
      </c>
      <c r="Q700" t="s">
        <v>29</v>
      </c>
      <c r="R700" t="s">
        <v>32</v>
      </c>
    </row>
    <row r="701" spans="1:18" x14ac:dyDescent="0.3">
      <c r="A701" t="s">
        <v>18</v>
      </c>
      <c r="B701" t="s">
        <v>19</v>
      </c>
      <c r="C701" t="s">
        <v>19</v>
      </c>
      <c r="E701" t="s">
        <v>2275</v>
      </c>
      <c r="F701" t="s">
        <v>22</v>
      </c>
      <c r="G701" t="s">
        <v>2276</v>
      </c>
      <c r="H701">
        <v>1.5</v>
      </c>
      <c r="I701">
        <v>2</v>
      </c>
      <c r="J701" t="s">
        <v>71</v>
      </c>
      <c r="K701" t="s">
        <v>2277</v>
      </c>
      <c r="L701" t="s">
        <v>94</v>
      </c>
      <c r="M701" t="s">
        <v>135</v>
      </c>
      <c r="N701" t="s">
        <v>28</v>
      </c>
      <c r="O701">
        <v>40683</v>
      </c>
      <c r="Q701" t="s">
        <v>29</v>
      </c>
      <c r="R701" t="s">
        <v>71</v>
      </c>
    </row>
    <row r="702" spans="1:18" x14ac:dyDescent="0.3">
      <c r="A702" t="s">
        <v>18</v>
      </c>
      <c r="B702" t="s">
        <v>19</v>
      </c>
      <c r="C702" t="s">
        <v>20</v>
      </c>
      <c r="D702" t="s">
        <v>435</v>
      </c>
      <c r="E702" t="s">
        <v>435</v>
      </c>
      <c r="F702" t="s">
        <v>22</v>
      </c>
      <c r="G702" t="s">
        <v>437</v>
      </c>
      <c r="H702">
        <v>97.62</v>
      </c>
      <c r="J702" t="s">
        <v>32</v>
      </c>
      <c r="K702" t="s">
        <v>68</v>
      </c>
      <c r="L702" t="s">
        <v>94</v>
      </c>
      <c r="M702" t="s">
        <v>27</v>
      </c>
      <c r="N702" t="s">
        <v>36</v>
      </c>
      <c r="O702" s="1">
        <v>40450</v>
      </c>
      <c r="Q702" t="s">
        <v>29</v>
      </c>
      <c r="R702" t="s">
        <v>32</v>
      </c>
    </row>
    <row r="703" spans="1:18" x14ac:dyDescent="0.3">
      <c r="A703" t="s">
        <v>18</v>
      </c>
      <c r="B703" t="s">
        <v>19</v>
      </c>
      <c r="C703" t="s">
        <v>19</v>
      </c>
      <c r="E703" t="s">
        <v>2280</v>
      </c>
      <c r="F703" t="s">
        <v>44</v>
      </c>
      <c r="G703" t="s">
        <v>2281</v>
      </c>
      <c r="H703">
        <v>300</v>
      </c>
      <c r="J703" t="s">
        <v>24</v>
      </c>
      <c r="K703" t="s">
        <v>46</v>
      </c>
      <c r="L703" t="s">
        <v>47</v>
      </c>
      <c r="M703" t="s">
        <v>47</v>
      </c>
      <c r="N703" t="s">
        <v>28</v>
      </c>
      <c r="Q703" t="s">
        <v>48</v>
      </c>
      <c r="R703" t="s">
        <v>24</v>
      </c>
    </row>
    <row r="704" spans="1:18" x14ac:dyDescent="0.3">
      <c r="A704" t="s">
        <v>18</v>
      </c>
      <c r="B704" t="s">
        <v>19</v>
      </c>
      <c r="C704" t="s">
        <v>19</v>
      </c>
      <c r="E704" t="s">
        <v>2282</v>
      </c>
      <c r="F704" t="s">
        <v>22</v>
      </c>
      <c r="G704" t="s">
        <v>2283</v>
      </c>
      <c r="H704">
        <v>3.9</v>
      </c>
      <c r="I704">
        <v>3.9</v>
      </c>
      <c r="J704" t="s">
        <v>32</v>
      </c>
      <c r="K704" t="s">
        <v>2284</v>
      </c>
      <c r="L704" t="s">
        <v>94</v>
      </c>
      <c r="M704" t="s">
        <v>135</v>
      </c>
      <c r="N704" t="s">
        <v>36</v>
      </c>
      <c r="O704" s="1">
        <v>42994</v>
      </c>
      <c r="Q704" t="s">
        <v>29</v>
      </c>
      <c r="R704" t="s">
        <v>32</v>
      </c>
    </row>
    <row r="705" spans="1:18" x14ac:dyDescent="0.3">
      <c r="A705" t="s">
        <v>18</v>
      </c>
      <c r="B705" t="s">
        <v>19</v>
      </c>
      <c r="C705" t="s">
        <v>19</v>
      </c>
      <c r="E705" t="s">
        <v>2290</v>
      </c>
      <c r="F705" t="s">
        <v>22</v>
      </c>
      <c r="G705" t="s">
        <v>2291</v>
      </c>
      <c r="H705">
        <v>54</v>
      </c>
      <c r="I705">
        <v>55</v>
      </c>
      <c r="J705" t="s">
        <v>24</v>
      </c>
      <c r="K705" t="s">
        <v>2292</v>
      </c>
      <c r="L705" t="s">
        <v>40</v>
      </c>
      <c r="M705" t="s">
        <v>41</v>
      </c>
      <c r="N705" t="s">
        <v>28</v>
      </c>
      <c r="O705" s="1">
        <v>42726</v>
      </c>
      <c r="Q705" t="s">
        <v>29</v>
      </c>
      <c r="R705" t="s">
        <v>24</v>
      </c>
    </row>
    <row r="706" spans="1:18" x14ac:dyDescent="0.3">
      <c r="A706" t="s">
        <v>18</v>
      </c>
      <c r="B706" t="s">
        <v>19</v>
      </c>
      <c r="C706" t="s">
        <v>19</v>
      </c>
      <c r="E706" t="s">
        <v>2294</v>
      </c>
      <c r="F706" t="s">
        <v>22</v>
      </c>
      <c r="G706" t="s">
        <v>2295</v>
      </c>
      <c r="H706">
        <v>20</v>
      </c>
      <c r="I706">
        <v>20</v>
      </c>
      <c r="J706" t="s">
        <v>32</v>
      </c>
      <c r="K706" t="s">
        <v>2296</v>
      </c>
      <c r="L706" t="s">
        <v>40</v>
      </c>
      <c r="M706" t="s">
        <v>41</v>
      </c>
      <c r="N706" t="s">
        <v>42</v>
      </c>
      <c r="O706">
        <v>42350</v>
      </c>
      <c r="Q706" t="s">
        <v>29</v>
      </c>
      <c r="R706" t="s">
        <v>32</v>
      </c>
    </row>
    <row r="707" spans="1:18" x14ac:dyDescent="0.3">
      <c r="A707" t="s">
        <v>18</v>
      </c>
      <c r="B707" t="s">
        <v>19</v>
      </c>
      <c r="C707" t="s">
        <v>19</v>
      </c>
      <c r="E707" t="s">
        <v>2297</v>
      </c>
      <c r="F707" t="s">
        <v>22</v>
      </c>
      <c r="G707" t="s">
        <v>2298</v>
      </c>
      <c r="H707">
        <v>1.5</v>
      </c>
      <c r="I707">
        <v>3.2</v>
      </c>
      <c r="J707" t="s">
        <v>32</v>
      </c>
      <c r="K707" t="s">
        <v>68</v>
      </c>
      <c r="L707" t="s">
        <v>34</v>
      </c>
      <c r="M707" t="s">
        <v>35</v>
      </c>
      <c r="N707" t="s">
        <v>36</v>
      </c>
      <c r="O707" s="1">
        <v>1462</v>
      </c>
      <c r="Q707" t="s">
        <v>29</v>
      </c>
      <c r="R707" t="s">
        <v>32</v>
      </c>
    </row>
    <row r="708" spans="1:18" x14ac:dyDescent="0.3">
      <c r="A708" t="s">
        <v>18</v>
      </c>
      <c r="B708" t="s">
        <v>19</v>
      </c>
      <c r="C708" t="s">
        <v>19</v>
      </c>
      <c r="E708" t="s">
        <v>2299</v>
      </c>
      <c r="F708" t="s">
        <v>22</v>
      </c>
      <c r="G708" t="s">
        <v>2300</v>
      </c>
      <c r="H708">
        <v>49.9</v>
      </c>
      <c r="I708">
        <v>51.2</v>
      </c>
      <c r="J708" t="s">
        <v>32</v>
      </c>
      <c r="K708" t="s">
        <v>122</v>
      </c>
      <c r="L708" t="s">
        <v>26</v>
      </c>
      <c r="M708" t="s">
        <v>27</v>
      </c>
      <c r="N708" t="s">
        <v>36</v>
      </c>
      <c r="O708" s="1">
        <v>35065</v>
      </c>
      <c r="Q708" t="s">
        <v>29</v>
      </c>
      <c r="R708" t="s">
        <v>357</v>
      </c>
    </row>
    <row r="709" spans="1:18" x14ac:dyDescent="0.3">
      <c r="A709" t="s">
        <v>18</v>
      </c>
      <c r="B709" t="s">
        <v>19</v>
      </c>
      <c r="C709" t="s">
        <v>19</v>
      </c>
      <c r="E709" t="s">
        <v>2301</v>
      </c>
      <c r="F709" t="s">
        <v>22</v>
      </c>
      <c r="G709" t="s">
        <v>2302</v>
      </c>
      <c r="H709">
        <v>12</v>
      </c>
      <c r="I709">
        <v>12</v>
      </c>
      <c r="J709" t="s">
        <v>32</v>
      </c>
      <c r="K709" t="s">
        <v>68</v>
      </c>
      <c r="L709" t="s">
        <v>34</v>
      </c>
      <c r="M709" t="s">
        <v>35</v>
      </c>
      <c r="N709" t="s">
        <v>36</v>
      </c>
      <c r="O709" s="1">
        <v>31413</v>
      </c>
      <c r="Q709" t="s">
        <v>29</v>
      </c>
      <c r="R709" t="s">
        <v>32</v>
      </c>
    </row>
    <row r="710" spans="1:18" x14ac:dyDescent="0.3">
      <c r="A710" t="s">
        <v>18</v>
      </c>
      <c r="B710" t="s">
        <v>19</v>
      </c>
      <c r="C710" t="s">
        <v>19</v>
      </c>
      <c r="E710" t="s">
        <v>2303</v>
      </c>
      <c r="F710" t="s">
        <v>22</v>
      </c>
      <c r="G710" t="s">
        <v>2304</v>
      </c>
      <c r="H710">
        <v>9.5</v>
      </c>
      <c r="I710">
        <v>9.5</v>
      </c>
      <c r="J710" t="s">
        <v>24</v>
      </c>
      <c r="K710" t="s">
        <v>2305</v>
      </c>
      <c r="L710" t="s">
        <v>40</v>
      </c>
      <c r="M710" t="s">
        <v>41</v>
      </c>
      <c r="N710" t="s">
        <v>28</v>
      </c>
      <c r="O710" s="1">
        <v>42733</v>
      </c>
      <c r="Q710" t="s">
        <v>29</v>
      </c>
      <c r="R710" t="s">
        <v>24</v>
      </c>
    </row>
    <row r="711" spans="1:18" x14ac:dyDescent="0.3">
      <c r="A711" t="s">
        <v>18</v>
      </c>
      <c r="B711" t="s">
        <v>19</v>
      </c>
      <c r="C711" t="s">
        <v>19</v>
      </c>
      <c r="E711" t="s">
        <v>2306</v>
      </c>
      <c r="F711" t="s">
        <v>22</v>
      </c>
      <c r="G711" t="s">
        <v>2307</v>
      </c>
      <c r="H711">
        <v>66</v>
      </c>
      <c r="I711">
        <v>66</v>
      </c>
      <c r="J711" t="s">
        <v>24</v>
      </c>
      <c r="K711" t="s">
        <v>2308</v>
      </c>
      <c r="L711" t="s">
        <v>40</v>
      </c>
      <c r="M711" t="s">
        <v>41</v>
      </c>
      <c r="N711" t="s">
        <v>28</v>
      </c>
      <c r="O711" s="1">
        <v>41292</v>
      </c>
      <c r="Q711" t="s">
        <v>29</v>
      </c>
      <c r="R711" t="s">
        <v>24</v>
      </c>
    </row>
    <row r="712" spans="1:18" x14ac:dyDescent="0.3">
      <c r="A712" t="s">
        <v>18</v>
      </c>
      <c r="B712" t="s">
        <v>19</v>
      </c>
      <c r="C712" t="s">
        <v>20</v>
      </c>
      <c r="D712" t="s">
        <v>2596</v>
      </c>
      <c r="E712" t="s">
        <v>2596</v>
      </c>
      <c r="F712" t="s">
        <v>22</v>
      </c>
      <c r="G712" t="s">
        <v>2596</v>
      </c>
      <c r="H712">
        <v>0.99</v>
      </c>
      <c r="J712" t="s">
        <v>24</v>
      </c>
      <c r="K712" t="s">
        <v>171</v>
      </c>
      <c r="L712" t="s">
        <v>160</v>
      </c>
      <c r="M712" t="s">
        <v>160</v>
      </c>
      <c r="N712" t="s">
        <v>28</v>
      </c>
      <c r="O712" s="1"/>
      <c r="Q712" t="s">
        <v>29</v>
      </c>
      <c r="R712" t="s">
        <v>24</v>
      </c>
    </row>
    <row r="713" spans="1:18" x14ac:dyDescent="0.3">
      <c r="A713" t="s">
        <v>18</v>
      </c>
      <c r="B713" t="s">
        <v>19</v>
      </c>
      <c r="C713" t="s">
        <v>19</v>
      </c>
      <c r="E713" t="s">
        <v>2316</v>
      </c>
      <c r="F713" t="s">
        <v>22</v>
      </c>
      <c r="G713" t="s">
        <v>2317</v>
      </c>
      <c r="H713">
        <v>3</v>
      </c>
      <c r="I713">
        <v>3</v>
      </c>
      <c r="J713" t="s">
        <v>32</v>
      </c>
      <c r="K713" t="s">
        <v>2318</v>
      </c>
      <c r="L713" t="s">
        <v>40</v>
      </c>
      <c r="M713" t="s">
        <v>41</v>
      </c>
      <c r="N713" t="s">
        <v>42</v>
      </c>
      <c r="O713">
        <v>43820</v>
      </c>
      <c r="Q713" t="s">
        <v>29</v>
      </c>
      <c r="R713" t="s">
        <v>32</v>
      </c>
    </row>
    <row r="714" spans="1:18" x14ac:dyDescent="0.3">
      <c r="A714" t="s">
        <v>18</v>
      </c>
      <c r="B714" t="s">
        <v>19</v>
      </c>
      <c r="C714" t="s">
        <v>19</v>
      </c>
      <c r="E714" t="s">
        <v>428</v>
      </c>
      <c r="F714" t="s">
        <v>22</v>
      </c>
      <c r="G714" t="s">
        <v>429</v>
      </c>
      <c r="H714">
        <v>40</v>
      </c>
      <c r="I714">
        <v>40</v>
      </c>
      <c r="J714" t="s">
        <v>32</v>
      </c>
      <c r="K714" t="s">
        <v>430</v>
      </c>
      <c r="L714" t="s">
        <v>40</v>
      </c>
      <c r="M714" t="s">
        <v>41</v>
      </c>
      <c r="N714" t="s">
        <v>36</v>
      </c>
      <c r="Q714" t="s">
        <v>29</v>
      </c>
      <c r="R714" t="s">
        <v>32</v>
      </c>
    </row>
    <row r="715" spans="1:18" x14ac:dyDescent="0.3">
      <c r="A715" t="s">
        <v>18</v>
      </c>
      <c r="B715" t="s">
        <v>19</v>
      </c>
      <c r="C715" t="s">
        <v>19</v>
      </c>
      <c r="E715" t="s">
        <v>2321</v>
      </c>
      <c r="F715" t="s">
        <v>22</v>
      </c>
      <c r="G715" t="s">
        <v>2322</v>
      </c>
      <c r="H715">
        <v>2.33</v>
      </c>
      <c r="I715">
        <v>2.4</v>
      </c>
      <c r="J715" t="s">
        <v>71</v>
      </c>
      <c r="K715" t="s">
        <v>2323</v>
      </c>
      <c r="L715" t="s">
        <v>40</v>
      </c>
      <c r="M715" t="s">
        <v>41</v>
      </c>
      <c r="N715" t="s">
        <v>28</v>
      </c>
      <c r="O715" s="1">
        <v>42711</v>
      </c>
      <c r="Q715" t="s">
        <v>29</v>
      </c>
      <c r="R715" t="s">
        <v>71</v>
      </c>
    </row>
    <row r="716" spans="1:18" x14ac:dyDescent="0.3">
      <c r="A716" t="s">
        <v>18</v>
      </c>
      <c r="B716" t="s">
        <v>19</v>
      </c>
      <c r="C716" t="s">
        <v>20</v>
      </c>
      <c r="D716" t="s">
        <v>1008</v>
      </c>
      <c r="E716" t="s">
        <v>1008</v>
      </c>
      <c r="F716" t="s">
        <v>22</v>
      </c>
      <c r="G716" t="s">
        <v>1010</v>
      </c>
      <c r="H716">
        <v>250</v>
      </c>
      <c r="J716" t="s">
        <v>24</v>
      </c>
      <c r="K716" t="s">
        <v>833</v>
      </c>
      <c r="L716" t="s">
        <v>40</v>
      </c>
      <c r="M716" t="s">
        <v>41</v>
      </c>
      <c r="N716" t="s">
        <v>28</v>
      </c>
      <c r="O716">
        <v>41559</v>
      </c>
      <c r="Q716" t="s">
        <v>29</v>
      </c>
      <c r="R716" t="s">
        <v>24</v>
      </c>
    </row>
    <row r="717" spans="1:18" x14ac:dyDescent="0.3">
      <c r="A717" t="s">
        <v>18</v>
      </c>
      <c r="B717" t="s">
        <v>19</v>
      </c>
      <c r="C717" t="s">
        <v>19</v>
      </c>
      <c r="E717" t="s">
        <v>2263</v>
      </c>
      <c r="F717" t="s">
        <v>22</v>
      </c>
      <c r="G717" t="s">
        <v>2264</v>
      </c>
      <c r="H717">
        <v>13</v>
      </c>
      <c r="I717">
        <v>13</v>
      </c>
      <c r="J717" t="s">
        <v>32</v>
      </c>
      <c r="K717" t="s">
        <v>68</v>
      </c>
      <c r="L717" t="s">
        <v>34</v>
      </c>
      <c r="M717" t="s">
        <v>35</v>
      </c>
      <c r="N717" t="s">
        <v>36</v>
      </c>
      <c r="O717" s="1">
        <v>28856</v>
      </c>
      <c r="Q717" t="s">
        <v>29</v>
      </c>
      <c r="R717" t="s">
        <v>32</v>
      </c>
    </row>
    <row r="718" spans="1:18" x14ac:dyDescent="0.3">
      <c r="A718" t="s">
        <v>18</v>
      </c>
      <c r="B718" t="s">
        <v>20</v>
      </c>
      <c r="C718" t="s">
        <v>19</v>
      </c>
      <c r="E718" t="s">
        <v>2326</v>
      </c>
      <c r="F718" t="s">
        <v>22</v>
      </c>
      <c r="G718" t="s">
        <v>2327</v>
      </c>
      <c r="H718">
        <v>0.5</v>
      </c>
      <c r="I718">
        <v>1</v>
      </c>
      <c r="J718" t="s">
        <v>32</v>
      </c>
      <c r="K718" t="s">
        <v>68</v>
      </c>
      <c r="L718" t="s">
        <v>160</v>
      </c>
      <c r="M718" t="s">
        <v>160</v>
      </c>
      <c r="N718" t="s">
        <v>36</v>
      </c>
      <c r="O718" s="1">
        <v>31048</v>
      </c>
      <c r="Q718" t="s">
        <v>29</v>
      </c>
      <c r="R718" t="s">
        <v>32</v>
      </c>
    </row>
    <row r="719" spans="1:18" x14ac:dyDescent="0.3">
      <c r="A719" t="s">
        <v>18</v>
      </c>
      <c r="B719" t="s">
        <v>19</v>
      </c>
      <c r="C719" t="s">
        <v>20</v>
      </c>
      <c r="D719" t="s">
        <v>1975</v>
      </c>
      <c r="E719" t="s">
        <v>1975</v>
      </c>
      <c r="F719" t="s">
        <v>22</v>
      </c>
      <c r="G719" t="s">
        <v>2328</v>
      </c>
      <c r="H719">
        <v>593.16</v>
      </c>
      <c r="J719" t="s">
        <v>32</v>
      </c>
      <c r="K719" t="s">
        <v>1978</v>
      </c>
      <c r="L719" t="s">
        <v>185</v>
      </c>
      <c r="M719" t="s">
        <v>27</v>
      </c>
      <c r="N719" t="s">
        <v>36</v>
      </c>
      <c r="O719" s="1">
        <v>38499</v>
      </c>
      <c r="Q719" t="s">
        <v>29</v>
      </c>
      <c r="R719" t="s">
        <v>32</v>
      </c>
    </row>
    <row r="720" spans="1:18" x14ac:dyDescent="0.3">
      <c r="A720" t="s">
        <v>18</v>
      </c>
      <c r="B720" t="s">
        <v>19</v>
      </c>
      <c r="C720" t="s">
        <v>19</v>
      </c>
      <c r="E720" t="s">
        <v>2329</v>
      </c>
      <c r="F720" t="s">
        <v>22</v>
      </c>
      <c r="G720" t="s">
        <v>2330</v>
      </c>
      <c r="H720">
        <v>10.8</v>
      </c>
      <c r="I720">
        <v>12.5</v>
      </c>
      <c r="J720" t="s">
        <v>32</v>
      </c>
      <c r="K720" t="s">
        <v>2331</v>
      </c>
      <c r="L720" t="s">
        <v>83</v>
      </c>
      <c r="M720" t="s">
        <v>95</v>
      </c>
      <c r="N720" t="s">
        <v>36</v>
      </c>
      <c r="O720" s="1">
        <v>39576</v>
      </c>
      <c r="Q720" t="s">
        <v>29</v>
      </c>
      <c r="R720" t="s">
        <v>32</v>
      </c>
    </row>
    <row r="721" spans="1:18" x14ac:dyDescent="0.3">
      <c r="A721" t="s">
        <v>18</v>
      </c>
      <c r="B721" t="s">
        <v>19</v>
      </c>
      <c r="C721" t="s">
        <v>19</v>
      </c>
      <c r="E721" t="s">
        <v>2332</v>
      </c>
      <c r="F721" t="s">
        <v>22</v>
      </c>
      <c r="G721" t="s">
        <v>2333</v>
      </c>
      <c r="H721">
        <v>1.5</v>
      </c>
      <c r="I721">
        <v>1.5</v>
      </c>
      <c r="J721" t="s">
        <v>24</v>
      </c>
      <c r="K721" t="s">
        <v>98</v>
      </c>
      <c r="L721" t="s">
        <v>40</v>
      </c>
      <c r="M721" t="s">
        <v>41</v>
      </c>
      <c r="N721" t="s">
        <v>28</v>
      </c>
      <c r="O721" s="1">
        <v>42116</v>
      </c>
      <c r="Q721" t="s">
        <v>29</v>
      </c>
      <c r="R721" t="s">
        <v>24</v>
      </c>
    </row>
    <row r="722" spans="1:18" x14ac:dyDescent="0.3">
      <c r="A722" t="s">
        <v>18</v>
      </c>
      <c r="B722" t="s">
        <v>19</v>
      </c>
      <c r="C722" t="s">
        <v>19</v>
      </c>
      <c r="E722" t="s">
        <v>3404</v>
      </c>
      <c r="F722" t="s">
        <v>22</v>
      </c>
      <c r="G722" t="s">
        <v>3405</v>
      </c>
      <c r="H722">
        <v>2</v>
      </c>
      <c r="I722">
        <v>2</v>
      </c>
      <c r="J722" t="s">
        <v>32</v>
      </c>
      <c r="K722" t="s">
        <v>68</v>
      </c>
      <c r="L722" t="s">
        <v>34</v>
      </c>
      <c r="M722" t="s">
        <v>35</v>
      </c>
      <c r="N722" t="s">
        <v>36</v>
      </c>
      <c r="O722" s="1">
        <v>14611</v>
      </c>
      <c r="Q722" t="s">
        <v>29</v>
      </c>
      <c r="R722" t="s">
        <v>32</v>
      </c>
    </row>
    <row r="723" spans="1:18" x14ac:dyDescent="0.3">
      <c r="A723" t="s">
        <v>18</v>
      </c>
      <c r="B723" t="s">
        <v>20</v>
      </c>
      <c r="C723" t="s">
        <v>19</v>
      </c>
      <c r="E723" t="s">
        <v>947</v>
      </c>
      <c r="F723" t="s">
        <v>22</v>
      </c>
      <c r="G723" t="s">
        <v>948</v>
      </c>
      <c r="H723">
        <v>5</v>
      </c>
      <c r="I723">
        <v>3.6</v>
      </c>
      <c r="J723" t="s">
        <v>32</v>
      </c>
      <c r="K723" t="s">
        <v>949</v>
      </c>
      <c r="L723" t="s">
        <v>34</v>
      </c>
      <c r="M723" t="s">
        <v>35</v>
      </c>
      <c r="N723" t="s">
        <v>36</v>
      </c>
      <c r="O723" s="1">
        <v>42823</v>
      </c>
      <c r="Q723" t="s">
        <v>29</v>
      </c>
      <c r="R723" t="s">
        <v>32</v>
      </c>
    </row>
    <row r="724" spans="1:18" x14ac:dyDescent="0.3">
      <c r="A724" t="s">
        <v>18</v>
      </c>
      <c r="B724" t="s">
        <v>20</v>
      </c>
      <c r="C724" t="s">
        <v>19</v>
      </c>
      <c r="E724" t="s">
        <v>2334</v>
      </c>
      <c r="F724" t="s">
        <v>22</v>
      </c>
      <c r="G724" t="s">
        <v>2335</v>
      </c>
      <c r="H724">
        <v>22.3</v>
      </c>
      <c r="I724">
        <v>23</v>
      </c>
      <c r="J724" t="s">
        <v>71</v>
      </c>
      <c r="K724" t="s">
        <v>159</v>
      </c>
      <c r="L724" t="s">
        <v>26</v>
      </c>
      <c r="M724" t="s">
        <v>160</v>
      </c>
      <c r="N724" t="s">
        <v>28</v>
      </c>
      <c r="O724">
        <v>32509</v>
      </c>
      <c r="Q724" t="s">
        <v>29</v>
      </c>
      <c r="R724" t="s">
        <v>71</v>
      </c>
    </row>
    <row r="725" spans="1:18" x14ac:dyDescent="0.3">
      <c r="A725" t="s">
        <v>18</v>
      </c>
      <c r="B725" t="s">
        <v>19</v>
      </c>
      <c r="C725" t="s">
        <v>20</v>
      </c>
      <c r="D725" t="s">
        <v>2338</v>
      </c>
      <c r="E725" t="s">
        <v>2338</v>
      </c>
      <c r="F725" t="s">
        <v>22</v>
      </c>
      <c r="G725" t="s">
        <v>2339</v>
      </c>
      <c r="H725">
        <v>7.82</v>
      </c>
      <c r="J725" t="s">
        <v>24</v>
      </c>
      <c r="K725" t="s">
        <v>163</v>
      </c>
      <c r="L725" t="s">
        <v>160</v>
      </c>
      <c r="M725" t="s">
        <v>160</v>
      </c>
      <c r="N725" t="s">
        <v>28</v>
      </c>
      <c r="Q725" t="s">
        <v>29</v>
      </c>
      <c r="R725" t="s">
        <v>24</v>
      </c>
    </row>
    <row r="726" spans="1:18" x14ac:dyDescent="0.3">
      <c r="A726" t="s">
        <v>18</v>
      </c>
      <c r="B726" t="s">
        <v>19</v>
      </c>
      <c r="C726" t="s">
        <v>19</v>
      </c>
      <c r="E726" t="s">
        <v>2340</v>
      </c>
      <c r="F726" t="s">
        <v>44</v>
      </c>
      <c r="G726" t="s">
        <v>2341</v>
      </c>
      <c r="H726">
        <v>50</v>
      </c>
      <c r="I726">
        <v>50</v>
      </c>
      <c r="J726" t="s">
        <v>71</v>
      </c>
      <c r="K726" t="s">
        <v>850</v>
      </c>
      <c r="L726" t="s">
        <v>40</v>
      </c>
      <c r="M726" t="s">
        <v>41</v>
      </c>
      <c r="N726" t="s">
        <v>28</v>
      </c>
      <c r="O726" s="1">
        <v>42245</v>
      </c>
      <c r="Q726" t="s">
        <v>599</v>
      </c>
      <c r="R726" t="s">
        <v>71</v>
      </c>
    </row>
    <row r="727" spans="1:18" x14ac:dyDescent="0.3">
      <c r="A727" t="s">
        <v>18</v>
      </c>
      <c r="B727" t="s">
        <v>19</v>
      </c>
      <c r="C727" t="s">
        <v>19</v>
      </c>
      <c r="E727" t="s">
        <v>2342</v>
      </c>
      <c r="F727" t="s">
        <v>22</v>
      </c>
      <c r="G727" t="s">
        <v>2343</v>
      </c>
      <c r="H727">
        <v>7</v>
      </c>
      <c r="I727">
        <v>7</v>
      </c>
      <c r="J727" t="s">
        <v>32</v>
      </c>
      <c r="K727" t="s">
        <v>68</v>
      </c>
      <c r="L727" t="s">
        <v>34</v>
      </c>
      <c r="M727" t="s">
        <v>35</v>
      </c>
      <c r="N727" t="s">
        <v>36</v>
      </c>
      <c r="O727" s="1">
        <v>7672</v>
      </c>
      <c r="Q727" t="s">
        <v>29</v>
      </c>
      <c r="R727" t="s">
        <v>32</v>
      </c>
    </row>
    <row r="728" spans="1:18" x14ac:dyDescent="0.3">
      <c r="A728" t="s">
        <v>18</v>
      </c>
      <c r="B728" t="s">
        <v>19</v>
      </c>
      <c r="C728" t="s">
        <v>19</v>
      </c>
      <c r="E728" t="s">
        <v>2344</v>
      </c>
      <c r="F728" t="s">
        <v>22</v>
      </c>
      <c r="G728" t="s">
        <v>2345</v>
      </c>
      <c r="H728">
        <v>49.98</v>
      </c>
      <c r="I728">
        <v>50</v>
      </c>
      <c r="J728" t="s">
        <v>32</v>
      </c>
      <c r="K728" t="s">
        <v>588</v>
      </c>
      <c r="L728" t="s">
        <v>26</v>
      </c>
      <c r="M728" t="s">
        <v>27</v>
      </c>
      <c r="N728" t="s">
        <v>36</v>
      </c>
      <c r="O728">
        <v>37438</v>
      </c>
      <c r="Q728" t="s">
        <v>29</v>
      </c>
      <c r="R728" t="s">
        <v>32</v>
      </c>
    </row>
    <row r="729" spans="1:18" x14ac:dyDescent="0.3">
      <c r="A729" t="s">
        <v>18</v>
      </c>
      <c r="B729" t="s">
        <v>20</v>
      </c>
      <c r="C729" t="s">
        <v>19</v>
      </c>
      <c r="E729" t="s">
        <v>2346</v>
      </c>
      <c r="F729" t="s">
        <v>22</v>
      </c>
      <c r="G729" t="s">
        <v>2347</v>
      </c>
      <c r="H729">
        <v>28.8</v>
      </c>
      <c r="I729">
        <v>28.8</v>
      </c>
      <c r="J729" t="s">
        <v>32</v>
      </c>
      <c r="K729" t="s">
        <v>2348</v>
      </c>
      <c r="L729" t="s">
        <v>83</v>
      </c>
      <c r="M729" t="s">
        <v>95</v>
      </c>
      <c r="N729" t="s">
        <v>36</v>
      </c>
      <c r="O729" s="1">
        <v>42887</v>
      </c>
      <c r="Q729" t="s">
        <v>29</v>
      </c>
      <c r="R729" t="s">
        <v>32</v>
      </c>
    </row>
    <row r="730" spans="1:18" x14ac:dyDescent="0.3">
      <c r="A730" t="s">
        <v>18</v>
      </c>
      <c r="B730" t="s">
        <v>20</v>
      </c>
      <c r="C730" t="s">
        <v>19</v>
      </c>
      <c r="E730" t="s">
        <v>2353</v>
      </c>
      <c r="F730" t="s">
        <v>22</v>
      </c>
      <c r="G730" t="s">
        <v>2354</v>
      </c>
      <c r="H730">
        <v>12</v>
      </c>
      <c r="I730">
        <v>28.2</v>
      </c>
      <c r="J730" t="s">
        <v>24</v>
      </c>
      <c r="K730" t="s">
        <v>227</v>
      </c>
      <c r="L730" t="s">
        <v>160</v>
      </c>
      <c r="M730" t="s">
        <v>160</v>
      </c>
      <c r="N730" t="s">
        <v>28</v>
      </c>
      <c r="O730">
        <v>33970</v>
      </c>
      <c r="Q730" t="s">
        <v>29</v>
      </c>
      <c r="R730" t="s">
        <v>24</v>
      </c>
    </row>
    <row r="731" spans="1:18" x14ac:dyDescent="0.3">
      <c r="A731" t="s">
        <v>18</v>
      </c>
      <c r="B731" t="s">
        <v>19</v>
      </c>
      <c r="C731" t="s">
        <v>20</v>
      </c>
      <c r="D731" t="s">
        <v>1826</v>
      </c>
      <c r="E731" t="s">
        <v>1826</v>
      </c>
      <c r="F731" t="s">
        <v>22</v>
      </c>
      <c r="G731" t="s">
        <v>2355</v>
      </c>
      <c r="H731">
        <v>26</v>
      </c>
      <c r="J731" t="s">
        <v>32</v>
      </c>
      <c r="K731" t="s">
        <v>68</v>
      </c>
      <c r="L731" t="s">
        <v>34</v>
      </c>
      <c r="M731" t="s">
        <v>35</v>
      </c>
      <c r="N731" t="s">
        <v>36</v>
      </c>
      <c r="O731" s="1">
        <v>4750</v>
      </c>
      <c r="Q731" t="s">
        <v>29</v>
      </c>
      <c r="R731" t="s">
        <v>32</v>
      </c>
    </row>
    <row r="732" spans="1:18" x14ac:dyDescent="0.3">
      <c r="A732" t="s">
        <v>18</v>
      </c>
      <c r="B732" t="s">
        <v>19</v>
      </c>
      <c r="C732" t="s">
        <v>19</v>
      </c>
      <c r="E732" t="s">
        <v>2356</v>
      </c>
      <c r="F732" t="s">
        <v>22</v>
      </c>
      <c r="G732" t="s">
        <v>2357</v>
      </c>
      <c r="H732">
        <v>100</v>
      </c>
      <c r="I732">
        <v>100</v>
      </c>
      <c r="J732" t="s">
        <v>24</v>
      </c>
      <c r="K732" t="s">
        <v>2358</v>
      </c>
      <c r="L732" t="s">
        <v>40</v>
      </c>
      <c r="M732" t="s">
        <v>41</v>
      </c>
      <c r="N732" t="s">
        <v>28</v>
      </c>
      <c r="O732" s="1"/>
      <c r="Q732" t="s">
        <v>29</v>
      </c>
      <c r="R732" t="s">
        <v>24</v>
      </c>
    </row>
    <row r="733" spans="1:18" x14ac:dyDescent="0.3">
      <c r="A733" t="s">
        <v>18</v>
      </c>
      <c r="B733" t="s">
        <v>19</v>
      </c>
      <c r="C733" t="s">
        <v>19</v>
      </c>
      <c r="E733" t="s">
        <v>2359</v>
      </c>
      <c r="F733" t="s">
        <v>22</v>
      </c>
      <c r="G733" t="s">
        <v>2360</v>
      </c>
      <c r="H733">
        <v>20</v>
      </c>
      <c r="I733">
        <v>20</v>
      </c>
      <c r="J733" t="s">
        <v>32</v>
      </c>
      <c r="K733" t="s">
        <v>2361</v>
      </c>
      <c r="L733" t="s">
        <v>40</v>
      </c>
      <c r="M733" t="s">
        <v>41</v>
      </c>
      <c r="N733" t="s">
        <v>42</v>
      </c>
      <c r="O733" s="1">
        <v>42101</v>
      </c>
      <c r="Q733" t="s">
        <v>29</v>
      </c>
      <c r="R733" t="s">
        <v>32</v>
      </c>
    </row>
    <row r="734" spans="1:18" x14ac:dyDescent="0.3">
      <c r="A734" t="s">
        <v>18</v>
      </c>
      <c r="B734" t="s">
        <v>20</v>
      </c>
      <c r="C734" t="s">
        <v>19</v>
      </c>
      <c r="E734" t="s">
        <v>944</v>
      </c>
      <c r="F734" t="s">
        <v>22</v>
      </c>
      <c r="G734" t="s">
        <v>945</v>
      </c>
      <c r="H734">
        <v>39</v>
      </c>
      <c r="I734">
        <v>57</v>
      </c>
      <c r="J734" t="s">
        <v>32</v>
      </c>
      <c r="K734" t="s">
        <v>946</v>
      </c>
      <c r="L734" t="s">
        <v>26</v>
      </c>
      <c r="M734" t="s">
        <v>27</v>
      </c>
      <c r="N734" t="s">
        <v>36</v>
      </c>
      <c r="O734" s="1">
        <v>33522</v>
      </c>
      <c r="Q734" t="s">
        <v>29</v>
      </c>
      <c r="R734" t="s">
        <v>32</v>
      </c>
    </row>
    <row r="735" spans="1:18" x14ac:dyDescent="0.3">
      <c r="A735" t="s">
        <v>18</v>
      </c>
      <c r="B735" t="s">
        <v>19</v>
      </c>
      <c r="C735" t="s">
        <v>19</v>
      </c>
      <c r="E735" t="s">
        <v>2362</v>
      </c>
      <c r="F735" t="s">
        <v>22</v>
      </c>
      <c r="G735" t="s">
        <v>2363</v>
      </c>
      <c r="H735">
        <v>49</v>
      </c>
      <c r="I735">
        <v>49</v>
      </c>
      <c r="J735" t="s">
        <v>24</v>
      </c>
      <c r="K735" t="s">
        <v>2364</v>
      </c>
      <c r="L735" t="s">
        <v>47</v>
      </c>
      <c r="M735" t="s">
        <v>47</v>
      </c>
      <c r="N735" t="s">
        <v>28</v>
      </c>
      <c r="O735" s="1">
        <v>40962</v>
      </c>
      <c r="Q735" t="s">
        <v>29</v>
      </c>
      <c r="R735" t="s">
        <v>24</v>
      </c>
    </row>
    <row r="736" spans="1:18" x14ac:dyDescent="0.3">
      <c r="A736" t="s">
        <v>18</v>
      </c>
      <c r="B736" t="s">
        <v>19</v>
      </c>
      <c r="C736" t="s">
        <v>19</v>
      </c>
      <c r="E736" t="s">
        <v>2365</v>
      </c>
      <c r="F736" t="s">
        <v>22</v>
      </c>
      <c r="G736" t="s">
        <v>2366</v>
      </c>
      <c r="H736">
        <v>0.6</v>
      </c>
      <c r="I736">
        <v>0.6</v>
      </c>
      <c r="J736" t="s">
        <v>32</v>
      </c>
      <c r="K736" t="s">
        <v>2367</v>
      </c>
      <c r="L736" t="s">
        <v>34</v>
      </c>
      <c r="M736" t="s">
        <v>35</v>
      </c>
      <c r="N736" t="s">
        <v>36</v>
      </c>
      <c r="O736" s="1">
        <v>41822</v>
      </c>
      <c r="Q736" t="s">
        <v>29</v>
      </c>
      <c r="R736" t="s">
        <v>32</v>
      </c>
    </row>
    <row r="737" spans="1:18" x14ac:dyDescent="0.3">
      <c r="A737" t="s">
        <v>18</v>
      </c>
      <c r="B737" t="s">
        <v>20</v>
      </c>
      <c r="C737" t="s">
        <v>19</v>
      </c>
      <c r="E737" t="s">
        <v>2368</v>
      </c>
      <c r="F737" t="s">
        <v>22</v>
      </c>
      <c r="G737" t="s">
        <v>2369</v>
      </c>
      <c r="H737">
        <v>5.5</v>
      </c>
      <c r="I737">
        <v>20.3</v>
      </c>
      <c r="J737" t="s">
        <v>32</v>
      </c>
      <c r="K737" t="s">
        <v>2073</v>
      </c>
      <c r="L737" t="s">
        <v>34</v>
      </c>
      <c r="M737" t="s">
        <v>35</v>
      </c>
      <c r="N737" t="s">
        <v>36</v>
      </c>
      <c r="O737">
        <v>31782</v>
      </c>
      <c r="Q737" t="s">
        <v>29</v>
      </c>
      <c r="R737" t="s">
        <v>32</v>
      </c>
    </row>
    <row r="738" spans="1:18" x14ac:dyDescent="0.3">
      <c r="A738" t="s">
        <v>18</v>
      </c>
      <c r="B738" t="s">
        <v>19</v>
      </c>
      <c r="C738" t="s">
        <v>19</v>
      </c>
      <c r="E738" t="s">
        <v>2370</v>
      </c>
      <c r="F738" t="s">
        <v>22</v>
      </c>
      <c r="G738" t="s">
        <v>2371</v>
      </c>
      <c r="H738">
        <v>200</v>
      </c>
      <c r="I738">
        <v>200</v>
      </c>
      <c r="J738" t="s">
        <v>71</v>
      </c>
      <c r="K738" t="s">
        <v>2372</v>
      </c>
      <c r="L738" t="s">
        <v>40</v>
      </c>
      <c r="M738" t="s">
        <v>41</v>
      </c>
      <c r="N738" t="s">
        <v>28</v>
      </c>
      <c r="O738" s="1">
        <v>41575</v>
      </c>
      <c r="Q738" t="s">
        <v>29</v>
      </c>
      <c r="R738" t="s">
        <v>71</v>
      </c>
    </row>
    <row r="739" spans="1:18" x14ac:dyDescent="0.3">
      <c r="A739" t="s">
        <v>18</v>
      </c>
      <c r="B739" t="s">
        <v>19</v>
      </c>
      <c r="C739" t="s">
        <v>19</v>
      </c>
      <c r="E739" t="s">
        <v>2373</v>
      </c>
      <c r="F739" t="s">
        <v>22</v>
      </c>
      <c r="G739" t="s">
        <v>2374</v>
      </c>
      <c r="H739">
        <v>3.5</v>
      </c>
      <c r="I739">
        <v>3.5</v>
      </c>
      <c r="J739" t="s">
        <v>24</v>
      </c>
      <c r="K739" t="s">
        <v>163</v>
      </c>
      <c r="L739" t="s">
        <v>40</v>
      </c>
      <c r="M739" t="s">
        <v>41</v>
      </c>
      <c r="N739" t="s">
        <v>28</v>
      </c>
      <c r="O739" s="1">
        <v>41494</v>
      </c>
      <c r="Q739" t="s">
        <v>29</v>
      </c>
      <c r="R739" t="s">
        <v>24</v>
      </c>
    </row>
    <row r="740" spans="1:18" x14ac:dyDescent="0.3">
      <c r="A740" t="s">
        <v>18</v>
      </c>
      <c r="B740" t="s">
        <v>19</v>
      </c>
      <c r="C740" t="s">
        <v>20</v>
      </c>
      <c r="D740" t="s">
        <v>3522</v>
      </c>
      <c r="E740" t="s">
        <v>3522</v>
      </c>
      <c r="F740" t="s">
        <v>22</v>
      </c>
      <c r="G740" t="s">
        <v>3522</v>
      </c>
      <c r="H740">
        <v>0.99</v>
      </c>
      <c r="J740" t="s">
        <v>24</v>
      </c>
      <c r="K740" t="s">
        <v>196</v>
      </c>
      <c r="L740" t="s">
        <v>160</v>
      </c>
      <c r="M740" t="s">
        <v>160</v>
      </c>
      <c r="N740" t="s">
        <v>28</v>
      </c>
      <c r="O740" s="1"/>
      <c r="Q740" t="s">
        <v>29</v>
      </c>
      <c r="R740" t="s">
        <v>24</v>
      </c>
    </row>
    <row r="741" spans="1:18" x14ac:dyDescent="0.3">
      <c r="A741" t="s">
        <v>18</v>
      </c>
      <c r="B741" t="s">
        <v>19</v>
      </c>
      <c r="C741" t="s">
        <v>19</v>
      </c>
      <c r="E741" t="s">
        <v>2375</v>
      </c>
      <c r="F741" t="s">
        <v>22</v>
      </c>
      <c r="G741" t="s">
        <v>2376</v>
      </c>
      <c r="H741">
        <v>321.39999999999998</v>
      </c>
      <c r="I741">
        <v>322</v>
      </c>
      <c r="J741" t="s">
        <v>24</v>
      </c>
      <c r="K741" t="s">
        <v>1210</v>
      </c>
      <c r="L741" t="s">
        <v>83</v>
      </c>
      <c r="M741" t="s">
        <v>27</v>
      </c>
      <c r="N741" t="s">
        <v>28</v>
      </c>
      <c r="O741" s="1">
        <v>22282</v>
      </c>
      <c r="Q741" t="s">
        <v>29</v>
      </c>
      <c r="R741" t="s">
        <v>24</v>
      </c>
    </row>
    <row r="742" spans="1:18" x14ac:dyDescent="0.3">
      <c r="A742" t="s">
        <v>18</v>
      </c>
      <c r="B742" t="s">
        <v>19</v>
      </c>
      <c r="C742" t="s">
        <v>20</v>
      </c>
      <c r="D742" t="s">
        <v>1377</v>
      </c>
      <c r="E742" t="s">
        <v>1377</v>
      </c>
      <c r="F742" t="s">
        <v>22</v>
      </c>
      <c r="G742" t="s">
        <v>1377</v>
      </c>
      <c r="H742">
        <v>0.99</v>
      </c>
      <c r="J742" t="s">
        <v>32</v>
      </c>
      <c r="K742" t="s">
        <v>171</v>
      </c>
      <c r="L742" t="s">
        <v>160</v>
      </c>
      <c r="M742" t="s">
        <v>160</v>
      </c>
      <c r="N742" t="s">
        <v>36</v>
      </c>
      <c r="Q742" t="s">
        <v>29</v>
      </c>
      <c r="R742" t="s">
        <v>32</v>
      </c>
    </row>
    <row r="743" spans="1:18" x14ac:dyDescent="0.3">
      <c r="A743" t="s">
        <v>18</v>
      </c>
      <c r="B743" t="s">
        <v>19</v>
      </c>
      <c r="C743" t="s">
        <v>19</v>
      </c>
      <c r="E743" t="s">
        <v>2379</v>
      </c>
      <c r="F743" t="s">
        <v>22</v>
      </c>
      <c r="G743" t="s">
        <v>2380</v>
      </c>
      <c r="H743">
        <v>2</v>
      </c>
      <c r="I743">
        <v>2</v>
      </c>
      <c r="J743" t="s">
        <v>32</v>
      </c>
      <c r="K743" t="s">
        <v>68</v>
      </c>
      <c r="L743" t="s">
        <v>34</v>
      </c>
      <c r="M743" t="s">
        <v>35</v>
      </c>
      <c r="N743" t="s">
        <v>36</v>
      </c>
      <c r="O743" s="1">
        <v>2193</v>
      </c>
      <c r="Q743" t="s">
        <v>29</v>
      </c>
      <c r="R743" t="s">
        <v>32</v>
      </c>
    </row>
    <row r="744" spans="1:18" x14ac:dyDescent="0.3">
      <c r="A744" t="s">
        <v>18</v>
      </c>
      <c r="B744" t="s">
        <v>19</v>
      </c>
      <c r="C744" t="s">
        <v>19</v>
      </c>
      <c r="E744" t="s">
        <v>2381</v>
      </c>
      <c r="F744" t="s">
        <v>22</v>
      </c>
      <c r="G744" t="s">
        <v>2382</v>
      </c>
      <c r="H744">
        <v>51.25</v>
      </c>
      <c r="I744">
        <v>52</v>
      </c>
      <c r="J744" t="s">
        <v>71</v>
      </c>
      <c r="K744" t="s">
        <v>2383</v>
      </c>
      <c r="L744" t="s">
        <v>26</v>
      </c>
      <c r="M744" t="s">
        <v>27</v>
      </c>
      <c r="N744" t="s">
        <v>28</v>
      </c>
      <c r="O744" s="1">
        <v>37190</v>
      </c>
      <c r="Q744" t="s">
        <v>29</v>
      </c>
      <c r="R744" t="s">
        <v>71</v>
      </c>
    </row>
    <row r="745" spans="1:18" x14ac:dyDescent="0.3">
      <c r="A745" t="s">
        <v>18</v>
      </c>
      <c r="B745" t="s">
        <v>19</v>
      </c>
      <c r="C745" t="s">
        <v>19</v>
      </c>
      <c r="E745" t="s">
        <v>2384</v>
      </c>
      <c r="F745" t="s">
        <v>22</v>
      </c>
      <c r="G745" t="s">
        <v>2385</v>
      </c>
      <c r="H745">
        <v>24.75</v>
      </c>
      <c r="I745">
        <v>24.8</v>
      </c>
      <c r="J745" t="s">
        <v>32</v>
      </c>
      <c r="K745" t="s">
        <v>566</v>
      </c>
      <c r="L745" t="s">
        <v>26</v>
      </c>
      <c r="M745" t="s">
        <v>27</v>
      </c>
      <c r="N745" t="s">
        <v>36</v>
      </c>
      <c r="O745">
        <v>31413</v>
      </c>
      <c r="Q745" t="s">
        <v>29</v>
      </c>
      <c r="R745" t="s">
        <v>357</v>
      </c>
    </row>
    <row r="746" spans="1:18" x14ac:dyDescent="0.3">
      <c r="A746" t="s">
        <v>18</v>
      </c>
      <c r="B746" t="s">
        <v>19</v>
      </c>
      <c r="C746" t="s">
        <v>19</v>
      </c>
      <c r="E746" t="s">
        <v>2386</v>
      </c>
      <c r="F746" t="s">
        <v>22</v>
      </c>
      <c r="G746" t="s">
        <v>2387</v>
      </c>
      <c r="H746">
        <v>61.5</v>
      </c>
      <c r="I746">
        <v>61.5</v>
      </c>
      <c r="J746" t="s">
        <v>24</v>
      </c>
      <c r="K746" t="s">
        <v>2388</v>
      </c>
      <c r="L746" t="s">
        <v>47</v>
      </c>
      <c r="M746" t="s">
        <v>47</v>
      </c>
      <c r="N746" t="s">
        <v>28</v>
      </c>
      <c r="O746" s="1">
        <v>37499</v>
      </c>
      <c r="Q746" t="s">
        <v>29</v>
      </c>
      <c r="R746" t="s">
        <v>24</v>
      </c>
    </row>
    <row r="747" spans="1:18" x14ac:dyDescent="0.3">
      <c r="A747" t="s">
        <v>18</v>
      </c>
      <c r="B747" t="s">
        <v>19</v>
      </c>
      <c r="C747" t="s">
        <v>19</v>
      </c>
      <c r="E747" t="s">
        <v>2389</v>
      </c>
      <c r="F747" t="s">
        <v>44</v>
      </c>
      <c r="G747" t="s">
        <v>2389</v>
      </c>
      <c r="H747">
        <v>308</v>
      </c>
      <c r="J747" t="s">
        <v>32</v>
      </c>
      <c r="K747" t="s">
        <v>667</v>
      </c>
      <c r="L747" t="s">
        <v>185</v>
      </c>
      <c r="M747" t="s">
        <v>27</v>
      </c>
      <c r="N747" t="s">
        <v>36</v>
      </c>
      <c r="O747" s="1"/>
      <c r="Q747" t="s">
        <v>668</v>
      </c>
      <c r="R747" t="s">
        <v>32</v>
      </c>
    </row>
    <row r="748" spans="1:18" x14ac:dyDescent="0.3">
      <c r="A748" t="s">
        <v>18</v>
      </c>
      <c r="B748" t="s">
        <v>20</v>
      </c>
      <c r="C748" t="s">
        <v>19</v>
      </c>
      <c r="E748" t="s">
        <v>2938</v>
      </c>
      <c r="F748" t="s">
        <v>22</v>
      </c>
      <c r="G748" t="s">
        <v>2939</v>
      </c>
      <c r="H748">
        <v>11.7</v>
      </c>
      <c r="I748">
        <v>12</v>
      </c>
      <c r="J748" t="s">
        <v>24</v>
      </c>
      <c r="K748" t="s">
        <v>2940</v>
      </c>
      <c r="L748" t="s">
        <v>47</v>
      </c>
      <c r="M748" t="s">
        <v>47</v>
      </c>
      <c r="N748" t="s">
        <v>28</v>
      </c>
      <c r="O748" s="1">
        <v>42221</v>
      </c>
      <c r="Q748" t="s">
        <v>29</v>
      </c>
      <c r="R748" t="s">
        <v>24</v>
      </c>
    </row>
    <row r="749" spans="1:18" x14ac:dyDescent="0.3">
      <c r="A749" t="s">
        <v>18</v>
      </c>
      <c r="B749" t="s">
        <v>19</v>
      </c>
      <c r="C749" t="s">
        <v>20</v>
      </c>
      <c r="D749" t="s">
        <v>2390</v>
      </c>
      <c r="E749" t="s">
        <v>2390</v>
      </c>
      <c r="F749" t="s">
        <v>22</v>
      </c>
      <c r="G749" t="s">
        <v>2390</v>
      </c>
      <c r="H749">
        <v>9.99</v>
      </c>
      <c r="J749" t="s">
        <v>24</v>
      </c>
      <c r="K749" t="s">
        <v>171</v>
      </c>
      <c r="L749" t="s">
        <v>160</v>
      </c>
      <c r="M749" t="s">
        <v>160</v>
      </c>
      <c r="N749" t="s">
        <v>28</v>
      </c>
      <c r="O749" s="1"/>
      <c r="Q749" t="s">
        <v>29</v>
      </c>
      <c r="R749" t="s">
        <v>24</v>
      </c>
    </row>
    <row r="750" spans="1:18" x14ac:dyDescent="0.3">
      <c r="A750" t="s">
        <v>18</v>
      </c>
      <c r="B750" t="s">
        <v>19</v>
      </c>
      <c r="C750" t="s">
        <v>19</v>
      </c>
      <c r="E750" t="s">
        <v>2393</v>
      </c>
      <c r="F750" t="s">
        <v>22</v>
      </c>
      <c r="G750" t="s">
        <v>2394</v>
      </c>
      <c r="H750">
        <v>12.8</v>
      </c>
      <c r="I750">
        <v>12.8</v>
      </c>
      <c r="J750" t="s">
        <v>32</v>
      </c>
      <c r="K750" t="s">
        <v>68</v>
      </c>
      <c r="L750" t="s">
        <v>34</v>
      </c>
      <c r="M750" t="s">
        <v>35</v>
      </c>
      <c r="N750" t="s">
        <v>36</v>
      </c>
      <c r="O750" s="1">
        <v>7306</v>
      </c>
      <c r="Q750" t="s">
        <v>29</v>
      </c>
      <c r="R750" t="s">
        <v>32</v>
      </c>
    </row>
    <row r="751" spans="1:18" x14ac:dyDescent="0.3">
      <c r="A751" t="s">
        <v>18</v>
      </c>
      <c r="B751" t="s">
        <v>19</v>
      </c>
      <c r="C751" t="s">
        <v>19</v>
      </c>
      <c r="E751" t="s">
        <v>2395</v>
      </c>
      <c r="F751" t="s">
        <v>22</v>
      </c>
      <c r="G751" t="s">
        <v>2396</v>
      </c>
      <c r="H751">
        <v>19.55</v>
      </c>
      <c r="I751">
        <v>20</v>
      </c>
      <c r="J751" t="s">
        <v>24</v>
      </c>
      <c r="K751" t="s">
        <v>2397</v>
      </c>
      <c r="L751" t="s">
        <v>47</v>
      </c>
      <c r="M751" t="s">
        <v>47</v>
      </c>
      <c r="N751" t="s">
        <v>28</v>
      </c>
      <c r="O751" s="1">
        <v>42296</v>
      </c>
      <c r="Q751" t="s">
        <v>29</v>
      </c>
      <c r="R751" t="s">
        <v>24</v>
      </c>
    </row>
    <row r="752" spans="1:18" x14ac:dyDescent="0.3">
      <c r="A752" t="s">
        <v>18</v>
      </c>
      <c r="B752" t="s">
        <v>19</v>
      </c>
      <c r="C752" t="s">
        <v>19</v>
      </c>
      <c r="E752" t="s">
        <v>2398</v>
      </c>
      <c r="F752" t="s">
        <v>22</v>
      </c>
      <c r="G752" t="s">
        <v>2399</v>
      </c>
      <c r="H752">
        <v>3</v>
      </c>
      <c r="I752">
        <v>3</v>
      </c>
      <c r="J752" t="s">
        <v>24</v>
      </c>
      <c r="K752" t="s">
        <v>163</v>
      </c>
      <c r="L752" t="s">
        <v>40</v>
      </c>
      <c r="M752" t="s">
        <v>41</v>
      </c>
      <c r="N752" t="s">
        <v>28</v>
      </c>
      <c r="O752">
        <v>41289</v>
      </c>
      <c r="Q752" t="s">
        <v>29</v>
      </c>
      <c r="R752" t="s">
        <v>24</v>
      </c>
    </row>
    <row r="753" spans="1:18" x14ac:dyDescent="0.3">
      <c r="A753" t="s">
        <v>18</v>
      </c>
      <c r="B753" t="s">
        <v>19</v>
      </c>
      <c r="C753" t="s">
        <v>19</v>
      </c>
      <c r="E753" t="s">
        <v>2400</v>
      </c>
      <c r="F753" t="s">
        <v>22</v>
      </c>
      <c r="G753" t="s">
        <v>2401</v>
      </c>
      <c r="H753">
        <v>5</v>
      </c>
      <c r="I753">
        <v>5</v>
      </c>
      <c r="J753" t="s">
        <v>32</v>
      </c>
      <c r="K753" t="s">
        <v>2402</v>
      </c>
      <c r="L753" t="s">
        <v>40</v>
      </c>
      <c r="M753" t="s">
        <v>41</v>
      </c>
      <c r="N753" t="s">
        <v>36</v>
      </c>
      <c r="O753" s="1">
        <v>42349</v>
      </c>
      <c r="Q753" t="s">
        <v>29</v>
      </c>
      <c r="R753" t="s">
        <v>32</v>
      </c>
    </row>
    <row r="754" spans="1:18" x14ac:dyDescent="0.3">
      <c r="A754" t="s">
        <v>18</v>
      </c>
      <c r="B754" t="s">
        <v>19</v>
      </c>
      <c r="C754" t="s">
        <v>20</v>
      </c>
      <c r="D754" t="s">
        <v>2403</v>
      </c>
      <c r="E754" t="s">
        <v>2403</v>
      </c>
      <c r="F754" t="s">
        <v>22</v>
      </c>
      <c r="G754" t="s">
        <v>2404</v>
      </c>
      <c r="H754">
        <v>2</v>
      </c>
      <c r="J754" t="s">
        <v>32</v>
      </c>
      <c r="K754" t="s">
        <v>214</v>
      </c>
      <c r="L754" t="s">
        <v>160</v>
      </c>
      <c r="M754" t="s">
        <v>160</v>
      </c>
      <c r="N754" t="s">
        <v>36</v>
      </c>
      <c r="O754" s="1"/>
      <c r="Q754" t="s">
        <v>29</v>
      </c>
      <c r="R754" t="s">
        <v>32</v>
      </c>
    </row>
    <row r="755" spans="1:18" x14ac:dyDescent="0.3">
      <c r="A755" t="s">
        <v>18</v>
      </c>
      <c r="B755" t="s">
        <v>19</v>
      </c>
      <c r="C755" t="s">
        <v>19</v>
      </c>
      <c r="E755" t="s">
        <v>2405</v>
      </c>
      <c r="F755" t="s">
        <v>22</v>
      </c>
      <c r="G755" t="s">
        <v>2406</v>
      </c>
      <c r="H755">
        <v>2.5</v>
      </c>
      <c r="I755">
        <v>2.5</v>
      </c>
      <c r="J755" t="s">
        <v>24</v>
      </c>
      <c r="K755" t="s">
        <v>163</v>
      </c>
      <c r="L755" t="s">
        <v>40</v>
      </c>
      <c r="M755" t="s">
        <v>41</v>
      </c>
      <c r="N755" t="s">
        <v>28</v>
      </c>
      <c r="O755" s="1">
        <v>41237</v>
      </c>
      <c r="Q755" t="s">
        <v>29</v>
      </c>
      <c r="R755" t="s">
        <v>24</v>
      </c>
    </row>
    <row r="756" spans="1:18" x14ac:dyDescent="0.3">
      <c r="A756" t="s">
        <v>18</v>
      </c>
      <c r="B756" t="s">
        <v>19</v>
      </c>
      <c r="C756" t="s">
        <v>19</v>
      </c>
      <c r="E756" t="s">
        <v>2413</v>
      </c>
      <c r="F756" t="s">
        <v>44</v>
      </c>
      <c r="G756" t="s">
        <v>2414</v>
      </c>
      <c r="H756">
        <v>124</v>
      </c>
      <c r="J756" t="s">
        <v>32</v>
      </c>
      <c r="K756" t="s">
        <v>2415</v>
      </c>
      <c r="L756" t="s">
        <v>160</v>
      </c>
      <c r="M756" t="s">
        <v>160</v>
      </c>
      <c r="N756" t="s">
        <v>36</v>
      </c>
      <c r="O756">
        <v>42795</v>
      </c>
      <c r="Q756" t="s">
        <v>2416</v>
      </c>
      <c r="R756" t="s">
        <v>32</v>
      </c>
    </row>
    <row r="757" spans="1:18" x14ac:dyDescent="0.3">
      <c r="A757" t="s">
        <v>18</v>
      </c>
      <c r="B757" t="s">
        <v>19</v>
      </c>
      <c r="C757" t="s">
        <v>19</v>
      </c>
      <c r="E757" t="s">
        <v>2417</v>
      </c>
      <c r="F757" t="s">
        <v>22</v>
      </c>
      <c r="G757" t="s">
        <v>2418</v>
      </c>
      <c r="H757">
        <v>20</v>
      </c>
      <c r="I757">
        <v>20</v>
      </c>
      <c r="J757" t="s">
        <v>24</v>
      </c>
      <c r="K757" t="s">
        <v>2419</v>
      </c>
      <c r="L757" t="s">
        <v>40</v>
      </c>
      <c r="M757" t="s">
        <v>41</v>
      </c>
      <c r="N757" t="s">
        <v>28</v>
      </c>
      <c r="O757">
        <v>42888</v>
      </c>
      <c r="Q757" t="s">
        <v>29</v>
      </c>
      <c r="R757" t="s">
        <v>24</v>
      </c>
    </row>
    <row r="758" spans="1:18" x14ac:dyDescent="0.3">
      <c r="A758" t="s">
        <v>18</v>
      </c>
      <c r="B758" t="s">
        <v>20</v>
      </c>
      <c r="C758" t="s">
        <v>19</v>
      </c>
      <c r="E758" t="s">
        <v>3581</v>
      </c>
      <c r="F758" t="s">
        <v>22</v>
      </c>
      <c r="G758" t="s">
        <v>3582</v>
      </c>
      <c r="H758">
        <v>12</v>
      </c>
      <c r="I758">
        <v>12</v>
      </c>
      <c r="J758" t="s">
        <v>32</v>
      </c>
      <c r="K758" t="s">
        <v>794</v>
      </c>
      <c r="L758" t="s">
        <v>34</v>
      </c>
      <c r="M758" t="s">
        <v>35</v>
      </c>
      <c r="N758" t="s">
        <v>36</v>
      </c>
      <c r="O758" s="1">
        <v>44095</v>
      </c>
      <c r="Q758" t="s">
        <v>29</v>
      </c>
      <c r="R758" t="s">
        <v>32</v>
      </c>
    </row>
    <row r="759" spans="1:18" x14ac:dyDescent="0.3">
      <c r="A759" t="s">
        <v>18</v>
      </c>
      <c r="B759" t="s">
        <v>19</v>
      </c>
      <c r="C759" t="s">
        <v>19</v>
      </c>
      <c r="E759" t="s">
        <v>2420</v>
      </c>
      <c r="F759" t="s">
        <v>22</v>
      </c>
      <c r="G759" t="s">
        <v>2421</v>
      </c>
      <c r="H759">
        <v>74.400000000000006</v>
      </c>
      <c r="I759">
        <v>85</v>
      </c>
      <c r="J759" t="s">
        <v>32</v>
      </c>
      <c r="K759" t="s">
        <v>193</v>
      </c>
      <c r="L759" t="s">
        <v>83</v>
      </c>
      <c r="M759" t="s">
        <v>194</v>
      </c>
      <c r="N759" t="s">
        <v>36</v>
      </c>
      <c r="O759" s="1">
        <v>27395</v>
      </c>
      <c r="Q759" t="s">
        <v>29</v>
      </c>
      <c r="R759" t="s">
        <v>32</v>
      </c>
    </row>
    <row r="760" spans="1:18" x14ac:dyDescent="0.3">
      <c r="A760" t="s">
        <v>18</v>
      </c>
      <c r="B760" t="s">
        <v>20</v>
      </c>
      <c r="C760" t="s">
        <v>19</v>
      </c>
      <c r="E760" t="s">
        <v>2424</v>
      </c>
      <c r="F760" t="s">
        <v>22</v>
      </c>
      <c r="G760" t="s">
        <v>2424</v>
      </c>
      <c r="H760">
        <v>1</v>
      </c>
      <c r="I760">
        <v>2</v>
      </c>
      <c r="J760" t="s">
        <v>32</v>
      </c>
      <c r="K760" t="s">
        <v>68</v>
      </c>
      <c r="L760" t="s">
        <v>160</v>
      </c>
      <c r="M760" t="s">
        <v>160</v>
      </c>
      <c r="N760" t="s">
        <v>36</v>
      </c>
      <c r="O760" s="1"/>
      <c r="Q760" t="s">
        <v>29</v>
      </c>
      <c r="R760" t="s">
        <v>32</v>
      </c>
    </row>
    <row r="761" spans="1:18" x14ac:dyDescent="0.3">
      <c r="A761" t="s">
        <v>18</v>
      </c>
      <c r="B761" t="s">
        <v>19</v>
      </c>
      <c r="C761" t="s">
        <v>19</v>
      </c>
      <c r="E761" t="s">
        <v>2425</v>
      </c>
      <c r="F761" t="s">
        <v>22</v>
      </c>
      <c r="G761" t="s">
        <v>2426</v>
      </c>
      <c r="H761">
        <v>1.5</v>
      </c>
      <c r="I761">
        <v>1.5</v>
      </c>
      <c r="J761" t="s">
        <v>32</v>
      </c>
      <c r="K761" t="s">
        <v>1165</v>
      </c>
      <c r="L761" t="s">
        <v>40</v>
      </c>
      <c r="M761" t="s">
        <v>41</v>
      </c>
      <c r="N761" t="s">
        <v>36</v>
      </c>
      <c r="O761">
        <v>41614</v>
      </c>
      <c r="Q761" t="s">
        <v>29</v>
      </c>
      <c r="R761" t="s">
        <v>32</v>
      </c>
    </row>
    <row r="762" spans="1:18" x14ac:dyDescent="0.3">
      <c r="A762" t="s">
        <v>18</v>
      </c>
      <c r="B762" t="s">
        <v>19</v>
      </c>
      <c r="C762" t="s">
        <v>19</v>
      </c>
      <c r="E762" t="s">
        <v>2427</v>
      </c>
      <c r="F762" t="s">
        <v>22</v>
      </c>
      <c r="G762" t="s">
        <v>2428</v>
      </c>
      <c r="H762">
        <v>57</v>
      </c>
      <c r="I762">
        <v>77</v>
      </c>
      <c r="J762" t="s">
        <v>32</v>
      </c>
      <c r="K762" t="s">
        <v>193</v>
      </c>
      <c r="L762" t="s">
        <v>83</v>
      </c>
      <c r="M762" t="s">
        <v>194</v>
      </c>
      <c r="N762" t="s">
        <v>36</v>
      </c>
      <c r="O762" s="1">
        <v>28856</v>
      </c>
      <c r="Q762" t="s">
        <v>29</v>
      </c>
      <c r="R762" t="s">
        <v>32</v>
      </c>
    </row>
    <row r="763" spans="1:18" x14ac:dyDescent="0.3">
      <c r="A763" t="s">
        <v>18</v>
      </c>
      <c r="B763" t="s">
        <v>19</v>
      </c>
      <c r="C763" t="s">
        <v>19</v>
      </c>
      <c r="E763" t="s">
        <v>2429</v>
      </c>
      <c r="F763" t="s">
        <v>22</v>
      </c>
      <c r="G763" t="s">
        <v>2430</v>
      </c>
      <c r="H763">
        <v>1.25</v>
      </c>
      <c r="I763">
        <v>1.3</v>
      </c>
      <c r="J763" t="s">
        <v>32</v>
      </c>
      <c r="K763" t="s">
        <v>249</v>
      </c>
      <c r="L763" t="s">
        <v>40</v>
      </c>
      <c r="M763" t="s">
        <v>41</v>
      </c>
      <c r="N763" t="s">
        <v>36</v>
      </c>
      <c r="O763">
        <v>41970</v>
      </c>
      <c r="Q763" t="s">
        <v>29</v>
      </c>
      <c r="R763" t="s">
        <v>32</v>
      </c>
    </row>
    <row r="764" spans="1:18" x14ac:dyDescent="0.3">
      <c r="A764" t="s">
        <v>18</v>
      </c>
      <c r="B764" t="s">
        <v>19</v>
      </c>
      <c r="C764" t="s">
        <v>19</v>
      </c>
      <c r="E764" t="s">
        <v>2434</v>
      </c>
      <c r="F764" t="s">
        <v>22</v>
      </c>
      <c r="G764" t="s">
        <v>2434</v>
      </c>
      <c r="H764">
        <v>270</v>
      </c>
      <c r="I764">
        <v>270</v>
      </c>
      <c r="J764" t="s">
        <v>32</v>
      </c>
      <c r="K764" t="s">
        <v>241</v>
      </c>
      <c r="L764" t="s">
        <v>652</v>
      </c>
      <c r="M764" t="s">
        <v>35</v>
      </c>
      <c r="N764" t="s">
        <v>36</v>
      </c>
      <c r="Q764" t="s">
        <v>29</v>
      </c>
      <c r="R764" t="s">
        <v>1088</v>
      </c>
    </row>
    <row r="765" spans="1:18" x14ac:dyDescent="0.3">
      <c r="A765" t="s">
        <v>18</v>
      </c>
      <c r="B765" t="s">
        <v>19</v>
      </c>
      <c r="C765" t="s">
        <v>20</v>
      </c>
      <c r="D765" t="s">
        <v>2711</v>
      </c>
      <c r="E765" t="s">
        <v>2711</v>
      </c>
      <c r="F765" t="s">
        <v>22</v>
      </c>
      <c r="G765" t="s">
        <v>2711</v>
      </c>
      <c r="H765">
        <v>0.99</v>
      </c>
      <c r="J765" t="s">
        <v>71</v>
      </c>
      <c r="K765" t="s">
        <v>171</v>
      </c>
      <c r="L765" t="s">
        <v>160</v>
      </c>
      <c r="M765" t="s">
        <v>160</v>
      </c>
      <c r="N765" t="s">
        <v>28</v>
      </c>
      <c r="O765" s="1"/>
      <c r="Q765" t="s">
        <v>29</v>
      </c>
      <c r="R765" t="s">
        <v>71</v>
      </c>
    </row>
    <row r="766" spans="1:18" x14ac:dyDescent="0.3">
      <c r="A766" t="s">
        <v>18</v>
      </c>
      <c r="B766" t="s">
        <v>19</v>
      </c>
      <c r="C766" t="s">
        <v>19</v>
      </c>
      <c r="E766" t="s">
        <v>2435</v>
      </c>
      <c r="F766" t="s">
        <v>22</v>
      </c>
      <c r="G766" t="s">
        <v>2436</v>
      </c>
      <c r="H766">
        <v>27.5</v>
      </c>
      <c r="I766">
        <v>28</v>
      </c>
      <c r="J766" t="s">
        <v>24</v>
      </c>
      <c r="K766" t="s">
        <v>2437</v>
      </c>
      <c r="L766" t="s">
        <v>185</v>
      </c>
      <c r="M766" t="s">
        <v>27</v>
      </c>
      <c r="N766" t="s">
        <v>28</v>
      </c>
      <c r="O766" s="1">
        <v>43216</v>
      </c>
      <c r="Q766" t="s">
        <v>29</v>
      </c>
      <c r="R766" t="s">
        <v>24</v>
      </c>
    </row>
    <row r="767" spans="1:18" x14ac:dyDescent="0.3">
      <c r="A767" t="s">
        <v>18</v>
      </c>
      <c r="B767" t="s">
        <v>20</v>
      </c>
      <c r="C767" t="s">
        <v>19</v>
      </c>
      <c r="E767" t="s">
        <v>2440</v>
      </c>
      <c r="F767" t="s">
        <v>22</v>
      </c>
      <c r="G767" t="s">
        <v>2441</v>
      </c>
      <c r="H767">
        <v>1.25</v>
      </c>
      <c r="I767">
        <v>1.3</v>
      </c>
      <c r="J767" t="s">
        <v>32</v>
      </c>
      <c r="K767" t="s">
        <v>68</v>
      </c>
      <c r="L767" t="s">
        <v>26</v>
      </c>
      <c r="M767" t="s">
        <v>27</v>
      </c>
      <c r="N767" t="s">
        <v>36</v>
      </c>
      <c r="O767">
        <v>30655</v>
      </c>
      <c r="Q767" t="s">
        <v>29</v>
      </c>
      <c r="R767" t="s">
        <v>32</v>
      </c>
    </row>
    <row r="768" spans="1:18" x14ac:dyDescent="0.3">
      <c r="A768" t="s">
        <v>18</v>
      </c>
      <c r="B768" t="s">
        <v>19</v>
      </c>
      <c r="C768" t="s">
        <v>19</v>
      </c>
      <c r="E768" t="s">
        <v>2442</v>
      </c>
      <c r="F768" t="s">
        <v>22</v>
      </c>
      <c r="G768" t="s">
        <v>2443</v>
      </c>
      <c r="H768">
        <v>42.45</v>
      </c>
      <c r="I768">
        <v>43.2</v>
      </c>
      <c r="J768" t="s">
        <v>24</v>
      </c>
      <c r="K768" t="s">
        <v>620</v>
      </c>
      <c r="L768" t="s">
        <v>47</v>
      </c>
      <c r="M768" t="s">
        <v>47</v>
      </c>
      <c r="N768" t="s">
        <v>28</v>
      </c>
      <c r="O768" s="1">
        <v>43463</v>
      </c>
      <c r="Q768" t="s">
        <v>29</v>
      </c>
      <c r="R768" t="s">
        <v>24</v>
      </c>
    </row>
    <row r="769" spans="1:18" x14ac:dyDescent="0.3">
      <c r="A769" t="s">
        <v>18</v>
      </c>
      <c r="B769" t="s">
        <v>20</v>
      </c>
      <c r="C769" t="s">
        <v>19</v>
      </c>
      <c r="E769" t="s">
        <v>2444</v>
      </c>
      <c r="F769" t="s">
        <v>22</v>
      </c>
      <c r="G769" t="s">
        <v>2445</v>
      </c>
      <c r="H769">
        <v>3.8</v>
      </c>
      <c r="I769">
        <v>4.4000000000000004</v>
      </c>
      <c r="J769" t="s">
        <v>32</v>
      </c>
      <c r="K769" t="s">
        <v>2446</v>
      </c>
      <c r="L769" t="s">
        <v>34</v>
      </c>
      <c r="M769" t="s">
        <v>35</v>
      </c>
      <c r="N769" t="s">
        <v>36</v>
      </c>
      <c r="O769" s="1">
        <v>41533</v>
      </c>
      <c r="Q769" t="s">
        <v>29</v>
      </c>
      <c r="R769" t="s">
        <v>32</v>
      </c>
    </row>
    <row r="770" spans="1:18" x14ac:dyDescent="0.3">
      <c r="A770" t="s">
        <v>18</v>
      </c>
      <c r="B770" t="s">
        <v>19</v>
      </c>
      <c r="C770" t="s">
        <v>20</v>
      </c>
      <c r="D770" t="s">
        <v>657</v>
      </c>
      <c r="E770" t="s">
        <v>657</v>
      </c>
      <c r="F770" t="s">
        <v>22</v>
      </c>
      <c r="G770" t="s">
        <v>657</v>
      </c>
      <c r="H770">
        <v>0.99</v>
      </c>
      <c r="J770" t="s">
        <v>24</v>
      </c>
      <c r="K770" t="s">
        <v>196</v>
      </c>
      <c r="L770" t="s">
        <v>160</v>
      </c>
      <c r="M770" t="s">
        <v>160</v>
      </c>
      <c r="N770" t="s">
        <v>28</v>
      </c>
      <c r="O770" s="1"/>
      <c r="Q770" t="s">
        <v>29</v>
      </c>
      <c r="R770" t="s">
        <v>24</v>
      </c>
    </row>
    <row r="771" spans="1:18" x14ac:dyDescent="0.3">
      <c r="A771" t="s">
        <v>18</v>
      </c>
      <c r="B771" t="s">
        <v>19</v>
      </c>
      <c r="C771" t="s">
        <v>20</v>
      </c>
      <c r="D771" t="s">
        <v>1629</v>
      </c>
      <c r="E771" t="s">
        <v>1629</v>
      </c>
      <c r="F771" t="s">
        <v>22</v>
      </c>
      <c r="G771" t="s">
        <v>1629</v>
      </c>
      <c r="H771">
        <v>0.99</v>
      </c>
      <c r="J771" t="s">
        <v>24</v>
      </c>
      <c r="K771" t="s">
        <v>171</v>
      </c>
      <c r="L771" t="s">
        <v>160</v>
      </c>
      <c r="M771" t="s">
        <v>160</v>
      </c>
      <c r="N771" t="s">
        <v>28</v>
      </c>
      <c r="O771" s="1"/>
      <c r="Q771" t="s">
        <v>29</v>
      </c>
      <c r="R771" t="s">
        <v>24</v>
      </c>
    </row>
    <row r="772" spans="1:18" x14ac:dyDescent="0.3">
      <c r="A772" t="s">
        <v>18</v>
      </c>
      <c r="B772" t="s">
        <v>19</v>
      </c>
      <c r="C772" t="s">
        <v>19</v>
      </c>
      <c r="E772" t="s">
        <v>2447</v>
      </c>
      <c r="F772" t="s">
        <v>22</v>
      </c>
      <c r="G772" t="s">
        <v>2448</v>
      </c>
      <c r="H772">
        <v>46.1</v>
      </c>
      <c r="I772">
        <v>45</v>
      </c>
      <c r="J772" t="s">
        <v>71</v>
      </c>
      <c r="K772" t="s">
        <v>683</v>
      </c>
      <c r="L772" t="s">
        <v>26</v>
      </c>
      <c r="M772" t="s">
        <v>27</v>
      </c>
      <c r="N772" t="s">
        <v>28</v>
      </c>
      <c r="O772">
        <v>37147</v>
      </c>
      <c r="Q772" t="s">
        <v>29</v>
      </c>
      <c r="R772" t="s">
        <v>71</v>
      </c>
    </row>
    <row r="773" spans="1:18" x14ac:dyDescent="0.3">
      <c r="A773" t="s">
        <v>18</v>
      </c>
      <c r="B773" t="s">
        <v>19</v>
      </c>
      <c r="C773" t="s">
        <v>19</v>
      </c>
      <c r="E773" t="s">
        <v>2449</v>
      </c>
      <c r="F773" t="s">
        <v>22</v>
      </c>
      <c r="G773" t="s">
        <v>2450</v>
      </c>
      <c r="H773">
        <v>6</v>
      </c>
      <c r="I773">
        <v>6</v>
      </c>
      <c r="J773" t="s">
        <v>32</v>
      </c>
      <c r="K773" t="s">
        <v>2451</v>
      </c>
      <c r="L773" t="s">
        <v>94</v>
      </c>
      <c r="M773" t="s">
        <v>27</v>
      </c>
      <c r="N773" t="s">
        <v>36</v>
      </c>
      <c r="O773">
        <v>40290</v>
      </c>
      <c r="Q773" t="s">
        <v>29</v>
      </c>
      <c r="R773" t="s">
        <v>357</v>
      </c>
    </row>
    <row r="774" spans="1:18" x14ac:dyDescent="0.3">
      <c r="A774" t="s">
        <v>18</v>
      </c>
      <c r="B774" t="s">
        <v>19</v>
      </c>
      <c r="C774" t="s">
        <v>19</v>
      </c>
      <c r="E774" t="s">
        <v>2452</v>
      </c>
      <c r="F774" t="s">
        <v>22</v>
      </c>
      <c r="G774" t="s">
        <v>2453</v>
      </c>
      <c r="H774">
        <v>3</v>
      </c>
      <c r="I774">
        <v>3</v>
      </c>
      <c r="J774" t="s">
        <v>24</v>
      </c>
      <c r="K774" t="s">
        <v>2454</v>
      </c>
      <c r="L774" t="s">
        <v>40</v>
      </c>
      <c r="M774" t="s">
        <v>41</v>
      </c>
      <c r="N774" t="s">
        <v>28</v>
      </c>
      <c r="O774" s="1">
        <v>43330</v>
      </c>
      <c r="Q774" t="s">
        <v>29</v>
      </c>
      <c r="R774" t="s">
        <v>24</v>
      </c>
    </row>
    <row r="775" spans="1:18" x14ac:dyDescent="0.3">
      <c r="A775" t="s">
        <v>18</v>
      </c>
      <c r="B775" t="s">
        <v>19</v>
      </c>
      <c r="C775" t="s">
        <v>20</v>
      </c>
      <c r="D775" t="s">
        <v>290</v>
      </c>
      <c r="E775" t="s">
        <v>290</v>
      </c>
      <c r="F775" t="s">
        <v>22</v>
      </c>
      <c r="G775" t="s">
        <v>2458</v>
      </c>
      <c r="H775">
        <v>140</v>
      </c>
      <c r="J775" t="s">
        <v>32</v>
      </c>
      <c r="K775" t="s">
        <v>2459</v>
      </c>
      <c r="L775" t="s">
        <v>40</v>
      </c>
      <c r="M775" t="s">
        <v>41</v>
      </c>
      <c r="N775" t="s">
        <v>36</v>
      </c>
      <c r="O775">
        <v>43430</v>
      </c>
      <c r="Q775" t="s">
        <v>29</v>
      </c>
      <c r="R775" t="s">
        <v>32</v>
      </c>
    </row>
    <row r="776" spans="1:18" x14ac:dyDescent="0.3">
      <c r="A776" t="s">
        <v>18</v>
      </c>
      <c r="B776" t="s">
        <v>19</v>
      </c>
      <c r="C776" t="s">
        <v>19</v>
      </c>
      <c r="E776" t="s">
        <v>2463</v>
      </c>
      <c r="F776" t="s">
        <v>22</v>
      </c>
      <c r="G776" t="s">
        <v>2464</v>
      </c>
      <c r="H776">
        <v>6</v>
      </c>
      <c r="I776">
        <v>6</v>
      </c>
      <c r="J776" t="s">
        <v>32</v>
      </c>
      <c r="K776" t="s">
        <v>2465</v>
      </c>
      <c r="L776" t="s">
        <v>40</v>
      </c>
      <c r="M776" t="s">
        <v>41</v>
      </c>
      <c r="N776" t="s">
        <v>42</v>
      </c>
      <c r="O776" s="1">
        <v>40760</v>
      </c>
      <c r="Q776" t="s">
        <v>29</v>
      </c>
      <c r="R776" t="s">
        <v>32</v>
      </c>
    </row>
    <row r="777" spans="1:18" x14ac:dyDescent="0.3">
      <c r="A777" t="s">
        <v>18</v>
      </c>
      <c r="B777" t="s">
        <v>19</v>
      </c>
      <c r="C777" t="s">
        <v>20</v>
      </c>
      <c r="D777" t="s">
        <v>2466</v>
      </c>
      <c r="E777" t="s">
        <v>2466</v>
      </c>
      <c r="F777" t="s">
        <v>22</v>
      </c>
      <c r="G777" t="s">
        <v>2466</v>
      </c>
      <c r="H777">
        <v>9.99</v>
      </c>
      <c r="J777" t="s">
        <v>24</v>
      </c>
      <c r="K777" t="s">
        <v>171</v>
      </c>
      <c r="L777" t="s">
        <v>160</v>
      </c>
      <c r="M777" t="s">
        <v>160</v>
      </c>
      <c r="N777" t="s">
        <v>28</v>
      </c>
      <c r="O777" s="1"/>
      <c r="Q777" t="s">
        <v>29</v>
      </c>
      <c r="R777" t="s">
        <v>24</v>
      </c>
    </row>
    <row r="778" spans="1:18" x14ac:dyDescent="0.3">
      <c r="A778" t="s">
        <v>18</v>
      </c>
      <c r="B778" t="s">
        <v>20</v>
      </c>
      <c r="C778" t="s">
        <v>19</v>
      </c>
      <c r="E778" t="s">
        <v>2467</v>
      </c>
      <c r="F778" t="s">
        <v>22</v>
      </c>
      <c r="G778" t="s">
        <v>2468</v>
      </c>
      <c r="H778">
        <v>2</v>
      </c>
      <c r="I778">
        <v>2</v>
      </c>
      <c r="J778" t="s">
        <v>32</v>
      </c>
      <c r="K778" t="s">
        <v>800</v>
      </c>
      <c r="L778" t="s">
        <v>34</v>
      </c>
      <c r="M778" t="s">
        <v>35</v>
      </c>
      <c r="N778" t="s">
        <v>36</v>
      </c>
      <c r="O778" s="1">
        <v>42887</v>
      </c>
      <c r="Q778" t="s">
        <v>29</v>
      </c>
      <c r="R778" t="s">
        <v>32</v>
      </c>
    </row>
    <row r="779" spans="1:18" x14ac:dyDescent="0.3">
      <c r="A779" t="s">
        <v>18</v>
      </c>
      <c r="B779" t="s">
        <v>19</v>
      </c>
      <c r="C779" t="s">
        <v>20</v>
      </c>
      <c r="D779" t="s">
        <v>2242</v>
      </c>
      <c r="E779" t="s">
        <v>2242</v>
      </c>
      <c r="F779" t="s">
        <v>22</v>
      </c>
      <c r="G779" t="s">
        <v>2242</v>
      </c>
      <c r="H779">
        <v>0.99</v>
      </c>
      <c r="J779" t="s">
        <v>24</v>
      </c>
      <c r="K779" t="s">
        <v>196</v>
      </c>
      <c r="L779" t="s">
        <v>160</v>
      </c>
      <c r="M779" t="s">
        <v>160</v>
      </c>
      <c r="N779" t="s">
        <v>28</v>
      </c>
      <c r="O779" s="1"/>
      <c r="Q779" t="s">
        <v>29</v>
      </c>
      <c r="R779" t="s">
        <v>24</v>
      </c>
    </row>
    <row r="780" spans="1:18" x14ac:dyDescent="0.3">
      <c r="A780" t="s">
        <v>18</v>
      </c>
      <c r="B780" t="s">
        <v>19</v>
      </c>
      <c r="C780" t="s">
        <v>19</v>
      </c>
      <c r="E780" t="s">
        <v>2471</v>
      </c>
      <c r="F780" t="s">
        <v>22</v>
      </c>
      <c r="G780" t="s">
        <v>2472</v>
      </c>
      <c r="H780">
        <v>48.04</v>
      </c>
      <c r="I780">
        <v>52</v>
      </c>
      <c r="J780" t="s">
        <v>71</v>
      </c>
      <c r="K780" t="s">
        <v>2473</v>
      </c>
      <c r="L780" t="s">
        <v>26</v>
      </c>
      <c r="M780" t="s">
        <v>27</v>
      </c>
      <c r="N780" t="s">
        <v>28</v>
      </c>
      <c r="O780" s="1">
        <v>37187</v>
      </c>
      <c r="Q780" t="s">
        <v>29</v>
      </c>
      <c r="R780" t="s">
        <v>71</v>
      </c>
    </row>
    <row r="781" spans="1:18" x14ac:dyDescent="0.3">
      <c r="A781" t="s">
        <v>18</v>
      </c>
      <c r="B781" t="s">
        <v>19</v>
      </c>
      <c r="C781" t="s">
        <v>19</v>
      </c>
      <c r="E781" t="s">
        <v>2474</v>
      </c>
      <c r="F781" t="s">
        <v>44</v>
      </c>
      <c r="G781" t="s">
        <v>2475</v>
      </c>
      <c r="H781">
        <v>565</v>
      </c>
      <c r="J781" t="s">
        <v>24</v>
      </c>
      <c r="K781" t="s">
        <v>260</v>
      </c>
      <c r="L781" t="s">
        <v>185</v>
      </c>
      <c r="M781" t="s">
        <v>27</v>
      </c>
      <c r="N781" t="s">
        <v>28</v>
      </c>
      <c r="O781" s="1"/>
      <c r="Q781" t="s">
        <v>672</v>
      </c>
      <c r="R781" t="s">
        <v>24</v>
      </c>
    </row>
    <row r="782" spans="1:18" x14ac:dyDescent="0.3">
      <c r="A782" t="s">
        <v>18</v>
      </c>
      <c r="B782" t="s">
        <v>19</v>
      </c>
      <c r="C782" t="s">
        <v>19</v>
      </c>
      <c r="E782" t="s">
        <v>2476</v>
      </c>
      <c r="F782" t="s">
        <v>22</v>
      </c>
      <c r="G782" t="s">
        <v>2477</v>
      </c>
      <c r="H782">
        <v>150</v>
      </c>
      <c r="I782">
        <v>150</v>
      </c>
      <c r="J782" t="s">
        <v>32</v>
      </c>
      <c r="K782" t="s">
        <v>2478</v>
      </c>
      <c r="L782" t="s">
        <v>47</v>
      </c>
      <c r="M782" t="s">
        <v>47</v>
      </c>
      <c r="N782" t="s">
        <v>36</v>
      </c>
      <c r="O782">
        <v>38806</v>
      </c>
      <c r="Q782" t="s">
        <v>29</v>
      </c>
      <c r="R782" t="s">
        <v>32</v>
      </c>
    </row>
    <row r="783" spans="1:18" x14ac:dyDescent="0.3">
      <c r="A783" t="s">
        <v>18</v>
      </c>
      <c r="B783" t="s">
        <v>19</v>
      </c>
      <c r="C783" t="s">
        <v>19</v>
      </c>
      <c r="E783" t="s">
        <v>2479</v>
      </c>
      <c r="F783" t="s">
        <v>22</v>
      </c>
      <c r="G783" t="s">
        <v>2480</v>
      </c>
      <c r="H783">
        <v>407</v>
      </c>
      <c r="I783">
        <v>407</v>
      </c>
      <c r="J783" t="s">
        <v>32</v>
      </c>
      <c r="K783" t="s">
        <v>68</v>
      </c>
      <c r="L783" t="s">
        <v>991</v>
      </c>
      <c r="M783" t="s">
        <v>35</v>
      </c>
      <c r="N783" t="s">
        <v>36</v>
      </c>
      <c r="O783">
        <v>30682</v>
      </c>
      <c r="Q783" t="s">
        <v>29</v>
      </c>
      <c r="R783" t="s">
        <v>32</v>
      </c>
    </row>
    <row r="784" spans="1:18" x14ac:dyDescent="0.3">
      <c r="A784" t="s">
        <v>18</v>
      </c>
      <c r="B784" t="s">
        <v>19</v>
      </c>
      <c r="C784" t="s">
        <v>19</v>
      </c>
      <c r="E784" t="s">
        <v>1960</v>
      </c>
      <c r="F784" t="s">
        <v>22</v>
      </c>
      <c r="G784" t="s">
        <v>1961</v>
      </c>
      <c r="H784">
        <v>37.5</v>
      </c>
      <c r="I784">
        <v>39</v>
      </c>
      <c r="J784" t="s">
        <v>32</v>
      </c>
      <c r="K784" t="s">
        <v>480</v>
      </c>
      <c r="L784" t="s">
        <v>34</v>
      </c>
      <c r="M784" t="s">
        <v>35</v>
      </c>
      <c r="N784" t="s">
        <v>36</v>
      </c>
      <c r="O784" s="1">
        <v>23012</v>
      </c>
      <c r="Q784" t="s">
        <v>29</v>
      </c>
      <c r="R784" t="s">
        <v>32</v>
      </c>
    </row>
    <row r="785" spans="1:18" x14ac:dyDescent="0.3">
      <c r="A785" t="s">
        <v>18</v>
      </c>
      <c r="B785" t="s">
        <v>19</v>
      </c>
      <c r="C785" t="s">
        <v>19</v>
      </c>
      <c r="E785" t="s">
        <v>2481</v>
      </c>
      <c r="F785" t="s">
        <v>22</v>
      </c>
      <c r="G785" t="s">
        <v>2482</v>
      </c>
      <c r="H785">
        <v>85</v>
      </c>
      <c r="I785">
        <v>85</v>
      </c>
      <c r="J785" t="s">
        <v>24</v>
      </c>
      <c r="K785" t="s">
        <v>2483</v>
      </c>
      <c r="L785" t="s">
        <v>40</v>
      </c>
      <c r="M785" t="s">
        <v>41</v>
      </c>
      <c r="N785" t="s">
        <v>28</v>
      </c>
      <c r="O785">
        <v>42721</v>
      </c>
      <c r="Q785" t="s">
        <v>29</v>
      </c>
      <c r="R785" t="s">
        <v>24</v>
      </c>
    </row>
    <row r="786" spans="1:18" x14ac:dyDescent="0.3">
      <c r="A786" t="s">
        <v>18</v>
      </c>
      <c r="B786" t="s">
        <v>19</v>
      </c>
      <c r="C786" t="s">
        <v>19</v>
      </c>
      <c r="E786" t="s">
        <v>2484</v>
      </c>
      <c r="F786" t="s">
        <v>22</v>
      </c>
      <c r="G786" t="s">
        <v>2485</v>
      </c>
      <c r="H786">
        <v>4.3</v>
      </c>
      <c r="I786">
        <v>4.3</v>
      </c>
      <c r="J786" t="s">
        <v>32</v>
      </c>
      <c r="K786" t="s">
        <v>2486</v>
      </c>
      <c r="L786" t="s">
        <v>94</v>
      </c>
      <c r="M786" t="s">
        <v>135</v>
      </c>
      <c r="N786" t="s">
        <v>36</v>
      </c>
      <c r="O786" s="1">
        <v>41753</v>
      </c>
      <c r="Q786" t="s">
        <v>29</v>
      </c>
      <c r="R786" t="s">
        <v>32</v>
      </c>
    </row>
    <row r="787" spans="1:18" x14ac:dyDescent="0.3">
      <c r="A787" t="s">
        <v>18</v>
      </c>
      <c r="B787" t="s">
        <v>19</v>
      </c>
      <c r="C787" t="s">
        <v>19</v>
      </c>
      <c r="E787" t="s">
        <v>2490</v>
      </c>
      <c r="F787" t="s">
        <v>22</v>
      </c>
      <c r="G787" t="s">
        <v>2491</v>
      </c>
      <c r="H787">
        <v>3.5</v>
      </c>
      <c r="I787">
        <v>3.5</v>
      </c>
      <c r="J787" t="s">
        <v>32</v>
      </c>
      <c r="K787" t="s">
        <v>122</v>
      </c>
      <c r="L787" t="s">
        <v>34</v>
      </c>
      <c r="M787" t="s">
        <v>35</v>
      </c>
      <c r="N787" t="s">
        <v>36</v>
      </c>
      <c r="O787">
        <v>39265</v>
      </c>
      <c r="Q787" t="s">
        <v>29</v>
      </c>
      <c r="R787" t="s">
        <v>357</v>
      </c>
    </row>
    <row r="788" spans="1:18" x14ac:dyDescent="0.3">
      <c r="A788" t="s">
        <v>18</v>
      </c>
      <c r="B788" t="s">
        <v>20</v>
      </c>
      <c r="C788" t="s">
        <v>19</v>
      </c>
      <c r="E788" t="s">
        <v>2492</v>
      </c>
      <c r="F788" t="s">
        <v>22</v>
      </c>
      <c r="G788" t="s">
        <v>2492</v>
      </c>
      <c r="H788">
        <v>0.6</v>
      </c>
      <c r="I788">
        <v>0.5</v>
      </c>
      <c r="J788" t="s">
        <v>32</v>
      </c>
      <c r="K788" t="s">
        <v>1114</v>
      </c>
      <c r="L788" t="s">
        <v>34</v>
      </c>
      <c r="M788" t="s">
        <v>35</v>
      </c>
      <c r="N788" t="s">
        <v>36</v>
      </c>
      <c r="O788" s="1">
        <v>30436</v>
      </c>
      <c r="Q788" t="s">
        <v>29</v>
      </c>
      <c r="R788" t="s">
        <v>32</v>
      </c>
    </row>
    <row r="789" spans="1:18" x14ac:dyDescent="0.3">
      <c r="A789" t="s">
        <v>18</v>
      </c>
      <c r="B789" t="s">
        <v>19</v>
      </c>
      <c r="C789" t="s">
        <v>19</v>
      </c>
      <c r="E789" t="s">
        <v>2493</v>
      </c>
      <c r="F789" t="s">
        <v>44</v>
      </c>
      <c r="G789" t="s">
        <v>2494</v>
      </c>
      <c r="H789">
        <v>5</v>
      </c>
      <c r="J789" t="s">
        <v>24</v>
      </c>
      <c r="K789" t="s">
        <v>2495</v>
      </c>
      <c r="L789" t="s">
        <v>47</v>
      </c>
      <c r="M789" t="s">
        <v>47</v>
      </c>
      <c r="N789" t="s">
        <v>28</v>
      </c>
      <c r="O789" s="1">
        <v>42430</v>
      </c>
      <c r="Q789" t="s">
        <v>1948</v>
      </c>
      <c r="R789" t="s">
        <v>24</v>
      </c>
    </row>
    <row r="790" spans="1:18" x14ac:dyDescent="0.3">
      <c r="A790" t="s">
        <v>18</v>
      </c>
      <c r="B790" t="s">
        <v>19</v>
      </c>
      <c r="C790" t="s">
        <v>19</v>
      </c>
      <c r="E790" t="s">
        <v>2496</v>
      </c>
      <c r="F790" t="s">
        <v>22</v>
      </c>
      <c r="G790" t="s">
        <v>2497</v>
      </c>
      <c r="H790">
        <v>20</v>
      </c>
      <c r="I790">
        <v>20</v>
      </c>
      <c r="J790" t="s">
        <v>24</v>
      </c>
      <c r="K790" t="s">
        <v>2498</v>
      </c>
      <c r="L790" t="s">
        <v>40</v>
      </c>
      <c r="M790" t="s">
        <v>41</v>
      </c>
      <c r="N790" t="s">
        <v>28</v>
      </c>
      <c r="O790" s="1">
        <v>43077</v>
      </c>
      <c r="Q790" t="s">
        <v>29</v>
      </c>
      <c r="R790" t="s">
        <v>24</v>
      </c>
    </row>
    <row r="791" spans="1:18" x14ac:dyDescent="0.3">
      <c r="A791" t="s">
        <v>18</v>
      </c>
      <c r="B791" t="s">
        <v>19</v>
      </c>
      <c r="C791" t="s">
        <v>19</v>
      </c>
      <c r="E791" t="s">
        <v>2499</v>
      </c>
      <c r="F791" t="s">
        <v>22</v>
      </c>
      <c r="G791" t="s">
        <v>2500</v>
      </c>
      <c r="H791">
        <v>3.5</v>
      </c>
      <c r="I791">
        <v>3.5</v>
      </c>
      <c r="J791" t="s">
        <v>32</v>
      </c>
      <c r="K791" t="s">
        <v>311</v>
      </c>
      <c r="L791" t="s">
        <v>34</v>
      </c>
      <c r="M791" t="s">
        <v>35</v>
      </c>
      <c r="N791" t="s">
        <v>36</v>
      </c>
      <c r="O791" s="1">
        <v>10959</v>
      </c>
      <c r="Q791" t="s">
        <v>29</v>
      </c>
      <c r="R791" t="s">
        <v>32</v>
      </c>
    </row>
    <row r="792" spans="1:18" x14ac:dyDescent="0.3">
      <c r="A792" t="s">
        <v>18</v>
      </c>
      <c r="B792" t="s">
        <v>19</v>
      </c>
      <c r="C792" t="s">
        <v>19</v>
      </c>
      <c r="E792" t="s">
        <v>2501</v>
      </c>
      <c r="F792" t="s">
        <v>22</v>
      </c>
      <c r="G792" t="s">
        <v>2502</v>
      </c>
      <c r="H792">
        <v>44</v>
      </c>
      <c r="I792">
        <v>44</v>
      </c>
      <c r="J792" t="s">
        <v>32</v>
      </c>
      <c r="K792" t="s">
        <v>2110</v>
      </c>
      <c r="L792" t="s">
        <v>94</v>
      </c>
      <c r="M792" t="s">
        <v>27</v>
      </c>
      <c r="N792" t="s">
        <v>36</v>
      </c>
      <c r="O792">
        <v>37114</v>
      </c>
      <c r="Q792" t="s">
        <v>29</v>
      </c>
      <c r="R792" t="s">
        <v>32</v>
      </c>
    </row>
    <row r="793" spans="1:18" x14ac:dyDescent="0.3">
      <c r="A793" t="s">
        <v>18</v>
      </c>
      <c r="B793" t="s">
        <v>19</v>
      </c>
      <c r="C793" t="s">
        <v>19</v>
      </c>
      <c r="E793" t="s">
        <v>2503</v>
      </c>
      <c r="F793" t="s">
        <v>22</v>
      </c>
      <c r="G793" t="s">
        <v>2504</v>
      </c>
      <c r="H793">
        <v>1</v>
      </c>
      <c r="I793">
        <v>1</v>
      </c>
      <c r="J793" t="s">
        <v>32</v>
      </c>
      <c r="K793" t="s">
        <v>2505</v>
      </c>
      <c r="L793" t="s">
        <v>94</v>
      </c>
      <c r="M793" t="s">
        <v>135</v>
      </c>
      <c r="N793" t="s">
        <v>42</v>
      </c>
      <c r="O793">
        <v>43133</v>
      </c>
      <c r="Q793" t="s">
        <v>29</v>
      </c>
      <c r="R793" t="s">
        <v>32</v>
      </c>
    </row>
    <row r="794" spans="1:18" x14ac:dyDescent="0.3">
      <c r="A794" t="s">
        <v>18</v>
      </c>
      <c r="B794" t="s">
        <v>19</v>
      </c>
      <c r="C794" t="s">
        <v>19</v>
      </c>
      <c r="E794" t="s">
        <v>2506</v>
      </c>
      <c r="F794" t="s">
        <v>22</v>
      </c>
      <c r="G794" t="s">
        <v>2507</v>
      </c>
      <c r="H794">
        <v>48</v>
      </c>
      <c r="I794">
        <v>48</v>
      </c>
      <c r="J794" t="s">
        <v>24</v>
      </c>
      <c r="K794" t="s">
        <v>2508</v>
      </c>
      <c r="L794" t="s">
        <v>40</v>
      </c>
      <c r="M794" t="s">
        <v>41</v>
      </c>
      <c r="N794" t="s">
        <v>28</v>
      </c>
      <c r="O794" s="1">
        <v>40344</v>
      </c>
      <c r="Q794" t="s">
        <v>29</v>
      </c>
      <c r="R794" t="s">
        <v>24</v>
      </c>
    </row>
    <row r="795" spans="1:18" x14ac:dyDescent="0.3">
      <c r="A795" t="s">
        <v>18</v>
      </c>
      <c r="B795" t="s">
        <v>19</v>
      </c>
      <c r="C795" t="s">
        <v>19</v>
      </c>
      <c r="E795" t="s">
        <v>2509</v>
      </c>
      <c r="F795" t="s">
        <v>22</v>
      </c>
      <c r="G795" t="s">
        <v>2510</v>
      </c>
      <c r="H795">
        <v>2</v>
      </c>
      <c r="I795">
        <v>2</v>
      </c>
      <c r="J795" t="s">
        <v>24</v>
      </c>
      <c r="K795" t="s">
        <v>2511</v>
      </c>
      <c r="L795" t="s">
        <v>40</v>
      </c>
      <c r="M795" t="s">
        <v>41</v>
      </c>
      <c r="N795" t="s">
        <v>28</v>
      </c>
      <c r="O795" s="1">
        <v>43008</v>
      </c>
      <c r="Q795" t="s">
        <v>29</v>
      </c>
      <c r="R795" t="s">
        <v>24</v>
      </c>
    </row>
    <row r="796" spans="1:18" x14ac:dyDescent="0.3">
      <c r="A796" t="s">
        <v>18</v>
      </c>
      <c r="B796" t="s">
        <v>19</v>
      </c>
      <c r="C796" t="s">
        <v>19</v>
      </c>
      <c r="E796" t="s">
        <v>2512</v>
      </c>
      <c r="F796" t="s">
        <v>22</v>
      </c>
      <c r="G796" t="s">
        <v>2513</v>
      </c>
      <c r="H796">
        <v>20</v>
      </c>
      <c r="I796">
        <v>20</v>
      </c>
      <c r="J796" t="s">
        <v>24</v>
      </c>
      <c r="K796" t="s">
        <v>2514</v>
      </c>
      <c r="L796" t="s">
        <v>40</v>
      </c>
      <c r="M796" t="s">
        <v>41</v>
      </c>
      <c r="N796" t="s">
        <v>28</v>
      </c>
      <c r="O796" s="1">
        <v>42250</v>
      </c>
      <c r="Q796" t="s">
        <v>29</v>
      </c>
      <c r="R796" t="s">
        <v>24</v>
      </c>
    </row>
    <row r="797" spans="1:18" x14ac:dyDescent="0.3">
      <c r="A797" t="s">
        <v>18</v>
      </c>
      <c r="B797" t="s">
        <v>19</v>
      </c>
      <c r="C797" t="s">
        <v>20</v>
      </c>
      <c r="D797" t="s">
        <v>238</v>
      </c>
      <c r="E797" t="s">
        <v>238</v>
      </c>
      <c r="F797" t="s">
        <v>22</v>
      </c>
      <c r="G797" t="s">
        <v>2515</v>
      </c>
      <c r="H797">
        <v>933.1</v>
      </c>
      <c r="J797" t="s">
        <v>32</v>
      </c>
      <c r="K797" t="s">
        <v>241</v>
      </c>
      <c r="L797" t="s">
        <v>34</v>
      </c>
      <c r="M797" t="s">
        <v>35</v>
      </c>
      <c r="N797" t="s">
        <v>36</v>
      </c>
      <c r="O797" s="1">
        <v>24838</v>
      </c>
      <c r="Q797" t="s">
        <v>29</v>
      </c>
      <c r="R797" t="s">
        <v>1088</v>
      </c>
    </row>
    <row r="798" spans="1:18" x14ac:dyDescent="0.3">
      <c r="A798" t="s">
        <v>18</v>
      </c>
      <c r="B798" t="s">
        <v>19</v>
      </c>
      <c r="C798" t="s">
        <v>19</v>
      </c>
      <c r="E798" t="s">
        <v>2517</v>
      </c>
      <c r="F798" t="s">
        <v>22</v>
      </c>
      <c r="G798" t="s">
        <v>2518</v>
      </c>
      <c r="H798">
        <v>1.1599999999999999</v>
      </c>
      <c r="I798">
        <v>1.3</v>
      </c>
      <c r="J798" t="s">
        <v>24</v>
      </c>
      <c r="K798" t="s">
        <v>2519</v>
      </c>
      <c r="L798" t="s">
        <v>40</v>
      </c>
      <c r="M798" t="s">
        <v>41</v>
      </c>
      <c r="N798" t="s">
        <v>28</v>
      </c>
      <c r="O798" s="1">
        <v>40949</v>
      </c>
      <c r="Q798" t="s">
        <v>29</v>
      </c>
      <c r="R798" t="s">
        <v>24</v>
      </c>
    </row>
    <row r="799" spans="1:18" x14ac:dyDescent="0.3">
      <c r="A799" t="s">
        <v>18</v>
      </c>
      <c r="B799" t="s">
        <v>20</v>
      </c>
      <c r="C799" t="s">
        <v>19</v>
      </c>
      <c r="E799" t="s">
        <v>2522</v>
      </c>
      <c r="F799" t="s">
        <v>22</v>
      </c>
      <c r="G799" t="s">
        <v>2523</v>
      </c>
      <c r="H799">
        <v>20</v>
      </c>
      <c r="I799">
        <v>36.799999999999997</v>
      </c>
      <c r="J799" t="s">
        <v>32</v>
      </c>
      <c r="K799" t="s">
        <v>2524</v>
      </c>
      <c r="L799" t="s">
        <v>26</v>
      </c>
      <c r="M799" t="s">
        <v>27</v>
      </c>
      <c r="N799" t="s">
        <v>42</v>
      </c>
      <c r="O799" s="1">
        <v>32842</v>
      </c>
      <c r="Q799" t="s">
        <v>29</v>
      </c>
      <c r="R799" t="s">
        <v>32</v>
      </c>
    </row>
    <row r="800" spans="1:18" x14ac:dyDescent="0.3">
      <c r="A800" t="s">
        <v>18</v>
      </c>
      <c r="B800" t="s">
        <v>19</v>
      </c>
      <c r="C800" t="s">
        <v>20</v>
      </c>
      <c r="D800" t="s">
        <v>495</v>
      </c>
      <c r="E800" t="s">
        <v>495</v>
      </c>
      <c r="F800" t="s">
        <v>22</v>
      </c>
      <c r="G800" t="s">
        <v>2527</v>
      </c>
      <c r="H800">
        <v>235</v>
      </c>
      <c r="J800" t="s">
        <v>24</v>
      </c>
      <c r="K800" t="s">
        <v>241</v>
      </c>
      <c r="L800" t="s">
        <v>34</v>
      </c>
      <c r="M800" t="s">
        <v>35</v>
      </c>
      <c r="N800" t="s">
        <v>28</v>
      </c>
      <c r="O800" s="1">
        <v>26299</v>
      </c>
      <c r="Q800" t="s">
        <v>29</v>
      </c>
      <c r="R800" t="s">
        <v>653</v>
      </c>
    </row>
    <row r="801" spans="1:18" x14ac:dyDescent="0.3">
      <c r="A801" t="s">
        <v>18</v>
      </c>
      <c r="B801" t="s">
        <v>19</v>
      </c>
      <c r="C801" t="s">
        <v>19</v>
      </c>
      <c r="E801" t="s">
        <v>2528</v>
      </c>
      <c r="F801" t="s">
        <v>22</v>
      </c>
      <c r="G801" t="s">
        <v>2529</v>
      </c>
      <c r="H801">
        <v>1</v>
      </c>
      <c r="I801">
        <v>1</v>
      </c>
      <c r="J801" t="s">
        <v>24</v>
      </c>
      <c r="K801" t="s">
        <v>163</v>
      </c>
      <c r="L801" t="s">
        <v>40</v>
      </c>
      <c r="M801" t="s">
        <v>41</v>
      </c>
      <c r="N801" t="s">
        <v>28</v>
      </c>
      <c r="O801" s="1">
        <v>41491</v>
      </c>
      <c r="Q801" t="s">
        <v>29</v>
      </c>
      <c r="R801" t="s">
        <v>24</v>
      </c>
    </row>
    <row r="802" spans="1:18" x14ac:dyDescent="0.3">
      <c r="A802" t="s">
        <v>18</v>
      </c>
      <c r="B802" t="s">
        <v>19</v>
      </c>
      <c r="C802" t="s">
        <v>19</v>
      </c>
      <c r="E802" t="s">
        <v>2530</v>
      </c>
      <c r="F802" t="s">
        <v>22</v>
      </c>
      <c r="G802" t="s">
        <v>2531</v>
      </c>
      <c r="H802">
        <v>1.5</v>
      </c>
      <c r="I802">
        <v>1.5</v>
      </c>
      <c r="J802" t="s">
        <v>24</v>
      </c>
      <c r="K802" t="s">
        <v>2532</v>
      </c>
      <c r="L802" t="s">
        <v>40</v>
      </c>
      <c r="M802" t="s">
        <v>41</v>
      </c>
      <c r="N802" t="s">
        <v>28</v>
      </c>
      <c r="O802" s="1">
        <v>41859</v>
      </c>
      <c r="Q802" t="s">
        <v>29</v>
      </c>
      <c r="R802" t="s">
        <v>24</v>
      </c>
    </row>
    <row r="803" spans="1:18" x14ac:dyDescent="0.3">
      <c r="A803" t="s">
        <v>18</v>
      </c>
      <c r="B803" t="s">
        <v>19</v>
      </c>
      <c r="C803" t="s">
        <v>19</v>
      </c>
      <c r="E803" t="s">
        <v>2533</v>
      </c>
      <c r="F803" t="s">
        <v>22</v>
      </c>
      <c r="G803" t="s">
        <v>2534</v>
      </c>
      <c r="H803">
        <v>1.6</v>
      </c>
      <c r="I803">
        <v>1.6</v>
      </c>
      <c r="J803" t="s">
        <v>32</v>
      </c>
      <c r="K803" t="s">
        <v>2534</v>
      </c>
      <c r="L803" t="s">
        <v>94</v>
      </c>
      <c r="M803" t="s">
        <v>135</v>
      </c>
      <c r="N803" t="s">
        <v>36</v>
      </c>
      <c r="O803" s="1">
        <v>40215</v>
      </c>
      <c r="Q803" t="s">
        <v>29</v>
      </c>
      <c r="R803" t="s">
        <v>32</v>
      </c>
    </row>
    <row r="804" spans="1:18" x14ac:dyDescent="0.3">
      <c r="A804" t="s">
        <v>18</v>
      </c>
      <c r="B804" t="s">
        <v>19</v>
      </c>
      <c r="C804" t="s">
        <v>19</v>
      </c>
      <c r="E804" t="s">
        <v>2535</v>
      </c>
      <c r="F804" t="s">
        <v>22</v>
      </c>
      <c r="G804" t="s">
        <v>2536</v>
      </c>
      <c r="H804">
        <v>210</v>
      </c>
      <c r="I804">
        <v>210</v>
      </c>
      <c r="J804" t="s">
        <v>32</v>
      </c>
      <c r="K804" t="s">
        <v>1515</v>
      </c>
      <c r="L804" t="s">
        <v>40</v>
      </c>
      <c r="M804" t="s">
        <v>41</v>
      </c>
      <c r="N804" t="s">
        <v>42</v>
      </c>
      <c r="O804">
        <v>41579</v>
      </c>
      <c r="Q804" t="s">
        <v>29</v>
      </c>
      <c r="R804" t="s">
        <v>32</v>
      </c>
    </row>
    <row r="805" spans="1:18" x14ac:dyDescent="0.3">
      <c r="A805" t="s">
        <v>18</v>
      </c>
      <c r="B805" t="s">
        <v>19</v>
      </c>
      <c r="C805" t="s">
        <v>19</v>
      </c>
      <c r="E805" t="s">
        <v>2538</v>
      </c>
      <c r="F805" t="s">
        <v>22</v>
      </c>
      <c r="G805" t="s">
        <v>2539</v>
      </c>
      <c r="H805">
        <v>1.4</v>
      </c>
      <c r="I805">
        <v>1.4</v>
      </c>
      <c r="J805" t="s">
        <v>32</v>
      </c>
      <c r="K805" t="s">
        <v>2186</v>
      </c>
      <c r="L805" t="s">
        <v>34</v>
      </c>
      <c r="M805" t="s">
        <v>35</v>
      </c>
      <c r="N805" t="s">
        <v>36</v>
      </c>
      <c r="O805" s="1">
        <v>42969</v>
      </c>
      <c r="Q805" t="s">
        <v>29</v>
      </c>
      <c r="R805" t="s">
        <v>32</v>
      </c>
    </row>
    <row r="806" spans="1:18" x14ac:dyDescent="0.3">
      <c r="A806" t="s">
        <v>18</v>
      </c>
      <c r="B806" t="s">
        <v>19</v>
      </c>
      <c r="C806" t="s">
        <v>19</v>
      </c>
      <c r="E806" t="s">
        <v>2540</v>
      </c>
      <c r="F806" t="s">
        <v>22</v>
      </c>
      <c r="G806" t="s">
        <v>2541</v>
      </c>
      <c r="H806">
        <v>20</v>
      </c>
      <c r="I806">
        <v>20</v>
      </c>
      <c r="J806" t="s">
        <v>24</v>
      </c>
      <c r="K806" t="s">
        <v>2542</v>
      </c>
      <c r="L806" t="s">
        <v>40</v>
      </c>
      <c r="M806" t="s">
        <v>41</v>
      </c>
      <c r="N806" t="s">
        <v>28</v>
      </c>
      <c r="O806" s="1">
        <v>43077</v>
      </c>
      <c r="Q806" t="s">
        <v>29</v>
      </c>
      <c r="R806" t="s">
        <v>24</v>
      </c>
    </row>
    <row r="807" spans="1:18" x14ac:dyDescent="0.3">
      <c r="A807" t="s">
        <v>18</v>
      </c>
      <c r="B807" t="s">
        <v>19</v>
      </c>
      <c r="C807" t="s">
        <v>19</v>
      </c>
      <c r="E807" t="s">
        <v>2543</v>
      </c>
      <c r="F807" t="s">
        <v>22</v>
      </c>
      <c r="G807" t="s">
        <v>2544</v>
      </c>
      <c r="H807">
        <v>100</v>
      </c>
      <c r="I807">
        <v>100</v>
      </c>
      <c r="J807" t="s">
        <v>24</v>
      </c>
      <c r="K807" t="s">
        <v>2545</v>
      </c>
      <c r="L807" t="s">
        <v>160</v>
      </c>
      <c r="M807" t="s">
        <v>318</v>
      </c>
      <c r="N807" t="s">
        <v>28</v>
      </c>
      <c r="O807" s="1"/>
      <c r="Q807" t="s">
        <v>29</v>
      </c>
      <c r="R807" t="s">
        <v>24</v>
      </c>
    </row>
    <row r="808" spans="1:18" x14ac:dyDescent="0.3">
      <c r="A808" t="s">
        <v>18</v>
      </c>
      <c r="B808" t="s">
        <v>19</v>
      </c>
      <c r="C808" t="s">
        <v>19</v>
      </c>
      <c r="E808" t="s">
        <v>2549</v>
      </c>
      <c r="F808" t="s">
        <v>22</v>
      </c>
      <c r="G808" t="s">
        <v>2550</v>
      </c>
      <c r="H808">
        <v>0.9</v>
      </c>
      <c r="I808">
        <v>0.9</v>
      </c>
      <c r="J808" t="s">
        <v>32</v>
      </c>
      <c r="K808" t="s">
        <v>68</v>
      </c>
      <c r="L808" t="s">
        <v>34</v>
      </c>
      <c r="M808" t="s">
        <v>35</v>
      </c>
      <c r="N808" t="s">
        <v>36</v>
      </c>
      <c r="O808" s="1">
        <v>6941</v>
      </c>
      <c r="Q808" t="s">
        <v>29</v>
      </c>
      <c r="R808" t="s">
        <v>32</v>
      </c>
    </row>
    <row r="809" spans="1:18" x14ac:dyDescent="0.3">
      <c r="A809" t="s">
        <v>18</v>
      </c>
      <c r="B809" t="s">
        <v>19</v>
      </c>
      <c r="C809" t="s">
        <v>19</v>
      </c>
      <c r="E809" t="s">
        <v>2551</v>
      </c>
      <c r="F809" t="s">
        <v>22</v>
      </c>
      <c r="G809" t="s">
        <v>2552</v>
      </c>
      <c r="H809">
        <v>150</v>
      </c>
      <c r="I809">
        <v>150</v>
      </c>
      <c r="J809" t="s">
        <v>24</v>
      </c>
      <c r="K809" t="s">
        <v>2553</v>
      </c>
      <c r="L809" t="s">
        <v>40</v>
      </c>
      <c r="M809" t="s">
        <v>41</v>
      </c>
      <c r="N809" t="s">
        <v>28</v>
      </c>
      <c r="O809" s="1">
        <v>43627</v>
      </c>
      <c r="Q809" t="s">
        <v>29</v>
      </c>
      <c r="R809" t="s">
        <v>24</v>
      </c>
    </row>
    <row r="810" spans="1:18" x14ac:dyDescent="0.3">
      <c r="A810" t="s">
        <v>18</v>
      </c>
      <c r="B810" t="s">
        <v>19</v>
      </c>
      <c r="C810" t="s">
        <v>19</v>
      </c>
      <c r="E810" t="s">
        <v>2554</v>
      </c>
      <c r="F810" t="s">
        <v>22</v>
      </c>
      <c r="G810" t="s">
        <v>2555</v>
      </c>
      <c r="H810">
        <v>20</v>
      </c>
      <c r="I810">
        <v>20</v>
      </c>
      <c r="J810" t="s">
        <v>24</v>
      </c>
      <c r="K810" t="s">
        <v>2556</v>
      </c>
      <c r="L810" t="s">
        <v>40</v>
      </c>
      <c r="M810" t="s">
        <v>41</v>
      </c>
      <c r="N810" t="s">
        <v>28</v>
      </c>
      <c r="O810" s="1">
        <v>41950</v>
      </c>
      <c r="Q810" t="s">
        <v>29</v>
      </c>
      <c r="R810" t="s">
        <v>24</v>
      </c>
    </row>
    <row r="811" spans="1:18" x14ac:dyDescent="0.3">
      <c r="A811" t="s">
        <v>18</v>
      </c>
      <c r="B811" t="s">
        <v>19</v>
      </c>
      <c r="C811" t="s">
        <v>19</v>
      </c>
      <c r="E811" t="s">
        <v>2557</v>
      </c>
      <c r="F811" t="s">
        <v>22</v>
      </c>
      <c r="G811" t="s">
        <v>2558</v>
      </c>
      <c r="H811">
        <v>5</v>
      </c>
      <c r="I811">
        <v>5</v>
      </c>
      <c r="J811" t="s">
        <v>24</v>
      </c>
      <c r="K811" t="s">
        <v>1788</v>
      </c>
      <c r="L811" t="s">
        <v>40</v>
      </c>
      <c r="M811" t="s">
        <v>41</v>
      </c>
      <c r="N811" t="s">
        <v>28</v>
      </c>
      <c r="O811" s="1">
        <v>41964</v>
      </c>
      <c r="Q811" t="s">
        <v>29</v>
      </c>
      <c r="R811" t="s">
        <v>24</v>
      </c>
    </row>
    <row r="812" spans="1:18" x14ac:dyDescent="0.3">
      <c r="A812" t="s">
        <v>18</v>
      </c>
      <c r="B812" t="s">
        <v>20</v>
      </c>
      <c r="C812" t="s">
        <v>19</v>
      </c>
      <c r="E812" t="s">
        <v>2559</v>
      </c>
      <c r="F812" t="s">
        <v>22</v>
      </c>
      <c r="G812" t="s">
        <v>2560</v>
      </c>
      <c r="H812">
        <v>6</v>
      </c>
      <c r="I812">
        <v>6.9</v>
      </c>
      <c r="J812" t="s">
        <v>32</v>
      </c>
      <c r="K812" t="s">
        <v>2561</v>
      </c>
      <c r="L812" t="s">
        <v>26</v>
      </c>
      <c r="M812" t="s">
        <v>27</v>
      </c>
      <c r="N812" t="s">
        <v>42</v>
      </c>
      <c r="O812" s="1">
        <v>31413</v>
      </c>
      <c r="Q812" t="s">
        <v>29</v>
      </c>
      <c r="R812" t="s">
        <v>32</v>
      </c>
    </row>
    <row r="813" spans="1:18" x14ac:dyDescent="0.3">
      <c r="A813" t="s">
        <v>18</v>
      </c>
      <c r="B813" t="s">
        <v>19</v>
      </c>
      <c r="C813" t="s">
        <v>20</v>
      </c>
      <c r="D813" t="s">
        <v>352</v>
      </c>
      <c r="E813" t="s">
        <v>352</v>
      </c>
      <c r="F813" t="s">
        <v>22</v>
      </c>
      <c r="G813" t="s">
        <v>2562</v>
      </c>
      <c r="H813">
        <v>820</v>
      </c>
      <c r="J813" t="s">
        <v>24</v>
      </c>
      <c r="K813" t="s">
        <v>227</v>
      </c>
      <c r="L813" t="s">
        <v>34</v>
      </c>
      <c r="M813" t="s">
        <v>35</v>
      </c>
      <c r="N813" t="s">
        <v>28</v>
      </c>
      <c r="O813" s="1">
        <v>4750</v>
      </c>
      <c r="Q813" t="s">
        <v>29</v>
      </c>
      <c r="R813" t="s">
        <v>24</v>
      </c>
    </row>
    <row r="814" spans="1:18" x14ac:dyDescent="0.3">
      <c r="A814" t="s">
        <v>18</v>
      </c>
      <c r="B814" t="s">
        <v>19</v>
      </c>
      <c r="C814" t="s">
        <v>19</v>
      </c>
      <c r="E814" t="s">
        <v>2563</v>
      </c>
      <c r="F814" t="s">
        <v>22</v>
      </c>
      <c r="G814" t="s">
        <v>2564</v>
      </c>
      <c r="H814">
        <v>2.25</v>
      </c>
      <c r="I814">
        <v>2.2999999999999998</v>
      </c>
      <c r="J814" t="s">
        <v>24</v>
      </c>
      <c r="K814" t="s">
        <v>227</v>
      </c>
      <c r="L814" t="s">
        <v>34</v>
      </c>
      <c r="M814" t="s">
        <v>35</v>
      </c>
      <c r="N814" t="s">
        <v>28</v>
      </c>
      <c r="O814" s="1">
        <v>10594</v>
      </c>
      <c r="Q814" t="s">
        <v>29</v>
      </c>
      <c r="R814" t="s">
        <v>24</v>
      </c>
    </row>
    <row r="815" spans="1:18" x14ac:dyDescent="0.3">
      <c r="A815" t="s">
        <v>18</v>
      </c>
      <c r="B815" t="s">
        <v>19</v>
      </c>
      <c r="C815" t="s">
        <v>20</v>
      </c>
      <c r="D815" t="s">
        <v>155</v>
      </c>
      <c r="E815" t="s">
        <v>155</v>
      </c>
      <c r="F815" t="s">
        <v>22</v>
      </c>
      <c r="G815" t="s">
        <v>156</v>
      </c>
      <c r="H815">
        <v>144</v>
      </c>
      <c r="J815" t="s">
        <v>32</v>
      </c>
      <c r="K815" t="s">
        <v>68</v>
      </c>
      <c r="L815" t="s">
        <v>34</v>
      </c>
      <c r="M815" t="s">
        <v>35</v>
      </c>
      <c r="N815" t="s">
        <v>36</v>
      </c>
      <c r="O815" s="1">
        <v>21186</v>
      </c>
      <c r="Q815" t="s">
        <v>29</v>
      </c>
      <c r="R815" t="s">
        <v>32</v>
      </c>
    </row>
    <row r="816" spans="1:18" x14ac:dyDescent="0.3">
      <c r="A816" t="s">
        <v>18</v>
      </c>
      <c r="B816" t="s">
        <v>20</v>
      </c>
      <c r="C816" t="s">
        <v>19</v>
      </c>
      <c r="E816" t="s">
        <v>1762</v>
      </c>
      <c r="F816" t="s">
        <v>22</v>
      </c>
      <c r="G816" t="s">
        <v>1763</v>
      </c>
      <c r="H816">
        <v>38.159999999999997</v>
      </c>
      <c r="I816">
        <v>56</v>
      </c>
      <c r="J816" t="s">
        <v>24</v>
      </c>
      <c r="K816" t="s">
        <v>1764</v>
      </c>
      <c r="L816" t="s">
        <v>47</v>
      </c>
      <c r="M816" t="s">
        <v>47</v>
      </c>
      <c r="N816" t="s">
        <v>28</v>
      </c>
      <c r="O816">
        <v>42752</v>
      </c>
      <c r="Q816" t="s">
        <v>29</v>
      </c>
      <c r="R816" t="s">
        <v>24</v>
      </c>
    </row>
    <row r="817" spans="1:18" x14ac:dyDescent="0.3">
      <c r="A817" t="s">
        <v>18</v>
      </c>
      <c r="B817" t="s">
        <v>19</v>
      </c>
      <c r="C817" t="s">
        <v>19</v>
      </c>
      <c r="E817" t="s">
        <v>2565</v>
      </c>
      <c r="F817" t="s">
        <v>22</v>
      </c>
      <c r="G817" t="s">
        <v>2566</v>
      </c>
      <c r="H817">
        <v>56</v>
      </c>
      <c r="I817">
        <v>56</v>
      </c>
      <c r="J817" t="s">
        <v>24</v>
      </c>
      <c r="K817" t="s">
        <v>275</v>
      </c>
      <c r="L817" t="s">
        <v>40</v>
      </c>
      <c r="M817" t="s">
        <v>41</v>
      </c>
      <c r="N817" t="s">
        <v>28</v>
      </c>
      <c r="Q817" t="s">
        <v>29</v>
      </c>
      <c r="R817" t="s">
        <v>24</v>
      </c>
    </row>
    <row r="818" spans="1:18" x14ac:dyDescent="0.3">
      <c r="A818" t="s">
        <v>18</v>
      </c>
      <c r="B818" t="s">
        <v>19</v>
      </c>
      <c r="C818" t="s">
        <v>19</v>
      </c>
      <c r="E818" t="s">
        <v>2567</v>
      </c>
      <c r="F818" t="s">
        <v>22</v>
      </c>
      <c r="G818" t="s">
        <v>2568</v>
      </c>
      <c r="H818">
        <v>1.5</v>
      </c>
      <c r="I818">
        <v>1.5</v>
      </c>
      <c r="J818" t="s">
        <v>32</v>
      </c>
      <c r="K818" t="s">
        <v>2569</v>
      </c>
      <c r="L818" t="s">
        <v>40</v>
      </c>
      <c r="M818" t="s">
        <v>41</v>
      </c>
      <c r="N818" t="s">
        <v>36</v>
      </c>
      <c r="O818">
        <v>42136</v>
      </c>
      <c r="Q818" t="s">
        <v>29</v>
      </c>
      <c r="R818" t="s">
        <v>32</v>
      </c>
    </row>
    <row r="819" spans="1:18" x14ac:dyDescent="0.3">
      <c r="A819" t="s">
        <v>18</v>
      </c>
      <c r="B819" t="s">
        <v>19</v>
      </c>
      <c r="C819" t="s">
        <v>20</v>
      </c>
      <c r="D819" t="s">
        <v>1229</v>
      </c>
      <c r="E819" t="s">
        <v>1229</v>
      </c>
      <c r="F819" t="s">
        <v>22</v>
      </c>
      <c r="G819" t="s">
        <v>1229</v>
      </c>
      <c r="H819">
        <v>0.99</v>
      </c>
      <c r="J819" t="s">
        <v>32</v>
      </c>
      <c r="K819" t="s">
        <v>171</v>
      </c>
      <c r="L819" t="s">
        <v>160</v>
      </c>
      <c r="M819" t="s">
        <v>160</v>
      </c>
      <c r="N819" t="s">
        <v>36</v>
      </c>
      <c r="O819" s="1"/>
      <c r="Q819" t="s">
        <v>29</v>
      </c>
      <c r="R819" t="s">
        <v>32</v>
      </c>
    </row>
    <row r="820" spans="1:18" x14ac:dyDescent="0.3">
      <c r="A820" t="s">
        <v>18</v>
      </c>
      <c r="B820" t="s">
        <v>19</v>
      </c>
      <c r="C820" t="s">
        <v>19</v>
      </c>
      <c r="E820" t="s">
        <v>2570</v>
      </c>
      <c r="F820" t="s">
        <v>22</v>
      </c>
      <c r="G820" t="s">
        <v>2571</v>
      </c>
      <c r="H820">
        <v>1.5</v>
      </c>
      <c r="I820">
        <v>1.9</v>
      </c>
      <c r="J820" t="s">
        <v>24</v>
      </c>
      <c r="K820" t="s">
        <v>2572</v>
      </c>
      <c r="L820" t="s">
        <v>40</v>
      </c>
      <c r="M820" t="s">
        <v>41</v>
      </c>
      <c r="N820" t="s">
        <v>28</v>
      </c>
      <c r="O820" s="1">
        <v>43465</v>
      </c>
      <c r="Q820" t="s">
        <v>29</v>
      </c>
      <c r="R820" t="s">
        <v>24</v>
      </c>
    </row>
    <row r="821" spans="1:18" x14ac:dyDescent="0.3">
      <c r="A821" t="s">
        <v>18</v>
      </c>
      <c r="B821" t="s">
        <v>19</v>
      </c>
      <c r="C821" t="s">
        <v>19</v>
      </c>
      <c r="E821" t="s">
        <v>2573</v>
      </c>
      <c r="F821" t="s">
        <v>22</v>
      </c>
      <c r="G821" t="s">
        <v>2574</v>
      </c>
      <c r="H821">
        <v>35</v>
      </c>
      <c r="I821">
        <v>70</v>
      </c>
      <c r="J821" t="s">
        <v>24</v>
      </c>
      <c r="K821" t="s">
        <v>2575</v>
      </c>
      <c r="L821" t="s">
        <v>40</v>
      </c>
      <c r="M821" t="s">
        <v>41</v>
      </c>
      <c r="N821" t="s">
        <v>28</v>
      </c>
      <c r="O821" s="1"/>
      <c r="Q821" t="s">
        <v>29</v>
      </c>
      <c r="R821" t="s">
        <v>24</v>
      </c>
    </row>
    <row r="822" spans="1:18" x14ac:dyDescent="0.3">
      <c r="A822" t="s">
        <v>18</v>
      </c>
      <c r="B822" t="s">
        <v>19</v>
      </c>
      <c r="C822" t="s">
        <v>19</v>
      </c>
      <c r="E822" t="s">
        <v>2577</v>
      </c>
      <c r="F822" t="s">
        <v>22</v>
      </c>
      <c r="G822" t="s">
        <v>2578</v>
      </c>
      <c r="H822">
        <v>175.67</v>
      </c>
      <c r="I822">
        <v>175.7</v>
      </c>
      <c r="J822" t="s">
        <v>32</v>
      </c>
      <c r="K822" t="s">
        <v>794</v>
      </c>
      <c r="L822" t="s">
        <v>34</v>
      </c>
      <c r="M822" t="s">
        <v>35</v>
      </c>
      <c r="N822" t="s">
        <v>36</v>
      </c>
      <c r="O822" s="1">
        <v>25204</v>
      </c>
      <c r="Q822" t="s">
        <v>29</v>
      </c>
      <c r="R822" t="s">
        <v>32</v>
      </c>
    </row>
    <row r="823" spans="1:18" x14ac:dyDescent="0.3">
      <c r="A823" t="s">
        <v>18</v>
      </c>
      <c r="B823" t="s">
        <v>19</v>
      </c>
      <c r="C823" t="s">
        <v>19</v>
      </c>
      <c r="E823" t="s">
        <v>2581</v>
      </c>
      <c r="F823" t="s">
        <v>22</v>
      </c>
      <c r="G823" t="s">
        <v>2582</v>
      </c>
      <c r="H823">
        <v>200</v>
      </c>
      <c r="I823">
        <v>207</v>
      </c>
      <c r="J823" t="s">
        <v>24</v>
      </c>
      <c r="K823" t="s">
        <v>227</v>
      </c>
      <c r="L823" t="s">
        <v>991</v>
      </c>
      <c r="M823" t="s">
        <v>35</v>
      </c>
      <c r="N823" t="s">
        <v>28</v>
      </c>
      <c r="O823" s="1">
        <v>31778</v>
      </c>
      <c r="Q823" t="s">
        <v>29</v>
      </c>
      <c r="R823" t="s">
        <v>24</v>
      </c>
    </row>
    <row r="824" spans="1:18" x14ac:dyDescent="0.3">
      <c r="A824" t="s">
        <v>18</v>
      </c>
      <c r="B824" t="s">
        <v>19</v>
      </c>
      <c r="C824" t="s">
        <v>19</v>
      </c>
      <c r="E824" t="s">
        <v>2583</v>
      </c>
      <c r="F824" t="s">
        <v>22</v>
      </c>
      <c r="G824" t="s">
        <v>2584</v>
      </c>
      <c r="H824">
        <v>47.1</v>
      </c>
      <c r="I824">
        <v>47.1</v>
      </c>
      <c r="J824" t="s">
        <v>24</v>
      </c>
      <c r="K824" t="s">
        <v>2585</v>
      </c>
      <c r="L824" t="s">
        <v>47</v>
      </c>
      <c r="M824" t="s">
        <v>47</v>
      </c>
      <c r="N824" t="s">
        <v>28</v>
      </c>
      <c r="O824" s="1">
        <v>41983</v>
      </c>
      <c r="Q824" t="s">
        <v>29</v>
      </c>
      <c r="R824" t="s">
        <v>24</v>
      </c>
    </row>
    <row r="825" spans="1:18" x14ac:dyDescent="0.3">
      <c r="A825" t="s">
        <v>18</v>
      </c>
      <c r="B825" t="s">
        <v>20</v>
      </c>
      <c r="C825" t="s">
        <v>19</v>
      </c>
      <c r="E825" t="s">
        <v>2586</v>
      </c>
      <c r="F825" t="s">
        <v>22</v>
      </c>
      <c r="G825" t="s">
        <v>2587</v>
      </c>
      <c r="H825">
        <v>12.6</v>
      </c>
      <c r="I825">
        <v>12.6</v>
      </c>
      <c r="J825" t="s">
        <v>24</v>
      </c>
      <c r="K825" t="s">
        <v>1836</v>
      </c>
      <c r="L825" t="s">
        <v>47</v>
      </c>
      <c r="M825" t="s">
        <v>47</v>
      </c>
      <c r="N825" t="s">
        <v>28</v>
      </c>
      <c r="O825">
        <v>42405</v>
      </c>
      <c r="Q825" t="s">
        <v>29</v>
      </c>
      <c r="R825" t="s">
        <v>24</v>
      </c>
    </row>
    <row r="826" spans="1:18" x14ac:dyDescent="0.3">
      <c r="A826" t="s">
        <v>18</v>
      </c>
      <c r="B826" t="s">
        <v>19</v>
      </c>
      <c r="C826" t="s">
        <v>19</v>
      </c>
      <c r="E826" t="s">
        <v>2589</v>
      </c>
      <c r="F826" t="s">
        <v>22</v>
      </c>
      <c r="G826" t="s">
        <v>2590</v>
      </c>
      <c r="H826">
        <v>101.8</v>
      </c>
      <c r="I826">
        <v>131.80000000000001</v>
      </c>
      <c r="J826" t="s">
        <v>24</v>
      </c>
      <c r="K826" t="s">
        <v>1072</v>
      </c>
      <c r="L826" t="s">
        <v>26</v>
      </c>
      <c r="M826" t="s">
        <v>27</v>
      </c>
      <c r="N826" t="s">
        <v>28</v>
      </c>
      <c r="O826" s="1">
        <v>41400</v>
      </c>
      <c r="Q826" t="s">
        <v>29</v>
      </c>
      <c r="R826" t="s">
        <v>24</v>
      </c>
    </row>
    <row r="827" spans="1:18" x14ac:dyDescent="0.3">
      <c r="A827" t="s">
        <v>18</v>
      </c>
      <c r="B827" t="s">
        <v>19</v>
      </c>
      <c r="C827" t="s">
        <v>20</v>
      </c>
      <c r="D827" t="s">
        <v>2591</v>
      </c>
      <c r="E827" t="s">
        <v>2591</v>
      </c>
      <c r="F827" t="s">
        <v>22</v>
      </c>
      <c r="G827" t="s">
        <v>2592</v>
      </c>
      <c r="H827">
        <v>1</v>
      </c>
      <c r="J827" t="s">
        <v>24</v>
      </c>
      <c r="K827" t="s">
        <v>2593</v>
      </c>
      <c r="L827" t="s">
        <v>160</v>
      </c>
      <c r="M827" t="s">
        <v>160</v>
      </c>
      <c r="N827" t="s">
        <v>28</v>
      </c>
      <c r="Q827" t="s">
        <v>29</v>
      </c>
      <c r="R827" t="s">
        <v>24</v>
      </c>
    </row>
    <row r="828" spans="1:18" x14ac:dyDescent="0.3">
      <c r="A828" t="s">
        <v>18</v>
      </c>
      <c r="B828" t="s">
        <v>19</v>
      </c>
      <c r="C828" t="s">
        <v>19</v>
      </c>
      <c r="E828" t="s">
        <v>2594</v>
      </c>
      <c r="F828" t="s">
        <v>22</v>
      </c>
      <c r="G828" t="s">
        <v>2595</v>
      </c>
      <c r="H828">
        <v>56.9</v>
      </c>
      <c r="I828">
        <v>56.9</v>
      </c>
      <c r="J828" t="s">
        <v>32</v>
      </c>
      <c r="K828" t="s">
        <v>68</v>
      </c>
      <c r="L828" t="s">
        <v>34</v>
      </c>
      <c r="M828" t="s">
        <v>35</v>
      </c>
      <c r="N828" t="s">
        <v>36</v>
      </c>
      <c r="O828">
        <v>18264</v>
      </c>
      <c r="Q828" t="s">
        <v>29</v>
      </c>
      <c r="R828" t="s">
        <v>32</v>
      </c>
    </row>
    <row r="829" spans="1:18" x14ac:dyDescent="0.3">
      <c r="A829" t="s">
        <v>18</v>
      </c>
      <c r="B829" t="s">
        <v>20</v>
      </c>
      <c r="C829" t="s">
        <v>19</v>
      </c>
      <c r="E829" t="s">
        <v>2597</v>
      </c>
      <c r="F829" t="s">
        <v>22</v>
      </c>
      <c r="G829" t="s">
        <v>2598</v>
      </c>
      <c r="H829">
        <v>6.77</v>
      </c>
      <c r="I829">
        <v>6.8</v>
      </c>
      <c r="J829" t="s">
        <v>24</v>
      </c>
      <c r="K829" t="s">
        <v>816</v>
      </c>
      <c r="L829" t="s">
        <v>47</v>
      </c>
      <c r="M829" t="s">
        <v>47</v>
      </c>
      <c r="N829" t="s">
        <v>28</v>
      </c>
      <c r="O829" s="1">
        <v>42349</v>
      </c>
      <c r="Q829" t="s">
        <v>29</v>
      </c>
      <c r="R829" t="s">
        <v>24</v>
      </c>
    </row>
    <row r="830" spans="1:18" x14ac:dyDescent="0.3">
      <c r="A830" t="s">
        <v>18</v>
      </c>
      <c r="B830" t="s">
        <v>19</v>
      </c>
      <c r="C830" t="s">
        <v>19</v>
      </c>
      <c r="E830" t="s">
        <v>2599</v>
      </c>
      <c r="F830" t="s">
        <v>22</v>
      </c>
      <c r="G830" t="s">
        <v>2600</v>
      </c>
      <c r="H830">
        <v>20</v>
      </c>
      <c r="I830">
        <v>20</v>
      </c>
      <c r="J830" t="s">
        <v>32</v>
      </c>
      <c r="K830" t="s">
        <v>2601</v>
      </c>
      <c r="L830" t="s">
        <v>40</v>
      </c>
      <c r="M830" t="s">
        <v>41</v>
      </c>
      <c r="N830" t="s">
        <v>42</v>
      </c>
      <c r="O830">
        <v>41341</v>
      </c>
      <c r="Q830" t="s">
        <v>29</v>
      </c>
      <c r="R830" t="s">
        <v>32</v>
      </c>
    </row>
    <row r="831" spans="1:18" x14ac:dyDescent="0.3">
      <c r="A831" t="s">
        <v>18</v>
      </c>
      <c r="B831" t="s">
        <v>19</v>
      </c>
      <c r="C831" t="s">
        <v>20</v>
      </c>
      <c r="D831" t="s">
        <v>2293</v>
      </c>
      <c r="E831" t="s">
        <v>2293</v>
      </c>
      <c r="F831" t="s">
        <v>22</v>
      </c>
      <c r="G831" t="s">
        <v>2293</v>
      </c>
      <c r="H831">
        <v>0.99</v>
      </c>
      <c r="J831" t="s">
        <v>24</v>
      </c>
      <c r="K831" t="s">
        <v>171</v>
      </c>
      <c r="L831" t="s">
        <v>160</v>
      </c>
      <c r="M831" t="s">
        <v>160</v>
      </c>
      <c r="N831" t="s">
        <v>28</v>
      </c>
      <c r="O831" s="1"/>
      <c r="Q831" t="s">
        <v>29</v>
      </c>
      <c r="R831" t="s">
        <v>24</v>
      </c>
    </row>
    <row r="832" spans="1:18" x14ac:dyDescent="0.3">
      <c r="A832" t="s">
        <v>18</v>
      </c>
      <c r="B832" t="s">
        <v>19</v>
      </c>
      <c r="C832" t="s">
        <v>19</v>
      </c>
      <c r="E832" t="s">
        <v>1736</v>
      </c>
      <c r="F832" t="s">
        <v>22</v>
      </c>
      <c r="G832" t="s">
        <v>1737</v>
      </c>
      <c r="H832">
        <v>102.47</v>
      </c>
      <c r="I832">
        <v>131.80000000000001</v>
      </c>
      <c r="J832" t="s">
        <v>24</v>
      </c>
      <c r="K832" t="s">
        <v>1072</v>
      </c>
      <c r="L832" t="s">
        <v>26</v>
      </c>
      <c r="M832" t="s">
        <v>27</v>
      </c>
      <c r="N832" t="s">
        <v>28</v>
      </c>
      <c r="O832" s="1">
        <v>41400</v>
      </c>
      <c r="Q832" t="s">
        <v>29</v>
      </c>
      <c r="R832" t="s">
        <v>24</v>
      </c>
    </row>
    <row r="833" spans="1:18" x14ac:dyDescent="0.3">
      <c r="A833" t="s">
        <v>18</v>
      </c>
      <c r="B833" t="s">
        <v>19</v>
      </c>
      <c r="C833" t="s">
        <v>20</v>
      </c>
      <c r="D833" t="s">
        <v>361</v>
      </c>
      <c r="E833" t="s">
        <v>361</v>
      </c>
      <c r="F833" t="s">
        <v>22</v>
      </c>
      <c r="G833" t="s">
        <v>2607</v>
      </c>
      <c r="H833">
        <v>673.8</v>
      </c>
      <c r="J833" t="s">
        <v>24</v>
      </c>
      <c r="K833" t="s">
        <v>363</v>
      </c>
      <c r="L833" t="s">
        <v>185</v>
      </c>
      <c r="M833" t="s">
        <v>27</v>
      </c>
      <c r="N833" t="s">
        <v>28</v>
      </c>
      <c r="O833" s="1">
        <v>43865</v>
      </c>
      <c r="Q833" t="s">
        <v>29</v>
      </c>
      <c r="R833" t="s">
        <v>24</v>
      </c>
    </row>
    <row r="834" spans="1:18" x14ac:dyDescent="0.3">
      <c r="A834" t="s">
        <v>18</v>
      </c>
      <c r="B834" t="s">
        <v>19</v>
      </c>
      <c r="C834" t="s">
        <v>19</v>
      </c>
      <c r="E834" t="s">
        <v>2608</v>
      </c>
      <c r="F834" t="s">
        <v>22</v>
      </c>
      <c r="G834" t="s">
        <v>2609</v>
      </c>
      <c r="H834">
        <v>241.5</v>
      </c>
      <c r="I834">
        <v>250</v>
      </c>
      <c r="J834" t="s">
        <v>24</v>
      </c>
      <c r="K834" t="s">
        <v>2610</v>
      </c>
      <c r="L834" t="s">
        <v>40</v>
      </c>
      <c r="M834" t="s">
        <v>41</v>
      </c>
      <c r="N834" t="s">
        <v>28</v>
      </c>
      <c r="O834">
        <v>41809</v>
      </c>
      <c r="Q834" t="s">
        <v>29</v>
      </c>
      <c r="R834" t="s">
        <v>24</v>
      </c>
    </row>
    <row r="835" spans="1:18" x14ac:dyDescent="0.3">
      <c r="A835" t="s">
        <v>18</v>
      </c>
      <c r="B835" t="s">
        <v>20</v>
      </c>
      <c r="C835" t="s">
        <v>19</v>
      </c>
      <c r="E835" t="s">
        <v>2613</v>
      </c>
      <c r="F835" t="s">
        <v>22</v>
      </c>
      <c r="G835" t="s">
        <v>2614</v>
      </c>
      <c r="H835">
        <v>25</v>
      </c>
      <c r="I835">
        <v>28</v>
      </c>
      <c r="J835" t="s">
        <v>71</v>
      </c>
      <c r="K835" t="s">
        <v>2615</v>
      </c>
      <c r="L835" t="s">
        <v>26</v>
      </c>
      <c r="M835" t="s">
        <v>160</v>
      </c>
      <c r="N835" t="s">
        <v>28</v>
      </c>
      <c r="O835" s="1">
        <v>41703</v>
      </c>
      <c r="Q835" t="s">
        <v>29</v>
      </c>
      <c r="R835" t="s">
        <v>71</v>
      </c>
    </row>
    <row r="836" spans="1:18" x14ac:dyDescent="0.3">
      <c r="A836" t="s">
        <v>18</v>
      </c>
      <c r="B836" t="s">
        <v>19</v>
      </c>
      <c r="C836" t="s">
        <v>19</v>
      </c>
      <c r="E836" t="s">
        <v>2616</v>
      </c>
      <c r="F836" t="s">
        <v>22</v>
      </c>
      <c r="G836" t="s">
        <v>2617</v>
      </c>
      <c r="H836">
        <v>2</v>
      </c>
      <c r="I836">
        <v>2</v>
      </c>
      <c r="J836" t="s">
        <v>32</v>
      </c>
      <c r="K836" t="s">
        <v>2618</v>
      </c>
      <c r="L836" t="s">
        <v>94</v>
      </c>
      <c r="M836" t="s">
        <v>135</v>
      </c>
      <c r="N836" t="s">
        <v>42</v>
      </c>
      <c r="O836">
        <v>41708</v>
      </c>
      <c r="Q836" t="s">
        <v>29</v>
      </c>
      <c r="R836" t="s">
        <v>32</v>
      </c>
    </row>
    <row r="837" spans="1:18" x14ac:dyDescent="0.3">
      <c r="A837" t="s">
        <v>18</v>
      </c>
      <c r="B837" t="s">
        <v>19</v>
      </c>
      <c r="C837" t="s">
        <v>20</v>
      </c>
      <c r="D837" t="s">
        <v>3518</v>
      </c>
      <c r="E837" t="s">
        <v>3518</v>
      </c>
      <c r="F837" t="s">
        <v>22</v>
      </c>
      <c r="G837" t="s">
        <v>3518</v>
      </c>
      <c r="H837">
        <v>0.99</v>
      </c>
      <c r="J837" t="s">
        <v>24</v>
      </c>
      <c r="K837" t="s">
        <v>171</v>
      </c>
      <c r="L837" t="s">
        <v>160</v>
      </c>
      <c r="M837" t="s">
        <v>160</v>
      </c>
      <c r="N837" t="s">
        <v>28</v>
      </c>
      <c r="O837" s="1"/>
      <c r="Q837" t="s">
        <v>29</v>
      </c>
      <c r="R837" t="s">
        <v>24</v>
      </c>
    </row>
    <row r="838" spans="1:18" x14ac:dyDescent="0.3">
      <c r="A838" t="s">
        <v>18</v>
      </c>
      <c r="B838" t="s">
        <v>20</v>
      </c>
      <c r="C838" t="s">
        <v>19</v>
      </c>
      <c r="E838" t="s">
        <v>2625</v>
      </c>
      <c r="F838" t="s">
        <v>22</v>
      </c>
      <c r="G838" t="s">
        <v>2626</v>
      </c>
      <c r="H838">
        <v>2.19</v>
      </c>
      <c r="I838">
        <v>8.9</v>
      </c>
      <c r="J838" t="s">
        <v>24</v>
      </c>
      <c r="K838" t="s">
        <v>227</v>
      </c>
      <c r="L838" t="s">
        <v>160</v>
      </c>
      <c r="M838" t="s">
        <v>160</v>
      </c>
      <c r="N838" t="s">
        <v>28</v>
      </c>
      <c r="O838">
        <v>31778</v>
      </c>
      <c r="Q838" t="s">
        <v>29</v>
      </c>
      <c r="R838" t="s">
        <v>24</v>
      </c>
    </row>
    <row r="839" spans="1:18" x14ac:dyDescent="0.3">
      <c r="A839" t="s">
        <v>18</v>
      </c>
      <c r="B839" t="s">
        <v>19</v>
      </c>
      <c r="C839" t="s">
        <v>19</v>
      </c>
      <c r="E839" t="s">
        <v>2627</v>
      </c>
      <c r="F839" t="s">
        <v>22</v>
      </c>
      <c r="G839" t="s">
        <v>2628</v>
      </c>
      <c r="H839">
        <v>0.99</v>
      </c>
      <c r="I839">
        <v>1.5</v>
      </c>
      <c r="J839" t="s">
        <v>24</v>
      </c>
      <c r="K839" t="s">
        <v>2629</v>
      </c>
      <c r="L839" t="s">
        <v>94</v>
      </c>
      <c r="M839" t="s">
        <v>27</v>
      </c>
      <c r="N839" t="s">
        <v>28</v>
      </c>
      <c r="O839">
        <v>43221</v>
      </c>
      <c r="Q839" t="s">
        <v>29</v>
      </c>
      <c r="R839" t="s">
        <v>24</v>
      </c>
    </row>
    <row r="840" spans="1:18" x14ac:dyDescent="0.3">
      <c r="A840" t="s">
        <v>18</v>
      </c>
      <c r="B840" t="s">
        <v>20</v>
      </c>
      <c r="C840" t="s">
        <v>19</v>
      </c>
      <c r="E840" t="s">
        <v>2632</v>
      </c>
      <c r="F840" t="s">
        <v>22</v>
      </c>
      <c r="G840" t="s">
        <v>2633</v>
      </c>
      <c r="H840">
        <v>1.1000000000000001</v>
      </c>
      <c r="I840">
        <v>3.8</v>
      </c>
      <c r="J840" t="s">
        <v>32</v>
      </c>
      <c r="K840" t="s">
        <v>2634</v>
      </c>
      <c r="L840" t="s">
        <v>34</v>
      </c>
      <c r="M840" t="s">
        <v>35</v>
      </c>
      <c r="N840" t="s">
        <v>36</v>
      </c>
      <c r="O840" s="1">
        <v>32004</v>
      </c>
      <c r="Q840" t="s">
        <v>29</v>
      </c>
      <c r="R840" t="s">
        <v>32</v>
      </c>
    </row>
    <row r="841" spans="1:18" x14ac:dyDescent="0.3">
      <c r="A841" t="s">
        <v>18</v>
      </c>
      <c r="B841" t="s">
        <v>19</v>
      </c>
      <c r="C841" t="s">
        <v>20</v>
      </c>
      <c r="D841" t="s">
        <v>3317</v>
      </c>
      <c r="E841" t="s">
        <v>3317</v>
      </c>
      <c r="F841" t="s">
        <v>22</v>
      </c>
      <c r="G841" t="s">
        <v>3317</v>
      </c>
      <c r="H841">
        <v>9.99</v>
      </c>
      <c r="J841" t="s">
        <v>24</v>
      </c>
      <c r="K841" t="s">
        <v>196</v>
      </c>
      <c r="L841" t="s">
        <v>160</v>
      </c>
      <c r="M841" t="s">
        <v>160</v>
      </c>
      <c r="N841" t="s">
        <v>28</v>
      </c>
      <c r="O841" s="1"/>
      <c r="Q841" t="s">
        <v>29</v>
      </c>
      <c r="R841" t="s">
        <v>24</v>
      </c>
    </row>
    <row r="842" spans="1:18" x14ac:dyDescent="0.3">
      <c r="A842" t="s">
        <v>18</v>
      </c>
      <c r="B842" t="s">
        <v>19</v>
      </c>
      <c r="C842" t="s">
        <v>19</v>
      </c>
      <c r="E842" t="s">
        <v>2635</v>
      </c>
      <c r="F842" t="s">
        <v>22</v>
      </c>
      <c r="G842" t="s">
        <v>2636</v>
      </c>
      <c r="H842">
        <v>12</v>
      </c>
      <c r="I842">
        <v>12</v>
      </c>
      <c r="J842" t="s">
        <v>32</v>
      </c>
      <c r="K842" t="s">
        <v>2637</v>
      </c>
      <c r="L842" t="s">
        <v>40</v>
      </c>
      <c r="M842" t="s">
        <v>41</v>
      </c>
      <c r="N842" t="s">
        <v>42</v>
      </c>
      <c r="O842" s="1">
        <v>41816</v>
      </c>
      <c r="Q842" t="s">
        <v>29</v>
      </c>
      <c r="R842" t="s">
        <v>32</v>
      </c>
    </row>
    <row r="843" spans="1:18" x14ac:dyDescent="0.3">
      <c r="A843" t="s">
        <v>18</v>
      </c>
      <c r="B843" t="s">
        <v>19</v>
      </c>
      <c r="C843" t="s">
        <v>20</v>
      </c>
      <c r="D843" t="s">
        <v>293</v>
      </c>
      <c r="E843" t="s">
        <v>293</v>
      </c>
      <c r="F843" t="s">
        <v>22</v>
      </c>
      <c r="G843" t="s">
        <v>2638</v>
      </c>
      <c r="H843">
        <v>92.1</v>
      </c>
      <c r="J843" t="s">
        <v>32</v>
      </c>
      <c r="K843" t="s">
        <v>2639</v>
      </c>
      <c r="L843" t="s">
        <v>83</v>
      </c>
      <c r="M843" t="s">
        <v>194</v>
      </c>
      <c r="N843" t="s">
        <v>36</v>
      </c>
      <c r="O843" s="1">
        <v>30755</v>
      </c>
      <c r="Q843" t="s">
        <v>29</v>
      </c>
      <c r="R843" t="s">
        <v>32</v>
      </c>
    </row>
    <row r="844" spans="1:18" x14ac:dyDescent="0.3">
      <c r="A844" t="s">
        <v>18</v>
      </c>
      <c r="B844" t="s">
        <v>19</v>
      </c>
      <c r="C844" t="s">
        <v>19</v>
      </c>
      <c r="E844" t="s">
        <v>2644</v>
      </c>
      <c r="F844" t="s">
        <v>22</v>
      </c>
      <c r="G844" t="s">
        <v>2645</v>
      </c>
      <c r="H844">
        <v>49.4</v>
      </c>
      <c r="I844">
        <v>71.2</v>
      </c>
      <c r="J844" t="s">
        <v>24</v>
      </c>
      <c r="K844" t="s">
        <v>207</v>
      </c>
      <c r="L844" t="s">
        <v>26</v>
      </c>
      <c r="M844" t="s">
        <v>27</v>
      </c>
      <c r="N844" t="s">
        <v>28</v>
      </c>
      <c r="O844">
        <v>40754</v>
      </c>
      <c r="Q844" t="s">
        <v>29</v>
      </c>
      <c r="R844" t="s">
        <v>208</v>
      </c>
    </row>
    <row r="845" spans="1:18" x14ac:dyDescent="0.3">
      <c r="A845" t="s">
        <v>18</v>
      </c>
      <c r="B845" t="s">
        <v>19</v>
      </c>
      <c r="C845" t="s">
        <v>19</v>
      </c>
      <c r="E845" t="s">
        <v>2646</v>
      </c>
      <c r="F845" t="s">
        <v>22</v>
      </c>
      <c r="G845" t="s">
        <v>2647</v>
      </c>
      <c r="H845">
        <v>2.5</v>
      </c>
      <c r="I845">
        <v>2.5</v>
      </c>
      <c r="J845" t="s">
        <v>71</v>
      </c>
      <c r="K845" t="s">
        <v>2648</v>
      </c>
      <c r="L845" t="s">
        <v>40</v>
      </c>
      <c r="M845" t="s">
        <v>41</v>
      </c>
      <c r="N845" t="s">
        <v>28</v>
      </c>
      <c r="O845" s="1">
        <v>41639</v>
      </c>
      <c r="Q845" t="s">
        <v>29</v>
      </c>
      <c r="R845" t="s">
        <v>71</v>
      </c>
    </row>
    <row r="846" spans="1:18" x14ac:dyDescent="0.3">
      <c r="A846" t="s">
        <v>18</v>
      </c>
      <c r="B846" t="s">
        <v>19</v>
      </c>
      <c r="C846" t="s">
        <v>20</v>
      </c>
      <c r="D846" t="s">
        <v>2619</v>
      </c>
      <c r="E846" t="s">
        <v>2619</v>
      </c>
      <c r="F846" t="s">
        <v>22</v>
      </c>
      <c r="G846" t="s">
        <v>2649</v>
      </c>
      <c r="H846">
        <v>49.97</v>
      </c>
      <c r="J846" t="s">
        <v>32</v>
      </c>
      <c r="K846" t="s">
        <v>2622</v>
      </c>
      <c r="L846" t="s">
        <v>26</v>
      </c>
      <c r="M846" t="s">
        <v>27</v>
      </c>
      <c r="N846" t="s">
        <v>36</v>
      </c>
      <c r="O846" s="1">
        <v>38517</v>
      </c>
      <c r="Q846" t="s">
        <v>29</v>
      </c>
      <c r="R846" t="s">
        <v>32</v>
      </c>
    </row>
    <row r="847" spans="1:18" x14ac:dyDescent="0.3">
      <c r="A847" t="s">
        <v>18</v>
      </c>
      <c r="B847" t="s">
        <v>19</v>
      </c>
      <c r="C847" t="s">
        <v>19</v>
      </c>
      <c r="E847" t="s">
        <v>2650</v>
      </c>
      <c r="F847" t="s">
        <v>22</v>
      </c>
      <c r="G847" t="s">
        <v>2651</v>
      </c>
      <c r="H847">
        <v>54</v>
      </c>
      <c r="I847">
        <v>55</v>
      </c>
      <c r="J847" t="s">
        <v>24</v>
      </c>
      <c r="K847" t="s">
        <v>2652</v>
      </c>
      <c r="L847" t="s">
        <v>40</v>
      </c>
      <c r="M847" t="s">
        <v>41</v>
      </c>
      <c r="N847" t="s">
        <v>28</v>
      </c>
      <c r="O847">
        <v>42726</v>
      </c>
      <c r="Q847" t="s">
        <v>29</v>
      </c>
      <c r="R847" t="s">
        <v>24</v>
      </c>
    </row>
    <row r="848" spans="1:18" x14ac:dyDescent="0.3">
      <c r="A848" t="s">
        <v>18</v>
      </c>
      <c r="B848" t="s">
        <v>19</v>
      </c>
      <c r="C848" t="s">
        <v>19</v>
      </c>
      <c r="E848" t="s">
        <v>2653</v>
      </c>
      <c r="F848" t="s">
        <v>22</v>
      </c>
      <c r="G848" t="s">
        <v>2654</v>
      </c>
      <c r="H848">
        <v>75</v>
      </c>
      <c r="I848">
        <v>75</v>
      </c>
      <c r="J848" t="s">
        <v>24</v>
      </c>
      <c r="K848" t="s">
        <v>2655</v>
      </c>
      <c r="L848" t="s">
        <v>40</v>
      </c>
      <c r="M848" t="s">
        <v>41</v>
      </c>
      <c r="N848" t="s">
        <v>28</v>
      </c>
      <c r="O848" s="1">
        <v>42674</v>
      </c>
      <c r="Q848" t="s">
        <v>29</v>
      </c>
      <c r="R848" t="s">
        <v>24</v>
      </c>
    </row>
    <row r="849" spans="1:18" x14ac:dyDescent="0.3">
      <c r="A849" t="s">
        <v>18</v>
      </c>
      <c r="B849" t="s">
        <v>20</v>
      </c>
      <c r="C849" t="s">
        <v>19</v>
      </c>
      <c r="E849" t="s">
        <v>2657</v>
      </c>
      <c r="F849" t="s">
        <v>22</v>
      </c>
      <c r="G849" t="s">
        <v>2658</v>
      </c>
      <c r="H849">
        <v>1.5</v>
      </c>
      <c r="I849">
        <v>1.5</v>
      </c>
      <c r="J849" t="s">
        <v>32</v>
      </c>
      <c r="K849" t="s">
        <v>1205</v>
      </c>
      <c r="L849" t="s">
        <v>34</v>
      </c>
      <c r="M849" t="s">
        <v>35</v>
      </c>
      <c r="N849" t="s">
        <v>36</v>
      </c>
      <c r="O849" s="1">
        <v>43956</v>
      </c>
      <c r="Q849" t="s">
        <v>29</v>
      </c>
      <c r="R849" t="s">
        <v>32</v>
      </c>
    </row>
    <row r="850" spans="1:18" x14ac:dyDescent="0.3">
      <c r="A850" t="s">
        <v>18</v>
      </c>
      <c r="B850" t="s">
        <v>19</v>
      </c>
      <c r="C850" t="s">
        <v>19</v>
      </c>
      <c r="E850" t="s">
        <v>2659</v>
      </c>
      <c r="F850" t="s">
        <v>22</v>
      </c>
      <c r="G850" t="s">
        <v>2660</v>
      </c>
      <c r="H850">
        <v>47</v>
      </c>
      <c r="I850">
        <v>59</v>
      </c>
      <c r="J850" t="s">
        <v>24</v>
      </c>
      <c r="K850" t="s">
        <v>227</v>
      </c>
      <c r="L850" t="s">
        <v>26</v>
      </c>
      <c r="M850" t="s">
        <v>27</v>
      </c>
      <c r="N850" t="s">
        <v>28</v>
      </c>
      <c r="O850" s="1">
        <v>39345</v>
      </c>
      <c r="Q850" t="s">
        <v>29</v>
      </c>
      <c r="R850" t="s">
        <v>24</v>
      </c>
    </row>
    <row r="851" spans="1:18" x14ac:dyDescent="0.3">
      <c r="A851" t="s">
        <v>18</v>
      </c>
      <c r="B851" t="s">
        <v>19</v>
      </c>
      <c r="C851" t="s">
        <v>19</v>
      </c>
      <c r="E851" t="s">
        <v>2661</v>
      </c>
      <c r="F851" t="s">
        <v>22</v>
      </c>
      <c r="G851" t="s">
        <v>2662</v>
      </c>
      <c r="H851">
        <v>5</v>
      </c>
      <c r="I851">
        <v>11.2</v>
      </c>
      <c r="J851" t="s">
        <v>24</v>
      </c>
      <c r="K851" t="s">
        <v>2663</v>
      </c>
      <c r="L851" t="s">
        <v>26</v>
      </c>
      <c r="M851" t="s">
        <v>27</v>
      </c>
      <c r="N851" t="s">
        <v>28</v>
      </c>
      <c r="O851" s="1">
        <v>42551</v>
      </c>
      <c r="Q851" t="s">
        <v>29</v>
      </c>
      <c r="R851" t="s">
        <v>24</v>
      </c>
    </row>
    <row r="852" spans="1:18" x14ac:dyDescent="0.3">
      <c r="A852" t="s">
        <v>18</v>
      </c>
      <c r="B852" t="s">
        <v>19</v>
      </c>
      <c r="C852" t="s">
        <v>19</v>
      </c>
      <c r="E852" t="s">
        <v>2664</v>
      </c>
      <c r="F852" t="s">
        <v>22</v>
      </c>
      <c r="G852" t="s">
        <v>2665</v>
      </c>
      <c r="H852">
        <v>10.9</v>
      </c>
      <c r="I852">
        <v>11.3</v>
      </c>
      <c r="J852" t="s">
        <v>24</v>
      </c>
      <c r="K852" t="s">
        <v>227</v>
      </c>
      <c r="L852" t="s">
        <v>34</v>
      </c>
      <c r="M852" t="s">
        <v>35</v>
      </c>
      <c r="N852" t="s">
        <v>28</v>
      </c>
      <c r="O852">
        <v>8767</v>
      </c>
      <c r="Q852" t="s">
        <v>29</v>
      </c>
      <c r="R852" t="s">
        <v>24</v>
      </c>
    </row>
    <row r="853" spans="1:18" x14ac:dyDescent="0.3">
      <c r="A853" t="s">
        <v>18</v>
      </c>
      <c r="B853" t="s">
        <v>20</v>
      </c>
      <c r="C853" t="s">
        <v>19</v>
      </c>
      <c r="E853" t="s">
        <v>2669</v>
      </c>
      <c r="F853" t="s">
        <v>22</v>
      </c>
      <c r="G853" t="s">
        <v>2670</v>
      </c>
      <c r="H853">
        <v>4</v>
      </c>
      <c r="I853">
        <v>2.7</v>
      </c>
      <c r="J853" t="s">
        <v>32</v>
      </c>
      <c r="K853" t="s">
        <v>2671</v>
      </c>
      <c r="L853" t="s">
        <v>94</v>
      </c>
      <c r="M853" t="s">
        <v>135</v>
      </c>
      <c r="N853" t="s">
        <v>36</v>
      </c>
      <c r="O853" s="1">
        <v>35431</v>
      </c>
      <c r="Q853" t="s">
        <v>29</v>
      </c>
      <c r="R853" t="s">
        <v>32</v>
      </c>
    </row>
    <row r="854" spans="1:18" x14ac:dyDescent="0.3">
      <c r="A854" t="s">
        <v>18</v>
      </c>
      <c r="B854" t="s">
        <v>19</v>
      </c>
      <c r="C854" t="s">
        <v>20</v>
      </c>
      <c r="D854" t="s">
        <v>195</v>
      </c>
      <c r="E854" t="s">
        <v>195</v>
      </c>
      <c r="F854" t="s">
        <v>22</v>
      </c>
      <c r="G854" t="s">
        <v>195</v>
      </c>
      <c r="H854">
        <v>9.99</v>
      </c>
      <c r="J854" t="s">
        <v>24</v>
      </c>
      <c r="K854" t="s">
        <v>196</v>
      </c>
      <c r="L854" t="s">
        <v>160</v>
      </c>
      <c r="M854" t="s">
        <v>160</v>
      </c>
      <c r="N854" t="s">
        <v>28</v>
      </c>
      <c r="O854" s="1"/>
      <c r="Q854" t="s">
        <v>29</v>
      </c>
      <c r="R854" t="s">
        <v>24</v>
      </c>
    </row>
    <row r="855" spans="1:18" x14ac:dyDescent="0.3">
      <c r="A855" t="s">
        <v>18</v>
      </c>
      <c r="B855" t="s">
        <v>19</v>
      </c>
      <c r="C855" t="s">
        <v>19</v>
      </c>
      <c r="E855" t="s">
        <v>2676</v>
      </c>
      <c r="F855" t="s">
        <v>22</v>
      </c>
      <c r="G855" t="s">
        <v>2677</v>
      </c>
      <c r="H855">
        <v>741.27</v>
      </c>
      <c r="I855">
        <v>750</v>
      </c>
      <c r="J855" t="s">
        <v>24</v>
      </c>
      <c r="K855" t="s">
        <v>379</v>
      </c>
      <c r="L855" t="s">
        <v>83</v>
      </c>
      <c r="M855" t="s">
        <v>27</v>
      </c>
      <c r="N855" t="s">
        <v>28</v>
      </c>
      <c r="O855" s="1">
        <v>25934</v>
      </c>
      <c r="Q855" t="s">
        <v>29</v>
      </c>
      <c r="R855" t="s">
        <v>24</v>
      </c>
    </row>
    <row r="856" spans="1:18" x14ac:dyDescent="0.3">
      <c r="A856" t="s">
        <v>18</v>
      </c>
      <c r="B856" t="s">
        <v>19</v>
      </c>
      <c r="C856" t="s">
        <v>20</v>
      </c>
      <c r="D856" t="s">
        <v>1215</v>
      </c>
      <c r="E856" t="s">
        <v>1215</v>
      </c>
      <c r="F856" t="s">
        <v>22</v>
      </c>
      <c r="G856" t="s">
        <v>1627</v>
      </c>
      <c r="H856">
        <v>494.58</v>
      </c>
      <c r="J856" t="s">
        <v>24</v>
      </c>
      <c r="K856" t="s">
        <v>1628</v>
      </c>
      <c r="L856" t="s">
        <v>185</v>
      </c>
      <c r="M856" t="s">
        <v>27</v>
      </c>
      <c r="N856" t="s">
        <v>28</v>
      </c>
      <c r="O856">
        <v>41078</v>
      </c>
      <c r="Q856" t="s">
        <v>29</v>
      </c>
      <c r="R856" t="s">
        <v>24</v>
      </c>
    </row>
    <row r="857" spans="1:18" x14ac:dyDescent="0.3">
      <c r="A857" t="s">
        <v>18</v>
      </c>
      <c r="B857" t="s">
        <v>19</v>
      </c>
      <c r="C857" t="s">
        <v>19</v>
      </c>
      <c r="E857" t="s">
        <v>2678</v>
      </c>
      <c r="F857" t="s">
        <v>22</v>
      </c>
      <c r="G857" t="s">
        <v>2679</v>
      </c>
      <c r="H857">
        <v>3</v>
      </c>
      <c r="I857">
        <v>3</v>
      </c>
      <c r="J857" t="s">
        <v>71</v>
      </c>
      <c r="K857" t="s">
        <v>2680</v>
      </c>
      <c r="L857" t="s">
        <v>40</v>
      </c>
      <c r="M857" t="s">
        <v>41</v>
      </c>
      <c r="N857" t="s">
        <v>28</v>
      </c>
      <c r="O857" s="1">
        <v>42630</v>
      </c>
      <c r="Q857" t="s">
        <v>29</v>
      </c>
      <c r="R857" t="s">
        <v>71</v>
      </c>
    </row>
    <row r="858" spans="1:18" x14ac:dyDescent="0.3">
      <c r="A858" t="s">
        <v>18</v>
      </c>
      <c r="B858" t="s">
        <v>20</v>
      </c>
      <c r="C858" t="s">
        <v>19</v>
      </c>
      <c r="E858" t="s">
        <v>2681</v>
      </c>
      <c r="F858" t="s">
        <v>22</v>
      </c>
      <c r="G858" t="s">
        <v>2682</v>
      </c>
      <c r="H858">
        <v>27.87</v>
      </c>
      <c r="I858">
        <v>30.3</v>
      </c>
      <c r="J858" t="s">
        <v>24</v>
      </c>
      <c r="K858" t="s">
        <v>2683</v>
      </c>
      <c r="L858" t="s">
        <v>47</v>
      </c>
      <c r="M858" t="s">
        <v>47</v>
      </c>
      <c r="N858" t="s">
        <v>28</v>
      </c>
      <c r="O858" s="1">
        <v>43081</v>
      </c>
      <c r="Q858" t="s">
        <v>29</v>
      </c>
      <c r="R858" t="s">
        <v>24</v>
      </c>
    </row>
    <row r="859" spans="1:18" x14ac:dyDescent="0.3">
      <c r="A859" t="s">
        <v>18</v>
      </c>
      <c r="B859" t="s">
        <v>19</v>
      </c>
      <c r="C859" t="s">
        <v>20</v>
      </c>
      <c r="D859" t="s">
        <v>53</v>
      </c>
      <c r="E859" t="s">
        <v>53</v>
      </c>
      <c r="F859" t="s">
        <v>22</v>
      </c>
      <c r="G859" t="s">
        <v>2537</v>
      </c>
      <c r="H859">
        <v>575</v>
      </c>
      <c r="J859" t="s">
        <v>71</v>
      </c>
      <c r="K859" t="s">
        <v>246</v>
      </c>
      <c r="L859" t="s">
        <v>185</v>
      </c>
      <c r="M859" t="s">
        <v>27</v>
      </c>
      <c r="N859" t="s">
        <v>28</v>
      </c>
      <c r="O859" s="1">
        <v>38639</v>
      </c>
      <c r="Q859" t="s">
        <v>29</v>
      </c>
      <c r="R859" t="s">
        <v>71</v>
      </c>
    </row>
    <row r="860" spans="1:18" x14ac:dyDescent="0.3">
      <c r="A860" t="s">
        <v>18</v>
      </c>
      <c r="B860" t="s">
        <v>19</v>
      </c>
      <c r="C860" t="s">
        <v>19</v>
      </c>
      <c r="E860" t="s">
        <v>2684</v>
      </c>
      <c r="F860" t="s">
        <v>22</v>
      </c>
      <c r="G860" t="s">
        <v>2685</v>
      </c>
      <c r="H860">
        <v>85</v>
      </c>
      <c r="I860">
        <v>119.9</v>
      </c>
      <c r="J860" t="s">
        <v>32</v>
      </c>
      <c r="K860" t="s">
        <v>193</v>
      </c>
      <c r="L860" t="s">
        <v>83</v>
      </c>
      <c r="M860" t="s">
        <v>194</v>
      </c>
      <c r="N860" t="s">
        <v>36</v>
      </c>
      <c r="O860" s="1">
        <v>31048</v>
      </c>
      <c r="Q860" t="s">
        <v>29</v>
      </c>
      <c r="R860" t="s">
        <v>32</v>
      </c>
    </row>
    <row r="861" spans="1:18" x14ac:dyDescent="0.3">
      <c r="A861" t="s">
        <v>18</v>
      </c>
      <c r="B861" t="s">
        <v>19</v>
      </c>
      <c r="C861" t="s">
        <v>19</v>
      </c>
      <c r="E861" t="s">
        <v>2690</v>
      </c>
      <c r="F861" t="s">
        <v>22</v>
      </c>
      <c r="G861" t="s">
        <v>2691</v>
      </c>
      <c r="H861">
        <v>20</v>
      </c>
      <c r="I861">
        <v>20</v>
      </c>
      <c r="J861" t="s">
        <v>24</v>
      </c>
      <c r="K861" t="s">
        <v>2692</v>
      </c>
      <c r="L861" t="s">
        <v>40</v>
      </c>
      <c r="M861" t="s">
        <v>41</v>
      </c>
      <c r="N861" t="s">
        <v>28</v>
      </c>
      <c r="O861" s="1">
        <v>42735</v>
      </c>
      <c r="Q861" t="s">
        <v>29</v>
      </c>
      <c r="R861" t="s">
        <v>24</v>
      </c>
    </row>
    <row r="862" spans="1:18" x14ac:dyDescent="0.3">
      <c r="A862" t="s">
        <v>18</v>
      </c>
      <c r="B862" t="s">
        <v>20</v>
      </c>
      <c r="C862" t="s">
        <v>19</v>
      </c>
      <c r="E862" t="s">
        <v>2697</v>
      </c>
      <c r="F862" t="s">
        <v>22</v>
      </c>
      <c r="G862" t="s">
        <v>2698</v>
      </c>
      <c r="H862">
        <v>2.83</v>
      </c>
      <c r="I862">
        <v>3.8</v>
      </c>
      <c r="J862" t="s">
        <v>32</v>
      </c>
      <c r="K862" t="s">
        <v>311</v>
      </c>
      <c r="L862" t="s">
        <v>34</v>
      </c>
      <c r="M862" t="s">
        <v>35</v>
      </c>
      <c r="N862" t="s">
        <v>36</v>
      </c>
      <c r="O862" s="1">
        <v>29852</v>
      </c>
      <c r="Q862" t="s">
        <v>29</v>
      </c>
      <c r="R862" t="s">
        <v>32</v>
      </c>
    </row>
    <row r="863" spans="1:18" x14ac:dyDescent="0.3">
      <c r="A863" t="s">
        <v>18</v>
      </c>
      <c r="B863" t="s">
        <v>19</v>
      </c>
      <c r="C863" t="s">
        <v>19</v>
      </c>
      <c r="E863" t="s">
        <v>2699</v>
      </c>
      <c r="F863" t="s">
        <v>22</v>
      </c>
      <c r="G863" t="s">
        <v>2700</v>
      </c>
      <c r="H863">
        <v>17</v>
      </c>
      <c r="I863">
        <v>18</v>
      </c>
      <c r="J863" t="s">
        <v>24</v>
      </c>
      <c r="K863" t="s">
        <v>241</v>
      </c>
      <c r="L863" t="s">
        <v>34</v>
      </c>
      <c r="M863" t="s">
        <v>35</v>
      </c>
      <c r="N863" t="s">
        <v>28</v>
      </c>
      <c r="O863" s="1">
        <v>31413</v>
      </c>
      <c r="Q863" t="s">
        <v>29</v>
      </c>
      <c r="R863" t="s">
        <v>653</v>
      </c>
    </row>
    <row r="864" spans="1:18" x14ac:dyDescent="0.3">
      <c r="A864" t="s">
        <v>18</v>
      </c>
      <c r="B864" t="s">
        <v>19</v>
      </c>
      <c r="C864" t="s">
        <v>19</v>
      </c>
      <c r="E864" t="s">
        <v>2701</v>
      </c>
      <c r="F864" t="s">
        <v>22</v>
      </c>
      <c r="G864" t="s">
        <v>2702</v>
      </c>
      <c r="H864">
        <v>59</v>
      </c>
      <c r="I864">
        <v>60</v>
      </c>
      <c r="J864" t="s">
        <v>24</v>
      </c>
      <c r="K864" t="s">
        <v>2703</v>
      </c>
      <c r="L864" t="s">
        <v>47</v>
      </c>
      <c r="M864" t="s">
        <v>47</v>
      </c>
      <c r="N864" t="s">
        <v>28</v>
      </c>
      <c r="O864" s="1">
        <v>38442</v>
      </c>
      <c r="Q864" t="s">
        <v>29</v>
      </c>
      <c r="R864" t="s">
        <v>24</v>
      </c>
    </row>
    <row r="865" spans="1:18" x14ac:dyDescent="0.3">
      <c r="A865" t="s">
        <v>18</v>
      </c>
      <c r="B865" t="s">
        <v>19</v>
      </c>
      <c r="C865" t="s">
        <v>19</v>
      </c>
      <c r="E865" t="s">
        <v>66</v>
      </c>
      <c r="F865" t="s">
        <v>22</v>
      </c>
      <c r="G865" t="s">
        <v>67</v>
      </c>
      <c r="H865">
        <v>54.6</v>
      </c>
      <c r="I865">
        <v>54.6</v>
      </c>
      <c r="J865" t="s">
        <v>32</v>
      </c>
      <c r="K865" t="s">
        <v>68</v>
      </c>
      <c r="L865" t="s">
        <v>34</v>
      </c>
      <c r="M865" t="s">
        <v>35</v>
      </c>
      <c r="N865" t="s">
        <v>36</v>
      </c>
      <c r="O865" s="1">
        <v>21186</v>
      </c>
      <c r="Q865" t="s">
        <v>29</v>
      </c>
      <c r="R865" t="s">
        <v>32</v>
      </c>
    </row>
    <row r="866" spans="1:18" x14ac:dyDescent="0.3">
      <c r="A866" t="s">
        <v>18</v>
      </c>
      <c r="B866" t="s">
        <v>19</v>
      </c>
      <c r="C866" t="s">
        <v>19</v>
      </c>
      <c r="E866" t="s">
        <v>2704</v>
      </c>
      <c r="F866" t="s">
        <v>22</v>
      </c>
      <c r="G866" t="s">
        <v>2705</v>
      </c>
      <c r="H866">
        <v>140</v>
      </c>
      <c r="I866">
        <v>250</v>
      </c>
      <c r="J866" t="s">
        <v>24</v>
      </c>
      <c r="K866" t="s">
        <v>2706</v>
      </c>
      <c r="L866" t="s">
        <v>47</v>
      </c>
      <c r="M866" t="s">
        <v>47</v>
      </c>
      <c r="N866" t="s">
        <v>28</v>
      </c>
      <c r="O866">
        <v>41110</v>
      </c>
      <c r="Q866" t="s">
        <v>29</v>
      </c>
      <c r="R866" t="s">
        <v>24</v>
      </c>
    </row>
    <row r="867" spans="1:18" x14ac:dyDescent="0.3">
      <c r="A867" t="s">
        <v>18</v>
      </c>
      <c r="B867" t="s">
        <v>19</v>
      </c>
      <c r="C867" t="s">
        <v>19</v>
      </c>
      <c r="E867" t="s">
        <v>2709</v>
      </c>
      <c r="F867" t="s">
        <v>22</v>
      </c>
      <c r="G867" t="s">
        <v>2710</v>
      </c>
      <c r="H867">
        <v>2</v>
      </c>
      <c r="I867">
        <v>2</v>
      </c>
      <c r="J867" t="s">
        <v>24</v>
      </c>
      <c r="K867" t="s">
        <v>1788</v>
      </c>
      <c r="L867" t="s">
        <v>40</v>
      </c>
      <c r="M867" t="s">
        <v>41</v>
      </c>
      <c r="N867" t="s">
        <v>28</v>
      </c>
      <c r="O867" s="1">
        <v>41766</v>
      </c>
      <c r="Q867" t="s">
        <v>29</v>
      </c>
      <c r="R867" t="s">
        <v>24</v>
      </c>
    </row>
    <row r="868" spans="1:18" x14ac:dyDescent="0.3">
      <c r="A868" t="s">
        <v>18</v>
      </c>
      <c r="B868" t="s">
        <v>19</v>
      </c>
      <c r="C868" t="s">
        <v>20</v>
      </c>
      <c r="D868" t="s">
        <v>1765</v>
      </c>
      <c r="E868" t="s">
        <v>1765</v>
      </c>
      <c r="F868" t="s">
        <v>22</v>
      </c>
      <c r="G868" t="s">
        <v>3483</v>
      </c>
      <c r="H868">
        <v>603.67999999999995</v>
      </c>
      <c r="I868">
        <v>689</v>
      </c>
      <c r="J868" t="s">
        <v>71</v>
      </c>
      <c r="K868" t="s">
        <v>1768</v>
      </c>
      <c r="L868" t="s">
        <v>185</v>
      </c>
      <c r="M868" t="s">
        <v>27</v>
      </c>
      <c r="N868" t="s">
        <v>28</v>
      </c>
      <c r="O868" s="1">
        <v>40088</v>
      </c>
      <c r="Q868" t="s">
        <v>29</v>
      </c>
      <c r="R868" t="s">
        <v>71</v>
      </c>
    </row>
    <row r="869" spans="1:18" x14ac:dyDescent="0.3">
      <c r="A869" t="s">
        <v>18</v>
      </c>
      <c r="B869" t="s">
        <v>19</v>
      </c>
      <c r="C869" t="s">
        <v>19</v>
      </c>
      <c r="E869" t="s">
        <v>2712</v>
      </c>
      <c r="F869" t="s">
        <v>22</v>
      </c>
      <c r="G869" t="s">
        <v>2713</v>
      </c>
      <c r="H869">
        <v>60</v>
      </c>
      <c r="I869">
        <v>60</v>
      </c>
      <c r="J869" t="s">
        <v>32</v>
      </c>
      <c r="K869" t="s">
        <v>480</v>
      </c>
      <c r="L869" t="s">
        <v>34</v>
      </c>
      <c r="M869" t="s">
        <v>35</v>
      </c>
      <c r="N869" t="s">
        <v>36</v>
      </c>
      <c r="O869">
        <v>23012</v>
      </c>
      <c r="Q869" t="s">
        <v>29</v>
      </c>
      <c r="R869" t="s">
        <v>32</v>
      </c>
    </row>
    <row r="870" spans="1:18" x14ac:dyDescent="0.3">
      <c r="A870" t="s">
        <v>18</v>
      </c>
      <c r="B870" t="s">
        <v>19</v>
      </c>
      <c r="C870" t="s">
        <v>19</v>
      </c>
      <c r="E870" t="s">
        <v>2714</v>
      </c>
      <c r="F870" t="s">
        <v>22</v>
      </c>
      <c r="G870" t="s">
        <v>2715</v>
      </c>
      <c r="H870">
        <v>20</v>
      </c>
      <c r="I870">
        <v>20</v>
      </c>
      <c r="J870" t="s">
        <v>32</v>
      </c>
      <c r="K870" t="s">
        <v>2716</v>
      </c>
      <c r="L870" t="s">
        <v>40</v>
      </c>
      <c r="M870" t="s">
        <v>41</v>
      </c>
      <c r="N870" t="s">
        <v>42</v>
      </c>
      <c r="O870">
        <v>42104</v>
      </c>
      <c r="Q870" t="s">
        <v>29</v>
      </c>
      <c r="R870" t="s">
        <v>32</v>
      </c>
    </row>
    <row r="871" spans="1:18" x14ac:dyDescent="0.3">
      <c r="A871" t="s">
        <v>18</v>
      </c>
      <c r="B871" t="s">
        <v>19</v>
      </c>
      <c r="C871" t="s">
        <v>19</v>
      </c>
      <c r="E871" t="s">
        <v>2717</v>
      </c>
      <c r="F871" t="s">
        <v>22</v>
      </c>
      <c r="G871" t="s">
        <v>2718</v>
      </c>
      <c r="H871">
        <v>204.2</v>
      </c>
      <c r="I871">
        <v>222</v>
      </c>
      <c r="J871" t="s">
        <v>32</v>
      </c>
      <c r="K871" t="s">
        <v>605</v>
      </c>
      <c r="L871" t="s">
        <v>26</v>
      </c>
      <c r="M871" t="s">
        <v>27</v>
      </c>
      <c r="N871" t="s">
        <v>36</v>
      </c>
      <c r="O871" s="1">
        <v>41395</v>
      </c>
      <c r="Q871" t="s">
        <v>29</v>
      </c>
      <c r="R871" t="s">
        <v>32</v>
      </c>
    </row>
    <row r="872" spans="1:18" x14ac:dyDescent="0.3">
      <c r="A872" t="s">
        <v>18</v>
      </c>
      <c r="B872" t="s">
        <v>19</v>
      </c>
      <c r="C872" t="s">
        <v>19</v>
      </c>
      <c r="E872" t="s">
        <v>2719</v>
      </c>
      <c r="F872" t="s">
        <v>22</v>
      </c>
      <c r="G872" t="s">
        <v>2720</v>
      </c>
      <c r="H872">
        <v>1</v>
      </c>
      <c r="I872">
        <v>1</v>
      </c>
      <c r="J872" t="s">
        <v>32</v>
      </c>
      <c r="K872" t="s">
        <v>1545</v>
      </c>
      <c r="L872" t="s">
        <v>40</v>
      </c>
      <c r="M872" t="s">
        <v>41</v>
      </c>
      <c r="N872" t="s">
        <v>36</v>
      </c>
      <c r="O872" s="1">
        <v>41491</v>
      </c>
      <c r="Q872" t="s">
        <v>29</v>
      </c>
      <c r="R872" t="s">
        <v>32</v>
      </c>
    </row>
    <row r="873" spans="1:18" x14ac:dyDescent="0.3">
      <c r="A873" t="s">
        <v>18</v>
      </c>
      <c r="B873" t="s">
        <v>19</v>
      </c>
      <c r="C873" t="s">
        <v>19</v>
      </c>
      <c r="E873" t="s">
        <v>2722</v>
      </c>
      <c r="F873" t="s">
        <v>22</v>
      </c>
      <c r="G873" t="s">
        <v>2723</v>
      </c>
      <c r="H873">
        <v>1.5</v>
      </c>
      <c r="I873">
        <v>1.5</v>
      </c>
      <c r="J873" t="s">
        <v>32</v>
      </c>
      <c r="K873" t="s">
        <v>2724</v>
      </c>
      <c r="L873" t="s">
        <v>40</v>
      </c>
      <c r="M873" t="s">
        <v>41</v>
      </c>
      <c r="N873" t="s">
        <v>36</v>
      </c>
      <c r="O873" s="1">
        <v>43098</v>
      </c>
      <c r="Q873" t="s">
        <v>29</v>
      </c>
      <c r="R873" t="s">
        <v>32</v>
      </c>
    </row>
    <row r="874" spans="1:18" x14ac:dyDescent="0.3">
      <c r="A874" t="s">
        <v>18</v>
      </c>
      <c r="B874" t="s">
        <v>19</v>
      </c>
      <c r="C874" t="s">
        <v>19</v>
      </c>
      <c r="E874" t="s">
        <v>3358</v>
      </c>
      <c r="F874" t="s">
        <v>22</v>
      </c>
      <c r="G874" t="s">
        <v>3359</v>
      </c>
      <c r="H874">
        <v>103.81</v>
      </c>
      <c r="I874">
        <v>131.80000000000001</v>
      </c>
      <c r="J874" t="s">
        <v>24</v>
      </c>
      <c r="K874" t="s">
        <v>1072</v>
      </c>
      <c r="L874" t="s">
        <v>26</v>
      </c>
      <c r="M874" t="s">
        <v>27</v>
      </c>
      <c r="N874" t="s">
        <v>28</v>
      </c>
      <c r="O874" s="1">
        <v>41400</v>
      </c>
      <c r="Q874" t="s">
        <v>29</v>
      </c>
      <c r="R874" t="s">
        <v>24</v>
      </c>
    </row>
    <row r="875" spans="1:18" x14ac:dyDescent="0.3">
      <c r="A875" t="s">
        <v>18</v>
      </c>
      <c r="B875" t="s">
        <v>19</v>
      </c>
      <c r="C875" t="s">
        <v>19</v>
      </c>
      <c r="E875" t="s">
        <v>2727</v>
      </c>
      <c r="F875" t="s">
        <v>44</v>
      </c>
      <c r="G875" t="s">
        <v>2727</v>
      </c>
      <c r="H875">
        <v>428</v>
      </c>
      <c r="J875" t="s">
        <v>32</v>
      </c>
      <c r="K875" t="s">
        <v>667</v>
      </c>
      <c r="M875" t="s">
        <v>35</v>
      </c>
      <c r="N875" t="s">
        <v>36</v>
      </c>
      <c r="O875" s="1"/>
      <c r="Q875" t="s">
        <v>668</v>
      </c>
      <c r="R875" t="s">
        <v>32</v>
      </c>
    </row>
    <row r="876" spans="1:18" x14ac:dyDescent="0.3">
      <c r="A876" t="s">
        <v>18</v>
      </c>
      <c r="B876" t="s">
        <v>19</v>
      </c>
      <c r="C876" t="s">
        <v>20</v>
      </c>
      <c r="D876" t="s">
        <v>287</v>
      </c>
      <c r="E876" t="s">
        <v>287</v>
      </c>
      <c r="F876" t="s">
        <v>22</v>
      </c>
      <c r="G876" t="s">
        <v>2728</v>
      </c>
      <c r="H876">
        <v>120</v>
      </c>
      <c r="J876" t="s">
        <v>32</v>
      </c>
      <c r="K876" t="s">
        <v>68</v>
      </c>
      <c r="L876" t="s">
        <v>34</v>
      </c>
      <c r="M876" t="s">
        <v>35</v>
      </c>
      <c r="N876" t="s">
        <v>36</v>
      </c>
      <c r="O876">
        <v>21186</v>
      </c>
      <c r="Q876" t="s">
        <v>29</v>
      </c>
      <c r="R876" t="s">
        <v>32</v>
      </c>
    </row>
    <row r="877" spans="1:18" x14ac:dyDescent="0.3">
      <c r="A877" t="s">
        <v>18</v>
      </c>
      <c r="B877" t="s">
        <v>19</v>
      </c>
      <c r="C877" t="s">
        <v>19</v>
      </c>
      <c r="E877" t="s">
        <v>2729</v>
      </c>
      <c r="F877" t="s">
        <v>22</v>
      </c>
      <c r="G877" t="s">
        <v>2730</v>
      </c>
      <c r="H877">
        <v>3</v>
      </c>
      <c r="I877">
        <v>3</v>
      </c>
      <c r="J877" t="s">
        <v>24</v>
      </c>
      <c r="K877" t="s">
        <v>2731</v>
      </c>
      <c r="L877" t="s">
        <v>47</v>
      </c>
      <c r="M877" t="s">
        <v>47</v>
      </c>
      <c r="N877" t="s">
        <v>28</v>
      </c>
      <c r="O877" s="1">
        <v>42430</v>
      </c>
      <c r="Q877" t="s">
        <v>29</v>
      </c>
      <c r="R877" t="s">
        <v>24</v>
      </c>
    </row>
    <row r="878" spans="1:18" x14ac:dyDescent="0.3">
      <c r="A878" t="s">
        <v>18</v>
      </c>
      <c r="B878" t="s">
        <v>20</v>
      </c>
      <c r="C878" t="s">
        <v>19</v>
      </c>
      <c r="E878" t="s">
        <v>2732</v>
      </c>
      <c r="F878" t="s">
        <v>22</v>
      </c>
      <c r="G878" t="s">
        <v>2732</v>
      </c>
      <c r="H878">
        <v>2</v>
      </c>
      <c r="I878">
        <v>2</v>
      </c>
      <c r="J878" t="s">
        <v>32</v>
      </c>
      <c r="K878" t="s">
        <v>2733</v>
      </c>
      <c r="L878" t="s">
        <v>34</v>
      </c>
      <c r="M878" t="s">
        <v>35</v>
      </c>
      <c r="N878" t="s">
        <v>36</v>
      </c>
      <c r="O878" s="1">
        <v>32902</v>
      </c>
      <c r="Q878" t="s">
        <v>29</v>
      </c>
      <c r="R878" t="s">
        <v>32</v>
      </c>
    </row>
    <row r="879" spans="1:18" x14ac:dyDescent="0.3">
      <c r="A879" t="s">
        <v>18</v>
      </c>
      <c r="B879" t="s">
        <v>19</v>
      </c>
      <c r="C879" t="s">
        <v>19</v>
      </c>
      <c r="E879" t="s">
        <v>2734</v>
      </c>
      <c r="F879" t="s">
        <v>22</v>
      </c>
      <c r="G879" t="s">
        <v>2735</v>
      </c>
      <c r="H879">
        <v>20</v>
      </c>
      <c r="I879">
        <v>20</v>
      </c>
      <c r="J879" t="s">
        <v>24</v>
      </c>
      <c r="K879" t="s">
        <v>2736</v>
      </c>
      <c r="L879" t="s">
        <v>40</v>
      </c>
      <c r="M879" t="s">
        <v>41</v>
      </c>
      <c r="N879" t="s">
        <v>28</v>
      </c>
      <c r="O879" s="1">
        <v>42727</v>
      </c>
      <c r="Q879" t="s">
        <v>29</v>
      </c>
      <c r="R879" t="s">
        <v>24</v>
      </c>
    </row>
    <row r="880" spans="1:18" x14ac:dyDescent="0.3">
      <c r="A880" t="s">
        <v>18</v>
      </c>
      <c r="B880" t="s">
        <v>19</v>
      </c>
      <c r="C880" t="s">
        <v>20</v>
      </c>
      <c r="D880" t="s">
        <v>520</v>
      </c>
      <c r="E880" t="s">
        <v>520</v>
      </c>
      <c r="F880" t="s">
        <v>22</v>
      </c>
      <c r="G880" t="s">
        <v>2778</v>
      </c>
      <c r="H880">
        <v>198.03</v>
      </c>
      <c r="J880" t="s">
        <v>32</v>
      </c>
      <c r="K880" t="s">
        <v>2779</v>
      </c>
      <c r="L880" t="s">
        <v>26</v>
      </c>
      <c r="M880" t="s">
        <v>27</v>
      </c>
      <c r="N880" t="s">
        <v>36</v>
      </c>
      <c r="O880" s="1">
        <v>41183</v>
      </c>
      <c r="Q880" t="s">
        <v>29</v>
      </c>
      <c r="R880" t="s">
        <v>32</v>
      </c>
    </row>
    <row r="881" spans="1:18" x14ac:dyDescent="0.3">
      <c r="A881" t="s">
        <v>18</v>
      </c>
      <c r="B881" t="s">
        <v>20</v>
      </c>
      <c r="C881" t="s">
        <v>19</v>
      </c>
      <c r="E881" t="s">
        <v>2737</v>
      </c>
      <c r="F881" t="s">
        <v>22</v>
      </c>
      <c r="G881" t="s">
        <v>2738</v>
      </c>
      <c r="H881">
        <v>8</v>
      </c>
      <c r="I881">
        <v>9.1999999999999993</v>
      </c>
      <c r="J881" t="s">
        <v>24</v>
      </c>
      <c r="K881" t="s">
        <v>2739</v>
      </c>
      <c r="L881" t="s">
        <v>26</v>
      </c>
      <c r="M881" t="s">
        <v>135</v>
      </c>
      <c r="N881" t="s">
        <v>28</v>
      </c>
      <c r="O881">
        <v>40505</v>
      </c>
      <c r="Q881" t="s">
        <v>29</v>
      </c>
      <c r="R881" t="s">
        <v>24</v>
      </c>
    </row>
    <row r="882" spans="1:18" x14ac:dyDescent="0.3">
      <c r="A882" t="s">
        <v>18</v>
      </c>
      <c r="B882" t="s">
        <v>19</v>
      </c>
      <c r="C882" t="s">
        <v>20</v>
      </c>
      <c r="D882" t="s">
        <v>1033</v>
      </c>
      <c r="E882" t="s">
        <v>1033</v>
      </c>
      <c r="F882" t="s">
        <v>22</v>
      </c>
      <c r="G882" t="s">
        <v>1033</v>
      </c>
      <c r="H882">
        <v>0.99</v>
      </c>
      <c r="J882" t="s">
        <v>24</v>
      </c>
      <c r="K882" t="s">
        <v>171</v>
      </c>
      <c r="L882" t="s">
        <v>160</v>
      </c>
      <c r="M882" t="s">
        <v>160</v>
      </c>
      <c r="N882" t="s">
        <v>28</v>
      </c>
      <c r="O882" s="1"/>
      <c r="Q882" t="s">
        <v>29</v>
      </c>
      <c r="R882" t="s">
        <v>24</v>
      </c>
    </row>
    <row r="883" spans="1:18" x14ac:dyDescent="0.3">
      <c r="A883" t="s">
        <v>18</v>
      </c>
      <c r="B883" t="s">
        <v>19</v>
      </c>
      <c r="C883" t="s">
        <v>19</v>
      </c>
      <c r="E883" t="s">
        <v>2740</v>
      </c>
      <c r="F883" t="s">
        <v>22</v>
      </c>
      <c r="G883" t="s">
        <v>2741</v>
      </c>
      <c r="H883">
        <v>10.1</v>
      </c>
      <c r="I883">
        <v>9.8000000000000007</v>
      </c>
      <c r="J883" t="s">
        <v>32</v>
      </c>
      <c r="K883" t="s">
        <v>68</v>
      </c>
      <c r="L883" t="s">
        <v>34</v>
      </c>
      <c r="M883" t="s">
        <v>35</v>
      </c>
      <c r="N883" t="s">
        <v>36</v>
      </c>
      <c r="O883">
        <v>3654</v>
      </c>
      <c r="Q883" t="s">
        <v>29</v>
      </c>
      <c r="R883" t="s">
        <v>32</v>
      </c>
    </row>
    <row r="884" spans="1:18" x14ac:dyDescent="0.3">
      <c r="A884" t="s">
        <v>18</v>
      </c>
      <c r="B884" t="s">
        <v>19</v>
      </c>
      <c r="C884" t="s">
        <v>19</v>
      </c>
      <c r="E884" t="s">
        <v>2742</v>
      </c>
      <c r="F884" t="s">
        <v>44</v>
      </c>
      <c r="G884" t="s">
        <v>2743</v>
      </c>
      <c r="H884">
        <v>18</v>
      </c>
      <c r="J884" t="s">
        <v>24</v>
      </c>
      <c r="K884" t="s">
        <v>2744</v>
      </c>
      <c r="L884" t="s">
        <v>185</v>
      </c>
      <c r="M884" t="s">
        <v>27</v>
      </c>
      <c r="N884" t="s">
        <v>28</v>
      </c>
      <c r="O884">
        <v>43845</v>
      </c>
      <c r="Q884" t="s">
        <v>1948</v>
      </c>
      <c r="R884" t="s">
        <v>24</v>
      </c>
    </row>
    <row r="885" spans="1:18" x14ac:dyDescent="0.3">
      <c r="A885" t="s">
        <v>18</v>
      </c>
      <c r="B885" t="s">
        <v>20</v>
      </c>
      <c r="C885" t="s">
        <v>20</v>
      </c>
      <c r="D885" t="s">
        <v>764</v>
      </c>
      <c r="E885" t="s">
        <v>764</v>
      </c>
      <c r="F885" t="s">
        <v>22</v>
      </c>
      <c r="G885" t="s">
        <v>2745</v>
      </c>
      <c r="H885">
        <v>40.200000000000003</v>
      </c>
      <c r="J885" t="s">
        <v>24</v>
      </c>
      <c r="K885" t="s">
        <v>2037</v>
      </c>
      <c r="L885" t="s">
        <v>26</v>
      </c>
      <c r="M885" t="s">
        <v>27</v>
      </c>
      <c r="N885" t="s">
        <v>28</v>
      </c>
      <c r="O885" s="1">
        <v>32938</v>
      </c>
      <c r="Q885" t="s">
        <v>29</v>
      </c>
      <c r="R885" t="s">
        <v>24</v>
      </c>
    </row>
    <row r="886" spans="1:18" x14ac:dyDescent="0.3">
      <c r="A886" t="s">
        <v>18</v>
      </c>
      <c r="B886" t="s">
        <v>19</v>
      </c>
      <c r="C886" t="s">
        <v>19</v>
      </c>
      <c r="E886" t="s">
        <v>2746</v>
      </c>
      <c r="F886" t="s">
        <v>22</v>
      </c>
      <c r="G886" t="s">
        <v>2747</v>
      </c>
      <c r="H886">
        <v>165</v>
      </c>
      <c r="I886">
        <v>170</v>
      </c>
      <c r="J886" t="s">
        <v>71</v>
      </c>
      <c r="K886" t="s">
        <v>2748</v>
      </c>
      <c r="L886" t="s">
        <v>40</v>
      </c>
      <c r="M886" t="s">
        <v>41</v>
      </c>
      <c r="N886" t="s">
        <v>28</v>
      </c>
      <c r="O886" s="1">
        <v>41640</v>
      </c>
      <c r="Q886" t="s">
        <v>29</v>
      </c>
      <c r="R886" t="s">
        <v>71</v>
      </c>
    </row>
    <row r="887" spans="1:18" x14ac:dyDescent="0.3">
      <c r="A887" t="s">
        <v>18</v>
      </c>
      <c r="B887" t="s">
        <v>19</v>
      </c>
      <c r="C887" t="s">
        <v>19</v>
      </c>
      <c r="E887" t="s">
        <v>2750</v>
      </c>
      <c r="F887" t="s">
        <v>22</v>
      </c>
      <c r="G887" t="s">
        <v>2751</v>
      </c>
      <c r="H887">
        <v>5</v>
      </c>
      <c r="I887">
        <v>5</v>
      </c>
      <c r="J887" t="s">
        <v>24</v>
      </c>
      <c r="K887" t="s">
        <v>2752</v>
      </c>
      <c r="L887" t="s">
        <v>40</v>
      </c>
      <c r="M887" t="s">
        <v>41</v>
      </c>
      <c r="N887" t="s">
        <v>28</v>
      </c>
      <c r="O887" s="1">
        <v>42167</v>
      </c>
      <c r="Q887" t="s">
        <v>29</v>
      </c>
      <c r="R887" t="s">
        <v>24</v>
      </c>
    </row>
    <row r="888" spans="1:18" x14ac:dyDescent="0.3">
      <c r="A888" t="s">
        <v>18</v>
      </c>
      <c r="B888" t="s">
        <v>19</v>
      </c>
      <c r="C888" t="s">
        <v>20</v>
      </c>
      <c r="D888" t="s">
        <v>608</v>
      </c>
      <c r="E888" t="s">
        <v>608</v>
      </c>
      <c r="F888" t="s">
        <v>22</v>
      </c>
      <c r="G888" t="s">
        <v>2753</v>
      </c>
      <c r="H888">
        <v>20</v>
      </c>
      <c r="J888" t="s">
        <v>32</v>
      </c>
      <c r="K888" t="s">
        <v>2754</v>
      </c>
      <c r="L888" t="s">
        <v>26</v>
      </c>
      <c r="M888" t="s">
        <v>135</v>
      </c>
      <c r="N888" t="s">
        <v>36</v>
      </c>
      <c r="O888" s="1">
        <v>41883</v>
      </c>
      <c r="Q888" t="s">
        <v>29</v>
      </c>
      <c r="R888" t="s">
        <v>32</v>
      </c>
    </row>
    <row r="889" spans="1:18" x14ac:dyDescent="0.3">
      <c r="A889" t="s">
        <v>18</v>
      </c>
      <c r="B889" t="s">
        <v>19</v>
      </c>
      <c r="C889" t="s">
        <v>19</v>
      </c>
      <c r="E889" t="s">
        <v>2755</v>
      </c>
      <c r="F889" t="s">
        <v>22</v>
      </c>
      <c r="G889" t="s">
        <v>2756</v>
      </c>
      <c r="H889">
        <v>2.1</v>
      </c>
      <c r="I889">
        <v>2.1</v>
      </c>
      <c r="J889" t="s">
        <v>24</v>
      </c>
      <c r="K889" t="s">
        <v>2757</v>
      </c>
      <c r="L889" t="s">
        <v>47</v>
      </c>
      <c r="M889" t="s">
        <v>47</v>
      </c>
      <c r="N889" t="s">
        <v>28</v>
      </c>
      <c r="O889" s="1"/>
      <c r="Q889" t="s">
        <v>29</v>
      </c>
      <c r="R889" t="s">
        <v>24</v>
      </c>
    </row>
    <row r="890" spans="1:18" x14ac:dyDescent="0.3">
      <c r="A890" t="s">
        <v>18</v>
      </c>
      <c r="B890" t="s">
        <v>19</v>
      </c>
      <c r="C890" t="s">
        <v>19</v>
      </c>
      <c r="E890" t="s">
        <v>2520</v>
      </c>
      <c r="F890" t="s">
        <v>22</v>
      </c>
      <c r="G890" t="s">
        <v>2521</v>
      </c>
      <c r="H890">
        <v>78</v>
      </c>
      <c r="I890">
        <v>90</v>
      </c>
      <c r="J890" t="s">
        <v>24</v>
      </c>
      <c r="K890" t="s">
        <v>965</v>
      </c>
      <c r="L890" t="s">
        <v>26</v>
      </c>
      <c r="M890" t="s">
        <v>27</v>
      </c>
      <c r="N890" t="s">
        <v>28</v>
      </c>
      <c r="O890" s="1">
        <v>31778</v>
      </c>
      <c r="Q890" t="s">
        <v>29</v>
      </c>
      <c r="R890" t="s">
        <v>24</v>
      </c>
    </row>
    <row r="891" spans="1:18" x14ac:dyDescent="0.3">
      <c r="A891" t="s">
        <v>18</v>
      </c>
      <c r="B891" t="s">
        <v>19</v>
      </c>
      <c r="C891" t="s">
        <v>19</v>
      </c>
      <c r="E891" t="s">
        <v>2762</v>
      </c>
      <c r="F891" t="s">
        <v>22</v>
      </c>
      <c r="G891" t="s">
        <v>2763</v>
      </c>
      <c r="H891">
        <v>20</v>
      </c>
      <c r="I891">
        <v>20</v>
      </c>
      <c r="J891" t="s">
        <v>32</v>
      </c>
      <c r="K891" t="s">
        <v>2764</v>
      </c>
      <c r="L891" t="s">
        <v>40</v>
      </c>
      <c r="M891" t="s">
        <v>41</v>
      </c>
      <c r="N891" t="s">
        <v>42</v>
      </c>
      <c r="O891" s="1">
        <v>41447</v>
      </c>
      <c r="Q891" t="s">
        <v>29</v>
      </c>
      <c r="R891" t="s">
        <v>32</v>
      </c>
    </row>
    <row r="892" spans="1:18" x14ac:dyDescent="0.3">
      <c r="A892" t="s">
        <v>18</v>
      </c>
      <c r="B892" t="s">
        <v>19</v>
      </c>
      <c r="C892" t="s">
        <v>19</v>
      </c>
      <c r="E892" t="s">
        <v>2766</v>
      </c>
      <c r="F892" t="s">
        <v>22</v>
      </c>
      <c r="G892" t="s">
        <v>2766</v>
      </c>
      <c r="H892">
        <v>45</v>
      </c>
      <c r="I892">
        <v>45</v>
      </c>
      <c r="J892" t="s">
        <v>24</v>
      </c>
      <c r="K892" t="s">
        <v>2767</v>
      </c>
      <c r="L892" t="s">
        <v>47</v>
      </c>
      <c r="M892" t="s">
        <v>47</v>
      </c>
      <c r="N892" t="s">
        <v>28</v>
      </c>
      <c r="O892">
        <v>39556</v>
      </c>
      <c r="Q892" t="s">
        <v>29</v>
      </c>
      <c r="R892" t="s">
        <v>24</v>
      </c>
    </row>
    <row r="893" spans="1:18" x14ac:dyDescent="0.3">
      <c r="A893" t="s">
        <v>18</v>
      </c>
      <c r="B893" t="s">
        <v>19</v>
      </c>
      <c r="C893" t="s">
        <v>19</v>
      </c>
      <c r="E893" t="s">
        <v>2768</v>
      </c>
      <c r="F893" t="s">
        <v>22</v>
      </c>
      <c r="G893" t="s">
        <v>2769</v>
      </c>
      <c r="H893">
        <v>1</v>
      </c>
      <c r="I893">
        <v>1</v>
      </c>
      <c r="J893" t="s">
        <v>32</v>
      </c>
      <c r="K893" t="s">
        <v>2770</v>
      </c>
      <c r="L893" t="s">
        <v>40</v>
      </c>
      <c r="M893" t="s">
        <v>41</v>
      </c>
      <c r="N893" t="s">
        <v>42</v>
      </c>
      <c r="O893" s="1">
        <v>43097</v>
      </c>
      <c r="Q893" t="s">
        <v>29</v>
      </c>
      <c r="R893" t="s">
        <v>32</v>
      </c>
    </row>
    <row r="894" spans="1:18" x14ac:dyDescent="0.3">
      <c r="A894" t="s">
        <v>18</v>
      </c>
      <c r="B894" t="s">
        <v>19</v>
      </c>
      <c r="C894" t="s">
        <v>19</v>
      </c>
      <c r="E894" t="s">
        <v>2771</v>
      </c>
      <c r="F894" t="s">
        <v>22</v>
      </c>
      <c r="G894" t="s">
        <v>2772</v>
      </c>
      <c r="H894">
        <v>20</v>
      </c>
      <c r="I894">
        <v>20</v>
      </c>
      <c r="J894" t="s">
        <v>24</v>
      </c>
      <c r="K894" t="s">
        <v>2773</v>
      </c>
      <c r="L894" t="s">
        <v>40</v>
      </c>
      <c r="M894" t="s">
        <v>41</v>
      </c>
      <c r="N894" t="s">
        <v>28</v>
      </c>
      <c r="O894" s="1">
        <v>42830</v>
      </c>
      <c r="Q894" t="s">
        <v>29</v>
      </c>
      <c r="R894" t="s">
        <v>24</v>
      </c>
    </row>
    <row r="895" spans="1:18" x14ac:dyDescent="0.3">
      <c r="A895" t="s">
        <v>18</v>
      </c>
      <c r="B895" t="s">
        <v>19</v>
      </c>
      <c r="C895" t="s">
        <v>19</v>
      </c>
      <c r="E895" t="s">
        <v>894</v>
      </c>
      <c r="F895" t="s">
        <v>22</v>
      </c>
      <c r="G895" t="s">
        <v>895</v>
      </c>
      <c r="H895">
        <v>19.87</v>
      </c>
      <c r="I895">
        <v>19.899999999999999</v>
      </c>
      <c r="J895" t="s">
        <v>24</v>
      </c>
      <c r="K895" t="s">
        <v>3327</v>
      </c>
      <c r="L895" t="s">
        <v>26</v>
      </c>
      <c r="M895" t="s">
        <v>27</v>
      </c>
      <c r="N895" t="s">
        <v>28</v>
      </c>
      <c r="O895">
        <v>44044</v>
      </c>
      <c r="Q895" t="s">
        <v>29</v>
      </c>
      <c r="R895" t="s">
        <v>24</v>
      </c>
    </row>
    <row r="896" spans="1:18" x14ac:dyDescent="0.3">
      <c r="A896" t="s">
        <v>18</v>
      </c>
      <c r="B896" t="s">
        <v>19</v>
      </c>
      <c r="C896" t="s">
        <v>20</v>
      </c>
      <c r="D896" t="s">
        <v>1841</v>
      </c>
      <c r="E896" t="s">
        <v>1841</v>
      </c>
      <c r="F896" t="s">
        <v>22</v>
      </c>
      <c r="G896" t="s">
        <v>1841</v>
      </c>
      <c r="H896">
        <v>0.99</v>
      </c>
      <c r="J896" t="s">
        <v>24</v>
      </c>
      <c r="K896" t="s">
        <v>171</v>
      </c>
      <c r="L896" t="s">
        <v>160</v>
      </c>
      <c r="M896" t="s">
        <v>160</v>
      </c>
      <c r="N896" t="s">
        <v>28</v>
      </c>
      <c r="Q896" t="s">
        <v>29</v>
      </c>
      <c r="R896" t="s">
        <v>24</v>
      </c>
    </row>
    <row r="897" spans="1:18" x14ac:dyDescent="0.3">
      <c r="A897" t="s">
        <v>18</v>
      </c>
      <c r="B897" t="s">
        <v>19</v>
      </c>
      <c r="C897" t="s">
        <v>19</v>
      </c>
      <c r="E897" t="s">
        <v>2776</v>
      </c>
      <c r="F897" t="s">
        <v>44</v>
      </c>
      <c r="G897" t="s">
        <v>2777</v>
      </c>
      <c r="H897">
        <v>20</v>
      </c>
      <c r="I897">
        <v>20</v>
      </c>
      <c r="J897" t="s">
        <v>71</v>
      </c>
      <c r="K897" t="s">
        <v>850</v>
      </c>
      <c r="L897" t="s">
        <v>40</v>
      </c>
      <c r="M897" t="s">
        <v>41</v>
      </c>
      <c r="N897" t="s">
        <v>28</v>
      </c>
      <c r="O897" s="1">
        <v>43349</v>
      </c>
      <c r="Q897" t="s">
        <v>599</v>
      </c>
      <c r="R897" t="s">
        <v>71</v>
      </c>
    </row>
    <row r="898" spans="1:18" x14ac:dyDescent="0.3">
      <c r="A898" t="s">
        <v>18</v>
      </c>
      <c r="B898" t="s">
        <v>19</v>
      </c>
      <c r="C898" t="s">
        <v>19</v>
      </c>
      <c r="E898" t="s">
        <v>2780</v>
      </c>
      <c r="F898" t="s">
        <v>22</v>
      </c>
      <c r="G898" t="s">
        <v>2781</v>
      </c>
      <c r="H898">
        <v>3</v>
      </c>
      <c r="I898">
        <v>3</v>
      </c>
      <c r="J898" t="s">
        <v>32</v>
      </c>
      <c r="K898" t="s">
        <v>2782</v>
      </c>
      <c r="L898" t="s">
        <v>40</v>
      </c>
      <c r="M898" t="s">
        <v>41</v>
      </c>
      <c r="N898" t="s">
        <v>36</v>
      </c>
      <c r="O898" s="1">
        <v>43202</v>
      </c>
      <c r="Q898" t="s">
        <v>29</v>
      </c>
      <c r="R898" t="s">
        <v>32</v>
      </c>
    </row>
    <row r="899" spans="1:18" x14ac:dyDescent="0.3">
      <c r="A899" t="s">
        <v>18</v>
      </c>
      <c r="B899" t="s">
        <v>19</v>
      </c>
      <c r="C899" t="s">
        <v>20</v>
      </c>
      <c r="D899" t="s">
        <v>2783</v>
      </c>
      <c r="E899" t="s">
        <v>2783</v>
      </c>
      <c r="F899" t="s">
        <v>22</v>
      </c>
      <c r="G899" t="s">
        <v>2783</v>
      </c>
      <c r="H899">
        <v>9.99</v>
      </c>
      <c r="J899" t="s">
        <v>24</v>
      </c>
      <c r="K899" t="s">
        <v>171</v>
      </c>
      <c r="L899" t="s">
        <v>160</v>
      </c>
      <c r="M899" t="s">
        <v>160</v>
      </c>
      <c r="N899" t="s">
        <v>28</v>
      </c>
      <c r="O899" s="1"/>
      <c r="Q899" t="s">
        <v>29</v>
      </c>
      <c r="R899" t="s">
        <v>24</v>
      </c>
    </row>
    <row r="900" spans="1:18" x14ac:dyDescent="0.3">
      <c r="A900" t="s">
        <v>18</v>
      </c>
      <c r="B900" t="s">
        <v>19</v>
      </c>
      <c r="C900" t="s">
        <v>19</v>
      </c>
      <c r="E900" t="s">
        <v>2784</v>
      </c>
      <c r="F900" t="s">
        <v>22</v>
      </c>
      <c r="G900" t="s">
        <v>2785</v>
      </c>
      <c r="H900">
        <v>11.9</v>
      </c>
      <c r="I900">
        <v>11.9</v>
      </c>
      <c r="J900" t="s">
        <v>24</v>
      </c>
      <c r="K900" t="s">
        <v>2786</v>
      </c>
      <c r="L900" t="s">
        <v>47</v>
      </c>
      <c r="M900" t="s">
        <v>47</v>
      </c>
      <c r="N900" t="s">
        <v>28</v>
      </c>
      <c r="O900" s="1">
        <v>42384</v>
      </c>
      <c r="Q900" t="s">
        <v>29</v>
      </c>
      <c r="R900" t="s">
        <v>24</v>
      </c>
    </row>
    <row r="901" spans="1:18" x14ac:dyDescent="0.3">
      <c r="A901" t="s">
        <v>18</v>
      </c>
      <c r="B901" t="s">
        <v>19</v>
      </c>
      <c r="C901" t="s">
        <v>19</v>
      </c>
      <c r="E901" t="s">
        <v>2787</v>
      </c>
      <c r="F901" t="s">
        <v>22</v>
      </c>
      <c r="G901" t="s">
        <v>2788</v>
      </c>
      <c r="H901">
        <v>20</v>
      </c>
      <c r="I901">
        <v>20</v>
      </c>
      <c r="J901" t="s">
        <v>32</v>
      </c>
      <c r="K901" t="s">
        <v>2789</v>
      </c>
      <c r="L901" t="s">
        <v>40</v>
      </c>
      <c r="M901" t="s">
        <v>41</v>
      </c>
      <c r="N901" t="s">
        <v>36</v>
      </c>
      <c r="O901" s="1">
        <v>42433</v>
      </c>
      <c r="Q901" t="s">
        <v>29</v>
      </c>
      <c r="R901" t="s">
        <v>32</v>
      </c>
    </row>
    <row r="902" spans="1:18" x14ac:dyDescent="0.3">
      <c r="A902" t="s">
        <v>18</v>
      </c>
      <c r="B902" t="s">
        <v>19</v>
      </c>
      <c r="C902" t="s">
        <v>20</v>
      </c>
      <c r="D902" t="s">
        <v>2790</v>
      </c>
      <c r="E902" t="s">
        <v>2790</v>
      </c>
      <c r="F902" t="s">
        <v>22</v>
      </c>
      <c r="G902" t="s">
        <v>2791</v>
      </c>
      <c r="H902">
        <v>0.8</v>
      </c>
      <c r="J902" t="s">
        <v>24</v>
      </c>
      <c r="K902" t="s">
        <v>214</v>
      </c>
      <c r="L902" t="s">
        <v>160</v>
      </c>
      <c r="M902" t="s">
        <v>160</v>
      </c>
      <c r="N902" t="s">
        <v>28</v>
      </c>
      <c r="Q902" t="s">
        <v>29</v>
      </c>
      <c r="R902" t="s">
        <v>24</v>
      </c>
    </row>
    <row r="903" spans="1:18" x14ac:dyDescent="0.3">
      <c r="A903" t="s">
        <v>18</v>
      </c>
      <c r="B903" t="s">
        <v>19</v>
      </c>
      <c r="C903" t="s">
        <v>19</v>
      </c>
      <c r="E903" t="s">
        <v>2800</v>
      </c>
      <c r="F903" t="s">
        <v>22</v>
      </c>
      <c r="G903" t="s">
        <v>2801</v>
      </c>
      <c r="H903">
        <v>8.5</v>
      </c>
      <c r="I903">
        <v>8.5</v>
      </c>
      <c r="J903" t="s">
        <v>32</v>
      </c>
      <c r="K903" t="s">
        <v>2802</v>
      </c>
      <c r="L903" t="s">
        <v>40</v>
      </c>
      <c r="M903" t="s">
        <v>41</v>
      </c>
      <c r="N903" t="s">
        <v>36</v>
      </c>
      <c r="O903" s="1">
        <v>43090</v>
      </c>
      <c r="Q903" t="s">
        <v>29</v>
      </c>
      <c r="R903" t="s">
        <v>32</v>
      </c>
    </row>
    <row r="904" spans="1:18" x14ac:dyDescent="0.3">
      <c r="A904" t="s">
        <v>18</v>
      </c>
      <c r="B904" t="s">
        <v>19</v>
      </c>
      <c r="C904" t="s">
        <v>19</v>
      </c>
      <c r="E904" t="s">
        <v>2803</v>
      </c>
      <c r="F904" t="s">
        <v>22</v>
      </c>
      <c r="G904" t="s">
        <v>2804</v>
      </c>
      <c r="H904">
        <v>20</v>
      </c>
      <c r="I904">
        <v>20</v>
      </c>
      <c r="J904" t="s">
        <v>32</v>
      </c>
      <c r="K904" t="s">
        <v>2805</v>
      </c>
      <c r="L904" t="s">
        <v>40</v>
      </c>
      <c r="M904" t="s">
        <v>41</v>
      </c>
      <c r="N904" t="s">
        <v>42</v>
      </c>
      <c r="O904">
        <v>42003</v>
      </c>
      <c r="Q904" t="s">
        <v>29</v>
      </c>
      <c r="R904" t="s">
        <v>32</v>
      </c>
    </row>
    <row r="905" spans="1:18" x14ac:dyDescent="0.3">
      <c r="A905" t="s">
        <v>18</v>
      </c>
      <c r="B905" t="s">
        <v>19</v>
      </c>
      <c r="C905" t="s">
        <v>19</v>
      </c>
      <c r="E905" t="s">
        <v>1110</v>
      </c>
      <c r="F905" t="s">
        <v>22</v>
      </c>
      <c r="G905" t="s">
        <v>1111</v>
      </c>
      <c r="H905">
        <v>49</v>
      </c>
      <c r="I905">
        <v>71</v>
      </c>
      <c r="J905" t="s">
        <v>24</v>
      </c>
      <c r="K905" t="s">
        <v>878</v>
      </c>
      <c r="L905" t="s">
        <v>26</v>
      </c>
      <c r="M905" t="s">
        <v>27</v>
      </c>
      <c r="N905" t="s">
        <v>28</v>
      </c>
      <c r="O905">
        <v>40634</v>
      </c>
      <c r="Q905" t="s">
        <v>29</v>
      </c>
      <c r="R905" t="s">
        <v>879</v>
      </c>
    </row>
    <row r="906" spans="1:18" x14ac:dyDescent="0.3">
      <c r="A906" t="s">
        <v>18</v>
      </c>
      <c r="B906" t="s">
        <v>19</v>
      </c>
      <c r="C906" t="s">
        <v>20</v>
      </c>
      <c r="D906" t="s">
        <v>3508</v>
      </c>
      <c r="E906" t="s">
        <v>3508</v>
      </c>
      <c r="F906" t="s">
        <v>22</v>
      </c>
      <c r="G906" t="s">
        <v>3508</v>
      </c>
      <c r="H906">
        <v>0.99</v>
      </c>
      <c r="J906" t="s">
        <v>24</v>
      </c>
      <c r="K906" t="s">
        <v>171</v>
      </c>
      <c r="L906" t="s">
        <v>160</v>
      </c>
      <c r="M906" t="s">
        <v>160</v>
      </c>
      <c r="N906" t="s">
        <v>28</v>
      </c>
      <c r="Q906" t="s">
        <v>29</v>
      </c>
      <c r="R906" t="s">
        <v>24</v>
      </c>
    </row>
    <row r="907" spans="1:18" x14ac:dyDescent="0.3">
      <c r="A907" t="s">
        <v>18</v>
      </c>
      <c r="B907" t="s">
        <v>19</v>
      </c>
      <c r="C907" t="s">
        <v>19</v>
      </c>
      <c r="E907" t="s">
        <v>2808</v>
      </c>
      <c r="F907" t="s">
        <v>22</v>
      </c>
      <c r="G907" t="s">
        <v>2809</v>
      </c>
      <c r="H907">
        <v>9.8000000000000007</v>
      </c>
      <c r="I907">
        <v>9.8000000000000007</v>
      </c>
      <c r="J907" t="s">
        <v>24</v>
      </c>
      <c r="K907" t="s">
        <v>2810</v>
      </c>
      <c r="L907" t="s">
        <v>47</v>
      </c>
      <c r="M907" t="s">
        <v>47</v>
      </c>
      <c r="N907" t="s">
        <v>28</v>
      </c>
      <c r="O907">
        <v>42348</v>
      </c>
      <c r="Q907" t="s">
        <v>29</v>
      </c>
      <c r="R907" t="s">
        <v>24</v>
      </c>
    </row>
    <row r="908" spans="1:18" x14ac:dyDescent="0.3">
      <c r="A908" t="s">
        <v>18</v>
      </c>
      <c r="B908" t="s">
        <v>19</v>
      </c>
      <c r="C908" t="s">
        <v>19</v>
      </c>
      <c r="E908" t="s">
        <v>2811</v>
      </c>
      <c r="F908" t="s">
        <v>22</v>
      </c>
      <c r="G908" t="s">
        <v>2812</v>
      </c>
      <c r="H908">
        <v>1.5</v>
      </c>
      <c r="I908">
        <v>5</v>
      </c>
      <c r="J908" t="s">
        <v>32</v>
      </c>
      <c r="K908" t="s">
        <v>2813</v>
      </c>
      <c r="L908" t="s">
        <v>94</v>
      </c>
      <c r="M908" t="s">
        <v>135</v>
      </c>
      <c r="N908" t="s">
        <v>42</v>
      </c>
      <c r="O908">
        <v>41473</v>
      </c>
      <c r="Q908" t="s">
        <v>29</v>
      </c>
      <c r="R908" t="s">
        <v>32</v>
      </c>
    </row>
    <row r="909" spans="1:18" x14ac:dyDescent="0.3">
      <c r="A909" t="s">
        <v>18</v>
      </c>
      <c r="B909" t="s">
        <v>19</v>
      </c>
      <c r="C909" t="s">
        <v>19</v>
      </c>
      <c r="E909" t="s">
        <v>2814</v>
      </c>
      <c r="F909" t="s">
        <v>22</v>
      </c>
      <c r="G909" t="s">
        <v>2815</v>
      </c>
      <c r="H909">
        <v>20</v>
      </c>
      <c r="I909">
        <v>20</v>
      </c>
      <c r="J909" t="s">
        <v>32</v>
      </c>
      <c r="K909" t="s">
        <v>2816</v>
      </c>
      <c r="L909" t="s">
        <v>40</v>
      </c>
      <c r="M909" t="s">
        <v>41</v>
      </c>
      <c r="N909" t="s">
        <v>42</v>
      </c>
      <c r="O909" s="1">
        <v>42725</v>
      </c>
      <c r="Q909" t="s">
        <v>29</v>
      </c>
      <c r="R909" t="s">
        <v>32</v>
      </c>
    </row>
    <row r="910" spans="1:18" x14ac:dyDescent="0.3">
      <c r="A910" t="s">
        <v>18</v>
      </c>
      <c r="B910" t="s">
        <v>19</v>
      </c>
      <c r="C910" t="s">
        <v>20</v>
      </c>
      <c r="D910" t="s">
        <v>3180</v>
      </c>
      <c r="E910" t="s">
        <v>3180</v>
      </c>
      <c r="F910" t="s">
        <v>22</v>
      </c>
      <c r="G910" t="s">
        <v>3180</v>
      </c>
      <c r="H910">
        <v>0.99</v>
      </c>
      <c r="J910" t="s">
        <v>24</v>
      </c>
      <c r="K910" t="s">
        <v>171</v>
      </c>
      <c r="L910" t="s">
        <v>160</v>
      </c>
      <c r="M910" t="s">
        <v>160</v>
      </c>
      <c r="N910" t="s">
        <v>28</v>
      </c>
      <c r="O910" s="1"/>
      <c r="Q910" t="s">
        <v>29</v>
      </c>
      <c r="R910" t="s">
        <v>24</v>
      </c>
    </row>
    <row r="911" spans="1:18" x14ac:dyDescent="0.3">
      <c r="A911" t="s">
        <v>18</v>
      </c>
      <c r="B911" t="s">
        <v>19</v>
      </c>
      <c r="C911" t="s">
        <v>19</v>
      </c>
      <c r="E911" t="s">
        <v>2640</v>
      </c>
      <c r="F911" t="s">
        <v>22</v>
      </c>
      <c r="G911" t="s">
        <v>2641</v>
      </c>
      <c r="H911">
        <v>5.9</v>
      </c>
      <c r="I911">
        <v>5.9</v>
      </c>
      <c r="J911" t="s">
        <v>24</v>
      </c>
      <c r="K911" t="s">
        <v>101</v>
      </c>
      <c r="L911" t="s">
        <v>34</v>
      </c>
      <c r="M911" t="s">
        <v>35</v>
      </c>
      <c r="N911" t="s">
        <v>28</v>
      </c>
      <c r="O911">
        <v>31048</v>
      </c>
      <c r="Q911" t="s">
        <v>29</v>
      </c>
      <c r="R911" t="s">
        <v>24</v>
      </c>
    </row>
    <row r="912" spans="1:18" x14ac:dyDescent="0.3">
      <c r="A912" t="s">
        <v>18</v>
      </c>
      <c r="B912" t="s">
        <v>19</v>
      </c>
      <c r="C912" t="s">
        <v>19</v>
      </c>
      <c r="E912" t="s">
        <v>2826</v>
      </c>
      <c r="F912" t="s">
        <v>22</v>
      </c>
      <c r="G912" t="s">
        <v>2827</v>
      </c>
      <c r="H912">
        <v>5</v>
      </c>
      <c r="I912">
        <v>5</v>
      </c>
      <c r="J912" t="s">
        <v>24</v>
      </c>
      <c r="K912" t="s">
        <v>715</v>
      </c>
      <c r="L912" t="s">
        <v>34</v>
      </c>
      <c r="M912" t="s">
        <v>35</v>
      </c>
      <c r="N912" t="s">
        <v>28</v>
      </c>
      <c r="O912">
        <v>29221</v>
      </c>
      <c r="Q912" t="s">
        <v>29</v>
      </c>
      <c r="R912" t="s">
        <v>24</v>
      </c>
    </row>
    <row r="913" spans="1:18" x14ac:dyDescent="0.3">
      <c r="A913" t="s">
        <v>18</v>
      </c>
      <c r="B913" t="s">
        <v>19</v>
      </c>
      <c r="C913" t="s">
        <v>19</v>
      </c>
      <c r="E913" t="s">
        <v>2830</v>
      </c>
      <c r="F913" t="s">
        <v>22</v>
      </c>
      <c r="G913" t="s">
        <v>2831</v>
      </c>
      <c r="H913">
        <v>78.2</v>
      </c>
      <c r="I913">
        <v>78.2</v>
      </c>
      <c r="J913" t="s">
        <v>32</v>
      </c>
      <c r="K913" t="s">
        <v>2832</v>
      </c>
      <c r="L913" t="s">
        <v>47</v>
      </c>
      <c r="M913" t="s">
        <v>47</v>
      </c>
      <c r="N913" t="s">
        <v>36</v>
      </c>
      <c r="O913">
        <v>40940</v>
      </c>
      <c r="Q913" t="s">
        <v>29</v>
      </c>
      <c r="R913" t="s">
        <v>32</v>
      </c>
    </row>
    <row r="914" spans="1:18" x14ac:dyDescent="0.3">
      <c r="A914" t="s">
        <v>18</v>
      </c>
      <c r="B914" t="s">
        <v>19</v>
      </c>
      <c r="C914" t="s">
        <v>19</v>
      </c>
      <c r="E914" t="s">
        <v>2833</v>
      </c>
      <c r="F914" t="s">
        <v>22</v>
      </c>
      <c r="G914" t="s">
        <v>2834</v>
      </c>
      <c r="H914">
        <v>20</v>
      </c>
      <c r="I914">
        <v>20</v>
      </c>
      <c r="J914" t="s">
        <v>32</v>
      </c>
      <c r="K914" t="s">
        <v>2835</v>
      </c>
      <c r="L914" t="s">
        <v>40</v>
      </c>
      <c r="M914" t="s">
        <v>41</v>
      </c>
      <c r="N914" t="s">
        <v>42</v>
      </c>
      <c r="O914">
        <v>42166</v>
      </c>
      <c r="Q914" t="s">
        <v>29</v>
      </c>
      <c r="R914" t="s">
        <v>32</v>
      </c>
    </row>
    <row r="915" spans="1:18" x14ac:dyDescent="0.3">
      <c r="A915" t="s">
        <v>18</v>
      </c>
      <c r="B915" t="s">
        <v>19</v>
      </c>
      <c r="C915" t="s">
        <v>19</v>
      </c>
      <c r="E915" t="s">
        <v>2836</v>
      </c>
      <c r="F915" t="s">
        <v>22</v>
      </c>
      <c r="G915" t="s">
        <v>2837</v>
      </c>
      <c r="H915">
        <v>3</v>
      </c>
      <c r="I915">
        <v>3</v>
      </c>
      <c r="J915" t="s">
        <v>24</v>
      </c>
      <c r="K915" t="s">
        <v>2838</v>
      </c>
      <c r="L915" t="s">
        <v>47</v>
      </c>
      <c r="M915" t="s">
        <v>47</v>
      </c>
      <c r="N915" t="s">
        <v>28</v>
      </c>
      <c r="O915" s="1">
        <v>42361</v>
      </c>
      <c r="Q915" t="s">
        <v>29</v>
      </c>
      <c r="R915" t="s">
        <v>24</v>
      </c>
    </row>
    <row r="916" spans="1:18" x14ac:dyDescent="0.3">
      <c r="A916" t="s">
        <v>18</v>
      </c>
      <c r="B916" t="s">
        <v>19</v>
      </c>
      <c r="C916" t="s">
        <v>19</v>
      </c>
      <c r="E916" t="s">
        <v>2839</v>
      </c>
      <c r="F916" t="s">
        <v>22</v>
      </c>
      <c r="G916" t="s">
        <v>2840</v>
      </c>
      <c r="H916">
        <v>14.4</v>
      </c>
      <c r="I916">
        <v>15</v>
      </c>
      <c r="J916" t="s">
        <v>24</v>
      </c>
      <c r="K916" t="s">
        <v>2841</v>
      </c>
      <c r="L916" t="s">
        <v>40</v>
      </c>
      <c r="M916" t="s">
        <v>41</v>
      </c>
      <c r="N916" t="s">
        <v>28</v>
      </c>
      <c r="O916" s="1">
        <v>42776</v>
      </c>
      <c r="Q916" t="s">
        <v>29</v>
      </c>
      <c r="R916" t="s">
        <v>1228</v>
      </c>
    </row>
    <row r="917" spans="1:18" x14ac:dyDescent="0.3">
      <c r="A917" t="s">
        <v>18</v>
      </c>
      <c r="B917" t="s">
        <v>19</v>
      </c>
      <c r="C917" t="s">
        <v>19</v>
      </c>
      <c r="E917" t="s">
        <v>2842</v>
      </c>
      <c r="F917" t="s">
        <v>22</v>
      </c>
      <c r="G917" t="s">
        <v>2843</v>
      </c>
      <c r="H917">
        <v>20</v>
      </c>
      <c r="I917">
        <v>20</v>
      </c>
      <c r="J917" t="s">
        <v>24</v>
      </c>
      <c r="K917" t="s">
        <v>2844</v>
      </c>
      <c r="L917" t="s">
        <v>40</v>
      </c>
      <c r="M917" t="s">
        <v>41</v>
      </c>
      <c r="N917" t="s">
        <v>28</v>
      </c>
      <c r="O917">
        <v>42490</v>
      </c>
      <c r="Q917" t="s">
        <v>29</v>
      </c>
      <c r="R917" t="s">
        <v>24</v>
      </c>
    </row>
    <row r="918" spans="1:18" x14ac:dyDescent="0.3">
      <c r="A918" t="s">
        <v>18</v>
      </c>
      <c r="B918" t="s">
        <v>19</v>
      </c>
      <c r="C918" t="s">
        <v>19</v>
      </c>
      <c r="E918" t="s">
        <v>2845</v>
      </c>
      <c r="F918" t="s">
        <v>22</v>
      </c>
      <c r="G918" t="s">
        <v>2846</v>
      </c>
      <c r="H918">
        <v>10</v>
      </c>
      <c r="I918">
        <v>10</v>
      </c>
      <c r="J918" t="s">
        <v>24</v>
      </c>
      <c r="K918" t="s">
        <v>2847</v>
      </c>
      <c r="L918" t="s">
        <v>40</v>
      </c>
      <c r="M918" t="s">
        <v>41</v>
      </c>
      <c r="N918" t="s">
        <v>28</v>
      </c>
      <c r="O918" s="1">
        <v>41618</v>
      </c>
      <c r="Q918" t="s">
        <v>29</v>
      </c>
      <c r="R918" t="s">
        <v>24</v>
      </c>
    </row>
    <row r="919" spans="1:18" x14ac:dyDescent="0.3">
      <c r="A919" t="s">
        <v>18</v>
      </c>
      <c r="B919" t="s">
        <v>19</v>
      </c>
      <c r="C919" t="s">
        <v>19</v>
      </c>
      <c r="E919" t="s">
        <v>2848</v>
      </c>
      <c r="F919" t="s">
        <v>22</v>
      </c>
      <c r="G919" t="s">
        <v>2849</v>
      </c>
      <c r="H919">
        <v>0.8</v>
      </c>
      <c r="I919">
        <v>0.8</v>
      </c>
      <c r="J919" t="s">
        <v>32</v>
      </c>
      <c r="K919" t="s">
        <v>2850</v>
      </c>
      <c r="L919" t="s">
        <v>94</v>
      </c>
      <c r="M919" t="s">
        <v>135</v>
      </c>
      <c r="N919" t="s">
        <v>36</v>
      </c>
      <c r="O919" s="1">
        <v>43624</v>
      </c>
      <c r="Q919" t="s">
        <v>29</v>
      </c>
      <c r="R919" t="s">
        <v>32</v>
      </c>
    </row>
    <row r="920" spans="1:18" x14ac:dyDescent="0.3">
      <c r="A920" t="s">
        <v>18</v>
      </c>
      <c r="B920" t="s">
        <v>19</v>
      </c>
      <c r="C920" t="s">
        <v>19</v>
      </c>
      <c r="E920" t="s">
        <v>99</v>
      </c>
      <c r="F920" t="s">
        <v>22</v>
      </c>
      <c r="G920" t="s">
        <v>100</v>
      </c>
      <c r="H920">
        <v>2.85</v>
      </c>
      <c r="I920">
        <v>2.8</v>
      </c>
      <c r="J920" t="s">
        <v>24</v>
      </c>
      <c r="K920" t="s">
        <v>101</v>
      </c>
      <c r="L920" t="s">
        <v>34</v>
      </c>
      <c r="M920" t="s">
        <v>35</v>
      </c>
      <c r="N920" t="s">
        <v>28</v>
      </c>
      <c r="O920" s="1">
        <v>31778</v>
      </c>
      <c r="Q920" t="s">
        <v>29</v>
      </c>
      <c r="R920" t="s">
        <v>24</v>
      </c>
    </row>
    <row r="921" spans="1:18" x14ac:dyDescent="0.3">
      <c r="A921" t="s">
        <v>18</v>
      </c>
      <c r="B921" t="s">
        <v>19</v>
      </c>
      <c r="C921" t="s">
        <v>19</v>
      </c>
      <c r="E921" t="s">
        <v>676</v>
      </c>
      <c r="F921" t="s">
        <v>22</v>
      </c>
      <c r="G921" t="s">
        <v>677</v>
      </c>
      <c r="H921">
        <v>9.9499999999999993</v>
      </c>
      <c r="I921">
        <v>10.1</v>
      </c>
      <c r="J921" t="s">
        <v>24</v>
      </c>
      <c r="K921" t="s">
        <v>101</v>
      </c>
      <c r="L921" t="s">
        <v>34</v>
      </c>
      <c r="M921" t="s">
        <v>35</v>
      </c>
      <c r="N921" t="s">
        <v>28</v>
      </c>
      <c r="O921" s="1">
        <v>29952</v>
      </c>
      <c r="Q921" t="s">
        <v>29</v>
      </c>
      <c r="R921" t="s">
        <v>24</v>
      </c>
    </row>
    <row r="922" spans="1:18" x14ac:dyDescent="0.3">
      <c r="A922" t="s">
        <v>18</v>
      </c>
      <c r="B922" t="s">
        <v>19</v>
      </c>
      <c r="C922" t="s">
        <v>20</v>
      </c>
      <c r="D922" t="s">
        <v>2854</v>
      </c>
      <c r="E922" t="s">
        <v>2854</v>
      </c>
      <c r="F922" t="s">
        <v>22</v>
      </c>
      <c r="G922" t="s">
        <v>2855</v>
      </c>
      <c r="H922">
        <v>18.71</v>
      </c>
      <c r="J922" t="s">
        <v>24</v>
      </c>
      <c r="K922" t="s">
        <v>163</v>
      </c>
      <c r="L922" t="s">
        <v>160</v>
      </c>
      <c r="M922" t="s">
        <v>160</v>
      </c>
      <c r="N922" t="s">
        <v>28</v>
      </c>
      <c r="O922" s="1"/>
      <c r="Q922" t="s">
        <v>29</v>
      </c>
      <c r="R922" t="s">
        <v>24</v>
      </c>
    </row>
    <row r="923" spans="1:18" x14ac:dyDescent="0.3">
      <c r="A923" t="s">
        <v>18</v>
      </c>
      <c r="B923" t="s">
        <v>20</v>
      </c>
      <c r="C923" t="s">
        <v>19</v>
      </c>
      <c r="E923" t="s">
        <v>2856</v>
      </c>
      <c r="F923" t="s">
        <v>22</v>
      </c>
      <c r="G923" t="s">
        <v>2857</v>
      </c>
      <c r="H923">
        <v>3.5</v>
      </c>
      <c r="I923">
        <v>4.2</v>
      </c>
      <c r="J923" t="s">
        <v>24</v>
      </c>
      <c r="K923" t="s">
        <v>2683</v>
      </c>
      <c r="L923" t="s">
        <v>47</v>
      </c>
      <c r="M923" t="s">
        <v>47</v>
      </c>
      <c r="N923" t="s">
        <v>28</v>
      </c>
      <c r="O923">
        <v>41677</v>
      </c>
      <c r="Q923" t="s">
        <v>29</v>
      </c>
      <c r="R923" t="s">
        <v>24</v>
      </c>
    </row>
    <row r="924" spans="1:18" x14ac:dyDescent="0.3">
      <c r="A924" t="s">
        <v>18</v>
      </c>
      <c r="B924" t="s">
        <v>19</v>
      </c>
      <c r="C924" t="s">
        <v>19</v>
      </c>
      <c r="E924" t="s">
        <v>2858</v>
      </c>
      <c r="F924" t="s">
        <v>22</v>
      </c>
      <c r="G924" t="s">
        <v>2859</v>
      </c>
      <c r="H924">
        <v>10</v>
      </c>
      <c r="I924">
        <v>10</v>
      </c>
      <c r="J924" t="s">
        <v>24</v>
      </c>
      <c r="K924" t="s">
        <v>2508</v>
      </c>
      <c r="L924" t="s">
        <v>40</v>
      </c>
      <c r="M924" t="s">
        <v>41</v>
      </c>
      <c r="N924" t="s">
        <v>28</v>
      </c>
      <c r="O924">
        <v>40819</v>
      </c>
      <c r="Q924" t="s">
        <v>29</v>
      </c>
      <c r="R924" t="s">
        <v>24</v>
      </c>
    </row>
    <row r="925" spans="1:18" x14ac:dyDescent="0.3">
      <c r="A925" t="s">
        <v>18</v>
      </c>
      <c r="B925" t="s">
        <v>19</v>
      </c>
      <c r="C925" t="s">
        <v>19</v>
      </c>
      <c r="E925" t="s">
        <v>2860</v>
      </c>
      <c r="F925" t="s">
        <v>22</v>
      </c>
      <c r="G925" t="s">
        <v>2861</v>
      </c>
      <c r="H925">
        <v>92</v>
      </c>
      <c r="I925">
        <v>92</v>
      </c>
      <c r="J925" t="s">
        <v>24</v>
      </c>
      <c r="K925" t="s">
        <v>2862</v>
      </c>
      <c r="L925" t="s">
        <v>40</v>
      </c>
      <c r="M925" t="s">
        <v>41</v>
      </c>
      <c r="N925" t="s">
        <v>28</v>
      </c>
      <c r="O925">
        <v>42706</v>
      </c>
      <c r="Q925" t="s">
        <v>29</v>
      </c>
      <c r="R925" t="s">
        <v>24</v>
      </c>
    </row>
    <row r="926" spans="1:18" x14ac:dyDescent="0.3">
      <c r="A926" t="s">
        <v>18</v>
      </c>
      <c r="B926" t="s">
        <v>19</v>
      </c>
      <c r="C926" t="s">
        <v>19</v>
      </c>
      <c r="E926" t="s">
        <v>2871</v>
      </c>
      <c r="F926" t="s">
        <v>22</v>
      </c>
      <c r="G926" t="s">
        <v>2872</v>
      </c>
      <c r="H926">
        <v>1</v>
      </c>
      <c r="I926">
        <v>0.4</v>
      </c>
      <c r="J926" t="s">
        <v>32</v>
      </c>
      <c r="K926" t="s">
        <v>2873</v>
      </c>
      <c r="L926" t="s">
        <v>34</v>
      </c>
      <c r="M926" t="s">
        <v>35</v>
      </c>
      <c r="N926" t="s">
        <v>36</v>
      </c>
      <c r="Q926" t="s">
        <v>29</v>
      </c>
      <c r="R926" t="s">
        <v>32</v>
      </c>
    </row>
    <row r="927" spans="1:18" x14ac:dyDescent="0.3">
      <c r="A927" t="s">
        <v>18</v>
      </c>
      <c r="B927" t="s">
        <v>19</v>
      </c>
      <c r="C927" t="s">
        <v>19</v>
      </c>
      <c r="E927" t="s">
        <v>2874</v>
      </c>
      <c r="F927" t="s">
        <v>22</v>
      </c>
      <c r="G927" t="s">
        <v>2875</v>
      </c>
      <c r="H927">
        <v>4.5</v>
      </c>
      <c r="I927">
        <v>5.2</v>
      </c>
      <c r="J927" t="s">
        <v>32</v>
      </c>
      <c r="K927" t="s">
        <v>122</v>
      </c>
      <c r="L927" t="s">
        <v>26</v>
      </c>
      <c r="M927" t="s">
        <v>27</v>
      </c>
      <c r="N927" t="s">
        <v>36</v>
      </c>
      <c r="O927">
        <v>39370</v>
      </c>
      <c r="Q927" t="s">
        <v>29</v>
      </c>
      <c r="R927" t="s">
        <v>357</v>
      </c>
    </row>
    <row r="928" spans="1:18" x14ac:dyDescent="0.3">
      <c r="A928" t="s">
        <v>18</v>
      </c>
      <c r="B928" t="s">
        <v>19</v>
      </c>
      <c r="C928" t="s">
        <v>19</v>
      </c>
      <c r="E928" t="s">
        <v>2876</v>
      </c>
      <c r="F928" t="s">
        <v>22</v>
      </c>
      <c r="G928" t="s">
        <v>2877</v>
      </c>
      <c r="H928">
        <v>13.5</v>
      </c>
      <c r="I928">
        <v>13.5</v>
      </c>
      <c r="J928" t="s">
        <v>32</v>
      </c>
      <c r="K928" t="s">
        <v>68</v>
      </c>
      <c r="L928" t="s">
        <v>34</v>
      </c>
      <c r="M928" t="s">
        <v>35</v>
      </c>
      <c r="N928" t="s">
        <v>36</v>
      </c>
      <c r="O928">
        <v>5845</v>
      </c>
      <c r="Q928" t="s">
        <v>29</v>
      </c>
      <c r="R928" t="s">
        <v>32</v>
      </c>
    </row>
    <row r="929" spans="1:18" x14ac:dyDescent="0.3">
      <c r="A929" t="s">
        <v>18</v>
      </c>
      <c r="B929" t="s">
        <v>19</v>
      </c>
      <c r="C929" t="s">
        <v>19</v>
      </c>
      <c r="E929" t="s">
        <v>2878</v>
      </c>
      <c r="F929" t="s">
        <v>22</v>
      </c>
      <c r="G929" t="s">
        <v>2879</v>
      </c>
      <c r="H929">
        <v>35</v>
      </c>
      <c r="I929">
        <v>150</v>
      </c>
      <c r="J929" t="s">
        <v>24</v>
      </c>
      <c r="K929" t="s">
        <v>2880</v>
      </c>
      <c r="L929" t="s">
        <v>160</v>
      </c>
      <c r="M929" t="s">
        <v>318</v>
      </c>
      <c r="N929" t="s">
        <v>28</v>
      </c>
      <c r="Q929" t="s">
        <v>29</v>
      </c>
      <c r="R929" t="s">
        <v>24</v>
      </c>
    </row>
    <row r="930" spans="1:18" x14ac:dyDescent="0.3">
      <c r="A930" t="s">
        <v>18</v>
      </c>
      <c r="B930" t="s">
        <v>19</v>
      </c>
      <c r="C930" t="s">
        <v>19</v>
      </c>
      <c r="E930" t="s">
        <v>2881</v>
      </c>
      <c r="F930" t="s">
        <v>22</v>
      </c>
      <c r="G930" t="s">
        <v>2882</v>
      </c>
      <c r="H930">
        <v>15</v>
      </c>
      <c r="I930">
        <v>15</v>
      </c>
      <c r="J930" t="s">
        <v>32</v>
      </c>
      <c r="K930" t="s">
        <v>68</v>
      </c>
      <c r="L930" t="s">
        <v>40</v>
      </c>
      <c r="M930" t="s">
        <v>41</v>
      </c>
      <c r="N930" t="s">
        <v>36</v>
      </c>
      <c r="O930" s="1">
        <v>40823</v>
      </c>
      <c r="Q930" t="s">
        <v>29</v>
      </c>
      <c r="R930" t="s">
        <v>32</v>
      </c>
    </row>
    <row r="931" spans="1:18" x14ac:dyDescent="0.3">
      <c r="A931" t="s">
        <v>18</v>
      </c>
      <c r="B931" t="s">
        <v>19</v>
      </c>
      <c r="C931" t="s">
        <v>19</v>
      </c>
      <c r="E931" t="s">
        <v>614</v>
      </c>
      <c r="F931" t="s">
        <v>22</v>
      </c>
      <c r="G931" t="s">
        <v>615</v>
      </c>
      <c r="H931">
        <v>81.41</v>
      </c>
      <c r="I931">
        <v>85</v>
      </c>
      <c r="J931" t="s">
        <v>24</v>
      </c>
      <c r="K931" t="s">
        <v>51</v>
      </c>
      <c r="L931" t="s">
        <v>26</v>
      </c>
      <c r="M931" t="s">
        <v>27</v>
      </c>
      <c r="N931" t="s">
        <v>28</v>
      </c>
      <c r="O931" s="1">
        <v>31168</v>
      </c>
      <c r="Q931" t="s">
        <v>29</v>
      </c>
      <c r="R931" t="s">
        <v>24</v>
      </c>
    </row>
    <row r="932" spans="1:18" x14ac:dyDescent="0.3">
      <c r="A932" t="s">
        <v>18</v>
      </c>
      <c r="B932" t="s">
        <v>20</v>
      </c>
      <c r="C932" t="s">
        <v>19</v>
      </c>
      <c r="E932" t="s">
        <v>2883</v>
      </c>
      <c r="F932" t="s">
        <v>22</v>
      </c>
      <c r="G932" t="s">
        <v>2884</v>
      </c>
      <c r="H932">
        <v>124.87</v>
      </c>
      <c r="I932">
        <v>170.7</v>
      </c>
      <c r="J932" t="s">
        <v>24</v>
      </c>
      <c r="K932" t="s">
        <v>2885</v>
      </c>
      <c r="M932" t="s">
        <v>160</v>
      </c>
      <c r="N932" t="s">
        <v>28</v>
      </c>
      <c r="O932">
        <v>32140</v>
      </c>
      <c r="Q932" t="s">
        <v>29</v>
      </c>
      <c r="R932" t="s">
        <v>24</v>
      </c>
    </row>
    <row r="933" spans="1:18" x14ac:dyDescent="0.3">
      <c r="A933" t="s">
        <v>18</v>
      </c>
      <c r="B933" t="s">
        <v>19</v>
      </c>
      <c r="C933" t="s">
        <v>19</v>
      </c>
      <c r="E933" t="s">
        <v>2886</v>
      </c>
      <c r="F933" t="s">
        <v>22</v>
      </c>
      <c r="G933" t="s">
        <v>2887</v>
      </c>
      <c r="H933">
        <v>9.1</v>
      </c>
      <c r="I933">
        <v>9.1</v>
      </c>
      <c r="J933" t="s">
        <v>24</v>
      </c>
      <c r="K933" t="s">
        <v>715</v>
      </c>
      <c r="L933" t="s">
        <v>34</v>
      </c>
      <c r="M933" t="s">
        <v>35</v>
      </c>
      <c r="N933" t="s">
        <v>28</v>
      </c>
      <c r="O933" s="1">
        <v>29587</v>
      </c>
      <c r="Q933" t="s">
        <v>29</v>
      </c>
      <c r="R933" t="s">
        <v>24</v>
      </c>
    </row>
    <row r="934" spans="1:18" x14ac:dyDescent="0.3">
      <c r="A934" t="s">
        <v>18</v>
      </c>
      <c r="B934" t="s">
        <v>19</v>
      </c>
      <c r="C934" t="s">
        <v>19</v>
      </c>
      <c r="E934" t="s">
        <v>2890</v>
      </c>
      <c r="F934" t="s">
        <v>22</v>
      </c>
      <c r="G934" t="s">
        <v>2891</v>
      </c>
      <c r="H934">
        <v>10</v>
      </c>
      <c r="I934">
        <v>10</v>
      </c>
      <c r="J934" t="s">
        <v>24</v>
      </c>
      <c r="K934" t="s">
        <v>163</v>
      </c>
      <c r="L934" t="s">
        <v>160</v>
      </c>
      <c r="M934" t="s">
        <v>318</v>
      </c>
      <c r="N934" t="s">
        <v>28</v>
      </c>
      <c r="O934" s="1">
        <v>42734</v>
      </c>
      <c r="Q934" t="s">
        <v>29</v>
      </c>
      <c r="R934" t="s">
        <v>24</v>
      </c>
    </row>
    <row r="935" spans="1:18" x14ac:dyDescent="0.3">
      <c r="A935" t="s">
        <v>18</v>
      </c>
      <c r="B935" t="s">
        <v>19</v>
      </c>
      <c r="C935" t="s">
        <v>19</v>
      </c>
      <c r="E935" t="s">
        <v>2892</v>
      </c>
      <c r="F935" t="s">
        <v>22</v>
      </c>
      <c r="G935" t="s">
        <v>2893</v>
      </c>
      <c r="H935">
        <v>2</v>
      </c>
      <c r="I935">
        <v>2</v>
      </c>
      <c r="J935" t="s">
        <v>24</v>
      </c>
      <c r="K935" t="s">
        <v>2894</v>
      </c>
      <c r="L935" t="s">
        <v>40</v>
      </c>
      <c r="M935" t="s">
        <v>41</v>
      </c>
      <c r="N935" t="s">
        <v>28</v>
      </c>
      <c r="O935" s="1">
        <v>41039</v>
      </c>
      <c r="Q935" t="s">
        <v>29</v>
      </c>
      <c r="R935" t="s">
        <v>24</v>
      </c>
    </row>
    <row r="936" spans="1:18" x14ac:dyDescent="0.3">
      <c r="A936" t="s">
        <v>18</v>
      </c>
      <c r="B936" t="s">
        <v>19</v>
      </c>
      <c r="C936" t="s">
        <v>20</v>
      </c>
      <c r="D936" t="s">
        <v>1585</v>
      </c>
      <c r="E936" t="s">
        <v>1585</v>
      </c>
      <c r="F936" t="s">
        <v>22</v>
      </c>
      <c r="G936" t="s">
        <v>2897</v>
      </c>
      <c r="H936">
        <v>210</v>
      </c>
      <c r="J936" t="s">
        <v>32</v>
      </c>
      <c r="K936" t="s">
        <v>1114</v>
      </c>
      <c r="L936" t="s">
        <v>34</v>
      </c>
      <c r="M936" t="s">
        <v>35</v>
      </c>
      <c r="N936" t="s">
        <v>36</v>
      </c>
      <c r="O936" s="1">
        <v>24108</v>
      </c>
      <c r="Q936" t="s">
        <v>29</v>
      </c>
      <c r="R936" t="s">
        <v>32</v>
      </c>
    </row>
    <row r="937" spans="1:18" x14ac:dyDescent="0.3">
      <c r="A937" t="s">
        <v>18</v>
      </c>
      <c r="B937" t="s">
        <v>19</v>
      </c>
      <c r="C937" t="s">
        <v>19</v>
      </c>
      <c r="E937" t="s">
        <v>2898</v>
      </c>
      <c r="F937" t="s">
        <v>22</v>
      </c>
      <c r="G937" t="s">
        <v>2899</v>
      </c>
      <c r="H937">
        <v>50</v>
      </c>
      <c r="I937">
        <v>50</v>
      </c>
      <c r="J937" t="s">
        <v>32</v>
      </c>
      <c r="K937" t="s">
        <v>2900</v>
      </c>
      <c r="L937" t="s">
        <v>40</v>
      </c>
      <c r="M937" t="s">
        <v>41</v>
      </c>
      <c r="N937" t="s">
        <v>42</v>
      </c>
      <c r="O937" s="1">
        <v>41341</v>
      </c>
      <c r="Q937" t="s">
        <v>29</v>
      </c>
      <c r="R937" t="s">
        <v>32</v>
      </c>
    </row>
    <row r="938" spans="1:18" x14ac:dyDescent="0.3">
      <c r="A938" t="s">
        <v>18</v>
      </c>
      <c r="B938" t="s">
        <v>19</v>
      </c>
      <c r="C938" t="s">
        <v>19</v>
      </c>
      <c r="E938" t="s">
        <v>2901</v>
      </c>
      <c r="F938" t="s">
        <v>22</v>
      </c>
      <c r="G938" t="s">
        <v>2902</v>
      </c>
      <c r="H938">
        <v>20</v>
      </c>
      <c r="I938">
        <v>20</v>
      </c>
      <c r="J938" t="s">
        <v>24</v>
      </c>
      <c r="K938" t="s">
        <v>2903</v>
      </c>
      <c r="L938" t="s">
        <v>40</v>
      </c>
      <c r="M938" t="s">
        <v>41</v>
      </c>
      <c r="N938" t="s">
        <v>28</v>
      </c>
      <c r="O938">
        <v>42601</v>
      </c>
      <c r="Q938" t="s">
        <v>29</v>
      </c>
      <c r="R938" t="s">
        <v>24</v>
      </c>
    </row>
    <row r="939" spans="1:18" x14ac:dyDescent="0.3">
      <c r="A939" t="s">
        <v>18</v>
      </c>
      <c r="B939" t="s">
        <v>19</v>
      </c>
      <c r="C939" t="s">
        <v>19</v>
      </c>
      <c r="E939" t="s">
        <v>2904</v>
      </c>
      <c r="F939" t="s">
        <v>22</v>
      </c>
      <c r="G939" t="s">
        <v>2905</v>
      </c>
      <c r="H939">
        <v>4</v>
      </c>
      <c r="I939">
        <v>4</v>
      </c>
      <c r="J939" t="s">
        <v>24</v>
      </c>
      <c r="K939" t="s">
        <v>2906</v>
      </c>
      <c r="L939" t="s">
        <v>94</v>
      </c>
      <c r="M939" t="s">
        <v>27</v>
      </c>
      <c r="N939" t="s">
        <v>28</v>
      </c>
      <c r="O939" s="1">
        <v>43251</v>
      </c>
      <c r="Q939" t="s">
        <v>29</v>
      </c>
      <c r="R939" t="s">
        <v>24</v>
      </c>
    </row>
    <row r="940" spans="1:18" x14ac:dyDescent="0.3">
      <c r="A940" t="s">
        <v>18</v>
      </c>
      <c r="B940" t="s">
        <v>19</v>
      </c>
      <c r="C940" t="s">
        <v>20</v>
      </c>
      <c r="D940" t="s">
        <v>2172</v>
      </c>
      <c r="E940" t="s">
        <v>2172</v>
      </c>
      <c r="F940" t="s">
        <v>22</v>
      </c>
      <c r="G940" t="s">
        <v>2911</v>
      </c>
      <c r="H940">
        <v>49</v>
      </c>
      <c r="J940" t="s">
        <v>32</v>
      </c>
      <c r="K940" t="s">
        <v>68</v>
      </c>
      <c r="L940" t="s">
        <v>34</v>
      </c>
      <c r="M940" t="s">
        <v>35</v>
      </c>
      <c r="N940" t="s">
        <v>36</v>
      </c>
      <c r="O940" s="1">
        <v>7672</v>
      </c>
      <c r="Q940" t="s">
        <v>29</v>
      </c>
      <c r="R940" t="s">
        <v>32</v>
      </c>
    </row>
    <row r="941" spans="1:18" x14ac:dyDescent="0.3">
      <c r="A941" t="s">
        <v>18</v>
      </c>
      <c r="B941" t="s">
        <v>19</v>
      </c>
      <c r="C941" t="s">
        <v>19</v>
      </c>
      <c r="E941" t="s">
        <v>2912</v>
      </c>
      <c r="F941" t="s">
        <v>22</v>
      </c>
      <c r="G941" t="s">
        <v>2913</v>
      </c>
      <c r="H941">
        <v>16.66</v>
      </c>
      <c r="I941">
        <v>20</v>
      </c>
      <c r="J941" t="s">
        <v>32</v>
      </c>
      <c r="K941" t="s">
        <v>2914</v>
      </c>
      <c r="L941" t="s">
        <v>40</v>
      </c>
      <c r="M941" t="s">
        <v>41</v>
      </c>
      <c r="N941" t="s">
        <v>42</v>
      </c>
      <c r="O941">
        <v>42307</v>
      </c>
      <c r="Q941" t="s">
        <v>29</v>
      </c>
      <c r="R941" t="s">
        <v>32</v>
      </c>
    </row>
    <row r="942" spans="1:18" x14ac:dyDescent="0.3">
      <c r="A942" t="s">
        <v>18</v>
      </c>
      <c r="B942" t="s">
        <v>19</v>
      </c>
      <c r="C942" t="s">
        <v>19</v>
      </c>
      <c r="E942" t="s">
        <v>2915</v>
      </c>
      <c r="F942" t="s">
        <v>22</v>
      </c>
      <c r="G942" t="s">
        <v>2916</v>
      </c>
      <c r="H942">
        <v>26</v>
      </c>
      <c r="I942">
        <v>26</v>
      </c>
      <c r="J942" t="s">
        <v>24</v>
      </c>
      <c r="K942" t="s">
        <v>275</v>
      </c>
      <c r="L942" t="s">
        <v>40</v>
      </c>
      <c r="M942" t="s">
        <v>41</v>
      </c>
      <c r="N942" t="s">
        <v>28</v>
      </c>
      <c r="Q942" t="s">
        <v>29</v>
      </c>
      <c r="R942" t="s">
        <v>24</v>
      </c>
    </row>
    <row r="943" spans="1:18" x14ac:dyDescent="0.3">
      <c r="A943" t="s">
        <v>18</v>
      </c>
      <c r="B943" t="s">
        <v>19</v>
      </c>
      <c r="C943" t="s">
        <v>19</v>
      </c>
      <c r="E943" t="s">
        <v>2917</v>
      </c>
      <c r="F943" t="s">
        <v>22</v>
      </c>
      <c r="G943" t="s">
        <v>2918</v>
      </c>
      <c r="H943">
        <v>1</v>
      </c>
      <c r="I943">
        <v>1</v>
      </c>
      <c r="J943" t="s">
        <v>24</v>
      </c>
      <c r="K943" t="s">
        <v>2919</v>
      </c>
      <c r="L943" t="s">
        <v>40</v>
      </c>
      <c r="M943" t="s">
        <v>41</v>
      </c>
      <c r="N943" t="s">
        <v>28</v>
      </c>
      <c r="O943" s="1">
        <v>42452</v>
      </c>
      <c r="Q943" t="s">
        <v>29</v>
      </c>
      <c r="R943" t="s">
        <v>24</v>
      </c>
    </row>
    <row r="944" spans="1:18" x14ac:dyDescent="0.3">
      <c r="A944" t="s">
        <v>18</v>
      </c>
      <c r="B944" t="s">
        <v>19</v>
      </c>
      <c r="C944" t="s">
        <v>19</v>
      </c>
      <c r="E944" t="s">
        <v>2920</v>
      </c>
      <c r="F944" t="s">
        <v>22</v>
      </c>
      <c r="G944" t="s">
        <v>2921</v>
      </c>
      <c r="H944">
        <v>52.73</v>
      </c>
      <c r="I944">
        <v>55</v>
      </c>
      <c r="J944" t="s">
        <v>32</v>
      </c>
      <c r="K944" t="s">
        <v>122</v>
      </c>
      <c r="L944" t="s">
        <v>83</v>
      </c>
      <c r="M944" t="s">
        <v>194</v>
      </c>
      <c r="N944" t="s">
        <v>36</v>
      </c>
      <c r="O944" s="1">
        <v>31413</v>
      </c>
      <c r="Q944" t="s">
        <v>29</v>
      </c>
      <c r="R944" t="s">
        <v>357</v>
      </c>
    </row>
    <row r="945" spans="1:18" x14ac:dyDescent="0.3">
      <c r="A945" t="s">
        <v>18</v>
      </c>
      <c r="B945" t="s">
        <v>19</v>
      </c>
      <c r="C945" t="s">
        <v>19</v>
      </c>
      <c r="E945" t="s">
        <v>2922</v>
      </c>
      <c r="F945" t="s">
        <v>22</v>
      </c>
      <c r="G945" t="s">
        <v>2923</v>
      </c>
      <c r="H945">
        <v>1.4</v>
      </c>
      <c r="I945">
        <v>1.5</v>
      </c>
      <c r="J945" t="s">
        <v>24</v>
      </c>
      <c r="K945" t="s">
        <v>2924</v>
      </c>
      <c r="L945" t="s">
        <v>40</v>
      </c>
      <c r="M945" t="s">
        <v>41</v>
      </c>
      <c r="N945" t="s">
        <v>28</v>
      </c>
      <c r="O945">
        <v>41639</v>
      </c>
      <c r="Q945" t="s">
        <v>29</v>
      </c>
      <c r="R945" t="s">
        <v>24</v>
      </c>
    </row>
    <row r="946" spans="1:18" x14ac:dyDescent="0.3">
      <c r="A946" t="s">
        <v>18</v>
      </c>
      <c r="B946" t="s">
        <v>20</v>
      </c>
      <c r="C946" t="s">
        <v>19</v>
      </c>
      <c r="E946" t="s">
        <v>2925</v>
      </c>
      <c r="F946" t="s">
        <v>22</v>
      </c>
      <c r="G946" t="s">
        <v>2926</v>
      </c>
      <c r="H946">
        <v>50</v>
      </c>
      <c r="I946">
        <v>50</v>
      </c>
      <c r="J946" t="s">
        <v>32</v>
      </c>
      <c r="K946" t="s">
        <v>2927</v>
      </c>
      <c r="L946" t="s">
        <v>83</v>
      </c>
      <c r="M946" t="s">
        <v>95</v>
      </c>
      <c r="N946" t="s">
        <v>36</v>
      </c>
      <c r="O946" s="1">
        <v>43070</v>
      </c>
      <c r="Q946" t="s">
        <v>29</v>
      </c>
      <c r="R946" t="s">
        <v>32</v>
      </c>
    </row>
    <row r="947" spans="1:18" x14ac:dyDescent="0.3">
      <c r="A947" t="s">
        <v>18</v>
      </c>
      <c r="B947" t="s">
        <v>19</v>
      </c>
      <c r="C947" t="s">
        <v>19</v>
      </c>
      <c r="E947" t="s">
        <v>2928</v>
      </c>
      <c r="F947" t="s">
        <v>22</v>
      </c>
      <c r="G947" t="s">
        <v>2929</v>
      </c>
      <c r="H947">
        <v>48.3</v>
      </c>
      <c r="I947">
        <v>48.3</v>
      </c>
      <c r="J947" t="s">
        <v>32</v>
      </c>
      <c r="K947" t="s">
        <v>2930</v>
      </c>
      <c r="L947" t="s">
        <v>185</v>
      </c>
      <c r="M947" t="s">
        <v>27</v>
      </c>
      <c r="N947" t="s">
        <v>36</v>
      </c>
      <c r="O947" s="1">
        <v>42887</v>
      </c>
      <c r="Q947" t="s">
        <v>29</v>
      </c>
      <c r="R947" t="s">
        <v>32</v>
      </c>
    </row>
    <row r="948" spans="1:18" x14ac:dyDescent="0.3">
      <c r="A948" t="s">
        <v>18</v>
      </c>
      <c r="B948" t="s">
        <v>20</v>
      </c>
      <c r="C948" t="s">
        <v>19</v>
      </c>
      <c r="E948" t="s">
        <v>2931</v>
      </c>
      <c r="F948" t="s">
        <v>22</v>
      </c>
      <c r="G948" t="s">
        <v>2932</v>
      </c>
      <c r="H948">
        <v>3</v>
      </c>
      <c r="I948">
        <v>5</v>
      </c>
      <c r="J948" t="s">
        <v>32</v>
      </c>
      <c r="K948" t="s">
        <v>1632</v>
      </c>
      <c r="L948" t="s">
        <v>34</v>
      </c>
      <c r="M948" t="s">
        <v>35</v>
      </c>
      <c r="N948" t="s">
        <v>36</v>
      </c>
      <c r="O948" s="1">
        <v>41365</v>
      </c>
      <c r="Q948" t="s">
        <v>29</v>
      </c>
      <c r="R948" t="s">
        <v>32</v>
      </c>
    </row>
    <row r="949" spans="1:18" x14ac:dyDescent="0.3">
      <c r="A949" t="s">
        <v>18</v>
      </c>
      <c r="B949" t="s">
        <v>19</v>
      </c>
      <c r="C949" t="s">
        <v>19</v>
      </c>
      <c r="E949" t="s">
        <v>2933</v>
      </c>
      <c r="F949" t="s">
        <v>22</v>
      </c>
      <c r="G949" t="s">
        <v>2934</v>
      </c>
      <c r="H949">
        <v>0.42</v>
      </c>
      <c r="I949">
        <v>0.5</v>
      </c>
      <c r="J949" t="s">
        <v>32</v>
      </c>
      <c r="K949" t="s">
        <v>1258</v>
      </c>
      <c r="L949" t="s">
        <v>34</v>
      </c>
      <c r="M949" t="s">
        <v>35</v>
      </c>
      <c r="N949" t="s">
        <v>36</v>
      </c>
      <c r="O949" s="1">
        <v>42583</v>
      </c>
      <c r="Q949" t="s">
        <v>29</v>
      </c>
      <c r="R949" t="s">
        <v>32</v>
      </c>
    </row>
    <row r="950" spans="1:18" x14ac:dyDescent="0.3">
      <c r="A950" t="s">
        <v>18</v>
      </c>
      <c r="B950" t="s">
        <v>19</v>
      </c>
      <c r="C950" t="s">
        <v>19</v>
      </c>
      <c r="E950" t="s">
        <v>2935</v>
      </c>
      <c r="F950" t="s">
        <v>22</v>
      </c>
      <c r="G950" t="s">
        <v>2936</v>
      </c>
      <c r="H950">
        <v>155</v>
      </c>
      <c r="I950">
        <v>155</v>
      </c>
      <c r="J950" t="s">
        <v>24</v>
      </c>
      <c r="K950" t="s">
        <v>2937</v>
      </c>
      <c r="L950" t="s">
        <v>40</v>
      </c>
      <c r="M950" t="s">
        <v>41</v>
      </c>
      <c r="N950" t="s">
        <v>28</v>
      </c>
      <c r="O950" s="1">
        <v>41087</v>
      </c>
      <c r="Q950" t="s">
        <v>29</v>
      </c>
      <c r="R950" t="s">
        <v>24</v>
      </c>
    </row>
    <row r="951" spans="1:18" x14ac:dyDescent="0.3">
      <c r="A951" t="s">
        <v>18</v>
      </c>
      <c r="B951" t="s">
        <v>19</v>
      </c>
      <c r="C951" t="s">
        <v>19</v>
      </c>
      <c r="E951" t="s">
        <v>2941</v>
      </c>
      <c r="F951" t="s">
        <v>22</v>
      </c>
      <c r="G951" t="s">
        <v>2942</v>
      </c>
      <c r="H951">
        <v>126.35</v>
      </c>
      <c r="I951">
        <v>128.69999999999999</v>
      </c>
      <c r="J951" t="s">
        <v>24</v>
      </c>
      <c r="K951" t="s">
        <v>620</v>
      </c>
      <c r="L951" t="s">
        <v>47</v>
      </c>
      <c r="M951" t="s">
        <v>47</v>
      </c>
      <c r="N951" t="s">
        <v>28</v>
      </c>
      <c r="O951" s="1">
        <v>43453</v>
      </c>
      <c r="Q951" t="s">
        <v>29</v>
      </c>
      <c r="R951" t="s">
        <v>24</v>
      </c>
    </row>
    <row r="952" spans="1:18" x14ac:dyDescent="0.3">
      <c r="A952" t="s">
        <v>18</v>
      </c>
      <c r="B952" t="s">
        <v>19</v>
      </c>
      <c r="C952" t="s">
        <v>20</v>
      </c>
      <c r="D952" t="s">
        <v>2005</v>
      </c>
      <c r="E952" t="s">
        <v>2005</v>
      </c>
      <c r="F952" t="s">
        <v>22</v>
      </c>
      <c r="G952" t="s">
        <v>2005</v>
      </c>
      <c r="H952">
        <v>0.99</v>
      </c>
      <c r="J952" t="s">
        <v>24</v>
      </c>
      <c r="K952" t="s">
        <v>196</v>
      </c>
      <c r="L952" t="s">
        <v>160</v>
      </c>
      <c r="M952" t="s">
        <v>160</v>
      </c>
      <c r="N952" t="s">
        <v>28</v>
      </c>
      <c r="O952" s="1"/>
      <c r="Q952" t="s">
        <v>29</v>
      </c>
      <c r="R952" t="s">
        <v>24</v>
      </c>
    </row>
    <row r="953" spans="1:18" x14ac:dyDescent="0.3">
      <c r="A953" t="s">
        <v>18</v>
      </c>
      <c r="B953" t="s">
        <v>19</v>
      </c>
      <c r="C953" t="s">
        <v>19</v>
      </c>
      <c r="E953" t="s">
        <v>2943</v>
      </c>
      <c r="F953" t="s">
        <v>22</v>
      </c>
      <c r="G953" t="s">
        <v>2944</v>
      </c>
      <c r="H953">
        <v>4.0999999999999996</v>
      </c>
      <c r="I953">
        <v>4.0999999999999996</v>
      </c>
      <c r="J953" t="s">
        <v>24</v>
      </c>
      <c r="K953" t="s">
        <v>101</v>
      </c>
      <c r="L953" t="s">
        <v>34</v>
      </c>
      <c r="M953" t="s">
        <v>35</v>
      </c>
      <c r="N953" t="s">
        <v>28</v>
      </c>
      <c r="O953" s="1">
        <v>31048</v>
      </c>
      <c r="Q953" t="s">
        <v>29</v>
      </c>
      <c r="R953" t="s">
        <v>24</v>
      </c>
    </row>
    <row r="954" spans="1:18" x14ac:dyDescent="0.3">
      <c r="A954" t="s">
        <v>18</v>
      </c>
      <c r="B954" t="s">
        <v>19</v>
      </c>
      <c r="C954" t="s">
        <v>19</v>
      </c>
      <c r="E954" t="s">
        <v>2945</v>
      </c>
      <c r="F954" t="s">
        <v>22</v>
      </c>
      <c r="G954" t="s">
        <v>2946</v>
      </c>
      <c r="H954">
        <v>550</v>
      </c>
      <c r="I954">
        <v>550</v>
      </c>
      <c r="J954" t="s">
        <v>32</v>
      </c>
      <c r="K954" t="s">
        <v>2947</v>
      </c>
      <c r="L954" t="s">
        <v>40</v>
      </c>
      <c r="M954" t="s">
        <v>41</v>
      </c>
      <c r="N954" t="s">
        <v>42</v>
      </c>
      <c r="O954" s="1">
        <v>41939</v>
      </c>
      <c r="Q954" t="s">
        <v>29</v>
      </c>
      <c r="R954" t="s">
        <v>32</v>
      </c>
    </row>
    <row r="955" spans="1:18" x14ac:dyDescent="0.3">
      <c r="A955" t="s">
        <v>18</v>
      </c>
      <c r="B955" t="s">
        <v>19</v>
      </c>
      <c r="C955" t="s">
        <v>19</v>
      </c>
      <c r="E955" t="s">
        <v>2948</v>
      </c>
      <c r="F955" t="s">
        <v>22</v>
      </c>
      <c r="G955" t="s">
        <v>2949</v>
      </c>
      <c r="H955">
        <v>8</v>
      </c>
      <c r="I955">
        <v>8</v>
      </c>
      <c r="J955" t="s">
        <v>32</v>
      </c>
      <c r="K955" t="s">
        <v>68</v>
      </c>
      <c r="L955" t="s">
        <v>34</v>
      </c>
      <c r="M955" t="s">
        <v>35</v>
      </c>
      <c r="N955" t="s">
        <v>36</v>
      </c>
      <c r="O955" s="1">
        <v>28856</v>
      </c>
      <c r="Q955" t="s">
        <v>29</v>
      </c>
      <c r="R955" t="s">
        <v>32</v>
      </c>
    </row>
    <row r="956" spans="1:18" x14ac:dyDescent="0.3">
      <c r="A956" t="s">
        <v>18</v>
      </c>
      <c r="B956" t="s">
        <v>19</v>
      </c>
      <c r="C956" t="s">
        <v>19</v>
      </c>
      <c r="E956" t="s">
        <v>2224</v>
      </c>
      <c r="F956" t="s">
        <v>22</v>
      </c>
      <c r="G956" t="s">
        <v>2225</v>
      </c>
      <c r="H956">
        <v>47.2</v>
      </c>
      <c r="I956">
        <v>59</v>
      </c>
      <c r="J956" t="s">
        <v>24</v>
      </c>
      <c r="K956" t="s">
        <v>2226</v>
      </c>
      <c r="L956" t="s">
        <v>26</v>
      </c>
      <c r="M956" t="s">
        <v>27</v>
      </c>
      <c r="N956" t="s">
        <v>28</v>
      </c>
      <c r="O956" s="1">
        <v>41214</v>
      </c>
      <c r="Q956" t="s">
        <v>29</v>
      </c>
      <c r="R956" t="s">
        <v>24</v>
      </c>
    </row>
    <row r="957" spans="1:18" x14ac:dyDescent="0.3">
      <c r="A957" t="s">
        <v>18</v>
      </c>
      <c r="B957" t="s">
        <v>19</v>
      </c>
      <c r="C957" t="s">
        <v>20</v>
      </c>
      <c r="D957" t="s">
        <v>795</v>
      </c>
      <c r="E957" t="s">
        <v>795</v>
      </c>
      <c r="F957" t="s">
        <v>22</v>
      </c>
      <c r="G957" t="s">
        <v>2951</v>
      </c>
      <c r="H957">
        <v>46</v>
      </c>
      <c r="J957" t="s">
        <v>32</v>
      </c>
      <c r="K957" t="s">
        <v>68</v>
      </c>
      <c r="L957" t="s">
        <v>34</v>
      </c>
      <c r="M957" t="s">
        <v>35</v>
      </c>
      <c r="N957" t="s">
        <v>36</v>
      </c>
      <c r="O957" s="1">
        <v>11324</v>
      </c>
      <c r="Q957" t="s">
        <v>29</v>
      </c>
      <c r="R957" t="s">
        <v>32</v>
      </c>
    </row>
    <row r="958" spans="1:18" x14ac:dyDescent="0.3">
      <c r="A958" t="s">
        <v>18</v>
      </c>
      <c r="B958" t="s">
        <v>19</v>
      </c>
      <c r="C958" t="s">
        <v>19</v>
      </c>
      <c r="E958" t="s">
        <v>2952</v>
      </c>
      <c r="F958" t="s">
        <v>22</v>
      </c>
      <c r="G958" t="s">
        <v>2953</v>
      </c>
      <c r="H958">
        <v>1</v>
      </c>
      <c r="I958">
        <v>1</v>
      </c>
      <c r="J958" t="s">
        <v>24</v>
      </c>
      <c r="K958" t="s">
        <v>266</v>
      </c>
      <c r="L958" t="s">
        <v>40</v>
      </c>
      <c r="M958" t="s">
        <v>41</v>
      </c>
      <c r="N958" t="s">
        <v>28</v>
      </c>
      <c r="O958">
        <v>42790</v>
      </c>
      <c r="Q958" t="s">
        <v>29</v>
      </c>
      <c r="R958" t="s">
        <v>24</v>
      </c>
    </row>
    <row r="959" spans="1:18" x14ac:dyDescent="0.3">
      <c r="A959" t="s">
        <v>18</v>
      </c>
      <c r="B959" t="s">
        <v>19</v>
      </c>
      <c r="C959" t="s">
        <v>19</v>
      </c>
      <c r="E959" t="s">
        <v>1667</v>
      </c>
      <c r="F959" t="s">
        <v>22</v>
      </c>
      <c r="G959" t="s">
        <v>1668</v>
      </c>
      <c r="H959">
        <v>14.5</v>
      </c>
      <c r="I959">
        <v>14.5</v>
      </c>
      <c r="J959" t="s">
        <v>32</v>
      </c>
      <c r="K959" t="s">
        <v>68</v>
      </c>
      <c r="L959" t="s">
        <v>34</v>
      </c>
      <c r="M959" t="s">
        <v>35</v>
      </c>
      <c r="N959" t="s">
        <v>36</v>
      </c>
      <c r="O959" s="1">
        <v>6211</v>
      </c>
      <c r="Q959" t="s">
        <v>29</v>
      </c>
      <c r="R959" t="s">
        <v>32</v>
      </c>
    </row>
    <row r="960" spans="1:18" x14ac:dyDescent="0.3">
      <c r="A960" t="s">
        <v>18</v>
      </c>
      <c r="B960" t="s">
        <v>20</v>
      </c>
      <c r="C960" t="s">
        <v>19</v>
      </c>
      <c r="E960" t="s">
        <v>2955</v>
      </c>
      <c r="F960" t="s">
        <v>22</v>
      </c>
      <c r="G960" t="s">
        <v>2956</v>
      </c>
      <c r="H960">
        <v>16.5</v>
      </c>
      <c r="I960">
        <v>19</v>
      </c>
      <c r="J960" t="s">
        <v>32</v>
      </c>
      <c r="K960" t="s">
        <v>68</v>
      </c>
      <c r="L960" t="s">
        <v>26</v>
      </c>
      <c r="M960" t="s">
        <v>27</v>
      </c>
      <c r="N960" t="s">
        <v>42</v>
      </c>
      <c r="O960" s="1">
        <v>31429</v>
      </c>
      <c r="Q960" t="s">
        <v>29</v>
      </c>
      <c r="R960" t="s">
        <v>32</v>
      </c>
    </row>
    <row r="961" spans="1:18" x14ac:dyDescent="0.3">
      <c r="A961" t="s">
        <v>18</v>
      </c>
      <c r="B961" t="s">
        <v>19</v>
      </c>
      <c r="C961" t="s">
        <v>19</v>
      </c>
      <c r="E961" t="s">
        <v>2957</v>
      </c>
      <c r="F961" t="s">
        <v>22</v>
      </c>
      <c r="G961" t="s">
        <v>2958</v>
      </c>
      <c r="H961">
        <v>41</v>
      </c>
      <c r="I961">
        <v>41</v>
      </c>
      <c r="J961" t="s">
        <v>24</v>
      </c>
      <c r="K961" t="s">
        <v>2959</v>
      </c>
      <c r="L961" t="s">
        <v>47</v>
      </c>
      <c r="M961" t="s">
        <v>47</v>
      </c>
      <c r="N961" t="s">
        <v>28</v>
      </c>
      <c r="O961" s="1">
        <v>37499</v>
      </c>
      <c r="Q961" t="s">
        <v>29</v>
      </c>
      <c r="R961" t="s">
        <v>24</v>
      </c>
    </row>
    <row r="962" spans="1:18" x14ac:dyDescent="0.3">
      <c r="A962" t="s">
        <v>18</v>
      </c>
      <c r="B962" t="s">
        <v>20</v>
      </c>
      <c r="C962" t="s">
        <v>19</v>
      </c>
      <c r="E962" t="s">
        <v>2960</v>
      </c>
      <c r="F962" t="s">
        <v>22</v>
      </c>
      <c r="G962" t="s">
        <v>2961</v>
      </c>
      <c r="H962">
        <v>18</v>
      </c>
      <c r="I962">
        <v>18</v>
      </c>
      <c r="J962" t="s">
        <v>24</v>
      </c>
      <c r="K962" t="s">
        <v>2962</v>
      </c>
      <c r="L962" t="s">
        <v>40</v>
      </c>
      <c r="M962" t="s">
        <v>41</v>
      </c>
      <c r="N962" t="s">
        <v>28</v>
      </c>
      <c r="O962" s="1">
        <v>42207</v>
      </c>
      <c r="Q962" t="s">
        <v>29</v>
      </c>
      <c r="R962" t="s">
        <v>24</v>
      </c>
    </row>
    <row r="963" spans="1:18" x14ac:dyDescent="0.3">
      <c r="A963" t="s">
        <v>18</v>
      </c>
      <c r="B963" t="s">
        <v>19</v>
      </c>
      <c r="C963" t="s">
        <v>19</v>
      </c>
      <c r="E963" t="s">
        <v>2963</v>
      </c>
      <c r="F963" t="s">
        <v>22</v>
      </c>
      <c r="G963" t="s">
        <v>2964</v>
      </c>
      <c r="H963">
        <v>12</v>
      </c>
      <c r="I963">
        <v>12</v>
      </c>
      <c r="J963" t="s">
        <v>24</v>
      </c>
      <c r="K963" t="s">
        <v>2965</v>
      </c>
      <c r="L963" t="s">
        <v>40</v>
      </c>
      <c r="M963" t="s">
        <v>41</v>
      </c>
      <c r="N963" t="s">
        <v>28</v>
      </c>
      <c r="O963" s="1">
        <v>41426</v>
      </c>
      <c r="Q963" t="s">
        <v>29</v>
      </c>
      <c r="R963" t="s">
        <v>24</v>
      </c>
    </row>
    <row r="964" spans="1:18" x14ac:dyDescent="0.3">
      <c r="A964" t="s">
        <v>18</v>
      </c>
      <c r="B964" t="s">
        <v>19</v>
      </c>
      <c r="C964" t="s">
        <v>19</v>
      </c>
      <c r="E964" t="s">
        <v>2966</v>
      </c>
      <c r="F964" t="s">
        <v>22</v>
      </c>
      <c r="G964" t="s">
        <v>2967</v>
      </c>
      <c r="H964">
        <v>60</v>
      </c>
      <c r="I964">
        <v>64.7</v>
      </c>
      <c r="J964" t="s">
        <v>24</v>
      </c>
      <c r="K964" t="s">
        <v>2968</v>
      </c>
      <c r="L964" t="s">
        <v>83</v>
      </c>
      <c r="M964" t="s">
        <v>194</v>
      </c>
      <c r="N964" t="s">
        <v>28</v>
      </c>
      <c r="O964" s="1">
        <v>43286</v>
      </c>
      <c r="Q964" t="s">
        <v>29</v>
      </c>
      <c r="R964" t="s">
        <v>24</v>
      </c>
    </row>
    <row r="965" spans="1:18" x14ac:dyDescent="0.3">
      <c r="A965" t="s">
        <v>18</v>
      </c>
      <c r="B965" t="s">
        <v>20</v>
      </c>
      <c r="C965" t="s">
        <v>19</v>
      </c>
      <c r="E965" t="s">
        <v>2969</v>
      </c>
      <c r="F965" t="s">
        <v>22</v>
      </c>
      <c r="G965" t="s">
        <v>2970</v>
      </c>
      <c r="H965">
        <v>8</v>
      </c>
      <c r="I965">
        <v>8</v>
      </c>
      <c r="J965" t="s">
        <v>32</v>
      </c>
      <c r="K965" t="s">
        <v>2971</v>
      </c>
      <c r="L965" t="s">
        <v>94</v>
      </c>
      <c r="M965" t="s">
        <v>135</v>
      </c>
      <c r="N965" t="s">
        <v>36</v>
      </c>
      <c r="O965" s="1">
        <v>42467</v>
      </c>
      <c r="Q965" t="s">
        <v>29</v>
      </c>
      <c r="R965" t="s">
        <v>32</v>
      </c>
    </row>
    <row r="966" spans="1:18" x14ac:dyDescent="0.3">
      <c r="A966" t="s">
        <v>18</v>
      </c>
      <c r="B966" t="s">
        <v>19</v>
      </c>
      <c r="C966" t="s">
        <v>19</v>
      </c>
      <c r="E966" t="s">
        <v>2975</v>
      </c>
      <c r="F966" t="s">
        <v>22</v>
      </c>
      <c r="G966" t="s">
        <v>2976</v>
      </c>
      <c r="H966">
        <v>1</v>
      </c>
      <c r="I966">
        <v>1.02</v>
      </c>
      <c r="J966" t="s">
        <v>32</v>
      </c>
      <c r="K966" t="s">
        <v>2040</v>
      </c>
      <c r="L966" t="s">
        <v>94</v>
      </c>
      <c r="M966" t="s">
        <v>135</v>
      </c>
      <c r="N966" t="s">
        <v>36</v>
      </c>
      <c r="O966">
        <v>43647</v>
      </c>
      <c r="Q966" t="s">
        <v>29</v>
      </c>
      <c r="R966" t="s">
        <v>32</v>
      </c>
    </row>
    <row r="967" spans="1:18" x14ac:dyDescent="0.3">
      <c r="A967" t="s">
        <v>18</v>
      </c>
      <c r="B967" t="s">
        <v>19</v>
      </c>
      <c r="C967" t="s">
        <v>19</v>
      </c>
      <c r="E967" t="s">
        <v>2977</v>
      </c>
      <c r="F967" t="s">
        <v>22</v>
      </c>
      <c r="G967" t="s">
        <v>2978</v>
      </c>
      <c r="H967">
        <v>20</v>
      </c>
      <c r="I967">
        <v>20</v>
      </c>
      <c r="J967" t="s">
        <v>32</v>
      </c>
      <c r="K967" t="s">
        <v>2979</v>
      </c>
      <c r="L967" t="s">
        <v>40</v>
      </c>
      <c r="M967" t="s">
        <v>41</v>
      </c>
      <c r="N967" t="s">
        <v>36</v>
      </c>
      <c r="O967">
        <v>42228</v>
      </c>
      <c r="Q967" t="s">
        <v>29</v>
      </c>
      <c r="R967" t="s">
        <v>32</v>
      </c>
    </row>
    <row r="968" spans="1:18" x14ac:dyDescent="0.3">
      <c r="A968" t="s">
        <v>18</v>
      </c>
      <c r="B968" t="s">
        <v>19</v>
      </c>
      <c r="C968" t="s">
        <v>19</v>
      </c>
      <c r="E968" t="s">
        <v>2980</v>
      </c>
      <c r="F968" t="s">
        <v>22</v>
      </c>
      <c r="G968" t="s">
        <v>2981</v>
      </c>
      <c r="H968">
        <v>38.97</v>
      </c>
      <c r="I968">
        <v>40</v>
      </c>
      <c r="J968" t="s">
        <v>24</v>
      </c>
      <c r="K968" t="s">
        <v>2982</v>
      </c>
      <c r="L968" t="s">
        <v>47</v>
      </c>
      <c r="M968" t="s">
        <v>47</v>
      </c>
      <c r="N968" t="s">
        <v>28</v>
      </c>
      <c r="O968" s="1">
        <v>41995</v>
      </c>
      <c r="Q968" t="s">
        <v>29</v>
      </c>
      <c r="R968" t="s">
        <v>24</v>
      </c>
    </row>
    <row r="969" spans="1:18" x14ac:dyDescent="0.3">
      <c r="A969" t="s">
        <v>18</v>
      </c>
      <c r="B969" t="s">
        <v>19</v>
      </c>
      <c r="C969" t="s">
        <v>19</v>
      </c>
      <c r="E969" t="s">
        <v>2983</v>
      </c>
      <c r="F969" t="s">
        <v>22</v>
      </c>
      <c r="G969" t="s">
        <v>2984</v>
      </c>
      <c r="H969">
        <v>50</v>
      </c>
      <c r="I969">
        <v>50</v>
      </c>
      <c r="J969" t="s">
        <v>32</v>
      </c>
      <c r="K969" t="s">
        <v>2985</v>
      </c>
      <c r="L969" t="s">
        <v>40</v>
      </c>
      <c r="M969" t="s">
        <v>41</v>
      </c>
      <c r="N969" t="s">
        <v>36</v>
      </c>
      <c r="O969" s="1">
        <v>43981</v>
      </c>
      <c r="Q969" t="s">
        <v>29</v>
      </c>
      <c r="R969" t="s">
        <v>32</v>
      </c>
    </row>
    <row r="970" spans="1:18" x14ac:dyDescent="0.3">
      <c r="A970" t="s">
        <v>18</v>
      </c>
      <c r="B970" t="s">
        <v>19</v>
      </c>
      <c r="C970" t="s">
        <v>19</v>
      </c>
      <c r="E970" t="s">
        <v>2990</v>
      </c>
      <c r="F970" t="s">
        <v>22</v>
      </c>
      <c r="G970" t="s">
        <v>2991</v>
      </c>
      <c r="H970">
        <v>100</v>
      </c>
      <c r="I970">
        <v>100</v>
      </c>
      <c r="J970" t="s">
        <v>24</v>
      </c>
      <c r="K970" t="s">
        <v>2992</v>
      </c>
      <c r="L970" t="s">
        <v>40</v>
      </c>
      <c r="M970" t="s">
        <v>41</v>
      </c>
      <c r="N970" t="s">
        <v>28</v>
      </c>
      <c r="O970">
        <v>42661</v>
      </c>
      <c r="Q970" t="s">
        <v>29</v>
      </c>
      <c r="R970" t="s">
        <v>24</v>
      </c>
    </row>
    <row r="971" spans="1:18" x14ac:dyDescent="0.3">
      <c r="A971" t="s">
        <v>18</v>
      </c>
      <c r="B971" t="s">
        <v>19</v>
      </c>
      <c r="C971" t="s">
        <v>19</v>
      </c>
      <c r="E971" t="s">
        <v>2997</v>
      </c>
      <c r="F971" t="s">
        <v>22</v>
      </c>
      <c r="G971" t="s">
        <v>2998</v>
      </c>
      <c r="H971">
        <v>200</v>
      </c>
      <c r="I971">
        <v>200</v>
      </c>
      <c r="J971" t="s">
        <v>32</v>
      </c>
      <c r="K971" t="s">
        <v>2999</v>
      </c>
      <c r="L971" t="s">
        <v>40</v>
      </c>
      <c r="M971" t="s">
        <v>41</v>
      </c>
      <c r="N971" t="s">
        <v>36</v>
      </c>
      <c r="O971">
        <v>42579</v>
      </c>
      <c r="Q971" t="s">
        <v>29</v>
      </c>
      <c r="R971" t="s">
        <v>32</v>
      </c>
    </row>
    <row r="972" spans="1:18" x14ac:dyDescent="0.3">
      <c r="A972" t="s">
        <v>18</v>
      </c>
      <c r="B972" t="s">
        <v>19</v>
      </c>
      <c r="C972" t="s">
        <v>19</v>
      </c>
      <c r="E972" t="s">
        <v>3000</v>
      </c>
      <c r="F972" t="s">
        <v>22</v>
      </c>
      <c r="G972" t="s">
        <v>3001</v>
      </c>
      <c r="H972">
        <v>7.4</v>
      </c>
      <c r="I972">
        <v>7.4</v>
      </c>
      <c r="J972" t="s">
        <v>32</v>
      </c>
      <c r="K972" t="s">
        <v>2284</v>
      </c>
      <c r="L972" t="s">
        <v>26</v>
      </c>
      <c r="M972" t="s">
        <v>135</v>
      </c>
      <c r="N972" t="s">
        <v>36</v>
      </c>
      <c r="O972">
        <v>43132</v>
      </c>
      <c r="Q972" t="s">
        <v>29</v>
      </c>
      <c r="R972" t="s">
        <v>32</v>
      </c>
    </row>
    <row r="973" spans="1:18" x14ac:dyDescent="0.3">
      <c r="A973" t="s">
        <v>18</v>
      </c>
      <c r="B973" t="s">
        <v>20</v>
      </c>
      <c r="C973" t="s">
        <v>19</v>
      </c>
      <c r="E973" t="s">
        <v>3002</v>
      </c>
      <c r="F973" t="s">
        <v>22</v>
      </c>
      <c r="G973" t="s">
        <v>3003</v>
      </c>
      <c r="H973">
        <v>6</v>
      </c>
      <c r="I973">
        <v>6</v>
      </c>
      <c r="J973" t="s">
        <v>24</v>
      </c>
      <c r="K973" t="s">
        <v>3004</v>
      </c>
      <c r="L973" t="s">
        <v>47</v>
      </c>
      <c r="M973" t="s">
        <v>47</v>
      </c>
      <c r="N973" t="s">
        <v>28</v>
      </c>
      <c r="O973" s="1">
        <v>41267</v>
      </c>
      <c r="Q973" t="s">
        <v>29</v>
      </c>
      <c r="R973" t="s">
        <v>24</v>
      </c>
    </row>
    <row r="974" spans="1:18" x14ac:dyDescent="0.3">
      <c r="A974" t="s">
        <v>18</v>
      </c>
      <c r="B974" t="s">
        <v>19</v>
      </c>
      <c r="C974" t="s">
        <v>20</v>
      </c>
      <c r="D974" t="s">
        <v>490</v>
      </c>
      <c r="E974" t="s">
        <v>490</v>
      </c>
      <c r="F974" t="s">
        <v>22</v>
      </c>
      <c r="G974" t="s">
        <v>491</v>
      </c>
      <c r="H974">
        <v>263</v>
      </c>
      <c r="J974" t="s">
        <v>24</v>
      </c>
      <c r="K974" t="s">
        <v>492</v>
      </c>
      <c r="L974" t="s">
        <v>185</v>
      </c>
      <c r="M974" t="s">
        <v>27</v>
      </c>
      <c r="N974" t="s">
        <v>28</v>
      </c>
      <c r="O974" s="1">
        <v>41454</v>
      </c>
      <c r="Q974" t="s">
        <v>29</v>
      </c>
      <c r="R974" t="s">
        <v>24</v>
      </c>
    </row>
    <row r="975" spans="1:18" x14ac:dyDescent="0.3">
      <c r="A975" t="s">
        <v>18</v>
      </c>
      <c r="B975" t="s">
        <v>19</v>
      </c>
      <c r="C975" t="s">
        <v>19</v>
      </c>
      <c r="E975" t="s">
        <v>3005</v>
      </c>
      <c r="F975" t="s">
        <v>22</v>
      </c>
      <c r="G975" t="s">
        <v>3006</v>
      </c>
      <c r="H975">
        <v>20</v>
      </c>
      <c r="I975">
        <v>20</v>
      </c>
      <c r="J975" t="s">
        <v>32</v>
      </c>
      <c r="K975" t="s">
        <v>3007</v>
      </c>
      <c r="L975" t="s">
        <v>40</v>
      </c>
      <c r="M975" t="s">
        <v>41</v>
      </c>
      <c r="N975" t="s">
        <v>42</v>
      </c>
      <c r="O975" s="1">
        <v>42733</v>
      </c>
      <c r="Q975" t="s">
        <v>29</v>
      </c>
      <c r="R975" t="s">
        <v>32</v>
      </c>
    </row>
    <row r="976" spans="1:18" x14ac:dyDescent="0.3">
      <c r="A976" t="s">
        <v>18</v>
      </c>
      <c r="B976" t="s">
        <v>19</v>
      </c>
      <c r="C976" t="s">
        <v>19</v>
      </c>
      <c r="E976" t="s">
        <v>876</v>
      </c>
      <c r="F976" t="s">
        <v>22</v>
      </c>
      <c r="G976" t="s">
        <v>877</v>
      </c>
      <c r="H976">
        <v>48.35</v>
      </c>
      <c r="I976">
        <v>48.5</v>
      </c>
      <c r="J976" t="s">
        <v>24</v>
      </c>
      <c r="K976" t="s">
        <v>878</v>
      </c>
      <c r="L976" t="s">
        <v>26</v>
      </c>
      <c r="M976" t="s">
        <v>27</v>
      </c>
      <c r="N976" t="s">
        <v>28</v>
      </c>
      <c r="O976" s="1">
        <v>38869</v>
      </c>
      <c r="Q976" t="s">
        <v>29</v>
      </c>
      <c r="R976" t="s">
        <v>879</v>
      </c>
    </row>
    <row r="977" spans="1:18" x14ac:dyDescent="0.3">
      <c r="A977" t="s">
        <v>18</v>
      </c>
      <c r="B977" t="s">
        <v>19</v>
      </c>
      <c r="C977" t="s">
        <v>19</v>
      </c>
      <c r="E977" t="s">
        <v>3008</v>
      </c>
      <c r="F977" t="s">
        <v>22</v>
      </c>
      <c r="G977" t="s">
        <v>3009</v>
      </c>
      <c r="H977">
        <v>47.4</v>
      </c>
      <c r="I977">
        <v>49.9</v>
      </c>
      <c r="J977" t="s">
        <v>32</v>
      </c>
      <c r="K977" t="s">
        <v>3010</v>
      </c>
      <c r="L977" t="s">
        <v>26</v>
      </c>
      <c r="M977" t="s">
        <v>27</v>
      </c>
      <c r="N977" t="s">
        <v>36</v>
      </c>
      <c r="O977" s="1">
        <v>37627</v>
      </c>
      <c r="Q977" t="s">
        <v>29</v>
      </c>
      <c r="R977" t="s">
        <v>32</v>
      </c>
    </row>
    <row r="978" spans="1:18" x14ac:dyDescent="0.3">
      <c r="A978" t="s">
        <v>18</v>
      </c>
      <c r="B978" t="s">
        <v>19</v>
      </c>
      <c r="C978" t="s">
        <v>19</v>
      </c>
      <c r="E978" t="s">
        <v>3011</v>
      </c>
      <c r="F978" t="s">
        <v>22</v>
      </c>
      <c r="G978" t="s">
        <v>3012</v>
      </c>
      <c r="H978">
        <v>24.75</v>
      </c>
      <c r="I978">
        <v>24.8</v>
      </c>
      <c r="J978" t="s">
        <v>32</v>
      </c>
      <c r="K978" t="s">
        <v>566</v>
      </c>
      <c r="L978" t="s">
        <v>26</v>
      </c>
      <c r="M978" t="s">
        <v>27</v>
      </c>
      <c r="N978" t="s">
        <v>36</v>
      </c>
      <c r="O978" s="1">
        <v>31778</v>
      </c>
      <c r="Q978" t="s">
        <v>29</v>
      </c>
      <c r="R978" t="s">
        <v>357</v>
      </c>
    </row>
    <row r="979" spans="1:18" x14ac:dyDescent="0.3">
      <c r="A979" t="s">
        <v>18</v>
      </c>
      <c r="B979" t="s">
        <v>19</v>
      </c>
      <c r="C979" t="s">
        <v>19</v>
      </c>
      <c r="E979" t="s">
        <v>3013</v>
      </c>
      <c r="F979" t="s">
        <v>22</v>
      </c>
      <c r="G979" t="s">
        <v>3014</v>
      </c>
      <c r="H979">
        <v>15</v>
      </c>
      <c r="I979">
        <v>15</v>
      </c>
      <c r="J979" t="s">
        <v>24</v>
      </c>
      <c r="K979" t="s">
        <v>3015</v>
      </c>
      <c r="L979" t="s">
        <v>40</v>
      </c>
      <c r="M979" t="s">
        <v>41</v>
      </c>
      <c r="N979" t="s">
        <v>28</v>
      </c>
      <c r="O979" s="1">
        <v>42727</v>
      </c>
      <c r="Q979" t="s">
        <v>29</v>
      </c>
      <c r="R979" t="s">
        <v>24</v>
      </c>
    </row>
    <row r="980" spans="1:18" x14ac:dyDescent="0.3">
      <c r="A980" t="s">
        <v>18</v>
      </c>
      <c r="B980" t="s">
        <v>19</v>
      </c>
      <c r="C980" t="s">
        <v>20</v>
      </c>
      <c r="D980" t="s">
        <v>3016</v>
      </c>
      <c r="E980" t="s">
        <v>3016</v>
      </c>
      <c r="F980" t="s">
        <v>22</v>
      </c>
      <c r="G980" t="s">
        <v>3017</v>
      </c>
      <c r="H980">
        <v>3</v>
      </c>
      <c r="J980" t="s">
        <v>24</v>
      </c>
      <c r="K980" t="s">
        <v>214</v>
      </c>
      <c r="L980" t="s">
        <v>160</v>
      </c>
      <c r="M980" t="s">
        <v>160</v>
      </c>
      <c r="N980" t="s">
        <v>28</v>
      </c>
      <c r="Q980" t="s">
        <v>29</v>
      </c>
      <c r="R980" t="s">
        <v>24</v>
      </c>
    </row>
    <row r="981" spans="1:18" x14ac:dyDescent="0.3">
      <c r="A981" t="s">
        <v>18</v>
      </c>
      <c r="B981" t="s">
        <v>19</v>
      </c>
      <c r="C981" t="s">
        <v>19</v>
      </c>
      <c r="E981" t="s">
        <v>3968</v>
      </c>
      <c r="F981" t="s">
        <v>22</v>
      </c>
      <c r="G981" t="s">
        <v>3969</v>
      </c>
      <c r="H981">
        <v>115</v>
      </c>
      <c r="I981">
        <v>115</v>
      </c>
      <c r="J981" t="s">
        <v>24</v>
      </c>
      <c r="K981" t="s">
        <v>3970</v>
      </c>
      <c r="L981" t="s">
        <v>160</v>
      </c>
      <c r="M981" t="s">
        <v>318</v>
      </c>
      <c r="N981" t="s">
        <v>28</v>
      </c>
      <c r="O981" s="1"/>
      <c r="Q981" t="s">
        <v>29</v>
      </c>
      <c r="R981" t="s">
        <v>24</v>
      </c>
    </row>
    <row r="982" spans="1:18" x14ac:dyDescent="0.3">
      <c r="A982" t="s">
        <v>18</v>
      </c>
      <c r="B982" t="s">
        <v>19</v>
      </c>
      <c r="C982" t="s">
        <v>19</v>
      </c>
      <c r="E982" t="s">
        <v>3018</v>
      </c>
      <c r="F982" t="s">
        <v>22</v>
      </c>
      <c r="G982" t="s">
        <v>3019</v>
      </c>
      <c r="H982">
        <v>20</v>
      </c>
      <c r="I982">
        <v>20</v>
      </c>
      <c r="J982" t="s">
        <v>32</v>
      </c>
      <c r="K982" t="s">
        <v>3020</v>
      </c>
      <c r="L982" t="s">
        <v>40</v>
      </c>
      <c r="M982" t="s">
        <v>41</v>
      </c>
      <c r="N982" t="s">
        <v>42</v>
      </c>
      <c r="O982" s="1">
        <v>43106</v>
      </c>
      <c r="Q982" t="s">
        <v>29</v>
      </c>
      <c r="R982" t="s">
        <v>32</v>
      </c>
    </row>
    <row r="983" spans="1:18" x14ac:dyDescent="0.3">
      <c r="A983" t="s">
        <v>18</v>
      </c>
      <c r="B983" t="s">
        <v>19</v>
      </c>
      <c r="C983" t="s">
        <v>19</v>
      </c>
      <c r="E983" t="s">
        <v>3021</v>
      </c>
      <c r="F983" t="s">
        <v>22</v>
      </c>
      <c r="G983" t="s">
        <v>3022</v>
      </c>
      <c r="H983">
        <v>44.83</v>
      </c>
      <c r="I983">
        <v>47.3</v>
      </c>
      <c r="J983" t="s">
        <v>24</v>
      </c>
      <c r="K983" t="s">
        <v>476</v>
      </c>
      <c r="L983" t="s">
        <v>26</v>
      </c>
      <c r="M983" t="s">
        <v>27</v>
      </c>
      <c r="N983" t="s">
        <v>28</v>
      </c>
      <c r="O983" s="1">
        <v>37994</v>
      </c>
      <c r="Q983" t="s">
        <v>29</v>
      </c>
      <c r="R983" t="s">
        <v>477</v>
      </c>
    </row>
    <row r="984" spans="1:18" x14ac:dyDescent="0.3">
      <c r="A984" t="s">
        <v>18</v>
      </c>
      <c r="B984" t="s">
        <v>19</v>
      </c>
      <c r="C984" t="s">
        <v>19</v>
      </c>
      <c r="E984" t="s">
        <v>3023</v>
      </c>
      <c r="F984" t="s">
        <v>22</v>
      </c>
      <c r="G984" t="s">
        <v>3024</v>
      </c>
      <c r="H984">
        <v>10</v>
      </c>
      <c r="I984">
        <v>10</v>
      </c>
      <c r="J984" t="s">
        <v>32</v>
      </c>
      <c r="K984" t="s">
        <v>1619</v>
      </c>
      <c r="L984" t="s">
        <v>40</v>
      </c>
      <c r="M984" t="s">
        <v>41</v>
      </c>
      <c r="N984" t="s">
        <v>36</v>
      </c>
      <c r="O984">
        <v>42763</v>
      </c>
      <c r="Q984" t="s">
        <v>29</v>
      </c>
      <c r="R984" t="s">
        <v>32</v>
      </c>
    </row>
    <row r="985" spans="1:18" x14ac:dyDescent="0.3">
      <c r="A985" t="s">
        <v>18</v>
      </c>
      <c r="B985" t="s">
        <v>19</v>
      </c>
      <c r="C985" t="s">
        <v>20</v>
      </c>
      <c r="D985" t="s">
        <v>1448</v>
      </c>
      <c r="E985" t="s">
        <v>1448</v>
      </c>
      <c r="F985" t="s">
        <v>22</v>
      </c>
      <c r="G985" t="s">
        <v>3027</v>
      </c>
      <c r="H985">
        <v>70.599999999999994</v>
      </c>
      <c r="J985" t="s">
        <v>32</v>
      </c>
      <c r="K985" t="s">
        <v>68</v>
      </c>
      <c r="L985" t="s">
        <v>34</v>
      </c>
      <c r="M985" t="s">
        <v>35</v>
      </c>
      <c r="N985" t="s">
        <v>36</v>
      </c>
      <c r="O985" s="1">
        <v>9133</v>
      </c>
      <c r="Q985" t="s">
        <v>29</v>
      </c>
      <c r="R985" t="s">
        <v>32</v>
      </c>
    </row>
    <row r="986" spans="1:18" x14ac:dyDescent="0.3">
      <c r="A986" t="s">
        <v>18</v>
      </c>
      <c r="B986" t="s">
        <v>19</v>
      </c>
      <c r="C986" t="s">
        <v>20</v>
      </c>
      <c r="D986" t="s">
        <v>1378</v>
      </c>
      <c r="E986" t="s">
        <v>1378</v>
      </c>
      <c r="F986" t="s">
        <v>22</v>
      </c>
      <c r="G986" t="s">
        <v>3028</v>
      </c>
      <c r="H986">
        <v>28.9</v>
      </c>
      <c r="J986" t="s">
        <v>32</v>
      </c>
      <c r="K986" t="s">
        <v>68</v>
      </c>
      <c r="L986" t="s">
        <v>34</v>
      </c>
      <c r="M986" t="s">
        <v>35</v>
      </c>
      <c r="N986" t="s">
        <v>36</v>
      </c>
      <c r="O986">
        <v>8037</v>
      </c>
      <c r="Q986" t="s">
        <v>29</v>
      </c>
      <c r="R986" t="s">
        <v>32</v>
      </c>
    </row>
    <row r="987" spans="1:18" x14ac:dyDescent="0.3">
      <c r="A987" t="s">
        <v>18</v>
      </c>
      <c r="B987" t="s">
        <v>19</v>
      </c>
      <c r="C987" t="s">
        <v>19</v>
      </c>
      <c r="E987" t="s">
        <v>575</v>
      </c>
      <c r="F987" t="s">
        <v>22</v>
      </c>
      <c r="G987" t="s">
        <v>576</v>
      </c>
      <c r="H987">
        <v>39.5</v>
      </c>
      <c r="I987">
        <v>41</v>
      </c>
      <c r="J987" t="s">
        <v>32</v>
      </c>
      <c r="K987" t="s">
        <v>68</v>
      </c>
      <c r="L987" t="s">
        <v>34</v>
      </c>
      <c r="M987" t="s">
        <v>35</v>
      </c>
      <c r="N987" t="s">
        <v>36</v>
      </c>
      <c r="O987" s="1">
        <v>21186</v>
      </c>
      <c r="Q987" t="s">
        <v>29</v>
      </c>
      <c r="R987" t="s">
        <v>32</v>
      </c>
    </row>
    <row r="988" spans="1:18" x14ac:dyDescent="0.3">
      <c r="A988" t="s">
        <v>18</v>
      </c>
      <c r="B988" t="s">
        <v>20</v>
      </c>
      <c r="C988" t="s">
        <v>19</v>
      </c>
      <c r="E988" t="s">
        <v>3029</v>
      </c>
      <c r="F988" t="s">
        <v>22</v>
      </c>
      <c r="G988" t="s">
        <v>3030</v>
      </c>
      <c r="H988">
        <v>12</v>
      </c>
      <c r="I988">
        <v>13.8</v>
      </c>
      <c r="J988" t="s">
        <v>32</v>
      </c>
      <c r="K988" t="s">
        <v>3031</v>
      </c>
      <c r="L988" t="s">
        <v>83</v>
      </c>
      <c r="M988" t="s">
        <v>95</v>
      </c>
      <c r="N988" t="s">
        <v>36</v>
      </c>
      <c r="O988" s="1"/>
      <c r="Q988" t="s">
        <v>29</v>
      </c>
      <c r="R988" t="s">
        <v>32</v>
      </c>
    </row>
    <row r="989" spans="1:18" x14ac:dyDescent="0.3">
      <c r="A989" t="s">
        <v>18</v>
      </c>
      <c r="B989" t="s">
        <v>19</v>
      </c>
      <c r="C989" t="s">
        <v>19</v>
      </c>
      <c r="E989" t="s">
        <v>2666</v>
      </c>
      <c r="F989" t="s">
        <v>22</v>
      </c>
      <c r="G989" t="s">
        <v>2667</v>
      </c>
      <c r="H989">
        <v>20</v>
      </c>
      <c r="I989">
        <v>20</v>
      </c>
      <c r="J989" t="s">
        <v>32</v>
      </c>
      <c r="K989" t="s">
        <v>2668</v>
      </c>
      <c r="L989" t="s">
        <v>40</v>
      </c>
      <c r="M989" t="s">
        <v>41</v>
      </c>
      <c r="N989" t="s">
        <v>42</v>
      </c>
      <c r="O989" s="1">
        <v>43501</v>
      </c>
      <c r="Q989" t="s">
        <v>29</v>
      </c>
      <c r="R989" t="s">
        <v>32</v>
      </c>
    </row>
    <row r="990" spans="1:18" x14ac:dyDescent="0.3">
      <c r="A990" t="s">
        <v>18</v>
      </c>
      <c r="B990" t="s">
        <v>19</v>
      </c>
      <c r="C990" t="s">
        <v>19</v>
      </c>
      <c r="E990" t="s">
        <v>3032</v>
      </c>
      <c r="F990" t="s">
        <v>22</v>
      </c>
      <c r="G990" t="s">
        <v>3033</v>
      </c>
      <c r="H990">
        <v>0.6</v>
      </c>
      <c r="I990">
        <v>0.6</v>
      </c>
      <c r="J990" t="s">
        <v>32</v>
      </c>
      <c r="K990" t="s">
        <v>3034</v>
      </c>
      <c r="L990" t="s">
        <v>94</v>
      </c>
      <c r="M990" t="s">
        <v>135</v>
      </c>
      <c r="N990" t="s">
        <v>42</v>
      </c>
      <c r="O990">
        <v>41353</v>
      </c>
      <c r="Q990" t="s">
        <v>29</v>
      </c>
      <c r="R990" t="s">
        <v>32</v>
      </c>
    </row>
    <row r="991" spans="1:18" x14ac:dyDescent="0.3">
      <c r="A991" t="s">
        <v>18</v>
      </c>
      <c r="B991" t="s">
        <v>19</v>
      </c>
      <c r="C991" t="s">
        <v>20</v>
      </c>
      <c r="D991" t="s">
        <v>1107</v>
      </c>
      <c r="E991" t="s">
        <v>1107</v>
      </c>
      <c r="F991" t="s">
        <v>22</v>
      </c>
      <c r="G991" t="s">
        <v>3035</v>
      </c>
      <c r="H991">
        <v>18.399999999999999</v>
      </c>
      <c r="J991" t="s">
        <v>32</v>
      </c>
      <c r="K991" t="s">
        <v>68</v>
      </c>
      <c r="L991" t="s">
        <v>34</v>
      </c>
      <c r="M991" t="s">
        <v>35</v>
      </c>
      <c r="N991" t="s">
        <v>36</v>
      </c>
      <c r="O991" s="1">
        <v>3654</v>
      </c>
      <c r="Q991" t="s">
        <v>29</v>
      </c>
      <c r="R991" t="s">
        <v>32</v>
      </c>
    </row>
    <row r="992" spans="1:18" x14ac:dyDescent="0.3">
      <c r="A992" t="s">
        <v>18</v>
      </c>
      <c r="B992" t="s">
        <v>19</v>
      </c>
      <c r="C992" t="s">
        <v>19</v>
      </c>
      <c r="E992" t="s">
        <v>3036</v>
      </c>
      <c r="F992" t="s">
        <v>22</v>
      </c>
      <c r="G992" t="s">
        <v>3037</v>
      </c>
      <c r="H992">
        <v>1.4</v>
      </c>
      <c r="I992">
        <v>1.5</v>
      </c>
      <c r="J992" t="s">
        <v>32</v>
      </c>
      <c r="K992" t="s">
        <v>68</v>
      </c>
      <c r="L992" t="s">
        <v>160</v>
      </c>
      <c r="M992" t="s">
        <v>27</v>
      </c>
      <c r="N992" t="s">
        <v>36</v>
      </c>
      <c r="O992">
        <v>40813</v>
      </c>
      <c r="Q992" t="s">
        <v>29</v>
      </c>
      <c r="R992" t="s">
        <v>32</v>
      </c>
    </row>
    <row r="993" spans="1:18" x14ac:dyDescent="0.3">
      <c r="A993" t="s">
        <v>18</v>
      </c>
      <c r="B993" t="s">
        <v>20</v>
      </c>
      <c r="C993" t="s">
        <v>19</v>
      </c>
      <c r="E993" t="s">
        <v>3039</v>
      </c>
      <c r="F993" t="s">
        <v>22</v>
      </c>
      <c r="G993" t="s">
        <v>3040</v>
      </c>
      <c r="H993">
        <v>3.75</v>
      </c>
      <c r="I993">
        <v>3.8</v>
      </c>
      <c r="J993" t="s">
        <v>32</v>
      </c>
      <c r="K993" t="s">
        <v>3041</v>
      </c>
      <c r="L993" t="s">
        <v>34</v>
      </c>
      <c r="M993" t="s">
        <v>35</v>
      </c>
      <c r="N993" t="s">
        <v>36</v>
      </c>
      <c r="O993">
        <v>32499</v>
      </c>
      <c r="Q993" t="s">
        <v>29</v>
      </c>
      <c r="R993" t="s">
        <v>32</v>
      </c>
    </row>
    <row r="994" spans="1:18" x14ac:dyDescent="0.3">
      <c r="A994" t="s">
        <v>18</v>
      </c>
      <c r="B994" t="s">
        <v>19</v>
      </c>
      <c r="C994" t="s">
        <v>20</v>
      </c>
      <c r="D994" t="s">
        <v>3610</v>
      </c>
      <c r="E994" t="s">
        <v>3610</v>
      </c>
      <c r="F994" t="s">
        <v>22</v>
      </c>
      <c r="G994" t="s">
        <v>3610</v>
      </c>
      <c r="H994">
        <v>0.99</v>
      </c>
      <c r="J994" t="s">
        <v>24</v>
      </c>
      <c r="K994" t="s">
        <v>171</v>
      </c>
      <c r="L994" t="s">
        <v>160</v>
      </c>
      <c r="M994" t="s">
        <v>160</v>
      </c>
      <c r="N994" t="s">
        <v>28</v>
      </c>
      <c r="O994" s="1"/>
      <c r="Q994" t="s">
        <v>29</v>
      </c>
      <c r="R994" t="s">
        <v>24</v>
      </c>
    </row>
    <row r="995" spans="1:18" x14ac:dyDescent="0.3">
      <c r="A995" t="s">
        <v>18</v>
      </c>
      <c r="B995" t="s">
        <v>20</v>
      </c>
      <c r="C995" t="s">
        <v>19</v>
      </c>
      <c r="E995" t="s">
        <v>3045</v>
      </c>
      <c r="F995" t="s">
        <v>22</v>
      </c>
      <c r="G995" t="s">
        <v>3046</v>
      </c>
      <c r="H995">
        <v>32.5</v>
      </c>
      <c r="I995">
        <v>32.5</v>
      </c>
      <c r="J995" t="s">
        <v>32</v>
      </c>
      <c r="K995" t="s">
        <v>68</v>
      </c>
      <c r="L995" t="s">
        <v>34</v>
      </c>
      <c r="M995" t="s">
        <v>35</v>
      </c>
      <c r="N995" t="s">
        <v>36</v>
      </c>
      <c r="O995" s="1">
        <v>32484</v>
      </c>
      <c r="Q995" t="s">
        <v>29</v>
      </c>
      <c r="R995" t="s">
        <v>32</v>
      </c>
    </row>
    <row r="996" spans="1:18" x14ac:dyDescent="0.3">
      <c r="A996" t="s">
        <v>18</v>
      </c>
      <c r="B996" t="s">
        <v>20</v>
      </c>
      <c r="C996" t="s">
        <v>19</v>
      </c>
      <c r="E996" t="s">
        <v>3050</v>
      </c>
      <c r="F996" t="s">
        <v>22</v>
      </c>
      <c r="G996" t="s">
        <v>3051</v>
      </c>
      <c r="H996">
        <v>77</v>
      </c>
      <c r="I996">
        <v>77</v>
      </c>
      <c r="J996" t="s">
        <v>24</v>
      </c>
      <c r="K996" t="s">
        <v>3052</v>
      </c>
      <c r="L996" t="s">
        <v>47</v>
      </c>
      <c r="M996" t="s">
        <v>47</v>
      </c>
      <c r="N996" t="s">
        <v>28</v>
      </c>
      <c r="O996" s="1">
        <v>41254</v>
      </c>
      <c r="Q996" t="s">
        <v>29</v>
      </c>
      <c r="R996" t="s">
        <v>24</v>
      </c>
    </row>
    <row r="997" spans="1:18" x14ac:dyDescent="0.3">
      <c r="A997" t="s">
        <v>18</v>
      </c>
      <c r="B997" t="s">
        <v>19</v>
      </c>
      <c r="C997" t="s">
        <v>19</v>
      </c>
      <c r="E997" t="s">
        <v>3053</v>
      </c>
      <c r="F997" t="s">
        <v>22</v>
      </c>
      <c r="G997" t="s">
        <v>3054</v>
      </c>
      <c r="H997">
        <v>42.42</v>
      </c>
      <c r="I997">
        <v>55</v>
      </c>
      <c r="J997" t="s">
        <v>32</v>
      </c>
      <c r="K997" t="s">
        <v>122</v>
      </c>
      <c r="L997" t="s">
        <v>83</v>
      </c>
      <c r="M997" t="s">
        <v>194</v>
      </c>
      <c r="N997" t="s">
        <v>36</v>
      </c>
      <c r="O997" s="1">
        <v>31048</v>
      </c>
      <c r="Q997" t="s">
        <v>29</v>
      </c>
      <c r="R997" t="s">
        <v>357</v>
      </c>
    </row>
    <row r="998" spans="1:18" x14ac:dyDescent="0.3">
      <c r="A998" t="s">
        <v>18</v>
      </c>
      <c r="B998" t="s">
        <v>19</v>
      </c>
      <c r="C998" t="s">
        <v>19</v>
      </c>
      <c r="E998" t="s">
        <v>3047</v>
      </c>
      <c r="F998" t="s">
        <v>22</v>
      </c>
      <c r="G998" t="s">
        <v>3048</v>
      </c>
      <c r="H998">
        <v>80</v>
      </c>
      <c r="I998">
        <v>80</v>
      </c>
      <c r="J998" t="s">
        <v>24</v>
      </c>
      <c r="K998" t="s">
        <v>3049</v>
      </c>
      <c r="L998" t="s">
        <v>40</v>
      </c>
      <c r="M998" t="s">
        <v>41</v>
      </c>
      <c r="N998" t="s">
        <v>28</v>
      </c>
      <c r="O998" s="1"/>
      <c r="Q998" t="s">
        <v>29</v>
      </c>
      <c r="R998" t="s">
        <v>24</v>
      </c>
    </row>
    <row r="999" spans="1:18" x14ac:dyDescent="0.3">
      <c r="A999" t="s">
        <v>18</v>
      </c>
      <c r="B999" t="s">
        <v>19</v>
      </c>
      <c r="C999" t="s">
        <v>19</v>
      </c>
      <c r="E999" t="s">
        <v>3411</v>
      </c>
      <c r="F999" t="s">
        <v>22</v>
      </c>
      <c r="G999" t="s">
        <v>3412</v>
      </c>
      <c r="H999">
        <v>7.1</v>
      </c>
      <c r="I999">
        <v>7.1</v>
      </c>
      <c r="J999" t="s">
        <v>32</v>
      </c>
      <c r="K999" t="s">
        <v>68</v>
      </c>
      <c r="L999" t="s">
        <v>34</v>
      </c>
      <c r="M999" t="s">
        <v>35</v>
      </c>
      <c r="N999" t="s">
        <v>36</v>
      </c>
      <c r="O999" s="1">
        <v>28856</v>
      </c>
      <c r="Q999" t="s">
        <v>29</v>
      </c>
      <c r="R999" t="s">
        <v>32</v>
      </c>
    </row>
    <row r="1000" spans="1:18" x14ac:dyDescent="0.3">
      <c r="A1000" t="s">
        <v>18</v>
      </c>
      <c r="B1000" t="s">
        <v>19</v>
      </c>
      <c r="C1000" t="s">
        <v>19</v>
      </c>
      <c r="E1000" t="s">
        <v>3055</v>
      </c>
      <c r="F1000" t="s">
        <v>22</v>
      </c>
      <c r="G1000" t="s">
        <v>3056</v>
      </c>
      <c r="H1000">
        <v>0.8</v>
      </c>
      <c r="I1000">
        <v>0.8</v>
      </c>
      <c r="J1000" t="s">
        <v>24</v>
      </c>
      <c r="K1000" t="s">
        <v>3057</v>
      </c>
      <c r="L1000" t="s">
        <v>94</v>
      </c>
      <c r="M1000" t="s">
        <v>135</v>
      </c>
      <c r="N1000" t="s">
        <v>28</v>
      </c>
      <c r="O1000" s="1">
        <v>43472</v>
      </c>
      <c r="Q1000" t="s">
        <v>29</v>
      </c>
      <c r="R1000" t="s">
        <v>24</v>
      </c>
    </row>
    <row r="1001" spans="1:18" x14ac:dyDescent="0.3">
      <c r="A1001" t="s">
        <v>18</v>
      </c>
      <c r="B1001" t="s">
        <v>19</v>
      </c>
      <c r="C1001" t="s">
        <v>20</v>
      </c>
      <c r="D1001" t="s">
        <v>1336</v>
      </c>
      <c r="E1001" t="s">
        <v>1336</v>
      </c>
      <c r="F1001" t="s">
        <v>22</v>
      </c>
      <c r="G1001" t="s">
        <v>3058</v>
      </c>
      <c r="H1001">
        <v>322</v>
      </c>
      <c r="J1001" t="s">
        <v>71</v>
      </c>
      <c r="K1001" t="s">
        <v>1339</v>
      </c>
      <c r="L1001" t="s">
        <v>185</v>
      </c>
      <c r="M1001" t="s">
        <v>27</v>
      </c>
      <c r="N1001" t="s">
        <v>28</v>
      </c>
      <c r="O1001" s="1">
        <v>37824</v>
      </c>
      <c r="Q1001" t="s">
        <v>29</v>
      </c>
      <c r="R1001" t="s">
        <v>71</v>
      </c>
    </row>
    <row r="1002" spans="1:18" x14ac:dyDescent="0.3">
      <c r="A1002" t="s">
        <v>18</v>
      </c>
      <c r="B1002" t="s">
        <v>19</v>
      </c>
      <c r="C1002" t="s">
        <v>19</v>
      </c>
      <c r="E1002" t="s">
        <v>3059</v>
      </c>
      <c r="F1002" t="s">
        <v>22</v>
      </c>
      <c r="G1002" t="s">
        <v>3060</v>
      </c>
      <c r="H1002">
        <v>6.55</v>
      </c>
      <c r="I1002">
        <v>6.6</v>
      </c>
      <c r="J1002" t="s">
        <v>24</v>
      </c>
      <c r="K1002" t="s">
        <v>227</v>
      </c>
      <c r="L1002" t="s">
        <v>34</v>
      </c>
      <c r="M1002" t="s">
        <v>35</v>
      </c>
      <c r="N1002" t="s">
        <v>28</v>
      </c>
      <c r="O1002" s="1">
        <v>4750</v>
      </c>
      <c r="Q1002" t="s">
        <v>29</v>
      </c>
      <c r="R1002" t="s">
        <v>24</v>
      </c>
    </row>
    <row r="1003" spans="1:18" x14ac:dyDescent="0.3">
      <c r="A1003" t="s">
        <v>18</v>
      </c>
      <c r="B1003" t="s">
        <v>19</v>
      </c>
      <c r="C1003" t="s">
        <v>19</v>
      </c>
      <c r="E1003" t="s">
        <v>3061</v>
      </c>
      <c r="F1003" t="s">
        <v>22</v>
      </c>
      <c r="G1003" t="s">
        <v>3062</v>
      </c>
      <c r="H1003">
        <v>2.56</v>
      </c>
      <c r="I1003">
        <v>2.6</v>
      </c>
      <c r="J1003" t="s">
        <v>24</v>
      </c>
      <c r="K1003" t="s">
        <v>227</v>
      </c>
      <c r="L1003" t="s">
        <v>34</v>
      </c>
      <c r="M1003" t="s">
        <v>35</v>
      </c>
      <c r="N1003" t="s">
        <v>28</v>
      </c>
      <c r="O1003" s="1">
        <v>1462</v>
      </c>
      <c r="Q1003" t="s">
        <v>29</v>
      </c>
      <c r="R1003" t="s">
        <v>24</v>
      </c>
    </row>
    <row r="1004" spans="1:18" x14ac:dyDescent="0.3">
      <c r="A1004" t="s">
        <v>18</v>
      </c>
      <c r="B1004" t="s">
        <v>19</v>
      </c>
      <c r="C1004" t="s">
        <v>20</v>
      </c>
      <c r="D1004" t="s">
        <v>2148</v>
      </c>
      <c r="E1004" t="s">
        <v>2148</v>
      </c>
      <c r="F1004" t="s">
        <v>22</v>
      </c>
      <c r="G1004" t="s">
        <v>3063</v>
      </c>
      <c r="H1004">
        <v>96</v>
      </c>
      <c r="J1004" t="s">
        <v>32</v>
      </c>
      <c r="K1004" t="s">
        <v>3064</v>
      </c>
      <c r="L1004" t="s">
        <v>26</v>
      </c>
      <c r="M1004" t="s">
        <v>27</v>
      </c>
      <c r="N1004" t="s">
        <v>36</v>
      </c>
      <c r="O1004" s="1">
        <v>38614</v>
      </c>
      <c r="Q1004" t="s">
        <v>29</v>
      </c>
      <c r="R1004" t="s">
        <v>32</v>
      </c>
    </row>
    <row r="1005" spans="1:18" x14ac:dyDescent="0.3">
      <c r="A1005" t="s">
        <v>18</v>
      </c>
      <c r="B1005" t="s">
        <v>19</v>
      </c>
      <c r="C1005" t="s">
        <v>19</v>
      </c>
      <c r="E1005" t="s">
        <v>3065</v>
      </c>
      <c r="F1005" t="s">
        <v>22</v>
      </c>
      <c r="G1005" t="s">
        <v>3066</v>
      </c>
      <c r="H1005">
        <v>3.2</v>
      </c>
      <c r="I1005">
        <v>3.2</v>
      </c>
      <c r="J1005" t="s">
        <v>32</v>
      </c>
      <c r="K1005" t="s">
        <v>68</v>
      </c>
      <c r="L1005" t="s">
        <v>34</v>
      </c>
      <c r="M1005" t="s">
        <v>35</v>
      </c>
      <c r="N1005" t="s">
        <v>36</v>
      </c>
      <c r="O1005" s="1">
        <v>6211</v>
      </c>
      <c r="Q1005" t="s">
        <v>29</v>
      </c>
      <c r="R1005" t="s">
        <v>32</v>
      </c>
    </row>
    <row r="1006" spans="1:18" x14ac:dyDescent="0.3">
      <c r="A1006" t="s">
        <v>18</v>
      </c>
      <c r="B1006" t="s">
        <v>19</v>
      </c>
      <c r="C1006" t="s">
        <v>19</v>
      </c>
      <c r="E1006" t="s">
        <v>3070</v>
      </c>
      <c r="F1006" t="s">
        <v>44</v>
      </c>
      <c r="G1006" t="s">
        <v>3071</v>
      </c>
      <c r="H1006">
        <v>20</v>
      </c>
      <c r="I1006">
        <v>20</v>
      </c>
      <c r="J1006" t="s">
        <v>71</v>
      </c>
      <c r="K1006" t="s">
        <v>850</v>
      </c>
      <c r="L1006" t="s">
        <v>40</v>
      </c>
      <c r="M1006" t="s">
        <v>41</v>
      </c>
      <c r="N1006" t="s">
        <v>28</v>
      </c>
      <c r="O1006" s="1">
        <v>42368</v>
      </c>
      <c r="Q1006" t="s">
        <v>599</v>
      </c>
      <c r="R1006" t="s">
        <v>71</v>
      </c>
    </row>
    <row r="1007" spans="1:18" x14ac:dyDescent="0.3">
      <c r="A1007" t="s">
        <v>18</v>
      </c>
      <c r="B1007" t="s">
        <v>19</v>
      </c>
      <c r="C1007" t="s">
        <v>19</v>
      </c>
      <c r="E1007" t="s">
        <v>3072</v>
      </c>
      <c r="F1007" t="s">
        <v>22</v>
      </c>
      <c r="G1007" t="s">
        <v>3073</v>
      </c>
      <c r="H1007">
        <v>19.75</v>
      </c>
      <c r="I1007">
        <v>19.8</v>
      </c>
      <c r="J1007" t="s">
        <v>32</v>
      </c>
      <c r="K1007" t="s">
        <v>3074</v>
      </c>
      <c r="L1007" t="s">
        <v>40</v>
      </c>
      <c r="M1007" t="s">
        <v>41</v>
      </c>
      <c r="N1007" t="s">
        <v>36</v>
      </c>
      <c r="O1007" s="1">
        <v>42129</v>
      </c>
      <c r="Q1007" t="s">
        <v>29</v>
      </c>
      <c r="R1007" t="s">
        <v>32</v>
      </c>
    </row>
    <row r="1008" spans="1:18" x14ac:dyDescent="0.3">
      <c r="A1008" t="s">
        <v>18</v>
      </c>
      <c r="B1008" t="s">
        <v>19</v>
      </c>
      <c r="C1008" t="s">
        <v>19</v>
      </c>
      <c r="E1008" t="s">
        <v>3075</v>
      </c>
      <c r="F1008" t="s">
        <v>22</v>
      </c>
      <c r="G1008" t="s">
        <v>3076</v>
      </c>
      <c r="H1008">
        <v>10</v>
      </c>
      <c r="I1008">
        <v>10</v>
      </c>
      <c r="J1008" t="s">
        <v>24</v>
      </c>
      <c r="K1008" t="s">
        <v>3077</v>
      </c>
      <c r="L1008" t="s">
        <v>40</v>
      </c>
      <c r="M1008" t="s">
        <v>41</v>
      </c>
      <c r="N1008" t="s">
        <v>28</v>
      </c>
      <c r="O1008" s="1">
        <v>41962</v>
      </c>
      <c r="Q1008" t="s">
        <v>29</v>
      </c>
      <c r="R1008" t="s">
        <v>24</v>
      </c>
    </row>
    <row r="1009" spans="1:18" x14ac:dyDescent="0.3">
      <c r="A1009" t="s">
        <v>18</v>
      </c>
      <c r="B1009" t="s">
        <v>19</v>
      </c>
      <c r="C1009" t="s">
        <v>19</v>
      </c>
      <c r="E1009" t="s">
        <v>3081</v>
      </c>
      <c r="F1009" t="s">
        <v>22</v>
      </c>
      <c r="G1009" t="s">
        <v>3082</v>
      </c>
      <c r="H1009">
        <v>20</v>
      </c>
      <c r="I1009">
        <v>20</v>
      </c>
      <c r="J1009" t="s">
        <v>32</v>
      </c>
      <c r="K1009" t="s">
        <v>68</v>
      </c>
      <c r="L1009" t="s">
        <v>40</v>
      </c>
      <c r="M1009" t="s">
        <v>41</v>
      </c>
      <c r="N1009" t="s">
        <v>42</v>
      </c>
      <c r="O1009" s="1">
        <v>41151</v>
      </c>
      <c r="Q1009" t="s">
        <v>29</v>
      </c>
      <c r="R1009" t="s">
        <v>32</v>
      </c>
    </row>
    <row r="1010" spans="1:18" x14ac:dyDescent="0.3">
      <c r="A1010" t="s">
        <v>18</v>
      </c>
      <c r="B1010" t="s">
        <v>19</v>
      </c>
      <c r="C1010" t="s">
        <v>19</v>
      </c>
      <c r="E1010" t="s">
        <v>3083</v>
      </c>
      <c r="F1010" t="s">
        <v>22</v>
      </c>
      <c r="G1010" t="s">
        <v>3084</v>
      </c>
      <c r="H1010">
        <v>7.5</v>
      </c>
      <c r="I1010">
        <v>7.5</v>
      </c>
      <c r="J1010" t="s">
        <v>24</v>
      </c>
      <c r="K1010" t="s">
        <v>2838</v>
      </c>
      <c r="L1010" t="s">
        <v>47</v>
      </c>
      <c r="M1010" t="s">
        <v>47</v>
      </c>
      <c r="N1010" t="s">
        <v>28</v>
      </c>
      <c r="O1010" s="1">
        <v>30651</v>
      </c>
      <c r="Q1010" t="s">
        <v>29</v>
      </c>
      <c r="R1010" t="s">
        <v>24</v>
      </c>
    </row>
    <row r="1011" spans="1:18" x14ac:dyDescent="0.3">
      <c r="A1011" t="s">
        <v>18</v>
      </c>
      <c r="B1011" t="s">
        <v>19</v>
      </c>
      <c r="C1011" t="s">
        <v>19</v>
      </c>
      <c r="E1011" t="s">
        <v>3085</v>
      </c>
      <c r="F1011" t="s">
        <v>22</v>
      </c>
      <c r="G1011" t="s">
        <v>3086</v>
      </c>
      <c r="H1011">
        <v>11.5</v>
      </c>
      <c r="I1011">
        <v>11.5</v>
      </c>
      <c r="J1011" t="s">
        <v>32</v>
      </c>
      <c r="K1011" t="s">
        <v>68</v>
      </c>
      <c r="L1011" t="s">
        <v>34</v>
      </c>
      <c r="M1011" t="s">
        <v>35</v>
      </c>
      <c r="N1011" t="s">
        <v>42</v>
      </c>
      <c r="O1011" s="1">
        <v>7672</v>
      </c>
      <c r="Q1011" t="s">
        <v>29</v>
      </c>
      <c r="R1011" t="s">
        <v>32</v>
      </c>
    </row>
    <row r="1012" spans="1:18" x14ac:dyDescent="0.3">
      <c r="A1012" t="s">
        <v>18</v>
      </c>
      <c r="B1012" t="s">
        <v>19</v>
      </c>
      <c r="C1012" t="s">
        <v>19</v>
      </c>
      <c r="E1012" t="s">
        <v>3087</v>
      </c>
      <c r="F1012" t="s">
        <v>22</v>
      </c>
      <c r="G1012" t="s">
        <v>3088</v>
      </c>
      <c r="H1012">
        <v>2.99</v>
      </c>
      <c r="I1012">
        <v>3</v>
      </c>
      <c r="J1012" t="s">
        <v>24</v>
      </c>
      <c r="K1012" t="s">
        <v>3089</v>
      </c>
      <c r="L1012" t="s">
        <v>40</v>
      </c>
      <c r="M1012" t="s">
        <v>41</v>
      </c>
      <c r="N1012" t="s">
        <v>28</v>
      </c>
      <c r="O1012" s="1">
        <v>43780</v>
      </c>
      <c r="Q1012" t="s">
        <v>29</v>
      </c>
      <c r="R1012" t="s">
        <v>24</v>
      </c>
    </row>
    <row r="1013" spans="1:18" x14ac:dyDescent="0.3">
      <c r="A1013" t="s">
        <v>18</v>
      </c>
      <c r="B1013" t="s">
        <v>19</v>
      </c>
      <c r="C1013" t="s">
        <v>19</v>
      </c>
      <c r="E1013" t="s">
        <v>3090</v>
      </c>
      <c r="F1013" t="s">
        <v>22</v>
      </c>
      <c r="G1013" t="s">
        <v>3091</v>
      </c>
      <c r="H1013">
        <v>48.08</v>
      </c>
      <c r="I1013">
        <v>55.3</v>
      </c>
      <c r="J1013" t="s">
        <v>32</v>
      </c>
      <c r="K1013" t="s">
        <v>3092</v>
      </c>
      <c r="L1013" t="s">
        <v>26</v>
      </c>
      <c r="M1013" t="s">
        <v>27</v>
      </c>
      <c r="N1013" t="s">
        <v>42</v>
      </c>
      <c r="O1013">
        <v>33329</v>
      </c>
      <c r="Q1013" t="s">
        <v>29</v>
      </c>
      <c r="R1013" t="s">
        <v>32</v>
      </c>
    </row>
    <row r="1014" spans="1:18" x14ac:dyDescent="0.3">
      <c r="A1014" t="s">
        <v>18</v>
      </c>
      <c r="B1014" t="s">
        <v>19</v>
      </c>
      <c r="C1014" t="s">
        <v>20</v>
      </c>
      <c r="D1014" t="s">
        <v>3093</v>
      </c>
      <c r="E1014" t="s">
        <v>3093</v>
      </c>
      <c r="F1014" t="s">
        <v>22</v>
      </c>
      <c r="G1014" t="s">
        <v>3094</v>
      </c>
      <c r="H1014">
        <v>3.4950000000000001</v>
      </c>
      <c r="J1014" t="s">
        <v>24</v>
      </c>
      <c r="K1014" t="s">
        <v>163</v>
      </c>
      <c r="L1014" t="s">
        <v>160</v>
      </c>
      <c r="M1014" t="s">
        <v>160</v>
      </c>
      <c r="N1014" t="s">
        <v>28</v>
      </c>
      <c r="O1014" s="1"/>
      <c r="Q1014" t="s">
        <v>29</v>
      </c>
      <c r="R1014" t="s">
        <v>24</v>
      </c>
    </row>
    <row r="1015" spans="1:18" x14ac:dyDescent="0.3">
      <c r="A1015" t="s">
        <v>18</v>
      </c>
      <c r="B1015" t="s">
        <v>19</v>
      </c>
      <c r="C1015" t="s">
        <v>19</v>
      </c>
      <c r="E1015" t="s">
        <v>3095</v>
      </c>
      <c r="F1015" t="s">
        <v>22</v>
      </c>
      <c r="G1015" t="s">
        <v>3096</v>
      </c>
      <c r="H1015">
        <v>20</v>
      </c>
      <c r="I1015">
        <v>20</v>
      </c>
      <c r="J1015" t="s">
        <v>24</v>
      </c>
      <c r="K1015" t="s">
        <v>3097</v>
      </c>
      <c r="L1015" t="s">
        <v>40</v>
      </c>
      <c r="M1015" t="s">
        <v>41</v>
      </c>
      <c r="N1015" t="s">
        <v>28</v>
      </c>
      <c r="O1015" s="1">
        <v>42388</v>
      </c>
      <c r="Q1015" t="s">
        <v>29</v>
      </c>
      <c r="R1015" t="s">
        <v>24</v>
      </c>
    </row>
    <row r="1016" spans="1:18" x14ac:dyDescent="0.3">
      <c r="A1016" t="s">
        <v>18</v>
      </c>
      <c r="B1016" t="s">
        <v>19</v>
      </c>
      <c r="C1016" t="s">
        <v>19</v>
      </c>
      <c r="E1016" t="s">
        <v>3098</v>
      </c>
      <c r="F1016" t="s">
        <v>22</v>
      </c>
      <c r="G1016" t="s">
        <v>3099</v>
      </c>
      <c r="H1016">
        <v>20</v>
      </c>
      <c r="I1016">
        <v>20</v>
      </c>
      <c r="J1016" t="s">
        <v>24</v>
      </c>
      <c r="K1016" t="s">
        <v>3100</v>
      </c>
      <c r="L1016" t="s">
        <v>40</v>
      </c>
      <c r="M1016" t="s">
        <v>41</v>
      </c>
      <c r="N1016" t="s">
        <v>28</v>
      </c>
      <c r="O1016" s="1">
        <v>42707</v>
      </c>
      <c r="Q1016" t="s">
        <v>29</v>
      </c>
      <c r="R1016" t="s">
        <v>24</v>
      </c>
    </row>
    <row r="1017" spans="1:18" x14ac:dyDescent="0.3">
      <c r="A1017" t="s">
        <v>18</v>
      </c>
      <c r="B1017" t="s">
        <v>19</v>
      </c>
      <c r="C1017" t="s">
        <v>19</v>
      </c>
      <c r="E1017" t="s">
        <v>3101</v>
      </c>
      <c r="F1017" t="s">
        <v>22</v>
      </c>
      <c r="G1017" t="s">
        <v>3102</v>
      </c>
      <c r="H1017">
        <v>20</v>
      </c>
      <c r="I1017">
        <v>20</v>
      </c>
      <c r="J1017" t="s">
        <v>32</v>
      </c>
      <c r="K1017" t="s">
        <v>3103</v>
      </c>
      <c r="L1017" t="s">
        <v>40</v>
      </c>
      <c r="M1017" t="s">
        <v>41</v>
      </c>
      <c r="N1017" t="s">
        <v>42</v>
      </c>
      <c r="O1017">
        <v>42031</v>
      </c>
      <c r="Q1017" t="s">
        <v>29</v>
      </c>
      <c r="R1017" t="s">
        <v>32</v>
      </c>
    </row>
    <row r="1018" spans="1:18" x14ac:dyDescent="0.3">
      <c r="A1018" t="s">
        <v>18</v>
      </c>
      <c r="B1018" t="s">
        <v>19</v>
      </c>
      <c r="C1018" t="s">
        <v>19</v>
      </c>
      <c r="E1018" t="s">
        <v>3104</v>
      </c>
      <c r="F1018" t="s">
        <v>44</v>
      </c>
      <c r="G1018" t="s">
        <v>3105</v>
      </c>
      <c r="H1018">
        <v>236</v>
      </c>
      <c r="J1018" t="s">
        <v>24</v>
      </c>
      <c r="K1018" t="s">
        <v>2495</v>
      </c>
      <c r="L1018" t="s">
        <v>83</v>
      </c>
      <c r="M1018" t="s">
        <v>322</v>
      </c>
      <c r="N1018" t="s">
        <v>28</v>
      </c>
      <c r="O1018" s="1"/>
      <c r="Q1018" t="s">
        <v>1948</v>
      </c>
      <c r="R1018" t="s">
        <v>24</v>
      </c>
    </row>
    <row r="1019" spans="1:18" x14ac:dyDescent="0.3">
      <c r="A1019" t="s">
        <v>18</v>
      </c>
      <c r="B1019" t="s">
        <v>19</v>
      </c>
      <c r="C1019" t="s">
        <v>19</v>
      </c>
      <c r="E1019" t="s">
        <v>3106</v>
      </c>
      <c r="F1019" t="s">
        <v>22</v>
      </c>
      <c r="G1019" t="s">
        <v>3107</v>
      </c>
      <c r="H1019">
        <v>126</v>
      </c>
      <c r="I1019">
        <v>126</v>
      </c>
      <c r="J1019" t="s">
        <v>24</v>
      </c>
      <c r="K1019" t="s">
        <v>3108</v>
      </c>
      <c r="L1019" t="s">
        <v>83</v>
      </c>
      <c r="M1019" t="s">
        <v>41</v>
      </c>
      <c r="N1019" t="s">
        <v>28</v>
      </c>
      <c r="O1019">
        <v>41595</v>
      </c>
      <c r="Q1019" t="s">
        <v>29</v>
      </c>
      <c r="R1019" t="s">
        <v>24</v>
      </c>
    </row>
    <row r="1020" spans="1:18" x14ac:dyDescent="0.3">
      <c r="A1020" t="s">
        <v>18</v>
      </c>
      <c r="B1020" t="s">
        <v>19</v>
      </c>
      <c r="C1020" t="s">
        <v>19</v>
      </c>
      <c r="E1020" t="s">
        <v>3111</v>
      </c>
      <c r="F1020" t="s">
        <v>22</v>
      </c>
      <c r="G1020" t="s">
        <v>3112</v>
      </c>
      <c r="H1020">
        <v>2.5</v>
      </c>
      <c r="I1020">
        <v>2.5</v>
      </c>
      <c r="J1020" t="s">
        <v>24</v>
      </c>
      <c r="K1020" t="s">
        <v>163</v>
      </c>
      <c r="L1020" t="s">
        <v>40</v>
      </c>
      <c r="M1020" t="s">
        <v>41</v>
      </c>
      <c r="N1020" t="s">
        <v>28</v>
      </c>
      <c r="O1020" s="1">
        <v>41237</v>
      </c>
      <c r="Q1020" t="s">
        <v>29</v>
      </c>
      <c r="R1020" t="s">
        <v>24</v>
      </c>
    </row>
    <row r="1021" spans="1:18" x14ac:dyDescent="0.3">
      <c r="A1021" t="s">
        <v>18</v>
      </c>
      <c r="B1021" t="s">
        <v>19</v>
      </c>
      <c r="C1021" t="s">
        <v>19</v>
      </c>
      <c r="E1021" t="s">
        <v>3113</v>
      </c>
      <c r="F1021" t="s">
        <v>22</v>
      </c>
      <c r="G1021" t="s">
        <v>3114</v>
      </c>
      <c r="H1021">
        <v>1.91</v>
      </c>
      <c r="I1021">
        <v>1.9</v>
      </c>
      <c r="J1021" t="s">
        <v>24</v>
      </c>
      <c r="K1021" t="s">
        <v>101</v>
      </c>
      <c r="L1021" t="s">
        <v>34</v>
      </c>
      <c r="M1021" t="s">
        <v>35</v>
      </c>
      <c r="N1021" t="s">
        <v>28</v>
      </c>
      <c r="O1021">
        <v>30682</v>
      </c>
      <c r="Q1021" t="s">
        <v>29</v>
      </c>
      <c r="R1021" t="s">
        <v>24</v>
      </c>
    </row>
    <row r="1022" spans="1:18" x14ac:dyDescent="0.3">
      <c r="A1022" t="s">
        <v>18</v>
      </c>
      <c r="B1022" t="s">
        <v>19</v>
      </c>
      <c r="C1022" t="s">
        <v>20</v>
      </c>
      <c r="D1022" t="s">
        <v>2279</v>
      </c>
      <c r="E1022" t="s">
        <v>2279</v>
      </c>
      <c r="F1022" t="s">
        <v>22</v>
      </c>
      <c r="G1022" t="s">
        <v>2279</v>
      </c>
      <c r="H1022">
        <v>0.99</v>
      </c>
      <c r="J1022" t="s">
        <v>24</v>
      </c>
      <c r="K1022" t="s">
        <v>171</v>
      </c>
      <c r="L1022" t="s">
        <v>160</v>
      </c>
      <c r="M1022" t="s">
        <v>160</v>
      </c>
      <c r="N1022" t="s">
        <v>28</v>
      </c>
      <c r="Q1022" t="s">
        <v>29</v>
      </c>
      <c r="R1022" t="s">
        <v>24</v>
      </c>
    </row>
    <row r="1023" spans="1:18" x14ac:dyDescent="0.3">
      <c r="A1023" t="s">
        <v>18</v>
      </c>
      <c r="B1023" t="s">
        <v>19</v>
      </c>
      <c r="C1023" t="s">
        <v>19</v>
      </c>
      <c r="E1023" t="s">
        <v>2313</v>
      </c>
      <c r="F1023" t="s">
        <v>22</v>
      </c>
      <c r="G1023" t="s">
        <v>2314</v>
      </c>
      <c r="H1023">
        <v>250</v>
      </c>
      <c r="I1023">
        <v>250</v>
      </c>
      <c r="J1023" t="s">
        <v>71</v>
      </c>
      <c r="K1023" t="s">
        <v>2315</v>
      </c>
      <c r="L1023" t="s">
        <v>160</v>
      </c>
      <c r="M1023" t="s">
        <v>318</v>
      </c>
      <c r="N1023" t="s">
        <v>28</v>
      </c>
      <c r="O1023">
        <v>44090</v>
      </c>
      <c r="Q1023" t="s">
        <v>29</v>
      </c>
      <c r="R1023" t="s">
        <v>71</v>
      </c>
    </row>
    <row r="1024" spans="1:18" x14ac:dyDescent="0.3">
      <c r="A1024" t="s">
        <v>18</v>
      </c>
      <c r="B1024" t="s">
        <v>19</v>
      </c>
      <c r="C1024" t="s">
        <v>19</v>
      </c>
      <c r="E1024" t="s">
        <v>3125</v>
      </c>
      <c r="F1024" t="s">
        <v>22</v>
      </c>
      <c r="G1024" t="s">
        <v>3126</v>
      </c>
      <c r="H1024">
        <v>62</v>
      </c>
      <c r="I1024">
        <v>84</v>
      </c>
      <c r="J1024" t="s">
        <v>32</v>
      </c>
      <c r="K1024" t="s">
        <v>193</v>
      </c>
      <c r="L1024" t="s">
        <v>83</v>
      </c>
      <c r="M1024" t="s">
        <v>194</v>
      </c>
      <c r="N1024" t="s">
        <v>36</v>
      </c>
      <c r="O1024" s="1">
        <v>31048</v>
      </c>
      <c r="Q1024" t="s">
        <v>29</v>
      </c>
      <c r="R1024" t="s">
        <v>32</v>
      </c>
    </row>
    <row r="1025" spans="1:18" x14ac:dyDescent="0.3">
      <c r="A1025" t="s">
        <v>18</v>
      </c>
      <c r="B1025" t="s">
        <v>19</v>
      </c>
      <c r="C1025" t="s">
        <v>19</v>
      </c>
      <c r="E1025" t="s">
        <v>3127</v>
      </c>
      <c r="F1025" t="s">
        <v>22</v>
      </c>
      <c r="G1025" t="s">
        <v>3128</v>
      </c>
      <c r="H1025">
        <v>1.5</v>
      </c>
      <c r="I1025">
        <v>1.5</v>
      </c>
      <c r="J1025" t="s">
        <v>32</v>
      </c>
      <c r="K1025" t="s">
        <v>650</v>
      </c>
      <c r="L1025" t="s">
        <v>40</v>
      </c>
      <c r="M1025" t="s">
        <v>41</v>
      </c>
      <c r="N1025" t="s">
        <v>36</v>
      </c>
      <c r="O1025">
        <v>42297</v>
      </c>
      <c r="Q1025" t="s">
        <v>29</v>
      </c>
      <c r="R1025" t="s">
        <v>32</v>
      </c>
    </row>
    <row r="1026" spans="1:18" x14ac:dyDescent="0.3">
      <c r="A1026" t="s">
        <v>18</v>
      </c>
      <c r="B1026" t="s">
        <v>20</v>
      </c>
      <c r="C1026" t="s">
        <v>19</v>
      </c>
      <c r="E1026" t="s">
        <v>3129</v>
      </c>
      <c r="F1026" t="s">
        <v>22</v>
      </c>
      <c r="G1026" t="s">
        <v>3130</v>
      </c>
      <c r="H1026">
        <v>6.89</v>
      </c>
      <c r="I1026">
        <v>7</v>
      </c>
      <c r="J1026" t="s">
        <v>32</v>
      </c>
      <c r="K1026" t="s">
        <v>800</v>
      </c>
      <c r="L1026" t="s">
        <v>34</v>
      </c>
      <c r="M1026" t="s">
        <v>35</v>
      </c>
      <c r="N1026" t="s">
        <v>36</v>
      </c>
      <c r="O1026" s="1">
        <v>42887</v>
      </c>
      <c r="Q1026" t="s">
        <v>29</v>
      </c>
      <c r="R1026" t="s">
        <v>32</v>
      </c>
    </row>
    <row r="1027" spans="1:18" x14ac:dyDescent="0.3">
      <c r="A1027" t="s">
        <v>18</v>
      </c>
      <c r="B1027" t="s">
        <v>19</v>
      </c>
      <c r="C1027" t="s">
        <v>19</v>
      </c>
      <c r="E1027" t="s">
        <v>3131</v>
      </c>
      <c r="F1027" t="s">
        <v>44</v>
      </c>
      <c r="G1027" t="s">
        <v>3132</v>
      </c>
      <c r="H1027">
        <v>136</v>
      </c>
      <c r="J1027" t="s">
        <v>24</v>
      </c>
      <c r="K1027" t="s">
        <v>2495</v>
      </c>
      <c r="L1027" t="s">
        <v>83</v>
      </c>
      <c r="M1027" t="s">
        <v>322</v>
      </c>
      <c r="N1027" t="s">
        <v>28</v>
      </c>
      <c r="O1027" s="1"/>
      <c r="Q1027" t="s">
        <v>1948</v>
      </c>
      <c r="R1027" t="s">
        <v>24</v>
      </c>
    </row>
    <row r="1028" spans="1:18" x14ac:dyDescent="0.3">
      <c r="A1028" t="s">
        <v>18</v>
      </c>
      <c r="B1028" t="s">
        <v>19</v>
      </c>
      <c r="C1028" t="s">
        <v>19</v>
      </c>
      <c r="E1028" t="s">
        <v>3133</v>
      </c>
      <c r="F1028" t="s">
        <v>22</v>
      </c>
      <c r="G1028" t="s">
        <v>3134</v>
      </c>
      <c r="H1028">
        <v>97.06</v>
      </c>
      <c r="I1028">
        <v>131.80000000000001</v>
      </c>
      <c r="J1028" t="s">
        <v>24</v>
      </c>
      <c r="K1028" t="s">
        <v>1072</v>
      </c>
      <c r="L1028" t="s">
        <v>26</v>
      </c>
      <c r="M1028" t="s">
        <v>27</v>
      </c>
      <c r="N1028" t="s">
        <v>28</v>
      </c>
      <c r="O1028" s="1">
        <v>41400</v>
      </c>
      <c r="Q1028" t="s">
        <v>29</v>
      </c>
      <c r="R1028" t="s">
        <v>24</v>
      </c>
    </row>
    <row r="1029" spans="1:18" x14ac:dyDescent="0.3">
      <c r="A1029" t="s">
        <v>18</v>
      </c>
      <c r="B1029" t="s">
        <v>19</v>
      </c>
      <c r="C1029" t="s">
        <v>19</v>
      </c>
      <c r="E1029" t="s">
        <v>3135</v>
      </c>
      <c r="F1029" t="s">
        <v>22</v>
      </c>
      <c r="G1029" t="s">
        <v>3136</v>
      </c>
      <c r="H1029">
        <v>119</v>
      </c>
      <c r="I1029">
        <v>119</v>
      </c>
      <c r="J1029" t="s">
        <v>32</v>
      </c>
      <c r="K1029" t="s">
        <v>68</v>
      </c>
      <c r="L1029" t="s">
        <v>34</v>
      </c>
      <c r="M1029" t="s">
        <v>35</v>
      </c>
      <c r="N1029" t="s">
        <v>36</v>
      </c>
      <c r="O1029" s="1">
        <v>25204</v>
      </c>
      <c r="Q1029" t="s">
        <v>29</v>
      </c>
      <c r="R1029" t="s">
        <v>32</v>
      </c>
    </row>
    <row r="1030" spans="1:18" x14ac:dyDescent="0.3">
      <c r="A1030" t="s">
        <v>18</v>
      </c>
      <c r="B1030" t="s">
        <v>19</v>
      </c>
      <c r="C1030" t="s">
        <v>19</v>
      </c>
      <c r="E1030" t="s">
        <v>3137</v>
      </c>
      <c r="F1030" t="s">
        <v>22</v>
      </c>
      <c r="G1030" t="s">
        <v>3138</v>
      </c>
      <c r="H1030">
        <v>2</v>
      </c>
      <c r="I1030">
        <v>2</v>
      </c>
      <c r="J1030" t="s">
        <v>24</v>
      </c>
      <c r="K1030" t="s">
        <v>3139</v>
      </c>
      <c r="L1030" t="s">
        <v>40</v>
      </c>
      <c r="M1030" t="s">
        <v>41</v>
      </c>
      <c r="N1030" t="s">
        <v>28</v>
      </c>
      <c r="O1030" s="1">
        <v>42691</v>
      </c>
      <c r="Q1030" t="s">
        <v>29</v>
      </c>
      <c r="R1030" t="s">
        <v>24</v>
      </c>
    </row>
    <row r="1031" spans="1:18" x14ac:dyDescent="0.3">
      <c r="A1031" t="s">
        <v>18</v>
      </c>
      <c r="B1031" t="s">
        <v>19</v>
      </c>
      <c r="C1031" t="s">
        <v>19</v>
      </c>
      <c r="E1031" t="s">
        <v>3140</v>
      </c>
      <c r="F1031" t="s">
        <v>44</v>
      </c>
      <c r="G1031" t="s">
        <v>1472</v>
      </c>
      <c r="H1031">
        <v>249</v>
      </c>
      <c r="J1031" t="s">
        <v>24</v>
      </c>
      <c r="K1031" t="s">
        <v>46</v>
      </c>
      <c r="L1031" t="s">
        <v>34</v>
      </c>
      <c r="M1031" t="s">
        <v>35</v>
      </c>
      <c r="N1031" t="s">
        <v>28</v>
      </c>
      <c r="O1031" s="1">
        <v>43876</v>
      </c>
      <c r="Q1031" t="s">
        <v>48</v>
      </c>
      <c r="R1031" t="s">
        <v>24</v>
      </c>
    </row>
    <row r="1032" spans="1:18" x14ac:dyDescent="0.3">
      <c r="A1032" t="s">
        <v>18</v>
      </c>
      <c r="B1032" t="s">
        <v>19</v>
      </c>
      <c r="C1032" t="s">
        <v>20</v>
      </c>
      <c r="D1032" t="s">
        <v>215</v>
      </c>
      <c r="E1032" t="s">
        <v>215</v>
      </c>
      <c r="F1032" t="s">
        <v>22</v>
      </c>
      <c r="G1032" t="s">
        <v>716</v>
      </c>
      <c r="H1032">
        <v>493.63</v>
      </c>
      <c r="J1032" t="s">
        <v>24</v>
      </c>
      <c r="K1032" t="s">
        <v>717</v>
      </c>
      <c r="L1032" t="s">
        <v>185</v>
      </c>
      <c r="M1032" t="s">
        <v>27</v>
      </c>
      <c r="N1032" t="s">
        <v>28</v>
      </c>
      <c r="O1032" s="1">
        <v>40390</v>
      </c>
      <c r="Q1032" t="s">
        <v>29</v>
      </c>
      <c r="R1032" t="s">
        <v>24</v>
      </c>
    </row>
    <row r="1033" spans="1:18" x14ac:dyDescent="0.3">
      <c r="A1033" t="s">
        <v>18</v>
      </c>
      <c r="B1033" t="s">
        <v>19</v>
      </c>
      <c r="C1033" t="s">
        <v>19</v>
      </c>
      <c r="E1033" t="s">
        <v>3141</v>
      </c>
      <c r="F1033" t="s">
        <v>22</v>
      </c>
      <c r="G1033" t="s">
        <v>3142</v>
      </c>
      <c r="H1033">
        <v>4.07</v>
      </c>
      <c r="I1033">
        <v>6.9</v>
      </c>
      <c r="J1033" t="s">
        <v>24</v>
      </c>
      <c r="K1033" t="s">
        <v>816</v>
      </c>
      <c r="L1033" t="s">
        <v>47</v>
      </c>
      <c r="M1033" t="s">
        <v>47</v>
      </c>
      <c r="N1033" t="s">
        <v>28</v>
      </c>
      <c r="O1033" s="1">
        <v>41973</v>
      </c>
      <c r="Q1033" t="s">
        <v>29</v>
      </c>
      <c r="R1033" t="s">
        <v>24</v>
      </c>
    </row>
    <row r="1034" spans="1:18" x14ac:dyDescent="0.3">
      <c r="A1034" t="s">
        <v>18</v>
      </c>
      <c r="B1034" t="s">
        <v>19</v>
      </c>
      <c r="C1034" t="s">
        <v>19</v>
      </c>
      <c r="E1034" t="s">
        <v>3143</v>
      </c>
      <c r="F1034" t="s">
        <v>22</v>
      </c>
      <c r="G1034" t="s">
        <v>3144</v>
      </c>
      <c r="H1034">
        <v>15</v>
      </c>
      <c r="I1034">
        <v>15</v>
      </c>
      <c r="J1034" t="s">
        <v>32</v>
      </c>
      <c r="K1034" t="s">
        <v>3145</v>
      </c>
      <c r="L1034" t="s">
        <v>40</v>
      </c>
      <c r="M1034" t="s">
        <v>41</v>
      </c>
      <c r="N1034" t="s">
        <v>42</v>
      </c>
      <c r="O1034">
        <v>42333</v>
      </c>
      <c r="Q1034" t="s">
        <v>29</v>
      </c>
      <c r="R1034" t="s">
        <v>32</v>
      </c>
    </row>
    <row r="1035" spans="1:18" x14ac:dyDescent="0.3">
      <c r="A1035" t="s">
        <v>18</v>
      </c>
      <c r="B1035" t="s">
        <v>19</v>
      </c>
      <c r="C1035" t="s">
        <v>19</v>
      </c>
      <c r="E1035" t="s">
        <v>3146</v>
      </c>
      <c r="F1035" t="s">
        <v>22</v>
      </c>
      <c r="G1035" t="s">
        <v>3147</v>
      </c>
      <c r="H1035">
        <v>2.5</v>
      </c>
      <c r="I1035">
        <v>2.5</v>
      </c>
      <c r="J1035" t="s">
        <v>32</v>
      </c>
      <c r="K1035" t="s">
        <v>3148</v>
      </c>
      <c r="L1035" t="s">
        <v>40</v>
      </c>
      <c r="M1035" t="s">
        <v>41</v>
      </c>
      <c r="N1035" t="s">
        <v>36</v>
      </c>
      <c r="O1035" s="1">
        <v>41365</v>
      </c>
      <c r="Q1035" t="s">
        <v>29</v>
      </c>
      <c r="R1035" t="s">
        <v>32</v>
      </c>
    </row>
    <row r="1036" spans="1:18" x14ac:dyDescent="0.3">
      <c r="A1036" t="s">
        <v>18</v>
      </c>
      <c r="B1036" t="s">
        <v>19</v>
      </c>
      <c r="C1036" t="s">
        <v>19</v>
      </c>
      <c r="E1036" t="s">
        <v>3149</v>
      </c>
      <c r="F1036" t="s">
        <v>22</v>
      </c>
      <c r="G1036" t="s">
        <v>3150</v>
      </c>
      <c r="H1036">
        <v>14</v>
      </c>
      <c r="I1036">
        <v>14</v>
      </c>
      <c r="J1036" t="s">
        <v>24</v>
      </c>
      <c r="K1036" t="s">
        <v>3151</v>
      </c>
      <c r="L1036" t="s">
        <v>40</v>
      </c>
      <c r="M1036" t="s">
        <v>41</v>
      </c>
      <c r="N1036" t="s">
        <v>28</v>
      </c>
      <c r="O1036" s="1">
        <v>42627</v>
      </c>
      <c r="Q1036" t="s">
        <v>29</v>
      </c>
      <c r="R1036" t="s">
        <v>24</v>
      </c>
    </row>
    <row r="1037" spans="1:18" x14ac:dyDescent="0.3">
      <c r="A1037" t="s">
        <v>18</v>
      </c>
      <c r="B1037" t="s">
        <v>19</v>
      </c>
      <c r="C1037" t="s">
        <v>19</v>
      </c>
      <c r="E1037" t="s">
        <v>3154</v>
      </c>
      <c r="F1037" t="s">
        <v>22</v>
      </c>
      <c r="G1037" t="s">
        <v>3155</v>
      </c>
      <c r="H1037">
        <v>49.4</v>
      </c>
      <c r="I1037">
        <v>71.2</v>
      </c>
      <c r="J1037" t="s">
        <v>24</v>
      </c>
      <c r="K1037" t="s">
        <v>207</v>
      </c>
      <c r="L1037" t="s">
        <v>26</v>
      </c>
      <c r="M1037" t="s">
        <v>27</v>
      </c>
      <c r="N1037" t="s">
        <v>28</v>
      </c>
      <c r="O1037" s="1">
        <v>40754</v>
      </c>
      <c r="Q1037" t="s">
        <v>29</v>
      </c>
      <c r="R1037" t="s">
        <v>208</v>
      </c>
    </row>
    <row r="1038" spans="1:18" x14ac:dyDescent="0.3">
      <c r="A1038" t="s">
        <v>18</v>
      </c>
      <c r="B1038" t="s">
        <v>19</v>
      </c>
      <c r="C1038" t="s">
        <v>19</v>
      </c>
      <c r="E1038" t="s">
        <v>3156</v>
      </c>
      <c r="F1038" t="s">
        <v>22</v>
      </c>
      <c r="G1038" t="s">
        <v>3157</v>
      </c>
      <c r="H1038">
        <v>79.2</v>
      </c>
      <c r="I1038">
        <v>79.2</v>
      </c>
      <c r="J1038" t="s">
        <v>24</v>
      </c>
      <c r="K1038" t="s">
        <v>3158</v>
      </c>
      <c r="L1038" t="s">
        <v>47</v>
      </c>
      <c r="M1038" t="s">
        <v>47</v>
      </c>
      <c r="N1038" t="s">
        <v>28</v>
      </c>
      <c r="O1038" s="1">
        <v>42016</v>
      </c>
      <c r="Q1038" t="s">
        <v>29</v>
      </c>
      <c r="R1038" t="s">
        <v>24</v>
      </c>
    </row>
    <row r="1039" spans="1:18" x14ac:dyDescent="0.3">
      <c r="A1039" t="s">
        <v>18</v>
      </c>
      <c r="B1039" t="s">
        <v>19</v>
      </c>
      <c r="C1039" t="s">
        <v>19</v>
      </c>
      <c r="E1039" t="s">
        <v>3160</v>
      </c>
      <c r="F1039" t="s">
        <v>22</v>
      </c>
      <c r="G1039" t="s">
        <v>3161</v>
      </c>
      <c r="H1039">
        <v>20</v>
      </c>
      <c r="I1039">
        <v>20</v>
      </c>
      <c r="J1039" t="s">
        <v>24</v>
      </c>
      <c r="K1039" t="s">
        <v>3162</v>
      </c>
      <c r="L1039" t="s">
        <v>40</v>
      </c>
      <c r="M1039" t="s">
        <v>41</v>
      </c>
      <c r="N1039" t="s">
        <v>28</v>
      </c>
      <c r="O1039">
        <v>42720</v>
      </c>
      <c r="Q1039" t="s">
        <v>29</v>
      </c>
      <c r="R1039" t="s">
        <v>24</v>
      </c>
    </row>
    <row r="1040" spans="1:18" x14ac:dyDescent="0.3">
      <c r="A1040" t="s">
        <v>18</v>
      </c>
      <c r="B1040" t="s">
        <v>19</v>
      </c>
      <c r="C1040" t="s">
        <v>19</v>
      </c>
      <c r="E1040" t="s">
        <v>3163</v>
      </c>
      <c r="F1040" t="s">
        <v>22</v>
      </c>
      <c r="G1040" t="s">
        <v>3164</v>
      </c>
      <c r="H1040">
        <v>20</v>
      </c>
      <c r="I1040">
        <v>20</v>
      </c>
      <c r="J1040" t="s">
        <v>24</v>
      </c>
      <c r="K1040" t="s">
        <v>3165</v>
      </c>
      <c r="L1040" t="s">
        <v>40</v>
      </c>
      <c r="M1040" t="s">
        <v>41</v>
      </c>
      <c r="N1040" t="s">
        <v>28</v>
      </c>
      <c r="O1040">
        <v>42781</v>
      </c>
      <c r="Q1040" t="s">
        <v>29</v>
      </c>
      <c r="R1040" t="s">
        <v>24</v>
      </c>
    </row>
    <row r="1041" spans="1:18" x14ac:dyDescent="0.3">
      <c r="A1041" t="s">
        <v>18</v>
      </c>
      <c r="B1041" t="s">
        <v>19</v>
      </c>
      <c r="C1041" t="s">
        <v>19</v>
      </c>
      <c r="E1041" t="s">
        <v>2273</v>
      </c>
      <c r="F1041" t="s">
        <v>22</v>
      </c>
      <c r="G1041" t="s">
        <v>2274</v>
      </c>
      <c r="H1041">
        <v>46</v>
      </c>
      <c r="I1041">
        <v>59</v>
      </c>
      <c r="J1041" t="s">
        <v>24</v>
      </c>
      <c r="K1041" t="s">
        <v>227</v>
      </c>
      <c r="L1041" t="s">
        <v>26</v>
      </c>
      <c r="M1041" t="s">
        <v>27</v>
      </c>
      <c r="N1041" t="s">
        <v>28</v>
      </c>
      <c r="O1041" s="1">
        <v>39345</v>
      </c>
      <c r="Q1041" t="s">
        <v>29</v>
      </c>
      <c r="R1041" t="s">
        <v>24</v>
      </c>
    </row>
    <row r="1042" spans="1:18" x14ac:dyDescent="0.3">
      <c r="A1042" t="s">
        <v>18</v>
      </c>
      <c r="B1042" t="s">
        <v>19</v>
      </c>
      <c r="C1042" t="s">
        <v>19</v>
      </c>
      <c r="E1042" t="s">
        <v>3170</v>
      </c>
      <c r="F1042" t="s">
        <v>22</v>
      </c>
      <c r="G1042" t="s">
        <v>3171</v>
      </c>
      <c r="H1042">
        <v>96.65</v>
      </c>
      <c r="I1042">
        <v>102.5</v>
      </c>
      <c r="J1042" t="s">
        <v>24</v>
      </c>
      <c r="K1042" t="s">
        <v>1413</v>
      </c>
      <c r="L1042" t="s">
        <v>26</v>
      </c>
      <c r="M1042" t="s">
        <v>27</v>
      </c>
      <c r="N1042" t="s">
        <v>28</v>
      </c>
      <c r="O1042" s="1">
        <v>41354</v>
      </c>
      <c r="Q1042" t="s">
        <v>29</v>
      </c>
      <c r="R1042" t="s">
        <v>24</v>
      </c>
    </row>
    <row r="1043" spans="1:18" x14ac:dyDescent="0.3">
      <c r="A1043" t="s">
        <v>18</v>
      </c>
      <c r="B1043" t="s">
        <v>19</v>
      </c>
      <c r="C1043" t="s">
        <v>19</v>
      </c>
      <c r="E1043" t="s">
        <v>3172</v>
      </c>
      <c r="F1043" t="s">
        <v>22</v>
      </c>
      <c r="G1043" t="s">
        <v>3173</v>
      </c>
      <c r="H1043">
        <v>18</v>
      </c>
      <c r="I1043">
        <v>18</v>
      </c>
      <c r="J1043" t="s">
        <v>32</v>
      </c>
      <c r="K1043" t="s">
        <v>3174</v>
      </c>
      <c r="L1043" t="s">
        <v>40</v>
      </c>
      <c r="M1043" t="s">
        <v>41</v>
      </c>
      <c r="N1043" t="s">
        <v>42</v>
      </c>
      <c r="O1043">
        <v>41684</v>
      </c>
      <c r="Q1043" t="s">
        <v>29</v>
      </c>
      <c r="R1043" t="s">
        <v>32</v>
      </c>
    </row>
    <row r="1044" spans="1:18" x14ac:dyDescent="0.3">
      <c r="A1044" t="s">
        <v>18</v>
      </c>
      <c r="B1044" t="s">
        <v>19</v>
      </c>
      <c r="C1044" t="s">
        <v>19</v>
      </c>
      <c r="E1044" t="s">
        <v>3175</v>
      </c>
      <c r="F1044" t="s">
        <v>22</v>
      </c>
      <c r="G1044" t="s">
        <v>3176</v>
      </c>
      <c r="H1044">
        <v>1.5</v>
      </c>
      <c r="I1044">
        <v>1.5</v>
      </c>
      <c r="J1044" t="s">
        <v>32</v>
      </c>
      <c r="K1044" t="s">
        <v>3177</v>
      </c>
      <c r="L1044" t="s">
        <v>40</v>
      </c>
      <c r="M1044" t="s">
        <v>41</v>
      </c>
      <c r="N1044" t="s">
        <v>36</v>
      </c>
      <c r="O1044" s="1">
        <v>41437</v>
      </c>
      <c r="Q1044" t="s">
        <v>29</v>
      </c>
      <c r="R1044" t="s">
        <v>32</v>
      </c>
    </row>
    <row r="1045" spans="1:18" x14ac:dyDescent="0.3">
      <c r="A1045" t="s">
        <v>18</v>
      </c>
      <c r="B1045" t="s">
        <v>19</v>
      </c>
      <c r="C1045" t="s">
        <v>19</v>
      </c>
      <c r="E1045" t="s">
        <v>3178</v>
      </c>
      <c r="F1045" t="s">
        <v>22</v>
      </c>
      <c r="G1045" t="s">
        <v>3179</v>
      </c>
      <c r="H1045">
        <v>3.5</v>
      </c>
      <c r="I1045">
        <v>3.5</v>
      </c>
      <c r="J1045" t="s">
        <v>24</v>
      </c>
      <c r="K1045" t="s">
        <v>163</v>
      </c>
      <c r="L1045" t="s">
        <v>40</v>
      </c>
      <c r="M1045" t="s">
        <v>41</v>
      </c>
      <c r="N1045" t="s">
        <v>28</v>
      </c>
      <c r="O1045">
        <v>41436</v>
      </c>
      <c r="Q1045" t="s">
        <v>29</v>
      </c>
      <c r="R1045" t="s">
        <v>24</v>
      </c>
    </row>
    <row r="1046" spans="1:18" x14ac:dyDescent="0.3">
      <c r="A1046" t="s">
        <v>18</v>
      </c>
      <c r="B1046" t="s">
        <v>19</v>
      </c>
      <c r="C1046" t="s">
        <v>19</v>
      </c>
      <c r="E1046" t="s">
        <v>3181</v>
      </c>
      <c r="F1046" t="s">
        <v>22</v>
      </c>
      <c r="G1046" t="s">
        <v>3182</v>
      </c>
      <c r="H1046">
        <v>20</v>
      </c>
      <c r="I1046">
        <v>20</v>
      </c>
      <c r="J1046" t="s">
        <v>24</v>
      </c>
      <c r="K1046" t="s">
        <v>3182</v>
      </c>
      <c r="L1046" t="s">
        <v>40</v>
      </c>
      <c r="M1046" t="s">
        <v>41</v>
      </c>
      <c r="N1046" t="s">
        <v>28</v>
      </c>
      <c r="O1046">
        <v>42338</v>
      </c>
      <c r="Q1046" t="s">
        <v>29</v>
      </c>
      <c r="R1046" t="s">
        <v>24</v>
      </c>
    </row>
    <row r="1047" spans="1:18" x14ac:dyDescent="0.3">
      <c r="A1047" t="s">
        <v>18</v>
      </c>
      <c r="B1047" t="s">
        <v>19</v>
      </c>
      <c r="C1047" t="s">
        <v>20</v>
      </c>
      <c r="D1047" t="s">
        <v>3185</v>
      </c>
      <c r="E1047" t="s">
        <v>3185</v>
      </c>
      <c r="F1047" t="s">
        <v>22</v>
      </c>
      <c r="G1047" t="s">
        <v>3185</v>
      </c>
      <c r="H1047">
        <v>0.99</v>
      </c>
      <c r="J1047" t="s">
        <v>24</v>
      </c>
      <c r="K1047" t="s">
        <v>187</v>
      </c>
      <c r="L1047" t="s">
        <v>160</v>
      </c>
      <c r="M1047" t="s">
        <v>160</v>
      </c>
      <c r="N1047" t="s">
        <v>28</v>
      </c>
      <c r="O1047" s="1"/>
      <c r="Q1047" t="s">
        <v>29</v>
      </c>
      <c r="R1047" t="s">
        <v>24</v>
      </c>
    </row>
    <row r="1048" spans="1:18" x14ac:dyDescent="0.3">
      <c r="A1048" t="s">
        <v>18</v>
      </c>
      <c r="B1048" t="s">
        <v>19</v>
      </c>
      <c r="C1048" t="s">
        <v>19</v>
      </c>
      <c r="E1048" t="s">
        <v>3186</v>
      </c>
      <c r="F1048" t="s">
        <v>22</v>
      </c>
      <c r="G1048" t="s">
        <v>3187</v>
      </c>
      <c r="H1048">
        <v>14.4</v>
      </c>
      <c r="I1048">
        <v>14.4</v>
      </c>
      <c r="J1048" t="s">
        <v>24</v>
      </c>
      <c r="K1048" t="s">
        <v>2205</v>
      </c>
      <c r="L1048" t="s">
        <v>47</v>
      </c>
      <c r="M1048" t="s">
        <v>47</v>
      </c>
      <c r="N1048" t="s">
        <v>28</v>
      </c>
      <c r="O1048" s="1"/>
      <c r="Q1048" t="s">
        <v>29</v>
      </c>
      <c r="R1048" t="s">
        <v>24</v>
      </c>
    </row>
    <row r="1049" spans="1:18" x14ac:dyDescent="0.3">
      <c r="A1049" t="s">
        <v>18</v>
      </c>
      <c r="B1049" t="s">
        <v>19</v>
      </c>
      <c r="C1049" t="s">
        <v>19</v>
      </c>
      <c r="E1049" t="s">
        <v>3188</v>
      </c>
      <c r="F1049" t="s">
        <v>22</v>
      </c>
      <c r="G1049" t="s">
        <v>3189</v>
      </c>
      <c r="H1049">
        <v>20</v>
      </c>
      <c r="I1049">
        <v>20</v>
      </c>
      <c r="J1049" t="s">
        <v>24</v>
      </c>
      <c r="K1049" t="s">
        <v>3190</v>
      </c>
      <c r="L1049" t="s">
        <v>40</v>
      </c>
      <c r="M1049" t="s">
        <v>41</v>
      </c>
      <c r="N1049" t="s">
        <v>28</v>
      </c>
      <c r="O1049" s="1">
        <v>42139</v>
      </c>
      <c r="Q1049" t="s">
        <v>29</v>
      </c>
      <c r="R1049" t="s">
        <v>24</v>
      </c>
    </row>
    <row r="1050" spans="1:18" x14ac:dyDescent="0.3">
      <c r="A1050" t="s">
        <v>18</v>
      </c>
      <c r="B1050" t="s">
        <v>19</v>
      </c>
      <c r="C1050" t="s">
        <v>19</v>
      </c>
      <c r="E1050" t="s">
        <v>3191</v>
      </c>
      <c r="F1050" t="s">
        <v>22</v>
      </c>
      <c r="G1050" t="s">
        <v>3192</v>
      </c>
      <c r="H1050">
        <v>13.8</v>
      </c>
      <c r="I1050">
        <v>13.8</v>
      </c>
      <c r="J1050" t="s">
        <v>24</v>
      </c>
      <c r="K1050" t="s">
        <v>3193</v>
      </c>
      <c r="L1050" t="s">
        <v>40</v>
      </c>
      <c r="M1050" t="s">
        <v>41</v>
      </c>
      <c r="N1050" t="s">
        <v>28</v>
      </c>
      <c r="O1050" s="1">
        <v>42915</v>
      </c>
      <c r="Q1050" t="s">
        <v>29</v>
      </c>
      <c r="R1050" t="s">
        <v>24</v>
      </c>
    </row>
    <row r="1051" spans="1:18" x14ac:dyDescent="0.3">
      <c r="A1051" t="s">
        <v>18</v>
      </c>
      <c r="B1051" t="s">
        <v>19</v>
      </c>
      <c r="C1051" t="s">
        <v>19</v>
      </c>
      <c r="E1051" t="s">
        <v>3194</v>
      </c>
      <c r="F1051" t="s">
        <v>22</v>
      </c>
      <c r="G1051" t="s">
        <v>3195</v>
      </c>
      <c r="H1051">
        <v>100</v>
      </c>
      <c r="I1051">
        <v>102</v>
      </c>
      <c r="J1051" t="s">
        <v>32</v>
      </c>
      <c r="K1051" t="s">
        <v>3196</v>
      </c>
      <c r="L1051" t="s">
        <v>40</v>
      </c>
      <c r="M1051" t="s">
        <v>41</v>
      </c>
      <c r="N1051" t="s">
        <v>36</v>
      </c>
      <c r="O1051" s="1">
        <v>42601</v>
      </c>
      <c r="Q1051" t="s">
        <v>29</v>
      </c>
      <c r="R1051" t="s">
        <v>32</v>
      </c>
    </row>
    <row r="1052" spans="1:18" x14ac:dyDescent="0.3">
      <c r="A1052" t="s">
        <v>18</v>
      </c>
      <c r="B1052" t="s">
        <v>19</v>
      </c>
      <c r="C1052" t="s">
        <v>19</v>
      </c>
      <c r="E1052" t="s">
        <v>3197</v>
      </c>
      <c r="F1052" t="s">
        <v>22</v>
      </c>
      <c r="G1052" t="s">
        <v>3198</v>
      </c>
      <c r="H1052">
        <v>19.95</v>
      </c>
      <c r="I1052">
        <v>21.8</v>
      </c>
      <c r="J1052" t="s">
        <v>24</v>
      </c>
      <c r="K1052" t="s">
        <v>3199</v>
      </c>
      <c r="L1052" t="s">
        <v>47</v>
      </c>
      <c r="M1052" t="s">
        <v>47</v>
      </c>
      <c r="N1052" t="s">
        <v>28</v>
      </c>
      <c r="O1052" s="1">
        <v>41411</v>
      </c>
      <c r="Q1052" t="s">
        <v>29</v>
      </c>
      <c r="R1052" t="s">
        <v>24</v>
      </c>
    </row>
    <row r="1053" spans="1:18" x14ac:dyDescent="0.3">
      <c r="A1053" t="s">
        <v>18</v>
      </c>
      <c r="B1053" t="s">
        <v>19</v>
      </c>
      <c r="C1053" t="s">
        <v>19</v>
      </c>
      <c r="E1053" t="s">
        <v>3200</v>
      </c>
      <c r="F1053" t="s">
        <v>22</v>
      </c>
      <c r="G1053" t="s">
        <v>3201</v>
      </c>
      <c r="H1053">
        <v>1.42</v>
      </c>
      <c r="I1053">
        <v>1.4</v>
      </c>
      <c r="J1053" t="s">
        <v>32</v>
      </c>
      <c r="K1053" t="s">
        <v>3202</v>
      </c>
      <c r="L1053" t="s">
        <v>94</v>
      </c>
      <c r="M1053" t="s">
        <v>135</v>
      </c>
      <c r="N1053" t="s">
        <v>36</v>
      </c>
      <c r="O1053" s="1">
        <v>41463</v>
      </c>
      <c r="Q1053" t="s">
        <v>29</v>
      </c>
      <c r="R1053" t="s">
        <v>32</v>
      </c>
    </row>
    <row r="1054" spans="1:18" x14ac:dyDescent="0.3">
      <c r="A1054" t="s">
        <v>18</v>
      </c>
      <c r="B1054" t="s">
        <v>19</v>
      </c>
      <c r="C1054" t="s">
        <v>19</v>
      </c>
      <c r="E1054" t="s">
        <v>1918</v>
      </c>
      <c r="F1054" t="s">
        <v>22</v>
      </c>
      <c r="G1054" t="s">
        <v>1919</v>
      </c>
      <c r="H1054">
        <v>52.23</v>
      </c>
      <c r="I1054">
        <v>55.3</v>
      </c>
      <c r="J1054" t="s">
        <v>32</v>
      </c>
      <c r="K1054" t="s">
        <v>1919</v>
      </c>
      <c r="L1054" t="s">
        <v>26</v>
      </c>
      <c r="M1054" t="s">
        <v>27</v>
      </c>
      <c r="N1054" t="s">
        <v>42</v>
      </c>
      <c r="O1054" s="1">
        <v>32581</v>
      </c>
      <c r="Q1054" t="s">
        <v>29</v>
      </c>
      <c r="R1054" t="s">
        <v>32</v>
      </c>
    </row>
    <row r="1055" spans="1:18" x14ac:dyDescent="0.3">
      <c r="A1055" t="s">
        <v>18</v>
      </c>
      <c r="B1055" t="s">
        <v>20</v>
      </c>
      <c r="C1055" t="s">
        <v>19</v>
      </c>
      <c r="E1055" t="s">
        <v>3203</v>
      </c>
      <c r="F1055" t="s">
        <v>22</v>
      </c>
      <c r="G1055" t="s">
        <v>3204</v>
      </c>
      <c r="H1055">
        <v>1.65</v>
      </c>
      <c r="I1055">
        <v>15</v>
      </c>
      <c r="J1055" t="s">
        <v>24</v>
      </c>
      <c r="K1055" t="s">
        <v>227</v>
      </c>
      <c r="L1055" t="s">
        <v>160</v>
      </c>
      <c r="M1055" t="s">
        <v>160</v>
      </c>
      <c r="N1055" t="s">
        <v>28</v>
      </c>
      <c r="O1055" s="1">
        <v>31778</v>
      </c>
      <c r="Q1055" t="s">
        <v>29</v>
      </c>
      <c r="R1055" t="s">
        <v>24</v>
      </c>
    </row>
    <row r="1056" spans="1:18" x14ac:dyDescent="0.3">
      <c r="A1056" t="s">
        <v>18</v>
      </c>
      <c r="B1056" t="s">
        <v>19</v>
      </c>
      <c r="C1056" t="s">
        <v>19</v>
      </c>
      <c r="E1056" t="s">
        <v>3205</v>
      </c>
      <c r="F1056" t="s">
        <v>22</v>
      </c>
      <c r="G1056" t="s">
        <v>3206</v>
      </c>
      <c r="H1056">
        <v>0.91</v>
      </c>
      <c r="I1056">
        <v>1</v>
      </c>
      <c r="J1056" t="s">
        <v>24</v>
      </c>
      <c r="K1056" t="s">
        <v>3207</v>
      </c>
      <c r="L1056" t="s">
        <v>40</v>
      </c>
      <c r="M1056" t="s">
        <v>41</v>
      </c>
      <c r="N1056" t="s">
        <v>28</v>
      </c>
      <c r="O1056">
        <v>43238</v>
      </c>
      <c r="Q1056" t="s">
        <v>29</v>
      </c>
      <c r="R1056" t="s">
        <v>24</v>
      </c>
    </row>
    <row r="1057" spans="1:18" x14ac:dyDescent="0.3">
      <c r="A1057" t="s">
        <v>18</v>
      </c>
      <c r="B1057" t="s">
        <v>19</v>
      </c>
      <c r="C1057" t="s">
        <v>19</v>
      </c>
      <c r="E1057" t="s">
        <v>3208</v>
      </c>
      <c r="F1057" t="s">
        <v>22</v>
      </c>
      <c r="G1057" t="s">
        <v>3209</v>
      </c>
      <c r="H1057">
        <v>38</v>
      </c>
      <c r="I1057">
        <v>36</v>
      </c>
      <c r="J1057" t="s">
        <v>32</v>
      </c>
      <c r="K1057" t="s">
        <v>3210</v>
      </c>
      <c r="L1057" t="s">
        <v>47</v>
      </c>
      <c r="M1057" t="s">
        <v>47</v>
      </c>
      <c r="N1057" t="s">
        <v>36</v>
      </c>
      <c r="O1057" s="1">
        <v>30674</v>
      </c>
      <c r="Q1057" t="s">
        <v>29</v>
      </c>
      <c r="R1057" t="s">
        <v>32</v>
      </c>
    </row>
    <row r="1058" spans="1:18" x14ac:dyDescent="0.3">
      <c r="A1058" t="s">
        <v>18</v>
      </c>
      <c r="B1058" t="s">
        <v>19</v>
      </c>
      <c r="C1058" t="s">
        <v>19</v>
      </c>
      <c r="E1058" t="s">
        <v>3211</v>
      </c>
      <c r="F1058" t="s">
        <v>22</v>
      </c>
      <c r="G1058" t="s">
        <v>3212</v>
      </c>
      <c r="H1058">
        <v>27.39</v>
      </c>
      <c r="I1058">
        <v>27.4</v>
      </c>
      <c r="J1058" t="s">
        <v>24</v>
      </c>
      <c r="K1058" t="s">
        <v>1939</v>
      </c>
      <c r="L1058" t="s">
        <v>47</v>
      </c>
      <c r="M1058" t="s">
        <v>47</v>
      </c>
      <c r="N1058" t="s">
        <v>28</v>
      </c>
      <c r="O1058">
        <v>43385</v>
      </c>
      <c r="Q1058" t="s">
        <v>29</v>
      </c>
      <c r="R1058" t="s">
        <v>24</v>
      </c>
    </row>
    <row r="1059" spans="1:18" x14ac:dyDescent="0.3">
      <c r="A1059" t="s">
        <v>18</v>
      </c>
      <c r="B1059" t="s">
        <v>19</v>
      </c>
      <c r="C1059" t="s">
        <v>19</v>
      </c>
      <c r="E1059" t="s">
        <v>3214</v>
      </c>
      <c r="F1059" t="s">
        <v>22</v>
      </c>
      <c r="G1059" t="s">
        <v>3215</v>
      </c>
      <c r="H1059">
        <v>10.5</v>
      </c>
      <c r="I1059">
        <v>12.5</v>
      </c>
      <c r="J1059" t="s">
        <v>32</v>
      </c>
      <c r="K1059" t="s">
        <v>2331</v>
      </c>
      <c r="L1059" t="s">
        <v>83</v>
      </c>
      <c r="M1059" t="s">
        <v>95</v>
      </c>
      <c r="N1059" t="s">
        <v>36</v>
      </c>
      <c r="O1059">
        <v>39684</v>
      </c>
      <c r="Q1059" t="s">
        <v>29</v>
      </c>
      <c r="R1059" t="s">
        <v>32</v>
      </c>
    </row>
    <row r="1060" spans="1:18" x14ac:dyDescent="0.3">
      <c r="A1060" t="s">
        <v>18</v>
      </c>
      <c r="B1060" t="s">
        <v>19</v>
      </c>
      <c r="C1060" t="s">
        <v>19</v>
      </c>
      <c r="E1060" t="s">
        <v>3221</v>
      </c>
      <c r="F1060" t="s">
        <v>22</v>
      </c>
      <c r="G1060" t="s">
        <v>3222</v>
      </c>
      <c r="H1060">
        <v>39</v>
      </c>
      <c r="I1060">
        <v>39</v>
      </c>
      <c r="J1060" t="s">
        <v>32</v>
      </c>
      <c r="K1060" t="s">
        <v>68</v>
      </c>
      <c r="L1060" t="s">
        <v>34</v>
      </c>
      <c r="M1060" t="s">
        <v>35</v>
      </c>
      <c r="N1060" t="s">
        <v>36</v>
      </c>
      <c r="O1060" s="1">
        <v>23743</v>
      </c>
      <c r="Q1060" t="s">
        <v>29</v>
      </c>
      <c r="R1060" t="s">
        <v>32</v>
      </c>
    </row>
    <row r="1061" spans="1:18" x14ac:dyDescent="0.3">
      <c r="A1061" t="s">
        <v>18</v>
      </c>
      <c r="B1061" t="s">
        <v>19</v>
      </c>
      <c r="C1061" t="s">
        <v>19</v>
      </c>
      <c r="E1061" t="s">
        <v>3223</v>
      </c>
      <c r="F1061" t="s">
        <v>44</v>
      </c>
      <c r="G1061" t="s">
        <v>3224</v>
      </c>
      <c r="H1061">
        <v>200</v>
      </c>
      <c r="I1061">
        <v>220.5</v>
      </c>
      <c r="J1061" t="s">
        <v>24</v>
      </c>
      <c r="K1061" t="s">
        <v>671</v>
      </c>
      <c r="L1061" t="s">
        <v>47</v>
      </c>
      <c r="M1061" t="s">
        <v>47</v>
      </c>
      <c r="N1061" t="s">
        <v>28</v>
      </c>
      <c r="O1061" s="1">
        <v>43678</v>
      </c>
      <c r="Q1061" t="s">
        <v>672</v>
      </c>
      <c r="R1061" t="s">
        <v>24</v>
      </c>
    </row>
    <row r="1062" spans="1:18" x14ac:dyDescent="0.3">
      <c r="A1062" t="s">
        <v>18</v>
      </c>
      <c r="B1062" t="s">
        <v>20</v>
      </c>
      <c r="C1062" t="s">
        <v>19</v>
      </c>
      <c r="E1062" t="s">
        <v>3225</v>
      </c>
      <c r="F1062" t="s">
        <v>22</v>
      </c>
      <c r="G1062" t="s">
        <v>3226</v>
      </c>
      <c r="H1062">
        <v>30</v>
      </c>
      <c r="I1062">
        <v>35.799999999999997</v>
      </c>
      <c r="J1062" t="s">
        <v>24</v>
      </c>
      <c r="K1062" t="s">
        <v>3227</v>
      </c>
      <c r="L1062" t="s">
        <v>83</v>
      </c>
      <c r="M1062" t="s">
        <v>118</v>
      </c>
      <c r="N1062" t="s">
        <v>28</v>
      </c>
      <c r="O1062" s="1">
        <v>29952</v>
      </c>
      <c r="Q1062" t="s">
        <v>29</v>
      </c>
      <c r="R1062" t="s">
        <v>24</v>
      </c>
    </row>
    <row r="1063" spans="1:18" x14ac:dyDescent="0.3">
      <c r="A1063" t="s">
        <v>18</v>
      </c>
      <c r="B1063" t="s">
        <v>19</v>
      </c>
      <c r="C1063" t="s">
        <v>19</v>
      </c>
      <c r="E1063" t="s">
        <v>3228</v>
      </c>
      <c r="F1063" t="s">
        <v>22</v>
      </c>
      <c r="G1063" t="s">
        <v>3229</v>
      </c>
      <c r="H1063">
        <v>23.66</v>
      </c>
      <c r="I1063">
        <v>22.5</v>
      </c>
      <c r="J1063" t="s">
        <v>24</v>
      </c>
      <c r="K1063" t="s">
        <v>3230</v>
      </c>
      <c r="L1063" t="s">
        <v>47</v>
      </c>
      <c r="M1063" t="s">
        <v>47</v>
      </c>
      <c r="N1063" t="s">
        <v>28</v>
      </c>
      <c r="O1063">
        <v>42535</v>
      </c>
      <c r="Q1063" t="s">
        <v>29</v>
      </c>
      <c r="R1063" t="s">
        <v>24</v>
      </c>
    </row>
    <row r="1064" spans="1:18" x14ac:dyDescent="0.3">
      <c r="A1064" t="s">
        <v>18</v>
      </c>
      <c r="B1064" t="s">
        <v>19</v>
      </c>
      <c r="C1064" t="s">
        <v>19</v>
      </c>
      <c r="E1064" t="s">
        <v>3231</v>
      </c>
      <c r="F1064" t="s">
        <v>44</v>
      </c>
      <c r="G1064" t="s">
        <v>3232</v>
      </c>
      <c r="H1064">
        <v>12</v>
      </c>
      <c r="J1064" t="s">
        <v>24</v>
      </c>
      <c r="K1064" t="s">
        <v>3233</v>
      </c>
      <c r="L1064" t="s">
        <v>185</v>
      </c>
      <c r="M1064" t="s">
        <v>27</v>
      </c>
      <c r="N1064" t="s">
        <v>28</v>
      </c>
      <c r="O1064" s="1">
        <v>43845</v>
      </c>
      <c r="Q1064" t="s">
        <v>1948</v>
      </c>
      <c r="R1064" t="s">
        <v>24</v>
      </c>
    </row>
    <row r="1065" spans="1:18" x14ac:dyDescent="0.3">
      <c r="A1065" t="s">
        <v>18</v>
      </c>
      <c r="B1065" t="s">
        <v>19</v>
      </c>
      <c r="C1065" t="s">
        <v>20</v>
      </c>
      <c r="D1065" t="s">
        <v>837</v>
      </c>
      <c r="E1065" t="s">
        <v>837</v>
      </c>
      <c r="F1065" t="s">
        <v>22</v>
      </c>
      <c r="G1065" t="s">
        <v>837</v>
      </c>
      <c r="H1065">
        <v>415.3</v>
      </c>
      <c r="J1065" t="s">
        <v>32</v>
      </c>
      <c r="K1065" t="s">
        <v>241</v>
      </c>
      <c r="L1065" t="s">
        <v>652</v>
      </c>
      <c r="M1065" t="s">
        <v>35</v>
      </c>
      <c r="N1065" t="s">
        <v>36</v>
      </c>
      <c r="Q1065" t="s">
        <v>29</v>
      </c>
      <c r="R1065" t="s">
        <v>1088</v>
      </c>
    </row>
    <row r="1066" spans="1:18" x14ac:dyDescent="0.3">
      <c r="A1066" t="s">
        <v>18</v>
      </c>
      <c r="B1066" t="s">
        <v>19</v>
      </c>
      <c r="C1066" t="s">
        <v>19</v>
      </c>
      <c r="E1066" t="s">
        <v>2828</v>
      </c>
      <c r="F1066" t="s">
        <v>22</v>
      </c>
      <c r="G1066" t="s">
        <v>2829</v>
      </c>
      <c r="H1066">
        <v>62.5</v>
      </c>
      <c r="I1066">
        <v>62.5</v>
      </c>
      <c r="J1066" t="s">
        <v>24</v>
      </c>
      <c r="K1066" t="s">
        <v>2067</v>
      </c>
      <c r="L1066" t="s">
        <v>40</v>
      </c>
      <c r="M1066" t="s">
        <v>41</v>
      </c>
      <c r="N1066" t="s">
        <v>28</v>
      </c>
      <c r="O1066" s="1">
        <v>44145</v>
      </c>
      <c r="Q1066" t="s">
        <v>29</v>
      </c>
      <c r="R1066" t="s">
        <v>24</v>
      </c>
    </row>
    <row r="1067" spans="1:18" x14ac:dyDescent="0.3">
      <c r="A1067" t="s">
        <v>18</v>
      </c>
      <c r="B1067" t="s">
        <v>19</v>
      </c>
      <c r="C1067" t="s">
        <v>19</v>
      </c>
      <c r="E1067" t="s">
        <v>3234</v>
      </c>
      <c r="F1067" t="s">
        <v>22</v>
      </c>
      <c r="G1067" t="s">
        <v>3235</v>
      </c>
      <c r="H1067">
        <v>28.1</v>
      </c>
      <c r="I1067">
        <v>35.700000000000003</v>
      </c>
      <c r="J1067" t="s">
        <v>24</v>
      </c>
      <c r="K1067" t="s">
        <v>3236</v>
      </c>
      <c r="L1067" t="s">
        <v>185</v>
      </c>
      <c r="M1067" t="s">
        <v>135</v>
      </c>
      <c r="N1067" t="s">
        <v>28</v>
      </c>
      <c r="O1067" s="1">
        <v>41214</v>
      </c>
      <c r="Q1067" t="s">
        <v>29</v>
      </c>
      <c r="R1067" t="s">
        <v>24</v>
      </c>
    </row>
    <row r="1068" spans="1:18" x14ac:dyDescent="0.3">
      <c r="A1068" t="s">
        <v>18</v>
      </c>
      <c r="B1068" t="s">
        <v>19</v>
      </c>
      <c r="C1068" t="s">
        <v>19</v>
      </c>
      <c r="E1068" t="s">
        <v>3237</v>
      </c>
      <c r="F1068" t="s">
        <v>44</v>
      </c>
      <c r="G1068" t="s">
        <v>3238</v>
      </c>
      <c r="H1068">
        <v>50</v>
      </c>
      <c r="J1068" t="s">
        <v>32</v>
      </c>
      <c r="K1068" t="s">
        <v>667</v>
      </c>
      <c r="L1068" t="s">
        <v>47</v>
      </c>
      <c r="M1068" t="s">
        <v>47</v>
      </c>
      <c r="N1068" t="s">
        <v>36</v>
      </c>
      <c r="O1068" s="1"/>
      <c r="Q1068" t="s">
        <v>668</v>
      </c>
      <c r="R1068" t="s">
        <v>32</v>
      </c>
    </row>
    <row r="1069" spans="1:18" x14ac:dyDescent="0.3">
      <c r="A1069" t="s">
        <v>18</v>
      </c>
      <c r="B1069" t="s">
        <v>19</v>
      </c>
      <c r="C1069" t="s">
        <v>19</v>
      </c>
      <c r="E1069" t="s">
        <v>3239</v>
      </c>
      <c r="F1069" t="s">
        <v>22</v>
      </c>
      <c r="G1069" t="s">
        <v>3240</v>
      </c>
      <c r="H1069">
        <v>266</v>
      </c>
      <c r="I1069">
        <v>295</v>
      </c>
      <c r="J1069" t="s">
        <v>32</v>
      </c>
      <c r="K1069" t="s">
        <v>1582</v>
      </c>
      <c r="L1069" t="s">
        <v>185</v>
      </c>
      <c r="M1069" t="s">
        <v>27</v>
      </c>
      <c r="N1069" t="s">
        <v>42</v>
      </c>
      <c r="O1069" s="1">
        <v>37685</v>
      </c>
      <c r="Q1069" t="s">
        <v>29</v>
      </c>
      <c r="R1069" t="s">
        <v>32</v>
      </c>
    </row>
    <row r="1070" spans="1:18" x14ac:dyDescent="0.3">
      <c r="A1070" t="s">
        <v>18</v>
      </c>
      <c r="B1070" t="s">
        <v>19</v>
      </c>
      <c r="C1070" t="s">
        <v>19</v>
      </c>
      <c r="E1070" t="s">
        <v>3241</v>
      </c>
      <c r="F1070" t="s">
        <v>22</v>
      </c>
      <c r="G1070" t="s">
        <v>3242</v>
      </c>
      <c r="H1070">
        <v>68.5</v>
      </c>
      <c r="I1070">
        <v>68.5</v>
      </c>
      <c r="J1070" t="s">
        <v>32</v>
      </c>
      <c r="K1070" t="s">
        <v>68</v>
      </c>
      <c r="L1070" t="s">
        <v>34</v>
      </c>
      <c r="M1070" t="s">
        <v>35</v>
      </c>
      <c r="N1070" t="s">
        <v>36</v>
      </c>
      <c r="O1070" s="1">
        <v>21186</v>
      </c>
      <c r="Q1070" t="s">
        <v>29</v>
      </c>
      <c r="R1070" t="s">
        <v>32</v>
      </c>
    </row>
    <row r="1071" spans="1:18" x14ac:dyDescent="0.3">
      <c r="A1071" t="s">
        <v>18</v>
      </c>
      <c r="B1071" t="s">
        <v>19</v>
      </c>
      <c r="C1071" t="s">
        <v>19</v>
      </c>
      <c r="E1071" t="s">
        <v>3243</v>
      </c>
      <c r="F1071" t="s">
        <v>22</v>
      </c>
      <c r="G1071" t="s">
        <v>3244</v>
      </c>
      <c r="H1071">
        <v>36.799999999999997</v>
      </c>
      <c r="I1071">
        <v>38</v>
      </c>
      <c r="J1071" t="s">
        <v>32</v>
      </c>
      <c r="K1071" t="s">
        <v>3245</v>
      </c>
      <c r="L1071" t="s">
        <v>47</v>
      </c>
      <c r="M1071" t="s">
        <v>47</v>
      </c>
      <c r="N1071" t="s">
        <v>36</v>
      </c>
      <c r="O1071" s="1">
        <v>40568</v>
      </c>
      <c r="Q1071" t="s">
        <v>29</v>
      </c>
      <c r="R1071" t="s">
        <v>32</v>
      </c>
    </row>
    <row r="1072" spans="1:18" x14ac:dyDescent="0.3">
      <c r="A1072" t="s">
        <v>18</v>
      </c>
      <c r="B1072" t="s">
        <v>19</v>
      </c>
      <c r="C1072" t="s">
        <v>19</v>
      </c>
      <c r="E1072" t="s">
        <v>3246</v>
      </c>
      <c r="F1072" t="s">
        <v>22</v>
      </c>
      <c r="G1072" t="s">
        <v>3247</v>
      </c>
      <c r="H1072">
        <v>11</v>
      </c>
      <c r="I1072">
        <v>12</v>
      </c>
      <c r="J1072" t="s">
        <v>32</v>
      </c>
      <c r="K1072" t="s">
        <v>1719</v>
      </c>
      <c r="L1072" t="s">
        <v>40</v>
      </c>
      <c r="M1072" t="s">
        <v>41</v>
      </c>
      <c r="N1072" t="s">
        <v>36</v>
      </c>
      <c r="O1072" s="1">
        <v>42147</v>
      </c>
      <c r="Q1072" t="s">
        <v>29</v>
      </c>
      <c r="R1072" t="s">
        <v>32</v>
      </c>
    </row>
    <row r="1073" spans="1:18" x14ac:dyDescent="0.3">
      <c r="A1073" t="s">
        <v>18</v>
      </c>
      <c r="B1073" t="s">
        <v>19</v>
      </c>
      <c r="C1073" t="s">
        <v>19</v>
      </c>
      <c r="E1073" t="s">
        <v>3248</v>
      </c>
      <c r="F1073" t="s">
        <v>22</v>
      </c>
      <c r="G1073" t="s">
        <v>3249</v>
      </c>
      <c r="H1073">
        <v>1</v>
      </c>
      <c r="I1073">
        <v>1</v>
      </c>
      <c r="J1073" t="s">
        <v>32</v>
      </c>
      <c r="K1073" t="s">
        <v>3250</v>
      </c>
      <c r="L1073" t="s">
        <v>40</v>
      </c>
      <c r="M1073" t="s">
        <v>41</v>
      </c>
      <c r="N1073" t="s">
        <v>42</v>
      </c>
      <c r="O1073">
        <v>43096</v>
      </c>
      <c r="Q1073" t="s">
        <v>29</v>
      </c>
      <c r="R1073" t="s">
        <v>32</v>
      </c>
    </row>
    <row r="1074" spans="1:18" x14ac:dyDescent="0.3">
      <c r="A1074" t="s">
        <v>18</v>
      </c>
      <c r="B1074" t="s">
        <v>19</v>
      </c>
      <c r="C1074" t="s">
        <v>19</v>
      </c>
      <c r="E1074" t="s">
        <v>3251</v>
      </c>
      <c r="F1074" t="s">
        <v>22</v>
      </c>
      <c r="G1074" t="s">
        <v>3252</v>
      </c>
      <c r="H1074">
        <v>100.81</v>
      </c>
      <c r="I1074">
        <v>165</v>
      </c>
      <c r="J1074" t="s">
        <v>71</v>
      </c>
      <c r="K1074" t="s">
        <v>3253</v>
      </c>
      <c r="L1074" t="s">
        <v>40</v>
      </c>
      <c r="M1074" t="s">
        <v>41</v>
      </c>
      <c r="N1074" t="s">
        <v>28</v>
      </c>
      <c r="O1074">
        <v>43020</v>
      </c>
      <c r="Q1074" t="s">
        <v>29</v>
      </c>
      <c r="R1074" t="s">
        <v>71</v>
      </c>
    </row>
    <row r="1075" spans="1:18" x14ac:dyDescent="0.3">
      <c r="A1075" t="s">
        <v>18</v>
      </c>
      <c r="B1075" t="s">
        <v>20</v>
      </c>
      <c r="C1075" t="s">
        <v>19</v>
      </c>
      <c r="E1075" t="s">
        <v>3254</v>
      </c>
      <c r="F1075" t="s">
        <v>22</v>
      </c>
      <c r="G1075" t="s">
        <v>3255</v>
      </c>
      <c r="H1075">
        <v>5.5</v>
      </c>
      <c r="I1075">
        <v>6</v>
      </c>
      <c r="J1075" t="s">
        <v>32</v>
      </c>
      <c r="K1075" t="s">
        <v>3256</v>
      </c>
      <c r="L1075" t="s">
        <v>34</v>
      </c>
      <c r="M1075" t="s">
        <v>35</v>
      </c>
      <c r="N1075" t="s">
        <v>36</v>
      </c>
      <c r="O1075">
        <v>32869</v>
      </c>
      <c r="Q1075" t="s">
        <v>29</v>
      </c>
      <c r="R1075" t="s">
        <v>32</v>
      </c>
    </row>
    <row r="1076" spans="1:18" x14ac:dyDescent="0.3">
      <c r="A1076" t="s">
        <v>18</v>
      </c>
      <c r="B1076" t="s">
        <v>19</v>
      </c>
      <c r="C1076" t="s">
        <v>19</v>
      </c>
      <c r="E1076" t="s">
        <v>515</v>
      </c>
      <c r="F1076" t="s">
        <v>22</v>
      </c>
      <c r="G1076" t="s">
        <v>516</v>
      </c>
      <c r="H1076">
        <v>50</v>
      </c>
      <c r="I1076">
        <v>50</v>
      </c>
      <c r="J1076" t="s">
        <v>32</v>
      </c>
      <c r="K1076" t="s">
        <v>517</v>
      </c>
      <c r="L1076" t="s">
        <v>40</v>
      </c>
      <c r="M1076" t="s">
        <v>41</v>
      </c>
      <c r="N1076" t="s">
        <v>36</v>
      </c>
      <c r="O1076" s="1"/>
      <c r="Q1076" t="s">
        <v>29</v>
      </c>
      <c r="R1076" t="s">
        <v>32</v>
      </c>
    </row>
    <row r="1077" spans="1:18" x14ac:dyDescent="0.3">
      <c r="A1077" t="s">
        <v>18</v>
      </c>
      <c r="B1077" t="s">
        <v>20</v>
      </c>
      <c r="C1077" t="s">
        <v>19</v>
      </c>
      <c r="E1077" t="s">
        <v>3259</v>
      </c>
      <c r="F1077" t="s">
        <v>22</v>
      </c>
      <c r="G1077" t="s">
        <v>3260</v>
      </c>
      <c r="H1077">
        <v>1</v>
      </c>
      <c r="I1077">
        <v>1</v>
      </c>
      <c r="J1077" t="s">
        <v>32</v>
      </c>
      <c r="K1077" t="s">
        <v>68</v>
      </c>
      <c r="L1077" t="s">
        <v>160</v>
      </c>
      <c r="M1077" t="s">
        <v>160</v>
      </c>
      <c r="N1077" t="s">
        <v>42</v>
      </c>
      <c r="O1077" s="1"/>
      <c r="Q1077" t="s">
        <v>29</v>
      </c>
      <c r="R1077" t="s">
        <v>32</v>
      </c>
    </row>
    <row r="1078" spans="1:18" x14ac:dyDescent="0.3">
      <c r="A1078" t="s">
        <v>18</v>
      </c>
      <c r="B1078" t="s">
        <v>19</v>
      </c>
      <c r="C1078" t="s">
        <v>19</v>
      </c>
      <c r="E1078" t="s">
        <v>3261</v>
      </c>
      <c r="F1078" t="s">
        <v>22</v>
      </c>
      <c r="G1078" t="s">
        <v>3262</v>
      </c>
      <c r="H1078">
        <v>32</v>
      </c>
      <c r="I1078">
        <v>32</v>
      </c>
      <c r="J1078" t="s">
        <v>32</v>
      </c>
      <c r="K1078" t="s">
        <v>68</v>
      </c>
      <c r="L1078" t="s">
        <v>34</v>
      </c>
      <c r="M1078" t="s">
        <v>35</v>
      </c>
      <c r="N1078" t="s">
        <v>36</v>
      </c>
      <c r="O1078" s="1">
        <v>8037</v>
      </c>
      <c r="Q1078" t="s">
        <v>29</v>
      </c>
      <c r="R1078" t="s">
        <v>32</v>
      </c>
    </row>
    <row r="1079" spans="1:18" x14ac:dyDescent="0.3">
      <c r="A1079" t="s">
        <v>18</v>
      </c>
      <c r="B1079" t="s">
        <v>20</v>
      </c>
      <c r="C1079" t="s">
        <v>20</v>
      </c>
      <c r="D1079" t="s">
        <v>256</v>
      </c>
      <c r="E1079" t="s">
        <v>256</v>
      </c>
      <c r="F1079" t="s">
        <v>22</v>
      </c>
      <c r="G1079" t="s">
        <v>3263</v>
      </c>
      <c r="H1079">
        <v>4</v>
      </c>
      <c r="J1079" t="s">
        <v>24</v>
      </c>
      <c r="K1079" t="s">
        <v>227</v>
      </c>
      <c r="L1079" t="s">
        <v>160</v>
      </c>
      <c r="M1079" t="s">
        <v>160</v>
      </c>
      <c r="N1079" t="s">
        <v>28</v>
      </c>
      <c r="O1079" s="1">
        <v>29952</v>
      </c>
      <c r="Q1079" t="s">
        <v>29</v>
      </c>
      <c r="R1079" t="s">
        <v>24</v>
      </c>
    </row>
    <row r="1080" spans="1:18" x14ac:dyDescent="0.3">
      <c r="A1080" t="s">
        <v>18</v>
      </c>
      <c r="B1080" t="s">
        <v>19</v>
      </c>
      <c r="C1080" t="s">
        <v>19</v>
      </c>
      <c r="E1080" t="s">
        <v>3264</v>
      </c>
      <c r="F1080" t="s">
        <v>22</v>
      </c>
      <c r="G1080" t="s">
        <v>3265</v>
      </c>
      <c r="H1080">
        <v>150</v>
      </c>
      <c r="I1080">
        <v>150</v>
      </c>
      <c r="J1080" t="s">
        <v>71</v>
      </c>
      <c r="K1080" t="s">
        <v>3266</v>
      </c>
      <c r="L1080" t="s">
        <v>40</v>
      </c>
      <c r="M1080" t="s">
        <v>41</v>
      </c>
      <c r="N1080" t="s">
        <v>28</v>
      </c>
      <c r="O1080" s="1">
        <v>43805</v>
      </c>
      <c r="Q1080" t="s">
        <v>29</v>
      </c>
      <c r="R1080" t="s">
        <v>71</v>
      </c>
    </row>
    <row r="1081" spans="1:18" x14ac:dyDescent="0.3">
      <c r="A1081" t="s">
        <v>18</v>
      </c>
      <c r="B1081" t="s">
        <v>19</v>
      </c>
      <c r="C1081" t="s">
        <v>19</v>
      </c>
      <c r="E1081" t="s">
        <v>3267</v>
      </c>
      <c r="F1081" t="s">
        <v>22</v>
      </c>
      <c r="G1081" t="s">
        <v>3268</v>
      </c>
      <c r="H1081">
        <v>1.5</v>
      </c>
      <c r="I1081">
        <v>1.5</v>
      </c>
      <c r="J1081" t="s">
        <v>24</v>
      </c>
      <c r="K1081" t="s">
        <v>3269</v>
      </c>
      <c r="L1081" t="s">
        <v>40</v>
      </c>
      <c r="M1081" t="s">
        <v>41</v>
      </c>
      <c r="N1081" t="s">
        <v>28</v>
      </c>
      <c r="O1081" s="1">
        <v>42347</v>
      </c>
      <c r="Q1081" t="s">
        <v>29</v>
      </c>
      <c r="R1081" t="s">
        <v>24</v>
      </c>
    </row>
    <row r="1082" spans="1:18" x14ac:dyDescent="0.3">
      <c r="A1082" t="s">
        <v>18</v>
      </c>
      <c r="B1082" t="s">
        <v>20</v>
      </c>
      <c r="C1082" t="s">
        <v>19</v>
      </c>
      <c r="E1082" t="s">
        <v>3270</v>
      </c>
      <c r="F1082" t="s">
        <v>22</v>
      </c>
      <c r="G1082" t="s">
        <v>3271</v>
      </c>
      <c r="H1082">
        <v>48.2</v>
      </c>
      <c r="I1082">
        <v>48.2</v>
      </c>
      <c r="J1082" t="s">
        <v>24</v>
      </c>
      <c r="K1082" t="s">
        <v>3272</v>
      </c>
      <c r="M1082" t="s">
        <v>160</v>
      </c>
      <c r="N1082" t="s">
        <v>28</v>
      </c>
      <c r="O1082" s="1">
        <v>30834</v>
      </c>
      <c r="Q1082" t="s">
        <v>29</v>
      </c>
      <c r="R1082" t="s">
        <v>24</v>
      </c>
    </row>
    <row r="1083" spans="1:18" x14ac:dyDescent="0.3">
      <c r="A1083" t="s">
        <v>18</v>
      </c>
      <c r="B1083" t="s">
        <v>19</v>
      </c>
      <c r="C1083" t="s">
        <v>19</v>
      </c>
      <c r="E1083" t="s">
        <v>3273</v>
      </c>
      <c r="F1083" t="s">
        <v>22</v>
      </c>
      <c r="G1083" t="s">
        <v>3274</v>
      </c>
      <c r="H1083">
        <v>32</v>
      </c>
      <c r="I1083">
        <v>32</v>
      </c>
      <c r="J1083" t="s">
        <v>32</v>
      </c>
      <c r="K1083" t="s">
        <v>68</v>
      </c>
      <c r="L1083" t="s">
        <v>34</v>
      </c>
      <c r="M1083" t="s">
        <v>35</v>
      </c>
      <c r="N1083" t="s">
        <v>36</v>
      </c>
      <c r="O1083">
        <v>8037</v>
      </c>
      <c r="Q1083" t="s">
        <v>29</v>
      </c>
      <c r="R1083" t="s">
        <v>32</v>
      </c>
    </row>
    <row r="1084" spans="1:18" x14ac:dyDescent="0.3">
      <c r="A1084" t="s">
        <v>18</v>
      </c>
      <c r="B1084" t="s">
        <v>19</v>
      </c>
      <c r="C1084" t="s">
        <v>19</v>
      </c>
      <c r="E1084" t="s">
        <v>3275</v>
      </c>
      <c r="F1084" t="s">
        <v>22</v>
      </c>
      <c r="G1084" t="s">
        <v>3276</v>
      </c>
      <c r="H1084">
        <v>0.3</v>
      </c>
      <c r="I1084">
        <v>0.3</v>
      </c>
      <c r="J1084" t="s">
        <v>24</v>
      </c>
      <c r="K1084" t="s">
        <v>227</v>
      </c>
      <c r="L1084" t="s">
        <v>34</v>
      </c>
      <c r="M1084" t="s">
        <v>35</v>
      </c>
      <c r="N1084" t="s">
        <v>28</v>
      </c>
      <c r="O1084" s="1">
        <v>31413</v>
      </c>
      <c r="Q1084" t="s">
        <v>29</v>
      </c>
      <c r="R1084" t="s">
        <v>24</v>
      </c>
    </row>
    <row r="1085" spans="1:18" x14ac:dyDescent="0.3">
      <c r="A1085" t="s">
        <v>18</v>
      </c>
      <c r="B1085" t="s">
        <v>19</v>
      </c>
      <c r="C1085" t="s">
        <v>19</v>
      </c>
      <c r="E1085" t="s">
        <v>3277</v>
      </c>
      <c r="F1085" t="s">
        <v>22</v>
      </c>
      <c r="G1085" t="s">
        <v>3278</v>
      </c>
      <c r="H1085">
        <v>38</v>
      </c>
      <c r="I1085">
        <v>38</v>
      </c>
      <c r="J1085" t="s">
        <v>32</v>
      </c>
      <c r="K1085" t="s">
        <v>2037</v>
      </c>
      <c r="L1085" t="s">
        <v>26</v>
      </c>
      <c r="M1085" t="s">
        <v>27</v>
      </c>
      <c r="N1085" t="s">
        <v>42</v>
      </c>
      <c r="O1085">
        <v>31413</v>
      </c>
      <c r="Q1085" t="s">
        <v>29</v>
      </c>
      <c r="R1085" t="s">
        <v>32</v>
      </c>
    </row>
    <row r="1086" spans="1:18" x14ac:dyDescent="0.3">
      <c r="A1086" t="s">
        <v>18</v>
      </c>
      <c r="B1086" t="s">
        <v>20</v>
      </c>
      <c r="C1086" t="s">
        <v>19</v>
      </c>
      <c r="E1086" t="s">
        <v>3280</v>
      </c>
      <c r="F1086" t="s">
        <v>22</v>
      </c>
      <c r="G1086" t="s">
        <v>3281</v>
      </c>
      <c r="H1086">
        <v>6.2</v>
      </c>
      <c r="I1086">
        <v>17.5</v>
      </c>
      <c r="J1086" t="s">
        <v>32</v>
      </c>
      <c r="K1086" t="s">
        <v>68</v>
      </c>
      <c r="L1086" t="s">
        <v>26</v>
      </c>
      <c r="M1086" t="s">
        <v>27</v>
      </c>
      <c r="N1086" t="s">
        <v>42</v>
      </c>
      <c r="O1086" s="1">
        <v>38869</v>
      </c>
      <c r="Q1086" t="s">
        <v>29</v>
      </c>
      <c r="R1086" t="s">
        <v>32</v>
      </c>
    </row>
    <row r="1087" spans="1:18" x14ac:dyDescent="0.3">
      <c r="A1087" t="s">
        <v>18</v>
      </c>
      <c r="B1087" t="s">
        <v>19</v>
      </c>
      <c r="C1087" t="s">
        <v>20</v>
      </c>
      <c r="D1087" t="s">
        <v>3282</v>
      </c>
      <c r="E1087" t="s">
        <v>3282</v>
      </c>
      <c r="F1087" t="s">
        <v>22</v>
      </c>
      <c r="G1087" t="s">
        <v>3282</v>
      </c>
      <c r="H1087">
        <v>9.99</v>
      </c>
      <c r="J1087" t="s">
        <v>71</v>
      </c>
      <c r="K1087" t="s">
        <v>171</v>
      </c>
      <c r="L1087" t="s">
        <v>160</v>
      </c>
      <c r="M1087" t="s">
        <v>160</v>
      </c>
      <c r="N1087" t="s">
        <v>28</v>
      </c>
      <c r="O1087" s="1"/>
      <c r="Q1087" t="s">
        <v>29</v>
      </c>
      <c r="R1087" t="s">
        <v>71</v>
      </c>
    </row>
    <row r="1088" spans="1:18" x14ac:dyDescent="0.3">
      <c r="A1088" t="s">
        <v>18</v>
      </c>
      <c r="B1088" t="s">
        <v>19</v>
      </c>
      <c r="C1088" t="s">
        <v>20</v>
      </c>
      <c r="D1088" t="s">
        <v>330</v>
      </c>
      <c r="E1088" t="s">
        <v>330</v>
      </c>
      <c r="F1088" t="s">
        <v>22</v>
      </c>
      <c r="G1088" t="s">
        <v>3283</v>
      </c>
      <c r="H1088">
        <v>510</v>
      </c>
      <c r="J1088" t="s">
        <v>32</v>
      </c>
      <c r="K1088" t="s">
        <v>3284</v>
      </c>
      <c r="L1088" t="s">
        <v>185</v>
      </c>
      <c r="M1088" t="s">
        <v>27</v>
      </c>
      <c r="N1088" t="s">
        <v>36</v>
      </c>
      <c r="O1088" s="1">
        <v>37448</v>
      </c>
      <c r="Q1088" t="s">
        <v>29</v>
      </c>
      <c r="R1088" t="s">
        <v>32</v>
      </c>
    </row>
    <row r="1089" spans="1:18" x14ac:dyDescent="0.3">
      <c r="A1089" t="s">
        <v>18</v>
      </c>
      <c r="B1089" t="s">
        <v>19</v>
      </c>
      <c r="C1089" t="s">
        <v>20</v>
      </c>
      <c r="D1089" t="s">
        <v>3382</v>
      </c>
      <c r="E1089" t="s">
        <v>3382</v>
      </c>
      <c r="F1089" t="s">
        <v>22</v>
      </c>
      <c r="G1089" t="s">
        <v>3382</v>
      </c>
      <c r="H1089">
        <v>0.99</v>
      </c>
      <c r="J1089" t="s">
        <v>24</v>
      </c>
      <c r="K1089" t="s">
        <v>196</v>
      </c>
      <c r="L1089" t="s">
        <v>160</v>
      </c>
      <c r="M1089" t="s">
        <v>160</v>
      </c>
      <c r="N1089" t="s">
        <v>28</v>
      </c>
      <c r="O1089" s="1"/>
      <c r="Q1089" t="s">
        <v>29</v>
      </c>
      <c r="R1089" t="s">
        <v>24</v>
      </c>
    </row>
    <row r="1090" spans="1:18" x14ac:dyDescent="0.3">
      <c r="A1090" t="s">
        <v>18</v>
      </c>
      <c r="B1090" t="s">
        <v>19</v>
      </c>
      <c r="C1090" t="s">
        <v>19</v>
      </c>
      <c r="E1090" t="s">
        <v>3285</v>
      </c>
      <c r="F1090" t="s">
        <v>44</v>
      </c>
      <c r="G1090" t="s">
        <v>3286</v>
      </c>
      <c r="H1090">
        <v>50</v>
      </c>
      <c r="J1090" t="s">
        <v>71</v>
      </c>
      <c r="K1090" t="s">
        <v>850</v>
      </c>
      <c r="L1090" t="s">
        <v>40</v>
      </c>
      <c r="M1090" t="s">
        <v>41</v>
      </c>
      <c r="N1090" t="s">
        <v>28</v>
      </c>
      <c r="O1090" s="1">
        <v>42245</v>
      </c>
      <c r="Q1090" t="s">
        <v>599</v>
      </c>
      <c r="R1090" t="s">
        <v>71</v>
      </c>
    </row>
    <row r="1091" spans="1:18" x14ac:dyDescent="0.3">
      <c r="A1091" t="s">
        <v>18</v>
      </c>
      <c r="B1091" t="s">
        <v>19</v>
      </c>
      <c r="C1091" t="s">
        <v>20</v>
      </c>
      <c r="D1091" t="s">
        <v>868</v>
      </c>
      <c r="E1091" t="s">
        <v>868</v>
      </c>
      <c r="F1091" t="s">
        <v>22</v>
      </c>
      <c r="G1091" t="s">
        <v>3287</v>
      </c>
      <c r="H1091">
        <v>102</v>
      </c>
      <c r="J1091" t="s">
        <v>24</v>
      </c>
      <c r="K1091" t="s">
        <v>3288</v>
      </c>
      <c r="L1091" t="s">
        <v>47</v>
      </c>
      <c r="M1091" t="s">
        <v>47</v>
      </c>
      <c r="N1091" t="s">
        <v>28</v>
      </c>
      <c r="O1091" s="1">
        <v>40997</v>
      </c>
      <c r="Q1091" t="s">
        <v>29</v>
      </c>
      <c r="R1091" t="s">
        <v>24</v>
      </c>
    </row>
    <row r="1092" spans="1:18" x14ac:dyDescent="0.3">
      <c r="A1092" t="s">
        <v>18</v>
      </c>
      <c r="B1092" t="s">
        <v>19</v>
      </c>
      <c r="C1092" t="s">
        <v>19</v>
      </c>
      <c r="E1092" t="s">
        <v>3289</v>
      </c>
      <c r="F1092" t="s">
        <v>22</v>
      </c>
      <c r="G1092" t="s">
        <v>3290</v>
      </c>
      <c r="H1092">
        <v>1.75</v>
      </c>
      <c r="I1092">
        <v>1.8</v>
      </c>
      <c r="J1092" t="s">
        <v>24</v>
      </c>
      <c r="K1092" t="s">
        <v>1129</v>
      </c>
      <c r="L1092" t="s">
        <v>40</v>
      </c>
      <c r="M1092" t="s">
        <v>41</v>
      </c>
      <c r="N1092" t="s">
        <v>28</v>
      </c>
      <c r="O1092" s="1">
        <v>42157</v>
      </c>
      <c r="Q1092" t="s">
        <v>29</v>
      </c>
      <c r="R1092" t="s">
        <v>24</v>
      </c>
    </row>
    <row r="1093" spans="1:18" x14ac:dyDescent="0.3">
      <c r="A1093" t="s">
        <v>18</v>
      </c>
      <c r="B1093" t="s">
        <v>19</v>
      </c>
      <c r="C1093" t="s">
        <v>19</v>
      </c>
      <c r="E1093" t="s">
        <v>3291</v>
      </c>
      <c r="F1093" t="s">
        <v>22</v>
      </c>
      <c r="G1093" t="s">
        <v>3292</v>
      </c>
      <c r="H1093">
        <v>10</v>
      </c>
      <c r="I1093">
        <v>10</v>
      </c>
      <c r="J1093" t="s">
        <v>24</v>
      </c>
      <c r="K1093" t="s">
        <v>163</v>
      </c>
      <c r="L1093" t="s">
        <v>160</v>
      </c>
      <c r="M1093" t="s">
        <v>318</v>
      </c>
      <c r="N1093" t="s">
        <v>28</v>
      </c>
      <c r="O1093" s="1">
        <v>42734</v>
      </c>
      <c r="Q1093" t="s">
        <v>29</v>
      </c>
      <c r="R1093" t="s">
        <v>24</v>
      </c>
    </row>
    <row r="1094" spans="1:18" x14ac:dyDescent="0.3">
      <c r="A1094" t="s">
        <v>18</v>
      </c>
      <c r="B1094" t="s">
        <v>19</v>
      </c>
      <c r="C1094" t="s">
        <v>20</v>
      </c>
      <c r="D1094" t="s">
        <v>3257</v>
      </c>
      <c r="E1094" t="s">
        <v>3257</v>
      </c>
      <c r="F1094" t="s">
        <v>22</v>
      </c>
      <c r="G1094" t="s">
        <v>3257</v>
      </c>
      <c r="H1094">
        <v>0.99</v>
      </c>
      <c r="J1094" t="s">
        <v>24</v>
      </c>
      <c r="K1094" t="s">
        <v>196</v>
      </c>
      <c r="L1094" t="s">
        <v>160</v>
      </c>
      <c r="M1094" t="s">
        <v>160</v>
      </c>
      <c r="N1094" t="s">
        <v>28</v>
      </c>
      <c r="O1094" s="1"/>
      <c r="Q1094" t="s">
        <v>29</v>
      </c>
      <c r="R1094" t="s">
        <v>24</v>
      </c>
    </row>
    <row r="1095" spans="1:18" x14ac:dyDescent="0.3">
      <c r="A1095" t="s">
        <v>18</v>
      </c>
      <c r="B1095" t="s">
        <v>19</v>
      </c>
      <c r="C1095" t="s">
        <v>20</v>
      </c>
      <c r="D1095" t="s">
        <v>3038</v>
      </c>
      <c r="E1095" t="s">
        <v>3038</v>
      </c>
      <c r="F1095" t="s">
        <v>22</v>
      </c>
      <c r="G1095" t="s">
        <v>3038</v>
      </c>
      <c r="H1095">
        <v>0.99</v>
      </c>
      <c r="J1095" t="s">
        <v>24</v>
      </c>
      <c r="K1095" t="s">
        <v>171</v>
      </c>
      <c r="L1095" t="s">
        <v>160</v>
      </c>
      <c r="M1095" t="s">
        <v>160</v>
      </c>
      <c r="N1095" t="s">
        <v>28</v>
      </c>
      <c r="Q1095" t="s">
        <v>29</v>
      </c>
      <c r="R1095" t="s">
        <v>24</v>
      </c>
    </row>
    <row r="1096" spans="1:18" x14ac:dyDescent="0.3">
      <c r="A1096" t="s">
        <v>18</v>
      </c>
      <c r="B1096" t="s">
        <v>19</v>
      </c>
      <c r="C1096" t="s">
        <v>19</v>
      </c>
      <c r="E1096" t="s">
        <v>3293</v>
      </c>
      <c r="F1096" t="s">
        <v>22</v>
      </c>
      <c r="G1096" t="s">
        <v>3294</v>
      </c>
      <c r="H1096">
        <v>1.38</v>
      </c>
      <c r="I1096">
        <v>1.4</v>
      </c>
      <c r="J1096" t="s">
        <v>32</v>
      </c>
      <c r="K1096" t="s">
        <v>3295</v>
      </c>
      <c r="L1096" t="s">
        <v>40</v>
      </c>
      <c r="M1096" t="s">
        <v>41</v>
      </c>
      <c r="N1096" t="s">
        <v>42</v>
      </c>
      <c r="O1096" s="1">
        <v>42213</v>
      </c>
      <c r="Q1096" t="s">
        <v>29</v>
      </c>
      <c r="R1096" t="s">
        <v>32</v>
      </c>
    </row>
    <row r="1097" spans="1:18" x14ac:dyDescent="0.3">
      <c r="A1097" t="s">
        <v>18</v>
      </c>
      <c r="B1097" t="s">
        <v>19</v>
      </c>
      <c r="C1097" t="s">
        <v>19</v>
      </c>
      <c r="E1097" t="s">
        <v>3296</v>
      </c>
      <c r="F1097" t="s">
        <v>22</v>
      </c>
      <c r="G1097" t="s">
        <v>3297</v>
      </c>
      <c r="H1097">
        <v>133</v>
      </c>
      <c r="I1097">
        <v>133.4</v>
      </c>
      <c r="J1097" t="s">
        <v>24</v>
      </c>
      <c r="K1097" t="s">
        <v>3298</v>
      </c>
      <c r="L1097" t="s">
        <v>83</v>
      </c>
      <c r="M1097" t="s">
        <v>41</v>
      </c>
      <c r="N1097" t="s">
        <v>28</v>
      </c>
      <c r="O1097" s="1">
        <v>41638</v>
      </c>
      <c r="Q1097" t="s">
        <v>29</v>
      </c>
      <c r="R1097" t="s">
        <v>24</v>
      </c>
    </row>
    <row r="1098" spans="1:18" x14ac:dyDescent="0.3">
      <c r="A1098" t="s">
        <v>18</v>
      </c>
      <c r="B1098" t="s">
        <v>19</v>
      </c>
      <c r="C1098" t="s">
        <v>19</v>
      </c>
      <c r="E1098" t="s">
        <v>3299</v>
      </c>
      <c r="F1098" t="s">
        <v>22</v>
      </c>
      <c r="G1098" t="s">
        <v>3300</v>
      </c>
      <c r="H1098">
        <v>5.93</v>
      </c>
      <c r="I1098">
        <v>6</v>
      </c>
      <c r="J1098" t="s">
        <v>24</v>
      </c>
      <c r="K1098" t="s">
        <v>3301</v>
      </c>
      <c r="L1098" t="s">
        <v>47</v>
      </c>
      <c r="M1098" t="s">
        <v>47</v>
      </c>
      <c r="N1098" t="s">
        <v>28</v>
      </c>
      <c r="O1098">
        <v>43137</v>
      </c>
      <c r="Q1098" t="s">
        <v>29</v>
      </c>
      <c r="R1098" t="s">
        <v>24</v>
      </c>
    </row>
    <row r="1099" spans="1:18" x14ac:dyDescent="0.3">
      <c r="A1099" t="s">
        <v>18</v>
      </c>
      <c r="B1099" t="s">
        <v>19</v>
      </c>
      <c r="C1099" t="s">
        <v>19</v>
      </c>
      <c r="E1099" t="s">
        <v>3302</v>
      </c>
      <c r="F1099" t="s">
        <v>22</v>
      </c>
      <c r="G1099" t="s">
        <v>3303</v>
      </c>
      <c r="H1099">
        <v>19</v>
      </c>
      <c r="I1099">
        <v>19</v>
      </c>
      <c r="J1099" t="s">
        <v>32</v>
      </c>
      <c r="K1099" t="s">
        <v>3304</v>
      </c>
      <c r="L1099" t="s">
        <v>40</v>
      </c>
      <c r="M1099" t="s">
        <v>41</v>
      </c>
      <c r="N1099" t="s">
        <v>36</v>
      </c>
      <c r="O1099" s="1">
        <v>42298</v>
      </c>
      <c r="Q1099" t="s">
        <v>29</v>
      </c>
      <c r="R1099" t="s">
        <v>32</v>
      </c>
    </row>
    <row r="1100" spans="1:18" x14ac:dyDescent="0.3">
      <c r="A1100" t="s">
        <v>18</v>
      </c>
      <c r="B1100" t="s">
        <v>19</v>
      </c>
      <c r="C1100" t="s">
        <v>20</v>
      </c>
      <c r="D1100" t="s">
        <v>3305</v>
      </c>
      <c r="E1100" t="s">
        <v>3305</v>
      </c>
      <c r="F1100" t="s">
        <v>22</v>
      </c>
      <c r="G1100" t="s">
        <v>3306</v>
      </c>
      <c r="H1100">
        <v>0.24</v>
      </c>
      <c r="J1100" t="s">
        <v>24</v>
      </c>
      <c r="K1100" t="s">
        <v>163</v>
      </c>
      <c r="L1100" t="s">
        <v>160</v>
      </c>
      <c r="M1100" t="s">
        <v>160</v>
      </c>
      <c r="N1100" t="s">
        <v>28</v>
      </c>
      <c r="O1100" s="1"/>
      <c r="Q1100" t="s">
        <v>29</v>
      </c>
      <c r="R1100" t="s">
        <v>24</v>
      </c>
    </row>
    <row r="1101" spans="1:18" x14ac:dyDescent="0.3">
      <c r="A1101" t="s">
        <v>18</v>
      </c>
      <c r="B1101" t="s">
        <v>19</v>
      </c>
      <c r="C1101" t="s">
        <v>20</v>
      </c>
      <c r="D1101" t="s">
        <v>721</v>
      </c>
      <c r="E1101" t="s">
        <v>721</v>
      </c>
      <c r="F1101" t="s">
        <v>22</v>
      </c>
      <c r="G1101" t="s">
        <v>3307</v>
      </c>
      <c r="H1101">
        <v>551.70000000000005</v>
      </c>
      <c r="J1101" t="s">
        <v>32</v>
      </c>
      <c r="K1101" t="s">
        <v>724</v>
      </c>
      <c r="L1101" t="s">
        <v>185</v>
      </c>
      <c r="M1101" t="s">
        <v>27</v>
      </c>
      <c r="N1101" t="s">
        <v>42</v>
      </c>
      <c r="O1101">
        <v>37826</v>
      </c>
      <c r="Q1101" t="s">
        <v>29</v>
      </c>
      <c r="R1101" t="s">
        <v>32</v>
      </c>
    </row>
    <row r="1102" spans="1:18" x14ac:dyDescent="0.3">
      <c r="A1102" t="s">
        <v>18</v>
      </c>
      <c r="B1102" t="s">
        <v>19</v>
      </c>
      <c r="C1102" t="s">
        <v>19</v>
      </c>
      <c r="E1102" t="s">
        <v>3308</v>
      </c>
      <c r="F1102" t="s">
        <v>22</v>
      </c>
      <c r="G1102" t="s">
        <v>3309</v>
      </c>
      <c r="H1102">
        <v>8</v>
      </c>
      <c r="I1102">
        <v>8</v>
      </c>
      <c r="J1102" t="s">
        <v>32</v>
      </c>
      <c r="K1102" t="s">
        <v>3310</v>
      </c>
      <c r="L1102" t="s">
        <v>40</v>
      </c>
      <c r="M1102" t="s">
        <v>41</v>
      </c>
      <c r="N1102" t="s">
        <v>42</v>
      </c>
      <c r="O1102" s="1">
        <v>41816</v>
      </c>
      <c r="Q1102" t="s">
        <v>29</v>
      </c>
      <c r="R1102" t="s">
        <v>32</v>
      </c>
    </row>
    <row r="1103" spans="1:18" x14ac:dyDescent="0.3">
      <c r="A1103" t="s">
        <v>18</v>
      </c>
      <c r="B1103" t="s">
        <v>19</v>
      </c>
      <c r="C1103" t="s">
        <v>20</v>
      </c>
      <c r="D1103" t="s">
        <v>3311</v>
      </c>
      <c r="E1103" t="s">
        <v>3311</v>
      </c>
      <c r="F1103" t="s">
        <v>22</v>
      </c>
      <c r="G1103" t="s">
        <v>3312</v>
      </c>
      <c r="H1103">
        <v>6.5</v>
      </c>
      <c r="J1103" t="s">
        <v>24</v>
      </c>
      <c r="K1103" t="s">
        <v>1504</v>
      </c>
      <c r="L1103" t="s">
        <v>160</v>
      </c>
      <c r="M1103" t="s">
        <v>160</v>
      </c>
      <c r="N1103" t="s">
        <v>28</v>
      </c>
      <c r="O1103" s="1"/>
      <c r="Q1103" t="s">
        <v>29</v>
      </c>
      <c r="R1103" t="s">
        <v>24</v>
      </c>
    </row>
    <row r="1104" spans="1:18" x14ac:dyDescent="0.3">
      <c r="A1104" t="s">
        <v>18</v>
      </c>
      <c r="B1104" t="s">
        <v>19</v>
      </c>
      <c r="C1104" t="s">
        <v>19</v>
      </c>
      <c r="E1104" t="s">
        <v>3313</v>
      </c>
      <c r="F1104" t="s">
        <v>22</v>
      </c>
      <c r="G1104" t="s">
        <v>3314</v>
      </c>
      <c r="H1104">
        <v>8.5</v>
      </c>
      <c r="I1104">
        <v>8.5</v>
      </c>
      <c r="J1104" t="s">
        <v>32</v>
      </c>
      <c r="K1104" t="s">
        <v>68</v>
      </c>
      <c r="L1104" t="s">
        <v>34</v>
      </c>
      <c r="M1104" t="s">
        <v>35</v>
      </c>
      <c r="N1104" t="s">
        <v>36</v>
      </c>
      <c r="O1104" s="1">
        <v>7672</v>
      </c>
      <c r="Q1104" t="s">
        <v>29</v>
      </c>
      <c r="R1104" t="s">
        <v>32</v>
      </c>
    </row>
    <row r="1105" spans="1:18" x14ac:dyDescent="0.3">
      <c r="A1105" t="s">
        <v>18</v>
      </c>
      <c r="B1105" t="s">
        <v>19</v>
      </c>
      <c r="C1105" t="s">
        <v>20</v>
      </c>
      <c r="D1105" t="s">
        <v>1323</v>
      </c>
      <c r="E1105" t="s">
        <v>1323</v>
      </c>
      <c r="F1105" t="s">
        <v>22</v>
      </c>
      <c r="G1105" t="s">
        <v>1323</v>
      </c>
      <c r="H1105">
        <v>0.99</v>
      </c>
      <c r="J1105" t="s">
        <v>24</v>
      </c>
      <c r="K1105" t="s">
        <v>196</v>
      </c>
      <c r="L1105" t="s">
        <v>160</v>
      </c>
      <c r="M1105" t="s">
        <v>160</v>
      </c>
      <c r="N1105" t="s">
        <v>28</v>
      </c>
      <c r="O1105" s="1"/>
      <c r="Q1105" t="s">
        <v>29</v>
      </c>
      <c r="R1105" t="s">
        <v>24</v>
      </c>
    </row>
    <row r="1106" spans="1:18" x14ac:dyDescent="0.3">
      <c r="A1106" t="s">
        <v>18</v>
      </c>
      <c r="B1106" t="s">
        <v>20</v>
      </c>
      <c r="C1106" t="s">
        <v>19</v>
      </c>
      <c r="E1106" t="s">
        <v>3315</v>
      </c>
      <c r="F1106" t="s">
        <v>22</v>
      </c>
      <c r="G1106" t="s">
        <v>3316</v>
      </c>
      <c r="H1106">
        <v>3.75</v>
      </c>
      <c r="I1106">
        <v>3.8</v>
      </c>
      <c r="J1106" t="s">
        <v>32</v>
      </c>
      <c r="K1106" t="s">
        <v>68</v>
      </c>
      <c r="L1106" t="s">
        <v>34</v>
      </c>
      <c r="M1106" t="s">
        <v>35</v>
      </c>
      <c r="N1106" t="s">
        <v>36</v>
      </c>
      <c r="O1106" s="1">
        <v>31297</v>
      </c>
      <c r="Q1106" t="s">
        <v>29</v>
      </c>
      <c r="R1106" t="s">
        <v>32</v>
      </c>
    </row>
    <row r="1107" spans="1:18" x14ac:dyDescent="0.3">
      <c r="A1107" t="s">
        <v>18</v>
      </c>
      <c r="B1107" t="s">
        <v>19</v>
      </c>
      <c r="C1107" t="s">
        <v>19</v>
      </c>
      <c r="E1107" t="s">
        <v>3318</v>
      </c>
      <c r="F1107" t="s">
        <v>22</v>
      </c>
      <c r="G1107" t="s">
        <v>3319</v>
      </c>
      <c r="H1107">
        <v>48.67</v>
      </c>
      <c r="I1107">
        <v>55.1</v>
      </c>
      <c r="J1107" t="s">
        <v>32</v>
      </c>
      <c r="K1107" t="s">
        <v>3320</v>
      </c>
      <c r="L1107" t="s">
        <v>26</v>
      </c>
      <c r="M1107" t="s">
        <v>27</v>
      </c>
      <c r="N1107" t="s">
        <v>42</v>
      </c>
      <c r="O1107">
        <v>32952</v>
      </c>
      <c r="Q1107" t="s">
        <v>29</v>
      </c>
      <c r="R1107" t="s">
        <v>32</v>
      </c>
    </row>
    <row r="1108" spans="1:18" x14ac:dyDescent="0.3">
      <c r="A1108" t="s">
        <v>18</v>
      </c>
      <c r="B1108" t="s">
        <v>19</v>
      </c>
      <c r="C1108" t="s">
        <v>19</v>
      </c>
      <c r="E1108" t="s">
        <v>3321</v>
      </c>
      <c r="F1108" t="s">
        <v>22</v>
      </c>
      <c r="G1108" t="s">
        <v>3322</v>
      </c>
      <c r="H1108">
        <v>0.98</v>
      </c>
      <c r="I1108">
        <v>1</v>
      </c>
      <c r="J1108" t="s">
        <v>32</v>
      </c>
      <c r="K1108" t="s">
        <v>3322</v>
      </c>
      <c r="L1108" t="s">
        <v>34</v>
      </c>
      <c r="M1108" t="s">
        <v>35</v>
      </c>
      <c r="N1108" t="s">
        <v>36</v>
      </c>
      <c r="O1108" s="1">
        <v>30763</v>
      </c>
      <c r="Q1108" t="s">
        <v>29</v>
      </c>
      <c r="R1108" t="s">
        <v>32</v>
      </c>
    </row>
    <row r="1109" spans="1:18" x14ac:dyDescent="0.3">
      <c r="A1109" t="s">
        <v>18</v>
      </c>
      <c r="B1109" t="s">
        <v>20</v>
      </c>
      <c r="C1109" t="s">
        <v>19</v>
      </c>
      <c r="E1109" t="s">
        <v>3323</v>
      </c>
      <c r="F1109" t="s">
        <v>22</v>
      </c>
      <c r="G1109" t="s">
        <v>3324</v>
      </c>
      <c r="H1109">
        <v>2</v>
      </c>
      <c r="I1109">
        <v>5</v>
      </c>
      <c r="J1109" t="s">
        <v>32</v>
      </c>
      <c r="K1109" t="s">
        <v>68</v>
      </c>
      <c r="L1109" t="s">
        <v>160</v>
      </c>
      <c r="M1109" t="s">
        <v>160</v>
      </c>
      <c r="N1109" t="s">
        <v>36</v>
      </c>
      <c r="O1109" s="1">
        <v>29952</v>
      </c>
      <c r="Q1109" t="s">
        <v>29</v>
      </c>
      <c r="R1109" t="s">
        <v>32</v>
      </c>
    </row>
    <row r="1110" spans="1:18" x14ac:dyDescent="0.3">
      <c r="A1110" t="s">
        <v>18</v>
      </c>
      <c r="B1110" t="s">
        <v>20</v>
      </c>
      <c r="C1110" t="s">
        <v>19</v>
      </c>
      <c r="E1110" t="s">
        <v>3325</v>
      </c>
      <c r="F1110" t="s">
        <v>22</v>
      </c>
      <c r="G1110" t="s">
        <v>3326</v>
      </c>
      <c r="H1110">
        <v>47.9</v>
      </c>
      <c r="I1110">
        <v>49.5</v>
      </c>
      <c r="J1110" t="s">
        <v>24</v>
      </c>
      <c r="K1110" t="s">
        <v>3327</v>
      </c>
      <c r="L1110" t="s">
        <v>26</v>
      </c>
      <c r="M1110" t="s">
        <v>27</v>
      </c>
      <c r="N1110" t="s">
        <v>28</v>
      </c>
      <c r="O1110" s="1">
        <v>36116</v>
      </c>
      <c r="Q1110" t="s">
        <v>29</v>
      </c>
      <c r="R1110" t="s">
        <v>24</v>
      </c>
    </row>
    <row r="1111" spans="1:18" x14ac:dyDescent="0.3">
      <c r="A1111" t="s">
        <v>18</v>
      </c>
      <c r="B1111" t="s">
        <v>20</v>
      </c>
      <c r="C1111" t="s">
        <v>19</v>
      </c>
      <c r="E1111" t="s">
        <v>3328</v>
      </c>
      <c r="F1111" t="s">
        <v>22</v>
      </c>
      <c r="G1111" t="s">
        <v>3329</v>
      </c>
      <c r="H1111">
        <v>19</v>
      </c>
      <c r="I1111">
        <v>62.5</v>
      </c>
      <c r="J1111" t="s">
        <v>24</v>
      </c>
      <c r="K1111" t="s">
        <v>3330</v>
      </c>
      <c r="M1111" t="s">
        <v>160</v>
      </c>
      <c r="N1111" t="s">
        <v>28</v>
      </c>
      <c r="O1111">
        <v>41593</v>
      </c>
      <c r="Q1111" t="s">
        <v>29</v>
      </c>
      <c r="R1111" t="s">
        <v>24</v>
      </c>
    </row>
    <row r="1112" spans="1:18" x14ac:dyDescent="0.3">
      <c r="A1112" t="s">
        <v>18</v>
      </c>
      <c r="B1112" t="s">
        <v>20</v>
      </c>
      <c r="C1112" t="s">
        <v>19</v>
      </c>
      <c r="E1112" t="s">
        <v>3333</v>
      </c>
      <c r="F1112" t="s">
        <v>22</v>
      </c>
      <c r="G1112" t="s">
        <v>3334</v>
      </c>
      <c r="H1112">
        <v>34</v>
      </c>
      <c r="I1112">
        <v>41.3</v>
      </c>
      <c r="J1112" t="s">
        <v>24</v>
      </c>
      <c r="K1112" t="s">
        <v>3335</v>
      </c>
      <c r="L1112" t="s">
        <v>83</v>
      </c>
      <c r="M1112" t="s">
        <v>778</v>
      </c>
      <c r="N1112" t="s">
        <v>28</v>
      </c>
      <c r="O1112">
        <v>32143</v>
      </c>
      <c r="Q1112" t="s">
        <v>29</v>
      </c>
      <c r="R1112" t="s">
        <v>24</v>
      </c>
    </row>
    <row r="1113" spans="1:18" x14ac:dyDescent="0.3">
      <c r="A1113" t="s">
        <v>18</v>
      </c>
      <c r="B1113" t="s">
        <v>19</v>
      </c>
      <c r="C1113" t="s">
        <v>19</v>
      </c>
      <c r="E1113" t="s">
        <v>3336</v>
      </c>
      <c r="F1113" t="s">
        <v>22</v>
      </c>
      <c r="G1113" t="s">
        <v>3337</v>
      </c>
      <c r="H1113">
        <v>6.5</v>
      </c>
      <c r="I1113">
        <v>6.5</v>
      </c>
      <c r="J1113" t="s">
        <v>24</v>
      </c>
      <c r="K1113" t="s">
        <v>3338</v>
      </c>
      <c r="L1113" t="s">
        <v>47</v>
      </c>
      <c r="M1113" t="s">
        <v>47</v>
      </c>
      <c r="N1113" t="s">
        <v>28</v>
      </c>
      <c r="O1113" s="1">
        <v>39966</v>
      </c>
      <c r="Q1113" t="s">
        <v>29</v>
      </c>
      <c r="R1113" t="s">
        <v>24</v>
      </c>
    </row>
    <row r="1114" spans="1:18" x14ac:dyDescent="0.3">
      <c r="A1114" t="s">
        <v>18</v>
      </c>
      <c r="B1114" t="s">
        <v>19</v>
      </c>
      <c r="C1114" t="s">
        <v>19</v>
      </c>
      <c r="E1114" t="s">
        <v>1693</v>
      </c>
      <c r="F1114" t="s">
        <v>22</v>
      </c>
      <c r="G1114" t="s">
        <v>1694</v>
      </c>
      <c r="H1114">
        <v>48.85</v>
      </c>
      <c r="I1114">
        <v>75</v>
      </c>
      <c r="J1114" t="s">
        <v>24</v>
      </c>
      <c r="K1114" t="s">
        <v>1695</v>
      </c>
      <c r="L1114" t="s">
        <v>47</v>
      </c>
      <c r="M1114" t="s">
        <v>47</v>
      </c>
      <c r="N1114" t="s">
        <v>28</v>
      </c>
      <c r="O1114" s="1">
        <v>43984</v>
      </c>
      <c r="Q1114" t="s">
        <v>29</v>
      </c>
      <c r="R1114" t="s">
        <v>24</v>
      </c>
    </row>
    <row r="1115" spans="1:18" x14ac:dyDescent="0.3">
      <c r="A1115" t="s">
        <v>18</v>
      </c>
      <c r="B1115" t="s">
        <v>19</v>
      </c>
      <c r="C1115" t="s">
        <v>19</v>
      </c>
      <c r="E1115" t="s">
        <v>3339</v>
      </c>
      <c r="F1115" t="s">
        <v>22</v>
      </c>
      <c r="G1115" t="s">
        <v>3340</v>
      </c>
      <c r="H1115">
        <v>48</v>
      </c>
      <c r="I1115">
        <v>54.7</v>
      </c>
      <c r="J1115" t="s">
        <v>24</v>
      </c>
      <c r="K1115" t="s">
        <v>3341</v>
      </c>
      <c r="L1115" t="s">
        <v>185</v>
      </c>
      <c r="M1115" t="s">
        <v>27</v>
      </c>
      <c r="N1115" t="s">
        <v>28</v>
      </c>
      <c r="O1115" s="1">
        <v>32864</v>
      </c>
      <c r="Q1115" t="s">
        <v>29</v>
      </c>
      <c r="R1115" t="s">
        <v>24</v>
      </c>
    </row>
    <row r="1116" spans="1:18" x14ac:dyDescent="0.3">
      <c r="A1116" t="s">
        <v>18</v>
      </c>
      <c r="B1116" t="s">
        <v>20</v>
      </c>
      <c r="C1116" t="s">
        <v>19</v>
      </c>
      <c r="E1116" t="s">
        <v>3346</v>
      </c>
      <c r="F1116" t="s">
        <v>44</v>
      </c>
      <c r="G1116" t="s">
        <v>3346</v>
      </c>
      <c r="H1116">
        <v>57</v>
      </c>
      <c r="J1116" t="s">
        <v>24</v>
      </c>
      <c r="K1116" t="s">
        <v>3347</v>
      </c>
      <c r="L1116" t="s">
        <v>185</v>
      </c>
      <c r="M1116" t="s">
        <v>27</v>
      </c>
      <c r="N1116" t="s">
        <v>28</v>
      </c>
      <c r="Q1116" t="s">
        <v>672</v>
      </c>
      <c r="R1116" t="s">
        <v>71</v>
      </c>
    </row>
    <row r="1117" spans="1:18" x14ac:dyDescent="0.3">
      <c r="A1117" t="s">
        <v>18</v>
      </c>
      <c r="B1117" t="s">
        <v>20</v>
      </c>
      <c r="C1117" t="s">
        <v>19</v>
      </c>
      <c r="E1117" t="s">
        <v>3348</v>
      </c>
      <c r="F1117" t="s">
        <v>22</v>
      </c>
      <c r="G1117" t="s">
        <v>3349</v>
      </c>
      <c r="H1117">
        <v>34.5</v>
      </c>
      <c r="I1117">
        <v>34.5</v>
      </c>
      <c r="J1117" t="s">
        <v>32</v>
      </c>
      <c r="K1117" t="s">
        <v>3350</v>
      </c>
      <c r="L1117" t="s">
        <v>26</v>
      </c>
      <c r="M1117" t="s">
        <v>27</v>
      </c>
      <c r="N1117" t="s">
        <v>36</v>
      </c>
      <c r="O1117">
        <v>33212</v>
      </c>
      <c r="Q1117" t="s">
        <v>29</v>
      </c>
      <c r="R1117" t="s">
        <v>32</v>
      </c>
    </row>
    <row r="1118" spans="1:18" x14ac:dyDescent="0.3">
      <c r="A1118" t="s">
        <v>18</v>
      </c>
      <c r="B1118" t="s">
        <v>19</v>
      </c>
      <c r="C1118" t="s">
        <v>19</v>
      </c>
      <c r="E1118" t="s">
        <v>3351</v>
      </c>
      <c r="F1118" t="s">
        <v>22</v>
      </c>
      <c r="G1118" t="s">
        <v>3352</v>
      </c>
      <c r="H1118">
        <v>3</v>
      </c>
      <c r="I1118">
        <v>3</v>
      </c>
      <c r="J1118" t="s">
        <v>24</v>
      </c>
      <c r="K1118" t="s">
        <v>3353</v>
      </c>
      <c r="L1118" t="s">
        <v>40</v>
      </c>
      <c r="M1118" t="s">
        <v>41</v>
      </c>
      <c r="N1118" t="s">
        <v>28</v>
      </c>
      <c r="O1118" s="1">
        <v>43337</v>
      </c>
      <c r="Q1118" t="s">
        <v>29</v>
      </c>
      <c r="R1118" t="s">
        <v>24</v>
      </c>
    </row>
    <row r="1119" spans="1:18" x14ac:dyDescent="0.3">
      <c r="A1119" t="s">
        <v>18</v>
      </c>
      <c r="B1119" t="s">
        <v>19</v>
      </c>
      <c r="C1119" t="s">
        <v>19</v>
      </c>
      <c r="E1119" t="s">
        <v>3354</v>
      </c>
      <c r="F1119" t="s">
        <v>22</v>
      </c>
      <c r="G1119" t="s">
        <v>3355</v>
      </c>
      <c r="H1119">
        <v>19.850000000000001</v>
      </c>
      <c r="I1119">
        <v>19.850000000000001</v>
      </c>
      <c r="J1119" t="s">
        <v>24</v>
      </c>
      <c r="K1119" t="s">
        <v>3230</v>
      </c>
      <c r="L1119" t="s">
        <v>47</v>
      </c>
      <c r="M1119" t="s">
        <v>47</v>
      </c>
      <c r="N1119" t="s">
        <v>28</v>
      </c>
      <c r="O1119">
        <v>42535</v>
      </c>
      <c r="Q1119" t="s">
        <v>29</v>
      </c>
      <c r="R1119" t="s">
        <v>24</v>
      </c>
    </row>
    <row r="1120" spans="1:18" x14ac:dyDescent="0.3">
      <c r="A1120" t="s">
        <v>18</v>
      </c>
      <c r="B1120" t="s">
        <v>19</v>
      </c>
      <c r="C1120" t="s">
        <v>19</v>
      </c>
      <c r="E1120" t="s">
        <v>3356</v>
      </c>
      <c r="F1120" t="s">
        <v>22</v>
      </c>
      <c r="G1120" t="s">
        <v>3357</v>
      </c>
      <c r="H1120">
        <v>1</v>
      </c>
      <c r="I1120">
        <v>2</v>
      </c>
      <c r="J1120" t="s">
        <v>24</v>
      </c>
      <c r="K1120" t="s">
        <v>227</v>
      </c>
      <c r="L1120" t="s">
        <v>40</v>
      </c>
      <c r="M1120" t="s">
        <v>41</v>
      </c>
      <c r="N1120" t="s">
        <v>28</v>
      </c>
      <c r="O1120" s="1">
        <v>40603</v>
      </c>
      <c r="Q1120" t="s">
        <v>29</v>
      </c>
      <c r="R1120" t="s">
        <v>24</v>
      </c>
    </row>
    <row r="1121" spans="1:18" x14ac:dyDescent="0.3">
      <c r="A1121" t="s">
        <v>18</v>
      </c>
      <c r="B1121" t="s">
        <v>19</v>
      </c>
      <c r="C1121" t="s">
        <v>20</v>
      </c>
      <c r="D1121" t="s">
        <v>2817</v>
      </c>
      <c r="E1121" t="s">
        <v>2817</v>
      </c>
      <c r="F1121" t="s">
        <v>22</v>
      </c>
      <c r="G1121" t="s">
        <v>3363</v>
      </c>
      <c r="H1121">
        <v>11.4</v>
      </c>
      <c r="J1121" t="s">
        <v>32</v>
      </c>
      <c r="K1121" t="s">
        <v>68</v>
      </c>
      <c r="L1121" t="s">
        <v>34</v>
      </c>
      <c r="M1121" t="s">
        <v>35</v>
      </c>
      <c r="N1121" t="s">
        <v>36</v>
      </c>
      <c r="O1121" s="1">
        <v>10594</v>
      </c>
      <c r="Q1121" t="s">
        <v>29</v>
      </c>
      <c r="R1121" t="s">
        <v>32</v>
      </c>
    </row>
    <row r="1122" spans="1:18" x14ac:dyDescent="0.3">
      <c r="A1122" t="s">
        <v>18</v>
      </c>
      <c r="B1122" t="s">
        <v>19</v>
      </c>
      <c r="C1122" t="s">
        <v>19</v>
      </c>
      <c r="E1122" t="s">
        <v>3364</v>
      </c>
      <c r="F1122" t="s">
        <v>44</v>
      </c>
      <c r="G1122" t="s">
        <v>3364</v>
      </c>
      <c r="H1122">
        <v>287.01</v>
      </c>
      <c r="J1122" t="s">
        <v>24</v>
      </c>
      <c r="K1122" t="s">
        <v>46</v>
      </c>
      <c r="M1122" t="s">
        <v>35</v>
      </c>
      <c r="N1122" t="s">
        <v>28</v>
      </c>
      <c r="O1122" s="1"/>
      <c r="Q1122" t="s">
        <v>48</v>
      </c>
      <c r="R1122" t="s">
        <v>24</v>
      </c>
    </row>
    <row r="1123" spans="1:18" x14ac:dyDescent="0.3">
      <c r="A1123" t="s">
        <v>18</v>
      </c>
      <c r="B1123" t="s">
        <v>19</v>
      </c>
      <c r="C1123" t="s">
        <v>20</v>
      </c>
      <c r="D1123" t="s">
        <v>999</v>
      </c>
      <c r="E1123" t="s">
        <v>999</v>
      </c>
      <c r="F1123" t="s">
        <v>22</v>
      </c>
      <c r="G1123" t="s">
        <v>3365</v>
      </c>
      <c r="H1123">
        <v>250</v>
      </c>
      <c r="J1123" t="s">
        <v>24</v>
      </c>
      <c r="K1123" t="s">
        <v>1001</v>
      </c>
      <c r="L1123" t="s">
        <v>40</v>
      </c>
      <c r="M1123" t="s">
        <v>41</v>
      </c>
      <c r="N1123" t="s">
        <v>28</v>
      </c>
      <c r="O1123">
        <v>42535</v>
      </c>
      <c r="Q1123" t="s">
        <v>29</v>
      </c>
      <c r="R1123" t="s">
        <v>24</v>
      </c>
    </row>
    <row r="1124" spans="1:18" x14ac:dyDescent="0.3">
      <c r="A1124" t="s">
        <v>18</v>
      </c>
      <c r="B1124" t="s">
        <v>19</v>
      </c>
      <c r="C1124" t="s">
        <v>20</v>
      </c>
      <c r="D1124" t="s">
        <v>907</v>
      </c>
      <c r="E1124" t="s">
        <v>907</v>
      </c>
      <c r="F1124" t="s">
        <v>22</v>
      </c>
      <c r="G1124" t="s">
        <v>907</v>
      </c>
      <c r="H1124">
        <v>0.99</v>
      </c>
      <c r="J1124" t="s">
        <v>71</v>
      </c>
      <c r="K1124" t="s">
        <v>171</v>
      </c>
      <c r="L1124" t="s">
        <v>160</v>
      </c>
      <c r="M1124" t="s">
        <v>160</v>
      </c>
      <c r="N1124" t="s">
        <v>28</v>
      </c>
      <c r="Q1124" t="s">
        <v>29</v>
      </c>
      <c r="R1124" t="s">
        <v>71</v>
      </c>
    </row>
    <row r="1125" spans="1:18" x14ac:dyDescent="0.3">
      <c r="A1125" t="s">
        <v>18</v>
      </c>
      <c r="B1125" t="s">
        <v>20</v>
      </c>
      <c r="C1125" t="s">
        <v>19</v>
      </c>
      <c r="E1125" t="s">
        <v>3370</v>
      </c>
      <c r="F1125" t="s">
        <v>22</v>
      </c>
      <c r="G1125" t="s">
        <v>3371</v>
      </c>
      <c r="H1125">
        <v>1.7</v>
      </c>
      <c r="I1125">
        <v>5.8</v>
      </c>
      <c r="J1125" t="s">
        <v>32</v>
      </c>
      <c r="K1125" t="s">
        <v>68</v>
      </c>
      <c r="L1125" t="s">
        <v>34</v>
      </c>
      <c r="M1125" t="s">
        <v>35</v>
      </c>
      <c r="N1125" t="s">
        <v>36</v>
      </c>
      <c r="O1125">
        <v>30317</v>
      </c>
      <c r="Q1125" t="s">
        <v>29</v>
      </c>
      <c r="R1125" t="s">
        <v>32</v>
      </c>
    </row>
    <row r="1126" spans="1:18" x14ac:dyDescent="0.3">
      <c r="A1126" t="s">
        <v>18</v>
      </c>
      <c r="B1126" t="s">
        <v>19</v>
      </c>
      <c r="C1126" t="s">
        <v>19</v>
      </c>
      <c r="E1126" t="s">
        <v>2407</v>
      </c>
      <c r="F1126" t="s">
        <v>22</v>
      </c>
      <c r="G1126" t="s">
        <v>2408</v>
      </c>
      <c r="H1126">
        <v>100</v>
      </c>
      <c r="I1126">
        <v>100</v>
      </c>
      <c r="J1126" t="s">
        <v>32</v>
      </c>
      <c r="K1126" t="s">
        <v>2409</v>
      </c>
      <c r="L1126" t="s">
        <v>40</v>
      </c>
      <c r="M1126" t="s">
        <v>41</v>
      </c>
      <c r="N1126" t="s">
        <v>42</v>
      </c>
      <c r="O1126">
        <v>44146</v>
      </c>
      <c r="Q1126" t="s">
        <v>29</v>
      </c>
      <c r="R1126" t="s">
        <v>32</v>
      </c>
    </row>
    <row r="1127" spans="1:18" x14ac:dyDescent="0.3">
      <c r="A1127" t="s">
        <v>18</v>
      </c>
      <c r="B1127" t="s">
        <v>19</v>
      </c>
      <c r="C1127" t="s">
        <v>19</v>
      </c>
      <c r="E1127" t="s">
        <v>3372</v>
      </c>
      <c r="F1127" t="s">
        <v>22</v>
      </c>
      <c r="G1127" t="s">
        <v>3373</v>
      </c>
      <c r="H1127">
        <v>2</v>
      </c>
      <c r="I1127">
        <v>2</v>
      </c>
      <c r="J1127" t="s">
        <v>32</v>
      </c>
      <c r="K1127" t="s">
        <v>2802</v>
      </c>
      <c r="L1127" t="s">
        <v>40</v>
      </c>
      <c r="M1127" t="s">
        <v>41</v>
      </c>
      <c r="N1127" t="s">
        <v>36</v>
      </c>
      <c r="O1127">
        <v>43090</v>
      </c>
      <c r="Q1127" t="s">
        <v>29</v>
      </c>
      <c r="R1127" t="s">
        <v>32</v>
      </c>
    </row>
    <row r="1128" spans="1:18" x14ac:dyDescent="0.3">
      <c r="A1128" t="s">
        <v>18</v>
      </c>
      <c r="B1128" t="s">
        <v>19</v>
      </c>
      <c r="C1128" t="s">
        <v>19</v>
      </c>
      <c r="E1128" t="s">
        <v>3379</v>
      </c>
      <c r="F1128" t="s">
        <v>22</v>
      </c>
      <c r="G1128" t="s">
        <v>3380</v>
      </c>
      <c r="H1128">
        <v>120</v>
      </c>
      <c r="I1128">
        <v>120</v>
      </c>
      <c r="J1128" t="s">
        <v>32</v>
      </c>
      <c r="K1128" t="s">
        <v>3381</v>
      </c>
      <c r="L1128" t="s">
        <v>185</v>
      </c>
      <c r="M1128" t="s">
        <v>27</v>
      </c>
      <c r="N1128" t="s">
        <v>36</v>
      </c>
      <c r="O1128">
        <v>32581</v>
      </c>
      <c r="Q1128" t="s">
        <v>29</v>
      </c>
      <c r="R1128" t="s">
        <v>32</v>
      </c>
    </row>
    <row r="1129" spans="1:18" x14ac:dyDescent="0.3">
      <c r="A1129" t="s">
        <v>18</v>
      </c>
      <c r="B1129" t="s">
        <v>19</v>
      </c>
      <c r="C1129" t="s">
        <v>20</v>
      </c>
      <c r="D1129" t="s">
        <v>1233</v>
      </c>
      <c r="E1129" t="s">
        <v>1233</v>
      </c>
      <c r="F1129" t="s">
        <v>22</v>
      </c>
      <c r="G1129" t="s">
        <v>1233</v>
      </c>
      <c r="H1129">
        <v>0.99</v>
      </c>
      <c r="J1129" t="s">
        <v>24</v>
      </c>
      <c r="K1129" t="s">
        <v>196</v>
      </c>
      <c r="L1129" t="s">
        <v>160</v>
      </c>
      <c r="M1129" t="s">
        <v>160</v>
      </c>
      <c r="N1129" t="s">
        <v>28</v>
      </c>
      <c r="O1129" s="1"/>
      <c r="Q1129" t="s">
        <v>29</v>
      </c>
      <c r="R1129" t="s">
        <v>24</v>
      </c>
    </row>
    <row r="1130" spans="1:18" x14ac:dyDescent="0.3">
      <c r="A1130" t="s">
        <v>18</v>
      </c>
      <c r="B1130" t="s">
        <v>19</v>
      </c>
      <c r="C1130" t="s">
        <v>19</v>
      </c>
      <c r="E1130" t="s">
        <v>3386</v>
      </c>
      <c r="F1130" t="s">
        <v>22</v>
      </c>
      <c r="G1130" t="s">
        <v>3387</v>
      </c>
      <c r="H1130">
        <v>99</v>
      </c>
      <c r="I1130">
        <v>99</v>
      </c>
      <c r="J1130" t="s">
        <v>24</v>
      </c>
      <c r="K1130" t="s">
        <v>3388</v>
      </c>
      <c r="L1130" t="s">
        <v>47</v>
      </c>
      <c r="M1130" t="s">
        <v>47</v>
      </c>
      <c r="N1130" t="s">
        <v>28</v>
      </c>
      <c r="O1130">
        <v>42180</v>
      </c>
      <c r="Q1130" t="s">
        <v>29</v>
      </c>
      <c r="R1130" t="s">
        <v>24</v>
      </c>
    </row>
    <row r="1131" spans="1:18" x14ac:dyDescent="0.3">
      <c r="A1131" t="s">
        <v>18</v>
      </c>
      <c r="B1131" t="s">
        <v>19</v>
      </c>
      <c r="C1131" t="s">
        <v>19</v>
      </c>
      <c r="E1131" t="s">
        <v>3389</v>
      </c>
      <c r="F1131" t="s">
        <v>22</v>
      </c>
      <c r="G1131" t="s">
        <v>3390</v>
      </c>
      <c r="H1131">
        <v>1.5</v>
      </c>
      <c r="I1131">
        <v>1.5</v>
      </c>
      <c r="J1131" t="s">
        <v>32</v>
      </c>
      <c r="K1131" t="s">
        <v>3391</v>
      </c>
      <c r="L1131" t="s">
        <v>40</v>
      </c>
      <c r="M1131" t="s">
        <v>41</v>
      </c>
      <c r="N1131" t="s">
        <v>36</v>
      </c>
      <c r="O1131">
        <v>42152</v>
      </c>
      <c r="Q1131" t="s">
        <v>29</v>
      </c>
      <c r="R1131" t="s">
        <v>32</v>
      </c>
    </row>
    <row r="1132" spans="1:18" x14ac:dyDescent="0.3">
      <c r="A1132" t="s">
        <v>18</v>
      </c>
      <c r="B1132" t="s">
        <v>19</v>
      </c>
      <c r="C1132" t="s">
        <v>19</v>
      </c>
      <c r="E1132" t="s">
        <v>3394</v>
      </c>
      <c r="F1132" t="s">
        <v>22</v>
      </c>
      <c r="G1132" t="s">
        <v>3395</v>
      </c>
      <c r="H1132">
        <v>15.8</v>
      </c>
      <c r="I1132">
        <v>15.8</v>
      </c>
      <c r="J1132" t="s">
        <v>24</v>
      </c>
      <c r="K1132" t="s">
        <v>227</v>
      </c>
      <c r="L1132" t="s">
        <v>34</v>
      </c>
      <c r="M1132" t="s">
        <v>35</v>
      </c>
      <c r="N1132" t="s">
        <v>28</v>
      </c>
      <c r="O1132" s="1">
        <v>1828</v>
      </c>
      <c r="Q1132" t="s">
        <v>29</v>
      </c>
      <c r="R1132" t="s">
        <v>24</v>
      </c>
    </row>
    <row r="1133" spans="1:18" x14ac:dyDescent="0.3">
      <c r="A1133" t="s">
        <v>18</v>
      </c>
      <c r="B1133" t="s">
        <v>20</v>
      </c>
      <c r="C1133" t="s">
        <v>19</v>
      </c>
      <c r="E1133" t="s">
        <v>3397</v>
      </c>
      <c r="F1133" t="s">
        <v>22</v>
      </c>
      <c r="G1133" t="s">
        <v>3398</v>
      </c>
      <c r="H1133">
        <v>0.99</v>
      </c>
      <c r="I1133">
        <v>1</v>
      </c>
      <c r="J1133" t="s">
        <v>32</v>
      </c>
      <c r="K1133" t="s">
        <v>3399</v>
      </c>
      <c r="L1133" t="s">
        <v>34</v>
      </c>
      <c r="M1133" t="s">
        <v>35</v>
      </c>
      <c r="N1133" t="s">
        <v>36</v>
      </c>
      <c r="O1133">
        <v>42496</v>
      </c>
      <c r="Q1133" t="s">
        <v>29</v>
      </c>
      <c r="R1133" t="s">
        <v>32</v>
      </c>
    </row>
    <row r="1134" spans="1:18" x14ac:dyDescent="0.3">
      <c r="A1134" t="s">
        <v>18</v>
      </c>
      <c r="B1134" t="s">
        <v>19</v>
      </c>
      <c r="C1134" t="s">
        <v>19</v>
      </c>
      <c r="E1134" t="s">
        <v>3406</v>
      </c>
      <c r="F1134" t="s">
        <v>22</v>
      </c>
      <c r="G1134" t="s">
        <v>3407</v>
      </c>
      <c r="H1134">
        <v>1.5</v>
      </c>
      <c r="I1134">
        <v>1.5</v>
      </c>
      <c r="J1134" t="s">
        <v>24</v>
      </c>
      <c r="K1134" t="s">
        <v>163</v>
      </c>
      <c r="L1134" t="s">
        <v>40</v>
      </c>
      <c r="M1134" t="s">
        <v>41</v>
      </c>
      <c r="N1134" t="s">
        <v>28</v>
      </c>
      <c r="O1134" s="1">
        <v>40682</v>
      </c>
      <c r="Q1134" t="s">
        <v>29</v>
      </c>
      <c r="R1134" t="s">
        <v>24</v>
      </c>
    </row>
    <row r="1135" spans="1:18" x14ac:dyDescent="0.3">
      <c r="A1135" t="s">
        <v>18</v>
      </c>
      <c r="B1135" t="s">
        <v>19</v>
      </c>
      <c r="C1135" t="s">
        <v>19</v>
      </c>
      <c r="E1135" t="s">
        <v>3413</v>
      </c>
      <c r="F1135" t="s">
        <v>22</v>
      </c>
      <c r="G1135" t="s">
        <v>3414</v>
      </c>
      <c r="H1135">
        <v>20</v>
      </c>
      <c r="I1135">
        <v>20.399999999999999</v>
      </c>
      <c r="J1135" t="s">
        <v>71</v>
      </c>
      <c r="K1135" t="s">
        <v>3415</v>
      </c>
      <c r="L1135" t="s">
        <v>991</v>
      </c>
      <c r="M1135" t="s">
        <v>35</v>
      </c>
      <c r="N1135" t="s">
        <v>28</v>
      </c>
      <c r="O1135" s="1">
        <v>41147</v>
      </c>
      <c r="Q1135" t="s">
        <v>29</v>
      </c>
      <c r="R1135" t="s">
        <v>71</v>
      </c>
    </row>
    <row r="1136" spans="1:18" x14ac:dyDescent="0.3">
      <c r="A1136" t="s">
        <v>18</v>
      </c>
      <c r="B1136" t="s">
        <v>19</v>
      </c>
      <c r="C1136" t="s">
        <v>19</v>
      </c>
      <c r="E1136" t="s">
        <v>3416</v>
      </c>
      <c r="F1136" t="s">
        <v>22</v>
      </c>
      <c r="G1136" t="s">
        <v>3417</v>
      </c>
      <c r="H1136">
        <v>0.99</v>
      </c>
      <c r="I1136">
        <v>1</v>
      </c>
      <c r="J1136" t="s">
        <v>32</v>
      </c>
      <c r="K1136" t="s">
        <v>3418</v>
      </c>
      <c r="L1136" t="s">
        <v>34</v>
      </c>
      <c r="M1136" t="s">
        <v>35</v>
      </c>
      <c r="N1136" t="s">
        <v>36</v>
      </c>
      <c r="O1136" s="1">
        <v>42534</v>
      </c>
      <c r="Q1136" t="s">
        <v>29</v>
      </c>
      <c r="R1136" t="s">
        <v>32</v>
      </c>
    </row>
    <row r="1137" spans="1:18" x14ac:dyDescent="0.3">
      <c r="A1137" t="s">
        <v>18</v>
      </c>
      <c r="B1137" t="s">
        <v>19</v>
      </c>
      <c r="C1137" t="s">
        <v>19</v>
      </c>
      <c r="E1137" t="s">
        <v>3419</v>
      </c>
      <c r="F1137" t="s">
        <v>22</v>
      </c>
      <c r="G1137" t="s">
        <v>3420</v>
      </c>
      <c r="H1137">
        <v>60</v>
      </c>
      <c r="I1137">
        <v>60</v>
      </c>
      <c r="J1137" t="s">
        <v>32</v>
      </c>
      <c r="K1137" t="s">
        <v>3421</v>
      </c>
      <c r="L1137" t="s">
        <v>40</v>
      </c>
      <c r="M1137" t="s">
        <v>41</v>
      </c>
      <c r="N1137" t="s">
        <v>36</v>
      </c>
      <c r="O1137" s="1">
        <v>42175</v>
      </c>
      <c r="Q1137" t="s">
        <v>29</v>
      </c>
      <c r="R1137" t="s">
        <v>32</v>
      </c>
    </row>
    <row r="1138" spans="1:18" x14ac:dyDescent="0.3">
      <c r="A1138" t="s">
        <v>18</v>
      </c>
      <c r="B1138" t="s">
        <v>19</v>
      </c>
      <c r="C1138" t="s">
        <v>19</v>
      </c>
      <c r="E1138" t="s">
        <v>2431</v>
      </c>
      <c r="F1138" t="s">
        <v>22</v>
      </c>
      <c r="G1138" t="s">
        <v>2432</v>
      </c>
      <c r="H1138">
        <v>8.4</v>
      </c>
      <c r="I1138">
        <v>8.4</v>
      </c>
      <c r="J1138" t="s">
        <v>32</v>
      </c>
      <c r="K1138" t="s">
        <v>68</v>
      </c>
      <c r="L1138" t="s">
        <v>34</v>
      </c>
      <c r="M1138" t="s">
        <v>35</v>
      </c>
      <c r="N1138" t="s">
        <v>36</v>
      </c>
      <c r="O1138" s="1">
        <v>23743</v>
      </c>
      <c r="Q1138" t="s">
        <v>29</v>
      </c>
      <c r="R1138" t="s">
        <v>32</v>
      </c>
    </row>
    <row r="1139" spans="1:18" x14ac:dyDescent="0.3">
      <c r="A1139" t="s">
        <v>18</v>
      </c>
      <c r="B1139" t="s">
        <v>19</v>
      </c>
      <c r="C1139" t="s">
        <v>19</v>
      </c>
      <c r="E1139" t="s">
        <v>3422</v>
      </c>
      <c r="F1139" t="s">
        <v>22</v>
      </c>
      <c r="G1139" t="s">
        <v>3423</v>
      </c>
      <c r="H1139">
        <v>1.5</v>
      </c>
      <c r="I1139">
        <v>1.5</v>
      </c>
      <c r="J1139" t="s">
        <v>32</v>
      </c>
      <c r="K1139" t="s">
        <v>3424</v>
      </c>
      <c r="L1139" t="s">
        <v>40</v>
      </c>
      <c r="M1139" t="s">
        <v>41</v>
      </c>
      <c r="N1139" t="s">
        <v>36</v>
      </c>
      <c r="O1139">
        <v>42147</v>
      </c>
      <c r="Q1139" t="s">
        <v>29</v>
      </c>
      <c r="R1139" t="s">
        <v>32</v>
      </c>
    </row>
    <row r="1140" spans="1:18" x14ac:dyDescent="0.3">
      <c r="A1140" t="s">
        <v>18</v>
      </c>
      <c r="B1140" t="s">
        <v>19</v>
      </c>
      <c r="C1140" t="s">
        <v>19</v>
      </c>
      <c r="E1140" t="s">
        <v>1715</v>
      </c>
      <c r="F1140" t="s">
        <v>44</v>
      </c>
      <c r="G1140" t="s">
        <v>1716</v>
      </c>
      <c r="H1140">
        <v>570</v>
      </c>
      <c r="J1140" t="s">
        <v>24</v>
      </c>
      <c r="K1140" t="s">
        <v>46</v>
      </c>
      <c r="L1140" t="s">
        <v>185</v>
      </c>
      <c r="M1140" t="s">
        <v>27</v>
      </c>
      <c r="N1140" t="s">
        <v>28</v>
      </c>
      <c r="Q1140" t="s">
        <v>48</v>
      </c>
      <c r="R1140" t="s">
        <v>24</v>
      </c>
    </row>
    <row r="1141" spans="1:18" x14ac:dyDescent="0.3">
      <c r="A1141" t="s">
        <v>18</v>
      </c>
      <c r="B1141" t="s">
        <v>20</v>
      </c>
      <c r="C1141" t="s">
        <v>19</v>
      </c>
      <c r="E1141" t="s">
        <v>3425</v>
      </c>
      <c r="F1141" t="s">
        <v>22</v>
      </c>
      <c r="G1141" t="s">
        <v>3426</v>
      </c>
      <c r="H1141">
        <v>18.75</v>
      </c>
      <c r="I1141">
        <v>19.899999999999999</v>
      </c>
      <c r="J1141" t="s">
        <v>32</v>
      </c>
      <c r="K1141" t="s">
        <v>3427</v>
      </c>
      <c r="L1141" t="s">
        <v>83</v>
      </c>
      <c r="M1141" t="s">
        <v>95</v>
      </c>
      <c r="N1141" t="s">
        <v>36</v>
      </c>
      <c r="O1141" s="1">
        <v>31670</v>
      </c>
      <c r="Q1141" t="s">
        <v>29</v>
      </c>
      <c r="R1141" t="s">
        <v>32</v>
      </c>
    </row>
    <row r="1142" spans="1:18" x14ac:dyDescent="0.3">
      <c r="A1142" t="s">
        <v>18</v>
      </c>
      <c r="B1142" t="s">
        <v>19</v>
      </c>
      <c r="C1142" t="s">
        <v>19</v>
      </c>
      <c r="E1142" t="s">
        <v>3428</v>
      </c>
      <c r="F1142" t="s">
        <v>22</v>
      </c>
      <c r="G1142" t="s">
        <v>3429</v>
      </c>
      <c r="H1142">
        <v>168</v>
      </c>
      <c r="I1142">
        <v>168</v>
      </c>
      <c r="J1142" t="s">
        <v>24</v>
      </c>
      <c r="K1142" t="s">
        <v>675</v>
      </c>
      <c r="L1142" t="s">
        <v>47</v>
      </c>
      <c r="M1142" t="s">
        <v>47</v>
      </c>
      <c r="N1142" t="s">
        <v>28</v>
      </c>
      <c r="O1142" s="1">
        <v>40654</v>
      </c>
      <c r="Q1142" t="s">
        <v>29</v>
      </c>
      <c r="R1142" t="s">
        <v>24</v>
      </c>
    </row>
    <row r="1143" spans="1:18" x14ac:dyDescent="0.3">
      <c r="A1143" t="s">
        <v>18</v>
      </c>
      <c r="B1143" t="s">
        <v>19</v>
      </c>
      <c r="C1143" t="s">
        <v>20</v>
      </c>
      <c r="D1143" t="s">
        <v>998</v>
      </c>
      <c r="E1143" t="s">
        <v>998</v>
      </c>
      <c r="F1143" t="s">
        <v>22</v>
      </c>
      <c r="G1143" t="s">
        <v>998</v>
      </c>
      <c r="H1143">
        <v>0.99</v>
      </c>
      <c r="J1143" t="s">
        <v>24</v>
      </c>
      <c r="K1143" t="s">
        <v>171</v>
      </c>
      <c r="L1143" t="s">
        <v>160</v>
      </c>
      <c r="M1143" t="s">
        <v>160</v>
      </c>
      <c r="N1143" t="s">
        <v>28</v>
      </c>
      <c r="O1143" s="1"/>
      <c r="Q1143" t="s">
        <v>29</v>
      </c>
      <c r="R1143" t="s">
        <v>24</v>
      </c>
    </row>
    <row r="1144" spans="1:18" x14ac:dyDescent="0.3">
      <c r="A1144" t="s">
        <v>18</v>
      </c>
      <c r="B1144" t="s">
        <v>19</v>
      </c>
      <c r="C1144" t="s">
        <v>20</v>
      </c>
      <c r="D1144" t="s">
        <v>2230</v>
      </c>
      <c r="E1144" t="s">
        <v>2230</v>
      </c>
      <c r="F1144" t="s">
        <v>22</v>
      </c>
      <c r="G1144" t="s">
        <v>2230</v>
      </c>
      <c r="H1144">
        <v>0.99</v>
      </c>
      <c r="J1144" t="s">
        <v>32</v>
      </c>
      <c r="K1144" t="s">
        <v>171</v>
      </c>
      <c r="L1144" t="s">
        <v>160</v>
      </c>
      <c r="M1144" t="s">
        <v>160</v>
      </c>
      <c r="N1144" t="s">
        <v>36</v>
      </c>
      <c r="O1144" s="1"/>
      <c r="Q1144" t="s">
        <v>29</v>
      </c>
      <c r="R1144" t="s">
        <v>32</v>
      </c>
    </row>
    <row r="1145" spans="1:18" x14ac:dyDescent="0.3">
      <c r="A1145" t="s">
        <v>18</v>
      </c>
      <c r="B1145" t="s">
        <v>19</v>
      </c>
      <c r="C1145" t="s">
        <v>20</v>
      </c>
      <c r="D1145" t="s">
        <v>3115</v>
      </c>
      <c r="E1145" t="s">
        <v>3115</v>
      </c>
      <c r="F1145" t="s">
        <v>22</v>
      </c>
      <c r="G1145" t="s">
        <v>3433</v>
      </c>
      <c r="H1145">
        <v>120</v>
      </c>
      <c r="J1145" t="s">
        <v>24</v>
      </c>
      <c r="K1145" t="s">
        <v>3434</v>
      </c>
      <c r="L1145" t="s">
        <v>47</v>
      </c>
      <c r="M1145" t="s">
        <v>47</v>
      </c>
      <c r="N1145" t="s">
        <v>28</v>
      </c>
      <c r="O1145" s="1">
        <v>40936</v>
      </c>
      <c r="Q1145" t="s">
        <v>29</v>
      </c>
      <c r="R1145" t="s">
        <v>24</v>
      </c>
    </row>
    <row r="1146" spans="1:18" x14ac:dyDescent="0.3">
      <c r="A1146" t="s">
        <v>18</v>
      </c>
      <c r="B1146" t="s">
        <v>19</v>
      </c>
      <c r="C1146" t="s">
        <v>19</v>
      </c>
      <c r="E1146" t="s">
        <v>3435</v>
      </c>
      <c r="F1146" t="s">
        <v>22</v>
      </c>
      <c r="G1146" t="s">
        <v>3436</v>
      </c>
      <c r="H1146">
        <v>72</v>
      </c>
      <c r="I1146">
        <v>119.9</v>
      </c>
      <c r="J1146" t="s">
        <v>32</v>
      </c>
      <c r="K1146" t="s">
        <v>193</v>
      </c>
      <c r="L1146" t="s">
        <v>83</v>
      </c>
      <c r="M1146" t="s">
        <v>194</v>
      </c>
      <c r="N1146" t="s">
        <v>36</v>
      </c>
      <c r="O1146" s="1">
        <v>30317</v>
      </c>
      <c r="Q1146" t="s">
        <v>29</v>
      </c>
      <c r="R1146" t="s">
        <v>32</v>
      </c>
    </row>
    <row r="1147" spans="1:18" x14ac:dyDescent="0.3">
      <c r="A1147" t="s">
        <v>18</v>
      </c>
      <c r="B1147" t="s">
        <v>19</v>
      </c>
      <c r="C1147" t="s">
        <v>19</v>
      </c>
      <c r="E1147" t="s">
        <v>3437</v>
      </c>
      <c r="F1147" t="s">
        <v>22</v>
      </c>
      <c r="G1147" t="s">
        <v>3438</v>
      </c>
      <c r="H1147">
        <v>1.5</v>
      </c>
      <c r="I1147">
        <v>1.5</v>
      </c>
      <c r="J1147" t="s">
        <v>32</v>
      </c>
      <c r="K1147" t="s">
        <v>2131</v>
      </c>
      <c r="L1147" t="s">
        <v>40</v>
      </c>
      <c r="M1147" t="s">
        <v>41</v>
      </c>
      <c r="N1147" t="s">
        <v>36</v>
      </c>
      <c r="O1147" s="1">
        <v>41703</v>
      </c>
      <c r="Q1147" t="s">
        <v>29</v>
      </c>
      <c r="R1147" t="s">
        <v>32</v>
      </c>
    </row>
    <row r="1148" spans="1:18" x14ac:dyDescent="0.3">
      <c r="A1148" t="s">
        <v>18</v>
      </c>
      <c r="B1148" t="s">
        <v>19</v>
      </c>
      <c r="C1148" t="s">
        <v>19</v>
      </c>
      <c r="E1148" t="s">
        <v>3439</v>
      </c>
      <c r="F1148" t="s">
        <v>22</v>
      </c>
      <c r="G1148" t="s">
        <v>3440</v>
      </c>
      <c r="H1148">
        <v>43</v>
      </c>
      <c r="I1148">
        <v>45.5</v>
      </c>
      <c r="J1148" t="s">
        <v>24</v>
      </c>
      <c r="K1148" t="s">
        <v>3441</v>
      </c>
      <c r="L1148" t="s">
        <v>26</v>
      </c>
      <c r="M1148" t="s">
        <v>27</v>
      </c>
      <c r="N1148" t="s">
        <v>28</v>
      </c>
      <c r="O1148" s="1">
        <v>37799</v>
      </c>
      <c r="Q1148" t="s">
        <v>29</v>
      </c>
      <c r="R1148" t="s">
        <v>3442</v>
      </c>
    </row>
    <row r="1149" spans="1:18" x14ac:dyDescent="0.3">
      <c r="A1149" t="s">
        <v>18</v>
      </c>
      <c r="B1149" t="s">
        <v>19</v>
      </c>
      <c r="C1149" t="s">
        <v>19</v>
      </c>
      <c r="E1149" t="s">
        <v>3445</v>
      </c>
      <c r="F1149" t="s">
        <v>44</v>
      </c>
      <c r="G1149" t="s">
        <v>3446</v>
      </c>
      <c r="H1149">
        <v>10</v>
      </c>
      <c r="J1149" t="s">
        <v>32</v>
      </c>
      <c r="K1149" t="s">
        <v>3447</v>
      </c>
      <c r="L1149" t="s">
        <v>34</v>
      </c>
      <c r="M1149" t="s">
        <v>35</v>
      </c>
      <c r="N1149" t="s">
        <v>36</v>
      </c>
      <c r="O1149" s="1">
        <v>43082</v>
      </c>
      <c r="Q1149" t="s">
        <v>506</v>
      </c>
      <c r="R1149" t="s">
        <v>32</v>
      </c>
    </row>
    <row r="1150" spans="1:18" x14ac:dyDescent="0.3">
      <c r="A1150" t="s">
        <v>18</v>
      </c>
      <c r="B1150" t="s">
        <v>19</v>
      </c>
      <c r="C1150" t="s">
        <v>19</v>
      </c>
      <c r="E1150" t="s">
        <v>3448</v>
      </c>
      <c r="F1150" t="s">
        <v>22</v>
      </c>
      <c r="G1150" t="s">
        <v>3449</v>
      </c>
      <c r="H1150">
        <v>4</v>
      </c>
      <c r="I1150">
        <v>4</v>
      </c>
      <c r="J1150" t="s">
        <v>24</v>
      </c>
      <c r="K1150" t="s">
        <v>3450</v>
      </c>
      <c r="L1150" t="s">
        <v>40</v>
      </c>
      <c r="M1150" t="s">
        <v>41</v>
      </c>
      <c r="N1150" t="s">
        <v>28</v>
      </c>
      <c r="O1150" s="1">
        <v>41996</v>
      </c>
      <c r="Q1150" t="s">
        <v>29</v>
      </c>
      <c r="R1150" t="s">
        <v>24</v>
      </c>
    </row>
    <row r="1151" spans="1:18" x14ac:dyDescent="0.3">
      <c r="A1151" t="s">
        <v>18</v>
      </c>
      <c r="B1151" t="s">
        <v>19</v>
      </c>
      <c r="C1151" t="s">
        <v>19</v>
      </c>
      <c r="E1151" t="s">
        <v>3451</v>
      </c>
      <c r="F1151" t="s">
        <v>22</v>
      </c>
      <c r="G1151" t="s">
        <v>3452</v>
      </c>
      <c r="H1151">
        <v>160</v>
      </c>
      <c r="I1151">
        <v>162</v>
      </c>
      <c r="J1151" t="s">
        <v>24</v>
      </c>
      <c r="K1151" t="s">
        <v>3453</v>
      </c>
      <c r="L1151" t="s">
        <v>47</v>
      </c>
      <c r="M1151" t="s">
        <v>47</v>
      </c>
      <c r="N1151" t="s">
        <v>28</v>
      </c>
      <c r="O1151">
        <v>41251</v>
      </c>
      <c r="Q1151" t="s">
        <v>29</v>
      </c>
      <c r="R1151" t="s">
        <v>24</v>
      </c>
    </row>
    <row r="1152" spans="1:18" x14ac:dyDescent="0.3">
      <c r="A1152" t="s">
        <v>18</v>
      </c>
      <c r="B1152" t="s">
        <v>19</v>
      </c>
      <c r="C1152" t="s">
        <v>20</v>
      </c>
      <c r="D1152" t="s">
        <v>635</v>
      </c>
      <c r="E1152" t="s">
        <v>635</v>
      </c>
      <c r="F1152" t="s">
        <v>22</v>
      </c>
      <c r="G1152" t="s">
        <v>3454</v>
      </c>
      <c r="H1152">
        <v>296.19</v>
      </c>
      <c r="J1152" t="s">
        <v>24</v>
      </c>
      <c r="K1152" t="s">
        <v>637</v>
      </c>
      <c r="L1152" t="s">
        <v>40</v>
      </c>
      <c r="M1152" t="s">
        <v>41</v>
      </c>
      <c r="N1152" t="s">
        <v>28</v>
      </c>
      <c r="O1152" s="1">
        <v>42612</v>
      </c>
      <c r="Q1152" t="s">
        <v>29</v>
      </c>
      <c r="R1152" t="s">
        <v>24</v>
      </c>
    </row>
    <row r="1153" spans="1:18" x14ac:dyDescent="0.3">
      <c r="A1153" t="s">
        <v>18</v>
      </c>
      <c r="B1153" t="s">
        <v>19</v>
      </c>
      <c r="C1153" t="s">
        <v>19</v>
      </c>
      <c r="E1153" t="s">
        <v>3455</v>
      </c>
      <c r="F1153" t="s">
        <v>22</v>
      </c>
      <c r="G1153" t="s">
        <v>3456</v>
      </c>
      <c r="H1153">
        <v>5</v>
      </c>
      <c r="I1153">
        <v>5</v>
      </c>
      <c r="J1153" t="s">
        <v>32</v>
      </c>
      <c r="K1153" t="s">
        <v>3457</v>
      </c>
      <c r="L1153" t="s">
        <v>40</v>
      </c>
      <c r="M1153" t="s">
        <v>41</v>
      </c>
      <c r="N1153" t="s">
        <v>36</v>
      </c>
      <c r="O1153" s="1">
        <v>40298</v>
      </c>
      <c r="Q1153" t="s">
        <v>29</v>
      </c>
      <c r="R1153" t="s">
        <v>32</v>
      </c>
    </row>
    <row r="1154" spans="1:18" x14ac:dyDescent="0.3">
      <c r="A1154" t="s">
        <v>18</v>
      </c>
      <c r="B1154" t="s">
        <v>19</v>
      </c>
      <c r="C1154" t="s">
        <v>20</v>
      </c>
      <c r="D1154" t="s">
        <v>1332</v>
      </c>
      <c r="E1154" t="s">
        <v>1332</v>
      </c>
      <c r="F1154" t="s">
        <v>22</v>
      </c>
      <c r="G1154" t="s">
        <v>1332</v>
      </c>
      <c r="H1154">
        <v>0.99</v>
      </c>
      <c r="J1154" t="s">
        <v>24</v>
      </c>
      <c r="K1154" t="s">
        <v>171</v>
      </c>
      <c r="L1154" t="s">
        <v>160</v>
      </c>
      <c r="M1154" t="s">
        <v>160</v>
      </c>
      <c r="N1154" t="s">
        <v>28</v>
      </c>
      <c r="O1154" s="1"/>
      <c r="Q1154" t="s">
        <v>29</v>
      </c>
      <c r="R1154" t="s">
        <v>24</v>
      </c>
    </row>
    <row r="1155" spans="1:18" x14ac:dyDescent="0.3">
      <c r="A1155" t="s">
        <v>18</v>
      </c>
      <c r="B1155" t="s">
        <v>19</v>
      </c>
      <c r="C1155" t="s">
        <v>20</v>
      </c>
      <c r="D1155" t="s">
        <v>572</v>
      </c>
      <c r="E1155" t="s">
        <v>572</v>
      </c>
      <c r="F1155" t="s">
        <v>22</v>
      </c>
      <c r="G1155" t="s">
        <v>3458</v>
      </c>
      <c r="H1155">
        <v>82</v>
      </c>
      <c r="J1155" t="s">
        <v>32</v>
      </c>
      <c r="K1155" t="s">
        <v>68</v>
      </c>
      <c r="L1155" t="s">
        <v>34</v>
      </c>
      <c r="M1155" t="s">
        <v>35</v>
      </c>
      <c r="N1155" t="s">
        <v>36</v>
      </c>
      <c r="O1155">
        <v>16072</v>
      </c>
      <c r="Q1155" t="s">
        <v>29</v>
      </c>
      <c r="R1155" t="s">
        <v>32</v>
      </c>
    </row>
    <row r="1156" spans="1:18" x14ac:dyDescent="0.3">
      <c r="A1156" t="s">
        <v>18</v>
      </c>
      <c r="B1156" t="s">
        <v>19</v>
      </c>
      <c r="C1156" t="s">
        <v>20</v>
      </c>
      <c r="D1156" t="s">
        <v>466</v>
      </c>
      <c r="E1156" t="s">
        <v>466</v>
      </c>
      <c r="F1156" t="s">
        <v>22</v>
      </c>
      <c r="G1156" t="s">
        <v>3459</v>
      </c>
      <c r="H1156">
        <v>36.799999999999997</v>
      </c>
      <c r="J1156" t="s">
        <v>24</v>
      </c>
      <c r="K1156" t="s">
        <v>227</v>
      </c>
      <c r="L1156" t="s">
        <v>34</v>
      </c>
      <c r="M1156" t="s">
        <v>35</v>
      </c>
      <c r="N1156" t="s">
        <v>28</v>
      </c>
      <c r="O1156">
        <v>2558</v>
      </c>
      <c r="Q1156" t="s">
        <v>29</v>
      </c>
      <c r="R1156" t="s">
        <v>24</v>
      </c>
    </row>
    <row r="1157" spans="1:18" x14ac:dyDescent="0.3">
      <c r="A1157" t="s">
        <v>18</v>
      </c>
      <c r="B1157" t="s">
        <v>19</v>
      </c>
      <c r="C1157" t="s">
        <v>19</v>
      </c>
      <c r="E1157" t="s">
        <v>3460</v>
      </c>
      <c r="F1157" t="s">
        <v>44</v>
      </c>
      <c r="G1157" t="s">
        <v>3105</v>
      </c>
      <c r="H1157">
        <v>107</v>
      </c>
      <c r="J1157" t="s">
        <v>24</v>
      </c>
      <c r="K1157" t="s">
        <v>2495</v>
      </c>
      <c r="L1157" t="s">
        <v>83</v>
      </c>
      <c r="M1157" t="s">
        <v>322</v>
      </c>
      <c r="N1157" t="s">
        <v>28</v>
      </c>
      <c r="O1157" s="1"/>
      <c r="Q1157" t="s">
        <v>1948</v>
      </c>
      <c r="R1157" t="s">
        <v>24</v>
      </c>
    </row>
    <row r="1158" spans="1:18" x14ac:dyDescent="0.3">
      <c r="A1158" t="s">
        <v>18</v>
      </c>
      <c r="B1158" t="s">
        <v>19</v>
      </c>
      <c r="C1158" t="s">
        <v>20</v>
      </c>
      <c r="D1158" t="s">
        <v>1013</v>
      </c>
      <c r="E1158" t="s">
        <v>1013</v>
      </c>
      <c r="F1158" t="s">
        <v>22</v>
      </c>
      <c r="G1158" t="s">
        <v>3461</v>
      </c>
      <c r="H1158">
        <v>30</v>
      </c>
      <c r="J1158" t="s">
        <v>32</v>
      </c>
      <c r="K1158" t="s">
        <v>62</v>
      </c>
      <c r="L1158" t="s">
        <v>34</v>
      </c>
      <c r="M1158" t="s">
        <v>35</v>
      </c>
      <c r="N1158" t="s">
        <v>36</v>
      </c>
      <c r="O1158" s="1">
        <v>10959</v>
      </c>
      <c r="Q1158" t="s">
        <v>29</v>
      </c>
      <c r="R1158" t="s">
        <v>32</v>
      </c>
    </row>
    <row r="1159" spans="1:18" x14ac:dyDescent="0.3">
      <c r="A1159" t="s">
        <v>18</v>
      </c>
      <c r="B1159" t="s">
        <v>19</v>
      </c>
      <c r="C1159" t="s">
        <v>19</v>
      </c>
      <c r="E1159" t="s">
        <v>3462</v>
      </c>
      <c r="F1159" t="s">
        <v>44</v>
      </c>
      <c r="G1159" t="s">
        <v>3463</v>
      </c>
      <c r="H1159">
        <v>50</v>
      </c>
      <c r="I1159">
        <v>50</v>
      </c>
      <c r="J1159" t="s">
        <v>71</v>
      </c>
      <c r="K1159" t="s">
        <v>850</v>
      </c>
      <c r="L1159" t="s">
        <v>40</v>
      </c>
      <c r="M1159" t="s">
        <v>41</v>
      </c>
      <c r="N1159" t="s">
        <v>28</v>
      </c>
      <c r="O1159" s="1">
        <v>42245</v>
      </c>
      <c r="Q1159" t="s">
        <v>599</v>
      </c>
      <c r="R1159" t="s">
        <v>71</v>
      </c>
    </row>
    <row r="1160" spans="1:18" x14ac:dyDescent="0.3">
      <c r="A1160" t="s">
        <v>18</v>
      </c>
      <c r="B1160" t="s">
        <v>19</v>
      </c>
      <c r="C1160" t="s">
        <v>19</v>
      </c>
      <c r="E1160" t="s">
        <v>2888</v>
      </c>
      <c r="F1160" t="s">
        <v>22</v>
      </c>
      <c r="G1160" t="s">
        <v>2889</v>
      </c>
      <c r="H1160">
        <v>42</v>
      </c>
      <c r="I1160">
        <v>42</v>
      </c>
      <c r="J1160" t="s">
        <v>32</v>
      </c>
      <c r="K1160" t="s">
        <v>1205</v>
      </c>
      <c r="L1160" t="s">
        <v>34</v>
      </c>
      <c r="M1160" t="s">
        <v>35</v>
      </c>
      <c r="N1160" t="s">
        <v>36</v>
      </c>
      <c r="O1160" s="1">
        <v>23743</v>
      </c>
      <c r="Q1160" t="s">
        <v>29</v>
      </c>
      <c r="R1160" t="s">
        <v>32</v>
      </c>
    </row>
    <row r="1161" spans="1:18" x14ac:dyDescent="0.3">
      <c r="A1161" t="s">
        <v>18</v>
      </c>
      <c r="B1161" t="s">
        <v>19</v>
      </c>
      <c r="C1161" t="s">
        <v>19</v>
      </c>
      <c r="E1161" t="s">
        <v>3464</v>
      </c>
      <c r="F1161" t="s">
        <v>22</v>
      </c>
      <c r="G1161" t="s">
        <v>3465</v>
      </c>
      <c r="H1161">
        <v>20</v>
      </c>
      <c r="I1161">
        <v>20</v>
      </c>
      <c r="J1161" t="s">
        <v>32</v>
      </c>
      <c r="K1161" t="s">
        <v>3466</v>
      </c>
      <c r="L1161" t="s">
        <v>40</v>
      </c>
      <c r="M1161" t="s">
        <v>41</v>
      </c>
      <c r="N1161" t="s">
        <v>36</v>
      </c>
      <c r="O1161" s="1">
        <v>41431</v>
      </c>
      <c r="Q1161" t="s">
        <v>29</v>
      </c>
      <c r="R1161" t="s">
        <v>32</v>
      </c>
    </row>
    <row r="1162" spans="1:18" x14ac:dyDescent="0.3">
      <c r="A1162" t="s">
        <v>18</v>
      </c>
      <c r="B1162" t="s">
        <v>19</v>
      </c>
      <c r="C1162" t="s">
        <v>20</v>
      </c>
      <c r="D1162" t="s">
        <v>3467</v>
      </c>
      <c r="E1162" t="s">
        <v>3467</v>
      </c>
      <c r="F1162" t="s">
        <v>22</v>
      </c>
      <c r="G1162" t="s">
        <v>3468</v>
      </c>
      <c r="H1162">
        <v>8</v>
      </c>
      <c r="J1162" t="s">
        <v>24</v>
      </c>
      <c r="K1162" t="s">
        <v>214</v>
      </c>
      <c r="L1162" t="s">
        <v>160</v>
      </c>
      <c r="M1162" t="s">
        <v>160</v>
      </c>
      <c r="N1162" t="s">
        <v>28</v>
      </c>
      <c r="O1162" s="1"/>
      <c r="Q1162" t="s">
        <v>29</v>
      </c>
      <c r="R1162" t="s">
        <v>24</v>
      </c>
    </row>
    <row r="1163" spans="1:18" x14ac:dyDescent="0.3">
      <c r="A1163" t="s">
        <v>18</v>
      </c>
      <c r="B1163" t="s">
        <v>19</v>
      </c>
      <c r="C1163" t="s">
        <v>19</v>
      </c>
      <c r="E1163" t="s">
        <v>3471</v>
      </c>
      <c r="F1163" t="s">
        <v>22</v>
      </c>
      <c r="G1163" t="s">
        <v>3472</v>
      </c>
      <c r="H1163">
        <v>3.2</v>
      </c>
      <c r="I1163">
        <v>3.2</v>
      </c>
      <c r="J1163" t="s">
        <v>32</v>
      </c>
      <c r="K1163" t="s">
        <v>68</v>
      </c>
      <c r="L1163" t="s">
        <v>34</v>
      </c>
      <c r="M1163" t="s">
        <v>35</v>
      </c>
      <c r="N1163" t="s">
        <v>36</v>
      </c>
      <c r="O1163" s="1">
        <v>31413</v>
      </c>
      <c r="Q1163" t="s">
        <v>29</v>
      </c>
      <c r="R1163" t="s">
        <v>32</v>
      </c>
    </row>
    <row r="1164" spans="1:18" x14ac:dyDescent="0.3">
      <c r="A1164" t="s">
        <v>18</v>
      </c>
      <c r="B1164" t="s">
        <v>19</v>
      </c>
      <c r="C1164" t="s">
        <v>19</v>
      </c>
      <c r="E1164" t="s">
        <v>3473</v>
      </c>
      <c r="F1164" t="s">
        <v>22</v>
      </c>
      <c r="G1164" t="s">
        <v>3474</v>
      </c>
      <c r="H1164">
        <v>20</v>
      </c>
      <c r="I1164">
        <v>20</v>
      </c>
      <c r="J1164" t="s">
        <v>32</v>
      </c>
      <c r="K1164" t="s">
        <v>3475</v>
      </c>
      <c r="L1164" t="s">
        <v>40</v>
      </c>
      <c r="M1164" t="s">
        <v>41</v>
      </c>
      <c r="N1164" t="s">
        <v>36</v>
      </c>
      <c r="O1164" s="1">
        <v>42902</v>
      </c>
      <c r="Q1164" t="s">
        <v>29</v>
      </c>
      <c r="R1164" t="s">
        <v>32</v>
      </c>
    </row>
    <row r="1165" spans="1:18" x14ac:dyDescent="0.3">
      <c r="A1165" t="s">
        <v>18</v>
      </c>
      <c r="B1165" t="s">
        <v>19</v>
      </c>
      <c r="C1165" t="s">
        <v>19</v>
      </c>
      <c r="E1165" t="s">
        <v>3476</v>
      </c>
      <c r="F1165" t="s">
        <v>22</v>
      </c>
      <c r="G1165" t="s">
        <v>3477</v>
      </c>
      <c r="H1165">
        <v>102</v>
      </c>
      <c r="I1165">
        <v>102</v>
      </c>
      <c r="J1165" t="s">
        <v>24</v>
      </c>
      <c r="K1165" t="s">
        <v>675</v>
      </c>
      <c r="L1165" t="s">
        <v>47</v>
      </c>
      <c r="M1165" t="s">
        <v>47</v>
      </c>
      <c r="N1165" t="s">
        <v>28</v>
      </c>
      <c r="O1165" s="1">
        <v>40614</v>
      </c>
      <c r="Q1165" t="s">
        <v>29</v>
      </c>
      <c r="R1165" t="s">
        <v>24</v>
      </c>
    </row>
    <row r="1166" spans="1:18" x14ac:dyDescent="0.3">
      <c r="A1166" t="s">
        <v>18</v>
      </c>
      <c r="B1166" t="s">
        <v>19</v>
      </c>
      <c r="C1166" t="s">
        <v>19</v>
      </c>
      <c r="E1166" t="s">
        <v>3478</v>
      </c>
      <c r="F1166" t="s">
        <v>22</v>
      </c>
      <c r="G1166" t="s">
        <v>3479</v>
      </c>
      <c r="H1166">
        <v>5</v>
      </c>
      <c r="I1166">
        <v>5</v>
      </c>
      <c r="J1166" t="s">
        <v>24</v>
      </c>
      <c r="K1166" t="s">
        <v>163</v>
      </c>
      <c r="L1166" t="s">
        <v>40</v>
      </c>
      <c r="M1166" t="s">
        <v>41</v>
      </c>
      <c r="N1166" t="s">
        <v>28</v>
      </c>
      <c r="O1166" s="1">
        <v>41237</v>
      </c>
      <c r="Q1166" t="s">
        <v>29</v>
      </c>
      <c r="R1166" t="s">
        <v>24</v>
      </c>
    </row>
    <row r="1167" spans="1:18" x14ac:dyDescent="0.3">
      <c r="A1167" t="s">
        <v>18</v>
      </c>
      <c r="B1167" t="s">
        <v>19</v>
      </c>
      <c r="C1167" t="s">
        <v>19</v>
      </c>
      <c r="E1167" t="s">
        <v>748</v>
      </c>
      <c r="F1167" t="s">
        <v>22</v>
      </c>
      <c r="G1167" t="s">
        <v>749</v>
      </c>
      <c r="H1167">
        <v>52.4</v>
      </c>
      <c r="I1167">
        <v>60</v>
      </c>
      <c r="J1167" t="s">
        <v>32</v>
      </c>
      <c r="K1167" t="s">
        <v>749</v>
      </c>
      <c r="L1167" t="s">
        <v>26</v>
      </c>
      <c r="M1167" t="s">
        <v>27</v>
      </c>
      <c r="N1167" t="s">
        <v>42</v>
      </c>
      <c r="O1167" s="1">
        <v>32515</v>
      </c>
      <c r="Q1167" t="s">
        <v>29</v>
      </c>
      <c r="R1167" t="s">
        <v>32</v>
      </c>
    </row>
    <row r="1168" spans="1:18" x14ac:dyDescent="0.3">
      <c r="A1168" t="s">
        <v>18</v>
      </c>
      <c r="B1168" t="s">
        <v>19</v>
      </c>
      <c r="C1168" t="s">
        <v>19</v>
      </c>
      <c r="E1168" t="s">
        <v>3480</v>
      </c>
      <c r="F1168" t="s">
        <v>22</v>
      </c>
      <c r="G1168" t="s">
        <v>3481</v>
      </c>
      <c r="H1168">
        <v>9</v>
      </c>
      <c r="I1168">
        <v>9</v>
      </c>
      <c r="J1168" t="s">
        <v>24</v>
      </c>
      <c r="K1168" t="s">
        <v>3482</v>
      </c>
      <c r="L1168" t="s">
        <v>40</v>
      </c>
      <c r="M1168" t="s">
        <v>41</v>
      </c>
      <c r="N1168" t="s">
        <v>28</v>
      </c>
      <c r="O1168" s="1">
        <v>41426</v>
      </c>
      <c r="Q1168" t="s">
        <v>29</v>
      </c>
      <c r="R1168" t="s">
        <v>24</v>
      </c>
    </row>
    <row r="1169" spans="1:18" x14ac:dyDescent="0.3">
      <c r="A1169" t="s">
        <v>18</v>
      </c>
      <c r="B1169" t="s">
        <v>19</v>
      </c>
      <c r="C1169" t="s">
        <v>19</v>
      </c>
      <c r="E1169" t="s">
        <v>1887</v>
      </c>
      <c r="F1169" t="s">
        <v>22</v>
      </c>
      <c r="G1169" t="s">
        <v>1888</v>
      </c>
      <c r="H1169">
        <v>49</v>
      </c>
      <c r="I1169">
        <v>71.2</v>
      </c>
      <c r="J1169" t="s">
        <v>24</v>
      </c>
      <c r="K1169" t="s">
        <v>878</v>
      </c>
      <c r="L1169" t="s">
        <v>26</v>
      </c>
      <c r="M1169" t="s">
        <v>27</v>
      </c>
      <c r="N1169" t="s">
        <v>28</v>
      </c>
      <c r="O1169" s="1">
        <v>40634</v>
      </c>
      <c r="Q1169" t="s">
        <v>29</v>
      </c>
      <c r="R1169" t="s">
        <v>879</v>
      </c>
    </row>
    <row r="1170" spans="1:18" x14ac:dyDescent="0.3">
      <c r="A1170" t="s">
        <v>18</v>
      </c>
      <c r="B1170" t="s">
        <v>19</v>
      </c>
      <c r="C1170" t="s">
        <v>19</v>
      </c>
      <c r="E1170" t="s">
        <v>3486</v>
      </c>
      <c r="F1170" t="s">
        <v>22</v>
      </c>
      <c r="G1170" t="s">
        <v>3487</v>
      </c>
      <c r="H1170">
        <v>175</v>
      </c>
      <c r="I1170">
        <v>175</v>
      </c>
      <c r="J1170" t="s">
        <v>24</v>
      </c>
      <c r="K1170" t="s">
        <v>697</v>
      </c>
      <c r="L1170" t="s">
        <v>83</v>
      </c>
      <c r="M1170" t="s">
        <v>27</v>
      </c>
      <c r="N1170" t="s">
        <v>28</v>
      </c>
      <c r="O1170" s="1">
        <v>20821</v>
      </c>
      <c r="Q1170" t="s">
        <v>29</v>
      </c>
      <c r="R1170" t="s">
        <v>24</v>
      </c>
    </row>
    <row r="1171" spans="1:18" x14ac:dyDescent="0.3">
      <c r="A1171" t="s">
        <v>18</v>
      </c>
      <c r="B1171" t="s">
        <v>19</v>
      </c>
      <c r="C1171" t="s">
        <v>19</v>
      </c>
      <c r="E1171" t="s">
        <v>3488</v>
      </c>
      <c r="F1171" t="s">
        <v>22</v>
      </c>
      <c r="G1171" t="s">
        <v>3489</v>
      </c>
      <c r="H1171">
        <v>95.34</v>
      </c>
      <c r="I1171">
        <v>131.80000000000001</v>
      </c>
      <c r="J1171" t="s">
        <v>24</v>
      </c>
      <c r="K1171" t="s">
        <v>1072</v>
      </c>
      <c r="L1171" t="s">
        <v>26</v>
      </c>
      <c r="M1171" t="s">
        <v>27</v>
      </c>
      <c r="N1171" t="s">
        <v>28</v>
      </c>
      <c r="O1171">
        <v>41400</v>
      </c>
      <c r="Q1171" t="s">
        <v>29</v>
      </c>
      <c r="R1171" t="s">
        <v>24</v>
      </c>
    </row>
    <row r="1172" spans="1:18" x14ac:dyDescent="0.3">
      <c r="A1172" t="s">
        <v>18</v>
      </c>
      <c r="B1172" t="s">
        <v>19</v>
      </c>
      <c r="C1172" t="s">
        <v>19</v>
      </c>
      <c r="E1172" t="s">
        <v>3490</v>
      </c>
      <c r="F1172" t="s">
        <v>44</v>
      </c>
      <c r="G1172" t="s">
        <v>3491</v>
      </c>
      <c r="H1172">
        <v>298</v>
      </c>
      <c r="J1172" t="s">
        <v>24</v>
      </c>
      <c r="K1172" t="s">
        <v>671</v>
      </c>
      <c r="L1172" t="s">
        <v>47</v>
      </c>
      <c r="M1172" t="s">
        <v>47</v>
      </c>
      <c r="N1172" t="s">
        <v>28</v>
      </c>
      <c r="O1172" s="1">
        <v>42888</v>
      </c>
      <c r="Q1172" t="s">
        <v>672</v>
      </c>
      <c r="R1172" t="s">
        <v>24</v>
      </c>
    </row>
    <row r="1173" spans="1:18" x14ac:dyDescent="0.3">
      <c r="A1173" t="s">
        <v>18</v>
      </c>
      <c r="B1173" t="s">
        <v>19</v>
      </c>
      <c r="C1173" t="s">
        <v>19</v>
      </c>
      <c r="E1173" t="s">
        <v>3492</v>
      </c>
      <c r="F1173" t="s">
        <v>22</v>
      </c>
      <c r="G1173" t="s">
        <v>3493</v>
      </c>
      <c r="H1173">
        <v>1.25</v>
      </c>
      <c r="I1173">
        <v>1.4</v>
      </c>
      <c r="J1173" t="s">
        <v>24</v>
      </c>
      <c r="K1173" t="s">
        <v>2519</v>
      </c>
      <c r="L1173" t="s">
        <v>40</v>
      </c>
      <c r="M1173" t="s">
        <v>41</v>
      </c>
      <c r="N1173" t="s">
        <v>28</v>
      </c>
      <c r="O1173">
        <v>41001</v>
      </c>
      <c r="Q1173" t="s">
        <v>29</v>
      </c>
      <c r="R1173" t="s">
        <v>24</v>
      </c>
    </row>
    <row r="1174" spans="1:18" x14ac:dyDescent="0.3">
      <c r="A1174" t="s">
        <v>18</v>
      </c>
      <c r="B1174" t="s">
        <v>19</v>
      </c>
      <c r="C1174" t="s">
        <v>20</v>
      </c>
      <c r="D1174" t="s">
        <v>431</v>
      </c>
      <c r="E1174" t="s">
        <v>431</v>
      </c>
      <c r="F1174" t="s">
        <v>22</v>
      </c>
      <c r="G1174" t="s">
        <v>3494</v>
      </c>
      <c r="H1174">
        <v>41.4</v>
      </c>
      <c r="J1174" t="s">
        <v>24</v>
      </c>
      <c r="K1174" t="s">
        <v>434</v>
      </c>
      <c r="L1174" t="s">
        <v>26</v>
      </c>
      <c r="M1174" t="s">
        <v>27</v>
      </c>
      <c r="N1174" t="s">
        <v>28</v>
      </c>
      <c r="O1174">
        <v>37151</v>
      </c>
      <c r="Q1174" t="s">
        <v>29</v>
      </c>
      <c r="R1174" t="s">
        <v>24</v>
      </c>
    </row>
    <row r="1175" spans="1:18" x14ac:dyDescent="0.3">
      <c r="A1175" t="s">
        <v>18</v>
      </c>
      <c r="B1175" t="s">
        <v>19</v>
      </c>
      <c r="C1175" t="s">
        <v>20</v>
      </c>
      <c r="D1175" t="s">
        <v>3408</v>
      </c>
      <c r="E1175" t="s">
        <v>3408</v>
      </c>
      <c r="F1175" t="s">
        <v>22</v>
      </c>
      <c r="G1175" t="s">
        <v>3408</v>
      </c>
      <c r="H1175">
        <v>0.99</v>
      </c>
      <c r="J1175" t="s">
        <v>24</v>
      </c>
      <c r="K1175" t="s">
        <v>171</v>
      </c>
      <c r="L1175" t="s">
        <v>160</v>
      </c>
      <c r="M1175" t="s">
        <v>160</v>
      </c>
      <c r="N1175" t="s">
        <v>28</v>
      </c>
      <c r="O1175" s="1"/>
      <c r="Q1175" t="s">
        <v>29</v>
      </c>
      <c r="R1175" t="s">
        <v>24</v>
      </c>
    </row>
    <row r="1176" spans="1:18" x14ac:dyDescent="0.3">
      <c r="A1176" t="s">
        <v>18</v>
      </c>
      <c r="B1176" t="s">
        <v>19</v>
      </c>
      <c r="C1176" t="s">
        <v>19</v>
      </c>
      <c r="E1176" t="s">
        <v>3495</v>
      </c>
      <c r="F1176" t="s">
        <v>22</v>
      </c>
      <c r="G1176" t="s">
        <v>3496</v>
      </c>
      <c r="H1176">
        <v>22.2</v>
      </c>
      <c r="I1176">
        <v>22.2</v>
      </c>
      <c r="J1176" t="s">
        <v>24</v>
      </c>
      <c r="K1176" t="s">
        <v>1105</v>
      </c>
      <c r="L1176" t="s">
        <v>47</v>
      </c>
      <c r="M1176" t="s">
        <v>47</v>
      </c>
      <c r="N1176" t="s">
        <v>28</v>
      </c>
      <c r="O1176" s="1">
        <v>37151</v>
      </c>
      <c r="Q1176" t="s">
        <v>29</v>
      </c>
      <c r="R1176" t="s">
        <v>24</v>
      </c>
    </row>
    <row r="1177" spans="1:18" x14ac:dyDescent="0.3">
      <c r="A1177" t="s">
        <v>18</v>
      </c>
      <c r="B1177" t="s">
        <v>19</v>
      </c>
      <c r="C1177" t="s">
        <v>19</v>
      </c>
      <c r="E1177" t="s">
        <v>3497</v>
      </c>
      <c r="F1177" t="s">
        <v>22</v>
      </c>
      <c r="G1177" t="s">
        <v>3498</v>
      </c>
      <c r="H1177">
        <v>20</v>
      </c>
      <c r="I1177">
        <v>20</v>
      </c>
      <c r="J1177" t="s">
        <v>24</v>
      </c>
      <c r="K1177" t="s">
        <v>3499</v>
      </c>
      <c r="L1177" t="s">
        <v>40</v>
      </c>
      <c r="M1177" t="s">
        <v>41</v>
      </c>
      <c r="N1177" t="s">
        <v>28</v>
      </c>
      <c r="O1177" s="1">
        <v>43165</v>
      </c>
      <c r="Q1177" t="s">
        <v>29</v>
      </c>
      <c r="R1177" t="s">
        <v>24</v>
      </c>
    </row>
    <row r="1178" spans="1:18" x14ac:dyDescent="0.3">
      <c r="A1178" t="s">
        <v>18</v>
      </c>
      <c r="B1178" t="s">
        <v>19</v>
      </c>
      <c r="C1178" t="s">
        <v>19</v>
      </c>
      <c r="E1178" t="s">
        <v>3500</v>
      </c>
      <c r="F1178" t="s">
        <v>22</v>
      </c>
      <c r="G1178" t="s">
        <v>3501</v>
      </c>
      <c r="H1178">
        <v>20</v>
      </c>
      <c r="I1178">
        <v>20</v>
      </c>
      <c r="J1178" t="s">
        <v>32</v>
      </c>
      <c r="K1178" t="s">
        <v>3502</v>
      </c>
      <c r="L1178" t="s">
        <v>40</v>
      </c>
      <c r="M1178" t="s">
        <v>41</v>
      </c>
      <c r="N1178" t="s">
        <v>36</v>
      </c>
      <c r="O1178">
        <v>41997</v>
      </c>
      <c r="Q1178" t="s">
        <v>29</v>
      </c>
      <c r="R1178" t="s">
        <v>32</v>
      </c>
    </row>
    <row r="1179" spans="1:18" x14ac:dyDescent="0.3">
      <c r="A1179" t="s">
        <v>18</v>
      </c>
      <c r="B1179" t="s">
        <v>19</v>
      </c>
      <c r="C1179" t="s">
        <v>20</v>
      </c>
      <c r="D1179" t="s">
        <v>1242</v>
      </c>
      <c r="E1179" t="s">
        <v>1242</v>
      </c>
      <c r="F1179" t="s">
        <v>22</v>
      </c>
      <c r="G1179" t="s">
        <v>1242</v>
      </c>
      <c r="H1179">
        <v>0.99</v>
      </c>
      <c r="J1179" t="s">
        <v>24</v>
      </c>
      <c r="K1179" t="s">
        <v>196</v>
      </c>
      <c r="L1179" t="s">
        <v>160</v>
      </c>
      <c r="M1179" t="s">
        <v>160</v>
      </c>
      <c r="N1179" t="s">
        <v>28</v>
      </c>
      <c r="O1179" s="1"/>
      <c r="Q1179" t="s">
        <v>29</v>
      </c>
      <c r="R1179" t="s">
        <v>24</v>
      </c>
    </row>
    <row r="1180" spans="1:18" x14ac:dyDescent="0.3">
      <c r="A1180" t="s">
        <v>18</v>
      </c>
      <c r="B1180" t="s">
        <v>19</v>
      </c>
      <c r="C1180" t="s">
        <v>20</v>
      </c>
      <c r="D1180" t="s">
        <v>834</v>
      </c>
      <c r="E1180" t="s">
        <v>834</v>
      </c>
      <c r="F1180" t="s">
        <v>22</v>
      </c>
      <c r="G1180" t="s">
        <v>3503</v>
      </c>
      <c r="H1180">
        <v>510</v>
      </c>
      <c r="J1180" t="s">
        <v>32</v>
      </c>
      <c r="K1180" t="s">
        <v>3284</v>
      </c>
      <c r="L1180" t="s">
        <v>185</v>
      </c>
      <c r="M1180" t="s">
        <v>27</v>
      </c>
      <c r="N1180" t="s">
        <v>36</v>
      </c>
      <c r="O1180">
        <v>37438</v>
      </c>
      <c r="Q1180" t="s">
        <v>29</v>
      </c>
      <c r="R1180" t="s">
        <v>32</v>
      </c>
    </row>
    <row r="1181" spans="1:18" x14ac:dyDescent="0.3">
      <c r="A1181" t="s">
        <v>18</v>
      </c>
      <c r="B1181" t="s">
        <v>19</v>
      </c>
      <c r="C1181" t="s">
        <v>19</v>
      </c>
      <c r="E1181" t="s">
        <v>3505</v>
      </c>
      <c r="F1181" t="s">
        <v>22</v>
      </c>
      <c r="G1181" t="s">
        <v>3506</v>
      </c>
      <c r="H1181">
        <v>49.4</v>
      </c>
      <c r="I1181">
        <v>71.2</v>
      </c>
      <c r="J1181" t="s">
        <v>24</v>
      </c>
      <c r="K1181" t="s">
        <v>207</v>
      </c>
      <c r="L1181" t="s">
        <v>26</v>
      </c>
      <c r="M1181" t="s">
        <v>27</v>
      </c>
      <c r="N1181" t="s">
        <v>28</v>
      </c>
      <c r="O1181" s="1">
        <v>40802</v>
      </c>
      <c r="Q1181" t="s">
        <v>29</v>
      </c>
      <c r="R1181" t="s">
        <v>208</v>
      </c>
    </row>
    <row r="1182" spans="1:18" x14ac:dyDescent="0.3">
      <c r="A1182" t="s">
        <v>18</v>
      </c>
      <c r="B1182" t="s">
        <v>19</v>
      </c>
      <c r="C1182" t="s">
        <v>20</v>
      </c>
      <c r="D1182" t="s">
        <v>3507</v>
      </c>
      <c r="E1182" t="s">
        <v>3507</v>
      </c>
      <c r="F1182" t="s">
        <v>22</v>
      </c>
      <c r="G1182" t="s">
        <v>3507</v>
      </c>
      <c r="H1182">
        <v>0.99</v>
      </c>
      <c r="J1182" t="s">
        <v>24</v>
      </c>
      <c r="K1182" t="s">
        <v>187</v>
      </c>
      <c r="L1182" t="s">
        <v>160</v>
      </c>
      <c r="M1182" t="s">
        <v>160</v>
      </c>
      <c r="N1182" t="s">
        <v>28</v>
      </c>
      <c r="O1182" s="1"/>
      <c r="Q1182" t="s">
        <v>29</v>
      </c>
      <c r="R1182" t="s">
        <v>24</v>
      </c>
    </row>
    <row r="1183" spans="1:18" x14ac:dyDescent="0.3">
      <c r="A1183" t="s">
        <v>18</v>
      </c>
      <c r="B1183" t="s">
        <v>19</v>
      </c>
      <c r="C1183" t="s">
        <v>19</v>
      </c>
      <c r="E1183" t="s">
        <v>3509</v>
      </c>
      <c r="F1183" t="s">
        <v>22</v>
      </c>
      <c r="G1183" t="s">
        <v>3510</v>
      </c>
      <c r="H1183">
        <v>180</v>
      </c>
      <c r="I1183">
        <v>180</v>
      </c>
      <c r="J1183" t="s">
        <v>24</v>
      </c>
      <c r="K1183" t="s">
        <v>3511</v>
      </c>
      <c r="L1183" t="s">
        <v>40</v>
      </c>
      <c r="M1183" t="s">
        <v>41</v>
      </c>
      <c r="N1183" t="s">
        <v>28</v>
      </c>
      <c r="O1183">
        <v>42670</v>
      </c>
      <c r="Q1183" t="s">
        <v>29</v>
      </c>
      <c r="R1183" t="s">
        <v>24</v>
      </c>
    </row>
    <row r="1184" spans="1:18" x14ac:dyDescent="0.3">
      <c r="A1184" t="s">
        <v>18</v>
      </c>
      <c r="B1184" t="s">
        <v>19</v>
      </c>
      <c r="C1184" t="s">
        <v>19</v>
      </c>
      <c r="E1184" t="s">
        <v>3512</v>
      </c>
      <c r="F1184" t="s">
        <v>22</v>
      </c>
      <c r="G1184" t="s">
        <v>3513</v>
      </c>
      <c r="H1184">
        <v>20</v>
      </c>
      <c r="I1184">
        <v>20</v>
      </c>
      <c r="J1184" t="s">
        <v>24</v>
      </c>
      <c r="K1184" t="s">
        <v>3514</v>
      </c>
      <c r="L1184" t="s">
        <v>40</v>
      </c>
      <c r="M1184" t="s">
        <v>41</v>
      </c>
      <c r="N1184" t="s">
        <v>28</v>
      </c>
      <c r="O1184" s="1">
        <v>42227</v>
      </c>
      <c r="Q1184" t="s">
        <v>29</v>
      </c>
      <c r="R1184" t="s">
        <v>24</v>
      </c>
    </row>
    <row r="1185" spans="1:18" x14ac:dyDescent="0.3">
      <c r="A1185" t="s">
        <v>18</v>
      </c>
      <c r="B1185" t="s">
        <v>19</v>
      </c>
      <c r="C1185" t="s">
        <v>19</v>
      </c>
      <c r="E1185" t="s">
        <v>3515</v>
      </c>
      <c r="F1185" t="s">
        <v>22</v>
      </c>
      <c r="G1185" t="s">
        <v>3516</v>
      </c>
      <c r="H1185">
        <v>60</v>
      </c>
      <c r="I1185">
        <v>60</v>
      </c>
      <c r="J1185" t="s">
        <v>32</v>
      </c>
      <c r="K1185" t="s">
        <v>3517</v>
      </c>
      <c r="L1185" t="s">
        <v>40</v>
      </c>
      <c r="M1185" t="s">
        <v>41</v>
      </c>
      <c r="N1185" t="s">
        <v>36</v>
      </c>
      <c r="O1185">
        <v>42649</v>
      </c>
      <c r="Q1185" t="s">
        <v>29</v>
      </c>
      <c r="R1185" t="s">
        <v>32</v>
      </c>
    </row>
    <row r="1186" spans="1:18" x14ac:dyDescent="0.3">
      <c r="A1186" t="s">
        <v>18</v>
      </c>
      <c r="B1186" t="s">
        <v>19</v>
      </c>
      <c r="C1186" t="s">
        <v>20</v>
      </c>
      <c r="D1186" t="s">
        <v>3213</v>
      </c>
      <c r="E1186" t="s">
        <v>3213</v>
      </c>
      <c r="F1186" t="s">
        <v>22</v>
      </c>
      <c r="G1186" t="s">
        <v>3213</v>
      </c>
      <c r="H1186">
        <v>0.99</v>
      </c>
      <c r="J1186" t="s">
        <v>24</v>
      </c>
      <c r="K1186" t="s">
        <v>171</v>
      </c>
      <c r="L1186" t="s">
        <v>160</v>
      </c>
      <c r="M1186" t="s">
        <v>160</v>
      </c>
      <c r="N1186" t="s">
        <v>28</v>
      </c>
      <c r="O1186" s="1"/>
      <c r="Q1186" t="s">
        <v>29</v>
      </c>
      <c r="R1186" t="s">
        <v>24</v>
      </c>
    </row>
    <row r="1187" spans="1:18" x14ac:dyDescent="0.3">
      <c r="A1187" t="s">
        <v>18</v>
      </c>
      <c r="B1187" t="s">
        <v>19</v>
      </c>
      <c r="C1187" t="s">
        <v>19</v>
      </c>
      <c r="E1187" t="s">
        <v>3519</v>
      </c>
      <c r="F1187" t="s">
        <v>22</v>
      </c>
      <c r="G1187" t="s">
        <v>3520</v>
      </c>
      <c r="H1187">
        <v>3</v>
      </c>
      <c r="I1187">
        <v>3</v>
      </c>
      <c r="J1187" t="s">
        <v>24</v>
      </c>
      <c r="K1187" t="s">
        <v>3521</v>
      </c>
      <c r="L1187" t="s">
        <v>40</v>
      </c>
      <c r="M1187" t="s">
        <v>41</v>
      </c>
      <c r="N1187" t="s">
        <v>28</v>
      </c>
      <c r="O1187">
        <v>42847</v>
      </c>
      <c r="Q1187" t="s">
        <v>29</v>
      </c>
      <c r="R1187" t="s">
        <v>24</v>
      </c>
    </row>
    <row r="1188" spans="1:18" x14ac:dyDescent="0.3">
      <c r="A1188" t="s">
        <v>18</v>
      </c>
      <c r="B1188" t="s">
        <v>19</v>
      </c>
      <c r="C1188" t="s">
        <v>19</v>
      </c>
      <c r="E1188" t="s">
        <v>3525</v>
      </c>
      <c r="F1188" t="s">
        <v>22</v>
      </c>
      <c r="G1188" t="s">
        <v>3526</v>
      </c>
      <c r="H1188">
        <v>3.6</v>
      </c>
      <c r="I1188">
        <v>3.6</v>
      </c>
      <c r="J1188" t="s">
        <v>32</v>
      </c>
      <c r="K1188" t="s">
        <v>1205</v>
      </c>
      <c r="L1188" t="s">
        <v>34</v>
      </c>
      <c r="M1188" t="s">
        <v>35</v>
      </c>
      <c r="N1188" t="s">
        <v>36</v>
      </c>
      <c r="O1188" s="1">
        <v>42724</v>
      </c>
      <c r="Q1188" t="s">
        <v>29</v>
      </c>
      <c r="R1188" t="s">
        <v>32</v>
      </c>
    </row>
    <row r="1189" spans="1:18" x14ac:dyDescent="0.3">
      <c r="A1189" t="s">
        <v>18</v>
      </c>
      <c r="B1189" t="s">
        <v>19</v>
      </c>
      <c r="C1189" t="s">
        <v>19</v>
      </c>
      <c r="E1189" t="s">
        <v>3527</v>
      </c>
      <c r="F1189" t="s">
        <v>22</v>
      </c>
      <c r="G1189" t="s">
        <v>3528</v>
      </c>
      <c r="H1189">
        <v>11</v>
      </c>
      <c r="I1189">
        <v>12</v>
      </c>
      <c r="J1189" t="s">
        <v>24</v>
      </c>
      <c r="K1189" t="s">
        <v>227</v>
      </c>
      <c r="L1189" t="s">
        <v>34</v>
      </c>
      <c r="M1189" t="s">
        <v>35</v>
      </c>
      <c r="N1189" t="s">
        <v>28</v>
      </c>
      <c r="O1189" s="1">
        <v>1462</v>
      </c>
      <c r="Q1189" t="s">
        <v>29</v>
      </c>
      <c r="R1189" t="s">
        <v>24</v>
      </c>
    </row>
    <row r="1190" spans="1:18" x14ac:dyDescent="0.3">
      <c r="A1190" t="s">
        <v>18</v>
      </c>
      <c r="B1190" t="s">
        <v>19</v>
      </c>
      <c r="C1190" t="s">
        <v>20</v>
      </c>
      <c r="D1190" t="s">
        <v>3529</v>
      </c>
      <c r="E1190" t="s">
        <v>3529</v>
      </c>
      <c r="F1190" t="s">
        <v>22</v>
      </c>
      <c r="G1190" t="s">
        <v>3530</v>
      </c>
      <c r="H1190">
        <v>0.52</v>
      </c>
      <c r="J1190" t="s">
        <v>24</v>
      </c>
      <c r="K1190" t="s">
        <v>163</v>
      </c>
      <c r="L1190" t="s">
        <v>160</v>
      </c>
      <c r="M1190" t="s">
        <v>160</v>
      </c>
      <c r="N1190" t="s">
        <v>28</v>
      </c>
      <c r="O1190" s="1"/>
      <c r="Q1190" t="s">
        <v>29</v>
      </c>
      <c r="R1190" t="s">
        <v>24</v>
      </c>
    </row>
    <row r="1191" spans="1:18" x14ac:dyDescent="0.3">
      <c r="A1191" t="s">
        <v>18</v>
      </c>
      <c r="B1191" t="s">
        <v>19</v>
      </c>
      <c r="C1191" t="s">
        <v>19</v>
      </c>
      <c r="E1191" t="s">
        <v>3531</v>
      </c>
      <c r="F1191" t="s">
        <v>22</v>
      </c>
      <c r="G1191" t="s">
        <v>3532</v>
      </c>
      <c r="H1191">
        <v>20</v>
      </c>
      <c r="I1191">
        <v>20</v>
      </c>
      <c r="J1191" t="s">
        <v>32</v>
      </c>
      <c r="K1191" t="s">
        <v>3533</v>
      </c>
      <c r="L1191" t="s">
        <v>40</v>
      </c>
      <c r="M1191" t="s">
        <v>41</v>
      </c>
      <c r="N1191" t="s">
        <v>42</v>
      </c>
      <c r="O1191" s="1">
        <v>40760</v>
      </c>
      <c r="Q1191" t="s">
        <v>29</v>
      </c>
      <c r="R1191" t="s">
        <v>32</v>
      </c>
    </row>
    <row r="1192" spans="1:18" x14ac:dyDescent="0.3">
      <c r="A1192" t="s">
        <v>18</v>
      </c>
      <c r="B1192" t="s">
        <v>19</v>
      </c>
      <c r="C1192" t="s">
        <v>19</v>
      </c>
      <c r="E1192" t="s">
        <v>3534</v>
      </c>
      <c r="F1192" t="s">
        <v>22</v>
      </c>
      <c r="G1192" t="s">
        <v>3535</v>
      </c>
      <c r="H1192">
        <v>10</v>
      </c>
      <c r="I1192">
        <v>10.5</v>
      </c>
      <c r="J1192" t="s">
        <v>24</v>
      </c>
      <c r="K1192" t="s">
        <v>1897</v>
      </c>
      <c r="L1192" t="s">
        <v>47</v>
      </c>
      <c r="M1192" t="s">
        <v>47</v>
      </c>
      <c r="N1192" t="s">
        <v>28</v>
      </c>
      <c r="O1192" s="1"/>
      <c r="Q1192" t="s">
        <v>29</v>
      </c>
      <c r="R1192" t="s">
        <v>24</v>
      </c>
    </row>
    <row r="1193" spans="1:18" x14ac:dyDescent="0.3">
      <c r="A1193" t="s">
        <v>18</v>
      </c>
      <c r="B1193" t="s">
        <v>19</v>
      </c>
      <c r="C1193" t="s">
        <v>19</v>
      </c>
      <c r="E1193" t="s">
        <v>3536</v>
      </c>
      <c r="F1193" t="s">
        <v>22</v>
      </c>
      <c r="G1193" t="s">
        <v>3537</v>
      </c>
      <c r="H1193">
        <v>130.5</v>
      </c>
      <c r="I1193">
        <v>131.1</v>
      </c>
      <c r="J1193" t="s">
        <v>71</v>
      </c>
      <c r="K1193" t="s">
        <v>3538</v>
      </c>
      <c r="L1193" t="s">
        <v>47</v>
      </c>
      <c r="M1193" t="s">
        <v>47</v>
      </c>
      <c r="N1193" t="s">
        <v>28</v>
      </c>
      <c r="O1193" s="1">
        <v>43105</v>
      </c>
      <c r="Q1193" t="s">
        <v>29</v>
      </c>
      <c r="R1193" t="s">
        <v>71</v>
      </c>
    </row>
    <row r="1194" spans="1:18" x14ac:dyDescent="0.3">
      <c r="A1194" t="s">
        <v>18</v>
      </c>
      <c r="B1194" t="s">
        <v>19</v>
      </c>
      <c r="C1194" t="s">
        <v>19</v>
      </c>
      <c r="E1194" t="s">
        <v>3542</v>
      </c>
      <c r="F1194" t="s">
        <v>22</v>
      </c>
      <c r="G1194" t="s">
        <v>3543</v>
      </c>
      <c r="H1194">
        <v>35.5</v>
      </c>
      <c r="I1194">
        <v>40</v>
      </c>
      <c r="J1194" t="s">
        <v>71</v>
      </c>
      <c r="K1194" t="s">
        <v>3543</v>
      </c>
      <c r="L1194" t="s">
        <v>26</v>
      </c>
      <c r="M1194" t="s">
        <v>27</v>
      </c>
      <c r="N1194" t="s">
        <v>28</v>
      </c>
      <c r="O1194">
        <v>38876</v>
      </c>
      <c r="Q1194" t="s">
        <v>29</v>
      </c>
      <c r="R1194" t="s">
        <v>71</v>
      </c>
    </row>
    <row r="1195" spans="1:18" x14ac:dyDescent="0.3">
      <c r="A1195" t="s">
        <v>18</v>
      </c>
      <c r="B1195" t="s">
        <v>19</v>
      </c>
      <c r="C1195" t="s">
        <v>20</v>
      </c>
      <c r="D1195" t="s">
        <v>284</v>
      </c>
      <c r="E1195" t="s">
        <v>284</v>
      </c>
      <c r="F1195" t="s">
        <v>22</v>
      </c>
      <c r="G1195" t="s">
        <v>3546</v>
      </c>
      <c r="H1195">
        <v>95.2</v>
      </c>
      <c r="J1195" t="s">
        <v>32</v>
      </c>
      <c r="K1195" t="s">
        <v>108</v>
      </c>
      <c r="L1195" t="s">
        <v>26</v>
      </c>
      <c r="M1195" t="s">
        <v>27</v>
      </c>
      <c r="N1195" t="s">
        <v>36</v>
      </c>
      <c r="O1195">
        <v>37285</v>
      </c>
      <c r="Q1195" t="s">
        <v>29</v>
      </c>
      <c r="R1195" t="s">
        <v>32</v>
      </c>
    </row>
    <row r="1196" spans="1:18" x14ac:dyDescent="0.3">
      <c r="A1196" t="s">
        <v>18</v>
      </c>
      <c r="B1196" t="s">
        <v>19</v>
      </c>
      <c r="C1196" t="s">
        <v>19</v>
      </c>
      <c r="E1196" t="s">
        <v>3547</v>
      </c>
      <c r="F1196" t="s">
        <v>22</v>
      </c>
      <c r="G1196" t="s">
        <v>3548</v>
      </c>
      <c r="H1196">
        <v>52.01</v>
      </c>
      <c r="I1196">
        <v>57</v>
      </c>
      <c r="J1196" t="s">
        <v>32</v>
      </c>
      <c r="K1196" t="s">
        <v>3549</v>
      </c>
      <c r="L1196" t="s">
        <v>26</v>
      </c>
      <c r="M1196" t="s">
        <v>27</v>
      </c>
      <c r="N1196" t="s">
        <v>36</v>
      </c>
      <c r="O1196">
        <v>37252</v>
      </c>
      <c r="Q1196" t="s">
        <v>29</v>
      </c>
      <c r="R1196" t="s">
        <v>32</v>
      </c>
    </row>
    <row r="1197" spans="1:18" x14ac:dyDescent="0.3">
      <c r="A1197" t="s">
        <v>18</v>
      </c>
      <c r="B1197" t="s">
        <v>19</v>
      </c>
      <c r="C1197" t="s">
        <v>20</v>
      </c>
      <c r="D1197" t="s">
        <v>1865</v>
      </c>
      <c r="E1197" t="s">
        <v>1865</v>
      </c>
      <c r="F1197" t="s">
        <v>22</v>
      </c>
      <c r="G1197" t="s">
        <v>3550</v>
      </c>
      <c r="H1197">
        <v>625</v>
      </c>
      <c r="J1197" t="s">
        <v>71</v>
      </c>
      <c r="K1197" t="s">
        <v>3551</v>
      </c>
      <c r="L1197" t="s">
        <v>185</v>
      </c>
      <c r="M1197" t="s">
        <v>27</v>
      </c>
      <c r="N1197" t="s">
        <v>28</v>
      </c>
      <c r="O1197" s="1">
        <v>37832</v>
      </c>
      <c r="Q1197" t="s">
        <v>29</v>
      </c>
      <c r="R1197" t="s">
        <v>71</v>
      </c>
    </row>
    <row r="1198" spans="1:18" x14ac:dyDescent="0.3">
      <c r="A1198" t="s">
        <v>18</v>
      </c>
      <c r="B1198" t="s">
        <v>19</v>
      </c>
      <c r="C1198" t="s">
        <v>19</v>
      </c>
      <c r="E1198" t="s">
        <v>3552</v>
      </c>
      <c r="F1198" t="s">
        <v>22</v>
      </c>
      <c r="G1198" t="s">
        <v>3553</v>
      </c>
      <c r="H1198">
        <v>204.29</v>
      </c>
      <c r="I1198">
        <v>222</v>
      </c>
      <c r="J1198" t="s">
        <v>32</v>
      </c>
      <c r="K1198" t="s">
        <v>605</v>
      </c>
      <c r="L1198" t="s">
        <v>26</v>
      </c>
      <c r="M1198" t="s">
        <v>27</v>
      </c>
      <c r="N1198" t="s">
        <v>36</v>
      </c>
      <c r="O1198" s="1">
        <v>41395</v>
      </c>
      <c r="Q1198" t="s">
        <v>29</v>
      </c>
      <c r="R1198" t="s">
        <v>32</v>
      </c>
    </row>
    <row r="1199" spans="1:18" x14ac:dyDescent="0.3">
      <c r="A1199" t="s">
        <v>18</v>
      </c>
      <c r="B1199" t="s">
        <v>19</v>
      </c>
      <c r="C1199" t="s">
        <v>19</v>
      </c>
      <c r="E1199" t="s">
        <v>3554</v>
      </c>
      <c r="F1199" t="s">
        <v>22</v>
      </c>
      <c r="G1199" t="s">
        <v>3555</v>
      </c>
      <c r="H1199">
        <v>1.5</v>
      </c>
      <c r="I1199">
        <v>1.5</v>
      </c>
      <c r="J1199" t="s">
        <v>32</v>
      </c>
      <c r="K1199" t="s">
        <v>3556</v>
      </c>
      <c r="L1199" t="s">
        <v>40</v>
      </c>
      <c r="M1199" t="s">
        <v>41</v>
      </c>
      <c r="N1199" t="s">
        <v>36</v>
      </c>
      <c r="O1199" s="1">
        <v>41264</v>
      </c>
      <c r="Q1199" t="s">
        <v>29</v>
      </c>
      <c r="R1199" t="s">
        <v>32</v>
      </c>
    </row>
    <row r="1200" spans="1:18" x14ac:dyDescent="0.3">
      <c r="A1200" t="s">
        <v>18</v>
      </c>
      <c r="B1200" t="s">
        <v>19</v>
      </c>
      <c r="C1200" t="s">
        <v>19</v>
      </c>
      <c r="E1200" t="s">
        <v>3557</v>
      </c>
      <c r="F1200" t="s">
        <v>22</v>
      </c>
      <c r="G1200" t="s">
        <v>3558</v>
      </c>
      <c r="H1200">
        <v>2</v>
      </c>
      <c r="I1200">
        <v>2</v>
      </c>
      <c r="J1200" t="s">
        <v>71</v>
      </c>
      <c r="K1200" t="s">
        <v>3559</v>
      </c>
      <c r="L1200" t="s">
        <v>40</v>
      </c>
      <c r="M1200" t="s">
        <v>41</v>
      </c>
      <c r="N1200" t="s">
        <v>28</v>
      </c>
      <c r="O1200" s="1">
        <v>41639</v>
      </c>
      <c r="Q1200" t="s">
        <v>29</v>
      </c>
      <c r="R1200" t="s">
        <v>71</v>
      </c>
    </row>
    <row r="1201" spans="1:18" x14ac:dyDescent="0.3">
      <c r="A1201" t="s">
        <v>18</v>
      </c>
      <c r="B1201" t="s">
        <v>20</v>
      </c>
      <c r="C1201" t="s">
        <v>19</v>
      </c>
      <c r="E1201" t="s">
        <v>3566</v>
      </c>
      <c r="F1201" t="s">
        <v>22</v>
      </c>
      <c r="G1201" t="s">
        <v>3567</v>
      </c>
      <c r="H1201">
        <v>0.4</v>
      </c>
      <c r="I1201">
        <v>13.3</v>
      </c>
      <c r="J1201" t="s">
        <v>24</v>
      </c>
      <c r="K1201" t="s">
        <v>227</v>
      </c>
      <c r="L1201" t="s">
        <v>160</v>
      </c>
      <c r="M1201" t="s">
        <v>160</v>
      </c>
      <c r="N1201" t="s">
        <v>28</v>
      </c>
      <c r="O1201" s="1">
        <v>30682</v>
      </c>
      <c r="Q1201" t="s">
        <v>29</v>
      </c>
      <c r="R1201" t="s">
        <v>24</v>
      </c>
    </row>
    <row r="1202" spans="1:18" x14ac:dyDescent="0.3">
      <c r="A1202" t="s">
        <v>18</v>
      </c>
      <c r="B1202" t="s">
        <v>19</v>
      </c>
      <c r="C1202" t="s">
        <v>19</v>
      </c>
      <c r="E1202" t="s">
        <v>3568</v>
      </c>
      <c r="F1202" t="s">
        <v>22</v>
      </c>
      <c r="G1202" t="s">
        <v>3569</v>
      </c>
      <c r="H1202">
        <v>40</v>
      </c>
      <c r="I1202">
        <v>40</v>
      </c>
      <c r="J1202" t="s">
        <v>32</v>
      </c>
      <c r="K1202" t="s">
        <v>68</v>
      </c>
      <c r="L1202" t="s">
        <v>34</v>
      </c>
      <c r="M1202" t="s">
        <v>35</v>
      </c>
      <c r="N1202" t="s">
        <v>36</v>
      </c>
      <c r="O1202" s="1">
        <v>23743</v>
      </c>
      <c r="Q1202" t="s">
        <v>29</v>
      </c>
      <c r="R1202" t="s">
        <v>32</v>
      </c>
    </row>
    <row r="1203" spans="1:18" x14ac:dyDescent="0.3">
      <c r="A1203" t="s">
        <v>18</v>
      </c>
      <c r="B1203" t="s">
        <v>20</v>
      </c>
      <c r="C1203" t="s">
        <v>20</v>
      </c>
      <c r="D1203" t="s">
        <v>59</v>
      </c>
      <c r="E1203" t="s">
        <v>59</v>
      </c>
      <c r="F1203" t="s">
        <v>22</v>
      </c>
      <c r="G1203" t="s">
        <v>3570</v>
      </c>
      <c r="H1203">
        <v>9.99</v>
      </c>
      <c r="J1203" t="s">
        <v>32</v>
      </c>
      <c r="K1203" t="s">
        <v>62</v>
      </c>
      <c r="L1203" t="s">
        <v>34</v>
      </c>
      <c r="M1203" t="s">
        <v>35</v>
      </c>
      <c r="N1203" t="s">
        <v>36</v>
      </c>
      <c r="O1203">
        <v>30317</v>
      </c>
      <c r="Q1203" t="s">
        <v>29</v>
      </c>
      <c r="R1203" t="s">
        <v>32</v>
      </c>
    </row>
    <row r="1204" spans="1:18" x14ac:dyDescent="0.3">
      <c r="A1204" t="s">
        <v>18</v>
      </c>
      <c r="B1204" t="s">
        <v>19</v>
      </c>
      <c r="C1204" t="s">
        <v>19</v>
      </c>
      <c r="E1204" t="s">
        <v>3571</v>
      </c>
      <c r="F1204" t="s">
        <v>22</v>
      </c>
      <c r="G1204" t="s">
        <v>3572</v>
      </c>
      <c r="H1204">
        <v>4</v>
      </c>
      <c r="I1204">
        <v>4.0999999999999996</v>
      </c>
      <c r="J1204" t="s">
        <v>24</v>
      </c>
      <c r="K1204" t="s">
        <v>1447</v>
      </c>
      <c r="L1204" t="s">
        <v>40</v>
      </c>
      <c r="M1204" t="s">
        <v>41</v>
      </c>
      <c r="N1204" t="s">
        <v>28</v>
      </c>
      <c r="O1204">
        <v>41215</v>
      </c>
      <c r="Q1204" t="s">
        <v>29</v>
      </c>
      <c r="R1204" t="s">
        <v>24</v>
      </c>
    </row>
    <row r="1205" spans="1:18" x14ac:dyDescent="0.3">
      <c r="A1205" t="s">
        <v>18</v>
      </c>
      <c r="B1205" t="s">
        <v>19</v>
      </c>
      <c r="C1205" t="s">
        <v>19</v>
      </c>
      <c r="E1205" t="s">
        <v>3573</v>
      </c>
      <c r="F1205" t="s">
        <v>22</v>
      </c>
      <c r="G1205" t="s">
        <v>3574</v>
      </c>
      <c r="H1205">
        <v>42.42</v>
      </c>
      <c r="I1205">
        <v>47.3</v>
      </c>
      <c r="J1205" t="s">
        <v>24</v>
      </c>
      <c r="K1205" t="s">
        <v>476</v>
      </c>
      <c r="L1205" t="s">
        <v>26</v>
      </c>
      <c r="M1205" t="s">
        <v>27</v>
      </c>
      <c r="N1205" t="s">
        <v>28</v>
      </c>
      <c r="O1205">
        <v>37994</v>
      </c>
      <c r="Q1205" t="s">
        <v>29</v>
      </c>
      <c r="R1205" t="s">
        <v>477</v>
      </c>
    </row>
    <row r="1206" spans="1:18" x14ac:dyDescent="0.3">
      <c r="A1206" t="s">
        <v>18</v>
      </c>
      <c r="B1206" t="s">
        <v>19</v>
      </c>
      <c r="C1206" t="s">
        <v>20</v>
      </c>
      <c r="D1206" t="s">
        <v>2135</v>
      </c>
      <c r="E1206" t="s">
        <v>2135</v>
      </c>
      <c r="F1206" t="s">
        <v>22</v>
      </c>
      <c r="G1206" t="s">
        <v>2135</v>
      </c>
      <c r="H1206">
        <v>0.99</v>
      </c>
      <c r="J1206" t="s">
        <v>24</v>
      </c>
      <c r="K1206" t="s">
        <v>171</v>
      </c>
      <c r="L1206" t="s">
        <v>160</v>
      </c>
      <c r="M1206" t="s">
        <v>160</v>
      </c>
      <c r="N1206" t="s">
        <v>28</v>
      </c>
      <c r="O1206" s="1"/>
      <c r="Q1206" t="s">
        <v>29</v>
      </c>
      <c r="R1206" t="s">
        <v>24</v>
      </c>
    </row>
    <row r="1207" spans="1:18" x14ac:dyDescent="0.3">
      <c r="A1207" t="s">
        <v>18</v>
      </c>
      <c r="B1207" t="s">
        <v>19</v>
      </c>
      <c r="C1207" t="s">
        <v>19</v>
      </c>
      <c r="E1207" t="s">
        <v>3576</v>
      </c>
      <c r="F1207" t="s">
        <v>22</v>
      </c>
      <c r="G1207" t="s">
        <v>3577</v>
      </c>
      <c r="H1207">
        <v>10</v>
      </c>
      <c r="I1207">
        <v>10</v>
      </c>
      <c r="J1207" t="s">
        <v>71</v>
      </c>
      <c r="K1207" t="s">
        <v>246</v>
      </c>
      <c r="L1207" t="s">
        <v>160</v>
      </c>
      <c r="M1207" t="s">
        <v>318</v>
      </c>
      <c r="N1207" t="s">
        <v>28</v>
      </c>
      <c r="O1207" s="1">
        <v>42800</v>
      </c>
      <c r="Q1207" t="s">
        <v>29</v>
      </c>
      <c r="R1207" t="s">
        <v>71</v>
      </c>
    </row>
    <row r="1208" spans="1:18" x14ac:dyDescent="0.3">
      <c r="A1208" t="s">
        <v>18</v>
      </c>
      <c r="B1208" t="s">
        <v>19</v>
      </c>
      <c r="C1208" t="s">
        <v>19</v>
      </c>
      <c r="E1208" t="s">
        <v>3578</v>
      </c>
      <c r="F1208" t="s">
        <v>22</v>
      </c>
      <c r="G1208" t="s">
        <v>3579</v>
      </c>
      <c r="H1208">
        <v>4.5</v>
      </c>
      <c r="I1208">
        <v>4.5</v>
      </c>
      <c r="J1208" t="s">
        <v>24</v>
      </c>
      <c r="K1208" t="s">
        <v>3580</v>
      </c>
      <c r="L1208" t="s">
        <v>47</v>
      </c>
      <c r="M1208" t="s">
        <v>47</v>
      </c>
      <c r="N1208" t="s">
        <v>28</v>
      </c>
      <c r="O1208" s="1">
        <v>42482</v>
      </c>
      <c r="Q1208" t="s">
        <v>29</v>
      </c>
      <c r="R1208" t="s">
        <v>24</v>
      </c>
    </row>
    <row r="1209" spans="1:18" x14ac:dyDescent="0.3">
      <c r="A1209" t="s">
        <v>18</v>
      </c>
      <c r="B1209" t="s">
        <v>19</v>
      </c>
      <c r="C1209" t="s">
        <v>20</v>
      </c>
      <c r="D1209" t="s">
        <v>3396</v>
      </c>
      <c r="E1209" t="s">
        <v>3396</v>
      </c>
      <c r="F1209" t="s">
        <v>22</v>
      </c>
      <c r="G1209" t="s">
        <v>3396</v>
      </c>
      <c r="H1209">
        <v>0.99</v>
      </c>
      <c r="J1209" t="s">
        <v>24</v>
      </c>
      <c r="K1209" t="s">
        <v>171</v>
      </c>
      <c r="L1209" t="s">
        <v>160</v>
      </c>
      <c r="M1209" t="s">
        <v>160</v>
      </c>
      <c r="N1209" t="s">
        <v>28</v>
      </c>
      <c r="O1209" s="1"/>
      <c r="Q1209" t="s">
        <v>29</v>
      </c>
      <c r="R1209" t="s">
        <v>24</v>
      </c>
    </row>
    <row r="1210" spans="1:18" x14ac:dyDescent="0.3">
      <c r="A1210" t="s">
        <v>18</v>
      </c>
      <c r="B1210" t="s">
        <v>20</v>
      </c>
      <c r="C1210" t="s">
        <v>19</v>
      </c>
      <c r="E1210" t="s">
        <v>3588</v>
      </c>
      <c r="F1210" t="s">
        <v>22</v>
      </c>
      <c r="G1210" t="s">
        <v>3589</v>
      </c>
      <c r="H1210">
        <v>6.9</v>
      </c>
      <c r="I1210">
        <v>6.9</v>
      </c>
      <c r="J1210" t="s">
        <v>32</v>
      </c>
      <c r="K1210" t="s">
        <v>68</v>
      </c>
      <c r="L1210" t="s">
        <v>26</v>
      </c>
      <c r="M1210" t="s">
        <v>27</v>
      </c>
      <c r="N1210" t="s">
        <v>36</v>
      </c>
      <c r="O1210">
        <v>31846</v>
      </c>
      <c r="Q1210" t="s">
        <v>29</v>
      </c>
      <c r="R1210" t="s">
        <v>32</v>
      </c>
    </row>
    <row r="1211" spans="1:18" x14ac:dyDescent="0.3">
      <c r="A1211" t="s">
        <v>18</v>
      </c>
      <c r="B1211" t="s">
        <v>20</v>
      </c>
      <c r="C1211" t="s">
        <v>19</v>
      </c>
      <c r="E1211" t="s">
        <v>3590</v>
      </c>
      <c r="F1211" t="s">
        <v>22</v>
      </c>
      <c r="G1211" t="s">
        <v>3591</v>
      </c>
      <c r="H1211">
        <v>1</v>
      </c>
      <c r="I1211">
        <v>15</v>
      </c>
      <c r="J1211" t="s">
        <v>32</v>
      </c>
      <c r="K1211" t="s">
        <v>68</v>
      </c>
      <c r="L1211" t="s">
        <v>26</v>
      </c>
      <c r="M1211" t="s">
        <v>27</v>
      </c>
      <c r="N1211" t="s">
        <v>36</v>
      </c>
      <c r="O1211">
        <v>31778</v>
      </c>
      <c r="Q1211" t="s">
        <v>29</v>
      </c>
      <c r="R1211" t="s">
        <v>32</v>
      </c>
    </row>
    <row r="1212" spans="1:18" x14ac:dyDescent="0.3">
      <c r="A1212" t="s">
        <v>18</v>
      </c>
      <c r="B1212" t="s">
        <v>19</v>
      </c>
      <c r="C1212" t="s">
        <v>19</v>
      </c>
      <c r="E1212" t="s">
        <v>3592</v>
      </c>
      <c r="F1212" t="s">
        <v>22</v>
      </c>
      <c r="G1212" t="s">
        <v>3593</v>
      </c>
      <c r="H1212">
        <v>267</v>
      </c>
      <c r="I1212">
        <v>295</v>
      </c>
      <c r="J1212" t="s">
        <v>32</v>
      </c>
      <c r="K1212" t="s">
        <v>1582</v>
      </c>
      <c r="L1212" t="s">
        <v>185</v>
      </c>
      <c r="M1212" t="s">
        <v>27</v>
      </c>
      <c r="N1212" t="s">
        <v>42</v>
      </c>
      <c r="O1212" s="1">
        <v>37631</v>
      </c>
      <c r="Q1212" t="s">
        <v>29</v>
      </c>
      <c r="R1212" t="s">
        <v>32</v>
      </c>
    </row>
    <row r="1213" spans="1:18" x14ac:dyDescent="0.3">
      <c r="A1213" t="s">
        <v>18</v>
      </c>
      <c r="B1213" t="s">
        <v>19</v>
      </c>
      <c r="C1213" t="s">
        <v>19</v>
      </c>
      <c r="E1213" t="s">
        <v>992</v>
      </c>
      <c r="F1213" t="s">
        <v>22</v>
      </c>
      <c r="G1213" t="s">
        <v>993</v>
      </c>
      <c r="H1213">
        <v>48.71</v>
      </c>
      <c r="I1213">
        <v>49.5</v>
      </c>
      <c r="J1213" t="s">
        <v>71</v>
      </c>
      <c r="K1213" t="s">
        <v>994</v>
      </c>
      <c r="L1213" t="s">
        <v>26</v>
      </c>
      <c r="M1213" t="s">
        <v>27</v>
      </c>
      <c r="N1213" t="s">
        <v>28</v>
      </c>
      <c r="O1213">
        <v>41664</v>
      </c>
      <c r="Q1213" t="s">
        <v>29</v>
      </c>
      <c r="R1213" t="s">
        <v>71</v>
      </c>
    </row>
    <row r="1214" spans="1:18" x14ac:dyDescent="0.3">
      <c r="A1214" t="s">
        <v>18</v>
      </c>
      <c r="B1214" t="s">
        <v>19</v>
      </c>
      <c r="C1214" t="s">
        <v>19</v>
      </c>
      <c r="E1214" t="s">
        <v>3594</v>
      </c>
      <c r="F1214" t="s">
        <v>22</v>
      </c>
      <c r="G1214" t="s">
        <v>3595</v>
      </c>
      <c r="H1214">
        <v>3.75</v>
      </c>
      <c r="I1214">
        <v>3.8</v>
      </c>
      <c r="J1214" t="s">
        <v>24</v>
      </c>
      <c r="K1214" t="s">
        <v>2030</v>
      </c>
      <c r="L1214" t="s">
        <v>40</v>
      </c>
      <c r="M1214" t="s">
        <v>41</v>
      </c>
      <c r="N1214" t="s">
        <v>28</v>
      </c>
      <c r="O1214">
        <v>42972</v>
      </c>
      <c r="Q1214" t="s">
        <v>29</v>
      </c>
      <c r="R1214" t="s">
        <v>24</v>
      </c>
    </row>
    <row r="1215" spans="1:18" x14ac:dyDescent="0.3">
      <c r="A1215" t="s">
        <v>18</v>
      </c>
      <c r="B1215" t="s">
        <v>19</v>
      </c>
      <c r="C1215" t="s">
        <v>19</v>
      </c>
      <c r="E1215" t="s">
        <v>3596</v>
      </c>
      <c r="F1215" t="s">
        <v>22</v>
      </c>
      <c r="G1215" t="s">
        <v>3597</v>
      </c>
      <c r="H1215">
        <v>20</v>
      </c>
      <c r="I1215">
        <v>20</v>
      </c>
      <c r="J1215" t="s">
        <v>32</v>
      </c>
      <c r="K1215" t="s">
        <v>3598</v>
      </c>
      <c r="M1215" t="s">
        <v>95</v>
      </c>
      <c r="N1215" t="s">
        <v>36</v>
      </c>
      <c r="O1215">
        <v>33604</v>
      </c>
      <c r="Q1215" t="s">
        <v>29</v>
      </c>
      <c r="R1215" t="s">
        <v>32</v>
      </c>
    </row>
    <row r="1216" spans="1:18" x14ac:dyDescent="0.3">
      <c r="A1216" t="s">
        <v>18</v>
      </c>
      <c r="B1216" t="s">
        <v>19</v>
      </c>
      <c r="C1216" t="s">
        <v>19</v>
      </c>
      <c r="E1216" t="s">
        <v>2196</v>
      </c>
      <c r="F1216" t="s">
        <v>22</v>
      </c>
      <c r="G1216" t="s">
        <v>2197</v>
      </c>
      <c r="H1216">
        <v>49</v>
      </c>
      <c r="I1216">
        <v>49.5</v>
      </c>
      <c r="J1216" t="s">
        <v>24</v>
      </c>
      <c r="K1216" t="s">
        <v>2198</v>
      </c>
      <c r="L1216" t="s">
        <v>26</v>
      </c>
      <c r="M1216" t="s">
        <v>27</v>
      </c>
      <c r="N1216" t="s">
        <v>28</v>
      </c>
      <c r="O1216" s="1">
        <v>41290</v>
      </c>
      <c r="Q1216" t="s">
        <v>29</v>
      </c>
      <c r="R1216" t="s">
        <v>24</v>
      </c>
    </row>
    <row r="1217" spans="1:18" x14ac:dyDescent="0.3">
      <c r="A1217" t="s">
        <v>18</v>
      </c>
      <c r="B1217" t="s">
        <v>19</v>
      </c>
      <c r="C1217" t="s">
        <v>19</v>
      </c>
      <c r="E1217" t="s">
        <v>3599</v>
      </c>
      <c r="F1217" t="s">
        <v>22</v>
      </c>
      <c r="G1217" t="s">
        <v>3600</v>
      </c>
      <c r="H1217">
        <v>63</v>
      </c>
      <c r="I1217">
        <v>70</v>
      </c>
      <c r="J1217" t="s">
        <v>24</v>
      </c>
      <c r="K1217" t="s">
        <v>893</v>
      </c>
      <c r="L1217" t="s">
        <v>26</v>
      </c>
      <c r="M1217" t="s">
        <v>27</v>
      </c>
      <c r="N1217" t="s">
        <v>28</v>
      </c>
      <c r="O1217" s="1">
        <v>39295</v>
      </c>
      <c r="Q1217" t="s">
        <v>29</v>
      </c>
      <c r="R1217" t="s">
        <v>24</v>
      </c>
    </row>
    <row r="1218" spans="1:18" x14ac:dyDescent="0.3">
      <c r="A1218" t="s">
        <v>18</v>
      </c>
      <c r="B1218" t="s">
        <v>19</v>
      </c>
      <c r="C1218" t="s">
        <v>20</v>
      </c>
      <c r="D1218" t="s">
        <v>323</v>
      </c>
      <c r="E1218" t="s">
        <v>323</v>
      </c>
      <c r="F1218" t="s">
        <v>22</v>
      </c>
      <c r="G1218" t="s">
        <v>3602</v>
      </c>
      <c r="H1218">
        <v>82</v>
      </c>
      <c r="J1218" t="s">
        <v>32</v>
      </c>
      <c r="K1218" t="s">
        <v>193</v>
      </c>
      <c r="L1218" t="s">
        <v>83</v>
      </c>
      <c r="M1218" t="s">
        <v>194</v>
      </c>
      <c r="N1218" t="s">
        <v>36</v>
      </c>
      <c r="O1218">
        <v>26299</v>
      </c>
      <c r="Q1218" t="s">
        <v>29</v>
      </c>
      <c r="R1218" t="s">
        <v>32</v>
      </c>
    </row>
    <row r="1219" spans="1:18" x14ac:dyDescent="0.3">
      <c r="A1219" t="s">
        <v>18</v>
      </c>
      <c r="B1219" t="s">
        <v>19</v>
      </c>
      <c r="C1219" t="s">
        <v>19</v>
      </c>
      <c r="E1219" t="s">
        <v>336</v>
      </c>
      <c r="F1219" t="s">
        <v>22</v>
      </c>
      <c r="G1219" t="s">
        <v>336</v>
      </c>
      <c r="H1219">
        <v>2.84</v>
      </c>
      <c r="I1219">
        <v>3.1</v>
      </c>
      <c r="J1219" t="s">
        <v>24</v>
      </c>
      <c r="K1219" t="s">
        <v>337</v>
      </c>
      <c r="L1219" t="s">
        <v>94</v>
      </c>
      <c r="M1219" t="s">
        <v>135</v>
      </c>
      <c r="N1219" t="s">
        <v>28</v>
      </c>
      <c r="O1219">
        <v>36743</v>
      </c>
      <c r="Q1219" t="s">
        <v>29</v>
      </c>
      <c r="R1219" t="s">
        <v>24</v>
      </c>
    </row>
    <row r="1220" spans="1:18" x14ac:dyDescent="0.3">
      <c r="A1220" t="s">
        <v>52</v>
      </c>
      <c r="B1220" t="s">
        <v>19</v>
      </c>
      <c r="C1220" t="s">
        <v>20</v>
      </c>
      <c r="D1220" t="s">
        <v>1312</v>
      </c>
      <c r="E1220" t="s">
        <v>3611</v>
      </c>
      <c r="F1220" t="s">
        <v>22</v>
      </c>
      <c r="G1220" t="s">
        <v>3612</v>
      </c>
      <c r="H1220">
        <v>1.5</v>
      </c>
      <c r="I1220">
        <v>1.5</v>
      </c>
      <c r="N1220" t="s">
        <v>36</v>
      </c>
      <c r="O1220" s="1"/>
      <c r="Q1220" t="s">
        <v>29</v>
      </c>
    </row>
    <row r="1221" spans="1:18" x14ac:dyDescent="0.3">
      <c r="A1221" t="s">
        <v>52</v>
      </c>
      <c r="B1221" t="s">
        <v>19</v>
      </c>
      <c r="C1221" t="s">
        <v>20</v>
      </c>
      <c r="D1221" t="s">
        <v>3115</v>
      </c>
      <c r="E1221" t="s">
        <v>3613</v>
      </c>
      <c r="F1221" t="s">
        <v>22</v>
      </c>
      <c r="G1221" t="s">
        <v>3117</v>
      </c>
      <c r="H1221">
        <v>60</v>
      </c>
      <c r="I1221">
        <v>60</v>
      </c>
      <c r="K1221" t="s">
        <v>3118</v>
      </c>
      <c r="L1221" t="s">
        <v>47</v>
      </c>
      <c r="M1221" t="s">
        <v>47</v>
      </c>
      <c r="N1221" t="s">
        <v>28</v>
      </c>
      <c r="Q1221" t="s">
        <v>29</v>
      </c>
    </row>
    <row r="1222" spans="1:18" x14ac:dyDescent="0.3">
      <c r="A1222" t="s">
        <v>52</v>
      </c>
      <c r="C1222" t="s">
        <v>20</v>
      </c>
      <c r="D1222" t="s">
        <v>53</v>
      </c>
      <c r="E1222" t="s">
        <v>54</v>
      </c>
      <c r="F1222" t="s">
        <v>22</v>
      </c>
      <c r="G1222" t="s">
        <v>54</v>
      </c>
      <c r="H1222">
        <v>188</v>
      </c>
      <c r="I1222">
        <v>188</v>
      </c>
      <c r="L1222" t="s">
        <v>26</v>
      </c>
      <c r="N1222" t="s">
        <v>28</v>
      </c>
      <c r="O1222" s="1"/>
      <c r="Q1222" t="s">
        <v>29</v>
      </c>
    </row>
    <row r="1223" spans="1:18" x14ac:dyDescent="0.3">
      <c r="A1223" t="s">
        <v>52</v>
      </c>
      <c r="B1223" t="s">
        <v>19</v>
      </c>
      <c r="C1223" t="s">
        <v>20</v>
      </c>
      <c r="D1223" t="s">
        <v>55</v>
      </c>
      <c r="E1223" t="s">
        <v>56</v>
      </c>
      <c r="F1223" t="s">
        <v>22</v>
      </c>
      <c r="G1223" t="s">
        <v>57</v>
      </c>
      <c r="H1223">
        <v>164</v>
      </c>
      <c r="I1223">
        <v>164</v>
      </c>
      <c r="K1223" t="s">
        <v>58</v>
      </c>
      <c r="L1223" t="s">
        <v>26</v>
      </c>
      <c r="M1223" t="s">
        <v>27</v>
      </c>
      <c r="N1223" t="s">
        <v>42</v>
      </c>
      <c r="O1223" s="1"/>
      <c r="Q1223" t="s">
        <v>29</v>
      </c>
    </row>
    <row r="1224" spans="1:18" x14ac:dyDescent="0.3">
      <c r="A1224" t="s">
        <v>52</v>
      </c>
      <c r="B1224" t="s">
        <v>19</v>
      </c>
      <c r="C1224" t="s">
        <v>20</v>
      </c>
      <c r="D1224" t="s">
        <v>59</v>
      </c>
      <c r="E1224" t="s">
        <v>60</v>
      </c>
      <c r="F1224" t="s">
        <v>22</v>
      </c>
      <c r="G1224" t="s">
        <v>61</v>
      </c>
      <c r="H1224">
        <v>3.7</v>
      </c>
      <c r="I1224">
        <v>3.7</v>
      </c>
      <c r="K1224" t="s">
        <v>62</v>
      </c>
      <c r="L1224" t="s">
        <v>34</v>
      </c>
      <c r="M1224" t="s">
        <v>35</v>
      </c>
      <c r="N1224" t="s">
        <v>36</v>
      </c>
      <c r="O1224" s="1"/>
      <c r="Q1224" t="s">
        <v>29</v>
      </c>
    </row>
    <row r="1225" spans="1:18" x14ac:dyDescent="0.3">
      <c r="A1225" t="s">
        <v>52</v>
      </c>
      <c r="B1225" t="s">
        <v>19</v>
      </c>
      <c r="C1225" t="s">
        <v>20</v>
      </c>
      <c r="D1225" t="s">
        <v>102</v>
      </c>
      <c r="E1225" t="s">
        <v>103</v>
      </c>
      <c r="F1225" t="s">
        <v>22</v>
      </c>
      <c r="G1225" t="s">
        <v>104</v>
      </c>
      <c r="H1225">
        <v>220</v>
      </c>
      <c r="I1225">
        <v>220</v>
      </c>
      <c r="K1225" t="s">
        <v>105</v>
      </c>
      <c r="L1225" t="s">
        <v>26</v>
      </c>
      <c r="M1225" t="s">
        <v>27</v>
      </c>
      <c r="N1225" t="s">
        <v>36</v>
      </c>
      <c r="O1225" s="1"/>
      <c r="Q1225" t="s">
        <v>29</v>
      </c>
    </row>
    <row r="1226" spans="1:18" x14ac:dyDescent="0.3">
      <c r="A1226" t="s">
        <v>52</v>
      </c>
      <c r="B1226" t="s">
        <v>19</v>
      </c>
      <c r="C1226" t="s">
        <v>20</v>
      </c>
      <c r="D1226" t="s">
        <v>114</v>
      </c>
      <c r="E1226" t="s">
        <v>115</v>
      </c>
      <c r="F1226" t="s">
        <v>22</v>
      </c>
      <c r="G1226" t="s">
        <v>116</v>
      </c>
      <c r="H1226">
        <v>323</v>
      </c>
      <c r="I1226">
        <v>323</v>
      </c>
      <c r="K1226" t="s">
        <v>117</v>
      </c>
      <c r="L1226" t="s">
        <v>83</v>
      </c>
      <c r="M1226" t="s">
        <v>118</v>
      </c>
      <c r="N1226" t="s">
        <v>28</v>
      </c>
      <c r="O1226" s="1"/>
      <c r="Q1226" t="s">
        <v>29</v>
      </c>
    </row>
    <row r="1227" spans="1:18" x14ac:dyDescent="0.3">
      <c r="A1227" t="s">
        <v>52</v>
      </c>
      <c r="B1227" t="s">
        <v>19</v>
      </c>
      <c r="C1227" t="s">
        <v>20</v>
      </c>
      <c r="D1227" t="s">
        <v>119</v>
      </c>
      <c r="E1227" t="s">
        <v>120</v>
      </c>
      <c r="F1227" t="s">
        <v>22</v>
      </c>
      <c r="G1227" t="s">
        <v>121</v>
      </c>
      <c r="H1227">
        <v>0.5</v>
      </c>
      <c r="I1227">
        <v>0.5</v>
      </c>
      <c r="K1227" t="s">
        <v>122</v>
      </c>
      <c r="L1227" t="s">
        <v>34</v>
      </c>
      <c r="M1227" t="s">
        <v>35</v>
      </c>
      <c r="N1227" t="s">
        <v>36</v>
      </c>
      <c r="O1227" s="1"/>
      <c r="Q1227" t="s">
        <v>29</v>
      </c>
    </row>
    <row r="1228" spans="1:18" x14ac:dyDescent="0.3">
      <c r="A1228" t="s">
        <v>52</v>
      </c>
      <c r="B1228" t="s">
        <v>19</v>
      </c>
      <c r="C1228" t="s">
        <v>20</v>
      </c>
      <c r="D1228" t="s">
        <v>123</v>
      </c>
      <c r="E1228" t="s">
        <v>124</v>
      </c>
      <c r="F1228" t="s">
        <v>22</v>
      </c>
      <c r="G1228" t="s">
        <v>125</v>
      </c>
      <c r="H1228">
        <v>49.9</v>
      </c>
      <c r="I1228">
        <v>49.9</v>
      </c>
      <c r="K1228" t="s">
        <v>126</v>
      </c>
      <c r="L1228" t="s">
        <v>26</v>
      </c>
      <c r="M1228" t="s">
        <v>27</v>
      </c>
      <c r="N1228" t="s">
        <v>36</v>
      </c>
      <c r="O1228" s="1"/>
      <c r="Q1228" t="s">
        <v>29</v>
      </c>
    </row>
    <row r="1229" spans="1:18" x14ac:dyDescent="0.3">
      <c r="A1229" t="s">
        <v>52</v>
      </c>
      <c r="B1229" t="s">
        <v>19</v>
      </c>
      <c r="C1229" t="s">
        <v>20</v>
      </c>
      <c r="D1229" t="s">
        <v>147</v>
      </c>
      <c r="E1229" t="s">
        <v>148</v>
      </c>
      <c r="F1229" t="s">
        <v>22</v>
      </c>
      <c r="G1229" t="s">
        <v>149</v>
      </c>
      <c r="H1229">
        <v>82.3</v>
      </c>
      <c r="I1229">
        <v>82.3</v>
      </c>
      <c r="K1229" t="s">
        <v>150</v>
      </c>
      <c r="L1229" t="s">
        <v>26</v>
      </c>
      <c r="M1229" t="s">
        <v>27</v>
      </c>
      <c r="N1229" t="s">
        <v>36</v>
      </c>
      <c r="Q1229" t="s">
        <v>29</v>
      </c>
    </row>
    <row r="1230" spans="1:18" x14ac:dyDescent="0.3">
      <c r="A1230" t="s">
        <v>52</v>
      </c>
      <c r="B1230" t="s">
        <v>19</v>
      </c>
      <c r="C1230" t="s">
        <v>20</v>
      </c>
      <c r="D1230" t="s">
        <v>151</v>
      </c>
      <c r="E1230" t="s">
        <v>152</v>
      </c>
      <c r="F1230" t="s">
        <v>22</v>
      </c>
      <c r="G1230" t="s">
        <v>153</v>
      </c>
      <c r="H1230">
        <v>7.2</v>
      </c>
      <c r="I1230">
        <v>7.2</v>
      </c>
      <c r="K1230" t="s">
        <v>154</v>
      </c>
      <c r="M1230" t="s">
        <v>35</v>
      </c>
      <c r="N1230" t="s">
        <v>36</v>
      </c>
      <c r="O1230" s="1"/>
      <c r="Q1230" t="s">
        <v>29</v>
      </c>
    </row>
    <row r="1231" spans="1:18" x14ac:dyDescent="0.3">
      <c r="A1231" t="s">
        <v>52</v>
      </c>
      <c r="B1231" t="s">
        <v>19</v>
      </c>
      <c r="C1231" t="s">
        <v>20</v>
      </c>
      <c r="D1231" t="s">
        <v>175</v>
      </c>
      <c r="E1231" t="s">
        <v>176</v>
      </c>
      <c r="F1231" t="s">
        <v>22</v>
      </c>
      <c r="G1231" t="s">
        <v>177</v>
      </c>
      <c r="H1231">
        <v>45</v>
      </c>
      <c r="I1231">
        <v>45</v>
      </c>
      <c r="N1231" t="s">
        <v>36</v>
      </c>
      <c r="Q1231" t="s">
        <v>29</v>
      </c>
    </row>
    <row r="1232" spans="1:18" x14ac:dyDescent="0.3">
      <c r="A1232" t="s">
        <v>52</v>
      </c>
      <c r="B1232" t="s">
        <v>19</v>
      </c>
      <c r="C1232" t="s">
        <v>20</v>
      </c>
      <c r="D1232" t="s">
        <v>178</v>
      </c>
      <c r="E1232" t="s">
        <v>179</v>
      </c>
      <c r="F1232" t="s">
        <v>22</v>
      </c>
      <c r="G1232" t="s">
        <v>180</v>
      </c>
      <c r="H1232">
        <v>172</v>
      </c>
      <c r="I1232">
        <v>172</v>
      </c>
      <c r="K1232" t="s">
        <v>181</v>
      </c>
      <c r="L1232" t="s">
        <v>26</v>
      </c>
      <c r="M1232" t="s">
        <v>27</v>
      </c>
      <c r="N1232" t="s">
        <v>36</v>
      </c>
      <c r="Q1232" t="s">
        <v>29</v>
      </c>
    </row>
    <row r="1233" spans="1:18" x14ac:dyDescent="0.3">
      <c r="A1233" t="s">
        <v>52</v>
      </c>
      <c r="C1233" t="s">
        <v>20</v>
      </c>
      <c r="D1233" t="s">
        <v>200</v>
      </c>
      <c r="E1233" t="s">
        <v>201</v>
      </c>
      <c r="F1233" t="s">
        <v>22</v>
      </c>
      <c r="G1233" t="s">
        <v>201</v>
      </c>
      <c r="H1233">
        <v>182</v>
      </c>
      <c r="I1233">
        <v>182</v>
      </c>
      <c r="N1233" t="s">
        <v>28</v>
      </c>
      <c r="Q1233" t="s">
        <v>29</v>
      </c>
    </row>
    <row r="1234" spans="1:18" x14ac:dyDescent="0.3">
      <c r="A1234" t="s">
        <v>52</v>
      </c>
      <c r="B1234" t="s">
        <v>19</v>
      </c>
      <c r="C1234" t="s">
        <v>20</v>
      </c>
      <c r="D1234" t="s">
        <v>202</v>
      </c>
      <c r="E1234" t="s">
        <v>203</v>
      </c>
      <c r="F1234" t="s">
        <v>22</v>
      </c>
      <c r="G1234" t="s">
        <v>204</v>
      </c>
      <c r="H1234">
        <v>24</v>
      </c>
      <c r="I1234">
        <v>24</v>
      </c>
      <c r="N1234" t="s">
        <v>28</v>
      </c>
      <c r="Q1234" t="s">
        <v>29</v>
      </c>
    </row>
    <row r="1235" spans="1:18" x14ac:dyDescent="0.3">
      <c r="A1235" t="s">
        <v>52</v>
      </c>
      <c r="B1235" t="s">
        <v>19</v>
      </c>
      <c r="C1235" t="s">
        <v>20</v>
      </c>
      <c r="D1235" t="s">
        <v>215</v>
      </c>
      <c r="E1235" t="s">
        <v>216</v>
      </c>
      <c r="F1235" t="s">
        <v>22</v>
      </c>
      <c r="G1235" t="s">
        <v>217</v>
      </c>
      <c r="H1235">
        <v>182</v>
      </c>
      <c r="I1235">
        <v>182</v>
      </c>
      <c r="K1235" t="s">
        <v>218</v>
      </c>
      <c r="L1235" t="s">
        <v>26</v>
      </c>
      <c r="M1235" t="s">
        <v>27</v>
      </c>
      <c r="N1235" t="s">
        <v>28</v>
      </c>
      <c r="O1235" s="1"/>
      <c r="Q1235" t="s">
        <v>29</v>
      </c>
    </row>
    <row r="1236" spans="1:18" x14ac:dyDescent="0.3">
      <c r="A1236" t="s">
        <v>52</v>
      </c>
      <c r="B1236" t="s">
        <v>19</v>
      </c>
      <c r="C1236" t="s">
        <v>20</v>
      </c>
      <c r="D1236" t="s">
        <v>219</v>
      </c>
      <c r="E1236" t="s">
        <v>220</v>
      </c>
      <c r="F1236" t="s">
        <v>22</v>
      </c>
      <c r="G1236" t="s">
        <v>221</v>
      </c>
      <c r="H1236">
        <v>45</v>
      </c>
      <c r="I1236">
        <v>45</v>
      </c>
      <c r="K1236" t="s">
        <v>222</v>
      </c>
      <c r="L1236" t="s">
        <v>83</v>
      </c>
      <c r="M1236" t="s">
        <v>118</v>
      </c>
      <c r="N1236" t="s">
        <v>36</v>
      </c>
      <c r="O1236" s="1"/>
      <c r="Q1236" t="s">
        <v>29</v>
      </c>
    </row>
    <row r="1237" spans="1:18" x14ac:dyDescent="0.3">
      <c r="A1237" t="s">
        <v>52</v>
      </c>
      <c r="B1237" t="s">
        <v>19</v>
      </c>
      <c r="C1237" t="s">
        <v>20</v>
      </c>
      <c r="D1237" t="s">
        <v>123</v>
      </c>
      <c r="E1237" t="s">
        <v>223</v>
      </c>
      <c r="F1237" t="s">
        <v>22</v>
      </c>
      <c r="G1237" t="s">
        <v>224</v>
      </c>
      <c r="H1237">
        <v>120</v>
      </c>
      <c r="I1237">
        <v>120</v>
      </c>
      <c r="K1237" t="s">
        <v>126</v>
      </c>
      <c r="L1237" t="s">
        <v>83</v>
      </c>
      <c r="M1237" t="s">
        <v>27</v>
      </c>
      <c r="N1237" t="s">
        <v>36</v>
      </c>
      <c r="Q1237" t="s">
        <v>29</v>
      </c>
    </row>
    <row r="1238" spans="1:18" x14ac:dyDescent="0.3">
      <c r="A1238" t="s">
        <v>52</v>
      </c>
      <c r="B1238" t="s">
        <v>19</v>
      </c>
      <c r="C1238" t="s">
        <v>20</v>
      </c>
      <c r="D1238" t="s">
        <v>238</v>
      </c>
      <c r="E1238" t="s">
        <v>239</v>
      </c>
      <c r="F1238" t="s">
        <v>22</v>
      </c>
      <c r="G1238" t="s">
        <v>240</v>
      </c>
      <c r="H1238">
        <v>132.19999999999999</v>
      </c>
      <c r="I1238">
        <v>132.19999999999999</v>
      </c>
      <c r="K1238" t="s">
        <v>241</v>
      </c>
      <c r="L1238" t="s">
        <v>34</v>
      </c>
      <c r="M1238" t="s">
        <v>35</v>
      </c>
      <c r="N1238" t="s">
        <v>36</v>
      </c>
      <c r="O1238" s="1"/>
      <c r="Q1238" t="s">
        <v>29</v>
      </c>
    </row>
    <row r="1239" spans="1:18" x14ac:dyDescent="0.3">
      <c r="A1239" t="s">
        <v>52</v>
      </c>
      <c r="B1239" t="s">
        <v>19</v>
      </c>
      <c r="C1239" t="s">
        <v>20</v>
      </c>
      <c r="D1239" t="s">
        <v>238</v>
      </c>
      <c r="E1239" t="s">
        <v>242</v>
      </c>
      <c r="F1239" t="s">
        <v>22</v>
      </c>
      <c r="G1239" t="s">
        <v>243</v>
      </c>
      <c r="H1239">
        <v>132.19999999999999</v>
      </c>
      <c r="I1239">
        <v>132.19999999999999</v>
      </c>
      <c r="K1239" t="s">
        <v>241</v>
      </c>
      <c r="L1239" t="s">
        <v>34</v>
      </c>
      <c r="M1239" t="s">
        <v>35</v>
      </c>
      <c r="N1239" t="s">
        <v>36</v>
      </c>
      <c r="O1239" s="1"/>
      <c r="Q1239" t="s">
        <v>29</v>
      </c>
    </row>
    <row r="1240" spans="1:18" x14ac:dyDescent="0.3">
      <c r="A1240" t="s">
        <v>52</v>
      </c>
      <c r="C1240" t="s">
        <v>20</v>
      </c>
      <c r="D1240" t="s">
        <v>256</v>
      </c>
      <c r="E1240" t="s">
        <v>257</v>
      </c>
      <c r="F1240" t="s">
        <v>22</v>
      </c>
      <c r="G1240" t="s">
        <v>257</v>
      </c>
      <c r="H1240">
        <v>10.4</v>
      </c>
      <c r="I1240">
        <v>10.4</v>
      </c>
      <c r="N1240" t="s">
        <v>28</v>
      </c>
      <c r="Q1240" t="s">
        <v>29</v>
      </c>
    </row>
    <row r="1241" spans="1:18" x14ac:dyDescent="0.3">
      <c r="A1241" t="s">
        <v>52</v>
      </c>
      <c r="B1241" t="s">
        <v>19</v>
      </c>
      <c r="C1241" t="s">
        <v>20</v>
      </c>
      <c r="D1241" t="s">
        <v>280</v>
      </c>
      <c r="E1241" t="s">
        <v>281</v>
      </c>
      <c r="F1241" t="s">
        <v>22</v>
      </c>
      <c r="G1241" t="s">
        <v>282</v>
      </c>
      <c r="H1241">
        <v>212.5</v>
      </c>
      <c r="I1241">
        <v>212.5</v>
      </c>
      <c r="K1241" t="s">
        <v>283</v>
      </c>
      <c r="L1241" t="s">
        <v>26</v>
      </c>
      <c r="M1241" t="s">
        <v>27</v>
      </c>
      <c r="N1241" t="s">
        <v>36</v>
      </c>
      <c r="O1241" s="1"/>
      <c r="Q1241" t="s">
        <v>29</v>
      </c>
    </row>
    <row r="1242" spans="1:18" x14ac:dyDescent="0.3">
      <c r="A1242" t="s">
        <v>52</v>
      </c>
      <c r="B1242" t="s">
        <v>19</v>
      </c>
      <c r="C1242" t="s">
        <v>20</v>
      </c>
      <c r="D1242" t="s">
        <v>284</v>
      </c>
      <c r="E1242" t="s">
        <v>285</v>
      </c>
      <c r="F1242" t="s">
        <v>22</v>
      </c>
      <c r="G1242" t="s">
        <v>286</v>
      </c>
      <c r="H1242">
        <v>49.9</v>
      </c>
      <c r="I1242">
        <v>49.9</v>
      </c>
      <c r="K1242" t="s">
        <v>108</v>
      </c>
      <c r="L1242" t="s">
        <v>26</v>
      </c>
      <c r="M1242" t="s">
        <v>27</v>
      </c>
      <c r="N1242" t="s">
        <v>36</v>
      </c>
      <c r="Q1242" t="s">
        <v>29</v>
      </c>
    </row>
    <row r="1243" spans="1:18" x14ac:dyDescent="0.3">
      <c r="A1243" t="s">
        <v>52</v>
      </c>
      <c r="B1243" t="s">
        <v>19</v>
      </c>
      <c r="C1243" t="s">
        <v>20</v>
      </c>
      <c r="D1243" t="s">
        <v>287</v>
      </c>
      <c r="E1243" t="s">
        <v>288</v>
      </c>
      <c r="F1243" t="s">
        <v>22</v>
      </c>
      <c r="G1243" t="s">
        <v>289</v>
      </c>
      <c r="H1243">
        <v>61</v>
      </c>
      <c r="I1243">
        <v>61</v>
      </c>
      <c r="K1243" t="s">
        <v>68</v>
      </c>
      <c r="L1243" t="s">
        <v>34</v>
      </c>
      <c r="M1243" t="s">
        <v>35</v>
      </c>
      <c r="N1243" t="s">
        <v>36</v>
      </c>
      <c r="Q1243" t="s">
        <v>29</v>
      </c>
    </row>
    <row r="1244" spans="1:18" x14ac:dyDescent="0.3">
      <c r="A1244" t="s">
        <v>52</v>
      </c>
      <c r="B1244" t="s">
        <v>19</v>
      </c>
      <c r="C1244" t="s">
        <v>20</v>
      </c>
      <c r="D1244" t="s">
        <v>290</v>
      </c>
      <c r="E1244" t="s">
        <v>291</v>
      </c>
      <c r="F1244" t="s">
        <v>22</v>
      </c>
      <c r="G1244" t="s">
        <v>291</v>
      </c>
      <c r="H1244">
        <v>124.4</v>
      </c>
      <c r="I1244">
        <v>124.4</v>
      </c>
      <c r="K1244" t="s">
        <v>292</v>
      </c>
      <c r="L1244" t="s">
        <v>40</v>
      </c>
      <c r="M1244" t="s">
        <v>41</v>
      </c>
      <c r="N1244" t="s">
        <v>36</v>
      </c>
      <c r="O1244" s="1"/>
      <c r="Q1244" t="s">
        <v>29</v>
      </c>
      <c r="R1244" t="s">
        <v>32</v>
      </c>
    </row>
    <row r="1245" spans="1:18" x14ac:dyDescent="0.3">
      <c r="A1245" t="s">
        <v>52</v>
      </c>
      <c r="C1245" t="s">
        <v>20</v>
      </c>
      <c r="D1245" t="s">
        <v>293</v>
      </c>
      <c r="E1245" t="s">
        <v>294</v>
      </c>
      <c r="F1245" t="s">
        <v>22</v>
      </c>
      <c r="G1245" t="s">
        <v>294</v>
      </c>
      <c r="H1245">
        <v>46</v>
      </c>
      <c r="I1245">
        <v>46</v>
      </c>
      <c r="N1245" t="s">
        <v>36</v>
      </c>
      <c r="O1245" s="1"/>
      <c r="Q1245" t="s">
        <v>29</v>
      </c>
    </row>
    <row r="1246" spans="1:18" x14ac:dyDescent="0.3">
      <c r="A1246" t="s">
        <v>52</v>
      </c>
      <c r="B1246" t="s">
        <v>19</v>
      </c>
      <c r="C1246" t="s">
        <v>20</v>
      </c>
      <c r="D1246" t="s">
        <v>303</v>
      </c>
      <c r="E1246" t="s">
        <v>304</v>
      </c>
      <c r="F1246" t="s">
        <v>22</v>
      </c>
      <c r="G1246" t="s">
        <v>305</v>
      </c>
      <c r="H1246">
        <v>47</v>
      </c>
      <c r="I1246">
        <v>47</v>
      </c>
      <c r="K1246" t="s">
        <v>68</v>
      </c>
      <c r="L1246" t="s">
        <v>34</v>
      </c>
      <c r="M1246" t="s">
        <v>35</v>
      </c>
      <c r="N1246" t="s">
        <v>36</v>
      </c>
      <c r="Q1246" t="s">
        <v>29</v>
      </c>
    </row>
    <row r="1247" spans="1:18" x14ac:dyDescent="0.3">
      <c r="A1247" t="s">
        <v>52</v>
      </c>
      <c r="B1247" t="s">
        <v>19</v>
      </c>
      <c r="C1247" t="s">
        <v>20</v>
      </c>
      <c r="D1247" t="s">
        <v>306</v>
      </c>
      <c r="E1247" t="s">
        <v>307</v>
      </c>
      <c r="F1247" t="s">
        <v>22</v>
      </c>
      <c r="G1247" t="s">
        <v>307</v>
      </c>
      <c r="H1247">
        <v>75</v>
      </c>
      <c r="I1247">
        <v>75</v>
      </c>
      <c r="K1247" t="s">
        <v>308</v>
      </c>
      <c r="L1247" t="s">
        <v>40</v>
      </c>
      <c r="M1247" t="s">
        <v>41</v>
      </c>
      <c r="N1247" t="s">
        <v>28</v>
      </c>
      <c r="Q1247" t="s">
        <v>29</v>
      </c>
    </row>
    <row r="1248" spans="1:18" x14ac:dyDescent="0.3">
      <c r="A1248" t="s">
        <v>52</v>
      </c>
      <c r="B1248" t="s">
        <v>19</v>
      </c>
      <c r="C1248" t="s">
        <v>20</v>
      </c>
      <c r="D1248" t="s">
        <v>323</v>
      </c>
      <c r="E1248" t="s">
        <v>324</v>
      </c>
      <c r="F1248" t="s">
        <v>22</v>
      </c>
      <c r="G1248" t="s">
        <v>325</v>
      </c>
      <c r="H1248">
        <v>55</v>
      </c>
      <c r="I1248">
        <v>55</v>
      </c>
      <c r="K1248" t="s">
        <v>193</v>
      </c>
      <c r="L1248" t="s">
        <v>83</v>
      </c>
      <c r="M1248" t="s">
        <v>194</v>
      </c>
      <c r="N1248" t="s">
        <v>36</v>
      </c>
      <c r="O1248" s="1"/>
      <c r="Q1248" t="s">
        <v>29</v>
      </c>
    </row>
    <row r="1249" spans="1:18" x14ac:dyDescent="0.3">
      <c r="A1249" t="s">
        <v>52</v>
      </c>
      <c r="B1249" t="s">
        <v>19</v>
      </c>
      <c r="C1249" t="s">
        <v>20</v>
      </c>
      <c r="D1249" t="s">
        <v>326</v>
      </c>
      <c r="E1249" t="s">
        <v>327</v>
      </c>
      <c r="F1249" t="s">
        <v>22</v>
      </c>
      <c r="G1249" t="s">
        <v>328</v>
      </c>
      <c r="H1249">
        <v>92</v>
      </c>
      <c r="I1249">
        <v>92</v>
      </c>
      <c r="K1249" t="s">
        <v>329</v>
      </c>
      <c r="L1249" t="s">
        <v>83</v>
      </c>
      <c r="M1249" t="s">
        <v>27</v>
      </c>
      <c r="N1249" t="s">
        <v>28</v>
      </c>
      <c r="O1249" s="1"/>
      <c r="Q1249" t="s">
        <v>29</v>
      </c>
    </row>
    <row r="1250" spans="1:18" x14ac:dyDescent="0.3">
      <c r="A1250" t="s">
        <v>52</v>
      </c>
      <c r="B1250" t="s">
        <v>19</v>
      </c>
      <c r="C1250" t="s">
        <v>20</v>
      </c>
      <c r="D1250" t="s">
        <v>330</v>
      </c>
      <c r="E1250" t="s">
        <v>331</v>
      </c>
      <c r="F1250" t="s">
        <v>22</v>
      </c>
      <c r="G1250" t="s">
        <v>332</v>
      </c>
      <c r="H1250">
        <v>198</v>
      </c>
      <c r="I1250">
        <v>198</v>
      </c>
      <c r="K1250" t="s">
        <v>333</v>
      </c>
      <c r="L1250" t="s">
        <v>83</v>
      </c>
      <c r="M1250" t="s">
        <v>118</v>
      </c>
      <c r="N1250" t="s">
        <v>36</v>
      </c>
      <c r="Q1250" t="s">
        <v>29</v>
      </c>
    </row>
    <row r="1251" spans="1:18" x14ac:dyDescent="0.3">
      <c r="A1251" t="s">
        <v>52</v>
      </c>
      <c r="B1251" t="s">
        <v>19</v>
      </c>
      <c r="C1251" t="s">
        <v>20</v>
      </c>
      <c r="D1251" t="s">
        <v>348</v>
      </c>
      <c r="E1251" t="s">
        <v>349</v>
      </c>
      <c r="F1251" t="s">
        <v>22</v>
      </c>
      <c r="G1251" t="s">
        <v>350</v>
      </c>
      <c r="H1251">
        <v>127.3</v>
      </c>
      <c r="I1251">
        <v>127.3</v>
      </c>
      <c r="K1251" t="s">
        <v>351</v>
      </c>
      <c r="L1251" t="s">
        <v>26</v>
      </c>
      <c r="M1251" t="s">
        <v>27</v>
      </c>
      <c r="N1251" t="s">
        <v>36</v>
      </c>
      <c r="Q1251" t="s">
        <v>29</v>
      </c>
    </row>
    <row r="1252" spans="1:18" x14ac:dyDescent="0.3">
      <c r="A1252" t="s">
        <v>52</v>
      </c>
      <c r="B1252" t="s">
        <v>19</v>
      </c>
      <c r="C1252" t="s">
        <v>20</v>
      </c>
      <c r="D1252" t="s">
        <v>352</v>
      </c>
      <c r="E1252" t="s">
        <v>353</v>
      </c>
      <c r="F1252" t="s">
        <v>22</v>
      </c>
      <c r="G1252" t="s">
        <v>354</v>
      </c>
      <c r="H1252">
        <v>36.5</v>
      </c>
      <c r="I1252">
        <v>36.5</v>
      </c>
      <c r="K1252" t="s">
        <v>227</v>
      </c>
      <c r="L1252" t="s">
        <v>34</v>
      </c>
      <c r="M1252" t="s">
        <v>35</v>
      </c>
      <c r="N1252" t="s">
        <v>28</v>
      </c>
      <c r="O1252" s="1"/>
      <c r="Q1252" t="s">
        <v>29</v>
      </c>
    </row>
    <row r="1253" spans="1:18" x14ac:dyDescent="0.3">
      <c r="A1253" t="s">
        <v>52</v>
      </c>
      <c r="B1253" t="s">
        <v>19</v>
      </c>
      <c r="C1253" t="s">
        <v>20</v>
      </c>
      <c r="D1253" t="s">
        <v>361</v>
      </c>
      <c r="E1253" t="s">
        <v>362</v>
      </c>
      <c r="F1253" t="s">
        <v>22</v>
      </c>
      <c r="G1253" t="s">
        <v>362</v>
      </c>
      <c r="H1253">
        <v>234.5</v>
      </c>
      <c r="I1253">
        <v>234.5</v>
      </c>
      <c r="K1253" t="s">
        <v>363</v>
      </c>
      <c r="L1253" t="s">
        <v>185</v>
      </c>
      <c r="M1253" t="s">
        <v>27</v>
      </c>
      <c r="N1253" t="s">
        <v>28</v>
      </c>
      <c r="O1253" s="1"/>
      <c r="Q1253" t="s">
        <v>29</v>
      </c>
    </row>
    <row r="1254" spans="1:18" x14ac:dyDescent="0.3">
      <c r="A1254" t="s">
        <v>52</v>
      </c>
      <c r="B1254" t="s">
        <v>19</v>
      </c>
      <c r="C1254" t="s">
        <v>20</v>
      </c>
      <c r="D1254" t="s">
        <v>238</v>
      </c>
      <c r="E1254" t="s">
        <v>364</v>
      </c>
      <c r="F1254" t="s">
        <v>22</v>
      </c>
      <c r="G1254" t="s">
        <v>365</v>
      </c>
      <c r="H1254">
        <v>28</v>
      </c>
      <c r="I1254">
        <v>28</v>
      </c>
      <c r="K1254" t="s">
        <v>241</v>
      </c>
      <c r="L1254" t="s">
        <v>34</v>
      </c>
      <c r="M1254" t="s">
        <v>35</v>
      </c>
      <c r="N1254" t="s">
        <v>36</v>
      </c>
      <c r="Q1254" t="s">
        <v>29</v>
      </c>
    </row>
    <row r="1255" spans="1:18" x14ac:dyDescent="0.3">
      <c r="A1255" t="s">
        <v>52</v>
      </c>
      <c r="B1255" t="s">
        <v>19</v>
      </c>
      <c r="C1255" t="s">
        <v>20</v>
      </c>
      <c r="D1255" t="s">
        <v>280</v>
      </c>
      <c r="E1255" t="s">
        <v>366</v>
      </c>
      <c r="F1255" t="s">
        <v>22</v>
      </c>
      <c r="G1255" t="s">
        <v>367</v>
      </c>
      <c r="H1255">
        <v>306</v>
      </c>
      <c r="I1255">
        <v>306</v>
      </c>
      <c r="K1255" t="s">
        <v>283</v>
      </c>
      <c r="L1255" t="s">
        <v>83</v>
      </c>
      <c r="M1255" t="s">
        <v>118</v>
      </c>
      <c r="N1255" t="s">
        <v>36</v>
      </c>
      <c r="O1255" s="1"/>
      <c r="Q1255" t="s">
        <v>29</v>
      </c>
    </row>
    <row r="1256" spans="1:18" x14ac:dyDescent="0.3">
      <c r="A1256" t="s">
        <v>52</v>
      </c>
      <c r="B1256" t="s">
        <v>19</v>
      </c>
      <c r="C1256" t="s">
        <v>20</v>
      </c>
      <c r="D1256" t="s">
        <v>374</v>
      </c>
      <c r="E1256" t="s">
        <v>375</v>
      </c>
      <c r="F1256" t="s">
        <v>22</v>
      </c>
      <c r="G1256" t="s">
        <v>376</v>
      </c>
      <c r="H1256">
        <v>35.200000000000003</v>
      </c>
      <c r="I1256">
        <v>35.200000000000003</v>
      </c>
      <c r="K1256" t="s">
        <v>68</v>
      </c>
      <c r="L1256" t="s">
        <v>34</v>
      </c>
      <c r="M1256" t="s">
        <v>35</v>
      </c>
      <c r="N1256" t="s">
        <v>36</v>
      </c>
      <c r="O1256" s="1"/>
      <c r="Q1256" t="s">
        <v>29</v>
      </c>
    </row>
    <row r="1257" spans="1:18" x14ac:dyDescent="0.3">
      <c r="A1257" t="s">
        <v>52</v>
      </c>
      <c r="B1257" t="s">
        <v>19</v>
      </c>
      <c r="C1257" t="s">
        <v>20</v>
      </c>
      <c r="D1257" t="s">
        <v>431</v>
      </c>
      <c r="E1257" t="s">
        <v>432</v>
      </c>
      <c r="F1257" t="s">
        <v>22</v>
      </c>
      <c r="G1257" t="s">
        <v>433</v>
      </c>
      <c r="H1257">
        <v>10.8</v>
      </c>
      <c r="I1257">
        <v>10.8</v>
      </c>
      <c r="K1257" t="s">
        <v>434</v>
      </c>
      <c r="L1257" t="s">
        <v>26</v>
      </c>
      <c r="M1257" t="s">
        <v>27</v>
      </c>
      <c r="N1257" t="s">
        <v>28</v>
      </c>
      <c r="O1257" s="1"/>
      <c r="Q1257" t="s">
        <v>29</v>
      </c>
    </row>
    <row r="1258" spans="1:18" x14ac:dyDescent="0.3">
      <c r="A1258" t="s">
        <v>52</v>
      </c>
      <c r="B1258" t="s">
        <v>19</v>
      </c>
      <c r="C1258" t="s">
        <v>20</v>
      </c>
      <c r="D1258" t="s">
        <v>435</v>
      </c>
      <c r="E1258" t="s">
        <v>436</v>
      </c>
      <c r="F1258" t="s">
        <v>22</v>
      </c>
      <c r="G1258" t="s">
        <v>437</v>
      </c>
      <c r="H1258">
        <v>83.2</v>
      </c>
      <c r="I1258">
        <v>83.2</v>
      </c>
      <c r="J1258" t="s">
        <v>32</v>
      </c>
      <c r="K1258" t="s">
        <v>68</v>
      </c>
      <c r="L1258" t="s">
        <v>94</v>
      </c>
      <c r="M1258" t="s">
        <v>27</v>
      </c>
      <c r="N1258" t="s">
        <v>36</v>
      </c>
      <c r="O1258" s="1"/>
      <c r="Q1258" t="s">
        <v>29</v>
      </c>
      <c r="R1258" t="s">
        <v>32</v>
      </c>
    </row>
    <row r="1259" spans="1:18" x14ac:dyDescent="0.3">
      <c r="A1259" t="s">
        <v>52</v>
      </c>
      <c r="B1259" t="s">
        <v>19</v>
      </c>
      <c r="C1259" t="s">
        <v>20</v>
      </c>
      <c r="D1259" t="s">
        <v>466</v>
      </c>
      <c r="E1259" t="s">
        <v>467</v>
      </c>
      <c r="F1259" t="s">
        <v>22</v>
      </c>
      <c r="G1259" t="s">
        <v>468</v>
      </c>
      <c r="H1259">
        <v>20.5</v>
      </c>
      <c r="I1259">
        <v>20.5</v>
      </c>
      <c r="K1259" t="s">
        <v>469</v>
      </c>
      <c r="L1259" t="s">
        <v>26</v>
      </c>
      <c r="M1259" t="s">
        <v>27</v>
      </c>
      <c r="N1259" t="s">
        <v>28</v>
      </c>
      <c r="O1259" s="1"/>
      <c r="Q1259" t="s">
        <v>29</v>
      </c>
    </row>
    <row r="1260" spans="1:18" x14ac:dyDescent="0.3">
      <c r="A1260" t="s">
        <v>52</v>
      </c>
      <c r="B1260" t="s">
        <v>19</v>
      </c>
      <c r="C1260" t="s">
        <v>20</v>
      </c>
      <c r="D1260" t="s">
        <v>495</v>
      </c>
      <c r="E1260" t="s">
        <v>496</v>
      </c>
      <c r="F1260" t="s">
        <v>22</v>
      </c>
      <c r="G1260" t="s">
        <v>497</v>
      </c>
      <c r="H1260">
        <v>80</v>
      </c>
      <c r="I1260">
        <v>80</v>
      </c>
      <c r="K1260" t="s">
        <v>241</v>
      </c>
      <c r="L1260" t="s">
        <v>34</v>
      </c>
      <c r="M1260" t="s">
        <v>35</v>
      </c>
      <c r="N1260" t="s">
        <v>28</v>
      </c>
      <c r="O1260" s="1"/>
      <c r="Q1260" t="s">
        <v>29</v>
      </c>
    </row>
    <row r="1261" spans="1:18" x14ac:dyDescent="0.3">
      <c r="A1261" t="s">
        <v>52</v>
      </c>
      <c r="B1261" t="s">
        <v>19</v>
      </c>
      <c r="C1261" t="s">
        <v>20</v>
      </c>
      <c r="D1261" t="s">
        <v>119</v>
      </c>
      <c r="E1261" t="s">
        <v>498</v>
      </c>
      <c r="F1261" t="s">
        <v>22</v>
      </c>
      <c r="G1261" t="s">
        <v>499</v>
      </c>
      <c r="H1261">
        <v>2.8</v>
      </c>
      <c r="I1261">
        <v>2.8</v>
      </c>
      <c r="K1261" t="s">
        <v>122</v>
      </c>
      <c r="L1261" t="s">
        <v>34</v>
      </c>
      <c r="M1261" t="s">
        <v>35</v>
      </c>
      <c r="N1261" t="s">
        <v>36</v>
      </c>
      <c r="Q1261" t="s">
        <v>29</v>
      </c>
    </row>
    <row r="1262" spans="1:18" x14ac:dyDescent="0.3">
      <c r="A1262" t="s">
        <v>52</v>
      </c>
      <c r="B1262" t="s">
        <v>19</v>
      </c>
      <c r="C1262" t="s">
        <v>20</v>
      </c>
      <c r="D1262" t="s">
        <v>520</v>
      </c>
      <c r="E1262" t="s">
        <v>521</v>
      </c>
      <c r="F1262" t="s">
        <v>22</v>
      </c>
      <c r="G1262" t="s">
        <v>522</v>
      </c>
      <c r="H1262">
        <v>49.4</v>
      </c>
      <c r="I1262">
        <v>49.4</v>
      </c>
      <c r="K1262" t="s">
        <v>68</v>
      </c>
      <c r="L1262" t="s">
        <v>26</v>
      </c>
      <c r="M1262" t="s">
        <v>27</v>
      </c>
      <c r="N1262" t="s">
        <v>36</v>
      </c>
      <c r="Q1262" t="s">
        <v>29</v>
      </c>
    </row>
    <row r="1263" spans="1:18" x14ac:dyDescent="0.3">
      <c r="A1263" t="s">
        <v>52</v>
      </c>
      <c r="C1263" t="s">
        <v>20</v>
      </c>
      <c r="D1263" t="s">
        <v>523</v>
      </c>
      <c r="E1263" t="s">
        <v>524</v>
      </c>
      <c r="F1263" t="s">
        <v>22</v>
      </c>
      <c r="G1263" t="s">
        <v>524</v>
      </c>
      <c r="H1263">
        <v>11</v>
      </c>
      <c r="I1263">
        <v>11</v>
      </c>
      <c r="N1263" t="s">
        <v>28</v>
      </c>
      <c r="Q1263" t="s">
        <v>29</v>
      </c>
    </row>
    <row r="1264" spans="1:18" x14ac:dyDescent="0.3">
      <c r="A1264" t="s">
        <v>52</v>
      </c>
      <c r="B1264" t="s">
        <v>19</v>
      </c>
      <c r="C1264" t="s">
        <v>20</v>
      </c>
      <c r="D1264" t="s">
        <v>535</v>
      </c>
      <c r="E1264" t="s">
        <v>536</v>
      </c>
      <c r="F1264" t="s">
        <v>22</v>
      </c>
      <c r="G1264" t="s">
        <v>537</v>
      </c>
      <c r="H1264">
        <v>180</v>
      </c>
      <c r="I1264">
        <v>180</v>
      </c>
      <c r="K1264" t="s">
        <v>538</v>
      </c>
      <c r="L1264" t="s">
        <v>185</v>
      </c>
      <c r="M1264" t="s">
        <v>27</v>
      </c>
      <c r="N1264" t="s">
        <v>36</v>
      </c>
      <c r="Q1264" t="s">
        <v>29</v>
      </c>
    </row>
    <row r="1265" spans="1:17" x14ac:dyDescent="0.3">
      <c r="A1265" t="s">
        <v>52</v>
      </c>
      <c r="B1265" t="s">
        <v>19</v>
      </c>
      <c r="C1265" t="s">
        <v>20</v>
      </c>
      <c r="D1265" t="s">
        <v>539</v>
      </c>
      <c r="E1265" t="s">
        <v>540</v>
      </c>
      <c r="F1265" t="s">
        <v>22</v>
      </c>
      <c r="G1265" t="s">
        <v>541</v>
      </c>
      <c r="H1265">
        <v>203.1</v>
      </c>
      <c r="I1265">
        <v>203.1</v>
      </c>
      <c r="K1265" t="s">
        <v>542</v>
      </c>
      <c r="L1265" t="s">
        <v>26</v>
      </c>
      <c r="M1265" t="s">
        <v>27</v>
      </c>
      <c r="N1265" t="s">
        <v>36</v>
      </c>
      <c r="O1265" s="1"/>
      <c r="Q1265" t="s">
        <v>29</v>
      </c>
    </row>
    <row r="1266" spans="1:17" x14ac:dyDescent="0.3">
      <c r="A1266" t="s">
        <v>52</v>
      </c>
      <c r="B1266" t="s">
        <v>19</v>
      </c>
      <c r="C1266" t="s">
        <v>20</v>
      </c>
      <c r="D1266" t="s">
        <v>326</v>
      </c>
      <c r="E1266" t="s">
        <v>543</v>
      </c>
      <c r="F1266" t="s">
        <v>22</v>
      </c>
      <c r="G1266" t="s">
        <v>544</v>
      </c>
      <c r="H1266">
        <v>198.9</v>
      </c>
      <c r="I1266">
        <v>198.9</v>
      </c>
      <c r="K1266" t="s">
        <v>329</v>
      </c>
      <c r="L1266" t="s">
        <v>26</v>
      </c>
      <c r="M1266" t="s">
        <v>27</v>
      </c>
      <c r="N1266" t="s">
        <v>28</v>
      </c>
      <c r="O1266" s="1"/>
      <c r="Q1266" t="s">
        <v>29</v>
      </c>
    </row>
    <row r="1267" spans="1:17" x14ac:dyDescent="0.3">
      <c r="A1267" t="s">
        <v>52</v>
      </c>
      <c r="B1267" t="s">
        <v>19</v>
      </c>
      <c r="C1267" t="s">
        <v>20</v>
      </c>
      <c r="D1267" t="s">
        <v>55</v>
      </c>
      <c r="E1267" t="s">
        <v>545</v>
      </c>
      <c r="F1267" t="s">
        <v>22</v>
      </c>
      <c r="G1267" t="s">
        <v>546</v>
      </c>
      <c r="H1267">
        <v>164</v>
      </c>
      <c r="I1267">
        <v>164</v>
      </c>
      <c r="K1267" t="s">
        <v>58</v>
      </c>
      <c r="L1267" t="s">
        <v>26</v>
      </c>
      <c r="M1267" t="s">
        <v>27</v>
      </c>
      <c r="N1267" t="s">
        <v>42</v>
      </c>
      <c r="O1267" s="1"/>
      <c r="Q1267" t="s">
        <v>29</v>
      </c>
    </row>
    <row r="1268" spans="1:17" x14ac:dyDescent="0.3">
      <c r="A1268" t="s">
        <v>52</v>
      </c>
      <c r="B1268" t="s">
        <v>19</v>
      </c>
      <c r="C1268" t="s">
        <v>20</v>
      </c>
      <c r="D1268" t="s">
        <v>147</v>
      </c>
      <c r="E1268" t="s">
        <v>570</v>
      </c>
      <c r="F1268" t="s">
        <v>22</v>
      </c>
      <c r="G1268" t="s">
        <v>571</v>
      </c>
      <c r="H1268">
        <v>82.3</v>
      </c>
      <c r="I1268">
        <v>82.3</v>
      </c>
      <c r="K1268" t="s">
        <v>150</v>
      </c>
      <c r="L1268" t="s">
        <v>26</v>
      </c>
      <c r="M1268" t="s">
        <v>27</v>
      </c>
      <c r="N1268" t="s">
        <v>36</v>
      </c>
      <c r="O1268" s="1"/>
      <c r="Q1268" t="s">
        <v>29</v>
      </c>
    </row>
    <row r="1269" spans="1:17" x14ac:dyDescent="0.3">
      <c r="A1269" t="s">
        <v>52</v>
      </c>
      <c r="B1269" t="s">
        <v>19</v>
      </c>
      <c r="C1269" t="s">
        <v>20</v>
      </c>
      <c r="D1269" t="s">
        <v>572</v>
      </c>
      <c r="E1269" t="s">
        <v>573</v>
      </c>
      <c r="F1269" t="s">
        <v>22</v>
      </c>
      <c r="G1269" t="s">
        <v>574</v>
      </c>
      <c r="H1269">
        <v>41</v>
      </c>
      <c r="I1269">
        <v>41</v>
      </c>
      <c r="K1269" t="s">
        <v>68</v>
      </c>
      <c r="L1269" t="s">
        <v>34</v>
      </c>
      <c r="M1269" t="s">
        <v>35</v>
      </c>
      <c r="N1269" t="s">
        <v>36</v>
      </c>
      <c r="O1269" s="1"/>
      <c r="Q1269" t="s">
        <v>29</v>
      </c>
    </row>
    <row r="1270" spans="1:17" x14ac:dyDescent="0.3">
      <c r="A1270" t="s">
        <v>52</v>
      </c>
      <c r="B1270" t="s">
        <v>19</v>
      </c>
      <c r="C1270" t="s">
        <v>20</v>
      </c>
      <c r="D1270" t="s">
        <v>80</v>
      </c>
      <c r="E1270" t="s">
        <v>583</v>
      </c>
      <c r="F1270" t="s">
        <v>22</v>
      </c>
      <c r="G1270" t="s">
        <v>584</v>
      </c>
      <c r="H1270">
        <v>140</v>
      </c>
      <c r="I1270">
        <v>140</v>
      </c>
      <c r="K1270" t="s">
        <v>227</v>
      </c>
      <c r="L1270" t="s">
        <v>83</v>
      </c>
      <c r="M1270" t="s">
        <v>41</v>
      </c>
      <c r="N1270" t="s">
        <v>28</v>
      </c>
      <c r="O1270" s="1"/>
      <c r="Q1270" t="s">
        <v>29</v>
      </c>
    </row>
    <row r="1271" spans="1:17" x14ac:dyDescent="0.3">
      <c r="A1271" t="s">
        <v>52</v>
      </c>
      <c r="B1271" t="s">
        <v>19</v>
      </c>
      <c r="C1271" t="s">
        <v>20</v>
      </c>
      <c r="D1271" t="s">
        <v>520</v>
      </c>
      <c r="E1271" t="s">
        <v>585</v>
      </c>
      <c r="F1271" t="s">
        <v>22</v>
      </c>
      <c r="G1271" t="s">
        <v>522</v>
      </c>
      <c r="H1271">
        <v>49.4</v>
      </c>
      <c r="I1271">
        <v>49.4</v>
      </c>
      <c r="K1271" t="s">
        <v>68</v>
      </c>
      <c r="L1271" t="s">
        <v>26</v>
      </c>
      <c r="M1271" t="s">
        <v>27</v>
      </c>
      <c r="N1271" t="s">
        <v>36</v>
      </c>
      <c r="O1271" s="1"/>
      <c r="Q1271" t="s">
        <v>29</v>
      </c>
    </row>
    <row r="1272" spans="1:17" x14ac:dyDescent="0.3">
      <c r="A1272" t="s">
        <v>52</v>
      </c>
      <c r="B1272" t="s">
        <v>19</v>
      </c>
      <c r="C1272" t="s">
        <v>20</v>
      </c>
      <c r="D1272" t="s">
        <v>608</v>
      </c>
      <c r="E1272" t="s">
        <v>609</v>
      </c>
      <c r="F1272" t="s">
        <v>22</v>
      </c>
      <c r="G1272" t="s">
        <v>609</v>
      </c>
      <c r="H1272">
        <v>4.5999999999999996</v>
      </c>
      <c r="I1272">
        <v>4.5999999999999996</v>
      </c>
      <c r="K1272" t="s">
        <v>610</v>
      </c>
      <c r="L1272" t="s">
        <v>26</v>
      </c>
      <c r="M1272" t="s">
        <v>135</v>
      </c>
      <c r="N1272" t="s">
        <v>28</v>
      </c>
      <c r="O1272" s="1"/>
      <c r="Q1272" t="s">
        <v>29</v>
      </c>
    </row>
    <row r="1273" spans="1:17" x14ac:dyDescent="0.3">
      <c r="A1273" t="s">
        <v>52</v>
      </c>
      <c r="B1273" t="s">
        <v>19</v>
      </c>
      <c r="C1273" t="s">
        <v>20</v>
      </c>
      <c r="D1273" t="s">
        <v>352</v>
      </c>
      <c r="E1273" t="s">
        <v>630</v>
      </c>
      <c r="F1273" t="s">
        <v>22</v>
      </c>
      <c r="G1273" t="s">
        <v>631</v>
      </c>
      <c r="H1273">
        <v>34</v>
      </c>
      <c r="I1273">
        <v>34</v>
      </c>
      <c r="K1273" t="s">
        <v>227</v>
      </c>
      <c r="L1273" t="s">
        <v>34</v>
      </c>
      <c r="M1273" t="s">
        <v>35</v>
      </c>
      <c r="N1273" t="s">
        <v>28</v>
      </c>
      <c r="Q1273" t="s">
        <v>29</v>
      </c>
    </row>
    <row r="1274" spans="1:17" x14ac:dyDescent="0.3">
      <c r="A1274" t="s">
        <v>52</v>
      </c>
      <c r="C1274" t="s">
        <v>20</v>
      </c>
      <c r="D1274" t="s">
        <v>256</v>
      </c>
      <c r="E1274" t="s">
        <v>632</v>
      </c>
      <c r="F1274" t="s">
        <v>22</v>
      </c>
      <c r="G1274" t="s">
        <v>632</v>
      </c>
      <c r="H1274">
        <v>14</v>
      </c>
      <c r="I1274">
        <v>14</v>
      </c>
      <c r="N1274" t="s">
        <v>28</v>
      </c>
      <c r="Q1274" t="s">
        <v>29</v>
      </c>
    </row>
    <row r="1275" spans="1:17" x14ac:dyDescent="0.3">
      <c r="A1275" t="s">
        <v>52</v>
      </c>
      <c r="C1275" t="s">
        <v>20</v>
      </c>
      <c r="D1275" t="s">
        <v>633</v>
      </c>
      <c r="E1275" t="s">
        <v>634</v>
      </c>
      <c r="F1275" t="s">
        <v>22</v>
      </c>
      <c r="G1275" t="s">
        <v>634</v>
      </c>
      <c r="H1275">
        <v>50</v>
      </c>
      <c r="I1275">
        <v>50</v>
      </c>
      <c r="N1275" t="s">
        <v>28</v>
      </c>
      <c r="Q1275" t="s">
        <v>29</v>
      </c>
    </row>
    <row r="1276" spans="1:17" x14ac:dyDescent="0.3">
      <c r="A1276" t="s">
        <v>52</v>
      </c>
      <c r="B1276" t="s">
        <v>19</v>
      </c>
      <c r="C1276" t="s">
        <v>20</v>
      </c>
      <c r="D1276" t="s">
        <v>635</v>
      </c>
      <c r="E1276" t="s">
        <v>636</v>
      </c>
      <c r="F1276" t="s">
        <v>22</v>
      </c>
      <c r="G1276" t="s">
        <v>636</v>
      </c>
      <c r="H1276">
        <v>148.1</v>
      </c>
      <c r="I1276">
        <v>148.1</v>
      </c>
      <c r="K1276" t="s">
        <v>637</v>
      </c>
      <c r="L1276" t="s">
        <v>40</v>
      </c>
      <c r="M1276" t="s">
        <v>41</v>
      </c>
      <c r="N1276" t="s">
        <v>28</v>
      </c>
      <c r="O1276" s="1"/>
      <c r="Q1276" t="s">
        <v>29</v>
      </c>
    </row>
    <row r="1277" spans="1:17" x14ac:dyDescent="0.3">
      <c r="A1277" t="s">
        <v>52</v>
      </c>
      <c r="B1277" t="s">
        <v>19</v>
      </c>
      <c r="C1277" t="s">
        <v>20</v>
      </c>
      <c r="D1277" t="s">
        <v>641</v>
      </c>
      <c r="E1277" t="s">
        <v>642</v>
      </c>
      <c r="F1277" t="s">
        <v>22</v>
      </c>
      <c r="G1277" t="s">
        <v>643</v>
      </c>
      <c r="H1277">
        <v>53.6</v>
      </c>
      <c r="I1277">
        <v>53.6</v>
      </c>
      <c r="K1277" t="s">
        <v>644</v>
      </c>
      <c r="L1277" t="s">
        <v>83</v>
      </c>
      <c r="M1277" t="s">
        <v>118</v>
      </c>
      <c r="N1277" t="s">
        <v>36</v>
      </c>
      <c r="Q1277" t="s">
        <v>29</v>
      </c>
    </row>
    <row r="1278" spans="1:17" x14ac:dyDescent="0.3">
      <c r="A1278" t="s">
        <v>52</v>
      </c>
      <c r="B1278" t="s">
        <v>19</v>
      </c>
      <c r="C1278" t="s">
        <v>20</v>
      </c>
      <c r="D1278" t="s">
        <v>178</v>
      </c>
      <c r="E1278" t="s">
        <v>645</v>
      </c>
      <c r="F1278" t="s">
        <v>22</v>
      </c>
      <c r="G1278" t="s">
        <v>646</v>
      </c>
      <c r="H1278">
        <v>172</v>
      </c>
      <c r="I1278">
        <v>172</v>
      </c>
      <c r="K1278" t="s">
        <v>181</v>
      </c>
      <c r="L1278" t="s">
        <v>26</v>
      </c>
      <c r="M1278" t="s">
        <v>27</v>
      </c>
      <c r="N1278" t="s">
        <v>36</v>
      </c>
      <c r="Q1278" t="s">
        <v>29</v>
      </c>
    </row>
    <row r="1279" spans="1:17" x14ac:dyDescent="0.3">
      <c r="A1279" t="s">
        <v>52</v>
      </c>
      <c r="B1279" t="s">
        <v>19</v>
      </c>
      <c r="C1279" t="s">
        <v>20</v>
      </c>
      <c r="D1279" t="s">
        <v>647</v>
      </c>
      <c r="E1279" t="s">
        <v>648</v>
      </c>
      <c r="F1279" t="s">
        <v>22</v>
      </c>
      <c r="G1279" t="s">
        <v>649</v>
      </c>
      <c r="H1279">
        <v>7.5</v>
      </c>
      <c r="I1279">
        <v>7.5</v>
      </c>
      <c r="K1279" t="s">
        <v>650</v>
      </c>
      <c r="L1279" t="s">
        <v>83</v>
      </c>
      <c r="M1279" t="s">
        <v>118</v>
      </c>
      <c r="N1279" t="s">
        <v>36</v>
      </c>
      <c r="Q1279" t="s">
        <v>29</v>
      </c>
    </row>
    <row r="1280" spans="1:17" x14ac:dyDescent="0.3">
      <c r="A1280" t="s">
        <v>52</v>
      </c>
      <c r="C1280" t="s">
        <v>20</v>
      </c>
      <c r="D1280" t="s">
        <v>69</v>
      </c>
      <c r="E1280" t="s">
        <v>658</v>
      </c>
      <c r="F1280" t="s">
        <v>22</v>
      </c>
      <c r="G1280" t="s">
        <v>659</v>
      </c>
      <c r="H1280">
        <v>75</v>
      </c>
      <c r="I1280">
        <v>75</v>
      </c>
      <c r="K1280" t="s">
        <v>660</v>
      </c>
      <c r="L1280" t="s">
        <v>26</v>
      </c>
      <c r="M1280" t="s">
        <v>27</v>
      </c>
      <c r="N1280" t="s">
        <v>28</v>
      </c>
      <c r="O1280" s="1"/>
      <c r="Q1280" t="s">
        <v>29</v>
      </c>
    </row>
    <row r="1281" spans="1:17" x14ac:dyDescent="0.3">
      <c r="A1281" t="s">
        <v>52</v>
      </c>
      <c r="B1281" t="s">
        <v>19</v>
      </c>
      <c r="C1281" t="s">
        <v>20</v>
      </c>
      <c r="D1281" t="s">
        <v>418</v>
      </c>
      <c r="E1281" t="s">
        <v>710</v>
      </c>
      <c r="F1281" t="s">
        <v>22</v>
      </c>
      <c r="G1281" t="s">
        <v>711</v>
      </c>
      <c r="H1281">
        <v>31.7</v>
      </c>
      <c r="I1281">
        <v>31.7</v>
      </c>
      <c r="K1281" t="s">
        <v>68</v>
      </c>
      <c r="L1281" t="s">
        <v>34</v>
      </c>
      <c r="M1281" t="s">
        <v>35</v>
      </c>
      <c r="N1281" t="s">
        <v>36</v>
      </c>
      <c r="Q1281" t="s">
        <v>29</v>
      </c>
    </row>
    <row r="1282" spans="1:17" x14ac:dyDescent="0.3">
      <c r="A1282" t="s">
        <v>52</v>
      </c>
      <c r="B1282" t="s">
        <v>19</v>
      </c>
      <c r="C1282" t="s">
        <v>20</v>
      </c>
      <c r="D1282" t="s">
        <v>712</v>
      </c>
      <c r="E1282" t="s">
        <v>713</v>
      </c>
      <c r="F1282" t="s">
        <v>22</v>
      </c>
      <c r="G1282" t="s">
        <v>714</v>
      </c>
      <c r="H1282">
        <v>3.3</v>
      </c>
      <c r="I1282">
        <v>3.3</v>
      </c>
      <c r="K1282" t="s">
        <v>715</v>
      </c>
      <c r="L1282" t="s">
        <v>34</v>
      </c>
      <c r="M1282" t="s">
        <v>35</v>
      </c>
      <c r="N1282" t="s">
        <v>28</v>
      </c>
      <c r="O1282" s="1"/>
      <c r="Q1282" t="s">
        <v>29</v>
      </c>
    </row>
    <row r="1283" spans="1:17" x14ac:dyDescent="0.3">
      <c r="A1283" t="s">
        <v>52</v>
      </c>
      <c r="B1283" t="s">
        <v>19</v>
      </c>
      <c r="C1283" t="s">
        <v>20</v>
      </c>
      <c r="D1283" t="s">
        <v>721</v>
      </c>
      <c r="E1283" t="s">
        <v>722</v>
      </c>
      <c r="F1283" t="s">
        <v>22</v>
      </c>
      <c r="G1283" t="s">
        <v>723</v>
      </c>
      <c r="H1283">
        <v>223</v>
      </c>
      <c r="I1283">
        <v>223</v>
      </c>
      <c r="K1283" t="s">
        <v>724</v>
      </c>
      <c r="L1283" t="s">
        <v>83</v>
      </c>
      <c r="M1283" t="s">
        <v>118</v>
      </c>
      <c r="N1283" t="s">
        <v>42</v>
      </c>
      <c r="O1283" s="1"/>
      <c r="Q1283" t="s">
        <v>29</v>
      </c>
    </row>
    <row r="1284" spans="1:17" x14ac:dyDescent="0.3">
      <c r="A1284" t="s">
        <v>52</v>
      </c>
      <c r="B1284" t="s">
        <v>19</v>
      </c>
      <c r="C1284" t="s">
        <v>20</v>
      </c>
      <c r="D1284" t="s">
        <v>175</v>
      </c>
      <c r="E1284" t="s">
        <v>740</v>
      </c>
      <c r="F1284" t="s">
        <v>22</v>
      </c>
      <c r="G1284" t="s">
        <v>741</v>
      </c>
      <c r="H1284">
        <v>83</v>
      </c>
      <c r="I1284">
        <v>83</v>
      </c>
      <c r="N1284" t="s">
        <v>36</v>
      </c>
      <c r="O1284" s="1"/>
      <c r="Q1284" t="s">
        <v>29</v>
      </c>
    </row>
    <row r="1285" spans="1:17" x14ac:dyDescent="0.3">
      <c r="A1285" t="s">
        <v>52</v>
      </c>
      <c r="C1285" t="s">
        <v>20</v>
      </c>
      <c r="D1285" t="s">
        <v>600</v>
      </c>
      <c r="E1285" t="s">
        <v>742</v>
      </c>
      <c r="F1285" t="s">
        <v>22</v>
      </c>
      <c r="G1285" t="s">
        <v>742</v>
      </c>
      <c r="H1285">
        <v>62.5</v>
      </c>
      <c r="I1285">
        <v>62.5</v>
      </c>
      <c r="N1285" t="s">
        <v>36</v>
      </c>
      <c r="Q1285" t="s">
        <v>29</v>
      </c>
    </row>
    <row r="1286" spans="1:17" x14ac:dyDescent="0.3">
      <c r="A1286" t="s">
        <v>52</v>
      </c>
      <c r="B1286" t="s">
        <v>19</v>
      </c>
      <c r="C1286" t="s">
        <v>20</v>
      </c>
      <c r="D1286" t="s">
        <v>352</v>
      </c>
      <c r="E1286" t="s">
        <v>756</v>
      </c>
      <c r="F1286" t="s">
        <v>22</v>
      </c>
      <c r="G1286" t="s">
        <v>757</v>
      </c>
      <c r="H1286">
        <v>36</v>
      </c>
      <c r="I1286">
        <v>36</v>
      </c>
      <c r="K1286" t="s">
        <v>227</v>
      </c>
      <c r="L1286" t="s">
        <v>34</v>
      </c>
      <c r="M1286" t="s">
        <v>35</v>
      </c>
      <c r="N1286" t="s">
        <v>28</v>
      </c>
      <c r="O1286" s="1"/>
      <c r="Q1286" t="s">
        <v>29</v>
      </c>
    </row>
    <row r="1287" spans="1:17" x14ac:dyDescent="0.3">
      <c r="A1287" t="s">
        <v>52</v>
      </c>
      <c r="B1287" t="s">
        <v>19</v>
      </c>
      <c r="C1287" t="s">
        <v>20</v>
      </c>
      <c r="D1287" t="s">
        <v>764</v>
      </c>
      <c r="E1287" t="s">
        <v>765</v>
      </c>
      <c r="F1287" t="s">
        <v>22</v>
      </c>
      <c r="G1287" t="s">
        <v>766</v>
      </c>
      <c r="H1287">
        <v>22.7</v>
      </c>
      <c r="I1287">
        <v>22.7</v>
      </c>
      <c r="L1287" t="s">
        <v>26</v>
      </c>
      <c r="M1287" t="s">
        <v>160</v>
      </c>
      <c r="N1287" t="s">
        <v>28</v>
      </c>
      <c r="O1287" s="1"/>
      <c r="Q1287" t="s">
        <v>29</v>
      </c>
    </row>
    <row r="1288" spans="1:17" x14ac:dyDescent="0.3">
      <c r="A1288" t="s">
        <v>52</v>
      </c>
      <c r="B1288" t="s">
        <v>19</v>
      </c>
      <c r="C1288" t="s">
        <v>20</v>
      </c>
      <c r="D1288" t="s">
        <v>352</v>
      </c>
      <c r="E1288" t="s">
        <v>767</v>
      </c>
      <c r="F1288" t="s">
        <v>22</v>
      </c>
      <c r="G1288" t="s">
        <v>768</v>
      </c>
      <c r="H1288">
        <v>50</v>
      </c>
      <c r="I1288">
        <v>50</v>
      </c>
      <c r="K1288" t="s">
        <v>227</v>
      </c>
      <c r="L1288" t="s">
        <v>34</v>
      </c>
      <c r="M1288" t="s">
        <v>35</v>
      </c>
      <c r="N1288" t="s">
        <v>28</v>
      </c>
      <c r="O1288" s="1"/>
      <c r="Q1288" t="s">
        <v>29</v>
      </c>
    </row>
    <row r="1289" spans="1:17" x14ac:dyDescent="0.3">
      <c r="A1289" t="s">
        <v>52</v>
      </c>
      <c r="B1289" t="s">
        <v>19</v>
      </c>
      <c r="C1289" t="s">
        <v>20</v>
      </c>
      <c r="D1289" t="s">
        <v>287</v>
      </c>
      <c r="E1289" t="s">
        <v>769</v>
      </c>
      <c r="F1289" t="s">
        <v>22</v>
      </c>
      <c r="G1289" t="s">
        <v>770</v>
      </c>
      <c r="H1289">
        <v>61</v>
      </c>
      <c r="I1289">
        <v>61</v>
      </c>
      <c r="K1289" t="s">
        <v>68</v>
      </c>
      <c r="L1289" t="s">
        <v>34</v>
      </c>
      <c r="M1289" t="s">
        <v>35</v>
      </c>
      <c r="N1289" t="s">
        <v>36</v>
      </c>
      <c r="O1289" s="1"/>
      <c r="Q1289" t="s">
        <v>29</v>
      </c>
    </row>
    <row r="1290" spans="1:17" x14ac:dyDescent="0.3">
      <c r="A1290" t="s">
        <v>52</v>
      </c>
      <c r="B1290" t="s">
        <v>19</v>
      </c>
      <c r="C1290" t="s">
        <v>20</v>
      </c>
      <c r="D1290" t="s">
        <v>175</v>
      </c>
      <c r="E1290" t="s">
        <v>784</v>
      </c>
      <c r="F1290" t="s">
        <v>22</v>
      </c>
      <c r="G1290" t="s">
        <v>785</v>
      </c>
      <c r="H1290">
        <v>45</v>
      </c>
      <c r="I1290">
        <v>45</v>
      </c>
      <c r="N1290" t="s">
        <v>36</v>
      </c>
      <c r="Q1290" t="s">
        <v>29</v>
      </c>
    </row>
    <row r="1291" spans="1:17" x14ac:dyDescent="0.3">
      <c r="A1291" t="s">
        <v>52</v>
      </c>
      <c r="B1291" t="s">
        <v>19</v>
      </c>
      <c r="C1291" t="s">
        <v>20</v>
      </c>
      <c r="D1291" t="s">
        <v>795</v>
      </c>
      <c r="E1291" t="s">
        <v>796</v>
      </c>
      <c r="F1291" t="s">
        <v>22</v>
      </c>
      <c r="G1291" t="s">
        <v>797</v>
      </c>
      <c r="H1291">
        <v>34</v>
      </c>
      <c r="I1291">
        <v>34</v>
      </c>
      <c r="K1291" t="s">
        <v>68</v>
      </c>
      <c r="L1291" t="s">
        <v>34</v>
      </c>
      <c r="M1291" t="s">
        <v>35</v>
      </c>
      <c r="N1291" t="s">
        <v>36</v>
      </c>
      <c r="O1291" s="1"/>
      <c r="Q1291" t="s">
        <v>29</v>
      </c>
    </row>
    <row r="1292" spans="1:17" x14ac:dyDescent="0.3">
      <c r="A1292" t="s">
        <v>52</v>
      </c>
      <c r="B1292" t="s">
        <v>19</v>
      </c>
      <c r="C1292" t="s">
        <v>20</v>
      </c>
      <c r="D1292" t="s">
        <v>155</v>
      </c>
      <c r="E1292" t="s">
        <v>820</v>
      </c>
      <c r="F1292" t="s">
        <v>22</v>
      </c>
      <c r="G1292" t="s">
        <v>821</v>
      </c>
      <c r="H1292">
        <v>72</v>
      </c>
      <c r="I1292">
        <v>72</v>
      </c>
      <c r="K1292" t="s">
        <v>68</v>
      </c>
      <c r="L1292" t="s">
        <v>34</v>
      </c>
      <c r="M1292" t="s">
        <v>35</v>
      </c>
      <c r="N1292" t="s">
        <v>36</v>
      </c>
      <c r="O1292" s="1"/>
      <c r="Q1292" t="s">
        <v>29</v>
      </c>
    </row>
    <row r="1293" spans="1:17" x14ac:dyDescent="0.3">
      <c r="A1293" t="s">
        <v>52</v>
      </c>
      <c r="C1293" t="s">
        <v>20</v>
      </c>
      <c r="D1293" t="s">
        <v>830</v>
      </c>
      <c r="E1293" t="s">
        <v>831</v>
      </c>
      <c r="F1293" t="s">
        <v>22</v>
      </c>
      <c r="G1293" t="s">
        <v>832</v>
      </c>
      <c r="H1293">
        <v>156.9</v>
      </c>
      <c r="I1293">
        <v>156.9</v>
      </c>
      <c r="K1293" t="s">
        <v>833</v>
      </c>
      <c r="L1293" t="s">
        <v>40</v>
      </c>
      <c r="M1293" t="s">
        <v>41</v>
      </c>
      <c r="N1293" t="s">
        <v>28</v>
      </c>
      <c r="O1293" s="1"/>
      <c r="Q1293" t="s">
        <v>29</v>
      </c>
    </row>
    <row r="1294" spans="1:17" x14ac:dyDescent="0.3">
      <c r="A1294" t="s">
        <v>52</v>
      </c>
      <c r="B1294" t="s">
        <v>19</v>
      </c>
      <c r="C1294" t="s">
        <v>20</v>
      </c>
      <c r="D1294" t="s">
        <v>834</v>
      </c>
      <c r="E1294" t="s">
        <v>835</v>
      </c>
      <c r="F1294" t="s">
        <v>22</v>
      </c>
      <c r="G1294" t="s">
        <v>836</v>
      </c>
      <c r="H1294">
        <v>176</v>
      </c>
      <c r="I1294">
        <v>176</v>
      </c>
      <c r="K1294" t="s">
        <v>333</v>
      </c>
      <c r="L1294" t="s">
        <v>26</v>
      </c>
      <c r="M1294" t="s">
        <v>27</v>
      </c>
      <c r="N1294" t="s">
        <v>36</v>
      </c>
      <c r="Q1294" t="s">
        <v>29</v>
      </c>
    </row>
    <row r="1295" spans="1:17" x14ac:dyDescent="0.3">
      <c r="A1295" t="s">
        <v>52</v>
      </c>
      <c r="B1295" t="s">
        <v>19</v>
      </c>
      <c r="C1295" t="s">
        <v>20</v>
      </c>
      <c r="D1295" t="s">
        <v>837</v>
      </c>
      <c r="E1295" t="s">
        <v>838</v>
      </c>
      <c r="F1295" t="s">
        <v>22</v>
      </c>
      <c r="G1295" t="s">
        <v>838</v>
      </c>
      <c r="H1295">
        <v>239.1</v>
      </c>
      <c r="I1295">
        <v>239.1</v>
      </c>
      <c r="L1295" t="s">
        <v>652</v>
      </c>
      <c r="M1295" t="s">
        <v>160</v>
      </c>
      <c r="N1295" t="s">
        <v>42</v>
      </c>
      <c r="Q1295" t="s">
        <v>29</v>
      </c>
    </row>
    <row r="1296" spans="1:17" x14ac:dyDescent="0.3">
      <c r="A1296" t="s">
        <v>52</v>
      </c>
      <c r="C1296" t="s">
        <v>20</v>
      </c>
      <c r="D1296" t="s">
        <v>853</v>
      </c>
      <c r="E1296" t="s">
        <v>854</v>
      </c>
      <c r="F1296" t="s">
        <v>22</v>
      </c>
      <c r="G1296" t="s">
        <v>854</v>
      </c>
      <c r="H1296">
        <v>202</v>
      </c>
      <c r="I1296">
        <v>202</v>
      </c>
      <c r="N1296" t="s">
        <v>28</v>
      </c>
      <c r="Q1296" t="s">
        <v>29</v>
      </c>
    </row>
    <row r="1297" spans="1:17" x14ac:dyDescent="0.3">
      <c r="A1297" t="s">
        <v>52</v>
      </c>
      <c r="B1297" t="s">
        <v>19</v>
      </c>
      <c r="C1297" t="s">
        <v>20</v>
      </c>
      <c r="D1297" t="s">
        <v>712</v>
      </c>
      <c r="E1297" t="s">
        <v>855</v>
      </c>
      <c r="F1297" t="s">
        <v>22</v>
      </c>
      <c r="G1297" t="s">
        <v>856</v>
      </c>
      <c r="H1297">
        <v>3.3</v>
      </c>
      <c r="I1297">
        <v>3.3</v>
      </c>
      <c r="K1297" t="s">
        <v>715</v>
      </c>
      <c r="L1297" t="s">
        <v>34</v>
      </c>
      <c r="M1297" t="s">
        <v>35</v>
      </c>
      <c r="N1297" t="s">
        <v>28</v>
      </c>
      <c r="Q1297" t="s">
        <v>29</v>
      </c>
    </row>
    <row r="1298" spans="1:17" x14ac:dyDescent="0.3">
      <c r="A1298" t="s">
        <v>52</v>
      </c>
      <c r="B1298" t="s">
        <v>19</v>
      </c>
      <c r="C1298" t="s">
        <v>20</v>
      </c>
      <c r="D1298" t="s">
        <v>868</v>
      </c>
      <c r="E1298" t="s">
        <v>869</v>
      </c>
      <c r="F1298" t="s">
        <v>22</v>
      </c>
      <c r="G1298" t="s">
        <v>870</v>
      </c>
      <c r="H1298">
        <v>24</v>
      </c>
      <c r="I1298">
        <v>24</v>
      </c>
      <c r="K1298" t="s">
        <v>227</v>
      </c>
      <c r="L1298" t="s">
        <v>47</v>
      </c>
      <c r="M1298" t="s">
        <v>47</v>
      </c>
      <c r="N1298" t="s">
        <v>28</v>
      </c>
      <c r="Q1298" t="s">
        <v>29</v>
      </c>
    </row>
    <row r="1299" spans="1:17" x14ac:dyDescent="0.3">
      <c r="A1299" t="s">
        <v>52</v>
      </c>
      <c r="B1299" t="s">
        <v>19</v>
      </c>
      <c r="C1299" t="s">
        <v>20</v>
      </c>
      <c r="D1299" t="s">
        <v>712</v>
      </c>
      <c r="E1299" t="s">
        <v>871</v>
      </c>
      <c r="F1299" t="s">
        <v>22</v>
      </c>
      <c r="G1299" t="s">
        <v>872</v>
      </c>
      <c r="H1299">
        <v>3.3</v>
      </c>
      <c r="I1299">
        <v>3.3</v>
      </c>
      <c r="K1299" t="s">
        <v>715</v>
      </c>
      <c r="L1299" t="s">
        <v>34</v>
      </c>
      <c r="M1299" t="s">
        <v>35</v>
      </c>
      <c r="N1299" t="s">
        <v>28</v>
      </c>
      <c r="O1299" s="1"/>
      <c r="Q1299" t="s">
        <v>29</v>
      </c>
    </row>
    <row r="1300" spans="1:17" x14ac:dyDescent="0.3">
      <c r="A1300" t="s">
        <v>52</v>
      </c>
      <c r="B1300" t="s">
        <v>19</v>
      </c>
      <c r="C1300" t="s">
        <v>20</v>
      </c>
      <c r="D1300" t="s">
        <v>803</v>
      </c>
      <c r="E1300" t="s">
        <v>896</v>
      </c>
      <c r="F1300" t="s">
        <v>22</v>
      </c>
      <c r="G1300" t="s">
        <v>804</v>
      </c>
      <c r="H1300">
        <v>213.5</v>
      </c>
      <c r="I1300">
        <v>213.5</v>
      </c>
      <c r="K1300" t="s">
        <v>68</v>
      </c>
      <c r="L1300" t="s">
        <v>26</v>
      </c>
      <c r="M1300" t="s">
        <v>27</v>
      </c>
      <c r="N1300" t="s">
        <v>36</v>
      </c>
      <c r="O1300" s="1"/>
      <c r="Q1300" t="s">
        <v>29</v>
      </c>
    </row>
    <row r="1301" spans="1:17" x14ac:dyDescent="0.3">
      <c r="A1301" t="s">
        <v>52</v>
      </c>
      <c r="B1301" t="s">
        <v>19</v>
      </c>
      <c r="C1301" t="s">
        <v>20</v>
      </c>
      <c r="D1301" t="s">
        <v>21</v>
      </c>
      <c r="E1301" t="s">
        <v>897</v>
      </c>
      <c r="F1301" t="s">
        <v>22</v>
      </c>
      <c r="G1301" t="s">
        <v>898</v>
      </c>
      <c r="H1301">
        <v>10.8</v>
      </c>
      <c r="I1301">
        <v>10.8</v>
      </c>
      <c r="K1301" t="s">
        <v>434</v>
      </c>
      <c r="L1301" t="s">
        <v>26</v>
      </c>
      <c r="M1301" t="s">
        <v>27</v>
      </c>
      <c r="N1301" t="s">
        <v>28</v>
      </c>
      <c r="O1301" s="1"/>
      <c r="Q1301" t="s">
        <v>29</v>
      </c>
    </row>
    <row r="1302" spans="1:17" x14ac:dyDescent="0.3">
      <c r="A1302" t="s">
        <v>52</v>
      </c>
      <c r="C1302" t="s">
        <v>20</v>
      </c>
      <c r="D1302" t="s">
        <v>853</v>
      </c>
      <c r="E1302" t="s">
        <v>901</v>
      </c>
      <c r="F1302" t="s">
        <v>22</v>
      </c>
      <c r="G1302" t="s">
        <v>901</v>
      </c>
      <c r="H1302">
        <v>182</v>
      </c>
      <c r="I1302">
        <v>182</v>
      </c>
      <c r="N1302" t="s">
        <v>28</v>
      </c>
      <c r="O1302" s="1"/>
      <c r="Q1302" t="s">
        <v>29</v>
      </c>
    </row>
    <row r="1303" spans="1:17" x14ac:dyDescent="0.3">
      <c r="A1303" t="s">
        <v>52</v>
      </c>
      <c r="B1303" t="s">
        <v>19</v>
      </c>
      <c r="C1303" t="s">
        <v>20</v>
      </c>
      <c r="D1303" t="s">
        <v>370</v>
      </c>
      <c r="E1303" t="s">
        <v>916</v>
      </c>
      <c r="F1303" t="s">
        <v>22</v>
      </c>
      <c r="G1303" t="s">
        <v>917</v>
      </c>
      <c r="H1303">
        <v>10</v>
      </c>
      <c r="I1303">
        <v>10</v>
      </c>
      <c r="K1303" t="s">
        <v>372</v>
      </c>
      <c r="L1303" t="s">
        <v>26</v>
      </c>
      <c r="M1303" t="s">
        <v>135</v>
      </c>
      <c r="N1303" t="s">
        <v>28</v>
      </c>
      <c r="O1303" s="1"/>
      <c r="Q1303" t="s">
        <v>29</v>
      </c>
    </row>
    <row r="1304" spans="1:17" x14ac:dyDescent="0.3">
      <c r="A1304" t="s">
        <v>52</v>
      </c>
      <c r="C1304" t="s">
        <v>20</v>
      </c>
      <c r="D1304" t="s">
        <v>928</v>
      </c>
      <c r="E1304" t="s">
        <v>929</v>
      </c>
      <c r="F1304" t="s">
        <v>22</v>
      </c>
      <c r="G1304" t="s">
        <v>929</v>
      </c>
      <c r="H1304">
        <v>23.8</v>
      </c>
      <c r="I1304">
        <v>23.8</v>
      </c>
      <c r="N1304" t="s">
        <v>28</v>
      </c>
      <c r="O1304" s="1"/>
      <c r="Q1304" t="s">
        <v>29</v>
      </c>
    </row>
    <row r="1305" spans="1:17" x14ac:dyDescent="0.3">
      <c r="A1305" t="s">
        <v>52</v>
      </c>
      <c r="B1305" t="s">
        <v>19</v>
      </c>
      <c r="C1305" t="s">
        <v>20</v>
      </c>
      <c r="D1305" t="s">
        <v>834</v>
      </c>
      <c r="E1305" t="s">
        <v>942</v>
      </c>
      <c r="F1305" t="s">
        <v>22</v>
      </c>
      <c r="G1305" t="s">
        <v>943</v>
      </c>
      <c r="H1305">
        <v>198</v>
      </c>
      <c r="I1305">
        <v>198</v>
      </c>
      <c r="K1305" t="s">
        <v>333</v>
      </c>
      <c r="L1305" t="s">
        <v>83</v>
      </c>
      <c r="M1305" t="s">
        <v>118</v>
      </c>
      <c r="N1305" t="s">
        <v>36</v>
      </c>
      <c r="O1305" s="1"/>
      <c r="Q1305" t="s">
        <v>29</v>
      </c>
    </row>
    <row r="1306" spans="1:17" x14ac:dyDescent="0.3">
      <c r="A1306" t="s">
        <v>52</v>
      </c>
      <c r="B1306" t="s">
        <v>19</v>
      </c>
      <c r="C1306" t="s">
        <v>20</v>
      </c>
      <c r="D1306" t="s">
        <v>572</v>
      </c>
      <c r="E1306" t="s">
        <v>957</v>
      </c>
      <c r="F1306" t="s">
        <v>22</v>
      </c>
      <c r="G1306" t="s">
        <v>958</v>
      </c>
      <c r="H1306">
        <v>41</v>
      </c>
      <c r="I1306">
        <v>41</v>
      </c>
      <c r="K1306" t="s">
        <v>68</v>
      </c>
      <c r="L1306" t="s">
        <v>34</v>
      </c>
      <c r="M1306" t="s">
        <v>35</v>
      </c>
      <c r="N1306" t="s">
        <v>36</v>
      </c>
      <c r="Q1306" t="s">
        <v>29</v>
      </c>
    </row>
    <row r="1307" spans="1:17" x14ac:dyDescent="0.3">
      <c r="A1307" t="s">
        <v>52</v>
      </c>
      <c r="B1307" t="s">
        <v>19</v>
      </c>
      <c r="C1307" t="s">
        <v>20</v>
      </c>
      <c r="D1307" t="s">
        <v>238</v>
      </c>
      <c r="E1307" t="s">
        <v>959</v>
      </c>
      <c r="F1307" t="s">
        <v>22</v>
      </c>
      <c r="G1307" t="s">
        <v>960</v>
      </c>
      <c r="H1307">
        <v>28</v>
      </c>
      <c r="I1307">
        <v>28</v>
      </c>
      <c r="K1307" t="s">
        <v>241</v>
      </c>
      <c r="L1307" t="s">
        <v>34</v>
      </c>
      <c r="M1307" t="s">
        <v>35</v>
      </c>
      <c r="N1307" t="s">
        <v>36</v>
      </c>
      <c r="Q1307" t="s">
        <v>29</v>
      </c>
    </row>
    <row r="1308" spans="1:17" x14ac:dyDescent="0.3">
      <c r="A1308" t="s">
        <v>52</v>
      </c>
      <c r="B1308" t="s">
        <v>19</v>
      </c>
      <c r="C1308" t="s">
        <v>20</v>
      </c>
      <c r="D1308" t="s">
        <v>352</v>
      </c>
      <c r="E1308" t="s">
        <v>971</v>
      </c>
      <c r="F1308" t="s">
        <v>22</v>
      </c>
      <c r="G1308" t="s">
        <v>972</v>
      </c>
      <c r="H1308">
        <v>30</v>
      </c>
      <c r="I1308">
        <v>30</v>
      </c>
      <c r="K1308" t="s">
        <v>227</v>
      </c>
      <c r="L1308" t="s">
        <v>34</v>
      </c>
      <c r="M1308" t="s">
        <v>35</v>
      </c>
      <c r="N1308" t="s">
        <v>28</v>
      </c>
      <c r="Q1308" t="s">
        <v>29</v>
      </c>
    </row>
    <row r="1309" spans="1:17" x14ac:dyDescent="0.3">
      <c r="A1309" t="s">
        <v>52</v>
      </c>
      <c r="B1309" t="s">
        <v>19</v>
      </c>
      <c r="C1309" t="s">
        <v>20</v>
      </c>
      <c r="D1309" t="s">
        <v>983</v>
      </c>
      <c r="E1309" t="s">
        <v>984</v>
      </c>
      <c r="F1309" t="s">
        <v>22</v>
      </c>
      <c r="G1309" t="s">
        <v>984</v>
      </c>
      <c r="H1309">
        <v>136.5</v>
      </c>
      <c r="I1309">
        <v>136.5</v>
      </c>
      <c r="K1309" t="s">
        <v>985</v>
      </c>
      <c r="L1309" t="s">
        <v>40</v>
      </c>
      <c r="M1309" t="s">
        <v>41</v>
      </c>
      <c r="N1309" t="s">
        <v>28</v>
      </c>
      <c r="O1309" s="1"/>
      <c r="Q1309" t="s">
        <v>29</v>
      </c>
    </row>
    <row r="1310" spans="1:17" x14ac:dyDescent="0.3">
      <c r="A1310" t="s">
        <v>52</v>
      </c>
      <c r="B1310" t="s">
        <v>19</v>
      </c>
      <c r="C1310" t="s">
        <v>20</v>
      </c>
      <c r="D1310" t="s">
        <v>999</v>
      </c>
      <c r="E1310" t="s">
        <v>1000</v>
      </c>
      <c r="F1310" t="s">
        <v>22</v>
      </c>
      <c r="G1310" t="s">
        <v>1000</v>
      </c>
      <c r="H1310">
        <v>125</v>
      </c>
      <c r="I1310">
        <v>125</v>
      </c>
      <c r="K1310" t="s">
        <v>1001</v>
      </c>
      <c r="L1310" t="s">
        <v>40</v>
      </c>
      <c r="M1310" t="s">
        <v>41</v>
      </c>
      <c r="N1310" t="s">
        <v>28</v>
      </c>
      <c r="Q1310" t="s">
        <v>29</v>
      </c>
    </row>
    <row r="1311" spans="1:17" x14ac:dyDescent="0.3">
      <c r="A1311" t="s">
        <v>52</v>
      </c>
      <c r="B1311" t="s">
        <v>19</v>
      </c>
      <c r="C1311" t="s">
        <v>20</v>
      </c>
      <c r="D1311" t="s">
        <v>238</v>
      </c>
      <c r="E1311" t="s">
        <v>1006</v>
      </c>
      <c r="F1311" t="s">
        <v>22</v>
      </c>
      <c r="G1311" t="s">
        <v>1007</v>
      </c>
      <c r="H1311">
        <v>36</v>
      </c>
      <c r="I1311">
        <v>36</v>
      </c>
      <c r="K1311" t="s">
        <v>241</v>
      </c>
      <c r="L1311" t="s">
        <v>34</v>
      </c>
      <c r="M1311" t="s">
        <v>35</v>
      </c>
      <c r="N1311" t="s">
        <v>36</v>
      </c>
      <c r="Q1311" t="s">
        <v>29</v>
      </c>
    </row>
    <row r="1312" spans="1:17" x14ac:dyDescent="0.3">
      <c r="A1312" t="s">
        <v>52</v>
      </c>
      <c r="C1312" t="s">
        <v>20</v>
      </c>
      <c r="D1312" t="s">
        <v>1008</v>
      </c>
      <c r="E1312" t="s">
        <v>1009</v>
      </c>
      <c r="F1312" t="s">
        <v>22</v>
      </c>
      <c r="G1312" t="s">
        <v>1010</v>
      </c>
      <c r="H1312">
        <v>129.80000000000001</v>
      </c>
      <c r="I1312">
        <v>129.80000000000001</v>
      </c>
      <c r="K1312" t="s">
        <v>833</v>
      </c>
      <c r="L1312" t="s">
        <v>40</v>
      </c>
      <c r="M1312" t="s">
        <v>41</v>
      </c>
      <c r="N1312" t="s">
        <v>28</v>
      </c>
      <c r="Q1312" t="s">
        <v>29</v>
      </c>
    </row>
    <row r="1313" spans="1:18" x14ac:dyDescent="0.3">
      <c r="A1313" t="s">
        <v>52</v>
      </c>
      <c r="B1313" t="s">
        <v>19</v>
      </c>
      <c r="C1313" t="s">
        <v>20</v>
      </c>
      <c r="D1313" t="s">
        <v>323</v>
      </c>
      <c r="E1313" t="s">
        <v>1011</v>
      </c>
      <c r="F1313" t="s">
        <v>22</v>
      </c>
      <c r="G1313" t="s">
        <v>1012</v>
      </c>
      <c r="H1313">
        <v>55</v>
      </c>
      <c r="I1313">
        <v>55</v>
      </c>
      <c r="K1313" t="s">
        <v>193</v>
      </c>
      <c r="L1313" t="s">
        <v>83</v>
      </c>
      <c r="M1313" t="s">
        <v>194</v>
      </c>
      <c r="N1313" t="s">
        <v>36</v>
      </c>
      <c r="Q1313" t="s">
        <v>29</v>
      </c>
    </row>
    <row r="1314" spans="1:18" x14ac:dyDescent="0.3">
      <c r="A1314" t="s">
        <v>52</v>
      </c>
      <c r="B1314" t="s">
        <v>19</v>
      </c>
      <c r="C1314" t="s">
        <v>20</v>
      </c>
      <c r="D1314" t="s">
        <v>1013</v>
      </c>
      <c r="E1314" t="s">
        <v>1014</v>
      </c>
      <c r="F1314" t="s">
        <v>22</v>
      </c>
      <c r="G1314" t="s">
        <v>1015</v>
      </c>
      <c r="H1314">
        <v>10</v>
      </c>
      <c r="I1314">
        <v>10</v>
      </c>
      <c r="K1314" t="s">
        <v>62</v>
      </c>
      <c r="L1314" t="s">
        <v>34</v>
      </c>
      <c r="M1314" t="s">
        <v>35</v>
      </c>
      <c r="N1314" t="s">
        <v>36</v>
      </c>
      <c r="Q1314" t="s">
        <v>29</v>
      </c>
    </row>
    <row r="1315" spans="1:18" x14ac:dyDescent="0.3">
      <c r="A1315" t="s">
        <v>52</v>
      </c>
      <c r="C1315" t="s">
        <v>20</v>
      </c>
      <c r="D1315" t="s">
        <v>928</v>
      </c>
      <c r="E1315" t="s">
        <v>1016</v>
      </c>
      <c r="F1315" t="s">
        <v>22</v>
      </c>
      <c r="G1315" t="s">
        <v>1016</v>
      </c>
      <c r="H1315">
        <v>8.5</v>
      </c>
      <c r="I1315">
        <v>8.5</v>
      </c>
      <c r="N1315" t="s">
        <v>28</v>
      </c>
      <c r="O1315" s="1"/>
      <c r="Q1315" t="s">
        <v>29</v>
      </c>
    </row>
    <row r="1316" spans="1:18" x14ac:dyDescent="0.3">
      <c r="A1316" t="s">
        <v>52</v>
      </c>
      <c r="B1316" t="s">
        <v>19</v>
      </c>
      <c r="C1316" t="s">
        <v>20</v>
      </c>
      <c r="D1316" t="s">
        <v>155</v>
      </c>
      <c r="E1316" t="s">
        <v>1034</v>
      </c>
      <c r="F1316" t="s">
        <v>22</v>
      </c>
      <c r="G1316" t="s">
        <v>1035</v>
      </c>
      <c r="H1316">
        <v>72</v>
      </c>
      <c r="I1316">
        <v>72</v>
      </c>
      <c r="K1316" t="s">
        <v>68</v>
      </c>
      <c r="L1316" t="s">
        <v>34</v>
      </c>
      <c r="M1316" t="s">
        <v>35</v>
      </c>
      <c r="N1316" t="s">
        <v>36</v>
      </c>
      <c r="Q1316" t="s">
        <v>29</v>
      </c>
    </row>
    <row r="1317" spans="1:18" x14ac:dyDescent="0.3">
      <c r="A1317" t="s">
        <v>52</v>
      </c>
      <c r="B1317" t="s">
        <v>19</v>
      </c>
      <c r="C1317" t="s">
        <v>20</v>
      </c>
      <c r="D1317" t="s">
        <v>55</v>
      </c>
      <c r="E1317" t="s">
        <v>1036</v>
      </c>
      <c r="F1317" t="s">
        <v>22</v>
      </c>
      <c r="G1317" t="s">
        <v>1037</v>
      </c>
      <c r="H1317">
        <v>272</v>
      </c>
      <c r="I1317">
        <v>272</v>
      </c>
      <c r="K1317" t="s">
        <v>58</v>
      </c>
      <c r="L1317" t="s">
        <v>83</v>
      </c>
      <c r="M1317" t="s">
        <v>118</v>
      </c>
      <c r="N1317" t="s">
        <v>42</v>
      </c>
      <c r="O1317" s="1"/>
      <c r="Q1317" t="s">
        <v>29</v>
      </c>
    </row>
    <row r="1318" spans="1:18" x14ac:dyDescent="0.3">
      <c r="A1318" t="s">
        <v>52</v>
      </c>
      <c r="B1318" t="s">
        <v>19</v>
      </c>
      <c r="C1318" t="s">
        <v>20</v>
      </c>
      <c r="D1318" t="s">
        <v>1061</v>
      </c>
      <c r="E1318" t="s">
        <v>1062</v>
      </c>
      <c r="F1318" t="s">
        <v>22</v>
      </c>
      <c r="G1318" t="s">
        <v>1063</v>
      </c>
      <c r="H1318">
        <v>31</v>
      </c>
      <c r="I1318">
        <v>31</v>
      </c>
      <c r="K1318" t="s">
        <v>68</v>
      </c>
      <c r="L1318" t="s">
        <v>34</v>
      </c>
      <c r="M1318" t="s">
        <v>35</v>
      </c>
      <c r="N1318" t="s">
        <v>36</v>
      </c>
      <c r="Q1318" t="s">
        <v>29</v>
      </c>
    </row>
    <row r="1319" spans="1:18" x14ac:dyDescent="0.3">
      <c r="A1319" t="s">
        <v>52</v>
      </c>
      <c r="C1319" t="s">
        <v>20</v>
      </c>
      <c r="D1319" t="s">
        <v>256</v>
      </c>
      <c r="E1319" t="s">
        <v>1064</v>
      </c>
      <c r="F1319" t="s">
        <v>22</v>
      </c>
      <c r="G1319" t="s">
        <v>1064</v>
      </c>
      <c r="H1319">
        <v>40.700000000000003</v>
      </c>
      <c r="I1319">
        <v>40.700000000000003</v>
      </c>
      <c r="N1319" t="s">
        <v>28</v>
      </c>
      <c r="O1319" s="1"/>
      <c r="Q1319" t="s">
        <v>29</v>
      </c>
    </row>
    <row r="1320" spans="1:18" x14ac:dyDescent="0.3">
      <c r="A1320" t="s">
        <v>52</v>
      </c>
      <c r="B1320" t="s">
        <v>19</v>
      </c>
      <c r="C1320" t="s">
        <v>20</v>
      </c>
      <c r="D1320" t="s">
        <v>1078</v>
      </c>
      <c r="E1320" t="s">
        <v>1079</v>
      </c>
      <c r="F1320" t="s">
        <v>22</v>
      </c>
      <c r="G1320" t="s">
        <v>1080</v>
      </c>
      <c r="H1320">
        <v>165</v>
      </c>
      <c r="I1320">
        <v>165</v>
      </c>
      <c r="K1320" t="s">
        <v>1081</v>
      </c>
      <c r="L1320" t="s">
        <v>26</v>
      </c>
      <c r="M1320" t="s">
        <v>27</v>
      </c>
      <c r="N1320" t="s">
        <v>36</v>
      </c>
      <c r="O1320" s="1"/>
      <c r="Q1320" t="s">
        <v>29</v>
      </c>
    </row>
    <row r="1321" spans="1:18" x14ac:dyDescent="0.3">
      <c r="A1321" t="s">
        <v>52</v>
      </c>
      <c r="C1321" t="s">
        <v>20</v>
      </c>
      <c r="D1321" t="s">
        <v>1082</v>
      </c>
      <c r="E1321" t="s">
        <v>1083</v>
      </c>
      <c r="F1321" t="s">
        <v>22</v>
      </c>
      <c r="G1321" t="s">
        <v>1083</v>
      </c>
      <c r="H1321">
        <v>63.3</v>
      </c>
      <c r="I1321">
        <v>63.3</v>
      </c>
      <c r="N1321" t="s">
        <v>36</v>
      </c>
      <c r="O1321" s="1"/>
      <c r="Q1321" t="s">
        <v>29</v>
      </c>
    </row>
    <row r="1322" spans="1:18" x14ac:dyDescent="0.3">
      <c r="A1322" t="s">
        <v>52</v>
      </c>
      <c r="C1322" t="s">
        <v>20</v>
      </c>
      <c r="D1322" t="s">
        <v>616</v>
      </c>
      <c r="E1322" t="s">
        <v>1106</v>
      </c>
      <c r="F1322" t="s">
        <v>22</v>
      </c>
      <c r="G1322" t="s">
        <v>1106</v>
      </c>
      <c r="H1322">
        <v>92</v>
      </c>
      <c r="I1322">
        <v>92</v>
      </c>
      <c r="N1322" t="s">
        <v>28</v>
      </c>
      <c r="Q1322" t="s">
        <v>29</v>
      </c>
    </row>
    <row r="1323" spans="1:18" x14ac:dyDescent="0.3">
      <c r="A1323" t="s">
        <v>52</v>
      </c>
      <c r="B1323" t="s">
        <v>19</v>
      </c>
      <c r="C1323" t="s">
        <v>20</v>
      </c>
      <c r="D1323" t="s">
        <v>1107</v>
      </c>
      <c r="E1323" t="s">
        <v>1108</v>
      </c>
      <c r="F1323" t="s">
        <v>22</v>
      </c>
      <c r="G1323" t="s">
        <v>1109</v>
      </c>
      <c r="H1323">
        <v>5.6</v>
      </c>
      <c r="I1323">
        <v>5.6</v>
      </c>
      <c r="K1323" t="s">
        <v>68</v>
      </c>
      <c r="L1323" t="s">
        <v>34</v>
      </c>
      <c r="M1323" t="s">
        <v>35</v>
      </c>
      <c r="N1323" t="s">
        <v>36</v>
      </c>
      <c r="O1323" s="1"/>
      <c r="Q1323" t="s">
        <v>29</v>
      </c>
    </row>
    <row r="1324" spans="1:18" x14ac:dyDescent="0.3">
      <c r="A1324" t="s">
        <v>52</v>
      </c>
      <c r="B1324" t="s">
        <v>19</v>
      </c>
      <c r="C1324" t="s">
        <v>20</v>
      </c>
      <c r="D1324" t="s">
        <v>435</v>
      </c>
      <c r="E1324" t="s">
        <v>1123</v>
      </c>
      <c r="F1324" t="s">
        <v>22</v>
      </c>
      <c r="G1324" t="s">
        <v>1124</v>
      </c>
      <c r="H1324">
        <v>83.2</v>
      </c>
      <c r="I1324">
        <v>83.2</v>
      </c>
      <c r="J1324" t="s">
        <v>32</v>
      </c>
      <c r="K1324" t="s">
        <v>68</v>
      </c>
      <c r="L1324" t="s">
        <v>94</v>
      </c>
      <c r="M1324" t="s">
        <v>27</v>
      </c>
      <c r="N1324" t="s">
        <v>36</v>
      </c>
      <c r="Q1324" t="s">
        <v>29</v>
      </c>
      <c r="R1324" t="s">
        <v>32</v>
      </c>
    </row>
    <row r="1325" spans="1:18" x14ac:dyDescent="0.3">
      <c r="A1325" t="s">
        <v>52</v>
      </c>
      <c r="B1325" t="s">
        <v>19</v>
      </c>
      <c r="C1325" t="s">
        <v>20</v>
      </c>
      <c r="D1325" t="s">
        <v>559</v>
      </c>
      <c r="E1325" t="s">
        <v>1136</v>
      </c>
      <c r="F1325" t="s">
        <v>22</v>
      </c>
      <c r="G1325" t="s">
        <v>560</v>
      </c>
      <c r="H1325">
        <v>151.5</v>
      </c>
      <c r="I1325">
        <v>151.5</v>
      </c>
      <c r="K1325" t="s">
        <v>227</v>
      </c>
      <c r="L1325" t="s">
        <v>40</v>
      </c>
      <c r="M1325" t="s">
        <v>41</v>
      </c>
      <c r="N1325" t="s">
        <v>28</v>
      </c>
      <c r="Q1325" t="s">
        <v>29</v>
      </c>
    </row>
    <row r="1326" spans="1:18" x14ac:dyDescent="0.3">
      <c r="A1326" t="s">
        <v>52</v>
      </c>
      <c r="B1326" t="s">
        <v>19</v>
      </c>
      <c r="C1326" t="s">
        <v>20</v>
      </c>
      <c r="D1326" t="s">
        <v>712</v>
      </c>
      <c r="E1326" t="s">
        <v>1137</v>
      </c>
      <c r="F1326" t="s">
        <v>22</v>
      </c>
      <c r="G1326" t="s">
        <v>1138</v>
      </c>
      <c r="H1326">
        <v>3.3</v>
      </c>
      <c r="I1326">
        <v>3.3</v>
      </c>
      <c r="K1326" t="s">
        <v>715</v>
      </c>
      <c r="L1326" t="s">
        <v>34</v>
      </c>
      <c r="M1326" t="s">
        <v>35</v>
      </c>
      <c r="N1326" t="s">
        <v>28</v>
      </c>
      <c r="O1326" s="1"/>
      <c r="Q1326" t="s">
        <v>29</v>
      </c>
    </row>
    <row r="1327" spans="1:18" x14ac:dyDescent="0.3">
      <c r="A1327" t="s">
        <v>52</v>
      </c>
      <c r="B1327" t="s">
        <v>19</v>
      </c>
      <c r="C1327" t="s">
        <v>20</v>
      </c>
      <c r="D1327" t="s">
        <v>803</v>
      </c>
      <c r="E1327" t="s">
        <v>1156</v>
      </c>
      <c r="F1327" t="s">
        <v>22</v>
      </c>
      <c r="G1327" t="s">
        <v>804</v>
      </c>
      <c r="H1327">
        <v>411</v>
      </c>
      <c r="I1327">
        <v>411</v>
      </c>
      <c r="K1327" t="s">
        <v>68</v>
      </c>
      <c r="L1327" t="s">
        <v>26</v>
      </c>
      <c r="M1327" t="s">
        <v>27</v>
      </c>
      <c r="N1327" t="s">
        <v>36</v>
      </c>
      <c r="Q1327" t="s">
        <v>29</v>
      </c>
    </row>
    <row r="1328" spans="1:18" x14ac:dyDescent="0.3">
      <c r="A1328" t="s">
        <v>52</v>
      </c>
      <c r="B1328" t="s">
        <v>19</v>
      </c>
      <c r="C1328" t="s">
        <v>20</v>
      </c>
      <c r="D1328" t="s">
        <v>712</v>
      </c>
      <c r="E1328" t="s">
        <v>1170</v>
      </c>
      <c r="F1328" t="s">
        <v>22</v>
      </c>
      <c r="G1328" t="s">
        <v>1171</v>
      </c>
      <c r="H1328">
        <v>3.3</v>
      </c>
      <c r="I1328">
        <v>3.3</v>
      </c>
      <c r="K1328" t="s">
        <v>715</v>
      </c>
      <c r="L1328" t="s">
        <v>34</v>
      </c>
      <c r="M1328" t="s">
        <v>35</v>
      </c>
      <c r="N1328" t="s">
        <v>28</v>
      </c>
      <c r="O1328" s="1"/>
      <c r="Q1328" t="s">
        <v>29</v>
      </c>
    </row>
    <row r="1329" spans="1:18" x14ac:dyDescent="0.3">
      <c r="A1329" t="s">
        <v>52</v>
      </c>
      <c r="B1329" t="s">
        <v>19</v>
      </c>
      <c r="C1329" t="s">
        <v>20</v>
      </c>
      <c r="D1329" t="s">
        <v>535</v>
      </c>
      <c r="E1329" t="s">
        <v>1172</v>
      </c>
      <c r="F1329" t="s">
        <v>22</v>
      </c>
      <c r="G1329" t="s">
        <v>537</v>
      </c>
      <c r="H1329">
        <v>254</v>
      </c>
      <c r="I1329">
        <v>254</v>
      </c>
      <c r="K1329" t="s">
        <v>538</v>
      </c>
      <c r="L1329" t="s">
        <v>185</v>
      </c>
      <c r="M1329" t="s">
        <v>27</v>
      </c>
      <c r="N1329" t="s">
        <v>36</v>
      </c>
      <c r="Q1329" t="s">
        <v>29</v>
      </c>
    </row>
    <row r="1330" spans="1:18" x14ac:dyDescent="0.3">
      <c r="A1330" t="s">
        <v>52</v>
      </c>
      <c r="B1330" t="s">
        <v>19</v>
      </c>
      <c r="C1330" t="s">
        <v>20</v>
      </c>
      <c r="D1330" t="s">
        <v>608</v>
      </c>
      <c r="E1330" t="s">
        <v>1173</v>
      </c>
      <c r="F1330" t="s">
        <v>22</v>
      </c>
      <c r="G1330" t="s">
        <v>1173</v>
      </c>
      <c r="H1330">
        <v>4.5999999999999996</v>
      </c>
      <c r="I1330">
        <v>4.5999999999999996</v>
      </c>
      <c r="K1330" t="s">
        <v>1174</v>
      </c>
      <c r="L1330" t="s">
        <v>26</v>
      </c>
      <c r="M1330" t="s">
        <v>135</v>
      </c>
      <c r="N1330" t="s">
        <v>28</v>
      </c>
      <c r="Q1330" t="s">
        <v>29</v>
      </c>
    </row>
    <row r="1331" spans="1:18" x14ac:dyDescent="0.3">
      <c r="A1331" t="s">
        <v>52</v>
      </c>
      <c r="B1331" t="s">
        <v>19</v>
      </c>
      <c r="C1331" t="s">
        <v>20</v>
      </c>
      <c r="D1331" t="s">
        <v>1175</v>
      </c>
      <c r="E1331" t="s">
        <v>1176</v>
      </c>
      <c r="F1331" t="s">
        <v>22</v>
      </c>
      <c r="G1331" t="s">
        <v>1177</v>
      </c>
      <c r="H1331">
        <v>53</v>
      </c>
      <c r="I1331">
        <v>53</v>
      </c>
      <c r="J1331" t="s">
        <v>32</v>
      </c>
      <c r="K1331" t="s">
        <v>241</v>
      </c>
      <c r="L1331" t="s">
        <v>991</v>
      </c>
      <c r="M1331" t="s">
        <v>35</v>
      </c>
      <c r="N1331" t="s">
        <v>36</v>
      </c>
      <c r="Q1331" t="s">
        <v>29</v>
      </c>
      <c r="R1331" t="s">
        <v>32</v>
      </c>
    </row>
    <row r="1332" spans="1:18" x14ac:dyDescent="0.3">
      <c r="A1332" t="s">
        <v>52</v>
      </c>
      <c r="B1332" t="s">
        <v>19</v>
      </c>
      <c r="C1332" t="s">
        <v>20</v>
      </c>
      <c r="D1332" t="s">
        <v>1191</v>
      </c>
      <c r="E1332" t="s">
        <v>1192</v>
      </c>
      <c r="F1332" t="s">
        <v>22</v>
      </c>
      <c r="G1332" t="s">
        <v>1192</v>
      </c>
      <c r="H1332">
        <v>105.5</v>
      </c>
      <c r="I1332">
        <v>105.5</v>
      </c>
      <c r="K1332" t="s">
        <v>246</v>
      </c>
      <c r="L1332" t="s">
        <v>26</v>
      </c>
      <c r="M1332" t="s">
        <v>27</v>
      </c>
      <c r="N1332" t="s">
        <v>28</v>
      </c>
      <c r="Q1332" t="s">
        <v>29</v>
      </c>
    </row>
    <row r="1333" spans="1:18" x14ac:dyDescent="0.3">
      <c r="A1333" t="s">
        <v>52</v>
      </c>
      <c r="B1333" t="s">
        <v>19</v>
      </c>
      <c r="C1333" t="s">
        <v>20</v>
      </c>
      <c r="D1333" t="s">
        <v>370</v>
      </c>
      <c r="E1333" t="s">
        <v>1193</v>
      </c>
      <c r="F1333" t="s">
        <v>22</v>
      </c>
      <c r="G1333" t="s">
        <v>1194</v>
      </c>
      <c r="H1333">
        <v>10</v>
      </c>
      <c r="I1333">
        <v>10</v>
      </c>
      <c r="K1333" t="s">
        <v>372</v>
      </c>
      <c r="L1333" t="s">
        <v>26</v>
      </c>
      <c r="M1333" t="s">
        <v>135</v>
      </c>
      <c r="N1333" t="s">
        <v>28</v>
      </c>
      <c r="Q1333" t="s">
        <v>29</v>
      </c>
    </row>
    <row r="1334" spans="1:18" x14ac:dyDescent="0.3">
      <c r="A1334" t="s">
        <v>52</v>
      </c>
      <c r="B1334" t="s">
        <v>19</v>
      </c>
      <c r="C1334" t="s">
        <v>20</v>
      </c>
      <c r="D1334" t="s">
        <v>1211</v>
      </c>
      <c r="E1334" t="s">
        <v>1212</v>
      </c>
      <c r="F1334" t="s">
        <v>22</v>
      </c>
      <c r="G1334" t="s">
        <v>1213</v>
      </c>
      <c r="H1334">
        <v>126</v>
      </c>
      <c r="I1334">
        <v>126</v>
      </c>
      <c r="K1334" t="s">
        <v>122</v>
      </c>
      <c r="L1334" t="s">
        <v>34</v>
      </c>
      <c r="M1334" t="s">
        <v>35</v>
      </c>
      <c r="N1334" t="s">
        <v>36</v>
      </c>
      <c r="Q1334" t="s">
        <v>29</v>
      </c>
    </row>
    <row r="1335" spans="1:18" x14ac:dyDescent="0.3">
      <c r="A1335" t="s">
        <v>52</v>
      </c>
      <c r="B1335" t="s">
        <v>19</v>
      </c>
      <c r="C1335" t="s">
        <v>20</v>
      </c>
      <c r="D1335" t="s">
        <v>589</v>
      </c>
      <c r="E1335" t="s">
        <v>1214</v>
      </c>
      <c r="F1335" t="s">
        <v>22</v>
      </c>
      <c r="G1335" t="s">
        <v>1214</v>
      </c>
      <c r="H1335">
        <v>241.5</v>
      </c>
      <c r="I1335">
        <v>241.5</v>
      </c>
      <c r="K1335" t="s">
        <v>591</v>
      </c>
      <c r="L1335" t="s">
        <v>185</v>
      </c>
      <c r="M1335" t="s">
        <v>27</v>
      </c>
      <c r="N1335" t="s">
        <v>28</v>
      </c>
      <c r="Q1335" t="s">
        <v>29</v>
      </c>
    </row>
    <row r="1336" spans="1:18" x14ac:dyDescent="0.3">
      <c r="A1336" t="s">
        <v>52</v>
      </c>
      <c r="B1336" t="s">
        <v>19</v>
      </c>
      <c r="C1336" t="s">
        <v>20</v>
      </c>
      <c r="D1336" t="s">
        <v>1215</v>
      </c>
      <c r="E1336" t="s">
        <v>1216</v>
      </c>
      <c r="F1336" t="s">
        <v>22</v>
      </c>
      <c r="G1336" t="s">
        <v>1217</v>
      </c>
      <c r="H1336">
        <v>201</v>
      </c>
      <c r="I1336">
        <v>201</v>
      </c>
      <c r="K1336" t="s">
        <v>1218</v>
      </c>
      <c r="L1336" t="s">
        <v>26</v>
      </c>
      <c r="M1336" t="s">
        <v>27</v>
      </c>
      <c r="N1336" t="s">
        <v>28</v>
      </c>
      <c r="Q1336" t="s">
        <v>29</v>
      </c>
    </row>
    <row r="1337" spans="1:18" x14ac:dyDescent="0.3">
      <c r="A1337" t="s">
        <v>52</v>
      </c>
      <c r="B1337" t="s">
        <v>19</v>
      </c>
      <c r="C1337" t="s">
        <v>20</v>
      </c>
      <c r="D1337" t="s">
        <v>202</v>
      </c>
      <c r="E1337" t="s">
        <v>1219</v>
      </c>
      <c r="F1337" t="s">
        <v>22</v>
      </c>
      <c r="G1337" t="s">
        <v>1220</v>
      </c>
      <c r="H1337">
        <v>24</v>
      </c>
      <c r="I1337">
        <v>24</v>
      </c>
      <c r="N1337" t="s">
        <v>28</v>
      </c>
      <c r="Q1337" t="s">
        <v>29</v>
      </c>
    </row>
    <row r="1338" spans="1:18" x14ac:dyDescent="0.3">
      <c r="A1338" t="s">
        <v>52</v>
      </c>
      <c r="B1338" t="s">
        <v>19</v>
      </c>
      <c r="C1338" t="s">
        <v>20</v>
      </c>
      <c r="D1338" t="s">
        <v>1215</v>
      </c>
      <c r="E1338" t="s">
        <v>1221</v>
      </c>
      <c r="F1338" t="s">
        <v>22</v>
      </c>
      <c r="G1338" t="s">
        <v>1222</v>
      </c>
      <c r="H1338">
        <v>230</v>
      </c>
      <c r="I1338">
        <v>230</v>
      </c>
      <c r="K1338" t="s">
        <v>1218</v>
      </c>
      <c r="L1338" t="s">
        <v>26</v>
      </c>
      <c r="M1338" t="s">
        <v>27</v>
      </c>
      <c r="N1338" t="s">
        <v>28</v>
      </c>
      <c r="Q1338" t="s">
        <v>29</v>
      </c>
    </row>
    <row r="1339" spans="1:18" x14ac:dyDescent="0.3">
      <c r="A1339" t="s">
        <v>52</v>
      </c>
      <c r="B1339" t="s">
        <v>19</v>
      </c>
      <c r="C1339" t="s">
        <v>20</v>
      </c>
      <c r="D1339" t="s">
        <v>59</v>
      </c>
      <c r="E1339" t="s">
        <v>1234</v>
      </c>
      <c r="F1339" t="s">
        <v>22</v>
      </c>
      <c r="G1339" t="s">
        <v>1235</v>
      </c>
      <c r="H1339">
        <v>3.3</v>
      </c>
      <c r="I1339">
        <v>3.3</v>
      </c>
      <c r="K1339" t="s">
        <v>62</v>
      </c>
      <c r="L1339" t="s">
        <v>34</v>
      </c>
      <c r="M1339" t="s">
        <v>35</v>
      </c>
      <c r="N1339" t="s">
        <v>36</v>
      </c>
      <c r="Q1339" t="s">
        <v>29</v>
      </c>
    </row>
    <row r="1340" spans="1:18" x14ac:dyDescent="0.3">
      <c r="A1340" t="s">
        <v>52</v>
      </c>
      <c r="B1340" t="s">
        <v>19</v>
      </c>
      <c r="C1340" t="s">
        <v>20</v>
      </c>
      <c r="D1340" t="s">
        <v>1243</v>
      </c>
      <c r="E1340" t="s">
        <v>1244</v>
      </c>
      <c r="F1340" t="s">
        <v>22</v>
      </c>
      <c r="G1340" t="s">
        <v>1245</v>
      </c>
      <c r="H1340">
        <v>41</v>
      </c>
      <c r="I1340">
        <v>41</v>
      </c>
      <c r="K1340" t="s">
        <v>68</v>
      </c>
      <c r="L1340" t="s">
        <v>34</v>
      </c>
      <c r="M1340" t="s">
        <v>35</v>
      </c>
      <c r="N1340" t="s">
        <v>36</v>
      </c>
      <c r="O1340" s="1"/>
      <c r="Q1340" t="s">
        <v>29</v>
      </c>
    </row>
    <row r="1341" spans="1:18" x14ac:dyDescent="0.3">
      <c r="A1341" t="s">
        <v>52</v>
      </c>
      <c r="B1341" t="s">
        <v>19</v>
      </c>
      <c r="C1341" t="s">
        <v>20</v>
      </c>
      <c r="D1341" t="s">
        <v>284</v>
      </c>
      <c r="E1341" t="s">
        <v>1248</v>
      </c>
      <c r="F1341" t="s">
        <v>22</v>
      </c>
      <c r="G1341" t="s">
        <v>1249</v>
      </c>
      <c r="H1341">
        <v>49.9</v>
      </c>
      <c r="I1341">
        <v>49.9</v>
      </c>
      <c r="K1341" t="s">
        <v>108</v>
      </c>
      <c r="L1341" t="s">
        <v>26</v>
      </c>
      <c r="M1341" t="s">
        <v>27</v>
      </c>
      <c r="N1341" t="s">
        <v>36</v>
      </c>
      <c r="O1341" s="1"/>
      <c r="Q1341" t="s">
        <v>29</v>
      </c>
    </row>
    <row r="1342" spans="1:18" x14ac:dyDescent="0.3">
      <c r="A1342" t="s">
        <v>52</v>
      </c>
      <c r="B1342" t="s">
        <v>19</v>
      </c>
      <c r="C1342" t="s">
        <v>20</v>
      </c>
      <c r="D1342" t="s">
        <v>834</v>
      </c>
      <c r="E1342" t="s">
        <v>1254</v>
      </c>
      <c r="F1342" t="s">
        <v>22</v>
      </c>
      <c r="G1342" t="s">
        <v>1255</v>
      </c>
      <c r="H1342">
        <v>176</v>
      </c>
      <c r="I1342">
        <v>176</v>
      </c>
      <c r="K1342" t="s">
        <v>333</v>
      </c>
      <c r="L1342" t="s">
        <v>26</v>
      </c>
      <c r="M1342" t="s">
        <v>27</v>
      </c>
      <c r="N1342" t="s">
        <v>36</v>
      </c>
      <c r="Q1342" t="s">
        <v>29</v>
      </c>
    </row>
    <row r="1343" spans="1:18" x14ac:dyDescent="0.3">
      <c r="A1343" t="s">
        <v>52</v>
      </c>
      <c r="B1343" t="s">
        <v>19</v>
      </c>
      <c r="C1343" t="s">
        <v>20</v>
      </c>
      <c r="D1343" t="s">
        <v>202</v>
      </c>
      <c r="E1343" t="s">
        <v>1304</v>
      </c>
      <c r="F1343" t="s">
        <v>22</v>
      </c>
      <c r="G1343" t="s">
        <v>1305</v>
      </c>
      <c r="H1343">
        <v>24</v>
      </c>
      <c r="I1343">
        <v>24</v>
      </c>
      <c r="N1343" t="s">
        <v>28</v>
      </c>
      <c r="O1343" s="1"/>
      <c r="Q1343" t="s">
        <v>29</v>
      </c>
    </row>
    <row r="1344" spans="1:18" x14ac:dyDescent="0.3">
      <c r="A1344" t="s">
        <v>52</v>
      </c>
      <c r="B1344" t="s">
        <v>19</v>
      </c>
      <c r="C1344" t="s">
        <v>20</v>
      </c>
      <c r="D1344" t="s">
        <v>1306</v>
      </c>
      <c r="E1344" t="s">
        <v>1307</v>
      </c>
      <c r="F1344" t="s">
        <v>22</v>
      </c>
      <c r="G1344" t="s">
        <v>1308</v>
      </c>
      <c r="H1344">
        <v>20</v>
      </c>
      <c r="I1344">
        <v>20</v>
      </c>
      <c r="K1344" t="s">
        <v>1309</v>
      </c>
      <c r="L1344" t="s">
        <v>83</v>
      </c>
      <c r="M1344" t="s">
        <v>118</v>
      </c>
      <c r="N1344" t="s">
        <v>36</v>
      </c>
      <c r="O1344" s="1"/>
      <c r="Q1344" t="s">
        <v>29</v>
      </c>
    </row>
    <row r="1345" spans="1:18" x14ac:dyDescent="0.3">
      <c r="A1345" t="s">
        <v>52</v>
      </c>
      <c r="B1345" t="s">
        <v>19</v>
      </c>
      <c r="C1345" t="s">
        <v>20</v>
      </c>
      <c r="D1345" t="s">
        <v>1324</v>
      </c>
      <c r="E1345" t="s">
        <v>1325</v>
      </c>
      <c r="F1345" t="s">
        <v>22</v>
      </c>
      <c r="G1345" t="s">
        <v>1326</v>
      </c>
      <c r="H1345">
        <v>228</v>
      </c>
      <c r="I1345">
        <v>228</v>
      </c>
      <c r="K1345" t="s">
        <v>492</v>
      </c>
      <c r="L1345" t="s">
        <v>185</v>
      </c>
      <c r="M1345" t="s">
        <v>27</v>
      </c>
      <c r="N1345" t="s">
        <v>28</v>
      </c>
      <c r="O1345" s="1"/>
      <c r="Q1345" t="s">
        <v>29</v>
      </c>
    </row>
    <row r="1346" spans="1:18" x14ac:dyDescent="0.3">
      <c r="A1346" t="s">
        <v>52</v>
      </c>
      <c r="B1346" t="s">
        <v>19</v>
      </c>
      <c r="C1346" t="s">
        <v>20</v>
      </c>
      <c r="D1346" t="s">
        <v>902</v>
      </c>
      <c r="E1346" t="s">
        <v>1327</v>
      </c>
      <c r="F1346" t="s">
        <v>22</v>
      </c>
      <c r="G1346" t="s">
        <v>1328</v>
      </c>
      <c r="H1346">
        <v>33.299999999999997</v>
      </c>
      <c r="I1346">
        <v>33.299999999999997</v>
      </c>
      <c r="N1346" t="s">
        <v>28</v>
      </c>
      <c r="O1346" s="1"/>
      <c r="Q1346" t="s">
        <v>29</v>
      </c>
    </row>
    <row r="1347" spans="1:18" x14ac:dyDescent="0.3">
      <c r="A1347" t="s">
        <v>52</v>
      </c>
      <c r="C1347" t="s">
        <v>20</v>
      </c>
      <c r="D1347" t="s">
        <v>1008</v>
      </c>
      <c r="E1347" t="s">
        <v>1329</v>
      </c>
      <c r="F1347" t="s">
        <v>22</v>
      </c>
      <c r="G1347" t="s">
        <v>1010</v>
      </c>
      <c r="H1347">
        <v>129.80000000000001</v>
      </c>
      <c r="I1347">
        <v>129.80000000000001</v>
      </c>
      <c r="K1347" t="s">
        <v>833</v>
      </c>
      <c r="L1347" t="s">
        <v>40</v>
      </c>
      <c r="M1347" t="s">
        <v>41</v>
      </c>
      <c r="N1347" t="s">
        <v>28</v>
      </c>
      <c r="O1347" s="1"/>
      <c r="Q1347" t="s">
        <v>29</v>
      </c>
    </row>
    <row r="1348" spans="1:18" x14ac:dyDescent="0.3">
      <c r="A1348" t="s">
        <v>52</v>
      </c>
      <c r="B1348" t="s">
        <v>19</v>
      </c>
      <c r="C1348" t="s">
        <v>20</v>
      </c>
      <c r="D1348" t="s">
        <v>1336</v>
      </c>
      <c r="E1348" t="s">
        <v>1337</v>
      </c>
      <c r="F1348" t="s">
        <v>22</v>
      </c>
      <c r="G1348" t="s">
        <v>1338</v>
      </c>
      <c r="H1348">
        <v>155</v>
      </c>
      <c r="I1348">
        <v>155</v>
      </c>
      <c r="K1348" t="s">
        <v>1339</v>
      </c>
      <c r="L1348" t="s">
        <v>83</v>
      </c>
      <c r="M1348" t="s">
        <v>118</v>
      </c>
      <c r="N1348" t="s">
        <v>28</v>
      </c>
      <c r="Q1348" t="s">
        <v>29</v>
      </c>
    </row>
    <row r="1349" spans="1:18" x14ac:dyDescent="0.3">
      <c r="A1349" t="s">
        <v>52</v>
      </c>
      <c r="C1349" t="s">
        <v>20</v>
      </c>
      <c r="D1349" t="s">
        <v>53</v>
      </c>
      <c r="E1349" t="s">
        <v>1371</v>
      </c>
      <c r="F1349" t="s">
        <v>22</v>
      </c>
      <c r="G1349" t="s">
        <v>1371</v>
      </c>
      <c r="H1349">
        <v>260</v>
      </c>
      <c r="I1349">
        <v>260</v>
      </c>
      <c r="L1349" t="s">
        <v>83</v>
      </c>
      <c r="N1349" t="s">
        <v>28</v>
      </c>
      <c r="O1349" s="1"/>
      <c r="Q1349" t="s">
        <v>29</v>
      </c>
    </row>
    <row r="1350" spans="1:18" x14ac:dyDescent="0.3">
      <c r="A1350" t="s">
        <v>52</v>
      </c>
      <c r="B1350" t="s">
        <v>19</v>
      </c>
      <c r="C1350" t="s">
        <v>20</v>
      </c>
      <c r="D1350" t="s">
        <v>1378</v>
      </c>
      <c r="E1350" t="s">
        <v>1379</v>
      </c>
      <c r="F1350" t="s">
        <v>22</v>
      </c>
      <c r="G1350" t="s">
        <v>1380</v>
      </c>
      <c r="H1350">
        <v>16</v>
      </c>
      <c r="I1350">
        <v>16</v>
      </c>
      <c r="K1350" t="s">
        <v>68</v>
      </c>
      <c r="L1350" t="s">
        <v>34</v>
      </c>
      <c r="M1350" t="s">
        <v>35</v>
      </c>
      <c r="N1350" t="s">
        <v>36</v>
      </c>
      <c r="Q1350" t="s">
        <v>29</v>
      </c>
    </row>
    <row r="1351" spans="1:18" x14ac:dyDescent="0.3">
      <c r="A1351" t="s">
        <v>52</v>
      </c>
      <c r="B1351" t="s">
        <v>19</v>
      </c>
      <c r="C1351" t="s">
        <v>20</v>
      </c>
      <c r="D1351" t="s">
        <v>1175</v>
      </c>
      <c r="E1351" t="s">
        <v>1393</v>
      </c>
      <c r="F1351" t="s">
        <v>22</v>
      </c>
      <c r="G1351" t="s">
        <v>1394</v>
      </c>
      <c r="H1351">
        <v>53</v>
      </c>
      <c r="I1351">
        <v>53</v>
      </c>
      <c r="J1351" t="s">
        <v>32</v>
      </c>
      <c r="K1351" t="s">
        <v>241</v>
      </c>
      <c r="L1351" t="s">
        <v>991</v>
      </c>
      <c r="M1351" t="s">
        <v>35</v>
      </c>
      <c r="N1351" t="s">
        <v>36</v>
      </c>
      <c r="O1351" s="1"/>
      <c r="Q1351" t="s">
        <v>29</v>
      </c>
      <c r="R1351" t="s">
        <v>32</v>
      </c>
    </row>
    <row r="1352" spans="1:18" x14ac:dyDescent="0.3">
      <c r="A1352" t="s">
        <v>52</v>
      </c>
      <c r="B1352" t="s">
        <v>19</v>
      </c>
      <c r="C1352" t="s">
        <v>20</v>
      </c>
      <c r="D1352" t="s">
        <v>1340</v>
      </c>
      <c r="E1352" t="s">
        <v>1395</v>
      </c>
      <c r="F1352" t="s">
        <v>22</v>
      </c>
      <c r="G1352" t="s">
        <v>1396</v>
      </c>
      <c r="H1352">
        <v>50</v>
      </c>
      <c r="I1352">
        <v>50</v>
      </c>
      <c r="K1352" t="s">
        <v>1397</v>
      </c>
      <c r="L1352" t="s">
        <v>26</v>
      </c>
      <c r="M1352" t="s">
        <v>27</v>
      </c>
      <c r="N1352" t="s">
        <v>36</v>
      </c>
      <c r="O1352" s="1"/>
      <c r="Q1352" t="s">
        <v>29</v>
      </c>
    </row>
    <row r="1353" spans="1:18" x14ac:dyDescent="0.3">
      <c r="A1353" t="s">
        <v>52</v>
      </c>
      <c r="B1353" t="s">
        <v>19</v>
      </c>
      <c r="C1353" t="s">
        <v>20</v>
      </c>
      <c r="D1353" t="s">
        <v>370</v>
      </c>
      <c r="E1353" t="s">
        <v>1398</v>
      </c>
      <c r="F1353" t="s">
        <v>22</v>
      </c>
      <c r="G1353" t="s">
        <v>1399</v>
      </c>
      <c r="H1353">
        <v>10</v>
      </c>
      <c r="I1353">
        <v>10</v>
      </c>
      <c r="K1353" t="s">
        <v>372</v>
      </c>
      <c r="L1353" t="s">
        <v>26</v>
      </c>
      <c r="M1353" t="s">
        <v>135</v>
      </c>
      <c r="N1353" t="s">
        <v>28</v>
      </c>
      <c r="O1353" s="1"/>
      <c r="Q1353" t="s">
        <v>29</v>
      </c>
    </row>
    <row r="1354" spans="1:18" x14ac:dyDescent="0.3">
      <c r="A1354" t="s">
        <v>52</v>
      </c>
      <c r="C1354" t="s">
        <v>20</v>
      </c>
      <c r="D1354" t="s">
        <v>256</v>
      </c>
      <c r="E1354" t="s">
        <v>1404</v>
      </c>
      <c r="F1354" t="s">
        <v>22</v>
      </c>
      <c r="G1354" t="s">
        <v>1404</v>
      </c>
      <c r="H1354">
        <v>26</v>
      </c>
      <c r="I1354">
        <v>26</v>
      </c>
      <c r="N1354" t="s">
        <v>28</v>
      </c>
      <c r="Q1354" t="s">
        <v>29</v>
      </c>
    </row>
    <row r="1355" spans="1:18" x14ac:dyDescent="0.3">
      <c r="A1355" t="s">
        <v>52</v>
      </c>
      <c r="B1355" t="s">
        <v>19</v>
      </c>
      <c r="C1355" t="s">
        <v>20</v>
      </c>
      <c r="D1355" t="s">
        <v>175</v>
      </c>
      <c r="E1355" t="s">
        <v>1421</v>
      </c>
      <c r="F1355" t="s">
        <v>22</v>
      </c>
      <c r="G1355" t="s">
        <v>1422</v>
      </c>
      <c r="H1355">
        <v>83</v>
      </c>
      <c r="I1355">
        <v>83</v>
      </c>
      <c r="N1355" t="s">
        <v>36</v>
      </c>
      <c r="O1355" s="1"/>
      <c r="Q1355" t="s">
        <v>29</v>
      </c>
    </row>
    <row r="1356" spans="1:18" x14ac:dyDescent="0.3">
      <c r="A1356" t="s">
        <v>52</v>
      </c>
      <c r="B1356" t="s">
        <v>19</v>
      </c>
      <c r="C1356" t="s">
        <v>20</v>
      </c>
      <c r="D1356" t="s">
        <v>352</v>
      </c>
      <c r="E1356" t="s">
        <v>1437</v>
      </c>
      <c r="F1356" t="s">
        <v>22</v>
      </c>
      <c r="G1356" t="s">
        <v>1438</v>
      </c>
      <c r="H1356">
        <v>55</v>
      </c>
      <c r="I1356">
        <v>55</v>
      </c>
      <c r="K1356" t="s">
        <v>227</v>
      </c>
      <c r="L1356" t="s">
        <v>34</v>
      </c>
      <c r="M1356" t="s">
        <v>35</v>
      </c>
      <c r="N1356" t="s">
        <v>28</v>
      </c>
      <c r="O1356" s="1"/>
      <c r="Q1356" t="s">
        <v>29</v>
      </c>
    </row>
    <row r="1357" spans="1:18" x14ac:dyDescent="0.3">
      <c r="A1357" t="s">
        <v>52</v>
      </c>
      <c r="B1357" t="s">
        <v>19</v>
      </c>
      <c r="C1357" t="s">
        <v>20</v>
      </c>
      <c r="D1357" t="s">
        <v>303</v>
      </c>
      <c r="E1357" t="s">
        <v>1439</v>
      </c>
      <c r="F1357" t="s">
        <v>22</v>
      </c>
      <c r="G1357" t="s">
        <v>1440</v>
      </c>
      <c r="H1357">
        <v>55</v>
      </c>
      <c r="I1357">
        <v>55</v>
      </c>
      <c r="K1357" t="s">
        <v>68</v>
      </c>
      <c r="L1357" t="s">
        <v>34</v>
      </c>
      <c r="M1357" t="s">
        <v>35</v>
      </c>
      <c r="N1357" t="s">
        <v>36</v>
      </c>
      <c r="O1357" s="1"/>
      <c r="Q1357" t="s">
        <v>29</v>
      </c>
    </row>
    <row r="1358" spans="1:18" x14ac:dyDescent="0.3">
      <c r="A1358" t="s">
        <v>52</v>
      </c>
      <c r="B1358" t="s">
        <v>19</v>
      </c>
      <c r="C1358" t="s">
        <v>20</v>
      </c>
      <c r="D1358" t="s">
        <v>1448</v>
      </c>
      <c r="E1358" t="s">
        <v>1449</v>
      </c>
      <c r="F1358" t="s">
        <v>22</v>
      </c>
      <c r="G1358" t="s">
        <v>1450</v>
      </c>
      <c r="H1358">
        <v>24</v>
      </c>
      <c r="I1358">
        <v>24</v>
      </c>
      <c r="K1358" t="s">
        <v>68</v>
      </c>
      <c r="L1358" t="s">
        <v>34</v>
      </c>
      <c r="M1358" t="s">
        <v>35</v>
      </c>
      <c r="N1358" t="s">
        <v>36</v>
      </c>
      <c r="Q1358" t="s">
        <v>29</v>
      </c>
    </row>
    <row r="1359" spans="1:18" x14ac:dyDescent="0.3">
      <c r="A1359" t="s">
        <v>52</v>
      </c>
      <c r="B1359" t="s">
        <v>19</v>
      </c>
      <c r="C1359" t="s">
        <v>20</v>
      </c>
      <c r="D1359" t="s">
        <v>1191</v>
      </c>
      <c r="E1359" t="s">
        <v>1458</v>
      </c>
      <c r="F1359" t="s">
        <v>22</v>
      </c>
      <c r="G1359" t="s">
        <v>1458</v>
      </c>
      <c r="H1359">
        <v>105.5</v>
      </c>
      <c r="I1359">
        <v>105.5</v>
      </c>
      <c r="K1359" t="s">
        <v>246</v>
      </c>
      <c r="L1359" t="s">
        <v>26</v>
      </c>
      <c r="M1359" t="s">
        <v>27</v>
      </c>
      <c r="N1359" t="s">
        <v>28</v>
      </c>
      <c r="O1359" s="1"/>
      <c r="Q1359" t="s">
        <v>29</v>
      </c>
    </row>
    <row r="1360" spans="1:18" x14ac:dyDescent="0.3">
      <c r="A1360" t="s">
        <v>52</v>
      </c>
      <c r="B1360" t="s">
        <v>19</v>
      </c>
      <c r="C1360" t="s">
        <v>20</v>
      </c>
      <c r="D1360" t="s">
        <v>589</v>
      </c>
      <c r="E1360" t="s">
        <v>1459</v>
      </c>
      <c r="F1360" t="s">
        <v>22</v>
      </c>
      <c r="G1360" t="s">
        <v>1459</v>
      </c>
      <c r="H1360">
        <v>234.5</v>
      </c>
      <c r="I1360">
        <v>234.5</v>
      </c>
      <c r="K1360" t="s">
        <v>591</v>
      </c>
      <c r="L1360" t="s">
        <v>185</v>
      </c>
      <c r="M1360" t="s">
        <v>27</v>
      </c>
      <c r="N1360" t="s">
        <v>28</v>
      </c>
      <c r="Q1360" t="s">
        <v>29</v>
      </c>
    </row>
    <row r="1361" spans="1:18" x14ac:dyDescent="0.3">
      <c r="A1361" t="s">
        <v>52</v>
      </c>
      <c r="C1361" t="s">
        <v>20</v>
      </c>
      <c r="D1361" t="s">
        <v>256</v>
      </c>
      <c r="E1361" t="s">
        <v>1478</v>
      </c>
      <c r="F1361" t="s">
        <v>22</v>
      </c>
      <c r="G1361" t="s">
        <v>1478</v>
      </c>
      <c r="H1361">
        <v>11</v>
      </c>
      <c r="I1361">
        <v>11</v>
      </c>
      <c r="N1361" t="s">
        <v>28</v>
      </c>
      <c r="O1361" s="1"/>
      <c r="Q1361" t="s">
        <v>29</v>
      </c>
    </row>
    <row r="1362" spans="1:18" x14ac:dyDescent="0.3">
      <c r="A1362" t="s">
        <v>52</v>
      </c>
      <c r="B1362" t="s">
        <v>19</v>
      </c>
      <c r="C1362" t="s">
        <v>20</v>
      </c>
      <c r="D1362" t="s">
        <v>1078</v>
      </c>
      <c r="E1362" t="s">
        <v>1494</v>
      </c>
      <c r="F1362" t="s">
        <v>22</v>
      </c>
      <c r="G1362" t="s">
        <v>1495</v>
      </c>
      <c r="H1362">
        <v>87</v>
      </c>
      <c r="I1362">
        <v>87</v>
      </c>
      <c r="J1362" t="s">
        <v>32</v>
      </c>
      <c r="K1362" t="s">
        <v>1397</v>
      </c>
      <c r="L1362" t="s">
        <v>26</v>
      </c>
      <c r="M1362" t="s">
        <v>27</v>
      </c>
      <c r="N1362" t="s">
        <v>36</v>
      </c>
      <c r="O1362" s="1"/>
      <c r="Q1362" t="s">
        <v>29</v>
      </c>
      <c r="R1362" t="s">
        <v>32</v>
      </c>
    </row>
    <row r="1363" spans="1:18" x14ac:dyDescent="0.3">
      <c r="A1363" t="s">
        <v>52</v>
      </c>
      <c r="C1363" t="s">
        <v>20</v>
      </c>
      <c r="D1363" t="s">
        <v>853</v>
      </c>
      <c r="E1363" t="s">
        <v>1496</v>
      </c>
      <c r="F1363" t="s">
        <v>22</v>
      </c>
      <c r="G1363" t="s">
        <v>1496</v>
      </c>
      <c r="H1363">
        <v>182</v>
      </c>
      <c r="I1363">
        <v>182</v>
      </c>
      <c r="N1363" t="s">
        <v>28</v>
      </c>
      <c r="O1363" s="1"/>
      <c r="Q1363" t="s">
        <v>29</v>
      </c>
    </row>
    <row r="1364" spans="1:18" x14ac:dyDescent="0.3">
      <c r="A1364" t="s">
        <v>52</v>
      </c>
      <c r="B1364" t="s">
        <v>19</v>
      </c>
      <c r="C1364" t="s">
        <v>20</v>
      </c>
      <c r="D1364" t="s">
        <v>352</v>
      </c>
      <c r="E1364" t="s">
        <v>1523</v>
      </c>
      <c r="F1364" t="s">
        <v>22</v>
      </c>
      <c r="G1364" t="s">
        <v>1524</v>
      </c>
      <c r="H1364">
        <v>50</v>
      </c>
      <c r="I1364">
        <v>50</v>
      </c>
      <c r="K1364" t="s">
        <v>227</v>
      </c>
      <c r="L1364" t="s">
        <v>34</v>
      </c>
      <c r="M1364" t="s">
        <v>35</v>
      </c>
      <c r="N1364" t="s">
        <v>28</v>
      </c>
      <c r="O1364" s="1"/>
      <c r="Q1364" t="s">
        <v>29</v>
      </c>
    </row>
    <row r="1365" spans="1:18" x14ac:dyDescent="0.3">
      <c r="A1365" t="s">
        <v>52</v>
      </c>
      <c r="B1365" t="s">
        <v>19</v>
      </c>
      <c r="C1365" t="s">
        <v>20</v>
      </c>
      <c r="D1365" t="s">
        <v>215</v>
      </c>
      <c r="E1365" t="s">
        <v>1525</v>
      </c>
      <c r="F1365" t="s">
        <v>22</v>
      </c>
      <c r="G1365" t="s">
        <v>1526</v>
      </c>
      <c r="H1365">
        <v>182</v>
      </c>
      <c r="I1365">
        <v>182</v>
      </c>
      <c r="K1365" t="s">
        <v>218</v>
      </c>
      <c r="L1365" t="s">
        <v>26</v>
      </c>
      <c r="M1365" t="s">
        <v>27</v>
      </c>
      <c r="N1365" t="s">
        <v>28</v>
      </c>
      <c r="O1365" s="1"/>
      <c r="Q1365" t="s">
        <v>29</v>
      </c>
    </row>
    <row r="1366" spans="1:18" x14ac:dyDescent="0.3">
      <c r="A1366" t="s">
        <v>52</v>
      </c>
      <c r="B1366" t="s">
        <v>19</v>
      </c>
      <c r="C1366" t="s">
        <v>20</v>
      </c>
      <c r="D1366" t="s">
        <v>21</v>
      </c>
      <c r="E1366" t="s">
        <v>1536</v>
      </c>
      <c r="F1366" t="s">
        <v>22</v>
      </c>
      <c r="G1366" t="s">
        <v>1537</v>
      </c>
      <c r="H1366">
        <v>10.8</v>
      </c>
      <c r="I1366">
        <v>10.8</v>
      </c>
      <c r="K1366" t="s">
        <v>434</v>
      </c>
      <c r="L1366" t="s">
        <v>26</v>
      </c>
      <c r="M1366" t="s">
        <v>27</v>
      </c>
      <c r="N1366" t="s">
        <v>28</v>
      </c>
      <c r="O1366" s="1"/>
      <c r="Q1366" t="s">
        <v>29</v>
      </c>
    </row>
    <row r="1367" spans="1:18" x14ac:dyDescent="0.3">
      <c r="A1367" t="s">
        <v>52</v>
      </c>
      <c r="B1367" t="s">
        <v>19</v>
      </c>
      <c r="C1367" t="s">
        <v>20</v>
      </c>
      <c r="D1367" t="s">
        <v>1178</v>
      </c>
      <c r="E1367" t="s">
        <v>1546</v>
      </c>
      <c r="F1367" t="s">
        <v>22</v>
      </c>
      <c r="G1367" t="s">
        <v>1547</v>
      </c>
      <c r="H1367">
        <v>4.2</v>
      </c>
      <c r="I1367">
        <v>4.2</v>
      </c>
      <c r="L1367" t="s">
        <v>34</v>
      </c>
      <c r="M1367" t="s">
        <v>35</v>
      </c>
      <c r="N1367" t="s">
        <v>36</v>
      </c>
      <c r="O1367" s="1"/>
      <c r="Q1367" t="s">
        <v>29</v>
      </c>
    </row>
    <row r="1368" spans="1:18" x14ac:dyDescent="0.3">
      <c r="A1368" t="s">
        <v>52</v>
      </c>
      <c r="C1368" t="s">
        <v>20</v>
      </c>
      <c r="D1368" t="s">
        <v>830</v>
      </c>
      <c r="E1368" t="s">
        <v>1548</v>
      </c>
      <c r="F1368" t="s">
        <v>22</v>
      </c>
      <c r="G1368" t="s">
        <v>832</v>
      </c>
      <c r="H1368">
        <v>156.9</v>
      </c>
      <c r="I1368">
        <v>156.9</v>
      </c>
      <c r="K1368" t="s">
        <v>833</v>
      </c>
      <c r="L1368" t="s">
        <v>40</v>
      </c>
      <c r="M1368" t="s">
        <v>41</v>
      </c>
      <c r="N1368" t="s">
        <v>28</v>
      </c>
      <c r="O1368" s="1"/>
      <c r="Q1368" t="s">
        <v>29</v>
      </c>
    </row>
    <row r="1369" spans="1:18" x14ac:dyDescent="0.3">
      <c r="A1369" t="s">
        <v>52</v>
      </c>
      <c r="B1369" t="s">
        <v>19</v>
      </c>
      <c r="C1369" t="s">
        <v>20</v>
      </c>
      <c r="D1369" t="s">
        <v>795</v>
      </c>
      <c r="E1369" t="s">
        <v>1563</v>
      </c>
      <c r="F1369" t="s">
        <v>22</v>
      </c>
      <c r="G1369" t="s">
        <v>1564</v>
      </c>
      <c r="H1369">
        <v>12</v>
      </c>
      <c r="I1369">
        <v>12</v>
      </c>
      <c r="K1369" t="s">
        <v>68</v>
      </c>
      <c r="L1369" t="s">
        <v>34</v>
      </c>
      <c r="M1369" t="s">
        <v>35</v>
      </c>
      <c r="N1369" t="s">
        <v>36</v>
      </c>
      <c r="O1369" s="1"/>
      <c r="Q1369" t="s">
        <v>29</v>
      </c>
    </row>
    <row r="1370" spans="1:18" x14ac:dyDescent="0.3">
      <c r="A1370" t="s">
        <v>52</v>
      </c>
      <c r="B1370" t="s">
        <v>19</v>
      </c>
      <c r="C1370" t="s">
        <v>20</v>
      </c>
      <c r="D1370" t="s">
        <v>539</v>
      </c>
      <c r="E1370" t="s">
        <v>1565</v>
      </c>
      <c r="F1370" t="s">
        <v>22</v>
      </c>
      <c r="G1370" t="s">
        <v>1566</v>
      </c>
      <c r="H1370">
        <v>203.1</v>
      </c>
      <c r="I1370">
        <v>203.1</v>
      </c>
      <c r="K1370" t="s">
        <v>542</v>
      </c>
      <c r="L1370" t="s">
        <v>26</v>
      </c>
      <c r="M1370" t="s">
        <v>27</v>
      </c>
      <c r="N1370" t="s">
        <v>36</v>
      </c>
      <c r="O1370" s="1"/>
      <c r="Q1370" t="s">
        <v>29</v>
      </c>
    </row>
    <row r="1371" spans="1:18" x14ac:dyDescent="0.3">
      <c r="A1371" t="s">
        <v>52</v>
      </c>
      <c r="B1371" t="s">
        <v>19</v>
      </c>
      <c r="C1371" t="s">
        <v>20</v>
      </c>
      <c r="D1371" t="s">
        <v>418</v>
      </c>
      <c r="E1371" t="s">
        <v>1573</v>
      </c>
      <c r="F1371" t="s">
        <v>22</v>
      </c>
      <c r="G1371" t="s">
        <v>1574</v>
      </c>
      <c r="H1371">
        <v>38.1</v>
      </c>
      <c r="I1371">
        <v>38.1</v>
      </c>
      <c r="K1371" t="s">
        <v>68</v>
      </c>
      <c r="L1371" t="s">
        <v>34</v>
      </c>
      <c r="M1371" t="s">
        <v>35</v>
      </c>
      <c r="N1371" t="s">
        <v>36</v>
      </c>
      <c r="O1371" s="1"/>
      <c r="Q1371" t="s">
        <v>29</v>
      </c>
    </row>
    <row r="1372" spans="1:18" x14ac:dyDescent="0.3">
      <c r="A1372" t="s">
        <v>52</v>
      </c>
      <c r="B1372" t="s">
        <v>19</v>
      </c>
      <c r="C1372" t="s">
        <v>20</v>
      </c>
      <c r="D1372" t="s">
        <v>1585</v>
      </c>
      <c r="E1372" t="s">
        <v>1586</v>
      </c>
      <c r="F1372" t="s">
        <v>22</v>
      </c>
      <c r="G1372" t="s">
        <v>1587</v>
      </c>
      <c r="H1372">
        <v>86</v>
      </c>
      <c r="I1372">
        <v>86</v>
      </c>
      <c r="K1372" t="s">
        <v>68</v>
      </c>
      <c r="L1372" t="s">
        <v>34</v>
      </c>
      <c r="M1372" t="s">
        <v>35</v>
      </c>
      <c r="N1372" t="s">
        <v>36</v>
      </c>
      <c r="O1372" s="1"/>
      <c r="Q1372" t="s">
        <v>29</v>
      </c>
    </row>
    <row r="1373" spans="1:18" x14ac:dyDescent="0.3">
      <c r="A1373" t="s">
        <v>52</v>
      </c>
      <c r="B1373" t="s">
        <v>19</v>
      </c>
      <c r="C1373" t="s">
        <v>20</v>
      </c>
      <c r="D1373" t="s">
        <v>141</v>
      </c>
      <c r="E1373" t="s">
        <v>1588</v>
      </c>
      <c r="F1373" t="s">
        <v>22</v>
      </c>
      <c r="G1373" t="s">
        <v>1589</v>
      </c>
      <c r="H1373">
        <v>2.2000000000000002</v>
      </c>
      <c r="I1373">
        <v>2.2000000000000002</v>
      </c>
      <c r="N1373" t="s">
        <v>36</v>
      </c>
      <c r="O1373" s="1"/>
      <c r="Q1373" t="s">
        <v>29</v>
      </c>
    </row>
    <row r="1374" spans="1:18" x14ac:dyDescent="0.3">
      <c r="A1374" t="s">
        <v>52</v>
      </c>
      <c r="B1374" t="s">
        <v>19</v>
      </c>
      <c r="C1374" t="s">
        <v>20</v>
      </c>
      <c r="D1374" t="s">
        <v>1603</v>
      </c>
      <c r="E1374" t="s">
        <v>1604</v>
      </c>
      <c r="F1374" t="s">
        <v>22</v>
      </c>
      <c r="G1374" t="s">
        <v>1604</v>
      </c>
      <c r="H1374">
        <v>8.5</v>
      </c>
      <c r="I1374">
        <v>8.5</v>
      </c>
      <c r="K1374" t="s">
        <v>227</v>
      </c>
      <c r="L1374" t="s">
        <v>40</v>
      </c>
      <c r="M1374" t="s">
        <v>41</v>
      </c>
      <c r="N1374" t="s">
        <v>28</v>
      </c>
      <c r="O1374" s="1"/>
      <c r="Q1374" t="s">
        <v>29</v>
      </c>
    </row>
    <row r="1375" spans="1:18" x14ac:dyDescent="0.3">
      <c r="A1375" t="s">
        <v>52</v>
      </c>
      <c r="C1375" t="s">
        <v>20</v>
      </c>
      <c r="D1375" t="s">
        <v>633</v>
      </c>
      <c r="E1375" t="s">
        <v>1605</v>
      </c>
      <c r="F1375" t="s">
        <v>22</v>
      </c>
      <c r="G1375" t="s">
        <v>1605</v>
      </c>
      <c r="H1375">
        <v>42</v>
      </c>
      <c r="I1375">
        <v>42</v>
      </c>
      <c r="N1375" t="s">
        <v>28</v>
      </c>
      <c r="O1375" s="1"/>
      <c r="Q1375" t="s">
        <v>29</v>
      </c>
    </row>
    <row r="1376" spans="1:18" x14ac:dyDescent="0.3">
      <c r="A1376" t="s">
        <v>52</v>
      </c>
      <c r="B1376" t="s">
        <v>19</v>
      </c>
      <c r="C1376" t="s">
        <v>20</v>
      </c>
      <c r="D1376" t="s">
        <v>175</v>
      </c>
      <c r="E1376" t="s">
        <v>1620</v>
      </c>
      <c r="F1376" t="s">
        <v>22</v>
      </c>
      <c r="G1376" t="s">
        <v>1621</v>
      </c>
      <c r="H1376">
        <v>52</v>
      </c>
      <c r="I1376">
        <v>52</v>
      </c>
      <c r="N1376" t="s">
        <v>36</v>
      </c>
      <c r="O1376" s="1"/>
      <c r="Q1376" t="s">
        <v>29</v>
      </c>
    </row>
    <row r="1377" spans="1:18" x14ac:dyDescent="0.3">
      <c r="A1377" t="s">
        <v>52</v>
      </c>
      <c r="B1377" t="s">
        <v>19</v>
      </c>
      <c r="C1377" t="s">
        <v>20</v>
      </c>
      <c r="D1377" t="s">
        <v>1175</v>
      </c>
      <c r="E1377" t="s">
        <v>1622</v>
      </c>
      <c r="F1377" t="s">
        <v>22</v>
      </c>
      <c r="G1377" t="s">
        <v>1623</v>
      </c>
      <c r="H1377">
        <v>53</v>
      </c>
      <c r="I1377">
        <v>53</v>
      </c>
      <c r="J1377" t="s">
        <v>32</v>
      </c>
      <c r="K1377" t="s">
        <v>241</v>
      </c>
      <c r="L1377" t="s">
        <v>991</v>
      </c>
      <c r="M1377" t="s">
        <v>35</v>
      </c>
      <c r="N1377" t="s">
        <v>36</v>
      </c>
      <c r="O1377" s="1"/>
      <c r="Q1377" t="s">
        <v>29</v>
      </c>
      <c r="R1377" t="s">
        <v>32</v>
      </c>
    </row>
    <row r="1378" spans="1:18" x14ac:dyDescent="0.3">
      <c r="A1378" t="s">
        <v>52</v>
      </c>
      <c r="B1378" t="s">
        <v>19</v>
      </c>
      <c r="C1378" t="s">
        <v>20</v>
      </c>
      <c r="D1378" t="s">
        <v>764</v>
      </c>
      <c r="E1378" t="s">
        <v>1656</v>
      </c>
      <c r="F1378" t="s">
        <v>22</v>
      </c>
      <c r="G1378" t="s">
        <v>1657</v>
      </c>
      <c r="H1378">
        <v>22.7</v>
      </c>
      <c r="I1378">
        <v>22.7</v>
      </c>
      <c r="K1378" t="s">
        <v>227</v>
      </c>
      <c r="L1378" t="s">
        <v>26</v>
      </c>
      <c r="M1378" t="s">
        <v>27</v>
      </c>
      <c r="N1378" t="s">
        <v>28</v>
      </c>
      <c r="O1378" s="1"/>
      <c r="Q1378" t="s">
        <v>29</v>
      </c>
    </row>
    <row r="1379" spans="1:18" x14ac:dyDescent="0.3">
      <c r="A1379" t="s">
        <v>52</v>
      </c>
      <c r="B1379" t="s">
        <v>19</v>
      </c>
      <c r="C1379" t="s">
        <v>20</v>
      </c>
      <c r="D1379" t="s">
        <v>1448</v>
      </c>
      <c r="E1379" t="s">
        <v>1663</v>
      </c>
      <c r="F1379" t="s">
        <v>22</v>
      </c>
      <c r="G1379" t="s">
        <v>1664</v>
      </c>
      <c r="H1379">
        <v>26</v>
      </c>
      <c r="I1379">
        <v>26</v>
      </c>
      <c r="K1379" t="s">
        <v>68</v>
      </c>
      <c r="L1379" t="s">
        <v>34</v>
      </c>
      <c r="M1379" t="s">
        <v>35</v>
      </c>
      <c r="N1379" t="s">
        <v>36</v>
      </c>
      <c r="Q1379" t="s">
        <v>29</v>
      </c>
    </row>
    <row r="1380" spans="1:18" x14ac:dyDescent="0.3">
      <c r="A1380" t="s">
        <v>52</v>
      </c>
      <c r="B1380" t="s">
        <v>19</v>
      </c>
      <c r="C1380" t="s">
        <v>20</v>
      </c>
      <c r="D1380" t="s">
        <v>1191</v>
      </c>
      <c r="E1380" t="s">
        <v>1683</v>
      </c>
      <c r="F1380" t="s">
        <v>22</v>
      </c>
      <c r="G1380" t="s">
        <v>1683</v>
      </c>
      <c r="H1380">
        <v>105.5</v>
      </c>
      <c r="I1380">
        <v>105.5</v>
      </c>
      <c r="K1380" t="s">
        <v>246</v>
      </c>
      <c r="L1380" t="s">
        <v>26</v>
      </c>
      <c r="M1380" t="s">
        <v>27</v>
      </c>
      <c r="N1380" t="s">
        <v>28</v>
      </c>
      <c r="O1380" s="1"/>
      <c r="Q1380" t="s">
        <v>29</v>
      </c>
    </row>
    <row r="1381" spans="1:18" x14ac:dyDescent="0.3">
      <c r="A1381" t="s">
        <v>52</v>
      </c>
      <c r="B1381" t="s">
        <v>19</v>
      </c>
      <c r="C1381" t="s">
        <v>20</v>
      </c>
      <c r="D1381" t="s">
        <v>1175</v>
      </c>
      <c r="E1381" t="s">
        <v>1684</v>
      </c>
      <c r="F1381" t="s">
        <v>22</v>
      </c>
      <c r="G1381" t="s">
        <v>1685</v>
      </c>
      <c r="H1381">
        <v>53</v>
      </c>
      <c r="I1381">
        <v>53</v>
      </c>
      <c r="J1381" t="s">
        <v>32</v>
      </c>
      <c r="K1381" t="s">
        <v>241</v>
      </c>
      <c r="L1381" t="s">
        <v>991</v>
      </c>
      <c r="M1381" t="s">
        <v>35</v>
      </c>
      <c r="N1381" t="s">
        <v>36</v>
      </c>
      <c r="O1381" s="1"/>
      <c r="Q1381" t="s">
        <v>29</v>
      </c>
      <c r="R1381" t="s">
        <v>32</v>
      </c>
    </row>
    <row r="1382" spans="1:18" x14ac:dyDescent="0.3">
      <c r="A1382" t="s">
        <v>52</v>
      </c>
      <c r="B1382" t="s">
        <v>19</v>
      </c>
      <c r="C1382" t="s">
        <v>20</v>
      </c>
      <c r="D1382" t="s">
        <v>1603</v>
      </c>
      <c r="E1382" t="s">
        <v>1686</v>
      </c>
      <c r="F1382" t="s">
        <v>22</v>
      </c>
      <c r="G1382" t="s">
        <v>1686</v>
      </c>
      <c r="H1382">
        <v>3.5</v>
      </c>
      <c r="I1382">
        <v>3.5</v>
      </c>
      <c r="K1382" t="s">
        <v>227</v>
      </c>
      <c r="L1382" t="s">
        <v>40</v>
      </c>
      <c r="M1382" t="s">
        <v>41</v>
      </c>
      <c r="N1382" t="s">
        <v>28</v>
      </c>
      <c r="O1382" s="1"/>
      <c r="Q1382" t="s">
        <v>29</v>
      </c>
    </row>
    <row r="1383" spans="1:18" x14ac:dyDescent="0.3">
      <c r="A1383" t="s">
        <v>52</v>
      </c>
      <c r="B1383" t="s">
        <v>19</v>
      </c>
      <c r="C1383" t="s">
        <v>20</v>
      </c>
      <c r="D1383" t="s">
        <v>1336</v>
      </c>
      <c r="E1383" t="s">
        <v>1706</v>
      </c>
      <c r="F1383" t="s">
        <v>22</v>
      </c>
      <c r="G1383" t="s">
        <v>1707</v>
      </c>
      <c r="H1383">
        <v>181.5</v>
      </c>
      <c r="I1383">
        <v>181.5</v>
      </c>
      <c r="K1383" t="s">
        <v>1339</v>
      </c>
      <c r="L1383" t="s">
        <v>26</v>
      </c>
      <c r="M1383" t="s">
        <v>27</v>
      </c>
      <c r="N1383" t="s">
        <v>28</v>
      </c>
      <c r="O1383" s="1"/>
      <c r="Q1383" t="s">
        <v>29</v>
      </c>
    </row>
    <row r="1384" spans="1:18" x14ac:dyDescent="0.3">
      <c r="A1384" t="s">
        <v>52</v>
      </c>
      <c r="B1384" t="s">
        <v>19</v>
      </c>
      <c r="C1384" t="s">
        <v>20</v>
      </c>
      <c r="D1384" t="s">
        <v>352</v>
      </c>
      <c r="E1384" t="s">
        <v>1708</v>
      </c>
      <c r="F1384" t="s">
        <v>22</v>
      </c>
      <c r="G1384" t="s">
        <v>1709</v>
      </c>
      <c r="H1384">
        <v>31.2</v>
      </c>
      <c r="I1384">
        <v>31.2</v>
      </c>
      <c r="K1384" t="s">
        <v>227</v>
      </c>
      <c r="L1384" t="s">
        <v>34</v>
      </c>
      <c r="M1384" t="s">
        <v>35</v>
      </c>
      <c r="N1384" t="s">
        <v>28</v>
      </c>
      <c r="O1384" s="1"/>
      <c r="Q1384" t="s">
        <v>29</v>
      </c>
    </row>
    <row r="1385" spans="1:18" x14ac:dyDescent="0.3">
      <c r="A1385" t="s">
        <v>52</v>
      </c>
      <c r="B1385" t="s">
        <v>19</v>
      </c>
      <c r="C1385" t="s">
        <v>20</v>
      </c>
      <c r="D1385" t="s">
        <v>151</v>
      </c>
      <c r="E1385" t="s">
        <v>1723</v>
      </c>
      <c r="F1385" t="s">
        <v>22</v>
      </c>
      <c r="G1385" t="s">
        <v>1724</v>
      </c>
      <c r="H1385">
        <v>9.9</v>
      </c>
      <c r="I1385">
        <v>9.9</v>
      </c>
      <c r="N1385" t="s">
        <v>36</v>
      </c>
      <c r="O1385" s="1"/>
      <c r="Q1385" t="s">
        <v>29</v>
      </c>
    </row>
    <row r="1386" spans="1:18" x14ac:dyDescent="0.3">
      <c r="A1386" t="s">
        <v>52</v>
      </c>
      <c r="B1386" t="s">
        <v>19</v>
      </c>
      <c r="C1386" t="s">
        <v>20</v>
      </c>
      <c r="D1386" t="s">
        <v>1178</v>
      </c>
      <c r="E1386" t="s">
        <v>1738</v>
      </c>
      <c r="F1386" t="s">
        <v>22</v>
      </c>
      <c r="G1386" t="s">
        <v>1739</v>
      </c>
      <c r="H1386">
        <v>4.2</v>
      </c>
      <c r="I1386">
        <v>4.2</v>
      </c>
      <c r="L1386" t="s">
        <v>34</v>
      </c>
      <c r="M1386" t="s">
        <v>35</v>
      </c>
      <c r="N1386" t="s">
        <v>36</v>
      </c>
      <c r="O1386" s="1"/>
      <c r="Q1386" t="s">
        <v>29</v>
      </c>
    </row>
    <row r="1387" spans="1:18" x14ac:dyDescent="0.3">
      <c r="A1387" t="s">
        <v>52</v>
      </c>
      <c r="B1387" t="s">
        <v>19</v>
      </c>
      <c r="C1387" t="s">
        <v>20</v>
      </c>
      <c r="D1387" t="s">
        <v>431</v>
      </c>
      <c r="E1387" t="s">
        <v>1740</v>
      </c>
      <c r="F1387" t="s">
        <v>22</v>
      </c>
      <c r="G1387" t="s">
        <v>1741</v>
      </c>
      <c r="H1387">
        <v>10.8</v>
      </c>
      <c r="I1387">
        <v>10.8</v>
      </c>
      <c r="K1387" t="s">
        <v>434</v>
      </c>
      <c r="L1387" t="s">
        <v>26</v>
      </c>
      <c r="M1387" t="s">
        <v>27</v>
      </c>
      <c r="N1387" t="s">
        <v>28</v>
      </c>
      <c r="Q1387" t="s">
        <v>29</v>
      </c>
    </row>
    <row r="1388" spans="1:18" x14ac:dyDescent="0.3">
      <c r="A1388" t="s">
        <v>52</v>
      </c>
      <c r="B1388" t="s">
        <v>19</v>
      </c>
      <c r="C1388" t="s">
        <v>20</v>
      </c>
      <c r="D1388" t="s">
        <v>431</v>
      </c>
      <c r="E1388" t="s">
        <v>1742</v>
      </c>
      <c r="F1388" t="s">
        <v>22</v>
      </c>
      <c r="G1388" t="s">
        <v>1743</v>
      </c>
      <c r="H1388">
        <v>10.8</v>
      </c>
      <c r="I1388">
        <v>10.8</v>
      </c>
      <c r="K1388" t="s">
        <v>434</v>
      </c>
      <c r="L1388" t="s">
        <v>26</v>
      </c>
      <c r="M1388" t="s">
        <v>27</v>
      </c>
      <c r="N1388" t="s">
        <v>28</v>
      </c>
      <c r="Q1388" t="s">
        <v>29</v>
      </c>
    </row>
    <row r="1389" spans="1:18" x14ac:dyDescent="0.3">
      <c r="A1389" t="s">
        <v>52</v>
      </c>
      <c r="B1389" t="s">
        <v>19</v>
      </c>
      <c r="C1389" t="s">
        <v>20</v>
      </c>
      <c r="D1389" t="s">
        <v>712</v>
      </c>
      <c r="E1389" t="s">
        <v>1750</v>
      </c>
      <c r="F1389" t="s">
        <v>22</v>
      </c>
      <c r="G1389" t="s">
        <v>1751</v>
      </c>
      <c r="H1389">
        <v>3.3</v>
      </c>
      <c r="I1389">
        <v>3.3</v>
      </c>
      <c r="K1389" t="s">
        <v>715</v>
      </c>
      <c r="L1389" t="s">
        <v>34</v>
      </c>
      <c r="M1389" t="s">
        <v>35</v>
      </c>
      <c r="N1389" t="s">
        <v>28</v>
      </c>
      <c r="Q1389" t="s">
        <v>29</v>
      </c>
    </row>
    <row r="1390" spans="1:18" x14ac:dyDescent="0.3">
      <c r="A1390" t="s">
        <v>52</v>
      </c>
      <c r="C1390" t="s">
        <v>20</v>
      </c>
      <c r="D1390" t="s">
        <v>1765</v>
      </c>
      <c r="E1390" t="s">
        <v>1766</v>
      </c>
      <c r="F1390" t="s">
        <v>22</v>
      </c>
      <c r="G1390" t="s">
        <v>1767</v>
      </c>
      <c r="H1390">
        <v>290.7</v>
      </c>
      <c r="I1390">
        <v>290.7</v>
      </c>
      <c r="K1390" t="s">
        <v>1768</v>
      </c>
      <c r="L1390" t="s">
        <v>83</v>
      </c>
      <c r="M1390" t="s">
        <v>118</v>
      </c>
      <c r="N1390" t="s">
        <v>28</v>
      </c>
      <c r="Q1390" t="s">
        <v>29</v>
      </c>
    </row>
    <row r="1391" spans="1:18" x14ac:dyDescent="0.3">
      <c r="A1391" t="s">
        <v>52</v>
      </c>
      <c r="B1391" t="s">
        <v>19</v>
      </c>
      <c r="C1391" t="s">
        <v>20</v>
      </c>
      <c r="D1391" t="s">
        <v>352</v>
      </c>
      <c r="E1391" t="s">
        <v>1769</v>
      </c>
      <c r="F1391" t="s">
        <v>22</v>
      </c>
      <c r="G1391" t="s">
        <v>1770</v>
      </c>
      <c r="H1391">
        <v>21.6</v>
      </c>
      <c r="I1391">
        <v>21.6</v>
      </c>
      <c r="K1391" t="s">
        <v>227</v>
      </c>
      <c r="L1391" t="s">
        <v>34</v>
      </c>
      <c r="M1391" t="s">
        <v>35</v>
      </c>
      <c r="N1391" t="s">
        <v>28</v>
      </c>
      <c r="O1391" s="1"/>
      <c r="Q1391" t="s">
        <v>29</v>
      </c>
    </row>
    <row r="1392" spans="1:18" x14ac:dyDescent="0.3">
      <c r="A1392" t="s">
        <v>52</v>
      </c>
      <c r="B1392" t="s">
        <v>19</v>
      </c>
      <c r="C1392" t="s">
        <v>20</v>
      </c>
      <c r="D1392" t="s">
        <v>352</v>
      </c>
      <c r="E1392" t="s">
        <v>1771</v>
      </c>
      <c r="F1392" t="s">
        <v>22</v>
      </c>
      <c r="G1392" t="s">
        <v>1772</v>
      </c>
      <c r="H1392">
        <v>34</v>
      </c>
      <c r="I1392">
        <v>34</v>
      </c>
      <c r="K1392" t="s">
        <v>227</v>
      </c>
      <c r="L1392" t="s">
        <v>34</v>
      </c>
      <c r="M1392" t="s">
        <v>35</v>
      </c>
      <c r="N1392" t="s">
        <v>28</v>
      </c>
      <c r="O1392" s="1"/>
      <c r="Q1392" t="s">
        <v>29</v>
      </c>
    </row>
    <row r="1393" spans="1:18" x14ac:dyDescent="0.3">
      <c r="A1393" t="s">
        <v>52</v>
      </c>
      <c r="B1393" t="s">
        <v>19</v>
      </c>
      <c r="C1393" t="s">
        <v>20</v>
      </c>
      <c r="D1393" t="s">
        <v>1178</v>
      </c>
      <c r="E1393" t="s">
        <v>1794</v>
      </c>
      <c r="F1393" t="s">
        <v>22</v>
      </c>
      <c r="G1393" t="s">
        <v>1795</v>
      </c>
      <c r="H1393">
        <v>4.2</v>
      </c>
      <c r="I1393">
        <v>4.2</v>
      </c>
      <c r="L1393" t="s">
        <v>34</v>
      </c>
      <c r="M1393" t="s">
        <v>35</v>
      </c>
      <c r="N1393" t="s">
        <v>36</v>
      </c>
      <c r="O1393" s="1"/>
      <c r="Q1393" t="s">
        <v>29</v>
      </c>
    </row>
    <row r="1394" spans="1:18" x14ac:dyDescent="0.3">
      <c r="A1394" t="s">
        <v>52</v>
      </c>
      <c r="B1394" t="s">
        <v>19</v>
      </c>
      <c r="C1394" t="s">
        <v>20</v>
      </c>
      <c r="D1394" t="s">
        <v>1013</v>
      </c>
      <c r="E1394" t="s">
        <v>1796</v>
      </c>
      <c r="F1394" t="s">
        <v>22</v>
      </c>
      <c r="G1394" t="s">
        <v>1797</v>
      </c>
      <c r="H1394">
        <v>10</v>
      </c>
      <c r="I1394">
        <v>10</v>
      </c>
      <c r="K1394" t="s">
        <v>62</v>
      </c>
      <c r="L1394" t="s">
        <v>34</v>
      </c>
      <c r="M1394" t="s">
        <v>35</v>
      </c>
      <c r="N1394" t="s">
        <v>36</v>
      </c>
      <c r="O1394" s="1"/>
      <c r="Q1394" t="s">
        <v>29</v>
      </c>
    </row>
    <row r="1395" spans="1:18" x14ac:dyDescent="0.3">
      <c r="A1395" t="s">
        <v>52</v>
      </c>
      <c r="B1395" t="s">
        <v>19</v>
      </c>
      <c r="C1395" t="s">
        <v>20</v>
      </c>
      <c r="D1395" t="s">
        <v>1366</v>
      </c>
      <c r="E1395" t="s">
        <v>1798</v>
      </c>
      <c r="F1395" t="s">
        <v>22</v>
      </c>
      <c r="G1395" t="s">
        <v>1798</v>
      </c>
      <c r="H1395">
        <v>137.5</v>
      </c>
      <c r="I1395">
        <v>137.5</v>
      </c>
      <c r="K1395" t="s">
        <v>1799</v>
      </c>
      <c r="L1395" t="s">
        <v>83</v>
      </c>
      <c r="M1395" t="s">
        <v>41</v>
      </c>
      <c r="N1395" t="s">
        <v>28</v>
      </c>
      <c r="O1395" s="1"/>
      <c r="Q1395" t="s">
        <v>29</v>
      </c>
    </row>
    <row r="1396" spans="1:18" x14ac:dyDescent="0.3">
      <c r="A1396" t="s">
        <v>52</v>
      </c>
      <c r="B1396" t="s">
        <v>19</v>
      </c>
      <c r="C1396" t="s">
        <v>20</v>
      </c>
      <c r="D1396" t="s">
        <v>280</v>
      </c>
      <c r="E1396" t="s">
        <v>1816</v>
      </c>
      <c r="F1396" t="s">
        <v>22</v>
      </c>
      <c r="G1396" t="s">
        <v>1817</v>
      </c>
      <c r="H1396">
        <v>212.5</v>
      </c>
      <c r="I1396">
        <v>212.5</v>
      </c>
      <c r="K1396" t="s">
        <v>283</v>
      </c>
      <c r="L1396" t="s">
        <v>26</v>
      </c>
      <c r="M1396" t="s">
        <v>27</v>
      </c>
      <c r="N1396" t="s">
        <v>36</v>
      </c>
      <c r="Q1396" t="s">
        <v>29</v>
      </c>
    </row>
    <row r="1397" spans="1:18" x14ac:dyDescent="0.3">
      <c r="A1397" t="s">
        <v>52</v>
      </c>
      <c r="B1397" t="s">
        <v>19</v>
      </c>
      <c r="C1397" t="s">
        <v>20</v>
      </c>
      <c r="D1397" t="s">
        <v>1448</v>
      </c>
      <c r="E1397" t="s">
        <v>1818</v>
      </c>
      <c r="F1397" t="s">
        <v>22</v>
      </c>
      <c r="G1397" t="s">
        <v>1819</v>
      </c>
      <c r="H1397">
        <v>25</v>
      </c>
      <c r="I1397">
        <v>25</v>
      </c>
      <c r="K1397" t="s">
        <v>68</v>
      </c>
      <c r="L1397" t="s">
        <v>34</v>
      </c>
      <c r="M1397" t="s">
        <v>35</v>
      </c>
      <c r="N1397" t="s">
        <v>36</v>
      </c>
      <c r="O1397" s="1"/>
      <c r="Q1397" t="s">
        <v>29</v>
      </c>
    </row>
    <row r="1398" spans="1:18" x14ac:dyDescent="0.3">
      <c r="A1398" t="s">
        <v>52</v>
      </c>
      <c r="B1398" t="s">
        <v>19</v>
      </c>
      <c r="C1398" t="s">
        <v>20</v>
      </c>
      <c r="D1398" t="s">
        <v>352</v>
      </c>
      <c r="E1398" t="s">
        <v>1824</v>
      </c>
      <c r="F1398" t="s">
        <v>22</v>
      </c>
      <c r="G1398" t="s">
        <v>1825</v>
      </c>
      <c r="H1398">
        <v>17.5</v>
      </c>
      <c r="I1398">
        <v>17.5</v>
      </c>
      <c r="K1398" t="s">
        <v>227</v>
      </c>
      <c r="L1398" t="s">
        <v>34</v>
      </c>
      <c r="M1398" t="s">
        <v>35</v>
      </c>
      <c r="N1398" t="s">
        <v>28</v>
      </c>
      <c r="O1398" s="1"/>
      <c r="Q1398" t="s">
        <v>29</v>
      </c>
    </row>
    <row r="1399" spans="1:18" x14ac:dyDescent="0.3">
      <c r="A1399" t="s">
        <v>52</v>
      </c>
      <c r="B1399" t="s">
        <v>19</v>
      </c>
      <c r="C1399" t="s">
        <v>20</v>
      </c>
      <c r="D1399" t="s">
        <v>1826</v>
      </c>
      <c r="E1399" t="s">
        <v>1827</v>
      </c>
      <c r="F1399" t="s">
        <v>22</v>
      </c>
      <c r="G1399" t="s">
        <v>1828</v>
      </c>
      <c r="H1399">
        <v>13</v>
      </c>
      <c r="I1399">
        <v>13</v>
      </c>
      <c r="K1399" t="s">
        <v>68</v>
      </c>
      <c r="L1399" t="s">
        <v>34</v>
      </c>
      <c r="M1399" t="s">
        <v>35</v>
      </c>
      <c r="N1399" t="s">
        <v>36</v>
      </c>
      <c r="O1399" s="1"/>
      <c r="Q1399" t="s">
        <v>29</v>
      </c>
    </row>
    <row r="1400" spans="1:18" x14ac:dyDescent="0.3">
      <c r="A1400" t="s">
        <v>52</v>
      </c>
      <c r="B1400" t="s">
        <v>19</v>
      </c>
      <c r="C1400" t="s">
        <v>20</v>
      </c>
      <c r="D1400" t="s">
        <v>608</v>
      </c>
      <c r="E1400" t="s">
        <v>1829</v>
      </c>
      <c r="F1400" t="s">
        <v>22</v>
      </c>
      <c r="G1400" t="s">
        <v>1829</v>
      </c>
      <c r="H1400">
        <v>4.5999999999999996</v>
      </c>
      <c r="I1400">
        <v>4.5999999999999996</v>
      </c>
      <c r="K1400" t="s">
        <v>1830</v>
      </c>
      <c r="L1400" t="s">
        <v>26</v>
      </c>
      <c r="M1400" t="s">
        <v>135</v>
      </c>
      <c r="N1400" t="s">
        <v>28</v>
      </c>
      <c r="O1400" s="1"/>
      <c r="Q1400" t="s">
        <v>29</v>
      </c>
    </row>
    <row r="1401" spans="1:18" x14ac:dyDescent="0.3">
      <c r="A1401" t="s">
        <v>52</v>
      </c>
      <c r="B1401" t="s">
        <v>19</v>
      </c>
      <c r="C1401" t="s">
        <v>20</v>
      </c>
      <c r="D1401" t="s">
        <v>721</v>
      </c>
      <c r="E1401" t="s">
        <v>1844</v>
      </c>
      <c r="F1401" t="s">
        <v>22</v>
      </c>
      <c r="G1401" t="s">
        <v>1845</v>
      </c>
      <c r="H1401">
        <v>169</v>
      </c>
      <c r="I1401">
        <v>169</v>
      </c>
      <c r="K1401" t="s">
        <v>724</v>
      </c>
      <c r="L1401" t="s">
        <v>26</v>
      </c>
      <c r="M1401" t="s">
        <v>27</v>
      </c>
      <c r="N1401" t="s">
        <v>42</v>
      </c>
      <c r="Q1401" t="s">
        <v>29</v>
      </c>
    </row>
    <row r="1402" spans="1:18" x14ac:dyDescent="0.3">
      <c r="A1402" t="s">
        <v>52</v>
      </c>
      <c r="B1402" t="s">
        <v>19</v>
      </c>
      <c r="C1402" t="s">
        <v>20</v>
      </c>
      <c r="D1402" t="s">
        <v>1082</v>
      </c>
      <c r="E1402" t="s">
        <v>1846</v>
      </c>
      <c r="F1402" t="s">
        <v>22</v>
      </c>
      <c r="G1402" t="s">
        <v>1847</v>
      </c>
      <c r="H1402">
        <v>63.3</v>
      </c>
      <c r="I1402">
        <v>63.3</v>
      </c>
      <c r="L1402" t="s">
        <v>34</v>
      </c>
      <c r="M1402" t="s">
        <v>35</v>
      </c>
      <c r="N1402" t="s">
        <v>36</v>
      </c>
      <c r="Q1402" t="s">
        <v>29</v>
      </c>
    </row>
    <row r="1403" spans="1:18" x14ac:dyDescent="0.3">
      <c r="A1403" t="s">
        <v>52</v>
      </c>
      <c r="B1403" t="s">
        <v>19</v>
      </c>
      <c r="C1403" t="s">
        <v>20</v>
      </c>
      <c r="D1403" t="s">
        <v>608</v>
      </c>
      <c r="E1403" t="s">
        <v>1848</v>
      </c>
      <c r="F1403" t="s">
        <v>22</v>
      </c>
      <c r="G1403" t="s">
        <v>1848</v>
      </c>
      <c r="H1403">
        <v>4.5999999999999996</v>
      </c>
      <c r="I1403">
        <v>4.5999999999999996</v>
      </c>
      <c r="K1403" t="s">
        <v>1849</v>
      </c>
      <c r="L1403" t="s">
        <v>26</v>
      </c>
      <c r="M1403" t="s">
        <v>135</v>
      </c>
      <c r="N1403" t="s">
        <v>28</v>
      </c>
      <c r="O1403" s="1"/>
      <c r="Q1403" t="s">
        <v>29</v>
      </c>
    </row>
    <row r="1404" spans="1:18" x14ac:dyDescent="0.3">
      <c r="A1404" t="s">
        <v>52</v>
      </c>
      <c r="B1404" t="s">
        <v>19</v>
      </c>
      <c r="C1404" t="s">
        <v>20</v>
      </c>
      <c r="D1404" t="s">
        <v>326</v>
      </c>
      <c r="E1404" t="s">
        <v>1850</v>
      </c>
      <c r="F1404" t="s">
        <v>22</v>
      </c>
      <c r="G1404" t="s">
        <v>1851</v>
      </c>
      <c r="H1404">
        <v>184</v>
      </c>
      <c r="I1404">
        <v>184</v>
      </c>
      <c r="K1404" t="s">
        <v>329</v>
      </c>
      <c r="L1404" t="s">
        <v>83</v>
      </c>
      <c r="M1404" t="s">
        <v>27</v>
      </c>
      <c r="N1404" t="s">
        <v>28</v>
      </c>
      <c r="O1404" s="1"/>
      <c r="Q1404" t="s">
        <v>29</v>
      </c>
    </row>
    <row r="1405" spans="1:18" x14ac:dyDescent="0.3">
      <c r="A1405" t="s">
        <v>52</v>
      </c>
      <c r="C1405" t="s">
        <v>20</v>
      </c>
      <c r="D1405" t="s">
        <v>633</v>
      </c>
      <c r="E1405" t="s">
        <v>1852</v>
      </c>
      <c r="F1405" t="s">
        <v>22</v>
      </c>
      <c r="G1405" t="s">
        <v>1852</v>
      </c>
      <c r="H1405">
        <v>42</v>
      </c>
      <c r="I1405">
        <v>42</v>
      </c>
      <c r="N1405" t="s">
        <v>28</v>
      </c>
      <c r="O1405" s="1"/>
      <c r="Q1405" t="s">
        <v>29</v>
      </c>
    </row>
    <row r="1406" spans="1:18" x14ac:dyDescent="0.3">
      <c r="A1406" t="s">
        <v>52</v>
      </c>
      <c r="C1406" t="s">
        <v>20</v>
      </c>
      <c r="D1406" t="s">
        <v>1865</v>
      </c>
      <c r="E1406" t="s">
        <v>1866</v>
      </c>
      <c r="F1406" t="s">
        <v>22</v>
      </c>
      <c r="G1406" t="s">
        <v>1866</v>
      </c>
      <c r="H1406">
        <v>180</v>
      </c>
      <c r="I1406">
        <v>180</v>
      </c>
      <c r="N1406" t="s">
        <v>28</v>
      </c>
      <c r="Q1406" t="s">
        <v>29</v>
      </c>
    </row>
    <row r="1407" spans="1:18" x14ac:dyDescent="0.3">
      <c r="A1407" t="s">
        <v>52</v>
      </c>
      <c r="B1407" t="s">
        <v>19</v>
      </c>
      <c r="C1407" t="s">
        <v>20</v>
      </c>
      <c r="D1407" t="s">
        <v>348</v>
      </c>
      <c r="E1407" t="s">
        <v>1876</v>
      </c>
      <c r="F1407" t="s">
        <v>22</v>
      </c>
      <c r="G1407" t="s">
        <v>1877</v>
      </c>
      <c r="H1407">
        <v>127.3</v>
      </c>
      <c r="I1407">
        <v>127.3</v>
      </c>
      <c r="K1407" t="s">
        <v>351</v>
      </c>
      <c r="L1407" t="s">
        <v>26</v>
      </c>
      <c r="M1407" t="s">
        <v>27</v>
      </c>
      <c r="N1407" t="s">
        <v>36</v>
      </c>
      <c r="Q1407" t="s">
        <v>29</v>
      </c>
    </row>
    <row r="1408" spans="1:18" x14ac:dyDescent="0.3">
      <c r="A1408" t="s">
        <v>52</v>
      </c>
      <c r="B1408" t="s">
        <v>19</v>
      </c>
      <c r="C1408" t="s">
        <v>20</v>
      </c>
      <c r="D1408" t="s">
        <v>1078</v>
      </c>
      <c r="E1408" t="s">
        <v>1885</v>
      </c>
      <c r="F1408" t="s">
        <v>22</v>
      </c>
      <c r="G1408" t="s">
        <v>1886</v>
      </c>
      <c r="H1408">
        <v>87</v>
      </c>
      <c r="I1408">
        <v>87</v>
      </c>
      <c r="J1408" t="s">
        <v>32</v>
      </c>
      <c r="K1408" t="s">
        <v>1397</v>
      </c>
      <c r="L1408" t="s">
        <v>26</v>
      </c>
      <c r="M1408" t="s">
        <v>27</v>
      </c>
      <c r="N1408" t="s">
        <v>36</v>
      </c>
      <c r="O1408" s="1"/>
      <c r="Q1408" t="s">
        <v>29</v>
      </c>
      <c r="R1408" t="s">
        <v>32</v>
      </c>
    </row>
    <row r="1409" spans="1:17" x14ac:dyDescent="0.3">
      <c r="A1409" t="s">
        <v>52</v>
      </c>
      <c r="B1409" t="s">
        <v>19</v>
      </c>
      <c r="C1409" t="s">
        <v>20</v>
      </c>
      <c r="D1409" t="s">
        <v>1865</v>
      </c>
      <c r="E1409" t="s">
        <v>1901</v>
      </c>
      <c r="F1409" t="s">
        <v>22</v>
      </c>
      <c r="G1409" t="s">
        <v>1902</v>
      </c>
      <c r="H1409">
        <v>308</v>
      </c>
      <c r="I1409">
        <v>308</v>
      </c>
      <c r="K1409" t="s">
        <v>1903</v>
      </c>
      <c r="L1409" t="s">
        <v>83</v>
      </c>
      <c r="M1409" t="s">
        <v>118</v>
      </c>
      <c r="N1409" t="s">
        <v>28</v>
      </c>
      <c r="Q1409" t="s">
        <v>29</v>
      </c>
    </row>
    <row r="1410" spans="1:17" x14ac:dyDescent="0.3">
      <c r="A1410" t="s">
        <v>52</v>
      </c>
      <c r="B1410" t="s">
        <v>19</v>
      </c>
      <c r="C1410" t="s">
        <v>20</v>
      </c>
      <c r="D1410" t="s">
        <v>712</v>
      </c>
      <c r="E1410" t="s">
        <v>1923</v>
      </c>
      <c r="F1410" t="s">
        <v>22</v>
      </c>
      <c r="G1410" t="s">
        <v>1924</v>
      </c>
      <c r="H1410">
        <v>3.3</v>
      </c>
      <c r="I1410">
        <v>3.3</v>
      </c>
      <c r="K1410" t="s">
        <v>715</v>
      </c>
      <c r="L1410" t="s">
        <v>34</v>
      </c>
      <c r="M1410" t="s">
        <v>35</v>
      </c>
      <c r="N1410" t="s">
        <v>28</v>
      </c>
      <c r="Q1410" t="s">
        <v>29</v>
      </c>
    </row>
    <row r="1411" spans="1:17" x14ac:dyDescent="0.3">
      <c r="A1411" t="s">
        <v>52</v>
      </c>
      <c r="C1411" t="s">
        <v>20</v>
      </c>
      <c r="D1411" t="s">
        <v>256</v>
      </c>
      <c r="E1411" t="s">
        <v>1925</v>
      </c>
      <c r="F1411" t="s">
        <v>22</v>
      </c>
      <c r="G1411" t="s">
        <v>1925</v>
      </c>
      <c r="H1411">
        <v>112.9</v>
      </c>
      <c r="I1411">
        <v>112.9</v>
      </c>
      <c r="N1411" t="s">
        <v>28</v>
      </c>
      <c r="O1411" s="1"/>
      <c r="Q1411" t="s">
        <v>29</v>
      </c>
    </row>
    <row r="1412" spans="1:17" x14ac:dyDescent="0.3">
      <c r="A1412" t="s">
        <v>52</v>
      </c>
      <c r="B1412" t="s">
        <v>19</v>
      </c>
      <c r="C1412" t="s">
        <v>20</v>
      </c>
      <c r="D1412" t="s">
        <v>370</v>
      </c>
      <c r="E1412" t="s">
        <v>1926</v>
      </c>
      <c r="F1412" t="s">
        <v>22</v>
      </c>
      <c r="G1412" t="s">
        <v>1927</v>
      </c>
      <c r="H1412">
        <v>5.5</v>
      </c>
      <c r="I1412">
        <v>5.5</v>
      </c>
      <c r="K1412" t="s">
        <v>372</v>
      </c>
      <c r="L1412" t="s">
        <v>83</v>
      </c>
      <c r="M1412" t="s">
        <v>118</v>
      </c>
      <c r="N1412" t="s">
        <v>28</v>
      </c>
      <c r="Q1412" t="s">
        <v>29</v>
      </c>
    </row>
    <row r="1413" spans="1:17" x14ac:dyDescent="0.3">
      <c r="A1413" t="s">
        <v>52</v>
      </c>
      <c r="B1413" t="s">
        <v>19</v>
      </c>
      <c r="C1413" t="s">
        <v>20</v>
      </c>
      <c r="D1413" t="s">
        <v>1660</v>
      </c>
      <c r="E1413" t="s">
        <v>1928</v>
      </c>
      <c r="F1413" t="s">
        <v>22</v>
      </c>
      <c r="G1413" t="s">
        <v>1661</v>
      </c>
      <c r="H1413">
        <v>57</v>
      </c>
      <c r="I1413">
        <v>57</v>
      </c>
      <c r="K1413" t="s">
        <v>227</v>
      </c>
      <c r="L1413" t="s">
        <v>40</v>
      </c>
      <c r="M1413" t="s">
        <v>41</v>
      </c>
      <c r="N1413" t="s">
        <v>28</v>
      </c>
      <c r="O1413" s="1"/>
      <c r="Q1413" t="s">
        <v>29</v>
      </c>
    </row>
    <row r="1414" spans="1:17" x14ac:dyDescent="0.3">
      <c r="A1414" t="s">
        <v>52</v>
      </c>
      <c r="B1414" t="s">
        <v>19</v>
      </c>
      <c r="C1414" t="s">
        <v>20</v>
      </c>
      <c r="D1414" t="s">
        <v>712</v>
      </c>
      <c r="E1414" t="s">
        <v>1949</v>
      </c>
      <c r="F1414" t="s">
        <v>22</v>
      </c>
      <c r="G1414" t="s">
        <v>1950</v>
      </c>
      <c r="H1414">
        <v>3.3</v>
      </c>
      <c r="I1414">
        <v>3.3</v>
      </c>
      <c r="K1414" t="s">
        <v>715</v>
      </c>
      <c r="L1414" t="s">
        <v>34</v>
      </c>
      <c r="M1414" t="s">
        <v>35</v>
      </c>
      <c r="N1414" t="s">
        <v>28</v>
      </c>
      <c r="O1414" s="1"/>
      <c r="Q1414" t="s">
        <v>29</v>
      </c>
    </row>
    <row r="1415" spans="1:17" x14ac:dyDescent="0.3">
      <c r="A1415" t="s">
        <v>52</v>
      </c>
      <c r="B1415" t="s">
        <v>19</v>
      </c>
      <c r="C1415" t="s">
        <v>20</v>
      </c>
      <c r="D1415" t="s">
        <v>495</v>
      </c>
      <c r="E1415" t="s">
        <v>1951</v>
      </c>
      <c r="F1415" t="s">
        <v>22</v>
      </c>
      <c r="G1415" t="s">
        <v>1952</v>
      </c>
      <c r="H1415">
        <v>80</v>
      </c>
      <c r="I1415">
        <v>80</v>
      </c>
      <c r="K1415" t="s">
        <v>241</v>
      </c>
      <c r="L1415" t="s">
        <v>34</v>
      </c>
      <c r="M1415" t="s">
        <v>35</v>
      </c>
      <c r="N1415" t="s">
        <v>28</v>
      </c>
      <c r="O1415" s="1"/>
      <c r="Q1415" t="s">
        <v>29</v>
      </c>
    </row>
    <row r="1416" spans="1:17" x14ac:dyDescent="0.3">
      <c r="A1416" t="s">
        <v>52</v>
      </c>
      <c r="B1416" t="s">
        <v>19</v>
      </c>
      <c r="C1416" t="s">
        <v>20</v>
      </c>
      <c r="D1416" t="s">
        <v>490</v>
      </c>
      <c r="E1416" t="s">
        <v>1953</v>
      </c>
      <c r="F1416" t="s">
        <v>22</v>
      </c>
      <c r="G1416" t="s">
        <v>1954</v>
      </c>
      <c r="H1416">
        <v>228</v>
      </c>
      <c r="I1416">
        <v>228</v>
      </c>
      <c r="K1416" t="s">
        <v>492</v>
      </c>
      <c r="L1416" t="s">
        <v>185</v>
      </c>
      <c r="M1416" t="s">
        <v>27</v>
      </c>
      <c r="N1416" t="s">
        <v>28</v>
      </c>
      <c r="O1416" s="1"/>
      <c r="Q1416" t="s">
        <v>29</v>
      </c>
    </row>
    <row r="1417" spans="1:17" x14ac:dyDescent="0.3">
      <c r="A1417" t="s">
        <v>52</v>
      </c>
      <c r="B1417" t="s">
        <v>19</v>
      </c>
      <c r="C1417" t="s">
        <v>20</v>
      </c>
      <c r="D1417" t="s">
        <v>641</v>
      </c>
      <c r="E1417" t="s">
        <v>1955</v>
      </c>
      <c r="F1417" t="s">
        <v>22</v>
      </c>
      <c r="G1417" t="s">
        <v>1956</v>
      </c>
      <c r="H1417">
        <v>50.4</v>
      </c>
      <c r="I1417">
        <v>50.4</v>
      </c>
      <c r="K1417" t="s">
        <v>644</v>
      </c>
      <c r="L1417" t="s">
        <v>26</v>
      </c>
      <c r="M1417" t="s">
        <v>27</v>
      </c>
      <c r="N1417" t="s">
        <v>36</v>
      </c>
      <c r="O1417" s="1"/>
      <c r="Q1417" t="s">
        <v>29</v>
      </c>
    </row>
    <row r="1418" spans="1:17" x14ac:dyDescent="0.3">
      <c r="A1418" t="s">
        <v>52</v>
      </c>
      <c r="B1418" t="s">
        <v>19</v>
      </c>
      <c r="C1418" t="s">
        <v>20</v>
      </c>
      <c r="D1418" t="s">
        <v>341</v>
      </c>
      <c r="E1418" t="s">
        <v>1972</v>
      </c>
      <c r="F1418" t="s">
        <v>22</v>
      </c>
      <c r="G1418" t="s">
        <v>1973</v>
      </c>
      <c r="H1418">
        <v>55</v>
      </c>
      <c r="I1418">
        <v>55</v>
      </c>
      <c r="K1418" t="s">
        <v>193</v>
      </c>
      <c r="L1418" t="s">
        <v>83</v>
      </c>
      <c r="M1418" t="s">
        <v>194</v>
      </c>
      <c r="N1418" t="s">
        <v>36</v>
      </c>
      <c r="Q1418" t="s">
        <v>29</v>
      </c>
    </row>
    <row r="1419" spans="1:17" x14ac:dyDescent="0.3">
      <c r="A1419" t="s">
        <v>52</v>
      </c>
      <c r="B1419" t="s">
        <v>19</v>
      </c>
      <c r="C1419" t="s">
        <v>20</v>
      </c>
      <c r="D1419" t="s">
        <v>535</v>
      </c>
      <c r="E1419" t="s">
        <v>1974</v>
      </c>
      <c r="F1419" t="s">
        <v>22</v>
      </c>
      <c r="G1419" t="s">
        <v>537</v>
      </c>
      <c r="H1419">
        <v>180</v>
      </c>
      <c r="I1419">
        <v>180</v>
      </c>
      <c r="K1419" t="s">
        <v>538</v>
      </c>
      <c r="L1419" t="s">
        <v>185</v>
      </c>
      <c r="M1419" t="s">
        <v>27</v>
      </c>
      <c r="N1419" t="s">
        <v>36</v>
      </c>
      <c r="O1419" s="1"/>
      <c r="Q1419" t="s">
        <v>29</v>
      </c>
    </row>
    <row r="1420" spans="1:17" x14ac:dyDescent="0.3">
      <c r="A1420" t="s">
        <v>52</v>
      </c>
      <c r="B1420" t="s">
        <v>19</v>
      </c>
      <c r="C1420" t="s">
        <v>20</v>
      </c>
      <c r="D1420" t="s">
        <v>1975</v>
      </c>
      <c r="E1420" t="s">
        <v>1976</v>
      </c>
      <c r="F1420" t="s">
        <v>22</v>
      </c>
      <c r="G1420" t="s">
        <v>1977</v>
      </c>
      <c r="H1420">
        <v>231</v>
      </c>
      <c r="I1420">
        <v>231</v>
      </c>
      <c r="K1420" t="s">
        <v>1978</v>
      </c>
      <c r="L1420" t="s">
        <v>83</v>
      </c>
      <c r="M1420" t="s">
        <v>118</v>
      </c>
      <c r="N1420" t="s">
        <v>36</v>
      </c>
      <c r="O1420" s="1"/>
      <c r="Q1420" t="s">
        <v>29</v>
      </c>
    </row>
    <row r="1421" spans="1:17" x14ac:dyDescent="0.3">
      <c r="A1421" t="s">
        <v>52</v>
      </c>
      <c r="B1421" t="s">
        <v>19</v>
      </c>
      <c r="C1421" t="s">
        <v>20</v>
      </c>
      <c r="D1421" t="s">
        <v>341</v>
      </c>
      <c r="E1421" t="s">
        <v>1998</v>
      </c>
      <c r="F1421" t="s">
        <v>22</v>
      </c>
      <c r="G1421" t="s">
        <v>1999</v>
      </c>
      <c r="H1421">
        <v>55</v>
      </c>
      <c r="I1421">
        <v>55</v>
      </c>
      <c r="K1421" t="s">
        <v>193</v>
      </c>
      <c r="L1421" t="s">
        <v>83</v>
      </c>
      <c r="M1421" t="s">
        <v>194</v>
      </c>
      <c r="N1421" t="s">
        <v>36</v>
      </c>
      <c r="O1421" s="1"/>
      <c r="Q1421" t="s">
        <v>29</v>
      </c>
    </row>
    <row r="1422" spans="1:17" x14ac:dyDescent="0.3">
      <c r="A1422" t="s">
        <v>52</v>
      </c>
      <c r="B1422" t="s">
        <v>19</v>
      </c>
      <c r="C1422" t="s">
        <v>20</v>
      </c>
      <c r="D1422" t="s">
        <v>721</v>
      </c>
      <c r="E1422" t="s">
        <v>2000</v>
      </c>
      <c r="F1422" t="s">
        <v>22</v>
      </c>
      <c r="G1422" t="s">
        <v>2001</v>
      </c>
      <c r="H1422">
        <v>169</v>
      </c>
      <c r="I1422">
        <v>169</v>
      </c>
      <c r="K1422" t="s">
        <v>724</v>
      </c>
      <c r="L1422" t="s">
        <v>26</v>
      </c>
      <c r="M1422" t="s">
        <v>27</v>
      </c>
      <c r="N1422" t="s">
        <v>42</v>
      </c>
      <c r="O1422" s="1"/>
      <c r="Q1422" t="s">
        <v>29</v>
      </c>
    </row>
    <row r="1423" spans="1:17" x14ac:dyDescent="0.3">
      <c r="A1423" t="s">
        <v>52</v>
      </c>
      <c r="B1423" t="s">
        <v>19</v>
      </c>
      <c r="C1423" t="s">
        <v>20</v>
      </c>
      <c r="D1423" t="s">
        <v>2014</v>
      </c>
      <c r="E1423" t="s">
        <v>2015</v>
      </c>
      <c r="F1423" t="s">
        <v>22</v>
      </c>
      <c r="G1423" t="s">
        <v>2016</v>
      </c>
      <c r="H1423">
        <v>13.6</v>
      </c>
      <c r="I1423">
        <v>13.6</v>
      </c>
      <c r="K1423" t="s">
        <v>2017</v>
      </c>
      <c r="L1423" t="s">
        <v>83</v>
      </c>
      <c r="M1423" t="s">
        <v>118</v>
      </c>
      <c r="N1423" t="s">
        <v>28</v>
      </c>
      <c r="Q1423" t="s">
        <v>29</v>
      </c>
    </row>
    <row r="1424" spans="1:17" x14ac:dyDescent="0.3">
      <c r="A1424" t="s">
        <v>52</v>
      </c>
      <c r="B1424" t="s">
        <v>19</v>
      </c>
      <c r="C1424" t="s">
        <v>20</v>
      </c>
      <c r="D1424" t="s">
        <v>712</v>
      </c>
      <c r="E1424" t="s">
        <v>2031</v>
      </c>
      <c r="F1424" t="s">
        <v>22</v>
      </c>
      <c r="G1424" t="s">
        <v>2032</v>
      </c>
      <c r="H1424">
        <v>3.3</v>
      </c>
      <c r="I1424">
        <v>3.3</v>
      </c>
      <c r="K1424" t="s">
        <v>715</v>
      </c>
      <c r="L1424" t="s">
        <v>34</v>
      </c>
      <c r="M1424" t="s">
        <v>35</v>
      </c>
      <c r="N1424" t="s">
        <v>28</v>
      </c>
      <c r="Q1424" t="s">
        <v>29</v>
      </c>
    </row>
    <row r="1425" spans="1:17" x14ac:dyDescent="0.3">
      <c r="A1425" t="s">
        <v>52</v>
      </c>
      <c r="B1425" t="s">
        <v>19</v>
      </c>
      <c r="C1425" t="s">
        <v>20</v>
      </c>
      <c r="D1425" t="s">
        <v>326</v>
      </c>
      <c r="E1425" t="s">
        <v>2033</v>
      </c>
      <c r="F1425" t="s">
        <v>22</v>
      </c>
      <c r="G1425" t="s">
        <v>2034</v>
      </c>
      <c r="H1425">
        <v>198.9</v>
      </c>
      <c r="I1425">
        <v>198.9</v>
      </c>
      <c r="K1425" t="s">
        <v>329</v>
      </c>
      <c r="L1425" t="s">
        <v>26</v>
      </c>
      <c r="M1425" t="s">
        <v>27</v>
      </c>
      <c r="N1425" t="s">
        <v>28</v>
      </c>
      <c r="O1425" s="1"/>
      <c r="Q1425" t="s">
        <v>29</v>
      </c>
    </row>
    <row r="1426" spans="1:17" x14ac:dyDescent="0.3">
      <c r="A1426" t="s">
        <v>52</v>
      </c>
      <c r="B1426" t="s">
        <v>19</v>
      </c>
      <c r="C1426" t="s">
        <v>20</v>
      </c>
      <c r="D1426" t="s">
        <v>520</v>
      </c>
      <c r="E1426" t="s">
        <v>2043</v>
      </c>
      <c r="F1426" t="s">
        <v>22</v>
      </c>
      <c r="G1426" t="s">
        <v>522</v>
      </c>
      <c r="H1426">
        <v>49.4</v>
      </c>
      <c r="I1426">
        <v>49.4</v>
      </c>
      <c r="K1426" t="s">
        <v>68</v>
      </c>
      <c r="L1426" t="s">
        <v>26</v>
      </c>
      <c r="M1426" t="s">
        <v>27</v>
      </c>
      <c r="O1426" s="1"/>
      <c r="Q1426" t="s">
        <v>29</v>
      </c>
    </row>
    <row r="1427" spans="1:17" x14ac:dyDescent="0.3">
      <c r="A1427" t="s">
        <v>52</v>
      </c>
      <c r="B1427" t="s">
        <v>19</v>
      </c>
      <c r="C1427" t="s">
        <v>20</v>
      </c>
      <c r="D1427" t="s">
        <v>1107</v>
      </c>
      <c r="E1427" t="s">
        <v>2044</v>
      </c>
      <c r="F1427" t="s">
        <v>22</v>
      </c>
      <c r="G1427" t="s">
        <v>2045</v>
      </c>
      <c r="H1427">
        <v>5.6</v>
      </c>
      <c r="I1427">
        <v>5.6</v>
      </c>
      <c r="K1427" t="s">
        <v>68</v>
      </c>
      <c r="L1427" t="s">
        <v>34</v>
      </c>
      <c r="M1427" t="s">
        <v>35</v>
      </c>
      <c r="N1427" t="s">
        <v>36</v>
      </c>
      <c r="Q1427" t="s">
        <v>29</v>
      </c>
    </row>
    <row r="1428" spans="1:17" x14ac:dyDescent="0.3">
      <c r="A1428" t="s">
        <v>52</v>
      </c>
      <c r="B1428" t="s">
        <v>19</v>
      </c>
      <c r="C1428" t="s">
        <v>20</v>
      </c>
      <c r="D1428" t="s">
        <v>361</v>
      </c>
      <c r="E1428" t="s">
        <v>2060</v>
      </c>
      <c r="F1428" t="s">
        <v>22</v>
      </c>
      <c r="G1428" t="s">
        <v>2060</v>
      </c>
      <c r="H1428">
        <v>241.5</v>
      </c>
      <c r="I1428">
        <v>241.5</v>
      </c>
      <c r="K1428" t="s">
        <v>363</v>
      </c>
      <c r="L1428" t="s">
        <v>185</v>
      </c>
      <c r="M1428" t="s">
        <v>27</v>
      </c>
      <c r="N1428" t="s">
        <v>28</v>
      </c>
      <c r="Q1428" t="s">
        <v>29</v>
      </c>
    </row>
    <row r="1429" spans="1:17" x14ac:dyDescent="0.3">
      <c r="A1429" t="s">
        <v>52</v>
      </c>
      <c r="B1429" t="s">
        <v>19</v>
      </c>
      <c r="C1429" t="s">
        <v>20</v>
      </c>
      <c r="D1429" t="s">
        <v>1178</v>
      </c>
      <c r="E1429" t="s">
        <v>2061</v>
      </c>
      <c r="F1429" t="s">
        <v>22</v>
      </c>
      <c r="G1429" t="s">
        <v>2062</v>
      </c>
      <c r="H1429">
        <v>4.2</v>
      </c>
      <c r="I1429">
        <v>4.2</v>
      </c>
      <c r="L1429" t="s">
        <v>34</v>
      </c>
      <c r="M1429" t="s">
        <v>35</v>
      </c>
      <c r="N1429" t="s">
        <v>36</v>
      </c>
      <c r="Q1429" t="s">
        <v>29</v>
      </c>
    </row>
    <row r="1430" spans="1:17" x14ac:dyDescent="0.3">
      <c r="A1430" t="s">
        <v>52</v>
      </c>
      <c r="B1430" t="s">
        <v>19</v>
      </c>
      <c r="C1430" t="s">
        <v>20</v>
      </c>
      <c r="D1430" t="s">
        <v>712</v>
      </c>
      <c r="E1430" t="s">
        <v>2068</v>
      </c>
      <c r="F1430" t="s">
        <v>22</v>
      </c>
      <c r="G1430" t="s">
        <v>2069</v>
      </c>
      <c r="H1430">
        <v>3.3</v>
      </c>
      <c r="I1430">
        <v>3.3</v>
      </c>
      <c r="K1430" t="s">
        <v>715</v>
      </c>
      <c r="L1430" t="s">
        <v>34</v>
      </c>
      <c r="M1430" t="s">
        <v>35</v>
      </c>
      <c r="N1430" t="s">
        <v>28</v>
      </c>
      <c r="O1430" s="1"/>
      <c r="Q1430" t="s">
        <v>29</v>
      </c>
    </row>
    <row r="1431" spans="1:17" x14ac:dyDescent="0.3">
      <c r="A1431" t="s">
        <v>52</v>
      </c>
      <c r="B1431" t="s">
        <v>19</v>
      </c>
      <c r="C1431" t="s">
        <v>20</v>
      </c>
      <c r="D1431" t="s">
        <v>123</v>
      </c>
      <c r="E1431" t="s">
        <v>2101</v>
      </c>
      <c r="F1431" t="s">
        <v>22</v>
      </c>
      <c r="G1431" t="s">
        <v>2102</v>
      </c>
      <c r="H1431">
        <v>49.9</v>
      </c>
      <c r="I1431">
        <v>49.9</v>
      </c>
      <c r="K1431" t="s">
        <v>126</v>
      </c>
      <c r="L1431" t="s">
        <v>26</v>
      </c>
      <c r="M1431" t="s">
        <v>27</v>
      </c>
      <c r="N1431" t="s">
        <v>36</v>
      </c>
      <c r="O1431" s="1"/>
      <c r="Q1431" t="s">
        <v>29</v>
      </c>
    </row>
    <row r="1432" spans="1:17" x14ac:dyDescent="0.3">
      <c r="A1432" t="s">
        <v>52</v>
      </c>
      <c r="B1432" t="s">
        <v>19</v>
      </c>
      <c r="C1432" t="s">
        <v>20</v>
      </c>
      <c r="D1432" t="s">
        <v>352</v>
      </c>
      <c r="E1432" t="s">
        <v>2103</v>
      </c>
      <c r="F1432" t="s">
        <v>22</v>
      </c>
      <c r="G1432" t="s">
        <v>2104</v>
      </c>
      <c r="H1432">
        <v>10.8</v>
      </c>
      <c r="I1432">
        <v>10.8</v>
      </c>
      <c r="K1432" t="s">
        <v>227</v>
      </c>
      <c r="L1432" t="s">
        <v>34</v>
      </c>
      <c r="M1432" t="s">
        <v>35</v>
      </c>
      <c r="N1432" t="s">
        <v>28</v>
      </c>
      <c r="O1432" s="1"/>
      <c r="Q1432" t="s">
        <v>29</v>
      </c>
    </row>
    <row r="1433" spans="1:17" x14ac:dyDescent="0.3">
      <c r="A1433" t="s">
        <v>52</v>
      </c>
      <c r="B1433" t="s">
        <v>19</v>
      </c>
      <c r="C1433" t="s">
        <v>20</v>
      </c>
      <c r="D1433" t="s">
        <v>1378</v>
      </c>
      <c r="E1433" t="s">
        <v>2122</v>
      </c>
      <c r="F1433" t="s">
        <v>22</v>
      </c>
      <c r="G1433" t="s">
        <v>2123</v>
      </c>
      <c r="H1433">
        <v>12.9</v>
      </c>
      <c r="I1433">
        <v>12.9</v>
      </c>
      <c r="K1433" t="s">
        <v>68</v>
      </c>
      <c r="L1433" t="s">
        <v>34</v>
      </c>
      <c r="M1433" t="s">
        <v>35</v>
      </c>
      <c r="N1433" t="s">
        <v>36</v>
      </c>
      <c r="Q1433" t="s">
        <v>29</v>
      </c>
    </row>
    <row r="1434" spans="1:17" x14ac:dyDescent="0.3">
      <c r="A1434" t="s">
        <v>52</v>
      </c>
      <c r="B1434" t="s">
        <v>19</v>
      </c>
      <c r="C1434" t="s">
        <v>20</v>
      </c>
      <c r="D1434" t="s">
        <v>712</v>
      </c>
      <c r="E1434" t="s">
        <v>2124</v>
      </c>
      <c r="F1434" t="s">
        <v>22</v>
      </c>
      <c r="G1434" t="s">
        <v>2125</v>
      </c>
      <c r="H1434">
        <v>3.3</v>
      </c>
      <c r="I1434">
        <v>3.3</v>
      </c>
      <c r="K1434" t="s">
        <v>715</v>
      </c>
      <c r="L1434" t="s">
        <v>34</v>
      </c>
      <c r="M1434" t="s">
        <v>35</v>
      </c>
      <c r="N1434" t="s">
        <v>28</v>
      </c>
      <c r="O1434" s="1"/>
      <c r="Q1434" t="s">
        <v>29</v>
      </c>
    </row>
    <row r="1435" spans="1:17" x14ac:dyDescent="0.3">
      <c r="A1435" t="s">
        <v>52</v>
      </c>
      <c r="B1435" t="s">
        <v>19</v>
      </c>
      <c r="C1435" t="s">
        <v>20</v>
      </c>
      <c r="D1435" t="s">
        <v>238</v>
      </c>
      <c r="E1435" t="s">
        <v>2136</v>
      </c>
      <c r="F1435" t="s">
        <v>22</v>
      </c>
      <c r="G1435" t="s">
        <v>2137</v>
      </c>
      <c r="H1435">
        <v>141.6</v>
      </c>
      <c r="I1435">
        <v>141.6</v>
      </c>
      <c r="K1435" t="s">
        <v>241</v>
      </c>
      <c r="L1435" t="s">
        <v>34</v>
      </c>
      <c r="M1435" t="s">
        <v>35</v>
      </c>
      <c r="N1435" t="s">
        <v>36</v>
      </c>
      <c r="O1435" s="1"/>
      <c r="Q1435" t="s">
        <v>29</v>
      </c>
    </row>
    <row r="1436" spans="1:17" x14ac:dyDescent="0.3">
      <c r="A1436" t="s">
        <v>52</v>
      </c>
      <c r="B1436" t="s">
        <v>19</v>
      </c>
      <c r="C1436" t="s">
        <v>20</v>
      </c>
      <c r="D1436" t="s">
        <v>635</v>
      </c>
      <c r="E1436" t="s">
        <v>2138</v>
      </c>
      <c r="F1436" t="s">
        <v>22</v>
      </c>
      <c r="G1436" t="s">
        <v>2138</v>
      </c>
      <c r="H1436">
        <v>148.1</v>
      </c>
      <c r="I1436">
        <v>148.1</v>
      </c>
      <c r="K1436" t="s">
        <v>637</v>
      </c>
      <c r="L1436" t="s">
        <v>40</v>
      </c>
      <c r="M1436" t="s">
        <v>41</v>
      </c>
      <c r="N1436" t="s">
        <v>28</v>
      </c>
      <c r="O1436" s="1"/>
      <c r="Q1436" t="s">
        <v>29</v>
      </c>
    </row>
    <row r="1437" spans="1:17" x14ac:dyDescent="0.3">
      <c r="A1437" t="s">
        <v>52</v>
      </c>
      <c r="B1437" t="s">
        <v>19</v>
      </c>
      <c r="C1437" t="s">
        <v>20</v>
      </c>
      <c r="D1437" t="s">
        <v>2148</v>
      </c>
      <c r="E1437" t="s">
        <v>2149</v>
      </c>
      <c r="F1437" t="s">
        <v>22</v>
      </c>
      <c r="G1437" t="s">
        <v>2150</v>
      </c>
      <c r="H1437">
        <v>48.5</v>
      </c>
      <c r="I1437">
        <v>48.5</v>
      </c>
      <c r="K1437" t="s">
        <v>469</v>
      </c>
      <c r="L1437" t="s">
        <v>26</v>
      </c>
      <c r="M1437" t="s">
        <v>27</v>
      </c>
      <c r="N1437" t="s">
        <v>36</v>
      </c>
      <c r="O1437" s="1"/>
      <c r="Q1437" t="s">
        <v>29</v>
      </c>
    </row>
    <row r="1438" spans="1:17" x14ac:dyDescent="0.3">
      <c r="A1438" t="s">
        <v>52</v>
      </c>
      <c r="B1438" t="s">
        <v>19</v>
      </c>
      <c r="C1438" t="s">
        <v>20</v>
      </c>
      <c r="D1438" t="s">
        <v>1107</v>
      </c>
      <c r="E1438" t="s">
        <v>2165</v>
      </c>
      <c r="F1438" t="s">
        <v>22</v>
      </c>
      <c r="G1438" t="s">
        <v>2166</v>
      </c>
      <c r="H1438">
        <v>5.6</v>
      </c>
      <c r="I1438">
        <v>5.6</v>
      </c>
      <c r="K1438" t="s">
        <v>68</v>
      </c>
      <c r="L1438" t="s">
        <v>34</v>
      </c>
      <c r="M1438" t="s">
        <v>35</v>
      </c>
      <c r="N1438" t="s">
        <v>36</v>
      </c>
      <c r="Q1438" t="s">
        <v>29</v>
      </c>
    </row>
    <row r="1439" spans="1:17" x14ac:dyDescent="0.3">
      <c r="A1439" t="s">
        <v>52</v>
      </c>
      <c r="B1439" t="s">
        <v>19</v>
      </c>
      <c r="C1439" t="s">
        <v>20</v>
      </c>
      <c r="D1439" t="s">
        <v>1330</v>
      </c>
      <c r="E1439" t="s">
        <v>2167</v>
      </c>
      <c r="F1439" t="s">
        <v>22</v>
      </c>
      <c r="G1439" t="s">
        <v>2168</v>
      </c>
      <c r="H1439">
        <v>39.1</v>
      </c>
      <c r="I1439">
        <v>39.1</v>
      </c>
      <c r="K1439" t="s">
        <v>241</v>
      </c>
      <c r="L1439" t="s">
        <v>34</v>
      </c>
      <c r="M1439" t="s">
        <v>35</v>
      </c>
      <c r="N1439" t="s">
        <v>28</v>
      </c>
      <c r="O1439" s="1"/>
      <c r="Q1439" t="s">
        <v>29</v>
      </c>
    </row>
    <row r="1440" spans="1:17" x14ac:dyDescent="0.3">
      <c r="A1440" t="s">
        <v>52</v>
      </c>
      <c r="B1440" t="s">
        <v>19</v>
      </c>
      <c r="C1440" t="s">
        <v>20</v>
      </c>
      <c r="D1440" t="s">
        <v>21</v>
      </c>
      <c r="E1440" t="s">
        <v>2169</v>
      </c>
      <c r="F1440" t="s">
        <v>22</v>
      </c>
      <c r="G1440" t="s">
        <v>2170</v>
      </c>
      <c r="H1440">
        <v>10.8</v>
      </c>
      <c r="I1440">
        <v>10.8</v>
      </c>
      <c r="K1440" t="s">
        <v>434</v>
      </c>
      <c r="L1440" t="s">
        <v>26</v>
      </c>
      <c r="M1440" t="s">
        <v>27</v>
      </c>
      <c r="N1440" t="s">
        <v>28</v>
      </c>
      <c r="O1440" s="1"/>
      <c r="Q1440" t="s">
        <v>29</v>
      </c>
    </row>
    <row r="1441" spans="1:17" x14ac:dyDescent="0.3">
      <c r="A1441" t="s">
        <v>52</v>
      </c>
      <c r="B1441" t="s">
        <v>19</v>
      </c>
      <c r="C1441" t="s">
        <v>20</v>
      </c>
      <c r="D1441" t="s">
        <v>2172</v>
      </c>
      <c r="E1441" t="s">
        <v>2173</v>
      </c>
      <c r="F1441" t="s">
        <v>22</v>
      </c>
      <c r="G1441" t="s">
        <v>2174</v>
      </c>
      <c r="H1441">
        <v>25</v>
      </c>
      <c r="I1441">
        <v>25</v>
      </c>
      <c r="K1441" t="s">
        <v>68</v>
      </c>
      <c r="L1441" t="s">
        <v>34</v>
      </c>
      <c r="M1441" t="s">
        <v>35</v>
      </c>
      <c r="N1441" t="s">
        <v>36</v>
      </c>
      <c r="O1441" s="1"/>
      <c r="Q1441" t="s">
        <v>29</v>
      </c>
    </row>
    <row r="1442" spans="1:17" x14ac:dyDescent="0.3">
      <c r="A1442" t="s">
        <v>52</v>
      </c>
      <c r="C1442" t="s">
        <v>20</v>
      </c>
      <c r="D1442" t="s">
        <v>600</v>
      </c>
      <c r="E1442" t="s">
        <v>2175</v>
      </c>
      <c r="F1442" t="s">
        <v>22</v>
      </c>
      <c r="G1442" t="s">
        <v>2175</v>
      </c>
      <c r="H1442">
        <v>62.5</v>
      </c>
      <c r="I1442">
        <v>62.5</v>
      </c>
      <c r="N1442" t="s">
        <v>36</v>
      </c>
      <c r="O1442" s="1"/>
      <c r="Q1442" t="s">
        <v>29</v>
      </c>
    </row>
    <row r="1443" spans="1:17" x14ac:dyDescent="0.3">
      <c r="A1443" t="s">
        <v>52</v>
      </c>
      <c r="B1443" t="s">
        <v>19</v>
      </c>
      <c r="C1443" t="s">
        <v>20</v>
      </c>
      <c r="D1443" t="s">
        <v>2148</v>
      </c>
      <c r="E1443" t="s">
        <v>2176</v>
      </c>
      <c r="F1443" t="s">
        <v>22</v>
      </c>
      <c r="G1443" t="s">
        <v>2177</v>
      </c>
      <c r="H1443">
        <v>48.5</v>
      </c>
      <c r="I1443">
        <v>48.5</v>
      </c>
      <c r="K1443" t="s">
        <v>469</v>
      </c>
      <c r="L1443" t="s">
        <v>26</v>
      </c>
      <c r="M1443" t="s">
        <v>27</v>
      </c>
      <c r="N1443" t="s">
        <v>36</v>
      </c>
      <c r="Q1443" t="s">
        <v>29</v>
      </c>
    </row>
    <row r="1444" spans="1:17" x14ac:dyDescent="0.3">
      <c r="A1444" t="s">
        <v>52</v>
      </c>
      <c r="B1444" t="s">
        <v>19</v>
      </c>
      <c r="C1444" t="s">
        <v>20</v>
      </c>
      <c r="D1444" t="s">
        <v>114</v>
      </c>
      <c r="E1444" t="s">
        <v>2178</v>
      </c>
      <c r="F1444" t="s">
        <v>22</v>
      </c>
      <c r="G1444" t="s">
        <v>2179</v>
      </c>
      <c r="H1444">
        <v>177.3</v>
      </c>
      <c r="I1444">
        <v>177.3</v>
      </c>
      <c r="K1444" t="s">
        <v>117</v>
      </c>
      <c r="L1444" t="s">
        <v>26</v>
      </c>
      <c r="M1444" t="s">
        <v>27</v>
      </c>
      <c r="N1444" t="s">
        <v>28</v>
      </c>
      <c r="Q1444" t="s">
        <v>29</v>
      </c>
    </row>
    <row r="1445" spans="1:17" x14ac:dyDescent="0.3">
      <c r="A1445" t="s">
        <v>52</v>
      </c>
      <c r="B1445" t="s">
        <v>19</v>
      </c>
      <c r="C1445" t="s">
        <v>20</v>
      </c>
      <c r="D1445" t="s">
        <v>238</v>
      </c>
      <c r="E1445" t="s">
        <v>2187</v>
      </c>
      <c r="F1445" t="s">
        <v>22</v>
      </c>
      <c r="G1445" t="s">
        <v>2188</v>
      </c>
      <c r="H1445">
        <v>132.19999999999999</v>
      </c>
      <c r="I1445">
        <v>132.19999999999999</v>
      </c>
      <c r="K1445" t="s">
        <v>241</v>
      </c>
      <c r="L1445" t="s">
        <v>34</v>
      </c>
      <c r="M1445" t="s">
        <v>35</v>
      </c>
      <c r="N1445" t="s">
        <v>36</v>
      </c>
      <c r="Q1445" t="s">
        <v>29</v>
      </c>
    </row>
    <row r="1446" spans="1:17" x14ac:dyDescent="0.3">
      <c r="A1446" t="s">
        <v>52</v>
      </c>
      <c r="C1446" t="s">
        <v>20</v>
      </c>
      <c r="D1446" t="s">
        <v>53</v>
      </c>
      <c r="E1446" t="s">
        <v>2212</v>
      </c>
      <c r="F1446" t="s">
        <v>22</v>
      </c>
      <c r="G1446" t="s">
        <v>2212</v>
      </c>
      <c r="H1446">
        <v>188</v>
      </c>
      <c r="I1446">
        <v>188</v>
      </c>
      <c r="L1446" t="s">
        <v>26</v>
      </c>
      <c r="N1446" t="s">
        <v>28</v>
      </c>
      <c r="O1446" s="1"/>
      <c r="Q1446" t="s">
        <v>29</v>
      </c>
    </row>
    <row r="1447" spans="1:17" x14ac:dyDescent="0.3">
      <c r="A1447" t="s">
        <v>52</v>
      </c>
      <c r="B1447" t="s">
        <v>19</v>
      </c>
      <c r="C1447" t="s">
        <v>20</v>
      </c>
      <c r="D1447" t="s">
        <v>114</v>
      </c>
      <c r="E1447" t="s">
        <v>2245</v>
      </c>
      <c r="F1447" t="s">
        <v>22</v>
      </c>
      <c r="G1447" t="s">
        <v>2246</v>
      </c>
      <c r="H1447">
        <v>177.3</v>
      </c>
      <c r="I1447">
        <v>177.3</v>
      </c>
      <c r="K1447" t="s">
        <v>117</v>
      </c>
      <c r="L1447" t="s">
        <v>26</v>
      </c>
      <c r="M1447" t="s">
        <v>27</v>
      </c>
      <c r="N1447" t="s">
        <v>28</v>
      </c>
      <c r="O1447" s="1"/>
      <c r="Q1447" t="s">
        <v>29</v>
      </c>
    </row>
    <row r="1448" spans="1:17" x14ac:dyDescent="0.3">
      <c r="A1448" t="s">
        <v>52</v>
      </c>
      <c r="B1448" t="s">
        <v>19</v>
      </c>
      <c r="C1448" t="s">
        <v>20</v>
      </c>
      <c r="D1448" t="s">
        <v>219</v>
      </c>
      <c r="E1448" t="s">
        <v>2247</v>
      </c>
      <c r="F1448" t="s">
        <v>22</v>
      </c>
      <c r="G1448" t="s">
        <v>2248</v>
      </c>
      <c r="H1448">
        <v>95</v>
      </c>
      <c r="I1448">
        <v>95</v>
      </c>
      <c r="K1448" t="s">
        <v>222</v>
      </c>
      <c r="L1448" t="s">
        <v>26</v>
      </c>
      <c r="M1448" t="s">
        <v>27</v>
      </c>
      <c r="N1448" t="s">
        <v>36</v>
      </c>
      <c r="O1448" s="1"/>
      <c r="Q1448" t="s">
        <v>29</v>
      </c>
    </row>
    <row r="1449" spans="1:17" x14ac:dyDescent="0.3">
      <c r="A1449" t="s">
        <v>52</v>
      </c>
      <c r="B1449" t="s">
        <v>19</v>
      </c>
      <c r="C1449" t="s">
        <v>20</v>
      </c>
      <c r="D1449" t="s">
        <v>837</v>
      </c>
      <c r="E1449" t="s">
        <v>2278</v>
      </c>
      <c r="F1449" t="s">
        <v>22</v>
      </c>
      <c r="G1449" t="s">
        <v>2278</v>
      </c>
      <c r="H1449">
        <v>104.4</v>
      </c>
      <c r="I1449">
        <v>104.4</v>
      </c>
      <c r="K1449" t="s">
        <v>2278</v>
      </c>
      <c r="L1449" t="s">
        <v>652</v>
      </c>
      <c r="M1449" t="s">
        <v>35</v>
      </c>
      <c r="N1449" t="s">
        <v>42</v>
      </c>
      <c r="Q1449" t="s">
        <v>29</v>
      </c>
    </row>
    <row r="1450" spans="1:17" x14ac:dyDescent="0.3">
      <c r="A1450" t="s">
        <v>52</v>
      </c>
      <c r="B1450" t="s">
        <v>19</v>
      </c>
      <c r="C1450" t="s">
        <v>20</v>
      </c>
      <c r="D1450" t="s">
        <v>352</v>
      </c>
      <c r="E1450" t="s">
        <v>2285</v>
      </c>
      <c r="F1450" t="s">
        <v>22</v>
      </c>
      <c r="G1450" t="s">
        <v>2286</v>
      </c>
      <c r="H1450">
        <v>55</v>
      </c>
      <c r="I1450">
        <v>55</v>
      </c>
      <c r="K1450" t="s">
        <v>227</v>
      </c>
      <c r="L1450" t="s">
        <v>34</v>
      </c>
      <c r="M1450" t="s">
        <v>35</v>
      </c>
      <c r="N1450" t="s">
        <v>28</v>
      </c>
      <c r="O1450" s="1"/>
      <c r="Q1450" t="s">
        <v>29</v>
      </c>
    </row>
    <row r="1451" spans="1:17" x14ac:dyDescent="0.3">
      <c r="A1451" t="s">
        <v>52</v>
      </c>
      <c r="C1451" t="s">
        <v>20</v>
      </c>
      <c r="D1451" t="s">
        <v>995</v>
      </c>
      <c r="E1451" t="s">
        <v>2312</v>
      </c>
      <c r="F1451" t="s">
        <v>22</v>
      </c>
      <c r="G1451" t="s">
        <v>2312</v>
      </c>
      <c r="H1451">
        <v>32.200000000000003</v>
      </c>
      <c r="I1451">
        <v>32.200000000000003</v>
      </c>
      <c r="N1451" t="s">
        <v>28</v>
      </c>
      <c r="O1451" s="1"/>
      <c r="Q1451" t="s">
        <v>29</v>
      </c>
    </row>
    <row r="1452" spans="1:17" x14ac:dyDescent="0.3">
      <c r="A1452" t="s">
        <v>52</v>
      </c>
      <c r="B1452" t="s">
        <v>19</v>
      </c>
      <c r="C1452" t="s">
        <v>20</v>
      </c>
      <c r="D1452" t="s">
        <v>178</v>
      </c>
      <c r="E1452" t="s">
        <v>2319</v>
      </c>
      <c r="F1452" t="s">
        <v>22</v>
      </c>
      <c r="G1452" t="s">
        <v>2320</v>
      </c>
      <c r="H1452">
        <v>236</v>
      </c>
      <c r="I1452">
        <v>236</v>
      </c>
      <c r="K1452" t="s">
        <v>181</v>
      </c>
      <c r="L1452" t="s">
        <v>83</v>
      </c>
      <c r="M1452" t="s">
        <v>118</v>
      </c>
      <c r="N1452" t="s">
        <v>36</v>
      </c>
      <c r="Q1452" t="s">
        <v>29</v>
      </c>
    </row>
    <row r="1453" spans="1:17" x14ac:dyDescent="0.3">
      <c r="A1453" t="s">
        <v>52</v>
      </c>
      <c r="C1453" t="s">
        <v>20</v>
      </c>
      <c r="D1453" t="s">
        <v>995</v>
      </c>
      <c r="E1453" t="s">
        <v>2324</v>
      </c>
      <c r="F1453" t="s">
        <v>22</v>
      </c>
      <c r="G1453" t="s">
        <v>2324</v>
      </c>
      <c r="H1453">
        <v>32.200000000000003</v>
      </c>
      <c r="I1453">
        <v>32.200000000000003</v>
      </c>
      <c r="N1453" t="s">
        <v>28</v>
      </c>
      <c r="O1453" s="1"/>
      <c r="Q1453" t="s">
        <v>29</v>
      </c>
    </row>
    <row r="1454" spans="1:17" x14ac:dyDescent="0.3">
      <c r="A1454" t="s">
        <v>52</v>
      </c>
      <c r="B1454" t="s">
        <v>19</v>
      </c>
      <c r="C1454" t="s">
        <v>20</v>
      </c>
      <c r="D1454" t="s">
        <v>837</v>
      </c>
      <c r="E1454" t="s">
        <v>2325</v>
      </c>
      <c r="F1454" t="s">
        <v>22</v>
      </c>
      <c r="G1454" t="s">
        <v>2325</v>
      </c>
      <c r="H1454">
        <v>112.5</v>
      </c>
      <c r="I1454">
        <v>112.5</v>
      </c>
      <c r="L1454" t="s">
        <v>652</v>
      </c>
      <c r="M1454" t="s">
        <v>160</v>
      </c>
      <c r="N1454" t="s">
        <v>42</v>
      </c>
      <c r="Q1454" t="s">
        <v>29</v>
      </c>
    </row>
    <row r="1455" spans="1:17" x14ac:dyDescent="0.3">
      <c r="A1455" t="s">
        <v>52</v>
      </c>
      <c r="B1455" t="s">
        <v>19</v>
      </c>
      <c r="C1455" t="s">
        <v>20</v>
      </c>
      <c r="D1455" t="s">
        <v>215</v>
      </c>
      <c r="E1455" t="s">
        <v>2349</v>
      </c>
      <c r="F1455" t="s">
        <v>22</v>
      </c>
      <c r="G1455" t="s">
        <v>2350</v>
      </c>
      <c r="H1455">
        <v>227</v>
      </c>
      <c r="I1455">
        <v>227</v>
      </c>
      <c r="K1455" t="s">
        <v>218</v>
      </c>
      <c r="L1455" t="s">
        <v>83</v>
      </c>
      <c r="M1455" t="s">
        <v>27</v>
      </c>
      <c r="N1455" t="s">
        <v>28</v>
      </c>
      <c r="O1455" s="1"/>
      <c r="Q1455" t="s">
        <v>29</v>
      </c>
    </row>
    <row r="1456" spans="1:17" x14ac:dyDescent="0.3">
      <c r="A1456" t="s">
        <v>52</v>
      </c>
      <c r="B1456" t="s">
        <v>19</v>
      </c>
      <c r="C1456" t="s">
        <v>20</v>
      </c>
      <c r="D1456" t="s">
        <v>352</v>
      </c>
      <c r="E1456" t="s">
        <v>2351</v>
      </c>
      <c r="F1456" t="s">
        <v>22</v>
      </c>
      <c r="G1456" t="s">
        <v>2352</v>
      </c>
      <c r="H1456">
        <v>95</v>
      </c>
      <c r="I1456">
        <v>95</v>
      </c>
      <c r="K1456" t="s">
        <v>227</v>
      </c>
      <c r="L1456" t="s">
        <v>34</v>
      </c>
      <c r="M1456" t="s">
        <v>35</v>
      </c>
      <c r="N1456" t="s">
        <v>28</v>
      </c>
      <c r="Q1456" t="s">
        <v>29</v>
      </c>
    </row>
    <row r="1457" spans="1:17" x14ac:dyDescent="0.3">
      <c r="A1457" t="s">
        <v>52</v>
      </c>
      <c r="B1457" t="s">
        <v>19</v>
      </c>
      <c r="C1457" t="s">
        <v>20</v>
      </c>
      <c r="D1457" t="s">
        <v>495</v>
      </c>
      <c r="E1457" t="s">
        <v>2377</v>
      </c>
      <c r="F1457" t="s">
        <v>22</v>
      </c>
      <c r="G1457" t="s">
        <v>2378</v>
      </c>
      <c r="H1457">
        <v>60</v>
      </c>
      <c r="I1457">
        <v>60</v>
      </c>
      <c r="K1457" t="s">
        <v>241</v>
      </c>
      <c r="L1457" t="s">
        <v>34</v>
      </c>
      <c r="M1457" t="s">
        <v>35</v>
      </c>
      <c r="N1457" t="s">
        <v>28</v>
      </c>
      <c r="Q1457" t="s">
        <v>29</v>
      </c>
    </row>
    <row r="1458" spans="1:17" x14ac:dyDescent="0.3">
      <c r="A1458" t="s">
        <v>52</v>
      </c>
      <c r="B1458" t="s">
        <v>19</v>
      </c>
      <c r="C1458" t="s">
        <v>20</v>
      </c>
      <c r="D1458" t="s">
        <v>1178</v>
      </c>
      <c r="E1458" t="s">
        <v>2391</v>
      </c>
      <c r="F1458" t="s">
        <v>22</v>
      </c>
      <c r="G1458" t="s">
        <v>2392</v>
      </c>
      <c r="H1458">
        <v>4.2</v>
      </c>
      <c r="I1458">
        <v>4.2</v>
      </c>
      <c r="L1458" t="s">
        <v>34</v>
      </c>
      <c r="M1458" t="s">
        <v>35</v>
      </c>
      <c r="N1458" t="s">
        <v>36</v>
      </c>
      <c r="O1458" s="1"/>
      <c r="Q1458" t="s">
        <v>29</v>
      </c>
    </row>
    <row r="1459" spans="1:17" x14ac:dyDescent="0.3">
      <c r="A1459" t="s">
        <v>52</v>
      </c>
      <c r="C1459" t="s">
        <v>20</v>
      </c>
      <c r="D1459" t="s">
        <v>1865</v>
      </c>
      <c r="E1459" t="s">
        <v>2410</v>
      </c>
      <c r="F1459" t="s">
        <v>22</v>
      </c>
      <c r="G1459" t="s">
        <v>2410</v>
      </c>
      <c r="H1459">
        <v>180</v>
      </c>
      <c r="I1459">
        <v>180</v>
      </c>
      <c r="N1459" t="s">
        <v>28</v>
      </c>
      <c r="O1459" s="1"/>
      <c r="Q1459" t="s">
        <v>29</v>
      </c>
    </row>
    <row r="1460" spans="1:17" x14ac:dyDescent="0.3">
      <c r="A1460" t="s">
        <v>52</v>
      </c>
      <c r="B1460" t="s">
        <v>19</v>
      </c>
      <c r="C1460" t="s">
        <v>20</v>
      </c>
      <c r="D1460" t="s">
        <v>330</v>
      </c>
      <c r="E1460" t="s">
        <v>2411</v>
      </c>
      <c r="F1460" t="s">
        <v>22</v>
      </c>
      <c r="G1460" t="s">
        <v>2412</v>
      </c>
      <c r="H1460">
        <v>176</v>
      </c>
      <c r="I1460">
        <v>176</v>
      </c>
      <c r="K1460" t="s">
        <v>333</v>
      </c>
      <c r="L1460" t="s">
        <v>26</v>
      </c>
      <c r="M1460" t="s">
        <v>27</v>
      </c>
      <c r="N1460" t="s">
        <v>36</v>
      </c>
      <c r="Q1460" t="s">
        <v>29</v>
      </c>
    </row>
    <row r="1461" spans="1:17" x14ac:dyDescent="0.3">
      <c r="A1461" t="s">
        <v>52</v>
      </c>
      <c r="B1461" t="s">
        <v>19</v>
      </c>
      <c r="C1461" t="s">
        <v>20</v>
      </c>
      <c r="D1461" t="s">
        <v>123</v>
      </c>
      <c r="E1461" t="s">
        <v>2422</v>
      </c>
      <c r="F1461" t="s">
        <v>22</v>
      </c>
      <c r="G1461" t="s">
        <v>2423</v>
      </c>
      <c r="H1461">
        <v>49.9</v>
      </c>
      <c r="I1461">
        <v>49.9</v>
      </c>
      <c r="K1461" t="s">
        <v>126</v>
      </c>
      <c r="L1461" t="s">
        <v>26</v>
      </c>
      <c r="M1461" t="s">
        <v>27</v>
      </c>
      <c r="N1461" t="s">
        <v>36</v>
      </c>
      <c r="O1461" s="1"/>
      <c r="Q1461" t="s">
        <v>29</v>
      </c>
    </row>
    <row r="1462" spans="1:17" x14ac:dyDescent="0.3">
      <c r="A1462" t="s">
        <v>52</v>
      </c>
      <c r="B1462" t="s">
        <v>19</v>
      </c>
      <c r="C1462" t="s">
        <v>20</v>
      </c>
      <c r="D1462" t="s">
        <v>1366</v>
      </c>
      <c r="E1462" t="s">
        <v>2433</v>
      </c>
      <c r="F1462" t="s">
        <v>22</v>
      </c>
      <c r="G1462" t="s">
        <v>2433</v>
      </c>
      <c r="H1462">
        <v>137.5</v>
      </c>
      <c r="I1462">
        <v>137.5</v>
      </c>
      <c r="K1462" t="s">
        <v>1799</v>
      </c>
      <c r="L1462" t="s">
        <v>83</v>
      </c>
      <c r="M1462" t="s">
        <v>41</v>
      </c>
      <c r="N1462" t="s">
        <v>28</v>
      </c>
      <c r="Q1462" t="s">
        <v>29</v>
      </c>
    </row>
    <row r="1463" spans="1:17" x14ac:dyDescent="0.3">
      <c r="A1463" t="s">
        <v>52</v>
      </c>
      <c r="B1463" t="s">
        <v>19</v>
      </c>
      <c r="C1463" t="s">
        <v>20</v>
      </c>
      <c r="D1463" t="s">
        <v>589</v>
      </c>
      <c r="E1463" t="s">
        <v>2438</v>
      </c>
      <c r="F1463" t="s">
        <v>22</v>
      </c>
      <c r="G1463" t="s">
        <v>2438</v>
      </c>
      <c r="H1463">
        <v>234.5</v>
      </c>
      <c r="I1463">
        <v>234.5</v>
      </c>
      <c r="K1463" t="s">
        <v>591</v>
      </c>
      <c r="L1463" t="s">
        <v>185</v>
      </c>
      <c r="M1463" t="s">
        <v>27</v>
      </c>
      <c r="N1463" t="s">
        <v>28</v>
      </c>
      <c r="O1463" s="1"/>
      <c r="Q1463" t="s">
        <v>29</v>
      </c>
    </row>
    <row r="1464" spans="1:17" x14ac:dyDescent="0.3">
      <c r="A1464" t="s">
        <v>52</v>
      </c>
      <c r="B1464" t="s">
        <v>19</v>
      </c>
      <c r="C1464" t="s">
        <v>20</v>
      </c>
      <c r="D1464" t="s">
        <v>1660</v>
      </c>
      <c r="E1464" t="s">
        <v>2439</v>
      </c>
      <c r="F1464" t="s">
        <v>22</v>
      </c>
      <c r="G1464" t="s">
        <v>1661</v>
      </c>
      <c r="H1464">
        <v>219</v>
      </c>
      <c r="I1464">
        <v>219</v>
      </c>
      <c r="K1464" t="s">
        <v>227</v>
      </c>
      <c r="L1464" t="s">
        <v>40</v>
      </c>
      <c r="M1464" t="s">
        <v>41</v>
      </c>
      <c r="N1464" t="s">
        <v>28</v>
      </c>
      <c r="Q1464" t="s">
        <v>29</v>
      </c>
    </row>
    <row r="1465" spans="1:17" x14ac:dyDescent="0.3">
      <c r="A1465" t="s">
        <v>52</v>
      </c>
      <c r="B1465" t="s">
        <v>19</v>
      </c>
      <c r="C1465" t="s">
        <v>20</v>
      </c>
      <c r="D1465" t="s">
        <v>102</v>
      </c>
      <c r="E1465" t="s">
        <v>2460</v>
      </c>
      <c r="F1465" t="s">
        <v>22</v>
      </c>
      <c r="G1465" t="s">
        <v>104</v>
      </c>
      <c r="H1465">
        <v>116.9</v>
      </c>
      <c r="I1465">
        <v>116.9</v>
      </c>
      <c r="K1465" t="s">
        <v>105</v>
      </c>
      <c r="L1465" t="s">
        <v>83</v>
      </c>
      <c r="M1465" t="s">
        <v>27</v>
      </c>
      <c r="N1465" t="s">
        <v>36</v>
      </c>
      <c r="Q1465" t="s">
        <v>29</v>
      </c>
    </row>
    <row r="1466" spans="1:17" x14ac:dyDescent="0.3">
      <c r="A1466" t="s">
        <v>52</v>
      </c>
      <c r="B1466" t="s">
        <v>19</v>
      </c>
      <c r="C1466" t="s">
        <v>20</v>
      </c>
      <c r="D1466" t="s">
        <v>59</v>
      </c>
      <c r="E1466" t="s">
        <v>2461</v>
      </c>
      <c r="F1466" t="s">
        <v>22</v>
      </c>
      <c r="G1466" t="s">
        <v>2462</v>
      </c>
      <c r="H1466">
        <v>3.3</v>
      </c>
      <c r="I1466">
        <v>3.3</v>
      </c>
      <c r="K1466" t="s">
        <v>62</v>
      </c>
      <c r="L1466" t="s">
        <v>34</v>
      </c>
      <c r="M1466" t="s">
        <v>35</v>
      </c>
      <c r="N1466" t="s">
        <v>36</v>
      </c>
      <c r="O1466" s="1"/>
      <c r="Q1466" t="s">
        <v>29</v>
      </c>
    </row>
    <row r="1467" spans="1:17" x14ac:dyDescent="0.3">
      <c r="A1467" t="s">
        <v>52</v>
      </c>
      <c r="B1467" t="s">
        <v>19</v>
      </c>
      <c r="C1467" t="s">
        <v>20</v>
      </c>
      <c r="D1467" t="s">
        <v>21</v>
      </c>
      <c r="E1467" t="s">
        <v>2469</v>
      </c>
      <c r="F1467" t="s">
        <v>22</v>
      </c>
      <c r="G1467" t="s">
        <v>2470</v>
      </c>
      <c r="H1467">
        <v>10.8</v>
      </c>
      <c r="I1467">
        <v>10.8</v>
      </c>
      <c r="K1467" t="s">
        <v>434</v>
      </c>
      <c r="L1467" t="s">
        <v>26</v>
      </c>
      <c r="M1467" t="s">
        <v>27</v>
      </c>
      <c r="N1467" t="s">
        <v>28</v>
      </c>
      <c r="O1467" s="1"/>
      <c r="Q1467" t="s">
        <v>29</v>
      </c>
    </row>
    <row r="1468" spans="1:17" x14ac:dyDescent="0.3">
      <c r="A1468" t="s">
        <v>52</v>
      </c>
      <c r="C1468" t="s">
        <v>20</v>
      </c>
      <c r="D1468" t="s">
        <v>200</v>
      </c>
      <c r="E1468" t="s">
        <v>2487</v>
      </c>
      <c r="F1468" t="s">
        <v>22</v>
      </c>
      <c r="G1468" t="s">
        <v>2487</v>
      </c>
      <c r="H1468">
        <v>182</v>
      </c>
      <c r="I1468">
        <v>182</v>
      </c>
      <c r="N1468" t="s">
        <v>28</v>
      </c>
      <c r="Q1468" t="s">
        <v>29</v>
      </c>
    </row>
    <row r="1469" spans="1:17" x14ac:dyDescent="0.3">
      <c r="A1469" t="s">
        <v>52</v>
      </c>
      <c r="B1469" t="s">
        <v>19</v>
      </c>
      <c r="C1469" t="s">
        <v>20</v>
      </c>
      <c r="D1469" t="s">
        <v>920</v>
      </c>
      <c r="E1469" t="s">
        <v>2488</v>
      </c>
      <c r="F1469" t="s">
        <v>22</v>
      </c>
      <c r="G1469" t="s">
        <v>2489</v>
      </c>
      <c r="H1469">
        <v>32.5</v>
      </c>
      <c r="I1469">
        <v>32.5</v>
      </c>
      <c r="K1469" t="s">
        <v>68</v>
      </c>
      <c r="L1469" t="s">
        <v>34</v>
      </c>
      <c r="M1469" t="s">
        <v>35</v>
      </c>
      <c r="N1469" t="s">
        <v>36</v>
      </c>
      <c r="O1469" s="1"/>
      <c r="Q1469" t="s">
        <v>29</v>
      </c>
    </row>
    <row r="1470" spans="1:17" x14ac:dyDescent="0.3">
      <c r="A1470" t="s">
        <v>52</v>
      </c>
      <c r="B1470" t="s">
        <v>19</v>
      </c>
      <c r="C1470" t="s">
        <v>20</v>
      </c>
      <c r="D1470" t="s">
        <v>2014</v>
      </c>
      <c r="E1470" t="s">
        <v>2525</v>
      </c>
      <c r="F1470" t="s">
        <v>22</v>
      </c>
      <c r="G1470" t="s">
        <v>2526</v>
      </c>
      <c r="H1470">
        <v>11.5</v>
      </c>
      <c r="I1470">
        <v>11.5</v>
      </c>
      <c r="K1470" t="s">
        <v>2017</v>
      </c>
      <c r="L1470" t="s">
        <v>83</v>
      </c>
      <c r="M1470" t="s">
        <v>118</v>
      </c>
      <c r="N1470" t="s">
        <v>28</v>
      </c>
      <c r="O1470" s="1"/>
      <c r="Q1470" t="s">
        <v>29</v>
      </c>
    </row>
    <row r="1471" spans="1:17" x14ac:dyDescent="0.3">
      <c r="A1471" t="s">
        <v>52</v>
      </c>
      <c r="C1471" t="s">
        <v>20</v>
      </c>
      <c r="D1471" t="s">
        <v>523</v>
      </c>
      <c r="E1471" t="s">
        <v>2548</v>
      </c>
      <c r="F1471" t="s">
        <v>22</v>
      </c>
      <c r="G1471" t="s">
        <v>2548</v>
      </c>
      <c r="H1471">
        <v>11</v>
      </c>
      <c r="I1471">
        <v>11</v>
      </c>
      <c r="N1471" t="s">
        <v>28</v>
      </c>
      <c r="Q1471" t="s">
        <v>29</v>
      </c>
    </row>
    <row r="1472" spans="1:17" x14ac:dyDescent="0.3">
      <c r="A1472" t="s">
        <v>52</v>
      </c>
      <c r="B1472" t="s">
        <v>19</v>
      </c>
      <c r="C1472" t="s">
        <v>20</v>
      </c>
      <c r="D1472" t="s">
        <v>418</v>
      </c>
      <c r="E1472" t="s">
        <v>2579</v>
      </c>
      <c r="F1472" t="s">
        <v>22</v>
      </c>
      <c r="G1472" t="s">
        <v>2580</v>
      </c>
      <c r="H1472">
        <v>31.7</v>
      </c>
      <c r="I1472">
        <v>31.7</v>
      </c>
      <c r="K1472" t="s">
        <v>68</v>
      </c>
      <c r="L1472" t="s">
        <v>34</v>
      </c>
      <c r="M1472" t="s">
        <v>35</v>
      </c>
      <c r="N1472" t="s">
        <v>36</v>
      </c>
      <c r="O1472" s="1"/>
      <c r="Q1472" t="s">
        <v>29</v>
      </c>
    </row>
    <row r="1473" spans="1:18" x14ac:dyDescent="0.3">
      <c r="A1473" t="s">
        <v>52</v>
      </c>
      <c r="B1473" t="s">
        <v>19</v>
      </c>
      <c r="C1473" t="s">
        <v>20</v>
      </c>
      <c r="D1473" t="s">
        <v>559</v>
      </c>
      <c r="E1473" t="s">
        <v>2588</v>
      </c>
      <c r="F1473" t="s">
        <v>22</v>
      </c>
      <c r="G1473" t="s">
        <v>560</v>
      </c>
      <c r="H1473">
        <v>166.5</v>
      </c>
      <c r="I1473">
        <v>166.5</v>
      </c>
      <c r="K1473" t="s">
        <v>227</v>
      </c>
      <c r="L1473" t="s">
        <v>40</v>
      </c>
      <c r="M1473" t="s">
        <v>41</v>
      </c>
      <c r="N1473" t="s">
        <v>28</v>
      </c>
      <c r="O1473" s="1"/>
      <c r="Q1473" t="s">
        <v>29</v>
      </c>
    </row>
    <row r="1474" spans="1:18" x14ac:dyDescent="0.3">
      <c r="A1474" t="s">
        <v>52</v>
      </c>
      <c r="B1474" t="s">
        <v>19</v>
      </c>
      <c r="C1474" t="s">
        <v>20</v>
      </c>
      <c r="D1474" t="s">
        <v>1312</v>
      </c>
      <c r="E1474" t="s">
        <v>2603</v>
      </c>
      <c r="F1474" t="s">
        <v>22</v>
      </c>
      <c r="G1474" t="s">
        <v>2604</v>
      </c>
      <c r="H1474">
        <v>5.7</v>
      </c>
      <c r="I1474">
        <v>5.7</v>
      </c>
      <c r="N1474" t="s">
        <v>36</v>
      </c>
      <c r="O1474" s="1"/>
      <c r="Q1474" t="s">
        <v>29</v>
      </c>
    </row>
    <row r="1475" spans="1:18" x14ac:dyDescent="0.3">
      <c r="A1475" t="s">
        <v>52</v>
      </c>
      <c r="B1475" t="s">
        <v>19</v>
      </c>
      <c r="C1475" t="s">
        <v>20</v>
      </c>
      <c r="D1475" t="s">
        <v>119</v>
      </c>
      <c r="E1475" t="s">
        <v>2605</v>
      </c>
      <c r="F1475" t="s">
        <v>22</v>
      </c>
      <c r="G1475" t="s">
        <v>2606</v>
      </c>
      <c r="H1475">
        <v>2.8</v>
      </c>
      <c r="I1475">
        <v>2.8</v>
      </c>
      <c r="K1475" t="s">
        <v>122</v>
      </c>
      <c r="L1475" t="s">
        <v>34</v>
      </c>
      <c r="M1475" t="s">
        <v>35</v>
      </c>
      <c r="N1475" t="s">
        <v>36</v>
      </c>
      <c r="Q1475" t="s">
        <v>29</v>
      </c>
    </row>
    <row r="1476" spans="1:18" x14ac:dyDescent="0.3">
      <c r="A1476" t="s">
        <v>52</v>
      </c>
      <c r="B1476" t="s">
        <v>19</v>
      </c>
      <c r="C1476" t="s">
        <v>20</v>
      </c>
      <c r="D1476" t="s">
        <v>2619</v>
      </c>
      <c r="E1476" t="s">
        <v>2620</v>
      </c>
      <c r="F1476" t="s">
        <v>22</v>
      </c>
      <c r="G1476" t="s">
        <v>2621</v>
      </c>
      <c r="H1476">
        <v>0.3</v>
      </c>
      <c r="I1476">
        <v>0.3</v>
      </c>
      <c r="K1476" t="s">
        <v>2622</v>
      </c>
      <c r="L1476" t="s">
        <v>94</v>
      </c>
      <c r="M1476" t="s">
        <v>27</v>
      </c>
      <c r="N1476" t="s">
        <v>36</v>
      </c>
      <c r="O1476" s="1"/>
      <c r="Q1476" t="s">
        <v>29</v>
      </c>
    </row>
    <row r="1477" spans="1:18" x14ac:dyDescent="0.3">
      <c r="A1477" t="s">
        <v>52</v>
      </c>
      <c r="B1477" t="s">
        <v>19</v>
      </c>
      <c r="C1477" t="s">
        <v>20</v>
      </c>
      <c r="D1477" t="s">
        <v>495</v>
      </c>
      <c r="E1477" t="s">
        <v>2623</v>
      </c>
      <c r="F1477" t="s">
        <v>22</v>
      </c>
      <c r="G1477" t="s">
        <v>2624</v>
      </c>
      <c r="H1477">
        <v>60</v>
      </c>
      <c r="I1477">
        <v>60</v>
      </c>
      <c r="K1477" t="s">
        <v>241</v>
      </c>
      <c r="L1477" t="s">
        <v>34</v>
      </c>
      <c r="M1477" t="s">
        <v>35</v>
      </c>
      <c r="N1477" t="s">
        <v>28</v>
      </c>
      <c r="Q1477" t="s">
        <v>29</v>
      </c>
    </row>
    <row r="1478" spans="1:18" x14ac:dyDescent="0.3">
      <c r="A1478" t="s">
        <v>52</v>
      </c>
      <c r="B1478" t="s">
        <v>19</v>
      </c>
      <c r="C1478" t="s">
        <v>20</v>
      </c>
      <c r="D1478" t="s">
        <v>712</v>
      </c>
      <c r="E1478" t="s">
        <v>2630</v>
      </c>
      <c r="F1478" t="s">
        <v>22</v>
      </c>
      <c r="G1478" t="s">
        <v>2631</v>
      </c>
      <c r="H1478">
        <v>3.3</v>
      </c>
      <c r="I1478">
        <v>3.3</v>
      </c>
      <c r="K1478" t="s">
        <v>715</v>
      </c>
      <c r="L1478" t="s">
        <v>34</v>
      </c>
      <c r="M1478" t="s">
        <v>35</v>
      </c>
      <c r="N1478" t="s">
        <v>28</v>
      </c>
      <c r="O1478" s="1"/>
      <c r="Q1478" t="s">
        <v>29</v>
      </c>
    </row>
    <row r="1479" spans="1:18" x14ac:dyDescent="0.3">
      <c r="A1479" t="s">
        <v>52</v>
      </c>
      <c r="B1479" t="s">
        <v>19</v>
      </c>
      <c r="C1479" t="s">
        <v>20</v>
      </c>
      <c r="D1479" t="s">
        <v>1175</v>
      </c>
      <c r="E1479" t="s">
        <v>2642</v>
      </c>
      <c r="F1479" t="s">
        <v>22</v>
      </c>
      <c r="G1479" t="s">
        <v>2643</v>
      </c>
      <c r="H1479">
        <v>53</v>
      </c>
      <c r="I1479">
        <v>53</v>
      </c>
      <c r="J1479" t="s">
        <v>32</v>
      </c>
      <c r="K1479" t="s">
        <v>241</v>
      </c>
      <c r="L1479" t="s">
        <v>991</v>
      </c>
      <c r="M1479" t="s">
        <v>35</v>
      </c>
      <c r="N1479" t="s">
        <v>36</v>
      </c>
      <c r="Q1479" t="s">
        <v>29</v>
      </c>
      <c r="R1479" t="s">
        <v>32</v>
      </c>
    </row>
    <row r="1480" spans="1:18" x14ac:dyDescent="0.3">
      <c r="A1480" t="s">
        <v>52</v>
      </c>
      <c r="B1480" t="s">
        <v>19</v>
      </c>
      <c r="C1480" t="s">
        <v>20</v>
      </c>
      <c r="D1480" t="s">
        <v>238</v>
      </c>
      <c r="E1480" t="s">
        <v>2672</v>
      </c>
      <c r="F1480" t="s">
        <v>22</v>
      </c>
      <c r="G1480" t="s">
        <v>2673</v>
      </c>
      <c r="H1480">
        <v>141.6</v>
      </c>
      <c r="I1480">
        <v>141.6</v>
      </c>
      <c r="K1480" t="s">
        <v>241</v>
      </c>
      <c r="L1480" t="s">
        <v>34</v>
      </c>
      <c r="M1480" t="s">
        <v>35</v>
      </c>
      <c r="N1480" t="s">
        <v>36</v>
      </c>
      <c r="O1480" s="1"/>
      <c r="Q1480" t="s">
        <v>29</v>
      </c>
    </row>
    <row r="1481" spans="1:18" x14ac:dyDescent="0.3">
      <c r="A1481" t="s">
        <v>52</v>
      </c>
      <c r="B1481" t="s">
        <v>19</v>
      </c>
      <c r="C1481" t="s">
        <v>20</v>
      </c>
      <c r="D1481" t="s">
        <v>123</v>
      </c>
      <c r="E1481" t="s">
        <v>2674</v>
      </c>
      <c r="F1481" t="s">
        <v>22</v>
      </c>
      <c r="G1481" t="s">
        <v>2675</v>
      </c>
      <c r="H1481">
        <v>49.9</v>
      </c>
      <c r="I1481">
        <v>49.9</v>
      </c>
      <c r="K1481" t="s">
        <v>126</v>
      </c>
      <c r="L1481" t="s">
        <v>26</v>
      </c>
      <c r="M1481" t="s">
        <v>27</v>
      </c>
      <c r="N1481" t="s">
        <v>36</v>
      </c>
      <c r="O1481" s="1"/>
      <c r="Q1481" t="s">
        <v>29</v>
      </c>
    </row>
    <row r="1482" spans="1:18" x14ac:dyDescent="0.3">
      <c r="A1482" t="s">
        <v>52</v>
      </c>
      <c r="B1482" t="s">
        <v>19</v>
      </c>
      <c r="C1482" t="s">
        <v>20</v>
      </c>
      <c r="D1482" t="s">
        <v>238</v>
      </c>
      <c r="E1482" t="s">
        <v>2686</v>
      </c>
      <c r="F1482" t="s">
        <v>22</v>
      </c>
      <c r="G1482" t="s">
        <v>2687</v>
      </c>
      <c r="H1482">
        <v>28</v>
      </c>
      <c r="I1482">
        <v>28</v>
      </c>
      <c r="K1482" t="s">
        <v>241</v>
      </c>
      <c r="L1482" t="s">
        <v>34</v>
      </c>
      <c r="M1482" t="s">
        <v>35</v>
      </c>
      <c r="N1482" t="s">
        <v>36</v>
      </c>
      <c r="O1482" s="1"/>
      <c r="Q1482" t="s">
        <v>29</v>
      </c>
    </row>
    <row r="1483" spans="1:18" x14ac:dyDescent="0.3">
      <c r="A1483" t="s">
        <v>52</v>
      </c>
      <c r="B1483" t="s">
        <v>19</v>
      </c>
      <c r="C1483" t="s">
        <v>20</v>
      </c>
      <c r="D1483" t="s">
        <v>352</v>
      </c>
      <c r="E1483" t="s">
        <v>2693</v>
      </c>
      <c r="F1483" t="s">
        <v>22</v>
      </c>
      <c r="G1483" t="s">
        <v>2694</v>
      </c>
      <c r="H1483">
        <v>15.8</v>
      </c>
      <c r="I1483">
        <v>15.8</v>
      </c>
      <c r="K1483" t="s">
        <v>227</v>
      </c>
      <c r="L1483" t="s">
        <v>34</v>
      </c>
      <c r="M1483" t="s">
        <v>35</v>
      </c>
      <c r="N1483" t="s">
        <v>28</v>
      </c>
      <c r="Q1483" t="s">
        <v>29</v>
      </c>
    </row>
    <row r="1484" spans="1:18" x14ac:dyDescent="0.3">
      <c r="A1484" t="s">
        <v>52</v>
      </c>
      <c r="B1484" t="s">
        <v>19</v>
      </c>
      <c r="C1484" t="s">
        <v>20</v>
      </c>
      <c r="D1484" t="s">
        <v>352</v>
      </c>
      <c r="E1484" t="s">
        <v>2695</v>
      </c>
      <c r="F1484" t="s">
        <v>22</v>
      </c>
      <c r="G1484" t="s">
        <v>2696</v>
      </c>
      <c r="H1484">
        <v>17.5</v>
      </c>
      <c r="I1484">
        <v>17.5</v>
      </c>
      <c r="K1484" t="s">
        <v>227</v>
      </c>
      <c r="L1484" t="s">
        <v>34</v>
      </c>
      <c r="M1484" t="s">
        <v>35</v>
      </c>
      <c r="N1484" t="s">
        <v>28</v>
      </c>
      <c r="Q1484" t="s">
        <v>29</v>
      </c>
    </row>
    <row r="1485" spans="1:18" x14ac:dyDescent="0.3">
      <c r="A1485" t="s">
        <v>52</v>
      </c>
      <c r="B1485" t="s">
        <v>19</v>
      </c>
      <c r="C1485" t="s">
        <v>20</v>
      </c>
      <c r="D1485" t="s">
        <v>348</v>
      </c>
      <c r="E1485" t="s">
        <v>2725</v>
      </c>
      <c r="F1485" t="s">
        <v>22</v>
      </c>
      <c r="G1485" t="s">
        <v>2726</v>
      </c>
      <c r="H1485">
        <v>127.3</v>
      </c>
      <c r="I1485">
        <v>127.3</v>
      </c>
      <c r="K1485" t="s">
        <v>351</v>
      </c>
      <c r="L1485" t="s">
        <v>26</v>
      </c>
      <c r="M1485" t="s">
        <v>27</v>
      </c>
      <c r="N1485" t="s">
        <v>36</v>
      </c>
      <c r="O1485" s="1"/>
      <c r="Q1485" t="s">
        <v>29</v>
      </c>
    </row>
    <row r="1486" spans="1:18" x14ac:dyDescent="0.3">
      <c r="A1486" t="s">
        <v>52</v>
      </c>
      <c r="B1486" t="s">
        <v>19</v>
      </c>
      <c r="C1486" t="s">
        <v>20</v>
      </c>
      <c r="D1486" t="s">
        <v>647</v>
      </c>
      <c r="E1486" t="s">
        <v>2758</v>
      </c>
      <c r="F1486" t="s">
        <v>22</v>
      </c>
      <c r="G1486" t="s">
        <v>2759</v>
      </c>
      <c r="H1486">
        <v>46.5</v>
      </c>
      <c r="I1486">
        <v>46.5</v>
      </c>
      <c r="K1486" t="s">
        <v>650</v>
      </c>
      <c r="L1486" t="s">
        <v>26</v>
      </c>
      <c r="M1486" t="s">
        <v>27</v>
      </c>
      <c r="N1486" t="s">
        <v>36</v>
      </c>
      <c r="O1486" s="1"/>
      <c r="Q1486" t="s">
        <v>29</v>
      </c>
    </row>
    <row r="1487" spans="1:18" x14ac:dyDescent="0.3">
      <c r="A1487" t="s">
        <v>52</v>
      </c>
      <c r="B1487" t="s">
        <v>19</v>
      </c>
      <c r="C1487" t="s">
        <v>20</v>
      </c>
      <c r="D1487" t="s">
        <v>1826</v>
      </c>
      <c r="E1487" t="s">
        <v>2760</v>
      </c>
      <c r="F1487" t="s">
        <v>22</v>
      </c>
      <c r="G1487" t="s">
        <v>2761</v>
      </c>
      <c r="H1487">
        <v>13</v>
      </c>
      <c r="I1487">
        <v>13</v>
      </c>
      <c r="K1487" t="s">
        <v>68</v>
      </c>
      <c r="L1487" t="s">
        <v>34</v>
      </c>
      <c r="M1487" t="s">
        <v>35</v>
      </c>
      <c r="N1487" t="s">
        <v>36</v>
      </c>
      <c r="O1487" s="1"/>
      <c r="Q1487" t="s">
        <v>29</v>
      </c>
    </row>
    <row r="1488" spans="1:18" x14ac:dyDescent="0.3">
      <c r="A1488" t="s">
        <v>52</v>
      </c>
      <c r="B1488" t="s">
        <v>19</v>
      </c>
      <c r="C1488" t="s">
        <v>20</v>
      </c>
      <c r="D1488" t="s">
        <v>352</v>
      </c>
      <c r="E1488" t="s">
        <v>2774</v>
      </c>
      <c r="F1488" t="s">
        <v>22</v>
      </c>
      <c r="G1488" t="s">
        <v>2775</v>
      </c>
      <c r="H1488">
        <v>45</v>
      </c>
      <c r="I1488">
        <v>45</v>
      </c>
      <c r="K1488" t="s">
        <v>227</v>
      </c>
      <c r="L1488" t="s">
        <v>34</v>
      </c>
      <c r="M1488" t="s">
        <v>35</v>
      </c>
      <c r="N1488" t="s">
        <v>28</v>
      </c>
      <c r="Q1488" t="s">
        <v>29</v>
      </c>
    </row>
    <row r="1489" spans="1:18" x14ac:dyDescent="0.3">
      <c r="A1489" t="s">
        <v>52</v>
      </c>
      <c r="B1489" t="s">
        <v>19</v>
      </c>
      <c r="C1489" t="s">
        <v>20</v>
      </c>
      <c r="D1489" t="s">
        <v>983</v>
      </c>
      <c r="E1489" t="s">
        <v>2792</v>
      </c>
      <c r="F1489" t="s">
        <v>22</v>
      </c>
      <c r="G1489" t="s">
        <v>2792</v>
      </c>
      <c r="H1489">
        <v>136.5</v>
      </c>
      <c r="I1489">
        <v>136.5</v>
      </c>
      <c r="K1489" t="s">
        <v>985</v>
      </c>
      <c r="L1489" t="s">
        <v>40</v>
      </c>
      <c r="M1489" t="s">
        <v>41</v>
      </c>
      <c r="N1489" t="s">
        <v>28</v>
      </c>
      <c r="O1489" s="1"/>
      <c r="Q1489" t="s">
        <v>29</v>
      </c>
    </row>
    <row r="1490" spans="1:18" x14ac:dyDescent="0.3">
      <c r="A1490" t="s">
        <v>52</v>
      </c>
      <c r="B1490" t="s">
        <v>19</v>
      </c>
      <c r="C1490" t="s">
        <v>20</v>
      </c>
      <c r="D1490" t="s">
        <v>114</v>
      </c>
      <c r="E1490" t="s">
        <v>2793</v>
      </c>
      <c r="F1490" t="s">
        <v>22</v>
      </c>
      <c r="G1490" t="s">
        <v>2794</v>
      </c>
      <c r="H1490">
        <v>177.3</v>
      </c>
      <c r="I1490">
        <v>177.3</v>
      </c>
      <c r="K1490" t="s">
        <v>117</v>
      </c>
      <c r="L1490" t="s">
        <v>26</v>
      </c>
      <c r="M1490" t="s">
        <v>27</v>
      </c>
      <c r="N1490" t="s">
        <v>28</v>
      </c>
      <c r="O1490" s="1"/>
      <c r="Q1490" t="s">
        <v>29</v>
      </c>
    </row>
    <row r="1491" spans="1:18" x14ac:dyDescent="0.3">
      <c r="A1491" t="s">
        <v>52</v>
      </c>
      <c r="B1491" t="s">
        <v>19</v>
      </c>
      <c r="C1491" t="s">
        <v>20</v>
      </c>
      <c r="D1491" t="s">
        <v>1312</v>
      </c>
      <c r="E1491" t="s">
        <v>2795</v>
      </c>
      <c r="F1491" t="s">
        <v>22</v>
      </c>
      <c r="G1491" t="s">
        <v>2796</v>
      </c>
      <c r="H1491">
        <v>5.7</v>
      </c>
      <c r="I1491">
        <v>5.7</v>
      </c>
      <c r="N1491" t="s">
        <v>36</v>
      </c>
      <c r="O1491" s="1"/>
      <c r="Q1491" t="s">
        <v>29</v>
      </c>
    </row>
    <row r="1492" spans="1:18" x14ac:dyDescent="0.3">
      <c r="A1492" t="s">
        <v>52</v>
      </c>
      <c r="C1492" t="s">
        <v>20</v>
      </c>
      <c r="D1492" t="s">
        <v>256</v>
      </c>
      <c r="E1492" t="s">
        <v>2797</v>
      </c>
      <c r="F1492" t="s">
        <v>22</v>
      </c>
      <c r="G1492" t="s">
        <v>2797</v>
      </c>
      <c r="H1492">
        <v>8</v>
      </c>
      <c r="I1492">
        <v>8</v>
      </c>
      <c r="N1492" t="s">
        <v>28</v>
      </c>
      <c r="Q1492" t="s">
        <v>29</v>
      </c>
    </row>
    <row r="1493" spans="1:18" x14ac:dyDescent="0.3">
      <c r="A1493" t="s">
        <v>52</v>
      </c>
      <c r="B1493" t="s">
        <v>19</v>
      </c>
      <c r="C1493" t="s">
        <v>20</v>
      </c>
      <c r="D1493" t="s">
        <v>1175</v>
      </c>
      <c r="E1493" t="s">
        <v>2798</v>
      </c>
      <c r="F1493" t="s">
        <v>22</v>
      </c>
      <c r="G1493" t="s">
        <v>2799</v>
      </c>
      <c r="H1493">
        <v>53</v>
      </c>
      <c r="I1493">
        <v>53</v>
      </c>
      <c r="J1493" t="s">
        <v>32</v>
      </c>
      <c r="K1493" t="s">
        <v>241</v>
      </c>
      <c r="L1493" t="s">
        <v>991</v>
      </c>
      <c r="M1493" t="s">
        <v>35</v>
      </c>
      <c r="N1493" t="s">
        <v>36</v>
      </c>
      <c r="O1493" s="1"/>
      <c r="Q1493" t="s">
        <v>29</v>
      </c>
      <c r="R1493" t="s">
        <v>32</v>
      </c>
    </row>
    <row r="1494" spans="1:18" x14ac:dyDescent="0.3">
      <c r="A1494" t="s">
        <v>52</v>
      </c>
      <c r="B1494" t="s">
        <v>19</v>
      </c>
      <c r="C1494" t="s">
        <v>20</v>
      </c>
      <c r="D1494" t="s">
        <v>1178</v>
      </c>
      <c r="E1494" t="s">
        <v>2806</v>
      </c>
      <c r="F1494" t="s">
        <v>22</v>
      </c>
      <c r="G1494" t="s">
        <v>2807</v>
      </c>
      <c r="H1494">
        <v>4.2</v>
      </c>
      <c r="I1494">
        <v>4.2</v>
      </c>
      <c r="L1494" t="s">
        <v>34</v>
      </c>
      <c r="M1494" t="s">
        <v>35</v>
      </c>
      <c r="N1494" t="s">
        <v>36</v>
      </c>
      <c r="Q1494" t="s">
        <v>29</v>
      </c>
    </row>
    <row r="1495" spans="1:18" x14ac:dyDescent="0.3">
      <c r="A1495" t="s">
        <v>52</v>
      </c>
      <c r="B1495" t="s">
        <v>19</v>
      </c>
      <c r="C1495" t="s">
        <v>20</v>
      </c>
      <c r="D1495" t="s">
        <v>2817</v>
      </c>
      <c r="E1495" t="s">
        <v>2818</v>
      </c>
      <c r="F1495" t="s">
        <v>22</v>
      </c>
      <c r="G1495" t="s">
        <v>2819</v>
      </c>
      <c r="H1495">
        <v>7</v>
      </c>
      <c r="I1495">
        <v>7</v>
      </c>
      <c r="K1495" t="s">
        <v>68</v>
      </c>
      <c r="L1495" t="s">
        <v>34</v>
      </c>
      <c r="M1495" t="s">
        <v>35</v>
      </c>
      <c r="N1495" t="s">
        <v>36</v>
      </c>
      <c r="O1495" s="1"/>
      <c r="Q1495" t="s">
        <v>29</v>
      </c>
    </row>
    <row r="1496" spans="1:18" x14ac:dyDescent="0.3">
      <c r="A1496" t="s">
        <v>52</v>
      </c>
      <c r="B1496" t="s">
        <v>19</v>
      </c>
      <c r="C1496" t="s">
        <v>20</v>
      </c>
      <c r="D1496" t="s">
        <v>1211</v>
      </c>
      <c r="E1496" t="s">
        <v>2820</v>
      </c>
      <c r="F1496" t="s">
        <v>22</v>
      </c>
      <c r="G1496" t="s">
        <v>2821</v>
      </c>
      <c r="H1496">
        <v>126.5</v>
      </c>
      <c r="I1496">
        <v>126.5</v>
      </c>
      <c r="K1496" t="s">
        <v>122</v>
      </c>
      <c r="L1496" t="s">
        <v>34</v>
      </c>
      <c r="M1496" t="s">
        <v>35</v>
      </c>
      <c r="N1496" t="s">
        <v>36</v>
      </c>
      <c r="O1496" s="1"/>
      <c r="Q1496" t="s">
        <v>29</v>
      </c>
    </row>
    <row r="1497" spans="1:18" x14ac:dyDescent="0.3">
      <c r="A1497" t="s">
        <v>52</v>
      </c>
      <c r="B1497" t="s">
        <v>19</v>
      </c>
      <c r="C1497" t="s">
        <v>20</v>
      </c>
      <c r="D1497" t="s">
        <v>902</v>
      </c>
      <c r="E1497" t="s">
        <v>2822</v>
      </c>
      <c r="F1497" t="s">
        <v>22</v>
      </c>
      <c r="G1497" t="s">
        <v>2823</v>
      </c>
      <c r="H1497">
        <v>33.299999999999997</v>
      </c>
      <c r="I1497">
        <v>33.299999999999997</v>
      </c>
      <c r="N1497" t="s">
        <v>28</v>
      </c>
      <c r="O1497" s="1"/>
      <c r="Q1497" t="s">
        <v>29</v>
      </c>
    </row>
    <row r="1498" spans="1:18" x14ac:dyDescent="0.3">
      <c r="A1498" t="s">
        <v>52</v>
      </c>
      <c r="B1498" t="s">
        <v>19</v>
      </c>
      <c r="C1498" t="s">
        <v>20</v>
      </c>
      <c r="D1498" t="s">
        <v>361</v>
      </c>
      <c r="E1498" t="s">
        <v>2851</v>
      </c>
      <c r="F1498" t="s">
        <v>22</v>
      </c>
      <c r="G1498" t="s">
        <v>2851</v>
      </c>
      <c r="H1498">
        <v>234.5</v>
      </c>
      <c r="I1498">
        <v>234.5</v>
      </c>
      <c r="K1498" t="s">
        <v>363</v>
      </c>
      <c r="L1498" t="s">
        <v>185</v>
      </c>
      <c r="M1498" t="s">
        <v>27</v>
      </c>
      <c r="N1498" t="s">
        <v>28</v>
      </c>
      <c r="O1498" s="1"/>
      <c r="Q1498" t="s">
        <v>29</v>
      </c>
    </row>
    <row r="1499" spans="1:18" x14ac:dyDescent="0.3">
      <c r="A1499" t="s">
        <v>52</v>
      </c>
      <c r="C1499" t="s">
        <v>20</v>
      </c>
      <c r="D1499" t="s">
        <v>1765</v>
      </c>
      <c r="E1499" t="s">
        <v>2852</v>
      </c>
      <c r="F1499" t="s">
        <v>22</v>
      </c>
      <c r="G1499" t="s">
        <v>2853</v>
      </c>
      <c r="H1499">
        <v>208</v>
      </c>
      <c r="I1499">
        <v>208</v>
      </c>
      <c r="K1499" t="s">
        <v>1768</v>
      </c>
      <c r="L1499" t="s">
        <v>26</v>
      </c>
      <c r="M1499" t="s">
        <v>27</v>
      </c>
      <c r="N1499" t="s">
        <v>28</v>
      </c>
      <c r="O1499" s="1"/>
      <c r="Q1499" t="s">
        <v>29</v>
      </c>
    </row>
    <row r="1500" spans="1:18" x14ac:dyDescent="0.3">
      <c r="A1500" t="s">
        <v>52</v>
      </c>
      <c r="C1500" t="s">
        <v>20</v>
      </c>
      <c r="D1500" t="s">
        <v>1765</v>
      </c>
      <c r="E1500" t="s">
        <v>2863</v>
      </c>
      <c r="F1500" t="s">
        <v>22</v>
      </c>
      <c r="G1500" t="s">
        <v>2864</v>
      </c>
      <c r="H1500">
        <v>208</v>
      </c>
      <c r="I1500">
        <v>208</v>
      </c>
      <c r="K1500" t="s">
        <v>1768</v>
      </c>
      <c r="L1500" t="s">
        <v>26</v>
      </c>
      <c r="M1500" t="s">
        <v>27</v>
      </c>
      <c r="N1500" t="s">
        <v>28</v>
      </c>
      <c r="O1500" s="1"/>
      <c r="Q1500" t="s">
        <v>29</v>
      </c>
    </row>
    <row r="1501" spans="1:18" x14ac:dyDescent="0.3">
      <c r="A1501" t="s">
        <v>52</v>
      </c>
      <c r="B1501" t="s">
        <v>19</v>
      </c>
      <c r="C1501" t="s">
        <v>20</v>
      </c>
      <c r="D1501" t="s">
        <v>352</v>
      </c>
      <c r="E1501" t="s">
        <v>2865</v>
      </c>
      <c r="F1501" t="s">
        <v>22</v>
      </c>
      <c r="G1501" t="s">
        <v>2866</v>
      </c>
      <c r="H1501">
        <v>95</v>
      </c>
      <c r="I1501">
        <v>95</v>
      </c>
      <c r="K1501" t="s">
        <v>227</v>
      </c>
      <c r="L1501" t="s">
        <v>34</v>
      </c>
      <c r="M1501" t="s">
        <v>35</v>
      </c>
      <c r="N1501" t="s">
        <v>28</v>
      </c>
      <c r="O1501" s="1"/>
      <c r="Q1501" t="s">
        <v>29</v>
      </c>
    </row>
    <row r="1502" spans="1:18" x14ac:dyDescent="0.3">
      <c r="A1502" t="s">
        <v>52</v>
      </c>
      <c r="B1502" t="s">
        <v>19</v>
      </c>
      <c r="C1502" t="s">
        <v>20</v>
      </c>
      <c r="D1502" t="s">
        <v>280</v>
      </c>
      <c r="E1502" t="s">
        <v>2867</v>
      </c>
      <c r="F1502" t="s">
        <v>22</v>
      </c>
      <c r="G1502" t="s">
        <v>2868</v>
      </c>
      <c r="H1502">
        <v>212.5</v>
      </c>
      <c r="I1502">
        <v>212.5</v>
      </c>
      <c r="K1502" t="s">
        <v>283</v>
      </c>
      <c r="L1502" t="s">
        <v>26</v>
      </c>
      <c r="M1502" t="s">
        <v>27</v>
      </c>
      <c r="N1502" t="s">
        <v>36</v>
      </c>
      <c r="O1502" s="1"/>
      <c r="Q1502" t="s">
        <v>29</v>
      </c>
    </row>
    <row r="1503" spans="1:18" x14ac:dyDescent="0.3">
      <c r="A1503" t="s">
        <v>52</v>
      </c>
      <c r="B1503" t="s">
        <v>19</v>
      </c>
      <c r="C1503" t="s">
        <v>20</v>
      </c>
      <c r="D1503" t="s">
        <v>1340</v>
      </c>
      <c r="E1503" t="s">
        <v>2869</v>
      </c>
      <c r="F1503" t="s">
        <v>22</v>
      </c>
      <c r="G1503" t="s">
        <v>2870</v>
      </c>
      <c r="H1503">
        <v>50</v>
      </c>
      <c r="I1503">
        <v>50</v>
      </c>
      <c r="K1503" t="s">
        <v>1397</v>
      </c>
      <c r="L1503" t="s">
        <v>26</v>
      </c>
      <c r="M1503" t="s">
        <v>27</v>
      </c>
      <c r="N1503" t="s">
        <v>36</v>
      </c>
      <c r="Q1503" t="s">
        <v>29</v>
      </c>
    </row>
    <row r="1504" spans="1:18" x14ac:dyDescent="0.3">
      <c r="A1504" t="s">
        <v>52</v>
      </c>
      <c r="B1504" t="s">
        <v>19</v>
      </c>
      <c r="C1504" t="s">
        <v>20</v>
      </c>
      <c r="D1504" t="s">
        <v>1585</v>
      </c>
      <c r="E1504" t="s">
        <v>2895</v>
      </c>
      <c r="F1504" t="s">
        <v>22</v>
      </c>
      <c r="G1504" t="s">
        <v>2896</v>
      </c>
      <c r="H1504">
        <v>69</v>
      </c>
      <c r="I1504">
        <v>69</v>
      </c>
      <c r="K1504" t="s">
        <v>68</v>
      </c>
      <c r="L1504" t="s">
        <v>34</v>
      </c>
      <c r="M1504" t="s">
        <v>35</v>
      </c>
      <c r="N1504" t="s">
        <v>36</v>
      </c>
      <c r="O1504" s="1"/>
      <c r="Q1504" t="s">
        <v>29</v>
      </c>
    </row>
    <row r="1505" spans="1:17" x14ac:dyDescent="0.3">
      <c r="A1505" t="s">
        <v>52</v>
      </c>
      <c r="B1505" t="s">
        <v>19</v>
      </c>
      <c r="C1505" t="s">
        <v>20</v>
      </c>
      <c r="D1505" t="s">
        <v>1330</v>
      </c>
      <c r="E1505" t="s">
        <v>2907</v>
      </c>
      <c r="F1505" t="s">
        <v>22</v>
      </c>
      <c r="G1505" t="s">
        <v>2908</v>
      </c>
      <c r="H1505">
        <v>39.1</v>
      </c>
      <c r="I1505">
        <v>39.1</v>
      </c>
      <c r="K1505" t="s">
        <v>241</v>
      </c>
      <c r="L1505" t="s">
        <v>34</v>
      </c>
      <c r="M1505" t="s">
        <v>35</v>
      </c>
      <c r="N1505" t="s">
        <v>28</v>
      </c>
      <c r="O1505" s="1"/>
      <c r="Q1505" t="s">
        <v>29</v>
      </c>
    </row>
    <row r="1506" spans="1:17" x14ac:dyDescent="0.3">
      <c r="A1506" t="s">
        <v>52</v>
      </c>
      <c r="B1506" t="s">
        <v>19</v>
      </c>
      <c r="C1506" t="s">
        <v>20</v>
      </c>
      <c r="D1506" t="s">
        <v>2014</v>
      </c>
      <c r="E1506" t="s">
        <v>2909</v>
      </c>
      <c r="F1506" t="s">
        <v>22</v>
      </c>
      <c r="G1506" t="s">
        <v>2910</v>
      </c>
      <c r="H1506">
        <v>82.3</v>
      </c>
      <c r="I1506">
        <v>82.3</v>
      </c>
      <c r="L1506" t="s">
        <v>26</v>
      </c>
      <c r="M1506" t="s">
        <v>27</v>
      </c>
      <c r="N1506" t="s">
        <v>28</v>
      </c>
      <c r="O1506" s="1"/>
      <c r="Q1506" t="s">
        <v>29</v>
      </c>
    </row>
    <row r="1507" spans="1:17" x14ac:dyDescent="0.3">
      <c r="A1507" t="s">
        <v>52</v>
      </c>
      <c r="C1507" t="s">
        <v>20</v>
      </c>
      <c r="D1507" t="s">
        <v>523</v>
      </c>
      <c r="E1507" t="s">
        <v>2950</v>
      </c>
      <c r="F1507" t="s">
        <v>22</v>
      </c>
      <c r="G1507" t="s">
        <v>2950</v>
      </c>
      <c r="H1507">
        <v>11</v>
      </c>
      <c r="I1507">
        <v>11</v>
      </c>
      <c r="N1507" t="s">
        <v>28</v>
      </c>
      <c r="O1507" s="1"/>
      <c r="Q1507" t="s">
        <v>29</v>
      </c>
    </row>
    <row r="1508" spans="1:17" x14ac:dyDescent="0.3">
      <c r="A1508" t="s">
        <v>52</v>
      </c>
      <c r="B1508" t="s">
        <v>19</v>
      </c>
      <c r="C1508" t="s">
        <v>20</v>
      </c>
      <c r="D1508" t="s">
        <v>803</v>
      </c>
      <c r="E1508" t="s">
        <v>2972</v>
      </c>
      <c r="F1508" t="s">
        <v>22</v>
      </c>
      <c r="G1508" t="s">
        <v>804</v>
      </c>
      <c r="H1508">
        <v>213.5</v>
      </c>
      <c r="I1508">
        <v>213.5</v>
      </c>
      <c r="K1508" t="s">
        <v>68</v>
      </c>
      <c r="L1508" t="s">
        <v>26</v>
      </c>
      <c r="M1508" t="s">
        <v>27</v>
      </c>
      <c r="N1508" t="s">
        <v>36</v>
      </c>
      <c r="O1508" s="1"/>
      <c r="Q1508" t="s">
        <v>29</v>
      </c>
    </row>
    <row r="1509" spans="1:17" x14ac:dyDescent="0.3">
      <c r="A1509" t="s">
        <v>52</v>
      </c>
      <c r="B1509" t="s">
        <v>19</v>
      </c>
      <c r="C1509" t="s">
        <v>20</v>
      </c>
      <c r="D1509" t="s">
        <v>520</v>
      </c>
      <c r="E1509" t="s">
        <v>2973</v>
      </c>
      <c r="F1509" t="s">
        <v>22</v>
      </c>
      <c r="G1509" t="s">
        <v>522</v>
      </c>
      <c r="H1509">
        <v>49.4</v>
      </c>
      <c r="I1509">
        <v>49.4</v>
      </c>
      <c r="K1509" t="s">
        <v>68</v>
      </c>
      <c r="L1509" t="s">
        <v>26</v>
      </c>
      <c r="M1509" t="s">
        <v>27</v>
      </c>
      <c r="N1509" t="s">
        <v>36</v>
      </c>
      <c r="O1509" s="1"/>
      <c r="Q1509" t="s">
        <v>29</v>
      </c>
    </row>
    <row r="1510" spans="1:17" x14ac:dyDescent="0.3">
      <c r="A1510" t="s">
        <v>52</v>
      </c>
      <c r="C1510" t="s">
        <v>20</v>
      </c>
      <c r="D1510" t="s">
        <v>293</v>
      </c>
      <c r="E1510" t="s">
        <v>2974</v>
      </c>
      <c r="F1510" t="s">
        <v>22</v>
      </c>
      <c r="G1510" t="s">
        <v>2974</v>
      </c>
      <c r="H1510">
        <v>46</v>
      </c>
      <c r="I1510">
        <v>46</v>
      </c>
      <c r="N1510" t="s">
        <v>36</v>
      </c>
      <c r="Q1510" t="s">
        <v>29</v>
      </c>
    </row>
    <row r="1511" spans="1:17" x14ac:dyDescent="0.3">
      <c r="A1511" t="s">
        <v>52</v>
      </c>
      <c r="B1511" t="s">
        <v>19</v>
      </c>
      <c r="C1511" t="s">
        <v>20</v>
      </c>
      <c r="D1511" t="s">
        <v>1082</v>
      </c>
      <c r="E1511" t="s">
        <v>2986</v>
      </c>
      <c r="F1511" t="s">
        <v>22</v>
      </c>
      <c r="G1511" t="s">
        <v>2987</v>
      </c>
      <c r="H1511">
        <v>63.3</v>
      </c>
      <c r="I1511">
        <v>63.3</v>
      </c>
      <c r="L1511" t="s">
        <v>34</v>
      </c>
      <c r="M1511" t="s">
        <v>35</v>
      </c>
      <c r="N1511" t="s">
        <v>36</v>
      </c>
      <c r="O1511" s="1"/>
      <c r="Q1511" t="s">
        <v>29</v>
      </c>
    </row>
    <row r="1512" spans="1:17" x14ac:dyDescent="0.3">
      <c r="A1512" t="s">
        <v>52</v>
      </c>
      <c r="B1512" t="s">
        <v>19</v>
      </c>
      <c r="C1512" t="s">
        <v>20</v>
      </c>
      <c r="D1512" t="s">
        <v>1215</v>
      </c>
      <c r="E1512" t="s">
        <v>2988</v>
      </c>
      <c r="F1512" t="s">
        <v>22</v>
      </c>
      <c r="G1512" t="s">
        <v>2989</v>
      </c>
      <c r="H1512">
        <v>201</v>
      </c>
      <c r="I1512">
        <v>201</v>
      </c>
      <c r="K1512" t="s">
        <v>1218</v>
      </c>
      <c r="L1512" t="s">
        <v>83</v>
      </c>
      <c r="M1512" t="s">
        <v>27</v>
      </c>
      <c r="N1512" t="s">
        <v>28</v>
      </c>
      <c r="O1512" s="1"/>
      <c r="Q1512" t="s">
        <v>29</v>
      </c>
    </row>
    <row r="1513" spans="1:17" x14ac:dyDescent="0.3">
      <c r="A1513" t="s">
        <v>52</v>
      </c>
      <c r="B1513" t="s">
        <v>19</v>
      </c>
      <c r="C1513" t="s">
        <v>20</v>
      </c>
      <c r="D1513" t="s">
        <v>902</v>
      </c>
      <c r="E1513" t="s">
        <v>2993</v>
      </c>
      <c r="F1513" t="s">
        <v>22</v>
      </c>
      <c r="G1513" t="s">
        <v>2994</v>
      </c>
      <c r="H1513">
        <v>33.299999999999997</v>
      </c>
      <c r="I1513">
        <v>33.299999999999997</v>
      </c>
      <c r="N1513" t="s">
        <v>28</v>
      </c>
      <c r="Q1513" t="s">
        <v>29</v>
      </c>
    </row>
    <row r="1514" spans="1:17" x14ac:dyDescent="0.3">
      <c r="A1514" t="s">
        <v>52</v>
      </c>
      <c r="B1514" t="s">
        <v>19</v>
      </c>
      <c r="C1514" t="s">
        <v>20</v>
      </c>
      <c r="D1514" t="s">
        <v>431</v>
      </c>
      <c r="E1514" t="s">
        <v>2995</v>
      </c>
      <c r="F1514" t="s">
        <v>22</v>
      </c>
      <c r="G1514" t="s">
        <v>2996</v>
      </c>
      <c r="H1514">
        <v>10.8</v>
      </c>
      <c r="I1514">
        <v>10.8</v>
      </c>
      <c r="K1514" t="s">
        <v>434</v>
      </c>
      <c r="L1514" t="s">
        <v>26</v>
      </c>
      <c r="M1514" t="s">
        <v>27</v>
      </c>
      <c r="N1514" t="s">
        <v>28</v>
      </c>
      <c r="O1514" s="1"/>
      <c r="Q1514" t="s">
        <v>29</v>
      </c>
    </row>
    <row r="1515" spans="1:17" x14ac:dyDescent="0.3">
      <c r="A1515" t="s">
        <v>52</v>
      </c>
      <c r="B1515" t="s">
        <v>19</v>
      </c>
      <c r="C1515" t="s">
        <v>20</v>
      </c>
      <c r="D1515" t="s">
        <v>151</v>
      </c>
      <c r="E1515" t="s">
        <v>3025</v>
      </c>
      <c r="F1515" t="s">
        <v>22</v>
      </c>
      <c r="G1515" t="s">
        <v>3026</v>
      </c>
      <c r="H1515">
        <v>9.9</v>
      </c>
      <c r="I1515">
        <v>9.9</v>
      </c>
      <c r="N1515" t="s">
        <v>36</v>
      </c>
      <c r="O1515" s="1"/>
      <c r="Q1515" t="s">
        <v>29</v>
      </c>
    </row>
    <row r="1516" spans="1:17" x14ac:dyDescent="0.3">
      <c r="A1516" t="s">
        <v>52</v>
      </c>
      <c r="B1516" t="s">
        <v>19</v>
      </c>
      <c r="C1516" t="s">
        <v>20</v>
      </c>
      <c r="D1516" t="s">
        <v>1306</v>
      </c>
      <c r="E1516" t="s">
        <v>3043</v>
      </c>
      <c r="F1516" t="s">
        <v>22</v>
      </c>
      <c r="G1516" t="s">
        <v>3044</v>
      </c>
      <c r="H1516">
        <v>40</v>
      </c>
      <c r="I1516">
        <v>40</v>
      </c>
      <c r="K1516" t="s">
        <v>1309</v>
      </c>
      <c r="L1516" t="s">
        <v>26</v>
      </c>
      <c r="M1516" t="s">
        <v>27</v>
      </c>
      <c r="N1516" t="s">
        <v>36</v>
      </c>
      <c r="Q1516" t="s">
        <v>29</v>
      </c>
    </row>
    <row r="1517" spans="1:17" x14ac:dyDescent="0.3">
      <c r="A1517" t="s">
        <v>52</v>
      </c>
      <c r="B1517" t="s">
        <v>19</v>
      </c>
      <c r="C1517" t="s">
        <v>20</v>
      </c>
      <c r="D1517" t="s">
        <v>1975</v>
      </c>
      <c r="E1517" t="s">
        <v>3109</v>
      </c>
      <c r="F1517" t="s">
        <v>22</v>
      </c>
      <c r="G1517" t="s">
        <v>3110</v>
      </c>
      <c r="H1517">
        <v>193</v>
      </c>
      <c r="I1517">
        <v>193</v>
      </c>
      <c r="K1517" t="s">
        <v>1978</v>
      </c>
      <c r="L1517" t="s">
        <v>26</v>
      </c>
      <c r="M1517" t="s">
        <v>27</v>
      </c>
      <c r="N1517" t="s">
        <v>36</v>
      </c>
      <c r="O1517" s="1"/>
      <c r="Q1517" t="s">
        <v>29</v>
      </c>
    </row>
    <row r="1518" spans="1:17" x14ac:dyDescent="0.3">
      <c r="A1518" t="s">
        <v>52</v>
      </c>
      <c r="B1518" t="s">
        <v>19</v>
      </c>
      <c r="C1518" t="s">
        <v>20</v>
      </c>
      <c r="D1518" t="s">
        <v>3115</v>
      </c>
      <c r="E1518" t="s">
        <v>3116</v>
      </c>
      <c r="F1518" t="s">
        <v>22</v>
      </c>
      <c r="G1518" t="s">
        <v>3117</v>
      </c>
      <c r="H1518">
        <v>60</v>
      </c>
      <c r="I1518">
        <v>60</v>
      </c>
      <c r="K1518" t="s">
        <v>3118</v>
      </c>
      <c r="L1518" t="s">
        <v>47</v>
      </c>
      <c r="M1518" t="s">
        <v>47</v>
      </c>
      <c r="N1518" t="s">
        <v>28</v>
      </c>
      <c r="O1518" s="1"/>
      <c r="Q1518" t="s">
        <v>29</v>
      </c>
    </row>
    <row r="1519" spans="1:17" x14ac:dyDescent="0.3">
      <c r="A1519" t="s">
        <v>52</v>
      </c>
      <c r="B1519" t="s">
        <v>19</v>
      </c>
      <c r="C1519" t="s">
        <v>20</v>
      </c>
      <c r="D1519" t="s">
        <v>352</v>
      </c>
      <c r="E1519" t="s">
        <v>3119</v>
      </c>
      <c r="F1519" t="s">
        <v>22</v>
      </c>
      <c r="G1519" t="s">
        <v>3120</v>
      </c>
      <c r="H1519">
        <v>15.8</v>
      </c>
      <c r="I1519">
        <v>15.8</v>
      </c>
      <c r="K1519" t="s">
        <v>227</v>
      </c>
      <c r="L1519" t="s">
        <v>34</v>
      </c>
      <c r="M1519" t="s">
        <v>35</v>
      </c>
      <c r="N1519" t="s">
        <v>28</v>
      </c>
      <c r="O1519" s="1"/>
      <c r="Q1519" t="s">
        <v>29</v>
      </c>
    </row>
    <row r="1520" spans="1:17" x14ac:dyDescent="0.3">
      <c r="A1520" t="s">
        <v>52</v>
      </c>
      <c r="B1520" t="s">
        <v>19</v>
      </c>
      <c r="C1520" t="s">
        <v>20</v>
      </c>
      <c r="D1520" t="s">
        <v>352</v>
      </c>
      <c r="E1520" t="s">
        <v>3121</v>
      </c>
      <c r="F1520" t="s">
        <v>22</v>
      </c>
      <c r="G1520" t="s">
        <v>3122</v>
      </c>
      <c r="H1520">
        <v>19.8</v>
      </c>
      <c r="I1520">
        <v>19.8</v>
      </c>
      <c r="K1520" t="s">
        <v>227</v>
      </c>
      <c r="L1520" t="s">
        <v>34</v>
      </c>
      <c r="M1520" t="s">
        <v>35</v>
      </c>
      <c r="N1520" t="s">
        <v>28</v>
      </c>
      <c r="O1520" s="1"/>
      <c r="Q1520" t="s">
        <v>29</v>
      </c>
    </row>
    <row r="1521" spans="1:17" x14ac:dyDescent="0.3">
      <c r="A1521" t="s">
        <v>52</v>
      </c>
      <c r="B1521" t="s">
        <v>19</v>
      </c>
      <c r="C1521" t="s">
        <v>20</v>
      </c>
      <c r="D1521" t="s">
        <v>1107</v>
      </c>
      <c r="E1521" t="s">
        <v>3152</v>
      </c>
      <c r="F1521" t="s">
        <v>22</v>
      </c>
      <c r="G1521" t="s">
        <v>3153</v>
      </c>
      <c r="H1521">
        <v>5.6</v>
      </c>
      <c r="I1521">
        <v>5.6</v>
      </c>
      <c r="K1521" t="s">
        <v>68</v>
      </c>
      <c r="L1521" t="s">
        <v>34</v>
      </c>
      <c r="M1521" t="s">
        <v>35</v>
      </c>
      <c r="N1521" t="s">
        <v>36</v>
      </c>
      <c r="Q1521" t="s">
        <v>29</v>
      </c>
    </row>
    <row r="1522" spans="1:17" x14ac:dyDescent="0.3">
      <c r="A1522" t="s">
        <v>52</v>
      </c>
      <c r="B1522" t="s">
        <v>19</v>
      </c>
      <c r="C1522" t="s">
        <v>20</v>
      </c>
      <c r="D1522" t="s">
        <v>141</v>
      </c>
      <c r="E1522" t="s">
        <v>3166</v>
      </c>
      <c r="F1522" t="s">
        <v>22</v>
      </c>
      <c r="G1522" t="s">
        <v>3167</v>
      </c>
      <c r="H1522">
        <v>1.1000000000000001</v>
      </c>
      <c r="I1522">
        <v>1.1000000000000001</v>
      </c>
      <c r="N1522" t="s">
        <v>36</v>
      </c>
      <c r="O1522" s="1"/>
      <c r="Q1522" t="s">
        <v>29</v>
      </c>
    </row>
    <row r="1523" spans="1:17" x14ac:dyDescent="0.3">
      <c r="A1523" t="s">
        <v>52</v>
      </c>
      <c r="B1523" t="s">
        <v>19</v>
      </c>
      <c r="C1523" t="s">
        <v>20</v>
      </c>
      <c r="D1523" t="s">
        <v>908</v>
      </c>
      <c r="E1523" t="s">
        <v>3168</v>
      </c>
      <c r="F1523" t="s">
        <v>22</v>
      </c>
      <c r="G1523" t="s">
        <v>3169</v>
      </c>
      <c r="H1523">
        <v>21</v>
      </c>
      <c r="I1523">
        <v>21</v>
      </c>
      <c r="K1523" t="s">
        <v>650</v>
      </c>
      <c r="L1523" t="s">
        <v>26</v>
      </c>
      <c r="M1523" t="s">
        <v>27</v>
      </c>
      <c r="N1523" t="s">
        <v>36</v>
      </c>
      <c r="O1523" s="1"/>
      <c r="Q1523" t="s">
        <v>29</v>
      </c>
    </row>
    <row r="1524" spans="1:17" x14ac:dyDescent="0.3">
      <c r="A1524" t="s">
        <v>52</v>
      </c>
      <c r="B1524" t="s">
        <v>19</v>
      </c>
      <c r="C1524" t="s">
        <v>20</v>
      </c>
      <c r="D1524" t="s">
        <v>352</v>
      </c>
      <c r="E1524" t="s">
        <v>3183</v>
      </c>
      <c r="F1524" t="s">
        <v>22</v>
      </c>
      <c r="G1524" t="s">
        <v>3184</v>
      </c>
      <c r="H1524">
        <v>34</v>
      </c>
      <c r="I1524">
        <v>34</v>
      </c>
      <c r="K1524" t="s">
        <v>227</v>
      </c>
      <c r="L1524" t="s">
        <v>34</v>
      </c>
      <c r="M1524" t="s">
        <v>35</v>
      </c>
      <c r="N1524" t="s">
        <v>28</v>
      </c>
      <c r="Q1524" t="s">
        <v>29</v>
      </c>
    </row>
    <row r="1525" spans="1:17" x14ac:dyDescent="0.3">
      <c r="A1525" t="s">
        <v>52</v>
      </c>
      <c r="C1525" t="s">
        <v>20</v>
      </c>
      <c r="D1525" t="s">
        <v>523</v>
      </c>
      <c r="E1525" t="s">
        <v>3216</v>
      </c>
      <c r="F1525" t="s">
        <v>22</v>
      </c>
      <c r="G1525" t="s">
        <v>3216</v>
      </c>
      <c r="H1525">
        <v>11</v>
      </c>
      <c r="I1525">
        <v>11</v>
      </c>
      <c r="N1525" t="s">
        <v>28</v>
      </c>
      <c r="Q1525" t="s">
        <v>29</v>
      </c>
    </row>
    <row r="1526" spans="1:17" x14ac:dyDescent="0.3">
      <c r="A1526" t="s">
        <v>52</v>
      </c>
      <c r="B1526" t="s">
        <v>19</v>
      </c>
      <c r="C1526" t="s">
        <v>20</v>
      </c>
      <c r="D1526" t="s">
        <v>1975</v>
      </c>
      <c r="E1526" t="s">
        <v>3217</v>
      </c>
      <c r="F1526" t="s">
        <v>22</v>
      </c>
      <c r="G1526" t="s">
        <v>3218</v>
      </c>
      <c r="H1526">
        <v>193</v>
      </c>
      <c r="I1526">
        <v>193</v>
      </c>
      <c r="K1526" t="s">
        <v>1978</v>
      </c>
      <c r="L1526" t="s">
        <v>26</v>
      </c>
      <c r="M1526" t="s">
        <v>27</v>
      </c>
      <c r="N1526" t="s">
        <v>36</v>
      </c>
      <c r="O1526" s="1"/>
      <c r="Q1526" t="s">
        <v>29</v>
      </c>
    </row>
    <row r="1527" spans="1:17" x14ac:dyDescent="0.3">
      <c r="A1527" t="s">
        <v>52</v>
      </c>
      <c r="B1527" t="s">
        <v>19</v>
      </c>
      <c r="C1527" t="s">
        <v>20</v>
      </c>
      <c r="D1527" t="s">
        <v>539</v>
      </c>
      <c r="E1527" t="s">
        <v>3219</v>
      </c>
      <c r="F1527" t="s">
        <v>22</v>
      </c>
      <c r="G1527" t="s">
        <v>3220</v>
      </c>
      <c r="H1527">
        <v>213.4</v>
      </c>
      <c r="I1527">
        <v>213.4</v>
      </c>
      <c r="K1527" t="s">
        <v>542</v>
      </c>
      <c r="L1527" t="s">
        <v>83</v>
      </c>
      <c r="M1527" t="s">
        <v>27</v>
      </c>
      <c r="N1527" t="s">
        <v>36</v>
      </c>
      <c r="O1527" s="1"/>
      <c r="Q1527" t="s">
        <v>29</v>
      </c>
    </row>
    <row r="1528" spans="1:17" x14ac:dyDescent="0.3">
      <c r="A1528" t="s">
        <v>52</v>
      </c>
      <c r="B1528" t="s">
        <v>19</v>
      </c>
      <c r="C1528" t="s">
        <v>20</v>
      </c>
      <c r="D1528" t="s">
        <v>306</v>
      </c>
      <c r="E1528" t="s">
        <v>3258</v>
      </c>
      <c r="F1528" t="s">
        <v>22</v>
      </c>
      <c r="G1528" t="s">
        <v>3258</v>
      </c>
      <c r="H1528">
        <v>75</v>
      </c>
      <c r="I1528">
        <v>75</v>
      </c>
      <c r="K1528" t="s">
        <v>308</v>
      </c>
      <c r="L1528" t="s">
        <v>40</v>
      </c>
      <c r="M1528" t="s">
        <v>41</v>
      </c>
      <c r="N1528" t="s">
        <v>28</v>
      </c>
      <c r="O1528" s="1"/>
      <c r="Q1528" t="s">
        <v>29</v>
      </c>
    </row>
    <row r="1529" spans="1:17" x14ac:dyDescent="0.3">
      <c r="A1529" t="s">
        <v>52</v>
      </c>
      <c r="B1529" t="s">
        <v>19</v>
      </c>
      <c r="C1529" t="s">
        <v>20</v>
      </c>
      <c r="D1529" t="s">
        <v>175</v>
      </c>
      <c r="E1529" t="s">
        <v>3331</v>
      </c>
      <c r="F1529" t="s">
        <v>22</v>
      </c>
      <c r="G1529" t="s">
        <v>3332</v>
      </c>
      <c r="H1529">
        <v>52</v>
      </c>
      <c r="I1529">
        <v>52</v>
      </c>
      <c r="N1529" t="s">
        <v>36</v>
      </c>
      <c r="Q1529" t="s">
        <v>29</v>
      </c>
    </row>
    <row r="1530" spans="1:17" x14ac:dyDescent="0.3">
      <c r="A1530" t="s">
        <v>52</v>
      </c>
      <c r="B1530" t="s">
        <v>19</v>
      </c>
      <c r="C1530" t="s">
        <v>20</v>
      </c>
      <c r="D1530" t="s">
        <v>2817</v>
      </c>
      <c r="E1530" t="s">
        <v>3342</v>
      </c>
      <c r="F1530" t="s">
        <v>22</v>
      </c>
      <c r="G1530" t="s">
        <v>3343</v>
      </c>
      <c r="H1530">
        <v>4.4000000000000004</v>
      </c>
      <c r="I1530">
        <v>4.4000000000000004</v>
      </c>
      <c r="K1530" t="s">
        <v>68</v>
      </c>
      <c r="L1530" t="s">
        <v>34</v>
      </c>
      <c r="M1530" t="s">
        <v>35</v>
      </c>
      <c r="N1530" t="s">
        <v>36</v>
      </c>
      <c r="O1530" s="1"/>
      <c r="Q1530" t="s">
        <v>29</v>
      </c>
    </row>
    <row r="1531" spans="1:17" x14ac:dyDescent="0.3">
      <c r="A1531" t="s">
        <v>52</v>
      </c>
      <c r="B1531" t="s">
        <v>19</v>
      </c>
      <c r="C1531" t="s">
        <v>20</v>
      </c>
      <c r="D1531" t="s">
        <v>238</v>
      </c>
      <c r="E1531" t="s">
        <v>3344</v>
      </c>
      <c r="F1531" t="s">
        <v>22</v>
      </c>
      <c r="G1531" t="s">
        <v>3345</v>
      </c>
      <c r="H1531">
        <v>141.6</v>
      </c>
      <c r="I1531">
        <v>141.6</v>
      </c>
      <c r="K1531" t="s">
        <v>241</v>
      </c>
      <c r="L1531" t="s">
        <v>34</v>
      </c>
      <c r="M1531" t="s">
        <v>35</v>
      </c>
      <c r="N1531" t="s">
        <v>36</v>
      </c>
      <c r="O1531" s="1"/>
      <c r="Q1531" t="s">
        <v>29</v>
      </c>
    </row>
    <row r="1532" spans="1:17" x14ac:dyDescent="0.3">
      <c r="A1532" t="s">
        <v>52</v>
      </c>
      <c r="B1532" t="s">
        <v>19</v>
      </c>
      <c r="C1532" t="s">
        <v>20</v>
      </c>
      <c r="D1532" t="s">
        <v>999</v>
      </c>
      <c r="E1532" t="s">
        <v>3360</v>
      </c>
      <c r="F1532" t="s">
        <v>22</v>
      </c>
      <c r="G1532" t="s">
        <v>3360</v>
      </c>
      <c r="H1532">
        <v>125</v>
      </c>
      <c r="I1532">
        <v>125</v>
      </c>
      <c r="K1532" t="s">
        <v>1001</v>
      </c>
      <c r="L1532" t="s">
        <v>40</v>
      </c>
      <c r="M1532" t="s">
        <v>41</v>
      </c>
      <c r="N1532" t="s">
        <v>28</v>
      </c>
      <c r="Q1532" t="s">
        <v>29</v>
      </c>
    </row>
    <row r="1533" spans="1:17" x14ac:dyDescent="0.3">
      <c r="A1533" t="s">
        <v>52</v>
      </c>
      <c r="B1533" t="s">
        <v>19</v>
      </c>
      <c r="C1533" t="s">
        <v>20</v>
      </c>
      <c r="D1533" t="s">
        <v>348</v>
      </c>
      <c r="E1533" t="s">
        <v>3361</v>
      </c>
      <c r="F1533" t="s">
        <v>22</v>
      </c>
      <c r="G1533" t="s">
        <v>3362</v>
      </c>
      <c r="H1533">
        <v>127.3</v>
      </c>
      <c r="I1533">
        <v>127.3</v>
      </c>
      <c r="K1533" t="s">
        <v>351</v>
      </c>
      <c r="L1533" t="s">
        <v>26</v>
      </c>
      <c r="M1533" t="s">
        <v>27</v>
      </c>
      <c r="N1533" t="s">
        <v>36</v>
      </c>
      <c r="Q1533" t="s">
        <v>29</v>
      </c>
    </row>
    <row r="1534" spans="1:17" x14ac:dyDescent="0.3">
      <c r="A1534" t="s">
        <v>52</v>
      </c>
      <c r="B1534" t="s">
        <v>19</v>
      </c>
      <c r="C1534" t="s">
        <v>20</v>
      </c>
      <c r="D1534" t="s">
        <v>868</v>
      </c>
      <c r="E1534" t="s">
        <v>3366</v>
      </c>
      <c r="F1534" t="s">
        <v>22</v>
      </c>
      <c r="G1534" t="s">
        <v>3367</v>
      </c>
      <c r="H1534">
        <v>78</v>
      </c>
      <c r="I1534">
        <v>78</v>
      </c>
      <c r="K1534" t="s">
        <v>227</v>
      </c>
      <c r="L1534" t="s">
        <v>47</v>
      </c>
      <c r="M1534" t="s">
        <v>47</v>
      </c>
      <c r="N1534" t="s">
        <v>28</v>
      </c>
      <c r="O1534" s="1"/>
      <c r="Q1534" t="s">
        <v>29</v>
      </c>
    </row>
    <row r="1535" spans="1:17" x14ac:dyDescent="0.3">
      <c r="A1535" t="s">
        <v>52</v>
      </c>
      <c r="B1535" t="s">
        <v>19</v>
      </c>
      <c r="C1535" t="s">
        <v>20</v>
      </c>
      <c r="D1535" t="s">
        <v>608</v>
      </c>
      <c r="E1535" t="s">
        <v>3368</v>
      </c>
      <c r="F1535" t="s">
        <v>22</v>
      </c>
      <c r="G1535" t="s">
        <v>3368</v>
      </c>
      <c r="H1535">
        <v>4.5999999999999996</v>
      </c>
      <c r="I1535">
        <v>4.5999999999999996</v>
      </c>
      <c r="K1535" t="s">
        <v>3369</v>
      </c>
      <c r="L1535" t="s">
        <v>26</v>
      </c>
      <c r="M1535" t="s">
        <v>135</v>
      </c>
      <c r="N1535" t="s">
        <v>28</v>
      </c>
      <c r="O1535" s="1"/>
      <c r="Q1535" t="s">
        <v>29</v>
      </c>
    </row>
    <row r="1536" spans="1:17" x14ac:dyDescent="0.3">
      <c r="A1536" t="s">
        <v>52</v>
      </c>
      <c r="B1536" t="s">
        <v>19</v>
      </c>
      <c r="C1536" t="s">
        <v>20</v>
      </c>
      <c r="D1536" t="s">
        <v>175</v>
      </c>
      <c r="E1536" t="s">
        <v>3374</v>
      </c>
      <c r="F1536" t="s">
        <v>22</v>
      </c>
      <c r="G1536" t="s">
        <v>3375</v>
      </c>
      <c r="H1536">
        <v>45</v>
      </c>
      <c r="I1536">
        <v>45</v>
      </c>
      <c r="N1536" t="s">
        <v>36</v>
      </c>
      <c r="O1536" s="1"/>
      <c r="Q1536" t="s">
        <v>29</v>
      </c>
    </row>
    <row r="1537" spans="1:18" x14ac:dyDescent="0.3">
      <c r="A1537" t="s">
        <v>52</v>
      </c>
      <c r="B1537" t="s">
        <v>19</v>
      </c>
      <c r="C1537" t="s">
        <v>20</v>
      </c>
      <c r="D1537" t="s">
        <v>80</v>
      </c>
      <c r="E1537" t="s">
        <v>3376</v>
      </c>
      <c r="F1537" t="s">
        <v>22</v>
      </c>
      <c r="G1537" t="s">
        <v>584</v>
      </c>
      <c r="H1537">
        <v>140</v>
      </c>
      <c r="I1537">
        <v>140</v>
      </c>
      <c r="K1537" t="s">
        <v>227</v>
      </c>
      <c r="L1537" t="s">
        <v>83</v>
      </c>
      <c r="M1537" t="s">
        <v>41</v>
      </c>
      <c r="N1537" t="s">
        <v>28</v>
      </c>
      <c r="O1537" s="1"/>
      <c r="Q1537" t="s">
        <v>29</v>
      </c>
    </row>
    <row r="1538" spans="1:18" x14ac:dyDescent="0.3">
      <c r="A1538" t="s">
        <v>52</v>
      </c>
      <c r="B1538" t="s">
        <v>19</v>
      </c>
      <c r="C1538" t="s">
        <v>20</v>
      </c>
      <c r="D1538" t="s">
        <v>2619</v>
      </c>
      <c r="E1538" t="s">
        <v>3383</v>
      </c>
      <c r="F1538" t="s">
        <v>22</v>
      </c>
      <c r="G1538" t="s">
        <v>2621</v>
      </c>
      <c r="H1538">
        <v>49</v>
      </c>
      <c r="I1538">
        <v>49</v>
      </c>
      <c r="K1538" t="s">
        <v>2622</v>
      </c>
      <c r="L1538" t="s">
        <v>26</v>
      </c>
      <c r="M1538" t="s">
        <v>27</v>
      </c>
      <c r="N1538" t="s">
        <v>36</v>
      </c>
      <c r="Q1538" t="s">
        <v>29</v>
      </c>
    </row>
    <row r="1539" spans="1:18" x14ac:dyDescent="0.3">
      <c r="A1539" t="s">
        <v>52</v>
      </c>
      <c r="B1539" t="s">
        <v>19</v>
      </c>
      <c r="C1539" t="s">
        <v>20</v>
      </c>
      <c r="D1539" t="s">
        <v>1324</v>
      </c>
      <c r="E1539" t="s">
        <v>3384</v>
      </c>
      <c r="F1539" t="s">
        <v>22</v>
      </c>
      <c r="G1539" t="s">
        <v>3385</v>
      </c>
      <c r="H1539">
        <v>90.5</v>
      </c>
      <c r="I1539">
        <v>90.5</v>
      </c>
      <c r="K1539" t="s">
        <v>492</v>
      </c>
      <c r="L1539" t="s">
        <v>185</v>
      </c>
      <c r="M1539" t="s">
        <v>27</v>
      </c>
      <c r="N1539" t="s">
        <v>28</v>
      </c>
      <c r="O1539" s="1"/>
      <c r="Q1539" t="s">
        <v>29</v>
      </c>
    </row>
    <row r="1540" spans="1:18" x14ac:dyDescent="0.3">
      <c r="A1540" t="s">
        <v>52</v>
      </c>
      <c r="B1540" t="s">
        <v>19</v>
      </c>
      <c r="C1540" t="s">
        <v>20</v>
      </c>
      <c r="D1540" t="s">
        <v>1175</v>
      </c>
      <c r="E1540" t="s">
        <v>3392</v>
      </c>
      <c r="F1540" t="s">
        <v>22</v>
      </c>
      <c r="G1540" t="s">
        <v>3393</v>
      </c>
      <c r="H1540">
        <v>53</v>
      </c>
      <c r="I1540">
        <v>53</v>
      </c>
      <c r="J1540" t="s">
        <v>32</v>
      </c>
      <c r="K1540" t="s">
        <v>241</v>
      </c>
      <c r="L1540" t="s">
        <v>991</v>
      </c>
      <c r="M1540" t="s">
        <v>35</v>
      </c>
      <c r="N1540" t="s">
        <v>36</v>
      </c>
      <c r="O1540" s="1"/>
      <c r="Q1540" t="s">
        <v>29</v>
      </c>
      <c r="R1540" t="s">
        <v>32</v>
      </c>
    </row>
    <row r="1541" spans="1:18" x14ac:dyDescent="0.3">
      <c r="A1541" t="s">
        <v>52</v>
      </c>
      <c r="B1541" t="s">
        <v>19</v>
      </c>
      <c r="C1541" t="s">
        <v>20</v>
      </c>
      <c r="D1541" t="s">
        <v>641</v>
      </c>
      <c r="E1541" t="s">
        <v>3400</v>
      </c>
      <c r="F1541" t="s">
        <v>22</v>
      </c>
      <c r="G1541" t="s">
        <v>3401</v>
      </c>
      <c r="H1541">
        <v>50.4</v>
      </c>
      <c r="I1541">
        <v>50.4</v>
      </c>
      <c r="K1541" t="s">
        <v>644</v>
      </c>
      <c r="L1541" t="s">
        <v>26</v>
      </c>
      <c r="M1541" t="s">
        <v>27</v>
      </c>
      <c r="N1541" t="s">
        <v>36</v>
      </c>
      <c r="Q1541" t="s">
        <v>29</v>
      </c>
    </row>
    <row r="1542" spans="1:18" x14ac:dyDescent="0.3">
      <c r="A1542" t="s">
        <v>52</v>
      </c>
      <c r="B1542" t="s">
        <v>19</v>
      </c>
      <c r="C1542" t="s">
        <v>20</v>
      </c>
      <c r="D1542" t="s">
        <v>490</v>
      </c>
      <c r="E1542" t="s">
        <v>3402</v>
      </c>
      <c r="F1542" t="s">
        <v>22</v>
      </c>
      <c r="G1542" t="s">
        <v>3403</v>
      </c>
      <c r="H1542">
        <v>90.5</v>
      </c>
      <c r="I1542">
        <v>90.5</v>
      </c>
      <c r="K1542" t="s">
        <v>492</v>
      </c>
      <c r="L1542" t="s">
        <v>185</v>
      </c>
      <c r="M1542" t="s">
        <v>27</v>
      </c>
      <c r="N1542" t="s">
        <v>28</v>
      </c>
      <c r="O1542" s="1"/>
      <c r="Q1542" t="s">
        <v>29</v>
      </c>
    </row>
    <row r="1543" spans="1:18" x14ac:dyDescent="0.3">
      <c r="A1543" t="s">
        <v>52</v>
      </c>
      <c r="B1543" t="s">
        <v>19</v>
      </c>
      <c r="C1543" t="s">
        <v>20</v>
      </c>
      <c r="D1543" t="s">
        <v>1175</v>
      </c>
      <c r="E1543" t="s">
        <v>3409</v>
      </c>
      <c r="F1543" t="s">
        <v>22</v>
      </c>
      <c r="G1543" t="s">
        <v>3410</v>
      </c>
      <c r="H1543">
        <v>53</v>
      </c>
      <c r="I1543">
        <v>53</v>
      </c>
      <c r="J1543" t="s">
        <v>32</v>
      </c>
      <c r="K1543" t="s">
        <v>241</v>
      </c>
      <c r="L1543" t="s">
        <v>991</v>
      </c>
      <c r="M1543" t="s">
        <v>35</v>
      </c>
      <c r="N1543" t="s">
        <v>36</v>
      </c>
      <c r="O1543" s="1"/>
      <c r="Q1543" t="s">
        <v>29</v>
      </c>
      <c r="R1543" t="s">
        <v>32</v>
      </c>
    </row>
    <row r="1544" spans="1:18" x14ac:dyDescent="0.3">
      <c r="A1544" t="s">
        <v>52</v>
      </c>
      <c r="B1544" t="s">
        <v>19</v>
      </c>
      <c r="C1544" t="s">
        <v>20</v>
      </c>
      <c r="D1544" t="s">
        <v>352</v>
      </c>
      <c r="E1544" t="s">
        <v>3430</v>
      </c>
      <c r="F1544" t="s">
        <v>22</v>
      </c>
      <c r="G1544" t="s">
        <v>3431</v>
      </c>
      <c r="H1544">
        <v>15.8</v>
      </c>
      <c r="I1544">
        <v>15.8</v>
      </c>
      <c r="K1544" t="s">
        <v>227</v>
      </c>
      <c r="L1544" t="s">
        <v>34</v>
      </c>
      <c r="M1544" t="s">
        <v>35</v>
      </c>
      <c r="N1544" t="s">
        <v>28</v>
      </c>
      <c r="Q1544" t="s">
        <v>29</v>
      </c>
    </row>
    <row r="1545" spans="1:18" x14ac:dyDescent="0.3">
      <c r="A1545" t="s">
        <v>52</v>
      </c>
      <c r="B1545" t="s">
        <v>19</v>
      </c>
      <c r="C1545" t="s">
        <v>20</v>
      </c>
      <c r="D1545" t="s">
        <v>1191</v>
      </c>
      <c r="E1545" t="s">
        <v>3432</v>
      </c>
      <c r="F1545" t="s">
        <v>22</v>
      </c>
      <c r="G1545" t="s">
        <v>3432</v>
      </c>
      <c r="H1545">
        <v>105.5</v>
      </c>
      <c r="I1545">
        <v>105.5</v>
      </c>
      <c r="K1545" t="s">
        <v>246</v>
      </c>
      <c r="L1545" t="s">
        <v>26</v>
      </c>
      <c r="M1545" t="s">
        <v>27</v>
      </c>
      <c r="N1545" t="s">
        <v>28</v>
      </c>
      <c r="O1545" s="1"/>
      <c r="Q1545" t="s">
        <v>29</v>
      </c>
    </row>
    <row r="1546" spans="1:18" x14ac:dyDescent="0.3">
      <c r="A1546" t="s">
        <v>52</v>
      </c>
      <c r="B1546" t="s">
        <v>19</v>
      </c>
      <c r="C1546" t="s">
        <v>20</v>
      </c>
      <c r="D1546" t="s">
        <v>1061</v>
      </c>
      <c r="E1546" t="s">
        <v>3469</v>
      </c>
      <c r="F1546" t="s">
        <v>22</v>
      </c>
      <c r="G1546" t="s">
        <v>3470</v>
      </c>
      <c r="H1546">
        <v>31</v>
      </c>
      <c r="I1546">
        <v>31</v>
      </c>
      <c r="K1546" t="s">
        <v>68</v>
      </c>
      <c r="L1546" t="s">
        <v>34</v>
      </c>
      <c r="M1546" t="s">
        <v>35</v>
      </c>
      <c r="N1546" t="s">
        <v>36</v>
      </c>
      <c r="Q1546" t="s">
        <v>29</v>
      </c>
    </row>
    <row r="1547" spans="1:18" x14ac:dyDescent="0.3">
      <c r="A1547" t="s">
        <v>52</v>
      </c>
      <c r="B1547" t="s">
        <v>19</v>
      </c>
      <c r="C1547" t="s">
        <v>20</v>
      </c>
      <c r="D1547" t="s">
        <v>1585</v>
      </c>
      <c r="E1547" t="s">
        <v>3484</v>
      </c>
      <c r="F1547" t="s">
        <v>22</v>
      </c>
      <c r="G1547" t="s">
        <v>3485</v>
      </c>
      <c r="H1547">
        <v>65.7</v>
      </c>
      <c r="I1547">
        <v>65.7</v>
      </c>
      <c r="K1547" t="s">
        <v>68</v>
      </c>
      <c r="L1547" t="s">
        <v>34</v>
      </c>
      <c r="M1547" t="s">
        <v>35</v>
      </c>
      <c r="N1547" t="s">
        <v>36</v>
      </c>
      <c r="O1547" s="1"/>
      <c r="Q1547" t="s">
        <v>29</v>
      </c>
    </row>
    <row r="1548" spans="1:18" x14ac:dyDescent="0.3">
      <c r="A1548" t="s">
        <v>52</v>
      </c>
      <c r="C1548" t="s">
        <v>20</v>
      </c>
      <c r="D1548" t="s">
        <v>995</v>
      </c>
      <c r="E1548" t="s">
        <v>3504</v>
      </c>
      <c r="F1548" t="s">
        <v>22</v>
      </c>
      <c r="G1548" t="s">
        <v>3504</v>
      </c>
      <c r="H1548">
        <v>32.200000000000003</v>
      </c>
      <c r="I1548">
        <v>32.200000000000003</v>
      </c>
      <c r="N1548" t="s">
        <v>28</v>
      </c>
      <c r="Q1548" t="s">
        <v>29</v>
      </c>
    </row>
    <row r="1549" spans="1:18" x14ac:dyDescent="0.3">
      <c r="A1549" t="s">
        <v>52</v>
      </c>
      <c r="B1549" t="s">
        <v>19</v>
      </c>
      <c r="C1549" t="s">
        <v>20</v>
      </c>
      <c r="D1549" t="s">
        <v>330</v>
      </c>
      <c r="E1549" t="s">
        <v>3523</v>
      </c>
      <c r="F1549" t="s">
        <v>22</v>
      </c>
      <c r="G1549" t="s">
        <v>3524</v>
      </c>
      <c r="H1549">
        <v>176</v>
      </c>
      <c r="I1549">
        <v>176</v>
      </c>
      <c r="K1549" t="s">
        <v>333</v>
      </c>
      <c r="L1549" t="s">
        <v>26</v>
      </c>
      <c r="M1549" t="s">
        <v>27</v>
      </c>
      <c r="N1549" t="s">
        <v>36</v>
      </c>
      <c r="Q1549" t="s">
        <v>29</v>
      </c>
    </row>
    <row r="1550" spans="1:18" x14ac:dyDescent="0.3">
      <c r="A1550" t="s">
        <v>52</v>
      </c>
      <c r="B1550" t="s">
        <v>19</v>
      </c>
      <c r="C1550" t="s">
        <v>20</v>
      </c>
      <c r="D1550" t="s">
        <v>1306</v>
      </c>
      <c r="E1550" t="s">
        <v>3539</v>
      </c>
      <c r="F1550" t="s">
        <v>22</v>
      </c>
      <c r="G1550" t="s">
        <v>3540</v>
      </c>
      <c r="H1550">
        <v>40</v>
      </c>
      <c r="I1550">
        <v>40</v>
      </c>
      <c r="K1550" t="s">
        <v>1309</v>
      </c>
      <c r="L1550" t="s">
        <v>26</v>
      </c>
      <c r="M1550" t="s">
        <v>27</v>
      </c>
      <c r="N1550" t="s">
        <v>36</v>
      </c>
      <c r="O1550" s="1"/>
      <c r="Q1550" t="s">
        <v>29</v>
      </c>
    </row>
    <row r="1551" spans="1:18" x14ac:dyDescent="0.3">
      <c r="A1551" t="s">
        <v>52</v>
      </c>
      <c r="B1551" t="s">
        <v>19</v>
      </c>
      <c r="C1551" t="s">
        <v>20</v>
      </c>
      <c r="D1551" t="s">
        <v>290</v>
      </c>
      <c r="E1551" t="s">
        <v>3541</v>
      </c>
      <c r="F1551" t="s">
        <v>22</v>
      </c>
      <c r="G1551" t="s">
        <v>3541</v>
      </c>
      <c r="H1551">
        <v>119.5</v>
      </c>
      <c r="I1551">
        <v>119.5</v>
      </c>
      <c r="K1551" t="s">
        <v>292</v>
      </c>
      <c r="L1551" t="s">
        <v>40</v>
      </c>
      <c r="M1551" t="s">
        <v>41</v>
      </c>
      <c r="N1551" t="s">
        <v>36</v>
      </c>
      <c r="O1551" s="1"/>
      <c r="Q1551" t="s">
        <v>29</v>
      </c>
      <c r="R1551" t="s">
        <v>32</v>
      </c>
    </row>
    <row r="1552" spans="1:18" x14ac:dyDescent="0.3">
      <c r="A1552" t="s">
        <v>52</v>
      </c>
      <c r="B1552" t="s">
        <v>19</v>
      </c>
      <c r="C1552" t="s">
        <v>20</v>
      </c>
      <c r="D1552" t="s">
        <v>466</v>
      </c>
      <c r="E1552" t="s">
        <v>3560</v>
      </c>
      <c r="F1552" t="s">
        <v>22</v>
      </c>
      <c r="G1552" t="s">
        <v>3561</v>
      </c>
      <c r="H1552">
        <v>19.7</v>
      </c>
      <c r="I1552">
        <v>19.7</v>
      </c>
      <c r="K1552" t="s">
        <v>469</v>
      </c>
      <c r="L1552" t="s">
        <v>26</v>
      </c>
      <c r="M1552" t="s">
        <v>27</v>
      </c>
      <c r="N1552" t="s">
        <v>28</v>
      </c>
      <c r="O1552" s="1"/>
      <c r="Q1552" t="s">
        <v>29</v>
      </c>
    </row>
    <row r="1553" spans="1:17" x14ac:dyDescent="0.3">
      <c r="A1553" t="s">
        <v>52</v>
      </c>
      <c r="B1553" t="s">
        <v>19</v>
      </c>
      <c r="C1553" t="s">
        <v>20</v>
      </c>
      <c r="D1553" t="s">
        <v>1243</v>
      </c>
      <c r="E1553" t="s">
        <v>3562</v>
      </c>
      <c r="F1553" t="s">
        <v>22</v>
      </c>
      <c r="G1553" t="s">
        <v>3563</v>
      </c>
      <c r="H1553">
        <v>41</v>
      </c>
      <c r="I1553">
        <v>41</v>
      </c>
      <c r="K1553" t="s">
        <v>68</v>
      </c>
      <c r="L1553" t="s">
        <v>34</v>
      </c>
      <c r="M1553" t="s">
        <v>35</v>
      </c>
      <c r="N1553" t="s">
        <v>36</v>
      </c>
      <c r="Q1553" t="s">
        <v>29</v>
      </c>
    </row>
    <row r="1554" spans="1:17" x14ac:dyDescent="0.3">
      <c r="A1554" t="s">
        <v>52</v>
      </c>
      <c r="B1554" t="s">
        <v>19</v>
      </c>
      <c r="C1554" t="s">
        <v>20</v>
      </c>
      <c r="D1554" t="s">
        <v>1013</v>
      </c>
      <c r="E1554" t="s">
        <v>3564</v>
      </c>
      <c r="F1554" t="s">
        <v>22</v>
      </c>
      <c r="G1554" t="s">
        <v>3565</v>
      </c>
      <c r="H1554">
        <v>10</v>
      </c>
      <c r="I1554">
        <v>10</v>
      </c>
      <c r="K1554" t="s">
        <v>62</v>
      </c>
      <c r="L1554" t="s">
        <v>34</v>
      </c>
      <c r="M1554" t="s">
        <v>35</v>
      </c>
      <c r="N1554" t="s">
        <v>36</v>
      </c>
      <c r="O1554" s="1"/>
      <c r="Q1554" t="s">
        <v>29</v>
      </c>
    </row>
    <row r="1555" spans="1:17" x14ac:dyDescent="0.3">
      <c r="A1555" t="s">
        <v>52</v>
      </c>
      <c r="C1555" t="s">
        <v>20</v>
      </c>
      <c r="D1555" t="s">
        <v>200</v>
      </c>
      <c r="E1555" t="s">
        <v>3575</v>
      </c>
      <c r="F1555" t="s">
        <v>22</v>
      </c>
      <c r="G1555" t="s">
        <v>3575</v>
      </c>
      <c r="H1555">
        <v>202</v>
      </c>
      <c r="I1555">
        <v>202</v>
      </c>
      <c r="N1555" t="s">
        <v>28</v>
      </c>
      <c r="O1555" s="1"/>
      <c r="Q1555" t="s">
        <v>29</v>
      </c>
    </row>
    <row r="1556" spans="1:17" x14ac:dyDescent="0.3">
      <c r="A1556" t="s">
        <v>52</v>
      </c>
      <c r="B1556" t="s">
        <v>19</v>
      </c>
      <c r="C1556" t="s">
        <v>20</v>
      </c>
      <c r="D1556" t="s">
        <v>374</v>
      </c>
      <c r="E1556" t="s">
        <v>3583</v>
      </c>
      <c r="F1556" t="s">
        <v>22</v>
      </c>
      <c r="G1556" t="s">
        <v>3584</v>
      </c>
      <c r="H1556">
        <v>35.200000000000003</v>
      </c>
      <c r="I1556">
        <v>35.200000000000003</v>
      </c>
      <c r="K1556" t="s">
        <v>68</v>
      </c>
      <c r="L1556" t="s">
        <v>34</v>
      </c>
      <c r="M1556" t="s">
        <v>35</v>
      </c>
      <c r="N1556" t="s">
        <v>36</v>
      </c>
      <c r="O1556" s="1"/>
      <c r="Q1556" t="s">
        <v>29</v>
      </c>
    </row>
    <row r="1557" spans="1:17" x14ac:dyDescent="0.3">
      <c r="A1557" t="s">
        <v>52</v>
      </c>
      <c r="C1557" t="s">
        <v>20</v>
      </c>
      <c r="D1557" t="s">
        <v>69</v>
      </c>
      <c r="E1557" t="s">
        <v>3585</v>
      </c>
      <c r="F1557" t="s">
        <v>22</v>
      </c>
      <c r="G1557" t="s">
        <v>659</v>
      </c>
      <c r="H1557">
        <v>75</v>
      </c>
      <c r="I1557">
        <v>75</v>
      </c>
      <c r="K1557" t="s">
        <v>660</v>
      </c>
      <c r="L1557" t="s">
        <v>26</v>
      </c>
      <c r="M1557" t="s">
        <v>27</v>
      </c>
      <c r="N1557" t="s">
        <v>28</v>
      </c>
      <c r="O1557" s="1"/>
      <c r="Q1557" t="s">
        <v>29</v>
      </c>
    </row>
    <row r="1558" spans="1:17" x14ac:dyDescent="0.3">
      <c r="A1558" t="s">
        <v>52</v>
      </c>
      <c r="B1558" t="s">
        <v>19</v>
      </c>
      <c r="C1558" t="s">
        <v>20</v>
      </c>
      <c r="D1558" t="s">
        <v>920</v>
      </c>
      <c r="E1558" t="s">
        <v>3586</v>
      </c>
      <c r="F1558" t="s">
        <v>22</v>
      </c>
      <c r="G1558" t="s">
        <v>3587</v>
      </c>
      <c r="H1558">
        <v>33</v>
      </c>
      <c r="I1558">
        <v>33</v>
      </c>
      <c r="K1558" t="s">
        <v>68</v>
      </c>
      <c r="L1558" t="s">
        <v>34</v>
      </c>
      <c r="M1558" t="s">
        <v>35</v>
      </c>
      <c r="N1558" t="s">
        <v>36</v>
      </c>
      <c r="O1558" s="1"/>
      <c r="Q1558" t="s">
        <v>29</v>
      </c>
    </row>
    <row r="1559" spans="1:17" x14ac:dyDescent="0.3">
      <c r="A1559" t="s">
        <v>52</v>
      </c>
      <c r="B1559" t="s">
        <v>19</v>
      </c>
      <c r="C1559" t="s">
        <v>20</v>
      </c>
      <c r="D1559" t="s">
        <v>2172</v>
      </c>
      <c r="E1559" t="s">
        <v>3603</v>
      </c>
      <c r="F1559" t="s">
        <v>22</v>
      </c>
      <c r="G1559" t="s">
        <v>3604</v>
      </c>
      <c r="H1559">
        <v>25</v>
      </c>
      <c r="I1559">
        <v>25</v>
      </c>
      <c r="K1559" t="s">
        <v>68</v>
      </c>
      <c r="L1559" t="s">
        <v>34</v>
      </c>
      <c r="M1559" t="s">
        <v>35</v>
      </c>
      <c r="N1559" t="s">
        <v>36</v>
      </c>
      <c r="Q1559" t="s">
        <v>29</v>
      </c>
    </row>
    <row r="1560" spans="1:17" x14ac:dyDescent="0.3">
      <c r="A1560" t="s">
        <v>52</v>
      </c>
      <c r="B1560" t="s">
        <v>19</v>
      </c>
      <c r="C1560" t="s">
        <v>20</v>
      </c>
      <c r="D1560" t="s">
        <v>326</v>
      </c>
      <c r="E1560" t="s">
        <v>3605</v>
      </c>
      <c r="F1560" t="s">
        <v>22</v>
      </c>
      <c r="G1560" t="s">
        <v>3606</v>
      </c>
      <c r="H1560">
        <v>198.9</v>
      </c>
      <c r="I1560">
        <v>198.9</v>
      </c>
      <c r="K1560" t="s">
        <v>329</v>
      </c>
      <c r="L1560" t="s">
        <v>26</v>
      </c>
      <c r="M1560" t="s">
        <v>27</v>
      </c>
      <c r="N1560" t="s">
        <v>28</v>
      </c>
      <c r="Q1560" t="s">
        <v>29</v>
      </c>
    </row>
  </sheetData>
  <autoFilter ref="A1:R1556">
    <sortState ref="A2:R1560">
      <sortCondition descending="1" ref="A1:A1556"/>
    </sortState>
  </autoFilter>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32"/>
  <sheetViews>
    <sheetView zoomScale="80" zoomScaleNormal="80" workbookViewId="0">
      <pane xSplit="3" ySplit="1" topLeftCell="D2" activePane="bottomRight" state="frozen"/>
      <selection pane="topRight" activeCell="D1" sqref="D1"/>
      <selection pane="bottomLeft" activeCell="A2" sqref="A2"/>
      <selection pane="bottomRight" activeCell="T274" sqref="T274"/>
    </sheetView>
  </sheetViews>
  <sheetFormatPr defaultColWidth="9.109375" defaultRowHeight="13.2" x14ac:dyDescent="0.25"/>
  <cols>
    <col min="1" max="1" width="21.109375" style="6" bestFit="1" customWidth="1"/>
    <col min="2" max="2" width="48" style="6" customWidth="1"/>
    <col min="3" max="3" width="16.33203125" style="6" customWidth="1"/>
    <col min="4" max="4" width="8.5546875" style="6" bestFit="1" customWidth="1"/>
    <col min="5" max="5" width="8.109375" style="6" customWidth="1"/>
    <col min="6" max="15" width="7.6640625" style="6" bestFit="1" customWidth="1"/>
    <col min="16" max="16" width="14" style="6" bestFit="1" customWidth="1"/>
    <col min="17" max="17" width="13.44140625" style="6" bestFit="1" customWidth="1"/>
    <col min="18" max="18" width="10.109375" style="6" bestFit="1" customWidth="1"/>
    <col min="19" max="19" width="10.33203125" style="6" customWidth="1"/>
    <col min="20" max="20" width="12" style="6" customWidth="1"/>
    <col min="21" max="21" width="9.109375" style="6"/>
    <col min="22" max="22" width="9.109375" style="214"/>
    <col min="23" max="16384" width="9.109375" style="6"/>
  </cols>
  <sheetData>
    <row r="1" spans="1:23" s="5" customFormat="1" x14ac:dyDescent="0.25">
      <c r="A1" s="4" t="s">
        <v>3636</v>
      </c>
      <c r="B1" s="4" t="s">
        <v>3637</v>
      </c>
      <c r="C1" s="4" t="s">
        <v>3638</v>
      </c>
      <c r="D1" s="4" t="s">
        <v>3639</v>
      </c>
      <c r="E1" s="4" t="s">
        <v>3640</v>
      </c>
      <c r="F1" s="4" t="s">
        <v>3641</v>
      </c>
      <c r="G1" s="4" t="s">
        <v>3642</v>
      </c>
      <c r="H1" s="4" t="s">
        <v>3643</v>
      </c>
      <c r="I1" s="4" t="s">
        <v>3644</v>
      </c>
      <c r="J1" s="4" t="s">
        <v>3645</v>
      </c>
      <c r="K1" s="4" t="s">
        <v>3646</v>
      </c>
      <c r="L1" s="4" t="s">
        <v>3647</v>
      </c>
      <c r="M1" s="4" t="s">
        <v>3648</v>
      </c>
      <c r="N1" s="4" t="s">
        <v>3649</v>
      </c>
      <c r="O1" s="4" t="s">
        <v>3650</v>
      </c>
      <c r="P1" s="4" t="s">
        <v>3651</v>
      </c>
      <c r="Q1" s="4" t="s">
        <v>3652</v>
      </c>
      <c r="R1" s="4" t="s">
        <v>3653</v>
      </c>
      <c r="S1" s="4" t="s">
        <v>3654</v>
      </c>
      <c r="T1" s="4" t="s">
        <v>3655</v>
      </c>
      <c r="V1" s="212" t="s">
        <v>4454</v>
      </c>
      <c r="W1" s="210" t="s">
        <v>4456</v>
      </c>
    </row>
    <row r="2" spans="1:23" ht="14.4" x14ac:dyDescent="0.3">
      <c r="A2" s="69" t="s">
        <v>624</v>
      </c>
      <c r="B2" s="69" t="s">
        <v>625</v>
      </c>
      <c r="C2" s="69" t="s">
        <v>3656</v>
      </c>
      <c r="D2" s="69">
        <v>0.8</v>
      </c>
      <c r="E2" s="69">
        <v>0.6</v>
      </c>
      <c r="F2" s="69">
        <v>3.6</v>
      </c>
      <c r="G2" s="69">
        <v>3</v>
      </c>
      <c r="H2" s="69">
        <v>3.2</v>
      </c>
      <c r="I2" s="69">
        <v>6.2</v>
      </c>
      <c r="J2" s="69">
        <v>7.8</v>
      </c>
      <c r="K2" s="69">
        <v>5.4</v>
      </c>
      <c r="L2" s="69">
        <v>2.8</v>
      </c>
      <c r="M2" s="69">
        <v>0.4</v>
      </c>
      <c r="N2" s="69">
        <v>0.4</v>
      </c>
      <c r="O2" s="69">
        <v>0</v>
      </c>
      <c r="P2" s="69" t="s">
        <v>19</v>
      </c>
      <c r="Q2" s="69" t="s">
        <v>3657</v>
      </c>
      <c r="R2" s="69" t="s">
        <v>3658</v>
      </c>
      <c r="S2" s="69" t="s">
        <v>3659</v>
      </c>
      <c r="T2" s="69" t="s">
        <v>3659</v>
      </c>
      <c r="V2" s="211"/>
    </row>
    <row r="3" spans="1:23" ht="14.4" x14ac:dyDescent="0.3">
      <c r="A3" s="69" t="s">
        <v>2002</v>
      </c>
      <c r="B3" s="69" t="s">
        <v>2003</v>
      </c>
      <c r="C3" s="69" t="s">
        <v>3660</v>
      </c>
      <c r="D3" s="69">
        <v>0.8</v>
      </c>
      <c r="E3" s="69">
        <v>0.6</v>
      </c>
      <c r="F3" s="69">
        <v>3.6</v>
      </c>
      <c r="G3" s="69">
        <v>3</v>
      </c>
      <c r="H3" s="69">
        <v>3.2</v>
      </c>
      <c r="I3" s="69">
        <v>6.2</v>
      </c>
      <c r="J3" s="69">
        <v>7.8</v>
      </c>
      <c r="K3" s="69">
        <v>5.4</v>
      </c>
      <c r="L3" s="69">
        <v>2.8</v>
      </c>
      <c r="M3" s="69">
        <v>0.4</v>
      </c>
      <c r="N3" s="69">
        <v>0.4</v>
      </c>
      <c r="O3" s="69">
        <v>0</v>
      </c>
      <c r="P3" s="69" t="s">
        <v>19</v>
      </c>
      <c r="Q3" s="69" t="s">
        <v>3661</v>
      </c>
      <c r="R3" s="69" t="s">
        <v>3658</v>
      </c>
      <c r="S3" s="69" t="s">
        <v>3659</v>
      </c>
      <c r="T3" s="69" t="s">
        <v>3659</v>
      </c>
      <c r="V3" s="211"/>
    </row>
    <row r="4" spans="1:23" ht="14.4" x14ac:dyDescent="0.3">
      <c r="A4" s="69" t="s">
        <v>827</v>
      </c>
      <c r="B4" s="69" t="s">
        <v>828</v>
      </c>
      <c r="C4" s="69" t="s">
        <v>3662</v>
      </c>
      <c r="D4" s="69">
        <v>0</v>
      </c>
      <c r="E4" s="69">
        <v>0</v>
      </c>
      <c r="F4" s="69">
        <v>0</v>
      </c>
      <c r="G4" s="69">
        <v>0</v>
      </c>
      <c r="H4" s="69">
        <v>0</v>
      </c>
      <c r="I4" s="69">
        <v>0</v>
      </c>
      <c r="J4" s="69">
        <v>0</v>
      </c>
      <c r="K4" s="69">
        <v>0</v>
      </c>
      <c r="L4" s="69">
        <v>0</v>
      </c>
      <c r="M4" s="69">
        <v>0</v>
      </c>
      <c r="N4" s="69">
        <v>0</v>
      </c>
      <c r="O4" s="69">
        <v>0</v>
      </c>
      <c r="P4" s="69" t="s">
        <v>19</v>
      </c>
      <c r="Q4" s="69" t="s">
        <v>3657</v>
      </c>
      <c r="R4" s="69" t="s">
        <v>3663</v>
      </c>
      <c r="S4" s="69" t="s">
        <v>3659</v>
      </c>
      <c r="T4" s="69" t="s">
        <v>3659</v>
      </c>
      <c r="V4" s="211"/>
    </row>
    <row r="5" spans="1:23" ht="14.4" x14ac:dyDescent="0.3">
      <c r="A5" s="69" t="s">
        <v>191</v>
      </c>
      <c r="B5" s="69" t="s">
        <v>192</v>
      </c>
      <c r="C5" s="69" t="s">
        <v>3664</v>
      </c>
      <c r="D5" s="69">
        <v>16</v>
      </c>
      <c r="E5" s="69">
        <v>16</v>
      </c>
      <c r="F5" s="69">
        <v>16</v>
      </c>
      <c r="G5" s="69">
        <v>16</v>
      </c>
      <c r="H5" s="69">
        <v>16</v>
      </c>
      <c r="I5" s="69">
        <v>16</v>
      </c>
      <c r="J5" s="69">
        <v>16</v>
      </c>
      <c r="K5" s="69">
        <v>16</v>
      </c>
      <c r="L5" s="69">
        <v>16</v>
      </c>
      <c r="M5" s="69">
        <v>16</v>
      </c>
      <c r="N5" s="69">
        <v>16</v>
      </c>
      <c r="O5" s="69">
        <v>16</v>
      </c>
      <c r="P5" s="69" t="s">
        <v>20</v>
      </c>
      <c r="Q5" s="69" t="s">
        <v>3657</v>
      </c>
      <c r="R5" s="69" t="s">
        <v>3658</v>
      </c>
      <c r="S5" s="69" t="s">
        <v>3659</v>
      </c>
      <c r="T5" s="69" t="s">
        <v>3659</v>
      </c>
      <c r="V5" s="211"/>
    </row>
    <row r="6" spans="1:23" ht="14.4" x14ac:dyDescent="0.3">
      <c r="A6" s="69" t="s">
        <v>922</v>
      </c>
      <c r="B6" s="69" t="s">
        <v>923</v>
      </c>
      <c r="C6" s="69" t="s">
        <v>3662</v>
      </c>
      <c r="D6" s="69">
        <v>0</v>
      </c>
      <c r="E6" s="69">
        <v>0</v>
      </c>
      <c r="F6" s="69">
        <v>0</v>
      </c>
      <c r="G6" s="69">
        <v>0</v>
      </c>
      <c r="H6" s="69">
        <v>0</v>
      </c>
      <c r="I6" s="69">
        <v>0</v>
      </c>
      <c r="J6" s="69">
        <v>0</v>
      </c>
      <c r="K6" s="69">
        <v>0</v>
      </c>
      <c r="L6" s="69">
        <v>0</v>
      </c>
      <c r="M6" s="69">
        <v>0</v>
      </c>
      <c r="N6" s="69">
        <v>0</v>
      </c>
      <c r="O6" s="69">
        <v>0</v>
      </c>
      <c r="P6" s="69" t="s">
        <v>19</v>
      </c>
      <c r="Q6" s="69" t="s">
        <v>3657</v>
      </c>
      <c r="R6" s="69" t="s">
        <v>3663</v>
      </c>
      <c r="S6" s="69" t="s">
        <v>3659</v>
      </c>
      <c r="T6" s="69" t="s">
        <v>3659</v>
      </c>
      <c r="V6" s="211"/>
    </row>
    <row r="7" spans="1:23" ht="14.4" x14ac:dyDescent="0.3">
      <c r="A7" s="69" t="s">
        <v>1130</v>
      </c>
      <c r="B7" s="69" t="s">
        <v>1131</v>
      </c>
      <c r="C7" s="69" t="s">
        <v>3656</v>
      </c>
      <c r="D7" s="69">
        <v>0.8</v>
      </c>
      <c r="E7" s="69">
        <v>0.6</v>
      </c>
      <c r="F7" s="69">
        <v>3.6</v>
      </c>
      <c r="G7" s="69">
        <v>3</v>
      </c>
      <c r="H7" s="69">
        <v>3.2</v>
      </c>
      <c r="I7" s="69">
        <v>6.2</v>
      </c>
      <c r="J7" s="69">
        <v>7.8</v>
      </c>
      <c r="K7" s="69">
        <v>5.4</v>
      </c>
      <c r="L7" s="69">
        <v>2.8</v>
      </c>
      <c r="M7" s="69">
        <v>0.4</v>
      </c>
      <c r="N7" s="69">
        <v>0.4</v>
      </c>
      <c r="O7" s="69">
        <v>0</v>
      </c>
      <c r="P7" s="69" t="s">
        <v>19</v>
      </c>
      <c r="Q7" s="69" t="s">
        <v>3657</v>
      </c>
      <c r="R7" s="69" t="s">
        <v>3658</v>
      </c>
      <c r="S7" s="69" t="s">
        <v>3659</v>
      </c>
      <c r="T7" s="69" t="s">
        <v>3659</v>
      </c>
      <c r="V7" s="211"/>
    </row>
    <row r="8" spans="1:23" ht="14.4" x14ac:dyDescent="0.3">
      <c r="A8" s="69" t="s">
        <v>908</v>
      </c>
      <c r="B8" s="69" t="s">
        <v>909</v>
      </c>
      <c r="C8" s="69" t="s">
        <v>3662</v>
      </c>
      <c r="D8" s="69">
        <v>22.69</v>
      </c>
      <c r="E8" s="69">
        <v>22.69</v>
      </c>
      <c r="F8" s="69">
        <v>22.69</v>
      </c>
      <c r="G8" s="69">
        <v>22.69</v>
      </c>
      <c r="H8" s="69">
        <v>22.69</v>
      </c>
      <c r="I8" s="69">
        <v>22.69</v>
      </c>
      <c r="J8" s="69">
        <v>22.69</v>
      </c>
      <c r="K8" s="69">
        <v>22.69</v>
      </c>
      <c r="L8" s="69">
        <v>22.69</v>
      </c>
      <c r="M8" s="69">
        <v>22.69</v>
      </c>
      <c r="N8" s="69">
        <v>22.69</v>
      </c>
      <c r="O8" s="69">
        <v>22.69</v>
      </c>
      <c r="P8" s="69" t="s">
        <v>20</v>
      </c>
      <c r="Q8" s="69" t="s">
        <v>3657</v>
      </c>
      <c r="R8" s="69" t="s">
        <v>3658</v>
      </c>
      <c r="S8" s="69" t="s">
        <v>3659</v>
      </c>
      <c r="T8" s="69" t="s">
        <v>3659</v>
      </c>
      <c r="V8" s="211"/>
    </row>
    <row r="9" spans="1:23" ht="14.4" x14ac:dyDescent="0.3">
      <c r="A9" s="69" t="s">
        <v>647</v>
      </c>
      <c r="B9" s="69" t="s">
        <v>2221</v>
      </c>
      <c r="C9" s="69" t="s">
        <v>3662</v>
      </c>
      <c r="D9" s="69">
        <v>50.6</v>
      </c>
      <c r="E9" s="69">
        <v>50.6</v>
      </c>
      <c r="F9" s="69">
        <v>50.6</v>
      </c>
      <c r="G9" s="69">
        <v>50.6</v>
      </c>
      <c r="H9" s="69">
        <v>50.6</v>
      </c>
      <c r="I9" s="69">
        <v>50.6</v>
      </c>
      <c r="J9" s="69">
        <v>50.6</v>
      </c>
      <c r="K9" s="69">
        <v>50.6</v>
      </c>
      <c r="L9" s="69">
        <v>50.6</v>
      </c>
      <c r="M9" s="69">
        <v>50.6</v>
      </c>
      <c r="N9" s="69">
        <v>50.6</v>
      </c>
      <c r="O9" s="69">
        <v>50.6</v>
      </c>
      <c r="P9" s="69" t="s">
        <v>20</v>
      </c>
      <c r="Q9" s="69" t="s">
        <v>3657</v>
      </c>
      <c r="R9" s="69" t="s">
        <v>3658</v>
      </c>
      <c r="S9" s="69" t="s">
        <v>3659</v>
      </c>
      <c r="T9" s="69" t="s">
        <v>3659</v>
      </c>
      <c r="V9" s="211"/>
    </row>
    <row r="10" spans="1:23" ht="14.4" x14ac:dyDescent="0.3">
      <c r="A10" s="69" t="s">
        <v>1166</v>
      </c>
      <c r="B10" s="69" t="s">
        <v>1167</v>
      </c>
      <c r="C10" s="69" t="s">
        <v>3665</v>
      </c>
      <c r="D10" s="69">
        <v>0</v>
      </c>
      <c r="E10" s="69">
        <v>0</v>
      </c>
      <c r="F10" s="69">
        <v>0</v>
      </c>
      <c r="G10" s="69">
        <v>0</v>
      </c>
      <c r="H10" s="69">
        <v>0</v>
      </c>
      <c r="I10" s="69">
        <v>0</v>
      </c>
      <c r="J10" s="69">
        <v>0</v>
      </c>
      <c r="K10" s="69">
        <v>0</v>
      </c>
      <c r="L10" s="69">
        <v>0</v>
      </c>
      <c r="M10" s="69">
        <v>0</v>
      </c>
      <c r="N10" s="69">
        <v>0</v>
      </c>
      <c r="O10" s="69">
        <v>0</v>
      </c>
      <c r="P10" s="69" t="s">
        <v>19</v>
      </c>
      <c r="Q10" s="69" t="s">
        <v>3661</v>
      </c>
      <c r="R10" s="69" t="s">
        <v>3663</v>
      </c>
      <c r="S10" s="69" t="s">
        <v>3659</v>
      </c>
      <c r="T10" s="69" t="s">
        <v>3659</v>
      </c>
      <c r="V10" s="211"/>
    </row>
    <row r="11" spans="1:23" ht="14.4" x14ac:dyDescent="0.3">
      <c r="A11" s="69" t="s">
        <v>589</v>
      </c>
      <c r="B11" s="69" t="s">
        <v>590</v>
      </c>
      <c r="C11" s="69" t="s">
        <v>3666</v>
      </c>
      <c r="D11" s="69">
        <v>674.7</v>
      </c>
      <c r="E11" s="69">
        <v>674.7</v>
      </c>
      <c r="F11" s="69">
        <v>674.7</v>
      </c>
      <c r="G11" s="69">
        <v>674.7</v>
      </c>
      <c r="H11" s="69">
        <v>674.7</v>
      </c>
      <c r="I11" s="69">
        <v>674.7</v>
      </c>
      <c r="J11" s="69">
        <v>674.7</v>
      </c>
      <c r="K11" s="69">
        <v>674.7</v>
      </c>
      <c r="L11" s="69">
        <v>674.7</v>
      </c>
      <c r="M11" s="69">
        <v>674.7</v>
      </c>
      <c r="N11" s="69">
        <v>674.7</v>
      </c>
      <c r="O11" s="69">
        <v>674.7</v>
      </c>
      <c r="P11" s="69" t="s">
        <v>20</v>
      </c>
      <c r="Q11" s="69" t="s">
        <v>3661</v>
      </c>
      <c r="R11" s="69" t="s">
        <v>3658</v>
      </c>
      <c r="S11" s="69" t="s">
        <v>3659</v>
      </c>
      <c r="T11" s="69" t="s">
        <v>3659</v>
      </c>
      <c r="V11" s="211"/>
    </row>
    <row r="12" spans="1:23" ht="14.4" x14ac:dyDescent="0.3">
      <c r="A12" s="69" t="s">
        <v>2375</v>
      </c>
      <c r="B12" s="69" t="s">
        <v>2376</v>
      </c>
      <c r="C12" s="69" t="s">
        <v>3666</v>
      </c>
      <c r="D12" s="69">
        <v>321.39999999999998</v>
      </c>
      <c r="E12" s="69">
        <v>321.39999999999998</v>
      </c>
      <c r="F12" s="69">
        <v>321.39999999999998</v>
      </c>
      <c r="G12" s="69">
        <v>321.39999999999998</v>
      </c>
      <c r="H12" s="69">
        <v>321.39999999999998</v>
      </c>
      <c r="I12" s="69">
        <v>321.39999999999998</v>
      </c>
      <c r="J12" s="69">
        <v>321.39999999999998</v>
      </c>
      <c r="K12" s="69">
        <v>321.39999999999998</v>
      </c>
      <c r="L12" s="69">
        <v>321.39999999999998</v>
      </c>
      <c r="M12" s="69">
        <v>321.39999999999998</v>
      </c>
      <c r="N12" s="69">
        <v>321.39999999999998</v>
      </c>
      <c r="O12" s="69">
        <v>321.39999999999998</v>
      </c>
      <c r="P12" s="69" t="s">
        <v>20</v>
      </c>
      <c r="Q12" s="69" t="s">
        <v>3661</v>
      </c>
      <c r="R12" s="69" t="s">
        <v>3658</v>
      </c>
      <c r="S12" s="69" t="s">
        <v>3659</v>
      </c>
      <c r="T12" s="69" t="s">
        <v>3659</v>
      </c>
      <c r="V12" s="211"/>
    </row>
    <row r="13" spans="1:23" ht="14.4" x14ac:dyDescent="0.3">
      <c r="A13" s="69" t="s">
        <v>1441</v>
      </c>
      <c r="B13" s="69" t="s">
        <v>1442</v>
      </c>
      <c r="C13" s="69" t="s">
        <v>3666</v>
      </c>
      <c r="D13" s="69">
        <v>335.67</v>
      </c>
      <c r="E13" s="69">
        <v>335.67</v>
      </c>
      <c r="F13" s="69">
        <v>335.67</v>
      </c>
      <c r="G13" s="69">
        <v>335.67</v>
      </c>
      <c r="H13" s="69">
        <v>335.67</v>
      </c>
      <c r="I13" s="69">
        <v>335.67</v>
      </c>
      <c r="J13" s="69">
        <v>335.67</v>
      </c>
      <c r="K13" s="69">
        <v>335.67</v>
      </c>
      <c r="L13" s="69">
        <v>335.67</v>
      </c>
      <c r="M13" s="69">
        <v>335.67</v>
      </c>
      <c r="N13" s="69">
        <v>335.67</v>
      </c>
      <c r="O13" s="69">
        <v>335.67</v>
      </c>
      <c r="P13" s="69" t="s">
        <v>20</v>
      </c>
      <c r="Q13" s="69" t="s">
        <v>3661</v>
      </c>
      <c r="R13" s="69" t="s">
        <v>3658</v>
      </c>
      <c r="S13" s="69" t="s">
        <v>3659</v>
      </c>
      <c r="T13" s="69" t="s">
        <v>3659</v>
      </c>
      <c r="V13" s="211"/>
    </row>
    <row r="14" spans="1:23" ht="14.4" x14ac:dyDescent="0.3">
      <c r="A14" s="69" t="s">
        <v>1208</v>
      </c>
      <c r="B14" s="69" t="s">
        <v>1209</v>
      </c>
      <c r="C14" s="69" t="s">
        <v>3666</v>
      </c>
      <c r="D14" s="69">
        <v>480</v>
      </c>
      <c r="E14" s="69">
        <v>480</v>
      </c>
      <c r="F14" s="69">
        <v>480</v>
      </c>
      <c r="G14" s="69">
        <v>480</v>
      </c>
      <c r="H14" s="69">
        <v>480</v>
      </c>
      <c r="I14" s="69">
        <v>480</v>
      </c>
      <c r="J14" s="69">
        <v>480</v>
      </c>
      <c r="K14" s="69">
        <v>480</v>
      </c>
      <c r="L14" s="69">
        <v>480</v>
      </c>
      <c r="M14" s="69">
        <v>480</v>
      </c>
      <c r="N14" s="69">
        <v>480</v>
      </c>
      <c r="O14" s="69">
        <v>480</v>
      </c>
      <c r="P14" s="69" t="s">
        <v>20</v>
      </c>
      <c r="Q14" s="69" t="s">
        <v>3661</v>
      </c>
      <c r="R14" s="69" t="s">
        <v>3658</v>
      </c>
      <c r="S14" s="69" t="s">
        <v>3659</v>
      </c>
      <c r="T14" s="69" t="s">
        <v>3659</v>
      </c>
      <c r="V14" s="211"/>
    </row>
    <row r="15" spans="1:23" ht="14.4" x14ac:dyDescent="0.3">
      <c r="A15" s="69" t="s">
        <v>2699</v>
      </c>
      <c r="B15" s="69" t="s">
        <v>2700</v>
      </c>
      <c r="C15" s="69" t="s">
        <v>3660</v>
      </c>
      <c r="D15" s="69">
        <v>3.38</v>
      </c>
      <c r="E15" s="69">
        <v>6.25</v>
      </c>
      <c r="F15" s="69">
        <v>9.82</v>
      </c>
      <c r="G15" s="69">
        <v>11.37</v>
      </c>
      <c r="H15" s="69">
        <v>14</v>
      </c>
      <c r="I15" s="69">
        <v>14</v>
      </c>
      <c r="J15" s="69">
        <v>14</v>
      </c>
      <c r="K15" s="69">
        <v>14</v>
      </c>
      <c r="L15" s="69">
        <v>9.5399999999999991</v>
      </c>
      <c r="M15" s="69">
        <v>4.37</v>
      </c>
      <c r="N15" s="69">
        <v>2.5</v>
      </c>
      <c r="O15" s="69">
        <v>1.31</v>
      </c>
      <c r="P15" s="69" t="s">
        <v>20</v>
      </c>
      <c r="Q15" s="69" t="s">
        <v>3661</v>
      </c>
      <c r="R15" s="69" t="s">
        <v>3658</v>
      </c>
      <c r="S15" s="69" t="s">
        <v>3659</v>
      </c>
      <c r="T15" s="69" t="s">
        <v>3659</v>
      </c>
      <c r="V15" s="211"/>
    </row>
    <row r="16" spans="1:23" ht="14.4" x14ac:dyDescent="0.3">
      <c r="A16" s="69" t="s">
        <v>1276</v>
      </c>
      <c r="B16" s="69" t="s">
        <v>1277</v>
      </c>
      <c r="C16" s="69" t="s">
        <v>3667</v>
      </c>
      <c r="D16" s="69">
        <v>0.31</v>
      </c>
      <c r="E16" s="69">
        <v>0.42</v>
      </c>
      <c r="F16" s="69">
        <v>0.47</v>
      </c>
      <c r="G16" s="69">
        <v>0.51</v>
      </c>
      <c r="H16" s="69">
        <v>0.47</v>
      </c>
      <c r="I16" s="69">
        <v>0.37</v>
      </c>
      <c r="J16" s="69">
        <v>0.21</v>
      </c>
      <c r="K16" s="69">
        <v>0.06</v>
      </c>
      <c r="L16" s="69">
        <v>0</v>
      </c>
      <c r="M16" s="69">
        <v>0</v>
      </c>
      <c r="N16" s="69">
        <v>0.1</v>
      </c>
      <c r="O16" s="69">
        <v>0.18</v>
      </c>
      <c r="P16" s="69" t="s">
        <v>19</v>
      </c>
      <c r="Q16" s="69" t="s">
        <v>3657</v>
      </c>
      <c r="R16" s="69" t="s">
        <v>3658</v>
      </c>
      <c r="S16" s="69" t="s">
        <v>3659</v>
      </c>
      <c r="T16" s="69" t="s">
        <v>3659</v>
      </c>
      <c r="V16" s="211"/>
    </row>
    <row r="17" spans="1:22" ht="14.4" x14ac:dyDescent="0.3">
      <c r="A17" s="69" t="s">
        <v>355</v>
      </c>
      <c r="B17" s="69" t="s">
        <v>356</v>
      </c>
      <c r="C17" s="69" t="s">
        <v>3668</v>
      </c>
      <c r="D17" s="69">
        <v>23.4</v>
      </c>
      <c r="E17" s="69">
        <v>23.4</v>
      </c>
      <c r="F17" s="69">
        <v>23.4</v>
      </c>
      <c r="G17" s="69">
        <v>23.4</v>
      </c>
      <c r="H17" s="69">
        <v>23.4</v>
      </c>
      <c r="I17" s="69">
        <v>23.4</v>
      </c>
      <c r="J17" s="69">
        <v>23.4</v>
      </c>
      <c r="K17" s="69">
        <v>23.4</v>
      </c>
      <c r="L17" s="69">
        <v>23.4</v>
      </c>
      <c r="M17" s="69">
        <v>23.4</v>
      </c>
      <c r="N17" s="69">
        <v>23.4</v>
      </c>
      <c r="O17" s="69">
        <v>23.4</v>
      </c>
      <c r="P17" s="69" t="s">
        <v>20</v>
      </c>
      <c r="Q17" s="69" t="s">
        <v>3657</v>
      </c>
      <c r="R17" s="69" t="s">
        <v>3658</v>
      </c>
      <c r="S17" s="69" t="s">
        <v>3659</v>
      </c>
      <c r="T17" s="69" t="s">
        <v>3659</v>
      </c>
      <c r="V17" s="211"/>
    </row>
    <row r="18" spans="1:22" ht="14.4" x14ac:dyDescent="0.3">
      <c r="A18" s="69" t="s">
        <v>1991</v>
      </c>
      <c r="B18" s="69" t="s">
        <v>1992</v>
      </c>
      <c r="C18" s="69" t="s">
        <v>3668</v>
      </c>
      <c r="D18" s="69">
        <v>23.5</v>
      </c>
      <c r="E18" s="69">
        <v>23.5</v>
      </c>
      <c r="F18" s="69">
        <v>23.5</v>
      </c>
      <c r="G18" s="69">
        <v>23.5</v>
      </c>
      <c r="H18" s="69">
        <v>23.5</v>
      </c>
      <c r="I18" s="69">
        <v>23.5</v>
      </c>
      <c r="J18" s="69">
        <v>23.5</v>
      </c>
      <c r="K18" s="69">
        <v>23.5</v>
      </c>
      <c r="L18" s="69">
        <v>23.5</v>
      </c>
      <c r="M18" s="69">
        <v>23.5</v>
      </c>
      <c r="N18" s="69">
        <v>23.5</v>
      </c>
      <c r="O18" s="69">
        <v>23.5</v>
      </c>
      <c r="P18" s="69" t="s">
        <v>20</v>
      </c>
      <c r="Q18" s="69" t="s">
        <v>3657</v>
      </c>
      <c r="R18" s="69" t="s">
        <v>3658</v>
      </c>
      <c r="S18" s="69" t="s">
        <v>3659</v>
      </c>
      <c r="T18" s="69" t="s">
        <v>3659</v>
      </c>
      <c r="V18" s="211"/>
    </row>
    <row r="19" spans="1:22" ht="14.4" x14ac:dyDescent="0.3">
      <c r="A19" s="69" t="s">
        <v>2257</v>
      </c>
      <c r="B19" s="69" t="s">
        <v>2258</v>
      </c>
      <c r="C19" s="69" t="s">
        <v>3665</v>
      </c>
      <c r="D19" s="69">
        <v>0.8</v>
      </c>
      <c r="E19" s="69">
        <v>0.6</v>
      </c>
      <c r="F19" s="69">
        <v>3.6</v>
      </c>
      <c r="G19" s="69">
        <v>3</v>
      </c>
      <c r="H19" s="69">
        <v>3.2</v>
      </c>
      <c r="I19" s="69">
        <v>6.2</v>
      </c>
      <c r="J19" s="69">
        <v>7.8</v>
      </c>
      <c r="K19" s="69">
        <v>5.4</v>
      </c>
      <c r="L19" s="69">
        <v>2.8</v>
      </c>
      <c r="M19" s="69">
        <v>0.4</v>
      </c>
      <c r="N19" s="69">
        <v>0.4</v>
      </c>
      <c r="O19" s="69">
        <v>0</v>
      </c>
      <c r="P19" s="69" t="s">
        <v>19</v>
      </c>
      <c r="Q19" s="69" t="s">
        <v>3657</v>
      </c>
      <c r="R19" s="69" t="s">
        <v>3658</v>
      </c>
      <c r="S19" s="69" t="s">
        <v>3659</v>
      </c>
      <c r="T19" s="69" t="s">
        <v>3659</v>
      </c>
      <c r="V19" s="211"/>
    </row>
    <row r="20" spans="1:22" ht="14.4" x14ac:dyDescent="0.3">
      <c r="A20" s="69" t="s">
        <v>2898</v>
      </c>
      <c r="B20" s="69" t="s">
        <v>2899</v>
      </c>
      <c r="C20" s="69" t="s">
        <v>3665</v>
      </c>
      <c r="D20" s="69">
        <v>2</v>
      </c>
      <c r="E20" s="69">
        <v>1.5</v>
      </c>
      <c r="F20" s="69">
        <v>9</v>
      </c>
      <c r="G20" s="69">
        <v>7.5</v>
      </c>
      <c r="H20" s="69">
        <v>8</v>
      </c>
      <c r="I20" s="69">
        <v>15.5</v>
      </c>
      <c r="J20" s="69">
        <v>19.5</v>
      </c>
      <c r="K20" s="69">
        <v>13.5</v>
      </c>
      <c r="L20" s="69">
        <v>7</v>
      </c>
      <c r="M20" s="69">
        <v>1</v>
      </c>
      <c r="N20" s="69">
        <v>1</v>
      </c>
      <c r="O20" s="69">
        <v>0</v>
      </c>
      <c r="P20" s="69" t="s">
        <v>19</v>
      </c>
      <c r="Q20" s="69" t="s">
        <v>3657</v>
      </c>
      <c r="R20" s="69" t="s">
        <v>3658</v>
      </c>
      <c r="S20" s="69" t="s">
        <v>3659</v>
      </c>
      <c r="T20" s="69" t="s">
        <v>3659</v>
      </c>
      <c r="V20" s="211"/>
    </row>
    <row r="21" spans="1:22" ht="14.4" x14ac:dyDescent="0.3">
      <c r="A21" s="69" t="s">
        <v>860</v>
      </c>
      <c r="B21" s="69" t="s">
        <v>861</v>
      </c>
      <c r="C21" s="69" t="s">
        <v>3665</v>
      </c>
      <c r="D21" s="69">
        <v>23.52</v>
      </c>
      <c r="E21" s="69">
        <v>20.16</v>
      </c>
      <c r="F21" s="69">
        <v>47.04</v>
      </c>
      <c r="G21" s="69">
        <v>42</v>
      </c>
      <c r="H21" s="69">
        <v>42</v>
      </c>
      <c r="I21" s="69">
        <v>55.44</v>
      </c>
      <c r="J21" s="69">
        <v>38.64</v>
      </c>
      <c r="K21" s="69">
        <v>35.28</v>
      </c>
      <c r="L21" s="69">
        <v>25.2</v>
      </c>
      <c r="M21" s="69">
        <v>13.44</v>
      </c>
      <c r="N21" s="69">
        <v>20.16</v>
      </c>
      <c r="O21" s="69">
        <v>21.84</v>
      </c>
      <c r="P21" s="69" t="s">
        <v>19</v>
      </c>
      <c r="Q21" s="69" t="s">
        <v>3661</v>
      </c>
      <c r="R21" s="69" t="s">
        <v>3658</v>
      </c>
      <c r="S21" s="69" t="s">
        <v>3659</v>
      </c>
      <c r="T21" s="69" t="s">
        <v>3659</v>
      </c>
      <c r="V21" s="211"/>
    </row>
    <row r="22" spans="1:22" ht="14.4" x14ac:dyDescent="0.3">
      <c r="A22" s="69" t="s">
        <v>2117</v>
      </c>
      <c r="B22" s="69" t="s">
        <v>2118</v>
      </c>
      <c r="C22" s="69" t="s">
        <v>3665</v>
      </c>
      <c r="D22" s="69">
        <v>18.48</v>
      </c>
      <c r="E22" s="69">
        <v>15.84</v>
      </c>
      <c r="F22" s="69">
        <v>36.96</v>
      </c>
      <c r="G22" s="69">
        <v>33</v>
      </c>
      <c r="H22" s="69">
        <v>33</v>
      </c>
      <c r="I22" s="69">
        <v>43.56</v>
      </c>
      <c r="J22" s="69">
        <v>30.36</v>
      </c>
      <c r="K22" s="69">
        <v>27.72</v>
      </c>
      <c r="L22" s="69">
        <v>19.8</v>
      </c>
      <c r="M22" s="69">
        <v>10.56</v>
      </c>
      <c r="N22" s="69">
        <v>15.84</v>
      </c>
      <c r="O22" s="69">
        <v>17.16</v>
      </c>
      <c r="P22" s="69" t="s">
        <v>19</v>
      </c>
      <c r="Q22" s="69" t="s">
        <v>3661</v>
      </c>
      <c r="R22" s="69" t="s">
        <v>3658</v>
      </c>
      <c r="S22" s="69" t="s">
        <v>3659</v>
      </c>
      <c r="T22" s="69" t="s">
        <v>3659</v>
      </c>
      <c r="V22" s="211"/>
    </row>
    <row r="23" spans="1:22" ht="14.4" x14ac:dyDescent="0.3">
      <c r="A23" s="69" t="s">
        <v>3476</v>
      </c>
      <c r="B23" s="69" t="s">
        <v>3477</v>
      </c>
      <c r="C23" s="69" t="s">
        <v>3665</v>
      </c>
      <c r="D23" s="69">
        <v>14.28</v>
      </c>
      <c r="E23" s="69">
        <v>12.24</v>
      </c>
      <c r="F23" s="69">
        <v>28.56</v>
      </c>
      <c r="G23" s="69">
        <v>25.5</v>
      </c>
      <c r="H23" s="69">
        <v>25.5</v>
      </c>
      <c r="I23" s="69">
        <v>33.659999999999997</v>
      </c>
      <c r="J23" s="69">
        <v>23.46</v>
      </c>
      <c r="K23" s="69">
        <v>21.42</v>
      </c>
      <c r="L23" s="69">
        <v>15.3</v>
      </c>
      <c r="M23" s="69">
        <v>8.16</v>
      </c>
      <c r="N23" s="69">
        <v>12.24</v>
      </c>
      <c r="O23" s="69">
        <v>13.26</v>
      </c>
      <c r="P23" s="69" t="s">
        <v>19</v>
      </c>
      <c r="Q23" s="69" t="s">
        <v>3661</v>
      </c>
      <c r="R23" s="69" t="s">
        <v>3658</v>
      </c>
      <c r="S23" s="69" t="s">
        <v>3659</v>
      </c>
      <c r="T23" s="69" t="s">
        <v>3659</v>
      </c>
      <c r="V23" s="211"/>
    </row>
    <row r="24" spans="1:22" ht="14.4" x14ac:dyDescent="0.3">
      <c r="A24" s="69" t="s">
        <v>3428</v>
      </c>
      <c r="B24" s="69" t="s">
        <v>3429</v>
      </c>
      <c r="C24" s="69" t="s">
        <v>3665</v>
      </c>
      <c r="D24" s="69">
        <v>23.52</v>
      </c>
      <c r="E24" s="69">
        <v>20.16</v>
      </c>
      <c r="F24" s="69">
        <v>47.04</v>
      </c>
      <c r="G24" s="69">
        <v>42</v>
      </c>
      <c r="H24" s="69">
        <v>42</v>
      </c>
      <c r="I24" s="69">
        <v>55.44</v>
      </c>
      <c r="J24" s="69">
        <v>38.64</v>
      </c>
      <c r="K24" s="69">
        <v>35.28</v>
      </c>
      <c r="L24" s="69">
        <v>25.2</v>
      </c>
      <c r="M24" s="69">
        <v>13.44</v>
      </c>
      <c r="N24" s="69">
        <v>20.16</v>
      </c>
      <c r="O24" s="69">
        <v>21.84</v>
      </c>
      <c r="P24" s="69" t="s">
        <v>19</v>
      </c>
      <c r="Q24" s="69" t="s">
        <v>3661</v>
      </c>
      <c r="R24" s="69" t="s">
        <v>3658</v>
      </c>
      <c r="S24" s="69" t="s">
        <v>3659</v>
      </c>
      <c r="T24" s="69" t="s">
        <v>3659</v>
      </c>
      <c r="V24" s="211"/>
    </row>
    <row r="25" spans="1:22" ht="14.4" x14ac:dyDescent="0.3">
      <c r="A25" s="69" t="s">
        <v>673</v>
      </c>
      <c r="B25" s="69" t="s">
        <v>674</v>
      </c>
      <c r="C25" s="69" t="s">
        <v>3665</v>
      </c>
      <c r="D25" s="69">
        <v>21</v>
      </c>
      <c r="E25" s="69">
        <v>18</v>
      </c>
      <c r="F25" s="69">
        <v>42</v>
      </c>
      <c r="G25" s="69">
        <v>37.5</v>
      </c>
      <c r="H25" s="69">
        <v>37.5</v>
      </c>
      <c r="I25" s="69">
        <v>49.5</v>
      </c>
      <c r="J25" s="69">
        <v>34.5</v>
      </c>
      <c r="K25" s="69">
        <v>31.5</v>
      </c>
      <c r="L25" s="69">
        <v>22.5</v>
      </c>
      <c r="M25" s="69">
        <v>12</v>
      </c>
      <c r="N25" s="69">
        <v>18</v>
      </c>
      <c r="O25" s="69">
        <v>19.5</v>
      </c>
      <c r="P25" s="69" t="s">
        <v>19</v>
      </c>
      <c r="Q25" s="69" t="s">
        <v>3661</v>
      </c>
      <c r="R25" s="69" t="s">
        <v>3658</v>
      </c>
      <c r="S25" s="69" t="s">
        <v>3659</v>
      </c>
      <c r="T25" s="69" t="s">
        <v>3659</v>
      </c>
      <c r="V25" s="211"/>
    </row>
    <row r="26" spans="1:22" ht="14.4" x14ac:dyDescent="0.3">
      <c r="A26" s="69" t="s">
        <v>1019</v>
      </c>
      <c r="B26" s="69" t="s">
        <v>1020</v>
      </c>
      <c r="C26" s="69" t="s">
        <v>3665</v>
      </c>
      <c r="D26" s="69">
        <v>21</v>
      </c>
      <c r="E26" s="69">
        <v>18</v>
      </c>
      <c r="F26" s="69">
        <v>42</v>
      </c>
      <c r="G26" s="69">
        <v>37.5</v>
      </c>
      <c r="H26" s="69">
        <v>37.5</v>
      </c>
      <c r="I26" s="69">
        <v>49.5</v>
      </c>
      <c r="J26" s="69">
        <v>34.5</v>
      </c>
      <c r="K26" s="69">
        <v>31.5</v>
      </c>
      <c r="L26" s="69">
        <v>22.5</v>
      </c>
      <c r="M26" s="69">
        <v>12</v>
      </c>
      <c r="N26" s="69">
        <v>18</v>
      </c>
      <c r="O26" s="69">
        <v>19.5</v>
      </c>
      <c r="P26" s="69" t="s">
        <v>19</v>
      </c>
      <c r="Q26" s="69" t="s">
        <v>3661</v>
      </c>
      <c r="R26" s="69" t="s">
        <v>3658</v>
      </c>
      <c r="S26" s="69" t="s">
        <v>3659</v>
      </c>
      <c r="T26" s="69" t="s">
        <v>3659</v>
      </c>
      <c r="V26" s="211"/>
    </row>
    <row r="27" spans="1:22" ht="14.4" x14ac:dyDescent="0.3">
      <c r="A27" s="69" t="s">
        <v>138</v>
      </c>
      <c r="B27" s="69" t="s">
        <v>139</v>
      </c>
      <c r="C27" s="69" t="s">
        <v>3665</v>
      </c>
      <c r="D27" s="69">
        <v>21</v>
      </c>
      <c r="E27" s="69">
        <v>18</v>
      </c>
      <c r="F27" s="69">
        <v>42</v>
      </c>
      <c r="G27" s="69">
        <v>37.5</v>
      </c>
      <c r="H27" s="69">
        <v>37.5</v>
      </c>
      <c r="I27" s="69">
        <v>49.5</v>
      </c>
      <c r="J27" s="69">
        <v>34.5</v>
      </c>
      <c r="K27" s="69">
        <v>31.5</v>
      </c>
      <c r="L27" s="69">
        <v>22.5</v>
      </c>
      <c r="M27" s="69">
        <v>12</v>
      </c>
      <c r="N27" s="69">
        <v>18</v>
      </c>
      <c r="O27" s="69">
        <v>19.5</v>
      </c>
      <c r="P27" s="69" t="s">
        <v>19</v>
      </c>
      <c r="Q27" s="69" t="s">
        <v>3661</v>
      </c>
      <c r="R27" s="69" t="s">
        <v>3658</v>
      </c>
      <c r="S27" s="69" t="s">
        <v>3659</v>
      </c>
      <c r="T27" s="69" t="s">
        <v>3659</v>
      </c>
      <c r="V27" s="211"/>
    </row>
    <row r="28" spans="1:22" ht="14.4" x14ac:dyDescent="0.3">
      <c r="A28" s="69" t="s">
        <v>1967</v>
      </c>
      <c r="B28" s="69" t="s">
        <v>1968</v>
      </c>
      <c r="C28" s="69" t="s">
        <v>3665</v>
      </c>
      <c r="D28" s="69">
        <v>21</v>
      </c>
      <c r="E28" s="69">
        <v>18</v>
      </c>
      <c r="F28" s="69">
        <v>42</v>
      </c>
      <c r="G28" s="69">
        <v>37.5</v>
      </c>
      <c r="H28" s="69">
        <v>37.5</v>
      </c>
      <c r="I28" s="69">
        <v>49.5</v>
      </c>
      <c r="J28" s="69">
        <v>34.5</v>
      </c>
      <c r="K28" s="69">
        <v>31.5</v>
      </c>
      <c r="L28" s="69">
        <v>22.5</v>
      </c>
      <c r="M28" s="69">
        <v>12</v>
      </c>
      <c r="N28" s="69">
        <v>18</v>
      </c>
      <c r="O28" s="69">
        <v>19.5</v>
      </c>
      <c r="P28" s="69" t="s">
        <v>19</v>
      </c>
      <c r="Q28" s="69" t="s">
        <v>3661</v>
      </c>
      <c r="R28" s="69" t="s">
        <v>3658</v>
      </c>
      <c r="S28" s="69" t="s">
        <v>3659</v>
      </c>
      <c r="T28" s="69" t="s">
        <v>3659</v>
      </c>
      <c r="V28" s="211"/>
    </row>
    <row r="29" spans="1:22" ht="14.4" x14ac:dyDescent="0.3">
      <c r="A29" s="69" t="s">
        <v>1529</v>
      </c>
      <c r="B29" s="69" t="s">
        <v>1530</v>
      </c>
      <c r="C29" s="69" t="s">
        <v>3665</v>
      </c>
      <c r="D29" s="69">
        <v>21</v>
      </c>
      <c r="E29" s="69">
        <v>18</v>
      </c>
      <c r="F29" s="69">
        <v>42</v>
      </c>
      <c r="G29" s="69">
        <v>37.5</v>
      </c>
      <c r="H29" s="69">
        <v>37.5</v>
      </c>
      <c r="I29" s="69">
        <v>49.5</v>
      </c>
      <c r="J29" s="69">
        <v>34.5</v>
      </c>
      <c r="K29" s="69">
        <v>31.5</v>
      </c>
      <c r="L29" s="69">
        <v>22.5</v>
      </c>
      <c r="M29" s="69">
        <v>12</v>
      </c>
      <c r="N29" s="69">
        <v>18</v>
      </c>
      <c r="O29" s="69">
        <v>19.5</v>
      </c>
      <c r="P29" s="69" t="s">
        <v>19</v>
      </c>
      <c r="Q29" s="69" t="s">
        <v>3661</v>
      </c>
      <c r="R29" s="69" t="s">
        <v>3658</v>
      </c>
      <c r="S29" s="69" t="s">
        <v>3659</v>
      </c>
      <c r="T29" s="69" t="s">
        <v>3659</v>
      </c>
      <c r="V29" s="211"/>
    </row>
    <row r="30" spans="1:22" ht="14.4" x14ac:dyDescent="0.3">
      <c r="A30" s="69" t="s">
        <v>618</v>
      </c>
      <c r="B30" s="69" t="s">
        <v>619</v>
      </c>
      <c r="C30" s="69" t="s">
        <v>3665</v>
      </c>
      <c r="D30" s="69">
        <v>12.6</v>
      </c>
      <c r="E30" s="69">
        <v>10.8</v>
      </c>
      <c r="F30" s="69">
        <v>25.2</v>
      </c>
      <c r="G30" s="69">
        <v>22.5</v>
      </c>
      <c r="H30" s="69">
        <v>22.5</v>
      </c>
      <c r="I30" s="69">
        <v>29.7</v>
      </c>
      <c r="J30" s="69">
        <v>20.7</v>
      </c>
      <c r="K30" s="69">
        <v>18.899999999999999</v>
      </c>
      <c r="L30" s="69">
        <v>13.5</v>
      </c>
      <c r="M30" s="69">
        <v>7.2</v>
      </c>
      <c r="N30" s="69">
        <v>10.8</v>
      </c>
      <c r="O30" s="69">
        <v>11.7</v>
      </c>
      <c r="P30" s="69" t="s">
        <v>19</v>
      </c>
      <c r="Q30" s="69" t="s">
        <v>3661</v>
      </c>
      <c r="R30" s="69" t="s">
        <v>3658</v>
      </c>
      <c r="S30" s="69" t="s">
        <v>3659</v>
      </c>
      <c r="T30" s="69" t="s">
        <v>3659</v>
      </c>
      <c r="V30" s="211"/>
    </row>
    <row r="31" spans="1:22" ht="14.4" x14ac:dyDescent="0.3">
      <c r="A31" s="69" t="s">
        <v>846</v>
      </c>
      <c r="B31" s="69" t="s">
        <v>847</v>
      </c>
      <c r="C31" s="69" t="s">
        <v>3665</v>
      </c>
      <c r="D31" s="69">
        <v>19.32</v>
      </c>
      <c r="E31" s="69">
        <v>16.559999999999999</v>
      </c>
      <c r="F31" s="69">
        <v>38.64</v>
      </c>
      <c r="G31" s="69">
        <v>34.5</v>
      </c>
      <c r="H31" s="69">
        <v>34.5</v>
      </c>
      <c r="I31" s="69">
        <v>45.54</v>
      </c>
      <c r="J31" s="69">
        <v>31.74</v>
      </c>
      <c r="K31" s="69">
        <v>28.98</v>
      </c>
      <c r="L31" s="69">
        <v>20.7</v>
      </c>
      <c r="M31" s="69">
        <v>11.04</v>
      </c>
      <c r="N31" s="69">
        <v>16.559999999999999</v>
      </c>
      <c r="O31" s="69">
        <v>17.940000000000001</v>
      </c>
      <c r="P31" s="69" t="s">
        <v>19</v>
      </c>
      <c r="Q31" s="69" t="s">
        <v>3661</v>
      </c>
      <c r="R31" s="69" t="s">
        <v>3658</v>
      </c>
      <c r="S31" s="69" t="s">
        <v>3659</v>
      </c>
      <c r="T31" s="69" t="s">
        <v>3659</v>
      </c>
      <c r="V31" s="211"/>
    </row>
    <row r="32" spans="1:22" ht="14.4" x14ac:dyDescent="0.3">
      <c r="A32" s="69" t="s">
        <v>1432</v>
      </c>
      <c r="B32" s="69" t="s">
        <v>1433</v>
      </c>
      <c r="C32" s="69" t="s">
        <v>3666</v>
      </c>
      <c r="D32" s="69">
        <v>4.04</v>
      </c>
      <c r="E32" s="69">
        <v>3.46</v>
      </c>
      <c r="F32" s="69">
        <v>8.08</v>
      </c>
      <c r="G32" s="69">
        <v>7.21</v>
      </c>
      <c r="H32" s="69">
        <v>7.21</v>
      </c>
      <c r="I32" s="69">
        <v>9.52</v>
      </c>
      <c r="J32" s="69">
        <v>6.63</v>
      </c>
      <c r="K32" s="69">
        <v>6.06</v>
      </c>
      <c r="L32" s="69">
        <v>4.33</v>
      </c>
      <c r="M32" s="69">
        <v>2.31</v>
      </c>
      <c r="N32" s="69">
        <v>3.46</v>
      </c>
      <c r="O32" s="69">
        <v>3.75</v>
      </c>
      <c r="P32" s="69" t="s">
        <v>19</v>
      </c>
      <c r="Q32" s="69" t="s">
        <v>3661</v>
      </c>
      <c r="R32" s="69" t="s">
        <v>3658</v>
      </c>
      <c r="S32" s="69" t="s">
        <v>3659</v>
      </c>
      <c r="T32" s="69" t="s">
        <v>3659</v>
      </c>
      <c r="V32" s="211"/>
    </row>
    <row r="33" spans="1:22" ht="14.4" x14ac:dyDescent="0.3">
      <c r="A33" s="69" t="s">
        <v>3505</v>
      </c>
      <c r="B33" s="69" t="s">
        <v>3506</v>
      </c>
      <c r="C33" s="69" t="s">
        <v>3666</v>
      </c>
      <c r="D33" s="69">
        <v>49.4</v>
      </c>
      <c r="E33" s="69">
        <v>49.4</v>
      </c>
      <c r="F33" s="69">
        <v>49.4</v>
      </c>
      <c r="G33" s="69">
        <v>49.4</v>
      </c>
      <c r="H33" s="69">
        <v>49.4</v>
      </c>
      <c r="I33" s="69">
        <v>49.4</v>
      </c>
      <c r="J33" s="69">
        <v>49.4</v>
      </c>
      <c r="K33" s="69">
        <v>49.4</v>
      </c>
      <c r="L33" s="69">
        <v>49.4</v>
      </c>
      <c r="M33" s="69">
        <v>49.4</v>
      </c>
      <c r="N33" s="69">
        <v>49.4</v>
      </c>
      <c r="O33" s="69">
        <v>49.4</v>
      </c>
      <c r="P33" s="69" t="s">
        <v>20</v>
      </c>
      <c r="Q33" s="69" t="s">
        <v>3661</v>
      </c>
      <c r="R33" s="69" t="s">
        <v>3658</v>
      </c>
      <c r="S33" s="69" t="s">
        <v>3659</v>
      </c>
      <c r="T33" s="69" t="s">
        <v>3659</v>
      </c>
      <c r="V33" s="211"/>
    </row>
    <row r="34" spans="1:22" ht="14.4" x14ac:dyDescent="0.3">
      <c r="A34" s="69" t="s">
        <v>205</v>
      </c>
      <c r="B34" s="69" t="s">
        <v>206</v>
      </c>
      <c r="C34" s="69" t="s">
        <v>3666</v>
      </c>
      <c r="D34" s="69">
        <v>48</v>
      </c>
      <c r="E34" s="69">
        <v>48</v>
      </c>
      <c r="F34" s="69">
        <v>48</v>
      </c>
      <c r="G34" s="69">
        <v>48</v>
      </c>
      <c r="H34" s="69">
        <v>48</v>
      </c>
      <c r="I34" s="69">
        <v>48</v>
      </c>
      <c r="J34" s="69">
        <v>48</v>
      </c>
      <c r="K34" s="69">
        <v>48</v>
      </c>
      <c r="L34" s="69">
        <v>48</v>
      </c>
      <c r="M34" s="69">
        <v>48</v>
      </c>
      <c r="N34" s="69">
        <v>48</v>
      </c>
      <c r="O34" s="69">
        <v>48</v>
      </c>
      <c r="P34" s="69" t="s">
        <v>20</v>
      </c>
      <c r="Q34" s="69" t="s">
        <v>3661</v>
      </c>
      <c r="R34" s="69" t="s">
        <v>3658</v>
      </c>
      <c r="S34" s="69" t="s">
        <v>3659</v>
      </c>
      <c r="T34" s="69" t="s">
        <v>3659</v>
      </c>
      <c r="V34" s="211"/>
    </row>
    <row r="35" spans="1:22" ht="14.4" x14ac:dyDescent="0.3">
      <c r="A35" s="69" t="s">
        <v>3154</v>
      </c>
      <c r="B35" s="69" t="s">
        <v>3155</v>
      </c>
      <c r="C35" s="69" t="s">
        <v>3666</v>
      </c>
      <c r="D35" s="69">
        <v>48</v>
      </c>
      <c r="E35" s="69">
        <v>48</v>
      </c>
      <c r="F35" s="69">
        <v>48</v>
      </c>
      <c r="G35" s="69">
        <v>48</v>
      </c>
      <c r="H35" s="69">
        <v>48</v>
      </c>
      <c r="I35" s="69">
        <v>48</v>
      </c>
      <c r="J35" s="69">
        <v>48</v>
      </c>
      <c r="K35" s="69">
        <v>48</v>
      </c>
      <c r="L35" s="69">
        <v>48</v>
      </c>
      <c r="M35" s="69">
        <v>48</v>
      </c>
      <c r="N35" s="69">
        <v>48</v>
      </c>
      <c r="O35" s="69">
        <v>48</v>
      </c>
      <c r="P35" s="69" t="s">
        <v>20</v>
      </c>
      <c r="Q35" s="69" t="s">
        <v>3661</v>
      </c>
      <c r="R35" s="69" t="s">
        <v>3658</v>
      </c>
      <c r="S35" s="69" t="s">
        <v>3659</v>
      </c>
      <c r="T35" s="69" t="s">
        <v>3659</v>
      </c>
      <c r="V35" s="211"/>
    </row>
    <row r="36" spans="1:22" ht="14.4" x14ac:dyDescent="0.3">
      <c r="A36" s="69" t="s">
        <v>2644</v>
      </c>
      <c r="B36" s="69" t="s">
        <v>2645</v>
      </c>
      <c r="C36" s="69" t="s">
        <v>3666</v>
      </c>
      <c r="D36" s="69">
        <v>49.4</v>
      </c>
      <c r="E36" s="69">
        <v>49.4</v>
      </c>
      <c r="F36" s="69">
        <v>49.4</v>
      </c>
      <c r="G36" s="69">
        <v>49.4</v>
      </c>
      <c r="H36" s="69">
        <v>49.4</v>
      </c>
      <c r="I36" s="69">
        <v>49.4</v>
      </c>
      <c r="J36" s="69">
        <v>49.4</v>
      </c>
      <c r="K36" s="69">
        <v>49.4</v>
      </c>
      <c r="L36" s="69">
        <v>49.4</v>
      </c>
      <c r="M36" s="69">
        <v>49.4</v>
      </c>
      <c r="N36" s="69">
        <v>49.4</v>
      </c>
      <c r="O36" s="69">
        <v>49.4</v>
      </c>
      <c r="P36" s="69" t="s">
        <v>20</v>
      </c>
      <c r="Q36" s="69" t="s">
        <v>3661</v>
      </c>
      <c r="R36" s="69" t="s">
        <v>3658</v>
      </c>
      <c r="S36" s="69" t="s">
        <v>3659</v>
      </c>
      <c r="T36" s="69" t="s">
        <v>3659</v>
      </c>
      <c r="V36" s="211"/>
    </row>
    <row r="37" spans="1:22" ht="14.4" x14ac:dyDescent="0.3">
      <c r="A37" s="69" t="s">
        <v>256</v>
      </c>
      <c r="B37" s="69" t="s">
        <v>3263</v>
      </c>
      <c r="C37" s="69" t="s">
        <v>3665</v>
      </c>
      <c r="D37" s="69">
        <v>0.56000000000000005</v>
      </c>
      <c r="E37" s="69">
        <v>0.48</v>
      </c>
      <c r="F37" s="69">
        <v>1.1200000000000001</v>
      </c>
      <c r="G37" s="69">
        <v>1</v>
      </c>
      <c r="H37" s="69">
        <v>1</v>
      </c>
      <c r="I37" s="69">
        <v>1.32</v>
      </c>
      <c r="J37" s="69">
        <v>0.92</v>
      </c>
      <c r="K37" s="69">
        <v>0.84</v>
      </c>
      <c r="L37" s="69">
        <v>0.6</v>
      </c>
      <c r="M37" s="69">
        <v>0.32</v>
      </c>
      <c r="N37" s="69">
        <v>0.48</v>
      </c>
      <c r="O37" s="69">
        <v>0.52</v>
      </c>
      <c r="P37" s="69" t="s">
        <v>19</v>
      </c>
      <c r="Q37" s="69" t="s">
        <v>3661</v>
      </c>
      <c r="R37" s="69" t="s">
        <v>3658</v>
      </c>
      <c r="S37" s="69" t="s">
        <v>3659</v>
      </c>
      <c r="T37" s="69" t="s">
        <v>3659</v>
      </c>
      <c r="V37" s="211"/>
    </row>
    <row r="38" spans="1:22" ht="14.4" x14ac:dyDescent="0.3">
      <c r="A38" s="69" t="s">
        <v>2871</v>
      </c>
      <c r="B38" s="69" t="s">
        <v>2872</v>
      </c>
      <c r="C38" s="69" t="s">
        <v>3667</v>
      </c>
      <c r="D38" s="69">
        <v>0</v>
      </c>
      <c r="E38" s="69">
        <v>0</v>
      </c>
      <c r="F38" s="69">
        <v>0</v>
      </c>
      <c r="G38" s="69">
        <v>0</v>
      </c>
      <c r="H38" s="69">
        <v>0</v>
      </c>
      <c r="I38" s="69">
        <v>0</v>
      </c>
      <c r="J38" s="69">
        <v>0</v>
      </c>
      <c r="K38" s="69">
        <v>0</v>
      </c>
      <c r="L38" s="69">
        <v>0</v>
      </c>
      <c r="M38" s="69">
        <v>0</v>
      </c>
      <c r="N38" s="69">
        <v>0</v>
      </c>
      <c r="O38" s="69">
        <v>0</v>
      </c>
      <c r="P38" s="69" t="s">
        <v>20</v>
      </c>
      <c r="Q38" s="69" t="s">
        <v>3657</v>
      </c>
      <c r="R38" s="69" t="s">
        <v>3663</v>
      </c>
      <c r="S38" s="69" t="s">
        <v>3659</v>
      </c>
      <c r="T38" s="69" t="s">
        <v>3659</v>
      </c>
      <c r="V38" s="211"/>
    </row>
    <row r="39" spans="1:22" ht="14.4" x14ac:dyDescent="0.3">
      <c r="A39" s="69" t="s">
        <v>3197</v>
      </c>
      <c r="B39" s="69" t="s">
        <v>3198</v>
      </c>
      <c r="C39" s="69" t="s">
        <v>3665</v>
      </c>
      <c r="D39" s="69">
        <v>2.79</v>
      </c>
      <c r="E39" s="69">
        <v>2.39</v>
      </c>
      <c r="F39" s="69">
        <v>5.59</v>
      </c>
      <c r="G39" s="69">
        <v>4.99</v>
      </c>
      <c r="H39" s="69">
        <v>4.99</v>
      </c>
      <c r="I39" s="69">
        <v>6.58</v>
      </c>
      <c r="J39" s="69">
        <v>4.59</v>
      </c>
      <c r="K39" s="69">
        <v>4.1900000000000004</v>
      </c>
      <c r="L39" s="69">
        <v>2.99</v>
      </c>
      <c r="M39" s="69">
        <v>1.6</v>
      </c>
      <c r="N39" s="69">
        <v>2.39</v>
      </c>
      <c r="O39" s="69">
        <v>2.59</v>
      </c>
      <c r="P39" s="69" t="s">
        <v>19</v>
      </c>
      <c r="Q39" s="69" t="s">
        <v>3661</v>
      </c>
      <c r="R39" s="69" t="s">
        <v>3658</v>
      </c>
      <c r="S39" s="69" t="s">
        <v>3659</v>
      </c>
      <c r="T39" s="69" t="s">
        <v>3659</v>
      </c>
      <c r="V39" s="211"/>
    </row>
    <row r="40" spans="1:22" ht="14.4" x14ac:dyDescent="0.3">
      <c r="A40" s="69" t="s">
        <v>611</v>
      </c>
      <c r="B40" s="69" t="s">
        <v>612</v>
      </c>
      <c r="C40" s="69" t="s">
        <v>3666</v>
      </c>
      <c r="D40" s="69">
        <v>242.47</v>
      </c>
      <c r="E40" s="69">
        <v>285.41000000000003</v>
      </c>
      <c r="F40" s="69">
        <v>271.23</v>
      </c>
      <c r="G40" s="69">
        <v>256.19</v>
      </c>
      <c r="H40" s="69">
        <v>271.25</v>
      </c>
      <c r="I40" s="69">
        <v>260.39999999999998</v>
      </c>
      <c r="J40" s="69">
        <v>257.39</v>
      </c>
      <c r="K40" s="69">
        <v>257.16000000000003</v>
      </c>
      <c r="L40" s="69">
        <v>255.9</v>
      </c>
      <c r="M40" s="69">
        <v>196.12</v>
      </c>
      <c r="N40" s="69">
        <v>236.26</v>
      </c>
      <c r="O40" s="69">
        <v>263.89999999999998</v>
      </c>
      <c r="P40" s="69" t="s">
        <v>19</v>
      </c>
      <c r="Q40" s="69" t="s">
        <v>3661</v>
      </c>
      <c r="R40" s="69" t="s">
        <v>3658</v>
      </c>
      <c r="S40" s="69" t="s">
        <v>3659</v>
      </c>
      <c r="T40" s="69" t="s">
        <v>3659</v>
      </c>
      <c r="V40" s="211"/>
    </row>
    <row r="41" spans="1:22" ht="14.4" x14ac:dyDescent="0.3">
      <c r="A41" s="69" t="s">
        <v>2635</v>
      </c>
      <c r="B41" s="69" t="s">
        <v>2636</v>
      </c>
      <c r="C41" s="69" t="s">
        <v>3665</v>
      </c>
      <c r="D41" s="69">
        <v>0.48</v>
      </c>
      <c r="E41" s="69">
        <v>0.36</v>
      </c>
      <c r="F41" s="69">
        <v>2.16</v>
      </c>
      <c r="G41" s="69">
        <v>1.8</v>
      </c>
      <c r="H41" s="69">
        <v>1.92</v>
      </c>
      <c r="I41" s="69">
        <v>3.72</v>
      </c>
      <c r="J41" s="69">
        <v>4.68</v>
      </c>
      <c r="K41" s="69">
        <v>3.24</v>
      </c>
      <c r="L41" s="69">
        <v>1.68</v>
      </c>
      <c r="M41" s="69">
        <v>0.24</v>
      </c>
      <c r="N41" s="69">
        <v>0.24</v>
      </c>
      <c r="O41" s="69">
        <v>0</v>
      </c>
      <c r="P41" s="69" t="s">
        <v>19</v>
      </c>
      <c r="Q41" s="69" t="s">
        <v>3657</v>
      </c>
      <c r="R41" s="69" t="s">
        <v>3658</v>
      </c>
      <c r="S41" s="69" t="s">
        <v>3659</v>
      </c>
      <c r="T41" s="69" t="s">
        <v>3659</v>
      </c>
      <c r="V41" s="211"/>
    </row>
    <row r="42" spans="1:22" ht="14.4" x14ac:dyDescent="0.3">
      <c r="A42" s="69" t="s">
        <v>3308</v>
      </c>
      <c r="B42" s="69" t="s">
        <v>3309</v>
      </c>
      <c r="C42" s="69" t="s">
        <v>3665</v>
      </c>
      <c r="D42" s="69">
        <v>0.32</v>
      </c>
      <c r="E42" s="69">
        <v>0.24</v>
      </c>
      <c r="F42" s="69">
        <v>1.44</v>
      </c>
      <c r="G42" s="69">
        <v>1.2</v>
      </c>
      <c r="H42" s="69">
        <v>1.28</v>
      </c>
      <c r="I42" s="69">
        <v>2.48</v>
      </c>
      <c r="J42" s="69">
        <v>3.12</v>
      </c>
      <c r="K42" s="69">
        <v>2.16</v>
      </c>
      <c r="L42" s="69">
        <v>1.1200000000000001</v>
      </c>
      <c r="M42" s="69">
        <v>0.16</v>
      </c>
      <c r="N42" s="69">
        <v>0.16</v>
      </c>
      <c r="O42" s="69">
        <v>0</v>
      </c>
      <c r="P42" s="69" t="s">
        <v>19</v>
      </c>
      <c r="Q42" s="69" t="s">
        <v>3657</v>
      </c>
      <c r="R42" s="69" t="s">
        <v>3658</v>
      </c>
      <c r="S42" s="69" t="s">
        <v>3659</v>
      </c>
      <c r="T42" s="69" t="s">
        <v>3659</v>
      </c>
      <c r="V42" s="211"/>
    </row>
    <row r="43" spans="1:22" ht="14.4" x14ac:dyDescent="0.3">
      <c r="A43" s="69" t="s">
        <v>2990</v>
      </c>
      <c r="B43" s="69" t="s">
        <v>2991</v>
      </c>
      <c r="C43" s="69" t="s">
        <v>3665</v>
      </c>
      <c r="D43" s="69">
        <v>4</v>
      </c>
      <c r="E43" s="69">
        <v>3</v>
      </c>
      <c r="F43" s="69">
        <v>18</v>
      </c>
      <c r="G43" s="69">
        <v>15</v>
      </c>
      <c r="H43" s="69">
        <v>16</v>
      </c>
      <c r="I43" s="69">
        <v>31</v>
      </c>
      <c r="J43" s="69">
        <v>39</v>
      </c>
      <c r="K43" s="69">
        <v>27</v>
      </c>
      <c r="L43" s="69">
        <v>14</v>
      </c>
      <c r="M43" s="69">
        <v>2</v>
      </c>
      <c r="N43" s="69">
        <v>2</v>
      </c>
      <c r="O43" s="69">
        <v>0</v>
      </c>
      <c r="P43" s="69" t="s">
        <v>19</v>
      </c>
      <c r="Q43" s="69" t="s">
        <v>3661</v>
      </c>
      <c r="R43" s="69" t="s">
        <v>3658</v>
      </c>
      <c r="S43" s="69" t="s">
        <v>3659</v>
      </c>
      <c r="T43" s="69" t="s">
        <v>3659</v>
      </c>
      <c r="V43" s="211"/>
    </row>
    <row r="44" spans="1:22" ht="14.4" x14ac:dyDescent="0.3">
      <c r="A44" s="69" t="s">
        <v>2653</v>
      </c>
      <c r="B44" s="69" t="s">
        <v>2654</v>
      </c>
      <c r="C44" s="69" t="s">
        <v>3665</v>
      </c>
      <c r="D44" s="69">
        <v>3</v>
      </c>
      <c r="E44" s="69">
        <v>2.25</v>
      </c>
      <c r="F44" s="69">
        <v>13.5</v>
      </c>
      <c r="G44" s="69">
        <v>11.25</v>
      </c>
      <c r="H44" s="69">
        <v>12</v>
      </c>
      <c r="I44" s="69">
        <v>23.25</v>
      </c>
      <c r="J44" s="69">
        <v>29.25</v>
      </c>
      <c r="K44" s="69">
        <v>20.25</v>
      </c>
      <c r="L44" s="69">
        <v>10.5</v>
      </c>
      <c r="M44" s="69">
        <v>1.5</v>
      </c>
      <c r="N44" s="69">
        <v>1.5</v>
      </c>
      <c r="O44" s="69">
        <v>0</v>
      </c>
      <c r="P44" s="69" t="s">
        <v>19</v>
      </c>
      <c r="Q44" s="69" t="s">
        <v>3661</v>
      </c>
      <c r="R44" s="69" t="s">
        <v>3658</v>
      </c>
      <c r="S44" s="69" t="s">
        <v>3659</v>
      </c>
      <c r="T44" s="69" t="s">
        <v>3659</v>
      </c>
      <c r="V44" s="211"/>
    </row>
    <row r="45" spans="1:22" ht="14.4" x14ac:dyDescent="0.3">
      <c r="A45" s="69" t="s">
        <v>2833</v>
      </c>
      <c r="B45" s="69" t="s">
        <v>2834</v>
      </c>
      <c r="C45" s="69" t="s">
        <v>3665</v>
      </c>
      <c r="D45" s="69">
        <v>0.8</v>
      </c>
      <c r="E45" s="69">
        <v>0.6</v>
      </c>
      <c r="F45" s="69">
        <v>3.6</v>
      </c>
      <c r="G45" s="69">
        <v>3</v>
      </c>
      <c r="H45" s="69">
        <v>3.2</v>
      </c>
      <c r="I45" s="69">
        <v>6.2</v>
      </c>
      <c r="J45" s="69">
        <v>7.8</v>
      </c>
      <c r="K45" s="69">
        <v>5.4</v>
      </c>
      <c r="L45" s="69">
        <v>2.8</v>
      </c>
      <c r="M45" s="69">
        <v>0.4</v>
      </c>
      <c r="N45" s="69">
        <v>0.4</v>
      </c>
      <c r="O45" s="69">
        <v>0</v>
      </c>
      <c r="P45" s="69" t="s">
        <v>19</v>
      </c>
      <c r="Q45" s="69" t="s">
        <v>3657</v>
      </c>
      <c r="R45" s="69" t="s">
        <v>3658</v>
      </c>
      <c r="S45" s="69" t="s">
        <v>3659</v>
      </c>
      <c r="T45" s="69" t="s">
        <v>3659</v>
      </c>
      <c r="V45" s="211"/>
    </row>
    <row r="46" spans="1:22" ht="14.4" x14ac:dyDescent="0.3">
      <c r="A46" s="69" t="s">
        <v>2599</v>
      </c>
      <c r="B46" s="69" t="s">
        <v>2600</v>
      </c>
      <c r="C46" s="69" t="s">
        <v>3665</v>
      </c>
      <c r="D46" s="69">
        <v>0.8</v>
      </c>
      <c r="E46" s="69">
        <v>0.6</v>
      </c>
      <c r="F46" s="69">
        <v>3.6</v>
      </c>
      <c r="G46" s="69">
        <v>3</v>
      </c>
      <c r="H46" s="69">
        <v>3.2</v>
      </c>
      <c r="I46" s="69">
        <v>6.2</v>
      </c>
      <c r="J46" s="69">
        <v>7.8</v>
      </c>
      <c r="K46" s="69">
        <v>5.4</v>
      </c>
      <c r="L46" s="69">
        <v>2.8</v>
      </c>
      <c r="M46" s="69">
        <v>0.4</v>
      </c>
      <c r="N46" s="69">
        <v>0.4</v>
      </c>
      <c r="O46" s="69">
        <v>0</v>
      </c>
      <c r="P46" s="69" t="s">
        <v>19</v>
      </c>
      <c r="Q46" s="69" t="s">
        <v>3657</v>
      </c>
      <c r="R46" s="69" t="s">
        <v>3658</v>
      </c>
      <c r="S46" s="69" t="s">
        <v>3659</v>
      </c>
      <c r="T46" s="69" t="s">
        <v>3659</v>
      </c>
      <c r="V46" s="211"/>
    </row>
    <row r="47" spans="1:22" ht="14.4" x14ac:dyDescent="0.3">
      <c r="A47" s="69" t="s">
        <v>2463</v>
      </c>
      <c r="B47" s="69" t="s">
        <v>2464</v>
      </c>
      <c r="C47" s="69" t="s">
        <v>3662</v>
      </c>
      <c r="D47" s="69">
        <v>0.24</v>
      </c>
      <c r="E47" s="69">
        <v>0.18</v>
      </c>
      <c r="F47" s="69">
        <v>1.08</v>
      </c>
      <c r="G47" s="69">
        <v>0.9</v>
      </c>
      <c r="H47" s="69">
        <v>0.96</v>
      </c>
      <c r="I47" s="69">
        <v>1.86</v>
      </c>
      <c r="J47" s="69">
        <v>2.34</v>
      </c>
      <c r="K47" s="69">
        <v>1.62</v>
      </c>
      <c r="L47" s="69">
        <v>0.84</v>
      </c>
      <c r="M47" s="69">
        <v>0.12</v>
      </c>
      <c r="N47" s="69">
        <v>0.12</v>
      </c>
      <c r="O47" s="69">
        <v>0</v>
      </c>
      <c r="P47" s="69" t="s">
        <v>19</v>
      </c>
      <c r="Q47" s="69" t="s">
        <v>3657</v>
      </c>
      <c r="R47" s="69" t="s">
        <v>3669</v>
      </c>
      <c r="S47" s="69" t="s">
        <v>3670</v>
      </c>
      <c r="T47" s="69" t="s">
        <v>3671</v>
      </c>
      <c r="V47" s="211"/>
    </row>
    <row r="48" spans="1:22" ht="14.4" x14ac:dyDescent="0.3">
      <c r="A48" s="69" t="s">
        <v>1930</v>
      </c>
      <c r="B48" s="69" t="s">
        <v>1931</v>
      </c>
      <c r="C48" s="69" t="s">
        <v>3662</v>
      </c>
      <c r="D48" s="69">
        <v>0</v>
      </c>
      <c r="E48" s="69">
        <v>0</v>
      </c>
      <c r="F48" s="69">
        <v>0</v>
      </c>
      <c r="G48" s="69">
        <v>0</v>
      </c>
      <c r="H48" s="69">
        <v>0</v>
      </c>
      <c r="I48" s="69">
        <v>0</v>
      </c>
      <c r="J48" s="69">
        <v>0</v>
      </c>
      <c r="K48" s="69">
        <v>0</v>
      </c>
      <c r="L48" s="69">
        <v>0</v>
      </c>
      <c r="M48" s="69">
        <v>0</v>
      </c>
      <c r="N48" s="69">
        <v>0</v>
      </c>
      <c r="O48" s="69">
        <v>0</v>
      </c>
      <c r="P48" s="69" t="s">
        <v>19</v>
      </c>
      <c r="Q48" s="69" t="s">
        <v>3657</v>
      </c>
      <c r="R48" s="69" t="s">
        <v>3663</v>
      </c>
      <c r="S48" s="69" t="s">
        <v>3659</v>
      </c>
      <c r="T48" s="69" t="s">
        <v>3659</v>
      </c>
      <c r="V48" s="211"/>
    </row>
    <row r="49" spans="1:22" ht="14.4" x14ac:dyDescent="0.3">
      <c r="A49" s="69" t="s">
        <v>2026</v>
      </c>
      <c r="B49" s="69" t="s">
        <v>2027</v>
      </c>
      <c r="C49" s="69" t="s">
        <v>3662</v>
      </c>
      <c r="D49" s="69">
        <v>0</v>
      </c>
      <c r="E49" s="69">
        <v>0</v>
      </c>
      <c r="F49" s="69">
        <v>0</v>
      </c>
      <c r="G49" s="69">
        <v>0</v>
      </c>
      <c r="H49" s="69">
        <v>0</v>
      </c>
      <c r="I49" s="69">
        <v>0</v>
      </c>
      <c r="J49" s="69">
        <v>0</v>
      </c>
      <c r="K49" s="69">
        <v>0</v>
      </c>
      <c r="L49" s="69">
        <v>0</v>
      </c>
      <c r="M49" s="69">
        <v>0</v>
      </c>
      <c r="N49" s="69">
        <v>0</v>
      </c>
      <c r="O49" s="69">
        <v>0</v>
      </c>
      <c r="P49" s="69" t="s">
        <v>19</v>
      </c>
      <c r="Q49" s="69" t="s">
        <v>3657</v>
      </c>
      <c r="R49" s="69" t="s">
        <v>3663</v>
      </c>
      <c r="S49" s="69" t="s">
        <v>3659</v>
      </c>
      <c r="T49" s="69" t="s">
        <v>3659</v>
      </c>
      <c r="V49" s="211"/>
    </row>
    <row r="50" spans="1:22" ht="14.4" x14ac:dyDescent="0.3">
      <c r="A50" s="69" t="s">
        <v>512</v>
      </c>
      <c r="B50" s="69" t="s">
        <v>513</v>
      </c>
      <c r="C50" s="69" t="s">
        <v>3662</v>
      </c>
      <c r="D50" s="69">
        <v>0.76</v>
      </c>
      <c r="E50" s="69">
        <v>0.56999999999999995</v>
      </c>
      <c r="F50" s="69">
        <v>3.42</v>
      </c>
      <c r="G50" s="69">
        <v>2.85</v>
      </c>
      <c r="H50" s="69">
        <v>3.04</v>
      </c>
      <c r="I50" s="69">
        <v>5.89</v>
      </c>
      <c r="J50" s="69">
        <v>7.41</v>
      </c>
      <c r="K50" s="69">
        <v>5.13</v>
      </c>
      <c r="L50" s="69">
        <v>2.66</v>
      </c>
      <c r="M50" s="69">
        <v>0.38</v>
      </c>
      <c r="N50" s="69">
        <v>0.38</v>
      </c>
      <c r="O50" s="69">
        <v>0</v>
      </c>
      <c r="P50" s="69" t="s">
        <v>19</v>
      </c>
      <c r="Q50" s="69" t="s">
        <v>3657</v>
      </c>
      <c r="R50" s="69" t="s">
        <v>3669</v>
      </c>
      <c r="S50" s="69" t="s">
        <v>3833</v>
      </c>
      <c r="T50" s="69" t="s">
        <v>3834</v>
      </c>
      <c r="V50" s="211"/>
    </row>
    <row r="51" spans="1:22" ht="14.4" x14ac:dyDescent="0.3">
      <c r="A51" s="69" t="s">
        <v>3531</v>
      </c>
      <c r="B51" s="69" t="s">
        <v>3532</v>
      </c>
      <c r="C51" s="69" t="s">
        <v>3662</v>
      </c>
      <c r="D51" s="69">
        <v>0.8</v>
      </c>
      <c r="E51" s="69">
        <v>0.6</v>
      </c>
      <c r="F51" s="69">
        <v>3.6</v>
      </c>
      <c r="G51" s="69">
        <v>3</v>
      </c>
      <c r="H51" s="69">
        <v>3.2</v>
      </c>
      <c r="I51" s="69">
        <v>6.2</v>
      </c>
      <c r="J51" s="69">
        <v>7.8</v>
      </c>
      <c r="K51" s="69">
        <v>5.4</v>
      </c>
      <c r="L51" s="69">
        <v>2.8</v>
      </c>
      <c r="M51" s="69">
        <v>0.4</v>
      </c>
      <c r="N51" s="69">
        <v>0.4</v>
      </c>
      <c r="O51" s="69">
        <v>0</v>
      </c>
      <c r="P51" s="69" t="s">
        <v>19</v>
      </c>
      <c r="Q51" s="69" t="s">
        <v>3657</v>
      </c>
      <c r="R51" s="69" t="s">
        <v>3669</v>
      </c>
      <c r="S51" s="69" t="s">
        <v>3670</v>
      </c>
      <c r="T51" s="69" t="s">
        <v>3671</v>
      </c>
      <c r="V51" s="211"/>
    </row>
    <row r="52" spans="1:22" ht="14.4" x14ac:dyDescent="0.3">
      <c r="A52" s="69" t="s">
        <v>2608</v>
      </c>
      <c r="B52" s="69" t="s">
        <v>2609</v>
      </c>
      <c r="C52" s="69" t="s">
        <v>3665</v>
      </c>
      <c r="D52" s="69">
        <v>9.66</v>
      </c>
      <c r="E52" s="69">
        <v>7.25</v>
      </c>
      <c r="F52" s="69">
        <v>43.47</v>
      </c>
      <c r="G52" s="69">
        <v>36.229999999999997</v>
      </c>
      <c r="H52" s="69">
        <v>38.64</v>
      </c>
      <c r="I52" s="69">
        <v>74.87</v>
      </c>
      <c r="J52" s="69">
        <v>94.19</v>
      </c>
      <c r="K52" s="69">
        <v>65.209999999999994</v>
      </c>
      <c r="L52" s="69">
        <v>33.81</v>
      </c>
      <c r="M52" s="69">
        <v>4.83</v>
      </c>
      <c r="N52" s="69">
        <v>4.83</v>
      </c>
      <c r="O52" s="69">
        <v>0</v>
      </c>
      <c r="P52" s="69" t="s">
        <v>19</v>
      </c>
      <c r="Q52" s="69" t="s">
        <v>3661</v>
      </c>
      <c r="R52" s="69" t="s">
        <v>3658</v>
      </c>
      <c r="S52" s="69" t="s">
        <v>3659</v>
      </c>
      <c r="T52" s="69" t="s">
        <v>3659</v>
      </c>
      <c r="V52" s="211"/>
    </row>
    <row r="53" spans="1:22" ht="14.4" x14ac:dyDescent="0.3">
      <c r="A53" s="69" t="s">
        <v>930</v>
      </c>
      <c r="B53" s="69" t="s">
        <v>931</v>
      </c>
      <c r="C53" s="69" t="s">
        <v>3662</v>
      </c>
      <c r="D53" s="69">
        <v>24.8</v>
      </c>
      <c r="E53" s="69">
        <v>25.44</v>
      </c>
      <c r="F53" s="69">
        <v>25.44</v>
      </c>
      <c r="G53" s="69">
        <v>24.8</v>
      </c>
      <c r="H53" s="69">
        <v>24.8</v>
      </c>
      <c r="I53" s="69">
        <v>25.6</v>
      </c>
      <c r="J53" s="69">
        <v>31</v>
      </c>
      <c r="K53" s="69">
        <v>31</v>
      </c>
      <c r="L53" s="69">
        <v>31</v>
      </c>
      <c r="M53" s="69">
        <v>24.8</v>
      </c>
      <c r="N53" s="69">
        <v>24.8</v>
      </c>
      <c r="O53" s="69">
        <v>24.8</v>
      </c>
      <c r="P53" s="69" t="s">
        <v>20</v>
      </c>
      <c r="Q53" s="69" t="s">
        <v>3657</v>
      </c>
      <c r="R53" s="69" t="s">
        <v>3658</v>
      </c>
      <c r="S53" s="69" t="s">
        <v>3659</v>
      </c>
      <c r="T53" s="69" t="s">
        <v>3659</v>
      </c>
      <c r="V53" s="211"/>
    </row>
    <row r="54" spans="1:22" ht="14.4" x14ac:dyDescent="0.3">
      <c r="A54" s="69" t="s">
        <v>3123</v>
      </c>
      <c r="B54" s="69" t="s">
        <v>3124</v>
      </c>
      <c r="C54" s="69" t="s">
        <v>3662</v>
      </c>
      <c r="D54" s="69">
        <v>42</v>
      </c>
      <c r="E54" s="69">
        <v>42</v>
      </c>
      <c r="F54" s="69">
        <v>0</v>
      </c>
      <c r="G54" s="69">
        <v>42</v>
      </c>
      <c r="H54" s="69">
        <v>42</v>
      </c>
      <c r="I54" s="69">
        <v>52.5</v>
      </c>
      <c r="J54" s="69">
        <v>52.5</v>
      </c>
      <c r="K54" s="69">
        <v>52.5</v>
      </c>
      <c r="L54" s="69">
        <v>52.5</v>
      </c>
      <c r="M54" s="69">
        <v>42</v>
      </c>
      <c r="N54" s="69">
        <v>52.5</v>
      </c>
      <c r="O54" s="69">
        <v>42</v>
      </c>
      <c r="P54" s="69" t="s">
        <v>20</v>
      </c>
      <c r="Q54" s="69" t="s">
        <v>3657</v>
      </c>
      <c r="R54" s="69" t="s">
        <v>3658</v>
      </c>
      <c r="S54" s="69" t="s">
        <v>3659</v>
      </c>
      <c r="T54" s="69" t="s">
        <v>3659</v>
      </c>
      <c r="V54" s="211"/>
    </row>
    <row r="55" spans="1:22" ht="14.4" x14ac:dyDescent="0.3">
      <c r="A55" s="69" t="s">
        <v>66</v>
      </c>
      <c r="B55" s="69" t="s">
        <v>67</v>
      </c>
      <c r="C55" s="69" t="s">
        <v>3662</v>
      </c>
      <c r="D55" s="69">
        <v>43.68</v>
      </c>
      <c r="E55" s="69">
        <v>0</v>
      </c>
      <c r="F55" s="69">
        <v>0</v>
      </c>
      <c r="G55" s="69">
        <v>43.68</v>
      </c>
      <c r="H55" s="69">
        <v>43.68</v>
      </c>
      <c r="I55" s="69">
        <v>54.18</v>
      </c>
      <c r="J55" s="69">
        <v>54.18</v>
      </c>
      <c r="K55" s="69">
        <v>54.18</v>
      </c>
      <c r="L55" s="69">
        <v>54.18</v>
      </c>
      <c r="M55" s="69">
        <v>43.68</v>
      </c>
      <c r="N55" s="69">
        <v>44.6</v>
      </c>
      <c r="O55" s="69">
        <v>43.68</v>
      </c>
      <c r="P55" s="69" t="s">
        <v>20</v>
      </c>
      <c r="Q55" s="69" t="s">
        <v>3657</v>
      </c>
      <c r="R55" s="69" t="s">
        <v>3658</v>
      </c>
      <c r="S55" s="69" t="s">
        <v>3659</v>
      </c>
      <c r="T55" s="69" t="s">
        <v>3659</v>
      </c>
      <c r="V55" s="211"/>
    </row>
    <row r="56" spans="1:22" ht="14.4" x14ac:dyDescent="0.3">
      <c r="A56" s="69" t="s">
        <v>1284</v>
      </c>
      <c r="B56" s="69" t="s">
        <v>1285</v>
      </c>
      <c r="C56" s="69" t="s">
        <v>3667</v>
      </c>
      <c r="D56" s="69">
        <v>0.17</v>
      </c>
      <c r="E56" s="69">
        <v>0.5</v>
      </c>
      <c r="F56" s="69">
        <v>0.77</v>
      </c>
      <c r="G56" s="69">
        <v>0.83</v>
      </c>
      <c r="H56" s="69">
        <v>0.5</v>
      </c>
      <c r="I56" s="69">
        <v>0.54</v>
      </c>
      <c r="J56" s="69">
        <v>0.64</v>
      </c>
      <c r="K56" s="69">
        <v>0.47</v>
      </c>
      <c r="L56" s="69">
        <v>0.36</v>
      </c>
      <c r="M56" s="69">
        <v>0.28999999999999998</v>
      </c>
      <c r="N56" s="69">
        <v>0.12</v>
      </c>
      <c r="O56" s="69">
        <v>0</v>
      </c>
      <c r="P56" s="69" t="s">
        <v>19</v>
      </c>
      <c r="Q56" s="69" t="s">
        <v>3657</v>
      </c>
      <c r="R56" s="69" t="s">
        <v>3658</v>
      </c>
      <c r="S56" s="69" t="s">
        <v>3659</v>
      </c>
      <c r="T56" s="69" t="s">
        <v>3659</v>
      </c>
      <c r="V56" s="211"/>
    </row>
    <row r="57" spans="1:22" ht="14.4" x14ac:dyDescent="0.3">
      <c r="A57" s="69" t="s">
        <v>2434</v>
      </c>
      <c r="B57" s="69" t="s">
        <v>2434</v>
      </c>
      <c r="C57" s="69" t="s">
        <v>3668</v>
      </c>
      <c r="D57" s="69">
        <v>127</v>
      </c>
      <c r="E57" s="69">
        <v>127</v>
      </c>
      <c r="F57" s="69">
        <v>127</v>
      </c>
      <c r="G57" s="69">
        <v>127</v>
      </c>
      <c r="H57" s="69">
        <v>127</v>
      </c>
      <c r="I57" s="69">
        <v>127</v>
      </c>
      <c r="J57" s="69">
        <v>127</v>
      </c>
      <c r="K57" s="69">
        <v>127</v>
      </c>
      <c r="L57" s="69">
        <v>127</v>
      </c>
      <c r="M57" s="69">
        <v>127</v>
      </c>
      <c r="N57" s="69">
        <v>127</v>
      </c>
      <c r="O57" s="69">
        <v>127</v>
      </c>
      <c r="P57" s="69" t="s">
        <v>20</v>
      </c>
      <c r="Q57" s="69" t="s">
        <v>3657</v>
      </c>
      <c r="R57" s="69" t="s">
        <v>3658</v>
      </c>
      <c r="S57" s="69" t="s">
        <v>3659</v>
      </c>
      <c r="T57" s="69" t="s">
        <v>3659</v>
      </c>
      <c r="V57" s="211"/>
    </row>
    <row r="58" spans="1:22" ht="14.4" x14ac:dyDescent="0.3">
      <c r="A58" s="69" t="s">
        <v>2213</v>
      </c>
      <c r="B58" s="69" t="s">
        <v>2214</v>
      </c>
      <c r="C58" s="69" t="s">
        <v>3666</v>
      </c>
      <c r="D58" s="69">
        <v>0</v>
      </c>
      <c r="E58" s="69">
        <v>0</v>
      </c>
      <c r="F58" s="69">
        <v>0</v>
      </c>
      <c r="G58" s="69">
        <v>0</v>
      </c>
      <c r="H58" s="69">
        <v>0</v>
      </c>
      <c r="I58" s="69">
        <v>0</v>
      </c>
      <c r="J58" s="69">
        <v>0</v>
      </c>
      <c r="K58" s="69">
        <v>0</v>
      </c>
      <c r="L58" s="69">
        <v>0</v>
      </c>
      <c r="M58" s="69">
        <v>0</v>
      </c>
      <c r="N58" s="69">
        <v>0</v>
      </c>
      <c r="O58" s="69">
        <v>0</v>
      </c>
      <c r="P58" s="69" t="s">
        <v>19</v>
      </c>
      <c r="Q58" s="69" t="s">
        <v>3661</v>
      </c>
      <c r="R58" s="69" t="s">
        <v>3658</v>
      </c>
      <c r="S58" s="69" t="s">
        <v>3659</v>
      </c>
      <c r="T58" s="69" t="s">
        <v>3659</v>
      </c>
      <c r="V58" s="211"/>
    </row>
    <row r="59" spans="1:22" ht="14.4" x14ac:dyDescent="0.3">
      <c r="A59" s="69" t="s">
        <v>2659</v>
      </c>
      <c r="B59" s="69" t="s">
        <v>2660</v>
      </c>
      <c r="C59" s="69" t="s">
        <v>3666</v>
      </c>
      <c r="D59" s="69">
        <v>47</v>
      </c>
      <c r="E59" s="69">
        <v>47</v>
      </c>
      <c r="F59" s="69">
        <v>47</v>
      </c>
      <c r="G59" s="69">
        <v>47</v>
      </c>
      <c r="H59" s="69">
        <v>47</v>
      </c>
      <c r="I59" s="69">
        <v>47</v>
      </c>
      <c r="J59" s="69">
        <v>47</v>
      </c>
      <c r="K59" s="69">
        <v>47</v>
      </c>
      <c r="L59" s="69">
        <v>47</v>
      </c>
      <c r="M59" s="69">
        <v>47</v>
      </c>
      <c r="N59" s="69">
        <v>47</v>
      </c>
      <c r="O59" s="69">
        <v>47</v>
      </c>
      <c r="P59" s="69" t="s">
        <v>20</v>
      </c>
      <c r="Q59" s="69" t="s">
        <v>3661</v>
      </c>
      <c r="R59" s="69" t="s">
        <v>3658</v>
      </c>
      <c r="S59" s="69" t="s">
        <v>3659</v>
      </c>
      <c r="T59" s="69" t="s">
        <v>3659</v>
      </c>
      <c r="V59" s="211"/>
    </row>
    <row r="60" spans="1:22" ht="14.4" x14ac:dyDescent="0.3">
      <c r="A60" s="69" t="s">
        <v>3379</v>
      </c>
      <c r="B60" s="69" t="s">
        <v>3380</v>
      </c>
      <c r="C60" s="69" t="s">
        <v>3665</v>
      </c>
      <c r="D60" s="69">
        <v>120</v>
      </c>
      <c r="E60" s="69">
        <v>120</v>
      </c>
      <c r="F60" s="69">
        <v>120</v>
      </c>
      <c r="G60" s="69">
        <v>120</v>
      </c>
      <c r="H60" s="69">
        <v>120</v>
      </c>
      <c r="I60" s="69">
        <v>120</v>
      </c>
      <c r="J60" s="69">
        <v>120</v>
      </c>
      <c r="K60" s="69">
        <v>120</v>
      </c>
      <c r="L60" s="69">
        <v>120</v>
      </c>
      <c r="M60" s="69">
        <v>120</v>
      </c>
      <c r="N60" s="69">
        <v>120</v>
      </c>
      <c r="O60" s="69">
        <v>120</v>
      </c>
      <c r="P60" s="69" t="s">
        <v>20</v>
      </c>
      <c r="Q60" s="69" t="s">
        <v>3657</v>
      </c>
      <c r="R60" s="69" t="s">
        <v>3658</v>
      </c>
      <c r="S60" s="69" t="s">
        <v>3659</v>
      </c>
      <c r="T60" s="69" t="s">
        <v>3659</v>
      </c>
      <c r="V60" s="211"/>
    </row>
    <row r="61" spans="1:22" ht="14.4" x14ac:dyDescent="0.3">
      <c r="A61" s="69" t="s">
        <v>3090</v>
      </c>
      <c r="B61" s="69" t="s">
        <v>3091</v>
      </c>
      <c r="C61" s="69" t="s">
        <v>3656</v>
      </c>
      <c r="D61" s="69">
        <v>46.7</v>
      </c>
      <c r="E61" s="69">
        <v>45.9</v>
      </c>
      <c r="F61" s="69">
        <v>45</v>
      </c>
      <c r="G61" s="69">
        <v>45.6</v>
      </c>
      <c r="H61" s="69">
        <v>43.7</v>
      </c>
      <c r="I61" s="69">
        <v>43.2</v>
      </c>
      <c r="J61" s="69">
        <v>43.4</v>
      </c>
      <c r="K61" s="69">
        <v>43</v>
      </c>
      <c r="L61" s="69">
        <v>42.3</v>
      </c>
      <c r="M61" s="69">
        <v>42.3</v>
      </c>
      <c r="N61" s="69">
        <v>44.5</v>
      </c>
      <c r="O61" s="69">
        <v>45.3</v>
      </c>
      <c r="P61" s="69" t="s">
        <v>20</v>
      </c>
      <c r="Q61" s="69" t="s">
        <v>3657</v>
      </c>
      <c r="R61" s="69" t="s">
        <v>3658</v>
      </c>
      <c r="S61" s="69" t="s">
        <v>3659</v>
      </c>
      <c r="T61" s="69" t="s">
        <v>3659</v>
      </c>
      <c r="V61" s="211"/>
    </row>
    <row r="62" spans="1:22" ht="14.4" x14ac:dyDescent="0.3">
      <c r="A62" s="69" t="s">
        <v>1427</v>
      </c>
      <c r="B62" s="69" t="s">
        <v>1428</v>
      </c>
      <c r="C62" s="69" t="s">
        <v>3672</v>
      </c>
      <c r="D62" s="69">
        <v>4.0599999999999996</v>
      </c>
      <c r="E62" s="69">
        <v>2.82</v>
      </c>
      <c r="F62" s="69">
        <v>4.4000000000000004</v>
      </c>
      <c r="G62" s="69">
        <v>8.5399999999999991</v>
      </c>
      <c r="H62" s="69">
        <v>9.08</v>
      </c>
      <c r="I62" s="69">
        <v>9.14</v>
      </c>
      <c r="J62" s="69">
        <v>9.18</v>
      </c>
      <c r="K62" s="69">
        <v>8.34</v>
      </c>
      <c r="L62" s="69">
        <v>4.3600000000000003</v>
      </c>
      <c r="M62" s="69">
        <v>3.6</v>
      </c>
      <c r="N62" s="69">
        <v>0.8</v>
      </c>
      <c r="O62" s="69">
        <v>3.76</v>
      </c>
      <c r="P62" s="69" t="s">
        <v>20</v>
      </c>
      <c r="Q62" s="69" t="s">
        <v>3657</v>
      </c>
      <c r="R62" s="69" t="s">
        <v>3658</v>
      </c>
      <c r="S62" s="69" t="s">
        <v>3659</v>
      </c>
      <c r="T62" s="69" t="s">
        <v>3659</v>
      </c>
      <c r="V62" s="211"/>
    </row>
    <row r="63" spans="1:22" ht="14.4" x14ac:dyDescent="0.3">
      <c r="A63" s="69" t="s">
        <v>961</v>
      </c>
      <c r="B63" s="69" t="s">
        <v>962</v>
      </c>
      <c r="C63" s="69" t="s">
        <v>3656</v>
      </c>
      <c r="D63" s="69">
        <v>46.7</v>
      </c>
      <c r="E63" s="69">
        <v>47.7</v>
      </c>
      <c r="F63" s="69">
        <v>47.7</v>
      </c>
      <c r="G63" s="69">
        <v>45.6</v>
      </c>
      <c r="H63" s="69">
        <v>46.3</v>
      </c>
      <c r="I63" s="69">
        <v>47</v>
      </c>
      <c r="J63" s="69">
        <v>46</v>
      </c>
      <c r="K63" s="69">
        <v>45</v>
      </c>
      <c r="L63" s="69">
        <v>45.8</v>
      </c>
      <c r="M63" s="69">
        <v>45.6</v>
      </c>
      <c r="N63" s="69">
        <v>46.7</v>
      </c>
      <c r="O63" s="69">
        <v>47.1</v>
      </c>
      <c r="P63" s="69" t="s">
        <v>20</v>
      </c>
      <c r="Q63" s="69" t="s">
        <v>3657</v>
      </c>
      <c r="R63" s="69" t="s">
        <v>3658</v>
      </c>
      <c r="S63" s="69" t="s">
        <v>3659</v>
      </c>
      <c r="T63" s="69" t="s">
        <v>3659</v>
      </c>
      <c r="V63" s="211"/>
    </row>
    <row r="64" spans="1:22" ht="14.4" x14ac:dyDescent="0.3">
      <c r="A64" s="69" t="s">
        <v>3135</v>
      </c>
      <c r="B64" s="69" t="s">
        <v>3136</v>
      </c>
      <c r="C64" s="69" t="s">
        <v>3667</v>
      </c>
      <c r="D64" s="69">
        <v>44.8</v>
      </c>
      <c r="E64" s="69">
        <v>2.4</v>
      </c>
      <c r="F64" s="69">
        <v>0</v>
      </c>
      <c r="G64" s="69">
        <v>0</v>
      </c>
      <c r="H64" s="69">
        <v>3.2</v>
      </c>
      <c r="I64" s="69">
        <v>35.200000000000003</v>
      </c>
      <c r="J64" s="69">
        <v>85.2</v>
      </c>
      <c r="K64" s="69">
        <v>90.4</v>
      </c>
      <c r="L64" s="69">
        <v>81.400000000000006</v>
      </c>
      <c r="M64" s="69">
        <v>60</v>
      </c>
      <c r="N64" s="69">
        <v>3.2</v>
      </c>
      <c r="O64" s="69">
        <v>32</v>
      </c>
      <c r="P64" s="69" t="s">
        <v>20</v>
      </c>
      <c r="Q64" s="69" t="s">
        <v>3657</v>
      </c>
      <c r="R64" s="69" t="s">
        <v>3658</v>
      </c>
      <c r="S64" s="69" t="s">
        <v>3659</v>
      </c>
      <c r="T64" s="69" t="s">
        <v>3659</v>
      </c>
      <c r="V64" s="211"/>
    </row>
    <row r="65" spans="1:22" ht="14.4" x14ac:dyDescent="0.3">
      <c r="A65" s="69" t="s">
        <v>2023</v>
      </c>
      <c r="B65" s="69" t="s">
        <v>2024</v>
      </c>
      <c r="C65" s="69" t="s">
        <v>3660</v>
      </c>
      <c r="D65" s="69">
        <v>4.2</v>
      </c>
      <c r="E65" s="69">
        <v>3.15</v>
      </c>
      <c r="F65" s="69">
        <v>18.899999999999999</v>
      </c>
      <c r="G65" s="69">
        <v>15.75</v>
      </c>
      <c r="H65" s="69">
        <v>16.8</v>
      </c>
      <c r="I65" s="69">
        <v>32.549999999999997</v>
      </c>
      <c r="J65" s="69">
        <v>40.950000000000003</v>
      </c>
      <c r="K65" s="69">
        <v>28.35</v>
      </c>
      <c r="L65" s="69">
        <v>14.7</v>
      </c>
      <c r="M65" s="69">
        <v>2.1</v>
      </c>
      <c r="N65" s="69">
        <v>2.1</v>
      </c>
      <c r="O65" s="69">
        <v>0</v>
      </c>
      <c r="P65" s="69" t="s">
        <v>19</v>
      </c>
      <c r="Q65" s="69" t="s">
        <v>3661</v>
      </c>
      <c r="R65" s="69" t="s">
        <v>3669</v>
      </c>
      <c r="S65" s="69" t="s">
        <v>3670</v>
      </c>
      <c r="T65" s="69" t="s">
        <v>3673</v>
      </c>
      <c r="V65" s="211"/>
    </row>
    <row r="66" spans="1:22" ht="14.4" x14ac:dyDescent="0.3">
      <c r="A66" s="69" t="s">
        <v>2287</v>
      </c>
      <c r="B66" s="69" t="s">
        <v>2288</v>
      </c>
      <c r="C66" s="69" t="s">
        <v>3660</v>
      </c>
      <c r="D66" s="69">
        <v>4</v>
      </c>
      <c r="E66" s="69">
        <v>3</v>
      </c>
      <c r="F66" s="69">
        <v>18</v>
      </c>
      <c r="G66" s="69">
        <v>15</v>
      </c>
      <c r="H66" s="69">
        <v>16</v>
      </c>
      <c r="I66" s="69">
        <v>31</v>
      </c>
      <c r="J66" s="69">
        <v>39</v>
      </c>
      <c r="K66" s="69">
        <v>27</v>
      </c>
      <c r="L66" s="69">
        <v>14</v>
      </c>
      <c r="M66" s="69">
        <v>2</v>
      </c>
      <c r="N66" s="69">
        <v>2</v>
      </c>
      <c r="O66" s="69">
        <v>0</v>
      </c>
      <c r="P66" s="69" t="s">
        <v>19</v>
      </c>
      <c r="Q66" s="69" t="s">
        <v>3661</v>
      </c>
      <c r="R66" s="69" t="s">
        <v>3669</v>
      </c>
      <c r="S66" s="69" t="s">
        <v>3670</v>
      </c>
      <c r="T66" s="69" t="s">
        <v>3673</v>
      </c>
      <c r="V66" s="211"/>
    </row>
    <row r="67" spans="1:22" ht="14.4" x14ac:dyDescent="0.3">
      <c r="A67" s="69" t="s">
        <v>3607</v>
      </c>
      <c r="B67" s="69" t="s">
        <v>3608</v>
      </c>
      <c r="C67" s="69" t="s">
        <v>3660</v>
      </c>
      <c r="D67" s="69">
        <v>0.8</v>
      </c>
      <c r="E67" s="69">
        <v>0.6</v>
      </c>
      <c r="F67" s="69">
        <v>3.6</v>
      </c>
      <c r="G67" s="69">
        <v>3</v>
      </c>
      <c r="H67" s="69">
        <v>3.2</v>
      </c>
      <c r="I67" s="69">
        <v>6.2</v>
      </c>
      <c r="J67" s="69">
        <v>7.8</v>
      </c>
      <c r="K67" s="69">
        <v>5.4</v>
      </c>
      <c r="L67" s="69">
        <v>2.8</v>
      </c>
      <c r="M67" s="69">
        <v>0.4</v>
      </c>
      <c r="N67" s="69">
        <v>0.4</v>
      </c>
      <c r="O67" s="69">
        <v>0</v>
      </c>
      <c r="P67" s="69" t="s">
        <v>19</v>
      </c>
      <c r="Q67" s="69" t="s">
        <v>3661</v>
      </c>
      <c r="R67" s="69" t="s">
        <v>3658</v>
      </c>
      <c r="S67" s="69" t="s">
        <v>3659</v>
      </c>
      <c r="T67" s="69" t="s">
        <v>3659</v>
      </c>
      <c r="V67" s="211"/>
    </row>
    <row r="68" spans="1:22" ht="14.4" x14ac:dyDescent="0.3">
      <c r="A68" s="69" t="s">
        <v>352</v>
      </c>
      <c r="B68" s="69" t="s">
        <v>2562</v>
      </c>
      <c r="C68" s="69" t="s">
        <v>3660</v>
      </c>
      <c r="D68" s="69">
        <v>455</v>
      </c>
      <c r="E68" s="69">
        <v>472.04</v>
      </c>
      <c r="F68" s="69">
        <v>437.8</v>
      </c>
      <c r="G68" s="69">
        <v>551.6</v>
      </c>
      <c r="H68" s="69">
        <v>614.91999999999996</v>
      </c>
      <c r="I68" s="69">
        <v>732.04</v>
      </c>
      <c r="J68" s="69">
        <v>700.56</v>
      </c>
      <c r="K68" s="69">
        <v>700</v>
      </c>
      <c r="L68" s="69">
        <v>700</v>
      </c>
      <c r="M68" s="69">
        <v>423.32</v>
      </c>
      <c r="N68" s="69">
        <v>407.32</v>
      </c>
      <c r="O68" s="69">
        <v>374.28</v>
      </c>
      <c r="P68" s="69" t="s">
        <v>20</v>
      </c>
      <c r="Q68" s="69" t="s">
        <v>3661</v>
      </c>
      <c r="R68" s="69" t="s">
        <v>3658</v>
      </c>
      <c r="S68" s="69" t="s">
        <v>3659</v>
      </c>
      <c r="T68" s="69" t="s">
        <v>3659</v>
      </c>
      <c r="V68" s="211"/>
    </row>
    <row r="69" spans="1:22" ht="14.4" x14ac:dyDescent="0.3">
      <c r="A69" s="69" t="s">
        <v>3275</v>
      </c>
      <c r="B69" s="69" t="s">
        <v>3276</v>
      </c>
      <c r="C69" s="69" t="s">
        <v>3660</v>
      </c>
      <c r="D69" s="69">
        <v>0</v>
      </c>
      <c r="E69" s="69">
        <v>0</v>
      </c>
      <c r="F69" s="69">
        <v>0</v>
      </c>
      <c r="G69" s="69">
        <v>0</v>
      </c>
      <c r="H69" s="69">
        <v>0</v>
      </c>
      <c r="I69" s="69">
        <v>0</v>
      </c>
      <c r="J69" s="69">
        <v>0</v>
      </c>
      <c r="K69" s="69">
        <v>0</v>
      </c>
      <c r="L69" s="69">
        <v>0</v>
      </c>
      <c r="M69" s="69">
        <v>0</v>
      </c>
      <c r="N69" s="69">
        <v>0</v>
      </c>
      <c r="O69" s="69">
        <v>0</v>
      </c>
      <c r="P69" s="69" t="s">
        <v>19</v>
      </c>
      <c r="Q69" s="69" t="s">
        <v>3661</v>
      </c>
      <c r="R69" s="69" t="s">
        <v>3663</v>
      </c>
      <c r="S69" s="69" t="s">
        <v>3659</v>
      </c>
      <c r="T69" s="69" t="s">
        <v>3659</v>
      </c>
      <c r="V69" s="211"/>
    </row>
    <row r="70" spans="1:22" ht="14.4" x14ac:dyDescent="0.3">
      <c r="A70" s="69" t="s">
        <v>225</v>
      </c>
      <c r="B70" s="69" t="s">
        <v>226</v>
      </c>
      <c r="C70" s="69" t="s">
        <v>3660</v>
      </c>
      <c r="D70" s="69">
        <v>0</v>
      </c>
      <c r="E70" s="69">
        <v>0</v>
      </c>
      <c r="F70" s="69">
        <v>0</v>
      </c>
      <c r="G70" s="69">
        <v>0</v>
      </c>
      <c r="H70" s="69">
        <v>0</v>
      </c>
      <c r="I70" s="69">
        <v>0</v>
      </c>
      <c r="J70" s="69">
        <v>0</v>
      </c>
      <c r="K70" s="69">
        <v>0</v>
      </c>
      <c r="L70" s="69">
        <v>0</v>
      </c>
      <c r="M70" s="69">
        <v>0</v>
      </c>
      <c r="N70" s="69">
        <v>0</v>
      </c>
      <c r="O70" s="69">
        <v>0</v>
      </c>
      <c r="P70" s="69" t="s">
        <v>19</v>
      </c>
      <c r="Q70" s="69" t="s">
        <v>3661</v>
      </c>
      <c r="R70" s="69" t="s">
        <v>3663</v>
      </c>
      <c r="S70" s="69" t="s">
        <v>3659</v>
      </c>
      <c r="T70" s="69" t="s">
        <v>3659</v>
      </c>
      <c r="V70" s="211"/>
    </row>
    <row r="71" spans="1:22" ht="14.4" x14ac:dyDescent="0.3">
      <c r="A71" s="69" t="s">
        <v>209</v>
      </c>
      <c r="B71" s="69" t="s">
        <v>210</v>
      </c>
      <c r="C71" s="69" t="s">
        <v>3660</v>
      </c>
      <c r="D71" s="69">
        <v>0.8</v>
      </c>
      <c r="E71" s="69">
        <v>0.6</v>
      </c>
      <c r="F71" s="69">
        <v>3.6</v>
      </c>
      <c r="G71" s="69">
        <v>3</v>
      </c>
      <c r="H71" s="69">
        <v>3.2</v>
      </c>
      <c r="I71" s="69">
        <v>6.2</v>
      </c>
      <c r="J71" s="69">
        <v>7.8</v>
      </c>
      <c r="K71" s="69">
        <v>5.4</v>
      </c>
      <c r="L71" s="69">
        <v>2.8</v>
      </c>
      <c r="M71" s="69">
        <v>0.4</v>
      </c>
      <c r="N71" s="69">
        <v>0.4</v>
      </c>
      <c r="O71" s="69">
        <v>0</v>
      </c>
      <c r="P71" s="69" t="s">
        <v>19</v>
      </c>
      <c r="Q71" s="69" t="s">
        <v>3661</v>
      </c>
      <c r="R71" s="69" t="s">
        <v>3658</v>
      </c>
      <c r="S71" s="69" t="s">
        <v>3659</v>
      </c>
      <c r="T71" s="69" t="s">
        <v>3659</v>
      </c>
      <c r="V71" s="211"/>
    </row>
    <row r="72" spans="1:22" ht="14.4" x14ac:dyDescent="0.3">
      <c r="A72" s="69" t="s">
        <v>2496</v>
      </c>
      <c r="B72" s="69" t="s">
        <v>2497</v>
      </c>
      <c r="C72" s="69" t="s">
        <v>3660</v>
      </c>
      <c r="D72" s="69">
        <v>0.8</v>
      </c>
      <c r="E72" s="69">
        <v>0.6</v>
      </c>
      <c r="F72" s="69">
        <v>3.6</v>
      </c>
      <c r="G72" s="69">
        <v>3</v>
      </c>
      <c r="H72" s="69">
        <v>3.2</v>
      </c>
      <c r="I72" s="69">
        <v>6.2</v>
      </c>
      <c r="J72" s="69">
        <v>7.8</v>
      </c>
      <c r="K72" s="69">
        <v>5.4</v>
      </c>
      <c r="L72" s="69">
        <v>2.8</v>
      </c>
      <c r="M72" s="69">
        <v>0.4</v>
      </c>
      <c r="N72" s="69">
        <v>0.4</v>
      </c>
      <c r="O72" s="69">
        <v>0</v>
      </c>
      <c r="P72" s="69" t="s">
        <v>19</v>
      </c>
      <c r="Q72" s="69" t="s">
        <v>3661</v>
      </c>
      <c r="R72" s="69" t="s">
        <v>3658</v>
      </c>
      <c r="S72" s="69" t="s">
        <v>3659</v>
      </c>
      <c r="T72" s="69" t="s">
        <v>3659</v>
      </c>
      <c r="V72" s="211"/>
    </row>
    <row r="73" spans="1:22" ht="14.4" x14ac:dyDescent="0.3">
      <c r="A73" s="69" t="s">
        <v>2540</v>
      </c>
      <c r="B73" s="69" t="s">
        <v>2541</v>
      </c>
      <c r="C73" s="69" t="s">
        <v>3660</v>
      </c>
      <c r="D73" s="69">
        <v>0.8</v>
      </c>
      <c r="E73" s="69">
        <v>0.6</v>
      </c>
      <c r="F73" s="69">
        <v>3.6</v>
      </c>
      <c r="G73" s="69">
        <v>3</v>
      </c>
      <c r="H73" s="69">
        <v>3.2</v>
      </c>
      <c r="I73" s="69">
        <v>6.2</v>
      </c>
      <c r="J73" s="69">
        <v>7.8</v>
      </c>
      <c r="K73" s="69">
        <v>5.4</v>
      </c>
      <c r="L73" s="69">
        <v>2.8</v>
      </c>
      <c r="M73" s="69">
        <v>0.4</v>
      </c>
      <c r="N73" s="69">
        <v>0.4</v>
      </c>
      <c r="O73" s="69">
        <v>0</v>
      </c>
      <c r="P73" s="69" t="s">
        <v>19</v>
      </c>
      <c r="Q73" s="69" t="s">
        <v>3661</v>
      </c>
      <c r="R73" s="69" t="s">
        <v>3658</v>
      </c>
      <c r="S73" s="69" t="s">
        <v>3659</v>
      </c>
      <c r="T73" s="69" t="s">
        <v>3659</v>
      </c>
      <c r="V73" s="211"/>
    </row>
    <row r="74" spans="1:22" ht="14.4" x14ac:dyDescent="0.3">
      <c r="A74" s="69" t="s">
        <v>2901</v>
      </c>
      <c r="B74" s="69" t="s">
        <v>2902</v>
      </c>
      <c r="C74" s="69" t="s">
        <v>3660</v>
      </c>
      <c r="D74" s="69">
        <v>0.8</v>
      </c>
      <c r="E74" s="69">
        <v>0.6</v>
      </c>
      <c r="F74" s="69">
        <v>3.6</v>
      </c>
      <c r="G74" s="69">
        <v>3</v>
      </c>
      <c r="H74" s="69">
        <v>3.2</v>
      </c>
      <c r="I74" s="69">
        <v>6.2</v>
      </c>
      <c r="J74" s="69">
        <v>7.8</v>
      </c>
      <c r="K74" s="69">
        <v>5.4</v>
      </c>
      <c r="L74" s="69">
        <v>2.8</v>
      </c>
      <c r="M74" s="69">
        <v>0.4</v>
      </c>
      <c r="N74" s="69">
        <v>0.4</v>
      </c>
      <c r="O74" s="69">
        <v>0</v>
      </c>
      <c r="P74" s="69" t="s">
        <v>19</v>
      </c>
      <c r="Q74" s="69" t="s">
        <v>3661</v>
      </c>
      <c r="R74" s="69" t="s">
        <v>3658</v>
      </c>
      <c r="S74" s="69" t="s">
        <v>3659</v>
      </c>
      <c r="T74" s="69" t="s">
        <v>3659</v>
      </c>
      <c r="V74" s="211"/>
    </row>
    <row r="75" spans="1:22" ht="14.4" x14ac:dyDescent="0.3">
      <c r="A75" s="69" t="s">
        <v>1696</v>
      </c>
      <c r="B75" s="69" t="s">
        <v>1697</v>
      </c>
      <c r="C75" s="69" t="s">
        <v>3660</v>
      </c>
      <c r="D75" s="69">
        <v>14.35</v>
      </c>
      <c r="E75" s="69">
        <v>19.37</v>
      </c>
      <c r="F75" s="69">
        <v>25.65</v>
      </c>
      <c r="G75" s="69">
        <v>32.53</v>
      </c>
      <c r="H75" s="69">
        <v>34.71</v>
      </c>
      <c r="I75" s="69">
        <v>36.67</v>
      </c>
      <c r="J75" s="69">
        <v>36.19</v>
      </c>
      <c r="K75" s="69">
        <v>34.81</v>
      </c>
      <c r="L75" s="69">
        <v>32.76</v>
      </c>
      <c r="M75" s="69">
        <v>27.7</v>
      </c>
      <c r="N75" s="69">
        <v>16.739999999999998</v>
      </c>
      <c r="O75" s="69">
        <v>13.62</v>
      </c>
      <c r="P75" s="69" t="s">
        <v>19</v>
      </c>
      <c r="Q75" s="69" t="s">
        <v>3661</v>
      </c>
      <c r="R75" s="69" t="s">
        <v>3658</v>
      </c>
      <c r="S75" s="69" t="s">
        <v>3659</v>
      </c>
      <c r="T75" s="69" t="s">
        <v>3659</v>
      </c>
      <c r="V75" s="211"/>
    </row>
    <row r="76" spans="1:22" ht="14.4" x14ac:dyDescent="0.3">
      <c r="A76" s="69" t="s">
        <v>1780</v>
      </c>
      <c r="B76" s="69" t="s">
        <v>1781</v>
      </c>
      <c r="C76" s="69" t="s">
        <v>3660</v>
      </c>
      <c r="D76" s="69">
        <v>0.8</v>
      </c>
      <c r="E76" s="69">
        <v>0.6</v>
      </c>
      <c r="F76" s="69">
        <v>3.6</v>
      </c>
      <c r="G76" s="69">
        <v>3</v>
      </c>
      <c r="H76" s="69">
        <v>3.2</v>
      </c>
      <c r="I76" s="69">
        <v>6.2</v>
      </c>
      <c r="J76" s="69">
        <v>7.8</v>
      </c>
      <c r="K76" s="69">
        <v>5.4</v>
      </c>
      <c r="L76" s="69">
        <v>2.8</v>
      </c>
      <c r="M76" s="69">
        <v>0.4</v>
      </c>
      <c r="N76" s="69">
        <v>0.4</v>
      </c>
      <c r="O76" s="69">
        <v>0</v>
      </c>
      <c r="P76" s="69" t="s">
        <v>19</v>
      </c>
      <c r="Q76" s="69" t="s">
        <v>3661</v>
      </c>
      <c r="R76" s="69" t="s">
        <v>3658</v>
      </c>
      <c r="S76" s="69" t="s">
        <v>3659</v>
      </c>
      <c r="T76" s="69" t="s">
        <v>3659</v>
      </c>
      <c r="V76" s="211"/>
    </row>
    <row r="77" spans="1:22" ht="14.4" x14ac:dyDescent="0.3">
      <c r="A77" s="69" t="s">
        <v>3098</v>
      </c>
      <c r="B77" s="69" t="s">
        <v>3099</v>
      </c>
      <c r="C77" s="69" t="s">
        <v>3660</v>
      </c>
      <c r="D77" s="69">
        <v>6.7</v>
      </c>
      <c r="E77" s="69">
        <v>8.6999999999999993</v>
      </c>
      <c r="F77" s="69">
        <v>13.33</v>
      </c>
      <c r="G77" s="69">
        <v>16.510000000000002</v>
      </c>
      <c r="H77" s="69">
        <v>17.39</v>
      </c>
      <c r="I77" s="69">
        <v>18.420000000000002</v>
      </c>
      <c r="J77" s="69">
        <v>18.13</v>
      </c>
      <c r="K77" s="69">
        <v>17.260000000000002</v>
      </c>
      <c r="L77" s="69">
        <v>16.34</v>
      </c>
      <c r="M77" s="69">
        <v>13.76</v>
      </c>
      <c r="N77" s="69">
        <v>6.8</v>
      </c>
      <c r="O77" s="69">
        <v>6.61</v>
      </c>
      <c r="P77" s="69" t="s">
        <v>19</v>
      </c>
      <c r="Q77" s="69" t="s">
        <v>3661</v>
      </c>
      <c r="R77" s="69" t="s">
        <v>3658</v>
      </c>
      <c r="S77" s="69" t="s">
        <v>3659</v>
      </c>
      <c r="T77" s="69" t="s">
        <v>3659</v>
      </c>
      <c r="V77" s="211"/>
    </row>
    <row r="78" spans="1:22" ht="14.4" x14ac:dyDescent="0.3">
      <c r="A78" s="69" t="s">
        <v>1811</v>
      </c>
      <c r="B78" s="69" t="s">
        <v>1812</v>
      </c>
      <c r="C78" s="69" t="s">
        <v>3660</v>
      </c>
      <c r="D78" s="69">
        <v>0.2</v>
      </c>
      <c r="E78" s="69">
        <v>0.15</v>
      </c>
      <c r="F78" s="69">
        <v>0.9</v>
      </c>
      <c r="G78" s="69">
        <v>0.75</v>
      </c>
      <c r="H78" s="69">
        <v>0.8</v>
      </c>
      <c r="I78" s="69">
        <v>1.55</v>
      </c>
      <c r="J78" s="69">
        <v>1.95</v>
      </c>
      <c r="K78" s="69">
        <v>1.35</v>
      </c>
      <c r="L78" s="69">
        <v>0.7</v>
      </c>
      <c r="M78" s="69">
        <v>0.1</v>
      </c>
      <c r="N78" s="69">
        <v>0.1</v>
      </c>
      <c r="O78" s="69">
        <v>0</v>
      </c>
      <c r="P78" s="69" t="s">
        <v>19</v>
      </c>
      <c r="Q78" s="69" t="s">
        <v>3661</v>
      </c>
      <c r="R78" s="69" t="s">
        <v>3658</v>
      </c>
      <c r="S78" s="69" t="s">
        <v>3659</v>
      </c>
      <c r="T78" s="69" t="s">
        <v>3659</v>
      </c>
      <c r="V78" s="211"/>
    </row>
    <row r="79" spans="1:22" ht="14.4" x14ac:dyDescent="0.3">
      <c r="A79" s="69" t="s">
        <v>2481</v>
      </c>
      <c r="B79" s="69" t="s">
        <v>2482</v>
      </c>
      <c r="C79" s="69" t="s">
        <v>3660</v>
      </c>
      <c r="D79" s="69">
        <v>3.4</v>
      </c>
      <c r="E79" s="69">
        <v>2.5499999999999998</v>
      </c>
      <c r="F79" s="69">
        <v>15.3</v>
      </c>
      <c r="G79" s="69">
        <v>12.75</v>
      </c>
      <c r="H79" s="69">
        <v>13.6</v>
      </c>
      <c r="I79" s="69">
        <v>26.35</v>
      </c>
      <c r="J79" s="69">
        <v>33.15</v>
      </c>
      <c r="K79" s="69">
        <v>22.95</v>
      </c>
      <c r="L79" s="69">
        <v>11.9</v>
      </c>
      <c r="M79" s="69">
        <v>1.7</v>
      </c>
      <c r="N79" s="69">
        <v>1.7</v>
      </c>
      <c r="O79" s="69">
        <v>0</v>
      </c>
      <c r="P79" s="69" t="s">
        <v>19</v>
      </c>
      <c r="Q79" s="69" t="s">
        <v>3661</v>
      </c>
      <c r="R79" s="69" t="s">
        <v>3658</v>
      </c>
      <c r="S79" s="69" t="s">
        <v>3659</v>
      </c>
      <c r="T79" s="69" t="s">
        <v>3659</v>
      </c>
      <c r="V79" s="211"/>
    </row>
    <row r="80" spans="1:22" ht="14.4" x14ac:dyDescent="0.3">
      <c r="A80" s="69" t="s">
        <v>1117</v>
      </c>
      <c r="B80" s="69" t="s">
        <v>1118</v>
      </c>
      <c r="C80" s="69" t="s">
        <v>3660</v>
      </c>
      <c r="D80" s="69">
        <v>2</v>
      </c>
      <c r="E80" s="69">
        <v>1.5</v>
      </c>
      <c r="F80" s="69">
        <v>9</v>
      </c>
      <c r="G80" s="69">
        <v>7.5</v>
      </c>
      <c r="H80" s="69">
        <v>8</v>
      </c>
      <c r="I80" s="69">
        <v>15.5</v>
      </c>
      <c r="J80" s="69">
        <v>19.5</v>
      </c>
      <c r="K80" s="69">
        <v>13.5</v>
      </c>
      <c r="L80" s="69">
        <v>7</v>
      </c>
      <c r="M80" s="69">
        <v>1</v>
      </c>
      <c r="N80" s="69">
        <v>1</v>
      </c>
      <c r="O80" s="69">
        <v>0</v>
      </c>
      <c r="P80" s="69" t="s">
        <v>19</v>
      </c>
      <c r="Q80" s="69" t="s">
        <v>3661</v>
      </c>
      <c r="R80" s="69" t="s">
        <v>3658</v>
      </c>
      <c r="S80" s="69" t="s">
        <v>3659</v>
      </c>
      <c r="T80" s="69" t="s">
        <v>3659</v>
      </c>
      <c r="V80" s="211"/>
    </row>
    <row r="81" spans="1:22" ht="14.4" x14ac:dyDescent="0.3">
      <c r="A81" s="69" t="s">
        <v>1466</v>
      </c>
      <c r="B81" s="69" t="s">
        <v>1467</v>
      </c>
      <c r="C81" s="69" t="s">
        <v>3667</v>
      </c>
      <c r="D81" s="69">
        <v>22.41</v>
      </c>
      <c r="E81" s="69">
        <v>22.41</v>
      </c>
      <c r="F81" s="69">
        <v>24.06</v>
      </c>
      <c r="G81" s="69">
        <v>22.89</v>
      </c>
      <c r="H81" s="69">
        <v>17</v>
      </c>
      <c r="I81" s="69">
        <v>23.2</v>
      </c>
      <c r="J81" s="69">
        <v>24.11</v>
      </c>
      <c r="K81" s="69">
        <v>23.93</v>
      </c>
      <c r="L81" s="69">
        <v>22.88</v>
      </c>
      <c r="M81" s="69">
        <v>21.17</v>
      </c>
      <c r="N81" s="69">
        <v>22.03</v>
      </c>
      <c r="O81" s="69">
        <v>22.55</v>
      </c>
      <c r="P81" s="69" t="s">
        <v>19</v>
      </c>
      <c r="Q81" s="69" t="s">
        <v>3657</v>
      </c>
      <c r="R81" s="69" t="s">
        <v>3658</v>
      </c>
      <c r="S81" s="69" t="s">
        <v>3659</v>
      </c>
      <c r="T81" s="69" t="s">
        <v>3659</v>
      </c>
      <c r="V81" s="211"/>
    </row>
    <row r="82" spans="1:22" ht="14.4" x14ac:dyDescent="0.3">
      <c r="A82" s="69" t="s">
        <v>1425</v>
      </c>
      <c r="B82" s="69" t="s">
        <v>1426</v>
      </c>
      <c r="C82" s="69" t="s">
        <v>3665</v>
      </c>
      <c r="D82" s="69">
        <v>3.65</v>
      </c>
      <c r="E82" s="69">
        <v>4.5</v>
      </c>
      <c r="F82" s="69">
        <v>6.25</v>
      </c>
      <c r="G82" s="69">
        <v>8.9</v>
      </c>
      <c r="H82" s="69">
        <v>10.65</v>
      </c>
      <c r="I82" s="69">
        <v>11.06</v>
      </c>
      <c r="J82" s="69">
        <v>11.59</v>
      </c>
      <c r="K82" s="69">
        <v>11.49</v>
      </c>
      <c r="L82" s="69">
        <v>8.67</v>
      </c>
      <c r="M82" s="69">
        <v>4.99</v>
      </c>
      <c r="N82" s="69">
        <v>3.72</v>
      </c>
      <c r="O82" s="69">
        <v>3.87</v>
      </c>
      <c r="P82" s="69" t="s">
        <v>19</v>
      </c>
      <c r="Q82" s="69" t="s">
        <v>3661</v>
      </c>
      <c r="R82" s="69" t="s">
        <v>3658</v>
      </c>
      <c r="S82" s="69" t="s">
        <v>3659</v>
      </c>
      <c r="T82" s="69" t="s">
        <v>3659</v>
      </c>
      <c r="V82" s="211"/>
    </row>
    <row r="83" spans="1:22" ht="14.4" x14ac:dyDescent="0.3">
      <c r="A83" s="69" t="s">
        <v>3394</v>
      </c>
      <c r="B83" s="69" t="s">
        <v>3395</v>
      </c>
      <c r="C83" s="69" t="s">
        <v>3665</v>
      </c>
      <c r="D83" s="69">
        <v>4.53</v>
      </c>
      <c r="E83" s="69">
        <v>4.6500000000000004</v>
      </c>
      <c r="F83" s="69">
        <v>4.49</v>
      </c>
      <c r="G83" s="69">
        <v>8.81</v>
      </c>
      <c r="H83" s="69">
        <v>11.96</v>
      </c>
      <c r="I83" s="69">
        <v>14.33</v>
      </c>
      <c r="J83" s="69">
        <v>14.48</v>
      </c>
      <c r="K83" s="69">
        <v>14.62</v>
      </c>
      <c r="L83" s="69">
        <v>10.69</v>
      </c>
      <c r="M83" s="69">
        <v>8</v>
      </c>
      <c r="N83" s="69">
        <v>6.87</v>
      </c>
      <c r="O83" s="69">
        <v>6.7</v>
      </c>
      <c r="P83" s="69" t="s">
        <v>19</v>
      </c>
      <c r="Q83" s="69" t="s">
        <v>3661</v>
      </c>
      <c r="R83" s="69" t="s">
        <v>3658</v>
      </c>
      <c r="S83" s="69" t="s">
        <v>3659</v>
      </c>
      <c r="T83" s="69" t="s">
        <v>3659</v>
      </c>
      <c r="V83" s="211"/>
    </row>
    <row r="84" spans="1:22" ht="14.4" x14ac:dyDescent="0.3">
      <c r="A84" s="69" t="s">
        <v>3293</v>
      </c>
      <c r="B84" s="69" t="s">
        <v>3294</v>
      </c>
      <c r="C84" s="69" t="s">
        <v>3656</v>
      </c>
      <c r="D84" s="69">
        <v>0.06</v>
      </c>
      <c r="E84" s="69">
        <v>0.04</v>
      </c>
      <c r="F84" s="69">
        <v>0.25</v>
      </c>
      <c r="G84" s="69">
        <v>0.21</v>
      </c>
      <c r="H84" s="69">
        <v>0.22</v>
      </c>
      <c r="I84" s="69">
        <v>0.43</v>
      </c>
      <c r="J84" s="69">
        <v>0.54</v>
      </c>
      <c r="K84" s="69">
        <v>0.37</v>
      </c>
      <c r="L84" s="69">
        <v>0.19</v>
      </c>
      <c r="M84" s="69">
        <v>0.03</v>
      </c>
      <c r="N84" s="69">
        <v>0.03</v>
      </c>
      <c r="O84" s="69">
        <v>0</v>
      </c>
      <c r="P84" s="69" t="s">
        <v>19</v>
      </c>
      <c r="Q84" s="69" t="s">
        <v>3657</v>
      </c>
      <c r="R84" s="69" t="s">
        <v>3658</v>
      </c>
      <c r="S84" s="69" t="s">
        <v>3659</v>
      </c>
      <c r="T84" s="69" t="s">
        <v>3659</v>
      </c>
      <c r="V84" s="211"/>
    </row>
    <row r="85" spans="1:22" ht="14.4" x14ac:dyDescent="0.3">
      <c r="A85" s="69" t="s">
        <v>1482</v>
      </c>
      <c r="B85" s="69" t="s">
        <v>1483</v>
      </c>
      <c r="C85" s="69" t="s">
        <v>3665</v>
      </c>
      <c r="D85" s="69">
        <v>84</v>
      </c>
      <c r="E85" s="69">
        <v>84</v>
      </c>
      <c r="F85" s="69">
        <v>84</v>
      </c>
      <c r="G85" s="69">
        <v>81.62</v>
      </c>
      <c r="H85" s="69">
        <v>84</v>
      </c>
      <c r="I85" s="69">
        <v>84.6</v>
      </c>
      <c r="J85" s="69">
        <v>84.4</v>
      </c>
      <c r="K85" s="69">
        <v>84.4</v>
      </c>
      <c r="L85" s="69">
        <v>83.6</v>
      </c>
      <c r="M85" s="69">
        <v>68</v>
      </c>
      <c r="N85" s="69">
        <v>80.900000000000006</v>
      </c>
      <c r="O85" s="69">
        <v>84.4</v>
      </c>
      <c r="P85" s="69" t="s">
        <v>20</v>
      </c>
      <c r="Q85" s="69" t="s">
        <v>3657</v>
      </c>
      <c r="R85" s="69" t="s">
        <v>3658</v>
      </c>
      <c r="S85" s="69" t="s">
        <v>3659</v>
      </c>
      <c r="T85" s="69" t="s">
        <v>3659</v>
      </c>
      <c r="V85" s="211"/>
    </row>
    <row r="86" spans="1:22" ht="14.4" x14ac:dyDescent="0.3">
      <c r="A86" s="69" t="s">
        <v>381</v>
      </c>
      <c r="B86" s="69" t="s">
        <v>382</v>
      </c>
      <c r="C86" s="69" t="s">
        <v>3665</v>
      </c>
      <c r="D86" s="69">
        <v>83.28</v>
      </c>
      <c r="E86" s="69">
        <v>83.28</v>
      </c>
      <c r="F86" s="69">
        <v>83.28</v>
      </c>
      <c r="G86" s="69">
        <v>80.819999999999993</v>
      </c>
      <c r="H86" s="69">
        <v>83.28</v>
      </c>
      <c r="I86" s="69">
        <v>83.88</v>
      </c>
      <c r="J86" s="69">
        <v>84.08</v>
      </c>
      <c r="K86" s="69">
        <v>84.08</v>
      </c>
      <c r="L86" s="69">
        <v>84.08</v>
      </c>
      <c r="M86" s="69">
        <v>67.28</v>
      </c>
      <c r="N86" s="69">
        <v>81.28</v>
      </c>
      <c r="O86" s="69">
        <v>83.88</v>
      </c>
      <c r="P86" s="69" t="s">
        <v>20</v>
      </c>
      <c r="Q86" s="69" t="s">
        <v>3657</v>
      </c>
      <c r="R86" s="69" t="s">
        <v>3658</v>
      </c>
      <c r="S86" s="69" t="s">
        <v>3659</v>
      </c>
      <c r="T86" s="69" t="s">
        <v>3659</v>
      </c>
      <c r="V86" s="211"/>
    </row>
    <row r="87" spans="1:22" ht="14.4" x14ac:dyDescent="0.3">
      <c r="A87" s="69" t="s">
        <v>2362</v>
      </c>
      <c r="B87" s="69" t="s">
        <v>2363</v>
      </c>
      <c r="C87" s="69" t="s">
        <v>3666</v>
      </c>
      <c r="D87" s="69">
        <v>6.86</v>
      </c>
      <c r="E87" s="69">
        <v>5.88</v>
      </c>
      <c r="F87" s="69">
        <v>13.72</v>
      </c>
      <c r="G87" s="69">
        <v>12.25</v>
      </c>
      <c r="H87" s="69">
        <v>12.25</v>
      </c>
      <c r="I87" s="69">
        <v>16.170000000000002</v>
      </c>
      <c r="J87" s="69">
        <v>11.27</v>
      </c>
      <c r="K87" s="69">
        <v>10.29</v>
      </c>
      <c r="L87" s="69">
        <v>7.35</v>
      </c>
      <c r="M87" s="69">
        <v>3.92</v>
      </c>
      <c r="N87" s="69">
        <v>5.88</v>
      </c>
      <c r="O87" s="69">
        <v>6.37</v>
      </c>
      <c r="P87" s="69" t="s">
        <v>19</v>
      </c>
      <c r="Q87" s="69" t="s">
        <v>3661</v>
      </c>
      <c r="R87" s="69" t="s">
        <v>3658</v>
      </c>
      <c r="S87" s="69" t="s">
        <v>3659</v>
      </c>
      <c r="T87" s="69" t="s">
        <v>3659</v>
      </c>
      <c r="V87" s="211"/>
    </row>
    <row r="88" spans="1:22" ht="14.4" x14ac:dyDescent="0.3">
      <c r="A88" s="69" t="s">
        <v>746</v>
      </c>
      <c r="B88" s="69" t="s">
        <v>747</v>
      </c>
      <c r="C88" s="69" t="s">
        <v>3665</v>
      </c>
      <c r="D88" s="69">
        <v>2.04</v>
      </c>
      <c r="E88" s="69">
        <v>1.6</v>
      </c>
      <c r="F88" s="69">
        <v>1.3</v>
      </c>
      <c r="G88" s="69">
        <v>3.5</v>
      </c>
      <c r="H88" s="69">
        <v>2.7</v>
      </c>
      <c r="I88" s="69">
        <v>2.57</v>
      </c>
      <c r="J88" s="69">
        <v>2.02</v>
      </c>
      <c r="K88" s="69">
        <v>1.83</v>
      </c>
      <c r="L88" s="69">
        <v>1.5</v>
      </c>
      <c r="M88" s="69">
        <v>1.5</v>
      </c>
      <c r="N88" s="69">
        <v>2.1</v>
      </c>
      <c r="O88" s="69">
        <v>2.5099999999999998</v>
      </c>
      <c r="P88" s="69" t="s">
        <v>20</v>
      </c>
      <c r="Q88" s="69" t="s">
        <v>3657</v>
      </c>
      <c r="R88" s="69" t="s">
        <v>3658</v>
      </c>
      <c r="S88" s="69" t="s">
        <v>3659</v>
      </c>
      <c r="T88" s="69" t="s">
        <v>3659</v>
      </c>
      <c r="V88" s="211"/>
    </row>
    <row r="89" spans="1:22" ht="14.4" x14ac:dyDescent="0.3">
      <c r="A89" s="69" t="s">
        <v>2206</v>
      </c>
      <c r="B89" s="69" t="s">
        <v>2207</v>
      </c>
      <c r="C89" s="69" t="s">
        <v>3665</v>
      </c>
      <c r="D89" s="69">
        <v>0.48</v>
      </c>
      <c r="E89" s="69">
        <v>0.36</v>
      </c>
      <c r="F89" s="69">
        <v>2.16</v>
      </c>
      <c r="G89" s="69">
        <v>1.8</v>
      </c>
      <c r="H89" s="69">
        <v>1.92</v>
      </c>
      <c r="I89" s="69">
        <v>3.72</v>
      </c>
      <c r="J89" s="69">
        <v>4.68</v>
      </c>
      <c r="K89" s="69">
        <v>3.24</v>
      </c>
      <c r="L89" s="69">
        <v>1.68</v>
      </c>
      <c r="M89" s="69">
        <v>0.24</v>
      </c>
      <c r="N89" s="69">
        <v>0.24</v>
      </c>
      <c r="O89" s="69">
        <v>0</v>
      </c>
      <c r="P89" s="69" t="s">
        <v>19</v>
      </c>
      <c r="Q89" s="69" t="s">
        <v>3657</v>
      </c>
      <c r="R89" s="69" t="s">
        <v>3658</v>
      </c>
      <c r="S89" s="69" t="s">
        <v>3659</v>
      </c>
      <c r="T89" s="69" t="s">
        <v>3659</v>
      </c>
      <c r="V89" s="211"/>
    </row>
    <row r="90" spans="1:22" ht="14.4" x14ac:dyDescent="0.3">
      <c r="A90" s="69" t="s">
        <v>999</v>
      </c>
      <c r="B90" s="69" t="s">
        <v>3365</v>
      </c>
      <c r="C90" s="69" t="s">
        <v>3665</v>
      </c>
      <c r="D90" s="69">
        <v>10</v>
      </c>
      <c r="E90" s="69">
        <v>7.5</v>
      </c>
      <c r="F90" s="69">
        <v>45</v>
      </c>
      <c r="G90" s="69">
        <v>37.5</v>
      </c>
      <c r="H90" s="69">
        <v>40</v>
      </c>
      <c r="I90" s="69">
        <v>77.5</v>
      </c>
      <c r="J90" s="69">
        <v>97.5</v>
      </c>
      <c r="K90" s="69">
        <v>0</v>
      </c>
      <c r="L90" s="69">
        <v>0</v>
      </c>
      <c r="M90" s="69">
        <v>0</v>
      </c>
      <c r="N90" s="69">
        <v>0</v>
      </c>
      <c r="O90" s="69">
        <v>0</v>
      </c>
      <c r="P90" s="69" t="s">
        <v>19</v>
      </c>
      <c r="Q90" s="69" t="s">
        <v>3661</v>
      </c>
      <c r="R90" s="69" t="s">
        <v>3658</v>
      </c>
      <c r="S90" s="69" t="s">
        <v>3659</v>
      </c>
      <c r="T90" s="69" t="s">
        <v>3674</v>
      </c>
      <c r="V90" s="211"/>
    </row>
    <row r="91" spans="1:22" ht="14.4" x14ac:dyDescent="0.3">
      <c r="A91" s="69" t="s">
        <v>202</v>
      </c>
      <c r="B91" s="69" t="s">
        <v>969</v>
      </c>
      <c r="C91" s="69" t="s">
        <v>3665</v>
      </c>
      <c r="D91" s="69">
        <v>47</v>
      </c>
      <c r="E91" s="69">
        <v>47</v>
      </c>
      <c r="F91" s="69">
        <v>47</v>
      </c>
      <c r="G91" s="69">
        <v>47</v>
      </c>
      <c r="H91" s="69">
        <v>47</v>
      </c>
      <c r="I91" s="69">
        <v>47</v>
      </c>
      <c r="J91" s="69">
        <v>47</v>
      </c>
      <c r="K91" s="69">
        <v>47</v>
      </c>
      <c r="L91" s="69">
        <v>47</v>
      </c>
      <c r="M91" s="69">
        <v>47</v>
      </c>
      <c r="N91" s="69">
        <v>47</v>
      </c>
      <c r="O91" s="69">
        <v>47</v>
      </c>
      <c r="P91" s="69" t="s">
        <v>20</v>
      </c>
      <c r="Q91" s="69" t="s">
        <v>3661</v>
      </c>
      <c r="R91" s="69" t="s">
        <v>3658</v>
      </c>
      <c r="S91" s="69" t="s">
        <v>3659</v>
      </c>
      <c r="T91" s="69" t="s">
        <v>3675</v>
      </c>
      <c r="V91" s="211"/>
    </row>
    <row r="92" spans="1:22" ht="14.4" x14ac:dyDescent="0.3">
      <c r="A92" s="69" t="s">
        <v>481</v>
      </c>
      <c r="B92" s="69" t="s">
        <v>482</v>
      </c>
      <c r="C92" s="69" t="s">
        <v>3665</v>
      </c>
      <c r="D92" s="69">
        <v>0</v>
      </c>
      <c r="E92" s="69">
        <v>0</v>
      </c>
      <c r="F92" s="69">
        <v>0</v>
      </c>
      <c r="G92" s="69">
        <v>0</v>
      </c>
      <c r="H92" s="69">
        <v>0</v>
      </c>
      <c r="I92" s="69">
        <v>0</v>
      </c>
      <c r="J92" s="69">
        <v>0</v>
      </c>
      <c r="K92" s="69">
        <v>0</v>
      </c>
      <c r="L92" s="69">
        <v>0</v>
      </c>
      <c r="M92" s="69">
        <v>0</v>
      </c>
      <c r="N92" s="69">
        <v>0</v>
      </c>
      <c r="O92" s="69">
        <v>0</v>
      </c>
      <c r="P92" s="69" t="s">
        <v>19</v>
      </c>
      <c r="Q92" s="69" t="s">
        <v>3661</v>
      </c>
      <c r="R92" s="69" t="s">
        <v>3663</v>
      </c>
      <c r="S92" s="69" t="s">
        <v>3659</v>
      </c>
      <c r="T92" s="69" t="s">
        <v>3659</v>
      </c>
      <c r="V92" s="211"/>
    </row>
    <row r="93" spans="1:22" ht="14.4" x14ac:dyDescent="0.3">
      <c r="A93" s="69" t="s">
        <v>2771</v>
      </c>
      <c r="B93" s="69" t="s">
        <v>2772</v>
      </c>
      <c r="C93" s="69" t="s">
        <v>3665</v>
      </c>
      <c r="D93" s="69">
        <v>0</v>
      </c>
      <c r="E93" s="69">
        <v>0</v>
      </c>
      <c r="F93" s="69">
        <v>0</v>
      </c>
      <c r="G93" s="69">
        <v>0</v>
      </c>
      <c r="H93" s="69">
        <v>0</v>
      </c>
      <c r="I93" s="69">
        <v>0</v>
      </c>
      <c r="J93" s="69">
        <v>0</v>
      </c>
      <c r="K93" s="69">
        <v>0</v>
      </c>
      <c r="L93" s="69">
        <v>0</v>
      </c>
      <c r="M93" s="69">
        <v>0</v>
      </c>
      <c r="N93" s="69">
        <v>0</v>
      </c>
      <c r="O93" s="69">
        <v>0</v>
      </c>
      <c r="P93" s="69" t="s">
        <v>19</v>
      </c>
      <c r="Q93" s="69" t="s">
        <v>3661</v>
      </c>
      <c r="R93" s="69" t="s">
        <v>3663</v>
      </c>
      <c r="S93" s="69" t="s">
        <v>3659</v>
      </c>
      <c r="T93" s="69" t="s">
        <v>3659</v>
      </c>
      <c r="V93" s="211"/>
    </row>
    <row r="94" spans="1:22" ht="14.4" x14ac:dyDescent="0.3">
      <c r="A94" s="69" t="s">
        <v>1527</v>
      </c>
      <c r="B94" s="69" t="s">
        <v>1528</v>
      </c>
      <c r="C94" s="69" t="s">
        <v>3667</v>
      </c>
      <c r="D94" s="69">
        <v>0.28000000000000003</v>
      </c>
      <c r="E94" s="69">
        <v>0.21</v>
      </c>
      <c r="F94" s="69">
        <v>0.28999999999999998</v>
      </c>
      <c r="G94" s="69">
        <v>0.18</v>
      </c>
      <c r="H94" s="69">
        <v>0.16</v>
      </c>
      <c r="I94" s="69">
        <v>0.53</v>
      </c>
      <c r="J94" s="69">
        <v>0.74</v>
      </c>
      <c r="K94" s="69">
        <v>0.7</v>
      </c>
      <c r="L94" s="69">
        <v>0.48</v>
      </c>
      <c r="M94" s="69">
        <v>0.48</v>
      </c>
      <c r="N94" s="69">
        <v>0.34</v>
      </c>
      <c r="O94" s="69">
        <v>0.33</v>
      </c>
      <c r="P94" s="69" t="s">
        <v>19</v>
      </c>
      <c r="Q94" s="69" t="s">
        <v>3657</v>
      </c>
      <c r="R94" s="69" t="s">
        <v>3658</v>
      </c>
      <c r="S94" s="69" t="s">
        <v>3659</v>
      </c>
      <c r="T94" s="69" t="s">
        <v>3659</v>
      </c>
      <c r="V94" s="211"/>
    </row>
    <row r="95" spans="1:22" ht="14.4" x14ac:dyDescent="0.3">
      <c r="A95" s="69" t="s">
        <v>1778</v>
      </c>
      <c r="B95" s="69" t="s">
        <v>1779</v>
      </c>
      <c r="C95" s="69" t="s">
        <v>3667</v>
      </c>
      <c r="D95" s="69">
        <v>47.6</v>
      </c>
      <c r="E95" s="69">
        <v>47.6</v>
      </c>
      <c r="F95" s="69">
        <v>47.6</v>
      </c>
      <c r="G95" s="69">
        <v>47.6</v>
      </c>
      <c r="H95" s="69">
        <v>47.6</v>
      </c>
      <c r="I95" s="69">
        <v>47.6</v>
      </c>
      <c r="J95" s="69">
        <v>47.6</v>
      </c>
      <c r="K95" s="69">
        <v>47.6</v>
      </c>
      <c r="L95" s="69">
        <v>47.6</v>
      </c>
      <c r="M95" s="69">
        <v>47.6</v>
      </c>
      <c r="N95" s="69">
        <v>47.6</v>
      </c>
      <c r="O95" s="69">
        <v>47.6</v>
      </c>
      <c r="P95" s="69" t="s">
        <v>20</v>
      </c>
      <c r="Q95" s="69" t="s">
        <v>3657</v>
      </c>
      <c r="R95" s="69" t="s">
        <v>3658</v>
      </c>
      <c r="S95" s="69" t="s">
        <v>3659</v>
      </c>
      <c r="T95" s="69" t="s">
        <v>3659</v>
      </c>
      <c r="V95" s="211"/>
    </row>
    <row r="96" spans="1:22" ht="14.4" x14ac:dyDescent="0.3">
      <c r="A96" s="69" t="s">
        <v>2381</v>
      </c>
      <c r="B96" s="69" t="s">
        <v>2382</v>
      </c>
      <c r="C96" s="69" t="s">
        <v>3676</v>
      </c>
      <c r="D96" s="69">
        <v>51.25</v>
      </c>
      <c r="E96" s="69">
        <v>51.25</v>
      </c>
      <c r="F96" s="69">
        <v>51.25</v>
      </c>
      <c r="G96" s="69">
        <v>51.25</v>
      </c>
      <c r="H96" s="69">
        <v>51.25</v>
      </c>
      <c r="I96" s="69">
        <v>51.25</v>
      </c>
      <c r="J96" s="69">
        <v>51.25</v>
      </c>
      <c r="K96" s="69">
        <v>51.25</v>
      </c>
      <c r="L96" s="69">
        <v>51.25</v>
      </c>
      <c r="M96" s="69">
        <v>51.25</v>
      </c>
      <c r="N96" s="69">
        <v>51.25</v>
      </c>
      <c r="O96" s="69">
        <v>51.25</v>
      </c>
      <c r="P96" s="69" t="s">
        <v>20</v>
      </c>
      <c r="Q96" s="69" t="s">
        <v>3661</v>
      </c>
      <c r="R96" s="69" t="s">
        <v>3658</v>
      </c>
      <c r="S96" s="69" t="s">
        <v>3659</v>
      </c>
      <c r="T96" s="69" t="s">
        <v>3659</v>
      </c>
      <c r="V96" s="211"/>
    </row>
    <row r="97" spans="1:22" ht="14.4" x14ac:dyDescent="0.3">
      <c r="A97" s="69" t="s">
        <v>3525</v>
      </c>
      <c r="B97" s="69" t="s">
        <v>3526</v>
      </c>
      <c r="C97" s="69" t="s">
        <v>3667</v>
      </c>
      <c r="D97" s="69">
        <v>0.95</v>
      </c>
      <c r="E97" s="69">
        <v>1.1599999999999999</v>
      </c>
      <c r="F97" s="69">
        <v>2</v>
      </c>
      <c r="G97" s="69">
        <v>2.98</v>
      </c>
      <c r="H97" s="69">
        <v>3.29</v>
      </c>
      <c r="I97" s="69">
        <v>1.66</v>
      </c>
      <c r="J97" s="69">
        <v>2.84</v>
      </c>
      <c r="K97" s="69">
        <v>2.52</v>
      </c>
      <c r="L97" s="69">
        <v>2.14</v>
      </c>
      <c r="M97" s="69">
        <v>1.63</v>
      </c>
      <c r="N97" s="69">
        <v>0.76</v>
      </c>
      <c r="O97" s="69">
        <v>0.46</v>
      </c>
      <c r="P97" s="69" t="s">
        <v>19</v>
      </c>
      <c r="Q97" s="69" t="s">
        <v>3657</v>
      </c>
      <c r="R97" s="69" t="s">
        <v>3658</v>
      </c>
      <c r="S97" s="69" t="s">
        <v>3659</v>
      </c>
      <c r="T97" s="69" t="s">
        <v>3659</v>
      </c>
      <c r="V97" s="211"/>
    </row>
    <row r="98" spans="1:22" ht="14.4" x14ac:dyDescent="0.3">
      <c r="A98" s="69" t="s">
        <v>1479</v>
      </c>
      <c r="B98" s="69" t="s">
        <v>1480</v>
      </c>
      <c r="C98" s="69" t="s">
        <v>3677</v>
      </c>
      <c r="D98" s="69">
        <v>1.08</v>
      </c>
      <c r="E98" s="69">
        <v>0.77</v>
      </c>
      <c r="F98" s="69">
        <v>0.92</v>
      </c>
      <c r="G98" s="69">
        <v>0.74</v>
      </c>
      <c r="H98" s="69">
        <v>0.12</v>
      </c>
      <c r="I98" s="69">
        <v>0.01</v>
      </c>
      <c r="J98" s="69">
        <v>0</v>
      </c>
      <c r="K98" s="69">
        <v>0</v>
      </c>
      <c r="L98" s="69">
        <v>0</v>
      </c>
      <c r="M98" s="69">
        <v>0</v>
      </c>
      <c r="N98" s="69">
        <v>0.31</v>
      </c>
      <c r="O98" s="69">
        <v>0.28000000000000003</v>
      </c>
      <c r="P98" s="69" t="s">
        <v>19</v>
      </c>
      <c r="Q98" s="69" t="s">
        <v>3657</v>
      </c>
      <c r="R98" s="69" t="s">
        <v>3658</v>
      </c>
      <c r="S98" s="69" t="s">
        <v>3659</v>
      </c>
      <c r="T98" s="69" t="s">
        <v>3659</v>
      </c>
      <c r="V98" s="211"/>
    </row>
    <row r="99" spans="1:22" ht="14.4" x14ac:dyDescent="0.3">
      <c r="A99" s="69" t="s">
        <v>2268</v>
      </c>
      <c r="B99" s="69" t="s">
        <v>2269</v>
      </c>
      <c r="C99" s="69" t="s">
        <v>3668</v>
      </c>
      <c r="D99" s="69">
        <v>22.68</v>
      </c>
      <c r="E99" s="69">
        <v>19.440000000000001</v>
      </c>
      <c r="F99" s="69">
        <v>45.36</v>
      </c>
      <c r="G99" s="69">
        <v>40.5</v>
      </c>
      <c r="H99" s="69">
        <v>40.5</v>
      </c>
      <c r="I99" s="69">
        <v>53.46</v>
      </c>
      <c r="J99" s="69">
        <v>37.26</v>
      </c>
      <c r="K99" s="69">
        <v>34.020000000000003</v>
      </c>
      <c r="L99" s="69">
        <v>24.3</v>
      </c>
      <c r="M99" s="69">
        <v>12.96</v>
      </c>
      <c r="N99" s="69">
        <v>19.440000000000001</v>
      </c>
      <c r="O99" s="69">
        <v>21.06</v>
      </c>
      <c r="P99" s="69" t="s">
        <v>19</v>
      </c>
      <c r="Q99" s="69" t="s">
        <v>3657</v>
      </c>
      <c r="R99" s="69" t="s">
        <v>3658</v>
      </c>
      <c r="S99" s="69" t="s">
        <v>3659</v>
      </c>
      <c r="T99" s="69" t="s">
        <v>3659</v>
      </c>
      <c r="V99" s="211"/>
    </row>
    <row r="100" spans="1:22" ht="14.4" x14ac:dyDescent="0.3">
      <c r="A100" s="69" t="s">
        <v>2830</v>
      </c>
      <c r="B100" s="69" t="s">
        <v>2831</v>
      </c>
      <c r="C100" s="69" t="s">
        <v>3668</v>
      </c>
      <c r="D100" s="69">
        <v>10.95</v>
      </c>
      <c r="E100" s="69">
        <v>9.3800000000000008</v>
      </c>
      <c r="F100" s="69">
        <v>21.9</v>
      </c>
      <c r="G100" s="69">
        <v>19.55</v>
      </c>
      <c r="H100" s="69">
        <v>19.55</v>
      </c>
      <c r="I100" s="69">
        <v>25.81</v>
      </c>
      <c r="J100" s="69">
        <v>17.989999999999998</v>
      </c>
      <c r="K100" s="69">
        <v>16.420000000000002</v>
      </c>
      <c r="L100" s="69">
        <v>11.73</v>
      </c>
      <c r="M100" s="69">
        <v>6.26</v>
      </c>
      <c r="N100" s="69">
        <v>9.3800000000000008</v>
      </c>
      <c r="O100" s="69">
        <v>10.17</v>
      </c>
      <c r="P100" s="69" t="s">
        <v>19</v>
      </c>
      <c r="Q100" s="69" t="s">
        <v>3657</v>
      </c>
      <c r="R100" s="69" t="s">
        <v>3658</v>
      </c>
      <c r="S100" s="69" t="s">
        <v>3659</v>
      </c>
      <c r="T100" s="69" t="s">
        <v>3659</v>
      </c>
      <c r="V100" s="211"/>
    </row>
    <row r="101" spans="1:22" ht="14.4" x14ac:dyDescent="0.3">
      <c r="A101" s="69" t="s">
        <v>3243</v>
      </c>
      <c r="B101" s="69" t="s">
        <v>3244</v>
      </c>
      <c r="C101" s="69" t="s">
        <v>3668</v>
      </c>
      <c r="D101" s="69">
        <v>5.15</v>
      </c>
      <c r="E101" s="69">
        <v>4.42</v>
      </c>
      <c r="F101" s="69">
        <v>10.3</v>
      </c>
      <c r="G101" s="69">
        <v>9.1999999999999993</v>
      </c>
      <c r="H101" s="69">
        <v>9.1999999999999993</v>
      </c>
      <c r="I101" s="69">
        <v>12.14</v>
      </c>
      <c r="J101" s="69">
        <v>8.4600000000000009</v>
      </c>
      <c r="K101" s="69">
        <v>7.73</v>
      </c>
      <c r="L101" s="69">
        <v>5.52</v>
      </c>
      <c r="M101" s="69">
        <v>2.94</v>
      </c>
      <c r="N101" s="69">
        <v>4.42</v>
      </c>
      <c r="O101" s="69">
        <v>4.78</v>
      </c>
      <c r="P101" s="69" t="s">
        <v>19</v>
      </c>
      <c r="Q101" s="69" t="s">
        <v>3657</v>
      </c>
      <c r="R101" s="69" t="s">
        <v>3658</v>
      </c>
      <c r="S101" s="69" t="s">
        <v>3659</v>
      </c>
      <c r="T101" s="69" t="s">
        <v>3659</v>
      </c>
      <c r="V101" s="211"/>
    </row>
    <row r="102" spans="1:22" ht="14.4" x14ac:dyDescent="0.3">
      <c r="A102" s="69" t="s">
        <v>2476</v>
      </c>
      <c r="B102" s="69" t="s">
        <v>2477</v>
      </c>
      <c r="C102" s="69" t="s">
        <v>3668</v>
      </c>
      <c r="D102" s="69">
        <v>21</v>
      </c>
      <c r="E102" s="69">
        <v>18</v>
      </c>
      <c r="F102" s="69">
        <v>42</v>
      </c>
      <c r="G102" s="69">
        <v>37.5</v>
      </c>
      <c r="H102" s="69">
        <v>37.5</v>
      </c>
      <c r="I102" s="69">
        <v>49.5</v>
      </c>
      <c r="J102" s="69">
        <v>34.5</v>
      </c>
      <c r="K102" s="69">
        <v>31.5</v>
      </c>
      <c r="L102" s="69">
        <v>22.5</v>
      </c>
      <c r="M102" s="69">
        <v>12</v>
      </c>
      <c r="N102" s="69">
        <v>18</v>
      </c>
      <c r="O102" s="69">
        <v>19.5</v>
      </c>
      <c r="P102" s="69" t="s">
        <v>19</v>
      </c>
      <c r="Q102" s="69" t="s">
        <v>3657</v>
      </c>
      <c r="R102" s="69" t="s">
        <v>3658</v>
      </c>
      <c r="S102" s="69" t="s">
        <v>3659</v>
      </c>
      <c r="T102" s="69" t="s">
        <v>3659</v>
      </c>
      <c r="V102" s="211"/>
    </row>
    <row r="103" spans="1:22" ht="14.4" x14ac:dyDescent="0.3">
      <c r="A103" s="69" t="s">
        <v>684</v>
      </c>
      <c r="B103" s="69" t="s">
        <v>685</v>
      </c>
      <c r="C103" s="69" t="s">
        <v>3668</v>
      </c>
      <c r="D103" s="69">
        <v>21</v>
      </c>
      <c r="E103" s="69">
        <v>18</v>
      </c>
      <c r="F103" s="69">
        <v>42</v>
      </c>
      <c r="G103" s="69">
        <v>37.5</v>
      </c>
      <c r="H103" s="69">
        <v>37.5</v>
      </c>
      <c r="I103" s="69">
        <v>49.5</v>
      </c>
      <c r="J103" s="69">
        <v>34.5</v>
      </c>
      <c r="K103" s="69">
        <v>31.5</v>
      </c>
      <c r="L103" s="69">
        <v>22.5</v>
      </c>
      <c r="M103" s="69">
        <v>12</v>
      </c>
      <c r="N103" s="69">
        <v>18</v>
      </c>
      <c r="O103" s="69">
        <v>19.5</v>
      </c>
      <c r="P103" s="69" t="s">
        <v>19</v>
      </c>
      <c r="Q103" s="69" t="s">
        <v>3657</v>
      </c>
      <c r="R103" s="69" t="s">
        <v>3658</v>
      </c>
      <c r="S103" s="69" t="s">
        <v>3659</v>
      </c>
      <c r="T103" s="69" t="s">
        <v>3659</v>
      </c>
      <c r="V103" s="211"/>
    </row>
    <row r="104" spans="1:22" ht="14.4" x14ac:dyDescent="0.3">
      <c r="A104" s="69" t="s">
        <v>109</v>
      </c>
      <c r="B104" s="69" t="s">
        <v>110</v>
      </c>
      <c r="C104" s="69" t="s">
        <v>3668</v>
      </c>
      <c r="D104" s="69">
        <v>14.35</v>
      </c>
      <c r="E104" s="69">
        <v>12.3</v>
      </c>
      <c r="F104" s="69">
        <v>28.7</v>
      </c>
      <c r="G104" s="69">
        <v>25.63</v>
      </c>
      <c r="H104" s="69">
        <v>25.63</v>
      </c>
      <c r="I104" s="69">
        <v>33.83</v>
      </c>
      <c r="J104" s="69">
        <v>23.58</v>
      </c>
      <c r="K104" s="69">
        <v>21.53</v>
      </c>
      <c r="L104" s="69">
        <v>15.38</v>
      </c>
      <c r="M104" s="69">
        <v>8.1999999999999993</v>
      </c>
      <c r="N104" s="69">
        <v>12.3</v>
      </c>
      <c r="O104" s="69">
        <v>13.33</v>
      </c>
      <c r="P104" s="69" t="s">
        <v>19</v>
      </c>
      <c r="Q104" s="69" t="s">
        <v>3657</v>
      </c>
      <c r="R104" s="69" t="s">
        <v>3658</v>
      </c>
      <c r="S104" s="69" t="s">
        <v>3659</v>
      </c>
      <c r="T104" s="69" t="s">
        <v>3659</v>
      </c>
      <c r="V104" s="211"/>
    </row>
    <row r="105" spans="1:22" ht="14.4" x14ac:dyDescent="0.3">
      <c r="A105" s="69" t="s">
        <v>1993</v>
      </c>
      <c r="B105" s="69" t="s">
        <v>1994</v>
      </c>
      <c r="C105" s="69" t="s">
        <v>3668</v>
      </c>
      <c r="D105" s="69">
        <v>14</v>
      </c>
      <c r="E105" s="69">
        <v>12</v>
      </c>
      <c r="F105" s="69">
        <v>28</v>
      </c>
      <c r="G105" s="69">
        <v>25</v>
      </c>
      <c r="H105" s="69">
        <v>25</v>
      </c>
      <c r="I105" s="69">
        <v>33</v>
      </c>
      <c r="J105" s="69">
        <v>23</v>
      </c>
      <c r="K105" s="69">
        <v>21</v>
      </c>
      <c r="L105" s="69">
        <v>15</v>
      </c>
      <c r="M105" s="69">
        <v>8</v>
      </c>
      <c r="N105" s="69">
        <v>12</v>
      </c>
      <c r="O105" s="69">
        <v>13</v>
      </c>
      <c r="P105" s="69" t="s">
        <v>19</v>
      </c>
      <c r="Q105" s="69" t="s">
        <v>3657</v>
      </c>
      <c r="R105" s="69" t="s">
        <v>3658</v>
      </c>
      <c r="S105" s="69" t="s">
        <v>3659</v>
      </c>
      <c r="T105" s="69" t="s">
        <v>3659</v>
      </c>
      <c r="V105" s="211"/>
    </row>
    <row r="106" spans="1:22" ht="14.4" x14ac:dyDescent="0.3">
      <c r="A106" s="69" t="s">
        <v>1320</v>
      </c>
      <c r="B106" s="69" t="s">
        <v>1321</v>
      </c>
      <c r="C106" s="69" t="s">
        <v>3676</v>
      </c>
      <c r="D106" s="69">
        <v>0.25</v>
      </c>
      <c r="E106" s="69">
        <v>0.19</v>
      </c>
      <c r="F106" s="69">
        <v>1.1299999999999999</v>
      </c>
      <c r="G106" s="69">
        <v>0.95</v>
      </c>
      <c r="H106" s="69">
        <v>1.01</v>
      </c>
      <c r="I106" s="69">
        <v>1.95</v>
      </c>
      <c r="J106" s="69">
        <v>2.46</v>
      </c>
      <c r="K106" s="69">
        <v>1.7</v>
      </c>
      <c r="L106" s="69">
        <v>0.88</v>
      </c>
      <c r="M106" s="69">
        <v>0.13</v>
      </c>
      <c r="N106" s="69">
        <v>0.13</v>
      </c>
      <c r="O106" s="69">
        <v>0</v>
      </c>
      <c r="P106" s="69" t="s">
        <v>19</v>
      </c>
      <c r="Q106" s="69" t="s">
        <v>3661</v>
      </c>
      <c r="R106" s="69" t="s">
        <v>3658</v>
      </c>
      <c r="S106" s="69" t="s">
        <v>3659</v>
      </c>
      <c r="T106" s="69" t="s">
        <v>3659</v>
      </c>
      <c r="V106" s="211"/>
    </row>
    <row r="107" spans="1:22" ht="14.4" x14ac:dyDescent="0.3">
      <c r="A107" s="69" t="s">
        <v>1499</v>
      </c>
      <c r="B107" s="69" t="s">
        <v>1500</v>
      </c>
      <c r="C107" s="69" t="s">
        <v>3676</v>
      </c>
      <c r="D107" s="69">
        <v>1.04</v>
      </c>
      <c r="E107" s="69">
        <v>0.78</v>
      </c>
      <c r="F107" s="69">
        <v>4.68</v>
      </c>
      <c r="G107" s="69">
        <v>3.9</v>
      </c>
      <c r="H107" s="69">
        <v>4.16</v>
      </c>
      <c r="I107" s="69">
        <v>8.06</v>
      </c>
      <c r="J107" s="69">
        <v>10.14</v>
      </c>
      <c r="K107" s="69">
        <v>7.02</v>
      </c>
      <c r="L107" s="69">
        <v>3.64</v>
      </c>
      <c r="M107" s="69">
        <v>0.52</v>
      </c>
      <c r="N107" s="69">
        <v>0.52</v>
      </c>
      <c r="O107" s="69">
        <v>0</v>
      </c>
      <c r="P107" s="69" t="s">
        <v>19</v>
      </c>
      <c r="Q107" s="69" t="s">
        <v>3661</v>
      </c>
      <c r="R107" s="69" t="s">
        <v>3658</v>
      </c>
      <c r="S107" s="69" t="s">
        <v>3659</v>
      </c>
      <c r="T107" s="69" t="s">
        <v>3659</v>
      </c>
      <c r="V107" s="211"/>
    </row>
    <row r="108" spans="1:22" ht="14.4" x14ac:dyDescent="0.3">
      <c r="A108" s="69" t="s">
        <v>868</v>
      </c>
      <c r="B108" s="69" t="s">
        <v>3287</v>
      </c>
      <c r="C108" s="69" t="s">
        <v>3665</v>
      </c>
      <c r="D108" s="69">
        <v>14.28</v>
      </c>
      <c r="E108" s="69">
        <v>12.24</v>
      </c>
      <c r="F108" s="69">
        <v>28.56</v>
      </c>
      <c r="G108" s="69">
        <v>25.5</v>
      </c>
      <c r="H108" s="69">
        <v>25.5</v>
      </c>
      <c r="I108" s="69">
        <v>33.659999999999997</v>
      </c>
      <c r="J108" s="69">
        <v>23.46</v>
      </c>
      <c r="K108" s="69">
        <v>21.42</v>
      </c>
      <c r="L108" s="69">
        <v>15.3</v>
      </c>
      <c r="M108" s="69">
        <v>8.16</v>
      </c>
      <c r="N108" s="69">
        <v>12.24</v>
      </c>
      <c r="O108" s="69">
        <v>13.26</v>
      </c>
      <c r="P108" s="69" t="s">
        <v>19</v>
      </c>
      <c r="Q108" s="69" t="s">
        <v>3661</v>
      </c>
      <c r="R108" s="69" t="s">
        <v>3658</v>
      </c>
      <c r="S108" s="69" t="s">
        <v>3659</v>
      </c>
      <c r="T108" s="69" t="s">
        <v>3659</v>
      </c>
      <c r="V108" s="211"/>
    </row>
    <row r="109" spans="1:22" ht="14.4" x14ac:dyDescent="0.3">
      <c r="A109" s="69" t="s">
        <v>215</v>
      </c>
      <c r="B109" s="69" t="s">
        <v>716</v>
      </c>
      <c r="C109" s="69" t="s">
        <v>3665</v>
      </c>
      <c r="D109" s="69">
        <v>493.63</v>
      </c>
      <c r="E109" s="69">
        <v>493.63</v>
      </c>
      <c r="F109" s="69">
        <v>493.63</v>
      </c>
      <c r="G109" s="69">
        <v>493.63</v>
      </c>
      <c r="H109" s="69">
        <v>493.63</v>
      </c>
      <c r="I109" s="69">
        <v>493.63</v>
      </c>
      <c r="J109" s="69">
        <v>493.63</v>
      </c>
      <c r="K109" s="69">
        <v>493.63</v>
      </c>
      <c r="L109" s="69">
        <v>493.63</v>
      </c>
      <c r="M109" s="69">
        <v>493.63</v>
      </c>
      <c r="N109" s="69">
        <v>493.63</v>
      </c>
      <c r="O109" s="69">
        <v>493.63</v>
      </c>
      <c r="P109" s="69" t="s">
        <v>20</v>
      </c>
      <c r="Q109" s="69" t="s">
        <v>3661</v>
      </c>
      <c r="R109" s="69" t="s">
        <v>3658</v>
      </c>
      <c r="S109" s="69" t="s">
        <v>3659</v>
      </c>
      <c r="T109" s="69" t="s">
        <v>3659</v>
      </c>
      <c r="V109" s="211"/>
    </row>
    <row r="110" spans="1:22" ht="14.4" x14ac:dyDescent="0.3">
      <c r="A110" s="69" t="s">
        <v>3416</v>
      </c>
      <c r="B110" s="69" t="s">
        <v>3417</v>
      </c>
      <c r="C110" s="69" t="s">
        <v>3667</v>
      </c>
      <c r="D110" s="69">
        <v>0.45</v>
      </c>
      <c r="E110" s="69">
        <v>0.33</v>
      </c>
      <c r="F110" s="69">
        <v>0.57999999999999996</v>
      </c>
      <c r="G110" s="69">
        <v>0.66</v>
      </c>
      <c r="H110" s="69">
        <v>0.6</v>
      </c>
      <c r="I110" s="69">
        <v>0.37</v>
      </c>
      <c r="J110" s="69">
        <v>0.1</v>
      </c>
      <c r="K110" s="69">
        <v>0.04</v>
      </c>
      <c r="L110" s="69">
        <v>0</v>
      </c>
      <c r="M110" s="69">
        <v>0</v>
      </c>
      <c r="N110" s="69">
        <v>0.15</v>
      </c>
      <c r="O110" s="69">
        <v>0.16</v>
      </c>
      <c r="P110" s="69" t="s">
        <v>19</v>
      </c>
      <c r="Q110" s="69" t="s">
        <v>3657</v>
      </c>
      <c r="R110" s="69" t="s">
        <v>3658</v>
      </c>
      <c r="S110" s="69" t="s">
        <v>3659</v>
      </c>
      <c r="T110" s="69" t="s">
        <v>3659</v>
      </c>
      <c r="V110" s="211"/>
    </row>
    <row r="111" spans="1:22" ht="14.4" x14ac:dyDescent="0.3">
      <c r="A111" s="69" t="s">
        <v>1147</v>
      </c>
      <c r="B111" s="69" t="s">
        <v>1148</v>
      </c>
      <c r="C111" s="69" t="s">
        <v>3667</v>
      </c>
      <c r="D111" s="69">
        <v>0.52</v>
      </c>
      <c r="E111" s="69">
        <v>0.32</v>
      </c>
      <c r="F111" s="69">
        <v>0.25</v>
      </c>
      <c r="G111" s="69">
        <v>0.26</v>
      </c>
      <c r="H111" s="69">
        <v>0.39</v>
      </c>
      <c r="I111" s="69">
        <v>0.57999999999999996</v>
      </c>
      <c r="J111" s="69">
        <v>0.8</v>
      </c>
      <c r="K111" s="69">
        <v>0.66</v>
      </c>
      <c r="L111" s="69">
        <v>0.47</v>
      </c>
      <c r="M111" s="69">
        <v>0.15</v>
      </c>
      <c r="N111" s="69">
        <v>0.17</v>
      </c>
      <c r="O111" s="69">
        <v>0.37</v>
      </c>
      <c r="P111" s="69" t="s">
        <v>19</v>
      </c>
      <c r="Q111" s="69" t="s">
        <v>3657</v>
      </c>
      <c r="R111" s="69" t="s">
        <v>3658</v>
      </c>
      <c r="S111" s="69" t="s">
        <v>3659</v>
      </c>
      <c r="T111" s="69" t="s">
        <v>3659</v>
      </c>
      <c r="V111" s="211"/>
    </row>
    <row r="112" spans="1:22" ht="14.4" x14ac:dyDescent="0.3">
      <c r="A112" s="69" t="s">
        <v>920</v>
      </c>
      <c r="B112" s="69" t="s">
        <v>921</v>
      </c>
      <c r="C112" s="69" t="s">
        <v>3667</v>
      </c>
      <c r="D112" s="69">
        <v>52.88</v>
      </c>
      <c r="E112" s="69">
        <v>51.34</v>
      </c>
      <c r="F112" s="69">
        <v>50.17</v>
      </c>
      <c r="G112" s="69">
        <v>48.32</v>
      </c>
      <c r="H112" s="69">
        <v>51.32</v>
      </c>
      <c r="I112" s="69">
        <v>51.32</v>
      </c>
      <c r="J112" s="69">
        <v>56</v>
      </c>
      <c r="K112" s="69">
        <v>51.4</v>
      </c>
      <c r="L112" s="69">
        <v>42.41</v>
      </c>
      <c r="M112" s="69">
        <v>44</v>
      </c>
      <c r="N112" s="69">
        <v>45.8</v>
      </c>
      <c r="O112" s="69">
        <v>50</v>
      </c>
      <c r="P112" s="69" t="s">
        <v>20</v>
      </c>
      <c r="Q112" s="69" t="s">
        <v>3657</v>
      </c>
      <c r="R112" s="69" t="s">
        <v>3658</v>
      </c>
      <c r="S112" s="69" t="s">
        <v>3659</v>
      </c>
      <c r="T112" s="69" t="s">
        <v>3659</v>
      </c>
      <c r="V112" s="211"/>
    </row>
    <row r="113" spans="1:22" ht="14.4" x14ac:dyDescent="0.3">
      <c r="A113" s="69" t="s">
        <v>1445</v>
      </c>
      <c r="B113" s="69" t="s">
        <v>1446</v>
      </c>
      <c r="C113" s="69" t="s">
        <v>3666</v>
      </c>
      <c r="D113" s="69">
        <v>0.1</v>
      </c>
      <c r="E113" s="69">
        <v>7.0000000000000007E-2</v>
      </c>
      <c r="F113" s="69">
        <v>0.43</v>
      </c>
      <c r="G113" s="69">
        <v>0.36</v>
      </c>
      <c r="H113" s="69">
        <v>0.38</v>
      </c>
      <c r="I113" s="69">
        <v>0.74</v>
      </c>
      <c r="J113" s="69">
        <v>0.94</v>
      </c>
      <c r="K113" s="69">
        <v>0.65</v>
      </c>
      <c r="L113" s="69">
        <v>0.34</v>
      </c>
      <c r="M113" s="69">
        <v>0.05</v>
      </c>
      <c r="N113" s="69">
        <v>0.05</v>
      </c>
      <c r="O113" s="69">
        <v>0</v>
      </c>
      <c r="P113" s="69" t="s">
        <v>19</v>
      </c>
      <c r="Q113" s="69" t="s">
        <v>3661</v>
      </c>
      <c r="R113" s="69" t="s">
        <v>3658</v>
      </c>
      <c r="S113" s="69" t="s">
        <v>3659</v>
      </c>
      <c r="T113" s="69" t="s">
        <v>3659</v>
      </c>
      <c r="V113" s="211"/>
    </row>
    <row r="114" spans="1:22" ht="14.4" x14ac:dyDescent="0.3">
      <c r="A114" s="69" t="s">
        <v>1933</v>
      </c>
      <c r="B114" s="69" t="s">
        <v>1934</v>
      </c>
      <c r="C114" s="69" t="s">
        <v>3666</v>
      </c>
      <c r="D114" s="69">
        <v>2.31</v>
      </c>
      <c r="E114" s="69">
        <v>1.98</v>
      </c>
      <c r="F114" s="69">
        <v>4.62</v>
      </c>
      <c r="G114" s="69">
        <v>4.13</v>
      </c>
      <c r="H114" s="69">
        <v>4.13</v>
      </c>
      <c r="I114" s="69">
        <v>5.45</v>
      </c>
      <c r="J114" s="69">
        <v>3.8</v>
      </c>
      <c r="K114" s="69">
        <v>3.47</v>
      </c>
      <c r="L114" s="69">
        <v>2.48</v>
      </c>
      <c r="M114" s="69">
        <v>1.32</v>
      </c>
      <c r="N114" s="69">
        <v>1.98</v>
      </c>
      <c r="O114" s="69">
        <v>2.15</v>
      </c>
      <c r="P114" s="69" t="s">
        <v>19</v>
      </c>
      <c r="Q114" s="69" t="s">
        <v>3661</v>
      </c>
      <c r="R114" s="69" t="s">
        <v>3658</v>
      </c>
      <c r="S114" s="69" t="s">
        <v>3659</v>
      </c>
      <c r="T114" s="69" t="s">
        <v>3659</v>
      </c>
      <c r="V114" s="211"/>
    </row>
    <row r="115" spans="1:22" ht="14.4" x14ac:dyDescent="0.3">
      <c r="A115" s="69" t="s">
        <v>705</v>
      </c>
      <c r="B115" s="69" t="s">
        <v>706</v>
      </c>
      <c r="C115" s="69" t="s">
        <v>3666</v>
      </c>
      <c r="D115" s="69">
        <v>0.18</v>
      </c>
      <c r="E115" s="69">
        <v>0.16</v>
      </c>
      <c r="F115" s="69">
        <v>0.37</v>
      </c>
      <c r="G115" s="69">
        <v>0.33</v>
      </c>
      <c r="H115" s="69">
        <v>0.33</v>
      </c>
      <c r="I115" s="69">
        <v>0.44</v>
      </c>
      <c r="J115" s="69">
        <v>0.3</v>
      </c>
      <c r="K115" s="69">
        <v>0.28000000000000003</v>
      </c>
      <c r="L115" s="69">
        <v>0.2</v>
      </c>
      <c r="M115" s="69">
        <v>0.11</v>
      </c>
      <c r="N115" s="69">
        <v>0.16</v>
      </c>
      <c r="O115" s="69">
        <v>0.17</v>
      </c>
      <c r="P115" s="69" t="s">
        <v>19</v>
      </c>
      <c r="Q115" s="69" t="s">
        <v>3661</v>
      </c>
      <c r="R115" s="69" t="s">
        <v>3658</v>
      </c>
      <c r="S115" s="69" t="s">
        <v>3659</v>
      </c>
      <c r="T115" s="69" t="s">
        <v>3659</v>
      </c>
      <c r="V115" s="211"/>
    </row>
    <row r="116" spans="1:22" ht="14.4" x14ac:dyDescent="0.3">
      <c r="A116" s="69" t="s">
        <v>1181</v>
      </c>
      <c r="B116" s="69" t="s">
        <v>1182</v>
      </c>
      <c r="C116" s="69" t="s">
        <v>3665</v>
      </c>
      <c r="D116" s="69">
        <v>24</v>
      </c>
      <c r="E116" s="69">
        <v>24.74</v>
      </c>
      <c r="F116" s="69">
        <v>19.440000000000001</v>
      </c>
      <c r="G116" s="69">
        <v>13.32</v>
      </c>
      <c r="H116" s="69">
        <v>24.33</v>
      </c>
      <c r="I116" s="69">
        <v>24.74</v>
      </c>
      <c r="J116" s="69">
        <v>26.24</v>
      </c>
      <c r="K116" s="69">
        <v>23.13</v>
      </c>
      <c r="L116" s="69">
        <v>24.17</v>
      </c>
      <c r="M116" s="69">
        <v>25.96</v>
      </c>
      <c r="N116" s="69">
        <v>24.93</v>
      </c>
      <c r="O116" s="69">
        <v>26.35</v>
      </c>
      <c r="P116" s="69" t="s">
        <v>19</v>
      </c>
      <c r="Q116" s="69" t="s">
        <v>3657</v>
      </c>
      <c r="R116" s="69" t="s">
        <v>3658</v>
      </c>
      <c r="S116" s="69" t="s">
        <v>3659</v>
      </c>
      <c r="T116" s="69" t="s">
        <v>3659</v>
      </c>
      <c r="V116" s="211"/>
    </row>
    <row r="117" spans="1:22" ht="14.4" x14ac:dyDescent="0.3">
      <c r="A117" s="69" t="s">
        <v>575</v>
      </c>
      <c r="B117" s="69" t="s">
        <v>576</v>
      </c>
      <c r="C117" s="69" t="s">
        <v>3665</v>
      </c>
      <c r="D117" s="69">
        <v>39.200000000000003</v>
      </c>
      <c r="E117" s="69">
        <v>32</v>
      </c>
      <c r="F117" s="69">
        <v>28.8</v>
      </c>
      <c r="G117" s="69">
        <v>31.6</v>
      </c>
      <c r="H117" s="69">
        <v>32</v>
      </c>
      <c r="I117" s="69">
        <v>32.799999999999997</v>
      </c>
      <c r="J117" s="69">
        <v>39.5</v>
      </c>
      <c r="K117" s="69">
        <v>32.799999999999997</v>
      </c>
      <c r="L117" s="69">
        <v>39.5</v>
      </c>
      <c r="M117" s="69">
        <v>32.799999999999997</v>
      </c>
      <c r="N117" s="69">
        <v>32</v>
      </c>
      <c r="O117" s="69">
        <v>39.200000000000003</v>
      </c>
      <c r="P117" s="69" t="s">
        <v>20</v>
      </c>
      <c r="Q117" s="69" t="s">
        <v>3657</v>
      </c>
      <c r="R117" s="69" t="s">
        <v>3658</v>
      </c>
      <c r="S117" s="69" t="s">
        <v>3659</v>
      </c>
      <c r="T117" s="69" t="s">
        <v>3659</v>
      </c>
      <c r="V117" s="211"/>
    </row>
    <row r="118" spans="1:22" ht="14.4" x14ac:dyDescent="0.3">
      <c r="A118" s="69" t="s">
        <v>2407</v>
      </c>
      <c r="B118" s="69" t="s">
        <v>2408</v>
      </c>
      <c r="C118" s="69" t="s">
        <v>3662</v>
      </c>
      <c r="D118" s="69">
        <v>4</v>
      </c>
      <c r="E118" s="69">
        <v>3</v>
      </c>
      <c r="F118" s="69">
        <v>18</v>
      </c>
      <c r="G118" s="69">
        <v>15</v>
      </c>
      <c r="H118" s="69">
        <v>16</v>
      </c>
      <c r="I118" s="69">
        <v>31</v>
      </c>
      <c r="J118" s="69">
        <v>39</v>
      </c>
      <c r="K118" s="69">
        <v>27</v>
      </c>
      <c r="L118" s="69">
        <v>14</v>
      </c>
      <c r="M118" s="69">
        <v>2</v>
      </c>
      <c r="N118" s="69">
        <v>2</v>
      </c>
      <c r="O118" s="69">
        <v>0</v>
      </c>
      <c r="P118" s="69" t="s">
        <v>20</v>
      </c>
      <c r="Q118" s="69" t="s">
        <v>3657</v>
      </c>
      <c r="R118" s="69" t="s">
        <v>3669</v>
      </c>
      <c r="S118" s="69" t="s">
        <v>3670</v>
      </c>
      <c r="T118" s="69" t="s">
        <v>3971</v>
      </c>
      <c r="V118" s="211"/>
    </row>
    <row r="119" spans="1:22" ht="14.4" x14ac:dyDescent="0.3">
      <c r="A119" s="69" t="s">
        <v>2957</v>
      </c>
      <c r="B119" s="69" t="s">
        <v>2958</v>
      </c>
      <c r="C119" s="69" t="s">
        <v>3666</v>
      </c>
      <c r="D119" s="69">
        <v>5.74</v>
      </c>
      <c r="E119" s="69">
        <v>4.92</v>
      </c>
      <c r="F119" s="69">
        <v>11.48</v>
      </c>
      <c r="G119" s="69">
        <v>10.25</v>
      </c>
      <c r="H119" s="69">
        <v>10.25</v>
      </c>
      <c r="I119" s="69">
        <v>13.53</v>
      </c>
      <c r="J119" s="69">
        <v>9.43</v>
      </c>
      <c r="K119" s="69">
        <v>8.61</v>
      </c>
      <c r="L119" s="69">
        <v>6.15</v>
      </c>
      <c r="M119" s="69">
        <v>3.28</v>
      </c>
      <c r="N119" s="69">
        <v>4.92</v>
      </c>
      <c r="O119" s="69">
        <v>5.33</v>
      </c>
      <c r="P119" s="69" t="s">
        <v>19</v>
      </c>
      <c r="Q119" s="69" t="s">
        <v>3661</v>
      </c>
      <c r="R119" s="69" t="s">
        <v>3658</v>
      </c>
      <c r="S119" s="69" t="s">
        <v>3659</v>
      </c>
      <c r="T119" s="69" t="s">
        <v>3659</v>
      </c>
      <c r="V119" s="211"/>
    </row>
    <row r="120" spans="1:22" ht="14.4" x14ac:dyDescent="0.3">
      <c r="A120" s="69" t="s">
        <v>910</v>
      </c>
      <c r="B120" s="69" t="s">
        <v>911</v>
      </c>
      <c r="C120" s="69" t="s">
        <v>3665</v>
      </c>
      <c r="D120" s="69">
        <v>5.2</v>
      </c>
      <c r="E120" s="69">
        <v>3.9</v>
      </c>
      <c r="F120" s="69">
        <v>23.4</v>
      </c>
      <c r="G120" s="69">
        <v>19.5</v>
      </c>
      <c r="H120" s="69">
        <v>20.8</v>
      </c>
      <c r="I120" s="69">
        <v>40.299999999999997</v>
      </c>
      <c r="J120" s="69">
        <v>50.7</v>
      </c>
      <c r="K120" s="69">
        <v>28.78</v>
      </c>
      <c r="L120" s="69">
        <v>14.92</v>
      </c>
      <c r="M120" s="69">
        <v>2.13</v>
      </c>
      <c r="N120" s="69">
        <v>2.13</v>
      </c>
      <c r="O120" s="69">
        <v>0</v>
      </c>
      <c r="P120" s="69" t="s">
        <v>19</v>
      </c>
      <c r="Q120" s="69" t="s">
        <v>3657</v>
      </c>
      <c r="R120" s="69" t="s">
        <v>3658</v>
      </c>
      <c r="S120" s="69" t="s">
        <v>3659</v>
      </c>
      <c r="T120" s="69" t="s">
        <v>3678</v>
      </c>
      <c r="V120" s="211"/>
    </row>
    <row r="121" spans="1:22" ht="14.4" x14ac:dyDescent="0.3">
      <c r="A121" s="69" t="s">
        <v>111</v>
      </c>
      <c r="B121" s="69" t="s">
        <v>112</v>
      </c>
      <c r="C121" s="69" t="s">
        <v>3665</v>
      </c>
      <c r="D121" s="69">
        <v>6</v>
      </c>
      <c r="E121" s="69">
        <v>4.5</v>
      </c>
      <c r="F121" s="69">
        <v>27</v>
      </c>
      <c r="G121" s="69">
        <v>22.5</v>
      </c>
      <c r="H121" s="69">
        <v>24</v>
      </c>
      <c r="I121" s="69">
        <v>46.5</v>
      </c>
      <c r="J121" s="69">
        <v>58.5</v>
      </c>
      <c r="K121" s="69">
        <v>40.5</v>
      </c>
      <c r="L121" s="69">
        <v>21</v>
      </c>
      <c r="M121" s="69">
        <v>3</v>
      </c>
      <c r="N121" s="69">
        <v>3</v>
      </c>
      <c r="O121" s="69">
        <v>0</v>
      </c>
      <c r="P121" s="69" t="s">
        <v>19</v>
      </c>
      <c r="Q121" s="69" t="s">
        <v>3657</v>
      </c>
      <c r="R121" s="69" t="s">
        <v>3658</v>
      </c>
      <c r="S121" s="69" t="s">
        <v>3659</v>
      </c>
      <c r="T121" s="69" t="s">
        <v>3659</v>
      </c>
      <c r="V121" s="211"/>
    </row>
    <row r="122" spans="1:22" ht="14.4" x14ac:dyDescent="0.3">
      <c r="A122" s="69" t="s">
        <v>995</v>
      </c>
      <c r="B122" s="69" t="s">
        <v>996</v>
      </c>
      <c r="C122" s="69" t="s">
        <v>3665</v>
      </c>
      <c r="D122" s="69">
        <v>80</v>
      </c>
      <c r="E122" s="69">
        <v>80</v>
      </c>
      <c r="F122" s="69">
        <v>80</v>
      </c>
      <c r="G122" s="69">
        <v>80</v>
      </c>
      <c r="H122" s="69">
        <v>80</v>
      </c>
      <c r="I122" s="69">
        <v>80</v>
      </c>
      <c r="J122" s="69">
        <v>80</v>
      </c>
      <c r="K122" s="69">
        <v>80</v>
      </c>
      <c r="L122" s="69">
        <v>80</v>
      </c>
      <c r="M122" s="69">
        <v>80</v>
      </c>
      <c r="N122" s="69">
        <v>80</v>
      </c>
      <c r="O122" s="69">
        <v>80</v>
      </c>
      <c r="P122" s="69" t="s">
        <v>20</v>
      </c>
      <c r="Q122" s="69" t="s">
        <v>3661</v>
      </c>
      <c r="R122" s="69" t="s">
        <v>3658</v>
      </c>
      <c r="S122" s="69" t="s">
        <v>3659</v>
      </c>
      <c r="T122" s="69" t="s">
        <v>3659</v>
      </c>
      <c r="V122" s="211"/>
    </row>
    <row r="123" spans="1:22" ht="14.4" x14ac:dyDescent="0.3">
      <c r="A123" s="69" t="s">
        <v>1038</v>
      </c>
      <c r="B123" s="69" t="s">
        <v>1039</v>
      </c>
      <c r="C123" s="69" t="s">
        <v>3668</v>
      </c>
      <c r="D123" s="69">
        <v>28.56</v>
      </c>
      <c r="E123" s="69">
        <v>28.56</v>
      </c>
      <c r="F123" s="69">
        <v>28.56</v>
      </c>
      <c r="G123" s="69">
        <v>28.56</v>
      </c>
      <c r="H123" s="69">
        <v>28.56</v>
      </c>
      <c r="I123" s="69">
        <v>28.56</v>
      </c>
      <c r="J123" s="69">
        <v>28.56</v>
      </c>
      <c r="K123" s="69">
        <v>28.56</v>
      </c>
      <c r="L123" s="69">
        <v>28.56</v>
      </c>
      <c r="M123" s="69">
        <v>28.56</v>
      </c>
      <c r="N123" s="69">
        <v>28.56</v>
      </c>
      <c r="O123" s="69">
        <v>28.56</v>
      </c>
      <c r="P123" s="69" t="s">
        <v>20</v>
      </c>
      <c r="Q123" s="69" t="s">
        <v>3657</v>
      </c>
      <c r="R123" s="69" t="s">
        <v>3658</v>
      </c>
      <c r="S123" s="69" t="s">
        <v>3659</v>
      </c>
      <c r="T123" s="69" t="s">
        <v>3659</v>
      </c>
      <c r="V123" s="211"/>
    </row>
    <row r="124" spans="1:22" ht="14.4" x14ac:dyDescent="0.3">
      <c r="A124" s="69" t="s">
        <v>59</v>
      </c>
      <c r="B124" s="69" t="s">
        <v>3570</v>
      </c>
      <c r="C124" s="69" t="s">
        <v>3672</v>
      </c>
      <c r="D124" s="69">
        <v>5.0599999999999996</v>
      </c>
      <c r="E124" s="69">
        <v>6.93</v>
      </c>
      <c r="F124" s="69">
        <v>6.44</v>
      </c>
      <c r="G124" s="69">
        <v>8.65</v>
      </c>
      <c r="H124" s="69">
        <v>9.32</v>
      </c>
      <c r="I124" s="69">
        <v>8.49</v>
      </c>
      <c r="J124" s="69">
        <v>7</v>
      </c>
      <c r="K124" s="69">
        <v>4.22</v>
      </c>
      <c r="L124" s="69">
        <v>3.22</v>
      </c>
      <c r="M124" s="69">
        <v>2.7</v>
      </c>
      <c r="N124" s="69">
        <v>1.82</v>
      </c>
      <c r="O124" s="69">
        <v>1.99</v>
      </c>
      <c r="P124" s="69" t="s">
        <v>19</v>
      </c>
      <c r="Q124" s="69" t="s">
        <v>3657</v>
      </c>
      <c r="R124" s="69" t="s">
        <v>3658</v>
      </c>
      <c r="S124" s="69" t="s">
        <v>3659</v>
      </c>
      <c r="T124" s="69" t="s">
        <v>3659</v>
      </c>
      <c r="V124" s="211"/>
    </row>
    <row r="125" spans="1:22" ht="14.4" x14ac:dyDescent="0.3">
      <c r="A125" s="69" t="s">
        <v>1608</v>
      </c>
      <c r="B125" s="69" t="s">
        <v>1609</v>
      </c>
      <c r="C125" s="69" t="s">
        <v>3665</v>
      </c>
      <c r="D125" s="69">
        <v>1.8</v>
      </c>
      <c r="E125" s="69">
        <v>1.35</v>
      </c>
      <c r="F125" s="69">
        <v>8.1</v>
      </c>
      <c r="G125" s="69">
        <v>6.75</v>
      </c>
      <c r="H125" s="69">
        <v>7.2</v>
      </c>
      <c r="I125" s="69">
        <v>13.95</v>
      </c>
      <c r="J125" s="69">
        <v>17.55</v>
      </c>
      <c r="K125" s="69">
        <v>12.15</v>
      </c>
      <c r="L125" s="69">
        <v>6.3</v>
      </c>
      <c r="M125" s="69">
        <v>0.9</v>
      </c>
      <c r="N125" s="69">
        <v>0.9</v>
      </c>
      <c r="O125" s="69">
        <v>0</v>
      </c>
      <c r="P125" s="69" t="s">
        <v>19</v>
      </c>
      <c r="Q125" s="69" t="s">
        <v>3661</v>
      </c>
      <c r="R125" s="69" t="s">
        <v>3658</v>
      </c>
      <c r="S125" s="69" t="s">
        <v>3659</v>
      </c>
      <c r="T125" s="69" t="s">
        <v>3659</v>
      </c>
      <c r="V125" s="211"/>
    </row>
    <row r="126" spans="1:22" ht="14.4" x14ac:dyDescent="0.3">
      <c r="A126" s="69" t="s">
        <v>758</v>
      </c>
      <c r="B126" s="69" t="s">
        <v>759</v>
      </c>
      <c r="C126" s="69" t="s">
        <v>3665</v>
      </c>
      <c r="D126" s="69">
        <v>0.6</v>
      </c>
      <c r="E126" s="69">
        <v>0.45</v>
      </c>
      <c r="F126" s="69">
        <v>2.7</v>
      </c>
      <c r="G126" s="69">
        <v>2.25</v>
      </c>
      <c r="H126" s="69">
        <v>2.4</v>
      </c>
      <c r="I126" s="69">
        <v>4.6500000000000004</v>
      </c>
      <c r="J126" s="69">
        <v>5.85</v>
      </c>
      <c r="K126" s="69">
        <v>4.05</v>
      </c>
      <c r="L126" s="69">
        <v>2.1</v>
      </c>
      <c r="M126" s="69">
        <v>0.3</v>
      </c>
      <c r="N126" s="69">
        <v>0.3</v>
      </c>
      <c r="O126" s="69">
        <v>0</v>
      </c>
      <c r="P126" s="69" t="s">
        <v>19</v>
      </c>
      <c r="Q126" s="69" t="s">
        <v>3661</v>
      </c>
      <c r="R126" s="69" t="s">
        <v>3658</v>
      </c>
      <c r="S126" s="69" t="s">
        <v>3659</v>
      </c>
      <c r="T126" s="69" t="s">
        <v>3659</v>
      </c>
      <c r="V126" s="211"/>
    </row>
    <row r="127" spans="1:22" ht="14.4" x14ac:dyDescent="0.3">
      <c r="A127" s="69" t="s">
        <v>1831</v>
      </c>
      <c r="B127" s="69" t="s">
        <v>1832</v>
      </c>
      <c r="C127" s="69" t="s">
        <v>3667</v>
      </c>
      <c r="D127" s="69">
        <v>0</v>
      </c>
      <c r="E127" s="69">
        <v>2.08</v>
      </c>
      <c r="F127" s="69">
        <v>5.6</v>
      </c>
      <c r="G127" s="69">
        <v>5.52</v>
      </c>
      <c r="H127" s="69">
        <v>3.2</v>
      </c>
      <c r="I127" s="69">
        <v>2.72</v>
      </c>
      <c r="J127" s="69">
        <v>3.52</v>
      </c>
      <c r="K127" s="69">
        <v>3.1</v>
      </c>
      <c r="L127" s="69">
        <v>0</v>
      </c>
      <c r="M127" s="69">
        <v>0</v>
      </c>
      <c r="N127" s="69">
        <v>0</v>
      </c>
      <c r="O127" s="69">
        <v>0</v>
      </c>
      <c r="P127" s="69" t="s">
        <v>20</v>
      </c>
      <c r="Q127" s="69" t="s">
        <v>3657</v>
      </c>
      <c r="R127" s="69" t="s">
        <v>3658</v>
      </c>
      <c r="S127" s="69" t="s">
        <v>3659</v>
      </c>
      <c r="T127" s="69" t="s">
        <v>3659</v>
      </c>
      <c r="V127" s="211"/>
    </row>
    <row r="128" spans="1:22" ht="14.4" x14ac:dyDescent="0.3">
      <c r="A128" s="69" t="s">
        <v>343</v>
      </c>
      <c r="B128" s="69" t="s">
        <v>344</v>
      </c>
      <c r="C128" s="69" t="s">
        <v>3662</v>
      </c>
      <c r="D128" s="69">
        <v>0.8</v>
      </c>
      <c r="E128" s="69">
        <v>0.6</v>
      </c>
      <c r="F128" s="69">
        <v>3.6</v>
      </c>
      <c r="G128" s="69">
        <v>3</v>
      </c>
      <c r="H128" s="69">
        <v>3.2</v>
      </c>
      <c r="I128" s="69">
        <v>6.2</v>
      </c>
      <c r="J128" s="69">
        <v>7.8</v>
      </c>
      <c r="K128" s="69">
        <v>5.4</v>
      </c>
      <c r="L128" s="69">
        <v>2.8</v>
      </c>
      <c r="M128" s="69">
        <v>0.4</v>
      </c>
      <c r="N128" s="69">
        <v>0.4</v>
      </c>
      <c r="O128" s="69">
        <v>0</v>
      </c>
      <c r="P128" s="69" t="s">
        <v>19</v>
      </c>
      <c r="Q128" s="69" t="s">
        <v>3657</v>
      </c>
      <c r="R128" s="69" t="s">
        <v>3658</v>
      </c>
      <c r="S128" s="69" t="s">
        <v>3670</v>
      </c>
      <c r="T128" s="69" t="s">
        <v>3659</v>
      </c>
      <c r="V128" s="211"/>
    </row>
    <row r="129" spans="1:22" ht="14.4" x14ac:dyDescent="0.3">
      <c r="A129" s="69" t="s">
        <v>2395</v>
      </c>
      <c r="B129" s="69" t="s">
        <v>2396</v>
      </c>
      <c r="C129" s="69" t="s">
        <v>3666</v>
      </c>
      <c r="D129" s="69">
        <v>2.74</v>
      </c>
      <c r="E129" s="69">
        <v>2.35</v>
      </c>
      <c r="F129" s="69">
        <v>5.47</v>
      </c>
      <c r="G129" s="69">
        <v>4.8899999999999997</v>
      </c>
      <c r="H129" s="69">
        <v>4.8899999999999997</v>
      </c>
      <c r="I129" s="69">
        <v>6.45</v>
      </c>
      <c r="J129" s="69">
        <v>4.5</v>
      </c>
      <c r="K129" s="69">
        <v>4.1100000000000003</v>
      </c>
      <c r="L129" s="69">
        <v>2.93</v>
      </c>
      <c r="M129" s="69">
        <v>1.56</v>
      </c>
      <c r="N129" s="69">
        <v>2.35</v>
      </c>
      <c r="O129" s="69">
        <v>2.54</v>
      </c>
      <c r="P129" s="69" t="s">
        <v>19</v>
      </c>
      <c r="Q129" s="69" t="s">
        <v>3661</v>
      </c>
      <c r="R129" s="69" t="s">
        <v>3658</v>
      </c>
      <c r="S129" s="69" t="s">
        <v>3659</v>
      </c>
      <c r="T129" s="69" t="s">
        <v>3659</v>
      </c>
      <c r="V129" s="211"/>
    </row>
    <row r="130" spans="1:22" ht="14.4" x14ac:dyDescent="0.3">
      <c r="A130" s="69" t="s">
        <v>2172</v>
      </c>
      <c r="B130" s="69" t="s">
        <v>2911</v>
      </c>
      <c r="C130" s="69" t="s">
        <v>3665</v>
      </c>
      <c r="D130" s="69">
        <v>32</v>
      </c>
      <c r="E130" s="69">
        <v>19.2</v>
      </c>
      <c r="F130" s="69">
        <v>0.8</v>
      </c>
      <c r="G130" s="69">
        <v>0</v>
      </c>
      <c r="H130" s="69">
        <v>0</v>
      </c>
      <c r="I130" s="69">
        <v>0</v>
      </c>
      <c r="J130" s="69">
        <v>35.200000000000003</v>
      </c>
      <c r="K130" s="69">
        <v>38.4</v>
      </c>
      <c r="L130" s="69">
        <v>35.200000000000003</v>
      </c>
      <c r="M130" s="69">
        <v>12.8</v>
      </c>
      <c r="N130" s="69">
        <v>0</v>
      </c>
      <c r="O130" s="69">
        <v>12.8</v>
      </c>
      <c r="P130" s="69" t="s">
        <v>20</v>
      </c>
      <c r="Q130" s="69" t="s">
        <v>3657</v>
      </c>
      <c r="R130" s="69" t="s">
        <v>3658</v>
      </c>
      <c r="S130" s="69" t="s">
        <v>3659</v>
      </c>
      <c r="T130" s="69" t="s">
        <v>3659</v>
      </c>
      <c r="V130" s="211"/>
    </row>
    <row r="131" spans="1:22" ht="14.4" x14ac:dyDescent="0.3">
      <c r="A131" s="69" t="s">
        <v>287</v>
      </c>
      <c r="B131" s="69" t="s">
        <v>2728</v>
      </c>
      <c r="C131" s="69" t="s">
        <v>3665</v>
      </c>
      <c r="D131" s="69">
        <v>48</v>
      </c>
      <c r="E131" s="69">
        <v>43.2</v>
      </c>
      <c r="F131" s="69">
        <v>44</v>
      </c>
      <c r="G131" s="69">
        <v>36</v>
      </c>
      <c r="H131" s="69">
        <v>47.2</v>
      </c>
      <c r="I131" s="69">
        <v>64</v>
      </c>
      <c r="J131" s="69">
        <v>106.14</v>
      </c>
      <c r="K131" s="69">
        <v>93.2</v>
      </c>
      <c r="L131" s="69">
        <v>102</v>
      </c>
      <c r="M131" s="69">
        <v>88.4</v>
      </c>
      <c r="N131" s="69">
        <v>30.4</v>
      </c>
      <c r="O131" s="69">
        <v>64</v>
      </c>
      <c r="P131" s="69" t="s">
        <v>20</v>
      </c>
      <c r="Q131" s="69" t="s">
        <v>3657</v>
      </c>
      <c r="R131" s="69" t="s">
        <v>3658</v>
      </c>
      <c r="S131" s="69" t="s">
        <v>3659</v>
      </c>
      <c r="T131" s="69" t="s">
        <v>3659</v>
      </c>
      <c r="V131" s="211"/>
    </row>
    <row r="132" spans="1:22" ht="14.4" x14ac:dyDescent="0.3">
      <c r="A132" s="69" t="s">
        <v>423</v>
      </c>
      <c r="B132" s="69" t="s">
        <v>424</v>
      </c>
      <c r="C132" s="69" t="s">
        <v>3665</v>
      </c>
      <c r="D132" s="69">
        <v>14.8</v>
      </c>
      <c r="E132" s="69">
        <v>8</v>
      </c>
      <c r="F132" s="69">
        <v>0</v>
      </c>
      <c r="G132" s="69">
        <v>0</v>
      </c>
      <c r="H132" s="69">
        <v>0</v>
      </c>
      <c r="I132" s="69">
        <v>0</v>
      </c>
      <c r="J132" s="69">
        <v>0.01</v>
      </c>
      <c r="K132" s="69">
        <v>19.2</v>
      </c>
      <c r="L132" s="69">
        <v>19.2</v>
      </c>
      <c r="M132" s="69">
        <v>0</v>
      </c>
      <c r="N132" s="69">
        <v>0</v>
      </c>
      <c r="O132" s="69">
        <v>4</v>
      </c>
      <c r="P132" s="69" t="s">
        <v>20</v>
      </c>
      <c r="Q132" s="69" t="s">
        <v>3657</v>
      </c>
      <c r="R132" s="69" t="s">
        <v>3658</v>
      </c>
      <c r="S132" s="69" t="s">
        <v>3659</v>
      </c>
      <c r="T132" s="69" t="s">
        <v>3659</v>
      </c>
      <c r="V132" s="211"/>
    </row>
    <row r="133" spans="1:22" ht="14.4" x14ac:dyDescent="0.3">
      <c r="A133" s="69" t="s">
        <v>1191</v>
      </c>
      <c r="B133" s="69" t="s">
        <v>1872</v>
      </c>
      <c r="C133" s="69" t="s">
        <v>3676</v>
      </c>
      <c r="D133" s="69">
        <v>422</v>
      </c>
      <c r="E133" s="69">
        <v>422</v>
      </c>
      <c r="F133" s="69">
        <v>422</v>
      </c>
      <c r="G133" s="69">
        <v>422</v>
      </c>
      <c r="H133" s="69">
        <v>422</v>
      </c>
      <c r="I133" s="69">
        <v>422</v>
      </c>
      <c r="J133" s="69">
        <v>422</v>
      </c>
      <c r="K133" s="69">
        <v>422</v>
      </c>
      <c r="L133" s="69">
        <v>422</v>
      </c>
      <c r="M133" s="69">
        <v>422</v>
      </c>
      <c r="N133" s="69">
        <v>422</v>
      </c>
      <c r="O133" s="69">
        <v>422</v>
      </c>
      <c r="P133" s="69" t="s">
        <v>20</v>
      </c>
      <c r="Q133" s="69" t="s">
        <v>3661</v>
      </c>
      <c r="R133" s="69" t="s">
        <v>3658</v>
      </c>
      <c r="S133" s="69" t="s">
        <v>3659</v>
      </c>
      <c r="T133" s="69" t="s">
        <v>3659</v>
      </c>
      <c r="V133" s="211"/>
    </row>
    <row r="134" spans="1:22" ht="14.4" x14ac:dyDescent="0.3">
      <c r="A134" s="69" t="s">
        <v>1538</v>
      </c>
      <c r="B134" s="69" t="s">
        <v>1539</v>
      </c>
      <c r="C134" s="69" t="s">
        <v>3676</v>
      </c>
      <c r="D134" s="69">
        <v>105.5</v>
      </c>
      <c r="E134" s="69">
        <v>105.5</v>
      </c>
      <c r="F134" s="69">
        <v>105.5</v>
      </c>
      <c r="G134" s="69">
        <v>105.5</v>
      </c>
      <c r="H134" s="69">
        <v>105.5</v>
      </c>
      <c r="I134" s="69">
        <v>105.5</v>
      </c>
      <c r="J134" s="69">
        <v>105.5</v>
      </c>
      <c r="K134" s="69">
        <v>105.5</v>
      </c>
      <c r="L134" s="69">
        <v>105.5</v>
      </c>
      <c r="M134" s="69">
        <v>105.5</v>
      </c>
      <c r="N134" s="69">
        <v>105.5</v>
      </c>
      <c r="O134" s="69">
        <v>105.5</v>
      </c>
      <c r="P134" s="69" t="s">
        <v>20</v>
      </c>
      <c r="Q134" s="69" t="s">
        <v>3661</v>
      </c>
      <c r="R134" s="69" t="s">
        <v>3658</v>
      </c>
      <c r="S134" s="69" t="s">
        <v>3659</v>
      </c>
      <c r="T134" s="69" t="s">
        <v>3659</v>
      </c>
      <c r="V134" s="211"/>
    </row>
    <row r="135" spans="1:22" ht="14.4" x14ac:dyDescent="0.3">
      <c r="A135" s="69" t="s">
        <v>1892</v>
      </c>
      <c r="B135" s="69" t="s">
        <v>1893</v>
      </c>
      <c r="C135" s="69" t="s">
        <v>3665</v>
      </c>
      <c r="D135" s="69">
        <v>4.4000000000000004</v>
      </c>
      <c r="E135" s="69">
        <v>3.3</v>
      </c>
      <c r="F135" s="69">
        <v>19.8</v>
      </c>
      <c r="G135" s="69">
        <v>16.5</v>
      </c>
      <c r="H135" s="69">
        <v>17.600000000000001</v>
      </c>
      <c r="I135" s="69">
        <v>34.1</v>
      </c>
      <c r="J135" s="69">
        <v>42.9</v>
      </c>
      <c r="K135" s="69">
        <v>29.7</v>
      </c>
      <c r="L135" s="69">
        <v>15.4</v>
      </c>
      <c r="M135" s="69">
        <v>2.2000000000000002</v>
      </c>
      <c r="N135" s="69">
        <v>2.2000000000000002</v>
      </c>
      <c r="O135" s="69">
        <v>0</v>
      </c>
      <c r="P135" s="69" t="s">
        <v>19</v>
      </c>
      <c r="Q135" s="69" t="s">
        <v>3661</v>
      </c>
      <c r="R135" s="69" t="s">
        <v>3658</v>
      </c>
      <c r="S135" s="69" t="s">
        <v>3659</v>
      </c>
      <c r="T135" s="69" t="s">
        <v>3659</v>
      </c>
      <c r="V135" s="211"/>
    </row>
    <row r="136" spans="1:22" ht="14.4" x14ac:dyDescent="0.3">
      <c r="A136" s="69" t="s">
        <v>2960</v>
      </c>
      <c r="B136" s="69" t="s">
        <v>2961</v>
      </c>
      <c r="C136" s="69" t="s">
        <v>3665</v>
      </c>
      <c r="D136" s="69">
        <v>0.72</v>
      </c>
      <c r="E136" s="69">
        <v>0.54</v>
      </c>
      <c r="F136" s="69">
        <v>3.24</v>
      </c>
      <c r="G136" s="69">
        <v>2.7</v>
      </c>
      <c r="H136" s="69">
        <v>2.88</v>
      </c>
      <c r="I136" s="69">
        <v>5.58</v>
      </c>
      <c r="J136" s="69">
        <v>7.02</v>
      </c>
      <c r="K136" s="69">
        <v>4.8600000000000003</v>
      </c>
      <c r="L136" s="69">
        <v>2.52</v>
      </c>
      <c r="M136" s="69">
        <v>0.36</v>
      </c>
      <c r="N136" s="69">
        <v>0.36</v>
      </c>
      <c r="O136" s="69">
        <v>0</v>
      </c>
      <c r="P136" s="69" t="s">
        <v>19</v>
      </c>
      <c r="Q136" s="69" t="s">
        <v>3661</v>
      </c>
      <c r="R136" s="69" t="s">
        <v>3658</v>
      </c>
      <c r="S136" s="69" t="s">
        <v>3659</v>
      </c>
      <c r="T136" s="69" t="s">
        <v>3659</v>
      </c>
      <c r="V136" s="211"/>
    </row>
    <row r="137" spans="1:22" ht="14.4" x14ac:dyDescent="0.3">
      <c r="A137" s="69" t="s">
        <v>1513</v>
      </c>
      <c r="B137" s="69" t="s">
        <v>1514</v>
      </c>
      <c r="C137" s="69" t="s">
        <v>3665</v>
      </c>
      <c r="D137" s="69">
        <v>1.6</v>
      </c>
      <c r="E137" s="69">
        <v>1.2</v>
      </c>
      <c r="F137" s="69">
        <v>7.2</v>
      </c>
      <c r="G137" s="69">
        <v>6</v>
      </c>
      <c r="H137" s="69">
        <v>6.4</v>
      </c>
      <c r="I137" s="69">
        <v>12.4</v>
      </c>
      <c r="J137" s="69">
        <v>15.6</v>
      </c>
      <c r="K137" s="69">
        <v>10.8</v>
      </c>
      <c r="L137" s="69">
        <v>5.6</v>
      </c>
      <c r="M137" s="69">
        <v>0.8</v>
      </c>
      <c r="N137" s="69">
        <v>0.8</v>
      </c>
      <c r="O137" s="69">
        <v>0</v>
      </c>
      <c r="P137" s="69" t="s">
        <v>19</v>
      </c>
      <c r="Q137" s="69" t="s">
        <v>3657</v>
      </c>
      <c r="R137" s="69" t="s">
        <v>3658</v>
      </c>
      <c r="S137" s="69" t="s">
        <v>3659</v>
      </c>
      <c r="T137" s="69" t="s">
        <v>3659</v>
      </c>
      <c r="V137" s="211"/>
    </row>
    <row r="138" spans="1:22" ht="14.4" x14ac:dyDescent="0.3">
      <c r="A138" s="69" t="s">
        <v>2535</v>
      </c>
      <c r="B138" s="69" t="s">
        <v>2536</v>
      </c>
      <c r="C138" s="69" t="s">
        <v>3665</v>
      </c>
      <c r="D138" s="69">
        <v>8.4</v>
      </c>
      <c r="E138" s="69">
        <v>6.3</v>
      </c>
      <c r="F138" s="69">
        <v>37.799999999999997</v>
      </c>
      <c r="G138" s="69">
        <v>31.5</v>
      </c>
      <c r="H138" s="69">
        <v>33.6</v>
      </c>
      <c r="I138" s="69">
        <v>65.099999999999994</v>
      </c>
      <c r="J138" s="69">
        <v>81.900000000000006</v>
      </c>
      <c r="K138" s="69">
        <v>56.7</v>
      </c>
      <c r="L138" s="69">
        <v>29.4</v>
      </c>
      <c r="M138" s="69">
        <v>4.2</v>
      </c>
      <c r="N138" s="69">
        <v>4.2</v>
      </c>
      <c r="O138" s="69">
        <v>0</v>
      </c>
      <c r="P138" s="69" t="s">
        <v>19</v>
      </c>
      <c r="Q138" s="69" t="s">
        <v>3657</v>
      </c>
      <c r="R138" s="69" t="s">
        <v>3658</v>
      </c>
      <c r="S138" s="69" t="s">
        <v>3659</v>
      </c>
      <c r="T138" s="69" t="s">
        <v>3659</v>
      </c>
      <c r="V138" s="211"/>
    </row>
    <row r="139" spans="1:22" ht="14.4" x14ac:dyDescent="0.3">
      <c r="A139" s="69" t="s">
        <v>1600</v>
      </c>
      <c r="B139" s="69" t="s">
        <v>1601</v>
      </c>
      <c r="C139" s="69" t="s">
        <v>3668</v>
      </c>
      <c r="D139" s="69">
        <v>4.3</v>
      </c>
      <c r="E139" s="69">
        <v>4.3</v>
      </c>
      <c r="F139" s="69">
        <v>4.3</v>
      </c>
      <c r="G139" s="69">
        <v>4.3</v>
      </c>
      <c r="H139" s="69">
        <v>4.3</v>
      </c>
      <c r="I139" s="69">
        <v>4.3</v>
      </c>
      <c r="J139" s="69">
        <v>4.3</v>
      </c>
      <c r="K139" s="69">
        <v>4.3</v>
      </c>
      <c r="L139" s="69">
        <v>4.3</v>
      </c>
      <c r="M139" s="69">
        <v>4.3</v>
      </c>
      <c r="N139" s="69">
        <v>4.3</v>
      </c>
      <c r="O139" s="69">
        <v>4.3</v>
      </c>
      <c r="P139" s="69" t="s">
        <v>19</v>
      </c>
      <c r="Q139" s="69" t="s">
        <v>3657</v>
      </c>
      <c r="R139" s="69" t="s">
        <v>3658</v>
      </c>
      <c r="S139" s="69" t="s">
        <v>3659</v>
      </c>
      <c r="T139" s="69" t="s">
        <v>3659</v>
      </c>
      <c r="V139" s="211"/>
    </row>
    <row r="140" spans="1:22" ht="14.4" x14ac:dyDescent="0.3">
      <c r="A140" s="69" t="s">
        <v>837</v>
      </c>
      <c r="B140" s="69" t="s">
        <v>837</v>
      </c>
      <c r="C140" s="69" t="s">
        <v>3665</v>
      </c>
      <c r="D140" s="69">
        <v>73.11</v>
      </c>
      <c r="E140" s="69">
        <v>60.43</v>
      </c>
      <c r="F140" s="69">
        <v>115.6</v>
      </c>
      <c r="G140" s="69">
        <v>115.6</v>
      </c>
      <c r="H140" s="69">
        <v>115.6</v>
      </c>
      <c r="I140" s="69">
        <v>115.6</v>
      </c>
      <c r="J140" s="69">
        <v>115.6</v>
      </c>
      <c r="K140" s="69">
        <v>115.6</v>
      </c>
      <c r="L140" s="69">
        <v>115.6</v>
      </c>
      <c r="M140" s="69">
        <v>115.6</v>
      </c>
      <c r="N140" s="69">
        <v>115.6</v>
      </c>
      <c r="O140" s="69">
        <v>115.6</v>
      </c>
      <c r="P140" s="69" t="s">
        <v>20</v>
      </c>
      <c r="Q140" s="69" t="s">
        <v>3657</v>
      </c>
      <c r="R140" s="69" t="s">
        <v>3658</v>
      </c>
      <c r="S140" s="69" t="s">
        <v>3659</v>
      </c>
      <c r="T140" s="69" t="s">
        <v>3659</v>
      </c>
      <c r="V140" s="211"/>
    </row>
    <row r="141" spans="1:22" ht="14.4" x14ac:dyDescent="0.3">
      <c r="A141" s="69" t="s">
        <v>3321</v>
      </c>
      <c r="B141" s="69" t="s">
        <v>3322</v>
      </c>
      <c r="C141" s="69" t="s">
        <v>3665</v>
      </c>
      <c r="D141" s="69">
        <v>0.38</v>
      </c>
      <c r="E141" s="69">
        <v>0.41</v>
      </c>
      <c r="F141" s="69">
        <v>0.48</v>
      </c>
      <c r="G141" s="69">
        <v>0.46</v>
      </c>
      <c r="H141" s="69">
        <v>0.66</v>
      </c>
      <c r="I141" s="69">
        <v>0.39</v>
      </c>
      <c r="J141" s="69">
        <v>0.19</v>
      </c>
      <c r="K141" s="69">
        <v>0.14000000000000001</v>
      </c>
      <c r="L141" s="69">
        <v>0.13</v>
      </c>
      <c r="M141" s="69">
        <v>0.12</v>
      </c>
      <c r="N141" s="69">
        <v>0.14000000000000001</v>
      </c>
      <c r="O141" s="69">
        <v>0.21</v>
      </c>
      <c r="P141" s="69" t="s">
        <v>19</v>
      </c>
      <c r="Q141" s="69" t="s">
        <v>3657</v>
      </c>
      <c r="R141" s="69" t="s">
        <v>3658</v>
      </c>
      <c r="S141" s="69" t="s">
        <v>3659</v>
      </c>
      <c r="T141" s="69" t="s">
        <v>3659</v>
      </c>
      <c r="V141" s="211"/>
    </row>
    <row r="142" spans="1:22" ht="14.4" x14ac:dyDescent="0.3">
      <c r="A142" s="69" t="s">
        <v>1644</v>
      </c>
      <c r="B142" s="69" t="s">
        <v>1645</v>
      </c>
      <c r="C142" s="69" t="s">
        <v>3660</v>
      </c>
      <c r="D142" s="69">
        <v>0</v>
      </c>
      <c r="E142" s="69">
        <v>0</v>
      </c>
      <c r="F142" s="69">
        <v>0</v>
      </c>
      <c r="G142" s="69">
        <v>0</v>
      </c>
      <c r="H142" s="69">
        <v>0</v>
      </c>
      <c r="I142" s="69">
        <v>0</v>
      </c>
      <c r="J142" s="69">
        <v>0</v>
      </c>
      <c r="K142" s="69">
        <v>0</v>
      </c>
      <c r="L142" s="69">
        <v>0</v>
      </c>
      <c r="M142" s="69">
        <v>0</v>
      </c>
      <c r="N142" s="69">
        <v>0</v>
      </c>
      <c r="O142" s="69">
        <v>0</v>
      </c>
      <c r="P142" s="69" t="s">
        <v>19</v>
      </c>
      <c r="Q142" s="69" t="s">
        <v>3661</v>
      </c>
      <c r="R142" s="69" t="s">
        <v>3663</v>
      </c>
      <c r="S142" s="69" t="s">
        <v>3659</v>
      </c>
      <c r="T142" s="69" t="s">
        <v>3659</v>
      </c>
      <c r="V142" s="211"/>
    </row>
    <row r="143" spans="1:22" ht="14.4" x14ac:dyDescent="0.3">
      <c r="A143" s="69" t="s">
        <v>1429</v>
      </c>
      <c r="B143" s="69" t="s">
        <v>1430</v>
      </c>
      <c r="C143" s="69" t="s">
        <v>3660</v>
      </c>
      <c r="D143" s="69">
        <v>0</v>
      </c>
      <c r="E143" s="69">
        <v>0</v>
      </c>
      <c r="F143" s="69">
        <v>0</v>
      </c>
      <c r="G143" s="69">
        <v>0</v>
      </c>
      <c r="H143" s="69">
        <v>0</v>
      </c>
      <c r="I143" s="69">
        <v>0</v>
      </c>
      <c r="J143" s="69">
        <v>0</v>
      </c>
      <c r="K143" s="69">
        <v>0</v>
      </c>
      <c r="L143" s="69">
        <v>0</v>
      </c>
      <c r="M143" s="69">
        <v>0</v>
      </c>
      <c r="N143" s="69">
        <v>0</v>
      </c>
      <c r="O143" s="69">
        <v>0</v>
      </c>
      <c r="P143" s="69" t="s">
        <v>19</v>
      </c>
      <c r="Q143" s="69" t="s">
        <v>3661</v>
      </c>
      <c r="R143" s="69" t="s">
        <v>3663</v>
      </c>
      <c r="S143" s="69" t="s">
        <v>3659</v>
      </c>
      <c r="T143" s="69" t="s">
        <v>3659</v>
      </c>
      <c r="V143" s="211"/>
    </row>
    <row r="144" spans="1:22" ht="14.4" x14ac:dyDescent="0.3">
      <c r="A144" s="69" t="s">
        <v>3013</v>
      </c>
      <c r="B144" s="69" t="s">
        <v>3014</v>
      </c>
      <c r="C144" s="69" t="s">
        <v>3660</v>
      </c>
      <c r="D144" s="69">
        <v>0</v>
      </c>
      <c r="E144" s="69">
        <v>0</v>
      </c>
      <c r="F144" s="69">
        <v>0</v>
      </c>
      <c r="G144" s="69">
        <v>0</v>
      </c>
      <c r="H144" s="69">
        <v>0</v>
      </c>
      <c r="I144" s="69">
        <v>0</v>
      </c>
      <c r="J144" s="69">
        <v>0</v>
      </c>
      <c r="K144" s="69">
        <v>0</v>
      </c>
      <c r="L144" s="69">
        <v>0</v>
      </c>
      <c r="M144" s="69">
        <v>0</v>
      </c>
      <c r="N144" s="69">
        <v>0</v>
      </c>
      <c r="O144" s="69">
        <v>0</v>
      </c>
      <c r="P144" s="69" t="s">
        <v>19</v>
      </c>
      <c r="Q144" s="69" t="s">
        <v>3661</v>
      </c>
      <c r="R144" s="69" t="s">
        <v>3663</v>
      </c>
      <c r="S144" s="69" t="s">
        <v>3659</v>
      </c>
      <c r="T144" s="69" t="s">
        <v>3659</v>
      </c>
      <c r="V144" s="211"/>
    </row>
    <row r="145" spans="1:22" ht="14.4" x14ac:dyDescent="0.3">
      <c r="A145" s="69" t="s">
        <v>2734</v>
      </c>
      <c r="B145" s="69" t="s">
        <v>2735</v>
      </c>
      <c r="C145" s="69" t="s">
        <v>3660</v>
      </c>
      <c r="D145" s="69">
        <v>0</v>
      </c>
      <c r="E145" s="69">
        <v>0</v>
      </c>
      <c r="F145" s="69">
        <v>0</v>
      </c>
      <c r="G145" s="69">
        <v>0</v>
      </c>
      <c r="H145" s="69">
        <v>0</v>
      </c>
      <c r="I145" s="69">
        <v>0</v>
      </c>
      <c r="J145" s="69">
        <v>0</v>
      </c>
      <c r="K145" s="69">
        <v>0</v>
      </c>
      <c r="L145" s="69">
        <v>0</v>
      </c>
      <c r="M145" s="69">
        <v>0</v>
      </c>
      <c r="N145" s="69">
        <v>0</v>
      </c>
      <c r="O145" s="69">
        <v>0</v>
      </c>
      <c r="P145" s="69" t="s">
        <v>19</v>
      </c>
      <c r="Q145" s="69" t="s">
        <v>3661</v>
      </c>
      <c r="R145" s="69" t="s">
        <v>3663</v>
      </c>
      <c r="S145" s="69" t="s">
        <v>3659</v>
      </c>
      <c r="T145" s="69" t="s">
        <v>3659</v>
      </c>
      <c r="V145" s="211"/>
    </row>
    <row r="146" spans="1:22" ht="14.4" x14ac:dyDescent="0.3">
      <c r="A146" s="69" t="s">
        <v>3113</v>
      </c>
      <c r="B146" s="69" t="s">
        <v>3114</v>
      </c>
      <c r="C146" s="69" t="s">
        <v>3666</v>
      </c>
      <c r="D146" s="69">
        <v>1.91</v>
      </c>
      <c r="E146" s="69">
        <v>1.91</v>
      </c>
      <c r="F146" s="69">
        <v>1.91</v>
      </c>
      <c r="G146" s="69">
        <v>1.91</v>
      </c>
      <c r="H146" s="69">
        <v>1.91</v>
      </c>
      <c r="I146" s="69">
        <v>1.91</v>
      </c>
      <c r="J146" s="69">
        <v>1.91</v>
      </c>
      <c r="K146" s="69">
        <v>1.91</v>
      </c>
      <c r="L146" s="69">
        <v>1.91</v>
      </c>
      <c r="M146" s="69">
        <v>1.91</v>
      </c>
      <c r="N146" s="69">
        <v>1.91</v>
      </c>
      <c r="O146" s="69">
        <v>1.91</v>
      </c>
      <c r="P146" s="69" t="s">
        <v>20</v>
      </c>
      <c r="Q146" s="69" t="s">
        <v>3661</v>
      </c>
      <c r="R146" s="69" t="s">
        <v>3658</v>
      </c>
      <c r="S146" s="69" t="s">
        <v>3659</v>
      </c>
      <c r="T146" s="69" t="s">
        <v>3659</v>
      </c>
      <c r="V146" s="211"/>
    </row>
    <row r="147" spans="1:22" ht="14.4" x14ac:dyDescent="0.3">
      <c r="A147" s="69" t="s">
        <v>487</v>
      </c>
      <c r="B147" s="69" t="s">
        <v>488</v>
      </c>
      <c r="C147" s="69" t="s">
        <v>3666</v>
      </c>
      <c r="D147" s="69">
        <v>0</v>
      </c>
      <c r="E147" s="69">
        <v>0</v>
      </c>
      <c r="F147" s="69">
        <v>0</v>
      </c>
      <c r="G147" s="69">
        <v>0</v>
      </c>
      <c r="H147" s="69">
        <v>0</v>
      </c>
      <c r="I147" s="69">
        <v>0</v>
      </c>
      <c r="J147" s="69">
        <v>0</v>
      </c>
      <c r="K147" s="69">
        <v>0</v>
      </c>
      <c r="L147" s="69">
        <v>0</v>
      </c>
      <c r="M147" s="69">
        <v>0</v>
      </c>
      <c r="N147" s="69">
        <v>0</v>
      </c>
      <c r="O147" s="69">
        <v>0</v>
      </c>
      <c r="P147" s="69" t="s">
        <v>19</v>
      </c>
      <c r="Q147" s="69" t="s">
        <v>3661</v>
      </c>
      <c r="R147" s="69" t="s">
        <v>3663</v>
      </c>
      <c r="S147" s="69" t="s">
        <v>3659</v>
      </c>
      <c r="T147" s="69" t="s">
        <v>3659</v>
      </c>
      <c r="V147" s="211"/>
    </row>
    <row r="148" spans="1:22" ht="14.4" x14ac:dyDescent="0.3">
      <c r="A148" s="69" t="s">
        <v>2627</v>
      </c>
      <c r="B148" s="69" t="s">
        <v>2628</v>
      </c>
      <c r="C148" s="69" t="s">
        <v>3666</v>
      </c>
      <c r="D148" s="69">
        <v>0</v>
      </c>
      <c r="E148" s="69">
        <v>0</v>
      </c>
      <c r="F148" s="69">
        <v>0</v>
      </c>
      <c r="G148" s="69">
        <v>0</v>
      </c>
      <c r="H148" s="69">
        <v>0</v>
      </c>
      <c r="I148" s="69">
        <v>0</v>
      </c>
      <c r="J148" s="69">
        <v>0</v>
      </c>
      <c r="K148" s="69">
        <v>0</v>
      </c>
      <c r="L148" s="69">
        <v>0</v>
      </c>
      <c r="M148" s="69">
        <v>0</v>
      </c>
      <c r="N148" s="69">
        <v>0</v>
      </c>
      <c r="O148" s="69">
        <v>0</v>
      </c>
      <c r="P148" s="69" t="s">
        <v>19</v>
      </c>
      <c r="Q148" s="69" t="s">
        <v>3661</v>
      </c>
      <c r="R148" s="69" t="s">
        <v>3663</v>
      </c>
      <c r="S148" s="69" t="s">
        <v>3659</v>
      </c>
      <c r="T148" s="69" t="s">
        <v>3659</v>
      </c>
      <c r="V148" s="211"/>
    </row>
    <row r="149" spans="1:22" ht="14.4" x14ac:dyDescent="0.3">
      <c r="A149" s="69" t="s">
        <v>2053</v>
      </c>
      <c r="B149" s="69" t="s">
        <v>2054</v>
      </c>
      <c r="C149" s="69" t="s">
        <v>3666</v>
      </c>
      <c r="D149" s="69">
        <v>47.11</v>
      </c>
      <c r="E149" s="69">
        <v>47.11</v>
      </c>
      <c r="F149" s="69">
        <v>47.11</v>
      </c>
      <c r="G149" s="69">
        <v>47.11</v>
      </c>
      <c r="H149" s="69">
        <v>47.11</v>
      </c>
      <c r="I149" s="69">
        <v>47.11</v>
      </c>
      <c r="J149" s="69">
        <v>47.11</v>
      </c>
      <c r="K149" s="69">
        <v>47.11</v>
      </c>
      <c r="L149" s="69">
        <v>47.11</v>
      </c>
      <c r="M149" s="69">
        <v>47.11</v>
      </c>
      <c r="N149" s="69">
        <v>47.11</v>
      </c>
      <c r="O149" s="69">
        <v>47.11</v>
      </c>
      <c r="P149" s="69" t="s">
        <v>20</v>
      </c>
      <c r="Q149" s="69" t="s">
        <v>3661</v>
      </c>
      <c r="R149" s="69" t="s">
        <v>3658</v>
      </c>
      <c r="S149" s="69" t="s">
        <v>3659</v>
      </c>
      <c r="T149" s="69" t="s">
        <v>3659</v>
      </c>
      <c r="V149" s="211"/>
    </row>
    <row r="150" spans="1:22" ht="14.4" x14ac:dyDescent="0.3">
      <c r="A150" s="69" t="s">
        <v>431</v>
      </c>
      <c r="B150" s="69" t="s">
        <v>3494</v>
      </c>
      <c r="C150" s="69" t="s">
        <v>3666</v>
      </c>
      <c r="D150" s="69">
        <v>36</v>
      </c>
      <c r="E150" s="69">
        <v>36</v>
      </c>
      <c r="F150" s="69">
        <v>36</v>
      </c>
      <c r="G150" s="69">
        <v>36</v>
      </c>
      <c r="H150" s="69">
        <v>36</v>
      </c>
      <c r="I150" s="69">
        <v>36</v>
      </c>
      <c r="J150" s="69">
        <v>36</v>
      </c>
      <c r="K150" s="69">
        <v>36</v>
      </c>
      <c r="L150" s="69">
        <v>36</v>
      </c>
      <c r="M150" s="69">
        <v>36</v>
      </c>
      <c r="N150" s="69">
        <v>36</v>
      </c>
      <c r="O150" s="69">
        <v>36</v>
      </c>
      <c r="P150" s="69" t="s">
        <v>20</v>
      </c>
      <c r="Q150" s="69" t="s">
        <v>3661</v>
      </c>
      <c r="R150" s="69" t="s">
        <v>3658</v>
      </c>
      <c r="S150" s="69" t="s">
        <v>3659</v>
      </c>
      <c r="T150" s="69" t="s">
        <v>3659</v>
      </c>
      <c r="V150" s="211"/>
    </row>
    <row r="151" spans="1:22" ht="14.4" x14ac:dyDescent="0.3">
      <c r="A151" s="69" t="s">
        <v>3318</v>
      </c>
      <c r="B151" s="69" t="s">
        <v>3319</v>
      </c>
      <c r="C151" s="69" t="s">
        <v>3665</v>
      </c>
      <c r="D151" s="69">
        <v>46.84</v>
      </c>
      <c r="E151" s="69">
        <v>46.06</v>
      </c>
      <c r="F151" s="69">
        <v>45.5</v>
      </c>
      <c r="G151" s="69">
        <v>45.2</v>
      </c>
      <c r="H151" s="69">
        <v>45</v>
      </c>
      <c r="I151" s="69">
        <v>44.1</v>
      </c>
      <c r="J151" s="69">
        <v>44.3</v>
      </c>
      <c r="K151" s="69">
        <v>43.1</v>
      </c>
      <c r="L151" s="69">
        <v>44.4</v>
      </c>
      <c r="M151" s="69">
        <v>45</v>
      </c>
      <c r="N151" s="69">
        <v>46.4</v>
      </c>
      <c r="O151" s="69">
        <v>47.9</v>
      </c>
      <c r="P151" s="69" t="s">
        <v>20</v>
      </c>
      <c r="Q151" s="69" t="s">
        <v>3657</v>
      </c>
      <c r="R151" s="69" t="s">
        <v>3658</v>
      </c>
      <c r="S151" s="69" t="s">
        <v>3659</v>
      </c>
      <c r="T151" s="69" t="s">
        <v>3659</v>
      </c>
      <c r="V151" s="211"/>
    </row>
    <row r="152" spans="1:22" ht="14.4" x14ac:dyDescent="0.3">
      <c r="A152" s="69" t="s">
        <v>1236</v>
      </c>
      <c r="B152" s="69" t="s">
        <v>1237</v>
      </c>
      <c r="C152" s="69" t="s">
        <v>3665</v>
      </c>
      <c r="D152" s="69">
        <v>0.52</v>
      </c>
      <c r="E152" s="69">
        <v>0.67</v>
      </c>
      <c r="F152" s="69">
        <v>0.52</v>
      </c>
      <c r="G152" s="69">
        <v>0.44</v>
      </c>
      <c r="H152" s="69">
        <v>0.37</v>
      </c>
      <c r="I152" s="69">
        <v>0.64</v>
      </c>
      <c r="J152" s="69">
        <v>0.78</v>
      </c>
      <c r="K152" s="69">
        <v>0.82</v>
      </c>
      <c r="L152" s="69">
        <v>1.01</v>
      </c>
      <c r="M152" s="69">
        <v>0.83</v>
      </c>
      <c r="N152" s="69">
        <v>0.72</v>
      </c>
      <c r="O152" s="69">
        <v>0.73</v>
      </c>
      <c r="P152" s="69" t="s">
        <v>19</v>
      </c>
      <c r="Q152" s="69" t="s">
        <v>3657</v>
      </c>
      <c r="R152" s="69" t="s">
        <v>3658</v>
      </c>
      <c r="S152" s="69" t="s">
        <v>3659</v>
      </c>
      <c r="T152" s="69" t="s">
        <v>3659</v>
      </c>
      <c r="V152" s="211"/>
    </row>
    <row r="153" spans="1:22" ht="14.4" x14ac:dyDescent="0.3">
      <c r="A153" s="69" t="s">
        <v>2955</v>
      </c>
      <c r="B153" s="69" t="s">
        <v>2956</v>
      </c>
      <c r="C153" s="69" t="s">
        <v>3662</v>
      </c>
      <c r="D153" s="69">
        <v>0.97</v>
      </c>
      <c r="E153" s="69">
        <v>0.97</v>
      </c>
      <c r="F153" s="69">
        <v>0.87</v>
      </c>
      <c r="G153" s="69">
        <v>1</v>
      </c>
      <c r="H153" s="69">
        <v>1.51</v>
      </c>
      <c r="I153" s="69">
        <v>1.22</v>
      </c>
      <c r="J153" s="69">
        <v>1.72</v>
      </c>
      <c r="K153" s="69">
        <v>1.65</v>
      </c>
      <c r="L153" s="69">
        <v>1.86</v>
      </c>
      <c r="M153" s="69">
        <v>1.48</v>
      </c>
      <c r="N153" s="69">
        <v>0.75</v>
      </c>
      <c r="O153" s="69">
        <v>1.1599999999999999</v>
      </c>
      <c r="P153" s="69" t="s">
        <v>19</v>
      </c>
      <c r="Q153" s="69" t="s">
        <v>3657</v>
      </c>
      <c r="R153" s="69" t="s">
        <v>3658</v>
      </c>
      <c r="S153" s="69" t="s">
        <v>3659</v>
      </c>
      <c r="T153" s="69" t="s">
        <v>3659</v>
      </c>
      <c r="V153" s="211"/>
    </row>
    <row r="154" spans="1:22" ht="14.4" x14ac:dyDescent="0.3">
      <c r="A154" s="69" t="s">
        <v>84</v>
      </c>
      <c r="B154" s="69" t="s">
        <v>85</v>
      </c>
      <c r="C154" s="69" t="s">
        <v>3662</v>
      </c>
      <c r="D154" s="69">
        <v>0.85</v>
      </c>
      <c r="E154" s="69">
        <v>1</v>
      </c>
      <c r="F154" s="69">
        <v>0.87</v>
      </c>
      <c r="G154" s="69">
        <v>0.8</v>
      </c>
      <c r="H154" s="69">
        <v>0.79</v>
      </c>
      <c r="I154" s="69">
        <v>0.62</v>
      </c>
      <c r="J154" s="69">
        <v>0.6</v>
      </c>
      <c r="K154" s="69">
        <v>0.6</v>
      </c>
      <c r="L154" s="69">
        <v>0.7</v>
      </c>
      <c r="M154" s="69">
        <v>1.06</v>
      </c>
      <c r="N154" s="69">
        <v>1.08</v>
      </c>
      <c r="O154" s="69">
        <v>1.08</v>
      </c>
      <c r="P154" s="69" t="s">
        <v>19</v>
      </c>
      <c r="Q154" s="69" t="s">
        <v>3657</v>
      </c>
      <c r="R154" s="69" t="s">
        <v>3658</v>
      </c>
      <c r="S154" s="69" t="s">
        <v>3659</v>
      </c>
      <c r="T154" s="69" t="s">
        <v>3659</v>
      </c>
      <c r="V154" s="211"/>
    </row>
    <row r="155" spans="1:22" ht="14.4" x14ac:dyDescent="0.3">
      <c r="A155" s="69" t="s">
        <v>1443</v>
      </c>
      <c r="B155" s="69" t="s">
        <v>1444</v>
      </c>
      <c r="C155" s="69" t="s">
        <v>3665</v>
      </c>
      <c r="D155" s="69">
        <v>3.99</v>
      </c>
      <c r="E155" s="69">
        <v>2.27</v>
      </c>
      <c r="F155" s="69">
        <v>2.21</v>
      </c>
      <c r="G155" s="69">
        <v>2.89</v>
      </c>
      <c r="H155" s="69">
        <v>2.2000000000000002</v>
      </c>
      <c r="I155" s="69">
        <v>2.2999999999999998</v>
      </c>
      <c r="J155" s="69">
        <v>3.34</v>
      </c>
      <c r="K155" s="69">
        <v>3.16</v>
      </c>
      <c r="L155" s="69">
        <v>2.38</v>
      </c>
      <c r="M155" s="69">
        <v>4.26</v>
      </c>
      <c r="N155" s="69">
        <v>2.68</v>
      </c>
      <c r="O155" s="69">
        <v>2.5</v>
      </c>
      <c r="P155" s="69" t="s">
        <v>19</v>
      </c>
      <c r="Q155" s="69" t="s">
        <v>3657</v>
      </c>
      <c r="R155" s="69" t="s">
        <v>3658</v>
      </c>
      <c r="S155" s="69" t="s">
        <v>3659</v>
      </c>
      <c r="T155" s="69" t="s">
        <v>3659</v>
      </c>
      <c r="V155" s="211"/>
    </row>
    <row r="156" spans="1:22" ht="14.4" x14ac:dyDescent="0.3">
      <c r="A156" s="69" t="s">
        <v>2883</v>
      </c>
      <c r="B156" s="69" t="s">
        <v>2884</v>
      </c>
      <c r="C156" s="69" t="s">
        <v>3666</v>
      </c>
      <c r="D156" s="69">
        <v>8.24</v>
      </c>
      <c r="E156" s="69">
        <v>4.37</v>
      </c>
      <c r="F156" s="69">
        <v>6.75</v>
      </c>
      <c r="G156" s="69">
        <v>13.66</v>
      </c>
      <c r="H156" s="69">
        <v>5.52</v>
      </c>
      <c r="I156" s="69">
        <v>6.54</v>
      </c>
      <c r="J156" s="69">
        <v>6.62</v>
      </c>
      <c r="K156" s="69">
        <v>4.0199999999999996</v>
      </c>
      <c r="L156" s="69">
        <v>6.66</v>
      </c>
      <c r="M156" s="69">
        <v>8.2899999999999991</v>
      </c>
      <c r="N156" s="69">
        <v>3.91</v>
      </c>
      <c r="O156" s="69">
        <v>4.47</v>
      </c>
      <c r="P156" s="69" t="s">
        <v>19</v>
      </c>
      <c r="Q156" s="69" t="s">
        <v>3661</v>
      </c>
      <c r="R156" s="69" t="s">
        <v>3658</v>
      </c>
      <c r="S156" s="69" t="s">
        <v>3659</v>
      </c>
      <c r="T156" s="69" t="s">
        <v>3659</v>
      </c>
      <c r="V156" s="211"/>
    </row>
    <row r="157" spans="1:22" ht="14.4" x14ac:dyDescent="0.3">
      <c r="A157" s="69" t="s">
        <v>2888</v>
      </c>
      <c r="B157" s="69" t="s">
        <v>2889</v>
      </c>
      <c r="C157" s="69" t="s">
        <v>3667</v>
      </c>
      <c r="D157" s="69">
        <v>25.02</v>
      </c>
      <c r="E157" s="69">
        <v>27.08</v>
      </c>
      <c r="F157" s="69">
        <v>24.18</v>
      </c>
      <c r="G157" s="69">
        <v>24.8</v>
      </c>
      <c r="H157" s="69">
        <v>26.74</v>
      </c>
      <c r="I157" s="69">
        <v>25.04</v>
      </c>
      <c r="J157" s="69">
        <v>28.6</v>
      </c>
      <c r="K157" s="69">
        <v>27.8</v>
      </c>
      <c r="L157" s="69">
        <v>0</v>
      </c>
      <c r="M157" s="69">
        <v>0</v>
      </c>
      <c r="N157" s="69">
        <v>20.8</v>
      </c>
      <c r="O157" s="69">
        <v>25.6</v>
      </c>
      <c r="P157" s="69" t="s">
        <v>20</v>
      </c>
      <c r="Q157" s="69" t="s">
        <v>3657</v>
      </c>
      <c r="R157" s="69" t="s">
        <v>3658</v>
      </c>
      <c r="S157" s="69" t="s">
        <v>3659</v>
      </c>
      <c r="T157" s="69" t="s">
        <v>3659</v>
      </c>
      <c r="V157" s="211"/>
    </row>
    <row r="158" spans="1:22" ht="14.4" x14ac:dyDescent="0.3">
      <c r="A158" s="69" t="s">
        <v>1898</v>
      </c>
      <c r="B158" s="69" t="s">
        <v>1899</v>
      </c>
      <c r="C158" s="69" t="s">
        <v>3676</v>
      </c>
      <c r="D158" s="69">
        <v>0.69</v>
      </c>
      <c r="E158" s="69">
        <v>0.76</v>
      </c>
      <c r="F158" s="69">
        <v>0.75</v>
      </c>
      <c r="G158" s="69">
        <v>0.73</v>
      </c>
      <c r="H158" s="69">
        <v>0.6</v>
      </c>
      <c r="I158" s="69">
        <v>0.56999999999999995</v>
      </c>
      <c r="J158" s="69">
        <v>0.56000000000000005</v>
      </c>
      <c r="K158" s="69">
        <v>0.47</v>
      </c>
      <c r="L158" s="69">
        <v>0.44</v>
      </c>
      <c r="M158" s="69">
        <v>0.45</v>
      </c>
      <c r="N158" s="69">
        <v>0.51</v>
      </c>
      <c r="O158" s="69">
        <v>0.55000000000000004</v>
      </c>
      <c r="P158" s="69" t="s">
        <v>19</v>
      </c>
      <c r="Q158" s="69" t="s">
        <v>3661</v>
      </c>
      <c r="R158" s="69" t="s">
        <v>3658</v>
      </c>
      <c r="S158" s="69" t="s">
        <v>3659</v>
      </c>
      <c r="T158" s="69" t="s">
        <v>3659</v>
      </c>
      <c r="V158" s="211"/>
    </row>
    <row r="159" spans="1:22" ht="14.4" x14ac:dyDescent="0.3">
      <c r="A159" s="69" t="s">
        <v>1272</v>
      </c>
      <c r="B159" s="69" t="s">
        <v>1273</v>
      </c>
      <c r="C159" s="69" t="s">
        <v>3676</v>
      </c>
      <c r="D159" s="69">
        <v>1.82</v>
      </c>
      <c r="E159" s="69">
        <v>2</v>
      </c>
      <c r="F159" s="69">
        <v>2</v>
      </c>
      <c r="G159" s="69">
        <v>2</v>
      </c>
      <c r="H159" s="69">
        <v>1.4</v>
      </c>
      <c r="I159" s="69">
        <v>1.68</v>
      </c>
      <c r="J159" s="69">
        <v>1.56</v>
      </c>
      <c r="K159" s="69">
        <v>1.52</v>
      </c>
      <c r="L159" s="69">
        <v>1.74</v>
      </c>
      <c r="M159" s="69">
        <v>1.75</v>
      </c>
      <c r="N159" s="69">
        <v>1.8</v>
      </c>
      <c r="O159" s="69">
        <v>1.61</v>
      </c>
      <c r="P159" s="69" t="s">
        <v>20</v>
      </c>
      <c r="Q159" s="69" t="s">
        <v>3661</v>
      </c>
      <c r="R159" s="69" t="s">
        <v>3658</v>
      </c>
      <c r="S159" s="69" t="s">
        <v>3659</v>
      </c>
      <c r="T159" s="69" t="s">
        <v>3659</v>
      </c>
      <c r="V159" s="211"/>
    </row>
    <row r="160" spans="1:22" ht="14.4" x14ac:dyDescent="0.3">
      <c r="A160" s="69" t="s">
        <v>1808</v>
      </c>
      <c r="B160" s="69" t="s">
        <v>1809</v>
      </c>
      <c r="C160" s="69" t="s">
        <v>3666</v>
      </c>
      <c r="D160" s="69">
        <v>20</v>
      </c>
      <c r="E160" s="69">
        <v>20</v>
      </c>
      <c r="F160" s="69">
        <v>20</v>
      </c>
      <c r="G160" s="69">
        <v>20</v>
      </c>
      <c r="H160" s="69">
        <v>20</v>
      </c>
      <c r="I160" s="69">
        <v>20</v>
      </c>
      <c r="J160" s="69">
        <v>20</v>
      </c>
      <c r="K160" s="69">
        <v>20</v>
      </c>
      <c r="L160" s="69">
        <v>20</v>
      </c>
      <c r="M160" s="69">
        <v>20</v>
      </c>
      <c r="N160" s="69">
        <v>20</v>
      </c>
      <c r="O160" s="69">
        <v>20</v>
      </c>
      <c r="P160" s="69" t="s">
        <v>20</v>
      </c>
      <c r="Q160" s="69" t="s">
        <v>3661</v>
      </c>
      <c r="R160" s="69" t="s">
        <v>3658</v>
      </c>
      <c r="S160" s="69" t="s">
        <v>3659</v>
      </c>
      <c r="T160" s="69" t="s">
        <v>3659</v>
      </c>
      <c r="V160" s="211"/>
    </row>
    <row r="161" spans="1:22" ht="14.4" x14ac:dyDescent="0.3">
      <c r="A161" s="69" t="s">
        <v>654</v>
      </c>
      <c r="B161" s="69" t="s">
        <v>655</v>
      </c>
      <c r="C161" s="69" t="s">
        <v>3666</v>
      </c>
      <c r="D161" s="69">
        <v>0</v>
      </c>
      <c r="E161" s="69">
        <v>0</v>
      </c>
      <c r="F161" s="69">
        <v>0</v>
      </c>
      <c r="G161" s="69">
        <v>0</v>
      </c>
      <c r="H161" s="69">
        <v>0</v>
      </c>
      <c r="I161" s="69">
        <v>0</v>
      </c>
      <c r="J161" s="69">
        <v>0</v>
      </c>
      <c r="K161" s="69">
        <v>0</v>
      </c>
      <c r="L161" s="69">
        <v>0</v>
      </c>
      <c r="M161" s="69">
        <v>0</v>
      </c>
      <c r="N161" s="69">
        <v>0</v>
      </c>
      <c r="O161" s="69">
        <v>0</v>
      </c>
      <c r="P161" s="69" t="s">
        <v>19</v>
      </c>
      <c r="Q161" s="69" t="s">
        <v>3661</v>
      </c>
      <c r="R161" s="69" t="s">
        <v>3663</v>
      </c>
      <c r="S161" s="69" t="s">
        <v>3659</v>
      </c>
      <c r="T161" s="69" t="s">
        <v>3659</v>
      </c>
      <c r="V161" s="211"/>
    </row>
    <row r="162" spans="1:22" ht="14.4" x14ac:dyDescent="0.3">
      <c r="A162" s="69" t="s">
        <v>229</v>
      </c>
      <c r="B162" s="69" t="s">
        <v>230</v>
      </c>
      <c r="C162" s="69" t="s">
        <v>3666</v>
      </c>
      <c r="D162" s="69">
        <v>0</v>
      </c>
      <c r="E162" s="69">
        <v>0</v>
      </c>
      <c r="F162" s="69">
        <v>0</v>
      </c>
      <c r="G162" s="69">
        <v>0</v>
      </c>
      <c r="H162" s="69">
        <v>0</v>
      </c>
      <c r="I162" s="69">
        <v>0</v>
      </c>
      <c r="J162" s="69">
        <v>0</v>
      </c>
      <c r="K162" s="69">
        <v>0</v>
      </c>
      <c r="L162" s="69">
        <v>0</v>
      </c>
      <c r="M162" s="69">
        <v>0</v>
      </c>
      <c r="N162" s="69">
        <v>0</v>
      </c>
      <c r="O162" s="69">
        <v>0</v>
      </c>
      <c r="P162" s="69" t="s">
        <v>19</v>
      </c>
      <c r="Q162" s="69" t="s">
        <v>3661</v>
      </c>
      <c r="R162" s="69" t="s">
        <v>3658</v>
      </c>
      <c r="S162" s="69" t="s">
        <v>3659</v>
      </c>
      <c r="T162" s="69" t="s">
        <v>3659</v>
      </c>
      <c r="V162" s="211"/>
    </row>
    <row r="163" spans="1:22" ht="14.4" x14ac:dyDescent="0.3">
      <c r="A163" s="69" t="s">
        <v>74</v>
      </c>
      <c r="B163" s="69" t="s">
        <v>75</v>
      </c>
      <c r="C163" s="69" t="s">
        <v>3666</v>
      </c>
      <c r="D163" s="69">
        <v>0</v>
      </c>
      <c r="E163" s="69">
        <v>0</v>
      </c>
      <c r="F163" s="69">
        <v>0</v>
      </c>
      <c r="G163" s="69">
        <v>0</v>
      </c>
      <c r="H163" s="69">
        <v>0</v>
      </c>
      <c r="I163" s="69">
        <v>0</v>
      </c>
      <c r="J163" s="69">
        <v>0</v>
      </c>
      <c r="K163" s="69">
        <v>0</v>
      </c>
      <c r="L163" s="69">
        <v>0</v>
      </c>
      <c r="M163" s="69">
        <v>0</v>
      </c>
      <c r="N163" s="69">
        <v>0</v>
      </c>
      <c r="O163" s="69">
        <v>0</v>
      </c>
      <c r="P163" s="69" t="s">
        <v>19</v>
      </c>
      <c r="Q163" s="69" t="s">
        <v>3661</v>
      </c>
      <c r="R163" s="69" t="s">
        <v>3663</v>
      </c>
      <c r="S163" s="69" t="s">
        <v>3659</v>
      </c>
      <c r="T163" s="69" t="s">
        <v>3659</v>
      </c>
      <c r="V163" s="211"/>
    </row>
    <row r="164" spans="1:22" ht="14.4" x14ac:dyDescent="0.3">
      <c r="A164" s="69" t="s">
        <v>1364</v>
      </c>
      <c r="B164" s="69" t="s">
        <v>1365</v>
      </c>
      <c r="C164" s="69" t="s">
        <v>3666</v>
      </c>
      <c r="D164" s="69">
        <v>0.04</v>
      </c>
      <c r="E164" s="69">
        <v>0.03</v>
      </c>
      <c r="F164" s="69">
        <v>0.18</v>
      </c>
      <c r="G164" s="69">
        <v>0.15</v>
      </c>
      <c r="H164" s="69">
        <v>0.16</v>
      </c>
      <c r="I164" s="69">
        <v>0.31</v>
      </c>
      <c r="J164" s="69">
        <v>0.39</v>
      </c>
      <c r="K164" s="69">
        <v>0.27</v>
      </c>
      <c r="L164" s="69">
        <v>0.14000000000000001</v>
      </c>
      <c r="M164" s="69">
        <v>0.02</v>
      </c>
      <c r="N164" s="69">
        <v>0.02</v>
      </c>
      <c r="O164" s="69">
        <v>0</v>
      </c>
      <c r="P164" s="69" t="s">
        <v>19</v>
      </c>
      <c r="Q164" s="69" t="s">
        <v>3661</v>
      </c>
      <c r="R164" s="69" t="s">
        <v>3658</v>
      </c>
      <c r="S164" s="69" t="s">
        <v>3659</v>
      </c>
      <c r="T164" s="69" t="s">
        <v>3659</v>
      </c>
      <c r="V164" s="211"/>
    </row>
    <row r="165" spans="1:22" ht="14.4" x14ac:dyDescent="0.3">
      <c r="A165" s="69" t="s">
        <v>1127</v>
      </c>
      <c r="B165" s="69" t="s">
        <v>1128</v>
      </c>
      <c r="C165" s="69" t="s">
        <v>3666</v>
      </c>
      <c r="D165" s="69">
        <v>0</v>
      </c>
      <c r="E165" s="69">
        <v>0</v>
      </c>
      <c r="F165" s="69">
        <v>0</v>
      </c>
      <c r="G165" s="69">
        <v>0</v>
      </c>
      <c r="H165" s="69">
        <v>0</v>
      </c>
      <c r="I165" s="69">
        <v>0</v>
      </c>
      <c r="J165" s="69">
        <v>0</v>
      </c>
      <c r="K165" s="69">
        <v>0</v>
      </c>
      <c r="L165" s="69">
        <v>0</v>
      </c>
      <c r="M165" s="69">
        <v>0</v>
      </c>
      <c r="N165" s="69">
        <v>0</v>
      </c>
      <c r="O165" s="69">
        <v>0</v>
      </c>
      <c r="P165" s="69" t="s">
        <v>19</v>
      </c>
      <c r="Q165" s="69" t="s">
        <v>3661</v>
      </c>
      <c r="R165" s="69" t="s">
        <v>3663</v>
      </c>
      <c r="S165" s="69" t="s">
        <v>3659</v>
      </c>
      <c r="T165" s="69" t="s">
        <v>3659</v>
      </c>
      <c r="V165" s="211"/>
    </row>
    <row r="166" spans="1:22" ht="14.4" x14ac:dyDescent="0.3">
      <c r="A166" s="69" t="s">
        <v>182</v>
      </c>
      <c r="B166" s="69" t="s">
        <v>183</v>
      </c>
      <c r="C166" s="69" t="s">
        <v>3666</v>
      </c>
      <c r="D166" s="69">
        <v>26</v>
      </c>
      <c r="E166" s="69">
        <v>26</v>
      </c>
      <c r="F166" s="69">
        <v>26</v>
      </c>
      <c r="G166" s="69">
        <v>26</v>
      </c>
      <c r="H166" s="69">
        <v>26</v>
      </c>
      <c r="I166" s="69">
        <v>26</v>
      </c>
      <c r="J166" s="69">
        <v>26</v>
      </c>
      <c r="K166" s="69">
        <v>26</v>
      </c>
      <c r="L166" s="69">
        <v>26</v>
      </c>
      <c r="M166" s="69">
        <v>26</v>
      </c>
      <c r="N166" s="69">
        <v>26</v>
      </c>
      <c r="O166" s="69">
        <v>26</v>
      </c>
      <c r="P166" s="69" t="s">
        <v>20</v>
      </c>
      <c r="Q166" s="69" t="s">
        <v>3661</v>
      </c>
      <c r="R166" s="69" t="s">
        <v>3658</v>
      </c>
      <c r="S166" s="69" t="s">
        <v>3659</v>
      </c>
      <c r="T166" s="69" t="s">
        <v>3659</v>
      </c>
      <c r="V166" s="211"/>
    </row>
    <row r="167" spans="1:22" ht="14.4" x14ac:dyDescent="0.3">
      <c r="A167" s="69" t="s">
        <v>197</v>
      </c>
      <c r="B167" s="69" t="s">
        <v>198</v>
      </c>
      <c r="C167" s="69" t="s">
        <v>3666</v>
      </c>
      <c r="D167" s="69">
        <v>1.29</v>
      </c>
      <c r="E167" s="69">
        <v>1.2</v>
      </c>
      <c r="F167" s="69">
        <v>1.49</v>
      </c>
      <c r="G167" s="69">
        <v>1.48</v>
      </c>
      <c r="H167" s="69">
        <v>1.36</v>
      </c>
      <c r="I167" s="69">
        <v>1.24</v>
      </c>
      <c r="J167" s="69">
        <v>1.25</v>
      </c>
      <c r="K167" s="69">
        <v>1.19</v>
      </c>
      <c r="L167" s="69">
        <v>1.21</v>
      </c>
      <c r="M167" s="69">
        <v>1.27</v>
      </c>
      <c r="N167" s="69">
        <v>1.41</v>
      </c>
      <c r="O167" s="69">
        <v>1.32</v>
      </c>
      <c r="P167" s="69" t="s">
        <v>20</v>
      </c>
      <c r="Q167" s="69" t="s">
        <v>3661</v>
      </c>
      <c r="R167" s="69" t="s">
        <v>3658</v>
      </c>
      <c r="S167" s="69" t="s">
        <v>3659</v>
      </c>
      <c r="T167" s="69" t="s">
        <v>3659</v>
      </c>
      <c r="V167" s="211"/>
    </row>
    <row r="168" spans="1:22" ht="14.4" x14ac:dyDescent="0.3">
      <c r="A168" s="69" t="s">
        <v>2329</v>
      </c>
      <c r="B168" s="69" t="s">
        <v>2330</v>
      </c>
      <c r="C168" s="69" t="s">
        <v>3662</v>
      </c>
      <c r="D168" s="69">
        <v>8.99</v>
      </c>
      <c r="E168" s="69">
        <v>9.7100000000000009</v>
      </c>
      <c r="F168" s="69">
        <v>10.029999999999999</v>
      </c>
      <c r="G168" s="69">
        <v>9.48</v>
      </c>
      <c r="H168" s="69">
        <v>8.57</v>
      </c>
      <c r="I168" s="69">
        <v>9.57</v>
      </c>
      <c r="J168" s="69">
        <v>9.82</v>
      </c>
      <c r="K168" s="69">
        <v>9.33</v>
      </c>
      <c r="L168" s="69">
        <v>10.01</v>
      </c>
      <c r="M168" s="69">
        <v>9.23</v>
      </c>
      <c r="N168" s="69">
        <v>9.59</v>
      </c>
      <c r="O168" s="69">
        <v>9.91</v>
      </c>
      <c r="P168" s="69" t="s">
        <v>19</v>
      </c>
      <c r="Q168" s="69" t="s">
        <v>3657</v>
      </c>
      <c r="R168" s="69" t="s">
        <v>3658</v>
      </c>
      <c r="S168" s="69" t="s">
        <v>3659</v>
      </c>
      <c r="T168" s="69" t="s">
        <v>3659</v>
      </c>
      <c r="V168" s="211"/>
    </row>
    <row r="169" spans="1:22" ht="14.4" x14ac:dyDescent="0.3">
      <c r="A169" s="69" t="s">
        <v>2108</v>
      </c>
      <c r="B169" s="69" t="s">
        <v>2109</v>
      </c>
      <c r="C169" s="69" t="s">
        <v>3662</v>
      </c>
      <c r="D169" s="69">
        <v>48</v>
      </c>
      <c r="E169" s="69">
        <v>48</v>
      </c>
      <c r="F169" s="69">
        <v>48</v>
      </c>
      <c r="G169" s="69">
        <v>48</v>
      </c>
      <c r="H169" s="69">
        <v>48</v>
      </c>
      <c r="I169" s="69">
        <v>48</v>
      </c>
      <c r="J169" s="69">
        <v>48</v>
      </c>
      <c r="K169" s="69">
        <v>48</v>
      </c>
      <c r="L169" s="69">
        <v>48</v>
      </c>
      <c r="M169" s="69">
        <v>48</v>
      </c>
      <c r="N169" s="69">
        <v>48</v>
      </c>
      <c r="O169" s="69">
        <v>48</v>
      </c>
      <c r="P169" s="69" t="s">
        <v>20</v>
      </c>
      <c r="Q169" s="69" t="s">
        <v>3657</v>
      </c>
      <c r="R169" s="69" t="s">
        <v>3658</v>
      </c>
      <c r="S169" s="69" t="s">
        <v>3659</v>
      </c>
      <c r="T169" s="69" t="s">
        <v>3659</v>
      </c>
      <c r="V169" s="211"/>
    </row>
    <row r="170" spans="1:22" ht="14.4" x14ac:dyDescent="0.3">
      <c r="A170" s="69" t="s">
        <v>1783</v>
      </c>
      <c r="B170" s="69" t="s">
        <v>1784</v>
      </c>
      <c r="C170" s="69" t="s">
        <v>3664</v>
      </c>
      <c r="D170" s="69">
        <v>0.06</v>
      </c>
      <c r="E170" s="69">
        <v>0.05</v>
      </c>
      <c r="F170" s="69">
        <v>0.27</v>
      </c>
      <c r="G170" s="69">
        <v>0.23</v>
      </c>
      <c r="H170" s="69">
        <v>0.24</v>
      </c>
      <c r="I170" s="69">
        <v>0.47</v>
      </c>
      <c r="J170" s="69">
        <v>0.59</v>
      </c>
      <c r="K170" s="69">
        <v>0.41</v>
      </c>
      <c r="L170" s="69">
        <v>0.21</v>
      </c>
      <c r="M170" s="69">
        <v>0.03</v>
      </c>
      <c r="N170" s="69">
        <v>0.03</v>
      </c>
      <c r="O170" s="69">
        <v>0</v>
      </c>
      <c r="P170" s="69" t="s">
        <v>19</v>
      </c>
      <c r="Q170" s="69" t="s">
        <v>3657</v>
      </c>
      <c r="R170" s="69" t="s">
        <v>3669</v>
      </c>
      <c r="S170" s="69" t="s">
        <v>3670</v>
      </c>
      <c r="T170" s="69" t="s">
        <v>3679</v>
      </c>
      <c r="V170" s="211"/>
    </row>
    <row r="171" spans="1:22" ht="14.4" x14ac:dyDescent="0.3">
      <c r="A171" s="69" t="s">
        <v>3397</v>
      </c>
      <c r="B171" s="69" t="s">
        <v>3398</v>
      </c>
      <c r="C171" s="69" t="s">
        <v>3665</v>
      </c>
      <c r="D171" s="69">
        <v>0.77</v>
      </c>
      <c r="E171" s="69">
        <v>0.77</v>
      </c>
      <c r="F171" s="69">
        <v>0.86</v>
      </c>
      <c r="G171" s="69">
        <v>0.91</v>
      </c>
      <c r="H171" s="69">
        <v>0.75</v>
      </c>
      <c r="I171" s="69">
        <v>0.54</v>
      </c>
      <c r="J171" s="69">
        <v>0.37</v>
      </c>
      <c r="K171" s="69">
        <v>0.22</v>
      </c>
      <c r="L171" s="69">
        <v>0.13</v>
      </c>
      <c r="M171" s="69">
        <v>0.16</v>
      </c>
      <c r="N171" s="69">
        <v>0.16</v>
      </c>
      <c r="O171" s="69">
        <v>0.41</v>
      </c>
      <c r="P171" s="69" t="s">
        <v>19</v>
      </c>
      <c r="Q171" s="69" t="s">
        <v>3657</v>
      </c>
      <c r="R171" s="69" t="s">
        <v>3658</v>
      </c>
      <c r="S171" s="69" t="s">
        <v>3659</v>
      </c>
      <c r="T171" s="69" t="s">
        <v>3659</v>
      </c>
      <c r="V171" s="211"/>
    </row>
    <row r="172" spans="1:22" ht="14.4" x14ac:dyDescent="0.3">
      <c r="A172" s="69" t="s">
        <v>2379</v>
      </c>
      <c r="B172" s="69" t="s">
        <v>2380</v>
      </c>
      <c r="C172" s="69" t="s">
        <v>3665</v>
      </c>
      <c r="D172" s="69">
        <v>0.2</v>
      </c>
      <c r="E172" s="69">
        <v>0.2</v>
      </c>
      <c r="F172" s="69">
        <v>0.19</v>
      </c>
      <c r="G172" s="69">
        <v>0.38</v>
      </c>
      <c r="H172" s="69">
        <v>0.28000000000000003</v>
      </c>
      <c r="I172" s="69">
        <v>0.34</v>
      </c>
      <c r="J172" s="69">
        <v>0.39</v>
      </c>
      <c r="K172" s="69">
        <v>0.4</v>
      </c>
      <c r="L172" s="69">
        <v>0.43</v>
      </c>
      <c r="M172" s="69">
        <v>0.46</v>
      </c>
      <c r="N172" s="69">
        <v>0.23</v>
      </c>
      <c r="O172" s="69">
        <v>0.21</v>
      </c>
      <c r="P172" s="69" t="s">
        <v>19</v>
      </c>
      <c r="Q172" s="69" t="s">
        <v>3657</v>
      </c>
      <c r="R172" s="69" t="s">
        <v>3658</v>
      </c>
      <c r="S172" s="69" t="s">
        <v>3659</v>
      </c>
      <c r="T172" s="69" t="s">
        <v>3659</v>
      </c>
      <c r="V172" s="211"/>
    </row>
    <row r="173" spans="1:22" ht="14.4" x14ac:dyDescent="0.3">
      <c r="A173" s="69" t="s">
        <v>2440</v>
      </c>
      <c r="B173" s="69" t="s">
        <v>2441</v>
      </c>
      <c r="C173" s="69" t="s">
        <v>3668</v>
      </c>
      <c r="D173" s="69">
        <v>0</v>
      </c>
      <c r="E173" s="69">
        <v>0</v>
      </c>
      <c r="F173" s="69">
        <v>0</v>
      </c>
      <c r="G173" s="69">
        <v>0</v>
      </c>
      <c r="H173" s="69">
        <v>0</v>
      </c>
      <c r="I173" s="69">
        <v>0</v>
      </c>
      <c r="J173" s="69">
        <v>0</v>
      </c>
      <c r="K173" s="69">
        <v>0</v>
      </c>
      <c r="L173" s="69">
        <v>0</v>
      </c>
      <c r="M173" s="69">
        <v>0</v>
      </c>
      <c r="N173" s="69">
        <v>0</v>
      </c>
      <c r="O173" s="69">
        <v>0</v>
      </c>
      <c r="P173" s="69" t="s">
        <v>19</v>
      </c>
      <c r="Q173" s="69" t="s">
        <v>3657</v>
      </c>
      <c r="R173" s="69" t="s">
        <v>3658</v>
      </c>
      <c r="S173" s="69" t="s">
        <v>3659</v>
      </c>
      <c r="T173" s="69" t="s">
        <v>3659</v>
      </c>
      <c r="V173" s="211"/>
    </row>
    <row r="174" spans="1:22" ht="14.4" x14ac:dyDescent="0.3">
      <c r="A174" s="69" t="s">
        <v>1904</v>
      </c>
      <c r="B174" s="69" t="s">
        <v>1905</v>
      </c>
      <c r="C174" s="69" t="s">
        <v>3676</v>
      </c>
      <c r="D174" s="69">
        <v>5</v>
      </c>
      <c r="E174" s="69">
        <v>3.75</v>
      </c>
      <c r="F174" s="69">
        <v>22.5</v>
      </c>
      <c r="G174" s="69">
        <v>18.75</v>
      </c>
      <c r="H174" s="69">
        <v>20</v>
      </c>
      <c r="I174" s="69">
        <v>38.75</v>
      </c>
      <c r="J174" s="69">
        <v>48.75</v>
      </c>
      <c r="K174" s="69">
        <v>33.75</v>
      </c>
      <c r="L174" s="69">
        <v>17.5</v>
      </c>
      <c r="M174" s="69">
        <v>2.5</v>
      </c>
      <c r="N174" s="69">
        <v>2.5</v>
      </c>
      <c r="O174" s="69">
        <v>0</v>
      </c>
      <c r="P174" s="69" t="s">
        <v>19</v>
      </c>
      <c r="Q174" s="69" t="s">
        <v>3661</v>
      </c>
      <c r="R174" s="69" t="s">
        <v>3658</v>
      </c>
      <c r="S174" s="69" t="s">
        <v>3659</v>
      </c>
      <c r="T174" s="69" t="s">
        <v>3659</v>
      </c>
      <c r="V174" s="211"/>
    </row>
    <row r="175" spans="1:22" ht="14.4" x14ac:dyDescent="0.3">
      <c r="A175" s="69" t="s">
        <v>172</v>
      </c>
      <c r="B175" s="69" t="s">
        <v>173</v>
      </c>
      <c r="C175" s="69" t="s">
        <v>3676</v>
      </c>
      <c r="D175" s="69">
        <v>1.82</v>
      </c>
      <c r="E175" s="69">
        <v>1.37</v>
      </c>
      <c r="F175" s="69">
        <v>8.2100000000000009</v>
      </c>
      <c r="G175" s="69">
        <v>6.84</v>
      </c>
      <c r="H175" s="69">
        <v>7.3</v>
      </c>
      <c r="I175" s="69">
        <v>14.14</v>
      </c>
      <c r="J175" s="69">
        <v>17.78</v>
      </c>
      <c r="K175" s="69">
        <v>12.31</v>
      </c>
      <c r="L175" s="69">
        <v>6.38</v>
      </c>
      <c r="M175" s="69">
        <v>0.91</v>
      </c>
      <c r="N175" s="69">
        <v>0.91</v>
      </c>
      <c r="O175" s="69">
        <v>0</v>
      </c>
      <c r="P175" s="69" t="s">
        <v>19</v>
      </c>
      <c r="Q175" s="69" t="s">
        <v>3661</v>
      </c>
      <c r="R175" s="69" t="s">
        <v>3658</v>
      </c>
      <c r="S175" s="69" t="s">
        <v>3659</v>
      </c>
      <c r="T175" s="69" t="s">
        <v>3659</v>
      </c>
      <c r="V175" s="211"/>
    </row>
    <row r="176" spans="1:22" ht="14.4" x14ac:dyDescent="0.3">
      <c r="A176" s="69" t="s">
        <v>857</v>
      </c>
      <c r="B176" s="69" t="s">
        <v>858</v>
      </c>
      <c r="C176" s="69" t="s">
        <v>3665</v>
      </c>
      <c r="D176" s="69">
        <v>0</v>
      </c>
      <c r="E176" s="69">
        <v>0</v>
      </c>
      <c r="F176" s="69">
        <v>0</v>
      </c>
      <c r="G176" s="69">
        <v>0</v>
      </c>
      <c r="H176" s="69">
        <v>0</v>
      </c>
      <c r="I176" s="69">
        <v>0</v>
      </c>
      <c r="J176" s="69">
        <v>0</v>
      </c>
      <c r="K176" s="69">
        <v>0</v>
      </c>
      <c r="L176" s="69">
        <v>0</v>
      </c>
      <c r="M176" s="69">
        <v>0</v>
      </c>
      <c r="N176" s="69">
        <v>0</v>
      </c>
      <c r="O176" s="69">
        <v>0</v>
      </c>
      <c r="P176" s="69" t="s">
        <v>19</v>
      </c>
      <c r="Q176" s="69" t="s">
        <v>3657</v>
      </c>
      <c r="R176" s="69" t="s">
        <v>3658</v>
      </c>
      <c r="S176" s="69" t="s">
        <v>3659</v>
      </c>
      <c r="T176" s="69" t="s">
        <v>3659</v>
      </c>
      <c r="V176" s="211"/>
    </row>
    <row r="177" spans="1:22" ht="14.4" x14ac:dyDescent="0.3">
      <c r="A177" s="69" t="s">
        <v>2717</v>
      </c>
      <c r="B177" s="69" t="s">
        <v>2718</v>
      </c>
      <c r="C177" s="69" t="s">
        <v>3668</v>
      </c>
      <c r="D177" s="69">
        <v>202.49</v>
      </c>
      <c r="E177" s="69">
        <v>202.49</v>
      </c>
      <c r="F177" s="69">
        <v>200.6</v>
      </c>
      <c r="G177" s="69">
        <v>197.53</v>
      </c>
      <c r="H177" s="69">
        <v>196.71</v>
      </c>
      <c r="I177" s="69">
        <v>192.92</v>
      </c>
      <c r="J177" s="69">
        <v>191.45</v>
      </c>
      <c r="K177" s="69">
        <v>192.29</v>
      </c>
      <c r="L177" s="69">
        <v>193.74</v>
      </c>
      <c r="M177" s="69">
        <v>197.14</v>
      </c>
      <c r="N177" s="69">
        <v>200.73</v>
      </c>
      <c r="O177" s="69">
        <v>202.03</v>
      </c>
      <c r="P177" s="69" t="s">
        <v>20</v>
      </c>
      <c r="Q177" s="69" t="s">
        <v>3657</v>
      </c>
      <c r="R177" s="69" t="s">
        <v>3658</v>
      </c>
      <c r="S177" s="69" t="s">
        <v>3659</v>
      </c>
      <c r="T177" s="69" t="s">
        <v>3659</v>
      </c>
      <c r="V177" s="211"/>
    </row>
    <row r="178" spans="1:22" ht="14.4" x14ac:dyDescent="0.3">
      <c r="A178" s="69" t="s">
        <v>1267</v>
      </c>
      <c r="B178" s="69" t="s">
        <v>1268</v>
      </c>
      <c r="C178" s="69" t="s">
        <v>3668</v>
      </c>
      <c r="D178" s="69">
        <v>201.61</v>
      </c>
      <c r="E178" s="69">
        <v>201.63</v>
      </c>
      <c r="F178" s="69">
        <v>199.72</v>
      </c>
      <c r="G178" s="69">
        <v>196.7</v>
      </c>
      <c r="H178" s="69">
        <v>195.93</v>
      </c>
      <c r="I178" s="69">
        <v>192.14</v>
      </c>
      <c r="J178" s="69">
        <v>190.76</v>
      </c>
      <c r="K178" s="69">
        <v>191.53</v>
      </c>
      <c r="L178" s="69">
        <v>192.9</v>
      </c>
      <c r="M178" s="69">
        <v>195.94</v>
      </c>
      <c r="N178" s="69">
        <v>199.73</v>
      </c>
      <c r="O178" s="69">
        <v>201.15</v>
      </c>
      <c r="P178" s="69" t="s">
        <v>20</v>
      </c>
      <c r="Q178" s="69" t="s">
        <v>3657</v>
      </c>
      <c r="R178" s="69" t="s">
        <v>3658</v>
      </c>
      <c r="S178" s="69" t="s">
        <v>3659</v>
      </c>
      <c r="T178" s="69" t="s">
        <v>3659</v>
      </c>
      <c r="V178" s="211"/>
    </row>
    <row r="179" spans="1:22" ht="14.4" x14ac:dyDescent="0.3">
      <c r="A179" s="69" t="s">
        <v>603</v>
      </c>
      <c r="B179" s="69" t="s">
        <v>604</v>
      </c>
      <c r="C179" s="69" t="s">
        <v>3668</v>
      </c>
      <c r="D179" s="69">
        <v>201.2</v>
      </c>
      <c r="E179" s="69">
        <v>201.2</v>
      </c>
      <c r="F179" s="69">
        <v>199.3</v>
      </c>
      <c r="G179" s="69">
        <v>196.28</v>
      </c>
      <c r="H179" s="69">
        <v>195.58</v>
      </c>
      <c r="I179" s="69">
        <v>191.4</v>
      </c>
      <c r="J179" s="69">
        <v>190</v>
      </c>
      <c r="K179" s="69">
        <v>190.77</v>
      </c>
      <c r="L179" s="69">
        <v>192.21</v>
      </c>
      <c r="M179" s="69">
        <v>195.74</v>
      </c>
      <c r="N179" s="69">
        <v>199.32</v>
      </c>
      <c r="O179" s="69">
        <v>200.73</v>
      </c>
      <c r="P179" s="69" t="s">
        <v>20</v>
      </c>
      <c r="Q179" s="69" t="s">
        <v>3657</v>
      </c>
      <c r="R179" s="69" t="s">
        <v>3658</v>
      </c>
      <c r="S179" s="69" t="s">
        <v>3659</v>
      </c>
      <c r="T179" s="69" t="s">
        <v>3659</v>
      </c>
      <c r="V179" s="211"/>
    </row>
    <row r="180" spans="1:22" ht="14.4" x14ac:dyDescent="0.3">
      <c r="A180" s="69" t="s">
        <v>3552</v>
      </c>
      <c r="B180" s="69" t="s">
        <v>3553</v>
      </c>
      <c r="C180" s="69" t="s">
        <v>3668</v>
      </c>
      <c r="D180" s="69">
        <v>203.09</v>
      </c>
      <c r="E180" s="69">
        <v>203.09</v>
      </c>
      <c r="F180" s="69">
        <v>201.2</v>
      </c>
      <c r="G180" s="69">
        <v>198.12</v>
      </c>
      <c r="H180" s="69">
        <v>197.48</v>
      </c>
      <c r="I180" s="69">
        <v>192.76</v>
      </c>
      <c r="J180" s="69">
        <v>191.33</v>
      </c>
      <c r="K180" s="69">
        <v>192.12</v>
      </c>
      <c r="L180" s="69">
        <v>193.54</v>
      </c>
      <c r="M180" s="69">
        <v>197.58</v>
      </c>
      <c r="N180" s="69">
        <v>201.24</v>
      </c>
      <c r="O180" s="69">
        <v>202.63</v>
      </c>
      <c r="P180" s="69" t="s">
        <v>20</v>
      </c>
      <c r="Q180" s="69" t="s">
        <v>3657</v>
      </c>
      <c r="R180" s="69" t="s">
        <v>3658</v>
      </c>
      <c r="S180" s="69" t="s">
        <v>3659</v>
      </c>
      <c r="T180" s="69" t="s">
        <v>3659</v>
      </c>
      <c r="V180" s="211"/>
    </row>
    <row r="181" spans="1:22" ht="14.4" x14ac:dyDescent="0.3">
      <c r="A181" s="69" t="s">
        <v>3175</v>
      </c>
      <c r="B181" s="69" t="s">
        <v>3176</v>
      </c>
      <c r="C181" s="69" t="s">
        <v>3668</v>
      </c>
      <c r="D181" s="69">
        <v>0</v>
      </c>
      <c r="E181" s="69">
        <v>0</v>
      </c>
      <c r="F181" s="69">
        <v>0</v>
      </c>
      <c r="G181" s="69">
        <v>0</v>
      </c>
      <c r="H181" s="69">
        <v>0</v>
      </c>
      <c r="I181" s="69">
        <v>0</v>
      </c>
      <c r="J181" s="69">
        <v>0</v>
      </c>
      <c r="K181" s="69">
        <v>0</v>
      </c>
      <c r="L181" s="69">
        <v>0</v>
      </c>
      <c r="M181" s="69">
        <v>0</v>
      </c>
      <c r="N181" s="69">
        <v>0</v>
      </c>
      <c r="O181" s="69">
        <v>0</v>
      </c>
      <c r="P181" s="69" t="s">
        <v>19</v>
      </c>
      <c r="Q181" s="69" t="s">
        <v>3657</v>
      </c>
      <c r="R181" s="69" t="s">
        <v>3663</v>
      </c>
      <c r="S181" s="69" t="s">
        <v>3659</v>
      </c>
      <c r="T181" s="69" t="s">
        <v>3659</v>
      </c>
      <c r="V181" s="211"/>
    </row>
    <row r="182" spans="1:22" ht="14.4" x14ac:dyDescent="0.3">
      <c r="A182" s="69" t="s">
        <v>443</v>
      </c>
      <c r="B182" s="69" t="s">
        <v>444</v>
      </c>
      <c r="C182" s="69" t="s">
        <v>3672</v>
      </c>
      <c r="D182" s="69">
        <v>41.71</v>
      </c>
      <c r="E182" s="69">
        <v>45</v>
      </c>
      <c r="F182" s="69">
        <v>42.88</v>
      </c>
      <c r="G182" s="69">
        <v>21.02</v>
      </c>
      <c r="H182" s="69">
        <v>27.81</v>
      </c>
      <c r="I182" s="69">
        <v>30.37</v>
      </c>
      <c r="J182" s="69">
        <v>39.29</v>
      </c>
      <c r="K182" s="69">
        <v>45</v>
      </c>
      <c r="L182" s="69">
        <v>45</v>
      </c>
      <c r="M182" s="69">
        <v>40.299999999999997</v>
      </c>
      <c r="N182" s="69">
        <v>45</v>
      </c>
      <c r="O182" s="69">
        <v>43.89</v>
      </c>
      <c r="P182" s="69" t="s">
        <v>19</v>
      </c>
      <c r="Q182" s="69" t="s">
        <v>3657</v>
      </c>
      <c r="R182" s="69" t="s">
        <v>3658</v>
      </c>
      <c r="S182" s="69" t="s">
        <v>3659</v>
      </c>
      <c r="T182" s="69" t="s">
        <v>3659</v>
      </c>
      <c r="V182" s="211"/>
    </row>
    <row r="183" spans="1:22" ht="14.4" x14ac:dyDescent="0.3">
      <c r="A183" s="69" t="s">
        <v>2263</v>
      </c>
      <c r="B183" s="69" t="s">
        <v>2264</v>
      </c>
      <c r="C183" s="69" t="s">
        <v>3665</v>
      </c>
      <c r="D183" s="69">
        <v>6.3</v>
      </c>
      <c r="E183" s="69">
        <v>6.4</v>
      </c>
      <c r="F183" s="69">
        <v>8.81</v>
      </c>
      <c r="G183" s="69">
        <v>8.93</v>
      </c>
      <c r="H183" s="69">
        <v>8.94</v>
      </c>
      <c r="I183" s="69">
        <v>6.33</v>
      </c>
      <c r="J183" s="69">
        <v>3.71</v>
      </c>
      <c r="K183" s="69">
        <v>1.67</v>
      </c>
      <c r="L183" s="69">
        <v>4.37</v>
      </c>
      <c r="M183" s="69">
        <v>4.24</v>
      </c>
      <c r="N183" s="69">
        <v>3.77</v>
      </c>
      <c r="O183" s="69">
        <v>3.19</v>
      </c>
      <c r="P183" s="69" t="s">
        <v>19</v>
      </c>
      <c r="Q183" s="69" t="s">
        <v>3657</v>
      </c>
      <c r="R183" s="69" t="s">
        <v>3658</v>
      </c>
      <c r="S183" s="69" t="s">
        <v>3659</v>
      </c>
      <c r="T183" s="69" t="s">
        <v>3659</v>
      </c>
      <c r="V183" s="211"/>
    </row>
    <row r="184" spans="1:22" ht="14.4" x14ac:dyDescent="0.3">
      <c r="A184" s="69" t="s">
        <v>792</v>
      </c>
      <c r="B184" s="69" t="s">
        <v>793</v>
      </c>
      <c r="C184" s="69" t="s">
        <v>3667</v>
      </c>
      <c r="D184" s="69">
        <v>149.85</v>
      </c>
      <c r="E184" s="69">
        <v>148.63999999999999</v>
      </c>
      <c r="F184" s="69">
        <v>153.29</v>
      </c>
      <c r="G184" s="69">
        <v>158.63</v>
      </c>
      <c r="H184" s="69">
        <v>162.79</v>
      </c>
      <c r="I184" s="69">
        <v>165.7</v>
      </c>
      <c r="J184" s="69">
        <v>165.1</v>
      </c>
      <c r="K184" s="69">
        <v>161.65</v>
      </c>
      <c r="L184" s="69">
        <v>156.74</v>
      </c>
      <c r="M184" s="69">
        <v>151.87</v>
      </c>
      <c r="N184" s="69">
        <v>149.94999999999999</v>
      </c>
      <c r="O184" s="69">
        <v>148.24</v>
      </c>
      <c r="P184" s="69" t="s">
        <v>20</v>
      </c>
      <c r="Q184" s="69" t="s">
        <v>3657</v>
      </c>
      <c r="R184" s="69" t="s">
        <v>3658</v>
      </c>
      <c r="S184" s="69" t="s">
        <v>3659</v>
      </c>
      <c r="T184" s="69" t="s">
        <v>3659</v>
      </c>
      <c r="V184" s="211"/>
    </row>
    <row r="185" spans="1:22" ht="14.4" x14ac:dyDescent="0.3">
      <c r="A185" s="69" t="s">
        <v>2577</v>
      </c>
      <c r="B185" s="69" t="s">
        <v>2578</v>
      </c>
      <c r="C185" s="69" t="s">
        <v>3667</v>
      </c>
      <c r="D185" s="69">
        <v>149.80000000000001</v>
      </c>
      <c r="E185" s="69">
        <v>148.6</v>
      </c>
      <c r="F185" s="69">
        <v>153.24</v>
      </c>
      <c r="G185" s="69">
        <v>158.63</v>
      </c>
      <c r="H185" s="69">
        <v>162.83000000000001</v>
      </c>
      <c r="I185" s="69">
        <v>165.76</v>
      </c>
      <c r="J185" s="69">
        <v>165.16</v>
      </c>
      <c r="K185" s="69">
        <v>161.68</v>
      </c>
      <c r="L185" s="69">
        <v>156.71</v>
      </c>
      <c r="M185" s="69">
        <v>151.81</v>
      </c>
      <c r="N185" s="69">
        <v>149.91</v>
      </c>
      <c r="O185" s="69">
        <v>148.21</v>
      </c>
      <c r="P185" s="69" t="s">
        <v>20</v>
      </c>
      <c r="Q185" s="69" t="s">
        <v>3657</v>
      </c>
      <c r="R185" s="69" t="s">
        <v>3658</v>
      </c>
      <c r="S185" s="69" t="s">
        <v>3659</v>
      </c>
      <c r="T185" s="69" t="s">
        <v>3659</v>
      </c>
      <c r="V185" s="211"/>
    </row>
    <row r="186" spans="1:22" ht="14.4" x14ac:dyDescent="0.3">
      <c r="A186" s="69" t="s">
        <v>3439</v>
      </c>
      <c r="B186" s="69" t="s">
        <v>3440</v>
      </c>
      <c r="C186" s="69" t="s">
        <v>3666</v>
      </c>
      <c r="D186" s="69">
        <v>43</v>
      </c>
      <c r="E186" s="69">
        <v>43</v>
      </c>
      <c r="F186" s="69">
        <v>43</v>
      </c>
      <c r="G186" s="69">
        <v>43</v>
      </c>
      <c r="H186" s="69">
        <v>43</v>
      </c>
      <c r="I186" s="69">
        <v>43</v>
      </c>
      <c r="J186" s="69">
        <v>43</v>
      </c>
      <c r="K186" s="69">
        <v>43</v>
      </c>
      <c r="L186" s="69">
        <v>43</v>
      </c>
      <c r="M186" s="69">
        <v>43</v>
      </c>
      <c r="N186" s="69">
        <v>43</v>
      </c>
      <c r="O186" s="69">
        <v>43</v>
      </c>
      <c r="P186" s="69" t="s">
        <v>20</v>
      </c>
      <c r="Q186" s="69" t="s">
        <v>3661</v>
      </c>
      <c r="R186" s="69" t="s">
        <v>3658</v>
      </c>
      <c r="S186" s="69" t="s">
        <v>3659</v>
      </c>
      <c r="T186" s="69" t="s">
        <v>3659</v>
      </c>
      <c r="V186" s="211"/>
    </row>
    <row r="187" spans="1:22" ht="14.4" x14ac:dyDescent="0.3">
      <c r="A187" s="69" t="s">
        <v>803</v>
      </c>
      <c r="B187" s="69" t="s">
        <v>804</v>
      </c>
      <c r="C187" s="69" t="s">
        <v>3665</v>
      </c>
      <c r="D187" s="69">
        <v>624.88</v>
      </c>
      <c r="E187" s="69">
        <v>618.9</v>
      </c>
      <c r="F187" s="69">
        <v>619.21</v>
      </c>
      <c r="G187" s="69">
        <v>618.9</v>
      </c>
      <c r="H187" s="69">
        <v>618.9</v>
      </c>
      <c r="I187" s="69">
        <v>603.46</v>
      </c>
      <c r="J187" s="69">
        <v>595.30999999999995</v>
      </c>
      <c r="K187" s="69">
        <v>596.62</v>
      </c>
      <c r="L187" s="69">
        <v>610.72</v>
      </c>
      <c r="M187" s="69">
        <v>618.9</v>
      </c>
      <c r="N187" s="69">
        <v>618.9</v>
      </c>
      <c r="O187" s="69">
        <v>619.42999999999995</v>
      </c>
      <c r="P187" s="69" t="s">
        <v>20</v>
      </c>
      <c r="Q187" s="69" t="s">
        <v>3657</v>
      </c>
      <c r="R187" s="69" t="s">
        <v>3658</v>
      </c>
      <c r="S187" s="69" t="s">
        <v>3659</v>
      </c>
      <c r="T187" s="69" t="s">
        <v>3659</v>
      </c>
      <c r="V187" s="211"/>
    </row>
    <row r="188" spans="1:22" ht="14.4" x14ac:dyDescent="0.3">
      <c r="A188" s="69" t="s">
        <v>1211</v>
      </c>
      <c r="B188" s="69" t="s">
        <v>1659</v>
      </c>
      <c r="C188" s="69" t="s">
        <v>3665</v>
      </c>
      <c r="D188" s="69">
        <v>246.86</v>
      </c>
      <c r="E188" s="69">
        <v>246.86</v>
      </c>
      <c r="F188" s="69">
        <v>246.86</v>
      </c>
      <c r="G188" s="69">
        <v>246.86</v>
      </c>
      <c r="H188" s="69">
        <v>246.86</v>
      </c>
      <c r="I188" s="69">
        <v>246.86</v>
      </c>
      <c r="J188" s="69">
        <v>246.86</v>
      </c>
      <c r="K188" s="69">
        <v>246.86</v>
      </c>
      <c r="L188" s="69">
        <v>246.86</v>
      </c>
      <c r="M188" s="69">
        <v>246.86</v>
      </c>
      <c r="N188" s="69">
        <v>246.86</v>
      </c>
      <c r="O188" s="69">
        <v>246.86</v>
      </c>
      <c r="P188" s="69" t="s">
        <v>20</v>
      </c>
      <c r="Q188" s="69" t="s">
        <v>3657</v>
      </c>
      <c r="R188" s="69" t="s">
        <v>3658</v>
      </c>
      <c r="S188" s="69" t="s">
        <v>3659</v>
      </c>
      <c r="T188" s="69" t="s">
        <v>3659</v>
      </c>
      <c r="V188" s="211"/>
    </row>
    <row r="189" spans="1:22" ht="14.4" x14ac:dyDescent="0.3">
      <c r="A189" s="69" t="s">
        <v>2132</v>
      </c>
      <c r="B189" s="69" t="s">
        <v>2133</v>
      </c>
      <c r="C189" s="69" t="s">
        <v>3665</v>
      </c>
      <c r="D189" s="69">
        <v>7.29</v>
      </c>
      <c r="E189" s="69">
        <v>7.26</v>
      </c>
      <c r="F189" s="69">
        <v>6.92</v>
      </c>
      <c r="G189" s="69">
        <v>6.78</v>
      </c>
      <c r="H189" s="69">
        <v>6.22</v>
      </c>
      <c r="I189" s="69">
        <v>5.34</v>
      </c>
      <c r="J189" s="69">
        <v>5</v>
      </c>
      <c r="K189" s="69">
        <v>5.05</v>
      </c>
      <c r="L189" s="69">
        <v>5.81</v>
      </c>
      <c r="M189" s="69">
        <v>6.18</v>
      </c>
      <c r="N189" s="69">
        <v>7.06</v>
      </c>
      <c r="O189" s="69">
        <v>7.3</v>
      </c>
      <c r="P189" s="69" t="s">
        <v>19</v>
      </c>
      <c r="Q189" s="69" t="s">
        <v>3661</v>
      </c>
      <c r="R189" s="69" t="s">
        <v>3658</v>
      </c>
      <c r="S189" s="69" t="s">
        <v>3659</v>
      </c>
      <c r="T189" s="69" t="s">
        <v>3659</v>
      </c>
      <c r="V189" s="211"/>
    </row>
    <row r="190" spans="1:22" ht="14.4" x14ac:dyDescent="0.3">
      <c r="A190" s="69" t="s">
        <v>1463</v>
      </c>
      <c r="B190" s="69" t="s">
        <v>1464</v>
      </c>
      <c r="C190" s="69" t="s">
        <v>3665</v>
      </c>
      <c r="D190" s="69">
        <v>12.66</v>
      </c>
      <c r="E190" s="69">
        <v>12.44</v>
      </c>
      <c r="F190" s="69">
        <v>11.67</v>
      </c>
      <c r="G190" s="69">
        <v>6.48</v>
      </c>
      <c r="H190" s="69">
        <v>6.23</v>
      </c>
      <c r="I190" s="69">
        <v>5.36</v>
      </c>
      <c r="J190" s="69">
        <v>7.6</v>
      </c>
      <c r="K190" s="69">
        <v>7.97</v>
      </c>
      <c r="L190" s="69">
        <v>8.9</v>
      </c>
      <c r="M190" s="69">
        <v>10.49</v>
      </c>
      <c r="N190" s="69">
        <v>11.96</v>
      </c>
      <c r="O190" s="69">
        <v>12.82</v>
      </c>
      <c r="P190" s="69" t="s">
        <v>19</v>
      </c>
      <c r="Q190" s="69" t="s">
        <v>3661</v>
      </c>
      <c r="R190" s="69" t="s">
        <v>3658</v>
      </c>
      <c r="S190" s="69" t="s">
        <v>3659</v>
      </c>
      <c r="T190" s="69" t="s">
        <v>3659</v>
      </c>
      <c r="V190" s="211"/>
    </row>
    <row r="191" spans="1:22" ht="14.4" x14ac:dyDescent="0.3">
      <c r="A191" s="69" t="s">
        <v>1259</v>
      </c>
      <c r="B191" s="69" t="s">
        <v>1260</v>
      </c>
      <c r="C191" s="69" t="s">
        <v>3665</v>
      </c>
      <c r="D191" s="69">
        <v>0.74</v>
      </c>
      <c r="E191" s="69">
        <v>0.97</v>
      </c>
      <c r="F191" s="69">
        <v>1.5</v>
      </c>
      <c r="G191" s="69">
        <v>1.33</v>
      </c>
      <c r="H191" s="69">
        <v>2.11</v>
      </c>
      <c r="I191" s="69">
        <v>2.63</v>
      </c>
      <c r="J191" s="69">
        <v>2.48</v>
      </c>
      <c r="K191" s="69">
        <v>2.44</v>
      </c>
      <c r="L191" s="69">
        <v>1.68</v>
      </c>
      <c r="M191" s="69">
        <v>0.85</v>
      </c>
      <c r="N191" s="69">
        <v>0.64</v>
      </c>
      <c r="O191" s="69">
        <v>0.61</v>
      </c>
      <c r="P191" s="69" t="s">
        <v>19</v>
      </c>
      <c r="Q191" s="69" t="s">
        <v>3661</v>
      </c>
      <c r="R191" s="69" t="s">
        <v>3658</v>
      </c>
      <c r="S191" s="69" t="s">
        <v>3659</v>
      </c>
      <c r="T191" s="69" t="s">
        <v>3659</v>
      </c>
      <c r="V191" s="211"/>
    </row>
    <row r="192" spans="1:22" ht="14.4" x14ac:dyDescent="0.3">
      <c r="A192" s="69" t="s">
        <v>2966</v>
      </c>
      <c r="B192" s="69" t="s">
        <v>2967</v>
      </c>
      <c r="C192" s="69" t="s">
        <v>3665</v>
      </c>
      <c r="D192" s="69">
        <v>58.33</v>
      </c>
      <c r="E192" s="69">
        <v>57.64</v>
      </c>
      <c r="F192" s="69">
        <v>54.65</v>
      </c>
      <c r="G192" s="69">
        <v>48.88</v>
      </c>
      <c r="H192" s="69">
        <v>50.83</v>
      </c>
      <c r="I192" s="69">
        <v>49.78</v>
      </c>
      <c r="J192" s="69">
        <v>53.81</v>
      </c>
      <c r="K192" s="69">
        <v>54.05</v>
      </c>
      <c r="L192" s="69">
        <v>53.72</v>
      </c>
      <c r="M192" s="69">
        <v>54.22</v>
      </c>
      <c r="N192" s="69">
        <v>58.44</v>
      </c>
      <c r="O192" s="69">
        <v>59.28</v>
      </c>
      <c r="P192" s="69" t="s">
        <v>19</v>
      </c>
      <c r="Q192" s="69" t="s">
        <v>3661</v>
      </c>
      <c r="R192" s="69" t="s">
        <v>3658</v>
      </c>
      <c r="S192" s="69" t="s">
        <v>3659</v>
      </c>
      <c r="T192" s="69" t="s">
        <v>3659</v>
      </c>
      <c r="V192" s="211"/>
    </row>
    <row r="193" spans="1:22" ht="14.4" x14ac:dyDescent="0.3">
      <c r="A193" s="69" t="s">
        <v>2664</v>
      </c>
      <c r="B193" s="69" t="s">
        <v>2665</v>
      </c>
      <c r="C193" s="69" t="s">
        <v>3665</v>
      </c>
      <c r="D193" s="69">
        <v>0.9</v>
      </c>
      <c r="E193" s="69">
        <v>0.98</v>
      </c>
      <c r="F193" s="69">
        <v>0.65</v>
      </c>
      <c r="G193" s="69">
        <v>0.72</v>
      </c>
      <c r="H193" s="69">
        <v>1.81</v>
      </c>
      <c r="I193" s="69">
        <v>8.9600000000000009</v>
      </c>
      <c r="J193" s="69">
        <v>7.38</v>
      </c>
      <c r="K193" s="69">
        <v>4.88</v>
      </c>
      <c r="L193" s="69">
        <v>0.6</v>
      </c>
      <c r="M193" s="69">
        <v>0.31</v>
      </c>
      <c r="N193" s="69">
        <v>0.38</v>
      </c>
      <c r="O193" s="69">
        <v>0.8</v>
      </c>
      <c r="P193" s="69" t="s">
        <v>20</v>
      </c>
      <c r="Q193" s="69" t="s">
        <v>3661</v>
      </c>
      <c r="R193" s="69" t="s">
        <v>3658</v>
      </c>
      <c r="S193" s="69" t="s">
        <v>3659</v>
      </c>
      <c r="T193" s="69" t="s">
        <v>3659</v>
      </c>
      <c r="V193" s="211"/>
    </row>
    <row r="194" spans="1:22" ht="14.4" x14ac:dyDescent="0.3">
      <c r="A194" s="69" t="s">
        <v>2046</v>
      </c>
      <c r="B194" s="69" t="s">
        <v>2047</v>
      </c>
      <c r="C194" s="69" t="s">
        <v>3665</v>
      </c>
      <c r="D194" s="69">
        <v>9.94</v>
      </c>
      <c r="E194" s="69">
        <v>9.2100000000000009</v>
      </c>
      <c r="F194" s="69">
        <v>8.49</v>
      </c>
      <c r="G194" s="69">
        <v>7.8</v>
      </c>
      <c r="H194" s="69">
        <v>7.57</v>
      </c>
      <c r="I194" s="69">
        <v>5.76</v>
      </c>
      <c r="J194" s="69">
        <v>5.26</v>
      </c>
      <c r="K194" s="69">
        <v>5.89</v>
      </c>
      <c r="L194" s="69">
        <v>7.74</v>
      </c>
      <c r="M194" s="69">
        <v>8.56</v>
      </c>
      <c r="N194" s="69">
        <v>9.85</v>
      </c>
      <c r="O194" s="69">
        <v>10.58</v>
      </c>
      <c r="P194" s="69" t="s">
        <v>19</v>
      </c>
      <c r="Q194" s="69" t="s">
        <v>3661</v>
      </c>
      <c r="R194" s="69" t="s">
        <v>3658</v>
      </c>
      <c r="S194" s="69" t="s">
        <v>3659</v>
      </c>
      <c r="T194" s="69" t="s">
        <v>3659</v>
      </c>
      <c r="V194" s="211"/>
    </row>
    <row r="195" spans="1:22" ht="14.4" x14ac:dyDescent="0.3">
      <c r="A195" s="69" t="s">
        <v>801</v>
      </c>
      <c r="B195" s="69" t="s">
        <v>802</v>
      </c>
      <c r="C195" s="69" t="s">
        <v>3665</v>
      </c>
      <c r="D195" s="69">
        <v>0.82</v>
      </c>
      <c r="E195" s="69">
        <v>3.02</v>
      </c>
      <c r="F195" s="69">
        <v>5.17</v>
      </c>
      <c r="G195" s="69">
        <v>0.82</v>
      </c>
      <c r="H195" s="69">
        <v>0.43</v>
      </c>
      <c r="I195" s="69">
        <v>9.4499999999999993</v>
      </c>
      <c r="J195" s="69">
        <v>9.5500000000000007</v>
      </c>
      <c r="K195" s="69">
        <v>2.42</v>
      </c>
      <c r="L195" s="69">
        <v>1.02</v>
      </c>
      <c r="M195" s="69">
        <v>1</v>
      </c>
      <c r="N195" s="69">
        <v>1.82</v>
      </c>
      <c r="O195" s="69">
        <v>0.8</v>
      </c>
      <c r="P195" s="69" t="s">
        <v>20</v>
      </c>
      <c r="Q195" s="69" t="s">
        <v>3661</v>
      </c>
      <c r="R195" s="69" t="s">
        <v>3658</v>
      </c>
      <c r="S195" s="69" t="s">
        <v>3659</v>
      </c>
      <c r="T195" s="69" t="s">
        <v>3659</v>
      </c>
      <c r="V195" s="211"/>
    </row>
    <row r="196" spans="1:22" ht="14.4" x14ac:dyDescent="0.3">
      <c r="A196" s="69" t="s">
        <v>2935</v>
      </c>
      <c r="B196" s="69" t="s">
        <v>2936</v>
      </c>
      <c r="C196" s="69" t="s">
        <v>3665</v>
      </c>
      <c r="D196" s="69">
        <v>6.2</v>
      </c>
      <c r="E196" s="69">
        <v>4.6500000000000004</v>
      </c>
      <c r="F196" s="69">
        <v>27.9</v>
      </c>
      <c r="G196" s="69">
        <v>23.25</v>
      </c>
      <c r="H196" s="69">
        <v>24.8</v>
      </c>
      <c r="I196" s="69">
        <v>48.05</v>
      </c>
      <c r="J196" s="69">
        <v>60.45</v>
      </c>
      <c r="K196" s="69">
        <v>41.85</v>
      </c>
      <c r="L196" s="69">
        <v>21.7</v>
      </c>
      <c r="M196" s="69">
        <v>3.1</v>
      </c>
      <c r="N196" s="69">
        <v>3.1</v>
      </c>
      <c r="O196" s="69">
        <v>0</v>
      </c>
      <c r="P196" s="69" t="s">
        <v>19</v>
      </c>
      <c r="Q196" s="69" t="s">
        <v>3661</v>
      </c>
      <c r="R196" s="69" t="s">
        <v>3658</v>
      </c>
      <c r="S196" s="69" t="s">
        <v>3659</v>
      </c>
      <c r="T196" s="69" t="s">
        <v>3659</v>
      </c>
      <c r="V196" s="211"/>
    </row>
    <row r="197" spans="1:22" ht="14.4" x14ac:dyDescent="0.3">
      <c r="A197" s="69" t="s">
        <v>2860</v>
      </c>
      <c r="B197" s="69" t="s">
        <v>2861</v>
      </c>
      <c r="C197" s="69" t="s">
        <v>3665</v>
      </c>
      <c r="D197" s="69">
        <v>3.68</v>
      </c>
      <c r="E197" s="69">
        <v>2.76</v>
      </c>
      <c r="F197" s="69">
        <v>16.559999999999999</v>
      </c>
      <c r="G197" s="69">
        <v>13.8</v>
      </c>
      <c r="H197" s="69">
        <v>14.72</v>
      </c>
      <c r="I197" s="69">
        <v>28.52</v>
      </c>
      <c r="J197" s="69">
        <v>35.880000000000003</v>
      </c>
      <c r="K197" s="69">
        <v>24.84</v>
      </c>
      <c r="L197" s="69">
        <v>12.88</v>
      </c>
      <c r="M197" s="69">
        <v>1.84</v>
      </c>
      <c r="N197" s="69">
        <v>1.84</v>
      </c>
      <c r="O197" s="69">
        <v>0</v>
      </c>
      <c r="P197" s="69" t="s">
        <v>19</v>
      </c>
      <c r="Q197" s="69" t="s">
        <v>3661</v>
      </c>
      <c r="R197" s="69" t="s">
        <v>3669</v>
      </c>
      <c r="S197" s="69" t="s">
        <v>3670</v>
      </c>
      <c r="T197" s="69" t="s">
        <v>3680</v>
      </c>
      <c r="V197" s="211"/>
    </row>
    <row r="198" spans="1:22" ht="14.4" x14ac:dyDescent="0.3">
      <c r="A198" s="69" t="s">
        <v>2858</v>
      </c>
      <c r="B198" s="69" t="s">
        <v>2859</v>
      </c>
      <c r="C198" s="69" t="s">
        <v>3665</v>
      </c>
      <c r="D198" s="69">
        <v>0.4</v>
      </c>
      <c r="E198" s="69">
        <v>0.3</v>
      </c>
      <c r="F198" s="69">
        <v>1.8</v>
      </c>
      <c r="G198" s="69">
        <v>1.5</v>
      </c>
      <c r="H198" s="69">
        <v>1.6</v>
      </c>
      <c r="I198" s="69">
        <v>3.1</v>
      </c>
      <c r="J198" s="69">
        <v>3.9</v>
      </c>
      <c r="K198" s="69">
        <v>2.7</v>
      </c>
      <c r="L198" s="69">
        <v>1.4</v>
      </c>
      <c r="M198" s="69">
        <v>0.2</v>
      </c>
      <c r="N198" s="69">
        <v>0.2</v>
      </c>
      <c r="O198" s="69">
        <v>0</v>
      </c>
      <c r="P198" s="69" t="s">
        <v>19</v>
      </c>
      <c r="Q198" s="69" t="s">
        <v>3661</v>
      </c>
      <c r="R198" s="69" t="s">
        <v>3681</v>
      </c>
      <c r="S198" s="69" t="s">
        <v>3682</v>
      </c>
      <c r="T198" s="69" t="s">
        <v>3659</v>
      </c>
      <c r="V198" s="211"/>
    </row>
    <row r="199" spans="1:22" ht="14.4" x14ac:dyDescent="0.3">
      <c r="A199" s="69" t="s">
        <v>2506</v>
      </c>
      <c r="B199" s="69" t="s">
        <v>2507</v>
      </c>
      <c r="C199" s="69" t="s">
        <v>3665</v>
      </c>
      <c r="D199" s="69">
        <v>1.92</v>
      </c>
      <c r="E199" s="69">
        <v>1.44</v>
      </c>
      <c r="F199" s="69">
        <v>8.64</v>
      </c>
      <c r="G199" s="69">
        <v>7.2</v>
      </c>
      <c r="H199" s="69">
        <v>7.68</v>
      </c>
      <c r="I199" s="69">
        <v>14.88</v>
      </c>
      <c r="J199" s="69">
        <v>16.5</v>
      </c>
      <c r="K199" s="69">
        <v>12.96</v>
      </c>
      <c r="L199" s="69">
        <v>6.72</v>
      </c>
      <c r="M199" s="69">
        <v>0.96</v>
      </c>
      <c r="N199" s="69">
        <v>0.96</v>
      </c>
      <c r="O199" s="69">
        <v>0</v>
      </c>
      <c r="P199" s="69" t="s">
        <v>19</v>
      </c>
      <c r="Q199" s="69" t="s">
        <v>3661</v>
      </c>
      <c r="R199" s="69" t="s">
        <v>3681</v>
      </c>
      <c r="S199" s="69" t="s">
        <v>3683</v>
      </c>
      <c r="T199" s="69" t="s">
        <v>3659</v>
      </c>
      <c r="V199" s="211"/>
    </row>
    <row r="200" spans="1:22" ht="14.4" x14ac:dyDescent="0.3">
      <c r="A200" s="69" t="s">
        <v>1673</v>
      </c>
      <c r="B200" s="69" t="s">
        <v>1674</v>
      </c>
      <c r="C200" s="69" t="s">
        <v>3662</v>
      </c>
      <c r="D200" s="69">
        <v>0.8</v>
      </c>
      <c r="E200" s="69">
        <v>0.6</v>
      </c>
      <c r="F200" s="69">
        <v>3.6</v>
      </c>
      <c r="G200" s="69">
        <v>3</v>
      </c>
      <c r="H200" s="69">
        <v>3.2</v>
      </c>
      <c r="I200" s="69">
        <v>6.2</v>
      </c>
      <c r="J200" s="69">
        <v>7.8</v>
      </c>
      <c r="K200" s="69">
        <v>5.4</v>
      </c>
      <c r="L200" s="69">
        <v>2.8</v>
      </c>
      <c r="M200" s="69">
        <v>0.4</v>
      </c>
      <c r="N200" s="69">
        <v>0.4</v>
      </c>
      <c r="O200" s="69">
        <v>0</v>
      </c>
      <c r="P200" s="69" t="s">
        <v>19</v>
      </c>
      <c r="Q200" s="69" t="s">
        <v>3657</v>
      </c>
      <c r="R200" s="69" t="s">
        <v>3658</v>
      </c>
      <c r="S200" s="69" t="s">
        <v>3670</v>
      </c>
      <c r="T200" s="69" t="s">
        <v>3659</v>
      </c>
      <c r="V200" s="211"/>
    </row>
    <row r="201" spans="1:22" ht="14.4" x14ac:dyDescent="0.3">
      <c r="A201" s="69" t="s">
        <v>3246</v>
      </c>
      <c r="B201" s="69" t="s">
        <v>3247</v>
      </c>
      <c r="C201" s="69" t="s">
        <v>3662</v>
      </c>
      <c r="D201" s="69">
        <v>0.44</v>
      </c>
      <c r="E201" s="69">
        <v>0.33</v>
      </c>
      <c r="F201" s="69">
        <v>1.98</v>
      </c>
      <c r="G201" s="69">
        <v>1.65</v>
      </c>
      <c r="H201" s="69">
        <v>1.76</v>
      </c>
      <c r="I201" s="69">
        <v>3.41</v>
      </c>
      <c r="J201" s="69">
        <v>4.29</v>
      </c>
      <c r="K201" s="69">
        <v>2.97</v>
      </c>
      <c r="L201" s="69">
        <v>1.54</v>
      </c>
      <c r="M201" s="69">
        <v>0.22</v>
      </c>
      <c r="N201" s="69">
        <v>0.22</v>
      </c>
      <c r="O201" s="69">
        <v>0</v>
      </c>
      <c r="P201" s="69" t="s">
        <v>19</v>
      </c>
      <c r="Q201" s="69" t="s">
        <v>3657</v>
      </c>
      <c r="R201" s="69" t="s">
        <v>3658</v>
      </c>
      <c r="S201" s="69" t="s">
        <v>3670</v>
      </c>
      <c r="T201" s="69" t="s">
        <v>3659</v>
      </c>
      <c r="V201" s="211"/>
    </row>
    <row r="202" spans="1:22" ht="14.4" x14ac:dyDescent="0.3">
      <c r="A202" s="69" t="s">
        <v>393</v>
      </c>
      <c r="B202" s="69" t="s">
        <v>394</v>
      </c>
      <c r="C202" s="69" t="s">
        <v>3666</v>
      </c>
      <c r="D202" s="69">
        <v>0</v>
      </c>
      <c r="E202" s="69">
        <v>0</v>
      </c>
      <c r="F202" s="69">
        <v>0</v>
      </c>
      <c r="G202" s="69">
        <v>0</v>
      </c>
      <c r="H202" s="69">
        <v>0</v>
      </c>
      <c r="I202" s="69">
        <v>0</v>
      </c>
      <c r="J202" s="69">
        <v>0</v>
      </c>
      <c r="K202" s="69">
        <v>0</v>
      </c>
      <c r="L202" s="69">
        <v>0</v>
      </c>
      <c r="M202" s="69">
        <v>0</v>
      </c>
      <c r="N202" s="69">
        <v>0</v>
      </c>
      <c r="O202" s="69">
        <v>0</v>
      </c>
      <c r="P202" s="69" t="s">
        <v>19</v>
      </c>
      <c r="Q202" s="69" t="s">
        <v>3661</v>
      </c>
      <c r="R202" s="69" t="s">
        <v>3663</v>
      </c>
      <c r="S202" s="69" t="s">
        <v>3659</v>
      </c>
      <c r="T202" s="69" t="s">
        <v>3659</v>
      </c>
      <c r="V202" s="211"/>
    </row>
    <row r="203" spans="1:22" ht="14.4" x14ac:dyDescent="0.3">
      <c r="A203" s="69" t="s">
        <v>928</v>
      </c>
      <c r="B203" s="69" t="s">
        <v>1065</v>
      </c>
      <c r="C203" s="69" t="s">
        <v>3666</v>
      </c>
      <c r="D203" s="69">
        <v>28</v>
      </c>
      <c r="E203" s="69">
        <v>28</v>
      </c>
      <c r="F203" s="69">
        <v>28</v>
      </c>
      <c r="G203" s="69">
        <v>28</v>
      </c>
      <c r="H203" s="69">
        <v>28</v>
      </c>
      <c r="I203" s="69">
        <v>28</v>
      </c>
      <c r="J203" s="69">
        <v>28</v>
      </c>
      <c r="K203" s="69">
        <v>28</v>
      </c>
      <c r="L203" s="69">
        <v>28</v>
      </c>
      <c r="M203" s="69">
        <v>28</v>
      </c>
      <c r="N203" s="69">
        <v>28</v>
      </c>
      <c r="O203" s="69">
        <v>28</v>
      </c>
      <c r="P203" s="69" t="s">
        <v>20</v>
      </c>
      <c r="Q203" s="69" t="s">
        <v>3661</v>
      </c>
      <c r="R203" s="69" t="s">
        <v>3658</v>
      </c>
      <c r="S203" s="69" t="s">
        <v>3659</v>
      </c>
      <c r="T203" s="69" t="s">
        <v>3659</v>
      </c>
      <c r="V203" s="211"/>
    </row>
    <row r="204" spans="1:22" ht="14.4" x14ac:dyDescent="0.3">
      <c r="A204" s="69" t="s">
        <v>2484</v>
      </c>
      <c r="B204" s="69" t="s">
        <v>2485</v>
      </c>
      <c r="C204" s="69" t="s">
        <v>3665</v>
      </c>
      <c r="D204" s="69">
        <v>4.0999999999999996</v>
      </c>
      <c r="E204" s="69">
        <v>4.22</v>
      </c>
      <c r="F204" s="69">
        <v>4.0199999999999996</v>
      </c>
      <c r="G204" s="69">
        <v>4.17</v>
      </c>
      <c r="H204" s="69">
        <v>4.16</v>
      </c>
      <c r="I204" s="69">
        <v>4.16</v>
      </c>
      <c r="J204" s="69">
        <v>4.1399999999999997</v>
      </c>
      <c r="K204" s="69">
        <v>3.73</v>
      </c>
      <c r="L204" s="69">
        <v>4.13</v>
      </c>
      <c r="M204" s="69">
        <v>4.2</v>
      </c>
      <c r="N204" s="69">
        <v>3.74</v>
      </c>
      <c r="O204" s="69">
        <v>3.85</v>
      </c>
      <c r="P204" s="69" t="s">
        <v>19</v>
      </c>
      <c r="Q204" s="69" t="s">
        <v>3657</v>
      </c>
      <c r="R204" s="69" t="s">
        <v>3658</v>
      </c>
      <c r="S204" s="69" t="s">
        <v>3659</v>
      </c>
      <c r="T204" s="69" t="s">
        <v>3659</v>
      </c>
      <c r="V204" s="211"/>
    </row>
    <row r="205" spans="1:22" ht="14.4" x14ac:dyDescent="0.3">
      <c r="A205" s="69" t="s">
        <v>1630</v>
      </c>
      <c r="B205" s="69" t="s">
        <v>1631</v>
      </c>
      <c r="C205" s="69" t="s">
        <v>3665</v>
      </c>
      <c r="D205" s="69">
        <v>0</v>
      </c>
      <c r="E205" s="69">
        <v>0</v>
      </c>
      <c r="F205" s="69">
        <v>0.48</v>
      </c>
      <c r="G205" s="69">
        <v>2.5099999999999998</v>
      </c>
      <c r="H205" s="69">
        <v>2.41</v>
      </c>
      <c r="I205" s="69">
        <v>2.54</v>
      </c>
      <c r="J205" s="69">
        <v>2.76</v>
      </c>
      <c r="K205" s="69">
        <v>2.9</v>
      </c>
      <c r="L205" s="69">
        <v>2.06</v>
      </c>
      <c r="M205" s="69">
        <v>0.03</v>
      </c>
      <c r="N205" s="69">
        <v>0</v>
      </c>
      <c r="O205" s="69">
        <v>0</v>
      </c>
      <c r="P205" s="69" t="s">
        <v>19</v>
      </c>
      <c r="Q205" s="69" t="s">
        <v>3657</v>
      </c>
      <c r="R205" s="69" t="s">
        <v>3658</v>
      </c>
      <c r="S205" s="69" t="s">
        <v>3659</v>
      </c>
      <c r="T205" s="69" t="s">
        <v>3659</v>
      </c>
      <c r="V205" s="211"/>
    </row>
    <row r="206" spans="1:22" ht="14.4" x14ac:dyDescent="0.3">
      <c r="A206" s="69" t="s">
        <v>3129</v>
      </c>
      <c r="B206" s="69" t="s">
        <v>3130</v>
      </c>
      <c r="C206" s="69" t="s">
        <v>3665</v>
      </c>
      <c r="D206" s="69">
        <v>3.2</v>
      </c>
      <c r="E206" s="69">
        <v>3.85</v>
      </c>
      <c r="F206" s="69">
        <v>5.42</v>
      </c>
      <c r="G206" s="69">
        <v>5.95</v>
      </c>
      <c r="H206" s="69">
        <v>4.5999999999999996</v>
      </c>
      <c r="I206" s="69">
        <v>1.64</v>
      </c>
      <c r="J206" s="69">
        <v>0.1</v>
      </c>
      <c r="K206" s="69">
        <v>0</v>
      </c>
      <c r="L206" s="69">
        <v>0</v>
      </c>
      <c r="M206" s="69">
        <v>0</v>
      </c>
      <c r="N206" s="69">
        <v>0.36</v>
      </c>
      <c r="O206" s="69">
        <v>0.91</v>
      </c>
      <c r="P206" s="69" t="s">
        <v>19</v>
      </c>
      <c r="Q206" s="69" t="s">
        <v>3657</v>
      </c>
      <c r="R206" s="69" t="s">
        <v>3658</v>
      </c>
      <c r="S206" s="69" t="s">
        <v>3659</v>
      </c>
      <c r="T206" s="69" t="s">
        <v>3659</v>
      </c>
      <c r="V206" s="211"/>
    </row>
    <row r="207" spans="1:22" ht="14.4" x14ac:dyDescent="0.3">
      <c r="A207" s="69" t="s">
        <v>2265</v>
      </c>
      <c r="B207" s="69" t="s">
        <v>2266</v>
      </c>
      <c r="C207" s="69" t="s">
        <v>3665</v>
      </c>
      <c r="D207" s="69">
        <v>1.66</v>
      </c>
      <c r="E207" s="69">
        <v>1.56</v>
      </c>
      <c r="F207" s="69">
        <v>2.31</v>
      </c>
      <c r="G207" s="69">
        <v>2.37</v>
      </c>
      <c r="H207" s="69">
        <v>1.75</v>
      </c>
      <c r="I207" s="69">
        <v>1.06</v>
      </c>
      <c r="J207" s="69">
        <v>0.81</v>
      </c>
      <c r="K207" s="69">
        <v>0.03</v>
      </c>
      <c r="L207" s="69">
        <v>0</v>
      </c>
      <c r="M207" s="69">
        <v>0</v>
      </c>
      <c r="N207" s="69">
        <v>0.47</v>
      </c>
      <c r="O207" s="69">
        <v>0.66</v>
      </c>
      <c r="P207" s="69" t="s">
        <v>19</v>
      </c>
      <c r="Q207" s="69" t="s">
        <v>3657</v>
      </c>
      <c r="R207" s="69" t="s">
        <v>3658</v>
      </c>
      <c r="S207" s="69" t="s">
        <v>3659</v>
      </c>
      <c r="T207" s="69" t="s">
        <v>3659</v>
      </c>
      <c r="V207" s="211"/>
    </row>
    <row r="208" spans="1:22" ht="14.4" x14ac:dyDescent="0.3">
      <c r="A208" s="69" t="s">
        <v>2368</v>
      </c>
      <c r="B208" s="69" t="s">
        <v>2369</v>
      </c>
      <c r="C208" s="69" t="s">
        <v>3665</v>
      </c>
      <c r="D208" s="69">
        <v>0.5</v>
      </c>
      <c r="E208" s="69">
        <v>2.1</v>
      </c>
      <c r="F208" s="69">
        <v>4</v>
      </c>
      <c r="G208" s="69">
        <v>4.2</v>
      </c>
      <c r="H208" s="69">
        <v>4</v>
      </c>
      <c r="I208" s="69">
        <v>1.44</v>
      </c>
      <c r="J208" s="69">
        <v>0.22</v>
      </c>
      <c r="K208" s="69">
        <v>0</v>
      </c>
      <c r="L208" s="69">
        <v>0</v>
      </c>
      <c r="M208" s="69">
        <v>0</v>
      </c>
      <c r="N208" s="69">
        <v>0</v>
      </c>
      <c r="O208" s="69">
        <v>0.24</v>
      </c>
      <c r="P208" s="69" t="s">
        <v>20</v>
      </c>
      <c r="Q208" s="69" t="s">
        <v>3657</v>
      </c>
      <c r="R208" s="69" t="s">
        <v>3658</v>
      </c>
      <c r="S208" s="69" t="s">
        <v>3659</v>
      </c>
      <c r="T208" s="69" t="s">
        <v>3659</v>
      </c>
      <c r="V208" s="211"/>
    </row>
    <row r="209" spans="1:22" ht="14.4" x14ac:dyDescent="0.3">
      <c r="A209" s="69" t="s">
        <v>2467</v>
      </c>
      <c r="B209" s="69" t="s">
        <v>2468</v>
      </c>
      <c r="C209" s="69" t="s">
        <v>3665</v>
      </c>
      <c r="D209" s="69">
        <v>1.1100000000000001</v>
      </c>
      <c r="E209" s="69">
        <v>1.24</v>
      </c>
      <c r="F209" s="69">
        <v>1.54</v>
      </c>
      <c r="G209" s="69">
        <v>1.66</v>
      </c>
      <c r="H209" s="69">
        <v>1.1299999999999999</v>
      </c>
      <c r="I209" s="69">
        <v>0.77</v>
      </c>
      <c r="J209" s="69">
        <v>0.23</v>
      </c>
      <c r="K209" s="69">
        <v>0</v>
      </c>
      <c r="L209" s="69">
        <v>0</v>
      </c>
      <c r="M209" s="69">
        <v>0</v>
      </c>
      <c r="N209" s="69">
        <v>0.16</v>
      </c>
      <c r="O209" s="69">
        <v>0.43</v>
      </c>
      <c r="P209" s="69" t="s">
        <v>19</v>
      </c>
      <c r="Q209" s="69" t="s">
        <v>3657</v>
      </c>
      <c r="R209" s="69" t="s">
        <v>3658</v>
      </c>
      <c r="S209" s="69" t="s">
        <v>3659</v>
      </c>
      <c r="T209" s="69" t="s">
        <v>3659</v>
      </c>
      <c r="V209" s="211"/>
    </row>
    <row r="210" spans="1:22" ht="14.4" x14ac:dyDescent="0.3">
      <c r="A210" s="69" t="s">
        <v>1583</v>
      </c>
      <c r="B210" s="69" t="s">
        <v>1584</v>
      </c>
      <c r="C210" s="69" t="s">
        <v>3665</v>
      </c>
      <c r="D210" s="69">
        <v>1</v>
      </c>
      <c r="E210" s="69">
        <v>0.88</v>
      </c>
      <c r="F210" s="69">
        <v>0.76</v>
      </c>
      <c r="G210" s="69">
        <v>1.1499999999999999</v>
      </c>
      <c r="H210" s="69">
        <v>0.68</v>
      </c>
      <c r="I210" s="69">
        <v>0.64</v>
      </c>
      <c r="J210" s="69">
        <v>0.44</v>
      </c>
      <c r="K210" s="69">
        <v>0.17</v>
      </c>
      <c r="L210" s="69">
        <v>0.13</v>
      </c>
      <c r="M210" s="69">
        <v>0.23</v>
      </c>
      <c r="N210" s="69">
        <v>0.46</v>
      </c>
      <c r="O210" s="69">
        <v>0.75</v>
      </c>
      <c r="P210" s="69" t="s">
        <v>19</v>
      </c>
      <c r="Q210" s="69" t="s">
        <v>3657</v>
      </c>
      <c r="R210" s="69" t="s">
        <v>3658</v>
      </c>
      <c r="S210" s="69" t="s">
        <v>3659</v>
      </c>
      <c r="T210" s="69" t="s">
        <v>3659</v>
      </c>
      <c r="V210" s="211"/>
    </row>
    <row r="211" spans="1:22" ht="14.4" x14ac:dyDescent="0.3">
      <c r="A211" s="69" t="s">
        <v>734</v>
      </c>
      <c r="B211" s="69" t="s">
        <v>735</v>
      </c>
      <c r="C211" s="69" t="s">
        <v>3676</v>
      </c>
      <c r="D211" s="69">
        <v>5.64</v>
      </c>
      <c r="E211" s="69">
        <v>5.34</v>
      </c>
      <c r="F211" s="69">
        <v>5.25</v>
      </c>
      <c r="G211" s="69">
        <v>5.09</v>
      </c>
      <c r="H211" s="69">
        <v>5.7</v>
      </c>
      <c r="I211" s="69">
        <v>5.83</v>
      </c>
      <c r="J211" s="69">
        <v>5.81</v>
      </c>
      <c r="K211" s="69">
        <v>5.1100000000000003</v>
      </c>
      <c r="L211" s="69">
        <v>4.8600000000000003</v>
      </c>
      <c r="M211" s="69">
        <v>5.59</v>
      </c>
      <c r="N211" s="69">
        <v>5.6</v>
      </c>
      <c r="O211" s="69">
        <v>5.57</v>
      </c>
      <c r="P211" s="69" t="s">
        <v>19</v>
      </c>
      <c r="Q211" s="69" t="s">
        <v>3661</v>
      </c>
      <c r="R211" s="69" t="s">
        <v>3658</v>
      </c>
      <c r="S211" s="69" t="s">
        <v>3659</v>
      </c>
      <c r="T211" s="69" t="s">
        <v>3659</v>
      </c>
      <c r="V211" s="211"/>
    </row>
    <row r="212" spans="1:22" ht="14.4" x14ac:dyDescent="0.3">
      <c r="A212" s="69" t="s">
        <v>2145</v>
      </c>
      <c r="B212" s="69" t="s">
        <v>2146</v>
      </c>
      <c r="C212" s="69" t="s">
        <v>3676</v>
      </c>
      <c r="D212" s="69">
        <v>5.56</v>
      </c>
      <c r="E212" s="69">
        <v>4.17</v>
      </c>
      <c r="F212" s="69">
        <v>25.02</v>
      </c>
      <c r="G212" s="69">
        <v>20.85</v>
      </c>
      <c r="H212" s="69">
        <v>22.24</v>
      </c>
      <c r="I212" s="69">
        <v>43.09</v>
      </c>
      <c r="J212" s="69">
        <v>54.21</v>
      </c>
      <c r="K212" s="69">
        <v>37.53</v>
      </c>
      <c r="L212" s="69">
        <v>19.46</v>
      </c>
      <c r="M212" s="69">
        <v>2.78</v>
      </c>
      <c r="N212" s="69">
        <v>2.78</v>
      </c>
      <c r="O212" s="69">
        <v>0</v>
      </c>
      <c r="P212" s="69" t="s">
        <v>19</v>
      </c>
      <c r="Q212" s="69" t="s">
        <v>3661</v>
      </c>
      <c r="R212" s="69" t="s">
        <v>3658</v>
      </c>
      <c r="S212" s="69" t="s">
        <v>3659</v>
      </c>
      <c r="T212" s="69" t="s">
        <v>3659</v>
      </c>
      <c r="V212" s="211"/>
    </row>
    <row r="213" spans="1:22" ht="14.4" x14ac:dyDescent="0.3">
      <c r="A213" s="69" t="s">
        <v>3557</v>
      </c>
      <c r="B213" s="69" t="s">
        <v>3558</v>
      </c>
      <c r="C213" s="69" t="s">
        <v>3676</v>
      </c>
      <c r="D213" s="69">
        <v>0.08</v>
      </c>
      <c r="E213" s="69">
        <v>0.06</v>
      </c>
      <c r="F213" s="69">
        <v>0.36</v>
      </c>
      <c r="G213" s="69">
        <v>0.3</v>
      </c>
      <c r="H213" s="69">
        <v>0.32</v>
      </c>
      <c r="I213" s="69">
        <v>0.62</v>
      </c>
      <c r="J213" s="69">
        <v>0.78</v>
      </c>
      <c r="K213" s="69">
        <v>0.54</v>
      </c>
      <c r="L213" s="69">
        <v>0.28000000000000003</v>
      </c>
      <c r="M213" s="69">
        <v>0.04</v>
      </c>
      <c r="N213" s="69">
        <v>0.04</v>
      </c>
      <c r="O213" s="69">
        <v>0</v>
      </c>
      <c r="P213" s="69" t="s">
        <v>19</v>
      </c>
      <c r="Q213" s="69" t="s">
        <v>3661</v>
      </c>
      <c r="R213" s="69" t="s">
        <v>3658</v>
      </c>
      <c r="S213" s="69" t="s">
        <v>3659</v>
      </c>
      <c r="T213" s="69" t="s">
        <v>3659</v>
      </c>
      <c r="V213" s="211"/>
    </row>
    <row r="214" spans="1:22" ht="14.4" x14ac:dyDescent="0.3">
      <c r="A214" s="69" t="s">
        <v>935</v>
      </c>
      <c r="B214" s="69" t="s">
        <v>936</v>
      </c>
      <c r="C214" s="69" t="s">
        <v>3676</v>
      </c>
      <c r="D214" s="69">
        <v>0.2</v>
      </c>
      <c r="E214" s="69">
        <v>0.15</v>
      </c>
      <c r="F214" s="69">
        <v>0.9</v>
      </c>
      <c r="G214" s="69">
        <v>0.75</v>
      </c>
      <c r="H214" s="69">
        <v>0.8</v>
      </c>
      <c r="I214" s="69">
        <v>1.55</v>
      </c>
      <c r="J214" s="69">
        <v>1.95</v>
      </c>
      <c r="K214" s="69">
        <v>1.35</v>
      </c>
      <c r="L214" s="69">
        <v>0.7</v>
      </c>
      <c r="M214" s="69">
        <v>0.1</v>
      </c>
      <c r="N214" s="69">
        <v>0.1</v>
      </c>
      <c r="O214" s="69">
        <v>0</v>
      </c>
      <c r="P214" s="69" t="s">
        <v>19</v>
      </c>
      <c r="Q214" s="69" t="s">
        <v>3661</v>
      </c>
      <c r="R214" s="69" t="s">
        <v>3658</v>
      </c>
      <c r="S214" s="69" t="s">
        <v>3659</v>
      </c>
      <c r="T214" s="69" t="s">
        <v>3659</v>
      </c>
      <c r="V214" s="211"/>
    </row>
    <row r="215" spans="1:22" ht="14.4" x14ac:dyDescent="0.3">
      <c r="A215" s="69" t="s">
        <v>1637</v>
      </c>
      <c r="B215" s="69" t="s">
        <v>1638</v>
      </c>
      <c r="C215" s="69" t="s">
        <v>3676</v>
      </c>
      <c r="D215" s="69">
        <v>0.17</v>
      </c>
      <c r="E215" s="69">
        <v>0.13</v>
      </c>
      <c r="F215" s="69">
        <v>0.78</v>
      </c>
      <c r="G215" s="69">
        <v>0.65</v>
      </c>
      <c r="H215" s="69">
        <v>0.69</v>
      </c>
      <c r="I215" s="69">
        <v>1.34</v>
      </c>
      <c r="J215" s="69">
        <v>1.68</v>
      </c>
      <c r="K215" s="69">
        <v>1.17</v>
      </c>
      <c r="L215" s="69">
        <v>0.6</v>
      </c>
      <c r="M215" s="69">
        <v>0.09</v>
      </c>
      <c r="N215" s="69">
        <v>0.09</v>
      </c>
      <c r="O215" s="69">
        <v>0</v>
      </c>
      <c r="P215" s="69" t="s">
        <v>19</v>
      </c>
      <c r="Q215" s="69" t="s">
        <v>3661</v>
      </c>
      <c r="R215" s="69" t="s">
        <v>3681</v>
      </c>
      <c r="S215" s="69" t="s">
        <v>3684</v>
      </c>
      <c r="T215" s="69" t="s">
        <v>3659</v>
      </c>
      <c r="V215" s="211"/>
    </row>
    <row r="216" spans="1:22" ht="14.4" x14ac:dyDescent="0.3">
      <c r="A216" s="69" t="s">
        <v>2697</v>
      </c>
      <c r="B216" s="69" t="s">
        <v>2698</v>
      </c>
      <c r="C216" s="69" t="s">
        <v>3662</v>
      </c>
      <c r="D216" s="69">
        <v>0</v>
      </c>
      <c r="E216" s="69">
        <v>0</v>
      </c>
      <c r="F216" s="69">
        <v>0.14000000000000001</v>
      </c>
      <c r="G216" s="69">
        <v>0.53</v>
      </c>
      <c r="H216" s="69">
        <v>1.1399999999999999</v>
      </c>
      <c r="I216" s="69">
        <v>1.01</v>
      </c>
      <c r="J216" s="69">
        <v>0.92</v>
      </c>
      <c r="K216" s="69">
        <v>0.99</v>
      </c>
      <c r="L216" s="69">
        <v>0.95</v>
      </c>
      <c r="M216" s="69">
        <v>0.41</v>
      </c>
      <c r="N216" s="69">
        <v>0</v>
      </c>
      <c r="O216" s="69">
        <v>0</v>
      </c>
      <c r="P216" s="69" t="s">
        <v>19</v>
      </c>
      <c r="Q216" s="69" t="s">
        <v>3657</v>
      </c>
      <c r="R216" s="69" t="s">
        <v>3658</v>
      </c>
      <c r="S216" s="69" t="s">
        <v>3659</v>
      </c>
      <c r="T216" s="69" t="s">
        <v>3659</v>
      </c>
      <c r="V216" s="211"/>
    </row>
    <row r="217" spans="1:22" ht="14.4" x14ac:dyDescent="0.3">
      <c r="A217" s="69" t="s">
        <v>374</v>
      </c>
      <c r="B217" s="69" t="s">
        <v>881</v>
      </c>
      <c r="C217" s="69" t="s">
        <v>3667</v>
      </c>
      <c r="D217" s="69">
        <v>41.2</v>
      </c>
      <c r="E217" s="69">
        <v>42</v>
      </c>
      <c r="F217" s="69">
        <v>57.2</v>
      </c>
      <c r="G217" s="69">
        <v>52.4</v>
      </c>
      <c r="H217" s="69">
        <v>56</v>
      </c>
      <c r="I217" s="69">
        <v>40.4</v>
      </c>
      <c r="J217" s="69">
        <v>48.84</v>
      </c>
      <c r="K217" s="69">
        <v>52.4</v>
      </c>
      <c r="L217" s="69">
        <v>45.6</v>
      </c>
      <c r="M217" s="69">
        <v>28</v>
      </c>
      <c r="N217" s="69">
        <v>24</v>
      </c>
      <c r="O217" s="69">
        <v>32</v>
      </c>
      <c r="P217" s="69" t="s">
        <v>20</v>
      </c>
      <c r="Q217" s="69" t="s">
        <v>3657</v>
      </c>
      <c r="R217" s="69" t="s">
        <v>3658</v>
      </c>
      <c r="S217" s="69" t="s">
        <v>3659</v>
      </c>
      <c r="T217" s="69" t="s">
        <v>3659</v>
      </c>
      <c r="V217" s="211"/>
    </row>
    <row r="218" spans="1:22" ht="14.4" x14ac:dyDescent="0.3">
      <c r="A218" s="69" t="s">
        <v>2549</v>
      </c>
      <c r="B218" s="69" t="s">
        <v>2550</v>
      </c>
      <c r="C218" s="69" t="s">
        <v>3662</v>
      </c>
      <c r="D218" s="69">
        <v>0.11</v>
      </c>
      <c r="E218" s="69">
        <v>0.05</v>
      </c>
      <c r="F218" s="69">
        <v>0.28999999999999998</v>
      </c>
      <c r="G218" s="69">
        <v>0.15</v>
      </c>
      <c r="H218" s="69">
        <v>0.16</v>
      </c>
      <c r="I218" s="69">
        <v>0.2</v>
      </c>
      <c r="J218" s="69">
        <v>0</v>
      </c>
      <c r="K218" s="69">
        <v>0</v>
      </c>
      <c r="L218" s="69">
        <v>0.3</v>
      </c>
      <c r="M218" s="69">
        <v>0.34</v>
      </c>
      <c r="N218" s="69">
        <v>0.38</v>
      </c>
      <c r="O218" s="69">
        <v>0.05</v>
      </c>
      <c r="P218" s="69" t="s">
        <v>19</v>
      </c>
      <c r="Q218" s="69" t="s">
        <v>3657</v>
      </c>
      <c r="R218" s="69" t="s">
        <v>3658</v>
      </c>
      <c r="S218" s="69" t="s">
        <v>3659</v>
      </c>
      <c r="T218" s="69" t="s">
        <v>3659</v>
      </c>
      <c r="V218" s="211"/>
    </row>
    <row r="219" spans="1:22" ht="14.4" x14ac:dyDescent="0.3">
      <c r="A219" s="69" t="s">
        <v>3065</v>
      </c>
      <c r="B219" s="69" t="s">
        <v>3066</v>
      </c>
      <c r="C219" s="69" t="s">
        <v>3662</v>
      </c>
      <c r="D219" s="69">
        <v>0.25</v>
      </c>
      <c r="E219" s="69">
        <v>0.12</v>
      </c>
      <c r="F219" s="69">
        <v>0.15</v>
      </c>
      <c r="G219" s="69">
        <v>0.28999999999999998</v>
      </c>
      <c r="H219" s="69">
        <v>0.23</v>
      </c>
      <c r="I219" s="69">
        <v>0.43</v>
      </c>
      <c r="J219" s="69">
        <v>0</v>
      </c>
      <c r="K219" s="69">
        <v>0.01</v>
      </c>
      <c r="L219" s="69">
        <v>0.43</v>
      </c>
      <c r="M219" s="69">
        <v>0.52</v>
      </c>
      <c r="N219" s="69">
        <v>0.63</v>
      </c>
      <c r="O219" s="69">
        <v>0.18</v>
      </c>
      <c r="P219" s="69" t="s">
        <v>19</v>
      </c>
      <c r="Q219" s="69" t="s">
        <v>3657</v>
      </c>
      <c r="R219" s="69" t="s">
        <v>3658</v>
      </c>
      <c r="S219" s="69" t="s">
        <v>3659</v>
      </c>
      <c r="T219" s="69" t="s">
        <v>3659</v>
      </c>
      <c r="V219" s="211"/>
    </row>
    <row r="220" spans="1:22" ht="14.4" x14ac:dyDescent="0.3">
      <c r="A220" s="69" t="s">
        <v>2252</v>
      </c>
      <c r="B220" s="69" t="s">
        <v>2253</v>
      </c>
      <c r="C220" s="69" t="s">
        <v>3662</v>
      </c>
      <c r="D220" s="69">
        <v>0.35</v>
      </c>
      <c r="E220" s="69">
        <v>0.22</v>
      </c>
      <c r="F220" s="69">
        <v>0</v>
      </c>
      <c r="G220" s="69">
        <v>0</v>
      </c>
      <c r="H220" s="69">
        <v>0</v>
      </c>
      <c r="I220" s="69">
        <v>0</v>
      </c>
      <c r="J220" s="69">
        <v>0</v>
      </c>
      <c r="K220" s="69">
        <v>0</v>
      </c>
      <c r="L220" s="69">
        <v>0</v>
      </c>
      <c r="M220" s="69">
        <v>0</v>
      </c>
      <c r="N220" s="69">
        <v>0</v>
      </c>
      <c r="O220" s="69">
        <v>0</v>
      </c>
      <c r="P220" s="69" t="s">
        <v>19</v>
      </c>
      <c r="Q220" s="69" t="s">
        <v>3657</v>
      </c>
      <c r="R220" s="69" t="s">
        <v>3658</v>
      </c>
      <c r="S220" s="69" t="s">
        <v>3659</v>
      </c>
      <c r="T220" s="69" t="s">
        <v>3659</v>
      </c>
      <c r="V220" s="211"/>
    </row>
    <row r="221" spans="1:22" ht="14.4" x14ac:dyDescent="0.3">
      <c r="A221" s="69" t="s">
        <v>1369</v>
      </c>
      <c r="B221" s="69" t="s">
        <v>1370</v>
      </c>
      <c r="C221" s="69" t="s">
        <v>3668</v>
      </c>
      <c r="D221" s="69">
        <v>179.41</v>
      </c>
      <c r="E221" s="69">
        <v>168.16</v>
      </c>
      <c r="F221" s="69">
        <v>133.91</v>
      </c>
      <c r="G221" s="69">
        <v>97.35</v>
      </c>
      <c r="H221" s="69">
        <v>106.24</v>
      </c>
      <c r="I221" s="69">
        <v>212.64</v>
      </c>
      <c r="J221" s="69">
        <v>194.76</v>
      </c>
      <c r="K221" s="69">
        <v>208.83</v>
      </c>
      <c r="L221" s="69">
        <v>181.48</v>
      </c>
      <c r="M221" s="69">
        <v>144.59</v>
      </c>
      <c r="N221" s="69">
        <v>156.21</v>
      </c>
      <c r="O221" s="69">
        <v>217.32</v>
      </c>
      <c r="P221" s="69" t="s">
        <v>19</v>
      </c>
      <c r="Q221" s="69" t="s">
        <v>3657</v>
      </c>
      <c r="R221" s="69" t="s">
        <v>3658</v>
      </c>
      <c r="S221" s="69" t="s">
        <v>3659</v>
      </c>
      <c r="T221" s="69" t="s">
        <v>3659</v>
      </c>
      <c r="V221" s="211"/>
    </row>
    <row r="222" spans="1:22" ht="14.4" x14ac:dyDescent="0.3">
      <c r="A222" s="69" t="s">
        <v>1230</v>
      </c>
      <c r="B222" s="69" t="s">
        <v>1231</v>
      </c>
      <c r="C222" s="69" t="s">
        <v>3676</v>
      </c>
      <c r="D222" s="69">
        <v>7</v>
      </c>
      <c r="E222" s="69">
        <v>6</v>
      </c>
      <c r="F222" s="69">
        <v>14</v>
      </c>
      <c r="G222" s="69">
        <v>12.5</v>
      </c>
      <c r="H222" s="69">
        <v>12.5</v>
      </c>
      <c r="I222" s="69">
        <v>16.5</v>
      </c>
      <c r="J222" s="69">
        <v>11.5</v>
      </c>
      <c r="K222" s="69">
        <v>10.5</v>
      </c>
      <c r="L222" s="69">
        <v>7.5</v>
      </c>
      <c r="M222" s="69">
        <v>4</v>
      </c>
      <c r="N222" s="69">
        <v>6</v>
      </c>
      <c r="O222" s="69">
        <v>6.5</v>
      </c>
      <c r="P222" s="69" t="s">
        <v>19</v>
      </c>
      <c r="Q222" s="69" t="s">
        <v>3661</v>
      </c>
      <c r="R222" s="69" t="s">
        <v>3658</v>
      </c>
      <c r="S222" s="69" t="s">
        <v>3659</v>
      </c>
      <c r="T222" s="69" t="s">
        <v>3659</v>
      </c>
      <c r="V222" s="211"/>
    </row>
    <row r="223" spans="1:22" ht="14.4" x14ac:dyDescent="0.3">
      <c r="A223" s="69" t="s">
        <v>250</v>
      </c>
      <c r="B223" s="69" t="s">
        <v>251</v>
      </c>
      <c r="C223" s="69" t="s">
        <v>3672</v>
      </c>
      <c r="D223" s="69">
        <v>0</v>
      </c>
      <c r="E223" s="69">
        <v>0</v>
      </c>
      <c r="F223" s="69">
        <v>0</v>
      </c>
      <c r="G223" s="69">
        <v>0</v>
      </c>
      <c r="H223" s="69">
        <v>0</v>
      </c>
      <c r="I223" s="69">
        <v>0</v>
      </c>
      <c r="J223" s="69">
        <v>0</v>
      </c>
      <c r="K223" s="69">
        <v>0</v>
      </c>
      <c r="L223" s="69">
        <v>0</v>
      </c>
      <c r="M223" s="69">
        <v>0</v>
      </c>
      <c r="N223" s="69">
        <v>0</v>
      </c>
      <c r="O223" s="69">
        <v>0</v>
      </c>
      <c r="P223" s="69" t="s">
        <v>19</v>
      </c>
      <c r="Q223" s="69" t="s">
        <v>3657</v>
      </c>
      <c r="R223" s="69" t="s">
        <v>3663</v>
      </c>
      <c r="S223" s="69" t="s">
        <v>3659</v>
      </c>
      <c r="T223" s="69" t="s">
        <v>3659</v>
      </c>
      <c r="V223" s="211"/>
    </row>
    <row r="224" spans="1:22" ht="14.4" x14ac:dyDescent="0.3">
      <c r="A224" s="69" t="s">
        <v>564</v>
      </c>
      <c r="B224" s="69" t="s">
        <v>565</v>
      </c>
      <c r="C224" s="69" t="s">
        <v>3668</v>
      </c>
      <c r="D224" s="69">
        <v>6</v>
      </c>
      <c r="E224" s="69">
        <v>6</v>
      </c>
      <c r="F224" s="69">
        <v>6</v>
      </c>
      <c r="G224" s="69">
        <v>6</v>
      </c>
      <c r="H224" s="69">
        <v>6</v>
      </c>
      <c r="I224" s="69">
        <v>6</v>
      </c>
      <c r="J224" s="69">
        <v>6</v>
      </c>
      <c r="K224" s="69">
        <v>6</v>
      </c>
      <c r="L224" s="69">
        <v>6</v>
      </c>
      <c r="M224" s="69">
        <v>6</v>
      </c>
      <c r="N224" s="69">
        <v>6</v>
      </c>
      <c r="O224" s="69">
        <v>6</v>
      </c>
      <c r="P224" s="69" t="s">
        <v>20</v>
      </c>
      <c r="Q224" s="69" t="s">
        <v>3657</v>
      </c>
      <c r="R224" s="69" t="s">
        <v>3658</v>
      </c>
      <c r="S224" s="69" t="s">
        <v>3659</v>
      </c>
      <c r="T224" s="69" t="s">
        <v>3659</v>
      </c>
      <c r="V224" s="211"/>
    </row>
    <row r="225" spans="1:22" ht="14.4" x14ac:dyDescent="0.3">
      <c r="A225" s="69" t="s">
        <v>3011</v>
      </c>
      <c r="B225" s="69" t="s">
        <v>3012</v>
      </c>
      <c r="C225" s="69" t="s">
        <v>3668</v>
      </c>
      <c r="D225" s="69">
        <v>24</v>
      </c>
      <c r="E225" s="69">
        <v>24</v>
      </c>
      <c r="F225" s="69">
        <v>24</v>
      </c>
      <c r="G225" s="69">
        <v>24</v>
      </c>
      <c r="H225" s="69">
        <v>24</v>
      </c>
      <c r="I225" s="69">
        <v>24</v>
      </c>
      <c r="J225" s="69">
        <v>24</v>
      </c>
      <c r="K225" s="69">
        <v>24</v>
      </c>
      <c r="L225" s="69">
        <v>24</v>
      </c>
      <c r="M225" s="69">
        <v>24</v>
      </c>
      <c r="N225" s="69">
        <v>24</v>
      </c>
      <c r="O225" s="69">
        <v>24</v>
      </c>
      <c r="P225" s="69" t="s">
        <v>20</v>
      </c>
      <c r="Q225" s="69" t="s">
        <v>3657</v>
      </c>
      <c r="R225" s="69" t="s">
        <v>3658</v>
      </c>
      <c r="S225" s="69" t="s">
        <v>3659</v>
      </c>
      <c r="T225" s="69" t="s">
        <v>3659</v>
      </c>
      <c r="V225" s="211"/>
    </row>
    <row r="226" spans="1:22" ht="14.4" x14ac:dyDescent="0.3">
      <c r="A226" s="69" t="s">
        <v>2384</v>
      </c>
      <c r="B226" s="69" t="s">
        <v>2385</v>
      </c>
      <c r="C226" s="69" t="s">
        <v>3668</v>
      </c>
      <c r="D226" s="69">
        <v>24</v>
      </c>
      <c r="E226" s="69">
        <v>24</v>
      </c>
      <c r="F226" s="69">
        <v>24</v>
      </c>
      <c r="G226" s="69">
        <v>24</v>
      </c>
      <c r="H226" s="69">
        <v>24</v>
      </c>
      <c r="I226" s="69">
        <v>24</v>
      </c>
      <c r="J226" s="69">
        <v>24</v>
      </c>
      <c r="K226" s="69">
        <v>24</v>
      </c>
      <c r="L226" s="69">
        <v>24</v>
      </c>
      <c r="M226" s="69">
        <v>24</v>
      </c>
      <c r="N226" s="69">
        <v>24</v>
      </c>
      <c r="O226" s="69">
        <v>24</v>
      </c>
      <c r="P226" s="69" t="s">
        <v>20</v>
      </c>
      <c r="Q226" s="69" t="s">
        <v>3657</v>
      </c>
      <c r="R226" s="69" t="s">
        <v>3658</v>
      </c>
      <c r="S226" s="69" t="s">
        <v>3659</v>
      </c>
      <c r="T226" s="69" t="s">
        <v>3659</v>
      </c>
      <c r="V226" s="211"/>
    </row>
    <row r="227" spans="1:22" ht="14.4" x14ac:dyDescent="0.3">
      <c r="A227" s="69" t="s">
        <v>725</v>
      </c>
      <c r="B227" s="69" t="s">
        <v>726</v>
      </c>
      <c r="C227" s="69" t="s">
        <v>3676</v>
      </c>
      <c r="D227" s="69">
        <v>5.2</v>
      </c>
      <c r="E227" s="69">
        <v>3.9</v>
      </c>
      <c r="F227" s="69">
        <v>23.4</v>
      </c>
      <c r="G227" s="69">
        <v>19.5</v>
      </c>
      <c r="H227" s="69">
        <v>20.8</v>
      </c>
      <c r="I227" s="69">
        <v>40.299999999999997</v>
      </c>
      <c r="J227" s="69">
        <v>50.7</v>
      </c>
      <c r="K227" s="69">
        <v>35.1</v>
      </c>
      <c r="L227" s="69">
        <v>18.2</v>
      </c>
      <c r="M227" s="69">
        <v>2.6</v>
      </c>
      <c r="N227" s="69">
        <v>2.6</v>
      </c>
      <c r="O227" s="69">
        <v>0</v>
      </c>
      <c r="P227" s="69" t="s">
        <v>19</v>
      </c>
      <c r="Q227" s="69" t="s">
        <v>3661</v>
      </c>
      <c r="R227" s="69" t="s">
        <v>3658</v>
      </c>
      <c r="S227" s="69" t="s">
        <v>3659</v>
      </c>
      <c r="T227" s="69" t="s">
        <v>3659</v>
      </c>
      <c r="V227" s="211"/>
    </row>
    <row r="228" spans="1:22" ht="14.4" x14ac:dyDescent="0.3">
      <c r="A228" s="69" t="s">
        <v>132</v>
      </c>
      <c r="B228" s="69" t="s">
        <v>133</v>
      </c>
      <c r="C228" s="69" t="s">
        <v>3664</v>
      </c>
      <c r="D228" s="69">
        <v>0</v>
      </c>
      <c r="E228" s="69">
        <v>0</v>
      </c>
      <c r="F228" s="69">
        <v>0</v>
      </c>
      <c r="G228" s="69">
        <v>0</v>
      </c>
      <c r="H228" s="69">
        <v>0</v>
      </c>
      <c r="I228" s="69">
        <v>0</v>
      </c>
      <c r="J228" s="69">
        <v>0</v>
      </c>
      <c r="K228" s="69">
        <v>0</v>
      </c>
      <c r="L228" s="69">
        <v>0</v>
      </c>
      <c r="M228" s="69">
        <v>0</v>
      </c>
      <c r="N228" s="69">
        <v>0</v>
      </c>
      <c r="O228" s="69">
        <v>0</v>
      </c>
      <c r="P228" s="69" t="s">
        <v>19</v>
      </c>
      <c r="Q228" s="69" t="s">
        <v>3657</v>
      </c>
      <c r="R228" s="69" t="s">
        <v>3663</v>
      </c>
      <c r="S228" s="69" t="s">
        <v>3659</v>
      </c>
      <c r="T228" s="69" t="s">
        <v>3659</v>
      </c>
      <c r="V228" s="211"/>
    </row>
    <row r="229" spans="1:22" ht="14.4" x14ac:dyDescent="0.3">
      <c r="A229" s="69" t="s">
        <v>500</v>
      </c>
      <c r="B229" s="69" t="s">
        <v>501</v>
      </c>
      <c r="C229" s="69" t="s">
        <v>3665</v>
      </c>
      <c r="D229" s="69">
        <v>4.13</v>
      </c>
      <c r="E229" s="69">
        <v>3.51</v>
      </c>
      <c r="F229" s="69">
        <v>3.69</v>
      </c>
      <c r="G229" s="69">
        <v>4.01</v>
      </c>
      <c r="H229" s="69">
        <v>3.63</v>
      </c>
      <c r="I229" s="69">
        <v>3.95</v>
      </c>
      <c r="J229" s="69">
        <v>4.16</v>
      </c>
      <c r="K229" s="69">
        <v>4.1399999999999997</v>
      </c>
      <c r="L229" s="69">
        <v>4.17</v>
      </c>
      <c r="M229" s="69">
        <v>3.86</v>
      </c>
      <c r="N229" s="69">
        <v>3.98</v>
      </c>
      <c r="O229" s="69">
        <v>3.73</v>
      </c>
      <c r="P229" s="69" t="s">
        <v>20</v>
      </c>
      <c r="Q229" s="69" t="s">
        <v>3657</v>
      </c>
      <c r="R229" s="69" t="s">
        <v>3658</v>
      </c>
      <c r="S229" s="69" t="s">
        <v>3659</v>
      </c>
      <c r="T229" s="69" t="s">
        <v>3659</v>
      </c>
      <c r="V229" s="211"/>
    </row>
    <row r="230" spans="1:22" ht="14.4" x14ac:dyDescent="0.3">
      <c r="A230" s="69" t="s">
        <v>295</v>
      </c>
      <c r="B230" s="69" t="s">
        <v>296</v>
      </c>
      <c r="C230" s="69" t="s">
        <v>3665</v>
      </c>
      <c r="D230" s="69">
        <v>0.11</v>
      </c>
      <c r="E230" s="69">
        <v>0.11</v>
      </c>
      <c r="F230" s="69">
        <v>0.14000000000000001</v>
      </c>
      <c r="G230" s="69">
        <v>0.11</v>
      </c>
      <c r="H230" s="69">
        <v>0.1</v>
      </c>
      <c r="I230" s="69">
        <v>0.08</v>
      </c>
      <c r="J230" s="69">
        <v>7.0000000000000007E-2</v>
      </c>
      <c r="K230" s="69">
        <v>7.0000000000000007E-2</v>
      </c>
      <c r="L230" s="69">
        <v>0.05</v>
      </c>
      <c r="M230" s="69">
        <v>0.06</v>
      </c>
      <c r="N230" s="69">
        <v>0.05</v>
      </c>
      <c r="O230" s="69">
        <v>7.0000000000000007E-2</v>
      </c>
      <c r="P230" s="69" t="s">
        <v>19</v>
      </c>
      <c r="Q230" s="69" t="s">
        <v>3657</v>
      </c>
      <c r="R230" s="69" t="s">
        <v>3658</v>
      </c>
      <c r="S230" s="69" t="s">
        <v>3659</v>
      </c>
      <c r="T230" s="69" t="s">
        <v>3659</v>
      </c>
      <c r="V230" s="211"/>
    </row>
    <row r="231" spans="1:22" ht="14.4" x14ac:dyDescent="0.3">
      <c r="A231" s="69" t="s">
        <v>1066</v>
      </c>
      <c r="B231" s="69" t="s">
        <v>1067</v>
      </c>
      <c r="C231" s="69" t="s">
        <v>3665</v>
      </c>
      <c r="D231" s="69">
        <v>0.01</v>
      </c>
      <c r="E231" s="69">
        <v>0.01</v>
      </c>
      <c r="F231" s="69">
        <v>0.01</v>
      </c>
      <c r="G231" s="69">
        <v>0.02</v>
      </c>
      <c r="H231" s="69">
        <v>0.01</v>
      </c>
      <c r="I231" s="69">
        <v>0.02</v>
      </c>
      <c r="J231" s="69">
        <v>0.02</v>
      </c>
      <c r="K231" s="69">
        <v>0.01</v>
      </c>
      <c r="L231" s="69">
        <v>0.01</v>
      </c>
      <c r="M231" s="69">
        <v>0.02</v>
      </c>
      <c r="N231" s="69">
        <v>0.02</v>
      </c>
      <c r="O231" s="69">
        <v>0.02</v>
      </c>
      <c r="P231" s="69" t="s">
        <v>19</v>
      </c>
      <c r="Q231" s="69" t="s">
        <v>3657</v>
      </c>
      <c r="R231" s="69" t="s">
        <v>3658</v>
      </c>
      <c r="S231" s="69" t="s">
        <v>3659</v>
      </c>
      <c r="T231" s="69" t="s">
        <v>3659</v>
      </c>
      <c r="V231" s="211"/>
    </row>
    <row r="232" spans="1:22" ht="14.4" x14ac:dyDescent="0.3">
      <c r="A232" s="69" t="s">
        <v>3302</v>
      </c>
      <c r="B232" s="69" t="s">
        <v>3303</v>
      </c>
      <c r="C232" s="69" t="s">
        <v>3668</v>
      </c>
      <c r="D232" s="69">
        <v>0.76</v>
      </c>
      <c r="E232" s="69">
        <v>0.56999999999999995</v>
      </c>
      <c r="F232" s="69">
        <v>3.42</v>
      </c>
      <c r="G232" s="69">
        <v>2.85</v>
      </c>
      <c r="H232" s="69">
        <v>3.04</v>
      </c>
      <c r="I232" s="69">
        <v>5.89</v>
      </c>
      <c r="J232" s="69">
        <v>7.41</v>
      </c>
      <c r="K232" s="69">
        <v>5.13</v>
      </c>
      <c r="L232" s="69">
        <v>2.66</v>
      </c>
      <c r="M232" s="69">
        <v>0.38</v>
      </c>
      <c r="N232" s="69">
        <v>0.38</v>
      </c>
      <c r="O232" s="69">
        <v>0</v>
      </c>
      <c r="P232" s="69" t="s">
        <v>19</v>
      </c>
      <c r="Q232" s="69" t="s">
        <v>3657</v>
      </c>
      <c r="R232" s="69" t="s">
        <v>3658</v>
      </c>
      <c r="S232" s="69" t="s">
        <v>3659</v>
      </c>
      <c r="T232" s="69" t="s">
        <v>3659</v>
      </c>
      <c r="V232" s="211"/>
    </row>
    <row r="233" spans="1:22" ht="14.4" x14ac:dyDescent="0.3">
      <c r="A233" s="69" t="s">
        <v>2904</v>
      </c>
      <c r="B233" s="69" t="s">
        <v>2905</v>
      </c>
      <c r="C233" s="69" t="s">
        <v>3665</v>
      </c>
      <c r="D233" s="69">
        <v>3.33</v>
      </c>
      <c r="E233" s="69">
        <v>3.39</v>
      </c>
      <c r="F233" s="69">
        <v>3.04</v>
      </c>
      <c r="G233" s="69">
        <v>3.01</v>
      </c>
      <c r="H233" s="69">
        <v>3.34</v>
      </c>
      <c r="I233" s="69">
        <v>3.54</v>
      </c>
      <c r="J233" s="69">
        <v>3.53</v>
      </c>
      <c r="K233" s="69">
        <v>3.56</v>
      </c>
      <c r="L233" s="69">
        <v>3.4</v>
      </c>
      <c r="M233" s="69">
        <v>3.16</v>
      </c>
      <c r="N233" s="69">
        <v>3.38</v>
      </c>
      <c r="O233" s="69">
        <v>3.45</v>
      </c>
      <c r="P233" s="69" t="s">
        <v>20</v>
      </c>
      <c r="Q233" s="69" t="s">
        <v>3661</v>
      </c>
      <c r="R233" s="69" t="s">
        <v>3658</v>
      </c>
      <c r="S233" s="69" t="s">
        <v>3659</v>
      </c>
      <c r="T233" s="69" t="s">
        <v>3659</v>
      </c>
      <c r="V233" s="211"/>
    </row>
    <row r="234" spans="1:22" ht="14.4" x14ac:dyDescent="0.3">
      <c r="A234" s="69" t="s">
        <v>1552</v>
      </c>
      <c r="B234" s="69" t="s">
        <v>1553</v>
      </c>
      <c r="C234" s="69" t="s">
        <v>3662</v>
      </c>
      <c r="D234" s="69">
        <v>0</v>
      </c>
      <c r="E234" s="69">
        <v>0</v>
      </c>
      <c r="F234" s="69">
        <v>0</v>
      </c>
      <c r="G234" s="69">
        <v>0</v>
      </c>
      <c r="H234" s="69">
        <v>0</v>
      </c>
      <c r="I234" s="69">
        <v>0</v>
      </c>
      <c r="J234" s="69">
        <v>0</v>
      </c>
      <c r="K234" s="69">
        <v>0</v>
      </c>
      <c r="L234" s="69">
        <v>0</v>
      </c>
      <c r="M234" s="69">
        <v>0</v>
      </c>
      <c r="N234" s="69">
        <v>0</v>
      </c>
      <c r="O234" s="69">
        <v>0</v>
      </c>
      <c r="P234" s="69" t="s">
        <v>19</v>
      </c>
      <c r="Q234" s="69" t="s">
        <v>3657</v>
      </c>
      <c r="R234" s="69" t="s">
        <v>3658</v>
      </c>
      <c r="S234" s="69" t="s">
        <v>3659</v>
      </c>
      <c r="T234" s="69" t="s">
        <v>3659</v>
      </c>
      <c r="V234" s="211"/>
    </row>
    <row r="235" spans="1:22" ht="14.4" x14ac:dyDescent="0.3">
      <c r="A235" s="69" t="s">
        <v>309</v>
      </c>
      <c r="B235" s="69" t="s">
        <v>310</v>
      </c>
      <c r="C235" s="69" t="s">
        <v>3662</v>
      </c>
      <c r="D235" s="69">
        <v>0</v>
      </c>
      <c r="E235" s="69">
        <v>0</v>
      </c>
      <c r="F235" s="69">
        <v>0</v>
      </c>
      <c r="G235" s="69">
        <v>0</v>
      </c>
      <c r="H235" s="69">
        <v>0.14000000000000001</v>
      </c>
      <c r="I235" s="69">
        <v>0.55000000000000004</v>
      </c>
      <c r="J235" s="69">
        <v>0.79</v>
      </c>
      <c r="K235" s="69">
        <v>0.53</v>
      </c>
      <c r="L235" s="69">
        <v>0.18</v>
      </c>
      <c r="M235" s="69">
        <v>0</v>
      </c>
      <c r="N235" s="69">
        <v>0</v>
      </c>
      <c r="O235" s="69">
        <v>0</v>
      </c>
      <c r="P235" s="69" t="s">
        <v>19</v>
      </c>
      <c r="Q235" s="69" t="s">
        <v>3657</v>
      </c>
      <c r="R235" s="69" t="s">
        <v>3658</v>
      </c>
      <c r="S235" s="69" t="s">
        <v>3659</v>
      </c>
      <c r="T235" s="69" t="s">
        <v>3659</v>
      </c>
      <c r="V235" s="211"/>
    </row>
    <row r="236" spans="1:22" ht="14.4" x14ac:dyDescent="0.3">
      <c r="A236" s="69" t="s">
        <v>731</v>
      </c>
      <c r="B236" s="69" t="s">
        <v>732</v>
      </c>
      <c r="C236" s="69" t="s">
        <v>3665</v>
      </c>
      <c r="D236" s="69">
        <v>1.6</v>
      </c>
      <c r="E236" s="69">
        <v>1.2</v>
      </c>
      <c r="F236" s="69">
        <v>7.2</v>
      </c>
      <c r="G236" s="69">
        <v>6</v>
      </c>
      <c r="H236" s="69">
        <v>6.4</v>
      </c>
      <c r="I236" s="69">
        <v>12.4</v>
      </c>
      <c r="J236" s="69">
        <v>15.6</v>
      </c>
      <c r="K236" s="69">
        <v>10.8</v>
      </c>
      <c r="L236" s="69">
        <v>5.6</v>
      </c>
      <c r="M236" s="69">
        <v>0.8</v>
      </c>
      <c r="N236" s="69">
        <v>0.8</v>
      </c>
      <c r="O236" s="69">
        <v>0</v>
      </c>
      <c r="P236" s="69" t="s">
        <v>19</v>
      </c>
      <c r="Q236" s="69" t="s">
        <v>3657</v>
      </c>
      <c r="R236" s="69" t="s">
        <v>3658</v>
      </c>
      <c r="S236" s="69" t="s">
        <v>3659</v>
      </c>
      <c r="T236" s="69" t="s">
        <v>3659</v>
      </c>
      <c r="V236" s="211"/>
    </row>
    <row r="237" spans="1:22" ht="14.4" x14ac:dyDescent="0.3">
      <c r="A237" s="69" t="s">
        <v>2722</v>
      </c>
      <c r="B237" s="69" t="s">
        <v>2723</v>
      </c>
      <c r="C237" s="69" t="s">
        <v>3662</v>
      </c>
      <c r="D237" s="69">
        <v>0</v>
      </c>
      <c r="E237" s="69">
        <v>0</v>
      </c>
      <c r="F237" s="69">
        <v>0</v>
      </c>
      <c r="G237" s="69">
        <v>0</v>
      </c>
      <c r="H237" s="69">
        <v>0</v>
      </c>
      <c r="I237" s="69">
        <v>0</v>
      </c>
      <c r="J237" s="69">
        <v>0</v>
      </c>
      <c r="K237" s="69">
        <v>0</v>
      </c>
      <c r="L237" s="69">
        <v>0</v>
      </c>
      <c r="M237" s="69">
        <v>0</v>
      </c>
      <c r="N237" s="69">
        <v>0</v>
      </c>
      <c r="O237" s="69">
        <v>0</v>
      </c>
      <c r="P237" s="69" t="s">
        <v>19</v>
      </c>
      <c r="Q237" s="69" t="s">
        <v>3657</v>
      </c>
      <c r="R237" s="69" t="s">
        <v>3663</v>
      </c>
      <c r="S237" s="69" t="s">
        <v>3659</v>
      </c>
      <c r="T237" s="69" t="s">
        <v>3659</v>
      </c>
      <c r="V237" s="211"/>
    </row>
    <row r="238" spans="1:22" ht="14.4" x14ac:dyDescent="0.3">
      <c r="A238" s="69" t="s">
        <v>1294</v>
      </c>
      <c r="B238" s="69" t="s">
        <v>1295</v>
      </c>
      <c r="C238" s="69" t="s">
        <v>3662</v>
      </c>
      <c r="D238" s="69">
        <v>0</v>
      </c>
      <c r="E238" s="69">
        <v>0</v>
      </c>
      <c r="F238" s="69">
        <v>0</v>
      </c>
      <c r="G238" s="69">
        <v>0</v>
      </c>
      <c r="H238" s="69">
        <v>0</v>
      </c>
      <c r="I238" s="69">
        <v>0</v>
      </c>
      <c r="J238" s="69">
        <v>0</v>
      </c>
      <c r="K238" s="69">
        <v>0</v>
      </c>
      <c r="L238" s="69">
        <v>0</v>
      </c>
      <c r="M238" s="69">
        <v>0</v>
      </c>
      <c r="N238" s="69">
        <v>0</v>
      </c>
      <c r="O238" s="69">
        <v>0</v>
      </c>
      <c r="P238" s="69" t="s">
        <v>19</v>
      </c>
      <c r="Q238" s="69" t="s">
        <v>3657</v>
      </c>
      <c r="R238" s="69" t="s">
        <v>3663</v>
      </c>
      <c r="S238" s="69" t="s">
        <v>3659</v>
      </c>
      <c r="T238" s="69" t="s">
        <v>3659</v>
      </c>
      <c r="V238" s="211"/>
    </row>
    <row r="239" spans="1:22" ht="14.4" x14ac:dyDescent="0.3">
      <c r="A239" s="69" t="s">
        <v>1543</v>
      </c>
      <c r="B239" s="69" t="s">
        <v>1544</v>
      </c>
      <c r="C239" s="69" t="s">
        <v>3667</v>
      </c>
      <c r="D239" s="69">
        <v>0</v>
      </c>
      <c r="E239" s="69">
        <v>0</v>
      </c>
      <c r="F239" s="69">
        <v>0</v>
      </c>
      <c r="G239" s="69">
        <v>0</v>
      </c>
      <c r="H239" s="69">
        <v>0</v>
      </c>
      <c r="I239" s="69">
        <v>0</v>
      </c>
      <c r="J239" s="69">
        <v>0</v>
      </c>
      <c r="K239" s="69">
        <v>0</v>
      </c>
      <c r="L239" s="69">
        <v>0</v>
      </c>
      <c r="M239" s="69">
        <v>0</v>
      </c>
      <c r="N239" s="69">
        <v>0</v>
      </c>
      <c r="O239" s="69">
        <v>0</v>
      </c>
      <c r="P239" s="69" t="s">
        <v>19</v>
      </c>
      <c r="Q239" s="69" t="s">
        <v>3657</v>
      </c>
      <c r="R239" s="69" t="s">
        <v>3663</v>
      </c>
      <c r="S239" s="69" t="s">
        <v>3659</v>
      </c>
      <c r="T239" s="69" t="s">
        <v>3659</v>
      </c>
      <c r="V239" s="211"/>
    </row>
    <row r="240" spans="1:22" ht="14.4" x14ac:dyDescent="0.3">
      <c r="A240" s="69" t="s">
        <v>2719</v>
      </c>
      <c r="B240" s="69" t="s">
        <v>2720</v>
      </c>
      <c r="C240" s="69" t="s">
        <v>3667</v>
      </c>
      <c r="D240" s="69">
        <v>0</v>
      </c>
      <c r="E240" s="69">
        <v>0</v>
      </c>
      <c r="F240" s="69">
        <v>0</v>
      </c>
      <c r="G240" s="69">
        <v>0</v>
      </c>
      <c r="H240" s="69">
        <v>0</v>
      </c>
      <c r="I240" s="69">
        <v>0</v>
      </c>
      <c r="J240" s="69">
        <v>0</v>
      </c>
      <c r="K240" s="69">
        <v>0</v>
      </c>
      <c r="L240" s="69">
        <v>0</v>
      </c>
      <c r="M240" s="69">
        <v>0</v>
      </c>
      <c r="N240" s="69">
        <v>0</v>
      </c>
      <c r="O240" s="69">
        <v>0</v>
      </c>
      <c r="P240" s="69" t="s">
        <v>19</v>
      </c>
      <c r="Q240" s="69" t="s">
        <v>3657</v>
      </c>
      <c r="R240" s="69" t="s">
        <v>3663</v>
      </c>
      <c r="S240" s="69" t="s">
        <v>3659</v>
      </c>
      <c r="T240" s="69" t="s">
        <v>3659</v>
      </c>
      <c r="V240" s="211"/>
    </row>
    <row r="241" spans="1:22" ht="14.4" x14ac:dyDescent="0.3">
      <c r="A241" s="69" t="s">
        <v>2669</v>
      </c>
      <c r="B241" s="69" t="s">
        <v>2670</v>
      </c>
      <c r="C241" s="69" t="s">
        <v>3667</v>
      </c>
      <c r="D241" s="69">
        <v>1.85</v>
      </c>
      <c r="E241" s="69">
        <v>1.93</v>
      </c>
      <c r="F241" s="69">
        <v>2.12</v>
      </c>
      <c r="G241" s="69">
        <v>2.46</v>
      </c>
      <c r="H241" s="69">
        <v>2.33</v>
      </c>
      <c r="I241" s="69">
        <v>2.19</v>
      </c>
      <c r="J241" s="69">
        <v>1.94</v>
      </c>
      <c r="K241" s="69">
        <v>1.75</v>
      </c>
      <c r="L241" s="69">
        <v>1.77</v>
      </c>
      <c r="M241" s="69">
        <v>1.72</v>
      </c>
      <c r="N241" s="69">
        <v>1.62</v>
      </c>
      <c r="O241" s="69">
        <v>1.89</v>
      </c>
      <c r="P241" s="69" t="s">
        <v>19</v>
      </c>
      <c r="Q241" s="69" t="s">
        <v>3657</v>
      </c>
      <c r="R241" s="69" t="s">
        <v>3658</v>
      </c>
      <c r="S241" s="69" t="s">
        <v>3659</v>
      </c>
      <c r="T241" s="69" t="s">
        <v>3659</v>
      </c>
      <c r="V241" s="211"/>
    </row>
    <row r="242" spans="1:22" ht="14.4" x14ac:dyDescent="0.3">
      <c r="A242" s="69" t="s">
        <v>2732</v>
      </c>
      <c r="B242" s="69" t="s">
        <v>2732</v>
      </c>
      <c r="C242" s="69" t="s">
        <v>3667</v>
      </c>
      <c r="D242" s="69">
        <v>0.74</v>
      </c>
      <c r="E242" s="69">
        <v>1.02</v>
      </c>
      <c r="F242" s="69">
        <v>1.1200000000000001</v>
      </c>
      <c r="G242" s="69">
        <v>0.88</v>
      </c>
      <c r="H242" s="69">
        <v>0.24</v>
      </c>
      <c r="I242" s="69">
        <v>0.26</v>
      </c>
      <c r="J242" s="69">
        <v>0.1</v>
      </c>
      <c r="K242" s="69">
        <v>0.02</v>
      </c>
      <c r="L242" s="69">
        <v>0</v>
      </c>
      <c r="M242" s="69">
        <v>0.01</v>
      </c>
      <c r="N242" s="69">
        <v>0.01</v>
      </c>
      <c r="O242" s="69">
        <v>0.08</v>
      </c>
      <c r="P242" s="69" t="s">
        <v>19</v>
      </c>
      <c r="Q242" s="69" t="s">
        <v>3657</v>
      </c>
      <c r="R242" s="69" t="s">
        <v>3658</v>
      </c>
      <c r="S242" s="69" t="s">
        <v>3659</v>
      </c>
      <c r="T242" s="69" t="s">
        <v>3659</v>
      </c>
      <c r="V242" s="211"/>
    </row>
    <row r="243" spans="1:22" ht="14.4" x14ac:dyDescent="0.3">
      <c r="A243" s="69" t="s">
        <v>882</v>
      </c>
      <c r="B243" s="69" t="s">
        <v>883</v>
      </c>
      <c r="C243" s="69" t="s">
        <v>3667</v>
      </c>
      <c r="D243" s="69">
        <v>1.21</v>
      </c>
      <c r="E243" s="69">
        <v>1.19</v>
      </c>
      <c r="F243" s="69">
        <v>0.84</v>
      </c>
      <c r="G243" s="69">
        <v>0.15</v>
      </c>
      <c r="H243" s="69">
        <v>2.13</v>
      </c>
      <c r="I243" s="69">
        <v>3.2</v>
      </c>
      <c r="J243" s="69">
        <v>3.3</v>
      </c>
      <c r="K243" s="69">
        <v>3.18</v>
      </c>
      <c r="L243" s="69">
        <v>2.95</v>
      </c>
      <c r="M243" s="69">
        <v>2.2200000000000002</v>
      </c>
      <c r="N243" s="69">
        <v>1.49</v>
      </c>
      <c r="O243" s="69">
        <v>1.51</v>
      </c>
      <c r="P243" s="69" t="s">
        <v>19</v>
      </c>
      <c r="Q243" s="69" t="s">
        <v>3657</v>
      </c>
      <c r="R243" s="69" t="s">
        <v>3658</v>
      </c>
      <c r="S243" s="69" t="s">
        <v>3659</v>
      </c>
      <c r="T243" s="69" t="s">
        <v>3659</v>
      </c>
      <c r="V243" s="211"/>
    </row>
    <row r="244" spans="1:22" ht="14.4" x14ac:dyDescent="0.3">
      <c r="A244" s="69" t="s">
        <v>2332</v>
      </c>
      <c r="B244" s="69" t="s">
        <v>2333</v>
      </c>
      <c r="C244" s="69" t="s">
        <v>3666</v>
      </c>
      <c r="D244" s="69">
        <v>0.06</v>
      </c>
      <c r="E244" s="69">
        <v>0.05</v>
      </c>
      <c r="F244" s="69">
        <v>0.27</v>
      </c>
      <c r="G244" s="69">
        <v>0.23</v>
      </c>
      <c r="H244" s="69">
        <v>0.24</v>
      </c>
      <c r="I244" s="69">
        <v>0.47</v>
      </c>
      <c r="J244" s="69">
        <v>0.59</v>
      </c>
      <c r="K244" s="69">
        <v>0.41</v>
      </c>
      <c r="L244" s="69">
        <v>0.21</v>
      </c>
      <c r="M244" s="69">
        <v>0.03</v>
      </c>
      <c r="N244" s="69">
        <v>0.03</v>
      </c>
      <c r="O244" s="69">
        <v>0</v>
      </c>
      <c r="P244" s="69" t="s">
        <v>19</v>
      </c>
      <c r="Q244" s="69" t="s">
        <v>3661</v>
      </c>
      <c r="R244" s="69" t="s">
        <v>3658</v>
      </c>
      <c r="S244" s="69" t="s">
        <v>3659</v>
      </c>
      <c r="T244" s="69" t="s">
        <v>3659</v>
      </c>
      <c r="V244" s="211"/>
    </row>
    <row r="245" spans="1:22" ht="14.4" x14ac:dyDescent="0.3">
      <c r="A245" s="69" t="s">
        <v>96</v>
      </c>
      <c r="B245" s="69" t="s">
        <v>97</v>
      </c>
      <c r="C245" s="69" t="s">
        <v>3666</v>
      </c>
      <c r="D245" s="69">
        <v>7.0000000000000007E-2</v>
      </c>
      <c r="E245" s="69">
        <v>0.05</v>
      </c>
      <c r="F245" s="69">
        <v>0.32</v>
      </c>
      <c r="G245" s="69">
        <v>0.26</v>
      </c>
      <c r="H245" s="69">
        <v>0.28000000000000003</v>
      </c>
      <c r="I245" s="69">
        <v>0.54</v>
      </c>
      <c r="J245" s="69">
        <v>0.68</v>
      </c>
      <c r="K245" s="69">
        <v>0.47</v>
      </c>
      <c r="L245" s="69">
        <v>0.25</v>
      </c>
      <c r="M245" s="69">
        <v>0.04</v>
      </c>
      <c r="N245" s="69">
        <v>0.04</v>
      </c>
      <c r="O245" s="69">
        <v>0</v>
      </c>
      <c r="P245" s="69" t="s">
        <v>19</v>
      </c>
      <c r="Q245" s="69" t="s">
        <v>3661</v>
      </c>
      <c r="R245" s="69" t="s">
        <v>3658</v>
      </c>
      <c r="S245" s="69" t="s">
        <v>3659</v>
      </c>
      <c r="T245" s="69" t="s">
        <v>3659</v>
      </c>
      <c r="V245" s="211"/>
    </row>
    <row r="246" spans="1:22" ht="14.4" x14ac:dyDescent="0.3">
      <c r="A246" s="69" t="s">
        <v>264</v>
      </c>
      <c r="B246" s="69" t="s">
        <v>265</v>
      </c>
      <c r="C246" s="69" t="s">
        <v>3666</v>
      </c>
      <c r="D246" s="69">
        <v>0.05</v>
      </c>
      <c r="E246" s="69">
        <v>0.04</v>
      </c>
      <c r="F246" s="69">
        <v>0.23</v>
      </c>
      <c r="G246" s="69">
        <v>0.19</v>
      </c>
      <c r="H246" s="69">
        <v>0.2</v>
      </c>
      <c r="I246" s="69">
        <v>0.39</v>
      </c>
      <c r="J246" s="69">
        <v>0.49</v>
      </c>
      <c r="K246" s="69">
        <v>0.34</v>
      </c>
      <c r="L246" s="69">
        <v>0.18</v>
      </c>
      <c r="M246" s="69">
        <v>0.03</v>
      </c>
      <c r="N246" s="69">
        <v>0.03</v>
      </c>
      <c r="O246" s="69">
        <v>0</v>
      </c>
      <c r="P246" s="69" t="s">
        <v>19</v>
      </c>
      <c r="Q246" s="69" t="s">
        <v>3661</v>
      </c>
      <c r="R246" s="69" t="s">
        <v>3658</v>
      </c>
      <c r="S246" s="69" t="s">
        <v>3659</v>
      </c>
      <c r="T246" s="69" t="s">
        <v>3659</v>
      </c>
      <c r="V246" s="211"/>
    </row>
    <row r="247" spans="1:22" ht="14.4" x14ac:dyDescent="0.3">
      <c r="A247" s="69" t="s">
        <v>1853</v>
      </c>
      <c r="B247" s="69" t="s">
        <v>1854</v>
      </c>
      <c r="C247" s="69" t="s">
        <v>3666</v>
      </c>
      <c r="D247" s="69">
        <v>0.05</v>
      </c>
      <c r="E247" s="69">
        <v>0.04</v>
      </c>
      <c r="F247" s="69">
        <v>0.23</v>
      </c>
      <c r="G247" s="69">
        <v>0.2</v>
      </c>
      <c r="H247" s="69">
        <v>0.21</v>
      </c>
      <c r="I247" s="69">
        <v>0.4</v>
      </c>
      <c r="J247" s="69">
        <v>0.51</v>
      </c>
      <c r="K247" s="69">
        <v>0.35</v>
      </c>
      <c r="L247" s="69">
        <v>0.18</v>
      </c>
      <c r="M247" s="69">
        <v>0.03</v>
      </c>
      <c r="N247" s="69">
        <v>0.03</v>
      </c>
      <c r="O247" s="69">
        <v>0</v>
      </c>
      <c r="P247" s="69" t="s">
        <v>19</v>
      </c>
      <c r="Q247" s="69" t="s">
        <v>3661</v>
      </c>
      <c r="R247" s="69" t="s">
        <v>3658</v>
      </c>
      <c r="S247" s="69" t="s">
        <v>3659</v>
      </c>
      <c r="T247" s="69" t="s">
        <v>3659</v>
      </c>
      <c r="V247" s="211"/>
    </row>
    <row r="248" spans="1:22" ht="14.4" x14ac:dyDescent="0.3">
      <c r="A248" s="69" t="s">
        <v>2952</v>
      </c>
      <c r="B248" s="69" t="s">
        <v>2953</v>
      </c>
      <c r="C248" s="69" t="s">
        <v>3666</v>
      </c>
      <c r="D248" s="69">
        <v>0.04</v>
      </c>
      <c r="E248" s="69">
        <v>0.03</v>
      </c>
      <c r="F248" s="69">
        <v>0.18</v>
      </c>
      <c r="G248" s="69">
        <v>0.15</v>
      </c>
      <c r="H248" s="69">
        <v>0.16</v>
      </c>
      <c r="I248" s="69">
        <v>0.31</v>
      </c>
      <c r="J248" s="69">
        <v>0.39</v>
      </c>
      <c r="K248" s="69">
        <v>0.27</v>
      </c>
      <c r="L248" s="69">
        <v>0.14000000000000001</v>
      </c>
      <c r="M248" s="69">
        <v>0.02</v>
      </c>
      <c r="N248" s="69">
        <v>0.02</v>
      </c>
      <c r="O248" s="69">
        <v>0</v>
      </c>
      <c r="P248" s="69" t="s">
        <v>19</v>
      </c>
      <c r="Q248" s="69" t="s">
        <v>3661</v>
      </c>
      <c r="R248" s="69" t="s">
        <v>3658</v>
      </c>
      <c r="S248" s="69" t="s">
        <v>3659</v>
      </c>
      <c r="T248" s="69" t="s">
        <v>3659</v>
      </c>
      <c r="V248" s="211"/>
    </row>
    <row r="249" spans="1:22" ht="14.4" x14ac:dyDescent="0.3">
      <c r="A249" s="69" t="s">
        <v>980</v>
      </c>
      <c r="B249" s="69" t="s">
        <v>981</v>
      </c>
      <c r="C249" s="69" t="s">
        <v>3666</v>
      </c>
      <c r="D249" s="69">
        <v>0.08</v>
      </c>
      <c r="E249" s="69">
        <v>0.06</v>
      </c>
      <c r="F249" s="69">
        <v>0.36</v>
      </c>
      <c r="G249" s="69">
        <v>0.3</v>
      </c>
      <c r="H249" s="69">
        <v>0.32</v>
      </c>
      <c r="I249" s="69">
        <v>0.62</v>
      </c>
      <c r="J249" s="69">
        <v>0.78</v>
      </c>
      <c r="K249" s="69">
        <v>0.54</v>
      </c>
      <c r="L249" s="69">
        <v>0.28000000000000003</v>
      </c>
      <c r="M249" s="69">
        <v>0.04</v>
      </c>
      <c r="N249" s="69">
        <v>0.04</v>
      </c>
      <c r="O249" s="69">
        <v>0</v>
      </c>
      <c r="P249" s="69" t="s">
        <v>19</v>
      </c>
      <c r="Q249" s="69" t="s">
        <v>3661</v>
      </c>
      <c r="R249" s="69" t="s">
        <v>3658</v>
      </c>
      <c r="S249" s="69" t="s">
        <v>3659</v>
      </c>
      <c r="T249" s="69" t="s">
        <v>3659</v>
      </c>
      <c r="V249" s="211"/>
    </row>
    <row r="250" spans="1:22" ht="14.4" x14ac:dyDescent="0.3">
      <c r="A250" s="69" t="s">
        <v>2517</v>
      </c>
      <c r="B250" s="69" t="s">
        <v>2518</v>
      </c>
      <c r="C250" s="69" t="s">
        <v>3666</v>
      </c>
      <c r="D250" s="69">
        <v>0</v>
      </c>
      <c r="E250" s="69">
        <v>0</v>
      </c>
      <c r="F250" s="69">
        <v>0</v>
      </c>
      <c r="G250" s="69">
        <v>0</v>
      </c>
      <c r="H250" s="69">
        <v>0</v>
      </c>
      <c r="I250" s="69">
        <v>0</v>
      </c>
      <c r="J250" s="69">
        <v>0</v>
      </c>
      <c r="K250" s="69">
        <v>0</v>
      </c>
      <c r="L250" s="69">
        <v>0</v>
      </c>
      <c r="M250" s="69">
        <v>0</v>
      </c>
      <c r="N250" s="69">
        <v>0</v>
      </c>
      <c r="O250" s="69">
        <v>0</v>
      </c>
      <c r="P250" s="69" t="s">
        <v>19</v>
      </c>
      <c r="Q250" s="69" t="s">
        <v>3661</v>
      </c>
      <c r="R250" s="69" t="s">
        <v>3663</v>
      </c>
      <c r="S250" s="69" t="s">
        <v>3659</v>
      </c>
      <c r="T250" s="69" t="s">
        <v>3659</v>
      </c>
      <c r="V250" s="211"/>
    </row>
    <row r="251" spans="1:22" ht="14.4" x14ac:dyDescent="0.3">
      <c r="A251" s="69" t="s">
        <v>3492</v>
      </c>
      <c r="B251" s="69" t="s">
        <v>3493</v>
      </c>
      <c r="C251" s="69" t="s">
        <v>3666</v>
      </c>
      <c r="D251" s="69">
        <v>0</v>
      </c>
      <c r="E251" s="69">
        <v>0</v>
      </c>
      <c r="F251" s="69">
        <v>0</v>
      </c>
      <c r="G251" s="69">
        <v>0</v>
      </c>
      <c r="H251" s="69">
        <v>0</v>
      </c>
      <c r="I251" s="69">
        <v>0</v>
      </c>
      <c r="J251" s="69">
        <v>0</v>
      </c>
      <c r="K251" s="69">
        <v>0</v>
      </c>
      <c r="L251" s="69">
        <v>0</v>
      </c>
      <c r="M251" s="69">
        <v>0</v>
      </c>
      <c r="N251" s="69">
        <v>0</v>
      </c>
      <c r="O251" s="69">
        <v>0</v>
      </c>
      <c r="P251" s="69" t="s">
        <v>19</v>
      </c>
      <c r="Q251" s="69" t="s">
        <v>3661</v>
      </c>
      <c r="R251" s="69" t="s">
        <v>3663</v>
      </c>
      <c r="S251" s="69" t="s">
        <v>3659</v>
      </c>
      <c r="T251" s="69" t="s">
        <v>3659</v>
      </c>
      <c r="V251" s="211"/>
    </row>
    <row r="252" spans="1:22" ht="14.4" x14ac:dyDescent="0.3">
      <c r="A252" s="69" t="s">
        <v>1984</v>
      </c>
      <c r="B252" s="69" t="s">
        <v>1985</v>
      </c>
      <c r="C252" s="69" t="s">
        <v>3660</v>
      </c>
      <c r="D252" s="69">
        <v>0.12</v>
      </c>
      <c r="E252" s="69">
        <v>0.09</v>
      </c>
      <c r="F252" s="69">
        <v>0.54</v>
      </c>
      <c r="G252" s="69">
        <v>0.45</v>
      </c>
      <c r="H252" s="69">
        <v>0.48</v>
      </c>
      <c r="I252" s="69">
        <v>0.93</v>
      </c>
      <c r="J252" s="69">
        <v>1.17</v>
      </c>
      <c r="K252" s="69">
        <v>0.81</v>
      </c>
      <c r="L252" s="69">
        <v>0.42</v>
      </c>
      <c r="M252" s="69">
        <v>0.06</v>
      </c>
      <c r="N252" s="69">
        <v>0.06</v>
      </c>
      <c r="O252" s="69">
        <v>0</v>
      </c>
      <c r="P252" s="69" t="s">
        <v>19</v>
      </c>
      <c r="Q252" s="69" t="s">
        <v>3661</v>
      </c>
      <c r="R252" s="69" t="s">
        <v>3658</v>
      </c>
      <c r="S252" s="69" t="s">
        <v>3659</v>
      </c>
      <c r="T252" s="69" t="s">
        <v>3659</v>
      </c>
      <c r="V252" s="211"/>
    </row>
    <row r="253" spans="1:22" ht="14.4" x14ac:dyDescent="0.3">
      <c r="A253" s="69" t="s">
        <v>1603</v>
      </c>
      <c r="B253" s="69" t="s">
        <v>3619</v>
      </c>
      <c r="C253" s="69" t="s">
        <v>3660</v>
      </c>
      <c r="D253" s="69">
        <v>0</v>
      </c>
      <c r="E253" s="69">
        <v>0</v>
      </c>
      <c r="F253" s="69">
        <v>0</v>
      </c>
      <c r="G253" s="69">
        <v>0</v>
      </c>
      <c r="H253" s="69">
        <v>0</v>
      </c>
      <c r="I253" s="69">
        <v>0</v>
      </c>
      <c r="J253" s="69">
        <v>0</v>
      </c>
      <c r="K253" s="69">
        <v>0</v>
      </c>
      <c r="L253" s="69">
        <v>0</v>
      </c>
      <c r="M253" s="69">
        <v>0</v>
      </c>
      <c r="N253" s="69">
        <v>0</v>
      </c>
      <c r="O253" s="69">
        <v>0</v>
      </c>
      <c r="P253" s="69" t="s">
        <v>19</v>
      </c>
      <c r="Q253" s="69" t="s">
        <v>3661</v>
      </c>
      <c r="R253" s="69" t="s">
        <v>3663</v>
      </c>
      <c r="S253" s="69" t="s">
        <v>3659</v>
      </c>
      <c r="T253" s="69" t="s">
        <v>3659</v>
      </c>
      <c r="V253" s="211"/>
    </row>
    <row r="254" spans="1:22" ht="14.4" x14ac:dyDescent="0.3">
      <c r="A254" s="69" t="s">
        <v>2557</v>
      </c>
      <c r="B254" s="69" t="s">
        <v>2558</v>
      </c>
      <c r="C254" s="69" t="s">
        <v>3660</v>
      </c>
      <c r="D254" s="69">
        <v>0.2</v>
      </c>
      <c r="E254" s="69">
        <v>0.15</v>
      </c>
      <c r="F254" s="69">
        <v>0.9</v>
      </c>
      <c r="G254" s="69">
        <v>0.75</v>
      </c>
      <c r="H254" s="69">
        <v>0.8</v>
      </c>
      <c r="I254" s="69">
        <v>1.55</v>
      </c>
      <c r="J254" s="69">
        <v>1.95</v>
      </c>
      <c r="K254" s="69">
        <v>1.35</v>
      </c>
      <c r="L254" s="69">
        <v>0.7</v>
      </c>
      <c r="M254" s="69">
        <v>0.1</v>
      </c>
      <c r="N254" s="69">
        <v>0.1</v>
      </c>
      <c r="O254" s="69">
        <v>0</v>
      </c>
      <c r="P254" s="69" t="s">
        <v>19</v>
      </c>
      <c r="Q254" s="69" t="s">
        <v>3661</v>
      </c>
      <c r="R254" s="69" t="s">
        <v>3658</v>
      </c>
      <c r="S254" s="69" t="s">
        <v>3659</v>
      </c>
      <c r="T254" s="69" t="s">
        <v>3659</v>
      </c>
      <c r="V254" s="211"/>
    </row>
    <row r="255" spans="1:22" ht="14.4" x14ac:dyDescent="0.3">
      <c r="A255" s="69" t="s">
        <v>164</v>
      </c>
      <c r="B255" s="69" t="s">
        <v>165</v>
      </c>
      <c r="C255" s="69" t="s">
        <v>3660</v>
      </c>
      <c r="D255" s="69">
        <v>0.26</v>
      </c>
      <c r="E255" s="69">
        <v>0.2</v>
      </c>
      <c r="F255" s="69">
        <v>1.17</v>
      </c>
      <c r="G255" s="69">
        <v>0.98</v>
      </c>
      <c r="H255" s="69">
        <v>1.04</v>
      </c>
      <c r="I255" s="69">
        <v>2.02</v>
      </c>
      <c r="J255" s="69">
        <v>2.54</v>
      </c>
      <c r="K255" s="69">
        <v>1.76</v>
      </c>
      <c r="L255" s="69">
        <v>0.91</v>
      </c>
      <c r="M255" s="69">
        <v>0.13</v>
      </c>
      <c r="N255" s="69">
        <v>0.13</v>
      </c>
      <c r="O255" s="69">
        <v>0</v>
      </c>
      <c r="P255" s="69" t="s">
        <v>19</v>
      </c>
      <c r="Q255" s="69" t="s">
        <v>3661</v>
      </c>
      <c r="R255" s="69" t="s">
        <v>3658</v>
      </c>
      <c r="S255" s="69" t="s">
        <v>3659</v>
      </c>
      <c r="T255" s="69" t="s">
        <v>3659</v>
      </c>
      <c r="V255" s="211"/>
    </row>
    <row r="256" spans="1:22" ht="14.4" x14ac:dyDescent="0.3">
      <c r="A256" s="69" t="s">
        <v>1570</v>
      </c>
      <c r="B256" s="69" t="s">
        <v>1571</v>
      </c>
      <c r="C256" s="69" t="s">
        <v>3660</v>
      </c>
      <c r="D256" s="69">
        <v>0</v>
      </c>
      <c r="E256" s="69">
        <v>0</v>
      </c>
      <c r="F256" s="69">
        <v>0</v>
      </c>
      <c r="G256" s="69">
        <v>0</v>
      </c>
      <c r="H256" s="69">
        <v>0</v>
      </c>
      <c r="I256" s="69">
        <v>0</v>
      </c>
      <c r="J256" s="69">
        <v>0</v>
      </c>
      <c r="K256" s="69">
        <v>0</v>
      </c>
      <c r="L256" s="69">
        <v>0</v>
      </c>
      <c r="M256" s="69">
        <v>0</v>
      </c>
      <c r="N256" s="69">
        <v>0</v>
      </c>
      <c r="O256" s="69">
        <v>0</v>
      </c>
      <c r="P256" s="69" t="s">
        <v>19</v>
      </c>
      <c r="Q256" s="69" t="s">
        <v>3661</v>
      </c>
      <c r="R256" s="69" t="s">
        <v>3663</v>
      </c>
      <c r="S256" s="69" t="s">
        <v>3659</v>
      </c>
      <c r="T256" s="69" t="s">
        <v>3659</v>
      </c>
      <c r="V256" s="211"/>
    </row>
    <row r="257" spans="1:22" ht="14.4" x14ac:dyDescent="0.3">
      <c r="A257" s="69" t="s">
        <v>2570</v>
      </c>
      <c r="B257" s="69" t="s">
        <v>2571</v>
      </c>
      <c r="C257" s="69" t="s">
        <v>3660</v>
      </c>
      <c r="D257" s="69">
        <v>0</v>
      </c>
      <c r="E257" s="69">
        <v>0</v>
      </c>
      <c r="F257" s="69">
        <v>0</v>
      </c>
      <c r="G257" s="69">
        <v>0</v>
      </c>
      <c r="H257" s="69">
        <v>0</v>
      </c>
      <c r="I257" s="69">
        <v>0</v>
      </c>
      <c r="J257" s="69">
        <v>0</v>
      </c>
      <c r="K257" s="69">
        <v>0</v>
      </c>
      <c r="L257" s="69">
        <v>0</v>
      </c>
      <c r="M257" s="69">
        <v>0</v>
      </c>
      <c r="N257" s="69">
        <v>0</v>
      </c>
      <c r="O257" s="69">
        <v>0</v>
      </c>
      <c r="P257" s="69" t="s">
        <v>19</v>
      </c>
      <c r="Q257" s="69" t="s">
        <v>3661</v>
      </c>
      <c r="R257" s="69" t="s">
        <v>3663</v>
      </c>
      <c r="S257" s="69" t="s">
        <v>3659</v>
      </c>
      <c r="T257" s="69" t="s">
        <v>3659</v>
      </c>
      <c r="V257" s="211"/>
    </row>
    <row r="258" spans="1:22" ht="14.4" x14ac:dyDescent="0.3">
      <c r="A258" s="69" t="s">
        <v>280</v>
      </c>
      <c r="B258" s="69" t="s">
        <v>3601</v>
      </c>
      <c r="C258" s="69" t="s">
        <v>3668</v>
      </c>
      <c r="D258" s="69">
        <v>861.29</v>
      </c>
      <c r="E258" s="69">
        <v>861.29</v>
      </c>
      <c r="F258" s="69">
        <v>855</v>
      </c>
      <c r="G258" s="69">
        <v>845</v>
      </c>
      <c r="H258" s="69">
        <v>835</v>
      </c>
      <c r="I258" s="69">
        <v>820</v>
      </c>
      <c r="J258" s="69">
        <v>813</v>
      </c>
      <c r="K258" s="69">
        <v>813</v>
      </c>
      <c r="L258" s="69">
        <v>813</v>
      </c>
      <c r="M258" s="69">
        <v>835</v>
      </c>
      <c r="N258" s="69">
        <v>850</v>
      </c>
      <c r="O258" s="69">
        <v>861.29</v>
      </c>
      <c r="P258" s="69" t="s">
        <v>20</v>
      </c>
      <c r="Q258" s="69" t="s">
        <v>3657</v>
      </c>
      <c r="R258" s="69" t="s">
        <v>3658</v>
      </c>
      <c r="S258" s="69" t="s">
        <v>3659</v>
      </c>
      <c r="T258" s="69" t="s">
        <v>3659</v>
      </c>
      <c r="V258" s="211"/>
    </row>
    <row r="259" spans="1:22" ht="14.4" x14ac:dyDescent="0.3">
      <c r="A259" s="69" t="s">
        <v>2892</v>
      </c>
      <c r="B259" s="69" t="s">
        <v>2893</v>
      </c>
      <c r="C259" s="69" t="s">
        <v>3666</v>
      </c>
      <c r="D259" s="69">
        <v>0</v>
      </c>
      <c r="E259" s="69">
        <v>0</v>
      </c>
      <c r="F259" s="69">
        <v>0</v>
      </c>
      <c r="G259" s="69">
        <v>0</v>
      </c>
      <c r="H259" s="69">
        <v>0</v>
      </c>
      <c r="I259" s="69">
        <v>0</v>
      </c>
      <c r="J259" s="69">
        <v>0</v>
      </c>
      <c r="K259" s="69">
        <v>0</v>
      </c>
      <c r="L259" s="69">
        <v>0</v>
      </c>
      <c r="M259" s="69">
        <v>0</v>
      </c>
      <c r="N259" s="69">
        <v>0</v>
      </c>
      <c r="O259" s="69">
        <v>0</v>
      </c>
      <c r="P259" s="69" t="s">
        <v>19</v>
      </c>
      <c r="Q259" s="69" t="s">
        <v>3661</v>
      </c>
      <c r="R259" s="69" t="s">
        <v>3663</v>
      </c>
      <c r="S259" s="69" t="s">
        <v>3659</v>
      </c>
      <c r="T259" s="69" t="s">
        <v>3659</v>
      </c>
      <c r="V259" s="211"/>
    </row>
    <row r="260" spans="1:22" ht="14.4" x14ac:dyDescent="0.3">
      <c r="A260" s="69" t="s">
        <v>1699</v>
      </c>
      <c r="B260" s="69" t="s">
        <v>1700</v>
      </c>
      <c r="C260" s="69" t="s">
        <v>3666</v>
      </c>
      <c r="D260" s="69">
        <v>0</v>
      </c>
      <c r="E260" s="69">
        <v>0</v>
      </c>
      <c r="F260" s="69">
        <v>0</v>
      </c>
      <c r="G260" s="69">
        <v>0</v>
      </c>
      <c r="H260" s="69">
        <v>0</v>
      </c>
      <c r="I260" s="69">
        <v>0</v>
      </c>
      <c r="J260" s="69">
        <v>0</v>
      </c>
      <c r="K260" s="69">
        <v>0</v>
      </c>
      <c r="L260" s="69">
        <v>0</v>
      </c>
      <c r="M260" s="69">
        <v>0</v>
      </c>
      <c r="N260" s="69">
        <v>0</v>
      </c>
      <c r="O260" s="69">
        <v>0</v>
      </c>
      <c r="P260" s="69" t="s">
        <v>19</v>
      </c>
      <c r="Q260" s="69" t="s">
        <v>3661</v>
      </c>
      <c r="R260" s="69" t="s">
        <v>3663</v>
      </c>
      <c r="S260" s="69" t="s">
        <v>3659</v>
      </c>
      <c r="T260" s="69" t="s">
        <v>3659</v>
      </c>
      <c r="V260" s="211"/>
    </row>
    <row r="261" spans="1:22" ht="14.4" x14ac:dyDescent="0.3">
      <c r="A261" s="69" t="s">
        <v>2963</v>
      </c>
      <c r="B261" s="69" t="s">
        <v>2964</v>
      </c>
      <c r="C261" s="69" t="s">
        <v>3666</v>
      </c>
      <c r="D261" s="69">
        <v>0</v>
      </c>
      <c r="E261" s="69">
        <v>0</v>
      </c>
      <c r="F261" s="69">
        <v>0</v>
      </c>
      <c r="G261" s="69">
        <v>0</v>
      </c>
      <c r="H261" s="69">
        <v>0</v>
      </c>
      <c r="I261" s="69">
        <v>0</v>
      </c>
      <c r="J261" s="69">
        <v>0</v>
      </c>
      <c r="K261" s="69">
        <v>0</v>
      </c>
      <c r="L261" s="69">
        <v>0</v>
      </c>
      <c r="M261" s="69">
        <v>0</v>
      </c>
      <c r="N261" s="69">
        <v>0</v>
      </c>
      <c r="O261" s="69">
        <v>0</v>
      </c>
      <c r="P261" s="69" t="s">
        <v>19</v>
      </c>
      <c r="Q261" s="69" t="s">
        <v>3661</v>
      </c>
      <c r="R261" s="69" t="s">
        <v>3663</v>
      </c>
      <c r="S261" s="69" t="s">
        <v>3659</v>
      </c>
      <c r="T261" s="69" t="s">
        <v>3659</v>
      </c>
      <c r="V261" s="211"/>
    </row>
    <row r="262" spans="1:22" ht="14.4" x14ac:dyDescent="0.3">
      <c r="A262" s="69" t="s">
        <v>3480</v>
      </c>
      <c r="B262" s="69" t="s">
        <v>3481</v>
      </c>
      <c r="C262" s="69" t="s">
        <v>3666</v>
      </c>
      <c r="D262" s="69">
        <v>0</v>
      </c>
      <c r="E262" s="69">
        <v>0</v>
      </c>
      <c r="F262" s="69">
        <v>0</v>
      </c>
      <c r="G262" s="69">
        <v>0</v>
      </c>
      <c r="H262" s="69">
        <v>0</v>
      </c>
      <c r="I262" s="69">
        <v>0</v>
      </c>
      <c r="J262" s="69">
        <v>0</v>
      </c>
      <c r="K262" s="69">
        <v>0</v>
      </c>
      <c r="L262" s="69">
        <v>0</v>
      </c>
      <c r="M262" s="69">
        <v>0</v>
      </c>
      <c r="N262" s="69">
        <v>0</v>
      </c>
      <c r="O262" s="69">
        <v>0</v>
      </c>
      <c r="P262" s="69" t="s">
        <v>19</v>
      </c>
      <c r="Q262" s="69" t="s">
        <v>3661</v>
      </c>
      <c r="R262" s="69" t="s">
        <v>3663</v>
      </c>
      <c r="S262" s="69" t="s">
        <v>3659</v>
      </c>
      <c r="T262" s="69" t="s">
        <v>3659</v>
      </c>
      <c r="V262" s="211"/>
    </row>
    <row r="263" spans="1:22" ht="14.4" x14ac:dyDescent="0.3">
      <c r="A263" s="69" t="s">
        <v>3205</v>
      </c>
      <c r="B263" s="69" t="s">
        <v>3206</v>
      </c>
      <c r="C263" s="69" t="s">
        <v>3666</v>
      </c>
      <c r="D263" s="69">
        <v>0</v>
      </c>
      <c r="E263" s="69">
        <v>0</v>
      </c>
      <c r="F263" s="69">
        <v>0</v>
      </c>
      <c r="G263" s="69">
        <v>0</v>
      </c>
      <c r="H263" s="69">
        <v>0</v>
      </c>
      <c r="I263" s="69">
        <v>0</v>
      </c>
      <c r="J263" s="69">
        <v>0</v>
      </c>
      <c r="K263" s="69">
        <v>0</v>
      </c>
      <c r="L263" s="69">
        <v>0</v>
      </c>
      <c r="M263" s="69">
        <v>0</v>
      </c>
      <c r="N263" s="69">
        <v>0</v>
      </c>
      <c r="O263" s="69">
        <v>0</v>
      </c>
      <c r="P263" s="69" t="s">
        <v>19</v>
      </c>
      <c r="Q263" s="69" t="s">
        <v>3661</v>
      </c>
      <c r="R263" s="69" t="s">
        <v>3663</v>
      </c>
      <c r="S263" s="69" t="s">
        <v>3659</v>
      </c>
      <c r="T263" s="69" t="s">
        <v>3659</v>
      </c>
      <c r="V263" s="211"/>
    </row>
    <row r="264" spans="1:22" ht="14.4" x14ac:dyDescent="0.3">
      <c r="A264" s="69" t="s">
        <v>2922</v>
      </c>
      <c r="B264" s="69" t="s">
        <v>2923</v>
      </c>
      <c r="C264" s="69" t="s">
        <v>3666</v>
      </c>
      <c r="D264" s="69">
        <v>0</v>
      </c>
      <c r="E264" s="69">
        <v>0</v>
      </c>
      <c r="F264" s="69">
        <v>0</v>
      </c>
      <c r="G264" s="69">
        <v>0</v>
      </c>
      <c r="H264" s="69">
        <v>0</v>
      </c>
      <c r="I264" s="69">
        <v>0</v>
      </c>
      <c r="J264" s="69">
        <v>0</v>
      </c>
      <c r="K264" s="69">
        <v>0</v>
      </c>
      <c r="L264" s="69">
        <v>0</v>
      </c>
      <c r="M264" s="69">
        <v>0</v>
      </c>
      <c r="N264" s="69">
        <v>0</v>
      </c>
      <c r="O264" s="69">
        <v>0</v>
      </c>
      <c r="P264" s="69" t="s">
        <v>19</v>
      </c>
      <c r="Q264" s="69" t="s">
        <v>3661</v>
      </c>
      <c r="R264" s="69" t="s">
        <v>3663</v>
      </c>
      <c r="S264" s="69" t="s">
        <v>3659</v>
      </c>
      <c r="T264" s="69" t="s">
        <v>3659</v>
      </c>
      <c r="V264" s="211"/>
    </row>
    <row r="265" spans="1:22" ht="14.4" x14ac:dyDescent="0.3">
      <c r="A265" s="69" t="s">
        <v>2522</v>
      </c>
      <c r="B265" s="69" t="s">
        <v>2523</v>
      </c>
      <c r="C265" s="69" t="s">
        <v>3656</v>
      </c>
      <c r="D265" s="69">
        <v>17.46</v>
      </c>
      <c r="E265" s="69">
        <v>17.55</v>
      </c>
      <c r="F265" s="69">
        <v>17.41</v>
      </c>
      <c r="G265" s="69">
        <v>12.17</v>
      </c>
      <c r="H265" s="69">
        <v>17.38</v>
      </c>
      <c r="I265" s="69">
        <v>17.13</v>
      </c>
      <c r="J265" s="69">
        <v>17.47</v>
      </c>
      <c r="K265" s="69">
        <v>16.95</v>
      </c>
      <c r="L265" s="69">
        <v>17.41</v>
      </c>
      <c r="M265" s="69">
        <v>16.77</v>
      </c>
      <c r="N265" s="69">
        <v>14.86</v>
      </c>
      <c r="O265" s="69">
        <v>13.39</v>
      </c>
      <c r="P265" s="69" t="s">
        <v>19</v>
      </c>
      <c r="Q265" s="69" t="s">
        <v>3657</v>
      </c>
      <c r="R265" s="69" t="s">
        <v>3658</v>
      </c>
      <c r="S265" s="69" t="s">
        <v>3659</v>
      </c>
      <c r="T265" s="69" t="s">
        <v>3659</v>
      </c>
      <c r="V265" s="211"/>
    </row>
    <row r="266" spans="1:22" ht="14.4" x14ac:dyDescent="0.3">
      <c r="A266" s="69" t="s">
        <v>2063</v>
      </c>
      <c r="B266" s="69" t="s">
        <v>2064</v>
      </c>
      <c r="C266" s="69" t="s">
        <v>3665</v>
      </c>
      <c r="D266" s="69">
        <v>1140</v>
      </c>
      <c r="E266" s="69">
        <v>1140</v>
      </c>
      <c r="F266" s="69">
        <v>1140</v>
      </c>
      <c r="G266" s="69">
        <v>1140</v>
      </c>
      <c r="H266" s="69">
        <v>1140</v>
      </c>
      <c r="I266" s="69">
        <v>1140</v>
      </c>
      <c r="J266" s="69">
        <v>1140</v>
      </c>
      <c r="K266" s="69">
        <v>1140</v>
      </c>
      <c r="L266" s="69">
        <v>1140</v>
      </c>
      <c r="M266" s="69">
        <v>1140</v>
      </c>
      <c r="N266" s="69">
        <v>1140</v>
      </c>
      <c r="O266" s="69">
        <v>1140</v>
      </c>
      <c r="P266" s="69" t="s">
        <v>19</v>
      </c>
      <c r="Q266" s="69" t="s">
        <v>3657</v>
      </c>
      <c r="R266" s="69" t="s">
        <v>3658</v>
      </c>
      <c r="S266" s="69" t="s">
        <v>3659</v>
      </c>
      <c r="T266" s="69" t="s">
        <v>3659</v>
      </c>
      <c r="V266" s="211"/>
    </row>
    <row r="267" spans="1:22" ht="14.4" x14ac:dyDescent="0.3">
      <c r="A267" s="69" t="s">
        <v>1139</v>
      </c>
      <c r="B267" s="69" t="s">
        <v>1140</v>
      </c>
      <c r="C267" s="69" t="s">
        <v>3665</v>
      </c>
      <c r="D267" s="69">
        <v>1140</v>
      </c>
      <c r="E267" s="69">
        <v>1140</v>
      </c>
      <c r="F267" s="69">
        <v>1140</v>
      </c>
      <c r="G267" s="69">
        <v>1140</v>
      </c>
      <c r="H267" s="69">
        <v>1140</v>
      </c>
      <c r="I267" s="69">
        <v>1140</v>
      </c>
      <c r="J267" s="69">
        <v>1140</v>
      </c>
      <c r="K267" s="69">
        <v>1140</v>
      </c>
      <c r="L267" s="69">
        <v>1140</v>
      </c>
      <c r="M267" s="69">
        <v>1140</v>
      </c>
      <c r="N267" s="69">
        <v>1140</v>
      </c>
      <c r="O267" s="69">
        <v>1140</v>
      </c>
      <c r="P267" s="69" t="s">
        <v>19</v>
      </c>
      <c r="Q267" s="69" t="s">
        <v>3657</v>
      </c>
      <c r="R267" s="69" t="s">
        <v>3658</v>
      </c>
      <c r="S267" s="69" t="s">
        <v>3659</v>
      </c>
      <c r="T267" s="69" t="s">
        <v>3659</v>
      </c>
      <c r="V267" s="211"/>
    </row>
    <row r="268" spans="1:22" ht="14.4" x14ac:dyDescent="0.3">
      <c r="A268" s="69" t="s">
        <v>592</v>
      </c>
      <c r="B268" s="69" t="s">
        <v>593</v>
      </c>
      <c r="C268" s="69" t="s">
        <v>3656</v>
      </c>
      <c r="D268" s="69">
        <v>1.79</v>
      </c>
      <c r="E268" s="69">
        <v>2.44</v>
      </c>
      <c r="F268" s="69">
        <v>2.84</v>
      </c>
      <c r="G268" s="69">
        <v>3.55</v>
      </c>
      <c r="H268" s="69">
        <v>3.01</v>
      </c>
      <c r="I268" s="69">
        <v>3.77</v>
      </c>
      <c r="J268" s="69">
        <v>2.94</v>
      </c>
      <c r="K268" s="69">
        <v>2.69</v>
      </c>
      <c r="L268" s="69">
        <v>3.43</v>
      </c>
      <c r="M268" s="69">
        <v>2.74</v>
      </c>
      <c r="N268" s="69">
        <v>1.8</v>
      </c>
      <c r="O268" s="69">
        <v>2.38</v>
      </c>
      <c r="P268" s="69" t="s">
        <v>19</v>
      </c>
      <c r="Q268" s="69" t="s">
        <v>3657</v>
      </c>
      <c r="R268" s="69" t="s">
        <v>3658</v>
      </c>
      <c r="S268" s="69" t="s">
        <v>3659</v>
      </c>
      <c r="T268" s="69" t="s">
        <v>3659</v>
      </c>
      <c r="V268" s="211"/>
    </row>
    <row r="269" spans="1:22" ht="14.4" x14ac:dyDescent="0.3">
      <c r="A269" s="69" t="s">
        <v>824</v>
      </c>
      <c r="B269" s="69" t="s">
        <v>825</v>
      </c>
      <c r="C269" s="69" t="s">
        <v>3668</v>
      </c>
      <c r="D269" s="69">
        <v>0.52</v>
      </c>
      <c r="E269" s="69">
        <v>0.64</v>
      </c>
      <c r="F269" s="69">
        <v>0.65</v>
      </c>
      <c r="G269" s="69">
        <v>0.63</v>
      </c>
      <c r="H269" s="69">
        <v>0.67</v>
      </c>
      <c r="I269" s="69">
        <v>0.6</v>
      </c>
      <c r="J269" s="69">
        <v>0.62</v>
      </c>
      <c r="K269" s="69">
        <v>0.7</v>
      </c>
      <c r="L269" s="69">
        <v>0.72</v>
      </c>
      <c r="M269" s="69">
        <v>0.68</v>
      </c>
      <c r="N269" s="69">
        <v>0.35</v>
      </c>
      <c r="O269" s="69">
        <v>0.28000000000000003</v>
      </c>
      <c r="P269" s="69" t="s">
        <v>19</v>
      </c>
      <c r="Q269" s="69" t="s">
        <v>3657</v>
      </c>
      <c r="R269" s="69" t="s">
        <v>3658</v>
      </c>
      <c r="S269" s="69" t="s">
        <v>3659</v>
      </c>
      <c r="T269" s="69" t="s">
        <v>3659</v>
      </c>
      <c r="V269" s="211"/>
    </row>
    <row r="270" spans="1:22" ht="14.4" x14ac:dyDescent="0.3">
      <c r="A270" s="69" t="s">
        <v>712</v>
      </c>
      <c r="B270" s="69" t="s">
        <v>1405</v>
      </c>
      <c r="C270" s="69" t="s">
        <v>3666</v>
      </c>
      <c r="D270" s="69">
        <v>0</v>
      </c>
      <c r="E270" s="69">
        <v>1.98</v>
      </c>
      <c r="F270" s="69">
        <v>2.14</v>
      </c>
      <c r="G270" s="69">
        <v>0</v>
      </c>
      <c r="H270" s="69">
        <v>0</v>
      </c>
      <c r="I270" s="69">
        <v>0</v>
      </c>
      <c r="J270" s="69">
        <v>0</v>
      </c>
      <c r="K270" s="69">
        <v>10.64</v>
      </c>
      <c r="L270" s="69">
        <v>0</v>
      </c>
      <c r="M270" s="69">
        <v>0</v>
      </c>
      <c r="N270" s="69">
        <v>0</v>
      </c>
      <c r="O270" s="69">
        <v>0</v>
      </c>
      <c r="P270" s="69" t="s">
        <v>19</v>
      </c>
      <c r="Q270" s="69" t="s">
        <v>3661</v>
      </c>
      <c r="R270" s="69" t="s">
        <v>3658</v>
      </c>
      <c r="S270" s="69" t="s">
        <v>3659</v>
      </c>
      <c r="T270" s="69" t="s">
        <v>3659</v>
      </c>
      <c r="V270" s="211"/>
    </row>
    <row r="271" spans="1:22" ht="14.4" x14ac:dyDescent="0.3">
      <c r="A271" s="69" t="s">
        <v>3544</v>
      </c>
      <c r="B271" s="69" t="s">
        <v>3545</v>
      </c>
      <c r="C271" s="69" t="s">
        <v>3672</v>
      </c>
      <c r="D271" s="69">
        <v>65.95</v>
      </c>
      <c r="E271" s="69">
        <v>66.319999999999993</v>
      </c>
      <c r="F271" s="69">
        <v>67.86</v>
      </c>
      <c r="G271" s="69">
        <v>65.209999999999994</v>
      </c>
      <c r="H271" s="69">
        <v>70.099999999999994</v>
      </c>
      <c r="I271" s="69">
        <v>72</v>
      </c>
      <c r="J271" s="69">
        <v>72</v>
      </c>
      <c r="K271" s="69">
        <v>72</v>
      </c>
      <c r="L271" s="69">
        <v>72</v>
      </c>
      <c r="M271" s="69">
        <v>70.02</v>
      </c>
      <c r="N271" s="69">
        <v>67.92</v>
      </c>
      <c r="O271" s="69">
        <v>66.81</v>
      </c>
      <c r="P271" s="69" t="s">
        <v>20</v>
      </c>
      <c r="Q271" s="69" t="s">
        <v>3657</v>
      </c>
      <c r="R271" s="69" t="s">
        <v>3658</v>
      </c>
      <c r="S271" s="69" t="s">
        <v>3659</v>
      </c>
      <c r="T271" s="69" t="s">
        <v>3659</v>
      </c>
      <c r="V271" s="211"/>
    </row>
    <row r="272" spans="1:22" ht="14.4" x14ac:dyDescent="0.3">
      <c r="A272" s="69" t="s">
        <v>1858</v>
      </c>
      <c r="B272" s="69" t="s">
        <v>1858</v>
      </c>
      <c r="C272" s="69" t="s">
        <v>3665</v>
      </c>
      <c r="D272" s="69">
        <v>16</v>
      </c>
      <c r="E272" s="69">
        <v>15.97</v>
      </c>
      <c r="F272" s="69">
        <v>16</v>
      </c>
      <c r="G272" s="69">
        <v>15.99</v>
      </c>
      <c r="H272" s="69">
        <v>16</v>
      </c>
      <c r="I272" s="69">
        <v>15.99</v>
      </c>
      <c r="J272" s="69">
        <v>16</v>
      </c>
      <c r="K272" s="69">
        <v>16</v>
      </c>
      <c r="L272" s="69">
        <v>15.99</v>
      </c>
      <c r="M272" s="69">
        <v>14.16</v>
      </c>
      <c r="N272" s="69">
        <v>15.99</v>
      </c>
      <c r="O272" s="69">
        <v>16</v>
      </c>
      <c r="P272" s="69" t="s">
        <v>20</v>
      </c>
      <c r="Q272" s="69" t="s">
        <v>3657</v>
      </c>
      <c r="R272" s="69" t="s">
        <v>3658</v>
      </c>
      <c r="S272" s="69" t="s">
        <v>3659</v>
      </c>
      <c r="T272" s="69" t="s">
        <v>3659</v>
      </c>
      <c r="V272" s="211"/>
    </row>
    <row r="273" spans="1:22" ht="14.4" x14ac:dyDescent="0.3">
      <c r="A273" s="69" t="s">
        <v>1918</v>
      </c>
      <c r="B273" s="69" t="s">
        <v>1919</v>
      </c>
      <c r="C273" s="69" t="s">
        <v>3656</v>
      </c>
      <c r="D273" s="69">
        <v>51.48</v>
      </c>
      <c r="E273" s="69">
        <v>51.44</v>
      </c>
      <c r="F273" s="69">
        <v>51</v>
      </c>
      <c r="G273" s="69">
        <v>50.38</v>
      </c>
      <c r="H273" s="69">
        <v>50.2</v>
      </c>
      <c r="I273" s="69">
        <v>49.54</v>
      </c>
      <c r="J273" s="69">
        <v>49.38</v>
      </c>
      <c r="K273" s="69">
        <v>49.5</v>
      </c>
      <c r="L273" s="69">
        <v>50.03</v>
      </c>
      <c r="M273" s="69">
        <v>50.43</v>
      </c>
      <c r="N273" s="69">
        <v>51.14</v>
      </c>
      <c r="O273" s="69">
        <v>51.68</v>
      </c>
      <c r="P273" s="69" t="s">
        <v>20</v>
      </c>
      <c r="Q273" s="69" t="s">
        <v>3657</v>
      </c>
      <c r="R273" s="69" t="s">
        <v>3658</v>
      </c>
      <c r="S273" s="69" t="s">
        <v>3659</v>
      </c>
      <c r="T273" s="69" t="s">
        <v>3659</v>
      </c>
      <c r="V273" s="211"/>
    </row>
    <row r="274" spans="1:22" ht="14.4" x14ac:dyDescent="0.3">
      <c r="A274" s="69" t="s">
        <v>2065</v>
      </c>
      <c r="B274" s="69" t="s">
        <v>2066</v>
      </c>
      <c r="C274" s="69" t="s">
        <v>3665</v>
      </c>
      <c r="D274" s="69">
        <v>5</v>
      </c>
      <c r="E274" s="69">
        <v>3.75</v>
      </c>
      <c r="F274" s="69">
        <v>22.5</v>
      </c>
      <c r="G274" s="69">
        <v>18.75</v>
      </c>
      <c r="H274" s="69">
        <v>20</v>
      </c>
      <c r="I274" s="69">
        <v>38.75</v>
      </c>
      <c r="J274" s="69">
        <v>48.75</v>
      </c>
      <c r="K274" s="69">
        <v>0</v>
      </c>
      <c r="L274" s="69">
        <v>0</v>
      </c>
      <c r="M274" s="69">
        <v>0</v>
      </c>
      <c r="N274" s="69">
        <v>0</v>
      </c>
      <c r="O274" s="69">
        <v>0</v>
      </c>
      <c r="P274" s="69" t="s">
        <v>19</v>
      </c>
      <c r="Q274" s="69" t="s">
        <v>3661</v>
      </c>
      <c r="R274" s="69" t="s">
        <v>3658</v>
      </c>
      <c r="S274" s="69" t="s">
        <v>3659</v>
      </c>
      <c r="T274" s="69" t="s">
        <v>3685</v>
      </c>
      <c r="V274" s="211"/>
    </row>
    <row r="275" spans="1:22" ht="14.4" x14ac:dyDescent="0.3">
      <c r="A275" s="69" t="s">
        <v>410</v>
      </c>
      <c r="B275" s="69" t="s">
        <v>411</v>
      </c>
      <c r="C275" s="69" t="s">
        <v>3665</v>
      </c>
      <c r="D275" s="69">
        <v>4.4000000000000004</v>
      </c>
      <c r="E275" s="69">
        <v>3.3</v>
      </c>
      <c r="F275" s="69">
        <v>19.8</v>
      </c>
      <c r="G275" s="69">
        <v>16.5</v>
      </c>
      <c r="H275" s="69">
        <v>17.600000000000001</v>
      </c>
      <c r="I275" s="69">
        <v>34.1</v>
      </c>
      <c r="J275" s="69">
        <v>42.9</v>
      </c>
      <c r="K275" s="69">
        <v>29.7</v>
      </c>
      <c r="L275" s="69">
        <v>15.4</v>
      </c>
      <c r="M275" s="69">
        <v>2.2000000000000002</v>
      </c>
      <c r="N275" s="69">
        <v>2.2000000000000002</v>
      </c>
      <c r="O275" s="69">
        <v>0</v>
      </c>
      <c r="P275" s="69" t="s">
        <v>19</v>
      </c>
      <c r="Q275" s="69" t="s">
        <v>3661</v>
      </c>
      <c r="R275" s="69" t="s">
        <v>3658</v>
      </c>
      <c r="S275" s="69" t="s">
        <v>3659</v>
      </c>
      <c r="T275" s="69" t="s">
        <v>3659</v>
      </c>
      <c r="V275" s="211"/>
    </row>
    <row r="276" spans="1:22" ht="14.4" x14ac:dyDescent="0.3">
      <c r="A276" s="69" t="s">
        <v>267</v>
      </c>
      <c r="B276" s="69" t="s">
        <v>268</v>
      </c>
      <c r="C276" s="69" t="s">
        <v>3665</v>
      </c>
      <c r="D276" s="69">
        <v>5</v>
      </c>
      <c r="E276" s="69">
        <v>3.75</v>
      </c>
      <c r="F276" s="69">
        <v>22.5</v>
      </c>
      <c r="G276" s="69">
        <v>18.75</v>
      </c>
      <c r="H276" s="69">
        <v>0</v>
      </c>
      <c r="I276" s="69">
        <v>0</v>
      </c>
      <c r="J276" s="69">
        <v>0</v>
      </c>
      <c r="K276" s="69">
        <v>0</v>
      </c>
      <c r="L276" s="69">
        <v>0</v>
      </c>
      <c r="M276" s="69">
        <v>0</v>
      </c>
      <c r="N276" s="69">
        <v>0</v>
      </c>
      <c r="O276" s="69">
        <v>0</v>
      </c>
      <c r="P276" s="69" t="s">
        <v>19</v>
      </c>
      <c r="Q276" s="69" t="s">
        <v>3661</v>
      </c>
      <c r="R276" s="69" t="s">
        <v>3658</v>
      </c>
      <c r="S276" s="69" t="s">
        <v>3659</v>
      </c>
      <c r="T276" s="69" t="s">
        <v>3686</v>
      </c>
      <c r="V276" s="211"/>
    </row>
    <row r="277" spans="1:22" ht="14.4" x14ac:dyDescent="0.3">
      <c r="A277" s="69" t="s">
        <v>21</v>
      </c>
      <c r="B277" s="69" t="s">
        <v>23</v>
      </c>
      <c r="C277" s="69" t="s">
        <v>3666</v>
      </c>
      <c r="D277" s="69">
        <v>36</v>
      </c>
      <c r="E277" s="69">
        <v>36</v>
      </c>
      <c r="F277" s="69">
        <v>36</v>
      </c>
      <c r="G277" s="69">
        <v>36</v>
      </c>
      <c r="H277" s="69">
        <v>36</v>
      </c>
      <c r="I277" s="69">
        <v>36</v>
      </c>
      <c r="J277" s="69">
        <v>36</v>
      </c>
      <c r="K277" s="69">
        <v>36</v>
      </c>
      <c r="L277" s="69">
        <v>36</v>
      </c>
      <c r="M277" s="69">
        <v>36</v>
      </c>
      <c r="N277" s="69">
        <v>36</v>
      </c>
      <c r="O277" s="69">
        <v>36</v>
      </c>
      <c r="P277" s="69" t="s">
        <v>20</v>
      </c>
      <c r="Q277" s="69" t="s">
        <v>3661</v>
      </c>
      <c r="R277" s="69" t="s">
        <v>3658</v>
      </c>
      <c r="S277" s="69" t="s">
        <v>3659</v>
      </c>
      <c r="T277" s="69" t="s">
        <v>3659</v>
      </c>
      <c r="V277" s="211"/>
    </row>
    <row r="278" spans="1:22" ht="14.4" x14ac:dyDescent="0.3">
      <c r="A278" s="69" t="s">
        <v>1826</v>
      </c>
      <c r="B278" s="69" t="s">
        <v>2355</v>
      </c>
      <c r="C278" s="69" t="s">
        <v>3667</v>
      </c>
      <c r="D278" s="69">
        <v>0</v>
      </c>
      <c r="E278" s="69">
        <v>0</v>
      </c>
      <c r="F278" s="69">
        <v>0</v>
      </c>
      <c r="G278" s="69">
        <v>0</v>
      </c>
      <c r="H278" s="69">
        <v>0</v>
      </c>
      <c r="I278" s="69">
        <v>0</v>
      </c>
      <c r="J278" s="69">
        <v>10.4</v>
      </c>
      <c r="K278" s="69">
        <v>10.4</v>
      </c>
      <c r="L278" s="69">
        <v>0</v>
      </c>
      <c r="M278" s="69">
        <v>0</v>
      </c>
      <c r="N278" s="69">
        <v>0</v>
      </c>
      <c r="O278" s="69">
        <v>9.6</v>
      </c>
      <c r="P278" s="69" t="s">
        <v>20</v>
      </c>
      <c r="Q278" s="69" t="s">
        <v>3657</v>
      </c>
      <c r="R278" s="69" t="s">
        <v>3658</v>
      </c>
      <c r="S278" s="69" t="s">
        <v>3659</v>
      </c>
      <c r="T278" s="69" t="s">
        <v>3659</v>
      </c>
      <c r="V278" s="211"/>
    </row>
    <row r="279" spans="1:22" ht="14.4" x14ac:dyDescent="0.3">
      <c r="A279" s="69" t="s">
        <v>1378</v>
      </c>
      <c r="B279" s="69" t="s">
        <v>3028</v>
      </c>
      <c r="C279" s="69" t="s">
        <v>3667</v>
      </c>
      <c r="D279" s="69">
        <v>10.4</v>
      </c>
      <c r="E279" s="69">
        <v>0</v>
      </c>
      <c r="F279" s="69">
        <v>0</v>
      </c>
      <c r="G279" s="69">
        <v>12.8</v>
      </c>
      <c r="H279" s="69">
        <v>12.8</v>
      </c>
      <c r="I279" s="69">
        <v>12.8</v>
      </c>
      <c r="J279" s="69">
        <v>12.8</v>
      </c>
      <c r="K279" s="69">
        <v>12.8</v>
      </c>
      <c r="L279" s="69">
        <v>0</v>
      </c>
      <c r="M279" s="69">
        <v>0</v>
      </c>
      <c r="N279" s="69">
        <v>0</v>
      </c>
      <c r="O279" s="69">
        <v>12.8</v>
      </c>
      <c r="P279" s="69" t="s">
        <v>20</v>
      </c>
      <c r="Q279" s="69" t="s">
        <v>3657</v>
      </c>
      <c r="R279" s="69" t="s">
        <v>3658</v>
      </c>
      <c r="S279" s="69" t="s">
        <v>3659</v>
      </c>
      <c r="T279" s="69" t="s">
        <v>3659</v>
      </c>
      <c r="V279" s="211"/>
    </row>
    <row r="280" spans="1:22" ht="14.4" x14ac:dyDescent="0.3">
      <c r="A280" s="69" t="s">
        <v>1115</v>
      </c>
      <c r="B280" s="69" t="s">
        <v>1116</v>
      </c>
      <c r="C280" s="69" t="s">
        <v>3667</v>
      </c>
      <c r="D280" s="69">
        <v>39.6</v>
      </c>
      <c r="E280" s="69">
        <v>45.2</v>
      </c>
      <c r="F280" s="69">
        <v>46.2</v>
      </c>
      <c r="G280" s="69">
        <v>39.6</v>
      </c>
      <c r="H280" s="69">
        <v>39.6</v>
      </c>
      <c r="I280" s="69">
        <v>39.6</v>
      </c>
      <c r="J280" s="69">
        <v>48.95</v>
      </c>
      <c r="K280" s="69">
        <v>47.74</v>
      </c>
      <c r="L280" s="69">
        <v>0</v>
      </c>
      <c r="M280" s="69">
        <v>0</v>
      </c>
      <c r="N280" s="69">
        <v>34.479999999999997</v>
      </c>
      <c r="O280" s="69">
        <v>39.6</v>
      </c>
      <c r="P280" s="69" t="s">
        <v>20</v>
      </c>
      <c r="Q280" s="69" t="s">
        <v>3657</v>
      </c>
      <c r="R280" s="69" t="s">
        <v>3658</v>
      </c>
      <c r="S280" s="69" t="s">
        <v>3659</v>
      </c>
      <c r="T280" s="69" t="s">
        <v>3659</v>
      </c>
      <c r="V280" s="211"/>
    </row>
    <row r="281" spans="1:22" ht="14.4" x14ac:dyDescent="0.3">
      <c r="A281" s="69" t="s">
        <v>1665</v>
      </c>
      <c r="B281" s="69" t="s">
        <v>1666</v>
      </c>
      <c r="C281" s="69" t="s">
        <v>3665</v>
      </c>
      <c r="D281" s="69">
        <v>5.51</v>
      </c>
      <c r="E281" s="69">
        <v>5.45</v>
      </c>
      <c r="F281" s="69">
        <v>3.9</v>
      </c>
      <c r="G281" s="69">
        <v>1.74</v>
      </c>
      <c r="H281" s="69">
        <v>7.78</v>
      </c>
      <c r="I281" s="69">
        <v>7.32</v>
      </c>
      <c r="J281" s="69">
        <v>10.42</v>
      </c>
      <c r="K281" s="69">
        <v>6.1</v>
      </c>
      <c r="L281" s="69">
        <v>3.95</v>
      </c>
      <c r="M281" s="69">
        <v>2.94</v>
      </c>
      <c r="N281" s="69">
        <v>3.55</v>
      </c>
      <c r="O281" s="69">
        <v>6.28</v>
      </c>
      <c r="P281" s="69" t="s">
        <v>19</v>
      </c>
      <c r="Q281" s="69" t="s">
        <v>3657</v>
      </c>
      <c r="R281" s="69" t="s">
        <v>3658</v>
      </c>
      <c r="S281" s="69" t="s">
        <v>3659</v>
      </c>
      <c r="T281" s="69" t="s">
        <v>3659</v>
      </c>
      <c r="V281" s="211"/>
    </row>
    <row r="282" spans="1:22" ht="14.4" x14ac:dyDescent="0.3">
      <c r="A282" s="69" t="s">
        <v>1133</v>
      </c>
      <c r="B282" s="69" t="s">
        <v>1134</v>
      </c>
      <c r="C282" s="69" t="s">
        <v>3665</v>
      </c>
      <c r="D282" s="69">
        <v>4</v>
      </c>
      <c r="E282" s="69">
        <v>3</v>
      </c>
      <c r="F282" s="69">
        <v>18</v>
      </c>
      <c r="G282" s="69">
        <v>15</v>
      </c>
      <c r="H282" s="69">
        <v>16</v>
      </c>
      <c r="I282" s="69">
        <v>31</v>
      </c>
      <c r="J282" s="69">
        <v>39</v>
      </c>
      <c r="K282" s="69">
        <v>27</v>
      </c>
      <c r="L282" s="69">
        <v>14</v>
      </c>
      <c r="M282" s="69">
        <v>2</v>
      </c>
      <c r="N282" s="69">
        <v>2</v>
      </c>
      <c r="O282" s="69">
        <v>0</v>
      </c>
      <c r="P282" s="69" t="s">
        <v>19</v>
      </c>
      <c r="Q282" s="69" t="s">
        <v>3661</v>
      </c>
      <c r="R282" s="69" t="s">
        <v>3658</v>
      </c>
      <c r="S282" s="69" t="s">
        <v>3659</v>
      </c>
      <c r="T282" s="69" t="s">
        <v>3659</v>
      </c>
      <c r="V282" s="211"/>
    </row>
    <row r="283" spans="1:22" ht="14.4" x14ac:dyDescent="0.3">
      <c r="A283" s="69" t="s">
        <v>635</v>
      </c>
      <c r="B283" s="69" t="s">
        <v>3454</v>
      </c>
      <c r="C283" s="69" t="s">
        <v>3665</v>
      </c>
      <c r="D283" s="69">
        <v>11.85</v>
      </c>
      <c r="E283" s="69">
        <v>8.89</v>
      </c>
      <c r="F283" s="69">
        <v>53.31</v>
      </c>
      <c r="G283" s="69">
        <v>44.43</v>
      </c>
      <c r="H283" s="69">
        <v>47.39</v>
      </c>
      <c r="I283" s="69">
        <v>91.82</v>
      </c>
      <c r="J283" s="69">
        <v>115.51</v>
      </c>
      <c r="K283" s="69">
        <v>79.97</v>
      </c>
      <c r="L283" s="69">
        <v>41.47</v>
      </c>
      <c r="M283" s="69">
        <v>5.92</v>
      </c>
      <c r="N283" s="69">
        <v>5.92</v>
      </c>
      <c r="O283" s="69">
        <v>0</v>
      </c>
      <c r="P283" s="69" t="s">
        <v>19</v>
      </c>
      <c r="Q283" s="69" t="s">
        <v>3661</v>
      </c>
      <c r="R283" s="69" t="s">
        <v>3658</v>
      </c>
      <c r="S283" s="69" t="s">
        <v>3659</v>
      </c>
      <c r="T283" s="69" t="s">
        <v>3659</v>
      </c>
      <c r="V283" s="211"/>
    </row>
    <row r="284" spans="1:22" ht="14.4" x14ac:dyDescent="0.3">
      <c r="A284" s="69" t="s">
        <v>830</v>
      </c>
      <c r="B284" s="69" t="s">
        <v>832</v>
      </c>
      <c r="C284" s="69" t="s">
        <v>3665</v>
      </c>
      <c r="D284" s="69">
        <v>12</v>
      </c>
      <c r="E284" s="69">
        <v>9</v>
      </c>
      <c r="F284" s="69">
        <v>54</v>
      </c>
      <c r="G284" s="69">
        <v>45</v>
      </c>
      <c r="H284" s="69">
        <v>48</v>
      </c>
      <c r="I284" s="69">
        <v>93</v>
      </c>
      <c r="J284" s="69">
        <v>117</v>
      </c>
      <c r="K284" s="69">
        <v>81</v>
      </c>
      <c r="L284" s="69">
        <v>42</v>
      </c>
      <c r="M284" s="69">
        <v>6</v>
      </c>
      <c r="N284" s="69">
        <v>6</v>
      </c>
      <c r="O284" s="69">
        <v>0</v>
      </c>
      <c r="P284" s="69" t="s">
        <v>19</v>
      </c>
      <c r="Q284" s="69" t="s">
        <v>3661</v>
      </c>
      <c r="R284" s="69" t="s">
        <v>3658</v>
      </c>
      <c r="S284" s="69" t="s">
        <v>3659</v>
      </c>
      <c r="T284" s="69" t="s">
        <v>3659</v>
      </c>
      <c r="V284" s="211"/>
    </row>
    <row r="285" spans="1:22" ht="14.4" x14ac:dyDescent="0.3">
      <c r="A285" s="69" t="s">
        <v>1008</v>
      </c>
      <c r="B285" s="69" t="s">
        <v>1010</v>
      </c>
      <c r="C285" s="69" t="s">
        <v>3665</v>
      </c>
      <c r="D285" s="69">
        <v>10</v>
      </c>
      <c r="E285" s="69">
        <v>7.5</v>
      </c>
      <c r="F285" s="69">
        <v>45</v>
      </c>
      <c r="G285" s="69">
        <v>37.5</v>
      </c>
      <c r="H285" s="69">
        <v>40</v>
      </c>
      <c r="I285" s="69">
        <v>77.5</v>
      </c>
      <c r="J285" s="69">
        <v>97.5</v>
      </c>
      <c r="K285" s="69">
        <v>67.5</v>
      </c>
      <c r="L285" s="69">
        <v>35</v>
      </c>
      <c r="M285" s="69">
        <v>5</v>
      </c>
      <c r="N285" s="69">
        <v>5</v>
      </c>
      <c r="O285" s="69">
        <v>0</v>
      </c>
      <c r="P285" s="69" t="s">
        <v>19</v>
      </c>
      <c r="Q285" s="69" t="s">
        <v>3661</v>
      </c>
      <c r="R285" s="69" t="s">
        <v>3658</v>
      </c>
      <c r="S285" s="69" t="s">
        <v>3659</v>
      </c>
      <c r="T285" s="69" t="s">
        <v>3659</v>
      </c>
      <c r="V285" s="211"/>
    </row>
    <row r="286" spans="1:22" ht="14.4" x14ac:dyDescent="0.3">
      <c r="A286" s="69" t="s">
        <v>3578</v>
      </c>
      <c r="B286" s="69" t="s">
        <v>3579</v>
      </c>
      <c r="C286" s="69" t="s">
        <v>3665</v>
      </c>
      <c r="D286" s="69">
        <v>0.63</v>
      </c>
      <c r="E286" s="69">
        <v>0.54</v>
      </c>
      <c r="F286" s="69">
        <v>1.26</v>
      </c>
      <c r="G286" s="69">
        <v>1.1299999999999999</v>
      </c>
      <c r="H286" s="69">
        <v>1.1299999999999999</v>
      </c>
      <c r="I286" s="69">
        <v>1.49</v>
      </c>
      <c r="J286" s="69">
        <v>1.04</v>
      </c>
      <c r="K286" s="69">
        <v>0.95</v>
      </c>
      <c r="L286" s="69">
        <v>0.68</v>
      </c>
      <c r="M286" s="69">
        <v>0.36</v>
      </c>
      <c r="N286" s="69">
        <v>0.54</v>
      </c>
      <c r="O286" s="69">
        <v>0.59</v>
      </c>
      <c r="P286" s="69" t="s">
        <v>19</v>
      </c>
      <c r="Q286" s="69" t="s">
        <v>3661</v>
      </c>
      <c r="R286" s="69" t="s">
        <v>3658</v>
      </c>
      <c r="S286" s="69" t="s">
        <v>3659</v>
      </c>
      <c r="T286" s="69" t="s">
        <v>3659</v>
      </c>
      <c r="V286" s="211"/>
    </row>
    <row r="287" spans="1:22" ht="14.4" x14ac:dyDescent="0.3">
      <c r="A287" s="69" t="s">
        <v>638</v>
      </c>
      <c r="B287" s="69" t="s">
        <v>639</v>
      </c>
      <c r="C287" s="69" t="s">
        <v>3665</v>
      </c>
      <c r="D287" s="69">
        <v>0.91</v>
      </c>
      <c r="E287" s="69">
        <v>0.78</v>
      </c>
      <c r="F287" s="69">
        <v>1.83</v>
      </c>
      <c r="G287" s="69">
        <v>1.63</v>
      </c>
      <c r="H287" s="69">
        <v>1.63</v>
      </c>
      <c r="I287" s="69">
        <v>2.15</v>
      </c>
      <c r="J287" s="69">
        <v>1.5</v>
      </c>
      <c r="K287" s="69">
        <v>1.37</v>
      </c>
      <c r="L287" s="69">
        <v>0.98</v>
      </c>
      <c r="M287" s="69">
        <v>0.52</v>
      </c>
      <c r="N287" s="69">
        <v>0.78</v>
      </c>
      <c r="O287" s="69">
        <v>0.85</v>
      </c>
      <c r="P287" s="69" t="s">
        <v>19</v>
      </c>
      <c r="Q287" s="69" t="s">
        <v>3661</v>
      </c>
      <c r="R287" s="69" t="s">
        <v>3658</v>
      </c>
      <c r="S287" s="69" t="s">
        <v>3659</v>
      </c>
      <c r="T287" s="69" t="s">
        <v>3659</v>
      </c>
      <c r="V287" s="211"/>
    </row>
    <row r="288" spans="1:22" ht="14.4" x14ac:dyDescent="0.3">
      <c r="A288" s="69" t="s">
        <v>641</v>
      </c>
      <c r="B288" s="69" t="s">
        <v>2140</v>
      </c>
      <c r="C288" s="69" t="s">
        <v>3668</v>
      </c>
      <c r="D288" s="69">
        <v>147.80000000000001</v>
      </c>
      <c r="E288" s="69">
        <v>147.80000000000001</v>
      </c>
      <c r="F288" s="69">
        <v>147.80000000000001</v>
      </c>
      <c r="G288" s="69">
        <v>147.80000000000001</v>
      </c>
      <c r="H288" s="69">
        <v>143.5</v>
      </c>
      <c r="I288" s="69">
        <v>143.5</v>
      </c>
      <c r="J288" s="69">
        <v>143.5</v>
      </c>
      <c r="K288" s="69">
        <v>143.5</v>
      </c>
      <c r="L288" s="69">
        <v>143.5</v>
      </c>
      <c r="M288" s="69">
        <v>147.80000000000001</v>
      </c>
      <c r="N288" s="69">
        <v>147.80000000000001</v>
      </c>
      <c r="O288" s="69">
        <v>147.80000000000001</v>
      </c>
      <c r="P288" s="69" t="s">
        <v>20</v>
      </c>
      <c r="Q288" s="69" t="s">
        <v>3657</v>
      </c>
      <c r="R288" s="69" t="s">
        <v>3658</v>
      </c>
      <c r="S288" s="69" t="s">
        <v>3659</v>
      </c>
      <c r="T288" s="69" t="s">
        <v>3659</v>
      </c>
      <c r="V288" s="211"/>
    </row>
    <row r="289" spans="1:22" ht="14.4" x14ac:dyDescent="0.3">
      <c r="A289" s="69" t="s">
        <v>89</v>
      </c>
      <c r="B289" s="69" t="s">
        <v>90</v>
      </c>
      <c r="C289" s="69" t="s">
        <v>3667</v>
      </c>
      <c r="D289" s="69">
        <v>18.600000000000001</v>
      </c>
      <c r="E289" s="69">
        <v>17.600000000000001</v>
      </c>
      <c r="F289" s="69">
        <v>0</v>
      </c>
      <c r="G289" s="69">
        <v>17.600000000000001</v>
      </c>
      <c r="H289" s="69">
        <v>17.52</v>
      </c>
      <c r="I289" s="69">
        <v>17.600000000000001</v>
      </c>
      <c r="J289" s="69">
        <v>19.600000000000001</v>
      </c>
      <c r="K289" s="69">
        <v>20.32</v>
      </c>
      <c r="L289" s="69">
        <v>0.48</v>
      </c>
      <c r="M289" s="69">
        <v>6.8</v>
      </c>
      <c r="N289" s="69">
        <v>16.8</v>
      </c>
      <c r="O289" s="69">
        <v>18</v>
      </c>
      <c r="P289" s="69" t="s">
        <v>20</v>
      </c>
      <c r="Q289" s="69" t="s">
        <v>3657</v>
      </c>
      <c r="R289" s="69" t="s">
        <v>3658</v>
      </c>
      <c r="S289" s="69" t="s">
        <v>3659</v>
      </c>
      <c r="T289" s="69" t="s">
        <v>3659</v>
      </c>
      <c r="V289" s="211"/>
    </row>
    <row r="290" spans="1:22" ht="14.4" x14ac:dyDescent="0.3">
      <c r="A290" s="69" t="s">
        <v>1206</v>
      </c>
      <c r="B290" s="69" t="s">
        <v>1207</v>
      </c>
      <c r="C290" s="69" t="s">
        <v>3667</v>
      </c>
      <c r="D290" s="69">
        <v>0</v>
      </c>
      <c r="E290" s="69">
        <v>16</v>
      </c>
      <c r="F290" s="69">
        <v>17.52</v>
      </c>
      <c r="G290" s="69">
        <v>16.72</v>
      </c>
      <c r="H290" s="69">
        <v>15.2</v>
      </c>
      <c r="I290" s="69">
        <v>15.2</v>
      </c>
      <c r="J290" s="69">
        <v>15.44</v>
      </c>
      <c r="K290" s="69">
        <v>15.21</v>
      </c>
      <c r="L290" s="69">
        <v>0</v>
      </c>
      <c r="M290" s="69">
        <v>0</v>
      </c>
      <c r="N290" s="69">
        <v>0</v>
      </c>
      <c r="O290" s="69">
        <v>15.28</v>
      </c>
      <c r="P290" s="69" t="s">
        <v>20</v>
      </c>
      <c r="Q290" s="69" t="s">
        <v>3657</v>
      </c>
      <c r="R290" s="69" t="s">
        <v>3658</v>
      </c>
      <c r="S290" s="69" t="s">
        <v>3659</v>
      </c>
      <c r="T290" s="69" t="s">
        <v>3659</v>
      </c>
      <c r="V290" s="211"/>
    </row>
    <row r="291" spans="1:22" ht="14.4" x14ac:dyDescent="0.3">
      <c r="A291" s="69" t="s">
        <v>495</v>
      </c>
      <c r="B291" s="69" t="s">
        <v>2527</v>
      </c>
      <c r="C291" s="69" t="s">
        <v>3666</v>
      </c>
      <c r="D291" s="69">
        <v>32.07</v>
      </c>
      <c r="E291" s="69">
        <v>75.38</v>
      </c>
      <c r="F291" s="69">
        <v>104.07</v>
      </c>
      <c r="G291" s="69">
        <v>134.15</v>
      </c>
      <c r="H291" s="69">
        <v>150.41</v>
      </c>
      <c r="I291" s="69">
        <v>165.17</v>
      </c>
      <c r="J291" s="69">
        <v>172.63</v>
      </c>
      <c r="K291" s="69">
        <v>176.26</v>
      </c>
      <c r="L291" s="69">
        <v>186.01</v>
      </c>
      <c r="M291" s="69">
        <v>182.6</v>
      </c>
      <c r="N291" s="69">
        <v>172.79</v>
      </c>
      <c r="O291" s="69">
        <v>156.99</v>
      </c>
      <c r="P291" s="69" t="s">
        <v>20</v>
      </c>
      <c r="Q291" s="69" t="s">
        <v>3661</v>
      </c>
      <c r="R291" s="69" t="s">
        <v>3658</v>
      </c>
      <c r="S291" s="69" t="s">
        <v>3659</v>
      </c>
      <c r="T291" s="69" t="s">
        <v>3659</v>
      </c>
      <c r="V291" s="211"/>
    </row>
    <row r="292" spans="1:22" ht="14.4" x14ac:dyDescent="0.3">
      <c r="A292" s="69" t="s">
        <v>2581</v>
      </c>
      <c r="B292" s="69" t="s">
        <v>2582</v>
      </c>
      <c r="C292" s="69" t="s">
        <v>3660</v>
      </c>
      <c r="D292" s="69">
        <v>199</v>
      </c>
      <c r="E292" s="69">
        <v>199</v>
      </c>
      <c r="F292" s="69">
        <v>199</v>
      </c>
      <c r="G292" s="69">
        <v>199</v>
      </c>
      <c r="H292" s="69">
        <v>199</v>
      </c>
      <c r="I292" s="69">
        <v>199</v>
      </c>
      <c r="J292" s="69">
        <v>199</v>
      </c>
      <c r="K292" s="69">
        <v>199</v>
      </c>
      <c r="L292" s="69">
        <v>199</v>
      </c>
      <c r="M292" s="69">
        <v>199</v>
      </c>
      <c r="N292" s="69">
        <v>199</v>
      </c>
      <c r="O292" s="69">
        <v>199</v>
      </c>
      <c r="P292" s="69" t="s">
        <v>20</v>
      </c>
      <c r="Q292" s="69" t="s">
        <v>3661</v>
      </c>
      <c r="R292" s="69" t="s">
        <v>3658</v>
      </c>
      <c r="S292" s="69" t="s">
        <v>3659</v>
      </c>
      <c r="T292" s="69" t="s">
        <v>3659</v>
      </c>
      <c r="V292" s="211"/>
    </row>
    <row r="293" spans="1:22" ht="14.4" x14ac:dyDescent="0.3">
      <c r="A293" s="69" t="s">
        <v>651</v>
      </c>
      <c r="B293" s="69" t="s">
        <v>651</v>
      </c>
      <c r="C293" s="69" t="s">
        <v>3660</v>
      </c>
      <c r="D293" s="69">
        <v>236</v>
      </c>
      <c r="E293" s="69">
        <v>236</v>
      </c>
      <c r="F293" s="69">
        <v>236</v>
      </c>
      <c r="G293" s="69">
        <v>236</v>
      </c>
      <c r="H293" s="69">
        <v>236</v>
      </c>
      <c r="I293" s="69">
        <v>236</v>
      </c>
      <c r="J293" s="69">
        <v>236</v>
      </c>
      <c r="K293" s="69">
        <v>236</v>
      </c>
      <c r="L293" s="69">
        <v>236</v>
      </c>
      <c r="M293" s="69">
        <v>236</v>
      </c>
      <c r="N293" s="69">
        <v>236</v>
      </c>
      <c r="O293" s="69">
        <v>236</v>
      </c>
      <c r="P293" s="69" t="s">
        <v>20</v>
      </c>
      <c r="Q293" s="69" t="s">
        <v>3661</v>
      </c>
      <c r="R293" s="69" t="s">
        <v>3658</v>
      </c>
      <c r="S293" s="69" t="s">
        <v>3659</v>
      </c>
      <c r="T293" s="69" t="s">
        <v>3659</v>
      </c>
      <c r="V293" s="211"/>
    </row>
    <row r="294" spans="1:22" ht="14.4" x14ac:dyDescent="0.3">
      <c r="A294" s="69" t="s">
        <v>2977</v>
      </c>
      <c r="B294" s="69" t="s">
        <v>2978</v>
      </c>
      <c r="C294" s="69" t="s">
        <v>3662</v>
      </c>
      <c r="D294" s="69">
        <v>0</v>
      </c>
      <c r="E294" s="69">
        <v>0</v>
      </c>
      <c r="F294" s="69">
        <v>0</v>
      </c>
      <c r="G294" s="69">
        <v>0</v>
      </c>
      <c r="H294" s="69">
        <v>0</v>
      </c>
      <c r="I294" s="69">
        <v>0</v>
      </c>
      <c r="J294" s="69">
        <v>0</v>
      </c>
      <c r="K294" s="69">
        <v>0</v>
      </c>
      <c r="L294" s="69">
        <v>0</v>
      </c>
      <c r="M294" s="69">
        <v>0</v>
      </c>
      <c r="N294" s="69">
        <v>0</v>
      </c>
      <c r="O294" s="69">
        <v>0</v>
      </c>
      <c r="P294" s="69" t="s">
        <v>19</v>
      </c>
      <c r="Q294" s="69" t="s">
        <v>3657</v>
      </c>
      <c r="R294" s="69" t="s">
        <v>3663</v>
      </c>
      <c r="S294" s="69" t="s">
        <v>3659</v>
      </c>
      <c r="T294" s="69" t="s">
        <v>3659</v>
      </c>
      <c r="V294" s="211"/>
    </row>
    <row r="295" spans="1:22" ht="14.4" x14ac:dyDescent="0.3">
      <c r="A295" s="69" t="s">
        <v>750</v>
      </c>
      <c r="B295" s="69" t="s">
        <v>751</v>
      </c>
      <c r="C295" s="69" t="s">
        <v>3676</v>
      </c>
      <c r="D295" s="69">
        <v>7.5</v>
      </c>
      <c r="E295" s="69">
        <v>7.5</v>
      </c>
      <c r="F295" s="69">
        <v>7.5</v>
      </c>
      <c r="G295" s="69">
        <v>7.5</v>
      </c>
      <c r="H295" s="69">
        <v>7.5</v>
      </c>
      <c r="I295" s="69">
        <v>7.5</v>
      </c>
      <c r="J295" s="69">
        <v>7.5</v>
      </c>
      <c r="K295" s="69">
        <v>7.5</v>
      </c>
      <c r="L295" s="69">
        <v>7.5</v>
      </c>
      <c r="M295" s="69">
        <v>7.5</v>
      </c>
      <c r="N295" s="69">
        <v>7.5</v>
      </c>
      <c r="O295" s="69">
        <v>7.5</v>
      </c>
      <c r="P295" s="69" t="s">
        <v>20</v>
      </c>
      <c r="Q295" s="69" t="s">
        <v>3661</v>
      </c>
      <c r="R295" s="69" t="s">
        <v>3658</v>
      </c>
      <c r="S295" s="69" t="s">
        <v>3659</v>
      </c>
      <c r="T295" s="69" t="s">
        <v>3659</v>
      </c>
      <c r="V295" s="211"/>
    </row>
    <row r="296" spans="1:22" ht="14.4" x14ac:dyDescent="0.3">
      <c r="A296" s="69" t="s">
        <v>966</v>
      </c>
      <c r="B296" s="69" t="s">
        <v>967</v>
      </c>
      <c r="C296" s="69" t="s">
        <v>3676</v>
      </c>
      <c r="D296" s="69">
        <v>48.1</v>
      </c>
      <c r="E296" s="69">
        <v>48.1</v>
      </c>
      <c r="F296" s="69">
        <v>48.1</v>
      </c>
      <c r="G296" s="69">
        <v>48.1</v>
      </c>
      <c r="H296" s="69">
        <v>48.1</v>
      </c>
      <c r="I296" s="69">
        <v>48.1</v>
      </c>
      <c r="J296" s="69">
        <v>48.1</v>
      </c>
      <c r="K296" s="69">
        <v>48.1</v>
      </c>
      <c r="L296" s="69">
        <v>48.1</v>
      </c>
      <c r="M296" s="69">
        <v>48.1</v>
      </c>
      <c r="N296" s="69">
        <v>48.1</v>
      </c>
      <c r="O296" s="69">
        <v>48.1</v>
      </c>
      <c r="P296" s="69" t="s">
        <v>20</v>
      </c>
      <c r="Q296" s="69" t="s">
        <v>3661</v>
      </c>
      <c r="R296" s="69" t="s">
        <v>3658</v>
      </c>
      <c r="S296" s="69" t="s">
        <v>3659</v>
      </c>
      <c r="T296" s="69" t="s">
        <v>3659</v>
      </c>
      <c r="V296" s="211"/>
    </row>
    <row r="297" spans="1:22" ht="14.4" x14ac:dyDescent="0.3">
      <c r="A297" s="69" t="s">
        <v>244</v>
      </c>
      <c r="B297" s="69" t="s">
        <v>245</v>
      </c>
      <c r="C297" s="69" t="s">
        <v>3676</v>
      </c>
      <c r="D297" s="69">
        <v>45.42</v>
      </c>
      <c r="E297" s="69">
        <v>45.42</v>
      </c>
      <c r="F297" s="69">
        <v>45.42</v>
      </c>
      <c r="G297" s="69">
        <v>45.42</v>
      </c>
      <c r="H297" s="69">
        <v>45.42</v>
      </c>
      <c r="I297" s="69">
        <v>45.42</v>
      </c>
      <c r="J297" s="69">
        <v>45.42</v>
      </c>
      <c r="K297" s="69">
        <v>45.42</v>
      </c>
      <c r="L297" s="69">
        <v>45.42</v>
      </c>
      <c r="M297" s="69">
        <v>45.42</v>
      </c>
      <c r="N297" s="69">
        <v>45.42</v>
      </c>
      <c r="O297" s="69">
        <v>45.42</v>
      </c>
      <c r="P297" s="69" t="s">
        <v>20</v>
      </c>
      <c r="Q297" s="69" t="s">
        <v>3661</v>
      </c>
      <c r="R297" s="69" t="s">
        <v>3658</v>
      </c>
      <c r="S297" s="69" t="s">
        <v>3659</v>
      </c>
      <c r="T297" s="69" t="s">
        <v>3659</v>
      </c>
      <c r="V297" s="211"/>
    </row>
    <row r="298" spans="1:22" ht="14.4" x14ac:dyDescent="0.3">
      <c r="A298" s="69" t="s">
        <v>1554</v>
      </c>
      <c r="B298" s="69" t="s">
        <v>1555</v>
      </c>
      <c r="C298" s="69" t="s">
        <v>3662</v>
      </c>
      <c r="D298" s="69">
        <v>0</v>
      </c>
      <c r="E298" s="69">
        <v>0</v>
      </c>
      <c r="F298" s="69">
        <v>0</v>
      </c>
      <c r="G298" s="69">
        <v>0</v>
      </c>
      <c r="H298" s="69">
        <v>0</v>
      </c>
      <c r="I298" s="69">
        <v>0</v>
      </c>
      <c r="J298" s="69">
        <v>0</v>
      </c>
      <c r="K298" s="69">
        <v>0</v>
      </c>
      <c r="L298" s="69">
        <v>0</v>
      </c>
      <c r="M298" s="69">
        <v>0</v>
      </c>
      <c r="N298" s="69">
        <v>0</v>
      </c>
      <c r="O298" s="69">
        <v>0</v>
      </c>
      <c r="P298" s="69" t="s">
        <v>19</v>
      </c>
      <c r="Q298" s="69" t="s">
        <v>3657</v>
      </c>
      <c r="R298" s="69" t="s">
        <v>3663</v>
      </c>
      <c r="S298" s="69" t="s">
        <v>3659</v>
      </c>
      <c r="T298" s="69" t="s">
        <v>3659</v>
      </c>
      <c r="V298" s="211"/>
    </row>
    <row r="299" spans="1:22" ht="14.4" x14ac:dyDescent="0.3">
      <c r="A299" s="69" t="s">
        <v>761</v>
      </c>
      <c r="B299" s="69" t="s">
        <v>762</v>
      </c>
      <c r="C299" s="69" t="s">
        <v>3667</v>
      </c>
      <c r="D299" s="69">
        <v>5.54</v>
      </c>
      <c r="E299" s="69">
        <v>3.81</v>
      </c>
      <c r="F299" s="69">
        <v>5.84</v>
      </c>
      <c r="G299" s="69">
        <v>7.01</v>
      </c>
      <c r="H299" s="69">
        <v>6.55</v>
      </c>
      <c r="I299" s="69">
        <v>8.42</v>
      </c>
      <c r="J299" s="69">
        <v>5.94</v>
      </c>
      <c r="K299" s="69">
        <v>3.32</v>
      </c>
      <c r="L299" s="69">
        <v>3.99</v>
      </c>
      <c r="M299" s="69">
        <v>0.89</v>
      </c>
      <c r="N299" s="69">
        <v>3.24</v>
      </c>
      <c r="O299" s="69">
        <v>4.38</v>
      </c>
      <c r="P299" s="69" t="s">
        <v>19</v>
      </c>
      <c r="Q299" s="69" t="s">
        <v>3657</v>
      </c>
      <c r="R299" s="69" t="s">
        <v>3658</v>
      </c>
      <c r="S299" s="69" t="s">
        <v>3659</v>
      </c>
      <c r="T299" s="69" t="s">
        <v>3659</v>
      </c>
      <c r="V299" s="211"/>
    </row>
    <row r="300" spans="1:22" ht="14.4" x14ac:dyDescent="0.3">
      <c r="A300" s="69" t="s">
        <v>1874</v>
      </c>
      <c r="B300" s="69" t="s">
        <v>1875</v>
      </c>
      <c r="C300" s="69" t="s">
        <v>3667</v>
      </c>
      <c r="D300" s="69">
        <v>5.82</v>
      </c>
      <c r="E300" s="69">
        <v>4.3099999999999996</v>
      </c>
      <c r="F300" s="69">
        <v>5.72</v>
      </c>
      <c r="G300" s="69">
        <v>7.18</v>
      </c>
      <c r="H300" s="69">
        <v>6.81</v>
      </c>
      <c r="I300" s="69">
        <v>8.4700000000000006</v>
      </c>
      <c r="J300" s="69">
        <v>5.82</v>
      </c>
      <c r="K300" s="69">
        <v>4.57</v>
      </c>
      <c r="L300" s="69">
        <v>5.53</v>
      </c>
      <c r="M300" s="69">
        <v>0.89</v>
      </c>
      <c r="N300" s="69">
        <v>3.36</v>
      </c>
      <c r="O300" s="69">
        <v>4</v>
      </c>
      <c r="P300" s="69" t="s">
        <v>19</v>
      </c>
      <c r="Q300" s="69" t="s">
        <v>3657</v>
      </c>
      <c r="R300" s="69" t="s">
        <v>3658</v>
      </c>
      <c r="S300" s="69" t="s">
        <v>3659</v>
      </c>
      <c r="T300" s="69" t="s">
        <v>3659</v>
      </c>
      <c r="V300" s="211"/>
    </row>
    <row r="301" spans="1:22" ht="14.4" x14ac:dyDescent="0.3">
      <c r="A301" s="69" t="s">
        <v>418</v>
      </c>
      <c r="B301" s="69" t="s">
        <v>419</v>
      </c>
      <c r="C301" s="69" t="s">
        <v>3665</v>
      </c>
      <c r="D301" s="69">
        <v>49.36</v>
      </c>
      <c r="E301" s="69">
        <v>47.52</v>
      </c>
      <c r="F301" s="69">
        <v>52.76</v>
      </c>
      <c r="G301" s="69">
        <v>48.78</v>
      </c>
      <c r="H301" s="69">
        <v>61.44</v>
      </c>
      <c r="I301" s="69">
        <v>62.2</v>
      </c>
      <c r="J301" s="69">
        <v>57.8</v>
      </c>
      <c r="K301" s="69">
        <v>51.4</v>
      </c>
      <c r="L301" s="69">
        <v>53.8</v>
      </c>
      <c r="M301" s="69">
        <v>49</v>
      </c>
      <c r="N301" s="69">
        <v>49.4</v>
      </c>
      <c r="O301" s="69">
        <v>55.36</v>
      </c>
      <c r="P301" s="69" t="s">
        <v>20</v>
      </c>
      <c r="Q301" s="69" t="s">
        <v>3657</v>
      </c>
      <c r="R301" s="69" t="s">
        <v>3658</v>
      </c>
      <c r="S301" s="69" t="s">
        <v>3659</v>
      </c>
      <c r="T301" s="69" t="s">
        <v>3659</v>
      </c>
      <c r="V301" s="211"/>
    </row>
    <row r="302" spans="1:22" ht="14.4" x14ac:dyDescent="0.3">
      <c r="A302" s="69" t="s">
        <v>743</v>
      </c>
      <c r="B302" s="69" t="s">
        <v>744</v>
      </c>
      <c r="C302" s="69" t="s">
        <v>3665</v>
      </c>
      <c r="D302" s="69">
        <v>1.8</v>
      </c>
      <c r="E302" s="69">
        <v>2.4</v>
      </c>
      <c r="F302" s="69">
        <v>2.7</v>
      </c>
      <c r="G302" s="69">
        <v>2.2000000000000002</v>
      </c>
      <c r="H302" s="69">
        <v>1.6</v>
      </c>
      <c r="I302" s="69">
        <v>1.7</v>
      </c>
      <c r="J302" s="69">
        <v>2.2000000000000002</v>
      </c>
      <c r="K302" s="69">
        <v>2</v>
      </c>
      <c r="L302" s="69">
        <v>1.4</v>
      </c>
      <c r="M302" s="69">
        <v>0.4</v>
      </c>
      <c r="N302" s="69">
        <v>0.1</v>
      </c>
      <c r="O302" s="69">
        <v>0.9</v>
      </c>
      <c r="P302" s="69" t="s">
        <v>20</v>
      </c>
      <c r="Q302" s="69" t="s">
        <v>3657</v>
      </c>
      <c r="R302" s="69" t="s">
        <v>3658</v>
      </c>
      <c r="S302" s="69" t="s">
        <v>3659</v>
      </c>
      <c r="T302" s="69" t="s">
        <v>3659</v>
      </c>
      <c r="V302" s="211"/>
    </row>
    <row r="303" spans="1:22" ht="14.4" x14ac:dyDescent="0.3">
      <c r="A303" s="69" t="s">
        <v>721</v>
      </c>
      <c r="B303" s="69" t="s">
        <v>3307</v>
      </c>
      <c r="C303" s="69" t="s">
        <v>3665</v>
      </c>
      <c r="D303" s="69">
        <v>380</v>
      </c>
      <c r="E303" s="69">
        <v>380</v>
      </c>
      <c r="F303" s="69">
        <v>380</v>
      </c>
      <c r="G303" s="69">
        <v>380</v>
      </c>
      <c r="H303" s="69">
        <v>380</v>
      </c>
      <c r="I303" s="69">
        <v>380</v>
      </c>
      <c r="J303" s="69">
        <v>380</v>
      </c>
      <c r="K303" s="69">
        <v>380</v>
      </c>
      <c r="L303" s="69">
        <v>380</v>
      </c>
      <c r="M303" s="69">
        <v>380</v>
      </c>
      <c r="N303" s="69">
        <v>380</v>
      </c>
      <c r="O303" s="69">
        <v>380</v>
      </c>
      <c r="P303" s="69" t="s">
        <v>20</v>
      </c>
      <c r="Q303" s="69" t="s">
        <v>3657</v>
      </c>
      <c r="R303" s="69" t="s">
        <v>3658</v>
      </c>
      <c r="S303" s="69" t="s">
        <v>3659</v>
      </c>
      <c r="T303" s="69" t="s">
        <v>3659</v>
      </c>
      <c r="V303" s="211"/>
    </row>
    <row r="304" spans="1:22" ht="14.4" x14ac:dyDescent="0.3">
      <c r="A304" s="69" t="s">
        <v>2353</v>
      </c>
      <c r="B304" s="69" t="s">
        <v>2354</v>
      </c>
      <c r="C304" s="69" t="s">
        <v>3666</v>
      </c>
      <c r="D304" s="69">
        <v>0.01</v>
      </c>
      <c r="E304" s="69">
        <v>0</v>
      </c>
      <c r="F304" s="69">
        <v>0.03</v>
      </c>
      <c r="G304" s="69">
        <v>0.05</v>
      </c>
      <c r="H304" s="69">
        <v>0.03</v>
      </c>
      <c r="I304" s="69">
        <v>0.09</v>
      </c>
      <c r="J304" s="69">
        <v>0.13</v>
      </c>
      <c r="K304" s="69">
        <v>0.17</v>
      </c>
      <c r="L304" s="69">
        <v>0.36</v>
      </c>
      <c r="M304" s="69">
        <v>0.34</v>
      </c>
      <c r="N304" s="69">
        <v>0.34</v>
      </c>
      <c r="O304" s="69">
        <v>0.34</v>
      </c>
      <c r="P304" s="69" t="s">
        <v>19</v>
      </c>
      <c r="Q304" s="69" t="s">
        <v>3661</v>
      </c>
      <c r="R304" s="69" t="s">
        <v>3658</v>
      </c>
      <c r="S304" s="69" t="s">
        <v>3659</v>
      </c>
      <c r="T304" s="69" t="s">
        <v>3659</v>
      </c>
      <c r="V304" s="211"/>
    </row>
    <row r="305" spans="1:22" ht="14.4" x14ac:dyDescent="0.3">
      <c r="A305" s="69" t="s">
        <v>3214</v>
      </c>
      <c r="B305" s="69" t="s">
        <v>3215</v>
      </c>
      <c r="C305" s="69" t="s">
        <v>3662</v>
      </c>
      <c r="D305" s="69">
        <v>9.6</v>
      </c>
      <c r="E305" s="69">
        <v>9.9499999999999993</v>
      </c>
      <c r="F305" s="69">
        <v>10.26</v>
      </c>
      <c r="G305" s="69">
        <v>9.01</v>
      </c>
      <c r="H305" s="69">
        <v>8.5399999999999991</v>
      </c>
      <c r="I305" s="69">
        <v>9.6300000000000008</v>
      </c>
      <c r="J305" s="69">
        <v>9.9499999999999993</v>
      </c>
      <c r="K305" s="69">
        <v>10.050000000000001</v>
      </c>
      <c r="L305" s="69">
        <v>9.44</v>
      </c>
      <c r="M305" s="69">
        <v>5.41</v>
      </c>
      <c r="N305" s="69">
        <v>6.85</v>
      </c>
      <c r="O305" s="69">
        <v>6.99</v>
      </c>
      <c r="P305" s="69" t="s">
        <v>19</v>
      </c>
      <c r="Q305" s="69" t="s">
        <v>3657</v>
      </c>
      <c r="R305" s="69" t="s">
        <v>3658</v>
      </c>
      <c r="S305" s="69" t="s">
        <v>3835</v>
      </c>
      <c r="T305" s="69" t="s">
        <v>3659</v>
      </c>
      <c r="V305" s="211"/>
    </row>
    <row r="306" spans="1:22" ht="14.4" x14ac:dyDescent="0.3">
      <c r="A306" s="69" t="s">
        <v>490</v>
      </c>
      <c r="B306" s="69" t="s">
        <v>491</v>
      </c>
      <c r="C306" s="69" t="s">
        <v>3666</v>
      </c>
      <c r="D306" s="69">
        <v>263</v>
      </c>
      <c r="E306" s="69">
        <v>263</v>
      </c>
      <c r="F306" s="69">
        <v>263</v>
      </c>
      <c r="G306" s="69">
        <v>263</v>
      </c>
      <c r="H306" s="69">
        <v>263</v>
      </c>
      <c r="I306" s="69">
        <v>263</v>
      </c>
      <c r="J306" s="69">
        <v>263</v>
      </c>
      <c r="K306" s="69">
        <v>263</v>
      </c>
      <c r="L306" s="69">
        <v>263</v>
      </c>
      <c r="M306" s="69">
        <v>263</v>
      </c>
      <c r="N306" s="69">
        <v>263</v>
      </c>
      <c r="O306" s="69">
        <v>263</v>
      </c>
      <c r="P306" s="69" t="s">
        <v>20</v>
      </c>
      <c r="Q306" s="69" t="s">
        <v>3661</v>
      </c>
      <c r="R306" s="69" t="s">
        <v>3658</v>
      </c>
      <c r="S306" s="69" t="s">
        <v>3659</v>
      </c>
      <c r="T306" s="69" t="s">
        <v>3659</v>
      </c>
      <c r="V306" s="211"/>
    </row>
    <row r="307" spans="1:22" ht="14.4" x14ac:dyDescent="0.3">
      <c r="A307" s="69" t="s">
        <v>1324</v>
      </c>
      <c r="B307" s="69" t="s">
        <v>1917</v>
      </c>
      <c r="C307" s="69" t="s">
        <v>3666</v>
      </c>
      <c r="D307" s="69">
        <v>263.68</v>
      </c>
      <c r="E307" s="69">
        <v>263.68</v>
      </c>
      <c r="F307" s="69">
        <v>263.68</v>
      </c>
      <c r="G307" s="69">
        <v>263.68</v>
      </c>
      <c r="H307" s="69">
        <v>263.68</v>
      </c>
      <c r="I307" s="69">
        <v>263.68</v>
      </c>
      <c r="J307" s="69">
        <v>263.68</v>
      </c>
      <c r="K307" s="69">
        <v>263.68</v>
      </c>
      <c r="L307" s="69">
        <v>263.68</v>
      </c>
      <c r="M307" s="69">
        <v>263.68</v>
      </c>
      <c r="N307" s="69">
        <v>263.68</v>
      </c>
      <c r="O307" s="69">
        <v>263.68</v>
      </c>
      <c r="P307" s="69" t="s">
        <v>20</v>
      </c>
      <c r="Q307" s="69" t="s">
        <v>3661</v>
      </c>
      <c r="R307" s="69" t="s">
        <v>3658</v>
      </c>
      <c r="S307" s="69" t="s">
        <v>3659</v>
      </c>
      <c r="T307" s="69" t="s">
        <v>3659</v>
      </c>
      <c r="V307" s="211"/>
    </row>
    <row r="308" spans="1:22" ht="14.4" x14ac:dyDescent="0.3">
      <c r="A308" s="69" t="s">
        <v>1690</v>
      </c>
      <c r="B308" s="69" t="s">
        <v>1691</v>
      </c>
      <c r="C308" s="69" t="s">
        <v>3676</v>
      </c>
      <c r="D308" s="69">
        <v>21.71</v>
      </c>
      <c r="E308" s="69">
        <v>18.61</v>
      </c>
      <c r="F308" s="69">
        <v>43.43</v>
      </c>
      <c r="G308" s="69">
        <v>38.78</v>
      </c>
      <c r="H308" s="69">
        <v>38.78</v>
      </c>
      <c r="I308" s="69">
        <v>51.18</v>
      </c>
      <c r="J308" s="69">
        <v>35.67</v>
      </c>
      <c r="K308" s="69">
        <v>32.57</v>
      </c>
      <c r="L308" s="69">
        <v>23.27</v>
      </c>
      <c r="M308" s="69">
        <v>12.41</v>
      </c>
      <c r="N308" s="69">
        <v>18.61</v>
      </c>
      <c r="O308" s="69">
        <v>20.16</v>
      </c>
      <c r="P308" s="69" t="s">
        <v>19</v>
      </c>
      <c r="Q308" s="69" t="s">
        <v>3661</v>
      </c>
      <c r="R308" s="69" t="s">
        <v>3658</v>
      </c>
      <c r="S308" s="69" t="s">
        <v>3659</v>
      </c>
      <c r="T308" s="69" t="s">
        <v>3659</v>
      </c>
      <c r="V308" s="211"/>
    </row>
    <row r="309" spans="1:22" ht="14.4" x14ac:dyDescent="0.3">
      <c r="A309" s="69" t="s">
        <v>2583</v>
      </c>
      <c r="B309" s="69" t="s">
        <v>2584</v>
      </c>
      <c r="C309" s="69" t="s">
        <v>3665</v>
      </c>
      <c r="D309" s="69">
        <v>6.59</v>
      </c>
      <c r="E309" s="69">
        <v>5.65</v>
      </c>
      <c r="F309" s="69">
        <v>13.19</v>
      </c>
      <c r="G309" s="69">
        <v>11.78</v>
      </c>
      <c r="H309" s="69">
        <v>11.78</v>
      </c>
      <c r="I309" s="69">
        <v>15.54</v>
      </c>
      <c r="J309" s="69">
        <v>10.83</v>
      </c>
      <c r="K309" s="69">
        <v>9.89</v>
      </c>
      <c r="L309" s="69">
        <v>7.07</v>
      </c>
      <c r="M309" s="69">
        <v>3.77</v>
      </c>
      <c r="N309" s="69">
        <v>5.65</v>
      </c>
      <c r="O309" s="69">
        <v>6.12</v>
      </c>
      <c r="P309" s="69" t="s">
        <v>19</v>
      </c>
      <c r="Q309" s="69" t="s">
        <v>3661</v>
      </c>
      <c r="R309" s="69" t="s">
        <v>3658</v>
      </c>
      <c r="S309" s="69" t="s">
        <v>3659</v>
      </c>
      <c r="T309" s="69" t="s">
        <v>3659</v>
      </c>
      <c r="V309" s="211"/>
    </row>
    <row r="310" spans="1:22" ht="14.4" x14ac:dyDescent="0.3">
      <c r="A310" s="69" t="s">
        <v>1937</v>
      </c>
      <c r="B310" s="69" t="s">
        <v>1938</v>
      </c>
      <c r="C310" s="69" t="s">
        <v>3665</v>
      </c>
      <c r="D310" s="69">
        <v>5.35</v>
      </c>
      <c r="E310" s="69">
        <v>4.59</v>
      </c>
      <c r="F310" s="69">
        <v>10.71</v>
      </c>
      <c r="G310" s="69">
        <v>9.56</v>
      </c>
      <c r="H310" s="69">
        <v>9.56</v>
      </c>
      <c r="I310" s="69">
        <v>12.62</v>
      </c>
      <c r="J310" s="69">
        <v>8.8000000000000007</v>
      </c>
      <c r="K310" s="69">
        <v>8.0299999999999994</v>
      </c>
      <c r="L310" s="69">
        <v>5.74</v>
      </c>
      <c r="M310" s="69">
        <v>3.06</v>
      </c>
      <c r="N310" s="69">
        <v>4.59</v>
      </c>
      <c r="O310" s="69">
        <v>4.97</v>
      </c>
      <c r="P310" s="69" t="s">
        <v>19</v>
      </c>
      <c r="Q310" s="69" t="s">
        <v>3661</v>
      </c>
      <c r="R310" s="69" t="s">
        <v>3658</v>
      </c>
      <c r="S310" s="69" t="s">
        <v>3659</v>
      </c>
      <c r="T310" s="69" t="s">
        <v>3659</v>
      </c>
      <c r="V310" s="211"/>
    </row>
    <row r="311" spans="1:22" ht="14.4" x14ac:dyDescent="0.3">
      <c r="A311" s="69" t="s">
        <v>457</v>
      </c>
      <c r="B311" s="69" t="s">
        <v>458</v>
      </c>
      <c r="C311" s="69" t="s">
        <v>3676</v>
      </c>
      <c r="D311" s="69">
        <v>10</v>
      </c>
      <c r="E311" s="69">
        <v>10</v>
      </c>
      <c r="F311" s="69">
        <v>10</v>
      </c>
      <c r="G311" s="69">
        <v>10</v>
      </c>
      <c r="H311" s="69">
        <v>10</v>
      </c>
      <c r="I311" s="69">
        <v>10</v>
      </c>
      <c r="J311" s="69">
        <v>10</v>
      </c>
      <c r="K311" s="69">
        <v>10</v>
      </c>
      <c r="L311" s="69">
        <v>10</v>
      </c>
      <c r="M311" s="69">
        <v>10</v>
      </c>
      <c r="N311" s="69">
        <v>10</v>
      </c>
      <c r="O311" s="69">
        <v>10</v>
      </c>
      <c r="P311" s="69" t="s">
        <v>20</v>
      </c>
      <c r="Q311" s="69" t="s">
        <v>3661</v>
      </c>
      <c r="R311" s="69" t="s">
        <v>3658</v>
      </c>
      <c r="S311" s="69" t="s">
        <v>3659</v>
      </c>
      <c r="T311" s="69" t="s">
        <v>3659</v>
      </c>
      <c r="V311" s="211"/>
    </row>
    <row r="312" spans="1:22" ht="14.4" x14ac:dyDescent="0.3">
      <c r="A312" s="69" t="s">
        <v>518</v>
      </c>
      <c r="B312" s="69" t="s">
        <v>519</v>
      </c>
      <c r="C312" s="69" t="s">
        <v>3676</v>
      </c>
      <c r="D312" s="69">
        <v>10</v>
      </c>
      <c r="E312" s="69">
        <v>10</v>
      </c>
      <c r="F312" s="69">
        <v>10</v>
      </c>
      <c r="G312" s="69">
        <v>10</v>
      </c>
      <c r="H312" s="69">
        <v>10</v>
      </c>
      <c r="I312" s="69">
        <v>10</v>
      </c>
      <c r="J312" s="69">
        <v>10</v>
      </c>
      <c r="K312" s="69">
        <v>10</v>
      </c>
      <c r="L312" s="69">
        <v>10</v>
      </c>
      <c r="M312" s="69">
        <v>10</v>
      </c>
      <c r="N312" s="69">
        <v>10</v>
      </c>
      <c r="O312" s="69">
        <v>10</v>
      </c>
      <c r="P312" s="69" t="s">
        <v>20</v>
      </c>
      <c r="Q312" s="69" t="s">
        <v>3661</v>
      </c>
      <c r="R312" s="69" t="s">
        <v>3658</v>
      </c>
      <c r="S312" s="69" t="s">
        <v>3659</v>
      </c>
      <c r="T312" s="69" t="s">
        <v>3659</v>
      </c>
      <c r="V312" s="211"/>
    </row>
    <row r="313" spans="1:22" ht="14.4" x14ac:dyDescent="0.3">
      <c r="A313" s="69" t="s">
        <v>3576</v>
      </c>
      <c r="B313" s="69" t="s">
        <v>3577</v>
      </c>
      <c r="C313" s="69" t="s">
        <v>3676</v>
      </c>
      <c r="D313" s="69">
        <v>10</v>
      </c>
      <c r="E313" s="69">
        <v>10</v>
      </c>
      <c r="F313" s="69">
        <v>10</v>
      </c>
      <c r="G313" s="69">
        <v>10</v>
      </c>
      <c r="H313" s="69">
        <v>10</v>
      </c>
      <c r="I313" s="69">
        <v>10</v>
      </c>
      <c r="J313" s="69">
        <v>10</v>
      </c>
      <c r="K313" s="69">
        <v>10</v>
      </c>
      <c r="L313" s="69">
        <v>10</v>
      </c>
      <c r="M313" s="69">
        <v>10</v>
      </c>
      <c r="N313" s="69">
        <v>10</v>
      </c>
      <c r="O313" s="69">
        <v>10</v>
      </c>
      <c r="P313" s="69" t="s">
        <v>20</v>
      </c>
      <c r="Q313" s="69" t="s">
        <v>3661</v>
      </c>
      <c r="R313" s="69" t="s">
        <v>3658</v>
      </c>
      <c r="S313" s="69" t="s">
        <v>3659</v>
      </c>
      <c r="T313" s="69" t="s">
        <v>3659</v>
      </c>
      <c r="V313" s="211"/>
    </row>
    <row r="314" spans="1:22" ht="14.4" x14ac:dyDescent="0.3">
      <c r="A314" s="69" t="s">
        <v>992</v>
      </c>
      <c r="B314" s="69" t="s">
        <v>993</v>
      </c>
      <c r="C314" s="69" t="s">
        <v>3676</v>
      </c>
      <c r="D314" s="69">
        <v>48.71</v>
      </c>
      <c r="E314" s="69">
        <v>48.71</v>
      </c>
      <c r="F314" s="69">
        <v>48.71</v>
      </c>
      <c r="G314" s="69">
        <v>48.71</v>
      </c>
      <c r="H314" s="69">
        <v>48.71</v>
      </c>
      <c r="I314" s="69">
        <v>48.71</v>
      </c>
      <c r="J314" s="69">
        <v>48.71</v>
      </c>
      <c r="K314" s="69">
        <v>48.71</v>
      </c>
      <c r="L314" s="69">
        <v>48.71</v>
      </c>
      <c r="M314" s="69">
        <v>48.71</v>
      </c>
      <c r="N314" s="69">
        <v>48.71</v>
      </c>
      <c r="O314" s="69">
        <v>48.71</v>
      </c>
      <c r="P314" s="69" t="s">
        <v>20</v>
      </c>
      <c r="Q314" s="69" t="s">
        <v>3661</v>
      </c>
      <c r="R314" s="69" t="s">
        <v>3658</v>
      </c>
      <c r="S314" s="69" t="s">
        <v>3659</v>
      </c>
      <c r="T314" s="69" t="s">
        <v>3659</v>
      </c>
      <c r="V314" s="211"/>
    </row>
    <row r="315" spans="1:22" ht="14.4" x14ac:dyDescent="0.3">
      <c r="A315" s="69" t="s">
        <v>2471</v>
      </c>
      <c r="B315" s="69" t="s">
        <v>2472</v>
      </c>
      <c r="C315" s="69" t="s">
        <v>3676</v>
      </c>
      <c r="D315" s="69">
        <v>48.04</v>
      </c>
      <c r="E315" s="69">
        <v>48.04</v>
      </c>
      <c r="F315" s="69">
        <v>48.04</v>
      </c>
      <c r="G315" s="69">
        <v>48.04</v>
      </c>
      <c r="H315" s="69">
        <v>48.04</v>
      </c>
      <c r="I315" s="69">
        <v>48.04</v>
      </c>
      <c r="J315" s="69">
        <v>48.04</v>
      </c>
      <c r="K315" s="69">
        <v>48.04</v>
      </c>
      <c r="L315" s="69">
        <v>48.04</v>
      </c>
      <c r="M315" s="69">
        <v>48.04</v>
      </c>
      <c r="N315" s="69">
        <v>48.04</v>
      </c>
      <c r="O315" s="69">
        <v>48.04</v>
      </c>
      <c r="P315" s="69" t="s">
        <v>20</v>
      </c>
      <c r="Q315" s="69" t="s">
        <v>3661</v>
      </c>
      <c r="R315" s="69" t="s">
        <v>3658</v>
      </c>
      <c r="S315" s="69" t="s">
        <v>3659</v>
      </c>
      <c r="T315" s="69" t="s">
        <v>3659</v>
      </c>
      <c r="V315" s="211"/>
    </row>
    <row r="316" spans="1:22" ht="14.4" x14ac:dyDescent="0.3">
      <c r="A316" s="69" t="s">
        <v>2114</v>
      </c>
      <c r="B316" s="69" t="s">
        <v>2115</v>
      </c>
      <c r="C316" s="69" t="s">
        <v>3676</v>
      </c>
      <c r="D316" s="69">
        <v>36.58</v>
      </c>
      <c r="E316" s="69">
        <v>29.85</v>
      </c>
      <c r="F316" s="69">
        <v>29.08</v>
      </c>
      <c r="G316" s="69">
        <v>29.88</v>
      </c>
      <c r="H316" s="69">
        <v>34.71</v>
      </c>
      <c r="I316" s="69">
        <v>35.479999999999997</v>
      </c>
      <c r="J316" s="69">
        <v>33.33</v>
      </c>
      <c r="K316" s="69">
        <v>36.409999999999997</v>
      </c>
      <c r="L316" s="69">
        <v>34.79</v>
      </c>
      <c r="M316" s="69">
        <v>20.350000000000001</v>
      </c>
      <c r="N316" s="69">
        <v>13.58</v>
      </c>
      <c r="O316" s="69">
        <v>27.91</v>
      </c>
      <c r="P316" s="69" t="s">
        <v>20</v>
      </c>
      <c r="Q316" s="69" t="s">
        <v>3661</v>
      </c>
      <c r="R316" s="69" t="s">
        <v>3658</v>
      </c>
      <c r="S316" s="69" t="s">
        <v>3659</v>
      </c>
      <c r="T316" s="69" t="s">
        <v>3659</v>
      </c>
      <c r="V316" s="211"/>
    </row>
    <row r="317" spans="1:22" ht="14.4" x14ac:dyDescent="0.3">
      <c r="A317" s="69" t="s">
        <v>925</v>
      </c>
      <c r="B317" s="69" t="s">
        <v>926</v>
      </c>
      <c r="C317" s="69" t="s">
        <v>3665</v>
      </c>
      <c r="D317" s="69">
        <v>0</v>
      </c>
      <c r="E317" s="69">
        <v>0</v>
      </c>
      <c r="F317" s="69">
        <v>0</v>
      </c>
      <c r="G317" s="69">
        <v>0</v>
      </c>
      <c r="H317" s="69">
        <v>0</v>
      </c>
      <c r="I317" s="69">
        <v>0</v>
      </c>
      <c r="J317" s="69">
        <v>0</v>
      </c>
      <c r="K317" s="69">
        <v>0</v>
      </c>
      <c r="L317" s="69">
        <v>0</v>
      </c>
      <c r="M317" s="69">
        <v>0</v>
      </c>
      <c r="N317" s="69">
        <v>0</v>
      </c>
      <c r="O317" s="69">
        <v>0</v>
      </c>
      <c r="P317" s="69" t="s">
        <v>19</v>
      </c>
      <c r="Q317" s="69" t="s">
        <v>3657</v>
      </c>
      <c r="R317" s="69" t="s">
        <v>3663</v>
      </c>
      <c r="S317" s="69" t="s">
        <v>3659</v>
      </c>
      <c r="T317" s="69" t="s">
        <v>3659</v>
      </c>
      <c r="V317" s="211"/>
    </row>
    <row r="318" spans="1:22" ht="14.4" x14ac:dyDescent="0.3">
      <c r="A318" s="69" t="s">
        <v>1598</v>
      </c>
      <c r="B318" s="69" t="s">
        <v>1599</v>
      </c>
      <c r="C318" s="69" t="s">
        <v>3666</v>
      </c>
      <c r="D318" s="69">
        <v>0</v>
      </c>
      <c r="E318" s="69">
        <v>0</v>
      </c>
      <c r="F318" s="69">
        <v>0</v>
      </c>
      <c r="G318" s="69">
        <v>0</v>
      </c>
      <c r="H318" s="69">
        <v>0</v>
      </c>
      <c r="I318" s="69">
        <v>0</v>
      </c>
      <c r="J318" s="69">
        <v>0</v>
      </c>
      <c r="K318" s="69">
        <v>0</v>
      </c>
      <c r="L318" s="69">
        <v>0</v>
      </c>
      <c r="M318" s="69">
        <v>0</v>
      </c>
      <c r="N318" s="69">
        <v>0</v>
      </c>
      <c r="O318" s="69">
        <v>0</v>
      </c>
      <c r="P318" s="69" t="s">
        <v>19</v>
      </c>
      <c r="Q318" s="69" t="s">
        <v>3661</v>
      </c>
      <c r="R318" s="69" t="s">
        <v>3663</v>
      </c>
      <c r="S318" s="69" t="s">
        <v>3659</v>
      </c>
      <c r="T318" s="69" t="s">
        <v>3659</v>
      </c>
      <c r="V318" s="211"/>
    </row>
    <row r="319" spans="1:22" ht="14.4" x14ac:dyDescent="0.3">
      <c r="A319" s="69" t="s">
        <v>3061</v>
      </c>
      <c r="B319" s="69" t="s">
        <v>3062</v>
      </c>
      <c r="C319" s="69" t="s">
        <v>3666</v>
      </c>
      <c r="D319" s="69">
        <v>0.5</v>
      </c>
      <c r="E319" s="69">
        <v>0.62</v>
      </c>
      <c r="F319" s="69">
        <v>0.8</v>
      </c>
      <c r="G319" s="69">
        <v>0.98</v>
      </c>
      <c r="H319" s="69">
        <v>0.81</v>
      </c>
      <c r="I319" s="69">
        <v>0.57999999999999996</v>
      </c>
      <c r="J319" s="69">
        <v>0.48</v>
      </c>
      <c r="K319" s="69">
        <v>0.48</v>
      </c>
      <c r="L319" s="69">
        <v>0.53</v>
      </c>
      <c r="M319" s="69">
        <v>0.3</v>
      </c>
      <c r="N319" s="69">
        <v>0.51</v>
      </c>
      <c r="O319" s="69">
        <v>0.69</v>
      </c>
      <c r="P319" s="69" t="s">
        <v>19</v>
      </c>
      <c r="Q319" s="69" t="s">
        <v>3661</v>
      </c>
      <c r="R319" s="69" t="s">
        <v>3658</v>
      </c>
      <c r="S319" s="69" t="s">
        <v>3659</v>
      </c>
      <c r="T319" s="69" t="s">
        <v>3659</v>
      </c>
      <c r="V319" s="211"/>
    </row>
    <row r="320" spans="1:22" ht="14.4" x14ac:dyDescent="0.3">
      <c r="A320" s="69" t="s">
        <v>2261</v>
      </c>
      <c r="B320" s="69" t="s">
        <v>2262</v>
      </c>
      <c r="C320" s="69" t="s">
        <v>3666</v>
      </c>
      <c r="D320" s="69">
        <v>0.06</v>
      </c>
      <c r="E320" s="69">
        <v>0.05</v>
      </c>
      <c r="F320" s="69">
        <v>0.27</v>
      </c>
      <c r="G320" s="69">
        <v>0.23</v>
      </c>
      <c r="H320" s="69">
        <v>0.24</v>
      </c>
      <c r="I320" s="69">
        <v>0.47</v>
      </c>
      <c r="J320" s="69">
        <v>0.59</v>
      </c>
      <c r="K320" s="69">
        <v>0.41</v>
      </c>
      <c r="L320" s="69">
        <v>0.21</v>
      </c>
      <c r="M320" s="69">
        <v>0.03</v>
      </c>
      <c r="N320" s="69">
        <v>0.03</v>
      </c>
      <c r="O320" s="69">
        <v>0</v>
      </c>
      <c r="P320" s="69" t="s">
        <v>19</v>
      </c>
      <c r="Q320" s="69" t="s">
        <v>3661</v>
      </c>
      <c r="R320" s="69" t="s">
        <v>3658</v>
      </c>
      <c r="S320" s="69" t="s">
        <v>3659</v>
      </c>
      <c r="T320" s="69" t="s">
        <v>3659</v>
      </c>
      <c r="V320" s="211"/>
    </row>
    <row r="321" spans="1:22" ht="14.4" x14ac:dyDescent="0.3">
      <c r="A321" s="69" t="s">
        <v>2398</v>
      </c>
      <c r="B321" s="69" t="s">
        <v>2399</v>
      </c>
      <c r="C321" s="69" t="s">
        <v>3666</v>
      </c>
      <c r="D321" s="69">
        <v>0.12</v>
      </c>
      <c r="E321" s="69">
        <v>0.09</v>
      </c>
      <c r="F321" s="69">
        <v>0.54</v>
      </c>
      <c r="G321" s="69">
        <v>0.45</v>
      </c>
      <c r="H321" s="69">
        <v>0.48</v>
      </c>
      <c r="I321" s="69">
        <v>0.93</v>
      </c>
      <c r="J321" s="69">
        <v>1.17</v>
      </c>
      <c r="K321" s="69">
        <v>0.81</v>
      </c>
      <c r="L321" s="69">
        <v>0.42</v>
      </c>
      <c r="M321" s="69">
        <v>0.06</v>
      </c>
      <c r="N321" s="69">
        <v>0.06</v>
      </c>
      <c r="O321" s="69">
        <v>0</v>
      </c>
      <c r="P321" s="69" t="s">
        <v>19</v>
      </c>
      <c r="Q321" s="69" t="s">
        <v>3661</v>
      </c>
      <c r="R321" s="69" t="s">
        <v>3658</v>
      </c>
      <c r="S321" s="69" t="s">
        <v>3659</v>
      </c>
      <c r="T321" s="69" t="s">
        <v>3659</v>
      </c>
      <c r="V321" s="211"/>
    </row>
    <row r="322" spans="1:22" ht="14.4" x14ac:dyDescent="0.3">
      <c r="A322" s="69" t="s">
        <v>851</v>
      </c>
      <c r="B322" s="69" t="s">
        <v>852</v>
      </c>
      <c r="C322" s="69" t="s">
        <v>3666</v>
      </c>
      <c r="D322" s="69">
        <v>0.14000000000000001</v>
      </c>
      <c r="E322" s="69">
        <v>0.11</v>
      </c>
      <c r="F322" s="69">
        <v>0.63</v>
      </c>
      <c r="G322" s="69">
        <v>0.53</v>
      </c>
      <c r="H322" s="69">
        <v>0.56000000000000005</v>
      </c>
      <c r="I322" s="69">
        <v>1.0900000000000001</v>
      </c>
      <c r="J322" s="69">
        <v>1.37</v>
      </c>
      <c r="K322" s="69">
        <v>0.95</v>
      </c>
      <c r="L322" s="69">
        <v>0.49</v>
      </c>
      <c r="M322" s="69">
        <v>7.0000000000000007E-2</v>
      </c>
      <c r="N322" s="69">
        <v>7.0000000000000007E-2</v>
      </c>
      <c r="O322" s="69">
        <v>0</v>
      </c>
      <c r="P322" s="69" t="s">
        <v>19</v>
      </c>
      <c r="Q322" s="69" t="s">
        <v>3661</v>
      </c>
      <c r="R322" s="69" t="s">
        <v>3658</v>
      </c>
      <c r="S322" s="69" t="s">
        <v>3659</v>
      </c>
      <c r="T322" s="69" t="s">
        <v>3659</v>
      </c>
      <c r="V322" s="211"/>
    </row>
    <row r="323" spans="1:22" ht="14.4" x14ac:dyDescent="0.3">
      <c r="A323" s="69" t="s">
        <v>1435</v>
      </c>
      <c r="B323" s="69" t="s">
        <v>1436</v>
      </c>
      <c r="C323" s="69" t="s">
        <v>3666</v>
      </c>
      <c r="D323" s="69">
        <v>0.06</v>
      </c>
      <c r="E323" s="69">
        <v>0.05</v>
      </c>
      <c r="F323" s="69">
        <v>0.27</v>
      </c>
      <c r="G323" s="69">
        <v>0.23</v>
      </c>
      <c r="H323" s="69">
        <v>0.24</v>
      </c>
      <c r="I323" s="69">
        <v>0.47</v>
      </c>
      <c r="J323" s="69">
        <v>0.59</v>
      </c>
      <c r="K323" s="69">
        <v>0.41</v>
      </c>
      <c r="L323" s="69">
        <v>0.21</v>
      </c>
      <c r="M323" s="69">
        <v>0.03</v>
      </c>
      <c r="N323" s="69">
        <v>0.03</v>
      </c>
      <c r="O323" s="69">
        <v>0</v>
      </c>
      <c r="P323" s="69" t="s">
        <v>19</v>
      </c>
      <c r="Q323" s="69" t="s">
        <v>3661</v>
      </c>
      <c r="R323" s="69" t="s">
        <v>3658</v>
      </c>
      <c r="S323" s="69" t="s">
        <v>3659</v>
      </c>
      <c r="T323" s="69" t="s">
        <v>3659</v>
      </c>
      <c r="V323" s="211"/>
    </row>
    <row r="324" spans="1:22" ht="14.4" x14ac:dyDescent="0.3">
      <c r="A324" s="69" t="s">
        <v>899</v>
      </c>
      <c r="B324" s="69" t="s">
        <v>900</v>
      </c>
      <c r="C324" s="69" t="s">
        <v>3666</v>
      </c>
      <c r="D324" s="69">
        <v>0.1</v>
      </c>
      <c r="E324" s="69">
        <v>0.08</v>
      </c>
      <c r="F324" s="69">
        <v>0.45</v>
      </c>
      <c r="G324" s="69">
        <v>0.38</v>
      </c>
      <c r="H324" s="69">
        <v>0.4</v>
      </c>
      <c r="I324" s="69">
        <v>0.78</v>
      </c>
      <c r="J324" s="69">
        <v>0.98</v>
      </c>
      <c r="K324" s="69">
        <v>0.68</v>
      </c>
      <c r="L324" s="69">
        <v>0.35</v>
      </c>
      <c r="M324" s="69">
        <v>0.05</v>
      </c>
      <c r="N324" s="69">
        <v>0.05</v>
      </c>
      <c r="O324" s="69">
        <v>0</v>
      </c>
      <c r="P324" s="69" t="s">
        <v>19</v>
      </c>
      <c r="Q324" s="69" t="s">
        <v>3661</v>
      </c>
      <c r="R324" s="69" t="s">
        <v>3658</v>
      </c>
      <c r="S324" s="69" t="s">
        <v>3659</v>
      </c>
      <c r="T324" s="69" t="s">
        <v>3659</v>
      </c>
      <c r="V324" s="211"/>
    </row>
    <row r="325" spans="1:22" ht="14.4" x14ac:dyDescent="0.3">
      <c r="A325" s="69" t="s">
        <v>1414</v>
      </c>
      <c r="B325" s="69" t="s">
        <v>1415</v>
      </c>
      <c r="C325" s="69" t="s">
        <v>3666</v>
      </c>
      <c r="D325" s="69">
        <v>0.24</v>
      </c>
      <c r="E325" s="69">
        <v>0.18</v>
      </c>
      <c r="F325" s="69">
        <v>1.08</v>
      </c>
      <c r="G325" s="69">
        <v>0.9</v>
      </c>
      <c r="H325" s="69">
        <v>0.96</v>
      </c>
      <c r="I325" s="69">
        <v>1.86</v>
      </c>
      <c r="J325" s="69">
        <v>2.34</v>
      </c>
      <c r="K325" s="69">
        <v>1.62</v>
      </c>
      <c r="L325" s="69">
        <v>0.84</v>
      </c>
      <c r="M325" s="69">
        <v>0.12</v>
      </c>
      <c r="N325" s="69">
        <v>0.12</v>
      </c>
      <c r="O325" s="69">
        <v>0</v>
      </c>
      <c r="P325" s="69" t="s">
        <v>19</v>
      </c>
      <c r="Q325" s="69" t="s">
        <v>3661</v>
      </c>
      <c r="R325" s="69" t="s">
        <v>3658</v>
      </c>
      <c r="S325" s="69" t="s">
        <v>3659</v>
      </c>
      <c r="T325" s="69" t="s">
        <v>3659</v>
      </c>
      <c r="V325" s="211"/>
    </row>
    <row r="326" spans="1:22" ht="14.4" x14ac:dyDescent="0.3">
      <c r="A326" s="69" t="s">
        <v>1987</v>
      </c>
      <c r="B326" s="69" t="s">
        <v>1988</v>
      </c>
      <c r="C326" s="69" t="s">
        <v>3666</v>
      </c>
      <c r="D326" s="69">
        <v>0.08</v>
      </c>
      <c r="E326" s="69">
        <v>0.06</v>
      </c>
      <c r="F326" s="69">
        <v>0.36</v>
      </c>
      <c r="G326" s="69">
        <v>0.3</v>
      </c>
      <c r="H326" s="69">
        <v>0.32</v>
      </c>
      <c r="I326" s="69">
        <v>0.62</v>
      </c>
      <c r="J326" s="69">
        <v>0.78</v>
      </c>
      <c r="K326" s="69">
        <v>0.54</v>
      </c>
      <c r="L326" s="69">
        <v>0.28000000000000003</v>
      </c>
      <c r="M326" s="69">
        <v>0.04</v>
      </c>
      <c r="N326" s="69">
        <v>0.04</v>
      </c>
      <c r="O326" s="69">
        <v>0</v>
      </c>
      <c r="P326" s="69" t="s">
        <v>19</v>
      </c>
      <c r="Q326" s="69" t="s">
        <v>3661</v>
      </c>
      <c r="R326" s="69" t="s">
        <v>3658</v>
      </c>
      <c r="S326" s="69" t="s">
        <v>3659</v>
      </c>
      <c r="T326" s="69" t="s">
        <v>3659</v>
      </c>
      <c r="V326" s="211"/>
    </row>
    <row r="327" spans="1:22" ht="14.4" x14ac:dyDescent="0.3">
      <c r="A327" s="69" t="s">
        <v>2917</v>
      </c>
      <c r="B327" s="69" t="s">
        <v>2918</v>
      </c>
      <c r="C327" s="69" t="s">
        <v>3666</v>
      </c>
      <c r="D327" s="69">
        <v>0.04</v>
      </c>
      <c r="E327" s="69">
        <v>0.03</v>
      </c>
      <c r="F327" s="69">
        <v>0.18</v>
      </c>
      <c r="G327" s="69">
        <v>0.15</v>
      </c>
      <c r="H327" s="69">
        <v>0.16</v>
      </c>
      <c r="I327" s="69">
        <v>0.31</v>
      </c>
      <c r="J327" s="69">
        <v>0.39</v>
      </c>
      <c r="K327" s="69">
        <v>0.27</v>
      </c>
      <c r="L327" s="69">
        <v>0.14000000000000001</v>
      </c>
      <c r="M327" s="69">
        <v>0.02</v>
      </c>
      <c r="N327" s="69">
        <v>0.02</v>
      </c>
      <c r="O327" s="69">
        <v>0</v>
      </c>
      <c r="P327" s="69" t="s">
        <v>19</v>
      </c>
      <c r="Q327" s="69" t="s">
        <v>3661</v>
      </c>
      <c r="R327" s="69" t="s">
        <v>3658</v>
      </c>
      <c r="S327" s="69" t="s">
        <v>3659</v>
      </c>
      <c r="T327" s="69" t="s">
        <v>3659</v>
      </c>
      <c r="V327" s="211"/>
    </row>
    <row r="328" spans="1:22" ht="14.4" x14ac:dyDescent="0.3">
      <c r="A328" s="69" t="s">
        <v>1710</v>
      </c>
      <c r="B328" s="69" t="s">
        <v>1711</v>
      </c>
      <c r="C328" s="69" t="s">
        <v>3666</v>
      </c>
      <c r="D328" s="69">
        <v>0</v>
      </c>
      <c r="E328" s="69">
        <v>0</v>
      </c>
      <c r="F328" s="69">
        <v>0</v>
      </c>
      <c r="G328" s="69">
        <v>0</v>
      </c>
      <c r="H328" s="69">
        <v>0</v>
      </c>
      <c r="I328" s="69">
        <v>0</v>
      </c>
      <c r="J328" s="69">
        <v>0</v>
      </c>
      <c r="K328" s="69">
        <v>0</v>
      </c>
      <c r="L328" s="69">
        <v>0</v>
      </c>
      <c r="M328" s="69">
        <v>0</v>
      </c>
      <c r="N328" s="69">
        <v>0</v>
      </c>
      <c r="O328" s="69">
        <v>0</v>
      </c>
      <c r="P328" s="69" t="s">
        <v>19</v>
      </c>
      <c r="Q328" s="69" t="s">
        <v>3661</v>
      </c>
      <c r="R328" s="69" t="s">
        <v>3663</v>
      </c>
      <c r="S328" s="69" t="s">
        <v>3659</v>
      </c>
      <c r="T328" s="69" t="s">
        <v>3659</v>
      </c>
      <c r="V328" s="211"/>
    </row>
    <row r="329" spans="1:22" ht="14.4" x14ac:dyDescent="0.3">
      <c r="A329" s="69" t="s">
        <v>3137</v>
      </c>
      <c r="B329" s="69" t="s">
        <v>3138</v>
      </c>
      <c r="C329" s="69" t="s">
        <v>3666</v>
      </c>
      <c r="D329" s="69">
        <v>0</v>
      </c>
      <c r="E329" s="69">
        <v>0</v>
      </c>
      <c r="F329" s="69">
        <v>0</v>
      </c>
      <c r="G329" s="69">
        <v>0</v>
      </c>
      <c r="H329" s="69">
        <v>0</v>
      </c>
      <c r="I329" s="69">
        <v>0</v>
      </c>
      <c r="J329" s="69">
        <v>0</v>
      </c>
      <c r="K329" s="69">
        <v>0</v>
      </c>
      <c r="L329" s="69">
        <v>0</v>
      </c>
      <c r="M329" s="69">
        <v>0</v>
      </c>
      <c r="N329" s="69">
        <v>0</v>
      </c>
      <c r="O329" s="69">
        <v>0</v>
      </c>
      <c r="P329" s="69" t="s">
        <v>19</v>
      </c>
      <c r="Q329" s="69" t="s">
        <v>3661</v>
      </c>
      <c r="R329" s="69" t="s">
        <v>3663</v>
      </c>
      <c r="S329" s="69" t="s">
        <v>3659</v>
      </c>
      <c r="T329" s="69" t="s">
        <v>3659</v>
      </c>
      <c r="V329" s="211"/>
    </row>
    <row r="330" spans="1:22" ht="14.4" x14ac:dyDescent="0.3">
      <c r="A330" s="69" t="s">
        <v>262</v>
      </c>
      <c r="B330" s="69" t="s">
        <v>262</v>
      </c>
      <c r="C330" s="69" t="s">
        <v>3666</v>
      </c>
      <c r="D330" s="69">
        <v>6.09</v>
      </c>
      <c r="E330" s="69">
        <v>6.11</v>
      </c>
      <c r="F330" s="69">
        <v>6.14</v>
      </c>
      <c r="G330" s="69">
        <v>5.04</v>
      </c>
      <c r="H330" s="69">
        <v>5.67</v>
      </c>
      <c r="I330" s="69">
        <v>5.91</v>
      </c>
      <c r="J330" s="69">
        <v>4.67</v>
      </c>
      <c r="K330" s="69">
        <v>5.05</v>
      </c>
      <c r="L330" s="69">
        <v>4.7</v>
      </c>
      <c r="M330" s="69">
        <v>3.9</v>
      </c>
      <c r="N330" s="69">
        <v>5.64</v>
      </c>
      <c r="O330" s="69">
        <v>6.22</v>
      </c>
      <c r="P330" s="69" t="s">
        <v>19</v>
      </c>
      <c r="Q330" s="69" t="s">
        <v>3661</v>
      </c>
      <c r="R330" s="69" t="s">
        <v>3658</v>
      </c>
      <c r="S330" s="69" t="s">
        <v>3659</v>
      </c>
      <c r="T330" s="69" t="s">
        <v>3659</v>
      </c>
      <c r="V330" s="211"/>
    </row>
    <row r="331" spans="1:22" ht="14.4" x14ac:dyDescent="0.3">
      <c r="A331" s="69" t="s">
        <v>1159</v>
      </c>
      <c r="B331" s="69" t="s">
        <v>1160</v>
      </c>
      <c r="C331" s="69" t="s">
        <v>3666</v>
      </c>
      <c r="D331" s="69">
        <v>47.39</v>
      </c>
      <c r="E331" s="69">
        <v>47.39</v>
      </c>
      <c r="F331" s="69">
        <v>47.39</v>
      </c>
      <c r="G331" s="69">
        <v>47.39</v>
      </c>
      <c r="H331" s="69">
        <v>47.39</v>
      </c>
      <c r="I331" s="69">
        <v>47.39</v>
      </c>
      <c r="J331" s="69">
        <v>47.39</v>
      </c>
      <c r="K331" s="69">
        <v>47.39</v>
      </c>
      <c r="L331" s="69">
        <v>47.39</v>
      </c>
      <c r="M331" s="69">
        <v>47.39</v>
      </c>
      <c r="N331" s="69">
        <v>47.39</v>
      </c>
      <c r="O331" s="69">
        <v>47.39</v>
      </c>
      <c r="P331" s="69" t="s">
        <v>20</v>
      </c>
      <c r="Q331" s="69" t="s">
        <v>3661</v>
      </c>
      <c r="R331" s="69" t="s">
        <v>3658</v>
      </c>
      <c r="S331" s="69" t="s">
        <v>3659</v>
      </c>
      <c r="T331" s="69" t="s">
        <v>3659</v>
      </c>
      <c r="V331" s="211"/>
    </row>
    <row r="332" spans="1:22" ht="14.4" x14ac:dyDescent="0.3">
      <c r="A332" s="69" t="s">
        <v>1097</v>
      </c>
      <c r="B332" s="69" t="s">
        <v>1098</v>
      </c>
      <c r="C332" s="69" t="s">
        <v>3666</v>
      </c>
      <c r="D332" s="69">
        <v>0</v>
      </c>
      <c r="E332" s="69">
        <v>0</v>
      </c>
      <c r="F332" s="69">
        <v>0</v>
      </c>
      <c r="G332" s="69">
        <v>16.68</v>
      </c>
      <c r="H332" s="69">
        <v>16.75</v>
      </c>
      <c r="I332" s="69">
        <v>19.11</v>
      </c>
      <c r="J332" s="69">
        <v>20.43</v>
      </c>
      <c r="K332" s="69">
        <v>20.91</v>
      </c>
      <c r="L332" s="69">
        <v>19.64</v>
      </c>
      <c r="M332" s="69">
        <v>17.739999999999998</v>
      </c>
      <c r="N332" s="69">
        <v>16.88</v>
      </c>
      <c r="O332" s="69">
        <v>12.79</v>
      </c>
      <c r="P332" s="69" t="s">
        <v>19</v>
      </c>
      <c r="Q332" s="69" t="s">
        <v>3661</v>
      </c>
      <c r="R332" s="69" t="s">
        <v>3658</v>
      </c>
      <c r="S332" s="69" t="s">
        <v>3659</v>
      </c>
      <c r="T332" s="69" t="s">
        <v>3659</v>
      </c>
      <c r="V332" s="211"/>
    </row>
    <row r="333" spans="1:22" ht="14.4" x14ac:dyDescent="0.3">
      <c r="A333" s="69" t="s">
        <v>3614</v>
      </c>
      <c r="B333" s="69" t="s">
        <v>3615</v>
      </c>
      <c r="C333" s="69" t="s">
        <v>3662</v>
      </c>
      <c r="D333" s="69">
        <v>90.72</v>
      </c>
      <c r="E333" s="69">
        <v>90.72</v>
      </c>
      <c r="F333" s="69">
        <v>90.72</v>
      </c>
      <c r="G333" s="69">
        <v>90.72</v>
      </c>
      <c r="H333" s="69">
        <v>90.72</v>
      </c>
      <c r="I333" s="69">
        <v>90.72</v>
      </c>
      <c r="J333" s="69">
        <v>90.72</v>
      </c>
      <c r="K333" s="69">
        <v>90.72</v>
      </c>
      <c r="L333" s="69">
        <v>90.72</v>
      </c>
      <c r="M333" s="69">
        <v>90.72</v>
      </c>
      <c r="N333" s="69">
        <v>90.72</v>
      </c>
      <c r="O333" s="69">
        <v>90.72</v>
      </c>
      <c r="P333" s="69" t="s">
        <v>20</v>
      </c>
      <c r="Q333" s="69" t="s">
        <v>3657</v>
      </c>
      <c r="R333" s="69" t="s">
        <v>3658</v>
      </c>
      <c r="S333" s="69" t="s">
        <v>3835</v>
      </c>
      <c r="T333" s="69" t="s">
        <v>3659</v>
      </c>
      <c r="V333" s="211"/>
    </row>
    <row r="334" spans="1:22" ht="14.4" x14ac:dyDescent="0.3">
      <c r="A334" s="69" t="s">
        <v>3515</v>
      </c>
      <c r="B334" s="69" t="s">
        <v>3516</v>
      </c>
      <c r="C334" s="69" t="s">
        <v>3662</v>
      </c>
      <c r="D334" s="69">
        <v>2.4</v>
      </c>
      <c r="E334" s="69">
        <v>1.8</v>
      </c>
      <c r="F334" s="69">
        <v>10.8</v>
      </c>
      <c r="G334" s="69">
        <v>9</v>
      </c>
      <c r="H334" s="69">
        <v>9.6</v>
      </c>
      <c r="I334" s="69">
        <v>18.600000000000001</v>
      </c>
      <c r="J334" s="69">
        <v>23.4</v>
      </c>
      <c r="K334" s="69">
        <v>16.2</v>
      </c>
      <c r="L334" s="69">
        <v>8.4</v>
      </c>
      <c r="M334" s="69">
        <v>1.2</v>
      </c>
      <c r="N334" s="69">
        <v>1.2</v>
      </c>
      <c r="O334" s="69">
        <v>0</v>
      </c>
      <c r="P334" s="69" t="s">
        <v>19</v>
      </c>
      <c r="Q334" s="69" t="s">
        <v>3657</v>
      </c>
      <c r="R334" s="69" t="s">
        <v>3658</v>
      </c>
      <c r="S334" s="69" t="s">
        <v>3670</v>
      </c>
      <c r="T334" s="69" t="s">
        <v>3659</v>
      </c>
      <c r="V334" s="211"/>
    </row>
    <row r="335" spans="1:22" ht="14.4" x14ac:dyDescent="0.3">
      <c r="A335" s="69" t="s">
        <v>3425</v>
      </c>
      <c r="B335" s="69" t="s">
        <v>3426</v>
      </c>
      <c r="C335" s="69" t="s">
        <v>3677</v>
      </c>
      <c r="D335" s="69">
        <v>3.21</v>
      </c>
      <c r="E335" s="69">
        <v>2.57</v>
      </c>
      <c r="F335" s="69">
        <v>2.7</v>
      </c>
      <c r="G335" s="69">
        <v>1.95</v>
      </c>
      <c r="H335" s="69">
        <v>5.93</v>
      </c>
      <c r="I335" s="69">
        <v>3.88</v>
      </c>
      <c r="J335" s="69">
        <v>6.83</v>
      </c>
      <c r="K335" s="69">
        <v>5.7</v>
      </c>
      <c r="L335" s="69">
        <v>7.85</v>
      </c>
      <c r="M335" s="69">
        <v>6.58</v>
      </c>
      <c r="N335" s="69">
        <v>7.86</v>
      </c>
      <c r="O335" s="69">
        <v>6.1</v>
      </c>
      <c r="P335" s="69" t="s">
        <v>19</v>
      </c>
      <c r="Q335" s="69" t="s">
        <v>3657</v>
      </c>
      <c r="R335" s="69" t="s">
        <v>3658</v>
      </c>
      <c r="S335" s="69" t="s">
        <v>3659</v>
      </c>
      <c r="T335" s="69" t="s">
        <v>3659</v>
      </c>
      <c r="V335" s="211"/>
    </row>
    <row r="336" spans="1:22" ht="14.4" x14ac:dyDescent="0.3">
      <c r="A336" s="69" t="s">
        <v>3280</v>
      </c>
      <c r="B336" s="69" t="s">
        <v>3281</v>
      </c>
      <c r="C336" s="69" t="s">
        <v>3665</v>
      </c>
      <c r="D336" s="69">
        <v>1.68</v>
      </c>
      <c r="E336" s="69">
        <v>1.18</v>
      </c>
      <c r="F336" s="69">
        <v>1.1399999999999999</v>
      </c>
      <c r="G336" s="69">
        <v>1.53</v>
      </c>
      <c r="H336" s="69">
        <v>1.23</v>
      </c>
      <c r="I336" s="69">
        <v>1.31</v>
      </c>
      <c r="J336" s="69">
        <v>1.1499999999999999</v>
      </c>
      <c r="K336" s="69">
        <v>0.94</v>
      </c>
      <c r="L336" s="69">
        <v>1.1200000000000001</v>
      </c>
      <c r="M336" s="69">
        <v>1.52</v>
      </c>
      <c r="N336" s="69">
        <v>1.5</v>
      </c>
      <c r="O336" s="69">
        <v>1.68</v>
      </c>
      <c r="P336" s="69" t="s">
        <v>19</v>
      </c>
      <c r="Q336" s="69" t="s">
        <v>3657</v>
      </c>
      <c r="R336" s="69" t="s">
        <v>3658</v>
      </c>
      <c r="S336" s="69" t="s">
        <v>3659</v>
      </c>
      <c r="T336" s="69" t="s">
        <v>3659</v>
      </c>
      <c r="V336" s="211"/>
    </row>
    <row r="337" spans="1:22" ht="14.4" x14ac:dyDescent="0.3">
      <c r="A337" s="69" t="s">
        <v>1314</v>
      </c>
      <c r="B337" s="69" t="s">
        <v>1315</v>
      </c>
      <c r="C337" s="69" t="s">
        <v>3665</v>
      </c>
      <c r="D337" s="69">
        <v>2.52</v>
      </c>
      <c r="E337" s="69">
        <v>2.16</v>
      </c>
      <c r="F337" s="69">
        <v>5.04</v>
      </c>
      <c r="G337" s="69">
        <v>4.5</v>
      </c>
      <c r="H337" s="69">
        <v>4.5</v>
      </c>
      <c r="I337" s="69">
        <v>5.94</v>
      </c>
      <c r="J337" s="69">
        <v>4.1399999999999997</v>
      </c>
      <c r="K337" s="69">
        <v>3.78</v>
      </c>
      <c r="L337" s="69">
        <v>2.7</v>
      </c>
      <c r="M337" s="69">
        <v>1.44</v>
      </c>
      <c r="N337" s="69">
        <v>2.16</v>
      </c>
      <c r="O337" s="69">
        <v>2.34</v>
      </c>
      <c r="P337" s="69" t="s">
        <v>19</v>
      </c>
      <c r="Q337" s="69" t="s">
        <v>3657</v>
      </c>
      <c r="R337" s="69" t="s">
        <v>3658</v>
      </c>
      <c r="S337" s="69" t="s">
        <v>3659</v>
      </c>
      <c r="T337" s="69" t="s">
        <v>3659</v>
      </c>
      <c r="V337" s="211"/>
    </row>
    <row r="338" spans="1:22" ht="14.4" x14ac:dyDescent="0.3">
      <c r="A338" s="69" t="s">
        <v>3211</v>
      </c>
      <c r="B338" s="69" t="s">
        <v>3212</v>
      </c>
      <c r="C338" s="69" t="s">
        <v>3665</v>
      </c>
      <c r="D338" s="69">
        <v>3.83</v>
      </c>
      <c r="E338" s="69">
        <v>3.29</v>
      </c>
      <c r="F338" s="69">
        <v>7.67</v>
      </c>
      <c r="G338" s="69">
        <v>6.85</v>
      </c>
      <c r="H338" s="69">
        <v>6.85</v>
      </c>
      <c r="I338" s="69">
        <v>9.0399999999999991</v>
      </c>
      <c r="J338" s="69">
        <v>6.3</v>
      </c>
      <c r="K338" s="69">
        <v>5.75</v>
      </c>
      <c r="L338" s="69">
        <v>4.1100000000000003</v>
      </c>
      <c r="M338" s="69">
        <v>2.19</v>
      </c>
      <c r="N338" s="69">
        <v>3.29</v>
      </c>
      <c r="O338" s="69">
        <v>3.56</v>
      </c>
      <c r="P338" s="69" t="s">
        <v>19</v>
      </c>
      <c r="Q338" s="69" t="s">
        <v>3661</v>
      </c>
      <c r="R338" s="69" t="s">
        <v>3658</v>
      </c>
      <c r="S338" s="69" t="s">
        <v>3659</v>
      </c>
      <c r="T338" s="69" t="s">
        <v>3659</v>
      </c>
      <c r="V338" s="211"/>
    </row>
    <row r="339" spans="1:22" ht="14.4" x14ac:dyDescent="0.3">
      <c r="A339" s="69" t="s">
        <v>2784</v>
      </c>
      <c r="B339" s="69" t="s">
        <v>2785</v>
      </c>
      <c r="C339" s="69" t="s">
        <v>3665</v>
      </c>
      <c r="D339" s="69">
        <v>1.67</v>
      </c>
      <c r="E339" s="69">
        <v>1.43</v>
      </c>
      <c r="F339" s="69">
        <v>3.33</v>
      </c>
      <c r="G339" s="69">
        <v>2.98</v>
      </c>
      <c r="H339" s="69">
        <v>2.98</v>
      </c>
      <c r="I339" s="69">
        <v>3.93</v>
      </c>
      <c r="J339" s="69">
        <v>2.74</v>
      </c>
      <c r="K339" s="69">
        <v>2.5</v>
      </c>
      <c r="L339" s="69">
        <v>1.79</v>
      </c>
      <c r="M339" s="69">
        <v>0.95</v>
      </c>
      <c r="N339" s="69">
        <v>1.43</v>
      </c>
      <c r="O339" s="69">
        <v>1.55</v>
      </c>
      <c r="P339" s="69" t="s">
        <v>19</v>
      </c>
      <c r="Q339" s="69" t="s">
        <v>3661</v>
      </c>
      <c r="R339" s="69" t="s">
        <v>3658</v>
      </c>
      <c r="S339" s="69" t="s">
        <v>3659</v>
      </c>
      <c r="T339" s="69" t="s">
        <v>3659</v>
      </c>
      <c r="V339" s="211"/>
    </row>
    <row r="340" spans="1:22" ht="14.4" x14ac:dyDescent="0.3">
      <c r="A340" s="69" t="s">
        <v>2492</v>
      </c>
      <c r="B340" s="69" t="s">
        <v>2492</v>
      </c>
      <c r="C340" s="69" t="s">
        <v>3667</v>
      </c>
      <c r="D340" s="69">
        <v>0.2</v>
      </c>
      <c r="E340" s="69">
        <v>0.28999999999999998</v>
      </c>
      <c r="F340" s="69">
        <v>0.27</v>
      </c>
      <c r="G340" s="69">
        <v>0.32</v>
      </c>
      <c r="H340" s="69">
        <v>0.37</v>
      </c>
      <c r="I340" s="69">
        <v>0.35</v>
      </c>
      <c r="J340" s="69">
        <v>0.47</v>
      </c>
      <c r="K340" s="69">
        <v>0.45</v>
      </c>
      <c r="L340" s="69">
        <v>0.37</v>
      </c>
      <c r="M340" s="69">
        <v>0.44</v>
      </c>
      <c r="N340" s="69">
        <v>0.35</v>
      </c>
      <c r="O340" s="69">
        <v>0.24</v>
      </c>
      <c r="P340" s="69" t="s">
        <v>19</v>
      </c>
      <c r="Q340" s="69" t="s">
        <v>3657</v>
      </c>
      <c r="R340" s="69" t="s">
        <v>3658</v>
      </c>
      <c r="S340" s="69" t="s">
        <v>3659</v>
      </c>
      <c r="T340" s="69" t="s">
        <v>3659</v>
      </c>
      <c r="V340" s="211"/>
    </row>
    <row r="341" spans="1:22" ht="14.4" x14ac:dyDescent="0.3">
      <c r="A341" s="69" t="s">
        <v>1112</v>
      </c>
      <c r="B341" s="69" t="s">
        <v>1113</v>
      </c>
      <c r="C341" s="69" t="s">
        <v>3667</v>
      </c>
      <c r="D341" s="69">
        <v>16</v>
      </c>
      <c r="E341" s="69">
        <v>16</v>
      </c>
      <c r="F341" s="69">
        <v>16</v>
      </c>
      <c r="G341" s="69">
        <v>16</v>
      </c>
      <c r="H341" s="69">
        <v>16</v>
      </c>
      <c r="I341" s="69">
        <v>16</v>
      </c>
      <c r="J341" s="69">
        <v>16</v>
      </c>
      <c r="K341" s="69">
        <v>16</v>
      </c>
      <c r="L341" s="69">
        <v>16</v>
      </c>
      <c r="M341" s="69">
        <v>16</v>
      </c>
      <c r="N341" s="69">
        <v>16</v>
      </c>
      <c r="O341" s="69">
        <v>16</v>
      </c>
      <c r="P341" s="69" t="s">
        <v>20</v>
      </c>
      <c r="Q341" s="69" t="s">
        <v>3657</v>
      </c>
      <c r="R341" s="69" t="s">
        <v>3658</v>
      </c>
      <c r="S341" s="69" t="s">
        <v>3659</v>
      </c>
      <c r="T341" s="69" t="s">
        <v>3659</v>
      </c>
      <c r="V341" s="211"/>
    </row>
    <row r="342" spans="1:22" ht="14.4" x14ac:dyDescent="0.3">
      <c r="A342" s="69" t="s">
        <v>1960</v>
      </c>
      <c r="B342" s="69" t="s">
        <v>1961</v>
      </c>
      <c r="C342" s="69" t="s">
        <v>3667</v>
      </c>
      <c r="D342" s="69">
        <v>31</v>
      </c>
      <c r="E342" s="69">
        <v>30</v>
      </c>
      <c r="F342" s="69">
        <v>30</v>
      </c>
      <c r="G342" s="69">
        <v>37.44</v>
      </c>
      <c r="H342" s="69">
        <v>30</v>
      </c>
      <c r="I342" s="69">
        <v>32.4</v>
      </c>
      <c r="J342" s="69">
        <v>30</v>
      </c>
      <c r="K342" s="69">
        <v>36</v>
      </c>
      <c r="L342" s="69">
        <v>30</v>
      </c>
      <c r="M342" s="69">
        <v>30</v>
      </c>
      <c r="N342" s="69">
        <v>30</v>
      </c>
      <c r="O342" s="69">
        <v>37.5</v>
      </c>
      <c r="P342" s="69" t="s">
        <v>20</v>
      </c>
      <c r="Q342" s="69" t="s">
        <v>3657</v>
      </c>
      <c r="R342" s="69" t="s">
        <v>3658</v>
      </c>
      <c r="S342" s="69" t="s">
        <v>3659</v>
      </c>
      <c r="T342" s="69" t="s">
        <v>3659</v>
      </c>
      <c r="V342" s="211"/>
    </row>
    <row r="343" spans="1:22" ht="14.4" x14ac:dyDescent="0.3">
      <c r="A343" s="69" t="s">
        <v>822</v>
      </c>
      <c r="B343" s="69" t="s">
        <v>823</v>
      </c>
      <c r="C343" s="69" t="s">
        <v>3665</v>
      </c>
      <c r="D343" s="69">
        <v>7.69</v>
      </c>
      <c r="E343" s="69">
        <v>10.35</v>
      </c>
      <c r="F343" s="69">
        <v>12.8</v>
      </c>
      <c r="G343" s="69">
        <v>13.61</v>
      </c>
      <c r="H343" s="69">
        <v>9.93</v>
      </c>
      <c r="I343" s="69">
        <v>5.19</v>
      </c>
      <c r="J343" s="69">
        <v>1.47</v>
      </c>
      <c r="K343" s="69">
        <v>0.27</v>
      </c>
      <c r="L343" s="69">
        <v>0.4</v>
      </c>
      <c r="M343" s="69">
        <v>0.44</v>
      </c>
      <c r="N343" s="69">
        <v>2.0699999999999998</v>
      </c>
      <c r="O343" s="69">
        <v>1.95</v>
      </c>
      <c r="P343" s="69" t="s">
        <v>19</v>
      </c>
      <c r="Q343" s="69" t="s">
        <v>3657</v>
      </c>
      <c r="R343" s="69" t="s">
        <v>3658</v>
      </c>
      <c r="S343" s="69" t="s">
        <v>3659</v>
      </c>
      <c r="T343" s="69" t="s">
        <v>3659</v>
      </c>
      <c r="V343" s="211"/>
    </row>
    <row r="344" spans="1:22" ht="14.4" x14ac:dyDescent="0.3">
      <c r="A344" s="69" t="s">
        <v>2787</v>
      </c>
      <c r="B344" s="69" t="s">
        <v>2788</v>
      </c>
      <c r="C344" s="69" t="s">
        <v>3662</v>
      </c>
      <c r="D344" s="69">
        <v>0</v>
      </c>
      <c r="E344" s="69">
        <v>0</v>
      </c>
      <c r="F344" s="69">
        <v>0</v>
      </c>
      <c r="G344" s="69">
        <v>0</v>
      </c>
      <c r="H344" s="69">
        <v>0</v>
      </c>
      <c r="I344" s="69">
        <v>0</v>
      </c>
      <c r="J344" s="69">
        <v>0</v>
      </c>
      <c r="K344" s="69">
        <v>0</v>
      </c>
      <c r="L344" s="69">
        <v>0</v>
      </c>
      <c r="M344" s="69">
        <v>0</v>
      </c>
      <c r="N344" s="69">
        <v>0</v>
      </c>
      <c r="O344" s="69">
        <v>0</v>
      </c>
      <c r="P344" s="69" t="s">
        <v>19</v>
      </c>
      <c r="Q344" s="69" t="s">
        <v>3657</v>
      </c>
      <c r="R344" s="69" t="s">
        <v>3663</v>
      </c>
      <c r="S344" s="69" t="s">
        <v>3659</v>
      </c>
      <c r="T344" s="69" t="s">
        <v>3659</v>
      </c>
      <c r="V344" s="211"/>
    </row>
    <row r="345" spans="1:22" ht="14.4" x14ac:dyDescent="0.3">
      <c r="A345" s="69" t="s">
        <v>63</v>
      </c>
      <c r="B345" s="69" t="s">
        <v>64</v>
      </c>
      <c r="C345" s="69" t="s">
        <v>3662</v>
      </c>
      <c r="D345" s="69">
        <v>6.36</v>
      </c>
      <c r="E345" s="69">
        <v>9.3000000000000007</v>
      </c>
      <c r="F345" s="69">
        <v>8.8699999999999992</v>
      </c>
      <c r="G345" s="69">
        <v>13.55</v>
      </c>
      <c r="H345" s="69">
        <v>18.14</v>
      </c>
      <c r="I345" s="69">
        <v>24.15</v>
      </c>
      <c r="J345" s="69">
        <v>25</v>
      </c>
      <c r="K345" s="69">
        <v>19.82</v>
      </c>
      <c r="L345" s="69">
        <v>11.89</v>
      </c>
      <c r="M345" s="69">
        <v>8.76</v>
      </c>
      <c r="N345" s="69">
        <v>3.04</v>
      </c>
      <c r="O345" s="69">
        <v>0.85</v>
      </c>
      <c r="P345" s="69" t="s">
        <v>19</v>
      </c>
      <c r="Q345" s="69" t="s">
        <v>3657</v>
      </c>
      <c r="R345" s="69" t="s">
        <v>3658</v>
      </c>
      <c r="S345" s="69" t="s">
        <v>3659</v>
      </c>
      <c r="T345" s="69" t="s">
        <v>3659</v>
      </c>
      <c r="V345" s="211"/>
    </row>
    <row r="346" spans="1:22" ht="14.4" x14ac:dyDescent="0.3">
      <c r="A346" s="69" t="s">
        <v>2559</v>
      </c>
      <c r="B346" s="69" t="s">
        <v>2560</v>
      </c>
      <c r="C346" s="69" t="s">
        <v>3665</v>
      </c>
      <c r="D346" s="69">
        <v>0.09</v>
      </c>
      <c r="E346" s="69">
        <v>0.08</v>
      </c>
      <c r="F346" s="69">
        <v>7.0000000000000007E-2</v>
      </c>
      <c r="G346" s="69">
        <v>7.0000000000000007E-2</v>
      </c>
      <c r="H346" s="69">
        <v>0.08</v>
      </c>
      <c r="I346" s="69">
        <v>0.09</v>
      </c>
      <c r="J346" s="69">
        <v>0.06</v>
      </c>
      <c r="K346" s="69">
        <v>0.08</v>
      </c>
      <c r="L346" s="69">
        <v>0.08</v>
      </c>
      <c r="M346" s="69">
        <v>0.09</v>
      </c>
      <c r="N346" s="69">
        <v>0.09</v>
      </c>
      <c r="O346" s="69">
        <v>0.17</v>
      </c>
      <c r="P346" s="69" t="s">
        <v>19</v>
      </c>
      <c r="Q346" s="69" t="s">
        <v>3657</v>
      </c>
      <c r="R346" s="69" t="s">
        <v>3658</v>
      </c>
      <c r="S346" s="69" t="s">
        <v>3659</v>
      </c>
      <c r="T346" s="69" t="s">
        <v>3659</v>
      </c>
      <c r="V346" s="211"/>
    </row>
    <row r="347" spans="1:22" ht="14.4" x14ac:dyDescent="0.3">
      <c r="A347" s="69" t="s">
        <v>2666</v>
      </c>
      <c r="B347" s="69" t="s">
        <v>2667</v>
      </c>
      <c r="C347" s="69" t="s">
        <v>3665</v>
      </c>
      <c r="D347" s="69">
        <v>0.8</v>
      </c>
      <c r="E347" s="69">
        <v>0.6</v>
      </c>
      <c r="F347" s="69">
        <v>3.6</v>
      </c>
      <c r="G347" s="69">
        <v>3</v>
      </c>
      <c r="H347" s="69">
        <v>3.2</v>
      </c>
      <c r="I347" s="69">
        <v>6.2</v>
      </c>
      <c r="J347" s="69">
        <v>7.8</v>
      </c>
      <c r="K347" s="69">
        <v>5.4</v>
      </c>
      <c r="L347" s="69">
        <v>2.8</v>
      </c>
      <c r="M347" s="69">
        <v>0.4</v>
      </c>
      <c r="N347" s="69">
        <v>0.4</v>
      </c>
      <c r="O347" s="69">
        <v>0</v>
      </c>
      <c r="P347" s="69" t="s">
        <v>19</v>
      </c>
      <c r="Q347" s="69" t="s">
        <v>3657</v>
      </c>
      <c r="R347" s="69" t="s">
        <v>3658</v>
      </c>
      <c r="S347" s="69" t="s">
        <v>3659</v>
      </c>
      <c r="T347" s="69" t="s">
        <v>3659</v>
      </c>
      <c r="V347" s="211"/>
    </row>
    <row r="348" spans="1:22" ht="14.4" x14ac:dyDescent="0.3">
      <c r="A348" s="69" t="s">
        <v>2538</v>
      </c>
      <c r="B348" s="69" t="s">
        <v>2539</v>
      </c>
      <c r="C348" s="69" t="s">
        <v>3672</v>
      </c>
      <c r="D348" s="69">
        <v>0.75</v>
      </c>
      <c r="E348" s="69">
        <v>0.84</v>
      </c>
      <c r="F348" s="69">
        <v>1.01</v>
      </c>
      <c r="G348" s="69">
        <v>0.94</v>
      </c>
      <c r="H348" s="69">
        <v>0.92</v>
      </c>
      <c r="I348" s="69">
        <v>0.86</v>
      </c>
      <c r="J348" s="69">
        <v>0.82</v>
      </c>
      <c r="K348" s="69">
        <v>0.79</v>
      </c>
      <c r="L348" s="69">
        <v>0.72</v>
      </c>
      <c r="M348" s="69">
        <v>0.69</v>
      </c>
      <c r="N348" s="69">
        <v>0.26</v>
      </c>
      <c r="O348" s="69">
        <v>0.64</v>
      </c>
      <c r="P348" s="69" t="s">
        <v>19</v>
      </c>
      <c r="Q348" s="69" t="s">
        <v>3657</v>
      </c>
      <c r="R348" s="69" t="s">
        <v>3658</v>
      </c>
      <c r="S348" s="69" t="s">
        <v>3659</v>
      </c>
      <c r="T348" s="69" t="s">
        <v>3659</v>
      </c>
      <c r="V348" s="211"/>
    </row>
    <row r="349" spans="1:22" ht="14.4" x14ac:dyDescent="0.3">
      <c r="A349" s="69" t="s">
        <v>2184</v>
      </c>
      <c r="B349" s="69" t="s">
        <v>2185</v>
      </c>
      <c r="C349" s="69" t="s">
        <v>3672</v>
      </c>
      <c r="D349" s="69">
        <v>1.71</v>
      </c>
      <c r="E349" s="69">
        <v>1.86</v>
      </c>
      <c r="F349" s="69">
        <v>2.4300000000000002</v>
      </c>
      <c r="G349" s="69">
        <v>2.2799999999999998</v>
      </c>
      <c r="H349" s="69">
        <v>2.2999999999999998</v>
      </c>
      <c r="I349" s="69">
        <v>2.2999999999999998</v>
      </c>
      <c r="J349" s="69">
        <v>2.2200000000000002</v>
      </c>
      <c r="K349" s="69">
        <v>2.12</v>
      </c>
      <c r="L349" s="69">
        <v>2.17</v>
      </c>
      <c r="M349" s="69">
        <v>1.84</v>
      </c>
      <c r="N349" s="69">
        <v>0.84</v>
      </c>
      <c r="O349" s="69">
        <v>1.44</v>
      </c>
      <c r="P349" s="69" t="s">
        <v>19</v>
      </c>
      <c r="Q349" s="69" t="s">
        <v>3657</v>
      </c>
      <c r="R349" s="69" t="s">
        <v>3658</v>
      </c>
      <c r="S349" s="69" t="s">
        <v>3659</v>
      </c>
      <c r="T349" s="69" t="s">
        <v>3659</v>
      </c>
      <c r="V349" s="211"/>
    </row>
    <row r="350" spans="1:22" ht="14.4" x14ac:dyDescent="0.3">
      <c r="A350" s="69" t="s">
        <v>678</v>
      </c>
      <c r="B350" s="69" t="s">
        <v>679</v>
      </c>
      <c r="C350" s="69" t="s">
        <v>3677</v>
      </c>
      <c r="D350" s="69">
        <v>1.04</v>
      </c>
      <c r="E350" s="69">
        <v>1.1299999999999999</v>
      </c>
      <c r="F350" s="69">
        <v>1.17</v>
      </c>
      <c r="G350" s="69">
        <v>1.27</v>
      </c>
      <c r="H350" s="69">
        <v>0.92</v>
      </c>
      <c r="I350" s="69">
        <v>0.62</v>
      </c>
      <c r="J350" s="69">
        <v>0.34</v>
      </c>
      <c r="K350" s="69">
        <v>0.18</v>
      </c>
      <c r="L350" s="69">
        <v>0.11</v>
      </c>
      <c r="M350" s="69">
        <v>0.14000000000000001</v>
      </c>
      <c r="N350" s="69">
        <v>0.31</v>
      </c>
      <c r="O350" s="69">
        <v>0.44</v>
      </c>
      <c r="P350" s="69" t="s">
        <v>19</v>
      </c>
      <c r="Q350" s="69" t="s">
        <v>3657</v>
      </c>
      <c r="R350" s="69" t="s">
        <v>3681</v>
      </c>
      <c r="S350" s="69" t="s">
        <v>3684</v>
      </c>
      <c r="T350" s="69" t="s">
        <v>3659</v>
      </c>
      <c r="V350" s="211"/>
    </row>
    <row r="351" spans="1:22" ht="14.4" x14ac:dyDescent="0.3">
      <c r="A351" s="69" t="s">
        <v>1275</v>
      </c>
      <c r="B351" s="69" t="s">
        <v>1275</v>
      </c>
      <c r="C351" s="69" t="s">
        <v>3677</v>
      </c>
      <c r="D351" s="69">
        <v>0.01</v>
      </c>
      <c r="E351" s="69">
        <v>0.01</v>
      </c>
      <c r="F351" s="69">
        <v>0.01</v>
      </c>
      <c r="G351" s="69">
        <v>0.01</v>
      </c>
      <c r="H351" s="69">
        <v>0.01</v>
      </c>
      <c r="I351" s="69">
        <v>0</v>
      </c>
      <c r="J351" s="69">
        <v>0</v>
      </c>
      <c r="K351" s="69">
        <v>0</v>
      </c>
      <c r="L351" s="69">
        <v>0</v>
      </c>
      <c r="M351" s="69">
        <v>0</v>
      </c>
      <c r="N351" s="69">
        <v>0</v>
      </c>
      <c r="O351" s="69">
        <v>0</v>
      </c>
      <c r="P351" s="69" t="s">
        <v>19</v>
      </c>
      <c r="Q351" s="69" t="s">
        <v>3657</v>
      </c>
      <c r="R351" s="69" t="s">
        <v>3658</v>
      </c>
      <c r="S351" s="69" t="s">
        <v>3659</v>
      </c>
      <c r="T351" s="69" t="s">
        <v>3659</v>
      </c>
      <c r="V351" s="211"/>
    </row>
    <row r="352" spans="1:22" ht="14.4" x14ac:dyDescent="0.3">
      <c r="A352" s="69" t="s">
        <v>127</v>
      </c>
      <c r="B352" s="69" t="s">
        <v>128</v>
      </c>
      <c r="C352" s="69" t="s">
        <v>3664</v>
      </c>
      <c r="D352" s="69">
        <v>0.14000000000000001</v>
      </c>
      <c r="E352" s="69">
        <v>0.12</v>
      </c>
      <c r="F352" s="69">
        <v>0.15</v>
      </c>
      <c r="G352" s="69">
        <v>0.17</v>
      </c>
      <c r="H352" s="69">
        <v>0.19</v>
      </c>
      <c r="I352" s="69">
        <v>0.15</v>
      </c>
      <c r="J352" s="69">
        <v>0.12</v>
      </c>
      <c r="K352" s="69">
        <v>0.08</v>
      </c>
      <c r="L352" s="69">
        <v>7.0000000000000007E-2</v>
      </c>
      <c r="M352" s="69">
        <v>7.0000000000000007E-2</v>
      </c>
      <c r="N352" s="69">
        <v>0.09</v>
      </c>
      <c r="O352" s="69">
        <v>0.13</v>
      </c>
      <c r="P352" s="69" t="s">
        <v>19</v>
      </c>
      <c r="Q352" s="69" t="s">
        <v>3657</v>
      </c>
      <c r="R352" s="69" t="s">
        <v>3658</v>
      </c>
      <c r="S352" s="69" t="s">
        <v>3659</v>
      </c>
      <c r="T352" s="69" t="s">
        <v>3659</v>
      </c>
      <c r="V352" s="211"/>
    </row>
    <row r="353" spans="1:22" ht="14.4" x14ac:dyDescent="0.3">
      <c r="A353" s="69" t="s">
        <v>3191</v>
      </c>
      <c r="B353" s="69" t="s">
        <v>3192</v>
      </c>
      <c r="C353" s="69" t="s">
        <v>3665</v>
      </c>
      <c r="D353" s="69">
        <v>0.55000000000000004</v>
      </c>
      <c r="E353" s="69">
        <v>0.41</v>
      </c>
      <c r="F353" s="69">
        <v>2.48</v>
      </c>
      <c r="G353" s="69">
        <v>2.0699999999999998</v>
      </c>
      <c r="H353" s="69">
        <v>2.21</v>
      </c>
      <c r="I353" s="69">
        <v>4.28</v>
      </c>
      <c r="J353" s="69">
        <v>5.38</v>
      </c>
      <c r="K353" s="69">
        <v>3.73</v>
      </c>
      <c r="L353" s="69">
        <v>1.93</v>
      </c>
      <c r="M353" s="69">
        <v>0.28000000000000003</v>
      </c>
      <c r="N353" s="69">
        <v>0.28000000000000003</v>
      </c>
      <c r="O353" s="69">
        <v>0</v>
      </c>
      <c r="P353" s="69" t="s">
        <v>19</v>
      </c>
      <c r="Q353" s="69" t="s">
        <v>3661</v>
      </c>
      <c r="R353" s="69" t="s">
        <v>3658</v>
      </c>
      <c r="S353" s="69" t="s">
        <v>3659</v>
      </c>
      <c r="T353" s="69" t="s">
        <v>3659</v>
      </c>
      <c r="V353" s="211"/>
    </row>
    <row r="354" spans="1:22" ht="14.4" x14ac:dyDescent="0.3">
      <c r="A354" s="69" t="s">
        <v>2503</v>
      </c>
      <c r="B354" s="69" t="s">
        <v>2504</v>
      </c>
      <c r="C354" s="69" t="s">
        <v>3665</v>
      </c>
      <c r="D354" s="69">
        <v>0</v>
      </c>
      <c r="E354" s="69">
        <v>0</v>
      </c>
      <c r="F354" s="69">
        <v>0</v>
      </c>
      <c r="G354" s="69">
        <v>0</v>
      </c>
      <c r="H354" s="69">
        <v>0</v>
      </c>
      <c r="I354" s="69">
        <v>0</v>
      </c>
      <c r="J354" s="69">
        <v>0</v>
      </c>
      <c r="K354" s="69">
        <v>0</v>
      </c>
      <c r="L354" s="69">
        <v>0</v>
      </c>
      <c r="M354" s="69">
        <v>0</v>
      </c>
      <c r="N354" s="69">
        <v>0</v>
      </c>
      <c r="O354" s="69">
        <v>0</v>
      </c>
      <c r="P354" s="69" t="s">
        <v>19</v>
      </c>
      <c r="Q354" s="69" t="s">
        <v>3657</v>
      </c>
      <c r="R354" s="69" t="s">
        <v>3663</v>
      </c>
      <c r="S354" s="69" t="s">
        <v>3659</v>
      </c>
      <c r="T354" s="69" t="s">
        <v>3659</v>
      </c>
      <c r="V354" s="211"/>
    </row>
    <row r="355" spans="1:22" ht="14.4" x14ac:dyDescent="0.3">
      <c r="A355" s="69" t="s">
        <v>3509</v>
      </c>
      <c r="B355" s="69" t="s">
        <v>3510</v>
      </c>
      <c r="C355" s="69" t="s">
        <v>3665</v>
      </c>
      <c r="D355" s="69">
        <v>7.2</v>
      </c>
      <c r="E355" s="69">
        <v>5.4</v>
      </c>
      <c r="F355" s="69">
        <v>32.4</v>
      </c>
      <c r="G355" s="69">
        <v>27</v>
      </c>
      <c r="H355" s="69">
        <v>28.8</v>
      </c>
      <c r="I355" s="69">
        <v>55.8</v>
      </c>
      <c r="J355" s="69">
        <v>70.2</v>
      </c>
      <c r="K355" s="69">
        <v>48.6</v>
      </c>
      <c r="L355" s="69">
        <v>25.2</v>
      </c>
      <c r="M355" s="69">
        <v>3.6</v>
      </c>
      <c r="N355" s="69">
        <v>3.6</v>
      </c>
      <c r="O355" s="69">
        <v>0</v>
      </c>
      <c r="P355" s="69" t="s">
        <v>19</v>
      </c>
      <c r="Q355" s="69" t="s">
        <v>3661</v>
      </c>
      <c r="R355" s="69" t="s">
        <v>3658</v>
      </c>
      <c r="S355" s="69" t="s">
        <v>3659</v>
      </c>
      <c r="T355" s="69" t="s">
        <v>3659</v>
      </c>
      <c r="V355" s="211"/>
    </row>
    <row r="356" spans="1:22" ht="14.4" x14ac:dyDescent="0.3">
      <c r="A356" s="69" t="s">
        <v>1043</v>
      </c>
      <c r="B356" s="69" t="s">
        <v>1044</v>
      </c>
      <c r="C356" s="69" t="s">
        <v>3665</v>
      </c>
      <c r="D356" s="69">
        <v>0.8</v>
      </c>
      <c r="E356" s="69">
        <v>0.6</v>
      </c>
      <c r="F356" s="69">
        <v>3.6</v>
      </c>
      <c r="G356" s="69">
        <v>3</v>
      </c>
      <c r="H356" s="69">
        <v>3.2</v>
      </c>
      <c r="I356" s="69">
        <v>6.2</v>
      </c>
      <c r="J356" s="69">
        <v>7.8</v>
      </c>
      <c r="K356" s="69">
        <v>5.4</v>
      </c>
      <c r="L356" s="69">
        <v>2.8</v>
      </c>
      <c r="M356" s="69">
        <v>0.4</v>
      </c>
      <c r="N356" s="69">
        <v>0.4</v>
      </c>
      <c r="O356" s="69">
        <v>0</v>
      </c>
      <c r="P356" s="69" t="s">
        <v>19</v>
      </c>
      <c r="Q356" s="69" t="s">
        <v>3661</v>
      </c>
      <c r="R356" s="69" t="s">
        <v>3658</v>
      </c>
      <c r="S356" s="69" t="s">
        <v>3659</v>
      </c>
      <c r="T356" s="69" t="s">
        <v>3659</v>
      </c>
      <c r="V356" s="211"/>
    </row>
    <row r="357" spans="1:22" ht="14.4" x14ac:dyDescent="0.3">
      <c r="A357" s="69" t="s">
        <v>3571</v>
      </c>
      <c r="B357" s="69" t="s">
        <v>3572</v>
      </c>
      <c r="C357" s="69" t="s">
        <v>3666</v>
      </c>
      <c r="D357" s="69">
        <v>0</v>
      </c>
      <c r="E357" s="69">
        <v>0</v>
      </c>
      <c r="F357" s="69">
        <v>0</v>
      </c>
      <c r="G357" s="69">
        <v>0</v>
      </c>
      <c r="H357" s="69">
        <v>0</v>
      </c>
      <c r="I357" s="69">
        <v>0</v>
      </c>
      <c r="J357" s="69">
        <v>0</v>
      </c>
      <c r="K357" s="69">
        <v>0</v>
      </c>
      <c r="L357" s="69">
        <v>0</v>
      </c>
      <c r="M357" s="69">
        <v>0</v>
      </c>
      <c r="N357" s="69">
        <v>0</v>
      </c>
      <c r="O357" s="69">
        <v>0</v>
      </c>
      <c r="P357" s="69" t="s">
        <v>19</v>
      </c>
      <c r="Q357" s="69" t="s">
        <v>3661</v>
      </c>
      <c r="R357" s="69" t="s">
        <v>3663</v>
      </c>
      <c r="S357" s="69" t="s">
        <v>3659</v>
      </c>
      <c r="T357" s="69" t="s">
        <v>3659</v>
      </c>
      <c r="V357" s="211"/>
    </row>
    <row r="358" spans="1:22" ht="14.4" x14ac:dyDescent="0.3">
      <c r="A358" s="69" t="s">
        <v>3448</v>
      </c>
      <c r="B358" s="69" t="s">
        <v>3449</v>
      </c>
      <c r="C358" s="69" t="s">
        <v>3666</v>
      </c>
      <c r="D358" s="69">
        <v>0.16</v>
      </c>
      <c r="E358" s="69">
        <v>0.12</v>
      </c>
      <c r="F358" s="69">
        <v>0.72</v>
      </c>
      <c r="G358" s="69">
        <v>0.6</v>
      </c>
      <c r="H358" s="69">
        <v>0.64</v>
      </c>
      <c r="I358" s="69">
        <v>1.24</v>
      </c>
      <c r="J358" s="69">
        <v>1.56</v>
      </c>
      <c r="K358" s="69">
        <v>1.08</v>
      </c>
      <c r="L358" s="69">
        <v>0.56000000000000005</v>
      </c>
      <c r="M358" s="69">
        <v>0.08</v>
      </c>
      <c r="N358" s="69">
        <v>0.08</v>
      </c>
      <c r="O358" s="69">
        <v>0</v>
      </c>
      <c r="P358" s="69" t="s">
        <v>19</v>
      </c>
      <c r="Q358" s="69" t="s">
        <v>3661</v>
      </c>
      <c r="R358" s="69" t="s">
        <v>3669</v>
      </c>
      <c r="S358" s="69" t="s">
        <v>3670</v>
      </c>
      <c r="T358" s="69" t="s">
        <v>3687</v>
      </c>
      <c r="V358" s="211"/>
    </row>
    <row r="359" spans="1:22" ht="14.4" x14ac:dyDescent="0.3">
      <c r="A359" s="69" t="s">
        <v>728</v>
      </c>
      <c r="B359" s="69" t="s">
        <v>729</v>
      </c>
      <c r="C359" s="69" t="s">
        <v>3666</v>
      </c>
      <c r="D359" s="69">
        <v>2.31</v>
      </c>
      <c r="E359" s="69">
        <v>1.98</v>
      </c>
      <c r="F359" s="69">
        <v>4.62</v>
      </c>
      <c r="G359" s="69">
        <v>4.13</v>
      </c>
      <c r="H359" s="69">
        <v>4.13</v>
      </c>
      <c r="I359" s="69">
        <v>5.45</v>
      </c>
      <c r="J359" s="69">
        <v>3.8</v>
      </c>
      <c r="K359" s="69">
        <v>3.47</v>
      </c>
      <c r="L359" s="69">
        <v>2.48</v>
      </c>
      <c r="M359" s="69">
        <v>1.32</v>
      </c>
      <c r="N359" s="69">
        <v>1.98</v>
      </c>
      <c r="O359" s="69">
        <v>2.15</v>
      </c>
      <c r="P359" s="69" t="s">
        <v>19</v>
      </c>
      <c r="Q359" s="69" t="s">
        <v>3661</v>
      </c>
      <c r="R359" s="69" t="s">
        <v>3658</v>
      </c>
      <c r="S359" s="69" t="s">
        <v>3659</v>
      </c>
      <c r="T359" s="69" t="s">
        <v>3659</v>
      </c>
      <c r="V359" s="211"/>
    </row>
    <row r="360" spans="1:22" ht="14.4" x14ac:dyDescent="0.3">
      <c r="A360" s="69" t="s">
        <v>3336</v>
      </c>
      <c r="B360" s="69" t="s">
        <v>3337</v>
      </c>
      <c r="C360" s="69" t="s">
        <v>3666</v>
      </c>
      <c r="D360" s="69">
        <v>0.91</v>
      </c>
      <c r="E360" s="69">
        <v>0.78</v>
      </c>
      <c r="F360" s="69">
        <v>1.82</v>
      </c>
      <c r="G360" s="69">
        <v>1.63</v>
      </c>
      <c r="H360" s="69">
        <v>1.63</v>
      </c>
      <c r="I360" s="69">
        <v>2.15</v>
      </c>
      <c r="J360" s="69">
        <v>1.5</v>
      </c>
      <c r="K360" s="69">
        <v>1.37</v>
      </c>
      <c r="L360" s="69">
        <v>0.98</v>
      </c>
      <c r="M360" s="69">
        <v>0.52</v>
      </c>
      <c r="N360" s="69">
        <v>0.78</v>
      </c>
      <c r="O360" s="69">
        <v>0.85</v>
      </c>
      <c r="P360" s="69" t="s">
        <v>19</v>
      </c>
      <c r="Q360" s="69" t="s">
        <v>3661</v>
      </c>
      <c r="R360" s="69" t="s">
        <v>3658</v>
      </c>
      <c r="S360" s="69" t="s">
        <v>3659</v>
      </c>
      <c r="T360" s="69" t="s">
        <v>3659</v>
      </c>
      <c r="V360" s="211"/>
    </row>
    <row r="361" spans="1:22" ht="14.4" x14ac:dyDescent="0.3">
      <c r="A361" s="69" t="s">
        <v>1895</v>
      </c>
      <c r="B361" s="69" t="s">
        <v>1896</v>
      </c>
      <c r="C361" s="69" t="s">
        <v>3666</v>
      </c>
      <c r="D361" s="69">
        <v>3.15</v>
      </c>
      <c r="E361" s="69">
        <v>2.7</v>
      </c>
      <c r="F361" s="69">
        <v>6.3</v>
      </c>
      <c r="G361" s="69">
        <v>5.63</v>
      </c>
      <c r="H361" s="69">
        <v>5.63</v>
      </c>
      <c r="I361" s="69">
        <v>7.43</v>
      </c>
      <c r="J361" s="69">
        <v>5.18</v>
      </c>
      <c r="K361" s="69">
        <v>4.7300000000000004</v>
      </c>
      <c r="L361" s="69">
        <v>3.38</v>
      </c>
      <c r="M361" s="69">
        <v>1.8</v>
      </c>
      <c r="N361" s="69">
        <v>2.7</v>
      </c>
      <c r="O361" s="69">
        <v>2.93</v>
      </c>
      <c r="P361" s="69" t="s">
        <v>19</v>
      </c>
      <c r="Q361" s="69" t="s">
        <v>3661</v>
      </c>
      <c r="R361" s="69" t="s">
        <v>3658</v>
      </c>
      <c r="S361" s="69" t="s">
        <v>3659</v>
      </c>
      <c r="T361" s="69" t="s">
        <v>3659</v>
      </c>
      <c r="V361" s="211"/>
    </row>
    <row r="362" spans="1:22" ht="14.4" x14ac:dyDescent="0.3">
      <c r="A362" s="69" t="s">
        <v>3002</v>
      </c>
      <c r="B362" s="69" t="s">
        <v>3003</v>
      </c>
      <c r="C362" s="69" t="s">
        <v>3666</v>
      </c>
      <c r="D362" s="69">
        <v>0</v>
      </c>
      <c r="E362" s="69">
        <v>0</v>
      </c>
      <c r="F362" s="69">
        <v>0</v>
      </c>
      <c r="G362" s="69">
        <v>0</v>
      </c>
      <c r="H362" s="69">
        <v>0</v>
      </c>
      <c r="I362" s="69">
        <v>0</v>
      </c>
      <c r="J362" s="69">
        <v>0</v>
      </c>
      <c r="K362" s="69">
        <v>0</v>
      </c>
      <c r="L362" s="69">
        <v>0</v>
      </c>
      <c r="M362" s="69">
        <v>0</v>
      </c>
      <c r="N362" s="69">
        <v>0</v>
      </c>
      <c r="O362" s="69">
        <v>0</v>
      </c>
      <c r="P362" s="69" t="s">
        <v>19</v>
      </c>
      <c r="Q362" s="69" t="s">
        <v>3661</v>
      </c>
      <c r="R362" s="69" t="s">
        <v>3663</v>
      </c>
      <c r="S362" s="69" t="s">
        <v>3659</v>
      </c>
      <c r="T362" s="69" t="s">
        <v>3659</v>
      </c>
      <c r="V362" s="211"/>
    </row>
    <row r="363" spans="1:22" ht="14.4" x14ac:dyDescent="0.3">
      <c r="A363" s="69" t="s">
        <v>3688</v>
      </c>
      <c r="B363" s="69" t="s">
        <v>3689</v>
      </c>
      <c r="C363" s="69" t="s">
        <v>3666</v>
      </c>
      <c r="D363" s="69">
        <v>1.1000000000000001</v>
      </c>
      <c r="E363" s="69">
        <v>0.95</v>
      </c>
      <c r="F363" s="69">
        <v>2.21</v>
      </c>
      <c r="G363" s="69">
        <v>1.97</v>
      </c>
      <c r="H363" s="69">
        <v>1.97</v>
      </c>
      <c r="I363" s="69">
        <v>2.6</v>
      </c>
      <c r="J363" s="69">
        <v>1.81</v>
      </c>
      <c r="K363" s="69">
        <v>1.65</v>
      </c>
      <c r="L363" s="69">
        <v>1.18</v>
      </c>
      <c r="M363" s="69">
        <v>0.63</v>
      </c>
      <c r="N363" s="69">
        <v>0.95</v>
      </c>
      <c r="O363" s="69">
        <v>1.02</v>
      </c>
      <c r="P363" s="69" t="s">
        <v>19</v>
      </c>
      <c r="Q363" s="69" t="s">
        <v>3661</v>
      </c>
      <c r="R363" s="69" t="s">
        <v>3658</v>
      </c>
      <c r="S363" s="69" t="s">
        <v>3659</v>
      </c>
      <c r="T363" s="69" t="s">
        <v>3659</v>
      </c>
      <c r="V363" s="211"/>
    </row>
    <row r="364" spans="1:22" ht="14.4" x14ac:dyDescent="0.3">
      <c r="A364" s="69" t="s">
        <v>698</v>
      </c>
      <c r="B364" s="69" t="s">
        <v>699</v>
      </c>
      <c r="C364" s="69" t="s">
        <v>3666</v>
      </c>
      <c r="D364" s="69">
        <v>0.41</v>
      </c>
      <c r="E364" s="69">
        <v>0.17</v>
      </c>
      <c r="F364" s="69">
        <v>0.1</v>
      </c>
      <c r="G364" s="69">
        <v>0.5</v>
      </c>
      <c r="H364" s="69">
        <v>0.77</v>
      </c>
      <c r="I364" s="69">
        <v>0.91</v>
      </c>
      <c r="J364" s="69">
        <v>0.79</v>
      </c>
      <c r="K364" s="69">
        <v>0.81</v>
      </c>
      <c r="L364" s="69">
        <v>0.77</v>
      </c>
      <c r="M364" s="69">
        <v>0.54</v>
      </c>
      <c r="N364" s="69">
        <v>0.27</v>
      </c>
      <c r="O364" s="69">
        <v>0.35</v>
      </c>
      <c r="P364" s="69" t="s">
        <v>19</v>
      </c>
      <c r="Q364" s="69" t="s">
        <v>3661</v>
      </c>
      <c r="R364" s="69" t="s">
        <v>3658</v>
      </c>
      <c r="S364" s="69" t="s">
        <v>3659</v>
      </c>
      <c r="T364" s="69" t="s">
        <v>3659</v>
      </c>
      <c r="V364" s="211"/>
    </row>
    <row r="365" spans="1:22" ht="14.4" x14ac:dyDescent="0.3">
      <c r="A365" s="69" t="s">
        <v>1834</v>
      </c>
      <c r="B365" s="69" t="s">
        <v>1835</v>
      </c>
      <c r="C365" s="69" t="s">
        <v>3666</v>
      </c>
      <c r="D365" s="69">
        <v>1.57</v>
      </c>
      <c r="E365" s="69">
        <v>1.34</v>
      </c>
      <c r="F365" s="69">
        <v>3.14</v>
      </c>
      <c r="G365" s="69">
        <v>2.8</v>
      </c>
      <c r="H365" s="69">
        <v>2.8</v>
      </c>
      <c r="I365" s="69">
        <v>3.7</v>
      </c>
      <c r="J365" s="69">
        <v>2.58</v>
      </c>
      <c r="K365" s="69">
        <v>2.35</v>
      </c>
      <c r="L365" s="69">
        <v>1.68</v>
      </c>
      <c r="M365" s="69">
        <v>0.9</v>
      </c>
      <c r="N365" s="69">
        <v>1.34</v>
      </c>
      <c r="O365" s="69">
        <v>1.46</v>
      </c>
      <c r="P365" s="69" t="s">
        <v>19</v>
      </c>
      <c r="Q365" s="69" t="s">
        <v>3661</v>
      </c>
      <c r="R365" s="69" t="s">
        <v>3658</v>
      </c>
      <c r="S365" s="69" t="s">
        <v>3659</v>
      </c>
      <c r="T365" s="69" t="s">
        <v>3659</v>
      </c>
      <c r="V365" s="211"/>
    </row>
    <row r="366" spans="1:22" ht="14.4" x14ac:dyDescent="0.3">
      <c r="A366" s="69" t="s">
        <v>2938</v>
      </c>
      <c r="B366" s="69" t="s">
        <v>2939</v>
      </c>
      <c r="C366" s="69" t="s">
        <v>3666</v>
      </c>
      <c r="D366" s="69">
        <v>1.64</v>
      </c>
      <c r="E366" s="69">
        <v>1.4</v>
      </c>
      <c r="F366" s="69">
        <v>3.28</v>
      </c>
      <c r="G366" s="69">
        <v>2.93</v>
      </c>
      <c r="H366" s="69">
        <v>2.93</v>
      </c>
      <c r="I366" s="69">
        <v>3.86</v>
      </c>
      <c r="J366" s="69">
        <v>2.69</v>
      </c>
      <c r="K366" s="69">
        <v>2.46</v>
      </c>
      <c r="L366" s="69">
        <v>1.76</v>
      </c>
      <c r="M366" s="69">
        <v>0.94</v>
      </c>
      <c r="N366" s="69">
        <v>1.4</v>
      </c>
      <c r="O366" s="69">
        <v>1.52</v>
      </c>
      <c r="P366" s="69" t="s">
        <v>19</v>
      </c>
      <c r="Q366" s="69" t="s">
        <v>3661</v>
      </c>
      <c r="R366" s="69" t="s">
        <v>3658</v>
      </c>
      <c r="S366" s="69" t="s">
        <v>3659</v>
      </c>
      <c r="T366" s="69" t="s">
        <v>3659</v>
      </c>
      <c r="V366" s="211"/>
    </row>
    <row r="367" spans="1:22" ht="14.4" x14ac:dyDescent="0.3">
      <c r="A367" s="69" t="s">
        <v>2586</v>
      </c>
      <c r="B367" s="69" t="s">
        <v>2587</v>
      </c>
      <c r="C367" s="69" t="s">
        <v>3666</v>
      </c>
      <c r="D367" s="69">
        <v>1.76</v>
      </c>
      <c r="E367" s="69">
        <v>1.51</v>
      </c>
      <c r="F367" s="69">
        <v>3.53</v>
      </c>
      <c r="G367" s="69">
        <v>3.15</v>
      </c>
      <c r="H367" s="69">
        <v>3.15</v>
      </c>
      <c r="I367" s="69">
        <v>4.16</v>
      </c>
      <c r="J367" s="69">
        <v>2.9</v>
      </c>
      <c r="K367" s="69">
        <v>2.65</v>
      </c>
      <c r="L367" s="69">
        <v>1.89</v>
      </c>
      <c r="M367" s="69">
        <v>1.01</v>
      </c>
      <c r="N367" s="69">
        <v>1.51</v>
      </c>
      <c r="O367" s="69">
        <v>1.64</v>
      </c>
      <c r="P367" s="69" t="s">
        <v>19</v>
      </c>
      <c r="Q367" s="69" t="s">
        <v>3661</v>
      </c>
      <c r="R367" s="69" t="s">
        <v>3658</v>
      </c>
      <c r="S367" s="69" t="s">
        <v>3659</v>
      </c>
      <c r="T367" s="69" t="s">
        <v>3659</v>
      </c>
      <c r="V367" s="211"/>
    </row>
    <row r="368" spans="1:22" ht="14.4" x14ac:dyDescent="0.3">
      <c r="A368" s="69" t="s">
        <v>2808</v>
      </c>
      <c r="B368" s="69" t="s">
        <v>2809</v>
      </c>
      <c r="C368" s="69" t="s">
        <v>3666</v>
      </c>
      <c r="D368" s="69">
        <v>1.37</v>
      </c>
      <c r="E368" s="69">
        <v>1.18</v>
      </c>
      <c r="F368" s="69">
        <v>2.74</v>
      </c>
      <c r="G368" s="69">
        <v>2.4500000000000002</v>
      </c>
      <c r="H368" s="69">
        <v>2.4500000000000002</v>
      </c>
      <c r="I368" s="69">
        <v>3.23</v>
      </c>
      <c r="J368" s="69">
        <v>2.25</v>
      </c>
      <c r="K368" s="69">
        <v>2.06</v>
      </c>
      <c r="L368" s="69">
        <v>1.47</v>
      </c>
      <c r="M368" s="69">
        <v>0.78</v>
      </c>
      <c r="N368" s="69">
        <v>1.18</v>
      </c>
      <c r="O368" s="69">
        <v>1.27</v>
      </c>
      <c r="P368" s="69" t="s">
        <v>19</v>
      </c>
      <c r="Q368" s="69" t="s">
        <v>3661</v>
      </c>
      <c r="R368" s="69" t="s">
        <v>3658</v>
      </c>
      <c r="S368" s="69" t="s">
        <v>3659</v>
      </c>
      <c r="T368" s="69" t="s">
        <v>3659</v>
      </c>
      <c r="V368" s="211"/>
    </row>
    <row r="369" spans="1:22" ht="14.4" x14ac:dyDescent="0.3">
      <c r="A369" s="69" t="s">
        <v>2729</v>
      </c>
      <c r="B369" s="69" t="s">
        <v>2730</v>
      </c>
      <c r="C369" s="69" t="s">
        <v>3666</v>
      </c>
      <c r="D369" s="69">
        <v>0.42</v>
      </c>
      <c r="E369" s="69">
        <v>0.36</v>
      </c>
      <c r="F369" s="69">
        <v>0.84</v>
      </c>
      <c r="G369" s="69">
        <v>0.75</v>
      </c>
      <c r="H369" s="69">
        <v>0.75</v>
      </c>
      <c r="I369" s="69">
        <v>0.99</v>
      </c>
      <c r="J369" s="69">
        <v>0.69</v>
      </c>
      <c r="K369" s="69">
        <v>0.63</v>
      </c>
      <c r="L369" s="69">
        <v>0.45</v>
      </c>
      <c r="M369" s="69">
        <v>0.24</v>
      </c>
      <c r="N369" s="69">
        <v>0.36</v>
      </c>
      <c r="O369" s="69">
        <v>0.39</v>
      </c>
      <c r="P369" s="69" t="s">
        <v>19</v>
      </c>
      <c r="Q369" s="69" t="s">
        <v>3661</v>
      </c>
      <c r="R369" s="69" t="s">
        <v>3658</v>
      </c>
      <c r="S369" s="69" t="s">
        <v>3659</v>
      </c>
      <c r="T369" s="69" t="s">
        <v>3659</v>
      </c>
      <c r="V369" s="211"/>
    </row>
    <row r="370" spans="1:22" ht="14.4" x14ac:dyDescent="0.3">
      <c r="A370" s="69" t="s">
        <v>3299</v>
      </c>
      <c r="B370" s="69" t="s">
        <v>3300</v>
      </c>
      <c r="C370" s="69" t="s">
        <v>3666</v>
      </c>
      <c r="D370" s="69">
        <v>0.83</v>
      </c>
      <c r="E370" s="69">
        <v>0.71</v>
      </c>
      <c r="F370" s="69">
        <v>1.66</v>
      </c>
      <c r="G370" s="69">
        <v>1.48</v>
      </c>
      <c r="H370" s="69">
        <v>1.48</v>
      </c>
      <c r="I370" s="69">
        <v>1.96</v>
      </c>
      <c r="J370" s="69">
        <v>1.36</v>
      </c>
      <c r="K370" s="69">
        <v>1.25</v>
      </c>
      <c r="L370" s="69">
        <v>0.89</v>
      </c>
      <c r="M370" s="69">
        <v>0.47</v>
      </c>
      <c r="N370" s="69">
        <v>0.71</v>
      </c>
      <c r="O370" s="69">
        <v>0.77</v>
      </c>
      <c r="P370" s="69" t="s">
        <v>19</v>
      </c>
      <c r="Q370" s="69" t="s">
        <v>3661</v>
      </c>
      <c r="R370" s="69" t="s">
        <v>3658</v>
      </c>
      <c r="S370" s="69" t="s">
        <v>3659</v>
      </c>
      <c r="T370" s="69" t="s">
        <v>3659</v>
      </c>
      <c r="V370" s="211"/>
    </row>
    <row r="371" spans="1:22" ht="14.4" x14ac:dyDescent="0.3">
      <c r="A371" s="69" t="s">
        <v>3497</v>
      </c>
      <c r="B371" s="69" t="s">
        <v>3498</v>
      </c>
      <c r="C371" s="69" t="s">
        <v>3665</v>
      </c>
      <c r="D371" s="69">
        <v>0.8</v>
      </c>
      <c r="E371" s="69">
        <v>0.6</v>
      </c>
      <c r="F371" s="69">
        <v>3.6</v>
      </c>
      <c r="G371" s="69">
        <v>3</v>
      </c>
      <c r="H371" s="69">
        <v>3.2</v>
      </c>
      <c r="I371" s="69">
        <v>6.2</v>
      </c>
      <c r="J371" s="69">
        <v>7.8</v>
      </c>
      <c r="K371" s="69">
        <v>5.4</v>
      </c>
      <c r="L371" s="69">
        <v>2.8</v>
      </c>
      <c r="M371" s="69">
        <v>0.4</v>
      </c>
      <c r="N371" s="69">
        <v>0.4</v>
      </c>
      <c r="O371" s="69">
        <v>0</v>
      </c>
      <c r="P371" s="69" t="s">
        <v>19</v>
      </c>
      <c r="Q371" s="69" t="s">
        <v>3661</v>
      </c>
      <c r="R371" s="69" t="s">
        <v>3658</v>
      </c>
      <c r="S371" s="69" t="s">
        <v>3659</v>
      </c>
      <c r="T371" s="69" t="s">
        <v>3659</v>
      </c>
      <c r="V371" s="211"/>
    </row>
    <row r="372" spans="1:22" ht="14.4" x14ac:dyDescent="0.3">
      <c r="A372" s="69" t="s">
        <v>1906</v>
      </c>
      <c r="B372" s="69" t="s">
        <v>1907</v>
      </c>
      <c r="C372" s="69" t="s">
        <v>3665</v>
      </c>
      <c r="D372" s="69">
        <v>0.8</v>
      </c>
      <c r="E372" s="69">
        <v>0.6</v>
      </c>
      <c r="F372" s="69">
        <v>3.6</v>
      </c>
      <c r="G372" s="69">
        <v>3</v>
      </c>
      <c r="H372" s="69">
        <v>3.2</v>
      </c>
      <c r="I372" s="69">
        <v>6.2</v>
      </c>
      <c r="J372" s="69">
        <v>7.8</v>
      </c>
      <c r="K372" s="69">
        <v>5.4</v>
      </c>
      <c r="L372" s="69">
        <v>2.8</v>
      </c>
      <c r="M372" s="69">
        <v>0.4</v>
      </c>
      <c r="N372" s="69">
        <v>0.4</v>
      </c>
      <c r="O372" s="69">
        <v>0</v>
      </c>
      <c r="P372" s="69" t="s">
        <v>19</v>
      </c>
      <c r="Q372" s="69" t="s">
        <v>3657</v>
      </c>
      <c r="R372" s="69" t="s">
        <v>3658</v>
      </c>
      <c r="S372" s="69" t="s">
        <v>3659</v>
      </c>
      <c r="T372" s="69" t="s">
        <v>3659</v>
      </c>
      <c r="V372" s="211"/>
    </row>
    <row r="373" spans="1:22" ht="14.4" x14ac:dyDescent="0.3">
      <c r="A373" s="69" t="s">
        <v>234</v>
      </c>
      <c r="B373" s="69" t="s">
        <v>235</v>
      </c>
      <c r="C373" s="69" t="s">
        <v>3665</v>
      </c>
      <c r="D373" s="70">
        <v>0.4</v>
      </c>
      <c r="E373" s="70">
        <v>0.3</v>
      </c>
      <c r="F373" s="70">
        <v>1.8</v>
      </c>
      <c r="G373" s="70">
        <v>1.5</v>
      </c>
      <c r="H373" s="70">
        <v>1.6</v>
      </c>
      <c r="I373" s="70">
        <v>3.1</v>
      </c>
      <c r="J373" s="70">
        <v>3.9</v>
      </c>
      <c r="K373" s="70">
        <v>2.7</v>
      </c>
      <c r="L373" s="70">
        <v>1.4</v>
      </c>
      <c r="M373" s="70">
        <v>0.2</v>
      </c>
      <c r="N373" s="70">
        <v>0.2</v>
      </c>
      <c r="O373" s="70">
        <v>0</v>
      </c>
      <c r="P373" s="69" t="s">
        <v>19</v>
      </c>
      <c r="Q373" s="69" t="s">
        <v>3657</v>
      </c>
      <c r="R373" s="69" t="s">
        <v>3658</v>
      </c>
      <c r="S373" s="69" t="s">
        <v>3659</v>
      </c>
      <c r="T373" s="69" t="s">
        <v>3659</v>
      </c>
      <c r="V373" s="211"/>
    </row>
    <row r="374" spans="1:22" ht="14.4" x14ac:dyDescent="0.3">
      <c r="A374" s="69" t="s">
        <v>2313</v>
      </c>
      <c r="B374" s="69" t="s">
        <v>2314</v>
      </c>
      <c r="C374" s="69" t="s">
        <v>3676</v>
      </c>
      <c r="D374" s="70">
        <v>250</v>
      </c>
      <c r="E374" s="70">
        <v>250</v>
      </c>
      <c r="F374" s="70">
        <v>250</v>
      </c>
      <c r="G374" s="70">
        <v>250</v>
      </c>
      <c r="H374" s="70">
        <v>250</v>
      </c>
      <c r="I374" s="70">
        <v>250</v>
      </c>
      <c r="J374" s="70">
        <v>250</v>
      </c>
      <c r="K374" s="70">
        <v>250</v>
      </c>
      <c r="L374" s="70">
        <v>250</v>
      </c>
      <c r="M374" s="70">
        <v>250</v>
      </c>
      <c r="N374" s="70">
        <v>250</v>
      </c>
      <c r="O374" s="70">
        <v>250</v>
      </c>
      <c r="P374" s="69" t="s">
        <v>20</v>
      </c>
      <c r="Q374" s="69" t="s">
        <v>3661</v>
      </c>
      <c r="R374" s="69" t="s">
        <v>3669</v>
      </c>
      <c r="S374" s="69" t="s">
        <v>3670</v>
      </c>
      <c r="T374" s="69" t="s">
        <v>3690</v>
      </c>
      <c r="V374" s="211"/>
    </row>
    <row r="375" spans="1:22" ht="14.4" x14ac:dyDescent="0.3">
      <c r="A375" s="69" t="s">
        <v>539</v>
      </c>
      <c r="B375" s="69" t="s">
        <v>1403</v>
      </c>
      <c r="C375" s="69" t="s">
        <v>3668</v>
      </c>
      <c r="D375" s="69">
        <v>561.46</v>
      </c>
      <c r="E375" s="69">
        <v>560.77</v>
      </c>
      <c r="F375" s="69">
        <v>553.75</v>
      </c>
      <c r="G375" s="69">
        <v>568.04999999999995</v>
      </c>
      <c r="H375" s="69">
        <v>540.41</v>
      </c>
      <c r="I375" s="69">
        <v>529.17999999999995</v>
      </c>
      <c r="J375" s="69">
        <v>521.16999999999996</v>
      </c>
      <c r="K375" s="69">
        <v>522.57000000000005</v>
      </c>
      <c r="L375" s="69">
        <v>533.14</v>
      </c>
      <c r="M375" s="69">
        <v>535.38</v>
      </c>
      <c r="N375" s="69">
        <v>554.24</v>
      </c>
      <c r="O375" s="69">
        <v>560.71</v>
      </c>
      <c r="P375" s="69" t="s">
        <v>20</v>
      </c>
      <c r="Q375" s="69" t="s">
        <v>3657</v>
      </c>
      <c r="R375" s="69" t="s">
        <v>3658</v>
      </c>
      <c r="S375" s="69" t="s">
        <v>3659</v>
      </c>
      <c r="T375" s="69" t="s">
        <v>3659</v>
      </c>
      <c r="V375" s="211"/>
    </row>
    <row r="376" spans="1:22" ht="14.4" x14ac:dyDescent="0.3">
      <c r="A376" s="69" t="s">
        <v>80</v>
      </c>
      <c r="B376" s="69" t="s">
        <v>81</v>
      </c>
      <c r="C376" s="69" t="s">
        <v>3665</v>
      </c>
      <c r="D376" s="69">
        <v>10</v>
      </c>
      <c r="E376" s="69">
        <v>7.5</v>
      </c>
      <c r="F376" s="69">
        <v>45</v>
      </c>
      <c r="G376" s="69">
        <v>37.5</v>
      </c>
      <c r="H376" s="69">
        <v>40</v>
      </c>
      <c r="I376" s="69">
        <v>77.5</v>
      </c>
      <c r="J376" s="69">
        <v>97.5</v>
      </c>
      <c r="K376" s="69">
        <v>67.5</v>
      </c>
      <c r="L376" s="69">
        <v>35</v>
      </c>
      <c r="M376" s="69">
        <v>5</v>
      </c>
      <c r="N376" s="69">
        <v>5</v>
      </c>
      <c r="O376" s="69">
        <v>0</v>
      </c>
      <c r="P376" s="69" t="s">
        <v>19</v>
      </c>
      <c r="Q376" s="69" t="s">
        <v>3661</v>
      </c>
      <c r="R376" s="69" t="s">
        <v>3658</v>
      </c>
      <c r="S376" s="69" t="s">
        <v>3659</v>
      </c>
      <c r="T376" s="69" t="s">
        <v>3659</v>
      </c>
      <c r="V376" s="211"/>
    </row>
    <row r="377" spans="1:22" ht="14.4" x14ac:dyDescent="0.3">
      <c r="A377" s="69" t="s">
        <v>2420</v>
      </c>
      <c r="B377" s="69" t="s">
        <v>2421</v>
      </c>
      <c r="C377" s="69" t="s">
        <v>3664</v>
      </c>
      <c r="D377" s="69">
        <v>68</v>
      </c>
      <c r="E377" s="69">
        <v>68</v>
      </c>
      <c r="F377" s="69">
        <v>68</v>
      </c>
      <c r="G377" s="69">
        <v>68</v>
      </c>
      <c r="H377" s="69">
        <v>68</v>
      </c>
      <c r="I377" s="69">
        <v>68</v>
      </c>
      <c r="J377" s="69">
        <v>68</v>
      </c>
      <c r="K377" s="69">
        <v>68</v>
      </c>
      <c r="L377" s="69">
        <v>68</v>
      </c>
      <c r="M377" s="69">
        <v>68</v>
      </c>
      <c r="N377" s="69">
        <v>68</v>
      </c>
      <c r="O377" s="69">
        <v>68</v>
      </c>
      <c r="P377" s="69" t="s">
        <v>20</v>
      </c>
      <c r="Q377" s="69" t="s">
        <v>3657</v>
      </c>
      <c r="R377" s="69" t="s">
        <v>3658</v>
      </c>
      <c r="S377" s="69" t="s">
        <v>3659</v>
      </c>
      <c r="T377" s="69" t="s">
        <v>3659</v>
      </c>
      <c r="V377" s="211"/>
    </row>
    <row r="378" spans="1:22" ht="14.4" x14ac:dyDescent="0.3">
      <c r="A378" s="69" t="s">
        <v>2427</v>
      </c>
      <c r="B378" s="69" t="s">
        <v>2428</v>
      </c>
      <c r="C378" s="69" t="s">
        <v>3664</v>
      </c>
      <c r="D378" s="69">
        <v>50</v>
      </c>
      <c r="E378" s="69">
        <v>50</v>
      </c>
      <c r="F378" s="69">
        <v>50</v>
      </c>
      <c r="G378" s="69">
        <v>50</v>
      </c>
      <c r="H378" s="69">
        <v>50</v>
      </c>
      <c r="I378" s="69">
        <v>50</v>
      </c>
      <c r="J378" s="69">
        <v>50</v>
      </c>
      <c r="K378" s="69">
        <v>50</v>
      </c>
      <c r="L378" s="69">
        <v>50</v>
      </c>
      <c r="M378" s="69">
        <v>50</v>
      </c>
      <c r="N378" s="69">
        <v>50</v>
      </c>
      <c r="O378" s="69">
        <v>50</v>
      </c>
      <c r="P378" s="69" t="s">
        <v>20</v>
      </c>
      <c r="Q378" s="69" t="s">
        <v>3657</v>
      </c>
      <c r="R378" s="69" t="s">
        <v>3658</v>
      </c>
      <c r="S378" s="69" t="s">
        <v>3659</v>
      </c>
      <c r="T378" s="69" t="s">
        <v>3659</v>
      </c>
      <c r="V378" s="211"/>
    </row>
    <row r="379" spans="1:22" ht="14.4" x14ac:dyDescent="0.3">
      <c r="A379" s="69" t="s">
        <v>2077</v>
      </c>
      <c r="B379" s="69" t="s">
        <v>2078</v>
      </c>
      <c r="C379" s="69" t="s">
        <v>3664</v>
      </c>
      <c r="D379" s="69">
        <v>56</v>
      </c>
      <c r="E379" s="69">
        <v>56</v>
      </c>
      <c r="F379" s="69">
        <v>56</v>
      </c>
      <c r="G379" s="69">
        <v>56</v>
      </c>
      <c r="H379" s="69">
        <v>56</v>
      </c>
      <c r="I379" s="69">
        <v>56</v>
      </c>
      <c r="J379" s="69">
        <v>56</v>
      </c>
      <c r="K379" s="69">
        <v>56</v>
      </c>
      <c r="L379" s="69">
        <v>56</v>
      </c>
      <c r="M379" s="69">
        <v>56</v>
      </c>
      <c r="N379" s="69">
        <v>56</v>
      </c>
      <c r="O379" s="69">
        <v>56</v>
      </c>
      <c r="P379" s="69" t="s">
        <v>20</v>
      </c>
      <c r="Q379" s="69" t="s">
        <v>3657</v>
      </c>
      <c r="R379" s="69" t="s">
        <v>3658</v>
      </c>
      <c r="S379" s="69" t="s">
        <v>3659</v>
      </c>
      <c r="T379" s="69" t="s">
        <v>3659</v>
      </c>
      <c r="V379" s="211"/>
    </row>
    <row r="380" spans="1:22" ht="14.4" x14ac:dyDescent="0.3">
      <c r="A380" s="69" t="s">
        <v>236</v>
      </c>
      <c r="B380" s="69" t="s">
        <v>237</v>
      </c>
      <c r="C380" s="69" t="s">
        <v>3664</v>
      </c>
      <c r="D380" s="69">
        <v>50</v>
      </c>
      <c r="E380" s="69">
        <v>50</v>
      </c>
      <c r="F380" s="69">
        <v>50</v>
      </c>
      <c r="G380" s="69">
        <v>50</v>
      </c>
      <c r="H380" s="69">
        <v>50</v>
      </c>
      <c r="I380" s="69">
        <v>50</v>
      </c>
      <c r="J380" s="69">
        <v>50</v>
      </c>
      <c r="K380" s="69">
        <v>50</v>
      </c>
      <c r="L380" s="69">
        <v>50</v>
      </c>
      <c r="M380" s="69">
        <v>50</v>
      </c>
      <c r="N380" s="69">
        <v>50</v>
      </c>
      <c r="O380" s="69">
        <v>50</v>
      </c>
      <c r="P380" s="69" t="s">
        <v>20</v>
      </c>
      <c r="Q380" s="69" t="s">
        <v>3657</v>
      </c>
      <c r="R380" s="69" t="s">
        <v>3658</v>
      </c>
      <c r="S380" s="69" t="s">
        <v>3659</v>
      </c>
      <c r="T380" s="69" t="s">
        <v>3659</v>
      </c>
      <c r="V380" s="211"/>
    </row>
    <row r="381" spans="1:22" ht="14.4" x14ac:dyDescent="0.3">
      <c r="A381" s="69" t="s">
        <v>2684</v>
      </c>
      <c r="B381" s="69" t="s">
        <v>2685</v>
      </c>
      <c r="C381" s="69" t="s">
        <v>3664</v>
      </c>
      <c r="D381" s="69">
        <v>49</v>
      </c>
      <c r="E381" s="69">
        <v>49</v>
      </c>
      <c r="F381" s="69">
        <v>49</v>
      </c>
      <c r="G381" s="69">
        <v>49</v>
      </c>
      <c r="H381" s="69">
        <v>49</v>
      </c>
      <c r="I381" s="69">
        <v>49</v>
      </c>
      <c r="J381" s="69">
        <v>49</v>
      </c>
      <c r="K381" s="69">
        <v>49</v>
      </c>
      <c r="L381" s="69">
        <v>49</v>
      </c>
      <c r="M381" s="69">
        <v>49</v>
      </c>
      <c r="N381" s="69">
        <v>49</v>
      </c>
      <c r="O381" s="69">
        <v>49</v>
      </c>
      <c r="P381" s="69" t="s">
        <v>20</v>
      </c>
      <c r="Q381" s="69" t="s">
        <v>3657</v>
      </c>
      <c r="R381" s="69" t="s">
        <v>3658</v>
      </c>
      <c r="S381" s="69" t="s">
        <v>3659</v>
      </c>
      <c r="T381" s="69" t="s">
        <v>3659</v>
      </c>
      <c r="V381" s="211"/>
    </row>
    <row r="382" spans="1:22" ht="14.4" x14ac:dyDescent="0.3">
      <c r="A382" s="69" t="s">
        <v>889</v>
      </c>
      <c r="B382" s="69" t="s">
        <v>890</v>
      </c>
      <c r="C382" s="69" t="s">
        <v>3664</v>
      </c>
      <c r="D382" s="69">
        <v>0</v>
      </c>
      <c r="E382" s="69">
        <v>0</v>
      </c>
      <c r="F382" s="69">
        <v>0</v>
      </c>
      <c r="G382" s="69">
        <v>0</v>
      </c>
      <c r="H382" s="69">
        <v>0</v>
      </c>
      <c r="I382" s="69">
        <v>0</v>
      </c>
      <c r="J382" s="69">
        <v>0</v>
      </c>
      <c r="K382" s="69">
        <v>0</v>
      </c>
      <c r="L382" s="69">
        <v>0</v>
      </c>
      <c r="M382" s="69">
        <v>0</v>
      </c>
      <c r="N382" s="69">
        <v>0</v>
      </c>
      <c r="O382" s="69">
        <v>0</v>
      </c>
      <c r="P382" s="69" t="s">
        <v>19</v>
      </c>
      <c r="Q382" s="69" t="s">
        <v>3657</v>
      </c>
      <c r="R382" s="69" t="s">
        <v>3663</v>
      </c>
      <c r="S382" s="69" t="s">
        <v>3659</v>
      </c>
      <c r="T382" s="69" t="s">
        <v>3659</v>
      </c>
      <c r="V382" s="211"/>
    </row>
    <row r="383" spans="1:22" ht="14.4" x14ac:dyDescent="0.3">
      <c r="A383" s="69" t="s">
        <v>905</v>
      </c>
      <c r="B383" s="69" t="s">
        <v>906</v>
      </c>
      <c r="C383" s="69" t="s">
        <v>3664</v>
      </c>
      <c r="D383" s="69">
        <v>56</v>
      </c>
      <c r="E383" s="69">
        <v>56</v>
      </c>
      <c r="F383" s="69">
        <v>56</v>
      </c>
      <c r="G383" s="69">
        <v>56</v>
      </c>
      <c r="H383" s="69">
        <v>56</v>
      </c>
      <c r="I383" s="69">
        <v>56</v>
      </c>
      <c r="J383" s="69">
        <v>56</v>
      </c>
      <c r="K383" s="69">
        <v>56</v>
      </c>
      <c r="L383" s="69">
        <v>56</v>
      </c>
      <c r="M383" s="69">
        <v>56</v>
      </c>
      <c r="N383" s="69">
        <v>56</v>
      </c>
      <c r="O383" s="69">
        <v>56</v>
      </c>
      <c r="P383" s="69" t="s">
        <v>20</v>
      </c>
      <c r="Q383" s="69" t="s">
        <v>3657</v>
      </c>
      <c r="R383" s="69" t="s">
        <v>3658</v>
      </c>
      <c r="S383" s="69" t="s">
        <v>3659</v>
      </c>
      <c r="T383" s="69" t="s">
        <v>3659</v>
      </c>
      <c r="V383" s="211"/>
    </row>
    <row r="384" spans="1:22" ht="14.4" x14ac:dyDescent="0.3">
      <c r="A384" s="69" t="s">
        <v>3435</v>
      </c>
      <c r="B384" s="69" t="s">
        <v>3436</v>
      </c>
      <c r="C384" s="69" t="s">
        <v>3664</v>
      </c>
      <c r="D384" s="69">
        <v>45</v>
      </c>
      <c r="E384" s="69">
        <v>45</v>
      </c>
      <c r="F384" s="69">
        <v>45</v>
      </c>
      <c r="G384" s="69">
        <v>45</v>
      </c>
      <c r="H384" s="69">
        <v>45</v>
      </c>
      <c r="I384" s="69">
        <v>45</v>
      </c>
      <c r="J384" s="69">
        <v>45</v>
      </c>
      <c r="K384" s="69">
        <v>45</v>
      </c>
      <c r="L384" s="69">
        <v>45</v>
      </c>
      <c r="M384" s="69">
        <v>45</v>
      </c>
      <c r="N384" s="69">
        <v>45</v>
      </c>
      <c r="O384" s="69">
        <v>45</v>
      </c>
      <c r="P384" s="69" t="s">
        <v>20</v>
      </c>
      <c r="Q384" s="69" t="s">
        <v>3657</v>
      </c>
      <c r="R384" s="69" t="s">
        <v>3658</v>
      </c>
      <c r="S384" s="69" t="s">
        <v>3659</v>
      </c>
      <c r="T384" s="69" t="s">
        <v>3659</v>
      </c>
      <c r="V384" s="211"/>
    </row>
    <row r="385" spans="1:22" ht="14.4" x14ac:dyDescent="0.3">
      <c r="A385" s="69" t="s">
        <v>3125</v>
      </c>
      <c r="B385" s="69" t="s">
        <v>3126</v>
      </c>
      <c r="C385" s="69" t="s">
        <v>3664</v>
      </c>
      <c r="D385" s="69">
        <v>40</v>
      </c>
      <c r="E385" s="69">
        <v>40</v>
      </c>
      <c r="F385" s="69">
        <v>40</v>
      </c>
      <c r="G385" s="69">
        <v>40</v>
      </c>
      <c r="H385" s="69">
        <v>40</v>
      </c>
      <c r="I385" s="69">
        <v>40</v>
      </c>
      <c r="J385" s="69">
        <v>40</v>
      </c>
      <c r="K385" s="69">
        <v>40</v>
      </c>
      <c r="L385" s="69">
        <v>40</v>
      </c>
      <c r="M385" s="69">
        <v>40</v>
      </c>
      <c r="N385" s="69">
        <v>40</v>
      </c>
      <c r="O385" s="69">
        <v>40</v>
      </c>
      <c r="P385" s="69" t="s">
        <v>20</v>
      </c>
      <c r="Q385" s="69" t="s">
        <v>3657</v>
      </c>
      <c r="R385" s="69" t="s">
        <v>3658</v>
      </c>
      <c r="S385" s="69" t="s">
        <v>3659</v>
      </c>
      <c r="T385" s="69" t="s">
        <v>3659</v>
      </c>
      <c r="V385" s="211"/>
    </row>
    <row r="386" spans="1:22" ht="14.4" x14ac:dyDescent="0.3">
      <c r="A386" s="69" t="s">
        <v>3473</v>
      </c>
      <c r="B386" s="69" t="s">
        <v>3474</v>
      </c>
      <c r="C386" s="69" t="s">
        <v>3662</v>
      </c>
      <c r="D386" s="69">
        <v>0.8</v>
      </c>
      <c r="E386" s="69">
        <v>0.6</v>
      </c>
      <c r="F386" s="69">
        <v>3.6</v>
      </c>
      <c r="G386" s="69">
        <v>3</v>
      </c>
      <c r="H386" s="69">
        <v>3.2</v>
      </c>
      <c r="I386" s="69">
        <v>6.2</v>
      </c>
      <c r="J386" s="69">
        <v>7.8</v>
      </c>
      <c r="K386" s="69">
        <v>5.4</v>
      </c>
      <c r="L386" s="69">
        <v>2.8</v>
      </c>
      <c r="M386" s="69">
        <v>0.4</v>
      </c>
      <c r="N386" s="69">
        <v>0.4</v>
      </c>
      <c r="O386" s="69">
        <v>0</v>
      </c>
      <c r="P386" s="69" t="s">
        <v>19</v>
      </c>
      <c r="Q386" s="69" t="s">
        <v>3657</v>
      </c>
      <c r="R386" s="69" t="s">
        <v>3658</v>
      </c>
      <c r="S386" s="69" t="s">
        <v>3670</v>
      </c>
      <c r="T386" s="69" t="s">
        <v>3659</v>
      </c>
      <c r="V386" s="211"/>
    </row>
    <row r="387" spans="1:22" ht="14.4" x14ac:dyDescent="0.3">
      <c r="A387" s="69" t="s">
        <v>1025</v>
      </c>
      <c r="B387" s="69" t="s">
        <v>1026</v>
      </c>
      <c r="C387" s="69" t="s">
        <v>3662</v>
      </c>
      <c r="D387" s="69">
        <v>0.4</v>
      </c>
      <c r="E387" s="69">
        <v>0.3</v>
      </c>
      <c r="F387" s="69">
        <v>1.8</v>
      </c>
      <c r="G387" s="69">
        <v>1.5</v>
      </c>
      <c r="H387" s="69">
        <v>1.6</v>
      </c>
      <c r="I387" s="69">
        <v>3.1</v>
      </c>
      <c r="J387" s="69">
        <v>3.9</v>
      </c>
      <c r="K387" s="69">
        <v>2.7</v>
      </c>
      <c r="L387" s="69">
        <v>1.4</v>
      </c>
      <c r="M387" s="69">
        <v>0.2</v>
      </c>
      <c r="N387" s="69">
        <v>0.2</v>
      </c>
      <c r="O387" s="69">
        <v>0</v>
      </c>
      <c r="P387" s="69" t="s">
        <v>19</v>
      </c>
      <c r="Q387" s="69" t="s">
        <v>3657</v>
      </c>
      <c r="R387" s="69" t="s">
        <v>3658</v>
      </c>
      <c r="S387" s="69" t="s">
        <v>3670</v>
      </c>
      <c r="T387" s="69" t="s">
        <v>3659</v>
      </c>
      <c r="V387" s="211"/>
    </row>
    <row r="388" spans="1:22" ht="14.4" x14ac:dyDescent="0.3">
      <c r="A388" s="69" t="s">
        <v>1046</v>
      </c>
      <c r="B388" s="69" t="s">
        <v>1047</v>
      </c>
      <c r="C388" s="69" t="s">
        <v>3662</v>
      </c>
      <c r="D388" s="69">
        <v>0</v>
      </c>
      <c r="E388" s="69">
        <v>0</v>
      </c>
      <c r="F388" s="69">
        <v>0</v>
      </c>
      <c r="G388" s="69">
        <v>0</v>
      </c>
      <c r="H388" s="69">
        <v>0</v>
      </c>
      <c r="I388" s="69">
        <v>0</v>
      </c>
      <c r="J388" s="69">
        <v>0</v>
      </c>
      <c r="K388" s="69">
        <v>0</v>
      </c>
      <c r="L388" s="69">
        <v>0</v>
      </c>
      <c r="M388" s="69">
        <v>0</v>
      </c>
      <c r="N388" s="69">
        <v>0</v>
      </c>
      <c r="O388" s="69">
        <v>0</v>
      </c>
      <c r="P388" s="69" t="s">
        <v>19</v>
      </c>
      <c r="Q388" s="69" t="s">
        <v>3657</v>
      </c>
      <c r="R388" s="69" t="s">
        <v>3663</v>
      </c>
      <c r="S388" s="69" t="s">
        <v>3659</v>
      </c>
      <c r="T388" s="69" t="s">
        <v>3659</v>
      </c>
      <c r="V388" s="211"/>
    </row>
    <row r="389" spans="1:22" ht="14.4" x14ac:dyDescent="0.3">
      <c r="A389" s="69" t="s">
        <v>219</v>
      </c>
      <c r="B389" s="69" t="s">
        <v>2235</v>
      </c>
      <c r="C389" s="69" t="s">
        <v>3668</v>
      </c>
      <c r="D389" s="69">
        <v>120</v>
      </c>
      <c r="E389" s="69">
        <v>120</v>
      </c>
      <c r="F389" s="69">
        <v>120</v>
      </c>
      <c r="G389" s="69">
        <v>120</v>
      </c>
      <c r="H389" s="69">
        <v>115</v>
      </c>
      <c r="I389" s="69">
        <v>110</v>
      </c>
      <c r="J389" s="69">
        <v>105</v>
      </c>
      <c r="K389" s="69">
        <v>105</v>
      </c>
      <c r="L389" s="69">
        <v>110</v>
      </c>
      <c r="M389" s="69">
        <v>120</v>
      </c>
      <c r="N389" s="69">
        <v>120</v>
      </c>
      <c r="O389" s="69">
        <v>120</v>
      </c>
      <c r="P389" s="69" t="s">
        <v>20</v>
      </c>
      <c r="Q389" s="69" t="s">
        <v>3657</v>
      </c>
      <c r="R389" s="69" t="s">
        <v>3658</v>
      </c>
      <c r="S389" s="69" t="s">
        <v>3659</v>
      </c>
      <c r="T389" s="69" t="s">
        <v>3659</v>
      </c>
      <c r="V389" s="211"/>
    </row>
    <row r="390" spans="1:22" ht="14.4" x14ac:dyDescent="0.3">
      <c r="A390" s="69" t="s">
        <v>284</v>
      </c>
      <c r="B390" s="69" t="s">
        <v>3546</v>
      </c>
      <c r="C390" s="69" t="s">
        <v>3668</v>
      </c>
      <c r="D390" s="69">
        <v>95.2</v>
      </c>
      <c r="E390" s="69">
        <v>95.2</v>
      </c>
      <c r="F390" s="69">
        <v>95.2</v>
      </c>
      <c r="G390" s="69">
        <v>95.2</v>
      </c>
      <c r="H390" s="69">
        <v>95.2</v>
      </c>
      <c r="I390" s="69">
        <v>95.2</v>
      </c>
      <c r="J390" s="69">
        <v>95.2</v>
      </c>
      <c r="K390" s="69">
        <v>95.2</v>
      </c>
      <c r="L390" s="69">
        <v>95.2</v>
      </c>
      <c r="M390" s="69">
        <v>95.2</v>
      </c>
      <c r="N390" s="69">
        <v>95.2</v>
      </c>
      <c r="O390" s="69">
        <v>95.2</v>
      </c>
      <c r="P390" s="69" t="s">
        <v>20</v>
      </c>
      <c r="Q390" s="69" t="s">
        <v>3657</v>
      </c>
      <c r="R390" s="69" t="s">
        <v>3658</v>
      </c>
      <c r="S390" s="69" t="s">
        <v>3659</v>
      </c>
      <c r="T390" s="69" t="s">
        <v>3659</v>
      </c>
      <c r="V390" s="211"/>
    </row>
    <row r="391" spans="1:22" ht="14.4" x14ac:dyDescent="0.3">
      <c r="A391" s="69" t="s">
        <v>106</v>
      </c>
      <c r="B391" s="69" t="s">
        <v>107</v>
      </c>
      <c r="C391" s="69" t="s">
        <v>3668</v>
      </c>
      <c r="D391" s="69">
        <v>46.2</v>
      </c>
      <c r="E391" s="69">
        <v>46.2</v>
      </c>
      <c r="F391" s="69">
        <v>46.2</v>
      </c>
      <c r="G391" s="69">
        <v>46.2</v>
      </c>
      <c r="H391" s="69">
        <v>46.2</v>
      </c>
      <c r="I391" s="69">
        <v>46.2</v>
      </c>
      <c r="J391" s="69">
        <v>46.2</v>
      </c>
      <c r="K391" s="69">
        <v>46.2</v>
      </c>
      <c r="L391" s="69">
        <v>46.2</v>
      </c>
      <c r="M391" s="69">
        <v>46.2</v>
      </c>
      <c r="N391" s="69">
        <v>46.2</v>
      </c>
      <c r="O391" s="69">
        <v>46.2</v>
      </c>
      <c r="P391" s="69" t="s">
        <v>20</v>
      </c>
      <c r="Q391" s="69" t="s">
        <v>3657</v>
      </c>
      <c r="R391" s="69" t="s">
        <v>3658</v>
      </c>
      <c r="S391" s="69" t="s">
        <v>3659</v>
      </c>
      <c r="T391" s="69" t="s">
        <v>3659</v>
      </c>
      <c r="V391" s="211"/>
    </row>
    <row r="392" spans="1:22" ht="14.4" x14ac:dyDescent="0.3">
      <c r="A392" s="69" t="s">
        <v>3163</v>
      </c>
      <c r="B392" s="69" t="s">
        <v>3164</v>
      </c>
      <c r="C392" s="69" t="s">
        <v>3660</v>
      </c>
      <c r="D392" s="69">
        <v>0.8</v>
      </c>
      <c r="E392" s="69">
        <v>0.6</v>
      </c>
      <c r="F392" s="69">
        <v>3.6</v>
      </c>
      <c r="G392" s="69">
        <v>3</v>
      </c>
      <c r="H392" s="69">
        <v>3.2</v>
      </c>
      <c r="I392" s="69">
        <v>6.2</v>
      </c>
      <c r="J392" s="69">
        <v>7.8</v>
      </c>
      <c r="K392" s="69">
        <v>5.4</v>
      </c>
      <c r="L392" s="69">
        <v>2.8</v>
      </c>
      <c r="M392" s="69">
        <v>0.4</v>
      </c>
      <c r="N392" s="69">
        <v>0.4</v>
      </c>
      <c r="O392" s="69">
        <v>0</v>
      </c>
      <c r="P392" s="69" t="s">
        <v>19</v>
      </c>
      <c r="Q392" s="69" t="s">
        <v>3661</v>
      </c>
      <c r="R392" s="69" t="s">
        <v>3658</v>
      </c>
      <c r="S392" s="69" t="s">
        <v>3659</v>
      </c>
      <c r="T392" s="69" t="s">
        <v>3659</v>
      </c>
      <c r="V392" s="211"/>
    </row>
    <row r="393" spans="1:22" ht="14.4" x14ac:dyDescent="0.3">
      <c r="A393" s="69" t="s">
        <v>977</v>
      </c>
      <c r="B393" s="69" t="s">
        <v>978</v>
      </c>
      <c r="C393" s="69" t="s">
        <v>3660</v>
      </c>
      <c r="D393" s="69">
        <v>0.46</v>
      </c>
      <c r="E393" s="69">
        <v>0.34</v>
      </c>
      <c r="F393" s="69">
        <v>2.0499999999999998</v>
      </c>
      <c r="G393" s="69">
        <v>1.71</v>
      </c>
      <c r="H393" s="69">
        <v>1.82</v>
      </c>
      <c r="I393" s="69">
        <v>3.53</v>
      </c>
      <c r="J393" s="69">
        <v>4.45</v>
      </c>
      <c r="K393" s="69">
        <v>3.08</v>
      </c>
      <c r="L393" s="69">
        <v>1.6</v>
      </c>
      <c r="M393" s="69">
        <v>0.23</v>
      </c>
      <c r="N393" s="69">
        <v>0.23</v>
      </c>
      <c r="O393" s="69">
        <v>0</v>
      </c>
      <c r="P393" s="69" t="s">
        <v>19</v>
      </c>
      <c r="Q393" s="69" t="s">
        <v>3661</v>
      </c>
      <c r="R393" s="69" t="s">
        <v>3658</v>
      </c>
      <c r="S393" s="69" t="s">
        <v>3659</v>
      </c>
      <c r="T393" s="69" t="s">
        <v>3659</v>
      </c>
      <c r="V393" s="211"/>
    </row>
    <row r="394" spans="1:22" ht="14.4" x14ac:dyDescent="0.3">
      <c r="A394" s="69" t="s">
        <v>2845</v>
      </c>
      <c r="B394" s="69" t="s">
        <v>2846</v>
      </c>
      <c r="C394" s="69" t="s">
        <v>3665</v>
      </c>
      <c r="D394" s="69">
        <v>0.4</v>
      </c>
      <c r="E394" s="69">
        <v>0.3</v>
      </c>
      <c r="F394" s="69">
        <v>1.8</v>
      </c>
      <c r="G394" s="69">
        <v>1.5</v>
      </c>
      <c r="H394" s="69">
        <v>1.6</v>
      </c>
      <c r="I394" s="69">
        <v>3.1</v>
      </c>
      <c r="J394" s="69">
        <v>3.9</v>
      </c>
      <c r="K394" s="69">
        <v>2.7</v>
      </c>
      <c r="L394" s="69">
        <v>1.4</v>
      </c>
      <c r="M394" s="69">
        <v>0.2</v>
      </c>
      <c r="N394" s="69">
        <v>0.2</v>
      </c>
      <c r="O394" s="69">
        <v>0</v>
      </c>
      <c r="P394" s="69" t="s">
        <v>19</v>
      </c>
      <c r="Q394" s="69" t="s">
        <v>3661</v>
      </c>
      <c r="R394" s="69" t="s">
        <v>3658</v>
      </c>
      <c r="S394" s="69" t="s">
        <v>3659</v>
      </c>
      <c r="T394" s="69" t="s">
        <v>3659</v>
      </c>
      <c r="V394" s="211"/>
    </row>
    <row r="395" spans="1:22" ht="14.4" x14ac:dyDescent="0.3">
      <c r="A395" s="69" t="s">
        <v>1533</v>
      </c>
      <c r="B395" s="69" t="s">
        <v>1534</v>
      </c>
      <c r="C395" s="69" t="s">
        <v>3665</v>
      </c>
      <c r="D395" s="69">
        <v>0.2</v>
      </c>
      <c r="E395" s="69">
        <v>0.15</v>
      </c>
      <c r="F395" s="69">
        <v>0.9</v>
      </c>
      <c r="G395" s="69">
        <v>0.75</v>
      </c>
      <c r="H395" s="69">
        <v>0.8</v>
      </c>
      <c r="I395" s="69">
        <v>1.55</v>
      </c>
      <c r="J395" s="69">
        <v>1.95</v>
      </c>
      <c r="K395" s="69">
        <v>1.35</v>
      </c>
      <c r="L395" s="69">
        <v>0.7</v>
      </c>
      <c r="M395" s="69">
        <v>0.1</v>
      </c>
      <c r="N395" s="69">
        <v>0.1</v>
      </c>
      <c r="O395" s="69">
        <v>0</v>
      </c>
      <c r="P395" s="69" t="s">
        <v>19</v>
      </c>
      <c r="Q395" s="69" t="s">
        <v>3661</v>
      </c>
      <c r="R395" s="69" t="s">
        <v>3658</v>
      </c>
      <c r="S395" s="69" t="s">
        <v>3659</v>
      </c>
      <c r="T395" s="69" t="s">
        <v>3659</v>
      </c>
      <c r="V395" s="211"/>
    </row>
    <row r="396" spans="1:22" ht="14.4" x14ac:dyDescent="0.3">
      <c r="A396" s="69" t="s">
        <v>2018</v>
      </c>
      <c r="B396" s="69" t="s">
        <v>2019</v>
      </c>
      <c r="C396" s="69" t="s">
        <v>3666</v>
      </c>
      <c r="D396" s="69">
        <v>65</v>
      </c>
      <c r="E396" s="69">
        <v>65</v>
      </c>
      <c r="F396" s="69">
        <v>65</v>
      </c>
      <c r="G396" s="69">
        <v>65</v>
      </c>
      <c r="H396" s="69">
        <v>65</v>
      </c>
      <c r="I396" s="69">
        <v>65</v>
      </c>
      <c r="J396" s="69">
        <v>65</v>
      </c>
      <c r="K396" s="69">
        <v>65</v>
      </c>
      <c r="L396" s="69">
        <v>65</v>
      </c>
      <c r="M396" s="69">
        <v>65</v>
      </c>
      <c r="N396" s="69">
        <v>65</v>
      </c>
      <c r="O396" s="69">
        <v>65</v>
      </c>
      <c r="P396" s="69" t="s">
        <v>20</v>
      </c>
      <c r="Q396" s="69" t="s">
        <v>3661</v>
      </c>
      <c r="R396" s="69" t="s">
        <v>3681</v>
      </c>
      <c r="S396" s="69" t="s">
        <v>3691</v>
      </c>
      <c r="T396" s="69" t="s">
        <v>3659</v>
      </c>
      <c r="V396" s="211"/>
    </row>
    <row r="397" spans="1:22" ht="14.4" x14ac:dyDescent="0.3">
      <c r="A397" s="69" t="s">
        <v>474</v>
      </c>
      <c r="B397" s="69" t="s">
        <v>475</v>
      </c>
      <c r="C397" s="69" t="s">
        <v>3666</v>
      </c>
      <c r="D397" s="69">
        <v>22.07</v>
      </c>
      <c r="E397" s="69">
        <v>22.07</v>
      </c>
      <c r="F397" s="69">
        <v>22.07</v>
      </c>
      <c r="G397" s="69">
        <v>22.07</v>
      </c>
      <c r="H397" s="69">
        <v>22.07</v>
      </c>
      <c r="I397" s="69">
        <v>22.07</v>
      </c>
      <c r="J397" s="69">
        <v>22.07</v>
      </c>
      <c r="K397" s="69">
        <v>22.07</v>
      </c>
      <c r="L397" s="69">
        <v>22.07</v>
      </c>
      <c r="M397" s="69">
        <v>22.07</v>
      </c>
      <c r="N397" s="69">
        <v>22.07</v>
      </c>
      <c r="O397" s="69">
        <v>22.07</v>
      </c>
      <c r="P397" s="69" t="s">
        <v>20</v>
      </c>
      <c r="Q397" s="69" t="s">
        <v>3661</v>
      </c>
      <c r="R397" s="69" t="s">
        <v>3658</v>
      </c>
      <c r="S397" s="69" t="s">
        <v>3659</v>
      </c>
      <c r="T397" s="69" t="s">
        <v>3659</v>
      </c>
      <c r="V397" s="211"/>
    </row>
    <row r="398" spans="1:22" ht="14.4" x14ac:dyDescent="0.3">
      <c r="A398" s="69" t="s">
        <v>1508</v>
      </c>
      <c r="B398" s="69" t="s">
        <v>1509</v>
      </c>
      <c r="C398" s="69" t="s">
        <v>3666</v>
      </c>
      <c r="D398" s="69">
        <v>22.3</v>
      </c>
      <c r="E398" s="69">
        <v>22.3</v>
      </c>
      <c r="F398" s="69">
        <v>22.3</v>
      </c>
      <c r="G398" s="69">
        <v>22.3</v>
      </c>
      <c r="H398" s="69">
        <v>22.3</v>
      </c>
      <c r="I398" s="69">
        <v>22.3</v>
      </c>
      <c r="J398" s="69">
        <v>22.3</v>
      </c>
      <c r="K398" s="69">
        <v>22.3</v>
      </c>
      <c r="L398" s="69">
        <v>22.3</v>
      </c>
      <c r="M398" s="69">
        <v>22.3</v>
      </c>
      <c r="N398" s="69">
        <v>22.3</v>
      </c>
      <c r="O398" s="69">
        <v>22.3</v>
      </c>
      <c r="P398" s="69" t="s">
        <v>20</v>
      </c>
      <c r="Q398" s="69" t="s">
        <v>3661</v>
      </c>
      <c r="R398" s="69" t="s">
        <v>3658</v>
      </c>
      <c r="S398" s="69" t="s">
        <v>3659</v>
      </c>
      <c r="T398" s="69" t="s">
        <v>3659</v>
      </c>
      <c r="V398" s="211"/>
    </row>
    <row r="399" spans="1:22" ht="14.4" x14ac:dyDescent="0.3">
      <c r="A399" s="69" t="s">
        <v>3021</v>
      </c>
      <c r="B399" s="69" t="s">
        <v>3022</v>
      </c>
      <c r="C399" s="69" t="s">
        <v>3666</v>
      </c>
      <c r="D399" s="69">
        <v>44.83</v>
      </c>
      <c r="E399" s="69">
        <v>44.83</v>
      </c>
      <c r="F399" s="69">
        <v>44.83</v>
      </c>
      <c r="G399" s="69">
        <v>44.83</v>
      </c>
      <c r="H399" s="69">
        <v>44.83</v>
      </c>
      <c r="I399" s="69">
        <v>44.83</v>
      </c>
      <c r="J399" s="69">
        <v>44.83</v>
      </c>
      <c r="K399" s="69">
        <v>44.83</v>
      </c>
      <c r="L399" s="69">
        <v>44.83</v>
      </c>
      <c r="M399" s="69">
        <v>44.83</v>
      </c>
      <c r="N399" s="69">
        <v>44.83</v>
      </c>
      <c r="O399" s="69">
        <v>44.83</v>
      </c>
      <c r="P399" s="69" t="s">
        <v>20</v>
      </c>
      <c r="Q399" s="69" t="s">
        <v>3661</v>
      </c>
      <c r="R399" s="69" t="s">
        <v>3658</v>
      </c>
      <c r="S399" s="69" t="s">
        <v>3659</v>
      </c>
      <c r="T399" s="69" t="s">
        <v>3659</v>
      </c>
      <c r="V399" s="211"/>
    </row>
    <row r="400" spans="1:22" ht="14.4" x14ac:dyDescent="0.3">
      <c r="A400" s="69" t="s">
        <v>3573</v>
      </c>
      <c r="B400" s="69" t="s">
        <v>3574</v>
      </c>
      <c r="C400" s="69" t="s">
        <v>3666</v>
      </c>
      <c r="D400" s="69">
        <v>42.42</v>
      </c>
      <c r="E400" s="69">
        <v>42.42</v>
      </c>
      <c r="F400" s="69">
        <v>42.42</v>
      </c>
      <c r="G400" s="69">
        <v>42.42</v>
      </c>
      <c r="H400" s="69">
        <v>42.42</v>
      </c>
      <c r="I400" s="69">
        <v>42.42</v>
      </c>
      <c r="J400" s="69">
        <v>42.42</v>
      </c>
      <c r="K400" s="69">
        <v>42.42</v>
      </c>
      <c r="L400" s="69">
        <v>42.42</v>
      </c>
      <c r="M400" s="69">
        <v>42.42</v>
      </c>
      <c r="N400" s="69">
        <v>42.42</v>
      </c>
      <c r="O400" s="69">
        <v>42.42</v>
      </c>
      <c r="P400" s="69" t="s">
        <v>20</v>
      </c>
      <c r="Q400" s="69" t="s">
        <v>3661</v>
      </c>
      <c r="R400" s="69" t="s">
        <v>3658</v>
      </c>
      <c r="S400" s="69" t="s">
        <v>3659</v>
      </c>
      <c r="T400" s="69" t="s">
        <v>3659</v>
      </c>
      <c r="V400" s="211"/>
    </row>
    <row r="401" spans="1:22" ht="14.4" x14ac:dyDescent="0.3">
      <c r="A401" s="69" t="s">
        <v>358</v>
      </c>
      <c r="B401" s="69" t="s">
        <v>359</v>
      </c>
      <c r="C401" s="69" t="s">
        <v>3660</v>
      </c>
      <c r="D401" s="69">
        <v>0</v>
      </c>
      <c r="E401" s="69">
        <v>0</v>
      </c>
      <c r="F401" s="69">
        <v>0</v>
      </c>
      <c r="G401" s="69">
        <v>0</v>
      </c>
      <c r="H401" s="69">
        <v>0</v>
      </c>
      <c r="I401" s="69">
        <v>0</v>
      </c>
      <c r="J401" s="69">
        <v>0</v>
      </c>
      <c r="K401" s="69">
        <v>0</v>
      </c>
      <c r="L401" s="69">
        <v>0</v>
      </c>
      <c r="M401" s="69">
        <v>0</v>
      </c>
      <c r="N401" s="69">
        <v>0</v>
      </c>
      <c r="O401" s="69">
        <v>0</v>
      </c>
      <c r="P401" s="69" t="s">
        <v>19</v>
      </c>
      <c r="Q401" s="69" t="s">
        <v>3661</v>
      </c>
      <c r="R401" s="69" t="s">
        <v>3663</v>
      </c>
      <c r="S401" s="69" t="s">
        <v>3659</v>
      </c>
      <c r="T401" s="69" t="s">
        <v>3659</v>
      </c>
      <c r="V401" s="211"/>
    </row>
    <row r="402" spans="1:22" ht="14.4" x14ac:dyDescent="0.3">
      <c r="A402" s="69" t="s">
        <v>779</v>
      </c>
      <c r="B402" s="69" t="s">
        <v>780</v>
      </c>
      <c r="C402" s="69" t="s">
        <v>3660</v>
      </c>
      <c r="D402" s="69">
        <v>0.01</v>
      </c>
      <c r="E402" s="69">
        <v>0.01</v>
      </c>
      <c r="F402" s="69">
        <v>0.02</v>
      </c>
      <c r="G402" s="69">
        <v>0.05</v>
      </c>
      <c r="H402" s="69">
        <v>0.03</v>
      </c>
      <c r="I402" s="69">
        <v>0.06</v>
      </c>
      <c r="J402" s="69">
        <v>0.08</v>
      </c>
      <c r="K402" s="69">
        <v>0.06</v>
      </c>
      <c r="L402" s="69">
        <v>0.08</v>
      </c>
      <c r="M402" s="69">
        <v>0.08</v>
      </c>
      <c r="N402" s="69">
        <v>0.04</v>
      </c>
      <c r="O402" s="69">
        <v>0.01</v>
      </c>
      <c r="P402" s="69" t="s">
        <v>19</v>
      </c>
      <c r="Q402" s="69" t="s">
        <v>3661</v>
      </c>
      <c r="R402" s="69" t="s">
        <v>3658</v>
      </c>
      <c r="S402" s="69" t="s">
        <v>3659</v>
      </c>
      <c r="T402" s="69" t="s">
        <v>3659</v>
      </c>
      <c r="V402" s="211"/>
    </row>
    <row r="403" spans="1:22" ht="14.4" x14ac:dyDescent="0.3">
      <c r="A403" s="69" t="s">
        <v>1455</v>
      </c>
      <c r="B403" s="69" t="s">
        <v>1456</v>
      </c>
      <c r="C403" s="69" t="s">
        <v>3660</v>
      </c>
      <c r="D403" s="69">
        <v>54</v>
      </c>
      <c r="E403" s="69">
        <v>54</v>
      </c>
      <c r="F403" s="69">
        <v>54</v>
      </c>
      <c r="G403" s="69">
        <v>54</v>
      </c>
      <c r="H403" s="69">
        <v>54</v>
      </c>
      <c r="I403" s="69">
        <v>54</v>
      </c>
      <c r="J403" s="69">
        <v>54</v>
      </c>
      <c r="K403" s="69">
        <v>54</v>
      </c>
      <c r="L403" s="69">
        <v>54</v>
      </c>
      <c r="M403" s="69">
        <v>54</v>
      </c>
      <c r="N403" s="69">
        <v>54</v>
      </c>
      <c r="O403" s="69">
        <v>54</v>
      </c>
      <c r="P403" s="69" t="s">
        <v>20</v>
      </c>
      <c r="Q403" s="69" t="s">
        <v>3661</v>
      </c>
      <c r="R403" s="69" t="s">
        <v>3658</v>
      </c>
      <c r="S403" s="69" t="s">
        <v>3659</v>
      </c>
      <c r="T403" s="69" t="s">
        <v>3659</v>
      </c>
      <c r="V403" s="211"/>
    </row>
    <row r="404" spans="1:22" ht="14.4" x14ac:dyDescent="0.3">
      <c r="A404" s="69" t="s">
        <v>1800</v>
      </c>
      <c r="B404" s="69" t="s">
        <v>1801</v>
      </c>
      <c r="C404" s="69" t="s">
        <v>3660</v>
      </c>
      <c r="D404" s="69">
        <v>0</v>
      </c>
      <c r="E404" s="69">
        <v>0</v>
      </c>
      <c r="F404" s="69">
        <v>0</v>
      </c>
      <c r="G404" s="69">
        <v>0</v>
      </c>
      <c r="H404" s="69">
        <v>0</v>
      </c>
      <c r="I404" s="69">
        <v>0</v>
      </c>
      <c r="J404" s="69">
        <v>0</v>
      </c>
      <c r="K404" s="69">
        <v>0</v>
      </c>
      <c r="L404" s="69">
        <v>0</v>
      </c>
      <c r="M404" s="69">
        <v>0</v>
      </c>
      <c r="N404" s="69">
        <v>0</v>
      </c>
      <c r="O404" s="69">
        <v>0</v>
      </c>
      <c r="P404" s="69" t="s">
        <v>19</v>
      </c>
      <c r="Q404" s="69" t="s">
        <v>3661</v>
      </c>
      <c r="R404" s="69" t="s">
        <v>3658</v>
      </c>
      <c r="S404" s="69" t="s">
        <v>3659</v>
      </c>
      <c r="T404" s="69" t="s">
        <v>3659</v>
      </c>
      <c r="V404" s="211"/>
    </row>
    <row r="405" spans="1:22" ht="14.4" x14ac:dyDescent="0.3">
      <c r="A405" s="69" t="s">
        <v>336</v>
      </c>
      <c r="B405" s="69" t="s">
        <v>336</v>
      </c>
      <c r="C405" s="69" t="s">
        <v>3660</v>
      </c>
      <c r="D405" s="69">
        <v>2.84</v>
      </c>
      <c r="E405" s="69">
        <v>2.82</v>
      </c>
      <c r="F405" s="69">
        <v>2.5299999999999998</v>
      </c>
      <c r="G405" s="69">
        <v>2.84</v>
      </c>
      <c r="H405" s="69">
        <v>2.84</v>
      </c>
      <c r="I405" s="69">
        <v>2.84</v>
      </c>
      <c r="J405" s="69">
        <v>2.84</v>
      </c>
      <c r="K405" s="69">
        <v>2.84</v>
      </c>
      <c r="L405" s="69">
        <v>2.84</v>
      </c>
      <c r="M405" s="69">
        <v>2.84</v>
      </c>
      <c r="N405" s="69">
        <v>2.84</v>
      </c>
      <c r="O405" s="69">
        <v>2.84</v>
      </c>
      <c r="P405" s="69" t="s">
        <v>19</v>
      </c>
      <c r="Q405" s="69" t="s">
        <v>3661</v>
      </c>
      <c r="R405" s="69" t="s">
        <v>3658</v>
      </c>
      <c r="S405" s="69" t="s">
        <v>3659</v>
      </c>
      <c r="T405" s="69" t="s">
        <v>3659</v>
      </c>
      <c r="V405" s="211"/>
    </row>
    <row r="406" spans="1:22" ht="14.4" x14ac:dyDescent="0.3">
      <c r="A406" s="69" t="s">
        <v>3200</v>
      </c>
      <c r="B406" s="69" t="s">
        <v>3201</v>
      </c>
      <c r="C406" s="69" t="s">
        <v>3665</v>
      </c>
      <c r="D406" s="69">
        <v>1.3</v>
      </c>
      <c r="E406" s="69">
        <v>1.39</v>
      </c>
      <c r="F406" s="69">
        <v>1.1200000000000001</v>
      </c>
      <c r="G406" s="69">
        <v>1.19</v>
      </c>
      <c r="H406" s="69">
        <v>1.29</v>
      </c>
      <c r="I406" s="69">
        <v>1.35</v>
      </c>
      <c r="J406" s="69">
        <v>1.37</v>
      </c>
      <c r="K406" s="69">
        <v>1.31</v>
      </c>
      <c r="L406" s="69">
        <v>1.33</v>
      </c>
      <c r="M406" s="69">
        <v>1.18</v>
      </c>
      <c r="N406" s="69">
        <v>1.36</v>
      </c>
      <c r="O406" s="69">
        <v>1.33</v>
      </c>
      <c r="P406" s="69" t="s">
        <v>19</v>
      </c>
      <c r="Q406" s="69" t="s">
        <v>3657</v>
      </c>
      <c r="R406" s="69" t="s">
        <v>3658</v>
      </c>
      <c r="S406" s="69" t="s">
        <v>3659</v>
      </c>
      <c r="T406" s="69" t="s">
        <v>3659</v>
      </c>
      <c r="V406" s="211"/>
    </row>
    <row r="407" spans="1:22" ht="14.4" x14ac:dyDescent="0.3">
      <c r="A407" s="69" t="s">
        <v>1717</v>
      </c>
      <c r="B407" s="69" t="s">
        <v>1718</v>
      </c>
      <c r="C407" s="69" t="s">
        <v>3665</v>
      </c>
      <c r="D407" s="69">
        <v>0.48</v>
      </c>
      <c r="E407" s="69">
        <v>0.36</v>
      </c>
      <c r="F407" s="69">
        <v>2.16</v>
      </c>
      <c r="G407" s="69">
        <v>1.8</v>
      </c>
      <c r="H407" s="69">
        <v>1.92</v>
      </c>
      <c r="I407" s="69">
        <v>3.72</v>
      </c>
      <c r="J407" s="69">
        <v>4.68</v>
      </c>
      <c r="K407" s="69">
        <v>3.24</v>
      </c>
      <c r="L407" s="69">
        <v>1.68</v>
      </c>
      <c r="M407" s="69">
        <v>0.24</v>
      </c>
      <c r="N407" s="69">
        <v>0.24</v>
      </c>
      <c r="O407" s="69">
        <v>0</v>
      </c>
      <c r="P407" s="69" t="s">
        <v>19</v>
      </c>
      <c r="Q407" s="69" t="s">
        <v>3657</v>
      </c>
      <c r="R407" s="69" t="s">
        <v>3658</v>
      </c>
      <c r="S407" s="69" t="s">
        <v>3659</v>
      </c>
      <c r="T407" s="69" t="s">
        <v>3659</v>
      </c>
      <c r="V407" s="211"/>
    </row>
    <row r="408" spans="1:22" ht="14.4" x14ac:dyDescent="0.3">
      <c r="A408" s="69" t="s">
        <v>3146</v>
      </c>
      <c r="B408" s="69" t="s">
        <v>3147</v>
      </c>
      <c r="C408" s="69" t="s">
        <v>3667</v>
      </c>
      <c r="D408" s="69">
        <v>0</v>
      </c>
      <c r="E408" s="69">
        <v>0</v>
      </c>
      <c r="F408" s="69">
        <v>0</v>
      </c>
      <c r="G408" s="69">
        <v>0</v>
      </c>
      <c r="H408" s="69">
        <v>0</v>
      </c>
      <c r="I408" s="69">
        <v>0</v>
      </c>
      <c r="J408" s="69">
        <v>0</v>
      </c>
      <c r="K408" s="69">
        <v>0</v>
      </c>
      <c r="L408" s="69">
        <v>0</v>
      </c>
      <c r="M408" s="69">
        <v>0</v>
      </c>
      <c r="N408" s="69">
        <v>0</v>
      </c>
      <c r="O408" s="69">
        <v>0</v>
      </c>
      <c r="P408" s="69" t="s">
        <v>19</v>
      </c>
      <c r="Q408" s="69" t="s">
        <v>3657</v>
      </c>
      <c r="R408" s="69" t="s">
        <v>3663</v>
      </c>
      <c r="S408" s="69" t="s">
        <v>3659</v>
      </c>
      <c r="T408" s="69" t="s">
        <v>3659</v>
      </c>
      <c r="V408" s="211"/>
    </row>
    <row r="409" spans="1:22" ht="14.4" x14ac:dyDescent="0.3">
      <c r="A409" s="69" t="s">
        <v>1776</v>
      </c>
      <c r="B409" s="69" t="s">
        <v>1777</v>
      </c>
      <c r="C409" s="69" t="s">
        <v>3665</v>
      </c>
      <c r="D409" s="69">
        <v>20</v>
      </c>
      <c r="E409" s="69">
        <v>20</v>
      </c>
      <c r="F409" s="69">
        <v>20</v>
      </c>
      <c r="G409" s="69">
        <v>20</v>
      </c>
      <c r="H409" s="69">
        <v>20</v>
      </c>
      <c r="I409" s="69">
        <v>20</v>
      </c>
      <c r="J409" s="69">
        <v>20</v>
      </c>
      <c r="K409" s="69">
        <v>20</v>
      </c>
      <c r="L409" s="69">
        <v>20</v>
      </c>
      <c r="M409" s="69">
        <v>20</v>
      </c>
      <c r="N409" s="69">
        <v>20</v>
      </c>
      <c r="O409" s="69">
        <v>20</v>
      </c>
      <c r="P409" s="69" t="s">
        <v>20</v>
      </c>
      <c r="Q409" s="69" t="s">
        <v>3657</v>
      </c>
      <c r="R409" s="69" t="s">
        <v>3658</v>
      </c>
      <c r="S409" s="69" t="s">
        <v>3659</v>
      </c>
      <c r="T409" s="69" t="s">
        <v>3659</v>
      </c>
      <c r="V409" s="211"/>
    </row>
    <row r="410" spans="1:22" ht="14.4" x14ac:dyDescent="0.3">
      <c r="A410" s="69" t="s">
        <v>2309</v>
      </c>
      <c r="B410" s="69" t="s">
        <v>2310</v>
      </c>
      <c r="C410" s="69" t="s">
        <v>3667</v>
      </c>
      <c r="D410" s="69">
        <v>49.2</v>
      </c>
      <c r="E410" s="69">
        <v>49.2</v>
      </c>
      <c r="F410" s="69">
        <v>49.2</v>
      </c>
      <c r="G410" s="69">
        <v>49.2</v>
      </c>
      <c r="H410" s="69">
        <v>49.2</v>
      </c>
      <c r="I410" s="69">
        <v>49.2</v>
      </c>
      <c r="J410" s="69">
        <v>49.2</v>
      </c>
      <c r="K410" s="69">
        <v>49.2</v>
      </c>
      <c r="L410" s="69">
        <v>49.2</v>
      </c>
      <c r="M410" s="69">
        <v>49.2</v>
      </c>
      <c r="N410" s="69">
        <v>49.2</v>
      </c>
      <c r="O410" s="69">
        <v>49.2</v>
      </c>
      <c r="P410" s="69" t="s">
        <v>20</v>
      </c>
      <c r="Q410" s="69" t="s">
        <v>3657</v>
      </c>
      <c r="R410" s="69" t="s">
        <v>3658</v>
      </c>
      <c r="S410" s="69" t="s">
        <v>3659</v>
      </c>
      <c r="T410" s="69" t="s">
        <v>3659</v>
      </c>
      <c r="V410" s="211"/>
    </row>
    <row r="411" spans="1:22" ht="14.4" x14ac:dyDescent="0.3">
      <c r="A411" s="69" t="s">
        <v>1940</v>
      </c>
      <c r="B411" s="69" t="s">
        <v>1941</v>
      </c>
      <c r="C411" s="69" t="s">
        <v>3665</v>
      </c>
      <c r="D411" s="69">
        <v>3.04</v>
      </c>
      <c r="E411" s="69">
        <v>3.04</v>
      </c>
      <c r="F411" s="69">
        <v>3.04</v>
      </c>
      <c r="G411" s="69">
        <v>3.04</v>
      </c>
      <c r="H411" s="69">
        <v>3.04</v>
      </c>
      <c r="I411" s="69">
        <v>3.04</v>
      </c>
      <c r="J411" s="69">
        <v>3.04</v>
      </c>
      <c r="K411" s="69">
        <v>3.04</v>
      </c>
      <c r="L411" s="69">
        <v>3.04</v>
      </c>
      <c r="M411" s="69">
        <v>3.04</v>
      </c>
      <c r="N411" s="69">
        <v>3.04</v>
      </c>
      <c r="O411" s="69">
        <v>3.04</v>
      </c>
      <c r="P411" s="69" t="s">
        <v>19</v>
      </c>
      <c r="Q411" s="69" t="s">
        <v>3657</v>
      </c>
      <c r="R411" s="69" t="s">
        <v>3658</v>
      </c>
      <c r="S411" s="69" t="s">
        <v>3659</v>
      </c>
      <c r="T411" s="69" t="s">
        <v>3659</v>
      </c>
      <c r="V411" s="211"/>
    </row>
    <row r="412" spans="1:22" ht="14.4" x14ac:dyDescent="0.3">
      <c r="A412" s="69" t="s">
        <v>1358</v>
      </c>
      <c r="B412" s="69" t="s">
        <v>1359</v>
      </c>
      <c r="C412" s="69" t="s">
        <v>3677</v>
      </c>
      <c r="D412" s="69">
        <v>1.71</v>
      </c>
      <c r="E412" s="69">
        <v>2.15</v>
      </c>
      <c r="F412" s="69">
        <v>2.65</v>
      </c>
      <c r="G412" s="69">
        <v>3.04</v>
      </c>
      <c r="H412" s="69">
        <v>1.98</v>
      </c>
      <c r="I412" s="69">
        <v>0.19</v>
      </c>
      <c r="J412" s="69">
        <v>0</v>
      </c>
      <c r="K412" s="69">
        <v>0</v>
      </c>
      <c r="L412" s="69">
        <v>0</v>
      </c>
      <c r="M412" s="69">
        <v>0</v>
      </c>
      <c r="N412" s="69">
        <v>0</v>
      </c>
      <c r="O412" s="69">
        <v>0</v>
      </c>
      <c r="P412" s="69" t="s">
        <v>19</v>
      </c>
      <c r="Q412" s="69" t="s">
        <v>3657</v>
      </c>
      <c r="R412" s="69" t="s">
        <v>3658</v>
      </c>
      <c r="S412" s="69" t="s">
        <v>3659</v>
      </c>
      <c r="T412" s="69" t="s">
        <v>3659</v>
      </c>
      <c r="V412" s="211"/>
    </row>
    <row r="413" spans="1:22" ht="14.4" x14ac:dyDescent="0.3">
      <c r="A413" s="69" t="s">
        <v>1633</v>
      </c>
      <c r="B413" s="69" t="s">
        <v>1634</v>
      </c>
      <c r="C413" s="69" t="s">
        <v>3668</v>
      </c>
      <c r="D413" s="69">
        <v>8.0500000000000007</v>
      </c>
      <c r="E413" s="69">
        <v>8.3699999999999992</v>
      </c>
      <c r="F413" s="69">
        <v>7.31</v>
      </c>
      <c r="G413" s="69">
        <v>3.21</v>
      </c>
      <c r="H413" s="69">
        <v>7.34</v>
      </c>
      <c r="I413" s="69">
        <v>8.11</v>
      </c>
      <c r="J413" s="69">
        <v>6.84</v>
      </c>
      <c r="K413" s="69">
        <v>0.61</v>
      </c>
      <c r="L413" s="69">
        <v>0.22</v>
      </c>
      <c r="M413" s="69">
        <v>0.32</v>
      </c>
      <c r="N413" s="69">
        <v>0.57999999999999996</v>
      </c>
      <c r="O413" s="69">
        <v>0.83</v>
      </c>
      <c r="P413" s="69" t="s">
        <v>19</v>
      </c>
      <c r="Q413" s="69" t="s">
        <v>3657</v>
      </c>
      <c r="R413" s="69" t="s">
        <v>3658</v>
      </c>
      <c r="S413" s="69" t="s">
        <v>3659</v>
      </c>
      <c r="T413" s="69" t="s">
        <v>3659</v>
      </c>
      <c r="V413" s="211"/>
    </row>
    <row r="414" spans="1:22" ht="14.4" x14ac:dyDescent="0.3">
      <c r="A414" s="69" t="s">
        <v>1612</v>
      </c>
      <c r="B414" s="69" t="s">
        <v>1613</v>
      </c>
      <c r="C414" s="69" t="s">
        <v>3662</v>
      </c>
      <c r="D414" s="69">
        <v>0.8</v>
      </c>
      <c r="E414" s="69">
        <v>0.6</v>
      </c>
      <c r="F414" s="69">
        <v>3.6</v>
      </c>
      <c r="G414" s="69">
        <v>3</v>
      </c>
      <c r="H414" s="69">
        <v>3.2</v>
      </c>
      <c r="I414" s="69">
        <v>6.2</v>
      </c>
      <c r="J414" s="69">
        <v>7.8</v>
      </c>
      <c r="K414" s="69">
        <v>5.4</v>
      </c>
      <c r="L414" s="69">
        <v>2.8</v>
      </c>
      <c r="M414" s="69">
        <v>0.4</v>
      </c>
      <c r="N414" s="69">
        <v>0.4</v>
      </c>
      <c r="O414" s="69">
        <v>0</v>
      </c>
      <c r="P414" s="69" t="s">
        <v>19</v>
      </c>
      <c r="Q414" s="69" t="s">
        <v>3657</v>
      </c>
      <c r="R414" s="69" t="s">
        <v>3658</v>
      </c>
      <c r="S414" s="69" t="s">
        <v>3670</v>
      </c>
      <c r="T414" s="69" t="s">
        <v>3659</v>
      </c>
      <c r="V414" s="211"/>
    </row>
    <row r="415" spans="1:22" ht="14.4" x14ac:dyDescent="0.3">
      <c r="A415" s="69" t="s">
        <v>1340</v>
      </c>
      <c r="B415" s="69" t="s">
        <v>1341</v>
      </c>
      <c r="C415" s="69" t="s">
        <v>3662</v>
      </c>
      <c r="D415" s="69">
        <v>97.32</v>
      </c>
      <c r="E415" s="69">
        <v>97.3</v>
      </c>
      <c r="F415" s="69">
        <v>96.83</v>
      </c>
      <c r="G415" s="69">
        <v>95.01</v>
      </c>
      <c r="H415" s="69">
        <v>93.15</v>
      </c>
      <c r="I415" s="69">
        <v>91.4</v>
      </c>
      <c r="J415" s="69">
        <v>89.64</v>
      </c>
      <c r="K415" s="69">
        <v>90.15</v>
      </c>
      <c r="L415" s="69">
        <v>92.32</v>
      </c>
      <c r="M415" s="69">
        <v>96.67</v>
      </c>
      <c r="N415" s="69">
        <v>96.98</v>
      </c>
      <c r="O415" s="69">
        <v>97.44</v>
      </c>
      <c r="P415" s="69" t="s">
        <v>20</v>
      </c>
      <c r="Q415" s="69" t="s">
        <v>3657</v>
      </c>
      <c r="R415" s="69" t="s">
        <v>3658</v>
      </c>
      <c r="S415" s="69" t="s">
        <v>3659</v>
      </c>
      <c r="T415" s="69" t="s">
        <v>3659</v>
      </c>
      <c r="V415" s="211"/>
    </row>
    <row r="416" spans="1:22" ht="14.4" x14ac:dyDescent="0.3">
      <c r="A416" s="69" t="s">
        <v>341</v>
      </c>
      <c r="B416" s="69" t="s">
        <v>342</v>
      </c>
      <c r="C416" s="69" t="s">
        <v>3664</v>
      </c>
      <c r="D416" s="69">
        <v>85</v>
      </c>
      <c r="E416" s="69">
        <v>85</v>
      </c>
      <c r="F416" s="69">
        <v>85</v>
      </c>
      <c r="G416" s="69">
        <v>85</v>
      </c>
      <c r="H416" s="69">
        <v>85</v>
      </c>
      <c r="I416" s="69">
        <v>85</v>
      </c>
      <c r="J416" s="69">
        <v>85</v>
      </c>
      <c r="K416" s="69">
        <v>85</v>
      </c>
      <c r="L416" s="69">
        <v>85</v>
      </c>
      <c r="M416" s="69">
        <v>85</v>
      </c>
      <c r="N416" s="69">
        <v>85</v>
      </c>
      <c r="O416" s="69">
        <v>85</v>
      </c>
      <c r="P416" s="69" t="s">
        <v>20</v>
      </c>
      <c r="Q416" s="69" t="s">
        <v>3657</v>
      </c>
      <c r="R416" s="69" t="s">
        <v>3658</v>
      </c>
      <c r="S416" s="69" t="s">
        <v>3659</v>
      </c>
      <c r="T416" s="69" t="s">
        <v>3659</v>
      </c>
      <c r="V416" s="211"/>
    </row>
    <row r="417" spans="1:22" ht="14.4" x14ac:dyDescent="0.3">
      <c r="A417" s="69" t="s">
        <v>323</v>
      </c>
      <c r="B417" s="69" t="s">
        <v>3602</v>
      </c>
      <c r="C417" s="69" t="s">
        <v>3664</v>
      </c>
      <c r="D417" s="69">
        <v>76</v>
      </c>
      <c r="E417" s="69">
        <v>76</v>
      </c>
      <c r="F417" s="69">
        <v>76</v>
      </c>
      <c r="G417" s="69">
        <v>76</v>
      </c>
      <c r="H417" s="69">
        <v>76</v>
      </c>
      <c r="I417" s="69">
        <v>76</v>
      </c>
      <c r="J417" s="69">
        <v>76</v>
      </c>
      <c r="K417" s="69">
        <v>76</v>
      </c>
      <c r="L417" s="69">
        <v>76</v>
      </c>
      <c r="M417" s="69">
        <v>76</v>
      </c>
      <c r="N417" s="69">
        <v>76</v>
      </c>
      <c r="O417" s="69">
        <v>76</v>
      </c>
      <c r="P417" s="69" t="s">
        <v>20</v>
      </c>
      <c r="Q417" s="69" t="s">
        <v>3657</v>
      </c>
      <c r="R417" s="69" t="s">
        <v>3658</v>
      </c>
      <c r="S417" s="69" t="s">
        <v>3659</v>
      </c>
      <c r="T417" s="69" t="s">
        <v>3659</v>
      </c>
      <c r="V417" s="211"/>
    </row>
    <row r="418" spans="1:22" ht="14.4" x14ac:dyDescent="0.3">
      <c r="A418" s="69" t="s">
        <v>3039</v>
      </c>
      <c r="B418" s="69" t="s">
        <v>3040</v>
      </c>
      <c r="C418" s="69" t="s">
        <v>3664</v>
      </c>
      <c r="D418" s="69">
        <v>1.79</v>
      </c>
      <c r="E418" s="69">
        <v>1.71</v>
      </c>
      <c r="F418" s="69">
        <v>1.59</v>
      </c>
      <c r="G418" s="69">
        <v>1.62</v>
      </c>
      <c r="H418" s="69">
        <v>1.74</v>
      </c>
      <c r="I418" s="69">
        <v>1.61</v>
      </c>
      <c r="J418" s="69">
        <v>1.57</v>
      </c>
      <c r="K418" s="69">
        <v>1.48</v>
      </c>
      <c r="L418" s="69">
        <v>1.43</v>
      </c>
      <c r="M418" s="69">
        <v>1.62</v>
      </c>
      <c r="N418" s="69">
        <v>1.35</v>
      </c>
      <c r="O418" s="69">
        <v>1.75</v>
      </c>
      <c r="P418" s="69" t="s">
        <v>19</v>
      </c>
      <c r="Q418" s="69" t="s">
        <v>3657</v>
      </c>
      <c r="R418" s="69" t="s">
        <v>3658</v>
      </c>
      <c r="S418" s="69" t="s">
        <v>3659</v>
      </c>
      <c r="T418" s="69" t="s">
        <v>3659</v>
      </c>
      <c r="V418" s="211"/>
    </row>
    <row r="419" spans="1:22" ht="14.4" x14ac:dyDescent="0.3">
      <c r="A419" s="69" t="s">
        <v>155</v>
      </c>
      <c r="B419" s="69" t="s">
        <v>156</v>
      </c>
      <c r="C419" s="69" t="s">
        <v>3662</v>
      </c>
      <c r="D419" s="69">
        <v>115.2</v>
      </c>
      <c r="E419" s="69">
        <v>115.2</v>
      </c>
      <c r="F419" s="69">
        <v>115.2</v>
      </c>
      <c r="G419" s="69">
        <v>115.2</v>
      </c>
      <c r="H419" s="69">
        <v>129.6</v>
      </c>
      <c r="I419" s="69">
        <v>139.19999999999999</v>
      </c>
      <c r="J419" s="69">
        <v>144</v>
      </c>
      <c r="K419" s="69">
        <v>144</v>
      </c>
      <c r="L419" s="69">
        <v>129.6</v>
      </c>
      <c r="M419" s="69">
        <v>115.2</v>
      </c>
      <c r="N419" s="69">
        <v>57.6</v>
      </c>
      <c r="O419" s="69">
        <v>57.6</v>
      </c>
      <c r="P419" s="69" t="s">
        <v>20</v>
      </c>
      <c r="Q419" s="69" t="s">
        <v>3657</v>
      </c>
      <c r="R419" s="69" t="s">
        <v>3658</v>
      </c>
      <c r="S419" s="69" t="s">
        <v>3659</v>
      </c>
      <c r="T419" s="69" t="s">
        <v>3659</v>
      </c>
      <c r="V419" s="211"/>
    </row>
    <row r="420" spans="1:22" ht="14.4" x14ac:dyDescent="0.3">
      <c r="A420" s="69" t="s">
        <v>2876</v>
      </c>
      <c r="B420" s="69" t="s">
        <v>2877</v>
      </c>
      <c r="C420" s="69" t="s">
        <v>3667</v>
      </c>
      <c r="D420" s="69">
        <v>2.21</v>
      </c>
      <c r="E420" s="69">
        <v>3.86</v>
      </c>
      <c r="F420" s="69">
        <v>3.07</v>
      </c>
      <c r="G420" s="69">
        <v>5.04</v>
      </c>
      <c r="H420" s="69">
        <v>5.14</v>
      </c>
      <c r="I420" s="69">
        <v>5.44</v>
      </c>
      <c r="J420" s="69">
        <v>6.16</v>
      </c>
      <c r="K420" s="69">
        <v>6.13</v>
      </c>
      <c r="L420" s="69">
        <v>4.5</v>
      </c>
      <c r="M420" s="69">
        <v>0</v>
      </c>
      <c r="N420" s="69">
        <v>0</v>
      </c>
      <c r="O420" s="69">
        <v>1.7</v>
      </c>
      <c r="P420" s="69" t="s">
        <v>20</v>
      </c>
      <c r="Q420" s="69" t="s">
        <v>3657</v>
      </c>
      <c r="R420" s="69" t="s">
        <v>3658</v>
      </c>
      <c r="S420" s="69" t="s">
        <v>3659</v>
      </c>
      <c r="T420" s="69" t="s">
        <v>3659</v>
      </c>
      <c r="V420" s="211"/>
    </row>
    <row r="421" spans="1:22" ht="14.4" x14ac:dyDescent="0.3">
      <c r="A421" s="69" t="s">
        <v>2014</v>
      </c>
      <c r="B421" s="69" t="s">
        <v>2113</v>
      </c>
      <c r="C421" s="69" t="s">
        <v>3666</v>
      </c>
      <c r="D421" s="69">
        <v>100</v>
      </c>
      <c r="E421" s="69">
        <v>100</v>
      </c>
      <c r="F421" s="69">
        <v>100</v>
      </c>
      <c r="G421" s="69">
        <v>100</v>
      </c>
      <c r="H421" s="69">
        <v>100</v>
      </c>
      <c r="I421" s="69">
        <v>100</v>
      </c>
      <c r="J421" s="69">
        <v>100</v>
      </c>
      <c r="K421" s="69">
        <v>100</v>
      </c>
      <c r="L421" s="69">
        <v>100</v>
      </c>
      <c r="M421" s="69">
        <v>100</v>
      </c>
      <c r="N421" s="69">
        <v>100</v>
      </c>
      <c r="O421" s="69">
        <v>100</v>
      </c>
      <c r="P421" s="69" t="s">
        <v>20</v>
      </c>
      <c r="Q421" s="69" t="s">
        <v>3661</v>
      </c>
      <c r="R421" s="69" t="s">
        <v>3658</v>
      </c>
      <c r="S421" s="69" t="s">
        <v>3659</v>
      </c>
      <c r="T421" s="69" t="s">
        <v>3659</v>
      </c>
      <c r="V421" s="211"/>
    </row>
    <row r="422" spans="1:22" ht="14.4" x14ac:dyDescent="0.3">
      <c r="A422" s="69" t="s">
        <v>3313</v>
      </c>
      <c r="B422" s="69" t="s">
        <v>3314</v>
      </c>
      <c r="C422" s="69" t="s">
        <v>3665</v>
      </c>
      <c r="D422" s="69">
        <v>3.84</v>
      </c>
      <c r="E422" s="69">
        <v>3.94</v>
      </c>
      <c r="F422" s="69">
        <v>4.6900000000000004</v>
      </c>
      <c r="G422" s="69">
        <v>4.68</v>
      </c>
      <c r="H422" s="69">
        <v>3.87</v>
      </c>
      <c r="I422" s="69">
        <v>4.08</v>
      </c>
      <c r="J422" s="69">
        <v>3.65</v>
      </c>
      <c r="K422" s="69">
        <v>3.46</v>
      </c>
      <c r="L422" s="69">
        <v>2.25</v>
      </c>
      <c r="M422" s="69">
        <v>2.52</v>
      </c>
      <c r="N422" s="69">
        <v>4.3099999999999996</v>
      </c>
      <c r="O422" s="69">
        <v>4.4000000000000004</v>
      </c>
      <c r="P422" s="69" t="s">
        <v>19</v>
      </c>
      <c r="Q422" s="69" t="s">
        <v>3657</v>
      </c>
      <c r="R422" s="69" t="s">
        <v>3658</v>
      </c>
      <c r="S422" s="69" t="s">
        <v>3659</v>
      </c>
      <c r="T422" s="69" t="s">
        <v>3659</v>
      </c>
      <c r="V422" s="211"/>
    </row>
    <row r="423" spans="1:22" ht="14.4" x14ac:dyDescent="0.3">
      <c r="A423" s="69" t="s">
        <v>1556</v>
      </c>
      <c r="B423" s="69" t="s">
        <v>1557</v>
      </c>
      <c r="C423" s="69" t="s">
        <v>3665</v>
      </c>
      <c r="D423" s="69">
        <v>4.67</v>
      </c>
      <c r="E423" s="69">
        <v>4.9400000000000004</v>
      </c>
      <c r="F423" s="69">
        <v>5.23</v>
      </c>
      <c r="G423" s="69">
        <v>4.62</v>
      </c>
      <c r="H423" s="69">
        <v>4.9800000000000004</v>
      </c>
      <c r="I423" s="69">
        <v>5.04</v>
      </c>
      <c r="J423" s="69">
        <v>4.55</v>
      </c>
      <c r="K423" s="69">
        <v>4.6100000000000003</v>
      </c>
      <c r="L423" s="69">
        <v>4.0999999999999996</v>
      </c>
      <c r="M423" s="69">
        <v>4.75</v>
      </c>
      <c r="N423" s="69">
        <v>5.21</v>
      </c>
      <c r="O423" s="69">
        <v>5.16</v>
      </c>
      <c r="P423" s="69" t="s">
        <v>19</v>
      </c>
      <c r="Q423" s="69" t="s">
        <v>3657</v>
      </c>
      <c r="R423" s="69" t="s">
        <v>3658</v>
      </c>
      <c r="S423" s="69" t="s">
        <v>3659</v>
      </c>
      <c r="T423" s="69" t="s">
        <v>3659</v>
      </c>
      <c r="V423" s="211"/>
    </row>
    <row r="424" spans="1:22" ht="14.4" x14ac:dyDescent="0.3">
      <c r="A424" s="69" t="s">
        <v>1839</v>
      </c>
      <c r="B424" s="69" t="s">
        <v>1840</v>
      </c>
      <c r="C424" s="69" t="s">
        <v>3665</v>
      </c>
      <c r="D424" s="69">
        <v>1.3</v>
      </c>
      <c r="E424" s="69">
        <v>1.34</v>
      </c>
      <c r="F424" s="69">
        <v>1.48</v>
      </c>
      <c r="G424" s="69">
        <v>1.45</v>
      </c>
      <c r="H424" s="69">
        <v>0.94</v>
      </c>
      <c r="I424" s="69">
        <v>0.92</v>
      </c>
      <c r="J424" s="69">
        <v>0.85</v>
      </c>
      <c r="K424" s="69">
        <v>0.86</v>
      </c>
      <c r="L424" s="69">
        <v>1.02</v>
      </c>
      <c r="M424" s="69">
        <v>1.26</v>
      </c>
      <c r="N424" s="69">
        <v>1.35</v>
      </c>
      <c r="O424" s="69">
        <v>1.33</v>
      </c>
      <c r="P424" s="69" t="s">
        <v>19</v>
      </c>
      <c r="Q424" s="69" t="s">
        <v>3657</v>
      </c>
      <c r="R424" s="69" t="s">
        <v>3658</v>
      </c>
      <c r="S424" s="69" t="s">
        <v>3659</v>
      </c>
      <c r="T424" s="69" t="s">
        <v>3659</v>
      </c>
      <c r="V424" s="211"/>
    </row>
    <row r="425" spans="1:22" ht="14.4" x14ac:dyDescent="0.3">
      <c r="A425" s="69" t="s">
        <v>2071</v>
      </c>
      <c r="B425" s="69" t="s">
        <v>2072</v>
      </c>
      <c r="C425" s="69" t="s">
        <v>3665</v>
      </c>
      <c r="D425" s="69">
        <v>0.9</v>
      </c>
      <c r="E425" s="69">
        <v>1.08</v>
      </c>
      <c r="F425" s="69">
        <v>1.1000000000000001</v>
      </c>
      <c r="G425" s="69">
        <v>1.04</v>
      </c>
      <c r="H425" s="69">
        <v>0.92</v>
      </c>
      <c r="I425" s="69">
        <v>0.95</v>
      </c>
      <c r="J425" s="69">
        <v>0.94</v>
      </c>
      <c r="K425" s="69">
        <v>0.94</v>
      </c>
      <c r="L425" s="69">
        <v>0.94</v>
      </c>
      <c r="M425" s="69">
        <v>0.94</v>
      </c>
      <c r="N425" s="69">
        <v>0.93</v>
      </c>
      <c r="O425" s="69">
        <v>0.91</v>
      </c>
      <c r="P425" s="69" t="s">
        <v>19</v>
      </c>
      <c r="Q425" s="69" t="s">
        <v>3657</v>
      </c>
      <c r="R425" s="69" t="s">
        <v>3658</v>
      </c>
      <c r="S425" s="69" t="s">
        <v>3659</v>
      </c>
      <c r="T425" s="69" t="s">
        <v>3659</v>
      </c>
      <c r="V425" s="211"/>
    </row>
    <row r="426" spans="1:22" ht="14.4" x14ac:dyDescent="0.3">
      <c r="A426" s="69" t="s">
        <v>1030</v>
      </c>
      <c r="B426" s="69" t="s">
        <v>1031</v>
      </c>
      <c r="C426" s="69" t="s">
        <v>3665</v>
      </c>
      <c r="D426" s="69">
        <v>14.28</v>
      </c>
      <c r="E426" s="69">
        <v>12.24</v>
      </c>
      <c r="F426" s="69">
        <v>28.56</v>
      </c>
      <c r="G426" s="69">
        <v>25.5</v>
      </c>
      <c r="H426" s="69">
        <v>25.5</v>
      </c>
      <c r="I426" s="69">
        <v>33.659999999999997</v>
      </c>
      <c r="J426" s="69">
        <v>23.46</v>
      </c>
      <c r="K426" s="69">
        <v>21.42</v>
      </c>
      <c r="L426" s="69">
        <v>15.3</v>
      </c>
      <c r="M426" s="69">
        <v>8.16</v>
      </c>
      <c r="N426" s="69">
        <v>12.24</v>
      </c>
      <c r="O426" s="69">
        <v>13.26</v>
      </c>
      <c r="P426" s="69" t="s">
        <v>19</v>
      </c>
      <c r="Q426" s="69" t="s">
        <v>3657</v>
      </c>
      <c r="R426" s="69" t="s">
        <v>3658</v>
      </c>
      <c r="S426" s="69" t="s">
        <v>3659</v>
      </c>
      <c r="T426" s="69" t="s">
        <v>3659</v>
      </c>
      <c r="V426" s="211"/>
    </row>
    <row r="427" spans="1:22" ht="14.4" x14ac:dyDescent="0.3">
      <c r="A427" s="69" t="s">
        <v>3692</v>
      </c>
      <c r="B427" s="69" t="s">
        <v>3693</v>
      </c>
      <c r="C427" s="69" t="s">
        <v>3667</v>
      </c>
      <c r="D427" s="69">
        <v>0.78</v>
      </c>
      <c r="E427" s="69">
        <v>0.36</v>
      </c>
      <c r="F427" s="69">
        <v>2.2000000000000002</v>
      </c>
      <c r="G427" s="69">
        <v>6.63</v>
      </c>
      <c r="H427" s="69">
        <v>8.02</v>
      </c>
      <c r="I427" s="69">
        <v>5.44</v>
      </c>
      <c r="J427" s="69">
        <v>1.39</v>
      </c>
      <c r="K427" s="69">
        <v>0.09</v>
      </c>
      <c r="L427" s="69">
        <v>0</v>
      </c>
      <c r="M427" s="69">
        <v>0</v>
      </c>
      <c r="N427" s="69">
        <v>0.28999999999999998</v>
      </c>
      <c r="O427" s="69">
        <v>0.13</v>
      </c>
      <c r="P427" s="69" t="s">
        <v>19</v>
      </c>
      <c r="Q427" s="69" t="s">
        <v>3657</v>
      </c>
      <c r="R427" s="69" t="s">
        <v>3658</v>
      </c>
      <c r="S427" s="69" t="s">
        <v>3659</v>
      </c>
      <c r="T427" s="69" t="s">
        <v>3659</v>
      </c>
      <c r="V427" s="211"/>
    </row>
    <row r="428" spans="1:22" ht="14.4" x14ac:dyDescent="0.3">
      <c r="A428" s="69" t="s">
        <v>2479</v>
      </c>
      <c r="B428" s="69" t="s">
        <v>2480</v>
      </c>
      <c r="C428" s="69" t="s">
        <v>3662</v>
      </c>
      <c r="D428" s="69">
        <v>407</v>
      </c>
      <c r="E428" s="69">
        <v>407</v>
      </c>
      <c r="F428" s="69">
        <v>407</v>
      </c>
      <c r="G428" s="69">
        <v>407</v>
      </c>
      <c r="H428" s="69">
        <v>407</v>
      </c>
      <c r="I428" s="69">
        <v>407</v>
      </c>
      <c r="J428" s="69">
        <v>407</v>
      </c>
      <c r="K428" s="69">
        <v>407</v>
      </c>
      <c r="L428" s="69">
        <v>407</v>
      </c>
      <c r="M428" s="69">
        <v>407</v>
      </c>
      <c r="N428" s="69">
        <v>407</v>
      </c>
      <c r="O428" s="69">
        <v>407</v>
      </c>
      <c r="P428" s="69" t="s">
        <v>20</v>
      </c>
      <c r="Q428" s="69" t="s">
        <v>3657</v>
      </c>
      <c r="R428" s="69" t="s">
        <v>3658</v>
      </c>
      <c r="S428" s="69" t="s">
        <v>3659</v>
      </c>
      <c r="T428" s="69" t="s">
        <v>3659</v>
      </c>
      <c r="V428" s="211"/>
    </row>
    <row r="429" spans="1:22" ht="14.4" x14ac:dyDescent="0.3">
      <c r="A429" s="69" t="s">
        <v>1092</v>
      </c>
      <c r="B429" s="69" t="s">
        <v>1093</v>
      </c>
      <c r="C429" s="69" t="s">
        <v>3662</v>
      </c>
      <c r="D429" s="69">
        <v>407</v>
      </c>
      <c r="E429" s="69">
        <v>407</v>
      </c>
      <c r="F429" s="69">
        <v>407</v>
      </c>
      <c r="G429" s="69">
        <v>407</v>
      </c>
      <c r="H429" s="69">
        <v>407</v>
      </c>
      <c r="I429" s="69">
        <v>407</v>
      </c>
      <c r="J429" s="69">
        <v>407</v>
      </c>
      <c r="K429" s="69">
        <v>407</v>
      </c>
      <c r="L429" s="69">
        <v>407</v>
      </c>
      <c r="M429" s="69">
        <v>407</v>
      </c>
      <c r="N429" s="69">
        <v>407</v>
      </c>
      <c r="O429" s="69">
        <v>407</v>
      </c>
      <c r="P429" s="69" t="s">
        <v>20</v>
      </c>
      <c r="Q429" s="69" t="s">
        <v>3657</v>
      </c>
      <c r="R429" s="69" t="s">
        <v>3658</v>
      </c>
      <c r="S429" s="69" t="s">
        <v>3659</v>
      </c>
      <c r="T429" s="69" t="s">
        <v>3659</v>
      </c>
      <c r="V429" s="211"/>
    </row>
    <row r="430" spans="1:22" ht="14.4" x14ac:dyDescent="0.3">
      <c r="A430" s="69" t="s">
        <v>1246</v>
      </c>
      <c r="B430" s="69" t="s">
        <v>1247</v>
      </c>
      <c r="C430" s="69" t="s">
        <v>3662</v>
      </c>
      <c r="D430" s="69">
        <v>404</v>
      </c>
      <c r="E430" s="69">
        <v>404</v>
      </c>
      <c r="F430" s="69">
        <v>404</v>
      </c>
      <c r="G430" s="69">
        <v>404</v>
      </c>
      <c r="H430" s="69">
        <v>404</v>
      </c>
      <c r="I430" s="69">
        <v>404</v>
      </c>
      <c r="J430" s="69">
        <v>404</v>
      </c>
      <c r="K430" s="69">
        <v>404</v>
      </c>
      <c r="L430" s="69">
        <v>404</v>
      </c>
      <c r="M430" s="69">
        <v>404</v>
      </c>
      <c r="N430" s="69">
        <v>404</v>
      </c>
      <c r="O430" s="69">
        <v>404</v>
      </c>
      <c r="P430" s="69" t="s">
        <v>20</v>
      </c>
      <c r="Q430" s="69" t="s">
        <v>3657</v>
      </c>
      <c r="R430" s="69" t="s">
        <v>3658</v>
      </c>
      <c r="S430" s="69" t="s">
        <v>3659</v>
      </c>
      <c r="T430" s="69" t="s">
        <v>3659</v>
      </c>
      <c r="V430" s="211"/>
    </row>
    <row r="431" spans="1:22" ht="14.4" x14ac:dyDescent="0.3">
      <c r="A431" s="69" t="s">
        <v>549</v>
      </c>
      <c r="B431" s="69" t="s">
        <v>550</v>
      </c>
      <c r="C431" s="69" t="s">
        <v>3662</v>
      </c>
      <c r="D431" s="69">
        <v>0.06</v>
      </c>
      <c r="E431" s="69">
        <v>0.05</v>
      </c>
      <c r="F431" s="69">
        <v>0.27</v>
      </c>
      <c r="G431" s="69">
        <v>0.23</v>
      </c>
      <c r="H431" s="69">
        <v>0.24</v>
      </c>
      <c r="I431" s="69">
        <v>0.47</v>
      </c>
      <c r="J431" s="69">
        <v>0.59</v>
      </c>
      <c r="K431" s="69">
        <v>0.41</v>
      </c>
      <c r="L431" s="69">
        <v>0.21</v>
      </c>
      <c r="M431" s="69">
        <v>0.03</v>
      </c>
      <c r="N431" s="69">
        <v>0.03</v>
      </c>
      <c r="O431" s="69">
        <v>0</v>
      </c>
      <c r="P431" s="69" t="s">
        <v>19</v>
      </c>
      <c r="Q431" s="69" t="s">
        <v>3657</v>
      </c>
      <c r="R431" s="69" t="s">
        <v>3669</v>
      </c>
      <c r="S431" s="69" t="s">
        <v>3670</v>
      </c>
      <c r="T431" s="69" t="s">
        <v>3694</v>
      </c>
      <c r="V431" s="211"/>
    </row>
    <row r="432" spans="1:22" ht="14.4" x14ac:dyDescent="0.3">
      <c r="A432" s="69" t="s">
        <v>1595</v>
      </c>
      <c r="B432" s="69" t="s">
        <v>1596</v>
      </c>
      <c r="C432" s="69" t="s">
        <v>3662</v>
      </c>
      <c r="D432" s="69">
        <v>0</v>
      </c>
      <c r="E432" s="69">
        <v>0</v>
      </c>
      <c r="F432" s="69">
        <v>0</v>
      </c>
      <c r="G432" s="69">
        <v>0</v>
      </c>
      <c r="H432" s="69">
        <v>0</v>
      </c>
      <c r="I432" s="69">
        <v>0</v>
      </c>
      <c r="J432" s="69">
        <v>0</v>
      </c>
      <c r="K432" s="69">
        <v>0</v>
      </c>
      <c r="L432" s="69">
        <v>0</v>
      </c>
      <c r="M432" s="69">
        <v>0</v>
      </c>
      <c r="N432" s="69">
        <v>0</v>
      </c>
      <c r="O432" s="69">
        <v>0</v>
      </c>
      <c r="P432" s="69" t="s">
        <v>19</v>
      </c>
      <c r="Q432" s="69" t="s">
        <v>3657</v>
      </c>
      <c r="R432" s="69" t="s">
        <v>3663</v>
      </c>
      <c r="S432" s="69" t="s">
        <v>3659</v>
      </c>
      <c r="T432" s="69" t="s">
        <v>3659</v>
      </c>
      <c r="V432" s="211"/>
    </row>
    <row r="433" spans="1:22" ht="14.4" x14ac:dyDescent="0.3">
      <c r="A433" s="69" t="s">
        <v>2344</v>
      </c>
      <c r="B433" s="69" t="s">
        <v>2345</v>
      </c>
      <c r="C433" s="69" t="s">
        <v>3662</v>
      </c>
      <c r="D433" s="69">
        <v>48.34</v>
      </c>
      <c r="E433" s="69">
        <v>48.4</v>
      </c>
      <c r="F433" s="69">
        <v>47.99</v>
      </c>
      <c r="G433" s="69">
        <v>47.19</v>
      </c>
      <c r="H433" s="69">
        <v>46.46</v>
      </c>
      <c r="I433" s="69">
        <v>45.4</v>
      </c>
      <c r="J433" s="69">
        <v>44.53</v>
      </c>
      <c r="K433" s="69">
        <v>44.78</v>
      </c>
      <c r="L433" s="69">
        <v>45.85</v>
      </c>
      <c r="M433" s="69">
        <v>47.24</v>
      </c>
      <c r="N433" s="69">
        <v>48.5</v>
      </c>
      <c r="O433" s="69">
        <v>48.42</v>
      </c>
      <c r="P433" s="69" t="s">
        <v>20</v>
      </c>
      <c r="Q433" s="69" t="s">
        <v>3657</v>
      </c>
      <c r="R433" s="69" t="s">
        <v>3658</v>
      </c>
      <c r="S433" s="69" t="s">
        <v>3659</v>
      </c>
      <c r="T433" s="69" t="s">
        <v>3659</v>
      </c>
      <c r="V433" s="211"/>
    </row>
    <row r="434" spans="1:22" ht="14.4" x14ac:dyDescent="0.3">
      <c r="A434" s="69" t="s">
        <v>586</v>
      </c>
      <c r="B434" s="69" t="s">
        <v>587</v>
      </c>
      <c r="C434" s="69" t="s">
        <v>3662</v>
      </c>
      <c r="D434" s="69">
        <v>48.23</v>
      </c>
      <c r="E434" s="69">
        <v>48.29</v>
      </c>
      <c r="F434" s="69">
        <v>47.89</v>
      </c>
      <c r="G434" s="69">
        <v>47.11</v>
      </c>
      <c r="H434" s="69">
        <v>46.35</v>
      </c>
      <c r="I434" s="69">
        <v>45.3</v>
      </c>
      <c r="J434" s="69">
        <v>44.43</v>
      </c>
      <c r="K434" s="69">
        <v>44.68</v>
      </c>
      <c r="L434" s="69">
        <v>45.75</v>
      </c>
      <c r="M434" s="69">
        <v>47.15</v>
      </c>
      <c r="N434" s="69">
        <v>48.42</v>
      </c>
      <c r="O434" s="69">
        <v>48.31</v>
      </c>
      <c r="P434" s="69" t="s">
        <v>20</v>
      </c>
      <c r="Q434" s="69" t="s">
        <v>3657</v>
      </c>
      <c r="R434" s="69" t="s">
        <v>3658</v>
      </c>
      <c r="S434" s="69" t="s">
        <v>3659</v>
      </c>
      <c r="T434" s="69" t="s">
        <v>3659</v>
      </c>
      <c r="V434" s="211"/>
    </row>
    <row r="435" spans="1:22" ht="14.4" x14ac:dyDescent="0.3">
      <c r="A435" s="69" t="s">
        <v>3194</v>
      </c>
      <c r="B435" s="69" t="s">
        <v>3195</v>
      </c>
      <c r="C435" s="69" t="s">
        <v>3662</v>
      </c>
      <c r="D435" s="69">
        <v>4</v>
      </c>
      <c r="E435" s="69">
        <v>3</v>
      </c>
      <c r="F435" s="69">
        <v>18</v>
      </c>
      <c r="G435" s="69">
        <v>15</v>
      </c>
      <c r="H435" s="69">
        <v>16</v>
      </c>
      <c r="I435" s="69">
        <v>31</v>
      </c>
      <c r="J435" s="69">
        <v>39</v>
      </c>
      <c r="K435" s="69">
        <v>27</v>
      </c>
      <c r="L435" s="69">
        <v>14</v>
      </c>
      <c r="M435" s="69">
        <v>2</v>
      </c>
      <c r="N435" s="69">
        <v>2</v>
      </c>
      <c r="O435" s="69">
        <v>0</v>
      </c>
      <c r="P435" s="69" t="s">
        <v>19</v>
      </c>
      <c r="Q435" s="69" t="s">
        <v>3657</v>
      </c>
      <c r="R435" s="69" t="s">
        <v>3658</v>
      </c>
      <c r="S435" s="69" t="s">
        <v>3659</v>
      </c>
      <c r="T435" s="69" t="s">
        <v>3659</v>
      </c>
      <c r="V435" s="211"/>
    </row>
    <row r="436" spans="1:22" ht="14.4" x14ac:dyDescent="0.3">
      <c r="A436" s="69" t="s">
        <v>114</v>
      </c>
      <c r="B436" s="69" t="s">
        <v>2954</v>
      </c>
      <c r="C436" s="69" t="s">
        <v>3665</v>
      </c>
      <c r="D436" s="69">
        <v>830</v>
      </c>
      <c r="E436" s="69">
        <v>830</v>
      </c>
      <c r="F436" s="69">
        <v>830</v>
      </c>
      <c r="G436" s="69">
        <v>830</v>
      </c>
      <c r="H436" s="69">
        <v>830</v>
      </c>
      <c r="I436" s="69">
        <v>830</v>
      </c>
      <c r="J436" s="69">
        <v>830</v>
      </c>
      <c r="K436" s="69">
        <v>773</v>
      </c>
      <c r="L436" s="69">
        <v>786</v>
      </c>
      <c r="M436" s="69">
        <v>798</v>
      </c>
      <c r="N436" s="69">
        <v>798</v>
      </c>
      <c r="O436" s="69">
        <v>800</v>
      </c>
      <c r="P436" s="69" t="s">
        <v>20</v>
      </c>
      <c r="Q436" s="69" t="s">
        <v>3661</v>
      </c>
      <c r="R436" s="69" t="s">
        <v>3658</v>
      </c>
      <c r="S436" s="69" t="s">
        <v>3659</v>
      </c>
      <c r="T436" s="69" t="s">
        <v>3695</v>
      </c>
      <c r="V436" s="211"/>
    </row>
    <row r="437" spans="1:22" ht="14.4" x14ac:dyDescent="0.3">
      <c r="A437" s="69" t="s">
        <v>2657</v>
      </c>
      <c r="B437" s="69" t="s">
        <v>2658</v>
      </c>
      <c r="C437" s="69" t="s">
        <v>3667</v>
      </c>
      <c r="D437" s="69">
        <v>1.2</v>
      </c>
      <c r="E437" s="69">
        <v>0.93</v>
      </c>
      <c r="F437" s="69">
        <v>1.32</v>
      </c>
      <c r="G437" s="69">
        <v>1.35</v>
      </c>
      <c r="H437" s="69">
        <v>1.36</v>
      </c>
      <c r="I437" s="69">
        <v>0.92</v>
      </c>
      <c r="J437" s="69">
        <v>0.64</v>
      </c>
      <c r="K437" s="69">
        <v>0.35</v>
      </c>
      <c r="L437" s="69">
        <v>0.03</v>
      </c>
      <c r="M437" s="69">
        <v>0</v>
      </c>
      <c r="N437" s="69">
        <v>0.61</v>
      </c>
      <c r="O437" s="69">
        <v>0.85</v>
      </c>
      <c r="P437" s="69" t="s">
        <v>19</v>
      </c>
      <c r="Q437" s="69" t="s">
        <v>3657</v>
      </c>
      <c r="R437" s="69" t="s">
        <v>3658</v>
      </c>
      <c r="S437" s="69" t="s">
        <v>3659</v>
      </c>
      <c r="T437" s="69" t="s">
        <v>3659</v>
      </c>
      <c r="V437" s="211"/>
    </row>
    <row r="438" spans="1:22" ht="14.4" x14ac:dyDescent="0.3">
      <c r="A438" s="69" t="s">
        <v>2139</v>
      </c>
      <c r="B438" s="69" t="s">
        <v>2139</v>
      </c>
      <c r="C438" s="69" t="s">
        <v>3667</v>
      </c>
      <c r="D438" s="69">
        <v>0.2</v>
      </c>
      <c r="E438" s="69">
        <v>0.21</v>
      </c>
      <c r="F438" s="69">
        <v>0.28000000000000003</v>
      </c>
      <c r="G438" s="69">
        <v>0.26</v>
      </c>
      <c r="H438" s="69">
        <v>0.27</v>
      </c>
      <c r="I438" s="69">
        <v>0.26</v>
      </c>
      <c r="J438" s="69">
        <v>0.25</v>
      </c>
      <c r="K438" s="69">
        <v>0.25</v>
      </c>
      <c r="L438" s="69">
        <v>0.23</v>
      </c>
      <c r="M438" s="69">
        <v>0.04</v>
      </c>
      <c r="N438" s="69">
        <v>0.08</v>
      </c>
      <c r="O438" s="69">
        <v>0.17</v>
      </c>
      <c r="P438" s="69" t="s">
        <v>19</v>
      </c>
      <c r="Q438" s="69" t="s">
        <v>3657</v>
      </c>
      <c r="R438" s="69" t="s">
        <v>3658</v>
      </c>
      <c r="S438" s="69" t="s">
        <v>3659</v>
      </c>
      <c r="T438" s="69" t="s">
        <v>3659</v>
      </c>
      <c r="V438" s="211"/>
    </row>
    <row r="439" spans="1:22" ht="14.4" x14ac:dyDescent="0.3">
      <c r="A439" s="69" t="s">
        <v>3315</v>
      </c>
      <c r="B439" s="69" t="s">
        <v>3316</v>
      </c>
      <c r="C439" s="69" t="s">
        <v>3664</v>
      </c>
      <c r="D439" s="69">
        <v>0</v>
      </c>
      <c r="E439" s="69">
        <v>0</v>
      </c>
      <c r="F439" s="69">
        <v>0</v>
      </c>
      <c r="G439" s="69">
        <v>0</v>
      </c>
      <c r="H439" s="69">
        <v>0</v>
      </c>
      <c r="I439" s="69">
        <v>0</v>
      </c>
      <c r="J439" s="69">
        <v>0</v>
      </c>
      <c r="K439" s="69">
        <v>0</v>
      </c>
      <c r="L439" s="69">
        <v>0</v>
      </c>
      <c r="M439" s="69">
        <v>0</v>
      </c>
      <c r="N439" s="69">
        <v>0</v>
      </c>
      <c r="O439" s="69">
        <v>0</v>
      </c>
      <c r="P439" s="69" t="s">
        <v>19</v>
      </c>
      <c r="Q439" s="69" t="s">
        <v>3657</v>
      </c>
      <c r="R439" s="69" t="s">
        <v>3663</v>
      </c>
      <c r="S439" s="69" t="s">
        <v>3659</v>
      </c>
      <c r="T439" s="69" t="s">
        <v>3659</v>
      </c>
      <c r="V439" s="211"/>
    </row>
    <row r="440" spans="1:22" ht="14.4" x14ac:dyDescent="0.3">
      <c r="A440" s="69" t="s">
        <v>3225</v>
      </c>
      <c r="B440" s="69" t="s">
        <v>3226</v>
      </c>
      <c r="C440" s="69" t="s">
        <v>3666</v>
      </c>
      <c r="D440" s="69">
        <v>27.07</v>
      </c>
      <c r="E440" s="69">
        <v>19.010000000000002</v>
      </c>
      <c r="F440" s="69">
        <v>24.52</v>
      </c>
      <c r="G440" s="69">
        <v>28.01</v>
      </c>
      <c r="H440" s="69">
        <v>24.93</v>
      </c>
      <c r="I440" s="69">
        <v>29.75</v>
      </c>
      <c r="J440" s="69">
        <v>27.31</v>
      </c>
      <c r="K440" s="69">
        <v>29.64</v>
      </c>
      <c r="L440" s="69">
        <v>25.86</v>
      </c>
      <c r="M440" s="69">
        <v>26.4</v>
      </c>
      <c r="N440" s="69">
        <v>27.58</v>
      </c>
      <c r="O440" s="69">
        <v>28.25</v>
      </c>
      <c r="P440" s="69" t="s">
        <v>19</v>
      </c>
      <c r="Q440" s="69" t="s">
        <v>3661</v>
      </c>
      <c r="R440" s="69" t="s">
        <v>3658</v>
      </c>
      <c r="S440" s="69" t="s">
        <v>3659</v>
      </c>
      <c r="T440" s="69" t="s">
        <v>3659</v>
      </c>
      <c r="V440" s="211"/>
    </row>
    <row r="441" spans="1:22" ht="14.4" x14ac:dyDescent="0.3">
      <c r="A441" s="69" t="s">
        <v>891</v>
      </c>
      <c r="B441" s="69" t="s">
        <v>892</v>
      </c>
      <c r="C441" s="69" t="s">
        <v>3666</v>
      </c>
      <c r="D441" s="69">
        <v>63</v>
      </c>
      <c r="E441" s="69">
        <v>63</v>
      </c>
      <c r="F441" s="69">
        <v>63</v>
      </c>
      <c r="G441" s="69">
        <v>63</v>
      </c>
      <c r="H441" s="69">
        <v>63</v>
      </c>
      <c r="I441" s="69">
        <v>63</v>
      </c>
      <c r="J441" s="69">
        <v>63</v>
      </c>
      <c r="K441" s="69">
        <v>63</v>
      </c>
      <c r="L441" s="69">
        <v>63</v>
      </c>
      <c r="M441" s="69">
        <v>63</v>
      </c>
      <c r="N441" s="69">
        <v>63</v>
      </c>
      <c r="O441" s="69">
        <v>63</v>
      </c>
      <c r="P441" s="69" t="s">
        <v>20</v>
      </c>
      <c r="Q441" s="69" t="s">
        <v>3661</v>
      </c>
      <c r="R441" s="69" t="s">
        <v>3658</v>
      </c>
      <c r="S441" s="69" t="s">
        <v>3659</v>
      </c>
      <c r="T441" s="69" t="s">
        <v>3659</v>
      </c>
      <c r="V441" s="211"/>
    </row>
    <row r="442" spans="1:22" ht="14.4" x14ac:dyDescent="0.3">
      <c r="A442" s="69" t="s">
        <v>3599</v>
      </c>
      <c r="B442" s="69" t="s">
        <v>3600</v>
      </c>
      <c r="C442" s="69" t="s">
        <v>3666</v>
      </c>
      <c r="D442" s="69">
        <v>63</v>
      </c>
      <c r="E442" s="69">
        <v>63</v>
      </c>
      <c r="F442" s="69">
        <v>63</v>
      </c>
      <c r="G442" s="69">
        <v>63</v>
      </c>
      <c r="H442" s="69">
        <v>63</v>
      </c>
      <c r="I442" s="69">
        <v>63</v>
      </c>
      <c r="J442" s="69">
        <v>63</v>
      </c>
      <c r="K442" s="69">
        <v>63</v>
      </c>
      <c r="L442" s="69">
        <v>63</v>
      </c>
      <c r="M442" s="69">
        <v>63</v>
      </c>
      <c r="N442" s="69">
        <v>63</v>
      </c>
      <c r="O442" s="69">
        <v>63</v>
      </c>
      <c r="P442" s="69" t="s">
        <v>20</v>
      </c>
      <c r="Q442" s="69" t="s">
        <v>3661</v>
      </c>
      <c r="R442" s="69" t="s">
        <v>3658</v>
      </c>
      <c r="S442" s="69" t="s">
        <v>3659</v>
      </c>
      <c r="T442" s="69" t="s">
        <v>3659</v>
      </c>
      <c r="V442" s="211"/>
    </row>
    <row r="443" spans="1:22" ht="14.4" x14ac:dyDescent="0.3">
      <c r="A443" s="69" t="s">
        <v>1681</v>
      </c>
      <c r="B443" s="69" t="s">
        <v>1682</v>
      </c>
      <c r="C443" s="69" t="s">
        <v>3666</v>
      </c>
      <c r="D443" s="69">
        <v>63</v>
      </c>
      <c r="E443" s="69">
        <v>63</v>
      </c>
      <c r="F443" s="69">
        <v>63</v>
      </c>
      <c r="G443" s="69">
        <v>63</v>
      </c>
      <c r="H443" s="69">
        <v>63</v>
      </c>
      <c r="I443" s="69">
        <v>63</v>
      </c>
      <c r="J443" s="69">
        <v>63</v>
      </c>
      <c r="K443" s="69">
        <v>63</v>
      </c>
      <c r="L443" s="69">
        <v>63</v>
      </c>
      <c r="M443" s="69">
        <v>63</v>
      </c>
      <c r="N443" s="69">
        <v>63</v>
      </c>
      <c r="O443" s="69">
        <v>63</v>
      </c>
      <c r="P443" s="69" t="s">
        <v>20</v>
      </c>
      <c r="Q443" s="69" t="s">
        <v>3661</v>
      </c>
      <c r="R443" s="69" t="s">
        <v>3658</v>
      </c>
      <c r="S443" s="69" t="s">
        <v>3659</v>
      </c>
      <c r="T443" s="69" t="s">
        <v>3659</v>
      </c>
      <c r="V443" s="211"/>
    </row>
    <row r="444" spans="1:22" ht="14.4" x14ac:dyDescent="0.3">
      <c r="A444" s="69" t="s">
        <v>1076</v>
      </c>
      <c r="B444" s="69" t="s">
        <v>1077</v>
      </c>
      <c r="C444" s="69" t="s">
        <v>3666</v>
      </c>
      <c r="D444" s="69">
        <v>63</v>
      </c>
      <c r="E444" s="69">
        <v>63</v>
      </c>
      <c r="F444" s="69">
        <v>63</v>
      </c>
      <c r="G444" s="69">
        <v>63</v>
      </c>
      <c r="H444" s="69">
        <v>63</v>
      </c>
      <c r="I444" s="69">
        <v>63</v>
      </c>
      <c r="J444" s="69">
        <v>63</v>
      </c>
      <c r="K444" s="69">
        <v>63</v>
      </c>
      <c r="L444" s="69">
        <v>63</v>
      </c>
      <c r="M444" s="69">
        <v>63</v>
      </c>
      <c r="N444" s="69">
        <v>63</v>
      </c>
      <c r="O444" s="69">
        <v>63</v>
      </c>
      <c r="P444" s="69" t="s">
        <v>20</v>
      </c>
      <c r="Q444" s="69" t="s">
        <v>3661</v>
      </c>
      <c r="R444" s="69" t="s">
        <v>3658</v>
      </c>
      <c r="S444" s="69" t="s">
        <v>3659</v>
      </c>
      <c r="T444" s="69" t="s">
        <v>3659</v>
      </c>
      <c r="V444" s="211"/>
    </row>
    <row r="445" spans="1:22" ht="14.4" x14ac:dyDescent="0.3">
      <c r="A445" s="69" t="s">
        <v>3333</v>
      </c>
      <c r="B445" s="69" t="s">
        <v>3334</v>
      </c>
      <c r="C445" s="69" t="s">
        <v>3666</v>
      </c>
      <c r="D445" s="69">
        <v>34</v>
      </c>
      <c r="E445" s="69">
        <v>34</v>
      </c>
      <c r="F445" s="69">
        <v>34</v>
      </c>
      <c r="G445" s="69">
        <v>34</v>
      </c>
      <c r="H445" s="69">
        <v>34</v>
      </c>
      <c r="I445" s="69">
        <v>34</v>
      </c>
      <c r="J445" s="69">
        <v>34</v>
      </c>
      <c r="K445" s="69">
        <v>34</v>
      </c>
      <c r="L445" s="69">
        <v>34</v>
      </c>
      <c r="M445" s="69">
        <v>34</v>
      </c>
      <c r="N445" s="69">
        <v>34</v>
      </c>
      <c r="O445" s="69">
        <v>34</v>
      </c>
      <c r="P445" s="69" t="s">
        <v>20</v>
      </c>
      <c r="Q445" s="69" t="s">
        <v>3661</v>
      </c>
      <c r="R445" s="69" t="s">
        <v>3658</v>
      </c>
      <c r="S445" s="69" t="s">
        <v>3659</v>
      </c>
      <c r="T445" s="69" t="s">
        <v>3659</v>
      </c>
      <c r="V445" s="211"/>
    </row>
    <row r="446" spans="1:22" ht="14.4" x14ac:dyDescent="0.3">
      <c r="A446" s="69" t="s">
        <v>361</v>
      </c>
      <c r="B446" s="69" t="s">
        <v>2607</v>
      </c>
      <c r="C446" s="69" t="s">
        <v>3666</v>
      </c>
      <c r="D446" s="69">
        <v>673.8</v>
      </c>
      <c r="E446" s="69">
        <v>673.8</v>
      </c>
      <c r="F446" s="69">
        <v>673.8</v>
      </c>
      <c r="G446" s="69">
        <v>673.8</v>
      </c>
      <c r="H446" s="69">
        <v>673.8</v>
      </c>
      <c r="I446" s="69">
        <v>673.8</v>
      </c>
      <c r="J446" s="69">
        <v>673.8</v>
      </c>
      <c r="K446" s="69">
        <v>673.8</v>
      </c>
      <c r="L446" s="69">
        <v>673.8</v>
      </c>
      <c r="M446" s="69">
        <v>673.8</v>
      </c>
      <c r="N446" s="69">
        <v>673.8</v>
      </c>
      <c r="O446" s="69">
        <v>673.8</v>
      </c>
      <c r="P446" s="69" t="s">
        <v>20</v>
      </c>
      <c r="Q446" s="69" t="s">
        <v>3661</v>
      </c>
      <c r="R446" s="69" t="s">
        <v>3658</v>
      </c>
      <c r="S446" s="69" t="s">
        <v>3659</v>
      </c>
      <c r="T446" s="69" t="s">
        <v>3659</v>
      </c>
      <c r="V446" s="211"/>
    </row>
    <row r="447" spans="1:22" ht="14.4" x14ac:dyDescent="0.3">
      <c r="A447" s="69" t="s">
        <v>864</v>
      </c>
      <c r="B447" s="69" t="s">
        <v>865</v>
      </c>
      <c r="C447" s="69" t="s">
        <v>3666</v>
      </c>
      <c r="D447" s="69">
        <v>225.8</v>
      </c>
      <c r="E447" s="69">
        <v>225.8</v>
      </c>
      <c r="F447" s="69">
        <v>225.8</v>
      </c>
      <c r="G447" s="69">
        <v>225.8</v>
      </c>
      <c r="H447" s="69">
        <v>225.8</v>
      </c>
      <c r="I447" s="69">
        <v>225.8</v>
      </c>
      <c r="J447" s="69">
        <v>225.8</v>
      </c>
      <c r="K447" s="69">
        <v>225.8</v>
      </c>
      <c r="L447" s="69">
        <v>225.8</v>
      </c>
      <c r="M447" s="69">
        <v>225.8</v>
      </c>
      <c r="N447" s="69">
        <v>225.8</v>
      </c>
      <c r="O447" s="69">
        <v>225.8</v>
      </c>
      <c r="P447" s="69" t="s">
        <v>20</v>
      </c>
      <c r="Q447" s="69" t="s">
        <v>3661</v>
      </c>
      <c r="R447" s="69" t="s">
        <v>3658</v>
      </c>
      <c r="S447" s="69" t="s">
        <v>3659</v>
      </c>
      <c r="T447" s="69" t="s">
        <v>3659</v>
      </c>
      <c r="V447" s="211"/>
    </row>
    <row r="448" spans="1:22" ht="14.4" x14ac:dyDescent="0.3">
      <c r="A448" s="69" t="s">
        <v>3270</v>
      </c>
      <c r="B448" s="69" t="s">
        <v>3271</v>
      </c>
      <c r="C448" s="69" t="s">
        <v>3665</v>
      </c>
      <c r="D448" s="69">
        <v>10.36</v>
      </c>
      <c r="E448" s="69">
        <v>10.61</v>
      </c>
      <c r="F448" s="69">
        <v>9.94</v>
      </c>
      <c r="G448" s="69">
        <v>3.46</v>
      </c>
      <c r="H448" s="69">
        <v>10.52</v>
      </c>
      <c r="I448" s="69">
        <v>8.26</v>
      </c>
      <c r="J448" s="69">
        <v>7.66</v>
      </c>
      <c r="K448" s="69">
        <v>6.79</v>
      </c>
      <c r="L448" s="69">
        <v>6.02</v>
      </c>
      <c r="M448" s="69">
        <v>7.86</v>
      </c>
      <c r="N448" s="69">
        <v>9.09</v>
      </c>
      <c r="O448" s="69">
        <v>11.03</v>
      </c>
      <c r="P448" s="69" t="s">
        <v>19</v>
      </c>
      <c r="Q448" s="69" t="s">
        <v>3661</v>
      </c>
      <c r="R448" s="69" t="s">
        <v>3658</v>
      </c>
      <c r="S448" s="69" t="s">
        <v>3659</v>
      </c>
      <c r="T448" s="69" t="s">
        <v>3659</v>
      </c>
      <c r="V448" s="211"/>
    </row>
    <row r="449" spans="1:22" ht="14.4" x14ac:dyDescent="0.3">
      <c r="A449" s="69" t="s">
        <v>2218</v>
      </c>
      <c r="B449" s="69" t="s">
        <v>2219</v>
      </c>
      <c r="C449" s="69" t="s">
        <v>3665</v>
      </c>
      <c r="D449" s="69">
        <v>0</v>
      </c>
      <c r="E449" s="69">
        <v>0</v>
      </c>
      <c r="F449" s="69">
        <v>0</v>
      </c>
      <c r="G449" s="69">
        <v>0</v>
      </c>
      <c r="H449" s="69">
        <v>0</v>
      </c>
      <c r="I449" s="69">
        <v>0</v>
      </c>
      <c r="J449" s="69">
        <v>0</v>
      </c>
      <c r="K449" s="69">
        <v>0</v>
      </c>
      <c r="L449" s="69">
        <v>0</v>
      </c>
      <c r="M449" s="69">
        <v>0</v>
      </c>
      <c r="N449" s="69">
        <v>0</v>
      </c>
      <c r="O449" s="69">
        <v>0</v>
      </c>
      <c r="P449" s="69" t="s">
        <v>19</v>
      </c>
      <c r="Q449" s="69" t="s">
        <v>3657</v>
      </c>
      <c r="R449" s="69" t="s">
        <v>3663</v>
      </c>
      <c r="S449" s="69" t="s">
        <v>3659</v>
      </c>
      <c r="T449" s="69" t="s">
        <v>3659</v>
      </c>
      <c r="V449" s="211"/>
    </row>
    <row r="450" spans="1:22" ht="14.4" x14ac:dyDescent="0.3">
      <c r="A450" s="69" t="s">
        <v>886</v>
      </c>
      <c r="B450" s="69" t="s">
        <v>887</v>
      </c>
      <c r="C450" s="69" t="s">
        <v>3665</v>
      </c>
      <c r="D450" s="69">
        <v>0.06</v>
      </c>
      <c r="E450" s="69">
        <v>0.05</v>
      </c>
      <c r="F450" s="69">
        <v>0.27</v>
      </c>
      <c r="G450" s="69">
        <v>0.23</v>
      </c>
      <c r="H450" s="69">
        <v>0.24</v>
      </c>
      <c r="I450" s="69">
        <v>0.47</v>
      </c>
      <c r="J450" s="69">
        <v>0.59</v>
      </c>
      <c r="K450" s="69">
        <v>0.41</v>
      </c>
      <c r="L450" s="69">
        <v>0.21</v>
      </c>
      <c r="M450" s="69">
        <v>0.03</v>
      </c>
      <c r="N450" s="69">
        <v>0.03</v>
      </c>
      <c r="O450" s="69">
        <v>0</v>
      </c>
      <c r="P450" s="69" t="s">
        <v>19</v>
      </c>
      <c r="Q450" s="69" t="s">
        <v>3657</v>
      </c>
      <c r="R450" s="69" t="s">
        <v>3658</v>
      </c>
      <c r="S450" s="69" t="s">
        <v>3659</v>
      </c>
      <c r="T450" s="69" t="s">
        <v>3659</v>
      </c>
      <c r="V450" s="211"/>
    </row>
    <row r="451" spans="1:22" ht="14.4" x14ac:dyDescent="0.3">
      <c r="A451" s="69" t="s">
        <v>1541</v>
      </c>
      <c r="B451" s="69" t="s">
        <v>1542</v>
      </c>
      <c r="C451" s="69" t="s">
        <v>3677</v>
      </c>
      <c r="D451" s="69">
        <v>65.08</v>
      </c>
      <c r="E451" s="69">
        <v>65.08</v>
      </c>
      <c r="F451" s="69">
        <v>65.08</v>
      </c>
      <c r="G451" s="69">
        <v>65.08</v>
      </c>
      <c r="H451" s="69">
        <v>65.08</v>
      </c>
      <c r="I451" s="69">
        <v>65.08</v>
      </c>
      <c r="J451" s="69">
        <v>65.08</v>
      </c>
      <c r="K451" s="69">
        <v>65.08</v>
      </c>
      <c r="L451" s="69">
        <v>65.08</v>
      </c>
      <c r="M451" s="69">
        <v>65.08</v>
      </c>
      <c r="N451" s="69">
        <v>65.08</v>
      </c>
      <c r="O451" s="69">
        <v>65.08</v>
      </c>
      <c r="P451" s="69" t="s">
        <v>20</v>
      </c>
      <c r="Q451" s="69" t="s">
        <v>3657</v>
      </c>
      <c r="R451" s="69" t="s">
        <v>3658</v>
      </c>
      <c r="S451" s="69" t="s">
        <v>3659</v>
      </c>
      <c r="T451" s="69" t="s">
        <v>3659</v>
      </c>
      <c r="V451" s="211"/>
    </row>
    <row r="452" spans="1:22" ht="14.4" x14ac:dyDescent="0.3">
      <c r="A452" s="69" t="s">
        <v>435</v>
      </c>
      <c r="B452" s="69" t="s">
        <v>437</v>
      </c>
      <c r="C452" s="69" t="s">
        <v>3677</v>
      </c>
      <c r="D452" s="69">
        <v>97.62</v>
      </c>
      <c r="E452" s="69">
        <v>97.62</v>
      </c>
      <c r="F452" s="69">
        <v>97.62</v>
      </c>
      <c r="G452" s="69">
        <v>97.62</v>
      </c>
      <c r="H452" s="69">
        <v>97.62</v>
      </c>
      <c r="I452" s="69">
        <v>97.62</v>
      </c>
      <c r="J452" s="69">
        <v>97.62</v>
      </c>
      <c r="K452" s="69">
        <v>97.62</v>
      </c>
      <c r="L452" s="69">
        <v>97.62</v>
      </c>
      <c r="M452" s="69">
        <v>97.62</v>
      </c>
      <c r="N452" s="69">
        <v>97.62</v>
      </c>
      <c r="O452" s="69">
        <v>97.62</v>
      </c>
      <c r="P452" s="69" t="s">
        <v>20</v>
      </c>
      <c r="Q452" s="69" t="s">
        <v>3657</v>
      </c>
      <c r="R452" s="69" t="s">
        <v>3658</v>
      </c>
      <c r="S452" s="69" t="s">
        <v>3659</v>
      </c>
      <c r="T452" s="69" t="s">
        <v>3659</v>
      </c>
      <c r="V452" s="211"/>
    </row>
    <row r="453" spans="1:22" ht="14.4" x14ac:dyDescent="0.3">
      <c r="A453" s="69" t="s">
        <v>527</v>
      </c>
      <c r="B453" s="69" t="s">
        <v>528</v>
      </c>
      <c r="C453" s="69" t="s">
        <v>3677</v>
      </c>
      <c r="D453" s="69">
        <v>0</v>
      </c>
      <c r="E453" s="69">
        <v>0</v>
      </c>
      <c r="F453" s="69">
        <v>0</v>
      </c>
      <c r="G453" s="69">
        <v>0</v>
      </c>
      <c r="H453" s="69">
        <v>0</v>
      </c>
      <c r="I453" s="69">
        <v>0</v>
      </c>
      <c r="J453" s="69">
        <v>0</v>
      </c>
      <c r="K453" s="69">
        <v>0</v>
      </c>
      <c r="L453" s="69">
        <v>0</v>
      </c>
      <c r="M453" s="69">
        <v>0</v>
      </c>
      <c r="N453" s="69">
        <v>0</v>
      </c>
      <c r="O453" s="69">
        <v>0</v>
      </c>
      <c r="P453" s="69" t="s">
        <v>19</v>
      </c>
      <c r="Q453" s="69" t="s">
        <v>3657</v>
      </c>
      <c r="R453" s="69" t="s">
        <v>3658</v>
      </c>
      <c r="S453" s="69" t="s">
        <v>3659</v>
      </c>
      <c r="T453" s="69" t="s">
        <v>3659</v>
      </c>
      <c r="V453" s="211"/>
    </row>
    <row r="454" spans="1:22" ht="14.4" x14ac:dyDescent="0.3">
      <c r="A454" s="69" t="s">
        <v>3081</v>
      </c>
      <c r="B454" s="69" t="s">
        <v>3082</v>
      </c>
      <c r="C454" s="69" t="s">
        <v>3662</v>
      </c>
      <c r="D454" s="69">
        <v>0.8</v>
      </c>
      <c r="E454" s="69">
        <v>0.6</v>
      </c>
      <c r="F454" s="69">
        <v>3.6</v>
      </c>
      <c r="G454" s="69">
        <v>3</v>
      </c>
      <c r="H454" s="69">
        <v>3.2</v>
      </c>
      <c r="I454" s="69">
        <v>6.2</v>
      </c>
      <c r="J454" s="69">
        <v>7.8</v>
      </c>
      <c r="K454" s="69">
        <v>5.4</v>
      </c>
      <c r="L454" s="69">
        <v>2.8</v>
      </c>
      <c r="M454" s="69">
        <v>0.4</v>
      </c>
      <c r="N454" s="69">
        <v>0.4</v>
      </c>
      <c r="O454" s="69">
        <v>0</v>
      </c>
      <c r="P454" s="69" t="s">
        <v>19</v>
      </c>
      <c r="Q454" s="69" t="s">
        <v>3657</v>
      </c>
      <c r="R454" s="69" t="s">
        <v>3658</v>
      </c>
      <c r="S454" s="69" t="s">
        <v>3659</v>
      </c>
      <c r="T454" s="69" t="s">
        <v>3659</v>
      </c>
      <c r="V454" s="211"/>
    </row>
    <row r="455" spans="1:22" ht="14.4" x14ac:dyDescent="0.3">
      <c r="A455" s="69" t="s">
        <v>238</v>
      </c>
      <c r="B455" s="69" t="s">
        <v>2515</v>
      </c>
      <c r="C455" s="69" t="s">
        <v>3665</v>
      </c>
      <c r="D455" s="69">
        <v>135.16</v>
      </c>
      <c r="E455" s="69">
        <v>140.53</v>
      </c>
      <c r="F455" s="69">
        <v>95.69</v>
      </c>
      <c r="G455" s="69">
        <v>138.21</v>
      </c>
      <c r="H455" s="69">
        <v>245.54</v>
      </c>
      <c r="I455" s="69">
        <v>366.05</v>
      </c>
      <c r="J455" s="69">
        <v>860.75</v>
      </c>
      <c r="K455" s="69">
        <v>747.59</v>
      </c>
      <c r="L455" s="69">
        <v>407.03</v>
      </c>
      <c r="M455" s="69">
        <v>195.42</v>
      </c>
      <c r="N455" s="69">
        <v>224.87</v>
      </c>
      <c r="O455" s="69">
        <v>177.94</v>
      </c>
      <c r="P455" s="69" t="s">
        <v>20</v>
      </c>
      <c r="Q455" s="69" t="s">
        <v>3657</v>
      </c>
      <c r="R455" s="69" t="s">
        <v>3658</v>
      </c>
      <c r="S455" s="69" t="s">
        <v>3659</v>
      </c>
      <c r="T455" s="69" t="s">
        <v>3659</v>
      </c>
      <c r="V455" s="211"/>
    </row>
    <row r="456" spans="1:22" ht="14.4" x14ac:dyDescent="0.3">
      <c r="A456" s="69" t="s">
        <v>2326</v>
      </c>
      <c r="B456" s="69" t="s">
        <v>2327</v>
      </c>
      <c r="C456" s="69" t="s">
        <v>3664</v>
      </c>
      <c r="D456" s="69">
        <v>0.01</v>
      </c>
      <c r="E456" s="69">
        <v>0.01</v>
      </c>
      <c r="F456" s="69">
        <v>0.03</v>
      </c>
      <c r="G456" s="69">
        <v>0.02</v>
      </c>
      <c r="H456" s="69">
        <v>0.02</v>
      </c>
      <c r="I456" s="69">
        <v>0.02</v>
      </c>
      <c r="J456" s="69">
        <v>0.01</v>
      </c>
      <c r="K456" s="69">
        <v>0</v>
      </c>
      <c r="L456" s="69">
        <v>0.01</v>
      </c>
      <c r="M456" s="69">
        <v>0</v>
      </c>
      <c r="N456" s="69">
        <v>0</v>
      </c>
      <c r="O456" s="69">
        <v>0</v>
      </c>
      <c r="P456" s="69" t="s">
        <v>19</v>
      </c>
      <c r="Q456" s="69" t="s">
        <v>3657</v>
      </c>
      <c r="R456" s="69" t="s">
        <v>3658</v>
      </c>
      <c r="S456" s="69" t="s">
        <v>3659</v>
      </c>
      <c r="T456" s="69" t="s">
        <v>3659</v>
      </c>
      <c r="V456" s="211"/>
    </row>
    <row r="457" spans="1:22" ht="14.4" x14ac:dyDescent="0.3">
      <c r="A457" s="69" t="s">
        <v>1486</v>
      </c>
      <c r="B457" s="69" t="s">
        <v>1487</v>
      </c>
      <c r="C457" s="69" t="s">
        <v>3666</v>
      </c>
      <c r="D457" s="69">
        <v>42</v>
      </c>
      <c r="E457" s="69">
        <v>42</v>
      </c>
      <c r="F457" s="69">
        <v>42</v>
      </c>
      <c r="G457" s="69">
        <v>42</v>
      </c>
      <c r="H457" s="69">
        <v>42</v>
      </c>
      <c r="I457" s="69">
        <v>42</v>
      </c>
      <c r="J457" s="69">
        <v>42</v>
      </c>
      <c r="K457" s="69">
        <v>42</v>
      </c>
      <c r="L457" s="69">
        <v>42</v>
      </c>
      <c r="M457" s="69">
        <v>42</v>
      </c>
      <c r="N457" s="69">
        <v>42</v>
      </c>
      <c r="O457" s="69">
        <v>42</v>
      </c>
      <c r="P457" s="69" t="s">
        <v>20</v>
      </c>
      <c r="Q457" s="69" t="s">
        <v>3661</v>
      </c>
      <c r="R457" s="69" t="s">
        <v>3658</v>
      </c>
      <c r="S457" s="69" t="s">
        <v>3659</v>
      </c>
      <c r="T457" s="69" t="s">
        <v>3659</v>
      </c>
      <c r="V457" s="211"/>
    </row>
    <row r="458" spans="1:22" ht="14.4" x14ac:dyDescent="0.3">
      <c r="A458" s="69" t="s">
        <v>681</v>
      </c>
      <c r="B458" s="69" t="s">
        <v>682</v>
      </c>
      <c r="C458" s="69" t="s">
        <v>3666</v>
      </c>
      <c r="D458" s="69">
        <v>42</v>
      </c>
      <c r="E458" s="69">
        <v>42</v>
      </c>
      <c r="F458" s="69">
        <v>42</v>
      </c>
      <c r="G458" s="69">
        <v>42</v>
      </c>
      <c r="H458" s="69">
        <v>42</v>
      </c>
      <c r="I458" s="69">
        <v>42</v>
      </c>
      <c r="J458" s="69">
        <v>42</v>
      </c>
      <c r="K458" s="69">
        <v>42</v>
      </c>
      <c r="L458" s="69">
        <v>42</v>
      </c>
      <c r="M458" s="69">
        <v>42</v>
      </c>
      <c r="N458" s="69">
        <v>42</v>
      </c>
      <c r="O458" s="69">
        <v>42</v>
      </c>
      <c r="P458" s="69" t="s">
        <v>20</v>
      </c>
      <c r="Q458" s="69" t="s">
        <v>3661</v>
      </c>
      <c r="R458" s="69" t="s">
        <v>3658</v>
      </c>
      <c r="S458" s="69" t="s">
        <v>3659</v>
      </c>
      <c r="T458" s="69" t="s">
        <v>3659</v>
      </c>
      <c r="V458" s="211"/>
    </row>
    <row r="459" spans="1:22" ht="14.4" x14ac:dyDescent="0.3">
      <c r="A459" s="69" t="s">
        <v>1161</v>
      </c>
      <c r="B459" s="69" t="s">
        <v>1162</v>
      </c>
      <c r="C459" s="69" t="s">
        <v>3666</v>
      </c>
      <c r="D459" s="69">
        <v>42</v>
      </c>
      <c r="E459" s="69">
        <v>42</v>
      </c>
      <c r="F459" s="69">
        <v>42</v>
      </c>
      <c r="G459" s="69">
        <v>42</v>
      </c>
      <c r="H459" s="69">
        <v>42</v>
      </c>
      <c r="I459" s="69">
        <v>42</v>
      </c>
      <c r="J459" s="69">
        <v>42</v>
      </c>
      <c r="K459" s="69">
        <v>42</v>
      </c>
      <c r="L459" s="69">
        <v>42</v>
      </c>
      <c r="M459" s="69">
        <v>42</v>
      </c>
      <c r="N459" s="69">
        <v>42</v>
      </c>
      <c r="O459" s="69">
        <v>42</v>
      </c>
      <c r="P459" s="69" t="s">
        <v>20</v>
      </c>
      <c r="Q459" s="69" t="s">
        <v>3661</v>
      </c>
      <c r="R459" s="69" t="s">
        <v>3658</v>
      </c>
      <c r="S459" s="69" t="s">
        <v>3659</v>
      </c>
      <c r="T459" s="69" t="s">
        <v>3659</v>
      </c>
      <c r="V459" s="211"/>
    </row>
    <row r="460" spans="1:22" ht="14.4" x14ac:dyDescent="0.3">
      <c r="A460" s="69" t="s">
        <v>30</v>
      </c>
      <c r="B460" s="69" t="s">
        <v>31</v>
      </c>
      <c r="C460" s="69" t="s">
        <v>3664</v>
      </c>
      <c r="D460" s="69">
        <v>0.6</v>
      </c>
      <c r="E460" s="69">
        <v>0.65</v>
      </c>
      <c r="F460" s="69">
        <v>0</v>
      </c>
      <c r="G460" s="69">
        <v>0.23</v>
      </c>
      <c r="H460" s="69">
        <v>1.05</v>
      </c>
      <c r="I460" s="69">
        <v>1.96</v>
      </c>
      <c r="J460" s="69">
        <v>1.56</v>
      </c>
      <c r="K460" s="69">
        <v>1.57</v>
      </c>
      <c r="L460" s="69">
        <v>1.58</v>
      </c>
      <c r="M460" s="69">
        <v>0.13</v>
      </c>
      <c r="N460" s="69">
        <v>0</v>
      </c>
      <c r="O460" s="69">
        <v>0</v>
      </c>
      <c r="P460" s="69" t="s">
        <v>19</v>
      </c>
      <c r="Q460" s="69" t="s">
        <v>3657</v>
      </c>
      <c r="R460" s="69" t="s">
        <v>3658</v>
      </c>
      <c r="S460" s="69" t="s">
        <v>3659</v>
      </c>
      <c r="T460" s="69" t="s">
        <v>3659</v>
      </c>
      <c r="V460" s="211"/>
    </row>
    <row r="461" spans="1:22" ht="14.4" x14ac:dyDescent="0.3">
      <c r="A461" s="69" t="s">
        <v>175</v>
      </c>
      <c r="B461" s="69" t="s">
        <v>1469</v>
      </c>
      <c r="C461" s="69" t="s">
        <v>3665</v>
      </c>
      <c r="D461" s="69">
        <v>307</v>
      </c>
      <c r="E461" s="69">
        <v>307</v>
      </c>
      <c r="F461" s="69">
        <v>307</v>
      </c>
      <c r="G461" s="69">
        <v>307</v>
      </c>
      <c r="H461" s="69">
        <v>307</v>
      </c>
      <c r="I461" s="69">
        <v>307</v>
      </c>
      <c r="J461" s="69">
        <v>307</v>
      </c>
      <c r="K461" s="69">
        <v>307</v>
      </c>
      <c r="L461" s="69">
        <v>239</v>
      </c>
      <c r="M461" s="69">
        <v>300</v>
      </c>
      <c r="N461" s="69">
        <v>307</v>
      </c>
      <c r="O461" s="69">
        <v>307</v>
      </c>
      <c r="P461" s="69" t="s">
        <v>20</v>
      </c>
      <c r="Q461" s="69" t="s">
        <v>3657</v>
      </c>
      <c r="R461" s="69" t="s">
        <v>3658</v>
      </c>
      <c r="S461" s="69" t="s">
        <v>3659</v>
      </c>
      <c r="T461" s="69" t="s">
        <v>3659</v>
      </c>
      <c r="V461" s="211"/>
    </row>
    <row r="462" spans="1:22" ht="14.4" x14ac:dyDescent="0.3">
      <c r="A462" s="69" t="s">
        <v>3106</v>
      </c>
      <c r="B462" s="69" t="s">
        <v>3107</v>
      </c>
      <c r="C462" s="69" t="s">
        <v>3665</v>
      </c>
      <c r="D462" s="69">
        <v>5.04</v>
      </c>
      <c r="E462" s="69">
        <v>3.78</v>
      </c>
      <c r="F462" s="69">
        <v>22.68</v>
      </c>
      <c r="G462" s="69">
        <v>18.899999999999999</v>
      </c>
      <c r="H462" s="69">
        <v>20.16</v>
      </c>
      <c r="I462" s="69">
        <v>39.06</v>
      </c>
      <c r="J462" s="69">
        <v>49.14</v>
      </c>
      <c r="K462" s="69">
        <v>34.020000000000003</v>
      </c>
      <c r="L462" s="69">
        <v>17.64</v>
      </c>
      <c r="M462" s="69">
        <v>2.52</v>
      </c>
      <c r="N462" s="69">
        <v>2.52</v>
      </c>
      <c r="O462" s="69">
        <v>0</v>
      </c>
      <c r="P462" s="69" t="s">
        <v>19</v>
      </c>
      <c r="Q462" s="69" t="s">
        <v>3661</v>
      </c>
      <c r="R462" s="69" t="s">
        <v>3658</v>
      </c>
      <c r="S462" s="69" t="s">
        <v>3659</v>
      </c>
      <c r="T462" s="69" t="s">
        <v>3659</v>
      </c>
      <c r="V462" s="211"/>
    </row>
    <row r="463" spans="1:22" ht="14.4" x14ac:dyDescent="0.3">
      <c r="A463" s="69" t="s">
        <v>3296</v>
      </c>
      <c r="B463" s="69" t="s">
        <v>3297</v>
      </c>
      <c r="C463" s="69" t="s">
        <v>3665</v>
      </c>
      <c r="D463" s="69">
        <v>5.32</v>
      </c>
      <c r="E463" s="69">
        <v>3.99</v>
      </c>
      <c r="F463" s="69">
        <v>23.94</v>
      </c>
      <c r="G463" s="69">
        <v>19.95</v>
      </c>
      <c r="H463" s="69">
        <v>21.28</v>
      </c>
      <c r="I463" s="69">
        <v>41.23</v>
      </c>
      <c r="J463" s="69">
        <v>51.87</v>
      </c>
      <c r="K463" s="69">
        <v>35.909999999999997</v>
      </c>
      <c r="L463" s="69">
        <v>18.62</v>
      </c>
      <c r="M463" s="69">
        <v>2.66</v>
      </c>
      <c r="N463" s="69">
        <v>2.66</v>
      </c>
      <c r="O463" s="69">
        <v>0</v>
      </c>
      <c r="P463" s="69" t="s">
        <v>19</v>
      </c>
      <c r="Q463" s="69" t="s">
        <v>3661</v>
      </c>
      <c r="R463" s="69" t="s">
        <v>3658</v>
      </c>
      <c r="S463" s="69" t="s">
        <v>3659</v>
      </c>
      <c r="T463" s="69" t="s">
        <v>3659</v>
      </c>
      <c r="V463" s="211"/>
    </row>
    <row r="464" spans="1:22" ht="14.4" x14ac:dyDescent="0.3">
      <c r="A464" s="69" t="s">
        <v>2006</v>
      </c>
      <c r="B464" s="69" t="s">
        <v>2007</v>
      </c>
      <c r="C464" s="69" t="s">
        <v>3665</v>
      </c>
      <c r="D464" s="69">
        <v>5.32</v>
      </c>
      <c r="E464" s="69">
        <v>3.99</v>
      </c>
      <c r="F464" s="69">
        <v>23.94</v>
      </c>
      <c r="G464" s="69">
        <v>19.95</v>
      </c>
      <c r="H464" s="69">
        <v>21.28</v>
      </c>
      <c r="I464" s="69">
        <v>41.23</v>
      </c>
      <c r="J464" s="69">
        <v>51.87</v>
      </c>
      <c r="K464" s="69">
        <v>35.909999999999997</v>
      </c>
      <c r="L464" s="69">
        <v>18.62</v>
      </c>
      <c r="M464" s="69">
        <v>2.66</v>
      </c>
      <c r="N464" s="69">
        <v>2.66</v>
      </c>
      <c r="O464" s="69">
        <v>0</v>
      </c>
      <c r="P464" s="69" t="s">
        <v>19</v>
      </c>
      <c r="Q464" s="69" t="s">
        <v>3661</v>
      </c>
      <c r="R464" s="69" t="s">
        <v>3658</v>
      </c>
      <c r="S464" s="69" t="s">
        <v>3659</v>
      </c>
      <c r="T464" s="69" t="s">
        <v>3659</v>
      </c>
      <c r="V464" s="211"/>
    </row>
    <row r="465" spans="1:22" ht="14.4" x14ac:dyDescent="0.3">
      <c r="A465" s="69" t="s">
        <v>3264</v>
      </c>
      <c r="B465" s="69" t="s">
        <v>3265</v>
      </c>
      <c r="C465" s="69" t="s">
        <v>3676</v>
      </c>
      <c r="D465" s="69">
        <v>6</v>
      </c>
      <c r="E465" s="69">
        <v>4.5</v>
      </c>
      <c r="F465" s="69">
        <v>27</v>
      </c>
      <c r="G465" s="69">
        <v>22.5</v>
      </c>
      <c r="H465" s="69">
        <v>24</v>
      </c>
      <c r="I465" s="69">
        <v>46.5</v>
      </c>
      <c r="J465" s="69">
        <v>58.5</v>
      </c>
      <c r="K465" s="69">
        <v>40.5</v>
      </c>
      <c r="L465" s="69">
        <v>21</v>
      </c>
      <c r="M465" s="69">
        <v>3</v>
      </c>
      <c r="N465" s="69">
        <v>3</v>
      </c>
      <c r="O465" s="69">
        <v>0</v>
      </c>
      <c r="P465" s="69" t="s">
        <v>19</v>
      </c>
      <c r="Q465" s="69" t="s">
        <v>3661</v>
      </c>
      <c r="R465" s="69" t="s">
        <v>3658</v>
      </c>
      <c r="S465" s="69" t="s">
        <v>3659</v>
      </c>
      <c r="T465" s="69" t="s">
        <v>3659</v>
      </c>
      <c r="V465" s="211"/>
    </row>
    <row r="466" spans="1:22" ht="14.4" x14ac:dyDescent="0.3">
      <c r="A466" s="69" t="s">
        <v>2370</v>
      </c>
      <c r="B466" s="69" t="s">
        <v>2371</v>
      </c>
      <c r="C466" s="69" t="s">
        <v>3676</v>
      </c>
      <c r="D466" s="69">
        <v>8</v>
      </c>
      <c r="E466" s="69">
        <v>6</v>
      </c>
      <c r="F466" s="69">
        <v>36</v>
      </c>
      <c r="G466" s="69">
        <v>30</v>
      </c>
      <c r="H466" s="69">
        <v>32</v>
      </c>
      <c r="I466" s="69">
        <v>62</v>
      </c>
      <c r="J466" s="69">
        <v>78</v>
      </c>
      <c r="K466" s="69">
        <v>54</v>
      </c>
      <c r="L466" s="69">
        <v>28</v>
      </c>
      <c r="M466" s="69">
        <v>4</v>
      </c>
      <c r="N466" s="69">
        <v>4</v>
      </c>
      <c r="O466" s="69">
        <v>0</v>
      </c>
      <c r="P466" s="69" t="s">
        <v>19</v>
      </c>
      <c r="Q466" s="69" t="s">
        <v>3661</v>
      </c>
      <c r="R466" s="69" t="s">
        <v>3658</v>
      </c>
      <c r="S466" s="69" t="s">
        <v>3659</v>
      </c>
      <c r="T466" s="69" t="s">
        <v>3659</v>
      </c>
      <c r="V466" s="211"/>
    </row>
    <row r="467" spans="1:22" ht="14.4" x14ac:dyDescent="0.3">
      <c r="A467" s="69" t="s">
        <v>306</v>
      </c>
      <c r="B467" s="69" t="s">
        <v>1611</v>
      </c>
      <c r="C467" s="69" t="s">
        <v>3676</v>
      </c>
      <c r="D467" s="69">
        <v>6</v>
      </c>
      <c r="E467" s="69">
        <v>4.5</v>
      </c>
      <c r="F467" s="69">
        <v>27</v>
      </c>
      <c r="G467" s="69">
        <v>22.5</v>
      </c>
      <c r="H467" s="69">
        <v>24</v>
      </c>
      <c r="I467" s="69">
        <v>46.5</v>
      </c>
      <c r="J467" s="69">
        <v>58.5</v>
      </c>
      <c r="K467" s="69">
        <v>40.5</v>
      </c>
      <c r="L467" s="69">
        <v>21</v>
      </c>
      <c r="M467" s="69">
        <v>3</v>
      </c>
      <c r="N467" s="69">
        <v>3</v>
      </c>
      <c r="O467" s="69">
        <v>0</v>
      </c>
      <c r="P467" s="69" t="s">
        <v>19</v>
      </c>
      <c r="Q467" s="69" t="s">
        <v>3661</v>
      </c>
      <c r="R467" s="69" t="s">
        <v>3658</v>
      </c>
      <c r="S467" s="69" t="s">
        <v>3659</v>
      </c>
      <c r="T467" s="69" t="s">
        <v>3659</v>
      </c>
      <c r="V467" s="211"/>
    </row>
    <row r="468" spans="1:22" ht="14.4" x14ac:dyDescent="0.3">
      <c r="A468" s="69" t="s">
        <v>2020</v>
      </c>
      <c r="B468" s="69" t="s">
        <v>2021</v>
      </c>
      <c r="C468" s="69" t="s">
        <v>3676</v>
      </c>
      <c r="D468" s="69">
        <v>0.8</v>
      </c>
      <c r="E468" s="69">
        <v>0.6</v>
      </c>
      <c r="F468" s="69">
        <v>3.6</v>
      </c>
      <c r="G468" s="69">
        <v>3</v>
      </c>
      <c r="H468" s="69">
        <v>3.2</v>
      </c>
      <c r="I468" s="69">
        <v>6.2</v>
      </c>
      <c r="J468" s="69">
        <v>7.8</v>
      </c>
      <c r="K468" s="69">
        <v>5.4</v>
      </c>
      <c r="L468" s="69">
        <v>2.8</v>
      </c>
      <c r="M468" s="69">
        <v>0.4</v>
      </c>
      <c r="N468" s="69">
        <v>0.4</v>
      </c>
      <c r="O468" s="69">
        <v>0</v>
      </c>
      <c r="P468" s="69" t="s">
        <v>19</v>
      </c>
      <c r="Q468" s="69" t="s">
        <v>3661</v>
      </c>
      <c r="R468" s="69" t="s">
        <v>3669</v>
      </c>
      <c r="S468" s="69" t="s">
        <v>3670</v>
      </c>
      <c r="T468" s="69" t="s">
        <v>3696</v>
      </c>
      <c r="V468" s="211"/>
    </row>
    <row r="469" spans="1:22" ht="14.4" x14ac:dyDescent="0.3">
      <c r="A469" s="69" t="s">
        <v>3451</v>
      </c>
      <c r="B469" s="69" t="s">
        <v>3452</v>
      </c>
      <c r="C469" s="69" t="s">
        <v>3665</v>
      </c>
      <c r="D469" s="69">
        <v>22.4</v>
      </c>
      <c r="E469" s="69">
        <v>19.2</v>
      </c>
      <c r="F469" s="69">
        <v>44.8</v>
      </c>
      <c r="G469" s="69">
        <v>40</v>
      </c>
      <c r="H469" s="69">
        <v>40</v>
      </c>
      <c r="I469" s="69">
        <v>52.8</v>
      </c>
      <c r="J469" s="69">
        <v>36.799999999999997</v>
      </c>
      <c r="K469" s="69">
        <v>33.6</v>
      </c>
      <c r="L469" s="69">
        <v>24</v>
      </c>
      <c r="M469" s="69">
        <v>12.8</v>
      </c>
      <c r="N469" s="69">
        <v>19.2</v>
      </c>
      <c r="O469" s="69">
        <v>20.8</v>
      </c>
      <c r="P469" s="69" t="s">
        <v>19</v>
      </c>
      <c r="Q469" s="69" t="s">
        <v>3661</v>
      </c>
      <c r="R469" s="69" t="s">
        <v>3658</v>
      </c>
      <c r="S469" s="69" t="s">
        <v>3659</v>
      </c>
      <c r="T469" s="69" t="s">
        <v>3659</v>
      </c>
      <c r="V469" s="211"/>
    </row>
    <row r="470" spans="1:22" ht="14.4" x14ac:dyDescent="0.3">
      <c r="A470" s="69" t="s">
        <v>3050</v>
      </c>
      <c r="B470" s="69" t="s">
        <v>3051</v>
      </c>
      <c r="C470" s="69" t="s">
        <v>3665</v>
      </c>
      <c r="D470" s="69">
        <v>10.78</v>
      </c>
      <c r="E470" s="69">
        <v>9.24</v>
      </c>
      <c r="F470" s="69">
        <v>21.56</v>
      </c>
      <c r="G470" s="69">
        <v>19.25</v>
      </c>
      <c r="H470" s="69">
        <v>19.25</v>
      </c>
      <c r="I470" s="69">
        <v>25.41</v>
      </c>
      <c r="J470" s="69">
        <v>17.71</v>
      </c>
      <c r="K470" s="69">
        <v>16.170000000000002</v>
      </c>
      <c r="L470" s="69">
        <v>11.55</v>
      </c>
      <c r="M470" s="69">
        <v>6.16</v>
      </c>
      <c r="N470" s="69">
        <v>9.24</v>
      </c>
      <c r="O470" s="69">
        <v>10.01</v>
      </c>
      <c r="P470" s="69" t="s">
        <v>19</v>
      </c>
      <c r="Q470" s="69" t="s">
        <v>3661</v>
      </c>
      <c r="R470" s="69" t="s">
        <v>3658</v>
      </c>
      <c r="S470" s="69" t="s">
        <v>3659</v>
      </c>
      <c r="T470" s="69" t="s">
        <v>3659</v>
      </c>
      <c r="V470" s="211"/>
    </row>
    <row r="471" spans="1:22" ht="14.4" x14ac:dyDescent="0.3">
      <c r="A471" s="69" t="s">
        <v>3172</v>
      </c>
      <c r="B471" s="69" t="s">
        <v>3173</v>
      </c>
      <c r="C471" s="69" t="s">
        <v>3662</v>
      </c>
      <c r="D471" s="69">
        <v>0</v>
      </c>
      <c r="E471" s="69">
        <v>0</v>
      </c>
      <c r="F471" s="69">
        <v>0</v>
      </c>
      <c r="G471" s="69">
        <v>0</v>
      </c>
      <c r="H471" s="69">
        <v>0</v>
      </c>
      <c r="I471" s="69">
        <v>0</v>
      </c>
      <c r="J471" s="69">
        <v>0</v>
      </c>
      <c r="K471" s="69">
        <v>0</v>
      </c>
      <c r="L471" s="69">
        <v>0</v>
      </c>
      <c r="M471" s="69">
        <v>0</v>
      </c>
      <c r="N471" s="69">
        <v>0</v>
      </c>
      <c r="O471" s="69">
        <v>0</v>
      </c>
      <c r="P471" s="69" t="s">
        <v>19</v>
      </c>
      <c r="Q471" s="69" t="s">
        <v>3657</v>
      </c>
      <c r="R471" s="69" t="s">
        <v>3663</v>
      </c>
      <c r="S471" s="69" t="s">
        <v>3659</v>
      </c>
      <c r="T471" s="69" t="s">
        <v>3659</v>
      </c>
      <c r="V471" s="211"/>
    </row>
    <row r="472" spans="1:22" ht="14.4" x14ac:dyDescent="0.3">
      <c r="A472" s="69" t="s">
        <v>3464</v>
      </c>
      <c r="B472" s="69" t="s">
        <v>3465</v>
      </c>
      <c r="C472" s="69" t="s">
        <v>3662</v>
      </c>
      <c r="D472" s="69">
        <v>0</v>
      </c>
      <c r="E472" s="69">
        <v>0</v>
      </c>
      <c r="F472" s="69">
        <v>0</v>
      </c>
      <c r="G472" s="69">
        <v>0</v>
      </c>
      <c r="H472" s="69">
        <v>0</v>
      </c>
      <c r="I472" s="69">
        <v>0</v>
      </c>
      <c r="J472" s="69">
        <v>0</v>
      </c>
      <c r="K472" s="69">
        <v>0</v>
      </c>
      <c r="L472" s="69">
        <v>0</v>
      </c>
      <c r="M472" s="69">
        <v>0</v>
      </c>
      <c r="N472" s="69">
        <v>0</v>
      </c>
      <c r="O472" s="69">
        <v>0</v>
      </c>
      <c r="P472" s="69" t="s">
        <v>19</v>
      </c>
      <c r="Q472" s="69" t="s">
        <v>3657</v>
      </c>
      <c r="R472" s="69" t="s">
        <v>3663</v>
      </c>
      <c r="S472" s="69" t="s">
        <v>3659</v>
      </c>
      <c r="T472" s="69" t="s">
        <v>3659</v>
      </c>
      <c r="V472" s="211"/>
    </row>
    <row r="473" spans="1:22" ht="14.4" x14ac:dyDescent="0.3">
      <c r="A473" s="69" t="s">
        <v>3254</v>
      </c>
      <c r="B473" s="69" t="s">
        <v>3255</v>
      </c>
      <c r="C473" s="69" t="s">
        <v>3677</v>
      </c>
      <c r="D473" s="69">
        <v>2.17</v>
      </c>
      <c r="E473" s="69">
        <v>1.64</v>
      </c>
      <c r="F473" s="69">
        <v>2.83</v>
      </c>
      <c r="G473" s="69">
        <v>2.38</v>
      </c>
      <c r="H473" s="69">
        <v>0.33</v>
      </c>
      <c r="I473" s="69">
        <v>0</v>
      </c>
      <c r="J473" s="69">
        <v>0</v>
      </c>
      <c r="K473" s="69">
        <v>0</v>
      </c>
      <c r="L473" s="69">
        <v>0</v>
      </c>
      <c r="M473" s="69">
        <v>0</v>
      </c>
      <c r="N473" s="69">
        <v>0.04</v>
      </c>
      <c r="O473" s="69">
        <v>0.06</v>
      </c>
      <c r="P473" s="69" t="s">
        <v>19</v>
      </c>
      <c r="Q473" s="69" t="s">
        <v>3657</v>
      </c>
      <c r="R473" s="69" t="s">
        <v>3658</v>
      </c>
      <c r="S473" s="69" t="s">
        <v>3659</v>
      </c>
      <c r="T473" s="69" t="s">
        <v>3659</v>
      </c>
      <c r="V473" s="211"/>
    </row>
    <row r="474" spans="1:22" ht="14.4" x14ac:dyDescent="0.3">
      <c r="A474" s="69" t="s">
        <v>520</v>
      </c>
      <c r="B474" s="69" t="s">
        <v>2778</v>
      </c>
      <c r="C474" s="69" t="s">
        <v>3668</v>
      </c>
      <c r="D474" s="69">
        <v>198.03</v>
      </c>
      <c r="E474" s="69">
        <v>198.03</v>
      </c>
      <c r="F474" s="69">
        <v>198.03</v>
      </c>
      <c r="G474" s="69">
        <v>198.03</v>
      </c>
      <c r="H474" s="69">
        <v>194.59</v>
      </c>
      <c r="I474" s="69">
        <v>192.24</v>
      </c>
      <c r="J474" s="69">
        <v>194.59</v>
      </c>
      <c r="K474" s="69">
        <v>192.27</v>
      </c>
      <c r="L474" s="69">
        <v>193.09</v>
      </c>
      <c r="M474" s="69">
        <v>194.91</v>
      </c>
      <c r="N474" s="69">
        <v>196.93</v>
      </c>
      <c r="O474" s="69">
        <v>198.03</v>
      </c>
      <c r="P474" s="69" t="s">
        <v>20</v>
      </c>
      <c r="Q474" s="69" t="s">
        <v>3657</v>
      </c>
      <c r="R474" s="69" t="s">
        <v>3658</v>
      </c>
      <c r="S474" s="69" t="s">
        <v>3659</v>
      </c>
      <c r="T474" s="69" t="s">
        <v>3659</v>
      </c>
      <c r="V474" s="211"/>
    </row>
    <row r="475" spans="1:22" ht="14.4" x14ac:dyDescent="0.3">
      <c r="A475" s="69" t="s">
        <v>2824</v>
      </c>
      <c r="B475" s="69" t="s">
        <v>2825</v>
      </c>
      <c r="C475" s="69" t="s">
        <v>3667</v>
      </c>
      <c r="D475" s="69">
        <v>8.4</v>
      </c>
      <c r="E475" s="69">
        <v>8.16</v>
      </c>
      <c r="F475" s="69">
        <v>8.16</v>
      </c>
      <c r="G475" s="69">
        <v>8.16</v>
      </c>
      <c r="H475" s="69">
        <v>8.24</v>
      </c>
      <c r="I475" s="69">
        <v>8.16</v>
      </c>
      <c r="J475" s="69">
        <v>8.32</v>
      </c>
      <c r="K475" s="69">
        <v>10.44</v>
      </c>
      <c r="L475" s="69">
        <v>8.4</v>
      </c>
      <c r="M475" s="69">
        <v>0</v>
      </c>
      <c r="N475" s="69">
        <v>8</v>
      </c>
      <c r="O475" s="69">
        <v>8.4</v>
      </c>
      <c r="P475" s="69" t="s">
        <v>20</v>
      </c>
      <c r="Q475" s="69" t="s">
        <v>3657</v>
      </c>
      <c r="R475" s="69" t="s">
        <v>3658</v>
      </c>
      <c r="S475" s="69" t="s">
        <v>3659</v>
      </c>
      <c r="T475" s="69" t="s">
        <v>3659</v>
      </c>
      <c r="V475" s="211"/>
    </row>
    <row r="476" spans="1:22" ht="14.4" x14ac:dyDescent="0.3">
      <c r="A476" s="69" t="s">
        <v>2393</v>
      </c>
      <c r="B476" s="69" t="s">
        <v>2394</v>
      </c>
      <c r="C476" s="69" t="s">
        <v>3662</v>
      </c>
      <c r="D476" s="69">
        <v>0</v>
      </c>
      <c r="E476" s="69">
        <v>0</v>
      </c>
      <c r="F476" s="69">
        <v>0</v>
      </c>
      <c r="G476" s="69">
        <v>0</v>
      </c>
      <c r="H476" s="69">
        <v>0</v>
      </c>
      <c r="I476" s="69">
        <v>0</v>
      </c>
      <c r="J476" s="69">
        <v>0</v>
      </c>
      <c r="K476" s="69">
        <v>0</v>
      </c>
      <c r="L476" s="69">
        <v>0</v>
      </c>
      <c r="M476" s="69">
        <v>0</v>
      </c>
      <c r="N476" s="69">
        <v>0</v>
      </c>
      <c r="O476" s="69">
        <v>0</v>
      </c>
      <c r="P476" s="69" t="s">
        <v>20</v>
      </c>
      <c r="Q476" s="69" t="s">
        <v>3657</v>
      </c>
      <c r="R476" s="69" t="s">
        <v>3658</v>
      </c>
      <c r="S476" s="69" t="s">
        <v>3659</v>
      </c>
      <c r="T476" s="69" t="s">
        <v>3659</v>
      </c>
      <c r="V476" s="211"/>
    </row>
    <row r="477" spans="1:22" ht="14.4" x14ac:dyDescent="0.3">
      <c r="A477" s="69" t="s">
        <v>1837</v>
      </c>
      <c r="B477" s="69" t="s">
        <v>1838</v>
      </c>
      <c r="C477" s="69" t="s">
        <v>3662</v>
      </c>
      <c r="D477" s="69">
        <v>32</v>
      </c>
      <c r="E477" s="69">
        <v>32</v>
      </c>
      <c r="F477" s="69">
        <v>36</v>
      </c>
      <c r="G477" s="69">
        <v>73.599999999999994</v>
      </c>
      <c r="H477" s="69">
        <v>112.9</v>
      </c>
      <c r="I477" s="69">
        <v>113.4</v>
      </c>
      <c r="J477" s="69">
        <v>111.2</v>
      </c>
      <c r="K477" s="69">
        <v>84</v>
      </c>
      <c r="L477" s="69">
        <v>75</v>
      </c>
      <c r="M477" s="69">
        <v>0</v>
      </c>
      <c r="N477" s="69">
        <v>0</v>
      </c>
      <c r="O477" s="69">
        <v>8</v>
      </c>
      <c r="P477" s="69" t="s">
        <v>20</v>
      </c>
      <c r="Q477" s="69" t="s">
        <v>3657</v>
      </c>
      <c r="R477" s="69" t="s">
        <v>3658</v>
      </c>
      <c r="S477" s="69" t="s">
        <v>3659</v>
      </c>
      <c r="T477" s="69" t="s">
        <v>3659</v>
      </c>
      <c r="V477" s="211"/>
    </row>
    <row r="478" spans="1:22" ht="14.4" x14ac:dyDescent="0.3">
      <c r="A478" s="69" t="s">
        <v>1055</v>
      </c>
      <c r="B478" s="69" t="s">
        <v>1056</v>
      </c>
      <c r="C478" s="69" t="s">
        <v>3662</v>
      </c>
      <c r="D478" s="69">
        <v>0</v>
      </c>
      <c r="E478" s="69">
        <v>0</v>
      </c>
      <c r="F478" s="69">
        <v>0</v>
      </c>
      <c r="G478" s="69">
        <v>0</v>
      </c>
      <c r="H478" s="69">
        <v>0</v>
      </c>
      <c r="I478" s="69">
        <v>0</v>
      </c>
      <c r="J478" s="69">
        <v>0</v>
      </c>
      <c r="K478" s="69">
        <v>0</v>
      </c>
      <c r="L478" s="69">
        <v>0</v>
      </c>
      <c r="M478" s="69">
        <v>0</v>
      </c>
      <c r="N478" s="69">
        <v>0</v>
      </c>
      <c r="O478" s="69">
        <v>0</v>
      </c>
      <c r="P478" s="69" t="s">
        <v>19</v>
      </c>
      <c r="Q478" s="69" t="s">
        <v>3657</v>
      </c>
      <c r="R478" s="69" t="s">
        <v>3663</v>
      </c>
      <c r="S478" s="69" t="s">
        <v>3659</v>
      </c>
      <c r="T478" s="69" t="s">
        <v>3659</v>
      </c>
      <c r="V478" s="211"/>
    </row>
    <row r="479" spans="1:22" ht="14.4" x14ac:dyDescent="0.3">
      <c r="A479" s="69" t="s">
        <v>3127</v>
      </c>
      <c r="B479" s="69" t="s">
        <v>3128</v>
      </c>
      <c r="C479" s="69" t="s">
        <v>3662</v>
      </c>
      <c r="D479" s="69">
        <v>0</v>
      </c>
      <c r="E479" s="69">
        <v>0</v>
      </c>
      <c r="F479" s="69">
        <v>0</v>
      </c>
      <c r="G479" s="69">
        <v>0</v>
      </c>
      <c r="H479" s="69">
        <v>0</v>
      </c>
      <c r="I479" s="69">
        <v>0</v>
      </c>
      <c r="J479" s="69">
        <v>0</v>
      </c>
      <c r="K479" s="69">
        <v>0</v>
      </c>
      <c r="L479" s="69">
        <v>0</v>
      </c>
      <c r="M479" s="69">
        <v>0</v>
      </c>
      <c r="N479" s="69">
        <v>0</v>
      </c>
      <c r="O479" s="69">
        <v>0</v>
      </c>
      <c r="P479" s="69" t="s">
        <v>19</v>
      </c>
      <c r="Q479" s="69" t="s">
        <v>3657</v>
      </c>
      <c r="R479" s="69" t="s">
        <v>3663</v>
      </c>
      <c r="S479" s="69" t="s">
        <v>3659</v>
      </c>
      <c r="T479" s="69" t="s">
        <v>3659</v>
      </c>
      <c r="V479" s="211"/>
    </row>
    <row r="480" spans="1:22" ht="14.4" x14ac:dyDescent="0.3">
      <c r="A480" s="69" t="s">
        <v>748</v>
      </c>
      <c r="B480" s="69" t="s">
        <v>749</v>
      </c>
      <c r="C480" s="69" t="s">
        <v>3656</v>
      </c>
      <c r="D480" s="69">
        <v>50.98</v>
      </c>
      <c r="E480" s="69">
        <v>51.06</v>
      </c>
      <c r="F480" s="69">
        <v>50.61</v>
      </c>
      <c r="G480" s="69">
        <v>50.11</v>
      </c>
      <c r="H480" s="69">
        <v>49.94</v>
      </c>
      <c r="I480" s="69">
        <v>49.28</v>
      </c>
      <c r="J480" s="69">
        <v>48.68</v>
      </c>
      <c r="K480" s="69">
        <v>48.6</v>
      </c>
      <c r="L480" s="69">
        <v>49.11</v>
      </c>
      <c r="M480" s="69">
        <v>49.74</v>
      </c>
      <c r="N480" s="69">
        <v>50.56</v>
      </c>
      <c r="O480" s="69">
        <v>51.02</v>
      </c>
      <c r="P480" s="69" t="s">
        <v>20</v>
      </c>
      <c r="Q480" s="69" t="s">
        <v>3657</v>
      </c>
      <c r="R480" s="69" t="s">
        <v>3658</v>
      </c>
      <c r="S480" s="69" t="s">
        <v>3659</v>
      </c>
      <c r="T480" s="69" t="s">
        <v>3659</v>
      </c>
      <c r="V480" s="211"/>
    </row>
    <row r="481" spans="1:22" ht="14.4" x14ac:dyDescent="0.3">
      <c r="A481" s="69" t="s">
        <v>1867</v>
      </c>
      <c r="B481" s="69" t="s">
        <v>1868</v>
      </c>
      <c r="C481" s="69" t="s">
        <v>3665</v>
      </c>
      <c r="D481" s="69">
        <v>0.41</v>
      </c>
      <c r="E481" s="69">
        <v>0.33</v>
      </c>
      <c r="F481" s="69">
        <v>0.34</v>
      </c>
      <c r="G481" s="69">
        <v>0.37</v>
      </c>
      <c r="H481" s="69">
        <v>0.44</v>
      </c>
      <c r="I481" s="69">
        <v>0.32</v>
      </c>
      <c r="J481" s="69">
        <v>0.22</v>
      </c>
      <c r="K481" s="69">
        <v>0.37</v>
      </c>
      <c r="L481" s="69">
        <v>0.34</v>
      </c>
      <c r="M481" s="69">
        <v>0.49</v>
      </c>
      <c r="N481" s="69">
        <v>0.49</v>
      </c>
      <c r="O481" s="69">
        <v>0.51</v>
      </c>
      <c r="P481" s="69" t="s">
        <v>19</v>
      </c>
      <c r="Q481" s="69" t="s">
        <v>3657</v>
      </c>
      <c r="R481" s="69" t="s">
        <v>3658</v>
      </c>
      <c r="S481" s="69" t="s">
        <v>3659</v>
      </c>
      <c r="T481" s="69" t="s">
        <v>3659</v>
      </c>
      <c r="V481" s="211"/>
    </row>
    <row r="482" spans="1:22" ht="14.4" x14ac:dyDescent="0.3">
      <c r="A482" s="69" t="s">
        <v>2236</v>
      </c>
      <c r="B482" s="69" t="s">
        <v>2237</v>
      </c>
      <c r="C482" s="69" t="s">
        <v>3660</v>
      </c>
      <c r="D482" s="69">
        <v>11.67</v>
      </c>
      <c r="E482" s="69">
        <v>2.19</v>
      </c>
      <c r="F482" s="69">
        <v>21.88</v>
      </c>
      <c r="G482" s="69">
        <v>23.8</v>
      </c>
      <c r="H482" s="69">
        <v>24.15</v>
      </c>
      <c r="I482" s="69">
        <v>23.07</v>
      </c>
      <c r="J482" s="69">
        <v>23.85</v>
      </c>
      <c r="K482" s="69">
        <v>23.25</v>
      </c>
      <c r="L482" s="69">
        <v>22.81</v>
      </c>
      <c r="M482" s="69">
        <v>17.57</v>
      </c>
      <c r="N482" s="69">
        <v>17.04</v>
      </c>
      <c r="O482" s="69">
        <v>17.850000000000001</v>
      </c>
      <c r="P482" s="69" t="s">
        <v>19</v>
      </c>
      <c r="Q482" s="69" t="s">
        <v>3661</v>
      </c>
      <c r="R482" s="69" t="s">
        <v>3658</v>
      </c>
      <c r="S482" s="69" t="s">
        <v>3659</v>
      </c>
      <c r="T482" s="69" t="s">
        <v>3659</v>
      </c>
      <c r="V482" s="211"/>
    </row>
    <row r="483" spans="1:22" ht="14.4" x14ac:dyDescent="0.3">
      <c r="A483" s="69" t="s">
        <v>3348</v>
      </c>
      <c r="B483" s="69" t="s">
        <v>3349</v>
      </c>
      <c r="C483" s="69" t="s">
        <v>3662</v>
      </c>
      <c r="D483" s="69">
        <v>34.5</v>
      </c>
      <c r="E483" s="69">
        <v>34.5</v>
      </c>
      <c r="F483" s="69">
        <v>34.5</v>
      </c>
      <c r="G483" s="69">
        <v>34.5</v>
      </c>
      <c r="H483" s="69">
        <v>34.5</v>
      </c>
      <c r="I483" s="69">
        <v>34.5</v>
      </c>
      <c r="J483" s="69">
        <v>34.5</v>
      </c>
      <c r="K483" s="69">
        <v>34.5</v>
      </c>
      <c r="L483" s="69">
        <v>34.5</v>
      </c>
      <c r="M483" s="69">
        <v>34.5</v>
      </c>
      <c r="N483" s="69">
        <v>34.5</v>
      </c>
      <c r="O483" s="69">
        <v>34.5</v>
      </c>
      <c r="P483" s="69" t="s">
        <v>20</v>
      </c>
      <c r="Q483" s="69" t="s">
        <v>3657</v>
      </c>
      <c r="R483" s="69" t="s">
        <v>3658</v>
      </c>
      <c r="S483" s="69" t="s">
        <v>3659</v>
      </c>
      <c r="T483" s="69" t="s">
        <v>3659</v>
      </c>
      <c r="V483" s="211"/>
    </row>
    <row r="484" spans="1:22" ht="14.4" x14ac:dyDescent="0.3">
      <c r="A484" s="69" t="s">
        <v>562</v>
      </c>
      <c r="B484" s="69" t="s">
        <v>563</v>
      </c>
      <c r="C484" s="69" t="s">
        <v>3662</v>
      </c>
      <c r="D484" s="69">
        <v>32</v>
      </c>
      <c r="E484" s="69">
        <v>0</v>
      </c>
      <c r="F484" s="69">
        <v>11.2</v>
      </c>
      <c r="G484" s="69">
        <v>11.2</v>
      </c>
      <c r="H484" s="69">
        <v>11.2</v>
      </c>
      <c r="I484" s="69">
        <v>35.200000000000003</v>
      </c>
      <c r="J484" s="69">
        <v>37.119999999999997</v>
      </c>
      <c r="K484" s="69">
        <v>36.799999999999997</v>
      </c>
      <c r="L484" s="69">
        <v>32</v>
      </c>
      <c r="M484" s="69">
        <v>32</v>
      </c>
      <c r="N484" s="69">
        <v>32</v>
      </c>
      <c r="O484" s="69">
        <v>35.200000000000003</v>
      </c>
      <c r="P484" s="69" t="s">
        <v>20</v>
      </c>
      <c r="Q484" s="69" t="s">
        <v>3657</v>
      </c>
      <c r="R484" s="69" t="s">
        <v>3658</v>
      </c>
      <c r="S484" s="69" t="s">
        <v>3659</v>
      </c>
      <c r="T484" s="69" t="s">
        <v>3659</v>
      </c>
      <c r="V484" s="211"/>
    </row>
    <row r="485" spans="1:22" ht="14.4" x14ac:dyDescent="0.3">
      <c r="A485" s="69" t="s">
        <v>1473</v>
      </c>
      <c r="B485" s="69" t="s">
        <v>1474</v>
      </c>
      <c r="C485" s="69" t="s">
        <v>3668</v>
      </c>
      <c r="D485" s="69">
        <v>3.56</v>
      </c>
      <c r="E485" s="69">
        <v>3.46</v>
      </c>
      <c r="F485" s="69">
        <v>3.53</v>
      </c>
      <c r="G485" s="69">
        <v>3.41</v>
      </c>
      <c r="H485" s="69">
        <v>3.56</v>
      </c>
      <c r="I485" s="69">
        <v>3.35</v>
      </c>
      <c r="J485" s="69">
        <v>3.29</v>
      </c>
      <c r="K485" s="69">
        <v>3.22</v>
      </c>
      <c r="L485" s="69">
        <v>3.54</v>
      </c>
      <c r="M485" s="69">
        <v>3.5</v>
      </c>
      <c r="N485" s="69">
        <v>3.56</v>
      </c>
      <c r="O485" s="69">
        <v>3.56</v>
      </c>
      <c r="P485" s="69" t="s">
        <v>19</v>
      </c>
      <c r="Q485" s="69" t="s">
        <v>3657</v>
      </c>
      <c r="R485" s="69" t="s">
        <v>3658</v>
      </c>
      <c r="S485" s="69" t="s">
        <v>3659</v>
      </c>
      <c r="T485" s="69" t="s">
        <v>3659</v>
      </c>
      <c r="V485" s="211"/>
    </row>
    <row r="486" spans="1:22" ht="14.4" x14ac:dyDescent="0.3">
      <c r="A486" s="69" t="s">
        <v>188</v>
      </c>
      <c r="B486" s="69" t="s">
        <v>189</v>
      </c>
      <c r="C486" s="69" t="s">
        <v>3665</v>
      </c>
      <c r="D486" s="69">
        <v>0.8</v>
      </c>
      <c r="E486" s="69">
        <v>0.6</v>
      </c>
      <c r="F486" s="69">
        <v>3.6</v>
      </c>
      <c r="G486" s="69">
        <v>3</v>
      </c>
      <c r="H486" s="69">
        <v>3.2</v>
      </c>
      <c r="I486" s="69">
        <v>6.2</v>
      </c>
      <c r="J486" s="69">
        <v>7.8</v>
      </c>
      <c r="K486" s="69">
        <v>5.4</v>
      </c>
      <c r="L486" s="69">
        <v>2.8</v>
      </c>
      <c r="M486" s="69">
        <v>0.4</v>
      </c>
      <c r="N486" s="69">
        <v>0.4</v>
      </c>
      <c r="O486" s="69">
        <v>0</v>
      </c>
      <c r="P486" s="69" t="s">
        <v>19</v>
      </c>
      <c r="Q486" s="69" t="s">
        <v>3661</v>
      </c>
      <c r="R486" s="69" t="s">
        <v>3658</v>
      </c>
      <c r="S486" s="69" t="s">
        <v>3659</v>
      </c>
      <c r="T486" s="69" t="s">
        <v>3659</v>
      </c>
      <c r="V486" s="211"/>
    </row>
    <row r="487" spans="1:22" ht="14.4" x14ac:dyDescent="0.3">
      <c r="A487" s="69" t="s">
        <v>2842</v>
      </c>
      <c r="B487" s="69" t="s">
        <v>2843</v>
      </c>
      <c r="C487" s="69" t="s">
        <v>3665</v>
      </c>
      <c r="D487" s="69">
        <v>0.8</v>
      </c>
      <c r="E487" s="69">
        <v>0.6</v>
      </c>
      <c r="F487" s="69">
        <v>3.6</v>
      </c>
      <c r="G487" s="69">
        <v>3</v>
      </c>
      <c r="H487" s="69">
        <v>3.2</v>
      </c>
      <c r="I487" s="69">
        <v>6.2</v>
      </c>
      <c r="J487" s="69">
        <v>7.8</v>
      </c>
      <c r="K487" s="69">
        <v>5.4</v>
      </c>
      <c r="L487" s="69">
        <v>2.8</v>
      </c>
      <c r="M487" s="69">
        <v>0.4</v>
      </c>
      <c r="N487" s="69">
        <v>0.4</v>
      </c>
      <c r="O487" s="69">
        <v>0</v>
      </c>
      <c r="P487" s="69" t="s">
        <v>19</v>
      </c>
      <c r="Q487" s="69" t="s">
        <v>3661</v>
      </c>
      <c r="R487" s="69" t="s">
        <v>3658</v>
      </c>
      <c r="S487" s="69" t="s">
        <v>3659</v>
      </c>
      <c r="T487" s="69" t="s">
        <v>3659</v>
      </c>
      <c r="V487" s="211"/>
    </row>
    <row r="488" spans="1:22" ht="14.4" x14ac:dyDescent="0.3">
      <c r="A488" s="69" t="s">
        <v>2425</v>
      </c>
      <c r="B488" s="69" t="s">
        <v>2426</v>
      </c>
      <c r="C488" s="69" t="s">
        <v>3662</v>
      </c>
      <c r="D488" s="69">
        <v>0</v>
      </c>
      <c r="E488" s="69">
        <v>0</v>
      </c>
      <c r="F488" s="69">
        <v>0</v>
      </c>
      <c r="G488" s="69">
        <v>0</v>
      </c>
      <c r="H488" s="69">
        <v>0</v>
      </c>
      <c r="I488" s="69">
        <v>0</v>
      </c>
      <c r="J488" s="69">
        <v>0</v>
      </c>
      <c r="K488" s="69">
        <v>0</v>
      </c>
      <c r="L488" s="69">
        <v>0</v>
      </c>
      <c r="M488" s="69">
        <v>0</v>
      </c>
      <c r="N488" s="69">
        <v>0</v>
      </c>
      <c r="O488" s="69">
        <v>0</v>
      </c>
      <c r="P488" s="69" t="s">
        <v>19</v>
      </c>
      <c r="Q488" s="69" t="s">
        <v>3657</v>
      </c>
      <c r="R488" s="69" t="s">
        <v>3663</v>
      </c>
      <c r="S488" s="69" t="s">
        <v>3659</v>
      </c>
      <c r="T488" s="69" t="s">
        <v>3659</v>
      </c>
      <c r="V488" s="211"/>
    </row>
    <row r="489" spans="1:22" ht="14.4" x14ac:dyDescent="0.3">
      <c r="A489" s="69" t="s">
        <v>1163</v>
      </c>
      <c r="B489" s="69" t="s">
        <v>1164</v>
      </c>
      <c r="C489" s="69" t="s">
        <v>3662</v>
      </c>
      <c r="D489" s="69">
        <v>0</v>
      </c>
      <c r="E489" s="69">
        <v>0</v>
      </c>
      <c r="F489" s="69">
        <v>0</v>
      </c>
      <c r="G489" s="69">
        <v>0</v>
      </c>
      <c r="H489" s="69">
        <v>0</v>
      </c>
      <c r="I489" s="69">
        <v>0</v>
      </c>
      <c r="J489" s="69">
        <v>0</v>
      </c>
      <c r="K489" s="69">
        <v>0</v>
      </c>
      <c r="L489" s="69">
        <v>0</v>
      </c>
      <c r="M489" s="69">
        <v>0</v>
      </c>
      <c r="N489" s="69">
        <v>0</v>
      </c>
      <c r="O489" s="69">
        <v>0</v>
      </c>
      <c r="P489" s="69" t="s">
        <v>19</v>
      </c>
      <c r="Q489" s="69" t="s">
        <v>3657</v>
      </c>
      <c r="R489" s="69" t="s">
        <v>3663</v>
      </c>
      <c r="S489" s="69" t="s">
        <v>3659</v>
      </c>
      <c r="T489" s="69" t="s">
        <v>3659</v>
      </c>
      <c r="V489" s="211"/>
    </row>
    <row r="490" spans="1:22" ht="14.4" x14ac:dyDescent="0.3">
      <c r="A490" s="69" t="s">
        <v>2079</v>
      </c>
      <c r="B490" s="69" t="s">
        <v>2080</v>
      </c>
      <c r="C490" s="69" t="s">
        <v>3665</v>
      </c>
      <c r="D490" s="69">
        <v>44.6</v>
      </c>
      <c r="E490" s="69">
        <v>44.6</v>
      </c>
      <c r="F490" s="69">
        <v>44.6</v>
      </c>
      <c r="G490" s="69">
        <v>44.6</v>
      </c>
      <c r="H490" s="69">
        <v>44.6</v>
      </c>
      <c r="I490" s="69">
        <v>44.6</v>
      </c>
      <c r="J490" s="69">
        <v>44.6</v>
      </c>
      <c r="K490" s="69">
        <v>44.6</v>
      </c>
      <c r="L490" s="69">
        <v>44.6</v>
      </c>
      <c r="M490" s="69">
        <v>44.6</v>
      </c>
      <c r="N490" s="69">
        <v>44.6</v>
      </c>
      <c r="O490" s="69">
        <v>44.6</v>
      </c>
      <c r="P490" s="69" t="s">
        <v>20</v>
      </c>
      <c r="Q490" s="69" t="s">
        <v>3657</v>
      </c>
      <c r="R490" s="69" t="s">
        <v>3658</v>
      </c>
      <c r="S490" s="69" t="s">
        <v>3659</v>
      </c>
      <c r="T490" s="69" t="s">
        <v>3659</v>
      </c>
      <c r="V490" s="211"/>
    </row>
    <row r="491" spans="1:22" ht="14.4" x14ac:dyDescent="0.3">
      <c r="A491" s="69" t="s">
        <v>3500</v>
      </c>
      <c r="B491" s="69" t="s">
        <v>3501</v>
      </c>
      <c r="C491" s="69" t="s">
        <v>3662</v>
      </c>
      <c r="D491" s="69">
        <v>0</v>
      </c>
      <c r="E491" s="69">
        <v>0</v>
      </c>
      <c r="F491" s="69">
        <v>0</v>
      </c>
      <c r="G491" s="69">
        <v>0</v>
      </c>
      <c r="H491" s="69">
        <v>0</v>
      </c>
      <c r="I491" s="69">
        <v>0</v>
      </c>
      <c r="J491" s="69">
        <v>0</v>
      </c>
      <c r="K491" s="69">
        <v>0</v>
      </c>
      <c r="L491" s="69">
        <v>0</v>
      </c>
      <c r="M491" s="69">
        <v>0</v>
      </c>
      <c r="N491" s="69">
        <v>0</v>
      </c>
      <c r="O491" s="69">
        <v>0</v>
      </c>
      <c r="P491" s="69" t="s">
        <v>19</v>
      </c>
      <c r="Q491" s="69" t="s">
        <v>3657</v>
      </c>
      <c r="R491" s="69" t="s">
        <v>3663</v>
      </c>
      <c r="S491" s="69" t="s">
        <v>3659</v>
      </c>
      <c r="T491" s="69" t="s">
        <v>3659</v>
      </c>
      <c r="V491" s="211"/>
    </row>
    <row r="492" spans="1:22" ht="14.4" x14ac:dyDescent="0.3">
      <c r="A492" s="69" t="s">
        <v>3067</v>
      </c>
      <c r="B492" s="69" t="s">
        <v>3068</v>
      </c>
      <c r="C492" s="69" t="s">
        <v>3665</v>
      </c>
      <c r="D492" s="69">
        <v>3.2</v>
      </c>
      <c r="E492" s="69">
        <v>2.4</v>
      </c>
      <c r="F492" s="69">
        <v>14.4</v>
      </c>
      <c r="G492" s="69">
        <v>12</v>
      </c>
      <c r="H492" s="69">
        <v>12.8</v>
      </c>
      <c r="I492" s="69">
        <v>24.8</v>
      </c>
      <c r="J492" s="69">
        <v>31.2</v>
      </c>
      <c r="K492" s="69">
        <v>21.6</v>
      </c>
      <c r="L492" s="69">
        <v>11.2</v>
      </c>
      <c r="M492" s="69">
        <v>1.6</v>
      </c>
      <c r="N492" s="69">
        <v>1.6</v>
      </c>
      <c r="O492" s="69">
        <v>0</v>
      </c>
      <c r="P492" s="69" t="s">
        <v>19</v>
      </c>
      <c r="Q492" s="69" t="s">
        <v>3661</v>
      </c>
      <c r="R492" s="69" t="s">
        <v>3658</v>
      </c>
      <c r="S492" s="69" t="s">
        <v>3659</v>
      </c>
      <c r="T492" s="69" t="s">
        <v>3659</v>
      </c>
      <c r="V492" s="211"/>
    </row>
    <row r="493" spans="1:22" ht="14.4" x14ac:dyDescent="0.3">
      <c r="A493" s="69" t="s">
        <v>616</v>
      </c>
      <c r="B493" s="69" t="s">
        <v>617</v>
      </c>
      <c r="C493" s="69" t="s">
        <v>3665</v>
      </c>
      <c r="D493" s="69">
        <v>3.2</v>
      </c>
      <c r="E493" s="69">
        <v>2.4</v>
      </c>
      <c r="F493" s="69">
        <v>14.4</v>
      </c>
      <c r="G493" s="69">
        <v>12</v>
      </c>
      <c r="H493" s="69">
        <v>12.8</v>
      </c>
      <c r="I493" s="69">
        <v>24.8</v>
      </c>
      <c r="J493" s="69">
        <v>31.2</v>
      </c>
      <c r="K493" s="69">
        <v>21.6</v>
      </c>
      <c r="L493" s="69">
        <v>11.2</v>
      </c>
      <c r="M493" s="69">
        <v>1.6</v>
      </c>
      <c r="N493" s="69">
        <v>1.6</v>
      </c>
      <c r="O493" s="69">
        <v>0</v>
      </c>
      <c r="P493" s="69" t="s">
        <v>19</v>
      </c>
      <c r="Q493" s="69" t="s">
        <v>3661</v>
      </c>
      <c r="R493" s="69" t="s">
        <v>3658</v>
      </c>
      <c r="S493" s="69" t="s">
        <v>3659</v>
      </c>
      <c r="T493" s="69" t="s">
        <v>3659</v>
      </c>
      <c r="V493" s="211"/>
    </row>
    <row r="494" spans="1:22" ht="14.4" x14ac:dyDescent="0.3">
      <c r="A494" s="69" t="s">
        <v>3085</v>
      </c>
      <c r="B494" s="69" t="s">
        <v>3086</v>
      </c>
      <c r="C494" s="69" t="s">
        <v>3665</v>
      </c>
      <c r="D494" s="69">
        <v>0</v>
      </c>
      <c r="E494" s="69">
        <v>0</v>
      </c>
      <c r="F494" s="69">
        <v>0</v>
      </c>
      <c r="G494" s="69">
        <v>0</v>
      </c>
      <c r="H494" s="69">
        <v>0</v>
      </c>
      <c r="I494" s="69">
        <v>0</v>
      </c>
      <c r="J494" s="69">
        <v>0</v>
      </c>
      <c r="K494" s="69">
        <v>0</v>
      </c>
      <c r="L494" s="69">
        <v>0</v>
      </c>
      <c r="M494" s="69">
        <v>0</v>
      </c>
      <c r="N494" s="69">
        <v>0</v>
      </c>
      <c r="O494" s="69">
        <v>0</v>
      </c>
      <c r="P494" s="69" t="s">
        <v>19</v>
      </c>
      <c r="Q494" s="69" t="s">
        <v>3657</v>
      </c>
      <c r="R494" s="69" t="s">
        <v>3663</v>
      </c>
      <c r="S494" s="69" t="s">
        <v>3659</v>
      </c>
      <c r="T494" s="69" t="s">
        <v>3659</v>
      </c>
      <c r="V494" s="211"/>
    </row>
    <row r="495" spans="1:22" ht="14.4" x14ac:dyDescent="0.3">
      <c r="A495" s="69" t="s">
        <v>1333</v>
      </c>
      <c r="B495" s="69" t="s">
        <v>1334</v>
      </c>
      <c r="C495" s="69" t="s">
        <v>3676</v>
      </c>
      <c r="D495" s="69">
        <v>0</v>
      </c>
      <c r="E495" s="69">
        <v>0</v>
      </c>
      <c r="F495" s="69">
        <v>0</v>
      </c>
      <c r="G495" s="69">
        <v>0</v>
      </c>
      <c r="H495" s="69">
        <v>0</v>
      </c>
      <c r="I495" s="69">
        <v>0</v>
      </c>
      <c r="J495" s="69">
        <v>0</v>
      </c>
      <c r="K495" s="69">
        <v>0</v>
      </c>
      <c r="L495" s="69">
        <v>0</v>
      </c>
      <c r="M495" s="69">
        <v>0</v>
      </c>
      <c r="N495" s="69">
        <v>0</v>
      </c>
      <c r="O495" s="69">
        <v>0</v>
      </c>
      <c r="P495" s="69" t="s">
        <v>20</v>
      </c>
      <c r="Q495" s="69" t="s">
        <v>3661</v>
      </c>
      <c r="R495" s="69" t="s">
        <v>3663</v>
      </c>
      <c r="S495" s="69" t="s">
        <v>3659</v>
      </c>
      <c r="T495" s="69" t="s">
        <v>3659</v>
      </c>
      <c r="V495" s="211"/>
    </row>
    <row r="496" spans="1:22" ht="14.4" x14ac:dyDescent="0.3">
      <c r="A496" s="69" t="s">
        <v>676</v>
      </c>
      <c r="B496" s="69" t="s">
        <v>677</v>
      </c>
      <c r="C496" s="69" t="s">
        <v>3666</v>
      </c>
      <c r="D496" s="69">
        <v>0</v>
      </c>
      <c r="E496" s="69">
        <v>0</v>
      </c>
      <c r="F496" s="69">
        <v>0</v>
      </c>
      <c r="G496" s="69">
        <v>0</v>
      </c>
      <c r="H496" s="69">
        <v>0</v>
      </c>
      <c r="I496" s="69">
        <v>0</v>
      </c>
      <c r="J496" s="69">
        <v>0</v>
      </c>
      <c r="K496" s="69">
        <v>0</v>
      </c>
      <c r="L496" s="69">
        <v>0</v>
      </c>
      <c r="M496" s="69">
        <v>0</v>
      </c>
      <c r="N496" s="69">
        <v>0</v>
      </c>
      <c r="O496" s="69">
        <v>0</v>
      </c>
      <c r="P496" s="69" t="s">
        <v>19</v>
      </c>
      <c r="Q496" s="69" t="s">
        <v>3661</v>
      </c>
      <c r="R496" s="69" t="s">
        <v>3658</v>
      </c>
      <c r="S496" s="69" t="s">
        <v>3659</v>
      </c>
      <c r="T496" s="69" t="s">
        <v>3659</v>
      </c>
      <c r="V496" s="211"/>
    </row>
    <row r="497" spans="1:22" ht="14.4" x14ac:dyDescent="0.3">
      <c r="A497" s="69" t="s">
        <v>988</v>
      </c>
      <c r="B497" s="69" t="s">
        <v>989</v>
      </c>
      <c r="C497" s="69" t="s">
        <v>3676</v>
      </c>
      <c r="D497" s="69">
        <v>20</v>
      </c>
      <c r="E497" s="69">
        <v>20</v>
      </c>
      <c r="F497" s="69">
        <v>20</v>
      </c>
      <c r="G497" s="69">
        <v>20</v>
      </c>
      <c r="H497" s="69">
        <v>20</v>
      </c>
      <c r="I497" s="69">
        <v>20</v>
      </c>
      <c r="J497" s="69">
        <v>20</v>
      </c>
      <c r="K497" s="69">
        <v>20</v>
      </c>
      <c r="L497" s="69">
        <v>20</v>
      </c>
      <c r="M497" s="69">
        <v>20</v>
      </c>
      <c r="N497" s="69">
        <v>20</v>
      </c>
      <c r="O497" s="69">
        <v>20</v>
      </c>
      <c r="P497" s="69" t="s">
        <v>20</v>
      </c>
      <c r="Q497" s="69" t="s">
        <v>3661</v>
      </c>
      <c r="R497" s="69" t="s">
        <v>3658</v>
      </c>
      <c r="S497" s="69" t="s">
        <v>3659</v>
      </c>
      <c r="T497" s="69" t="s">
        <v>3659</v>
      </c>
      <c r="V497" s="211"/>
    </row>
    <row r="498" spans="1:22" ht="14.4" x14ac:dyDescent="0.3">
      <c r="A498" s="69" t="s">
        <v>3413</v>
      </c>
      <c r="B498" s="69" t="s">
        <v>3414</v>
      </c>
      <c r="C498" s="69" t="s">
        <v>3676</v>
      </c>
      <c r="D498" s="69">
        <v>20</v>
      </c>
      <c r="E498" s="69">
        <v>20</v>
      </c>
      <c r="F498" s="69">
        <v>20</v>
      </c>
      <c r="G498" s="69">
        <v>20</v>
      </c>
      <c r="H498" s="69">
        <v>20</v>
      </c>
      <c r="I498" s="69">
        <v>20</v>
      </c>
      <c r="J498" s="69">
        <v>20</v>
      </c>
      <c r="K498" s="69">
        <v>20</v>
      </c>
      <c r="L498" s="69">
        <v>20</v>
      </c>
      <c r="M498" s="69">
        <v>20</v>
      </c>
      <c r="N498" s="69">
        <v>20</v>
      </c>
      <c r="O498" s="69">
        <v>20</v>
      </c>
      <c r="P498" s="69" t="s">
        <v>20</v>
      </c>
      <c r="Q498" s="69" t="s">
        <v>3661</v>
      </c>
      <c r="R498" s="69" t="s">
        <v>3658</v>
      </c>
      <c r="S498" s="69" t="s">
        <v>3659</v>
      </c>
      <c r="T498" s="69" t="s">
        <v>3659</v>
      </c>
      <c r="V498" s="211"/>
    </row>
    <row r="499" spans="1:22" ht="14.4" x14ac:dyDescent="0.3">
      <c r="A499" s="69" t="s">
        <v>167</v>
      </c>
      <c r="B499" s="69" t="s">
        <v>168</v>
      </c>
      <c r="C499" s="69" t="s">
        <v>3656</v>
      </c>
      <c r="D499" s="69">
        <v>2.4</v>
      </c>
      <c r="E499" s="69">
        <v>1.8</v>
      </c>
      <c r="F499" s="69">
        <v>10.8</v>
      </c>
      <c r="G499" s="69">
        <v>9</v>
      </c>
      <c r="H499" s="69">
        <v>9.6</v>
      </c>
      <c r="I499" s="69">
        <v>18.600000000000001</v>
      </c>
      <c r="J499" s="69">
        <v>23.4</v>
      </c>
      <c r="K499" s="69">
        <v>16.2</v>
      </c>
      <c r="L499" s="69">
        <v>8.4</v>
      </c>
      <c r="M499" s="69">
        <v>1.2</v>
      </c>
      <c r="N499" s="69">
        <v>1.2</v>
      </c>
      <c r="O499" s="69">
        <v>0</v>
      </c>
      <c r="P499" s="69" t="s">
        <v>19</v>
      </c>
      <c r="Q499" s="69" t="s">
        <v>3657</v>
      </c>
      <c r="R499" s="69" t="s">
        <v>3658</v>
      </c>
      <c r="S499" s="69" t="s">
        <v>3659</v>
      </c>
      <c r="T499" s="69" t="s">
        <v>3659</v>
      </c>
      <c r="V499" s="211"/>
    </row>
    <row r="500" spans="1:22" ht="14.4" x14ac:dyDescent="0.3">
      <c r="A500" s="69" t="s">
        <v>3018</v>
      </c>
      <c r="B500" s="69" t="s">
        <v>3019</v>
      </c>
      <c r="C500" s="69" t="s">
        <v>3656</v>
      </c>
      <c r="D500" s="69">
        <v>0.8</v>
      </c>
      <c r="E500" s="69">
        <v>0.6</v>
      </c>
      <c r="F500" s="69">
        <v>3.6</v>
      </c>
      <c r="G500" s="69">
        <v>3</v>
      </c>
      <c r="H500" s="69">
        <v>3.2</v>
      </c>
      <c r="I500" s="69">
        <v>6.2</v>
      </c>
      <c r="J500" s="69">
        <v>7.8</v>
      </c>
      <c r="K500" s="69">
        <v>5.4</v>
      </c>
      <c r="L500" s="69">
        <v>2.8</v>
      </c>
      <c r="M500" s="69">
        <v>0.4</v>
      </c>
      <c r="N500" s="69">
        <v>0.4</v>
      </c>
      <c r="O500" s="69">
        <v>0</v>
      </c>
      <c r="P500" s="69" t="s">
        <v>19</v>
      </c>
      <c r="Q500" s="69" t="s">
        <v>3657</v>
      </c>
      <c r="R500" s="69" t="s">
        <v>3658</v>
      </c>
      <c r="S500" s="69" t="s">
        <v>3659</v>
      </c>
      <c r="T500" s="69" t="s">
        <v>3659</v>
      </c>
      <c r="V500" s="211"/>
    </row>
    <row r="501" spans="1:22" ht="14.4" x14ac:dyDescent="0.3">
      <c r="A501" s="69" t="s">
        <v>1488</v>
      </c>
      <c r="B501" s="69" t="s">
        <v>1489</v>
      </c>
      <c r="C501" s="69" t="s">
        <v>3656</v>
      </c>
      <c r="D501" s="69">
        <v>0.6</v>
      </c>
      <c r="E501" s="69">
        <v>0.45</v>
      </c>
      <c r="F501" s="69">
        <v>2.7</v>
      </c>
      <c r="G501" s="69">
        <v>2.25</v>
      </c>
      <c r="H501" s="69">
        <v>2.4</v>
      </c>
      <c r="I501" s="69">
        <v>4.6500000000000004</v>
      </c>
      <c r="J501" s="69">
        <v>5.85</v>
      </c>
      <c r="K501" s="69">
        <v>4.05</v>
      </c>
      <c r="L501" s="69">
        <v>2.1</v>
      </c>
      <c r="M501" s="69">
        <v>0.3</v>
      </c>
      <c r="N501" s="69">
        <v>0.3</v>
      </c>
      <c r="O501" s="69">
        <v>0</v>
      </c>
      <c r="P501" s="69" t="s">
        <v>19</v>
      </c>
      <c r="Q501" s="69" t="s">
        <v>3657</v>
      </c>
      <c r="R501" s="69" t="s">
        <v>3658</v>
      </c>
      <c r="S501" s="69" t="s">
        <v>3659</v>
      </c>
      <c r="T501" s="69" t="s">
        <v>3659</v>
      </c>
      <c r="V501" s="211"/>
    </row>
    <row r="502" spans="1:22" ht="14.4" x14ac:dyDescent="0.3">
      <c r="A502" s="69" t="s">
        <v>2095</v>
      </c>
      <c r="B502" s="69" t="s">
        <v>2096</v>
      </c>
      <c r="C502" s="69" t="s">
        <v>3656</v>
      </c>
      <c r="D502" s="69">
        <v>6.61</v>
      </c>
      <c r="E502" s="69">
        <v>10.64</v>
      </c>
      <c r="F502" s="69">
        <v>12.84</v>
      </c>
      <c r="G502" s="69">
        <v>18.420000000000002</v>
      </c>
      <c r="H502" s="69">
        <v>20.02</v>
      </c>
      <c r="I502" s="69">
        <v>22.94</v>
      </c>
      <c r="J502" s="69">
        <v>19.899999999999999</v>
      </c>
      <c r="K502" s="69">
        <v>21.53</v>
      </c>
      <c r="L502" s="69">
        <v>20</v>
      </c>
      <c r="M502" s="69">
        <v>15.37</v>
      </c>
      <c r="N502" s="69">
        <v>8.6300000000000008</v>
      </c>
      <c r="O502" s="69">
        <v>6.61</v>
      </c>
      <c r="P502" s="69" t="s">
        <v>19</v>
      </c>
      <c r="Q502" s="69" t="s">
        <v>3657</v>
      </c>
      <c r="R502" s="69" t="s">
        <v>3658</v>
      </c>
      <c r="S502" s="69" t="s">
        <v>3659</v>
      </c>
      <c r="T502" s="69" t="s">
        <v>3659</v>
      </c>
      <c r="V502" s="211"/>
    </row>
    <row r="503" spans="1:22" ht="14.4" x14ac:dyDescent="0.3">
      <c r="A503" s="69" t="s">
        <v>2912</v>
      </c>
      <c r="B503" s="69" t="s">
        <v>2913</v>
      </c>
      <c r="C503" s="69" t="s">
        <v>3656</v>
      </c>
      <c r="D503" s="69">
        <v>0.67</v>
      </c>
      <c r="E503" s="69">
        <v>0.5</v>
      </c>
      <c r="F503" s="69">
        <v>3</v>
      </c>
      <c r="G503" s="69">
        <v>2.5</v>
      </c>
      <c r="H503" s="69">
        <v>2.67</v>
      </c>
      <c r="I503" s="69">
        <v>5.16</v>
      </c>
      <c r="J503" s="69">
        <v>6.5</v>
      </c>
      <c r="K503" s="69">
        <v>4.5</v>
      </c>
      <c r="L503" s="69">
        <v>2.33</v>
      </c>
      <c r="M503" s="69">
        <v>0.33</v>
      </c>
      <c r="N503" s="69">
        <v>0.33</v>
      </c>
      <c r="O503" s="69">
        <v>0</v>
      </c>
      <c r="P503" s="69" t="s">
        <v>19</v>
      </c>
      <c r="Q503" s="69" t="s">
        <v>3657</v>
      </c>
      <c r="R503" s="69" t="s">
        <v>3658</v>
      </c>
      <c r="S503" s="69" t="s">
        <v>3659</v>
      </c>
      <c r="T503" s="69" t="s">
        <v>3659</v>
      </c>
      <c r="V503" s="211"/>
    </row>
    <row r="504" spans="1:22" ht="14.4" x14ac:dyDescent="0.3">
      <c r="A504" s="69" t="s">
        <v>3596</v>
      </c>
      <c r="B504" s="69" t="s">
        <v>3597</v>
      </c>
      <c r="C504" s="69" t="s">
        <v>3677</v>
      </c>
      <c r="D504" s="69">
        <v>0</v>
      </c>
      <c r="E504" s="69">
        <v>0</v>
      </c>
      <c r="F504" s="69">
        <v>0</v>
      </c>
      <c r="G504" s="69">
        <v>0</v>
      </c>
      <c r="H504" s="69">
        <v>0</v>
      </c>
      <c r="I504" s="69">
        <v>0</v>
      </c>
      <c r="J504" s="69">
        <v>0</v>
      </c>
      <c r="K504" s="69">
        <v>0</v>
      </c>
      <c r="L504" s="69">
        <v>0</v>
      </c>
      <c r="M504" s="69">
        <v>0</v>
      </c>
      <c r="N504" s="69">
        <v>0</v>
      </c>
      <c r="O504" s="69">
        <v>0</v>
      </c>
      <c r="P504" s="69" t="s">
        <v>19</v>
      </c>
      <c r="Q504" s="69" t="s">
        <v>3657</v>
      </c>
      <c r="R504" s="69" t="s">
        <v>3663</v>
      </c>
      <c r="S504" s="69" t="s">
        <v>3659</v>
      </c>
      <c r="T504" s="69" t="s">
        <v>3659</v>
      </c>
      <c r="V504" s="211"/>
    </row>
    <row r="505" spans="1:22" ht="14.4" x14ac:dyDescent="0.3">
      <c r="A505" s="69" t="s">
        <v>3592</v>
      </c>
      <c r="B505" s="69" t="s">
        <v>3593</v>
      </c>
      <c r="C505" s="69" t="s">
        <v>3665</v>
      </c>
      <c r="D505" s="69">
        <v>259.8</v>
      </c>
      <c r="E505" s="69">
        <v>259.8</v>
      </c>
      <c r="F505" s="69">
        <v>259.8</v>
      </c>
      <c r="G505" s="69">
        <v>259.8</v>
      </c>
      <c r="H505" s="69">
        <v>259.8</v>
      </c>
      <c r="I505" s="69">
        <v>259.8</v>
      </c>
      <c r="J505" s="69">
        <v>259.8</v>
      </c>
      <c r="K505" s="69">
        <v>259.8</v>
      </c>
      <c r="L505" s="69">
        <v>259.8</v>
      </c>
      <c r="M505" s="69">
        <v>259.8</v>
      </c>
      <c r="N505" s="69">
        <v>259.8</v>
      </c>
      <c r="O505" s="69">
        <v>259.8</v>
      </c>
      <c r="P505" s="69" t="s">
        <v>20</v>
      </c>
      <c r="Q505" s="69" t="s">
        <v>3657</v>
      </c>
      <c r="R505" s="69" t="s">
        <v>3658</v>
      </c>
      <c r="S505" s="69" t="s">
        <v>3659</v>
      </c>
      <c r="T505" s="69" t="s">
        <v>3659</v>
      </c>
      <c r="V505" s="211"/>
    </row>
    <row r="506" spans="1:22" ht="14.4" x14ac:dyDescent="0.3">
      <c r="A506" s="69" t="s">
        <v>3239</v>
      </c>
      <c r="B506" s="69" t="s">
        <v>3240</v>
      </c>
      <c r="C506" s="69" t="s">
        <v>3665</v>
      </c>
      <c r="D506" s="69">
        <v>260.2</v>
      </c>
      <c r="E506" s="69">
        <v>260.2</v>
      </c>
      <c r="F506" s="69">
        <v>260.2</v>
      </c>
      <c r="G506" s="69">
        <v>260.2</v>
      </c>
      <c r="H506" s="69">
        <v>260.2</v>
      </c>
      <c r="I506" s="69">
        <v>260.2</v>
      </c>
      <c r="J506" s="69">
        <v>260.2</v>
      </c>
      <c r="K506" s="69">
        <v>260.2</v>
      </c>
      <c r="L506" s="69">
        <v>260.2</v>
      </c>
      <c r="M506" s="69">
        <v>260.2</v>
      </c>
      <c r="N506" s="69">
        <v>260.2</v>
      </c>
      <c r="O506" s="69">
        <v>260.2</v>
      </c>
      <c r="P506" s="69" t="s">
        <v>20</v>
      </c>
      <c r="Q506" s="69" t="s">
        <v>3657</v>
      </c>
      <c r="R506" s="69" t="s">
        <v>3658</v>
      </c>
      <c r="S506" s="69" t="s">
        <v>3659</v>
      </c>
      <c r="T506" s="69" t="s">
        <v>3659</v>
      </c>
      <c r="V506" s="211"/>
    </row>
    <row r="507" spans="1:22" ht="14.4" x14ac:dyDescent="0.3">
      <c r="A507" s="69" t="s">
        <v>2051</v>
      </c>
      <c r="B507" s="69" t="s">
        <v>2052</v>
      </c>
      <c r="C507" s="69" t="s">
        <v>3665</v>
      </c>
      <c r="D507" s="69">
        <v>256.14999999999998</v>
      </c>
      <c r="E507" s="69">
        <v>256.14999999999998</v>
      </c>
      <c r="F507" s="69">
        <v>256.14999999999998</v>
      </c>
      <c r="G507" s="69">
        <v>256.14999999999998</v>
      </c>
      <c r="H507" s="69">
        <v>256.14999999999998</v>
      </c>
      <c r="I507" s="69">
        <v>256.14999999999998</v>
      </c>
      <c r="J507" s="69">
        <v>256.14999999999998</v>
      </c>
      <c r="K507" s="69">
        <v>256.14999999999998</v>
      </c>
      <c r="L507" s="69">
        <v>256.14999999999998</v>
      </c>
      <c r="M507" s="69">
        <v>256.14999999999998</v>
      </c>
      <c r="N507" s="69">
        <v>256.14999999999998</v>
      </c>
      <c r="O507" s="69">
        <v>256.14999999999998</v>
      </c>
      <c r="P507" s="69" t="s">
        <v>20</v>
      </c>
      <c r="Q507" s="69" t="s">
        <v>3657</v>
      </c>
      <c r="R507" s="69" t="s">
        <v>3658</v>
      </c>
      <c r="S507" s="69" t="s">
        <v>3659</v>
      </c>
      <c r="T507" s="69" t="s">
        <v>3659</v>
      </c>
      <c r="V507" s="211"/>
    </row>
    <row r="508" spans="1:22" ht="14.4" x14ac:dyDescent="0.3">
      <c r="A508" s="69" t="s">
        <v>1580</v>
      </c>
      <c r="B508" s="69" t="s">
        <v>1581</v>
      </c>
      <c r="C508" s="69" t="s">
        <v>3665</v>
      </c>
      <c r="D508" s="69">
        <v>253.29</v>
      </c>
      <c r="E508" s="69">
        <v>253.29</v>
      </c>
      <c r="F508" s="69">
        <v>253.29</v>
      </c>
      <c r="G508" s="69">
        <v>253.29</v>
      </c>
      <c r="H508" s="69">
        <v>253.29</v>
      </c>
      <c r="I508" s="69">
        <v>253.29</v>
      </c>
      <c r="J508" s="69">
        <v>253.29</v>
      </c>
      <c r="K508" s="69">
        <v>253.29</v>
      </c>
      <c r="L508" s="69">
        <v>253.29</v>
      </c>
      <c r="M508" s="69">
        <v>253.29</v>
      </c>
      <c r="N508" s="69">
        <v>253.29</v>
      </c>
      <c r="O508" s="69">
        <v>253.29</v>
      </c>
      <c r="P508" s="69" t="s">
        <v>20</v>
      </c>
      <c r="Q508" s="69" t="s">
        <v>3657</v>
      </c>
      <c r="R508" s="69" t="s">
        <v>3658</v>
      </c>
      <c r="S508" s="69" t="s">
        <v>3659</v>
      </c>
      <c r="T508" s="69" t="s">
        <v>3659</v>
      </c>
      <c r="V508" s="211"/>
    </row>
    <row r="509" spans="1:22" ht="14.4" x14ac:dyDescent="0.3">
      <c r="A509" s="69" t="s">
        <v>2447</v>
      </c>
      <c r="B509" s="69" t="s">
        <v>2448</v>
      </c>
      <c r="C509" s="69" t="s">
        <v>3676</v>
      </c>
      <c r="D509" s="69">
        <v>46</v>
      </c>
      <c r="E509" s="69">
        <v>46</v>
      </c>
      <c r="F509" s="69">
        <v>46</v>
      </c>
      <c r="G509" s="69">
        <v>46</v>
      </c>
      <c r="H509" s="69">
        <v>46</v>
      </c>
      <c r="I509" s="69">
        <v>46</v>
      </c>
      <c r="J509" s="69">
        <v>46</v>
      </c>
      <c r="K509" s="69">
        <v>46</v>
      </c>
      <c r="L509" s="69">
        <v>46</v>
      </c>
      <c r="M509" s="69">
        <v>46</v>
      </c>
      <c r="N509" s="69">
        <v>46</v>
      </c>
      <c r="O509" s="69">
        <v>46</v>
      </c>
      <c r="P509" s="69" t="s">
        <v>20</v>
      </c>
      <c r="Q509" s="69" t="s">
        <v>3661</v>
      </c>
      <c r="R509" s="69" t="s">
        <v>3658</v>
      </c>
      <c r="S509" s="69" t="s">
        <v>3659</v>
      </c>
      <c r="T509" s="69" t="s">
        <v>3659</v>
      </c>
      <c r="V509" s="211"/>
    </row>
    <row r="510" spans="1:22" ht="14.4" x14ac:dyDescent="0.3">
      <c r="A510" s="69" t="s">
        <v>771</v>
      </c>
      <c r="B510" s="69" t="s">
        <v>772</v>
      </c>
      <c r="C510" s="69" t="s">
        <v>3676</v>
      </c>
      <c r="D510" s="69">
        <v>46</v>
      </c>
      <c r="E510" s="69">
        <v>46</v>
      </c>
      <c r="F510" s="69">
        <v>46</v>
      </c>
      <c r="G510" s="69">
        <v>46</v>
      </c>
      <c r="H510" s="69">
        <v>46</v>
      </c>
      <c r="I510" s="69">
        <v>46</v>
      </c>
      <c r="J510" s="69">
        <v>46</v>
      </c>
      <c r="K510" s="69">
        <v>46</v>
      </c>
      <c r="L510" s="69">
        <v>46</v>
      </c>
      <c r="M510" s="69">
        <v>46</v>
      </c>
      <c r="N510" s="69">
        <v>46</v>
      </c>
      <c r="O510" s="69">
        <v>46</v>
      </c>
      <c r="P510" s="69" t="s">
        <v>20</v>
      </c>
      <c r="Q510" s="69" t="s">
        <v>3661</v>
      </c>
      <c r="R510" s="69" t="s">
        <v>3658</v>
      </c>
      <c r="S510" s="69" t="s">
        <v>3659</v>
      </c>
      <c r="T510" s="69" t="s">
        <v>3659</v>
      </c>
      <c r="V510" s="211"/>
    </row>
    <row r="511" spans="1:22" ht="14.4" x14ac:dyDescent="0.3">
      <c r="A511" s="69" t="s">
        <v>1336</v>
      </c>
      <c r="B511" s="69" t="s">
        <v>3058</v>
      </c>
      <c r="C511" s="69" t="s">
        <v>3676</v>
      </c>
      <c r="D511" s="69">
        <v>322</v>
      </c>
      <c r="E511" s="69">
        <v>322</v>
      </c>
      <c r="F511" s="69">
        <v>322</v>
      </c>
      <c r="G511" s="69">
        <v>322</v>
      </c>
      <c r="H511" s="69">
        <v>322</v>
      </c>
      <c r="I511" s="69">
        <v>322</v>
      </c>
      <c r="J511" s="69">
        <v>322</v>
      </c>
      <c r="K511" s="69">
        <v>322</v>
      </c>
      <c r="L511" s="69">
        <v>322</v>
      </c>
      <c r="M511" s="69">
        <v>322</v>
      </c>
      <c r="N511" s="69">
        <v>322</v>
      </c>
      <c r="O511" s="69">
        <v>322</v>
      </c>
      <c r="P511" s="69" t="s">
        <v>20</v>
      </c>
      <c r="Q511" s="69" t="s">
        <v>3661</v>
      </c>
      <c r="R511" s="69" t="s">
        <v>3658</v>
      </c>
      <c r="S511" s="69" t="s">
        <v>3659</v>
      </c>
      <c r="T511" s="69" t="s">
        <v>3659</v>
      </c>
      <c r="V511" s="211"/>
    </row>
    <row r="512" spans="1:22" ht="14.4" x14ac:dyDescent="0.3">
      <c r="A512" s="69" t="s">
        <v>1120</v>
      </c>
      <c r="B512" s="69" t="s">
        <v>1121</v>
      </c>
      <c r="C512" s="69" t="s">
        <v>3665</v>
      </c>
      <c r="D512" s="69">
        <v>30</v>
      </c>
      <c r="E512" s="69">
        <v>30</v>
      </c>
      <c r="F512" s="69">
        <v>30</v>
      </c>
      <c r="G512" s="69">
        <v>30</v>
      </c>
      <c r="H512" s="69">
        <v>30</v>
      </c>
      <c r="I512" s="69">
        <v>30</v>
      </c>
      <c r="J512" s="69">
        <v>30</v>
      </c>
      <c r="K512" s="69">
        <v>30</v>
      </c>
      <c r="L512" s="69">
        <v>30</v>
      </c>
      <c r="M512" s="69">
        <v>30</v>
      </c>
      <c r="N512" s="69">
        <v>30</v>
      </c>
      <c r="O512" s="69">
        <v>30</v>
      </c>
      <c r="P512" s="69" t="s">
        <v>20</v>
      </c>
      <c r="Q512" s="69" t="s">
        <v>3657</v>
      </c>
      <c r="R512" s="69" t="s">
        <v>3658</v>
      </c>
      <c r="S512" s="69" t="s">
        <v>3659</v>
      </c>
      <c r="T512" s="69" t="s">
        <v>3659</v>
      </c>
      <c r="V512" s="211"/>
    </row>
    <row r="513" spans="1:22" ht="14.4" x14ac:dyDescent="0.3">
      <c r="A513" s="69" t="s">
        <v>2232</v>
      </c>
      <c r="B513" s="69" t="s">
        <v>2233</v>
      </c>
      <c r="C513" s="69" t="s">
        <v>3668</v>
      </c>
      <c r="D513" s="69">
        <v>0.03</v>
      </c>
      <c r="E513" s="69">
        <v>0.01</v>
      </c>
      <c r="F513" s="69">
        <v>0</v>
      </c>
      <c r="G513" s="69">
        <v>0</v>
      </c>
      <c r="H513" s="69">
        <v>0.03</v>
      </c>
      <c r="I513" s="69">
        <v>0.09</v>
      </c>
      <c r="J513" s="69">
        <v>0.09</v>
      </c>
      <c r="K513" s="69">
        <v>0.09</v>
      </c>
      <c r="L513" s="69">
        <v>0.09</v>
      </c>
      <c r="M513" s="69">
        <v>0.08</v>
      </c>
      <c r="N513" s="69">
        <v>0.1</v>
      </c>
      <c r="O513" s="69">
        <v>0.13</v>
      </c>
      <c r="P513" s="69" t="s">
        <v>19</v>
      </c>
      <c r="Q513" s="69" t="s">
        <v>3657</v>
      </c>
      <c r="R513" s="69" t="s">
        <v>3658</v>
      </c>
      <c r="S513" s="69" t="s">
        <v>3659</v>
      </c>
      <c r="T513" s="69" t="s">
        <v>3659</v>
      </c>
      <c r="V513" s="211"/>
    </row>
    <row r="514" spans="1:22" ht="14.4" x14ac:dyDescent="0.3">
      <c r="A514" s="69" t="s">
        <v>326</v>
      </c>
      <c r="B514" s="69" t="s">
        <v>329</v>
      </c>
      <c r="C514" s="69" t="s">
        <v>3660</v>
      </c>
      <c r="D514" s="69">
        <v>799.47</v>
      </c>
      <c r="E514" s="69">
        <v>799.47</v>
      </c>
      <c r="F514" s="69">
        <v>785</v>
      </c>
      <c r="G514" s="69">
        <v>775</v>
      </c>
      <c r="H514" s="69">
        <v>765</v>
      </c>
      <c r="I514" s="69">
        <v>760</v>
      </c>
      <c r="J514" s="69">
        <v>765</v>
      </c>
      <c r="K514" s="69">
        <v>765</v>
      </c>
      <c r="L514" s="69">
        <v>765</v>
      </c>
      <c r="M514" s="69">
        <v>775</v>
      </c>
      <c r="N514" s="69">
        <v>799.47</v>
      </c>
      <c r="O514" s="69">
        <v>799.47</v>
      </c>
      <c r="P514" s="69" t="s">
        <v>20</v>
      </c>
      <c r="Q514" s="69" t="s">
        <v>3661</v>
      </c>
      <c r="R514" s="69" t="s">
        <v>3669</v>
      </c>
      <c r="S514" s="69" t="s">
        <v>3670</v>
      </c>
      <c r="T514" s="69" t="s">
        <v>3697</v>
      </c>
      <c r="V514" s="211"/>
    </row>
    <row r="515" spans="1:22" ht="14.4" x14ac:dyDescent="0.3">
      <c r="A515" s="69" t="s">
        <v>123</v>
      </c>
      <c r="B515" s="69" t="s">
        <v>1522</v>
      </c>
      <c r="C515" s="69" t="s">
        <v>3668</v>
      </c>
      <c r="D515" s="69">
        <v>305.24</v>
      </c>
      <c r="E515" s="69">
        <v>304.08</v>
      </c>
      <c r="F515" s="69">
        <v>305</v>
      </c>
      <c r="G515" s="69">
        <v>303.60000000000002</v>
      </c>
      <c r="H515" s="69">
        <v>303.60000000000002</v>
      </c>
      <c r="I515" s="69">
        <v>303.60000000000002</v>
      </c>
      <c r="J515" s="69">
        <v>302.2</v>
      </c>
      <c r="K515" s="69">
        <v>304</v>
      </c>
      <c r="L515" s="69">
        <v>304</v>
      </c>
      <c r="M515" s="69">
        <v>304.8</v>
      </c>
      <c r="N515" s="69">
        <v>305</v>
      </c>
      <c r="O515" s="69">
        <v>306</v>
      </c>
      <c r="P515" s="69" t="s">
        <v>20</v>
      </c>
      <c r="Q515" s="69" t="s">
        <v>3657</v>
      </c>
      <c r="R515" s="69" t="s">
        <v>3658</v>
      </c>
      <c r="S515" s="69" t="s">
        <v>3659</v>
      </c>
      <c r="T515" s="69" t="s">
        <v>3659</v>
      </c>
      <c r="V515" s="211"/>
    </row>
    <row r="516" spans="1:22" ht="14.4" x14ac:dyDescent="0.3">
      <c r="A516" s="69" t="s">
        <v>1519</v>
      </c>
      <c r="B516" s="69" t="s">
        <v>1520</v>
      </c>
      <c r="C516" s="69" t="s">
        <v>3662</v>
      </c>
      <c r="D516" s="69">
        <v>0.8</v>
      </c>
      <c r="E516" s="69">
        <v>0.6</v>
      </c>
      <c r="F516" s="69">
        <v>3.6</v>
      </c>
      <c r="G516" s="69">
        <v>3</v>
      </c>
      <c r="H516" s="69">
        <v>3.2</v>
      </c>
      <c r="I516" s="69">
        <v>6.2</v>
      </c>
      <c r="J516" s="69">
        <v>7.8</v>
      </c>
      <c r="K516" s="69">
        <v>5.4</v>
      </c>
      <c r="L516" s="69">
        <v>2.8</v>
      </c>
      <c r="M516" s="69">
        <v>0.4</v>
      </c>
      <c r="N516" s="69">
        <v>0.4</v>
      </c>
      <c r="O516" s="69">
        <v>0</v>
      </c>
      <c r="P516" s="69" t="s">
        <v>19</v>
      </c>
      <c r="Q516" s="69" t="s">
        <v>3657</v>
      </c>
      <c r="R516" s="69" t="s">
        <v>3658</v>
      </c>
      <c r="S516" s="69" t="s">
        <v>3659</v>
      </c>
      <c r="T516" s="69" t="s">
        <v>3659</v>
      </c>
      <c r="V516" s="211"/>
    </row>
    <row r="517" spans="1:22" ht="14.4" x14ac:dyDescent="0.3">
      <c r="A517" s="69" t="s">
        <v>3339</v>
      </c>
      <c r="B517" s="69" t="s">
        <v>3340</v>
      </c>
      <c r="C517" s="69" t="s">
        <v>3666</v>
      </c>
      <c r="D517" s="69">
        <v>48</v>
      </c>
      <c r="E517" s="69">
        <v>48</v>
      </c>
      <c r="F517" s="69">
        <v>48</v>
      </c>
      <c r="G517" s="69">
        <v>48</v>
      </c>
      <c r="H517" s="69">
        <v>48</v>
      </c>
      <c r="I517" s="69">
        <v>48</v>
      </c>
      <c r="J517" s="69">
        <v>48</v>
      </c>
      <c r="K517" s="69">
        <v>48</v>
      </c>
      <c r="L517" s="69">
        <v>48</v>
      </c>
      <c r="M517" s="69">
        <v>48</v>
      </c>
      <c r="N517" s="69">
        <v>48</v>
      </c>
      <c r="O517" s="69">
        <v>48</v>
      </c>
      <c r="P517" s="69" t="s">
        <v>20</v>
      </c>
      <c r="Q517" s="69" t="s">
        <v>3661</v>
      </c>
      <c r="R517" s="69" t="s">
        <v>3658</v>
      </c>
      <c r="S517" s="69" t="s">
        <v>3659</v>
      </c>
      <c r="T517" s="69" t="s">
        <v>3659</v>
      </c>
      <c r="V517" s="211"/>
    </row>
    <row r="518" spans="1:22" ht="14.4" x14ac:dyDescent="0.3">
      <c r="A518" s="69" t="s">
        <v>2714</v>
      </c>
      <c r="B518" s="69" t="s">
        <v>2715</v>
      </c>
      <c r="C518" s="69" t="s">
        <v>3665</v>
      </c>
      <c r="D518" s="69">
        <v>0.8</v>
      </c>
      <c r="E518" s="69">
        <v>0.6</v>
      </c>
      <c r="F518" s="69">
        <v>3.6</v>
      </c>
      <c r="G518" s="69">
        <v>3</v>
      </c>
      <c r="H518" s="69">
        <v>3.2</v>
      </c>
      <c r="I518" s="69">
        <v>6.2</v>
      </c>
      <c r="J518" s="69">
        <v>7.8</v>
      </c>
      <c r="K518" s="69">
        <v>5.4</v>
      </c>
      <c r="L518" s="69">
        <v>2.8</v>
      </c>
      <c r="M518" s="69">
        <v>0.4</v>
      </c>
      <c r="N518" s="69">
        <v>0.4</v>
      </c>
      <c r="O518" s="69">
        <v>0</v>
      </c>
      <c r="P518" s="69" t="s">
        <v>19</v>
      </c>
      <c r="Q518" s="69" t="s">
        <v>3657</v>
      </c>
      <c r="R518" s="69" t="s">
        <v>3658</v>
      </c>
      <c r="S518" s="69" t="s">
        <v>3659</v>
      </c>
      <c r="T518" s="69" t="s">
        <v>3659</v>
      </c>
      <c r="V518" s="211"/>
    </row>
    <row r="519" spans="1:22" ht="14.4" x14ac:dyDescent="0.3">
      <c r="A519" s="69" t="s">
        <v>2678</v>
      </c>
      <c r="B519" s="69" t="s">
        <v>2679</v>
      </c>
      <c r="C519" s="69" t="s">
        <v>3676</v>
      </c>
      <c r="D519" s="69">
        <v>0.12</v>
      </c>
      <c r="E519" s="69">
        <v>0.09</v>
      </c>
      <c r="F519" s="69">
        <v>0.54</v>
      </c>
      <c r="G519" s="69">
        <v>0.45</v>
      </c>
      <c r="H519" s="69">
        <v>0.48</v>
      </c>
      <c r="I519" s="69">
        <v>0.93</v>
      </c>
      <c r="J519" s="69">
        <v>1.17</v>
      </c>
      <c r="K519" s="69">
        <v>0.81</v>
      </c>
      <c r="L519" s="69">
        <v>0.42</v>
      </c>
      <c r="M519" s="69">
        <v>0.06</v>
      </c>
      <c r="N519" s="69">
        <v>0.06</v>
      </c>
      <c r="O519" s="69">
        <v>0</v>
      </c>
      <c r="P519" s="69" t="s">
        <v>19</v>
      </c>
      <c r="Q519" s="69" t="s">
        <v>3661</v>
      </c>
      <c r="R519" s="69" t="s">
        <v>3658</v>
      </c>
      <c r="S519" s="69" t="s">
        <v>3659</v>
      </c>
      <c r="T519" s="69" t="s">
        <v>3659</v>
      </c>
      <c r="V519" s="211"/>
    </row>
    <row r="520" spans="1:22" ht="14.4" x14ac:dyDescent="0.3">
      <c r="A520" s="69" t="s">
        <v>2452</v>
      </c>
      <c r="B520" s="69" t="s">
        <v>2453</v>
      </c>
      <c r="C520" s="69" t="s">
        <v>3660</v>
      </c>
      <c r="D520" s="69">
        <v>0.12</v>
      </c>
      <c r="E520" s="69">
        <v>0.09</v>
      </c>
      <c r="F520" s="69">
        <v>0.54</v>
      </c>
      <c r="G520" s="69">
        <v>0.45</v>
      </c>
      <c r="H520" s="69">
        <v>0.48</v>
      </c>
      <c r="I520" s="69">
        <v>0.93</v>
      </c>
      <c r="J520" s="69">
        <v>1.17</v>
      </c>
      <c r="K520" s="69">
        <v>0.81</v>
      </c>
      <c r="L520" s="69">
        <v>0.42</v>
      </c>
      <c r="M520" s="69">
        <v>0.06</v>
      </c>
      <c r="N520" s="69">
        <v>0.06</v>
      </c>
      <c r="O520" s="69">
        <v>0</v>
      </c>
      <c r="P520" s="69" t="s">
        <v>19</v>
      </c>
      <c r="Q520" s="69" t="s">
        <v>3661</v>
      </c>
      <c r="R520" s="69" t="s">
        <v>3658</v>
      </c>
      <c r="S520" s="69" t="s">
        <v>3659</v>
      </c>
      <c r="T520" s="69" t="s">
        <v>3659</v>
      </c>
      <c r="V520" s="211"/>
    </row>
    <row r="521" spans="1:22" ht="14.4" x14ac:dyDescent="0.3">
      <c r="A521" s="69" t="s">
        <v>1390</v>
      </c>
      <c r="B521" s="69" t="s">
        <v>1391</v>
      </c>
      <c r="C521" s="69" t="s">
        <v>3660</v>
      </c>
      <c r="D521" s="69">
        <v>0</v>
      </c>
      <c r="E521" s="69">
        <v>0</v>
      </c>
      <c r="F521" s="69">
        <v>0</v>
      </c>
      <c r="G521" s="69">
        <v>0</v>
      </c>
      <c r="H521" s="69">
        <v>0</v>
      </c>
      <c r="I521" s="69">
        <v>0</v>
      </c>
      <c r="J521" s="69">
        <v>0</v>
      </c>
      <c r="K521" s="69">
        <v>0</v>
      </c>
      <c r="L521" s="69">
        <v>0</v>
      </c>
      <c r="M521" s="69">
        <v>0</v>
      </c>
      <c r="N521" s="69">
        <v>0</v>
      </c>
      <c r="O521" s="69">
        <v>0</v>
      </c>
      <c r="P521" s="69" t="s">
        <v>19</v>
      </c>
      <c r="Q521" s="69" t="s">
        <v>3661</v>
      </c>
      <c r="R521" s="69" t="s">
        <v>3663</v>
      </c>
      <c r="S521" s="69" t="s">
        <v>3659</v>
      </c>
      <c r="T521" s="69" t="s">
        <v>3659</v>
      </c>
      <c r="V521" s="211"/>
    </row>
    <row r="522" spans="1:22" ht="14.4" x14ac:dyDescent="0.3">
      <c r="A522" s="69" t="s">
        <v>1641</v>
      </c>
      <c r="B522" s="69" t="s">
        <v>1642</v>
      </c>
      <c r="C522" s="69" t="s">
        <v>3660</v>
      </c>
      <c r="D522" s="69">
        <v>0.2</v>
      </c>
      <c r="E522" s="69">
        <v>0.15</v>
      </c>
      <c r="F522" s="69">
        <v>0.9</v>
      </c>
      <c r="G522" s="69">
        <v>0.75</v>
      </c>
      <c r="H522" s="69">
        <v>0.8</v>
      </c>
      <c r="I522" s="69">
        <v>1.55</v>
      </c>
      <c r="J522" s="69">
        <v>1.95</v>
      </c>
      <c r="K522" s="69">
        <v>1.35</v>
      </c>
      <c r="L522" s="69">
        <v>0.7</v>
      </c>
      <c r="M522" s="69">
        <v>0.1</v>
      </c>
      <c r="N522" s="69">
        <v>0.1</v>
      </c>
      <c r="O522" s="69">
        <v>0</v>
      </c>
      <c r="P522" s="69" t="s">
        <v>19</v>
      </c>
      <c r="Q522" s="69" t="s">
        <v>3661</v>
      </c>
      <c r="R522" s="69" t="s">
        <v>3658</v>
      </c>
      <c r="S522" s="69" t="s">
        <v>3659</v>
      </c>
      <c r="T522" s="69" t="s">
        <v>3659</v>
      </c>
      <c r="V522" s="211"/>
    </row>
    <row r="523" spans="1:22" ht="14.4" x14ac:dyDescent="0.3">
      <c r="A523" s="69" t="s">
        <v>1094</v>
      </c>
      <c r="B523" s="69" t="s">
        <v>1095</v>
      </c>
      <c r="C523" s="69" t="s">
        <v>3660</v>
      </c>
      <c r="D523" s="69">
        <v>0.08</v>
      </c>
      <c r="E523" s="69">
        <v>0.06</v>
      </c>
      <c r="F523" s="69">
        <v>0.36</v>
      </c>
      <c r="G523" s="69">
        <v>0.3</v>
      </c>
      <c r="H523" s="69">
        <v>0.32</v>
      </c>
      <c r="I523" s="69">
        <v>0.62</v>
      </c>
      <c r="J523" s="69">
        <v>0.78</v>
      </c>
      <c r="K523" s="69">
        <v>0.54</v>
      </c>
      <c r="L523" s="69">
        <v>0.28000000000000003</v>
      </c>
      <c r="M523" s="69">
        <v>0.04</v>
      </c>
      <c r="N523" s="69">
        <v>0.04</v>
      </c>
      <c r="O523" s="69">
        <v>0</v>
      </c>
      <c r="P523" s="69" t="s">
        <v>19</v>
      </c>
      <c r="Q523" s="69" t="s">
        <v>3661</v>
      </c>
      <c r="R523" s="69" t="s">
        <v>3658</v>
      </c>
      <c r="S523" s="69" t="s">
        <v>3659</v>
      </c>
      <c r="T523" s="69" t="s">
        <v>3659</v>
      </c>
      <c r="V523" s="211"/>
    </row>
    <row r="524" spans="1:22" ht="14.4" x14ac:dyDescent="0.3">
      <c r="A524" s="69" t="s">
        <v>2509</v>
      </c>
      <c r="B524" s="69" t="s">
        <v>2510</v>
      </c>
      <c r="C524" s="69" t="s">
        <v>3660</v>
      </c>
      <c r="D524" s="69">
        <v>0.08</v>
      </c>
      <c r="E524" s="69">
        <v>0.06</v>
      </c>
      <c r="F524" s="69">
        <v>0.36</v>
      </c>
      <c r="G524" s="69">
        <v>0.3</v>
      </c>
      <c r="H524" s="69">
        <v>0.32</v>
      </c>
      <c r="I524" s="69">
        <v>0.62</v>
      </c>
      <c r="J524" s="69">
        <v>0.78</v>
      </c>
      <c r="K524" s="69">
        <v>0.54</v>
      </c>
      <c r="L524" s="69">
        <v>0.28000000000000003</v>
      </c>
      <c r="M524" s="69">
        <v>0.04</v>
      </c>
      <c r="N524" s="69">
        <v>0.04</v>
      </c>
      <c r="O524" s="69">
        <v>0</v>
      </c>
      <c r="P524" s="69" t="s">
        <v>19</v>
      </c>
      <c r="Q524" s="69" t="s">
        <v>3661</v>
      </c>
      <c r="R524" s="69" t="s">
        <v>3658</v>
      </c>
      <c r="S524" s="69" t="s">
        <v>3659</v>
      </c>
      <c r="T524" s="69" t="s">
        <v>3659</v>
      </c>
      <c r="V524" s="211"/>
    </row>
    <row r="525" spans="1:22" ht="14.4" x14ac:dyDescent="0.3">
      <c r="A525" s="69" t="s">
        <v>312</v>
      </c>
      <c r="B525" s="69" t="s">
        <v>313</v>
      </c>
      <c r="C525" s="69" t="s">
        <v>3660</v>
      </c>
      <c r="D525" s="69">
        <v>0.12</v>
      </c>
      <c r="E525" s="69">
        <v>0.09</v>
      </c>
      <c r="F525" s="69">
        <v>0.54</v>
      </c>
      <c r="G525" s="69">
        <v>0.45</v>
      </c>
      <c r="H525" s="69">
        <v>0.48</v>
      </c>
      <c r="I525" s="69">
        <v>0.93</v>
      </c>
      <c r="J525" s="69">
        <v>1.17</v>
      </c>
      <c r="K525" s="69">
        <v>0.81</v>
      </c>
      <c r="L525" s="69">
        <v>0.42</v>
      </c>
      <c r="M525" s="69">
        <v>0.06</v>
      </c>
      <c r="N525" s="69">
        <v>0.06</v>
      </c>
      <c r="O525" s="69">
        <v>0</v>
      </c>
      <c r="P525" s="69" t="s">
        <v>19</v>
      </c>
      <c r="Q525" s="69" t="s">
        <v>3661</v>
      </c>
      <c r="R525" s="69" t="s">
        <v>3658</v>
      </c>
      <c r="S525" s="69" t="s">
        <v>3659</v>
      </c>
      <c r="T525" s="69" t="s">
        <v>3659</v>
      </c>
      <c r="V525" s="211"/>
    </row>
    <row r="526" spans="1:22" ht="14.4" x14ac:dyDescent="0.3">
      <c r="A526" s="69" t="s">
        <v>2429</v>
      </c>
      <c r="B526" s="69" t="s">
        <v>2430</v>
      </c>
      <c r="C526" s="69" t="s">
        <v>3667</v>
      </c>
      <c r="D526" s="69">
        <v>0.05</v>
      </c>
      <c r="E526" s="69">
        <v>0.04</v>
      </c>
      <c r="F526" s="69">
        <v>0.23</v>
      </c>
      <c r="G526" s="69">
        <v>0.19</v>
      </c>
      <c r="H526" s="69">
        <v>0.2</v>
      </c>
      <c r="I526" s="69">
        <v>0.39</v>
      </c>
      <c r="J526" s="69">
        <v>0.49</v>
      </c>
      <c r="K526" s="69">
        <v>0.34</v>
      </c>
      <c r="L526" s="69">
        <v>0.18</v>
      </c>
      <c r="M526" s="69">
        <v>0.03</v>
      </c>
      <c r="N526" s="69">
        <v>0.03</v>
      </c>
      <c r="O526" s="69">
        <v>0</v>
      </c>
      <c r="P526" s="69" t="s">
        <v>19</v>
      </c>
      <c r="Q526" s="69" t="s">
        <v>3657</v>
      </c>
      <c r="R526" s="69" t="s">
        <v>3681</v>
      </c>
      <c r="S526" s="69" t="s">
        <v>3698</v>
      </c>
      <c r="T526" s="69" t="s">
        <v>3659</v>
      </c>
      <c r="V526" s="211"/>
    </row>
    <row r="527" spans="1:22" ht="14.4" x14ac:dyDescent="0.3">
      <c r="A527" s="69" t="s">
        <v>1624</v>
      </c>
      <c r="B527" s="69" t="s">
        <v>1625</v>
      </c>
      <c r="C527" s="69" t="s">
        <v>3656</v>
      </c>
      <c r="D527" s="69">
        <v>48.8</v>
      </c>
      <c r="E527" s="69">
        <v>47.3</v>
      </c>
      <c r="F527" s="69">
        <v>45.6</v>
      </c>
      <c r="G527" s="69">
        <v>46.4</v>
      </c>
      <c r="H527" s="69">
        <v>44.8</v>
      </c>
      <c r="I527" s="69">
        <v>44.9</v>
      </c>
      <c r="J527" s="69">
        <v>43.2</v>
      </c>
      <c r="K527" s="69">
        <v>42.94</v>
      </c>
      <c r="L527" s="69">
        <v>43.4</v>
      </c>
      <c r="M527" s="69">
        <v>44.05</v>
      </c>
      <c r="N527" s="69">
        <v>44.7</v>
      </c>
      <c r="O527" s="69">
        <v>44.5</v>
      </c>
      <c r="P527" s="69" t="s">
        <v>20</v>
      </c>
      <c r="Q527" s="69" t="s">
        <v>3657</v>
      </c>
      <c r="R527" s="69" t="s">
        <v>3658</v>
      </c>
      <c r="S527" s="69" t="s">
        <v>3659</v>
      </c>
      <c r="T527" s="69" t="s">
        <v>3659</v>
      </c>
      <c r="V527" s="211"/>
    </row>
    <row r="528" spans="1:22" ht="14.4" x14ac:dyDescent="0.3">
      <c r="A528" s="69" t="s">
        <v>2009</v>
      </c>
      <c r="B528" s="69" t="s">
        <v>2010</v>
      </c>
      <c r="C528" s="69" t="s">
        <v>3668</v>
      </c>
      <c r="D528" s="69">
        <v>47.5</v>
      </c>
      <c r="E528" s="69">
        <v>47.5</v>
      </c>
      <c r="F528" s="69">
        <v>47.5</v>
      </c>
      <c r="G528" s="69">
        <v>47.5</v>
      </c>
      <c r="H528" s="69">
        <v>47.5</v>
      </c>
      <c r="I528" s="69">
        <v>47.5</v>
      </c>
      <c r="J528" s="69">
        <v>47.5</v>
      </c>
      <c r="K528" s="69">
        <v>47.5</v>
      </c>
      <c r="L528" s="69">
        <v>47.5</v>
      </c>
      <c r="M528" s="69">
        <v>47.5</v>
      </c>
      <c r="N528" s="69">
        <v>47.5</v>
      </c>
      <c r="O528" s="69">
        <v>47.5</v>
      </c>
      <c r="P528" s="69" t="s">
        <v>20</v>
      </c>
      <c r="Q528" s="69" t="s">
        <v>3657</v>
      </c>
      <c r="R528" s="69" t="s">
        <v>3658</v>
      </c>
      <c r="S528" s="69" t="s">
        <v>3659</v>
      </c>
      <c r="T528" s="69" t="s">
        <v>3659</v>
      </c>
      <c r="V528" s="211"/>
    </row>
    <row r="529" spans="1:22" ht="14.4" x14ac:dyDescent="0.3">
      <c r="A529" s="69" t="s">
        <v>1374</v>
      </c>
      <c r="B529" s="69" t="s">
        <v>1375</v>
      </c>
      <c r="C529" s="69" t="s">
        <v>3668</v>
      </c>
      <c r="D529" s="69">
        <v>47.6</v>
      </c>
      <c r="E529" s="69">
        <v>47.6</v>
      </c>
      <c r="F529" s="69">
        <v>47.6</v>
      </c>
      <c r="G529" s="69">
        <v>47.6</v>
      </c>
      <c r="H529" s="69">
        <v>47.6</v>
      </c>
      <c r="I529" s="69">
        <v>47.6</v>
      </c>
      <c r="J529" s="69">
        <v>47.6</v>
      </c>
      <c r="K529" s="69">
        <v>47.6</v>
      </c>
      <c r="L529" s="69">
        <v>47.6</v>
      </c>
      <c r="M529" s="69">
        <v>47.6</v>
      </c>
      <c r="N529" s="69">
        <v>47.6</v>
      </c>
      <c r="O529" s="69">
        <v>47.6</v>
      </c>
      <c r="P529" s="69" t="s">
        <v>20</v>
      </c>
      <c r="Q529" s="69" t="s">
        <v>3657</v>
      </c>
      <c r="R529" s="69" t="s">
        <v>3658</v>
      </c>
      <c r="S529" s="69" t="s">
        <v>3659</v>
      </c>
      <c r="T529" s="69" t="s">
        <v>3659</v>
      </c>
      <c r="V529" s="211"/>
    </row>
    <row r="530" spans="1:22" ht="14.4" x14ac:dyDescent="0.3">
      <c r="A530" s="69" t="s">
        <v>3008</v>
      </c>
      <c r="B530" s="69" t="s">
        <v>3009</v>
      </c>
      <c r="C530" s="69" t="s">
        <v>3668</v>
      </c>
      <c r="D530" s="69">
        <v>47.4</v>
      </c>
      <c r="E530" s="69">
        <v>47.4</v>
      </c>
      <c r="F530" s="69">
        <v>47.4</v>
      </c>
      <c r="G530" s="69">
        <v>47.4</v>
      </c>
      <c r="H530" s="69">
        <v>47.4</v>
      </c>
      <c r="I530" s="69">
        <v>47.4</v>
      </c>
      <c r="J530" s="69">
        <v>47.4</v>
      </c>
      <c r="K530" s="69">
        <v>47.4</v>
      </c>
      <c r="L530" s="69">
        <v>47.4</v>
      </c>
      <c r="M530" s="69">
        <v>47.4</v>
      </c>
      <c r="N530" s="69">
        <v>47.4</v>
      </c>
      <c r="O530" s="69">
        <v>47.4</v>
      </c>
      <c r="P530" s="69" t="s">
        <v>20</v>
      </c>
      <c r="Q530" s="69" t="s">
        <v>3657</v>
      </c>
      <c r="R530" s="69" t="s">
        <v>3658</v>
      </c>
      <c r="S530" s="69" t="s">
        <v>3659</v>
      </c>
      <c r="T530" s="69" t="s">
        <v>3659</v>
      </c>
      <c r="V530" s="211"/>
    </row>
    <row r="531" spans="1:22" ht="14.4" x14ac:dyDescent="0.3">
      <c r="A531" s="69" t="s">
        <v>178</v>
      </c>
      <c r="B531" s="69" t="s">
        <v>462</v>
      </c>
      <c r="C531" s="69" t="s">
        <v>3668</v>
      </c>
      <c r="D531" s="69">
        <v>580</v>
      </c>
      <c r="E531" s="69">
        <v>580</v>
      </c>
      <c r="F531" s="69">
        <v>580</v>
      </c>
      <c r="G531" s="69">
        <v>580</v>
      </c>
      <c r="H531" s="69">
        <v>580</v>
      </c>
      <c r="I531" s="69">
        <v>574.53</v>
      </c>
      <c r="J531" s="69">
        <v>574.53</v>
      </c>
      <c r="K531" s="69">
        <v>574.53</v>
      </c>
      <c r="L531" s="69">
        <v>574.53</v>
      </c>
      <c r="M531" s="69">
        <v>580</v>
      </c>
      <c r="N531" s="69">
        <v>580</v>
      </c>
      <c r="O531" s="69">
        <v>580</v>
      </c>
      <c r="P531" s="69" t="s">
        <v>20</v>
      </c>
      <c r="Q531" s="69" t="s">
        <v>3657</v>
      </c>
      <c r="R531" s="69" t="s">
        <v>3658</v>
      </c>
      <c r="S531" s="69" t="s">
        <v>3670</v>
      </c>
      <c r="T531" s="69" t="s">
        <v>3659</v>
      </c>
      <c r="V531" s="211"/>
    </row>
    <row r="532" spans="1:22" ht="14.4" x14ac:dyDescent="0.3">
      <c r="A532" s="69" t="s">
        <v>3620</v>
      </c>
      <c r="B532" s="69" t="s">
        <v>3621</v>
      </c>
      <c r="C532" s="69" t="s">
        <v>3660</v>
      </c>
      <c r="D532" s="69">
        <v>0</v>
      </c>
      <c r="E532" s="69">
        <v>0</v>
      </c>
      <c r="F532" s="69">
        <v>0</v>
      </c>
      <c r="G532" s="69">
        <v>0</v>
      </c>
      <c r="H532" s="69">
        <v>0</v>
      </c>
      <c r="I532" s="69">
        <v>0</v>
      </c>
      <c r="J532" s="69">
        <v>0</v>
      </c>
      <c r="K532" s="69">
        <v>0</v>
      </c>
      <c r="L532" s="69">
        <v>0</v>
      </c>
      <c r="M532" s="69">
        <v>0</v>
      </c>
      <c r="N532" s="69">
        <v>0</v>
      </c>
      <c r="O532" s="69">
        <v>0</v>
      </c>
      <c r="P532" s="69" t="s">
        <v>19</v>
      </c>
      <c r="Q532" s="69" t="s">
        <v>3661</v>
      </c>
      <c r="R532" s="69" t="s">
        <v>3663</v>
      </c>
      <c r="S532" s="69" t="s">
        <v>3659</v>
      </c>
      <c r="T532" s="69" t="s">
        <v>3659</v>
      </c>
      <c r="V532" s="211"/>
    </row>
    <row r="533" spans="1:22" ht="14.4" x14ac:dyDescent="0.3">
      <c r="A533" s="69" t="s">
        <v>1676</v>
      </c>
      <c r="B533" s="69" t="s">
        <v>1677</v>
      </c>
      <c r="C533" s="69" t="s">
        <v>3660</v>
      </c>
      <c r="D533" s="69">
        <v>0.05</v>
      </c>
      <c r="E533" s="69">
        <v>0.04</v>
      </c>
      <c r="F533" s="69">
        <v>0.26</v>
      </c>
      <c r="G533" s="69">
        <v>0.18</v>
      </c>
      <c r="H533" s="69">
        <v>0.19</v>
      </c>
      <c r="I533" s="69">
        <v>0.37</v>
      </c>
      <c r="J533" s="69">
        <v>0.47</v>
      </c>
      <c r="K533" s="69">
        <v>0.32</v>
      </c>
      <c r="L533" s="69">
        <v>0.17</v>
      </c>
      <c r="M533" s="69">
        <v>0.02</v>
      </c>
      <c r="N533" s="69">
        <v>0.02</v>
      </c>
      <c r="O533" s="69">
        <v>0</v>
      </c>
      <c r="P533" s="69" t="s">
        <v>20</v>
      </c>
      <c r="Q533" s="69" t="s">
        <v>3661</v>
      </c>
      <c r="R533" s="69" t="s">
        <v>3658</v>
      </c>
      <c r="S533" s="69" t="s">
        <v>3659</v>
      </c>
      <c r="T533" s="69" t="s">
        <v>3699</v>
      </c>
      <c r="V533" s="211"/>
    </row>
    <row r="534" spans="1:22" ht="14.4" x14ac:dyDescent="0.3">
      <c r="A534" s="69" t="s">
        <v>3616</v>
      </c>
      <c r="B534" s="69" t="s">
        <v>3617</v>
      </c>
      <c r="C534" s="69" t="s">
        <v>3672</v>
      </c>
      <c r="D534" s="69">
        <v>0.06</v>
      </c>
      <c r="E534" s="69">
        <v>0.05</v>
      </c>
      <c r="F534" s="69">
        <v>0.27</v>
      </c>
      <c r="G534" s="69">
        <v>0.23</v>
      </c>
      <c r="H534" s="69">
        <v>0.24</v>
      </c>
      <c r="I534" s="69">
        <v>0.47</v>
      </c>
      <c r="J534" s="69">
        <v>0.59</v>
      </c>
      <c r="K534" s="69">
        <v>0.41</v>
      </c>
      <c r="L534" s="69">
        <v>0.21</v>
      </c>
      <c r="M534" s="69">
        <v>0.03</v>
      </c>
      <c r="N534" s="69">
        <v>0.03</v>
      </c>
      <c r="O534" s="69">
        <v>0</v>
      </c>
      <c r="P534" s="69" t="s">
        <v>19</v>
      </c>
      <c r="Q534" s="69" t="s">
        <v>3657</v>
      </c>
      <c r="R534" s="69" t="s">
        <v>3658</v>
      </c>
      <c r="S534" s="69" t="s">
        <v>3659</v>
      </c>
      <c r="T534" s="69" t="s">
        <v>3659</v>
      </c>
      <c r="V534" s="211"/>
    </row>
    <row r="535" spans="1:22" ht="14.4" x14ac:dyDescent="0.3">
      <c r="A535" s="69" t="s">
        <v>2254</v>
      </c>
      <c r="B535" s="69" t="s">
        <v>2255</v>
      </c>
      <c r="C535" s="69" t="s">
        <v>3672</v>
      </c>
      <c r="D535" s="69">
        <v>0.04</v>
      </c>
      <c r="E535" s="69">
        <v>0.03</v>
      </c>
      <c r="F535" s="69">
        <v>0.18</v>
      </c>
      <c r="G535" s="69">
        <v>0.15</v>
      </c>
      <c r="H535" s="69">
        <v>0.16</v>
      </c>
      <c r="I535" s="69">
        <v>0.31</v>
      </c>
      <c r="J535" s="69">
        <v>0.39</v>
      </c>
      <c r="K535" s="69">
        <v>0.27</v>
      </c>
      <c r="L535" s="69">
        <v>0.14000000000000001</v>
      </c>
      <c r="M535" s="69">
        <v>0.02</v>
      </c>
      <c r="N535" s="69">
        <v>0.02</v>
      </c>
      <c r="O535" s="69">
        <v>0</v>
      </c>
      <c r="P535" s="69" t="s">
        <v>19</v>
      </c>
      <c r="Q535" s="69" t="s">
        <v>3657</v>
      </c>
      <c r="R535" s="69" t="s">
        <v>3658</v>
      </c>
      <c r="S535" s="69" t="s">
        <v>3659</v>
      </c>
      <c r="T535" s="69" t="s">
        <v>3659</v>
      </c>
      <c r="V535" s="211"/>
    </row>
    <row r="536" spans="1:22" ht="14.4" x14ac:dyDescent="0.3">
      <c r="A536" s="69" t="s">
        <v>2151</v>
      </c>
      <c r="B536" s="69" t="s">
        <v>2152</v>
      </c>
      <c r="C536" s="69" t="s">
        <v>3672</v>
      </c>
      <c r="D536" s="69">
        <v>23.8</v>
      </c>
      <c r="E536" s="69">
        <v>23.8</v>
      </c>
      <c r="F536" s="69">
        <v>23.8</v>
      </c>
      <c r="G536" s="69">
        <v>23.8</v>
      </c>
      <c r="H536" s="69">
        <v>23.8</v>
      </c>
      <c r="I536" s="69">
        <v>23.8</v>
      </c>
      <c r="J536" s="69">
        <v>23.8</v>
      </c>
      <c r="K536" s="69">
        <v>23.8</v>
      </c>
      <c r="L536" s="69">
        <v>23.8</v>
      </c>
      <c r="M536" s="69">
        <v>23.8</v>
      </c>
      <c r="N536" s="69">
        <v>23.8</v>
      </c>
      <c r="O536" s="69">
        <v>23.8</v>
      </c>
      <c r="P536" s="69" t="s">
        <v>20</v>
      </c>
      <c r="Q536" s="69" t="s">
        <v>3657</v>
      </c>
      <c r="R536" s="69" t="s">
        <v>3658</v>
      </c>
      <c r="S536" s="69" t="s">
        <v>3659</v>
      </c>
      <c r="T536" s="69" t="s">
        <v>3659</v>
      </c>
      <c r="V536" s="211"/>
    </row>
    <row r="537" spans="1:22" ht="14.4" x14ac:dyDescent="0.3">
      <c r="A537" s="69" t="s">
        <v>102</v>
      </c>
      <c r="B537" s="69" t="s">
        <v>104</v>
      </c>
      <c r="C537" s="69" t="s">
        <v>3667</v>
      </c>
      <c r="D537" s="69">
        <v>302.58</v>
      </c>
      <c r="E537" s="69">
        <v>302.58</v>
      </c>
      <c r="F537" s="69">
        <v>302.58</v>
      </c>
      <c r="G537" s="69">
        <v>302.58</v>
      </c>
      <c r="H537" s="69">
        <v>302.58</v>
      </c>
      <c r="I537" s="69">
        <v>302.58</v>
      </c>
      <c r="J537" s="69">
        <v>302.58</v>
      </c>
      <c r="K537" s="69">
        <v>302.58</v>
      </c>
      <c r="L537" s="69">
        <v>302.58</v>
      </c>
      <c r="M537" s="69">
        <v>302.58</v>
      </c>
      <c r="N537" s="69">
        <v>302.58</v>
      </c>
      <c r="O537" s="69">
        <v>302.58</v>
      </c>
      <c r="P537" s="69" t="s">
        <v>20</v>
      </c>
      <c r="Q537" s="69" t="s">
        <v>3657</v>
      </c>
      <c r="R537" s="69" t="s">
        <v>3658</v>
      </c>
      <c r="S537" s="69" t="s">
        <v>3670</v>
      </c>
      <c r="T537" s="69" t="s">
        <v>3659</v>
      </c>
      <c r="V537" s="211"/>
    </row>
    <row r="538" spans="1:22" ht="14.4" x14ac:dyDescent="0.3">
      <c r="A538" s="69" t="s">
        <v>2983</v>
      </c>
      <c r="B538" s="69" t="s">
        <v>2984</v>
      </c>
      <c r="C538" s="69" t="s">
        <v>3662</v>
      </c>
      <c r="D538" s="69">
        <v>2</v>
      </c>
      <c r="E538" s="69">
        <v>1.5</v>
      </c>
      <c r="F538" s="69">
        <v>9</v>
      </c>
      <c r="G538" s="69">
        <v>7.5</v>
      </c>
      <c r="H538" s="69">
        <v>8</v>
      </c>
      <c r="I538" s="69">
        <v>15.5</v>
      </c>
      <c r="J538" s="69">
        <v>19.5</v>
      </c>
      <c r="K538" s="69">
        <v>13.5</v>
      </c>
      <c r="L538" s="69">
        <v>7</v>
      </c>
      <c r="M538" s="69">
        <v>1</v>
      </c>
      <c r="N538" s="69">
        <v>1</v>
      </c>
      <c r="O538" s="69">
        <v>0</v>
      </c>
      <c r="P538" s="69" t="s">
        <v>19</v>
      </c>
      <c r="Q538" s="69" t="s">
        <v>3657</v>
      </c>
      <c r="R538" s="69" t="s">
        <v>3658</v>
      </c>
      <c r="S538" s="69" t="s">
        <v>3670</v>
      </c>
      <c r="T538" s="69" t="s">
        <v>3659</v>
      </c>
      <c r="V538" s="211"/>
    </row>
    <row r="539" spans="1:22" ht="14.4" x14ac:dyDescent="0.3">
      <c r="A539" s="69" t="s">
        <v>384</v>
      </c>
      <c r="B539" s="69" t="s">
        <v>385</v>
      </c>
      <c r="C539" s="69" t="s">
        <v>3677</v>
      </c>
      <c r="D539" s="69">
        <v>0.28999999999999998</v>
      </c>
      <c r="E539" s="69">
        <v>0.36</v>
      </c>
      <c r="F539" s="69">
        <v>0.76</v>
      </c>
      <c r="G539" s="69">
        <v>0.65</v>
      </c>
      <c r="H539" s="69">
        <v>0.09</v>
      </c>
      <c r="I539" s="69">
        <v>0</v>
      </c>
      <c r="J539" s="69">
        <v>0</v>
      </c>
      <c r="K539" s="69">
        <v>0</v>
      </c>
      <c r="L539" s="69">
        <v>0</v>
      </c>
      <c r="M539" s="69">
        <v>0</v>
      </c>
      <c r="N539" s="69">
        <v>0.11</v>
      </c>
      <c r="O539" s="69">
        <v>0.15</v>
      </c>
      <c r="P539" s="69" t="s">
        <v>19</v>
      </c>
      <c r="Q539" s="69" t="s">
        <v>3657</v>
      </c>
      <c r="R539" s="69" t="s">
        <v>3658</v>
      </c>
      <c r="S539" s="69" t="s">
        <v>3659</v>
      </c>
      <c r="T539" s="69" t="s">
        <v>3659</v>
      </c>
      <c r="V539" s="211"/>
    </row>
    <row r="540" spans="1:22" ht="14.4" x14ac:dyDescent="0.3">
      <c r="A540" s="69" t="s">
        <v>1773</v>
      </c>
      <c r="B540" s="69" t="s">
        <v>1774</v>
      </c>
      <c r="C540" s="69" t="s">
        <v>3665</v>
      </c>
      <c r="D540" s="69">
        <v>0.81</v>
      </c>
      <c r="E540" s="69">
        <v>1.08</v>
      </c>
      <c r="F540" s="69">
        <v>1.21</v>
      </c>
      <c r="G540" s="69">
        <v>1.19</v>
      </c>
      <c r="H540" s="69">
        <v>0.78</v>
      </c>
      <c r="I540" s="69">
        <v>0.45</v>
      </c>
      <c r="J540" s="69">
        <v>0.23</v>
      </c>
      <c r="K540" s="69">
        <v>0.21</v>
      </c>
      <c r="L540" s="69">
        <v>0.21</v>
      </c>
      <c r="M540" s="69">
        <v>0.21</v>
      </c>
      <c r="N540" s="69">
        <v>0.28000000000000003</v>
      </c>
      <c r="O540" s="69">
        <v>0.28999999999999998</v>
      </c>
      <c r="P540" s="69" t="s">
        <v>19</v>
      </c>
      <c r="Q540" s="69" t="s">
        <v>3657</v>
      </c>
      <c r="R540" s="69" t="s">
        <v>3658</v>
      </c>
      <c r="S540" s="69" t="s">
        <v>3659</v>
      </c>
      <c r="T540" s="69" t="s">
        <v>3659</v>
      </c>
      <c r="V540" s="211"/>
    </row>
    <row r="541" spans="1:22" ht="14.4" x14ac:dyDescent="0.3">
      <c r="A541" s="69" t="s">
        <v>3248</v>
      </c>
      <c r="B541" s="69" t="s">
        <v>3249</v>
      </c>
      <c r="C541" s="69" t="s">
        <v>3656</v>
      </c>
      <c r="D541" s="69">
        <v>0.04</v>
      </c>
      <c r="E541" s="69">
        <v>0.03</v>
      </c>
      <c r="F541" s="69">
        <v>0.18</v>
      </c>
      <c r="G541" s="69">
        <v>0.15</v>
      </c>
      <c r="H541" s="69">
        <v>0.16</v>
      </c>
      <c r="I541" s="69">
        <v>0.31</v>
      </c>
      <c r="J541" s="69">
        <v>0.39</v>
      </c>
      <c r="K541" s="69">
        <v>0.27</v>
      </c>
      <c r="L541" s="69">
        <v>0.14000000000000001</v>
      </c>
      <c r="M541" s="69">
        <v>0.02</v>
      </c>
      <c r="N541" s="69">
        <v>0.02</v>
      </c>
      <c r="O541" s="69">
        <v>0</v>
      </c>
      <c r="P541" s="69" t="s">
        <v>19</v>
      </c>
      <c r="Q541" s="69" t="s">
        <v>3657</v>
      </c>
      <c r="R541" s="69" t="s">
        <v>3658</v>
      </c>
      <c r="S541" s="69" t="s">
        <v>3670</v>
      </c>
      <c r="T541" s="69" t="s">
        <v>3659</v>
      </c>
      <c r="V541" s="211"/>
    </row>
    <row r="542" spans="1:22" ht="14.4" x14ac:dyDescent="0.3">
      <c r="A542" s="69" t="s">
        <v>401</v>
      </c>
      <c r="B542" s="69" t="s">
        <v>402</v>
      </c>
      <c r="C542" s="69" t="s">
        <v>3656</v>
      </c>
      <c r="D542" s="69">
        <v>0.21</v>
      </c>
      <c r="E542" s="69">
        <v>0.16</v>
      </c>
      <c r="F542" s="69">
        <v>0.95</v>
      </c>
      <c r="G542" s="69">
        <v>0.79</v>
      </c>
      <c r="H542" s="69">
        <v>0.84</v>
      </c>
      <c r="I542" s="69">
        <v>1.63</v>
      </c>
      <c r="J542" s="69">
        <v>2.0499999999999998</v>
      </c>
      <c r="K542" s="69">
        <v>1.42</v>
      </c>
      <c r="L542" s="69">
        <v>0.74</v>
      </c>
      <c r="M542" s="69">
        <v>0.11</v>
      </c>
      <c r="N542" s="69">
        <v>0.11</v>
      </c>
      <c r="O542" s="69">
        <v>0</v>
      </c>
      <c r="P542" s="69" t="s">
        <v>19</v>
      </c>
      <c r="Q542" s="69" t="s">
        <v>3657</v>
      </c>
      <c r="R542" s="69" t="s">
        <v>3658</v>
      </c>
      <c r="S542" s="69" t="s">
        <v>3670</v>
      </c>
      <c r="T542" s="69" t="s">
        <v>3659</v>
      </c>
      <c r="V542" s="211"/>
    </row>
    <row r="543" spans="1:22" ht="14.4" x14ac:dyDescent="0.3">
      <c r="A543" s="69" t="s">
        <v>2148</v>
      </c>
      <c r="B543" s="69" t="s">
        <v>3063</v>
      </c>
      <c r="C543" s="69" t="s">
        <v>3662</v>
      </c>
      <c r="D543" s="69">
        <v>96</v>
      </c>
      <c r="E543" s="69">
        <v>96</v>
      </c>
      <c r="F543" s="69">
        <v>96</v>
      </c>
      <c r="G543" s="69">
        <v>96</v>
      </c>
      <c r="H543" s="69">
        <v>96</v>
      </c>
      <c r="I543" s="69">
        <v>96</v>
      </c>
      <c r="J543" s="69">
        <v>96</v>
      </c>
      <c r="K543" s="69">
        <v>96</v>
      </c>
      <c r="L543" s="69">
        <v>96</v>
      </c>
      <c r="M543" s="69">
        <v>96</v>
      </c>
      <c r="N543" s="69">
        <v>96</v>
      </c>
      <c r="O543" s="69">
        <v>96</v>
      </c>
      <c r="P543" s="69" t="s">
        <v>20</v>
      </c>
      <c r="Q543" s="69" t="s">
        <v>3657</v>
      </c>
      <c r="R543" s="69" t="s">
        <v>3658</v>
      </c>
      <c r="S543" s="69" t="s">
        <v>3659</v>
      </c>
      <c r="T543" s="69" t="s">
        <v>3659</v>
      </c>
      <c r="V543" s="211"/>
    </row>
    <row r="544" spans="1:22" ht="14.4" x14ac:dyDescent="0.3">
      <c r="A544" s="69" t="s">
        <v>3045</v>
      </c>
      <c r="B544" s="69" t="s">
        <v>3046</v>
      </c>
      <c r="C544" s="69" t="s">
        <v>3665</v>
      </c>
      <c r="D544" s="69">
        <v>9.56</v>
      </c>
      <c r="E544" s="69">
        <v>20</v>
      </c>
      <c r="F544" s="69">
        <v>24.15</v>
      </c>
      <c r="G544" s="69">
        <v>26.31</v>
      </c>
      <c r="H544" s="69">
        <v>16.399999999999999</v>
      </c>
      <c r="I544" s="69">
        <v>8.18</v>
      </c>
      <c r="J544" s="69">
        <v>2.27</v>
      </c>
      <c r="K544" s="69">
        <v>7.0000000000000007E-2</v>
      </c>
      <c r="L544" s="69">
        <v>0</v>
      </c>
      <c r="M544" s="69">
        <v>0</v>
      </c>
      <c r="N544" s="69">
        <v>2.94</v>
      </c>
      <c r="O544" s="69">
        <v>1.72</v>
      </c>
      <c r="P544" s="69" t="s">
        <v>19</v>
      </c>
      <c r="Q544" s="69" t="s">
        <v>3657</v>
      </c>
      <c r="R544" s="69" t="s">
        <v>3658</v>
      </c>
      <c r="S544" s="69" t="s">
        <v>3659</v>
      </c>
      <c r="T544" s="69" t="s">
        <v>3659</v>
      </c>
      <c r="V544" s="211"/>
    </row>
    <row r="545" spans="1:22" ht="14.4" x14ac:dyDescent="0.3">
      <c r="A545" s="69" t="s">
        <v>1199</v>
      </c>
      <c r="B545" s="69" t="s">
        <v>1200</v>
      </c>
      <c r="C545" s="69" t="s">
        <v>3672</v>
      </c>
      <c r="D545" s="69">
        <v>0</v>
      </c>
      <c r="E545" s="69">
        <v>0</v>
      </c>
      <c r="F545" s="69">
        <v>0</v>
      </c>
      <c r="G545" s="69">
        <v>0</v>
      </c>
      <c r="H545" s="69">
        <v>0</v>
      </c>
      <c r="I545" s="69">
        <v>0</v>
      </c>
      <c r="J545" s="69">
        <v>0</v>
      </c>
      <c r="K545" s="69">
        <v>0</v>
      </c>
      <c r="L545" s="69">
        <v>0</v>
      </c>
      <c r="M545" s="69">
        <v>0</v>
      </c>
      <c r="N545" s="69">
        <v>0</v>
      </c>
      <c r="O545" s="69">
        <v>0</v>
      </c>
      <c r="P545" s="69" t="s">
        <v>19</v>
      </c>
      <c r="Q545" s="69" t="s">
        <v>3657</v>
      </c>
      <c r="R545" s="69" t="s">
        <v>3663</v>
      </c>
      <c r="S545" s="69" t="s">
        <v>3659</v>
      </c>
      <c r="T545" s="69" t="s">
        <v>3659</v>
      </c>
      <c r="V545" s="211"/>
    </row>
    <row r="546" spans="1:22" ht="14.4" x14ac:dyDescent="0.3">
      <c r="A546" s="69" t="s">
        <v>1654</v>
      </c>
      <c r="B546" s="69" t="s">
        <v>1655</v>
      </c>
      <c r="C546" s="69" t="s">
        <v>3665</v>
      </c>
      <c r="D546" s="69">
        <v>26.46</v>
      </c>
      <c r="E546" s="69">
        <v>22.68</v>
      </c>
      <c r="F546" s="69">
        <v>52.92</v>
      </c>
      <c r="G546" s="69">
        <v>47.25</v>
      </c>
      <c r="H546" s="69">
        <v>47.25</v>
      </c>
      <c r="I546" s="69">
        <v>62.37</v>
      </c>
      <c r="J546" s="69">
        <v>43.47</v>
      </c>
      <c r="K546" s="69">
        <v>39.69</v>
      </c>
      <c r="L546" s="69">
        <v>28.35</v>
      </c>
      <c r="M546" s="69">
        <v>15.12</v>
      </c>
      <c r="N546" s="69">
        <v>22.68</v>
      </c>
      <c r="O546" s="69">
        <v>24.57</v>
      </c>
      <c r="P546" s="69" t="s">
        <v>19</v>
      </c>
      <c r="Q546" s="69" t="s">
        <v>3661</v>
      </c>
      <c r="R546" s="69" t="s">
        <v>3658</v>
      </c>
      <c r="S546" s="69" t="s">
        <v>3659</v>
      </c>
      <c r="T546" s="69" t="s">
        <v>3659</v>
      </c>
      <c r="V546" s="211"/>
    </row>
    <row r="547" spans="1:22" ht="14.4" x14ac:dyDescent="0.3">
      <c r="A547" s="69" t="s">
        <v>2294</v>
      </c>
      <c r="B547" s="69" t="s">
        <v>2295</v>
      </c>
      <c r="C547" s="69" t="s">
        <v>3665</v>
      </c>
      <c r="D547" s="69">
        <v>0.8</v>
      </c>
      <c r="E547" s="69">
        <v>0.6</v>
      </c>
      <c r="F547" s="69">
        <v>3.6</v>
      </c>
      <c r="G547" s="69">
        <v>3</v>
      </c>
      <c r="H547" s="69">
        <v>3.2</v>
      </c>
      <c r="I547" s="69">
        <v>6.2</v>
      </c>
      <c r="J547" s="69">
        <v>7.8</v>
      </c>
      <c r="K547" s="69">
        <v>5.4</v>
      </c>
      <c r="L547" s="69">
        <v>2.8</v>
      </c>
      <c r="M547" s="69">
        <v>0.4</v>
      </c>
      <c r="N547" s="69">
        <v>0.4</v>
      </c>
      <c r="O547" s="69">
        <v>0</v>
      </c>
      <c r="P547" s="69" t="s">
        <v>19</v>
      </c>
      <c r="Q547" s="69" t="s">
        <v>3657</v>
      </c>
      <c r="R547" s="69" t="s">
        <v>3658</v>
      </c>
      <c r="S547" s="69" t="s">
        <v>3659</v>
      </c>
      <c r="T547" s="69" t="s">
        <v>3659</v>
      </c>
      <c r="V547" s="211"/>
    </row>
    <row r="548" spans="1:22" ht="14.4" x14ac:dyDescent="0.3">
      <c r="A548" s="69" t="s">
        <v>532</v>
      </c>
      <c r="B548" s="69" t="s">
        <v>533</v>
      </c>
      <c r="C548" s="69" t="s">
        <v>3668</v>
      </c>
      <c r="D548" s="69">
        <v>0.18</v>
      </c>
      <c r="E548" s="69">
        <v>0.14000000000000001</v>
      </c>
      <c r="F548" s="69">
        <v>0.81</v>
      </c>
      <c r="G548" s="69">
        <v>0.68</v>
      </c>
      <c r="H548" s="69">
        <v>0.72</v>
      </c>
      <c r="I548" s="69">
        <v>1.4</v>
      </c>
      <c r="J548" s="69">
        <v>1.76</v>
      </c>
      <c r="K548" s="69">
        <v>1.22</v>
      </c>
      <c r="L548" s="69">
        <v>0.63</v>
      </c>
      <c r="M548" s="69">
        <v>0.09</v>
      </c>
      <c r="N548" s="69">
        <v>0.09</v>
      </c>
      <c r="O548" s="69">
        <v>0</v>
      </c>
      <c r="P548" s="69" t="s">
        <v>19</v>
      </c>
      <c r="Q548" s="69" t="s">
        <v>3657</v>
      </c>
      <c r="R548" s="69" t="s">
        <v>3658</v>
      </c>
      <c r="S548" s="69" t="s">
        <v>3659</v>
      </c>
      <c r="T548" s="69" t="s">
        <v>3659</v>
      </c>
      <c r="V548" s="211"/>
    </row>
    <row r="549" spans="1:22" ht="14.4" x14ac:dyDescent="0.3">
      <c r="A549" s="69" t="s">
        <v>3437</v>
      </c>
      <c r="B549" s="69" t="s">
        <v>3438</v>
      </c>
      <c r="C549" s="69" t="s">
        <v>3665</v>
      </c>
      <c r="D549" s="69">
        <v>0.06</v>
      </c>
      <c r="E549" s="69">
        <v>0.05</v>
      </c>
      <c r="F549" s="69">
        <v>0.27</v>
      </c>
      <c r="G549" s="69">
        <v>0.23</v>
      </c>
      <c r="H549" s="69">
        <v>0.24</v>
      </c>
      <c r="I549" s="69">
        <v>0.47</v>
      </c>
      <c r="J549" s="69">
        <v>0.59</v>
      </c>
      <c r="K549" s="69">
        <v>0.41</v>
      </c>
      <c r="L549" s="69">
        <v>0.21</v>
      </c>
      <c r="M549" s="69">
        <v>0.03</v>
      </c>
      <c r="N549" s="69">
        <v>0.03</v>
      </c>
      <c r="O549" s="69">
        <v>0</v>
      </c>
      <c r="P549" s="69" t="s">
        <v>19</v>
      </c>
      <c r="Q549" s="69" t="s">
        <v>3657</v>
      </c>
      <c r="R549" s="69" t="s">
        <v>3669</v>
      </c>
      <c r="S549" s="69" t="s">
        <v>3670</v>
      </c>
      <c r="T549" s="69" t="s">
        <v>3700</v>
      </c>
      <c r="V549" s="211"/>
    </row>
    <row r="550" spans="1:22" ht="14.4" x14ac:dyDescent="0.3">
      <c r="A550" s="69" t="s">
        <v>2707</v>
      </c>
      <c r="B550" s="69" t="s">
        <v>2708</v>
      </c>
      <c r="C550" s="69" t="s">
        <v>3662</v>
      </c>
      <c r="D550" s="69">
        <v>0.28999999999999998</v>
      </c>
      <c r="E550" s="69">
        <v>0.51</v>
      </c>
      <c r="F550" s="69">
        <v>0.56999999999999995</v>
      </c>
      <c r="G550" s="69">
        <v>0.5</v>
      </c>
      <c r="H550" s="69">
        <v>0.53</v>
      </c>
      <c r="I550" s="69">
        <v>0.6</v>
      </c>
      <c r="J550" s="69">
        <v>0.54</v>
      </c>
      <c r="K550" s="69">
        <v>0.56999999999999995</v>
      </c>
      <c r="L550" s="69">
        <v>0.75</v>
      </c>
      <c r="M550" s="69">
        <v>0.75</v>
      </c>
      <c r="N550" s="69">
        <v>0.53</v>
      </c>
      <c r="O550" s="69">
        <v>0.4</v>
      </c>
      <c r="P550" s="69" t="s">
        <v>19</v>
      </c>
      <c r="Q550" s="69" t="s">
        <v>3657</v>
      </c>
      <c r="R550" s="69" t="s">
        <v>3658</v>
      </c>
      <c r="S550" s="69" t="s">
        <v>3659</v>
      </c>
      <c r="T550" s="69" t="s">
        <v>3659</v>
      </c>
      <c r="V550" s="211"/>
    </row>
    <row r="551" spans="1:22" ht="14.4" x14ac:dyDescent="0.3">
      <c r="A551" s="69" t="s">
        <v>2336</v>
      </c>
      <c r="B551" s="69" t="s">
        <v>2337</v>
      </c>
      <c r="C551" s="69" t="s">
        <v>3662</v>
      </c>
      <c r="D551" s="69">
        <v>9.6</v>
      </c>
      <c r="E551" s="69">
        <v>9.6</v>
      </c>
      <c r="F551" s="69">
        <v>9.6</v>
      </c>
      <c r="G551" s="69">
        <v>9.6</v>
      </c>
      <c r="H551" s="69">
        <v>9.6</v>
      </c>
      <c r="I551" s="69">
        <v>9.6</v>
      </c>
      <c r="J551" s="69">
        <v>9.6</v>
      </c>
      <c r="K551" s="69">
        <v>9.6</v>
      </c>
      <c r="L551" s="69">
        <v>9.6</v>
      </c>
      <c r="M551" s="69">
        <v>9.6</v>
      </c>
      <c r="N551" s="69">
        <v>9.6</v>
      </c>
      <c r="O551" s="69">
        <v>9.6</v>
      </c>
      <c r="P551" s="69" t="s">
        <v>20</v>
      </c>
      <c r="Q551" s="69" t="s">
        <v>3657</v>
      </c>
      <c r="R551" s="69" t="s">
        <v>3658</v>
      </c>
      <c r="S551" s="69" t="s">
        <v>3835</v>
      </c>
      <c r="T551" s="69" t="s">
        <v>3659</v>
      </c>
      <c r="V551" s="211"/>
    </row>
    <row r="552" spans="1:22" ht="14.4" x14ac:dyDescent="0.3">
      <c r="A552" s="69" t="s">
        <v>1585</v>
      </c>
      <c r="B552" s="69" t="s">
        <v>2897</v>
      </c>
      <c r="C552" s="69" t="s">
        <v>3667</v>
      </c>
      <c r="D552" s="69">
        <v>210</v>
      </c>
      <c r="E552" s="69">
        <v>210</v>
      </c>
      <c r="F552" s="69">
        <v>210</v>
      </c>
      <c r="G552" s="69">
        <v>210</v>
      </c>
      <c r="H552" s="69">
        <v>210</v>
      </c>
      <c r="I552" s="69">
        <v>210</v>
      </c>
      <c r="J552" s="69">
        <v>210</v>
      </c>
      <c r="K552" s="69">
        <v>210</v>
      </c>
      <c r="L552" s="69">
        <v>210</v>
      </c>
      <c r="M552" s="69">
        <v>210</v>
      </c>
      <c r="N552" s="69">
        <v>210</v>
      </c>
      <c r="O552" s="69">
        <v>210</v>
      </c>
      <c r="P552" s="69" t="s">
        <v>20</v>
      </c>
      <c r="Q552" s="69" t="s">
        <v>3657</v>
      </c>
      <c r="R552" s="69" t="s">
        <v>3658</v>
      </c>
      <c r="S552" s="69" t="s">
        <v>3659</v>
      </c>
      <c r="T552" s="69" t="s">
        <v>3659</v>
      </c>
      <c r="V552" s="211"/>
    </row>
    <row r="553" spans="1:22" ht="14.4" x14ac:dyDescent="0.3">
      <c r="A553" s="69" t="s">
        <v>3455</v>
      </c>
      <c r="B553" s="69" t="s">
        <v>3456</v>
      </c>
      <c r="C553" s="69" t="s">
        <v>3662</v>
      </c>
      <c r="D553" s="69">
        <v>0.2</v>
      </c>
      <c r="E553" s="69">
        <v>0.15</v>
      </c>
      <c r="F553" s="69">
        <v>0.9</v>
      </c>
      <c r="G553" s="69">
        <v>0.75</v>
      </c>
      <c r="H553" s="69">
        <v>0.8</v>
      </c>
      <c r="I553" s="69">
        <v>1.55</v>
      </c>
      <c r="J553" s="69">
        <v>1.95</v>
      </c>
      <c r="K553" s="69">
        <v>1.35</v>
      </c>
      <c r="L553" s="69">
        <v>0.7</v>
      </c>
      <c r="M553" s="69">
        <v>0.1</v>
      </c>
      <c r="N553" s="69">
        <v>0.1</v>
      </c>
      <c r="O553" s="69">
        <v>0</v>
      </c>
      <c r="P553" s="69" t="s">
        <v>19</v>
      </c>
      <c r="Q553" s="69" t="s">
        <v>3657</v>
      </c>
      <c r="R553" s="69" t="s">
        <v>3658</v>
      </c>
      <c r="S553" s="69" t="s">
        <v>3659</v>
      </c>
      <c r="T553" s="69" t="s">
        <v>3659</v>
      </c>
      <c r="V553" s="211"/>
    </row>
    <row r="554" spans="1:22" ht="14.4" x14ac:dyDescent="0.3">
      <c r="A554" s="69" t="s">
        <v>3422</v>
      </c>
      <c r="B554" s="69" t="s">
        <v>3423</v>
      </c>
      <c r="C554" s="69" t="s">
        <v>3662</v>
      </c>
      <c r="D554" s="69">
        <v>0</v>
      </c>
      <c r="E554" s="69">
        <v>0</v>
      </c>
      <c r="F554" s="69">
        <v>0</v>
      </c>
      <c r="G554" s="69">
        <v>0</v>
      </c>
      <c r="H554" s="69">
        <v>0</v>
      </c>
      <c r="I554" s="69">
        <v>0</v>
      </c>
      <c r="J554" s="69">
        <v>0</v>
      </c>
      <c r="K554" s="69">
        <v>0</v>
      </c>
      <c r="L554" s="69">
        <v>0</v>
      </c>
      <c r="M554" s="69">
        <v>0</v>
      </c>
      <c r="N554" s="69">
        <v>0</v>
      </c>
      <c r="O554" s="69">
        <v>0</v>
      </c>
      <c r="P554" s="69" t="s">
        <v>19</v>
      </c>
      <c r="Q554" s="69" t="s">
        <v>3657</v>
      </c>
      <c r="R554" s="69" t="s">
        <v>3663</v>
      </c>
      <c r="S554" s="69" t="s">
        <v>3659</v>
      </c>
      <c r="T554" s="69" t="s">
        <v>3659</v>
      </c>
      <c r="V554" s="211"/>
    </row>
    <row r="555" spans="1:22" ht="14.4" x14ac:dyDescent="0.3">
      <c r="A555" s="69" t="s">
        <v>2567</v>
      </c>
      <c r="B555" s="69" t="s">
        <v>2568</v>
      </c>
      <c r="C555" s="69" t="s">
        <v>3662</v>
      </c>
      <c r="D555" s="69">
        <v>0</v>
      </c>
      <c r="E555" s="69">
        <v>0</v>
      </c>
      <c r="F555" s="69">
        <v>0</v>
      </c>
      <c r="G555" s="69">
        <v>0</v>
      </c>
      <c r="H555" s="69">
        <v>0</v>
      </c>
      <c r="I555" s="69">
        <v>0</v>
      </c>
      <c r="J555" s="69">
        <v>0</v>
      </c>
      <c r="K555" s="69">
        <v>0</v>
      </c>
      <c r="L555" s="69">
        <v>0</v>
      </c>
      <c r="M555" s="69">
        <v>0</v>
      </c>
      <c r="N555" s="69">
        <v>0</v>
      </c>
      <c r="O555" s="69">
        <v>0</v>
      </c>
      <c r="P555" s="69" t="s">
        <v>19</v>
      </c>
      <c r="Q555" s="69" t="s">
        <v>3657</v>
      </c>
      <c r="R555" s="69" t="s">
        <v>3663</v>
      </c>
      <c r="S555" s="69" t="s">
        <v>3659</v>
      </c>
      <c r="T555" s="69" t="s">
        <v>3659</v>
      </c>
      <c r="V555" s="211"/>
    </row>
    <row r="556" spans="1:22" ht="14.4" x14ac:dyDescent="0.3">
      <c r="A556" s="69" t="s">
        <v>2499</v>
      </c>
      <c r="B556" s="69" t="s">
        <v>2500</v>
      </c>
      <c r="C556" s="69" t="s">
        <v>3662</v>
      </c>
      <c r="D556" s="69">
        <v>3.36</v>
      </c>
      <c r="E556" s="69">
        <v>3.36</v>
      </c>
      <c r="F556" s="69">
        <v>3.36</v>
      </c>
      <c r="G556" s="69">
        <v>3.36</v>
      </c>
      <c r="H556" s="69">
        <v>3.36</v>
      </c>
      <c r="I556" s="69">
        <v>3.36</v>
      </c>
      <c r="J556" s="69">
        <v>3.36</v>
      </c>
      <c r="K556" s="69">
        <v>3.36</v>
      </c>
      <c r="L556" s="69">
        <v>3.36</v>
      </c>
      <c r="M556" s="69">
        <v>3.36</v>
      </c>
      <c r="N556" s="69">
        <v>3.36</v>
      </c>
      <c r="O556" s="69">
        <v>3.36</v>
      </c>
      <c r="P556" s="69" t="s">
        <v>20</v>
      </c>
      <c r="Q556" s="69" t="s">
        <v>3657</v>
      </c>
      <c r="R556" s="69" t="s">
        <v>3658</v>
      </c>
      <c r="S556" s="69" t="s">
        <v>3835</v>
      </c>
      <c r="T556" s="69" t="s">
        <v>3659</v>
      </c>
      <c r="V556" s="211"/>
    </row>
    <row r="557" spans="1:22" ht="14.4" x14ac:dyDescent="0.3">
      <c r="A557" s="69" t="s">
        <v>3259</v>
      </c>
      <c r="B557" s="69" t="s">
        <v>3260</v>
      </c>
      <c r="C557" s="69" t="s">
        <v>3665</v>
      </c>
      <c r="D557" s="69">
        <v>0</v>
      </c>
      <c r="E557" s="69">
        <v>0</v>
      </c>
      <c r="F557" s="69">
        <v>0</v>
      </c>
      <c r="G557" s="69">
        <v>0</v>
      </c>
      <c r="H557" s="69">
        <v>0</v>
      </c>
      <c r="I557" s="69">
        <v>0</v>
      </c>
      <c r="J557" s="69">
        <v>0</v>
      </c>
      <c r="K557" s="69">
        <v>0</v>
      </c>
      <c r="L557" s="69">
        <v>0</v>
      </c>
      <c r="M557" s="69">
        <v>0</v>
      </c>
      <c r="N557" s="69">
        <v>0</v>
      </c>
      <c r="O557" s="69">
        <v>0</v>
      </c>
      <c r="P557" s="69" t="s">
        <v>19</v>
      </c>
      <c r="Q557" s="69" t="s">
        <v>3657</v>
      </c>
      <c r="R557" s="69" t="s">
        <v>3658</v>
      </c>
      <c r="S557" s="69" t="s">
        <v>3659</v>
      </c>
      <c r="T557" s="69" t="s">
        <v>3659</v>
      </c>
      <c r="V557" s="211"/>
    </row>
    <row r="558" spans="1:22" ht="14.4" x14ac:dyDescent="0.3">
      <c r="A558" s="69" t="s">
        <v>1975</v>
      </c>
      <c r="B558" s="69" t="s">
        <v>2328</v>
      </c>
      <c r="C558" s="69" t="s">
        <v>3668</v>
      </c>
      <c r="D558" s="69">
        <v>593.16</v>
      </c>
      <c r="E558" s="69">
        <v>593.16</v>
      </c>
      <c r="F558" s="69">
        <v>593.16</v>
      </c>
      <c r="G558" s="69">
        <v>593.16</v>
      </c>
      <c r="H558" s="69">
        <v>585</v>
      </c>
      <c r="I558" s="69">
        <v>575</v>
      </c>
      <c r="J558" s="69">
        <v>570</v>
      </c>
      <c r="K558" s="69">
        <v>570</v>
      </c>
      <c r="L558" s="69">
        <v>580</v>
      </c>
      <c r="M558" s="69">
        <v>593.16</v>
      </c>
      <c r="N558" s="69">
        <v>593.16</v>
      </c>
      <c r="O558" s="69">
        <v>593.16</v>
      </c>
      <c r="P558" s="69" t="s">
        <v>20</v>
      </c>
      <c r="Q558" s="69" t="s">
        <v>3657</v>
      </c>
      <c r="R558" s="69" t="s">
        <v>3658</v>
      </c>
      <c r="S558" s="69" t="s">
        <v>3659</v>
      </c>
      <c r="T558" s="69" t="s">
        <v>3659</v>
      </c>
      <c r="V558" s="211"/>
    </row>
    <row r="559" spans="1:22" ht="14.4" x14ac:dyDescent="0.3">
      <c r="A559" s="69" t="s">
        <v>2836</v>
      </c>
      <c r="B559" s="69" t="s">
        <v>2837</v>
      </c>
      <c r="C559" s="69" t="s">
        <v>3665</v>
      </c>
      <c r="D559" s="69">
        <v>0.42</v>
      </c>
      <c r="E559" s="69">
        <v>0.36</v>
      </c>
      <c r="F559" s="69">
        <v>0.84</v>
      </c>
      <c r="G559" s="69">
        <v>0.75</v>
      </c>
      <c r="H559" s="69">
        <v>0.75</v>
      </c>
      <c r="I559" s="69">
        <v>0.99</v>
      </c>
      <c r="J559" s="69">
        <v>0.69</v>
      </c>
      <c r="K559" s="69">
        <v>0.63</v>
      </c>
      <c r="L559" s="69">
        <v>0.45</v>
      </c>
      <c r="M559" s="69">
        <v>0.24</v>
      </c>
      <c r="N559" s="69">
        <v>0.36</v>
      </c>
      <c r="O559" s="69">
        <v>0.39</v>
      </c>
      <c r="P559" s="69" t="s">
        <v>19</v>
      </c>
      <c r="Q559" s="69" t="s">
        <v>3661</v>
      </c>
      <c r="R559" s="69" t="s">
        <v>3658</v>
      </c>
      <c r="S559" s="69" t="s">
        <v>3659</v>
      </c>
      <c r="T559" s="69" t="s">
        <v>3659</v>
      </c>
      <c r="V559" s="211"/>
    </row>
    <row r="560" spans="1:22" ht="14.4" x14ac:dyDescent="0.3">
      <c r="A560" s="69" t="s">
        <v>3083</v>
      </c>
      <c r="B560" s="69" t="s">
        <v>3084</v>
      </c>
      <c r="C560" s="69" t="s">
        <v>3665</v>
      </c>
      <c r="D560" s="69">
        <v>1.05</v>
      </c>
      <c r="E560" s="69">
        <v>0.9</v>
      </c>
      <c r="F560" s="69">
        <v>2.1</v>
      </c>
      <c r="G560" s="69">
        <v>1.88</v>
      </c>
      <c r="H560" s="69">
        <v>1.88</v>
      </c>
      <c r="I560" s="69">
        <v>2.48</v>
      </c>
      <c r="J560" s="69">
        <v>1.73</v>
      </c>
      <c r="K560" s="69">
        <v>1.58</v>
      </c>
      <c r="L560" s="69">
        <v>1.1299999999999999</v>
      </c>
      <c r="M560" s="69">
        <v>0.6</v>
      </c>
      <c r="N560" s="69">
        <v>0.9</v>
      </c>
      <c r="O560" s="69">
        <v>0.98</v>
      </c>
      <c r="P560" s="69" t="s">
        <v>19</v>
      </c>
      <c r="Q560" s="69" t="s">
        <v>3661</v>
      </c>
      <c r="R560" s="69" t="s">
        <v>3658</v>
      </c>
      <c r="S560" s="69" t="s">
        <v>3659</v>
      </c>
      <c r="T560" s="69" t="s">
        <v>3659</v>
      </c>
      <c r="V560" s="211"/>
    </row>
    <row r="561" spans="1:22" ht="14.4" x14ac:dyDescent="0.3">
      <c r="A561" s="69" t="s">
        <v>99</v>
      </c>
      <c r="B561" s="69" t="s">
        <v>100</v>
      </c>
      <c r="C561" s="69" t="s">
        <v>3666</v>
      </c>
      <c r="D561" s="69">
        <v>0</v>
      </c>
      <c r="E561" s="69">
        <v>0</v>
      </c>
      <c r="F561" s="69">
        <v>0</v>
      </c>
      <c r="G561" s="69">
        <v>0.78</v>
      </c>
      <c r="H561" s="69">
        <v>0</v>
      </c>
      <c r="I561" s="69">
        <v>0.86</v>
      </c>
      <c r="J561" s="69">
        <v>0.79</v>
      </c>
      <c r="K561" s="69">
        <v>0.92</v>
      </c>
      <c r="L561" s="69">
        <v>0.86</v>
      </c>
      <c r="M561" s="69">
        <v>0</v>
      </c>
      <c r="N561" s="69">
        <v>0</v>
      </c>
      <c r="O561" s="69">
        <v>0</v>
      </c>
      <c r="P561" s="69" t="s">
        <v>19</v>
      </c>
      <c r="Q561" s="69" t="s">
        <v>3661</v>
      </c>
      <c r="R561" s="69" t="s">
        <v>3658</v>
      </c>
      <c r="S561" s="69" t="s">
        <v>3659</v>
      </c>
      <c r="T561" s="69" t="s">
        <v>3659</v>
      </c>
      <c r="V561" s="211"/>
    </row>
    <row r="562" spans="1:22" ht="14.4" x14ac:dyDescent="0.3">
      <c r="A562" s="69" t="s">
        <v>3622</v>
      </c>
      <c r="B562" s="69" t="s">
        <v>3623</v>
      </c>
      <c r="C562" s="69" t="s">
        <v>3666</v>
      </c>
      <c r="D562" s="69">
        <v>0.06</v>
      </c>
      <c r="E562" s="69">
        <v>0.05</v>
      </c>
      <c r="F562" s="69">
        <v>0.27</v>
      </c>
      <c r="G562" s="69">
        <v>0.23</v>
      </c>
      <c r="H562" s="69">
        <v>0.24</v>
      </c>
      <c r="I562" s="69">
        <v>0.47</v>
      </c>
      <c r="J562" s="69">
        <v>0.59</v>
      </c>
      <c r="K562" s="69">
        <v>0.41</v>
      </c>
      <c r="L562" s="69">
        <v>0.21</v>
      </c>
      <c r="M562" s="69">
        <v>0.03</v>
      </c>
      <c r="N562" s="69">
        <v>0.03</v>
      </c>
      <c r="O562" s="69">
        <v>0</v>
      </c>
      <c r="P562" s="69" t="s">
        <v>19</v>
      </c>
      <c r="Q562" s="69" t="s">
        <v>3661</v>
      </c>
      <c r="R562" s="69" t="s">
        <v>3658</v>
      </c>
      <c r="S562" s="69" t="s">
        <v>3659</v>
      </c>
      <c r="T562" s="69" t="s">
        <v>3659</v>
      </c>
      <c r="V562" s="211"/>
    </row>
    <row r="563" spans="1:22" ht="14.4" x14ac:dyDescent="0.3">
      <c r="A563" s="69" t="s">
        <v>440</v>
      </c>
      <c r="B563" s="69" t="s">
        <v>441</v>
      </c>
      <c r="C563" s="69" t="s">
        <v>3666</v>
      </c>
      <c r="D563" s="69">
        <v>0.12</v>
      </c>
      <c r="E563" s="69">
        <v>0.09</v>
      </c>
      <c r="F563" s="69">
        <v>0.54</v>
      </c>
      <c r="G563" s="69">
        <v>0.45</v>
      </c>
      <c r="H563" s="69">
        <v>0.48</v>
      </c>
      <c r="I563" s="69">
        <v>0.93</v>
      </c>
      <c r="J563" s="69">
        <v>1.17</v>
      </c>
      <c r="K563" s="69">
        <v>0.81</v>
      </c>
      <c r="L563" s="69">
        <v>0.42</v>
      </c>
      <c r="M563" s="69">
        <v>0.06</v>
      </c>
      <c r="N563" s="69">
        <v>0.06</v>
      </c>
      <c r="O563" s="69">
        <v>0</v>
      </c>
      <c r="P563" s="69" t="s">
        <v>19</v>
      </c>
      <c r="Q563" s="69" t="s">
        <v>3661</v>
      </c>
      <c r="R563" s="69" t="s">
        <v>3658</v>
      </c>
      <c r="S563" s="69" t="s">
        <v>3659</v>
      </c>
      <c r="T563" s="69" t="s">
        <v>3659</v>
      </c>
      <c r="V563" s="211"/>
    </row>
    <row r="564" spans="1:22" ht="14.4" x14ac:dyDescent="0.3">
      <c r="A564" s="69" t="s">
        <v>2890</v>
      </c>
      <c r="B564" s="69" t="s">
        <v>2891</v>
      </c>
      <c r="C564" s="69" t="s">
        <v>3666</v>
      </c>
      <c r="D564" s="69">
        <v>10</v>
      </c>
      <c r="E564" s="69">
        <v>10</v>
      </c>
      <c r="F564" s="69">
        <v>10</v>
      </c>
      <c r="G564" s="69">
        <v>10</v>
      </c>
      <c r="H564" s="69">
        <v>10</v>
      </c>
      <c r="I564" s="69">
        <v>10</v>
      </c>
      <c r="J564" s="69">
        <v>10</v>
      </c>
      <c r="K564" s="69">
        <v>10</v>
      </c>
      <c r="L564" s="69">
        <v>10</v>
      </c>
      <c r="M564" s="69">
        <v>10</v>
      </c>
      <c r="N564" s="69">
        <v>10</v>
      </c>
      <c r="O564" s="69">
        <v>10</v>
      </c>
      <c r="P564" s="69" t="s">
        <v>20</v>
      </c>
      <c r="Q564" s="69" t="s">
        <v>3661</v>
      </c>
      <c r="R564" s="69" t="s">
        <v>3658</v>
      </c>
      <c r="S564" s="69" t="s">
        <v>3659</v>
      </c>
      <c r="T564" s="69" t="s">
        <v>3659</v>
      </c>
      <c r="V564" s="211"/>
    </row>
    <row r="565" spans="1:22" ht="14.4" x14ac:dyDescent="0.3">
      <c r="A565" s="69" t="s">
        <v>3291</v>
      </c>
      <c r="B565" s="69" t="s">
        <v>3292</v>
      </c>
      <c r="C565" s="69" t="s">
        <v>3666</v>
      </c>
      <c r="D565" s="69">
        <v>10</v>
      </c>
      <c r="E565" s="69">
        <v>10</v>
      </c>
      <c r="F565" s="69">
        <v>10</v>
      </c>
      <c r="G565" s="69">
        <v>10</v>
      </c>
      <c r="H565" s="69">
        <v>10</v>
      </c>
      <c r="I565" s="69">
        <v>10</v>
      </c>
      <c r="J565" s="69">
        <v>10</v>
      </c>
      <c r="K565" s="69">
        <v>10</v>
      </c>
      <c r="L565" s="69">
        <v>10</v>
      </c>
      <c r="M565" s="69">
        <v>10</v>
      </c>
      <c r="N565" s="69">
        <v>10</v>
      </c>
      <c r="O565" s="69">
        <v>10</v>
      </c>
      <c r="P565" s="69" t="s">
        <v>20</v>
      </c>
      <c r="Q565" s="69" t="s">
        <v>3661</v>
      </c>
      <c r="R565" s="69" t="s">
        <v>3658</v>
      </c>
      <c r="S565" s="69" t="s">
        <v>3659</v>
      </c>
      <c r="T565" s="69" t="s">
        <v>3659</v>
      </c>
      <c r="V565" s="211"/>
    </row>
    <row r="566" spans="1:22" ht="14.4" x14ac:dyDescent="0.3">
      <c r="A566" s="69" t="s">
        <v>950</v>
      </c>
      <c r="B566" s="69" t="s">
        <v>951</v>
      </c>
      <c r="C566" s="69" t="s">
        <v>3666</v>
      </c>
      <c r="D566" s="69">
        <v>0.22</v>
      </c>
      <c r="E566" s="69">
        <v>0.17</v>
      </c>
      <c r="F566" s="69">
        <v>0.99</v>
      </c>
      <c r="G566" s="69">
        <v>0.83</v>
      </c>
      <c r="H566" s="69">
        <v>0.88</v>
      </c>
      <c r="I566" s="69">
        <v>1.71</v>
      </c>
      <c r="J566" s="69">
        <v>2.15</v>
      </c>
      <c r="K566" s="69">
        <v>1.49</v>
      </c>
      <c r="L566" s="69">
        <v>0.77</v>
      </c>
      <c r="M566" s="69">
        <v>0.11</v>
      </c>
      <c r="N566" s="69">
        <v>0.11</v>
      </c>
      <c r="O566" s="69">
        <v>0</v>
      </c>
      <c r="P566" s="69" t="s">
        <v>19</v>
      </c>
      <c r="Q566" s="69" t="s">
        <v>3661</v>
      </c>
      <c r="R566" s="69" t="s">
        <v>3658</v>
      </c>
      <c r="S566" s="69" t="s">
        <v>3659</v>
      </c>
      <c r="T566" s="69" t="s">
        <v>3659</v>
      </c>
      <c r="V566" s="211"/>
    </row>
    <row r="567" spans="1:22" ht="14.4" x14ac:dyDescent="0.3">
      <c r="A567" s="69" t="s">
        <v>2111</v>
      </c>
      <c r="B567" s="69" t="s">
        <v>2112</v>
      </c>
      <c r="C567" s="69" t="s">
        <v>3666</v>
      </c>
      <c r="D567" s="69">
        <v>0.06</v>
      </c>
      <c r="E567" s="69">
        <v>0.05</v>
      </c>
      <c r="F567" s="69">
        <v>0.27</v>
      </c>
      <c r="G567" s="69">
        <v>0.23</v>
      </c>
      <c r="H567" s="69">
        <v>0.24</v>
      </c>
      <c r="I567" s="69">
        <v>0.47</v>
      </c>
      <c r="J567" s="69">
        <v>0.59</v>
      </c>
      <c r="K567" s="69">
        <v>0.41</v>
      </c>
      <c r="L567" s="69">
        <v>0.21</v>
      </c>
      <c r="M567" s="69">
        <v>0.03</v>
      </c>
      <c r="N567" s="69">
        <v>0.03</v>
      </c>
      <c r="O567" s="69">
        <v>0</v>
      </c>
      <c r="P567" s="69" t="s">
        <v>19</v>
      </c>
      <c r="Q567" s="69" t="s">
        <v>3661</v>
      </c>
      <c r="R567" s="69" t="s">
        <v>3658</v>
      </c>
      <c r="S567" s="69" t="s">
        <v>3659</v>
      </c>
      <c r="T567" s="69" t="s">
        <v>3659</v>
      </c>
      <c r="V567" s="211"/>
    </row>
    <row r="568" spans="1:22" ht="14.4" x14ac:dyDescent="0.3">
      <c r="A568" s="69" t="s">
        <v>2528</v>
      </c>
      <c r="B568" s="69" t="s">
        <v>2529</v>
      </c>
      <c r="C568" s="69" t="s">
        <v>3666</v>
      </c>
      <c r="D568" s="69">
        <v>0.04</v>
      </c>
      <c r="E568" s="69">
        <v>0.03</v>
      </c>
      <c r="F568" s="69">
        <v>0.18</v>
      </c>
      <c r="G568" s="69">
        <v>0.15</v>
      </c>
      <c r="H568" s="69">
        <v>0.16</v>
      </c>
      <c r="I568" s="69">
        <v>0.31</v>
      </c>
      <c r="J568" s="69">
        <v>0.39</v>
      </c>
      <c r="K568" s="69">
        <v>0.27</v>
      </c>
      <c r="L568" s="69">
        <v>0.14000000000000001</v>
      </c>
      <c r="M568" s="69">
        <v>0.02</v>
      </c>
      <c r="N568" s="69">
        <v>0.02</v>
      </c>
      <c r="O568" s="69">
        <v>0</v>
      </c>
      <c r="P568" s="69" t="s">
        <v>19</v>
      </c>
      <c r="Q568" s="69" t="s">
        <v>3661</v>
      </c>
      <c r="R568" s="69" t="s">
        <v>3658</v>
      </c>
      <c r="S568" s="69" t="s">
        <v>3659</v>
      </c>
      <c r="T568" s="69" t="s">
        <v>3659</v>
      </c>
      <c r="V568" s="211"/>
    </row>
    <row r="569" spans="1:22" ht="14.4" x14ac:dyDescent="0.3">
      <c r="A569" s="69" t="s">
        <v>1792</v>
      </c>
      <c r="B569" s="69" t="s">
        <v>1793</v>
      </c>
      <c r="C569" s="69" t="s">
        <v>3666</v>
      </c>
      <c r="D569" s="69">
        <v>0</v>
      </c>
      <c r="E569" s="69">
        <v>0</v>
      </c>
      <c r="F569" s="69">
        <v>0</v>
      </c>
      <c r="G569" s="69">
        <v>0</v>
      </c>
      <c r="H569" s="69">
        <v>0</v>
      </c>
      <c r="I569" s="69">
        <v>0</v>
      </c>
      <c r="J569" s="69">
        <v>0</v>
      </c>
      <c r="K569" s="69">
        <v>0</v>
      </c>
      <c r="L569" s="69">
        <v>0</v>
      </c>
      <c r="M569" s="69">
        <v>0</v>
      </c>
      <c r="N569" s="69">
        <v>0</v>
      </c>
      <c r="O569" s="69">
        <v>0</v>
      </c>
      <c r="P569" s="69" t="s">
        <v>19</v>
      </c>
      <c r="Q569" s="69" t="s">
        <v>3661</v>
      </c>
      <c r="R569" s="69" t="s">
        <v>3658</v>
      </c>
      <c r="S569" s="69" t="s">
        <v>3659</v>
      </c>
      <c r="T569" s="69" t="s">
        <v>3659</v>
      </c>
      <c r="V569" s="211"/>
    </row>
    <row r="570" spans="1:22" ht="14.4" x14ac:dyDescent="0.3">
      <c r="A570" s="69" t="s">
        <v>2273</v>
      </c>
      <c r="B570" s="69" t="s">
        <v>2274</v>
      </c>
      <c r="C570" s="69" t="s">
        <v>3666</v>
      </c>
      <c r="D570" s="69">
        <v>46</v>
      </c>
      <c r="E570" s="69">
        <v>46</v>
      </c>
      <c r="F570" s="69">
        <v>46</v>
      </c>
      <c r="G570" s="69">
        <v>46</v>
      </c>
      <c r="H570" s="69">
        <v>46</v>
      </c>
      <c r="I570" s="69">
        <v>46</v>
      </c>
      <c r="J570" s="69">
        <v>46</v>
      </c>
      <c r="K570" s="69">
        <v>46</v>
      </c>
      <c r="L570" s="69">
        <v>46</v>
      </c>
      <c r="M570" s="69">
        <v>46</v>
      </c>
      <c r="N570" s="69">
        <v>46</v>
      </c>
      <c r="O570" s="69">
        <v>46</v>
      </c>
      <c r="P570" s="69" t="s">
        <v>20</v>
      </c>
      <c r="Q570" s="69" t="s">
        <v>3661</v>
      </c>
      <c r="R570" s="69" t="s">
        <v>3658</v>
      </c>
      <c r="S570" s="69" t="s">
        <v>3659</v>
      </c>
      <c r="T570" s="69" t="s">
        <v>3659</v>
      </c>
      <c r="V570" s="211"/>
    </row>
    <row r="571" spans="1:22" ht="14.4" x14ac:dyDescent="0.3">
      <c r="A571" s="69" t="s">
        <v>2826</v>
      </c>
      <c r="B571" s="69" t="s">
        <v>2827</v>
      </c>
      <c r="C571" s="69" t="s">
        <v>3666</v>
      </c>
      <c r="D571" s="69">
        <v>2.4</v>
      </c>
      <c r="E571" s="69">
        <v>2.91</v>
      </c>
      <c r="F571" s="69">
        <v>2.91</v>
      </c>
      <c r="G571" s="69">
        <v>1.56</v>
      </c>
      <c r="H571" s="69">
        <v>1.53</v>
      </c>
      <c r="I571" s="69">
        <v>1.76</v>
      </c>
      <c r="J571" s="69">
        <v>1.94</v>
      </c>
      <c r="K571" s="69">
        <v>2.06</v>
      </c>
      <c r="L571" s="69">
        <v>1.93</v>
      </c>
      <c r="M571" s="69">
        <v>1.71</v>
      </c>
      <c r="N571" s="69">
        <v>1.54</v>
      </c>
      <c r="O571" s="69">
        <v>1.2</v>
      </c>
      <c r="P571" s="69" t="s">
        <v>20</v>
      </c>
      <c r="Q571" s="69" t="s">
        <v>3661</v>
      </c>
      <c r="R571" s="69" t="s">
        <v>3658</v>
      </c>
      <c r="S571" s="69" t="s">
        <v>3659</v>
      </c>
      <c r="T571" s="69" t="s">
        <v>3659</v>
      </c>
      <c r="V571" s="211"/>
    </row>
    <row r="572" spans="1:22" ht="14.4" x14ac:dyDescent="0.3">
      <c r="A572" s="69" t="s">
        <v>3590</v>
      </c>
      <c r="B572" s="69" t="s">
        <v>3591</v>
      </c>
      <c r="C572" s="69" t="s">
        <v>3668</v>
      </c>
      <c r="D572" s="69">
        <v>0.01</v>
      </c>
      <c r="E572" s="69">
        <v>0.01</v>
      </c>
      <c r="F572" s="69">
        <v>0.01</v>
      </c>
      <c r="G572" s="69">
        <v>0.01</v>
      </c>
      <c r="H572" s="69">
        <v>0.01</v>
      </c>
      <c r="I572" s="69">
        <v>0.01</v>
      </c>
      <c r="J572" s="69">
        <v>0.01</v>
      </c>
      <c r="K572" s="69">
        <v>0.01</v>
      </c>
      <c r="L572" s="69">
        <v>0.01</v>
      </c>
      <c r="M572" s="69">
        <v>0.01</v>
      </c>
      <c r="N572" s="69">
        <v>0.01</v>
      </c>
      <c r="O572" s="69">
        <v>0.01</v>
      </c>
      <c r="P572" s="69" t="s">
        <v>19</v>
      </c>
      <c r="Q572" s="69" t="s">
        <v>3657</v>
      </c>
      <c r="R572" s="69" t="s">
        <v>3658</v>
      </c>
      <c r="S572" s="69" t="s">
        <v>3659</v>
      </c>
      <c r="T572" s="69" t="s">
        <v>3659</v>
      </c>
      <c r="V572" s="211"/>
    </row>
    <row r="573" spans="1:22" ht="14.4" x14ac:dyDescent="0.3">
      <c r="A573" s="69" t="s">
        <v>2200</v>
      </c>
      <c r="B573" s="69" t="s">
        <v>2201</v>
      </c>
      <c r="C573" s="69" t="s">
        <v>3665</v>
      </c>
      <c r="D573" s="69">
        <v>47.3</v>
      </c>
      <c r="E573" s="69">
        <v>46.65</v>
      </c>
      <c r="F573" s="69">
        <v>46</v>
      </c>
      <c r="G573" s="69">
        <v>45.2</v>
      </c>
      <c r="H573" s="69">
        <v>46.6</v>
      </c>
      <c r="I573" s="69">
        <v>45.2</v>
      </c>
      <c r="J573" s="69">
        <v>45.9</v>
      </c>
      <c r="K573" s="69">
        <v>44.4</v>
      </c>
      <c r="L573" s="69">
        <v>44.8</v>
      </c>
      <c r="M573" s="69">
        <v>46</v>
      </c>
      <c r="N573" s="69">
        <v>46.5</v>
      </c>
      <c r="O573" s="69">
        <v>46.8</v>
      </c>
      <c r="P573" s="69" t="s">
        <v>20</v>
      </c>
      <c r="Q573" s="69" t="s">
        <v>3657</v>
      </c>
      <c r="R573" s="69" t="s">
        <v>3658</v>
      </c>
      <c r="S573" s="69" t="s">
        <v>3659</v>
      </c>
      <c r="T573" s="69" t="s">
        <v>3659</v>
      </c>
      <c r="V573" s="211"/>
    </row>
    <row r="574" spans="1:22" ht="14.4" x14ac:dyDescent="0.3">
      <c r="A574" s="69" t="s">
        <v>2424</v>
      </c>
      <c r="B574" s="69" t="s">
        <v>2424</v>
      </c>
      <c r="C574" s="69" t="s">
        <v>3668</v>
      </c>
      <c r="D574" s="69">
        <v>0</v>
      </c>
      <c r="E574" s="69">
        <v>0</v>
      </c>
      <c r="F574" s="69">
        <v>0</v>
      </c>
      <c r="G574" s="69">
        <v>0</v>
      </c>
      <c r="H574" s="69">
        <v>0</v>
      </c>
      <c r="I574" s="69">
        <v>0</v>
      </c>
      <c r="J574" s="69">
        <v>0</v>
      </c>
      <c r="K574" s="69">
        <v>0</v>
      </c>
      <c r="L574" s="69">
        <v>0</v>
      </c>
      <c r="M574" s="69">
        <v>0</v>
      </c>
      <c r="N574" s="69">
        <v>0</v>
      </c>
      <c r="O574" s="69">
        <v>0</v>
      </c>
      <c r="P574" s="69" t="s">
        <v>19</v>
      </c>
      <c r="Q574" s="69" t="s">
        <v>3657</v>
      </c>
      <c r="R574" s="69" t="s">
        <v>3658</v>
      </c>
      <c r="S574" s="69" t="s">
        <v>3659</v>
      </c>
      <c r="T574" s="69" t="s">
        <v>3659</v>
      </c>
      <c r="V574" s="211"/>
    </row>
    <row r="575" spans="1:22" ht="14.4" x14ac:dyDescent="0.3">
      <c r="A575" s="69" t="s">
        <v>2224</v>
      </c>
      <c r="B575" s="69" t="s">
        <v>2225</v>
      </c>
      <c r="C575" s="69" t="s">
        <v>3660</v>
      </c>
      <c r="D575" s="69">
        <v>47.2</v>
      </c>
      <c r="E575" s="69">
        <v>47.2</v>
      </c>
      <c r="F575" s="69">
        <v>47.2</v>
      </c>
      <c r="G575" s="69">
        <v>47.2</v>
      </c>
      <c r="H575" s="69">
        <v>47.2</v>
      </c>
      <c r="I575" s="69">
        <v>47.2</v>
      </c>
      <c r="J575" s="69">
        <v>47.2</v>
      </c>
      <c r="K575" s="69">
        <v>47.2</v>
      </c>
      <c r="L575" s="69">
        <v>47.2</v>
      </c>
      <c r="M575" s="69">
        <v>47.2</v>
      </c>
      <c r="N575" s="69">
        <v>47.2</v>
      </c>
      <c r="O575" s="69">
        <v>47.2</v>
      </c>
      <c r="P575" s="69" t="s">
        <v>20</v>
      </c>
      <c r="Q575" s="69" t="s">
        <v>3661</v>
      </c>
      <c r="R575" s="69" t="s">
        <v>3658</v>
      </c>
      <c r="S575" s="69" t="s">
        <v>3659</v>
      </c>
      <c r="T575" s="69" t="s">
        <v>3659</v>
      </c>
      <c r="V575" s="211"/>
    </row>
    <row r="576" spans="1:22" ht="14.4" x14ac:dyDescent="0.3">
      <c r="A576" s="69" t="s">
        <v>3419</v>
      </c>
      <c r="B576" s="69" t="s">
        <v>3420</v>
      </c>
      <c r="C576" s="69" t="s">
        <v>3662</v>
      </c>
      <c r="D576" s="69">
        <v>2.4</v>
      </c>
      <c r="E576" s="69">
        <v>1.8</v>
      </c>
      <c r="F576" s="69">
        <v>10.8</v>
      </c>
      <c r="G576" s="69">
        <v>9</v>
      </c>
      <c r="H576" s="69">
        <v>9.6</v>
      </c>
      <c r="I576" s="69">
        <v>18.600000000000001</v>
      </c>
      <c r="J576" s="69">
        <v>23.4</v>
      </c>
      <c r="K576" s="69">
        <v>16.2</v>
      </c>
      <c r="L576" s="69">
        <v>8.4</v>
      </c>
      <c r="M576" s="69">
        <v>1.2</v>
      </c>
      <c r="N576" s="69">
        <v>1.2</v>
      </c>
      <c r="O576" s="69">
        <v>0</v>
      </c>
      <c r="P576" s="69" t="s">
        <v>19</v>
      </c>
      <c r="Q576" s="69" t="s">
        <v>3657</v>
      </c>
      <c r="R576" s="69" t="s">
        <v>3658</v>
      </c>
      <c r="S576" s="69" t="s">
        <v>3659</v>
      </c>
      <c r="T576" s="69" t="s">
        <v>3659</v>
      </c>
      <c r="V576" s="211"/>
    </row>
    <row r="577" spans="1:22" ht="14.4" x14ac:dyDescent="0.3">
      <c r="A577" s="69" t="s">
        <v>2400</v>
      </c>
      <c r="B577" s="69" t="s">
        <v>2401</v>
      </c>
      <c r="C577" s="69" t="s">
        <v>3662</v>
      </c>
      <c r="D577" s="69">
        <v>0</v>
      </c>
      <c r="E577" s="69">
        <v>0</v>
      </c>
      <c r="F577" s="69">
        <v>0</v>
      </c>
      <c r="G577" s="69">
        <v>0</v>
      </c>
      <c r="H577" s="69">
        <v>0</v>
      </c>
      <c r="I577" s="69">
        <v>0</v>
      </c>
      <c r="J577" s="69">
        <v>0</v>
      </c>
      <c r="K577" s="69">
        <v>0</v>
      </c>
      <c r="L577" s="69">
        <v>0</v>
      </c>
      <c r="M577" s="69">
        <v>0</v>
      </c>
      <c r="N577" s="69">
        <v>0</v>
      </c>
      <c r="O577" s="69">
        <v>0</v>
      </c>
      <c r="P577" s="69" t="s">
        <v>19</v>
      </c>
      <c r="Q577" s="69" t="s">
        <v>3657</v>
      </c>
      <c r="R577" s="69" t="s">
        <v>3663</v>
      </c>
      <c r="S577" s="69" t="s">
        <v>3659</v>
      </c>
      <c r="T577" s="69" t="s">
        <v>3659</v>
      </c>
      <c r="V577" s="211"/>
    </row>
    <row r="578" spans="1:22" ht="14.4" x14ac:dyDescent="0.3">
      <c r="A578" s="69" t="s">
        <v>2182</v>
      </c>
      <c r="B578" s="69" t="s">
        <v>2183</v>
      </c>
      <c r="C578" s="69" t="s">
        <v>3666</v>
      </c>
      <c r="D578" s="69">
        <v>2.02</v>
      </c>
      <c r="E578" s="69">
        <v>4.76</v>
      </c>
      <c r="F578" s="69">
        <v>8.17</v>
      </c>
      <c r="G578" s="69">
        <v>9.36</v>
      </c>
      <c r="H578" s="69">
        <v>11.77</v>
      </c>
      <c r="I578" s="69">
        <v>12.16</v>
      </c>
      <c r="J578" s="69">
        <v>13.24</v>
      </c>
      <c r="K578" s="69">
        <v>13.54</v>
      </c>
      <c r="L578" s="69">
        <v>14.36</v>
      </c>
      <c r="M578" s="69">
        <v>14</v>
      </c>
      <c r="N578" s="69">
        <v>12.9</v>
      </c>
      <c r="O578" s="69">
        <v>11.28</v>
      </c>
      <c r="P578" s="69" t="s">
        <v>20</v>
      </c>
      <c r="Q578" s="69" t="s">
        <v>3661</v>
      </c>
      <c r="R578" s="69" t="s">
        <v>3658</v>
      </c>
      <c r="S578" s="69" t="s">
        <v>3659</v>
      </c>
      <c r="T578" s="69" t="s">
        <v>3659</v>
      </c>
      <c r="V578" s="211"/>
    </row>
    <row r="579" spans="1:22" ht="14.4" x14ac:dyDescent="0.3">
      <c r="A579" s="69" t="s">
        <v>270</v>
      </c>
      <c r="B579" s="69" t="s">
        <v>271</v>
      </c>
      <c r="C579" s="69" t="s">
        <v>3665</v>
      </c>
      <c r="D579" s="69">
        <v>0.8</v>
      </c>
      <c r="E579" s="69">
        <v>0.6</v>
      </c>
      <c r="F579" s="69">
        <v>3.6</v>
      </c>
      <c r="G579" s="69">
        <v>3</v>
      </c>
      <c r="H579" s="69">
        <v>3.2</v>
      </c>
      <c r="I579" s="69">
        <v>6.2</v>
      </c>
      <c r="J579" s="69">
        <v>7.8</v>
      </c>
      <c r="K579" s="69">
        <v>5.4</v>
      </c>
      <c r="L579" s="69">
        <v>2.8</v>
      </c>
      <c r="M579" s="69">
        <v>0.4</v>
      </c>
      <c r="N579" s="69">
        <v>0.4</v>
      </c>
      <c r="O579" s="69">
        <v>0</v>
      </c>
      <c r="P579" s="69" t="s">
        <v>19</v>
      </c>
      <c r="Q579" s="69" t="s">
        <v>3661</v>
      </c>
      <c r="R579" s="69" t="s">
        <v>3658</v>
      </c>
      <c r="S579" s="69" t="s">
        <v>3659</v>
      </c>
      <c r="T579" s="69" t="s">
        <v>3659</v>
      </c>
      <c r="V579" s="211"/>
    </row>
    <row r="580" spans="1:22" ht="14.4" x14ac:dyDescent="0.3">
      <c r="A580" s="69" t="s">
        <v>3527</v>
      </c>
      <c r="B580" s="69" t="s">
        <v>3528</v>
      </c>
      <c r="C580" s="69" t="s">
        <v>3665</v>
      </c>
      <c r="D580" s="69">
        <v>0</v>
      </c>
      <c r="E580" s="69">
        <v>0</v>
      </c>
      <c r="F580" s="69">
        <v>0</v>
      </c>
      <c r="G580" s="69">
        <v>0</v>
      </c>
      <c r="H580" s="69">
        <v>0</v>
      </c>
      <c r="I580" s="69">
        <v>0</v>
      </c>
      <c r="J580" s="69">
        <v>0</v>
      </c>
      <c r="K580" s="69">
        <v>0</v>
      </c>
      <c r="L580" s="69">
        <v>0</v>
      </c>
      <c r="M580" s="69">
        <v>0</v>
      </c>
      <c r="N580" s="69">
        <v>0</v>
      </c>
      <c r="O580" s="69">
        <v>0</v>
      </c>
      <c r="P580" s="69" t="s">
        <v>19</v>
      </c>
      <c r="Q580" s="69" t="s">
        <v>3661</v>
      </c>
      <c r="R580" s="69" t="s">
        <v>3658</v>
      </c>
      <c r="S580" s="69" t="s">
        <v>3659</v>
      </c>
      <c r="T580" s="69" t="s">
        <v>3659</v>
      </c>
      <c r="V580" s="211"/>
    </row>
    <row r="581" spans="1:22" ht="14.4" x14ac:dyDescent="0.3">
      <c r="A581" s="69" t="s">
        <v>1312</v>
      </c>
      <c r="B581" s="69" t="s">
        <v>1313</v>
      </c>
      <c r="C581" s="69" t="s">
        <v>3664</v>
      </c>
      <c r="D581" s="69">
        <v>0.38</v>
      </c>
      <c r="E581" s="69">
        <v>3.2</v>
      </c>
      <c r="F581" s="69">
        <v>7.9</v>
      </c>
      <c r="G581" s="69">
        <v>8.18</v>
      </c>
      <c r="H581" s="69">
        <v>6.23</v>
      </c>
      <c r="I581" s="69">
        <v>8.92</v>
      </c>
      <c r="J581" s="69">
        <v>9.39</v>
      </c>
      <c r="K581" s="69">
        <v>7.47</v>
      </c>
      <c r="L581" s="69">
        <v>5.62</v>
      </c>
      <c r="M581" s="69">
        <v>2.19</v>
      </c>
      <c r="N581" s="69">
        <v>0.88</v>
      </c>
      <c r="O581" s="69">
        <v>1.05</v>
      </c>
      <c r="P581" s="69" t="s">
        <v>19</v>
      </c>
      <c r="Q581" s="69" t="s">
        <v>3657</v>
      </c>
      <c r="R581" s="69" t="s">
        <v>3658</v>
      </c>
      <c r="S581" s="69" t="s">
        <v>3659</v>
      </c>
      <c r="T581" s="69" t="s">
        <v>3659</v>
      </c>
      <c r="V581" s="211"/>
    </row>
    <row r="582" spans="1:22" ht="14.4" x14ac:dyDescent="0.3">
      <c r="A582" s="69" t="s">
        <v>2119</v>
      </c>
      <c r="B582" s="69" t="s">
        <v>2120</v>
      </c>
      <c r="C582" s="69" t="s">
        <v>3660</v>
      </c>
      <c r="D582" s="69">
        <v>5.0599999999999996</v>
      </c>
      <c r="E582" s="69">
        <v>5.07</v>
      </c>
      <c r="F582" s="69">
        <v>4.93</v>
      </c>
      <c r="G582" s="69">
        <v>5</v>
      </c>
      <c r="H582" s="69">
        <v>5</v>
      </c>
      <c r="I582" s="69">
        <v>4.6900000000000004</v>
      </c>
      <c r="J582" s="69">
        <v>4.72</v>
      </c>
      <c r="K582" s="69">
        <v>4.97</v>
      </c>
      <c r="L582" s="69">
        <v>4.8499999999999996</v>
      </c>
      <c r="M582" s="69">
        <v>4.9400000000000004</v>
      </c>
      <c r="N582" s="69">
        <v>4.95</v>
      </c>
      <c r="O582" s="69">
        <v>5</v>
      </c>
      <c r="P582" s="69" t="s">
        <v>19</v>
      </c>
      <c r="Q582" s="69" t="s">
        <v>3661</v>
      </c>
      <c r="R582" s="69" t="s">
        <v>3658</v>
      </c>
      <c r="S582" s="69" t="s">
        <v>3659</v>
      </c>
      <c r="T582" s="69" t="s">
        <v>3659</v>
      </c>
      <c r="V582" s="211"/>
    </row>
    <row r="583" spans="1:22" ht="14.4" x14ac:dyDescent="0.3">
      <c r="A583" s="69" t="s">
        <v>1356</v>
      </c>
      <c r="B583" s="69" t="s">
        <v>1357</v>
      </c>
      <c r="C583" s="69" t="s">
        <v>3660</v>
      </c>
      <c r="D583" s="69">
        <v>0.5</v>
      </c>
      <c r="E583" s="69">
        <v>0.49</v>
      </c>
      <c r="F583" s="69">
        <v>0.47</v>
      </c>
      <c r="G583" s="69">
        <v>0.4</v>
      </c>
      <c r="H583" s="69">
        <v>0.51</v>
      </c>
      <c r="I583" s="69">
        <v>0.54</v>
      </c>
      <c r="J583" s="69">
        <v>0.56999999999999995</v>
      </c>
      <c r="K583" s="69">
        <v>0.62</v>
      </c>
      <c r="L583" s="69">
        <v>0.65</v>
      </c>
      <c r="M583" s="69">
        <v>0.63</v>
      </c>
      <c r="N583" s="69">
        <v>0.64</v>
      </c>
      <c r="O583" s="69">
        <v>0.64</v>
      </c>
      <c r="P583" s="69" t="s">
        <v>19</v>
      </c>
      <c r="Q583" s="69" t="s">
        <v>3661</v>
      </c>
      <c r="R583" s="69" t="s">
        <v>3658</v>
      </c>
      <c r="S583" s="69" t="s">
        <v>3659</v>
      </c>
      <c r="T583" s="69" t="s">
        <v>3659</v>
      </c>
      <c r="V583" s="211"/>
    </row>
    <row r="584" spans="1:22" ht="14.4" x14ac:dyDescent="0.3">
      <c r="A584" s="69" t="s">
        <v>1762</v>
      </c>
      <c r="B584" s="69" t="s">
        <v>1763</v>
      </c>
      <c r="C584" s="69" t="s">
        <v>3665</v>
      </c>
      <c r="D584" s="69">
        <v>5.34</v>
      </c>
      <c r="E584" s="69">
        <v>4.58</v>
      </c>
      <c r="F584" s="69">
        <v>10.68</v>
      </c>
      <c r="G584" s="69">
        <v>9.5399999999999991</v>
      </c>
      <c r="H584" s="69">
        <v>9.5399999999999991</v>
      </c>
      <c r="I584" s="69">
        <v>12.59</v>
      </c>
      <c r="J584" s="69">
        <v>8.7799999999999994</v>
      </c>
      <c r="K584" s="69">
        <v>8.01</v>
      </c>
      <c r="L584" s="69">
        <v>5.72</v>
      </c>
      <c r="M584" s="69">
        <v>3.05</v>
      </c>
      <c r="N584" s="69">
        <v>4.58</v>
      </c>
      <c r="O584" s="69">
        <v>4.96</v>
      </c>
      <c r="P584" s="69" t="s">
        <v>19</v>
      </c>
      <c r="Q584" s="69" t="s">
        <v>3661</v>
      </c>
      <c r="R584" s="69" t="s">
        <v>3658</v>
      </c>
      <c r="S584" s="69" t="s">
        <v>3659</v>
      </c>
      <c r="T584" s="69" t="s">
        <v>3659</v>
      </c>
      <c r="V584" s="211"/>
    </row>
    <row r="585" spans="1:22" ht="14.4" x14ac:dyDescent="0.3">
      <c r="A585" s="69" t="s">
        <v>1754</v>
      </c>
      <c r="B585" s="69" t="s">
        <v>1755</v>
      </c>
      <c r="C585" s="69" t="s">
        <v>3668</v>
      </c>
      <c r="D585" s="69">
        <v>0.01</v>
      </c>
      <c r="E585" s="69">
        <v>0</v>
      </c>
      <c r="F585" s="69">
        <v>0.01</v>
      </c>
      <c r="G585" s="69">
        <v>0</v>
      </c>
      <c r="H585" s="69">
        <v>0</v>
      </c>
      <c r="I585" s="69">
        <v>0.01</v>
      </c>
      <c r="J585" s="69">
        <v>0.01</v>
      </c>
      <c r="K585" s="69">
        <v>0</v>
      </c>
      <c r="L585" s="69">
        <v>0.01</v>
      </c>
      <c r="M585" s="69">
        <v>0.01</v>
      </c>
      <c r="N585" s="69">
        <v>0.01</v>
      </c>
      <c r="O585" s="69">
        <v>0.02</v>
      </c>
      <c r="P585" s="69" t="s">
        <v>19</v>
      </c>
      <c r="Q585" s="69" t="s">
        <v>3657</v>
      </c>
      <c r="R585" s="69" t="s">
        <v>3658</v>
      </c>
      <c r="S585" s="69" t="s">
        <v>3659</v>
      </c>
      <c r="T585" s="69" t="s">
        <v>3659</v>
      </c>
      <c r="V585" s="211"/>
    </row>
    <row r="586" spans="1:22" ht="14.4" x14ac:dyDescent="0.3">
      <c r="A586" s="69" t="s">
        <v>834</v>
      </c>
      <c r="B586" s="69" t="s">
        <v>3503</v>
      </c>
      <c r="C586" s="69" t="s">
        <v>3668</v>
      </c>
      <c r="D586" s="69">
        <v>510</v>
      </c>
      <c r="E586" s="69">
        <v>510</v>
      </c>
      <c r="F586" s="69">
        <v>510</v>
      </c>
      <c r="G586" s="69">
        <v>510</v>
      </c>
      <c r="H586" s="69">
        <v>510</v>
      </c>
      <c r="I586" s="69">
        <v>510</v>
      </c>
      <c r="J586" s="69">
        <v>510</v>
      </c>
      <c r="K586" s="69">
        <v>510</v>
      </c>
      <c r="L586" s="69">
        <v>510</v>
      </c>
      <c r="M586" s="69">
        <v>510</v>
      </c>
      <c r="N586" s="69">
        <v>510</v>
      </c>
      <c r="O586" s="69">
        <v>510</v>
      </c>
      <c r="P586" s="69" t="s">
        <v>20</v>
      </c>
      <c r="Q586" s="69" t="s">
        <v>3657</v>
      </c>
      <c r="R586" s="69" t="s">
        <v>3658</v>
      </c>
      <c r="S586" s="69" t="s">
        <v>3659</v>
      </c>
      <c r="T586" s="69" t="s">
        <v>3659</v>
      </c>
      <c r="V586" s="211"/>
    </row>
    <row r="587" spans="1:22" ht="14.4" x14ac:dyDescent="0.3">
      <c r="A587" s="69" t="s">
        <v>330</v>
      </c>
      <c r="B587" s="69" t="s">
        <v>3283</v>
      </c>
      <c r="C587" s="69" t="s">
        <v>3668</v>
      </c>
      <c r="D587" s="69">
        <v>510</v>
      </c>
      <c r="E587" s="69">
        <v>510</v>
      </c>
      <c r="F587" s="69">
        <v>510</v>
      </c>
      <c r="G587" s="69">
        <v>510</v>
      </c>
      <c r="H587" s="69">
        <v>510</v>
      </c>
      <c r="I587" s="69">
        <v>510</v>
      </c>
      <c r="J587" s="69">
        <v>510</v>
      </c>
      <c r="K587" s="69">
        <v>510</v>
      </c>
      <c r="L587" s="69">
        <v>510</v>
      </c>
      <c r="M587" s="69">
        <v>510</v>
      </c>
      <c r="N587" s="69">
        <v>510</v>
      </c>
      <c r="O587" s="69">
        <v>510</v>
      </c>
      <c r="P587" s="69" t="s">
        <v>20</v>
      </c>
      <c r="Q587" s="69" t="s">
        <v>3657</v>
      </c>
      <c r="R587" s="69" t="s">
        <v>3658</v>
      </c>
      <c r="S587" s="69" t="s">
        <v>3659</v>
      </c>
      <c r="T587" s="69" t="s">
        <v>3659</v>
      </c>
      <c r="V587" s="211"/>
    </row>
    <row r="588" spans="1:22" ht="14.4" x14ac:dyDescent="0.3">
      <c r="A588" s="69" t="s">
        <v>1215</v>
      </c>
      <c r="B588" s="69" t="s">
        <v>1627</v>
      </c>
      <c r="C588" s="69" t="s">
        <v>3665</v>
      </c>
      <c r="D588" s="69">
        <v>419.25</v>
      </c>
      <c r="E588" s="69">
        <v>419.25</v>
      </c>
      <c r="F588" s="69">
        <v>419.25</v>
      </c>
      <c r="G588" s="69">
        <v>419.25</v>
      </c>
      <c r="H588" s="69">
        <v>419.25</v>
      </c>
      <c r="I588" s="69">
        <v>419.25</v>
      </c>
      <c r="J588" s="69">
        <v>419.25</v>
      </c>
      <c r="K588" s="69">
        <v>419.25</v>
      </c>
      <c r="L588" s="69">
        <v>419.25</v>
      </c>
      <c r="M588" s="69">
        <v>419.25</v>
      </c>
      <c r="N588" s="69">
        <v>419.25</v>
      </c>
      <c r="O588" s="69">
        <v>419.25</v>
      </c>
      <c r="P588" s="69" t="s">
        <v>20</v>
      </c>
      <c r="Q588" s="69" t="s">
        <v>3661</v>
      </c>
      <c r="R588" s="69" t="s">
        <v>3681</v>
      </c>
      <c r="S588" s="69" t="s">
        <v>3701</v>
      </c>
      <c r="T588" s="69" t="s">
        <v>3659</v>
      </c>
      <c r="V588" s="211"/>
    </row>
    <row r="589" spans="1:22" ht="14.4" x14ac:dyDescent="0.3">
      <c r="A589" s="69" t="s">
        <v>451</v>
      </c>
      <c r="B589" s="69" t="s">
        <v>452</v>
      </c>
      <c r="C589" s="69" t="s">
        <v>3676</v>
      </c>
      <c r="D589" s="69">
        <v>44</v>
      </c>
      <c r="E589" s="69">
        <v>44</v>
      </c>
      <c r="F589" s="69">
        <v>44</v>
      </c>
      <c r="G589" s="69">
        <v>44</v>
      </c>
      <c r="H589" s="69">
        <v>44</v>
      </c>
      <c r="I589" s="69">
        <v>44</v>
      </c>
      <c r="J589" s="69">
        <v>44</v>
      </c>
      <c r="K589" s="69">
        <v>44</v>
      </c>
      <c r="L589" s="69">
        <v>44</v>
      </c>
      <c r="M589" s="69">
        <v>44</v>
      </c>
      <c r="N589" s="69">
        <v>44</v>
      </c>
      <c r="O589" s="69">
        <v>44</v>
      </c>
      <c r="P589" s="69" t="s">
        <v>20</v>
      </c>
      <c r="Q589" s="69" t="s">
        <v>3661</v>
      </c>
      <c r="R589" s="69" t="s">
        <v>3658</v>
      </c>
      <c r="S589" s="69" t="s">
        <v>3659</v>
      </c>
      <c r="T589" s="69" t="s">
        <v>3659</v>
      </c>
      <c r="V589" s="211"/>
    </row>
    <row r="590" spans="1:22" ht="14.4" x14ac:dyDescent="0.3">
      <c r="A590" s="69" t="s">
        <v>453</v>
      </c>
      <c r="B590" s="69" t="s">
        <v>454</v>
      </c>
      <c r="C590" s="69" t="s">
        <v>3676</v>
      </c>
      <c r="D590" s="69">
        <v>45</v>
      </c>
      <c r="E590" s="69">
        <v>45</v>
      </c>
      <c r="F590" s="69">
        <v>45</v>
      </c>
      <c r="G590" s="69">
        <v>45</v>
      </c>
      <c r="H590" s="69">
        <v>45</v>
      </c>
      <c r="I590" s="69">
        <v>45</v>
      </c>
      <c r="J590" s="69">
        <v>45</v>
      </c>
      <c r="K590" s="69">
        <v>45</v>
      </c>
      <c r="L590" s="69">
        <v>45</v>
      </c>
      <c r="M590" s="69">
        <v>45</v>
      </c>
      <c r="N590" s="69">
        <v>45</v>
      </c>
      <c r="O590" s="69">
        <v>45</v>
      </c>
      <c r="P590" s="69" t="s">
        <v>20</v>
      </c>
      <c r="Q590" s="69" t="s">
        <v>3661</v>
      </c>
      <c r="R590" s="69" t="s">
        <v>3658</v>
      </c>
      <c r="S590" s="69" t="s">
        <v>3659</v>
      </c>
      <c r="T590" s="69" t="s">
        <v>3659</v>
      </c>
      <c r="V590" s="211"/>
    </row>
    <row r="591" spans="1:22" ht="14.4" x14ac:dyDescent="0.3">
      <c r="A591" s="69" t="s">
        <v>3143</v>
      </c>
      <c r="B591" s="69" t="s">
        <v>3144</v>
      </c>
      <c r="C591" s="69" t="s">
        <v>3665</v>
      </c>
      <c r="D591" s="69">
        <v>0.6</v>
      </c>
      <c r="E591" s="69">
        <v>0.45</v>
      </c>
      <c r="F591" s="69">
        <v>2.7</v>
      </c>
      <c r="G591" s="69">
        <v>2.25</v>
      </c>
      <c r="H591" s="69">
        <v>2.4</v>
      </c>
      <c r="I591" s="69">
        <v>4.6500000000000004</v>
      </c>
      <c r="J591" s="69">
        <v>5.85</v>
      </c>
      <c r="K591" s="69">
        <v>4.05</v>
      </c>
      <c r="L591" s="69">
        <v>2.1</v>
      </c>
      <c r="M591" s="69">
        <v>0.3</v>
      </c>
      <c r="N591" s="69">
        <v>0.3</v>
      </c>
      <c r="O591" s="69">
        <v>0</v>
      </c>
      <c r="P591" s="69" t="s">
        <v>19</v>
      </c>
      <c r="Q591" s="69" t="s">
        <v>3657</v>
      </c>
      <c r="R591" s="69" t="s">
        <v>3658</v>
      </c>
      <c r="S591" s="69" t="s">
        <v>3659</v>
      </c>
      <c r="T591" s="69" t="s">
        <v>3659</v>
      </c>
      <c r="V591" s="211"/>
    </row>
    <row r="592" spans="1:22" ht="14.4" x14ac:dyDescent="0.3">
      <c r="A592" s="69" t="s">
        <v>407</v>
      </c>
      <c r="B592" s="69" t="s">
        <v>408</v>
      </c>
      <c r="C592" s="69" t="s">
        <v>3676</v>
      </c>
      <c r="D592" s="69">
        <v>4.04</v>
      </c>
      <c r="E592" s="69">
        <v>3.83</v>
      </c>
      <c r="F592" s="69">
        <v>3.27</v>
      </c>
      <c r="G592" s="69">
        <v>4.18</v>
      </c>
      <c r="H592" s="69">
        <v>4.1399999999999997</v>
      </c>
      <c r="I592" s="69">
        <v>4.1900000000000004</v>
      </c>
      <c r="J592" s="69">
        <v>3.66</v>
      </c>
      <c r="K592" s="69">
        <v>3.8</v>
      </c>
      <c r="L592" s="69">
        <v>3.32</v>
      </c>
      <c r="M592" s="69">
        <v>3.52</v>
      </c>
      <c r="N592" s="69">
        <v>3.83</v>
      </c>
      <c r="O592" s="69">
        <v>3.74</v>
      </c>
      <c r="P592" s="69" t="s">
        <v>19</v>
      </c>
      <c r="Q592" s="69" t="s">
        <v>3661</v>
      </c>
      <c r="R592" s="69" t="s">
        <v>3658</v>
      </c>
      <c r="S592" s="69" t="s">
        <v>3659</v>
      </c>
      <c r="T592" s="69" t="s">
        <v>3659</v>
      </c>
      <c r="V592" s="211"/>
    </row>
    <row r="593" spans="1:22" ht="14.4" x14ac:dyDescent="0.3">
      <c r="A593" s="69" t="s">
        <v>2746</v>
      </c>
      <c r="B593" s="69" t="s">
        <v>2747</v>
      </c>
      <c r="C593" s="69" t="s">
        <v>3665</v>
      </c>
      <c r="D593" s="69">
        <v>6.6</v>
      </c>
      <c r="E593" s="69">
        <v>4.95</v>
      </c>
      <c r="F593" s="69">
        <v>29.7</v>
      </c>
      <c r="G593" s="69">
        <v>24.75</v>
      </c>
      <c r="H593" s="69">
        <v>26.4</v>
      </c>
      <c r="I593" s="69">
        <v>51.15</v>
      </c>
      <c r="J593" s="69">
        <v>64.349999999999994</v>
      </c>
      <c r="K593" s="69">
        <v>44.55</v>
      </c>
      <c r="L593" s="69">
        <v>23.1</v>
      </c>
      <c r="M593" s="69">
        <v>3.3</v>
      </c>
      <c r="N593" s="69">
        <v>3.3</v>
      </c>
      <c r="O593" s="69">
        <v>0</v>
      </c>
      <c r="P593" s="69" t="s">
        <v>19</v>
      </c>
      <c r="Q593" s="69" t="s">
        <v>3661</v>
      </c>
      <c r="R593" s="69" t="s">
        <v>3669</v>
      </c>
      <c r="S593" s="69" t="s">
        <v>3670</v>
      </c>
      <c r="T593" s="69" t="s">
        <v>3696</v>
      </c>
      <c r="V593" s="211"/>
    </row>
    <row r="594" spans="1:22" ht="14.4" x14ac:dyDescent="0.3">
      <c r="A594" s="69" t="s">
        <v>3251</v>
      </c>
      <c r="B594" s="69" t="s">
        <v>3252</v>
      </c>
      <c r="C594" s="69" t="s">
        <v>3665</v>
      </c>
      <c r="D594" s="69">
        <v>4.03</v>
      </c>
      <c r="E594" s="69">
        <v>3.02</v>
      </c>
      <c r="F594" s="69">
        <v>18.149999999999999</v>
      </c>
      <c r="G594" s="69">
        <v>15.12</v>
      </c>
      <c r="H594" s="69">
        <v>16.13</v>
      </c>
      <c r="I594" s="69">
        <v>31.25</v>
      </c>
      <c r="J594" s="69">
        <v>39.32</v>
      </c>
      <c r="K594" s="69">
        <v>27.22</v>
      </c>
      <c r="L594" s="69">
        <v>14.11</v>
      </c>
      <c r="M594" s="69">
        <v>2.02</v>
      </c>
      <c r="N594" s="69">
        <v>2.02</v>
      </c>
      <c r="O594" s="69">
        <v>0</v>
      </c>
      <c r="P594" s="69" t="s">
        <v>19</v>
      </c>
      <c r="Q594" s="69" t="s">
        <v>3661</v>
      </c>
      <c r="R594" s="69" t="s">
        <v>3669</v>
      </c>
      <c r="S594" s="69" t="s">
        <v>3670</v>
      </c>
      <c r="T594" s="69" t="s">
        <v>3702</v>
      </c>
      <c r="V594" s="211"/>
    </row>
    <row r="595" spans="1:22" ht="14.4" x14ac:dyDescent="0.3">
      <c r="A595" s="69" t="s">
        <v>2093</v>
      </c>
      <c r="B595" s="69" t="s">
        <v>2094</v>
      </c>
      <c r="C595" s="69" t="s">
        <v>3665</v>
      </c>
      <c r="D595" s="69">
        <v>6.08</v>
      </c>
      <c r="E595" s="69">
        <v>4.5599999999999996</v>
      </c>
      <c r="F595" s="69">
        <v>27.36</v>
      </c>
      <c r="G595" s="69">
        <v>22.8</v>
      </c>
      <c r="H595" s="69">
        <v>24.32</v>
      </c>
      <c r="I595" s="69">
        <v>47.12</v>
      </c>
      <c r="J595" s="69">
        <v>59.28</v>
      </c>
      <c r="K595" s="69">
        <v>41.04</v>
      </c>
      <c r="L595" s="69">
        <v>21.28</v>
      </c>
      <c r="M595" s="69">
        <v>3.04</v>
      </c>
      <c r="N595" s="69">
        <v>3.04</v>
      </c>
      <c r="O595" s="69">
        <v>0</v>
      </c>
      <c r="P595" s="69" t="s">
        <v>19</v>
      </c>
      <c r="Q595" s="69" t="s">
        <v>3661</v>
      </c>
      <c r="R595" s="69" t="s">
        <v>3669</v>
      </c>
      <c r="S595" s="69" t="s">
        <v>3670</v>
      </c>
      <c r="T595" s="69" t="s">
        <v>3696</v>
      </c>
      <c r="V595" s="211"/>
    </row>
    <row r="596" spans="1:22" ht="14.4" x14ac:dyDescent="0.3">
      <c r="A596" s="69" t="s">
        <v>157</v>
      </c>
      <c r="B596" s="69" t="s">
        <v>158</v>
      </c>
      <c r="C596" s="69" t="s">
        <v>3676</v>
      </c>
      <c r="D596" s="69">
        <v>0.44</v>
      </c>
      <c r="E596" s="69">
        <v>0.46</v>
      </c>
      <c r="F596" s="69">
        <v>0.48</v>
      </c>
      <c r="G596" s="69">
        <v>0.51</v>
      </c>
      <c r="H596" s="69">
        <v>0.45</v>
      </c>
      <c r="I596" s="69">
        <v>0.44</v>
      </c>
      <c r="J596" s="69">
        <v>0.48</v>
      </c>
      <c r="K596" s="69">
        <v>0.41</v>
      </c>
      <c r="L596" s="69">
        <v>0.43</v>
      </c>
      <c r="M596" s="69">
        <v>0.44</v>
      </c>
      <c r="N596" s="69">
        <v>0.51</v>
      </c>
      <c r="O596" s="69">
        <v>0.51</v>
      </c>
      <c r="P596" s="69" t="s">
        <v>19</v>
      </c>
      <c r="Q596" s="69" t="s">
        <v>3661</v>
      </c>
      <c r="R596" s="69" t="s">
        <v>3658</v>
      </c>
      <c r="S596" s="69" t="s">
        <v>3659</v>
      </c>
      <c r="T596" s="69" t="s">
        <v>3659</v>
      </c>
      <c r="V596" s="211"/>
    </row>
    <row r="597" spans="1:22" ht="14.4" x14ac:dyDescent="0.3">
      <c r="A597" s="69" t="s">
        <v>484</v>
      </c>
      <c r="B597" s="69" t="s">
        <v>485</v>
      </c>
      <c r="C597" s="69" t="s">
        <v>3662</v>
      </c>
      <c r="D597" s="69">
        <v>1.2</v>
      </c>
      <c r="E597" s="69">
        <v>0.9</v>
      </c>
      <c r="F597" s="69">
        <v>5.4</v>
      </c>
      <c r="G597" s="69">
        <v>4.5</v>
      </c>
      <c r="H597" s="69">
        <v>4.8</v>
      </c>
      <c r="I597" s="69">
        <v>9.3000000000000007</v>
      </c>
      <c r="J597" s="69">
        <v>11.7</v>
      </c>
      <c r="K597" s="69">
        <v>8.1</v>
      </c>
      <c r="L597" s="69">
        <v>4.2</v>
      </c>
      <c r="M597" s="69">
        <v>0.6</v>
      </c>
      <c r="N597" s="69">
        <v>0.6</v>
      </c>
      <c r="O597" s="69">
        <v>0</v>
      </c>
      <c r="P597" s="69" t="s">
        <v>19</v>
      </c>
      <c r="Q597" s="69" t="s">
        <v>3657</v>
      </c>
      <c r="R597" s="69" t="s">
        <v>3658</v>
      </c>
      <c r="S597" s="69" t="s">
        <v>3670</v>
      </c>
      <c r="T597" s="69" t="s">
        <v>3659</v>
      </c>
      <c r="V597" s="211"/>
    </row>
    <row r="598" spans="1:22" ht="14.4" x14ac:dyDescent="0.3">
      <c r="A598" s="69" t="s">
        <v>1577</v>
      </c>
      <c r="B598" s="69" t="s">
        <v>1578</v>
      </c>
      <c r="C598" s="69" t="s">
        <v>3662</v>
      </c>
      <c r="D598" s="69">
        <v>1.6</v>
      </c>
      <c r="E598" s="69">
        <v>1.2</v>
      </c>
      <c r="F598" s="69">
        <v>7.2</v>
      </c>
      <c r="G598" s="69">
        <v>6</v>
      </c>
      <c r="H598" s="69">
        <v>6.4</v>
      </c>
      <c r="I598" s="69">
        <v>12.4</v>
      </c>
      <c r="J598" s="69">
        <v>15.6</v>
      </c>
      <c r="K598" s="69">
        <v>10.8</v>
      </c>
      <c r="L598" s="69">
        <v>5.6</v>
      </c>
      <c r="M598" s="69">
        <v>0.8</v>
      </c>
      <c r="N598" s="69">
        <v>0.8</v>
      </c>
      <c r="O598" s="69">
        <v>0</v>
      </c>
      <c r="P598" s="69" t="s">
        <v>19</v>
      </c>
      <c r="Q598" s="69" t="s">
        <v>3657</v>
      </c>
      <c r="R598" s="69" t="s">
        <v>3658</v>
      </c>
      <c r="S598" s="69" t="s">
        <v>3670</v>
      </c>
      <c r="T598" s="69" t="s">
        <v>3659</v>
      </c>
      <c r="V598" s="211"/>
    </row>
    <row r="599" spans="1:22" ht="14.4" x14ac:dyDescent="0.3">
      <c r="A599" s="69" t="s">
        <v>627</v>
      </c>
      <c r="B599" s="69" t="s">
        <v>628</v>
      </c>
      <c r="C599" s="69" t="s">
        <v>3662</v>
      </c>
      <c r="D599" s="69">
        <v>1.2</v>
      </c>
      <c r="E599" s="69">
        <v>0.9</v>
      </c>
      <c r="F599" s="69">
        <v>5.4</v>
      </c>
      <c r="G599" s="69">
        <v>4.5</v>
      </c>
      <c r="H599" s="69">
        <v>4.8</v>
      </c>
      <c r="I599" s="69">
        <v>9.3000000000000007</v>
      </c>
      <c r="J599" s="69">
        <v>11.7</v>
      </c>
      <c r="K599" s="69">
        <v>8.1</v>
      </c>
      <c r="L599" s="69">
        <v>4.2</v>
      </c>
      <c r="M599" s="69">
        <v>0.6</v>
      </c>
      <c r="N599" s="69">
        <v>0.6</v>
      </c>
      <c r="O599" s="69">
        <v>0</v>
      </c>
      <c r="P599" s="69" t="s">
        <v>19</v>
      </c>
      <c r="Q599" s="69" t="s">
        <v>3657</v>
      </c>
      <c r="R599" s="69" t="s">
        <v>3658</v>
      </c>
      <c r="S599" s="69" t="s">
        <v>3670</v>
      </c>
      <c r="T599" s="69" t="s">
        <v>3659</v>
      </c>
      <c r="V599" s="211"/>
    </row>
    <row r="600" spans="1:22" ht="14.4" x14ac:dyDescent="0.3">
      <c r="A600" s="69" t="s">
        <v>276</v>
      </c>
      <c r="B600" s="69" t="s">
        <v>277</v>
      </c>
      <c r="C600" s="69" t="s">
        <v>3656</v>
      </c>
      <c r="D600" s="69">
        <v>30.14</v>
      </c>
      <c r="E600" s="69">
        <v>8.1999999999999993</v>
      </c>
      <c r="F600" s="69">
        <v>10.72</v>
      </c>
      <c r="G600" s="69">
        <v>34.71</v>
      </c>
      <c r="H600" s="69">
        <v>35.270000000000003</v>
      </c>
      <c r="I600" s="69">
        <v>34.659999999999997</v>
      </c>
      <c r="J600" s="69">
        <v>32.54</v>
      </c>
      <c r="K600" s="69">
        <v>33.79</v>
      </c>
      <c r="L600" s="69">
        <v>29.7</v>
      </c>
      <c r="M600" s="69">
        <v>29.95</v>
      </c>
      <c r="N600" s="69">
        <v>35.340000000000003</v>
      </c>
      <c r="O600" s="69">
        <v>39.5</v>
      </c>
      <c r="P600" s="69" t="s">
        <v>19</v>
      </c>
      <c r="Q600" s="69" t="s">
        <v>3657</v>
      </c>
      <c r="R600" s="69" t="s">
        <v>3658</v>
      </c>
      <c r="S600" s="69" t="s">
        <v>3659</v>
      </c>
      <c r="T600" s="69" t="s">
        <v>3659</v>
      </c>
      <c r="V600" s="211"/>
    </row>
    <row r="601" spans="1:22" ht="14.4" x14ac:dyDescent="0.3">
      <c r="A601" s="69" t="s">
        <v>1103</v>
      </c>
      <c r="B601" s="69" t="s">
        <v>1104</v>
      </c>
      <c r="C601" s="69" t="s">
        <v>3666</v>
      </c>
      <c r="D601" s="69">
        <v>6.22</v>
      </c>
      <c r="E601" s="69">
        <v>5.33</v>
      </c>
      <c r="F601" s="69">
        <v>12.43</v>
      </c>
      <c r="G601" s="69">
        <v>11.1</v>
      </c>
      <c r="H601" s="69">
        <v>11.1</v>
      </c>
      <c r="I601" s="69">
        <v>14.65</v>
      </c>
      <c r="J601" s="69">
        <v>10.210000000000001</v>
      </c>
      <c r="K601" s="69">
        <v>9.32</v>
      </c>
      <c r="L601" s="69">
        <v>6.66</v>
      </c>
      <c r="M601" s="69">
        <v>3.55</v>
      </c>
      <c r="N601" s="69">
        <v>5.33</v>
      </c>
      <c r="O601" s="69">
        <v>5.77</v>
      </c>
      <c r="P601" s="69" t="s">
        <v>19</v>
      </c>
      <c r="Q601" s="69" t="s">
        <v>3661</v>
      </c>
      <c r="R601" s="69" t="s">
        <v>3658</v>
      </c>
      <c r="S601" s="69" t="s">
        <v>3659</v>
      </c>
      <c r="T601" s="69" t="s">
        <v>3659</v>
      </c>
      <c r="V601" s="211"/>
    </row>
    <row r="602" spans="1:22" ht="14.4" x14ac:dyDescent="0.3">
      <c r="A602" s="69" t="s">
        <v>3495</v>
      </c>
      <c r="B602" s="69" t="s">
        <v>3496</v>
      </c>
      <c r="C602" s="69" t="s">
        <v>3666</v>
      </c>
      <c r="D602" s="69">
        <v>3.11</v>
      </c>
      <c r="E602" s="69">
        <v>2.66</v>
      </c>
      <c r="F602" s="69">
        <v>6.22</v>
      </c>
      <c r="G602" s="69">
        <v>5.55</v>
      </c>
      <c r="H602" s="69">
        <v>5.55</v>
      </c>
      <c r="I602" s="69">
        <v>7.33</v>
      </c>
      <c r="J602" s="69">
        <v>5.1100000000000003</v>
      </c>
      <c r="K602" s="69">
        <v>4.66</v>
      </c>
      <c r="L602" s="69">
        <v>3.33</v>
      </c>
      <c r="M602" s="69">
        <v>1.78</v>
      </c>
      <c r="N602" s="69">
        <v>2.66</v>
      </c>
      <c r="O602" s="69">
        <v>2.89</v>
      </c>
      <c r="P602" s="69" t="s">
        <v>19</v>
      </c>
      <c r="Q602" s="69" t="s">
        <v>3661</v>
      </c>
      <c r="R602" s="69" t="s">
        <v>3658</v>
      </c>
      <c r="S602" s="69" t="s">
        <v>3659</v>
      </c>
      <c r="T602" s="69" t="s">
        <v>3659</v>
      </c>
      <c r="V602" s="211"/>
    </row>
    <row r="603" spans="1:22" ht="14.4" x14ac:dyDescent="0.3">
      <c r="A603" s="69" t="s">
        <v>387</v>
      </c>
      <c r="B603" s="69" t="s">
        <v>388</v>
      </c>
      <c r="C603" s="69" t="s">
        <v>3666</v>
      </c>
      <c r="D603" s="69">
        <v>3.14</v>
      </c>
      <c r="E603" s="69">
        <v>2.69</v>
      </c>
      <c r="F603" s="69">
        <v>6.28</v>
      </c>
      <c r="G603" s="69">
        <v>5.61</v>
      </c>
      <c r="H603" s="69">
        <v>5.61</v>
      </c>
      <c r="I603" s="69">
        <v>7.41</v>
      </c>
      <c r="J603" s="69">
        <v>5.16</v>
      </c>
      <c r="K603" s="69">
        <v>4.71</v>
      </c>
      <c r="L603" s="69">
        <v>3.37</v>
      </c>
      <c r="M603" s="69">
        <v>1.8</v>
      </c>
      <c r="N603" s="69">
        <v>2.69</v>
      </c>
      <c r="O603" s="69">
        <v>2.92</v>
      </c>
      <c r="P603" s="69" t="s">
        <v>19</v>
      </c>
      <c r="Q603" s="69" t="s">
        <v>3661</v>
      </c>
      <c r="R603" s="69" t="s">
        <v>3658</v>
      </c>
      <c r="S603" s="69" t="s">
        <v>3659</v>
      </c>
      <c r="T603" s="69" t="s">
        <v>3659</v>
      </c>
      <c r="V603" s="211"/>
    </row>
    <row r="604" spans="1:22" ht="14.4" x14ac:dyDescent="0.3">
      <c r="A604" s="69" t="s">
        <v>2081</v>
      </c>
      <c r="B604" s="69" t="s">
        <v>2082</v>
      </c>
      <c r="C604" s="69" t="s">
        <v>3676</v>
      </c>
      <c r="D604" s="69">
        <v>0</v>
      </c>
      <c r="E604" s="69">
        <v>0</v>
      </c>
      <c r="F604" s="69">
        <v>0</v>
      </c>
      <c r="G604" s="69">
        <v>0</v>
      </c>
      <c r="H604" s="69">
        <v>0</v>
      </c>
      <c r="I604" s="69">
        <v>0</v>
      </c>
      <c r="J604" s="69">
        <v>0</v>
      </c>
      <c r="K604" s="69">
        <v>0</v>
      </c>
      <c r="L604" s="69">
        <v>0</v>
      </c>
      <c r="M604" s="69">
        <v>0</v>
      </c>
      <c r="N604" s="69">
        <v>0</v>
      </c>
      <c r="O604" s="69">
        <v>0</v>
      </c>
      <c r="P604" s="69" t="s">
        <v>19</v>
      </c>
      <c r="Q604" s="69" t="s">
        <v>3661</v>
      </c>
      <c r="R604" s="69" t="s">
        <v>3663</v>
      </c>
      <c r="S604" s="69" t="s">
        <v>3659</v>
      </c>
      <c r="T604" s="69" t="s">
        <v>3659</v>
      </c>
      <c r="V604" s="211"/>
    </row>
    <row r="605" spans="1:22" ht="14.4" x14ac:dyDescent="0.3">
      <c r="A605" s="69" t="s">
        <v>3581</v>
      </c>
      <c r="B605" s="69" t="s">
        <v>3582</v>
      </c>
      <c r="C605" s="69" t="s">
        <v>3667</v>
      </c>
      <c r="D605" s="69">
        <v>12</v>
      </c>
      <c r="E605" s="69">
        <v>12</v>
      </c>
      <c r="F605" s="69">
        <v>12</v>
      </c>
      <c r="G605" s="69">
        <v>12</v>
      </c>
      <c r="H605" s="69">
        <v>12</v>
      </c>
      <c r="I605" s="69">
        <v>12</v>
      </c>
      <c r="J605" s="69">
        <v>12</v>
      </c>
      <c r="K605" s="69">
        <v>12</v>
      </c>
      <c r="L605" s="69">
        <v>12</v>
      </c>
      <c r="M605" s="69">
        <v>12</v>
      </c>
      <c r="N605" s="69">
        <v>12</v>
      </c>
      <c r="O605" s="69">
        <v>12</v>
      </c>
      <c r="P605" s="69" t="s">
        <v>20</v>
      </c>
      <c r="Q605" s="69" t="s">
        <v>3657</v>
      </c>
      <c r="R605" s="69" t="s">
        <v>3658</v>
      </c>
      <c r="S605" s="69" t="s">
        <v>3659</v>
      </c>
      <c r="T605" s="69" t="s">
        <v>3659</v>
      </c>
      <c r="V605" s="211"/>
    </row>
    <row r="606" spans="1:22" ht="14.4" x14ac:dyDescent="0.3">
      <c r="A606" s="69" t="s">
        <v>1021</v>
      </c>
      <c r="B606" s="69" t="s">
        <v>1022</v>
      </c>
      <c r="C606" s="69" t="s">
        <v>3667</v>
      </c>
      <c r="D606" s="69">
        <v>18.899999999999999</v>
      </c>
      <c r="E606" s="69">
        <v>16.440000000000001</v>
      </c>
      <c r="F606" s="69">
        <v>28.13</v>
      </c>
      <c r="G606" s="69">
        <v>38.979999999999997</v>
      </c>
      <c r="H606" s="69">
        <v>38.61</v>
      </c>
      <c r="I606" s="69">
        <v>39.729999999999997</v>
      </c>
      <c r="J606" s="69">
        <v>39.68</v>
      </c>
      <c r="K606" s="69">
        <v>28.51</v>
      </c>
      <c r="L606" s="69">
        <v>0.09</v>
      </c>
      <c r="M606" s="69">
        <v>2.64</v>
      </c>
      <c r="N606" s="69">
        <v>8.64</v>
      </c>
      <c r="O606" s="69">
        <v>29.71</v>
      </c>
      <c r="P606" s="69" t="s">
        <v>20</v>
      </c>
      <c r="Q606" s="69" t="s">
        <v>3657</v>
      </c>
      <c r="R606" s="69" t="s">
        <v>3658</v>
      </c>
      <c r="S606" s="69" t="s">
        <v>3659</v>
      </c>
      <c r="T606" s="69" t="s">
        <v>3659</v>
      </c>
      <c r="V606" s="211"/>
    </row>
    <row r="607" spans="1:22" ht="14.4" x14ac:dyDescent="0.3">
      <c r="A607" s="69" t="s">
        <v>902</v>
      </c>
      <c r="B607" s="69" t="s">
        <v>903</v>
      </c>
      <c r="C607" s="69" t="s">
        <v>3665</v>
      </c>
      <c r="D607" s="69">
        <v>55</v>
      </c>
      <c r="E607" s="69">
        <v>55</v>
      </c>
      <c r="F607" s="69">
        <v>55</v>
      </c>
      <c r="G607" s="69">
        <v>55</v>
      </c>
      <c r="H607" s="69">
        <v>55</v>
      </c>
      <c r="I607" s="69">
        <v>55</v>
      </c>
      <c r="J607" s="69">
        <v>55</v>
      </c>
      <c r="K607" s="69">
        <v>55</v>
      </c>
      <c r="L607" s="69">
        <v>55</v>
      </c>
      <c r="M607" s="69">
        <v>55</v>
      </c>
      <c r="N607" s="69">
        <v>55</v>
      </c>
      <c r="O607" s="69">
        <v>55</v>
      </c>
      <c r="P607" s="69" t="s">
        <v>20</v>
      </c>
      <c r="Q607" s="69" t="s">
        <v>3661</v>
      </c>
      <c r="R607" s="69" t="s">
        <v>3658</v>
      </c>
      <c r="S607" s="69" t="s">
        <v>3659</v>
      </c>
      <c r="T607" s="69" t="s">
        <v>3675</v>
      </c>
      <c r="V607" s="211"/>
    </row>
    <row r="608" spans="1:22" ht="14.4" x14ac:dyDescent="0.3">
      <c r="A608" s="69" t="s">
        <v>1935</v>
      </c>
      <c r="B608" s="69" t="s">
        <v>1936</v>
      </c>
      <c r="C608" s="69" t="s">
        <v>3664</v>
      </c>
      <c r="D608" s="69">
        <v>31</v>
      </c>
      <c r="E608" s="69">
        <v>31</v>
      </c>
      <c r="F608" s="69">
        <v>31</v>
      </c>
      <c r="G608" s="69">
        <v>31</v>
      </c>
      <c r="H608" s="69">
        <v>31</v>
      </c>
      <c r="I608" s="69">
        <v>31</v>
      </c>
      <c r="J608" s="69">
        <v>31</v>
      </c>
      <c r="K608" s="69">
        <v>31</v>
      </c>
      <c r="L608" s="69">
        <v>31</v>
      </c>
      <c r="M608" s="69">
        <v>31</v>
      </c>
      <c r="N608" s="69">
        <v>31</v>
      </c>
      <c r="O608" s="69">
        <v>31</v>
      </c>
      <c r="P608" s="69" t="s">
        <v>20</v>
      </c>
      <c r="Q608" s="69" t="s">
        <v>3657</v>
      </c>
      <c r="R608" s="69" t="s">
        <v>3658</v>
      </c>
      <c r="S608" s="69" t="s">
        <v>3659</v>
      </c>
      <c r="T608" s="69" t="s">
        <v>3659</v>
      </c>
      <c r="V608" s="211"/>
    </row>
    <row r="609" spans="1:22" ht="14.4" x14ac:dyDescent="0.3">
      <c r="A609" s="69" t="s">
        <v>862</v>
      </c>
      <c r="B609" s="69" t="s">
        <v>863</v>
      </c>
      <c r="C609" s="69" t="s">
        <v>3664</v>
      </c>
      <c r="D609" s="69">
        <v>28</v>
      </c>
      <c r="E609" s="69">
        <v>28</v>
      </c>
      <c r="F609" s="69">
        <v>28</v>
      </c>
      <c r="G609" s="69">
        <v>28</v>
      </c>
      <c r="H609" s="69">
        <v>28</v>
      </c>
      <c r="I609" s="69">
        <v>28</v>
      </c>
      <c r="J609" s="69">
        <v>28</v>
      </c>
      <c r="K609" s="69">
        <v>28</v>
      </c>
      <c r="L609" s="69">
        <v>28</v>
      </c>
      <c r="M609" s="69">
        <v>28</v>
      </c>
      <c r="N609" s="69">
        <v>28</v>
      </c>
      <c r="O609" s="69">
        <v>28</v>
      </c>
      <c r="P609" s="69" t="s">
        <v>20</v>
      </c>
      <c r="Q609" s="69" t="s">
        <v>3657</v>
      </c>
      <c r="R609" s="69" t="s">
        <v>3658</v>
      </c>
      <c r="S609" s="69" t="s">
        <v>3659</v>
      </c>
      <c r="T609" s="69" t="s">
        <v>3659</v>
      </c>
      <c r="V609" s="211"/>
    </row>
    <row r="610" spans="1:22" ht="14.4" x14ac:dyDescent="0.3">
      <c r="A610" s="69" t="s">
        <v>3053</v>
      </c>
      <c r="B610" s="69" t="s">
        <v>3054</v>
      </c>
      <c r="C610" s="69" t="s">
        <v>3664</v>
      </c>
      <c r="D610" s="69">
        <v>0</v>
      </c>
      <c r="E610" s="69">
        <v>0</v>
      </c>
      <c r="F610" s="69">
        <v>0</v>
      </c>
      <c r="G610" s="69">
        <v>0</v>
      </c>
      <c r="H610" s="69">
        <v>0</v>
      </c>
      <c r="I610" s="69">
        <v>0</v>
      </c>
      <c r="J610" s="69">
        <v>0</v>
      </c>
      <c r="K610" s="69">
        <v>0</v>
      </c>
      <c r="L610" s="69">
        <v>0</v>
      </c>
      <c r="M610" s="69">
        <v>0</v>
      </c>
      <c r="N610" s="69">
        <v>0</v>
      </c>
      <c r="O610" s="69">
        <v>0</v>
      </c>
      <c r="P610" s="69" t="s">
        <v>20</v>
      </c>
      <c r="Q610" s="69" t="s">
        <v>3657</v>
      </c>
      <c r="R610" s="69" t="s">
        <v>3658</v>
      </c>
      <c r="S610" s="69" t="s">
        <v>3659</v>
      </c>
      <c r="T610" s="69" t="s">
        <v>3659</v>
      </c>
      <c r="V610" s="211"/>
    </row>
    <row r="611" spans="1:22" ht="14.4" x14ac:dyDescent="0.3">
      <c r="A611" s="69" t="s">
        <v>2920</v>
      </c>
      <c r="B611" s="69" t="s">
        <v>2921</v>
      </c>
      <c r="C611" s="69" t="s">
        <v>3664</v>
      </c>
      <c r="D611" s="69">
        <v>52.73</v>
      </c>
      <c r="E611" s="69">
        <v>52.73</v>
      </c>
      <c r="F611" s="69">
        <v>52.73</v>
      </c>
      <c r="G611" s="69">
        <v>52.73</v>
      </c>
      <c r="H611" s="69">
        <v>52.73</v>
      </c>
      <c r="I611" s="69">
        <v>52.73</v>
      </c>
      <c r="J611" s="69">
        <v>52.73</v>
      </c>
      <c r="K611" s="69">
        <v>52.73</v>
      </c>
      <c r="L611" s="69">
        <v>52.73</v>
      </c>
      <c r="M611" s="69">
        <v>52.73</v>
      </c>
      <c r="N611" s="69">
        <v>52.73</v>
      </c>
      <c r="O611" s="69">
        <v>52.73</v>
      </c>
      <c r="P611" s="69" t="s">
        <v>20</v>
      </c>
      <c r="Q611" s="69" t="s">
        <v>3657</v>
      </c>
      <c r="R611" s="69" t="s">
        <v>3658</v>
      </c>
      <c r="S611" s="69" t="s">
        <v>3659</v>
      </c>
      <c r="T611" s="69" t="s">
        <v>3659</v>
      </c>
      <c r="V611" s="211"/>
    </row>
    <row r="612" spans="1:22" ht="14.4" x14ac:dyDescent="0.3">
      <c r="A612" s="69" t="s">
        <v>2306</v>
      </c>
      <c r="B612" s="69" t="s">
        <v>2307</v>
      </c>
      <c r="C612" s="69" t="s">
        <v>3660</v>
      </c>
      <c r="D612" s="69">
        <v>2.64</v>
      </c>
      <c r="E612" s="69">
        <v>1.98</v>
      </c>
      <c r="F612" s="69">
        <v>11.88</v>
      </c>
      <c r="G612" s="69">
        <v>9.9</v>
      </c>
      <c r="H612" s="69">
        <v>10.56</v>
      </c>
      <c r="I612" s="69">
        <v>20.46</v>
      </c>
      <c r="J612" s="69">
        <v>25.74</v>
      </c>
      <c r="K612" s="69">
        <v>17.82</v>
      </c>
      <c r="L612" s="69">
        <v>9.24</v>
      </c>
      <c r="M612" s="69">
        <v>1.32</v>
      </c>
      <c r="N612" s="69">
        <v>1.32</v>
      </c>
      <c r="O612" s="69">
        <v>0</v>
      </c>
      <c r="P612" s="69" t="s">
        <v>19</v>
      </c>
      <c r="Q612" s="69" t="s">
        <v>3661</v>
      </c>
      <c r="R612" s="69" t="s">
        <v>3658</v>
      </c>
      <c r="S612" s="69" t="s">
        <v>3659</v>
      </c>
      <c r="T612" s="69" t="s">
        <v>3659</v>
      </c>
      <c r="V612" s="211"/>
    </row>
    <row r="613" spans="1:22" ht="14.4" x14ac:dyDescent="0.3">
      <c r="A613" s="69" t="s">
        <v>3443</v>
      </c>
      <c r="B613" s="69" t="s">
        <v>3444</v>
      </c>
      <c r="C613" s="69" t="s">
        <v>3668</v>
      </c>
      <c r="D613" s="69">
        <v>0.05</v>
      </c>
      <c r="E613" s="69">
        <v>0.05</v>
      </c>
      <c r="F613" s="69">
        <v>0.05</v>
      </c>
      <c r="G613" s="69">
        <v>0.05</v>
      </c>
      <c r="H613" s="69">
        <v>0.04</v>
      </c>
      <c r="I613" s="69">
        <v>0.04</v>
      </c>
      <c r="J613" s="69">
        <v>0.04</v>
      </c>
      <c r="K613" s="69">
        <v>0.04</v>
      </c>
      <c r="L613" s="69">
        <v>0.04</v>
      </c>
      <c r="M613" s="69">
        <v>0.04</v>
      </c>
      <c r="N613" s="69">
        <v>0.04</v>
      </c>
      <c r="O613" s="69">
        <v>0.04</v>
      </c>
      <c r="P613" s="69" t="s">
        <v>19</v>
      </c>
      <c r="Q613" s="69" t="s">
        <v>3657</v>
      </c>
      <c r="R613" s="69" t="s">
        <v>3658</v>
      </c>
      <c r="S613" s="69" t="s">
        <v>3659</v>
      </c>
      <c r="T613" s="69" t="s">
        <v>3659</v>
      </c>
      <c r="V613" s="211"/>
    </row>
    <row r="614" spans="1:22" ht="14.4" x14ac:dyDescent="0.3">
      <c r="A614" s="69" t="s">
        <v>141</v>
      </c>
      <c r="B614" s="69" t="s">
        <v>142</v>
      </c>
      <c r="C614" s="69" t="s">
        <v>3665</v>
      </c>
      <c r="D614" s="69">
        <v>0.63</v>
      </c>
      <c r="E614" s="69">
        <v>1.54</v>
      </c>
      <c r="F614" s="69">
        <v>0.9</v>
      </c>
      <c r="G614" s="69">
        <v>0.38</v>
      </c>
      <c r="H614" s="69">
        <v>1.8</v>
      </c>
      <c r="I614" s="69">
        <v>2.04</v>
      </c>
      <c r="J614" s="69">
        <v>2.17</v>
      </c>
      <c r="K614" s="69">
        <v>1.89</v>
      </c>
      <c r="L614" s="69">
        <v>1.23</v>
      </c>
      <c r="M614" s="69">
        <v>0.36</v>
      </c>
      <c r="N614" s="69">
        <v>0.13</v>
      </c>
      <c r="O614" s="69">
        <v>0.31</v>
      </c>
      <c r="P614" s="69" t="s">
        <v>19</v>
      </c>
      <c r="Q614" s="69" t="s">
        <v>3657</v>
      </c>
      <c r="R614" s="69" t="s">
        <v>3658</v>
      </c>
      <c r="S614" s="69" t="s">
        <v>3659</v>
      </c>
      <c r="T614" s="69" t="s">
        <v>3659</v>
      </c>
      <c r="V614" s="211"/>
    </row>
    <row r="615" spans="1:22" ht="14.4" x14ac:dyDescent="0.3">
      <c r="A615" s="69" t="s">
        <v>2282</v>
      </c>
      <c r="B615" s="69" t="s">
        <v>2283</v>
      </c>
      <c r="C615" s="69" t="s">
        <v>3664</v>
      </c>
      <c r="D615" s="69">
        <v>2.4700000000000002</v>
      </c>
      <c r="E615" s="69">
        <v>2.48</v>
      </c>
      <c r="F615" s="69">
        <v>2.39</v>
      </c>
      <c r="G615" s="69">
        <v>2.5</v>
      </c>
      <c r="H615" s="69">
        <v>2.5099999999999998</v>
      </c>
      <c r="I615" s="69">
        <v>2.4300000000000002</v>
      </c>
      <c r="J615" s="69">
        <v>2.4700000000000002</v>
      </c>
      <c r="K615" s="69">
        <v>2.4</v>
      </c>
      <c r="L615" s="69">
        <v>2.39</v>
      </c>
      <c r="M615" s="69">
        <v>3.49</v>
      </c>
      <c r="N615" s="69">
        <v>3.57</v>
      </c>
      <c r="O615" s="69">
        <v>3.44</v>
      </c>
      <c r="P615" s="69" t="s">
        <v>19</v>
      </c>
      <c r="Q615" s="69" t="s">
        <v>3657</v>
      </c>
      <c r="R615" s="69" t="s">
        <v>3669</v>
      </c>
      <c r="S615" s="69" t="s">
        <v>3670</v>
      </c>
      <c r="T615" s="69" t="s">
        <v>3703</v>
      </c>
      <c r="V615" s="211"/>
    </row>
    <row r="616" spans="1:22" ht="14.4" x14ac:dyDescent="0.3">
      <c r="A616" s="69" t="s">
        <v>2301</v>
      </c>
      <c r="B616" s="69" t="s">
        <v>2302</v>
      </c>
      <c r="C616" s="69" t="s">
        <v>3667</v>
      </c>
      <c r="D616" s="69">
        <v>1.1299999999999999</v>
      </c>
      <c r="E616" s="69">
        <v>3.79</v>
      </c>
      <c r="F616" s="69">
        <v>3</v>
      </c>
      <c r="G616" s="69">
        <v>3.79</v>
      </c>
      <c r="H616" s="69">
        <v>4.1399999999999997</v>
      </c>
      <c r="I616" s="69">
        <v>2.06</v>
      </c>
      <c r="J616" s="69">
        <v>1.9</v>
      </c>
      <c r="K616" s="69">
        <v>0.7</v>
      </c>
      <c r="L616" s="69">
        <v>0.13</v>
      </c>
      <c r="M616" s="69">
        <v>0</v>
      </c>
      <c r="N616" s="69">
        <v>0</v>
      </c>
      <c r="O616" s="69">
        <v>0.9</v>
      </c>
      <c r="P616" s="69" t="s">
        <v>19</v>
      </c>
      <c r="Q616" s="69" t="s">
        <v>3657</v>
      </c>
      <c r="R616" s="69" t="s">
        <v>3658</v>
      </c>
      <c r="S616" s="69" t="s">
        <v>3659</v>
      </c>
      <c r="T616" s="69" t="s">
        <v>3659</v>
      </c>
      <c r="V616" s="211"/>
    </row>
    <row r="617" spans="1:22" ht="14.4" x14ac:dyDescent="0.3">
      <c r="A617" s="69" t="s">
        <v>932</v>
      </c>
      <c r="B617" s="69" t="s">
        <v>933</v>
      </c>
      <c r="C617" s="69" t="s">
        <v>3665</v>
      </c>
      <c r="D617" s="69">
        <v>0.88</v>
      </c>
      <c r="E617" s="69">
        <v>0.76</v>
      </c>
      <c r="F617" s="69">
        <v>1.77</v>
      </c>
      <c r="G617" s="69">
        <v>1.58</v>
      </c>
      <c r="H617" s="69">
        <v>1.58</v>
      </c>
      <c r="I617" s="69">
        <v>2.08</v>
      </c>
      <c r="J617" s="69">
        <v>1.45</v>
      </c>
      <c r="K617" s="69">
        <v>1.33</v>
      </c>
      <c r="L617" s="69">
        <v>0.95</v>
      </c>
      <c r="M617" s="69">
        <v>0.5</v>
      </c>
      <c r="N617" s="69">
        <v>0.76</v>
      </c>
      <c r="O617" s="69">
        <v>0.82</v>
      </c>
      <c r="P617" s="69" t="s">
        <v>19</v>
      </c>
      <c r="Q617" s="69" t="s">
        <v>3661</v>
      </c>
      <c r="R617" s="69" t="s">
        <v>3658</v>
      </c>
      <c r="S617" s="69" t="s">
        <v>3659</v>
      </c>
      <c r="T617" s="69" t="s">
        <v>3659</v>
      </c>
      <c r="V617" s="211"/>
    </row>
    <row r="618" spans="1:22" ht="14.4" x14ac:dyDescent="0.3">
      <c r="A618" s="69" t="s">
        <v>952</v>
      </c>
      <c r="B618" s="69" t="s">
        <v>953</v>
      </c>
      <c r="C618" s="69" t="s">
        <v>3665</v>
      </c>
      <c r="D618" s="69">
        <v>1.26</v>
      </c>
      <c r="E618" s="69">
        <v>1.08</v>
      </c>
      <c r="F618" s="69">
        <v>2.52</v>
      </c>
      <c r="G618" s="69">
        <v>2.25</v>
      </c>
      <c r="H618" s="69">
        <v>2.25</v>
      </c>
      <c r="I618" s="69">
        <v>2.97</v>
      </c>
      <c r="J618" s="69">
        <v>2.0699999999999998</v>
      </c>
      <c r="K618" s="69">
        <v>1.89</v>
      </c>
      <c r="L618" s="69">
        <v>1.35</v>
      </c>
      <c r="M618" s="69">
        <v>0.72</v>
      </c>
      <c r="N618" s="69">
        <v>1.08</v>
      </c>
      <c r="O618" s="69">
        <v>1.17</v>
      </c>
      <c r="P618" s="69" t="s">
        <v>19</v>
      </c>
      <c r="Q618" s="69" t="s">
        <v>3661</v>
      </c>
      <c r="R618" s="69" t="s">
        <v>3658</v>
      </c>
      <c r="S618" s="69" t="s">
        <v>3659</v>
      </c>
      <c r="T618" s="69" t="s">
        <v>3659</v>
      </c>
      <c r="V618" s="211"/>
    </row>
    <row r="619" spans="1:22" ht="14.4" x14ac:dyDescent="0.3">
      <c r="A619" s="69" t="s">
        <v>955</v>
      </c>
      <c r="B619" s="69" t="s">
        <v>956</v>
      </c>
      <c r="C619" s="69" t="s">
        <v>3665</v>
      </c>
      <c r="D619" s="69">
        <v>0.47</v>
      </c>
      <c r="E619" s="69">
        <v>0.4</v>
      </c>
      <c r="F619" s="69">
        <v>0.94</v>
      </c>
      <c r="G619" s="69">
        <v>0.84</v>
      </c>
      <c r="H619" s="69">
        <v>0.84</v>
      </c>
      <c r="I619" s="69">
        <v>1.1100000000000001</v>
      </c>
      <c r="J619" s="69">
        <v>0.77</v>
      </c>
      <c r="K619" s="69">
        <v>0.7</v>
      </c>
      <c r="L619" s="69">
        <v>0.5</v>
      </c>
      <c r="M619" s="69">
        <v>0.27</v>
      </c>
      <c r="N619" s="69">
        <v>0.4</v>
      </c>
      <c r="O619" s="69">
        <v>0.44</v>
      </c>
      <c r="P619" s="69" t="s">
        <v>19</v>
      </c>
      <c r="Q619" s="69" t="s">
        <v>3661</v>
      </c>
      <c r="R619" s="69" t="s">
        <v>3658</v>
      </c>
      <c r="S619" s="69" t="s">
        <v>3659</v>
      </c>
      <c r="T619" s="69" t="s">
        <v>3659</v>
      </c>
      <c r="V619" s="211"/>
    </row>
    <row r="620" spans="1:22" ht="14.4" x14ac:dyDescent="0.3">
      <c r="A620" s="69" t="s">
        <v>3141</v>
      </c>
      <c r="B620" s="69" t="s">
        <v>3142</v>
      </c>
      <c r="C620" s="69" t="s">
        <v>3665</v>
      </c>
      <c r="D620" s="69">
        <v>0.56999999999999995</v>
      </c>
      <c r="E620" s="69">
        <v>0.49</v>
      </c>
      <c r="F620" s="69">
        <v>1.1399999999999999</v>
      </c>
      <c r="G620" s="69">
        <v>1.02</v>
      </c>
      <c r="H620" s="69">
        <v>1.02</v>
      </c>
      <c r="I620" s="69">
        <v>1.34</v>
      </c>
      <c r="J620" s="69">
        <v>0.94</v>
      </c>
      <c r="K620" s="69">
        <v>0.85</v>
      </c>
      <c r="L620" s="69">
        <v>0.61</v>
      </c>
      <c r="M620" s="69">
        <v>0.33</v>
      </c>
      <c r="N620" s="69">
        <v>0.49</v>
      </c>
      <c r="O620" s="69">
        <v>0.53</v>
      </c>
      <c r="P620" s="69" t="s">
        <v>19</v>
      </c>
      <c r="Q620" s="69" t="s">
        <v>3661</v>
      </c>
      <c r="R620" s="69" t="s">
        <v>3658</v>
      </c>
      <c r="S620" s="69" t="s">
        <v>3659</v>
      </c>
      <c r="T620" s="69" t="s">
        <v>3659</v>
      </c>
      <c r="V620" s="211"/>
    </row>
    <row r="621" spans="1:22" ht="14.4" x14ac:dyDescent="0.3">
      <c r="A621" s="69" t="s">
        <v>814</v>
      </c>
      <c r="B621" s="69" t="s">
        <v>815</v>
      </c>
      <c r="C621" s="69" t="s">
        <v>3665</v>
      </c>
      <c r="D621" s="69">
        <v>0.54</v>
      </c>
      <c r="E621" s="69">
        <v>0.46</v>
      </c>
      <c r="F621" s="69">
        <v>1.08</v>
      </c>
      <c r="G621" s="69">
        <v>0.97</v>
      </c>
      <c r="H621" s="69">
        <v>0.97</v>
      </c>
      <c r="I621" s="69">
        <v>1.27</v>
      </c>
      <c r="J621" s="69">
        <v>0.89</v>
      </c>
      <c r="K621" s="69">
        <v>0.81</v>
      </c>
      <c r="L621" s="69">
        <v>0.57999999999999996</v>
      </c>
      <c r="M621" s="69">
        <v>0.31</v>
      </c>
      <c r="N621" s="69">
        <v>0.46</v>
      </c>
      <c r="O621" s="69">
        <v>0.5</v>
      </c>
      <c r="P621" s="69" t="s">
        <v>19</v>
      </c>
      <c r="Q621" s="69" t="s">
        <v>3661</v>
      </c>
      <c r="R621" s="69" t="s">
        <v>3658</v>
      </c>
      <c r="S621" s="69" t="s">
        <v>3659</v>
      </c>
      <c r="T621" s="69" t="s">
        <v>3659</v>
      </c>
      <c r="V621" s="211"/>
    </row>
    <row r="622" spans="1:22" ht="14.4" x14ac:dyDescent="0.3">
      <c r="A622" s="69" t="s">
        <v>2597</v>
      </c>
      <c r="B622" s="69" t="s">
        <v>2598</v>
      </c>
      <c r="C622" s="69" t="s">
        <v>3665</v>
      </c>
      <c r="D622" s="69">
        <v>0.95</v>
      </c>
      <c r="E622" s="69">
        <v>0.81</v>
      </c>
      <c r="F622" s="69">
        <v>1.9</v>
      </c>
      <c r="G622" s="69">
        <v>1.69</v>
      </c>
      <c r="H622" s="69">
        <v>1.69</v>
      </c>
      <c r="I622" s="69">
        <v>2.23</v>
      </c>
      <c r="J622" s="69">
        <v>1.56</v>
      </c>
      <c r="K622" s="69">
        <v>1.42</v>
      </c>
      <c r="L622" s="69">
        <v>1.02</v>
      </c>
      <c r="M622" s="69">
        <v>0.54</v>
      </c>
      <c r="N622" s="69">
        <v>0.81</v>
      </c>
      <c r="O622" s="69">
        <v>0.88</v>
      </c>
      <c r="P622" s="69" t="s">
        <v>19</v>
      </c>
      <c r="Q622" s="69" t="s">
        <v>3661</v>
      </c>
      <c r="R622" s="69" t="s">
        <v>3658</v>
      </c>
      <c r="S622" s="69" t="s">
        <v>3659</v>
      </c>
      <c r="T622" s="69" t="s">
        <v>3659</v>
      </c>
      <c r="V622" s="211"/>
    </row>
    <row r="623" spans="1:22" ht="14.4" x14ac:dyDescent="0.3">
      <c r="A623" s="69" t="s">
        <v>1943</v>
      </c>
      <c r="B623" s="69" t="s">
        <v>1944</v>
      </c>
      <c r="C623" s="69" t="s">
        <v>3668</v>
      </c>
      <c r="D623" s="69">
        <v>0.56000000000000005</v>
      </c>
      <c r="E623" s="69">
        <v>0.64</v>
      </c>
      <c r="F623" s="69">
        <v>1.26</v>
      </c>
      <c r="G623" s="69">
        <v>1.18</v>
      </c>
      <c r="H623" s="69">
        <v>1.48</v>
      </c>
      <c r="I623" s="69">
        <v>1.29</v>
      </c>
      <c r="J623" s="69">
        <v>1.49</v>
      </c>
      <c r="K623" s="69">
        <v>1.65</v>
      </c>
      <c r="L623" s="69">
        <v>1.41</v>
      </c>
      <c r="M623" s="69">
        <v>1.41</v>
      </c>
      <c r="N623" s="69">
        <v>1.41</v>
      </c>
      <c r="O623" s="69">
        <v>0.62</v>
      </c>
      <c r="P623" s="69" t="s">
        <v>19</v>
      </c>
      <c r="Q623" s="69" t="s">
        <v>3657</v>
      </c>
      <c r="R623" s="69" t="s">
        <v>3658</v>
      </c>
      <c r="S623" s="69" t="s">
        <v>3659</v>
      </c>
      <c r="T623" s="69" t="s">
        <v>3659</v>
      </c>
      <c r="V623" s="211"/>
    </row>
    <row r="624" spans="1:22" ht="14.4" x14ac:dyDescent="0.3">
      <c r="A624" s="69" t="s">
        <v>812</v>
      </c>
      <c r="B624" s="69" t="s">
        <v>813</v>
      </c>
      <c r="C624" s="69" t="s">
        <v>3668</v>
      </c>
      <c r="D624" s="69">
        <v>55</v>
      </c>
      <c r="E624" s="69">
        <v>55</v>
      </c>
      <c r="F624" s="69">
        <v>55</v>
      </c>
      <c r="G624" s="69">
        <v>55</v>
      </c>
      <c r="H624" s="69">
        <v>55</v>
      </c>
      <c r="I624" s="69">
        <v>55</v>
      </c>
      <c r="J624" s="69">
        <v>55</v>
      </c>
      <c r="K624" s="69">
        <v>55</v>
      </c>
      <c r="L624" s="69">
        <v>55</v>
      </c>
      <c r="M624" s="69">
        <v>55</v>
      </c>
      <c r="N624" s="69">
        <v>55</v>
      </c>
      <c r="O624" s="69">
        <v>55</v>
      </c>
      <c r="P624" s="69" t="s">
        <v>20</v>
      </c>
      <c r="Q624" s="69" t="s">
        <v>3657</v>
      </c>
      <c r="R624" s="69" t="s">
        <v>3658</v>
      </c>
      <c r="S624" s="69" t="s">
        <v>3659</v>
      </c>
      <c r="T624" s="69" t="s">
        <v>3659</v>
      </c>
      <c r="V624" s="211"/>
    </row>
    <row r="625" spans="1:22" ht="14.4" x14ac:dyDescent="0.3">
      <c r="A625" s="69" t="s">
        <v>1423</v>
      </c>
      <c r="B625" s="69" t="s">
        <v>1424</v>
      </c>
      <c r="C625" s="69" t="s">
        <v>3668</v>
      </c>
      <c r="D625" s="69">
        <v>55</v>
      </c>
      <c r="E625" s="69">
        <v>55</v>
      </c>
      <c r="F625" s="69">
        <v>55</v>
      </c>
      <c r="G625" s="69">
        <v>55</v>
      </c>
      <c r="H625" s="69">
        <v>55</v>
      </c>
      <c r="I625" s="69">
        <v>55</v>
      </c>
      <c r="J625" s="69">
        <v>55</v>
      </c>
      <c r="K625" s="69">
        <v>55</v>
      </c>
      <c r="L625" s="69">
        <v>55</v>
      </c>
      <c r="M625" s="69">
        <v>55</v>
      </c>
      <c r="N625" s="69">
        <v>55</v>
      </c>
      <c r="O625" s="69">
        <v>55</v>
      </c>
      <c r="P625" s="69" t="s">
        <v>20</v>
      </c>
      <c r="Q625" s="69" t="s">
        <v>3657</v>
      </c>
      <c r="R625" s="69" t="s">
        <v>3658</v>
      </c>
      <c r="S625" s="69" t="s">
        <v>3659</v>
      </c>
      <c r="T625" s="69" t="s">
        <v>3659</v>
      </c>
      <c r="V625" s="211"/>
    </row>
    <row r="626" spans="1:22" ht="14.4" x14ac:dyDescent="0.3">
      <c r="A626" s="69" t="s">
        <v>470</v>
      </c>
      <c r="B626" s="69" t="s">
        <v>471</v>
      </c>
      <c r="C626" s="69" t="s">
        <v>3668</v>
      </c>
      <c r="D626" s="69">
        <v>55</v>
      </c>
      <c r="E626" s="69">
        <v>55</v>
      </c>
      <c r="F626" s="69">
        <v>55</v>
      </c>
      <c r="G626" s="69">
        <v>55</v>
      </c>
      <c r="H626" s="69">
        <v>55</v>
      </c>
      <c r="I626" s="69">
        <v>55</v>
      </c>
      <c r="J626" s="69">
        <v>55</v>
      </c>
      <c r="K626" s="69">
        <v>55</v>
      </c>
      <c r="L626" s="69">
        <v>55</v>
      </c>
      <c r="M626" s="69">
        <v>55</v>
      </c>
      <c r="N626" s="69">
        <v>55</v>
      </c>
      <c r="O626" s="69">
        <v>55</v>
      </c>
      <c r="P626" s="69" t="s">
        <v>20</v>
      </c>
      <c r="Q626" s="69" t="s">
        <v>3657</v>
      </c>
      <c r="R626" s="69" t="s">
        <v>3658</v>
      </c>
      <c r="S626" s="69" t="s">
        <v>3659</v>
      </c>
      <c r="T626" s="69" t="s">
        <v>3659</v>
      </c>
      <c r="V626" s="211"/>
    </row>
    <row r="627" spans="1:22" ht="14.4" x14ac:dyDescent="0.3">
      <c r="A627" s="69" t="s">
        <v>1052</v>
      </c>
      <c r="B627" s="69" t="s">
        <v>1053</v>
      </c>
      <c r="C627" s="69" t="s">
        <v>3668</v>
      </c>
      <c r="D627" s="69">
        <v>0</v>
      </c>
      <c r="E627" s="69">
        <v>0</v>
      </c>
      <c r="F627" s="69">
        <v>0</v>
      </c>
      <c r="G627" s="69">
        <v>0</v>
      </c>
      <c r="H627" s="69">
        <v>0</v>
      </c>
      <c r="I627" s="69">
        <v>0</v>
      </c>
      <c r="J627" s="69">
        <v>0</v>
      </c>
      <c r="K627" s="69">
        <v>0</v>
      </c>
      <c r="L627" s="69">
        <v>0</v>
      </c>
      <c r="M627" s="69">
        <v>0</v>
      </c>
      <c r="N627" s="69">
        <v>0</v>
      </c>
      <c r="O627" s="69">
        <v>0</v>
      </c>
      <c r="P627" s="69" t="s">
        <v>19</v>
      </c>
      <c r="Q627" s="69" t="s">
        <v>3657</v>
      </c>
      <c r="R627" s="69" t="s">
        <v>3663</v>
      </c>
      <c r="S627" s="69" t="s">
        <v>3659</v>
      </c>
      <c r="T627" s="69" t="s">
        <v>3659</v>
      </c>
      <c r="V627" s="211"/>
    </row>
    <row r="628" spans="1:22" ht="14.4" x14ac:dyDescent="0.3">
      <c r="A628" s="69" t="s">
        <v>2681</v>
      </c>
      <c r="B628" s="69" t="s">
        <v>2682</v>
      </c>
      <c r="C628" s="69" t="s">
        <v>3665</v>
      </c>
      <c r="D628" s="69">
        <v>3.9</v>
      </c>
      <c r="E628" s="69">
        <v>3.34</v>
      </c>
      <c r="F628" s="69">
        <v>7.8</v>
      </c>
      <c r="G628" s="69">
        <v>6.97</v>
      </c>
      <c r="H628" s="69">
        <v>6.97</v>
      </c>
      <c r="I628" s="69">
        <v>9.1999999999999993</v>
      </c>
      <c r="J628" s="69">
        <v>6.41</v>
      </c>
      <c r="K628" s="69">
        <v>5.85</v>
      </c>
      <c r="L628" s="69">
        <v>4.18</v>
      </c>
      <c r="M628" s="69">
        <v>2.23</v>
      </c>
      <c r="N628" s="69">
        <v>3.34</v>
      </c>
      <c r="O628" s="69">
        <v>3.62</v>
      </c>
      <c r="P628" s="69" t="s">
        <v>19</v>
      </c>
      <c r="Q628" s="69" t="s">
        <v>3661</v>
      </c>
      <c r="R628" s="69" t="s">
        <v>3658</v>
      </c>
      <c r="S628" s="69" t="s">
        <v>3659</v>
      </c>
      <c r="T628" s="69" t="s">
        <v>3659</v>
      </c>
      <c r="V628" s="211"/>
    </row>
    <row r="629" spans="1:22" ht="14.4" x14ac:dyDescent="0.3">
      <c r="A629" s="69" t="s">
        <v>2856</v>
      </c>
      <c r="B629" s="69" t="s">
        <v>2857</v>
      </c>
      <c r="C629" s="69" t="s">
        <v>3665</v>
      </c>
      <c r="D629" s="69">
        <v>0.49</v>
      </c>
      <c r="E629" s="69">
        <v>0.42</v>
      </c>
      <c r="F629" s="69">
        <v>0.98</v>
      </c>
      <c r="G629" s="69">
        <v>0.88</v>
      </c>
      <c r="H629" s="69">
        <v>0.88</v>
      </c>
      <c r="I629" s="69">
        <v>1.1599999999999999</v>
      </c>
      <c r="J629" s="69">
        <v>0.81</v>
      </c>
      <c r="K629" s="69">
        <v>0.74</v>
      </c>
      <c r="L629" s="69">
        <v>0.53</v>
      </c>
      <c r="M629" s="69">
        <v>0.28000000000000003</v>
      </c>
      <c r="N629" s="69">
        <v>0.42</v>
      </c>
      <c r="O629" s="69">
        <v>0.46</v>
      </c>
      <c r="P629" s="69" t="s">
        <v>19</v>
      </c>
      <c r="Q629" s="69" t="s">
        <v>3661</v>
      </c>
      <c r="R629" s="69" t="s">
        <v>3658</v>
      </c>
      <c r="S629" s="69" t="s">
        <v>3659</v>
      </c>
      <c r="T629" s="69" t="s">
        <v>3659</v>
      </c>
      <c r="V629" s="211"/>
    </row>
    <row r="630" spans="1:22" ht="14.4" x14ac:dyDescent="0.3">
      <c r="A630" s="69" t="s">
        <v>3624</v>
      </c>
      <c r="B630" s="69" t="s">
        <v>3625</v>
      </c>
      <c r="C630" s="69" t="s">
        <v>3660</v>
      </c>
      <c r="D630" s="69">
        <v>0</v>
      </c>
      <c r="E630" s="69">
        <v>0</v>
      </c>
      <c r="F630" s="69">
        <v>0</v>
      </c>
      <c r="G630" s="69">
        <v>0</v>
      </c>
      <c r="H630" s="69">
        <v>0</v>
      </c>
      <c r="I630" s="69">
        <v>0</v>
      </c>
      <c r="J630" s="69">
        <v>0</v>
      </c>
      <c r="K630" s="69">
        <v>0</v>
      </c>
      <c r="L630" s="69">
        <v>0</v>
      </c>
      <c r="M630" s="69">
        <v>0</v>
      </c>
      <c r="N630" s="69">
        <v>0</v>
      </c>
      <c r="O630" s="69">
        <v>0</v>
      </c>
      <c r="P630" s="69" t="s">
        <v>19</v>
      </c>
      <c r="Q630" s="69" t="s">
        <v>3661</v>
      </c>
      <c r="R630" s="69" t="s">
        <v>3663</v>
      </c>
      <c r="S630" s="69" t="s">
        <v>3659</v>
      </c>
      <c r="T630" s="69" t="s">
        <v>3659</v>
      </c>
      <c r="V630" s="211"/>
    </row>
    <row r="631" spans="1:22" ht="14.4" x14ac:dyDescent="0.3">
      <c r="A631" s="69" t="s">
        <v>3351</v>
      </c>
      <c r="B631" s="69" t="s">
        <v>3352</v>
      </c>
      <c r="C631" s="69" t="s">
        <v>3660</v>
      </c>
      <c r="D631" s="69">
        <v>0.12</v>
      </c>
      <c r="E631" s="69">
        <v>0.09</v>
      </c>
      <c r="F631" s="69">
        <v>0.54</v>
      </c>
      <c r="G631" s="69">
        <v>0.45</v>
      </c>
      <c r="H631" s="69">
        <v>0.48</v>
      </c>
      <c r="I631" s="69">
        <v>0.93</v>
      </c>
      <c r="J631" s="69">
        <v>1.17</v>
      </c>
      <c r="K631" s="69">
        <v>0.81</v>
      </c>
      <c r="L631" s="69">
        <v>0.42</v>
      </c>
      <c r="M631" s="69">
        <v>0.06</v>
      </c>
      <c r="N631" s="69">
        <v>0.06</v>
      </c>
      <c r="O631" s="69">
        <v>0</v>
      </c>
      <c r="P631" s="69" t="s">
        <v>19</v>
      </c>
      <c r="Q631" s="69" t="s">
        <v>3661</v>
      </c>
      <c r="R631" s="69" t="s">
        <v>3658</v>
      </c>
      <c r="S631" s="69" t="s">
        <v>3659</v>
      </c>
      <c r="T631" s="69" t="s">
        <v>3659</v>
      </c>
      <c r="V631" s="211"/>
    </row>
    <row r="632" spans="1:22" ht="14.4" x14ac:dyDescent="0.3">
      <c r="A632" s="69" t="s">
        <v>3267</v>
      </c>
      <c r="B632" s="69" t="s">
        <v>3268</v>
      </c>
      <c r="C632" s="69" t="s">
        <v>3660</v>
      </c>
      <c r="D632" s="69">
        <v>0</v>
      </c>
      <c r="E632" s="69">
        <v>0</v>
      </c>
      <c r="F632" s="69">
        <v>0</v>
      </c>
      <c r="G632" s="69">
        <v>0</v>
      </c>
      <c r="H632" s="69">
        <v>0</v>
      </c>
      <c r="I632" s="69">
        <v>0</v>
      </c>
      <c r="J632" s="69">
        <v>0</v>
      </c>
      <c r="K632" s="69">
        <v>0</v>
      </c>
      <c r="L632" s="69">
        <v>0</v>
      </c>
      <c r="M632" s="69">
        <v>0</v>
      </c>
      <c r="N632" s="69">
        <v>0</v>
      </c>
      <c r="O632" s="69">
        <v>0</v>
      </c>
      <c r="P632" s="69" t="s">
        <v>19</v>
      </c>
      <c r="Q632" s="69" t="s">
        <v>3661</v>
      </c>
      <c r="R632" s="69" t="s">
        <v>3663</v>
      </c>
      <c r="S632" s="69" t="s">
        <v>3659</v>
      </c>
      <c r="T632" s="69" t="s">
        <v>3659</v>
      </c>
      <c r="V632" s="211"/>
    </row>
    <row r="633" spans="1:22" ht="14.4" x14ac:dyDescent="0.3">
      <c r="A633" s="69" t="s">
        <v>3095</v>
      </c>
      <c r="B633" s="69" t="s">
        <v>3096</v>
      </c>
      <c r="C633" s="69" t="s">
        <v>3660</v>
      </c>
      <c r="D633" s="69">
        <v>0.8</v>
      </c>
      <c r="E633" s="69">
        <v>0.6</v>
      </c>
      <c r="F633" s="69">
        <v>3.6</v>
      </c>
      <c r="G633" s="69">
        <v>3</v>
      </c>
      <c r="H633" s="69">
        <v>3.2</v>
      </c>
      <c r="I633" s="69">
        <v>6.2</v>
      </c>
      <c r="J633" s="69">
        <v>7.8</v>
      </c>
      <c r="K633" s="69">
        <v>5.4</v>
      </c>
      <c r="L633" s="69">
        <v>2.8</v>
      </c>
      <c r="M633" s="69">
        <v>0.4</v>
      </c>
      <c r="N633" s="69">
        <v>0.4</v>
      </c>
      <c r="O633" s="69">
        <v>0</v>
      </c>
      <c r="P633" s="69" t="s">
        <v>19</v>
      </c>
      <c r="Q633" s="69" t="s">
        <v>3661</v>
      </c>
      <c r="R633" s="69" t="s">
        <v>3658</v>
      </c>
      <c r="S633" s="69" t="s">
        <v>3659</v>
      </c>
      <c r="T633" s="69" t="s">
        <v>3659</v>
      </c>
      <c r="V633" s="211"/>
    </row>
    <row r="634" spans="1:22" ht="14.4" x14ac:dyDescent="0.3">
      <c r="A634" s="69" t="s">
        <v>2028</v>
      </c>
      <c r="B634" s="69" t="s">
        <v>2029</v>
      </c>
      <c r="C634" s="69" t="s">
        <v>3660</v>
      </c>
      <c r="D634" s="69">
        <v>0</v>
      </c>
      <c r="E634" s="69">
        <v>0</v>
      </c>
      <c r="F634" s="69">
        <v>0</v>
      </c>
      <c r="G634" s="69">
        <v>0</v>
      </c>
      <c r="H634" s="69">
        <v>0</v>
      </c>
      <c r="I634" s="69">
        <v>0</v>
      </c>
      <c r="J634" s="69">
        <v>0</v>
      </c>
      <c r="K634" s="69">
        <v>0</v>
      </c>
      <c r="L634" s="69">
        <v>0</v>
      </c>
      <c r="M634" s="69">
        <v>0</v>
      </c>
      <c r="N634" s="69">
        <v>0</v>
      </c>
      <c r="O634" s="69">
        <v>0</v>
      </c>
      <c r="P634" s="69" t="s">
        <v>19</v>
      </c>
      <c r="Q634" s="69" t="s">
        <v>3661</v>
      </c>
      <c r="R634" s="69" t="s">
        <v>3663</v>
      </c>
      <c r="S634" s="69" t="s">
        <v>3659</v>
      </c>
      <c r="T634" s="69" t="s">
        <v>3659</v>
      </c>
      <c r="V634" s="211"/>
    </row>
    <row r="635" spans="1:22" ht="14.4" x14ac:dyDescent="0.3">
      <c r="A635" s="69" t="s">
        <v>1859</v>
      </c>
      <c r="B635" s="69" t="s">
        <v>1860</v>
      </c>
      <c r="C635" s="69" t="s">
        <v>3676</v>
      </c>
      <c r="D635" s="69">
        <v>37.1</v>
      </c>
      <c r="E635" s="69">
        <v>31.8</v>
      </c>
      <c r="F635" s="69">
        <v>74.2</v>
      </c>
      <c r="G635" s="69">
        <v>66.25</v>
      </c>
      <c r="H635" s="69">
        <v>66.25</v>
      </c>
      <c r="I635" s="69">
        <v>87.45</v>
      </c>
      <c r="J635" s="69">
        <v>60.95</v>
      </c>
      <c r="K635" s="69">
        <v>55.65</v>
      </c>
      <c r="L635" s="69">
        <v>39.75</v>
      </c>
      <c r="M635" s="69">
        <v>21.2</v>
      </c>
      <c r="N635" s="69">
        <v>31.8</v>
      </c>
      <c r="O635" s="69">
        <v>34.450000000000003</v>
      </c>
      <c r="P635" s="69" t="s">
        <v>19</v>
      </c>
      <c r="Q635" s="69" t="s">
        <v>3661</v>
      </c>
      <c r="R635" s="69" t="s">
        <v>3658</v>
      </c>
      <c r="S635" s="69" t="s">
        <v>3659</v>
      </c>
      <c r="T635" s="69" t="s">
        <v>3659</v>
      </c>
      <c r="V635" s="211"/>
    </row>
    <row r="636" spans="1:22" ht="14.4" x14ac:dyDescent="0.3">
      <c r="A636" s="69" t="s">
        <v>69</v>
      </c>
      <c r="B636" s="69" t="s">
        <v>70</v>
      </c>
      <c r="C636" s="69" t="s">
        <v>3676</v>
      </c>
      <c r="D636" s="69">
        <v>96</v>
      </c>
      <c r="E636" s="69">
        <v>96</v>
      </c>
      <c r="F636" s="69">
        <v>96</v>
      </c>
      <c r="G636" s="69">
        <v>96</v>
      </c>
      <c r="H636" s="69">
        <v>96</v>
      </c>
      <c r="I636" s="69">
        <v>96</v>
      </c>
      <c r="J636" s="69">
        <v>96</v>
      </c>
      <c r="K636" s="69">
        <v>96</v>
      </c>
      <c r="L636" s="69">
        <v>96</v>
      </c>
      <c r="M636" s="69">
        <v>96</v>
      </c>
      <c r="N636" s="69">
        <v>96</v>
      </c>
      <c r="O636" s="69">
        <v>96</v>
      </c>
      <c r="P636" s="69" t="s">
        <v>20</v>
      </c>
      <c r="Q636" s="69" t="s">
        <v>3661</v>
      </c>
      <c r="R636" s="69" t="s">
        <v>3658</v>
      </c>
      <c r="S636" s="69" t="s">
        <v>3659</v>
      </c>
      <c r="T636" s="69" t="s">
        <v>3659</v>
      </c>
      <c r="V636" s="211"/>
    </row>
    <row r="637" spans="1:22" ht="14.4" x14ac:dyDescent="0.3">
      <c r="A637" s="69" t="s">
        <v>2444</v>
      </c>
      <c r="B637" s="69" t="s">
        <v>2445</v>
      </c>
      <c r="C637" s="69" t="s">
        <v>3665</v>
      </c>
      <c r="D637" s="69">
        <v>0.49</v>
      </c>
      <c r="E637" s="69">
        <v>0.81</v>
      </c>
      <c r="F637" s="69">
        <v>0.19</v>
      </c>
      <c r="G637" s="69">
        <v>1.82</v>
      </c>
      <c r="H637" s="69">
        <v>3.44</v>
      </c>
      <c r="I637" s="69">
        <v>3.25</v>
      </c>
      <c r="J637" s="69">
        <v>2.86</v>
      </c>
      <c r="K637" s="69">
        <v>2.75</v>
      </c>
      <c r="L637" s="69">
        <v>1.96</v>
      </c>
      <c r="M637" s="69">
        <v>0.48</v>
      </c>
      <c r="N637" s="69">
        <v>0.12</v>
      </c>
      <c r="O637" s="69">
        <v>0.13</v>
      </c>
      <c r="P637" s="69" t="s">
        <v>19</v>
      </c>
      <c r="Q637" s="69" t="s">
        <v>3657</v>
      </c>
      <c r="R637" s="69" t="s">
        <v>3658</v>
      </c>
      <c r="S637" s="69" t="s">
        <v>3659</v>
      </c>
      <c r="T637" s="69" t="s">
        <v>3659</v>
      </c>
      <c r="V637" s="211"/>
    </row>
    <row r="638" spans="1:22" ht="14.4" x14ac:dyDescent="0.3">
      <c r="A638" s="69" t="s">
        <v>2616</v>
      </c>
      <c r="B638" s="69" t="s">
        <v>2617</v>
      </c>
      <c r="C638" s="69" t="s">
        <v>3656</v>
      </c>
      <c r="D638" s="69">
        <v>1.31</v>
      </c>
      <c r="E638" s="69">
        <v>1.51</v>
      </c>
      <c r="F638" s="69">
        <v>1.69</v>
      </c>
      <c r="G638" s="69">
        <v>1.61</v>
      </c>
      <c r="H638" s="69">
        <v>1.49</v>
      </c>
      <c r="I638" s="69">
        <v>1.68</v>
      </c>
      <c r="J638" s="69">
        <v>1.7</v>
      </c>
      <c r="K638" s="69">
        <v>1.69</v>
      </c>
      <c r="L638" s="69">
        <v>1.69</v>
      </c>
      <c r="M638" s="69">
        <v>1.65</v>
      </c>
      <c r="N638" s="69">
        <v>1.57</v>
      </c>
      <c r="O638" s="69">
        <v>1.5</v>
      </c>
      <c r="P638" s="69" t="s">
        <v>19</v>
      </c>
      <c r="Q638" s="69" t="s">
        <v>3657</v>
      </c>
      <c r="R638" s="69" t="s">
        <v>3658</v>
      </c>
      <c r="S638" s="69" t="s">
        <v>3659</v>
      </c>
      <c r="T638" s="69" t="s">
        <v>3659</v>
      </c>
      <c r="V638" s="211"/>
    </row>
    <row r="639" spans="1:22" ht="14.4" x14ac:dyDescent="0.3">
      <c r="A639" s="69" t="s">
        <v>805</v>
      </c>
      <c r="B639" s="69" t="s">
        <v>806</v>
      </c>
      <c r="C639" s="69" t="s">
        <v>3656</v>
      </c>
      <c r="D639" s="69">
        <v>0.48</v>
      </c>
      <c r="E639" s="69">
        <v>0.74</v>
      </c>
      <c r="F639" s="69">
        <v>0.93</v>
      </c>
      <c r="G639" s="69">
        <v>0.92</v>
      </c>
      <c r="H639" s="69">
        <v>0.94</v>
      </c>
      <c r="I639" s="69">
        <v>0.9</v>
      </c>
      <c r="J639" s="69">
        <v>0.88</v>
      </c>
      <c r="K639" s="69">
        <v>0.9</v>
      </c>
      <c r="L639" s="69">
        <v>0.93</v>
      </c>
      <c r="M639" s="69">
        <v>0.92</v>
      </c>
      <c r="N639" s="69">
        <v>0.94</v>
      </c>
      <c r="O639" s="69">
        <v>0.93</v>
      </c>
      <c r="P639" s="69" t="s">
        <v>19</v>
      </c>
      <c r="Q639" s="69" t="s">
        <v>3657</v>
      </c>
      <c r="R639" s="69" t="s">
        <v>3658</v>
      </c>
      <c r="S639" s="69" t="s">
        <v>3659</v>
      </c>
      <c r="T639" s="69" t="s">
        <v>3659</v>
      </c>
      <c r="V639" s="211"/>
    </row>
    <row r="640" spans="1:22" ht="14.4" x14ac:dyDescent="0.3">
      <c r="A640" s="69" t="s">
        <v>144</v>
      </c>
      <c r="B640" s="69" t="s">
        <v>145</v>
      </c>
      <c r="C640" s="69" t="s">
        <v>3656</v>
      </c>
      <c r="D640" s="69">
        <v>0.37</v>
      </c>
      <c r="E640" s="69">
        <v>0.72</v>
      </c>
      <c r="F640" s="69">
        <v>0.93</v>
      </c>
      <c r="G640" s="69">
        <v>0.92</v>
      </c>
      <c r="H640" s="69">
        <v>0.94</v>
      </c>
      <c r="I640" s="69">
        <v>0.93</v>
      </c>
      <c r="J640" s="69">
        <v>0.92</v>
      </c>
      <c r="K640" s="69">
        <v>0.94</v>
      </c>
      <c r="L640" s="69">
        <v>0.91</v>
      </c>
      <c r="M640" s="69">
        <v>0.92</v>
      </c>
      <c r="N640" s="69">
        <v>0.93</v>
      </c>
      <c r="O640" s="69">
        <v>0.86</v>
      </c>
      <c r="P640" s="69" t="s">
        <v>19</v>
      </c>
      <c r="Q640" s="69" t="s">
        <v>3657</v>
      </c>
      <c r="R640" s="69" t="s">
        <v>3658</v>
      </c>
      <c r="S640" s="69" t="s">
        <v>3659</v>
      </c>
      <c r="T640" s="69" t="s">
        <v>3659</v>
      </c>
      <c r="V640" s="211"/>
    </row>
    <row r="641" spans="1:22" ht="14.4" x14ac:dyDescent="0.3">
      <c r="A641" s="69" t="s">
        <v>2803</v>
      </c>
      <c r="B641" s="69" t="s">
        <v>2804</v>
      </c>
      <c r="C641" s="69" t="s">
        <v>3656</v>
      </c>
      <c r="D641" s="69">
        <v>0.8</v>
      </c>
      <c r="E641" s="69">
        <v>0.6</v>
      </c>
      <c r="F641" s="69">
        <v>3.6</v>
      </c>
      <c r="G641" s="69">
        <v>3</v>
      </c>
      <c r="H641" s="69">
        <v>3.2</v>
      </c>
      <c r="I641" s="69">
        <v>6.2</v>
      </c>
      <c r="J641" s="69">
        <v>7.8</v>
      </c>
      <c r="K641" s="69">
        <v>5.4</v>
      </c>
      <c r="L641" s="69">
        <v>2.8</v>
      </c>
      <c r="M641" s="69">
        <v>0.4</v>
      </c>
      <c r="N641" s="69">
        <v>0.4</v>
      </c>
      <c r="O641" s="69">
        <v>0</v>
      </c>
      <c r="P641" s="69" t="s">
        <v>19</v>
      </c>
      <c r="Q641" s="69" t="s">
        <v>3657</v>
      </c>
      <c r="R641" s="69" t="s">
        <v>3658</v>
      </c>
      <c r="S641" s="69" t="s">
        <v>3659</v>
      </c>
      <c r="T641" s="69" t="s">
        <v>3659</v>
      </c>
      <c r="V641" s="211"/>
    </row>
    <row r="642" spans="1:22" ht="14.4" x14ac:dyDescent="0.3">
      <c r="A642" s="69" t="s">
        <v>808</v>
      </c>
      <c r="B642" s="69" t="s">
        <v>809</v>
      </c>
      <c r="C642" s="69" t="s">
        <v>3666</v>
      </c>
      <c r="D642" s="69">
        <v>3.13</v>
      </c>
      <c r="E642" s="69">
        <v>3.13</v>
      </c>
      <c r="F642" s="69">
        <v>3.13</v>
      </c>
      <c r="G642" s="69">
        <v>3.13</v>
      </c>
      <c r="H642" s="69">
        <v>3.13</v>
      </c>
      <c r="I642" s="69">
        <v>3.13</v>
      </c>
      <c r="J642" s="69">
        <v>3.13</v>
      </c>
      <c r="K642" s="69">
        <v>3.13</v>
      </c>
      <c r="L642" s="69">
        <v>3.13</v>
      </c>
      <c r="M642" s="69">
        <v>3.13</v>
      </c>
      <c r="N642" s="69">
        <v>3.13</v>
      </c>
      <c r="O642" s="69">
        <v>3.13</v>
      </c>
      <c r="P642" s="69" t="s">
        <v>20</v>
      </c>
      <c r="Q642" s="69" t="s">
        <v>3661</v>
      </c>
      <c r="R642" s="69" t="s">
        <v>3658</v>
      </c>
      <c r="S642" s="69" t="s">
        <v>3659</v>
      </c>
      <c r="T642" s="69" t="s">
        <v>3659</v>
      </c>
      <c r="V642" s="211"/>
    </row>
    <row r="643" spans="1:22" ht="14.4" x14ac:dyDescent="0.3">
      <c r="A643" s="69" t="s">
        <v>3234</v>
      </c>
      <c r="B643" s="69" t="s">
        <v>3235</v>
      </c>
      <c r="C643" s="69" t="s">
        <v>3666</v>
      </c>
      <c r="D643" s="69">
        <v>25.84</v>
      </c>
      <c r="E643" s="69">
        <v>25.97</v>
      </c>
      <c r="F643" s="69">
        <v>25.82</v>
      </c>
      <c r="G643" s="69">
        <v>22.95</v>
      </c>
      <c r="H643" s="69">
        <v>23.86</v>
      </c>
      <c r="I643" s="69">
        <v>22.31</v>
      </c>
      <c r="J643" s="69">
        <v>23.46</v>
      </c>
      <c r="K643" s="69">
        <v>24.58</v>
      </c>
      <c r="L643" s="69">
        <v>24.58</v>
      </c>
      <c r="M643" s="69">
        <v>24.04</v>
      </c>
      <c r="N643" s="69">
        <v>25.72</v>
      </c>
      <c r="O643" s="69">
        <v>26.14</v>
      </c>
      <c r="P643" s="69" t="s">
        <v>19</v>
      </c>
      <c r="Q643" s="69" t="s">
        <v>3661</v>
      </c>
      <c r="R643" s="69" t="s">
        <v>3658</v>
      </c>
      <c r="S643" s="69" t="s">
        <v>3659</v>
      </c>
      <c r="T643" s="69" t="s">
        <v>3659</v>
      </c>
      <c r="V643" s="211"/>
    </row>
    <row r="644" spans="1:22" ht="14.4" x14ac:dyDescent="0.3">
      <c r="A644" s="69" t="s">
        <v>3566</v>
      </c>
      <c r="B644" s="69" t="s">
        <v>3567</v>
      </c>
      <c r="C644" s="69" t="s">
        <v>3666</v>
      </c>
      <c r="D644" s="69">
        <v>0</v>
      </c>
      <c r="E644" s="69">
        <v>0</v>
      </c>
      <c r="F644" s="69">
        <v>0</v>
      </c>
      <c r="G644" s="69">
        <v>0</v>
      </c>
      <c r="H644" s="69">
        <v>0</v>
      </c>
      <c r="I644" s="69">
        <v>0</v>
      </c>
      <c r="J644" s="69">
        <v>0</v>
      </c>
      <c r="K644" s="69">
        <v>0</v>
      </c>
      <c r="L644" s="69">
        <v>0</v>
      </c>
      <c r="M644" s="69">
        <v>0</v>
      </c>
      <c r="N644" s="69">
        <v>0</v>
      </c>
      <c r="O644" s="69">
        <v>0</v>
      </c>
      <c r="P644" s="69" t="s">
        <v>19</v>
      </c>
      <c r="Q644" s="69" t="s">
        <v>3661</v>
      </c>
      <c r="R644" s="69" t="s">
        <v>3658</v>
      </c>
      <c r="S644" s="69" t="s">
        <v>3659</v>
      </c>
      <c r="T644" s="69" t="s">
        <v>3659</v>
      </c>
      <c r="V644" s="211"/>
    </row>
    <row r="645" spans="1:22" ht="14.4" x14ac:dyDescent="0.3">
      <c r="A645" s="69" t="s">
        <v>1702</v>
      </c>
      <c r="B645" s="69" t="s">
        <v>1703</v>
      </c>
      <c r="C645" s="69" t="s">
        <v>3666</v>
      </c>
      <c r="D645" s="69">
        <v>7.0000000000000007E-2</v>
      </c>
      <c r="E645" s="69">
        <v>7.0000000000000007E-2</v>
      </c>
      <c r="F645" s="69">
        <v>7.0000000000000007E-2</v>
      </c>
      <c r="G645" s="69">
        <v>0.02</v>
      </c>
      <c r="H645" s="69">
        <v>0.01</v>
      </c>
      <c r="I645" s="69">
        <v>0.12</v>
      </c>
      <c r="J645" s="69">
        <v>0.08</v>
      </c>
      <c r="K645" s="69">
        <v>0.08</v>
      </c>
      <c r="L645" s="69">
        <v>0.06</v>
      </c>
      <c r="M645" s="69">
        <v>0.01</v>
      </c>
      <c r="N645" s="69">
        <v>0</v>
      </c>
      <c r="O645" s="69">
        <v>0.01</v>
      </c>
      <c r="P645" s="69" t="s">
        <v>19</v>
      </c>
      <c r="Q645" s="69" t="s">
        <v>3661</v>
      </c>
      <c r="R645" s="69" t="s">
        <v>3658</v>
      </c>
      <c r="S645" s="69" t="s">
        <v>3659</v>
      </c>
      <c r="T645" s="69" t="s">
        <v>3659</v>
      </c>
      <c r="V645" s="211"/>
    </row>
    <row r="646" spans="1:22" ht="14.4" x14ac:dyDescent="0.3">
      <c r="A646" s="69" t="s">
        <v>2762</v>
      </c>
      <c r="B646" s="69" t="s">
        <v>2763</v>
      </c>
      <c r="C646" s="69" t="s">
        <v>3665</v>
      </c>
      <c r="D646" s="69">
        <v>0.8</v>
      </c>
      <c r="E646" s="69">
        <v>0.6</v>
      </c>
      <c r="F646" s="69">
        <v>3.6</v>
      </c>
      <c r="G646" s="69">
        <v>3</v>
      </c>
      <c r="H646" s="69">
        <v>3.2</v>
      </c>
      <c r="I646" s="69">
        <v>6.2</v>
      </c>
      <c r="J646" s="69">
        <v>7.8</v>
      </c>
      <c r="K646" s="69">
        <v>5.4</v>
      </c>
      <c r="L646" s="69">
        <v>2.8</v>
      </c>
      <c r="M646" s="69">
        <v>0.4</v>
      </c>
      <c r="N646" s="69">
        <v>0.4</v>
      </c>
      <c r="O646" s="69">
        <v>0</v>
      </c>
      <c r="P646" s="69" t="s">
        <v>19</v>
      </c>
      <c r="Q646" s="69" t="s">
        <v>3657</v>
      </c>
      <c r="R646" s="69" t="s">
        <v>3658</v>
      </c>
      <c r="S646" s="69" t="s">
        <v>3659</v>
      </c>
      <c r="T646" s="69" t="s">
        <v>3659</v>
      </c>
      <c r="V646" s="211"/>
    </row>
    <row r="647" spans="1:22" ht="14.4" x14ac:dyDescent="0.3">
      <c r="A647" s="69" t="s">
        <v>1855</v>
      </c>
      <c r="B647" s="69" t="s">
        <v>1856</v>
      </c>
      <c r="C647" s="69" t="s">
        <v>3665</v>
      </c>
      <c r="D647" s="69">
        <v>0.79</v>
      </c>
      <c r="E647" s="69">
        <v>0.59</v>
      </c>
      <c r="F647" s="69">
        <v>3.56</v>
      </c>
      <c r="G647" s="69">
        <v>2.96</v>
      </c>
      <c r="H647" s="69">
        <v>3.16</v>
      </c>
      <c r="I647" s="69">
        <v>6.12</v>
      </c>
      <c r="J647" s="69">
        <v>7.7</v>
      </c>
      <c r="K647" s="69">
        <v>5.33</v>
      </c>
      <c r="L647" s="69">
        <v>2.77</v>
      </c>
      <c r="M647" s="69">
        <v>0.4</v>
      </c>
      <c r="N647" s="69">
        <v>0.4</v>
      </c>
      <c r="O647" s="69">
        <v>0</v>
      </c>
      <c r="P647" s="69" t="s">
        <v>19</v>
      </c>
      <c r="Q647" s="69" t="s">
        <v>3657</v>
      </c>
      <c r="R647" s="69" t="s">
        <v>3658</v>
      </c>
      <c r="S647" s="69" t="s">
        <v>3659</v>
      </c>
      <c r="T647" s="69" t="s">
        <v>3659</v>
      </c>
      <c r="V647" s="211"/>
    </row>
    <row r="648" spans="1:22" ht="14.4" x14ac:dyDescent="0.3">
      <c r="A648" s="69" t="s">
        <v>1287</v>
      </c>
      <c r="B648" s="69" t="s">
        <v>1288</v>
      </c>
      <c r="C648" s="69" t="s">
        <v>3665</v>
      </c>
      <c r="D648" s="69">
        <v>2</v>
      </c>
      <c r="E648" s="69">
        <v>2.12</v>
      </c>
      <c r="F648" s="69">
        <v>3.84</v>
      </c>
      <c r="G648" s="69">
        <v>4.38</v>
      </c>
      <c r="H648" s="69">
        <v>3.3</v>
      </c>
      <c r="I648" s="69">
        <v>1.57</v>
      </c>
      <c r="J648" s="69">
        <v>0.42</v>
      </c>
      <c r="K648" s="69">
        <v>7.0000000000000007E-2</v>
      </c>
      <c r="L648" s="69">
        <v>0</v>
      </c>
      <c r="M648" s="69">
        <v>0</v>
      </c>
      <c r="N648" s="69">
        <v>0.28000000000000003</v>
      </c>
      <c r="O648" s="69">
        <v>0.16</v>
      </c>
      <c r="P648" s="69" t="s">
        <v>19</v>
      </c>
      <c r="Q648" s="69" t="s">
        <v>3657</v>
      </c>
      <c r="R648" s="69" t="s">
        <v>3658</v>
      </c>
      <c r="S648" s="69" t="s">
        <v>3659</v>
      </c>
      <c r="T648" s="69" t="s">
        <v>3659</v>
      </c>
      <c r="V648" s="211"/>
    </row>
    <row r="649" spans="1:22" ht="14.4" x14ac:dyDescent="0.3">
      <c r="A649" s="69" t="s">
        <v>3377</v>
      </c>
      <c r="B649" s="69" t="s">
        <v>3378</v>
      </c>
      <c r="C649" s="69" t="s">
        <v>3660</v>
      </c>
      <c r="D649" s="69">
        <v>76</v>
      </c>
      <c r="E649" s="69">
        <v>76</v>
      </c>
      <c r="F649" s="69">
        <v>75</v>
      </c>
      <c r="G649" s="69">
        <v>73.099999999999994</v>
      </c>
      <c r="H649" s="69">
        <v>72.040000000000006</v>
      </c>
      <c r="I649" s="69">
        <v>71.02</v>
      </c>
      <c r="J649" s="69">
        <v>71.040000000000006</v>
      </c>
      <c r="K649" s="69">
        <v>70.72</v>
      </c>
      <c r="L649" s="69">
        <v>72.319999999999993</v>
      </c>
      <c r="M649" s="69">
        <v>72.7</v>
      </c>
      <c r="N649" s="69">
        <v>74.72</v>
      </c>
      <c r="O649" s="69">
        <v>76</v>
      </c>
      <c r="P649" s="69" t="s">
        <v>20</v>
      </c>
      <c r="Q649" s="69" t="s">
        <v>3661</v>
      </c>
      <c r="R649" s="69" t="s">
        <v>3658</v>
      </c>
      <c r="S649" s="69" t="s">
        <v>3659</v>
      </c>
      <c r="T649" s="69" t="s">
        <v>3659</v>
      </c>
      <c r="V649" s="211"/>
    </row>
    <row r="650" spans="1:22" ht="14.4" x14ac:dyDescent="0.3">
      <c r="A650" s="69" t="s">
        <v>455</v>
      </c>
      <c r="B650" s="69" t="s">
        <v>456</v>
      </c>
      <c r="C650" s="69" t="s">
        <v>3660</v>
      </c>
      <c r="D650" s="69">
        <v>76.180000000000007</v>
      </c>
      <c r="E650" s="69">
        <v>76</v>
      </c>
      <c r="F650" s="69">
        <v>75.12</v>
      </c>
      <c r="G650" s="69">
        <v>73.989999999999995</v>
      </c>
      <c r="H650" s="69">
        <v>72.59</v>
      </c>
      <c r="I650" s="69">
        <v>71.260000000000005</v>
      </c>
      <c r="J650" s="69">
        <v>71.08</v>
      </c>
      <c r="K650" s="69">
        <v>71.52</v>
      </c>
      <c r="L650" s="69">
        <v>72.12</v>
      </c>
      <c r="M650" s="69">
        <v>73.3</v>
      </c>
      <c r="N650" s="69">
        <v>75.040000000000006</v>
      </c>
      <c r="O650" s="69">
        <v>76</v>
      </c>
      <c r="P650" s="69" t="s">
        <v>20</v>
      </c>
      <c r="Q650" s="69" t="s">
        <v>3661</v>
      </c>
      <c r="R650" s="69" t="s">
        <v>3658</v>
      </c>
      <c r="S650" s="69" t="s">
        <v>3659</v>
      </c>
      <c r="T650" s="69" t="s">
        <v>3659</v>
      </c>
      <c r="V650" s="211"/>
    </row>
    <row r="651" spans="1:22" ht="14.4" x14ac:dyDescent="0.3">
      <c r="A651" s="69" t="s">
        <v>614</v>
      </c>
      <c r="B651" s="69" t="s">
        <v>615</v>
      </c>
      <c r="C651" s="69" t="s">
        <v>3660</v>
      </c>
      <c r="D651" s="69">
        <v>78.260000000000005</v>
      </c>
      <c r="E651" s="69">
        <v>78.260000000000005</v>
      </c>
      <c r="F651" s="69">
        <v>77.88</v>
      </c>
      <c r="G651" s="69">
        <v>77.040000000000006</v>
      </c>
      <c r="H651" s="69">
        <v>75.709999999999994</v>
      </c>
      <c r="I651" s="69">
        <v>74.510000000000005</v>
      </c>
      <c r="J651" s="69">
        <v>74.569999999999993</v>
      </c>
      <c r="K651" s="69">
        <v>75.7</v>
      </c>
      <c r="L651" s="69">
        <v>75.62</v>
      </c>
      <c r="M651" s="69">
        <v>76.39</v>
      </c>
      <c r="N651" s="69">
        <v>78.14</v>
      </c>
      <c r="O651" s="69">
        <v>78.09</v>
      </c>
      <c r="P651" s="69" t="s">
        <v>20</v>
      </c>
      <c r="Q651" s="69" t="s">
        <v>3661</v>
      </c>
      <c r="R651" s="69" t="s">
        <v>3658</v>
      </c>
      <c r="S651" s="69" t="s">
        <v>3659</v>
      </c>
      <c r="T651" s="69" t="s">
        <v>3659</v>
      </c>
      <c r="V651" s="211"/>
    </row>
    <row r="652" spans="1:22" ht="14.4" x14ac:dyDescent="0.3">
      <c r="A652" s="69" t="s">
        <v>49</v>
      </c>
      <c r="B652" s="69" t="s">
        <v>50</v>
      </c>
      <c r="C652" s="69" t="s">
        <v>3660</v>
      </c>
      <c r="D652" s="69">
        <v>81.44</v>
      </c>
      <c r="E652" s="69">
        <v>81.44</v>
      </c>
      <c r="F652" s="69">
        <v>81.44</v>
      </c>
      <c r="G652" s="69">
        <v>81.44</v>
      </c>
      <c r="H652" s="69">
        <v>81.44</v>
      </c>
      <c r="I652" s="69">
        <v>81.44</v>
      </c>
      <c r="J652" s="69">
        <v>81.44</v>
      </c>
      <c r="K652" s="69">
        <v>81.44</v>
      </c>
      <c r="L652" s="69">
        <v>81.44</v>
      </c>
      <c r="M652" s="69">
        <v>81.44</v>
      </c>
      <c r="N652" s="69">
        <v>81.44</v>
      </c>
      <c r="O652" s="69">
        <v>81.44</v>
      </c>
      <c r="P652" s="69" t="s">
        <v>20</v>
      </c>
      <c r="Q652" s="69" t="s">
        <v>3661</v>
      </c>
      <c r="R652" s="69" t="s">
        <v>3658</v>
      </c>
      <c r="S652" s="69" t="s">
        <v>3659</v>
      </c>
      <c r="T652" s="69" t="s">
        <v>3659</v>
      </c>
      <c r="V652" s="211"/>
    </row>
    <row r="653" spans="1:22" ht="14.4" x14ac:dyDescent="0.3">
      <c r="A653" s="69" t="s">
        <v>1178</v>
      </c>
      <c r="B653" s="69" t="s">
        <v>1179</v>
      </c>
      <c r="C653" s="69" t="s">
        <v>3662</v>
      </c>
      <c r="D653" s="69">
        <v>5.05</v>
      </c>
      <c r="E653" s="69">
        <v>5.84</v>
      </c>
      <c r="F653" s="69">
        <v>6.52</v>
      </c>
      <c r="G653" s="69">
        <v>6.55</v>
      </c>
      <c r="H653" s="69">
        <v>6.64</v>
      </c>
      <c r="I653" s="69">
        <v>6.36</v>
      </c>
      <c r="J653" s="69">
        <v>6.62</v>
      </c>
      <c r="K653" s="69">
        <v>6.04</v>
      </c>
      <c r="L653" s="69">
        <v>6.13</v>
      </c>
      <c r="M653" s="69">
        <v>6.24</v>
      </c>
      <c r="N653" s="69">
        <v>5.36</v>
      </c>
      <c r="O653" s="69">
        <v>0</v>
      </c>
      <c r="P653" s="69" t="s">
        <v>19</v>
      </c>
      <c r="Q653" s="69" t="s">
        <v>3657</v>
      </c>
      <c r="R653" s="69" t="s">
        <v>3658</v>
      </c>
      <c r="S653" s="69" t="s">
        <v>3659</v>
      </c>
      <c r="T653" s="69" t="s">
        <v>3659</v>
      </c>
      <c r="V653" s="211"/>
    </row>
    <row r="654" spans="1:22" ht="14.4" x14ac:dyDescent="0.3">
      <c r="A654" s="69" t="s">
        <v>2156</v>
      </c>
      <c r="B654" s="69" t="s">
        <v>2157</v>
      </c>
      <c r="C654" s="69" t="s">
        <v>3665</v>
      </c>
      <c r="D654" s="69">
        <v>0</v>
      </c>
      <c r="E654" s="69">
        <v>0</v>
      </c>
      <c r="F654" s="69">
        <v>0</v>
      </c>
      <c r="G654" s="69">
        <v>0.03</v>
      </c>
      <c r="H654" s="69">
        <v>0.13</v>
      </c>
      <c r="I654" s="69">
        <v>0.12</v>
      </c>
      <c r="J654" s="69">
        <v>0.1</v>
      </c>
      <c r="K654" s="69">
        <v>0.02</v>
      </c>
      <c r="L654" s="69">
        <v>0.02</v>
      </c>
      <c r="M654" s="69">
        <v>0.06</v>
      </c>
      <c r="N654" s="69">
        <v>0</v>
      </c>
      <c r="O654" s="69">
        <v>0</v>
      </c>
      <c r="P654" s="69" t="s">
        <v>19</v>
      </c>
      <c r="Q654" s="69" t="s">
        <v>3657</v>
      </c>
      <c r="R654" s="69" t="s">
        <v>3658</v>
      </c>
      <c r="S654" s="69" t="s">
        <v>3659</v>
      </c>
      <c r="T654" s="69" t="s">
        <v>3659</v>
      </c>
      <c r="V654" s="211"/>
    </row>
    <row r="655" spans="1:22" ht="14.4" x14ac:dyDescent="0.3">
      <c r="A655" s="69" t="s">
        <v>77</v>
      </c>
      <c r="B655" s="69" t="s">
        <v>78</v>
      </c>
      <c r="C655" s="69" t="s">
        <v>3665</v>
      </c>
      <c r="D655" s="69">
        <v>0.06</v>
      </c>
      <c r="E655" s="69">
        <v>0.05</v>
      </c>
      <c r="F655" s="69">
        <v>0.27</v>
      </c>
      <c r="G655" s="69">
        <v>0.23</v>
      </c>
      <c r="H655" s="69">
        <v>0.24</v>
      </c>
      <c r="I655" s="69">
        <v>0.47</v>
      </c>
      <c r="J655" s="69">
        <v>0.59</v>
      </c>
      <c r="K655" s="69">
        <v>0.41</v>
      </c>
      <c r="L655" s="69">
        <v>0.21</v>
      </c>
      <c r="M655" s="69">
        <v>0.03</v>
      </c>
      <c r="N655" s="69">
        <v>0.03</v>
      </c>
      <c r="O655" s="69">
        <v>0</v>
      </c>
      <c r="P655" s="69" t="s">
        <v>19</v>
      </c>
      <c r="Q655" s="69" t="s">
        <v>3657</v>
      </c>
      <c r="R655" s="69" t="s">
        <v>3658</v>
      </c>
      <c r="S655" s="69" t="s">
        <v>3670</v>
      </c>
      <c r="T655" s="69" t="s">
        <v>3659</v>
      </c>
      <c r="V655" s="211"/>
    </row>
    <row r="656" spans="1:22" ht="14.4" x14ac:dyDescent="0.3">
      <c r="A656" s="69" t="s">
        <v>2676</v>
      </c>
      <c r="B656" s="69" t="s">
        <v>2677</v>
      </c>
      <c r="C656" s="69" t="s">
        <v>3660</v>
      </c>
      <c r="D656" s="69">
        <v>741.27</v>
      </c>
      <c r="E656" s="69">
        <v>741.27</v>
      </c>
      <c r="F656" s="69">
        <v>741.27</v>
      </c>
      <c r="G656" s="69">
        <v>741.27</v>
      </c>
      <c r="H656" s="69">
        <v>741.27</v>
      </c>
      <c r="I656" s="69">
        <v>741.27</v>
      </c>
      <c r="J656" s="69">
        <v>741.27</v>
      </c>
      <c r="K656" s="69">
        <v>741.27</v>
      </c>
      <c r="L656" s="69">
        <v>741.27</v>
      </c>
      <c r="M656" s="69">
        <v>741.27</v>
      </c>
      <c r="N656" s="69">
        <v>741.27</v>
      </c>
      <c r="O656" s="69">
        <v>741.27</v>
      </c>
      <c r="P656" s="69" t="s">
        <v>20</v>
      </c>
      <c r="Q656" s="69" t="s">
        <v>3661</v>
      </c>
      <c r="R656" s="69" t="s">
        <v>3658</v>
      </c>
      <c r="S656" s="69" t="s">
        <v>3659</v>
      </c>
      <c r="T656" s="69" t="s">
        <v>3659</v>
      </c>
      <c r="V656" s="211"/>
    </row>
    <row r="657" spans="1:22" ht="14.4" x14ac:dyDescent="0.3">
      <c r="A657" s="69" t="s">
        <v>377</v>
      </c>
      <c r="B657" s="69" t="s">
        <v>378</v>
      </c>
      <c r="C657" s="69" t="s">
        <v>3660</v>
      </c>
      <c r="D657" s="69">
        <v>750</v>
      </c>
      <c r="E657" s="69">
        <v>750</v>
      </c>
      <c r="F657" s="69">
        <v>750</v>
      </c>
      <c r="G657" s="69">
        <v>750</v>
      </c>
      <c r="H657" s="69">
        <v>750</v>
      </c>
      <c r="I657" s="69">
        <v>750</v>
      </c>
      <c r="J657" s="69">
        <v>750</v>
      </c>
      <c r="K657" s="69">
        <v>750</v>
      </c>
      <c r="L657" s="69">
        <v>750</v>
      </c>
      <c r="M657" s="69">
        <v>750</v>
      </c>
      <c r="N657" s="69">
        <v>750</v>
      </c>
      <c r="O657" s="69">
        <v>750</v>
      </c>
      <c r="P657" s="69" t="s">
        <v>20</v>
      </c>
      <c r="Q657" s="69" t="s">
        <v>3661</v>
      </c>
      <c r="R657" s="69" t="s">
        <v>3658</v>
      </c>
      <c r="S657" s="69" t="s">
        <v>3659</v>
      </c>
      <c r="T657" s="69" t="s">
        <v>3659</v>
      </c>
      <c r="V657" s="211"/>
    </row>
    <row r="658" spans="1:22" ht="14.4" x14ac:dyDescent="0.3">
      <c r="A658" s="69" t="s">
        <v>1617</v>
      </c>
      <c r="B658" s="69" t="s">
        <v>1618</v>
      </c>
      <c r="C658" s="69" t="s">
        <v>3662</v>
      </c>
      <c r="D658" s="69">
        <v>0</v>
      </c>
      <c r="E658" s="69">
        <v>0</v>
      </c>
      <c r="F658" s="69">
        <v>0</v>
      </c>
      <c r="G658" s="69">
        <v>0</v>
      </c>
      <c r="H658" s="69">
        <v>0</v>
      </c>
      <c r="I658" s="69">
        <v>0</v>
      </c>
      <c r="J658" s="69">
        <v>0</v>
      </c>
      <c r="K658" s="69">
        <v>0</v>
      </c>
      <c r="L658" s="69">
        <v>0</v>
      </c>
      <c r="M658" s="69">
        <v>0</v>
      </c>
      <c r="N658" s="69">
        <v>0</v>
      </c>
      <c r="O658" s="69">
        <v>0</v>
      </c>
      <c r="P658" s="69" t="s">
        <v>19</v>
      </c>
      <c r="Q658" s="69" t="s">
        <v>3657</v>
      </c>
      <c r="R658" s="69" t="s">
        <v>3663</v>
      </c>
      <c r="S658" s="69" t="s">
        <v>3659</v>
      </c>
      <c r="T658" s="69" t="s">
        <v>3659</v>
      </c>
      <c r="V658" s="211"/>
    </row>
    <row r="659" spans="1:22" ht="14.4" x14ac:dyDescent="0.3">
      <c r="A659" s="69" t="s">
        <v>3023</v>
      </c>
      <c r="B659" s="69" t="s">
        <v>3024</v>
      </c>
      <c r="C659" s="69" t="s">
        <v>3662</v>
      </c>
      <c r="D659" s="69">
        <v>0</v>
      </c>
      <c r="E659" s="69">
        <v>0</v>
      </c>
      <c r="F659" s="69">
        <v>0</v>
      </c>
      <c r="G659" s="69">
        <v>0</v>
      </c>
      <c r="H659" s="69">
        <v>0</v>
      </c>
      <c r="I659" s="69">
        <v>0</v>
      </c>
      <c r="J659" s="69">
        <v>0</v>
      </c>
      <c r="K659" s="69">
        <v>0</v>
      </c>
      <c r="L659" s="69">
        <v>0</v>
      </c>
      <c r="M659" s="69">
        <v>0</v>
      </c>
      <c r="N659" s="69">
        <v>0</v>
      </c>
      <c r="O659" s="69">
        <v>0</v>
      </c>
      <c r="P659" s="69" t="s">
        <v>19</v>
      </c>
      <c r="Q659" s="69" t="s">
        <v>3657</v>
      </c>
      <c r="R659" s="69" t="s">
        <v>3663</v>
      </c>
      <c r="S659" s="69" t="s">
        <v>3659</v>
      </c>
      <c r="T659" s="69" t="s">
        <v>3659</v>
      </c>
      <c r="V659" s="211"/>
    </row>
    <row r="660" spans="1:22" ht="14.4" x14ac:dyDescent="0.3">
      <c r="A660" s="69" t="s">
        <v>1516</v>
      </c>
      <c r="B660" s="69" t="s">
        <v>1517</v>
      </c>
      <c r="C660" s="69" t="s">
        <v>3667</v>
      </c>
      <c r="D660" s="69">
        <v>7.5</v>
      </c>
      <c r="E660" s="69">
        <v>7.5</v>
      </c>
      <c r="F660" s="69">
        <v>7.5</v>
      </c>
      <c r="G660" s="69">
        <v>7.5</v>
      </c>
      <c r="H660" s="69">
        <v>7.5</v>
      </c>
      <c r="I660" s="69">
        <v>7.5</v>
      </c>
      <c r="J660" s="69">
        <v>7.5</v>
      </c>
      <c r="K660" s="69">
        <v>7.5</v>
      </c>
      <c r="L660" s="69">
        <v>7.5</v>
      </c>
      <c r="M660" s="69">
        <v>7.5</v>
      </c>
      <c r="N660" s="69">
        <v>7.5</v>
      </c>
      <c r="O660" s="69">
        <v>7.5</v>
      </c>
      <c r="P660" s="69" t="s">
        <v>20</v>
      </c>
      <c r="Q660" s="69" t="s">
        <v>3657</v>
      </c>
      <c r="R660" s="69" t="s">
        <v>3658</v>
      </c>
      <c r="S660" s="69" t="s">
        <v>3659</v>
      </c>
      <c r="T660" s="69" t="s">
        <v>3659</v>
      </c>
      <c r="V660" s="211"/>
    </row>
    <row r="661" spans="1:22" ht="14.4" x14ac:dyDescent="0.3">
      <c r="A661" s="69" t="s">
        <v>2780</v>
      </c>
      <c r="B661" s="69" t="s">
        <v>2781</v>
      </c>
      <c r="C661" s="69" t="s">
        <v>3662</v>
      </c>
      <c r="D661" s="69">
        <v>0.12</v>
      </c>
      <c r="E661" s="69">
        <v>0.09</v>
      </c>
      <c r="F661" s="69">
        <v>0.54</v>
      </c>
      <c r="G661" s="69">
        <v>0.45</v>
      </c>
      <c r="H661" s="69">
        <v>0.48</v>
      </c>
      <c r="I661" s="69">
        <v>0.93</v>
      </c>
      <c r="J661" s="69">
        <v>1.17</v>
      </c>
      <c r="K661" s="69">
        <v>0.81</v>
      </c>
      <c r="L661" s="69">
        <v>0.42</v>
      </c>
      <c r="M661" s="69">
        <v>0.06</v>
      </c>
      <c r="N661" s="69">
        <v>0.06</v>
      </c>
      <c r="O661" s="69">
        <v>0</v>
      </c>
      <c r="P661" s="69" t="s">
        <v>19</v>
      </c>
      <c r="Q661" s="69" t="s">
        <v>3657</v>
      </c>
      <c r="R661" s="69" t="s">
        <v>3658</v>
      </c>
      <c r="S661" s="69" t="s">
        <v>3659</v>
      </c>
      <c r="T661" s="69" t="s">
        <v>3659</v>
      </c>
      <c r="V661" s="211"/>
    </row>
    <row r="662" spans="1:22" ht="14.4" x14ac:dyDescent="0.3">
      <c r="A662" s="69" t="s">
        <v>1873</v>
      </c>
      <c r="B662" s="69" t="s">
        <v>1873</v>
      </c>
      <c r="C662" s="69" t="s">
        <v>3660</v>
      </c>
      <c r="D662" s="69">
        <v>18</v>
      </c>
      <c r="E662" s="69">
        <v>18</v>
      </c>
      <c r="F662" s="69">
        <v>18</v>
      </c>
      <c r="G662" s="69">
        <v>18</v>
      </c>
      <c r="H662" s="69">
        <v>18</v>
      </c>
      <c r="I662" s="69">
        <v>18</v>
      </c>
      <c r="J662" s="69">
        <v>18</v>
      </c>
      <c r="K662" s="69">
        <v>18</v>
      </c>
      <c r="L662" s="69">
        <v>18</v>
      </c>
      <c r="M662" s="69">
        <v>18</v>
      </c>
      <c r="N662" s="69">
        <v>18</v>
      </c>
      <c r="O662" s="69">
        <v>18</v>
      </c>
      <c r="P662" s="69" t="s">
        <v>20</v>
      </c>
      <c r="Q662" s="69" t="s">
        <v>3661</v>
      </c>
      <c r="R662" s="69" t="s">
        <v>3658</v>
      </c>
      <c r="S662" s="69" t="s">
        <v>3659</v>
      </c>
      <c r="T662" s="69" t="s">
        <v>3659</v>
      </c>
      <c r="V662" s="211"/>
    </row>
    <row r="663" spans="1:22" ht="14.4" x14ac:dyDescent="0.3">
      <c r="A663" s="69" t="s">
        <v>3542</v>
      </c>
      <c r="B663" s="69" t="s">
        <v>3543</v>
      </c>
      <c r="C663" s="69" t="s">
        <v>3676</v>
      </c>
      <c r="D663" s="69">
        <v>35.5</v>
      </c>
      <c r="E663" s="69">
        <v>35.5</v>
      </c>
      <c r="F663" s="69">
        <v>35.5</v>
      </c>
      <c r="G663" s="69">
        <v>35.5</v>
      </c>
      <c r="H663" s="69">
        <v>35.5</v>
      </c>
      <c r="I663" s="69">
        <v>35.5</v>
      </c>
      <c r="J663" s="69">
        <v>35.5</v>
      </c>
      <c r="K663" s="69">
        <v>35.5</v>
      </c>
      <c r="L663" s="69">
        <v>35.5</v>
      </c>
      <c r="M663" s="69">
        <v>35.5</v>
      </c>
      <c r="N663" s="69">
        <v>35.5</v>
      </c>
      <c r="O663" s="69">
        <v>35.5</v>
      </c>
      <c r="P663" s="69" t="s">
        <v>20</v>
      </c>
      <c r="Q663" s="69" t="s">
        <v>3661</v>
      </c>
      <c r="R663" s="69" t="s">
        <v>3658</v>
      </c>
      <c r="S663" s="69" t="s">
        <v>3659</v>
      </c>
      <c r="T663" s="69" t="s">
        <v>3659</v>
      </c>
      <c r="V663" s="211"/>
    </row>
    <row r="664" spans="1:22" ht="14.4" x14ac:dyDescent="0.3">
      <c r="A664" s="69" t="s">
        <v>1765</v>
      </c>
      <c r="B664" s="69" t="s">
        <v>3483</v>
      </c>
      <c r="C664" s="69" t="s">
        <v>3676</v>
      </c>
      <c r="D664" s="69">
        <v>603.6</v>
      </c>
      <c r="E664" s="69">
        <v>603.6</v>
      </c>
      <c r="F664" s="69">
        <v>603.6</v>
      </c>
      <c r="G664" s="69">
        <v>603.6</v>
      </c>
      <c r="H664" s="69">
        <v>603.6</v>
      </c>
      <c r="I664" s="69">
        <v>603.6</v>
      </c>
      <c r="J664" s="69">
        <v>603.6</v>
      </c>
      <c r="K664" s="69">
        <v>603.6</v>
      </c>
      <c r="L664" s="69">
        <v>603.6</v>
      </c>
      <c r="M664" s="69">
        <v>603.6</v>
      </c>
      <c r="N664" s="69">
        <v>603.6</v>
      </c>
      <c r="O664" s="69">
        <v>603.6</v>
      </c>
      <c r="P664" s="69" t="s">
        <v>20</v>
      </c>
      <c r="Q664" s="69" t="s">
        <v>3661</v>
      </c>
      <c r="R664" s="69" t="s">
        <v>3658</v>
      </c>
      <c r="S664" s="69" t="s">
        <v>3659</v>
      </c>
      <c r="T664" s="69" t="s">
        <v>3659</v>
      </c>
      <c r="V664" s="211"/>
    </row>
    <row r="665" spans="1:22" ht="14.4" x14ac:dyDescent="0.3">
      <c r="A665" s="69" t="s">
        <v>1549</v>
      </c>
      <c r="B665" s="69" t="s">
        <v>1550</v>
      </c>
      <c r="C665" s="69" t="s">
        <v>3667</v>
      </c>
      <c r="D665" s="69">
        <v>2.95</v>
      </c>
      <c r="E665" s="69">
        <v>1.8</v>
      </c>
      <c r="F665" s="69">
        <v>2.4500000000000002</v>
      </c>
      <c r="G665" s="69">
        <v>3.43</v>
      </c>
      <c r="H665" s="69">
        <v>3.12</v>
      </c>
      <c r="I665" s="69">
        <v>4.04</v>
      </c>
      <c r="J665" s="69">
        <v>4.7300000000000004</v>
      </c>
      <c r="K665" s="69">
        <v>4.3</v>
      </c>
      <c r="L665" s="69">
        <v>3.64</v>
      </c>
      <c r="M665" s="69">
        <v>0</v>
      </c>
      <c r="N665" s="69">
        <v>2.08</v>
      </c>
      <c r="O665" s="69">
        <v>3.38</v>
      </c>
      <c r="P665" s="69" t="s">
        <v>19</v>
      </c>
      <c r="Q665" s="69" t="s">
        <v>3657</v>
      </c>
      <c r="R665" s="69" t="s">
        <v>3658</v>
      </c>
      <c r="S665" s="69" t="s">
        <v>3659</v>
      </c>
      <c r="T665" s="69" t="s">
        <v>3659</v>
      </c>
      <c r="V665" s="211"/>
    </row>
    <row r="666" spans="1:22" ht="14.4" x14ac:dyDescent="0.3">
      <c r="A666" s="69" t="s">
        <v>1969</v>
      </c>
      <c r="B666" s="69" t="s">
        <v>1970</v>
      </c>
      <c r="C666" s="69" t="s">
        <v>3668</v>
      </c>
      <c r="D666" s="69">
        <v>10.14</v>
      </c>
      <c r="E666" s="69">
        <v>10.14</v>
      </c>
      <c r="F666" s="69">
        <v>10.14</v>
      </c>
      <c r="G666" s="69">
        <v>10.14</v>
      </c>
      <c r="H666" s="69">
        <v>10.49</v>
      </c>
      <c r="I666" s="69">
        <v>10.37</v>
      </c>
      <c r="J666" s="69">
        <v>10.14</v>
      </c>
      <c r="K666" s="69">
        <v>10.51</v>
      </c>
      <c r="L666" s="69">
        <v>10.55</v>
      </c>
      <c r="M666" s="69">
        <v>10.4</v>
      </c>
      <c r="N666" s="69">
        <v>10.52</v>
      </c>
      <c r="O666" s="69">
        <v>10.58</v>
      </c>
      <c r="P666" s="69" t="s">
        <v>19</v>
      </c>
      <c r="Q666" s="69" t="s">
        <v>3657</v>
      </c>
      <c r="R666" s="69" t="s">
        <v>3658</v>
      </c>
      <c r="S666" s="69" t="s">
        <v>3659</v>
      </c>
      <c r="T666" s="69" t="s">
        <v>3659</v>
      </c>
      <c r="V666" s="211"/>
    </row>
    <row r="667" spans="1:22" ht="14.4" x14ac:dyDescent="0.3">
      <c r="A667" s="69" t="s">
        <v>2346</v>
      </c>
      <c r="B667" s="69" t="s">
        <v>2347</v>
      </c>
      <c r="C667" s="69" t="s">
        <v>3677</v>
      </c>
      <c r="D667" s="69">
        <v>9.51</v>
      </c>
      <c r="E667" s="69">
        <v>8.2200000000000006</v>
      </c>
      <c r="F667" s="69">
        <v>9.11</v>
      </c>
      <c r="G667" s="69">
        <v>6.95</v>
      </c>
      <c r="H667" s="69">
        <v>9.36</v>
      </c>
      <c r="I667" s="69">
        <v>15.02</v>
      </c>
      <c r="J667" s="69">
        <v>13.21</v>
      </c>
      <c r="K667" s="69">
        <v>12.55</v>
      </c>
      <c r="L667" s="69">
        <v>12.55</v>
      </c>
      <c r="M667" s="69">
        <v>13.76</v>
      </c>
      <c r="N667" s="69">
        <v>11.48</v>
      </c>
      <c r="O667" s="69">
        <v>12.79</v>
      </c>
      <c r="P667" s="69" t="s">
        <v>19</v>
      </c>
      <c r="Q667" s="69" t="s">
        <v>3657</v>
      </c>
      <c r="R667" s="69" t="s">
        <v>3658</v>
      </c>
      <c r="S667" s="69" t="s">
        <v>3659</v>
      </c>
      <c r="T667" s="69" t="s">
        <v>3659</v>
      </c>
      <c r="V667" s="211"/>
    </row>
    <row r="668" spans="1:22" ht="14.4" x14ac:dyDescent="0.3">
      <c r="A668" s="69" t="s">
        <v>701</v>
      </c>
      <c r="B668" s="69" t="s">
        <v>702</v>
      </c>
      <c r="C668" s="69" t="s">
        <v>3666</v>
      </c>
      <c r="D668" s="69">
        <v>0.39</v>
      </c>
      <c r="E668" s="69">
        <v>0.25</v>
      </c>
      <c r="F668" s="69">
        <v>0.81</v>
      </c>
      <c r="G668" s="69">
        <v>1.19</v>
      </c>
      <c r="H668" s="69">
        <v>1.06</v>
      </c>
      <c r="I668" s="69">
        <v>0.84</v>
      </c>
      <c r="J668" s="69">
        <v>0.66</v>
      </c>
      <c r="K668" s="69">
        <v>0.59</v>
      </c>
      <c r="L668" s="69">
        <v>0.6</v>
      </c>
      <c r="M668" s="69">
        <v>0.54</v>
      </c>
      <c r="N668" s="69">
        <v>0.41</v>
      </c>
      <c r="O668" s="69">
        <v>0.63</v>
      </c>
      <c r="P668" s="69" t="s">
        <v>19</v>
      </c>
      <c r="Q668" s="69" t="s">
        <v>3661</v>
      </c>
      <c r="R668" s="69" t="s">
        <v>3658</v>
      </c>
      <c r="S668" s="69" t="s">
        <v>3659</v>
      </c>
      <c r="T668" s="69" t="s">
        <v>3659</v>
      </c>
      <c r="V668" s="211"/>
    </row>
    <row r="669" spans="1:22" ht="14.4" x14ac:dyDescent="0.3">
      <c r="A669" s="69" t="s">
        <v>3289</v>
      </c>
      <c r="B669" s="69" t="s">
        <v>3290</v>
      </c>
      <c r="C669" s="69" t="s">
        <v>3666</v>
      </c>
      <c r="D669" s="69">
        <v>0</v>
      </c>
      <c r="E669" s="69">
        <v>0</v>
      </c>
      <c r="F669" s="69">
        <v>0</v>
      </c>
      <c r="G669" s="69">
        <v>0</v>
      </c>
      <c r="H669" s="69">
        <v>0</v>
      </c>
      <c r="I669" s="69">
        <v>0</v>
      </c>
      <c r="J669" s="69">
        <v>0</v>
      </c>
      <c r="K669" s="69">
        <v>0</v>
      </c>
      <c r="L669" s="69">
        <v>0</v>
      </c>
      <c r="M669" s="69">
        <v>0</v>
      </c>
      <c r="N669" s="69">
        <v>0</v>
      </c>
      <c r="O669" s="69">
        <v>0</v>
      </c>
      <c r="P669" s="69" t="s">
        <v>19</v>
      </c>
      <c r="Q669" s="69" t="s">
        <v>3661</v>
      </c>
      <c r="R669" s="69" t="s">
        <v>3663</v>
      </c>
      <c r="S669" s="69" t="s">
        <v>3659</v>
      </c>
      <c r="T669" s="69" t="s">
        <v>3659</v>
      </c>
      <c r="V669" s="211"/>
    </row>
    <row r="670" spans="1:22" ht="14.4" x14ac:dyDescent="0.3">
      <c r="A670" s="69" t="s">
        <v>810</v>
      </c>
      <c r="B670" s="69" t="s">
        <v>811</v>
      </c>
      <c r="C670" s="69" t="s">
        <v>3666</v>
      </c>
      <c r="D670" s="69">
        <v>0</v>
      </c>
      <c r="E670" s="69">
        <v>0</v>
      </c>
      <c r="F670" s="69">
        <v>0</v>
      </c>
      <c r="G670" s="69">
        <v>0</v>
      </c>
      <c r="H670" s="69">
        <v>0</v>
      </c>
      <c r="I670" s="69">
        <v>0</v>
      </c>
      <c r="J670" s="69">
        <v>0</v>
      </c>
      <c r="K670" s="69">
        <v>0</v>
      </c>
      <c r="L670" s="69">
        <v>0</v>
      </c>
      <c r="M670" s="69">
        <v>0</v>
      </c>
      <c r="N670" s="69">
        <v>0</v>
      </c>
      <c r="O670" s="69">
        <v>0</v>
      </c>
      <c r="P670" s="69" t="s">
        <v>20</v>
      </c>
      <c r="Q670" s="69" t="s">
        <v>3661</v>
      </c>
      <c r="R670" s="69" t="s">
        <v>3658</v>
      </c>
      <c r="S670" s="69" t="s">
        <v>3659</v>
      </c>
      <c r="T670" s="69" t="s">
        <v>3659</v>
      </c>
      <c r="V670" s="211"/>
    </row>
    <row r="671" spans="1:22" ht="14.4" x14ac:dyDescent="0.3">
      <c r="A671" s="69" t="s">
        <v>1989</v>
      </c>
      <c r="B671" s="69" t="s">
        <v>1990</v>
      </c>
      <c r="C671" s="69" t="s">
        <v>3666</v>
      </c>
      <c r="D671" s="69">
        <v>0.1</v>
      </c>
      <c r="E671" s="69">
        <v>7.0000000000000007E-2</v>
      </c>
      <c r="F671" s="69">
        <v>0.24</v>
      </c>
      <c r="G671" s="69">
        <v>0.3</v>
      </c>
      <c r="H671" s="69">
        <v>0.37</v>
      </c>
      <c r="I671" s="69">
        <v>0.39</v>
      </c>
      <c r="J671" s="69">
        <v>0.42</v>
      </c>
      <c r="K671" s="69">
        <v>0.33</v>
      </c>
      <c r="L671" s="69">
        <v>0.37</v>
      </c>
      <c r="M671" s="69">
        <v>0.35</v>
      </c>
      <c r="N671" s="69">
        <v>0.37</v>
      </c>
      <c r="O671" s="69">
        <v>0.09</v>
      </c>
      <c r="P671" s="69" t="s">
        <v>19</v>
      </c>
      <c r="Q671" s="69" t="s">
        <v>3661</v>
      </c>
      <c r="R671" s="69" t="s">
        <v>3658</v>
      </c>
      <c r="S671" s="69" t="s">
        <v>3659</v>
      </c>
      <c r="T671" s="69" t="s">
        <v>3659</v>
      </c>
      <c r="V671" s="211"/>
    </row>
    <row r="672" spans="1:22" ht="14.4" x14ac:dyDescent="0.3">
      <c r="A672" s="69" t="s">
        <v>1400</v>
      </c>
      <c r="B672" s="69" t="s">
        <v>1401</v>
      </c>
      <c r="C672" s="69" t="s">
        <v>3666</v>
      </c>
      <c r="D672" s="69">
        <v>0</v>
      </c>
      <c r="E672" s="69">
        <v>0</v>
      </c>
      <c r="F672" s="69">
        <v>0</v>
      </c>
      <c r="G672" s="69">
        <v>0</v>
      </c>
      <c r="H672" s="69">
        <v>1.05</v>
      </c>
      <c r="I672" s="69">
        <v>1.05</v>
      </c>
      <c r="J672" s="69">
        <v>1.05</v>
      </c>
      <c r="K672" s="69">
        <v>1.05</v>
      </c>
      <c r="L672" s="69">
        <v>1.05</v>
      </c>
      <c r="M672" s="69">
        <v>0</v>
      </c>
      <c r="N672" s="69">
        <v>0</v>
      </c>
      <c r="O672" s="69">
        <v>0</v>
      </c>
      <c r="P672" s="69" t="s">
        <v>20</v>
      </c>
      <c r="Q672" s="69" t="s">
        <v>3661</v>
      </c>
      <c r="R672" s="69" t="s">
        <v>3658</v>
      </c>
      <c r="S672" s="69" t="s">
        <v>3659</v>
      </c>
      <c r="T672" s="69" t="s">
        <v>3659</v>
      </c>
      <c r="V672" s="211"/>
    </row>
    <row r="673" spans="1:22" ht="14.4" x14ac:dyDescent="0.3">
      <c r="A673" s="69" t="s">
        <v>1387</v>
      </c>
      <c r="B673" s="69" t="s">
        <v>1388</v>
      </c>
      <c r="C673" s="69" t="s">
        <v>3662</v>
      </c>
      <c r="D673" s="69">
        <v>0</v>
      </c>
      <c r="E673" s="69">
        <v>0</v>
      </c>
      <c r="F673" s="69">
        <v>0</v>
      </c>
      <c r="G673" s="69">
        <v>0</v>
      </c>
      <c r="H673" s="69">
        <v>0</v>
      </c>
      <c r="I673" s="69">
        <v>0</v>
      </c>
      <c r="J673" s="69">
        <v>0</v>
      </c>
      <c r="K673" s="69">
        <v>0</v>
      </c>
      <c r="L673" s="69">
        <v>0</v>
      </c>
      <c r="M673" s="69">
        <v>0</v>
      </c>
      <c r="N673" s="69">
        <v>0</v>
      </c>
      <c r="O673" s="69">
        <v>0</v>
      </c>
      <c r="P673" s="69" t="s">
        <v>19</v>
      </c>
      <c r="Q673" s="69" t="s">
        <v>3657</v>
      </c>
      <c r="R673" s="69" t="s">
        <v>3663</v>
      </c>
      <c r="S673" s="69" t="s">
        <v>3659</v>
      </c>
      <c r="T673" s="69" t="s">
        <v>3659</v>
      </c>
      <c r="V673" s="211"/>
    </row>
    <row r="674" spans="1:22" ht="14.4" x14ac:dyDescent="0.3">
      <c r="A674" s="69" t="s">
        <v>2874</v>
      </c>
      <c r="B674" s="69" t="s">
        <v>2875</v>
      </c>
      <c r="C674" s="69" t="s">
        <v>3668</v>
      </c>
      <c r="D674" s="69">
        <v>4.5</v>
      </c>
      <c r="E674" s="69">
        <v>4.5</v>
      </c>
      <c r="F674" s="69">
        <v>4.5</v>
      </c>
      <c r="G674" s="69">
        <v>4.5</v>
      </c>
      <c r="H674" s="69">
        <v>4.5</v>
      </c>
      <c r="I674" s="69">
        <v>4.5</v>
      </c>
      <c r="J674" s="69">
        <v>4.5</v>
      </c>
      <c r="K674" s="69">
        <v>4.5</v>
      </c>
      <c r="L674" s="69">
        <v>4.5</v>
      </c>
      <c r="M674" s="69">
        <v>4.5</v>
      </c>
      <c r="N674" s="69">
        <v>4.5</v>
      </c>
      <c r="O674" s="69">
        <v>4.5</v>
      </c>
      <c r="P674" s="69" t="s">
        <v>19</v>
      </c>
      <c r="Q674" s="69" t="s">
        <v>3657</v>
      </c>
      <c r="R674" s="69" t="s">
        <v>3658</v>
      </c>
      <c r="S674" s="69" t="s">
        <v>3659</v>
      </c>
      <c r="T674" s="69" t="s">
        <v>3659</v>
      </c>
      <c r="V674" s="211"/>
    </row>
    <row r="675" spans="1:22" ht="14.4" x14ac:dyDescent="0.3">
      <c r="A675" s="69" t="s">
        <v>53</v>
      </c>
      <c r="B675" s="69" t="s">
        <v>2537</v>
      </c>
      <c r="C675" s="69" t="s">
        <v>3676</v>
      </c>
      <c r="D675" s="69">
        <v>565.61</v>
      </c>
      <c r="E675" s="69">
        <v>565.61</v>
      </c>
      <c r="F675" s="69">
        <v>565.61</v>
      </c>
      <c r="G675" s="69">
        <v>565.61</v>
      </c>
      <c r="H675" s="69">
        <v>565.61</v>
      </c>
      <c r="I675" s="69">
        <v>565.61</v>
      </c>
      <c r="J675" s="69">
        <v>565.61</v>
      </c>
      <c r="K675" s="69">
        <v>565.61</v>
      </c>
      <c r="L675" s="69">
        <v>565.61</v>
      </c>
      <c r="M675" s="69">
        <v>565.61</v>
      </c>
      <c r="N675" s="69">
        <v>565.61</v>
      </c>
      <c r="O675" s="69">
        <v>565.61</v>
      </c>
      <c r="P675" s="69" t="s">
        <v>20</v>
      </c>
      <c r="Q675" s="69" t="s">
        <v>3661</v>
      </c>
      <c r="R675" s="69" t="s">
        <v>3658</v>
      </c>
      <c r="S675" s="69" t="s">
        <v>3659</v>
      </c>
      <c r="T675" s="69" t="s">
        <v>3659</v>
      </c>
      <c r="V675" s="211"/>
    </row>
    <row r="676" spans="1:22" ht="14.4" x14ac:dyDescent="0.3">
      <c r="A676" s="69" t="s">
        <v>1592</v>
      </c>
      <c r="B676" s="69" t="s">
        <v>1593</v>
      </c>
      <c r="C676" s="69" t="s">
        <v>3666</v>
      </c>
      <c r="D676" s="69">
        <v>4.2</v>
      </c>
      <c r="E676" s="69">
        <v>3.6</v>
      </c>
      <c r="F676" s="69">
        <v>8.4</v>
      </c>
      <c r="G676" s="69">
        <v>7.5</v>
      </c>
      <c r="H676" s="69">
        <v>7.5</v>
      </c>
      <c r="I676" s="69">
        <v>9.9</v>
      </c>
      <c r="J676" s="69">
        <v>6.9</v>
      </c>
      <c r="K676" s="69">
        <v>6.3</v>
      </c>
      <c r="L676" s="69">
        <v>4.5</v>
      </c>
      <c r="M676" s="69">
        <v>2.4</v>
      </c>
      <c r="N676" s="69">
        <v>3.6</v>
      </c>
      <c r="O676" s="69">
        <v>3.9</v>
      </c>
      <c r="P676" s="69" t="s">
        <v>19</v>
      </c>
      <c r="Q676" s="69" t="s">
        <v>3661</v>
      </c>
      <c r="R676" s="69" t="s">
        <v>3658</v>
      </c>
      <c r="S676" s="69" t="s">
        <v>3659</v>
      </c>
      <c r="T676" s="69" t="s">
        <v>3659</v>
      </c>
      <c r="V676" s="211"/>
    </row>
    <row r="677" spans="1:22" ht="14.4" x14ac:dyDescent="0.3">
      <c r="A677" s="69" t="s">
        <v>1013</v>
      </c>
      <c r="B677" s="69" t="s">
        <v>3461</v>
      </c>
      <c r="C677" s="69" t="s">
        <v>3665</v>
      </c>
      <c r="D677" s="69">
        <v>7.48</v>
      </c>
      <c r="E677" s="69">
        <v>14.88</v>
      </c>
      <c r="F677" s="69">
        <v>23.68</v>
      </c>
      <c r="G677" s="69">
        <v>23.76</v>
      </c>
      <c r="H677" s="69">
        <v>24</v>
      </c>
      <c r="I677" s="69">
        <v>22.56</v>
      </c>
      <c r="J677" s="69">
        <v>11.76</v>
      </c>
      <c r="K677" s="69">
        <v>14.96</v>
      </c>
      <c r="L677" s="69">
        <v>14.96</v>
      </c>
      <c r="M677" s="69">
        <v>14.96</v>
      </c>
      <c r="N677" s="69">
        <v>10.96</v>
      </c>
      <c r="O677" s="69">
        <v>15.76</v>
      </c>
      <c r="P677" s="69" t="s">
        <v>20</v>
      </c>
      <c r="Q677" s="69" t="s">
        <v>3657</v>
      </c>
      <c r="R677" s="69" t="s">
        <v>3658</v>
      </c>
      <c r="S677" s="69" t="s">
        <v>3659</v>
      </c>
      <c r="T677" s="69" t="s">
        <v>3659</v>
      </c>
      <c r="V677" s="211"/>
    </row>
    <row r="678" spans="1:22" ht="14.4" x14ac:dyDescent="0.3">
      <c r="A678" s="69" t="s">
        <v>2303</v>
      </c>
      <c r="B678" s="69" t="s">
        <v>2304</v>
      </c>
      <c r="C678" s="69" t="s">
        <v>3665</v>
      </c>
      <c r="D678" s="69">
        <v>0.38</v>
      </c>
      <c r="E678" s="69">
        <v>0.28999999999999998</v>
      </c>
      <c r="F678" s="69">
        <v>1.71</v>
      </c>
      <c r="G678" s="69">
        <v>1.43</v>
      </c>
      <c r="H678" s="69">
        <v>1.52</v>
      </c>
      <c r="I678" s="69">
        <v>2.95</v>
      </c>
      <c r="J678" s="69">
        <v>3.71</v>
      </c>
      <c r="K678" s="69">
        <v>2.57</v>
      </c>
      <c r="L678" s="69">
        <v>1.33</v>
      </c>
      <c r="M678" s="69">
        <v>0.19</v>
      </c>
      <c r="N678" s="69">
        <v>0.19</v>
      </c>
      <c r="O678" s="69">
        <v>0</v>
      </c>
      <c r="P678" s="69" t="s">
        <v>19</v>
      </c>
      <c r="Q678" s="69" t="s">
        <v>3661</v>
      </c>
      <c r="R678" s="69" t="s">
        <v>3658</v>
      </c>
      <c r="S678" s="69" t="s">
        <v>3659</v>
      </c>
      <c r="T678" s="69" t="s">
        <v>3659</v>
      </c>
      <c r="V678" s="211"/>
    </row>
    <row r="679" spans="1:22" ht="14.4" x14ac:dyDescent="0.3">
      <c r="A679" s="69" t="s">
        <v>1882</v>
      </c>
      <c r="B679" s="69" t="s">
        <v>1883</v>
      </c>
      <c r="C679" s="69" t="s">
        <v>3665</v>
      </c>
      <c r="D679" s="69">
        <v>1.5</v>
      </c>
      <c r="E679" s="69">
        <v>1.48</v>
      </c>
      <c r="F679" s="69">
        <v>1.5</v>
      </c>
      <c r="G679" s="69">
        <v>1.44</v>
      </c>
      <c r="H679" s="69">
        <v>1.1599999999999999</v>
      </c>
      <c r="I679" s="69">
        <v>1.47</v>
      </c>
      <c r="J679" s="69">
        <v>1.46</v>
      </c>
      <c r="K679" s="69">
        <v>1.49</v>
      </c>
      <c r="L679" s="69">
        <v>1.51</v>
      </c>
      <c r="M679" s="69">
        <v>1.51</v>
      </c>
      <c r="N679" s="69">
        <v>1.52</v>
      </c>
      <c r="O679" s="69">
        <v>1.53</v>
      </c>
      <c r="P679" s="69" t="s">
        <v>19</v>
      </c>
      <c r="Q679" s="69" t="s">
        <v>3657</v>
      </c>
      <c r="R679" s="69" t="s">
        <v>3669</v>
      </c>
      <c r="S679" s="69" t="s">
        <v>3670</v>
      </c>
      <c r="T679" s="69" t="s">
        <v>3703</v>
      </c>
      <c r="V679" s="211"/>
    </row>
    <row r="680" spans="1:22" ht="14.4" x14ac:dyDescent="0.3">
      <c r="A680" s="69" t="s">
        <v>2969</v>
      </c>
      <c r="B680" s="69" t="s">
        <v>2970</v>
      </c>
      <c r="C680" s="69" t="s">
        <v>3665</v>
      </c>
      <c r="D680" s="69">
        <v>7.43</v>
      </c>
      <c r="E680" s="69">
        <v>7.63</v>
      </c>
      <c r="F680" s="69">
        <v>7.18</v>
      </c>
      <c r="G680" s="69">
        <v>7.39</v>
      </c>
      <c r="H680" s="69">
        <v>7.22</v>
      </c>
      <c r="I680" s="69">
        <v>7.34</v>
      </c>
      <c r="J680" s="69">
        <v>7.21</v>
      </c>
      <c r="K680" s="69">
        <v>7.3</v>
      </c>
      <c r="L680" s="69">
        <v>7.2</v>
      </c>
      <c r="M680" s="69">
        <v>6.59</v>
      </c>
      <c r="N680" s="69">
        <v>7.31</v>
      </c>
      <c r="O680" s="69">
        <v>7.4</v>
      </c>
      <c r="P680" s="69" t="s">
        <v>19</v>
      </c>
      <c r="Q680" s="69" t="s">
        <v>3657</v>
      </c>
      <c r="R680" s="69" t="s">
        <v>3658</v>
      </c>
      <c r="S680" s="69" t="s">
        <v>3670</v>
      </c>
      <c r="T680" s="69" t="s">
        <v>3659</v>
      </c>
      <c r="V680" s="211"/>
    </row>
    <row r="681" spans="1:22" ht="14.4" x14ac:dyDescent="0.3">
      <c r="A681" s="69" t="s">
        <v>2098</v>
      </c>
      <c r="B681" s="69" t="s">
        <v>2098</v>
      </c>
      <c r="C681" s="69" t="s">
        <v>3665</v>
      </c>
      <c r="D681" s="69">
        <v>21</v>
      </c>
      <c r="E681" s="69">
        <v>21</v>
      </c>
      <c r="F681" s="69">
        <v>42</v>
      </c>
      <c r="G681" s="69">
        <v>46</v>
      </c>
      <c r="H681" s="69">
        <v>46</v>
      </c>
      <c r="I681" s="69">
        <v>46</v>
      </c>
      <c r="J681" s="69">
        <v>46</v>
      </c>
      <c r="K681" s="69">
        <v>46</v>
      </c>
      <c r="L681" s="69">
        <v>46</v>
      </c>
      <c r="M681" s="69">
        <v>46</v>
      </c>
      <c r="N681" s="69">
        <v>46</v>
      </c>
      <c r="O681" s="69">
        <v>46</v>
      </c>
      <c r="P681" s="69" t="s">
        <v>20</v>
      </c>
      <c r="Q681" s="69" t="s">
        <v>3661</v>
      </c>
      <c r="R681" s="69" t="s">
        <v>3658</v>
      </c>
      <c r="S681" s="69" t="s">
        <v>3659</v>
      </c>
      <c r="T681" s="69" t="s">
        <v>3659</v>
      </c>
      <c r="V681" s="211"/>
    </row>
    <row r="682" spans="1:22" ht="14.4" x14ac:dyDescent="0.3">
      <c r="A682" s="69" t="s">
        <v>1269</v>
      </c>
      <c r="B682" s="69" t="s">
        <v>1270</v>
      </c>
      <c r="C682" s="69" t="s">
        <v>3672</v>
      </c>
      <c r="D682" s="69">
        <v>0.06</v>
      </c>
      <c r="E682" s="69">
        <v>0.05</v>
      </c>
      <c r="F682" s="69">
        <v>0.27</v>
      </c>
      <c r="G682" s="69">
        <v>0.23</v>
      </c>
      <c r="H682" s="69">
        <v>0.24</v>
      </c>
      <c r="I682" s="69">
        <v>0.47</v>
      </c>
      <c r="J682" s="69">
        <v>0.59</v>
      </c>
      <c r="K682" s="69">
        <v>0.41</v>
      </c>
      <c r="L682" s="69">
        <v>0.21</v>
      </c>
      <c r="M682" s="69">
        <v>0.03</v>
      </c>
      <c r="N682" s="69">
        <v>0.03</v>
      </c>
      <c r="O682" s="69">
        <v>0</v>
      </c>
      <c r="P682" s="69" t="s">
        <v>19</v>
      </c>
      <c r="Q682" s="69" t="s">
        <v>3657</v>
      </c>
      <c r="R682" s="69" t="s">
        <v>3658</v>
      </c>
      <c r="S682" s="69" t="s">
        <v>3659</v>
      </c>
      <c r="T682" s="69" t="s">
        <v>3659</v>
      </c>
      <c r="V682" s="211"/>
    </row>
    <row r="683" spans="1:22" ht="14.4" x14ac:dyDescent="0.3">
      <c r="A683" s="69" t="s">
        <v>3972</v>
      </c>
      <c r="B683" s="69" t="s">
        <v>3972</v>
      </c>
      <c r="C683" s="69" t="s">
        <v>3668</v>
      </c>
      <c r="D683" s="69">
        <v>0</v>
      </c>
      <c r="E683" s="69">
        <v>0.1</v>
      </c>
      <c r="F683" s="69">
        <v>0.13</v>
      </c>
      <c r="G683" s="69">
        <v>0.1</v>
      </c>
      <c r="H683" s="69">
        <v>0.1</v>
      </c>
      <c r="I683" s="69">
        <v>0.1</v>
      </c>
      <c r="J683" s="69">
        <v>0.1</v>
      </c>
      <c r="K683" s="69">
        <v>0.1</v>
      </c>
      <c r="L683" s="69">
        <v>0.1</v>
      </c>
      <c r="M683" s="69">
        <v>0.1</v>
      </c>
      <c r="N683" s="69">
        <v>0.1</v>
      </c>
      <c r="O683" s="69">
        <v>0.1</v>
      </c>
      <c r="P683" s="69" t="s">
        <v>20</v>
      </c>
      <c r="Q683" s="69" t="s">
        <v>3657</v>
      </c>
      <c r="R683" s="69" t="s">
        <v>3658</v>
      </c>
      <c r="S683" s="69" t="s">
        <v>3659</v>
      </c>
      <c r="T683" s="69" t="s">
        <v>3659</v>
      </c>
      <c r="V683" s="213" t="s">
        <v>20</v>
      </c>
    </row>
    <row r="684" spans="1:22" ht="14.4" x14ac:dyDescent="0.3">
      <c r="A684" s="69" t="s">
        <v>3973</v>
      </c>
      <c r="B684" s="69" t="s">
        <v>3973</v>
      </c>
      <c r="C684" s="69" t="s">
        <v>3668</v>
      </c>
      <c r="D684" s="69">
        <v>0</v>
      </c>
      <c r="E684" s="69">
        <v>0.1</v>
      </c>
      <c r="F684" s="69">
        <v>0.13</v>
      </c>
      <c r="G684" s="69">
        <v>0.15</v>
      </c>
      <c r="H684" s="69">
        <v>0.1</v>
      </c>
      <c r="I684" s="69">
        <v>0.14000000000000001</v>
      </c>
      <c r="J684" s="69">
        <v>0.1</v>
      </c>
      <c r="K684" s="69">
        <v>0.1</v>
      </c>
      <c r="L684" s="69">
        <v>0.1</v>
      </c>
      <c r="M684" s="69">
        <v>0.1</v>
      </c>
      <c r="N684" s="69">
        <v>0.1</v>
      </c>
      <c r="O684" s="69">
        <v>0.1</v>
      </c>
      <c r="P684" s="69" t="s">
        <v>20</v>
      </c>
      <c r="Q684" s="69" t="s">
        <v>3657</v>
      </c>
      <c r="R684" s="69" t="s">
        <v>3658</v>
      </c>
      <c r="S684" s="69" t="s">
        <v>3659</v>
      </c>
      <c r="T684" s="69" t="s">
        <v>3659</v>
      </c>
      <c r="V684" s="213" t="s">
        <v>20</v>
      </c>
    </row>
    <row r="685" spans="1:22" ht="14.4" x14ac:dyDescent="0.3">
      <c r="A685" s="69" t="s">
        <v>3974</v>
      </c>
      <c r="B685" s="69" t="s">
        <v>3974</v>
      </c>
      <c r="C685" s="69" t="s">
        <v>3668</v>
      </c>
      <c r="D685" s="69">
        <v>0.2</v>
      </c>
      <c r="E685" s="69">
        <v>0.3</v>
      </c>
      <c r="F685" s="69">
        <v>0.3</v>
      </c>
      <c r="G685" s="69">
        <v>0</v>
      </c>
      <c r="H685" s="69">
        <v>0</v>
      </c>
      <c r="I685" s="69">
        <v>0</v>
      </c>
      <c r="J685" s="69">
        <v>0</v>
      </c>
      <c r="K685" s="69">
        <v>0</v>
      </c>
      <c r="L685" s="69">
        <v>0</v>
      </c>
      <c r="M685" s="69">
        <v>0.15</v>
      </c>
      <c r="N685" s="69">
        <v>0.18</v>
      </c>
      <c r="O685" s="69">
        <v>0.18</v>
      </c>
      <c r="P685" s="69" t="s">
        <v>20</v>
      </c>
      <c r="Q685" s="69" t="s">
        <v>3657</v>
      </c>
      <c r="R685" s="69" t="s">
        <v>3658</v>
      </c>
      <c r="S685" s="69" t="s">
        <v>3659</v>
      </c>
      <c r="T685" s="69" t="s">
        <v>3659</v>
      </c>
      <c r="V685" s="213" t="s">
        <v>20</v>
      </c>
    </row>
    <row r="686" spans="1:22" ht="14.4" x14ac:dyDescent="0.3">
      <c r="A686" s="69" t="s">
        <v>3975</v>
      </c>
      <c r="B686" s="69" t="s">
        <v>3975</v>
      </c>
      <c r="C686" s="69" t="s">
        <v>3668</v>
      </c>
      <c r="D686" s="69">
        <v>0</v>
      </c>
      <c r="E686" s="69">
        <v>0</v>
      </c>
      <c r="F686" s="69">
        <v>0</v>
      </c>
      <c r="G686" s="69">
        <v>0.45</v>
      </c>
      <c r="H686" s="69">
        <v>0.35</v>
      </c>
      <c r="I686" s="69">
        <v>0.38</v>
      </c>
      <c r="J686" s="69">
        <v>0.36</v>
      </c>
      <c r="K686" s="69">
        <v>0.23</v>
      </c>
      <c r="L686" s="69">
        <v>0.21</v>
      </c>
      <c r="M686" s="69">
        <v>0.13</v>
      </c>
      <c r="N686" s="69">
        <v>0.18</v>
      </c>
      <c r="O686" s="69">
        <v>0.18</v>
      </c>
      <c r="P686" s="69" t="s">
        <v>20</v>
      </c>
      <c r="Q686" s="69" t="s">
        <v>3657</v>
      </c>
      <c r="R686" s="69" t="s">
        <v>3658</v>
      </c>
      <c r="S686" s="69" t="s">
        <v>3659</v>
      </c>
      <c r="T686" s="69" t="s">
        <v>3659</v>
      </c>
      <c r="V686" s="213" t="s">
        <v>20</v>
      </c>
    </row>
    <row r="687" spans="1:22" ht="14.4" x14ac:dyDescent="0.3">
      <c r="A687" s="69" t="s">
        <v>3836</v>
      </c>
      <c r="B687" s="69" t="s">
        <v>3836</v>
      </c>
      <c r="C687" s="69" t="s">
        <v>3668</v>
      </c>
      <c r="D687" s="69">
        <v>0.56000000000000005</v>
      </c>
      <c r="E687" s="69">
        <v>0</v>
      </c>
      <c r="F687" s="69">
        <v>0</v>
      </c>
      <c r="G687" s="69">
        <v>0</v>
      </c>
      <c r="H687" s="69">
        <v>0</v>
      </c>
      <c r="I687" s="69">
        <v>0</v>
      </c>
      <c r="J687" s="69">
        <v>0</v>
      </c>
      <c r="K687" s="69">
        <v>0</v>
      </c>
      <c r="L687" s="69">
        <v>0</v>
      </c>
      <c r="M687" s="69">
        <v>0</v>
      </c>
      <c r="N687" s="69">
        <v>0</v>
      </c>
      <c r="O687" s="69">
        <v>0</v>
      </c>
      <c r="P687" s="69" t="s">
        <v>20</v>
      </c>
      <c r="Q687" s="69" t="s">
        <v>3657</v>
      </c>
      <c r="R687" s="69" t="s">
        <v>3658</v>
      </c>
      <c r="S687" s="69" t="s">
        <v>3659</v>
      </c>
      <c r="T687" s="69" t="s">
        <v>3659</v>
      </c>
      <c r="V687" s="213" t="s">
        <v>20</v>
      </c>
    </row>
    <row r="688" spans="1:22" ht="14.4" x14ac:dyDescent="0.3">
      <c r="A688" s="69" t="s">
        <v>3837</v>
      </c>
      <c r="B688" s="69" t="s">
        <v>3837</v>
      </c>
      <c r="C688" s="69" t="s">
        <v>3668</v>
      </c>
      <c r="D688" s="69">
        <v>0.81</v>
      </c>
      <c r="E688" s="69">
        <v>0.83</v>
      </c>
      <c r="F688" s="69">
        <v>0</v>
      </c>
      <c r="G688" s="69">
        <v>0</v>
      </c>
      <c r="H688" s="69">
        <v>0</v>
      </c>
      <c r="I688" s="69">
        <v>0</v>
      </c>
      <c r="J688" s="69">
        <v>0</v>
      </c>
      <c r="K688" s="69">
        <v>0</v>
      </c>
      <c r="L688" s="69">
        <v>0</v>
      </c>
      <c r="M688" s="69">
        <v>0</v>
      </c>
      <c r="N688" s="69">
        <v>0</v>
      </c>
      <c r="O688" s="69">
        <v>0</v>
      </c>
      <c r="P688" s="69" t="s">
        <v>20</v>
      </c>
      <c r="Q688" s="69" t="s">
        <v>3657</v>
      </c>
      <c r="R688" s="69" t="s">
        <v>3658</v>
      </c>
      <c r="S688" s="69" t="s">
        <v>3659</v>
      </c>
      <c r="T688" s="69" t="s">
        <v>3659</v>
      </c>
      <c r="V688" s="213" t="s">
        <v>20</v>
      </c>
    </row>
    <row r="689" spans="1:22" ht="14.4" x14ac:dyDescent="0.3">
      <c r="A689" s="69" t="s">
        <v>3838</v>
      </c>
      <c r="B689" s="69" t="s">
        <v>3838</v>
      </c>
      <c r="C689" s="69" t="s">
        <v>3668</v>
      </c>
      <c r="D689" s="69">
        <v>0.8</v>
      </c>
      <c r="E689" s="69">
        <v>0.81</v>
      </c>
      <c r="F689" s="69">
        <v>0</v>
      </c>
      <c r="G689" s="69">
        <v>0</v>
      </c>
      <c r="H689" s="69">
        <v>0</v>
      </c>
      <c r="I689" s="69">
        <v>0</v>
      </c>
      <c r="J689" s="69">
        <v>0</v>
      </c>
      <c r="K689" s="69">
        <v>0</v>
      </c>
      <c r="L689" s="69">
        <v>0</v>
      </c>
      <c r="M689" s="69">
        <v>0</v>
      </c>
      <c r="N689" s="69">
        <v>0</v>
      </c>
      <c r="O689" s="69">
        <v>0</v>
      </c>
      <c r="P689" s="69" t="s">
        <v>20</v>
      </c>
      <c r="Q689" s="69" t="s">
        <v>3657</v>
      </c>
      <c r="R689" s="69" t="s">
        <v>3658</v>
      </c>
      <c r="S689" s="69" t="s">
        <v>3659</v>
      </c>
      <c r="T689" s="69" t="s">
        <v>3659</v>
      </c>
      <c r="V689" s="213" t="s">
        <v>20</v>
      </c>
    </row>
    <row r="690" spans="1:22" ht="14.4" x14ac:dyDescent="0.3">
      <c r="A690" s="69" t="s">
        <v>3976</v>
      </c>
      <c r="B690" s="69" t="s">
        <v>3977</v>
      </c>
      <c r="C690" s="69" t="s">
        <v>3668</v>
      </c>
      <c r="D690" s="69">
        <v>6.5</v>
      </c>
      <c r="E690" s="69">
        <v>6.5</v>
      </c>
      <c r="F690" s="69">
        <v>6.5</v>
      </c>
      <c r="G690" s="69">
        <v>6.5</v>
      </c>
      <c r="H690" s="69">
        <v>6.5</v>
      </c>
      <c r="I690" s="69">
        <v>7</v>
      </c>
      <c r="J690" s="69">
        <v>7</v>
      </c>
      <c r="K690" s="69">
        <v>7</v>
      </c>
      <c r="L690" s="69">
        <v>7</v>
      </c>
      <c r="M690" s="69">
        <v>6.5</v>
      </c>
      <c r="N690" s="69">
        <v>6.5</v>
      </c>
      <c r="O690" s="69">
        <v>6.5</v>
      </c>
      <c r="P690" s="69" t="s">
        <v>20</v>
      </c>
      <c r="Q690" s="69" t="s">
        <v>3657</v>
      </c>
      <c r="R690" s="69" t="s">
        <v>3658</v>
      </c>
      <c r="S690" s="69" t="s">
        <v>3659</v>
      </c>
      <c r="T690" s="69" t="s">
        <v>3659</v>
      </c>
      <c r="V690" s="213" t="s">
        <v>20</v>
      </c>
    </row>
    <row r="691" spans="1:22" ht="14.4" x14ac:dyDescent="0.3">
      <c r="A691" s="69" t="s">
        <v>3839</v>
      </c>
      <c r="B691" s="69" t="s">
        <v>3839</v>
      </c>
      <c r="C691" s="69" t="s">
        <v>3668</v>
      </c>
      <c r="D691" s="69">
        <v>0.41</v>
      </c>
      <c r="E691" s="69">
        <v>0.42</v>
      </c>
      <c r="F691" s="69">
        <v>0</v>
      </c>
      <c r="G691" s="69">
        <v>0</v>
      </c>
      <c r="H691" s="69">
        <v>0</v>
      </c>
      <c r="I691" s="69">
        <v>0</v>
      </c>
      <c r="J691" s="69">
        <v>0</v>
      </c>
      <c r="K691" s="69">
        <v>0</v>
      </c>
      <c r="L691" s="69">
        <v>0</v>
      </c>
      <c r="M691" s="69">
        <v>0</v>
      </c>
      <c r="N691" s="69">
        <v>0</v>
      </c>
      <c r="O691" s="69">
        <v>0</v>
      </c>
      <c r="P691" s="69" t="s">
        <v>20</v>
      </c>
      <c r="Q691" s="69" t="s">
        <v>3657</v>
      </c>
      <c r="R691" s="69" t="s">
        <v>3658</v>
      </c>
      <c r="S691" s="69" t="s">
        <v>3659</v>
      </c>
      <c r="T691" s="69" t="s">
        <v>3659</v>
      </c>
      <c r="V691" s="213" t="s">
        <v>20</v>
      </c>
    </row>
    <row r="692" spans="1:22" ht="14.4" x14ac:dyDescent="0.3">
      <c r="A692" s="69" t="s">
        <v>3840</v>
      </c>
      <c r="B692" s="69" t="s">
        <v>3840</v>
      </c>
      <c r="C692" s="69" t="s">
        <v>3668</v>
      </c>
      <c r="D692" s="69">
        <v>0.41</v>
      </c>
      <c r="E692" s="69">
        <v>0.41</v>
      </c>
      <c r="F692" s="69">
        <v>0</v>
      </c>
      <c r="G692" s="69">
        <v>0</v>
      </c>
      <c r="H692" s="69">
        <v>0</v>
      </c>
      <c r="I692" s="69">
        <v>0</v>
      </c>
      <c r="J692" s="69">
        <v>0</v>
      </c>
      <c r="K692" s="69">
        <v>0</v>
      </c>
      <c r="L692" s="69">
        <v>0</v>
      </c>
      <c r="M692" s="69">
        <v>0</v>
      </c>
      <c r="N692" s="69">
        <v>0</v>
      </c>
      <c r="O692" s="69">
        <v>0</v>
      </c>
      <c r="P692" s="69" t="s">
        <v>20</v>
      </c>
      <c r="Q692" s="69" t="s">
        <v>3657</v>
      </c>
      <c r="R692" s="69" t="s">
        <v>3658</v>
      </c>
      <c r="S692" s="69" t="s">
        <v>3659</v>
      </c>
      <c r="T692" s="69" t="s">
        <v>3659</v>
      </c>
      <c r="V692" s="213" t="s">
        <v>20</v>
      </c>
    </row>
    <row r="693" spans="1:22" ht="14.4" x14ac:dyDescent="0.3">
      <c r="A693" s="69" t="s">
        <v>3978</v>
      </c>
      <c r="B693" s="69" t="s">
        <v>3978</v>
      </c>
      <c r="C693" s="69" t="s">
        <v>3668</v>
      </c>
      <c r="D693" s="69">
        <v>0.3</v>
      </c>
      <c r="E693" s="69">
        <v>0.3</v>
      </c>
      <c r="F693" s="69">
        <v>0.3</v>
      </c>
      <c r="G693" s="69">
        <v>0.96</v>
      </c>
      <c r="H693" s="69">
        <v>0.69</v>
      </c>
      <c r="I693" s="69">
        <v>0.48</v>
      </c>
      <c r="J693" s="69">
        <v>0</v>
      </c>
      <c r="K693" s="69">
        <v>0</v>
      </c>
      <c r="L693" s="69">
        <v>0</v>
      </c>
      <c r="M693" s="69">
        <v>0.27</v>
      </c>
      <c r="N693" s="69">
        <v>0.4</v>
      </c>
      <c r="O693" s="69">
        <v>0.79</v>
      </c>
      <c r="P693" s="69" t="s">
        <v>20</v>
      </c>
      <c r="Q693" s="69" t="s">
        <v>3657</v>
      </c>
      <c r="R693" s="69" t="s">
        <v>3658</v>
      </c>
      <c r="S693" s="69" t="s">
        <v>3659</v>
      </c>
      <c r="T693" s="69" t="s">
        <v>3659</v>
      </c>
      <c r="V693" s="213" t="s">
        <v>20</v>
      </c>
    </row>
    <row r="694" spans="1:22" ht="14.4" x14ac:dyDescent="0.3">
      <c r="A694" s="69" t="s">
        <v>3979</v>
      </c>
      <c r="B694" s="69" t="s">
        <v>3979</v>
      </c>
      <c r="C694" s="69" t="s">
        <v>3668</v>
      </c>
      <c r="D694" s="69">
        <v>0</v>
      </c>
      <c r="E694" s="69">
        <v>0.1</v>
      </c>
      <c r="F694" s="69">
        <v>0.13</v>
      </c>
      <c r="G694" s="69">
        <v>0.1</v>
      </c>
      <c r="H694" s="69">
        <v>0.1</v>
      </c>
      <c r="I694" s="69">
        <v>0.22</v>
      </c>
      <c r="J694" s="69">
        <v>0.2</v>
      </c>
      <c r="K694" s="69">
        <v>0.2</v>
      </c>
      <c r="L694" s="69">
        <v>0.2</v>
      </c>
      <c r="M694" s="69">
        <v>0.1</v>
      </c>
      <c r="N694" s="69">
        <v>0.12</v>
      </c>
      <c r="O694" s="69">
        <v>0.12</v>
      </c>
      <c r="P694" s="69" t="s">
        <v>20</v>
      </c>
      <c r="Q694" s="69" t="s">
        <v>3657</v>
      </c>
      <c r="R694" s="69" t="s">
        <v>3658</v>
      </c>
      <c r="S694" s="69" t="s">
        <v>3659</v>
      </c>
      <c r="T694" s="69" t="s">
        <v>3659</v>
      </c>
      <c r="V694" s="213" t="s">
        <v>20</v>
      </c>
    </row>
    <row r="695" spans="1:22" ht="14.4" x14ac:dyDescent="0.3">
      <c r="A695" s="69" t="s">
        <v>3980</v>
      </c>
      <c r="B695" s="69" t="s">
        <v>3980</v>
      </c>
      <c r="C695" s="69" t="s">
        <v>3668</v>
      </c>
      <c r="D695" s="69">
        <v>0</v>
      </c>
      <c r="E695" s="69">
        <v>0.1</v>
      </c>
      <c r="F695" s="69">
        <v>0.12</v>
      </c>
      <c r="G695" s="69">
        <v>0.1</v>
      </c>
      <c r="H695" s="69">
        <v>0.12</v>
      </c>
      <c r="I695" s="69">
        <v>0.31</v>
      </c>
      <c r="J695" s="69">
        <v>0.2</v>
      </c>
      <c r="K695" s="69">
        <v>0.27</v>
      </c>
      <c r="L695" s="69">
        <v>0.19</v>
      </c>
      <c r="M695" s="69">
        <v>0.1</v>
      </c>
      <c r="N695" s="69">
        <v>0.1</v>
      </c>
      <c r="O695" s="69">
        <v>0.1</v>
      </c>
      <c r="P695" s="69" t="s">
        <v>20</v>
      </c>
      <c r="Q695" s="69" t="s">
        <v>3657</v>
      </c>
      <c r="R695" s="69" t="s">
        <v>3658</v>
      </c>
      <c r="S695" s="69" t="s">
        <v>3659</v>
      </c>
      <c r="T695" s="69" t="s">
        <v>3659</v>
      </c>
      <c r="V695" s="213" t="s">
        <v>20</v>
      </c>
    </row>
    <row r="696" spans="1:22" ht="14.4" x14ac:dyDescent="0.3">
      <c r="A696" s="69" t="s">
        <v>3981</v>
      </c>
      <c r="B696" s="69" t="s">
        <v>3981</v>
      </c>
      <c r="C696" s="69" t="s">
        <v>3668</v>
      </c>
      <c r="D696" s="69">
        <v>0</v>
      </c>
      <c r="E696" s="69">
        <v>0.1</v>
      </c>
      <c r="F696" s="69">
        <v>0.12</v>
      </c>
      <c r="G696" s="69">
        <v>0.1</v>
      </c>
      <c r="H696" s="69">
        <v>0.1</v>
      </c>
      <c r="I696" s="69">
        <v>0.22</v>
      </c>
      <c r="J696" s="69">
        <v>0.2</v>
      </c>
      <c r="K696" s="69">
        <v>0.2</v>
      </c>
      <c r="L696" s="69">
        <v>0.2</v>
      </c>
      <c r="M696" s="69">
        <v>0.1</v>
      </c>
      <c r="N696" s="69">
        <v>0.12</v>
      </c>
      <c r="O696" s="69">
        <v>0.12</v>
      </c>
      <c r="P696" s="69" t="s">
        <v>20</v>
      </c>
      <c r="Q696" s="69" t="s">
        <v>3657</v>
      </c>
      <c r="R696" s="69" t="s">
        <v>3658</v>
      </c>
      <c r="S696" s="69" t="s">
        <v>3659</v>
      </c>
      <c r="T696" s="69" t="s">
        <v>3659</v>
      </c>
      <c r="V696" s="213" t="s">
        <v>20</v>
      </c>
    </row>
    <row r="697" spans="1:22" ht="14.4" x14ac:dyDescent="0.3">
      <c r="A697" s="69" t="s">
        <v>3982</v>
      </c>
      <c r="B697" s="69" t="s">
        <v>3982</v>
      </c>
      <c r="C697" s="69" t="s">
        <v>3668</v>
      </c>
      <c r="D697" s="69">
        <v>0</v>
      </c>
      <c r="E697" s="69">
        <v>0.1</v>
      </c>
      <c r="F697" s="69">
        <v>0.12</v>
      </c>
      <c r="G697" s="69">
        <v>0.1</v>
      </c>
      <c r="H697" s="69">
        <v>0.12</v>
      </c>
      <c r="I697" s="69">
        <v>0.31</v>
      </c>
      <c r="J697" s="69">
        <v>0.2</v>
      </c>
      <c r="K697" s="69">
        <v>0.27</v>
      </c>
      <c r="L697" s="69">
        <v>0.19</v>
      </c>
      <c r="M697" s="69">
        <v>0.1</v>
      </c>
      <c r="N697" s="69">
        <v>0.1</v>
      </c>
      <c r="O697" s="69">
        <v>0.1</v>
      </c>
      <c r="P697" s="69" t="s">
        <v>20</v>
      </c>
      <c r="Q697" s="69" t="s">
        <v>3657</v>
      </c>
      <c r="R697" s="69" t="s">
        <v>3658</v>
      </c>
      <c r="S697" s="69" t="s">
        <v>3659</v>
      </c>
      <c r="T697" s="69" t="s">
        <v>3659</v>
      </c>
      <c r="V697" s="213" t="s">
        <v>20</v>
      </c>
    </row>
    <row r="698" spans="1:22" ht="14.4" x14ac:dyDescent="0.3">
      <c r="A698" s="69" t="s">
        <v>1377</v>
      </c>
      <c r="B698" s="69" t="s">
        <v>1377</v>
      </c>
      <c r="C698" s="69" t="s">
        <v>3668</v>
      </c>
      <c r="D698" s="69">
        <v>0.66</v>
      </c>
      <c r="E698" s="69">
        <v>0</v>
      </c>
      <c r="F698" s="69">
        <v>0</v>
      </c>
      <c r="G698" s="69">
        <v>0</v>
      </c>
      <c r="H698" s="69">
        <v>0</v>
      </c>
      <c r="I698" s="69">
        <v>0</v>
      </c>
      <c r="J698" s="69">
        <v>0</v>
      </c>
      <c r="K698" s="69">
        <v>0</v>
      </c>
      <c r="L698" s="69">
        <v>0</v>
      </c>
      <c r="M698" s="69">
        <v>0</v>
      </c>
      <c r="N698" s="69">
        <v>0</v>
      </c>
      <c r="O698" s="69">
        <v>0</v>
      </c>
      <c r="P698" s="69" t="s">
        <v>20</v>
      </c>
      <c r="Q698" s="69" t="s">
        <v>3657</v>
      </c>
      <c r="R698" s="69" t="s">
        <v>3658</v>
      </c>
      <c r="S698" s="69" t="s">
        <v>3659</v>
      </c>
      <c r="T698" s="69" t="s">
        <v>3659</v>
      </c>
      <c r="V698" s="213" t="s">
        <v>20</v>
      </c>
    </row>
    <row r="699" spans="1:22" ht="14.4" x14ac:dyDescent="0.3">
      <c r="A699" s="29" t="s">
        <v>3983</v>
      </c>
      <c r="B699" s="69" t="s">
        <v>3983</v>
      </c>
      <c r="C699" s="29" t="s">
        <v>3668</v>
      </c>
      <c r="D699" s="29">
        <v>0</v>
      </c>
      <c r="E699" s="29">
        <v>0.1</v>
      </c>
      <c r="F699" s="29">
        <v>0.12</v>
      </c>
      <c r="G699" s="29">
        <v>0.1</v>
      </c>
      <c r="H699" s="29">
        <v>0.1</v>
      </c>
      <c r="I699" s="29">
        <v>0.23</v>
      </c>
      <c r="J699" s="29">
        <v>0.2</v>
      </c>
      <c r="K699" s="29">
        <v>0.2</v>
      </c>
      <c r="L699" s="29">
        <v>0.2</v>
      </c>
      <c r="M699" s="29">
        <v>0.1</v>
      </c>
      <c r="N699" s="29">
        <v>0.12</v>
      </c>
      <c r="O699" s="29">
        <v>0.12</v>
      </c>
      <c r="P699" s="69" t="s">
        <v>20</v>
      </c>
      <c r="Q699" s="69" t="s">
        <v>3657</v>
      </c>
      <c r="R699" s="69" t="s">
        <v>3658</v>
      </c>
      <c r="S699" s="69" t="s">
        <v>3659</v>
      </c>
      <c r="T699" s="69" t="s">
        <v>3659</v>
      </c>
      <c r="V699" s="213" t="s">
        <v>20</v>
      </c>
    </row>
    <row r="700" spans="1:22" ht="14.4" x14ac:dyDescent="0.3">
      <c r="A700" s="29" t="s">
        <v>3984</v>
      </c>
      <c r="B700" s="69" t="s">
        <v>3984</v>
      </c>
      <c r="C700" s="29" t="s">
        <v>3668</v>
      </c>
      <c r="D700" s="29">
        <v>0</v>
      </c>
      <c r="E700" s="29">
        <v>0.1</v>
      </c>
      <c r="F700" s="29">
        <v>0.12</v>
      </c>
      <c r="G700" s="29">
        <v>0.1</v>
      </c>
      <c r="H700" s="29">
        <v>0.12</v>
      </c>
      <c r="I700" s="29">
        <v>0.31</v>
      </c>
      <c r="J700" s="29">
        <v>0.2</v>
      </c>
      <c r="K700" s="29">
        <v>0.27</v>
      </c>
      <c r="L700" s="29">
        <v>0.19</v>
      </c>
      <c r="M700" s="29">
        <v>0.1</v>
      </c>
      <c r="N700" s="29">
        <v>0.1</v>
      </c>
      <c r="O700" s="29">
        <v>0.1</v>
      </c>
      <c r="P700" s="69" t="s">
        <v>20</v>
      </c>
      <c r="Q700" s="69" t="s">
        <v>3657</v>
      </c>
      <c r="R700" s="69" t="s">
        <v>3658</v>
      </c>
      <c r="S700" s="69" t="s">
        <v>3659</v>
      </c>
      <c r="T700" s="69" t="s">
        <v>3659</v>
      </c>
      <c r="V700" s="213" t="s">
        <v>20</v>
      </c>
    </row>
    <row r="701" spans="1:22" ht="14.4" x14ac:dyDescent="0.3">
      <c r="A701" s="69" t="s">
        <v>3985</v>
      </c>
      <c r="B701" s="69" t="s">
        <v>3985</v>
      </c>
      <c r="C701" s="69" t="s">
        <v>3668</v>
      </c>
      <c r="D701" s="69">
        <v>0</v>
      </c>
      <c r="E701" s="69">
        <v>0.1</v>
      </c>
      <c r="F701" s="69">
        <v>0.12</v>
      </c>
      <c r="G701" s="69">
        <v>0.1</v>
      </c>
      <c r="H701" s="69">
        <v>0.1</v>
      </c>
      <c r="I701" s="69">
        <v>0.25</v>
      </c>
      <c r="J701" s="69">
        <v>0.2</v>
      </c>
      <c r="K701" s="69">
        <v>0.2</v>
      </c>
      <c r="L701" s="69">
        <v>0.2</v>
      </c>
      <c r="M701" s="69">
        <v>0.1</v>
      </c>
      <c r="N701" s="69">
        <v>0.12</v>
      </c>
      <c r="O701" s="69">
        <v>0.12</v>
      </c>
      <c r="P701" s="69" t="s">
        <v>20</v>
      </c>
      <c r="Q701" s="69" t="s">
        <v>3657</v>
      </c>
      <c r="R701" s="69" t="s">
        <v>3658</v>
      </c>
      <c r="S701" s="69" t="s">
        <v>3659</v>
      </c>
      <c r="T701" s="69" t="s">
        <v>3659</v>
      </c>
      <c r="V701" s="213" t="s">
        <v>20</v>
      </c>
    </row>
    <row r="702" spans="1:22" ht="14.4" x14ac:dyDescent="0.3">
      <c r="A702" s="69" t="s">
        <v>3986</v>
      </c>
      <c r="B702" s="69" t="s">
        <v>3986</v>
      </c>
      <c r="C702" s="69" t="s">
        <v>3668</v>
      </c>
      <c r="D702" s="69">
        <v>0</v>
      </c>
      <c r="E702" s="69">
        <v>0.1</v>
      </c>
      <c r="F702" s="69">
        <v>0.12</v>
      </c>
      <c r="G702" s="69">
        <v>0.1</v>
      </c>
      <c r="H702" s="69">
        <v>0.12</v>
      </c>
      <c r="I702" s="69">
        <v>0.31</v>
      </c>
      <c r="J702" s="69">
        <v>0.2</v>
      </c>
      <c r="K702" s="69">
        <v>0.27</v>
      </c>
      <c r="L702" s="69">
        <v>0.19</v>
      </c>
      <c r="M702" s="69">
        <v>0.1</v>
      </c>
      <c r="N702" s="69">
        <v>0.1</v>
      </c>
      <c r="O702" s="69">
        <v>0.1</v>
      </c>
      <c r="P702" s="69" t="s">
        <v>20</v>
      </c>
      <c r="Q702" s="69" t="s">
        <v>3657</v>
      </c>
      <c r="R702" s="69" t="s">
        <v>3658</v>
      </c>
      <c r="S702" s="69" t="s">
        <v>3659</v>
      </c>
      <c r="T702" s="69" t="s">
        <v>3659</v>
      </c>
      <c r="V702" s="213" t="s">
        <v>20</v>
      </c>
    </row>
    <row r="703" spans="1:22" ht="14.4" x14ac:dyDescent="0.3">
      <c r="A703" s="69" t="s">
        <v>3987</v>
      </c>
      <c r="B703" s="69" t="s">
        <v>3987</v>
      </c>
      <c r="C703" s="69" t="s">
        <v>3668</v>
      </c>
      <c r="D703" s="69">
        <v>0</v>
      </c>
      <c r="E703" s="69">
        <v>0.1</v>
      </c>
      <c r="F703" s="69">
        <v>0.12</v>
      </c>
      <c r="G703" s="69">
        <v>0.1</v>
      </c>
      <c r="H703" s="69">
        <v>0.1</v>
      </c>
      <c r="I703" s="69">
        <v>0.25</v>
      </c>
      <c r="J703" s="69">
        <v>0.2</v>
      </c>
      <c r="K703" s="69">
        <v>0.2</v>
      </c>
      <c r="L703" s="69">
        <v>0.2</v>
      </c>
      <c r="M703" s="69">
        <v>0.1</v>
      </c>
      <c r="N703" s="69">
        <v>0.12</v>
      </c>
      <c r="O703" s="69">
        <v>0.12</v>
      </c>
      <c r="P703" s="69" t="s">
        <v>20</v>
      </c>
      <c r="Q703" s="69" t="s">
        <v>3657</v>
      </c>
      <c r="R703" s="69" t="s">
        <v>3658</v>
      </c>
      <c r="S703" s="69" t="s">
        <v>3659</v>
      </c>
      <c r="T703" s="69" t="s">
        <v>3659</v>
      </c>
      <c r="V703" s="213" t="s">
        <v>20</v>
      </c>
    </row>
    <row r="704" spans="1:22" ht="14.4" x14ac:dyDescent="0.3">
      <c r="A704" s="69" t="s">
        <v>3988</v>
      </c>
      <c r="B704" s="69" t="s">
        <v>3988</v>
      </c>
      <c r="C704" s="69" t="s">
        <v>3668</v>
      </c>
      <c r="D704" s="69">
        <v>0</v>
      </c>
      <c r="E704" s="69">
        <v>0.1</v>
      </c>
      <c r="F704" s="69">
        <v>0.12</v>
      </c>
      <c r="G704" s="69">
        <v>0.1</v>
      </c>
      <c r="H704" s="69">
        <v>0.12</v>
      </c>
      <c r="I704" s="69">
        <v>0.31</v>
      </c>
      <c r="J704" s="69">
        <v>0.2</v>
      </c>
      <c r="K704" s="69">
        <v>0.27</v>
      </c>
      <c r="L704" s="69">
        <v>0.19</v>
      </c>
      <c r="M704" s="69">
        <v>0.1</v>
      </c>
      <c r="N704" s="69">
        <v>0.1</v>
      </c>
      <c r="O704" s="69">
        <v>0.1</v>
      </c>
      <c r="P704" s="69" t="s">
        <v>20</v>
      </c>
      <c r="Q704" s="69" t="s">
        <v>3657</v>
      </c>
      <c r="R704" s="69" t="s">
        <v>3658</v>
      </c>
      <c r="S704" s="69" t="s">
        <v>3659</v>
      </c>
      <c r="T704" s="69" t="s">
        <v>3659</v>
      </c>
      <c r="V704" s="213" t="s">
        <v>20</v>
      </c>
    </row>
    <row r="705" spans="1:22" ht="14.4" x14ac:dyDescent="0.3">
      <c r="A705" s="69" t="s">
        <v>3989</v>
      </c>
      <c r="B705" s="69" t="s">
        <v>3989</v>
      </c>
      <c r="C705" s="69" t="s">
        <v>3668</v>
      </c>
      <c r="D705" s="69">
        <v>0</v>
      </c>
      <c r="E705" s="69">
        <v>0.1</v>
      </c>
      <c r="F705" s="69">
        <v>0.12</v>
      </c>
      <c r="G705" s="69">
        <v>0.1</v>
      </c>
      <c r="H705" s="69">
        <v>0.1</v>
      </c>
      <c r="I705" s="69">
        <v>0.25</v>
      </c>
      <c r="J705" s="69">
        <v>0.2</v>
      </c>
      <c r="K705" s="69">
        <v>0.2</v>
      </c>
      <c r="L705" s="69">
        <v>0.2</v>
      </c>
      <c r="M705" s="69">
        <v>0.1</v>
      </c>
      <c r="N705" s="69">
        <v>0.12</v>
      </c>
      <c r="O705" s="69">
        <v>0.12</v>
      </c>
      <c r="P705" s="69" t="s">
        <v>20</v>
      </c>
      <c r="Q705" s="69" t="s">
        <v>3657</v>
      </c>
      <c r="R705" s="69" t="s">
        <v>3658</v>
      </c>
      <c r="S705" s="69" t="s">
        <v>3659</v>
      </c>
      <c r="T705" s="69" t="s">
        <v>3659</v>
      </c>
      <c r="V705" s="213" t="s">
        <v>20</v>
      </c>
    </row>
    <row r="706" spans="1:22" ht="14.4" x14ac:dyDescent="0.3">
      <c r="A706" s="69" t="s">
        <v>3990</v>
      </c>
      <c r="B706" s="69" t="s">
        <v>3990</v>
      </c>
      <c r="C706" s="69" t="s">
        <v>3668</v>
      </c>
      <c r="D706" s="69">
        <v>0</v>
      </c>
      <c r="E706" s="69">
        <v>0.1</v>
      </c>
      <c r="F706" s="69">
        <v>0.12</v>
      </c>
      <c r="G706" s="69">
        <v>0.1</v>
      </c>
      <c r="H706" s="69">
        <v>0.12</v>
      </c>
      <c r="I706" s="69">
        <v>0.28000000000000003</v>
      </c>
      <c r="J706" s="69">
        <v>0.2</v>
      </c>
      <c r="K706" s="69">
        <v>0.27</v>
      </c>
      <c r="L706" s="69">
        <v>0.16</v>
      </c>
      <c r="M706" s="69">
        <v>0.1</v>
      </c>
      <c r="N706" s="69">
        <v>0.1</v>
      </c>
      <c r="O706" s="69">
        <v>0.1</v>
      </c>
      <c r="P706" s="69" t="s">
        <v>20</v>
      </c>
      <c r="Q706" s="69" t="s">
        <v>3657</v>
      </c>
      <c r="R706" s="69" t="s">
        <v>3658</v>
      </c>
      <c r="S706" s="69" t="s">
        <v>3659</v>
      </c>
      <c r="T706" s="69" t="s">
        <v>3659</v>
      </c>
      <c r="V706" s="213" t="s">
        <v>20</v>
      </c>
    </row>
    <row r="707" spans="1:22" ht="14.4" x14ac:dyDescent="0.3">
      <c r="A707" s="69" t="s">
        <v>3991</v>
      </c>
      <c r="B707" s="69" t="s">
        <v>3991</v>
      </c>
      <c r="C707" s="69" t="s">
        <v>3668</v>
      </c>
      <c r="D707" s="69">
        <v>0</v>
      </c>
      <c r="E707" s="69">
        <v>0.1</v>
      </c>
      <c r="F707" s="69">
        <v>0.12</v>
      </c>
      <c r="G707" s="69">
        <v>0.1</v>
      </c>
      <c r="H707" s="69">
        <v>0.17</v>
      </c>
      <c r="I707" s="69">
        <v>0.25</v>
      </c>
      <c r="J707" s="69">
        <v>0.2</v>
      </c>
      <c r="K707" s="69">
        <v>0.2</v>
      </c>
      <c r="L707" s="69">
        <v>0.19</v>
      </c>
      <c r="M707" s="69">
        <v>0.11</v>
      </c>
      <c r="N707" s="69">
        <v>0.12</v>
      </c>
      <c r="O707" s="69">
        <v>0.12</v>
      </c>
      <c r="P707" s="69" t="s">
        <v>20</v>
      </c>
      <c r="Q707" s="69" t="s">
        <v>3657</v>
      </c>
      <c r="R707" s="69" t="s">
        <v>3658</v>
      </c>
      <c r="S707" s="69" t="s">
        <v>3659</v>
      </c>
      <c r="T707" s="69" t="s">
        <v>3659</v>
      </c>
      <c r="V707" s="213" t="s">
        <v>20</v>
      </c>
    </row>
    <row r="708" spans="1:22" ht="14.4" x14ac:dyDescent="0.3">
      <c r="A708" s="69" t="s">
        <v>3992</v>
      </c>
      <c r="B708" s="69" t="s">
        <v>3992</v>
      </c>
      <c r="C708" s="69" t="s">
        <v>3668</v>
      </c>
      <c r="D708" s="69">
        <v>0</v>
      </c>
      <c r="E708" s="69">
        <v>0.1</v>
      </c>
      <c r="F708" s="69">
        <v>0.12</v>
      </c>
      <c r="G708" s="69">
        <v>0.1</v>
      </c>
      <c r="H708" s="69">
        <v>0.12</v>
      </c>
      <c r="I708" s="69">
        <v>0.27</v>
      </c>
      <c r="J708" s="69">
        <v>0.1</v>
      </c>
      <c r="K708" s="69">
        <v>0.27</v>
      </c>
      <c r="L708" s="69">
        <v>0.14000000000000001</v>
      </c>
      <c r="M708" s="69">
        <v>0.15</v>
      </c>
      <c r="N708" s="69">
        <v>0.1</v>
      </c>
      <c r="O708" s="69">
        <v>0.1</v>
      </c>
      <c r="P708" s="69" t="s">
        <v>20</v>
      </c>
      <c r="Q708" s="69" t="s">
        <v>3657</v>
      </c>
      <c r="R708" s="69" t="s">
        <v>3658</v>
      </c>
      <c r="S708" s="69" t="s">
        <v>3659</v>
      </c>
      <c r="T708" s="69" t="s">
        <v>3659</v>
      </c>
      <c r="V708" s="213" t="s">
        <v>20</v>
      </c>
    </row>
    <row r="709" spans="1:22" ht="14.4" x14ac:dyDescent="0.3">
      <c r="A709" s="69" t="s">
        <v>3993</v>
      </c>
      <c r="B709" s="69" t="s">
        <v>3993</v>
      </c>
      <c r="C709" s="69" t="s">
        <v>3668</v>
      </c>
      <c r="D709" s="69">
        <v>0</v>
      </c>
      <c r="E709" s="69">
        <v>0.16</v>
      </c>
      <c r="F709" s="69">
        <v>0.21</v>
      </c>
      <c r="G709" s="69">
        <v>0.12</v>
      </c>
      <c r="H709" s="69">
        <v>0.13</v>
      </c>
      <c r="I709" s="69">
        <v>0.25</v>
      </c>
      <c r="J709" s="69">
        <v>0.18</v>
      </c>
      <c r="K709" s="69">
        <v>0.17</v>
      </c>
      <c r="L709" s="69">
        <v>0.16</v>
      </c>
      <c r="M709" s="69">
        <v>0.15</v>
      </c>
      <c r="N709" s="69">
        <v>0.12</v>
      </c>
      <c r="O709" s="69">
        <v>0.12</v>
      </c>
      <c r="P709" s="69" t="s">
        <v>20</v>
      </c>
      <c r="Q709" s="69" t="s">
        <v>3657</v>
      </c>
      <c r="R709" s="69" t="s">
        <v>3658</v>
      </c>
      <c r="S709" s="69" t="s">
        <v>3659</v>
      </c>
      <c r="T709" s="69" t="s">
        <v>3659</v>
      </c>
      <c r="V709" s="213" t="s">
        <v>20</v>
      </c>
    </row>
    <row r="710" spans="1:22" ht="14.4" x14ac:dyDescent="0.3">
      <c r="A710" s="69" t="s">
        <v>3994</v>
      </c>
      <c r="B710" s="69" t="s">
        <v>3994</v>
      </c>
      <c r="C710" s="69" t="s">
        <v>3668</v>
      </c>
      <c r="D710" s="69">
        <v>0</v>
      </c>
      <c r="E710" s="69">
        <v>0</v>
      </c>
      <c r="F710" s="69">
        <v>0</v>
      </c>
      <c r="G710" s="69">
        <v>0</v>
      </c>
      <c r="H710" s="69">
        <v>0</v>
      </c>
      <c r="I710" s="69">
        <v>0</v>
      </c>
      <c r="J710" s="69">
        <v>0.25</v>
      </c>
      <c r="K710" s="69">
        <v>0.32</v>
      </c>
      <c r="L710" s="69">
        <v>0.32</v>
      </c>
      <c r="M710" s="69">
        <v>0.32</v>
      </c>
      <c r="N710" s="69">
        <v>0</v>
      </c>
      <c r="O710" s="69">
        <v>0</v>
      </c>
      <c r="P710" s="69" t="s">
        <v>20</v>
      </c>
      <c r="Q710" s="69" t="s">
        <v>3657</v>
      </c>
      <c r="R710" s="69" t="s">
        <v>3658</v>
      </c>
      <c r="S710" s="69" t="s">
        <v>3659</v>
      </c>
      <c r="T710" s="69" t="s">
        <v>3659</v>
      </c>
      <c r="V710" s="213" t="s">
        <v>20</v>
      </c>
    </row>
    <row r="711" spans="1:22" ht="14.4" x14ac:dyDescent="0.3">
      <c r="A711" s="69" t="s">
        <v>3995</v>
      </c>
      <c r="B711" s="69" t="s">
        <v>3995</v>
      </c>
      <c r="C711" s="69" t="s">
        <v>3668</v>
      </c>
      <c r="D711" s="69">
        <v>0</v>
      </c>
      <c r="E711" s="69">
        <v>0</v>
      </c>
      <c r="F711" s="69">
        <v>0</v>
      </c>
      <c r="G711" s="69">
        <v>0</v>
      </c>
      <c r="H711" s="69">
        <v>0</v>
      </c>
      <c r="I711" s="69">
        <v>0</v>
      </c>
      <c r="J711" s="69">
        <v>0.25</v>
      </c>
      <c r="K711" s="69">
        <v>0.32</v>
      </c>
      <c r="L711" s="69">
        <v>0.32</v>
      </c>
      <c r="M711" s="69">
        <v>0.32</v>
      </c>
      <c r="N711" s="69">
        <v>0</v>
      </c>
      <c r="O711" s="69">
        <v>0</v>
      </c>
      <c r="P711" s="69" t="s">
        <v>20</v>
      </c>
      <c r="Q711" s="69" t="s">
        <v>3657</v>
      </c>
      <c r="R711" s="69" t="s">
        <v>3658</v>
      </c>
      <c r="S711" s="69" t="s">
        <v>3659</v>
      </c>
      <c r="T711" s="69" t="s">
        <v>3659</v>
      </c>
      <c r="V711" s="213" t="s">
        <v>20</v>
      </c>
    </row>
    <row r="712" spans="1:22" ht="14.4" x14ac:dyDescent="0.3">
      <c r="A712" s="69" t="s">
        <v>3996</v>
      </c>
      <c r="B712" s="69" t="s">
        <v>3996</v>
      </c>
      <c r="C712" s="69" t="s">
        <v>3668</v>
      </c>
      <c r="D712" s="69">
        <v>0</v>
      </c>
      <c r="E712" s="69">
        <v>0</v>
      </c>
      <c r="F712" s="69">
        <v>0</v>
      </c>
      <c r="G712" s="69">
        <v>0</v>
      </c>
      <c r="H712" s="69">
        <v>0</v>
      </c>
      <c r="I712" s="69">
        <v>0</v>
      </c>
      <c r="J712" s="69">
        <v>0.25</v>
      </c>
      <c r="K712" s="69">
        <v>0.32</v>
      </c>
      <c r="L712" s="69">
        <v>0.32</v>
      </c>
      <c r="M712" s="69">
        <v>0.32</v>
      </c>
      <c r="N712" s="69">
        <v>0</v>
      </c>
      <c r="O712" s="69">
        <v>0</v>
      </c>
      <c r="P712" s="69" t="s">
        <v>20</v>
      </c>
      <c r="Q712" s="69" t="s">
        <v>3657</v>
      </c>
      <c r="R712" s="69" t="s">
        <v>3658</v>
      </c>
      <c r="S712" s="69" t="s">
        <v>3659</v>
      </c>
      <c r="T712" s="69" t="s">
        <v>3659</v>
      </c>
      <c r="V712" s="213" t="s">
        <v>20</v>
      </c>
    </row>
    <row r="713" spans="1:22" ht="14.4" x14ac:dyDescent="0.3">
      <c r="A713" s="69" t="s">
        <v>3997</v>
      </c>
      <c r="B713" s="69" t="s">
        <v>3997</v>
      </c>
      <c r="C713" s="69" t="s">
        <v>3668</v>
      </c>
      <c r="D713" s="69">
        <v>0</v>
      </c>
      <c r="E713" s="69">
        <v>0</v>
      </c>
      <c r="F713" s="69">
        <v>0</v>
      </c>
      <c r="G713" s="69">
        <v>0</v>
      </c>
      <c r="H713" s="69">
        <v>0</v>
      </c>
      <c r="I713" s="69">
        <v>0</v>
      </c>
      <c r="J713" s="69">
        <v>0.25</v>
      </c>
      <c r="K713" s="69">
        <v>0.31</v>
      </c>
      <c r="L713" s="69">
        <v>0.31</v>
      </c>
      <c r="M713" s="69">
        <v>0.31</v>
      </c>
      <c r="N713" s="69">
        <v>0</v>
      </c>
      <c r="O713" s="69">
        <v>0</v>
      </c>
      <c r="P713" s="69" t="s">
        <v>20</v>
      </c>
      <c r="Q713" s="69" t="s">
        <v>3657</v>
      </c>
      <c r="R713" s="69" t="s">
        <v>3658</v>
      </c>
      <c r="S713" s="69" t="s">
        <v>3659</v>
      </c>
      <c r="T713" s="69" t="s">
        <v>3659</v>
      </c>
      <c r="V713" s="213" t="s">
        <v>20</v>
      </c>
    </row>
    <row r="714" spans="1:22" ht="14.4" x14ac:dyDescent="0.3">
      <c r="A714" s="69" t="s">
        <v>3998</v>
      </c>
      <c r="B714" s="69" t="s">
        <v>3998</v>
      </c>
      <c r="C714" s="69" t="s">
        <v>3668</v>
      </c>
      <c r="D714" s="69">
        <v>0</v>
      </c>
      <c r="E714" s="69">
        <v>0</v>
      </c>
      <c r="F714" s="69">
        <v>0</v>
      </c>
      <c r="G714" s="69">
        <v>0</v>
      </c>
      <c r="H714" s="69">
        <v>0</v>
      </c>
      <c r="I714" s="69">
        <v>0</v>
      </c>
      <c r="J714" s="69">
        <v>0.25</v>
      </c>
      <c r="K714" s="69">
        <v>0.31</v>
      </c>
      <c r="L714" s="69">
        <v>0.31</v>
      </c>
      <c r="M714" s="69">
        <v>0.31</v>
      </c>
      <c r="N714" s="69">
        <v>0</v>
      </c>
      <c r="O714" s="69">
        <v>0</v>
      </c>
      <c r="P714" s="69" t="s">
        <v>20</v>
      </c>
      <c r="Q714" s="69" t="s">
        <v>3657</v>
      </c>
      <c r="R714" s="69" t="s">
        <v>3658</v>
      </c>
      <c r="S714" s="69" t="s">
        <v>3659</v>
      </c>
      <c r="T714" s="69" t="s">
        <v>3659</v>
      </c>
      <c r="V714" s="213" t="s">
        <v>20</v>
      </c>
    </row>
    <row r="715" spans="1:22" ht="14.4" x14ac:dyDescent="0.3">
      <c r="A715" s="69" t="s">
        <v>3999</v>
      </c>
      <c r="B715" s="69" t="s">
        <v>3999</v>
      </c>
      <c r="C715" s="69" t="s">
        <v>3668</v>
      </c>
      <c r="D715" s="69">
        <v>0</v>
      </c>
      <c r="E715" s="69">
        <v>0</v>
      </c>
      <c r="F715" s="69">
        <v>0</v>
      </c>
      <c r="G715" s="69">
        <v>0</v>
      </c>
      <c r="H715" s="69">
        <v>0</v>
      </c>
      <c r="I715" s="69">
        <v>0</v>
      </c>
      <c r="J715" s="69">
        <v>0.25</v>
      </c>
      <c r="K715" s="69">
        <v>0.31</v>
      </c>
      <c r="L715" s="69">
        <v>0.31</v>
      </c>
      <c r="M715" s="69">
        <v>0.31</v>
      </c>
      <c r="N715" s="69">
        <v>0</v>
      </c>
      <c r="O715" s="69">
        <v>0</v>
      </c>
      <c r="P715" s="69" t="s">
        <v>20</v>
      </c>
      <c r="Q715" s="69" t="s">
        <v>3657</v>
      </c>
      <c r="R715" s="69" t="s">
        <v>3658</v>
      </c>
      <c r="S715" s="69" t="s">
        <v>3659</v>
      </c>
      <c r="T715" s="69" t="s">
        <v>3659</v>
      </c>
      <c r="V715" s="213" t="s">
        <v>20</v>
      </c>
    </row>
    <row r="716" spans="1:22" ht="14.4" x14ac:dyDescent="0.3">
      <c r="A716" s="69" t="s">
        <v>4000</v>
      </c>
      <c r="B716" s="69" t="s">
        <v>4000</v>
      </c>
      <c r="C716" s="69" t="s">
        <v>3668</v>
      </c>
      <c r="D716" s="69">
        <v>0</v>
      </c>
      <c r="E716" s="69">
        <v>0</v>
      </c>
      <c r="F716" s="69">
        <v>0</v>
      </c>
      <c r="G716" s="69">
        <v>0</v>
      </c>
      <c r="H716" s="69">
        <v>0</v>
      </c>
      <c r="I716" s="69">
        <v>0</v>
      </c>
      <c r="J716" s="69">
        <v>0.95</v>
      </c>
      <c r="K716" s="69">
        <v>0.94</v>
      </c>
      <c r="L716" s="69">
        <v>0.95</v>
      </c>
      <c r="M716" s="69">
        <v>0</v>
      </c>
      <c r="N716" s="69">
        <v>0</v>
      </c>
      <c r="O716" s="69">
        <v>0</v>
      </c>
      <c r="P716" s="69" t="s">
        <v>20</v>
      </c>
      <c r="Q716" s="69" t="s">
        <v>3657</v>
      </c>
      <c r="R716" s="69" t="s">
        <v>3658</v>
      </c>
      <c r="S716" s="69" t="s">
        <v>3659</v>
      </c>
      <c r="T716" s="69" t="s">
        <v>3659</v>
      </c>
      <c r="V716" s="213" t="s">
        <v>20</v>
      </c>
    </row>
    <row r="717" spans="1:22" ht="14.4" x14ac:dyDescent="0.3">
      <c r="A717" s="69" t="s">
        <v>4001</v>
      </c>
      <c r="B717" s="69" t="s">
        <v>4001</v>
      </c>
      <c r="C717" s="69" t="s">
        <v>3668</v>
      </c>
      <c r="D717" s="69">
        <v>0</v>
      </c>
      <c r="E717" s="69">
        <v>0</v>
      </c>
      <c r="F717" s="69">
        <v>0</v>
      </c>
      <c r="G717" s="69">
        <v>0.1</v>
      </c>
      <c r="H717" s="69">
        <v>0.11</v>
      </c>
      <c r="I717" s="69">
        <v>0.3</v>
      </c>
      <c r="J717" s="69">
        <v>0.3</v>
      </c>
      <c r="K717" s="69">
        <v>0.31</v>
      </c>
      <c r="L717" s="69">
        <v>0.28000000000000003</v>
      </c>
      <c r="M717" s="69">
        <v>0</v>
      </c>
      <c r="N717" s="69">
        <v>0</v>
      </c>
      <c r="O717" s="69">
        <v>0</v>
      </c>
      <c r="P717" s="69" t="s">
        <v>20</v>
      </c>
      <c r="Q717" s="69" t="s">
        <v>3657</v>
      </c>
      <c r="R717" s="69" t="s">
        <v>3658</v>
      </c>
      <c r="S717" s="69" t="s">
        <v>3659</v>
      </c>
      <c r="T717" s="69" t="s">
        <v>3659</v>
      </c>
      <c r="V717" s="213" t="s">
        <v>20</v>
      </c>
    </row>
    <row r="718" spans="1:22" ht="14.4" x14ac:dyDescent="0.3">
      <c r="A718" s="29" t="s">
        <v>4002</v>
      </c>
      <c r="B718" s="69" t="s">
        <v>4002</v>
      </c>
      <c r="C718" s="29" t="s">
        <v>3668</v>
      </c>
      <c r="D718" s="29">
        <v>0</v>
      </c>
      <c r="E718" s="29">
        <v>0</v>
      </c>
      <c r="F718" s="29">
        <v>0</v>
      </c>
      <c r="G718" s="29">
        <v>0.1</v>
      </c>
      <c r="H718" s="29">
        <v>0.11</v>
      </c>
      <c r="I718" s="29">
        <v>0.3</v>
      </c>
      <c r="J718" s="29">
        <v>0.31</v>
      </c>
      <c r="K718" s="29">
        <v>0.34</v>
      </c>
      <c r="L718" s="29">
        <v>0.28000000000000003</v>
      </c>
      <c r="M718" s="29">
        <v>0</v>
      </c>
      <c r="N718" s="29">
        <v>0</v>
      </c>
      <c r="O718" s="29">
        <v>0</v>
      </c>
      <c r="P718" s="69" t="s">
        <v>20</v>
      </c>
      <c r="Q718" s="69" t="s">
        <v>3657</v>
      </c>
      <c r="R718" s="69" t="s">
        <v>3658</v>
      </c>
      <c r="S718" s="69" t="s">
        <v>3659</v>
      </c>
      <c r="T718" s="69" t="s">
        <v>3659</v>
      </c>
      <c r="V718" s="213" t="s">
        <v>20</v>
      </c>
    </row>
    <row r="719" spans="1:22" ht="14.4" x14ac:dyDescent="0.3">
      <c r="A719" s="69" t="s">
        <v>4003</v>
      </c>
      <c r="B719" s="69" t="s">
        <v>4003</v>
      </c>
      <c r="C719" s="69" t="s">
        <v>3668</v>
      </c>
      <c r="D719" s="69">
        <v>0</v>
      </c>
      <c r="E719" s="69">
        <v>0</v>
      </c>
      <c r="F719" s="69">
        <v>0</v>
      </c>
      <c r="G719" s="69">
        <v>0.1</v>
      </c>
      <c r="H719" s="69">
        <v>0.11</v>
      </c>
      <c r="I719" s="69">
        <v>0.3</v>
      </c>
      <c r="J719" s="69">
        <v>0.31</v>
      </c>
      <c r="K719" s="69">
        <v>0.31</v>
      </c>
      <c r="L719" s="69">
        <v>0.28000000000000003</v>
      </c>
      <c r="M719" s="69">
        <v>0</v>
      </c>
      <c r="N719" s="69">
        <v>0</v>
      </c>
      <c r="O719" s="69">
        <v>0</v>
      </c>
      <c r="P719" s="69" t="s">
        <v>20</v>
      </c>
      <c r="Q719" s="69" t="s">
        <v>3657</v>
      </c>
      <c r="R719" s="69" t="s">
        <v>3658</v>
      </c>
      <c r="S719" s="69" t="s">
        <v>3659</v>
      </c>
      <c r="T719" s="69" t="s">
        <v>3659</v>
      </c>
      <c r="V719" s="213" t="s">
        <v>20</v>
      </c>
    </row>
    <row r="720" spans="1:22" ht="14.4" x14ac:dyDescent="0.3">
      <c r="A720" s="69" t="s">
        <v>4004</v>
      </c>
      <c r="B720" s="69" t="s">
        <v>4004</v>
      </c>
      <c r="C720" s="69" t="s">
        <v>3668</v>
      </c>
      <c r="D720" s="69">
        <v>0</v>
      </c>
      <c r="E720" s="69">
        <v>0</v>
      </c>
      <c r="F720" s="69">
        <v>0</v>
      </c>
      <c r="G720" s="69">
        <v>0.1</v>
      </c>
      <c r="H720" s="69">
        <v>0.11</v>
      </c>
      <c r="I720" s="69">
        <v>0.3</v>
      </c>
      <c r="J720" s="69">
        <v>0.31</v>
      </c>
      <c r="K720" s="69">
        <v>0.34</v>
      </c>
      <c r="L720" s="69">
        <v>0.28000000000000003</v>
      </c>
      <c r="M720" s="69">
        <v>0</v>
      </c>
      <c r="N720" s="69">
        <v>0</v>
      </c>
      <c r="O720" s="69">
        <v>0</v>
      </c>
      <c r="P720" s="69" t="s">
        <v>20</v>
      </c>
      <c r="Q720" s="69" t="s">
        <v>3657</v>
      </c>
      <c r="R720" s="69" t="s">
        <v>3658</v>
      </c>
      <c r="S720" s="69" t="s">
        <v>3659</v>
      </c>
      <c r="T720" s="69" t="s">
        <v>3659</v>
      </c>
      <c r="V720" s="213" t="s">
        <v>20</v>
      </c>
    </row>
    <row r="721" spans="1:22" ht="14.4" x14ac:dyDescent="0.3">
      <c r="A721" s="69" t="s">
        <v>4005</v>
      </c>
      <c r="B721" s="69" t="s">
        <v>4005</v>
      </c>
      <c r="C721" s="69" t="s">
        <v>3668</v>
      </c>
      <c r="D721" s="69">
        <v>0.3</v>
      </c>
      <c r="E721" s="69">
        <v>0.3</v>
      </c>
      <c r="F721" s="69">
        <v>0.3</v>
      </c>
      <c r="G721" s="69">
        <v>0.25</v>
      </c>
      <c r="H721" s="69">
        <v>0.2</v>
      </c>
      <c r="I721" s="69">
        <v>0.39</v>
      </c>
      <c r="J721" s="69">
        <v>0.4</v>
      </c>
      <c r="K721" s="69">
        <v>0.4</v>
      </c>
      <c r="L721" s="69">
        <v>0.4</v>
      </c>
      <c r="M721" s="69">
        <v>0.47</v>
      </c>
      <c r="N721" s="69">
        <v>0.39</v>
      </c>
      <c r="O721" s="69">
        <v>0.4</v>
      </c>
      <c r="P721" s="69" t="s">
        <v>20</v>
      </c>
      <c r="Q721" s="69" t="s">
        <v>3657</v>
      </c>
      <c r="R721" s="69" t="s">
        <v>3658</v>
      </c>
      <c r="S721" s="69" t="s">
        <v>3659</v>
      </c>
      <c r="T721" s="69" t="s">
        <v>3659</v>
      </c>
      <c r="V721" s="213" t="s">
        <v>20</v>
      </c>
    </row>
    <row r="722" spans="1:22" ht="14.4" x14ac:dyDescent="0.3">
      <c r="A722" s="69" t="s">
        <v>4006</v>
      </c>
      <c r="B722" s="69" t="s">
        <v>4006</v>
      </c>
      <c r="C722" s="69" t="s">
        <v>3668</v>
      </c>
      <c r="D722" s="69">
        <v>0</v>
      </c>
      <c r="E722" s="69">
        <v>0</v>
      </c>
      <c r="F722" s="69">
        <v>0</v>
      </c>
      <c r="G722" s="69">
        <v>0</v>
      </c>
      <c r="H722" s="69">
        <v>0</v>
      </c>
      <c r="I722" s="69">
        <v>0.2</v>
      </c>
      <c r="J722" s="69">
        <v>0.2</v>
      </c>
      <c r="K722" s="69">
        <v>0.6</v>
      </c>
      <c r="L722" s="69">
        <v>0.93</v>
      </c>
      <c r="M722" s="69">
        <v>0</v>
      </c>
      <c r="N722" s="69">
        <v>0</v>
      </c>
      <c r="O722" s="69">
        <v>0</v>
      </c>
      <c r="P722" s="69" t="s">
        <v>20</v>
      </c>
      <c r="Q722" s="69" t="s">
        <v>3657</v>
      </c>
      <c r="R722" s="69" t="s">
        <v>3658</v>
      </c>
      <c r="S722" s="69" t="s">
        <v>3659</v>
      </c>
      <c r="T722" s="69" t="s">
        <v>3659</v>
      </c>
      <c r="V722" s="213" t="s">
        <v>20</v>
      </c>
    </row>
    <row r="723" spans="1:22" ht="14.4" x14ac:dyDescent="0.3">
      <c r="A723" s="69" t="s">
        <v>4007</v>
      </c>
      <c r="B723" s="69" t="s">
        <v>4007</v>
      </c>
      <c r="C723" s="69" t="s">
        <v>3668</v>
      </c>
      <c r="D723" s="69">
        <v>0</v>
      </c>
      <c r="E723" s="69">
        <v>0</v>
      </c>
      <c r="F723" s="69">
        <v>0</v>
      </c>
      <c r="G723" s="69">
        <v>0</v>
      </c>
      <c r="H723" s="69">
        <v>0</v>
      </c>
      <c r="I723" s="69">
        <v>0.2</v>
      </c>
      <c r="J723" s="69">
        <v>0.2</v>
      </c>
      <c r="K723" s="69">
        <v>0.6</v>
      </c>
      <c r="L723" s="69">
        <v>0.95</v>
      </c>
      <c r="M723" s="69">
        <v>0</v>
      </c>
      <c r="N723" s="69">
        <v>0</v>
      </c>
      <c r="O723" s="69">
        <v>0</v>
      </c>
      <c r="P723" s="69" t="s">
        <v>20</v>
      </c>
      <c r="Q723" s="69" t="s">
        <v>3657</v>
      </c>
      <c r="R723" s="69" t="s">
        <v>3658</v>
      </c>
      <c r="S723" s="69" t="s">
        <v>3659</v>
      </c>
      <c r="T723" s="69" t="s">
        <v>3659</v>
      </c>
      <c r="V723" s="213" t="s">
        <v>20</v>
      </c>
    </row>
    <row r="724" spans="1:22" ht="14.4" x14ac:dyDescent="0.3">
      <c r="A724" s="69" t="s">
        <v>4008</v>
      </c>
      <c r="B724" s="69" t="s">
        <v>4008</v>
      </c>
      <c r="C724" s="69" t="s">
        <v>3668</v>
      </c>
      <c r="D724" s="69">
        <v>0</v>
      </c>
      <c r="E724" s="69">
        <v>0</v>
      </c>
      <c r="F724" s="69">
        <v>0</v>
      </c>
      <c r="G724" s="69">
        <v>0</v>
      </c>
      <c r="H724" s="69">
        <v>0</v>
      </c>
      <c r="I724" s="69">
        <v>0</v>
      </c>
      <c r="J724" s="69">
        <v>0.25</v>
      </c>
      <c r="K724" s="69">
        <v>0.31</v>
      </c>
      <c r="L724" s="69">
        <v>0.31</v>
      </c>
      <c r="M724" s="69">
        <v>0.31</v>
      </c>
      <c r="N724" s="69">
        <v>0</v>
      </c>
      <c r="O724" s="69">
        <v>0</v>
      </c>
      <c r="P724" s="69" t="s">
        <v>20</v>
      </c>
      <c r="Q724" s="69" t="s">
        <v>3657</v>
      </c>
      <c r="R724" s="69" t="s">
        <v>3658</v>
      </c>
      <c r="S724" s="69" t="s">
        <v>3659</v>
      </c>
      <c r="T724" s="69" t="s">
        <v>3659</v>
      </c>
      <c r="V724" s="213" t="s">
        <v>20</v>
      </c>
    </row>
    <row r="725" spans="1:22" ht="14.4" x14ac:dyDescent="0.3">
      <c r="A725" s="69" t="s">
        <v>4009</v>
      </c>
      <c r="B725" s="69" t="s">
        <v>4009</v>
      </c>
      <c r="C725" s="69" t="s">
        <v>3668</v>
      </c>
      <c r="D725" s="69">
        <v>0</v>
      </c>
      <c r="E725" s="69">
        <v>0</v>
      </c>
      <c r="F725" s="69">
        <v>0</v>
      </c>
      <c r="G725" s="69">
        <v>0</v>
      </c>
      <c r="H725" s="69">
        <v>0</v>
      </c>
      <c r="I725" s="69">
        <v>0</v>
      </c>
      <c r="J725" s="69">
        <v>0.25</v>
      </c>
      <c r="K725" s="69">
        <v>0.3</v>
      </c>
      <c r="L725" s="69">
        <v>0.3</v>
      </c>
      <c r="M725" s="69">
        <v>0.3</v>
      </c>
      <c r="N725" s="69">
        <v>0</v>
      </c>
      <c r="O725" s="69">
        <v>0</v>
      </c>
      <c r="P725" s="69" t="s">
        <v>20</v>
      </c>
      <c r="Q725" s="69" t="s">
        <v>3657</v>
      </c>
      <c r="R725" s="69" t="s">
        <v>3658</v>
      </c>
      <c r="S725" s="69" t="s">
        <v>3659</v>
      </c>
      <c r="T725" s="69" t="s">
        <v>3659</v>
      </c>
      <c r="V725" s="213" t="s">
        <v>20</v>
      </c>
    </row>
    <row r="726" spans="1:22" ht="14.4" x14ac:dyDescent="0.3">
      <c r="A726" s="69" t="s">
        <v>4010</v>
      </c>
      <c r="B726" s="69" t="s">
        <v>4010</v>
      </c>
      <c r="C726" s="69" t="s">
        <v>3668</v>
      </c>
      <c r="D726" s="69">
        <v>0.5</v>
      </c>
      <c r="E726" s="69">
        <v>0.5</v>
      </c>
      <c r="F726" s="69">
        <v>0.5</v>
      </c>
      <c r="G726" s="69">
        <v>0.96</v>
      </c>
      <c r="H726" s="69">
        <v>0.7</v>
      </c>
      <c r="I726" s="69">
        <v>0.5</v>
      </c>
      <c r="J726" s="69">
        <v>0</v>
      </c>
      <c r="K726" s="69">
        <v>0</v>
      </c>
      <c r="L726" s="69">
        <v>0</v>
      </c>
      <c r="M726" s="69">
        <v>0</v>
      </c>
      <c r="N726" s="69">
        <v>0.4</v>
      </c>
      <c r="O726" s="69">
        <v>0.7</v>
      </c>
      <c r="P726" s="69" t="s">
        <v>20</v>
      </c>
      <c r="Q726" s="69" t="s">
        <v>3657</v>
      </c>
      <c r="R726" s="69" t="s">
        <v>3658</v>
      </c>
      <c r="S726" s="69" t="s">
        <v>3659</v>
      </c>
      <c r="T726" s="69" t="s">
        <v>3659</v>
      </c>
      <c r="V726" s="213" t="s">
        <v>20</v>
      </c>
    </row>
    <row r="727" spans="1:22" ht="14.4" x14ac:dyDescent="0.3">
      <c r="A727" s="69" t="s">
        <v>4011</v>
      </c>
      <c r="B727" s="69" t="s">
        <v>4011</v>
      </c>
      <c r="C727" s="69" t="s">
        <v>3668</v>
      </c>
      <c r="D727" s="69">
        <v>0</v>
      </c>
      <c r="E727" s="69">
        <v>0</v>
      </c>
      <c r="F727" s="69">
        <v>0</v>
      </c>
      <c r="G727" s="69">
        <v>0</v>
      </c>
      <c r="H727" s="69">
        <v>0</v>
      </c>
      <c r="I727" s="69">
        <v>0</v>
      </c>
      <c r="J727" s="69">
        <v>0.95</v>
      </c>
      <c r="K727" s="69">
        <v>0.95</v>
      </c>
      <c r="L727" s="69">
        <v>0.9</v>
      </c>
      <c r="M727" s="69">
        <v>0</v>
      </c>
      <c r="N727" s="69">
        <v>0</v>
      </c>
      <c r="O727" s="69">
        <v>0</v>
      </c>
      <c r="P727" s="69" t="s">
        <v>20</v>
      </c>
      <c r="Q727" s="69" t="s">
        <v>3657</v>
      </c>
      <c r="R727" s="69" t="s">
        <v>3658</v>
      </c>
      <c r="S727" s="69" t="s">
        <v>3659</v>
      </c>
      <c r="T727" s="69" t="s">
        <v>3659</v>
      </c>
      <c r="V727" s="213" t="s">
        <v>20</v>
      </c>
    </row>
    <row r="728" spans="1:22" ht="14.4" x14ac:dyDescent="0.3">
      <c r="A728" s="69" t="s">
        <v>4012</v>
      </c>
      <c r="B728" s="69" t="s">
        <v>4012</v>
      </c>
      <c r="C728" s="69" t="s">
        <v>3668</v>
      </c>
      <c r="D728" s="69">
        <v>0</v>
      </c>
      <c r="E728" s="69">
        <v>0</v>
      </c>
      <c r="F728" s="69">
        <v>0</v>
      </c>
      <c r="G728" s="69">
        <v>0</v>
      </c>
      <c r="H728" s="69">
        <v>0</v>
      </c>
      <c r="I728" s="69">
        <v>0</v>
      </c>
      <c r="J728" s="69">
        <v>0.95</v>
      </c>
      <c r="K728" s="69">
        <v>0.95</v>
      </c>
      <c r="L728" s="69">
        <v>0.14000000000000001</v>
      </c>
      <c r="M728" s="69">
        <v>0</v>
      </c>
      <c r="N728" s="69">
        <v>0</v>
      </c>
      <c r="O728" s="69">
        <v>0</v>
      </c>
      <c r="P728" s="69" t="s">
        <v>20</v>
      </c>
      <c r="Q728" s="69" t="s">
        <v>3657</v>
      </c>
      <c r="R728" s="69" t="s">
        <v>3658</v>
      </c>
      <c r="S728" s="69" t="s">
        <v>3659</v>
      </c>
      <c r="T728" s="69" t="s">
        <v>3659</v>
      </c>
      <c r="V728" s="213" t="s">
        <v>20</v>
      </c>
    </row>
    <row r="729" spans="1:22" ht="14.4" x14ac:dyDescent="0.3">
      <c r="A729" s="69" t="s">
        <v>4013</v>
      </c>
      <c r="B729" s="69" t="s">
        <v>4013</v>
      </c>
      <c r="C729" s="69" t="s">
        <v>3668</v>
      </c>
      <c r="D729" s="69">
        <v>0</v>
      </c>
      <c r="E729" s="69">
        <v>0</v>
      </c>
      <c r="F729" s="69">
        <v>0</v>
      </c>
      <c r="G729" s="69">
        <v>0</v>
      </c>
      <c r="H729" s="69">
        <v>0</v>
      </c>
      <c r="I729" s="69">
        <v>0</v>
      </c>
      <c r="J729" s="69">
        <v>0.98</v>
      </c>
      <c r="K729" s="69">
        <v>0.98</v>
      </c>
      <c r="L729" s="69">
        <v>0.98</v>
      </c>
      <c r="M729" s="69">
        <v>0</v>
      </c>
      <c r="N729" s="69">
        <v>0</v>
      </c>
      <c r="O729" s="69">
        <v>0</v>
      </c>
      <c r="P729" s="69" t="s">
        <v>20</v>
      </c>
      <c r="Q729" s="69" t="s">
        <v>3657</v>
      </c>
      <c r="R729" s="69" t="s">
        <v>3658</v>
      </c>
      <c r="S729" s="69" t="s">
        <v>3659</v>
      </c>
      <c r="T729" s="69" t="s">
        <v>3659</v>
      </c>
      <c r="V729" s="213" t="s">
        <v>20</v>
      </c>
    </row>
    <row r="730" spans="1:22" ht="14.4" x14ac:dyDescent="0.3">
      <c r="A730" s="69" t="s">
        <v>4014</v>
      </c>
      <c r="B730" s="69" t="s">
        <v>4014</v>
      </c>
      <c r="C730" s="69" t="s">
        <v>3668</v>
      </c>
      <c r="D730" s="69">
        <v>0</v>
      </c>
      <c r="E730" s="69">
        <v>0</v>
      </c>
      <c r="F730" s="69">
        <v>0</v>
      </c>
      <c r="G730" s="69">
        <v>0</v>
      </c>
      <c r="H730" s="69">
        <v>0</v>
      </c>
      <c r="I730" s="69">
        <v>0</v>
      </c>
      <c r="J730" s="69">
        <v>0.97</v>
      </c>
      <c r="K730" s="69">
        <v>0.97</v>
      </c>
      <c r="L730" s="69">
        <v>0.97</v>
      </c>
      <c r="M730" s="69">
        <v>0</v>
      </c>
      <c r="N730" s="69">
        <v>0</v>
      </c>
      <c r="O730" s="69">
        <v>0</v>
      </c>
      <c r="P730" s="69" t="s">
        <v>20</v>
      </c>
      <c r="Q730" s="69" t="s">
        <v>3657</v>
      </c>
      <c r="R730" s="69" t="s">
        <v>3658</v>
      </c>
      <c r="S730" s="69" t="s">
        <v>3659</v>
      </c>
      <c r="T730" s="69" t="s">
        <v>3659</v>
      </c>
      <c r="V730" s="213" t="s">
        <v>20</v>
      </c>
    </row>
    <row r="731" spans="1:22" ht="14.4" x14ac:dyDescent="0.3">
      <c r="A731" s="69" t="s">
        <v>4015</v>
      </c>
      <c r="B731" s="69" t="s">
        <v>4015</v>
      </c>
      <c r="C731" s="69" t="s">
        <v>3668</v>
      </c>
      <c r="D731" s="69">
        <v>0</v>
      </c>
      <c r="E731" s="69">
        <v>0</v>
      </c>
      <c r="F731" s="69">
        <v>0</v>
      </c>
      <c r="G731" s="69">
        <v>0</v>
      </c>
      <c r="H731" s="69">
        <v>0.95</v>
      </c>
      <c r="I731" s="69">
        <v>0</v>
      </c>
      <c r="J731" s="69">
        <v>0</v>
      </c>
      <c r="K731" s="69">
        <v>0</v>
      </c>
      <c r="L731" s="69">
        <v>0.2</v>
      </c>
      <c r="M731" s="69">
        <v>0</v>
      </c>
      <c r="N731" s="69">
        <v>0</v>
      </c>
      <c r="O731" s="69">
        <v>0</v>
      </c>
      <c r="P731" s="69" t="s">
        <v>20</v>
      </c>
      <c r="Q731" s="69" t="s">
        <v>3657</v>
      </c>
      <c r="R731" s="69" t="s">
        <v>3658</v>
      </c>
      <c r="S731" s="69" t="s">
        <v>3659</v>
      </c>
      <c r="T731" s="69" t="s">
        <v>3659</v>
      </c>
      <c r="V731" s="213" t="s">
        <v>20</v>
      </c>
    </row>
    <row r="732" spans="1:22" ht="14.4" x14ac:dyDescent="0.3">
      <c r="A732" s="69" t="s">
        <v>3841</v>
      </c>
      <c r="B732" s="69" t="s">
        <v>3841</v>
      </c>
      <c r="C732" s="69" t="s">
        <v>3668</v>
      </c>
      <c r="D732" s="69">
        <v>1.52</v>
      </c>
      <c r="E732" s="69">
        <v>0</v>
      </c>
      <c r="F732" s="69">
        <v>0</v>
      </c>
      <c r="G732" s="69">
        <v>0</v>
      </c>
      <c r="H732" s="69">
        <v>0</v>
      </c>
      <c r="I732" s="69">
        <v>0</v>
      </c>
      <c r="J732" s="69">
        <v>0</v>
      </c>
      <c r="K732" s="69">
        <v>0</v>
      </c>
      <c r="L732" s="69">
        <v>0</v>
      </c>
      <c r="M732" s="69">
        <v>0</v>
      </c>
      <c r="N732" s="69">
        <v>0</v>
      </c>
      <c r="O732" s="69">
        <v>0</v>
      </c>
      <c r="P732" s="69" t="s">
        <v>20</v>
      </c>
      <c r="Q732" s="69" t="s">
        <v>3657</v>
      </c>
      <c r="R732" s="69" t="s">
        <v>3658</v>
      </c>
      <c r="S732" s="69" t="s">
        <v>3659</v>
      </c>
      <c r="T732" s="69" t="s">
        <v>3659</v>
      </c>
      <c r="V732" s="213" t="s">
        <v>20</v>
      </c>
    </row>
    <row r="733" spans="1:22" ht="14.4" x14ac:dyDescent="0.3">
      <c r="A733" s="69" t="s">
        <v>3842</v>
      </c>
      <c r="B733" s="69" t="s">
        <v>3842</v>
      </c>
      <c r="C733" s="69" t="s">
        <v>3668</v>
      </c>
      <c r="D733" s="69">
        <v>0.8</v>
      </c>
      <c r="E733" s="69">
        <v>0.81</v>
      </c>
      <c r="F733" s="69">
        <v>0</v>
      </c>
      <c r="G733" s="69">
        <v>0</v>
      </c>
      <c r="H733" s="69">
        <v>0</v>
      </c>
      <c r="I733" s="69">
        <v>0</v>
      </c>
      <c r="J733" s="69">
        <v>0</v>
      </c>
      <c r="K733" s="69">
        <v>0</v>
      </c>
      <c r="L733" s="69">
        <v>0</v>
      </c>
      <c r="M733" s="69">
        <v>0</v>
      </c>
      <c r="N733" s="69">
        <v>0</v>
      </c>
      <c r="O733" s="69">
        <v>0</v>
      </c>
      <c r="P733" s="69" t="s">
        <v>20</v>
      </c>
      <c r="Q733" s="69" t="s">
        <v>3657</v>
      </c>
      <c r="R733" s="69" t="s">
        <v>3658</v>
      </c>
      <c r="S733" s="69" t="s">
        <v>3659</v>
      </c>
      <c r="T733" s="69" t="s">
        <v>3659</v>
      </c>
      <c r="V733" s="213" t="s">
        <v>20</v>
      </c>
    </row>
    <row r="734" spans="1:22" ht="14.4" x14ac:dyDescent="0.3">
      <c r="A734" s="69" t="s">
        <v>3843</v>
      </c>
      <c r="B734" s="69" t="s">
        <v>3843</v>
      </c>
      <c r="C734" s="69" t="s">
        <v>3668</v>
      </c>
      <c r="D734" s="69">
        <v>2.42</v>
      </c>
      <c r="E734" s="69">
        <v>2.4500000000000002</v>
      </c>
      <c r="F734" s="69">
        <v>0</v>
      </c>
      <c r="G734" s="69">
        <v>0</v>
      </c>
      <c r="H734" s="69">
        <v>0</v>
      </c>
      <c r="I734" s="69">
        <v>0</v>
      </c>
      <c r="J734" s="69">
        <v>0</v>
      </c>
      <c r="K734" s="69">
        <v>0</v>
      </c>
      <c r="L734" s="69">
        <v>0</v>
      </c>
      <c r="M734" s="69">
        <v>0</v>
      </c>
      <c r="N734" s="69">
        <v>0</v>
      </c>
      <c r="O734" s="69">
        <v>0</v>
      </c>
      <c r="P734" s="69" t="s">
        <v>20</v>
      </c>
      <c r="Q734" s="69" t="s">
        <v>3657</v>
      </c>
      <c r="R734" s="69" t="s">
        <v>3658</v>
      </c>
      <c r="S734" s="69" t="s">
        <v>3659</v>
      </c>
      <c r="T734" s="69" t="s">
        <v>3659</v>
      </c>
      <c r="V734" s="213" t="s">
        <v>20</v>
      </c>
    </row>
    <row r="735" spans="1:22" ht="14.4" x14ac:dyDescent="0.3">
      <c r="A735" s="69" t="s">
        <v>3844</v>
      </c>
      <c r="B735" s="69" t="s">
        <v>3844</v>
      </c>
      <c r="C735" s="69" t="s">
        <v>3668</v>
      </c>
      <c r="D735" s="69">
        <v>0.66</v>
      </c>
      <c r="E735" s="69">
        <v>0</v>
      </c>
      <c r="F735" s="69">
        <v>0</v>
      </c>
      <c r="G735" s="69">
        <v>0</v>
      </c>
      <c r="H735" s="69">
        <v>0</v>
      </c>
      <c r="I735" s="69">
        <v>0</v>
      </c>
      <c r="J735" s="69">
        <v>0</v>
      </c>
      <c r="K735" s="69">
        <v>0</v>
      </c>
      <c r="L735" s="69">
        <v>0</v>
      </c>
      <c r="M735" s="69">
        <v>0</v>
      </c>
      <c r="N735" s="69">
        <v>0</v>
      </c>
      <c r="O735" s="69">
        <v>0</v>
      </c>
      <c r="P735" s="69" t="s">
        <v>20</v>
      </c>
      <c r="Q735" s="69" t="s">
        <v>3657</v>
      </c>
      <c r="R735" s="69" t="s">
        <v>3658</v>
      </c>
      <c r="S735" s="69" t="s">
        <v>3659</v>
      </c>
      <c r="T735" s="69" t="s">
        <v>3659</v>
      </c>
      <c r="V735" s="213" t="s">
        <v>20</v>
      </c>
    </row>
    <row r="736" spans="1:22" ht="14.4" x14ac:dyDescent="0.3">
      <c r="A736" s="69" t="s">
        <v>3845</v>
      </c>
      <c r="B736" s="69" t="s">
        <v>3845</v>
      </c>
      <c r="C736" s="69" t="s">
        <v>3668</v>
      </c>
      <c r="D736" s="69">
        <v>0.32</v>
      </c>
      <c r="E736" s="69">
        <v>0.33</v>
      </c>
      <c r="F736" s="69">
        <v>0</v>
      </c>
      <c r="G736" s="69">
        <v>0</v>
      </c>
      <c r="H736" s="69">
        <v>0</v>
      </c>
      <c r="I736" s="69">
        <v>0</v>
      </c>
      <c r="J736" s="69">
        <v>0</v>
      </c>
      <c r="K736" s="69">
        <v>0</v>
      </c>
      <c r="L736" s="69">
        <v>0</v>
      </c>
      <c r="M736" s="69">
        <v>0</v>
      </c>
      <c r="N736" s="69">
        <v>0</v>
      </c>
      <c r="O736" s="69">
        <v>0</v>
      </c>
      <c r="P736" s="69" t="s">
        <v>20</v>
      </c>
      <c r="Q736" s="69" t="s">
        <v>3657</v>
      </c>
      <c r="R736" s="69" t="s">
        <v>3658</v>
      </c>
      <c r="S736" s="69" t="s">
        <v>3659</v>
      </c>
      <c r="T736" s="69" t="s">
        <v>3659</v>
      </c>
      <c r="V736" s="213" t="s">
        <v>20</v>
      </c>
    </row>
    <row r="737" spans="1:22" ht="14.4" x14ac:dyDescent="0.3">
      <c r="A737" s="69" t="s">
        <v>3846</v>
      </c>
      <c r="B737" s="69" t="s">
        <v>3846</v>
      </c>
      <c r="C737" s="69" t="s">
        <v>3668</v>
      </c>
      <c r="D737" s="69">
        <v>0.48</v>
      </c>
      <c r="E737" s="69">
        <v>0.49</v>
      </c>
      <c r="F737" s="69">
        <v>0</v>
      </c>
      <c r="G737" s="69">
        <v>0</v>
      </c>
      <c r="H737" s="69">
        <v>0</v>
      </c>
      <c r="I737" s="69">
        <v>0</v>
      </c>
      <c r="J737" s="69">
        <v>0</v>
      </c>
      <c r="K737" s="69">
        <v>0</v>
      </c>
      <c r="L737" s="69">
        <v>0</v>
      </c>
      <c r="M737" s="69">
        <v>0</v>
      </c>
      <c r="N737" s="69">
        <v>0</v>
      </c>
      <c r="O737" s="69">
        <v>0</v>
      </c>
      <c r="P737" s="69" t="s">
        <v>20</v>
      </c>
      <c r="Q737" s="69" t="s">
        <v>3657</v>
      </c>
      <c r="R737" s="69" t="s">
        <v>3658</v>
      </c>
      <c r="S737" s="69" t="s">
        <v>3659</v>
      </c>
      <c r="T737" s="69" t="s">
        <v>3659</v>
      </c>
      <c r="V737" s="213" t="s">
        <v>20</v>
      </c>
    </row>
    <row r="738" spans="1:22" ht="14.4" x14ac:dyDescent="0.3">
      <c r="A738" s="69" t="s">
        <v>3847</v>
      </c>
      <c r="B738" s="69" t="s">
        <v>3847</v>
      </c>
      <c r="C738" s="69" t="s">
        <v>3668</v>
      </c>
      <c r="D738" s="69">
        <v>0.4</v>
      </c>
      <c r="E738" s="69">
        <v>0.41</v>
      </c>
      <c r="F738" s="69">
        <v>0</v>
      </c>
      <c r="G738" s="69">
        <v>0</v>
      </c>
      <c r="H738" s="69">
        <v>0</v>
      </c>
      <c r="I738" s="69">
        <v>0</v>
      </c>
      <c r="J738" s="69">
        <v>0</v>
      </c>
      <c r="K738" s="69">
        <v>0</v>
      </c>
      <c r="L738" s="69">
        <v>0</v>
      </c>
      <c r="M738" s="69">
        <v>0</v>
      </c>
      <c r="N738" s="69">
        <v>0</v>
      </c>
      <c r="O738" s="69">
        <v>0</v>
      </c>
      <c r="P738" s="69" t="s">
        <v>20</v>
      </c>
      <c r="Q738" s="69" t="s">
        <v>3657</v>
      </c>
      <c r="R738" s="69" t="s">
        <v>3658</v>
      </c>
      <c r="S738" s="69" t="s">
        <v>3659</v>
      </c>
      <c r="T738" s="69" t="s">
        <v>3659</v>
      </c>
      <c r="V738" s="213" t="s">
        <v>20</v>
      </c>
    </row>
    <row r="739" spans="1:22" ht="14.4" x14ac:dyDescent="0.3">
      <c r="A739" s="69" t="s">
        <v>3848</v>
      </c>
      <c r="B739" s="69" t="s">
        <v>3848</v>
      </c>
      <c r="C739" s="69" t="s">
        <v>3668</v>
      </c>
      <c r="D739" s="69">
        <v>0.8</v>
      </c>
      <c r="E739" s="69">
        <v>0.81</v>
      </c>
      <c r="F739" s="69">
        <v>0</v>
      </c>
      <c r="G739" s="69">
        <v>0</v>
      </c>
      <c r="H739" s="69">
        <v>0</v>
      </c>
      <c r="I739" s="69">
        <v>0</v>
      </c>
      <c r="J739" s="69">
        <v>0</v>
      </c>
      <c r="K739" s="69">
        <v>0</v>
      </c>
      <c r="L739" s="69">
        <v>0</v>
      </c>
      <c r="M739" s="69">
        <v>0</v>
      </c>
      <c r="N739" s="69">
        <v>0</v>
      </c>
      <c r="O739" s="69">
        <v>0</v>
      </c>
      <c r="P739" s="69" t="s">
        <v>20</v>
      </c>
      <c r="Q739" s="69" t="s">
        <v>3657</v>
      </c>
      <c r="R739" s="69" t="s">
        <v>3658</v>
      </c>
      <c r="S739" s="69" t="s">
        <v>3659</v>
      </c>
      <c r="T739" s="69" t="s">
        <v>3659</v>
      </c>
      <c r="V739" s="213" t="s">
        <v>20</v>
      </c>
    </row>
    <row r="740" spans="1:22" ht="14.4" x14ac:dyDescent="0.3">
      <c r="A740" s="69" t="s">
        <v>3849</v>
      </c>
      <c r="B740" s="69" t="s">
        <v>3849</v>
      </c>
      <c r="C740" s="69" t="s">
        <v>3668</v>
      </c>
      <c r="D740" s="69">
        <v>0.8</v>
      </c>
      <c r="E740" s="69">
        <v>0.81</v>
      </c>
      <c r="F740" s="69">
        <v>0</v>
      </c>
      <c r="G740" s="69">
        <v>0</v>
      </c>
      <c r="H740" s="69">
        <v>0</v>
      </c>
      <c r="I740" s="69">
        <v>0</v>
      </c>
      <c r="J740" s="69">
        <v>0</v>
      </c>
      <c r="K740" s="69">
        <v>0</v>
      </c>
      <c r="L740" s="69">
        <v>0</v>
      </c>
      <c r="M740" s="69">
        <v>0</v>
      </c>
      <c r="N740" s="69">
        <v>0</v>
      </c>
      <c r="O740" s="69">
        <v>0</v>
      </c>
      <c r="P740" s="69" t="s">
        <v>20</v>
      </c>
      <c r="Q740" s="69" t="s">
        <v>3657</v>
      </c>
      <c r="R740" s="69" t="s">
        <v>3658</v>
      </c>
      <c r="S740" s="69" t="s">
        <v>3659</v>
      </c>
      <c r="T740" s="69" t="s">
        <v>3659</v>
      </c>
      <c r="V740" s="213" t="s">
        <v>20</v>
      </c>
    </row>
    <row r="741" spans="1:22" ht="14.4" x14ac:dyDescent="0.3">
      <c r="A741" s="69" t="s">
        <v>3850</v>
      </c>
      <c r="B741" s="69" t="s">
        <v>3850</v>
      </c>
      <c r="C741" s="69" t="s">
        <v>3668</v>
      </c>
      <c r="D741" s="69">
        <v>0.48</v>
      </c>
      <c r="E741" s="69">
        <v>0.49</v>
      </c>
      <c r="F741" s="69">
        <v>0</v>
      </c>
      <c r="G741" s="69">
        <v>0</v>
      </c>
      <c r="H741" s="69">
        <v>0</v>
      </c>
      <c r="I741" s="69">
        <v>0</v>
      </c>
      <c r="J741" s="69">
        <v>0</v>
      </c>
      <c r="K741" s="69">
        <v>0</v>
      </c>
      <c r="L741" s="69">
        <v>0</v>
      </c>
      <c r="M741" s="69">
        <v>0</v>
      </c>
      <c r="N741" s="69">
        <v>0</v>
      </c>
      <c r="O741" s="69">
        <v>0</v>
      </c>
      <c r="P741" s="69" t="s">
        <v>20</v>
      </c>
      <c r="Q741" s="69" t="s">
        <v>3657</v>
      </c>
      <c r="R741" s="69" t="s">
        <v>3658</v>
      </c>
      <c r="S741" s="69" t="s">
        <v>3659</v>
      </c>
      <c r="T741" s="69" t="s">
        <v>3659</v>
      </c>
      <c r="V741" s="213" t="s">
        <v>20</v>
      </c>
    </row>
    <row r="742" spans="1:22" ht="14.4" x14ac:dyDescent="0.3">
      <c r="A742" s="69" t="s">
        <v>3851</v>
      </c>
      <c r="B742" s="69" t="s">
        <v>3851</v>
      </c>
      <c r="C742" s="69" t="s">
        <v>3668</v>
      </c>
      <c r="D742" s="69">
        <v>0.4</v>
      </c>
      <c r="E742" s="69">
        <v>0.4</v>
      </c>
      <c r="F742" s="69">
        <v>0</v>
      </c>
      <c r="G742" s="69">
        <v>0</v>
      </c>
      <c r="H742" s="69">
        <v>0</v>
      </c>
      <c r="I742" s="69">
        <v>0</v>
      </c>
      <c r="J742" s="69">
        <v>0</v>
      </c>
      <c r="K742" s="69">
        <v>0</v>
      </c>
      <c r="L742" s="69">
        <v>0</v>
      </c>
      <c r="M742" s="69">
        <v>0</v>
      </c>
      <c r="N742" s="69">
        <v>0</v>
      </c>
      <c r="O742" s="69">
        <v>0</v>
      </c>
      <c r="P742" s="69" t="s">
        <v>20</v>
      </c>
      <c r="Q742" s="69" t="s">
        <v>3657</v>
      </c>
      <c r="R742" s="69" t="s">
        <v>3658</v>
      </c>
      <c r="S742" s="69" t="s">
        <v>3659</v>
      </c>
      <c r="T742" s="69" t="s">
        <v>3659</v>
      </c>
      <c r="V742" s="213" t="s">
        <v>20</v>
      </c>
    </row>
    <row r="743" spans="1:22" ht="14.4" x14ac:dyDescent="0.3">
      <c r="A743" s="29" t="s">
        <v>4016</v>
      </c>
      <c r="B743" s="69" t="s">
        <v>4017</v>
      </c>
      <c r="C743" s="29" t="s">
        <v>3668</v>
      </c>
      <c r="D743" s="29">
        <v>0.86</v>
      </c>
      <c r="E743" s="29">
        <v>0.86</v>
      </c>
      <c r="F743" s="29">
        <v>0.86</v>
      </c>
      <c r="G743" s="29">
        <v>0.86</v>
      </c>
      <c r="H743" s="29">
        <v>0.86</v>
      </c>
      <c r="I743" s="29">
        <v>0.95</v>
      </c>
      <c r="J743" s="29">
        <v>0.95</v>
      </c>
      <c r="K743" s="29">
        <v>0.95</v>
      </c>
      <c r="L743" s="29">
        <v>0.95</v>
      </c>
      <c r="M743" s="29">
        <v>0.86</v>
      </c>
      <c r="N743" s="29">
        <v>0.86</v>
      </c>
      <c r="O743" s="29">
        <v>0.86</v>
      </c>
      <c r="P743" s="69" t="s">
        <v>20</v>
      </c>
      <c r="Q743" s="69" t="s">
        <v>3657</v>
      </c>
      <c r="R743" s="69" t="s">
        <v>3658</v>
      </c>
      <c r="S743" s="69" t="s">
        <v>3659</v>
      </c>
      <c r="T743" s="69" t="s">
        <v>3659</v>
      </c>
      <c r="V743" s="213" t="s">
        <v>20</v>
      </c>
    </row>
    <row r="744" spans="1:22" ht="14.4" x14ac:dyDescent="0.3">
      <c r="A744" s="69" t="s">
        <v>3852</v>
      </c>
      <c r="B744" s="69" t="s">
        <v>4018</v>
      </c>
      <c r="C744" s="69" t="s">
        <v>3668</v>
      </c>
      <c r="D744" s="69">
        <v>0.4</v>
      </c>
      <c r="E744" s="69">
        <v>0</v>
      </c>
      <c r="F744" s="69">
        <v>0</v>
      </c>
      <c r="G744" s="69">
        <v>0</v>
      </c>
      <c r="H744" s="69">
        <v>0</v>
      </c>
      <c r="I744" s="69">
        <v>0</v>
      </c>
      <c r="J744" s="69">
        <v>0</v>
      </c>
      <c r="K744" s="69">
        <v>0</v>
      </c>
      <c r="L744" s="69">
        <v>0</v>
      </c>
      <c r="M744" s="69">
        <v>0</v>
      </c>
      <c r="N744" s="69">
        <v>0</v>
      </c>
      <c r="O744" s="69">
        <v>0</v>
      </c>
      <c r="P744" s="69" t="s">
        <v>20</v>
      </c>
      <c r="Q744" s="69" t="s">
        <v>3657</v>
      </c>
      <c r="R744" s="69" t="s">
        <v>3658</v>
      </c>
      <c r="S744" s="69" t="s">
        <v>3659</v>
      </c>
      <c r="T744" s="69" t="s">
        <v>3659</v>
      </c>
      <c r="V744" s="213" t="s">
        <v>20</v>
      </c>
    </row>
    <row r="745" spans="1:22" ht="14.4" x14ac:dyDescent="0.3">
      <c r="A745" s="69" t="s">
        <v>4019</v>
      </c>
      <c r="B745" s="69" t="s">
        <v>4020</v>
      </c>
      <c r="C745" s="69" t="s">
        <v>3668</v>
      </c>
      <c r="D745" s="69">
        <v>0.1</v>
      </c>
      <c r="E745" s="69">
        <v>0</v>
      </c>
      <c r="F745" s="69">
        <v>0</v>
      </c>
      <c r="G745" s="69">
        <v>0</v>
      </c>
      <c r="H745" s="69">
        <v>0</v>
      </c>
      <c r="I745" s="69">
        <v>0</v>
      </c>
      <c r="J745" s="69">
        <v>0</v>
      </c>
      <c r="K745" s="69">
        <v>0</v>
      </c>
      <c r="L745" s="69">
        <v>0</v>
      </c>
      <c r="M745" s="69">
        <v>0</v>
      </c>
      <c r="N745" s="69">
        <v>0</v>
      </c>
      <c r="O745" s="69">
        <v>0</v>
      </c>
      <c r="P745" s="69" t="s">
        <v>20</v>
      </c>
      <c r="Q745" s="69" t="s">
        <v>3657</v>
      </c>
      <c r="R745" s="69" t="s">
        <v>3658</v>
      </c>
      <c r="S745" s="69" t="s">
        <v>3659</v>
      </c>
      <c r="T745" s="69" t="s">
        <v>3659</v>
      </c>
      <c r="V745" s="213" t="s">
        <v>20</v>
      </c>
    </row>
    <row r="746" spans="1:22" ht="14.4" x14ac:dyDescent="0.3">
      <c r="A746" s="69" t="s">
        <v>4021</v>
      </c>
      <c r="B746" s="69" t="s">
        <v>4021</v>
      </c>
      <c r="C746" s="69" t="s">
        <v>3662</v>
      </c>
      <c r="D746" s="69">
        <v>0</v>
      </c>
      <c r="E746" s="69">
        <v>0</v>
      </c>
      <c r="F746" s="69">
        <v>0</v>
      </c>
      <c r="G746" s="69">
        <v>0.74</v>
      </c>
      <c r="H746" s="69">
        <v>0.74</v>
      </c>
      <c r="I746" s="69">
        <v>0.2</v>
      </c>
      <c r="J746" s="69">
        <v>0</v>
      </c>
      <c r="K746" s="69">
        <v>0</v>
      </c>
      <c r="L746" s="69">
        <v>0.3</v>
      </c>
      <c r="M746" s="69">
        <v>0.48</v>
      </c>
      <c r="N746" s="69">
        <v>0.61</v>
      </c>
      <c r="O746" s="69">
        <v>0.61</v>
      </c>
      <c r="P746" s="69" t="s">
        <v>20</v>
      </c>
      <c r="Q746" s="69" t="s">
        <v>3657</v>
      </c>
      <c r="R746" s="69" t="s">
        <v>3658</v>
      </c>
      <c r="S746" s="69" t="s">
        <v>3659</v>
      </c>
      <c r="T746" s="69" t="s">
        <v>3659</v>
      </c>
      <c r="V746" s="213" t="s">
        <v>20</v>
      </c>
    </row>
    <row r="747" spans="1:22" ht="14.4" x14ac:dyDescent="0.3">
      <c r="A747" s="69" t="s">
        <v>4022</v>
      </c>
      <c r="B747" s="69" t="s">
        <v>4022</v>
      </c>
      <c r="C747" s="69" t="s">
        <v>3662</v>
      </c>
      <c r="D747" s="69">
        <v>0</v>
      </c>
      <c r="E747" s="69">
        <v>0</v>
      </c>
      <c r="F747" s="69">
        <v>0</v>
      </c>
      <c r="G747" s="69">
        <v>0.61</v>
      </c>
      <c r="H747" s="69">
        <v>0.71</v>
      </c>
      <c r="I747" s="69">
        <v>0.17</v>
      </c>
      <c r="J747" s="69">
        <v>0</v>
      </c>
      <c r="K747" s="69">
        <v>0</v>
      </c>
      <c r="L747" s="69">
        <v>0.2</v>
      </c>
      <c r="M747" s="69">
        <v>0.35</v>
      </c>
      <c r="N747" s="69">
        <v>0.66</v>
      </c>
      <c r="O747" s="69">
        <v>0.66</v>
      </c>
      <c r="P747" s="69" t="s">
        <v>20</v>
      </c>
      <c r="Q747" s="69" t="s">
        <v>3657</v>
      </c>
      <c r="R747" s="69" t="s">
        <v>3658</v>
      </c>
      <c r="S747" s="69" t="s">
        <v>3659</v>
      </c>
      <c r="T747" s="69" t="s">
        <v>3659</v>
      </c>
      <c r="V747" s="213" t="s">
        <v>20</v>
      </c>
    </row>
    <row r="748" spans="1:22" ht="14.4" x14ac:dyDescent="0.3">
      <c r="A748" s="69" t="s">
        <v>2403</v>
      </c>
      <c r="B748" s="69" t="s">
        <v>2404</v>
      </c>
      <c r="C748" s="69" t="s">
        <v>3662</v>
      </c>
      <c r="D748" s="69">
        <v>1.1000000000000001</v>
      </c>
      <c r="E748" s="69">
        <v>0</v>
      </c>
      <c r="F748" s="69">
        <v>0</v>
      </c>
      <c r="G748" s="69">
        <v>0</v>
      </c>
      <c r="H748" s="69">
        <v>0</v>
      </c>
      <c r="I748" s="69">
        <v>0</v>
      </c>
      <c r="J748" s="69">
        <v>0</v>
      </c>
      <c r="K748" s="69">
        <v>0</v>
      </c>
      <c r="L748" s="69">
        <v>0</v>
      </c>
      <c r="M748" s="69">
        <v>0</v>
      </c>
      <c r="N748" s="69">
        <v>0</v>
      </c>
      <c r="O748" s="69">
        <v>0</v>
      </c>
      <c r="P748" s="69" t="s">
        <v>20</v>
      </c>
      <c r="Q748" s="69" t="s">
        <v>3657</v>
      </c>
      <c r="R748" s="69" t="s">
        <v>3658</v>
      </c>
      <c r="S748" s="69" t="s">
        <v>3659</v>
      </c>
      <c r="T748" s="69" t="s">
        <v>3659</v>
      </c>
      <c r="V748" s="213" t="s">
        <v>20</v>
      </c>
    </row>
    <row r="749" spans="1:22" ht="14.4" x14ac:dyDescent="0.3">
      <c r="A749" s="29" t="s">
        <v>4023</v>
      </c>
      <c r="B749" s="69" t="s">
        <v>4023</v>
      </c>
      <c r="C749" s="29" t="s">
        <v>3662</v>
      </c>
      <c r="D749" s="29">
        <v>0</v>
      </c>
      <c r="E749" s="29">
        <v>0</v>
      </c>
      <c r="F749" s="29">
        <v>0</v>
      </c>
      <c r="G749" s="29">
        <v>0</v>
      </c>
      <c r="H749" s="29">
        <v>0</v>
      </c>
      <c r="I749" s="29">
        <v>0</v>
      </c>
      <c r="J749" s="29">
        <v>0.95</v>
      </c>
      <c r="K749" s="29">
        <v>0.95</v>
      </c>
      <c r="L749" s="29">
        <v>0.7</v>
      </c>
      <c r="M749" s="29">
        <v>0</v>
      </c>
      <c r="N749" s="29">
        <v>0</v>
      </c>
      <c r="O749" s="29">
        <v>0</v>
      </c>
      <c r="P749" s="69" t="s">
        <v>20</v>
      </c>
      <c r="Q749" s="69" t="s">
        <v>3657</v>
      </c>
      <c r="R749" s="69" t="s">
        <v>3658</v>
      </c>
      <c r="S749" s="69" t="s">
        <v>3659</v>
      </c>
      <c r="T749" s="69" t="s">
        <v>3659</v>
      </c>
      <c r="V749" s="213" t="s">
        <v>20</v>
      </c>
    </row>
    <row r="750" spans="1:22" ht="14.4" x14ac:dyDescent="0.3">
      <c r="A750" s="69" t="s">
        <v>4024</v>
      </c>
      <c r="B750" s="69" t="s">
        <v>4024</v>
      </c>
      <c r="C750" s="69" t="s">
        <v>3662</v>
      </c>
      <c r="D750" s="69">
        <v>0</v>
      </c>
      <c r="E750" s="69">
        <v>0</v>
      </c>
      <c r="F750" s="69">
        <v>0</v>
      </c>
      <c r="G750" s="69">
        <v>0</v>
      </c>
      <c r="H750" s="69">
        <v>0</v>
      </c>
      <c r="I750" s="69">
        <v>0</v>
      </c>
      <c r="J750" s="69">
        <v>0.95</v>
      </c>
      <c r="K750" s="69">
        <v>0.95</v>
      </c>
      <c r="L750" s="69">
        <v>0.7</v>
      </c>
      <c r="M750" s="69">
        <v>0</v>
      </c>
      <c r="N750" s="69">
        <v>0</v>
      </c>
      <c r="O750" s="69">
        <v>0</v>
      </c>
      <c r="P750" s="69" t="s">
        <v>20</v>
      </c>
      <c r="Q750" s="69" t="s">
        <v>3657</v>
      </c>
      <c r="R750" s="69" t="s">
        <v>3658</v>
      </c>
      <c r="S750" s="69" t="s">
        <v>3659</v>
      </c>
      <c r="T750" s="69" t="s">
        <v>3659</v>
      </c>
      <c r="V750" s="213" t="s">
        <v>20</v>
      </c>
    </row>
    <row r="751" spans="1:22" ht="14.4" x14ac:dyDescent="0.3">
      <c r="A751" s="69" t="s">
        <v>4025</v>
      </c>
      <c r="B751" s="69" t="s">
        <v>4025</v>
      </c>
      <c r="C751" s="69" t="s">
        <v>3662</v>
      </c>
      <c r="D751" s="69">
        <v>0</v>
      </c>
      <c r="E751" s="69">
        <v>0</v>
      </c>
      <c r="F751" s="69">
        <v>0</v>
      </c>
      <c r="G751" s="69">
        <v>0</v>
      </c>
      <c r="H751" s="69">
        <v>0</v>
      </c>
      <c r="I751" s="69">
        <v>0</v>
      </c>
      <c r="J751" s="69">
        <v>0.95</v>
      </c>
      <c r="K751" s="69">
        <v>0.95</v>
      </c>
      <c r="L751" s="69">
        <v>0.7</v>
      </c>
      <c r="M751" s="69">
        <v>0</v>
      </c>
      <c r="N751" s="69">
        <v>0</v>
      </c>
      <c r="O751" s="69">
        <v>0</v>
      </c>
      <c r="P751" s="69" t="s">
        <v>20</v>
      </c>
      <c r="Q751" s="69" t="s">
        <v>3657</v>
      </c>
      <c r="R751" s="69" t="s">
        <v>3658</v>
      </c>
      <c r="S751" s="69" t="s">
        <v>3659</v>
      </c>
      <c r="T751" s="69" t="s">
        <v>3659</v>
      </c>
      <c r="V751" s="213" t="s">
        <v>20</v>
      </c>
    </row>
    <row r="752" spans="1:22" ht="14.4" x14ac:dyDescent="0.3">
      <c r="A752" s="69" t="s">
        <v>4026</v>
      </c>
      <c r="B752" s="69" t="s">
        <v>4026</v>
      </c>
      <c r="C752" s="69" t="s">
        <v>3662</v>
      </c>
      <c r="D752" s="69">
        <v>0</v>
      </c>
      <c r="E752" s="69">
        <v>0.1</v>
      </c>
      <c r="F752" s="69">
        <v>0.16</v>
      </c>
      <c r="G752" s="69">
        <v>0.15</v>
      </c>
      <c r="H752" s="69">
        <v>0.26</v>
      </c>
      <c r="I752" s="69">
        <v>0.56000000000000005</v>
      </c>
      <c r="J752" s="69">
        <v>0.5</v>
      </c>
      <c r="K752" s="69">
        <v>0.45</v>
      </c>
      <c r="L752" s="69">
        <v>0.54</v>
      </c>
      <c r="M752" s="69">
        <v>0.2</v>
      </c>
      <c r="N752" s="69">
        <v>0.2</v>
      </c>
      <c r="O752" s="69">
        <v>0.2</v>
      </c>
      <c r="P752" s="69" t="s">
        <v>20</v>
      </c>
      <c r="Q752" s="69" t="s">
        <v>3657</v>
      </c>
      <c r="R752" s="69" t="s">
        <v>3658</v>
      </c>
      <c r="S752" s="69" t="s">
        <v>3659</v>
      </c>
      <c r="T752" s="69" t="s">
        <v>3659</v>
      </c>
      <c r="V752" s="213" t="s">
        <v>20</v>
      </c>
    </row>
    <row r="753" spans="1:22" ht="14.4" x14ac:dyDescent="0.3">
      <c r="A753" s="69" t="s">
        <v>4027</v>
      </c>
      <c r="B753" s="69" t="s">
        <v>4027</v>
      </c>
      <c r="C753" s="69" t="s">
        <v>3662</v>
      </c>
      <c r="D753" s="69">
        <v>0</v>
      </c>
      <c r="E753" s="69">
        <v>0.1</v>
      </c>
      <c r="F753" s="69">
        <v>0.14000000000000001</v>
      </c>
      <c r="G753" s="69">
        <v>0.15</v>
      </c>
      <c r="H753" s="69">
        <v>0.25</v>
      </c>
      <c r="I753" s="69">
        <v>0.64</v>
      </c>
      <c r="J753" s="69">
        <v>0.55000000000000004</v>
      </c>
      <c r="K753" s="69">
        <v>0.59</v>
      </c>
      <c r="L753" s="69">
        <v>0.57999999999999996</v>
      </c>
      <c r="M753" s="69">
        <v>0.15</v>
      </c>
      <c r="N753" s="69">
        <v>0.15</v>
      </c>
      <c r="O753" s="69">
        <v>0.15</v>
      </c>
      <c r="P753" s="69" t="s">
        <v>20</v>
      </c>
      <c r="Q753" s="69" t="s">
        <v>3657</v>
      </c>
      <c r="R753" s="69" t="s">
        <v>3658</v>
      </c>
      <c r="S753" s="69" t="s">
        <v>3659</v>
      </c>
      <c r="T753" s="69" t="s">
        <v>3659</v>
      </c>
      <c r="V753" s="213" t="s">
        <v>20</v>
      </c>
    </row>
    <row r="754" spans="1:22" ht="14.4" x14ac:dyDescent="0.3">
      <c r="A754" s="69" t="s">
        <v>4028</v>
      </c>
      <c r="B754" s="69" t="s">
        <v>4028</v>
      </c>
      <c r="C754" s="69" t="s">
        <v>3662</v>
      </c>
      <c r="D754" s="69">
        <v>0</v>
      </c>
      <c r="E754" s="69">
        <v>0.1</v>
      </c>
      <c r="F754" s="69">
        <v>0.16</v>
      </c>
      <c r="G754" s="69">
        <v>0.15</v>
      </c>
      <c r="H754" s="69">
        <v>0.2</v>
      </c>
      <c r="I754" s="69">
        <v>0.56000000000000005</v>
      </c>
      <c r="J754" s="69">
        <v>0.55000000000000004</v>
      </c>
      <c r="K754" s="69">
        <v>0.45</v>
      </c>
      <c r="L754" s="69">
        <v>0.54</v>
      </c>
      <c r="M754" s="69">
        <v>0.2</v>
      </c>
      <c r="N754" s="69">
        <v>0.2</v>
      </c>
      <c r="O754" s="69">
        <v>0.2</v>
      </c>
      <c r="P754" s="69" t="s">
        <v>20</v>
      </c>
      <c r="Q754" s="69" t="s">
        <v>3657</v>
      </c>
      <c r="R754" s="69" t="s">
        <v>3658</v>
      </c>
      <c r="S754" s="69" t="s">
        <v>3659</v>
      </c>
      <c r="T754" s="69" t="s">
        <v>3659</v>
      </c>
      <c r="V754" s="213" t="s">
        <v>20</v>
      </c>
    </row>
    <row r="755" spans="1:22" ht="14.4" x14ac:dyDescent="0.3">
      <c r="A755" s="69" t="s">
        <v>4029</v>
      </c>
      <c r="B755" s="69" t="s">
        <v>4029</v>
      </c>
      <c r="C755" s="69" t="s">
        <v>3662</v>
      </c>
      <c r="D755" s="69">
        <v>0</v>
      </c>
      <c r="E755" s="69">
        <v>0.1</v>
      </c>
      <c r="F755" s="69">
        <v>0.14000000000000001</v>
      </c>
      <c r="G755" s="69">
        <v>0.15</v>
      </c>
      <c r="H755" s="69">
        <v>0.25</v>
      </c>
      <c r="I755" s="69">
        <v>0.64</v>
      </c>
      <c r="J755" s="69">
        <v>0.55000000000000004</v>
      </c>
      <c r="K755" s="69">
        <v>0.59</v>
      </c>
      <c r="L755" s="69">
        <v>0.57999999999999996</v>
      </c>
      <c r="M755" s="69">
        <v>0.15</v>
      </c>
      <c r="N755" s="69">
        <v>0.15</v>
      </c>
      <c r="O755" s="69">
        <v>0.15</v>
      </c>
      <c r="P755" s="69" t="s">
        <v>20</v>
      </c>
      <c r="Q755" s="69" t="s">
        <v>3657</v>
      </c>
      <c r="R755" s="69" t="s">
        <v>3658</v>
      </c>
      <c r="S755" s="69" t="s">
        <v>3659</v>
      </c>
      <c r="T755" s="69" t="s">
        <v>3659</v>
      </c>
      <c r="V755" s="213" t="s">
        <v>20</v>
      </c>
    </row>
    <row r="756" spans="1:22" ht="14.4" x14ac:dyDescent="0.3">
      <c r="A756" s="69" t="s">
        <v>4030</v>
      </c>
      <c r="B756" s="69" t="s">
        <v>4030</v>
      </c>
      <c r="C756" s="69" t="s">
        <v>3662</v>
      </c>
      <c r="D756" s="69">
        <v>0</v>
      </c>
      <c r="E756" s="69">
        <v>0.1</v>
      </c>
      <c r="F756" s="69">
        <v>0.15</v>
      </c>
      <c r="G756" s="69">
        <v>0.15</v>
      </c>
      <c r="H756" s="69">
        <v>0.2</v>
      </c>
      <c r="I756" s="69">
        <v>0.56000000000000005</v>
      </c>
      <c r="J756" s="69">
        <v>0.55000000000000004</v>
      </c>
      <c r="K756" s="69">
        <v>0.45</v>
      </c>
      <c r="L756" s="69">
        <v>0.54</v>
      </c>
      <c r="M756" s="69">
        <v>0.2</v>
      </c>
      <c r="N756" s="69">
        <v>0.2</v>
      </c>
      <c r="O756" s="69">
        <v>0.2</v>
      </c>
      <c r="P756" s="69" t="s">
        <v>20</v>
      </c>
      <c r="Q756" s="69" t="s">
        <v>3657</v>
      </c>
      <c r="R756" s="69" t="s">
        <v>3658</v>
      </c>
      <c r="S756" s="69" t="s">
        <v>3659</v>
      </c>
      <c r="T756" s="69" t="s">
        <v>3659</v>
      </c>
      <c r="V756" s="213" t="s">
        <v>20</v>
      </c>
    </row>
    <row r="757" spans="1:22" ht="14.4" x14ac:dyDescent="0.3">
      <c r="A757" s="69" t="s">
        <v>4031</v>
      </c>
      <c r="B757" s="69" t="s">
        <v>4031</v>
      </c>
      <c r="C757" s="69" t="s">
        <v>3662</v>
      </c>
      <c r="D757" s="69">
        <v>0</v>
      </c>
      <c r="E757" s="69">
        <v>0.1</v>
      </c>
      <c r="F757" s="69">
        <v>0.14000000000000001</v>
      </c>
      <c r="G757" s="69">
        <v>0.15</v>
      </c>
      <c r="H757" s="69">
        <v>0.25</v>
      </c>
      <c r="I757" s="69">
        <v>0.64</v>
      </c>
      <c r="J757" s="69">
        <v>0.56000000000000005</v>
      </c>
      <c r="K757" s="69">
        <v>0.59</v>
      </c>
      <c r="L757" s="69">
        <v>0.57999999999999996</v>
      </c>
      <c r="M757" s="69">
        <v>0.15</v>
      </c>
      <c r="N757" s="69">
        <v>0.15</v>
      </c>
      <c r="O757" s="69">
        <v>0.15</v>
      </c>
      <c r="P757" s="69" t="s">
        <v>20</v>
      </c>
      <c r="Q757" s="69" t="s">
        <v>3657</v>
      </c>
      <c r="R757" s="69" t="s">
        <v>3658</v>
      </c>
      <c r="S757" s="69" t="s">
        <v>3659</v>
      </c>
      <c r="T757" s="69" t="s">
        <v>3659</v>
      </c>
      <c r="V757" s="213" t="s">
        <v>20</v>
      </c>
    </row>
    <row r="758" spans="1:22" ht="14.4" x14ac:dyDescent="0.3">
      <c r="A758" s="69" t="s">
        <v>4032</v>
      </c>
      <c r="B758" s="69" t="s">
        <v>4032</v>
      </c>
      <c r="C758" s="69" t="s">
        <v>3662</v>
      </c>
      <c r="D758" s="69">
        <v>0</v>
      </c>
      <c r="E758" s="69">
        <v>0</v>
      </c>
      <c r="F758" s="69">
        <v>0</v>
      </c>
      <c r="G758" s="69">
        <v>0.2</v>
      </c>
      <c r="H758" s="69">
        <v>0.2</v>
      </c>
      <c r="I758" s="69">
        <v>0.51</v>
      </c>
      <c r="J758" s="69">
        <v>0.55000000000000004</v>
      </c>
      <c r="K758" s="69">
        <v>0.4</v>
      </c>
      <c r="L758" s="69">
        <v>0.54</v>
      </c>
      <c r="M758" s="69">
        <v>0</v>
      </c>
      <c r="N758" s="69">
        <v>0</v>
      </c>
      <c r="O758" s="69">
        <v>0</v>
      </c>
      <c r="P758" s="69" t="s">
        <v>20</v>
      </c>
      <c r="Q758" s="69" t="s">
        <v>3657</v>
      </c>
      <c r="R758" s="69" t="s">
        <v>3658</v>
      </c>
      <c r="S758" s="69" t="s">
        <v>3659</v>
      </c>
      <c r="T758" s="69" t="s">
        <v>3659</v>
      </c>
      <c r="V758" s="213" t="s">
        <v>20</v>
      </c>
    </row>
    <row r="759" spans="1:22" ht="14.4" x14ac:dyDescent="0.3">
      <c r="A759" s="69" t="s">
        <v>4033</v>
      </c>
      <c r="B759" s="69" t="s">
        <v>4033</v>
      </c>
      <c r="C759" s="69" t="s">
        <v>3662</v>
      </c>
      <c r="D759" s="69">
        <v>0</v>
      </c>
      <c r="E759" s="69">
        <v>0</v>
      </c>
      <c r="F759" s="69">
        <v>0</v>
      </c>
      <c r="G759" s="69">
        <v>0.3</v>
      </c>
      <c r="H759" s="69">
        <v>0.28000000000000003</v>
      </c>
      <c r="I759" s="69">
        <v>0.64</v>
      </c>
      <c r="J759" s="69">
        <v>0.56000000000000005</v>
      </c>
      <c r="K759" s="69">
        <v>0.59</v>
      </c>
      <c r="L759" s="69">
        <v>0.57999999999999996</v>
      </c>
      <c r="M759" s="69">
        <v>0</v>
      </c>
      <c r="N759" s="69">
        <v>0</v>
      </c>
      <c r="O759" s="69">
        <v>0</v>
      </c>
      <c r="P759" s="69" t="s">
        <v>20</v>
      </c>
      <c r="Q759" s="69" t="s">
        <v>3657</v>
      </c>
      <c r="R759" s="69" t="s">
        <v>3658</v>
      </c>
      <c r="S759" s="69" t="s">
        <v>3659</v>
      </c>
      <c r="T759" s="69" t="s">
        <v>3659</v>
      </c>
      <c r="V759" s="213" t="s">
        <v>20</v>
      </c>
    </row>
    <row r="760" spans="1:22" ht="14.4" x14ac:dyDescent="0.3">
      <c r="A760" s="29" t="s">
        <v>4034</v>
      </c>
      <c r="B760" s="69" t="s">
        <v>4034</v>
      </c>
      <c r="C760" s="29" t="s">
        <v>3662</v>
      </c>
      <c r="D760" s="29">
        <v>0</v>
      </c>
      <c r="E760" s="29">
        <v>0</v>
      </c>
      <c r="F760" s="29">
        <v>0</v>
      </c>
      <c r="G760" s="29">
        <v>0.2</v>
      </c>
      <c r="H760" s="29">
        <v>0.2</v>
      </c>
      <c r="I760" s="29">
        <v>0.51</v>
      </c>
      <c r="J760" s="29">
        <v>0.55000000000000004</v>
      </c>
      <c r="K760" s="29">
        <v>0.4</v>
      </c>
      <c r="L760" s="29">
        <v>0.49</v>
      </c>
      <c r="M760" s="29">
        <v>0</v>
      </c>
      <c r="N760" s="29">
        <v>0</v>
      </c>
      <c r="O760" s="29">
        <v>0</v>
      </c>
      <c r="P760" s="69" t="s">
        <v>20</v>
      </c>
      <c r="Q760" s="69" t="s">
        <v>3657</v>
      </c>
      <c r="R760" s="69" t="s">
        <v>3658</v>
      </c>
      <c r="S760" s="69" t="s">
        <v>3659</v>
      </c>
      <c r="T760" s="69" t="s">
        <v>3659</v>
      </c>
      <c r="V760" s="213" t="s">
        <v>20</v>
      </c>
    </row>
    <row r="761" spans="1:22" ht="14.4" x14ac:dyDescent="0.3">
      <c r="A761" s="69" t="s">
        <v>4035</v>
      </c>
      <c r="B761" s="69" t="s">
        <v>4035</v>
      </c>
      <c r="C761" s="69" t="s">
        <v>3662</v>
      </c>
      <c r="D761" s="69">
        <v>0</v>
      </c>
      <c r="E761" s="69">
        <v>0</v>
      </c>
      <c r="F761" s="69">
        <v>0</v>
      </c>
      <c r="G761" s="69">
        <v>0.15</v>
      </c>
      <c r="H761" s="69">
        <v>0.28000000000000003</v>
      </c>
      <c r="I761" s="69">
        <v>0.64</v>
      </c>
      <c r="J761" s="69">
        <v>0.56000000000000005</v>
      </c>
      <c r="K761" s="69">
        <v>0.59</v>
      </c>
      <c r="L761" s="69">
        <v>0.57999999999999996</v>
      </c>
      <c r="M761" s="69">
        <v>0</v>
      </c>
      <c r="N761" s="69">
        <v>0</v>
      </c>
      <c r="O761" s="69">
        <v>0</v>
      </c>
      <c r="P761" s="69" t="s">
        <v>20</v>
      </c>
      <c r="Q761" s="69" t="s">
        <v>3657</v>
      </c>
      <c r="R761" s="69" t="s">
        <v>3658</v>
      </c>
      <c r="S761" s="69" t="s">
        <v>3659</v>
      </c>
      <c r="T761" s="69" t="s">
        <v>3659</v>
      </c>
      <c r="V761" s="213" t="s">
        <v>20</v>
      </c>
    </row>
    <row r="762" spans="1:22" ht="14.4" x14ac:dyDescent="0.3">
      <c r="A762" s="29" t="s">
        <v>4036</v>
      </c>
      <c r="B762" s="69" t="s">
        <v>4036</v>
      </c>
      <c r="C762" s="29" t="s">
        <v>3662</v>
      </c>
      <c r="D762" s="29">
        <v>0</v>
      </c>
      <c r="E762" s="29">
        <v>0</v>
      </c>
      <c r="F762" s="29">
        <v>0</v>
      </c>
      <c r="G762" s="29">
        <v>0.15</v>
      </c>
      <c r="H762" s="29">
        <v>0.2</v>
      </c>
      <c r="I762" s="29">
        <v>0.51</v>
      </c>
      <c r="J762" s="29">
        <v>0.53</v>
      </c>
      <c r="K762" s="29">
        <v>0.5</v>
      </c>
      <c r="L762" s="29">
        <v>0.49</v>
      </c>
      <c r="M762" s="29">
        <v>0</v>
      </c>
      <c r="N762" s="29">
        <v>0</v>
      </c>
      <c r="O762" s="29">
        <v>0</v>
      </c>
      <c r="P762" s="69" t="s">
        <v>20</v>
      </c>
      <c r="Q762" s="69" t="s">
        <v>3657</v>
      </c>
      <c r="R762" s="69" t="s">
        <v>3658</v>
      </c>
      <c r="S762" s="69" t="s">
        <v>3659</v>
      </c>
      <c r="T762" s="69" t="s">
        <v>3659</v>
      </c>
      <c r="V762" s="213" t="s">
        <v>20</v>
      </c>
    </row>
    <row r="763" spans="1:22" ht="14.4" x14ac:dyDescent="0.3">
      <c r="A763" s="69" t="s">
        <v>4037</v>
      </c>
      <c r="B763" s="69" t="s">
        <v>4037</v>
      </c>
      <c r="C763" s="69" t="s">
        <v>3662</v>
      </c>
      <c r="D763" s="69">
        <v>0</v>
      </c>
      <c r="E763" s="69">
        <v>0</v>
      </c>
      <c r="F763" s="69">
        <v>0</v>
      </c>
      <c r="G763" s="69">
        <v>0.15</v>
      </c>
      <c r="H763" s="69">
        <v>0.28000000000000003</v>
      </c>
      <c r="I763" s="69">
        <v>0.64</v>
      </c>
      <c r="J763" s="69">
        <v>0.56000000000000005</v>
      </c>
      <c r="K763" s="69">
        <v>0.59</v>
      </c>
      <c r="L763" s="69">
        <v>0.57999999999999996</v>
      </c>
      <c r="M763" s="69">
        <v>0</v>
      </c>
      <c r="N763" s="69">
        <v>0</v>
      </c>
      <c r="O763" s="69">
        <v>0</v>
      </c>
      <c r="P763" s="69" t="s">
        <v>20</v>
      </c>
      <c r="Q763" s="69" t="s">
        <v>3657</v>
      </c>
      <c r="R763" s="69" t="s">
        <v>3658</v>
      </c>
      <c r="S763" s="69" t="s">
        <v>3659</v>
      </c>
      <c r="T763" s="69" t="s">
        <v>3659</v>
      </c>
      <c r="V763" s="213" t="s">
        <v>20</v>
      </c>
    </row>
    <row r="764" spans="1:22" ht="14.4" x14ac:dyDescent="0.3">
      <c r="A764" s="69" t="s">
        <v>4038</v>
      </c>
      <c r="B764" s="69" t="s">
        <v>4038</v>
      </c>
      <c r="C764" s="69" t="s">
        <v>3662</v>
      </c>
      <c r="D764" s="69">
        <v>0</v>
      </c>
      <c r="E764" s="69">
        <v>0</v>
      </c>
      <c r="F764" s="69">
        <v>0</v>
      </c>
      <c r="G764" s="69">
        <v>0</v>
      </c>
      <c r="H764" s="69">
        <v>0</v>
      </c>
      <c r="I764" s="69">
        <v>0</v>
      </c>
      <c r="J764" s="69">
        <v>0.95</v>
      </c>
      <c r="K764" s="69">
        <v>0.95</v>
      </c>
      <c r="L764" s="69">
        <v>0.95</v>
      </c>
      <c r="M764" s="69">
        <v>0.95</v>
      </c>
      <c r="N764" s="69">
        <v>0</v>
      </c>
      <c r="O764" s="69">
        <v>0</v>
      </c>
      <c r="P764" s="69" t="s">
        <v>20</v>
      </c>
      <c r="Q764" s="69" t="s">
        <v>3657</v>
      </c>
      <c r="R764" s="69" t="s">
        <v>3658</v>
      </c>
      <c r="S764" s="69" t="s">
        <v>3659</v>
      </c>
      <c r="T764" s="69" t="s">
        <v>3659</v>
      </c>
      <c r="V764" s="213" t="s">
        <v>20</v>
      </c>
    </row>
    <row r="765" spans="1:22" ht="14.4" x14ac:dyDescent="0.3">
      <c r="A765" s="69" t="s">
        <v>4039</v>
      </c>
      <c r="B765" s="69" t="s">
        <v>4039</v>
      </c>
      <c r="C765" s="69" t="s">
        <v>3662</v>
      </c>
      <c r="D765" s="69">
        <v>0</v>
      </c>
      <c r="E765" s="69">
        <v>0</v>
      </c>
      <c r="F765" s="69">
        <v>0</v>
      </c>
      <c r="G765" s="69">
        <v>0</v>
      </c>
      <c r="H765" s="69">
        <v>0</v>
      </c>
      <c r="I765" s="69">
        <v>0</v>
      </c>
      <c r="J765" s="69">
        <v>0.95</v>
      </c>
      <c r="K765" s="69">
        <v>0.95</v>
      </c>
      <c r="L765" s="69">
        <v>0.95</v>
      </c>
      <c r="M765" s="69">
        <v>0.95</v>
      </c>
      <c r="N765" s="69">
        <v>0</v>
      </c>
      <c r="O765" s="69">
        <v>0</v>
      </c>
      <c r="P765" s="69" t="s">
        <v>20</v>
      </c>
      <c r="Q765" s="69" t="s">
        <v>3657</v>
      </c>
      <c r="R765" s="69" t="s">
        <v>3658</v>
      </c>
      <c r="S765" s="69" t="s">
        <v>3659</v>
      </c>
      <c r="T765" s="69" t="s">
        <v>3659</v>
      </c>
      <c r="V765" s="213" t="s">
        <v>20</v>
      </c>
    </row>
    <row r="766" spans="1:22" ht="14.4" x14ac:dyDescent="0.3">
      <c r="A766" s="69" t="s">
        <v>4040</v>
      </c>
      <c r="B766" s="69" t="s">
        <v>4040</v>
      </c>
      <c r="C766" s="69" t="s">
        <v>3662</v>
      </c>
      <c r="D766" s="69">
        <v>0</v>
      </c>
      <c r="E766" s="69">
        <v>0</v>
      </c>
      <c r="F766" s="69">
        <v>0</v>
      </c>
      <c r="G766" s="69">
        <v>0</v>
      </c>
      <c r="H766" s="69">
        <v>0</v>
      </c>
      <c r="I766" s="69">
        <v>0</v>
      </c>
      <c r="J766" s="69">
        <v>0.95</v>
      </c>
      <c r="K766" s="69">
        <v>0.95</v>
      </c>
      <c r="L766" s="69">
        <v>0.95</v>
      </c>
      <c r="M766" s="69">
        <v>0.95</v>
      </c>
      <c r="N766" s="69">
        <v>0</v>
      </c>
      <c r="O766" s="69">
        <v>0</v>
      </c>
      <c r="P766" s="69" t="s">
        <v>20</v>
      </c>
      <c r="Q766" s="69" t="s">
        <v>3657</v>
      </c>
      <c r="R766" s="69" t="s">
        <v>3658</v>
      </c>
      <c r="S766" s="69" t="s">
        <v>3659</v>
      </c>
      <c r="T766" s="69" t="s">
        <v>3659</v>
      </c>
      <c r="V766" s="213" t="s">
        <v>20</v>
      </c>
    </row>
    <row r="767" spans="1:22" ht="14.4" x14ac:dyDescent="0.3">
      <c r="A767" s="69" t="s">
        <v>4041</v>
      </c>
      <c r="B767" s="69" t="s">
        <v>4041</v>
      </c>
      <c r="C767" s="69" t="s">
        <v>3662</v>
      </c>
      <c r="D767" s="69">
        <v>0</v>
      </c>
      <c r="E767" s="69">
        <v>0</v>
      </c>
      <c r="F767" s="69">
        <v>0</v>
      </c>
      <c r="G767" s="69">
        <v>0</v>
      </c>
      <c r="H767" s="69">
        <v>0</v>
      </c>
      <c r="I767" s="69">
        <v>0</v>
      </c>
      <c r="J767" s="69">
        <v>0.94</v>
      </c>
      <c r="K767" s="69">
        <v>0.16</v>
      </c>
      <c r="L767" s="69">
        <v>0.16</v>
      </c>
      <c r="M767" s="69">
        <v>0.16</v>
      </c>
      <c r="N767" s="69">
        <v>0</v>
      </c>
      <c r="O767" s="69">
        <v>0</v>
      </c>
      <c r="P767" s="69" t="s">
        <v>20</v>
      </c>
      <c r="Q767" s="69" t="s">
        <v>3657</v>
      </c>
      <c r="R767" s="69" t="s">
        <v>3658</v>
      </c>
      <c r="S767" s="69" t="s">
        <v>3659</v>
      </c>
      <c r="T767" s="69" t="s">
        <v>3659</v>
      </c>
      <c r="V767" s="213" t="s">
        <v>20</v>
      </c>
    </row>
    <row r="768" spans="1:22" ht="14.4" x14ac:dyDescent="0.3">
      <c r="A768" s="69" t="s">
        <v>4042</v>
      </c>
      <c r="B768" s="69" t="s">
        <v>4042</v>
      </c>
      <c r="C768" s="69" t="s">
        <v>3662</v>
      </c>
      <c r="D768" s="69">
        <v>0</v>
      </c>
      <c r="E768" s="69">
        <v>0</v>
      </c>
      <c r="F768" s="69">
        <v>0</v>
      </c>
      <c r="G768" s="69">
        <v>0</v>
      </c>
      <c r="H768" s="69">
        <v>0</v>
      </c>
      <c r="I768" s="69">
        <v>0</v>
      </c>
      <c r="J768" s="69">
        <v>0.95</v>
      </c>
      <c r="K768" s="69">
        <v>0.95</v>
      </c>
      <c r="L768" s="69">
        <v>0.73</v>
      </c>
      <c r="M768" s="69">
        <v>0</v>
      </c>
      <c r="N768" s="69">
        <v>0</v>
      </c>
      <c r="O768" s="69">
        <v>0</v>
      </c>
      <c r="P768" s="69" t="s">
        <v>20</v>
      </c>
      <c r="Q768" s="69" t="s">
        <v>3657</v>
      </c>
      <c r="R768" s="69" t="s">
        <v>3658</v>
      </c>
      <c r="S768" s="69" t="s">
        <v>3659</v>
      </c>
      <c r="T768" s="69" t="s">
        <v>3659</v>
      </c>
      <c r="V768" s="213" t="s">
        <v>20</v>
      </c>
    </row>
    <row r="769" spans="1:22" ht="14.4" x14ac:dyDescent="0.3">
      <c r="A769" s="69" t="s">
        <v>4043</v>
      </c>
      <c r="B769" s="69" t="s">
        <v>4043</v>
      </c>
      <c r="C769" s="69" t="s">
        <v>3662</v>
      </c>
      <c r="D769" s="69">
        <v>0</v>
      </c>
      <c r="E769" s="69">
        <v>0</v>
      </c>
      <c r="F769" s="69">
        <v>0</v>
      </c>
      <c r="G769" s="69">
        <v>0</v>
      </c>
      <c r="H769" s="69">
        <v>0</v>
      </c>
      <c r="I769" s="69">
        <v>0</v>
      </c>
      <c r="J769" s="69">
        <v>0.95</v>
      </c>
      <c r="K769" s="69">
        <v>0.95</v>
      </c>
      <c r="L769" s="69">
        <v>0.8</v>
      </c>
      <c r="M769" s="69">
        <v>0</v>
      </c>
      <c r="N769" s="69">
        <v>0</v>
      </c>
      <c r="O769" s="69">
        <v>0</v>
      </c>
      <c r="P769" s="69" t="s">
        <v>20</v>
      </c>
      <c r="Q769" s="69" t="s">
        <v>3657</v>
      </c>
      <c r="R769" s="69" t="s">
        <v>3658</v>
      </c>
      <c r="S769" s="69" t="s">
        <v>3659</v>
      </c>
      <c r="T769" s="69" t="s">
        <v>3659</v>
      </c>
      <c r="V769" s="213" t="s">
        <v>20</v>
      </c>
    </row>
    <row r="770" spans="1:22" ht="14.4" x14ac:dyDescent="0.3">
      <c r="A770" s="69" t="s">
        <v>4044</v>
      </c>
      <c r="B770" s="69" t="s">
        <v>4044</v>
      </c>
      <c r="C770" s="69" t="s">
        <v>3662</v>
      </c>
      <c r="D770" s="69">
        <v>0</v>
      </c>
      <c r="E770" s="69">
        <v>0</v>
      </c>
      <c r="F770" s="69">
        <v>0</v>
      </c>
      <c r="G770" s="69">
        <v>0</v>
      </c>
      <c r="H770" s="69">
        <v>0</v>
      </c>
      <c r="I770" s="69">
        <v>0</v>
      </c>
      <c r="J770" s="69">
        <v>0.95</v>
      </c>
      <c r="K770" s="69">
        <v>0.95</v>
      </c>
      <c r="L770" s="69">
        <v>0.8</v>
      </c>
      <c r="M770" s="69">
        <v>0</v>
      </c>
      <c r="N770" s="69">
        <v>0</v>
      </c>
      <c r="O770" s="69">
        <v>0</v>
      </c>
      <c r="P770" s="69" t="s">
        <v>20</v>
      </c>
      <c r="Q770" s="69" t="s">
        <v>3657</v>
      </c>
      <c r="R770" s="69" t="s">
        <v>3658</v>
      </c>
      <c r="S770" s="69" t="s">
        <v>3659</v>
      </c>
      <c r="T770" s="69" t="s">
        <v>3659</v>
      </c>
      <c r="V770" s="213" t="s">
        <v>20</v>
      </c>
    </row>
    <row r="771" spans="1:22" ht="14.4" x14ac:dyDescent="0.3">
      <c r="A771" s="69" t="s">
        <v>4045</v>
      </c>
      <c r="B771" s="69" t="s">
        <v>4045</v>
      </c>
      <c r="C771" s="69" t="s">
        <v>3662</v>
      </c>
      <c r="D771" s="69">
        <v>0</v>
      </c>
      <c r="E771" s="69">
        <v>0</v>
      </c>
      <c r="F771" s="69">
        <v>0</v>
      </c>
      <c r="G771" s="69">
        <v>0</v>
      </c>
      <c r="H771" s="69">
        <v>0</v>
      </c>
      <c r="I771" s="69">
        <v>0</v>
      </c>
      <c r="J771" s="69">
        <v>0.95</v>
      </c>
      <c r="K771" s="69">
        <v>0.95</v>
      </c>
      <c r="L771" s="69">
        <v>0.8</v>
      </c>
      <c r="M771" s="69">
        <v>0</v>
      </c>
      <c r="N771" s="69">
        <v>0</v>
      </c>
      <c r="O771" s="69">
        <v>0</v>
      </c>
      <c r="P771" s="69" t="s">
        <v>20</v>
      </c>
      <c r="Q771" s="69" t="s">
        <v>3657</v>
      </c>
      <c r="R771" s="69" t="s">
        <v>3658</v>
      </c>
      <c r="S771" s="69" t="s">
        <v>3659</v>
      </c>
      <c r="T771" s="69" t="s">
        <v>3659</v>
      </c>
      <c r="V771" s="213" t="s">
        <v>20</v>
      </c>
    </row>
    <row r="772" spans="1:22" ht="14.4" x14ac:dyDescent="0.3">
      <c r="A772" s="69" t="s">
        <v>4046</v>
      </c>
      <c r="B772" s="69" t="s">
        <v>4046</v>
      </c>
      <c r="C772" s="69" t="s">
        <v>3662</v>
      </c>
      <c r="D772" s="69">
        <v>0</v>
      </c>
      <c r="E772" s="69">
        <v>0</v>
      </c>
      <c r="F772" s="69">
        <v>0</v>
      </c>
      <c r="G772" s="69">
        <v>0</v>
      </c>
      <c r="H772" s="69">
        <v>0</v>
      </c>
      <c r="I772" s="69">
        <v>0</v>
      </c>
      <c r="J772" s="69">
        <v>0.95</v>
      </c>
      <c r="K772" s="69">
        <v>0.95</v>
      </c>
      <c r="L772" s="69">
        <v>0.8</v>
      </c>
      <c r="M772" s="69">
        <v>0</v>
      </c>
      <c r="N772" s="69">
        <v>0</v>
      </c>
      <c r="O772" s="69">
        <v>0</v>
      </c>
      <c r="P772" s="69" t="s">
        <v>20</v>
      </c>
      <c r="Q772" s="69" t="s">
        <v>3657</v>
      </c>
      <c r="R772" s="69" t="s">
        <v>3658</v>
      </c>
      <c r="S772" s="69" t="s">
        <v>3659</v>
      </c>
      <c r="T772" s="69" t="s">
        <v>3659</v>
      </c>
      <c r="V772" s="213" t="s">
        <v>20</v>
      </c>
    </row>
    <row r="773" spans="1:22" ht="14.4" x14ac:dyDescent="0.3">
      <c r="A773" s="69" t="s">
        <v>4047</v>
      </c>
      <c r="B773" s="69" t="s">
        <v>4047</v>
      </c>
      <c r="C773" s="69" t="s">
        <v>3662</v>
      </c>
      <c r="D773" s="69">
        <v>0</v>
      </c>
      <c r="E773" s="69">
        <v>0</v>
      </c>
      <c r="F773" s="69">
        <v>0</v>
      </c>
      <c r="G773" s="69">
        <v>0</v>
      </c>
      <c r="H773" s="69">
        <v>0</v>
      </c>
      <c r="I773" s="69">
        <v>0</v>
      </c>
      <c r="J773" s="69">
        <v>0.95</v>
      </c>
      <c r="K773" s="69">
        <v>0.95</v>
      </c>
      <c r="L773" s="69">
        <v>0.8</v>
      </c>
      <c r="M773" s="69">
        <v>0</v>
      </c>
      <c r="N773" s="69">
        <v>0</v>
      </c>
      <c r="O773" s="69">
        <v>0</v>
      </c>
      <c r="P773" s="69" t="s">
        <v>20</v>
      </c>
      <c r="Q773" s="69" t="s">
        <v>3657</v>
      </c>
      <c r="R773" s="69" t="s">
        <v>3658</v>
      </c>
      <c r="S773" s="69" t="s">
        <v>3659</v>
      </c>
      <c r="T773" s="69" t="s">
        <v>3659</v>
      </c>
      <c r="V773" s="213" t="s">
        <v>20</v>
      </c>
    </row>
    <row r="774" spans="1:22" ht="14.4" x14ac:dyDescent="0.3">
      <c r="A774" s="69" t="s">
        <v>4048</v>
      </c>
      <c r="B774" s="69" t="s">
        <v>4048</v>
      </c>
      <c r="C774" s="69" t="s">
        <v>3662</v>
      </c>
      <c r="D774" s="69">
        <v>0</v>
      </c>
      <c r="E774" s="69">
        <v>0</v>
      </c>
      <c r="F774" s="69">
        <v>0</v>
      </c>
      <c r="G774" s="69">
        <v>0</v>
      </c>
      <c r="H774" s="69">
        <v>0</v>
      </c>
      <c r="I774" s="69">
        <v>0</v>
      </c>
      <c r="J774" s="69">
        <v>0.95</v>
      </c>
      <c r="K774" s="69">
        <v>0.95</v>
      </c>
      <c r="L774" s="69">
        <v>0.8</v>
      </c>
      <c r="M774" s="69">
        <v>0</v>
      </c>
      <c r="N774" s="69">
        <v>0</v>
      </c>
      <c r="O774" s="69">
        <v>0</v>
      </c>
      <c r="P774" s="69" t="s">
        <v>20</v>
      </c>
      <c r="Q774" s="69" t="s">
        <v>3657</v>
      </c>
      <c r="R774" s="69" t="s">
        <v>3658</v>
      </c>
      <c r="S774" s="69" t="s">
        <v>3659</v>
      </c>
      <c r="T774" s="69" t="s">
        <v>3659</v>
      </c>
      <c r="V774" s="213" t="s">
        <v>20</v>
      </c>
    </row>
    <row r="775" spans="1:22" ht="14.4" x14ac:dyDescent="0.3">
      <c r="A775" s="69" t="s">
        <v>4049</v>
      </c>
      <c r="B775" s="69" t="s">
        <v>4049</v>
      </c>
      <c r="C775" s="69" t="s">
        <v>3662</v>
      </c>
      <c r="D775" s="69">
        <v>0</v>
      </c>
      <c r="E775" s="69">
        <v>0</v>
      </c>
      <c r="F775" s="69">
        <v>0</v>
      </c>
      <c r="G775" s="69">
        <v>0</v>
      </c>
      <c r="H775" s="69">
        <v>0</v>
      </c>
      <c r="I775" s="69">
        <v>0</v>
      </c>
      <c r="J775" s="69">
        <v>0.7</v>
      </c>
      <c r="K775" s="69">
        <v>0.7</v>
      </c>
      <c r="L775" s="69">
        <v>0.7</v>
      </c>
      <c r="M775" s="69">
        <v>0</v>
      </c>
      <c r="N775" s="69">
        <v>0</v>
      </c>
      <c r="O775" s="69">
        <v>0</v>
      </c>
      <c r="P775" s="69" t="s">
        <v>20</v>
      </c>
      <c r="Q775" s="69" t="s">
        <v>3657</v>
      </c>
      <c r="R775" s="69" t="s">
        <v>3658</v>
      </c>
      <c r="S775" s="69" t="s">
        <v>3659</v>
      </c>
      <c r="T775" s="69" t="s">
        <v>3659</v>
      </c>
      <c r="V775" s="213" t="s">
        <v>20</v>
      </c>
    </row>
    <row r="776" spans="1:22" ht="14.4" x14ac:dyDescent="0.3">
      <c r="A776" s="69" t="s">
        <v>4050</v>
      </c>
      <c r="B776" s="69" t="s">
        <v>4050</v>
      </c>
      <c r="C776" s="69" t="s">
        <v>3662</v>
      </c>
      <c r="D776" s="69">
        <v>0</v>
      </c>
      <c r="E776" s="69">
        <v>0</v>
      </c>
      <c r="F776" s="69">
        <v>0</v>
      </c>
      <c r="G776" s="69">
        <v>0</v>
      </c>
      <c r="H776" s="69">
        <v>0</v>
      </c>
      <c r="I776" s="69">
        <v>0</v>
      </c>
      <c r="J776" s="69">
        <v>0.7</v>
      </c>
      <c r="K776" s="69">
        <v>0.7</v>
      </c>
      <c r="L776" s="69">
        <v>0.7</v>
      </c>
      <c r="M776" s="69">
        <v>0</v>
      </c>
      <c r="N776" s="69">
        <v>0</v>
      </c>
      <c r="O776" s="69">
        <v>0</v>
      </c>
      <c r="P776" s="69" t="s">
        <v>20</v>
      </c>
      <c r="Q776" s="69" t="s">
        <v>3657</v>
      </c>
      <c r="R776" s="69" t="s">
        <v>3658</v>
      </c>
      <c r="S776" s="69" t="s">
        <v>3659</v>
      </c>
      <c r="T776" s="69" t="s">
        <v>3659</v>
      </c>
      <c r="V776" s="213" t="s">
        <v>20</v>
      </c>
    </row>
    <row r="777" spans="1:22" ht="14.4" x14ac:dyDescent="0.3">
      <c r="A777" s="69" t="s">
        <v>4051</v>
      </c>
      <c r="B777" s="69" t="s">
        <v>4051</v>
      </c>
      <c r="C777" s="69" t="s">
        <v>3662</v>
      </c>
      <c r="D777" s="69">
        <v>0</v>
      </c>
      <c r="E777" s="69">
        <v>0</v>
      </c>
      <c r="F777" s="69">
        <v>0</v>
      </c>
      <c r="G777" s="69">
        <v>0</v>
      </c>
      <c r="H777" s="69">
        <v>0</v>
      </c>
      <c r="I777" s="69">
        <v>0</v>
      </c>
      <c r="J777" s="69">
        <v>0.6</v>
      </c>
      <c r="K777" s="69">
        <v>0.6</v>
      </c>
      <c r="L777" s="69">
        <v>0.6</v>
      </c>
      <c r="M777" s="69">
        <v>0</v>
      </c>
      <c r="N777" s="69">
        <v>0</v>
      </c>
      <c r="O777" s="69">
        <v>0</v>
      </c>
      <c r="P777" s="69" t="s">
        <v>20</v>
      </c>
      <c r="Q777" s="69" t="s">
        <v>3657</v>
      </c>
      <c r="R777" s="69" t="s">
        <v>3658</v>
      </c>
      <c r="S777" s="69" t="s">
        <v>3659</v>
      </c>
      <c r="T777" s="69" t="s">
        <v>3659</v>
      </c>
      <c r="V777" s="213" t="s">
        <v>20</v>
      </c>
    </row>
    <row r="778" spans="1:22" ht="14.4" x14ac:dyDescent="0.3">
      <c r="A778" s="69" t="s">
        <v>4052</v>
      </c>
      <c r="B778" s="69" t="s">
        <v>4052</v>
      </c>
      <c r="C778" s="69" t="s">
        <v>3662</v>
      </c>
      <c r="D778" s="69">
        <v>0</v>
      </c>
      <c r="E778" s="69">
        <v>0</v>
      </c>
      <c r="F778" s="69">
        <v>0</v>
      </c>
      <c r="G778" s="69">
        <v>0</v>
      </c>
      <c r="H778" s="69">
        <v>0</v>
      </c>
      <c r="I778" s="69">
        <v>0.2</v>
      </c>
      <c r="J778" s="69">
        <v>0.2</v>
      </c>
      <c r="K778" s="69">
        <v>0.6</v>
      </c>
      <c r="L778" s="69">
        <v>0.95</v>
      </c>
      <c r="M778" s="69">
        <v>0</v>
      </c>
      <c r="N778" s="69">
        <v>0</v>
      </c>
      <c r="O778" s="69">
        <v>0</v>
      </c>
      <c r="P778" s="69" t="s">
        <v>20</v>
      </c>
      <c r="Q778" s="69" t="s">
        <v>3657</v>
      </c>
      <c r="R778" s="69" t="s">
        <v>3658</v>
      </c>
      <c r="S778" s="69" t="s">
        <v>3659</v>
      </c>
      <c r="T778" s="69" t="s">
        <v>3659</v>
      </c>
      <c r="V778" s="213" t="s">
        <v>20</v>
      </c>
    </row>
    <row r="779" spans="1:22" ht="14.4" x14ac:dyDescent="0.3">
      <c r="A779" s="69" t="s">
        <v>4053</v>
      </c>
      <c r="B779" s="69" t="s">
        <v>4053</v>
      </c>
      <c r="C779" s="69" t="s">
        <v>3662</v>
      </c>
      <c r="D779" s="69">
        <v>0</v>
      </c>
      <c r="E779" s="69">
        <v>0</v>
      </c>
      <c r="F779" s="69">
        <v>0</v>
      </c>
      <c r="G779" s="69">
        <v>0</v>
      </c>
      <c r="H779" s="69">
        <v>0</v>
      </c>
      <c r="I779" s="69">
        <v>0.15</v>
      </c>
      <c r="J779" s="69">
        <v>0.2</v>
      </c>
      <c r="K779" s="69">
        <v>0.6</v>
      </c>
      <c r="L779" s="69">
        <v>0.95</v>
      </c>
      <c r="M779" s="69">
        <v>0</v>
      </c>
      <c r="N779" s="69">
        <v>0</v>
      </c>
      <c r="O779" s="69">
        <v>0</v>
      </c>
      <c r="P779" s="69" t="s">
        <v>20</v>
      </c>
      <c r="Q779" s="69" t="s">
        <v>3657</v>
      </c>
      <c r="R779" s="69" t="s">
        <v>3658</v>
      </c>
      <c r="S779" s="69" t="s">
        <v>3659</v>
      </c>
      <c r="T779" s="69" t="s">
        <v>3659</v>
      </c>
      <c r="V779" s="213" t="s">
        <v>20</v>
      </c>
    </row>
    <row r="780" spans="1:22" ht="14.4" x14ac:dyDescent="0.3">
      <c r="A780" s="69" t="s">
        <v>4054</v>
      </c>
      <c r="B780" s="69" t="s">
        <v>4054</v>
      </c>
      <c r="C780" s="69" t="s">
        <v>3662</v>
      </c>
      <c r="D780" s="69">
        <v>0</v>
      </c>
      <c r="E780" s="69">
        <v>0</v>
      </c>
      <c r="F780" s="69">
        <v>0</v>
      </c>
      <c r="G780" s="69">
        <v>0</v>
      </c>
      <c r="H780" s="69">
        <v>0</v>
      </c>
      <c r="I780" s="69">
        <v>0.2</v>
      </c>
      <c r="J780" s="69">
        <v>0.2</v>
      </c>
      <c r="K780" s="69">
        <v>0.6</v>
      </c>
      <c r="L780" s="69">
        <v>0.9</v>
      </c>
      <c r="M780" s="69">
        <v>0</v>
      </c>
      <c r="N780" s="69">
        <v>0</v>
      </c>
      <c r="O780" s="69">
        <v>0</v>
      </c>
      <c r="P780" s="69" t="s">
        <v>20</v>
      </c>
      <c r="Q780" s="69" t="s">
        <v>3657</v>
      </c>
      <c r="R780" s="69" t="s">
        <v>3658</v>
      </c>
      <c r="S780" s="69" t="s">
        <v>3659</v>
      </c>
      <c r="T780" s="69" t="s">
        <v>3659</v>
      </c>
      <c r="V780" s="213" t="s">
        <v>20</v>
      </c>
    </row>
    <row r="781" spans="1:22" ht="14.4" x14ac:dyDescent="0.3">
      <c r="A781" s="69" t="s">
        <v>4055</v>
      </c>
      <c r="B781" s="69" t="s">
        <v>4055</v>
      </c>
      <c r="C781" s="69" t="s">
        <v>3662</v>
      </c>
      <c r="D781" s="69">
        <v>0</v>
      </c>
      <c r="E781" s="69">
        <v>0</v>
      </c>
      <c r="F781" s="69">
        <v>0</v>
      </c>
      <c r="G781" s="69">
        <v>0</v>
      </c>
      <c r="H781" s="69">
        <v>0</v>
      </c>
      <c r="I781" s="69">
        <v>0.15</v>
      </c>
      <c r="J781" s="69">
        <v>0.2</v>
      </c>
      <c r="K781" s="69">
        <v>0.6</v>
      </c>
      <c r="L781" s="69">
        <v>0.9</v>
      </c>
      <c r="M781" s="69">
        <v>0</v>
      </c>
      <c r="N781" s="69">
        <v>0</v>
      </c>
      <c r="O781" s="69">
        <v>0</v>
      </c>
      <c r="P781" s="69" t="s">
        <v>20</v>
      </c>
      <c r="Q781" s="69" t="s">
        <v>3657</v>
      </c>
      <c r="R781" s="69" t="s">
        <v>3658</v>
      </c>
      <c r="S781" s="69" t="s">
        <v>3659</v>
      </c>
      <c r="T781" s="69" t="s">
        <v>3659</v>
      </c>
      <c r="V781" s="213" t="s">
        <v>20</v>
      </c>
    </row>
    <row r="782" spans="1:22" ht="14.4" x14ac:dyDescent="0.3">
      <c r="A782" s="69" t="s">
        <v>4056</v>
      </c>
      <c r="B782" s="69" t="s">
        <v>4056</v>
      </c>
      <c r="C782" s="69" t="s">
        <v>3662</v>
      </c>
      <c r="D782" s="69">
        <v>0</v>
      </c>
      <c r="E782" s="69">
        <v>0</v>
      </c>
      <c r="F782" s="69">
        <v>0</v>
      </c>
      <c r="G782" s="69">
        <v>0</v>
      </c>
      <c r="H782" s="69">
        <v>0</v>
      </c>
      <c r="I782" s="69">
        <v>0.2</v>
      </c>
      <c r="J782" s="69">
        <v>0.2</v>
      </c>
      <c r="K782" s="69">
        <v>0.6</v>
      </c>
      <c r="L782" s="69">
        <v>0.9</v>
      </c>
      <c r="M782" s="69">
        <v>0</v>
      </c>
      <c r="N782" s="69">
        <v>0</v>
      </c>
      <c r="O782" s="69">
        <v>0</v>
      </c>
      <c r="P782" s="69" t="s">
        <v>20</v>
      </c>
      <c r="Q782" s="69" t="s">
        <v>3657</v>
      </c>
      <c r="R782" s="69" t="s">
        <v>3658</v>
      </c>
      <c r="S782" s="69" t="s">
        <v>3659</v>
      </c>
      <c r="T782" s="69" t="s">
        <v>3659</v>
      </c>
      <c r="V782" s="213" t="s">
        <v>20</v>
      </c>
    </row>
    <row r="783" spans="1:22" ht="14.4" x14ac:dyDescent="0.3">
      <c r="A783" s="69" t="s">
        <v>4057</v>
      </c>
      <c r="B783" s="69" t="s">
        <v>4057</v>
      </c>
      <c r="C783" s="69" t="s">
        <v>3662</v>
      </c>
      <c r="D783" s="69">
        <v>0</v>
      </c>
      <c r="E783" s="69">
        <v>0</v>
      </c>
      <c r="F783" s="69">
        <v>0</v>
      </c>
      <c r="G783" s="69">
        <v>0</v>
      </c>
      <c r="H783" s="69">
        <v>0</v>
      </c>
      <c r="I783" s="69">
        <v>0.15</v>
      </c>
      <c r="J783" s="69">
        <v>0.2</v>
      </c>
      <c r="K783" s="69">
        <v>0.6</v>
      </c>
      <c r="L783" s="69">
        <v>0.9</v>
      </c>
      <c r="M783" s="69">
        <v>0</v>
      </c>
      <c r="N783" s="69">
        <v>0</v>
      </c>
      <c r="O783" s="69">
        <v>0</v>
      </c>
      <c r="P783" s="69" t="s">
        <v>20</v>
      </c>
      <c r="Q783" s="69" t="s">
        <v>3657</v>
      </c>
      <c r="R783" s="69" t="s">
        <v>3658</v>
      </c>
      <c r="S783" s="69" t="s">
        <v>3659</v>
      </c>
      <c r="T783" s="69" t="s">
        <v>3659</v>
      </c>
      <c r="V783" s="213" t="s">
        <v>20</v>
      </c>
    </row>
    <row r="784" spans="1:22" ht="14.4" x14ac:dyDescent="0.3">
      <c r="A784" s="69" t="s">
        <v>4058</v>
      </c>
      <c r="B784" s="69" t="s">
        <v>4058</v>
      </c>
      <c r="C784" s="69" t="s">
        <v>3662</v>
      </c>
      <c r="D784" s="69">
        <v>0</v>
      </c>
      <c r="E784" s="69">
        <v>0</v>
      </c>
      <c r="F784" s="69">
        <v>0</v>
      </c>
      <c r="G784" s="69">
        <v>0</v>
      </c>
      <c r="H784" s="69">
        <v>0</v>
      </c>
      <c r="I784" s="69">
        <v>0</v>
      </c>
      <c r="J784" s="69">
        <v>0.95</v>
      </c>
      <c r="K784" s="69">
        <v>0.95</v>
      </c>
      <c r="L784" s="69">
        <v>0.8</v>
      </c>
      <c r="M784" s="69">
        <v>0</v>
      </c>
      <c r="N784" s="69">
        <v>0</v>
      </c>
      <c r="O784" s="69">
        <v>0</v>
      </c>
      <c r="P784" s="69" t="s">
        <v>20</v>
      </c>
      <c r="Q784" s="69" t="s">
        <v>3657</v>
      </c>
      <c r="R784" s="69" t="s">
        <v>3658</v>
      </c>
      <c r="S784" s="69" t="s">
        <v>3659</v>
      </c>
      <c r="T784" s="69" t="s">
        <v>3659</v>
      </c>
      <c r="V784" s="213" t="s">
        <v>20</v>
      </c>
    </row>
    <row r="785" spans="1:22" ht="14.4" x14ac:dyDescent="0.3">
      <c r="A785" s="69" t="s">
        <v>4059</v>
      </c>
      <c r="B785" s="69" t="s">
        <v>4059</v>
      </c>
      <c r="C785" s="69" t="s">
        <v>3662</v>
      </c>
      <c r="D785" s="69">
        <v>0</v>
      </c>
      <c r="E785" s="69">
        <v>0</v>
      </c>
      <c r="F785" s="69">
        <v>0</v>
      </c>
      <c r="G785" s="69">
        <v>0</v>
      </c>
      <c r="H785" s="69">
        <v>0.95</v>
      </c>
      <c r="I785" s="69">
        <v>0</v>
      </c>
      <c r="J785" s="69">
        <v>0</v>
      </c>
      <c r="K785" s="69">
        <v>0</v>
      </c>
      <c r="L785" s="69">
        <v>0.95</v>
      </c>
      <c r="M785" s="69">
        <v>0</v>
      </c>
      <c r="N785" s="69">
        <v>0</v>
      </c>
      <c r="O785" s="69">
        <v>0</v>
      </c>
      <c r="P785" s="69" t="s">
        <v>20</v>
      </c>
      <c r="Q785" s="69" t="s">
        <v>3657</v>
      </c>
      <c r="R785" s="69" t="s">
        <v>3658</v>
      </c>
      <c r="S785" s="69" t="s">
        <v>3659</v>
      </c>
      <c r="T785" s="69" t="s">
        <v>3659</v>
      </c>
      <c r="V785" s="213" t="s">
        <v>20</v>
      </c>
    </row>
    <row r="786" spans="1:22" ht="14.4" x14ac:dyDescent="0.3">
      <c r="A786" s="69" t="s">
        <v>3853</v>
      </c>
      <c r="B786" s="69" t="s">
        <v>3853</v>
      </c>
      <c r="C786" s="69" t="s">
        <v>3662</v>
      </c>
      <c r="D786" s="69">
        <v>1.73</v>
      </c>
      <c r="E786" s="69">
        <v>1.73</v>
      </c>
      <c r="F786" s="69">
        <v>0</v>
      </c>
      <c r="G786" s="69">
        <v>0</v>
      </c>
      <c r="H786" s="69">
        <v>0</v>
      </c>
      <c r="I786" s="69">
        <v>0</v>
      </c>
      <c r="J786" s="69">
        <v>0</v>
      </c>
      <c r="K786" s="69">
        <v>0</v>
      </c>
      <c r="L786" s="69">
        <v>0</v>
      </c>
      <c r="M786" s="69">
        <v>0</v>
      </c>
      <c r="N786" s="69">
        <v>0</v>
      </c>
      <c r="O786" s="69">
        <v>0</v>
      </c>
      <c r="P786" s="69" t="s">
        <v>20</v>
      </c>
      <c r="Q786" s="69" t="s">
        <v>3657</v>
      </c>
      <c r="R786" s="69" t="s">
        <v>3658</v>
      </c>
      <c r="S786" s="69" t="s">
        <v>3659</v>
      </c>
      <c r="T786" s="69" t="s">
        <v>3659</v>
      </c>
      <c r="V786" s="213" t="s">
        <v>20</v>
      </c>
    </row>
    <row r="787" spans="1:22" ht="14.4" x14ac:dyDescent="0.3">
      <c r="A787" s="69" t="s">
        <v>3854</v>
      </c>
      <c r="B787" s="69" t="s">
        <v>3854</v>
      </c>
      <c r="C787" s="69" t="s">
        <v>3662</v>
      </c>
      <c r="D787" s="69">
        <v>3.47</v>
      </c>
      <c r="E787" s="69">
        <v>3.45</v>
      </c>
      <c r="F787" s="69">
        <v>0</v>
      </c>
      <c r="G787" s="69">
        <v>0</v>
      </c>
      <c r="H787" s="69">
        <v>0</v>
      </c>
      <c r="I787" s="69">
        <v>0</v>
      </c>
      <c r="J787" s="69">
        <v>0</v>
      </c>
      <c r="K787" s="69">
        <v>0</v>
      </c>
      <c r="L787" s="69">
        <v>0</v>
      </c>
      <c r="M787" s="69">
        <v>0</v>
      </c>
      <c r="N787" s="69">
        <v>0</v>
      </c>
      <c r="O787" s="69">
        <v>0</v>
      </c>
      <c r="P787" s="69" t="s">
        <v>20</v>
      </c>
      <c r="Q787" s="69" t="s">
        <v>3657</v>
      </c>
      <c r="R787" s="69" t="s">
        <v>3658</v>
      </c>
      <c r="S787" s="69" t="s">
        <v>3659</v>
      </c>
      <c r="T787" s="69" t="s">
        <v>3659</v>
      </c>
      <c r="V787" s="213" t="s">
        <v>20</v>
      </c>
    </row>
    <row r="788" spans="1:22" ht="14.4" x14ac:dyDescent="0.3">
      <c r="A788" s="69" t="s">
        <v>3855</v>
      </c>
      <c r="B788" s="69" t="s">
        <v>3855</v>
      </c>
      <c r="C788" s="69" t="s">
        <v>3662</v>
      </c>
      <c r="D788" s="69">
        <v>0.3</v>
      </c>
      <c r="E788" s="69">
        <v>0</v>
      </c>
      <c r="F788" s="69">
        <v>0</v>
      </c>
      <c r="G788" s="69">
        <v>0</v>
      </c>
      <c r="H788" s="69">
        <v>0</v>
      </c>
      <c r="I788" s="69">
        <v>0</v>
      </c>
      <c r="J788" s="69">
        <v>0</v>
      </c>
      <c r="K788" s="69">
        <v>0</v>
      </c>
      <c r="L788" s="69">
        <v>0</v>
      </c>
      <c r="M788" s="69">
        <v>0</v>
      </c>
      <c r="N788" s="69">
        <v>0</v>
      </c>
      <c r="O788" s="69">
        <v>0</v>
      </c>
      <c r="P788" s="69" t="s">
        <v>20</v>
      </c>
      <c r="Q788" s="69" t="s">
        <v>3657</v>
      </c>
      <c r="R788" s="69" t="s">
        <v>3658</v>
      </c>
      <c r="S788" s="69" t="s">
        <v>3659</v>
      </c>
      <c r="T788" s="69" t="s">
        <v>3659</v>
      </c>
      <c r="V788" s="213" t="s">
        <v>20</v>
      </c>
    </row>
    <row r="789" spans="1:22" ht="14.4" x14ac:dyDescent="0.3">
      <c r="A789" s="69" t="s">
        <v>3856</v>
      </c>
      <c r="B789" s="69" t="s">
        <v>3856</v>
      </c>
      <c r="C789" s="69" t="s">
        <v>3662</v>
      </c>
      <c r="D789" s="69">
        <v>0.86</v>
      </c>
      <c r="E789" s="69">
        <v>0.87</v>
      </c>
      <c r="F789" s="69">
        <v>0</v>
      </c>
      <c r="G789" s="69">
        <v>0</v>
      </c>
      <c r="H789" s="69">
        <v>0</v>
      </c>
      <c r="I789" s="69">
        <v>0</v>
      </c>
      <c r="J789" s="69">
        <v>0</v>
      </c>
      <c r="K789" s="69">
        <v>0</v>
      </c>
      <c r="L789" s="69">
        <v>0</v>
      </c>
      <c r="M789" s="69">
        <v>0</v>
      </c>
      <c r="N789" s="69">
        <v>0</v>
      </c>
      <c r="O789" s="69">
        <v>0</v>
      </c>
      <c r="P789" s="69" t="s">
        <v>20</v>
      </c>
      <c r="Q789" s="69" t="s">
        <v>3657</v>
      </c>
      <c r="R789" s="69" t="s">
        <v>3658</v>
      </c>
      <c r="S789" s="69" t="s">
        <v>3659</v>
      </c>
      <c r="T789" s="69" t="s">
        <v>3659</v>
      </c>
      <c r="V789" s="213" t="s">
        <v>20</v>
      </c>
    </row>
    <row r="790" spans="1:22" ht="14.4" x14ac:dyDescent="0.3">
      <c r="A790" s="69" t="s">
        <v>3857</v>
      </c>
      <c r="B790" s="69" t="s">
        <v>3857</v>
      </c>
      <c r="C790" s="69" t="s">
        <v>3662</v>
      </c>
      <c r="D790" s="69">
        <v>0.86</v>
      </c>
      <c r="E790" s="69">
        <v>0.85</v>
      </c>
      <c r="F790" s="69">
        <v>0</v>
      </c>
      <c r="G790" s="69">
        <v>0</v>
      </c>
      <c r="H790" s="69">
        <v>0</v>
      </c>
      <c r="I790" s="69">
        <v>0</v>
      </c>
      <c r="J790" s="69">
        <v>0</v>
      </c>
      <c r="K790" s="69">
        <v>0</v>
      </c>
      <c r="L790" s="69">
        <v>0</v>
      </c>
      <c r="M790" s="69">
        <v>0</v>
      </c>
      <c r="N790" s="69">
        <v>0</v>
      </c>
      <c r="O790" s="69">
        <v>0</v>
      </c>
      <c r="P790" s="69" t="s">
        <v>20</v>
      </c>
      <c r="Q790" s="69" t="s">
        <v>3657</v>
      </c>
      <c r="R790" s="69" t="s">
        <v>3658</v>
      </c>
      <c r="S790" s="69" t="s">
        <v>3659</v>
      </c>
      <c r="T790" s="69" t="s">
        <v>3659</v>
      </c>
      <c r="V790" s="213" t="s">
        <v>20</v>
      </c>
    </row>
    <row r="791" spans="1:22" ht="14.4" x14ac:dyDescent="0.3">
      <c r="A791" s="69" t="s">
        <v>3858</v>
      </c>
      <c r="B791" s="69" t="s">
        <v>3858</v>
      </c>
      <c r="C791" s="69" t="s">
        <v>3662</v>
      </c>
      <c r="D791" s="69">
        <v>0.86</v>
      </c>
      <c r="E791" s="69">
        <v>0.85</v>
      </c>
      <c r="F791" s="69">
        <v>0</v>
      </c>
      <c r="G791" s="69">
        <v>0</v>
      </c>
      <c r="H791" s="69">
        <v>0</v>
      </c>
      <c r="I791" s="69">
        <v>0</v>
      </c>
      <c r="J791" s="69">
        <v>0</v>
      </c>
      <c r="K791" s="69">
        <v>0</v>
      </c>
      <c r="L791" s="69">
        <v>0</v>
      </c>
      <c r="M791" s="69">
        <v>0</v>
      </c>
      <c r="N791" s="69">
        <v>0</v>
      </c>
      <c r="O791" s="69">
        <v>0</v>
      </c>
      <c r="P791" s="69" t="s">
        <v>20</v>
      </c>
      <c r="Q791" s="69" t="s">
        <v>3657</v>
      </c>
      <c r="R791" s="69" t="s">
        <v>3658</v>
      </c>
      <c r="S791" s="69" t="s">
        <v>3659</v>
      </c>
      <c r="T791" s="69" t="s">
        <v>3659</v>
      </c>
      <c r="V791" s="213" t="s">
        <v>20</v>
      </c>
    </row>
    <row r="792" spans="1:22" ht="14.4" x14ac:dyDescent="0.3">
      <c r="A792" s="69" t="s">
        <v>3859</v>
      </c>
      <c r="B792" s="69" t="s">
        <v>3859</v>
      </c>
      <c r="C792" s="69" t="s">
        <v>3662</v>
      </c>
      <c r="D792" s="69">
        <v>0.86</v>
      </c>
      <c r="E792" s="69">
        <v>0.85</v>
      </c>
      <c r="F792" s="69">
        <v>0</v>
      </c>
      <c r="G792" s="69">
        <v>0</v>
      </c>
      <c r="H792" s="69">
        <v>0</v>
      </c>
      <c r="I792" s="69">
        <v>0</v>
      </c>
      <c r="J792" s="69">
        <v>0</v>
      </c>
      <c r="K792" s="69">
        <v>0</v>
      </c>
      <c r="L792" s="69">
        <v>0</v>
      </c>
      <c r="M792" s="69">
        <v>0</v>
      </c>
      <c r="N792" s="69">
        <v>0</v>
      </c>
      <c r="O792" s="69">
        <v>0</v>
      </c>
      <c r="P792" s="69" t="s">
        <v>20</v>
      </c>
      <c r="Q792" s="69" t="s">
        <v>3657</v>
      </c>
      <c r="R792" s="69" t="s">
        <v>3658</v>
      </c>
      <c r="S792" s="69" t="s">
        <v>3659</v>
      </c>
      <c r="T792" s="69" t="s">
        <v>3659</v>
      </c>
      <c r="V792" s="213" t="s">
        <v>20</v>
      </c>
    </row>
    <row r="793" spans="1:22" ht="14.4" x14ac:dyDescent="0.3">
      <c r="A793" s="69" t="s">
        <v>4060</v>
      </c>
      <c r="B793" s="69" t="s">
        <v>4061</v>
      </c>
      <c r="C793" s="69" t="s">
        <v>3662</v>
      </c>
      <c r="D793" s="69">
        <v>4.95</v>
      </c>
      <c r="E793" s="69">
        <v>4.95</v>
      </c>
      <c r="F793" s="69">
        <v>4.95</v>
      </c>
      <c r="G793" s="69">
        <v>4.95</v>
      </c>
      <c r="H793" s="69">
        <v>4.95</v>
      </c>
      <c r="I793" s="69">
        <v>5.5</v>
      </c>
      <c r="J793" s="69">
        <v>5.5</v>
      </c>
      <c r="K793" s="69">
        <v>5.5</v>
      </c>
      <c r="L793" s="69">
        <v>5.5</v>
      </c>
      <c r="M793" s="69">
        <v>4.95</v>
      </c>
      <c r="N793" s="69">
        <v>4.95</v>
      </c>
      <c r="O793" s="69">
        <v>4.95</v>
      </c>
      <c r="P793" s="69" t="s">
        <v>20</v>
      </c>
      <c r="Q793" s="69" t="s">
        <v>3657</v>
      </c>
      <c r="R793" s="69" t="s">
        <v>3658</v>
      </c>
      <c r="S793" s="69" t="s">
        <v>3659</v>
      </c>
      <c r="T793" s="69" t="s">
        <v>3659</v>
      </c>
      <c r="V793" s="213" t="s">
        <v>20</v>
      </c>
    </row>
    <row r="794" spans="1:22" ht="14.4" x14ac:dyDescent="0.3">
      <c r="A794" s="69" t="s">
        <v>4062</v>
      </c>
      <c r="B794" s="69" t="s">
        <v>4062</v>
      </c>
      <c r="C794" s="69" t="s">
        <v>3664</v>
      </c>
      <c r="D794" s="69">
        <v>0</v>
      </c>
      <c r="E794" s="69">
        <v>0.14000000000000001</v>
      </c>
      <c r="F794" s="69">
        <v>0.14000000000000001</v>
      </c>
      <c r="G794" s="69">
        <v>0.2</v>
      </c>
      <c r="H794" s="69">
        <v>0.19</v>
      </c>
      <c r="I794" s="69">
        <v>0.37</v>
      </c>
      <c r="J794" s="69">
        <v>0.46</v>
      </c>
      <c r="K794" s="69">
        <v>0.42</v>
      </c>
      <c r="L794" s="69">
        <v>0.39</v>
      </c>
      <c r="M794" s="69">
        <v>0.21</v>
      </c>
      <c r="N794" s="69">
        <v>0.2</v>
      </c>
      <c r="O794" s="69">
        <v>0.2</v>
      </c>
      <c r="P794" s="69" t="s">
        <v>20</v>
      </c>
      <c r="Q794" s="69" t="s">
        <v>3657</v>
      </c>
      <c r="R794" s="69" t="s">
        <v>3658</v>
      </c>
      <c r="S794" s="69" t="s">
        <v>3659</v>
      </c>
      <c r="T794" s="69" t="s">
        <v>3659</v>
      </c>
      <c r="V794" s="213" t="s">
        <v>20</v>
      </c>
    </row>
    <row r="795" spans="1:22" ht="14.4" x14ac:dyDescent="0.3">
      <c r="A795" s="69" t="s">
        <v>4063</v>
      </c>
      <c r="B795" s="69" t="s">
        <v>4063</v>
      </c>
      <c r="C795" s="69" t="s">
        <v>3664</v>
      </c>
      <c r="D795" s="69">
        <v>0</v>
      </c>
      <c r="E795" s="69">
        <v>0.14000000000000001</v>
      </c>
      <c r="F795" s="69">
        <v>0.14000000000000001</v>
      </c>
      <c r="G795" s="69">
        <v>0.2</v>
      </c>
      <c r="H795" s="69">
        <v>0.19</v>
      </c>
      <c r="I795" s="69">
        <v>0.37</v>
      </c>
      <c r="J795" s="69">
        <v>0.46</v>
      </c>
      <c r="K795" s="69">
        <v>0.42</v>
      </c>
      <c r="L795" s="69">
        <v>0.42</v>
      </c>
      <c r="M795" s="69">
        <v>0.21</v>
      </c>
      <c r="N795" s="69">
        <v>0.15</v>
      </c>
      <c r="O795" s="69">
        <v>0.15</v>
      </c>
      <c r="P795" s="69" t="s">
        <v>20</v>
      </c>
      <c r="Q795" s="69" t="s">
        <v>3657</v>
      </c>
      <c r="R795" s="69" t="s">
        <v>3658</v>
      </c>
      <c r="S795" s="69" t="s">
        <v>3659</v>
      </c>
      <c r="T795" s="69" t="s">
        <v>3659</v>
      </c>
      <c r="V795" s="213" t="s">
        <v>20</v>
      </c>
    </row>
    <row r="796" spans="1:22" ht="14.4" x14ac:dyDescent="0.3">
      <c r="A796" s="69" t="s">
        <v>4064</v>
      </c>
      <c r="B796" s="69" t="s">
        <v>4064</v>
      </c>
      <c r="C796" s="69" t="s">
        <v>3664</v>
      </c>
      <c r="D796" s="69">
        <v>0.2</v>
      </c>
      <c r="E796" s="69">
        <v>0.2</v>
      </c>
      <c r="F796" s="69">
        <v>0.2</v>
      </c>
      <c r="G796" s="69">
        <v>0.19</v>
      </c>
      <c r="H796" s="69">
        <v>0.22</v>
      </c>
      <c r="I796" s="69">
        <v>0.2</v>
      </c>
      <c r="J796" s="69">
        <v>0</v>
      </c>
      <c r="K796" s="69">
        <v>0</v>
      </c>
      <c r="L796" s="69">
        <v>0.4</v>
      </c>
      <c r="M796" s="69">
        <v>0.2</v>
      </c>
      <c r="N796" s="69">
        <v>0.19</v>
      </c>
      <c r="O796" s="69">
        <v>0.19</v>
      </c>
      <c r="P796" s="69" t="s">
        <v>20</v>
      </c>
      <c r="Q796" s="69" t="s">
        <v>3657</v>
      </c>
      <c r="R796" s="69" t="s">
        <v>3658</v>
      </c>
      <c r="S796" s="69" t="s">
        <v>3659</v>
      </c>
      <c r="T796" s="69" t="s">
        <v>3659</v>
      </c>
      <c r="V796" s="213" t="s">
        <v>20</v>
      </c>
    </row>
    <row r="797" spans="1:22" ht="14.4" x14ac:dyDescent="0.3">
      <c r="A797" s="69" t="s">
        <v>4065</v>
      </c>
      <c r="B797" s="69" t="s">
        <v>4065</v>
      </c>
      <c r="C797" s="69" t="s">
        <v>3664</v>
      </c>
      <c r="D797" s="69">
        <v>0</v>
      </c>
      <c r="E797" s="69">
        <v>0</v>
      </c>
      <c r="F797" s="69">
        <v>0</v>
      </c>
      <c r="G797" s="69">
        <v>0</v>
      </c>
      <c r="H797" s="69">
        <v>0</v>
      </c>
      <c r="I797" s="69">
        <v>0</v>
      </c>
      <c r="J797" s="69">
        <v>0</v>
      </c>
      <c r="K797" s="69">
        <v>0</v>
      </c>
      <c r="L797" s="69">
        <v>0</v>
      </c>
      <c r="M797" s="69">
        <v>0</v>
      </c>
      <c r="N797" s="69">
        <v>0.2</v>
      </c>
      <c r="O797" s="69">
        <v>0.2</v>
      </c>
      <c r="P797" s="69" t="s">
        <v>20</v>
      </c>
      <c r="Q797" s="69" t="s">
        <v>3657</v>
      </c>
      <c r="R797" s="69" t="s">
        <v>3658</v>
      </c>
      <c r="S797" s="69" t="s">
        <v>3659</v>
      </c>
      <c r="T797" s="69" t="s">
        <v>3659</v>
      </c>
      <c r="V797" s="213" t="s">
        <v>20</v>
      </c>
    </row>
    <row r="798" spans="1:22" ht="14.4" x14ac:dyDescent="0.3">
      <c r="A798" s="69" t="s">
        <v>4066</v>
      </c>
      <c r="B798" s="69" t="s">
        <v>4066</v>
      </c>
      <c r="C798" s="69" t="s">
        <v>3664</v>
      </c>
      <c r="D798" s="69">
        <v>0</v>
      </c>
      <c r="E798" s="69">
        <v>0</v>
      </c>
      <c r="F798" s="69">
        <v>0</v>
      </c>
      <c r="G798" s="69">
        <v>0</v>
      </c>
      <c r="H798" s="69">
        <v>0</v>
      </c>
      <c r="I798" s="69">
        <v>0.2</v>
      </c>
      <c r="J798" s="69">
        <v>0.2</v>
      </c>
      <c r="K798" s="69">
        <v>0.6</v>
      </c>
      <c r="L798" s="69">
        <v>0.38</v>
      </c>
      <c r="M798" s="69">
        <v>0</v>
      </c>
      <c r="N798" s="69">
        <v>0</v>
      </c>
      <c r="O798" s="69">
        <v>0</v>
      </c>
      <c r="P798" s="69" t="s">
        <v>20</v>
      </c>
      <c r="Q798" s="69" t="s">
        <v>3657</v>
      </c>
      <c r="R798" s="69" t="s">
        <v>3658</v>
      </c>
      <c r="S798" s="69" t="s">
        <v>3659</v>
      </c>
      <c r="T798" s="69" t="s">
        <v>3659</v>
      </c>
      <c r="V798" s="213" t="s">
        <v>20</v>
      </c>
    </row>
    <row r="799" spans="1:22" ht="14.4" x14ac:dyDescent="0.3">
      <c r="A799" s="69" t="s">
        <v>3860</v>
      </c>
      <c r="B799" s="69" t="s">
        <v>3860</v>
      </c>
      <c r="C799" s="69" t="s">
        <v>3664</v>
      </c>
      <c r="D799" s="69">
        <v>0.1</v>
      </c>
      <c r="E799" s="69">
        <v>0</v>
      </c>
      <c r="F799" s="69">
        <v>0</v>
      </c>
      <c r="G799" s="69">
        <v>0</v>
      </c>
      <c r="H799" s="69">
        <v>0</v>
      </c>
      <c r="I799" s="69">
        <v>0</v>
      </c>
      <c r="J799" s="69">
        <v>0</v>
      </c>
      <c r="K799" s="69">
        <v>0</v>
      </c>
      <c r="L799" s="69">
        <v>0</v>
      </c>
      <c r="M799" s="69">
        <v>0</v>
      </c>
      <c r="N799" s="69">
        <v>0</v>
      </c>
      <c r="O799" s="69">
        <v>0</v>
      </c>
      <c r="P799" s="69" t="s">
        <v>20</v>
      </c>
      <c r="Q799" s="69" t="s">
        <v>3657</v>
      </c>
      <c r="R799" s="69" t="s">
        <v>3658</v>
      </c>
      <c r="S799" s="69" t="s">
        <v>3659</v>
      </c>
      <c r="T799" s="69" t="s">
        <v>3659</v>
      </c>
      <c r="V799" s="213" t="s">
        <v>20</v>
      </c>
    </row>
    <row r="800" spans="1:22" ht="14.4" x14ac:dyDescent="0.3">
      <c r="A800" s="69" t="s">
        <v>3861</v>
      </c>
      <c r="B800" s="69" t="s">
        <v>3861</v>
      </c>
      <c r="C800" s="69" t="s">
        <v>3664</v>
      </c>
      <c r="D800" s="69">
        <v>0.78</v>
      </c>
      <c r="E800" s="69">
        <v>0.81</v>
      </c>
      <c r="F800" s="69">
        <v>0</v>
      </c>
      <c r="G800" s="69">
        <v>0</v>
      </c>
      <c r="H800" s="69">
        <v>0</v>
      </c>
      <c r="I800" s="69">
        <v>0</v>
      </c>
      <c r="J800" s="69">
        <v>0</v>
      </c>
      <c r="K800" s="69">
        <v>0</v>
      </c>
      <c r="L800" s="69">
        <v>0</v>
      </c>
      <c r="M800" s="69">
        <v>0</v>
      </c>
      <c r="N800" s="69">
        <v>0</v>
      </c>
      <c r="O800" s="69">
        <v>0</v>
      </c>
      <c r="P800" s="69" t="s">
        <v>20</v>
      </c>
      <c r="Q800" s="69" t="s">
        <v>3657</v>
      </c>
      <c r="R800" s="69" t="s">
        <v>3658</v>
      </c>
      <c r="S800" s="69" t="s">
        <v>3659</v>
      </c>
      <c r="T800" s="69" t="s">
        <v>3659</v>
      </c>
      <c r="V800" s="213" t="s">
        <v>20</v>
      </c>
    </row>
    <row r="801" spans="1:22" ht="14.4" x14ac:dyDescent="0.3">
      <c r="A801" s="69" t="s">
        <v>3862</v>
      </c>
      <c r="B801" s="69" t="s">
        <v>3862</v>
      </c>
      <c r="C801" s="69" t="s">
        <v>3664</v>
      </c>
      <c r="D801" s="69">
        <v>0</v>
      </c>
      <c r="E801" s="69">
        <v>0</v>
      </c>
      <c r="F801" s="69">
        <v>0</v>
      </c>
      <c r="G801" s="69">
        <v>0</v>
      </c>
      <c r="H801" s="69">
        <v>0</v>
      </c>
      <c r="I801" s="69">
        <v>0</v>
      </c>
      <c r="J801" s="69">
        <v>0</v>
      </c>
      <c r="K801" s="69">
        <v>0</v>
      </c>
      <c r="L801" s="69">
        <v>0</v>
      </c>
      <c r="M801" s="69">
        <v>0</v>
      </c>
      <c r="N801" s="69">
        <v>0</v>
      </c>
      <c r="O801" s="69">
        <v>0</v>
      </c>
      <c r="P801" s="69" t="s">
        <v>20</v>
      </c>
      <c r="Q801" s="69" t="s">
        <v>3657</v>
      </c>
      <c r="R801" s="69" t="s">
        <v>3658</v>
      </c>
      <c r="S801" s="69" t="s">
        <v>3659</v>
      </c>
      <c r="T801" s="69" t="s">
        <v>3659</v>
      </c>
      <c r="V801" s="213" t="s">
        <v>20</v>
      </c>
    </row>
    <row r="802" spans="1:22" ht="14.4" x14ac:dyDescent="0.3">
      <c r="A802" s="69" t="s">
        <v>4067</v>
      </c>
      <c r="B802" s="69" t="s">
        <v>4068</v>
      </c>
      <c r="C802" s="69" t="s">
        <v>3664</v>
      </c>
      <c r="D802" s="69">
        <v>0.55000000000000004</v>
      </c>
      <c r="E802" s="69">
        <v>0</v>
      </c>
      <c r="F802" s="69">
        <v>0</v>
      </c>
      <c r="G802" s="69">
        <v>0</v>
      </c>
      <c r="H802" s="69">
        <v>0</v>
      </c>
      <c r="I802" s="69">
        <v>0</v>
      </c>
      <c r="J802" s="69">
        <v>0</v>
      </c>
      <c r="K802" s="69">
        <v>0</v>
      </c>
      <c r="L802" s="69">
        <v>0</v>
      </c>
      <c r="M802" s="69">
        <v>0</v>
      </c>
      <c r="N802" s="69">
        <v>0</v>
      </c>
      <c r="O802" s="69">
        <v>0</v>
      </c>
      <c r="P802" s="69" t="s">
        <v>20</v>
      </c>
      <c r="Q802" s="69" t="s">
        <v>3657</v>
      </c>
      <c r="R802" s="69" t="s">
        <v>3658</v>
      </c>
      <c r="S802" s="69" t="s">
        <v>3659</v>
      </c>
      <c r="T802" s="69" t="s">
        <v>3659</v>
      </c>
      <c r="V802" s="213" t="s">
        <v>20</v>
      </c>
    </row>
    <row r="803" spans="1:22" ht="14.4" x14ac:dyDescent="0.3">
      <c r="A803" s="69" t="s">
        <v>3863</v>
      </c>
      <c r="B803" s="69" t="s">
        <v>3863</v>
      </c>
      <c r="C803" s="69" t="s">
        <v>3664</v>
      </c>
      <c r="D803" s="69">
        <v>0</v>
      </c>
      <c r="E803" s="69">
        <v>0</v>
      </c>
      <c r="F803" s="69">
        <v>0</v>
      </c>
      <c r="G803" s="69">
        <v>0</v>
      </c>
      <c r="H803" s="69">
        <v>0</v>
      </c>
      <c r="I803" s="69">
        <v>0</v>
      </c>
      <c r="J803" s="69">
        <v>0</v>
      </c>
      <c r="K803" s="69">
        <v>0</v>
      </c>
      <c r="L803" s="69">
        <v>0</v>
      </c>
      <c r="M803" s="69">
        <v>0</v>
      </c>
      <c r="N803" s="69">
        <v>0</v>
      </c>
      <c r="O803" s="69">
        <v>0</v>
      </c>
      <c r="P803" s="69" t="s">
        <v>20</v>
      </c>
      <c r="Q803" s="69" t="s">
        <v>3657</v>
      </c>
      <c r="R803" s="69" t="s">
        <v>3658</v>
      </c>
      <c r="S803" s="69" t="s">
        <v>3659</v>
      </c>
      <c r="T803" s="69" t="s">
        <v>3659</v>
      </c>
      <c r="V803" s="213" t="s">
        <v>20</v>
      </c>
    </row>
    <row r="804" spans="1:22" ht="14.4" x14ac:dyDescent="0.3">
      <c r="A804" s="69" t="s">
        <v>4069</v>
      </c>
      <c r="B804" s="69" t="s">
        <v>4069</v>
      </c>
      <c r="C804" s="69" t="s">
        <v>3677</v>
      </c>
      <c r="D804" s="69">
        <v>0</v>
      </c>
      <c r="E804" s="69">
        <v>0.16</v>
      </c>
      <c r="F804" s="69">
        <v>0.17</v>
      </c>
      <c r="G804" s="69">
        <v>0.19</v>
      </c>
      <c r="H804" s="69">
        <v>0.21</v>
      </c>
      <c r="I804" s="69">
        <v>0.16</v>
      </c>
      <c r="J804" s="69">
        <v>0.21</v>
      </c>
      <c r="K804" s="69">
        <v>0.18</v>
      </c>
      <c r="L804" s="69">
        <v>0.18</v>
      </c>
      <c r="M804" s="69">
        <v>0.23</v>
      </c>
      <c r="N804" s="69">
        <v>0.12</v>
      </c>
      <c r="O804" s="69">
        <v>0.12</v>
      </c>
      <c r="P804" s="69" t="s">
        <v>20</v>
      </c>
      <c r="Q804" s="69" t="s">
        <v>3657</v>
      </c>
      <c r="R804" s="69" t="s">
        <v>3658</v>
      </c>
      <c r="S804" s="69" t="s">
        <v>3659</v>
      </c>
      <c r="T804" s="69" t="s">
        <v>3659</v>
      </c>
      <c r="V804" s="213" t="s">
        <v>20</v>
      </c>
    </row>
    <row r="805" spans="1:22" ht="14.4" x14ac:dyDescent="0.3">
      <c r="A805" s="69" t="s">
        <v>4070</v>
      </c>
      <c r="B805" s="69" t="s">
        <v>4070</v>
      </c>
      <c r="C805" s="69" t="s">
        <v>3677</v>
      </c>
      <c r="D805" s="69">
        <v>0</v>
      </c>
      <c r="E805" s="69">
        <v>0</v>
      </c>
      <c r="F805" s="69">
        <v>0</v>
      </c>
      <c r="G805" s="69">
        <v>0</v>
      </c>
      <c r="H805" s="69">
        <v>0</v>
      </c>
      <c r="I805" s="69">
        <v>0.16</v>
      </c>
      <c r="J805" s="69">
        <v>0</v>
      </c>
      <c r="K805" s="69">
        <v>0</v>
      </c>
      <c r="L805" s="69">
        <v>0</v>
      </c>
      <c r="M805" s="69">
        <v>0</v>
      </c>
      <c r="N805" s="69">
        <v>0</v>
      </c>
      <c r="O805" s="69">
        <v>0</v>
      </c>
      <c r="P805" s="69" t="s">
        <v>20</v>
      </c>
      <c r="Q805" s="69" t="s">
        <v>3657</v>
      </c>
      <c r="R805" s="69" t="s">
        <v>3658</v>
      </c>
      <c r="S805" s="69" t="s">
        <v>3659</v>
      </c>
      <c r="T805" s="69" t="s">
        <v>3659</v>
      </c>
      <c r="V805" s="213" t="s">
        <v>20</v>
      </c>
    </row>
    <row r="806" spans="1:22" ht="14.4" x14ac:dyDescent="0.3">
      <c r="A806" s="69" t="s">
        <v>4071</v>
      </c>
      <c r="B806" s="69" t="s">
        <v>4071</v>
      </c>
      <c r="C806" s="69" t="s">
        <v>3656</v>
      </c>
      <c r="D806" s="69">
        <v>0.2</v>
      </c>
      <c r="E806" s="69">
        <v>0.25</v>
      </c>
      <c r="F806" s="69">
        <v>0.25</v>
      </c>
      <c r="G806" s="69">
        <v>0.21</v>
      </c>
      <c r="H806" s="69">
        <v>0.28999999999999998</v>
      </c>
      <c r="I806" s="69">
        <v>0.48</v>
      </c>
      <c r="J806" s="69">
        <v>0.52</v>
      </c>
      <c r="K806" s="69">
        <v>0.5</v>
      </c>
      <c r="L806" s="69">
        <v>0.39</v>
      </c>
      <c r="M806" s="69">
        <v>0.42</v>
      </c>
      <c r="N806" s="69">
        <v>0.2</v>
      </c>
      <c r="O806" s="69">
        <v>0.18</v>
      </c>
      <c r="P806" s="69" t="s">
        <v>20</v>
      </c>
      <c r="Q806" s="69" t="s">
        <v>3657</v>
      </c>
      <c r="R806" s="69" t="s">
        <v>3658</v>
      </c>
      <c r="S806" s="69" t="s">
        <v>3659</v>
      </c>
      <c r="T806" s="69" t="s">
        <v>3659</v>
      </c>
      <c r="V806" s="213" t="s">
        <v>20</v>
      </c>
    </row>
    <row r="807" spans="1:22" ht="14.4" x14ac:dyDescent="0.3">
      <c r="A807" s="69" t="s">
        <v>4072</v>
      </c>
      <c r="B807" s="69" t="s">
        <v>4072</v>
      </c>
      <c r="C807" s="69" t="s">
        <v>3656</v>
      </c>
      <c r="D807" s="69">
        <v>0.1</v>
      </c>
      <c r="E807" s="69">
        <v>0.16</v>
      </c>
      <c r="F807" s="69">
        <v>0.2</v>
      </c>
      <c r="G807" s="69">
        <v>0.2</v>
      </c>
      <c r="H807" s="69">
        <v>0.28999999999999998</v>
      </c>
      <c r="I807" s="69">
        <v>0.48</v>
      </c>
      <c r="J807" s="69">
        <v>0.51</v>
      </c>
      <c r="K807" s="69">
        <v>0.5</v>
      </c>
      <c r="L807" s="69">
        <v>0.39</v>
      </c>
      <c r="M807" s="69">
        <v>0.39</v>
      </c>
      <c r="N807" s="69">
        <v>0.2</v>
      </c>
      <c r="O807" s="69">
        <v>0.17</v>
      </c>
      <c r="P807" s="69" t="s">
        <v>20</v>
      </c>
      <c r="Q807" s="69" t="s">
        <v>3657</v>
      </c>
      <c r="R807" s="69" t="s">
        <v>3658</v>
      </c>
      <c r="S807" s="69" t="s">
        <v>3659</v>
      </c>
      <c r="T807" s="69" t="s">
        <v>3659</v>
      </c>
      <c r="V807" s="213" t="s">
        <v>20</v>
      </c>
    </row>
    <row r="808" spans="1:22" ht="14.4" x14ac:dyDescent="0.3">
      <c r="A808" s="69" t="s">
        <v>4073</v>
      </c>
      <c r="B808" s="69" t="s">
        <v>4073</v>
      </c>
      <c r="C808" s="69" t="s">
        <v>3656</v>
      </c>
      <c r="D808" s="69">
        <v>0.15</v>
      </c>
      <c r="E808" s="69">
        <v>0.15</v>
      </c>
      <c r="F808" s="69">
        <v>0.15</v>
      </c>
      <c r="G808" s="69">
        <v>0.2</v>
      </c>
      <c r="H808" s="69">
        <v>0.28999999999999998</v>
      </c>
      <c r="I808" s="69">
        <v>0.48</v>
      </c>
      <c r="J808" s="69">
        <v>0.52</v>
      </c>
      <c r="K808" s="69">
        <v>0.5</v>
      </c>
      <c r="L808" s="69">
        <v>0.39</v>
      </c>
      <c r="M808" s="69">
        <v>0.39</v>
      </c>
      <c r="N808" s="69">
        <v>0.2</v>
      </c>
      <c r="O808" s="69">
        <v>0.17</v>
      </c>
      <c r="P808" s="69" t="s">
        <v>20</v>
      </c>
      <c r="Q808" s="69" t="s">
        <v>3657</v>
      </c>
      <c r="R808" s="69" t="s">
        <v>3658</v>
      </c>
      <c r="S808" s="69" t="s">
        <v>3659</v>
      </c>
      <c r="T808" s="69" t="s">
        <v>3659</v>
      </c>
      <c r="V808" s="213" t="s">
        <v>20</v>
      </c>
    </row>
    <row r="809" spans="1:22" ht="14.4" x14ac:dyDescent="0.3">
      <c r="A809" s="69" t="s">
        <v>4074</v>
      </c>
      <c r="B809" s="69" t="s">
        <v>4074</v>
      </c>
      <c r="C809" s="69" t="s">
        <v>3656</v>
      </c>
      <c r="D809" s="69">
        <v>0</v>
      </c>
      <c r="E809" s="69">
        <v>0</v>
      </c>
      <c r="F809" s="69">
        <v>0</v>
      </c>
      <c r="G809" s="69">
        <v>0.2</v>
      </c>
      <c r="H809" s="69">
        <v>0.28000000000000003</v>
      </c>
      <c r="I809" s="69">
        <v>0.48</v>
      </c>
      <c r="J809" s="69">
        <v>0.52</v>
      </c>
      <c r="K809" s="69">
        <v>0.5</v>
      </c>
      <c r="L809" s="69">
        <v>0.38</v>
      </c>
      <c r="M809" s="69">
        <v>0.39</v>
      </c>
      <c r="N809" s="69">
        <v>0</v>
      </c>
      <c r="O809" s="69">
        <v>0</v>
      </c>
      <c r="P809" s="69" t="s">
        <v>20</v>
      </c>
      <c r="Q809" s="69" t="s">
        <v>3657</v>
      </c>
      <c r="R809" s="69" t="s">
        <v>3658</v>
      </c>
      <c r="S809" s="69" t="s">
        <v>3659</v>
      </c>
      <c r="T809" s="69" t="s">
        <v>3659</v>
      </c>
      <c r="V809" s="213" t="s">
        <v>20</v>
      </c>
    </row>
    <row r="810" spans="1:22" ht="14.4" x14ac:dyDescent="0.3">
      <c r="A810" s="69" t="s">
        <v>4075</v>
      </c>
      <c r="B810" s="69" t="s">
        <v>4075</v>
      </c>
      <c r="C810" s="69" t="s">
        <v>3656</v>
      </c>
      <c r="D810" s="69">
        <v>0</v>
      </c>
      <c r="E810" s="69">
        <v>0</v>
      </c>
      <c r="F810" s="69">
        <v>0</v>
      </c>
      <c r="G810" s="69">
        <v>0.2</v>
      </c>
      <c r="H810" s="69">
        <v>0.28000000000000003</v>
      </c>
      <c r="I810" s="69">
        <v>0.46</v>
      </c>
      <c r="J810" s="69">
        <v>0.49</v>
      </c>
      <c r="K810" s="69">
        <v>0.5</v>
      </c>
      <c r="L810" s="69">
        <v>0.38</v>
      </c>
      <c r="M810" s="69">
        <v>0</v>
      </c>
      <c r="N810" s="69">
        <v>0</v>
      </c>
      <c r="O810" s="69">
        <v>0</v>
      </c>
      <c r="P810" s="69" t="s">
        <v>20</v>
      </c>
      <c r="Q810" s="69" t="s">
        <v>3657</v>
      </c>
      <c r="R810" s="69" t="s">
        <v>3658</v>
      </c>
      <c r="S810" s="69" t="s">
        <v>3659</v>
      </c>
      <c r="T810" s="69" t="s">
        <v>3659</v>
      </c>
      <c r="V810" s="213" t="s">
        <v>20</v>
      </c>
    </row>
    <row r="811" spans="1:22" ht="14.4" x14ac:dyDescent="0.3">
      <c r="A811" s="69" t="s">
        <v>4076</v>
      </c>
      <c r="B811" s="69" t="s">
        <v>4076</v>
      </c>
      <c r="C811" s="69" t="s">
        <v>3656</v>
      </c>
      <c r="D811" s="69">
        <v>0</v>
      </c>
      <c r="E811" s="69">
        <v>0</v>
      </c>
      <c r="F811" s="69">
        <v>0</v>
      </c>
      <c r="G811" s="69">
        <v>0.2</v>
      </c>
      <c r="H811" s="69">
        <v>0.27</v>
      </c>
      <c r="I811" s="69">
        <v>0.43</v>
      </c>
      <c r="J811" s="69">
        <v>0.49</v>
      </c>
      <c r="K811" s="69">
        <v>0.49</v>
      </c>
      <c r="L811" s="69">
        <v>0.38</v>
      </c>
      <c r="M811" s="69">
        <v>0</v>
      </c>
      <c r="N811" s="69">
        <v>0</v>
      </c>
      <c r="O811" s="69">
        <v>0</v>
      </c>
      <c r="P811" s="69" t="s">
        <v>20</v>
      </c>
      <c r="Q811" s="69" t="s">
        <v>3657</v>
      </c>
      <c r="R811" s="69" t="s">
        <v>3658</v>
      </c>
      <c r="S811" s="69" t="s">
        <v>3659</v>
      </c>
      <c r="T811" s="69" t="s">
        <v>3659</v>
      </c>
      <c r="V811" s="213" t="s">
        <v>20</v>
      </c>
    </row>
    <row r="812" spans="1:22" ht="14.4" x14ac:dyDescent="0.3">
      <c r="A812" s="69" t="s">
        <v>4077</v>
      </c>
      <c r="B812" s="69" t="s">
        <v>4077</v>
      </c>
      <c r="C812" s="69" t="s">
        <v>3656</v>
      </c>
      <c r="D812" s="69">
        <v>0</v>
      </c>
      <c r="E812" s="69">
        <v>0</v>
      </c>
      <c r="F812" s="69">
        <v>0</v>
      </c>
      <c r="G812" s="69">
        <v>0</v>
      </c>
      <c r="H812" s="69">
        <v>0</v>
      </c>
      <c r="I812" s="69">
        <v>0.2</v>
      </c>
      <c r="J812" s="69">
        <v>0.2</v>
      </c>
      <c r="K812" s="69">
        <v>0.6</v>
      </c>
      <c r="L812" s="69">
        <v>0.95</v>
      </c>
      <c r="M812" s="69">
        <v>0</v>
      </c>
      <c r="N812" s="69">
        <v>0</v>
      </c>
      <c r="O812" s="69">
        <v>0</v>
      </c>
      <c r="P812" s="69" t="s">
        <v>20</v>
      </c>
      <c r="Q812" s="69" t="s">
        <v>3657</v>
      </c>
      <c r="R812" s="69" t="s">
        <v>3658</v>
      </c>
      <c r="S812" s="69" t="s">
        <v>3659</v>
      </c>
      <c r="T812" s="69" t="s">
        <v>3659</v>
      </c>
      <c r="V812" s="213" t="s">
        <v>20</v>
      </c>
    </row>
    <row r="813" spans="1:22" ht="14.4" x14ac:dyDescent="0.3">
      <c r="A813" s="69" t="s">
        <v>4078</v>
      </c>
      <c r="B813" s="69" t="s">
        <v>4078</v>
      </c>
      <c r="C813" s="69" t="s">
        <v>3656</v>
      </c>
      <c r="D813" s="69">
        <v>0</v>
      </c>
      <c r="E813" s="69">
        <v>0</v>
      </c>
      <c r="F813" s="69">
        <v>0</v>
      </c>
      <c r="G813" s="69">
        <v>0</v>
      </c>
      <c r="H813" s="69">
        <v>0</v>
      </c>
      <c r="I813" s="69">
        <v>0.2</v>
      </c>
      <c r="J813" s="69">
        <v>0.2</v>
      </c>
      <c r="K813" s="69">
        <v>0.6</v>
      </c>
      <c r="L813" s="69">
        <v>0.95</v>
      </c>
      <c r="M813" s="69">
        <v>0</v>
      </c>
      <c r="N813" s="69">
        <v>0</v>
      </c>
      <c r="O813" s="69">
        <v>0</v>
      </c>
      <c r="P813" s="69" t="s">
        <v>20</v>
      </c>
      <c r="Q813" s="69" t="s">
        <v>3657</v>
      </c>
      <c r="R813" s="69" t="s">
        <v>3658</v>
      </c>
      <c r="S813" s="69" t="s">
        <v>3659</v>
      </c>
      <c r="T813" s="69" t="s">
        <v>3659</v>
      </c>
      <c r="V813" s="213" t="s">
        <v>20</v>
      </c>
    </row>
    <row r="814" spans="1:22" ht="14.4" x14ac:dyDescent="0.3">
      <c r="A814" s="69" t="s">
        <v>4079</v>
      </c>
      <c r="B814" s="69" t="s">
        <v>4079</v>
      </c>
      <c r="C814" s="69" t="s">
        <v>3656</v>
      </c>
      <c r="D814" s="69">
        <v>0</v>
      </c>
      <c r="E814" s="69">
        <v>0</v>
      </c>
      <c r="F814" s="69">
        <v>0</v>
      </c>
      <c r="G814" s="69">
        <v>0</v>
      </c>
      <c r="H814" s="69">
        <v>0</v>
      </c>
      <c r="I814" s="69">
        <v>0</v>
      </c>
      <c r="J814" s="69">
        <v>0</v>
      </c>
      <c r="K814" s="69">
        <v>0</v>
      </c>
      <c r="L814" s="69">
        <v>0.95</v>
      </c>
      <c r="M814" s="69">
        <v>0</v>
      </c>
      <c r="N814" s="69">
        <v>0</v>
      </c>
      <c r="O814" s="69">
        <v>0</v>
      </c>
      <c r="P814" s="69" t="s">
        <v>20</v>
      </c>
      <c r="Q814" s="69" t="s">
        <v>3657</v>
      </c>
      <c r="R814" s="69" t="s">
        <v>3658</v>
      </c>
      <c r="S814" s="69" t="s">
        <v>3659</v>
      </c>
      <c r="T814" s="69" t="s">
        <v>3659</v>
      </c>
      <c r="V814" s="213" t="s">
        <v>20</v>
      </c>
    </row>
    <row r="815" spans="1:22" ht="14.4" x14ac:dyDescent="0.3">
      <c r="A815" s="69" t="s">
        <v>4080</v>
      </c>
      <c r="B815" s="69" t="s">
        <v>4080</v>
      </c>
      <c r="C815" s="69" t="s">
        <v>3656</v>
      </c>
      <c r="D815" s="69">
        <v>0</v>
      </c>
      <c r="E815" s="69">
        <v>0</v>
      </c>
      <c r="F815" s="69">
        <v>0</v>
      </c>
      <c r="G815" s="69">
        <v>0</v>
      </c>
      <c r="H815" s="69">
        <v>0</v>
      </c>
      <c r="I815" s="69">
        <v>0</v>
      </c>
      <c r="J815" s="69">
        <v>0</v>
      </c>
      <c r="K815" s="69">
        <v>0</v>
      </c>
      <c r="L815" s="69">
        <v>0.95</v>
      </c>
      <c r="M815" s="69">
        <v>0</v>
      </c>
      <c r="N815" s="69">
        <v>0</v>
      </c>
      <c r="O815" s="69">
        <v>0</v>
      </c>
      <c r="P815" s="69" t="s">
        <v>20</v>
      </c>
      <c r="Q815" s="69" t="s">
        <v>3657</v>
      </c>
      <c r="R815" s="69" t="s">
        <v>3658</v>
      </c>
      <c r="S815" s="69" t="s">
        <v>3659</v>
      </c>
      <c r="T815" s="69" t="s">
        <v>3659</v>
      </c>
      <c r="V815" s="213" t="s">
        <v>20</v>
      </c>
    </row>
    <row r="816" spans="1:22" ht="14.4" x14ac:dyDescent="0.3">
      <c r="A816" s="69" t="s">
        <v>3864</v>
      </c>
      <c r="B816" s="69" t="s">
        <v>3864</v>
      </c>
      <c r="C816" s="69" t="s">
        <v>3656</v>
      </c>
      <c r="D816" s="69">
        <v>0.6</v>
      </c>
      <c r="E816" s="69">
        <v>0.68</v>
      </c>
      <c r="F816" s="69">
        <v>0</v>
      </c>
      <c r="G816" s="69">
        <v>0</v>
      </c>
      <c r="H816" s="69">
        <v>0</v>
      </c>
      <c r="I816" s="69">
        <v>0</v>
      </c>
      <c r="J816" s="69">
        <v>0</v>
      </c>
      <c r="K816" s="69">
        <v>0</v>
      </c>
      <c r="L816" s="69">
        <v>0</v>
      </c>
      <c r="M816" s="69">
        <v>0</v>
      </c>
      <c r="N816" s="69">
        <v>0</v>
      </c>
      <c r="O816" s="69">
        <v>0</v>
      </c>
      <c r="P816" s="69" t="s">
        <v>20</v>
      </c>
      <c r="Q816" s="69" t="s">
        <v>3657</v>
      </c>
      <c r="R816" s="69" t="s">
        <v>3658</v>
      </c>
      <c r="S816" s="69" t="s">
        <v>3659</v>
      </c>
      <c r="T816" s="69" t="s">
        <v>3659</v>
      </c>
      <c r="V816" s="213" t="s">
        <v>20</v>
      </c>
    </row>
    <row r="817" spans="1:22" ht="14.4" x14ac:dyDescent="0.3">
      <c r="A817" s="69" t="s">
        <v>4081</v>
      </c>
      <c r="B817" s="69" t="s">
        <v>4082</v>
      </c>
      <c r="C817" s="69" t="s">
        <v>3656</v>
      </c>
      <c r="D817" s="69">
        <v>0.86</v>
      </c>
      <c r="E817" s="69">
        <v>0.86</v>
      </c>
      <c r="F817" s="69">
        <v>0.86</v>
      </c>
      <c r="G817" s="69">
        <v>0.86</v>
      </c>
      <c r="H817" s="69">
        <v>0.86</v>
      </c>
      <c r="I817" s="69">
        <v>0.95</v>
      </c>
      <c r="J817" s="69">
        <v>0.95</v>
      </c>
      <c r="K817" s="69">
        <v>0.95</v>
      </c>
      <c r="L817" s="69">
        <v>0.95</v>
      </c>
      <c r="M817" s="69">
        <v>0.86</v>
      </c>
      <c r="N817" s="69">
        <v>0.86</v>
      </c>
      <c r="O817" s="69">
        <v>0.86</v>
      </c>
      <c r="P817" s="69" t="s">
        <v>20</v>
      </c>
      <c r="Q817" s="69" t="s">
        <v>3657</v>
      </c>
      <c r="R817" s="69" t="s">
        <v>3658</v>
      </c>
      <c r="S817" s="69" t="s">
        <v>3659</v>
      </c>
      <c r="T817" s="69" t="s">
        <v>3659</v>
      </c>
      <c r="V817" s="213" t="s">
        <v>20</v>
      </c>
    </row>
    <row r="818" spans="1:22" ht="14.4" x14ac:dyDescent="0.3">
      <c r="A818" s="69" t="s">
        <v>3865</v>
      </c>
      <c r="B818" s="69" t="s">
        <v>3865</v>
      </c>
      <c r="C818" s="69" t="s">
        <v>3656</v>
      </c>
      <c r="D818" s="69">
        <v>0</v>
      </c>
      <c r="E818" s="69">
        <v>0</v>
      </c>
      <c r="F818" s="69">
        <v>0</v>
      </c>
      <c r="G818" s="69">
        <v>0</v>
      </c>
      <c r="H818" s="69">
        <v>0</v>
      </c>
      <c r="I818" s="69">
        <v>0</v>
      </c>
      <c r="J818" s="69">
        <v>0</v>
      </c>
      <c r="K818" s="69">
        <v>0</v>
      </c>
      <c r="L818" s="69">
        <v>0</v>
      </c>
      <c r="M818" s="69">
        <v>0</v>
      </c>
      <c r="N818" s="69">
        <v>0</v>
      </c>
      <c r="O818" s="69">
        <v>0</v>
      </c>
      <c r="P818" s="69" t="s">
        <v>20</v>
      </c>
      <c r="Q818" s="69" t="s">
        <v>3657</v>
      </c>
      <c r="R818" s="69" t="s">
        <v>3658</v>
      </c>
      <c r="S818" s="69" t="s">
        <v>3659</v>
      </c>
      <c r="T818" s="69" t="s">
        <v>3659</v>
      </c>
      <c r="V818" s="213" t="s">
        <v>20</v>
      </c>
    </row>
    <row r="819" spans="1:22" ht="14.4" x14ac:dyDescent="0.3">
      <c r="A819" s="69" t="s">
        <v>3866</v>
      </c>
      <c r="B819" s="69" t="s">
        <v>3866</v>
      </c>
      <c r="C819" s="69" t="s">
        <v>3656</v>
      </c>
      <c r="D819" s="69">
        <v>0</v>
      </c>
      <c r="E819" s="69">
        <v>0</v>
      </c>
      <c r="F819" s="69">
        <v>0</v>
      </c>
      <c r="G819" s="69">
        <v>0</v>
      </c>
      <c r="H819" s="69">
        <v>0</v>
      </c>
      <c r="I819" s="69">
        <v>0</v>
      </c>
      <c r="J819" s="69">
        <v>0</v>
      </c>
      <c r="K819" s="69">
        <v>0</v>
      </c>
      <c r="L819" s="69">
        <v>0</v>
      </c>
      <c r="M819" s="69">
        <v>0</v>
      </c>
      <c r="N819" s="69">
        <v>0</v>
      </c>
      <c r="O819" s="69">
        <v>0</v>
      </c>
      <c r="P819" s="69" t="s">
        <v>20</v>
      </c>
      <c r="Q819" s="69" t="s">
        <v>3657</v>
      </c>
      <c r="R819" s="69" t="s">
        <v>3658</v>
      </c>
      <c r="S819" s="69" t="s">
        <v>3659</v>
      </c>
      <c r="T819" s="69" t="s">
        <v>3659</v>
      </c>
      <c r="V819" s="213" t="s">
        <v>20</v>
      </c>
    </row>
    <row r="820" spans="1:22" ht="14.4" x14ac:dyDescent="0.3">
      <c r="A820" s="69" t="s">
        <v>3867</v>
      </c>
      <c r="B820" s="69" t="s">
        <v>3867</v>
      </c>
      <c r="C820" s="69" t="s">
        <v>3656</v>
      </c>
      <c r="D820" s="69">
        <v>0</v>
      </c>
      <c r="E820" s="69">
        <v>0</v>
      </c>
      <c r="F820" s="69">
        <v>0</v>
      </c>
      <c r="G820" s="69">
        <v>0</v>
      </c>
      <c r="H820" s="69">
        <v>0</v>
      </c>
      <c r="I820" s="69">
        <v>0</v>
      </c>
      <c r="J820" s="69">
        <v>0</v>
      </c>
      <c r="K820" s="69">
        <v>0</v>
      </c>
      <c r="L820" s="69">
        <v>0</v>
      </c>
      <c r="M820" s="69">
        <v>0</v>
      </c>
      <c r="N820" s="69">
        <v>0</v>
      </c>
      <c r="O820" s="69">
        <v>0</v>
      </c>
      <c r="P820" s="69" t="s">
        <v>20</v>
      </c>
      <c r="Q820" s="69" t="s">
        <v>3657</v>
      </c>
      <c r="R820" s="69" t="s">
        <v>3658</v>
      </c>
      <c r="S820" s="69" t="s">
        <v>3659</v>
      </c>
      <c r="T820" s="69" t="s">
        <v>3659</v>
      </c>
      <c r="V820" s="213" t="s">
        <v>20</v>
      </c>
    </row>
    <row r="821" spans="1:22" ht="14.4" x14ac:dyDescent="0.3">
      <c r="A821" s="69" t="s">
        <v>3868</v>
      </c>
      <c r="B821" s="69" t="s">
        <v>3868</v>
      </c>
      <c r="C821" s="69" t="s">
        <v>3656</v>
      </c>
      <c r="D821" s="69">
        <v>0</v>
      </c>
      <c r="E821" s="69">
        <v>0</v>
      </c>
      <c r="F821" s="69">
        <v>0</v>
      </c>
      <c r="G821" s="69">
        <v>0</v>
      </c>
      <c r="H821" s="69">
        <v>0</v>
      </c>
      <c r="I821" s="69">
        <v>0</v>
      </c>
      <c r="J821" s="69">
        <v>0</v>
      </c>
      <c r="K821" s="69">
        <v>0</v>
      </c>
      <c r="L821" s="69">
        <v>0</v>
      </c>
      <c r="M821" s="69">
        <v>0</v>
      </c>
      <c r="N821" s="69">
        <v>0</v>
      </c>
      <c r="O821" s="69">
        <v>0</v>
      </c>
      <c r="P821" s="69" t="s">
        <v>20</v>
      </c>
      <c r="Q821" s="69" t="s">
        <v>3657</v>
      </c>
      <c r="R821" s="69" t="s">
        <v>3658</v>
      </c>
      <c r="S821" s="69" t="s">
        <v>3659</v>
      </c>
      <c r="T821" s="69" t="s">
        <v>3659</v>
      </c>
      <c r="V821" s="213" t="s">
        <v>20</v>
      </c>
    </row>
    <row r="822" spans="1:22" ht="14.4" x14ac:dyDescent="0.3">
      <c r="A822" s="69" t="s">
        <v>4083</v>
      </c>
      <c r="B822" s="69" t="s">
        <v>4083</v>
      </c>
      <c r="C822" s="69" t="s">
        <v>3664</v>
      </c>
      <c r="D822" s="69">
        <v>0</v>
      </c>
      <c r="E822" s="69">
        <v>0.15</v>
      </c>
      <c r="F822" s="69">
        <v>0.16</v>
      </c>
      <c r="G822" s="69">
        <v>0.13</v>
      </c>
      <c r="H822" s="69">
        <v>0.11</v>
      </c>
      <c r="I822" s="69">
        <v>0.22</v>
      </c>
      <c r="J822" s="69">
        <v>0.26</v>
      </c>
      <c r="K822" s="69">
        <v>0.26</v>
      </c>
      <c r="L822" s="69">
        <v>0.26</v>
      </c>
      <c r="M822" s="69">
        <v>0.15</v>
      </c>
      <c r="N822" s="69">
        <v>0.22</v>
      </c>
      <c r="O822" s="69">
        <v>0.22</v>
      </c>
      <c r="P822" s="69" t="s">
        <v>20</v>
      </c>
      <c r="Q822" s="69" t="s">
        <v>3657</v>
      </c>
      <c r="R822" s="69" t="s">
        <v>3658</v>
      </c>
      <c r="S822" s="69" t="s">
        <v>3659</v>
      </c>
      <c r="T822" s="69" t="s">
        <v>3659</v>
      </c>
      <c r="V822" s="213" t="s">
        <v>20</v>
      </c>
    </row>
    <row r="823" spans="1:22" ht="14.4" x14ac:dyDescent="0.3">
      <c r="A823" s="69" t="s">
        <v>4084</v>
      </c>
      <c r="B823" s="69" t="s">
        <v>4084</v>
      </c>
      <c r="C823" s="69" t="s">
        <v>3664</v>
      </c>
      <c r="D823" s="69">
        <v>0</v>
      </c>
      <c r="E823" s="69">
        <v>0.15</v>
      </c>
      <c r="F823" s="69">
        <v>0.16</v>
      </c>
      <c r="G823" s="69">
        <v>0.13</v>
      </c>
      <c r="H823" s="69">
        <v>0.12</v>
      </c>
      <c r="I823" s="69">
        <v>0.22</v>
      </c>
      <c r="J823" s="69">
        <v>0.26</v>
      </c>
      <c r="K823" s="69">
        <v>0.26</v>
      </c>
      <c r="L823" s="69">
        <v>0.26</v>
      </c>
      <c r="M823" s="69">
        <v>0.15</v>
      </c>
      <c r="N823" s="69">
        <v>0.1</v>
      </c>
      <c r="O823" s="69">
        <v>0.1</v>
      </c>
      <c r="P823" s="69" t="s">
        <v>20</v>
      </c>
      <c r="Q823" s="69" t="s">
        <v>3657</v>
      </c>
      <c r="R823" s="69" t="s">
        <v>3658</v>
      </c>
      <c r="S823" s="69" t="s">
        <v>3659</v>
      </c>
      <c r="T823" s="69" t="s">
        <v>3659</v>
      </c>
      <c r="V823" s="213" t="s">
        <v>20</v>
      </c>
    </row>
    <row r="824" spans="1:22" ht="14.4" x14ac:dyDescent="0.3">
      <c r="A824" s="69" t="s">
        <v>4085</v>
      </c>
      <c r="B824" s="69" t="s">
        <v>4085</v>
      </c>
      <c r="C824" s="69" t="s">
        <v>3664</v>
      </c>
      <c r="D824" s="69">
        <v>0.1</v>
      </c>
      <c r="E824" s="69">
        <v>0.1</v>
      </c>
      <c r="F824" s="69">
        <v>0.1</v>
      </c>
      <c r="G824" s="69">
        <v>0.28999999999999998</v>
      </c>
      <c r="H824" s="69">
        <v>0.2</v>
      </c>
      <c r="I824" s="69">
        <v>0.39</v>
      </c>
      <c r="J824" s="69">
        <v>0.4</v>
      </c>
      <c r="K824" s="69">
        <v>0.4</v>
      </c>
      <c r="L824" s="69">
        <v>0.4</v>
      </c>
      <c r="M824" s="69">
        <v>0.15</v>
      </c>
      <c r="N824" s="69">
        <v>0.4</v>
      </c>
      <c r="O824" s="69">
        <v>0.4</v>
      </c>
      <c r="P824" s="69" t="s">
        <v>20</v>
      </c>
      <c r="Q824" s="69" t="s">
        <v>3657</v>
      </c>
      <c r="R824" s="69" t="s">
        <v>3658</v>
      </c>
      <c r="S824" s="69" t="s">
        <v>3659</v>
      </c>
      <c r="T824" s="69" t="s">
        <v>3659</v>
      </c>
      <c r="V824" s="213" t="s">
        <v>20</v>
      </c>
    </row>
    <row r="825" spans="1:22" ht="14.4" x14ac:dyDescent="0.3">
      <c r="A825" s="69" t="s">
        <v>4086</v>
      </c>
      <c r="B825" s="69" t="s">
        <v>4086</v>
      </c>
      <c r="C825" s="69" t="s">
        <v>3664</v>
      </c>
      <c r="D825" s="69">
        <v>0</v>
      </c>
      <c r="E825" s="69">
        <v>0</v>
      </c>
      <c r="F825" s="69">
        <v>0</v>
      </c>
      <c r="G825" s="69">
        <v>0</v>
      </c>
      <c r="H825" s="69">
        <v>0</v>
      </c>
      <c r="I825" s="69">
        <v>0.2</v>
      </c>
      <c r="J825" s="69">
        <v>0.14000000000000001</v>
      </c>
      <c r="K825" s="69">
        <v>0.2</v>
      </c>
      <c r="L825" s="69">
        <v>0</v>
      </c>
      <c r="M825" s="69">
        <v>0</v>
      </c>
      <c r="N825" s="69">
        <v>0</v>
      </c>
      <c r="O825" s="69">
        <v>0</v>
      </c>
      <c r="P825" s="69" t="s">
        <v>20</v>
      </c>
      <c r="Q825" s="69" t="s">
        <v>3657</v>
      </c>
      <c r="R825" s="69" t="s">
        <v>3658</v>
      </c>
      <c r="S825" s="69" t="s">
        <v>3659</v>
      </c>
      <c r="T825" s="69" t="s">
        <v>3659</v>
      </c>
      <c r="V825" s="213" t="s">
        <v>20</v>
      </c>
    </row>
    <row r="826" spans="1:22" ht="14.4" x14ac:dyDescent="0.3">
      <c r="A826" s="69" t="s">
        <v>3869</v>
      </c>
      <c r="B826" s="69" t="s">
        <v>3869</v>
      </c>
      <c r="C826" s="69" t="s">
        <v>3664</v>
      </c>
      <c r="D826" s="69">
        <v>0.61</v>
      </c>
      <c r="E826" s="69">
        <v>0</v>
      </c>
      <c r="F826" s="69">
        <v>0</v>
      </c>
      <c r="G826" s="69">
        <v>0</v>
      </c>
      <c r="H826" s="69">
        <v>0</v>
      </c>
      <c r="I826" s="69">
        <v>0</v>
      </c>
      <c r="J826" s="69">
        <v>0</v>
      </c>
      <c r="K826" s="69">
        <v>0</v>
      </c>
      <c r="L826" s="69">
        <v>0</v>
      </c>
      <c r="M826" s="69">
        <v>0</v>
      </c>
      <c r="N826" s="69">
        <v>0</v>
      </c>
      <c r="O826" s="69">
        <v>0</v>
      </c>
      <c r="P826" s="69" t="s">
        <v>20</v>
      </c>
      <c r="Q826" s="69" t="s">
        <v>3657</v>
      </c>
      <c r="R826" s="69" t="s">
        <v>3658</v>
      </c>
      <c r="S826" s="69" t="s">
        <v>3659</v>
      </c>
      <c r="T826" s="69" t="s">
        <v>3659</v>
      </c>
      <c r="V826" s="213" t="s">
        <v>20</v>
      </c>
    </row>
    <row r="827" spans="1:22" ht="14.4" x14ac:dyDescent="0.3">
      <c r="A827" s="69" t="s">
        <v>3870</v>
      </c>
      <c r="B827" s="69" t="s">
        <v>4087</v>
      </c>
      <c r="C827" s="69" t="s">
        <v>3664</v>
      </c>
      <c r="D827" s="69">
        <v>0.85</v>
      </c>
      <c r="E827" s="69">
        <v>0</v>
      </c>
      <c r="F827" s="69">
        <v>0</v>
      </c>
      <c r="G827" s="69">
        <v>0</v>
      </c>
      <c r="H827" s="69">
        <v>0</v>
      </c>
      <c r="I827" s="69">
        <v>0</v>
      </c>
      <c r="J827" s="69">
        <v>0</v>
      </c>
      <c r="K827" s="69">
        <v>0</v>
      </c>
      <c r="L827" s="69">
        <v>0</v>
      </c>
      <c r="M827" s="69">
        <v>0</v>
      </c>
      <c r="N827" s="69">
        <v>0</v>
      </c>
      <c r="O827" s="69">
        <v>0</v>
      </c>
      <c r="P827" s="69" t="s">
        <v>20</v>
      </c>
      <c r="Q827" s="69" t="s">
        <v>3657</v>
      </c>
      <c r="R827" s="69" t="s">
        <v>3658</v>
      </c>
      <c r="S827" s="69" t="s">
        <v>3659</v>
      </c>
      <c r="T827" s="69" t="s">
        <v>3659</v>
      </c>
      <c r="V827" s="213" t="s">
        <v>20</v>
      </c>
    </row>
    <row r="828" spans="1:22" ht="14.4" x14ac:dyDescent="0.3">
      <c r="A828" s="69" t="s">
        <v>4088</v>
      </c>
      <c r="B828" s="69" t="s">
        <v>4089</v>
      </c>
      <c r="C828" s="69" t="s">
        <v>3664</v>
      </c>
      <c r="D828" s="69">
        <v>0.35</v>
      </c>
      <c r="E828" s="69">
        <v>0</v>
      </c>
      <c r="F828" s="69">
        <v>0</v>
      </c>
      <c r="G828" s="69">
        <v>0</v>
      </c>
      <c r="H828" s="69">
        <v>0</v>
      </c>
      <c r="I828" s="69">
        <v>0</v>
      </c>
      <c r="J828" s="69">
        <v>0</v>
      </c>
      <c r="K828" s="69">
        <v>0</v>
      </c>
      <c r="L828" s="69">
        <v>0</v>
      </c>
      <c r="M828" s="69">
        <v>0</v>
      </c>
      <c r="N828" s="69">
        <v>0</v>
      </c>
      <c r="O828" s="69">
        <v>0</v>
      </c>
      <c r="P828" s="69" t="s">
        <v>20</v>
      </c>
      <c r="Q828" s="69" t="s">
        <v>3657</v>
      </c>
      <c r="R828" s="69" t="s">
        <v>3658</v>
      </c>
      <c r="S828" s="69" t="s">
        <v>3659</v>
      </c>
      <c r="T828" s="69" t="s">
        <v>3659</v>
      </c>
      <c r="V828" s="213" t="s">
        <v>20</v>
      </c>
    </row>
    <row r="829" spans="1:22" ht="14.4" x14ac:dyDescent="0.3">
      <c r="A829" s="69" t="s">
        <v>3871</v>
      </c>
      <c r="B829" s="69" t="s">
        <v>3871</v>
      </c>
      <c r="C829" s="69" t="s">
        <v>3664</v>
      </c>
      <c r="D829" s="69">
        <v>0.76</v>
      </c>
      <c r="E829" s="69">
        <v>0.78</v>
      </c>
      <c r="F829" s="69">
        <v>0</v>
      </c>
      <c r="G829" s="69">
        <v>0</v>
      </c>
      <c r="H829" s="69">
        <v>0</v>
      </c>
      <c r="I829" s="69">
        <v>0</v>
      </c>
      <c r="J829" s="69">
        <v>0</v>
      </c>
      <c r="K829" s="69">
        <v>0</v>
      </c>
      <c r="L829" s="69">
        <v>0</v>
      </c>
      <c r="M829" s="69">
        <v>0</v>
      </c>
      <c r="N829" s="69">
        <v>0</v>
      </c>
      <c r="O829" s="69">
        <v>0</v>
      </c>
      <c r="P829" s="69" t="s">
        <v>20</v>
      </c>
      <c r="Q829" s="69" t="s">
        <v>3657</v>
      </c>
      <c r="R829" s="69" t="s">
        <v>3658</v>
      </c>
      <c r="S829" s="69" t="s">
        <v>3659</v>
      </c>
      <c r="T829" s="69" t="s">
        <v>3659</v>
      </c>
      <c r="V829" s="213" t="s">
        <v>20</v>
      </c>
    </row>
    <row r="830" spans="1:22" ht="14.4" x14ac:dyDescent="0.3">
      <c r="A830" s="69" t="s">
        <v>3872</v>
      </c>
      <c r="B830" s="69" t="s">
        <v>3872</v>
      </c>
      <c r="C830" s="69" t="s">
        <v>3664</v>
      </c>
      <c r="D830" s="69">
        <v>0</v>
      </c>
      <c r="E830" s="69">
        <v>0</v>
      </c>
      <c r="F830" s="69">
        <v>0</v>
      </c>
      <c r="G830" s="69">
        <v>0</v>
      </c>
      <c r="H830" s="69">
        <v>0</v>
      </c>
      <c r="I830" s="69">
        <v>0</v>
      </c>
      <c r="J830" s="69">
        <v>0</v>
      </c>
      <c r="K830" s="69">
        <v>0</v>
      </c>
      <c r="L830" s="69">
        <v>0</v>
      </c>
      <c r="M830" s="69">
        <v>0</v>
      </c>
      <c r="N830" s="69">
        <v>0</v>
      </c>
      <c r="O830" s="69">
        <v>0</v>
      </c>
      <c r="P830" s="69" t="s">
        <v>20</v>
      </c>
      <c r="Q830" s="69" t="s">
        <v>3657</v>
      </c>
      <c r="R830" s="69" t="s">
        <v>3658</v>
      </c>
      <c r="S830" s="69" t="s">
        <v>3659</v>
      </c>
      <c r="T830" s="69" t="s">
        <v>3659</v>
      </c>
      <c r="V830" s="213" t="s">
        <v>20</v>
      </c>
    </row>
    <row r="831" spans="1:22" ht="14.4" x14ac:dyDescent="0.3">
      <c r="A831" s="69" t="s">
        <v>3873</v>
      </c>
      <c r="B831" s="69" t="s">
        <v>3873</v>
      </c>
      <c r="C831" s="69" t="s">
        <v>3664</v>
      </c>
      <c r="D831" s="69">
        <v>0</v>
      </c>
      <c r="E831" s="69">
        <v>0</v>
      </c>
      <c r="F831" s="69">
        <v>0</v>
      </c>
      <c r="G831" s="69">
        <v>0</v>
      </c>
      <c r="H831" s="69">
        <v>0</v>
      </c>
      <c r="I831" s="69">
        <v>0</v>
      </c>
      <c r="J831" s="69">
        <v>0</v>
      </c>
      <c r="K831" s="69">
        <v>0</v>
      </c>
      <c r="L831" s="69">
        <v>0</v>
      </c>
      <c r="M831" s="69">
        <v>0</v>
      </c>
      <c r="N831" s="69">
        <v>0</v>
      </c>
      <c r="O831" s="69">
        <v>0</v>
      </c>
      <c r="P831" s="69" t="s">
        <v>20</v>
      </c>
      <c r="Q831" s="69" t="s">
        <v>3657</v>
      </c>
      <c r="R831" s="69" t="s">
        <v>3658</v>
      </c>
      <c r="S831" s="69" t="s">
        <v>3659</v>
      </c>
      <c r="T831" s="69" t="s">
        <v>3659</v>
      </c>
      <c r="V831" s="213" t="s">
        <v>20</v>
      </c>
    </row>
    <row r="832" spans="1:22" ht="14.4" x14ac:dyDescent="0.3">
      <c r="A832" s="69" t="s">
        <v>4090</v>
      </c>
      <c r="B832" s="69" t="s">
        <v>4090</v>
      </c>
      <c r="C832" s="69" t="s">
        <v>3664</v>
      </c>
      <c r="D832" s="69">
        <v>0</v>
      </c>
      <c r="E832" s="69">
        <v>0.13</v>
      </c>
      <c r="F832" s="69">
        <v>0.15</v>
      </c>
      <c r="G832" s="69">
        <v>0.13</v>
      </c>
      <c r="H832" s="69">
        <v>0.23</v>
      </c>
      <c r="I832" s="69">
        <v>0.34</v>
      </c>
      <c r="J832" s="69">
        <v>0.4</v>
      </c>
      <c r="K832" s="69">
        <v>0.42</v>
      </c>
      <c r="L832" s="69">
        <v>0.43</v>
      </c>
      <c r="M832" s="69">
        <v>0.33</v>
      </c>
      <c r="N832" s="69">
        <v>0.26</v>
      </c>
      <c r="O832" s="69">
        <v>0.26</v>
      </c>
      <c r="P832" s="69" t="s">
        <v>20</v>
      </c>
      <c r="Q832" s="69" t="s">
        <v>3657</v>
      </c>
      <c r="R832" s="69" t="s">
        <v>3658</v>
      </c>
      <c r="S832" s="69" t="s">
        <v>3659</v>
      </c>
      <c r="T832" s="69" t="s">
        <v>3659</v>
      </c>
      <c r="V832" s="213" t="s">
        <v>20</v>
      </c>
    </row>
    <row r="833" spans="1:22" ht="14.4" x14ac:dyDescent="0.3">
      <c r="A833" s="69" t="s">
        <v>4091</v>
      </c>
      <c r="B833" s="69" t="s">
        <v>4091</v>
      </c>
      <c r="C833" s="69" t="s">
        <v>3664</v>
      </c>
      <c r="D833" s="69">
        <v>0</v>
      </c>
      <c r="E833" s="69">
        <v>0.13</v>
      </c>
      <c r="F833" s="69">
        <v>0.15</v>
      </c>
      <c r="G833" s="69">
        <v>0.13</v>
      </c>
      <c r="H833" s="69">
        <v>0.23</v>
      </c>
      <c r="I833" s="69">
        <v>0.34</v>
      </c>
      <c r="J833" s="69">
        <v>0.4</v>
      </c>
      <c r="K833" s="69">
        <v>0.42</v>
      </c>
      <c r="L833" s="69">
        <v>0.42</v>
      </c>
      <c r="M833" s="69">
        <v>0.33</v>
      </c>
      <c r="N833" s="69">
        <v>0.17</v>
      </c>
      <c r="O833" s="69">
        <v>0.17</v>
      </c>
      <c r="P833" s="69" t="s">
        <v>20</v>
      </c>
      <c r="Q833" s="69" t="s">
        <v>3657</v>
      </c>
      <c r="R833" s="69" t="s">
        <v>3658</v>
      </c>
      <c r="S833" s="69" t="s">
        <v>3659</v>
      </c>
      <c r="T833" s="69" t="s">
        <v>3659</v>
      </c>
      <c r="V833" s="213" t="s">
        <v>20</v>
      </c>
    </row>
    <row r="834" spans="1:22" ht="14.4" x14ac:dyDescent="0.3">
      <c r="A834" s="69" t="s">
        <v>4092</v>
      </c>
      <c r="B834" s="69" t="s">
        <v>4092</v>
      </c>
      <c r="C834" s="69" t="s">
        <v>3664</v>
      </c>
      <c r="D834" s="69">
        <v>0.1</v>
      </c>
      <c r="E834" s="69">
        <v>0.1</v>
      </c>
      <c r="F834" s="69">
        <v>0.1</v>
      </c>
      <c r="G834" s="69">
        <v>0.3</v>
      </c>
      <c r="H834" s="69">
        <v>0.33</v>
      </c>
      <c r="I834" s="69">
        <v>0.39</v>
      </c>
      <c r="J834" s="69">
        <v>0.4</v>
      </c>
      <c r="K834" s="69">
        <v>0.4</v>
      </c>
      <c r="L834" s="69">
        <v>0.4</v>
      </c>
      <c r="M834" s="69">
        <v>0.4</v>
      </c>
      <c r="N834" s="69">
        <v>0.4</v>
      </c>
      <c r="O834" s="69">
        <v>0.4</v>
      </c>
      <c r="P834" s="69" t="s">
        <v>20</v>
      </c>
      <c r="Q834" s="69" t="s">
        <v>3657</v>
      </c>
      <c r="R834" s="69" t="s">
        <v>3658</v>
      </c>
      <c r="S834" s="69" t="s">
        <v>3659</v>
      </c>
      <c r="T834" s="69" t="s">
        <v>3659</v>
      </c>
      <c r="V834" s="213" t="s">
        <v>20</v>
      </c>
    </row>
    <row r="835" spans="1:22" ht="14.4" x14ac:dyDescent="0.3">
      <c r="A835" s="69" t="s">
        <v>4093</v>
      </c>
      <c r="B835" s="69" t="s">
        <v>4093</v>
      </c>
      <c r="C835" s="69" t="s">
        <v>3664</v>
      </c>
      <c r="D835" s="69">
        <v>0</v>
      </c>
      <c r="E835" s="69">
        <v>0</v>
      </c>
      <c r="F835" s="69">
        <v>0</v>
      </c>
      <c r="G835" s="69">
        <v>0</v>
      </c>
      <c r="H835" s="69">
        <v>0</v>
      </c>
      <c r="I835" s="69">
        <v>0.15</v>
      </c>
      <c r="J835" s="69">
        <v>0.14000000000000001</v>
      </c>
      <c r="K835" s="69">
        <v>0.5</v>
      </c>
      <c r="L835" s="69">
        <v>0.62</v>
      </c>
      <c r="M835" s="69">
        <v>0</v>
      </c>
      <c r="N835" s="69">
        <v>0</v>
      </c>
      <c r="O835" s="69">
        <v>0</v>
      </c>
      <c r="P835" s="69" t="s">
        <v>20</v>
      </c>
      <c r="Q835" s="69" t="s">
        <v>3657</v>
      </c>
      <c r="R835" s="69" t="s">
        <v>3658</v>
      </c>
      <c r="S835" s="69" t="s">
        <v>3659</v>
      </c>
      <c r="T835" s="69" t="s">
        <v>3659</v>
      </c>
      <c r="V835" s="213" t="s">
        <v>20</v>
      </c>
    </row>
    <row r="836" spans="1:22" ht="14.4" x14ac:dyDescent="0.3">
      <c r="A836" s="69" t="s">
        <v>3874</v>
      </c>
      <c r="B836" s="69" t="s">
        <v>3874</v>
      </c>
      <c r="C836" s="69" t="s">
        <v>3664</v>
      </c>
      <c r="D836" s="69">
        <v>0.26</v>
      </c>
      <c r="E836" s="69">
        <v>0.26</v>
      </c>
      <c r="F836" s="69">
        <v>0</v>
      </c>
      <c r="G836" s="69">
        <v>0</v>
      </c>
      <c r="H836" s="69">
        <v>0</v>
      </c>
      <c r="I836" s="69">
        <v>0</v>
      </c>
      <c r="J836" s="69">
        <v>0</v>
      </c>
      <c r="K836" s="69">
        <v>0</v>
      </c>
      <c r="L836" s="69">
        <v>0</v>
      </c>
      <c r="M836" s="69">
        <v>0</v>
      </c>
      <c r="N836" s="69">
        <v>0</v>
      </c>
      <c r="O836" s="69">
        <v>0</v>
      </c>
      <c r="P836" s="69" t="s">
        <v>20</v>
      </c>
      <c r="Q836" s="69" t="s">
        <v>3657</v>
      </c>
      <c r="R836" s="69" t="s">
        <v>3658</v>
      </c>
      <c r="S836" s="69" t="s">
        <v>3659</v>
      </c>
      <c r="T836" s="69" t="s">
        <v>3659</v>
      </c>
      <c r="V836" s="213" t="s">
        <v>20</v>
      </c>
    </row>
    <row r="837" spans="1:22" ht="14.4" x14ac:dyDescent="0.3">
      <c r="A837" s="69" t="s">
        <v>4094</v>
      </c>
      <c r="B837" s="69" t="s">
        <v>4094</v>
      </c>
      <c r="C837" s="69" t="s">
        <v>3665</v>
      </c>
      <c r="D837" s="69">
        <v>0.49</v>
      </c>
      <c r="E837" s="69">
        <v>0.4</v>
      </c>
      <c r="F837" s="69">
        <v>0.4</v>
      </c>
      <c r="G837" s="69">
        <v>0.3</v>
      </c>
      <c r="H837" s="69">
        <v>0.3</v>
      </c>
      <c r="I837" s="69">
        <v>0.2</v>
      </c>
      <c r="J837" s="69">
        <v>0</v>
      </c>
      <c r="K837" s="69">
        <v>0</v>
      </c>
      <c r="L837" s="69">
        <v>0.45</v>
      </c>
      <c r="M837" s="69">
        <v>0.63</v>
      </c>
      <c r="N837" s="69">
        <v>0.6</v>
      </c>
      <c r="O837" s="69">
        <v>0.6</v>
      </c>
      <c r="P837" s="69" t="s">
        <v>20</v>
      </c>
      <c r="Q837" s="69" t="s">
        <v>3657</v>
      </c>
      <c r="R837" s="69" t="s">
        <v>3658</v>
      </c>
      <c r="S837" s="69" t="s">
        <v>3659</v>
      </c>
      <c r="T837" s="69" t="s">
        <v>3659</v>
      </c>
      <c r="V837" s="213" t="s">
        <v>20</v>
      </c>
    </row>
    <row r="838" spans="1:22" ht="14.4" x14ac:dyDescent="0.3">
      <c r="A838" s="69" t="s">
        <v>4095</v>
      </c>
      <c r="B838" s="69" t="s">
        <v>4095</v>
      </c>
      <c r="C838" s="69" t="s">
        <v>3665</v>
      </c>
      <c r="D838" s="69">
        <v>0.5</v>
      </c>
      <c r="E838" s="69">
        <v>0.5</v>
      </c>
      <c r="F838" s="69">
        <v>0.4</v>
      </c>
      <c r="G838" s="69">
        <v>0.28999999999999998</v>
      </c>
      <c r="H838" s="69">
        <v>0.28999999999999998</v>
      </c>
      <c r="I838" s="69">
        <v>0</v>
      </c>
      <c r="J838" s="69">
        <v>0</v>
      </c>
      <c r="K838" s="69">
        <v>0</v>
      </c>
      <c r="L838" s="69">
        <v>0.45</v>
      </c>
      <c r="M838" s="69">
        <v>0.64</v>
      </c>
      <c r="N838" s="69">
        <v>0.46</v>
      </c>
      <c r="O838" s="69">
        <v>0.46</v>
      </c>
      <c r="P838" s="69" t="s">
        <v>20</v>
      </c>
      <c r="Q838" s="69" t="s">
        <v>3657</v>
      </c>
      <c r="R838" s="69" t="s">
        <v>3658</v>
      </c>
      <c r="S838" s="69" t="s">
        <v>3659</v>
      </c>
      <c r="T838" s="69" t="s">
        <v>3659</v>
      </c>
      <c r="V838" s="213" t="s">
        <v>20</v>
      </c>
    </row>
    <row r="839" spans="1:22" ht="14.4" x14ac:dyDescent="0.3">
      <c r="A839" s="69" t="s">
        <v>4096</v>
      </c>
      <c r="B839" s="69" t="s">
        <v>4096</v>
      </c>
      <c r="C839" s="69" t="s">
        <v>3665</v>
      </c>
      <c r="D839" s="69">
        <v>0</v>
      </c>
      <c r="E839" s="69">
        <v>0</v>
      </c>
      <c r="F839" s="69">
        <v>0</v>
      </c>
      <c r="G839" s="69">
        <v>0</v>
      </c>
      <c r="H839" s="69">
        <v>0.95</v>
      </c>
      <c r="I839" s="69">
        <v>0</v>
      </c>
      <c r="J839" s="69">
        <v>0</v>
      </c>
      <c r="K839" s="69">
        <v>0</v>
      </c>
      <c r="L839" s="69">
        <v>0.95</v>
      </c>
      <c r="M839" s="69">
        <v>0</v>
      </c>
      <c r="N839" s="69">
        <v>0</v>
      </c>
      <c r="O839" s="69">
        <v>0</v>
      </c>
      <c r="P839" s="69" t="s">
        <v>20</v>
      </c>
      <c r="Q839" s="69" t="s">
        <v>3657</v>
      </c>
      <c r="R839" s="69" t="s">
        <v>3658</v>
      </c>
      <c r="S839" s="69" t="s">
        <v>3659</v>
      </c>
      <c r="T839" s="69" t="s">
        <v>3659</v>
      </c>
      <c r="V839" s="213" t="s">
        <v>20</v>
      </c>
    </row>
    <row r="840" spans="1:22" ht="14.4" x14ac:dyDescent="0.3">
      <c r="A840" s="69" t="s">
        <v>4097</v>
      </c>
      <c r="B840" s="69" t="s">
        <v>4097</v>
      </c>
      <c r="C840" s="69" t="s">
        <v>3665</v>
      </c>
      <c r="D840" s="69">
        <v>0</v>
      </c>
      <c r="E840" s="69">
        <v>0</v>
      </c>
      <c r="F840" s="69">
        <v>0</v>
      </c>
      <c r="G840" s="69">
        <v>0</v>
      </c>
      <c r="H840" s="69">
        <v>0.27</v>
      </c>
      <c r="I840" s="69">
        <v>0</v>
      </c>
      <c r="J840" s="69">
        <v>0</v>
      </c>
      <c r="K840" s="69">
        <v>0</v>
      </c>
      <c r="L840" s="69">
        <v>0.4</v>
      </c>
      <c r="M840" s="69">
        <v>0</v>
      </c>
      <c r="N840" s="69">
        <v>0</v>
      </c>
      <c r="O840" s="69">
        <v>0</v>
      </c>
      <c r="P840" s="69" t="s">
        <v>20</v>
      </c>
      <c r="Q840" s="69" t="s">
        <v>3657</v>
      </c>
      <c r="R840" s="69" t="s">
        <v>3658</v>
      </c>
      <c r="S840" s="69" t="s">
        <v>3659</v>
      </c>
      <c r="T840" s="69" t="s">
        <v>3659</v>
      </c>
      <c r="V840" s="213" t="s">
        <v>20</v>
      </c>
    </row>
    <row r="841" spans="1:22" ht="14.4" x14ac:dyDescent="0.3">
      <c r="A841" s="69" t="s">
        <v>4098</v>
      </c>
      <c r="B841" s="69" t="s">
        <v>4098</v>
      </c>
      <c r="C841" s="69" t="s">
        <v>3665</v>
      </c>
      <c r="D841" s="69">
        <v>0</v>
      </c>
      <c r="E841" s="69">
        <v>0</v>
      </c>
      <c r="F841" s="69">
        <v>0</v>
      </c>
      <c r="G841" s="69">
        <v>0</v>
      </c>
      <c r="H841" s="69">
        <v>0</v>
      </c>
      <c r="I841" s="69">
        <v>0</v>
      </c>
      <c r="J841" s="69">
        <v>0.81</v>
      </c>
      <c r="K841" s="69">
        <v>0.83</v>
      </c>
      <c r="L841" s="69">
        <v>0.8</v>
      </c>
      <c r="M841" s="69">
        <v>0</v>
      </c>
      <c r="N841" s="69">
        <v>0</v>
      </c>
      <c r="O841" s="69">
        <v>0</v>
      </c>
      <c r="P841" s="69" t="s">
        <v>20</v>
      </c>
      <c r="Q841" s="69" t="s">
        <v>3657</v>
      </c>
      <c r="R841" s="69" t="s">
        <v>3658</v>
      </c>
      <c r="S841" s="69" t="s">
        <v>3659</v>
      </c>
      <c r="T841" s="69" t="s">
        <v>3659</v>
      </c>
      <c r="V841" s="213" t="s">
        <v>20</v>
      </c>
    </row>
    <row r="842" spans="1:22" ht="14.4" x14ac:dyDescent="0.3">
      <c r="A842" s="69" t="s">
        <v>4099</v>
      </c>
      <c r="B842" s="69" t="s">
        <v>4099</v>
      </c>
      <c r="C842" s="69" t="s">
        <v>3665</v>
      </c>
      <c r="D842" s="69">
        <v>0</v>
      </c>
      <c r="E842" s="69">
        <v>0.14000000000000001</v>
      </c>
      <c r="F842" s="69">
        <v>0.16</v>
      </c>
      <c r="G842" s="69">
        <v>0.13</v>
      </c>
      <c r="H842" s="69">
        <v>0.2</v>
      </c>
      <c r="I842" s="69">
        <v>0.41</v>
      </c>
      <c r="J842" s="69">
        <v>0.47</v>
      </c>
      <c r="K842" s="69">
        <v>0.48</v>
      </c>
      <c r="L842" s="69">
        <v>0.5</v>
      </c>
      <c r="M842" s="69">
        <v>0.4</v>
      </c>
      <c r="N842" s="69">
        <v>0.2</v>
      </c>
      <c r="O842" s="69">
        <v>0.2</v>
      </c>
      <c r="P842" s="69" t="s">
        <v>20</v>
      </c>
      <c r="Q842" s="69" t="s">
        <v>3657</v>
      </c>
      <c r="R842" s="69" t="s">
        <v>3658</v>
      </c>
      <c r="S842" s="69" t="s">
        <v>3659</v>
      </c>
      <c r="T842" s="69" t="s">
        <v>3659</v>
      </c>
      <c r="V842" s="213" t="s">
        <v>20</v>
      </c>
    </row>
    <row r="843" spans="1:22" ht="14.4" x14ac:dyDescent="0.3">
      <c r="A843" s="69" t="s">
        <v>4100</v>
      </c>
      <c r="B843" s="69" t="s">
        <v>4100</v>
      </c>
      <c r="C843" s="69" t="s">
        <v>3665</v>
      </c>
      <c r="D843" s="69">
        <v>0</v>
      </c>
      <c r="E843" s="69">
        <v>0.14000000000000001</v>
      </c>
      <c r="F843" s="69">
        <v>0.16</v>
      </c>
      <c r="G843" s="69">
        <v>0.13</v>
      </c>
      <c r="H843" s="69">
        <v>0.2</v>
      </c>
      <c r="I843" s="69">
        <v>0.41</v>
      </c>
      <c r="J843" s="69">
        <v>0.47</v>
      </c>
      <c r="K843" s="69">
        <v>0.48</v>
      </c>
      <c r="L843" s="69">
        <v>0.48</v>
      </c>
      <c r="M843" s="69">
        <v>0.4</v>
      </c>
      <c r="N843" s="69">
        <v>0.2</v>
      </c>
      <c r="O843" s="69">
        <v>0.2</v>
      </c>
      <c r="P843" s="69" t="s">
        <v>20</v>
      </c>
      <c r="Q843" s="69" t="s">
        <v>3657</v>
      </c>
      <c r="R843" s="69" t="s">
        <v>3658</v>
      </c>
      <c r="S843" s="69" t="s">
        <v>3659</v>
      </c>
      <c r="T843" s="69" t="s">
        <v>3659</v>
      </c>
      <c r="V843" s="213" t="s">
        <v>20</v>
      </c>
    </row>
    <row r="844" spans="1:22" ht="14.4" x14ac:dyDescent="0.3">
      <c r="A844" s="69" t="s">
        <v>4101</v>
      </c>
      <c r="B844" s="69" t="s">
        <v>4101</v>
      </c>
      <c r="C844" s="69" t="s">
        <v>3665</v>
      </c>
      <c r="D844" s="69">
        <v>0</v>
      </c>
      <c r="E844" s="69">
        <v>0.14000000000000001</v>
      </c>
      <c r="F844" s="69">
        <v>0.16</v>
      </c>
      <c r="G844" s="69">
        <v>0.13</v>
      </c>
      <c r="H844" s="69">
        <v>0.2</v>
      </c>
      <c r="I844" s="69">
        <v>0.41</v>
      </c>
      <c r="J844" s="69">
        <v>0.47</v>
      </c>
      <c r="K844" s="69">
        <v>0.48</v>
      </c>
      <c r="L844" s="69">
        <v>0.5</v>
      </c>
      <c r="M844" s="69">
        <v>0.4</v>
      </c>
      <c r="N844" s="69">
        <v>0.2</v>
      </c>
      <c r="O844" s="69">
        <v>0.2</v>
      </c>
      <c r="P844" s="69" t="s">
        <v>20</v>
      </c>
      <c r="Q844" s="69" t="s">
        <v>3657</v>
      </c>
      <c r="R844" s="69" t="s">
        <v>3658</v>
      </c>
      <c r="S844" s="69" t="s">
        <v>3659</v>
      </c>
      <c r="T844" s="69" t="s">
        <v>3659</v>
      </c>
      <c r="V844" s="213" t="s">
        <v>20</v>
      </c>
    </row>
    <row r="845" spans="1:22" ht="14.4" x14ac:dyDescent="0.3">
      <c r="A845" s="69" t="s">
        <v>4102</v>
      </c>
      <c r="B845" s="69" t="s">
        <v>4102</v>
      </c>
      <c r="C845" s="69" t="s">
        <v>3665</v>
      </c>
      <c r="D845" s="69">
        <v>0</v>
      </c>
      <c r="E845" s="69">
        <v>0.14000000000000001</v>
      </c>
      <c r="F845" s="69">
        <v>0.16</v>
      </c>
      <c r="G845" s="69">
        <v>0.13</v>
      </c>
      <c r="H845" s="69">
        <v>0.2</v>
      </c>
      <c r="I845" s="69">
        <v>0.41</v>
      </c>
      <c r="J845" s="69">
        <v>0.47</v>
      </c>
      <c r="K845" s="69">
        <v>0.48</v>
      </c>
      <c r="L845" s="69">
        <v>0.48</v>
      </c>
      <c r="M845" s="69">
        <v>0.4</v>
      </c>
      <c r="N845" s="69">
        <v>0.2</v>
      </c>
      <c r="O845" s="69">
        <v>0.2</v>
      </c>
      <c r="P845" s="69" t="s">
        <v>20</v>
      </c>
      <c r="Q845" s="69" t="s">
        <v>3657</v>
      </c>
      <c r="R845" s="69" t="s">
        <v>3658</v>
      </c>
      <c r="S845" s="69" t="s">
        <v>3659</v>
      </c>
      <c r="T845" s="69" t="s">
        <v>3659</v>
      </c>
      <c r="V845" s="213" t="s">
        <v>20</v>
      </c>
    </row>
    <row r="846" spans="1:22" ht="14.4" x14ac:dyDescent="0.3">
      <c r="A846" s="69" t="s">
        <v>4103</v>
      </c>
      <c r="B846" s="69" t="s">
        <v>4103</v>
      </c>
      <c r="C846" s="69" t="s">
        <v>3665</v>
      </c>
      <c r="D846" s="69">
        <v>0</v>
      </c>
      <c r="E846" s="69">
        <v>0</v>
      </c>
      <c r="F846" s="69">
        <v>0</v>
      </c>
      <c r="G846" s="69">
        <v>0</v>
      </c>
      <c r="H846" s="69">
        <v>0</v>
      </c>
      <c r="I846" s="69">
        <v>0</v>
      </c>
      <c r="J846" s="69">
        <v>0.8</v>
      </c>
      <c r="K846" s="69">
        <v>0.8</v>
      </c>
      <c r="L846" s="69">
        <v>0.8</v>
      </c>
      <c r="M846" s="69">
        <v>0</v>
      </c>
      <c r="N846" s="69">
        <v>0</v>
      </c>
      <c r="O846" s="69">
        <v>0</v>
      </c>
      <c r="P846" s="69" t="s">
        <v>20</v>
      </c>
      <c r="Q846" s="69" t="s">
        <v>3657</v>
      </c>
      <c r="R846" s="69" t="s">
        <v>3658</v>
      </c>
      <c r="S846" s="69" t="s">
        <v>3659</v>
      </c>
      <c r="T846" s="69" t="s">
        <v>3659</v>
      </c>
      <c r="V846" s="213" t="s">
        <v>20</v>
      </c>
    </row>
    <row r="847" spans="1:22" ht="14.4" x14ac:dyDescent="0.3">
      <c r="A847" s="69" t="s">
        <v>4104</v>
      </c>
      <c r="B847" s="69" t="s">
        <v>4104</v>
      </c>
      <c r="C847" s="69" t="s">
        <v>3665</v>
      </c>
      <c r="D847" s="69">
        <v>0</v>
      </c>
      <c r="E847" s="69">
        <v>0</v>
      </c>
      <c r="F847" s="69">
        <v>0</v>
      </c>
      <c r="G847" s="69">
        <v>0</v>
      </c>
      <c r="H847" s="69">
        <v>0</v>
      </c>
      <c r="I847" s="69">
        <v>0.15</v>
      </c>
      <c r="J847" s="69">
        <v>0.15</v>
      </c>
      <c r="K847" s="69">
        <v>0.5</v>
      </c>
      <c r="L847" s="69">
        <v>0.95</v>
      </c>
      <c r="M847" s="69">
        <v>0</v>
      </c>
      <c r="N847" s="69">
        <v>0</v>
      </c>
      <c r="O847" s="69">
        <v>0</v>
      </c>
      <c r="P847" s="69" t="s">
        <v>20</v>
      </c>
      <c r="Q847" s="69" t="s">
        <v>3657</v>
      </c>
      <c r="R847" s="69" t="s">
        <v>3658</v>
      </c>
      <c r="S847" s="69" t="s">
        <v>3659</v>
      </c>
      <c r="T847" s="69" t="s">
        <v>3659</v>
      </c>
      <c r="V847" s="213" t="s">
        <v>20</v>
      </c>
    </row>
    <row r="848" spans="1:22" ht="14.4" x14ac:dyDescent="0.3">
      <c r="A848" s="69" t="s">
        <v>4105</v>
      </c>
      <c r="B848" s="69" t="s">
        <v>4105</v>
      </c>
      <c r="C848" s="69" t="s">
        <v>3665</v>
      </c>
      <c r="D848" s="69">
        <v>0</v>
      </c>
      <c r="E848" s="69">
        <v>0</v>
      </c>
      <c r="F848" s="69">
        <v>0</v>
      </c>
      <c r="G848" s="69">
        <v>0</v>
      </c>
      <c r="H848" s="69">
        <v>0</v>
      </c>
      <c r="I848" s="69">
        <v>0.15</v>
      </c>
      <c r="J848" s="69">
        <v>0.15</v>
      </c>
      <c r="K848" s="69">
        <v>0.5</v>
      </c>
      <c r="L848" s="69">
        <v>0.95</v>
      </c>
      <c r="M848" s="69">
        <v>0</v>
      </c>
      <c r="N848" s="69">
        <v>0</v>
      </c>
      <c r="O848" s="69">
        <v>0</v>
      </c>
      <c r="P848" s="69" t="s">
        <v>20</v>
      </c>
      <c r="Q848" s="69" t="s">
        <v>3657</v>
      </c>
      <c r="R848" s="69" t="s">
        <v>3658</v>
      </c>
      <c r="S848" s="69" t="s">
        <v>3659</v>
      </c>
      <c r="T848" s="69" t="s">
        <v>3659</v>
      </c>
      <c r="V848" s="213" t="s">
        <v>20</v>
      </c>
    </row>
    <row r="849" spans="1:22" ht="14.4" x14ac:dyDescent="0.3">
      <c r="A849" s="69" t="s">
        <v>4106</v>
      </c>
      <c r="B849" s="69" t="s">
        <v>4106</v>
      </c>
      <c r="C849" s="69" t="s">
        <v>3665</v>
      </c>
      <c r="D849" s="69">
        <v>0</v>
      </c>
      <c r="E849" s="69">
        <v>0</v>
      </c>
      <c r="F849" s="69">
        <v>0</v>
      </c>
      <c r="G849" s="69">
        <v>0</v>
      </c>
      <c r="H849" s="69">
        <v>0</v>
      </c>
      <c r="I849" s="69">
        <v>0</v>
      </c>
      <c r="J849" s="69">
        <v>0.3</v>
      </c>
      <c r="K849" s="69">
        <v>0.3</v>
      </c>
      <c r="L849" s="69">
        <v>0.3</v>
      </c>
      <c r="M849" s="69">
        <v>0.3</v>
      </c>
      <c r="N849" s="69">
        <v>0</v>
      </c>
      <c r="O849" s="69">
        <v>0</v>
      </c>
      <c r="P849" s="69" t="s">
        <v>20</v>
      </c>
      <c r="Q849" s="69" t="s">
        <v>3657</v>
      </c>
      <c r="R849" s="69" t="s">
        <v>3658</v>
      </c>
      <c r="S849" s="69" t="s">
        <v>3659</v>
      </c>
      <c r="T849" s="69" t="s">
        <v>3659</v>
      </c>
      <c r="V849" s="213" t="s">
        <v>20</v>
      </c>
    </row>
    <row r="850" spans="1:22" ht="14.4" x14ac:dyDescent="0.3">
      <c r="A850" s="69" t="s">
        <v>4107</v>
      </c>
      <c r="B850" s="69" t="s">
        <v>4107</v>
      </c>
      <c r="C850" s="69" t="s">
        <v>3665</v>
      </c>
      <c r="D850" s="69">
        <v>0</v>
      </c>
      <c r="E850" s="69">
        <v>0</v>
      </c>
      <c r="F850" s="69">
        <v>0</v>
      </c>
      <c r="G850" s="69">
        <v>0</v>
      </c>
      <c r="H850" s="69">
        <v>0</v>
      </c>
      <c r="I850" s="69">
        <v>0</v>
      </c>
      <c r="J850" s="69">
        <v>0.3</v>
      </c>
      <c r="K850" s="69">
        <v>0.3</v>
      </c>
      <c r="L850" s="69">
        <v>0.3</v>
      </c>
      <c r="M850" s="69">
        <v>0.3</v>
      </c>
      <c r="N850" s="69">
        <v>0</v>
      </c>
      <c r="O850" s="69">
        <v>0</v>
      </c>
      <c r="P850" s="69" t="s">
        <v>20</v>
      </c>
      <c r="Q850" s="69" t="s">
        <v>3657</v>
      </c>
      <c r="R850" s="69" t="s">
        <v>3658</v>
      </c>
      <c r="S850" s="69" t="s">
        <v>3659</v>
      </c>
      <c r="T850" s="69" t="s">
        <v>3659</v>
      </c>
      <c r="V850" s="213" t="s">
        <v>20</v>
      </c>
    </row>
    <row r="851" spans="1:22" ht="14.4" x14ac:dyDescent="0.3">
      <c r="A851" s="69" t="s">
        <v>4108</v>
      </c>
      <c r="B851" s="69" t="s">
        <v>4108</v>
      </c>
      <c r="C851" s="69" t="s">
        <v>3665</v>
      </c>
      <c r="D851" s="69">
        <v>0</v>
      </c>
      <c r="E851" s="69">
        <v>0</v>
      </c>
      <c r="F851" s="69">
        <v>0</v>
      </c>
      <c r="G851" s="69">
        <v>0</v>
      </c>
      <c r="H851" s="69">
        <v>0</v>
      </c>
      <c r="I851" s="69">
        <v>0</v>
      </c>
      <c r="J851" s="69">
        <v>0.39</v>
      </c>
      <c r="K851" s="69">
        <v>0.51</v>
      </c>
      <c r="L851" s="69">
        <v>0.51</v>
      </c>
      <c r="M851" s="69">
        <v>0.51</v>
      </c>
      <c r="N851" s="69">
        <v>0</v>
      </c>
      <c r="O851" s="69">
        <v>0</v>
      </c>
      <c r="P851" s="69" t="s">
        <v>20</v>
      </c>
      <c r="Q851" s="69" t="s">
        <v>3657</v>
      </c>
      <c r="R851" s="69" t="s">
        <v>3658</v>
      </c>
      <c r="S851" s="69" t="s">
        <v>3659</v>
      </c>
      <c r="T851" s="69" t="s">
        <v>3659</v>
      </c>
      <c r="V851" s="213" t="s">
        <v>20</v>
      </c>
    </row>
    <row r="852" spans="1:22" ht="14.4" x14ac:dyDescent="0.3">
      <c r="A852" s="69" t="s">
        <v>4109</v>
      </c>
      <c r="B852" s="69" t="s">
        <v>4109</v>
      </c>
      <c r="C852" s="69" t="s">
        <v>3665</v>
      </c>
      <c r="D852" s="69">
        <v>0</v>
      </c>
      <c r="E852" s="69">
        <v>0</v>
      </c>
      <c r="F852" s="69">
        <v>0</v>
      </c>
      <c r="G852" s="69">
        <v>0</v>
      </c>
      <c r="H852" s="69">
        <v>0</v>
      </c>
      <c r="I852" s="69">
        <v>0</v>
      </c>
      <c r="J852" s="69">
        <v>0.75</v>
      </c>
      <c r="K852" s="69">
        <v>0.45</v>
      </c>
      <c r="L852" s="69">
        <v>0.4</v>
      </c>
      <c r="M852" s="69">
        <v>0</v>
      </c>
      <c r="N852" s="69">
        <v>0</v>
      </c>
      <c r="O852" s="69">
        <v>0</v>
      </c>
      <c r="P852" s="69" t="s">
        <v>20</v>
      </c>
      <c r="Q852" s="69" t="s">
        <v>3657</v>
      </c>
      <c r="R852" s="69" t="s">
        <v>3658</v>
      </c>
      <c r="S852" s="69" t="s">
        <v>3659</v>
      </c>
      <c r="T852" s="69" t="s">
        <v>3659</v>
      </c>
      <c r="V852" s="213" t="s">
        <v>20</v>
      </c>
    </row>
    <row r="853" spans="1:22" ht="14.4" x14ac:dyDescent="0.3">
      <c r="A853" s="69" t="s">
        <v>4110</v>
      </c>
      <c r="B853" s="69" t="s">
        <v>4110</v>
      </c>
      <c r="C853" s="69" t="s">
        <v>3665</v>
      </c>
      <c r="D853" s="69">
        <v>0</v>
      </c>
      <c r="E853" s="69">
        <v>0</v>
      </c>
      <c r="F853" s="69">
        <v>0</v>
      </c>
      <c r="G853" s="69">
        <v>0</v>
      </c>
      <c r="H853" s="69">
        <v>0</v>
      </c>
      <c r="I853" s="69">
        <v>0</v>
      </c>
      <c r="J853" s="69">
        <v>0.6</v>
      </c>
      <c r="K853" s="69">
        <v>0.6</v>
      </c>
      <c r="L853" s="69">
        <v>0.6</v>
      </c>
      <c r="M853" s="69">
        <v>0</v>
      </c>
      <c r="N853" s="69">
        <v>0</v>
      </c>
      <c r="O853" s="69">
        <v>0</v>
      </c>
      <c r="P853" s="69" t="s">
        <v>20</v>
      </c>
      <c r="Q853" s="69" t="s">
        <v>3657</v>
      </c>
      <c r="R853" s="69" t="s">
        <v>3658</v>
      </c>
      <c r="S853" s="69" t="s">
        <v>3659</v>
      </c>
      <c r="T853" s="69" t="s">
        <v>3659</v>
      </c>
      <c r="V853" s="213" t="s">
        <v>20</v>
      </c>
    </row>
    <row r="854" spans="1:22" ht="14.4" x14ac:dyDescent="0.3">
      <c r="A854" s="69" t="s">
        <v>4111</v>
      </c>
      <c r="B854" s="69" t="s">
        <v>4112</v>
      </c>
      <c r="C854" s="69" t="s">
        <v>3665</v>
      </c>
      <c r="D854" s="69">
        <v>0.3</v>
      </c>
      <c r="E854" s="69">
        <v>0</v>
      </c>
      <c r="F854" s="69">
        <v>0</v>
      </c>
      <c r="G854" s="69">
        <v>0</v>
      </c>
      <c r="H854" s="69">
        <v>0</v>
      </c>
      <c r="I854" s="69">
        <v>0</v>
      </c>
      <c r="J854" s="69">
        <v>0</v>
      </c>
      <c r="K854" s="69">
        <v>0</v>
      </c>
      <c r="L854" s="69">
        <v>0</v>
      </c>
      <c r="M854" s="69">
        <v>0</v>
      </c>
      <c r="N854" s="69">
        <v>0</v>
      </c>
      <c r="O854" s="69">
        <v>0</v>
      </c>
      <c r="P854" s="69" t="s">
        <v>20</v>
      </c>
      <c r="Q854" s="69" t="s">
        <v>3657</v>
      </c>
      <c r="R854" s="69" t="s">
        <v>3658</v>
      </c>
      <c r="S854" s="69" t="s">
        <v>3659</v>
      </c>
      <c r="T854" s="69" t="s">
        <v>3659</v>
      </c>
      <c r="V854" s="213" t="s">
        <v>20</v>
      </c>
    </row>
    <row r="855" spans="1:22" ht="14.4" x14ac:dyDescent="0.3">
      <c r="A855" s="69" t="s">
        <v>4113</v>
      </c>
      <c r="B855" s="69" t="s">
        <v>4114</v>
      </c>
      <c r="C855" s="69" t="s">
        <v>3665</v>
      </c>
      <c r="D855" s="69">
        <v>8.9600000000000009</v>
      </c>
      <c r="E855" s="69">
        <v>8.9600000000000009</v>
      </c>
      <c r="F855" s="69">
        <v>8.9600000000000009</v>
      </c>
      <c r="G855" s="69">
        <v>8.9600000000000009</v>
      </c>
      <c r="H855" s="69">
        <v>8.9600000000000009</v>
      </c>
      <c r="I855" s="69">
        <v>9.9499999999999993</v>
      </c>
      <c r="J855" s="69">
        <v>9.9499999999999993</v>
      </c>
      <c r="K855" s="69">
        <v>9.9499999999999993</v>
      </c>
      <c r="L855" s="69">
        <v>9.9499999999999993</v>
      </c>
      <c r="M855" s="69">
        <v>8.9600000000000009</v>
      </c>
      <c r="N855" s="69">
        <v>8.9600000000000009</v>
      </c>
      <c r="O855" s="69">
        <v>8.9600000000000009</v>
      </c>
      <c r="P855" s="69" t="s">
        <v>20</v>
      </c>
      <c r="Q855" s="69" t="s">
        <v>3657</v>
      </c>
      <c r="R855" s="69" t="s">
        <v>3658</v>
      </c>
      <c r="S855" s="69" t="s">
        <v>3659</v>
      </c>
      <c r="T855" s="69" t="s">
        <v>3659</v>
      </c>
      <c r="V855" s="213" t="s">
        <v>20</v>
      </c>
    </row>
    <row r="856" spans="1:22" ht="14.4" x14ac:dyDescent="0.3">
      <c r="A856" s="69" t="s">
        <v>4115</v>
      </c>
      <c r="B856" s="69" t="s">
        <v>4116</v>
      </c>
      <c r="C856" s="69" t="s">
        <v>3665</v>
      </c>
      <c r="D856" s="69">
        <v>0.86</v>
      </c>
      <c r="E856" s="69">
        <v>0.86</v>
      </c>
      <c r="F856" s="69">
        <v>0.86</v>
      </c>
      <c r="G856" s="69">
        <v>0.86</v>
      </c>
      <c r="H856" s="69">
        <v>0.86</v>
      </c>
      <c r="I856" s="69">
        <v>0.95</v>
      </c>
      <c r="J856" s="69">
        <v>0.95</v>
      </c>
      <c r="K856" s="69">
        <v>0.95</v>
      </c>
      <c r="L856" s="69">
        <v>0.95</v>
      </c>
      <c r="M856" s="69">
        <v>0.86</v>
      </c>
      <c r="N856" s="69">
        <v>0.86</v>
      </c>
      <c r="O856" s="69">
        <v>0.86</v>
      </c>
      <c r="P856" s="69" t="s">
        <v>20</v>
      </c>
      <c r="Q856" s="69" t="s">
        <v>3657</v>
      </c>
      <c r="R856" s="69" t="s">
        <v>3658</v>
      </c>
      <c r="S856" s="69" t="s">
        <v>3659</v>
      </c>
      <c r="T856" s="69" t="s">
        <v>3659</v>
      </c>
      <c r="V856" s="213" t="s">
        <v>20</v>
      </c>
    </row>
    <row r="857" spans="1:22" ht="14.4" x14ac:dyDescent="0.3">
      <c r="A857" s="69" t="s">
        <v>3875</v>
      </c>
      <c r="B857" s="69" t="s">
        <v>3875</v>
      </c>
      <c r="C857" s="69" t="s">
        <v>3665</v>
      </c>
      <c r="D857" s="69">
        <v>0.81</v>
      </c>
      <c r="E857" s="69">
        <v>0</v>
      </c>
      <c r="F857" s="69">
        <v>0</v>
      </c>
      <c r="G857" s="69">
        <v>0</v>
      </c>
      <c r="H857" s="69">
        <v>0</v>
      </c>
      <c r="I857" s="69">
        <v>0</v>
      </c>
      <c r="J857" s="69">
        <v>0</v>
      </c>
      <c r="K857" s="69">
        <v>0</v>
      </c>
      <c r="L857" s="69">
        <v>0</v>
      </c>
      <c r="M857" s="69">
        <v>0</v>
      </c>
      <c r="N857" s="69">
        <v>0</v>
      </c>
      <c r="O857" s="69">
        <v>0</v>
      </c>
      <c r="P857" s="69" t="s">
        <v>20</v>
      </c>
      <c r="Q857" s="69" t="s">
        <v>3657</v>
      </c>
      <c r="R857" s="69" t="s">
        <v>3658</v>
      </c>
      <c r="S857" s="69" t="s">
        <v>3659</v>
      </c>
      <c r="T857" s="69" t="s">
        <v>3659</v>
      </c>
      <c r="V857" s="213" t="s">
        <v>20</v>
      </c>
    </row>
    <row r="858" spans="1:22" ht="14.4" x14ac:dyDescent="0.3">
      <c r="A858" s="69" t="s">
        <v>3876</v>
      </c>
      <c r="B858" s="69" t="s">
        <v>3876</v>
      </c>
      <c r="C858" s="69" t="s">
        <v>3665</v>
      </c>
      <c r="D858" s="69">
        <v>0.99</v>
      </c>
      <c r="E858" s="69">
        <v>0.99</v>
      </c>
      <c r="F858" s="69">
        <v>0</v>
      </c>
      <c r="G858" s="69">
        <v>0</v>
      </c>
      <c r="H858" s="69">
        <v>0</v>
      </c>
      <c r="I858" s="69">
        <v>0</v>
      </c>
      <c r="J858" s="69">
        <v>0</v>
      </c>
      <c r="K858" s="69">
        <v>0</v>
      </c>
      <c r="L858" s="69">
        <v>0</v>
      </c>
      <c r="M858" s="69">
        <v>0</v>
      </c>
      <c r="N858" s="69">
        <v>0</v>
      </c>
      <c r="O858" s="69">
        <v>0</v>
      </c>
      <c r="P858" s="69" t="s">
        <v>20</v>
      </c>
      <c r="Q858" s="69" t="s">
        <v>3657</v>
      </c>
      <c r="R858" s="69" t="s">
        <v>3658</v>
      </c>
      <c r="S858" s="69" t="s">
        <v>3659</v>
      </c>
      <c r="T858" s="69" t="s">
        <v>3659</v>
      </c>
      <c r="V858" s="213" t="s">
        <v>20</v>
      </c>
    </row>
    <row r="859" spans="1:22" ht="14.4" x14ac:dyDescent="0.3">
      <c r="A859" s="69" t="s">
        <v>3877</v>
      </c>
      <c r="B859" s="69" t="s">
        <v>3877</v>
      </c>
      <c r="C859" s="69" t="s">
        <v>3665</v>
      </c>
      <c r="D859" s="69">
        <v>0.46</v>
      </c>
      <c r="E859" s="69">
        <v>0.45</v>
      </c>
      <c r="F859" s="69">
        <v>0</v>
      </c>
      <c r="G859" s="69">
        <v>0</v>
      </c>
      <c r="H859" s="69">
        <v>0</v>
      </c>
      <c r="I859" s="69">
        <v>0</v>
      </c>
      <c r="J859" s="69">
        <v>0</v>
      </c>
      <c r="K859" s="69">
        <v>0</v>
      </c>
      <c r="L859" s="69">
        <v>0</v>
      </c>
      <c r="M859" s="69">
        <v>0</v>
      </c>
      <c r="N859" s="69">
        <v>0</v>
      </c>
      <c r="O859" s="69">
        <v>0</v>
      </c>
      <c r="P859" s="69" t="s">
        <v>20</v>
      </c>
      <c r="Q859" s="69" t="s">
        <v>3657</v>
      </c>
      <c r="R859" s="69" t="s">
        <v>3658</v>
      </c>
      <c r="S859" s="69" t="s">
        <v>3659</v>
      </c>
      <c r="T859" s="69" t="s">
        <v>3659</v>
      </c>
      <c r="V859" s="213" t="s">
        <v>20</v>
      </c>
    </row>
    <row r="860" spans="1:22" ht="14.4" x14ac:dyDescent="0.3">
      <c r="A860" s="69" t="s">
        <v>3878</v>
      </c>
      <c r="B860" s="69" t="s">
        <v>3878</v>
      </c>
      <c r="C860" s="69" t="s">
        <v>3665</v>
      </c>
      <c r="D860" s="69">
        <v>0</v>
      </c>
      <c r="E860" s="69">
        <v>0</v>
      </c>
      <c r="F860" s="69">
        <v>0</v>
      </c>
      <c r="G860" s="69">
        <v>0</v>
      </c>
      <c r="H860" s="69">
        <v>0</v>
      </c>
      <c r="I860" s="69">
        <v>0</v>
      </c>
      <c r="J860" s="69">
        <v>0</v>
      </c>
      <c r="K860" s="69">
        <v>0</v>
      </c>
      <c r="L860" s="69">
        <v>0</v>
      </c>
      <c r="M860" s="69">
        <v>0</v>
      </c>
      <c r="N860" s="69">
        <v>0</v>
      </c>
      <c r="O860" s="69">
        <v>0</v>
      </c>
      <c r="P860" s="69" t="s">
        <v>20</v>
      </c>
      <c r="Q860" s="69" t="s">
        <v>3657</v>
      </c>
      <c r="R860" s="69" t="s">
        <v>3658</v>
      </c>
      <c r="S860" s="69" t="s">
        <v>3659</v>
      </c>
      <c r="T860" s="69" t="s">
        <v>3659</v>
      </c>
      <c r="V860" s="213" t="s">
        <v>20</v>
      </c>
    </row>
    <row r="861" spans="1:22" ht="14.4" x14ac:dyDescent="0.3">
      <c r="A861" s="69" t="s">
        <v>3879</v>
      </c>
      <c r="B861" s="69" t="s">
        <v>3879</v>
      </c>
      <c r="C861" s="69" t="s">
        <v>3665</v>
      </c>
      <c r="D861" s="69">
        <v>0</v>
      </c>
      <c r="E861" s="69">
        <v>0</v>
      </c>
      <c r="F861" s="69">
        <v>0</v>
      </c>
      <c r="G861" s="69">
        <v>0</v>
      </c>
      <c r="H861" s="69">
        <v>0</v>
      </c>
      <c r="I861" s="69">
        <v>0</v>
      </c>
      <c r="J861" s="69">
        <v>0</v>
      </c>
      <c r="K861" s="69">
        <v>0</v>
      </c>
      <c r="L861" s="69">
        <v>0</v>
      </c>
      <c r="M861" s="69">
        <v>0</v>
      </c>
      <c r="N861" s="69">
        <v>0</v>
      </c>
      <c r="O861" s="69">
        <v>0</v>
      </c>
      <c r="P861" s="69" t="s">
        <v>20</v>
      </c>
      <c r="Q861" s="69" t="s">
        <v>3657</v>
      </c>
      <c r="R861" s="69" t="s">
        <v>3658</v>
      </c>
      <c r="S861" s="69" t="s">
        <v>3659</v>
      </c>
      <c r="T861" s="69" t="s">
        <v>3659</v>
      </c>
      <c r="V861" s="213" t="s">
        <v>20</v>
      </c>
    </row>
    <row r="862" spans="1:22" ht="14.4" x14ac:dyDescent="0.3">
      <c r="A862" s="69" t="s">
        <v>4117</v>
      </c>
      <c r="B862" s="69" t="s">
        <v>4117</v>
      </c>
      <c r="C862" s="69" t="s">
        <v>3668</v>
      </c>
      <c r="D862" s="69">
        <v>0</v>
      </c>
      <c r="E862" s="69">
        <v>0.12</v>
      </c>
      <c r="F862" s="69">
        <v>0.14000000000000001</v>
      </c>
      <c r="G862" s="69">
        <v>0.15</v>
      </c>
      <c r="H862" s="69">
        <v>0.12</v>
      </c>
      <c r="I862" s="69">
        <v>0.24</v>
      </c>
      <c r="J862" s="69">
        <v>0.24</v>
      </c>
      <c r="K862" s="69">
        <v>0.24</v>
      </c>
      <c r="L862" s="69">
        <v>0.3</v>
      </c>
      <c r="M862" s="69">
        <v>0.21</v>
      </c>
      <c r="N862" s="69">
        <v>0.2</v>
      </c>
      <c r="O862" s="69">
        <v>0.2</v>
      </c>
      <c r="P862" s="69" t="s">
        <v>20</v>
      </c>
      <c r="Q862" s="69" t="s">
        <v>3657</v>
      </c>
      <c r="R862" s="69" t="s">
        <v>3658</v>
      </c>
      <c r="S862" s="69" t="s">
        <v>3659</v>
      </c>
      <c r="T862" s="69" t="s">
        <v>3659</v>
      </c>
      <c r="V862" s="213" t="s">
        <v>20</v>
      </c>
    </row>
    <row r="863" spans="1:22" ht="14.4" x14ac:dyDescent="0.3">
      <c r="A863" s="69" t="s">
        <v>4118</v>
      </c>
      <c r="B863" s="69" t="s">
        <v>4118</v>
      </c>
      <c r="C863" s="69" t="s">
        <v>3668</v>
      </c>
      <c r="D863" s="69">
        <v>0</v>
      </c>
      <c r="E863" s="69">
        <v>0.12</v>
      </c>
      <c r="F863" s="69">
        <v>0.14000000000000001</v>
      </c>
      <c r="G863" s="69">
        <v>0.1</v>
      </c>
      <c r="H863" s="69">
        <v>0.1</v>
      </c>
      <c r="I863" s="69">
        <v>0.12</v>
      </c>
      <c r="J863" s="69">
        <v>0.24</v>
      </c>
      <c r="K863" s="69">
        <v>0.24</v>
      </c>
      <c r="L863" s="69">
        <v>0.24</v>
      </c>
      <c r="M863" s="69">
        <v>0.21</v>
      </c>
      <c r="N863" s="69">
        <v>0.11</v>
      </c>
      <c r="O863" s="69">
        <v>0.11</v>
      </c>
      <c r="P863" s="69" t="s">
        <v>20</v>
      </c>
      <c r="Q863" s="69" t="s">
        <v>3657</v>
      </c>
      <c r="R863" s="69" t="s">
        <v>3658</v>
      </c>
      <c r="S863" s="69" t="s">
        <v>3659</v>
      </c>
      <c r="T863" s="69" t="s">
        <v>3659</v>
      </c>
      <c r="V863" s="213" t="s">
        <v>20</v>
      </c>
    </row>
    <row r="864" spans="1:22" ht="14.4" x14ac:dyDescent="0.3">
      <c r="A864" s="69" t="s">
        <v>4119</v>
      </c>
      <c r="B864" s="69" t="s">
        <v>4119</v>
      </c>
      <c r="C864" s="69" t="s">
        <v>3668</v>
      </c>
      <c r="D864" s="69">
        <v>0</v>
      </c>
      <c r="E864" s="69">
        <v>0.12</v>
      </c>
      <c r="F864" s="69">
        <v>0.14000000000000001</v>
      </c>
      <c r="G864" s="69">
        <v>0.15</v>
      </c>
      <c r="H864" s="69">
        <v>0.12</v>
      </c>
      <c r="I864" s="69">
        <v>0.24</v>
      </c>
      <c r="J864" s="69">
        <v>0.24</v>
      </c>
      <c r="K864" s="69">
        <v>0.24</v>
      </c>
      <c r="L864" s="69">
        <v>0.3</v>
      </c>
      <c r="M864" s="69">
        <v>0.21</v>
      </c>
      <c r="N864" s="69">
        <v>0.2</v>
      </c>
      <c r="O864" s="69">
        <v>0.2</v>
      </c>
      <c r="P864" s="69" t="s">
        <v>20</v>
      </c>
      <c r="Q864" s="69" t="s">
        <v>3657</v>
      </c>
      <c r="R864" s="69" t="s">
        <v>3658</v>
      </c>
      <c r="S864" s="69" t="s">
        <v>3659</v>
      </c>
      <c r="T864" s="69" t="s">
        <v>3659</v>
      </c>
      <c r="V864" s="213" t="s">
        <v>20</v>
      </c>
    </row>
    <row r="865" spans="1:22" ht="14.4" x14ac:dyDescent="0.3">
      <c r="A865" s="69" t="s">
        <v>4120</v>
      </c>
      <c r="B865" s="69" t="s">
        <v>4120</v>
      </c>
      <c r="C865" s="69" t="s">
        <v>3668</v>
      </c>
      <c r="D865" s="69">
        <v>0</v>
      </c>
      <c r="E865" s="69">
        <v>0.12</v>
      </c>
      <c r="F865" s="69">
        <v>0.14000000000000001</v>
      </c>
      <c r="G865" s="69">
        <v>0.1</v>
      </c>
      <c r="H865" s="69">
        <v>0.1</v>
      </c>
      <c r="I865" s="69">
        <v>0.12</v>
      </c>
      <c r="J865" s="69">
        <v>0.12</v>
      </c>
      <c r="K865" s="69">
        <v>0.24</v>
      </c>
      <c r="L865" s="69">
        <v>0.24</v>
      </c>
      <c r="M865" s="69">
        <v>0.21</v>
      </c>
      <c r="N865" s="69">
        <v>0.11</v>
      </c>
      <c r="O865" s="69">
        <v>0.11</v>
      </c>
      <c r="P865" s="69" t="s">
        <v>20</v>
      </c>
      <c r="Q865" s="69" t="s">
        <v>3657</v>
      </c>
      <c r="R865" s="69" t="s">
        <v>3658</v>
      </c>
      <c r="S865" s="69" t="s">
        <v>3659</v>
      </c>
      <c r="T865" s="69" t="s">
        <v>3659</v>
      </c>
      <c r="V865" s="213" t="s">
        <v>20</v>
      </c>
    </row>
    <row r="866" spans="1:22" ht="14.4" x14ac:dyDescent="0.3">
      <c r="A866" s="69" t="s">
        <v>4121</v>
      </c>
      <c r="B866" s="69" t="s">
        <v>4121</v>
      </c>
      <c r="C866" s="69" t="s">
        <v>3668</v>
      </c>
      <c r="D866" s="69">
        <v>0.5</v>
      </c>
      <c r="E866" s="69">
        <v>0.5</v>
      </c>
      <c r="F866" s="69">
        <v>0.4</v>
      </c>
      <c r="G866" s="69">
        <v>0.12</v>
      </c>
      <c r="H866" s="69">
        <v>0.12</v>
      </c>
      <c r="I866" s="69">
        <v>0.2</v>
      </c>
      <c r="J866" s="69">
        <v>0</v>
      </c>
      <c r="K866" s="69">
        <v>0</v>
      </c>
      <c r="L866" s="69">
        <v>0.4</v>
      </c>
      <c r="M866" s="69">
        <v>0.2</v>
      </c>
      <c r="N866" s="69">
        <v>0.2</v>
      </c>
      <c r="O866" s="69">
        <v>0.2</v>
      </c>
      <c r="P866" s="69" t="s">
        <v>20</v>
      </c>
      <c r="Q866" s="69" t="s">
        <v>3657</v>
      </c>
      <c r="R866" s="69" t="s">
        <v>3658</v>
      </c>
      <c r="S866" s="69" t="s">
        <v>3659</v>
      </c>
      <c r="T866" s="69" t="s">
        <v>3659</v>
      </c>
      <c r="V866" s="213" t="s">
        <v>20</v>
      </c>
    </row>
    <row r="867" spans="1:22" ht="14.4" x14ac:dyDescent="0.3">
      <c r="A867" s="69" t="s">
        <v>4122</v>
      </c>
      <c r="B867" s="69" t="s">
        <v>4122</v>
      </c>
      <c r="C867" s="69" t="s">
        <v>3668</v>
      </c>
      <c r="D867" s="69">
        <v>0</v>
      </c>
      <c r="E867" s="69">
        <v>0</v>
      </c>
      <c r="F867" s="69">
        <v>0</v>
      </c>
      <c r="G867" s="69">
        <v>0</v>
      </c>
      <c r="H867" s="69">
        <v>0</v>
      </c>
      <c r="I867" s="69">
        <v>0.15</v>
      </c>
      <c r="J867" s="69">
        <v>0.15</v>
      </c>
      <c r="K867" s="69">
        <v>0.5</v>
      </c>
      <c r="L867" s="69">
        <v>0.95</v>
      </c>
      <c r="M867" s="69">
        <v>0</v>
      </c>
      <c r="N867" s="69">
        <v>0</v>
      </c>
      <c r="O867" s="69">
        <v>0</v>
      </c>
      <c r="P867" s="69" t="s">
        <v>20</v>
      </c>
      <c r="Q867" s="69" t="s">
        <v>3657</v>
      </c>
      <c r="R867" s="69" t="s">
        <v>3658</v>
      </c>
      <c r="S867" s="69" t="s">
        <v>3659</v>
      </c>
      <c r="T867" s="69" t="s">
        <v>3659</v>
      </c>
      <c r="V867" s="213" t="s">
        <v>20</v>
      </c>
    </row>
    <row r="868" spans="1:22" ht="14.4" x14ac:dyDescent="0.3">
      <c r="A868" s="69" t="s">
        <v>4123</v>
      </c>
      <c r="B868" s="69" t="s">
        <v>4123</v>
      </c>
      <c r="C868" s="69" t="s">
        <v>3668</v>
      </c>
      <c r="D868" s="69">
        <v>0</v>
      </c>
      <c r="E868" s="69">
        <v>0</v>
      </c>
      <c r="F868" s="69">
        <v>0</v>
      </c>
      <c r="G868" s="69">
        <v>0</v>
      </c>
      <c r="H868" s="69">
        <v>0</v>
      </c>
      <c r="I868" s="69">
        <v>0</v>
      </c>
      <c r="J868" s="69">
        <v>0</v>
      </c>
      <c r="K868" s="69">
        <v>0</v>
      </c>
      <c r="L868" s="69">
        <v>0.6</v>
      </c>
      <c r="M868" s="69">
        <v>0</v>
      </c>
      <c r="N868" s="69">
        <v>0</v>
      </c>
      <c r="O868" s="69">
        <v>0</v>
      </c>
      <c r="P868" s="69" t="s">
        <v>20</v>
      </c>
      <c r="Q868" s="69" t="s">
        <v>3657</v>
      </c>
      <c r="R868" s="69" t="s">
        <v>3658</v>
      </c>
      <c r="S868" s="69" t="s">
        <v>3659</v>
      </c>
      <c r="T868" s="69" t="s">
        <v>3659</v>
      </c>
      <c r="V868" s="213" t="s">
        <v>20</v>
      </c>
    </row>
    <row r="869" spans="1:22" ht="14.4" x14ac:dyDescent="0.3">
      <c r="A869" s="69" t="s">
        <v>4124</v>
      </c>
      <c r="B869" s="69" t="s">
        <v>4124</v>
      </c>
      <c r="C869" s="69" t="s">
        <v>3668</v>
      </c>
      <c r="D869" s="69">
        <v>0</v>
      </c>
      <c r="E869" s="69">
        <v>0</v>
      </c>
      <c r="F869" s="69">
        <v>0</v>
      </c>
      <c r="G869" s="69">
        <v>0.12</v>
      </c>
      <c r="H869" s="69">
        <v>0.12</v>
      </c>
      <c r="I869" s="69">
        <v>0</v>
      </c>
      <c r="J869" s="69">
        <v>0</v>
      </c>
      <c r="K869" s="69">
        <v>0</v>
      </c>
      <c r="L869" s="69">
        <v>0</v>
      </c>
      <c r="M869" s="69">
        <v>0.2</v>
      </c>
      <c r="N869" s="69">
        <v>0.2</v>
      </c>
      <c r="O869" s="69">
        <v>0.2</v>
      </c>
      <c r="P869" s="69" t="s">
        <v>20</v>
      </c>
      <c r="Q869" s="69" t="s">
        <v>3657</v>
      </c>
      <c r="R869" s="69" t="s">
        <v>3658</v>
      </c>
      <c r="S869" s="69" t="s">
        <v>3659</v>
      </c>
      <c r="T869" s="69" t="s">
        <v>3659</v>
      </c>
      <c r="V869" s="213" t="s">
        <v>20</v>
      </c>
    </row>
    <row r="870" spans="1:22" ht="14.4" x14ac:dyDescent="0.3">
      <c r="A870" s="69" t="s">
        <v>4125</v>
      </c>
      <c r="B870" s="69" t="s">
        <v>4125</v>
      </c>
      <c r="C870" s="69" t="s">
        <v>3668</v>
      </c>
      <c r="D870" s="69">
        <v>0</v>
      </c>
      <c r="E870" s="69">
        <v>0</v>
      </c>
      <c r="F870" s="69">
        <v>0</v>
      </c>
      <c r="G870" s="69">
        <v>0.12</v>
      </c>
      <c r="H870" s="69">
        <v>0.12</v>
      </c>
      <c r="I870" s="69">
        <v>0</v>
      </c>
      <c r="J870" s="69">
        <v>0</v>
      </c>
      <c r="K870" s="69">
        <v>0</v>
      </c>
      <c r="L870" s="69">
        <v>0</v>
      </c>
      <c r="M870" s="69">
        <v>0.2</v>
      </c>
      <c r="N870" s="69">
        <v>0.2</v>
      </c>
      <c r="O870" s="69">
        <v>0.2</v>
      </c>
      <c r="P870" s="69" t="s">
        <v>20</v>
      </c>
      <c r="Q870" s="69" t="s">
        <v>3657</v>
      </c>
      <c r="R870" s="69" t="s">
        <v>3658</v>
      </c>
      <c r="S870" s="69" t="s">
        <v>3659</v>
      </c>
      <c r="T870" s="69" t="s">
        <v>3659</v>
      </c>
      <c r="V870" s="213" t="s">
        <v>20</v>
      </c>
    </row>
    <row r="871" spans="1:22" ht="14.4" x14ac:dyDescent="0.3">
      <c r="A871" s="69" t="s">
        <v>4126</v>
      </c>
      <c r="B871" s="69" t="s">
        <v>4126</v>
      </c>
      <c r="C871" s="69" t="s">
        <v>3668</v>
      </c>
      <c r="D871" s="69">
        <v>0</v>
      </c>
      <c r="E871" s="69">
        <v>0</v>
      </c>
      <c r="F871" s="69">
        <v>0</v>
      </c>
      <c r="G871" s="69">
        <v>0.12</v>
      </c>
      <c r="H871" s="69">
        <v>0.12</v>
      </c>
      <c r="I871" s="69">
        <v>0</v>
      </c>
      <c r="J871" s="69">
        <v>0</v>
      </c>
      <c r="K871" s="69">
        <v>0</v>
      </c>
      <c r="L871" s="69">
        <v>0</v>
      </c>
      <c r="M871" s="69">
        <v>0.2</v>
      </c>
      <c r="N871" s="69">
        <v>0.2</v>
      </c>
      <c r="O871" s="69">
        <v>0.2</v>
      </c>
      <c r="P871" s="69" t="s">
        <v>20</v>
      </c>
      <c r="Q871" s="69" t="s">
        <v>3657</v>
      </c>
      <c r="R871" s="69" t="s">
        <v>3658</v>
      </c>
      <c r="S871" s="69" t="s">
        <v>3659</v>
      </c>
      <c r="T871" s="69" t="s">
        <v>3659</v>
      </c>
      <c r="V871" s="213" t="s">
        <v>20</v>
      </c>
    </row>
    <row r="872" spans="1:22" ht="14.4" x14ac:dyDescent="0.3">
      <c r="A872" s="69" t="s">
        <v>4127</v>
      </c>
      <c r="B872" s="69" t="s">
        <v>4127</v>
      </c>
      <c r="C872" s="69" t="s">
        <v>3668</v>
      </c>
      <c r="D872" s="69">
        <v>0</v>
      </c>
      <c r="E872" s="69">
        <v>0</v>
      </c>
      <c r="F872" s="69">
        <v>0</v>
      </c>
      <c r="G872" s="69">
        <v>0.11</v>
      </c>
      <c r="H872" s="69">
        <v>0.12</v>
      </c>
      <c r="I872" s="69">
        <v>0</v>
      </c>
      <c r="J872" s="69">
        <v>0</v>
      </c>
      <c r="K872" s="69">
        <v>0</v>
      </c>
      <c r="L872" s="69">
        <v>0</v>
      </c>
      <c r="M872" s="69">
        <v>0.2</v>
      </c>
      <c r="N872" s="69">
        <v>0.2</v>
      </c>
      <c r="O872" s="69">
        <v>0.2</v>
      </c>
      <c r="P872" s="69" t="s">
        <v>20</v>
      </c>
      <c r="Q872" s="69" t="s">
        <v>3657</v>
      </c>
      <c r="R872" s="69" t="s">
        <v>3658</v>
      </c>
      <c r="S872" s="69" t="s">
        <v>3659</v>
      </c>
      <c r="T872" s="69" t="s">
        <v>3659</v>
      </c>
      <c r="V872" s="213" t="s">
        <v>20</v>
      </c>
    </row>
    <row r="873" spans="1:22" ht="14.4" x14ac:dyDescent="0.3">
      <c r="A873" s="69" t="s">
        <v>3880</v>
      </c>
      <c r="B873" s="69" t="s">
        <v>3880</v>
      </c>
      <c r="C873" s="69" t="s">
        <v>3668</v>
      </c>
      <c r="D873" s="69">
        <v>1.32</v>
      </c>
      <c r="E873" s="69">
        <v>0</v>
      </c>
      <c r="F873" s="69">
        <v>0</v>
      </c>
      <c r="G873" s="69">
        <v>0</v>
      </c>
      <c r="H873" s="69">
        <v>0</v>
      </c>
      <c r="I873" s="69">
        <v>0</v>
      </c>
      <c r="J873" s="69">
        <v>0</v>
      </c>
      <c r="K873" s="69">
        <v>0</v>
      </c>
      <c r="L873" s="69">
        <v>0</v>
      </c>
      <c r="M873" s="69">
        <v>0</v>
      </c>
      <c r="N873" s="69">
        <v>0</v>
      </c>
      <c r="O873" s="69">
        <v>0</v>
      </c>
      <c r="P873" s="69" t="s">
        <v>20</v>
      </c>
      <c r="Q873" s="69" t="s">
        <v>3657</v>
      </c>
      <c r="R873" s="69" t="s">
        <v>3658</v>
      </c>
      <c r="S873" s="69" t="s">
        <v>3659</v>
      </c>
      <c r="T873" s="69" t="s">
        <v>3659</v>
      </c>
      <c r="V873" s="213" t="s">
        <v>20</v>
      </c>
    </row>
    <row r="874" spans="1:22" ht="14.4" x14ac:dyDescent="0.3">
      <c r="A874" s="69" t="s">
        <v>3881</v>
      </c>
      <c r="B874" s="69" t="s">
        <v>3881</v>
      </c>
      <c r="C874" s="69" t="s">
        <v>3668</v>
      </c>
      <c r="D874" s="69">
        <v>0.91</v>
      </c>
      <c r="E874" s="69">
        <v>0</v>
      </c>
      <c r="F874" s="69">
        <v>0</v>
      </c>
      <c r="G874" s="69">
        <v>0</v>
      </c>
      <c r="H874" s="69">
        <v>0</v>
      </c>
      <c r="I874" s="69">
        <v>0</v>
      </c>
      <c r="J874" s="69">
        <v>0</v>
      </c>
      <c r="K874" s="69">
        <v>0</v>
      </c>
      <c r="L874" s="69">
        <v>0</v>
      </c>
      <c r="M874" s="69">
        <v>0</v>
      </c>
      <c r="N874" s="69">
        <v>0</v>
      </c>
      <c r="O874" s="69">
        <v>0</v>
      </c>
      <c r="P874" s="69" t="s">
        <v>20</v>
      </c>
      <c r="Q874" s="69" t="s">
        <v>3657</v>
      </c>
      <c r="R874" s="69" t="s">
        <v>3658</v>
      </c>
      <c r="S874" s="69" t="s">
        <v>3659</v>
      </c>
      <c r="T874" s="69" t="s">
        <v>3659</v>
      </c>
      <c r="V874" s="213" t="s">
        <v>20</v>
      </c>
    </row>
    <row r="875" spans="1:22" ht="14.4" x14ac:dyDescent="0.3">
      <c r="A875" s="69" t="s">
        <v>3882</v>
      </c>
      <c r="B875" s="69" t="s">
        <v>3882</v>
      </c>
      <c r="C875" s="69" t="s">
        <v>3668</v>
      </c>
      <c r="D875" s="69">
        <v>0.49</v>
      </c>
      <c r="E875" s="69">
        <v>0.48</v>
      </c>
      <c r="F875" s="69">
        <v>0</v>
      </c>
      <c r="G875" s="69">
        <v>0</v>
      </c>
      <c r="H875" s="69">
        <v>0</v>
      </c>
      <c r="I875" s="69">
        <v>0</v>
      </c>
      <c r="J875" s="69">
        <v>0</v>
      </c>
      <c r="K875" s="69">
        <v>0</v>
      </c>
      <c r="L875" s="69">
        <v>0</v>
      </c>
      <c r="M875" s="69">
        <v>0</v>
      </c>
      <c r="N875" s="69">
        <v>0</v>
      </c>
      <c r="O875" s="69">
        <v>0</v>
      </c>
      <c r="P875" s="69" t="s">
        <v>20</v>
      </c>
      <c r="Q875" s="69" t="s">
        <v>3657</v>
      </c>
      <c r="R875" s="69" t="s">
        <v>3658</v>
      </c>
      <c r="S875" s="69" t="s">
        <v>3659</v>
      </c>
      <c r="T875" s="69" t="s">
        <v>3659</v>
      </c>
      <c r="V875" s="213" t="s">
        <v>20</v>
      </c>
    </row>
    <row r="876" spans="1:22" ht="14.4" x14ac:dyDescent="0.3">
      <c r="A876" s="69" t="s">
        <v>3883</v>
      </c>
      <c r="B876" s="69" t="s">
        <v>3883</v>
      </c>
      <c r="C876" s="69" t="s">
        <v>3668</v>
      </c>
      <c r="D876" s="69">
        <v>0.72</v>
      </c>
      <c r="E876" s="69">
        <v>0.74</v>
      </c>
      <c r="F876" s="69">
        <v>0</v>
      </c>
      <c r="G876" s="69">
        <v>0</v>
      </c>
      <c r="H876" s="69">
        <v>0</v>
      </c>
      <c r="I876" s="69">
        <v>0</v>
      </c>
      <c r="J876" s="69">
        <v>0</v>
      </c>
      <c r="K876" s="69">
        <v>0</v>
      </c>
      <c r="L876" s="69">
        <v>0</v>
      </c>
      <c r="M876" s="69">
        <v>0</v>
      </c>
      <c r="N876" s="69">
        <v>0</v>
      </c>
      <c r="O876" s="69">
        <v>0</v>
      </c>
      <c r="P876" s="69" t="s">
        <v>20</v>
      </c>
      <c r="Q876" s="69" t="s">
        <v>3657</v>
      </c>
      <c r="R876" s="69" t="s">
        <v>3658</v>
      </c>
      <c r="S876" s="69" t="s">
        <v>3659</v>
      </c>
      <c r="T876" s="69" t="s">
        <v>3659</v>
      </c>
      <c r="V876" s="213" t="s">
        <v>20</v>
      </c>
    </row>
    <row r="877" spans="1:22" ht="14.4" x14ac:dyDescent="0.3">
      <c r="A877" s="69" t="s">
        <v>3884</v>
      </c>
      <c r="B877" s="69" t="s">
        <v>3884</v>
      </c>
      <c r="C877" s="69" t="s">
        <v>3668</v>
      </c>
      <c r="D877" s="69">
        <v>0.48</v>
      </c>
      <c r="E877" s="69">
        <v>0.49</v>
      </c>
      <c r="F877" s="69">
        <v>0</v>
      </c>
      <c r="G877" s="69">
        <v>0</v>
      </c>
      <c r="H877" s="69">
        <v>0</v>
      </c>
      <c r="I877" s="69">
        <v>0</v>
      </c>
      <c r="J877" s="69">
        <v>0</v>
      </c>
      <c r="K877" s="69">
        <v>0</v>
      </c>
      <c r="L877" s="69">
        <v>0</v>
      </c>
      <c r="M877" s="69">
        <v>0</v>
      </c>
      <c r="N877" s="69">
        <v>0</v>
      </c>
      <c r="O877" s="69">
        <v>0</v>
      </c>
      <c r="P877" s="69" t="s">
        <v>20</v>
      </c>
      <c r="Q877" s="69" t="s">
        <v>3657</v>
      </c>
      <c r="R877" s="69" t="s">
        <v>3658</v>
      </c>
      <c r="S877" s="69" t="s">
        <v>3659</v>
      </c>
      <c r="T877" s="69" t="s">
        <v>3659</v>
      </c>
      <c r="V877" s="213" t="s">
        <v>20</v>
      </c>
    </row>
    <row r="878" spans="1:22" ht="14.4" x14ac:dyDescent="0.3">
      <c r="A878" s="69" t="s">
        <v>3885</v>
      </c>
      <c r="B878" s="69" t="s">
        <v>3885</v>
      </c>
      <c r="C878" s="69" t="s">
        <v>3668</v>
      </c>
      <c r="D878" s="69">
        <v>0.32</v>
      </c>
      <c r="E878" s="69">
        <v>0.33</v>
      </c>
      <c r="F878" s="69">
        <v>0</v>
      </c>
      <c r="G878" s="69">
        <v>0</v>
      </c>
      <c r="H878" s="69">
        <v>0</v>
      </c>
      <c r="I878" s="69">
        <v>0</v>
      </c>
      <c r="J878" s="69">
        <v>0</v>
      </c>
      <c r="K878" s="69">
        <v>0</v>
      </c>
      <c r="L878" s="69">
        <v>0</v>
      </c>
      <c r="M878" s="69">
        <v>0</v>
      </c>
      <c r="N878" s="69">
        <v>0</v>
      </c>
      <c r="O878" s="69">
        <v>0</v>
      </c>
      <c r="P878" s="69" t="s">
        <v>20</v>
      </c>
      <c r="Q878" s="69" t="s">
        <v>3657</v>
      </c>
      <c r="R878" s="69" t="s">
        <v>3658</v>
      </c>
      <c r="S878" s="69" t="s">
        <v>3659</v>
      </c>
      <c r="T878" s="69" t="s">
        <v>3659</v>
      </c>
      <c r="V878" s="213" t="s">
        <v>20</v>
      </c>
    </row>
    <row r="879" spans="1:22" ht="14.4" x14ac:dyDescent="0.3">
      <c r="A879" s="69" t="s">
        <v>4128</v>
      </c>
      <c r="B879" s="69" t="s">
        <v>4129</v>
      </c>
      <c r="C879" s="69" t="s">
        <v>3668</v>
      </c>
      <c r="D879" s="69">
        <v>0.35</v>
      </c>
      <c r="E879" s="69">
        <v>0</v>
      </c>
      <c r="F879" s="69">
        <v>0</v>
      </c>
      <c r="G879" s="69">
        <v>0</v>
      </c>
      <c r="H879" s="69">
        <v>0</v>
      </c>
      <c r="I879" s="69">
        <v>0</v>
      </c>
      <c r="J879" s="69">
        <v>0</v>
      </c>
      <c r="K879" s="69">
        <v>0</v>
      </c>
      <c r="L879" s="69">
        <v>0</v>
      </c>
      <c r="M879" s="69">
        <v>0</v>
      </c>
      <c r="N879" s="69">
        <v>0</v>
      </c>
      <c r="O879" s="69">
        <v>0</v>
      </c>
      <c r="P879" s="69" t="s">
        <v>20</v>
      </c>
      <c r="Q879" s="69" t="s">
        <v>3657</v>
      </c>
      <c r="R879" s="69" t="s">
        <v>3658</v>
      </c>
      <c r="S879" s="69" t="s">
        <v>3659</v>
      </c>
      <c r="T879" s="69" t="s">
        <v>3659</v>
      </c>
      <c r="V879" s="213" t="s">
        <v>20</v>
      </c>
    </row>
    <row r="880" spans="1:22" ht="14.4" x14ac:dyDescent="0.3">
      <c r="A880" s="69" t="s">
        <v>3886</v>
      </c>
      <c r="B880" s="69" t="s">
        <v>3886</v>
      </c>
      <c r="C880" s="69" t="s">
        <v>3668</v>
      </c>
      <c r="D880" s="69">
        <v>1.21</v>
      </c>
      <c r="E880" s="69">
        <v>1.23</v>
      </c>
      <c r="F880" s="69">
        <v>0</v>
      </c>
      <c r="G880" s="69">
        <v>0</v>
      </c>
      <c r="H880" s="69">
        <v>0</v>
      </c>
      <c r="I880" s="69">
        <v>0</v>
      </c>
      <c r="J880" s="69">
        <v>0</v>
      </c>
      <c r="K880" s="69">
        <v>0</v>
      </c>
      <c r="L880" s="69">
        <v>0</v>
      </c>
      <c r="M880" s="69">
        <v>0</v>
      </c>
      <c r="N880" s="69">
        <v>0</v>
      </c>
      <c r="O880" s="69">
        <v>0</v>
      </c>
      <c r="P880" s="69" t="s">
        <v>20</v>
      </c>
      <c r="Q880" s="69" t="s">
        <v>3657</v>
      </c>
      <c r="R880" s="69" t="s">
        <v>3658</v>
      </c>
      <c r="S880" s="69" t="s">
        <v>3659</v>
      </c>
      <c r="T880" s="69" t="s">
        <v>3659</v>
      </c>
      <c r="V880" s="213" t="s">
        <v>20</v>
      </c>
    </row>
    <row r="881" spans="1:22" ht="14.4" x14ac:dyDescent="0.3">
      <c r="A881" s="69" t="s">
        <v>4130</v>
      </c>
      <c r="B881" s="69" t="s">
        <v>4130</v>
      </c>
      <c r="C881" s="69" t="s">
        <v>3668</v>
      </c>
      <c r="D881" s="69">
        <v>0</v>
      </c>
      <c r="E881" s="69">
        <v>0.2</v>
      </c>
      <c r="F881" s="69">
        <v>0.26</v>
      </c>
      <c r="G881" s="69">
        <v>0.2</v>
      </c>
      <c r="H881" s="69">
        <v>0.22</v>
      </c>
      <c r="I881" s="69">
        <v>0.35</v>
      </c>
      <c r="J881" s="69">
        <v>0.39</v>
      </c>
      <c r="K881" s="69">
        <v>0.39</v>
      </c>
      <c r="L881" s="69">
        <v>0.44</v>
      </c>
      <c r="M881" s="69">
        <v>0.28999999999999998</v>
      </c>
      <c r="N881" s="69">
        <v>0.2</v>
      </c>
      <c r="O881" s="69">
        <v>0.2</v>
      </c>
      <c r="P881" s="69" t="s">
        <v>20</v>
      </c>
      <c r="Q881" s="69" t="s">
        <v>3657</v>
      </c>
      <c r="R881" s="69" t="s">
        <v>3658</v>
      </c>
      <c r="S881" s="69" t="s">
        <v>3659</v>
      </c>
      <c r="T881" s="69" t="s">
        <v>3659</v>
      </c>
      <c r="V881" s="213" t="s">
        <v>20</v>
      </c>
    </row>
    <row r="882" spans="1:22" ht="14.4" x14ac:dyDescent="0.3">
      <c r="A882" s="69" t="s">
        <v>4131</v>
      </c>
      <c r="B882" s="69" t="s">
        <v>4131</v>
      </c>
      <c r="C882" s="69" t="s">
        <v>3668</v>
      </c>
      <c r="D882" s="69">
        <v>0</v>
      </c>
      <c r="E882" s="69">
        <v>0.16</v>
      </c>
      <c r="F882" s="69">
        <v>0.17</v>
      </c>
      <c r="G882" s="69">
        <v>0.19</v>
      </c>
      <c r="H882" s="69">
        <v>0.22</v>
      </c>
      <c r="I882" s="69">
        <v>0.35</v>
      </c>
      <c r="J882" s="69">
        <v>0.33</v>
      </c>
      <c r="K882" s="69">
        <v>0.4</v>
      </c>
      <c r="L882" s="69">
        <v>0.42</v>
      </c>
      <c r="M882" s="69">
        <v>0.28000000000000003</v>
      </c>
      <c r="N882" s="69">
        <v>0.24</v>
      </c>
      <c r="O882" s="69">
        <v>0.24</v>
      </c>
      <c r="P882" s="69" t="s">
        <v>20</v>
      </c>
      <c r="Q882" s="69" t="s">
        <v>3657</v>
      </c>
      <c r="R882" s="69" t="s">
        <v>3658</v>
      </c>
      <c r="S882" s="69" t="s">
        <v>3659</v>
      </c>
      <c r="T882" s="69" t="s">
        <v>3659</v>
      </c>
      <c r="V882" s="213" t="s">
        <v>20</v>
      </c>
    </row>
    <row r="883" spans="1:22" ht="14.4" x14ac:dyDescent="0.3">
      <c r="A883" s="69" t="s">
        <v>4132</v>
      </c>
      <c r="B883" s="69" t="s">
        <v>4132</v>
      </c>
      <c r="C883" s="69" t="s">
        <v>3668</v>
      </c>
      <c r="D883" s="69">
        <v>0.3</v>
      </c>
      <c r="E883" s="69">
        <v>0.3</v>
      </c>
      <c r="F883" s="69">
        <v>0.3</v>
      </c>
      <c r="G883" s="69">
        <v>0.33</v>
      </c>
      <c r="H883" s="69">
        <v>0.26</v>
      </c>
      <c r="I883" s="69">
        <v>0.2</v>
      </c>
      <c r="J883" s="69">
        <v>0</v>
      </c>
      <c r="K883" s="69">
        <v>0</v>
      </c>
      <c r="L883" s="69">
        <v>0.35</v>
      </c>
      <c r="M883" s="69">
        <v>0.2</v>
      </c>
      <c r="N883" s="69">
        <v>0.25</v>
      </c>
      <c r="O883" s="69">
        <v>0.25</v>
      </c>
      <c r="P883" s="69" t="s">
        <v>20</v>
      </c>
      <c r="Q883" s="69" t="s">
        <v>3657</v>
      </c>
      <c r="R883" s="69" t="s">
        <v>3658</v>
      </c>
      <c r="S883" s="69" t="s">
        <v>3659</v>
      </c>
      <c r="T883" s="69" t="s">
        <v>3659</v>
      </c>
      <c r="V883" s="213" t="s">
        <v>20</v>
      </c>
    </row>
    <row r="884" spans="1:22" ht="14.4" x14ac:dyDescent="0.3">
      <c r="A884" s="69" t="s">
        <v>4133</v>
      </c>
      <c r="B884" s="69" t="s">
        <v>4133</v>
      </c>
      <c r="C884" s="69" t="s">
        <v>3668</v>
      </c>
      <c r="D884" s="69">
        <v>0.3</v>
      </c>
      <c r="E884" s="69">
        <v>0.3</v>
      </c>
      <c r="F884" s="69">
        <v>0.3</v>
      </c>
      <c r="G884" s="69">
        <v>0.33</v>
      </c>
      <c r="H884" s="69">
        <v>0.26</v>
      </c>
      <c r="I884" s="69">
        <v>0</v>
      </c>
      <c r="J884" s="69">
        <v>0</v>
      </c>
      <c r="K884" s="69">
        <v>0</v>
      </c>
      <c r="L884" s="69">
        <v>0</v>
      </c>
      <c r="M884" s="69">
        <v>0.2</v>
      </c>
      <c r="N884" s="69">
        <v>0.25</v>
      </c>
      <c r="O884" s="69">
        <v>0.25</v>
      </c>
      <c r="P884" s="69" t="s">
        <v>20</v>
      </c>
      <c r="Q884" s="69" t="s">
        <v>3657</v>
      </c>
      <c r="R884" s="69" t="s">
        <v>3658</v>
      </c>
      <c r="S884" s="69" t="s">
        <v>3659</v>
      </c>
      <c r="T884" s="69" t="s">
        <v>3659</v>
      </c>
      <c r="V884" s="213" t="s">
        <v>20</v>
      </c>
    </row>
    <row r="885" spans="1:22" ht="14.4" x14ac:dyDescent="0.3">
      <c r="A885" s="69" t="s">
        <v>4134</v>
      </c>
      <c r="B885" s="69" t="s">
        <v>4134</v>
      </c>
      <c r="C885" s="69" t="s">
        <v>3668</v>
      </c>
      <c r="D885" s="69">
        <v>0.3</v>
      </c>
      <c r="E885" s="69">
        <v>0.3</v>
      </c>
      <c r="F885" s="69">
        <v>0.3</v>
      </c>
      <c r="G885" s="69">
        <v>0.33</v>
      </c>
      <c r="H885" s="69">
        <v>0.26</v>
      </c>
      <c r="I885" s="69">
        <v>0</v>
      </c>
      <c r="J885" s="69">
        <v>0</v>
      </c>
      <c r="K885" s="69">
        <v>0</v>
      </c>
      <c r="L885" s="69">
        <v>0</v>
      </c>
      <c r="M885" s="69">
        <v>0.2</v>
      </c>
      <c r="N885" s="69">
        <v>0.25</v>
      </c>
      <c r="O885" s="69">
        <v>0.25</v>
      </c>
      <c r="P885" s="69" t="s">
        <v>20</v>
      </c>
      <c r="Q885" s="69" t="s">
        <v>3657</v>
      </c>
      <c r="R885" s="69" t="s">
        <v>3658</v>
      </c>
      <c r="S885" s="69" t="s">
        <v>3659</v>
      </c>
      <c r="T885" s="69" t="s">
        <v>3659</v>
      </c>
      <c r="V885" s="213" t="s">
        <v>20</v>
      </c>
    </row>
    <row r="886" spans="1:22" ht="14.4" x14ac:dyDescent="0.3">
      <c r="A886" s="69" t="s">
        <v>4135</v>
      </c>
      <c r="B886" s="69" t="s">
        <v>4135</v>
      </c>
      <c r="C886" s="69" t="s">
        <v>3668</v>
      </c>
      <c r="D886" s="69">
        <v>0.2</v>
      </c>
      <c r="E886" s="69">
        <v>0.2</v>
      </c>
      <c r="F886" s="69">
        <v>0.25</v>
      </c>
      <c r="G886" s="69">
        <v>0.32</v>
      </c>
      <c r="H886" s="69">
        <v>0.32</v>
      </c>
      <c r="I886" s="69">
        <v>0</v>
      </c>
      <c r="J886" s="69">
        <v>0</v>
      </c>
      <c r="K886" s="69">
        <v>0</v>
      </c>
      <c r="L886" s="69">
        <v>0</v>
      </c>
      <c r="M886" s="69">
        <v>0.2</v>
      </c>
      <c r="N886" s="69">
        <v>0.25</v>
      </c>
      <c r="O886" s="69">
        <v>0.25</v>
      </c>
      <c r="P886" s="69" t="s">
        <v>20</v>
      </c>
      <c r="Q886" s="69" t="s">
        <v>3657</v>
      </c>
      <c r="R886" s="69" t="s">
        <v>3658</v>
      </c>
      <c r="S886" s="69" t="s">
        <v>3659</v>
      </c>
      <c r="T886" s="69" t="s">
        <v>3659</v>
      </c>
      <c r="V886" s="213" t="s">
        <v>20</v>
      </c>
    </row>
    <row r="887" spans="1:22" ht="14.4" x14ac:dyDescent="0.3">
      <c r="A887" s="69" t="s">
        <v>4136</v>
      </c>
      <c r="B887" s="69" t="s">
        <v>4136</v>
      </c>
      <c r="C887" s="69" t="s">
        <v>3668</v>
      </c>
      <c r="D887" s="69">
        <v>0.2</v>
      </c>
      <c r="E887" s="69">
        <v>0.2</v>
      </c>
      <c r="F887" s="69">
        <v>0.21</v>
      </c>
      <c r="G887" s="69">
        <v>0</v>
      </c>
      <c r="H887" s="69">
        <v>0</v>
      </c>
      <c r="I887" s="69">
        <v>0</v>
      </c>
      <c r="J887" s="69">
        <v>0</v>
      </c>
      <c r="K887" s="69">
        <v>0</v>
      </c>
      <c r="L887" s="69">
        <v>0</v>
      </c>
      <c r="M887" s="69">
        <v>0.2</v>
      </c>
      <c r="N887" s="69">
        <v>0.25</v>
      </c>
      <c r="O887" s="69">
        <v>0.25</v>
      </c>
      <c r="P887" s="69" t="s">
        <v>20</v>
      </c>
      <c r="Q887" s="69" t="s">
        <v>3657</v>
      </c>
      <c r="R887" s="69" t="s">
        <v>3658</v>
      </c>
      <c r="S887" s="69" t="s">
        <v>3659</v>
      </c>
      <c r="T887" s="69" t="s">
        <v>3659</v>
      </c>
      <c r="V887" s="213" t="s">
        <v>20</v>
      </c>
    </row>
    <row r="888" spans="1:22" ht="14.4" x14ac:dyDescent="0.3">
      <c r="A888" s="69" t="s">
        <v>4137</v>
      </c>
      <c r="B888" s="69" t="s">
        <v>4137</v>
      </c>
      <c r="C888" s="69" t="s">
        <v>3668</v>
      </c>
      <c r="D888" s="69">
        <v>0</v>
      </c>
      <c r="E888" s="69">
        <v>0</v>
      </c>
      <c r="F888" s="69">
        <v>0</v>
      </c>
      <c r="G888" s="69">
        <v>0</v>
      </c>
      <c r="H888" s="69">
        <v>0</v>
      </c>
      <c r="I888" s="69">
        <v>0.2</v>
      </c>
      <c r="J888" s="69">
        <v>0.2</v>
      </c>
      <c r="K888" s="69">
        <v>0.4</v>
      </c>
      <c r="L888" s="69">
        <v>0.56999999999999995</v>
      </c>
      <c r="M888" s="69">
        <v>0</v>
      </c>
      <c r="N888" s="69">
        <v>0</v>
      </c>
      <c r="O888" s="69">
        <v>0</v>
      </c>
      <c r="P888" s="69" t="s">
        <v>20</v>
      </c>
      <c r="Q888" s="69" t="s">
        <v>3657</v>
      </c>
      <c r="R888" s="69" t="s">
        <v>3658</v>
      </c>
      <c r="S888" s="69" t="s">
        <v>3659</v>
      </c>
      <c r="T888" s="69" t="s">
        <v>3659</v>
      </c>
      <c r="V888" s="213" t="s">
        <v>20</v>
      </c>
    </row>
    <row r="889" spans="1:22" ht="14.4" x14ac:dyDescent="0.3">
      <c r="A889" s="69" t="s">
        <v>4138</v>
      </c>
      <c r="B889" s="69" t="s">
        <v>4138</v>
      </c>
      <c r="C889" s="69" t="s">
        <v>3668</v>
      </c>
      <c r="D889" s="69">
        <v>0</v>
      </c>
      <c r="E889" s="69">
        <v>0</v>
      </c>
      <c r="F889" s="69">
        <v>0</v>
      </c>
      <c r="G889" s="69">
        <v>0</v>
      </c>
      <c r="H889" s="69">
        <v>0</v>
      </c>
      <c r="I889" s="69">
        <v>0</v>
      </c>
      <c r="J889" s="69">
        <v>0</v>
      </c>
      <c r="K889" s="69">
        <v>0.28000000000000003</v>
      </c>
      <c r="L889" s="69">
        <v>0.5</v>
      </c>
      <c r="M889" s="69">
        <v>0</v>
      </c>
      <c r="N889" s="69">
        <v>0</v>
      </c>
      <c r="O889" s="69">
        <v>0</v>
      </c>
      <c r="P889" s="69" t="s">
        <v>20</v>
      </c>
      <c r="Q889" s="69" t="s">
        <v>3657</v>
      </c>
      <c r="R889" s="69" t="s">
        <v>3658</v>
      </c>
      <c r="S889" s="69" t="s">
        <v>3659</v>
      </c>
      <c r="T889" s="69" t="s">
        <v>3659</v>
      </c>
      <c r="V889" s="213" t="s">
        <v>20</v>
      </c>
    </row>
    <row r="890" spans="1:22" ht="14.4" x14ac:dyDescent="0.3">
      <c r="A890" s="69" t="s">
        <v>4139</v>
      </c>
      <c r="B890" s="69" t="s">
        <v>4139</v>
      </c>
      <c r="C890" s="69" t="s">
        <v>3668</v>
      </c>
      <c r="D890" s="69">
        <v>0</v>
      </c>
      <c r="E890" s="69">
        <v>0</v>
      </c>
      <c r="F890" s="69">
        <v>0</v>
      </c>
      <c r="G890" s="69">
        <v>0</v>
      </c>
      <c r="H890" s="69">
        <v>0</v>
      </c>
      <c r="I890" s="69">
        <v>0</v>
      </c>
      <c r="J890" s="69">
        <v>0</v>
      </c>
      <c r="K890" s="69">
        <v>0</v>
      </c>
      <c r="L890" s="69">
        <v>0.4</v>
      </c>
      <c r="M890" s="69">
        <v>0</v>
      </c>
      <c r="N890" s="69">
        <v>0</v>
      </c>
      <c r="O890" s="69">
        <v>0</v>
      </c>
      <c r="P890" s="69" t="s">
        <v>20</v>
      </c>
      <c r="Q890" s="69" t="s">
        <v>3657</v>
      </c>
      <c r="R890" s="69" t="s">
        <v>3658</v>
      </c>
      <c r="S890" s="69" t="s">
        <v>3659</v>
      </c>
      <c r="T890" s="69" t="s">
        <v>3659</v>
      </c>
      <c r="V890" s="213" t="s">
        <v>20</v>
      </c>
    </row>
    <row r="891" spans="1:22" ht="14.4" x14ac:dyDescent="0.3">
      <c r="A891" s="69" t="s">
        <v>4140</v>
      </c>
      <c r="B891" s="69" t="s">
        <v>4140</v>
      </c>
      <c r="C891" s="69" t="s">
        <v>3668</v>
      </c>
      <c r="D891" s="69">
        <v>0</v>
      </c>
      <c r="E891" s="69">
        <v>0</v>
      </c>
      <c r="F891" s="69">
        <v>0</v>
      </c>
      <c r="G891" s="69">
        <v>0</v>
      </c>
      <c r="H891" s="69">
        <v>0</v>
      </c>
      <c r="I891" s="69">
        <v>0</v>
      </c>
      <c r="J891" s="69">
        <v>0.95</v>
      </c>
      <c r="K891" s="69">
        <v>0.95</v>
      </c>
      <c r="L891" s="69">
        <v>0.95</v>
      </c>
      <c r="M891" s="69">
        <v>0</v>
      </c>
      <c r="N891" s="69">
        <v>0</v>
      </c>
      <c r="O891" s="69">
        <v>0</v>
      </c>
      <c r="P891" s="69" t="s">
        <v>20</v>
      </c>
      <c r="Q891" s="69" t="s">
        <v>3657</v>
      </c>
      <c r="R891" s="69" t="s">
        <v>3658</v>
      </c>
      <c r="S891" s="69" t="s">
        <v>3659</v>
      </c>
      <c r="T891" s="69" t="s">
        <v>3659</v>
      </c>
      <c r="V891" s="213" t="s">
        <v>20</v>
      </c>
    </row>
    <row r="892" spans="1:22" ht="14.4" x14ac:dyDescent="0.3">
      <c r="A892" s="69" t="s">
        <v>4141</v>
      </c>
      <c r="B892" s="69" t="s">
        <v>4141</v>
      </c>
      <c r="C892" s="69" t="s">
        <v>3668</v>
      </c>
      <c r="D892" s="69">
        <v>0</v>
      </c>
      <c r="E892" s="69">
        <v>0</v>
      </c>
      <c r="F892" s="69">
        <v>0</v>
      </c>
      <c r="G892" s="69">
        <v>0.13</v>
      </c>
      <c r="H892" s="69">
        <v>0.18</v>
      </c>
      <c r="I892" s="69">
        <v>0.3</v>
      </c>
      <c r="J892" s="69">
        <v>0.33</v>
      </c>
      <c r="K892" s="69">
        <v>0.31</v>
      </c>
      <c r="L892" s="69">
        <v>0.36</v>
      </c>
      <c r="M892" s="69">
        <v>0</v>
      </c>
      <c r="N892" s="69">
        <v>0</v>
      </c>
      <c r="O892" s="69">
        <v>0</v>
      </c>
      <c r="P892" s="69" t="s">
        <v>20</v>
      </c>
      <c r="Q892" s="69" t="s">
        <v>3657</v>
      </c>
      <c r="R892" s="69" t="s">
        <v>3658</v>
      </c>
      <c r="S892" s="69" t="s">
        <v>3659</v>
      </c>
      <c r="T892" s="69" t="s">
        <v>3659</v>
      </c>
      <c r="V892" s="213" t="s">
        <v>20</v>
      </c>
    </row>
    <row r="893" spans="1:22" ht="14.4" x14ac:dyDescent="0.3">
      <c r="A893" s="69" t="s">
        <v>4142</v>
      </c>
      <c r="B893" s="69" t="s">
        <v>4142</v>
      </c>
      <c r="C893" s="69" t="s">
        <v>3668</v>
      </c>
      <c r="D893" s="69">
        <v>0</v>
      </c>
      <c r="E893" s="69">
        <v>0</v>
      </c>
      <c r="F893" s="69">
        <v>0</v>
      </c>
      <c r="G893" s="69">
        <v>0.13</v>
      </c>
      <c r="H893" s="69">
        <v>0.18</v>
      </c>
      <c r="I893" s="69">
        <v>0.3</v>
      </c>
      <c r="J893" s="69">
        <v>0.33</v>
      </c>
      <c r="K893" s="69">
        <v>0.28999999999999998</v>
      </c>
      <c r="L893" s="69">
        <v>0.34</v>
      </c>
      <c r="M893" s="69">
        <v>0</v>
      </c>
      <c r="N893" s="69">
        <v>0</v>
      </c>
      <c r="O893" s="69">
        <v>0</v>
      </c>
      <c r="P893" s="69" t="s">
        <v>20</v>
      </c>
      <c r="Q893" s="69" t="s">
        <v>3657</v>
      </c>
      <c r="R893" s="69" t="s">
        <v>3658</v>
      </c>
      <c r="S893" s="69" t="s">
        <v>3659</v>
      </c>
      <c r="T893" s="69" t="s">
        <v>3659</v>
      </c>
      <c r="V893" s="213" t="s">
        <v>20</v>
      </c>
    </row>
    <row r="894" spans="1:22" ht="14.4" x14ac:dyDescent="0.3">
      <c r="A894" s="69" t="s">
        <v>4143</v>
      </c>
      <c r="B894" s="69" t="s">
        <v>4143</v>
      </c>
      <c r="C894" s="69" t="s">
        <v>3668</v>
      </c>
      <c r="D894" s="69">
        <v>0</v>
      </c>
      <c r="E894" s="69">
        <v>0</v>
      </c>
      <c r="F894" s="69">
        <v>0</v>
      </c>
      <c r="G894" s="69">
        <v>0.13</v>
      </c>
      <c r="H894" s="69">
        <v>0.18</v>
      </c>
      <c r="I894" s="69">
        <v>0.3</v>
      </c>
      <c r="J894" s="69">
        <v>0.33</v>
      </c>
      <c r="K894" s="69">
        <v>0.31</v>
      </c>
      <c r="L894" s="69">
        <v>0.34</v>
      </c>
      <c r="M894" s="69">
        <v>0</v>
      </c>
      <c r="N894" s="69">
        <v>0</v>
      </c>
      <c r="O894" s="69">
        <v>0</v>
      </c>
      <c r="P894" s="69" t="s">
        <v>20</v>
      </c>
      <c r="Q894" s="69" t="s">
        <v>3657</v>
      </c>
      <c r="R894" s="69" t="s">
        <v>3658</v>
      </c>
      <c r="S894" s="69" t="s">
        <v>3659</v>
      </c>
      <c r="T894" s="69" t="s">
        <v>3659</v>
      </c>
      <c r="V894" s="213" t="s">
        <v>20</v>
      </c>
    </row>
    <row r="895" spans="1:22" ht="14.4" x14ac:dyDescent="0.3">
      <c r="A895" s="69" t="s">
        <v>4144</v>
      </c>
      <c r="B895" s="69" t="s">
        <v>4144</v>
      </c>
      <c r="C895" s="69" t="s">
        <v>3668</v>
      </c>
      <c r="D895" s="69">
        <v>0</v>
      </c>
      <c r="E895" s="69">
        <v>0</v>
      </c>
      <c r="F895" s="69">
        <v>0</v>
      </c>
      <c r="G895" s="69">
        <v>0.13</v>
      </c>
      <c r="H895" s="69">
        <v>0.18</v>
      </c>
      <c r="I895" s="69">
        <v>0.3</v>
      </c>
      <c r="J895" s="69">
        <v>0.33</v>
      </c>
      <c r="K895" s="69">
        <v>0.28999999999999998</v>
      </c>
      <c r="L895" s="69">
        <v>0.34</v>
      </c>
      <c r="M895" s="69">
        <v>0</v>
      </c>
      <c r="N895" s="69">
        <v>0</v>
      </c>
      <c r="O895" s="69">
        <v>0</v>
      </c>
      <c r="P895" s="69" t="s">
        <v>20</v>
      </c>
      <c r="Q895" s="69" t="s">
        <v>3657</v>
      </c>
      <c r="R895" s="69" t="s">
        <v>3658</v>
      </c>
      <c r="S895" s="69" t="s">
        <v>3659</v>
      </c>
      <c r="T895" s="69" t="s">
        <v>3659</v>
      </c>
      <c r="V895" s="213" t="s">
        <v>20</v>
      </c>
    </row>
    <row r="896" spans="1:22" ht="14.4" x14ac:dyDescent="0.3">
      <c r="A896" s="69" t="s">
        <v>4145</v>
      </c>
      <c r="B896" s="69" t="s">
        <v>4145</v>
      </c>
      <c r="C896" s="69" t="s">
        <v>3668</v>
      </c>
      <c r="D896" s="69">
        <v>0</v>
      </c>
      <c r="E896" s="69">
        <v>0</v>
      </c>
      <c r="F896" s="69">
        <v>0</v>
      </c>
      <c r="G896" s="69">
        <v>0.13</v>
      </c>
      <c r="H896" s="69">
        <v>0.18</v>
      </c>
      <c r="I896" s="69">
        <v>0.3</v>
      </c>
      <c r="J896" s="69">
        <v>0.33</v>
      </c>
      <c r="K896" s="69">
        <v>0.31</v>
      </c>
      <c r="L896" s="69">
        <v>0.34</v>
      </c>
      <c r="M896" s="69">
        <v>0</v>
      </c>
      <c r="N896" s="69">
        <v>0</v>
      </c>
      <c r="O896" s="69">
        <v>0</v>
      </c>
      <c r="P896" s="69" t="s">
        <v>20</v>
      </c>
      <c r="Q896" s="69" t="s">
        <v>3657</v>
      </c>
      <c r="R896" s="69" t="s">
        <v>3658</v>
      </c>
      <c r="S896" s="69" t="s">
        <v>3659</v>
      </c>
      <c r="T896" s="69" t="s">
        <v>3659</v>
      </c>
      <c r="V896" s="213" t="s">
        <v>20</v>
      </c>
    </row>
    <row r="897" spans="1:22" ht="14.4" x14ac:dyDescent="0.3">
      <c r="A897" s="69" t="s">
        <v>4146</v>
      </c>
      <c r="B897" s="69" t="s">
        <v>4146</v>
      </c>
      <c r="C897" s="69" t="s">
        <v>3668</v>
      </c>
      <c r="D897" s="69">
        <v>0</v>
      </c>
      <c r="E897" s="69">
        <v>0</v>
      </c>
      <c r="F897" s="69">
        <v>0</v>
      </c>
      <c r="G897" s="69">
        <v>0.13</v>
      </c>
      <c r="H897" s="69">
        <v>0.18</v>
      </c>
      <c r="I897" s="69">
        <v>0.3</v>
      </c>
      <c r="J897" s="69">
        <v>0.33</v>
      </c>
      <c r="K897" s="69">
        <v>0.28999999999999998</v>
      </c>
      <c r="L897" s="69">
        <v>0.34</v>
      </c>
      <c r="M897" s="69">
        <v>0</v>
      </c>
      <c r="N897" s="69">
        <v>0</v>
      </c>
      <c r="O897" s="69">
        <v>0</v>
      </c>
      <c r="P897" s="69" t="s">
        <v>20</v>
      </c>
      <c r="Q897" s="69" t="s">
        <v>3657</v>
      </c>
      <c r="R897" s="69" t="s">
        <v>3658</v>
      </c>
      <c r="S897" s="69" t="s">
        <v>3659</v>
      </c>
      <c r="T897" s="69" t="s">
        <v>3659</v>
      </c>
      <c r="V897" s="213" t="s">
        <v>20</v>
      </c>
    </row>
    <row r="898" spans="1:22" ht="14.4" x14ac:dyDescent="0.3">
      <c r="A898" s="69" t="s">
        <v>4147</v>
      </c>
      <c r="B898" s="69" t="s">
        <v>4147</v>
      </c>
      <c r="C898" s="69" t="s">
        <v>3668</v>
      </c>
      <c r="D898" s="69">
        <v>0</v>
      </c>
      <c r="E898" s="69">
        <v>0</v>
      </c>
      <c r="F898" s="69">
        <v>0</v>
      </c>
      <c r="G898" s="69">
        <v>0.13</v>
      </c>
      <c r="H898" s="69">
        <v>0.18</v>
      </c>
      <c r="I898" s="69">
        <v>0.3</v>
      </c>
      <c r="J898" s="69">
        <v>0.33</v>
      </c>
      <c r="K898" s="69">
        <v>0.31</v>
      </c>
      <c r="L898" s="69">
        <v>0.34</v>
      </c>
      <c r="M898" s="69">
        <v>0</v>
      </c>
      <c r="N898" s="69">
        <v>0</v>
      </c>
      <c r="O898" s="69">
        <v>0</v>
      </c>
      <c r="P898" s="69" t="s">
        <v>20</v>
      </c>
      <c r="Q898" s="69" t="s">
        <v>3657</v>
      </c>
      <c r="R898" s="69" t="s">
        <v>3658</v>
      </c>
      <c r="S898" s="69" t="s">
        <v>3659</v>
      </c>
      <c r="T898" s="69" t="s">
        <v>3659</v>
      </c>
      <c r="V898" s="213" t="s">
        <v>20</v>
      </c>
    </row>
    <row r="899" spans="1:22" ht="14.4" x14ac:dyDescent="0.3">
      <c r="A899" s="69" t="s">
        <v>4148</v>
      </c>
      <c r="B899" s="69" t="s">
        <v>4148</v>
      </c>
      <c r="C899" s="69" t="s">
        <v>3668</v>
      </c>
      <c r="D899" s="69">
        <v>0</v>
      </c>
      <c r="E899" s="69">
        <v>0</v>
      </c>
      <c r="F899" s="69">
        <v>0</v>
      </c>
      <c r="G899" s="69">
        <v>0.13</v>
      </c>
      <c r="H899" s="69">
        <v>0.18</v>
      </c>
      <c r="I899" s="69">
        <v>0.3</v>
      </c>
      <c r="J899" s="69">
        <v>0.33</v>
      </c>
      <c r="K899" s="69">
        <v>0.28999999999999998</v>
      </c>
      <c r="L899" s="69">
        <v>0.34</v>
      </c>
      <c r="M899" s="69">
        <v>0</v>
      </c>
      <c r="N899" s="69">
        <v>0</v>
      </c>
      <c r="O899" s="69">
        <v>0</v>
      </c>
      <c r="P899" s="69" t="s">
        <v>20</v>
      </c>
      <c r="Q899" s="69" t="s">
        <v>3657</v>
      </c>
      <c r="R899" s="69" t="s">
        <v>3658</v>
      </c>
      <c r="S899" s="69" t="s">
        <v>3659</v>
      </c>
      <c r="T899" s="69" t="s">
        <v>3659</v>
      </c>
      <c r="V899" s="213" t="s">
        <v>20</v>
      </c>
    </row>
    <row r="900" spans="1:22" ht="14.4" x14ac:dyDescent="0.3">
      <c r="A900" s="69" t="s">
        <v>4149</v>
      </c>
      <c r="B900" s="69" t="s">
        <v>4149</v>
      </c>
      <c r="C900" s="69" t="s">
        <v>3668</v>
      </c>
      <c r="D900" s="69">
        <v>0</v>
      </c>
      <c r="E900" s="69">
        <v>0</v>
      </c>
      <c r="F900" s="69">
        <v>0</v>
      </c>
      <c r="G900" s="69">
        <v>0</v>
      </c>
      <c r="H900" s="69">
        <v>0</v>
      </c>
      <c r="I900" s="69">
        <v>0</v>
      </c>
      <c r="J900" s="69">
        <v>0.61</v>
      </c>
      <c r="K900" s="69">
        <v>0.61</v>
      </c>
      <c r="L900" s="69">
        <v>0.61</v>
      </c>
      <c r="M900" s="69">
        <v>0</v>
      </c>
      <c r="N900" s="69">
        <v>0</v>
      </c>
      <c r="O900" s="69">
        <v>0</v>
      </c>
      <c r="P900" s="69" t="s">
        <v>20</v>
      </c>
      <c r="Q900" s="69" t="s">
        <v>3657</v>
      </c>
      <c r="R900" s="69" t="s">
        <v>3658</v>
      </c>
      <c r="S900" s="69" t="s">
        <v>3659</v>
      </c>
      <c r="T900" s="69" t="s">
        <v>3659</v>
      </c>
      <c r="V900" s="213" t="s">
        <v>20</v>
      </c>
    </row>
    <row r="901" spans="1:22" ht="14.4" x14ac:dyDescent="0.3">
      <c r="A901" s="69" t="s">
        <v>4150</v>
      </c>
      <c r="B901" s="69" t="s">
        <v>4150</v>
      </c>
      <c r="C901" s="69" t="s">
        <v>3668</v>
      </c>
      <c r="D901" s="69">
        <v>0</v>
      </c>
      <c r="E901" s="69">
        <v>0</v>
      </c>
      <c r="F901" s="69">
        <v>0</v>
      </c>
      <c r="G901" s="69">
        <v>0</v>
      </c>
      <c r="H901" s="69">
        <v>0</v>
      </c>
      <c r="I901" s="69">
        <v>0</v>
      </c>
      <c r="J901" s="69">
        <v>0.59</v>
      </c>
      <c r="K901" s="69">
        <v>0.59</v>
      </c>
      <c r="L901" s="69">
        <v>0.59</v>
      </c>
      <c r="M901" s="69">
        <v>0</v>
      </c>
      <c r="N901" s="69">
        <v>0</v>
      </c>
      <c r="O901" s="69">
        <v>0</v>
      </c>
      <c r="P901" s="69" t="s">
        <v>20</v>
      </c>
      <c r="Q901" s="69" t="s">
        <v>3657</v>
      </c>
      <c r="R901" s="69" t="s">
        <v>3658</v>
      </c>
      <c r="S901" s="69" t="s">
        <v>3659</v>
      </c>
      <c r="T901" s="69" t="s">
        <v>3659</v>
      </c>
      <c r="V901" s="213" t="s">
        <v>20</v>
      </c>
    </row>
    <row r="902" spans="1:22" ht="14.4" x14ac:dyDescent="0.3">
      <c r="A902" s="69" t="s">
        <v>4151</v>
      </c>
      <c r="B902" s="69" t="s">
        <v>4151</v>
      </c>
      <c r="C902" s="69" t="s">
        <v>3668</v>
      </c>
      <c r="D902" s="69">
        <v>0</v>
      </c>
      <c r="E902" s="69">
        <v>0</v>
      </c>
      <c r="F902" s="69">
        <v>0</v>
      </c>
      <c r="G902" s="69">
        <v>0.13</v>
      </c>
      <c r="H902" s="69">
        <v>0.18</v>
      </c>
      <c r="I902" s="69">
        <v>0.3</v>
      </c>
      <c r="J902" s="69">
        <v>0.33</v>
      </c>
      <c r="K902" s="69">
        <v>0.35</v>
      </c>
      <c r="L902" s="69">
        <v>0.34</v>
      </c>
      <c r="M902" s="69">
        <v>0</v>
      </c>
      <c r="N902" s="69">
        <v>0</v>
      </c>
      <c r="O902" s="69">
        <v>0</v>
      </c>
      <c r="P902" s="69" t="s">
        <v>20</v>
      </c>
      <c r="Q902" s="69" t="s">
        <v>3657</v>
      </c>
      <c r="R902" s="69" t="s">
        <v>3658</v>
      </c>
      <c r="S902" s="69" t="s">
        <v>3659</v>
      </c>
      <c r="T902" s="69" t="s">
        <v>3659</v>
      </c>
      <c r="V902" s="213" t="s">
        <v>20</v>
      </c>
    </row>
    <row r="903" spans="1:22" ht="14.4" x14ac:dyDescent="0.3">
      <c r="A903" s="69" t="s">
        <v>4152</v>
      </c>
      <c r="B903" s="69" t="s">
        <v>4152</v>
      </c>
      <c r="C903" s="69" t="s">
        <v>3668</v>
      </c>
      <c r="D903" s="69">
        <v>0</v>
      </c>
      <c r="E903" s="69">
        <v>0</v>
      </c>
      <c r="F903" s="69">
        <v>0</v>
      </c>
      <c r="G903" s="69">
        <v>0.13</v>
      </c>
      <c r="H903" s="69">
        <v>0.18</v>
      </c>
      <c r="I903" s="69">
        <v>0.3</v>
      </c>
      <c r="J903" s="69">
        <v>0.33</v>
      </c>
      <c r="K903" s="69">
        <v>0.28999999999999998</v>
      </c>
      <c r="L903" s="69">
        <v>0.34</v>
      </c>
      <c r="M903" s="69">
        <v>0</v>
      </c>
      <c r="N903" s="69">
        <v>0</v>
      </c>
      <c r="O903" s="69">
        <v>0</v>
      </c>
      <c r="P903" s="69" t="s">
        <v>20</v>
      </c>
      <c r="Q903" s="69" t="s">
        <v>3657</v>
      </c>
      <c r="R903" s="69" t="s">
        <v>3658</v>
      </c>
      <c r="S903" s="69" t="s">
        <v>3659</v>
      </c>
      <c r="T903" s="69" t="s">
        <v>3659</v>
      </c>
      <c r="V903" s="213" t="s">
        <v>20</v>
      </c>
    </row>
    <row r="904" spans="1:22" ht="14.4" x14ac:dyDescent="0.3">
      <c r="A904" s="69" t="s">
        <v>4153</v>
      </c>
      <c r="B904" s="69" t="s">
        <v>4153</v>
      </c>
      <c r="C904" s="69" t="s">
        <v>3668</v>
      </c>
      <c r="D904" s="69">
        <v>0</v>
      </c>
      <c r="E904" s="69">
        <v>0</v>
      </c>
      <c r="F904" s="69">
        <v>0</v>
      </c>
      <c r="G904" s="69">
        <v>0.13</v>
      </c>
      <c r="H904" s="69">
        <v>0.18</v>
      </c>
      <c r="I904" s="69">
        <v>0.3</v>
      </c>
      <c r="J904" s="69">
        <v>0.33</v>
      </c>
      <c r="K904" s="69">
        <v>0.35</v>
      </c>
      <c r="L904" s="69">
        <v>0.34</v>
      </c>
      <c r="M904" s="69">
        <v>0</v>
      </c>
      <c r="N904" s="69">
        <v>0</v>
      </c>
      <c r="O904" s="69">
        <v>0</v>
      </c>
      <c r="P904" s="69" t="s">
        <v>20</v>
      </c>
      <c r="Q904" s="69" t="s">
        <v>3657</v>
      </c>
      <c r="R904" s="69" t="s">
        <v>3658</v>
      </c>
      <c r="S904" s="69" t="s">
        <v>3659</v>
      </c>
      <c r="T904" s="69" t="s">
        <v>3659</v>
      </c>
      <c r="V904" s="213" t="s">
        <v>20</v>
      </c>
    </row>
    <row r="905" spans="1:22" ht="14.4" x14ac:dyDescent="0.3">
      <c r="A905" s="69" t="s">
        <v>4154</v>
      </c>
      <c r="B905" s="69" t="s">
        <v>4154</v>
      </c>
      <c r="C905" s="69" t="s">
        <v>3668</v>
      </c>
      <c r="D905" s="69">
        <v>0</v>
      </c>
      <c r="E905" s="69">
        <v>0</v>
      </c>
      <c r="F905" s="69">
        <v>0</v>
      </c>
      <c r="G905" s="69">
        <v>0.13</v>
      </c>
      <c r="H905" s="69">
        <v>0.18</v>
      </c>
      <c r="I905" s="69">
        <v>0.3</v>
      </c>
      <c r="J905" s="69">
        <v>0.33</v>
      </c>
      <c r="K905" s="69">
        <v>0.28999999999999998</v>
      </c>
      <c r="L905" s="69">
        <v>0.34</v>
      </c>
      <c r="M905" s="69">
        <v>0</v>
      </c>
      <c r="N905" s="69">
        <v>0</v>
      </c>
      <c r="O905" s="69">
        <v>0</v>
      </c>
      <c r="P905" s="69" t="s">
        <v>20</v>
      </c>
      <c r="Q905" s="69" t="s">
        <v>3657</v>
      </c>
      <c r="R905" s="69" t="s">
        <v>3658</v>
      </c>
      <c r="S905" s="69" t="s">
        <v>3659</v>
      </c>
      <c r="T905" s="69" t="s">
        <v>3659</v>
      </c>
      <c r="V905" s="213" t="s">
        <v>20</v>
      </c>
    </row>
    <row r="906" spans="1:22" ht="14.4" x14ac:dyDescent="0.3">
      <c r="A906" s="69" t="s">
        <v>4155</v>
      </c>
      <c r="B906" s="69" t="s">
        <v>4155</v>
      </c>
      <c r="C906" s="69" t="s">
        <v>3668</v>
      </c>
      <c r="D906" s="69">
        <v>0</v>
      </c>
      <c r="E906" s="69">
        <v>0</v>
      </c>
      <c r="F906" s="69">
        <v>0</v>
      </c>
      <c r="G906" s="69">
        <v>0</v>
      </c>
      <c r="H906" s="69">
        <v>0</v>
      </c>
      <c r="I906" s="69">
        <v>0</v>
      </c>
      <c r="J906" s="69">
        <v>0.45</v>
      </c>
      <c r="K906" s="69">
        <v>0.4</v>
      </c>
      <c r="L906" s="69">
        <v>0.4</v>
      </c>
      <c r="M906" s="69">
        <v>0.4</v>
      </c>
      <c r="N906" s="69">
        <v>0</v>
      </c>
      <c r="O906" s="69">
        <v>0</v>
      </c>
      <c r="P906" s="69" t="s">
        <v>20</v>
      </c>
      <c r="Q906" s="69" t="s">
        <v>3657</v>
      </c>
      <c r="R906" s="69" t="s">
        <v>3658</v>
      </c>
      <c r="S906" s="69" t="s">
        <v>3659</v>
      </c>
      <c r="T906" s="69" t="s">
        <v>3659</v>
      </c>
      <c r="V906" s="213" t="s">
        <v>20</v>
      </c>
    </row>
    <row r="907" spans="1:22" ht="14.4" x14ac:dyDescent="0.3">
      <c r="A907" s="69" t="s">
        <v>4156</v>
      </c>
      <c r="B907" s="69" t="s">
        <v>4156</v>
      </c>
      <c r="C907" s="69" t="s">
        <v>3668</v>
      </c>
      <c r="D907" s="69">
        <v>0</v>
      </c>
      <c r="E907" s="69">
        <v>0</v>
      </c>
      <c r="F907" s="69">
        <v>0</v>
      </c>
      <c r="G907" s="69">
        <v>0</v>
      </c>
      <c r="H907" s="69">
        <v>0</v>
      </c>
      <c r="I907" s="69">
        <v>0</v>
      </c>
      <c r="J907" s="69">
        <v>0.45</v>
      </c>
      <c r="K907" s="69">
        <v>0.4</v>
      </c>
      <c r="L907" s="69">
        <v>0.4</v>
      </c>
      <c r="M907" s="69">
        <v>0.4</v>
      </c>
      <c r="N907" s="69">
        <v>0</v>
      </c>
      <c r="O907" s="69">
        <v>0</v>
      </c>
      <c r="P907" s="69" t="s">
        <v>20</v>
      </c>
      <c r="Q907" s="69" t="s">
        <v>3657</v>
      </c>
      <c r="R907" s="69" t="s">
        <v>3658</v>
      </c>
      <c r="S907" s="69" t="s">
        <v>3659</v>
      </c>
      <c r="T907" s="69" t="s">
        <v>3659</v>
      </c>
      <c r="V907" s="213" t="s">
        <v>20</v>
      </c>
    </row>
    <row r="908" spans="1:22" ht="14.4" x14ac:dyDescent="0.3">
      <c r="A908" s="69" t="s">
        <v>4157</v>
      </c>
      <c r="B908" s="69" t="s">
        <v>4157</v>
      </c>
      <c r="C908" s="69" t="s">
        <v>3668</v>
      </c>
      <c r="D908" s="69">
        <v>0</v>
      </c>
      <c r="E908" s="69">
        <v>0</v>
      </c>
      <c r="F908" s="69">
        <v>0</v>
      </c>
      <c r="G908" s="69">
        <v>0</v>
      </c>
      <c r="H908" s="69">
        <v>0</v>
      </c>
      <c r="I908" s="69">
        <v>0</v>
      </c>
      <c r="J908" s="69">
        <v>0.45</v>
      </c>
      <c r="K908" s="69">
        <v>0.4</v>
      </c>
      <c r="L908" s="69">
        <v>0.4</v>
      </c>
      <c r="M908" s="69">
        <v>0.4</v>
      </c>
      <c r="N908" s="69">
        <v>0</v>
      </c>
      <c r="O908" s="69">
        <v>0</v>
      </c>
      <c r="P908" s="69" t="s">
        <v>20</v>
      </c>
      <c r="Q908" s="69" t="s">
        <v>3657</v>
      </c>
      <c r="R908" s="69" t="s">
        <v>3658</v>
      </c>
      <c r="S908" s="69" t="s">
        <v>3659</v>
      </c>
      <c r="T908" s="69" t="s">
        <v>3659</v>
      </c>
      <c r="V908" s="213" t="s">
        <v>20</v>
      </c>
    </row>
    <row r="909" spans="1:22" ht="14.4" x14ac:dyDescent="0.3">
      <c r="A909" s="69" t="s">
        <v>4158</v>
      </c>
      <c r="B909" s="69" t="s">
        <v>4158</v>
      </c>
      <c r="C909" s="69" t="s">
        <v>3668</v>
      </c>
      <c r="D909" s="69">
        <v>0</v>
      </c>
      <c r="E909" s="69">
        <v>0</v>
      </c>
      <c r="F909" s="69">
        <v>0</v>
      </c>
      <c r="G909" s="69">
        <v>0</v>
      </c>
      <c r="H909" s="69">
        <v>0</v>
      </c>
      <c r="I909" s="69">
        <v>0</v>
      </c>
      <c r="J909" s="69">
        <v>0</v>
      </c>
      <c r="K909" s="69">
        <v>0</v>
      </c>
      <c r="L909" s="69">
        <v>0.8</v>
      </c>
      <c r="M909" s="69">
        <v>0</v>
      </c>
      <c r="N909" s="69">
        <v>0</v>
      </c>
      <c r="O909" s="69">
        <v>0</v>
      </c>
      <c r="P909" s="69" t="s">
        <v>20</v>
      </c>
      <c r="Q909" s="69" t="s">
        <v>3657</v>
      </c>
      <c r="R909" s="69" t="s">
        <v>3658</v>
      </c>
      <c r="S909" s="69" t="s">
        <v>3659</v>
      </c>
      <c r="T909" s="69" t="s">
        <v>3659</v>
      </c>
      <c r="V909" s="213" t="s">
        <v>20</v>
      </c>
    </row>
    <row r="910" spans="1:22" ht="14.4" x14ac:dyDescent="0.3">
      <c r="A910" s="69" t="s">
        <v>4159</v>
      </c>
      <c r="B910" s="69" t="s">
        <v>4159</v>
      </c>
      <c r="C910" s="69" t="s">
        <v>3668</v>
      </c>
      <c r="D910" s="69">
        <v>0</v>
      </c>
      <c r="E910" s="69">
        <v>0</v>
      </c>
      <c r="F910" s="69">
        <v>0</v>
      </c>
      <c r="G910" s="69">
        <v>0</v>
      </c>
      <c r="H910" s="69">
        <v>0</v>
      </c>
      <c r="I910" s="69">
        <v>0</v>
      </c>
      <c r="J910" s="69">
        <v>0</v>
      </c>
      <c r="K910" s="69">
        <v>0</v>
      </c>
      <c r="L910" s="69">
        <v>0.46</v>
      </c>
      <c r="M910" s="69">
        <v>0</v>
      </c>
      <c r="N910" s="69">
        <v>0</v>
      </c>
      <c r="O910" s="69">
        <v>0</v>
      </c>
      <c r="P910" s="69" t="s">
        <v>20</v>
      </c>
      <c r="Q910" s="69" t="s">
        <v>3657</v>
      </c>
      <c r="R910" s="69" t="s">
        <v>3658</v>
      </c>
      <c r="S910" s="69" t="s">
        <v>3659</v>
      </c>
      <c r="T910" s="69" t="s">
        <v>3659</v>
      </c>
      <c r="V910" s="213" t="s">
        <v>20</v>
      </c>
    </row>
    <row r="911" spans="1:22" ht="14.4" x14ac:dyDescent="0.3">
      <c r="A911" s="69" t="s">
        <v>3887</v>
      </c>
      <c r="B911" s="69" t="s">
        <v>3887</v>
      </c>
      <c r="C911" s="69" t="s">
        <v>3668</v>
      </c>
      <c r="D911" s="69">
        <v>1.61</v>
      </c>
      <c r="E911" s="69">
        <v>1.64</v>
      </c>
      <c r="F911" s="69">
        <v>0</v>
      </c>
      <c r="G911" s="69">
        <v>0</v>
      </c>
      <c r="H911" s="69">
        <v>0</v>
      </c>
      <c r="I911" s="69">
        <v>0</v>
      </c>
      <c r="J911" s="69">
        <v>0</v>
      </c>
      <c r="K911" s="69">
        <v>0</v>
      </c>
      <c r="L911" s="69">
        <v>0</v>
      </c>
      <c r="M911" s="69">
        <v>0</v>
      </c>
      <c r="N911" s="69">
        <v>0</v>
      </c>
      <c r="O911" s="69">
        <v>0</v>
      </c>
      <c r="P911" s="69" t="s">
        <v>20</v>
      </c>
      <c r="Q911" s="69" t="s">
        <v>3657</v>
      </c>
      <c r="R911" s="69" t="s">
        <v>3658</v>
      </c>
      <c r="S911" s="69" t="s">
        <v>3659</v>
      </c>
      <c r="T911" s="69" t="s">
        <v>3659</v>
      </c>
      <c r="V911" s="213" t="s">
        <v>20</v>
      </c>
    </row>
    <row r="912" spans="1:22" ht="14.4" x14ac:dyDescent="0.3">
      <c r="A912" s="69" t="s">
        <v>3888</v>
      </c>
      <c r="B912" s="69" t="s">
        <v>3888</v>
      </c>
      <c r="C912" s="69" t="s">
        <v>3668</v>
      </c>
      <c r="D912" s="69">
        <v>0.91</v>
      </c>
      <c r="E912" s="69">
        <v>0</v>
      </c>
      <c r="F912" s="69">
        <v>0</v>
      </c>
      <c r="G912" s="69">
        <v>0</v>
      </c>
      <c r="H912" s="69">
        <v>0</v>
      </c>
      <c r="I912" s="69">
        <v>0</v>
      </c>
      <c r="J912" s="69">
        <v>0</v>
      </c>
      <c r="K912" s="69">
        <v>0</v>
      </c>
      <c r="L912" s="69">
        <v>0</v>
      </c>
      <c r="M912" s="69">
        <v>0</v>
      </c>
      <c r="N912" s="69">
        <v>0</v>
      </c>
      <c r="O912" s="69">
        <v>0</v>
      </c>
      <c r="P912" s="69" t="s">
        <v>20</v>
      </c>
      <c r="Q912" s="69" t="s">
        <v>3657</v>
      </c>
      <c r="R912" s="69" t="s">
        <v>3658</v>
      </c>
      <c r="S912" s="69" t="s">
        <v>3659</v>
      </c>
      <c r="T912" s="69" t="s">
        <v>3659</v>
      </c>
      <c r="V912" s="213" t="s">
        <v>20</v>
      </c>
    </row>
    <row r="913" spans="1:22" ht="14.4" x14ac:dyDescent="0.3">
      <c r="A913" s="69" t="s">
        <v>3889</v>
      </c>
      <c r="B913" s="69" t="s">
        <v>3889</v>
      </c>
      <c r="C913" s="69" t="s">
        <v>3668</v>
      </c>
      <c r="D913" s="69">
        <v>0.51</v>
      </c>
      <c r="E913" s="69">
        <v>0</v>
      </c>
      <c r="F913" s="69">
        <v>0</v>
      </c>
      <c r="G913" s="69">
        <v>0</v>
      </c>
      <c r="H913" s="69">
        <v>0</v>
      </c>
      <c r="I913" s="69">
        <v>0</v>
      </c>
      <c r="J913" s="69">
        <v>0</v>
      </c>
      <c r="K913" s="69">
        <v>0</v>
      </c>
      <c r="L913" s="69">
        <v>0</v>
      </c>
      <c r="M913" s="69">
        <v>0</v>
      </c>
      <c r="N913" s="69">
        <v>0</v>
      </c>
      <c r="O913" s="69">
        <v>0</v>
      </c>
      <c r="P913" s="69" t="s">
        <v>20</v>
      </c>
      <c r="Q913" s="69" t="s">
        <v>3657</v>
      </c>
      <c r="R913" s="69" t="s">
        <v>3658</v>
      </c>
      <c r="S913" s="69" t="s">
        <v>3659</v>
      </c>
      <c r="T913" s="69" t="s">
        <v>3659</v>
      </c>
      <c r="V913" s="213" t="s">
        <v>20</v>
      </c>
    </row>
    <row r="914" spans="1:22" ht="14.4" x14ac:dyDescent="0.3">
      <c r="A914" s="69" t="s">
        <v>3890</v>
      </c>
      <c r="B914" s="69" t="s">
        <v>3890</v>
      </c>
      <c r="C914" s="69" t="s">
        <v>3668</v>
      </c>
      <c r="D914" s="69">
        <v>0.71</v>
      </c>
      <c r="E914" s="69">
        <v>0</v>
      </c>
      <c r="F914" s="69">
        <v>0</v>
      </c>
      <c r="G914" s="69">
        <v>0</v>
      </c>
      <c r="H914" s="69">
        <v>0</v>
      </c>
      <c r="I914" s="69">
        <v>0</v>
      </c>
      <c r="J914" s="69">
        <v>0</v>
      </c>
      <c r="K914" s="69">
        <v>0</v>
      </c>
      <c r="L914" s="69">
        <v>0</v>
      </c>
      <c r="M914" s="69">
        <v>0</v>
      </c>
      <c r="N914" s="69">
        <v>0</v>
      </c>
      <c r="O914" s="69">
        <v>0</v>
      </c>
      <c r="P914" s="69" t="s">
        <v>20</v>
      </c>
      <c r="Q914" s="69" t="s">
        <v>3657</v>
      </c>
      <c r="R914" s="69" t="s">
        <v>3658</v>
      </c>
      <c r="S914" s="69" t="s">
        <v>3659</v>
      </c>
      <c r="T914" s="69" t="s">
        <v>3659</v>
      </c>
      <c r="V914" s="213" t="s">
        <v>20</v>
      </c>
    </row>
    <row r="915" spans="1:22" ht="14.4" x14ac:dyDescent="0.3">
      <c r="A915" s="69" t="s">
        <v>3891</v>
      </c>
      <c r="B915" s="69" t="s">
        <v>3891</v>
      </c>
      <c r="C915" s="69" t="s">
        <v>3668</v>
      </c>
      <c r="D915" s="69">
        <v>0.61</v>
      </c>
      <c r="E915" s="69">
        <v>0</v>
      </c>
      <c r="F915" s="69">
        <v>0</v>
      </c>
      <c r="G915" s="69">
        <v>0</v>
      </c>
      <c r="H915" s="69">
        <v>0</v>
      </c>
      <c r="I915" s="69">
        <v>0</v>
      </c>
      <c r="J915" s="69">
        <v>0</v>
      </c>
      <c r="K915" s="69">
        <v>0</v>
      </c>
      <c r="L915" s="69">
        <v>0</v>
      </c>
      <c r="M915" s="69">
        <v>0</v>
      </c>
      <c r="N915" s="69">
        <v>0</v>
      </c>
      <c r="O915" s="69">
        <v>0</v>
      </c>
      <c r="P915" s="69" t="s">
        <v>20</v>
      </c>
      <c r="Q915" s="69" t="s">
        <v>3657</v>
      </c>
      <c r="R915" s="69" t="s">
        <v>3658</v>
      </c>
      <c r="S915" s="69" t="s">
        <v>3659</v>
      </c>
      <c r="T915" s="69" t="s">
        <v>3659</v>
      </c>
      <c r="V915" s="213" t="s">
        <v>20</v>
      </c>
    </row>
    <row r="916" spans="1:22" ht="14.4" x14ac:dyDescent="0.3">
      <c r="A916" s="69" t="s">
        <v>3892</v>
      </c>
      <c r="B916" s="69" t="s">
        <v>3892</v>
      </c>
      <c r="C916" s="69" t="s">
        <v>3668</v>
      </c>
      <c r="D916" s="69">
        <v>0.8</v>
      </c>
      <c r="E916" s="69">
        <v>0.81</v>
      </c>
      <c r="F916" s="69">
        <v>0</v>
      </c>
      <c r="G916" s="69">
        <v>0</v>
      </c>
      <c r="H916" s="69">
        <v>0</v>
      </c>
      <c r="I916" s="69">
        <v>0</v>
      </c>
      <c r="J916" s="69">
        <v>0</v>
      </c>
      <c r="K916" s="69">
        <v>0</v>
      </c>
      <c r="L916" s="69">
        <v>0</v>
      </c>
      <c r="M916" s="69">
        <v>0</v>
      </c>
      <c r="N916" s="69">
        <v>0</v>
      </c>
      <c r="O916" s="69">
        <v>0</v>
      </c>
      <c r="P916" s="69" t="s">
        <v>20</v>
      </c>
      <c r="Q916" s="69" t="s">
        <v>3657</v>
      </c>
      <c r="R916" s="69" t="s">
        <v>3658</v>
      </c>
      <c r="S916" s="69" t="s">
        <v>3659</v>
      </c>
      <c r="T916" s="69" t="s">
        <v>3659</v>
      </c>
      <c r="V916" s="213" t="s">
        <v>20</v>
      </c>
    </row>
    <row r="917" spans="1:22" ht="14.4" x14ac:dyDescent="0.3">
      <c r="A917" s="69" t="s">
        <v>3893</v>
      </c>
      <c r="B917" s="69" t="s">
        <v>3893</v>
      </c>
      <c r="C917" s="69" t="s">
        <v>3668</v>
      </c>
      <c r="D917" s="69">
        <v>0.8</v>
      </c>
      <c r="E917" s="69">
        <v>0.81</v>
      </c>
      <c r="F917" s="69">
        <v>0</v>
      </c>
      <c r="G917" s="69">
        <v>0</v>
      </c>
      <c r="H917" s="69">
        <v>0</v>
      </c>
      <c r="I917" s="69">
        <v>0</v>
      </c>
      <c r="J917" s="69">
        <v>0</v>
      </c>
      <c r="K917" s="69">
        <v>0</v>
      </c>
      <c r="L917" s="69">
        <v>0</v>
      </c>
      <c r="M917" s="69">
        <v>0</v>
      </c>
      <c r="N917" s="69">
        <v>0</v>
      </c>
      <c r="O917" s="69">
        <v>0</v>
      </c>
      <c r="P917" s="69" t="s">
        <v>20</v>
      </c>
      <c r="Q917" s="69" t="s">
        <v>3657</v>
      </c>
      <c r="R917" s="69" t="s">
        <v>3658</v>
      </c>
      <c r="S917" s="69" t="s">
        <v>3659</v>
      </c>
      <c r="T917" s="69" t="s">
        <v>3659</v>
      </c>
      <c r="V917" s="213" t="s">
        <v>20</v>
      </c>
    </row>
    <row r="918" spans="1:22" ht="14.4" x14ac:dyDescent="0.3">
      <c r="A918" s="69" t="s">
        <v>3894</v>
      </c>
      <c r="B918" s="69" t="s">
        <v>3894</v>
      </c>
      <c r="C918" s="69" t="s">
        <v>3668</v>
      </c>
      <c r="D918" s="69">
        <v>0.48</v>
      </c>
      <c r="E918" s="69">
        <v>0.49</v>
      </c>
      <c r="F918" s="69">
        <v>0</v>
      </c>
      <c r="G918" s="69">
        <v>0</v>
      </c>
      <c r="H918" s="69">
        <v>0</v>
      </c>
      <c r="I918" s="69">
        <v>0</v>
      </c>
      <c r="J918" s="69">
        <v>0</v>
      </c>
      <c r="K918" s="69">
        <v>0</v>
      </c>
      <c r="L918" s="69">
        <v>0</v>
      </c>
      <c r="M918" s="69">
        <v>0</v>
      </c>
      <c r="N918" s="69">
        <v>0</v>
      </c>
      <c r="O918" s="69">
        <v>0</v>
      </c>
      <c r="P918" s="69" t="s">
        <v>20</v>
      </c>
      <c r="Q918" s="69" t="s">
        <v>3657</v>
      </c>
      <c r="R918" s="69" t="s">
        <v>3658</v>
      </c>
      <c r="S918" s="69" t="s">
        <v>3659</v>
      </c>
      <c r="T918" s="69" t="s">
        <v>3659</v>
      </c>
      <c r="V918" s="213" t="s">
        <v>20</v>
      </c>
    </row>
    <row r="919" spans="1:22" ht="14.4" x14ac:dyDescent="0.3">
      <c r="A919" s="69" t="s">
        <v>3895</v>
      </c>
      <c r="B919" s="69" t="s">
        <v>4160</v>
      </c>
      <c r="C919" s="69" t="s">
        <v>3668</v>
      </c>
      <c r="D919" s="69">
        <v>1</v>
      </c>
      <c r="E919" s="69">
        <v>0</v>
      </c>
      <c r="F919" s="69">
        <v>0</v>
      </c>
      <c r="G919" s="69">
        <v>0</v>
      </c>
      <c r="H919" s="69">
        <v>0</v>
      </c>
      <c r="I919" s="69">
        <v>0</v>
      </c>
      <c r="J919" s="69">
        <v>0</v>
      </c>
      <c r="K919" s="69">
        <v>0</v>
      </c>
      <c r="L919" s="69">
        <v>0</v>
      </c>
      <c r="M919" s="69">
        <v>0</v>
      </c>
      <c r="N919" s="69">
        <v>0</v>
      </c>
      <c r="O919" s="69">
        <v>0</v>
      </c>
      <c r="P919" s="69" t="s">
        <v>20</v>
      </c>
      <c r="Q919" s="69" t="s">
        <v>3657</v>
      </c>
      <c r="R919" s="69" t="s">
        <v>3658</v>
      </c>
      <c r="S919" s="69" t="s">
        <v>3659</v>
      </c>
      <c r="T919" s="69" t="s">
        <v>3659</v>
      </c>
      <c r="V919" s="213" t="s">
        <v>20</v>
      </c>
    </row>
    <row r="920" spans="1:22" ht="14.4" x14ac:dyDescent="0.3">
      <c r="A920" s="69" t="s">
        <v>4161</v>
      </c>
      <c r="B920" s="69" t="s">
        <v>4162</v>
      </c>
      <c r="C920" s="69" t="s">
        <v>3668</v>
      </c>
      <c r="D920" s="69">
        <v>8.9600000000000009</v>
      </c>
      <c r="E920" s="69">
        <v>8.9600000000000009</v>
      </c>
      <c r="F920" s="69">
        <v>8.9600000000000009</v>
      </c>
      <c r="G920" s="69">
        <v>8.9600000000000009</v>
      </c>
      <c r="H920" s="69">
        <v>8.9600000000000009</v>
      </c>
      <c r="I920" s="69">
        <v>9.9499999999999993</v>
      </c>
      <c r="J920" s="69">
        <v>9.9499999999999993</v>
      </c>
      <c r="K920" s="69">
        <v>9.9499999999999993</v>
      </c>
      <c r="L920" s="69">
        <v>9.9499999999999993</v>
      </c>
      <c r="M920" s="69">
        <v>8.9600000000000009</v>
      </c>
      <c r="N920" s="69">
        <v>8.9600000000000009</v>
      </c>
      <c r="O920" s="69">
        <v>8.9600000000000009</v>
      </c>
      <c r="P920" s="69" t="s">
        <v>20</v>
      </c>
      <c r="Q920" s="69" t="s">
        <v>3657</v>
      </c>
      <c r="R920" s="69" t="s">
        <v>3658</v>
      </c>
      <c r="S920" s="69" t="s">
        <v>3659</v>
      </c>
      <c r="T920" s="69" t="s">
        <v>3659</v>
      </c>
      <c r="V920" s="213" t="s">
        <v>20</v>
      </c>
    </row>
    <row r="921" spans="1:22" ht="14.4" x14ac:dyDescent="0.3">
      <c r="A921" s="69" t="s">
        <v>3896</v>
      </c>
      <c r="B921" s="69" t="s">
        <v>3896</v>
      </c>
      <c r="C921" s="69" t="s">
        <v>3668</v>
      </c>
      <c r="D921" s="69">
        <v>0.4</v>
      </c>
      <c r="E921" s="69">
        <v>0.41</v>
      </c>
      <c r="F921" s="69">
        <v>0</v>
      </c>
      <c r="G921" s="69">
        <v>0</v>
      </c>
      <c r="H921" s="69">
        <v>0</v>
      </c>
      <c r="I921" s="69">
        <v>0</v>
      </c>
      <c r="J921" s="69">
        <v>0</v>
      </c>
      <c r="K921" s="69">
        <v>0</v>
      </c>
      <c r="L921" s="69">
        <v>0</v>
      </c>
      <c r="M921" s="69">
        <v>0</v>
      </c>
      <c r="N921" s="69">
        <v>0</v>
      </c>
      <c r="O921" s="69">
        <v>0</v>
      </c>
      <c r="P921" s="69" t="s">
        <v>20</v>
      </c>
      <c r="Q921" s="69" t="s">
        <v>3657</v>
      </c>
      <c r="R921" s="69" t="s">
        <v>3658</v>
      </c>
      <c r="S921" s="69" t="s">
        <v>3659</v>
      </c>
      <c r="T921" s="69" t="s">
        <v>3659</v>
      </c>
      <c r="V921" s="213" t="s">
        <v>20</v>
      </c>
    </row>
    <row r="922" spans="1:22" ht="14.4" x14ac:dyDescent="0.3">
      <c r="A922" s="69" t="s">
        <v>3897</v>
      </c>
      <c r="B922" s="69" t="s">
        <v>3897</v>
      </c>
      <c r="C922" s="69" t="s">
        <v>3668</v>
      </c>
      <c r="D922" s="69">
        <v>0.5</v>
      </c>
      <c r="E922" s="69">
        <v>0.51</v>
      </c>
      <c r="F922" s="69">
        <v>0</v>
      </c>
      <c r="G922" s="69">
        <v>0</v>
      </c>
      <c r="H922" s="69">
        <v>0</v>
      </c>
      <c r="I922" s="69">
        <v>0</v>
      </c>
      <c r="J922" s="69">
        <v>0</v>
      </c>
      <c r="K922" s="69">
        <v>0</v>
      </c>
      <c r="L922" s="69">
        <v>0</v>
      </c>
      <c r="M922" s="69">
        <v>0</v>
      </c>
      <c r="N922" s="69">
        <v>0</v>
      </c>
      <c r="O922" s="69">
        <v>0</v>
      </c>
      <c r="P922" s="69" t="s">
        <v>20</v>
      </c>
      <c r="Q922" s="69" t="s">
        <v>3657</v>
      </c>
      <c r="R922" s="69" t="s">
        <v>3658</v>
      </c>
      <c r="S922" s="69" t="s">
        <v>3659</v>
      </c>
      <c r="T922" s="69" t="s">
        <v>3659</v>
      </c>
      <c r="V922" s="213" t="s">
        <v>20</v>
      </c>
    </row>
    <row r="923" spans="1:22" ht="14.4" x14ac:dyDescent="0.3">
      <c r="A923" s="69" t="s">
        <v>3898</v>
      </c>
      <c r="B923" s="69" t="s">
        <v>3898</v>
      </c>
      <c r="C923" s="69" t="s">
        <v>3668</v>
      </c>
      <c r="D923" s="69">
        <v>0.32</v>
      </c>
      <c r="E923" s="69">
        <v>0.33</v>
      </c>
      <c r="F923" s="69">
        <v>0</v>
      </c>
      <c r="G923" s="69">
        <v>0</v>
      </c>
      <c r="H923" s="69">
        <v>0</v>
      </c>
      <c r="I923" s="69">
        <v>0</v>
      </c>
      <c r="J923" s="69">
        <v>0</v>
      </c>
      <c r="K923" s="69">
        <v>0</v>
      </c>
      <c r="L923" s="69">
        <v>0</v>
      </c>
      <c r="M923" s="69">
        <v>0</v>
      </c>
      <c r="N923" s="69">
        <v>0</v>
      </c>
      <c r="O923" s="69">
        <v>0</v>
      </c>
      <c r="P923" s="69" t="s">
        <v>20</v>
      </c>
      <c r="Q923" s="69" t="s">
        <v>3657</v>
      </c>
      <c r="R923" s="69" t="s">
        <v>3658</v>
      </c>
      <c r="S923" s="69" t="s">
        <v>3659</v>
      </c>
      <c r="T923" s="69" t="s">
        <v>3659</v>
      </c>
      <c r="V923" s="213" t="s">
        <v>20</v>
      </c>
    </row>
    <row r="924" spans="1:22" ht="14.4" x14ac:dyDescent="0.3">
      <c r="A924" s="69" t="s">
        <v>3899</v>
      </c>
      <c r="B924" s="69" t="s">
        <v>3899</v>
      </c>
      <c r="C924" s="69" t="s">
        <v>3668</v>
      </c>
      <c r="D924" s="69">
        <v>0.72</v>
      </c>
      <c r="E924" s="69">
        <v>0.72</v>
      </c>
      <c r="F924" s="69">
        <v>0</v>
      </c>
      <c r="G924" s="69">
        <v>0</v>
      </c>
      <c r="H924" s="69">
        <v>0</v>
      </c>
      <c r="I924" s="69">
        <v>0</v>
      </c>
      <c r="J924" s="69">
        <v>0</v>
      </c>
      <c r="K924" s="69">
        <v>0</v>
      </c>
      <c r="L924" s="69">
        <v>0</v>
      </c>
      <c r="M924" s="69">
        <v>0</v>
      </c>
      <c r="N924" s="69">
        <v>0</v>
      </c>
      <c r="O924" s="69">
        <v>0</v>
      </c>
      <c r="P924" s="69" t="s">
        <v>20</v>
      </c>
      <c r="Q924" s="69" t="s">
        <v>3657</v>
      </c>
      <c r="R924" s="69" t="s">
        <v>3658</v>
      </c>
      <c r="S924" s="69" t="s">
        <v>3659</v>
      </c>
      <c r="T924" s="69" t="s">
        <v>3659</v>
      </c>
      <c r="V924" s="213" t="s">
        <v>20</v>
      </c>
    </row>
    <row r="925" spans="1:22" ht="14.4" x14ac:dyDescent="0.3">
      <c r="A925" s="69" t="s">
        <v>4163</v>
      </c>
      <c r="B925" s="69" t="s">
        <v>4163</v>
      </c>
      <c r="C925" s="69" t="s">
        <v>3668</v>
      </c>
      <c r="D925" s="69">
        <v>0</v>
      </c>
      <c r="E925" s="69">
        <v>0.1</v>
      </c>
      <c r="F925" s="69">
        <v>0.16</v>
      </c>
      <c r="G925" s="69">
        <v>0.11</v>
      </c>
      <c r="H925" s="69">
        <v>0.17</v>
      </c>
      <c r="I925" s="69">
        <v>0.11</v>
      </c>
      <c r="J925" s="69">
        <v>0.19</v>
      </c>
      <c r="K925" s="69">
        <v>0.19</v>
      </c>
      <c r="L925" s="69">
        <v>0.13</v>
      </c>
      <c r="M925" s="69">
        <v>0.1</v>
      </c>
      <c r="N925" s="69">
        <v>0.1</v>
      </c>
      <c r="O925" s="69">
        <v>0.1</v>
      </c>
      <c r="P925" s="69" t="s">
        <v>20</v>
      </c>
      <c r="Q925" s="69" t="s">
        <v>3657</v>
      </c>
      <c r="R925" s="69" t="s">
        <v>3658</v>
      </c>
      <c r="S925" s="69" t="s">
        <v>3659</v>
      </c>
      <c r="T925" s="69" t="s">
        <v>3659</v>
      </c>
      <c r="V925" s="213" t="s">
        <v>20</v>
      </c>
    </row>
    <row r="926" spans="1:22" ht="14.4" x14ac:dyDescent="0.3">
      <c r="A926" s="69" t="s">
        <v>4164</v>
      </c>
      <c r="B926" s="69" t="s">
        <v>4164</v>
      </c>
      <c r="C926" s="69" t="s">
        <v>3668</v>
      </c>
      <c r="D926" s="69">
        <v>0</v>
      </c>
      <c r="E926" s="69">
        <v>0.15</v>
      </c>
      <c r="F926" s="69">
        <v>0.16</v>
      </c>
      <c r="G926" s="69">
        <v>0.1</v>
      </c>
      <c r="H926" s="69">
        <v>0.1</v>
      </c>
      <c r="I926" s="69">
        <v>0.11</v>
      </c>
      <c r="J926" s="69">
        <v>0.11</v>
      </c>
      <c r="K926" s="69">
        <v>0.11</v>
      </c>
      <c r="L926" s="69">
        <v>0.11</v>
      </c>
      <c r="M926" s="69">
        <v>0.1</v>
      </c>
      <c r="N926" s="69">
        <v>0.05</v>
      </c>
      <c r="O926" s="69">
        <v>0.05</v>
      </c>
      <c r="P926" s="69" t="s">
        <v>20</v>
      </c>
      <c r="Q926" s="69" t="s">
        <v>3657</v>
      </c>
      <c r="R926" s="69" t="s">
        <v>3658</v>
      </c>
      <c r="S926" s="69" t="s">
        <v>3659</v>
      </c>
      <c r="T926" s="69" t="s">
        <v>3659</v>
      </c>
      <c r="V926" s="213" t="s">
        <v>20</v>
      </c>
    </row>
    <row r="927" spans="1:22" ht="14.4" x14ac:dyDescent="0.3">
      <c r="A927" s="69" t="s">
        <v>4165</v>
      </c>
      <c r="B927" s="69" t="s">
        <v>4165</v>
      </c>
      <c r="C927" s="69" t="s">
        <v>3668</v>
      </c>
      <c r="D927" s="69">
        <v>0</v>
      </c>
      <c r="E927" s="69">
        <v>0</v>
      </c>
      <c r="F927" s="69">
        <v>0.15</v>
      </c>
      <c r="G927" s="69">
        <v>0.12</v>
      </c>
      <c r="H927" s="69">
        <v>0.12</v>
      </c>
      <c r="I927" s="69">
        <v>0.2</v>
      </c>
      <c r="J927" s="69">
        <v>0</v>
      </c>
      <c r="K927" s="69">
        <v>0</v>
      </c>
      <c r="L927" s="69">
        <v>0.35</v>
      </c>
      <c r="M927" s="69">
        <v>0.2</v>
      </c>
      <c r="N927" s="69">
        <v>0.24</v>
      </c>
      <c r="O927" s="69">
        <v>0.24</v>
      </c>
      <c r="P927" s="69" t="s">
        <v>20</v>
      </c>
      <c r="Q927" s="69" t="s">
        <v>3657</v>
      </c>
      <c r="R927" s="69" t="s">
        <v>3658</v>
      </c>
      <c r="S927" s="69" t="s">
        <v>3659</v>
      </c>
      <c r="T927" s="69" t="s">
        <v>3659</v>
      </c>
      <c r="V927" s="213" t="s">
        <v>20</v>
      </c>
    </row>
    <row r="928" spans="1:22" ht="14.4" x14ac:dyDescent="0.3">
      <c r="A928" s="69" t="s">
        <v>4166</v>
      </c>
      <c r="B928" s="69" t="s">
        <v>4166</v>
      </c>
      <c r="C928" s="69" t="s">
        <v>3668</v>
      </c>
      <c r="D928" s="69">
        <v>0</v>
      </c>
      <c r="E928" s="69">
        <v>0</v>
      </c>
      <c r="F928" s="69">
        <v>0</v>
      </c>
      <c r="G928" s="69">
        <v>0.12</v>
      </c>
      <c r="H928" s="69">
        <v>0.17</v>
      </c>
      <c r="I928" s="69">
        <v>0</v>
      </c>
      <c r="J928" s="69">
        <v>0</v>
      </c>
      <c r="K928" s="69">
        <v>0</v>
      </c>
      <c r="L928" s="69">
        <v>0</v>
      </c>
      <c r="M928" s="69">
        <v>0.2</v>
      </c>
      <c r="N928" s="69">
        <v>0.24</v>
      </c>
      <c r="O928" s="69">
        <v>0.24</v>
      </c>
      <c r="P928" s="69" t="s">
        <v>20</v>
      </c>
      <c r="Q928" s="69" t="s">
        <v>3657</v>
      </c>
      <c r="R928" s="69" t="s">
        <v>3658</v>
      </c>
      <c r="S928" s="69" t="s">
        <v>3659</v>
      </c>
      <c r="T928" s="69" t="s">
        <v>3659</v>
      </c>
      <c r="V928" s="213" t="s">
        <v>20</v>
      </c>
    </row>
    <row r="929" spans="1:22" ht="14.4" x14ac:dyDescent="0.3">
      <c r="A929" s="69" t="s">
        <v>4167</v>
      </c>
      <c r="B929" s="69" t="s">
        <v>4167</v>
      </c>
      <c r="C929" s="69" t="s">
        <v>3668</v>
      </c>
      <c r="D929" s="69">
        <v>0</v>
      </c>
      <c r="E929" s="69">
        <v>0</v>
      </c>
      <c r="F929" s="69">
        <v>0</v>
      </c>
      <c r="G929" s="69">
        <v>0</v>
      </c>
      <c r="H929" s="69">
        <v>0</v>
      </c>
      <c r="I929" s="69">
        <v>0.12</v>
      </c>
      <c r="J929" s="69">
        <v>0.2</v>
      </c>
      <c r="K929" s="69">
        <v>0.5</v>
      </c>
      <c r="L929" s="69">
        <v>0</v>
      </c>
      <c r="M929" s="69">
        <v>0</v>
      </c>
      <c r="N929" s="69">
        <v>0</v>
      </c>
      <c r="O929" s="69">
        <v>0</v>
      </c>
      <c r="P929" s="69" t="s">
        <v>20</v>
      </c>
      <c r="Q929" s="69" t="s">
        <v>3657</v>
      </c>
      <c r="R929" s="69" t="s">
        <v>3658</v>
      </c>
      <c r="S929" s="69" t="s">
        <v>3659</v>
      </c>
      <c r="T929" s="69" t="s">
        <v>3659</v>
      </c>
      <c r="V929" s="213" t="s">
        <v>20</v>
      </c>
    </row>
    <row r="930" spans="1:22" ht="14.4" x14ac:dyDescent="0.3">
      <c r="A930" s="69" t="s">
        <v>3900</v>
      </c>
      <c r="B930" s="69" t="s">
        <v>3900</v>
      </c>
      <c r="C930" s="69" t="s">
        <v>3668</v>
      </c>
      <c r="D930" s="69">
        <v>0.8</v>
      </c>
      <c r="E930" s="69">
        <v>0.81</v>
      </c>
      <c r="F930" s="69">
        <v>0</v>
      </c>
      <c r="G930" s="69">
        <v>0</v>
      </c>
      <c r="H930" s="69">
        <v>0</v>
      </c>
      <c r="I930" s="69">
        <v>0</v>
      </c>
      <c r="J930" s="69">
        <v>0</v>
      </c>
      <c r="K930" s="69">
        <v>0</v>
      </c>
      <c r="L930" s="69">
        <v>0</v>
      </c>
      <c r="M930" s="69">
        <v>0</v>
      </c>
      <c r="N930" s="69">
        <v>0</v>
      </c>
      <c r="O930" s="69">
        <v>0</v>
      </c>
      <c r="P930" s="69" t="s">
        <v>20</v>
      </c>
      <c r="Q930" s="69" t="s">
        <v>3657</v>
      </c>
      <c r="R930" s="69" t="s">
        <v>3658</v>
      </c>
      <c r="S930" s="69" t="s">
        <v>3659</v>
      </c>
      <c r="T930" s="69" t="s">
        <v>3659</v>
      </c>
      <c r="V930" s="213" t="s">
        <v>20</v>
      </c>
    </row>
    <row r="931" spans="1:22" ht="14.4" x14ac:dyDescent="0.3">
      <c r="A931" s="69" t="s">
        <v>3901</v>
      </c>
      <c r="B931" s="69" t="s">
        <v>4168</v>
      </c>
      <c r="C931" s="69" t="s">
        <v>3668</v>
      </c>
      <c r="D931" s="69">
        <v>0.15</v>
      </c>
      <c r="E931" s="69">
        <v>0</v>
      </c>
      <c r="F931" s="69">
        <v>0</v>
      </c>
      <c r="G931" s="69">
        <v>0</v>
      </c>
      <c r="H931" s="69">
        <v>0</v>
      </c>
      <c r="I931" s="69">
        <v>0</v>
      </c>
      <c r="J931" s="69">
        <v>0</v>
      </c>
      <c r="K931" s="69">
        <v>0</v>
      </c>
      <c r="L931" s="69">
        <v>0</v>
      </c>
      <c r="M931" s="69">
        <v>0</v>
      </c>
      <c r="N931" s="69">
        <v>0</v>
      </c>
      <c r="O931" s="69">
        <v>0</v>
      </c>
      <c r="P931" s="69" t="s">
        <v>20</v>
      </c>
      <c r="Q931" s="69" t="s">
        <v>3657</v>
      </c>
      <c r="R931" s="69" t="s">
        <v>3658</v>
      </c>
      <c r="S931" s="69" t="s">
        <v>3659</v>
      </c>
      <c r="T931" s="69" t="s">
        <v>3659</v>
      </c>
      <c r="V931" s="213" t="s">
        <v>20</v>
      </c>
    </row>
    <row r="932" spans="1:22" ht="14.4" x14ac:dyDescent="0.3">
      <c r="A932" s="69" t="s">
        <v>4169</v>
      </c>
      <c r="B932" s="69" t="s">
        <v>4170</v>
      </c>
      <c r="C932" s="69" t="s">
        <v>3668</v>
      </c>
      <c r="D932" s="69">
        <v>3.15</v>
      </c>
      <c r="E932" s="69">
        <v>3.15</v>
      </c>
      <c r="F932" s="69">
        <v>3.15</v>
      </c>
      <c r="G932" s="69">
        <v>3.15</v>
      </c>
      <c r="H932" s="69">
        <v>3.15</v>
      </c>
      <c r="I932" s="69">
        <v>3.5</v>
      </c>
      <c r="J932" s="69">
        <v>3.5</v>
      </c>
      <c r="K932" s="69">
        <v>3.5</v>
      </c>
      <c r="L932" s="69">
        <v>3.5</v>
      </c>
      <c r="M932" s="69">
        <v>3.15</v>
      </c>
      <c r="N932" s="69">
        <v>3.15</v>
      </c>
      <c r="O932" s="69">
        <v>3.15</v>
      </c>
      <c r="P932" s="69" t="s">
        <v>20</v>
      </c>
      <c r="Q932" s="69" t="s">
        <v>3657</v>
      </c>
      <c r="R932" s="69" t="s">
        <v>3658</v>
      </c>
      <c r="S932" s="69" t="s">
        <v>3659</v>
      </c>
      <c r="T932" s="69" t="s">
        <v>3659</v>
      </c>
      <c r="V932" s="213" t="s">
        <v>20</v>
      </c>
    </row>
    <row r="933" spans="1:22" ht="14.4" x14ac:dyDescent="0.3">
      <c r="A933" s="69" t="s">
        <v>3902</v>
      </c>
      <c r="B933" s="69" t="s">
        <v>3902</v>
      </c>
      <c r="C933" s="69" t="s">
        <v>3668</v>
      </c>
      <c r="D933" s="69">
        <v>0.3</v>
      </c>
      <c r="E933" s="69">
        <v>0</v>
      </c>
      <c r="F933" s="69">
        <v>0</v>
      </c>
      <c r="G933" s="69">
        <v>0</v>
      </c>
      <c r="H933" s="69">
        <v>0</v>
      </c>
      <c r="I933" s="69">
        <v>0</v>
      </c>
      <c r="J933" s="69">
        <v>0</v>
      </c>
      <c r="K933" s="69">
        <v>0</v>
      </c>
      <c r="L933" s="69">
        <v>0</v>
      </c>
      <c r="M933" s="69">
        <v>0</v>
      </c>
      <c r="N933" s="69">
        <v>0</v>
      </c>
      <c r="O933" s="69">
        <v>0</v>
      </c>
      <c r="P933" s="69" t="s">
        <v>20</v>
      </c>
      <c r="Q933" s="69" t="s">
        <v>3657</v>
      </c>
      <c r="R933" s="69" t="s">
        <v>3658</v>
      </c>
      <c r="S933" s="69" t="s">
        <v>3659</v>
      </c>
      <c r="T933" s="69" t="s">
        <v>3659</v>
      </c>
      <c r="V933" s="213" t="s">
        <v>20</v>
      </c>
    </row>
    <row r="934" spans="1:22" ht="14.4" x14ac:dyDescent="0.3">
      <c r="A934" s="69" t="s">
        <v>3903</v>
      </c>
      <c r="B934" s="69" t="s">
        <v>3903</v>
      </c>
      <c r="C934" s="69" t="s">
        <v>3668</v>
      </c>
      <c r="D934" s="69">
        <v>0.8</v>
      </c>
      <c r="E934" s="69">
        <v>0.81</v>
      </c>
      <c r="F934" s="69">
        <v>0</v>
      </c>
      <c r="G934" s="69">
        <v>0</v>
      </c>
      <c r="H934" s="69">
        <v>0</v>
      </c>
      <c r="I934" s="69">
        <v>0</v>
      </c>
      <c r="J934" s="69">
        <v>0</v>
      </c>
      <c r="K934" s="69">
        <v>0</v>
      </c>
      <c r="L934" s="69">
        <v>0</v>
      </c>
      <c r="M934" s="69">
        <v>0</v>
      </c>
      <c r="N934" s="69">
        <v>0</v>
      </c>
      <c r="O934" s="69">
        <v>0</v>
      </c>
      <c r="P934" s="69" t="s">
        <v>20</v>
      </c>
      <c r="Q934" s="69" t="s">
        <v>3657</v>
      </c>
      <c r="R934" s="69" t="s">
        <v>3658</v>
      </c>
      <c r="S934" s="69" t="s">
        <v>3659</v>
      </c>
      <c r="T934" s="69" t="s">
        <v>3659</v>
      </c>
      <c r="V934" s="213" t="s">
        <v>20</v>
      </c>
    </row>
    <row r="935" spans="1:22" ht="14.4" x14ac:dyDescent="0.3">
      <c r="A935" s="69" t="s">
        <v>3904</v>
      </c>
      <c r="B935" s="69" t="s">
        <v>3904</v>
      </c>
      <c r="C935" s="69" t="s">
        <v>3668</v>
      </c>
      <c r="D935" s="69">
        <v>0.41</v>
      </c>
      <c r="E935" s="69">
        <v>0.42</v>
      </c>
      <c r="F935" s="69">
        <v>0</v>
      </c>
      <c r="G935" s="69">
        <v>0</v>
      </c>
      <c r="H935" s="69">
        <v>0</v>
      </c>
      <c r="I935" s="69">
        <v>0</v>
      </c>
      <c r="J935" s="69">
        <v>0</v>
      </c>
      <c r="K935" s="69">
        <v>0</v>
      </c>
      <c r="L935" s="69">
        <v>0</v>
      </c>
      <c r="M935" s="69">
        <v>0</v>
      </c>
      <c r="N935" s="69">
        <v>0</v>
      </c>
      <c r="O935" s="69">
        <v>0</v>
      </c>
      <c r="P935" s="69" t="s">
        <v>20</v>
      </c>
      <c r="Q935" s="69" t="s">
        <v>3657</v>
      </c>
      <c r="R935" s="69" t="s">
        <v>3658</v>
      </c>
      <c r="S935" s="69" t="s">
        <v>3659</v>
      </c>
      <c r="T935" s="69" t="s">
        <v>3659</v>
      </c>
      <c r="V935" s="213" t="s">
        <v>20</v>
      </c>
    </row>
    <row r="936" spans="1:22" ht="14.4" x14ac:dyDescent="0.3">
      <c r="A936" s="69" t="s">
        <v>3905</v>
      </c>
      <c r="B936" s="69" t="s">
        <v>3905</v>
      </c>
      <c r="C936" s="69" t="s">
        <v>3668</v>
      </c>
      <c r="D936" s="69">
        <v>0.4</v>
      </c>
      <c r="E936" s="69">
        <v>0.41</v>
      </c>
      <c r="F936" s="69">
        <v>0</v>
      </c>
      <c r="G936" s="69">
        <v>0</v>
      </c>
      <c r="H936" s="69">
        <v>0</v>
      </c>
      <c r="I936" s="69">
        <v>0</v>
      </c>
      <c r="J936" s="69">
        <v>0</v>
      </c>
      <c r="K936" s="69">
        <v>0</v>
      </c>
      <c r="L936" s="69">
        <v>0</v>
      </c>
      <c r="M936" s="69">
        <v>0</v>
      </c>
      <c r="N936" s="69">
        <v>0</v>
      </c>
      <c r="O936" s="69">
        <v>0</v>
      </c>
      <c r="P936" s="69" t="s">
        <v>20</v>
      </c>
      <c r="Q936" s="69" t="s">
        <v>3657</v>
      </c>
      <c r="R936" s="69" t="s">
        <v>3658</v>
      </c>
      <c r="S936" s="69" t="s">
        <v>3659</v>
      </c>
      <c r="T936" s="69" t="s">
        <v>3659</v>
      </c>
      <c r="V936" s="213" t="s">
        <v>20</v>
      </c>
    </row>
    <row r="937" spans="1:22" ht="14.4" x14ac:dyDescent="0.3">
      <c r="A937" s="69" t="s">
        <v>4171</v>
      </c>
      <c r="B937" s="69" t="s">
        <v>4171</v>
      </c>
      <c r="C937" s="69" t="s">
        <v>3667</v>
      </c>
      <c r="D937" s="69">
        <v>0</v>
      </c>
      <c r="E937" s="69">
        <v>0.17</v>
      </c>
      <c r="F937" s="69">
        <v>0.18</v>
      </c>
      <c r="G937" s="69">
        <v>0.18</v>
      </c>
      <c r="H937" s="69">
        <v>0.26</v>
      </c>
      <c r="I937" s="69">
        <v>0.54</v>
      </c>
      <c r="J937" s="69">
        <v>0.56000000000000005</v>
      </c>
      <c r="K937" s="69">
        <v>0.59</v>
      </c>
      <c r="L937" s="69">
        <v>0.56000000000000005</v>
      </c>
      <c r="M937" s="69">
        <v>0.4</v>
      </c>
      <c r="N937" s="69">
        <v>0.1</v>
      </c>
      <c r="O937" s="69">
        <v>0.1</v>
      </c>
      <c r="P937" s="69" t="s">
        <v>20</v>
      </c>
      <c r="Q937" s="69" t="s">
        <v>3657</v>
      </c>
      <c r="R937" s="69" t="s">
        <v>3658</v>
      </c>
      <c r="S937" s="69" t="s">
        <v>3659</v>
      </c>
      <c r="T937" s="69" t="s">
        <v>3659</v>
      </c>
      <c r="V937" s="213" t="s">
        <v>20</v>
      </c>
    </row>
    <row r="938" spans="1:22" ht="14.4" x14ac:dyDescent="0.3">
      <c r="A938" s="69" t="s">
        <v>4172</v>
      </c>
      <c r="B938" s="69" t="s">
        <v>4172</v>
      </c>
      <c r="C938" s="69" t="s">
        <v>3667</v>
      </c>
      <c r="D938" s="69">
        <v>0</v>
      </c>
      <c r="E938" s="69">
        <v>0.12</v>
      </c>
      <c r="F938" s="69">
        <v>0.18</v>
      </c>
      <c r="G938" s="69">
        <v>0.18</v>
      </c>
      <c r="H938" s="69">
        <v>0.2</v>
      </c>
      <c r="I938" s="69">
        <v>0.47</v>
      </c>
      <c r="J938" s="69">
        <v>0.56000000000000005</v>
      </c>
      <c r="K938" s="69">
        <v>0.47</v>
      </c>
      <c r="L938" s="69">
        <v>0.42</v>
      </c>
      <c r="M938" s="69">
        <v>0.35</v>
      </c>
      <c r="N938" s="69">
        <v>0.18</v>
      </c>
      <c r="O938" s="69">
        <v>0.18</v>
      </c>
      <c r="P938" s="69" t="s">
        <v>20</v>
      </c>
      <c r="Q938" s="69" t="s">
        <v>3657</v>
      </c>
      <c r="R938" s="69" t="s">
        <v>3658</v>
      </c>
      <c r="S938" s="69" t="s">
        <v>3659</v>
      </c>
      <c r="T938" s="69" t="s">
        <v>3659</v>
      </c>
      <c r="V938" s="213" t="s">
        <v>20</v>
      </c>
    </row>
    <row r="939" spans="1:22" ht="14.4" x14ac:dyDescent="0.3">
      <c r="A939" s="69" t="s">
        <v>4173</v>
      </c>
      <c r="B939" s="69" t="s">
        <v>4173</v>
      </c>
      <c r="C939" s="69" t="s">
        <v>3667</v>
      </c>
      <c r="D939" s="69">
        <v>0</v>
      </c>
      <c r="E939" s="69">
        <v>0.17</v>
      </c>
      <c r="F939" s="69">
        <v>0.18</v>
      </c>
      <c r="G939" s="69">
        <v>0.18</v>
      </c>
      <c r="H939" s="69">
        <v>0.31</v>
      </c>
      <c r="I939" s="69">
        <v>0.55000000000000004</v>
      </c>
      <c r="J939" s="69">
        <v>0.56000000000000005</v>
      </c>
      <c r="K939" s="69">
        <v>0.59</v>
      </c>
      <c r="L939" s="69">
        <v>0.56000000000000005</v>
      </c>
      <c r="M939" s="69">
        <v>0.4</v>
      </c>
      <c r="N939" s="69">
        <v>0.1</v>
      </c>
      <c r="O939" s="69">
        <v>0.1</v>
      </c>
      <c r="P939" s="69" t="s">
        <v>20</v>
      </c>
      <c r="Q939" s="69" t="s">
        <v>3657</v>
      </c>
      <c r="R939" s="69" t="s">
        <v>3658</v>
      </c>
      <c r="S939" s="69" t="s">
        <v>3659</v>
      </c>
      <c r="T939" s="69" t="s">
        <v>3659</v>
      </c>
      <c r="V939" s="213" t="s">
        <v>20</v>
      </c>
    </row>
    <row r="940" spans="1:22" ht="14.4" x14ac:dyDescent="0.3">
      <c r="A940" s="69" t="s">
        <v>4174</v>
      </c>
      <c r="B940" s="69" t="s">
        <v>4174</v>
      </c>
      <c r="C940" s="69" t="s">
        <v>3667</v>
      </c>
      <c r="D940" s="69">
        <v>0</v>
      </c>
      <c r="E940" s="69">
        <v>0.12</v>
      </c>
      <c r="F940" s="69">
        <v>0.18</v>
      </c>
      <c r="G940" s="69">
        <v>0.18</v>
      </c>
      <c r="H940" s="69">
        <v>0.26</v>
      </c>
      <c r="I940" s="69">
        <v>0.5</v>
      </c>
      <c r="J940" s="69">
        <v>0.5</v>
      </c>
      <c r="K940" s="69">
        <v>0.5</v>
      </c>
      <c r="L940" s="69">
        <v>0.49</v>
      </c>
      <c r="M940" s="69">
        <v>0.35</v>
      </c>
      <c r="N940" s="69">
        <v>0.18</v>
      </c>
      <c r="O940" s="69">
        <v>0.18</v>
      </c>
      <c r="P940" s="69" t="s">
        <v>20</v>
      </c>
      <c r="Q940" s="69" t="s">
        <v>3657</v>
      </c>
      <c r="R940" s="69" t="s">
        <v>3658</v>
      </c>
      <c r="S940" s="69" t="s">
        <v>3659</v>
      </c>
      <c r="T940" s="69" t="s">
        <v>3659</v>
      </c>
      <c r="V940" s="213" t="s">
        <v>20</v>
      </c>
    </row>
    <row r="941" spans="1:22" ht="14.4" x14ac:dyDescent="0.3">
      <c r="A941" s="69" t="s">
        <v>4175</v>
      </c>
      <c r="B941" s="69" t="s">
        <v>4175</v>
      </c>
      <c r="C941" s="69" t="s">
        <v>3667</v>
      </c>
      <c r="D941" s="69">
        <v>0</v>
      </c>
      <c r="E941" s="69">
        <v>0.12</v>
      </c>
      <c r="F941" s="69">
        <v>0.18</v>
      </c>
      <c r="G941" s="69">
        <v>0.23</v>
      </c>
      <c r="H941" s="69">
        <v>0.26</v>
      </c>
      <c r="I941" s="69">
        <v>0.5</v>
      </c>
      <c r="J941" s="69">
        <v>0.56000000000000005</v>
      </c>
      <c r="K941" s="69">
        <v>0.5</v>
      </c>
      <c r="L941" s="69">
        <v>0.48</v>
      </c>
      <c r="M941" s="69">
        <v>0.35</v>
      </c>
      <c r="N941" s="69">
        <v>0.18</v>
      </c>
      <c r="O941" s="69">
        <v>0.18</v>
      </c>
      <c r="P941" s="69" t="s">
        <v>20</v>
      </c>
      <c r="Q941" s="69" t="s">
        <v>3657</v>
      </c>
      <c r="R941" s="69" t="s">
        <v>3658</v>
      </c>
      <c r="S941" s="69" t="s">
        <v>3659</v>
      </c>
      <c r="T941" s="69" t="s">
        <v>3659</v>
      </c>
      <c r="V941" s="213" t="s">
        <v>20</v>
      </c>
    </row>
    <row r="942" spans="1:22" ht="14.4" x14ac:dyDescent="0.3">
      <c r="A942" s="69" t="s">
        <v>4176</v>
      </c>
      <c r="B942" s="69" t="s">
        <v>4176</v>
      </c>
      <c r="C942" s="69" t="s">
        <v>3667</v>
      </c>
      <c r="D942" s="69">
        <v>0</v>
      </c>
      <c r="E942" s="69">
        <v>0.17</v>
      </c>
      <c r="F942" s="69">
        <v>0.18</v>
      </c>
      <c r="G942" s="69">
        <v>0.23</v>
      </c>
      <c r="H942" s="69">
        <v>0.26</v>
      </c>
      <c r="I942" s="69">
        <v>0.5</v>
      </c>
      <c r="J942" s="69">
        <v>0.54</v>
      </c>
      <c r="K942" s="69">
        <v>0.5</v>
      </c>
      <c r="L942" s="69">
        <v>0.48</v>
      </c>
      <c r="M942" s="69">
        <v>0.35</v>
      </c>
      <c r="N942" s="69">
        <v>0.18</v>
      </c>
      <c r="O942" s="69">
        <v>0.18</v>
      </c>
      <c r="P942" s="69" t="s">
        <v>20</v>
      </c>
      <c r="Q942" s="69" t="s">
        <v>3657</v>
      </c>
      <c r="R942" s="69" t="s">
        <v>3658</v>
      </c>
      <c r="S942" s="69" t="s">
        <v>3659</v>
      </c>
      <c r="T942" s="69" t="s">
        <v>3659</v>
      </c>
      <c r="V942" s="213" t="s">
        <v>20</v>
      </c>
    </row>
    <row r="943" spans="1:22" ht="14.4" x14ac:dyDescent="0.3">
      <c r="A943" s="69" t="s">
        <v>4177</v>
      </c>
      <c r="B943" s="69" t="s">
        <v>4177</v>
      </c>
      <c r="C943" s="69" t="s">
        <v>3667</v>
      </c>
      <c r="D943" s="69">
        <v>0</v>
      </c>
      <c r="E943" s="69">
        <v>0.17</v>
      </c>
      <c r="F943" s="69">
        <v>0.18</v>
      </c>
      <c r="G943" s="69">
        <v>0.23</v>
      </c>
      <c r="H943" s="69">
        <v>0.26</v>
      </c>
      <c r="I943" s="69">
        <v>0.5</v>
      </c>
      <c r="J943" s="69">
        <v>0.5</v>
      </c>
      <c r="K943" s="69">
        <v>0.5</v>
      </c>
      <c r="L943" s="69">
        <v>0.48</v>
      </c>
      <c r="M943" s="69">
        <v>0.35</v>
      </c>
      <c r="N943" s="69">
        <v>0.18</v>
      </c>
      <c r="O943" s="69">
        <v>0.18</v>
      </c>
      <c r="P943" s="69" t="s">
        <v>20</v>
      </c>
      <c r="Q943" s="69" t="s">
        <v>3657</v>
      </c>
      <c r="R943" s="69" t="s">
        <v>3658</v>
      </c>
      <c r="S943" s="69" t="s">
        <v>3659</v>
      </c>
      <c r="T943" s="69" t="s">
        <v>3659</v>
      </c>
      <c r="V943" s="213" t="s">
        <v>20</v>
      </c>
    </row>
    <row r="944" spans="1:22" ht="14.4" x14ac:dyDescent="0.3">
      <c r="A944" s="69" t="s">
        <v>4178</v>
      </c>
      <c r="B944" s="69" t="s">
        <v>4178</v>
      </c>
      <c r="C944" s="69" t="s">
        <v>3667</v>
      </c>
      <c r="D944" s="69">
        <v>0</v>
      </c>
      <c r="E944" s="69">
        <v>0</v>
      </c>
      <c r="F944" s="69">
        <v>0</v>
      </c>
      <c r="G944" s="69">
        <v>0.12</v>
      </c>
      <c r="H944" s="69">
        <v>0.12</v>
      </c>
      <c r="I944" s="69">
        <v>0.2</v>
      </c>
      <c r="J944" s="69">
        <v>0</v>
      </c>
      <c r="K944" s="69">
        <v>0</v>
      </c>
      <c r="L944" s="69">
        <v>0</v>
      </c>
      <c r="M944" s="69">
        <v>0.2</v>
      </c>
      <c r="N944" s="69">
        <v>0.2</v>
      </c>
      <c r="O944" s="69">
        <v>0.2</v>
      </c>
      <c r="P944" s="69" t="s">
        <v>20</v>
      </c>
      <c r="Q944" s="69" t="s">
        <v>3657</v>
      </c>
      <c r="R944" s="69" t="s">
        <v>3658</v>
      </c>
      <c r="S944" s="69" t="s">
        <v>3659</v>
      </c>
      <c r="T944" s="69" t="s">
        <v>3659</v>
      </c>
      <c r="V944" s="213" t="s">
        <v>20</v>
      </c>
    </row>
    <row r="945" spans="1:22" ht="14.4" x14ac:dyDescent="0.3">
      <c r="A945" s="69" t="s">
        <v>4179</v>
      </c>
      <c r="B945" s="69" t="s">
        <v>4179</v>
      </c>
      <c r="C945" s="69" t="s">
        <v>3667</v>
      </c>
      <c r="D945" s="69">
        <v>0</v>
      </c>
      <c r="E945" s="69">
        <v>0</v>
      </c>
      <c r="F945" s="69">
        <v>0</v>
      </c>
      <c r="G945" s="69">
        <v>0</v>
      </c>
      <c r="H945" s="69">
        <v>0</v>
      </c>
      <c r="I945" s="69">
        <v>0</v>
      </c>
      <c r="J945" s="69">
        <v>0</v>
      </c>
      <c r="K945" s="69">
        <v>0</v>
      </c>
      <c r="L945" s="69">
        <v>0</v>
      </c>
      <c r="M945" s="69">
        <v>0.2</v>
      </c>
      <c r="N945" s="69">
        <v>0.2</v>
      </c>
      <c r="O945" s="69">
        <v>0.2</v>
      </c>
      <c r="P945" s="69" t="s">
        <v>20</v>
      </c>
      <c r="Q945" s="69" t="s">
        <v>3657</v>
      </c>
      <c r="R945" s="69" t="s">
        <v>3658</v>
      </c>
      <c r="S945" s="69" t="s">
        <v>3659</v>
      </c>
      <c r="T945" s="69" t="s">
        <v>3659</v>
      </c>
      <c r="V945" s="213" t="s">
        <v>20</v>
      </c>
    </row>
    <row r="946" spans="1:22" ht="14.4" x14ac:dyDescent="0.3">
      <c r="A946" s="69" t="s">
        <v>4180</v>
      </c>
      <c r="B946" s="69" t="s">
        <v>4180</v>
      </c>
      <c r="C946" s="69" t="s">
        <v>3667</v>
      </c>
      <c r="D946" s="69">
        <v>0</v>
      </c>
      <c r="E946" s="69">
        <v>0</v>
      </c>
      <c r="F946" s="69">
        <v>0</v>
      </c>
      <c r="G946" s="69">
        <v>0.18</v>
      </c>
      <c r="H946" s="69">
        <v>0.26</v>
      </c>
      <c r="I946" s="69">
        <v>0.3</v>
      </c>
      <c r="J946" s="69">
        <v>0.49</v>
      </c>
      <c r="K946" s="69">
        <v>0.2</v>
      </c>
      <c r="L946" s="69">
        <v>0.4</v>
      </c>
      <c r="M946" s="69">
        <v>0.2</v>
      </c>
      <c r="N946" s="69">
        <v>0.2</v>
      </c>
      <c r="O946" s="69">
        <v>0.2</v>
      </c>
      <c r="P946" s="69" t="s">
        <v>20</v>
      </c>
      <c r="Q946" s="69" t="s">
        <v>3657</v>
      </c>
      <c r="R946" s="69" t="s">
        <v>3658</v>
      </c>
      <c r="S946" s="69" t="s">
        <v>3659</v>
      </c>
      <c r="T946" s="69" t="s">
        <v>3659</v>
      </c>
      <c r="V946" s="213" t="s">
        <v>20</v>
      </c>
    </row>
    <row r="947" spans="1:22" ht="14.4" x14ac:dyDescent="0.3">
      <c r="A947" s="69" t="s">
        <v>4181</v>
      </c>
      <c r="B947" s="69" t="s">
        <v>4181</v>
      </c>
      <c r="C947" s="69" t="s">
        <v>3667</v>
      </c>
      <c r="D947" s="69">
        <v>0.3</v>
      </c>
      <c r="E947" s="69">
        <v>0.3</v>
      </c>
      <c r="F947" s="69">
        <v>0.2</v>
      </c>
      <c r="G947" s="69">
        <v>0.18</v>
      </c>
      <c r="H947" s="69">
        <v>0.26</v>
      </c>
      <c r="I947" s="69">
        <v>0.3</v>
      </c>
      <c r="J947" s="69">
        <v>0</v>
      </c>
      <c r="K947" s="69">
        <v>0</v>
      </c>
      <c r="L947" s="69">
        <v>0</v>
      </c>
      <c r="M947" s="69">
        <v>0.2</v>
      </c>
      <c r="N947" s="69">
        <v>0.2</v>
      </c>
      <c r="O947" s="69">
        <v>0.2</v>
      </c>
      <c r="P947" s="69" t="s">
        <v>20</v>
      </c>
      <c r="Q947" s="69" t="s">
        <v>3657</v>
      </c>
      <c r="R947" s="69" t="s">
        <v>3658</v>
      </c>
      <c r="S947" s="69" t="s">
        <v>3659</v>
      </c>
      <c r="T947" s="69" t="s">
        <v>3659</v>
      </c>
      <c r="V947" s="213" t="s">
        <v>20</v>
      </c>
    </row>
    <row r="948" spans="1:22" ht="14.4" x14ac:dyDescent="0.3">
      <c r="A948" s="69" t="s">
        <v>4182</v>
      </c>
      <c r="B948" s="69" t="s">
        <v>4182</v>
      </c>
      <c r="C948" s="69" t="s">
        <v>3667</v>
      </c>
      <c r="D948" s="69">
        <v>0</v>
      </c>
      <c r="E948" s="69">
        <v>0</v>
      </c>
      <c r="F948" s="69">
        <v>0</v>
      </c>
      <c r="G948" s="69">
        <v>0</v>
      </c>
      <c r="H948" s="69">
        <v>0</v>
      </c>
      <c r="I948" s="69">
        <v>0.2</v>
      </c>
      <c r="J948" s="69">
        <v>0.2</v>
      </c>
      <c r="K948" s="69">
        <v>0.2</v>
      </c>
      <c r="L948" s="69">
        <v>0.85</v>
      </c>
      <c r="M948" s="69">
        <v>0</v>
      </c>
      <c r="N948" s="69">
        <v>0</v>
      </c>
      <c r="O948" s="69">
        <v>0</v>
      </c>
      <c r="P948" s="69" t="s">
        <v>20</v>
      </c>
      <c r="Q948" s="69" t="s">
        <v>3657</v>
      </c>
      <c r="R948" s="69" t="s">
        <v>3658</v>
      </c>
      <c r="S948" s="69" t="s">
        <v>3659</v>
      </c>
      <c r="T948" s="69" t="s">
        <v>3659</v>
      </c>
      <c r="V948" s="213" t="s">
        <v>20</v>
      </c>
    </row>
    <row r="949" spans="1:22" ht="14.4" x14ac:dyDescent="0.3">
      <c r="A949" s="69" t="s">
        <v>4183</v>
      </c>
      <c r="B949" s="69" t="s">
        <v>4183</v>
      </c>
      <c r="C949" s="69" t="s">
        <v>3667</v>
      </c>
      <c r="D949" s="69">
        <v>0</v>
      </c>
      <c r="E949" s="69">
        <v>0</v>
      </c>
      <c r="F949" s="69">
        <v>0</v>
      </c>
      <c r="G949" s="69">
        <v>0</v>
      </c>
      <c r="H949" s="69">
        <v>0</v>
      </c>
      <c r="I949" s="69">
        <v>0</v>
      </c>
      <c r="J949" s="69">
        <v>0</v>
      </c>
      <c r="K949" s="69">
        <v>0.2</v>
      </c>
      <c r="L949" s="69">
        <v>0.85</v>
      </c>
      <c r="M949" s="69">
        <v>0</v>
      </c>
      <c r="N949" s="69">
        <v>0</v>
      </c>
      <c r="O949" s="69">
        <v>0</v>
      </c>
      <c r="P949" s="69" t="s">
        <v>20</v>
      </c>
      <c r="Q949" s="69" t="s">
        <v>3657</v>
      </c>
      <c r="R949" s="69" t="s">
        <v>3658</v>
      </c>
      <c r="S949" s="69" t="s">
        <v>3659</v>
      </c>
      <c r="T949" s="69" t="s">
        <v>3659</v>
      </c>
      <c r="V949" s="213" t="s">
        <v>20</v>
      </c>
    </row>
    <row r="950" spans="1:22" ht="14.4" x14ac:dyDescent="0.3">
      <c r="A950" s="69" t="s">
        <v>4184</v>
      </c>
      <c r="B950" s="69" t="s">
        <v>4184</v>
      </c>
      <c r="C950" s="69" t="s">
        <v>3667</v>
      </c>
      <c r="D950" s="69">
        <v>0</v>
      </c>
      <c r="E950" s="69">
        <v>0</v>
      </c>
      <c r="F950" s="69">
        <v>0</v>
      </c>
      <c r="G950" s="69">
        <v>0</v>
      </c>
      <c r="H950" s="69">
        <v>0</v>
      </c>
      <c r="I950" s="69">
        <v>0</v>
      </c>
      <c r="J950" s="69">
        <v>0.95</v>
      </c>
      <c r="K950" s="69">
        <v>0.95</v>
      </c>
      <c r="L950" s="69">
        <v>0.95</v>
      </c>
      <c r="M950" s="69">
        <v>0</v>
      </c>
      <c r="N950" s="69">
        <v>0</v>
      </c>
      <c r="O950" s="69">
        <v>0</v>
      </c>
      <c r="P950" s="69" t="s">
        <v>20</v>
      </c>
      <c r="Q950" s="69" t="s">
        <v>3657</v>
      </c>
      <c r="R950" s="69" t="s">
        <v>3658</v>
      </c>
      <c r="S950" s="69" t="s">
        <v>3659</v>
      </c>
      <c r="T950" s="69" t="s">
        <v>3659</v>
      </c>
      <c r="V950" s="213" t="s">
        <v>20</v>
      </c>
    </row>
    <row r="951" spans="1:22" ht="14.4" x14ac:dyDescent="0.3">
      <c r="A951" s="69" t="s">
        <v>4185</v>
      </c>
      <c r="B951" s="69" t="s">
        <v>4185</v>
      </c>
      <c r="C951" s="69" t="s">
        <v>3667</v>
      </c>
      <c r="D951" s="69">
        <v>0</v>
      </c>
      <c r="E951" s="69">
        <v>0</v>
      </c>
      <c r="F951" s="69">
        <v>0</v>
      </c>
      <c r="G951" s="69">
        <v>0</v>
      </c>
      <c r="H951" s="69">
        <v>0</v>
      </c>
      <c r="I951" s="69">
        <v>0</v>
      </c>
      <c r="J951" s="69">
        <v>0.61</v>
      </c>
      <c r="K951" s="69">
        <v>0.61</v>
      </c>
      <c r="L951" s="69">
        <v>0.61</v>
      </c>
      <c r="M951" s="69">
        <v>0</v>
      </c>
      <c r="N951" s="69">
        <v>0</v>
      </c>
      <c r="O951" s="69">
        <v>0</v>
      </c>
      <c r="P951" s="69" t="s">
        <v>20</v>
      </c>
      <c r="Q951" s="69" t="s">
        <v>3657</v>
      </c>
      <c r="R951" s="69" t="s">
        <v>3658</v>
      </c>
      <c r="S951" s="69" t="s">
        <v>3659</v>
      </c>
      <c r="T951" s="69" t="s">
        <v>3659</v>
      </c>
      <c r="V951" s="213" t="s">
        <v>20</v>
      </c>
    </row>
    <row r="952" spans="1:22" ht="14.4" x14ac:dyDescent="0.3">
      <c r="A952" s="69" t="s">
        <v>4186</v>
      </c>
      <c r="B952" s="69" t="s">
        <v>4186</v>
      </c>
      <c r="C952" s="69" t="s">
        <v>3667</v>
      </c>
      <c r="D952" s="69">
        <v>0.28999999999999998</v>
      </c>
      <c r="E952" s="69">
        <v>0.26</v>
      </c>
      <c r="F952" s="69">
        <v>0.2</v>
      </c>
      <c r="G952" s="69">
        <v>0.33</v>
      </c>
      <c r="H952" s="69">
        <v>0.88</v>
      </c>
      <c r="I952" s="69">
        <v>0.88</v>
      </c>
      <c r="J952" s="69">
        <v>0.8</v>
      </c>
      <c r="K952" s="69">
        <v>0.8</v>
      </c>
      <c r="L952" s="69">
        <v>0.9</v>
      </c>
      <c r="M952" s="69">
        <v>0.55000000000000004</v>
      </c>
      <c r="N952" s="69">
        <v>0</v>
      </c>
      <c r="O952" s="69">
        <v>0</v>
      </c>
      <c r="P952" s="69" t="s">
        <v>20</v>
      </c>
      <c r="Q952" s="69" t="s">
        <v>3657</v>
      </c>
      <c r="R952" s="69" t="s">
        <v>3658</v>
      </c>
      <c r="S952" s="69" t="s">
        <v>3659</v>
      </c>
      <c r="T952" s="69" t="s">
        <v>3659</v>
      </c>
      <c r="V952" s="213" t="s">
        <v>20</v>
      </c>
    </row>
    <row r="953" spans="1:22" ht="14.4" x14ac:dyDescent="0.3">
      <c r="A953" s="69" t="s">
        <v>4187</v>
      </c>
      <c r="B953" s="69" t="s">
        <v>4187</v>
      </c>
      <c r="C953" s="69" t="s">
        <v>3667</v>
      </c>
      <c r="D953" s="69">
        <v>0</v>
      </c>
      <c r="E953" s="69">
        <v>0</v>
      </c>
      <c r="F953" s="69">
        <v>0</v>
      </c>
      <c r="G953" s="69">
        <v>0</v>
      </c>
      <c r="H953" s="69">
        <v>0</v>
      </c>
      <c r="I953" s="69">
        <v>0</v>
      </c>
      <c r="J953" s="69">
        <v>0.59</v>
      </c>
      <c r="K953" s="69">
        <v>0.59</v>
      </c>
      <c r="L953" s="69">
        <v>0.59</v>
      </c>
      <c r="M953" s="69">
        <v>0</v>
      </c>
      <c r="N953" s="69">
        <v>0</v>
      </c>
      <c r="O953" s="69">
        <v>0</v>
      </c>
      <c r="P953" s="69" t="s">
        <v>20</v>
      </c>
      <c r="Q953" s="69" t="s">
        <v>3657</v>
      </c>
      <c r="R953" s="69" t="s">
        <v>3658</v>
      </c>
      <c r="S953" s="69" t="s">
        <v>3659</v>
      </c>
      <c r="T953" s="69" t="s">
        <v>3659</v>
      </c>
      <c r="V953" s="213" t="s">
        <v>20</v>
      </c>
    </row>
    <row r="954" spans="1:22" ht="14.4" x14ac:dyDescent="0.3">
      <c r="A954" s="69" t="s">
        <v>4188</v>
      </c>
      <c r="B954" s="69" t="s">
        <v>4188</v>
      </c>
      <c r="C954" s="69" t="s">
        <v>3667</v>
      </c>
      <c r="D954" s="69">
        <v>0</v>
      </c>
      <c r="E954" s="69">
        <v>0</v>
      </c>
      <c r="F954" s="69">
        <v>0</v>
      </c>
      <c r="G954" s="69">
        <v>0</v>
      </c>
      <c r="H954" s="69">
        <v>0.95</v>
      </c>
      <c r="I954" s="69">
        <v>0</v>
      </c>
      <c r="J954" s="69">
        <v>0</v>
      </c>
      <c r="K954" s="69">
        <v>0</v>
      </c>
      <c r="L954" s="69">
        <v>0.5</v>
      </c>
      <c r="M954" s="69">
        <v>0</v>
      </c>
      <c r="N954" s="69">
        <v>0</v>
      </c>
      <c r="O954" s="69">
        <v>0</v>
      </c>
      <c r="P954" s="69" t="s">
        <v>20</v>
      </c>
      <c r="Q954" s="69" t="s">
        <v>3657</v>
      </c>
      <c r="R954" s="69" t="s">
        <v>3658</v>
      </c>
      <c r="S954" s="69" t="s">
        <v>3659</v>
      </c>
      <c r="T954" s="69" t="s">
        <v>3659</v>
      </c>
      <c r="V954" s="213" t="s">
        <v>20</v>
      </c>
    </row>
    <row r="955" spans="1:22" ht="14.4" x14ac:dyDescent="0.3">
      <c r="A955" s="69" t="s">
        <v>3906</v>
      </c>
      <c r="B955" s="69" t="s">
        <v>3906</v>
      </c>
      <c r="C955" s="69" t="s">
        <v>3667</v>
      </c>
      <c r="D955" s="69">
        <v>0.3</v>
      </c>
      <c r="E955" s="69">
        <v>0</v>
      </c>
      <c r="F955" s="69">
        <v>0</v>
      </c>
      <c r="G955" s="69">
        <v>0</v>
      </c>
      <c r="H955" s="69">
        <v>0</v>
      </c>
      <c r="I955" s="69">
        <v>0</v>
      </c>
      <c r="J955" s="69">
        <v>0</v>
      </c>
      <c r="K955" s="69">
        <v>0</v>
      </c>
      <c r="L955" s="69">
        <v>0</v>
      </c>
      <c r="M955" s="69">
        <v>0</v>
      </c>
      <c r="N955" s="69">
        <v>0</v>
      </c>
      <c r="O955" s="69">
        <v>0</v>
      </c>
      <c r="P955" s="69" t="s">
        <v>20</v>
      </c>
      <c r="Q955" s="69" t="s">
        <v>3657</v>
      </c>
      <c r="R955" s="69" t="s">
        <v>3658</v>
      </c>
      <c r="S955" s="69" t="s">
        <v>3659</v>
      </c>
      <c r="T955" s="69" t="s">
        <v>3659</v>
      </c>
      <c r="V955" s="213" t="s">
        <v>20</v>
      </c>
    </row>
    <row r="956" spans="1:22" ht="14.4" x14ac:dyDescent="0.3">
      <c r="A956" s="69" t="s">
        <v>3907</v>
      </c>
      <c r="B956" s="69" t="s">
        <v>3907</v>
      </c>
      <c r="C956" s="69" t="s">
        <v>3667</v>
      </c>
      <c r="D956" s="69">
        <v>0.8</v>
      </c>
      <c r="E956" s="69">
        <v>0.8</v>
      </c>
      <c r="F956" s="69">
        <v>0</v>
      </c>
      <c r="G956" s="69">
        <v>0</v>
      </c>
      <c r="H956" s="69">
        <v>0</v>
      </c>
      <c r="I956" s="69">
        <v>0</v>
      </c>
      <c r="J956" s="69">
        <v>0</v>
      </c>
      <c r="K956" s="69">
        <v>0</v>
      </c>
      <c r="L956" s="69">
        <v>0</v>
      </c>
      <c r="M956" s="69">
        <v>0</v>
      </c>
      <c r="N956" s="69">
        <v>0</v>
      </c>
      <c r="O956" s="69">
        <v>0</v>
      </c>
      <c r="P956" s="69" t="s">
        <v>20</v>
      </c>
      <c r="Q956" s="69" t="s">
        <v>3657</v>
      </c>
      <c r="R956" s="69" t="s">
        <v>3658</v>
      </c>
      <c r="S956" s="69" t="s">
        <v>3659</v>
      </c>
      <c r="T956" s="69" t="s">
        <v>3659</v>
      </c>
      <c r="V956" s="213" t="s">
        <v>20</v>
      </c>
    </row>
    <row r="957" spans="1:22" ht="14.4" x14ac:dyDescent="0.3">
      <c r="A957" s="69" t="s">
        <v>3908</v>
      </c>
      <c r="B957" s="69" t="s">
        <v>3908</v>
      </c>
      <c r="C957" s="69" t="s">
        <v>3667</v>
      </c>
      <c r="D957" s="69">
        <v>0.43</v>
      </c>
      <c r="E957" s="69">
        <v>0.43</v>
      </c>
      <c r="F957" s="69">
        <v>0</v>
      </c>
      <c r="G957" s="69">
        <v>0</v>
      </c>
      <c r="H957" s="69">
        <v>0</v>
      </c>
      <c r="I957" s="69">
        <v>0</v>
      </c>
      <c r="J957" s="69">
        <v>0</v>
      </c>
      <c r="K957" s="69">
        <v>0</v>
      </c>
      <c r="L957" s="69">
        <v>0</v>
      </c>
      <c r="M957" s="69">
        <v>0</v>
      </c>
      <c r="N957" s="69">
        <v>0</v>
      </c>
      <c r="O957" s="69">
        <v>0</v>
      </c>
      <c r="P957" s="69" t="s">
        <v>20</v>
      </c>
      <c r="Q957" s="69" t="s">
        <v>3657</v>
      </c>
      <c r="R957" s="69" t="s">
        <v>3658</v>
      </c>
      <c r="S957" s="69" t="s">
        <v>3659</v>
      </c>
      <c r="T957" s="69" t="s">
        <v>3659</v>
      </c>
      <c r="V957" s="213" t="s">
        <v>20</v>
      </c>
    </row>
    <row r="958" spans="1:22" ht="14.4" x14ac:dyDescent="0.3">
      <c r="A958" s="69" t="s">
        <v>3909</v>
      </c>
      <c r="B958" s="69" t="s">
        <v>3909</v>
      </c>
      <c r="C958" s="69" t="s">
        <v>3667</v>
      </c>
      <c r="D958" s="69">
        <v>0</v>
      </c>
      <c r="E958" s="69">
        <v>0</v>
      </c>
      <c r="F958" s="69">
        <v>0</v>
      </c>
      <c r="G958" s="69">
        <v>0</v>
      </c>
      <c r="H958" s="69">
        <v>0</v>
      </c>
      <c r="I958" s="69">
        <v>0</v>
      </c>
      <c r="J958" s="69">
        <v>0</v>
      </c>
      <c r="K958" s="69">
        <v>0</v>
      </c>
      <c r="L958" s="69">
        <v>0</v>
      </c>
      <c r="M958" s="69">
        <v>0</v>
      </c>
      <c r="N958" s="69">
        <v>0</v>
      </c>
      <c r="O958" s="69">
        <v>0</v>
      </c>
      <c r="P958" s="69" t="s">
        <v>20</v>
      </c>
      <c r="Q958" s="69" t="s">
        <v>3657</v>
      </c>
      <c r="R958" s="69" t="s">
        <v>3658</v>
      </c>
      <c r="S958" s="69" t="s">
        <v>3659</v>
      </c>
      <c r="T958" s="69" t="s">
        <v>3659</v>
      </c>
      <c r="V958" s="213" t="s">
        <v>20</v>
      </c>
    </row>
    <row r="959" spans="1:22" ht="14.4" x14ac:dyDescent="0.3">
      <c r="A959" s="69" t="s">
        <v>4189</v>
      </c>
      <c r="B959" s="69" t="s">
        <v>4190</v>
      </c>
      <c r="C959" s="69" t="s">
        <v>3667</v>
      </c>
      <c r="D959" s="69">
        <v>2.79</v>
      </c>
      <c r="E959" s="69">
        <v>2.79</v>
      </c>
      <c r="F959" s="69">
        <v>2.79</v>
      </c>
      <c r="G959" s="69">
        <v>2.79</v>
      </c>
      <c r="H959" s="69">
        <v>2.79</v>
      </c>
      <c r="I959" s="69">
        <v>3.1</v>
      </c>
      <c r="J959" s="69">
        <v>3.1</v>
      </c>
      <c r="K959" s="69">
        <v>3.1</v>
      </c>
      <c r="L959" s="69">
        <v>3.1</v>
      </c>
      <c r="M959" s="69">
        <v>3.1</v>
      </c>
      <c r="N959" s="69">
        <v>3.1</v>
      </c>
      <c r="O959" s="69">
        <v>2.79</v>
      </c>
      <c r="P959" s="69" t="s">
        <v>20</v>
      </c>
      <c r="Q959" s="69" t="s">
        <v>3657</v>
      </c>
      <c r="R959" s="69" t="s">
        <v>3658</v>
      </c>
      <c r="S959" s="69" t="s">
        <v>3659</v>
      </c>
      <c r="T959" s="69" t="s">
        <v>3659</v>
      </c>
      <c r="V959" s="213" t="s">
        <v>20</v>
      </c>
    </row>
    <row r="960" spans="1:22" ht="14.4" x14ac:dyDescent="0.3">
      <c r="A960" s="69" t="s">
        <v>3910</v>
      </c>
      <c r="B960" s="69" t="s">
        <v>3910</v>
      </c>
      <c r="C960" s="69" t="s">
        <v>3667</v>
      </c>
      <c r="D960" s="69">
        <v>0</v>
      </c>
      <c r="E960" s="69">
        <v>0</v>
      </c>
      <c r="F960" s="69">
        <v>0</v>
      </c>
      <c r="G960" s="69">
        <v>0</v>
      </c>
      <c r="H960" s="69">
        <v>0</v>
      </c>
      <c r="I960" s="69">
        <v>0</v>
      </c>
      <c r="J960" s="69">
        <v>0</v>
      </c>
      <c r="K960" s="69">
        <v>0</v>
      </c>
      <c r="L960" s="69">
        <v>0</v>
      </c>
      <c r="M960" s="69">
        <v>0</v>
      </c>
      <c r="N960" s="69">
        <v>0</v>
      </c>
      <c r="O960" s="69">
        <v>0</v>
      </c>
      <c r="P960" s="69" t="s">
        <v>20</v>
      </c>
      <c r="Q960" s="69" t="s">
        <v>3657</v>
      </c>
      <c r="R960" s="69" t="s">
        <v>3658</v>
      </c>
      <c r="S960" s="69" t="s">
        <v>3659</v>
      </c>
      <c r="T960" s="69" t="s">
        <v>3659</v>
      </c>
      <c r="V960" s="213" t="s">
        <v>20</v>
      </c>
    </row>
    <row r="961" spans="1:22" ht="14.4" x14ac:dyDescent="0.3">
      <c r="A961" s="29" t="s">
        <v>3911</v>
      </c>
      <c r="B961" s="69" t="s">
        <v>3911</v>
      </c>
      <c r="C961" s="29" t="s">
        <v>3667</v>
      </c>
      <c r="D961" s="29">
        <v>0</v>
      </c>
      <c r="E961" s="29">
        <v>0</v>
      </c>
      <c r="F961" s="29">
        <v>0</v>
      </c>
      <c r="G961" s="29">
        <v>0</v>
      </c>
      <c r="H961" s="29">
        <v>0</v>
      </c>
      <c r="I961" s="29">
        <v>0</v>
      </c>
      <c r="J961" s="29">
        <v>0</v>
      </c>
      <c r="K961" s="29">
        <v>0</v>
      </c>
      <c r="L961" s="29">
        <v>0</v>
      </c>
      <c r="M961" s="29">
        <v>0</v>
      </c>
      <c r="N961" s="29">
        <v>0</v>
      </c>
      <c r="O961" s="29">
        <v>0</v>
      </c>
      <c r="P961" s="69" t="s">
        <v>20</v>
      </c>
      <c r="Q961" s="69" t="s">
        <v>3657</v>
      </c>
      <c r="R961" s="69" t="s">
        <v>3658</v>
      </c>
      <c r="S961" s="69" t="s">
        <v>3659</v>
      </c>
      <c r="T961" s="69" t="s">
        <v>3659</v>
      </c>
      <c r="V961" s="213" t="s">
        <v>20</v>
      </c>
    </row>
    <row r="962" spans="1:22" ht="14.4" x14ac:dyDescent="0.3">
      <c r="A962" s="69" t="s">
        <v>3912</v>
      </c>
      <c r="B962" s="69" t="s">
        <v>4191</v>
      </c>
      <c r="C962" s="69" t="s">
        <v>3667</v>
      </c>
      <c r="D962" s="69">
        <v>0.31</v>
      </c>
      <c r="E962" s="69">
        <v>0</v>
      </c>
      <c r="F962" s="69">
        <v>0</v>
      </c>
      <c r="G962" s="69">
        <v>0</v>
      </c>
      <c r="H962" s="69">
        <v>0</v>
      </c>
      <c r="I962" s="69">
        <v>0</v>
      </c>
      <c r="J962" s="69">
        <v>0</v>
      </c>
      <c r="K962" s="69">
        <v>0</v>
      </c>
      <c r="L962" s="69">
        <v>0</v>
      </c>
      <c r="M962" s="69">
        <v>0</v>
      </c>
      <c r="N962" s="69">
        <v>0</v>
      </c>
      <c r="O962" s="69">
        <v>0</v>
      </c>
      <c r="P962" s="69" t="s">
        <v>20</v>
      </c>
      <c r="Q962" s="69" t="s">
        <v>3657</v>
      </c>
      <c r="R962" s="69" t="s">
        <v>3658</v>
      </c>
      <c r="S962" s="69" t="s">
        <v>3659</v>
      </c>
      <c r="T962" s="69" t="s">
        <v>3659</v>
      </c>
      <c r="V962" s="213" t="s">
        <v>20</v>
      </c>
    </row>
    <row r="963" spans="1:22" ht="14.4" x14ac:dyDescent="0.3">
      <c r="A963" s="69" t="s">
        <v>4192</v>
      </c>
      <c r="B963" s="69" t="s">
        <v>4192</v>
      </c>
      <c r="C963" s="69" t="s">
        <v>3672</v>
      </c>
      <c r="D963" s="69">
        <v>0</v>
      </c>
      <c r="E963" s="69">
        <v>0</v>
      </c>
      <c r="F963" s="69">
        <v>0</v>
      </c>
      <c r="G963" s="69">
        <v>0</v>
      </c>
      <c r="H963" s="69">
        <v>0.88</v>
      </c>
      <c r="I963" s="69">
        <v>0</v>
      </c>
      <c r="J963" s="69">
        <v>0</v>
      </c>
      <c r="K963" s="69">
        <v>0</v>
      </c>
      <c r="L963" s="69">
        <v>0.95</v>
      </c>
      <c r="M963" s="69">
        <v>0</v>
      </c>
      <c r="N963" s="69">
        <v>0</v>
      </c>
      <c r="O963" s="69">
        <v>0</v>
      </c>
      <c r="P963" s="69" t="s">
        <v>20</v>
      </c>
      <c r="Q963" s="69" t="s">
        <v>3657</v>
      </c>
      <c r="R963" s="69" t="s">
        <v>3658</v>
      </c>
      <c r="S963" s="69" t="s">
        <v>3659</v>
      </c>
      <c r="T963" s="69" t="s">
        <v>3659</v>
      </c>
      <c r="V963" s="213" t="s">
        <v>20</v>
      </c>
    </row>
    <row r="964" spans="1:22" ht="14.4" x14ac:dyDescent="0.3">
      <c r="A964" s="69" t="s">
        <v>4193</v>
      </c>
      <c r="B964" s="69" t="s">
        <v>4193</v>
      </c>
      <c r="C964" s="69" t="s">
        <v>3672</v>
      </c>
      <c r="D964" s="69">
        <v>0.38</v>
      </c>
      <c r="E964" s="69">
        <v>0.37</v>
      </c>
      <c r="F964" s="69">
        <v>0.39</v>
      </c>
      <c r="G964" s="69">
        <v>0.48</v>
      </c>
      <c r="H964" s="69">
        <v>0.56000000000000005</v>
      </c>
      <c r="I964" s="69">
        <v>0.96</v>
      </c>
      <c r="J964" s="69">
        <v>1.23</v>
      </c>
      <c r="K964" s="69">
        <v>1.2</v>
      </c>
      <c r="L964" s="69">
        <v>0.8</v>
      </c>
      <c r="M964" s="69">
        <v>0.51</v>
      </c>
      <c r="N964" s="69">
        <v>0.4</v>
      </c>
      <c r="O964" s="69">
        <v>0.39</v>
      </c>
      <c r="P964" s="69" t="s">
        <v>20</v>
      </c>
      <c r="Q964" s="69" t="s">
        <v>3657</v>
      </c>
      <c r="R964" s="69" t="s">
        <v>3658</v>
      </c>
      <c r="S964" s="69" t="s">
        <v>3659</v>
      </c>
      <c r="T964" s="69" t="s">
        <v>3659</v>
      </c>
      <c r="V964" s="213" t="s">
        <v>20</v>
      </c>
    </row>
    <row r="965" spans="1:22" ht="14.4" x14ac:dyDescent="0.3">
      <c r="A965" s="69" t="s">
        <v>4194</v>
      </c>
      <c r="B965" s="69" t="s">
        <v>4194</v>
      </c>
      <c r="C965" s="69" t="s">
        <v>3672</v>
      </c>
      <c r="D965" s="69">
        <v>0</v>
      </c>
      <c r="E965" s="69">
        <v>0</v>
      </c>
      <c r="F965" s="69">
        <v>0</v>
      </c>
      <c r="G965" s="69">
        <v>0</v>
      </c>
      <c r="H965" s="69">
        <v>0</v>
      </c>
      <c r="I965" s="69">
        <v>0.15</v>
      </c>
      <c r="J965" s="69">
        <v>0.15</v>
      </c>
      <c r="K965" s="69">
        <v>0.5</v>
      </c>
      <c r="L965" s="69">
        <v>0.9</v>
      </c>
      <c r="M965" s="69">
        <v>0</v>
      </c>
      <c r="N965" s="69">
        <v>0</v>
      </c>
      <c r="O965" s="69">
        <v>0</v>
      </c>
      <c r="P965" s="69" t="s">
        <v>20</v>
      </c>
      <c r="Q965" s="69" t="s">
        <v>3657</v>
      </c>
      <c r="R965" s="69" t="s">
        <v>3658</v>
      </c>
      <c r="S965" s="69" t="s">
        <v>3659</v>
      </c>
      <c r="T965" s="69" t="s">
        <v>3659</v>
      </c>
      <c r="V965" s="213" t="s">
        <v>20</v>
      </c>
    </row>
    <row r="966" spans="1:22" ht="14.4" x14ac:dyDescent="0.3">
      <c r="A966" s="69" t="s">
        <v>3913</v>
      </c>
      <c r="B966" s="69" t="s">
        <v>3913</v>
      </c>
      <c r="C966" s="69" t="s">
        <v>3672</v>
      </c>
      <c r="D966" s="69">
        <v>0.2</v>
      </c>
      <c r="E966" s="69">
        <v>0</v>
      </c>
      <c r="F966" s="69">
        <v>0</v>
      </c>
      <c r="G966" s="69">
        <v>0</v>
      </c>
      <c r="H966" s="69">
        <v>0</v>
      </c>
      <c r="I966" s="69">
        <v>0</v>
      </c>
      <c r="J966" s="69">
        <v>0</v>
      </c>
      <c r="K966" s="69">
        <v>0</v>
      </c>
      <c r="L966" s="69">
        <v>0</v>
      </c>
      <c r="M966" s="69">
        <v>0</v>
      </c>
      <c r="N966" s="69">
        <v>0</v>
      </c>
      <c r="O966" s="69">
        <v>0</v>
      </c>
      <c r="P966" s="69" t="s">
        <v>20</v>
      </c>
      <c r="Q966" s="69" t="s">
        <v>3657</v>
      </c>
      <c r="R966" s="69" t="s">
        <v>3658</v>
      </c>
      <c r="S966" s="69" t="s">
        <v>3659</v>
      </c>
      <c r="T966" s="69" t="s">
        <v>3659</v>
      </c>
      <c r="V966" s="213" t="s">
        <v>20</v>
      </c>
    </row>
    <row r="967" spans="1:22" ht="14.4" x14ac:dyDescent="0.3">
      <c r="A967" s="69" t="s">
        <v>4195</v>
      </c>
      <c r="B967" s="69" t="s">
        <v>4196</v>
      </c>
      <c r="C967" s="69" t="s">
        <v>3672</v>
      </c>
      <c r="D967" s="69">
        <v>0.1</v>
      </c>
      <c r="E967" s="69">
        <v>0</v>
      </c>
      <c r="F967" s="69">
        <v>0</v>
      </c>
      <c r="G967" s="69">
        <v>0</v>
      </c>
      <c r="H967" s="69">
        <v>0</v>
      </c>
      <c r="I967" s="69">
        <v>0</v>
      </c>
      <c r="J967" s="69">
        <v>0</v>
      </c>
      <c r="K967" s="69">
        <v>0</v>
      </c>
      <c r="L967" s="69">
        <v>0</v>
      </c>
      <c r="M967" s="69">
        <v>0</v>
      </c>
      <c r="N967" s="69">
        <v>0</v>
      </c>
      <c r="O967" s="69">
        <v>0</v>
      </c>
      <c r="P967" s="69" t="s">
        <v>20</v>
      </c>
      <c r="Q967" s="69" t="s">
        <v>3657</v>
      </c>
      <c r="R967" s="69" t="s">
        <v>3658</v>
      </c>
      <c r="S967" s="69" t="s">
        <v>3659</v>
      </c>
      <c r="T967" s="69" t="s">
        <v>3659</v>
      </c>
      <c r="V967" s="213" t="s">
        <v>20</v>
      </c>
    </row>
    <row r="968" spans="1:22" ht="14.4" x14ac:dyDescent="0.3">
      <c r="A968" s="69" t="s">
        <v>4197</v>
      </c>
      <c r="B968" s="69" t="s">
        <v>4198</v>
      </c>
      <c r="C968" s="69" t="s">
        <v>3672</v>
      </c>
      <c r="D968" s="69">
        <v>1.35</v>
      </c>
      <c r="E968" s="69">
        <v>1.35</v>
      </c>
      <c r="F968" s="69">
        <v>1.35</v>
      </c>
      <c r="G968" s="69">
        <v>1.35</v>
      </c>
      <c r="H968" s="69">
        <v>1.35</v>
      </c>
      <c r="I968" s="69">
        <v>1.5</v>
      </c>
      <c r="J968" s="69">
        <v>1.5</v>
      </c>
      <c r="K968" s="69">
        <v>1.5</v>
      </c>
      <c r="L968" s="69">
        <v>1.5</v>
      </c>
      <c r="M968" s="69">
        <v>1.5</v>
      </c>
      <c r="N968" s="69">
        <v>1.35</v>
      </c>
      <c r="O968" s="69">
        <v>1.35</v>
      </c>
      <c r="P968" s="69" t="s">
        <v>20</v>
      </c>
      <c r="Q968" s="69" t="s">
        <v>3657</v>
      </c>
      <c r="R968" s="69" t="s">
        <v>3658</v>
      </c>
      <c r="S968" s="69" t="s">
        <v>3659</v>
      </c>
      <c r="T968" s="69" t="s">
        <v>3659</v>
      </c>
      <c r="V968" s="213" t="s">
        <v>20</v>
      </c>
    </row>
    <row r="969" spans="1:22" ht="14.4" x14ac:dyDescent="0.3">
      <c r="A969" s="69" t="s">
        <v>3914</v>
      </c>
      <c r="B969" s="69" t="s">
        <v>4199</v>
      </c>
      <c r="C969" s="69" t="s">
        <v>3672</v>
      </c>
      <c r="D969" s="69">
        <v>0.25</v>
      </c>
      <c r="E969" s="69">
        <v>0</v>
      </c>
      <c r="F969" s="69">
        <v>0</v>
      </c>
      <c r="G969" s="69">
        <v>0</v>
      </c>
      <c r="H969" s="69">
        <v>0</v>
      </c>
      <c r="I969" s="69">
        <v>0</v>
      </c>
      <c r="J969" s="69">
        <v>0</v>
      </c>
      <c r="K969" s="69">
        <v>0</v>
      </c>
      <c r="L969" s="69">
        <v>0</v>
      </c>
      <c r="M969" s="69">
        <v>0</v>
      </c>
      <c r="N969" s="69">
        <v>0</v>
      </c>
      <c r="O969" s="69">
        <v>0</v>
      </c>
      <c r="P969" s="69" t="s">
        <v>20</v>
      </c>
      <c r="Q969" s="69" t="s">
        <v>3657</v>
      </c>
      <c r="R969" s="69" t="s">
        <v>3658</v>
      </c>
      <c r="S969" s="69" t="s">
        <v>3659</v>
      </c>
      <c r="T969" s="69" t="s">
        <v>3659</v>
      </c>
      <c r="V969" s="213" t="s">
        <v>20</v>
      </c>
    </row>
    <row r="970" spans="1:22" ht="14.4" x14ac:dyDescent="0.3">
      <c r="A970" s="69" t="s">
        <v>3915</v>
      </c>
      <c r="B970" s="69" t="s">
        <v>3915</v>
      </c>
      <c r="C970" s="69" t="s">
        <v>3672</v>
      </c>
      <c r="D970" s="69">
        <v>0.8</v>
      </c>
      <c r="E970" s="69">
        <v>0.8</v>
      </c>
      <c r="F970" s="69">
        <v>0</v>
      </c>
      <c r="G970" s="69">
        <v>0</v>
      </c>
      <c r="H970" s="69">
        <v>0</v>
      </c>
      <c r="I970" s="69">
        <v>0</v>
      </c>
      <c r="J970" s="69">
        <v>0</v>
      </c>
      <c r="K970" s="69">
        <v>0</v>
      </c>
      <c r="L970" s="69">
        <v>0</v>
      </c>
      <c r="M970" s="69">
        <v>0</v>
      </c>
      <c r="N970" s="69">
        <v>0</v>
      </c>
      <c r="O970" s="69">
        <v>0</v>
      </c>
      <c r="P970" s="69" t="s">
        <v>20</v>
      </c>
      <c r="Q970" s="69" t="s">
        <v>3657</v>
      </c>
      <c r="R970" s="69" t="s">
        <v>3658</v>
      </c>
      <c r="S970" s="69" t="s">
        <v>3659</v>
      </c>
      <c r="T970" s="69" t="s">
        <v>3659</v>
      </c>
      <c r="V970" s="213" t="s">
        <v>20</v>
      </c>
    </row>
    <row r="971" spans="1:22" ht="14.4" x14ac:dyDescent="0.3">
      <c r="A971" s="69" t="s">
        <v>3916</v>
      </c>
      <c r="B971" s="69" t="s">
        <v>3916</v>
      </c>
      <c r="C971" s="69" t="s">
        <v>3672</v>
      </c>
      <c r="D971" s="69">
        <v>0.36</v>
      </c>
      <c r="E971" s="69">
        <v>0.38</v>
      </c>
      <c r="F971" s="69">
        <v>0</v>
      </c>
      <c r="G971" s="69">
        <v>0</v>
      </c>
      <c r="H971" s="69">
        <v>0</v>
      </c>
      <c r="I971" s="69">
        <v>0</v>
      </c>
      <c r="J971" s="69">
        <v>0</v>
      </c>
      <c r="K971" s="69">
        <v>0</v>
      </c>
      <c r="L971" s="69">
        <v>0</v>
      </c>
      <c r="M971" s="69">
        <v>0</v>
      </c>
      <c r="N971" s="69">
        <v>0</v>
      </c>
      <c r="O971" s="69">
        <v>0</v>
      </c>
      <c r="P971" s="69" t="s">
        <v>20</v>
      </c>
      <c r="Q971" s="69" t="s">
        <v>3657</v>
      </c>
      <c r="R971" s="69" t="s">
        <v>3658</v>
      </c>
      <c r="S971" s="69" t="s">
        <v>3659</v>
      </c>
      <c r="T971" s="69" t="s">
        <v>3659</v>
      </c>
      <c r="V971" s="213" t="s">
        <v>20</v>
      </c>
    </row>
    <row r="972" spans="1:22" ht="14.4" x14ac:dyDescent="0.3">
      <c r="A972" s="69" t="s">
        <v>3917</v>
      </c>
      <c r="B972" s="69" t="s">
        <v>3917</v>
      </c>
      <c r="C972" s="69" t="s">
        <v>3672</v>
      </c>
      <c r="D972" s="69">
        <v>0</v>
      </c>
      <c r="E972" s="69">
        <v>0</v>
      </c>
      <c r="F972" s="69">
        <v>0</v>
      </c>
      <c r="G972" s="69">
        <v>0</v>
      </c>
      <c r="H972" s="69">
        <v>0</v>
      </c>
      <c r="I972" s="69">
        <v>0</v>
      </c>
      <c r="J972" s="69">
        <v>0</v>
      </c>
      <c r="K972" s="69">
        <v>0</v>
      </c>
      <c r="L972" s="69">
        <v>0</v>
      </c>
      <c r="M972" s="69">
        <v>0</v>
      </c>
      <c r="N972" s="69">
        <v>0</v>
      </c>
      <c r="O972" s="69">
        <v>0</v>
      </c>
      <c r="P972" s="69" t="s">
        <v>20</v>
      </c>
      <c r="Q972" s="69" t="s">
        <v>3657</v>
      </c>
      <c r="R972" s="69" t="s">
        <v>3658</v>
      </c>
      <c r="S972" s="69" t="s">
        <v>3659</v>
      </c>
      <c r="T972" s="69" t="s">
        <v>3659</v>
      </c>
      <c r="V972" s="213" t="s">
        <v>20</v>
      </c>
    </row>
    <row r="973" spans="1:22" ht="14.4" x14ac:dyDescent="0.3">
      <c r="A973" s="69" t="s">
        <v>3918</v>
      </c>
      <c r="B973" s="69" t="s">
        <v>3918</v>
      </c>
      <c r="C973" s="69" t="s">
        <v>3672</v>
      </c>
      <c r="D973" s="69">
        <v>0</v>
      </c>
      <c r="E973" s="69">
        <v>0</v>
      </c>
      <c r="F973" s="69">
        <v>0</v>
      </c>
      <c r="G973" s="69">
        <v>0</v>
      </c>
      <c r="H973" s="69">
        <v>0</v>
      </c>
      <c r="I973" s="69">
        <v>0</v>
      </c>
      <c r="J973" s="69">
        <v>0</v>
      </c>
      <c r="K973" s="69">
        <v>0</v>
      </c>
      <c r="L973" s="69">
        <v>0</v>
      </c>
      <c r="M973" s="69">
        <v>0</v>
      </c>
      <c r="N973" s="69">
        <v>0</v>
      </c>
      <c r="O973" s="69">
        <v>0</v>
      </c>
      <c r="P973" s="69" t="s">
        <v>20</v>
      </c>
      <c r="Q973" s="69" t="s">
        <v>3657</v>
      </c>
      <c r="R973" s="69" t="s">
        <v>3658</v>
      </c>
      <c r="S973" s="69" t="s">
        <v>3659</v>
      </c>
      <c r="T973" s="69" t="s">
        <v>3659</v>
      </c>
      <c r="V973" s="213" t="s">
        <v>20</v>
      </c>
    </row>
    <row r="974" spans="1:22" ht="14.4" x14ac:dyDescent="0.3">
      <c r="A974" s="69" t="s">
        <v>4200</v>
      </c>
      <c r="B974" s="69" t="s">
        <v>4200</v>
      </c>
      <c r="C974" s="69" t="s">
        <v>3665</v>
      </c>
      <c r="D974" s="69">
        <v>0</v>
      </c>
      <c r="E974" s="69">
        <v>0.15</v>
      </c>
      <c r="F974" s="69">
        <v>0.16</v>
      </c>
      <c r="G974" s="69">
        <v>0.14000000000000001</v>
      </c>
      <c r="H974" s="69">
        <v>0.16</v>
      </c>
      <c r="I974" s="69">
        <v>0.26</v>
      </c>
      <c r="J974" s="69">
        <v>0.34</v>
      </c>
      <c r="K974" s="69">
        <v>0.33</v>
      </c>
      <c r="L974" s="69">
        <v>0.35</v>
      </c>
      <c r="M974" s="69">
        <v>0.61</v>
      </c>
      <c r="N974" s="69">
        <v>0.1</v>
      </c>
      <c r="O974" s="69">
        <v>0.1</v>
      </c>
      <c r="P974" s="69" t="s">
        <v>20</v>
      </c>
      <c r="Q974" s="69" t="s">
        <v>3657</v>
      </c>
      <c r="R974" s="69" t="s">
        <v>3658</v>
      </c>
      <c r="S974" s="69" t="s">
        <v>3659</v>
      </c>
      <c r="T974" s="69" t="s">
        <v>3659</v>
      </c>
      <c r="V974" s="213" t="s">
        <v>20</v>
      </c>
    </row>
    <row r="975" spans="1:22" ht="14.4" x14ac:dyDescent="0.3">
      <c r="A975" s="69" t="s">
        <v>4201</v>
      </c>
      <c r="B975" s="69" t="s">
        <v>4201</v>
      </c>
      <c r="C975" s="69" t="s">
        <v>3665</v>
      </c>
      <c r="D975" s="69">
        <v>0</v>
      </c>
      <c r="E975" s="69">
        <v>0.15</v>
      </c>
      <c r="F975" s="69">
        <v>0.16</v>
      </c>
      <c r="G975" s="69">
        <v>0.14000000000000001</v>
      </c>
      <c r="H975" s="69">
        <v>0.16</v>
      </c>
      <c r="I975" s="69">
        <v>0.26</v>
      </c>
      <c r="J975" s="69">
        <v>0.34</v>
      </c>
      <c r="K975" s="69">
        <v>0.33</v>
      </c>
      <c r="L975" s="69">
        <v>0.33</v>
      </c>
      <c r="M975" s="69">
        <v>0.61</v>
      </c>
      <c r="N975" s="69">
        <v>0.31</v>
      </c>
      <c r="O975" s="69">
        <v>0.31</v>
      </c>
      <c r="P975" s="69" t="s">
        <v>20</v>
      </c>
      <c r="Q975" s="69" t="s">
        <v>3657</v>
      </c>
      <c r="R975" s="69" t="s">
        <v>3658</v>
      </c>
      <c r="S975" s="69" t="s">
        <v>3659</v>
      </c>
      <c r="T975" s="69" t="s">
        <v>3659</v>
      </c>
      <c r="V975" s="213" t="s">
        <v>20</v>
      </c>
    </row>
    <row r="976" spans="1:22" ht="14.4" x14ac:dyDescent="0.3">
      <c r="A976" s="69" t="s">
        <v>4202</v>
      </c>
      <c r="B976" s="69" t="s">
        <v>4202</v>
      </c>
      <c r="C976" s="69" t="s">
        <v>3665</v>
      </c>
      <c r="D976" s="69">
        <v>0</v>
      </c>
      <c r="E976" s="69">
        <v>0</v>
      </c>
      <c r="F976" s="69">
        <v>0</v>
      </c>
      <c r="G976" s="69">
        <v>0.12</v>
      </c>
      <c r="H976" s="69">
        <v>0.12</v>
      </c>
      <c r="I976" s="69">
        <v>0.2</v>
      </c>
      <c r="J976" s="69">
        <v>0</v>
      </c>
      <c r="K976" s="69">
        <v>0</v>
      </c>
      <c r="L976" s="69">
        <v>0.4</v>
      </c>
      <c r="M976" s="69">
        <v>0.2</v>
      </c>
      <c r="N976" s="69">
        <v>0.26</v>
      </c>
      <c r="O976" s="69">
        <v>0.26</v>
      </c>
      <c r="P976" s="69" t="s">
        <v>20</v>
      </c>
      <c r="Q976" s="69" t="s">
        <v>3657</v>
      </c>
      <c r="R976" s="69" t="s">
        <v>3658</v>
      </c>
      <c r="S976" s="69" t="s">
        <v>3659</v>
      </c>
      <c r="T976" s="69" t="s">
        <v>3659</v>
      </c>
      <c r="V976" s="213" t="s">
        <v>20</v>
      </c>
    </row>
    <row r="977" spans="1:22" ht="14.4" x14ac:dyDescent="0.3">
      <c r="A977" s="69" t="s">
        <v>4203</v>
      </c>
      <c r="B977" s="69" t="s">
        <v>4203</v>
      </c>
      <c r="C977" s="69" t="s">
        <v>3665</v>
      </c>
      <c r="D977" s="69">
        <v>0</v>
      </c>
      <c r="E977" s="69">
        <v>0</v>
      </c>
      <c r="F977" s="69">
        <v>0</v>
      </c>
      <c r="G977" s="69">
        <v>0</v>
      </c>
      <c r="H977" s="69">
        <v>0</v>
      </c>
      <c r="I977" s="69">
        <v>0.15</v>
      </c>
      <c r="J977" s="69">
        <v>0.15</v>
      </c>
      <c r="K977" s="69">
        <v>0.5</v>
      </c>
      <c r="L977" s="69">
        <v>0.9</v>
      </c>
      <c r="M977" s="69">
        <v>0</v>
      </c>
      <c r="N977" s="69">
        <v>0</v>
      </c>
      <c r="O977" s="69">
        <v>0</v>
      </c>
      <c r="P977" s="69" t="s">
        <v>20</v>
      </c>
      <c r="Q977" s="69" t="s">
        <v>3657</v>
      </c>
      <c r="R977" s="69" t="s">
        <v>3658</v>
      </c>
      <c r="S977" s="69" t="s">
        <v>3659</v>
      </c>
      <c r="T977" s="69" t="s">
        <v>3659</v>
      </c>
      <c r="V977" s="213" t="s">
        <v>20</v>
      </c>
    </row>
    <row r="978" spans="1:22" ht="14.4" x14ac:dyDescent="0.3">
      <c r="A978" s="69" t="s">
        <v>4204</v>
      </c>
      <c r="B978" s="69" t="s">
        <v>4204</v>
      </c>
      <c r="C978" s="69" t="s">
        <v>3665</v>
      </c>
      <c r="D978" s="69">
        <v>0</v>
      </c>
      <c r="E978" s="69">
        <v>0</v>
      </c>
      <c r="F978" s="69">
        <v>0</v>
      </c>
      <c r="G978" s="69">
        <v>0</v>
      </c>
      <c r="H978" s="69">
        <v>0</v>
      </c>
      <c r="I978" s="69">
        <v>0.15</v>
      </c>
      <c r="J978" s="69">
        <v>0.15</v>
      </c>
      <c r="K978" s="69">
        <v>0.5</v>
      </c>
      <c r="L978" s="69">
        <v>0.9</v>
      </c>
      <c r="M978" s="69">
        <v>0</v>
      </c>
      <c r="N978" s="69">
        <v>0</v>
      </c>
      <c r="O978" s="69">
        <v>0</v>
      </c>
      <c r="P978" s="69" t="s">
        <v>20</v>
      </c>
      <c r="Q978" s="69" t="s">
        <v>3657</v>
      </c>
      <c r="R978" s="69" t="s">
        <v>3658</v>
      </c>
      <c r="S978" s="69" t="s">
        <v>3659</v>
      </c>
      <c r="T978" s="69" t="s">
        <v>3659</v>
      </c>
      <c r="V978" s="213" t="s">
        <v>20</v>
      </c>
    </row>
    <row r="979" spans="1:22" ht="14.4" x14ac:dyDescent="0.3">
      <c r="A979" s="69" t="s">
        <v>4205</v>
      </c>
      <c r="B979" s="69" t="s">
        <v>4205</v>
      </c>
      <c r="C979" s="69" t="s">
        <v>3665</v>
      </c>
      <c r="D979" s="69">
        <v>0.1</v>
      </c>
      <c r="E979" s="69">
        <v>0.1</v>
      </c>
      <c r="F979" s="69">
        <v>0.1</v>
      </c>
      <c r="G979" s="69">
        <v>0.24</v>
      </c>
      <c r="H979" s="69">
        <v>0.2</v>
      </c>
      <c r="I979" s="69">
        <v>0.4</v>
      </c>
      <c r="J979" s="69">
        <v>0.54</v>
      </c>
      <c r="K979" s="69">
        <v>0.78</v>
      </c>
      <c r="L979" s="69">
        <v>0.35</v>
      </c>
      <c r="M979" s="69">
        <v>0.66</v>
      </c>
      <c r="N979" s="69">
        <v>0.53</v>
      </c>
      <c r="O979" s="69">
        <v>0.48</v>
      </c>
      <c r="P979" s="69" t="s">
        <v>20</v>
      </c>
      <c r="Q979" s="69" t="s">
        <v>3657</v>
      </c>
      <c r="R979" s="69" t="s">
        <v>3658</v>
      </c>
      <c r="S979" s="69" t="s">
        <v>3659</v>
      </c>
      <c r="T979" s="69" t="s">
        <v>3659</v>
      </c>
      <c r="V979" s="213" t="s">
        <v>20</v>
      </c>
    </row>
    <row r="980" spans="1:22" ht="14.4" x14ac:dyDescent="0.3">
      <c r="A980" s="69" t="s">
        <v>4206</v>
      </c>
      <c r="B980" s="69" t="s">
        <v>4206</v>
      </c>
      <c r="C980" s="69" t="s">
        <v>3665</v>
      </c>
      <c r="D980" s="69">
        <v>0</v>
      </c>
      <c r="E980" s="69">
        <v>0</v>
      </c>
      <c r="F980" s="69">
        <v>0</v>
      </c>
      <c r="G980" s="69">
        <v>0</v>
      </c>
      <c r="H980" s="69">
        <v>0.93</v>
      </c>
      <c r="I980" s="69">
        <v>0</v>
      </c>
      <c r="J980" s="69">
        <v>0</v>
      </c>
      <c r="K980" s="69">
        <v>0</v>
      </c>
      <c r="L980" s="69">
        <v>0.8</v>
      </c>
      <c r="M980" s="69">
        <v>0</v>
      </c>
      <c r="N980" s="69">
        <v>0</v>
      </c>
      <c r="O980" s="69">
        <v>0</v>
      </c>
      <c r="P980" s="69" t="s">
        <v>20</v>
      </c>
      <c r="Q980" s="69" t="s">
        <v>3657</v>
      </c>
      <c r="R980" s="69" t="s">
        <v>3658</v>
      </c>
      <c r="S980" s="69" t="s">
        <v>3659</v>
      </c>
      <c r="T980" s="69" t="s">
        <v>3659</v>
      </c>
      <c r="V980" s="213" t="s">
        <v>20</v>
      </c>
    </row>
    <row r="981" spans="1:22" ht="14.4" x14ac:dyDescent="0.3">
      <c r="A981" s="69" t="s">
        <v>4207</v>
      </c>
      <c r="B981" s="69" t="s">
        <v>4207</v>
      </c>
      <c r="C981" s="69" t="s">
        <v>3665</v>
      </c>
      <c r="D981" s="69">
        <v>0</v>
      </c>
      <c r="E981" s="69">
        <v>0</v>
      </c>
      <c r="F981" s="69">
        <v>0</v>
      </c>
      <c r="G981" s="69">
        <v>0</v>
      </c>
      <c r="H981" s="69">
        <v>0.61</v>
      </c>
      <c r="I981" s="69">
        <v>0</v>
      </c>
      <c r="J981" s="69">
        <v>0</v>
      </c>
      <c r="K981" s="69">
        <v>0</v>
      </c>
      <c r="L981" s="69">
        <v>0</v>
      </c>
      <c r="M981" s="69">
        <v>0</v>
      </c>
      <c r="N981" s="69">
        <v>0</v>
      </c>
      <c r="O981" s="69">
        <v>0</v>
      </c>
      <c r="P981" s="69" t="s">
        <v>20</v>
      </c>
      <c r="Q981" s="69" t="s">
        <v>3657</v>
      </c>
      <c r="R981" s="69" t="s">
        <v>3658</v>
      </c>
      <c r="S981" s="69" t="s">
        <v>3659</v>
      </c>
      <c r="T981" s="69" t="s">
        <v>3659</v>
      </c>
      <c r="V981" s="213" t="s">
        <v>20</v>
      </c>
    </row>
    <row r="982" spans="1:22" ht="14.4" x14ac:dyDescent="0.3">
      <c r="A982" s="69" t="s">
        <v>3919</v>
      </c>
      <c r="B982" s="69" t="s">
        <v>3919</v>
      </c>
      <c r="C982" s="69" t="s">
        <v>3665</v>
      </c>
      <c r="D982" s="69">
        <v>0.27</v>
      </c>
      <c r="E982" s="69">
        <v>0</v>
      </c>
      <c r="F982" s="69">
        <v>0</v>
      </c>
      <c r="G982" s="69">
        <v>0</v>
      </c>
      <c r="H982" s="69">
        <v>0</v>
      </c>
      <c r="I982" s="69">
        <v>0</v>
      </c>
      <c r="J982" s="69">
        <v>0</v>
      </c>
      <c r="K982" s="69">
        <v>0</v>
      </c>
      <c r="L982" s="69">
        <v>0</v>
      </c>
      <c r="M982" s="69">
        <v>0</v>
      </c>
      <c r="N982" s="69">
        <v>0</v>
      </c>
      <c r="O982" s="69">
        <v>0</v>
      </c>
      <c r="P982" s="69" t="s">
        <v>20</v>
      </c>
      <c r="Q982" s="69" t="s">
        <v>3657</v>
      </c>
      <c r="R982" s="69" t="s">
        <v>3658</v>
      </c>
      <c r="S982" s="69" t="s">
        <v>3659</v>
      </c>
      <c r="T982" s="69" t="s">
        <v>3659</v>
      </c>
      <c r="V982" s="213" t="s">
        <v>20</v>
      </c>
    </row>
    <row r="983" spans="1:22" ht="14.4" x14ac:dyDescent="0.3">
      <c r="A983" s="69" t="s">
        <v>3920</v>
      </c>
      <c r="B983" s="69" t="s">
        <v>3920</v>
      </c>
      <c r="C983" s="69" t="s">
        <v>3665</v>
      </c>
      <c r="D983" s="69">
        <v>0.74</v>
      </c>
      <c r="E983" s="69">
        <v>0</v>
      </c>
      <c r="F983" s="69">
        <v>0</v>
      </c>
      <c r="G983" s="69">
        <v>0</v>
      </c>
      <c r="H983" s="69">
        <v>0</v>
      </c>
      <c r="I983" s="69">
        <v>0</v>
      </c>
      <c r="J983" s="69">
        <v>0</v>
      </c>
      <c r="K983" s="69">
        <v>0</v>
      </c>
      <c r="L983" s="69">
        <v>0</v>
      </c>
      <c r="M983" s="69">
        <v>0</v>
      </c>
      <c r="N983" s="69">
        <v>0</v>
      </c>
      <c r="O983" s="69">
        <v>0</v>
      </c>
      <c r="P983" s="69" t="s">
        <v>20</v>
      </c>
      <c r="Q983" s="69" t="s">
        <v>3657</v>
      </c>
      <c r="R983" s="69" t="s">
        <v>3658</v>
      </c>
      <c r="S983" s="69" t="s">
        <v>3659</v>
      </c>
      <c r="T983" s="69" t="s">
        <v>3659</v>
      </c>
      <c r="V983" s="213" t="s">
        <v>20</v>
      </c>
    </row>
    <row r="984" spans="1:22" ht="14.4" x14ac:dyDescent="0.3">
      <c r="A984" s="69" t="s">
        <v>3921</v>
      </c>
      <c r="B984" s="69" t="s">
        <v>3921</v>
      </c>
      <c r="C984" s="69" t="s">
        <v>3665</v>
      </c>
      <c r="D984" s="69">
        <v>0.9</v>
      </c>
      <c r="E984" s="69">
        <v>0.9</v>
      </c>
      <c r="F984" s="69">
        <v>0</v>
      </c>
      <c r="G984" s="69">
        <v>0</v>
      </c>
      <c r="H984" s="69">
        <v>0</v>
      </c>
      <c r="I984" s="69">
        <v>0</v>
      </c>
      <c r="J984" s="69">
        <v>0</v>
      </c>
      <c r="K984" s="69">
        <v>0</v>
      </c>
      <c r="L984" s="69">
        <v>0</v>
      </c>
      <c r="M984" s="69">
        <v>0</v>
      </c>
      <c r="N984" s="69">
        <v>0</v>
      </c>
      <c r="O984" s="69">
        <v>0</v>
      </c>
      <c r="P984" s="69" t="s">
        <v>20</v>
      </c>
      <c r="Q984" s="69" t="s">
        <v>3657</v>
      </c>
      <c r="R984" s="69" t="s">
        <v>3658</v>
      </c>
      <c r="S984" s="69" t="s">
        <v>3659</v>
      </c>
      <c r="T984" s="69" t="s">
        <v>3659</v>
      </c>
      <c r="V984" s="213" t="s">
        <v>20</v>
      </c>
    </row>
    <row r="985" spans="1:22" ht="14.4" x14ac:dyDescent="0.3">
      <c r="A985" s="69" t="s">
        <v>3922</v>
      </c>
      <c r="B985" s="69" t="s">
        <v>3922</v>
      </c>
      <c r="C985" s="69" t="s">
        <v>3665</v>
      </c>
      <c r="D985" s="69">
        <v>0.9</v>
      </c>
      <c r="E985" s="69">
        <v>0.9</v>
      </c>
      <c r="F985" s="69">
        <v>0</v>
      </c>
      <c r="G985" s="69">
        <v>0</v>
      </c>
      <c r="H985" s="69">
        <v>0</v>
      </c>
      <c r="I985" s="69">
        <v>0</v>
      </c>
      <c r="J985" s="69">
        <v>0</v>
      </c>
      <c r="K985" s="69">
        <v>0</v>
      </c>
      <c r="L985" s="69">
        <v>0</v>
      </c>
      <c r="M985" s="69">
        <v>0</v>
      </c>
      <c r="N985" s="69">
        <v>0</v>
      </c>
      <c r="O985" s="69">
        <v>0</v>
      </c>
      <c r="P985" s="69" t="s">
        <v>20</v>
      </c>
      <c r="Q985" s="69" t="s">
        <v>3657</v>
      </c>
      <c r="R985" s="69" t="s">
        <v>3658</v>
      </c>
      <c r="S985" s="69" t="s">
        <v>3659</v>
      </c>
      <c r="T985" s="69" t="s">
        <v>3659</v>
      </c>
      <c r="V985" s="213" t="s">
        <v>20</v>
      </c>
    </row>
    <row r="986" spans="1:22" ht="14.4" x14ac:dyDescent="0.3">
      <c r="A986" s="69" t="s">
        <v>3923</v>
      </c>
      <c r="B986" s="69" t="s">
        <v>3923</v>
      </c>
      <c r="C986" s="69" t="s">
        <v>3665</v>
      </c>
      <c r="D986" s="69">
        <v>0.56999999999999995</v>
      </c>
      <c r="E986" s="69">
        <v>0.56999999999999995</v>
      </c>
      <c r="F986" s="69">
        <v>0</v>
      </c>
      <c r="G986" s="69">
        <v>0</v>
      </c>
      <c r="H986" s="69">
        <v>0</v>
      </c>
      <c r="I986" s="69">
        <v>0</v>
      </c>
      <c r="J986" s="69">
        <v>0</v>
      </c>
      <c r="K986" s="69">
        <v>0</v>
      </c>
      <c r="L986" s="69">
        <v>0</v>
      </c>
      <c r="M986" s="69">
        <v>0</v>
      </c>
      <c r="N986" s="69">
        <v>0</v>
      </c>
      <c r="O986" s="69">
        <v>0</v>
      </c>
      <c r="P986" s="69" t="s">
        <v>20</v>
      </c>
      <c r="Q986" s="69" t="s">
        <v>3657</v>
      </c>
      <c r="R986" s="69" t="s">
        <v>3658</v>
      </c>
      <c r="S986" s="69" t="s">
        <v>3659</v>
      </c>
      <c r="T986" s="69" t="s">
        <v>3659</v>
      </c>
      <c r="V986" s="213" t="s">
        <v>20</v>
      </c>
    </row>
    <row r="987" spans="1:22" ht="14.4" x14ac:dyDescent="0.3">
      <c r="A987" s="69" t="s">
        <v>3924</v>
      </c>
      <c r="B987" s="69" t="s">
        <v>3924</v>
      </c>
      <c r="C987" s="69" t="s">
        <v>3665</v>
      </c>
      <c r="D987" s="69">
        <v>0.56999999999999995</v>
      </c>
      <c r="E987" s="69">
        <v>0.56999999999999995</v>
      </c>
      <c r="F987" s="69">
        <v>0</v>
      </c>
      <c r="G987" s="69">
        <v>0</v>
      </c>
      <c r="H987" s="69">
        <v>0</v>
      </c>
      <c r="I987" s="69">
        <v>0</v>
      </c>
      <c r="J987" s="69">
        <v>0</v>
      </c>
      <c r="K987" s="69">
        <v>0</v>
      </c>
      <c r="L987" s="69">
        <v>0</v>
      </c>
      <c r="M987" s="69">
        <v>0</v>
      </c>
      <c r="N987" s="69">
        <v>0</v>
      </c>
      <c r="O987" s="69">
        <v>0</v>
      </c>
      <c r="P987" s="69" t="s">
        <v>20</v>
      </c>
      <c r="Q987" s="69" t="s">
        <v>3657</v>
      </c>
      <c r="R987" s="69" t="s">
        <v>3658</v>
      </c>
      <c r="S987" s="69" t="s">
        <v>3659</v>
      </c>
      <c r="T987" s="69" t="s">
        <v>3659</v>
      </c>
      <c r="V987" s="213" t="s">
        <v>20</v>
      </c>
    </row>
    <row r="988" spans="1:22" ht="14.4" x14ac:dyDescent="0.3">
      <c r="A988" s="69" t="s">
        <v>3925</v>
      </c>
      <c r="B988" s="69" t="s">
        <v>3925</v>
      </c>
      <c r="C988" s="69" t="s">
        <v>3665</v>
      </c>
      <c r="D988" s="69">
        <v>0.47</v>
      </c>
      <c r="E988" s="69">
        <v>0.44</v>
      </c>
      <c r="F988" s="69">
        <v>0</v>
      </c>
      <c r="G988" s="69">
        <v>0</v>
      </c>
      <c r="H988" s="69">
        <v>0</v>
      </c>
      <c r="I988" s="69">
        <v>0</v>
      </c>
      <c r="J988" s="69">
        <v>0</v>
      </c>
      <c r="K988" s="69">
        <v>0</v>
      </c>
      <c r="L988" s="69">
        <v>0</v>
      </c>
      <c r="M988" s="69">
        <v>0</v>
      </c>
      <c r="N988" s="69">
        <v>0</v>
      </c>
      <c r="O988" s="69">
        <v>0</v>
      </c>
      <c r="P988" s="69" t="s">
        <v>20</v>
      </c>
      <c r="Q988" s="69" t="s">
        <v>3657</v>
      </c>
      <c r="R988" s="69" t="s">
        <v>3658</v>
      </c>
      <c r="S988" s="69" t="s">
        <v>3659</v>
      </c>
      <c r="T988" s="69" t="s">
        <v>3659</v>
      </c>
      <c r="V988" s="213" t="s">
        <v>20</v>
      </c>
    </row>
    <row r="989" spans="1:22" ht="14.4" x14ac:dyDescent="0.3">
      <c r="A989" s="69" t="s">
        <v>3926</v>
      </c>
      <c r="B989" s="69" t="s">
        <v>3926</v>
      </c>
      <c r="C989" s="69" t="s">
        <v>3665</v>
      </c>
      <c r="D989" s="69">
        <v>0</v>
      </c>
      <c r="E989" s="69">
        <v>0</v>
      </c>
      <c r="F989" s="69">
        <v>0</v>
      </c>
      <c r="G989" s="69">
        <v>0</v>
      </c>
      <c r="H989" s="69">
        <v>0</v>
      </c>
      <c r="I989" s="69">
        <v>0</v>
      </c>
      <c r="J989" s="69">
        <v>0</v>
      </c>
      <c r="K989" s="69">
        <v>0</v>
      </c>
      <c r="L989" s="69">
        <v>0</v>
      </c>
      <c r="M989" s="69">
        <v>0</v>
      </c>
      <c r="N989" s="69">
        <v>0</v>
      </c>
      <c r="O989" s="69">
        <v>0</v>
      </c>
      <c r="P989" s="69" t="s">
        <v>20</v>
      </c>
      <c r="Q989" s="69" t="s">
        <v>3657</v>
      </c>
      <c r="R989" s="69" t="s">
        <v>3658</v>
      </c>
      <c r="S989" s="69" t="s">
        <v>3659</v>
      </c>
      <c r="T989" s="69" t="s">
        <v>3659</v>
      </c>
      <c r="V989" s="213" t="s">
        <v>20</v>
      </c>
    </row>
    <row r="990" spans="1:22" ht="14.4" x14ac:dyDescent="0.3">
      <c r="A990" s="69" t="s">
        <v>3927</v>
      </c>
      <c r="B990" s="69" t="s">
        <v>3927</v>
      </c>
      <c r="C990" s="69" t="s">
        <v>3665</v>
      </c>
      <c r="D990" s="69">
        <v>0</v>
      </c>
      <c r="E990" s="69">
        <v>0</v>
      </c>
      <c r="F990" s="69">
        <v>0</v>
      </c>
      <c r="G990" s="69">
        <v>0</v>
      </c>
      <c r="H990" s="69">
        <v>0</v>
      </c>
      <c r="I990" s="69">
        <v>0</v>
      </c>
      <c r="J990" s="69">
        <v>0</v>
      </c>
      <c r="K990" s="69">
        <v>0</v>
      </c>
      <c r="L990" s="69">
        <v>0</v>
      </c>
      <c r="M990" s="69">
        <v>0</v>
      </c>
      <c r="N990" s="69">
        <v>0</v>
      </c>
      <c r="O990" s="69">
        <v>0</v>
      </c>
      <c r="P990" s="69" t="s">
        <v>20</v>
      </c>
      <c r="Q990" s="69" t="s">
        <v>3657</v>
      </c>
      <c r="R990" s="69" t="s">
        <v>3658</v>
      </c>
      <c r="S990" s="69" t="s">
        <v>3659</v>
      </c>
      <c r="T990" s="69" t="s">
        <v>3659</v>
      </c>
      <c r="V990" s="213" t="s">
        <v>20</v>
      </c>
    </row>
    <row r="991" spans="1:22" ht="14.4" x14ac:dyDescent="0.3">
      <c r="A991" s="69" t="s">
        <v>3928</v>
      </c>
      <c r="B991" s="69" t="s">
        <v>3928</v>
      </c>
      <c r="C991" s="69" t="s">
        <v>3665</v>
      </c>
      <c r="D991" s="69">
        <v>0</v>
      </c>
      <c r="E991" s="69">
        <v>0</v>
      </c>
      <c r="F991" s="69">
        <v>0</v>
      </c>
      <c r="G991" s="69">
        <v>0</v>
      </c>
      <c r="H991" s="69">
        <v>0</v>
      </c>
      <c r="I991" s="69">
        <v>0</v>
      </c>
      <c r="J991" s="69">
        <v>0</v>
      </c>
      <c r="K991" s="69">
        <v>0</v>
      </c>
      <c r="L991" s="69">
        <v>0</v>
      </c>
      <c r="M991" s="69">
        <v>0</v>
      </c>
      <c r="N991" s="69">
        <v>0</v>
      </c>
      <c r="O991" s="69">
        <v>0</v>
      </c>
      <c r="P991" s="69" t="s">
        <v>20</v>
      </c>
      <c r="Q991" s="69" t="s">
        <v>3657</v>
      </c>
      <c r="R991" s="69" t="s">
        <v>3658</v>
      </c>
      <c r="S991" s="69" t="s">
        <v>3659</v>
      </c>
      <c r="T991" s="69" t="s">
        <v>3659</v>
      </c>
      <c r="V991" s="213" t="s">
        <v>20</v>
      </c>
    </row>
    <row r="992" spans="1:22" ht="14.4" x14ac:dyDescent="0.3">
      <c r="A992" s="69" t="s">
        <v>4208</v>
      </c>
      <c r="B992" s="69" t="s">
        <v>4209</v>
      </c>
      <c r="C992" s="69" t="s">
        <v>3665</v>
      </c>
      <c r="D992" s="69">
        <v>2.79</v>
      </c>
      <c r="E992" s="69">
        <v>2.79</v>
      </c>
      <c r="F992" s="69">
        <v>2.79</v>
      </c>
      <c r="G992" s="69">
        <v>2.79</v>
      </c>
      <c r="H992" s="69">
        <v>2.79</v>
      </c>
      <c r="I992" s="69">
        <v>3.1</v>
      </c>
      <c r="J992" s="69">
        <v>3.1</v>
      </c>
      <c r="K992" s="69">
        <v>3.1</v>
      </c>
      <c r="L992" s="69">
        <v>3.1</v>
      </c>
      <c r="M992" s="69">
        <v>2.79</v>
      </c>
      <c r="N992" s="69">
        <v>2.79</v>
      </c>
      <c r="O992" s="69">
        <v>2.79</v>
      </c>
      <c r="P992" s="69" t="s">
        <v>20</v>
      </c>
      <c r="Q992" s="69" t="s">
        <v>3657</v>
      </c>
      <c r="R992" s="69" t="s">
        <v>3658</v>
      </c>
      <c r="S992" s="69" t="s">
        <v>3659</v>
      </c>
      <c r="T992" s="69" t="s">
        <v>3659</v>
      </c>
      <c r="V992" s="213" t="s">
        <v>20</v>
      </c>
    </row>
    <row r="993" spans="1:22" ht="14.4" x14ac:dyDescent="0.3">
      <c r="A993" s="69" t="s">
        <v>3404</v>
      </c>
      <c r="B993" s="69" t="s">
        <v>3405</v>
      </c>
      <c r="C993" s="69" t="s">
        <v>3672</v>
      </c>
      <c r="D993" s="69">
        <v>0.56999999999999995</v>
      </c>
      <c r="E993" s="69">
        <v>0.6</v>
      </c>
      <c r="F993" s="69">
        <v>0.88</v>
      </c>
      <c r="G993" s="69">
        <v>0.85</v>
      </c>
      <c r="H993" s="69">
        <v>0.88</v>
      </c>
      <c r="I993" s="69">
        <v>0.84</v>
      </c>
      <c r="J993" s="69">
        <v>0.91</v>
      </c>
      <c r="K993" s="69">
        <v>0.9</v>
      </c>
      <c r="L993" s="69">
        <v>0.83</v>
      </c>
      <c r="M993" s="69">
        <v>0.33</v>
      </c>
      <c r="N993" s="69">
        <v>0.32</v>
      </c>
      <c r="O993" s="69">
        <v>0.54</v>
      </c>
      <c r="P993" s="69" t="s">
        <v>19</v>
      </c>
      <c r="Q993" s="69" t="s">
        <v>3657</v>
      </c>
      <c r="R993" s="69" t="s">
        <v>3658</v>
      </c>
      <c r="S993" s="69" t="s">
        <v>3659</v>
      </c>
      <c r="T993" s="69" t="s">
        <v>3659</v>
      </c>
      <c r="V993" s="211"/>
    </row>
    <row r="994" spans="1:22" ht="14.4" x14ac:dyDescent="0.3">
      <c r="A994" s="69" t="s">
        <v>1082</v>
      </c>
      <c r="B994" s="69" t="s">
        <v>1087</v>
      </c>
      <c r="C994" s="69" t="s">
        <v>3662</v>
      </c>
      <c r="D994" s="69">
        <v>0</v>
      </c>
      <c r="E994" s="69">
        <v>0</v>
      </c>
      <c r="F994" s="69">
        <v>19</v>
      </c>
      <c r="G994" s="69">
        <v>59.85</v>
      </c>
      <c r="H994" s="69">
        <v>80.2</v>
      </c>
      <c r="I994" s="69">
        <v>134.84</v>
      </c>
      <c r="J994" s="69">
        <v>130.9</v>
      </c>
      <c r="K994" s="69">
        <v>62.3</v>
      </c>
      <c r="L994" s="69">
        <v>21.75</v>
      </c>
      <c r="M994" s="69">
        <v>12.75</v>
      </c>
      <c r="N994" s="69">
        <v>0</v>
      </c>
      <c r="O994" s="69">
        <v>0</v>
      </c>
      <c r="P994" s="69" t="s">
        <v>20</v>
      </c>
      <c r="Q994" s="69" t="s">
        <v>3657</v>
      </c>
      <c r="R994" s="69" t="s">
        <v>3658</v>
      </c>
      <c r="S994" s="69" t="s">
        <v>3659</v>
      </c>
      <c r="T994" s="69" t="s">
        <v>3659</v>
      </c>
      <c r="V994" s="211"/>
    </row>
    <row r="995" spans="1:22" ht="14.4" x14ac:dyDescent="0.3">
      <c r="A995" s="69" t="s">
        <v>297</v>
      </c>
      <c r="B995" s="69" t="s">
        <v>298</v>
      </c>
      <c r="C995" s="69" t="s">
        <v>3676</v>
      </c>
      <c r="D995" s="69">
        <v>111.3</v>
      </c>
      <c r="E995" s="69">
        <v>111.3</v>
      </c>
      <c r="F995" s="69">
        <v>111.3</v>
      </c>
      <c r="G995" s="69">
        <v>111.3</v>
      </c>
      <c r="H995" s="69">
        <v>111.3</v>
      </c>
      <c r="I995" s="69">
        <v>111.3</v>
      </c>
      <c r="J995" s="69">
        <v>111.3</v>
      </c>
      <c r="K995" s="69">
        <v>111.3</v>
      </c>
      <c r="L995" s="69">
        <v>111.3</v>
      </c>
      <c r="M995" s="69">
        <v>111.3</v>
      </c>
      <c r="N995" s="69">
        <v>111.3</v>
      </c>
      <c r="O995" s="69">
        <v>111.3</v>
      </c>
      <c r="P995" s="69" t="s">
        <v>20</v>
      </c>
      <c r="Q995" s="69" t="s">
        <v>3661</v>
      </c>
      <c r="R995" s="69" t="s">
        <v>3669</v>
      </c>
      <c r="S995" s="69" t="s">
        <v>3670</v>
      </c>
      <c r="T995" s="69" t="s">
        <v>3704</v>
      </c>
      <c r="V995" s="211"/>
    </row>
    <row r="996" spans="1:22" ht="14.4" x14ac:dyDescent="0.3">
      <c r="A996" s="69" t="s">
        <v>918</v>
      </c>
      <c r="B996" s="69" t="s">
        <v>919</v>
      </c>
      <c r="C996" s="69" t="s">
        <v>3676</v>
      </c>
      <c r="D996" s="69">
        <v>112.7</v>
      </c>
      <c r="E996" s="69">
        <v>112.7</v>
      </c>
      <c r="F996" s="69">
        <v>112.7</v>
      </c>
      <c r="G996" s="69">
        <v>112.7</v>
      </c>
      <c r="H996" s="69">
        <v>112.7</v>
      </c>
      <c r="I996" s="69">
        <v>112.7</v>
      </c>
      <c r="J996" s="69">
        <v>112.7</v>
      </c>
      <c r="K996" s="69">
        <v>112.7</v>
      </c>
      <c r="L996" s="69">
        <v>112.7</v>
      </c>
      <c r="M996" s="69">
        <v>112.7</v>
      </c>
      <c r="N996" s="69">
        <v>112.7</v>
      </c>
      <c r="O996" s="69">
        <v>112.7</v>
      </c>
      <c r="P996" s="69" t="s">
        <v>20</v>
      </c>
      <c r="Q996" s="69" t="s">
        <v>3661</v>
      </c>
      <c r="R996" s="69" t="s">
        <v>3669</v>
      </c>
      <c r="S996" s="69" t="s">
        <v>3670</v>
      </c>
      <c r="T996" s="69" t="s">
        <v>3704</v>
      </c>
      <c r="V996" s="211"/>
    </row>
    <row r="997" spans="1:22" ht="14.4" x14ac:dyDescent="0.3">
      <c r="A997" s="69" t="s">
        <v>1265</v>
      </c>
      <c r="B997" s="69" t="s">
        <v>1266</v>
      </c>
      <c r="C997" s="69" t="s">
        <v>3676</v>
      </c>
      <c r="D997" s="69">
        <v>112</v>
      </c>
      <c r="E997" s="69">
        <v>112</v>
      </c>
      <c r="F997" s="69">
        <v>112</v>
      </c>
      <c r="G997" s="69">
        <v>112</v>
      </c>
      <c r="H997" s="69">
        <v>112</v>
      </c>
      <c r="I997" s="69">
        <v>112</v>
      </c>
      <c r="J997" s="69">
        <v>112</v>
      </c>
      <c r="K997" s="69">
        <v>112</v>
      </c>
      <c r="L997" s="69">
        <v>112</v>
      </c>
      <c r="M997" s="69">
        <v>112</v>
      </c>
      <c r="N997" s="69">
        <v>112</v>
      </c>
      <c r="O997" s="69">
        <v>112</v>
      </c>
      <c r="P997" s="69" t="s">
        <v>20</v>
      </c>
      <c r="Q997" s="69" t="s">
        <v>3661</v>
      </c>
      <c r="R997" s="69" t="s">
        <v>3669</v>
      </c>
      <c r="S997" s="69" t="s">
        <v>3670</v>
      </c>
      <c r="T997" s="69" t="s">
        <v>3704</v>
      </c>
      <c r="V997" s="211"/>
    </row>
    <row r="998" spans="1:22" ht="14.4" x14ac:dyDescent="0.3">
      <c r="A998" s="69" t="s">
        <v>2129</v>
      </c>
      <c r="B998" s="69" t="s">
        <v>2130</v>
      </c>
      <c r="C998" s="69" t="s">
        <v>3665</v>
      </c>
      <c r="D998" s="69">
        <v>0.06</v>
      </c>
      <c r="E998" s="69">
        <v>0.05</v>
      </c>
      <c r="F998" s="69">
        <v>0.27</v>
      </c>
      <c r="G998" s="69">
        <v>0.23</v>
      </c>
      <c r="H998" s="69">
        <v>0.24</v>
      </c>
      <c r="I998" s="69">
        <v>0.47</v>
      </c>
      <c r="J998" s="69">
        <v>0.59</v>
      </c>
      <c r="K998" s="69">
        <v>0.41</v>
      </c>
      <c r="L998" s="69">
        <v>0.21</v>
      </c>
      <c r="M998" s="69">
        <v>0.03</v>
      </c>
      <c r="N998" s="69">
        <v>0.03</v>
      </c>
      <c r="O998" s="69">
        <v>0</v>
      </c>
      <c r="P998" s="69" t="s">
        <v>19</v>
      </c>
      <c r="Q998" s="69" t="s">
        <v>3657</v>
      </c>
      <c r="R998" s="69" t="s">
        <v>3669</v>
      </c>
      <c r="S998" s="69" t="s">
        <v>3670</v>
      </c>
      <c r="T998" s="69" t="s">
        <v>3705</v>
      </c>
      <c r="V998" s="211"/>
    </row>
    <row r="999" spans="1:22" ht="14.4" x14ac:dyDescent="0.3">
      <c r="A999" s="69" t="s">
        <v>3273</v>
      </c>
      <c r="B999" s="69" t="s">
        <v>3274</v>
      </c>
      <c r="C999" s="69" t="s">
        <v>3665</v>
      </c>
      <c r="D999" s="69">
        <v>19.600000000000001</v>
      </c>
      <c r="E999" s="69">
        <v>18</v>
      </c>
      <c r="F999" s="69">
        <v>18.600000000000001</v>
      </c>
      <c r="G999" s="69">
        <v>18</v>
      </c>
      <c r="H999" s="69">
        <v>17.600000000000001</v>
      </c>
      <c r="I999" s="69">
        <v>15.8</v>
      </c>
      <c r="J999" s="69">
        <v>10.8</v>
      </c>
      <c r="K999" s="69">
        <v>9.1999999999999993</v>
      </c>
      <c r="L999" s="69">
        <v>9.1999999999999993</v>
      </c>
      <c r="M999" s="69">
        <v>8</v>
      </c>
      <c r="N999" s="69">
        <v>14.4</v>
      </c>
      <c r="O999" s="69">
        <v>16</v>
      </c>
      <c r="P999" s="69" t="s">
        <v>20</v>
      </c>
      <c r="Q999" s="69" t="s">
        <v>3657</v>
      </c>
      <c r="R999" s="69" t="s">
        <v>3658</v>
      </c>
      <c r="S999" s="69" t="s">
        <v>3659</v>
      </c>
      <c r="T999" s="69" t="s">
        <v>3659</v>
      </c>
      <c r="V999" s="211"/>
    </row>
    <row r="1000" spans="1:22" ht="14.4" x14ac:dyDescent="0.3">
      <c r="A1000" s="69" t="s">
        <v>3261</v>
      </c>
      <c r="B1000" s="69" t="s">
        <v>3262</v>
      </c>
      <c r="C1000" s="69" t="s">
        <v>3665</v>
      </c>
      <c r="D1000" s="69">
        <v>14.4</v>
      </c>
      <c r="E1000" s="69">
        <v>14.4</v>
      </c>
      <c r="F1000" s="69">
        <v>15.36</v>
      </c>
      <c r="G1000" s="69">
        <v>14.4</v>
      </c>
      <c r="H1000" s="69">
        <v>9.6</v>
      </c>
      <c r="I1000" s="69">
        <v>9.1999999999999993</v>
      </c>
      <c r="J1000" s="69">
        <v>9.1999999999999993</v>
      </c>
      <c r="K1000" s="69">
        <v>9.1999999999999993</v>
      </c>
      <c r="L1000" s="69">
        <v>9.1999999999999993</v>
      </c>
      <c r="M1000" s="69">
        <v>6.4</v>
      </c>
      <c r="N1000" s="69">
        <v>14.4</v>
      </c>
      <c r="O1000" s="69">
        <v>14.4</v>
      </c>
      <c r="P1000" s="69" t="s">
        <v>20</v>
      </c>
      <c r="Q1000" s="69" t="s">
        <v>3657</v>
      </c>
      <c r="R1000" s="69" t="s">
        <v>3658</v>
      </c>
      <c r="S1000" s="69" t="s">
        <v>3659</v>
      </c>
      <c r="T1000" s="69" t="s">
        <v>3659</v>
      </c>
      <c r="V1000" s="211"/>
    </row>
    <row r="1001" spans="1:22" ht="14.4" x14ac:dyDescent="0.3">
      <c r="A1001" s="69" t="s">
        <v>1448</v>
      </c>
      <c r="B1001" s="69" t="s">
        <v>3027</v>
      </c>
      <c r="C1001" s="69" t="s">
        <v>3665</v>
      </c>
      <c r="D1001" s="69">
        <v>36</v>
      </c>
      <c r="E1001" s="69">
        <v>36.799999999999997</v>
      </c>
      <c r="F1001" s="69">
        <v>34.4</v>
      </c>
      <c r="G1001" s="69">
        <v>36.799999999999997</v>
      </c>
      <c r="H1001" s="69">
        <v>44.8</v>
      </c>
      <c r="I1001" s="69">
        <v>54.79</v>
      </c>
      <c r="J1001" s="69">
        <v>58.2</v>
      </c>
      <c r="K1001" s="69">
        <v>52.6</v>
      </c>
      <c r="L1001" s="69">
        <v>34.6</v>
      </c>
      <c r="M1001" s="69">
        <v>28.8</v>
      </c>
      <c r="N1001" s="69">
        <v>30.4</v>
      </c>
      <c r="O1001" s="69">
        <v>43.1</v>
      </c>
      <c r="P1001" s="69" t="s">
        <v>20</v>
      </c>
      <c r="Q1001" s="69" t="s">
        <v>3657</v>
      </c>
      <c r="R1001" s="69" t="s">
        <v>3658</v>
      </c>
      <c r="S1001" s="69" t="s">
        <v>3659</v>
      </c>
      <c r="T1001" s="69" t="s">
        <v>3659</v>
      </c>
      <c r="V1001" s="211"/>
    </row>
    <row r="1002" spans="1:22" ht="14.4" x14ac:dyDescent="0.3">
      <c r="A1002" s="69" t="s">
        <v>303</v>
      </c>
      <c r="B1002" s="69" t="s">
        <v>1451</v>
      </c>
      <c r="C1002" s="69" t="s">
        <v>3665</v>
      </c>
      <c r="D1002" s="69">
        <v>50.2</v>
      </c>
      <c r="E1002" s="69">
        <v>47.8</v>
      </c>
      <c r="F1002" s="69">
        <v>44</v>
      </c>
      <c r="G1002" s="69">
        <v>49</v>
      </c>
      <c r="H1002" s="69">
        <v>53.6</v>
      </c>
      <c r="I1002" s="69">
        <v>67.400000000000006</v>
      </c>
      <c r="J1002" s="69">
        <v>71</v>
      </c>
      <c r="K1002" s="69">
        <v>67.2</v>
      </c>
      <c r="L1002" s="69">
        <v>44</v>
      </c>
      <c r="M1002" s="69">
        <v>41.4</v>
      </c>
      <c r="N1002" s="69">
        <v>45.2</v>
      </c>
      <c r="O1002" s="69">
        <v>52.2</v>
      </c>
      <c r="P1002" s="69" t="s">
        <v>20</v>
      </c>
      <c r="Q1002" s="69" t="s">
        <v>3657</v>
      </c>
      <c r="R1002" s="69" t="s">
        <v>3658</v>
      </c>
      <c r="S1002" s="69" t="s">
        <v>3659</v>
      </c>
      <c r="T1002" s="69" t="s">
        <v>3659</v>
      </c>
      <c r="V1002" s="211"/>
    </row>
    <row r="1003" spans="1:22" ht="14.4" x14ac:dyDescent="0.3">
      <c r="A1003" s="69" t="s">
        <v>572</v>
      </c>
      <c r="B1003" s="69" t="s">
        <v>3458</v>
      </c>
      <c r="C1003" s="69" t="s">
        <v>3665</v>
      </c>
      <c r="D1003" s="69">
        <v>47.2</v>
      </c>
      <c r="E1003" s="69">
        <v>32.799999999999997</v>
      </c>
      <c r="F1003" s="69">
        <v>60</v>
      </c>
      <c r="G1003" s="69">
        <v>62.4</v>
      </c>
      <c r="H1003" s="69">
        <v>56</v>
      </c>
      <c r="I1003" s="69">
        <v>56.8</v>
      </c>
      <c r="J1003" s="69">
        <v>55.2</v>
      </c>
      <c r="K1003" s="69">
        <v>41.6</v>
      </c>
      <c r="L1003" s="69">
        <v>32</v>
      </c>
      <c r="M1003" s="69">
        <v>22.4</v>
      </c>
      <c r="N1003" s="69">
        <v>48</v>
      </c>
      <c r="O1003" s="69">
        <v>40</v>
      </c>
      <c r="P1003" s="69" t="s">
        <v>20</v>
      </c>
      <c r="Q1003" s="69" t="s">
        <v>3657</v>
      </c>
      <c r="R1003" s="69" t="s">
        <v>3658</v>
      </c>
      <c r="S1003" s="69" t="s">
        <v>3659</v>
      </c>
      <c r="T1003" s="69" t="s">
        <v>3659</v>
      </c>
      <c r="V1003" s="211"/>
    </row>
    <row r="1004" spans="1:22" ht="14.4" x14ac:dyDescent="0.3">
      <c r="A1004" s="69" t="s">
        <v>1243</v>
      </c>
      <c r="B1004" s="69" t="s">
        <v>1929</v>
      </c>
      <c r="C1004" s="69" t="s">
        <v>3665</v>
      </c>
      <c r="D1004" s="69">
        <v>32.4</v>
      </c>
      <c r="E1004" s="69">
        <v>43.4</v>
      </c>
      <c r="F1004" s="69">
        <v>32</v>
      </c>
      <c r="G1004" s="69">
        <v>32</v>
      </c>
      <c r="H1004" s="69">
        <v>57.6</v>
      </c>
      <c r="I1004" s="69">
        <v>57.6</v>
      </c>
      <c r="J1004" s="69">
        <v>55.2</v>
      </c>
      <c r="K1004" s="69">
        <v>48</v>
      </c>
      <c r="L1004" s="69">
        <v>35.200000000000003</v>
      </c>
      <c r="M1004" s="69">
        <v>50.4</v>
      </c>
      <c r="N1004" s="69">
        <v>31.2</v>
      </c>
      <c r="O1004" s="69">
        <v>32</v>
      </c>
      <c r="P1004" s="69" t="s">
        <v>20</v>
      </c>
      <c r="Q1004" s="69" t="s">
        <v>3657</v>
      </c>
      <c r="R1004" s="69" t="s">
        <v>3658</v>
      </c>
      <c r="S1004" s="69" t="s">
        <v>3659</v>
      </c>
      <c r="T1004" s="69" t="s">
        <v>3659</v>
      </c>
      <c r="V1004" s="211"/>
    </row>
    <row r="1005" spans="1:22" ht="14.4" x14ac:dyDescent="0.3">
      <c r="A1005" s="69" t="s">
        <v>2632</v>
      </c>
      <c r="B1005" s="69" t="s">
        <v>2633</v>
      </c>
      <c r="C1005" s="69" t="s">
        <v>3665</v>
      </c>
      <c r="D1005" s="69">
        <v>0.31</v>
      </c>
      <c r="E1005" s="69">
        <v>0.33</v>
      </c>
      <c r="F1005" s="69">
        <v>0.91</v>
      </c>
      <c r="G1005" s="69">
        <v>0.95</v>
      </c>
      <c r="H1005" s="69">
        <v>0.8</v>
      </c>
      <c r="I1005" s="69">
        <v>0.34</v>
      </c>
      <c r="J1005" s="69">
        <v>0.11</v>
      </c>
      <c r="K1005" s="69">
        <v>0.02</v>
      </c>
      <c r="L1005" s="69">
        <v>0</v>
      </c>
      <c r="M1005" s="69">
        <v>0</v>
      </c>
      <c r="N1005" s="69">
        <v>0</v>
      </c>
      <c r="O1005" s="69">
        <v>0.05</v>
      </c>
      <c r="P1005" s="69" t="s">
        <v>19</v>
      </c>
      <c r="Q1005" s="69" t="s">
        <v>3657</v>
      </c>
      <c r="R1005" s="69" t="s">
        <v>3658</v>
      </c>
      <c r="S1005" s="69" t="s">
        <v>3659</v>
      </c>
      <c r="T1005" s="69" t="s">
        <v>3659</v>
      </c>
      <c r="V1005" s="211"/>
    </row>
    <row r="1006" spans="1:22" ht="14.4" x14ac:dyDescent="0.3">
      <c r="A1006" s="69" t="s">
        <v>3221</v>
      </c>
      <c r="B1006" s="69" t="s">
        <v>3222</v>
      </c>
      <c r="C1006" s="69" t="s">
        <v>3665</v>
      </c>
      <c r="D1006" s="69">
        <v>31.2</v>
      </c>
      <c r="E1006" s="69">
        <v>31.2</v>
      </c>
      <c r="F1006" s="69">
        <v>31.2</v>
      </c>
      <c r="G1006" s="69">
        <v>38.200000000000003</v>
      </c>
      <c r="H1006" s="69">
        <v>31.2</v>
      </c>
      <c r="I1006" s="69">
        <v>37.799999999999997</v>
      </c>
      <c r="J1006" s="69">
        <v>38</v>
      </c>
      <c r="K1006" s="69">
        <v>37.200000000000003</v>
      </c>
      <c r="L1006" s="69">
        <v>31.2</v>
      </c>
      <c r="M1006" s="69">
        <v>31.2</v>
      </c>
      <c r="N1006" s="69">
        <v>36.200000000000003</v>
      </c>
      <c r="O1006" s="69">
        <v>38</v>
      </c>
      <c r="P1006" s="69" t="s">
        <v>20</v>
      </c>
      <c r="Q1006" s="69" t="s">
        <v>3657</v>
      </c>
      <c r="R1006" s="69" t="s">
        <v>3658</v>
      </c>
      <c r="S1006" s="69" t="s">
        <v>3659</v>
      </c>
      <c r="T1006" s="69" t="s">
        <v>3659</v>
      </c>
      <c r="V1006" s="211"/>
    </row>
    <row r="1007" spans="1:22" ht="14.4" x14ac:dyDescent="0.3">
      <c r="A1007" s="69" t="s">
        <v>3568</v>
      </c>
      <c r="B1007" s="69" t="s">
        <v>3569</v>
      </c>
      <c r="C1007" s="69" t="s">
        <v>3665</v>
      </c>
      <c r="D1007" s="69">
        <v>38</v>
      </c>
      <c r="E1007" s="69">
        <v>32</v>
      </c>
      <c r="F1007" s="69">
        <v>39.200000000000003</v>
      </c>
      <c r="G1007" s="69">
        <v>38.4</v>
      </c>
      <c r="H1007" s="69">
        <v>32</v>
      </c>
      <c r="I1007" s="69">
        <v>38.6</v>
      </c>
      <c r="J1007" s="69">
        <v>38.799999999999997</v>
      </c>
      <c r="K1007" s="69">
        <v>38.799999999999997</v>
      </c>
      <c r="L1007" s="69">
        <v>37</v>
      </c>
      <c r="M1007" s="69">
        <v>30.64</v>
      </c>
      <c r="N1007" s="69">
        <v>37.6</v>
      </c>
      <c r="O1007" s="69">
        <v>38.799999999999997</v>
      </c>
      <c r="P1007" s="69" t="s">
        <v>20</v>
      </c>
      <c r="Q1007" s="69" t="s">
        <v>3657</v>
      </c>
      <c r="R1007" s="69" t="s">
        <v>3658</v>
      </c>
      <c r="S1007" s="69" t="s">
        <v>3659</v>
      </c>
      <c r="T1007" s="69" t="s">
        <v>3659</v>
      </c>
      <c r="V1007" s="211"/>
    </row>
    <row r="1008" spans="1:22" ht="14.4" x14ac:dyDescent="0.3">
      <c r="A1008" s="69" t="s">
        <v>2126</v>
      </c>
      <c r="B1008" s="69" t="s">
        <v>2127</v>
      </c>
      <c r="C1008" s="69" t="s">
        <v>3665</v>
      </c>
      <c r="D1008" s="69">
        <v>43.2</v>
      </c>
      <c r="E1008" s="69">
        <v>51.6</v>
      </c>
      <c r="F1008" s="69">
        <v>53.55</v>
      </c>
      <c r="G1008" s="69">
        <v>53.4</v>
      </c>
      <c r="H1008" s="69">
        <v>52.2</v>
      </c>
      <c r="I1008" s="69">
        <v>52.78</v>
      </c>
      <c r="J1008" s="69">
        <v>54</v>
      </c>
      <c r="K1008" s="69">
        <v>54.2</v>
      </c>
      <c r="L1008" s="69">
        <v>54.2</v>
      </c>
      <c r="M1008" s="69">
        <v>52.09</v>
      </c>
      <c r="N1008" s="69">
        <v>42.99</v>
      </c>
      <c r="O1008" s="69">
        <v>52.57</v>
      </c>
      <c r="P1008" s="69" t="s">
        <v>20</v>
      </c>
      <c r="Q1008" s="69" t="s">
        <v>3657</v>
      </c>
      <c r="R1008" s="69" t="s">
        <v>3658</v>
      </c>
      <c r="S1008" s="69" t="s">
        <v>3659</v>
      </c>
      <c r="T1008" s="69" t="s">
        <v>3659</v>
      </c>
      <c r="V1008" s="211"/>
    </row>
    <row r="1009" spans="1:22" ht="14.4" x14ac:dyDescent="0.3">
      <c r="A1009" s="69" t="s">
        <v>2106</v>
      </c>
      <c r="B1009" s="69" t="s">
        <v>2107</v>
      </c>
      <c r="C1009" s="69" t="s">
        <v>3665</v>
      </c>
      <c r="D1009" s="69">
        <v>43.03</v>
      </c>
      <c r="E1009" s="69">
        <v>51</v>
      </c>
      <c r="F1009" s="69">
        <v>53.2</v>
      </c>
      <c r="G1009" s="69">
        <v>53.88</v>
      </c>
      <c r="H1009" s="69">
        <v>43.2</v>
      </c>
      <c r="I1009" s="69">
        <v>51.17</v>
      </c>
      <c r="J1009" s="69">
        <v>53.48</v>
      </c>
      <c r="K1009" s="69">
        <v>53.83</v>
      </c>
      <c r="L1009" s="69">
        <v>53.88</v>
      </c>
      <c r="M1009" s="69">
        <v>53.68</v>
      </c>
      <c r="N1009" s="69">
        <v>44.68</v>
      </c>
      <c r="O1009" s="69">
        <v>42.06</v>
      </c>
      <c r="P1009" s="69" t="s">
        <v>20</v>
      </c>
      <c r="Q1009" s="69" t="s">
        <v>3657</v>
      </c>
      <c r="R1009" s="69" t="s">
        <v>3658</v>
      </c>
      <c r="S1009" s="69" t="s">
        <v>3659</v>
      </c>
      <c r="T1009" s="69" t="s">
        <v>3659</v>
      </c>
      <c r="V1009" s="211"/>
    </row>
    <row r="1010" spans="1:22" ht="14.4" x14ac:dyDescent="0.3">
      <c r="A1010" s="69" t="s">
        <v>1460</v>
      </c>
      <c r="B1010" s="69" t="s">
        <v>1461</v>
      </c>
      <c r="C1010" s="69" t="s">
        <v>3660</v>
      </c>
      <c r="D1010" s="69">
        <v>0.12</v>
      </c>
      <c r="E1010" s="69">
        <v>0.09</v>
      </c>
      <c r="F1010" s="69">
        <v>0.54</v>
      </c>
      <c r="G1010" s="69">
        <v>0.45</v>
      </c>
      <c r="H1010" s="69">
        <v>0.48</v>
      </c>
      <c r="I1010" s="69">
        <v>0.93</v>
      </c>
      <c r="J1010" s="69">
        <v>1.17</v>
      </c>
      <c r="K1010" s="69">
        <v>0.81</v>
      </c>
      <c r="L1010" s="69">
        <v>0.42</v>
      </c>
      <c r="M1010" s="69">
        <v>0.06</v>
      </c>
      <c r="N1010" s="69">
        <v>0.06</v>
      </c>
      <c r="O1010" s="69">
        <v>0</v>
      </c>
      <c r="P1010" s="69" t="s">
        <v>19</v>
      </c>
      <c r="Q1010" s="69" t="s">
        <v>3661</v>
      </c>
      <c r="R1010" s="69" t="s">
        <v>3658</v>
      </c>
      <c r="S1010" s="69" t="s">
        <v>3659</v>
      </c>
      <c r="T1010" s="69" t="s">
        <v>3659</v>
      </c>
      <c r="V1010" s="211"/>
    </row>
    <row r="1011" spans="1:22" ht="14.4" x14ac:dyDescent="0.3">
      <c r="A1011" s="69" t="s">
        <v>2431</v>
      </c>
      <c r="B1011" s="69" t="s">
        <v>2432</v>
      </c>
      <c r="C1011" s="69" t="s">
        <v>3667</v>
      </c>
      <c r="D1011" s="69">
        <v>3.16</v>
      </c>
      <c r="E1011" s="69">
        <v>2.88</v>
      </c>
      <c r="F1011" s="69">
        <v>6.58</v>
      </c>
      <c r="G1011" s="69">
        <v>7.36</v>
      </c>
      <c r="H1011" s="69">
        <v>7.24</v>
      </c>
      <c r="I1011" s="69">
        <v>5.95</v>
      </c>
      <c r="J1011" s="69">
        <v>3.85</v>
      </c>
      <c r="K1011" s="69">
        <v>3.24</v>
      </c>
      <c r="L1011" s="69">
        <v>3.02</v>
      </c>
      <c r="M1011" s="69">
        <v>1.61</v>
      </c>
      <c r="N1011" s="69">
        <v>1.67</v>
      </c>
      <c r="O1011" s="69">
        <v>0.83</v>
      </c>
      <c r="P1011" s="69" t="s">
        <v>19</v>
      </c>
      <c r="Q1011" s="69" t="s">
        <v>3657</v>
      </c>
      <c r="R1011" s="69" t="s">
        <v>3658</v>
      </c>
      <c r="S1011" s="69" t="s">
        <v>3659</v>
      </c>
      <c r="T1011" s="69" t="s">
        <v>3659</v>
      </c>
      <c r="V1011" s="211"/>
    </row>
    <row r="1012" spans="1:22" ht="14.4" x14ac:dyDescent="0.3">
      <c r="A1012" s="69" t="s">
        <v>947</v>
      </c>
      <c r="B1012" s="69" t="s">
        <v>948</v>
      </c>
      <c r="C1012" s="69" t="s">
        <v>3667</v>
      </c>
      <c r="D1012" s="69">
        <v>0.16</v>
      </c>
      <c r="E1012" s="69">
        <v>0.19</v>
      </c>
      <c r="F1012" s="69">
        <v>0.65</v>
      </c>
      <c r="G1012" s="69">
        <v>0.92</v>
      </c>
      <c r="H1012" s="69">
        <v>0.51</v>
      </c>
      <c r="I1012" s="69">
        <v>0.13</v>
      </c>
      <c r="J1012" s="69">
        <v>0</v>
      </c>
      <c r="K1012" s="69">
        <v>0</v>
      </c>
      <c r="L1012" s="69">
        <v>0</v>
      </c>
      <c r="M1012" s="69">
        <v>0</v>
      </c>
      <c r="N1012" s="69">
        <v>0</v>
      </c>
      <c r="O1012" s="69">
        <v>0</v>
      </c>
      <c r="P1012" s="69" t="s">
        <v>19</v>
      </c>
      <c r="Q1012" s="69" t="s">
        <v>3657</v>
      </c>
      <c r="R1012" s="69" t="s">
        <v>3658</v>
      </c>
      <c r="S1012" s="69" t="s">
        <v>3659</v>
      </c>
      <c r="T1012" s="69" t="s">
        <v>3659</v>
      </c>
      <c r="V1012" s="211"/>
    </row>
    <row r="1013" spans="1:22" ht="14.4" x14ac:dyDescent="0.3">
      <c r="A1013" s="69" t="s">
        <v>2554</v>
      </c>
      <c r="B1013" s="69" t="s">
        <v>2555</v>
      </c>
      <c r="C1013" s="69" t="s">
        <v>3660</v>
      </c>
      <c r="D1013" s="69">
        <v>0</v>
      </c>
      <c r="E1013" s="69">
        <v>0</v>
      </c>
      <c r="F1013" s="69">
        <v>0</v>
      </c>
      <c r="G1013" s="69">
        <v>0</v>
      </c>
      <c r="H1013" s="69">
        <v>0</v>
      </c>
      <c r="I1013" s="69">
        <v>0</v>
      </c>
      <c r="J1013" s="69">
        <v>0</v>
      </c>
      <c r="K1013" s="69">
        <v>0</v>
      </c>
      <c r="L1013" s="69">
        <v>0</v>
      </c>
      <c r="M1013" s="69">
        <v>0</v>
      </c>
      <c r="N1013" s="69">
        <v>0</v>
      </c>
      <c r="O1013" s="69">
        <v>0</v>
      </c>
      <c r="P1013" s="69" t="s">
        <v>19</v>
      </c>
      <c r="Q1013" s="69" t="s">
        <v>3661</v>
      </c>
      <c r="R1013" s="69" t="s">
        <v>3663</v>
      </c>
      <c r="S1013" s="69" t="s">
        <v>3659</v>
      </c>
      <c r="T1013" s="69" t="s">
        <v>3659</v>
      </c>
      <c r="V1013" s="211"/>
    </row>
    <row r="1014" spans="1:22" ht="14.4" x14ac:dyDescent="0.3">
      <c r="A1014" s="69" t="s">
        <v>621</v>
      </c>
      <c r="B1014" s="69" t="s">
        <v>622</v>
      </c>
      <c r="C1014" s="69" t="s">
        <v>3660</v>
      </c>
      <c r="D1014" s="69">
        <v>0.4</v>
      </c>
      <c r="E1014" s="69">
        <v>0.3</v>
      </c>
      <c r="F1014" s="69">
        <v>1.8</v>
      </c>
      <c r="G1014" s="69">
        <v>1.5</v>
      </c>
      <c r="H1014" s="69">
        <v>1.6</v>
      </c>
      <c r="I1014" s="69">
        <v>3.1</v>
      </c>
      <c r="J1014" s="69">
        <v>3.9</v>
      </c>
      <c r="K1014" s="69">
        <v>2.7</v>
      </c>
      <c r="L1014" s="69">
        <v>1.4</v>
      </c>
      <c r="M1014" s="69">
        <v>0.2</v>
      </c>
      <c r="N1014" s="69">
        <v>0.2</v>
      </c>
      <c r="O1014" s="69">
        <v>0</v>
      </c>
      <c r="P1014" s="69" t="s">
        <v>19</v>
      </c>
      <c r="Q1014" s="69" t="s">
        <v>3661</v>
      </c>
      <c r="R1014" s="69" t="s">
        <v>3658</v>
      </c>
      <c r="S1014" s="69" t="s">
        <v>3659</v>
      </c>
      <c r="T1014" s="69" t="s">
        <v>3659</v>
      </c>
      <c r="V1014" s="211"/>
    </row>
    <row r="1015" spans="1:22" ht="14.4" x14ac:dyDescent="0.3">
      <c r="A1015" s="69" t="s">
        <v>2690</v>
      </c>
      <c r="B1015" s="69" t="s">
        <v>2691</v>
      </c>
      <c r="C1015" s="69" t="s">
        <v>3660</v>
      </c>
      <c r="D1015" s="69">
        <v>0</v>
      </c>
      <c r="E1015" s="69">
        <v>0</v>
      </c>
      <c r="F1015" s="69">
        <v>0</v>
      </c>
      <c r="G1015" s="69">
        <v>0</v>
      </c>
      <c r="H1015" s="69">
        <v>0</v>
      </c>
      <c r="I1015" s="69">
        <v>0</v>
      </c>
      <c r="J1015" s="69">
        <v>0</v>
      </c>
      <c r="K1015" s="69">
        <v>0</v>
      </c>
      <c r="L1015" s="69">
        <v>0</v>
      </c>
      <c r="M1015" s="69">
        <v>0</v>
      </c>
      <c r="N1015" s="69">
        <v>0</v>
      </c>
      <c r="O1015" s="69">
        <v>0</v>
      </c>
      <c r="P1015" s="69" t="s">
        <v>19</v>
      </c>
      <c r="Q1015" s="69" t="s">
        <v>3661</v>
      </c>
      <c r="R1015" s="69" t="s">
        <v>3663</v>
      </c>
      <c r="S1015" s="69" t="s">
        <v>3659</v>
      </c>
      <c r="T1015" s="69" t="s">
        <v>3659</v>
      </c>
      <c r="V1015" s="211"/>
    </row>
    <row r="1016" spans="1:22" ht="14.4" x14ac:dyDescent="0.3">
      <c r="A1016" s="69" t="s">
        <v>3181</v>
      </c>
      <c r="B1016" s="69" t="s">
        <v>3182</v>
      </c>
      <c r="C1016" s="69" t="s">
        <v>3660</v>
      </c>
      <c r="D1016" s="69">
        <v>0</v>
      </c>
      <c r="E1016" s="69">
        <v>0</v>
      </c>
      <c r="F1016" s="69">
        <v>0</v>
      </c>
      <c r="G1016" s="69">
        <v>0</v>
      </c>
      <c r="H1016" s="69">
        <v>0</v>
      </c>
      <c r="I1016" s="69">
        <v>0</v>
      </c>
      <c r="J1016" s="69">
        <v>0</v>
      </c>
      <c r="K1016" s="69">
        <v>0</v>
      </c>
      <c r="L1016" s="69">
        <v>0</v>
      </c>
      <c r="M1016" s="69">
        <v>0</v>
      </c>
      <c r="N1016" s="69">
        <v>0</v>
      </c>
      <c r="O1016" s="69">
        <v>0</v>
      </c>
      <c r="P1016" s="69" t="s">
        <v>19</v>
      </c>
      <c r="Q1016" s="69" t="s">
        <v>3661</v>
      </c>
      <c r="R1016" s="69" t="s">
        <v>3663</v>
      </c>
      <c r="S1016" s="69" t="s">
        <v>3659</v>
      </c>
      <c r="T1016" s="69" t="s">
        <v>3659</v>
      </c>
      <c r="V1016" s="211"/>
    </row>
    <row r="1017" spans="1:22" ht="14.4" x14ac:dyDescent="0.3">
      <c r="A1017" s="69" t="s">
        <v>707</v>
      </c>
      <c r="B1017" s="69" t="s">
        <v>708</v>
      </c>
      <c r="C1017" s="69" t="s">
        <v>3660</v>
      </c>
      <c r="D1017" s="69">
        <v>0</v>
      </c>
      <c r="E1017" s="69">
        <v>0</v>
      </c>
      <c r="F1017" s="69">
        <v>0</v>
      </c>
      <c r="G1017" s="69">
        <v>0</v>
      </c>
      <c r="H1017" s="69">
        <v>0</v>
      </c>
      <c r="I1017" s="69">
        <v>0</v>
      </c>
      <c r="J1017" s="69">
        <v>0</v>
      </c>
      <c r="K1017" s="69">
        <v>0</v>
      </c>
      <c r="L1017" s="69">
        <v>0</v>
      </c>
      <c r="M1017" s="69">
        <v>0</v>
      </c>
      <c r="N1017" s="69">
        <v>0</v>
      </c>
      <c r="O1017" s="69">
        <v>0</v>
      </c>
      <c r="P1017" s="69" t="s">
        <v>19</v>
      </c>
      <c r="Q1017" s="69" t="s">
        <v>3661</v>
      </c>
      <c r="R1017" s="69" t="s">
        <v>3663</v>
      </c>
      <c r="S1017" s="69" t="s">
        <v>3659</v>
      </c>
      <c r="T1017" s="69" t="s">
        <v>3659</v>
      </c>
      <c r="V1017" s="211"/>
    </row>
    <row r="1018" spans="1:22" ht="14.4" x14ac:dyDescent="0.3">
      <c r="A1018" s="69" t="s">
        <v>2011</v>
      </c>
      <c r="B1018" s="69" t="s">
        <v>2012</v>
      </c>
      <c r="C1018" s="69" t="s">
        <v>3667</v>
      </c>
      <c r="D1018" s="69">
        <v>2.8</v>
      </c>
      <c r="E1018" s="69">
        <v>3.01</v>
      </c>
      <c r="F1018" s="69">
        <v>3.17</v>
      </c>
      <c r="G1018" s="69">
        <v>3.24</v>
      </c>
      <c r="H1018" s="69">
        <v>3.32</v>
      </c>
      <c r="I1018" s="69">
        <v>3.22</v>
      </c>
      <c r="J1018" s="69">
        <v>2.91</v>
      </c>
      <c r="K1018" s="69">
        <v>3.02</v>
      </c>
      <c r="L1018" s="69">
        <v>2.93</v>
      </c>
      <c r="M1018" s="69">
        <v>3.12</v>
      </c>
      <c r="N1018" s="69">
        <v>3.15</v>
      </c>
      <c r="O1018" s="69">
        <v>3.14</v>
      </c>
      <c r="P1018" s="69" t="s">
        <v>19</v>
      </c>
      <c r="Q1018" s="69" t="s">
        <v>3657</v>
      </c>
      <c r="R1018" s="69" t="s">
        <v>3658</v>
      </c>
      <c r="S1018" s="69" t="s">
        <v>3670</v>
      </c>
      <c r="T1018" s="69" t="s">
        <v>3659</v>
      </c>
      <c r="V1018" s="211"/>
    </row>
    <row r="1019" spans="1:22" ht="14.4" x14ac:dyDescent="0.3">
      <c r="A1019" s="69" t="s">
        <v>1814</v>
      </c>
      <c r="B1019" s="69" t="s">
        <v>1815</v>
      </c>
      <c r="C1019" s="69" t="s">
        <v>3660</v>
      </c>
      <c r="D1019" s="69">
        <v>0.4</v>
      </c>
      <c r="E1019" s="69">
        <v>0.3</v>
      </c>
      <c r="F1019" s="69">
        <v>1.8</v>
      </c>
      <c r="G1019" s="69">
        <v>1.5</v>
      </c>
      <c r="H1019" s="69">
        <v>1.6</v>
      </c>
      <c r="I1019" s="69">
        <v>3.1</v>
      </c>
      <c r="J1019" s="69">
        <v>3.9</v>
      </c>
      <c r="K1019" s="69">
        <v>2.7</v>
      </c>
      <c r="L1019" s="69">
        <v>1.4</v>
      </c>
      <c r="M1019" s="69">
        <v>0.2</v>
      </c>
      <c r="N1019" s="69">
        <v>0.2</v>
      </c>
      <c r="O1019" s="69">
        <v>0</v>
      </c>
      <c r="P1019" s="69" t="s">
        <v>19</v>
      </c>
      <c r="Q1019" s="69" t="s">
        <v>3661</v>
      </c>
      <c r="R1019" s="69" t="s">
        <v>3658</v>
      </c>
      <c r="S1019" s="69" t="s">
        <v>3659</v>
      </c>
      <c r="T1019" s="69" t="s">
        <v>3659</v>
      </c>
      <c r="V1019" s="211"/>
    </row>
    <row r="1020" spans="1:22" ht="14.4" x14ac:dyDescent="0.3">
      <c r="A1020" s="69" t="s">
        <v>3005</v>
      </c>
      <c r="B1020" s="69" t="s">
        <v>3006</v>
      </c>
      <c r="C1020" s="69" t="s">
        <v>3665</v>
      </c>
      <c r="D1020" s="69">
        <v>0.8</v>
      </c>
      <c r="E1020" s="69">
        <v>0.6</v>
      </c>
      <c r="F1020" s="69">
        <v>3.6</v>
      </c>
      <c r="G1020" s="69">
        <v>3</v>
      </c>
      <c r="H1020" s="69">
        <v>3.2</v>
      </c>
      <c r="I1020" s="69">
        <v>6.2</v>
      </c>
      <c r="J1020" s="69">
        <v>7.8</v>
      </c>
      <c r="K1020" s="69">
        <v>5.4</v>
      </c>
      <c r="L1020" s="69">
        <v>2.8</v>
      </c>
      <c r="M1020" s="69">
        <v>0.4</v>
      </c>
      <c r="N1020" s="69">
        <v>0.4</v>
      </c>
      <c r="O1020" s="69">
        <v>0</v>
      </c>
      <c r="P1020" s="69" t="s">
        <v>19</v>
      </c>
      <c r="Q1020" s="69" t="s">
        <v>3657</v>
      </c>
      <c r="R1020" s="69" t="s">
        <v>3658</v>
      </c>
      <c r="S1020" s="69" t="s">
        <v>3670</v>
      </c>
      <c r="T1020" s="69" t="s">
        <v>3659</v>
      </c>
      <c r="V1020" s="211"/>
    </row>
    <row r="1021" spans="1:22" ht="14.4" x14ac:dyDescent="0.3">
      <c r="A1021" s="69" t="s">
        <v>3101</v>
      </c>
      <c r="B1021" s="69" t="s">
        <v>3102</v>
      </c>
      <c r="C1021" s="69" t="s">
        <v>3665</v>
      </c>
      <c r="D1021" s="69">
        <v>0.8</v>
      </c>
      <c r="E1021" s="69">
        <v>0.6</v>
      </c>
      <c r="F1021" s="69">
        <v>3.6</v>
      </c>
      <c r="G1021" s="69">
        <v>3</v>
      </c>
      <c r="H1021" s="69">
        <v>3.2</v>
      </c>
      <c r="I1021" s="69">
        <v>6.2</v>
      </c>
      <c r="J1021" s="69">
        <v>7.8</v>
      </c>
      <c r="K1021" s="69">
        <v>5.4</v>
      </c>
      <c r="L1021" s="69">
        <v>2.8</v>
      </c>
      <c r="M1021" s="69">
        <v>0.4</v>
      </c>
      <c r="N1021" s="69">
        <v>0.4</v>
      </c>
      <c r="O1021" s="69">
        <v>0</v>
      </c>
      <c r="P1021" s="69" t="s">
        <v>19</v>
      </c>
      <c r="Q1021" s="69" t="s">
        <v>3657</v>
      </c>
      <c r="R1021" s="69" t="s">
        <v>3658</v>
      </c>
      <c r="S1021" s="69" t="s">
        <v>3659</v>
      </c>
      <c r="T1021" s="69" t="s">
        <v>3659</v>
      </c>
      <c r="V1021" s="211"/>
    </row>
    <row r="1022" spans="1:22" ht="14.4" x14ac:dyDescent="0.3">
      <c r="A1022" s="69" t="s">
        <v>2814</v>
      </c>
      <c r="B1022" s="69" t="s">
        <v>2815</v>
      </c>
      <c r="C1022" s="69" t="s">
        <v>3665</v>
      </c>
      <c r="D1022" s="69">
        <v>0.8</v>
      </c>
      <c r="E1022" s="69">
        <v>0.6</v>
      </c>
      <c r="F1022" s="69">
        <v>3.6</v>
      </c>
      <c r="G1022" s="69">
        <v>3</v>
      </c>
      <c r="H1022" s="69">
        <v>3.2</v>
      </c>
      <c r="I1022" s="69">
        <v>6.2</v>
      </c>
      <c r="J1022" s="69">
        <v>7.8</v>
      </c>
      <c r="K1022" s="69">
        <v>5.4</v>
      </c>
      <c r="L1022" s="69">
        <v>2.8</v>
      </c>
      <c r="M1022" s="69">
        <v>0.4</v>
      </c>
      <c r="N1022" s="69">
        <v>0.4</v>
      </c>
      <c r="O1022" s="69">
        <v>0</v>
      </c>
      <c r="P1022" s="69" t="s">
        <v>19</v>
      </c>
      <c r="Q1022" s="69" t="s">
        <v>3657</v>
      </c>
      <c r="R1022" s="69" t="s">
        <v>3658</v>
      </c>
      <c r="S1022" s="69" t="s">
        <v>3659</v>
      </c>
      <c r="T1022" s="69" t="s">
        <v>3659</v>
      </c>
      <c r="V1022" s="211"/>
    </row>
    <row r="1023" spans="1:22" ht="14.4" x14ac:dyDescent="0.3">
      <c r="A1023" s="69" t="s">
        <v>348</v>
      </c>
      <c r="B1023" s="69" t="s">
        <v>1983</v>
      </c>
      <c r="C1023" s="69" t="s">
        <v>3665</v>
      </c>
      <c r="D1023" s="69">
        <v>401</v>
      </c>
      <c r="E1023" s="69">
        <v>401</v>
      </c>
      <c r="F1023" s="69">
        <v>401</v>
      </c>
      <c r="G1023" s="69">
        <v>401</v>
      </c>
      <c r="H1023" s="69">
        <v>401</v>
      </c>
      <c r="I1023" s="69">
        <v>396.55</v>
      </c>
      <c r="J1023" s="69">
        <v>394.25</v>
      </c>
      <c r="K1023" s="69">
        <v>395.2</v>
      </c>
      <c r="L1023" s="69">
        <v>400.8</v>
      </c>
      <c r="M1023" s="69">
        <v>401</v>
      </c>
      <c r="N1023" s="69">
        <v>401</v>
      </c>
      <c r="O1023" s="69">
        <v>401</v>
      </c>
      <c r="P1023" s="69" t="s">
        <v>20</v>
      </c>
      <c r="Q1023" s="69" t="s">
        <v>3657</v>
      </c>
      <c r="R1023" s="69" t="s">
        <v>3658</v>
      </c>
      <c r="S1023" s="69" t="s">
        <v>3659</v>
      </c>
      <c r="T1023" s="69" t="s">
        <v>3659</v>
      </c>
      <c r="V1023" s="211"/>
    </row>
    <row r="1024" spans="1:22" ht="14.4" x14ac:dyDescent="0.3">
      <c r="A1024" s="69" t="s">
        <v>147</v>
      </c>
      <c r="B1024" s="69" t="s">
        <v>1606</v>
      </c>
      <c r="C1024" s="69" t="s">
        <v>3662</v>
      </c>
      <c r="D1024" s="69">
        <v>119.68</v>
      </c>
      <c r="E1024" s="69">
        <v>119.43</v>
      </c>
      <c r="F1024" s="69">
        <v>118.51</v>
      </c>
      <c r="G1024" s="69">
        <v>114.93</v>
      </c>
      <c r="H1024" s="69">
        <v>112.92</v>
      </c>
      <c r="I1024" s="69">
        <v>110.36</v>
      </c>
      <c r="J1024" s="69">
        <v>107.92</v>
      </c>
      <c r="K1024" s="69">
        <v>108.5</v>
      </c>
      <c r="L1024" s="69">
        <v>110.38</v>
      </c>
      <c r="M1024" s="69">
        <v>113.41</v>
      </c>
      <c r="N1024" s="69">
        <v>118.23</v>
      </c>
      <c r="O1024" s="69">
        <v>119.47</v>
      </c>
      <c r="P1024" s="69" t="s">
        <v>20</v>
      </c>
      <c r="Q1024" s="69" t="s">
        <v>3657</v>
      </c>
      <c r="R1024" s="69" t="s">
        <v>3658</v>
      </c>
      <c r="S1024" s="69" t="s">
        <v>3659</v>
      </c>
      <c r="T1024" s="69" t="s">
        <v>3659</v>
      </c>
      <c r="V1024" s="211"/>
    </row>
    <row r="1025" spans="1:22" ht="14.4" x14ac:dyDescent="0.3">
      <c r="A1025" s="69" t="s">
        <v>290</v>
      </c>
      <c r="B1025" s="69" t="s">
        <v>2458</v>
      </c>
      <c r="C1025" s="69" t="s">
        <v>3665</v>
      </c>
      <c r="D1025" s="69">
        <v>5.6</v>
      </c>
      <c r="E1025" s="69">
        <v>4.2</v>
      </c>
      <c r="F1025" s="69">
        <v>25.2</v>
      </c>
      <c r="G1025" s="69">
        <v>21</v>
      </c>
      <c r="H1025" s="69">
        <v>22.4</v>
      </c>
      <c r="I1025" s="69">
        <v>43.4</v>
      </c>
      <c r="J1025" s="69">
        <v>54.6</v>
      </c>
      <c r="K1025" s="69">
        <v>37.799999999999997</v>
      </c>
      <c r="L1025" s="69">
        <v>19.600000000000001</v>
      </c>
      <c r="M1025" s="69">
        <v>2.8</v>
      </c>
      <c r="N1025" s="69">
        <v>2.8</v>
      </c>
      <c r="O1025" s="69">
        <v>0</v>
      </c>
      <c r="P1025" s="69" t="s">
        <v>19</v>
      </c>
      <c r="Q1025" s="69" t="s">
        <v>3657</v>
      </c>
      <c r="R1025" s="69" t="s">
        <v>3658</v>
      </c>
      <c r="S1025" s="69" t="s">
        <v>3659</v>
      </c>
      <c r="T1025" s="69" t="s">
        <v>3659</v>
      </c>
      <c r="V1025" s="211"/>
    </row>
    <row r="1026" spans="1:22" ht="14.4" x14ac:dyDescent="0.3">
      <c r="A1026" s="69" t="s">
        <v>2619</v>
      </c>
      <c r="B1026" s="69" t="s">
        <v>2649</v>
      </c>
      <c r="C1026" s="69" t="s">
        <v>3662</v>
      </c>
      <c r="D1026" s="69">
        <v>49.97</v>
      </c>
      <c r="E1026" s="69">
        <v>49.97</v>
      </c>
      <c r="F1026" s="69">
        <v>49.97</v>
      </c>
      <c r="G1026" s="69">
        <v>49.97</v>
      </c>
      <c r="H1026" s="69">
        <v>49.97</v>
      </c>
      <c r="I1026" s="69">
        <v>49.97</v>
      </c>
      <c r="J1026" s="69">
        <v>49.97</v>
      </c>
      <c r="K1026" s="69">
        <v>49.97</v>
      </c>
      <c r="L1026" s="69">
        <v>49.97</v>
      </c>
      <c r="M1026" s="69">
        <v>49.97</v>
      </c>
      <c r="N1026" s="69">
        <v>49.97</v>
      </c>
      <c r="O1026" s="69">
        <v>49.97</v>
      </c>
      <c r="P1026" s="69" t="s">
        <v>20</v>
      </c>
      <c r="Q1026" s="69" t="s">
        <v>3657</v>
      </c>
      <c r="R1026" s="69" t="s">
        <v>3658</v>
      </c>
      <c r="S1026" s="69" t="s">
        <v>3659</v>
      </c>
      <c r="T1026" s="69" t="s">
        <v>3659</v>
      </c>
      <c r="V1026" s="211"/>
    </row>
    <row r="1027" spans="1:22" ht="14.4" x14ac:dyDescent="0.3">
      <c r="A1027" s="69" t="s">
        <v>3547</v>
      </c>
      <c r="B1027" s="69" t="s">
        <v>3548</v>
      </c>
      <c r="C1027" s="69" t="s">
        <v>3662</v>
      </c>
      <c r="D1027" s="69">
        <v>52.01</v>
      </c>
      <c r="E1027" s="69">
        <v>52.01</v>
      </c>
      <c r="F1027" s="69">
        <v>52.01</v>
      </c>
      <c r="G1027" s="69">
        <v>52.01</v>
      </c>
      <c r="H1027" s="69">
        <v>52.01</v>
      </c>
      <c r="I1027" s="69">
        <v>52.01</v>
      </c>
      <c r="J1027" s="69">
        <v>52.01</v>
      </c>
      <c r="K1027" s="69">
        <v>52.01</v>
      </c>
      <c r="L1027" s="69">
        <v>52.01</v>
      </c>
      <c r="M1027" s="69">
        <v>52.01</v>
      </c>
      <c r="N1027" s="69">
        <v>52.01</v>
      </c>
      <c r="O1027" s="69">
        <v>52.01</v>
      </c>
      <c r="P1027" s="69" t="s">
        <v>20</v>
      </c>
      <c r="Q1027" s="69" t="s">
        <v>3657</v>
      </c>
      <c r="R1027" s="69" t="s">
        <v>3658</v>
      </c>
      <c r="S1027" s="69" t="s">
        <v>3659</v>
      </c>
      <c r="T1027" s="69" t="s">
        <v>3659</v>
      </c>
      <c r="V1027" s="211"/>
    </row>
    <row r="1028" spans="1:22" ht="14.4" x14ac:dyDescent="0.3">
      <c r="A1028" s="69" t="s">
        <v>1017</v>
      </c>
      <c r="B1028" s="69" t="s">
        <v>1018</v>
      </c>
      <c r="C1028" s="69" t="s">
        <v>3667</v>
      </c>
      <c r="D1028" s="69">
        <v>43.6</v>
      </c>
      <c r="E1028" s="69">
        <v>47.6</v>
      </c>
      <c r="F1028" s="69">
        <v>48</v>
      </c>
      <c r="G1028" s="69">
        <v>48</v>
      </c>
      <c r="H1028" s="69">
        <v>48</v>
      </c>
      <c r="I1028" s="69">
        <v>48</v>
      </c>
      <c r="J1028" s="69">
        <v>48.4</v>
      </c>
      <c r="K1028" s="69">
        <v>48</v>
      </c>
      <c r="L1028" s="69">
        <v>40.4</v>
      </c>
      <c r="M1028" s="69">
        <v>32.4</v>
      </c>
      <c r="N1028" s="69">
        <v>19.399999999999999</v>
      </c>
      <c r="O1028" s="69">
        <v>4</v>
      </c>
      <c r="P1028" s="69" t="s">
        <v>20</v>
      </c>
      <c r="Q1028" s="69" t="s">
        <v>3657</v>
      </c>
      <c r="R1028" s="69" t="s">
        <v>3658</v>
      </c>
      <c r="S1028" s="69" t="s">
        <v>3659</v>
      </c>
      <c r="T1028" s="69" t="s">
        <v>3659</v>
      </c>
      <c r="V1028" s="211"/>
    </row>
    <row r="1029" spans="1:22" ht="14.4" x14ac:dyDescent="0.3">
      <c r="A1029" s="69" t="s">
        <v>3241</v>
      </c>
      <c r="B1029" s="69" t="s">
        <v>3242</v>
      </c>
      <c r="C1029" s="69" t="s">
        <v>3667</v>
      </c>
      <c r="D1029" s="69">
        <v>40</v>
      </c>
      <c r="E1029" s="69">
        <v>48</v>
      </c>
      <c r="F1029" s="69">
        <v>48</v>
      </c>
      <c r="G1029" s="69">
        <v>48</v>
      </c>
      <c r="H1029" s="69">
        <v>48</v>
      </c>
      <c r="I1029" s="69">
        <v>40</v>
      </c>
      <c r="J1029" s="69">
        <v>44</v>
      </c>
      <c r="K1029" s="69">
        <v>45.9</v>
      </c>
      <c r="L1029" s="69">
        <v>44</v>
      </c>
      <c r="M1029" s="69">
        <v>20</v>
      </c>
      <c r="N1029" s="69">
        <v>6.4</v>
      </c>
      <c r="O1029" s="69">
        <v>1.6</v>
      </c>
      <c r="P1029" s="69" t="s">
        <v>20</v>
      </c>
      <c r="Q1029" s="69" t="s">
        <v>3657</v>
      </c>
      <c r="R1029" s="69" t="s">
        <v>3658</v>
      </c>
      <c r="S1029" s="69" t="s">
        <v>3659</v>
      </c>
      <c r="T1029" s="69" t="s">
        <v>3659</v>
      </c>
      <c r="V1029" s="211"/>
    </row>
    <row r="1030" spans="1:22" ht="14.4" x14ac:dyDescent="0.3">
      <c r="A1030" s="69" t="s">
        <v>2740</v>
      </c>
      <c r="B1030" s="69" t="s">
        <v>2741</v>
      </c>
      <c r="C1030" s="69" t="s">
        <v>3664</v>
      </c>
      <c r="D1030" s="69">
        <v>1.2</v>
      </c>
      <c r="E1030" s="69">
        <v>1.49</v>
      </c>
      <c r="F1030" s="69">
        <v>0.96</v>
      </c>
      <c r="G1030" s="69">
        <v>1.63</v>
      </c>
      <c r="H1030" s="69">
        <v>2.81</v>
      </c>
      <c r="I1030" s="69">
        <v>2.83</v>
      </c>
      <c r="J1030" s="69">
        <v>2.67</v>
      </c>
      <c r="K1030" s="69">
        <v>2.72</v>
      </c>
      <c r="L1030" s="69">
        <v>2.5099999999999998</v>
      </c>
      <c r="M1030" s="69">
        <v>1.21</v>
      </c>
      <c r="N1030" s="69">
        <v>1.66</v>
      </c>
      <c r="O1030" s="69">
        <v>1.8</v>
      </c>
      <c r="P1030" s="69" t="s">
        <v>19</v>
      </c>
      <c r="Q1030" s="69" t="s">
        <v>3657</v>
      </c>
      <c r="R1030" s="69" t="s">
        <v>3658</v>
      </c>
      <c r="S1030" s="69" t="s">
        <v>3659</v>
      </c>
      <c r="T1030" s="69" t="s">
        <v>3659</v>
      </c>
      <c r="V1030" s="211"/>
    </row>
    <row r="1031" spans="1:22" ht="14.4" x14ac:dyDescent="0.3">
      <c r="A1031" s="69" t="s">
        <v>1406</v>
      </c>
      <c r="B1031" s="69" t="s">
        <v>1407</v>
      </c>
      <c r="C1031" s="69" t="s">
        <v>3664</v>
      </c>
      <c r="D1031" s="69">
        <v>0</v>
      </c>
      <c r="E1031" s="69">
        <v>0</v>
      </c>
      <c r="F1031" s="69">
        <v>0</v>
      </c>
      <c r="G1031" s="69">
        <v>0</v>
      </c>
      <c r="H1031" s="69">
        <v>0.01</v>
      </c>
      <c r="I1031" s="69">
        <v>0.01</v>
      </c>
      <c r="J1031" s="69">
        <v>0.01</v>
      </c>
      <c r="K1031" s="69">
        <v>0.01</v>
      </c>
      <c r="L1031" s="69">
        <v>0</v>
      </c>
      <c r="M1031" s="69">
        <v>0</v>
      </c>
      <c r="N1031" s="69">
        <v>0</v>
      </c>
      <c r="O1031" s="69">
        <v>0</v>
      </c>
      <c r="P1031" s="69" t="s">
        <v>19</v>
      </c>
      <c r="Q1031" s="69" t="s">
        <v>3657</v>
      </c>
      <c r="R1031" s="69" t="s">
        <v>3658</v>
      </c>
      <c r="S1031" s="69" t="s">
        <v>3659</v>
      </c>
      <c r="T1031" s="69" t="s">
        <v>3659</v>
      </c>
      <c r="V1031" s="211"/>
    </row>
    <row r="1032" spans="1:22" ht="14.4" x14ac:dyDescent="0.3">
      <c r="A1032" s="69" t="s">
        <v>817</v>
      </c>
      <c r="B1032" s="69" t="s">
        <v>818</v>
      </c>
      <c r="C1032" s="69" t="s">
        <v>3676</v>
      </c>
      <c r="D1032" s="69">
        <v>0</v>
      </c>
      <c r="E1032" s="69">
        <v>0</v>
      </c>
      <c r="F1032" s="69">
        <v>0</v>
      </c>
      <c r="G1032" s="69">
        <v>0</v>
      </c>
      <c r="H1032" s="69">
        <v>0</v>
      </c>
      <c r="I1032" s="69">
        <v>0</v>
      </c>
      <c r="J1032" s="69">
        <v>0</v>
      </c>
      <c r="K1032" s="69">
        <v>0</v>
      </c>
      <c r="L1032" s="69">
        <v>0</v>
      </c>
      <c r="M1032" s="69">
        <v>0</v>
      </c>
      <c r="N1032" s="69">
        <v>0</v>
      </c>
      <c r="O1032" s="69">
        <v>0</v>
      </c>
      <c r="P1032" s="69" t="s">
        <v>19</v>
      </c>
      <c r="Q1032" s="69" t="s">
        <v>3661</v>
      </c>
      <c r="R1032" s="69" t="s">
        <v>3663</v>
      </c>
      <c r="S1032" s="69" t="s">
        <v>3659</v>
      </c>
      <c r="T1032" s="69" t="s">
        <v>3659</v>
      </c>
      <c r="V1032" s="211"/>
    </row>
    <row r="1033" spans="1:22" ht="14.4" x14ac:dyDescent="0.3">
      <c r="A1033" s="69" t="s">
        <v>983</v>
      </c>
      <c r="B1033" s="69" t="s">
        <v>1149</v>
      </c>
      <c r="C1033" s="69" t="s">
        <v>3665</v>
      </c>
      <c r="D1033" s="69">
        <v>10</v>
      </c>
      <c r="E1033" s="69">
        <v>7.5</v>
      </c>
      <c r="F1033" s="69">
        <v>45</v>
      </c>
      <c r="G1033" s="69">
        <v>37.5</v>
      </c>
      <c r="H1033" s="69">
        <v>40</v>
      </c>
      <c r="I1033" s="69">
        <v>77.5</v>
      </c>
      <c r="J1033" s="69">
        <v>97.5</v>
      </c>
      <c r="K1033" s="69">
        <v>67.5</v>
      </c>
      <c r="L1033" s="69">
        <v>35</v>
      </c>
      <c r="M1033" s="69">
        <v>5</v>
      </c>
      <c r="N1033" s="69">
        <v>5</v>
      </c>
      <c r="O1033" s="69">
        <v>0</v>
      </c>
      <c r="P1033" s="69" t="s">
        <v>19</v>
      </c>
      <c r="Q1033" s="69" t="s">
        <v>3661</v>
      </c>
      <c r="R1033" s="69" t="s">
        <v>3658</v>
      </c>
      <c r="S1033" s="69" t="s">
        <v>3659</v>
      </c>
      <c r="T1033" s="69" t="s">
        <v>3659</v>
      </c>
      <c r="V1033" s="211"/>
    </row>
    <row r="1034" spans="1:22" ht="14.4" x14ac:dyDescent="0.3">
      <c r="A1034" s="69" t="s">
        <v>2533</v>
      </c>
      <c r="B1034" s="69" t="s">
        <v>2534</v>
      </c>
      <c r="C1034" s="69" t="s">
        <v>3665</v>
      </c>
      <c r="D1034" s="69">
        <v>0</v>
      </c>
      <c r="E1034" s="69">
        <v>0</v>
      </c>
      <c r="F1034" s="69">
        <v>0</v>
      </c>
      <c r="G1034" s="69">
        <v>0</v>
      </c>
      <c r="H1034" s="69">
        <v>0</v>
      </c>
      <c r="I1034" s="69">
        <v>0</v>
      </c>
      <c r="J1034" s="69">
        <v>0</v>
      </c>
      <c r="K1034" s="69">
        <v>0</v>
      </c>
      <c r="L1034" s="69">
        <v>0</v>
      </c>
      <c r="M1034" s="69">
        <v>0</v>
      </c>
      <c r="N1034" s="69">
        <v>0</v>
      </c>
      <c r="O1034" s="69">
        <v>0</v>
      </c>
      <c r="P1034" s="69" t="s">
        <v>20</v>
      </c>
      <c r="Q1034" s="69" t="s">
        <v>3657</v>
      </c>
      <c r="R1034" s="69" t="s">
        <v>3663</v>
      </c>
      <c r="S1034" s="69" t="s">
        <v>3659</v>
      </c>
      <c r="T1034" s="69" t="s">
        <v>3659</v>
      </c>
      <c r="V1034" s="211"/>
    </row>
    <row r="1035" spans="1:22" ht="14.4" x14ac:dyDescent="0.3">
      <c r="A1035" s="69" t="s">
        <v>1202</v>
      </c>
      <c r="B1035" s="69" t="s">
        <v>1202</v>
      </c>
      <c r="C1035" s="69" t="s">
        <v>3665</v>
      </c>
      <c r="D1035" s="69">
        <v>0</v>
      </c>
      <c r="E1035" s="69">
        <v>0</v>
      </c>
      <c r="F1035" s="69">
        <v>0</v>
      </c>
      <c r="G1035" s="69">
        <v>0</v>
      </c>
      <c r="H1035" s="69">
        <v>0</v>
      </c>
      <c r="I1035" s="69">
        <v>0</v>
      </c>
      <c r="J1035" s="69">
        <v>0</v>
      </c>
      <c r="K1035" s="69">
        <v>0</v>
      </c>
      <c r="L1035" s="69">
        <v>0</v>
      </c>
      <c r="M1035" s="69">
        <v>0</v>
      </c>
      <c r="N1035" s="69">
        <v>0</v>
      </c>
      <c r="O1035" s="69">
        <v>0</v>
      </c>
      <c r="P1035" s="69" t="s">
        <v>19</v>
      </c>
      <c r="Q1035" s="69" t="s">
        <v>3657</v>
      </c>
      <c r="R1035" s="69" t="s">
        <v>3658</v>
      </c>
      <c r="S1035" s="69" t="s">
        <v>3659</v>
      </c>
      <c r="T1035" s="69" t="s">
        <v>3659</v>
      </c>
      <c r="V1035" s="211"/>
    </row>
    <row r="1036" spans="1:22" ht="14.4" x14ac:dyDescent="0.3">
      <c r="A1036" s="69" t="s">
        <v>1150</v>
      </c>
      <c r="B1036" s="69" t="s">
        <v>1151</v>
      </c>
      <c r="C1036" s="69" t="s">
        <v>3665</v>
      </c>
      <c r="D1036" s="69">
        <v>0.08</v>
      </c>
      <c r="E1036" s="69">
        <v>0.06</v>
      </c>
      <c r="F1036" s="69">
        <v>0.36</v>
      </c>
      <c r="G1036" s="69">
        <v>0.3</v>
      </c>
      <c r="H1036" s="69">
        <v>0.32</v>
      </c>
      <c r="I1036" s="69">
        <v>0.61</v>
      </c>
      <c r="J1036" s="69">
        <v>0.77</v>
      </c>
      <c r="K1036" s="69">
        <v>0.53</v>
      </c>
      <c r="L1036" s="69">
        <v>0.28000000000000003</v>
      </c>
      <c r="M1036" s="69">
        <v>0.04</v>
      </c>
      <c r="N1036" s="69">
        <v>0.04</v>
      </c>
      <c r="O1036" s="69">
        <v>0</v>
      </c>
      <c r="P1036" s="69" t="s">
        <v>19</v>
      </c>
      <c r="Q1036" s="69" t="s">
        <v>3657</v>
      </c>
      <c r="R1036" s="69" t="s">
        <v>3658</v>
      </c>
      <c r="S1036" s="69" t="s">
        <v>3670</v>
      </c>
      <c r="T1036" s="69" t="s">
        <v>3659</v>
      </c>
      <c r="V1036" s="211"/>
    </row>
    <row r="1037" spans="1:22" ht="14.4" x14ac:dyDescent="0.3">
      <c r="A1037" s="69" t="s">
        <v>2755</v>
      </c>
      <c r="B1037" s="69" t="s">
        <v>2756</v>
      </c>
      <c r="C1037" s="69" t="s">
        <v>3666</v>
      </c>
      <c r="D1037" s="69">
        <v>0.28999999999999998</v>
      </c>
      <c r="E1037" s="69">
        <v>0.25</v>
      </c>
      <c r="F1037" s="69">
        <v>0.59</v>
      </c>
      <c r="G1037" s="69">
        <v>0.53</v>
      </c>
      <c r="H1037" s="69">
        <v>0.53</v>
      </c>
      <c r="I1037" s="69">
        <v>0.69</v>
      </c>
      <c r="J1037" s="69">
        <v>0.48</v>
      </c>
      <c r="K1037" s="69">
        <v>0.44</v>
      </c>
      <c r="L1037" s="69">
        <v>0.32</v>
      </c>
      <c r="M1037" s="69">
        <v>0.17</v>
      </c>
      <c r="N1037" s="69">
        <v>0.25</v>
      </c>
      <c r="O1037" s="69">
        <v>0.27</v>
      </c>
      <c r="P1037" s="69" t="s">
        <v>19</v>
      </c>
      <c r="Q1037" s="69" t="s">
        <v>3661</v>
      </c>
      <c r="R1037" s="69" t="s">
        <v>3658</v>
      </c>
      <c r="S1037" s="69" t="s">
        <v>3659</v>
      </c>
      <c r="T1037" s="69" t="s">
        <v>3659</v>
      </c>
      <c r="V1037" s="211"/>
    </row>
    <row r="1038" spans="1:22" ht="14.4" x14ac:dyDescent="0.3">
      <c r="A1038" s="69" t="s">
        <v>2551</v>
      </c>
      <c r="B1038" s="69" t="s">
        <v>2552</v>
      </c>
      <c r="C1038" s="69" t="s">
        <v>3665</v>
      </c>
      <c r="D1038" s="69">
        <v>6</v>
      </c>
      <c r="E1038" s="69">
        <v>4.5</v>
      </c>
      <c r="F1038" s="69">
        <v>27</v>
      </c>
      <c r="G1038" s="69">
        <v>22.5</v>
      </c>
      <c r="H1038" s="69">
        <v>24</v>
      </c>
      <c r="I1038" s="69">
        <v>46.5</v>
      </c>
      <c r="J1038" s="69">
        <v>58.5</v>
      </c>
      <c r="K1038" s="69">
        <v>40.5</v>
      </c>
      <c r="L1038" s="69">
        <v>21</v>
      </c>
      <c r="M1038" s="69">
        <v>3</v>
      </c>
      <c r="N1038" s="69">
        <v>3</v>
      </c>
      <c r="O1038" s="69">
        <v>0</v>
      </c>
      <c r="P1038" s="69" t="s">
        <v>19</v>
      </c>
      <c r="Q1038" s="69" t="s">
        <v>3661</v>
      </c>
      <c r="R1038" s="69" t="s">
        <v>3658</v>
      </c>
      <c r="S1038" s="69" t="s">
        <v>3659</v>
      </c>
      <c r="T1038" s="69" t="s">
        <v>3659</v>
      </c>
      <c r="V1038" s="211"/>
    </row>
    <row r="1039" spans="1:22" ht="14.4" x14ac:dyDescent="0.3">
      <c r="A1039" s="69" t="s">
        <v>703</v>
      </c>
      <c r="B1039" s="69" t="s">
        <v>704</v>
      </c>
      <c r="C1039" s="69" t="s">
        <v>3667</v>
      </c>
      <c r="D1039" s="69">
        <v>24</v>
      </c>
      <c r="E1039" s="69">
        <v>20</v>
      </c>
      <c r="F1039" s="69">
        <v>25.6</v>
      </c>
      <c r="G1039" s="69">
        <v>28</v>
      </c>
      <c r="H1039" s="69">
        <v>1.6</v>
      </c>
      <c r="I1039" s="69">
        <v>13.6</v>
      </c>
      <c r="J1039" s="69">
        <v>36</v>
      </c>
      <c r="K1039" s="69">
        <v>32</v>
      </c>
      <c r="L1039" s="69">
        <v>24</v>
      </c>
      <c r="M1039" s="69">
        <v>16</v>
      </c>
      <c r="N1039" s="69">
        <v>0</v>
      </c>
      <c r="O1039" s="69">
        <v>20</v>
      </c>
      <c r="P1039" s="69" t="s">
        <v>20</v>
      </c>
      <c r="Q1039" s="69" t="s">
        <v>3657</v>
      </c>
      <c r="R1039" s="69" t="s">
        <v>3658</v>
      </c>
      <c r="S1039" s="69" t="s">
        <v>3659</v>
      </c>
      <c r="T1039" s="69" t="s">
        <v>3659</v>
      </c>
      <c r="V1039" s="211"/>
    </row>
    <row r="1040" spans="1:22" ht="14.4" x14ac:dyDescent="0.3">
      <c r="A1040" s="69" t="s">
        <v>2594</v>
      </c>
      <c r="B1040" s="69" t="s">
        <v>2595</v>
      </c>
      <c r="C1040" s="69" t="s">
        <v>3667</v>
      </c>
      <c r="D1040" s="69">
        <v>24</v>
      </c>
      <c r="E1040" s="69">
        <v>24</v>
      </c>
      <c r="F1040" s="69">
        <v>44</v>
      </c>
      <c r="G1040" s="69">
        <v>36</v>
      </c>
      <c r="H1040" s="69">
        <v>36</v>
      </c>
      <c r="I1040" s="69">
        <v>36</v>
      </c>
      <c r="J1040" s="69">
        <v>40</v>
      </c>
      <c r="K1040" s="69">
        <v>40</v>
      </c>
      <c r="L1040" s="69">
        <v>40</v>
      </c>
      <c r="M1040" s="69">
        <v>0</v>
      </c>
      <c r="N1040" s="69">
        <v>0</v>
      </c>
      <c r="O1040" s="69">
        <v>16</v>
      </c>
      <c r="P1040" s="69" t="s">
        <v>20</v>
      </c>
      <c r="Q1040" s="69" t="s">
        <v>3657</v>
      </c>
      <c r="R1040" s="69" t="s">
        <v>3658</v>
      </c>
      <c r="S1040" s="69" t="s">
        <v>3659</v>
      </c>
      <c r="T1040" s="69" t="s">
        <v>3659</v>
      </c>
      <c r="V1040" s="211"/>
    </row>
    <row r="1041" spans="1:22" ht="14.4" x14ac:dyDescent="0.3">
      <c r="A1041" s="69" t="s">
        <v>3626</v>
      </c>
      <c r="B1041" s="69" t="s">
        <v>3625</v>
      </c>
      <c r="C1041" s="69" t="s">
        <v>3665</v>
      </c>
      <c r="D1041" s="69">
        <v>0</v>
      </c>
      <c r="E1041" s="69">
        <v>0</v>
      </c>
      <c r="F1041" s="69">
        <v>0</v>
      </c>
      <c r="G1041" s="69">
        <v>0</v>
      </c>
      <c r="H1041" s="69">
        <v>0</v>
      </c>
      <c r="I1041" s="69">
        <v>0</v>
      </c>
      <c r="J1041" s="69">
        <v>0</v>
      </c>
      <c r="K1041" s="69">
        <v>0</v>
      </c>
      <c r="L1041" s="69">
        <v>0</v>
      </c>
      <c r="M1041" s="69">
        <v>0</v>
      </c>
      <c r="N1041" s="69">
        <v>0</v>
      </c>
      <c r="O1041" s="69">
        <v>0</v>
      </c>
      <c r="P1041" s="69" t="s">
        <v>19</v>
      </c>
      <c r="Q1041" s="69" t="s">
        <v>3661</v>
      </c>
      <c r="R1041" s="69" t="s">
        <v>3663</v>
      </c>
      <c r="S1041" s="69" t="s">
        <v>3659</v>
      </c>
      <c r="T1041" s="69" t="s">
        <v>3659</v>
      </c>
      <c r="V1041" s="211"/>
    </row>
    <row r="1042" spans="1:22" ht="14.4" x14ac:dyDescent="0.3">
      <c r="A1042" s="69" t="s">
        <v>3627</v>
      </c>
      <c r="B1042" s="69" t="s">
        <v>3628</v>
      </c>
      <c r="C1042" s="69" t="s">
        <v>3660</v>
      </c>
      <c r="D1042" s="69">
        <v>0</v>
      </c>
      <c r="E1042" s="69">
        <v>0</v>
      </c>
      <c r="F1042" s="69">
        <v>0</v>
      </c>
      <c r="G1042" s="69">
        <v>0</v>
      </c>
      <c r="H1042" s="69">
        <v>0</v>
      </c>
      <c r="I1042" s="69">
        <v>0</v>
      </c>
      <c r="J1042" s="69">
        <v>0</v>
      </c>
      <c r="K1042" s="69">
        <v>0</v>
      </c>
      <c r="L1042" s="69">
        <v>0</v>
      </c>
      <c r="M1042" s="69">
        <v>0</v>
      </c>
      <c r="N1042" s="69">
        <v>0</v>
      </c>
      <c r="O1042" s="69">
        <v>0</v>
      </c>
      <c r="P1042" s="69" t="s">
        <v>19</v>
      </c>
      <c r="Q1042" s="69" t="s">
        <v>3661</v>
      </c>
      <c r="R1042" s="69" t="s">
        <v>3663</v>
      </c>
      <c r="S1042" s="69" t="s">
        <v>3659</v>
      </c>
      <c r="T1042" s="69" t="s">
        <v>3659</v>
      </c>
      <c r="V1042" s="211"/>
    </row>
    <row r="1043" spans="1:22" ht="14.4" x14ac:dyDescent="0.3">
      <c r="A1043" s="69" t="s">
        <v>3059</v>
      </c>
      <c r="B1043" s="69" t="s">
        <v>3060</v>
      </c>
      <c r="C1043" s="69" t="s">
        <v>3660</v>
      </c>
      <c r="D1043" s="69">
        <v>2.11</v>
      </c>
      <c r="E1043" s="69">
        <v>1.84</v>
      </c>
      <c r="F1043" s="69">
        <v>3.51</v>
      </c>
      <c r="G1043" s="69">
        <v>5.01</v>
      </c>
      <c r="H1043" s="69">
        <v>5.0999999999999996</v>
      </c>
      <c r="I1043" s="69">
        <v>4.8</v>
      </c>
      <c r="J1043" s="69">
        <v>4.12</v>
      </c>
      <c r="K1043" s="69">
        <v>3.4</v>
      </c>
      <c r="L1043" s="69">
        <v>1.98</v>
      </c>
      <c r="M1043" s="69">
        <v>0</v>
      </c>
      <c r="N1043" s="69">
        <v>0.17</v>
      </c>
      <c r="O1043" s="69">
        <v>2.52</v>
      </c>
      <c r="P1043" s="69" t="s">
        <v>19</v>
      </c>
      <c r="Q1043" s="69" t="s">
        <v>3661</v>
      </c>
      <c r="R1043" s="69" t="s">
        <v>3658</v>
      </c>
      <c r="S1043" s="69" t="s">
        <v>3659</v>
      </c>
      <c r="T1043" s="69" t="s">
        <v>3659</v>
      </c>
      <c r="V1043" s="211"/>
    </row>
    <row r="1044" spans="1:22" ht="14.4" x14ac:dyDescent="0.3">
      <c r="A1044" s="69" t="s">
        <v>2563</v>
      </c>
      <c r="B1044" s="69" t="s">
        <v>2564</v>
      </c>
      <c r="C1044" s="69" t="s">
        <v>3660</v>
      </c>
      <c r="D1044" s="69">
        <v>0.52</v>
      </c>
      <c r="E1044" s="69">
        <v>0.47</v>
      </c>
      <c r="F1044" s="69">
        <v>0.66</v>
      </c>
      <c r="G1044" s="69">
        <v>0.65</v>
      </c>
      <c r="H1044" s="69">
        <v>0.83</v>
      </c>
      <c r="I1044" s="69">
        <v>0.68</v>
      </c>
      <c r="J1044" s="69">
        <v>0.47</v>
      </c>
      <c r="K1044" s="69">
        <v>0.46</v>
      </c>
      <c r="L1044" s="69">
        <v>0.38</v>
      </c>
      <c r="M1044" s="69">
        <v>0</v>
      </c>
      <c r="N1044" s="69">
        <v>0.08</v>
      </c>
      <c r="O1044" s="69">
        <v>0.31</v>
      </c>
      <c r="P1044" s="69" t="s">
        <v>19</v>
      </c>
      <c r="Q1044" s="69" t="s">
        <v>3661</v>
      </c>
      <c r="R1044" s="69" t="s">
        <v>3658</v>
      </c>
      <c r="S1044" s="69" t="s">
        <v>3659</v>
      </c>
      <c r="T1044" s="69" t="s">
        <v>3659</v>
      </c>
      <c r="V1044" s="211"/>
    </row>
    <row r="1045" spans="1:22" ht="14.4" x14ac:dyDescent="0.3">
      <c r="A1045" s="69" t="s">
        <v>1100</v>
      </c>
      <c r="B1045" s="69" t="s">
        <v>1101</v>
      </c>
      <c r="C1045" s="69" t="s">
        <v>3660</v>
      </c>
      <c r="D1045" s="69">
        <v>3.73</v>
      </c>
      <c r="E1045" s="69">
        <v>5.14</v>
      </c>
      <c r="F1045" s="69">
        <v>4.3499999999999996</v>
      </c>
      <c r="G1045" s="69">
        <v>3.79</v>
      </c>
      <c r="H1045" s="69">
        <v>10.16</v>
      </c>
      <c r="I1045" s="69">
        <v>17</v>
      </c>
      <c r="J1045" s="69">
        <v>14.7</v>
      </c>
      <c r="K1045" s="69">
        <v>3.94</v>
      </c>
      <c r="L1045" s="69">
        <v>0</v>
      </c>
      <c r="M1045" s="69">
        <v>0</v>
      </c>
      <c r="N1045" s="69">
        <v>0</v>
      </c>
      <c r="O1045" s="69">
        <v>0.68</v>
      </c>
      <c r="P1045" s="69" t="s">
        <v>20</v>
      </c>
      <c r="Q1045" s="69" t="s">
        <v>3661</v>
      </c>
      <c r="R1045" s="69" t="s">
        <v>3658</v>
      </c>
      <c r="S1045" s="69" t="s">
        <v>3659</v>
      </c>
      <c r="T1045" s="69" t="s">
        <v>3659</v>
      </c>
      <c r="V1045" s="211"/>
    </row>
    <row r="1046" spans="1:22" ht="14.4" x14ac:dyDescent="0.3">
      <c r="A1046" s="69" t="s">
        <v>3055</v>
      </c>
      <c r="B1046" s="69" t="s">
        <v>3056</v>
      </c>
      <c r="C1046" s="69" t="s">
        <v>3660</v>
      </c>
      <c r="D1046" s="69">
        <v>0</v>
      </c>
      <c r="E1046" s="69">
        <v>0</v>
      </c>
      <c r="F1046" s="69">
        <v>0</v>
      </c>
      <c r="G1046" s="69">
        <v>0</v>
      </c>
      <c r="H1046" s="69">
        <v>0</v>
      </c>
      <c r="I1046" s="69">
        <v>0</v>
      </c>
      <c r="J1046" s="69">
        <v>0</v>
      </c>
      <c r="K1046" s="69">
        <v>0</v>
      </c>
      <c r="L1046" s="69">
        <v>0</v>
      </c>
      <c r="M1046" s="69">
        <v>0</v>
      </c>
      <c r="N1046" s="69">
        <v>0</v>
      </c>
      <c r="O1046" s="69">
        <v>0</v>
      </c>
      <c r="P1046" s="69" t="s">
        <v>19</v>
      </c>
      <c r="Q1046" s="69" t="s">
        <v>3661</v>
      </c>
      <c r="R1046" s="69" t="s">
        <v>3663</v>
      </c>
      <c r="S1046" s="69" t="s">
        <v>3659</v>
      </c>
      <c r="T1046" s="69" t="s">
        <v>3659</v>
      </c>
      <c r="V1046" s="211"/>
    </row>
    <row r="1047" spans="1:22" ht="14.4" x14ac:dyDescent="0.3">
      <c r="A1047" s="69" t="s">
        <v>1560</v>
      </c>
      <c r="B1047" s="69" t="s">
        <v>1561</v>
      </c>
      <c r="C1047" s="69" t="s">
        <v>3660</v>
      </c>
      <c r="D1047" s="69">
        <v>0</v>
      </c>
      <c r="E1047" s="69">
        <v>0</v>
      </c>
      <c r="F1047" s="69">
        <v>0</v>
      </c>
      <c r="G1047" s="69">
        <v>0</v>
      </c>
      <c r="H1047" s="69">
        <v>0</v>
      </c>
      <c r="I1047" s="69">
        <v>0</v>
      </c>
      <c r="J1047" s="69">
        <v>0</v>
      </c>
      <c r="K1047" s="69">
        <v>0</v>
      </c>
      <c r="L1047" s="69">
        <v>0</v>
      </c>
      <c r="M1047" s="69">
        <v>0</v>
      </c>
      <c r="N1047" s="69">
        <v>0</v>
      </c>
      <c r="O1047" s="69">
        <v>0</v>
      </c>
      <c r="P1047" s="69" t="s">
        <v>19</v>
      </c>
      <c r="Q1047" s="69" t="s">
        <v>3661</v>
      </c>
      <c r="R1047" s="69" t="s">
        <v>3663</v>
      </c>
      <c r="S1047" s="69" t="s">
        <v>3659</v>
      </c>
      <c r="T1047" s="69" t="s">
        <v>3659</v>
      </c>
      <c r="V1047" s="211"/>
    </row>
    <row r="1048" spans="1:22" ht="14.4" x14ac:dyDescent="0.3">
      <c r="A1048" s="69" t="s">
        <v>2501</v>
      </c>
      <c r="B1048" s="69" t="s">
        <v>2502</v>
      </c>
      <c r="C1048" s="69" t="s">
        <v>3665</v>
      </c>
      <c r="D1048" s="69">
        <v>44</v>
      </c>
      <c r="E1048" s="69">
        <v>44</v>
      </c>
      <c r="F1048" s="69">
        <v>44</v>
      </c>
      <c r="G1048" s="69">
        <v>44</v>
      </c>
      <c r="H1048" s="69">
        <v>44</v>
      </c>
      <c r="I1048" s="69">
        <v>44</v>
      </c>
      <c r="J1048" s="69">
        <v>44</v>
      </c>
      <c r="K1048" s="69">
        <v>44</v>
      </c>
      <c r="L1048" s="69">
        <v>44</v>
      </c>
      <c r="M1048" s="69">
        <v>44</v>
      </c>
      <c r="N1048" s="69">
        <v>44</v>
      </c>
      <c r="O1048" s="69">
        <v>44</v>
      </c>
      <c r="P1048" s="69" t="s">
        <v>20</v>
      </c>
      <c r="Q1048" s="69" t="s">
        <v>3657</v>
      </c>
      <c r="R1048" s="69" t="s">
        <v>3658</v>
      </c>
      <c r="S1048" s="69" t="s">
        <v>3659</v>
      </c>
      <c r="T1048" s="69" t="s">
        <v>3659</v>
      </c>
      <c r="V1048" s="211"/>
    </row>
    <row r="1049" spans="1:22" ht="14.4" x14ac:dyDescent="0.3">
      <c r="A1049" s="69" t="s">
        <v>3594</v>
      </c>
      <c r="B1049" s="69" t="s">
        <v>3595</v>
      </c>
      <c r="C1049" s="69" t="s">
        <v>3660</v>
      </c>
      <c r="D1049" s="69">
        <v>0.15</v>
      </c>
      <c r="E1049" s="69">
        <v>0.11</v>
      </c>
      <c r="F1049" s="69">
        <v>0.68</v>
      </c>
      <c r="G1049" s="69">
        <v>0.56000000000000005</v>
      </c>
      <c r="H1049" s="69">
        <v>0.6</v>
      </c>
      <c r="I1049" s="69">
        <v>1.1599999999999999</v>
      </c>
      <c r="J1049" s="69">
        <v>1.46</v>
      </c>
      <c r="K1049" s="69">
        <v>1.01</v>
      </c>
      <c r="L1049" s="69">
        <v>0.53</v>
      </c>
      <c r="M1049" s="69">
        <v>0.08</v>
      </c>
      <c r="N1049" s="69">
        <v>0.08</v>
      </c>
      <c r="O1049" s="69">
        <v>0</v>
      </c>
      <c r="P1049" s="69" t="s">
        <v>19</v>
      </c>
      <c r="Q1049" s="69" t="s">
        <v>3661</v>
      </c>
      <c r="R1049" s="69" t="s">
        <v>3658</v>
      </c>
      <c r="S1049" s="69" t="s">
        <v>3659</v>
      </c>
      <c r="T1049" s="69" t="s">
        <v>3659</v>
      </c>
      <c r="V1049" s="211"/>
    </row>
    <row r="1050" spans="1:22" ht="14.4" x14ac:dyDescent="0.3">
      <c r="A1050" s="69" t="s">
        <v>529</v>
      </c>
      <c r="B1050" s="69" t="s">
        <v>530</v>
      </c>
      <c r="C1050" s="69" t="s">
        <v>3660</v>
      </c>
      <c r="D1050" s="69">
        <v>0.12</v>
      </c>
      <c r="E1050" s="69">
        <v>0.09</v>
      </c>
      <c r="F1050" s="69">
        <v>0.54</v>
      </c>
      <c r="G1050" s="69">
        <v>0.45</v>
      </c>
      <c r="H1050" s="69">
        <v>0.48</v>
      </c>
      <c r="I1050" s="69">
        <v>0.93</v>
      </c>
      <c r="J1050" s="69">
        <v>1.17</v>
      </c>
      <c r="K1050" s="69">
        <v>0.81</v>
      </c>
      <c r="L1050" s="69">
        <v>0.42</v>
      </c>
      <c r="M1050" s="69">
        <v>0.06</v>
      </c>
      <c r="N1050" s="69">
        <v>0.06</v>
      </c>
      <c r="O1050" s="69">
        <v>0</v>
      </c>
      <c r="P1050" s="69" t="s">
        <v>19</v>
      </c>
      <c r="Q1050" s="69" t="s">
        <v>3661</v>
      </c>
      <c r="R1050" s="69" t="s">
        <v>3658</v>
      </c>
      <c r="S1050" s="69" t="s">
        <v>3659</v>
      </c>
      <c r="T1050" s="69" t="s">
        <v>3659</v>
      </c>
      <c r="V1050" s="211"/>
    </row>
    <row r="1051" spans="1:22" ht="14.4" x14ac:dyDescent="0.3">
      <c r="A1051" s="69" t="s">
        <v>695</v>
      </c>
      <c r="B1051" s="69" t="s">
        <v>696</v>
      </c>
      <c r="C1051" s="69" t="s">
        <v>3666</v>
      </c>
      <c r="D1051" s="69">
        <v>178.87</v>
      </c>
      <c r="E1051" s="69">
        <v>178.87</v>
      </c>
      <c r="F1051" s="69">
        <v>178.87</v>
      </c>
      <c r="G1051" s="69">
        <v>178.87</v>
      </c>
      <c r="H1051" s="69">
        <v>178.87</v>
      </c>
      <c r="I1051" s="69">
        <v>178.87</v>
      </c>
      <c r="J1051" s="69">
        <v>178.87</v>
      </c>
      <c r="K1051" s="69">
        <v>178.87</v>
      </c>
      <c r="L1051" s="69">
        <v>178.87</v>
      </c>
      <c r="M1051" s="69">
        <v>178.87</v>
      </c>
      <c r="N1051" s="69">
        <v>178.87</v>
      </c>
      <c r="O1051" s="69">
        <v>178.87</v>
      </c>
      <c r="P1051" s="69" t="s">
        <v>20</v>
      </c>
      <c r="Q1051" s="69" t="s">
        <v>3661</v>
      </c>
      <c r="R1051" s="69" t="s">
        <v>3658</v>
      </c>
      <c r="S1051" s="69" t="s">
        <v>3659</v>
      </c>
      <c r="T1051" s="69" t="s">
        <v>3659</v>
      </c>
      <c r="V1051" s="211"/>
    </row>
    <row r="1052" spans="1:22" ht="14.4" x14ac:dyDescent="0.3">
      <c r="A1052" s="69" t="s">
        <v>3486</v>
      </c>
      <c r="B1052" s="69" t="s">
        <v>3487</v>
      </c>
      <c r="C1052" s="69" t="s">
        <v>3666</v>
      </c>
      <c r="D1052" s="69">
        <v>175</v>
      </c>
      <c r="E1052" s="69">
        <v>175</v>
      </c>
      <c r="F1052" s="69">
        <v>175</v>
      </c>
      <c r="G1052" s="69">
        <v>175</v>
      </c>
      <c r="H1052" s="69">
        <v>175</v>
      </c>
      <c r="I1052" s="69">
        <v>175</v>
      </c>
      <c r="J1052" s="69">
        <v>175</v>
      </c>
      <c r="K1052" s="69">
        <v>175</v>
      </c>
      <c r="L1052" s="69">
        <v>175</v>
      </c>
      <c r="M1052" s="69">
        <v>175</v>
      </c>
      <c r="N1052" s="69">
        <v>175</v>
      </c>
      <c r="O1052" s="69">
        <v>175</v>
      </c>
      <c r="P1052" s="69" t="s">
        <v>20</v>
      </c>
      <c r="Q1052" s="69" t="s">
        <v>3661</v>
      </c>
      <c r="R1052" s="69" t="s">
        <v>3658</v>
      </c>
      <c r="S1052" s="69" t="s">
        <v>3659</v>
      </c>
      <c r="T1052" s="69" t="s">
        <v>3659</v>
      </c>
      <c r="V1052" s="211"/>
    </row>
    <row r="1053" spans="1:22" ht="14.4" x14ac:dyDescent="0.3">
      <c r="A1053" s="69" t="s">
        <v>1419</v>
      </c>
      <c r="B1053" s="69" t="s">
        <v>1420</v>
      </c>
      <c r="C1053" s="69" t="s">
        <v>3666</v>
      </c>
      <c r="D1053" s="69">
        <v>480</v>
      </c>
      <c r="E1053" s="69">
        <v>480</v>
      </c>
      <c r="F1053" s="69">
        <v>480</v>
      </c>
      <c r="G1053" s="69">
        <v>480</v>
      </c>
      <c r="H1053" s="69">
        <v>480</v>
      </c>
      <c r="I1053" s="69">
        <v>480</v>
      </c>
      <c r="J1053" s="69">
        <v>480</v>
      </c>
      <c r="K1053" s="69">
        <v>480</v>
      </c>
      <c r="L1053" s="69">
        <v>480</v>
      </c>
      <c r="M1053" s="69">
        <v>480</v>
      </c>
      <c r="N1053" s="69">
        <v>480</v>
      </c>
      <c r="O1053" s="69">
        <v>480</v>
      </c>
      <c r="P1053" s="69" t="s">
        <v>20</v>
      </c>
      <c r="Q1053" s="69" t="s">
        <v>3661</v>
      </c>
      <c r="R1053" s="69" t="s">
        <v>3658</v>
      </c>
      <c r="S1053" s="69" t="s">
        <v>3659</v>
      </c>
      <c r="T1053" s="69" t="s">
        <v>3659</v>
      </c>
      <c r="V1053" s="211"/>
    </row>
    <row r="1054" spans="1:22" ht="14.4" x14ac:dyDescent="0.3">
      <c r="A1054" s="69" t="s">
        <v>247</v>
      </c>
      <c r="B1054" s="69" t="s">
        <v>248</v>
      </c>
      <c r="C1054" s="69" t="s">
        <v>3662</v>
      </c>
      <c r="D1054" s="69">
        <v>0</v>
      </c>
      <c r="E1054" s="69">
        <v>0</v>
      </c>
      <c r="F1054" s="69">
        <v>0</v>
      </c>
      <c r="G1054" s="69">
        <v>0</v>
      </c>
      <c r="H1054" s="69">
        <v>0</v>
      </c>
      <c r="I1054" s="69">
        <v>0</v>
      </c>
      <c r="J1054" s="69">
        <v>0</v>
      </c>
      <c r="K1054" s="69">
        <v>0</v>
      </c>
      <c r="L1054" s="69">
        <v>0</v>
      </c>
      <c r="M1054" s="69">
        <v>0</v>
      </c>
      <c r="N1054" s="69">
        <v>0</v>
      </c>
      <c r="O1054" s="69">
        <v>0</v>
      </c>
      <c r="P1054" s="69" t="s">
        <v>19</v>
      </c>
      <c r="Q1054" s="69" t="s">
        <v>3657</v>
      </c>
      <c r="R1054" s="69" t="s">
        <v>3663</v>
      </c>
      <c r="S1054" s="69" t="s">
        <v>3659</v>
      </c>
      <c r="T1054" s="69" t="s">
        <v>3659</v>
      </c>
      <c r="V1054" s="211"/>
    </row>
    <row r="1055" spans="1:22" ht="14.4" x14ac:dyDescent="0.3">
      <c r="A1055" s="69" t="s">
        <v>3534</v>
      </c>
      <c r="B1055" s="69" t="s">
        <v>3535</v>
      </c>
      <c r="C1055" s="69" t="s">
        <v>3666</v>
      </c>
      <c r="D1055" s="69">
        <v>1.4</v>
      </c>
      <c r="E1055" s="69">
        <v>1.2</v>
      </c>
      <c r="F1055" s="69">
        <v>2.8</v>
      </c>
      <c r="G1055" s="69">
        <v>2.5</v>
      </c>
      <c r="H1055" s="69">
        <v>2.5</v>
      </c>
      <c r="I1055" s="69">
        <v>3.3</v>
      </c>
      <c r="J1055" s="69">
        <v>2.2999999999999998</v>
      </c>
      <c r="K1055" s="69">
        <v>2.1</v>
      </c>
      <c r="L1055" s="69">
        <v>1.5</v>
      </c>
      <c r="M1055" s="69">
        <v>0.8</v>
      </c>
      <c r="N1055" s="69">
        <v>1.2</v>
      </c>
      <c r="O1055" s="69">
        <v>1.3</v>
      </c>
      <c r="P1055" s="69" t="s">
        <v>19</v>
      </c>
      <c r="Q1055" s="69" t="s">
        <v>3661</v>
      </c>
      <c r="R1055" s="69" t="s">
        <v>3658</v>
      </c>
      <c r="S1055" s="69" t="s">
        <v>3659</v>
      </c>
      <c r="T1055" s="69" t="s">
        <v>3659</v>
      </c>
      <c r="V1055" s="211"/>
    </row>
    <row r="1056" spans="1:22" ht="14.4" x14ac:dyDescent="0.3">
      <c r="A1056" s="69" t="s">
        <v>2800</v>
      </c>
      <c r="B1056" s="69" t="s">
        <v>2801</v>
      </c>
      <c r="C1056" s="69" t="s">
        <v>3668</v>
      </c>
      <c r="D1056" s="69">
        <v>0.34</v>
      </c>
      <c r="E1056" s="69">
        <v>0.26</v>
      </c>
      <c r="F1056" s="69">
        <v>1.53</v>
      </c>
      <c r="G1056" s="69">
        <v>1.28</v>
      </c>
      <c r="H1056" s="69">
        <v>1.36</v>
      </c>
      <c r="I1056" s="69">
        <v>2.64</v>
      </c>
      <c r="J1056" s="69">
        <v>3.32</v>
      </c>
      <c r="K1056" s="69">
        <v>2.2999999999999998</v>
      </c>
      <c r="L1056" s="69">
        <v>1.19</v>
      </c>
      <c r="M1056" s="69">
        <v>0.17</v>
      </c>
      <c r="N1056" s="69">
        <v>0.17</v>
      </c>
      <c r="O1056" s="69">
        <v>0</v>
      </c>
      <c r="P1056" s="69" t="s">
        <v>19</v>
      </c>
      <c r="Q1056" s="69" t="s">
        <v>3657</v>
      </c>
      <c r="R1056" s="69" t="s">
        <v>3669</v>
      </c>
      <c r="S1056" s="69" t="s">
        <v>3670</v>
      </c>
      <c r="T1056" s="69" t="s">
        <v>3706</v>
      </c>
      <c r="V1056" s="211"/>
    </row>
    <row r="1057" spans="1:22" ht="14.4" x14ac:dyDescent="0.3">
      <c r="A1057" s="69" t="s">
        <v>3372</v>
      </c>
      <c r="B1057" s="69" t="s">
        <v>3373</v>
      </c>
      <c r="C1057" s="69" t="s">
        <v>3668</v>
      </c>
      <c r="D1057" s="69">
        <v>0.08</v>
      </c>
      <c r="E1057" s="69">
        <v>0.06</v>
      </c>
      <c r="F1057" s="69">
        <v>0.36</v>
      </c>
      <c r="G1057" s="69">
        <v>0.3</v>
      </c>
      <c r="H1057" s="69">
        <v>0.32</v>
      </c>
      <c r="I1057" s="69">
        <v>0.62</v>
      </c>
      <c r="J1057" s="69">
        <v>0.78</v>
      </c>
      <c r="K1057" s="69">
        <v>0.54</v>
      </c>
      <c r="L1057" s="69">
        <v>0.28000000000000003</v>
      </c>
      <c r="M1057" s="69">
        <v>0.04</v>
      </c>
      <c r="N1057" s="69">
        <v>0.04</v>
      </c>
      <c r="O1057" s="69">
        <v>0</v>
      </c>
      <c r="P1057" s="69" t="s">
        <v>19</v>
      </c>
      <c r="Q1057" s="69" t="s">
        <v>3657</v>
      </c>
      <c r="R1057" s="69" t="s">
        <v>3669</v>
      </c>
      <c r="S1057" s="69" t="s">
        <v>3670</v>
      </c>
      <c r="T1057" s="69" t="s">
        <v>3706</v>
      </c>
      <c r="V1057" s="211"/>
    </row>
    <row r="1058" spans="1:22" ht="14.4" x14ac:dyDescent="0.3">
      <c r="A1058" s="69" t="s">
        <v>1353</v>
      </c>
      <c r="B1058" s="69" t="s">
        <v>1354</v>
      </c>
      <c r="C1058" s="69" t="s">
        <v>3665</v>
      </c>
      <c r="D1058" s="69">
        <v>0</v>
      </c>
      <c r="E1058" s="69">
        <v>1.56</v>
      </c>
      <c r="F1058" s="69">
        <v>2.34</v>
      </c>
      <c r="G1058" s="69">
        <v>6.24</v>
      </c>
      <c r="H1058" s="69">
        <v>6.83</v>
      </c>
      <c r="I1058" s="69">
        <v>5.57</v>
      </c>
      <c r="J1058" s="69">
        <v>9.1999999999999993</v>
      </c>
      <c r="K1058" s="69">
        <v>9.4700000000000006</v>
      </c>
      <c r="L1058" s="69">
        <v>6.23</v>
      </c>
      <c r="M1058" s="69">
        <v>3.86</v>
      </c>
      <c r="N1058" s="69">
        <v>0.65</v>
      </c>
      <c r="O1058" s="69">
        <v>0</v>
      </c>
      <c r="P1058" s="69" t="s">
        <v>19</v>
      </c>
      <c r="Q1058" s="69" t="s">
        <v>3657</v>
      </c>
      <c r="R1058" s="69" t="s">
        <v>3658</v>
      </c>
      <c r="S1058" s="69" t="s">
        <v>3659</v>
      </c>
      <c r="T1058" s="69" t="s">
        <v>3659</v>
      </c>
      <c r="V1058" s="211"/>
    </row>
    <row r="1059" spans="1:22" ht="14.4" x14ac:dyDescent="0.3">
      <c r="A1059" s="69" t="s">
        <v>1476</v>
      </c>
      <c r="B1059" s="69" t="s">
        <v>1477</v>
      </c>
      <c r="C1059" s="69" t="s">
        <v>3667</v>
      </c>
      <c r="D1059" s="69">
        <v>0.48</v>
      </c>
      <c r="E1059" s="69">
        <v>0.84</v>
      </c>
      <c r="F1059" s="69">
        <v>0.94</v>
      </c>
      <c r="G1059" s="69">
        <v>0.76</v>
      </c>
      <c r="H1059" s="69">
        <v>0.92</v>
      </c>
      <c r="I1059" s="69">
        <v>1</v>
      </c>
      <c r="J1059" s="69">
        <v>1.08</v>
      </c>
      <c r="K1059" s="69">
        <v>1.1399999999999999</v>
      </c>
      <c r="L1059" s="69">
        <v>1.07</v>
      </c>
      <c r="M1059" s="69">
        <v>0.31</v>
      </c>
      <c r="N1059" s="69">
        <v>0.06</v>
      </c>
      <c r="O1059" s="69">
        <v>0.09</v>
      </c>
      <c r="P1059" s="69" t="s">
        <v>19</v>
      </c>
      <c r="Q1059" s="69" t="s">
        <v>3657</v>
      </c>
      <c r="R1059" s="69" t="s">
        <v>3658</v>
      </c>
      <c r="S1059" s="69" t="s">
        <v>3659</v>
      </c>
      <c r="T1059" s="69" t="s">
        <v>3659</v>
      </c>
      <c r="V1059" s="211"/>
    </row>
    <row r="1060" spans="1:22" ht="14.4" x14ac:dyDescent="0.3">
      <c r="A1060" s="69" t="s">
        <v>798</v>
      </c>
      <c r="B1060" s="69" t="s">
        <v>799</v>
      </c>
      <c r="C1060" s="69" t="s">
        <v>3665</v>
      </c>
      <c r="D1060" s="69">
        <v>0.27</v>
      </c>
      <c r="E1060" s="69">
        <v>0.28000000000000003</v>
      </c>
      <c r="F1060" s="69">
        <v>0.38</v>
      </c>
      <c r="G1060" s="69">
        <v>0.39</v>
      </c>
      <c r="H1060" s="69">
        <v>0.34</v>
      </c>
      <c r="I1060" s="69">
        <v>0.33</v>
      </c>
      <c r="J1060" s="69">
        <v>0.32</v>
      </c>
      <c r="K1060" s="69">
        <v>0.22</v>
      </c>
      <c r="L1060" s="69">
        <v>0.21</v>
      </c>
      <c r="M1060" s="69">
        <v>0.19</v>
      </c>
      <c r="N1060" s="69">
        <v>0.19</v>
      </c>
      <c r="O1060" s="69">
        <v>0.21</v>
      </c>
      <c r="P1060" s="69" t="s">
        <v>19</v>
      </c>
      <c r="Q1060" s="69" t="s">
        <v>3657</v>
      </c>
      <c r="R1060" s="69" t="s">
        <v>3658</v>
      </c>
      <c r="S1060" s="69" t="s">
        <v>3659</v>
      </c>
      <c r="T1060" s="69" t="s">
        <v>3659</v>
      </c>
      <c r="V1060" s="211"/>
    </row>
    <row r="1061" spans="1:22" ht="14.4" x14ac:dyDescent="0.3">
      <c r="A1061" s="69" t="s">
        <v>3087</v>
      </c>
      <c r="B1061" s="69" t="s">
        <v>3088</v>
      </c>
      <c r="C1061" s="69" t="s">
        <v>3665</v>
      </c>
      <c r="D1061" s="69">
        <v>0.12</v>
      </c>
      <c r="E1061" s="69">
        <v>0.09</v>
      </c>
      <c r="F1061" s="69">
        <v>0.54</v>
      </c>
      <c r="G1061" s="69">
        <v>0.45</v>
      </c>
      <c r="H1061" s="69">
        <v>0.48</v>
      </c>
      <c r="I1061" s="69">
        <v>0.93</v>
      </c>
      <c r="J1061" s="69">
        <v>1.17</v>
      </c>
      <c r="K1061" s="69">
        <v>0.81</v>
      </c>
      <c r="L1061" s="69">
        <v>0.42</v>
      </c>
      <c r="M1061" s="69">
        <v>0.06</v>
      </c>
      <c r="N1061" s="69">
        <v>0.06</v>
      </c>
      <c r="O1061" s="69">
        <v>0</v>
      </c>
      <c r="P1061" s="69" t="s">
        <v>19</v>
      </c>
      <c r="Q1061" s="69" t="s">
        <v>3661</v>
      </c>
      <c r="R1061" s="69" t="s">
        <v>3658</v>
      </c>
      <c r="S1061" s="69" t="s">
        <v>3659</v>
      </c>
      <c r="T1061" s="69" t="s">
        <v>3659</v>
      </c>
      <c r="V1061" s="211"/>
    </row>
    <row r="1062" spans="1:22" ht="14.4" x14ac:dyDescent="0.3">
      <c r="A1062" s="69" t="s">
        <v>1203</v>
      </c>
      <c r="B1062" s="69" t="s">
        <v>1204</v>
      </c>
      <c r="C1062" s="69" t="s">
        <v>3667</v>
      </c>
      <c r="D1062" s="69">
        <v>6.82</v>
      </c>
      <c r="E1062" s="69">
        <v>7.98</v>
      </c>
      <c r="F1062" s="69">
        <v>10.19</v>
      </c>
      <c r="G1062" s="69">
        <v>10.46</v>
      </c>
      <c r="H1062" s="69">
        <v>10.220000000000001</v>
      </c>
      <c r="I1062" s="69">
        <v>7.97</v>
      </c>
      <c r="J1062" s="69">
        <v>7.07</v>
      </c>
      <c r="K1062" s="69">
        <v>6.83</v>
      </c>
      <c r="L1062" s="69">
        <v>5.09</v>
      </c>
      <c r="M1062" s="69">
        <v>0</v>
      </c>
      <c r="N1062" s="69">
        <v>0.62</v>
      </c>
      <c r="O1062" s="69">
        <v>6.2</v>
      </c>
      <c r="P1062" s="69" t="s">
        <v>20</v>
      </c>
      <c r="Q1062" s="69" t="s">
        <v>3657</v>
      </c>
      <c r="R1062" s="69" t="s">
        <v>3658</v>
      </c>
      <c r="S1062" s="69" t="s">
        <v>3659</v>
      </c>
      <c r="T1062" s="69" t="s">
        <v>3659</v>
      </c>
      <c r="V1062" s="211"/>
    </row>
    <row r="1063" spans="1:22" ht="14.4" x14ac:dyDescent="0.3">
      <c r="A1063" s="69" t="s">
        <v>2704</v>
      </c>
      <c r="B1063" s="69" t="s">
        <v>2705</v>
      </c>
      <c r="C1063" s="69" t="s">
        <v>3665</v>
      </c>
      <c r="D1063" s="69">
        <v>19.600000000000001</v>
      </c>
      <c r="E1063" s="69">
        <v>16.8</v>
      </c>
      <c r="F1063" s="69">
        <v>39.200000000000003</v>
      </c>
      <c r="G1063" s="69">
        <v>35</v>
      </c>
      <c r="H1063" s="69">
        <v>35</v>
      </c>
      <c r="I1063" s="69">
        <v>46.2</v>
      </c>
      <c r="J1063" s="69">
        <v>32.200000000000003</v>
      </c>
      <c r="K1063" s="69">
        <v>29.4</v>
      </c>
      <c r="L1063" s="69">
        <v>21</v>
      </c>
      <c r="M1063" s="69">
        <v>11.2</v>
      </c>
      <c r="N1063" s="69">
        <v>16.8</v>
      </c>
      <c r="O1063" s="69">
        <v>18.2</v>
      </c>
      <c r="P1063" s="69" t="s">
        <v>19</v>
      </c>
      <c r="Q1063" s="69" t="s">
        <v>3661</v>
      </c>
      <c r="R1063" s="69" t="s">
        <v>3658</v>
      </c>
      <c r="S1063" s="69" t="s">
        <v>3659</v>
      </c>
      <c r="T1063" s="69" t="s">
        <v>3659</v>
      </c>
      <c r="V1063" s="211"/>
    </row>
    <row r="1064" spans="1:22" ht="14.4" x14ac:dyDescent="0.3">
      <c r="A1064" s="69" t="s">
        <v>3519</v>
      </c>
      <c r="B1064" s="69" t="s">
        <v>3520</v>
      </c>
      <c r="C1064" s="69" t="s">
        <v>3660</v>
      </c>
      <c r="D1064" s="69">
        <v>0.12</v>
      </c>
      <c r="E1064" s="69">
        <v>0.09</v>
      </c>
      <c r="F1064" s="69">
        <v>0.54</v>
      </c>
      <c r="G1064" s="69">
        <v>0.45</v>
      </c>
      <c r="H1064" s="69">
        <v>0.48</v>
      </c>
      <c r="I1064" s="69">
        <v>0.93</v>
      </c>
      <c r="J1064" s="69">
        <v>1.17</v>
      </c>
      <c r="K1064" s="69">
        <v>0.81</v>
      </c>
      <c r="L1064" s="69">
        <v>0.42</v>
      </c>
      <c r="M1064" s="69">
        <v>0.06</v>
      </c>
      <c r="N1064" s="69">
        <v>0.06</v>
      </c>
      <c r="O1064" s="69">
        <v>0</v>
      </c>
      <c r="P1064" s="69" t="s">
        <v>19</v>
      </c>
      <c r="Q1064" s="69" t="s">
        <v>3661</v>
      </c>
      <c r="R1064" s="69" t="s">
        <v>3658</v>
      </c>
      <c r="S1064" s="69" t="s">
        <v>3659</v>
      </c>
      <c r="T1064" s="69" t="s">
        <v>3659</v>
      </c>
      <c r="V1064" s="211"/>
    </row>
    <row r="1065" spans="1:22" ht="14.4" x14ac:dyDescent="0.3">
      <c r="A1065" s="69" t="s">
        <v>1188</v>
      </c>
      <c r="B1065" s="69" t="s">
        <v>1189</v>
      </c>
      <c r="C1065" s="69" t="s">
        <v>3660</v>
      </c>
      <c r="D1065" s="69">
        <v>0.8</v>
      </c>
      <c r="E1065" s="69">
        <v>0.6</v>
      </c>
      <c r="F1065" s="69">
        <v>3.6</v>
      </c>
      <c r="G1065" s="69">
        <v>3</v>
      </c>
      <c r="H1065" s="69">
        <v>3.2</v>
      </c>
      <c r="I1065" s="69">
        <v>6.2</v>
      </c>
      <c r="J1065" s="69">
        <v>7.8</v>
      </c>
      <c r="K1065" s="69">
        <v>5.4</v>
      </c>
      <c r="L1065" s="69">
        <v>2.8</v>
      </c>
      <c r="M1065" s="69">
        <v>0.4</v>
      </c>
      <c r="N1065" s="69">
        <v>0.4</v>
      </c>
      <c r="O1065" s="69">
        <v>0</v>
      </c>
      <c r="P1065" s="69" t="s">
        <v>19</v>
      </c>
      <c r="Q1065" s="69" t="s">
        <v>3661</v>
      </c>
      <c r="R1065" s="69" t="s">
        <v>3658</v>
      </c>
      <c r="S1065" s="69" t="s">
        <v>3659</v>
      </c>
      <c r="T1065" s="69" t="s">
        <v>3659</v>
      </c>
      <c r="V1065" s="211"/>
    </row>
    <row r="1066" spans="1:22" ht="14.4" x14ac:dyDescent="0.3">
      <c r="A1066" s="69" t="s">
        <v>1491</v>
      </c>
      <c r="B1066" s="69" t="s">
        <v>1492</v>
      </c>
      <c r="C1066" s="69" t="s">
        <v>3660</v>
      </c>
      <c r="D1066" s="69">
        <v>0.8</v>
      </c>
      <c r="E1066" s="69">
        <v>0.6</v>
      </c>
      <c r="F1066" s="69">
        <v>3.6</v>
      </c>
      <c r="G1066" s="69">
        <v>3</v>
      </c>
      <c r="H1066" s="69">
        <v>3.2</v>
      </c>
      <c r="I1066" s="69">
        <v>6.2</v>
      </c>
      <c r="J1066" s="69">
        <v>7.8</v>
      </c>
      <c r="K1066" s="69">
        <v>5.4</v>
      </c>
      <c r="L1066" s="69">
        <v>2.8</v>
      </c>
      <c r="M1066" s="69">
        <v>0.4</v>
      </c>
      <c r="N1066" s="69">
        <v>0.4</v>
      </c>
      <c r="O1066" s="69">
        <v>0</v>
      </c>
      <c r="P1066" s="69" t="s">
        <v>19</v>
      </c>
      <c r="Q1066" s="69" t="s">
        <v>3661</v>
      </c>
      <c r="R1066" s="69" t="s">
        <v>3658</v>
      </c>
      <c r="S1066" s="69" t="s">
        <v>3659</v>
      </c>
      <c r="T1066" s="69" t="s">
        <v>3659</v>
      </c>
      <c r="V1066" s="211"/>
    </row>
    <row r="1067" spans="1:22" ht="14.4" x14ac:dyDescent="0.3">
      <c r="A1067" s="69" t="s">
        <v>2290</v>
      </c>
      <c r="B1067" s="69" t="s">
        <v>2291</v>
      </c>
      <c r="C1067" s="69" t="s">
        <v>3665</v>
      </c>
      <c r="D1067" s="69">
        <v>2.16</v>
      </c>
      <c r="E1067" s="69">
        <v>1.62</v>
      </c>
      <c r="F1067" s="69">
        <v>9.7200000000000006</v>
      </c>
      <c r="G1067" s="69">
        <v>8.1</v>
      </c>
      <c r="H1067" s="69">
        <v>8.64</v>
      </c>
      <c r="I1067" s="69">
        <v>16.739999999999998</v>
      </c>
      <c r="J1067" s="69">
        <v>21.06</v>
      </c>
      <c r="K1067" s="69">
        <v>14.58</v>
      </c>
      <c r="L1067" s="69">
        <v>7.56</v>
      </c>
      <c r="M1067" s="69">
        <v>1.08</v>
      </c>
      <c r="N1067" s="69">
        <v>1.08</v>
      </c>
      <c r="O1067" s="69">
        <v>0</v>
      </c>
      <c r="P1067" s="69" t="s">
        <v>19</v>
      </c>
      <c r="Q1067" s="69" t="s">
        <v>3661</v>
      </c>
      <c r="R1067" s="69" t="s">
        <v>3658</v>
      </c>
      <c r="S1067" s="69" t="s">
        <v>3659</v>
      </c>
      <c r="T1067" s="69" t="s">
        <v>3659</v>
      </c>
      <c r="V1067" s="211"/>
    </row>
    <row r="1068" spans="1:22" ht="14.4" x14ac:dyDescent="0.3">
      <c r="A1068" s="69" t="s">
        <v>2650</v>
      </c>
      <c r="B1068" s="69" t="s">
        <v>2651</v>
      </c>
      <c r="C1068" s="69" t="s">
        <v>3665</v>
      </c>
      <c r="D1068" s="69">
        <v>2.16</v>
      </c>
      <c r="E1068" s="69">
        <v>1.62</v>
      </c>
      <c r="F1068" s="69">
        <v>9.7200000000000006</v>
      </c>
      <c r="G1068" s="69">
        <v>8.1</v>
      </c>
      <c r="H1068" s="69">
        <v>8.64</v>
      </c>
      <c r="I1068" s="69">
        <v>16.739999999999998</v>
      </c>
      <c r="J1068" s="69">
        <v>21.06</v>
      </c>
      <c r="K1068" s="69">
        <v>14.58</v>
      </c>
      <c r="L1068" s="69">
        <v>7.56</v>
      </c>
      <c r="M1068" s="69">
        <v>1.08</v>
      </c>
      <c r="N1068" s="69">
        <v>1.08</v>
      </c>
      <c r="O1068" s="69">
        <v>0</v>
      </c>
      <c r="P1068" s="69" t="s">
        <v>19</v>
      </c>
      <c r="Q1068" s="69" t="s">
        <v>3661</v>
      </c>
      <c r="R1068" s="69" t="s">
        <v>3658</v>
      </c>
      <c r="S1068" s="69" t="s">
        <v>3659</v>
      </c>
      <c r="T1068" s="69" t="s">
        <v>3659</v>
      </c>
      <c r="V1068" s="211"/>
    </row>
    <row r="1069" spans="1:22" ht="14.4" x14ac:dyDescent="0.3">
      <c r="A1069" s="69" t="s">
        <v>3156</v>
      </c>
      <c r="B1069" s="69" t="s">
        <v>3157</v>
      </c>
      <c r="C1069" s="69" t="s">
        <v>3665</v>
      </c>
      <c r="D1069" s="69">
        <v>11.09</v>
      </c>
      <c r="E1069" s="69">
        <v>9.5</v>
      </c>
      <c r="F1069" s="69">
        <v>22.18</v>
      </c>
      <c r="G1069" s="69">
        <v>19.8</v>
      </c>
      <c r="H1069" s="69">
        <v>19.8</v>
      </c>
      <c r="I1069" s="69">
        <v>26.14</v>
      </c>
      <c r="J1069" s="69">
        <v>18.22</v>
      </c>
      <c r="K1069" s="69">
        <v>16.63</v>
      </c>
      <c r="L1069" s="69">
        <v>11.88</v>
      </c>
      <c r="M1069" s="69">
        <v>6.34</v>
      </c>
      <c r="N1069" s="69">
        <v>9.5</v>
      </c>
      <c r="O1069" s="69">
        <v>10.3</v>
      </c>
      <c r="P1069" s="69" t="s">
        <v>19</v>
      </c>
      <c r="Q1069" s="69" t="s">
        <v>3661</v>
      </c>
      <c r="R1069" s="69" t="s">
        <v>3658</v>
      </c>
      <c r="S1069" s="69" t="s">
        <v>3659</v>
      </c>
      <c r="T1069" s="69" t="s">
        <v>3659</v>
      </c>
      <c r="V1069" s="211"/>
    </row>
    <row r="1070" spans="1:22" ht="14.4" x14ac:dyDescent="0.3">
      <c r="A1070" s="69" t="s">
        <v>1647</v>
      </c>
      <c r="B1070" s="69" t="s">
        <v>1648</v>
      </c>
      <c r="C1070" s="69" t="s">
        <v>3665</v>
      </c>
      <c r="D1070" s="69">
        <v>2.77</v>
      </c>
      <c r="E1070" s="69">
        <v>2.38</v>
      </c>
      <c r="F1070" s="69">
        <v>5.54</v>
      </c>
      <c r="G1070" s="69">
        <v>4.95</v>
      </c>
      <c r="H1070" s="69">
        <v>4.95</v>
      </c>
      <c r="I1070" s="69">
        <v>6.53</v>
      </c>
      <c r="J1070" s="69">
        <v>4.55</v>
      </c>
      <c r="K1070" s="69">
        <v>4.16</v>
      </c>
      <c r="L1070" s="69">
        <v>2.97</v>
      </c>
      <c r="M1070" s="69">
        <v>1.58</v>
      </c>
      <c r="N1070" s="69">
        <v>2.38</v>
      </c>
      <c r="O1070" s="69">
        <v>2.57</v>
      </c>
      <c r="P1070" s="69" t="s">
        <v>19</v>
      </c>
      <c r="Q1070" s="69" t="s">
        <v>3661</v>
      </c>
      <c r="R1070" s="69" t="s">
        <v>3658</v>
      </c>
      <c r="S1070" s="69" t="s">
        <v>3659</v>
      </c>
      <c r="T1070" s="69" t="s">
        <v>3659</v>
      </c>
      <c r="V1070" s="211"/>
    </row>
    <row r="1071" spans="1:22" ht="14.4" x14ac:dyDescent="0.3">
      <c r="A1071" s="69" t="s">
        <v>3386</v>
      </c>
      <c r="B1071" s="69" t="s">
        <v>3387</v>
      </c>
      <c r="C1071" s="69" t="s">
        <v>3665</v>
      </c>
      <c r="D1071" s="69">
        <v>13.86</v>
      </c>
      <c r="E1071" s="69">
        <v>11.88</v>
      </c>
      <c r="F1071" s="69">
        <v>27.72</v>
      </c>
      <c r="G1071" s="69">
        <v>24.75</v>
      </c>
      <c r="H1071" s="69">
        <v>24.75</v>
      </c>
      <c r="I1071" s="69">
        <v>32.67</v>
      </c>
      <c r="J1071" s="69">
        <v>22.77</v>
      </c>
      <c r="K1071" s="69">
        <v>20.79</v>
      </c>
      <c r="L1071" s="69">
        <v>14.85</v>
      </c>
      <c r="M1071" s="69">
        <v>7.92</v>
      </c>
      <c r="N1071" s="69">
        <v>11.88</v>
      </c>
      <c r="O1071" s="69">
        <v>12.87</v>
      </c>
      <c r="P1071" s="69" t="s">
        <v>19</v>
      </c>
      <c r="Q1071" s="69" t="s">
        <v>3661</v>
      </c>
      <c r="R1071" s="69" t="s">
        <v>3658</v>
      </c>
      <c r="S1071" s="69" t="s">
        <v>3659</v>
      </c>
      <c r="T1071" s="69" t="s">
        <v>3659</v>
      </c>
      <c r="V1071" s="211"/>
    </row>
    <row r="1072" spans="1:22" ht="14.4" x14ac:dyDescent="0.3">
      <c r="A1072" s="69" t="s">
        <v>535</v>
      </c>
      <c r="B1072" s="69" t="s">
        <v>880</v>
      </c>
      <c r="C1072" s="69" t="s">
        <v>3668</v>
      </c>
      <c r="D1072" s="69">
        <v>620</v>
      </c>
      <c r="E1072" s="69">
        <v>620</v>
      </c>
      <c r="F1072" s="69">
        <v>620</v>
      </c>
      <c r="G1072" s="69">
        <v>617.9</v>
      </c>
      <c r="H1072" s="69">
        <v>620</v>
      </c>
      <c r="I1072" s="69">
        <v>617.54</v>
      </c>
      <c r="J1072" s="69">
        <v>616.30999999999995</v>
      </c>
      <c r="K1072" s="69">
        <v>597.4</v>
      </c>
      <c r="L1072" s="69">
        <v>600.9</v>
      </c>
      <c r="M1072" s="69">
        <v>605.32000000000005</v>
      </c>
      <c r="N1072" s="69">
        <v>617.48</v>
      </c>
      <c r="O1072" s="69">
        <v>620.5</v>
      </c>
      <c r="P1072" s="69" t="s">
        <v>20</v>
      </c>
      <c r="Q1072" s="69" t="s">
        <v>3657</v>
      </c>
      <c r="R1072" s="69" t="s">
        <v>3658</v>
      </c>
      <c r="S1072" s="69" t="s">
        <v>3659</v>
      </c>
      <c r="T1072" s="69" t="s">
        <v>3659</v>
      </c>
      <c r="V1072" s="211"/>
    </row>
    <row r="1073" spans="1:22" ht="14.4" x14ac:dyDescent="0.3">
      <c r="A1073" s="69" t="s">
        <v>1756</v>
      </c>
      <c r="B1073" s="69" t="s">
        <v>1757</v>
      </c>
      <c r="C1073" s="69" t="s">
        <v>3668</v>
      </c>
      <c r="D1073" s="69">
        <v>47.6</v>
      </c>
      <c r="E1073" s="69">
        <v>47.6</v>
      </c>
      <c r="F1073" s="69">
        <v>47.6</v>
      </c>
      <c r="G1073" s="69">
        <v>47.6</v>
      </c>
      <c r="H1073" s="69">
        <v>47.6</v>
      </c>
      <c r="I1073" s="69">
        <v>47.6</v>
      </c>
      <c r="J1073" s="69">
        <v>47.6</v>
      </c>
      <c r="K1073" s="69">
        <v>47.6</v>
      </c>
      <c r="L1073" s="69">
        <v>47.6</v>
      </c>
      <c r="M1073" s="69">
        <v>47.6</v>
      </c>
      <c r="N1073" s="69">
        <v>47.6</v>
      </c>
      <c r="O1073" s="69">
        <v>47.6</v>
      </c>
      <c r="P1073" s="69" t="s">
        <v>20</v>
      </c>
      <c r="Q1073" s="69" t="s">
        <v>3657</v>
      </c>
      <c r="R1073" s="69" t="s">
        <v>3658</v>
      </c>
      <c r="S1073" s="69" t="s">
        <v>3659</v>
      </c>
      <c r="T1073" s="69" t="s">
        <v>3659</v>
      </c>
      <c r="V1073" s="211"/>
    </row>
    <row r="1074" spans="1:22" ht="14.4" x14ac:dyDescent="0.3">
      <c r="A1074" s="69" t="s">
        <v>1110</v>
      </c>
      <c r="B1074" s="69" t="s">
        <v>1111</v>
      </c>
      <c r="C1074" s="69" t="s">
        <v>3666</v>
      </c>
      <c r="D1074" s="69">
        <v>49</v>
      </c>
      <c r="E1074" s="69">
        <v>49</v>
      </c>
      <c r="F1074" s="69">
        <v>49</v>
      </c>
      <c r="G1074" s="69">
        <v>49</v>
      </c>
      <c r="H1074" s="69">
        <v>49</v>
      </c>
      <c r="I1074" s="69">
        <v>49</v>
      </c>
      <c r="J1074" s="69">
        <v>49</v>
      </c>
      <c r="K1074" s="69">
        <v>49</v>
      </c>
      <c r="L1074" s="69">
        <v>49</v>
      </c>
      <c r="M1074" s="69">
        <v>49</v>
      </c>
      <c r="N1074" s="69">
        <v>49</v>
      </c>
      <c r="O1074" s="69">
        <v>49</v>
      </c>
      <c r="P1074" s="69" t="s">
        <v>20</v>
      </c>
      <c r="Q1074" s="69" t="s">
        <v>3661</v>
      </c>
      <c r="R1074" s="69" t="s">
        <v>3658</v>
      </c>
      <c r="S1074" s="69" t="s">
        <v>3659</v>
      </c>
      <c r="T1074" s="69" t="s">
        <v>3659</v>
      </c>
      <c r="V1074" s="211"/>
    </row>
    <row r="1075" spans="1:22" ht="14.4" x14ac:dyDescent="0.3">
      <c r="A1075" s="69" t="s">
        <v>1887</v>
      </c>
      <c r="B1075" s="69" t="s">
        <v>1888</v>
      </c>
      <c r="C1075" s="69" t="s">
        <v>3666</v>
      </c>
      <c r="D1075" s="69">
        <v>49</v>
      </c>
      <c r="E1075" s="69">
        <v>49</v>
      </c>
      <c r="F1075" s="69">
        <v>49</v>
      </c>
      <c r="G1075" s="69">
        <v>49</v>
      </c>
      <c r="H1075" s="69">
        <v>49</v>
      </c>
      <c r="I1075" s="69">
        <v>49</v>
      </c>
      <c r="J1075" s="69">
        <v>49</v>
      </c>
      <c r="K1075" s="69">
        <v>49</v>
      </c>
      <c r="L1075" s="69">
        <v>49</v>
      </c>
      <c r="M1075" s="69">
        <v>49</v>
      </c>
      <c r="N1075" s="69">
        <v>49</v>
      </c>
      <c r="O1075" s="69">
        <v>49</v>
      </c>
      <c r="P1075" s="69" t="s">
        <v>20</v>
      </c>
      <c r="Q1075" s="69" t="s">
        <v>3661</v>
      </c>
      <c r="R1075" s="69" t="s">
        <v>3658</v>
      </c>
      <c r="S1075" s="69" t="s">
        <v>3659</v>
      </c>
      <c r="T1075" s="69" t="s">
        <v>3659</v>
      </c>
      <c r="V1075" s="211"/>
    </row>
    <row r="1076" spans="1:22" ht="14.4" x14ac:dyDescent="0.3">
      <c r="A1076" s="69" t="s">
        <v>876</v>
      </c>
      <c r="B1076" s="69" t="s">
        <v>877</v>
      </c>
      <c r="C1076" s="69" t="s">
        <v>3666</v>
      </c>
      <c r="D1076" s="69">
        <v>48.35</v>
      </c>
      <c r="E1076" s="69">
        <v>48.35</v>
      </c>
      <c r="F1076" s="69">
        <v>48.35</v>
      </c>
      <c r="G1076" s="69">
        <v>48.35</v>
      </c>
      <c r="H1076" s="69">
        <v>48.35</v>
      </c>
      <c r="I1076" s="69">
        <v>48.35</v>
      </c>
      <c r="J1076" s="69">
        <v>48.35</v>
      </c>
      <c r="K1076" s="69">
        <v>48.35</v>
      </c>
      <c r="L1076" s="69">
        <v>48.35</v>
      </c>
      <c r="M1076" s="69">
        <v>48.35</v>
      </c>
      <c r="N1076" s="69">
        <v>48.35</v>
      </c>
      <c r="O1076" s="69">
        <v>48.35</v>
      </c>
      <c r="P1076" s="69" t="s">
        <v>20</v>
      </c>
      <c r="Q1076" s="69" t="s">
        <v>3661</v>
      </c>
      <c r="R1076" s="69" t="s">
        <v>3658</v>
      </c>
      <c r="S1076" s="69" t="s">
        <v>3659</v>
      </c>
      <c r="T1076" s="69" t="s">
        <v>3659</v>
      </c>
      <c r="V1076" s="211"/>
    </row>
    <row r="1077" spans="1:22" ht="14.4" x14ac:dyDescent="0.3">
      <c r="A1077" s="69" t="s">
        <v>1575</v>
      </c>
      <c r="B1077" s="69" t="s">
        <v>1576</v>
      </c>
      <c r="C1077" s="69" t="s">
        <v>3666</v>
      </c>
      <c r="D1077" s="69">
        <v>48.5</v>
      </c>
      <c r="E1077" s="69">
        <v>48.5</v>
      </c>
      <c r="F1077" s="69">
        <v>48.5</v>
      </c>
      <c r="G1077" s="69">
        <v>48.5</v>
      </c>
      <c r="H1077" s="69">
        <v>48.5</v>
      </c>
      <c r="I1077" s="69">
        <v>48.5</v>
      </c>
      <c r="J1077" s="69">
        <v>48.5</v>
      </c>
      <c r="K1077" s="69">
        <v>48.5</v>
      </c>
      <c r="L1077" s="69">
        <v>48.5</v>
      </c>
      <c r="M1077" s="69">
        <v>48.5</v>
      </c>
      <c r="N1077" s="69">
        <v>48.5</v>
      </c>
      <c r="O1077" s="69">
        <v>48.5</v>
      </c>
      <c r="P1077" s="69" t="s">
        <v>20</v>
      </c>
      <c r="Q1077" s="69" t="s">
        <v>3661</v>
      </c>
      <c r="R1077" s="69" t="s">
        <v>3658</v>
      </c>
      <c r="S1077" s="69" t="s">
        <v>3659</v>
      </c>
      <c r="T1077" s="69" t="s">
        <v>3659</v>
      </c>
      <c r="V1077" s="211"/>
    </row>
    <row r="1078" spans="1:22" ht="14.4" x14ac:dyDescent="0.3">
      <c r="A1078" s="69" t="s">
        <v>1049</v>
      </c>
      <c r="B1078" s="69" t="s">
        <v>1050</v>
      </c>
      <c r="C1078" s="69" t="s">
        <v>3666</v>
      </c>
      <c r="D1078" s="69">
        <v>0.3</v>
      </c>
      <c r="E1078" s="69">
        <v>0.23</v>
      </c>
      <c r="F1078" s="69">
        <v>1.35</v>
      </c>
      <c r="G1078" s="69">
        <v>1.1299999999999999</v>
      </c>
      <c r="H1078" s="69">
        <v>1.2</v>
      </c>
      <c r="I1078" s="69">
        <v>2.33</v>
      </c>
      <c r="J1078" s="69">
        <v>2.93</v>
      </c>
      <c r="K1078" s="69">
        <v>2.0299999999999998</v>
      </c>
      <c r="L1078" s="69">
        <v>1.05</v>
      </c>
      <c r="M1078" s="69">
        <v>0.15</v>
      </c>
      <c r="N1078" s="69">
        <v>0.15</v>
      </c>
      <c r="O1078" s="69">
        <v>0</v>
      </c>
      <c r="P1078" s="69" t="s">
        <v>19</v>
      </c>
      <c r="Q1078" s="69" t="s">
        <v>3661</v>
      </c>
      <c r="R1078" s="69" t="s">
        <v>3658</v>
      </c>
      <c r="S1078" s="69" t="s">
        <v>3659</v>
      </c>
      <c r="T1078" s="69" t="s">
        <v>3659</v>
      </c>
      <c r="V1078" s="211"/>
    </row>
    <row r="1079" spans="1:22" ht="14.4" x14ac:dyDescent="0.3">
      <c r="A1079" s="69" t="s">
        <v>523</v>
      </c>
      <c r="B1079" s="69" t="s">
        <v>1195</v>
      </c>
      <c r="C1079" s="69" t="s">
        <v>3666</v>
      </c>
      <c r="D1079" s="69">
        <v>36</v>
      </c>
      <c r="E1079" s="69">
        <v>36</v>
      </c>
      <c r="F1079" s="69">
        <v>36</v>
      </c>
      <c r="G1079" s="69">
        <v>36</v>
      </c>
      <c r="H1079" s="69">
        <v>36</v>
      </c>
      <c r="I1079" s="69">
        <v>36</v>
      </c>
      <c r="J1079" s="69">
        <v>36</v>
      </c>
      <c r="K1079" s="69">
        <v>36</v>
      </c>
      <c r="L1079" s="69">
        <v>36</v>
      </c>
      <c r="M1079" s="69">
        <v>36</v>
      </c>
      <c r="N1079" s="69">
        <v>36</v>
      </c>
      <c r="O1079" s="69">
        <v>36</v>
      </c>
      <c r="P1079" s="69" t="s">
        <v>20</v>
      </c>
      <c r="Q1079" s="69" t="s">
        <v>3661</v>
      </c>
      <c r="R1079" s="69" t="s">
        <v>3658</v>
      </c>
      <c r="S1079" s="69" t="s">
        <v>3659</v>
      </c>
      <c r="T1079" s="69" t="s">
        <v>3659</v>
      </c>
      <c r="V1079" s="211"/>
    </row>
    <row r="1080" spans="1:22" ht="14.4" x14ac:dyDescent="0.3">
      <c r="A1080" s="69" t="s">
        <v>3389</v>
      </c>
      <c r="B1080" s="69" t="s">
        <v>3390</v>
      </c>
      <c r="C1080" s="69" t="s">
        <v>3662</v>
      </c>
      <c r="D1080" s="69">
        <v>0</v>
      </c>
      <c r="E1080" s="69">
        <v>0</v>
      </c>
      <c r="F1080" s="69">
        <v>0</v>
      </c>
      <c r="G1080" s="69">
        <v>0</v>
      </c>
      <c r="H1080" s="69">
        <v>0</v>
      </c>
      <c r="I1080" s="69">
        <v>0</v>
      </c>
      <c r="J1080" s="69">
        <v>0</v>
      </c>
      <c r="K1080" s="69">
        <v>0</v>
      </c>
      <c r="L1080" s="69">
        <v>0</v>
      </c>
      <c r="M1080" s="69">
        <v>0</v>
      </c>
      <c r="N1080" s="69">
        <v>0</v>
      </c>
      <c r="O1080" s="69">
        <v>0</v>
      </c>
      <c r="P1080" s="69" t="s">
        <v>19</v>
      </c>
      <c r="Q1080" s="69" t="s">
        <v>3657</v>
      </c>
      <c r="R1080" s="69" t="s">
        <v>3663</v>
      </c>
      <c r="S1080" s="69" t="s">
        <v>3659</v>
      </c>
      <c r="T1080" s="69" t="s">
        <v>3659</v>
      </c>
      <c r="V1080" s="211"/>
    </row>
    <row r="1081" spans="1:22" ht="14.4" x14ac:dyDescent="0.3">
      <c r="A1081" s="69" t="s">
        <v>944</v>
      </c>
      <c r="B1081" s="69" t="s">
        <v>945</v>
      </c>
      <c r="C1081" s="69" t="s">
        <v>3665</v>
      </c>
      <c r="D1081" s="69">
        <v>26.56</v>
      </c>
      <c r="E1081" s="69">
        <v>26.49</v>
      </c>
      <c r="F1081" s="69">
        <v>25.49</v>
      </c>
      <c r="G1081" s="69">
        <v>23.62</v>
      </c>
      <c r="H1081" s="69">
        <v>24.94</v>
      </c>
      <c r="I1081" s="69">
        <v>24.75</v>
      </c>
      <c r="J1081" s="69">
        <v>24.57</v>
      </c>
      <c r="K1081" s="69">
        <v>25.24</v>
      </c>
      <c r="L1081" s="69">
        <v>18.38</v>
      </c>
      <c r="M1081" s="69">
        <v>21.68</v>
      </c>
      <c r="N1081" s="69">
        <v>23.08</v>
      </c>
      <c r="O1081" s="69">
        <v>23.81</v>
      </c>
      <c r="P1081" s="69" t="s">
        <v>19</v>
      </c>
      <c r="Q1081" s="69" t="s">
        <v>3657</v>
      </c>
      <c r="R1081" s="69" t="s">
        <v>3658</v>
      </c>
      <c r="S1081" s="69" t="s">
        <v>3659</v>
      </c>
      <c r="T1081" s="69" t="s">
        <v>3659</v>
      </c>
      <c r="V1081" s="211"/>
    </row>
    <row r="1082" spans="1:22" ht="14.4" x14ac:dyDescent="0.3">
      <c r="A1082" s="69" t="s">
        <v>795</v>
      </c>
      <c r="B1082" s="69" t="s">
        <v>2951</v>
      </c>
      <c r="C1082" s="69" t="s">
        <v>3665</v>
      </c>
      <c r="D1082" s="69">
        <v>9.6</v>
      </c>
      <c r="E1082" s="69">
        <v>4.72</v>
      </c>
      <c r="F1082" s="69">
        <v>8</v>
      </c>
      <c r="G1082" s="69">
        <v>3.79</v>
      </c>
      <c r="H1082" s="69">
        <v>23.36</v>
      </c>
      <c r="I1082" s="69">
        <v>25.12</v>
      </c>
      <c r="J1082" s="69">
        <v>22.56</v>
      </c>
      <c r="K1082" s="69">
        <v>23.46</v>
      </c>
      <c r="L1082" s="69">
        <v>6.08</v>
      </c>
      <c r="M1082" s="69">
        <v>5.6</v>
      </c>
      <c r="N1082" s="69">
        <v>8</v>
      </c>
      <c r="O1082" s="69">
        <v>25.82</v>
      </c>
      <c r="P1082" s="69" t="s">
        <v>20</v>
      </c>
      <c r="Q1082" s="69" t="s">
        <v>3657</v>
      </c>
      <c r="R1082" s="69" t="s">
        <v>3658</v>
      </c>
      <c r="S1082" s="69" t="s">
        <v>3659</v>
      </c>
      <c r="T1082" s="69" t="s">
        <v>3659</v>
      </c>
      <c r="V1082" s="211"/>
    </row>
    <row r="1083" spans="1:22" ht="14.4" x14ac:dyDescent="0.3">
      <c r="A1083" s="69" t="s">
        <v>2613</v>
      </c>
      <c r="B1083" s="69" t="s">
        <v>2614</v>
      </c>
      <c r="C1083" s="69" t="s">
        <v>3676</v>
      </c>
      <c r="D1083" s="69">
        <v>1.05</v>
      </c>
      <c r="E1083" s="69">
        <v>2.71</v>
      </c>
      <c r="F1083" s="69">
        <v>1.62</v>
      </c>
      <c r="G1083" s="69">
        <v>2.5299999999999998</v>
      </c>
      <c r="H1083" s="69">
        <v>1.8</v>
      </c>
      <c r="I1083" s="69">
        <v>1.22</v>
      </c>
      <c r="J1083" s="69">
        <v>1.21</v>
      </c>
      <c r="K1083" s="69">
        <v>0.9</v>
      </c>
      <c r="L1083" s="69">
        <v>1.9</v>
      </c>
      <c r="M1083" s="69">
        <v>3.58</v>
      </c>
      <c r="N1083" s="69">
        <v>2.68</v>
      </c>
      <c r="O1083" s="69">
        <v>1.3</v>
      </c>
      <c r="P1083" s="69" t="s">
        <v>19</v>
      </c>
      <c r="Q1083" s="69" t="s">
        <v>3661</v>
      </c>
      <c r="R1083" s="69" t="s">
        <v>3658</v>
      </c>
      <c r="S1083" s="69" t="s">
        <v>3659</v>
      </c>
      <c r="T1083" s="69" t="s">
        <v>3659</v>
      </c>
      <c r="V1083" s="211"/>
    </row>
    <row r="1084" spans="1:22" ht="14.4" x14ac:dyDescent="0.3">
      <c r="A1084" s="69" t="s">
        <v>1366</v>
      </c>
      <c r="B1084" s="69" t="s">
        <v>1367</v>
      </c>
      <c r="C1084" s="69" t="s">
        <v>3665</v>
      </c>
      <c r="D1084" s="69">
        <v>11</v>
      </c>
      <c r="E1084" s="69">
        <v>8.25</v>
      </c>
      <c r="F1084" s="69">
        <v>49.5</v>
      </c>
      <c r="G1084" s="69">
        <v>41.25</v>
      </c>
      <c r="H1084" s="69">
        <v>44</v>
      </c>
      <c r="I1084" s="69">
        <v>85.25</v>
      </c>
      <c r="J1084" s="69">
        <v>107.25</v>
      </c>
      <c r="K1084" s="69">
        <v>74.25</v>
      </c>
      <c r="L1084" s="69">
        <v>38.5</v>
      </c>
      <c r="M1084" s="69">
        <v>5.5</v>
      </c>
      <c r="N1084" s="69">
        <v>5.5</v>
      </c>
      <c r="O1084" s="69">
        <v>0</v>
      </c>
      <c r="P1084" s="69" t="s">
        <v>19</v>
      </c>
      <c r="Q1084" s="69" t="s">
        <v>3661</v>
      </c>
      <c r="R1084" s="69" t="s">
        <v>3658</v>
      </c>
      <c r="S1084" s="69" t="s">
        <v>3659</v>
      </c>
      <c r="T1084" s="69" t="s">
        <v>3659</v>
      </c>
      <c r="V1084" s="211"/>
    </row>
    <row r="1085" spans="1:22" ht="14.4" x14ac:dyDescent="0.3">
      <c r="A1085" s="69" t="s">
        <v>370</v>
      </c>
      <c r="B1085" s="69" t="s">
        <v>371</v>
      </c>
      <c r="C1085" s="69" t="s">
        <v>3666</v>
      </c>
      <c r="D1085" s="69">
        <v>0.39</v>
      </c>
      <c r="E1085" s="69">
        <v>0.59</v>
      </c>
      <c r="F1085" s="69">
        <v>1.03</v>
      </c>
      <c r="G1085" s="69">
        <v>0.92</v>
      </c>
      <c r="H1085" s="69">
        <v>0.52</v>
      </c>
      <c r="I1085" s="69">
        <v>0.89</v>
      </c>
      <c r="J1085" s="69">
        <v>0.56999999999999995</v>
      </c>
      <c r="K1085" s="69">
        <v>0.79</v>
      </c>
      <c r="L1085" s="69">
        <v>0.61</v>
      </c>
      <c r="M1085" s="69">
        <v>0.59</v>
      </c>
      <c r="N1085" s="69">
        <v>0.96</v>
      </c>
      <c r="O1085" s="69">
        <v>0.81</v>
      </c>
      <c r="P1085" s="69" t="s">
        <v>19</v>
      </c>
      <c r="Q1085" s="69" t="s">
        <v>3661</v>
      </c>
      <c r="R1085" s="69" t="s">
        <v>3658</v>
      </c>
      <c r="S1085" s="69" t="s">
        <v>3659</v>
      </c>
      <c r="T1085" s="69" t="s">
        <v>3659</v>
      </c>
      <c r="V1085" s="211"/>
    </row>
    <row r="1086" spans="1:22" ht="14.4" x14ac:dyDescent="0.3">
      <c r="A1086" s="69" t="s">
        <v>2811</v>
      </c>
      <c r="B1086" s="69" t="s">
        <v>2812</v>
      </c>
      <c r="C1086" s="69" t="s">
        <v>3665</v>
      </c>
      <c r="D1086" s="69">
        <v>0</v>
      </c>
      <c r="E1086" s="69">
        <v>0</v>
      </c>
      <c r="F1086" s="69">
        <v>0</v>
      </c>
      <c r="G1086" s="69">
        <v>0</v>
      </c>
      <c r="H1086" s="69">
        <v>0</v>
      </c>
      <c r="I1086" s="69">
        <v>0</v>
      </c>
      <c r="J1086" s="69">
        <v>0</v>
      </c>
      <c r="K1086" s="69">
        <v>0</v>
      </c>
      <c r="L1086" s="69">
        <v>0</v>
      </c>
      <c r="M1086" s="69">
        <v>0</v>
      </c>
      <c r="N1086" s="69">
        <v>0</v>
      </c>
      <c r="O1086" s="69">
        <v>0</v>
      </c>
      <c r="P1086" s="69" t="s">
        <v>19</v>
      </c>
      <c r="Q1086" s="69" t="s">
        <v>3657</v>
      </c>
      <c r="R1086" s="69" t="s">
        <v>3663</v>
      </c>
      <c r="S1086" s="69" t="s">
        <v>3659</v>
      </c>
      <c r="T1086" s="69" t="s">
        <v>3659</v>
      </c>
      <c r="V1086" s="211"/>
    </row>
    <row r="1087" spans="1:22" ht="14.4" x14ac:dyDescent="0.3">
      <c r="A1087" s="69" t="s">
        <v>1251</v>
      </c>
      <c r="B1087" s="69" t="s">
        <v>1252</v>
      </c>
      <c r="C1087" s="69" t="s">
        <v>3665</v>
      </c>
      <c r="D1087" s="69">
        <v>0</v>
      </c>
      <c r="E1087" s="69">
        <v>0</v>
      </c>
      <c r="F1087" s="69">
        <v>0</v>
      </c>
      <c r="G1087" s="69">
        <v>0</v>
      </c>
      <c r="H1087" s="69">
        <v>0</v>
      </c>
      <c r="I1087" s="69">
        <v>0</v>
      </c>
      <c r="J1087" s="69">
        <v>0</v>
      </c>
      <c r="K1087" s="69">
        <v>0</v>
      </c>
      <c r="L1087" s="69">
        <v>0</v>
      </c>
      <c r="M1087" s="69">
        <v>0</v>
      </c>
      <c r="N1087" s="69">
        <v>0</v>
      </c>
      <c r="O1087" s="69">
        <v>0</v>
      </c>
      <c r="P1087" s="69" t="s">
        <v>20</v>
      </c>
      <c r="Q1087" s="69" t="s">
        <v>3657</v>
      </c>
      <c r="R1087" s="69" t="s">
        <v>3663</v>
      </c>
      <c r="S1087" s="69" t="s">
        <v>3659</v>
      </c>
      <c r="T1087" s="69" t="s">
        <v>3659</v>
      </c>
      <c r="V1087" s="211"/>
    </row>
    <row r="1088" spans="1:22" ht="14.4" x14ac:dyDescent="0.3">
      <c r="A1088" s="69" t="s">
        <v>293</v>
      </c>
      <c r="B1088" s="69" t="s">
        <v>2638</v>
      </c>
      <c r="C1088" s="69" t="s">
        <v>3664</v>
      </c>
      <c r="D1088" s="69">
        <v>63</v>
      </c>
      <c r="E1088" s="69">
        <v>63</v>
      </c>
      <c r="F1088" s="69">
        <v>63</v>
      </c>
      <c r="G1088" s="69">
        <v>63</v>
      </c>
      <c r="H1088" s="69">
        <v>63</v>
      </c>
      <c r="I1088" s="69">
        <v>63</v>
      </c>
      <c r="J1088" s="69">
        <v>63</v>
      </c>
      <c r="K1088" s="69">
        <v>63</v>
      </c>
      <c r="L1088" s="69">
        <v>63</v>
      </c>
      <c r="M1088" s="69">
        <v>63</v>
      </c>
      <c r="N1088" s="69">
        <v>63</v>
      </c>
      <c r="O1088" s="69">
        <v>63</v>
      </c>
      <c r="P1088" s="69" t="s">
        <v>20</v>
      </c>
      <c r="Q1088" s="69" t="s">
        <v>3657</v>
      </c>
      <c r="R1088" s="69" t="s">
        <v>3658</v>
      </c>
      <c r="S1088" s="69" t="s">
        <v>3659</v>
      </c>
      <c r="T1088" s="69" t="s">
        <v>3659</v>
      </c>
      <c r="V1088" s="211"/>
    </row>
    <row r="1089" spans="1:22" ht="14.4" x14ac:dyDescent="0.3">
      <c r="A1089" s="69" t="s">
        <v>493</v>
      </c>
      <c r="B1089" s="69" t="s">
        <v>494</v>
      </c>
      <c r="C1089" s="69" t="s">
        <v>3666</v>
      </c>
      <c r="D1089" s="69">
        <v>17.55</v>
      </c>
      <c r="E1089" s="69">
        <v>18.93</v>
      </c>
      <c r="F1089" s="69">
        <v>19.489999999999998</v>
      </c>
      <c r="G1089" s="69">
        <v>17.309999999999999</v>
      </c>
      <c r="H1089" s="69">
        <v>18.7</v>
      </c>
      <c r="I1089" s="69">
        <v>18.64</v>
      </c>
      <c r="J1089" s="69">
        <v>18.079999999999998</v>
      </c>
      <c r="K1089" s="69">
        <v>18.73</v>
      </c>
      <c r="L1089" s="69">
        <v>18.8</v>
      </c>
      <c r="M1089" s="69">
        <v>18.18</v>
      </c>
      <c r="N1089" s="69">
        <v>17.46</v>
      </c>
      <c r="O1089" s="69">
        <v>19.14</v>
      </c>
      <c r="P1089" s="69" t="s">
        <v>19</v>
      </c>
      <c r="Q1089" s="69" t="s">
        <v>3661</v>
      </c>
      <c r="R1089" s="69" t="s">
        <v>3658</v>
      </c>
      <c r="S1089" s="69" t="s">
        <v>3659</v>
      </c>
      <c r="T1089" s="69" t="s">
        <v>3659</v>
      </c>
      <c r="V1089" s="211"/>
    </row>
    <row r="1090" spans="1:22" ht="14.4" x14ac:dyDescent="0.3">
      <c r="A1090" s="69" t="s">
        <v>1003</v>
      </c>
      <c r="B1090" s="69" t="s">
        <v>1004</v>
      </c>
      <c r="C1090" s="69" t="s">
        <v>3666</v>
      </c>
      <c r="D1090" s="69">
        <v>2</v>
      </c>
      <c r="E1090" s="69">
        <v>2</v>
      </c>
      <c r="F1090" s="69">
        <v>2</v>
      </c>
      <c r="G1090" s="69">
        <v>2</v>
      </c>
      <c r="H1090" s="69">
        <v>2</v>
      </c>
      <c r="I1090" s="69">
        <v>2</v>
      </c>
      <c r="J1090" s="69">
        <v>2</v>
      </c>
      <c r="K1090" s="69">
        <v>2</v>
      </c>
      <c r="L1090" s="69">
        <v>2</v>
      </c>
      <c r="M1090" s="69">
        <v>2</v>
      </c>
      <c r="N1090" s="69">
        <v>2</v>
      </c>
      <c r="O1090" s="69">
        <v>2</v>
      </c>
      <c r="P1090" s="69" t="s">
        <v>20</v>
      </c>
      <c r="Q1090" s="69" t="s">
        <v>3661</v>
      </c>
      <c r="R1090" s="69" t="s">
        <v>3658</v>
      </c>
      <c r="S1090" s="69" t="s">
        <v>3659</v>
      </c>
      <c r="T1090" s="69" t="s">
        <v>3659</v>
      </c>
      <c r="V1090" s="211"/>
    </row>
    <row r="1091" spans="1:22" ht="14.4" x14ac:dyDescent="0.3">
      <c r="A1091" s="69" t="s">
        <v>2057</v>
      </c>
      <c r="B1091" s="69" t="s">
        <v>2058</v>
      </c>
      <c r="C1091" s="69" t="s">
        <v>3666</v>
      </c>
      <c r="D1091" s="69">
        <v>4.34</v>
      </c>
      <c r="E1091" s="69">
        <v>3.72</v>
      </c>
      <c r="F1091" s="69">
        <v>8.68</v>
      </c>
      <c r="G1091" s="69">
        <v>7.75</v>
      </c>
      <c r="H1091" s="69">
        <v>7.75</v>
      </c>
      <c r="I1091" s="69">
        <v>10.23</v>
      </c>
      <c r="J1091" s="69">
        <v>7.13</v>
      </c>
      <c r="K1091" s="69">
        <v>6.51</v>
      </c>
      <c r="L1091" s="69">
        <v>4.6500000000000004</v>
      </c>
      <c r="M1091" s="69">
        <v>2.48</v>
      </c>
      <c r="N1091" s="69">
        <v>3.72</v>
      </c>
      <c r="O1091" s="69">
        <v>4.03</v>
      </c>
      <c r="P1091" s="69" t="s">
        <v>19</v>
      </c>
      <c r="Q1091" s="69" t="s">
        <v>3661</v>
      </c>
      <c r="R1091" s="69" t="s">
        <v>3658</v>
      </c>
      <c r="S1091" s="69" t="s">
        <v>3659</v>
      </c>
      <c r="T1091" s="69" t="s">
        <v>3659</v>
      </c>
      <c r="V1091" s="211"/>
    </row>
    <row r="1092" spans="1:22" ht="14.4" x14ac:dyDescent="0.3">
      <c r="A1092" s="69" t="s">
        <v>3629</v>
      </c>
      <c r="B1092" s="69" t="s">
        <v>3630</v>
      </c>
      <c r="C1092" s="69" t="s">
        <v>3660</v>
      </c>
      <c r="D1092" s="69">
        <v>0</v>
      </c>
      <c r="E1092" s="69">
        <v>0</v>
      </c>
      <c r="F1092" s="69">
        <v>0</v>
      </c>
      <c r="G1092" s="69">
        <v>0</v>
      </c>
      <c r="H1092" s="69">
        <v>0</v>
      </c>
      <c r="I1092" s="69">
        <v>0</v>
      </c>
      <c r="J1092" s="69">
        <v>0</v>
      </c>
      <c r="K1092" s="69">
        <v>0</v>
      </c>
      <c r="L1092" s="69">
        <v>0</v>
      </c>
      <c r="M1092" s="69">
        <v>0</v>
      </c>
      <c r="N1092" s="69">
        <v>0</v>
      </c>
      <c r="O1092" s="69">
        <v>0</v>
      </c>
      <c r="P1092" s="69" t="s">
        <v>19</v>
      </c>
      <c r="Q1092" s="69" t="s">
        <v>3661</v>
      </c>
      <c r="R1092" s="69" t="s">
        <v>3663</v>
      </c>
      <c r="S1092" s="69" t="s">
        <v>3659</v>
      </c>
      <c r="T1092" s="69" t="s">
        <v>3659</v>
      </c>
      <c r="V1092" s="211"/>
    </row>
    <row r="1093" spans="1:22" ht="14.4" x14ac:dyDescent="0.3">
      <c r="A1093" s="69" t="s">
        <v>2886</v>
      </c>
      <c r="B1093" s="69" t="s">
        <v>2887</v>
      </c>
      <c r="C1093" s="69" t="s">
        <v>3660</v>
      </c>
      <c r="D1093" s="69">
        <v>6.16</v>
      </c>
      <c r="E1093" s="69">
        <v>4.49</v>
      </c>
      <c r="F1093" s="69">
        <v>4.1500000000000004</v>
      </c>
      <c r="G1093" s="69">
        <v>5.67</v>
      </c>
      <c r="H1093" s="69">
        <v>5.25</v>
      </c>
      <c r="I1093" s="69">
        <v>4.87</v>
      </c>
      <c r="J1093" s="69">
        <v>4.95</v>
      </c>
      <c r="K1093" s="69">
        <v>4.76</v>
      </c>
      <c r="L1093" s="69">
        <v>5.36</v>
      </c>
      <c r="M1093" s="69">
        <v>7.1</v>
      </c>
      <c r="N1093" s="69">
        <v>6.63</v>
      </c>
      <c r="O1093" s="69">
        <v>6.22</v>
      </c>
      <c r="P1093" s="69" t="s">
        <v>20</v>
      </c>
      <c r="Q1093" s="69" t="s">
        <v>3661</v>
      </c>
      <c r="R1093" s="69" t="s">
        <v>3658</v>
      </c>
      <c r="S1093" s="69" t="s">
        <v>3659</v>
      </c>
      <c r="T1093" s="69" t="s">
        <v>3659</v>
      </c>
      <c r="V1093" s="211"/>
    </row>
    <row r="1094" spans="1:22" ht="14.4" x14ac:dyDescent="0.3">
      <c r="A1094" s="69" t="s">
        <v>2625</v>
      </c>
      <c r="B1094" s="69" t="s">
        <v>2626</v>
      </c>
      <c r="C1094" s="69" t="s">
        <v>3660</v>
      </c>
      <c r="D1094" s="69">
        <v>0.03</v>
      </c>
      <c r="E1094" s="69">
        <v>0.04</v>
      </c>
      <c r="F1094" s="69">
        <v>0.09</v>
      </c>
      <c r="G1094" s="69">
        <v>0.3</v>
      </c>
      <c r="H1094" s="69">
        <v>0.41</v>
      </c>
      <c r="I1094" s="69">
        <v>0.62</v>
      </c>
      <c r="J1094" s="69">
        <v>0.54</v>
      </c>
      <c r="K1094" s="69">
        <v>0.45</v>
      </c>
      <c r="L1094" s="69">
        <v>0.65</v>
      </c>
      <c r="M1094" s="69">
        <v>0.34</v>
      </c>
      <c r="N1094" s="69">
        <v>0.33</v>
      </c>
      <c r="O1094" s="69">
        <v>0.32</v>
      </c>
      <c r="P1094" s="69" t="s">
        <v>19</v>
      </c>
      <c r="Q1094" s="69" t="s">
        <v>3661</v>
      </c>
      <c r="R1094" s="69" t="s">
        <v>3658</v>
      </c>
      <c r="S1094" s="69" t="s">
        <v>3659</v>
      </c>
      <c r="T1094" s="69" t="s">
        <v>3659</v>
      </c>
      <c r="V1094" s="211"/>
    </row>
    <row r="1095" spans="1:22" ht="14.4" x14ac:dyDescent="0.3">
      <c r="A1095" s="69" t="s">
        <v>2737</v>
      </c>
      <c r="B1095" s="69" t="s">
        <v>2738</v>
      </c>
      <c r="C1095" s="69" t="s">
        <v>3660</v>
      </c>
      <c r="D1095" s="69">
        <v>6.55</v>
      </c>
      <c r="E1095" s="69">
        <v>6.23</v>
      </c>
      <c r="F1095" s="69">
        <v>6.39</v>
      </c>
      <c r="G1095" s="69">
        <v>5.12</v>
      </c>
      <c r="H1095" s="69">
        <v>5.78</v>
      </c>
      <c r="I1095" s="69">
        <v>5.64</v>
      </c>
      <c r="J1095" s="69">
        <v>5.14</v>
      </c>
      <c r="K1095" s="69">
        <v>5.59</v>
      </c>
      <c r="L1095" s="69">
        <v>4.97</v>
      </c>
      <c r="M1095" s="69">
        <v>5.08</v>
      </c>
      <c r="N1095" s="69">
        <v>5.98</v>
      </c>
      <c r="O1095" s="69">
        <v>5.59</v>
      </c>
      <c r="P1095" s="69" t="s">
        <v>19</v>
      </c>
      <c r="Q1095" s="69" t="s">
        <v>3661</v>
      </c>
      <c r="R1095" s="69" t="s">
        <v>3658</v>
      </c>
      <c r="S1095" s="69" t="s">
        <v>3659</v>
      </c>
      <c r="T1095" s="69" t="s">
        <v>3659</v>
      </c>
      <c r="V1095" s="211"/>
    </row>
    <row r="1096" spans="1:22" ht="14.4" x14ac:dyDescent="0.3">
      <c r="A1096" s="69" t="s">
        <v>1416</v>
      </c>
      <c r="B1096" s="69" t="s">
        <v>1417</v>
      </c>
      <c r="C1096" s="69" t="s">
        <v>3660</v>
      </c>
      <c r="D1096" s="69">
        <v>4.12</v>
      </c>
      <c r="E1096" s="69">
        <v>4.67</v>
      </c>
      <c r="F1096" s="69">
        <v>5.67</v>
      </c>
      <c r="G1096" s="69">
        <v>5.69</v>
      </c>
      <c r="H1096" s="69">
        <v>5.55</v>
      </c>
      <c r="I1096" s="69">
        <v>4.67</v>
      </c>
      <c r="J1096" s="69">
        <v>5.09</v>
      </c>
      <c r="K1096" s="69">
        <v>5.34</v>
      </c>
      <c r="L1096" s="69">
        <v>5.47</v>
      </c>
      <c r="M1096" s="69">
        <v>5.24</v>
      </c>
      <c r="N1096" s="69">
        <v>5.48</v>
      </c>
      <c r="O1096" s="69">
        <v>5.29</v>
      </c>
      <c r="P1096" s="69" t="s">
        <v>20</v>
      </c>
      <c r="Q1096" s="69" t="s">
        <v>3661</v>
      </c>
      <c r="R1096" s="69" t="s">
        <v>3658</v>
      </c>
      <c r="S1096" s="69" t="s">
        <v>3659</v>
      </c>
      <c r="T1096" s="69" t="s">
        <v>3659</v>
      </c>
      <c r="V1096" s="211"/>
    </row>
    <row r="1097" spans="1:22" ht="14.4" x14ac:dyDescent="0.3">
      <c r="A1097" s="69" t="s">
        <v>200</v>
      </c>
      <c r="B1097" s="69" t="s">
        <v>1497</v>
      </c>
      <c r="C1097" s="69" t="s">
        <v>3666</v>
      </c>
      <c r="D1097" s="69">
        <v>555</v>
      </c>
      <c r="E1097" s="69">
        <v>555</v>
      </c>
      <c r="F1097" s="69">
        <v>555</v>
      </c>
      <c r="G1097" s="69">
        <v>555</v>
      </c>
      <c r="H1097" s="69">
        <v>555</v>
      </c>
      <c r="I1097" s="69">
        <v>555</v>
      </c>
      <c r="J1097" s="69">
        <v>555</v>
      </c>
      <c r="K1097" s="69">
        <v>555</v>
      </c>
      <c r="L1097" s="69">
        <v>555</v>
      </c>
      <c r="M1097" s="69">
        <v>555</v>
      </c>
      <c r="N1097" s="69">
        <v>555</v>
      </c>
      <c r="O1097" s="69">
        <v>555</v>
      </c>
      <c r="P1097" s="69" t="s">
        <v>20</v>
      </c>
      <c r="Q1097" s="69" t="s">
        <v>3661</v>
      </c>
      <c r="R1097" s="69" t="s">
        <v>3658</v>
      </c>
      <c r="S1097" s="69" t="s">
        <v>3659</v>
      </c>
      <c r="T1097" s="69" t="s">
        <v>3659</v>
      </c>
      <c r="V1097" s="211"/>
    </row>
    <row r="1098" spans="1:22" ht="14.4" x14ac:dyDescent="0.3">
      <c r="A1098" s="69" t="s">
        <v>853</v>
      </c>
      <c r="B1098" s="69" t="s">
        <v>2153</v>
      </c>
      <c r="C1098" s="69" t="s">
        <v>3666</v>
      </c>
      <c r="D1098" s="69">
        <v>555</v>
      </c>
      <c r="E1098" s="69">
        <v>555</v>
      </c>
      <c r="F1098" s="69">
        <v>555</v>
      </c>
      <c r="G1098" s="69">
        <v>555</v>
      </c>
      <c r="H1098" s="69">
        <v>555</v>
      </c>
      <c r="I1098" s="69">
        <v>555</v>
      </c>
      <c r="J1098" s="69">
        <v>555</v>
      </c>
      <c r="K1098" s="69">
        <v>555</v>
      </c>
      <c r="L1098" s="69">
        <v>555</v>
      </c>
      <c r="M1098" s="69">
        <v>555</v>
      </c>
      <c r="N1098" s="69">
        <v>555</v>
      </c>
      <c r="O1098" s="69">
        <v>555</v>
      </c>
      <c r="P1098" s="69" t="s">
        <v>20</v>
      </c>
      <c r="Q1098" s="69" t="s">
        <v>3661</v>
      </c>
      <c r="R1098" s="69" t="s">
        <v>3658</v>
      </c>
      <c r="S1098" s="69" t="s">
        <v>3659</v>
      </c>
      <c r="T1098" s="69" t="s">
        <v>3659</v>
      </c>
      <c r="V1098" s="211"/>
    </row>
    <row r="1099" spans="1:22" ht="14.4" x14ac:dyDescent="0.3">
      <c r="A1099" s="69" t="s">
        <v>1453</v>
      </c>
      <c r="B1099" s="69" t="s">
        <v>1454</v>
      </c>
      <c r="C1099" s="69" t="s">
        <v>3666</v>
      </c>
      <c r="D1099" s="69">
        <v>0.08</v>
      </c>
      <c r="E1099" s="69">
        <v>0.06</v>
      </c>
      <c r="F1099" s="69">
        <v>0.36</v>
      </c>
      <c r="G1099" s="69">
        <v>0.3</v>
      </c>
      <c r="H1099" s="69">
        <v>0.32</v>
      </c>
      <c r="I1099" s="69">
        <v>0.62</v>
      </c>
      <c r="J1099" s="69">
        <v>0.78</v>
      </c>
      <c r="K1099" s="69">
        <v>0.54</v>
      </c>
      <c r="L1099" s="69">
        <v>0.28000000000000003</v>
      </c>
      <c r="M1099" s="69">
        <v>0.04</v>
      </c>
      <c r="N1099" s="69">
        <v>0.04</v>
      </c>
      <c r="O1099" s="69">
        <v>0</v>
      </c>
      <c r="P1099" s="69" t="s">
        <v>19</v>
      </c>
      <c r="Q1099" s="69" t="s">
        <v>3661</v>
      </c>
      <c r="R1099" s="69" t="s">
        <v>3658</v>
      </c>
      <c r="S1099" s="69" t="s">
        <v>3659</v>
      </c>
      <c r="T1099" s="69" t="s">
        <v>3659</v>
      </c>
      <c r="V1099" s="211"/>
    </row>
    <row r="1100" spans="1:22" ht="14.4" x14ac:dyDescent="0.3">
      <c r="A1100" s="69" t="s">
        <v>2405</v>
      </c>
      <c r="B1100" s="69" t="s">
        <v>2406</v>
      </c>
      <c r="C1100" s="69" t="s">
        <v>3666</v>
      </c>
      <c r="D1100" s="69">
        <v>0.1</v>
      </c>
      <c r="E1100" s="69">
        <v>0.08</v>
      </c>
      <c r="F1100" s="69">
        <v>0.45</v>
      </c>
      <c r="G1100" s="69">
        <v>0.38</v>
      </c>
      <c r="H1100" s="69">
        <v>0.4</v>
      </c>
      <c r="I1100" s="69">
        <v>0.78</v>
      </c>
      <c r="J1100" s="69">
        <v>0.98</v>
      </c>
      <c r="K1100" s="69">
        <v>0.68</v>
      </c>
      <c r="L1100" s="69">
        <v>0.35</v>
      </c>
      <c r="M1100" s="69">
        <v>0.05</v>
      </c>
      <c r="N1100" s="69">
        <v>0.05</v>
      </c>
      <c r="O1100" s="69">
        <v>0</v>
      </c>
      <c r="P1100" s="69" t="s">
        <v>19</v>
      </c>
      <c r="Q1100" s="69" t="s">
        <v>3661</v>
      </c>
      <c r="R1100" s="69" t="s">
        <v>3658</v>
      </c>
      <c r="S1100" s="69" t="s">
        <v>3659</v>
      </c>
      <c r="T1100" s="69" t="s">
        <v>3659</v>
      </c>
      <c r="V1100" s="211"/>
    </row>
    <row r="1101" spans="1:22" ht="14.4" x14ac:dyDescent="0.3">
      <c r="A1101" s="69" t="s">
        <v>3111</v>
      </c>
      <c r="B1101" s="69" t="s">
        <v>3112</v>
      </c>
      <c r="C1101" s="69" t="s">
        <v>3666</v>
      </c>
      <c r="D1101" s="69">
        <v>0.1</v>
      </c>
      <c r="E1101" s="69">
        <v>0.08</v>
      </c>
      <c r="F1101" s="69">
        <v>0.45</v>
      </c>
      <c r="G1101" s="69">
        <v>0.38</v>
      </c>
      <c r="H1101" s="69">
        <v>0.4</v>
      </c>
      <c r="I1101" s="69">
        <v>0.78</v>
      </c>
      <c r="J1101" s="69">
        <v>0.98</v>
      </c>
      <c r="K1101" s="69">
        <v>0.68</v>
      </c>
      <c r="L1101" s="69">
        <v>0.35</v>
      </c>
      <c r="M1101" s="69">
        <v>0.05</v>
      </c>
      <c r="N1101" s="69">
        <v>0.05</v>
      </c>
      <c r="O1101" s="69">
        <v>0</v>
      </c>
      <c r="P1101" s="69" t="s">
        <v>19</v>
      </c>
      <c r="Q1101" s="69" t="s">
        <v>3661</v>
      </c>
      <c r="R1101" s="69" t="s">
        <v>3658</v>
      </c>
      <c r="S1101" s="69" t="s">
        <v>3659</v>
      </c>
      <c r="T1101" s="69" t="s">
        <v>3659</v>
      </c>
      <c r="V1101" s="211"/>
    </row>
    <row r="1102" spans="1:22" ht="14.4" x14ac:dyDescent="0.3">
      <c r="A1102" s="69" t="s">
        <v>413</v>
      </c>
      <c r="B1102" s="69" t="s">
        <v>414</v>
      </c>
      <c r="C1102" s="69" t="s">
        <v>3666</v>
      </c>
      <c r="D1102" s="69">
        <v>0.14000000000000001</v>
      </c>
      <c r="E1102" s="69">
        <v>0.11</v>
      </c>
      <c r="F1102" s="69">
        <v>0.63</v>
      </c>
      <c r="G1102" s="69">
        <v>0.53</v>
      </c>
      <c r="H1102" s="69">
        <v>0.56000000000000005</v>
      </c>
      <c r="I1102" s="69">
        <v>1.0900000000000001</v>
      </c>
      <c r="J1102" s="69">
        <v>1.37</v>
      </c>
      <c r="K1102" s="69">
        <v>0.95</v>
      </c>
      <c r="L1102" s="69">
        <v>0.49</v>
      </c>
      <c r="M1102" s="69">
        <v>7.0000000000000007E-2</v>
      </c>
      <c r="N1102" s="69">
        <v>7.0000000000000007E-2</v>
      </c>
      <c r="O1102" s="69">
        <v>0</v>
      </c>
      <c r="P1102" s="69" t="s">
        <v>19</v>
      </c>
      <c r="Q1102" s="69" t="s">
        <v>3661</v>
      </c>
      <c r="R1102" s="69" t="s">
        <v>3658</v>
      </c>
      <c r="S1102" s="69" t="s">
        <v>3659</v>
      </c>
      <c r="T1102" s="69" t="s">
        <v>3659</v>
      </c>
      <c r="V1102" s="211"/>
    </row>
    <row r="1103" spans="1:22" ht="14.4" x14ac:dyDescent="0.3">
      <c r="A1103" s="69" t="s">
        <v>3178</v>
      </c>
      <c r="B1103" s="69" t="s">
        <v>3179</v>
      </c>
      <c r="C1103" s="69" t="s">
        <v>3666</v>
      </c>
      <c r="D1103" s="69">
        <v>0.14000000000000001</v>
      </c>
      <c r="E1103" s="69">
        <v>0.11</v>
      </c>
      <c r="F1103" s="69">
        <v>0.63</v>
      </c>
      <c r="G1103" s="69">
        <v>0.53</v>
      </c>
      <c r="H1103" s="69">
        <v>0.56000000000000005</v>
      </c>
      <c r="I1103" s="69">
        <v>1.0900000000000001</v>
      </c>
      <c r="J1103" s="69">
        <v>1.37</v>
      </c>
      <c r="K1103" s="69">
        <v>0.95</v>
      </c>
      <c r="L1103" s="69">
        <v>0.49</v>
      </c>
      <c r="M1103" s="69">
        <v>7.0000000000000007E-2</v>
      </c>
      <c r="N1103" s="69">
        <v>7.0000000000000007E-2</v>
      </c>
      <c r="O1103" s="69">
        <v>0</v>
      </c>
      <c r="P1103" s="69" t="s">
        <v>19</v>
      </c>
      <c r="Q1103" s="69" t="s">
        <v>3661</v>
      </c>
      <c r="R1103" s="69" t="s">
        <v>3658</v>
      </c>
      <c r="S1103" s="69" t="s">
        <v>3659</v>
      </c>
      <c r="T1103" s="69" t="s">
        <v>3659</v>
      </c>
      <c r="V1103" s="211"/>
    </row>
    <row r="1104" spans="1:22" ht="14.4" x14ac:dyDescent="0.3">
      <c r="A1104" s="69" t="s">
        <v>3406</v>
      </c>
      <c r="B1104" s="69" t="s">
        <v>3407</v>
      </c>
      <c r="C1104" s="69" t="s">
        <v>3666</v>
      </c>
      <c r="D1104" s="69">
        <v>0.06</v>
      </c>
      <c r="E1104" s="69">
        <v>0.05</v>
      </c>
      <c r="F1104" s="69">
        <v>0.27</v>
      </c>
      <c r="G1104" s="69">
        <v>0.23</v>
      </c>
      <c r="H1104" s="69">
        <v>0.24</v>
      </c>
      <c r="I1104" s="69">
        <v>0.47</v>
      </c>
      <c r="J1104" s="69">
        <v>0.59</v>
      </c>
      <c r="K1104" s="69">
        <v>0.41</v>
      </c>
      <c r="L1104" s="69">
        <v>0.21</v>
      </c>
      <c r="M1104" s="69">
        <v>0.03</v>
      </c>
      <c r="N1104" s="69">
        <v>0.03</v>
      </c>
      <c r="O1104" s="69">
        <v>0</v>
      </c>
      <c r="P1104" s="69" t="s">
        <v>19</v>
      </c>
      <c r="Q1104" s="69" t="s">
        <v>3661</v>
      </c>
      <c r="R1104" s="69" t="s">
        <v>3658</v>
      </c>
      <c r="S1104" s="69" t="s">
        <v>3659</v>
      </c>
      <c r="T1104" s="69" t="s">
        <v>3659</v>
      </c>
      <c r="V1104" s="211"/>
    </row>
    <row r="1105" spans="1:22" ht="14.4" x14ac:dyDescent="0.3">
      <c r="A1105" s="69" t="s">
        <v>1996</v>
      </c>
      <c r="B1105" s="69" t="s">
        <v>1997</v>
      </c>
      <c r="C1105" s="69" t="s">
        <v>3666</v>
      </c>
      <c r="D1105" s="69">
        <v>0</v>
      </c>
      <c r="E1105" s="69">
        <v>0</v>
      </c>
      <c r="F1105" s="69">
        <v>0</v>
      </c>
      <c r="G1105" s="69">
        <v>0</v>
      </c>
      <c r="H1105" s="69">
        <v>0</v>
      </c>
      <c r="I1105" s="69">
        <v>0</v>
      </c>
      <c r="J1105" s="69">
        <v>0</v>
      </c>
      <c r="K1105" s="69">
        <v>0</v>
      </c>
      <c r="L1105" s="69">
        <v>0</v>
      </c>
      <c r="M1105" s="69">
        <v>0</v>
      </c>
      <c r="N1105" s="69">
        <v>0</v>
      </c>
      <c r="O1105" s="69">
        <v>0</v>
      </c>
      <c r="P1105" s="69" t="s">
        <v>19</v>
      </c>
      <c r="Q1105" s="69" t="s">
        <v>3661</v>
      </c>
      <c r="R1105" s="69" t="s">
        <v>3663</v>
      </c>
      <c r="S1105" s="69" t="s">
        <v>3659</v>
      </c>
      <c r="T1105" s="69" t="s">
        <v>3659</v>
      </c>
      <c r="V1105" s="211"/>
    </row>
    <row r="1106" spans="1:22" ht="14.4" x14ac:dyDescent="0.3">
      <c r="A1106" s="69" t="s">
        <v>525</v>
      </c>
      <c r="B1106" s="69" t="s">
        <v>526</v>
      </c>
      <c r="C1106" s="69" t="s">
        <v>3666</v>
      </c>
      <c r="D1106" s="69">
        <v>0.76</v>
      </c>
      <c r="E1106" s="69">
        <v>0.75</v>
      </c>
      <c r="F1106" s="69">
        <v>1.21</v>
      </c>
      <c r="G1106" s="69">
        <v>1.7</v>
      </c>
      <c r="H1106" s="69">
        <v>1.28</v>
      </c>
      <c r="I1106" s="69">
        <v>0.84</v>
      </c>
      <c r="J1106" s="69">
        <v>0.45</v>
      </c>
      <c r="K1106" s="69">
        <v>0.57999999999999996</v>
      </c>
      <c r="L1106" s="69">
        <v>0.54</v>
      </c>
      <c r="M1106" s="69">
        <v>0.57999999999999996</v>
      </c>
      <c r="N1106" s="69">
        <v>0.63</v>
      </c>
      <c r="O1106" s="69">
        <v>0.9</v>
      </c>
      <c r="P1106" s="69" t="s">
        <v>19</v>
      </c>
      <c r="Q1106" s="69" t="s">
        <v>3661</v>
      </c>
      <c r="R1106" s="69" t="s">
        <v>3658</v>
      </c>
      <c r="S1106" s="69" t="s">
        <v>3659</v>
      </c>
      <c r="T1106" s="69" t="s">
        <v>3659</v>
      </c>
      <c r="V1106" s="211"/>
    </row>
    <row r="1107" spans="1:22" ht="14.4" x14ac:dyDescent="0.3">
      <c r="A1107" s="69" t="s">
        <v>1023</v>
      </c>
      <c r="B1107" s="69" t="s">
        <v>1024</v>
      </c>
      <c r="C1107" s="69" t="s">
        <v>3666</v>
      </c>
      <c r="D1107" s="69">
        <v>0.76</v>
      </c>
      <c r="E1107" s="69">
        <v>0.98</v>
      </c>
      <c r="F1107" s="69">
        <v>1.33</v>
      </c>
      <c r="G1107" s="69">
        <v>1.69</v>
      </c>
      <c r="H1107" s="69">
        <v>1.72</v>
      </c>
      <c r="I1107" s="69">
        <v>1.57</v>
      </c>
      <c r="J1107" s="69">
        <v>1.86</v>
      </c>
      <c r="K1107" s="69">
        <v>1.77</v>
      </c>
      <c r="L1107" s="69">
        <v>1.67</v>
      </c>
      <c r="M1107" s="69">
        <v>1.41</v>
      </c>
      <c r="N1107" s="69">
        <v>1.39</v>
      </c>
      <c r="O1107" s="69">
        <v>1.28</v>
      </c>
      <c r="P1107" s="69" t="s">
        <v>19</v>
      </c>
      <c r="Q1107" s="69" t="s">
        <v>3661</v>
      </c>
      <c r="R1107" s="69" t="s">
        <v>3658</v>
      </c>
      <c r="S1107" s="69" t="s">
        <v>3659</v>
      </c>
      <c r="T1107" s="69" t="s">
        <v>3659</v>
      </c>
      <c r="V1107" s="211"/>
    </row>
    <row r="1108" spans="1:22" ht="14.4" x14ac:dyDescent="0.3">
      <c r="A1108" s="69" t="s">
        <v>4210</v>
      </c>
      <c r="B1108" s="69" t="s">
        <v>4210</v>
      </c>
      <c r="C1108" s="69" t="s">
        <v>3666</v>
      </c>
      <c r="D1108" s="69">
        <v>0.1</v>
      </c>
      <c r="E1108" s="69">
        <v>0.1</v>
      </c>
      <c r="F1108" s="69">
        <v>0.15</v>
      </c>
      <c r="G1108" s="69">
        <v>0.11</v>
      </c>
      <c r="H1108" s="69">
        <v>0.13</v>
      </c>
      <c r="I1108" s="69">
        <v>0.24</v>
      </c>
      <c r="J1108" s="69">
        <v>0.42</v>
      </c>
      <c r="K1108" s="69">
        <v>0.4</v>
      </c>
      <c r="L1108" s="69">
        <v>0.4</v>
      </c>
      <c r="M1108" s="69">
        <v>0.5</v>
      </c>
      <c r="N1108" s="69">
        <v>0.22</v>
      </c>
      <c r="O1108" s="69">
        <v>0.22</v>
      </c>
      <c r="P1108" s="69" t="s">
        <v>20</v>
      </c>
      <c r="Q1108" s="69" t="s">
        <v>3661</v>
      </c>
      <c r="R1108" s="69" t="s">
        <v>3658</v>
      </c>
      <c r="S1108" s="69" t="s">
        <v>3659</v>
      </c>
      <c r="T1108" s="69" t="s">
        <v>3659</v>
      </c>
      <c r="V1108" s="213" t="s">
        <v>20</v>
      </c>
    </row>
    <row r="1109" spans="1:22" ht="14.4" x14ac:dyDescent="0.3">
      <c r="A1109" s="69" t="s">
        <v>4211</v>
      </c>
      <c r="B1109" s="69" t="s">
        <v>4211</v>
      </c>
      <c r="C1109" s="69" t="s">
        <v>3666</v>
      </c>
      <c r="D1109" s="69">
        <v>0.15</v>
      </c>
      <c r="E1109" s="69">
        <v>0.18</v>
      </c>
      <c r="F1109" s="69">
        <v>0.11</v>
      </c>
      <c r="G1109" s="69">
        <v>0.11</v>
      </c>
      <c r="H1109" s="69">
        <v>0.15</v>
      </c>
      <c r="I1109" s="69">
        <v>0.3</v>
      </c>
      <c r="J1109" s="69">
        <v>0.4</v>
      </c>
      <c r="K1109" s="69">
        <v>0.4</v>
      </c>
      <c r="L1109" s="69">
        <v>0.4</v>
      </c>
      <c r="M1109" s="69">
        <v>0.3</v>
      </c>
      <c r="N1109" s="69">
        <v>0.15</v>
      </c>
      <c r="O1109" s="69">
        <v>0.12</v>
      </c>
      <c r="P1109" s="69" t="s">
        <v>20</v>
      </c>
      <c r="Q1109" s="69" t="s">
        <v>3661</v>
      </c>
      <c r="R1109" s="69" t="s">
        <v>3658</v>
      </c>
      <c r="S1109" s="69" t="s">
        <v>3659</v>
      </c>
      <c r="T1109" s="69" t="s">
        <v>3659</v>
      </c>
      <c r="V1109" s="213" t="s">
        <v>20</v>
      </c>
    </row>
    <row r="1110" spans="1:22" ht="14.4" x14ac:dyDescent="0.3">
      <c r="A1110" s="69" t="s">
        <v>4212</v>
      </c>
      <c r="B1110" s="69" t="s">
        <v>4212</v>
      </c>
      <c r="C1110" s="69" t="s">
        <v>3666</v>
      </c>
      <c r="D1110" s="69">
        <v>0</v>
      </c>
      <c r="E1110" s="69">
        <v>0</v>
      </c>
      <c r="F1110" s="69">
        <v>0.1</v>
      </c>
      <c r="G1110" s="69">
        <v>0.35</v>
      </c>
      <c r="H1110" s="69">
        <v>0.35</v>
      </c>
      <c r="I1110" s="69">
        <v>0.4</v>
      </c>
      <c r="J1110" s="69">
        <v>0.6</v>
      </c>
      <c r="K1110" s="69">
        <v>0.6</v>
      </c>
      <c r="L1110" s="69">
        <v>0.4</v>
      </c>
      <c r="M1110" s="69">
        <v>0.25</v>
      </c>
      <c r="N1110" s="69">
        <v>0.2</v>
      </c>
      <c r="O1110" s="69">
        <v>0.17</v>
      </c>
      <c r="P1110" s="69" t="s">
        <v>20</v>
      </c>
      <c r="Q1110" s="69" t="s">
        <v>3661</v>
      </c>
      <c r="R1110" s="69" t="s">
        <v>3658</v>
      </c>
      <c r="S1110" s="69" t="s">
        <v>3659</v>
      </c>
      <c r="T1110" s="69" t="s">
        <v>3659</v>
      </c>
      <c r="V1110" s="213" t="s">
        <v>20</v>
      </c>
    </row>
    <row r="1111" spans="1:22" ht="14.4" x14ac:dyDescent="0.3">
      <c r="A1111" s="69" t="s">
        <v>4213</v>
      </c>
      <c r="B1111" s="69" t="s">
        <v>4213</v>
      </c>
      <c r="C1111" s="69" t="s">
        <v>3666</v>
      </c>
      <c r="D1111" s="69">
        <v>0</v>
      </c>
      <c r="E1111" s="69">
        <v>0</v>
      </c>
      <c r="F1111" s="69">
        <v>0</v>
      </c>
      <c r="G1111" s="69">
        <v>0.4</v>
      </c>
      <c r="H1111" s="69">
        <v>0.35</v>
      </c>
      <c r="I1111" s="69">
        <v>0.4</v>
      </c>
      <c r="J1111" s="69">
        <v>0.6</v>
      </c>
      <c r="K1111" s="69">
        <v>0.6</v>
      </c>
      <c r="L1111" s="69">
        <v>0.4</v>
      </c>
      <c r="M1111" s="69">
        <v>0.25</v>
      </c>
      <c r="N1111" s="69">
        <v>0.2</v>
      </c>
      <c r="O1111" s="69">
        <v>0.16</v>
      </c>
      <c r="P1111" s="69" t="s">
        <v>20</v>
      </c>
      <c r="Q1111" s="69" t="s">
        <v>3661</v>
      </c>
      <c r="R1111" s="69" t="s">
        <v>3658</v>
      </c>
      <c r="S1111" s="69" t="s">
        <v>3659</v>
      </c>
      <c r="T1111" s="69" t="s">
        <v>3659</v>
      </c>
      <c r="V1111" s="213" t="s">
        <v>20</v>
      </c>
    </row>
    <row r="1112" spans="1:22" ht="14.4" x14ac:dyDescent="0.3">
      <c r="A1112" s="69" t="s">
        <v>4214</v>
      </c>
      <c r="B1112" s="69" t="s">
        <v>4214</v>
      </c>
      <c r="C1112" s="69" t="s">
        <v>3666</v>
      </c>
      <c r="D1112" s="69">
        <v>0</v>
      </c>
      <c r="E1112" s="69">
        <v>0</v>
      </c>
      <c r="F1112" s="69">
        <v>0</v>
      </c>
      <c r="G1112" s="69">
        <v>0.4</v>
      </c>
      <c r="H1112" s="69">
        <v>0.35</v>
      </c>
      <c r="I1112" s="69">
        <v>0.4</v>
      </c>
      <c r="J1112" s="69">
        <v>0.6</v>
      </c>
      <c r="K1112" s="69">
        <v>0.65</v>
      </c>
      <c r="L1112" s="69">
        <v>0.4</v>
      </c>
      <c r="M1112" s="69">
        <v>0.25</v>
      </c>
      <c r="N1112" s="69">
        <v>0.2</v>
      </c>
      <c r="O1112" s="69">
        <v>0.15</v>
      </c>
      <c r="P1112" s="69" t="s">
        <v>20</v>
      </c>
      <c r="Q1112" s="69" t="s">
        <v>3661</v>
      </c>
      <c r="R1112" s="69" t="s">
        <v>3658</v>
      </c>
      <c r="S1112" s="69" t="s">
        <v>3659</v>
      </c>
      <c r="T1112" s="69" t="s">
        <v>3659</v>
      </c>
      <c r="V1112" s="213" t="s">
        <v>20</v>
      </c>
    </row>
    <row r="1113" spans="1:22" ht="14.4" x14ac:dyDescent="0.3">
      <c r="A1113" s="69" t="s">
        <v>4215</v>
      </c>
      <c r="B1113" s="69" t="s">
        <v>4215</v>
      </c>
      <c r="C1113" s="69" t="s">
        <v>3666</v>
      </c>
      <c r="D1113" s="69">
        <v>0</v>
      </c>
      <c r="E1113" s="69">
        <v>0</v>
      </c>
      <c r="F1113" s="69">
        <v>0</v>
      </c>
      <c r="G1113" s="69">
        <v>0.4</v>
      </c>
      <c r="H1113" s="69">
        <v>0.35</v>
      </c>
      <c r="I1113" s="69">
        <v>0.4</v>
      </c>
      <c r="J1113" s="69">
        <v>0.6</v>
      </c>
      <c r="K1113" s="69">
        <v>0.65</v>
      </c>
      <c r="L1113" s="69">
        <v>0.4</v>
      </c>
      <c r="M1113" s="69">
        <v>0.25</v>
      </c>
      <c r="N1113" s="69">
        <v>0.2</v>
      </c>
      <c r="O1113" s="69">
        <v>0.15</v>
      </c>
      <c r="P1113" s="69" t="s">
        <v>20</v>
      </c>
      <c r="Q1113" s="69" t="s">
        <v>3661</v>
      </c>
      <c r="R1113" s="69" t="s">
        <v>3658</v>
      </c>
      <c r="S1113" s="69" t="s">
        <v>3659</v>
      </c>
      <c r="T1113" s="69" t="s">
        <v>3659</v>
      </c>
      <c r="V1113" s="213" t="s">
        <v>20</v>
      </c>
    </row>
    <row r="1114" spans="1:22" ht="14.4" x14ac:dyDescent="0.3">
      <c r="A1114" s="69" t="s">
        <v>186</v>
      </c>
      <c r="B1114" s="69" t="s">
        <v>186</v>
      </c>
      <c r="C1114" s="69" t="s">
        <v>3666</v>
      </c>
      <c r="D1114" s="69">
        <v>0</v>
      </c>
      <c r="E1114" s="69">
        <v>0</v>
      </c>
      <c r="F1114" s="69">
        <v>0</v>
      </c>
      <c r="G1114" s="69">
        <v>0</v>
      </c>
      <c r="H1114" s="69">
        <v>0</v>
      </c>
      <c r="I1114" s="69">
        <v>0</v>
      </c>
      <c r="J1114" s="69">
        <v>0.4</v>
      </c>
      <c r="K1114" s="69">
        <v>0.5</v>
      </c>
      <c r="L1114" s="69">
        <v>0.95</v>
      </c>
      <c r="M1114" s="69">
        <v>0</v>
      </c>
      <c r="N1114" s="69">
        <v>0</v>
      </c>
      <c r="O1114" s="69">
        <v>0</v>
      </c>
      <c r="P1114" s="69" t="s">
        <v>20</v>
      </c>
      <c r="Q1114" s="69" t="s">
        <v>3661</v>
      </c>
      <c r="R1114" s="69" t="s">
        <v>3658</v>
      </c>
      <c r="S1114" s="69" t="s">
        <v>3659</v>
      </c>
      <c r="T1114" s="69" t="s">
        <v>3659</v>
      </c>
      <c r="V1114" s="213" t="s">
        <v>20</v>
      </c>
    </row>
    <row r="1115" spans="1:22" ht="14.4" x14ac:dyDescent="0.3">
      <c r="A1115" s="69" t="s">
        <v>2251</v>
      </c>
      <c r="B1115" s="69" t="s">
        <v>2251</v>
      </c>
      <c r="C1115" s="69" t="s">
        <v>3666</v>
      </c>
      <c r="D1115" s="69">
        <v>0</v>
      </c>
      <c r="E1115" s="69">
        <v>0</v>
      </c>
      <c r="F1115" s="69">
        <v>0</v>
      </c>
      <c r="G1115" s="69">
        <v>0</v>
      </c>
      <c r="H1115" s="69">
        <v>0</v>
      </c>
      <c r="I1115" s="69">
        <v>0</v>
      </c>
      <c r="J1115" s="69">
        <v>0.4</v>
      </c>
      <c r="K1115" s="69">
        <v>0.5</v>
      </c>
      <c r="L1115" s="69">
        <v>0.95</v>
      </c>
      <c r="M1115" s="69">
        <v>0</v>
      </c>
      <c r="N1115" s="69">
        <v>0</v>
      </c>
      <c r="O1115" s="69">
        <v>0</v>
      </c>
      <c r="P1115" s="69" t="s">
        <v>20</v>
      </c>
      <c r="Q1115" s="69" t="s">
        <v>3661</v>
      </c>
      <c r="R1115" s="69" t="s">
        <v>3658</v>
      </c>
      <c r="S1115" s="69" t="s">
        <v>3659</v>
      </c>
      <c r="T1115" s="69" t="s">
        <v>3659</v>
      </c>
      <c r="V1115" s="213" t="s">
        <v>20</v>
      </c>
    </row>
    <row r="1116" spans="1:22" ht="14.4" x14ac:dyDescent="0.3">
      <c r="A1116" s="69" t="s">
        <v>1099</v>
      </c>
      <c r="B1116" s="69" t="s">
        <v>1099</v>
      </c>
      <c r="C1116" s="69" t="s">
        <v>3666</v>
      </c>
      <c r="D1116" s="69">
        <v>0</v>
      </c>
      <c r="E1116" s="69">
        <v>0</v>
      </c>
      <c r="F1116" s="69">
        <v>0</v>
      </c>
      <c r="G1116" s="69">
        <v>0</v>
      </c>
      <c r="H1116" s="69">
        <v>0</v>
      </c>
      <c r="I1116" s="69">
        <v>0</v>
      </c>
      <c r="J1116" s="69">
        <v>0.4</v>
      </c>
      <c r="K1116" s="69">
        <v>0.5</v>
      </c>
      <c r="L1116" s="69">
        <v>0.95</v>
      </c>
      <c r="M1116" s="69">
        <v>0</v>
      </c>
      <c r="N1116" s="69">
        <v>0</v>
      </c>
      <c r="O1116" s="69">
        <v>0</v>
      </c>
      <c r="P1116" s="69" t="s">
        <v>20</v>
      </c>
      <c r="Q1116" s="69" t="s">
        <v>3661</v>
      </c>
      <c r="R1116" s="69" t="s">
        <v>3658</v>
      </c>
      <c r="S1116" s="69" t="s">
        <v>3659</v>
      </c>
      <c r="T1116" s="69" t="s">
        <v>3659</v>
      </c>
      <c r="V1116" s="213" t="s">
        <v>20</v>
      </c>
    </row>
    <row r="1117" spans="1:22" ht="14.4" x14ac:dyDescent="0.3">
      <c r="A1117" s="69" t="s">
        <v>1658</v>
      </c>
      <c r="B1117" s="69" t="s">
        <v>1658</v>
      </c>
      <c r="C1117" s="69" t="s">
        <v>3666</v>
      </c>
      <c r="D1117" s="69">
        <v>0</v>
      </c>
      <c r="E1117" s="69">
        <v>0</v>
      </c>
      <c r="F1117" s="69">
        <v>0</v>
      </c>
      <c r="G1117" s="69">
        <v>0</v>
      </c>
      <c r="H1117" s="69">
        <v>0</v>
      </c>
      <c r="I1117" s="69">
        <v>0</v>
      </c>
      <c r="J1117" s="69">
        <v>0</v>
      </c>
      <c r="K1117" s="69">
        <v>0.1</v>
      </c>
      <c r="L1117" s="69">
        <v>0.9</v>
      </c>
      <c r="M1117" s="69">
        <v>0</v>
      </c>
      <c r="N1117" s="69">
        <v>0</v>
      </c>
      <c r="O1117" s="69">
        <v>0</v>
      </c>
      <c r="P1117" s="69" t="s">
        <v>20</v>
      </c>
      <c r="Q1117" s="69" t="s">
        <v>3661</v>
      </c>
      <c r="R1117" s="69" t="s">
        <v>3658</v>
      </c>
      <c r="S1117" s="69" t="s">
        <v>3659</v>
      </c>
      <c r="T1117" s="69" t="s">
        <v>3659</v>
      </c>
      <c r="V1117" s="213" t="s">
        <v>20</v>
      </c>
    </row>
    <row r="1118" spans="1:22" ht="14.4" x14ac:dyDescent="0.3">
      <c r="A1118" s="69" t="s">
        <v>973</v>
      </c>
      <c r="B1118" s="69" t="s">
        <v>973</v>
      </c>
      <c r="C1118" s="69" t="s">
        <v>3666</v>
      </c>
      <c r="D1118" s="69">
        <v>0</v>
      </c>
      <c r="E1118" s="69">
        <v>0</v>
      </c>
      <c r="F1118" s="69">
        <v>0</v>
      </c>
      <c r="G1118" s="69">
        <v>0</v>
      </c>
      <c r="H1118" s="69">
        <v>0</v>
      </c>
      <c r="I1118" s="69">
        <v>0</v>
      </c>
      <c r="J1118" s="69">
        <v>0</v>
      </c>
      <c r="K1118" s="69">
        <v>0</v>
      </c>
      <c r="L1118" s="69">
        <v>0</v>
      </c>
      <c r="M1118" s="69">
        <v>0</v>
      </c>
      <c r="N1118" s="69">
        <v>0</v>
      </c>
      <c r="O1118" s="69">
        <v>0</v>
      </c>
      <c r="P1118" s="69" t="s">
        <v>20</v>
      </c>
      <c r="Q1118" s="69" t="s">
        <v>3661</v>
      </c>
      <c r="R1118" s="69" t="s">
        <v>3658</v>
      </c>
      <c r="S1118" s="69" t="s">
        <v>3659</v>
      </c>
      <c r="T1118" s="69" t="s">
        <v>3659</v>
      </c>
      <c r="V1118" s="213" t="s">
        <v>20</v>
      </c>
    </row>
    <row r="1119" spans="1:22" ht="14.4" x14ac:dyDescent="0.3">
      <c r="A1119" s="69" t="s">
        <v>657</v>
      </c>
      <c r="B1119" s="69" t="s">
        <v>657</v>
      </c>
      <c r="C1119" s="69" t="s">
        <v>3666</v>
      </c>
      <c r="D1119" s="69">
        <v>0.68</v>
      </c>
      <c r="E1119" s="69">
        <v>0</v>
      </c>
      <c r="F1119" s="69">
        <v>0</v>
      </c>
      <c r="G1119" s="69">
        <v>0</v>
      </c>
      <c r="H1119" s="69">
        <v>0</v>
      </c>
      <c r="I1119" s="69">
        <v>0</v>
      </c>
      <c r="J1119" s="69">
        <v>0</v>
      </c>
      <c r="K1119" s="69">
        <v>0</v>
      </c>
      <c r="L1119" s="69">
        <v>0</v>
      </c>
      <c r="M1119" s="69">
        <v>0</v>
      </c>
      <c r="N1119" s="69">
        <v>0</v>
      </c>
      <c r="O1119" s="69">
        <v>0</v>
      </c>
      <c r="P1119" s="69" t="s">
        <v>20</v>
      </c>
      <c r="Q1119" s="69" t="s">
        <v>3661</v>
      </c>
      <c r="R1119" s="69" t="s">
        <v>3658</v>
      </c>
      <c r="S1119" s="69" t="s">
        <v>3659</v>
      </c>
      <c r="T1119" s="69" t="s">
        <v>3659</v>
      </c>
      <c r="V1119" s="213" t="s">
        <v>20</v>
      </c>
    </row>
    <row r="1120" spans="1:22" ht="14.4" x14ac:dyDescent="0.3">
      <c r="A1120" s="69" t="s">
        <v>1551</v>
      </c>
      <c r="B1120" s="69" t="s">
        <v>1551</v>
      </c>
      <c r="C1120" s="69" t="s">
        <v>3666</v>
      </c>
      <c r="D1120" s="69">
        <v>2.0699999999999998</v>
      </c>
      <c r="E1120" s="69">
        <v>0</v>
      </c>
      <c r="F1120" s="69">
        <v>0</v>
      </c>
      <c r="G1120" s="69">
        <v>0</v>
      </c>
      <c r="H1120" s="69">
        <v>0</v>
      </c>
      <c r="I1120" s="69">
        <v>0</v>
      </c>
      <c r="J1120" s="69">
        <v>0</v>
      </c>
      <c r="K1120" s="69">
        <v>0</v>
      </c>
      <c r="L1120" s="69">
        <v>0</v>
      </c>
      <c r="M1120" s="69">
        <v>0</v>
      </c>
      <c r="N1120" s="69">
        <v>0</v>
      </c>
      <c r="O1120" s="69">
        <v>0</v>
      </c>
      <c r="P1120" s="69" t="s">
        <v>20</v>
      </c>
      <c r="Q1120" s="69" t="s">
        <v>3661</v>
      </c>
      <c r="R1120" s="69" t="s">
        <v>3658</v>
      </c>
      <c r="S1120" s="69" t="s">
        <v>3659</v>
      </c>
      <c r="T1120" s="69" t="s">
        <v>3659</v>
      </c>
      <c r="V1120" s="213" t="s">
        <v>20</v>
      </c>
    </row>
    <row r="1121" spans="1:22" ht="14.4" x14ac:dyDescent="0.3">
      <c r="A1121" s="69" t="s">
        <v>3317</v>
      </c>
      <c r="B1121" s="69" t="s">
        <v>3317</v>
      </c>
      <c r="C1121" s="69" t="s">
        <v>3666</v>
      </c>
      <c r="D1121" s="69">
        <v>9.9499999999999993</v>
      </c>
      <c r="E1121" s="69">
        <v>0</v>
      </c>
      <c r="F1121" s="69">
        <v>0</v>
      </c>
      <c r="G1121" s="69">
        <v>0</v>
      </c>
      <c r="H1121" s="69">
        <v>0</v>
      </c>
      <c r="I1121" s="69">
        <v>0</v>
      </c>
      <c r="J1121" s="69">
        <v>0</v>
      </c>
      <c r="K1121" s="69">
        <v>0</v>
      </c>
      <c r="L1121" s="69">
        <v>0</v>
      </c>
      <c r="M1121" s="69">
        <v>0</v>
      </c>
      <c r="N1121" s="69">
        <v>0</v>
      </c>
      <c r="O1121" s="69">
        <v>0</v>
      </c>
      <c r="P1121" s="69" t="s">
        <v>20</v>
      </c>
      <c r="Q1121" s="69" t="s">
        <v>3661</v>
      </c>
      <c r="R1121" s="69" t="s">
        <v>3658</v>
      </c>
      <c r="S1121" s="69" t="s">
        <v>3659</v>
      </c>
      <c r="T1121" s="69" t="s">
        <v>3659</v>
      </c>
      <c r="V1121" s="213" t="s">
        <v>20</v>
      </c>
    </row>
    <row r="1122" spans="1:22" ht="14.4" x14ac:dyDescent="0.3">
      <c r="A1122" s="69" t="s">
        <v>1452</v>
      </c>
      <c r="B1122" s="69" t="s">
        <v>1452</v>
      </c>
      <c r="C1122" s="69" t="s">
        <v>3666</v>
      </c>
      <c r="D1122" s="69">
        <v>5.8</v>
      </c>
      <c r="E1122" s="69">
        <v>0</v>
      </c>
      <c r="F1122" s="69">
        <v>0</v>
      </c>
      <c r="G1122" s="69">
        <v>0</v>
      </c>
      <c r="H1122" s="69">
        <v>0</v>
      </c>
      <c r="I1122" s="69">
        <v>0</v>
      </c>
      <c r="J1122" s="69">
        <v>0</v>
      </c>
      <c r="K1122" s="69">
        <v>0</v>
      </c>
      <c r="L1122" s="69">
        <v>0</v>
      </c>
      <c r="M1122" s="69">
        <v>0</v>
      </c>
      <c r="N1122" s="69">
        <v>0</v>
      </c>
      <c r="O1122" s="69">
        <v>0</v>
      </c>
      <c r="P1122" s="69" t="s">
        <v>20</v>
      </c>
      <c r="Q1122" s="69" t="s">
        <v>3661</v>
      </c>
      <c r="R1122" s="69" t="s">
        <v>3658</v>
      </c>
      <c r="S1122" s="69" t="s">
        <v>3659</v>
      </c>
      <c r="T1122" s="69" t="s">
        <v>3659</v>
      </c>
      <c r="V1122" s="213" t="s">
        <v>20</v>
      </c>
    </row>
    <row r="1123" spans="1:22" ht="14.4" x14ac:dyDescent="0.3">
      <c r="A1123" s="69" t="s">
        <v>4216</v>
      </c>
      <c r="B1123" s="69" t="s">
        <v>4216</v>
      </c>
      <c r="C1123" s="69" t="s">
        <v>3666</v>
      </c>
      <c r="D1123" s="69">
        <v>0</v>
      </c>
      <c r="E1123" s="69">
        <v>0</v>
      </c>
      <c r="F1123" s="69">
        <v>0</v>
      </c>
      <c r="G1123" s="69">
        <v>0</v>
      </c>
      <c r="H1123" s="69">
        <v>0.5</v>
      </c>
      <c r="I1123" s="69">
        <v>0</v>
      </c>
      <c r="J1123" s="69">
        <v>0</v>
      </c>
      <c r="K1123" s="69">
        <v>0</v>
      </c>
      <c r="L1123" s="69">
        <v>0.95</v>
      </c>
      <c r="M1123" s="69">
        <v>0</v>
      </c>
      <c r="N1123" s="69">
        <v>0</v>
      </c>
      <c r="O1123" s="69">
        <v>0</v>
      </c>
      <c r="P1123" s="69" t="s">
        <v>20</v>
      </c>
      <c r="Q1123" s="69" t="s">
        <v>3661</v>
      </c>
      <c r="R1123" s="69" t="s">
        <v>3658</v>
      </c>
      <c r="S1123" s="69" t="s">
        <v>3659</v>
      </c>
      <c r="T1123" s="69" t="s">
        <v>3659</v>
      </c>
      <c r="V1123" s="213" t="s">
        <v>20</v>
      </c>
    </row>
    <row r="1124" spans="1:22" ht="14.4" x14ac:dyDescent="0.3">
      <c r="A1124" s="69" t="s">
        <v>279</v>
      </c>
      <c r="B1124" s="69" t="s">
        <v>279</v>
      </c>
      <c r="C1124" s="69" t="s">
        <v>3666</v>
      </c>
      <c r="D1124" s="69">
        <v>4.41</v>
      </c>
      <c r="E1124" s="69">
        <v>4.47</v>
      </c>
      <c r="F1124" s="69">
        <v>0</v>
      </c>
      <c r="G1124" s="69">
        <v>0</v>
      </c>
      <c r="H1124" s="69">
        <v>0</v>
      </c>
      <c r="I1124" s="69">
        <v>0</v>
      </c>
      <c r="J1124" s="69">
        <v>0</v>
      </c>
      <c r="K1124" s="69">
        <v>0</v>
      </c>
      <c r="L1124" s="69">
        <v>0</v>
      </c>
      <c r="M1124" s="69">
        <v>0</v>
      </c>
      <c r="N1124" s="69">
        <v>0</v>
      </c>
      <c r="O1124" s="69">
        <v>0</v>
      </c>
      <c r="P1124" s="69" t="s">
        <v>20</v>
      </c>
      <c r="Q1124" s="69" t="s">
        <v>3661</v>
      </c>
      <c r="R1124" s="69" t="s">
        <v>3658</v>
      </c>
      <c r="S1124" s="69" t="s">
        <v>3659</v>
      </c>
      <c r="T1124" s="69" t="s">
        <v>3659</v>
      </c>
      <c r="V1124" s="213" t="s">
        <v>20</v>
      </c>
    </row>
    <row r="1125" spans="1:22" ht="14.4" x14ac:dyDescent="0.3">
      <c r="A1125" s="69" t="s">
        <v>1300</v>
      </c>
      <c r="B1125" s="69" t="s">
        <v>1300</v>
      </c>
      <c r="C1125" s="69" t="s">
        <v>3666</v>
      </c>
      <c r="D1125" s="69">
        <v>0.94</v>
      </c>
      <c r="E1125" s="69">
        <v>0</v>
      </c>
      <c r="F1125" s="69">
        <v>0</v>
      </c>
      <c r="G1125" s="69">
        <v>0</v>
      </c>
      <c r="H1125" s="69">
        <v>0</v>
      </c>
      <c r="I1125" s="69">
        <v>0</v>
      </c>
      <c r="J1125" s="69">
        <v>0</v>
      </c>
      <c r="K1125" s="69">
        <v>0</v>
      </c>
      <c r="L1125" s="69">
        <v>0</v>
      </c>
      <c r="M1125" s="69">
        <v>0</v>
      </c>
      <c r="N1125" s="69">
        <v>0</v>
      </c>
      <c r="O1125" s="69">
        <v>0</v>
      </c>
      <c r="P1125" s="69" t="s">
        <v>20</v>
      </c>
      <c r="Q1125" s="69" t="s">
        <v>3661</v>
      </c>
      <c r="R1125" s="69" t="s">
        <v>3658</v>
      </c>
      <c r="S1125" s="69" t="s">
        <v>3659</v>
      </c>
      <c r="T1125" s="69" t="s">
        <v>3659</v>
      </c>
      <c r="V1125" s="213" t="s">
        <v>20</v>
      </c>
    </row>
    <row r="1126" spans="1:22" ht="14.4" x14ac:dyDescent="0.3">
      <c r="A1126" s="69" t="s">
        <v>2546</v>
      </c>
      <c r="B1126" s="69" t="s">
        <v>2547</v>
      </c>
      <c r="C1126" s="69" t="s">
        <v>3666</v>
      </c>
      <c r="D1126" s="69">
        <v>0.7</v>
      </c>
      <c r="E1126" s="69">
        <v>0</v>
      </c>
      <c r="F1126" s="69">
        <v>0</v>
      </c>
      <c r="G1126" s="69">
        <v>0</v>
      </c>
      <c r="H1126" s="69">
        <v>0</v>
      </c>
      <c r="I1126" s="69">
        <v>0</v>
      </c>
      <c r="J1126" s="69">
        <v>0</v>
      </c>
      <c r="K1126" s="69">
        <v>0</v>
      </c>
      <c r="L1126" s="69">
        <v>0</v>
      </c>
      <c r="M1126" s="69">
        <v>0</v>
      </c>
      <c r="N1126" s="69">
        <v>0</v>
      </c>
      <c r="O1126" s="69">
        <v>0</v>
      </c>
      <c r="P1126" s="69" t="s">
        <v>20</v>
      </c>
      <c r="Q1126" s="69" t="s">
        <v>3661</v>
      </c>
      <c r="R1126" s="69" t="s">
        <v>3658</v>
      </c>
      <c r="S1126" s="69" t="s">
        <v>3659</v>
      </c>
      <c r="T1126" s="69" t="s">
        <v>3659</v>
      </c>
      <c r="V1126" s="213" t="s">
        <v>20</v>
      </c>
    </row>
    <row r="1127" spans="1:22" ht="14.4" x14ac:dyDescent="0.3">
      <c r="A1127" s="69" t="s">
        <v>3522</v>
      </c>
      <c r="B1127" s="69" t="s">
        <v>3522</v>
      </c>
      <c r="C1127" s="69" t="s">
        <v>3666</v>
      </c>
      <c r="D1127" s="69">
        <v>0.47</v>
      </c>
      <c r="E1127" s="69">
        <v>0</v>
      </c>
      <c r="F1127" s="69">
        <v>0</v>
      </c>
      <c r="G1127" s="69">
        <v>0</v>
      </c>
      <c r="H1127" s="69">
        <v>0</v>
      </c>
      <c r="I1127" s="69">
        <v>0</v>
      </c>
      <c r="J1127" s="69">
        <v>0</v>
      </c>
      <c r="K1127" s="69">
        <v>0</v>
      </c>
      <c r="L1127" s="69">
        <v>0</v>
      </c>
      <c r="M1127" s="69">
        <v>0</v>
      </c>
      <c r="N1127" s="69">
        <v>0</v>
      </c>
      <c r="O1127" s="69">
        <v>0</v>
      </c>
      <c r="P1127" s="69" t="s">
        <v>20</v>
      </c>
      <c r="Q1127" s="69" t="s">
        <v>3661</v>
      </c>
      <c r="R1127" s="69" t="s">
        <v>3658</v>
      </c>
      <c r="S1127" s="69" t="s">
        <v>3659</v>
      </c>
      <c r="T1127" s="69" t="s">
        <v>3659</v>
      </c>
      <c r="V1127" s="213" t="s">
        <v>20</v>
      </c>
    </row>
    <row r="1128" spans="1:22" ht="14.4" x14ac:dyDescent="0.3">
      <c r="A1128" s="69" t="s">
        <v>2242</v>
      </c>
      <c r="B1128" s="69" t="s">
        <v>2242</v>
      </c>
      <c r="C1128" s="69" t="s">
        <v>3666</v>
      </c>
      <c r="D1128" s="69">
        <v>0.68</v>
      </c>
      <c r="E1128" s="69">
        <v>0</v>
      </c>
      <c r="F1128" s="69">
        <v>0</v>
      </c>
      <c r="G1128" s="69">
        <v>0</v>
      </c>
      <c r="H1128" s="69">
        <v>0</v>
      </c>
      <c r="I1128" s="69">
        <v>0</v>
      </c>
      <c r="J1128" s="69">
        <v>0</v>
      </c>
      <c r="K1128" s="69">
        <v>0</v>
      </c>
      <c r="L1128" s="69">
        <v>0</v>
      </c>
      <c r="M1128" s="69">
        <v>0</v>
      </c>
      <c r="N1128" s="69">
        <v>0</v>
      </c>
      <c r="O1128" s="69">
        <v>0</v>
      </c>
      <c r="P1128" s="69" t="s">
        <v>20</v>
      </c>
      <c r="Q1128" s="69" t="s">
        <v>3661</v>
      </c>
      <c r="R1128" s="69" t="s">
        <v>3658</v>
      </c>
      <c r="S1128" s="69" t="s">
        <v>3659</v>
      </c>
      <c r="T1128" s="69" t="s">
        <v>3659</v>
      </c>
      <c r="V1128" s="213" t="s">
        <v>20</v>
      </c>
    </row>
    <row r="1129" spans="1:22" ht="14.4" x14ac:dyDescent="0.3">
      <c r="A1129" s="69" t="s">
        <v>3396</v>
      </c>
      <c r="B1129" s="69" t="s">
        <v>3396</v>
      </c>
      <c r="C1129" s="69" t="s">
        <v>3666</v>
      </c>
      <c r="D1129" s="69">
        <v>0.97</v>
      </c>
      <c r="E1129" s="69">
        <v>0</v>
      </c>
      <c r="F1129" s="69">
        <v>0</v>
      </c>
      <c r="G1129" s="69">
        <v>0</v>
      </c>
      <c r="H1129" s="69">
        <v>0</v>
      </c>
      <c r="I1129" s="69">
        <v>0</v>
      </c>
      <c r="J1129" s="69">
        <v>0</v>
      </c>
      <c r="K1129" s="69">
        <v>0</v>
      </c>
      <c r="L1129" s="69">
        <v>0</v>
      </c>
      <c r="M1129" s="69">
        <v>0</v>
      </c>
      <c r="N1129" s="69">
        <v>0</v>
      </c>
      <c r="O1129" s="69">
        <v>0</v>
      </c>
      <c r="P1129" s="69" t="s">
        <v>20</v>
      </c>
      <c r="Q1129" s="69" t="s">
        <v>3661</v>
      </c>
      <c r="R1129" s="69" t="s">
        <v>3658</v>
      </c>
      <c r="S1129" s="69" t="s">
        <v>3659</v>
      </c>
      <c r="T1129" s="69" t="s">
        <v>3659</v>
      </c>
      <c r="V1129" s="213" t="s">
        <v>20</v>
      </c>
    </row>
    <row r="1130" spans="1:22" ht="14.4" x14ac:dyDescent="0.3">
      <c r="A1130" s="69" t="s">
        <v>1033</v>
      </c>
      <c r="B1130" s="69" t="s">
        <v>1033</v>
      </c>
      <c r="C1130" s="69" t="s">
        <v>3666</v>
      </c>
      <c r="D1130" s="69">
        <v>0.4</v>
      </c>
      <c r="E1130" s="69">
        <v>0</v>
      </c>
      <c r="F1130" s="69">
        <v>0</v>
      </c>
      <c r="G1130" s="69">
        <v>0</v>
      </c>
      <c r="H1130" s="69">
        <v>0</v>
      </c>
      <c r="I1130" s="69">
        <v>0</v>
      </c>
      <c r="J1130" s="69">
        <v>0</v>
      </c>
      <c r="K1130" s="69">
        <v>0</v>
      </c>
      <c r="L1130" s="69">
        <v>0</v>
      </c>
      <c r="M1130" s="69">
        <v>0</v>
      </c>
      <c r="N1130" s="69">
        <v>0</v>
      </c>
      <c r="O1130" s="69">
        <v>0</v>
      </c>
      <c r="P1130" s="69" t="s">
        <v>20</v>
      </c>
      <c r="Q1130" s="69" t="s">
        <v>3661</v>
      </c>
      <c r="R1130" s="69" t="s">
        <v>3658</v>
      </c>
      <c r="S1130" s="69" t="s">
        <v>3659</v>
      </c>
      <c r="T1130" s="69" t="s">
        <v>3659</v>
      </c>
      <c r="V1130" s="213" t="s">
        <v>20</v>
      </c>
    </row>
    <row r="1131" spans="1:22" ht="14.4" x14ac:dyDescent="0.3">
      <c r="A1131" s="69" t="s">
        <v>2293</v>
      </c>
      <c r="B1131" s="69" t="s">
        <v>2293</v>
      </c>
      <c r="C1131" s="69" t="s">
        <v>3666</v>
      </c>
      <c r="D1131" s="69">
        <v>0.11</v>
      </c>
      <c r="E1131" s="69">
        <v>0</v>
      </c>
      <c r="F1131" s="69">
        <v>0</v>
      </c>
      <c r="G1131" s="69">
        <v>0</v>
      </c>
      <c r="H1131" s="69">
        <v>0</v>
      </c>
      <c r="I1131" s="69">
        <v>0</v>
      </c>
      <c r="J1131" s="69">
        <v>0</v>
      </c>
      <c r="K1131" s="69">
        <v>0</v>
      </c>
      <c r="L1131" s="69">
        <v>0</v>
      </c>
      <c r="M1131" s="69">
        <v>0</v>
      </c>
      <c r="N1131" s="69">
        <v>0</v>
      </c>
      <c r="O1131" s="69">
        <v>0</v>
      </c>
      <c r="P1131" s="69" t="s">
        <v>20</v>
      </c>
      <c r="Q1131" s="69" t="s">
        <v>3661</v>
      </c>
      <c r="R1131" s="69" t="s">
        <v>3658</v>
      </c>
      <c r="S1131" s="69" t="s">
        <v>3659</v>
      </c>
      <c r="T1131" s="69" t="s">
        <v>3659</v>
      </c>
      <c r="V1131" s="213" t="s">
        <v>20</v>
      </c>
    </row>
    <row r="1132" spans="1:22" ht="14.4" x14ac:dyDescent="0.3">
      <c r="A1132" s="69" t="s">
        <v>1057</v>
      </c>
      <c r="B1132" s="69" t="s">
        <v>1057</v>
      </c>
      <c r="C1132" s="69" t="s">
        <v>3666</v>
      </c>
      <c r="D1132" s="69">
        <v>0.56000000000000005</v>
      </c>
      <c r="E1132" s="69">
        <v>0</v>
      </c>
      <c r="F1132" s="69">
        <v>0</v>
      </c>
      <c r="G1132" s="69">
        <v>0</v>
      </c>
      <c r="H1132" s="69">
        <v>0</v>
      </c>
      <c r="I1132" s="69">
        <v>0</v>
      </c>
      <c r="J1132" s="69">
        <v>0</v>
      </c>
      <c r="K1132" s="69">
        <v>0</v>
      </c>
      <c r="L1132" s="69">
        <v>0</v>
      </c>
      <c r="M1132" s="69">
        <v>0</v>
      </c>
      <c r="N1132" s="69">
        <v>0</v>
      </c>
      <c r="O1132" s="69">
        <v>0</v>
      </c>
      <c r="P1132" s="69" t="s">
        <v>20</v>
      </c>
      <c r="Q1132" s="69" t="s">
        <v>3661</v>
      </c>
      <c r="R1132" s="69" t="s">
        <v>3658</v>
      </c>
      <c r="S1132" s="69" t="s">
        <v>3659</v>
      </c>
      <c r="T1132" s="69" t="s">
        <v>3659</v>
      </c>
      <c r="V1132" s="213" t="s">
        <v>20</v>
      </c>
    </row>
    <row r="1133" spans="1:22" ht="14.4" x14ac:dyDescent="0.3">
      <c r="A1133" s="69" t="s">
        <v>4217</v>
      </c>
      <c r="B1133" s="69" t="s">
        <v>4217</v>
      </c>
      <c r="C1133" s="69" t="s">
        <v>3666</v>
      </c>
      <c r="D1133" s="69">
        <v>0</v>
      </c>
      <c r="E1133" s="69">
        <v>0</v>
      </c>
      <c r="F1133" s="69">
        <v>0</v>
      </c>
      <c r="G1133" s="69">
        <v>0</v>
      </c>
      <c r="H1133" s="69">
        <v>0.5</v>
      </c>
      <c r="I1133" s="69">
        <v>0</v>
      </c>
      <c r="J1133" s="69">
        <v>0</v>
      </c>
      <c r="K1133" s="69">
        <v>0</v>
      </c>
      <c r="L1133" s="69">
        <v>0</v>
      </c>
      <c r="M1133" s="69">
        <v>0</v>
      </c>
      <c r="N1133" s="69">
        <v>0</v>
      </c>
      <c r="O1133" s="69">
        <v>0</v>
      </c>
      <c r="P1133" s="69" t="s">
        <v>20</v>
      </c>
      <c r="Q1133" s="69" t="s">
        <v>3661</v>
      </c>
      <c r="R1133" s="69" t="s">
        <v>3658</v>
      </c>
      <c r="S1133" s="69" t="s">
        <v>3659</v>
      </c>
      <c r="T1133" s="69" t="s">
        <v>3659</v>
      </c>
      <c r="V1133" s="213" t="s">
        <v>20</v>
      </c>
    </row>
    <row r="1134" spans="1:22" ht="14.4" x14ac:dyDescent="0.3">
      <c r="A1134" s="69" t="s">
        <v>2231</v>
      </c>
      <c r="B1134" s="69" t="s">
        <v>2231</v>
      </c>
      <c r="C1134" s="69" t="s">
        <v>3666</v>
      </c>
      <c r="D1134" s="69">
        <v>0.82</v>
      </c>
      <c r="E1134" s="69">
        <v>0</v>
      </c>
      <c r="F1134" s="69">
        <v>0</v>
      </c>
      <c r="G1134" s="69">
        <v>0</v>
      </c>
      <c r="H1134" s="69">
        <v>0</v>
      </c>
      <c r="I1134" s="69">
        <v>0</v>
      </c>
      <c r="J1134" s="69">
        <v>0</v>
      </c>
      <c r="K1134" s="69">
        <v>0</v>
      </c>
      <c r="L1134" s="69">
        <v>0</v>
      </c>
      <c r="M1134" s="69">
        <v>0</v>
      </c>
      <c r="N1134" s="69">
        <v>0</v>
      </c>
      <c r="O1134" s="69">
        <v>0</v>
      </c>
      <c r="P1134" s="69" t="s">
        <v>20</v>
      </c>
      <c r="Q1134" s="69" t="s">
        <v>3661</v>
      </c>
      <c r="R1134" s="69" t="s">
        <v>3658</v>
      </c>
      <c r="S1134" s="69" t="s">
        <v>3659</v>
      </c>
      <c r="T1134" s="69" t="s">
        <v>3659</v>
      </c>
      <c r="V1134" s="213" t="s">
        <v>20</v>
      </c>
    </row>
    <row r="1135" spans="1:22" ht="14.4" x14ac:dyDescent="0.3">
      <c r="A1135" s="69" t="s">
        <v>1242</v>
      </c>
      <c r="B1135" s="69" t="s">
        <v>1242</v>
      </c>
      <c r="C1135" s="69" t="s">
        <v>3666</v>
      </c>
      <c r="D1135" s="69">
        <v>0.97</v>
      </c>
      <c r="E1135" s="69">
        <v>0.98</v>
      </c>
      <c r="F1135" s="69">
        <v>0</v>
      </c>
      <c r="G1135" s="69">
        <v>0</v>
      </c>
      <c r="H1135" s="69">
        <v>0</v>
      </c>
      <c r="I1135" s="69">
        <v>0</v>
      </c>
      <c r="J1135" s="69">
        <v>0</v>
      </c>
      <c r="K1135" s="69">
        <v>0</v>
      </c>
      <c r="L1135" s="69">
        <v>0</v>
      </c>
      <c r="M1135" s="69">
        <v>0</v>
      </c>
      <c r="N1135" s="69">
        <v>0</v>
      </c>
      <c r="O1135" s="69">
        <v>0</v>
      </c>
      <c r="P1135" s="69" t="s">
        <v>20</v>
      </c>
      <c r="Q1135" s="69" t="s">
        <v>3661</v>
      </c>
      <c r="R1135" s="69" t="s">
        <v>3658</v>
      </c>
      <c r="S1135" s="69" t="s">
        <v>3659</v>
      </c>
      <c r="T1135" s="69" t="s">
        <v>3659</v>
      </c>
      <c r="V1135" s="213" t="s">
        <v>20</v>
      </c>
    </row>
    <row r="1136" spans="1:22" ht="14.4" x14ac:dyDescent="0.3">
      <c r="A1136" s="69" t="s">
        <v>2199</v>
      </c>
      <c r="B1136" s="69" t="s">
        <v>2199</v>
      </c>
      <c r="C1136" s="69" t="s">
        <v>3666</v>
      </c>
      <c r="D1136" s="69">
        <v>0.97</v>
      </c>
      <c r="E1136" s="69">
        <v>0.98</v>
      </c>
      <c r="F1136" s="69">
        <v>0</v>
      </c>
      <c r="G1136" s="69">
        <v>0</v>
      </c>
      <c r="H1136" s="69">
        <v>0</v>
      </c>
      <c r="I1136" s="69">
        <v>0</v>
      </c>
      <c r="J1136" s="69">
        <v>0</v>
      </c>
      <c r="K1136" s="69">
        <v>0</v>
      </c>
      <c r="L1136" s="69">
        <v>0</v>
      </c>
      <c r="M1136" s="69">
        <v>0</v>
      </c>
      <c r="N1136" s="69">
        <v>0</v>
      </c>
      <c r="O1136" s="69">
        <v>0</v>
      </c>
      <c r="P1136" s="69" t="s">
        <v>20</v>
      </c>
      <c r="Q1136" s="69" t="s">
        <v>3661</v>
      </c>
      <c r="R1136" s="69" t="s">
        <v>3658</v>
      </c>
      <c r="S1136" s="69" t="s">
        <v>3659</v>
      </c>
      <c r="T1136" s="69" t="s">
        <v>3659</v>
      </c>
      <c r="V1136" s="213" t="s">
        <v>20</v>
      </c>
    </row>
    <row r="1137" spans="1:22" ht="14.4" x14ac:dyDescent="0.3">
      <c r="A1137" s="69" t="s">
        <v>4218</v>
      </c>
      <c r="B1137" s="69" t="s">
        <v>4218</v>
      </c>
      <c r="C1137" s="69" t="s">
        <v>3666</v>
      </c>
      <c r="D1137" s="69">
        <v>0</v>
      </c>
      <c r="E1137" s="69">
        <v>0</v>
      </c>
      <c r="F1137" s="69">
        <v>0</v>
      </c>
      <c r="G1137" s="69">
        <v>0</v>
      </c>
      <c r="H1137" s="69">
        <v>0</v>
      </c>
      <c r="I1137" s="69">
        <v>0</v>
      </c>
      <c r="J1137" s="69">
        <v>0</v>
      </c>
      <c r="K1137" s="69">
        <v>0</v>
      </c>
      <c r="L1137" s="69">
        <v>0</v>
      </c>
      <c r="M1137" s="69">
        <v>0</v>
      </c>
      <c r="N1137" s="69">
        <v>0</v>
      </c>
      <c r="O1137" s="69">
        <v>0</v>
      </c>
      <c r="P1137" s="69" t="s">
        <v>20</v>
      </c>
      <c r="Q1137" s="69" t="s">
        <v>3661</v>
      </c>
      <c r="R1137" s="69" t="s">
        <v>3658</v>
      </c>
      <c r="S1137" s="69" t="s">
        <v>3659</v>
      </c>
      <c r="T1137" s="69" t="s">
        <v>3659</v>
      </c>
      <c r="V1137" s="213" t="s">
        <v>20</v>
      </c>
    </row>
    <row r="1138" spans="1:22" ht="14.4" x14ac:dyDescent="0.3">
      <c r="A1138" s="69" t="s">
        <v>461</v>
      </c>
      <c r="B1138" s="69" t="s">
        <v>461</v>
      </c>
      <c r="C1138" s="69" t="s">
        <v>3666</v>
      </c>
      <c r="D1138" s="69">
        <v>0.97</v>
      </c>
      <c r="E1138" s="69">
        <v>0.98</v>
      </c>
      <c r="F1138" s="69">
        <v>0</v>
      </c>
      <c r="G1138" s="69">
        <v>0</v>
      </c>
      <c r="H1138" s="69">
        <v>0</v>
      </c>
      <c r="I1138" s="69">
        <v>0</v>
      </c>
      <c r="J1138" s="69">
        <v>0</v>
      </c>
      <c r="K1138" s="69">
        <v>0</v>
      </c>
      <c r="L1138" s="69">
        <v>0</v>
      </c>
      <c r="M1138" s="69">
        <v>0</v>
      </c>
      <c r="N1138" s="69">
        <v>0</v>
      </c>
      <c r="O1138" s="69">
        <v>0</v>
      </c>
      <c r="P1138" s="69" t="s">
        <v>20</v>
      </c>
      <c r="Q1138" s="69" t="s">
        <v>3661</v>
      </c>
      <c r="R1138" s="69" t="s">
        <v>3658</v>
      </c>
      <c r="S1138" s="69" t="s">
        <v>3659</v>
      </c>
      <c r="T1138" s="69" t="s">
        <v>3659</v>
      </c>
      <c r="V1138" s="213" t="s">
        <v>20</v>
      </c>
    </row>
    <row r="1139" spans="1:22" ht="14.4" x14ac:dyDescent="0.3">
      <c r="A1139" s="69" t="s">
        <v>3042</v>
      </c>
      <c r="B1139" s="69" t="s">
        <v>3042</v>
      </c>
      <c r="C1139" s="69" t="s">
        <v>3666</v>
      </c>
      <c r="D1139" s="69">
        <v>0.97</v>
      </c>
      <c r="E1139" s="69">
        <v>0.98</v>
      </c>
      <c r="F1139" s="69">
        <v>0</v>
      </c>
      <c r="G1139" s="69">
        <v>0</v>
      </c>
      <c r="H1139" s="69">
        <v>0</v>
      </c>
      <c r="I1139" s="69">
        <v>0</v>
      </c>
      <c r="J1139" s="69">
        <v>0</v>
      </c>
      <c r="K1139" s="69">
        <v>0</v>
      </c>
      <c r="L1139" s="69">
        <v>0</v>
      </c>
      <c r="M1139" s="69">
        <v>0</v>
      </c>
      <c r="N1139" s="69">
        <v>0</v>
      </c>
      <c r="O1139" s="69">
        <v>0</v>
      </c>
      <c r="P1139" s="69" t="s">
        <v>20</v>
      </c>
      <c r="Q1139" s="69" t="s">
        <v>3661</v>
      </c>
      <c r="R1139" s="69" t="s">
        <v>3658</v>
      </c>
      <c r="S1139" s="69" t="s">
        <v>3659</v>
      </c>
      <c r="T1139" s="69" t="s">
        <v>3659</v>
      </c>
      <c r="V1139" s="213" t="s">
        <v>20</v>
      </c>
    </row>
    <row r="1140" spans="1:22" ht="14.4" x14ac:dyDescent="0.3">
      <c r="A1140" s="69" t="s">
        <v>1323</v>
      </c>
      <c r="B1140" s="69" t="s">
        <v>1323</v>
      </c>
      <c r="C1140" s="69" t="s">
        <v>3666</v>
      </c>
      <c r="D1140" s="69">
        <v>0.97</v>
      </c>
      <c r="E1140" s="69">
        <v>0.98</v>
      </c>
      <c r="F1140" s="69">
        <v>0</v>
      </c>
      <c r="G1140" s="69">
        <v>0</v>
      </c>
      <c r="H1140" s="69">
        <v>0</v>
      </c>
      <c r="I1140" s="69">
        <v>0</v>
      </c>
      <c r="J1140" s="69">
        <v>0</v>
      </c>
      <c r="K1140" s="69">
        <v>0</v>
      </c>
      <c r="L1140" s="69">
        <v>0</v>
      </c>
      <c r="M1140" s="69">
        <v>0</v>
      </c>
      <c r="N1140" s="69">
        <v>0</v>
      </c>
      <c r="O1140" s="69">
        <v>0</v>
      </c>
      <c r="P1140" s="69" t="s">
        <v>20</v>
      </c>
      <c r="Q1140" s="69" t="s">
        <v>3661</v>
      </c>
      <c r="R1140" s="69" t="s">
        <v>3658</v>
      </c>
      <c r="S1140" s="69" t="s">
        <v>3659</v>
      </c>
      <c r="T1140" s="69" t="s">
        <v>3659</v>
      </c>
      <c r="V1140" s="213" t="s">
        <v>20</v>
      </c>
    </row>
    <row r="1141" spans="1:22" ht="14.4" x14ac:dyDescent="0.3">
      <c r="A1141" s="69" t="s">
        <v>2171</v>
      </c>
      <c r="B1141" s="69" t="s">
        <v>2171</v>
      </c>
      <c r="C1141" s="69" t="s">
        <v>3666</v>
      </c>
      <c r="D1141" s="69">
        <v>0.59</v>
      </c>
      <c r="E1141" s="69">
        <v>0.6</v>
      </c>
      <c r="F1141" s="69">
        <v>0</v>
      </c>
      <c r="G1141" s="69">
        <v>0</v>
      </c>
      <c r="H1141" s="69">
        <v>0</v>
      </c>
      <c r="I1141" s="69">
        <v>0</v>
      </c>
      <c r="J1141" s="69">
        <v>0</v>
      </c>
      <c r="K1141" s="69">
        <v>0</v>
      </c>
      <c r="L1141" s="69">
        <v>0</v>
      </c>
      <c r="M1141" s="69">
        <v>0</v>
      </c>
      <c r="N1141" s="69">
        <v>0</v>
      </c>
      <c r="O1141" s="69">
        <v>0</v>
      </c>
      <c r="P1141" s="69" t="s">
        <v>20</v>
      </c>
      <c r="Q1141" s="69" t="s">
        <v>3661</v>
      </c>
      <c r="R1141" s="69" t="s">
        <v>3658</v>
      </c>
      <c r="S1141" s="69" t="s">
        <v>3659</v>
      </c>
      <c r="T1141" s="69" t="s">
        <v>3659</v>
      </c>
      <c r="V1141" s="213" t="s">
        <v>20</v>
      </c>
    </row>
    <row r="1142" spans="1:22" ht="14.4" x14ac:dyDescent="0.3">
      <c r="A1142" s="69" t="s">
        <v>1629</v>
      </c>
      <c r="B1142" s="69" t="s">
        <v>1629</v>
      </c>
      <c r="C1142" s="69" t="s">
        <v>3666</v>
      </c>
      <c r="D1142" s="69">
        <v>0.39</v>
      </c>
      <c r="E1142" s="69">
        <v>0.4</v>
      </c>
      <c r="F1142" s="69">
        <v>0</v>
      </c>
      <c r="G1142" s="69">
        <v>0</v>
      </c>
      <c r="H1142" s="69">
        <v>0</v>
      </c>
      <c r="I1142" s="69">
        <v>0</v>
      </c>
      <c r="J1142" s="69">
        <v>0</v>
      </c>
      <c r="K1142" s="69">
        <v>0</v>
      </c>
      <c r="L1142" s="69">
        <v>0</v>
      </c>
      <c r="M1142" s="69">
        <v>0</v>
      </c>
      <c r="N1142" s="69">
        <v>0</v>
      </c>
      <c r="O1142" s="69">
        <v>0</v>
      </c>
      <c r="P1142" s="69" t="s">
        <v>20</v>
      </c>
      <c r="Q1142" s="69" t="s">
        <v>3661</v>
      </c>
      <c r="R1142" s="69" t="s">
        <v>3658</v>
      </c>
      <c r="S1142" s="69" t="s">
        <v>3659</v>
      </c>
      <c r="T1142" s="69" t="s">
        <v>3659</v>
      </c>
      <c r="V1142" s="213" t="s">
        <v>20</v>
      </c>
    </row>
    <row r="1143" spans="1:22" ht="14.4" x14ac:dyDescent="0.3">
      <c r="A1143" s="69" t="s">
        <v>1841</v>
      </c>
      <c r="B1143" s="69" t="s">
        <v>1841</v>
      </c>
      <c r="C1143" s="69" t="s">
        <v>3666</v>
      </c>
      <c r="D1143" s="69">
        <v>0.59</v>
      </c>
      <c r="E1143" s="69">
        <v>0.6</v>
      </c>
      <c r="F1143" s="69">
        <v>0</v>
      </c>
      <c r="G1143" s="69">
        <v>0</v>
      </c>
      <c r="H1143" s="69">
        <v>0</v>
      </c>
      <c r="I1143" s="69">
        <v>0</v>
      </c>
      <c r="J1143" s="69">
        <v>0</v>
      </c>
      <c r="K1143" s="69">
        <v>0</v>
      </c>
      <c r="L1143" s="69">
        <v>0</v>
      </c>
      <c r="M1143" s="69">
        <v>0</v>
      </c>
      <c r="N1143" s="69">
        <v>0</v>
      </c>
      <c r="O1143" s="69">
        <v>0</v>
      </c>
      <c r="P1143" s="69" t="s">
        <v>20</v>
      </c>
      <c r="Q1143" s="69" t="s">
        <v>3661</v>
      </c>
      <c r="R1143" s="69" t="s">
        <v>3658</v>
      </c>
      <c r="S1143" s="69" t="s">
        <v>3659</v>
      </c>
      <c r="T1143" s="69" t="s">
        <v>3659</v>
      </c>
      <c r="V1143" s="213" t="s">
        <v>20</v>
      </c>
    </row>
    <row r="1144" spans="1:22" ht="14.4" x14ac:dyDescent="0.3">
      <c r="A1144" s="69" t="s">
        <v>4219</v>
      </c>
      <c r="B1144" s="69" t="s">
        <v>4219</v>
      </c>
      <c r="C1144" s="69" t="s">
        <v>3666</v>
      </c>
      <c r="D1144" s="69">
        <v>0</v>
      </c>
      <c r="E1144" s="69">
        <v>0</v>
      </c>
      <c r="F1144" s="69">
        <v>0</v>
      </c>
      <c r="G1144" s="69">
        <v>0.12</v>
      </c>
      <c r="H1144" s="69">
        <v>0.15</v>
      </c>
      <c r="I1144" s="69">
        <v>0.4</v>
      </c>
      <c r="J1144" s="69">
        <v>0.5</v>
      </c>
      <c r="K1144" s="69">
        <v>0.5</v>
      </c>
      <c r="L1144" s="69">
        <v>0.5</v>
      </c>
      <c r="M1144" s="69">
        <v>0.4</v>
      </c>
      <c r="N1144" s="69">
        <v>0.24</v>
      </c>
      <c r="O1144" s="69">
        <v>0.25</v>
      </c>
      <c r="P1144" s="69" t="s">
        <v>20</v>
      </c>
      <c r="Q1144" s="69" t="s">
        <v>3661</v>
      </c>
      <c r="R1144" s="69" t="s">
        <v>3658</v>
      </c>
      <c r="S1144" s="69" t="s">
        <v>3659</v>
      </c>
      <c r="T1144" s="69" t="s">
        <v>3659</v>
      </c>
      <c r="V1144" s="213" t="s">
        <v>20</v>
      </c>
    </row>
    <row r="1145" spans="1:22" ht="14.4" x14ac:dyDescent="0.3">
      <c r="A1145" s="69" t="s">
        <v>383</v>
      </c>
      <c r="B1145" s="69" t="s">
        <v>383</v>
      </c>
      <c r="C1145" s="69" t="s">
        <v>3666</v>
      </c>
      <c r="D1145" s="69">
        <v>0.39</v>
      </c>
      <c r="E1145" s="69">
        <v>0.4</v>
      </c>
      <c r="F1145" s="69">
        <v>0</v>
      </c>
      <c r="G1145" s="69">
        <v>0</v>
      </c>
      <c r="H1145" s="69">
        <v>0</v>
      </c>
      <c r="I1145" s="69">
        <v>0</v>
      </c>
      <c r="J1145" s="69">
        <v>0</v>
      </c>
      <c r="K1145" s="69">
        <v>0</v>
      </c>
      <c r="L1145" s="69">
        <v>0</v>
      </c>
      <c r="M1145" s="69">
        <v>0</v>
      </c>
      <c r="N1145" s="69">
        <v>0</v>
      </c>
      <c r="O1145" s="69">
        <v>0</v>
      </c>
      <c r="P1145" s="69" t="s">
        <v>20</v>
      </c>
      <c r="Q1145" s="69" t="s">
        <v>3661</v>
      </c>
      <c r="R1145" s="69" t="s">
        <v>3658</v>
      </c>
      <c r="S1145" s="69" t="s">
        <v>3659</v>
      </c>
      <c r="T1145" s="69" t="s">
        <v>3659</v>
      </c>
      <c r="V1145" s="213" t="s">
        <v>20</v>
      </c>
    </row>
    <row r="1146" spans="1:22" ht="14.4" x14ac:dyDescent="0.3">
      <c r="A1146" s="69" t="s">
        <v>1722</v>
      </c>
      <c r="B1146" s="69" t="s">
        <v>1722</v>
      </c>
      <c r="C1146" s="69" t="s">
        <v>3666</v>
      </c>
      <c r="D1146" s="69">
        <v>0.49</v>
      </c>
      <c r="E1146" s="69">
        <v>0.5</v>
      </c>
      <c r="F1146" s="69">
        <v>0</v>
      </c>
      <c r="G1146" s="69">
        <v>0</v>
      </c>
      <c r="H1146" s="69">
        <v>0</v>
      </c>
      <c r="I1146" s="69">
        <v>0</v>
      </c>
      <c r="J1146" s="69">
        <v>0</v>
      </c>
      <c r="K1146" s="69">
        <v>0</v>
      </c>
      <c r="L1146" s="69">
        <v>0</v>
      </c>
      <c r="M1146" s="69">
        <v>0</v>
      </c>
      <c r="N1146" s="69">
        <v>0</v>
      </c>
      <c r="O1146" s="69">
        <v>0</v>
      </c>
      <c r="P1146" s="69" t="s">
        <v>20</v>
      </c>
      <c r="Q1146" s="69" t="s">
        <v>3661</v>
      </c>
      <c r="R1146" s="69" t="s">
        <v>3658</v>
      </c>
      <c r="S1146" s="69" t="s">
        <v>3659</v>
      </c>
      <c r="T1146" s="69" t="s">
        <v>3659</v>
      </c>
      <c r="V1146" s="213" t="s">
        <v>20</v>
      </c>
    </row>
    <row r="1147" spans="1:22" ht="14.4" x14ac:dyDescent="0.3">
      <c r="A1147" s="69" t="s">
        <v>3180</v>
      </c>
      <c r="B1147" s="69" t="s">
        <v>3180</v>
      </c>
      <c r="C1147" s="69" t="s">
        <v>3666</v>
      </c>
      <c r="D1147" s="69">
        <v>0.49</v>
      </c>
      <c r="E1147" s="69">
        <v>0.5</v>
      </c>
      <c r="F1147" s="69">
        <v>0</v>
      </c>
      <c r="G1147" s="69">
        <v>0</v>
      </c>
      <c r="H1147" s="69">
        <v>0</v>
      </c>
      <c r="I1147" s="69">
        <v>0</v>
      </c>
      <c r="J1147" s="69">
        <v>0</v>
      </c>
      <c r="K1147" s="69">
        <v>0</v>
      </c>
      <c r="L1147" s="69">
        <v>0</v>
      </c>
      <c r="M1147" s="69">
        <v>0</v>
      </c>
      <c r="N1147" s="69">
        <v>0</v>
      </c>
      <c r="O1147" s="69">
        <v>0</v>
      </c>
      <c r="P1147" s="69" t="s">
        <v>20</v>
      </c>
      <c r="Q1147" s="69" t="s">
        <v>3661</v>
      </c>
      <c r="R1147" s="69" t="s">
        <v>3658</v>
      </c>
      <c r="S1147" s="69" t="s">
        <v>3659</v>
      </c>
      <c r="T1147" s="69" t="s">
        <v>3659</v>
      </c>
      <c r="V1147" s="213" t="s">
        <v>20</v>
      </c>
    </row>
    <row r="1148" spans="1:22" ht="14.4" x14ac:dyDescent="0.3">
      <c r="A1148" s="69" t="s">
        <v>3408</v>
      </c>
      <c r="B1148" s="69" t="s">
        <v>3408</v>
      </c>
      <c r="C1148" s="69" t="s">
        <v>3666</v>
      </c>
      <c r="D1148" s="69">
        <v>0.61</v>
      </c>
      <c r="E1148" s="69">
        <v>0.63</v>
      </c>
      <c r="F1148" s="69">
        <v>0</v>
      </c>
      <c r="G1148" s="69">
        <v>0</v>
      </c>
      <c r="H1148" s="69">
        <v>0</v>
      </c>
      <c r="I1148" s="69">
        <v>0</v>
      </c>
      <c r="J1148" s="69">
        <v>0</v>
      </c>
      <c r="K1148" s="69">
        <v>0</v>
      </c>
      <c r="L1148" s="69">
        <v>0</v>
      </c>
      <c r="M1148" s="69">
        <v>0</v>
      </c>
      <c r="N1148" s="69">
        <v>0</v>
      </c>
      <c r="O1148" s="69">
        <v>0</v>
      </c>
      <c r="P1148" s="69" t="s">
        <v>20</v>
      </c>
      <c r="Q1148" s="69" t="s">
        <v>3661</v>
      </c>
      <c r="R1148" s="69" t="s">
        <v>3658</v>
      </c>
      <c r="S1148" s="69" t="s">
        <v>3659</v>
      </c>
      <c r="T1148" s="69" t="s">
        <v>3659</v>
      </c>
      <c r="V1148" s="213" t="s">
        <v>20</v>
      </c>
    </row>
    <row r="1149" spans="1:22" ht="14.4" x14ac:dyDescent="0.3">
      <c r="A1149" s="69" t="s">
        <v>2783</v>
      </c>
      <c r="B1149" s="69" t="s">
        <v>2783</v>
      </c>
      <c r="C1149" s="69" t="s">
        <v>3666</v>
      </c>
      <c r="D1149" s="69">
        <v>4.8899999999999997</v>
      </c>
      <c r="E1149" s="69">
        <v>4.96</v>
      </c>
      <c r="F1149" s="69">
        <v>0</v>
      </c>
      <c r="G1149" s="69">
        <v>0</v>
      </c>
      <c r="H1149" s="69">
        <v>0</v>
      </c>
      <c r="I1149" s="69">
        <v>0</v>
      </c>
      <c r="J1149" s="69">
        <v>0</v>
      </c>
      <c r="K1149" s="69">
        <v>0</v>
      </c>
      <c r="L1149" s="69">
        <v>0</v>
      </c>
      <c r="M1149" s="69">
        <v>0</v>
      </c>
      <c r="N1149" s="69">
        <v>0</v>
      </c>
      <c r="O1149" s="69">
        <v>0</v>
      </c>
      <c r="P1149" s="69" t="s">
        <v>20</v>
      </c>
      <c r="Q1149" s="69" t="s">
        <v>3661</v>
      </c>
      <c r="R1149" s="69" t="s">
        <v>3658</v>
      </c>
      <c r="S1149" s="69" t="s">
        <v>3659</v>
      </c>
      <c r="T1149" s="69" t="s">
        <v>3659</v>
      </c>
      <c r="V1149" s="213" t="s">
        <v>20</v>
      </c>
    </row>
    <row r="1150" spans="1:22" ht="14.4" x14ac:dyDescent="0.3">
      <c r="A1150" s="69" t="s">
        <v>1502</v>
      </c>
      <c r="B1150" s="69" t="s">
        <v>1503</v>
      </c>
      <c r="C1150" s="69" t="s">
        <v>3666</v>
      </c>
      <c r="D1150" s="69">
        <v>8.9600000000000009</v>
      </c>
      <c r="E1150" s="69">
        <v>8.9600000000000009</v>
      </c>
      <c r="F1150" s="69">
        <v>8.9600000000000009</v>
      </c>
      <c r="G1150" s="69">
        <v>8.9600000000000009</v>
      </c>
      <c r="H1150" s="69">
        <v>9.07</v>
      </c>
      <c r="I1150" s="69">
        <v>9.9499999999999993</v>
      </c>
      <c r="J1150" s="69">
        <v>9.9499999999999993</v>
      </c>
      <c r="K1150" s="69">
        <v>9.9499999999999993</v>
      </c>
      <c r="L1150" s="69">
        <v>9.9499999999999993</v>
      </c>
      <c r="M1150" s="69">
        <v>8.9600000000000009</v>
      </c>
      <c r="N1150" s="69">
        <v>8.9600000000000009</v>
      </c>
      <c r="O1150" s="69">
        <v>8.9600000000000009</v>
      </c>
      <c r="P1150" s="69" t="s">
        <v>20</v>
      </c>
      <c r="Q1150" s="69" t="s">
        <v>3661</v>
      </c>
      <c r="R1150" s="69" t="s">
        <v>3658</v>
      </c>
      <c r="S1150" s="69" t="s">
        <v>3659</v>
      </c>
      <c r="T1150" s="69" t="s">
        <v>3659</v>
      </c>
      <c r="V1150" s="213" t="s">
        <v>20</v>
      </c>
    </row>
    <row r="1151" spans="1:22" ht="14.4" x14ac:dyDescent="0.3">
      <c r="A1151" s="69" t="s">
        <v>1920</v>
      </c>
      <c r="B1151" s="69" t="s">
        <v>1921</v>
      </c>
      <c r="C1151" s="69" t="s">
        <v>3666</v>
      </c>
      <c r="D1151" s="69">
        <v>6.75</v>
      </c>
      <c r="E1151" s="69">
        <v>6.75</v>
      </c>
      <c r="F1151" s="69">
        <v>6.75</v>
      </c>
      <c r="G1151" s="69">
        <v>6.75</v>
      </c>
      <c r="H1151" s="69">
        <v>6.75</v>
      </c>
      <c r="I1151" s="69">
        <v>7.5</v>
      </c>
      <c r="J1151" s="69">
        <v>7.5</v>
      </c>
      <c r="K1151" s="69">
        <v>7.5</v>
      </c>
      <c r="L1151" s="69">
        <v>7.5</v>
      </c>
      <c r="M1151" s="69">
        <v>6.75</v>
      </c>
      <c r="N1151" s="69">
        <v>6.75</v>
      </c>
      <c r="O1151" s="69">
        <v>6.75</v>
      </c>
      <c r="P1151" s="69" t="s">
        <v>20</v>
      </c>
      <c r="Q1151" s="69" t="s">
        <v>3661</v>
      </c>
      <c r="R1151" s="69" t="s">
        <v>3658</v>
      </c>
      <c r="S1151" s="69" t="s">
        <v>3659</v>
      </c>
      <c r="T1151" s="69" t="s">
        <v>3659</v>
      </c>
      <c r="V1151" s="213" t="s">
        <v>20</v>
      </c>
    </row>
    <row r="1152" spans="1:22" ht="14.4" x14ac:dyDescent="0.3">
      <c r="A1152" s="69" t="s">
        <v>4220</v>
      </c>
      <c r="B1152" s="69" t="s">
        <v>4220</v>
      </c>
      <c r="C1152" s="69" t="s">
        <v>3666</v>
      </c>
      <c r="D1152" s="69">
        <v>0.1</v>
      </c>
      <c r="E1152" s="69">
        <v>0.1</v>
      </c>
      <c r="F1152" s="69">
        <v>0.1</v>
      </c>
      <c r="G1152" s="69">
        <v>0.11</v>
      </c>
      <c r="H1152" s="69">
        <v>0.15</v>
      </c>
      <c r="I1152" s="69">
        <v>0.28000000000000003</v>
      </c>
      <c r="J1152" s="69">
        <v>0.35</v>
      </c>
      <c r="K1152" s="69">
        <v>0.32</v>
      </c>
      <c r="L1152" s="69">
        <v>0.32</v>
      </c>
      <c r="M1152" s="69">
        <v>0.32</v>
      </c>
      <c r="N1152" s="69">
        <v>0.25</v>
      </c>
      <c r="O1152" s="69">
        <v>0.18</v>
      </c>
      <c r="P1152" s="69" t="s">
        <v>20</v>
      </c>
      <c r="Q1152" s="69" t="s">
        <v>3661</v>
      </c>
      <c r="R1152" s="69" t="s">
        <v>3658</v>
      </c>
      <c r="S1152" s="69" t="s">
        <v>3659</v>
      </c>
      <c r="T1152" s="69" t="s">
        <v>3659</v>
      </c>
      <c r="V1152" s="213" t="s">
        <v>20</v>
      </c>
    </row>
    <row r="1153" spans="1:22" ht="14.4" x14ac:dyDescent="0.3">
      <c r="A1153" s="69" t="s">
        <v>4221</v>
      </c>
      <c r="B1153" s="69" t="s">
        <v>4221</v>
      </c>
      <c r="C1153" s="69" t="s">
        <v>3666</v>
      </c>
      <c r="D1153" s="69">
        <v>0</v>
      </c>
      <c r="E1153" s="69">
        <v>0</v>
      </c>
      <c r="F1153" s="69">
        <v>0</v>
      </c>
      <c r="G1153" s="69">
        <v>0.12</v>
      </c>
      <c r="H1153" s="69">
        <v>0.2</v>
      </c>
      <c r="I1153" s="69">
        <v>0.4</v>
      </c>
      <c r="J1153" s="69">
        <v>0.5</v>
      </c>
      <c r="K1153" s="69">
        <v>0.5</v>
      </c>
      <c r="L1153" s="69">
        <v>0.5</v>
      </c>
      <c r="M1153" s="69">
        <v>0.22</v>
      </c>
      <c r="N1153" s="69">
        <v>0</v>
      </c>
      <c r="O1153" s="69">
        <v>0</v>
      </c>
      <c r="P1153" s="69" t="s">
        <v>20</v>
      </c>
      <c r="Q1153" s="69" t="s">
        <v>3661</v>
      </c>
      <c r="R1153" s="69" t="s">
        <v>3658</v>
      </c>
      <c r="S1153" s="69" t="s">
        <v>3659</v>
      </c>
      <c r="T1153" s="69" t="s">
        <v>3659</v>
      </c>
      <c r="V1153" s="213" t="s">
        <v>20</v>
      </c>
    </row>
    <row r="1154" spans="1:22" ht="14.4" x14ac:dyDescent="0.3">
      <c r="A1154" s="69" t="s">
        <v>4222</v>
      </c>
      <c r="B1154" s="69" t="s">
        <v>4222</v>
      </c>
      <c r="C1154" s="69" t="s">
        <v>3666</v>
      </c>
      <c r="D1154" s="69">
        <v>0.2</v>
      </c>
      <c r="E1154" s="69">
        <v>0.14000000000000001</v>
      </c>
      <c r="F1154" s="69">
        <v>0.13</v>
      </c>
      <c r="G1154" s="69">
        <v>0.15</v>
      </c>
      <c r="H1154" s="69">
        <v>0.2</v>
      </c>
      <c r="I1154" s="69">
        <v>0.3</v>
      </c>
      <c r="J1154" s="69">
        <v>0.5</v>
      </c>
      <c r="K1154" s="69">
        <v>0.5</v>
      </c>
      <c r="L1154" s="69">
        <v>0.5</v>
      </c>
      <c r="M1154" s="69">
        <v>0.4</v>
      </c>
      <c r="N1154" s="69">
        <v>0.22</v>
      </c>
      <c r="O1154" s="69">
        <v>0.18</v>
      </c>
      <c r="P1154" s="69" t="s">
        <v>20</v>
      </c>
      <c r="Q1154" s="69" t="s">
        <v>3661</v>
      </c>
      <c r="R1154" s="69" t="s">
        <v>3658</v>
      </c>
      <c r="S1154" s="69" t="s">
        <v>3659</v>
      </c>
      <c r="T1154" s="69" t="s">
        <v>3659</v>
      </c>
      <c r="V1154" s="213" t="s">
        <v>20</v>
      </c>
    </row>
    <row r="1155" spans="1:22" ht="14.4" x14ac:dyDescent="0.3">
      <c r="A1155" s="69" t="s">
        <v>4223</v>
      </c>
      <c r="B1155" s="69" t="s">
        <v>4223</v>
      </c>
      <c r="C1155" s="69" t="s">
        <v>3666</v>
      </c>
      <c r="D1155" s="69">
        <v>0</v>
      </c>
      <c r="E1155" s="69">
        <v>0</v>
      </c>
      <c r="F1155" s="69">
        <v>0</v>
      </c>
      <c r="G1155" s="69">
        <v>0.12</v>
      </c>
      <c r="H1155" s="69">
        <v>0.2</v>
      </c>
      <c r="I1155" s="69">
        <v>0.4</v>
      </c>
      <c r="J1155" s="69">
        <v>0.5</v>
      </c>
      <c r="K1155" s="69">
        <v>0.5</v>
      </c>
      <c r="L1155" s="69">
        <v>0.5</v>
      </c>
      <c r="M1155" s="69">
        <v>0</v>
      </c>
      <c r="N1155" s="69">
        <v>0</v>
      </c>
      <c r="O1155" s="69">
        <v>0</v>
      </c>
      <c r="P1155" s="69" t="s">
        <v>20</v>
      </c>
      <c r="Q1155" s="69" t="s">
        <v>3661</v>
      </c>
      <c r="R1155" s="69" t="s">
        <v>3658</v>
      </c>
      <c r="S1155" s="69" t="s">
        <v>3659</v>
      </c>
      <c r="T1155" s="69" t="s">
        <v>3659</v>
      </c>
      <c r="V1155" s="213" t="s">
        <v>20</v>
      </c>
    </row>
    <row r="1156" spans="1:22" ht="14.4" x14ac:dyDescent="0.3">
      <c r="A1156" s="69" t="s">
        <v>4224</v>
      </c>
      <c r="B1156" s="69" t="s">
        <v>4224</v>
      </c>
      <c r="C1156" s="69" t="s">
        <v>3666</v>
      </c>
      <c r="D1156" s="69">
        <v>0</v>
      </c>
      <c r="E1156" s="69">
        <v>0</v>
      </c>
      <c r="F1156" s="69">
        <v>0</v>
      </c>
      <c r="G1156" s="69">
        <v>0</v>
      </c>
      <c r="H1156" s="69">
        <v>0.5</v>
      </c>
      <c r="I1156" s="69">
        <v>0</v>
      </c>
      <c r="J1156" s="69">
        <v>0</v>
      </c>
      <c r="K1156" s="69">
        <v>0</v>
      </c>
      <c r="L1156" s="69">
        <v>0</v>
      </c>
      <c r="M1156" s="69">
        <v>0</v>
      </c>
      <c r="N1156" s="69">
        <v>0</v>
      </c>
      <c r="O1156" s="69">
        <v>0</v>
      </c>
      <c r="P1156" s="69" t="s">
        <v>20</v>
      </c>
      <c r="Q1156" s="69" t="s">
        <v>3661</v>
      </c>
      <c r="R1156" s="69" t="s">
        <v>3658</v>
      </c>
      <c r="S1156" s="69" t="s">
        <v>3659</v>
      </c>
      <c r="T1156" s="69" t="s">
        <v>3659</v>
      </c>
      <c r="V1156" s="213" t="s">
        <v>20</v>
      </c>
    </row>
    <row r="1157" spans="1:22" ht="14.4" x14ac:dyDescent="0.3">
      <c r="A1157" s="69" t="s">
        <v>4225</v>
      </c>
      <c r="B1157" s="69" t="s">
        <v>4225</v>
      </c>
      <c r="C1157" s="69" t="s">
        <v>3666</v>
      </c>
      <c r="D1157" s="69">
        <v>0</v>
      </c>
      <c r="E1157" s="69">
        <v>0</v>
      </c>
      <c r="F1157" s="69">
        <v>0</v>
      </c>
      <c r="G1157" s="69">
        <v>0</v>
      </c>
      <c r="H1157" s="69">
        <v>0.5</v>
      </c>
      <c r="I1157" s="69">
        <v>0</v>
      </c>
      <c r="J1157" s="69">
        <v>0</v>
      </c>
      <c r="K1157" s="69">
        <v>0</v>
      </c>
      <c r="L1157" s="69">
        <v>0</v>
      </c>
      <c r="M1157" s="69">
        <v>0</v>
      </c>
      <c r="N1157" s="69">
        <v>0</v>
      </c>
      <c r="O1157" s="69">
        <v>0</v>
      </c>
      <c r="P1157" s="69" t="s">
        <v>20</v>
      </c>
      <c r="Q1157" s="69" t="s">
        <v>3661</v>
      </c>
      <c r="R1157" s="69" t="s">
        <v>3658</v>
      </c>
      <c r="S1157" s="69" t="s">
        <v>3659</v>
      </c>
      <c r="T1157" s="69" t="s">
        <v>3659</v>
      </c>
      <c r="V1157" s="213" t="s">
        <v>20</v>
      </c>
    </row>
    <row r="1158" spans="1:22" ht="14.4" x14ac:dyDescent="0.3">
      <c r="A1158" s="69" t="s">
        <v>4226</v>
      </c>
      <c r="B1158" s="69" t="s">
        <v>4226</v>
      </c>
      <c r="C1158" s="69" t="s">
        <v>3666</v>
      </c>
      <c r="D1158" s="69">
        <v>0</v>
      </c>
      <c r="E1158" s="69">
        <v>0</v>
      </c>
      <c r="F1158" s="69">
        <v>0</v>
      </c>
      <c r="G1158" s="69">
        <v>0</v>
      </c>
      <c r="H1158" s="69">
        <v>0</v>
      </c>
      <c r="I1158" s="69">
        <v>0.4</v>
      </c>
      <c r="J1158" s="69">
        <v>0.6</v>
      </c>
      <c r="K1158" s="69">
        <v>0.6</v>
      </c>
      <c r="L1158" s="69">
        <v>0.4</v>
      </c>
      <c r="M1158" s="69">
        <v>0.21</v>
      </c>
      <c r="N1158" s="69">
        <v>0.15</v>
      </c>
      <c r="O1158" s="69">
        <v>0</v>
      </c>
      <c r="P1158" s="69" t="s">
        <v>20</v>
      </c>
      <c r="Q1158" s="69" t="s">
        <v>3661</v>
      </c>
      <c r="R1158" s="69" t="s">
        <v>3658</v>
      </c>
      <c r="S1158" s="69" t="s">
        <v>3659</v>
      </c>
      <c r="T1158" s="69" t="s">
        <v>3659</v>
      </c>
      <c r="V1158" s="213" t="s">
        <v>20</v>
      </c>
    </row>
    <row r="1159" spans="1:22" ht="14.4" x14ac:dyDescent="0.3">
      <c r="A1159" s="69" t="s">
        <v>4227</v>
      </c>
      <c r="B1159" s="69" t="s">
        <v>4227</v>
      </c>
      <c r="C1159" s="69" t="s">
        <v>3666</v>
      </c>
      <c r="D1159" s="69">
        <v>0</v>
      </c>
      <c r="E1159" s="69">
        <v>0</v>
      </c>
      <c r="F1159" s="69">
        <v>0</v>
      </c>
      <c r="G1159" s="69">
        <v>0</v>
      </c>
      <c r="H1159" s="69">
        <v>0</v>
      </c>
      <c r="I1159" s="69">
        <v>0.4</v>
      </c>
      <c r="J1159" s="69">
        <v>0.6</v>
      </c>
      <c r="K1159" s="69">
        <v>0.6</v>
      </c>
      <c r="L1159" s="69">
        <v>0.4</v>
      </c>
      <c r="M1159" s="69">
        <v>0</v>
      </c>
      <c r="N1159" s="69">
        <v>0</v>
      </c>
      <c r="O1159" s="69">
        <v>0</v>
      </c>
      <c r="P1159" s="69" t="s">
        <v>20</v>
      </c>
      <c r="Q1159" s="69" t="s">
        <v>3661</v>
      </c>
      <c r="R1159" s="69" t="s">
        <v>3658</v>
      </c>
      <c r="S1159" s="69" t="s">
        <v>3659</v>
      </c>
      <c r="T1159" s="69" t="s">
        <v>3659</v>
      </c>
      <c r="V1159" s="213" t="s">
        <v>20</v>
      </c>
    </row>
    <row r="1160" spans="1:22" ht="14.4" x14ac:dyDescent="0.3">
      <c r="A1160" s="69" t="s">
        <v>4228</v>
      </c>
      <c r="B1160" s="69" t="s">
        <v>4228</v>
      </c>
      <c r="C1160" s="69" t="s">
        <v>3666</v>
      </c>
      <c r="D1160" s="69">
        <v>0</v>
      </c>
      <c r="E1160" s="69">
        <v>0</v>
      </c>
      <c r="F1160" s="69">
        <v>0</v>
      </c>
      <c r="G1160" s="69">
        <v>0</v>
      </c>
      <c r="H1160" s="69">
        <v>0</v>
      </c>
      <c r="I1160" s="69">
        <v>0</v>
      </c>
      <c r="J1160" s="69">
        <v>0.25</v>
      </c>
      <c r="K1160" s="69">
        <v>0.35</v>
      </c>
      <c r="L1160" s="69">
        <v>0.35</v>
      </c>
      <c r="M1160" s="69">
        <v>0.35</v>
      </c>
      <c r="N1160" s="69">
        <v>0</v>
      </c>
      <c r="O1160" s="69">
        <v>0</v>
      </c>
      <c r="P1160" s="69" t="s">
        <v>20</v>
      </c>
      <c r="Q1160" s="69" t="s">
        <v>3661</v>
      </c>
      <c r="R1160" s="69" t="s">
        <v>3658</v>
      </c>
      <c r="S1160" s="69" t="s">
        <v>3659</v>
      </c>
      <c r="T1160" s="69" t="s">
        <v>3659</v>
      </c>
      <c r="V1160" s="213" t="s">
        <v>20</v>
      </c>
    </row>
    <row r="1161" spans="1:22" ht="14.4" x14ac:dyDescent="0.3">
      <c r="A1161" s="69" t="s">
        <v>4229</v>
      </c>
      <c r="B1161" s="69" t="s">
        <v>4229</v>
      </c>
      <c r="C1161" s="69" t="s">
        <v>3666</v>
      </c>
      <c r="D1161" s="69">
        <v>0</v>
      </c>
      <c r="E1161" s="69">
        <v>0</v>
      </c>
      <c r="F1161" s="69">
        <v>0</v>
      </c>
      <c r="G1161" s="69">
        <v>0</v>
      </c>
      <c r="H1161" s="69">
        <v>0</v>
      </c>
      <c r="I1161" s="69">
        <v>0</v>
      </c>
      <c r="J1161" s="69">
        <v>0.4</v>
      </c>
      <c r="K1161" s="69">
        <v>0.35</v>
      </c>
      <c r="L1161" s="69">
        <v>0.35</v>
      </c>
      <c r="M1161" s="69">
        <v>0.35</v>
      </c>
      <c r="N1161" s="69">
        <v>0</v>
      </c>
      <c r="O1161" s="69">
        <v>0</v>
      </c>
      <c r="P1161" s="69" t="s">
        <v>20</v>
      </c>
      <c r="Q1161" s="69" t="s">
        <v>3661</v>
      </c>
      <c r="R1161" s="69" t="s">
        <v>3658</v>
      </c>
      <c r="S1161" s="69" t="s">
        <v>3659</v>
      </c>
      <c r="T1161" s="69" t="s">
        <v>3659</v>
      </c>
      <c r="V1161" s="213" t="s">
        <v>20</v>
      </c>
    </row>
    <row r="1162" spans="1:22" ht="14.4" x14ac:dyDescent="0.3">
      <c r="A1162" s="69" t="s">
        <v>4230</v>
      </c>
      <c r="B1162" s="69" t="s">
        <v>4230</v>
      </c>
      <c r="C1162" s="69" t="s">
        <v>3666</v>
      </c>
      <c r="D1162" s="69">
        <v>0</v>
      </c>
      <c r="E1162" s="69">
        <v>0</v>
      </c>
      <c r="F1162" s="69">
        <v>0</v>
      </c>
      <c r="G1162" s="69">
        <v>0</v>
      </c>
      <c r="H1162" s="69">
        <v>0</v>
      </c>
      <c r="I1162" s="69">
        <v>0</v>
      </c>
      <c r="J1162" s="69">
        <v>0.25</v>
      </c>
      <c r="K1162" s="69">
        <v>0.35</v>
      </c>
      <c r="L1162" s="69">
        <v>0.35</v>
      </c>
      <c r="M1162" s="69">
        <v>0.35</v>
      </c>
      <c r="N1162" s="69">
        <v>0</v>
      </c>
      <c r="O1162" s="69">
        <v>0</v>
      </c>
      <c r="P1162" s="69" t="s">
        <v>20</v>
      </c>
      <c r="Q1162" s="69" t="s">
        <v>3661</v>
      </c>
      <c r="R1162" s="69" t="s">
        <v>3658</v>
      </c>
      <c r="S1162" s="69" t="s">
        <v>3659</v>
      </c>
      <c r="T1162" s="69" t="s">
        <v>3659</v>
      </c>
      <c r="V1162" s="213" t="s">
        <v>20</v>
      </c>
    </row>
    <row r="1163" spans="1:22" ht="14.4" x14ac:dyDescent="0.3">
      <c r="A1163" s="69" t="s">
        <v>4231</v>
      </c>
      <c r="B1163" s="69" t="s">
        <v>4231</v>
      </c>
      <c r="C1163" s="69" t="s">
        <v>3666</v>
      </c>
      <c r="D1163" s="69">
        <v>0</v>
      </c>
      <c r="E1163" s="69">
        <v>0</v>
      </c>
      <c r="F1163" s="69">
        <v>0</v>
      </c>
      <c r="G1163" s="69">
        <v>0</v>
      </c>
      <c r="H1163" s="69">
        <v>0</v>
      </c>
      <c r="I1163" s="69">
        <v>0</v>
      </c>
      <c r="J1163" s="69">
        <v>0.4</v>
      </c>
      <c r="K1163" s="69">
        <v>0.35</v>
      </c>
      <c r="L1163" s="69">
        <v>0.35</v>
      </c>
      <c r="M1163" s="69">
        <v>0.35</v>
      </c>
      <c r="N1163" s="69">
        <v>0</v>
      </c>
      <c r="O1163" s="69">
        <v>0</v>
      </c>
      <c r="P1163" s="69" t="s">
        <v>20</v>
      </c>
      <c r="Q1163" s="69" t="s">
        <v>3661</v>
      </c>
      <c r="R1163" s="69" t="s">
        <v>3658</v>
      </c>
      <c r="S1163" s="69" t="s">
        <v>3659</v>
      </c>
      <c r="T1163" s="69" t="s">
        <v>3659</v>
      </c>
      <c r="V1163" s="213" t="s">
        <v>20</v>
      </c>
    </row>
    <row r="1164" spans="1:22" ht="14.4" x14ac:dyDescent="0.3">
      <c r="A1164" s="69" t="s">
        <v>4232</v>
      </c>
      <c r="B1164" s="69" t="s">
        <v>4232</v>
      </c>
      <c r="C1164" s="69" t="s">
        <v>3666</v>
      </c>
      <c r="D1164" s="69">
        <v>0</v>
      </c>
      <c r="E1164" s="69">
        <v>0</v>
      </c>
      <c r="F1164" s="69">
        <v>0</v>
      </c>
      <c r="G1164" s="69">
        <v>0</v>
      </c>
      <c r="H1164" s="69">
        <v>0</v>
      </c>
      <c r="I1164" s="69">
        <v>0</v>
      </c>
      <c r="J1164" s="69">
        <v>0.25</v>
      </c>
      <c r="K1164" s="69">
        <v>0.35</v>
      </c>
      <c r="L1164" s="69">
        <v>0.35</v>
      </c>
      <c r="M1164" s="69">
        <v>0.35</v>
      </c>
      <c r="N1164" s="69">
        <v>0</v>
      </c>
      <c r="O1164" s="69">
        <v>0</v>
      </c>
      <c r="P1164" s="69" t="s">
        <v>20</v>
      </c>
      <c r="Q1164" s="69" t="s">
        <v>3661</v>
      </c>
      <c r="R1164" s="69" t="s">
        <v>3658</v>
      </c>
      <c r="S1164" s="69" t="s">
        <v>3659</v>
      </c>
      <c r="T1164" s="69" t="s">
        <v>3659</v>
      </c>
      <c r="V1164" s="213" t="s">
        <v>20</v>
      </c>
    </row>
    <row r="1165" spans="1:22" ht="14.4" x14ac:dyDescent="0.3">
      <c r="A1165" s="69" t="s">
        <v>4233</v>
      </c>
      <c r="B1165" s="69" t="s">
        <v>4233</v>
      </c>
      <c r="C1165" s="69" t="s">
        <v>3666</v>
      </c>
      <c r="D1165" s="69">
        <v>0</v>
      </c>
      <c r="E1165" s="69">
        <v>0</v>
      </c>
      <c r="F1165" s="69">
        <v>0</v>
      </c>
      <c r="G1165" s="69">
        <v>0</v>
      </c>
      <c r="H1165" s="69">
        <v>0</v>
      </c>
      <c r="I1165" s="69">
        <v>0</v>
      </c>
      <c r="J1165" s="69">
        <v>0.4</v>
      </c>
      <c r="K1165" s="69">
        <v>0.35</v>
      </c>
      <c r="L1165" s="69">
        <v>0.35</v>
      </c>
      <c r="M1165" s="69">
        <v>0.35</v>
      </c>
      <c r="N1165" s="69">
        <v>0</v>
      </c>
      <c r="O1165" s="69">
        <v>0</v>
      </c>
      <c r="P1165" s="69" t="s">
        <v>20</v>
      </c>
      <c r="Q1165" s="69" t="s">
        <v>3661</v>
      </c>
      <c r="R1165" s="69" t="s">
        <v>3658</v>
      </c>
      <c r="S1165" s="69" t="s">
        <v>3659</v>
      </c>
      <c r="T1165" s="69" t="s">
        <v>3659</v>
      </c>
      <c r="V1165" s="213" t="s">
        <v>20</v>
      </c>
    </row>
    <row r="1166" spans="1:22" ht="14.4" x14ac:dyDescent="0.3">
      <c r="A1166" s="69" t="s">
        <v>4234</v>
      </c>
      <c r="B1166" s="69" t="s">
        <v>4234</v>
      </c>
      <c r="C1166" s="69" t="s">
        <v>3666</v>
      </c>
      <c r="D1166" s="69">
        <v>0</v>
      </c>
      <c r="E1166" s="69">
        <v>0</v>
      </c>
      <c r="F1166" s="69">
        <v>0</v>
      </c>
      <c r="G1166" s="69">
        <v>0</v>
      </c>
      <c r="H1166" s="69">
        <v>0</v>
      </c>
      <c r="I1166" s="69">
        <v>0</v>
      </c>
      <c r="J1166" s="69">
        <v>0.25</v>
      </c>
      <c r="K1166" s="69">
        <v>0.35</v>
      </c>
      <c r="L1166" s="69">
        <v>0.35</v>
      </c>
      <c r="M1166" s="69">
        <v>0.35</v>
      </c>
      <c r="N1166" s="69">
        <v>0</v>
      </c>
      <c r="O1166" s="69">
        <v>0</v>
      </c>
      <c r="P1166" s="69" t="s">
        <v>20</v>
      </c>
      <c r="Q1166" s="69" t="s">
        <v>3661</v>
      </c>
      <c r="R1166" s="69" t="s">
        <v>3658</v>
      </c>
      <c r="S1166" s="69" t="s">
        <v>3659</v>
      </c>
      <c r="T1166" s="69" t="s">
        <v>3659</v>
      </c>
      <c r="V1166" s="213" t="s">
        <v>20</v>
      </c>
    </row>
    <row r="1167" spans="1:22" ht="14.4" x14ac:dyDescent="0.3">
      <c r="A1167" s="69" t="s">
        <v>4235</v>
      </c>
      <c r="B1167" s="69" t="s">
        <v>4235</v>
      </c>
      <c r="C1167" s="69" t="s">
        <v>3666</v>
      </c>
      <c r="D1167" s="69">
        <v>0</v>
      </c>
      <c r="E1167" s="69">
        <v>0</v>
      </c>
      <c r="F1167" s="69">
        <v>0</v>
      </c>
      <c r="G1167" s="69">
        <v>0</v>
      </c>
      <c r="H1167" s="69">
        <v>0</v>
      </c>
      <c r="I1167" s="69">
        <v>0</v>
      </c>
      <c r="J1167" s="69">
        <v>0.4</v>
      </c>
      <c r="K1167" s="69">
        <v>0.35</v>
      </c>
      <c r="L1167" s="69">
        <v>0.35</v>
      </c>
      <c r="M1167" s="69">
        <v>0.35</v>
      </c>
      <c r="N1167" s="69">
        <v>0</v>
      </c>
      <c r="O1167" s="69">
        <v>0</v>
      </c>
      <c r="P1167" s="69" t="s">
        <v>20</v>
      </c>
      <c r="Q1167" s="69" t="s">
        <v>3661</v>
      </c>
      <c r="R1167" s="69" t="s">
        <v>3658</v>
      </c>
      <c r="S1167" s="69" t="s">
        <v>3659</v>
      </c>
      <c r="T1167" s="69" t="s">
        <v>3659</v>
      </c>
      <c r="V1167" s="213" t="s">
        <v>20</v>
      </c>
    </row>
    <row r="1168" spans="1:22" ht="14.4" x14ac:dyDescent="0.3">
      <c r="A1168" s="69" t="s">
        <v>4236</v>
      </c>
      <c r="B1168" s="69" t="s">
        <v>4236</v>
      </c>
      <c r="C1168" s="69" t="s">
        <v>3666</v>
      </c>
      <c r="D1168" s="69">
        <v>0</v>
      </c>
      <c r="E1168" s="69">
        <v>0</v>
      </c>
      <c r="F1168" s="69">
        <v>0</v>
      </c>
      <c r="G1168" s="69">
        <v>0</v>
      </c>
      <c r="H1168" s="69">
        <v>0</v>
      </c>
      <c r="I1168" s="69">
        <v>0</v>
      </c>
      <c r="J1168" s="69">
        <v>0.21</v>
      </c>
      <c r="K1168" s="69">
        <v>0.35</v>
      </c>
      <c r="L1168" s="69">
        <v>0.35</v>
      </c>
      <c r="M1168" s="69">
        <v>0.35</v>
      </c>
      <c r="N1168" s="69">
        <v>0</v>
      </c>
      <c r="O1168" s="69">
        <v>0</v>
      </c>
      <c r="P1168" s="69" t="s">
        <v>20</v>
      </c>
      <c r="Q1168" s="69" t="s">
        <v>3661</v>
      </c>
      <c r="R1168" s="69" t="s">
        <v>3658</v>
      </c>
      <c r="S1168" s="69" t="s">
        <v>3659</v>
      </c>
      <c r="T1168" s="69" t="s">
        <v>3659</v>
      </c>
      <c r="V1168" s="213" t="s">
        <v>20</v>
      </c>
    </row>
    <row r="1169" spans="1:22" ht="14.4" x14ac:dyDescent="0.3">
      <c r="A1169" s="69" t="s">
        <v>4237</v>
      </c>
      <c r="B1169" s="69" t="s">
        <v>4237</v>
      </c>
      <c r="C1169" s="69" t="s">
        <v>3666</v>
      </c>
      <c r="D1169" s="69">
        <v>0</v>
      </c>
      <c r="E1169" s="69">
        <v>0</v>
      </c>
      <c r="F1169" s="69">
        <v>0</v>
      </c>
      <c r="G1169" s="69">
        <v>0</v>
      </c>
      <c r="H1169" s="69">
        <v>0</v>
      </c>
      <c r="I1169" s="69">
        <v>0</v>
      </c>
      <c r="J1169" s="69">
        <v>0.4</v>
      </c>
      <c r="K1169" s="69">
        <v>0.35</v>
      </c>
      <c r="L1169" s="69">
        <v>0.35</v>
      </c>
      <c r="M1169" s="69">
        <v>0.35</v>
      </c>
      <c r="N1169" s="69">
        <v>0</v>
      </c>
      <c r="O1169" s="69">
        <v>0</v>
      </c>
      <c r="P1169" s="69" t="s">
        <v>20</v>
      </c>
      <c r="Q1169" s="69" t="s">
        <v>3661</v>
      </c>
      <c r="R1169" s="69" t="s">
        <v>3658</v>
      </c>
      <c r="S1169" s="69" t="s">
        <v>3659</v>
      </c>
      <c r="T1169" s="69" t="s">
        <v>3659</v>
      </c>
      <c r="V1169" s="213" t="s">
        <v>20</v>
      </c>
    </row>
    <row r="1170" spans="1:22" ht="14.4" x14ac:dyDescent="0.3">
      <c r="A1170" s="69" t="s">
        <v>4238</v>
      </c>
      <c r="B1170" s="69" t="s">
        <v>4238</v>
      </c>
      <c r="C1170" s="69" t="s">
        <v>3666</v>
      </c>
      <c r="D1170" s="69">
        <v>0</v>
      </c>
      <c r="E1170" s="69">
        <v>0</v>
      </c>
      <c r="F1170" s="69">
        <v>0</v>
      </c>
      <c r="G1170" s="69">
        <v>0</v>
      </c>
      <c r="H1170" s="69">
        <v>0</v>
      </c>
      <c r="I1170" s="69">
        <v>0</v>
      </c>
      <c r="J1170" s="69">
        <v>0.2</v>
      </c>
      <c r="K1170" s="69">
        <v>0.35</v>
      </c>
      <c r="L1170" s="69">
        <v>0.35</v>
      </c>
      <c r="M1170" s="69">
        <v>0.35</v>
      </c>
      <c r="N1170" s="69">
        <v>0</v>
      </c>
      <c r="O1170" s="69">
        <v>0</v>
      </c>
      <c r="P1170" s="69" t="s">
        <v>20</v>
      </c>
      <c r="Q1170" s="69" t="s">
        <v>3661</v>
      </c>
      <c r="R1170" s="69" t="s">
        <v>3658</v>
      </c>
      <c r="S1170" s="69" t="s">
        <v>3659</v>
      </c>
      <c r="T1170" s="69" t="s">
        <v>3659</v>
      </c>
      <c r="V1170" s="213" t="s">
        <v>20</v>
      </c>
    </row>
    <row r="1171" spans="1:22" ht="14.4" x14ac:dyDescent="0.3">
      <c r="A1171" s="69" t="s">
        <v>4239</v>
      </c>
      <c r="B1171" s="69" t="s">
        <v>4239</v>
      </c>
      <c r="C1171" s="69" t="s">
        <v>3666</v>
      </c>
      <c r="D1171" s="69">
        <v>0</v>
      </c>
      <c r="E1171" s="69">
        <v>0</v>
      </c>
      <c r="F1171" s="69">
        <v>0</v>
      </c>
      <c r="G1171" s="69">
        <v>0</v>
      </c>
      <c r="H1171" s="69">
        <v>0</v>
      </c>
      <c r="I1171" s="69">
        <v>0</v>
      </c>
      <c r="J1171" s="69">
        <v>0.4</v>
      </c>
      <c r="K1171" s="69">
        <v>0.35</v>
      </c>
      <c r="L1171" s="69">
        <v>0.35</v>
      </c>
      <c r="M1171" s="69">
        <v>0.35</v>
      </c>
      <c r="N1171" s="69">
        <v>0</v>
      </c>
      <c r="O1171" s="69">
        <v>0</v>
      </c>
      <c r="P1171" s="69" t="s">
        <v>20</v>
      </c>
      <c r="Q1171" s="69" t="s">
        <v>3661</v>
      </c>
      <c r="R1171" s="69" t="s">
        <v>3658</v>
      </c>
      <c r="S1171" s="69" t="s">
        <v>3659</v>
      </c>
      <c r="T1171" s="69" t="s">
        <v>3659</v>
      </c>
      <c r="V1171" s="213" t="s">
        <v>20</v>
      </c>
    </row>
    <row r="1172" spans="1:22" ht="14.4" x14ac:dyDescent="0.3">
      <c r="A1172" s="69" t="s">
        <v>4240</v>
      </c>
      <c r="B1172" s="69" t="s">
        <v>4240</v>
      </c>
      <c r="C1172" s="69" t="s">
        <v>3666</v>
      </c>
      <c r="D1172" s="69">
        <v>0</v>
      </c>
      <c r="E1172" s="69">
        <v>0</v>
      </c>
      <c r="F1172" s="69">
        <v>0</v>
      </c>
      <c r="G1172" s="69">
        <v>0</v>
      </c>
      <c r="H1172" s="69">
        <v>0.41</v>
      </c>
      <c r="I1172" s="69">
        <v>0</v>
      </c>
      <c r="J1172" s="69">
        <v>0</v>
      </c>
      <c r="K1172" s="69">
        <v>0</v>
      </c>
      <c r="L1172" s="69">
        <v>0</v>
      </c>
      <c r="M1172" s="69">
        <v>0</v>
      </c>
      <c r="N1172" s="69">
        <v>0</v>
      </c>
      <c r="O1172" s="69">
        <v>0</v>
      </c>
      <c r="P1172" s="69" t="s">
        <v>20</v>
      </c>
      <c r="Q1172" s="69" t="s">
        <v>3661</v>
      </c>
      <c r="R1172" s="69" t="s">
        <v>3658</v>
      </c>
      <c r="S1172" s="69" t="s">
        <v>3659</v>
      </c>
      <c r="T1172" s="69" t="s">
        <v>3659</v>
      </c>
      <c r="V1172" s="213" t="s">
        <v>20</v>
      </c>
    </row>
    <row r="1173" spans="1:22" ht="14.4" x14ac:dyDescent="0.3">
      <c r="A1173" s="69" t="s">
        <v>4241</v>
      </c>
      <c r="B1173" s="69" t="s">
        <v>4241</v>
      </c>
      <c r="C1173" s="69" t="s">
        <v>3666</v>
      </c>
      <c r="D1173" s="69">
        <v>0.25</v>
      </c>
      <c r="E1173" s="69">
        <v>0.25</v>
      </c>
      <c r="F1173" s="69">
        <v>0.27</v>
      </c>
      <c r="G1173" s="69">
        <v>0.35</v>
      </c>
      <c r="H1173" s="69">
        <v>0.4</v>
      </c>
      <c r="I1173" s="69">
        <v>0.47</v>
      </c>
      <c r="J1173" s="69">
        <v>0.52</v>
      </c>
      <c r="K1173" s="69">
        <v>0.54</v>
      </c>
      <c r="L1173" s="69">
        <v>0.34</v>
      </c>
      <c r="M1173" s="69">
        <v>0.22</v>
      </c>
      <c r="N1173" s="69">
        <v>0.15</v>
      </c>
      <c r="O1173" s="69">
        <v>0.15</v>
      </c>
      <c r="P1173" s="69" t="s">
        <v>20</v>
      </c>
      <c r="Q1173" s="69" t="s">
        <v>3661</v>
      </c>
      <c r="R1173" s="69" t="s">
        <v>3658</v>
      </c>
      <c r="S1173" s="69" t="s">
        <v>3659</v>
      </c>
      <c r="T1173" s="69" t="s">
        <v>3659</v>
      </c>
      <c r="V1173" s="213" t="s">
        <v>20</v>
      </c>
    </row>
    <row r="1174" spans="1:22" ht="14.4" x14ac:dyDescent="0.3">
      <c r="A1174" s="69" t="s">
        <v>4242</v>
      </c>
      <c r="B1174" s="69" t="s">
        <v>4242</v>
      </c>
      <c r="C1174" s="69" t="s">
        <v>3666</v>
      </c>
      <c r="D1174" s="69">
        <v>0.25</v>
      </c>
      <c r="E1174" s="69">
        <v>0.25</v>
      </c>
      <c r="F1174" s="69">
        <v>0.27</v>
      </c>
      <c r="G1174" s="69">
        <v>0.35</v>
      </c>
      <c r="H1174" s="69">
        <v>0.4</v>
      </c>
      <c r="I1174" s="69">
        <v>0.45</v>
      </c>
      <c r="J1174" s="69">
        <v>0.55000000000000004</v>
      </c>
      <c r="K1174" s="69">
        <v>0.54</v>
      </c>
      <c r="L1174" s="69">
        <v>0.34</v>
      </c>
      <c r="M1174" s="69">
        <v>0.22</v>
      </c>
      <c r="N1174" s="69">
        <v>0.15</v>
      </c>
      <c r="O1174" s="69">
        <v>0.15</v>
      </c>
      <c r="P1174" s="69" t="s">
        <v>20</v>
      </c>
      <c r="Q1174" s="69" t="s">
        <v>3661</v>
      </c>
      <c r="R1174" s="69" t="s">
        <v>3658</v>
      </c>
      <c r="S1174" s="69" t="s">
        <v>3659</v>
      </c>
      <c r="T1174" s="69" t="s">
        <v>3659</v>
      </c>
      <c r="V1174" s="213" t="s">
        <v>20</v>
      </c>
    </row>
    <row r="1175" spans="1:22" ht="14.4" x14ac:dyDescent="0.3">
      <c r="A1175" s="69" t="s">
        <v>4243</v>
      </c>
      <c r="B1175" s="69" t="s">
        <v>4243</v>
      </c>
      <c r="C1175" s="69" t="s">
        <v>3666</v>
      </c>
      <c r="D1175" s="69">
        <v>0.25</v>
      </c>
      <c r="E1175" s="69">
        <v>0.25</v>
      </c>
      <c r="F1175" s="69">
        <v>0.27</v>
      </c>
      <c r="G1175" s="69">
        <v>0.35</v>
      </c>
      <c r="H1175" s="69">
        <v>0.4</v>
      </c>
      <c r="I1175" s="69">
        <v>0.45</v>
      </c>
      <c r="J1175" s="69">
        <v>0.55000000000000004</v>
      </c>
      <c r="K1175" s="69">
        <v>0.54</v>
      </c>
      <c r="L1175" s="69">
        <v>0.34</v>
      </c>
      <c r="M1175" s="69">
        <v>0.22</v>
      </c>
      <c r="N1175" s="69">
        <v>0.15</v>
      </c>
      <c r="O1175" s="69">
        <v>0.15</v>
      </c>
      <c r="P1175" s="69" t="s">
        <v>20</v>
      </c>
      <c r="Q1175" s="69" t="s">
        <v>3661</v>
      </c>
      <c r="R1175" s="69" t="s">
        <v>3658</v>
      </c>
      <c r="S1175" s="69" t="s">
        <v>3659</v>
      </c>
      <c r="T1175" s="69" t="s">
        <v>3659</v>
      </c>
      <c r="V1175" s="213" t="s">
        <v>20</v>
      </c>
    </row>
    <row r="1176" spans="1:22" ht="14.4" x14ac:dyDescent="0.3">
      <c r="A1176" s="69" t="s">
        <v>4244</v>
      </c>
      <c r="B1176" s="69" t="s">
        <v>4244</v>
      </c>
      <c r="C1176" s="69" t="s">
        <v>3666</v>
      </c>
      <c r="D1176" s="69">
        <v>0.25</v>
      </c>
      <c r="E1176" s="69">
        <v>0.25</v>
      </c>
      <c r="F1176" s="69">
        <v>0.27</v>
      </c>
      <c r="G1176" s="69">
        <v>0.35</v>
      </c>
      <c r="H1176" s="69">
        <v>0.4</v>
      </c>
      <c r="I1176" s="69">
        <v>0.45</v>
      </c>
      <c r="J1176" s="69">
        <v>0.55000000000000004</v>
      </c>
      <c r="K1176" s="69">
        <v>0.54</v>
      </c>
      <c r="L1176" s="69">
        <v>0.34</v>
      </c>
      <c r="M1176" s="69">
        <v>0.22</v>
      </c>
      <c r="N1176" s="69">
        <v>0.15</v>
      </c>
      <c r="O1176" s="69">
        <v>0.15</v>
      </c>
      <c r="P1176" s="69" t="s">
        <v>20</v>
      </c>
      <c r="Q1176" s="69" t="s">
        <v>3661</v>
      </c>
      <c r="R1176" s="69" t="s">
        <v>3658</v>
      </c>
      <c r="S1176" s="69" t="s">
        <v>3659</v>
      </c>
      <c r="T1176" s="69" t="s">
        <v>3659</v>
      </c>
      <c r="V1176" s="213" t="s">
        <v>20</v>
      </c>
    </row>
    <row r="1177" spans="1:22" ht="14.4" x14ac:dyDescent="0.3">
      <c r="A1177" s="69" t="s">
        <v>4245</v>
      </c>
      <c r="B1177" s="69" t="s">
        <v>4245</v>
      </c>
      <c r="C1177" s="69" t="s">
        <v>3666</v>
      </c>
      <c r="D1177" s="69">
        <v>0.25</v>
      </c>
      <c r="E1177" s="69">
        <v>0.25</v>
      </c>
      <c r="F1177" s="69">
        <v>0.27</v>
      </c>
      <c r="G1177" s="69">
        <v>0.35</v>
      </c>
      <c r="H1177" s="69">
        <v>0.4</v>
      </c>
      <c r="I1177" s="69">
        <v>0.45</v>
      </c>
      <c r="J1177" s="69">
        <v>0.55000000000000004</v>
      </c>
      <c r="K1177" s="69">
        <v>0.54</v>
      </c>
      <c r="L1177" s="69">
        <v>0.34</v>
      </c>
      <c r="M1177" s="69">
        <v>0.22</v>
      </c>
      <c r="N1177" s="69">
        <v>0.15</v>
      </c>
      <c r="O1177" s="69">
        <v>0.15</v>
      </c>
      <c r="P1177" s="69" t="s">
        <v>20</v>
      </c>
      <c r="Q1177" s="69" t="s">
        <v>3661</v>
      </c>
      <c r="R1177" s="69" t="s">
        <v>3658</v>
      </c>
      <c r="S1177" s="69" t="s">
        <v>3659</v>
      </c>
      <c r="T1177" s="69" t="s">
        <v>3659</v>
      </c>
      <c r="V1177" s="213" t="s">
        <v>20</v>
      </c>
    </row>
    <row r="1178" spans="1:22" ht="14.4" x14ac:dyDescent="0.3">
      <c r="A1178" s="69" t="s">
        <v>4246</v>
      </c>
      <c r="B1178" s="69" t="s">
        <v>4246</v>
      </c>
      <c r="C1178" s="69" t="s">
        <v>3666</v>
      </c>
      <c r="D1178" s="69">
        <v>0.25</v>
      </c>
      <c r="E1178" s="69">
        <v>0.41</v>
      </c>
      <c r="F1178" s="69">
        <v>0.3</v>
      </c>
      <c r="G1178" s="69">
        <v>0.13</v>
      </c>
      <c r="H1178" s="69">
        <v>0.39</v>
      </c>
      <c r="I1178" s="69">
        <v>0.45</v>
      </c>
      <c r="J1178" s="69">
        <v>0.55000000000000004</v>
      </c>
      <c r="K1178" s="69">
        <v>0.54</v>
      </c>
      <c r="L1178" s="69">
        <v>0.34</v>
      </c>
      <c r="M1178" s="69">
        <v>0.25</v>
      </c>
      <c r="N1178" s="69">
        <v>0.15</v>
      </c>
      <c r="O1178" s="69">
        <v>0.15</v>
      </c>
      <c r="P1178" s="69" t="s">
        <v>20</v>
      </c>
      <c r="Q1178" s="69" t="s">
        <v>3661</v>
      </c>
      <c r="R1178" s="69" t="s">
        <v>3658</v>
      </c>
      <c r="S1178" s="69" t="s">
        <v>3659</v>
      </c>
      <c r="T1178" s="69" t="s">
        <v>3659</v>
      </c>
      <c r="V1178" s="213" t="s">
        <v>20</v>
      </c>
    </row>
    <row r="1179" spans="1:22" ht="14.4" x14ac:dyDescent="0.3">
      <c r="A1179" s="69" t="s">
        <v>4247</v>
      </c>
      <c r="B1179" s="69" t="s">
        <v>4247</v>
      </c>
      <c r="C1179" s="69" t="s">
        <v>3666</v>
      </c>
      <c r="D1179" s="69">
        <v>0</v>
      </c>
      <c r="E1179" s="69">
        <v>0</v>
      </c>
      <c r="F1179" s="69">
        <v>0</v>
      </c>
      <c r="G1179" s="69">
        <v>0</v>
      </c>
      <c r="H1179" s="69">
        <v>0.38</v>
      </c>
      <c r="I1179" s="69">
        <v>0.45</v>
      </c>
      <c r="J1179" s="69">
        <v>0.55000000000000004</v>
      </c>
      <c r="K1179" s="69">
        <v>0.54</v>
      </c>
      <c r="L1179" s="69">
        <v>0.34</v>
      </c>
      <c r="M1179" s="69">
        <v>0.22</v>
      </c>
      <c r="N1179" s="69">
        <v>0.15</v>
      </c>
      <c r="O1179" s="69">
        <v>0.15</v>
      </c>
      <c r="P1179" s="69" t="s">
        <v>20</v>
      </c>
      <c r="Q1179" s="69" t="s">
        <v>3661</v>
      </c>
      <c r="R1179" s="69" t="s">
        <v>3658</v>
      </c>
      <c r="S1179" s="69" t="s">
        <v>3659</v>
      </c>
      <c r="T1179" s="69" t="s">
        <v>3659</v>
      </c>
      <c r="V1179" s="213" t="s">
        <v>20</v>
      </c>
    </row>
    <row r="1180" spans="1:22" ht="14.4" x14ac:dyDescent="0.3">
      <c r="A1180" s="69" t="s">
        <v>4248</v>
      </c>
      <c r="B1180" s="69" t="s">
        <v>4248</v>
      </c>
      <c r="C1180" s="69" t="s">
        <v>3666</v>
      </c>
      <c r="D1180" s="69">
        <v>0</v>
      </c>
      <c r="E1180" s="69">
        <v>0</v>
      </c>
      <c r="F1180" s="69">
        <v>0</v>
      </c>
      <c r="G1180" s="69">
        <v>0</v>
      </c>
      <c r="H1180" s="69">
        <v>0</v>
      </c>
      <c r="I1180" s="69">
        <v>0.43</v>
      </c>
      <c r="J1180" s="69">
        <v>0.55000000000000004</v>
      </c>
      <c r="K1180" s="69">
        <v>0.54</v>
      </c>
      <c r="L1180" s="69">
        <v>0.34</v>
      </c>
      <c r="M1180" s="69">
        <v>0.21</v>
      </c>
      <c r="N1180" s="69">
        <v>0.15</v>
      </c>
      <c r="O1180" s="69">
        <v>0.15</v>
      </c>
      <c r="P1180" s="69" t="s">
        <v>20</v>
      </c>
      <c r="Q1180" s="69" t="s">
        <v>3661</v>
      </c>
      <c r="R1180" s="69" t="s">
        <v>3658</v>
      </c>
      <c r="S1180" s="69" t="s">
        <v>3659</v>
      </c>
      <c r="T1180" s="69" t="s">
        <v>3659</v>
      </c>
      <c r="V1180" s="213" t="s">
        <v>20</v>
      </c>
    </row>
    <row r="1181" spans="1:22" x14ac:dyDescent="0.25">
      <c r="A1181" s="6" t="s">
        <v>4249</v>
      </c>
      <c r="B1181" s="6" t="s">
        <v>4249</v>
      </c>
      <c r="C1181" s="6" t="s">
        <v>3666</v>
      </c>
      <c r="D1181" s="6">
        <v>0</v>
      </c>
      <c r="E1181" s="6">
        <v>0</v>
      </c>
      <c r="F1181" s="6">
        <v>0</v>
      </c>
      <c r="G1181" s="6">
        <v>0</v>
      </c>
      <c r="H1181" s="6">
        <v>0</v>
      </c>
      <c r="I1181" s="6">
        <v>0.43</v>
      </c>
      <c r="J1181" s="6">
        <v>0.55000000000000004</v>
      </c>
      <c r="K1181" s="6">
        <v>0.54</v>
      </c>
      <c r="L1181" s="6">
        <v>0.34</v>
      </c>
      <c r="M1181" s="6">
        <v>0.21</v>
      </c>
      <c r="N1181" s="6">
        <v>0.15</v>
      </c>
      <c r="O1181" s="6">
        <v>0.15</v>
      </c>
      <c r="P1181" s="6" t="s">
        <v>20</v>
      </c>
      <c r="Q1181" s="6" t="s">
        <v>3661</v>
      </c>
      <c r="R1181" s="6" t="s">
        <v>3658</v>
      </c>
      <c r="S1181" s="6" t="s">
        <v>3659</v>
      </c>
      <c r="T1181" s="6" t="s">
        <v>3659</v>
      </c>
      <c r="V1181" s="213" t="s">
        <v>20</v>
      </c>
    </row>
    <row r="1182" spans="1:22" x14ac:dyDescent="0.25">
      <c r="A1182" s="6" t="s">
        <v>4250</v>
      </c>
      <c r="B1182" s="6" t="s">
        <v>4250</v>
      </c>
      <c r="C1182" s="6" t="s">
        <v>3666</v>
      </c>
      <c r="D1182" s="6">
        <v>0</v>
      </c>
      <c r="E1182" s="6">
        <v>0</v>
      </c>
      <c r="F1182" s="6">
        <v>0</v>
      </c>
      <c r="G1182" s="6">
        <v>0</v>
      </c>
      <c r="H1182" s="6">
        <v>0</v>
      </c>
      <c r="I1182" s="6">
        <v>0.43</v>
      </c>
      <c r="J1182" s="6">
        <v>0.55000000000000004</v>
      </c>
      <c r="K1182" s="6">
        <v>0.54</v>
      </c>
      <c r="L1182" s="6">
        <v>0.3</v>
      </c>
      <c r="M1182" s="6">
        <v>0.21</v>
      </c>
      <c r="N1182" s="6">
        <v>0.2</v>
      </c>
      <c r="O1182" s="6">
        <v>0.15</v>
      </c>
      <c r="P1182" s="6" t="s">
        <v>20</v>
      </c>
      <c r="Q1182" s="6" t="s">
        <v>3661</v>
      </c>
      <c r="R1182" s="6" t="s">
        <v>3658</v>
      </c>
      <c r="S1182" s="6" t="s">
        <v>3659</v>
      </c>
      <c r="T1182" s="6" t="s">
        <v>3659</v>
      </c>
      <c r="V1182" s="213" t="s">
        <v>20</v>
      </c>
    </row>
    <row r="1183" spans="1:22" x14ac:dyDescent="0.25">
      <c r="A1183" s="6" t="s">
        <v>4251</v>
      </c>
      <c r="B1183" s="6" t="s">
        <v>4251</v>
      </c>
      <c r="C1183" s="6" t="s">
        <v>3666</v>
      </c>
      <c r="D1183" s="6">
        <v>0</v>
      </c>
      <c r="E1183" s="6">
        <v>0</v>
      </c>
      <c r="F1183" s="6">
        <v>0</v>
      </c>
      <c r="G1183" s="6">
        <v>0</v>
      </c>
      <c r="H1183" s="6">
        <v>0</v>
      </c>
      <c r="I1183" s="6">
        <v>0.43</v>
      </c>
      <c r="J1183" s="6">
        <v>0.55000000000000004</v>
      </c>
      <c r="K1183" s="6">
        <v>0.54</v>
      </c>
      <c r="L1183" s="6">
        <v>0.3</v>
      </c>
      <c r="M1183" s="6">
        <v>0.21</v>
      </c>
      <c r="N1183" s="6">
        <v>0.2</v>
      </c>
      <c r="O1183" s="6">
        <v>0.15</v>
      </c>
      <c r="P1183" s="6" t="s">
        <v>20</v>
      </c>
      <c r="Q1183" s="6" t="s">
        <v>3661</v>
      </c>
      <c r="R1183" s="6" t="s">
        <v>3658</v>
      </c>
      <c r="S1183" s="6" t="s">
        <v>3659</v>
      </c>
      <c r="T1183" s="6" t="s">
        <v>3659</v>
      </c>
      <c r="V1183" s="213" t="s">
        <v>20</v>
      </c>
    </row>
    <row r="1184" spans="1:22" x14ac:dyDescent="0.25">
      <c r="A1184" s="6" t="s">
        <v>4252</v>
      </c>
      <c r="B1184" s="6" t="s">
        <v>4252</v>
      </c>
      <c r="C1184" s="6" t="s">
        <v>3666</v>
      </c>
      <c r="D1184" s="6">
        <v>0</v>
      </c>
      <c r="E1184" s="6">
        <v>0</v>
      </c>
      <c r="F1184" s="6">
        <v>0</v>
      </c>
      <c r="G1184" s="6">
        <v>0</v>
      </c>
      <c r="H1184" s="6">
        <v>0</v>
      </c>
      <c r="I1184" s="6">
        <v>0.43</v>
      </c>
      <c r="J1184" s="6">
        <v>0.55000000000000004</v>
      </c>
      <c r="K1184" s="6">
        <v>0.54</v>
      </c>
      <c r="L1184" s="6">
        <v>0.35</v>
      </c>
      <c r="M1184" s="6">
        <v>0.21</v>
      </c>
      <c r="N1184" s="6">
        <v>0.12</v>
      </c>
      <c r="O1184" s="6">
        <v>0.15</v>
      </c>
      <c r="P1184" s="6" t="s">
        <v>20</v>
      </c>
      <c r="Q1184" s="6" t="s">
        <v>3661</v>
      </c>
      <c r="R1184" s="6" t="s">
        <v>3658</v>
      </c>
      <c r="S1184" s="6" t="s">
        <v>3659</v>
      </c>
      <c r="T1184" s="6" t="s">
        <v>3659</v>
      </c>
      <c r="V1184" s="213" t="s">
        <v>20</v>
      </c>
    </row>
    <row r="1185" spans="1:22" x14ac:dyDescent="0.25">
      <c r="A1185" s="6" t="s">
        <v>4253</v>
      </c>
      <c r="B1185" s="6" t="s">
        <v>4253</v>
      </c>
      <c r="C1185" s="6" t="s">
        <v>3666</v>
      </c>
      <c r="D1185" s="6">
        <v>0</v>
      </c>
      <c r="E1185" s="6">
        <v>0</v>
      </c>
      <c r="F1185" s="6">
        <v>0</v>
      </c>
      <c r="G1185" s="6">
        <v>0</v>
      </c>
      <c r="H1185" s="6">
        <v>0</v>
      </c>
      <c r="I1185" s="6">
        <v>0.43</v>
      </c>
      <c r="J1185" s="6">
        <v>0.55000000000000004</v>
      </c>
      <c r="K1185" s="6">
        <v>0.54</v>
      </c>
      <c r="L1185" s="6">
        <v>0.35</v>
      </c>
      <c r="M1185" s="6">
        <v>0.21</v>
      </c>
      <c r="N1185" s="6">
        <v>0.13</v>
      </c>
      <c r="O1185" s="6">
        <v>0</v>
      </c>
      <c r="P1185" s="6" t="s">
        <v>20</v>
      </c>
      <c r="Q1185" s="6" t="s">
        <v>3661</v>
      </c>
      <c r="R1185" s="6" t="s">
        <v>3658</v>
      </c>
      <c r="S1185" s="6" t="s">
        <v>3659</v>
      </c>
      <c r="T1185" s="6" t="s">
        <v>3659</v>
      </c>
      <c r="V1185" s="213" t="s">
        <v>20</v>
      </c>
    </row>
    <row r="1186" spans="1:22" x14ac:dyDescent="0.25">
      <c r="A1186" s="6" t="s">
        <v>4254</v>
      </c>
      <c r="B1186" s="6" t="s">
        <v>4254</v>
      </c>
      <c r="C1186" s="6" t="s">
        <v>3660</v>
      </c>
      <c r="D1186" s="6">
        <v>0.15</v>
      </c>
      <c r="E1186" s="6">
        <v>0.15</v>
      </c>
      <c r="F1186" s="6">
        <v>0.1</v>
      </c>
      <c r="G1186" s="6">
        <v>0.11</v>
      </c>
      <c r="H1186" s="6">
        <v>0.2</v>
      </c>
      <c r="I1186" s="6">
        <v>0.3</v>
      </c>
      <c r="J1186" s="6">
        <v>0.37</v>
      </c>
      <c r="K1186" s="6">
        <v>0.37</v>
      </c>
      <c r="L1186" s="6">
        <v>0.37</v>
      </c>
      <c r="M1186" s="6">
        <v>0.35</v>
      </c>
      <c r="N1186" s="6">
        <v>0.22</v>
      </c>
      <c r="O1186" s="6">
        <v>0.2</v>
      </c>
      <c r="P1186" s="6" t="s">
        <v>20</v>
      </c>
      <c r="Q1186" s="6" t="s">
        <v>3661</v>
      </c>
      <c r="R1186" s="6" t="s">
        <v>3658</v>
      </c>
      <c r="S1186" s="6" t="s">
        <v>3659</v>
      </c>
      <c r="T1186" s="6" t="s">
        <v>3659</v>
      </c>
      <c r="V1186" s="213" t="s">
        <v>20</v>
      </c>
    </row>
    <row r="1187" spans="1:22" x14ac:dyDescent="0.25">
      <c r="A1187" s="6" t="s">
        <v>4255</v>
      </c>
      <c r="B1187" s="6" t="s">
        <v>4255</v>
      </c>
      <c r="C1187" s="6" t="s">
        <v>3660</v>
      </c>
      <c r="D1187" s="6">
        <v>0.2</v>
      </c>
      <c r="E1187" s="6">
        <v>0.21</v>
      </c>
      <c r="F1187" s="6">
        <v>0.22</v>
      </c>
      <c r="G1187" s="6">
        <v>0.15</v>
      </c>
      <c r="H1187" s="6">
        <v>0.2</v>
      </c>
      <c r="I1187" s="6">
        <v>0.4</v>
      </c>
      <c r="J1187" s="6">
        <v>0.51</v>
      </c>
      <c r="K1187" s="6">
        <v>0.51</v>
      </c>
      <c r="L1187" s="6">
        <v>0.51</v>
      </c>
      <c r="M1187" s="6">
        <v>0.4</v>
      </c>
      <c r="N1187" s="6">
        <v>0.25</v>
      </c>
      <c r="O1187" s="6">
        <v>0.26</v>
      </c>
      <c r="P1187" s="6" t="s">
        <v>20</v>
      </c>
      <c r="Q1187" s="6" t="s">
        <v>3661</v>
      </c>
      <c r="R1187" s="6" t="s">
        <v>3658</v>
      </c>
      <c r="S1187" s="6" t="s">
        <v>3659</v>
      </c>
      <c r="T1187" s="6" t="s">
        <v>3659</v>
      </c>
      <c r="V1187" s="213" t="s">
        <v>20</v>
      </c>
    </row>
    <row r="1188" spans="1:22" x14ac:dyDescent="0.25">
      <c r="A1188" s="6" t="s">
        <v>4256</v>
      </c>
      <c r="B1188" s="6" t="s">
        <v>4256</v>
      </c>
      <c r="C1188" s="6" t="s">
        <v>3660</v>
      </c>
      <c r="D1188" s="6">
        <v>0.1</v>
      </c>
      <c r="E1188" s="6">
        <v>0.1</v>
      </c>
      <c r="F1188" s="6">
        <v>0.15</v>
      </c>
      <c r="G1188" s="6">
        <v>0.3</v>
      </c>
      <c r="H1188" s="6">
        <v>0.35</v>
      </c>
      <c r="I1188" s="6">
        <v>0.4</v>
      </c>
      <c r="J1188" s="6">
        <v>0.6</v>
      </c>
      <c r="K1188" s="6">
        <v>0.6</v>
      </c>
      <c r="L1188" s="6">
        <v>0.4</v>
      </c>
      <c r="M1188" s="6">
        <v>0.25</v>
      </c>
      <c r="N1188" s="6">
        <v>0.2</v>
      </c>
      <c r="O1188" s="6">
        <v>0.2</v>
      </c>
      <c r="P1188" s="6" t="s">
        <v>20</v>
      </c>
      <c r="Q1188" s="6" t="s">
        <v>3661</v>
      </c>
      <c r="R1188" s="6" t="s">
        <v>3658</v>
      </c>
      <c r="S1188" s="6" t="s">
        <v>3659</v>
      </c>
      <c r="T1188" s="6" t="s">
        <v>3659</v>
      </c>
      <c r="V1188" s="213" t="s">
        <v>20</v>
      </c>
    </row>
    <row r="1189" spans="1:22" x14ac:dyDescent="0.25">
      <c r="A1189" s="6" t="s">
        <v>4257</v>
      </c>
      <c r="B1189" s="6" t="s">
        <v>4257</v>
      </c>
      <c r="C1189" s="6" t="s">
        <v>3660</v>
      </c>
      <c r="D1189" s="6">
        <v>0</v>
      </c>
      <c r="E1189" s="6">
        <v>0</v>
      </c>
      <c r="F1189" s="6">
        <v>0</v>
      </c>
      <c r="G1189" s="6">
        <v>0.3</v>
      </c>
      <c r="H1189" s="6">
        <v>0.35</v>
      </c>
      <c r="I1189" s="6">
        <v>0.4</v>
      </c>
      <c r="J1189" s="6">
        <v>0.6</v>
      </c>
      <c r="K1189" s="6">
        <v>0.6</v>
      </c>
      <c r="L1189" s="6">
        <v>0.4</v>
      </c>
      <c r="M1189" s="6">
        <v>0.25</v>
      </c>
      <c r="N1189" s="6">
        <v>0.2</v>
      </c>
      <c r="O1189" s="6">
        <v>0.2</v>
      </c>
      <c r="P1189" s="6" t="s">
        <v>20</v>
      </c>
      <c r="Q1189" s="6" t="s">
        <v>3661</v>
      </c>
      <c r="R1189" s="6" t="s">
        <v>3658</v>
      </c>
      <c r="S1189" s="6" t="s">
        <v>3659</v>
      </c>
      <c r="T1189" s="6" t="s">
        <v>3659</v>
      </c>
      <c r="V1189" s="213" t="s">
        <v>20</v>
      </c>
    </row>
    <row r="1190" spans="1:22" x14ac:dyDescent="0.25">
      <c r="A1190" s="6" t="s">
        <v>4258</v>
      </c>
      <c r="B1190" s="6" t="s">
        <v>4258</v>
      </c>
      <c r="C1190" s="6" t="s">
        <v>3660</v>
      </c>
      <c r="D1190" s="6">
        <v>0</v>
      </c>
      <c r="E1190" s="6">
        <v>0</v>
      </c>
      <c r="F1190" s="6">
        <v>0</v>
      </c>
      <c r="G1190" s="6">
        <v>0.3</v>
      </c>
      <c r="H1190" s="6">
        <v>0.35</v>
      </c>
      <c r="I1190" s="6">
        <v>0.4</v>
      </c>
      <c r="J1190" s="6">
        <v>0.6</v>
      </c>
      <c r="K1190" s="6">
        <v>0.65</v>
      </c>
      <c r="L1190" s="6">
        <v>0.4</v>
      </c>
      <c r="M1190" s="6">
        <v>0.25</v>
      </c>
      <c r="N1190" s="6">
        <v>0.2</v>
      </c>
      <c r="O1190" s="6">
        <v>0.16</v>
      </c>
      <c r="P1190" s="6" t="s">
        <v>20</v>
      </c>
      <c r="Q1190" s="6" t="s">
        <v>3661</v>
      </c>
      <c r="R1190" s="6" t="s">
        <v>3658</v>
      </c>
      <c r="S1190" s="6" t="s">
        <v>3659</v>
      </c>
      <c r="T1190" s="6" t="s">
        <v>3659</v>
      </c>
      <c r="V1190" s="213" t="s">
        <v>20</v>
      </c>
    </row>
    <row r="1191" spans="1:22" x14ac:dyDescent="0.25">
      <c r="A1191" s="6" t="s">
        <v>4259</v>
      </c>
      <c r="B1191" s="6" t="s">
        <v>4259</v>
      </c>
      <c r="C1191" s="6" t="s">
        <v>3660</v>
      </c>
      <c r="D1191" s="6">
        <v>0</v>
      </c>
      <c r="E1191" s="6">
        <v>0</v>
      </c>
      <c r="F1191" s="6">
        <v>0</v>
      </c>
      <c r="G1191" s="6">
        <v>0.3</v>
      </c>
      <c r="H1191" s="6">
        <v>0.35</v>
      </c>
      <c r="I1191" s="6">
        <v>0.4</v>
      </c>
      <c r="J1191" s="6">
        <v>0.6</v>
      </c>
      <c r="K1191" s="6">
        <v>0.65</v>
      </c>
      <c r="L1191" s="6">
        <v>0.4</v>
      </c>
      <c r="M1191" s="6">
        <v>0.25</v>
      </c>
      <c r="N1191" s="6">
        <v>0.2</v>
      </c>
      <c r="O1191" s="6">
        <v>0.16</v>
      </c>
      <c r="P1191" s="6" t="s">
        <v>20</v>
      </c>
      <c r="Q1191" s="6" t="s">
        <v>3661</v>
      </c>
      <c r="R1191" s="6" t="s">
        <v>3658</v>
      </c>
      <c r="S1191" s="6" t="s">
        <v>3659</v>
      </c>
      <c r="T1191" s="6" t="s">
        <v>3659</v>
      </c>
      <c r="V1191" s="213" t="s">
        <v>20</v>
      </c>
    </row>
    <row r="1192" spans="1:22" x14ac:dyDescent="0.25">
      <c r="A1192" s="6" t="s">
        <v>941</v>
      </c>
      <c r="B1192" s="6" t="s">
        <v>941</v>
      </c>
      <c r="C1192" s="6" t="s">
        <v>3660</v>
      </c>
      <c r="D1192" s="6">
        <v>0.71</v>
      </c>
      <c r="E1192" s="6">
        <v>0</v>
      </c>
      <c r="F1192" s="6">
        <v>0</v>
      </c>
      <c r="G1192" s="6">
        <v>0</v>
      </c>
      <c r="H1192" s="6">
        <v>0</v>
      </c>
      <c r="I1192" s="6">
        <v>0</v>
      </c>
      <c r="J1192" s="6">
        <v>0</v>
      </c>
      <c r="K1192" s="6">
        <v>0</v>
      </c>
      <c r="L1192" s="6">
        <v>0</v>
      </c>
      <c r="M1192" s="6">
        <v>0</v>
      </c>
      <c r="N1192" s="6">
        <v>0</v>
      </c>
      <c r="O1192" s="6">
        <v>0</v>
      </c>
      <c r="P1192" s="6" t="s">
        <v>20</v>
      </c>
      <c r="Q1192" s="6" t="s">
        <v>3661</v>
      </c>
      <c r="R1192" s="6" t="s">
        <v>3658</v>
      </c>
      <c r="S1192" s="6" t="s">
        <v>3659</v>
      </c>
      <c r="T1192" s="6" t="s">
        <v>3659</v>
      </c>
      <c r="V1192" s="213" t="s">
        <v>20</v>
      </c>
    </row>
    <row r="1193" spans="1:22" x14ac:dyDescent="0.25">
      <c r="A1193" s="6" t="s">
        <v>4260</v>
      </c>
      <c r="B1193" s="6" t="s">
        <v>4260</v>
      </c>
      <c r="C1193" s="6" t="s">
        <v>3660</v>
      </c>
      <c r="D1193" s="6">
        <v>0</v>
      </c>
      <c r="E1193" s="6">
        <v>0</v>
      </c>
      <c r="F1193" s="6">
        <v>0</v>
      </c>
      <c r="G1193" s="6">
        <v>0.11</v>
      </c>
      <c r="H1193" s="6">
        <v>0.15</v>
      </c>
      <c r="I1193" s="6">
        <v>0.3</v>
      </c>
      <c r="J1193" s="6">
        <v>0.37</v>
      </c>
      <c r="K1193" s="6">
        <v>0.37</v>
      </c>
      <c r="L1193" s="6">
        <v>0.37</v>
      </c>
      <c r="M1193" s="6">
        <v>0</v>
      </c>
      <c r="N1193" s="6">
        <v>0</v>
      </c>
      <c r="O1193" s="6">
        <v>0</v>
      </c>
      <c r="P1193" s="6" t="s">
        <v>20</v>
      </c>
      <c r="Q1193" s="6" t="s">
        <v>3661</v>
      </c>
      <c r="R1193" s="6" t="s">
        <v>3658</v>
      </c>
      <c r="S1193" s="6" t="s">
        <v>3659</v>
      </c>
      <c r="T1193" s="6" t="s">
        <v>3659</v>
      </c>
      <c r="V1193" s="213" t="s">
        <v>20</v>
      </c>
    </row>
    <row r="1194" spans="1:22" x14ac:dyDescent="0.25">
      <c r="A1194" s="6" t="s">
        <v>4261</v>
      </c>
      <c r="B1194" s="6" t="s">
        <v>4261</v>
      </c>
      <c r="C1194" s="6" t="s">
        <v>3660</v>
      </c>
      <c r="D1194" s="6">
        <v>0</v>
      </c>
      <c r="E1194" s="6">
        <v>0</v>
      </c>
      <c r="F1194" s="6">
        <v>0</v>
      </c>
      <c r="G1194" s="6">
        <v>0.15</v>
      </c>
      <c r="H1194" s="6">
        <v>0.2</v>
      </c>
      <c r="I1194" s="6">
        <v>0.4</v>
      </c>
      <c r="J1194" s="6">
        <v>0.51</v>
      </c>
      <c r="K1194" s="6">
        <v>0.51</v>
      </c>
      <c r="L1194" s="6">
        <v>0.51</v>
      </c>
      <c r="M1194" s="6">
        <v>0.4</v>
      </c>
      <c r="N1194" s="6">
        <v>0.28000000000000003</v>
      </c>
      <c r="O1194" s="6">
        <v>0.25</v>
      </c>
      <c r="P1194" s="6" t="s">
        <v>20</v>
      </c>
      <c r="Q1194" s="6" t="s">
        <v>3661</v>
      </c>
      <c r="R1194" s="6" t="s">
        <v>3658</v>
      </c>
      <c r="S1194" s="6" t="s">
        <v>3659</v>
      </c>
      <c r="T1194" s="6" t="s">
        <v>3659</v>
      </c>
      <c r="V1194" s="213" t="s">
        <v>20</v>
      </c>
    </row>
    <row r="1195" spans="1:22" x14ac:dyDescent="0.25">
      <c r="A1195" s="6" t="s">
        <v>4262</v>
      </c>
      <c r="B1195" s="6" t="s">
        <v>4262</v>
      </c>
      <c r="C1195" s="6" t="s">
        <v>3660</v>
      </c>
      <c r="D1195" s="6">
        <v>0</v>
      </c>
      <c r="E1195" s="6">
        <v>0</v>
      </c>
      <c r="F1195" s="6">
        <v>0</v>
      </c>
      <c r="G1195" s="6">
        <v>0.11</v>
      </c>
      <c r="H1195" s="6">
        <v>0.15</v>
      </c>
      <c r="I1195" s="6">
        <v>0.3</v>
      </c>
      <c r="J1195" s="6">
        <v>0.37</v>
      </c>
      <c r="K1195" s="6">
        <v>0.37</v>
      </c>
      <c r="L1195" s="6">
        <v>0.37</v>
      </c>
      <c r="M1195" s="6">
        <v>0</v>
      </c>
      <c r="N1195" s="6">
        <v>0</v>
      </c>
      <c r="O1195" s="6">
        <v>0</v>
      </c>
      <c r="P1195" s="6" t="s">
        <v>20</v>
      </c>
      <c r="Q1195" s="6" t="s">
        <v>3661</v>
      </c>
      <c r="R1195" s="6" t="s">
        <v>3658</v>
      </c>
      <c r="S1195" s="6" t="s">
        <v>3659</v>
      </c>
      <c r="T1195" s="6" t="s">
        <v>3659</v>
      </c>
      <c r="V1195" s="213" t="s">
        <v>20</v>
      </c>
    </row>
    <row r="1196" spans="1:22" x14ac:dyDescent="0.25">
      <c r="A1196" s="6" t="s">
        <v>4263</v>
      </c>
      <c r="B1196" s="6" t="s">
        <v>4263</v>
      </c>
      <c r="C1196" s="6" t="s">
        <v>3660</v>
      </c>
      <c r="D1196" s="6">
        <v>0</v>
      </c>
      <c r="E1196" s="6">
        <v>0</v>
      </c>
      <c r="F1196" s="6">
        <v>0</v>
      </c>
      <c r="G1196" s="6">
        <v>0.15</v>
      </c>
      <c r="H1196" s="6">
        <v>0.2</v>
      </c>
      <c r="I1196" s="6">
        <v>0.4</v>
      </c>
      <c r="J1196" s="6">
        <v>0.51</v>
      </c>
      <c r="K1196" s="6">
        <v>0.51</v>
      </c>
      <c r="L1196" s="6">
        <v>0.51</v>
      </c>
      <c r="M1196" s="6">
        <v>0</v>
      </c>
      <c r="N1196" s="6">
        <v>0</v>
      </c>
      <c r="O1196" s="6">
        <v>0</v>
      </c>
      <c r="P1196" s="6" t="s">
        <v>20</v>
      </c>
      <c r="Q1196" s="6" t="s">
        <v>3661</v>
      </c>
      <c r="R1196" s="6" t="s">
        <v>3658</v>
      </c>
      <c r="S1196" s="6" t="s">
        <v>3659</v>
      </c>
      <c r="T1196" s="6" t="s">
        <v>3659</v>
      </c>
      <c r="V1196" s="213" t="s">
        <v>20</v>
      </c>
    </row>
    <row r="1197" spans="1:22" x14ac:dyDescent="0.25">
      <c r="A1197" s="6" t="s">
        <v>4264</v>
      </c>
      <c r="B1197" s="6" t="s">
        <v>4264</v>
      </c>
      <c r="C1197" s="6" t="s">
        <v>3660</v>
      </c>
      <c r="D1197" s="6">
        <v>0</v>
      </c>
      <c r="E1197" s="6">
        <v>0</v>
      </c>
      <c r="F1197" s="6">
        <v>0</v>
      </c>
      <c r="G1197" s="6">
        <v>0.11</v>
      </c>
      <c r="H1197" s="6">
        <v>0.15</v>
      </c>
      <c r="I1197" s="6">
        <v>0.3</v>
      </c>
      <c r="J1197" s="6">
        <v>0.37</v>
      </c>
      <c r="K1197" s="6">
        <v>0.37</v>
      </c>
      <c r="L1197" s="6">
        <v>0.37</v>
      </c>
      <c r="M1197" s="6">
        <v>0</v>
      </c>
      <c r="N1197" s="6">
        <v>0</v>
      </c>
      <c r="O1197" s="6">
        <v>0</v>
      </c>
      <c r="P1197" s="6" t="s">
        <v>20</v>
      </c>
      <c r="Q1197" s="6" t="s">
        <v>3661</v>
      </c>
      <c r="R1197" s="6" t="s">
        <v>3658</v>
      </c>
      <c r="S1197" s="6" t="s">
        <v>3659</v>
      </c>
      <c r="T1197" s="6" t="s">
        <v>3659</v>
      </c>
      <c r="V1197" s="213" t="s">
        <v>20</v>
      </c>
    </row>
    <row r="1198" spans="1:22" x14ac:dyDescent="0.25">
      <c r="A1198" s="6" t="s">
        <v>4265</v>
      </c>
      <c r="B1198" s="6" t="s">
        <v>4265</v>
      </c>
      <c r="C1198" s="6" t="s">
        <v>3660</v>
      </c>
      <c r="D1198" s="6">
        <v>0</v>
      </c>
      <c r="E1198" s="6">
        <v>0</v>
      </c>
      <c r="F1198" s="6">
        <v>0</v>
      </c>
      <c r="G1198" s="6">
        <v>0.15</v>
      </c>
      <c r="H1198" s="6">
        <v>0.2</v>
      </c>
      <c r="I1198" s="6">
        <v>0.4</v>
      </c>
      <c r="J1198" s="6">
        <v>0.51</v>
      </c>
      <c r="K1198" s="6">
        <v>0.51</v>
      </c>
      <c r="L1198" s="6">
        <v>0.51</v>
      </c>
      <c r="M1198" s="6">
        <v>0</v>
      </c>
      <c r="N1198" s="6">
        <v>0</v>
      </c>
      <c r="O1198" s="6">
        <v>0</v>
      </c>
      <c r="P1198" s="6" t="s">
        <v>20</v>
      </c>
      <c r="Q1198" s="6" t="s">
        <v>3661</v>
      </c>
      <c r="R1198" s="6" t="s">
        <v>3658</v>
      </c>
      <c r="S1198" s="6" t="s">
        <v>3659</v>
      </c>
      <c r="T1198" s="6" t="s">
        <v>3659</v>
      </c>
      <c r="V1198" s="213" t="s">
        <v>20</v>
      </c>
    </row>
    <row r="1199" spans="1:22" x14ac:dyDescent="0.25">
      <c r="A1199" s="6" t="s">
        <v>4266</v>
      </c>
      <c r="B1199" s="6" t="s">
        <v>4256</v>
      </c>
      <c r="C1199" s="6" t="s">
        <v>3660</v>
      </c>
      <c r="D1199" s="6">
        <v>0</v>
      </c>
      <c r="E1199" s="6">
        <v>0</v>
      </c>
      <c r="F1199" s="6">
        <v>0</v>
      </c>
      <c r="G1199" s="6">
        <v>0</v>
      </c>
      <c r="H1199" s="6">
        <v>0</v>
      </c>
      <c r="I1199" s="6">
        <v>0</v>
      </c>
      <c r="J1199" s="6">
        <v>0</v>
      </c>
      <c r="K1199" s="6">
        <v>0</v>
      </c>
      <c r="L1199" s="6">
        <v>0</v>
      </c>
      <c r="M1199" s="6">
        <v>0</v>
      </c>
      <c r="N1199" s="6">
        <v>0</v>
      </c>
      <c r="O1199" s="6">
        <v>0</v>
      </c>
      <c r="P1199" s="6" t="s">
        <v>20</v>
      </c>
      <c r="Q1199" s="6" t="s">
        <v>3661</v>
      </c>
      <c r="R1199" s="6" t="s">
        <v>3658</v>
      </c>
      <c r="S1199" s="6" t="s">
        <v>3659</v>
      </c>
      <c r="T1199" s="6" t="s">
        <v>3659</v>
      </c>
      <c r="V1199" s="213" t="s">
        <v>20</v>
      </c>
    </row>
    <row r="1200" spans="1:22" x14ac:dyDescent="0.25">
      <c r="A1200" s="6" t="s">
        <v>4267</v>
      </c>
      <c r="B1200" s="6" t="s">
        <v>4267</v>
      </c>
      <c r="C1200" s="6" t="s">
        <v>3660</v>
      </c>
      <c r="D1200" s="6">
        <v>0</v>
      </c>
      <c r="E1200" s="6">
        <v>0</v>
      </c>
      <c r="F1200" s="6">
        <v>0</v>
      </c>
      <c r="G1200" s="6">
        <v>0.15</v>
      </c>
      <c r="H1200" s="6">
        <v>0.2</v>
      </c>
      <c r="I1200" s="6">
        <v>0.4</v>
      </c>
      <c r="J1200" s="6">
        <v>0.5</v>
      </c>
      <c r="K1200" s="6">
        <v>0.5</v>
      </c>
      <c r="L1200" s="6">
        <v>0.5</v>
      </c>
      <c r="M1200" s="6">
        <v>0</v>
      </c>
      <c r="N1200" s="6">
        <v>0</v>
      </c>
      <c r="O1200" s="6">
        <v>0</v>
      </c>
      <c r="P1200" s="6" t="s">
        <v>20</v>
      </c>
      <c r="Q1200" s="6" t="s">
        <v>3661</v>
      </c>
      <c r="R1200" s="6" t="s">
        <v>3658</v>
      </c>
      <c r="S1200" s="6" t="s">
        <v>3659</v>
      </c>
      <c r="T1200" s="6" t="s">
        <v>3659</v>
      </c>
      <c r="V1200" s="213" t="s">
        <v>20</v>
      </c>
    </row>
    <row r="1201" spans="1:22" x14ac:dyDescent="0.25">
      <c r="A1201" s="6" t="s">
        <v>4268</v>
      </c>
      <c r="B1201" s="6" t="s">
        <v>4268</v>
      </c>
      <c r="C1201" s="6" t="s">
        <v>3660</v>
      </c>
      <c r="D1201" s="6">
        <v>0</v>
      </c>
      <c r="E1201" s="6">
        <v>0</v>
      </c>
      <c r="F1201" s="6">
        <v>0</v>
      </c>
      <c r="G1201" s="6">
        <v>0</v>
      </c>
      <c r="H1201" s="6">
        <v>0</v>
      </c>
      <c r="I1201" s="6">
        <v>0</v>
      </c>
      <c r="J1201" s="6">
        <v>0.6</v>
      </c>
      <c r="K1201" s="6">
        <v>0.5</v>
      </c>
      <c r="L1201" s="6">
        <v>0.95</v>
      </c>
      <c r="M1201" s="6">
        <v>0</v>
      </c>
      <c r="N1201" s="6">
        <v>0</v>
      </c>
      <c r="O1201" s="6">
        <v>0</v>
      </c>
      <c r="P1201" s="6" t="s">
        <v>20</v>
      </c>
      <c r="Q1201" s="6" t="s">
        <v>3661</v>
      </c>
      <c r="R1201" s="6" t="s">
        <v>3658</v>
      </c>
      <c r="S1201" s="6" t="s">
        <v>3659</v>
      </c>
      <c r="T1201" s="6" t="s">
        <v>3659</v>
      </c>
      <c r="V1201" s="213" t="s">
        <v>20</v>
      </c>
    </row>
    <row r="1202" spans="1:22" x14ac:dyDescent="0.25">
      <c r="A1202" s="6" t="s">
        <v>4269</v>
      </c>
      <c r="B1202" s="6" t="s">
        <v>4269</v>
      </c>
      <c r="C1202" s="6" t="s">
        <v>3660</v>
      </c>
      <c r="D1202" s="6">
        <v>0</v>
      </c>
      <c r="E1202" s="6">
        <v>0</v>
      </c>
      <c r="F1202" s="6">
        <v>0</v>
      </c>
      <c r="G1202" s="6">
        <v>0</v>
      </c>
      <c r="H1202" s="6">
        <v>0</v>
      </c>
      <c r="I1202" s="6">
        <v>0</v>
      </c>
      <c r="J1202" s="6">
        <v>0.5</v>
      </c>
      <c r="K1202" s="6">
        <v>0.5</v>
      </c>
      <c r="L1202" s="6">
        <v>0.89</v>
      </c>
      <c r="M1202" s="6">
        <v>0</v>
      </c>
      <c r="N1202" s="6">
        <v>0</v>
      </c>
      <c r="O1202" s="6">
        <v>0</v>
      </c>
      <c r="P1202" s="6" t="s">
        <v>20</v>
      </c>
      <c r="Q1202" s="6" t="s">
        <v>3661</v>
      </c>
      <c r="R1202" s="6" t="s">
        <v>3658</v>
      </c>
      <c r="S1202" s="6" t="s">
        <v>3659</v>
      </c>
      <c r="T1202" s="6" t="s">
        <v>3659</v>
      </c>
      <c r="V1202" s="213" t="s">
        <v>20</v>
      </c>
    </row>
    <row r="1203" spans="1:22" x14ac:dyDescent="0.25">
      <c r="A1203" s="6" t="s">
        <v>4270</v>
      </c>
      <c r="B1203" s="6" t="s">
        <v>4270</v>
      </c>
      <c r="C1203" s="6" t="s">
        <v>3660</v>
      </c>
      <c r="D1203" s="6">
        <v>0</v>
      </c>
      <c r="E1203" s="6">
        <v>0</v>
      </c>
      <c r="F1203" s="6">
        <v>0</v>
      </c>
      <c r="G1203" s="6">
        <v>0</v>
      </c>
      <c r="H1203" s="6">
        <v>0</v>
      </c>
      <c r="I1203" s="6">
        <v>0</v>
      </c>
      <c r="J1203" s="6">
        <v>0.3</v>
      </c>
      <c r="K1203" s="6">
        <v>0.3</v>
      </c>
      <c r="L1203" s="6">
        <v>0.3</v>
      </c>
      <c r="M1203" s="6">
        <v>0</v>
      </c>
      <c r="N1203" s="6">
        <v>0</v>
      </c>
      <c r="O1203" s="6">
        <v>0</v>
      </c>
      <c r="P1203" s="6" t="s">
        <v>20</v>
      </c>
      <c r="Q1203" s="6" t="s">
        <v>3661</v>
      </c>
      <c r="R1203" s="6" t="s">
        <v>3658</v>
      </c>
      <c r="S1203" s="6" t="s">
        <v>3659</v>
      </c>
      <c r="T1203" s="6" t="s">
        <v>3659</v>
      </c>
      <c r="V1203" s="213" t="s">
        <v>20</v>
      </c>
    </row>
    <row r="1204" spans="1:22" x14ac:dyDescent="0.25">
      <c r="A1204" s="6" t="s">
        <v>4271</v>
      </c>
      <c r="B1204" s="6" t="s">
        <v>4271</v>
      </c>
      <c r="C1204" s="6" t="s">
        <v>3660</v>
      </c>
      <c r="D1204" s="6">
        <v>0</v>
      </c>
      <c r="E1204" s="6">
        <v>0</v>
      </c>
      <c r="F1204" s="6">
        <v>0</v>
      </c>
      <c r="G1204" s="6">
        <v>0</v>
      </c>
      <c r="H1204" s="6">
        <v>0</v>
      </c>
      <c r="I1204" s="6">
        <v>0</v>
      </c>
      <c r="J1204" s="6">
        <v>0.31</v>
      </c>
      <c r="K1204" s="6">
        <v>0.31</v>
      </c>
      <c r="L1204" s="6">
        <v>0.31</v>
      </c>
      <c r="M1204" s="6">
        <v>0</v>
      </c>
      <c r="N1204" s="6">
        <v>0</v>
      </c>
      <c r="O1204" s="6">
        <v>0</v>
      </c>
      <c r="P1204" s="6" t="s">
        <v>20</v>
      </c>
      <c r="Q1204" s="6" t="s">
        <v>3661</v>
      </c>
      <c r="R1204" s="6" t="s">
        <v>3658</v>
      </c>
      <c r="S1204" s="6" t="s">
        <v>3659</v>
      </c>
      <c r="T1204" s="6" t="s">
        <v>3659</v>
      </c>
      <c r="V1204" s="213" t="s">
        <v>20</v>
      </c>
    </row>
    <row r="1205" spans="1:22" x14ac:dyDescent="0.25">
      <c r="A1205" s="6" t="s">
        <v>4272</v>
      </c>
      <c r="B1205" s="6" t="s">
        <v>4272</v>
      </c>
      <c r="C1205" s="6" t="s">
        <v>3660</v>
      </c>
      <c r="D1205" s="6">
        <v>0</v>
      </c>
      <c r="E1205" s="6">
        <v>0</v>
      </c>
      <c r="F1205" s="6">
        <v>0</v>
      </c>
      <c r="G1205" s="6">
        <v>0</v>
      </c>
      <c r="H1205" s="6">
        <v>0</v>
      </c>
      <c r="I1205" s="6">
        <v>0.4</v>
      </c>
      <c r="J1205" s="6">
        <v>0.6</v>
      </c>
      <c r="K1205" s="6">
        <v>0.65</v>
      </c>
      <c r="L1205" s="6">
        <v>0.4</v>
      </c>
      <c r="M1205" s="6">
        <v>0.21</v>
      </c>
      <c r="N1205" s="6">
        <v>0.14000000000000001</v>
      </c>
      <c r="O1205" s="6">
        <v>0</v>
      </c>
      <c r="P1205" s="6" t="s">
        <v>20</v>
      </c>
      <c r="Q1205" s="6" t="s">
        <v>3661</v>
      </c>
      <c r="R1205" s="6" t="s">
        <v>3658</v>
      </c>
      <c r="S1205" s="6" t="s">
        <v>3659</v>
      </c>
      <c r="T1205" s="6" t="s">
        <v>3659</v>
      </c>
      <c r="V1205" s="213" t="s">
        <v>20</v>
      </c>
    </row>
    <row r="1206" spans="1:22" x14ac:dyDescent="0.25">
      <c r="A1206" s="6" t="s">
        <v>4273</v>
      </c>
      <c r="B1206" s="6" t="s">
        <v>4273</v>
      </c>
      <c r="C1206" s="6" t="s">
        <v>3660</v>
      </c>
      <c r="D1206" s="6">
        <v>0</v>
      </c>
      <c r="E1206" s="6">
        <v>0</v>
      </c>
      <c r="F1206" s="6">
        <v>0</v>
      </c>
      <c r="G1206" s="6">
        <v>0</v>
      </c>
      <c r="H1206" s="6">
        <v>0</v>
      </c>
      <c r="I1206" s="6">
        <v>0.4</v>
      </c>
      <c r="J1206" s="6">
        <v>0.6</v>
      </c>
      <c r="K1206" s="6">
        <v>0.6</v>
      </c>
      <c r="L1206" s="6">
        <v>0.4</v>
      </c>
      <c r="M1206" s="6">
        <v>0.21</v>
      </c>
      <c r="N1206" s="6">
        <v>0.11</v>
      </c>
      <c r="O1206" s="6">
        <v>0</v>
      </c>
      <c r="P1206" s="6" t="s">
        <v>20</v>
      </c>
      <c r="Q1206" s="6" t="s">
        <v>3661</v>
      </c>
      <c r="R1206" s="6" t="s">
        <v>3658</v>
      </c>
      <c r="S1206" s="6" t="s">
        <v>3659</v>
      </c>
      <c r="T1206" s="6" t="s">
        <v>3659</v>
      </c>
      <c r="V1206" s="213" t="s">
        <v>20</v>
      </c>
    </row>
    <row r="1207" spans="1:22" x14ac:dyDescent="0.25">
      <c r="A1207" s="6" t="s">
        <v>4274</v>
      </c>
      <c r="B1207" s="6" t="s">
        <v>4274</v>
      </c>
      <c r="C1207" s="6" t="s">
        <v>3660</v>
      </c>
      <c r="D1207" s="6">
        <v>0</v>
      </c>
      <c r="E1207" s="6">
        <v>0</v>
      </c>
      <c r="F1207" s="6">
        <v>0</v>
      </c>
      <c r="G1207" s="6">
        <v>0</v>
      </c>
      <c r="H1207" s="6">
        <v>0</v>
      </c>
      <c r="I1207" s="6">
        <v>0</v>
      </c>
      <c r="J1207" s="6">
        <v>0.4</v>
      </c>
      <c r="K1207" s="6">
        <v>0.4</v>
      </c>
      <c r="L1207" s="6">
        <v>0.4</v>
      </c>
      <c r="M1207" s="6">
        <v>0</v>
      </c>
      <c r="N1207" s="6">
        <v>0</v>
      </c>
      <c r="O1207" s="6">
        <v>0</v>
      </c>
      <c r="P1207" s="6" t="s">
        <v>20</v>
      </c>
      <c r="Q1207" s="6" t="s">
        <v>3661</v>
      </c>
      <c r="R1207" s="6" t="s">
        <v>3658</v>
      </c>
      <c r="S1207" s="6" t="s">
        <v>3659</v>
      </c>
      <c r="T1207" s="6" t="s">
        <v>3659</v>
      </c>
      <c r="V1207" s="213" t="s">
        <v>20</v>
      </c>
    </row>
    <row r="1208" spans="1:22" x14ac:dyDescent="0.25">
      <c r="A1208" s="6" t="s">
        <v>4275</v>
      </c>
      <c r="B1208" s="6" t="s">
        <v>4275</v>
      </c>
      <c r="C1208" s="6" t="s">
        <v>3660</v>
      </c>
      <c r="D1208" s="6">
        <v>0</v>
      </c>
      <c r="E1208" s="6">
        <v>0</v>
      </c>
      <c r="F1208" s="6">
        <v>0</v>
      </c>
      <c r="G1208" s="6">
        <v>0</v>
      </c>
      <c r="H1208" s="6">
        <v>0.5</v>
      </c>
      <c r="I1208" s="6">
        <v>0</v>
      </c>
      <c r="J1208" s="6">
        <v>0</v>
      </c>
      <c r="K1208" s="6">
        <v>0</v>
      </c>
      <c r="L1208" s="6">
        <v>0.26</v>
      </c>
      <c r="M1208" s="6">
        <v>0</v>
      </c>
      <c r="N1208" s="6">
        <v>0</v>
      </c>
      <c r="O1208" s="6">
        <v>0</v>
      </c>
      <c r="P1208" s="6" t="s">
        <v>20</v>
      </c>
      <c r="Q1208" s="6" t="s">
        <v>3661</v>
      </c>
      <c r="R1208" s="6" t="s">
        <v>3658</v>
      </c>
      <c r="S1208" s="6" t="s">
        <v>3659</v>
      </c>
      <c r="T1208" s="6" t="s">
        <v>3659</v>
      </c>
      <c r="V1208" s="213" t="s">
        <v>20</v>
      </c>
    </row>
    <row r="1209" spans="1:22" x14ac:dyDescent="0.25">
      <c r="A1209" s="6" t="s">
        <v>4276</v>
      </c>
      <c r="B1209" s="6" t="s">
        <v>4276</v>
      </c>
      <c r="C1209" s="6" t="s">
        <v>3660</v>
      </c>
      <c r="D1209" s="6">
        <v>0</v>
      </c>
      <c r="E1209" s="6">
        <v>0</v>
      </c>
      <c r="F1209" s="6">
        <v>0</v>
      </c>
      <c r="G1209" s="6">
        <v>0</v>
      </c>
      <c r="H1209" s="6">
        <v>0.5</v>
      </c>
      <c r="I1209" s="6">
        <v>0</v>
      </c>
      <c r="J1209" s="6">
        <v>0</v>
      </c>
      <c r="K1209" s="6">
        <v>0</v>
      </c>
      <c r="L1209" s="6">
        <v>0.25</v>
      </c>
      <c r="M1209" s="6">
        <v>0</v>
      </c>
      <c r="N1209" s="6">
        <v>0</v>
      </c>
      <c r="O1209" s="6">
        <v>0</v>
      </c>
      <c r="P1209" s="6" t="s">
        <v>20</v>
      </c>
      <c r="Q1209" s="6" t="s">
        <v>3661</v>
      </c>
      <c r="R1209" s="6" t="s">
        <v>3658</v>
      </c>
      <c r="S1209" s="6" t="s">
        <v>3659</v>
      </c>
      <c r="T1209" s="6" t="s">
        <v>3659</v>
      </c>
      <c r="V1209" s="213" t="s">
        <v>20</v>
      </c>
    </row>
    <row r="1210" spans="1:22" x14ac:dyDescent="0.25">
      <c r="A1210" s="6" t="s">
        <v>4277</v>
      </c>
      <c r="B1210" s="6" t="s">
        <v>4277</v>
      </c>
      <c r="C1210" s="6" t="s">
        <v>3660</v>
      </c>
      <c r="D1210" s="6">
        <v>0</v>
      </c>
      <c r="E1210" s="6">
        <v>0</v>
      </c>
      <c r="F1210" s="6">
        <v>0</v>
      </c>
      <c r="G1210" s="6">
        <v>0</v>
      </c>
      <c r="H1210" s="6">
        <v>0.5</v>
      </c>
      <c r="I1210" s="6">
        <v>0</v>
      </c>
      <c r="J1210" s="6">
        <v>0</v>
      </c>
      <c r="K1210" s="6">
        <v>0</v>
      </c>
      <c r="L1210" s="6">
        <v>0</v>
      </c>
      <c r="M1210" s="6">
        <v>0</v>
      </c>
      <c r="N1210" s="6">
        <v>0</v>
      </c>
      <c r="O1210" s="6">
        <v>0</v>
      </c>
      <c r="P1210" s="6" t="s">
        <v>20</v>
      </c>
      <c r="Q1210" s="6" t="s">
        <v>3661</v>
      </c>
      <c r="R1210" s="6" t="s">
        <v>3658</v>
      </c>
      <c r="S1210" s="6" t="s">
        <v>3659</v>
      </c>
      <c r="T1210" s="6" t="s">
        <v>3659</v>
      </c>
      <c r="V1210" s="213" t="s">
        <v>20</v>
      </c>
    </row>
    <row r="1211" spans="1:22" x14ac:dyDescent="0.25">
      <c r="A1211" s="6" t="s">
        <v>4278</v>
      </c>
      <c r="B1211" s="6" t="s">
        <v>4278</v>
      </c>
      <c r="C1211" s="6" t="s">
        <v>3660</v>
      </c>
      <c r="D1211" s="6">
        <v>0</v>
      </c>
      <c r="E1211" s="6">
        <v>0</v>
      </c>
      <c r="F1211" s="6">
        <v>0</v>
      </c>
      <c r="G1211" s="6">
        <v>0</v>
      </c>
      <c r="H1211" s="6">
        <v>0.5</v>
      </c>
      <c r="I1211" s="6">
        <v>0</v>
      </c>
      <c r="J1211" s="6">
        <v>0</v>
      </c>
      <c r="K1211" s="6">
        <v>0</v>
      </c>
      <c r="L1211" s="6">
        <v>0</v>
      </c>
      <c r="M1211" s="6">
        <v>0</v>
      </c>
      <c r="N1211" s="6">
        <v>0</v>
      </c>
      <c r="O1211" s="6">
        <v>0</v>
      </c>
      <c r="P1211" s="6" t="s">
        <v>20</v>
      </c>
      <c r="Q1211" s="6" t="s">
        <v>3661</v>
      </c>
      <c r="R1211" s="6" t="s">
        <v>3658</v>
      </c>
      <c r="S1211" s="6" t="s">
        <v>3659</v>
      </c>
      <c r="T1211" s="6" t="s">
        <v>3659</v>
      </c>
      <c r="V1211" s="213" t="s">
        <v>20</v>
      </c>
    </row>
    <row r="1212" spans="1:22" x14ac:dyDescent="0.25">
      <c r="A1212" s="6" t="s">
        <v>4279</v>
      </c>
      <c r="B1212" s="6" t="s">
        <v>4279</v>
      </c>
      <c r="C1212" s="6" t="s">
        <v>3660</v>
      </c>
      <c r="D1212" s="6">
        <v>0</v>
      </c>
      <c r="E1212" s="6">
        <v>0</v>
      </c>
      <c r="F1212" s="6">
        <v>0</v>
      </c>
      <c r="G1212" s="6">
        <v>0</v>
      </c>
      <c r="H1212" s="6">
        <v>0.24</v>
      </c>
      <c r="I1212" s="6">
        <v>0</v>
      </c>
      <c r="J1212" s="6">
        <v>0</v>
      </c>
      <c r="K1212" s="6">
        <v>0</v>
      </c>
      <c r="L1212" s="6">
        <v>0</v>
      </c>
      <c r="M1212" s="6">
        <v>0</v>
      </c>
      <c r="N1212" s="6">
        <v>0</v>
      </c>
      <c r="O1212" s="6">
        <v>0</v>
      </c>
      <c r="P1212" s="6" t="s">
        <v>20</v>
      </c>
      <c r="Q1212" s="6" t="s">
        <v>3661</v>
      </c>
      <c r="R1212" s="6" t="s">
        <v>3658</v>
      </c>
      <c r="S1212" s="6" t="s">
        <v>3659</v>
      </c>
      <c r="T1212" s="6" t="s">
        <v>3659</v>
      </c>
      <c r="V1212" s="213" t="s">
        <v>20</v>
      </c>
    </row>
    <row r="1213" spans="1:22" x14ac:dyDescent="0.25">
      <c r="A1213" s="6" t="s">
        <v>3929</v>
      </c>
      <c r="B1213" s="6" t="s">
        <v>3929</v>
      </c>
      <c r="C1213" s="6" t="s">
        <v>3660</v>
      </c>
      <c r="D1213" s="6">
        <v>0.51</v>
      </c>
      <c r="E1213" s="6">
        <v>0</v>
      </c>
      <c r="F1213" s="6">
        <v>0</v>
      </c>
      <c r="G1213" s="6">
        <v>0</v>
      </c>
      <c r="H1213" s="6">
        <v>0</v>
      </c>
      <c r="I1213" s="6">
        <v>0</v>
      </c>
      <c r="J1213" s="6">
        <v>0</v>
      </c>
      <c r="K1213" s="6">
        <v>0</v>
      </c>
      <c r="L1213" s="6">
        <v>0</v>
      </c>
      <c r="M1213" s="6">
        <v>0</v>
      </c>
      <c r="N1213" s="6">
        <v>0</v>
      </c>
      <c r="O1213" s="6">
        <v>0</v>
      </c>
      <c r="P1213" s="6" t="s">
        <v>20</v>
      </c>
      <c r="Q1213" s="6" t="s">
        <v>3661</v>
      </c>
      <c r="R1213" s="6" t="s">
        <v>3658</v>
      </c>
      <c r="S1213" s="6" t="s">
        <v>3659</v>
      </c>
      <c r="T1213" s="6" t="s">
        <v>3659</v>
      </c>
      <c r="V1213" s="213" t="s">
        <v>20</v>
      </c>
    </row>
    <row r="1214" spans="1:22" x14ac:dyDescent="0.25">
      <c r="A1214" s="6" t="s">
        <v>3930</v>
      </c>
      <c r="B1214" s="6" t="s">
        <v>3930</v>
      </c>
      <c r="C1214" s="6" t="s">
        <v>3660</v>
      </c>
      <c r="D1214" s="6">
        <v>0.54</v>
      </c>
      <c r="E1214" s="6">
        <v>0</v>
      </c>
      <c r="F1214" s="6">
        <v>0</v>
      </c>
      <c r="G1214" s="6">
        <v>0</v>
      </c>
      <c r="H1214" s="6">
        <v>0</v>
      </c>
      <c r="I1214" s="6">
        <v>0</v>
      </c>
      <c r="J1214" s="6">
        <v>0</v>
      </c>
      <c r="K1214" s="6">
        <v>0</v>
      </c>
      <c r="L1214" s="6">
        <v>0</v>
      </c>
      <c r="M1214" s="6">
        <v>0</v>
      </c>
      <c r="N1214" s="6">
        <v>0</v>
      </c>
      <c r="O1214" s="6">
        <v>0</v>
      </c>
      <c r="P1214" s="6" t="s">
        <v>20</v>
      </c>
      <c r="Q1214" s="6" t="s">
        <v>3661</v>
      </c>
      <c r="R1214" s="6" t="s">
        <v>3658</v>
      </c>
      <c r="S1214" s="6" t="s">
        <v>3659</v>
      </c>
      <c r="T1214" s="6" t="s">
        <v>3659</v>
      </c>
      <c r="V1214" s="213" t="s">
        <v>20</v>
      </c>
    </row>
    <row r="1215" spans="1:22" x14ac:dyDescent="0.25">
      <c r="A1215" s="6" t="s">
        <v>4280</v>
      </c>
      <c r="B1215" s="6" t="s">
        <v>4281</v>
      </c>
      <c r="C1215" s="6" t="s">
        <v>3660</v>
      </c>
      <c r="D1215" s="6">
        <v>2.7</v>
      </c>
      <c r="E1215" s="6">
        <v>2.7</v>
      </c>
      <c r="F1215" s="6">
        <v>2.7</v>
      </c>
      <c r="G1215" s="6">
        <v>2.7</v>
      </c>
      <c r="H1215" s="6">
        <v>2.7</v>
      </c>
      <c r="I1215" s="6">
        <v>3</v>
      </c>
      <c r="J1215" s="6">
        <v>3</v>
      </c>
      <c r="K1215" s="6">
        <v>3</v>
      </c>
      <c r="L1215" s="6">
        <v>3</v>
      </c>
      <c r="M1215" s="6">
        <v>2.7</v>
      </c>
      <c r="N1215" s="6">
        <v>2.7</v>
      </c>
      <c r="O1215" s="6">
        <v>2.7</v>
      </c>
      <c r="P1215" s="6" t="s">
        <v>20</v>
      </c>
      <c r="Q1215" s="6" t="s">
        <v>3661</v>
      </c>
      <c r="R1215" s="6" t="s">
        <v>3658</v>
      </c>
      <c r="S1215" s="6" t="s">
        <v>3659</v>
      </c>
      <c r="T1215" s="6" t="s">
        <v>3659</v>
      </c>
      <c r="V1215" s="213" t="s">
        <v>20</v>
      </c>
    </row>
    <row r="1216" spans="1:22" x14ac:dyDescent="0.25">
      <c r="A1216" s="6" t="s">
        <v>3931</v>
      </c>
      <c r="B1216" s="6" t="s">
        <v>3931</v>
      </c>
      <c r="C1216" s="6" t="s">
        <v>3660</v>
      </c>
      <c r="D1216" s="6">
        <v>0.96</v>
      </c>
      <c r="E1216" s="6">
        <v>0.99</v>
      </c>
      <c r="F1216" s="6">
        <v>0</v>
      </c>
      <c r="G1216" s="6">
        <v>0</v>
      </c>
      <c r="H1216" s="6">
        <v>0</v>
      </c>
      <c r="I1216" s="6">
        <v>0</v>
      </c>
      <c r="J1216" s="6">
        <v>0</v>
      </c>
      <c r="K1216" s="6">
        <v>0</v>
      </c>
      <c r="L1216" s="6">
        <v>0</v>
      </c>
      <c r="M1216" s="6">
        <v>0</v>
      </c>
      <c r="N1216" s="6">
        <v>0</v>
      </c>
      <c r="O1216" s="6">
        <v>0</v>
      </c>
      <c r="P1216" s="6" t="s">
        <v>20</v>
      </c>
      <c r="Q1216" s="6" t="s">
        <v>3661</v>
      </c>
      <c r="R1216" s="6" t="s">
        <v>3658</v>
      </c>
      <c r="S1216" s="6" t="s">
        <v>3659</v>
      </c>
      <c r="T1216" s="6" t="s">
        <v>3659</v>
      </c>
      <c r="V1216" s="213" t="s">
        <v>20</v>
      </c>
    </row>
    <row r="1217" spans="1:22" x14ac:dyDescent="0.25">
      <c r="A1217" s="6" t="s">
        <v>3932</v>
      </c>
      <c r="B1217" s="6" t="s">
        <v>3932</v>
      </c>
      <c r="C1217" s="6" t="s">
        <v>3660</v>
      </c>
      <c r="D1217" s="6">
        <v>0.96</v>
      </c>
      <c r="E1217" s="6">
        <v>0.99</v>
      </c>
      <c r="F1217" s="6">
        <v>0</v>
      </c>
      <c r="G1217" s="6">
        <v>0</v>
      </c>
      <c r="H1217" s="6">
        <v>0</v>
      </c>
      <c r="I1217" s="6">
        <v>0</v>
      </c>
      <c r="J1217" s="6">
        <v>0</v>
      </c>
      <c r="K1217" s="6">
        <v>0</v>
      </c>
      <c r="L1217" s="6">
        <v>0</v>
      </c>
      <c r="M1217" s="6">
        <v>0</v>
      </c>
      <c r="N1217" s="6">
        <v>0</v>
      </c>
      <c r="O1217" s="6">
        <v>0</v>
      </c>
      <c r="P1217" s="6" t="s">
        <v>20</v>
      </c>
      <c r="Q1217" s="6" t="s">
        <v>3661</v>
      </c>
      <c r="R1217" s="6" t="s">
        <v>3658</v>
      </c>
      <c r="S1217" s="6" t="s">
        <v>3659</v>
      </c>
      <c r="T1217" s="6" t="s">
        <v>3659</v>
      </c>
      <c r="V1217" s="213" t="s">
        <v>20</v>
      </c>
    </row>
    <row r="1218" spans="1:22" x14ac:dyDescent="0.25">
      <c r="A1218" s="6" t="s">
        <v>3933</v>
      </c>
      <c r="B1218" s="6" t="s">
        <v>3933</v>
      </c>
      <c r="C1218" s="6" t="s">
        <v>3660</v>
      </c>
      <c r="D1218" s="6">
        <v>0.96</v>
      </c>
      <c r="E1218" s="6">
        <v>0.99</v>
      </c>
      <c r="F1218" s="6">
        <v>0</v>
      </c>
      <c r="G1218" s="6">
        <v>0</v>
      </c>
      <c r="H1218" s="6">
        <v>0</v>
      </c>
      <c r="I1218" s="6">
        <v>0</v>
      </c>
      <c r="J1218" s="6">
        <v>0</v>
      </c>
      <c r="K1218" s="6">
        <v>0</v>
      </c>
      <c r="L1218" s="6">
        <v>0</v>
      </c>
      <c r="M1218" s="6">
        <v>0</v>
      </c>
      <c r="N1218" s="6">
        <v>0</v>
      </c>
      <c r="O1218" s="6">
        <v>0</v>
      </c>
      <c r="P1218" s="6" t="s">
        <v>20</v>
      </c>
      <c r="Q1218" s="6" t="s">
        <v>3661</v>
      </c>
      <c r="R1218" s="6" t="s">
        <v>3658</v>
      </c>
      <c r="S1218" s="6" t="s">
        <v>3659</v>
      </c>
      <c r="T1218" s="6" t="s">
        <v>3659</v>
      </c>
      <c r="V1218" s="213" t="s">
        <v>20</v>
      </c>
    </row>
    <row r="1219" spans="1:22" x14ac:dyDescent="0.25">
      <c r="A1219" s="6" t="s">
        <v>3934</v>
      </c>
      <c r="B1219" s="6" t="s">
        <v>3934</v>
      </c>
      <c r="C1219" s="6" t="s">
        <v>3660</v>
      </c>
      <c r="D1219" s="6">
        <v>0.57999999999999996</v>
      </c>
      <c r="E1219" s="6">
        <v>0.61</v>
      </c>
      <c r="F1219" s="6">
        <v>0</v>
      </c>
      <c r="G1219" s="6">
        <v>0</v>
      </c>
      <c r="H1219" s="6">
        <v>0</v>
      </c>
      <c r="I1219" s="6">
        <v>0</v>
      </c>
      <c r="J1219" s="6">
        <v>0</v>
      </c>
      <c r="K1219" s="6">
        <v>0</v>
      </c>
      <c r="L1219" s="6">
        <v>0</v>
      </c>
      <c r="M1219" s="6">
        <v>0</v>
      </c>
      <c r="N1219" s="6">
        <v>0</v>
      </c>
      <c r="O1219" s="6">
        <v>0</v>
      </c>
      <c r="P1219" s="6" t="s">
        <v>20</v>
      </c>
      <c r="Q1219" s="6" t="s">
        <v>3661</v>
      </c>
      <c r="R1219" s="6" t="s">
        <v>3658</v>
      </c>
      <c r="S1219" s="6" t="s">
        <v>3659</v>
      </c>
      <c r="T1219" s="6" t="s">
        <v>3659</v>
      </c>
      <c r="V1219" s="213" t="s">
        <v>20</v>
      </c>
    </row>
    <row r="1220" spans="1:22" x14ac:dyDescent="0.25">
      <c r="A1220" s="6" t="s">
        <v>3935</v>
      </c>
      <c r="B1220" s="6" t="s">
        <v>3935</v>
      </c>
      <c r="C1220" s="6" t="s">
        <v>3660</v>
      </c>
      <c r="D1220" s="6">
        <v>0.49</v>
      </c>
      <c r="E1220" s="6">
        <v>0.5</v>
      </c>
      <c r="F1220" s="6">
        <v>0</v>
      </c>
      <c r="G1220" s="6">
        <v>0</v>
      </c>
      <c r="H1220" s="6">
        <v>0</v>
      </c>
      <c r="I1220" s="6">
        <v>0</v>
      </c>
      <c r="J1220" s="6">
        <v>0</v>
      </c>
      <c r="K1220" s="6">
        <v>0</v>
      </c>
      <c r="L1220" s="6">
        <v>0</v>
      </c>
      <c r="M1220" s="6">
        <v>0</v>
      </c>
      <c r="N1220" s="6">
        <v>0</v>
      </c>
      <c r="O1220" s="6">
        <v>0</v>
      </c>
      <c r="P1220" s="6" t="s">
        <v>20</v>
      </c>
      <c r="Q1220" s="6" t="s">
        <v>3661</v>
      </c>
      <c r="R1220" s="6" t="s">
        <v>3658</v>
      </c>
      <c r="S1220" s="6" t="s">
        <v>3659</v>
      </c>
      <c r="T1220" s="6" t="s">
        <v>3659</v>
      </c>
      <c r="V1220" s="213" t="s">
        <v>20</v>
      </c>
    </row>
    <row r="1221" spans="1:22" x14ac:dyDescent="0.25">
      <c r="A1221" s="6" t="s">
        <v>3936</v>
      </c>
      <c r="B1221" s="6" t="s">
        <v>3936</v>
      </c>
      <c r="C1221" s="6" t="s">
        <v>3660</v>
      </c>
      <c r="D1221" s="6">
        <v>0.66</v>
      </c>
      <c r="E1221" s="6">
        <v>0.65</v>
      </c>
      <c r="F1221" s="6">
        <v>0</v>
      </c>
      <c r="G1221" s="6">
        <v>0</v>
      </c>
      <c r="H1221" s="6">
        <v>0</v>
      </c>
      <c r="I1221" s="6">
        <v>0</v>
      </c>
      <c r="J1221" s="6">
        <v>0</v>
      </c>
      <c r="K1221" s="6">
        <v>0</v>
      </c>
      <c r="L1221" s="6">
        <v>0</v>
      </c>
      <c r="M1221" s="6">
        <v>0</v>
      </c>
      <c r="N1221" s="6">
        <v>0</v>
      </c>
      <c r="O1221" s="6">
        <v>0</v>
      </c>
      <c r="P1221" s="6" t="s">
        <v>20</v>
      </c>
      <c r="Q1221" s="6" t="s">
        <v>3661</v>
      </c>
      <c r="R1221" s="6" t="s">
        <v>3658</v>
      </c>
      <c r="S1221" s="6" t="s">
        <v>3659</v>
      </c>
      <c r="T1221" s="6" t="s">
        <v>3659</v>
      </c>
      <c r="V1221" s="213" t="s">
        <v>20</v>
      </c>
    </row>
    <row r="1222" spans="1:22" x14ac:dyDescent="0.25">
      <c r="A1222" s="6" t="s">
        <v>3507</v>
      </c>
      <c r="B1222" s="6" t="s">
        <v>3507</v>
      </c>
      <c r="C1222" s="6" t="s">
        <v>3666</v>
      </c>
      <c r="D1222" s="6">
        <v>0</v>
      </c>
      <c r="E1222" s="6">
        <v>0</v>
      </c>
      <c r="F1222" s="6">
        <v>0</v>
      </c>
      <c r="G1222" s="6">
        <v>0.15</v>
      </c>
      <c r="H1222" s="6">
        <v>0.18</v>
      </c>
      <c r="I1222" s="6">
        <v>0.45</v>
      </c>
      <c r="J1222" s="6">
        <v>0.35</v>
      </c>
      <c r="K1222" s="6">
        <v>0.42</v>
      </c>
      <c r="L1222" s="6">
        <v>0.42</v>
      </c>
      <c r="M1222" s="6">
        <v>0</v>
      </c>
      <c r="N1222" s="6">
        <v>0</v>
      </c>
      <c r="O1222" s="6">
        <v>0</v>
      </c>
      <c r="P1222" s="6" t="s">
        <v>20</v>
      </c>
      <c r="Q1222" s="6" t="s">
        <v>3661</v>
      </c>
      <c r="R1222" s="6" t="s">
        <v>3658</v>
      </c>
      <c r="S1222" s="6" t="s">
        <v>3659</v>
      </c>
      <c r="T1222" s="6" t="s">
        <v>3659</v>
      </c>
      <c r="V1222" s="213" t="s">
        <v>20</v>
      </c>
    </row>
    <row r="1223" spans="1:22" x14ac:dyDescent="0.25">
      <c r="A1223" s="6" t="s">
        <v>228</v>
      </c>
      <c r="B1223" s="6" t="s">
        <v>228</v>
      </c>
      <c r="C1223" s="6" t="s">
        <v>3666</v>
      </c>
      <c r="D1223" s="6">
        <v>0.1</v>
      </c>
      <c r="E1223" s="6">
        <v>0.1</v>
      </c>
      <c r="F1223" s="6">
        <v>0.15</v>
      </c>
      <c r="G1223" s="6">
        <v>0.18</v>
      </c>
      <c r="H1223" s="6">
        <v>0.2</v>
      </c>
      <c r="I1223" s="6">
        <v>0.34</v>
      </c>
      <c r="J1223" s="6">
        <v>0.5</v>
      </c>
      <c r="K1223" s="6">
        <v>0.5</v>
      </c>
      <c r="L1223" s="6">
        <v>0.5</v>
      </c>
      <c r="M1223" s="6">
        <v>0.4</v>
      </c>
      <c r="N1223" s="6">
        <v>0.22</v>
      </c>
      <c r="O1223" s="6">
        <v>0.17</v>
      </c>
      <c r="P1223" s="6" t="s">
        <v>20</v>
      </c>
      <c r="Q1223" s="6" t="s">
        <v>3661</v>
      </c>
      <c r="R1223" s="6" t="s">
        <v>3658</v>
      </c>
      <c r="S1223" s="6" t="s">
        <v>3659</v>
      </c>
      <c r="T1223" s="6" t="s">
        <v>3659</v>
      </c>
      <c r="V1223" s="213" t="s">
        <v>20</v>
      </c>
    </row>
    <row r="1224" spans="1:22" x14ac:dyDescent="0.25">
      <c r="A1224" s="6" t="s">
        <v>1636</v>
      </c>
      <c r="B1224" s="6" t="s">
        <v>1636</v>
      </c>
      <c r="C1224" s="6" t="s">
        <v>3666</v>
      </c>
      <c r="D1224" s="6">
        <v>0.25</v>
      </c>
      <c r="E1224" s="6">
        <v>0.25</v>
      </c>
      <c r="F1224" s="6">
        <v>0.21</v>
      </c>
      <c r="G1224" s="6">
        <v>0.35</v>
      </c>
      <c r="H1224" s="6">
        <v>0.4</v>
      </c>
      <c r="I1224" s="6">
        <v>0.35</v>
      </c>
      <c r="J1224" s="6">
        <v>0.55000000000000004</v>
      </c>
      <c r="K1224" s="6">
        <v>0.57999999999999996</v>
      </c>
      <c r="L1224" s="6">
        <v>0.36</v>
      </c>
      <c r="M1224" s="6">
        <v>0.24</v>
      </c>
      <c r="N1224" s="6">
        <v>0.15</v>
      </c>
      <c r="O1224" s="6">
        <v>0.15</v>
      </c>
      <c r="P1224" s="6" t="s">
        <v>20</v>
      </c>
      <c r="Q1224" s="6" t="s">
        <v>3661</v>
      </c>
      <c r="R1224" s="6" t="s">
        <v>3658</v>
      </c>
      <c r="S1224" s="6" t="s">
        <v>3659</v>
      </c>
      <c r="T1224" s="6" t="s">
        <v>3659</v>
      </c>
      <c r="V1224" s="213" t="s">
        <v>20</v>
      </c>
    </row>
    <row r="1225" spans="1:22" x14ac:dyDescent="0.25">
      <c r="A1225" s="6" t="s">
        <v>859</v>
      </c>
      <c r="B1225" s="6" t="s">
        <v>859</v>
      </c>
      <c r="C1225" s="6" t="s">
        <v>3666</v>
      </c>
      <c r="D1225" s="6">
        <v>0.23</v>
      </c>
      <c r="E1225" s="6">
        <v>0.2</v>
      </c>
      <c r="F1225" s="6">
        <v>0.21</v>
      </c>
      <c r="G1225" s="6">
        <v>0.35</v>
      </c>
      <c r="H1225" s="6">
        <v>0.4</v>
      </c>
      <c r="I1225" s="6">
        <v>0.35</v>
      </c>
      <c r="J1225" s="6">
        <v>0.55000000000000004</v>
      </c>
      <c r="K1225" s="6">
        <v>0.57999999999999996</v>
      </c>
      <c r="L1225" s="6">
        <v>0.38</v>
      </c>
      <c r="M1225" s="6">
        <v>0.24</v>
      </c>
      <c r="N1225" s="6">
        <v>0.15</v>
      </c>
      <c r="O1225" s="6">
        <v>0.15</v>
      </c>
      <c r="P1225" s="6" t="s">
        <v>20</v>
      </c>
      <c r="Q1225" s="6" t="s">
        <v>3661</v>
      </c>
      <c r="R1225" s="6" t="s">
        <v>3658</v>
      </c>
      <c r="S1225" s="6" t="s">
        <v>3659</v>
      </c>
      <c r="T1225" s="6" t="s">
        <v>3659</v>
      </c>
      <c r="V1225" s="213" t="s">
        <v>20</v>
      </c>
    </row>
    <row r="1226" spans="1:22" x14ac:dyDescent="0.25">
      <c r="A1226" s="6" t="s">
        <v>380</v>
      </c>
      <c r="B1226" s="6" t="s">
        <v>380</v>
      </c>
      <c r="C1226" s="6" t="s">
        <v>3666</v>
      </c>
      <c r="D1226" s="6">
        <v>0.23</v>
      </c>
      <c r="E1226" s="6">
        <v>0.15</v>
      </c>
      <c r="F1226" s="6">
        <v>0.21</v>
      </c>
      <c r="G1226" s="6">
        <v>0.35</v>
      </c>
      <c r="H1226" s="6">
        <v>0.4</v>
      </c>
      <c r="I1226" s="6">
        <v>0.35</v>
      </c>
      <c r="J1226" s="6">
        <v>0.55000000000000004</v>
      </c>
      <c r="K1226" s="6">
        <v>0.57999999999999996</v>
      </c>
      <c r="L1226" s="6">
        <v>0.38</v>
      </c>
      <c r="M1226" s="6">
        <v>0.24</v>
      </c>
      <c r="N1226" s="6">
        <v>0.15</v>
      </c>
      <c r="O1226" s="6">
        <v>0.15</v>
      </c>
      <c r="P1226" s="6" t="s">
        <v>20</v>
      </c>
      <c r="Q1226" s="6" t="s">
        <v>3661</v>
      </c>
      <c r="R1226" s="6" t="s">
        <v>3658</v>
      </c>
      <c r="S1226" s="6" t="s">
        <v>3659</v>
      </c>
      <c r="T1226" s="6" t="s">
        <v>3659</v>
      </c>
      <c r="V1226" s="213" t="s">
        <v>20</v>
      </c>
    </row>
    <row r="1227" spans="1:22" x14ac:dyDescent="0.25">
      <c r="A1227" s="6" t="s">
        <v>1891</v>
      </c>
      <c r="B1227" s="6" t="s">
        <v>1891</v>
      </c>
      <c r="C1227" s="6" t="s">
        <v>3666</v>
      </c>
      <c r="D1227" s="6">
        <v>0.15</v>
      </c>
      <c r="E1227" s="6">
        <v>0.15</v>
      </c>
      <c r="F1227" s="6">
        <v>0.21</v>
      </c>
      <c r="G1227" s="6">
        <v>0.35</v>
      </c>
      <c r="H1227" s="6">
        <v>0.4</v>
      </c>
      <c r="I1227" s="6">
        <v>0.35</v>
      </c>
      <c r="J1227" s="6">
        <v>0.53</v>
      </c>
      <c r="K1227" s="6">
        <v>0.57999999999999996</v>
      </c>
      <c r="L1227" s="6">
        <v>0.38</v>
      </c>
      <c r="M1227" s="6">
        <v>0.24</v>
      </c>
      <c r="N1227" s="6">
        <v>0.15</v>
      </c>
      <c r="O1227" s="6">
        <v>0.15</v>
      </c>
      <c r="P1227" s="6" t="s">
        <v>20</v>
      </c>
      <c r="Q1227" s="6" t="s">
        <v>3661</v>
      </c>
      <c r="R1227" s="6" t="s">
        <v>3658</v>
      </c>
      <c r="S1227" s="6" t="s">
        <v>3659</v>
      </c>
      <c r="T1227" s="6" t="s">
        <v>3659</v>
      </c>
      <c r="V1227" s="213" t="s">
        <v>20</v>
      </c>
    </row>
    <row r="1228" spans="1:22" x14ac:dyDescent="0.25">
      <c r="A1228" s="6" t="s">
        <v>195</v>
      </c>
      <c r="B1228" s="6" t="s">
        <v>195</v>
      </c>
      <c r="C1228" s="6" t="s">
        <v>3666</v>
      </c>
      <c r="D1228" s="6">
        <v>3.14</v>
      </c>
      <c r="E1228" s="6">
        <v>0</v>
      </c>
      <c r="F1228" s="6">
        <v>0</v>
      </c>
      <c r="G1228" s="6">
        <v>0</v>
      </c>
      <c r="H1228" s="6">
        <v>0</v>
      </c>
      <c r="I1228" s="6">
        <v>0</v>
      </c>
      <c r="J1228" s="6">
        <v>0</v>
      </c>
      <c r="K1228" s="6">
        <v>0</v>
      </c>
      <c r="L1228" s="6">
        <v>0</v>
      </c>
      <c r="M1228" s="6">
        <v>0</v>
      </c>
      <c r="N1228" s="6">
        <v>0</v>
      </c>
      <c r="O1228" s="6">
        <v>0</v>
      </c>
      <c r="P1228" s="6" t="s">
        <v>20</v>
      </c>
      <c r="Q1228" s="6" t="s">
        <v>3661</v>
      </c>
      <c r="R1228" s="6" t="s">
        <v>3658</v>
      </c>
      <c r="S1228" s="6" t="s">
        <v>3659</v>
      </c>
      <c r="T1228" s="6" t="s">
        <v>3659</v>
      </c>
      <c r="V1228" s="213" t="s">
        <v>20</v>
      </c>
    </row>
    <row r="1229" spans="1:22" x14ac:dyDescent="0.25">
      <c r="A1229" s="6" t="s">
        <v>3257</v>
      </c>
      <c r="B1229" s="6" t="s">
        <v>3257</v>
      </c>
      <c r="C1229" s="6" t="s">
        <v>3666</v>
      </c>
      <c r="D1229" s="6">
        <v>0.39</v>
      </c>
      <c r="E1229" s="6">
        <v>0</v>
      </c>
      <c r="F1229" s="6">
        <v>0</v>
      </c>
      <c r="G1229" s="6">
        <v>0</v>
      </c>
      <c r="H1229" s="6">
        <v>0</v>
      </c>
      <c r="I1229" s="6">
        <v>0</v>
      </c>
      <c r="J1229" s="6">
        <v>0</v>
      </c>
      <c r="K1229" s="6">
        <v>0</v>
      </c>
      <c r="L1229" s="6">
        <v>0</v>
      </c>
      <c r="M1229" s="6">
        <v>0</v>
      </c>
      <c r="N1229" s="6">
        <v>0</v>
      </c>
      <c r="O1229" s="6">
        <v>0</v>
      </c>
      <c r="P1229" s="6" t="s">
        <v>20</v>
      </c>
      <c r="Q1229" s="6" t="s">
        <v>3661</v>
      </c>
      <c r="R1229" s="6" t="s">
        <v>3658</v>
      </c>
      <c r="S1229" s="6" t="s">
        <v>3659</v>
      </c>
      <c r="T1229" s="6" t="s">
        <v>3659</v>
      </c>
      <c r="V1229" s="213" t="s">
        <v>20</v>
      </c>
    </row>
    <row r="1230" spans="1:22" x14ac:dyDescent="0.25">
      <c r="A1230" s="6" t="s">
        <v>752</v>
      </c>
      <c r="B1230" s="6" t="s">
        <v>752</v>
      </c>
      <c r="C1230" s="6" t="s">
        <v>3666</v>
      </c>
      <c r="D1230" s="6">
        <v>0.79</v>
      </c>
      <c r="E1230" s="6">
        <v>0</v>
      </c>
      <c r="F1230" s="6">
        <v>0</v>
      </c>
      <c r="G1230" s="6">
        <v>0</v>
      </c>
      <c r="H1230" s="6">
        <v>0</v>
      </c>
      <c r="I1230" s="6">
        <v>0</v>
      </c>
      <c r="J1230" s="6">
        <v>0</v>
      </c>
      <c r="K1230" s="6">
        <v>0</v>
      </c>
      <c r="L1230" s="6">
        <v>0</v>
      </c>
      <c r="M1230" s="6">
        <v>0</v>
      </c>
      <c r="N1230" s="6">
        <v>0</v>
      </c>
      <c r="O1230" s="6">
        <v>0</v>
      </c>
      <c r="P1230" s="6" t="s">
        <v>20</v>
      </c>
      <c r="Q1230" s="6" t="s">
        <v>3661</v>
      </c>
      <c r="R1230" s="6" t="s">
        <v>3658</v>
      </c>
      <c r="S1230" s="6" t="s">
        <v>3659</v>
      </c>
      <c r="T1230" s="6" t="s">
        <v>3659</v>
      </c>
      <c r="V1230" s="213" t="s">
        <v>20</v>
      </c>
    </row>
    <row r="1231" spans="1:22" x14ac:dyDescent="0.25">
      <c r="A1231" s="6" t="s">
        <v>2005</v>
      </c>
      <c r="B1231" s="6" t="s">
        <v>2005</v>
      </c>
      <c r="C1231" s="6" t="s">
        <v>3666</v>
      </c>
      <c r="D1231" s="6">
        <v>0.91</v>
      </c>
      <c r="E1231" s="6">
        <v>0</v>
      </c>
      <c r="F1231" s="6">
        <v>0</v>
      </c>
      <c r="G1231" s="6">
        <v>0</v>
      </c>
      <c r="H1231" s="6">
        <v>0</v>
      </c>
      <c r="I1231" s="6">
        <v>0</v>
      </c>
      <c r="J1231" s="6">
        <v>0</v>
      </c>
      <c r="K1231" s="6">
        <v>0</v>
      </c>
      <c r="L1231" s="6">
        <v>0</v>
      </c>
      <c r="M1231" s="6">
        <v>0</v>
      </c>
      <c r="N1231" s="6">
        <v>0</v>
      </c>
      <c r="O1231" s="6">
        <v>0</v>
      </c>
      <c r="P1231" s="6" t="s">
        <v>20</v>
      </c>
      <c r="Q1231" s="6" t="s">
        <v>3661</v>
      </c>
      <c r="R1231" s="6" t="s">
        <v>3658</v>
      </c>
      <c r="S1231" s="6" t="s">
        <v>3659</v>
      </c>
      <c r="T1231" s="6" t="s">
        <v>3659</v>
      </c>
      <c r="V1231" s="213" t="s">
        <v>20</v>
      </c>
    </row>
    <row r="1232" spans="1:22" x14ac:dyDescent="0.25">
      <c r="A1232" s="6" t="s">
        <v>3382</v>
      </c>
      <c r="B1232" s="6" t="s">
        <v>3382</v>
      </c>
      <c r="C1232" s="6" t="s">
        <v>3666</v>
      </c>
      <c r="D1232" s="6">
        <v>0.32</v>
      </c>
      <c r="E1232" s="6">
        <v>0</v>
      </c>
      <c r="F1232" s="6">
        <v>0</v>
      </c>
      <c r="G1232" s="6">
        <v>0</v>
      </c>
      <c r="H1232" s="6">
        <v>0</v>
      </c>
      <c r="I1232" s="6">
        <v>0</v>
      </c>
      <c r="J1232" s="6">
        <v>0</v>
      </c>
      <c r="K1232" s="6">
        <v>0</v>
      </c>
      <c r="L1232" s="6">
        <v>0</v>
      </c>
      <c r="M1232" s="6">
        <v>0</v>
      </c>
      <c r="N1232" s="6">
        <v>0</v>
      </c>
      <c r="O1232" s="6">
        <v>0</v>
      </c>
      <c r="P1232" s="6" t="s">
        <v>20</v>
      </c>
      <c r="Q1232" s="6" t="s">
        <v>3661</v>
      </c>
      <c r="R1232" s="6" t="s">
        <v>3658</v>
      </c>
      <c r="S1232" s="6" t="s">
        <v>3659</v>
      </c>
      <c r="T1232" s="6" t="s">
        <v>3659</v>
      </c>
      <c r="V1232" s="213" t="s">
        <v>20</v>
      </c>
    </row>
    <row r="1233" spans="1:22" x14ac:dyDescent="0.25">
      <c r="A1233" s="6" t="s">
        <v>2279</v>
      </c>
      <c r="B1233" s="6" t="s">
        <v>2279</v>
      </c>
      <c r="C1233" s="6" t="s">
        <v>3666</v>
      </c>
      <c r="D1233" s="6">
        <v>0.48</v>
      </c>
      <c r="E1233" s="6">
        <v>0</v>
      </c>
      <c r="F1233" s="6">
        <v>0</v>
      </c>
      <c r="G1233" s="6">
        <v>0</v>
      </c>
      <c r="H1233" s="6">
        <v>0</v>
      </c>
      <c r="I1233" s="6">
        <v>0</v>
      </c>
      <c r="J1233" s="6">
        <v>0</v>
      </c>
      <c r="K1233" s="6">
        <v>0</v>
      </c>
      <c r="L1233" s="6">
        <v>0</v>
      </c>
      <c r="M1233" s="6">
        <v>0</v>
      </c>
      <c r="N1233" s="6">
        <v>0</v>
      </c>
      <c r="O1233" s="6">
        <v>0</v>
      </c>
      <c r="P1233" s="6" t="s">
        <v>20</v>
      </c>
      <c r="Q1233" s="6" t="s">
        <v>3661</v>
      </c>
      <c r="R1233" s="6" t="s">
        <v>3658</v>
      </c>
      <c r="S1233" s="6" t="s">
        <v>3659</v>
      </c>
      <c r="T1233" s="6" t="s">
        <v>3659</v>
      </c>
      <c r="V1233" s="213" t="s">
        <v>20</v>
      </c>
    </row>
    <row r="1234" spans="1:22" x14ac:dyDescent="0.25">
      <c r="A1234" s="6" t="s">
        <v>373</v>
      </c>
      <c r="B1234" s="6" t="s">
        <v>373</v>
      </c>
      <c r="C1234" s="6" t="s">
        <v>3666</v>
      </c>
      <c r="D1234" s="6">
        <v>0.97</v>
      </c>
      <c r="E1234" s="6">
        <v>0.98</v>
      </c>
      <c r="F1234" s="6">
        <v>0</v>
      </c>
      <c r="G1234" s="6">
        <v>0</v>
      </c>
      <c r="H1234" s="6">
        <v>0</v>
      </c>
      <c r="I1234" s="6">
        <v>0</v>
      </c>
      <c r="J1234" s="6">
        <v>0</v>
      </c>
      <c r="K1234" s="6">
        <v>0</v>
      </c>
      <c r="L1234" s="6">
        <v>0</v>
      </c>
      <c r="M1234" s="6">
        <v>0</v>
      </c>
      <c r="N1234" s="6">
        <v>0</v>
      </c>
      <c r="O1234" s="6">
        <v>0</v>
      </c>
      <c r="P1234" s="6" t="s">
        <v>20</v>
      </c>
      <c r="Q1234" s="6" t="s">
        <v>3661</v>
      </c>
      <c r="R1234" s="6" t="s">
        <v>3658</v>
      </c>
      <c r="S1234" s="6" t="s">
        <v>3659</v>
      </c>
      <c r="T1234" s="6" t="s">
        <v>3659</v>
      </c>
      <c r="V1234" s="213" t="s">
        <v>20</v>
      </c>
    </row>
    <row r="1235" spans="1:22" x14ac:dyDescent="0.25">
      <c r="A1235" s="6" t="s">
        <v>2099</v>
      </c>
      <c r="B1235" s="6" t="s">
        <v>2099</v>
      </c>
      <c r="C1235" s="6" t="s">
        <v>3666</v>
      </c>
      <c r="D1235" s="6">
        <v>0.97</v>
      </c>
      <c r="E1235" s="6">
        <v>0.98</v>
      </c>
      <c r="F1235" s="6">
        <v>0</v>
      </c>
      <c r="G1235" s="6">
        <v>0</v>
      </c>
      <c r="H1235" s="6">
        <v>0</v>
      </c>
      <c r="I1235" s="6">
        <v>0</v>
      </c>
      <c r="J1235" s="6">
        <v>0</v>
      </c>
      <c r="K1235" s="6">
        <v>0</v>
      </c>
      <c r="L1235" s="6">
        <v>0</v>
      </c>
      <c r="M1235" s="6">
        <v>0</v>
      </c>
      <c r="N1235" s="6">
        <v>0</v>
      </c>
      <c r="O1235" s="6">
        <v>0</v>
      </c>
      <c r="P1235" s="6" t="s">
        <v>20</v>
      </c>
      <c r="Q1235" s="6" t="s">
        <v>3661</v>
      </c>
      <c r="R1235" s="6" t="s">
        <v>3658</v>
      </c>
      <c r="S1235" s="6" t="s">
        <v>3659</v>
      </c>
      <c r="T1235" s="6" t="s">
        <v>3659</v>
      </c>
      <c r="V1235" s="213" t="s">
        <v>20</v>
      </c>
    </row>
    <row r="1236" spans="1:22" x14ac:dyDescent="0.25">
      <c r="A1236" s="6" t="s">
        <v>2390</v>
      </c>
      <c r="B1236" s="6" t="s">
        <v>2390</v>
      </c>
      <c r="C1236" s="6" t="s">
        <v>3666</v>
      </c>
      <c r="D1236" s="6">
        <v>1.99</v>
      </c>
      <c r="E1236" s="6">
        <v>0</v>
      </c>
      <c r="F1236" s="6">
        <v>0</v>
      </c>
      <c r="G1236" s="6">
        <v>0</v>
      </c>
      <c r="H1236" s="6">
        <v>0</v>
      </c>
      <c r="I1236" s="6">
        <v>0</v>
      </c>
      <c r="J1236" s="6">
        <v>0</v>
      </c>
      <c r="K1236" s="6">
        <v>0</v>
      </c>
      <c r="L1236" s="6">
        <v>0</v>
      </c>
      <c r="M1236" s="6">
        <v>0</v>
      </c>
      <c r="N1236" s="6">
        <v>0</v>
      </c>
      <c r="O1236" s="6">
        <v>0</v>
      </c>
      <c r="P1236" s="6" t="s">
        <v>20</v>
      </c>
      <c r="Q1236" s="6" t="s">
        <v>3661</v>
      </c>
      <c r="R1236" s="6" t="s">
        <v>3658</v>
      </c>
      <c r="S1236" s="6" t="s">
        <v>3659</v>
      </c>
      <c r="T1236" s="6" t="s">
        <v>3659</v>
      </c>
      <c r="V1236" s="213" t="s">
        <v>20</v>
      </c>
    </row>
    <row r="1237" spans="1:22" x14ac:dyDescent="0.25">
      <c r="A1237" s="6" t="s">
        <v>2128</v>
      </c>
      <c r="B1237" s="6" t="s">
        <v>2128</v>
      </c>
      <c r="C1237" s="6" t="s">
        <v>3666</v>
      </c>
      <c r="D1237" s="6">
        <v>0.55000000000000004</v>
      </c>
      <c r="E1237" s="6">
        <v>0</v>
      </c>
      <c r="F1237" s="6">
        <v>0</v>
      </c>
      <c r="G1237" s="6">
        <v>0</v>
      </c>
      <c r="H1237" s="6">
        <v>0</v>
      </c>
      <c r="I1237" s="6">
        <v>0</v>
      </c>
      <c r="J1237" s="6">
        <v>0</v>
      </c>
      <c r="K1237" s="6">
        <v>0</v>
      </c>
      <c r="L1237" s="6">
        <v>0</v>
      </c>
      <c r="M1237" s="6">
        <v>0</v>
      </c>
      <c r="N1237" s="6">
        <v>0</v>
      </c>
      <c r="O1237" s="6">
        <v>0</v>
      </c>
      <c r="P1237" s="6" t="s">
        <v>20</v>
      </c>
      <c r="Q1237" s="6" t="s">
        <v>3661</v>
      </c>
      <c r="R1237" s="6" t="s">
        <v>3658</v>
      </c>
      <c r="S1237" s="6" t="s">
        <v>3659</v>
      </c>
      <c r="T1237" s="6" t="s">
        <v>3659</v>
      </c>
      <c r="V1237" s="213" t="s">
        <v>20</v>
      </c>
    </row>
    <row r="1238" spans="1:22" x14ac:dyDescent="0.25">
      <c r="A1238" s="6" t="s">
        <v>3311</v>
      </c>
      <c r="B1238" s="6" t="s">
        <v>3312</v>
      </c>
      <c r="C1238" s="6" t="s">
        <v>3666</v>
      </c>
      <c r="D1238" s="6">
        <v>5.85</v>
      </c>
      <c r="E1238" s="6">
        <v>5.85</v>
      </c>
      <c r="F1238" s="6">
        <v>5.85</v>
      </c>
      <c r="G1238" s="6">
        <v>5.85</v>
      </c>
      <c r="H1238" s="6">
        <v>5.85</v>
      </c>
      <c r="I1238" s="6">
        <v>6.5</v>
      </c>
      <c r="J1238" s="6">
        <v>6.5</v>
      </c>
      <c r="K1238" s="6">
        <v>6.5</v>
      </c>
      <c r="L1238" s="6">
        <v>6.5</v>
      </c>
      <c r="M1238" s="6">
        <v>5.85</v>
      </c>
      <c r="N1238" s="6">
        <v>5.85</v>
      </c>
      <c r="O1238" s="6">
        <v>5.85</v>
      </c>
      <c r="P1238" s="6" t="s">
        <v>20</v>
      </c>
      <c r="Q1238" s="6" t="s">
        <v>3661</v>
      </c>
      <c r="R1238" s="6" t="s">
        <v>3658</v>
      </c>
      <c r="S1238" s="6" t="s">
        <v>3659</v>
      </c>
      <c r="T1238" s="6" t="s">
        <v>3659</v>
      </c>
      <c r="V1238" s="213" t="s">
        <v>20</v>
      </c>
    </row>
    <row r="1239" spans="1:22" x14ac:dyDescent="0.25">
      <c r="A1239" s="6" t="s">
        <v>2602</v>
      </c>
      <c r="B1239" s="6" t="s">
        <v>2602</v>
      </c>
      <c r="C1239" s="6" t="s">
        <v>3666</v>
      </c>
      <c r="D1239" s="6">
        <v>0.49</v>
      </c>
      <c r="E1239" s="6">
        <v>0.5</v>
      </c>
      <c r="F1239" s="6">
        <v>0</v>
      </c>
      <c r="G1239" s="6">
        <v>0</v>
      </c>
      <c r="H1239" s="6">
        <v>0</v>
      </c>
      <c r="I1239" s="6">
        <v>0</v>
      </c>
      <c r="J1239" s="6">
        <v>0</v>
      </c>
      <c r="K1239" s="6">
        <v>0</v>
      </c>
      <c r="L1239" s="6">
        <v>0</v>
      </c>
      <c r="M1239" s="6">
        <v>0</v>
      </c>
      <c r="N1239" s="6">
        <v>0</v>
      </c>
      <c r="O1239" s="6">
        <v>0</v>
      </c>
      <c r="P1239" s="6" t="s">
        <v>20</v>
      </c>
      <c r="Q1239" s="6" t="s">
        <v>3661</v>
      </c>
      <c r="R1239" s="6" t="s">
        <v>3658</v>
      </c>
      <c r="S1239" s="6" t="s">
        <v>3659</v>
      </c>
      <c r="T1239" s="6" t="s">
        <v>3659</v>
      </c>
      <c r="V1239" s="213" t="s">
        <v>20</v>
      </c>
    </row>
    <row r="1240" spans="1:22" x14ac:dyDescent="0.25">
      <c r="A1240" s="6" t="s">
        <v>3518</v>
      </c>
      <c r="B1240" s="6" t="s">
        <v>3518</v>
      </c>
      <c r="C1240" s="6" t="s">
        <v>3666</v>
      </c>
      <c r="D1240" s="6">
        <v>0.49</v>
      </c>
      <c r="E1240" s="6">
        <v>0.5</v>
      </c>
      <c r="F1240" s="6">
        <v>0</v>
      </c>
      <c r="G1240" s="6">
        <v>0</v>
      </c>
      <c r="H1240" s="6">
        <v>0</v>
      </c>
      <c r="I1240" s="6">
        <v>0</v>
      </c>
      <c r="J1240" s="6">
        <v>0</v>
      </c>
      <c r="K1240" s="6">
        <v>0</v>
      </c>
      <c r="L1240" s="6">
        <v>0</v>
      </c>
      <c r="M1240" s="6">
        <v>0</v>
      </c>
      <c r="N1240" s="6">
        <v>0</v>
      </c>
      <c r="O1240" s="6">
        <v>0</v>
      </c>
      <c r="P1240" s="6" t="s">
        <v>20</v>
      </c>
      <c r="Q1240" s="6" t="s">
        <v>3661</v>
      </c>
      <c r="R1240" s="6" t="s">
        <v>3658</v>
      </c>
      <c r="S1240" s="6" t="s">
        <v>3659</v>
      </c>
      <c r="T1240" s="6" t="s">
        <v>3659</v>
      </c>
      <c r="V1240" s="213" t="s">
        <v>20</v>
      </c>
    </row>
    <row r="1241" spans="1:22" x14ac:dyDescent="0.25">
      <c r="A1241" s="6" t="s">
        <v>170</v>
      </c>
      <c r="B1241" s="6" t="s">
        <v>170</v>
      </c>
      <c r="C1241" s="6" t="s">
        <v>3666</v>
      </c>
      <c r="D1241" s="6">
        <v>0.57999999999999996</v>
      </c>
      <c r="E1241" s="6">
        <v>0.59</v>
      </c>
      <c r="F1241" s="6">
        <v>0</v>
      </c>
      <c r="G1241" s="6">
        <v>0</v>
      </c>
      <c r="H1241" s="6">
        <v>0</v>
      </c>
      <c r="I1241" s="6">
        <v>0</v>
      </c>
      <c r="J1241" s="6">
        <v>0</v>
      </c>
      <c r="K1241" s="6">
        <v>0</v>
      </c>
      <c r="L1241" s="6">
        <v>0</v>
      </c>
      <c r="M1241" s="6">
        <v>0</v>
      </c>
      <c r="N1241" s="6">
        <v>0</v>
      </c>
      <c r="O1241" s="6">
        <v>0</v>
      </c>
      <c r="P1241" s="6" t="s">
        <v>20</v>
      </c>
      <c r="Q1241" s="6" t="s">
        <v>3661</v>
      </c>
      <c r="R1241" s="6" t="s">
        <v>3658</v>
      </c>
      <c r="S1241" s="6" t="s">
        <v>3659</v>
      </c>
      <c r="T1241" s="6" t="s">
        <v>3659</v>
      </c>
      <c r="V1241" s="213" t="s">
        <v>20</v>
      </c>
    </row>
    <row r="1242" spans="1:22" x14ac:dyDescent="0.25">
      <c r="A1242" s="6" t="s">
        <v>2721</v>
      </c>
      <c r="B1242" s="6" t="s">
        <v>2721</v>
      </c>
      <c r="C1242" s="6" t="s">
        <v>3666</v>
      </c>
      <c r="D1242" s="6">
        <v>0.4</v>
      </c>
      <c r="E1242" s="6">
        <v>0.41</v>
      </c>
      <c r="F1242" s="6">
        <v>0</v>
      </c>
      <c r="G1242" s="6">
        <v>0</v>
      </c>
      <c r="H1242" s="6">
        <v>0</v>
      </c>
      <c r="I1242" s="6">
        <v>0</v>
      </c>
      <c r="J1242" s="6">
        <v>0</v>
      </c>
      <c r="K1242" s="6">
        <v>0</v>
      </c>
      <c r="L1242" s="6">
        <v>0</v>
      </c>
      <c r="M1242" s="6">
        <v>0</v>
      </c>
      <c r="N1242" s="6">
        <v>0</v>
      </c>
      <c r="O1242" s="6">
        <v>0</v>
      </c>
      <c r="P1242" s="6" t="s">
        <v>20</v>
      </c>
      <c r="Q1242" s="6" t="s">
        <v>3661</v>
      </c>
      <c r="R1242" s="6" t="s">
        <v>3658</v>
      </c>
      <c r="S1242" s="6" t="s">
        <v>3659</v>
      </c>
      <c r="T1242" s="6" t="s">
        <v>3659</v>
      </c>
      <c r="V1242" s="213" t="s">
        <v>20</v>
      </c>
    </row>
    <row r="1243" spans="1:22" x14ac:dyDescent="0.25">
      <c r="A1243" s="6" t="s">
        <v>4282</v>
      </c>
      <c r="B1243" s="6" t="s">
        <v>4282</v>
      </c>
      <c r="C1243" s="6" t="s">
        <v>3666</v>
      </c>
      <c r="D1243" s="6">
        <v>0.15</v>
      </c>
      <c r="E1243" s="6">
        <v>0.15</v>
      </c>
      <c r="F1243" s="6">
        <v>0.21</v>
      </c>
      <c r="G1243" s="6">
        <v>0.35</v>
      </c>
      <c r="H1243" s="6">
        <v>0.4</v>
      </c>
      <c r="I1243" s="6">
        <v>0.35</v>
      </c>
      <c r="J1243" s="6">
        <v>0.53</v>
      </c>
      <c r="K1243" s="6">
        <v>0.57999999999999996</v>
      </c>
      <c r="L1243" s="6">
        <v>0.38</v>
      </c>
      <c r="M1243" s="6">
        <v>0.24</v>
      </c>
      <c r="N1243" s="6">
        <v>0.15</v>
      </c>
      <c r="O1243" s="6">
        <v>0.14000000000000001</v>
      </c>
      <c r="P1243" s="6" t="s">
        <v>20</v>
      </c>
      <c r="Q1243" s="6" t="s">
        <v>3661</v>
      </c>
      <c r="R1243" s="6" t="s">
        <v>3658</v>
      </c>
      <c r="S1243" s="6" t="s">
        <v>3659</v>
      </c>
      <c r="T1243" s="6" t="s">
        <v>3659</v>
      </c>
      <c r="V1243" s="213" t="s">
        <v>20</v>
      </c>
    </row>
    <row r="1244" spans="1:22" x14ac:dyDescent="0.25">
      <c r="A1244" s="6" t="s">
        <v>4283</v>
      </c>
      <c r="B1244" s="6" t="s">
        <v>4283</v>
      </c>
      <c r="C1244" s="6" t="s">
        <v>3666</v>
      </c>
      <c r="D1244" s="6">
        <v>0</v>
      </c>
      <c r="E1244" s="6">
        <v>0</v>
      </c>
      <c r="F1244" s="6">
        <v>0</v>
      </c>
      <c r="G1244" s="6">
        <v>0</v>
      </c>
      <c r="H1244" s="6">
        <v>0.14000000000000001</v>
      </c>
      <c r="I1244" s="6">
        <v>0</v>
      </c>
      <c r="J1244" s="6">
        <v>0</v>
      </c>
      <c r="K1244" s="6">
        <v>0</v>
      </c>
      <c r="L1244" s="6">
        <v>0.52</v>
      </c>
      <c r="M1244" s="6">
        <v>0</v>
      </c>
      <c r="N1244" s="6">
        <v>0</v>
      </c>
      <c r="O1244" s="6">
        <v>0</v>
      </c>
      <c r="P1244" s="6" t="s">
        <v>20</v>
      </c>
      <c r="Q1244" s="6" t="s">
        <v>3661</v>
      </c>
      <c r="R1244" s="6" t="s">
        <v>3658</v>
      </c>
      <c r="S1244" s="6" t="s">
        <v>3659</v>
      </c>
      <c r="T1244" s="6" t="s">
        <v>3659</v>
      </c>
      <c r="V1244" s="213" t="s">
        <v>20</v>
      </c>
    </row>
    <row r="1245" spans="1:22" x14ac:dyDescent="0.25">
      <c r="A1245" s="6" t="s">
        <v>4284</v>
      </c>
      <c r="B1245" s="6" t="s">
        <v>4284</v>
      </c>
      <c r="C1245" s="6" t="s">
        <v>3666</v>
      </c>
      <c r="D1245" s="6">
        <v>0</v>
      </c>
      <c r="E1245" s="6">
        <v>0</v>
      </c>
      <c r="F1245" s="6">
        <v>0</v>
      </c>
      <c r="G1245" s="6">
        <v>0</v>
      </c>
      <c r="H1245" s="6">
        <v>0</v>
      </c>
      <c r="I1245" s="6">
        <v>0</v>
      </c>
      <c r="J1245" s="6">
        <v>0</v>
      </c>
      <c r="K1245" s="6">
        <v>0</v>
      </c>
      <c r="L1245" s="6">
        <v>0.52</v>
      </c>
      <c r="M1245" s="6">
        <v>0</v>
      </c>
      <c r="N1245" s="6">
        <v>0</v>
      </c>
      <c r="O1245" s="6">
        <v>0</v>
      </c>
      <c r="P1245" s="6" t="s">
        <v>20</v>
      </c>
      <c r="Q1245" s="6" t="s">
        <v>3661</v>
      </c>
      <c r="R1245" s="6" t="s">
        <v>3658</v>
      </c>
      <c r="S1245" s="6" t="s">
        <v>3659</v>
      </c>
      <c r="T1245" s="6" t="s">
        <v>3659</v>
      </c>
      <c r="V1245" s="213" t="s">
        <v>20</v>
      </c>
    </row>
    <row r="1246" spans="1:22" x14ac:dyDescent="0.25">
      <c r="A1246" s="6" t="s">
        <v>4285</v>
      </c>
      <c r="B1246" s="6" t="s">
        <v>4285</v>
      </c>
      <c r="C1246" s="6" t="s">
        <v>3666</v>
      </c>
      <c r="D1246" s="6">
        <v>0</v>
      </c>
      <c r="E1246" s="6">
        <v>0</v>
      </c>
      <c r="F1246" s="6">
        <v>0</v>
      </c>
      <c r="G1246" s="6">
        <v>0</v>
      </c>
      <c r="H1246" s="6">
        <v>0</v>
      </c>
      <c r="I1246" s="6">
        <v>0</v>
      </c>
      <c r="J1246" s="6">
        <v>0</v>
      </c>
      <c r="K1246" s="6">
        <v>0</v>
      </c>
      <c r="L1246" s="6">
        <v>0.51</v>
      </c>
      <c r="M1246" s="6">
        <v>0</v>
      </c>
      <c r="N1246" s="6">
        <v>0</v>
      </c>
      <c r="O1246" s="6">
        <v>0</v>
      </c>
      <c r="P1246" s="6" t="s">
        <v>20</v>
      </c>
      <c r="Q1246" s="6" t="s">
        <v>3661</v>
      </c>
      <c r="R1246" s="6" t="s">
        <v>3658</v>
      </c>
      <c r="S1246" s="6" t="s">
        <v>3659</v>
      </c>
      <c r="T1246" s="6" t="s">
        <v>3659</v>
      </c>
      <c r="V1246" s="213" t="s">
        <v>20</v>
      </c>
    </row>
    <row r="1247" spans="1:22" x14ac:dyDescent="0.25">
      <c r="A1247" s="6" t="s">
        <v>4286</v>
      </c>
      <c r="B1247" s="6" t="s">
        <v>4286</v>
      </c>
      <c r="C1247" s="6" t="s">
        <v>3666</v>
      </c>
      <c r="D1247" s="6">
        <v>0</v>
      </c>
      <c r="E1247" s="6">
        <v>0</v>
      </c>
      <c r="F1247" s="6">
        <v>0</v>
      </c>
      <c r="G1247" s="6">
        <v>0</v>
      </c>
      <c r="H1247" s="6">
        <v>0</v>
      </c>
      <c r="I1247" s="6">
        <v>0</v>
      </c>
      <c r="J1247" s="6">
        <v>0</v>
      </c>
      <c r="K1247" s="6">
        <v>0</v>
      </c>
      <c r="L1247" s="6">
        <v>0.44</v>
      </c>
      <c r="M1247" s="6">
        <v>0</v>
      </c>
      <c r="N1247" s="6">
        <v>0</v>
      </c>
      <c r="O1247" s="6">
        <v>0</v>
      </c>
      <c r="P1247" s="6" t="s">
        <v>20</v>
      </c>
      <c r="Q1247" s="6" t="s">
        <v>3661</v>
      </c>
      <c r="R1247" s="6" t="s">
        <v>3658</v>
      </c>
      <c r="S1247" s="6" t="s">
        <v>3659</v>
      </c>
      <c r="T1247" s="6" t="s">
        <v>3659</v>
      </c>
      <c r="V1247" s="213" t="s">
        <v>20</v>
      </c>
    </row>
    <row r="1248" spans="1:22" x14ac:dyDescent="0.25">
      <c r="A1248" s="6" t="s">
        <v>4287</v>
      </c>
      <c r="B1248" s="6" t="s">
        <v>4287</v>
      </c>
      <c r="C1248" s="6" t="s">
        <v>3666</v>
      </c>
      <c r="D1248" s="6">
        <v>0</v>
      </c>
      <c r="E1248" s="6">
        <v>0</v>
      </c>
      <c r="F1248" s="6">
        <v>0</v>
      </c>
      <c r="G1248" s="6">
        <v>0</v>
      </c>
      <c r="H1248" s="6">
        <v>0</v>
      </c>
      <c r="I1248" s="6">
        <v>0.35</v>
      </c>
      <c r="J1248" s="6">
        <v>0.53</v>
      </c>
      <c r="K1248" s="6">
        <v>0.57999999999999996</v>
      </c>
      <c r="L1248" s="6">
        <v>0.38</v>
      </c>
      <c r="M1248" s="6">
        <v>0.24</v>
      </c>
      <c r="N1248" s="6">
        <v>0.15</v>
      </c>
      <c r="O1248" s="6">
        <v>0.19</v>
      </c>
      <c r="P1248" s="6" t="s">
        <v>20</v>
      </c>
      <c r="Q1248" s="6" t="s">
        <v>3661</v>
      </c>
      <c r="R1248" s="6" t="s">
        <v>3658</v>
      </c>
      <c r="S1248" s="6" t="s">
        <v>3659</v>
      </c>
      <c r="T1248" s="6" t="s">
        <v>3659</v>
      </c>
      <c r="V1248" s="213" t="s">
        <v>20</v>
      </c>
    </row>
    <row r="1249" spans="1:22" x14ac:dyDescent="0.25">
      <c r="A1249" s="6" t="s">
        <v>4288</v>
      </c>
      <c r="B1249" s="6" t="s">
        <v>4288</v>
      </c>
      <c r="C1249" s="6" t="s">
        <v>3666</v>
      </c>
      <c r="D1249" s="6">
        <v>0</v>
      </c>
      <c r="E1249" s="6">
        <v>0</v>
      </c>
      <c r="F1249" s="6">
        <v>0</v>
      </c>
      <c r="G1249" s="6">
        <v>0</v>
      </c>
      <c r="H1249" s="6">
        <v>0</v>
      </c>
      <c r="I1249" s="6">
        <v>0.35</v>
      </c>
      <c r="J1249" s="6">
        <v>0.53</v>
      </c>
      <c r="K1249" s="6">
        <v>0.57999999999999996</v>
      </c>
      <c r="L1249" s="6">
        <v>0.38</v>
      </c>
      <c r="M1249" s="6">
        <v>0.24</v>
      </c>
      <c r="N1249" s="6">
        <v>0.15</v>
      </c>
      <c r="O1249" s="6">
        <v>0</v>
      </c>
      <c r="P1249" s="6" t="s">
        <v>20</v>
      </c>
      <c r="Q1249" s="6" t="s">
        <v>3661</v>
      </c>
      <c r="R1249" s="6" t="s">
        <v>3658</v>
      </c>
      <c r="S1249" s="6" t="s">
        <v>3659</v>
      </c>
      <c r="T1249" s="6" t="s">
        <v>3659</v>
      </c>
      <c r="V1249" s="213" t="s">
        <v>20</v>
      </c>
    </row>
    <row r="1250" spans="1:22" x14ac:dyDescent="0.25">
      <c r="A1250" s="6" t="s">
        <v>4289</v>
      </c>
      <c r="B1250" s="6" t="s">
        <v>4289</v>
      </c>
      <c r="C1250" s="6" t="s">
        <v>3666</v>
      </c>
      <c r="D1250" s="6">
        <v>0</v>
      </c>
      <c r="E1250" s="6">
        <v>0</v>
      </c>
      <c r="F1250" s="6">
        <v>0</v>
      </c>
      <c r="G1250" s="6">
        <v>0</v>
      </c>
      <c r="H1250" s="6">
        <v>0</v>
      </c>
      <c r="I1250" s="6">
        <v>0.35</v>
      </c>
      <c r="J1250" s="6">
        <v>0.53</v>
      </c>
      <c r="K1250" s="6">
        <v>0.57999999999999996</v>
      </c>
      <c r="L1250" s="6">
        <v>0.38</v>
      </c>
      <c r="M1250" s="6">
        <v>0.24</v>
      </c>
      <c r="N1250" s="6">
        <v>0.15</v>
      </c>
      <c r="O1250" s="6">
        <v>0</v>
      </c>
      <c r="P1250" s="6" t="s">
        <v>20</v>
      </c>
      <c r="Q1250" s="6" t="s">
        <v>3661</v>
      </c>
      <c r="R1250" s="6" t="s">
        <v>3658</v>
      </c>
      <c r="S1250" s="6" t="s">
        <v>3659</v>
      </c>
      <c r="T1250" s="6" t="s">
        <v>3659</v>
      </c>
      <c r="V1250" s="213" t="s">
        <v>20</v>
      </c>
    </row>
    <row r="1251" spans="1:22" x14ac:dyDescent="0.25">
      <c r="A1251" s="6" t="s">
        <v>4290</v>
      </c>
      <c r="B1251" s="6" t="s">
        <v>4290</v>
      </c>
      <c r="C1251" s="6" t="s">
        <v>3666</v>
      </c>
      <c r="D1251" s="6">
        <v>0</v>
      </c>
      <c r="E1251" s="6">
        <v>0</v>
      </c>
      <c r="F1251" s="6">
        <v>0</v>
      </c>
      <c r="G1251" s="6">
        <v>0</v>
      </c>
      <c r="H1251" s="6">
        <v>0</v>
      </c>
      <c r="I1251" s="6">
        <v>0.35</v>
      </c>
      <c r="J1251" s="6">
        <v>0.53</v>
      </c>
      <c r="K1251" s="6">
        <v>0.57999999999999996</v>
      </c>
      <c r="L1251" s="6">
        <v>0.38</v>
      </c>
      <c r="M1251" s="6">
        <v>0.24</v>
      </c>
      <c r="N1251" s="6">
        <v>0.15</v>
      </c>
      <c r="O1251" s="6">
        <v>0</v>
      </c>
      <c r="P1251" s="6" t="s">
        <v>20</v>
      </c>
      <c r="Q1251" s="6" t="s">
        <v>3661</v>
      </c>
      <c r="R1251" s="6" t="s">
        <v>3658</v>
      </c>
      <c r="S1251" s="6" t="s">
        <v>3659</v>
      </c>
      <c r="T1251" s="6" t="s">
        <v>3659</v>
      </c>
      <c r="V1251" s="213" t="s">
        <v>20</v>
      </c>
    </row>
    <row r="1252" spans="1:22" x14ac:dyDescent="0.25">
      <c r="A1252" s="6" t="s">
        <v>4291</v>
      </c>
      <c r="B1252" s="6" t="s">
        <v>4291</v>
      </c>
      <c r="C1252" s="6" t="s">
        <v>3666</v>
      </c>
      <c r="D1252" s="6">
        <v>0</v>
      </c>
      <c r="E1252" s="6">
        <v>0</v>
      </c>
      <c r="F1252" s="6">
        <v>0</v>
      </c>
      <c r="G1252" s="6">
        <v>0</v>
      </c>
      <c r="H1252" s="6">
        <v>0</v>
      </c>
      <c r="I1252" s="6">
        <v>0.35</v>
      </c>
      <c r="J1252" s="6">
        <v>0.53</v>
      </c>
      <c r="K1252" s="6">
        <v>0.57999999999999996</v>
      </c>
      <c r="L1252" s="6">
        <v>0.38</v>
      </c>
      <c r="M1252" s="6">
        <v>0.24</v>
      </c>
      <c r="N1252" s="6">
        <v>0.16</v>
      </c>
      <c r="O1252" s="6">
        <v>0</v>
      </c>
      <c r="P1252" s="6" t="s">
        <v>20</v>
      </c>
      <c r="Q1252" s="6" t="s">
        <v>3661</v>
      </c>
      <c r="R1252" s="6" t="s">
        <v>3658</v>
      </c>
      <c r="S1252" s="6" t="s">
        <v>3659</v>
      </c>
      <c r="T1252" s="6" t="s">
        <v>3659</v>
      </c>
      <c r="V1252" s="213" t="s">
        <v>20</v>
      </c>
    </row>
    <row r="1253" spans="1:22" x14ac:dyDescent="0.25">
      <c r="A1253" s="6" t="s">
        <v>4292</v>
      </c>
      <c r="B1253" s="6" t="s">
        <v>4292</v>
      </c>
      <c r="C1253" s="6" t="s">
        <v>3666</v>
      </c>
      <c r="D1253" s="6">
        <v>0</v>
      </c>
      <c r="E1253" s="6">
        <v>0</v>
      </c>
      <c r="F1253" s="6">
        <v>0</v>
      </c>
      <c r="G1253" s="6">
        <v>0</v>
      </c>
      <c r="H1253" s="6">
        <v>0</v>
      </c>
      <c r="I1253" s="6">
        <v>0.35</v>
      </c>
      <c r="J1253" s="6">
        <v>0.53</v>
      </c>
      <c r="K1253" s="6">
        <v>0.57999999999999996</v>
      </c>
      <c r="L1253" s="6">
        <v>0.38</v>
      </c>
      <c r="M1253" s="6">
        <v>0.24</v>
      </c>
      <c r="N1253" s="6">
        <v>0</v>
      </c>
      <c r="O1253" s="6">
        <v>0</v>
      </c>
      <c r="P1253" s="6" t="s">
        <v>20</v>
      </c>
      <c r="Q1253" s="6" t="s">
        <v>3661</v>
      </c>
      <c r="R1253" s="6" t="s">
        <v>3658</v>
      </c>
      <c r="S1253" s="6" t="s">
        <v>3659</v>
      </c>
      <c r="T1253" s="6" t="s">
        <v>3659</v>
      </c>
      <c r="V1253" s="213" t="s">
        <v>20</v>
      </c>
    </row>
    <row r="1254" spans="1:22" x14ac:dyDescent="0.25">
      <c r="A1254" s="6" t="s">
        <v>4293</v>
      </c>
      <c r="B1254" s="6" t="s">
        <v>4293</v>
      </c>
      <c r="C1254" s="6" t="s">
        <v>3666</v>
      </c>
      <c r="D1254" s="6">
        <v>0.15</v>
      </c>
      <c r="E1254" s="6">
        <v>0.2</v>
      </c>
      <c r="F1254" s="6">
        <v>0.25</v>
      </c>
      <c r="G1254" s="6">
        <v>0.26</v>
      </c>
      <c r="H1254" s="6">
        <v>0.4</v>
      </c>
      <c r="I1254" s="6">
        <v>0.35</v>
      </c>
      <c r="J1254" s="6">
        <v>0.53</v>
      </c>
      <c r="K1254" s="6">
        <v>0.57999999999999996</v>
      </c>
      <c r="L1254" s="6">
        <v>0.38</v>
      </c>
      <c r="M1254" s="6">
        <v>0.24</v>
      </c>
      <c r="N1254" s="6">
        <v>0</v>
      </c>
      <c r="O1254" s="6">
        <v>0</v>
      </c>
      <c r="P1254" s="6" t="s">
        <v>20</v>
      </c>
      <c r="Q1254" s="6" t="s">
        <v>3661</v>
      </c>
      <c r="R1254" s="6" t="s">
        <v>3658</v>
      </c>
      <c r="S1254" s="6" t="s">
        <v>3659</v>
      </c>
      <c r="T1254" s="6" t="s">
        <v>3659</v>
      </c>
      <c r="V1254" s="213" t="s">
        <v>20</v>
      </c>
    </row>
    <row r="1255" spans="1:22" x14ac:dyDescent="0.25">
      <c r="A1255" s="6" t="s">
        <v>4294</v>
      </c>
      <c r="B1255" s="6" t="s">
        <v>4294</v>
      </c>
      <c r="C1255" s="6" t="s">
        <v>3665</v>
      </c>
      <c r="D1255" s="6">
        <v>0.15</v>
      </c>
      <c r="E1255" s="6">
        <v>0.17</v>
      </c>
      <c r="F1255" s="6">
        <v>0.19</v>
      </c>
      <c r="G1255" s="6">
        <v>0.17</v>
      </c>
      <c r="H1255" s="6">
        <v>0.22</v>
      </c>
      <c r="I1255" s="6">
        <v>0.3</v>
      </c>
      <c r="J1255" s="6">
        <v>0.5</v>
      </c>
      <c r="K1255" s="6">
        <v>0.5</v>
      </c>
      <c r="L1255" s="6">
        <v>0.5</v>
      </c>
      <c r="M1255" s="6">
        <v>0.4</v>
      </c>
      <c r="N1255" s="6">
        <v>0.36</v>
      </c>
      <c r="O1255" s="6">
        <v>0.19</v>
      </c>
      <c r="P1255" s="6" t="s">
        <v>20</v>
      </c>
      <c r="Q1255" s="6" t="s">
        <v>3661</v>
      </c>
      <c r="R1255" s="6" t="s">
        <v>3658</v>
      </c>
      <c r="S1255" s="6" t="s">
        <v>3659</v>
      </c>
      <c r="T1255" s="6" t="s">
        <v>3659</v>
      </c>
      <c r="V1255" s="213" t="s">
        <v>20</v>
      </c>
    </row>
    <row r="1256" spans="1:22" x14ac:dyDescent="0.25">
      <c r="A1256" s="6" t="s">
        <v>4295</v>
      </c>
      <c r="B1256" s="6" t="s">
        <v>4295</v>
      </c>
      <c r="C1256" s="6" t="s">
        <v>3665</v>
      </c>
      <c r="D1256" s="6">
        <v>0</v>
      </c>
      <c r="E1256" s="6">
        <v>0</v>
      </c>
      <c r="F1256" s="6">
        <v>0</v>
      </c>
      <c r="G1256" s="6">
        <v>0</v>
      </c>
      <c r="H1256" s="6">
        <v>0.4</v>
      </c>
      <c r="I1256" s="6">
        <v>0</v>
      </c>
      <c r="J1256" s="6">
        <v>0</v>
      </c>
      <c r="K1256" s="6">
        <v>0</v>
      </c>
      <c r="L1256" s="6">
        <v>0</v>
      </c>
      <c r="M1256" s="6">
        <v>0</v>
      </c>
      <c r="N1256" s="6">
        <v>0</v>
      </c>
      <c r="O1256" s="6">
        <v>0</v>
      </c>
      <c r="P1256" s="6" t="s">
        <v>20</v>
      </c>
      <c r="Q1256" s="6" t="s">
        <v>3661</v>
      </c>
      <c r="R1256" s="6" t="s">
        <v>3658</v>
      </c>
      <c r="S1256" s="6" t="s">
        <v>3659</v>
      </c>
      <c r="T1256" s="6" t="s">
        <v>3659</v>
      </c>
      <c r="V1256" s="213" t="s">
        <v>20</v>
      </c>
    </row>
    <row r="1257" spans="1:22" x14ac:dyDescent="0.25">
      <c r="A1257" s="6" t="s">
        <v>4296</v>
      </c>
      <c r="B1257" s="6" t="s">
        <v>4296</v>
      </c>
      <c r="C1257" s="6" t="s">
        <v>3665</v>
      </c>
      <c r="D1257" s="6">
        <v>0</v>
      </c>
      <c r="E1257" s="6">
        <v>0</v>
      </c>
      <c r="F1257" s="6">
        <v>0</v>
      </c>
      <c r="G1257" s="6">
        <v>0</v>
      </c>
      <c r="H1257" s="6">
        <v>0.31</v>
      </c>
      <c r="I1257" s="6">
        <v>0</v>
      </c>
      <c r="J1257" s="6">
        <v>0</v>
      </c>
      <c r="K1257" s="6">
        <v>0</v>
      </c>
      <c r="L1257" s="6">
        <v>0</v>
      </c>
      <c r="M1257" s="6">
        <v>0</v>
      </c>
      <c r="N1257" s="6">
        <v>0</v>
      </c>
      <c r="O1257" s="6">
        <v>0</v>
      </c>
      <c r="P1257" s="6" t="s">
        <v>20</v>
      </c>
      <c r="Q1257" s="6" t="s">
        <v>3661</v>
      </c>
      <c r="R1257" s="6" t="s">
        <v>3658</v>
      </c>
      <c r="S1257" s="6" t="s">
        <v>3659</v>
      </c>
      <c r="T1257" s="6" t="s">
        <v>3659</v>
      </c>
      <c r="V1257" s="213" t="s">
        <v>20</v>
      </c>
    </row>
    <row r="1258" spans="1:22" x14ac:dyDescent="0.25">
      <c r="A1258" s="6" t="s">
        <v>4297</v>
      </c>
      <c r="B1258" s="6" t="s">
        <v>4297</v>
      </c>
      <c r="C1258" s="6" t="s">
        <v>3665</v>
      </c>
      <c r="D1258" s="6">
        <v>0.17</v>
      </c>
      <c r="E1258" s="6">
        <v>0.19</v>
      </c>
      <c r="F1258" s="6">
        <v>0.2</v>
      </c>
      <c r="G1258" s="6">
        <v>0.15</v>
      </c>
      <c r="H1258" s="6">
        <v>0.19</v>
      </c>
      <c r="I1258" s="6">
        <v>0.24</v>
      </c>
      <c r="J1258" s="6">
        <v>0.4</v>
      </c>
      <c r="K1258" s="6">
        <v>0.38</v>
      </c>
      <c r="L1258" s="6">
        <v>0.33</v>
      </c>
      <c r="M1258" s="6">
        <v>0.2</v>
      </c>
      <c r="N1258" s="6">
        <v>0.13</v>
      </c>
      <c r="O1258" s="6">
        <v>0.14000000000000001</v>
      </c>
      <c r="P1258" s="6" t="s">
        <v>20</v>
      </c>
      <c r="Q1258" s="6" t="s">
        <v>3661</v>
      </c>
      <c r="R1258" s="6" t="s">
        <v>3658</v>
      </c>
      <c r="S1258" s="6" t="s">
        <v>3659</v>
      </c>
      <c r="T1258" s="6" t="s">
        <v>3659</v>
      </c>
      <c r="V1258" s="213" t="s">
        <v>20</v>
      </c>
    </row>
    <row r="1259" spans="1:22" x14ac:dyDescent="0.25">
      <c r="A1259" s="6" t="s">
        <v>4298</v>
      </c>
      <c r="B1259" s="6" t="s">
        <v>4298</v>
      </c>
      <c r="C1259" s="6" t="s">
        <v>3665</v>
      </c>
      <c r="D1259" s="6">
        <v>0</v>
      </c>
      <c r="E1259" s="6">
        <v>0</v>
      </c>
      <c r="F1259" s="6">
        <v>0</v>
      </c>
      <c r="G1259" s="6">
        <v>0.15</v>
      </c>
      <c r="H1259" s="6">
        <v>0.2</v>
      </c>
      <c r="I1259" s="6">
        <v>0.25</v>
      </c>
      <c r="J1259" s="6">
        <v>0.4</v>
      </c>
      <c r="K1259" s="6">
        <v>0.38</v>
      </c>
      <c r="L1259" s="6">
        <v>0.35</v>
      </c>
      <c r="M1259" s="6">
        <v>0.2</v>
      </c>
      <c r="N1259" s="6">
        <v>0.12</v>
      </c>
      <c r="O1259" s="6">
        <v>0.14000000000000001</v>
      </c>
      <c r="P1259" s="6" t="s">
        <v>20</v>
      </c>
      <c r="Q1259" s="6" t="s">
        <v>3661</v>
      </c>
      <c r="R1259" s="6" t="s">
        <v>3658</v>
      </c>
      <c r="S1259" s="6" t="s">
        <v>3659</v>
      </c>
      <c r="T1259" s="6" t="s">
        <v>3659</v>
      </c>
      <c r="V1259" s="213" t="s">
        <v>20</v>
      </c>
    </row>
    <row r="1260" spans="1:22" x14ac:dyDescent="0.25">
      <c r="A1260" s="6" t="s">
        <v>3937</v>
      </c>
      <c r="B1260" s="6" t="s">
        <v>3937</v>
      </c>
      <c r="C1260" s="6" t="s">
        <v>3665</v>
      </c>
      <c r="D1260" s="6">
        <v>0.59</v>
      </c>
      <c r="E1260" s="6">
        <v>0</v>
      </c>
      <c r="F1260" s="6">
        <v>0</v>
      </c>
      <c r="G1260" s="6">
        <v>0</v>
      </c>
      <c r="H1260" s="6">
        <v>0</v>
      </c>
      <c r="I1260" s="6">
        <v>0</v>
      </c>
      <c r="J1260" s="6">
        <v>0</v>
      </c>
      <c r="K1260" s="6">
        <v>0</v>
      </c>
      <c r="L1260" s="6">
        <v>0</v>
      </c>
      <c r="M1260" s="6">
        <v>0</v>
      </c>
      <c r="N1260" s="6">
        <v>0</v>
      </c>
      <c r="O1260" s="6">
        <v>0</v>
      </c>
      <c r="P1260" s="6" t="s">
        <v>20</v>
      </c>
      <c r="Q1260" s="6" t="s">
        <v>3661</v>
      </c>
      <c r="R1260" s="6" t="s">
        <v>3658</v>
      </c>
      <c r="S1260" s="6" t="s">
        <v>3659</v>
      </c>
      <c r="T1260" s="6" t="s">
        <v>3659</v>
      </c>
      <c r="V1260" s="213" t="s">
        <v>20</v>
      </c>
    </row>
    <row r="1261" spans="1:22" x14ac:dyDescent="0.25">
      <c r="A1261" s="6" t="s">
        <v>3938</v>
      </c>
      <c r="B1261" s="6" t="s">
        <v>3938</v>
      </c>
      <c r="C1261" s="6" t="s">
        <v>3665</v>
      </c>
      <c r="D1261" s="6">
        <v>0.53</v>
      </c>
      <c r="E1261" s="6">
        <v>0</v>
      </c>
      <c r="F1261" s="6">
        <v>0</v>
      </c>
      <c r="G1261" s="6">
        <v>0</v>
      </c>
      <c r="H1261" s="6">
        <v>0</v>
      </c>
      <c r="I1261" s="6">
        <v>0</v>
      </c>
      <c r="J1261" s="6">
        <v>0</v>
      </c>
      <c r="K1261" s="6">
        <v>0</v>
      </c>
      <c r="L1261" s="6">
        <v>0</v>
      </c>
      <c r="M1261" s="6">
        <v>0</v>
      </c>
      <c r="N1261" s="6">
        <v>0</v>
      </c>
      <c r="O1261" s="6">
        <v>0</v>
      </c>
      <c r="P1261" s="6" t="s">
        <v>20</v>
      </c>
      <c r="Q1261" s="6" t="s">
        <v>3661</v>
      </c>
      <c r="R1261" s="6" t="s">
        <v>3658</v>
      </c>
      <c r="S1261" s="6" t="s">
        <v>3659</v>
      </c>
      <c r="T1261" s="6" t="s">
        <v>3659</v>
      </c>
      <c r="V1261" s="213" t="s">
        <v>20</v>
      </c>
    </row>
    <row r="1262" spans="1:22" x14ac:dyDescent="0.25">
      <c r="A1262" s="6" t="s">
        <v>4299</v>
      </c>
      <c r="B1262" s="6" t="s">
        <v>4300</v>
      </c>
      <c r="C1262" s="6" t="s">
        <v>3665</v>
      </c>
      <c r="D1262" s="6">
        <v>7.2</v>
      </c>
      <c r="E1262" s="6">
        <v>7.2</v>
      </c>
      <c r="F1262" s="6">
        <v>7.2</v>
      </c>
      <c r="G1262" s="6">
        <v>7.2</v>
      </c>
      <c r="H1262" s="6">
        <v>7.2</v>
      </c>
      <c r="I1262" s="6">
        <v>8</v>
      </c>
      <c r="J1262" s="6">
        <v>8</v>
      </c>
      <c r="K1262" s="6">
        <v>8</v>
      </c>
      <c r="L1262" s="6">
        <v>8</v>
      </c>
      <c r="M1262" s="6">
        <v>7.2</v>
      </c>
      <c r="N1262" s="6">
        <v>7.2</v>
      </c>
      <c r="O1262" s="6">
        <v>7.2</v>
      </c>
      <c r="P1262" s="6" t="s">
        <v>20</v>
      </c>
      <c r="Q1262" s="6" t="s">
        <v>3661</v>
      </c>
      <c r="R1262" s="6" t="s">
        <v>3658</v>
      </c>
      <c r="S1262" s="6" t="s">
        <v>3659</v>
      </c>
      <c r="T1262" s="6" t="s">
        <v>3659</v>
      </c>
      <c r="V1262" s="213" t="s">
        <v>20</v>
      </c>
    </row>
    <row r="1263" spans="1:22" x14ac:dyDescent="0.25">
      <c r="A1263" s="6" t="s">
        <v>3939</v>
      </c>
      <c r="B1263" s="6" t="s">
        <v>3939</v>
      </c>
      <c r="C1263" s="6" t="s">
        <v>3665</v>
      </c>
      <c r="D1263" s="6">
        <v>0.99</v>
      </c>
      <c r="E1263" s="6">
        <v>0.99</v>
      </c>
      <c r="F1263" s="6">
        <v>0</v>
      </c>
      <c r="G1263" s="6">
        <v>0</v>
      </c>
      <c r="H1263" s="6">
        <v>0</v>
      </c>
      <c r="I1263" s="6">
        <v>0</v>
      </c>
      <c r="J1263" s="6">
        <v>0</v>
      </c>
      <c r="K1263" s="6">
        <v>0</v>
      </c>
      <c r="L1263" s="6">
        <v>0</v>
      </c>
      <c r="M1263" s="6">
        <v>0</v>
      </c>
      <c r="N1263" s="6">
        <v>0</v>
      </c>
      <c r="O1263" s="6">
        <v>0</v>
      </c>
      <c r="P1263" s="6" t="s">
        <v>20</v>
      </c>
      <c r="Q1263" s="6" t="s">
        <v>3661</v>
      </c>
      <c r="R1263" s="6" t="s">
        <v>3658</v>
      </c>
      <c r="S1263" s="6" t="s">
        <v>3659</v>
      </c>
      <c r="T1263" s="6" t="s">
        <v>3659</v>
      </c>
      <c r="V1263" s="213" t="s">
        <v>20</v>
      </c>
    </row>
    <row r="1264" spans="1:22" x14ac:dyDescent="0.25">
      <c r="A1264" s="6" t="s">
        <v>3940</v>
      </c>
      <c r="B1264" s="6" t="s">
        <v>3940</v>
      </c>
      <c r="C1264" s="6" t="s">
        <v>3665</v>
      </c>
      <c r="D1264" s="6">
        <v>1.43</v>
      </c>
      <c r="E1264" s="6">
        <v>1.43</v>
      </c>
      <c r="F1264" s="6">
        <v>0</v>
      </c>
      <c r="G1264" s="6">
        <v>0</v>
      </c>
      <c r="H1264" s="6">
        <v>0</v>
      </c>
      <c r="I1264" s="6">
        <v>0</v>
      </c>
      <c r="J1264" s="6">
        <v>0</v>
      </c>
      <c r="K1264" s="6">
        <v>0</v>
      </c>
      <c r="L1264" s="6">
        <v>0</v>
      </c>
      <c r="M1264" s="6">
        <v>0</v>
      </c>
      <c r="N1264" s="6">
        <v>0</v>
      </c>
      <c r="O1264" s="6">
        <v>0</v>
      </c>
      <c r="P1264" s="6" t="s">
        <v>20</v>
      </c>
      <c r="Q1264" s="6" t="s">
        <v>3661</v>
      </c>
      <c r="R1264" s="6" t="s">
        <v>3658</v>
      </c>
      <c r="S1264" s="6" t="s">
        <v>3659</v>
      </c>
      <c r="T1264" s="6" t="s">
        <v>3659</v>
      </c>
      <c r="V1264" s="213" t="s">
        <v>20</v>
      </c>
    </row>
    <row r="1265" spans="1:22" x14ac:dyDescent="0.25">
      <c r="A1265" s="6" t="s">
        <v>1078</v>
      </c>
      <c r="B1265" s="6" t="s">
        <v>2765</v>
      </c>
      <c r="C1265" s="6" t="s">
        <v>3672</v>
      </c>
      <c r="D1265" s="6">
        <v>324.88</v>
      </c>
      <c r="E1265" s="6">
        <v>323.66000000000003</v>
      </c>
      <c r="F1265" s="6">
        <v>322.37</v>
      </c>
      <c r="G1265" s="6">
        <v>320.32</v>
      </c>
      <c r="H1265" s="6">
        <v>317.26</v>
      </c>
      <c r="I1265" s="6">
        <v>310.75</v>
      </c>
      <c r="J1265" s="6">
        <v>308.14999999999998</v>
      </c>
      <c r="K1265" s="6">
        <v>309.07</v>
      </c>
      <c r="L1265" s="6">
        <v>312.69</v>
      </c>
      <c r="M1265" s="6">
        <v>318.74</v>
      </c>
      <c r="N1265" s="6">
        <v>323.69</v>
      </c>
      <c r="O1265" s="6">
        <v>324.67</v>
      </c>
      <c r="P1265" s="6" t="s">
        <v>20</v>
      </c>
      <c r="Q1265" s="6" t="s">
        <v>3657</v>
      </c>
      <c r="R1265" s="6" t="s">
        <v>3658</v>
      </c>
      <c r="S1265" s="6" t="s">
        <v>3659</v>
      </c>
      <c r="T1265" s="6" t="s">
        <v>3659</v>
      </c>
      <c r="V1265" s="211"/>
    </row>
    <row r="1266" spans="1:22" x14ac:dyDescent="0.25">
      <c r="A1266" s="6" t="s">
        <v>2881</v>
      </c>
      <c r="B1266" s="6" t="s">
        <v>2882</v>
      </c>
      <c r="C1266" s="6" t="s">
        <v>3662</v>
      </c>
      <c r="D1266" s="6">
        <v>0.6</v>
      </c>
      <c r="E1266" s="6">
        <v>0.45</v>
      </c>
      <c r="F1266" s="6">
        <v>2.7</v>
      </c>
      <c r="G1266" s="6">
        <v>2.25</v>
      </c>
      <c r="H1266" s="6">
        <v>2.4</v>
      </c>
      <c r="I1266" s="6">
        <v>4.6500000000000004</v>
      </c>
      <c r="J1266" s="6">
        <v>5.85</v>
      </c>
      <c r="K1266" s="6">
        <v>4.05</v>
      </c>
      <c r="L1266" s="6">
        <v>2.1</v>
      </c>
      <c r="M1266" s="6">
        <v>0.3</v>
      </c>
      <c r="N1266" s="6">
        <v>0.3</v>
      </c>
      <c r="O1266" s="6">
        <v>0</v>
      </c>
      <c r="P1266" s="6" t="s">
        <v>19</v>
      </c>
      <c r="Q1266" s="6" t="s">
        <v>3657</v>
      </c>
      <c r="R1266" s="6" t="s">
        <v>3658</v>
      </c>
      <c r="S1266" s="6" t="s">
        <v>3659</v>
      </c>
      <c r="T1266" s="6" t="s">
        <v>3659</v>
      </c>
      <c r="V1266" s="211"/>
    </row>
    <row r="1267" spans="1:22" x14ac:dyDescent="0.25">
      <c r="A1267" s="6" t="s">
        <v>2848</v>
      </c>
      <c r="B1267" s="6" t="s">
        <v>2849</v>
      </c>
      <c r="C1267" s="6" t="s">
        <v>3662</v>
      </c>
      <c r="D1267" s="6">
        <v>0</v>
      </c>
      <c r="E1267" s="6">
        <v>0</v>
      </c>
      <c r="F1267" s="6">
        <v>0</v>
      </c>
      <c r="G1267" s="6">
        <v>0</v>
      </c>
      <c r="H1267" s="6">
        <v>0</v>
      </c>
      <c r="I1267" s="6">
        <v>0</v>
      </c>
      <c r="J1267" s="6">
        <v>0</v>
      </c>
      <c r="K1267" s="6">
        <v>0</v>
      </c>
      <c r="L1267" s="6">
        <v>0</v>
      </c>
      <c r="M1267" s="6">
        <v>0</v>
      </c>
      <c r="N1267" s="6">
        <v>0</v>
      </c>
      <c r="O1267" s="6">
        <v>0</v>
      </c>
      <c r="P1267" s="6" t="s">
        <v>19</v>
      </c>
      <c r="Q1267" s="6" t="s">
        <v>3657</v>
      </c>
      <c r="R1267" s="6" t="s">
        <v>3663</v>
      </c>
      <c r="S1267" s="6" t="s">
        <v>3659</v>
      </c>
      <c r="T1267" s="6" t="s">
        <v>3659</v>
      </c>
      <c r="V1267" s="211"/>
    </row>
    <row r="1268" spans="1:22" x14ac:dyDescent="0.25">
      <c r="A1268" s="6" t="s">
        <v>2271</v>
      </c>
      <c r="B1268" s="6" t="s">
        <v>2272</v>
      </c>
      <c r="C1268" s="6" t="s">
        <v>3662</v>
      </c>
      <c r="D1268" s="6">
        <v>0.6</v>
      </c>
      <c r="E1268" s="6">
        <v>0.45</v>
      </c>
      <c r="F1268" s="6">
        <v>2.7</v>
      </c>
      <c r="G1268" s="6">
        <v>2.25</v>
      </c>
      <c r="H1268" s="6">
        <v>2.4</v>
      </c>
      <c r="I1268" s="6">
        <v>4.6500000000000004</v>
      </c>
      <c r="J1268" s="6">
        <v>5.85</v>
      </c>
      <c r="K1268" s="6">
        <v>4.05</v>
      </c>
      <c r="L1268" s="6">
        <v>2.1</v>
      </c>
      <c r="M1268" s="6">
        <v>0.3</v>
      </c>
      <c r="N1268" s="6">
        <v>0.3</v>
      </c>
      <c r="O1268" s="6">
        <v>0</v>
      </c>
      <c r="P1268" s="6" t="s">
        <v>19</v>
      </c>
      <c r="Q1268" s="6" t="s">
        <v>3657</v>
      </c>
      <c r="R1268" s="6" t="s">
        <v>3658</v>
      </c>
      <c r="S1268" s="6" t="s">
        <v>3659</v>
      </c>
      <c r="T1268" s="6" t="s">
        <v>3659</v>
      </c>
      <c r="V1268" s="211"/>
    </row>
    <row r="1269" spans="1:22" x14ac:dyDescent="0.25">
      <c r="A1269" s="6" t="s">
        <v>4301</v>
      </c>
      <c r="B1269" s="6" t="s">
        <v>4301</v>
      </c>
      <c r="C1269" s="6" t="s">
        <v>3660</v>
      </c>
      <c r="D1269" s="6">
        <v>0.1</v>
      </c>
      <c r="E1269" s="6">
        <v>0.1</v>
      </c>
      <c r="F1269" s="6">
        <v>0.1</v>
      </c>
      <c r="G1269" s="6">
        <v>0.1</v>
      </c>
      <c r="H1269" s="6">
        <v>0.1</v>
      </c>
      <c r="I1269" s="6">
        <v>0.1</v>
      </c>
      <c r="J1269" s="6">
        <v>0.42</v>
      </c>
      <c r="K1269" s="6">
        <v>0.4</v>
      </c>
      <c r="L1269" s="6">
        <v>0.4</v>
      </c>
      <c r="M1269" s="6">
        <v>0.34</v>
      </c>
      <c r="N1269" s="6">
        <v>0.22</v>
      </c>
      <c r="O1269" s="6">
        <v>0.16</v>
      </c>
      <c r="P1269" s="6" t="s">
        <v>20</v>
      </c>
      <c r="Q1269" s="6" t="s">
        <v>3661</v>
      </c>
      <c r="R1269" s="6" t="s">
        <v>3658</v>
      </c>
      <c r="S1269" s="6" t="s">
        <v>3659</v>
      </c>
      <c r="T1269" s="6" t="s">
        <v>3659</v>
      </c>
      <c r="V1269" s="213" t="s">
        <v>20</v>
      </c>
    </row>
    <row r="1270" spans="1:22" x14ac:dyDescent="0.25">
      <c r="A1270" s="6" t="s">
        <v>4302</v>
      </c>
      <c r="B1270" s="6" t="s">
        <v>4302</v>
      </c>
      <c r="C1270" s="6" t="s">
        <v>3660</v>
      </c>
      <c r="D1270" s="6">
        <v>0.1</v>
      </c>
      <c r="E1270" s="6">
        <v>0.1</v>
      </c>
      <c r="F1270" s="6">
        <v>0.1</v>
      </c>
      <c r="G1270" s="6">
        <v>0.1</v>
      </c>
      <c r="H1270" s="6">
        <v>0.1</v>
      </c>
      <c r="I1270" s="6">
        <v>0.1</v>
      </c>
      <c r="J1270" s="6">
        <v>0.1</v>
      </c>
      <c r="K1270" s="6">
        <v>0.1</v>
      </c>
      <c r="L1270" s="6">
        <v>0.1</v>
      </c>
      <c r="M1270" s="6">
        <v>0.1</v>
      </c>
      <c r="N1270" s="6">
        <v>0.1</v>
      </c>
      <c r="O1270" s="6">
        <v>0.1</v>
      </c>
      <c r="P1270" s="6" t="s">
        <v>20</v>
      </c>
      <c r="Q1270" s="6" t="s">
        <v>3661</v>
      </c>
      <c r="R1270" s="6" t="s">
        <v>3658</v>
      </c>
      <c r="S1270" s="6" t="s">
        <v>3659</v>
      </c>
      <c r="T1270" s="6" t="s">
        <v>3659</v>
      </c>
      <c r="V1270" s="213" t="s">
        <v>20</v>
      </c>
    </row>
    <row r="1271" spans="1:22" x14ac:dyDescent="0.25">
      <c r="A1271" s="6" t="s">
        <v>4303</v>
      </c>
      <c r="B1271" s="6" t="s">
        <v>4303</v>
      </c>
      <c r="C1271" s="6" t="s">
        <v>3660</v>
      </c>
      <c r="D1271" s="6">
        <v>0.1</v>
      </c>
      <c r="E1271" s="6">
        <v>0.1</v>
      </c>
      <c r="F1271" s="6">
        <v>0.1</v>
      </c>
      <c r="G1271" s="6">
        <v>0.12</v>
      </c>
      <c r="H1271" s="6">
        <v>0.11</v>
      </c>
      <c r="I1271" s="6">
        <v>0.3</v>
      </c>
      <c r="J1271" s="6">
        <v>0.39</v>
      </c>
      <c r="K1271" s="6">
        <v>0.38</v>
      </c>
      <c r="L1271" s="6">
        <v>0.12</v>
      </c>
      <c r="M1271" s="6">
        <v>0.24</v>
      </c>
      <c r="N1271" s="6">
        <v>0.14000000000000001</v>
      </c>
      <c r="O1271" s="6">
        <v>0.12</v>
      </c>
      <c r="P1271" s="6" t="s">
        <v>20</v>
      </c>
      <c r="Q1271" s="6" t="s">
        <v>3661</v>
      </c>
      <c r="R1271" s="6" t="s">
        <v>3658</v>
      </c>
      <c r="S1271" s="6" t="s">
        <v>3659</v>
      </c>
      <c r="T1271" s="6" t="s">
        <v>3659</v>
      </c>
      <c r="V1271" s="213" t="s">
        <v>20</v>
      </c>
    </row>
    <row r="1272" spans="1:22" x14ac:dyDescent="0.25">
      <c r="A1272" s="6" t="s">
        <v>4304</v>
      </c>
      <c r="B1272" s="6" t="s">
        <v>4304</v>
      </c>
      <c r="C1272" s="6" t="s">
        <v>3660</v>
      </c>
      <c r="D1272" s="6">
        <v>0</v>
      </c>
      <c r="E1272" s="6">
        <v>0</v>
      </c>
      <c r="F1272" s="6">
        <v>0</v>
      </c>
      <c r="G1272" s="6">
        <v>0.13</v>
      </c>
      <c r="H1272" s="6">
        <v>0.11</v>
      </c>
      <c r="I1272" s="6">
        <v>0.3</v>
      </c>
      <c r="J1272" s="6">
        <v>0.32</v>
      </c>
      <c r="K1272" s="6">
        <v>0.31</v>
      </c>
      <c r="L1272" s="6">
        <v>0.11</v>
      </c>
      <c r="M1272" s="6">
        <v>0.24</v>
      </c>
      <c r="N1272" s="6">
        <v>0.15</v>
      </c>
      <c r="O1272" s="6">
        <v>0.13</v>
      </c>
      <c r="P1272" s="6" t="s">
        <v>20</v>
      </c>
      <c r="Q1272" s="6" t="s">
        <v>3661</v>
      </c>
      <c r="R1272" s="6" t="s">
        <v>3658</v>
      </c>
      <c r="S1272" s="6" t="s">
        <v>3659</v>
      </c>
      <c r="T1272" s="6" t="s">
        <v>3659</v>
      </c>
      <c r="V1272" s="213" t="s">
        <v>20</v>
      </c>
    </row>
    <row r="1273" spans="1:22" x14ac:dyDescent="0.25">
      <c r="A1273" s="6" t="s">
        <v>3941</v>
      </c>
      <c r="B1273" s="6" t="s">
        <v>3941</v>
      </c>
      <c r="C1273" s="6" t="s">
        <v>3660</v>
      </c>
      <c r="D1273" s="6">
        <v>0.96</v>
      </c>
      <c r="E1273" s="6">
        <v>0.99</v>
      </c>
      <c r="F1273" s="6">
        <v>0</v>
      </c>
      <c r="G1273" s="6">
        <v>0</v>
      </c>
      <c r="H1273" s="6">
        <v>0</v>
      </c>
      <c r="I1273" s="6">
        <v>0</v>
      </c>
      <c r="J1273" s="6">
        <v>0</v>
      </c>
      <c r="K1273" s="6">
        <v>0</v>
      </c>
      <c r="L1273" s="6">
        <v>0</v>
      </c>
      <c r="M1273" s="6">
        <v>0</v>
      </c>
      <c r="N1273" s="6">
        <v>0</v>
      </c>
      <c r="O1273" s="6">
        <v>0</v>
      </c>
      <c r="P1273" s="6" t="s">
        <v>20</v>
      </c>
      <c r="Q1273" s="6" t="s">
        <v>3661</v>
      </c>
      <c r="R1273" s="6" t="s">
        <v>3658</v>
      </c>
      <c r="S1273" s="6" t="s">
        <v>3659</v>
      </c>
      <c r="T1273" s="6" t="s">
        <v>3659</v>
      </c>
      <c r="V1273" s="213" t="s">
        <v>20</v>
      </c>
    </row>
    <row r="1274" spans="1:22" x14ac:dyDescent="0.25">
      <c r="A1274" s="6" t="s">
        <v>3942</v>
      </c>
      <c r="B1274" s="6" t="s">
        <v>3942</v>
      </c>
      <c r="C1274" s="6" t="s">
        <v>3660</v>
      </c>
      <c r="D1274" s="6">
        <v>0.98</v>
      </c>
      <c r="E1274" s="6">
        <v>0.99</v>
      </c>
      <c r="F1274" s="6">
        <v>0</v>
      </c>
      <c r="G1274" s="6">
        <v>0</v>
      </c>
      <c r="H1274" s="6">
        <v>0</v>
      </c>
      <c r="I1274" s="6">
        <v>0</v>
      </c>
      <c r="J1274" s="6">
        <v>0</v>
      </c>
      <c r="K1274" s="6">
        <v>0</v>
      </c>
      <c r="L1274" s="6">
        <v>0</v>
      </c>
      <c r="M1274" s="6">
        <v>0</v>
      </c>
      <c r="N1274" s="6">
        <v>0</v>
      </c>
      <c r="O1274" s="6">
        <v>0</v>
      </c>
      <c r="P1274" s="6" t="s">
        <v>20</v>
      </c>
      <c r="Q1274" s="6" t="s">
        <v>3661</v>
      </c>
      <c r="R1274" s="6" t="s">
        <v>3658</v>
      </c>
      <c r="S1274" s="6" t="s">
        <v>3659</v>
      </c>
      <c r="T1274" s="6" t="s">
        <v>3659</v>
      </c>
      <c r="V1274" s="213" t="s">
        <v>20</v>
      </c>
    </row>
    <row r="1275" spans="1:22" x14ac:dyDescent="0.25">
      <c r="A1275" s="6" t="s">
        <v>3943</v>
      </c>
      <c r="B1275" s="6" t="s">
        <v>3943</v>
      </c>
      <c r="C1275" s="6" t="s">
        <v>3660</v>
      </c>
      <c r="D1275" s="6">
        <v>0.68</v>
      </c>
      <c r="E1275" s="6">
        <v>0</v>
      </c>
      <c r="F1275" s="6">
        <v>0</v>
      </c>
      <c r="G1275" s="6">
        <v>0</v>
      </c>
      <c r="H1275" s="6">
        <v>0</v>
      </c>
      <c r="I1275" s="6">
        <v>0</v>
      </c>
      <c r="J1275" s="6">
        <v>0</v>
      </c>
      <c r="K1275" s="6">
        <v>0</v>
      </c>
      <c r="L1275" s="6">
        <v>0</v>
      </c>
      <c r="M1275" s="6">
        <v>0</v>
      </c>
      <c r="N1275" s="6">
        <v>0</v>
      </c>
      <c r="O1275" s="6">
        <v>0</v>
      </c>
      <c r="P1275" s="6" t="s">
        <v>20</v>
      </c>
      <c r="Q1275" s="6" t="s">
        <v>3661</v>
      </c>
      <c r="R1275" s="6" t="s">
        <v>3658</v>
      </c>
      <c r="S1275" s="6" t="s">
        <v>3659</v>
      </c>
      <c r="T1275" s="6" t="s">
        <v>3659</v>
      </c>
      <c r="V1275" s="213" t="s">
        <v>20</v>
      </c>
    </row>
    <row r="1276" spans="1:22" x14ac:dyDescent="0.25">
      <c r="A1276" s="6" t="s">
        <v>3944</v>
      </c>
      <c r="B1276" s="6" t="s">
        <v>3944</v>
      </c>
      <c r="C1276" s="6" t="s">
        <v>3660</v>
      </c>
      <c r="D1276" s="6">
        <v>0.86</v>
      </c>
      <c r="E1276" s="6">
        <v>0</v>
      </c>
      <c r="F1276" s="6">
        <v>0</v>
      </c>
      <c r="G1276" s="6">
        <v>0</v>
      </c>
      <c r="H1276" s="6">
        <v>0</v>
      </c>
      <c r="I1276" s="6">
        <v>0</v>
      </c>
      <c r="J1276" s="6">
        <v>0</v>
      </c>
      <c r="K1276" s="6">
        <v>0</v>
      </c>
      <c r="L1276" s="6">
        <v>0</v>
      </c>
      <c r="M1276" s="6">
        <v>0</v>
      </c>
      <c r="N1276" s="6">
        <v>0</v>
      </c>
      <c r="O1276" s="6">
        <v>0</v>
      </c>
      <c r="P1276" s="6" t="s">
        <v>20</v>
      </c>
      <c r="Q1276" s="6" t="s">
        <v>3661</v>
      </c>
      <c r="R1276" s="6" t="s">
        <v>3658</v>
      </c>
      <c r="S1276" s="6" t="s">
        <v>3659</v>
      </c>
      <c r="T1276" s="6" t="s">
        <v>3659</v>
      </c>
      <c r="V1276" s="213" t="s">
        <v>20</v>
      </c>
    </row>
    <row r="1277" spans="1:22" x14ac:dyDescent="0.25">
      <c r="A1277" s="6" t="s">
        <v>3945</v>
      </c>
      <c r="B1277" s="6" t="s">
        <v>3945</v>
      </c>
      <c r="C1277" s="6" t="s">
        <v>3660</v>
      </c>
      <c r="D1277" s="6">
        <v>0.86</v>
      </c>
      <c r="E1277" s="6">
        <v>0</v>
      </c>
      <c r="F1277" s="6">
        <v>0</v>
      </c>
      <c r="G1277" s="6">
        <v>0</v>
      </c>
      <c r="H1277" s="6">
        <v>0</v>
      </c>
      <c r="I1277" s="6">
        <v>0</v>
      </c>
      <c r="J1277" s="6">
        <v>0</v>
      </c>
      <c r="K1277" s="6">
        <v>0</v>
      </c>
      <c r="L1277" s="6">
        <v>0</v>
      </c>
      <c r="M1277" s="6">
        <v>0</v>
      </c>
      <c r="N1277" s="6">
        <v>0</v>
      </c>
      <c r="O1277" s="6">
        <v>0</v>
      </c>
      <c r="P1277" s="6" t="s">
        <v>20</v>
      </c>
      <c r="Q1277" s="6" t="s">
        <v>3661</v>
      </c>
      <c r="R1277" s="6" t="s">
        <v>3658</v>
      </c>
      <c r="S1277" s="6" t="s">
        <v>3659</v>
      </c>
      <c r="T1277" s="6" t="s">
        <v>3659</v>
      </c>
      <c r="V1277" s="213" t="s">
        <v>20</v>
      </c>
    </row>
    <row r="1278" spans="1:22" x14ac:dyDescent="0.25">
      <c r="A1278" s="6" t="s">
        <v>4305</v>
      </c>
      <c r="B1278" s="6" t="s">
        <v>4306</v>
      </c>
      <c r="C1278" s="6" t="s">
        <v>3660</v>
      </c>
      <c r="D1278" s="6">
        <v>3.15</v>
      </c>
      <c r="E1278" s="6">
        <v>3.15</v>
      </c>
      <c r="F1278" s="6">
        <v>3.15</v>
      </c>
      <c r="G1278" s="6">
        <v>3.15</v>
      </c>
      <c r="H1278" s="6">
        <v>3.15</v>
      </c>
      <c r="I1278" s="6">
        <v>3.5</v>
      </c>
      <c r="J1278" s="6">
        <v>3.5</v>
      </c>
      <c r="K1278" s="6">
        <v>3.5</v>
      </c>
      <c r="L1278" s="6">
        <v>3.5</v>
      </c>
      <c r="M1278" s="6">
        <v>3.15</v>
      </c>
      <c r="N1278" s="6">
        <v>3.15</v>
      </c>
      <c r="O1278" s="6">
        <v>3.15</v>
      </c>
      <c r="P1278" s="6" t="s">
        <v>20</v>
      </c>
      <c r="Q1278" s="6" t="s">
        <v>3661</v>
      </c>
      <c r="R1278" s="6" t="s">
        <v>3658</v>
      </c>
      <c r="S1278" s="6" t="s">
        <v>3659</v>
      </c>
      <c r="T1278" s="6" t="s">
        <v>3659</v>
      </c>
      <c r="V1278" s="213" t="s">
        <v>20</v>
      </c>
    </row>
    <row r="1279" spans="1:22" x14ac:dyDescent="0.25">
      <c r="A1279" s="6" t="s">
        <v>4307</v>
      </c>
      <c r="B1279" s="6" t="s">
        <v>4307</v>
      </c>
      <c r="C1279" s="6" t="s">
        <v>3676</v>
      </c>
      <c r="D1279" s="6">
        <v>0.11</v>
      </c>
      <c r="E1279" s="6">
        <v>0.11</v>
      </c>
      <c r="F1279" s="6">
        <v>0.11</v>
      </c>
      <c r="G1279" s="6">
        <v>0.1</v>
      </c>
      <c r="H1279" s="6">
        <v>0.1</v>
      </c>
      <c r="I1279" s="6">
        <v>0.21</v>
      </c>
      <c r="J1279" s="6">
        <v>0.25</v>
      </c>
      <c r="K1279" s="6">
        <v>0.2</v>
      </c>
      <c r="L1279" s="6">
        <v>0.25</v>
      </c>
      <c r="M1279" s="6">
        <v>0.2</v>
      </c>
      <c r="N1279" s="6">
        <v>0.15</v>
      </c>
      <c r="O1279" s="6">
        <v>0.14000000000000001</v>
      </c>
      <c r="P1279" s="6" t="s">
        <v>20</v>
      </c>
      <c r="Q1279" s="6" t="s">
        <v>3661</v>
      </c>
      <c r="R1279" s="6" t="s">
        <v>3658</v>
      </c>
      <c r="S1279" s="6" t="s">
        <v>3659</v>
      </c>
      <c r="T1279" s="6" t="s">
        <v>3659</v>
      </c>
      <c r="V1279" s="213" t="s">
        <v>20</v>
      </c>
    </row>
    <row r="1280" spans="1:22" x14ac:dyDescent="0.25">
      <c r="A1280" s="6" t="s">
        <v>4308</v>
      </c>
      <c r="B1280" s="6" t="s">
        <v>4308</v>
      </c>
      <c r="C1280" s="6" t="s">
        <v>3676</v>
      </c>
      <c r="D1280" s="6">
        <v>0.11</v>
      </c>
      <c r="E1280" s="6">
        <v>0.11</v>
      </c>
      <c r="F1280" s="6">
        <v>0.13</v>
      </c>
      <c r="G1280" s="6">
        <v>0.11</v>
      </c>
      <c r="H1280" s="6">
        <v>0.1</v>
      </c>
      <c r="I1280" s="6">
        <v>0.21</v>
      </c>
      <c r="J1280" s="6">
        <v>0.25</v>
      </c>
      <c r="K1280" s="6">
        <v>0.2</v>
      </c>
      <c r="L1280" s="6">
        <v>0.25</v>
      </c>
      <c r="M1280" s="6">
        <v>0.2</v>
      </c>
      <c r="N1280" s="6">
        <v>0.15</v>
      </c>
      <c r="O1280" s="6">
        <v>0.16</v>
      </c>
      <c r="P1280" s="6" t="s">
        <v>20</v>
      </c>
      <c r="Q1280" s="6" t="s">
        <v>3661</v>
      </c>
      <c r="R1280" s="6" t="s">
        <v>3658</v>
      </c>
      <c r="S1280" s="6" t="s">
        <v>3659</v>
      </c>
      <c r="T1280" s="6" t="s">
        <v>3659</v>
      </c>
      <c r="V1280" s="213" t="s">
        <v>20</v>
      </c>
    </row>
    <row r="1281" spans="1:22" x14ac:dyDescent="0.25">
      <c r="A1281" s="6" t="s">
        <v>4309</v>
      </c>
      <c r="B1281" s="6" t="s">
        <v>4309</v>
      </c>
      <c r="C1281" s="6" t="s">
        <v>3676</v>
      </c>
      <c r="D1281" s="6">
        <v>0.11</v>
      </c>
      <c r="E1281" s="6">
        <v>0.11</v>
      </c>
      <c r="F1281" s="6">
        <v>0.11</v>
      </c>
      <c r="G1281" s="6">
        <v>0.1</v>
      </c>
      <c r="H1281" s="6">
        <v>0.1</v>
      </c>
      <c r="I1281" s="6">
        <v>0.21</v>
      </c>
      <c r="J1281" s="6">
        <v>0.25</v>
      </c>
      <c r="K1281" s="6">
        <v>0.2</v>
      </c>
      <c r="L1281" s="6">
        <v>0.25</v>
      </c>
      <c r="M1281" s="6">
        <v>0.2</v>
      </c>
      <c r="N1281" s="6">
        <v>0.15</v>
      </c>
      <c r="O1281" s="6">
        <v>0.14000000000000001</v>
      </c>
      <c r="P1281" s="6" t="s">
        <v>20</v>
      </c>
      <c r="Q1281" s="6" t="s">
        <v>3661</v>
      </c>
      <c r="R1281" s="6" t="s">
        <v>3658</v>
      </c>
      <c r="S1281" s="6" t="s">
        <v>3659</v>
      </c>
      <c r="T1281" s="6" t="s">
        <v>3659</v>
      </c>
      <c r="V1281" s="213" t="s">
        <v>20</v>
      </c>
    </row>
    <row r="1282" spans="1:22" x14ac:dyDescent="0.25">
      <c r="A1282" s="6" t="s">
        <v>4310</v>
      </c>
      <c r="B1282" s="6" t="s">
        <v>4310</v>
      </c>
      <c r="C1282" s="6" t="s">
        <v>3676</v>
      </c>
      <c r="D1282" s="6">
        <v>0.11</v>
      </c>
      <c r="E1282" s="6">
        <v>0.11</v>
      </c>
      <c r="F1282" s="6">
        <v>0.13</v>
      </c>
      <c r="G1282" s="6">
        <v>0.11</v>
      </c>
      <c r="H1282" s="6">
        <v>0.1</v>
      </c>
      <c r="I1282" s="6">
        <v>0.21</v>
      </c>
      <c r="J1282" s="6">
        <v>0.25</v>
      </c>
      <c r="K1282" s="6">
        <v>0.2</v>
      </c>
      <c r="L1282" s="6">
        <v>0.25</v>
      </c>
      <c r="M1282" s="6">
        <v>0.2</v>
      </c>
      <c r="N1282" s="6">
        <v>0.15</v>
      </c>
      <c r="O1282" s="6">
        <v>0.16</v>
      </c>
      <c r="P1282" s="6" t="s">
        <v>20</v>
      </c>
      <c r="Q1282" s="6" t="s">
        <v>3661</v>
      </c>
      <c r="R1282" s="6" t="s">
        <v>3658</v>
      </c>
      <c r="S1282" s="6" t="s">
        <v>3659</v>
      </c>
      <c r="T1282" s="6" t="s">
        <v>3659</v>
      </c>
      <c r="V1282" s="213" t="s">
        <v>20</v>
      </c>
    </row>
    <row r="1283" spans="1:22" x14ac:dyDescent="0.25">
      <c r="A1283" s="6" t="s">
        <v>4311</v>
      </c>
      <c r="B1283" s="6" t="s">
        <v>4311</v>
      </c>
      <c r="C1283" s="6" t="s">
        <v>3676</v>
      </c>
      <c r="D1283" s="6">
        <v>0.11</v>
      </c>
      <c r="E1283" s="6">
        <v>0.11</v>
      </c>
      <c r="F1283" s="6">
        <v>0.13</v>
      </c>
      <c r="G1283" s="6">
        <v>0.11</v>
      </c>
      <c r="H1283" s="6">
        <v>0.1</v>
      </c>
      <c r="I1283" s="6">
        <v>0.21</v>
      </c>
      <c r="J1283" s="6">
        <v>0.25</v>
      </c>
      <c r="K1283" s="6">
        <v>0.2</v>
      </c>
      <c r="L1283" s="6">
        <v>0.25</v>
      </c>
      <c r="M1283" s="6">
        <v>0.2</v>
      </c>
      <c r="N1283" s="6">
        <v>0.15</v>
      </c>
      <c r="O1283" s="6">
        <v>0.16</v>
      </c>
      <c r="P1283" s="6" t="s">
        <v>20</v>
      </c>
      <c r="Q1283" s="6" t="s">
        <v>3661</v>
      </c>
      <c r="R1283" s="6" t="s">
        <v>3658</v>
      </c>
      <c r="S1283" s="6" t="s">
        <v>3659</v>
      </c>
      <c r="T1283" s="6" t="s">
        <v>3659</v>
      </c>
      <c r="V1283" s="213" t="s">
        <v>20</v>
      </c>
    </row>
    <row r="1284" spans="1:22" x14ac:dyDescent="0.25">
      <c r="A1284" s="6" t="s">
        <v>4312</v>
      </c>
      <c r="B1284" s="6" t="s">
        <v>4312</v>
      </c>
      <c r="C1284" s="6" t="s">
        <v>3676</v>
      </c>
      <c r="D1284" s="6">
        <v>0.41</v>
      </c>
      <c r="E1284" s="6">
        <v>0.41</v>
      </c>
      <c r="F1284" s="6">
        <v>0.41</v>
      </c>
      <c r="G1284" s="6">
        <v>0.51</v>
      </c>
      <c r="H1284" s="6">
        <v>0.71</v>
      </c>
      <c r="I1284" s="6">
        <v>0.91</v>
      </c>
      <c r="J1284" s="6">
        <v>1.01</v>
      </c>
      <c r="K1284" s="6">
        <v>1.01</v>
      </c>
      <c r="L1284" s="6">
        <v>1.01</v>
      </c>
      <c r="M1284" s="6">
        <v>0.91</v>
      </c>
      <c r="N1284" s="6">
        <v>0.51</v>
      </c>
      <c r="O1284" s="6">
        <v>0.31</v>
      </c>
      <c r="P1284" s="6" t="s">
        <v>20</v>
      </c>
      <c r="Q1284" s="6" t="s">
        <v>3661</v>
      </c>
      <c r="R1284" s="6" t="s">
        <v>3658</v>
      </c>
      <c r="S1284" s="6" t="s">
        <v>3659</v>
      </c>
      <c r="T1284" s="6" t="s">
        <v>3659</v>
      </c>
      <c r="V1284" s="213" t="s">
        <v>20</v>
      </c>
    </row>
    <row r="1285" spans="1:22" x14ac:dyDescent="0.25">
      <c r="A1285" s="6" t="s">
        <v>569</v>
      </c>
      <c r="B1285" s="6" t="s">
        <v>569</v>
      </c>
      <c r="C1285" s="6" t="s">
        <v>3676</v>
      </c>
      <c r="D1285" s="6">
        <v>0.88</v>
      </c>
      <c r="E1285" s="6">
        <v>0</v>
      </c>
      <c r="F1285" s="6">
        <v>0</v>
      </c>
      <c r="G1285" s="6">
        <v>0</v>
      </c>
      <c r="H1285" s="6">
        <v>0</v>
      </c>
      <c r="I1285" s="6">
        <v>0</v>
      </c>
      <c r="J1285" s="6">
        <v>0</v>
      </c>
      <c r="K1285" s="6">
        <v>0</v>
      </c>
      <c r="L1285" s="6">
        <v>0</v>
      </c>
      <c r="M1285" s="6">
        <v>0</v>
      </c>
      <c r="N1285" s="6">
        <v>0</v>
      </c>
      <c r="O1285" s="6">
        <v>0</v>
      </c>
      <c r="P1285" s="6" t="s">
        <v>20</v>
      </c>
      <c r="Q1285" s="6" t="s">
        <v>3661</v>
      </c>
      <c r="R1285" s="6" t="s">
        <v>3658</v>
      </c>
      <c r="S1285" s="6" t="s">
        <v>3659</v>
      </c>
      <c r="T1285" s="6" t="s">
        <v>3659</v>
      </c>
      <c r="V1285" s="213" t="s">
        <v>20</v>
      </c>
    </row>
    <row r="1286" spans="1:22" x14ac:dyDescent="0.25">
      <c r="A1286" s="6" t="s">
        <v>1881</v>
      </c>
      <c r="B1286" s="6" t="s">
        <v>1881</v>
      </c>
      <c r="C1286" s="6" t="s">
        <v>3676</v>
      </c>
      <c r="D1286" s="6">
        <v>0.89</v>
      </c>
      <c r="E1286" s="6">
        <v>0</v>
      </c>
      <c r="F1286" s="6">
        <v>0</v>
      </c>
      <c r="G1286" s="6">
        <v>0</v>
      </c>
      <c r="H1286" s="6">
        <v>0</v>
      </c>
      <c r="I1286" s="6">
        <v>0</v>
      </c>
      <c r="J1286" s="6">
        <v>0</v>
      </c>
      <c r="K1286" s="6">
        <v>0</v>
      </c>
      <c r="L1286" s="6">
        <v>0</v>
      </c>
      <c r="M1286" s="6">
        <v>0</v>
      </c>
      <c r="N1286" s="6">
        <v>0</v>
      </c>
      <c r="O1286" s="6">
        <v>0</v>
      </c>
      <c r="P1286" s="6" t="s">
        <v>20</v>
      </c>
      <c r="Q1286" s="6" t="s">
        <v>3661</v>
      </c>
      <c r="R1286" s="6" t="s">
        <v>3658</v>
      </c>
      <c r="S1286" s="6" t="s">
        <v>3659</v>
      </c>
      <c r="T1286" s="6" t="s">
        <v>3659</v>
      </c>
      <c r="V1286" s="213" t="s">
        <v>20</v>
      </c>
    </row>
    <row r="1287" spans="1:22" x14ac:dyDescent="0.25">
      <c r="A1287" s="6" t="s">
        <v>2711</v>
      </c>
      <c r="B1287" s="6" t="s">
        <v>2711</v>
      </c>
      <c r="C1287" s="6" t="s">
        <v>3676</v>
      </c>
      <c r="D1287" s="6">
        <v>0.87</v>
      </c>
      <c r="E1287" s="6">
        <v>0</v>
      </c>
      <c r="F1287" s="6">
        <v>0</v>
      </c>
      <c r="G1287" s="6">
        <v>0</v>
      </c>
      <c r="H1287" s="6">
        <v>0</v>
      </c>
      <c r="I1287" s="6">
        <v>0</v>
      </c>
      <c r="J1287" s="6">
        <v>0</v>
      </c>
      <c r="K1287" s="6">
        <v>0</v>
      </c>
      <c r="L1287" s="6">
        <v>0</v>
      </c>
      <c r="M1287" s="6">
        <v>0</v>
      </c>
      <c r="N1287" s="6">
        <v>0</v>
      </c>
      <c r="O1287" s="6">
        <v>0</v>
      </c>
      <c r="P1287" s="6" t="s">
        <v>20</v>
      </c>
      <c r="Q1287" s="6" t="s">
        <v>3661</v>
      </c>
      <c r="R1287" s="6" t="s">
        <v>3658</v>
      </c>
      <c r="S1287" s="6" t="s">
        <v>3659</v>
      </c>
      <c r="T1287" s="6" t="s">
        <v>3659</v>
      </c>
      <c r="V1287" s="213" t="s">
        <v>20</v>
      </c>
    </row>
    <row r="1288" spans="1:22" x14ac:dyDescent="0.25">
      <c r="A1288" s="6" t="s">
        <v>2749</v>
      </c>
      <c r="B1288" s="6" t="s">
        <v>2749</v>
      </c>
      <c r="C1288" s="6" t="s">
        <v>3676</v>
      </c>
      <c r="D1288" s="6">
        <v>0.73</v>
      </c>
      <c r="E1288" s="6">
        <v>0</v>
      </c>
      <c r="F1288" s="6">
        <v>0</v>
      </c>
      <c r="G1288" s="6">
        <v>0</v>
      </c>
      <c r="H1288" s="6">
        <v>0</v>
      </c>
      <c r="I1288" s="6">
        <v>0</v>
      </c>
      <c r="J1288" s="6">
        <v>0</v>
      </c>
      <c r="K1288" s="6">
        <v>0</v>
      </c>
      <c r="L1288" s="6">
        <v>0</v>
      </c>
      <c r="M1288" s="6">
        <v>0</v>
      </c>
      <c r="N1288" s="6">
        <v>0</v>
      </c>
      <c r="O1288" s="6">
        <v>0</v>
      </c>
      <c r="P1288" s="6" t="s">
        <v>20</v>
      </c>
      <c r="Q1288" s="6" t="s">
        <v>3661</v>
      </c>
      <c r="R1288" s="6" t="s">
        <v>3658</v>
      </c>
      <c r="S1288" s="6" t="s">
        <v>3659</v>
      </c>
      <c r="T1288" s="6" t="s">
        <v>3659</v>
      </c>
      <c r="V1288" s="213" t="s">
        <v>20</v>
      </c>
    </row>
    <row r="1289" spans="1:22" x14ac:dyDescent="0.25">
      <c r="A1289" s="6" t="s">
        <v>907</v>
      </c>
      <c r="B1289" s="6" t="s">
        <v>907</v>
      </c>
      <c r="C1289" s="6" t="s">
        <v>3676</v>
      </c>
      <c r="D1289" s="6">
        <v>0.88</v>
      </c>
      <c r="E1289" s="6">
        <v>0</v>
      </c>
      <c r="F1289" s="6">
        <v>0</v>
      </c>
      <c r="G1289" s="6">
        <v>0</v>
      </c>
      <c r="H1289" s="6">
        <v>0</v>
      </c>
      <c r="I1289" s="6">
        <v>0</v>
      </c>
      <c r="J1289" s="6">
        <v>0</v>
      </c>
      <c r="K1289" s="6">
        <v>0</v>
      </c>
      <c r="L1289" s="6">
        <v>0</v>
      </c>
      <c r="M1289" s="6">
        <v>0</v>
      </c>
      <c r="N1289" s="6">
        <v>0</v>
      </c>
      <c r="O1289" s="6">
        <v>0</v>
      </c>
      <c r="P1289" s="6" t="s">
        <v>20</v>
      </c>
      <c r="Q1289" s="6" t="s">
        <v>3661</v>
      </c>
      <c r="R1289" s="6" t="s">
        <v>3658</v>
      </c>
      <c r="S1289" s="6" t="s">
        <v>3659</v>
      </c>
      <c r="T1289" s="6" t="s">
        <v>3659</v>
      </c>
      <c r="V1289" s="213" t="s">
        <v>20</v>
      </c>
    </row>
    <row r="1290" spans="1:22" x14ac:dyDescent="0.25">
      <c r="A1290" s="6" t="s">
        <v>3282</v>
      </c>
      <c r="B1290" s="6" t="s">
        <v>3282</v>
      </c>
      <c r="C1290" s="6" t="s">
        <v>3676</v>
      </c>
      <c r="D1290" s="6">
        <v>0.99</v>
      </c>
      <c r="E1290" s="6">
        <v>0.99</v>
      </c>
      <c r="F1290" s="6">
        <v>0</v>
      </c>
      <c r="G1290" s="6">
        <v>0</v>
      </c>
      <c r="H1290" s="6">
        <v>0</v>
      </c>
      <c r="I1290" s="6">
        <v>0</v>
      </c>
      <c r="J1290" s="6">
        <v>0</v>
      </c>
      <c r="K1290" s="6">
        <v>0</v>
      </c>
      <c r="L1290" s="6">
        <v>0</v>
      </c>
      <c r="M1290" s="6">
        <v>0</v>
      </c>
      <c r="N1290" s="6">
        <v>0</v>
      </c>
      <c r="O1290" s="6">
        <v>0</v>
      </c>
      <c r="P1290" s="6" t="s">
        <v>20</v>
      </c>
      <c r="Q1290" s="6" t="s">
        <v>3661</v>
      </c>
      <c r="R1290" s="6" t="s">
        <v>3658</v>
      </c>
      <c r="S1290" s="6" t="s">
        <v>3659</v>
      </c>
      <c r="T1290" s="6" t="s">
        <v>3659</v>
      </c>
      <c r="V1290" s="213" t="s">
        <v>20</v>
      </c>
    </row>
    <row r="1291" spans="1:22" x14ac:dyDescent="0.25">
      <c r="A1291" s="6" t="s">
        <v>689</v>
      </c>
      <c r="B1291" s="6" t="s">
        <v>690</v>
      </c>
      <c r="C1291" s="6" t="s">
        <v>3676</v>
      </c>
      <c r="D1291" s="6">
        <v>3.75</v>
      </c>
      <c r="E1291" s="6">
        <v>3.75</v>
      </c>
      <c r="F1291" s="6">
        <v>3.75</v>
      </c>
      <c r="G1291" s="6">
        <v>3.75</v>
      </c>
      <c r="H1291" s="6">
        <v>3.75</v>
      </c>
      <c r="I1291" s="6">
        <v>3.75</v>
      </c>
      <c r="J1291" s="6">
        <v>3.75</v>
      </c>
      <c r="K1291" s="6">
        <v>3.75</v>
      </c>
      <c r="L1291" s="6">
        <v>3.75</v>
      </c>
      <c r="M1291" s="6">
        <v>3.75</v>
      </c>
      <c r="N1291" s="6">
        <v>3.75</v>
      </c>
      <c r="O1291" s="6">
        <v>3.75</v>
      </c>
      <c r="P1291" s="6" t="s">
        <v>20</v>
      </c>
      <c r="Q1291" s="6" t="s">
        <v>3661</v>
      </c>
      <c r="R1291" s="6" t="s">
        <v>3658</v>
      </c>
      <c r="S1291" s="6" t="s">
        <v>3659</v>
      </c>
      <c r="T1291" s="6" t="s">
        <v>3659</v>
      </c>
      <c r="V1291" s="213" t="s">
        <v>20</v>
      </c>
    </row>
    <row r="1292" spans="1:22" x14ac:dyDescent="0.25">
      <c r="A1292" s="6" t="s">
        <v>4313</v>
      </c>
      <c r="B1292" s="6" t="s">
        <v>4313</v>
      </c>
      <c r="C1292" s="6" t="s">
        <v>3676</v>
      </c>
      <c r="D1292" s="6">
        <v>0.11</v>
      </c>
      <c r="E1292" s="6">
        <v>0.11</v>
      </c>
      <c r="F1292" s="6">
        <v>0.11</v>
      </c>
      <c r="G1292" s="6">
        <v>0.1</v>
      </c>
      <c r="H1292" s="6">
        <v>0.1</v>
      </c>
      <c r="I1292" s="6">
        <v>0.21</v>
      </c>
      <c r="J1292" s="6">
        <v>0.25</v>
      </c>
      <c r="K1292" s="6">
        <v>0.2</v>
      </c>
      <c r="L1292" s="6">
        <v>0.25</v>
      </c>
      <c r="M1292" s="6">
        <v>0.2</v>
      </c>
      <c r="N1292" s="6">
        <v>0.15</v>
      </c>
      <c r="O1292" s="6">
        <v>0.14000000000000001</v>
      </c>
      <c r="P1292" s="6" t="s">
        <v>20</v>
      </c>
      <c r="Q1292" s="6" t="s">
        <v>3661</v>
      </c>
      <c r="R1292" s="6" t="s">
        <v>3658</v>
      </c>
      <c r="S1292" s="6" t="s">
        <v>3659</v>
      </c>
      <c r="T1292" s="6" t="s">
        <v>3659</v>
      </c>
      <c r="V1292" s="213" t="s">
        <v>20</v>
      </c>
    </row>
    <row r="1293" spans="1:22" x14ac:dyDescent="0.25">
      <c r="A1293" s="6" t="s">
        <v>4314</v>
      </c>
      <c r="B1293" s="6" t="s">
        <v>4314</v>
      </c>
      <c r="C1293" s="6" t="s">
        <v>3676</v>
      </c>
      <c r="D1293" s="6">
        <v>0.11</v>
      </c>
      <c r="E1293" s="6">
        <v>0.11</v>
      </c>
      <c r="F1293" s="6">
        <v>0.13</v>
      </c>
      <c r="G1293" s="6">
        <v>0.11</v>
      </c>
      <c r="H1293" s="6">
        <v>0.1</v>
      </c>
      <c r="I1293" s="6">
        <v>0.21</v>
      </c>
      <c r="J1293" s="6">
        <v>0.25</v>
      </c>
      <c r="K1293" s="6">
        <v>0.22</v>
      </c>
      <c r="L1293" s="6">
        <v>0.25</v>
      </c>
      <c r="M1293" s="6">
        <v>0.2</v>
      </c>
      <c r="N1293" s="6">
        <v>0.15</v>
      </c>
      <c r="O1293" s="6">
        <v>0.16</v>
      </c>
      <c r="P1293" s="6" t="s">
        <v>20</v>
      </c>
      <c r="Q1293" s="6" t="s">
        <v>3661</v>
      </c>
      <c r="R1293" s="6" t="s">
        <v>3658</v>
      </c>
      <c r="S1293" s="6" t="s">
        <v>3659</v>
      </c>
      <c r="T1293" s="6" t="s">
        <v>3659</v>
      </c>
      <c r="V1293" s="213" t="s">
        <v>20</v>
      </c>
    </row>
    <row r="1294" spans="1:22" x14ac:dyDescent="0.25">
      <c r="A1294" s="6" t="s">
        <v>4315</v>
      </c>
      <c r="B1294" s="6" t="s">
        <v>4315</v>
      </c>
      <c r="C1294" s="6" t="s">
        <v>3676</v>
      </c>
      <c r="D1294" s="6">
        <v>0.11</v>
      </c>
      <c r="E1294" s="6">
        <v>0.11</v>
      </c>
      <c r="F1294" s="6">
        <v>0.11</v>
      </c>
      <c r="G1294" s="6">
        <v>0.1</v>
      </c>
      <c r="H1294" s="6">
        <v>0.1</v>
      </c>
      <c r="I1294" s="6">
        <v>0.21</v>
      </c>
      <c r="J1294" s="6">
        <v>0.25</v>
      </c>
      <c r="K1294" s="6">
        <v>0.2</v>
      </c>
      <c r="L1294" s="6">
        <v>0.25</v>
      </c>
      <c r="M1294" s="6">
        <v>0.2</v>
      </c>
      <c r="N1294" s="6">
        <v>0.15</v>
      </c>
      <c r="O1294" s="6">
        <v>0.14000000000000001</v>
      </c>
      <c r="P1294" s="6" t="s">
        <v>20</v>
      </c>
      <c r="Q1294" s="6" t="s">
        <v>3661</v>
      </c>
      <c r="R1294" s="6" t="s">
        <v>3658</v>
      </c>
      <c r="S1294" s="6" t="s">
        <v>3659</v>
      </c>
      <c r="T1294" s="6" t="s">
        <v>3659</v>
      </c>
      <c r="V1294" s="213" t="s">
        <v>20</v>
      </c>
    </row>
    <row r="1295" spans="1:22" x14ac:dyDescent="0.25">
      <c r="A1295" s="6" t="s">
        <v>4316</v>
      </c>
      <c r="B1295" s="6" t="s">
        <v>4316</v>
      </c>
      <c r="C1295" s="6" t="s">
        <v>3676</v>
      </c>
      <c r="D1295" s="6">
        <v>0.11</v>
      </c>
      <c r="E1295" s="6">
        <v>0.11</v>
      </c>
      <c r="F1295" s="6">
        <v>0.12</v>
      </c>
      <c r="G1295" s="6">
        <v>0.11</v>
      </c>
      <c r="H1295" s="6">
        <v>0.1</v>
      </c>
      <c r="I1295" s="6">
        <v>0.21</v>
      </c>
      <c r="J1295" s="6">
        <v>0.25</v>
      </c>
      <c r="K1295" s="6">
        <v>0.3</v>
      </c>
      <c r="L1295" s="6">
        <v>0.25</v>
      </c>
      <c r="M1295" s="6">
        <v>0.28999999999999998</v>
      </c>
      <c r="N1295" s="6">
        <v>0.15</v>
      </c>
      <c r="O1295" s="6">
        <v>0.16</v>
      </c>
      <c r="P1295" s="6" t="s">
        <v>20</v>
      </c>
      <c r="Q1295" s="6" t="s">
        <v>3661</v>
      </c>
      <c r="R1295" s="6" t="s">
        <v>3658</v>
      </c>
      <c r="S1295" s="6" t="s">
        <v>3659</v>
      </c>
      <c r="T1295" s="6" t="s">
        <v>3659</v>
      </c>
      <c r="V1295" s="213" t="s">
        <v>20</v>
      </c>
    </row>
    <row r="1296" spans="1:22" x14ac:dyDescent="0.25">
      <c r="A1296" s="6" t="s">
        <v>4317</v>
      </c>
      <c r="B1296" s="6" t="s">
        <v>4317</v>
      </c>
      <c r="C1296" s="6" t="s">
        <v>3676</v>
      </c>
      <c r="D1296" s="6">
        <v>0.11</v>
      </c>
      <c r="E1296" s="6">
        <v>0.11</v>
      </c>
      <c r="F1296" s="6">
        <v>0.11</v>
      </c>
      <c r="G1296" s="6">
        <v>0.1</v>
      </c>
      <c r="H1296" s="6">
        <v>0.1</v>
      </c>
      <c r="I1296" s="6">
        <v>0.21</v>
      </c>
      <c r="J1296" s="6">
        <v>0.25</v>
      </c>
      <c r="K1296" s="6">
        <v>0.23</v>
      </c>
      <c r="L1296" s="6">
        <v>0.25</v>
      </c>
      <c r="M1296" s="6">
        <v>0.2</v>
      </c>
      <c r="N1296" s="6">
        <v>0.15</v>
      </c>
      <c r="O1296" s="6">
        <v>0.16</v>
      </c>
      <c r="P1296" s="6" t="s">
        <v>20</v>
      </c>
      <c r="Q1296" s="6" t="s">
        <v>3661</v>
      </c>
      <c r="R1296" s="6" t="s">
        <v>3658</v>
      </c>
      <c r="S1296" s="6" t="s">
        <v>3659</v>
      </c>
      <c r="T1296" s="6" t="s">
        <v>3659</v>
      </c>
      <c r="V1296" s="213" t="s">
        <v>20</v>
      </c>
    </row>
    <row r="1297" spans="1:22" x14ac:dyDescent="0.25">
      <c r="A1297" s="6" t="s">
        <v>4318</v>
      </c>
      <c r="B1297" s="6" t="s">
        <v>4318</v>
      </c>
      <c r="C1297" s="6" t="s">
        <v>3676</v>
      </c>
      <c r="D1297" s="6">
        <v>0.11</v>
      </c>
      <c r="E1297" s="6">
        <v>0.11</v>
      </c>
      <c r="F1297" s="6">
        <v>0.11</v>
      </c>
      <c r="G1297" s="6">
        <v>0.11</v>
      </c>
      <c r="H1297" s="6">
        <v>0.1</v>
      </c>
      <c r="I1297" s="6">
        <v>0.21</v>
      </c>
      <c r="J1297" s="6">
        <v>0.25</v>
      </c>
      <c r="K1297" s="6">
        <v>0.3</v>
      </c>
      <c r="L1297" s="6">
        <v>0.25</v>
      </c>
      <c r="M1297" s="6">
        <v>0.28999999999999998</v>
      </c>
      <c r="N1297" s="6">
        <v>0.15</v>
      </c>
      <c r="O1297" s="6">
        <v>0.16</v>
      </c>
      <c r="P1297" s="6" t="s">
        <v>20</v>
      </c>
      <c r="Q1297" s="6" t="s">
        <v>3661</v>
      </c>
      <c r="R1297" s="6" t="s">
        <v>3658</v>
      </c>
      <c r="S1297" s="6" t="s">
        <v>3659</v>
      </c>
      <c r="T1297" s="6" t="s">
        <v>3659</v>
      </c>
      <c r="V1297" s="213" t="s">
        <v>20</v>
      </c>
    </row>
    <row r="1298" spans="1:22" x14ac:dyDescent="0.25">
      <c r="A1298" s="6" t="s">
        <v>4319</v>
      </c>
      <c r="B1298" s="6" t="s">
        <v>4319</v>
      </c>
      <c r="C1298" s="6" t="s">
        <v>3676</v>
      </c>
      <c r="D1298" s="6">
        <v>0.11</v>
      </c>
      <c r="E1298" s="6">
        <v>0.11</v>
      </c>
      <c r="F1298" s="6">
        <v>0.11</v>
      </c>
      <c r="G1298" s="6">
        <v>0.1</v>
      </c>
      <c r="H1298" s="6">
        <v>0.1</v>
      </c>
      <c r="I1298" s="6">
        <v>0.21</v>
      </c>
      <c r="J1298" s="6">
        <v>0.25</v>
      </c>
      <c r="K1298" s="6">
        <v>0.3</v>
      </c>
      <c r="L1298" s="6">
        <v>0.25</v>
      </c>
      <c r="M1298" s="6">
        <v>0.25</v>
      </c>
      <c r="N1298" s="6">
        <v>0.15</v>
      </c>
      <c r="O1298" s="6">
        <v>0.16</v>
      </c>
      <c r="P1298" s="6" t="s">
        <v>20</v>
      </c>
      <c r="Q1298" s="6" t="s">
        <v>3661</v>
      </c>
      <c r="R1298" s="6" t="s">
        <v>3658</v>
      </c>
      <c r="S1298" s="6" t="s">
        <v>3659</v>
      </c>
      <c r="T1298" s="6" t="s">
        <v>3659</v>
      </c>
      <c r="V1298" s="213" t="s">
        <v>20</v>
      </c>
    </row>
    <row r="1299" spans="1:22" x14ac:dyDescent="0.25">
      <c r="A1299" s="6" t="s">
        <v>4320</v>
      </c>
      <c r="B1299" s="6" t="s">
        <v>4320</v>
      </c>
      <c r="C1299" s="6" t="s">
        <v>3676</v>
      </c>
      <c r="D1299" s="6">
        <v>0.11</v>
      </c>
      <c r="E1299" s="6">
        <v>0.11</v>
      </c>
      <c r="F1299" s="6">
        <v>0.11</v>
      </c>
      <c r="G1299" s="6">
        <v>0.11</v>
      </c>
      <c r="H1299" s="6">
        <v>0.1</v>
      </c>
      <c r="I1299" s="6">
        <v>0.21</v>
      </c>
      <c r="J1299" s="6">
        <v>0.26</v>
      </c>
      <c r="K1299" s="6">
        <v>0.3</v>
      </c>
      <c r="L1299" s="6">
        <v>0.26</v>
      </c>
      <c r="M1299" s="6">
        <v>0.28999999999999998</v>
      </c>
      <c r="N1299" s="6">
        <v>0.2</v>
      </c>
      <c r="O1299" s="6">
        <v>0.16</v>
      </c>
      <c r="P1299" s="6" t="s">
        <v>20</v>
      </c>
      <c r="Q1299" s="6" t="s">
        <v>3661</v>
      </c>
      <c r="R1299" s="6" t="s">
        <v>3658</v>
      </c>
      <c r="S1299" s="6" t="s">
        <v>3659</v>
      </c>
      <c r="T1299" s="6" t="s">
        <v>3659</v>
      </c>
      <c r="V1299" s="213" t="s">
        <v>20</v>
      </c>
    </row>
    <row r="1300" spans="1:22" x14ac:dyDescent="0.25">
      <c r="A1300" s="6" t="s">
        <v>4321</v>
      </c>
      <c r="B1300" s="6" t="s">
        <v>4321</v>
      </c>
      <c r="C1300" s="6" t="s">
        <v>3676</v>
      </c>
      <c r="D1300" s="6">
        <v>0.41</v>
      </c>
      <c r="E1300" s="6">
        <v>0.41</v>
      </c>
      <c r="F1300" s="6">
        <v>0.41</v>
      </c>
      <c r="G1300" s="6">
        <v>0.51</v>
      </c>
      <c r="H1300" s="6">
        <v>0.71</v>
      </c>
      <c r="I1300" s="6">
        <v>0.91</v>
      </c>
      <c r="J1300" s="6">
        <v>1.01</v>
      </c>
      <c r="K1300" s="6">
        <v>1.01</v>
      </c>
      <c r="L1300" s="6">
        <v>1.01</v>
      </c>
      <c r="M1300" s="6">
        <v>0.91</v>
      </c>
      <c r="N1300" s="6">
        <v>0.51</v>
      </c>
      <c r="O1300" s="6">
        <v>0.31</v>
      </c>
      <c r="P1300" s="6" t="s">
        <v>20</v>
      </c>
      <c r="Q1300" s="6" t="s">
        <v>3661</v>
      </c>
      <c r="R1300" s="6" t="s">
        <v>3658</v>
      </c>
      <c r="S1300" s="6" t="s">
        <v>3659</v>
      </c>
      <c r="T1300" s="6" t="s">
        <v>3659</v>
      </c>
      <c r="V1300" s="213" t="s">
        <v>20</v>
      </c>
    </row>
    <row r="1301" spans="1:22" x14ac:dyDescent="0.25">
      <c r="A1301" s="6" t="s">
        <v>4322</v>
      </c>
      <c r="B1301" s="6" t="s">
        <v>4322</v>
      </c>
      <c r="C1301" s="6" t="s">
        <v>3676</v>
      </c>
      <c r="D1301" s="6">
        <v>0.12</v>
      </c>
      <c r="E1301" s="6">
        <v>0.12</v>
      </c>
      <c r="F1301" s="6">
        <v>0.13</v>
      </c>
      <c r="G1301" s="6">
        <v>0.1</v>
      </c>
      <c r="H1301" s="6">
        <v>0.1</v>
      </c>
      <c r="I1301" s="6">
        <v>0.21</v>
      </c>
      <c r="J1301" s="6">
        <v>0.25</v>
      </c>
      <c r="K1301" s="6">
        <v>0.3</v>
      </c>
      <c r="L1301" s="6">
        <v>0.25</v>
      </c>
      <c r="M1301" s="6">
        <v>0.28999999999999998</v>
      </c>
      <c r="N1301" s="6">
        <v>0.15</v>
      </c>
      <c r="O1301" s="6">
        <v>0.16</v>
      </c>
      <c r="P1301" s="6" t="s">
        <v>20</v>
      </c>
      <c r="Q1301" s="6" t="s">
        <v>3661</v>
      </c>
      <c r="R1301" s="6" t="s">
        <v>3658</v>
      </c>
      <c r="S1301" s="6" t="s">
        <v>3659</v>
      </c>
      <c r="T1301" s="6" t="s">
        <v>3659</v>
      </c>
      <c r="V1301" s="213" t="s">
        <v>20</v>
      </c>
    </row>
    <row r="1302" spans="1:22" x14ac:dyDescent="0.25">
      <c r="A1302" s="6" t="s">
        <v>4323</v>
      </c>
      <c r="B1302" s="6" t="s">
        <v>4323</v>
      </c>
      <c r="C1302" s="6" t="s">
        <v>3676</v>
      </c>
      <c r="D1302" s="6">
        <v>0.2</v>
      </c>
      <c r="E1302" s="6">
        <v>0.2</v>
      </c>
      <c r="F1302" s="6">
        <v>0.11</v>
      </c>
      <c r="G1302" s="6">
        <v>0.11</v>
      </c>
      <c r="H1302" s="6">
        <v>0.1</v>
      </c>
      <c r="I1302" s="6">
        <v>0.21</v>
      </c>
      <c r="J1302" s="6">
        <v>0.3</v>
      </c>
      <c r="K1302" s="6">
        <v>0.3</v>
      </c>
      <c r="L1302" s="6">
        <v>0.3</v>
      </c>
      <c r="M1302" s="6">
        <v>0.28999999999999998</v>
      </c>
      <c r="N1302" s="6">
        <v>0.2</v>
      </c>
      <c r="O1302" s="6">
        <v>0.18</v>
      </c>
      <c r="P1302" s="6" t="s">
        <v>20</v>
      </c>
      <c r="Q1302" s="6" t="s">
        <v>3661</v>
      </c>
      <c r="R1302" s="6" t="s">
        <v>3658</v>
      </c>
      <c r="S1302" s="6" t="s">
        <v>3659</v>
      </c>
      <c r="T1302" s="6" t="s">
        <v>3659</v>
      </c>
      <c r="V1302" s="213" t="s">
        <v>20</v>
      </c>
    </row>
    <row r="1303" spans="1:22" x14ac:dyDescent="0.25">
      <c r="A1303" s="6" t="s">
        <v>4324</v>
      </c>
      <c r="B1303" s="6" t="s">
        <v>4324</v>
      </c>
      <c r="C1303" s="6" t="s">
        <v>3676</v>
      </c>
      <c r="D1303" s="6">
        <v>0.12</v>
      </c>
      <c r="E1303" s="6">
        <v>0.12</v>
      </c>
      <c r="F1303" s="6">
        <v>0.11</v>
      </c>
      <c r="G1303" s="6">
        <v>0.1</v>
      </c>
      <c r="H1303" s="6">
        <v>0.1</v>
      </c>
      <c r="I1303" s="6">
        <v>0.21</v>
      </c>
      <c r="J1303" s="6">
        <v>0.25</v>
      </c>
      <c r="K1303" s="6">
        <v>0.3</v>
      </c>
      <c r="L1303" s="6">
        <v>0.25</v>
      </c>
      <c r="M1303" s="6">
        <v>0.28999999999999998</v>
      </c>
      <c r="N1303" s="6">
        <v>0.15</v>
      </c>
      <c r="O1303" s="6">
        <v>0.16</v>
      </c>
      <c r="P1303" s="6" t="s">
        <v>20</v>
      </c>
      <c r="Q1303" s="6" t="s">
        <v>3661</v>
      </c>
      <c r="R1303" s="6" t="s">
        <v>3658</v>
      </c>
      <c r="S1303" s="6" t="s">
        <v>3659</v>
      </c>
      <c r="T1303" s="6" t="s">
        <v>3659</v>
      </c>
      <c r="V1303" s="213" t="s">
        <v>20</v>
      </c>
    </row>
    <row r="1304" spans="1:22" x14ac:dyDescent="0.25">
      <c r="A1304" s="6" t="s">
        <v>4325</v>
      </c>
      <c r="B1304" s="6" t="s">
        <v>4325</v>
      </c>
      <c r="C1304" s="6" t="s">
        <v>3676</v>
      </c>
      <c r="D1304" s="6">
        <v>0</v>
      </c>
      <c r="E1304" s="6">
        <v>0</v>
      </c>
      <c r="F1304" s="6">
        <v>0</v>
      </c>
      <c r="G1304" s="6">
        <v>0.1</v>
      </c>
      <c r="H1304" s="6">
        <v>0.1</v>
      </c>
      <c r="I1304" s="6">
        <v>0.15</v>
      </c>
      <c r="J1304" s="6">
        <v>0.28000000000000003</v>
      </c>
      <c r="K1304" s="6">
        <v>0.25</v>
      </c>
      <c r="L1304" s="6">
        <v>0.25</v>
      </c>
      <c r="M1304" s="6">
        <v>0</v>
      </c>
      <c r="N1304" s="6">
        <v>0</v>
      </c>
      <c r="O1304" s="6">
        <v>0</v>
      </c>
      <c r="P1304" s="6" t="s">
        <v>20</v>
      </c>
      <c r="Q1304" s="6" t="s">
        <v>3661</v>
      </c>
      <c r="R1304" s="6" t="s">
        <v>3658</v>
      </c>
      <c r="S1304" s="6" t="s">
        <v>3659</v>
      </c>
      <c r="T1304" s="6" t="s">
        <v>3659</v>
      </c>
      <c r="V1304" s="213" t="s">
        <v>20</v>
      </c>
    </row>
    <row r="1305" spans="1:22" x14ac:dyDescent="0.25">
      <c r="A1305" s="6" t="s">
        <v>4326</v>
      </c>
      <c r="B1305" s="6" t="s">
        <v>4326</v>
      </c>
      <c r="C1305" s="6" t="s">
        <v>3676</v>
      </c>
      <c r="D1305" s="6">
        <v>0.41</v>
      </c>
      <c r="E1305" s="6">
        <v>0.41</v>
      </c>
      <c r="F1305" s="6">
        <v>0.41</v>
      </c>
      <c r="G1305" s="6">
        <v>0.51</v>
      </c>
      <c r="H1305" s="6">
        <v>0.71</v>
      </c>
      <c r="I1305" s="6">
        <v>0.91</v>
      </c>
      <c r="J1305" s="6">
        <v>1.01</v>
      </c>
      <c r="K1305" s="6">
        <v>1.01</v>
      </c>
      <c r="L1305" s="6">
        <v>1.01</v>
      </c>
      <c r="M1305" s="6">
        <v>0.91</v>
      </c>
      <c r="N1305" s="6">
        <v>0.51</v>
      </c>
      <c r="O1305" s="6">
        <v>0.31</v>
      </c>
      <c r="P1305" s="6" t="s">
        <v>20</v>
      </c>
      <c r="Q1305" s="6" t="s">
        <v>3661</v>
      </c>
      <c r="R1305" s="6" t="s">
        <v>3658</v>
      </c>
      <c r="S1305" s="6" t="s">
        <v>3659</v>
      </c>
      <c r="T1305" s="6" t="s">
        <v>3659</v>
      </c>
      <c r="V1305" s="213" t="s">
        <v>20</v>
      </c>
    </row>
    <row r="1306" spans="1:22" x14ac:dyDescent="0.25">
      <c r="A1306" s="6" t="s">
        <v>4327</v>
      </c>
      <c r="B1306" s="6" t="s">
        <v>4327</v>
      </c>
      <c r="C1306" s="6" t="s">
        <v>3676</v>
      </c>
      <c r="D1306" s="6">
        <v>0</v>
      </c>
      <c r="E1306" s="6">
        <v>0</v>
      </c>
      <c r="F1306" s="6">
        <v>0</v>
      </c>
      <c r="G1306" s="6">
        <v>0.11</v>
      </c>
      <c r="H1306" s="6">
        <v>0.11</v>
      </c>
      <c r="I1306" s="6">
        <v>0.15</v>
      </c>
      <c r="J1306" s="6">
        <v>0.3</v>
      </c>
      <c r="K1306" s="6">
        <v>0.3</v>
      </c>
      <c r="L1306" s="6">
        <v>0.3</v>
      </c>
      <c r="M1306" s="6">
        <v>0</v>
      </c>
      <c r="N1306" s="6">
        <v>0</v>
      </c>
      <c r="O1306" s="6">
        <v>0</v>
      </c>
      <c r="P1306" s="6" t="s">
        <v>20</v>
      </c>
      <c r="Q1306" s="6" t="s">
        <v>3661</v>
      </c>
      <c r="R1306" s="6" t="s">
        <v>3658</v>
      </c>
      <c r="S1306" s="6" t="s">
        <v>3659</v>
      </c>
      <c r="T1306" s="6" t="s">
        <v>3659</v>
      </c>
      <c r="V1306" s="213" t="s">
        <v>20</v>
      </c>
    </row>
    <row r="1307" spans="1:22" x14ac:dyDescent="0.25">
      <c r="A1307" s="6" t="s">
        <v>4328</v>
      </c>
      <c r="B1307" s="6" t="s">
        <v>4328</v>
      </c>
      <c r="C1307" s="6" t="s">
        <v>3676</v>
      </c>
      <c r="D1307" s="6">
        <v>0</v>
      </c>
      <c r="E1307" s="6">
        <v>0</v>
      </c>
      <c r="F1307" s="6">
        <v>0</v>
      </c>
      <c r="G1307" s="6">
        <v>0.1</v>
      </c>
      <c r="H1307" s="6">
        <v>0.1</v>
      </c>
      <c r="I1307" s="6">
        <v>0.1</v>
      </c>
      <c r="J1307" s="6">
        <v>0.25</v>
      </c>
      <c r="K1307" s="6">
        <v>0.25</v>
      </c>
      <c r="L1307" s="6">
        <v>0.25</v>
      </c>
      <c r="M1307" s="6">
        <v>0</v>
      </c>
      <c r="N1307" s="6">
        <v>0</v>
      </c>
      <c r="O1307" s="6">
        <v>0</v>
      </c>
      <c r="P1307" s="6" t="s">
        <v>20</v>
      </c>
      <c r="Q1307" s="6" t="s">
        <v>3661</v>
      </c>
      <c r="R1307" s="6" t="s">
        <v>3658</v>
      </c>
      <c r="S1307" s="6" t="s">
        <v>3659</v>
      </c>
      <c r="T1307" s="6" t="s">
        <v>3659</v>
      </c>
      <c r="V1307" s="213" t="s">
        <v>20</v>
      </c>
    </row>
    <row r="1308" spans="1:22" x14ac:dyDescent="0.25">
      <c r="A1308" s="6" t="s">
        <v>4329</v>
      </c>
      <c r="B1308" s="6" t="s">
        <v>4329</v>
      </c>
      <c r="C1308" s="6" t="s">
        <v>3676</v>
      </c>
      <c r="D1308" s="6">
        <v>0</v>
      </c>
      <c r="E1308" s="6">
        <v>0</v>
      </c>
      <c r="F1308" s="6">
        <v>0</v>
      </c>
      <c r="G1308" s="6">
        <v>0.11</v>
      </c>
      <c r="H1308" s="6">
        <v>0.13</v>
      </c>
      <c r="I1308" s="6">
        <v>0.15</v>
      </c>
      <c r="J1308" s="6">
        <v>0.3</v>
      </c>
      <c r="K1308" s="6">
        <v>0.32</v>
      </c>
      <c r="L1308" s="6">
        <v>0.3</v>
      </c>
      <c r="M1308" s="6">
        <v>0</v>
      </c>
      <c r="N1308" s="6">
        <v>0</v>
      </c>
      <c r="O1308" s="6">
        <v>0</v>
      </c>
      <c r="P1308" s="6" t="s">
        <v>20</v>
      </c>
      <c r="Q1308" s="6" t="s">
        <v>3661</v>
      </c>
      <c r="R1308" s="6" t="s">
        <v>3658</v>
      </c>
      <c r="S1308" s="6" t="s">
        <v>3659</v>
      </c>
      <c r="T1308" s="6" t="s">
        <v>3659</v>
      </c>
      <c r="V1308" s="213" t="s">
        <v>20</v>
      </c>
    </row>
    <row r="1309" spans="1:22" x14ac:dyDescent="0.25">
      <c r="A1309" s="6" t="s">
        <v>4330</v>
      </c>
      <c r="B1309" s="6" t="s">
        <v>4330</v>
      </c>
      <c r="C1309" s="6" t="s">
        <v>3676</v>
      </c>
      <c r="D1309" s="6">
        <v>0</v>
      </c>
      <c r="E1309" s="6">
        <v>0</v>
      </c>
      <c r="F1309" s="6">
        <v>0</v>
      </c>
      <c r="G1309" s="6">
        <v>0.1</v>
      </c>
      <c r="H1309" s="6">
        <v>0.1</v>
      </c>
      <c r="I1309" s="6">
        <v>0.1</v>
      </c>
      <c r="J1309" s="6">
        <v>0.25</v>
      </c>
      <c r="K1309" s="6">
        <v>0.3</v>
      </c>
      <c r="L1309" s="6">
        <v>0.25</v>
      </c>
      <c r="M1309" s="6">
        <v>0</v>
      </c>
      <c r="N1309" s="6">
        <v>0</v>
      </c>
      <c r="O1309" s="6">
        <v>0</v>
      </c>
      <c r="P1309" s="6" t="s">
        <v>20</v>
      </c>
      <c r="Q1309" s="6" t="s">
        <v>3661</v>
      </c>
      <c r="R1309" s="6" t="s">
        <v>3658</v>
      </c>
      <c r="S1309" s="6" t="s">
        <v>3659</v>
      </c>
      <c r="T1309" s="6" t="s">
        <v>3659</v>
      </c>
      <c r="V1309" s="213" t="s">
        <v>20</v>
      </c>
    </row>
    <row r="1310" spans="1:22" x14ac:dyDescent="0.25">
      <c r="A1310" s="6" t="s">
        <v>4331</v>
      </c>
      <c r="B1310" s="6" t="s">
        <v>4331</v>
      </c>
      <c r="C1310" s="6" t="s">
        <v>3676</v>
      </c>
      <c r="D1310" s="6">
        <v>0</v>
      </c>
      <c r="E1310" s="6">
        <v>0</v>
      </c>
      <c r="F1310" s="6">
        <v>0</v>
      </c>
      <c r="G1310" s="6">
        <v>0.1</v>
      </c>
      <c r="H1310" s="6">
        <v>0.13</v>
      </c>
      <c r="I1310" s="6">
        <v>0.15</v>
      </c>
      <c r="J1310" s="6">
        <v>0.3</v>
      </c>
      <c r="K1310" s="6">
        <v>0.32</v>
      </c>
      <c r="L1310" s="6">
        <v>0.3</v>
      </c>
      <c r="M1310" s="6">
        <v>0</v>
      </c>
      <c r="N1310" s="6">
        <v>0</v>
      </c>
      <c r="O1310" s="6">
        <v>0</v>
      </c>
      <c r="P1310" s="6" t="s">
        <v>20</v>
      </c>
      <c r="Q1310" s="6" t="s">
        <v>3661</v>
      </c>
      <c r="R1310" s="6" t="s">
        <v>3658</v>
      </c>
      <c r="S1310" s="6" t="s">
        <v>3659</v>
      </c>
      <c r="T1310" s="6" t="s">
        <v>3659</v>
      </c>
      <c r="V1310" s="213" t="s">
        <v>20</v>
      </c>
    </row>
    <row r="1311" spans="1:22" x14ac:dyDescent="0.25">
      <c r="A1311" s="6" t="s">
        <v>4332</v>
      </c>
      <c r="B1311" s="6" t="s">
        <v>4332</v>
      </c>
      <c r="C1311" s="6" t="s">
        <v>3676</v>
      </c>
      <c r="D1311" s="6">
        <v>0</v>
      </c>
      <c r="E1311" s="6">
        <v>0</v>
      </c>
      <c r="F1311" s="6">
        <v>0</v>
      </c>
      <c r="G1311" s="6">
        <v>0.1</v>
      </c>
      <c r="H1311" s="6">
        <v>0.1</v>
      </c>
      <c r="I1311" s="6">
        <v>0.1</v>
      </c>
      <c r="J1311" s="6">
        <v>0.25</v>
      </c>
      <c r="K1311" s="6">
        <v>0.3</v>
      </c>
      <c r="L1311" s="6">
        <v>0.28000000000000003</v>
      </c>
      <c r="M1311" s="6">
        <v>0</v>
      </c>
      <c r="N1311" s="6">
        <v>0</v>
      </c>
      <c r="O1311" s="6">
        <v>0</v>
      </c>
      <c r="P1311" s="6" t="s">
        <v>20</v>
      </c>
      <c r="Q1311" s="6" t="s">
        <v>3661</v>
      </c>
      <c r="R1311" s="6" t="s">
        <v>3658</v>
      </c>
      <c r="S1311" s="6" t="s">
        <v>3659</v>
      </c>
      <c r="T1311" s="6" t="s">
        <v>3659</v>
      </c>
      <c r="V1311" s="213" t="s">
        <v>20</v>
      </c>
    </row>
    <row r="1312" spans="1:22" x14ac:dyDescent="0.25">
      <c r="A1312" s="6" t="s">
        <v>4333</v>
      </c>
      <c r="B1312" s="6" t="s">
        <v>4333</v>
      </c>
      <c r="C1312" s="6" t="s">
        <v>3676</v>
      </c>
      <c r="D1312" s="6">
        <v>0</v>
      </c>
      <c r="E1312" s="6">
        <v>0</v>
      </c>
      <c r="F1312" s="6">
        <v>0</v>
      </c>
      <c r="G1312" s="6">
        <v>0.1</v>
      </c>
      <c r="H1312" s="6">
        <v>0.13</v>
      </c>
      <c r="I1312" s="6">
        <v>0.15</v>
      </c>
      <c r="J1312" s="6">
        <v>0.3</v>
      </c>
      <c r="K1312" s="6">
        <v>0.3</v>
      </c>
      <c r="L1312" s="6">
        <v>0.3</v>
      </c>
      <c r="M1312" s="6">
        <v>0</v>
      </c>
      <c r="N1312" s="6">
        <v>0</v>
      </c>
      <c r="O1312" s="6">
        <v>0</v>
      </c>
      <c r="P1312" s="6" t="s">
        <v>20</v>
      </c>
      <c r="Q1312" s="6" t="s">
        <v>3661</v>
      </c>
      <c r="R1312" s="6" t="s">
        <v>3658</v>
      </c>
      <c r="S1312" s="6" t="s">
        <v>3659</v>
      </c>
      <c r="T1312" s="6" t="s">
        <v>3659</v>
      </c>
      <c r="V1312" s="213" t="s">
        <v>20</v>
      </c>
    </row>
    <row r="1313" spans="1:22" x14ac:dyDescent="0.25">
      <c r="A1313" s="6" t="s">
        <v>4334</v>
      </c>
      <c r="B1313" s="6" t="s">
        <v>4334</v>
      </c>
      <c r="C1313" s="6" t="s">
        <v>3676</v>
      </c>
      <c r="D1313" s="6">
        <v>0.39</v>
      </c>
      <c r="E1313" s="6">
        <v>0.39</v>
      </c>
      <c r="F1313" s="6">
        <v>0.39</v>
      </c>
      <c r="G1313" s="6">
        <v>0.5</v>
      </c>
      <c r="H1313" s="6">
        <v>0.71</v>
      </c>
      <c r="I1313" s="6">
        <v>0.92</v>
      </c>
      <c r="J1313" s="6">
        <v>1.02</v>
      </c>
      <c r="K1313" s="6">
        <v>1.02</v>
      </c>
      <c r="L1313" s="6">
        <v>1.02</v>
      </c>
      <c r="M1313" s="6">
        <v>0.92</v>
      </c>
      <c r="N1313" s="6">
        <v>0.5</v>
      </c>
      <c r="O1313" s="6">
        <v>0.28999999999999998</v>
      </c>
      <c r="P1313" s="6" t="s">
        <v>20</v>
      </c>
      <c r="Q1313" s="6" t="s">
        <v>3661</v>
      </c>
      <c r="R1313" s="6" t="s">
        <v>3658</v>
      </c>
      <c r="S1313" s="6" t="s">
        <v>3659</v>
      </c>
      <c r="T1313" s="6" t="s">
        <v>3659</v>
      </c>
      <c r="V1313" s="213" t="s">
        <v>20</v>
      </c>
    </row>
    <row r="1314" spans="1:22" x14ac:dyDescent="0.25">
      <c r="A1314" s="6" t="s">
        <v>3946</v>
      </c>
      <c r="B1314" s="6" t="s">
        <v>3946</v>
      </c>
      <c r="C1314" s="6" t="s">
        <v>3676</v>
      </c>
      <c r="D1314" s="6">
        <v>0.84</v>
      </c>
      <c r="E1314" s="6">
        <v>0</v>
      </c>
      <c r="F1314" s="6">
        <v>0</v>
      </c>
      <c r="G1314" s="6">
        <v>0</v>
      </c>
      <c r="H1314" s="6">
        <v>0</v>
      </c>
      <c r="I1314" s="6">
        <v>0</v>
      </c>
      <c r="J1314" s="6">
        <v>0</v>
      </c>
      <c r="K1314" s="6">
        <v>0</v>
      </c>
      <c r="L1314" s="6">
        <v>0</v>
      </c>
      <c r="M1314" s="6">
        <v>0</v>
      </c>
      <c r="N1314" s="6">
        <v>0</v>
      </c>
      <c r="O1314" s="6">
        <v>0</v>
      </c>
      <c r="P1314" s="6" t="s">
        <v>20</v>
      </c>
      <c r="Q1314" s="6" t="s">
        <v>3661</v>
      </c>
      <c r="R1314" s="6" t="s">
        <v>3658</v>
      </c>
      <c r="S1314" s="6" t="s">
        <v>3659</v>
      </c>
      <c r="T1314" s="6" t="s">
        <v>3659</v>
      </c>
      <c r="V1314" s="213" t="s">
        <v>20</v>
      </c>
    </row>
    <row r="1315" spans="1:22" x14ac:dyDescent="0.25">
      <c r="A1315" s="6" t="s">
        <v>3947</v>
      </c>
      <c r="B1315" s="6" t="s">
        <v>3947</v>
      </c>
      <c r="C1315" s="6" t="s">
        <v>3676</v>
      </c>
      <c r="D1315" s="6">
        <v>3.95</v>
      </c>
      <c r="E1315" s="6">
        <v>0</v>
      </c>
      <c r="F1315" s="6">
        <v>0</v>
      </c>
      <c r="G1315" s="6">
        <v>0</v>
      </c>
      <c r="H1315" s="6">
        <v>0</v>
      </c>
      <c r="I1315" s="6">
        <v>0</v>
      </c>
      <c r="J1315" s="6">
        <v>0</v>
      </c>
      <c r="K1315" s="6">
        <v>0</v>
      </c>
      <c r="L1315" s="6">
        <v>0</v>
      </c>
      <c r="M1315" s="6">
        <v>0</v>
      </c>
      <c r="N1315" s="6">
        <v>0</v>
      </c>
      <c r="O1315" s="6">
        <v>0</v>
      </c>
      <c r="P1315" s="6" t="s">
        <v>20</v>
      </c>
      <c r="Q1315" s="6" t="s">
        <v>3661</v>
      </c>
      <c r="R1315" s="6" t="s">
        <v>3658</v>
      </c>
      <c r="S1315" s="6" t="s">
        <v>3659</v>
      </c>
      <c r="T1315" s="6" t="s">
        <v>3659</v>
      </c>
      <c r="V1315" s="213" t="s">
        <v>20</v>
      </c>
    </row>
    <row r="1316" spans="1:22" x14ac:dyDescent="0.25">
      <c r="A1316" s="6" t="s">
        <v>3948</v>
      </c>
      <c r="B1316" s="6" t="s">
        <v>3948</v>
      </c>
      <c r="C1316" s="6" t="s">
        <v>3676</v>
      </c>
      <c r="D1316" s="6">
        <v>2.1</v>
      </c>
      <c r="E1316" s="6">
        <v>0</v>
      </c>
      <c r="F1316" s="6">
        <v>0</v>
      </c>
      <c r="G1316" s="6">
        <v>0</v>
      </c>
      <c r="H1316" s="6">
        <v>0</v>
      </c>
      <c r="I1316" s="6">
        <v>0</v>
      </c>
      <c r="J1316" s="6">
        <v>0</v>
      </c>
      <c r="K1316" s="6">
        <v>0</v>
      </c>
      <c r="L1316" s="6">
        <v>0</v>
      </c>
      <c r="M1316" s="6">
        <v>0</v>
      </c>
      <c r="N1316" s="6">
        <v>0</v>
      </c>
      <c r="O1316" s="6">
        <v>0</v>
      </c>
      <c r="P1316" s="6" t="s">
        <v>20</v>
      </c>
      <c r="Q1316" s="6" t="s">
        <v>3661</v>
      </c>
      <c r="R1316" s="6" t="s">
        <v>3658</v>
      </c>
      <c r="S1316" s="6" t="s">
        <v>3659</v>
      </c>
      <c r="T1316" s="6" t="s">
        <v>3659</v>
      </c>
      <c r="V1316" s="213" t="s">
        <v>20</v>
      </c>
    </row>
    <row r="1317" spans="1:22" x14ac:dyDescent="0.25">
      <c r="A1317" s="6" t="s">
        <v>3949</v>
      </c>
      <c r="B1317" s="6" t="s">
        <v>3949</v>
      </c>
      <c r="C1317" s="6" t="s">
        <v>3676</v>
      </c>
      <c r="D1317" s="6">
        <v>0.86</v>
      </c>
      <c r="E1317" s="6">
        <v>0</v>
      </c>
      <c r="F1317" s="6">
        <v>0</v>
      </c>
      <c r="G1317" s="6">
        <v>0</v>
      </c>
      <c r="H1317" s="6">
        <v>0</v>
      </c>
      <c r="I1317" s="6">
        <v>0</v>
      </c>
      <c r="J1317" s="6">
        <v>0</v>
      </c>
      <c r="K1317" s="6">
        <v>0</v>
      </c>
      <c r="L1317" s="6">
        <v>0</v>
      </c>
      <c r="M1317" s="6">
        <v>0</v>
      </c>
      <c r="N1317" s="6">
        <v>0</v>
      </c>
      <c r="O1317" s="6">
        <v>0</v>
      </c>
      <c r="P1317" s="6" t="s">
        <v>20</v>
      </c>
      <c r="Q1317" s="6" t="s">
        <v>3661</v>
      </c>
      <c r="R1317" s="6" t="s">
        <v>3658</v>
      </c>
      <c r="S1317" s="6" t="s">
        <v>3659</v>
      </c>
      <c r="T1317" s="6" t="s">
        <v>3659</v>
      </c>
      <c r="V1317" s="213" t="s">
        <v>20</v>
      </c>
    </row>
    <row r="1318" spans="1:22" x14ac:dyDescent="0.25">
      <c r="A1318" s="6" t="s">
        <v>3950</v>
      </c>
      <c r="B1318" s="6" t="s">
        <v>3950</v>
      </c>
      <c r="C1318" s="6" t="s">
        <v>3676</v>
      </c>
      <c r="D1318" s="6">
        <v>0.99</v>
      </c>
      <c r="E1318" s="6">
        <v>0.99</v>
      </c>
      <c r="F1318" s="6">
        <v>0</v>
      </c>
      <c r="G1318" s="6">
        <v>0</v>
      </c>
      <c r="H1318" s="6">
        <v>0</v>
      </c>
      <c r="I1318" s="6">
        <v>0</v>
      </c>
      <c r="J1318" s="6">
        <v>0</v>
      </c>
      <c r="K1318" s="6">
        <v>0</v>
      </c>
      <c r="L1318" s="6">
        <v>0</v>
      </c>
      <c r="M1318" s="6">
        <v>0</v>
      </c>
      <c r="N1318" s="6">
        <v>0</v>
      </c>
      <c r="O1318" s="6">
        <v>0</v>
      </c>
      <c r="P1318" s="6" t="s">
        <v>20</v>
      </c>
      <c r="Q1318" s="6" t="s">
        <v>3661</v>
      </c>
      <c r="R1318" s="6" t="s">
        <v>3658</v>
      </c>
      <c r="S1318" s="6" t="s">
        <v>3659</v>
      </c>
      <c r="T1318" s="6" t="s">
        <v>3659</v>
      </c>
      <c r="V1318" s="213" t="s">
        <v>20</v>
      </c>
    </row>
    <row r="1319" spans="1:22" x14ac:dyDescent="0.25">
      <c r="A1319" s="6" t="s">
        <v>3951</v>
      </c>
      <c r="B1319" s="6" t="s">
        <v>3951</v>
      </c>
      <c r="C1319" s="6" t="s">
        <v>3676</v>
      </c>
      <c r="D1319" s="6">
        <v>0.99</v>
      </c>
      <c r="E1319" s="6">
        <v>0.99</v>
      </c>
      <c r="F1319" s="6">
        <v>0</v>
      </c>
      <c r="G1319" s="6">
        <v>0</v>
      </c>
      <c r="H1319" s="6">
        <v>0</v>
      </c>
      <c r="I1319" s="6">
        <v>0</v>
      </c>
      <c r="J1319" s="6">
        <v>0</v>
      </c>
      <c r="K1319" s="6">
        <v>0</v>
      </c>
      <c r="L1319" s="6">
        <v>0</v>
      </c>
      <c r="M1319" s="6">
        <v>0</v>
      </c>
      <c r="N1319" s="6">
        <v>0</v>
      </c>
      <c r="O1319" s="6">
        <v>0</v>
      </c>
      <c r="P1319" s="6" t="s">
        <v>20</v>
      </c>
      <c r="Q1319" s="6" t="s">
        <v>3661</v>
      </c>
      <c r="R1319" s="6" t="s">
        <v>3658</v>
      </c>
      <c r="S1319" s="6" t="s">
        <v>3659</v>
      </c>
      <c r="T1319" s="6" t="s">
        <v>3659</v>
      </c>
      <c r="V1319" s="213" t="s">
        <v>20</v>
      </c>
    </row>
    <row r="1320" spans="1:22" x14ac:dyDescent="0.25">
      <c r="A1320" s="6" t="s">
        <v>3952</v>
      </c>
      <c r="B1320" s="6" t="s">
        <v>3952</v>
      </c>
      <c r="C1320" s="6" t="s">
        <v>3676</v>
      </c>
      <c r="D1320" s="6">
        <v>0.99</v>
      </c>
      <c r="E1320" s="6">
        <v>0.99</v>
      </c>
      <c r="F1320" s="6">
        <v>0</v>
      </c>
      <c r="G1320" s="6">
        <v>0</v>
      </c>
      <c r="H1320" s="6">
        <v>0</v>
      </c>
      <c r="I1320" s="6">
        <v>0</v>
      </c>
      <c r="J1320" s="6">
        <v>0</v>
      </c>
      <c r="K1320" s="6">
        <v>0</v>
      </c>
      <c r="L1320" s="6">
        <v>0</v>
      </c>
      <c r="M1320" s="6">
        <v>0</v>
      </c>
      <c r="N1320" s="6">
        <v>0</v>
      </c>
      <c r="O1320" s="6">
        <v>0</v>
      </c>
      <c r="P1320" s="6" t="s">
        <v>20</v>
      </c>
      <c r="Q1320" s="6" t="s">
        <v>3661</v>
      </c>
      <c r="R1320" s="6" t="s">
        <v>3658</v>
      </c>
      <c r="S1320" s="6" t="s">
        <v>3659</v>
      </c>
      <c r="T1320" s="6" t="s">
        <v>3659</v>
      </c>
      <c r="V1320" s="213" t="s">
        <v>20</v>
      </c>
    </row>
    <row r="1321" spans="1:22" x14ac:dyDescent="0.25">
      <c r="A1321" s="6" t="s">
        <v>3953</v>
      </c>
      <c r="B1321" s="6" t="s">
        <v>3953</v>
      </c>
      <c r="C1321" s="6" t="s">
        <v>3676</v>
      </c>
      <c r="D1321" s="6">
        <v>0.99</v>
      </c>
      <c r="E1321" s="6">
        <v>0.99</v>
      </c>
      <c r="F1321" s="6">
        <v>0</v>
      </c>
      <c r="G1321" s="6">
        <v>0</v>
      </c>
      <c r="H1321" s="6">
        <v>0</v>
      </c>
      <c r="I1321" s="6">
        <v>0</v>
      </c>
      <c r="J1321" s="6">
        <v>0</v>
      </c>
      <c r="K1321" s="6">
        <v>0</v>
      </c>
      <c r="L1321" s="6">
        <v>0</v>
      </c>
      <c r="M1321" s="6">
        <v>0</v>
      </c>
      <c r="N1321" s="6">
        <v>0</v>
      </c>
      <c r="O1321" s="6">
        <v>0</v>
      </c>
      <c r="P1321" s="6" t="s">
        <v>20</v>
      </c>
      <c r="Q1321" s="6" t="s">
        <v>3661</v>
      </c>
      <c r="R1321" s="6" t="s">
        <v>3658</v>
      </c>
      <c r="S1321" s="6" t="s">
        <v>3659</v>
      </c>
      <c r="T1321" s="6" t="s">
        <v>3659</v>
      </c>
      <c r="V1321" s="213" t="s">
        <v>20</v>
      </c>
    </row>
    <row r="1322" spans="1:22" x14ac:dyDescent="0.25">
      <c r="A1322" s="6" t="s">
        <v>3954</v>
      </c>
      <c r="B1322" s="6" t="s">
        <v>3954</v>
      </c>
      <c r="C1322" s="6" t="s">
        <v>3676</v>
      </c>
      <c r="D1322" s="6">
        <v>0.99</v>
      </c>
      <c r="E1322" s="6">
        <v>0.99</v>
      </c>
      <c r="F1322" s="6">
        <v>0</v>
      </c>
      <c r="G1322" s="6">
        <v>0</v>
      </c>
      <c r="H1322" s="6">
        <v>0</v>
      </c>
      <c r="I1322" s="6">
        <v>0</v>
      </c>
      <c r="J1322" s="6">
        <v>0</v>
      </c>
      <c r="K1322" s="6">
        <v>0</v>
      </c>
      <c r="L1322" s="6">
        <v>0</v>
      </c>
      <c r="M1322" s="6">
        <v>0</v>
      </c>
      <c r="N1322" s="6">
        <v>0</v>
      </c>
      <c r="O1322" s="6">
        <v>0</v>
      </c>
      <c r="P1322" s="6" t="s">
        <v>20</v>
      </c>
      <c r="Q1322" s="6" t="s">
        <v>3661</v>
      </c>
      <c r="R1322" s="6" t="s">
        <v>3658</v>
      </c>
      <c r="S1322" s="6" t="s">
        <v>3659</v>
      </c>
      <c r="T1322" s="6" t="s">
        <v>3659</v>
      </c>
      <c r="V1322" s="213" t="s">
        <v>20</v>
      </c>
    </row>
    <row r="1323" spans="1:22" x14ac:dyDescent="0.25">
      <c r="A1323" s="6" t="s">
        <v>3328</v>
      </c>
      <c r="B1323" s="6" t="s">
        <v>3329</v>
      </c>
      <c r="C1323" s="6" t="s">
        <v>3665</v>
      </c>
      <c r="D1323" s="6">
        <v>4.22</v>
      </c>
      <c r="E1323" s="6">
        <v>4.18</v>
      </c>
      <c r="F1323" s="6">
        <v>3.87</v>
      </c>
      <c r="G1323" s="6">
        <v>2.83</v>
      </c>
      <c r="H1323" s="6">
        <v>1.85</v>
      </c>
      <c r="I1323" s="6">
        <v>3.15</v>
      </c>
      <c r="J1323" s="6">
        <v>2.39</v>
      </c>
      <c r="K1323" s="6">
        <v>2.4500000000000002</v>
      </c>
      <c r="L1323" s="6">
        <v>2.56</v>
      </c>
      <c r="M1323" s="6">
        <v>2.5</v>
      </c>
      <c r="N1323" s="6">
        <v>3.21</v>
      </c>
      <c r="O1323" s="6">
        <v>3.94</v>
      </c>
      <c r="P1323" s="6" t="s">
        <v>19</v>
      </c>
      <c r="Q1323" s="6" t="s">
        <v>3661</v>
      </c>
      <c r="R1323" s="6" t="s">
        <v>3658</v>
      </c>
      <c r="S1323" s="6" t="s">
        <v>3659</v>
      </c>
      <c r="T1323" s="6" t="s">
        <v>3659</v>
      </c>
      <c r="V1323" s="211"/>
    </row>
    <row r="1324" spans="1:22" x14ac:dyDescent="0.25">
      <c r="A1324" s="6" t="s">
        <v>2417</v>
      </c>
      <c r="B1324" s="6" t="s">
        <v>2418</v>
      </c>
      <c r="C1324" s="6" t="s">
        <v>3665</v>
      </c>
      <c r="D1324" s="6">
        <v>0.8</v>
      </c>
      <c r="E1324" s="6">
        <v>0.6</v>
      </c>
      <c r="F1324" s="6">
        <v>3.6</v>
      </c>
      <c r="G1324" s="6">
        <v>3</v>
      </c>
      <c r="H1324" s="6">
        <v>3.2</v>
      </c>
      <c r="I1324" s="6">
        <v>6.2</v>
      </c>
      <c r="J1324" s="6">
        <v>7.8</v>
      </c>
      <c r="K1324" s="6">
        <v>5.4</v>
      </c>
      <c r="L1324" s="6">
        <v>2.8</v>
      </c>
      <c r="M1324" s="6">
        <v>0.4</v>
      </c>
      <c r="N1324" s="6">
        <v>0.4</v>
      </c>
      <c r="O1324" s="6">
        <v>0</v>
      </c>
      <c r="P1324" s="6" t="s">
        <v>19</v>
      </c>
      <c r="Q1324" s="6" t="s">
        <v>3661</v>
      </c>
      <c r="R1324" s="6" t="s">
        <v>3658</v>
      </c>
      <c r="S1324" s="6" t="s">
        <v>3659</v>
      </c>
      <c r="T1324" s="6" t="s">
        <v>3659</v>
      </c>
      <c r="V1324" s="211"/>
    </row>
    <row r="1325" spans="1:22" x14ac:dyDescent="0.25">
      <c r="A1325" s="6" t="s">
        <v>2189</v>
      </c>
      <c r="B1325" s="6" t="s">
        <v>2190</v>
      </c>
      <c r="C1325" s="6" t="s">
        <v>3666</v>
      </c>
      <c r="D1325" s="6">
        <v>103.76</v>
      </c>
      <c r="E1325" s="6">
        <v>103.76</v>
      </c>
      <c r="F1325" s="6">
        <v>103.76</v>
      </c>
      <c r="G1325" s="6">
        <v>103.76</v>
      </c>
      <c r="H1325" s="6">
        <v>103.76</v>
      </c>
      <c r="I1325" s="6">
        <v>103.76</v>
      </c>
      <c r="J1325" s="6">
        <v>103.76</v>
      </c>
      <c r="K1325" s="6">
        <v>103.76</v>
      </c>
      <c r="L1325" s="6">
        <v>103.76</v>
      </c>
      <c r="M1325" s="6">
        <v>103.76</v>
      </c>
      <c r="N1325" s="6">
        <v>103.76</v>
      </c>
      <c r="O1325" s="6">
        <v>103.76</v>
      </c>
      <c r="P1325" s="6" t="s">
        <v>20</v>
      </c>
      <c r="Q1325" s="6" t="s">
        <v>3661</v>
      </c>
      <c r="R1325" s="6" t="s">
        <v>3658</v>
      </c>
      <c r="S1325" s="6" t="s">
        <v>3659</v>
      </c>
      <c r="T1325" s="6" t="s">
        <v>3659</v>
      </c>
      <c r="V1325" s="211"/>
    </row>
    <row r="1326" spans="1:22" x14ac:dyDescent="0.25">
      <c r="A1326" s="6" t="s">
        <v>3488</v>
      </c>
      <c r="B1326" s="6" t="s">
        <v>3489</v>
      </c>
      <c r="C1326" s="6" t="s">
        <v>3666</v>
      </c>
      <c r="D1326" s="6">
        <v>95.34</v>
      </c>
      <c r="E1326" s="6">
        <v>95.34</v>
      </c>
      <c r="F1326" s="6">
        <v>95.34</v>
      </c>
      <c r="G1326" s="6">
        <v>95.34</v>
      </c>
      <c r="H1326" s="6">
        <v>95.34</v>
      </c>
      <c r="I1326" s="6">
        <v>95.34</v>
      </c>
      <c r="J1326" s="6">
        <v>95.34</v>
      </c>
      <c r="K1326" s="6">
        <v>95.34</v>
      </c>
      <c r="L1326" s="6">
        <v>95.34</v>
      </c>
      <c r="M1326" s="6">
        <v>95.34</v>
      </c>
      <c r="N1326" s="6">
        <v>95.34</v>
      </c>
      <c r="O1326" s="6">
        <v>95.34</v>
      </c>
      <c r="P1326" s="6" t="s">
        <v>20</v>
      </c>
      <c r="Q1326" s="6" t="s">
        <v>3661</v>
      </c>
      <c r="R1326" s="6" t="s">
        <v>3658</v>
      </c>
      <c r="S1326" s="6" t="s">
        <v>3659</v>
      </c>
      <c r="T1326" s="6" t="s">
        <v>3659</v>
      </c>
      <c r="V1326" s="211"/>
    </row>
    <row r="1327" spans="1:22" x14ac:dyDescent="0.25">
      <c r="A1327" s="6" t="s">
        <v>2041</v>
      </c>
      <c r="B1327" s="6" t="s">
        <v>2042</v>
      </c>
      <c r="C1327" s="6" t="s">
        <v>3666</v>
      </c>
      <c r="D1327" s="6">
        <v>96.85</v>
      </c>
      <c r="E1327" s="6">
        <v>96.85</v>
      </c>
      <c r="F1327" s="6">
        <v>96.85</v>
      </c>
      <c r="G1327" s="6">
        <v>96.85</v>
      </c>
      <c r="H1327" s="6">
        <v>96.85</v>
      </c>
      <c r="I1327" s="6">
        <v>96.85</v>
      </c>
      <c r="J1327" s="6">
        <v>96.85</v>
      </c>
      <c r="K1327" s="6">
        <v>96.85</v>
      </c>
      <c r="L1327" s="6">
        <v>96.85</v>
      </c>
      <c r="M1327" s="6">
        <v>96.85</v>
      </c>
      <c r="N1327" s="6">
        <v>96.85</v>
      </c>
      <c r="O1327" s="6">
        <v>96.85</v>
      </c>
      <c r="P1327" s="6" t="s">
        <v>20</v>
      </c>
      <c r="Q1327" s="6" t="s">
        <v>3661</v>
      </c>
      <c r="R1327" s="6" t="s">
        <v>3658</v>
      </c>
      <c r="S1327" s="6" t="s">
        <v>3659</v>
      </c>
      <c r="T1327" s="6" t="s">
        <v>3659</v>
      </c>
      <c r="V1327" s="211"/>
    </row>
    <row r="1328" spans="1:22" x14ac:dyDescent="0.25">
      <c r="A1328" s="6" t="s">
        <v>1736</v>
      </c>
      <c r="B1328" s="6" t="s">
        <v>1737</v>
      </c>
      <c r="C1328" s="6" t="s">
        <v>3666</v>
      </c>
      <c r="D1328" s="6">
        <v>102.47</v>
      </c>
      <c r="E1328" s="6">
        <v>102.47</v>
      </c>
      <c r="F1328" s="6">
        <v>102.47</v>
      </c>
      <c r="G1328" s="6">
        <v>102.47</v>
      </c>
      <c r="H1328" s="6">
        <v>102.47</v>
      </c>
      <c r="I1328" s="6">
        <v>102.47</v>
      </c>
      <c r="J1328" s="6">
        <v>102.47</v>
      </c>
      <c r="K1328" s="6">
        <v>102.47</v>
      </c>
      <c r="L1328" s="6">
        <v>102.47</v>
      </c>
      <c r="M1328" s="6">
        <v>102.47</v>
      </c>
      <c r="N1328" s="6">
        <v>102.47</v>
      </c>
      <c r="O1328" s="6">
        <v>102.47</v>
      </c>
      <c r="P1328" s="6" t="s">
        <v>20</v>
      </c>
      <c r="Q1328" s="6" t="s">
        <v>3661</v>
      </c>
      <c r="R1328" s="6" t="s">
        <v>3658</v>
      </c>
      <c r="S1328" s="6" t="s">
        <v>3659</v>
      </c>
      <c r="T1328" s="6" t="s">
        <v>3659</v>
      </c>
      <c r="V1328" s="211"/>
    </row>
    <row r="1329" spans="1:22" x14ac:dyDescent="0.25">
      <c r="A1329" s="6" t="s">
        <v>3358</v>
      </c>
      <c r="B1329" s="6" t="s">
        <v>3359</v>
      </c>
      <c r="C1329" s="6" t="s">
        <v>3666</v>
      </c>
      <c r="D1329" s="6">
        <v>103.81</v>
      </c>
      <c r="E1329" s="6">
        <v>103.81</v>
      </c>
      <c r="F1329" s="6">
        <v>103.81</v>
      </c>
      <c r="G1329" s="6">
        <v>103.81</v>
      </c>
      <c r="H1329" s="6">
        <v>103.81</v>
      </c>
      <c r="I1329" s="6">
        <v>103.81</v>
      </c>
      <c r="J1329" s="6">
        <v>103.81</v>
      </c>
      <c r="K1329" s="6">
        <v>103.81</v>
      </c>
      <c r="L1329" s="6">
        <v>103.81</v>
      </c>
      <c r="M1329" s="6">
        <v>103.81</v>
      </c>
      <c r="N1329" s="6">
        <v>103.81</v>
      </c>
      <c r="O1329" s="6">
        <v>103.81</v>
      </c>
      <c r="P1329" s="6" t="s">
        <v>20</v>
      </c>
      <c r="Q1329" s="6" t="s">
        <v>3661</v>
      </c>
      <c r="R1329" s="6" t="s">
        <v>3658</v>
      </c>
      <c r="S1329" s="6" t="s">
        <v>3659</v>
      </c>
      <c r="T1329" s="6" t="s">
        <v>3659</v>
      </c>
      <c r="V1329" s="211"/>
    </row>
    <row r="1330" spans="1:22" x14ac:dyDescent="0.25">
      <c r="A1330" s="6" t="s">
        <v>1070</v>
      </c>
      <c r="B1330" s="6" t="s">
        <v>1071</v>
      </c>
      <c r="C1330" s="6" t="s">
        <v>3666</v>
      </c>
      <c r="D1330" s="6">
        <v>100.99</v>
      </c>
      <c r="E1330" s="6">
        <v>100.99</v>
      </c>
      <c r="F1330" s="6">
        <v>100.99</v>
      </c>
      <c r="G1330" s="6">
        <v>100.99</v>
      </c>
      <c r="H1330" s="6">
        <v>100.99</v>
      </c>
      <c r="I1330" s="6">
        <v>100.99</v>
      </c>
      <c r="J1330" s="6">
        <v>100.99</v>
      </c>
      <c r="K1330" s="6">
        <v>100.99</v>
      </c>
      <c r="L1330" s="6">
        <v>100.99</v>
      </c>
      <c r="M1330" s="6">
        <v>100.99</v>
      </c>
      <c r="N1330" s="6">
        <v>100.99</v>
      </c>
      <c r="O1330" s="6">
        <v>100.99</v>
      </c>
      <c r="P1330" s="6" t="s">
        <v>20</v>
      </c>
      <c r="Q1330" s="6" t="s">
        <v>3661</v>
      </c>
      <c r="R1330" s="6" t="s">
        <v>3658</v>
      </c>
      <c r="S1330" s="6" t="s">
        <v>3659</v>
      </c>
      <c r="T1330" s="6" t="s">
        <v>3659</v>
      </c>
      <c r="V1330" s="211"/>
    </row>
    <row r="1331" spans="1:22" x14ac:dyDescent="0.25">
      <c r="A1331" s="6" t="s">
        <v>3133</v>
      </c>
      <c r="B1331" s="6" t="s">
        <v>3134</v>
      </c>
      <c r="C1331" s="6" t="s">
        <v>3666</v>
      </c>
      <c r="D1331" s="6">
        <v>97.06</v>
      </c>
      <c r="E1331" s="6">
        <v>97.06</v>
      </c>
      <c r="F1331" s="6">
        <v>97.06</v>
      </c>
      <c r="G1331" s="6">
        <v>97.06</v>
      </c>
      <c r="H1331" s="6">
        <v>97.06</v>
      </c>
      <c r="I1331" s="6">
        <v>97.06</v>
      </c>
      <c r="J1331" s="6">
        <v>97.06</v>
      </c>
      <c r="K1331" s="6">
        <v>97.06</v>
      </c>
      <c r="L1331" s="6">
        <v>97.06</v>
      </c>
      <c r="M1331" s="6">
        <v>97.06</v>
      </c>
      <c r="N1331" s="6">
        <v>97.06</v>
      </c>
      <c r="O1331" s="6">
        <v>97.06</v>
      </c>
      <c r="P1331" s="6" t="s">
        <v>20</v>
      </c>
      <c r="Q1331" s="6" t="s">
        <v>3661</v>
      </c>
      <c r="R1331" s="6" t="s">
        <v>3658</v>
      </c>
      <c r="S1331" s="6" t="s">
        <v>3659</v>
      </c>
      <c r="T1331" s="6" t="s">
        <v>3659</v>
      </c>
      <c r="V1331" s="211"/>
    </row>
    <row r="1332" spans="1:22" x14ac:dyDescent="0.25">
      <c r="A1332" s="6" t="s">
        <v>2589</v>
      </c>
      <c r="B1332" s="6" t="s">
        <v>2590</v>
      </c>
      <c r="C1332" s="6" t="s">
        <v>3666</v>
      </c>
      <c r="D1332" s="6">
        <v>101.8</v>
      </c>
      <c r="E1332" s="6">
        <v>101.8</v>
      </c>
      <c r="F1332" s="6">
        <v>101.8</v>
      </c>
      <c r="G1332" s="6">
        <v>101.8</v>
      </c>
      <c r="H1332" s="6">
        <v>101.8</v>
      </c>
      <c r="I1332" s="6">
        <v>101.8</v>
      </c>
      <c r="J1332" s="6">
        <v>101.8</v>
      </c>
      <c r="K1332" s="6">
        <v>101.8</v>
      </c>
      <c r="L1332" s="6">
        <v>101.8</v>
      </c>
      <c r="M1332" s="6">
        <v>101.8</v>
      </c>
      <c r="N1332" s="6">
        <v>101.8</v>
      </c>
      <c r="O1332" s="6">
        <v>101.8</v>
      </c>
      <c r="P1332" s="6" t="s">
        <v>20</v>
      </c>
      <c r="Q1332" s="6" t="s">
        <v>3661</v>
      </c>
      <c r="R1332" s="6" t="s">
        <v>3658</v>
      </c>
      <c r="S1332" s="6" t="s">
        <v>3659</v>
      </c>
      <c r="T1332" s="6" t="s">
        <v>3659</v>
      </c>
      <c r="V1332" s="211"/>
    </row>
    <row r="1333" spans="1:22" x14ac:dyDescent="0.25">
      <c r="A1333" s="6" t="s">
        <v>2928</v>
      </c>
      <c r="B1333" s="6" t="s">
        <v>2929</v>
      </c>
      <c r="C1333" s="6" t="s">
        <v>3662</v>
      </c>
      <c r="D1333" s="6">
        <v>48.08</v>
      </c>
      <c r="E1333" s="6">
        <v>48.08</v>
      </c>
      <c r="F1333" s="6">
        <v>48.08</v>
      </c>
      <c r="G1333" s="6">
        <v>48.08</v>
      </c>
      <c r="H1333" s="6">
        <v>48.08</v>
      </c>
      <c r="I1333" s="6">
        <v>48.08</v>
      </c>
      <c r="J1333" s="6">
        <v>48.08</v>
      </c>
      <c r="K1333" s="6">
        <v>48.08</v>
      </c>
      <c r="L1333" s="6">
        <v>48.08</v>
      </c>
      <c r="M1333" s="6">
        <v>48.08</v>
      </c>
      <c r="N1333" s="6">
        <v>48.08</v>
      </c>
      <c r="O1333" s="6">
        <v>48.08</v>
      </c>
      <c r="P1333" s="6" t="s">
        <v>20</v>
      </c>
      <c r="Q1333" s="6" t="s">
        <v>3657</v>
      </c>
      <c r="R1333" s="6" t="s">
        <v>3658</v>
      </c>
      <c r="S1333" s="6" t="s">
        <v>3659</v>
      </c>
      <c r="T1333" s="6" t="s">
        <v>3659</v>
      </c>
      <c r="V1333" s="211"/>
    </row>
    <row r="1334" spans="1:22" x14ac:dyDescent="0.25">
      <c r="A1334" s="6" t="s">
        <v>1306</v>
      </c>
      <c r="B1334" s="6" t="s">
        <v>2105</v>
      </c>
      <c r="C1334" s="6" t="s">
        <v>3668</v>
      </c>
      <c r="D1334" s="6">
        <v>28.27</v>
      </c>
      <c r="E1334" s="6">
        <v>27.21</v>
      </c>
      <c r="F1334" s="6">
        <v>26.44</v>
      </c>
      <c r="G1334" s="6">
        <v>24.79</v>
      </c>
      <c r="H1334" s="6">
        <v>30.34</v>
      </c>
      <c r="I1334" s="6">
        <v>31.04</v>
      </c>
      <c r="J1334" s="6">
        <v>28.44</v>
      </c>
      <c r="K1334" s="6">
        <v>28.98</v>
      </c>
      <c r="L1334" s="6">
        <v>27.9</v>
      </c>
      <c r="M1334" s="6">
        <v>25.12</v>
      </c>
      <c r="N1334" s="6">
        <v>28.72</v>
      </c>
      <c r="O1334" s="6">
        <v>30.48</v>
      </c>
      <c r="P1334" s="6" t="s">
        <v>19</v>
      </c>
      <c r="Q1334" s="6" t="s">
        <v>3657</v>
      </c>
      <c r="R1334" s="6" t="s">
        <v>3658</v>
      </c>
      <c r="S1334" s="6" t="s">
        <v>3659</v>
      </c>
      <c r="T1334" s="6" t="s">
        <v>3659</v>
      </c>
      <c r="V1334" s="211"/>
    </row>
    <row r="1335" spans="1:22" x14ac:dyDescent="0.25">
      <c r="A1335" s="6" t="s">
        <v>3631</v>
      </c>
      <c r="B1335" s="6" t="s">
        <v>3625</v>
      </c>
      <c r="C1335" s="6" t="s">
        <v>3660</v>
      </c>
      <c r="D1335" s="6">
        <v>0</v>
      </c>
      <c r="E1335" s="6">
        <v>0</v>
      </c>
      <c r="F1335" s="6">
        <v>0</v>
      </c>
      <c r="G1335" s="6">
        <v>0</v>
      </c>
      <c r="H1335" s="6">
        <v>0</v>
      </c>
      <c r="I1335" s="6">
        <v>0</v>
      </c>
      <c r="J1335" s="6">
        <v>0</v>
      </c>
      <c r="K1335" s="6">
        <v>0</v>
      </c>
      <c r="L1335" s="6">
        <v>0</v>
      </c>
      <c r="M1335" s="6">
        <v>0</v>
      </c>
      <c r="N1335" s="6">
        <v>0</v>
      </c>
      <c r="O1335" s="6">
        <v>0</v>
      </c>
      <c r="P1335" s="6" t="s">
        <v>19</v>
      </c>
      <c r="Q1335" s="6" t="s">
        <v>3661</v>
      </c>
      <c r="R1335" s="6" t="s">
        <v>3663</v>
      </c>
      <c r="S1335" s="6" t="s">
        <v>3659</v>
      </c>
      <c r="T1335" s="6" t="s">
        <v>3659</v>
      </c>
      <c r="V1335" s="211"/>
    </row>
    <row r="1336" spans="1:22" x14ac:dyDescent="0.25">
      <c r="A1336" s="6" t="s">
        <v>2180</v>
      </c>
      <c r="B1336" s="6" t="s">
        <v>2181</v>
      </c>
      <c r="C1336" s="6" t="s">
        <v>3656</v>
      </c>
      <c r="D1336" s="6">
        <v>51.64</v>
      </c>
      <c r="E1336" s="6">
        <v>51.7</v>
      </c>
      <c r="F1336" s="6">
        <v>51.06</v>
      </c>
      <c r="G1336" s="6">
        <v>50.74</v>
      </c>
      <c r="H1336" s="6">
        <v>50.31</v>
      </c>
      <c r="I1336" s="6">
        <v>49.58</v>
      </c>
      <c r="J1336" s="6">
        <v>49.46</v>
      </c>
      <c r="K1336" s="6">
        <v>49.57</v>
      </c>
      <c r="L1336" s="6">
        <v>50.13</v>
      </c>
      <c r="M1336" s="6">
        <v>50.53</v>
      </c>
      <c r="N1336" s="6">
        <v>51.24</v>
      </c>
      <c r="O1336" s="6">
        <v>51.76</v>
      </c>
      <c r="P1336" s="6" t="s">
        <v>20</v>
      </c>
      <c r="Q1336" s="6" t="s">
        <v>3657</v>
      </c>
      <c r="R1336" s="6" t="s">
        <v>3658</v>
      </c>
      <c r="S1336" s="6" t="s">
        <v>3659</v>
      </c>
      <c r="T1336" s="6" t="s">
        <v>3659</v>
      </c>
      <c r="V1336" s="211"/>
    </row>
    <row r="1337" spans="1:22" x14ac:dyDescent="0.25">
      <c r="A1337" s="6" t="s">
        <v>2074</v>
      </c>
      <c r="B1337" s="6" t="s">
        <v>2075</v>
      </c>
      <c r="C1337" s="6" t="s">
        <v>3665</v>
      </c>
      <c r="D1337" s="6">
        <v>1.1299999999999999</v>
      </c>
      <c r="E1337" s="6">
        <v>0.84</v>
      </c>
      <c r="F1337" s="6">
        <v>0.7</v>
      </c>
      <c r="G1337" s="6">
        <v>0.63</v>
      </c>
      <c r="H1337" s="6">
        <v>0.83</v>
      </c>
      <c r="I1337" s="6">
        <v>0.9</v>
      </c>
      <c r="J1337" s="6">
        <v>1.05</v>
      </c>
      <c r="K1337" s="6">
        <v>1.1100000000000001</v>
      </c>
      <c r="L1337" s="6">
        <v>1.03</v>
      </c>
      <c r="M1337" s="6">
        <v>1.03</v>
      </c>
      <c r="N1337" s="6">
        <v>0.97</v>
      </c>
      <c r="O1337" s="6">
        <v>0.84</v>
      </c>
      <c r="P1337" s="6" t="s">
        <v>19</v>
      </c>
      <c r="Q1337" s="6" t="s">
        <v>3657</v>
      </c>
      <c r="R1337" s="6" t="s">
        <v>3658</v>
      </c>
      <c r="S1337" s="6" t="s">
        <v>3659</v>
      </c>
      <c r="T1337" s="6" t="s">
        <v>3659</v>
      </c>
      <c r="V1337" s="211"/>
    </row>
    <row r="1338" spans="1:22" x14ac:dyDescent="0.25">
      <c r="A1338" s="6" t="s">
        <v>2359</v>
      </c>
      <c r="B1338" s="6" t="s">
        <v>2360</v>
      </c>
      <c r="C1338" s="6" t="s">
        <v>3656</v>
      </c>
      <c r="D1338" s="6">
        <v>0.8</v>
      </c>
      <c r="E1338" s="6">
        <v>0.6</v>
      </c>
      <c r="F1338" s="6">
        <v>3.6</v>
      </c>
      <c r="G1338" s="6">
        <v>3</v>
      </c>
      <c r="H1338" s="6">
        <v>3.2</v>
      </c>
      <c r="I1338" s="6">
        <v>6.2</v>
      </c>
      <c r="J1338" s="6">
        <v>7.8</v>
      </c>
      <c r="K1338" s="6">
        <v>5.4</v>
      </c>
      <c r="L1338" s="6">
        <v>2.8</v>
      </c>
      <c r="M1338" s="6">
        <v>0.4</v>
      </c>
      <c r="N1338" s="6">
        <v>0.4</v>
      </c>
      <c r="O1338" s="6">
        <v>0</v>
      </c>
      <c r="P1338" s="6" t="s">
        <v>19</v>
      </c>
      <c r="Q1338" s="6" t="s">
        <v>3657</v>
      </c>
      <c r="R1338" s="6" t="s">
        <v>3658</v>
      </c>
      <c r="S1338" s="6" t="s">
        <v>3659</v>
      </c>
      <c r="T1338" s="6" t="s">
        <v>3659</v>
      </c>
      <c r="V1338" s="211"/>
    </row>
    <row r="1339" spans="1:22" x14ac:dyDescent="0.25">
      <c r="A1339" s="6" t="s">
        <v>1687</v>
      </c>
      <c r="B1339" s="6" t="s">
        <v>1688</v>
      </c>
      <c r="C1339" s="6" t="s">
        <v>3656</v>
      </c>
      <c r="D1339" s="6">
        <v>0.4</v>
      </c>
      <c r="E1339" s="6">
        <v>0.3</v>
      </c>
      <c r="F1339" s="6">
        <v>1.8</v>
      </c>
      <c r="G1339" s="6">
        <v>1.5</v>
      </c>
      <c r="H1339" s="6">
        <v>1.6</v>
      </c>
      <c r="I1339" s="6">
        <v>3.1</v>
      </c>
      <c r="J1339" s="6">
        <v>3.9</v>
      </c>
      <c r="K1339" s="6">
        <v>2.7</v>
      </c>
      <c r="L1339" s="6">
        <v>1.4</v>
      </c>
      <c r="M1339" s="6">
        <v>0.2</v>
      </c>
      <c r="N1339" s="6">
        <v>0.2</v>
      </c>
      <c r="O1339" s="6">
        <v>0</v>
      </c>
      <c r="P1339" s="6" t="s">
        <v>19</v>
      </c>
      <c r="Q1339" s="6" t="s">
        <v>3657</v>
      </c>
      <c r="R1339" s="6" t="s">
        <v>3658</v>
      </c>
      <c r="S1339" s="6" t="s">
        <v>3659</v>
      </c>
      <c r="T1339" s="6" t="s">
        <v>3659</v>
      </c>
      <c r="V1339" s="211"/>
    </row>
    <row r="1340" spans="1:22" x14ac:dyDescent="0.25">
      <c r="A1340" s="6" t="s">
        <v>1239</v>
      </c>
      <c r="B1340" s="6" t="s">
        <v>1240</v>
      </c>
      <c r="C1340" s="6" t="s">
        <v>3676</v>
      </c>
      <c r="D1340" s="6">
        <v>10</v>
      </c>
      <c r="E1340" s="6">
        <v>7.5</v>
      </c>
      <c r="F1340" s="6">
        <v>45</v>
      </c>
      <c r="G1340" s="6">
        <v>37.5</v>
      </c>
      <c r="H1340" s="6">
        <v>40</v>
      </c>
      <c r="I1340" s="6">
        <v>77.5</v>
      </c>
      <c r="J1340" s="6">
        <v>97.5</v>
      </c>
      <c r="K1340" s="6">
        <v>67.5</v>
      </c>
      <c r="L1340" s="6">
        <v>35</v>
      </c>
      <c r="M1340" s="6">
        <v>5</v>
      </c>
      <c r="N1340" s="6">
        <v>5</v>
      </c>
      <c r="O1340" s="6">
        <v>0</v>
      </c>
      <c r="P1340" s="6" t="s">
        <v>19</v>
      </c>
      <c r="Q1340" s="6" t="s">
        <v>3661</v>
      </c>
      <c r="R1340" s="6" t="s">
        <v>3658</v>
      </c>
      <c r="S1340" s="6" t="s">
        <v>3659</v>
      </c>
      <c r="T1340" s="6" t="s">
        <v>3659</v>
      </c>
      <c r="V1340" s="211"/>
    </row>
    <row r="1341" spans="1:22" x14ac:dyDescent="0.25">
      <c r="A1341" s="6" t="s">
        <v>2161</v>
      </c>
      <c r="B1341" s="6" t="s">
        <v>2162</v>
      </c>
      <c r="C1341" s="6" t="s">
        <v>3665</v>
      </c>
      <c r="D1341" s="6">
        <v>4.3</v>
      </c>
      <c r="E1341" s="6">
        <v>3.23</v>
      </c>
      <c r="F1341" s="6">
        <v>19.37</v>
      </c>
      <c r="G1341" s="6">
        <v>16.14</v>
      </c>
      <c r="H1341" s="6">
        <v>17.22</v>
      </c>
      <c r="I1341" s="6">
        <v>33.36</v>
      </c>
      <c r="J1341" s="6">
        <v>41.96</v>
      </c>
      <c r="K1341" s="6">
        <v>29.05</v>
      </c>
      <c r="L1341" s="6">
        <v>15.06</v>
      </c>
      <c r="M1341" s="6">
        <v>2.15</v>
      </c>
      <c r="N1341" s="6">
        <v>2.15</v>
      </c>
      <c r="O1341" s="6">
        <v>0</v>
      </c>
      <c r="P1341" s="6" t="s">
        <v>19</v>
      </c>
      <c r="Q1341" s="6" t="s">
        <v>3657</v>
      </c>
      <c r="R1341" s="6" t="s">
        <v>3658</v>
      </c>
      <c r="S1341" s="6" t="s">
        <v>3659</v>
      </c>
      <c r="T1341" s="6" t="s">
        <v>3659</v>
      </c>
      <c r="V1341" s="211"/>
    </row>
    <row r="1342" spans="1:22" x14ac:dyDescent="0.25">
      <c r="A1342" s="6" t="s">
        <v>559</v>
      </c>
      <c r="B1342" s="6" t="s">
        <v>560</v>
      </c>
      <c r="C1342" s="6" t="s">
        <v>3665</v>
      </c>
      <c r="D1342" s="6">
        <v>12.4</v>
      </c>
      <c r="E1342" s="6">
        <v>9.3000000000000007</v>
      </c>
      <c r="F1342" s="6">
        <v>55.8</v>
      </c>
      <c r="G1342" s="6">
        <v>46.5</v>
      </c>
      <c r="H1342" s="6">
        <v>49.6</v>
      </c>
      <c r="I1342" s="6">
        <v>96.1</v>
      </c>
      <c r="J1342" s="6">
        <v>120.9</v>
      </c>
      <c r="K1342" s="6">
        <v>83.7</v>
      </c>
      <c r="L1342" s="6">
        <v>43.4</v>
      </c>
      <c r="M1342" s="6">
        <v>6.2</v>
      </c>
      <c r="N1342" s="6">
        <v>6.2</v>
      </c>
      <c r="O1342" s="6">
        <v>0</v>
      </c>
      <c r="P1342" s="6" t="s">
        <v>19</v>
      </c>
      <c r="Q1342" s="6" t="s">
        <v>3661</v>
      </c>
      <c r="R1342" s="6" t="s">
        <v>3658</v>
      </c>
      <c r="S1342" s="6" t="s">
        <v>3659</v>
      </c>
      <c r="T1342" s="6" t="s">
        <v>3659</v>
      </c>
      <c r="V1342" s="211"/>
    </row>
    <row r="1343" spans="1:22" x14ac:dyDescent="0.25">
      <c r="A1343" s="6" t="s">
        <v>1660</v>
      </c>
      <c r="B1343" s="6" t="s">
        <v>1661</v>
      </c>
      <c r="C1343" s="6" t="s">
        <v>3665</v>
      </c>
      <c r="D1343" s="6">
        <v>11.04</v>
      </c>
      <c r="E1343" s="6">
        <v>8.2799999999999994</v>
      </c>
      <c r="F1343" s="6">
        <v>49.68</v>
      </c>
      <c r="G1343" s="6">
        <v>41.4</v>
      </c>
      <c r="H1343" s="6">
        <v>44.16</v>
      </c>
      <c r="I1343" s="6">
        <v>85.56</v>
      </c>
      <c r="J1343" s="6">
        <v>107.64</v>
      </c>
      <c r="K1343" s="6">
        <v>74.52</v>
      </c>
      <c r="L1343" s="6">
        <v>38.64</v>
      </c>
      <c r="M1343" s="6">
        <v>5.52</v>
      </c>
      <c r="N1343" s="6">
        <v>5.52</v>
      </c>
      <c r="O1343" s="6">
        <v>0</v>
      </c>
      <c r="P1343" s="6" t="s">
        <v>19</v>
      </c>
      <c r="Q1343" s="6" t="s">
        <v>3661</v>
      </c>
      <c r="R1343" s="6" t="s">
        <v>3658</v>
      </c>
      <c r="S1343" s="6" t="s">
        <v>3659</v>
      </c>
      <c r="T1343" s="6" t="s">
        <v>3659</v>
      </c>
      <c r="V1343" s="211"/>
    </row>
    <row r="1344" spans="1:22" x14ac:dyDescent="0.25">
      <c r="A1344" s="6" t="s">
        <v>1175</v>
      </c>
      <c r="B1344" s="6" t="s">
        <v>1669</v>
      </c>
      <c r="C1344" s="6" t="s">
        <v>3665</v>
      </c>
      <c r="D1344" s="6">
        <v>0</v>
      </c>
      <c r="E1344" s="6">
        <v>0</v>
      </c>
      <c r="F1344" s="6">
        <v>0</v>
      </c>
      <c r="G1344" s="6">
        <v>77.92</v>
      </c>
      <c r="H1344" s="6">
        <v>92.98</v>
      </c>
      <c r="I1344" s="6">
        <v>100.66</v>
      </c>
      <c r="J1344" s="6">
        <v>0</v>
      </c>
      <c r="K1344" s="6">
        <v>0</v>
      </c>
      <c r="L1344" s="6">
        <v>0</v>
      </c>
      <c r="M1344" s="6">
        <v>1</v>
      </c>
      <c r="N1344" s="6">
        <v>0</v>
      </c>
      <c r="O1344" s="6">
        <v>0</v>
      </c>
      <c r="P1344" s="6" t="s">
        <v>19</v>
      </c>
      <c r="Q1344" s="6" t="s">
        <v>3657</v>
      </c>
      <c r="R1344" s="6" t="s">
        <v>3658</v>
      </c>
      <c r="S1344" s="6" t="s">
        <v>3659</v>
      </c>
      <c r="T1344" s="6" t="s">
        <v>3659</v>
      </c>
      <c r="V1344" s="211"/>
    </row>
    <row r="1345" spans="1:22" x14ac:dyDescent="0.25">
      <c r="A1345" s="6" t="s">
        <v>478</v>
      </c>
      <c r="B1345" s="6" t="s">
        <v>479</v>
      </c>
      <c r="C1345" s="6" t="s">
        <v>3667</v>
      </c>
      <c r="D1345" s="6">
        <v>5.6</v>
      </c>
      <c r="E1345" s="6">
        <v>7.2</v>
      </c>
      <c r="F1345" s="6">
        <v>7.2</v>
      </c>
      <c r="G1345" s="6">
        <v>8</v>
      </c>
      <c r="H1345" s="6">
        <v>8.8000000000000007</v>
      </c>
      <c r="I1345" s="6">
        <v>8.8000000000000007</v>
      </c>
      <c r="J1345" s="6">
        <v>8</v>
      </c>
      <c r="K1345" s="6">
        <v>8.6</v>
      </c>
      <c r="L1345" s="6">
        <v>6.4</v>
      </c>
      <c r="M1345" s="6">
        <v>6.4</v>
      </c>
      <c r="N1345" s="6">
        <v>5.6</v>
      </c>
      <c r="O1345" s="6">
        <v>6.4</v>
      </c>
      <c r="P1345" s="6" t="s">
        <v>20</v>
      </c>
      <c r="Q1345" s="6" t="s">
        <v>3657</v>
      </c>
      <c r="R1345" s="6" t="s">
        <v>3658</v>
      </c>
      <c r="S1345" s="6" t="s">
        <v>3659</v>
      </c>
      <c r="T1345" s="6" t="s">
        <v>3659</v>
      </c>
      <c r="V1345" s="211"/>
    </row>
    <row r="1346" spans="1:22" x14ac:dyDescent="0.25">
      <c r="A1346" s="6" t="s">
        <v>446</v>
      </c>
      <c r="B1346" s="6" t="s">
        <v>447</v>
      </c>
      <c r="C1346" s="6" t="s">
        <v>3665</v>
      </c>
      <c r="D1346" s="6">
        <v>46.05</v>
      </c>
      <c r="E1346" s="6">
        <v>46.05</v>
      </c>
      <c r="F1346" s="6">
        <v>46.05</v>
      </c>
      <c r="G1346" s="6">
        <v>46.05</v>
      </c>
      <c r="H1346" s="6">
        <v>46.05</v>
      </c>
      <c r="I1346" s="6">
        <v>46.05</v>
      </c>
      <c r="J1346" s="6">
        <v>46.05</v>
      </c>
      <c r="K1346" s="6">
        <v>46.05</v>
      </c>
      <c r="L1346" s="6">
        <v>46.05</v>
      </c>
      <c r="M1346" s="6">
        <v>46.05</v>
      </c>
      <c r="N1346" s="6">
        <v>46.05</v>
      </c>
      <c r="O1346" s="6">
        <v>46.05</v>
      </c>
      <c r="P1346" s="6" t="s">
        <v>20</v>
      </c>
      <c r="Q1346" s="6" t="s">
        <v>3657</v>
      </c>
      <c r="R1346" s="6" t="s">
        <v>3658</v>
      </c>
      <c r="S1346" s="6" t="s">
        <v>3659</v>
      </c>
      <c r="T1346" s="6" t="s">
        <v>3659</v>
      </c>
      <c r="V1346" s="211"/>
    </row>
    <row r="1347" spans="1:22" x14ac:dyDescent="0.25">
      <c r="A1347" s="6" t="s">
        <v>2275</v>
      </c>
      <c r="B1347" s="6" t="s">
        <v>2276</v>
      </c>
      <c r="C1347" s="6" t="s">
        <v>3676</v>
      </c>
      <c r="D1347" s="6">
        <v>1.5</v>
      </c>
      <c r="E1347" s="6">
        <v>1.5</v>
      </c>
      <c r="F1347" s="6">
        <v>1.5</v>
      </c>
      <c r="G1347" s="6">
        <v>1.5</v>
      </c>
      <c r="H1347" s="6">
        <v>1.46</v>
      </c>
      <c r="I1347" s="6">
        <v>1.5</v>
      </c>
      <c r="J1347" s="6">
        <v>1.5</v>
      </c>
      <c r="K1347" s="6">
        <v>1.5</v>
      </c>
      <c r="L1347" s="6">
        <v>1.5</v>
      </c>
      <c r="M1347" s="6">
        <v>1.5</v>
      </c>
      <c r="N1347" s="6">
        <v>1.5</v>
      </c>
      <c r="O1347" s="6">
        <v>1.5</v>
      </c>
      <c r="P1347" s="6" t="s">
        <v>19</v>
      </c>
      <c r="Q1347" s="6" t="s">
        <v>3661</v>
      </c>
      <c r="R1347" s="6" t="s">
        <v>3658</v>
      </c>
      <c r="S1347" s="6" t="s">
        <v>3659</v>
      </c>
      <c r="T1347" s="6" t="s">
        <v>3659</v>
      </c>
      <c r="V1347" s="211"/>
    </row>
    <row r="1348" spans="1:22" x14ac:dyDescent="0.25">
      <c r="A1348" s="6" t="s">
        <v>507</v>
      </c>
      <c r="B1348" s="6" t="s">
        <v>508</v>
      </c>
      <c r="C1348" s="6" t="s">
        <v>3664</v>
      </c>
      <c r="D1348" s="6">
        <v>47</v>
      </c>
      <c r="E1348" s="6">
        <v>47</v>
      </c>
      <c r="F1348" s="6">
        <v>47</v>
      </c>
      <c r="G1348" s="6">
        <v>47</v>
      </c>
      <c r="H1348" s="6">
        <v>47</v>
      </c>
      <c r="I1348" s="6">
        <v>47</v>
      </c>
      <c r="J1348" s="6">
        <v>47</v>
      </c>
      <c r="K1348" s="6">
        <v>47</v>
      </c>
      <c r="L1348" s="6">
        <v>47</v>
      </c>
      <c r="M1348" s="6">
        <v>47</v>
      </c>
      <c r="N1348" s="6">
        <v>47</v>
      </c>
      <c r="O1348" s="6">
        <v>47</v>
      </c>
      <c r="P1348" s="6" t="s">
        <v>20</v>
      </c>
      <c r="Q1348" s="6" t="s">
        <v>3657</v>
      </c>
      <c r="R1348" s="6" t="s">
        <v>3658</v>
      </c>
      <c r="S1348" s="6" t="s">
        <v>3659</v>
      </c>
      <c r="T1348" s="6" t="s">
        <v>3659</v>
      </c>
      <c r="V1348" s="211"/>
    </row>
    <row r="1349" spans="1:22" x14ac:dyDescent="0.25">
      <c r="A1349" s="6" t="s">
        <v>2768</v>
      </c>
      <c r="B1349" s="6" t="s">
        <v>2769</v>
      </c>
      <c r="C1349" s="6" t="s">
        <v>3665</v>
      </c>
      <c r="D1349" s="6">
        <v>0.04</v>
      </c>
      <c r="E1349" s="6">
        <v>0.03</v>
      </c>
      <c r="F1349" s="6">
        <v>0.18</v>
      </c>
      <c r="G1349" s="6">
        <v>0.15</v>
      </c>
      <c r="H1349" s="6">
        <v>0.16</v>
      </c>
      <c r="I1349" s="6">
        <v>0.31</v>
      </c>
      <c r="J1349" s="6">
        <v>0.39</v>
      </c>
      <c r="K1349" s="6">
        <v>0.27</v>
      </c>
      <c r="L1349" s="6">
        <v>0.14000000000000001</v>
      </c>
      <c r="M1349" s="6">
        <v>0.02</v>
      </c>
      <c r="N1349" s="6">
        <v>0.02</v>
      </c>
      <c r="O1349" s="6">
        <v>0</v>
      </c>
      <c r="P1349" s="6" t="s">
        <v>19</v>
      </c>
      <c r="Q1349" s="6" t="s">
        <v>3657</v>
      </c>
      <c r="R1349" s="6" t="s">
        <v>3658</v>
      </c>
      <c r="S1349" s="6" t="s">
        <v>3670</v>
      </c>
      <c r="T1349" s="6" t="s">
        <v>3659</v>
      </c>
      <c r="V1349" s="211"/>
    </row>
    <row r="1350" spans="1:22" x14ac:dyDescent="0.25">
      <c r="A1350" s="6" t="s">
        <v>1223</v>
      </c>
      <c r="B1350" s="6" t="s">
        <v>1224</v>
      </c>
      <c r="C1350" s="6" t="s">
        <v>3660</v>
      </c>
      <c r="D1350" s="6">
        <v>5.88</v>
      </c>
      <c r="E1350" s="6">
        <v>4.24</v>
      </c>
      <c r="F1350" s="6">
        <v>6.42</v>
      </c>
      <c r="G1350" s="6">
        <v>7.71</v>
      </c>
      <c r="H1350" s="6">
        <v>8.3800000000000008</v>
      </c>
      <c r="I1350" s="6">
        <v>6.91</v>
      </c>
      <c r="J1350" s="6">
        <v>5.46</v>
      </c>
      <c r="K1350" s="6">
        <v>5.45</v>
      </c>
      <c r="L1350" s="6">
        <v>9.1199999999999992</v>
      </c>
      <c r="M1350" s="6">
        <v>10.58</v>
      </c>
      <c r="N1350" s="6">
        <v>8.64</v>
      </c>
      <c r="O1350" s="6">
        <v>5.35</v>
      </c>
      <c r="P1350" s="6" t="s">
        <v>19</v>
      </c>
      <c r="Q1350" s="6" t="s">
        <v>3661</v>
      </c>
      <c r="R1350" s="6" t="s">
        <v>3658</v>
      </c>
      <c r="S1350" s="6" t="s">
        <v>3659</v>
      </c>
      <c r="T1350" s="6" t="s">
        <v>3659</v>
      </c>
      <c r="V1350" s="211"/>
    </row>
    <row r="1351" spans="1:22" x14ac:dyDescent="0.25">
      <c r="A1351" s="6" t="s">
        <v>843</v>
      </c>
      <c r="B1351" s="6" t="s">
        <v>844</v>
      </c>
      <c r="C1351" s="6" t="s">
        <v>3660</v>
      </c>
      <c r="D1351" s="6">
        <v>0.03</v>
      </c>
      <c r="E1351" s="6">
        <v>0.06</v>
      </c>
      <c r="F1351" s="6">
        <v>0.04</v>
      </c>
      <c r="G1351" s="6">
        <v>0.1</v>
      </c>
      <c r="H1351" s="6">
        <v>0.12</v>
      </c>
      <c r="I1351" s="6">
        <v>0.16</v>
      </c>
      <c r="J1351" s="6">
        <v>0.18</v>
      </c>
      <c r="K1351" s="6">
        <v>0.14000000000000001</v>
      </c>
      <c r="L1351" s="6">
        <v>0.13</v>
      </c>
      <c r="M1351" s="6">
        <v>0.2</v>
      </c>
      <c r="N1351" s="6">
        <v>0.14000000000000001</v>
      </c>
      <c r="O1351" s="6">
        <v>0.17</v>
      </c>
      <c r="P1351" s="6" t="s">
        <v>19</v>
      </c>
      <c r="Q1351" s="6" t="s">
        <v>3661</v>
      </c>
      <c r="R1351" s="6" t="s">
        <v>3658</v>
      </c>
      <c r="S1351" s="6" t="s">
        <v>3659</v>
      </c>
      <c r="T1351" s="6" t="s">
        <v>3659</v>
      </c>
      <c r="V1351" s="211"/>
    </row>
    <row r="1352" spans="1:22" x14ac:dyDescent="0.25">
      <c r="A1352" s="6" t="s">
        <v>2435</v>
      </c>
      <c r="B1352" s="6" t="s">
        <v>2436</v>
      </c>
      <c r="C1352" s="6" t="s">
        <v>3660</v>
      </c>
      <c r="D1352" s="6">
        <v>27.5</v>
      </c>
      <c r="E1352" s="6">
        <v>27.5</v>
      </c>
      <c r="F1352" s="6">
        <v>27.5</v>
      </c>
      <c r="G1352" s="6">
        <v>27.5</v>
      </c>
      <c r="H1352" s="6">
        <v>27.5</v>
      </c>
      <c r="I1352" s="6">
        <v>27.5</v>
      </c>
      <c r="J1352" s="6">
        <v>27.5</v>
      </c>
      <c r="K1352" s="6">
        <v>27.5</v>
      </c>
      <c r="L1352" s="6">
        <v>27.5</v>
      </c>
      <c r="M1352" s="6">
        <v>27.5</v>
      </c>
      <c r="N1352" s="6">
        <v>27.5</v>
      </c>
      <c r="O1352" s="6">
        <v>27.5</v>
      </c>
      <c r="P1352" s="6" t="s">
        <v>20</v>
      </c>
      <c r="Q1352" s="6" t="s">
        <v>3661</v>
      </c>
      <c r="R1352" s="6" t="s">
        <v>3658</v>
      </c>
      <c r="S1352" s="6" t="s">
        <v>3659</v>
      </c>
      <c r="T1352" s="6" t="s">
        <v>3659</v>
      </c>
      <c r="V1352" s="211"/>
    </row>
    <row r="1353" spans="1:22" x14ac:dyDescent="0.25">
      <c r="A1353" s="6" t="s">
        <v>1957</v>
      </c>
      <c r="B1353" s="6" t="s">
        <v>1958</v>
      </c>
      <c r="C1353" s="6" t="s">
        <v>3660</v>
      </c>
      <c r="D1353" s="6">
        <v>19.38</v>
      </c>
      <c r="E1353" s="6">
        <v>19.41</v>
      </c>
      <c r="F1353" s="6">
        <v>17.690000000000001</v>
      </c>
      <c r="G1353" s="6">
        <v>13.13</v>
      </c>
      <c r="H1353" s="6">
        <v>14.56</v>
      </c>
      <c r="I1353" s="6">
        <v>15.79</v>
      </c>
      <c r="J1353" s="6">
        <v>15.39</v>
      </c>
      <c r="K1353" s="6">
        <v>15.67</v>
      </c>
      <c r="L1353" s="6">
        <v>15.53</v>
      </c>
      <c r="M1353" s="6">
        <v>13.83</v>
      </c>
      <c r="N1353" s="6">
        <v>14.22</v>
      </c>
      <c r="O1353" s="6">
        <v>15.16</v>
      </c>
      <c r="P1353" s="6" t="s">
        <v>19</v>
      </c>
      <c r="Q1353" s="6" t="s">
        <v>3661</v>
      </c>
      <c r="R1353" s="6" t="s">
        <v>3658</v>
      </c>
      <c r="S1353" s="6" t="s">
        <v>3659</v>
      </c>
      <c r="T1353" s="6" t="s">
        <v>3659</v>
      </c>
      <c r="V1353" s="211"/>
    </row>
    <row r="1354" spans="1:22" x14ac:dyDescent="0.25">
      <c r="A1354" s="6" t="s">
        <v>753</v>
      </c>
      <c r="B1354" s="6" t="s">
        <v>754</v>
      </c>
      <c r="C1354" s="6" t="s">
        <v>3660</v>
      </c>
      <c r="D1354" s="6">
        <v>47.7</v>
      </c>
      <c r="E1354" s="6">
        <v>47.7</v>
      </c>
      <c r="F1354" s="6">
        <v>47.7</v>
      </c>
      <c r="G1354" s="6">
        <v>47.7</v>
      </c>
      <c r="H1354" s="6">
        <v>47.7</v>
      </c>
      <c r="I1354" s="6">
        <v>47.7</v>
      </c>
      <c r="J1354" s="6">
        <v>47.7</v>
      </c>
      <c r="K1354" s="6">
        <v>47.7</v>
      </c>
      <c r="L1354" s="6">
        <v>47.7</v>
      </c>
      <c r="M1354" s="6">
        <v>47.7</v>
      </c>
      <c r="N1354" s="6">
        <v>47.7</v>
      </c>
      <c r="O1354" s="6">
        <v>47.7</v>
      </c>
      <c r="P1354" s="6" t="s">
        <v>20</v>
      </c>
      <c r="Q1354" s="6" t="s">
        <v>3661</v>
      </c>
      <c r="R1354" s="6" t="s">
        <v>3658</v>
      </c>
      <c r="S1354" s="6" t="s">
        <v>3659</v>
      </c>
      <c r="T1354" s="6" t="s">
        <v>3659</v>
      </c>
      <c r="V1354" s="211"/>
    </row>
    <row r="1355" spans="1:22" x14ac:dyDescent="0.25">
      <c r="A1355" s="6" t="s">
        <v>3325</v>
      </c>
      <c r="B1355" s="6" t="s">
        <v>3326</v>
      </c>
      <c r="C1355" s="6" t="s">
        <v>3660</v>
      </c>
      <c r="D1355" s="6">
        <v>30.45</v>
      </c>
      <c r="E1355" s="6">
        <v>29.25</v>
      </c>
      <c r="F1355" s="6">
        <v>30.01</v>
      </c>
      <c r="G1355" s="6">
        <v>30.41</v>
      </c>
      <c r="H1355" s="6">
        <v>29.23</v>
      </c>
      <c r="I1355" s="6">
        <v>30.45</v>
      </c>
      <c r="J1355" s="6">
        <v>30.51</v>
      </c>
      <c r="K1355" s="6">
        <v>30.37</v>
      </c>
      <c r="L1355" s="6">
        <v>30.31</v>
      </c>
      <c r="M1355" s="6">
        <v>29.71</v>
      </c>
      <c r="N1355" s="6">
        <v>30.43</v>
      </c>
      <c r="O1355" s="6">
        <v>29.96</v>
      </c>
      <c r="P1355" s="6" t="s">
        <v>19</v>
      </c>
      <c r="Q1355" s="6" t="s">
        <v>3661</v>
      </c>
      <c r="R1355" s="6" t="s">
        <v>3658</v>
      </c>
      <c r="S1355" s="6" t="s">
        <v>3659</v>
      </c>
      <c r="T1355" s="6" t="s">
        <v>3659</v>
      </c>
      <c r="V1355" s="211"/>
    </row>
    <row r="1356" spans="1:22" x14ac:dyDescent="0.25">
      <c r="A1356" s="6" t="s">
        <v>3203</v>
      </c>
      <c r="B1356" s="6" t="s">
        <v>3204</v>
      </c>
      <c r="C1356" s="6" t="s">
        <v>3660</v>
      </c>
      <c r="D1356" s="6">
        <v>0</v>
      </c>
      <c r="E1356" s="6">
        <v>0</v>
      </c>
      <c r="F1356" s="6">
        <v>0</v>
      </c>
      <c r="G1356" s="6">
        <v>0</v>
      </c>
      <c r="H1356" s="6">
        <v>0</v>
      </c>
      <c r="I1356" s="6">
        <v>0</v>
      </c>
      <c r="J1356" s="6">
        <v>0</v>
      </c>
      <c r="K1356" s="6">
        <v>0</v>
      </c>
      <c r="L1356" s="6">
        <v>0</v>
      </c>
      <c r="M1356" s="6">
        <v>0</v>
      </c>
      <c r="N1356" s="6">
        <v>0</v>
      </c>
      <c r="O1356" s="6">
        <v>0</v>
      </c>
      <c r="P1356" s="6" t="s">
        <v>19</v>
      </c>
      <c r="Q1356" s="6" t="s">
        <v>3661</v>
      </c>
      <c r="R1356" s="6" t="s">
        <v>3658</v>
      </c>
      <c r="S1356" s="6" t="s">
        <v>3659</v>
      </c>
      <c r="T1356" s="6" t="s">
        <v>3659</v>
      </c>
      <c r="V1356" s="211"/>
    </row>
    <row r="1357" spans="1:22" x14ac:dyDescent="0.25">
      <c r="A1357" s="6" t="s">
        <v>873</v>
      </c>
      <c r="B1357" s="6" t="s">
        <v>874</v>
      </c>
      <c r="C1357" s="6" t="s">
        <v>3672</v>
      </c>
      <c r="D1357" s="6">
        <v>9.9</v>
      </c>
      <c r="E1357" s="6">
        <v>9.1300000000000008</v>
      </c>
      <c r="F1357" s="6">
        <v>11.61</v>
      </c>
      <c r="G1357" s="6">
        <v>14.87</v>
      </c>
      <c r="H1357" s="6">
        <v>15.13</v>
      </c>
      <c r="I1357" s="6">
        <v>14.88</v>
      </c>
      <c r="J1357" s="6">
        <v>15.34</v>
      </c>
      <c r="K1357" s="6">
        <v>13.64</v>
      </c>
      <c r="L1357" s="6">
        <v>11.53</v>
      </c>
      <c r="M1357" s="6">
        <v>5.05</v>
      </c>
      <c r="N1357" s="6">
        <v>4.62</v>
      </c>
      <c r="O1357" s="6">
        <v>9.43</v>
      </c>
      <c r="P1357" s="6" t="s">
        <v>19</v>
      </c>
      <c r="Q1357" s="6" t="s">
        <v>3657</v>
      </c>
      <c r="R1357" s="6" t="s">
        <v>3658</v>
      </c>
      <c r="S1357" s="6" t="s">
        <v>3659</v>
      </c>
      <c r="T1357" s="6" t="s">
        <v>3659</v>
      </c>
      <c r="V1357" s="211"/>
    </row>
    <row r="1358" spans="1:22" x14ac:dyDescent="0.25">
      <c r="A1358" s="6" t="s">
        <v>1911</v>
      </c>
      <c r="B1358" s="6" t="s">
        <v>1912</v>
      </c>
      <c r="C1358" s="6" t="s">
        <v>3664</v>
      </c>
      <c r="D1358" s="6">
        <v>2.75</v>
      </c>
      <c r="E1358" s="6">
        <v>3.25</v>
      </c>
      <c r="F1358" s="6">
        <v>2.85</v>
      </c>
      <c r="G1358" s="6">
        <v>3.34</v>
      </c>
      <c r="H1358" s="6">
        <v>3</v>
      </c>
      <c r="I1358" s="6">
        <v>2.02</v>
      </c>
      <c r="J1358" s="6">
        <v>3.04</v>
      </c>
      <c r="K1358" s="6">
        <v>3.06</v>
      </c>
      <c r="L1358" s="6">
        <v>2.64</v>
      </c>
      <c r="M1358" s="6">
        <v>2.46</v>
      </c>
      <c r="N1358" s="6">
        <v>3.28</v>
      </c>
      <c r="O1358" s="6">
        <v>3.04</v>
      </c>
      <c r="P1358" s="6" t="s">
        <v>19</v>
      </c>
      <c r="Q1358" s="6" t="s">
        <v>3657</v>
      </c>
      <c r="R1358" s="6" t="s">
        <v>3658</v>
      </c>
      <c r="S1358" s="6" t="s">
        <v>3659</v>
      </c>
      <c r="T1358" s="6" t="s">
        <v>3659</v>
      </c>
      <c r="V1358" s="211"/>
    </row>
    <row r="1359" spans="1:22" x14ac:dyDescent="0.25">
      <c r="A1359" s="6" t="s">
        <v>3411</v>
      </c>
      <c r="B1359" s="6" t="s">
        <v>3412</v>
      </c>
      <c r="C1359" s="6" t="s">
        <v>3665</v>
      </c>
      <c r="D1359" s="6">
        <v>3.29</v>
      </c>
      <c r="E1359" s="6">
        <v>3.1</v>
      </c>
      <c r="F1359" s="6">
        <v>3.78</v>
      </c>
      <c r="G1359" s="6">
        <v>2.5</v>
      </c>
      <c r="H1359" s="6">
        <v>2.44</v>
      </c>
      <c r="I1359" s="6">
        <v>0.91</v>
      </c>
      <c r="J1359" s="6">
        <v>1.74</v>
      </c>
      <c r="K1359" s="6">
        <v>1.79</v>
      </c>
      <c r="L1359" s="6">
        <v>2.14</v>
      </c>
      <c r="M1359" s="6">
        <v>2.39</v>
      </c>
      <c r="N1359" s="6">
        <v>2.31</v>
      </c>
      <c r="O1359" s="6">
        <v>2.97</v>
      </c>
      <c r="P1359" s="6" t="s">
        <v>19</v>
      </c>
      <c r="Q1359" s="6" t="s">
        <v>3657</v>
      </c>
      <c r="R1359" s="6" t="s">
        <v>3658</v>
      </c>
      <c r="S1359" s="6" t="s">
        <v>3659</v>
      </c>
      <c r="T1359" s="6" t="s">
        <v>3659</v>
      </c>
      <c r="V1359" s="211"/>
    </row>
    <row r="1360" spans="1:22" x14ac:dyDescent="0.25">
      <c r="A1360" s="6" t="s">
        <v>2240</v>
      </c>
      <c r="B1360" s="6" t="s">
        <v>2241</v>
      </c>
      <c r="C1360" s="6" t="s">
        <v>3667</v>
      </c>
      <c r="D1360" s="6">
        <v>0.97</v>
      </c>
      <c r="E1360" s="6">
        <v>0.79</v>
      </c>
      <c r="F1360" s="6">
        <v>2.0699999999999998</v>
      </c>
      <c r="G1360" s="6">
        <v>2.34</v>
      </c>
      <c r="H1360" s="6">
        <v>2.98</v>
      </c>
      <c r="I1360" s="6">
        <v>1.36</v>
      </c>
      <c r="J1360" s="6">
        <v>3.89</v>
      </c>
      <c r="K1360" s="6">
        <v>3.48</v>
      </c>
      <c r="L1360" s="6">
        <v>2.89</v>
      </c>
      <c r="M1360" s="6">
        <v>2.6</v>
      </c>
      <c r="N1360" s="6">
        <v>0.74</v>
      </c>
      <c r="O1360" s="6">
        <v>0.42</v>
      </c>
      <c r="P1360" s="6" t="s">
        <v>19</v>
      </c>
      <c r="Q1360" s="6" t="s">
        <v>3657</v>
      </c>
      <c r="R1360" s="6" t="s">
        <v>3658</v>
      </c>
      <c r="S1360" s="6" t="s">
        <v>3659</v>
      </c>
      <c r="T1360" s="6" t="s">
        <v>3659</v>
      </c>
      <c r="V1360" s="211"/>
    </row>
    <row r="1361" spans="1:22" x14ac:dyDescent="0.25">
      <c r="A1361" s="6" t="s">
        <v>2817</v>
      </c>
      <c r="B1361" s="6" t="s">
        <v>3363</v>
      </c>
      <c r="C1361" s="6" t="s">
        <v>3667</v>
      </c>
      <c r="D1361" s="6">
        <v>2.96</v>
      </c>
      <c r="E1361" s="6">
        <v>2.16</v>
      </c>
      <c r="F1361" s="6">
        <v>1.8</v>
      </c>
      <c r="G1361" s="6">
        <v>1.92</v>
      </c>
      <c r="H1361" s="6">
        <v>5.48</v>
      </c>
      <c r="I1361" s="6">
        <v>4.84</v>
      </c>
      <c r="J1361" s="6">
        <v>4.3600000000000003</v>
      </c>
      <c r="K1361" s="6">
        <v>4.4000000000000004</v>
      </c>
      <c r="L1361" s="6">
        <v>1.4</v>
      </c>
      <c r="M1361" s="6">
        <v>1.2</v>
      </c>
      <c r="N1361" s="6">
        <v>2</v>
      </c>
      <c r="O1361" s="6">
        <v>2.64</v>
      </c>
      <c r="P1361" s="6" t="s">
        <v>20</v>
      </c>
      <c r="Q1361" s="6" t="s">
        <v>3657</v>
      </c>
      <c r="R1361" s="6" t="s">
        <v>3658</v>
      </c>
      <c r="S1361" s="6" t="s">
        <v>3659</v>
      </c>
      <c r="T1361" s="6" t="s">
        <v>3659</v>
      </c>
      <c r="V1361" s="211"/>
    </row>
    <row r="1362" spans="1:22" x14ac:dyDescent="0.25">
      <c r="A1362" s="6" t="s">
        <v>1713</v>
      </c>
      <c r="B1362" s="6" t="s">
        <v>1714</v>
      </c>
      <c r="C1362" s="6" t="s">
        <v>3665</v>
      </c>
      <c r="D1362" s="6">
        <v>5.84</v>
      </c>
      <c r="E1362" s="6">
        <v>6.62</v>
      </c>
      <c r="F1362" s="6">
        <v>7.63</v>
      </c>
      <c r="G1362" s="6">
        <v>5.63</v>
      </c>
      <c r="H1362" s="6">
        <v>8.32</v>
      </c>
      <c r="I1362" s="6">
        <v>12.77</v>
      </c>
      <c r="J1362" s="6">
        <v>12.01</v>
      </c>
      <c r="K1362" s="6">
        <v>11.16</v>
      </c>
      <c r="L1362" s="6">
        <v>11.38</v>
      </c>
      <c r="M1362" s="6">
        <v>5.97</v>
      </c>
      <c r="N1362" s="6">
        <v>6.64</v>
      </c>
      <c r="O1362" s="6">
        <v>6.05</v>
      </c>
      <c r="P1362" s="6" t="s">
        <v>19</v>
      </c>
      <c r="Q1362" s="6" t="s">
        <v>3657</v>
      </c>
      <c r="R1362" s="6" t="s">
        <v>3658</v>
      </c>
      <c r="S1362" s="6" t="s">
        <v>3659</v>
      </c>
      <c r="T1362" s="6" t="s">
        <v>3659</v>
      </c>
      <c r="V1362" s="211"/>
    </row>
    <row r="1363" spans="1:22" x14ac:dyDescent="0.25">
      <c r="A1363" s="6" t="s">
        <v>420</v>
      </c>
      <c r="B1363" s="6" t="s">
        <v>421</v>
      </c>
      <c r="C1363" s="6" t="s">
        <v>3665</v>
      </c>
      <c r="D1363" s="6">
        <v>1.2</v>
      </c>
      <c r="E1363" s="6">
        <v>1.57</v>
      </c>
      <c r="F1363" s="6">
        <v>2.4300000000000002</v>
      </c>
      <c r="G1363" s="6">
        <v>2.8</v>
      </c>
      <c r="H1363" s="6">
        <v>1.84</v>
      </c>
      <c r="I1363" s="6">
        <v>0.38</v>
      </c>
      <c r="J1363" s="6">
        <v>0</v>
      </c>
      <c r="K1363" s="6">
        <v>0</v>
      </c>
      <c r="L1363" s="6">
        <v>0</v>
      </c>
      <c r="M1363" s="6">
        <v>0</v>
      </c>
      <c r="N1363" s="6">
        <v>0.08</v>
      </c>
      <c r="O1363" s="6">
        <v>0.09</v>
      </c>
      <c r="P1363" s="6" t="s">
        <v>19</v>
      </c>
      <c r="Q1363" s="6" t="s">
        <v>3657</v>
      </c>
      <c r="R1363" s="6" t="s">
        <v>3658</v>
      </c>
      <c r="S1363" s="6" t="s">
        <v>3659</v>
      </c>
      <c r="T1363" s="6" t="s">
        <v>3659</v>
      </c>
      <c r="V1363" s="211"/>
    </row>
    <row r="1364" spans="1:22" x14ac:dyDescent="0.25">
      <c r="A1364" s="6" t="s">
        <v>1639</v>
      </c>
      <c r="B1364" s="6" t="s">
        <v>1640</v>
      </c>
      <c r="C1364" s="6" t="s">
        <v>3667</v>
      </c>
      <c r="D1364" s="6">
        <v>5.34</v>
      </c>
      <c r="E1364" s="6">
        <v>5.44</v>
      </c>
      <c r="F1364" s="6">
        <v>6.04</v>
      </c>
      <c r="G1364" s="6">
        <v>4.8600000000000003</v>
      </c>
      <c r="H1364" s="6">
        <v>8.4</v>
      </c>
      <c r="I1364" s="6">
        <v>9.36</v>
      </c>
      <c r="J1364" s="6">
        <v>9.7100000000000009</v>
      </c>
      <c r="K1364" s="6">
        <v>9.48</v>
      </c>
      <c r="L1364" s="6">
        <v>9.19</v>
      </c>
      <c r="M1364" s="6">
        <v>5.85</v>
      </c>
      <c r="N1364" s="6">
        <v>5.95</v>
      </c>
      <c r="O1364" s="6">
        <v>6.15</v>
      </c>
      <c r="P1364" s="6" t="s">
        <v>19</v>
      </c>
      <c r="Q1364" s="6" t="s">
        <v>3657</v>
      </c>
      <c r="R1364" s="6" t="s">
        <v>3658</v>
      </c>
      <c r="S1364" s="6" t="s">
        <v>3659</v>
      </c>
      <c r="T1364" s="6" t="s">
        <v>3659</v>
      </c>
      <c r="V1364" s="211"/>
    </row>
    <row r="1365" spans="1:22" x14ac:dyDescent="0.25">
      <c r="A1365" s="6" t="s">
        <v>1679</v>
      </c>
      <c r="B1365" s="6" t="s">
        <v>1680</v>
      </c>
      <c r="C1365" s="6" t="s">
        <v>3665</v>
      </c>
      <c r="D1365" s="6">
        <v>14.1</v>
      </c>
      <c r="E1365" s="6">
        <v>14.52</v>
      </c>
      <c r="F1365" s="6">
        <v>15.58</v>
      </c>
      <c r="G1365" s="6">
        <v>12.02</v>
      </c>
      <c r="H1365" s="6">
        <v>17.75</v>
      </c>
      <c r="I1365" s="6">
        <v>18.190000000000001</v>
      </c>
      <c r="J1365" s="6">
        <v>17.059999999999999</v>
      </c>
      <c r="K1365" s="6">
        <v>18.170000000000002</v>
      </c>
      <c r="L1365" s="6">
        <v>18.37</v>
      </c>
      <c r="M1365" s="6">
        <v>14.75</v>
      </c>
      <c r="N1365" s="6">
        <v>9.14</v>
      </c>
      <c r="O1365" s="6">
        <v>14.85</v>
      </c>
      <c r="P1365" s="6" t="s">
        <v>19</v>
      </c>
      <c r="Q1365" s="6" t="s">
        <v>3657</v>
      </c>
      <c r="R1365" s="6" t="s">
        <v>3658</v>
      </c>
      <c r="S1365" s="6" t="s">
        <v>3659</v>
      </c>
      <c r="T1365" s="6" t="s">
        <v>3659</v>
      </c>
      <c r="V1365" s="211"/>
    </row>
    <row r="1366" spans="1:22" x14ac:dyDescent="0.25">
      <c r="A1366" s="6" t="s">
        <v>119</v>
      </c>
      <c r="B1366" s="6" t="s">
        <v>1650</v>
      </c>
      <c r="C1366" s="6" t="s">
        <v>3665</v>
      </c>
      <c r="D1366" s="6">
        <v>6</v>
      </c>
      <c r="E1366" s="6">
        <v>6</v>
      </c>
      <c r="F1366" s="6">
        <v>6</v>
      </c>
      <c r="G1366" s="6">
        <v>6</v>
      </c>
      <c r="H1366" s="6">
        <v>6</v>
      </c>
      <c r="I1366" s="6">
        <v>6</v>
      </c>
      <c r="J1366" s="6">
        <v>6</v>
      </c>
      <c r="K1366" s="6">
        <v>6</v>
      </c>
      <c r="L1366" s="6">
        <v>6</v>
      </c>
      <c r="M1366" s="6">
        <v>6</v>
      </c>
      <c r="N1366" s="6">
        <v>6</v>
      </c>
      <c r="O1366" s="6">
        <v>6</v>
      </c>
      <c r="P1366" s="6" t="s">
        <v>20</v>
      </c>
      <c r="Q1366" s="6" t="s">
        <v>3657</v>
      </c>
      <c r="R1366" s="6" t="s">
        <v>3658</v>
      </c>
      <c r="S1366" s="6" t="s">
        <v>3659</v>
      </c>
      <c r="T1366" s="6" t="s">
        <v>3659</v>
      </c>
      <c r="V1366" s="211"/>
    </row>
    <row r="1367" spans="1:22" x14ac:dyDescent="0.25">
      <c r="A1367" s="6" t="s">
        <v>1748</v>
      </c>
      <c r="B1367" s="6" t="s">
        <v>1749</v>
      </c>
      <c r="C1367" s="6" t="s">
        <v>3672</v>
      </c>
      <c r="D1367" s="6">
        <v>1.21</v>
      </c>
      <c r="E1367" s="6">
        <v>0.7</v>
      </c>
      <c r="F1367" s="6">
        <v>1.07</v>
      </c>
      <c r="G1367" s="6">
        <v>1.86</v>
      </c>
      <c r="H1367" s="6">
        <v>2.23</v>
      </c>
      <c r="I1367" s="6">
        <v>2.2999999999999998</v>
      </c>
      <c r="J1367" s="6">
        <v>2.5099999999999998</v>
      </c>
      <c r="K1367" s="6">
        <v>2.87</v>
      </c>
      <c r="L1367" s="6">
        <v>2.65</v>
      </c>
      <c r="M1367" s="6">
        <v>1.86</v>
      </c>
      <c r="N1367" s="6">
        <v>1.77</v>
      </c>
      <c r="O1367" s="6">
        <v>1.48</v>
      </c>
      <c r="P1367" s="6" t="s">
        <v>19</v>
      </c>
      <c r="Q1367" s="6" t="s">
        <v>3657</v>
      </c>
      <c r="R1367" s="6" t="s">
        <v>3658</v>
      </c>
      <c r="S1367" s="6" t="s">
        <v>3659</v>
      </c>
      <c r="T1367" s="6" t="s">
        <v>3659</v>
      </c>
      <c r="V1367" s="211"/>
    </row>
    <row r="1368" spans="1:22" x14ac:dyDescent="0.25">
      <c r="A1368" s="6" t="s">
        <v>580</v>
      </c>
      <c r="B1368" s="6" t="s">
        <v>581</v>
      </c>
      <c r="C1368" s="6" t="s">
        <v>3665</v>
      </c>
      <c r="D1368" s="6">
        <v>5.92</v>
      </c>
      <c r="E1368" s="6">
        <v>3.4</v>
      </c>
      <c r="F1368" s="6">
        <v>7.82</v>
      </c>
      <c r="G1368" s="6">
        <v>4.9800000000000004</v>
      </c>
      <c r="H1368" s="6">
        <v>12.94</v>
      </c>
      <c r="I1368" s="6">
        <v>18.21</v>
      </c>
      <c r="J1368" s="6">
        <v>18.440000000000001</v>
      </c>
      <c r="K1368" s="6">
        <v>18.16</v>
      </c>
      <c r="L1368" s="6">
        <v>18.09</v>
      </c>
      <c r="M1368" s="6">
        <v>9.65</v>
      </c>
      <c r="N1368" s="6">
        <v>5.64</v>
      </c>
      <c r="O1368" s="6">
        <v>8.0500000000000007</v>
      </c>
      <c r="P1368" s="6" t="s">
        <v>19</v>
      </c>
      <c r="Q1368" s="6" t="s">
        <v>3657</v>
      </c>
      <c r="R1368" s="6" t="s">
        <v>3658</v>
      </c>
      <c r="S1368" s="6" t="s">
        <v>3659</v>
      </c>
      <c r="T1368" s="6" t="s">
        <v>3659</v>
      </c>
      <c r="V1368" s="211"/>
    </row>
    <row r="1369" spans="1:22" x14ac:dyDescent="0.25">
      <c r="A1369" s="6" t="s">
        <v>2342</v>
      </c>
      <c r="B1369" s="6" t="s">
        <v>2343</v>
      </c>
      <c r="C1369" s="6" t="s">
        <v>3672</v>
      </c>
      <c r="D1369" s="6">
        <v>4.87</v>
      </c>
      <c r="E1369" s="6">
        <v>3.9</v>
      </c>
      <c r="F1369" s="6">
        <v>5.18</v>
      </c>
      <c r="G1369" s="6">
        <v>5.09</v>
      </c>
      <c r="H1369" s="6">
        <v>4.62</v>
      </c>
      <c r="I1369" s="6">
        <v>4.83</v>
      </c>
      <c r="J1369" s="6">
        <v>2.77</v>
      </c>
      <c r="K1369" s="6">
        <v>0.09</v>
      </c>
      <c r="L1369" s="6">
        <v>2.66</v>
      </c>
      <c r="M1369" s="6">
        <v>2.68</v>
      </c>
      <c r="N1369" s="6">
        <v>2.68</v>
      </c>
      <c r="O1369" s="6">
        <v>4.09</v>
      </c>
      <c r="P1369" s="6" t="s">
        <v>19</v>
      </c>
      <c r="Q1369" s="6" t="s">
        <v>3657</v>
      </c>
      <c r="R1369" s="6" t="s">
        <v>3658</v>
      </c>
      <c r="S1369" s="6" t="s">
        <v>3659</v>
      </c>
      <c r="T1369" s="6" t="s">
        <v>3659</v>
      </c>
      <c r="V1369" s="211"/>
    </row>
    <row r="1370" spans="1:22" x14ac:dyDescent="0.25">
      <c r="A1370" s="6" t="s">
        <v>3632</v>
      </c>
      <c r="B1370" s="6" t="s">
        <v>3633</v>
      </c>
      <c r="C1370" s="6" t="s">
        <v>3660</v>
      </c>
      <c r="D1370" s="6">
        <v>0</v>
      </c>
      <c r="E1370" s="6">
        <v>0</v>
      </c>
      <c r="F1370" s="6">
        <v>0</v>
      </c>
      <c r="G1370" s="6">
        <v>0</v>
      </c>
      <c r="H1370" s="6">
        <v>0</v>
      </c>
      <c r="I1370" s="6">
        <v>0</v>
      </c>
      <c r="J1370" s="6">
        <v>0</v>
      </c>
      <c r="K1370" s="6">
        <v>0</v>
      </c>
      <c r="L1370" s="6">
        <v>0</v>
      </c>
      <c r="M1370" s="6">
        <v>0</v>
      </c>
      <c r="N1370" s="6">
        <v>0</v>
      </c>
      <c r="O1370" s="6">
        <v>0</v>
      </c>
      <c r="P1370" s="6" t="s">
        <v>19</v>
      </c>
      <c r="Q1370" s="6" t="s">
        <v>3661</v>
      </c>
      <c r="R1370" s="6" t="s">
        <v>3663</v>
      </c>
      <c r="S1370" s="6" t="s">
        <v>3659</v>
      </c>
      <c r="T1370" s="6" t="s">
        <v>3659</v>
      </c>
      <c r="V1370" s="211"/>
    </row>
    <row r="1371" spans="1:22" x14ac:dyDescent="0.25">
      <c r="A1371" s="6" t="s">
        <v>986</v>
      </c>
      <c r="B1371" s="6" t="s">
        <v>987</v>
      </c>
      <c r="C1371" s="6" t="s">
        <v>3660</v>
      </c>
      <c r="D1371" s="6">
        <v>0.1</v>
      </c>
      <c r="E1371" s="6">
        <v>0.18</v>
      </c>
      <c r="F1371" s="6">
        <v>0.18</v>
      </c>
      <c r="G1371" s="6">
        <v>0.18</v>
      </c>
      <c r="H1371" s="6">
        <v>0.18</v>
      </c>
      <c r="I1371" s="6">
        <v>0.18</v>
      </c>
      <c r="J1371" s="6">
        <v>0.18</v>
      </c>
      <c r="K1371" s="6">
        <v>0.18</v>
      </c>
      <c r="L1371" s="6">
        <v>0.18</v>
      </c>
      <c r="M1371" s="6">
        <v>0.14000000000000001</v>
      </c>
      <c r="N1371" s="6">
        <v>0.04</v>
      </c>
      <c r="O1371" s="6">
        <v>0.01</v>
      </c>
      <c r="P1371" s="6" t="s">
        <v>19</v>
      </c>
      <c r="Q1371" s="6" t="s">
        <v>3661</v>
      </c>
      <c r="R1371" s="6" t="s">
        <v>3658</v>
      </c>
      <c r="S1371" s="6" t="s">
        <v>3659</v>
      </c>
      <c r="T1371" s="6" t="s">
        <v>3659</v>
      </c>
      <c r="V1371" s="211"/>
    </row>
    <row r="1372" spans="1:22" x14ac:dyDescent="0.25">
      <c r="A1372" s="6" t="s">
        <v>2159</v>
      </c>
      <c r="B1372" s="6" t="s">
        <v>2160</v>
      </c>
      <c r="C1372" s="6" t="s">
        <v>3660</v>
      </c>
      <c r="D1372" s="6">
        <v>0</v>
      </c>
      <c r="E1372" s="6">
        <v>0</v>
      </c>
      <c r="F1372" s="6">
        <v>0</v>
      </c>
      <c r="G1372" s="6">
        <v>0</v>
      </c>
      <c r="H1372" s="6">
        <v>0</v>
      </c>
      <c r="I1372" s="6">
        <v>0</v>
      </c>
      <c r="J1372" s="6">
        <v>0</v>
      </c>
      <c r="K1372" s="6">
        <v>0</v>
      </c>
      <c r="L1372" s="6">
        <v>0</v>
      </c>
      <c r="M1372" s="6">
        <v>0</v>
      </c>
      <c r="N1372" s="6">
        <v>0</v>
      </c>
      <c r="O1372" s="6">
        <v>0</v>
      </c>
      <c r="P1372" s="6" t="s">
        <v>19</v>
      </c>
      <c r="Q1372" s="6" t="s">
        <v>3661</v>
      </c>
      <c r="R1372" s="6" t="s">
        <v>3658</v>
      </c>
      <c r="S1372" s="6" t="s">
        <v>3659</v>
      </c>
      <c r="T1372" s="6" t="s">
        <v>3659</v>
      </c>
      <c r="V1372" s="211"/>
    </row>
    <row r="1373" spans="1:22" x14ac:dyDescent="0.25">
      <c r="A1373" s="6" t="s">
        <v>841</v>
      </c>
      <c r="B1373" s="6" t="s">
        <v>842</v>
      </c>
      <c r="C1373" s="6" t="s">
        <v>3660</v>
      </c>
      <c r="D1373" s="6">
        <v>0</v>
      </c>
      <c r="E1373" s="6">
        <v>0</v>
      </c>
      <c r="F1373" s="6">
        <v>0</v>
      </c>
      <c r="G1373" s="6">
        <v>0.26</v>
      </c>
      <c r="H1373" s="6">
        <v>0.68</v>
      </c>
      <c r="I1373" s="6">
        <v>0.6</v>
      </c>
      <c r="J1373" s="6">
        <v>0.6</v>
      </c>
      <c r="K1373" s="6">
        <v>0.44</v>
      </c>
      <c r="L1373" s="6">
        <v>0</v>
      </c>
      <c r="M1373" s="6">
        <v>0</v>
      </c>
      <c r="N1373" s="6">
        <v>0</v>
      </c>
      <c r="O1373" s="6">
        <v>0</v>
      </c>
      <c r="P1373" s="6" t="s">
        <v>19</v>
      </c>
      <c r="Q1373" s="6" t="s">
        <v>3661</v>
      </c>
      <c r="R1373" s="6" t="s">
        <v>3658</v>
      </c>
      <c r="S1373" s="6" t="s">
        <v>3659</v>
      </c>
      <c r="T1373" s="6" t="s">
        <v>3659</v>
      </c>
      <c r="V1373" s="211"/>
    </row>
    <row r="1374" spans="1:22" x14ac:dyDescent="0.25">
      <c r="A1374" s="6" t="s">
        <v>3588</v>
      </c>
      <c r="B1374" s="6" t="s">
        <v>3589</v>
      </c>
      <c r="C1374" s="6" t="s">
        <v>3668</v>
      </c>
      <c r="D1374" s="6">
        <v>1.1100000000000001</v>
      </c>
      <c r="E1374" s="6">
        <v>1.1499999999999999</v>
      </c>
      <c r="F1374" s="6">
        <v>0.98</v>
      </c>
      <c r="G1374" s="6">
        <v>0.96</v>
      </c>
      <c r="H1374" s="6">
        <v>0.99</v>
      </c>
      <c r="I1374" s="6">
        <v>0.79</v>
      </c>
      <c r="J1374" s="6">
        <v>0.84</v>
      </c>
      <c r="K1374" s="6">
        <v>0.76</v>
      </c>
      <c r="L1374" s="6">
        <v>0.9</v>
      </c>
      <c r="M1374" s="6">
        <v>0.93</v>
      </c>
      <c r="N1374" s="6">
        <v>0.98</v>
      </c>
      <c r="O1374" s="6">
        <v>1.03</v>
      </c>
      <c r="P1374" s="6" t="s">
        <v>19</v>
      </c>
      <c r="Q1374" s="6" t="s">
        <v>3657</v>
      </c>
      <c r="R1374" s="6" t="s">
        <v>3658</v>
      </c>
      <c r="S1374" s="6" t="s">
        <v>3659</v>
      </c>
      <c r="T1374" s="6" t="s">
        <v>3659</v>
      </c>
      <c r="V1374" s="211"/>
    </row>
    <row r="1375" spans="1:22" x14ac:dyDescent="0.25">
      <c r="A1375" s="6" t="s">
        <v>557</v>
      </c>
      <c r="B1375" s="6" t="s">
        <v>558</v>
      </c>
      <c r="C1375" s="6" t="s">
        <v>3672</v>
      </c>
      <c r="D1375" s="6">
        <v>57.26</v>
      </c>
      <c r="E1375" s="6">
        <v>52</v>
      </c>
      <c r="F1375" s="6">
        <v>52</v>
      </c>
      <c r="G1375" s="6">
        <v>36</v>
      </c>
      <c r="H1375" s="6">
        <v>51.8</v>
      </c>
      <c r="I1375" s="6">
        <v>55.4</v>
      </c>
      <c r="J1375" s="6">
        <v>60.8</v>
      </c>
      <c r="K1375" s="6">
        <v>62.8</v>
      </c>
      <c r="L1375" s="6">
        <v>59.39</v>
      </c>
      <c r="M1375" s="6">
        <v>23.35</v>
      </c>
      <c r="N1375" s="6">
        <v>0</v>
      </c>
      <c r="O1375" s="6">
        <v>66.7</v>
      </c>
      <c r="P1375" s="6" t="s">
        <v>20</v>
      </c>
      <c r="Q1375" s="6" t="s">
        <v>3657</v>
      </c>
      <c r="R1375" s="6" t="s">
        <v>3658</v>
      </c>
      <c r="S1375" s="6" t="s">
        <v>3659</v>
      </c>
      <c r="T1375" s="6" t="s">
        <v>3659</v>
      </c>
      <c r="V1375" s="211"/>
    </row>
    <row r="1376" spans="1:22" x14ac:dyDescent="0.25">
      <c r="A1376" s="6" t="s">
        <v>338</v>
      </c>
      <c r="B1376" s="6" t="s">
        <v>339</v>
      </c>
      <c r="C1376" s="6" t="s">
        <v>3666</v>
      </c>
      <c r="D1376" s="6">
        <v>49.65</v>
      </c>
      <c r="E1376" s="6">
        <v>49.65</v>
      </c>
      <c r="F1376" s="6">
        <v>49.65</v>
      </c>
      <c r="G1376" s="6">
        <v>49.65</v>
      </c>
      <c r="H1376" s="6">
        <v>49.65</v>
      </c>
      <c r="I1376" s="6">
        <v>49.65</v>
      </c>
      <c r="J1376" s="6">
        <v>49.65</v>
      </c>
      <c r="K1376" s="6">
        <v>49.65</v>
      </c>
      <c r="L1376" s="6">
        <v>49.65</v>
      </c>
      <c r="M1376" s="6">
        <v>49.65</v>
      </c>
      <c r="N1376" s="6">
        <v>49.65</v>
      </c>
      <c r="O1376" s="6">
        <v>49.65</v>
      </c>
      <c r="P1376" s="6" t="s">
        <v>20</v>
      </c>
      <c r="Q1376" s="6" t="s">
        <v>3661</v>
      </c>
      <c r="R1376" s="6" t="s">
        <v>3658</v>
      </c>
      <c r="S1376" s="6" t="s">
        <v>3659</v>
      </c>
      <c r="T1376" s="6" t="s">
        <v>3659</v>
      </c>
      <c r="V1376" s="211"/>
    </row>
    <row r="1377" spans="1:22" x14ac:dyDescent="0.25">
      <c r="A1377" s="6" t="s">
        <v>2141</v>
      </c>
      <c r="B1377" s="6" t="s">
        <v>2142</v>
      </c>
      <c r="C1377" s="6" t="s">
        <v>3666</v>
      </c>
      <c r="D1377" s="6">
        <v>49.65</v>
      </c>
      <c r="E1377" s="6">
        <v>49.65</v>
      </c>
      <c r="F1377" s="6">
        <v>49.65</v>
      </c>
      <c r="G1377" s="6">
        <v>49.65</v>
      </c>
      <c r="H1377" s="6">
        <v>49.65</v>
      </c>
      <c r="I1377" s="6">
        <v>49.65</v>
      </c>
      <c r="J1377" s="6">
        <v>49.65</v>
      </c>
      <c r="K1377" s="6">
        <v>49.65</v>
      </c>
      <c r="L1377" s="6">
        <v>49.65</v>
      </c>
      <c r="M1377" s="6">
        <v>49.65</v>
      </c>
      <c r="N1377" s="6">
        <v>49.65</v>
      </c>
      <c r="O1377" s="6">
        <v>49.65</v>
      </c>
      <c r="P1377" s="6" t="s">
        <v>20</v>
      </c>
      <c r="Q1377" s="6" t="s">
        <v>3661</v>
      </c>
      <c r="R1377" s="6" t="s">
        <v>3658</v>
      </c>
      <c r="S1377" s="6" t="s">
        <v>3659</v>
      </c>
      <c r="T1377" s="6" t="s">
        <v>3659</v>
      </c>
      <c r="V1377" s="211"/>
    </row>
    <row r="1378" spans="1:22" x14ac:dyDescent="0.25">
      <c r="A1378" s="6" t="s">
        <v>3707</v>
      </c>
      <c r="B1378" s="6" t="s">
        <v>3708</v>
      </c>
      <c r="C1378" s="6" t="s">
        <v>3668</v>
      </c>
      <c r="D1378" s="6">
        <v>0.04</v>
      </c>
      <c r="E1378" s="6">
        <v>0.05</v>
      </c>
      <c r="F1378" s="6">
        <v>0.13</v>
      </c>
      <c r="G1378" s="6">
        <v>0.14000000000000001</v>
      </c>
      <c r="H1378" s="6">
        <v>0.04</v>
      </c>
      <c r="I1378" s="6">
        <v>0</v>
      </c>
      <c r="J1378" s="6">
        <v>0.06</v>
      </c>
      <c r="K1378" s="6">
        <v>0.04</v>
      </c>
      <c r="L1378" s="6">
        <v>0.03</v>
      </c>
      <c r="M1378" s="6">
        <v>0.11</v>
      </c>
      <c r="N1378" s="6">
        <v>0.09</v>
      </c>
      <c r="O1378" s="6">
        <v>0.14000000000000001</v>
      </c>
      <c r="P1378" s="6" t="s">
        <v>19</v>
      </c>
      <c r="Q1378" s="6" t="s">
        <v>3657</v>
      </c>
      <c r="R1378" s="6" t="s">
        <v>3658</v>
      </c>
      <c r="S1378" s="6" t="s">
        <v>3659</v>
      </c>
      <c r="T1378" s="6" t="s">
        <v>3659</v>
      </c>
      <c r="V1378" s="211"/>
    </row>
    <row r="1379" spans="1:22" x14ac:dyDescent="0.25">
      <c r="A1379" s="6" t="s">
        <v>2299</v>
      </c>
      <c r="B1379" s="6" t="s">
        <v>2300</v>
      </c>
      <c r="C1379" s="6" t="s">
        <v>3667</v>
      </c>
      <c r="D1379" s="6">
        <v>49.5</v>
      </c>
      <c r="E1379" s="6">
        <v>49.5</v>
      </c>
      <c r="F1379" s="6">
        <v>49.5</v>
      </c>
      <c r="G1379" s="6">
        <v>49.5</v>
      </c>
      <c r="H1379" s="6">
        <v>49.5</v>
      </c>
      <c r="I1379" s="6">
        <v>49.5</v>
      </c>
      <c r="J1379" s="6">
        <v>49.5</v>
      </c>
      <c r="K1379" s="6">
        <v>49.5</v>
      </c>
      <c r="L1379" s="6">
        <v>49.5</v>
      </c>
      <c r="M1379" s="6">
        <v>49.5</v>
      </c>
      <c r="N1379" s="6">
        <v>49.5</v>
      </c>
      <c r="O1379" s="6">
        <v>49.5</v>
      </c>
      <c r="P1379" s="6" t="s">
        <v>20</v>
      </c>
      <c r="Q1379" s="6" t="s">
        <v>3657</v>
      </c>
      <c r="R1379" s="6" t="s">
        <v>3658</v>
      </c>
      <c r="S1379" s="6" t="s">
        <v>3659</v>
      </c>
      <c r="T1379" s="6" t="s">
        <v>3659</v>
      </c>
      <c r="V1379" s="211"/>
    </row>
    <row r="1380" spans="1:22" x14ac:dyDescent="0.25">
      <c r="A1380" s="6" t="s">
        <v>775</v>
      </c>
      <c r="B1380" s="6" t="s">
        <v>776</v>
      </c>
      <c r="C1380" s="6" t="s">
        <v>3672</v>
      </c>
      <c r="D1380" s="6">
        <v>12.11</v>
      </c>
      <c r="E1380" s="6">
        <v>18.36</v>
      </c>
      <c r="F1380" s="6">
        <v>18.2</v>
      </c>
      <c r="G1380" s="6">
        <v>18</v>
      </c>
      <c r="H1380" s="6">
        <v>18.100000000000001</v>
      </c>
      <c r="I1380" s="6">
        <v>19.100000000000001</v>
      </c>
      <c r="J1380" s="6">
        <v>18.5</v>
      </c>
      <c r="K1380" s="6">
        <v>18.010000000000002</v>
      </c>
      <c r="L1380" s="6">
        <v>17.7</v>
      </c>
      <c r="M1380" s="6">
        <v>18</v>
      </c>
      <c r="N1380" s="6">
        <v>18.399999999999999</v>
      </c>
      <c r="O1380" s="6">
        <v>18</v>
      </c>
      <c r="P1380" s="6" t="s">
        <v>19</v>
      </c>
      <c r="Q1380" s="6" t="s">
        <v>3657</v>
      </c>
      <c r="R1380" s="6" t="s">
        <v>3658</v>
      </c>
      <c r="S1380" s="6" t="s">
        <v>3659</v>
      </c>
      <c r="T1380" s="6" t="s">
        <v>3659</v>
      </c>
      <c r="V1380" s="211"/>
    </row>
    <row r="1381" spans="1:22" x14ac:dyDescent="0.25">
      <c r="A1381" s="6" t="s">
        <v>600</v>
      </c>
      <c r="B1381" s="6" t="s">
        <v>601</v>
      </c>
      <c r="C1381" s="6" t="s">
        <v>3668</v>
      </c>
      <c r="D1381" s="6">
        <v>0.81</v>
      </c>
      <c r="E1381" s="6">
        <v>3.57</v>
      </c>
      <c r="F1381" s="6">
        <v>0.03</v>
      </c>
      <c r="G1381" s="6">
        <v>0</v>
      </c>
      <c r="H1381" s="6">
        <v>0</v>
      </c>
      <c r="I1381" s="6">
        <v>0</v>
      </c>
      <c r="J1381" s="6">
        <v>0.26</v>
      </c>
      <c r="K1381" s="6">
        <v>0</v>
      </c>
      <c r="L1381" s="6">
        <v>0</v>
      </c>
      <c r="M1381" s="6">
        <v>0.17</v>
      </c>
      <c r="N1381" s="6">
        <v>0.01</v>
      </c>
      <c r="O1381" s="6">
        <v>0.02</v>
      </c>
      <c r="P1381" s="6" t="s">
        <v>19</v>
      </c>
      <c r="Q1381" s="6" t="s">
        <v>3657</v>
      </c>
      <c r="R1381" s="6" t="s">
        <v>3658</v>
      </c>
      <c r="S1381" s="6" t="s">
        <v>3659</v>
      </c>
      <c r="T1381" s="6" t="s">
        <v>3659</v>
      </c>
      <c r="V1381" s="211"/>
    </row>
    <row r="1382" spans="1:22" x14ac:dyDescent="0.25">
      <c r="A1382" s="6" t="s">
        <v>1256</v>
      </c>
      <c r="B1382" s="6" t="s">
        <v>1257</v>
      </c>
      <c r="C1382" s="6" t="s">
        <v>3662</v>
      </c>
      <c r="D1382" s="6">
        <v>0.06</v>
      </c>
      <c r="E1382" s="6">
        <v>0.08</v>
      </c>
      <c r="F1382" s="6">
        <v>0.18</v>
      </c>
      <c r="G1382" s="6">
        <v>0.38</v>
      </c>
      <c r="H1382" s="6">
        <v>0.44</v>
      </c>
      <c r="I1382" s="6">
        <v>0.41</v>
      </c>
      <c r="J1382" s="6">
        <v>0.4</v>
      </c>
      <c r="K1382" s="6">
        <v>0.38</v>
      </c>
      <c r="L1382" s="6">
        <v>0.28000000000000003</v>
      </c>
      <c r="M1382" s="6">
        <v>0.22</v>
      </c>
      <c r="N1382" s="6">
        <v>0.01</v>
      </c>
      <c r="O1382" s="6">
        <v>0</v>
      </c>
      <c r="P1382" s="6" t="s">
        <v>19</v>
      </c>
      <c r="Q1382" s="6" t="s">
        <v>3657</v>
      </c>
      <c r="R1382" s="6" t="s">
        <v>3658</v>
      </c>
      <c r="S1382" s="6" t="s">
        <v>3659</v>
      </c>
      <c r="T1382" s="6" t="s">
        <v>3659</v>
      </c>
      <c r="V1382" s="211"/>
    </row>
    <row r="1383" spans="1:22" x14ac:dyDescent="0.25">
      <c r="A1383" s="6" t="s">
        <v>2933</v>
      </c>
      <c r="B1383" s="6" t="s">
        <v>2934</v>
      </c>
      <c r="C1383" s="6" t="s">
        <v>3662</v>
      </c>
      <c r="D1383" s="6">
        <v>0</v>
      </c>
      <c r="E1383" s="6">
        <v>0</v>
      </c>
      <c r="F1383" s="6">
        <v>0</v>
      </c>
      <c r="G1383" s="6">
        <v>0.11</v>
      </c>
      <c r="H1383" s="6">
        <v>0.23</v>
      </c>
      <c r="I1383" s="6">
        <v>0.3</v>
      </c>
      <c r="J1383" s="6">
        <v>0.31</v>
      </c>
      <c r="K1383" s="6">
        <v>0.22</v>
      </c>
      <c r="L1383" s="6">
        <v>0.11</v>
      </c>
      <c r="M1383" s="6">
        <v>0.13</v>
      </c>
      <c r="N1383" s="6">
        <v>0.01</v>
      </c>
      <c r="O1383" s="6">
        <v>0</v>
      </c>
      <c r="P1383" s="6" t="s">
        <v>19</v>
      </c>
      <c r="Q1383" s="6" t="s">
        <v>3657</v>
      </c>
      <c r="R1383" s="6" t="s">
        <v>3658</v>
      </c>
      <c r="S1383" s="6" t="s">
        <v>3659</v>
      </c>
      <c r="T1383" s="6" t="s">
        <v>3659</v>
      </c>
      <c r="V1383" s="211"/>
    </row>
    <row r="1384" spans="1:22" x14ac:dyDescent="0.25">
      <c r="A1384" s="6" t="s">
        <v>1292</v>
      </c>
      <c r="B1384" s="6" t="s">
        <v>1293</v>
      </c>
      <c r="C1384" s="6" t="s">
        <v>3662</v>
      </c>
      <c r="D1384" s="6">
        <v>0</v>
      </c>
      <c r="E1384" s="6">
        <v>0</v>
      </c>
      <c r="F1384" s="6">
        <v>0.03</v>
      </c>
      <c r="G1384" s="6">
        <v>0.42</v>
      </c>
      <c r="H1384" s="6">
        <v>0.65</v>
      </c>
      <c r="I1384" s="6">
        <v>0.68</v>
      </c>
      <c r="J1384" s="6">
        <v>0.63</v>
      </c>
      <c r="K1384" s="6">
        <v>0.36</v>
      </c>
      <c r="L1384" s="6">
        <v>0.27</v>
      </c>
      <c r="M1384" s="6">
        <v>0.08</v>
      </c>
      <c r="N1384" s="6">
        <v>0</v>
      </c>
      <c r="O1384" s="6">
        <v>0</v>
      </c>
      <c r="P1384" s="6" t="s">
        <v>19</v>
      </c>
      <c r="Q1384" s="6" t="s">
        <v>3657</v>
      </c>
      <c r="R1384" s="6" t="s">
        <v>3658</v>
      </c>
      <c r="S1384" s="6" t="s">
        <v>3659</v>
      </c>
      <c r="T1384" s="6" t="s">
        <v>3659</v>
      </c>
      <c r="V1384" s="211"/>
    </row>
    <row r="1385" spans="1:22" x14ac:dyDescent="0.25">
      <c r="A1385" s="6" t="s">
        <v>415</v>
      </c>
      <c r="B1385" s="6" t="s">
        <v>416</v>
      </c>
      <c r="C1385" s="6" t="s">
        <v>3662</v>
      </c>
      <c r="D1385" s="6">
        <v>0</v>
      </c>
      <c r="E1385" s="6">
        <v>0.22</v>
      </c>
      <c r="F1385" s="6">
        <v>0.61</v>
      </c>
      <c r="G1385" s="6">
        <v>1.1100000000000001</v>
      </c>
      <c r="H1385" s="6">
        <v>1.08</v>
      </c>
      <c r="I1385" s="6">
        <v>1.17</v>
      </c>
      <c r="J1385" s="6">
        <v>1.3</v>
      </c>
      <c r="K1385" s="6">
        <v>0.61</v>
      </c>
      <c r="L1385" s="6">
        <v>0.42</v>
      </c>
      <c r="M1385" s="6">
        <v>0.34</v>
      </c>
      <c r="N1385" s="6">
        <v>0.05</v>
      </c>
      <c r="O1385" s="6">
        <v>0</v>
      </c>
      <c r="P1385" s="6" t="s">
        <v>19</v>
      </c>
      <c r="Q1385" s="6" t="s">
        <v>3657</v>
      </c>
      <c r="R1385" s="6" t="s">
        <v>3658</v>
      </c>
      <c r="S1385" s="6" t="s">
        <v>3659</v>
      </c>
      <c r="T1385" s="6" t="s">
        <v>3659</v>
      </c>
      <c r="V1385" s="211"/>
    </row>
    <row r="1386" spans="1:22" x14ac:dyDescent="0.25">
      <c r="A1386" s="6" t="s">
        <v>1261</v>
      </c>
      <c r="B1386" s="6" t="s">
        <v>1262</v>
      </c>
      <c r="C1386" s="6" t="s">
        <v>3662</v>
      </c>
      <c r="D1386" s="6">
        <v>0.8</v>
      </c>
      <c r="E1386" s="6">
        <v>0.6</v>
      </c>
      <c r="F1386" s="6">
        <v>3.6</v>
      </c>
      <c r="G1386" s="6">
        <v>3</v>
      </c>
      <c r="H1386" s="6">
        <v>3.2</v>
      </c>
      <c r="I1386" s="6">
        <v>6.2</v>
      </c>
      <c r="J1386" s="6">
        <v>7.8</v>
      </c>
      <c r="K1386" s="6">
        <v>5.4</v>
      </c>
      <c r="L1386" s="6">
        <v>2.8</v>
      </c>
      <c r="M1386" s="6">
        <v>0.4</v>
      </c>
      <c r="N1386" s="6">
        <v>0.4</v>
      </c>
      <c r="O1386" s="6">
        <v>0</v>
      </c>
      <c r="P1386" s="6" t="s">
        <v>19</v>
      </c>
      <c r="Q1386" s="6" t="s">
        <v>3657</v>
      </c>
      <c r="R1386" s="6" t="s">
        <v>3658</v>
      </c>
      <c r="S1386" s="6" t="s">
        <v>3670</v>
      </c>
      <c r="T1386" s="6" t="s">
        <v>3659</v>
      </c>
      <c r="V1386" s="211"/>
    </row>
    <row r="1387" spans="1:22" x14ac:dyDescent="0.25">
      <c r="A1387" s="6" t="s">
        <v>3078</v>
      </c>
      <c r="B1387" s="6" t="s">
        <v>3079</v>
      </c>
      <c r="C1387" s="6" t="s">
        <v>3662</v>
      </c>
      <c r="D1387" s="6">
        <v>0</v>
      </c>
      <c r="E1387" s="6">
        <v>0</v>
      </c>
      <c r="F1387" s="6">
        <v>0</v>
      </c>
      <c r="G1387" s="6">
        <v>0</v>
      </c>
      <c r="H1387" s="6">
        <v>0</v>
      </c>
      <c r="I1387" s="6">
        <v>0</v>
      </c>
      <c r="J1387" s="6">
        <v>0</v>
      </c>
      <c r="K1387" s="6">
        <v>0</v>
      </c>
      <c r="L1387" s="6">
        <v>0</v>
      </c>
      <c r="M1387" s="6">
        <v>0</v>
      </c>
      <c r="N1387" s="6">
        <v>0</v>
      </c>
      <c r="O1387" s="6">
        <v>0</v>
      </c>
      <c r="P1387" s="6" t="s">
        <v>19</v>
      </c>
      <c r="Q1387" s="6" t="s">
        <v>3657</v>
      </c>
      <c r="R1387" s="6" t="s">
        <v>3663</v>
      </c>
      <c r="S1387" s="6" t="s">
        <v>3659</v>
      </c>
      <c r="T1387" s="6" t="s">
        <v>3659</v>
      </c>
      <c r="V1387" s="211"/>
    </row>
    <row r="1388" spans="1:22" x14ac:dyDescent="0.25">
      <c r="A1388" s="6" t="s">
        <v>577</v>
      </c>
      <c r="B1388" s="6" t="s">
        <v>578</v>
      </c>
      <c r="C1388" s="6" t="s">
        <v>3662</v>
      </c>
      <c r="D1388" s="6">
        <v>0.74</v>
      </c>
      <c r="E1388" s="6">
        <v>0.56000000000000005</v>
      </c>
      <c r="F1388" s="6">
        <v>3.33</v>
      </c>
      <c r="G1388" s="6">
        <v>2.78</v>
      </c>
      <c r="H1388" s="6">
        <v>2.96</v>
      </c>
      <c r="I1388" s="6">
        <v>5.74</v>
      </c>
      <c r="J1388" s="6">
        <v>7.22</v>
      </c>
      <c r="K1388" s="6">
        <v>5</v>
      </c>
      <c r="L1388" s="6">
        <v>2.59</v>
      </c>
      <c r="M1388" s="6">
        <v>0.37</v>
      </c>
      <c r="N1388" s="6">
        <v>0.37</v>
      </c>
      <c r="O1388" s="6">
        <v>0</v>
      </c>
      <c r="P1388" s="6" t="s">
        <v>19</v>
      </c>
      <c r="Q1388" s="6" t="s">
        <v>3657</v>
      </c>
      <c r="R1388" s="6" t="s">
        <v>3658</v>
      </c>
      <c r="S1388" s="6" t="s">
        <v>3670</v>
      </c>
      <c r="T1388" s="6" t="s">
        <v>3659</v>
      </c>
      <c r="V1388" s="211"/>
    </row>
    <row r="1389" spans="1:22" x14ac:dyDescent="0.25">
      <c r="A1389" s="6" t="s">
        <v>55</v>
      </c>
      <c r="B1389" s="6" t="s">
        <v>1979</v>
      </c>
      <c r="C1389" s="6" t="s">
        <v>3665</v>
      </c>
      <c r="D1389" s="6">
        <v>586.02</v>
      </c>
      <c r="E1389" s="6">
        <v>586.02</v>
      </c>
      <c r="F1389" s="6">
        <v>586.02</v>
      </c>
      <c r="G1389" s="6">
        <v>586.02</v>
      </c>
      <c r="H1389" s="6">
        <v>586.02</v>
      </c>
      <c r="I1389" s="6">
        <v>586.02</v>
      </c>
      <c r="J1389" s="6">
        <v>586.02</v>
      </c>
      <c r="K1389" s="6">
        <v>586.02</v>
      </c>
      <c r="L1389" s="6">
        <v>586.02</v>
      </c>
      <c r="M1389" s="6">
        <v>586.02</v>
      </c>
      <c r="N1389" s="6">
        <v>586.02</v>
      </c>
      <c r="O1389" s="6">
        <v>586.02</v>
      </c>
      <c r="P1389" s="6" t="s">
        <v>20</v>
      </c>
      <c r="Q1389" s="6" t="s">
        <v>3657</v>
      </c>
      <c r="R1389" s="6" t="s">
        <v>3658</v>
      </c>
      <c r="S1389" s="6" t="s">
        <v>3659</v>
      </c>
      <c r="T1389" s="6" t="s">
        <v>3659</v>
      </c>
      <c r="V1389" s="211"/>
    </row>
    <row r="1390" spans="1:22" x14ac:dyDescent="0.25">
      <c r="A1390" s="6" t="s">
        <v>2090</v>
      </c>
      <c r="B1390" s="6" t="s">
        <v>2091</v>
      </c>
      <c r="C1390" s="6" t="s">
        <v>3665</v>
      </c>
      <c r="D1390" s="6">
        <v>178.4</v>
      </c>
      <c r="E1390" s="6">
        <v>178</v>
      </c>
      <c r="F1390" s="6">
        <v>177.7</v>
      </c>
      <c r="G1390" s="6">
        <v>175.4</v>
      </c>
      <c r="H1390" s="6">
        <v>172.6</v>
      </c>
      <c r="I1390" s="6">
        <v>168.4</v>
      </c>
      <c r="J1390" s="6">
        <v>165.1</v>
      </c>
      <c r="K1390" s="6">
        <v>165.4</v>
      </c>
      <c r="L1390" s="6">
        <v>167.3</v>
      </c>
      <c r="M1390" s="6">
        <v>173.2</v>
      </c>
      <c r="N1390" s="6">
        <v>177</v>
      </c>
      <c r="O1390" s="6">
        <v>177.7</v>
      </c>
      <c r="P1390" s="6" t="s">
        <v>20</v>
      </c>
      <c r="Q1390" s="6" t="s">
        <v>3657</v>
      </c>
      <c r="R1390" s="6" t="s">
        <v>3658</v>
      </c>
      <c r="S1390" s="6" t="s">
        <v>3659</v>
      </c>
      <c r="T1390" s="6" t="s">
        <v>3709</v>
      </c>
      <c r="V1390" s="211"/>
    </row>
    <row r="1391" spans="1:22" x14ac:dyDescent="0.25">
      <c r="A1391" s="6" t="s">
        <v>608</v>
      </c>
      <c r="B1391" s="6" t="s">
        <v>2753</v>
      </c>
      <c r="C1391" s="6" t="s">
        <v>3660</v>
      </c>
      <c r="D1391" s="6">
        <v>18.03</v>
      </c>
      <c r="E1391" s="6">
        <v>17.61</v>
      </c>
      <c r="F1391" s="6">
        <v>17.600000000000001</v>
      </c>
      <c r="G1391" s="6">
        <v>15.67</v>
      </c>
      <c r="H1391" s="6">
        <v>16.579999999999998</v>
      </c>
      <c r="I1391" s="6">
        <v>17.3</v>
      </c>
      <c r="J1391" s="6">
        <v>16.72</v>
      </c>
      <c r="K1391" s="6">
        <v>16.46</v>
      </c>
      <c r="L1391" s="6">
        <v>16.84</v>
      </c>
      <c r="M1391" s="6">
        <v>15.18</v>
      </c>
      <c r="N1391" s="6">
        <v>16.64</v>
      </c>
      <c r="O1391" s="6">
        <v>17.670000000000002</v>
      </c>
      <c r="P1391" s="6" t="s">
        <v>19</v>
      </c>
      <c r="Q1391" s="6" t="s">
        <v>3661</v>
      </c>
      <c r="R1391" s="6" t="s">
        <v>3669</v>
      </c>
      <c r="S1391" s="6" t="s">
        <v>3670</v>
      </c>
      <c r="T1391" s="6" t="s">
        <v>3696</v>
      </c>
      <c r="V1391" s="211"/>
    </row>
    <row r="1392" spans="1:22" x14ac:dyDescent="0.25">
      <c r="A1392" s="6" t="s">
        <v>1225</v>
      </c>
      <c r="B1392" s="6" t="s">
        <v>1226</v>
      </c>
      <c r="C1392" s="6" t="s">
        <v>3665</v>
      </c>
      <c r="D1392" s="6">
        <v>4</v>
      </c>
      <c r="E1392" s="6">
        <v>3</v>
      </c>
      <c r="F1392" s="6">
        <v>18</v>
      </c>
      <c r="G1392" s="6">
        <v>15</v>
      </c>
      <c r="H1392" s="6">
        <v>16</v>
      </c>
      <c r="I1392" s="6">
        <v>31</v>
      </c>
      <c r="J1392" s="6">
        <v>39</v>
      </c>
      <c r="K1392" s="6">
        <v>27</v>
      </c>
      <c r="L1392" s="6">
        <v>14</v>
      </c>
      <c r="M1392" s="6">
        <v>2</v>
      </c>
      <c r="N1392" s="6">
        <v>2</v>
      </c>
      <c r="O1392" s="6">
        <v>0</v>
      </c>
      <c r="P1392" s="6" t="s">
        <v>19</v>
      </c>
      <c r="Q1392" s="6" t="s">
        <v>3661</v>
      </c>
      <c r="R1392" s="6" t="s">
        <v>3669</v>
      </c>
      <c r="S1392" s="6" t="s">
        <v>3670</v>
      </c>
      <c r="T1392" s="6" t="s">
        <v>3710</v>
      </c>
      <c r="V1392" s="211"/>
    </row>
    <row r="1393" spans="1:22" x14ac:dyDescent="0.25">
      <c r="A1393" s="6" t="s">
        <v>345</v>
      </c>
      <c r="B1393" s="6" t="s">
        <v>346</v>
      </c>
      <c r="C1393" s="6" t="s">
        <v>3665</v>
      </c>
      <c r="D1393" s="6">
        <v>0.8</v>
      </c>
      <c r="E1393" s="6">
        <v>0.6</v>
      </c>
      <c r="F1393" s="6">
        <v>3.6</v>
      </c>
      <c r="G1393" s="6">
        <v>3</v>
      </c>
      <c r="H1393" s="6">
        <v>3.2</v>
      </c>
      <c r="I1393" s="6">
        <v>6.2</v>
      </c>
      <c r="J1393" s="6">
        <v>7.8</v>
      </c>
      <c r="K1393" s="6">
        <v>5.4</v>
      </c>
      <c r="L1393" s="6">
        <v>2.8</v>
      </c>
      <c r="M1393" s="6">
        <v>0.4</v>
      </c>
      <c r="N1393" s="6">
        <v>0.4</v>
      </c>
      <c r="O1393" s="6">
        <v>0</v>
      </c>
      <c r="P1393" s="6" t="s">
        <v>19</v>
      </c>
      <c r="Q1393" s="6" t="s">
        <v>3661</v>
      </c>
      <c r="R1393" s="6" t="s">
        <v>3658</v>
      </c>
      <c r="S1393" s="6" t="s">
        <v>3659</v>
      </c>
      <c r="T1393" s="6" t="s">
        <v>3659</v>
      </c>
      <c r="V1393" s="211"/>
    </row>
    <row r="1394" spans="1:22" x14ac:dyDescent="0.25">
      <c r="A1394" s="6" t="s">
        <v>1734</v>
      </c>
      <c r="B1394" s="6" t="s">
        <v>1735</v>
      </c>
      <c r="C1394" s="6" t="s">
        <v>3668</v>
      </c>
      <c r="D1394" s="6">
        <v>3</v>
      </c>
      <c r="E1394" s="6">
        <v>3</v>
      </c>
      <c r="F1394" s="6">
        <v>3</v>
      </c>
      <c r="G1394" s="6">
        <v>3</v>
      </c>
      <c r="H1394" s="6">
        <v>3</v>
      </c>
      <c r="I1394" s="6">
        <v>3</v>
      </c>
      <c r="J1394" s="6">
        <v>3</v>
      </c>
      <c r="K1394" s="6">
        <v>3</v>
      </c>
      <c r="L1394" s="6">
        <v>3</v>
      </c>
      <c r="M1394" s="6">
        <v>3</v>
      </c>
      <c r="N1394" s="6">
        <v>3</v>
      </c>
      <c r="O1394" s="6">
        <v>3</v>
      </c>
      <c r="P1394" s="6" t="s">
        <v>20</v>
      </c>
      <c r="Q1394" s="6" t="s">
        <v>3657</v>
      </c>
      <c r="R1394" s="6" t="s">
        <v>3681</v>
      </c>
      <c r="S1394" s="6" t="s">
        <v>3670</v>
      </c>
      <c r="T1394" s="6" t="s">
        <v>3659</v>
      </c>
      <c r="V1394" s="211"/>
    </row>
    <row r="1395" spans="1:22" x14ac:dyDescent="0.25">
      <c r="A1395" s="6" t="s">
        <v>2086</v>
      </c>
      <c r="B1395" s="6" t="s">
        <v>2087</v>
      </c>
      <c r="C1395" s="6" t="s">
        <v>3660</v>
      </c>
      <c r="D1395" s="6">
        <v>85</v>
      </c>
      <c r="E1395" s="6">
        <v>85.07</v>
      </c>
      <c r="F1395" s="6">
        <v>85.01</v>
      </c>
      <c r="G1395" s="6">
        <v>85</v>
      </c>
      <c r="H1395" s="6">
        <v>81.89</v>
      </c>
      <c r="I1395" s="6">
        <v>80.319999999999993</v>
      </c>
      <c r="J1395" s="6">
        <v>79.290000000000006</v>
      </c>
      <c r="K1395" s="6">
        <v>76.400000000000006</v>
      </c>
      <c r="L1395" s="6">
        <v>78.53</v>
      </c>
      <c r="M1395" s="6">
        <v>80.13</v>
      </c>
      <c r="N1395" s="6">
        <v>82.7</v>
      </c>
      <c r="O1395" s="6">
        <v>82.21</v>
      </c>
      <c r="P1395" s="6" t="s">
        <v>19</v>
      </c>
      <c r="Q1395" s="6" t="s">
        <v>3661</v>
      </c>
      <c r="R1395" s="6" t="s">
        <v>3658</v>
      </c>
      <c r="S1395" s="6" t="s">
        <v>3659</v>
      </c>
      <c r="T1395" s="6" t="s">
        <v>3659</v>
      </c>
      <c r="V1395" s="211"/>
    </row>
    <row r="1396" spans="1:22" x14ac:dyDescent="0.25">
      <c r="A1396" s="6" t="s">
        <v>963</v>
      </c>
      <c r="B1396" s="6" t="s">
        <v>964</v>
      </c>
      <c r="C1396" s="6" t="s">
        <v>3660</v>
      </c>
      <c r="D1396" s="6">
        <v>78</v>
      </c>
      <c r="E1396" s="6">
        <v>78</v>
      </c>
      <c r="F1396" s="6">
        <v>78</v>
      </c>
      <c r="G1396" s="6">
        <v>78</v>
      </c>
      <c r="H1396" s="6">
        <v>78</v>
      </c>
      <c r="I1396" s="6">
        <v>78</v>
      </c>
      <c r="J1396" s="6">
        <v>78</v>
      </c>
      <c r="K1396" s="6">
        <v>78</v>
      </c>
      <c r="L1396" s="6">
        <v>78</v>
      </c>
      <c r="M1396" s="6">
        <v>78</v>
      </c>
      <c r="N1396" s="6">
        <v>78</v>
      </c>
      <c r="O1396" s="6">
        <v>78</v>
      </c>
      <c r="P1396" s="6" t="s">
        <v>20</v>
      </c>
      <c r="Q1396" s="6" t="s">
        <v>3661</v>
      </c>
      <c r="R1396" s="6" t="s">
        <v>3658</v>
      </c>
      <c r="S1396" s="6" t="s">
        <v>3659</v>
      </c>
      <c r="T1396" s="6" t="s">
        <v>3659</v>
      </c>
      <c r="V1396" s="211"/>
    </row>
    <row r="1397" spans="1:22" x14ac:dyDescent="0.25">
      <c r="A1397" s="6" t="s">
        <v>2520</v>
      </c>
      <c r="B1397" s="6" t="s">
        <v>2521</v>
      </c>
      <c r="C1397" s="6" t="s">
        <v>3660</v>
      </c>
      <c r="D1397" s="6">
        <v>78</v>
      </c>
      <c r="E1397" s="6">
        <v>78</v>
      </c>
      <c r="F1397" s="6">
        <v>78</v>
      </c>
      <c r="G1397" s="6">
        <v>78</v>
      </c>
      <c r="H1397" s="6">
        <v>78</v>
      </c>
      <c r="I1397" s="6">
        <v>78</v>
      </c>
      <c r="J1397" s="6">
        <v>78</v>
      </c>
      <c r="K1397" s="6">
        <v>78</v>
      </c>
      <c r="L1397" s="6">
        <v>78</v>
      </c>
      <c r="M1397" s="6">
        <v>78</v>
      </c>
      <c r="N1397" s="6">
        <v>78</v>
      </c>
      <c r="O1397" s="6">
        <v>78</v>
      </c>
      <c r="P1397" s="6" t="s">
        <v>20</v>
      </c>
      <c r="Q1397" s="6" t="s">
        <v>3661</v>
      </c>
      <c r="R1397" s="6" t="s">
        <v>3658</v>
      </c>
      <c r="S1397" s="6" t="s">
        <v>3659</v>
      </c>
      <c r="T1397" s="6" t="s">
        <v>3659</v>
      </c>
      <c r="V1397" s="211"/>
    </row>
    <row r="1398" spans="1:22" x14ac:dyDescent="0.25">
      <c r="A1398" s="6" t="s">
        <v>2055</v>
      </c>
      <c r="B1398" s="6" t="s">
        <v>2056</v>
      </c>
      <c r="C1398" s="6" t="s">
        <v>3660</v>
      </c>
      <c r="D1398" s="6">
        <v>78</v>
      </c>
      <c r="E1398" s="6">
        <v>78</v>
      </c>
      <c r="F1398" s="6">
        <v>78</v>
      </c>
      <c r="G1398" s="6">
        <v>78</v>
      </c>
      <c r="H1398" s="6">
        <v>78</v>
      </c>
      <c r="I1398" s="6">
        <v>78</v>
      </c>
      <c r="J1398" s="6">
        <v>78</v>
      </c>
      <c r="K1398" s="6">
        <v>78</v>
      </c>
      <c r="L1398" s="6">
        <v>78</v>
      </c>
      <c r="M1398" s="6">
        <v>78</v>
      </c>
      <c r="N1398" s="6">
        <v>78</v>
      </c>
      <c r="O1398" s="6">
        <v>78</v>
      </c>
      <c r="P1398" s="6" t="s">
        <v>20</v>
      </c>
      <c r="Q1398" s="6" t="s">
        <v>3661</v>
      </c>
      <c r="R1398" s="6" t="s">
        <v>3658</v>
      </c>
      <c r="S1398" s="6" t="s">
        <v>3659</v>
      </c>
      <c r="T1398" s="6" t="s">
        <v>3659</v>
      </c>
      <c r="V1398" s="211"/>
    </row>
    <row r="1399" spans="1:22" x14ac:dyDescent="0.25">
      <c r="A1399" s="6" t="s">
        <v>2035</v>
      </c>
      <c r="B1399" s="6" t="s">
        <v>2036</v>
      </c>
      <c r="C1399" s="6" t="s">
        <v>3665</v>
      </c>
      <c r="D1399" s="6">
        <v>10.93</v>
      </c>
      <c r="E1399" s="6">
        <v>10.31</v>
      </c>
      <c r="F1399" s="6">
        <v>8.35</v>
      </c>
      <c r="G1399" s="6">
        <v>8.3699999999999992</v>
      </c>
      <c r="H1399" s="6">
        <v>10.27</v>
      </c>
      <c r="I1399" s="6">
        <v>9.39</v>
      </c>
      <c r="J1399" s="6">
        <v>9.35</v>
      </c>
      <c r="K1399" s="6">
        <v>9.92</v>
      </c>
      <c r="L1399" s="6">
        <v>9.7899999999999991</v>
      </c>
      <c r="M1399" s="6">
        <v>8</v>
      </c>
      <c r="N1399" s="6">
        <v>7.76</v>
      </c>
      <c r="O1399" s="6">
        <v>10.88</v>
      </c>
      <c r="P1399" s="6" t="s">
        <v>19</v>
      </c>
      <c r="Q1399" s="6" t="s">
        <v>3657</v>
      </c>
      <c r="R1399" s="6" t="s">
        <v>3658</v>
      </c>
      <c r="S1399" s="6" t="s">
        <v>3659</v>
      </c>
      <c r="T1399" s="6" t="s">
        <v>3659</v>
      </c>
      <c r="V1399" s="211"/>
    </row>
    <row r="1400" spans="1:22" x14ac:dyDescent="0.25">
      <c r="A1400" s="6" t="s">
        <v>3370</v>
      </c>
      <c r="B1400" s="6" t="s">
        <v>3371</v>
      </c>
      <c r="C1400" s="6" t="s">
        <v>3665</v>
      </c>
      <c r="D1400" s="6">
        <v>0.38</v>
      </c>
      <c r="E1400" s="6">
        <v>0.68</v>
      </c>
      <c r="F1400" s="6">
        <v>0.59</v>
      </c>
      <c r="G1400" s="6">
        <v>1.1000000000000001</v>
      </c>
      <c r="H1400" s="6">
        <v>0.79</v>
      </c>
      <c r="I1400" s="6">
        <v>0.56000000000000005</v>
      </c>
      <c r="J1400" s="6">
        <v>0.28000000000000003</v>
      </c>
      <c r="K1400" s="6">
        <v>0.23</v>
      </c>
      <c r="L1400" s="6">
        <v>0.25</v>
      </c>
      <c r="M1400" s="6">
        <v>0.22</v>
      </c>
      <c r="N1400" s="6">
        <v>0.25</v>
      </c>
      <c r="O1400" s="6">
        <v>0.23</v>
      </c>
      <c r="P1400" s="6" t="s">
        <v>19</v>
      </c>
      <c r="Q1400" s="6" t="s">
        <v>3657</v>
      </c>
      <c r="R1400" s="6" t="s">
        <v>3658</v>
      </c>
      <c r="S1400" s="6" t="s">
        <v>3659</v>
      </c>
      <c r="T1400" s="6" t="s">
        <v>3659</v>
      </c>
      <c r="V1400" s="211"/>
    </row>
    <row r="1401" spans="1:22" x14ac:dyDescent="0.25">
      <c r="A1401" s="6" t="s">
        <v>764</v>
      </c>
      <c r="B1401" s="6" t="s">
        <v>2745</v>
      </c>
      <c r="C1401" s="6" t="s">
        <v>3660</v>
      </c>
      <c r="D1401" s="6">
        <v>30.42</v>
      </c>
      <c r="E1401" s="6">
        <v>30.73</v>
      </c>
      <c r="F1401" s="6">
        <v>36.18</v>
      </c>
      <c r="G1401" s="6">
        <v>28.16</v>
      </c>
      <c r="H1401" s="6">
        <v>30.51</v>
      </c>
      <c r="I1401" s="6">
        <v>37.89</v>
      </c>
      <c r="J1401" s="6">
        <v>36.32</v>
      </c>
      <c r="K1401" s="6">
        <v>35.130000000000003</v>
      </c>
      <c r="L1401" s="6">
        <v>34.79</v>
      </c>
      <c r="M1401" s="6">
        <v>34.08</v>
      </c>
      <c r="N1401" s="6">
        <v>36.07</v>
      </c>
      <c r="O1401" s="6">
        <v>35.42</v>
      </c>
      <c r="P1401" s="6" t="s">
        <v>19</v>
      </c>
      <c r="Q1401" s="6" t="s">
        <v>3661</v>
      </c>
      <c r="R1401" s="6" t="s">
        <v>3658</v>
      </c>
      <c r="S1401" s="6" t="s">
        <v>3659</v>
      </c>
      <c r="T1401" s="6" t="s">
        <v>3659</v>
      </c>
      <c r="V1401" s="211"/>
    </row>
    <row r="1402" spans="1:22" x14ac:dyDescent="0.25">
      <c r="A1402" s="6" t="s">
        <v>1865</v>
      </c>
      <c r="B1402" s="6" t="s">
        <v>3550</v>
      </c>
      <c r="C1402" s="6" t="s">
        <v>3676</v>
      </c>
      <c r="D1402" s="6">
        <v>605</v>
      </c>
      <c r="E1402" s="6">
        <v>605</v>
      </c>
      <c r="F1402" s="6">
        <v>605</v>
      </c>
      <c r="G1402" s="6">
        <v>605</v>
      </c>
      <c r="H1402" s="6">
        <v>601</v>
      </c>
      <c r="I1402" s="6">
        <v>593</v>
      </c>
      <c r="J1402" s="6">
        <v>591</v>
      </c>
      <c r="K1402" s="6">
        <v>593</v>
      </c>
      <c r="L1402" s="6">
        <v>596</v>
      </c>
      <c r="M1402" s="6">
        <v>605</v>
      </c>
      <c r="N1402" s="6">
        <v>605</v>
      </c>
      <c r="O1402" s="6">
        <v>605</v>
      </c>
      <c r="P1402" s="6" t="s">
        <v>20</v>
      </c>
      <c r="Q1402" s="6" t="s">
        <v>3661</v>
      </c>
      <c r="R1402" s="6" t="s">
        <v>3658</v>
      </c>
      <c r="S1402" s="6" t="s">
        <v>3659</v>
      </c>
      <c r="T1402" s="6" t="s">
        <v>3659</v>
      </c>
      <c r="V1402" s="211"/>
    </row>
    <row r="1403" spans="1:22" x14ac:dyDescent="0.25">
      <c r="A1403" s="6" t="s">
        <v>3323</v>
      </c>
      <c r="B1403" s="6" t="s">
        <v>3324</v>
      </c>
      <c r="C1403" s="6" t="s">
        <v>3665</v>
      </c>
      <c r="D1403" s="6">
        <v>0.28000000000000003</v>
      </c>
      <c r="E1403" s="6">
        <v>0.45</v>
      </c>
      <c r="F1403" s="6">
        <v>0.49</v>
      </c>
      <c r="G1403" s="6">
        <v>0.51</v>
      </c>
      <c r="H1403" s="6">
        <v>0.39</v>
      </c>
      <c r="I1403" s="6">
        <v>0.35</v>
      </c>
      <c r="J1403" s="6">
        <v>0.3</v>
      </c>
      <c r="K1403" s="6">
        <v>0.35</v>
      </c>
      <c r="L1403" s="6">
        <v>0.32</v>
      </c>
      <c r="M1403" s="6">
        <v>0.22</v>
      </c>
      <c r="N1403" s="6">
        <v>0.06</v>
      </c>
      <c r="O1403" s="6">
        <v>0.04</v>
      </c>
      <c r="P1403" s="6" t="s">
        <v>19</v>
      </c>
      <c r="Q1403" s="6" t="s">
        <v>3657</v>
      </c>
      <c r="R1403" s="6" t="s">
        <v>3658</v>
      </c>
      <c r="S1403" s="6" t="s">
        <v>3659</v>
      </c>
      <c r="T1403" s="6" t="s">
        <v>3659</v>
      </c>
      <c r="V1403" s="211"/>
    </row>
    <row r="1404" spans="1:22" x14ac:dyDescent="0.25">
      <c r="A1404" s="6" t="s">
        <v>86</v>
      </c>
      <c r="B1404" s="6" t="s">
        <v>87</v>
      </c>
      <c r="C1404" s="6" t="s">
        <v>3668</v>
      </c>
      <c r="D1404" s="6">
        <v>15</v>
      </c>
      <c r="E1404" s="6">
        <v>12.81</v>
      </c>
      <c r="F1404" s="6">
        <v>6.12</v>
      </c>
      <c r="G1404" s="6">
        <v>9.32</v>
      </c>
      <c r="H1404" s="6">
        <v>9.06</v>
      </c>
      <c r="I1404" s="6">
        <v>25.28</v>
      </c>
      <c r="J1404" s="6">
        <v>22.31</v>
      </c>
      <c r="K1404" s="6">
        <v>13.71</v>
      </c>
      <c r="L1404" s="6">
        <v>9.4499999999999993</v>
      </c>
      <c r="M1404" s="6">
        <v>21.47</v>
      </c>
      <c r="N1404" s="6">
        <v>20.85</v>
      </c>
      <c r="O1404" s="6">
        <v>18.420000000000002</v>
      </c>
      <c r="P1404" s="6" t="s">
        <v>19</v>
      </c>
      <c r="Q1404" s="6" t="s">
        <v>3657</v>
      </c>
      <c r="R1404" s="6" t="s">
        <v>3658</v>
      </c>
      <c r="S1404" s="6" t="s">
        <v>3659</v>
      </c>
      <c r="T1404" s="6" t="s">
        <v>3659</v>
      </c>
      <c r="V1404" s="211"/>
    </row>
    <row r="1405" spans="1:22" x14ac:dyDescent="0.25">
      <c r="A1405" s="6" t="s">
        <v>2766</v>
      </c>
      <c r="B1405" s="6" t="s">
        <v>2766</v>
      </c>
      <c r="C1405" s="6" t="s">
        <v>3666</v>
      </c>
      <c r="D1405" s="6">
        <v>6.3</v>
      </c>
      <c r="E1405" s="6">
        <v>5.4</v>
      </c>
      <c r="F1405" s="6">
        <v>12.6</v>
      </c>
      <c r="G1405" s="6">
        <v>11.25</v>
      </c>
      <c r="H1405" s="6">
        <v>11.25</v>
      </c>
      <c r="I1405" s="6">
        <v>14.85</v>
      </c>
      <c r="J1405" s="6">
        <v>10.35</v>
      </c>
      <c r="K1405" s="6">
        <v>9.4499999999999993</v>
      </c>
      <c r="L1405" s="6">
        <v>6.75</v>
      </c>
      <c r="M1405" s="6">
        <v>3.6</v>
      </c>
      <c r="N1405" s="6">
        <v>5.4</v>
      </c>
      <c r="O1405" s="6">
        <v>5.85</v>
      </c>
      <c r="P1405" s="6" t="s">
        <v>19</v>
      </c>
      <c r="Q1405" s="6" t="s">
        <v>3661</v>
      </c>
      <c r="R1405" s="6" t="s">
        <v>3658</v>
      </c>
      <c r="S1405" s="6" t="s">
        <v>3659</v>
      </c>
      <c r="T1405" s="6" t="s">
        <v>3659</v>
      </c>
      <c r="V1405" s="211"/>
    </row>
    <row r="1406" spans="1:22" x14ac:dyDescent="0.25">
      <c r="A1406" s="6" t="s">
        <v>1061</v>
      </c>
      <c r="B1406" s="6" t="s">
        <v>1567</v>
      </c>
      <c r="C1406" s="6" t="s">
        <v>3665</v>
      </c>
      <c r="D1406" s="6">
        <v>26.56</v>
      </c>
      <c r="E1406" s="6">
        <v>24</v>
      </c>
      <c r="F1406" s="6">
        <v>24</v>
      </c>
      <c r="G1406" s="6">
        <v>0</v>
      </c>
      <c r="H1406" s="6">
        <v>6.32</v>
      </c>
      <c r="I1406" s="6">
        <v>31.6</v>
      </c>
      <c r="J1406" s="6">
        <v>34.700000000000003</v>
      </c>
      <c r="K1406" s="6">
        <v>40.4</v>
      </c>
      <c r="L1406" s="6">
        <v>32.799999999999997</v>
      </c>
      <c r="M1406" s="6">
        <v>35.200000000000003</v>
      </c>
      <c r="N1406" s="6">
        <v>29.2</v>
      </c>
      <c r="O1406" s="6">
        <v>30.74</v>
      </c>
      <c r="P1406" s="6" t="s">
        <v>20</v>
      </c>
      <c r="Q1406" s="6" t="s">
        <v>3657</v>
      </c>
      <c r="R1406" s="6" t="s">
        <v>3658</v>
      </c>
      <c r="S1406" s="6" t="s">
        <v>3659</v>
      </c>
      <c r="T1406" s="6" t="s">
        <v>3659</v>
      </c>
      <c r="V1406" s="211"/>
    </row>
    <row r="1407" spans="1:22" x14ac:dyDescent="0.25">
      <c r="A1407" s="6" t="s">
        <v>691</v>
      </c>
      <c r="B1407" s="6" t="s">
        <v>692</v>
      </c>
      <c r="C1407" s="6" t="s">
        <v>3665</v>
      </c>
      <c r="D1407" s="6">
        <v>1.44</v>
      </c>
      <c r="E1407" s="6">
        <v>1.56</v>
      </c>
      <c r="F1407" s="6">
        <v>2.31</v>
      </c>
      <c r="G1407" s="6">
        <v>2.09</v>
      </c>
      <c r="H1407" s="6">
        <v>0.75</v>
      </c>
      <c r="I1407" s="6">
        <v>0.12</v>
      </c>
      <c r="J1407" s="6">
        <v>0</v>
      </c>
      <c r="K1407" s="6">
        <v>0</v>
      </c>
      <c r="L1407" s="6">
        <v>0</v>
      </c>
      <c r="M1407" s="6">
        <v>0</v>
      </c>
      <c r="N1407" s="6">
        <v>0.11</v>
      </c>
      <c r="O1407" s="6">
        <v>0.14000000000000001</v>
      </c>
      <c r="P1407" s="6" t="s">
        <v>19</v>
      </c>
      <c r="Q1407" s="6" t="s">
        <v>3657</v>
      </c>
      <c r="R1407" s="6" t="s">
        <v>3658</v>
      </c>
      <c r="S1407" s="6" t="s">
        <v>3659</v>
      </c>
      <c r="T1407" s="6" t="s">
        <v>3659</v>
      </c>
      <c r="V1407" s="211"/>
    </row>
    <row r="1408" spans="1:22" x14ac:dyDescent="0.25">
      <c r="A1408" s="6" t="s">
        <v>1803</v>
      </c>
      <c r="B1408" s="6" t="s">
        <v>1804</v>
      </c>
      <c r="C1408" s="6" t="s">
        <v>3665</v>
      </c>
      <c r="D1408" s="6">
        <v>0.06</v>
      </c>
      <c r="E1408" s="6">
        <v>0.05</v>
      </c>
      <c r="F1408" s="6">
        <v>0.27</v>
      </c>
      <c r="G1408" s="6">
        <v>0.23</v>
      </c>
      <c r="H1408" s="6">
        <v>0.24</v>
      </c>
      <c r="I1408" s="6">
        <v>0.47</v>
      </c>
      <c r="J1408" s="6">
        <v>0.59</v>
      </c>
      <c r="K1408" s="6">
        <v>0.41</v>
      </c>
      <c r="L1408" s="6">
        <v>0.21</v>
      </c>
      <c r="M1408" s="6">
        <v>0.03</v>
      </c>
      <c r="N1408" s="6">
        <v>0.03</v>
      </c>
      <c r="O1408" s="6">
        <v>0</v>
      </c>
      <c r="P1408" s="6" t="s">
        <v>19</v>
      </c>
      <c r="Q1408" s="6" t="s">
        <v>3657</v>
      </c>
      <c r="R1408" s="6" t="s">
        <v>3658</v>
      </c>
      <c r="S1408" s="6" t="s">
        <v>3659</v>
      </c>
      <c r="T1408" s="6" t="s">
        <v>3659</v>
      </c>
      <c r="V1408" s="211"/>
    </row>
    <row r="1409" spans="1:22" x14ac:dyDescent="0.25">
      <c r="A1409" s="6" t="s">
        <v>594</v>
      </c>
      <c r="B1409" s="6" t="s">
        <v>595</v>
      </c>
      <c r="C1409" s="6" t="s">
        <v>3665</v>
      </c>
      <c r="D1409" s="6">
        <v>0.54</v>
      </c>
      <c r="E1409" s="6">
        <v>0.49</v>
      </c>
      <c r="F1409" s="6">
        <v>0.52</v>
      </c>
      <c r="G1409" s="6">
        <v>0.22</v>
      </c>
      <c r="H1409" s="6">
        <v>0.56000000000000005</v>
      </c>
      <c r="I1409" s="6">
        <v>0.46</v>
      </c>
      <c r="J1409" s="6">
        <v>0.9</v>
      </c>
      <c r="K1409" s="6">
        <v>0.52</v>
      </c>
      <c r="L1409" s="6">
        <v>0.2</v>
      </c>
      <c r="M1409" s="6">
        <v>0.03</v>
      </c>
      <c r="N1409" s="6">
        <v>0.23</v>
      </c>
      <c r="O1409" s="6">
        <v>0.39</v>
      </c>
      <c r="P1409" s="6" t="s">
        <v>19</v>
      </c>
      <c r="Q1409" s="6" t="s">
        <v>3657</v>
      </c>
      <c r="R1409" s="6" t="s">
        <v>3658</v>
      </c>
      <c r="S1409" s="6" t="s">
        <v>3659</v>
      </c>
      <c r="T1409" s="6" t="s">
        <v>3659</v>
      </c>
      <c r="V1409" s="211"/>
    </row>
    <row r="1410" spans="1:22" x14ac:dyDescent="0.25">
      <c r="A1410" s="6" t="s">
        <v>2945</v>
      </c>
      <c r="B1410" s="6" t="s">
        <v>2946</v>
      </c>
      <c r="C1410" s="6" t="s">
        <v>3665</v>
      </c>
      <c r="D1410" s="6">
        <v>22</v>
      </c>
      <c r="E1410" s="6">
        <v>16.5</v>
      </c>
      <c r="F1410" s="6">
        <v>99</v>
      </c>
      <c r="G1410" s="6">
        <v>82.5</v>
      </c>
      <c r="H1410" s="6">
        <v>88</v>
      </c>
      <c r="I1410" s="6">
        <v>170.5</v>
      </c>
      <c r="J1410" s="6">
        <v>214.5</v>
      </c>
      <c r="K1410" s="6">
        <v>148.5</v>
      </c>
      <c r="L1410" s="6">
        <v>77</v>
      </c>
      <c r="M1410" s="6">
        <v>11</v>
      </c>
      <c r="N1410" s="6">
        <v>11</v>
      </c>
      <c r="O1410" s="6">
        <v>0</v>
      </c>
      <c r="P1410" s="6" t="s">
        <v>19</v>
      </c>
      <c r="Q1410" s="6" t="s">
        <v>3657</v>
      </c>
      <c r="R1410" s="6" t="s">
        <v>3658</v>
      </c>
      <c r="S1410" s="6" t="s">
        <v>3659</v>
      </c>
      <c r="T1410" s="6" t="s">
        <v>3659</v>
      </c>
      <c r="V1410" s="211"/>
    </row>
    <row r="1411" spans="1:22" x14ac:dyDescent="0.25">
      <c r="A1411" s="6" t="s">
        <v>3160</v>
      </c>
      <c r="B1411" s="6" t="s">
        <v>3161</v>
      </c>
      <c r="C1411" s="6" t="s">
        <v>3665</v>
      </c>
      <c r="D1411" s="6">
        <v>0.8</v>
      </c>
      <c r="E1411" s="6">
        <v>0.6</v>
      </c>
      <c r="F1411" s="6">
        <v>3.6</v>
      </c>
      <c r="G1411" s="6">
        <v>3</v>
      </c>
      <c r="H1411" s="6">
        <v>3.2</v>
      </c>
      <c r="I1411" s="6">
        <v>6.2</v>
      </c>
      <c r="J1411" s="6">
        <v>7.8</v>
      </c>
      <c r="K1411" s="6">
        <v>5.4</v>
      </c>
      <c r="L1411" s="6">
        <v>2.8</v>
      </c>
      <c r="M1411" s="6">
        <v>0.4</v>
      </c>
      <c r="N1411" s="6">
        <v>0.4</v>
      </c>
      <c r="O1411" s="6">
        <v>0</v>
      </c>
      <c r="P1411" s="6" t="s">
        <v>19</v>
      </c>
      <c r="Q1411" s="6" t="s">
        <v>3661</v>
      </c>
      <c r="R1411" s="6" t="s">
        <v>3658</v>
      </c>
      <c r="S1411" s="6" t="s">
        <v>3659</v>
      </c>
      <c r="T1411" s="6" t="s">
        <v>3659</v>
      </c>
      <c r="V1411" s="211"/>
    </row>
    <row r="1412" spans="1:22" x14ac:dyDescent="0.25">
      <c r="A1412" s="6" t="s">
        <v>1614</v>
      </c>
      <c r="B1412" s="6" t="s">
        <v>1615</v>
      </c>
      <c r="C1412" s="6" t="s">
        <v>3662</v>
      </c>
      <c r="D1412" s="6">
        <v>0.8</v>
      </c>
      <c r="E1412" s="6">
        <v>0.6</v>
      </c>
      <c r="F1412" s="6">
        <v>3.6</v>
      </c>
      <c r="G1412" s="6">
        <v>3</v>
      </c>
      <c r="H1412" s="6">
        <v>3.2</v>
      </c>
      <c r="I1412" s="6">
        <v>6.2</v>
      </c>
      <c r="J1412" s="6">
        <v>7.8</v>
      </c>
      <c r="K1412" s="6">
        <v>5.4</v>
      </c>
      <c r="L1412" s="6">
        <v>2.8</v>
      </c>
      <c r="M1412" s="6">
        <v>0.4</v>
      </c>
      <c r="N1412" s="6">
        <v>0.4</v>
      </c>
      <c r="O1412" s="6">
        <v>0</v>
      </c>
      <c r="P1412" s="6" t="s">
        <v>19</v>
      </c>
      <c r="Q1412" s="6" t="s">
        <v>3657</v>
      </c>
      <c r="R1412" s="6" t="s">
        <v>3669</v>
      </c>
      <c r="S1412" s="6" t="s">
        <v>3670</v>
      </c>
      <c r="T1412" s="6" t="s">
        <v>3711</v>
      </c>
      <c r="V1412" s="211"/>
    </row>
    <row r="1413" spans="1:22" x14ac:dyDescent="0.25">
      <c r="A1413" s="6" t="s">
        <v>786</v>
      </c>
      <c r="B1413" s="6" t="s">
        <v>787</v>
      </c>
      <c r="C1413" s="6" t="s">
        <v>3662</v>
      </c>
      <c r="D1413" s="6">
        <v>0.8</v>
      </c>
      <c r="E1413" s="6">
        <v>0.6</v>
      </c>
      <c r="F1413" s="6">
        <v>3.6</v>
      </c>
      <c r="G1413" s="6">
        <v>3</v>
      </c>
      <c r="H1413" s="6">
        <v>3.2</v>
      </c>
      <c r="I1413" s="6">
        <v>6.2</v>
      </c>
      <c r="J1413" s="6">
        <v>7.8</v>
      </c>
      <c r="K1413" s="6">
        <v>5.4</v>
      </c>
      <c r="L1413" s="6">
        <v>2.8</v>
      </c>
      <c r="M1413" s="6">
        <v>0.4</v>
      </c>
      <c r="N1413" s="6">
        <v>0.4</v>
      </c>
      <c r="O1413" s="6">
        <v>0</v>
      </c>
      <c r="P1413" s="6" t="s">
        <v>19</v>
      </c>
      <c r="Q1413" s="6" t="s">
        <v>3657</v>
      </c>
      <c r="R1413" s="6" t="s">
        <v>3669</v>
      </c>
      <c r="S1413" s="6" t="s">
        <v>3670</v>
      </c>
      <c r="T1413" s="6" t="s">
        <v>3711</v>
      </c>
      <c r="V1413" s="211"/>
    </row>
    <row r="1414" spans="1:22" x14ac:dyDescent="0.25">
      <c r="A1414" s="6" t="s">
        <v>974</v>
      </c>
      <c r="B1414" s="6" t="s">
        <v>975</v>
      </c>
      <c r="C1414" s="6" t="s">
        <v>3662</v>
      </c>
      <c r="D1414" s="6">
        <v>4</v>
      </c>
      <c r="E1414" s="6">
        <v>3</v>
      </c>
      <c r="F1414" s="6">
        <v>18</v>
      </c>
      <c r="G1414" s="6">
        <v>15</v>
      </c>
      <c r="H1414" s="6">
        <v>16</v>
      </c>
      <c r="I1414" s="6">
        <v>31</v>
      </c>
      <c r="J1414" s="6">
        <v>39</v>
      </c>
      <c r="K1414" s="6">
        <v>27</v>
      </c>
      <c r="L1414" s="6">
        <v>14</v>
      </c>
      <c r="M1414" s="6">
        <v>2</v>
      </c>
      <c r="N1414" s="6">
        <v>2</v>
      </c>
      <c r="O1414" s="6">
        <v>0</v>
      </c>
      <c r="P1414" s="6" t="s">
        <v>19</v>
      </c>
      <c r="Q1414" s="6" t="s">
        <v>3657</v>
      </c>
      <c r="R1414" s="6" t="s">
        <v>3669</v>
      </c>
      <c r="S1414" s="6" t="s">
        <v>3670</v>
      </c>
      <c r="T1414" s="6" t="s">
        <v>3711</v>
      </c>
      <c r="V1414" s="211"/>
    </row>
    <row r="1415" spans="1:22" x14ac:dyDescent="0.25">
      <c r="A1415" s="6" t="s">
        <v>1347</v>
      </c>
      <c r="B1415" s="6" t="s">
        <v>1348</v>
      </c>
      <c r="C1415" s="6" t="s">
        <v>3662</v>
      </c>
      <c r="D1415" s="6">
        <v>2.4</v>
      </c>
      <c r="E1415" s="6">
        <v>1.8</v>
      </c>
      <c r="F1415" s="6">
        <v>10.8</v>
      </c>
      <c r="G1415" s="6">
        <v>9</v>
      </c>
      <c r="H1415" s="6">
        <v>9.6</v>
      </c>
      <c r="I1415" s="6">
        <v>18.600000000000001</v>
      </c>
      <c r="J1415" s="6">
        <v>23.4</v>
      </c>
      <c r="K1415" s="6">
        <v>16.2</v>
      </c>
      <c r="L1415" s="6">
        <v>8.4</v>
      </c>
      <c r="M1415" s="6">
        <v>1.2</v>
      </c>
      <c r="N1415" s="6">
        <v>1.2</v>
      </c>
      <c r="O1415" s="6">
        <v>0</v>
      </c>
      <c r="P1415" s="6" t="s">
        <v>19</v>
      </c>
      <c r="Q1415" s="6" t="s">
        <v>3657</v>
      </c>
      <c r="R1415" s="6" t="s">
        <v>3669</v>
      </c>
      <c r="S1415" s="6" t="s">
        <v>3670</v>
      </c>
      <c r="T1415" s="6" t="s">
        <v>3711</v>
      </c>
      <c r="V1415" s="211"/>
    </row>
    <row r="1416" spans="1:22" x14ac:dyDescent="0.25">
      <c r="A1416" s="6" t="s">
        <v>2997</v>
      </c>
      <c r="B1416" s="6" t="s">
        <v>2998</v>
      </c>
      <c r="C1416" s="6" t="s">
        <v>3662</v>
      </c>
      <c r="D1416" s="6">
        <v>8</v>
      </c>
      <c r="E1416" s="6">
        <v>6</v>
      </c>
      <c r="F1416" s="6">
        <v>36</v>
      </c>
      <c r="G1416" s="6">
        <v>30</v>
      </c>
      <c r="H1416" s="6">
        <v>32</v>
      </c>
      <c r="I1416" s="6">
        <v>62</v>
      </c>
      <c r="J1416" s="6">
        <v>78</v>
      </c>
      <c r="K1416" s="6">
        <v>54</v>
      </c>
      <c r="L1416" s="6">
        <v>28</v>
      </c>
      <c r="M1416" s="6">
        <v>4</v>
      </c>
      <c r="N1416" s="6">
        <v>4</v>
      </c>
      <c r="O1416" s="6">
        <v>0</v>
      </c>
      <c r="P1416" s="6" t="s">
        <v>19</v>
      </c>
      <c r="Q1416" s="6" t="s">
        <v>3657</v>
      </c>
      <c r="R1416" s="6" t="s">
        <v>3658</v>
      </c>
      <c r="S1416" s="6" t="s">
        <v>3670</v>
      </c>
      <c r="T1416" s="6" t="s">
        <v>3659</v>
      </c>
      <c r="V1416" s="211"/>
    </row>
    <row r="1417" spans="1:22" x14ac:dyDescent="0.25">
      <c r="A1417" s="6" t="s">
        <v>2980</v>
      </c>
      <c r="B1417" s="6" t="s">
        <v>2981</v>
      </c>
      <c r="C1417" s="6" t="s">
        <v>3666</v>
      </c>
      <c r="D1417" s="6">
        <v>5.46</v>
      </c>
      <c r="E1417" s="6">
        <v>4.68</v>
      </c>
      <c r="F1417" s="6">
        <v>10.91</v>
      </c>
      <c r="G1417" s="6">
        <v>9.74</v>
      </c>
      <c r="H1417" s="6">
        <v>9.74</v>
      </c>
      <c r="I1417" s="6">
        <v>12.86</v>
      </c>
      <c r="J1417" s="6">
        <v>8.9600000000000009</v>
      </c>
      <c r="K1417" s="6">
        <v>8.18</v>
      </c>
      <c r="L1417" s="6">
        <v>5.85</v>
      </c>
      <c r="M1417" s="6">
        <v>3.12</v>
      </c>
      <c r="N1417" s="6">
        <v>4.68</v>
      </c>
      <c r="O1417" s="6">
        <v>5.07</v>
      </c>
      <c r="P1417" s="6" t="s">
        <v>19</v>
      </c>
      <c r="Q1417" s="6" t="s">
        <v>3661</v>
      </c>
      <c r="R1417" s="6" t="s">
        <v>3658</v>
      </c>
      <c r="S1417" s="6" t="s">
        <v>3659</v>
      </c>
      <c r="T1417" s="6" t="s">
        <v>3659</v>
      </c>
      <c r="V1417" s="211"/>
    </row>
    <row r="1418" spans="1:22" x14ac:dyDescent="0.25">
      <c r="A1418" s="6" t="s">
        <v>253</v>
      </c>
      <c r="B1418" s="6" t="s">
        <v>254</v>
      </c>
      <c r="C1418" s="6" t="s">
        <v>3660</v>
      </c>
      <c r="D1418" s="6">
        <v>0</v>
      </c>
      <c r="E1418" s="6">
        <v>0</v>
      </c>
      <c r="F1418" s="6">
        <v>0</v>
      </c>
      <c r="G1418" s="6">
        <v>0</v>
      </c>
      <c r="H1418" s="6">
        <v>0</v>
      </c>
      <c r="I1418" s="6">
        <v>0</v>
      </c>
      <c r="J1418" s="6">
        <v>0</v>
      </c>
      <c r="K1418" s="6">
        <v>0</v>
      </c>
      <c r="L1418" s="6">
        <v>0</v>
      </c>
      <c r="M1418" s="6">
        <v>0</v>
      </c>
      <c r="N1418" s="6">
        <v>0</v>
      </c>
      <c r="O1418" s="6">
        <v>0</v>
      </c>
      <c r="P1418" s="6" t="s">
        <v>19</v>
      </c>
      <c r="Q1418" s="6" t="s">
        <v>3661</v>
      </c>
      <c r="R1418" s="6" t="s">
        <v>3663</v>
      </c>
      <c r="S1418" s="6" t="s">
        <v>3659</v>
      </c>
      <c r="T1418" s="6" t="s">
        <v>3659</v>
      </c>
      <c r="V1418" s="211"/>
    </row>
    <row r="1419" spans="1:22" x14ac:dyDescent="0.25">
      <c r="A1419" s="6" t="s">
        <v>3536</v>
      </c>
      <c r="B1419" s="6" t="s">
        <v>3537</v>
      </c>
      <c r="C1419" s="6" t="s">
        <v>3676</v>
      </c>
      <c r="D1419" s="6">
        <v>18.27</v>
      </c>
      <c r="E1419" s="6">
        <v>15.66</v>
      </c>
      <c r="F1419" s="6">
        <v>36.54</v>
      </c>
      <c r="G1419" s="6">
        <v>32.630000000000003</v>
      </c>
      <c r="H1419" s="6">
        <v>32.630000000000003</v>
      </c>
      <c r="I1419" s="6">
        <v>43.07</v>
      </c>
      <c r="J1419" s="6">
        <v>30.02</v>
      </c>
      <c r="K1419" s="6">
        <v>27.41</v>
      </c>
      <c r="L1419" s="6">
        <v>19.579999999999998</v>
      </c>
      <c r="M1419" s="6">
        <v>10.44</v>
      </c>
      <c r="N1419" s="6">
        <v>15.66</v>
      </c>
      <c r="O1419" s="6">
        <v>16.97</v>
      </c>
      <c r="P1419" s="6" t="s">
        <v>19</v>
      </c>
      <c r="Q1419" s="6" t="s">
        <v>3661</v>
      </c>
      <c r="R1419" s="6" t="s">
        <v>3658</v>
      </c>
      <c r="S1419" s="6" t="s">
        <v>3659</v>
      </c>
      <c r="T1419" s="6" t="s">
        <v>3659</v>
      </c>
      <c r="V1419" s="211"/>
    </row>
    <row r="1420" spans="1:22" x14ac:dyDescent="0.25">
      <c r="A1420" s="6" t="s">
        <v>151</v>
      </c>
      <c r="B1420" s="6" t="s">
        <v>773</v>
      </c>
      <c r="C1420" s="6" t="s">
        <v>3672</v>
      </c>
      <c r="D1420" s="6">
        <v>4.32</v>
      </c>
      <c r="E1420" s="6">
        <v>9.49</v>
      </c>
      <c r="F1420" s="6">
        <v>12.81</v>
      </c>
      <c r="G1420" s="6">
        <v>22.19</v>
      </c>
      <c r="H1420" s="6">
        <v>23.82</v>
      </c>
      <c r="I1420" s="6">
        <v>23.16</v>
      </c>
      <c r="J1420" s="6">
        <v>14.11</v>
      </c>
      <c r="K1420" s="6">
        <v>20.239999999999998</v>
      </c>
      <c r="L1420" s="6">
        <v>14.46</v>
      </c>
      <c r="M1420" s="6">
        <v>11.51</v>
      </c>
      <c r="N1420" s="6">
        <v>6.28</v>
      </c>
      <c r="O1420" s="6">
        <v>8.92</v>
      </c>
      <c r="P1420" s="6" t="s">
        <v>19</v>
      </c>
      <c r="Q1420" s="6" t="s">
        <v>3657</v>
      </c>
      <c r="R1420" s="6" t="s">
        <v>3658</v>
      </c>
      <c r="S1420" s="6" t="s">
        <v>3659</v>
      </c>
      <c r="T1420" s="6" t="s">
        <v>3659</v>
      </c>
      <c r="V1420" s="211"/>
    </row>
    <row r="1421" spans="1:22" x14ac:dyDescent="0.25">
      <c r="A1421" s="6" t="s">
        <v>3032</v>
      </c>
      <c r="B1421" s="6" t="s">
        <v>3033</v>
      </c>
      <c r="C1421" s="6" t="s">
        <v>3665</v>
      </c>
      <c r="D1421" s="6">
        <v>0.28000000000000003</v>
      </c>
      <c r="E1421" s="6">
        <v>0.27</v>
      </c>
      <c r="F1421" s="6">
        <v>0.31</v>
      </c>
      <c r="G1421" s="6">
        <v>0.3</v>
      </c>
      <c r="H1421" s="6">
        <v>0.32</v>
      </c>
      <c r="I1421" s="6">
        <v>0.3</v>
      </c>
      <c r="J1421" s="6">
        <v>0.28999999999999998</v>
      </c>
      <c r="K1421" s="6">
        <v>0.3</v>
      </c>
      <c r="L1421" s="6">
        <v>0.26</v>
      </c>
      <c r="M1421" s="6">
        <v>0.27</v>
      </c>
      <c r="N1421" s="6">
        <v>0.23</v>
      </c>
      <c r="O1421" s="6">
        <v>0.22</v>
      </c>
      <c r="P1421" s="6" t="s">
        <v>19</v>
      </c>
      <c r="Q1421" s="6" t="s">
        <v>3657</v>
      </c>
      <c r="R1421" s="6" t="s">
        <v>3658</v>
      </c>
      <c r="S1421" s="6" t="s">
        <v>3659</v>
      </c>
      <c r="T1421" s="6" t="s">
        <v>3659</v>
      </c>
      <c r="V1421" s="211"/>
    </row>
    <row r="1422" spans="1:22" x14ac:dyDescent="0.25">
      <c r="A1422" s="6" t="s">
        <v>2191</v>
      </c>
      <c r="B1422" s="6" t="s">
        <v>2192</v>
      </c>
      <c r="C1422" s="6" t="s">
        <v>3665</v>
      </c>
      <c r="D1422" s="6">
        <v>0.06</v>
      </c>
      <c r="E1422" s="6">
        <v>0.05</v>
      </c>
      <c r="F1422" s="6">
        <v>0.27</v>
      </c>
      <c r="G1422" s="6">
        <v>0.23</v>
      </c>
      <c r="H1422" s="6">
        <v>0.24</v>
      </c>
      <c r="I1422" s="6">
        <v>0.47</v>
      </c>
      <c r="J1422" s="6">
        <v>0.59</v>
      </c>
      <c r="K1422" s="6">
        <v>0.41</v>
      </c>
      <c r="L1422" s="6">
        <v>0.21</v>
      </c>
      <c r="M1422" s="6">
        <v>0.03</v>
      </c>
      <c r="N1422" s="6">
        <v>0.03</v>
      </c>
      <c r="O1422" s="6">
        <v>0</v>
      </c>
      <c r="P1422" s="6" t="s">
        <v>19</v>
      </c>
      <c r="Q1422" s="6" t="s">
        <v>3657</v>
      </c>
      <c r="R1422" s="6" t="s">
        <v>3658</v>
      </c>
      <c r="S1422" s="6" t="s">
        <v>3659</v>
      </c>
      <c r="T1422" s="6" t="s">
        <v>3659</v>
      </c>
      <c r="V1422" s="211"/>
    </row>
    <row r="1423" spans="1:22" x14ac:dyDescent="0.25">
      <c r="A1423" s="6" t="s">
        <v>1789</v>
      </c>
      <c r="B1423" s="6" t="s">
        <v>1790</v>
      </c>
      <c r="C1423" s="6" t="s">
        <v>3665</v>
      </c>
      <c r="D1423" s="6">
        <v>0.8</v>
      </c>
      <c r="E1423" s="6">
        <v>0.6</v>
      </c>
      <c r="F1423" s="6">
        <v>3.6</v>
      </c>
      <c r="G1423" s="6">
        <v>3</v>
      </c>
      <c r="H1423" s="6">
        <v>3.2</v>
      </c>
      <c r="I1423" s="6">
        <v>6.2</v>
      </c>
      <c r="J1423" s="6">
        <v>7.8</v>
      </c>
      <c r="K1423" s="6">
        <v>5.4</v>
      </c>
      <c r="L1423" s="6">
        <v>2.8</v>
      </c>
      <c r="M1423" s="6">
        <v>0.4</v>
      </c>
      <c r="N1423" s="6">
        <v>0.4</v>
      </c>
      <c r="O1423" s="6">
        <v>0</v>
      </c>
      <c r="P1423" s="6" t="s">
        <v>19</v>
      </c>
      <c r="Q1423" s="6" t="s">
        <v>3657</v>
      </c>
      <c r="R1423" s="6" t="s">
        <v>3658</v>
      </c>
      <c r="S1423" s="6" t="s">
        <v>3659</v>
      </c>
      <c r="T1423" s="6" t="s">
        <v>3659</v>
      </c>
      <c r="V1423" s="211"/>
    </row>
    <row r="1424" spans="1:22" x14ac:dyDescent="0.25">
      <c r="A1424" s="6" t="s">
        <v>2316</v>
      </c>
      <c r="B1424" s="6" t="s">
        <v>2317</v>
      </c>
      <c r="C1424" s="6" t="s">
        <v>3665</v>
      </c>
      <c r="D1424" s="6">
        <v>0</v>
      </c>
      <c r="E1424" s="6">
        <v>0</v>
      </c>
      <c r="F1424" s="6">
        <v>0</v>
      </c>
      <c r="G1424" s="6">
        <v>0</v>
      </c>
      <c r="H1424" s="6">
        <v>0</v>
      </c>
      <c r="I1424" s="6">
        <v>0</v>
      </c>
      <c r="J1424" s="6">
        <v>0</v>
      </c>
      <c r="K1424" s="6">
        <v>0</v>
      </c>
      <c r="L1424" s="6">
        <v>0</v>
      </c>
      <c r="M1424" s="6">
        <v>0</v>
      </c>
      <c r="N1424" s="6">
        <v>0</v>
      </c>
      <c r="O1424" s="6">
        <v>0</v>
      </c>
      <c r="P1424" s="6" t="s">
        <v>19</v>
      </c>
      <c r="Q1424" s="6" t="s">
        <v>3657</v>
      </c>
      <c r="R1424" s="6" t="s">
        <v>3663</v>
      </c>
      <c r="S1424" s="6" t="s">
        <v>3659</v>
      </c>
      <c r="T1424" s="6" t="s">
        <v>3659</v>
      </c>
      <c r="V1424" s="211"/>
    </row>
    <row r="1425" spans="1:22" x14ac:dyDescent="0.25">
      <c r="A1425" s="6" t="s">
        <v>1027</v>
      </c>
      <c r="B1425" s="6" t="s">
        <v>1028</v>
      </c>
      <c r="C1425" s="6" t="s">
        <v>3665</v>
      </c>
      <c r="D1425" s="6">
        <v>0</v>
      </c>
      <c r="E1425" s="6">
        <v>0</v>
      </c>
      <c r="F1425" s="6">
        <v>0</v>
      </c>
      <c r="G1425" s="6">
        <v>0</v>
      </c>
      <c r="H1425" s="6">
        <v>0</v>
      </c>
      <c r="I1425" s="6">
        <v>0</v>
      </c>
      <c r="J1425" s="6">
        <v>0</v>
      </c>
      <c r="K1425" s="6">
        <v>0</v>
      </c>
      <c r="L1425" s="6">
        <v>0</v>
      </c>
      <c r="M1425" s="6">
        <v>0</v>
      </c>
      <c r="N1425" s="6">
        <v>0</v>
      </c>
      <c r="O1425" s="6">
        <v>0</v>
      </c>
      <c r="P1425" s="6" t="s">
        <v>19</v>
      </c>
      <c r="Q1425" s="6" t="s">
        <v>3657</v>
      </c>
      <c r="R1425" s="6" t="s">
        <v>3663</v>
      </c>
      <c r="S1425" s="6" t="s">
        <v>3659</v>
      </c>
      <c r="T1425" s="6" t="s">
        <v>3659</v>
      </c>
      <c r="V1425" s="211"/>
    </row>
    <row r="1426" spans="1:22" x14ac:dyDescent="0.25">
      <c r="A1426" s="6" t="s">
        <v>1342</v>
      </c>
      <c r="B1426" s="6" t="s">
        <v>1343</v>
      </c>
      <c r="C1426" s="6" t="s">
        <v>3665</v>
      </c>
      <c r="D1426" s="6">
        <v>1.4</v>
      </c>
      <c r="E1426" s="6">
        <v>2.35</v>
      </c>
      <c r="F1426" s="6">
        <v>2.4</v>
      </c>
      <c r="G1426" s="6">
        <v>2.38</v>
      </c>
      <c r="H1426" s="6">
        <v>2.91</v>
      </c>
      <c r="I1426" s="6">
        <v>2.54</v>
      </c>
      <c r="J1426" s="6">
        <v>2.4700000000000002</v>
      </c>
      <c r="K1426" s="6">
        <v>1.3</v>
      </c>
      <c r="L1426" s="6">
        <v>1.78</v>
      </c>
      <c r="M1426" s="6">
        <v>2.74</v>
      </c>
      <c r="N1426" s="6">
        <v>2.89</v>
      </c>
      <c r="O1426" s="6">
        <v>2.66</v>
      </c>
      <c r="P1426" s="6" t="s">
        <v>19</v>
      </c>
      <c r="Q1426" s="6" t="s">
        <v>3657</v>
      </c>
      <c r="R1426" s="6" t="s">
        <v>3658</v>
      </c>
      <c r="S1426" s="6" t="s">
        <v>3659</v>
      </c>
      <c r="T1426" s="6" t="s">
        <v>3659</v>
      </c>
      <c r="V1426" s="211"/>
    </row>
    <row r="1427" spans="1:22" x14ac:dyDescent="0.25">
      <c r="A1427" s="6" t="s">
        <v>2490</v>
      </c>
      <c r="B1427" s="6" t="s">
        <v>2491</v>
      </c>
      <c r="C1427" s="6" t="s">
        <v>3664</v>
      </c>
      <c r="D1427" s="6">
        <v>1.7</v>
      </c>
      <c r="E1427" s="6">
        <v>1.7</v>
      </c>
      <c r="F1427" s="6">
        <v>1.7</v>
      </c>
      <c r="G1427" s="6">
        <v>1.7</v>
      </c>
      <c r="H1427" s="6">
        <v>1.7</v>
      </c>
      <c r="I1427" s="6">
        <v>1.7</v>
      </c>
      <c r="J1427" s="6">
        <v>1.7</v>
      </c>
      <c r="K1427" s="6">
        <v>1.7</v>
      </c>
      <c r="L1427" s="6">
        <v>1.7</v>
      </c>
      <c r="M1427" s="6">
        <v>1.7</v>
      </c>
      <c r="N1427" s="6">
        <v>1.7</v>
      </c>
      <c r="O1427" s="6">
        <v>1.7</v>
      </c>
      <c r="P1427" s="6" t="s">
        <v>20</v>
      </c>
      <c r="Q1427" s="6" t="s">
        <v>3657</v>
      </c>
      <c r="R1427" s="6" t="s">
        <v>3658</v>
      </c>
      <c r="S1427" s="6" t="s">
        <v>3659</v>
      </c>
      <c r="T1427" s="6" t="s">
        <v>3659</v>
      </c>
      <c r="V1427" s="211"/>
    </row>
    <row r="1428" spans="1:22" x14ac:dyDescent="0.25">
      <c r="A1428" s="6" t="s">
        <v>687</v>
      </c>
      <c r="B1428" s="6" t="s">
        <v>688</v>
      </c>
      <c r="C1428" s="6" t="s">
        <v>3672</v>
      </c>
      <c r="D1428" s="6">
        <v>17.29</v>
      </c>
      <c r="E1428" s="6">
        <v>17.46</v>
      </c>
      <c r="F1428" s="6">
        <v>16.29</v>
      </c>
      <c r="G1428" s="6">
        <v>16.16</v>
      </c>
      <c r="H1428" s="6">
        <v>18</v>
      </c>
      <c r="I1428" s="6">
        <v>18</v>
      </c>
      <c r="J1428" s="6">
        <v>17.34</v>
      </c>
      <c r="K1428" s="6">
        <v>17.95</v>
      </c>
      <c r="L1428" s="6">
        <v>17.899999999999999</v>
      </c>
      <c r="M1428" s="6">
        <v>16.899999999999999</v>
      </c>
      <c r="N1428" s="6">
        <v>16.7</v>
      </c>
      <c r="O1428" s="6">
        <v>17.98</v>
      </c>
      <c r="P1428" s="6" t="s">
        <v>19</v>
      </c>
      <c r="Q1428" s="6" t="s">
        <v>3657</v>
      </c>
      <c r="R1428" s="6" t="s">
        <v>3658</v>
      </c>
      <c r="S1428" s="6" t="s">
        <v>3659</v>
      </c>
      <c r="T1428" s="6" t="s">
        <v>3659</v>
      </c>
      <c r="V1428" s="211"/>
    </row>
    <row r="1429" spans="1:22" x14ac:dyDescent="0.25">
      <c r="A1429" s="6" t="s">
        <v>459</v>
      </c>
      <c r="B1429" s="6" t="s">
        <v>460</v>
      </c>
      <c r="C1429" s="6" t="s">
        <v>3662</v>
      </c>
      <c r="D1429" s="6">
        <v>23.04</v>
      </c>
      <c r="E1429" s="6">
        <v>22.31</v>
      </c>
      <c r="F1429" s="6">
        <v>23.41</v>
      </c>
      <c r="G1429" s="6">
        <v>23.03</v>
      </c>
      <c r="H1429" s="6">
        <v>20.75</v>
      </c>
      <c r="I1429" s="6">
        <v>23.68</v>
      </c>
      <c r="J1429" s="6">
        <v>23.51</v>
      </c>
      <c r="K1429" s="6">
        <v>23.76</v>
      </c>
      <c r="L1429" s="6">
        <v>23.66</v>
      </c>
      <c r="M1429" s="6">
        <v>22.42</v>
      </c>
      <c r="N1429" s="6">
        <v>24.18</v>
      </c>
      <c r="O1429" s="6">
        <v>24.24</v>
      </c>
      <c r="P1429" s="6" t="s">
        <v>19</v>
      </c>
      <c r="Q1429" s="6" t="s">
        <v>3657</v>
      </c>
      <c r="R1429" s="6" t="s">
        <v>3658</v>
      </c>
      <c r="S1429" s="6" t="s">
        <v>3659</v>
      </c>
      <c r="T1429" s="6" t="s">
        <v>3659</v>
      </c>
      <c r="V1429" s="211"/>
    </row>
    <row r="1430" spans="1:22" x14ac:dyDescent="0.25">
      <c r="A1430" s="6" t="s">
        <v>136</v>
      </c>
      <c r="B1430" s="6" t="s">
        <v>137</v>
      </c>
      <c r="C1430" s="6" t="s">
        <v>3667</v>
      </c>
      <c r="D1430" s="6">
        <v>22.46</v>
      </c>
      <c r="E1430" s="6">
        <v>23.45</v>
      </c>
      <c r="F1430" s="6">
        <v>15.38</v>
      </c>
      <c r="G1430" s="6">
        <v>23.07</v>
      </c>
      <c r="H1430" s="6">
        <v>21.77</v>
      </c>
      <c r="I1430" s="6">
        <v>23.83</v>
      </c>
      <c r="J1430" s="6">
        <v>23.49</v>
      </c>
      <c r="K1430" s="6">
        <v>23.24</v>
      </c>
      <c r="L1430" s="6">
        <v>24.2</v>
      </c>
      <c r="M1430" s="6">
        <v>21.96</v>
      </c>
      <c r="N1430" s="6">
        <v>24.25</v>
      </c>
      <c r="O1430" s="6">
        <v>24.26</v>
      </c>
      <c r="P1430" s="6" t="s">
        <v>19</v>
      </c>
      <c r="Q1430" s="6" t="s">
        <v>3657</v>
      </c>
      <c r="R1430" s="6" t="s">
        <v>3658</v>
      </c>
      <c r="S1430" s="6" t="s">
        <v>3659</v>
      </c>
      <c r="T1430" s="6" t="s">
        <v>3659</v>
      </c>
      <c r="V1430" s="211"/>
    </row>
    <row r="1431" spans="1:22" x14ac:dyDescent="0.25">
      <c r="A1431" s="6" t="s">
        <v>319</v>
      </c>
      <c r="B1431" s="6" t="s">
        <v>320</v>
      </c>
      <c r="C1431" s="6" t="s">
        <v>3668</v>
      </c>
      <c r="D1431" s="6">
        <v>12.19</v>
      </c>
      <c r="E1431" s="6">
        <v>12.95</v>
      </c>
      <c r="F1431" s="6">
        <v>12.99</v>
      </c>
      <c r="G1431" s="6">
        <v>10.27</v>
      </c>
      <c r="H1431" s="6">
        <v>7.87</v>
      </c>
      <c r="I1431" s="6">
        <v>12.19</v>
      </c>
      <c r="J1431" s="6">
        <v>14.37</v>
      </c>
      <c r="K1431" s="6">
        <v>15.37</v>
      </c>
      <c r="L1431" s="6">
        <v>10.84</v>
      </c>
      <c r="M1431" s="6">
        <v>6.62</v>
      </c>
      <c r="N1431" s="6">
        <v>13.47</v>
      </c>
      <c r="O1431" s="6">
        <v>13.64</v>
      </c>
      <c r="P1431" s="6" t="s">
        <v>19</v>
      </c>
      <c r="Q1431" s="6" t="s">
        <v>3657</v>
      </c>
      <c r="R1431" s="6" t="s">
        <v>3658</v>
      </c>
      <c r="S1431" s="6" t="s">
        <v>3659</v>
      </c>
      <c r="T1431" s="6" t="s">
        <v>3659</v>
      </c>
      <c r="V1431" s="211"/>
    </row>
    <row r="1432" spans="1:22" x14ac:dyDescent="0.25">
      <c r="A1432" s="6" t="s">
        <v>1568</v>
      </c>
      <c r="B1432" s="6" t="s">
        <v>1569</v>
      </c>
      <c r="C1432" s="6" t="s">
        <v>3668</v>
      </c>
      <c r="D1432" s="6">
        <v>3.75</v>
      </c>
      <c r="E1432" s="6">
        <v>0.78</v>
      </c>
      <c r="F1432" s="6">
        <v>0.4</v>
      </c>
      <c r="G1432" s="6">
        <v>0.55000000000000004</v>
      </c>
      <c r="H1432" s="6">
        <v>0.74</v>
      </c>
      <c r="I1432" s="6">
        <v>0.48</v>
      </c>
      <c r="J1432" s="6">
        <v>1.06</v>
      </c>
      <c r="K1432" s="6">
        <v>0.02</v>
      </c>
      <c r="L1432" s="6">
        <v>0.36</v>
      </c>
      <c r="M1432" s="6">
        <v>7.49</v>
      </c>
      <c r="N1432" s="6">
        <v>7.05</v>
      </c>
      <c r="O1432" s="6">
        <v>2.12</v>
      </c>
      <c r="P1432" s="6" t="s">
        <v>19</v>
      </c>
      <c r="Q1432" s="6" t="s">
        <v>3657</v>
      </c>
      <c r="R1432" s="6" t="s">
        <v>3658</v>
      </c>
      <c r="S1432" s="6" t="s">
        <v>3659</v>
      </c>
      <c r="T1432" s="6" t="s">
        <v>3659</v>
      </c>
      <c r="V1432" s="211"/>
    </row>
    <row r="1433" spans="1:22" x14ac:dyDescent="0.25">
      <c r="A1433" s="6" t="s">
        <v>3277</v>
      </c>
      <c r="B1433" s="6" t="s">
        <v>3278</v>
      </c>
      <c r="C1433" s="6" t="s">
        <v>3665</v>
      </c>
      <c r="D1433" s="6">
        <v>36.369999999999997</v>
      </c>
      <c r="E1433" s="6">
        <v>35.36</v>
      </c>
      <c r="F1433" s="6">
        <v>25.72</v>
      </c>
      <c r="G1433" s="6">
        <v>20.260000000000002</v>
      </c>
      <c r="H1433" s="6">
        <v>33.590000000000003</v>
      </c>
      <c r="I1433" s="6">
        <v>34.78</v>
      </c>
      <c r="J1433" s="6">
        <v>33.909999999999997</v>
      </c>
      <c r="K1433" s="6">
        <v>34.39</v>
      </c>
      <c r="L1433" s="6">
        <v>34.53</v>
      </c>
      <c r="M1433" s="6">
        <v>34.04</v>
      </c>
      <c r="N1433" s="6">
        <v>34.340000000000003</v>
      </c>
      <c r="O1433" s="6">
        <v>35.92</v>
      </c>
      <c r="P1433" s="6" t="s">
        <v>19</v>
      </c>
      <c r="Q1433" s="6" t="s">
        <v>3657</v>
      </c>
      <c r="R1433" s="6" t="s">
        <v>3658</v>
      </c>
      <c r="S1433" s="6" t="s">
        <v>3659</v>
      </c>
      <c r="T1433" s="6" t="s">
        <v>3659</v>
      </c>
      <c r="V1433" s="211"/>
    </row>
    <row r="1434" spans="1:22" x14ac:dyDescent="0.25">
      <c r="A1434" s="6" t="s">
        <v>1510</v>
      </c>
      <c r="B1434" s="6" t="s">
        <v>1511</v>
      </c>
      <c r="C1434" s="6" t="s">
        <v>3665</v>
      </c>
      <c r="D1434" s="6">
        <v>6.01</v>
      </c>
      <c r="E1434" s="6">
        <v>5.16</v>
      </c>
      <c r="F1434" s="6">
        <v>12.03</v>
      </c>
      <c r="G1434" s="6">
        <v>10.74</v>
      </c>
      <c r="H1434" s="6">
        <v>10.74</v>
      </c>
      <c r="I1434" s="6">
        <v>14.18</v>
      </c>
      <c r="J1434" s="6">
        <v>9.8800000000000008</v>
      </c>
      <c r="K1434" s="6">
        <v>9.02</v>
      </c>
      <c r="L1434" s="6">
        <v>6.44</v>
      </c>
      <c r="M1434" s="6">
        <v>3.44</v>
      </c>
      <c r="N1434" s="6">
        <v>5.16</v>
      </c>
      <c r="O1434" s="6">
        <v>5.58</v>
      </c>
      <c r="P1434" s="6" t="s">
        <v>19</v>
      </c>
      <c r="Q1434" s="6" t="s">
        <v>3657</v>
      </c>
      <c r="R1434" s="6" t="s">
        <v>3658</v>
      </c>
      <c r="S1434" s="6" t="s">
        <v>3659</v>
      </c>
      <c r="T1434" s="6" t="s">
        <v>3659</v>
      </c>
      <c r="V1434" s="211"/>
    </row>
    <row r="1435" spans="1:22" x14ac:dyDescent="0.25">
      <c r="A1435" s="6" t="s">
        <v>2243</v>
      </c>
      <c r="B1435" s="6" t="s">
        <v>2244</v>
      </c>
      <c r="C1435" s="6" t="s">
        <v>3665</v>
      </c>
      <c r="D1435" s="6">
        <v>6.01</v>
      </c>
      <c r="E1435" s="6">
        <v>5.16</v>
      </c>
      <c r="F1435" s="6">
        <v>12.03</v>
      </c>
      <c r="G1435" s="6">
        <v>10.74</v>
      </c>
      <c r="H1435" s="6">
        <v>10.74</v>
      </c>
      <c r="I1435" s="6">
        <v>14.18</v>
      </c>
      <c r="J1435" s="6">
        <v>9.8800000000000008</v>
      </c>
      <c r="K1435" s="6">
        <v>9.02</v>
      </c>
      <c r="L1435" s="6">
        <v>6.44</v>
      </c>
      <c r="M1435" s="6">
        <v>3.44</v>
      </c>
      <c r="N1435" s="6">
        <v>5.16</v>
      </c>
      <c r="O1435" s="6">
        <v>5.58</v>
      </c>
      <c r="P1435" s="6" t="s">
        <v>19</v>
      </c>
      <c r="Q1435" s="6" t="s">
        <v>3657</v>
      </c>
      <c r="R1435" s="6" t="s">
        <v>3658</v>
      </c>
      <c r="S1435" s="6" t="s">
        <v>3659</v>
      </c>
      <c r="T1435" s="6" t="s">
        <v>3659</v>
      </c>
      <c r="V1435" s="211"/>
    </row>
    <row r="1436" spans="1:22" x14ac:dyDescent="0.25">
      <c r="A1436" s="6" t="s">
        <v>1670</v>
      </c>
      <c r="B1436" s="6" t="s">
        <v>1671</v>
      </c>
      <c r="C1436" s="6" t="s">
        <v>3665</v>
      </c>
      <c r="D1436" s="6">
        <v>6.44</v>
      </c>
      <c r="E1436" s="6">
        <v>5.52</v>
      </c>
      <c r="F1436" s="6">
        <v>12.88</v>
      </c>
      <c r="G1436" s="6">
        <v>11.5</v>
      </c>
      <c r="H1436" s="6">
        <v>11.5</v>
      </c>
      <c r="I1436" s="6">
        <v>15.18</v>
      </c>
      <c r="J1436" s="6">
        <v>10.58</v>
      </c>
      <c r="K1436" s="6">
        <v>9.66</v>
      </c>
      <c r="L1436" s="6">
        <v>6.9</v>
      </c>
      <c r="M1436" s="6">
        <v>3.68</v>
      </c>
      <c r="N1436" s="6">
        <v>5.52</v>
      </c>
      <c r="O1436" s="6">
        <v>5.98</v>
      </c>
      <c r="P1436" s="6" t="s">
        <v>19</v>
      </c>
      <c r="Q1436" s="6" t="s">
        <v>3657</v>
      </c>
      <c r="R1436" s="6" t="s">
        <v>3658</v>
      </c>
      <c r="S1436" s="6" t="s">
        <v>3659</v>
      </c>
      <c r="T1436" s="6" t="s">
        <v>3659</v>
      </c>
      <c r="V1436" s="211"/>
    </row>
    <row r="1437" spans="1:22" x14ac:dyDescent="0.25">
      <c r="A1437" s="6" t="s">
        <v>3000</v>
      </c>
      <c r="B1437" s="6" t="s">
        <v>3001</v>
      </c>
      <c r="C1437" s="6" t="s">
        <v>3665</v>
      </c>
      <c r="D1437" s="6">
        <v>7.4</v>
      </c>
      <c r="E1437" s="6">
        <v>7.4</v>
      </c>
      <c r="F1437" s="6">
        <v>7.35</v>
      </c>
      <c r="G1437" s="6">
        <v>6.41</v>
      </c>
      <c r="H1437" s="6">
        <v>7.4</v>
      </c>
      <c r="I1437" s="6">
        <v>7.4</v>
      </c>
      <c r="J1437" s="6">
        <v>7.4</v>
      </c>
      <c r="K1437" s="6">
        <v>7.4</v>
      </c>
      <c r="L1437" s="6">
        <v>7.4</v>
      </c>
      <c r="M1437" s="6">
        <v>7.23</v>
      </c>
      <c r="N1437" s="6">
        <v>7.4</v>
      </c>
      <c r="O1437" s="6">
        <v>7.4</v>
      </c>
      <c r="P1437" s="6" t="s">
        <v>20</v>
      </c>
      <c r="Q1437" s="6" t="s">
        <v>3657</v>
      </c>
      <c r="R1437" s="6" t="s">
        <v>3658</v>
      </c>
      <c r="S1437" s="6" t="s">
        <v>3659</v>
      </c>
      <c r="T1437" s="6" t="s">
        <v>3659</v>
      </c>
      <c r="V1437" s="211"/>
    </row>
    <row r="1438" spans="1:22" x14ac:dyDescent="0.25">
      <c r="A1438" s="6" t="s">
        <v>396</v>
      </c>
      <c r="B1438" s="6" t="s">
        <v>397</v>
      </c>
      <c r="C1438" s="6" t="s">
        <v>3668</v>
      </c>
      <c r="D1438" s="6">
        <v>1.26</v>
      </c>
      <c r="E1438" s="6">
        <v>1.08</v>
      </c>
      <c r="F1438" s="6">
        <v>2.52</v>
      </c>
      <c r="G1438" s="6">
        <v>2.25</v>
      </c>
      <c r="H1438" s="6">
        <v>2.25</v>
      </c>
      <c r="I1438" s="6">
        <v>2.97</v>
      </c>
      <c r="J1438" s="6">
        <v>2.0699999999999998</v>
      </c>
      <c r="K1438" s="6">
        <v>1.89</v>
      </c>
      <c r="L1438" s="6">
        <v>1.35</v>
      </c>
      <c r="M1438" s="6">
        <v>0.72</v>
      </c>
      <c r="N1438" s="6">
        <v>1.08</v>
      </c>
      <c r="O1438" s="6">
        <v>1.17</v>
      </c>
      <c r="P1438" s="6" t="s">
        <v>19</v>
      </c>
      <c r="Q1438" s="6" t="s">
        <v>3657</v>
      </c>
      <c r="R1438" s="6" t="s">
        <v>3658</v>
      </c>
      <c r="S1438" s="6" t="s">
        <v>3659</v>
      </c>
      <c r="T1438" s="6" t="s">
        <v>3659</v>
      </c>
      <c r="V1438" s="211"/>
    </row>
    <row r="1439" spans="1:22" x14ac:dyDescent="0.25">
      <c r="A1439" s="6" t="s">
        <v>1558</v>
      </c>
      <c r="B1439" s="6" t="s">
        <v>1559</v>
      </c>
      <c r="C1439" s="6" t="s">
        <v>3668</v>
      </c>
      <c r="D1439" s="6">
        <v>14.31</v>
      </c>
      <c r="E1439" s="6">
        <v>12.26</v>
      </c>
      <c r="F1439" s="6">
        <v>28.61</v>
      </c>
      <c r="G1439" s="6">
        <v>25.55</v>
      </c>
      <c r="H1439" s="6">
        <v>25.55</v>
      </c>
      <c r="I1439" s="6">
        <v>33.72</v>
      </c>
      <c r="J1439" s="6">
        <v>23.5</v>
      </c>
      <c r="K1439" s="6">
        <v>21.46</v>
      </c>
      <c r="L1439" s="6">
        <v>15.33</v>
      </c>
      <c r="M1439" s="6">
        <v>8.17</v>
      </c>
      <c r="N1439" s="6">
        <v>12.26</v>
      </c>
      <c r="O1439" s="6">
        <v>13.28</v>
      </c>
      <c r="P1439" s="6" t="s">
        <v>19</v>
      </c>
      <c r="Q1439" s="6" t="s">
        <v>3657</v>
      </c>
      <c r="R1439" s="6" t="s">
        <v>3658</v>
      </c>
      <c r="S1439" s="6" t="s">
        <v>3659</v>
      </c>
      <c r="T1439" s="6" t="s">
        <v>3659</v>
      </c>
      <c r="V1439" s="211"/>
    </row>
    <row r="1440" spans="1:22" x14ac:dyDescent="0.25">
      <c r="A1440" s="6" t="s">
        <v>789</v>
      </c>
      <c r="B1440" s="6" t="s">
        <v>790</v>
      </c>
      <c r="C1440" s="6" t="s">
        <v>3668</v>
      </c>
      <c r="D1440" s="6">
        <v>17.89</v>
      </c>
      <c r="E1440" s="6">
        <v>15.34</v>
      </c>
      <c r="F1440" s="6">
        <v>35.78</v>
      </c>
      <c r="G1440" s="6">
        <v>31.95</v>
      </c>
      <c r="H1440" s="6">
        <v>31.95</v>
      </c>
      <c r="I1440" s="6">
        <v>42.17</v>
      </c>
      <c r="J1440" s="6">
        <v>29.39</v>
      </c>
      <c r="K1440" s="6">
        <v>26.84</v>
      </c>
      <c r="L1440" s="6">
        <v>19.170000000000002</v>
      </c>
      <c r="M1440" s="6">
        <v>10.220000000000001</v>
      </c>
      <c r="N1440" s="6">
        <v>15.34</v>
      </c>
      <c r="O1440" s="6">
        <v>16.61</v>
      </c>
      <c r="P1440" s="6" t="s">
        <v>19</v>
      </c>
      <c r="Q1440" s="6" t="s">
        <v>3657</v>
      </c>
      <c r="R1440" s="6" t="s">
        <v>3658</v>
      </c>
      <c r="S1440" s="6" t="s">
        <v>3659</v>
      </c>
      <c r="T1440" s="6" t="s">
        <v>3659</v>
      </c>
      <c r="V1440" s="211"/>
    </row>
    <row r="1441" spans="1:22" x14ac:dyDescent="0.25">
      <c r="A1441" s="6" t="s">
        <v>2048</v>
      </c>
      <c r="B1441" s="6" t="s">
        <v>2049</v>
      </c>
      <c r="C1441" s="6" t="s">
        <v>3668</v>
      </c>
      <c r="D1441" s="6">
        <v>10.95</v>
      </c>
      <c r="E1441" s="6">
        <v>9.3800000000000008</v>
      </c>
      <c r="F1441" s="6">
        <v>21.9</v>
      </c>
      <c r="G1441" s="6">
        <v>19.55</v>
      </c>
      <c r="H1441" s="6">
        <v>19.55</v>
      </c>
      <c r="I1441" s="6">
        <v>25.81</v>
      </c>
      <c r="J1441" s="6">
        <v>17.989999999999998</v>
      </c>
      <c r="K1441" s="6">
        <v>16.420000000000002</v>
      </c>
      <c r="L1441" s="6">
        <v>11.73</v>
      </c>
      <c r="M1441" s="6">
        <v>6.26</v>
      </c>
      <c r="N1441" s="6">
        <v>9.3800000000000008</v>
      </c>
      <c r="O1441" s="6">
        <v>10.17</v>
      </c>
      <c r="P1441" s="6" t="s">
        <v>19</v>
      </c>
      <c r="Q1441" s="6" t="s">
        <v>3657</v>
      </c>
      <c r="R1441" s="6" t="s">
        <v>3658</v>
      </c>
      <c r="S1441" s="6" t="s">
        <v>3659</v>
      </c>
      <c r="T1441" s="6" t="s">
        <v>3659</v>
      </c>
      <c r="V1441" s="211"/>
    </row>
    <row r="1442" spans="1:22" x14ac:dyDescent="0.25">
      <c r="A1442" s="6" t="s">
        <v>1153</v>
      </c>
      <c r="B1442" s="6" t="s">
        <v>1154</v>
      </c>
      <c r="C1442" s="6" t="s">
        <v>3665</v>
      </c>
      <c r="D1442" s="6">
        <v>1</v>
      </c>
      <c r="E1442" s="6">
        <v>1</v>
      </c>
      <c r="F1442" s="6">
        <v>1</v>
      </c>
      <c r="G1442" s="6">
        <v>1</v>
      </c>
      <c r="H1442" s="6">
        <v>1</v>
      </c>
      <c r="I1442" s="6">
        <v>1</v>
      </c>
      <c r="J1442" s="6">
        <v>1</v>
      </c>
      <c r="K1442" s="6">
        <v>1</v>
      </c>
      <c r="L1442" s="6">
        <v>1</v>
      </c>
      <c r="M1442" s="6">
        <v>1</v>
      </c>
      <c r="N1442" s="6">
        <v>1</v>
      </c>
      <c r="O1442" s="6">
        <v>1</v>
      </c>
      <c r="P1442" s="6" t="s">
        <v>20</v>
      </c>
      <c r="Q1442" s="6" t="s">
        <v>3657</v>
      </c>
      <c r="R1442" s="6" t="s">
        <v>3669</v>
      </c>
      <c r="S1442" s="6" t="s">
        <v>3670</v>
      </c>
      <c r="T1442" s="6" t="s">
        <v>3712</v>
      </c>
      <c r="V1442" s="211"/>
    </row>
    <row r="1443" spans="1:22" x14ac:dyDescent="0.25">
      <c r="A1443" s="6" t="s">
        <v>1186</v>
      </c>
      <c r="B1443" s="6" t="s">
        <v>1187</v>
      </c>
      <c r="C1443" s="6" t="s">
        <v>3665</v>
      </c>
      <c r="D1443" s="6">
        <v>0.1</v>
      </c>
      <c r="E1443" s="6">
        <v>0.08</v>
      </c>
      <c r="F1443" s="6">
        <v>0.45</v>
      </c>
      <c r="G1443" s="6">
        <v>0.38</v>
      </c>
      <c r="H1443" s="6">
        <v>0.4</v>
      </c>
      <c r="I1443" s="6">
        <v>0.78</v>
      </c>
      <c r="J1443" s="6">
        <v>0.98</v>
      </c>
      <c r="K1443" s="6">
        <v>0.68</v>
      </c>
      <c r="L1443" s="6">
        <v>0.35</v>
      </c>
      <c r="M1443" s="6">
        <v>0.05</v>
      </c>
      <c r="N1443" s="6">
        <v>0.05</v>
      </c>
      <c r="O1443" s="6">
        <v>0</v>
      </c>
      <c r="P1443" s="6" t="s">
        <v>19</v>
      </c>
      <c r="Q1443" s="6" t="s">
        <v>3657</v>
      </c>
      <c r="R1443" s="6" t="s">
        <v>3658</v>
      </c>
      <c r="S1443" s="6" t="s">
        <v>3659</v>
      </c>
      <c r="T1443" s="6" t="s">
        <v>3659</v>
      </c>
      <c r="V1443" s="211"/>
    </row>
    <row r="1444" spans="1:22" x14ac:dyDescent="0.25">
      <c r="A1444" s="6" t="s">
        <v>1281</v>
      </c>
      <c r="B1444" s="6" t="s">
        <v>1282</v>
      </c>
      <c r="C1444" s="6" t="s">
        <v>3665</v>
      </c>
      <c r="D1444" s="6">
        <v>50.61</v>
      </c>
      <c r="E1444" s="6">
        <v>50.61</v>
      </c>
      <c r="F1444" s="6">
        <v>50.61</v>
      </c>
      <c r="G1444" s="6">
        <v>50.61</v>
      </c>
      <c r="H1444" s="6">
        <v>50.61</v>
      </c>
      <c r="I1444" s="6">
        <v>50.61</v>
      </c>
      <c r="J1444" s="6">
        <v>50.61</v>
      </c>
      <c r="K1444" s="6">
        <v>50.61</v>
      </c>
      <c r="L1444" s="6">
        <v>50.61</v>
      </c>
      <c r="M1444" s="6">
        <v>50.61</v>
      </c>
      <c r="N1444" s="6">
        <v>50.61</v>
      </c>
      <c r="O1444" s="6">
        <v>50.61</v>
      </c>
      <c r="P1444" s="6" t="s">
        <v>20</v>
      </c>
      <c r="Q1444" s="6" t="s">
        <v>3657</v>
      </c>
      <c r="R1444" s="6" t="s">
        <v>3658</v>
      </c>
      <c r="S1444" s="6" t="s">
        <v>3659</v>
      </c>
      <c r="T1444" s="6" t="s">
        <v>3659</v>
      </c>
      <c r="V1444" s="211"/>
    </row>
    <row r="1445" spans="1:22" x14ac:dyDescent="0.25">
      <c r="A1445" s="6" t="s">
        <v>567</v>
      </c>
      <c r="B1445" s="6" t="s">
        <v>568</v>
      </c>
      <c r="C1445" s="6" t="s">
        <v>3666</v>
      </c>
      <c r="D1445" s="6">
        <v>7.94</v>
      </c>
      <c r="E1445" s="6">
        <v>7.94</v>
      </c>
      <c r="F1445" s="6">
        <v>7.94</v>
      </c>
      <c r="G1445" s="6">
        <v>7.94</v>
      </c>
      <c r="H1445" s="6">
        <v>7.94</v>
      </c>
      <c r="I1445" s="6">
        <v>7.94</v>
      </c>
      <c r="J1445" s="6">
        <v>7.94</v>
      </c>
      <c r="K1445" s="6">
        <v>7.94</v>
      </c>
      <c r="L1445" s="6">
        <v>7.94</v>
      </c>
      <c r="M1445" s="6">
        <v>7.94</v>
      </c>
      <c r="N1445" s="6">
        <v>7.94</v>
      </c>
      <c r="O1445" s="6">
        <v>7.94</v>
      </c>
      <c r="P1445" s="6" t="s">
        <v>20</v>
      </c>
      <c r="Q1445" s="6" t="s">
        <v>3661</v>
      </c>
      <c r="R1445" s="6" t="s">
        <v>3658</v>
      </c>
      <c r="S1445" s="6" t="s">
        <v>3659</v>
      </c>
      <c r="T1445" s="6" t="s">
        <v>3659</v>
      </c>
      <c r="V1445" s="211"/>
    </row>
    <row r="1446" spans="1:22" x14ac:dyDescent="0.25">
      <c r="A1446" s="6" t="s">
        <v>2640</v>
      </c>
      <c r="B1446" s="6" t="s">
        <v>2641</v>
      </c>
      <c r="C1446" s="6" t="s">
        <v>3666</v>
      </c>
      <c r="D1446" s="6">
        <v>1.44</v>
      </c>
      <c r="E1446" s="6">
        <v>1.47</v>
      </c>
      <c r="F1446" s="6">
        <v>1.42</v>
      </c>
      <c r="G1446" s="6">
        <v>2.83</v>
      </c>
      <c r="H1446" s="6">
        <v>2.39</v>
      </c>
      <c r="I1446" s="6">
        <v>3.36</v>
      </c>
      <c r="J1446" s="6">
        <v>3.85</v>
      </c>
      <c r="K1446" s="6">
        <v>4.0199999999999996</v>
      </c>
      <c r="L1446" s="6">
        <v>3.43</v>
      </c>
      <c r="M1446" s="6">
        <v>2.64</v>
      </c>
      <c r="N1446" s="6">
        <v>2.57</v>
      </c>
      <c r="O1446" s="6">
        <v>1.37</v>
      </c>
      <c r="P1446" s="6" t="s">
        <v>19</v>
      </c>
      <c r="Q1446" s="6" t="s">
        <v>3661</v>
      </c>
      <c r="R1446" s="6" t="s">
        <v>3658</v>
      </c>
      <c r="S1446" s="6" t="s">
        <v>3659</v>
      </c>
      <c r="T1446" s="6" t="s">
        <v>3659</v>
      </c>
      <c r="V1446" s="211"/>
    </row>
    <row r="1447" spans="1:22" x14ac:dyDescent="0.25">
      <c r="A1447" s="6" t="s">
        <v>2194</v>
      </c>
      <c r="B1447" s="6" t="s">
        <v>2195</v>
      </c>
      <c r="C1447" s="6" t="s">
        <v>3666</v>
      </c>
      <c r="D1447" s="6">
        <v>0</v>
      </c>
      <c r="E1447" s="6">
        <v>0</v>
      </c>
      <c r="F1447" s="6">
        <v>0</v>
      </c>
      <c r="G1447" s="6">
        <v>0</v>
      </c>
      <c r="H1447" s="6">
        <v>0</v>
      </c>
      <c r="I1447" s="6">
        <v>0</v>
      </c>
      <c r="J1447" s="6">
        <v>0</v>
      </c>
      <c r="K1447" s="6">
        <v>0</v>
      </c>
      <c r="L1447" s="6">
        <v>0</v>
      </c>
      <c r="M1447" s="6">
        <v>0</v>
      </c>
      <c r="N1447" s="6">
        <v>0</v>
      </c>
      <c r="O1447" s="6">
        <v>0</v>
      </c>
      <c r="P1447" s="6" t="s">
        <v>19</v>
      </c>
      <c r="Q1447" s="6" t="s">
        <v>3661</v>
      </c>
      <c r="R1447" s="6" t="s">
        <v>3663</v>
      </c>
      <c r="S1447" s="6" t="s">
        <v>3659</v>
      </c>
      <c r="T1447" s="6" t="s">
        <v>3659</v>
      </c>
      <c r="V1447" s="211"/>
    </row>
    <row r="1448" spans="1:22" x14ac:dyDescent="0.25">
      <c r="A1448" s="6" t="s">
        <v>3512</v>
      </c>
      <c r="B1448" s="6" t="s">
        <v>3513</v>
      </c>
      <c r="C1448" s="6" t="s">
        <v>3666</v>
      </c>
      <c r="D1448" s="6">
        <v>0.8</v>
      </c>
      <c r="E1448" s="6">
        <v>0.6</v>
      </c>
      <c r="F1448" s="6">
        <v>3.6</v>
      </c>
      <c r="G1448" s="6">
        <v>3</v>
      </c>
      <c r="H1448" s="6">
        <v>3.2</v>
      </c>
      <c r="I1448" s="6">
        <v>6.2</v>
      </c>
      <c r="J1448" s="6">
        <v>7.8</v>
      </c>
      <c r="K1448" s="6">
        <v>5.4</v>
      </c>
      <c r="L1448" s="6">
        <v>2.8</v>
      </c>
      <c r="M1448" s="6">
        <v>0.4</v>
      </c>
      <c r="N1448" s="6">
        <v>0.4</v>
      </c>
      <c r="O1448" s="6">
        <v>0</v>
      </c>
      <c r="P1448" s="6" t="s">
        <v>19</v>
      </c>
      <c r="Q1448" s="6" t="s">
        <v>3661</v>
      </c>
      <c r="R1448" s="6" t="s">
        <v>3669</v>
      </c>
      <c r="S1448" s="6" t="s">
        <v>3670</v>
      </c>
      <c r="T1448" s="6" t="s">
        <v>3687</v>
      </c>
      <c r="V1448" s="211"/>
    </row>
    <row r="1449" spans="1:22" x14ac:dyDescent="0.25">
      <c r="A1449" s="6" t="s">
        <v>300</v>
      </c>
      <c r="B1449" s="6" t="s">
        <v>301</v>
      </c>
      <c r="C1449" s="6" t="s">
        <v>3665</v>
      </c>
      <c r="D1449" s="6">
        <v>4</v>
      </c>
      <c r="E1449" s="6">
        <v>3</v>
      </c>
      <c r="F1449" s="6">
        <v>18</v>
      </c>
      <c r="G1449" s="6">
        <v>15</v>
      </c>
      <c r="H1449" s="6">
        <v>16</v>
      </c>
      <c r="I1449" s="6">
        <v>31</v>
      </c>
      <c r="J1449" s="6">
        <v>39</v>
      </c>
      <c r="K1449" s="6">
        <v>27</v>
      </c>
      <c r="L1449" s="6">
        <v>14</v>
      </c>
      <c r="M1449" s="6">
        <v>2</v>
      </c>
      <c r="N1449" s="6">
        <v>2</v>
      </c>
      <c r="O1449" s="6">
        <v>0</v>
      </c>
      <c r="P1449" s="6" t="s">
        <v>19</v>
      </c>
      <c r="Q1449" s="6" t="s">
        <v>3661</v>
      </c>
      <c r="R1449" s="6" t="s">
        <v>3658</v>
      </c>
      <c r="S1449" s="6" t="s">
        <v>3659</v>
      </c>
      <c r="T1449" s="6" t="s">
        <v>3659</v>
      </c>
      <c r="V1449" s="211"/>
    </row>
    <row r="1450" spans="1:22" x14ac:dyDescent="0.25">
      <c r="A1450" s="6" t="s">
        <v>2839</v>
      </c>
      <c r="B1450" s="6" t="s">
        <v>2840</v>
      </c>
      <c r="C1450" s="6" t="s">
        <v>3665</v>
      </c>
      <c r="D1450" s="6">
        <v>0</v>
      </c>
      <c r="E1450" s="6">
        <v>0</v>
      </c>
      <c r="F1450" s="6">
        <v>0</v>
      </c>
      <c r="G1450" s="6">
        <v>0</v>
      </c>
      <c r="H1450" s="6">
        <v>0</v>
      </c>
      <c r="I1450" s="6">
        <v>0</v>
      </c>
      <c r="J1450" s="6">
        <v>0</v>
      </c>
      <c r="K1450" s="6">
        <v>0</v>
      </c>
      <c r="L1450" s="6">
        <v>0</v>
      </c>
      <c r="M1450" s="6">
        <v>0</v>
      </c>
      <c r="N1450" s="6">
        <v>0</v>
      </c>
      <c r="O1450" s="6">
        <v>0</v>
      </c>
      <c r="P1450" s="6" t="s">
        <v>19</v>
      </c>
      <c r="Q1450" s="6" t="s">
        <v>3661</v>
      </c>
      <c r="R1450" s="6" t="s">
        <v>3663</v>
      </c>
      <c r="S1450" s="6" t="s">
        <v>3659</v>
      </c>
      <c r="T1450" s="6" t="s">
        <v>3659</v>
      </c>
      <c r="V1450" s="211"/>
    </row>
    <row r="1451" spans="1:22" x14ac:dyDescent="0.25">
      <c r="A1451" s="6" t="s">
        <v>1084</v>
      </c>
      <c r="B1451" s="6" t="s">
        <v>1085</v>
      </c>
      <c r="C1451" s="6" t="s">
        <v>3656</v>
      </c>
      <c r="D1451" s="6">
        <v>0.04</v>
      </c>
      <c r="E1451" s="6">
        <v>0</v>
      </c>
      <c r="F1451" s="6">
        <v>0.18</v>
      </c>
      <c r="G1451" s="6">
        <v>0</v>
      </c>
      <c r="H1451" s="6">
        <v>0.4</v>
      </c>
      <c r="I1451" s="6">
        <v>0</v>
      </c>
      <c r="J1451" s="6">
        <v>0.42</v>
      </c>
      <c r="K1451" s="6">
        <v>0.06</v>
      </c>
      <c r="L1451" s="6">
        <v>0.1</v>
      </c>
      <c r="M1451" s="6">
        <v>0.71</v>
      </c>
      <c r="N1451" s="6">
        <v>0.51</v>
      </c>
      <c r="O1451" s="6">
        <v>0.33</v>
      </c>
      <c r="P1451" s="6" t="s">
        <v>19</v>
      </c>
      <c r="Q1451" s="6" t="s">
        <v>3657</v>
      </c>
      <c r="R1451" s="6" t="s">
        <v>3658</v>
      </c>
      <c r="S1451" s="6" t="s">
        <v>3659</v>
      </c>
      <c r="T1451" s="6" t="s">
        <v>3659</v>
      </c>
      <c r="V1451" s="211"/>
    </row>
    <row r="1452" spans="1:22" x14ac:dyDescent="0.25">
      <c r="A1452" s="6" t="s">
        <v>1317</v>
      </c>
      <c r="B1452" s="6" t="s">
        <v>1318</v>
      </c>
      <c r="C1452" s="6" t="s">
        <v>3662</v>
      </c>
      <c r="D1452" s="6">
        <v>0</v>
      </c>
      <c r="E1452" s="6">
        <v>0</v>
      </c>
      <c r="F1452" s="6">
        <v>0</v>
      </c>
      <c r="G1452" s="6">
        <v>0</v>
      </c>
      <c r="H1452" s="6">
        <v>0</v>
      </c>
      <c r="I1452" s="6">
        <v>0</v>
      </c>
      <c r="J1452" s="6">
        <v>0</v>
      </c>
      <c r="K1452" s="6">
        <v>0</v>
      </c>
      <c r="L1452" s="6">
        <v>0</v>
      </c>
      <c r="M1452" s="6">
        <v>0</v>
      </c>
      <c r="N1452" s="6">
        <v>0</v>
      </c>
      <c r="O1452" s="6">
        <v>0</v>
      </c>
      <c r="P1452" s="6" t="s">
        <v>19</v>
      </c>
      <c r="Q1452" s="6" t="s">
        <v>3657</v>
      </c>
      <c r="R1452" s="6" t="s">
        <v>3663</v>
      </c>
      <c r="S1452" s="6" t="s">
        <v>3659</v>
      </c>
      <c r="T1452" s="6" t="s">
        <v>3659</v>
      </c>
      <c r="V1452" s="211"/>
    </row>
    <row r="1453" spans="1:22" x14ac:dyDescent="0.25">
      <c r="A1453" s="6" t="s">
        <v>1157</v>
      </c>
      <c r="B1453" s="6" t="s">
        <v>1158</v>
      </c>
      <c r="C1453" s="6" t="s">
        <v>3666</v>
      </c>
      <c r="D1453" s="6">
        <v>5.75</v>
      </c>
      <c r="E1453" s="6">
        <v>5.75</v>
      </c>
      <c r="F1453" s="6">
        <v>5.75</v>
      </c>
      <c r="G1453" s="6">
        <v>5.75</v>
      </c>
      <c r="H1453" s="6">
        <v>5.75</v>
      </c>
      <c r="I1453" s="6">
        <v>5.75</v>
      </c>
      <c r="J1453" s="6">
        <v>5.75</v>
      </c>
      <c r="K1453" s="6">
        <v>5.75</v>
      </c>
      <c r="L1453" s="6">
        <v>5.75</v>
      </c>
      <c r="M1453" s="6">
        <v>5.75</v>
      </c>
      <c r="N1453" s="6">
        <v>5.75</v>
      </c>
      <c r="O1453" s="6">
        <v>5.75</v>
      </c>
      <c r="P1453" s="6" t="s">
        <v>20</v>
      </c>
      <c r="Q1453" s="6" t="s">
        <v>3661</v>
      </c>
      <c r="R1453" s="6" t="s">
        <v>3658</v>
      </c>
      <c r="S1453" s="6" t="s">
        <v>3659</v>
      </c>
      <c r="T1453" s="6" t="s">
        <v>3659</v>
      </c>
      <c r="V1453" s="211"/>
    </row>
    <row r="1454" spans="1:22" x14ac:dyDescent="0.25">
      <c r="A1454" s="6" t="s">
        <v>661</v>
      </c>
      <c r="B1454" s="6" t="s">
        <v>662</v>
      </c>
      <c r="C1454" s="6" t="s">
        <v>3666</v>
      </c>
      <c r="D1454" s="6">
        <v>5.75</v>
      </c>
      <c r="E1454" s="6">
        <v>5.75</v>
      </c>
      <c r="F1454" s="6">
        <v>5.75</v>
      </c>
      <c r="G1454" s="6">
        <v>5.75</v>
      </c>
      <c r="H1454" s="6">
        <v>5.75</v>
      </c>
      <c r="I1454" s="6">
        <v>5.75</v>
      </c>
      <c r="J1454" s="6">
        <v>5.75</v>
      </c>
      <c r="K1454" s="6">
        <v>5.75</v>
      </c>
      <c r="L1454" s="6">
        <v>5.75</v>
      </c>
      <c r="M1454" s="6">
        <v>5.75</v>
      </c>
      <c r="N1454" s="6">
        <v>5.75</v>
      </c>
      <c r="O1454" s="6">
        <v>5.75</v>
      </c>
      <c r="P1454" s="6" t="s">
        <v>20</v>
      </c>
      <c r="Q1454" s="6" t="s">
        <v>3661</v>
      </c>
      <c r="R1454" s="6" t="s">
        <v>3658</v>
      </c>
      <c r="S1454" s="6" t="s">
        <v>3659</v>
      </c>
      <c r="T1454" s="6" t="s">
        <v>3659</v>
      </c>
      <c r="V1454" s="211"/>
    </row>
    <row r="1455" spans="1:22" x14ac:dyDescent="0.25">
      <c r="A1455" s="6" t="s">
        <v>633</v>
      </c>
      <c r="B1455" s="6" t="s">
        <v>2070</v>
      </c>
      <c r="C1455" s="6" t="s">
        <v>3666</v>
      </c>
      <c r="D1455" s="6">
        <v>134</v>
      </c>
      <c r="E1455" s="6">
        <v>134</v>
      </c>
      <c r="F1455" s="6">
        <v>134</v>
      </c>
      <c r="G1455" s="6">
        <v>134</v>
      </c>
      <c r="H1455" s="6">
        <v>134</v>
      </c>
      <c r="I1455" s="6">
        <v>134</v>
      </c>
      <c r="J1455" s="6">
        <v>134</v>
      </c>
      <c r="K1455" s="6">
        <v>134</v>
      </c>
      <c r="L1455" s="6">
        <v>134</v>
      </c>
      <c r="M1455" s="6">
        <v>134</v>
      </c>
      <c r="N1455" s="6">
        <v>134</v>
      </c>
      <c r="O1455" s="6">
        <v>134</v>
      </c>
      <c r="P1455" s="6" t="s">
        <v>20</v>
      </c>
      <c r="Q1455" s="6" t="s">
        <v>3661</v>
      </c>
      <c r="R1455" s="6" t="s">
        <v>3658</v>
      </c>
      <c r="S1455" s="6" t="s">
        <v>3659</v>
      </c>
      <c r="T1455" s="6" t="s">
        <v>3659</v>
      </c>
      <c r="V1455" s="211"/>
    </row>
    <row r="1456" spans="1:22" x14ac:dyDescent="0.25">
      <c r="A1456" s="6" t="s">
        <v>466</v>
      </c>
      <c r="B1456" s="6" t="s">
        <v>3459</v>
      </c>
      <c r="C1456" s="6" t="s">
        <v>3660</v>
      </c>
      <c r="D1456" s="6">
        <v>15.82</v>
      </c>
      <c r="E1456" s="6">
        <v>21.68</v>
      </c>
      <c r="F1456" s="6">
        <v>28.57</v>
      </c>
      <c r="G1456" s="6">
        <v>31.86</v>
      </c>
      <c r="H1456" s="6">
        <v>33.020000000000003</v>
      </c>
      <c r="I1456" s="6">
        <v>30.13</v>
      </c>
      <c r="J1456" s="6">
        <v>25.14</v>
      </c>
      <c r="K1456" s="6">
        <v>22.25</v>
      </c>
      <c r="L1456" s="6">
        <v>12.24</v>
      </c>
      <c r="M1456" s="6">
        <v>8.5399999999999991</v>
      </c>
      <c r="N1456" s="6">
        <v>11.17</v>
      </c>
      <c r="O1456" s="6">
        <v>13.28</v>
      </c>
      <c r="P1456" s="6" t="s">
        <v>19</v>
      </c>
      <c r="Q1456" s="6" t="s">
        <v>3661</v>
      </c>
      <c r="R1456" s="6" t="s">
        <v>3658</v>
      </c>
      <c r="S1456" s="6" t="s">
        <v>3659</v>
      </c>
      <c r="T1456" s="6" t="s">
        <v>3659</v>
      </c>
      <c r="V1456" s="211"/>
    </row>
    <row r="1457" spans="1:22" x14ac:dyDescent="0.25">
      <c r="A1457" s="6" t="s">
        <v>3478</v>
      </c>
      <c r="B1457" s="6" t="s">
        <v>3479</v>
      </c>
      <c r="C1457" s="6" t="s">
        <v>3660</v>
      </c>
      <c r="D1457" s="6">
        <v>0</v>
      </c>
      <c r="E1457" s="6">
        <v>0</v>
      </c>
      <c r="F1457" s="6">
        <v>0</v>
      </c>
      <c r="G1457" s="6">
        <v>0</v>
      </c>
      <c r="H1457" s="6">
        <v>0</v>
      </c>
      <c r="I1457" s="6">
        <v>0</v>
      </c>
      <c r="J1457" s="6">
        <v>0</v>
      </c>
      <c r="K1457" s="6">
        <v>0</v>
      </c>
      <c r="L1457" s="6">
        <v>0</v>
      </c>
      <c r="M1457" s="6">
        <v>0</v>
      </c>
      <c r="N1457" s="6">
        <v>0</v>
      </c>
      <c r="O1457" s="6">
        <v>0</v>
      </c>
      <c r="P1457" s="6" t="s">
        <v>19</v>
      </c>
      <c r="Q1457" s="6" t="s">
        <v>3661</v>
      </c>
      <c r="R1457" s="6" t="s">
        <v>3663</v>
      </c>
      <c r="S1457" s="6" t="s">
        <v>3659</v>
      </c>
      <c r="T1457" s="6" t="s">
        <v>3659</v>
      </c>
      <c r="V1457" s="211"/>
    </row>
    <row r="1458" spans="1:22" x14ac:dyDescent="0.25">
      <c r="A1458" s="6" t="s">
        <v>1196</v>
      </c>
      <c r="B1458" s="6" t="s">
        <v>1197</v>
      </c>
      <c r="C1458" s="6" t="s">
        <v>3660</v>
      </c>
      <c r="D1458" s="6">
        <v>0.8</v>
      </c>
      <c r="E1458" s="6">
        <v>0.6</v>
      </c>
      <c r="F1458" s="6">
        <v>3.6</v>
      </c>
      <c r="G1458" s="6">
        <v>3</v>
      </c>
      <c r="H1458" s="6">
        <v>3.2</v>
      </c>
      <c r="I1458" s="6">
        <v>6.2</v>
      </c>
      <c r="J1458" s="6">
        <v>7.8</v>
      </c>
      <c r="K1458" s="6">
        <v>5.4</v>
      </c>
      <c r="L1458" s="6">
        <v>2.8</v>
      </c>
      <c r="M1458" s="6">
        <v>0.4</v>
      </c>
      <c r="N1458" s="6">
        <v>0.4</v>
      </c>
      <c r="O1458" s="6">
        <v>0</v>
      </c>
      <c r="P1458" s="6" t="s">
        <v>19</v>
      </c>
      <c r="Q1458" s="6" t="s">
        <v>3661</v>
      </c>
      <c r="R1458" s="6" t="s">
        <v>3658</v>
      </c>
      <c r="S1458" s="6" t="s">
        <v>3659</v>
      </c>
      <c r="T1458" s="6" t="s">
        <v>3659</v>
      </c>
      <c r="V1458" s="211"/>
    </row>
    <row r="1459" spans="1:22" x14ac:dyDescent="0.25">
      <c r="A1459" s="6" t="s">
        <v>3149</v>
      </c>
      <c r="B1459" s="6" t="s">
        <v>3150</v>
      </c>
      <c r="C1459" s="6" t="s">
        <v>3660</v>
      </c>
      <c r="D1459" s="6">
        <v>0.56000000000000005</v>
      </c>
      <c r="E1459" s="6">
        <v>0.42</v>
      </c>
      <c r="F1459" s="6">
        <v>2.52</v>
      </c>
      <c r="G1459" s="6">
        <v>2.1</v>
      </c>
      <c r="H1459" s="6">
        <v>2.2400000000000002</v>
      </c>
      <c r="I1459" s="6">
        <v>4.34</v>
      </c>
      <c r="J1459" s="6">
        <v>5.46</v>
      </c>
      <c r="K1459" s="6">
        <v>3.78</v>
      </c>
      <c r="L1459" s="6">
        <v>1.96</v>
      </c>
      <c r="M1459" s="6">
        <v>0.28000000000000003</v>
      </c>
      <c r="N1459" s="6">
        <v>0.28000000000000003</v>
      </c>
      <c r="O1459" s="6">
        <v>0</v>
      </c>
      <c r="P1459" s="6" t="s">
        <v>19</v>
      </c>
      <c r="Q1459" s="6" t="s">
        <v>3661</v>
      </c>
      <c r="R1459" s="6" t="s">
        <v>3658</v>
      </c>
      <c r="S1459" s="6" t="s">
        <v>3659</v>
      </c>
      <c r="T1459" s="6" t="s">
        <v>3659</v>
      </c>
      <c r="V1459" s="211"/>
    </row>
    <row r="1460" spans="1:22" x14ac:dyDescent="0.25">
      <c r="A1460" s="6" t="s">
        <v>2661</v>
      </c>
      <c r="B1460" s="6" t="s">
        <v>2662</v>
      </c>
      <c r="C1460" s="6" t="s">
        <v>3660</v>
      </c>
      <c r="D1460" s="6">
        <v>4.43</v>
      </c>
      <c r="E1460" s="6">
        <v>3.5</v>
      </c>
      <c r="F1460" s="6">
        <v>4.55</v>
      </c>
      <c r="G1460" s="6">
        <v>4.25</v>
      </c>
      <c r="H1460" s="6">
        <v>4.4800000000000004</v>
      </c>
      <c r="I1460" s="6">
        <v>4.17</v>
      </c>
      <c r="J1460" s="6">
        <v>4.07</v>
      </c>
      <c r="K1460" s="6">
        <v>3.52</v>
      </c>
      <c r="L1460" s="6">
        <v>4.1500000000000004</v>
      </c>
      <c r="M1460" s="6">
        <v>4.22</v>
      </c>
      <c r="N1460" s="6">
        <v>4.29</v>
      </c>
      <c r="O1460" s="6">
        <v>3.71</v>
      </c>
      <c r="P1460" s="6" t="s">
        <v>19</v>
      </c>
      <c r="Q1460" s="6" t="s">
        <v>3661</v>
      </c>
      <c r="R1460" s="6" t="s">
        <v>3658</v>
      </c>
      <c r="S1460" s="6" t="s">
        <v>3659</v>
      </c>
      <c r="T1460" s="6" t="s">
        <v>3659</v>
      </c>
      <c r="V1460" s="211"/>
    </row>
    <row r="1461" spans="1:22" x14ac:dyDescent="0.25">
      <c r="A1461" s="6" t="s">
        <v>2196</v>
      </c>
      <c r="B1461" s="6" t="s">
        <v>2197</v>
      </c>
      <c r="C1461" s="6" t="s">
        <v>3660</v>
      </c>
      <c r="D1461" s="6">
        <v>49</v>
      </c>
      <c r="E1461" s="6">
        <v>49</v>
      </c>
      <c r="F1461" s="6">
        <v>49</v>
      </c>
      <c r="G1461" s="6">
        <v>49</v>
      </c>
      <c r="H1461" s="6">
        <v>49</v>
      </c>
      <c r="I1461" s="6">
        <v>49</v>
      </c>
      <c r="J1461" s="6">
        <v>49</v>
      </c>
      <c r="K1461" s="6">
        <v>49</v>
      </c>
      <c r="L1461" s="6">
        <v>49</v>
      </c>
      <c r="M1461" s="6">
        <v>49</v>
      </c>
      <c r="N1461" s="6">
        <v>49</v>
      </c>
      <c r="O1461" s="6">
        <v>49</v>
      </c>
      <c r="P1461" s="6" t="s">
        <v>20</v>
      </c>
      <c r="Q1461" s="6" t="s">
        <v>3661</v>
      </c>
      <c r="R1461" s="6" t="s">
        <v>3658</v>
      </c>
      <c r="S1461" s="6" t="s">
        <v>3659</v>
      </c>
      <c r="T1461" s="6" t="s">
        <v>3659</v>
      </c>
      <c r="V1461" s="211"/>
    </row>
    <row r="1462" spans="1:22" x14ac:dyDescent="0.25">
      <c r="A1462" s="6" t="s">
        <v>1590</v>
      </c>
      <c r="B1462" s="6" t="s">
        <v>1591</v>
      </c>
      <c r="C1462" s="6" t="s">
        <v>3660</v>
      </c>
      <c r="D1462" s="6">
        <v>1.3</v>
      </c>
      <c r="E1462" s="6">
        <v>2.5299999999999998</v>
      </c>
      <c r="F1462" s="6">
        <v>4.28</v>
      </c>
      <c r="G1462" s="6">
        <v>5.47</v>
      </c>
      <c r="H1462" s="6">
        <v>6.94</v>
      </c>
      <c r="I1462" s="6">
        <v>8.18</v>
      </c>
      <c r="J1462" s="6">
        <v>9.06</v>
      </c>
      <c r="K1462" s="6">
        <v>8.65</v>
      </c>
      <c r="L1462" s="6">
        <v>5.17</v>
      </c>
      <c r="M1462" s="6">
        <v>3.45</v>
      </c>
      <c r="N1462" s="6">
        <v>1.19</v>
      </c>
      <c r="O1462" s="6">
        <v>1.06</v>
      </c>
      <c r="P1462" s="6" t="s">
        <v>19</v>
      </c>
      <c r="Q1462" s="6" t="s">
        <v>3661</v>
      </c>
      <c r="R1462" s="6" t="s">
        <v>3658</v>
      </c>
      <c r="S1462" s="6" t="s">
        <v>3659</v>
      </c>
      <c r="T1462" s="6" t="s">
        <v>3659</v>
      </c>
      <c r="V1462" s="211"/>
    </row>
    <row r="1463" spans="1:22" x14ac:dyDescent="0.25">
      <c r="A1463" s="6" t="s">
        <v>3634</v>
      </c>
      <c r="B1463" s="6" t="s">
        <v>3635</v>
      </c>
      <c r="C1463" s="6" t="s">
        <v>3665</v>
      </c>
      <c r="D1463" s="6">
        <v>0</v>
      </c>
      <c r="E1463" s="6">
        <v>0</v>
      </c>
      <c r="F1463" s="6">
        <v>0</v>
      </c>
      <c r="G1463" s="6">
        <v>0</v>
      </c>
      <c r="H1463" s="6">
        <v>0</v>
      </c>
      <c r="I1463" s="6">
        <v>0</v>
      </c>
      <c r="J1463" s="6">
        <v>0</v>
      </c>
      <c r="K1463" s="6">
        <v>0</v>
      </c>
      <c r="L1463" s="6">
        <v>0</v>
      </c>
      <c r="M1463" s="6">
        <v>0</v>
      </c>
      <c r="N1463" s="6">
        <v>0</v>
      </c>
      <c r="O1463" s="6">
        <v>0</v>
      </c>
      <c r="P1463" s="6" t="s">
        <v>19</v>
      </c>
      <c r="Q1463" s="6" t="s">
        <v>3661</v>
      </c>
      <c r="R1463" s="6" t="s">
        <v>3663</v>
      </c>
      <c r="S1463" s="6" t="s">
        <v>3659</v>
      </c>
      <c r="T1463" s="6" t="s">
        <v>3659</v>
      </c>
      <c r="V1463" s="211"/>
    </row>
    <row r="1464" spans="1:22" x14ac:dyDescent="0.25">
      <c r="A1464" s="6" t="s">
        <v>2709</v>
      </c>
      <c r="B1464" s="6" t="s">
        <v>2710</v>
      </c>
      <c r="C1464" s="6" t="s">
        <v>3665</v>
      </c>
      <c r="D1464" s="6">
        <v>0.08</v>
      </c>
      <c r="E1464" s="6">
        <v>0.06</v>
      </c>
      <c r="F1464" s="6">
        <v>0.36</v>
      </c>
      <c r="G1464" s="6">
        <v>0.3</v>
      </c>
      <c r="H1464" s="6">
        <v>0.32</v>
      </c>
      <c r="I1464" s="6">
        <v>0.62</v>
      </c>
      <c r="J1464" s="6">
        <v>0.78</v>
      </c>
      <c r="K1464" s="6">
        <v>0.54</v>
      </c>
      <c r="L1464" s="6">
        <v>0.28000000000000003</v>
      </c>
      <c r="M1464" s="6">
        <v>0.04</v>
      </c>
      <c r="N1464" s="6">
        <v>0.04</v>
      </c>
      <c r="O1464" s="6">
        <v>0</v>
      </c>
      <c r="P1464" s="6" t="s">
        <v>19</v>
      </c>
      <c r="Q1464" s="6" t="s">
        <v>3661</v>
      </c>
      <c r="R1464" s="6" t="s">
        <v>3658</v>
      </c>
      <c r="S1464" s="6" t="s">
        <v>3659</v>
      </c>
      <c r="T1464" s="6" t="s">
        <v>3659</v>
      </c>
      <c r="V1464" s="211"/>
    </row>
    <row r="1465" spans="1:22" x14ac:dyDescent="0.25">
      <c r="A1465" s="6" t="s">
        <v>1786</v>
      </c>
      <c r="B1465" s="6" t="s">
        <v>1787</v>
      </c>
      <c r="C1465" s="6" t="s">
        <v>3665</v>
      </c>
      <c r="D1465" s="6">
        <v>0.08</v>
      </c>
      <c r="E1465" s="6">
        <v>0.06</v>
      </c>
      <c r="F1465" s="6">
        <v>0.36</v>
      </c>
      <c r="G1465" s="6">
        <v>0.3</v>
      </c>
      <c r="H1465" s="6">
        <v>0.32</v>
      </c>
      <c r="I1465" s="6">
        <v>0.62</v>
      </c>
      <c r="J1465" s="6">
        <v>0.78</v>
      </c>
      <c r="K1465" s="6">
        <v>0.54</v>
      </c>
      <c r="L1465" s="6">
        <v>0.28000000000000003</v>
      </c>
      <c r="M1465" s="6">
        <v>0.04</v>
      </c>
      <c r="N1465" s="6">
        <v>0.04</v>
      </c>
      <c r="O1465" s="6">
        <v>0</v>
      </c>
      <c r="P1465" s="6" t="s">
        <v>19</v>
      </c>
      <c r="Q1465" s="6" t="s">
        <v>3661</v>
      </c>
      <c r="R1465" s="6" t="s">
        <v>3658</v>
      </c>
      <c r="S1465" s="6" t="s">
        <v>3659</v>
      </c>
      <c r="T1465" s="6" t="s">
        <v>3659</v>
      </c>
      <c r="V1465" s="211"/>
    </row>
    <row r="1466" spans="1:22" x14ac:dyDescent="0.25">
      <c r="A1466" s="6" t="s">
        <v>3075</v>
      </c>
      <c r="B1466" s="6" t="s">
        <v>3076</v>
      </c>
      <c r="C1466" s="6" t="s">
        <v>3665</v>
      </c>
      <c r="D1466" s="6">
        <v>0</v>
      </c>
      <c r="E1466" s="6">
        <v>0</v>
      </c>
      <c r="F1466" s="6">
        <v>0</v>
      </c>
      <c r="G1466" s="6">
        <v>0</v>
      </c>
      <c r="H1466" s="6">
        <v>0</v>
      </c>
      <c r="I1466" s="6">
        <v>0</v>
      </c>
      <c r="J1466" s="6">
        <v>0</v>
      </c>
      <c r="K1466" s="6">
        <v>0</v>
      </c>
      <c r="L1466" s="6">
        <v>0</v>
      </c>
      <c r="M1466" s="6">
        <v>0</v>
      </c>
      <c r="N1466" s="6">
        <v>0</v>
      </c>
      <c r="O1466" s="6">
        <v>0</v>
      </c>
      <c r="P1466" s="6" t="s">
        <v>19</v>
      </c>
      <c r="Q1466" s="6" t="s">
        <v>3661</v>
      </c>
      <c r="R1466" s="6" t="s">
        <v>3663</v>
      </c>
      <c r="S1466" s="6" t="s">
        <v>3659</v>
      </c>
      <c r="T1466" s="6" t="s">
        <v>3659</v>
      </c>
      <c r="V1466" s="211"/>
    </row>
    <row r="1467" spans="1:22" x14ac:dyDescent="0.25">
      <c r="A1467" s="6" t="s">
        <v>509</v>
      </c>
      <c r="B1467" s="6" t="s">
        <v>510</v>
      </c>
      <c r="C1467" s="6" t="s">
        <v>3665</v>
      </c>
      <c r="D1467" s="6">
        <v>0</v>
      </c>
      <c r="E1467" s="6">
        <v>0</v>
      </c>
      <c r="F1467" s="6">
        <v>0</v>
      </c>
      <c r="G1467" s="6">
        <v>0</v>
      </c>
      <c r="H1467" s="6">
        <v>0</v>
      </c>
      <c r="I1467" s="6">
        <v>0</v>
      </c>
      <c r="J1467" s="6">
        <v>0</v>
      </c>
      <c r="K1467" s="6">
        <v>0</v>
      </c>
      <c r="L1467" s="6">
        <v>0</v>
      </c>
      <c r="M1467" s="6">
        <v>0</v>
      </c>
      <c r="N1467" s="6">
        <v>0</v>
      </c>
      <c r="O1467" s="6">
        <v>0</v>
      </c>
      <c r="P1467" s="6" t="s">
        <v>19</v>
      </c>
      <c r="Q1467" s="6" t="s">
        <v>3661</v>
      </c>
      <c r="R1467" s="6" t="s">
        <v>3663</v>
      </c>
      <c r="S1467" s="6" t="s">
        <v>3659</v>
      </c>
      <c r="T1467" s="6" t="s">
        <v>3659</v>
      </c>
      <c r="V1467" s="211"/>
    </row>
    <row r="1468" spans="1:22" x14ac:dyDescent="0.25">
      <c r="A1468" s="6" t="s">
        <v>2530</v>
      </c>
      <c r="B1468" s="6" t="s">
        <v>2531</v>
      </c>
      <c r="C1468" s="6" t="s">
        <v>3665</v>
      </c>
      <c r="D1468" s="6">
        <v>0</v>
      </c>
      <c r="E1468" s="6">
        <v>0</v>
      </c>
      <c r="F1468" s="6">
        <v>0</v>
      </c>
      <c r="G1468" s="6">
        <v>0</v>
      </c>
      <c r="H1468" s="6">
        <v>0</v>
      </c>
      <c r="I1468" s="6">
        <v>0</v>
      </c>
      <c r="J1468" s="6">
        <v>0</v>
      </c>
      <c r="K1468" s="6">
        <v>0</v>
      </c>
      <c r="L1468" s="6">
        <v>0</v>
      </c>
      <c r="M1468" s="6">
        <v>0</v>
      </c>
      <c r="N1468" s="6">
        <v>0</v>
      </c>
      <c r="O1468" s="6">
        <v>0</v>
      </c>
      <c r="P1468" s="6" t="s">
        <v>19</v>
      </c>
      <c r="Q1468" s="6" t="s">
        <v>3661</v>
      </c>
      <c r="R1468" s="6" t="s">
        <v>3663</v>
      </c>
      <c r="S1468" s="6" t="s">
        <v>3659</v>
      </c>
      <c r="T1468" s="6" t="s">
        <v>3659</v>
      </c>
      <c r="V1468" s="211"/>
    </row>
    <row r="1469" spans="1:22" x14ac:dyDescent="0.25">
      <c r="A1469" s="6" t="s">
        <v>1408</v>
      </c>
      <c r="B1469" s="6" t="s">
        <v>1409</v>
      </c>
      <c r="C1469" s="6" t="s">
        <v>3665</v>
      </c>
      <c r="D1469" s="6">
        <v>0</v>
      </c>
      <c r="E1469" s="6">
        <v>0</v>
      </c>
      <c r="F1469" s="6">
        <v>0</v>
      </c>
      <c r="G1469" s="6">
        <v>0</v>
      </c>
      <c r="H1469" s="6">
        <v>0</v>
      </c>
      <c r="I1469" s="6">
        <v>0</v>
      </c>
      <c r="J1469" s="6">
        <v>0</v>
      </c>
      <c r="K1469" s="6">
        <v>0</v>
      </c>
      <c r="L1469" s="6">
        <v>0</v>
      </c>
      <c r="M1469" s="6">
        <v>0</v>
      </c>
      <c r="N1469" s="6">
        <v>0</v>
      </c>
      <c r="O1469" s="6">
        <v>0</v>
      </c>
      <c r="P1469" s="6" t="s">
        <v>19</v>
      </c>
      <c r="Q1469" s="6" t="s">
        <v>3661</v>
      </c>
      <c r="R1469" s="6" t="s">
        <v>3663</v>
      </c>
      <c r="S1469" s="6" t="s">
        <v>3659</v>
      </c>
      <c r="T1469" s="6" t="s">
        <v>3659</v>
      </c>
      <c r="V1469" s="211"/>
    </row>
    <row r="1470" spans="1:22" x14ac:dyDescent="0.25">
      <c r="A1470" s="6" t="s">
        <v>3188</v>
      </c>
      <c r="B1470" s="6" t="s">
        <v>3189</v>
      </c>
      <c r="C1470" s="6" t="s">
        <v>3665</v>
      </c>
      <c r="D1470" s="6">
        <v>0</v>
      </c>
      <c r="E1470" s="6">
        <v>0</v>
      </c>
      <c r="F1470" s="6">
        <v>0</v>
      </c>
      <c r="G1470" s="6">
        <v>0</v>
      </c>
      <c r="H1470" s="6">
        <v>0</v>
      </c>
      <c r="I1470" s="6">
        <v>0</v>
      </c>
      <c r="J1470" s="6">
        <v>0</v>
      </c>
      <c r="K1470" s="6">
        <v>0</v>
      </c>
      <c r="L1470" s="6">
        <v>0</v>
      </c>
      <c r="M1470" s="6">
        <v>0</v>
      </c>
      <c r="N1470" s="6">
        <v>0</v>
      </c>
      <c r="O1470" s="6">
        <v>0</v>
      </c>
      <c r="P1470" s="6" t="s">
        <v>19</v>
      </c>
      <c r="Q1470" s="6" t="s">
        <v>3661</v>
      </c>
      <c r="R1470" s="6" t="s">
        <v>3663</v>
      </c>
      <c r="S1470" s="6" t="s">
        <v>3659</v>
      </c>
      <c r="T1470" s="6" t="s">
        <v>3659</v>
      </c>
      <c r="V1470" s="211"/>
    </row>
    <row r="1471" spans="1:22" x14ac:dyDescent="0.25">
      <c r="A1471" s="6" t="s">
        <v>1384</v>
      </c>
      <c r="B1471" s="6" t="s">
        <v>1385</v>
      </c>
      <c r="C1471" s="6" t="s">
        <v>3665</v>
      </c>
      <c r="D1471" s="6">
        <v>0.28000000000000003</v>
      </c>
      <c r="E1471" s="6">
        <v>0.21</v>
      </c>
      <c r="F1471" s="6">
        <v>1.26</v>
      </c>
      <c r="G1471" s="6">
        <v>1.05</v>
      </c>
      <c r="H1471" s="6">
        <v>1.1200000000000001</v>
      </c>
      <c r="I1471" s="6">
        <v>2.17</v>
      </c>
      <c r="J1471" s="6">
        <v>2.73</v>
      </c>
      <c r="K1471" s="6">
        <v>1.89</v>
      </c>
      <c r="L1471" s="6">
        <v>0.98</v>
      </c>
      <c r="M1471" s="6">
        <v>0.14000000000000001</v>
      </c>
      <c r="N1471" s="6">
        <v>0.14000000000000001</v>
      </c>
      <c r="O1471" s="6">
        <v>0</v>
      </c>
      <c r="P1471" s="6" t="s">
        <v>19</v>
      </c>
      <c r="Q1471" s="6" t="s">
        <v>3661</v>
      </c>
      <c r="R1471" s="6" t="s">
        <v>3658</v>
      </c>
      <c r="S1471" s="6" t="s">
        <v>3659</v>
      </c>
      <c r="T1471" s="6" t="s">
        <v>3659</v>
      </c>
      <c r="V1471" s="211"/>
    </row>
    <row r="1472" spans="1:22" x14ac:dyDescent="0.25">
      <c r="A1472" s="6" t="s">
        <v>2512</v>
      </c>
      <c r="B1472" s="6" t="s">
        <v>2513</v>
      </c>
      <c r="C1472" s="6" t="s">
        <v>3665</v>
      </c>
      <c r="D1472" s="6">
        <v>0</v>
      </c>
      <c r="E1472" s="6">
        <v>0</v>
      </c>
      <c r="F1472" s="6">
        <v>0</v>
      </c>
      <c r="G1472" s="6">
        <v>0</v>
      </c>
      <c r="H1472" s="6">
        <v>0</v>
      </c>
      <c r="I1472" s="6">
        <v>0</v>
      </c>
      <c r="J1472" s="6">
        <v>0</v>
      </c>
      <c r="K1472" s="6">
        <v>0</v>
      </c>
      <c r="L1472" s="6">
        <v>0</v>
      </c>
      <c r="M1472" s="6">
        <v>0</v>
      </c>
      <c r="N1472" s="6">
        <v>0</v>
      </c>
      <c r="O1472" s="6">
        <v>0</v>
      </c>
      <c r="P1472" s="6" t="s">
        <v>19</v>
      </c>
      <c r="Q1472" s="6" t="s">
        <v>3661</v>
      </c>
      <c r="R1472" s="6" t="s">
        <v>3663</v>
      </c>
      <c r="S1472" s="6" t="s">
        <v>3659</v>
      </c>
      <c r="T1472" s="6" t="s">
        <v>3659</v>
      </c>
      <c r="V1472" s="211"/>
    </row>
    <row r="1473" spans="1:22" x14ac:dyDescent="0.25">
      <c r="A1473" s="6" t="s">
        <v>913</v>
      </c>
      <c r="B1473" s="6" t="s">
        <v>914</v>
      </c>
      <c r="C1473" s="6" t="s">
        <v>3665</v>
      </c>
      <c r="D1473" s="6">
        <v>0.2</v>
      </c>
      <c r="E1473" s="6">
        <v>0.15</v>
      </c>
      <c r="F1473" s="6">
        <v>0.9</v>
      </c>
      <c r="G1473" s="6">
        <v>0.75</v>
      </c>
      <c r="H1473" s="6">
        <v>0.8</v>
      </c>
      <c r="I1473" s="6">
        <v>1.55</v>
      </c>
      <c r="J1473" s="6">
        <v>1.95</v>
      </c>
      <c r="K1473" s="6">
        <v>1.35</v>
      </c>
      <c r="L1473" s="6">
        <v>0.7</v>
      </c>
      <c r="M1473" s="6">
        <v>0.1</v>
      </c>
      <c r="N1473" s="6">
        <v>0.1</v>
      </c>
      <c r="O1473" s="6">
        <v>0</v>
      </c>
      <c r="P1473" s="6" t="s">
        <v>19</v>
      </c>
      <c r="Q1473" s="6" t="s">
        <v>3661</v>
      </c>
      <c r="R1473" s="6" t="s">
        <v>3658</v>
      </c>
      <c r="S1473" s="6" t="s">
        <v>3659</v>
      </c>
      <c r="T1473" s="6" t="s">
        <v>3659</v>
      </c>
      <c r="V1473" s="211"/>
    </row>
    <row r="1474" spans="1:22" x14ac:dyDescent="0.25">
      <c r="A1474" s="6" t="s">
        <v>2750</v>
      </c>
      <c r="B1474" s="6" t="s">
        <v>2751</v>
      </c>
      <c r="C1474" s="6" t="s">
        <v>3665</v>
      </c>
      <c r="D1474" s="6">
        <v>0</v>
      </c>
      <c r="E1474" s="6">
        <v>0</v>
      </c>
      <c r="F1474" s="6">
        <v>0</v>
      </c>
      <c r="G1474" s="6">
        <v>0</v>
      </c>
      <c r="H1474" s="6">
        <v>0</v>
      </c>
      <c r="I1474" s="6">
        <v>0</v>
      </c>
      <c r="J1474" s="6">
        <v>0</v>
      </c>
      <c r="K1474" s="6">
        <v>0</v>
      </c>
      <c r="L1474" s="6">
        <v>0</v>
      </c>
      <c r="M1474" s="6">
        <v>0</v>
      </c>
      <c r="N1474" s="6">
        <v>0</v>
      </c>
      <c r="O1474" s="6">
        <v>0</v>
      </c>
      <c r="P1474" s="6" t="s">
        <v>19</v>
      </c>
      <c r="Q1474" s="6" t="s">
        <v>3661</v>
      </c>
      <c r="R1474" s="6" t="s">
        <v>3663</v>
      </c>
      <c r="S1474" s="6" t="s">
        <v>3659</v>
      </c>
      <c r="T1474" s="6" t="s">
        <v>3659</v>
      </c>
      <c r="V1474" s="211"/>
    </row>
    <row r="1475" spans="1:22" x14ac:dyDescent="0.25">
      <c r="A1475" s="6" t="s">
        <v>2943</v>
      </c>
      <c r="B1475" s="6" t="s">
        <v>2944</v>
      </c>
      <c r="C1475" s="6" t="s">
        <v>3666</v>
      </c>
      <c r="D1475" s="6">
        <v>4.0999999999999996</v>
      </c>
      <c r="E1475" s="6">
        <v>4.0999999999999996</v>
      </c>
      <c r="F1475" s="6">
        <v>4.0999999999999996</v>
      </c>
      <c r="G1475" s="6">
        <v>4.0999999999999996</v>
      </c>
      <c r="H1475" s="6">
        <v>4.0999999999999996</v>
      </c>
      <c r="I1475" s="6">
        <v>4.0999999999999996</v>
      </c>
      <c r="J1475" s="6">
        <v>4.0999999999999996</v>
      </c>
      <c r="K1475" s="6">
        <v>4.0999999999999996</v>
      </c>
      <c r="L1475" s="6">
        <v>4.0999999999999996</v>
      </c>
      <c r="M1475" s="6">
        <v>4.0999999999999996</v>
      </c>
      <c r="N1475" s="6">
        <v>4.0999999999999996</v>
      </c>
      <c r="O1475" s="6">
        <v>4.0999999999999996</v>
      </c>
      <c r="P1475" s="6" t="s">
        <v>20</v>
      </c>
      <c r="Q1475" s="6" t="s">
        <v>3661</v>
      </c>
      <c r="R1475" s="6" t="s">
        <v>3658</v>
      </c>
      <c r="S1475" s="6" t="s">
        <v>3659</v>
      </c>
      <c r="T1475" s="6" t="s">
        <v>3659</v>
      </c>
      <c r="V1475" s="211"/>
    </row>
    <row r="1476" spans="1:22" x14ac:dyDescent="0.25">
      <c r="A1476" s="6" t="s">
        <v>1752</v>
      </c>
      <c r="B1476" s="6" t="s">
        <v>1753</v>
      </c>
      <c r="C1476" s="6" t="s">
        <v>3666</v>
      </c>
      <c r="D1476" s="6">
        <v>2.63</v>
      </c>
      <c r="E1476" s="6">
        <v>2.7</v>
      </c>
      <c r="F1476" s="6">
        <v>2.66</v>
      </c>
      <c r="G1476" s="6">
        <v>3.07</v>
      </c>
      <c r="H1476" s="6">
        <v>3.08</v>
      </c>
      <c r="I1476" s="6">
        <v>3.51</v>
      </c>
      <c r="J1476" s="6">
        <v>4.17</v>
      </c>
      <c r="K1476" s="6">
        <v>4.2699999999999996</v>
      </c>
      <c r="L1476" s="6">
        <v>4.01</v>
      </c>
      <c r="M1476" s="6">
        <v>1.87</v>
      </c>
      <c r="N1476" s="6">
        <v>3.1</v>
      </c>
      <c r="O1476" s="6">
        <v>2.35</v>
      </c>
      <c r="P1476" s="6" t="s">
        <v>20</v>
      </c>
      <c r="Q1476" s="6" t="s">
        <v>3661</v>
      </c>
      <c r="R1476" s="6" t="s">
        <v>3658</v>
      </c>
      <c r="S1476" s="6" t="s">
        <v>3659</v>
      </c>
      <c r="T1476" s="6" t="s">
        <v>3659</v>
      </c>
      <c r="V1476" s="211"/>
    </row>
    <row r="1477" spans="1:22" x14ac:dyDescent="0.25">
      <c r="A1477" s="6" t="s">
        <v>2701</v>
      </c>
      <c r="B1477" s="6" t="s">
        <v>2702</v>
      </c>
      <c r="C1477" s="6" t="s">
        <v>3665</v>
      </c>
      <c r="D1477" s="6">
        <v>8.26</v>
      </c>
      <c r="E1477" s="6">
        <v>7.08</v>
      </c>
      <c r="F1477" s="6">
        <v>16.52</v>
      </c>
      <c r="G1477" s="6">
        <v>14.75</v>
      </c>
      <c r="H1477" s="6">
        <v>14.75</v>
      </c>
      <c r="I1477" s="6">
        <v>19.47</v>
      </c>
      <c r="J1477" s="6">
        <v>13.57</v>
      </c>
      <c r="K1477" s="6">
        <v>12.39</v>
      </c>
      <c r="L1477" s="6">
        <v>8.85</v>
      </c>
      <c r="M1477" s="6">
        <v>4.72</v>
      </c>
      <c r="N1477" s="6">
        <v>7.08</v>
      </c>
      <c r="O1477" s="6">
        <v>7.67</v>
      </c>
      <c r="P1477" s="6" t="s">
        <v>19</v>
      </c>
      <c r="Q1477" s="6" t="s">
        <v>3661</v>
      </c>
      <c r="R1477" s="6" t="s">
        <v>3658</v>
      </c>
      <c r="S1477" s="6" t="s">
        <v>3659</v>
      </c>
      <c r="T1477" s="6" t="s">
        <v>3659</v>
      </c>
      <c r="V1477" s="211"/>
    </row>
    <row r="1478" spans="1:22" x14ac:dyDescent="0.25">
      <c r="A1478" s="6" t="s">
        <v>3356</v>
      </c>
      <c r="B1478" s="6" t="s">
        <v>3357</v>
      </c>
      <c r="C1478" s="6" t="s">
        <v>3666</v>
      </c>
      <c r="D1478" s="6">
        <v>0.04</v>
      </c>
      <c r="E1478" s="6">
        <v>0.03</v>
      </c>
      <c r="F1478" s="6">
        <v>0.18</v>
      </c>
      <c r="G1478" s="6">
        <v>0.15</v>
      </c>
      <c r="H1478" s="6">
        <v>0.16</v>
      </c>
      <c r="I1478" s="6">
        <v>0.31</v>
      </c>
      <c r="J1478" s="6">
        <v>0.39</v>
      </c>
      <c r="K1478" s="6">
        <v>0.27</v>
      </c>
      <c r="L1478" s="6">
        <v>0.14000000000000001</v>
      </c>
      <c r="M1478" s="6">
        <v>0.02</v>
      </c>
      <c r="N1478" s="6">
        <v>0.02</v>
      </c>
      <c r="O1478" s="6">
        <v>0</v>
      </c>
      <c r="P1478" s="6" t="s">
        <v>19</v>
      </c>
      <c r="Q1478" s="6" t="s">
        <v>3661</v>
      </c>
      <c r="R1478" s="6" t="s">
        <v>3658</v>
      </c>
      <c r="S1478" s="6" t="s">
        <v>3659</v>
      </c>
      <c r="T1478" s="6" t="s">
        <v>3659</v>
      </c>
      <c r="V1478" s="211"/>
    </row>
    <row r="1479" spans="1:22" x14ac:dyDescent="0.25">
      <c r="A1479" s="6" t="s">
        <v>2373</v>
      </c>
      <c r="B1479" s="6" t="s">
        <v>2374</v>
      </c>
      <c r="C1479" s="6" t="s">
        <v>3666</v>
      </c>
      <c r="D1479" s="6">
        <v>0.14000000000000001</v>
      </c>
      <c r="E1479" s="6">
        <v>0.11</v>
      </c>
      <c r="F1479" s="6">
        <v>0.63</v>
      </c>
      <c r="G1479" s="6">
        <v>0.53</v>
      </c>
      <c r="H1479" s="6">
        <v>0.56000000000000005</v>
      </c>
      <c r="I1479" s="6">
        <v>1.0900000000000001</v>
      </c>
      <c r="J1479" s="6">
        <v>1.37</v>
      </c>
      <c r="K1479" s="6">
        <v>0.95</v>
      </c>
      <c r="L1479" s="6">
        <v>0.49</v>
      </c>
      <c r="M1479" s="6">
        <v>7.0000000000000007E-2</v>
      </c>
      <c r="N1479" s="6">
        <v>7.0000000000000007E-2</v>
      </c>
      <c r="O1479" s="6">
        <v>0</v>
      </c>
      <c r="P1479" s="6" t="s">
        <v>19</v>
      </c>
      <c r="Q1479" s="6" t="s">
        <v>3661</v>
      </c>
      <c r="R1479" s="6" t="s">
        <v>3658</v>
      </c>
      <c r="S1479" s="6" t="s">
        <v>3659</v>
      </c>
      <c r="T1479" s="6" t="s">
        <v>3659</v>
      </c>
      <c r="V1479" s="211"/>
    </row>
    <row r="1480" spans="1:22" x14ac:dyDescent="0.25">
      <c r="A1480" s="6" t="s">
        <v>1263</v>
      </c>
      <c r="B1480" s="6" t="s">
        <v>1264</v>
      </c>
      <c r="C1480" s="6" t="s">
        <v>3666</v>
      </c>
      <c r="D1480" s="6">
        <v>0.02</v>
      </c>
      <c r="E1480" s="6">
        <v>0.02</v>
      </c>
      <c r="F1480" s="6">
        <v>0.01</v>
      </c>
      <c r="G1480" s="6">
        <v>0.05</v>
      </c>
      <c r="H1480" s="6">
        <v>7.0000000000000007E-2</v>
      </c>
      <c r="I1480" s="6">
        <v>0.09</v>
      </c>
      <c r="J1480" s="6">
        <v>0.13</v>
      </c>
      <c r="K1480" s="6">
        <v>0.12</v>
      </c>
      <c r="L1480" s="6">
        <v>0.12</v>
      </c>
      <c r="M1480" s="6">
        <v>7.0000000000000007E-2</v>
      </c>
      <c r="N1480" s="6">
        <v>0.06</v>
      </c>
      <c r="O1480" s="6">
        <v>0.03</v>
      </c>
      <c r="P1480" s="6" t="s">
        <v>19</v>
      </c>
      <c r="Q1480" s="6" t="s">
        <v>3661</v>
      </c>
      <c r="R1480" s="6" t="s">
        <v>3658</v>
      </c>
      <c r="S1480" s="6" t="s">
        <v>3659</v>
      </c>
      <c r="T1480" s="6" t="s">
        <v>3659</v>
      </c>
      <c r="V1480" s="211"/>
    </row>
    <row r="1481" spans="1:22" x14ac:dyDescent="0.25">
      <c r="A1481" s="6" t="s">
        <v>2321</v>
      </c>
      <c r="B1481" s="6" t="s">
        <v>2322</v>
      </c>
      <c r="C1481" s="6" t="s">
        <v>3676</v>
      </c>
      <c r="D1481" s="6">
        <v>0.09</v>
      </c>
      <c r="E1481" s="6">
        <v>7.0000000000000007E-2</v>
      </c>
      <c r="F1481" s="6">
        <v>0.42</v>
      </c>
      <c r="G1481" s="6">
        <v>0.35</v>
      </c>
      <c r="H1481" s="6">
        <v>0.37</v>
      </c>
      <c r="I1481" s="6">
        <v>0.72</v>
      </c>
      <c r="J1481" s="6">
        <v>0.91</v>
      </c>
      <c r="K1481" s="6">
        <v>0.63</v>
      </c>
      <c r="L1481" s="6">
        <v>0.33</v>
      </c>
      <c r="M1481" s="6">
        <v>0.05</v>
      </c>
      <c r="N1481" s="6">
        <v>0.05</v>
      </c>
      <c r="O1481" s="6">
        <v>0</v>
      </c>
      <c r="P1481" s="6" t="s">
        <v>19</v>
      </c>
      <c r="Q1481" s="6" t="s">
        <v>3661</v>
      </c>
      <c r="R1481" s="6" t="s">
        <v>3658</v>
      </c>
      <c r="S1481" s="6" t="s">
        <v>3659</v>
      </c>
      <c r="T1481" s="6" t="s">
        <v>3659</v>
      </c>
      <c r="V1481" s="211"/>
    </row>
    <row r="1482" spans="1:22" x14ac:dyDescent="0.25">
      <c r="A1482" s="6" t="s">
        <v>2646</v>
      </c>
      <c r="B1482" s="6" t="s">
        <v>2647</v>
      </c>
      <c r="C1482" s="6" t="s">
        <v>3676</v>
      </c>
      <c r="D1482" s="6">
        <v>0.1</v>
      </c>
      <c r="E1482" s="6">
        <v>0.08</v>
      </c>
      <c r="F1482" s="6">
        <v>0.45</v>
      </c>
      <c r="G1482" s="6">
        <v>0.38</v>
      </c>
      <c r="H1482" s="6">
        <v>0.4</v>
      </c>
      <c r="I1482" s="6">
        <v>0.78</v>
      </c>
      <c r="J1482" s="6">
        <v>0.98</v>
      </c>
      <c r="K1482" s="6">
        <v>0.68</v>
      </c>
      <c r="L1482" s="6">
        <v>0.35</v>
      </c>
      <c r="M1482" s="6">
        <v>0.05</v>
      </c>
      <c r="N1482" s="6">
        <v>0.05</v>
      </c>
      <c r="O1482" s="6">
        <v>0</v>
      </c>
      <c r="P1482" s="6" t="s">
        <v>19</v>
      </c>
      <c r="Q1482" s="6" t="s">
        <v>3661</v>
      </c>
      <c r="R1482" s="6" t="s">
        <v>3658</v>
      </c>
      <c r="S1482" s="6" t="s">
        <v>3659</v>
      </c>
      <c r="T1482" s="6" t="s">
        <v>3659</v>
      </c>
      <c r="V1482" s="211"/>
    </row>
    <row r="1483" spans="1:22" x14ac:dyDescent="0.25">
      <c r="A1483" s="6" t="s">
        <v>1350</v>
      </c>
      <c r="B1483" s="6" t="s">
        <v>1351</v>
      </c>
      <c r="C1483" s="6" t="s">
        <v>3676</v>
      </c>
      <c r="D1483" s="6">
        <v>0.2</v>
      </c>
      <c r="E1483" s="6">
        <v>0.15</v>
      </c>
      <c r="F1483" s="6">
        <v>0.9</v>
      </c>
      <c r="G1483" s="6">
        <v>0.75</v>
      </c>
      <c r="H1483" s="6">
        <v>0.8</v>
      </c>
      <c r="I1483" s="6">
        <v>1.55</v>
      </c>
      <c r="J1483" s="6">
        <v>1.95</v>
      </c>
      <c r="K1483" s="6">
        <v>1.35</v>
      </c>
      <c r="L1483" s="6">
        <v>0.7</v>
      </c>
      <c r="M1483" s="6">
        <v>0.1</v>
      </c>
      <c r="N1483" s="6">
        <v>0.1</v>
      </c>
      <c r="O1483" s="6">
        <v>0</v>
      </c>
      <c r="P1483" s="6" t="s">
        <v>19</v>
      </c>
      <c r="Q1483" s="6" t="s">
        <v>3661</v>
      </c>
      <c r="R1483" s="6" t="s">
        <v>3658</v>
      </c>
      <c r="S1483" s="6" t="s">
        <v>3659</v>
      </c>
      <c r="T1483" s="6" t="s">
        <v>3659</v>
      </c>
      <c r="V1483" s="211"/>
    </row>
    <row r="1484" spans="1:22" x14ac:dyDescent="0.25">
      <c r="A1484" s="6" t="s">
        <v>2931</v>
      </c>
      <c r="B1484" s="6" t="s">
        <v>2932</v>
      </c>
      <c r="C1484" s="6" t="s">
        <v>3672</v>
      </c>
      <c r="D1484" s="6">
        <v>0</v>
      </c>
      <c r="E1484" s="6">
        <v>0</v>
      </c>
      <c r="F1484" s="6">
        <v>0</v>
      </c>
      <c r="G1484" s="6">
        <v>0.09</v>
      </c>
      <c r="H1484" s="6">
        <v>0.74</v>
      </c>
      <c r="I1484" s="6">
        <v>0.71</v>
      </c>
      <c r="J1484" s="6">
        <v>1.1200000000000001</v>
      </c>
      <c r="K1484" s="6">
        <v>0.72</v>
      </c>
      <c r="L1484" s="6">
        <v>0.13</v>
      </c>
      <c r="M1484" s="6">
        <v>0.01</v>
      </c>
      <c r="N1484" s="6">
        <v>0</v>
      </c>
      <c r="O1484" s="6">
        <v>0</v>
      </c>
      <c r="P1484" s="6" t="s">
        <v>19</v>
      </c>
      <c r="Q1484" s="6" t="s">
        <v>3657</v>
      </c>
      <c r="R1484" s="6" t="s">
        <v>3658</v>
      </c>
      <c r="S1484" s="6" t="s">
        <v>3659</v>
      </c>
      <c r="T1484" s="6" t="s">
        <v>3659</v>
      </c>
      <c r="V1484" s="211"/>
    </row>
    <row r="1485" spans="1:22" x14ac:dyDescent="0.25">
      <c r="A1485" s="6" t="s">
        <v>2084</v>
      </c>
      <c r="B1485" s="6" t="s">
        <v>2085</v>
      </c>
      <c r="C1485" s="6" t="s">
        <v>3665</v>
      </c>
      <c r="D1485" s="6">
        <v>6.4</v>
      </c>
      <c r="E1485" s="6">
        <v>6.93</v>
      </c>
      <c r="F1485" s="6">
        <v>7.5</v>
      </c>
      <c r="G1485" s="6">
        <v>7.86</v>
      </c>
      <c r="H1485" s="6">
        <v>7.21</v>
      </c>
      <c r="I1485" s="6">
        <v>4.45</v>
      </c>
      <c r="J1485" s="6">
        <v>5.63</v>
      </c>
      <c r="K1485" s="6">
        <v>4.82</v>
      </c>
      <c r="L1485" s="6">
        <v>4.84</v>
      </c>
      <c r="M1485" s="6">
        <v>4.22</v>
      </c>
      <c r="N1485" s="6">
        <v>4.34</v>
      </c>
      <c r="O1485" s="6">
        <v>5.03</v>
      </c>
      <c r="P1485" s="6" t="s">
        <v>19</v>
      </c>
      <c r="Q1485" s="6" t="s">
        <v>3657</v>
      </c>
      <c r="R1485" s="6" t="s">
        <v>3658</v>
      </c>
      <c r="S1485" s="6" t="s">
        <v>3659</v>
      </c>
      <c r="T1485" s="6" t="s">
        <v>3659</v>
      </c>
      <c r="V1485" s="211"/>
    </row>
    <row r="1486" spans="1:22" x14ac:dyDescent="0.25">
      <c r="A1486" s="6" t="s">
        <v>1484</v>
      </c>
      <c r="B1486" s="6" t="s">
        <v>1485</v>
      </c>
      <c r="C1486" s="6" t="s">
        <v>3665</v>
      </c>
      <c r="D1486" s="6">
        <v>0.76</v>
      </c>
      <c r="E1486" s="6">
        <v>0.74</v>
      </c>
      <c r="F1486" s="6">
        <v>0.84</v>
      </c>
      <c r="G1486" s="6">
        <v>0.75</v>
      </c>
      <c r="H1486" s="6">
        <v>0.8</v>
      </c>
      <c r="I1486" s="6">
        <v>0.46</v>
      </c>
      <c r="J1486" s="6">
        <v>0.51</v>
      </c>
      <c r="K1486" s="6">
        <v>0.56999999999999995</v>
      </c>
      <c r="L1486" s="6">
        <v>0.56999999999999995</v>
      </c>
      <c r="M1486" s="6">
        <v>0.39</v>
      </c>
      <c r="N1486" s="6">
        <v>0.41</v>
      </c>
      <c r="O1486" s="6">
        <v>0.38</v>
      </c>
      <c r="P1486" s="6" t="s">
        <v>19</v>
      </c>
      <c r="Q1486" s="6" t="s">
        <v>3657</v>
      </c>
      <c r="R1486" s="6" t="s">
        <v>3658</v>
      </c>
      <c r="S1486" s="6" t="s">
        <v>3659</v>
      </c>
      <c r="T1486" s="6" t="s">
        <v>3659</v>
      </c>
      <c r="V1486" s="211"/>
    </row>
    <row r="1487" spans="1:22" x14ac:dyDescent="0.25">
      <c r="A1487" s="6" t="s">
        <v>1297</v>
      </c>
      <c r="B1487" s="6" t="s">
        <v>1298</v>
      </c>
      <c r="C1487" s="6" t="s">
        <v>3665</v>
      </c>
      <c r="D1487" s="6">
        <v>0</v>
      </c>
      <c r="E1487" s="6">
        <v>0</v>
      </c>
      <c r="F1487" s="6">
        <v>0</v>
      </c>
      <c r="G1487" s="6">
        <v>0</v>
      </c>
      <c r="H1487" s="6">
        <v>0</v>
      </c>
      <c r="I1487" s="6">
        <v>0</v>
      </c>
      <c r="J1487" s="6">
        <v>0</v>
      </c>
      <c r="K1487" s="6">
        <v>0</v>
      </c>
      <c r="L1487" s="6">
        <v>0</v>
      </c>
      <c r="M1487" s="6">
        <v>0</v>
      </c>
      <c r="N1487" s="6">
        <v>0</v>
      </c>
      <c r="O1487" s="6">
        <v>0</v>
      </c>
      <c r="P1487" s="6" t="s">
        <v>19</v>
      </c>
      <c r="Q1487" s="6" t="s">
        <v>3657</v>
      </c>
      <c r="R1487" s="6" t="s">
        <v>3663</v>
      </c>
      <c r="S1487" s="6" t="s">
        <v>3659</v>
      </c>
      <c r="T1487" s="6" t="s">
        <v>3659</v>
      </c>
      <c r="V1487" s="211"/>
    </row>
    <row r="1488" spans="1:22" x14ac:dyDescent="0.25">
      <c r="A1488" s="6" t="s">
        <v>2365</v>
      </c>
      <c r="B1488" s="6" t="s">
        <v>2366</v>
      </c>
      <c r="C1488" s="6" t="s">
        <v>3665</v>
      </c>
      <c r="D1488" s="6">
        <v>0.37</v>
      </c>
      <c r="E1488" s="6">
        <v>0.36</v>
      </c>
      <c r="F1488" s="6">
        <v>0.51</v>
      </c>
      <c r="G1488" s="6">
        <v>0.57999999999999996</v>
      </c>
      <c r="H1488" s="6">
        <v>0.49</v>
      </c>
      <c r="I1488" s="6">
        <v>0.5</v>
      </c>
      <c r="J1488" s="6">
        <v>0.44</v>
      </c>
      <c r="K1488" s="6">
        <v>0.4</v>
      </c>
      <c r="L1488" s="6">
        <v>0.36</v>
      </c>
      <c r="M1488" s="6">
        <v>0.28999999999999998</v>
      </c>
      <c r="N1488" s="6">
        <v>0.31</v>
      </c>
      <c r="O1488" s="6">
        <v>0.33</v>
      </c>
      <c r="P1488" s="6" t="s">
        <v>19</v>
      </c>
      <c r="Q1488" s="6" t="s">
        <v>3657</v>
      </c>
      <c r="R1488" s="6" t="s">
        <v>3658</v>
      </c>
      <c r="S1488" s="6" t="s">
        <v>3659</v>
      </c>
      <c r="T1488" s="6" t="s">
        <v>3659</v>
      </c>
      <c r="V1488" s="211"/>
    </row>
    <row r="1489" spans="1:22" x14ac:dyDescent="0.25">
      <c r="A1489" s="6" t="s">
        <v>368</v>
      </c>
      <c r="B1489" s="6" t="s">
        <v>368</v>
      </c>
      <c r="C1489" s="6" t="s">
        <v>3665</v>
      </c>
      <c r="D1489" s="6">
        <v>0.75</v>
      </c>
      <c r="E1489" s="6">
        <v>0.81</v>
      </c>
      <c r="F1489" s="6">
        <v>0.97</v>
      </c>
      <c r="G1489" s="6">
        <v>0.94</v>
      </c>
      <c r="H1489" s="6">
        <v>0.87</v>
      </c>
      <c r="I1489" s="6">
        <v>0.9</v>
      </c>
      <c r="J1489" s="6">
        <v>0.98</v>
      </c>
      <c r="K1489" s="6">
        <v>0.9</v>
      </c>
      <c r="L1489" s="6">
        <v>0.91</v>
      </c>
      <c r="M1489" s="6">
        <v>0.85</v>
      </c>
      <c r="N1489" s="6">
        <v>0.74</v>
      </c>
      <c r="O1489" s="6">
        <v>0.83</v>
      </c>
      <c r="P1489" s="6" t="s">
        <v>19</v>
      </c>
      <c r="Q1489" s="6" t="s">
        <v>3657</v>
      </c>
      <c r="R1489" s="6" t="s">
        <v>3658</v>
      </c>
      <c r="S1489" s="6" t="s">
        <v>3659</v>
      </c>
      <c r="T1489" s="6" t="s">
        <v>3659</v>
      </c>
      <c r="V1489" s="211"/>
    </row>
    <row r="1490" spans="1:22" x14ac:dyDescent="0.25">
      <c r="A1490" s="6" t="s">
        <v>73</v>
      </c>
      <c r="B1490" s="6" t="s">
        <v>73</v>
      </c>
      <c r="C1490" s="6" t="s">
        <v>3665</v>
      </c>
      <c r="D1490" s="6">
        <v>0.15</v>
      </c>
      <c r="E1490" s="6">
        <v>0.15</v>
      </c>
      <c r="F1490" s="6">
        <v>0.15</v>
      </c>
      <c r="G1490" s="6">
        <v>0.15</v>
      </c>
      <c r="H1490" s="6">
        <v>0.15</v>
      </c>
      <c r="I1490" s="6">
        <v>0.15</v>
      </c>
      <c r="J1490" s="6">
        <v>0.15</v>
      </c>
      <c r="K1490" s="6">
        <v>0.12</v>
      </c>
      <c r="L1490" s="6">
        <v>7.0000000000000007E-2</v>
      </c>
      <c r="M1490" s="6">
        <v>7.0000000000000007E-2</v>
      </c>
      <c r="N1490" s="6">
        <v>0.15</v>
      </c>
      <c r="O1490" s="6">
        <v>0.1</v>
      </c>
      <c r="P1490" s="6" t="s">
        <v>19</v>
      </c>
      <c r="Q1490" s="6" t="s">
        <v>3657</v>
      </c>
      <c r="R1490" s="6" t="s">
        <v>3658</v>
      </c>
      <c r="S1490" s="6" t="s">
        <v>3659</v>
      </c>
      <c r="T1490" s="6" t="s">
        <v>3659</v>
      </c>
      <c r="V1490" s="211"/>
    </row>
    <row r="1491" spans="1:22" x14ac:dyDescent="0.25">
      <c r="A1491" s="6" t="s">
        <v>1964</v>
      </c>
      <c r="B1491" s="6" t="s">
        <v>1965</v>
      </c>
      <c r="C1491" s="6" t="s">
        <v>3665</v>
      </c>
      <c r="D1491" s="6">
        <v>18.350000000000001</v>
      </c>
      <c r="E1491" s="6">
        <v>15.73</v>
      </c>
      <c r="F1491" s="6">
        <v>36.71</v>
      </c>
      <c r="G1491" s="6">
        <v>32.78</v>
      </c>
      <c r="H1491" s="6">
        <v>32.78</v>
      </c>
      <c r="I1491" s="6">
        <v>43.26</v>
      </c>
      <c r="J1491" s="6">
        <v>30.15</v>
      </c>
      <c r="K1491" s="6">
        <v>27.53</v>
      </c>
      <c r="L1491" s="6">
        <v>19.670000000000002</v>
      </c>
      <c r="M1491" s="6">
        <v>10.49</v>
      </c>
      <c r="N1491" s="6">
        <v>15.73</v>
      </c>
      <c r="O1491" s="6">
        <v>17.04</v>
      </c>
      <c r="P1491" s="6" t="s">
        <v>19</v>
      </c>
      <c r="Q1491" s="6" t="s">
        <v>3661</v>
      </c>
      <c r="R1491" s="6" t="s">
        <v>3658</v>
      </c>
      <c r="S1491" s="6" t="s">
        <v>3659</v>
      </c>
      <c r="T1491" s="6" t="s">
        <v>3659</v>
      </c>
      <c r="V1491" s="211"/>
    </row>
    <row r="1492" spans="1:22" x14ac:dyDescent="0.25">
      <c r="A1492" s="6" t="s">
        <v>2941</v>
      </c>
      <c r="B1492" s="6" t="s">
        <v>2942</v>
      </c>
      <c r="C1492" s="6" t="s">
        <v>3665</v>
      </c>
      <c r="D1492" s="6">
        <v>18.02</v>
      </c>
      <c r="E1492" s="6">
        <v>15.44</v>
      </c>
      <c r="F1492" s="6">
        <v>36.04</v>
      </c>
      <c r="G1492" s="6">
        <v>32.18</v>
      </c>
      <c r="H1492" s="6">
        <v>32.18</v>
      </c>
      <c r="I1492" s="6">
        <v>42.47</v>
      </c>
      <c r="J1492" s="6">
        <v>29.6</v>
      </c>
      <c r="K1492" s="6">
        <v>27.03</v>
      </c>
      <c r="L1492" s="6">
        <v>19.309999999999999</v>
      </c>
      <c r="M1492" s="6">
        <v>10.3</v>
      </c>
      <c r="N1492" s="6">
        <v>15.44</v>
      </c>
      <c r="O1492" s="6">
        <v>16.73</v>
      </c>
      <c r="P1492" s="6" t="s">
        <v>19</v>
      </c>
      <c r="Q1492" s="6" t="s">
        <v>3661</v>
      </c>
      <c r="R1492" s="6" t="s">
        <v>3658</v>
      </c>
      <c r="S1492" s="6" t="s">
        <v>3659</v>
      </c>
      <c r="T1492" s="6" t="s">
        <v>3659</v>
      </c>
      <c r="V1492" s="211"/>
    </row>
    <row r="1493" spans="1:22" x14ac:dyDescent="0.25">
      <c r="A1493" s="6" t="s">
        <v>2442</v>
      </c>
      <c r="B1493" s="6" t="s">
        <v>2443</v>
      </c>
      <c r="C1493" s="6" t="s">
        <v>3665</v>
      </c>
      <c r="D1493" s="6">
        <v>6.05</v>
      </c>
      <c r="E1493" s="6">
        <v>5.18</v>
      </c>
      <c r="F1493" s="6">
        <v>12.1</v>
      </c>
      <c r="G1493" s="6">
        <v>10.8</v>
      </c>
      <c r="H1493" s="6">
        <v>10.8</v>
      </c>
      <c r="I1493" s="6">
        <v>14.26</v>
      </c>
      <c r="J1493" s="6">
        <v>9.94</v>
      </c>
      <c r="K1493" s="6">
        <v>9.07</v>
      </c>
      <c r="L1493" s="6">
        <v>6.48</v>
      </c>
      <c r="M1493" s="6">
        <v>3.46</v>
      </c>
      <c r="N1493" s="6">
        <v>5.18</v>
      </c>
      <c r="O1493" s="6">
        <v>5.62</v>
      </c>
      <c r="P1493" s="6" t="s">
        <v>19</v>
      </c>
      <c r="Q1493" s="6" t="s">
        <v>3661</v>
      </c>
      <c r="R1493" s="6" t="s">
        <v>3658</v>
      </c>
      <c r="S1493" s="6" t="s">
        <v>3659</v>
      </c>
      <c r="T1493" s="6" t="s">
        <v>3659</v>
      </c>
      <c r="V1493" s="211"/>
    </row>
    <row r="1494" spans="1:22" x14ac:dyDescent="0.25">
      <c r="A1494" s="6" t="s">
        <v>1652</v>
      </c>
      <c r="B1494" s="6" t="s">
        <v>1653</v>
      </c>
      <c r="C1494" s="6" t="s">
        <v>3665</v>
      </c>
      <c r="D1494" s="6">
        <v>3.02</v>
      </c>
      <c r="E1494" s="6">
        <v>2.59</v>
      </c>
      <c r="F1494" s="6">
        <v>6.05</v>
      </c>
      <c r="G1494" s="6">
        <v>5.4</v>
      </c>
      <c r="H1494" s="6">
        <v>5.4</v>
      </c>
      <c r="I1494" s="6">
        <v>7.13</v>
      </c>
      <c r="J1494" s="6">
        <v>4.97</v>
      </c>
      <c r="K1494" s="6">
        <v>4.54</v>
      </c>
      <c r="L1494" s="6">
        <v>3.24</v>
      </c>
      <c r="M1494" s="6">
        <v>1.73</v>
      </c>
      <c r="N1494" s="6">
        <v>2.59</v>
      </c>
      <c r="O1494" s="6">
        <v>2.81</v>
      </c>
      <c r="P1494" s="6" t="s">
        <v>19</v>
      </c>
      <c r="Q1494" s="6" t="s">
        <v>3661</v>
      </c>
      <c r="R1494" s="6" t="s">
        <v>3658</v>
      </c>
      <c r="S1494" s="6" t="s">
        <v>3659</v>
      </c>
      <c r="T1494" s="6" t="s">
        <v>3659</v>
      </c>
      <c r="V1494" s="211"/>
    </row>
    <row r="1495" spans="1:22" x14ac:dyDescent="0.25">
      <c r="A1495" s="6" t="s">
        <v>2455</v>
      </c>
      <c r="B1495" s="6" t="s">
        <v>2456</v>
      </c>
      <c r="C1495" s="6" t="s">
        <v>3676</v>
      </c>
      <c r="D1495" s="6">
        <v>11</v>
      </c>
      <c r="E1495" s="6">
        <v>11</v>
      </c>
      <c r="F1495" s="6">
        <v>11</v>
      </c>
      <c r="G1495" s="6">
        <v>11</v>
      </c>
      <c r="H1495" s="6">
        <v>11</v>
      </c>
      <c r="I1495" s="6">
        <v>11</v>
      </c>
      <c r="J1495" s="6">
        <v>11</v>
      </c>
      <c r="K1495" s="6">
        <v>11</v>
      </c>
      <c r="L1495" s="6">
        <v>11</v>
      </c>
      <c r="M1495" s="6">
        <v>11</v>
      </c>
      <c r="N1495" s="6">
        <v>11</v>
      </c>
      <c r="O1495" s="6">
        <v>11</v>
      </c>
      <c r="P1495" s="6" t="s">
        <v>20</v>
      </c>
      <c r="Q1495" s="6" t="s">
        <v>3661</v>
      </c>
      <c r="R1495" s="6" t="s">
        <v>3669</v>
      </c>
      <c r="S1495" s="6" t="s">
        <v>3670</v>
      </c>
      <c r="T1495" s="6" t="s">
        <v>3713</v>
      </c>
      <c r="V1495" s="211"/>
    </row>
    <row r="1496" spans="1:22" x14ac:dyDescent="0.25">
      <c r="A1496" s="6" t="s">
        <v>1310</v>
      </c>
      <c r="B1496" s="6" t="s">
        <v>1311</v>
      </c>
      <c r="C1496" s="6" t="s">
        <v>3665</v>
      </c>
      <c r="D1496" s="6">
        <v>23.68</v>
      </c>
      <c r="E1496" s="6">
        <v>23.62</v>
      </c>
      <c r="F1496" s="6">
        <v>20.63</v>
      </c>
      <c r="G1496" s="6">
        <v>17.559999999999999</v>
      </c>
      <c r="H1496" s="6">
        <v>20.63</v>
      </c>
      <c r="I1496" s="6">
        <v>20.260000000000002</v>
      </c>
      <c r="J1496" s="6">
        <v>24.32</v>
      </c>
      <c r="K1496" s="6">
        <v>23.96</v>
      </c>
      <c r="L1496" s="6">
        <v>24.11</v>
      </c>
      <c r="M1496" s="6">
        <v>20.54</v>
      </c>
      <c r="N1496" s="6">
        <v>24.64</v>
      </c>
      <c r="O1496" s="6">
        <v>24.73</v>
      </c>
      <c r="P1496" s="6" t="s">
        <v>19</v>
      </c>
      <c r="Q1496" s="6" t="s">
        <v>3657</v>
      </c>
      <c r="R1496" s="6" t="s">
        <v>3658</v>
      </c>
      <c r="S1496" s="6" t="s">
        <v>3659</v>
      </c>
      <c r="T1496" s="6" t="s">
        <v>3659</v>
      </c>
      <c r="V1496" s="211"/>
    </row>
    <row r="1497" spans="1:22" x14ac:dyDescent="0.25">
      <c r="A1497" s="6" t="s">
        <v>1411</v>
      </c>
      <c r="B1497" s="6" t="s">
        <v>1412</v>
      </c>
      <c r="C1497" s="6" t="s">
        <v>3666</v>
      </c>
      <c r="D1497" s="6">
        <v>96.43</v>
      </c>
      <c r="E1497" s="6">
        <v>96.43</v>
      </c>
      <c r="F1497" s="6">
        <v>96.43</v>
      </c>
      <c r="G1497" s="6">
        <v>96.43</v>
      </c>
      <c r="H1497" s="6">
        <v>96.43</v>
      </c>
      <c r="I1497" s="6">
        <v>96.43</v>
      </c>
      <c r="J1497" s="6">
        <v>96.43</v>
      </c>
      <c r="K1497" s="6">
        <v>96.43</v>
      </c>
      <c r="L1497" s="6">
        <v>96.43</v>
      </c>
      <c r="M1497" s="6">
        <v>96.43</v>
      </c>
      <c r="N1497" s="6">
        <v>96.43</v>
      </c>
      <c r="O1497" s="6">
        <v>96.43</v>
      </c>
      <c r="P1497" s="6" t="s">
        <v>20</v>
      </c>
      <c r="Q1497" s="6" t="s">
        <v>3661</v>
      </c>
      <c r="R1497" s="6" t="s">
        <v>3658</v>
      </c>
      <c r="S1497" s="6" t="s">
        <v>3659</v>
      </c>
      <c r="T1497" s="6" t="s">
        <v>3659</v>
      </c>
      <c r="V1497" s="211"/>
    </row>
    <row r="1498" spans="1:22" x14ac:dyDescent="0.25">
      <c r="A1498" s="6" t="s">
        <v>1744</v>
      </c>
      <c r="B1498" s="6" t="s">
        <v>1745</v>
      </c>
      <c r="C1498" s="6" t="s">
        <v>3666</v>
      </c>
      <c r="D1498" s="6">
        <v>96.91</v>
      </c>
      <c r="E1498" s="6">
        <v>96.91</v>
      </c>
      <c r="F1498" s="6">
        <v>96.91</v>
      </c>
      <c r="G1498" s="6">
        <v>96.91</v>
      </c>
      <c r="H1498" s="6">
        <v>96.91</v>
      </c>
      <c r="I1498" s="6">
        <v>96.91</v>
      </c>
      <c r="J1498" s="6">
        <v>96.91</v>
      </c>
      <c r="K1498" s="6">
        <v>96.91</v>
      </c>
      <c r="L1498" s="6">
        <v>96.91</v>
      </c>
      <c r="M1498" s="6">
        <v>96.91</v>
      </c>
      <c r="N1498" s="6">
        <v>96.91</v>
      </c>
      <c r="O1498" s="6">
        <v>96.91</v>
      </c>
      <c r="P1498" s="6" t="s">
        <v>20</v>
      </c>
      <c r="Q1498" s="6" t="s">
        <v>3661</v>
      </c>
      <c r="R1498" s="6" t="s">
        <v>3658</v>
      </c>
      <c r="S1498" s="6" t="s">
        <v>3659</v>
      </c>
      <c r="T1498" s="6" t="s">
        <v>3659</v>
      </c>
      <c r="V1498" s="211"/>
    </row>
    <row r="1499" spans="1:22" x14ac:dyDescent="0.25">
      <c r="A1499" s="6" t="s">
        <v>3170</v>
      </c>
      <c r="B1499" s="6" t="s">
        <v>3171</v>
      </c>
      <c r="C1499" s="6" t="s">
        <v>3666</v>
      </c>
      <c r="D1499" s="6">
        <v>96.65</v>
      </c>
      <c r="E1499" s="6">
        <v>96.65</v>
      </c>
      <c r="F1499" s="6">
        <v>96.65</v>
      </c>
      <c r="G1499" s="6">
        <v>96.65</v>
      </c>
      <c r="H1499" s="6">
        <v>96.65</v>
      </c>
      <c r="I1499" s="6">
        <v>96.65</v>
      </c>
      <c r="J1499" s="6">
        <v>96.65</v>
      </c>
      <c r="K1499" s="6">
        <v>96.65</v>
      </c>
      <c r="L1499" s="6">
        <v>96.65</v>
      </c>
      <c r="M1499" s="6">
        <v>96.65</v>
      </c>
      <c r="N1499" s="6">
        <v>96.65</v>
      </c>
      <c r="O1499" s="6">
        <v>96.65</v>
      </c>
      <c r="P1499" s="6" t="s">
        <v>20</v>
      </c>
      <c r="Q1499" s="6" t="s">
        <v>3661</v>
      </c>
      <c r="R1499" s="6" t="s">
        <v>3658</v>
      </c>
      <c r="S1499" s="6" t="s">
        <v>3659</v>
      </c>
      <c r="T1499" s="6" t="s">
        <v>3659</v>
      </c>
      <c r="V1499" s="211"/>
    </row>
    <row r="1500" spans="1:22" x14ac:dyDescent="0.25">
      <c r="A1500" s="6" t="s">
        <v>2249</v>
      </c>
      <c r="B1500" s="6" t="s">
        <v>2250</v>
      </c>
      <c r="C1500" s="6" t="s">
        <v>3666</v>
      </c>
      <c r="D1500" s="6">
        <v>96.49</v>
      </c>
      <c r="E1500" s="6">
        <v>96.49</v>
      </c>
      <c r="F1500" s="6">
        <v>96.49</v>
      </c>
      <c r="G1500" s="6">
        <v>96.49</v>
      </c>
      <c r="H1500" s="6">
        <v>96.49</v>
      </c>
      <c r="I1500" s="6">
        <v>96.49</v>
      </c>
      <c r="J1500" s="6">
        <v>96.49</v>
      </c>
      <c r="K1500" s="6">
        <v>96.49</v>
      </c>
      <c r="L1500" s="6">
        <v>96.49</v>
      </c>
      <c r="M1500" s="6">
        <v>96.49</v>
      </c>
      <c r="N1500" s="6">
        <v>96.49</v>
      </c>
      <c r="O1500" s="6">
        <v>96.49</v>
      </c>
      <c r="P1500" s="6" t="s">
        <v>20</v>
      </c>
      <c r="Q1500" s="6" t="s">
        <v>3661</v>
      </c>
      <c r="R1500" s="6" t="s">
        <v>3658</v>
      </c>
      <c r="S1500" s="6" t="s">
        <v>3659</v>
      </c>
      <c r="T1500" s="6" t="s">
        <v>3659</v>
      </c>
      <c r="V1500" s="211"/>
    </row>
    <row r="1501" spans="1:22" x14ac:dyDescent="0.25">
      <c r="A1501" s="6" t="s">
        <v>2088</v>
      </c>
      <c r="B1501" s="6" t="s">
        <v>2089</v>
      </c>
      <c r="C1501" s="6" t="s">
        <v>3666</v>
      </c>
      <c r="D1501" s="6">
        <v>96.65</v>
      </c>
      <c r="E1501" s="6">
        <v>96.65</v>
      </c>
      <c r="F1501" s="6">
        <v>96.65</v>
      </c>
      <c r="G1501" s="6">
        <v>96.65</v>
      </c>
      <c r="H1501" s="6">
        <v>96.65</v>
      </c>
      <c r="I1501" s="6">
        <v>96.65</v>
      </c>
      <c r="J1501" s="6">
        <v>96.65</v>
      </c>
      <c r="K1501" s="6">
        <v>96.65</v>
      </c>
      <c r="L1501" s="6">
        <v>96.65</v>
      </c>
      <c r="M1501" s="6">
        <v>96.65</v>
      </c>
      <c r="N1501" s="6">
        <v>96.65</v>
      </c>
      <c r="O1501" s="6">
        <v>96.65</v>
      </c>
      <c r="P1501" s="6" t="s">
        <v>20</v>
      </c>
      <c r="Q1501" s="6" t="s">
        <v>3661</v>
      </c>
      <c r="R1501" s="6" t="s">
        <v>3658</v>
      </c>
      <c r="S1501" s="6" t="s">
        <v>3659</v>
      </c>
      <c r="T1501" s="6" t="s">
        <v>3659</v>
      </c>
      <c r="V1501" s="211"/>
    </row>
    <row r="1502" spans="1:22" x14ac:dyDescent="0.25">
      <c r="A1502" s="6" t="s">
        <v>1980</v>
      </c>
      <c r="B1502" s="6" t="s">
        <v>1981</v>
      </c>
      <c r="C1502" s="6" t="s">
        <v>3666</v>
      </c>
      <c r="D1502" s="6">
        <v>0</v>
      </c>
      <c r="E1502" s="6">
        <v>0</v>
      </c>
      <c r="F1502" s="6">
        <v>0</v>
      </c>
      <c r="G1502" s="6">
        <v>0</v>
      </c>
      <c r="H1502" s="6">
        <v>0</v>
      </c>
      <c r="I1502" s="6">
        <v>0</v>
      </c>
      <c r="J1502" s="6">
        <v>0</v>
      </c>
      <c r="K1502" s="6">
        <v>0</v>
      </c>
      <c r="L1502" s="6">
        <v>0</v>
      </c>
      <c r="M1502" s="6">
        <v>0</v>
      </c>
      <c r="N1502" s="6">
        <v>0</v>
      </c>
      <c r="O1502" s="6">
        <v>0</v>
      </c>
      <c r="P1502" s="6" t="s">
        <v>19</v>
      </c>
      <c r="Q1502" s="6" t="s">
        <v>3661</v>
      </c>
      <c r="R1502" s="6" t="s">
        <v>3663</v>
      </c>
      <c r="S1502" s="6" t="s">
        <v>3659</v>
      </c>
      <c r="T1502" s="6" t="s">
        <v>3659</v>
      </c>
      <c r="V1502" s="211"/>
    </row>
    <row r="1503" spans="1:22" x14ac:dyDescent="0.25">
      <c r="A1503" s="6" t="s">
        <v>2154</v>
      </c>
      <c r="B1503" s="6" t="s">
        <v>2155</v>
      </c>
      <c r="C1503" s="6" t="s">
        <v>3666</v>
      </c>
      <c r="D1503" s="6">
        <v>32.56</v>
      </c>
      <c r="E1503" s="6">
        <v>32.770000000000003</v>
      </c>
      <c r="F1503" s="6">
        <v>32.619999999999997</v>
      </c>
      <c r="G1503" s="6">
        <v>31.19</v>
      </c>
      <c r="H1503" s="6">
        <v>23.58</v>
      </c>
      <c r="I1503" s="6">
        <v>28.21</v>
      </c>
      <c r="J1503" s="6">
        <v>27.79</v>
      </c>
      <c r="K1503" s="6">
        <v>27.43</v>
      </c>
      <c r="L1503" s="6">
        <v>27.6</v>
      </c>
      <c r="M1503" s="6">
        <v>24.61</v>
      </c>
      <c r="N1503" s="6">
        <v>27.04</v>
      </c>
      <c r="O1503" s="6">
        <v>26.59</v>
      </c>
      <c r="P1503" s="6" t="s">
        <v>19</v>
      </c>
      <c r="Q1503" s="6" t="s">
        <v>3661</v>
      </c>
      <c r="R1503" s="6" t="s">
        <v>3658</v>
      </c>
      <c r="S1503" s="6" t="s">
        <v>3659</v>
      </c>
      <c r="T1503" s="6" t="s">
        <v>3659</v>
      </c>
      <c r="V1503" s="211"/>
    </row>
    <row r="1504" spans="1:22" x14ac:dyDescent="0.25">
      <c r="A1504" s="6" t="s">
        <v>1301</v>
      </c>
      <c r="B1504" s="6" t="s">
        <v>1302</v>
      </c>
      <c r="C1504" s="6" t="s">
        <v>3666</v>
      </c>
      <c r="D1504" s="6">
        <v>5.2</v>
      </c>
      <c r="E1504" s="6">
        <v>5.54</v>
      </c>
      <c r="F1504" s="6">
        <v>5.65</v>
      </c>
      <c r="G1504" s="6">
        <v>5.32</v>
      </c>
      <c r="H1504" s="6">
        <v>5.62</v>
      </c>
      <c r="I1504" s="6">
        <v>5.6</v>
      </c>
      <c r="J1504" s="6">
        <v>5.45</v>
      </c>
      <c r="K1504" s="6">
        <v>5.19</v>
      </c>
      <c r="L1504" s="6">
        <v>5.51</v>
      </c>
      <c r="M1504" s="6">
        <v>5.42</v>
      </c>
      <c r="N1504" s="6">
        <v>5.38</v>
      </c>
      <c r="O1504" s="6">
        <v>5.41</v>
      </c>
      <c r="P1504" s="6" t="s">
        <v>19</v>
      </c>
      <c r="Q1504" s="6" t="s">
        <v>3661</v>
      </c>
      <c r="R1504" s="6" t="s">
        <v>3658</v>
      </c>
      <c r="S1504" s="6" t="s">
        <v>3659</v>
      </c>
      <c r="T1504" s="6" t="s">
        <v>3659</v>
      </c>
      <c r="V1504" s="211"/>
    </row>
    <row r="1505" spans="1:22" x14ac:dyDescent="0.25">
      <c r="A1505" s="6" t="s">
        <v>1330</v>
      </c>
      <c r="B1505" s="6" t="s">
        <v>1331</v>
      </c>
      <c r="C1505" s="6" t="s">
        <v>3660</v>
      </c>
      <c r="D1505" s="6">
        <v>41.05</v>
      </c>
      <c r="E1505" s="6">
        <v>39.409999999999997</v>
      </c>
      <c r="F1505" s="6">
        <v>32.65</v>
      </c>
      <c r="G1505" s="6">
        <v>42.84</v>
      </c>
      <c r="H1505" s="6">
        <v>40.950000000000003</v>
      </c>
      <c r="I1505" s="6">
        <v>42.66</v>
      </c>
      <c r="J1505" s="6">
        <v>41.53</v>
      </c>
      <c r="K1505" s="6">
        <v>41.52</v>
      </c>
      <c r="L1505" s="6">
        <v>42.5</v>
      </c>
      <c r="M1505" s="6">
        <v>40.409999999999997</v>
      </c>
      <c r="N1505" s="6">
        <v>41.58</v>
      </c>
      <c r="O1505" s="6">
        <v>40.29</v>
      </c>
      <c r="P1505" s="6" t="s">
        <v>20</v>
      </c>
      <c r="Q1505" s="6" t="s">
        <v>3661</v>
      </c>
      <c r="R1505" s="6" t="s">
        <v>3658</v>
      </c>
      <c r="S1505" s="6" t="s">
        <v>3659</v>
      </c>
      <c r="T1505" s="6" t="s">
        <v>3659</v>
      </c>
      <c r="V1505" s="211"/>
    </row>
    <row r="1506" spans="1:22" x14ac:dyDescent="0.25">
      <c r="A1506" s="6" t="s">
        <v>1073</v>
      </c>
      <c r="B1506" s="6" t="s">
        <v>1074</v>
      </c>
      <c r="C1506" s="6" t="s">
        <v>3662</v>
      </c>
      <c r="D1506" s="6">
        <v>0.8</v>
      </c>
      <c r="E1506" s="6">
        <v>0.6</v>
      </c>
      <c r="F1506" s="6">
        <v>3.6</v>
      </c>
      <c r="G1506" s="6">
        <v>3</v>
      </c>
      <c r="H1506" s="6">
        <v>3.2</v>
      </c>
      <c r="I1506" s="6">
        <v>6.2</v>
      </c>
      <c r="J1506" s="6">
        <v>7.8</v>
      </c>
      <c r="K1506" s="6">
        <v>5.4</v>
      </c>
      <c r="L1506" s="6">
        <v>2.8</v>
      </c>
      <c r="M1506" s="6">
        <v>0.4</v>
      </c>
      <c r="N1506" s="6">
        <v>0.4</v>
      </c>
      <c r="O1506" s="6">
        <v>0</v>
      </c>
      <c r="P1506" s="6" t="s">
        <v>19</v>
      </c>
      <c r="Q1506" s="6" t="s">
        <v>3657</v>
      </c>
      <c r="R1506" s="6" t="s">
        <v>3658</v>
      </c>
      <c r="S1506" s="6" t="s">
        <v>3670</v>
      </c>
      <c r="T1506" s="6" t="s">
        <v>3659</v>
      </c>
      <c r="V1506" s="211"/>
    </row>
    <row r="1507" spans="1:22" x14ac:dyDescent="0.25">
      <c r="A1507" s="6" t="s">
        <v>3072</v>
      </c>
      <c r="B1507" s="6" t="s">
        <v>3073</v>
      </c>
      <c r="C1507" s="6" t="s">
        <v>3662</v>
      </c>
      <c r="D1507" s="6">
        <v>0.79</v>
      </c>
      <c r="E1507" s="6">
        <v>0.59</v>
      </c>
      <c r="F1507" s="6">
        <v>3.56</v>
      </c>
      <c r="G1507" s="6">
        <v>2.96</v>
      </c>
      <c r="H1507" s="6">
        <v>3.16</v>
      </c>
      <c r="I1507" s="6">
        <v>6.12</v>
      </c>
      <c r="J1507" s="6">
        <v>7.7</v>
      </c>
      <c r="K1507" s="6">
        <v>5.33</v>
      </c>
      <c r="L1507" s="6">
        <v>2.77</v>
      </c>
      <c r="M1507" s="6">
        <v>0.4</v>
      </c>
      <c r="N1507" s="6">
        <v>0.4</v>
      </c>
      <c r="O1507" s="6">
        <v>0</v>
      </c>
      <c r="P1507" s="6" t="s">
        <v>19</v>
      </c>
      <c r="Q1507" s="6" t="s">
        <v>3657</v>
      </c>
      <c r="R1507" s="6" t="s">
        <v>3658</v>
      </c>
      <c r="S1507" s="6" t="s">
        <v>3659</v>
      </c>
      <c r="T1507" s="6" t="s">
        <v>3659</v>
      </c>
      <c r="V1507" s="211"/>
    </row>
    <row r="1508" spans="1:22" x14ac:dyDescent="0.25">
      <c r="A1508" s="6" t="s">
        <v>2712</v>
      </c>
      <c r="B1508" s="6" t="s">
        <v>2713</v>
      </c>
      <c r="C1508" s="6" t="s">
        <v>3667</v>
      </c>
      <c r="D1508" s="6">
        <v>48</v>
      </c>
      <c r="E1508" s="6">
        <v>48</v>
      </c>
      <c r="F1508" s="6">
        <v>44</v>
      </c>
      <c r="G1508" s="6">
        <v>56</v>
      </c>
      <c r="H1508" s="6">
        <v>56</v>
      </c>
      <c r="I1508" s="6">
        <v>54.9</v>
      </c>
      <c r="J1508" s="6">
        <v>48</v>
      </c>
      <c r="K1508" s="6">
        <v>60</v>
      </c>
      <c r="L1508" s="6">
        <v>48</v>
      </c>
      <c r="M1508" s="6">
        <v>58.4</v>
      </c>
      <c r="N1508" s="6">
        <v>48</v>
      </c>
      <c r="O1508" s="6">
        <v>58</v>
      </c>
      <c r="P1508" s="6" t="s">
        <v>20</v>
      </c>
      <c r="Q1508" s="6" t="s">
        <v>3657</v>
      </c>
      <c r="R1508" s="6" t="s">
        <v>3658</v>
      </c>
      <c r="S1508" s="6" t="s">
        <v>3659</v>
      </c>
      <c r="T1508" s="6" t="s">
        <v>3659</v>
      </c>
      <c r="V1508" s="211"/>
    </row>
    <row r="1509" spans="1:22" x14ac:dyDescent="0.25">
      <c r="A1509" s="6" t="s">
        <v>1144</v>
      </c>
      <c r="B1509" s="6" t="s">
        <v>1145</v>
      </c>
      <c r="C1509" s="6" t="s">
        <v>3672</v>
      </c>
      <c r="D1509" s="6">
        <v>4.2</v>
      </c>
      <c r="E1509" s="6">
        <v>4.2</v>
      </c>
      <c r="F1509" s="6">
        <v>4.2</v>
      </c>
      <c r="G1509" s="6">
        <v>4.2</v>
      </c>
      <c r="H1509" s="6">
        <v>4.2</v>
      </c>
      <c r="I1509" s="6">
        <v>4.2</v>
      </c>
      <c r="J1509" s="6">
        <v>4.2</v>
      </c>
      <c r="K1509" s="6">
        <v>4.2</v>
      </c>
      <c r="L1509" s="6">
        <v>4.2</v>
      </c>
      <c r="M1509" s="6">
        <v>4.2</v>
      </c>
      <c r="N1509" s="6">
        <v>4.2</v>
      </c>
      <c r="O1509" s="6">
        <v>4.2</v>
      </c>
      <c r="P1509" s="6" t="s">
        <v>19</v>
      </c>
      <c r="Q1509" s="6" t="s">
        <v>3657</v>
      </c>
      <c r="R1509" s="6" t="s">
        <v>3658</v>
      </c>
      <c r="S1509" s="6" t="s">
        <v>3659</v>
      </c>
      <c r="T1509" s="6" t="s">
        <v>3659</v>
      </c>
      <c r="V1509" s="211"/>
    </row>
    <row r="1510" spans="1:22" x14ac:dyDescent="0.25">
      <c r="A1510" s="6" t="s">
        <v>438</v>
      </c>
      <c r="B1510" s="6" t="s">
        <v>439</v>
      </c>
      <c r="C1510" s="6" t="s">
        <v>3665</v>
      </c>
      <c r="D1510" s="6">
        <v>10.14</v>
      </c>
      <c r="E1510" s="6">
        <v>9.6</v>
      </c>
      <c r="F1510" s="6">
        <v>11.12</v>
      </c>
      <c r="G1510" s="6">
        <v>10.72</v>
      </c>
      <c r="H1510" s="6">
        <v>0</v>
      </c>
      <c r="I1510" s="6">
        <v>10.72</v>
      </c>
      <c r="J1510" s="6">
        <v>11.22</v>
      </c>
      <c r="K1510" s="6">
        <v>12</v>
      </c>
      <c r="L1510" s="6">
        <v>10.34</v>
      </c>
      <c r="M1510" s="6">
        <v>10.82</v>
      </c>
      <c r="N1510" s="6">
        <v>10.6</v>
      </c>
      <c r="O1510" s="6">
        <v>11.31</v>
      </c>
      <c r="P1510" s="6" t="s">
        <v>20</v>
      </c>
      <c r="Q1510" s="6" t="s">
        <v>3657</v>
      </c>
      <c r="R1510" s="6" t="s">
        <v>3658</v>
      </c>
      <c r="S1510" s="6" t="s">
        <v>3659</v>
      </c>
      <c r="T1510" s="6" t="s">
        <v>3659</v>
      </c>
      <c r="V1510" s="211"/>
    </row>
    <row r="1511" spans="1:22" x14ac:dyDescent="0.25">
      <c r="A1511" s="6" t="s">
        <v>3554</v>
      </c>
      <c r="B1511" s="6" t="s">
        <v>3555</v>
      </c>
      <c r="C1511" s="6" t="s">
        <v>3662</v>
      </c>
      <c r="D1511" s="6">
        <v>0</v>
      </c>
      <c r="E1511" s="6">
        <v>0</v>
      </c>
      <c r="F1511" s="6">
        <v>0</v>
      </c>
      <c r="G1511" s="6">
        <v>0</v>
      </c>
      <c r="H1511" s="6">
        <v>0</v>
      </c>
      <c r="I1511" s="6">
        <v>0</v>
      </c>
      <c r="J1511" s="6">
        <v>0</v>
      </c>
      <c r="K1511" s="6">
        <v>0</v>
      </c>
      <c r="L1511" s="6">
        <v>0</v>
      </c>
      <c r="M1511" s="6">
        <v>0</v>
      </c>
      <c r="N1511" s="6">
        <v>0</v>
      </c>
      <c r="O1511" s="6">
        <v>0</v>
      </c>
      <c r="P1511" s="6" t="s">
        <v>19</v>
      </c>
      <c r="Q1511" s="6" t="s">
        <v>3657</v>
      </c>
      <c r="R1511" s="6" t="s">
        <v>3663</v>
      </c>
      <c r="S1511" s="6" t="s">
        <v>3659</v>
      </c>
      <c r="T1511" s="6" t="s">
        <v>3659</v>
      </c>
      <c r="V1511" s="211"/>
    </row>
    <row r="1512" spans="1:22" x14ac:dyDescent="0.25">
      <c r="A1512" s="6" t="s">
        <v>1821</v>
      </c>
      <c r="B1512" s="6" t="s">
        <v>1822</v>
      </c>
      <c r="C1512" s="6" t="s">
        <v>3667</v>
      </c>
      <c r="D1512" s="6">
        <v>3.55</v>
      </c>
      <c r="E1512" s="6">
        <v>3.55</v>
      </c>
      <c r="F1512" s="6">
        <v>3.55</v>
      </c>
      <c r="G1512" s="6">
        <v>3.55</v>
      </c>
      <c r="H1512" s="6">
        <v>3.55</v>
      </c>
      <c r="I1512" s="6">
        <v>3.55</v>
      </c>
      <c r="J1512" s="6">
        <v>3.55</v>
      </c>
      <c r="K1512" s="6">
        <v>3.55</v>
      </c>
      <c r="L1512" s="6">
        <v>3.55</v>
      </c>
      <c r="M1512" s="6">
        <v>3.55</v>
      </c>
      <c r="N1512" s="6">
        <v>3.55</v>
      </c>
      <c r="O1512" s="6">
        <v>3.55</v>
      </c>
      <c r="P1512" s="6" t="s">
        <v>19</v>
      </c>
      <c r="Q1512" s="6" t="s">
        <v>3657</v>
      </c>
      <c r="R1512" s="6" t="s">
        <v>3658</v>
      </c>
      <c r="S1512" s="6" t="s">
        <v>3670</v>
      </c>
      <c r="T1512" s="6" t="s">
        <v>3659</v>
      </c>
      <c r="V1512" s="211"/>
    </row>
    <row r="1513" spans="1:22" x14ac:dyDescent="0.25">
      <c r="A1513" s="6" t="s">
        <v>938</v>
      </c>
      <c r="B1513" s="6" t="s">
        <v>939</v>
      </c>
      <c r="C1513" s="6" t="s">
        <v>3662</v>
      </c>
      <c r="D1513" s="6">
        <v>0</v>
      </c>
      <c r="E1513" s="6">
        <v>0</v>
      </c>
      <c r="F1513" s="6">
        <v>0</v>
      </c>
      <c r="G1513" s="6">
        <v>0</v>
      </c>
      <c r="H1513" s="6">
        <v>0</v>
      </c>
      <c r="I1513" s="6">
        <v>0</v>
      </c>
      <c r="J1513" s="6">
        <v>0</v>
      </c>
      <c r="K1513" s="6">
        <v>0</v>
      </c>
      <c r="L1513" s="6">
        <v>0</v>
      </c>
      <c r="M1513" s="6">
        <v>0</v>
      </c>
      <c r="N1513" s="6">
        <v>0</v>
      </c>
      <c r="O1513" s="6">
        <v>0</v>
      </c>
      <c r="P1513" s="6" t="s">
        <v>19</v>
      </c>
      <c r="Q1513" s="6" t="s">
        <v>3657</v>
      </c>
      <c r="R1513" s="6" t="s">
        <v>3663</v>
      </c>
      <c r="S1513" s="6" t="s">
        <v>3659</v>
      </c>
      <c r="T1513" s="6" t="s">
        <v>3659</v>
      </c>
      <c r="V1513" s="211"/>
    </row>
    <row r="1514" spans="1:22" x14ac:dyDescent="0.25">
      <c r="A1514" s="6" t="s">
        <v>2386</v>
      </c>
      <c r="B1514" s="6" t="s">
        <v>2387</v>
      </c>
      <c r="C1514" s="6" t="s">
        <v>3666</v>
      </c>
      <c r="D1514" s="6">
        <v>8.61</v>
      </c>
      <c r="E1514" s="6">
        <v>7.38</v>
      </c>
      <c r="F1514" s="6">
        <v>17.22</v>
      </c>
      <c r="G1514" s="6">
        <v>15.38</v>
      </c>
      <c r="H1514" s="6">
        <v>15.38</v>
      </c>
      <c r="I1514" s="6">
        <v>20.3</v>
      </c>
      <c r="J1514" s="6">
        <v>14.15</v>
      </c>
      <c r="K1514" s="6">
        <v>12.92</v>
      </c>
      <c r="L1514" s="6">
        <v>9.23</v>
      </c>
      <c r="M1514" s="6">
        <v>4.92</v>
      </c>
      <c r="N1514" s="6">
        <v>7.38</v>
      </c>
      <c r="O1514" s="6">
        <v>8</v>
      </c>
      <c r="P1514" s="6" t="s">
        <v>19</v>
      </c>
      <c r="Q1514" s="6" t="s">
        <v>3661</v>
      </c>
      <c r="R1514" s="6" t="s">
        <v>3658</v>
      </c>
      <c r="S1514" s="6" t="s">
        <v>3659</v>
      </c>
      <c r="T1514" s="6" t="s">
        <v>3659</v>
      </c>
      <c r="V1514" s="211"/>
    </row>
    <row r="1515" spans="1:22" x14ac:dyDescent="0.25">
      <c r="A1515" s="6" t="s">
        <v>1667</v>
      </c>
      <c r="B1515" s="6" t="s">
        <v>1668</v>
      </c>
      <c r="C1515" s="6" t="s">
        <v>3667</v>
      </c>
      <c r="D1515" s="6">
        <v>4.87</v>
      </c>
      <c r="E1515" s="6">
        <v>6.5</v>
      </c>
      <c r="F1515" s="6">
        <v>4.9000000000000004</v>
      </c>
      <c r="G1515" s="6">
        <v>7.58</v>
      </c>
      <c r="H1515" s="6">
        <v>8.64</v>
      </c>
      <c r="I1515" s="6">
        <v>8.17</v>
      </c>
      <c r="J1515" s="6">
        <v>9.36</v>
      </c>
      <c r="K1515" s="6">
        <v>8.9</v>
      </c>
      <c r="L1515" s="6">
        <v>6.42</v>
      </c>
      <c r="M1515" s="6">
        <v>0</v>
      </c>
      <c r="N1515" s="6">
        <v>0</v>
      </c>
      <c r="O1515" s="6">
        <v>3.74</v>
      </c>
      <c r="P1515" s="6" t="s">
        <v>20</v>
      </c>
      <c r="Q1515" s="6" t="s">
        <v>3657</v>
      </c>
      <c r="R1515" s="6" t="s">
        <v>3658</v>
      </c>
      <c r="S1515" s="6" t="s">
        <v>3659</v>
      </c>
      <c r="T1515" s="6" t="s">
        <v>3659</v>
      </c>
      <c r="V1515" s="211"/>
    </row>
    <row r="1516" spans="1:22" x14ac:dyDescent="0.25">
      <c r="A1516" s="6" t="s">
        <v>3471</v>
      </c>
      <c r="B1516" s="6" t="s">
        <v>3472</v>
      </c>
      <c r="C1516" s="6" t="s">
        <v>3667</v>
      </c>
      <c r="D1516" s="6">
        <v>0</v>
      </c>
      <c r="E1516" s="6">
        <v>0</v>
      </c>
      <c r="F1516" s="6">
        <v>0</v>
      </c>
      <c r="G1516" s="6">
        <v>0</v>
      </c>
      <c r="H1516" s="6">
        <v>0</v>
      </c>
      <c r="I1516" s="6">
        <v>0</v>
      </c>
      <c r="J1516" s="6">
        <v>0</v>
      </c>
      <c r="K1516" s="6">
        <v>0</v>
      </c>
      <c r="L1516" s="6">
        <v>0</v>
      </c>
      <c r="M1516" s="6">
        <v>0</v>
      </c>
      <c r="N1516" s="6">
        <v>0</v>
      </c>
      <c r="O1516" s="6">
        <v>0</v>
      </c>
      <c r="P1516" s="6" t="s">
        <v>20</v>
      </c>
      <c r="Q1516" s="6" t="s">
        <v>3657</v>
      </c>
      <c r="R1516" s="6" t="s">
        <v>3658</v>
      </c>
      <c r="S1516" s="6" t="s">
        <v>3659</v>
      </c>
      <c r="T1516" s="6" t="s">
        <v>3659</v>
      </c>
      <c r="V1516" s="211"/>
    </row>
    <row r="1517" spans="1:22" x14ac:dyDescent="0.25">
      <c r="A1517" s="6" t="s">
        <v>1107</v>
      </c>
      <c r="B1517" s="6" t="s">
        <v>3035</v>
      </c>
      <c r="C1517" s="6" t="s">
        <v>3662</v>
      </c>
      <c r="D1517" s="6">
        <v>2</v>
      </c>
      <c r="E1517" s="6">
        <v>2.57</v>
      </c>
      <c r="F1517" s="6">
        <v>5.3</v>
      </c>
      <c r="G1517" s="6">
        <v>5.0599999999999996</v>
      </c>
      <c r="H1517" s="6">
        <v>1.1000000000000001</v>
      </c>
      <c r="I1517" s="6">
        <v>0.64</v>
      </c>
      <c r="J1517" s="6">
        <v>0</v>
      </c>
      <c r="K1517" s="6">
        <v>0</v>
      </c>
      <c r="L1517" s="6">
        <v>0</v>
      </c>
      <c r="M1517" s="6">
        <v>7.08</v>
      </c>
      <c r="N1517" s="6">
        <v>6.56</v>
      </c>
      <c r="O1517" s="6">
        <v>2</v>
      </c>
      <c r="P1517" s="6" t="s">
        <v>20</v>
      </c>
      <c r="Q1517" s="6" t="s">
        <v>3657</v>
      </c>
      <c r="R1517" s="6" t="s">
        <v>3658</v>
      </c>
      <c r="S1517" s="6" t="s">
        <v>3659</v>
      </c>
      <c r="T1517" s="6" t="s">
        <v>3659</v>
      </c>
      <c r="V1517" s="211"/>
    </row>
    <row r="1518" spans="1:22" x14ac:dyDescent="0.25">
      <c r="A1518" s="6" t="s">
        <v>2227</v>
      </c>
      <c r="B1518" s="6" t="s">
        <v>2228</v>
      </c>
      <c r="C1518" s="6" t="s">
        <v>3676</v>
      </c>
      <c r="D1518" s="6">
        <v>4</v>
      </c>
      <c r="E1518" s="6">
        <v>3</v>
      </c>
      <c r="F1518" s="6">
        <v>18</v>
      </c>
      <c r="G1518" s="6">
        <v>15</v>
      </c>
      <c r="H1518" s="6">
        <v>16</v>
      </c>
      <c r="I1518" s="6">
        <v>31</v>
      </c>
      <c r="J1518" s="6">
        <v>39</v>
      </c>
      <c r="K1518" s="6">
        <v>27</v>
      </c>
      <c r="L1518" s="6">
        <v>14</v>
      </c>
      <c r="M1518" s="6">
        <v>2</v>
      </c>
      <c r="N1518" s="6">
        <v>2</v>
      </c>
      <c r="O1518" s="6">
        <v>0</v>
      </c>
      <c r="P1518" s="6" t="s">
        <v>19</v>
      </c>
      <c r="Q1518" s="6" t="s">
        <v>3661</v>
      </c>
      <c r="R1518" s="6" t="s">
        <v>3658</v>
      </c>
      <c r="S1518" s="6" t="s">
        <v>3659</v>
      </c>
      <c r="T1518" s="6" t="s">
        <v>3659</v>
      </c>
      <c r="V1518" s="211"/>
    </row>
    <row r="1519" spans="1:22" x14ac:dyDescent="0.25">
      <c r="A1519" s="6" t="s">
        <v>1058</v>
      </c>
      <c r="B1519" s="6" t="s">
        <v>1059</v>
      </c>
      <c r="C1519" s="6" t="s">
        <v>3665</v>
      </c>
      <c r="D1519" s="6">
        <v>0.8</v>
      </c>
      <c r="E1519" s="6">
        <v>0.6</v>
      </c>
      <c r="F1519" s="6">
        <v>3.6</v>
      </c>
      <c r="G1519" s="6">
        <v>3</v>
      </c>
      <c r="H1519" s="6">
        <v>3.2</v>
      </c>
      <c r="I1519" s="6">
        <v>6.2</v>
      </c>
      <c r="J1519" s="6">
        <v>7.8</v>
      </c>
      <c r="K1519" s="6">
        <v>5.4</v>
      </c>
      <c r="L1519" s="6">
        <v>2.8</v>
      </c>
      <c r="M1519" s="6">
        <v>0.4</v>
      </c>
      <c r="N1519" s="6">
        <v>0.4</v>
      </c>
      <c r="O1519" s="6">
        <v>0</v>
      </c>
      <c r="P1519" s="6" t="s">
        <v>19</v>
      </c>
      <c r="Q1519" s="6" t="s">
        <v>3657</v>
      </c>
      <c r="R1519" s="6" t="s">
        <v>3658</v>
      </c>
      <c r="S1519" s="6" t="s">
        <v>3659</v>
      </c>
      <c r="T1519" s="6" t="s">
        <v>3659</v>
      </c>
      <c r="V1519" s="211"/>
    </row>
    <row r="1520" spans="1:22" x14ac:dyDescent="0.25">
      <c r="A1520" s="6" t="s">
        <v>37</v>
      </c>
      <c r="B1520" s="6" t="s">
        <v>38</v>
      </c>
      <c r="C1520" s="6" t="s">
        <v>3665</v>
      </c>
      <c r="D1520" s="6">
        <v>0.6</v>
      </c>
      <c r="E1520" s="6">
        <v>0.45</v>
      </c>
      <c r="F1520" s="6">
        <v>2.7</v>
      </c>
      <c r="G1520" s="6">
        <v>2.25</v>
      </c>
      <c r="H1520" s="6">
        <v>2.4</v>
      </c>
      <c r="I1520" s="6">
        <v>4.6500000000000004</v>
      </c>
      <c r="J1520" s="6">
        <v>5.85</v>
      </c>
      <c r="K1520" s="6">
        <v>4.05</v>
      </c>
      <c r="L1520" s="6">
        <v>2.1</v>
      </c>
      <c r="M1520" s="6">
        <v>0.3</v>
      </c>
      <c r="N1520" s="6">
        <v>0.3</v>
      </c>
      <c r="O1520" s="6">
        <v>0</v>
      </c>
      <c r="P1520" s="6" t="s">
        <v>19</v>
      </c>
      <c r="Q1520" s="6" t="s">
        <v>3657</v>
      </c>
      <c r="R1520" s="6" t="s">
        <v>3658</v>
      </c>
      <c r="S1520" s="6" t="s">
        <v>3659</v>
      </c>
      <c r="T1520" s="6" t="s">
        <v>3659</v>
      </c>
      <c r="V1520" s="211"/>
    </row>
    <row r="1521" spans="1:22" x14ac:dyDescent="0.25">
      <c r="A1521" s="6" t="s">
        <v>3208</v>
      </c>
      <c r="B1521" s="6" t="s">
        <v>3209</v>
      </c>
      <c r="C1521" s="6" t="s">
        <v>3668</v>
      </c>
      <c r="D1521" s="6">
        <v>5.32</v>
      </c>
      <c r="E1521" s="6">
        <v>4.5599999999999996</v>
      </c>
      <c r="F1521" s="6">
        <v>10.64</v>
      </c>
      <c r="G1521" s="6">
        <v>9.5</v>
      </c>
      <c r="H1521" s="6">
        <v>9.5</v>
      </c>
      <c r="I1521" s="6">
        <v>12.54</v>
      </c>
      <c r="J1521" s="6">
        <v>8.74</v>
      </c>
      <c r="K1521" s="6">
        <v>7.98</v>
      </c>
      <c r="L1521" s="6">
        <v>5.7</v>
      </c>
      <c r="M1521" s="6">
        <v>3.04</v>
      </c>
      <c r="N1521" s="6">
        <v>4.5599999999999996</v>
      </c>
      <c r="O1521" s="6">
        <v>4.9400000000000004</v>
      </c>
      <c r="P1521" s="6" t="s">
        <v>19</v>
      </c>
      <c r="Q1521" s="6" t="s">
        <v>3657</v>
      </c>
      <c r="R1521" s="6" t="s">
        <v>3658</v>
      </c>
      <c r="S1521" s="6" t="s">
        <v>3659</v>
      </c>
      <c r="T1521" s="6" t="s">
        <v>3659</v>
      </c>
      <c r="V1521" s="211"/>
    </row>
    <row r="1522" spans="1:22" x14ac:dyDescent="0.25">
      <c r="A1522" s="6" t="s">
        <v>3115</v>
      </c>
      <c r="B1522" s="6" t="s">
        <v>3433</v>
      </c>
      <c r="C1522" s="6" t="s">
        <v>3665</v>
      </c>
      <c r="D1522" s="6">
        <v>16.8</v>
      </c>
      <c r="E1522" s="6">
        <v>14.4</v>
      </c>
      <c r="F1522" s="6">
        <v>33.6</v>
      </c>
      <c r="G1522" s="6">
        <v>30</v>
      </c>
      <c r="H1522" s="6">
        <v>30</v>
      </c>
      <c r="I1522" s="6">
        <v>39.6</v>
      </c>
      <c r="J1522" s="6">
        <v>27.6</v>
      </c>
      <c r="K1522" s="6">
        <v>25.2</v>
      </c>
      <c r="L1522" s="6">
        <v>18</v>
      </c>
      <c r="M1522" s="6">
        <v>9.6</v>
      </c>
      <c r="N1522" s="6">
        <v>14.4</v>
      </c>
      <c r="O1522" s="6">
        <v>15.6</v>
      </c>
      <c r="P1522" s="6" t="s">
        <v>19</v>
      </c>
      <c r="Q1522" s="6" t="s">
        <v>3661</v>
      </c>
      <c r="R1522" s="6" t="s">
        <v>3658</v>
      </c>
      <c r="S1522" s="6" t="s">
        <v>3659</v>
      </c>
      <c r="T1522" s="6" t="s">
        <v>3659</v>
      </c>
      <c r="V1522" s="211"/>
    </row>
    <row r="1523" spans="1:22" x14ac:dyDescent="0.25">
      <c r="A1523" s="6" t="s">
        <v>1290</v>
      </c>
      <c r="B1523" s="6" t="s">
        <v>1291</v>
      </c>
      <c r="C1523" s="6" t="s">
        <v>3665</v>
      </c>
      <c r="D1523" s="6">
        <v>46.9</v>
      </c>
      <c r="E1523" s="6">
        <v>46.9</v>
      </c>
      <c r="F1523" s="6">
        <v>46.9</v>
      </c>
      <c r="G1523" s="6">
        <v>46.9</v>
      </c>
      <c r="H1523" s="6">
        <v>46.9</v>
      </c>
      <c r="I1523" s="6">
        <v>46.9</v>
      </c>
      <c r="J1523" s="6">
        <v>46.9</v>
      </c>
      <c r="K1523" s="6">
        <v>46.9</v>
      </c>
      <c r="L1523" s="6">
        <v>46.9</v>
      </c>
      <c r="M1523" s="6">
        <v>46.9</v>
      </c>
      <c r="N1523" s="6">
        <v>46.9</v>
      </c>
      <c r="O1523" s="6">
        <v>46.9</v>
      </c>
      <c r="P1523" s="6" t="s">
        <v>20</v>
      </c>
      <c r="Q1523" s="6" t="s">
        <v>3657</v>
      </c>
      <c r="R1523" s="6" t="s">
        <v>3658</v>
      </c>
      <c r="S1523" s="6" t="s">
        <v>3659</v>
      </c>
      <c r="T1523" s="6" t="s">
        <v>3659</v>
      </c>
      <c r="V1523" s="211"/>
    </row>
    <row r="1524" spans="1:22" x14ac:dyDescent="0.25">
      <c r="A1524" s="6" t="s">
        <v>839</v>
      </c>
      <c r="B1524" s="6" t="s">
        <v>840</v>
      </c>
      <c r="C1524" s="6" t="s">
        <v>3662</v>
      </c>
      <c r="D1524" s="6">
        <v>0</v>
      </c>
      <c r="E1524" s="6">
        <v>0</v>
      </c>
      <c r="F1524" s="6">
        <v>0</v>
      </c>
      <c r="G1524" s="6">
        <v>0</v>
      </c>
      <c r="H1524" s="6">
        <v>0</v>
      </c>
      <c r="I1524" s="6">
        <v>0</v>
      </c>
      <c r="J1524" s="6">
        <v>0</v>
      </c>
      <c r="K1524" s="6">
        <v>0</v>
      </c>
      <c r="L1524" s="6">
        <v>0</v>
      </c>
      <c r="M1524" s="6">
        <v>0</v>
      </c>
      <c r="N1524" s="6">
        <v>0</v>
      </c>
      <c r="O1524" s="6">
        <v>0</v>
      </c>
      <c r="P1524" s="6" t="s">
        <v>19</v>
      </c>
      <c r="Q1524" s="6" t="s">
        <v>3657</v>
      </c>
      <c r="R1524" s="6" t="s">
        <v>3663</v>
      </c>
      <c r="S1524" s="6" t="s">
        <v>3659</v>
      </c>
      <c r="T1524" s="6" t="s">
        <v>3659</v>
      </c>
      <c r="V1524" s="211"/>
    </row>
    <row r="1525" spans="1:22" x14ac:dyDescent="0.25">
      <c r="A1525" s="6" t="s">
        <v>1125</v>
      </c>
      <c r="B1525" s="6" t="s">
        <v>1126</v>
      </c>
      <c r="C1525" s="6" t="s">
        <v>3662</v>
      </c>
      <c r="D1525" s="6">
        <v>0.02</v>
      </c>
      <c r="E1525" s="6">
        <v>7.0000000000000007E-2</v>
      </c>
      <c r="F1525" s="6">
        <v>0</v>
      </c>
      <c r="G1525" s="6">
        <v>0.04</v>
      </c>
      <c r="H1525" s="6">
        <v>0.28000000000000003</v>
      </c>
      <c r="I1525" s="6">
        <v>0.38</v>
      </c>
      <c r="J1525" s="6">
        <v>0.67</v>
      </c>
      <c r="K1525" s="6">
        <v>0.78</v>
      </c>
      <c r="L1525" s="6">
        <v>0.75</v>
      </c>
      <c r="M1525" s="6">
        <v>0.46</v>
      </c>
      <c r="N1525" s="6">
        <v>0.24</v>
      </c>
      <c r="O1525" s="6">
        <v>0.04</v>
      </c>
      <c r="P1525" s="6" t="s">
        <v>19</v>
      </c>
      <c r="Q1525" s="6" t="s">
        <v>3657</v>
      </c>
      <c r="R1525" s="6" t="s">
        <v>3658</v>
      </c>
      <c r="S1525" s="6" t="s">
        <v>3659</v>
      </c>
      <c r="T1525" s="6" t="s">
        <v>3659</v>
      </c>
      <c r="V1525" s="211"/>
    </row>
    <row r="1526" spans="1:22" x14ac:dyDescent="0.25">
      <c r="A1526" s="6" t="s">
        <v>390</v>
      </c>
      <c r="B1526" s="6" t="s">
        <v>391</v>
      </c>
      <c r="C1526" s="6" t="s">
        <v>3665</v>
      </c>
      <c r="D1526" s="6">
        <v>8</v>
      </c>
      <c r="E1526" s="6">
        <v>6</v>
      </c>
      <c r="F1526" s="6">
        <v>36</v>
      </c>
      <c r="G1526" s="6">
        <v>30</v>
      </c>
      <c r="H1526" s="6">
        <v>32</v>
      </c>
      <c r="I1526" s="6">
        <v>62</v>
      </c>
      <c r="J1526" s="6">
        <v>78</v>
      </c>
      <c r="K1526" s="6">
        <v>54</v>
      </c>
      <c r="L1526" s="6">
        <v>28</v>
      </c>
      <c r="M1526" s="6">
        <v>4</v>
      </c>
      <c r="N1526" s="6">
        <v>4</v>
      </c>
      <c r="O1526" s="6">
        <v>0</v>
      </c>
      <c r="P1526" s="6" t="s">
        <v>19</v>
      </c>
      <c r="Q1526" s="6" t="s">
        <v>3657</v>
      </c>
      <c r="R1526" s="6" t="s">
        <v>3658</v>
      </c>
      <c r="S1526" s="6" t="s">
        <v>3659</v>
      </c>
      <c r="T1526" s="6" t="s">
        <v>3659</v>
      </c>
      <c r="V1526" s="211"/>
    </row>
    <row r="1527" spans="1:22" x14ac:dyDescent="0.25">
      <c r="A1527" s="6" t="s">
        <v>2925</v>
      </c>
      <c r="B1527" s="6" t="s">
        <v>2926</v>
      </c>
      <c r="C1527" s="6" t="s">
        <v>3665</v>
      </c>
      <c r="D1527" s="6">
        <v>38.54</v>
      </c>
      <c r="E1527" s="6">
        <v>36.21</v>
      </c>
      <c r="F1527" s="6">
        <v>31.04</v>
      </c>
      <c r="G1527" s="6">
        <v>31.57</v>
      </c>
      <c r="H1527" s="6">
        <v>37.65</v>
      </c>
      <c r="I1527" s="6">
        <v>38.229999999999997</v>
      </c>
      <c r="J1527" s="6">
        <v>37.61</v>
      </c>
      <c r="K1527" s="6">
        <v>34.42</v>
      </c>
      <c r="L1527" s="6">
        <v>38.31</v>
      </c>
      <c r="M1527" s="6">
        <v>37.24</v>
      </c>
      <c r="N1527" s="6">
        <v>34.69</v>
      </c>
      <c r="O1527" s="6">
        <v>34.08</v>
      </c>
      <c r="P1527" s="6" t="s">
        <v>19</v>
      </c>
      <c r="Q1527" s="6" t="s">
        <v>3657</v>
      </c>
      <c r="R1527" s="6" t="s">
        <v>3658</v>
      </c>
      <c r="S1527" s="6" t="s">
        <v>3659</v>
      </c>
      <c r="T1527" s="6" t="s">
        <v>3659</v>
      </c>
      <c r="V1527" s="211"/>
    </row>
    <row r="1528" spans="1:22" x14ac:dyDescent="0.25">
      <c r="A1528" s="6" t="s">
        <v>315</v>
      </c>
      <c r="B1528" s="6" t="s">
        <v>316</v>
      </c>
      <c r="C1528" s="6" t="s">
        <v>3665</v>
      </c>
      <c r="D1528" s="6">
        <v>11.57</v>
      </c>
      <c r="E1528" s="6">
        <v>9.92</v>
      </c>
      <c r="F1528" s="6">
        <v>23.14</v>
      </c>
      <c r="G1528" s="6">
        <v>20.66</v>
      </c>
      <c r="H1528" s="6">
        <v>20.66</v>
      </c>
      <c r="I1528" s="6">
        <v>27.27</v>
      </c>
      <c r="J1528" s="6">
        <v>19.010000000000002</v>
      </c>
      <c r="K1528" s="6">
        <v>17.36</v>
      </c>
      <c r="L1528" s="6">
        <v>12.4</v>
      </c>
      <c r="M1528" s="6">
        <v>6.61</v>
      </c>
      <c r="N1528" s="6">
        <v>9.92</v>
      </c>
      <c r="O1528" s="6">
        <v>10.74</v>
      </c>
      <c r="P1528" s="6" t="s">
        <v>20</v>
      </c>
      <c r="Q1528" s="6" t="s">
        <v>3661</v>
      </c>
      <c r="R1528" s="6" t="s">
        <v>3658</v>
      </c>
      <c r="S1528" s="6" t="s">
        <v>3659</v>
      </c>
      <c r="T1528" s="6" t="s">
        <v>3714</v>
      </c>
      <c r="V1528" s="211"/>
    </row>
    <row r="1529" spans="1:22" x14ac:dyDescent="0.25">
      <c r="A1529" s="6" t="s">
        <v>1693</v>
      </c>
      <c r="B1529" s="6" t="s">
        <v>1694</v>
      </c>
      <c r="C1529" s="6" t="s">
        <v>3665</v>
      </c>
      <c r="D1529" s="6">
        <v>9.07</v>
      </c>
      <c r="E1529" s="6">
        <v>7.78</v>
      </c>
      <c r="F1529" s="6">
        <v>18.149999999999999</v>
      </c>
      <c r="G1529" s="6">
        <v>16.21</v>
      </c>
      <c r="H1529" s="6">
        <v>16.21</v>
      </c>
      <c r="I1529" s="6">
        <v>21.39</v>
      </c>
      <c r="J1529" s="6">
        <v>14.91</v>
      </c>
      <c r="K1529" s="6">
        <v>13.61</v>
      </c>
      <c r="L1529" s="6">
        <v>9.7200000000000006</v>
      </c>
      <c r="M1529" s="6">
        <v>5.19</v>
      </c>
      <c r="N1529" s="6">
        <v>7.78</v>
      </c>
      <c r="O1529" s="6">
        <v>8.43</v>
      </c>
      <c r="P1529" s="6" t="s">
        <v>19</v>
      </c>
      <c r="Q1529" s="6" t="s">
        <v>3661</v>
      </c>
      <c r="R1529" s="6" t="s">
        <v>3658</v>
      </c>
      <c r="S1529" s="6" t="s">
        <v>3659</v>
      </c>
      <c r="T1529" s="6" t="s">
        <v>3714</v>
      </c>
      <c r="V1529" s="211"/>
    </row>
    <row r="1530" spans="1:22" x14ac:dyDescent="0.25">
      <c r="A1530" s="6" t="s">
        <v>129</v>
      </c>
      <c r="B1530" s="6" t="s">
        <v>130</v>
      </c>
      <c r="C1530" s="6" t="s">
        <v>3667</v>
      </c>
      <c r="D1530" s="6">
        <v>49.97</v>
      </c>
      <c r="E1530" s="6">
        <v>49.97</v>
      </c>
      <c r="F1530" s="6">
        <v>49.97</v>
      </c>
      <c r="G1530" s="6">
        <v>49.97</v>
      </c>
      <c r="H1530" s="6">
        <v>49.97</v>
      </c>
      <c r="I1530" s="6">
        <v>49.97</v>
      </c>
      <c r="J1530" s="6">
        <v>49.97</v>
      </c>
      <c r="K1530" s="6">
        <v>49.97</v>
      </c>
      <c r="L1530" s="6">
        <v>49.97</v>
      </c>
      <c r="M1530" s="6">
        <v>49.97</v>
      </c>
      <c r="N1530" s="6">
        <v>49.97</v>
      </c>
      <c r="O1530" s="6">
        <v>49.97</v>
      </c>
      <c r="P1530" s="6" t="s">
        <v>20</v>
      </c>
      <c r="Q1530" s="6" t="s">
        <v>3657</v>
      </c>
      <c r="R1530" s="6" t="s">
        <v>3658</v>
      </c>
      <c r="S1530" s="6" t="s">
        <v>3659</v>
      </c>
      <c r="T1530" s="6" t="s">
        <v>3659</v>
      </c>
      <c r="V1530" s="211"/>
    </row>
    <row r="1531" spans="1:22" x14ac:dyDescent="0.25">
      <c r="A1531" s="6" t="s">
        <v>334</v>
      </c>
      <c r="B1531" s="6" t="s">
        <v>335</v>
      </c>
      <c r="C1531" s="6" t="s">
        <v>3667</v>
      </c>
      <c r="D1531" s="6">
        <v>47.6</v>
      </c>
      <c r="E1531" s="6">
        <v>47.6</v>
      </c>
      <c r="F1531" s="6">
        <v>47.6</v>
      </c>
      <c r="G1531" s="6">
        <v>47.6</v>
      </c>
      <c r="H1531" s="6">
        <v>47.6</v>
      </c>
      <c r="I1531" s="6">
        <v>47.6</v>
      </c>
      <c r="J1531" s="6">
        <v>47.6</v>
      </c>
      <c r="K1531" s="6">
        <v>47.6</v>
      </c>
      <c r="L1531" s="6">
        <v>47.6</v>
      </c>
      <c r="M1531" s="6">
        <v>47.6</v>
      </c>
      <c r="N1531" s="6">
        <v>47.6</v>
      </c>
      <c r="O1531" s="6">
        <v>47.6</v>
      </c>
      <c r="P1531" s="6" t="s">
        <v>20</v>
      </c>
      <c r="Q1531" s="6" t="s">
        <v>3657</v>
      </c>
      <c r="R1531" s="6" t="s">
        <v>3658</v>
      </c>
      <c r="S1531" s="6" t="s">
        <v>3659</v>
      </c>
      <c r="T1531" s="6" t="s">
        <v>3659</v>
      </c>
      <c r="V1531" s="211"/>
    </row>
    <row r="1532" spans="1:22" x14ac:dyDescent="0.25">
      <c r="A1532" s="6" t="s">
        <v>1089</v>
      </c>
      <c r="B1532" s="6" t="s">
        <v>1090</v>
      </c>
      <c r="C1532" s="6" t="s">
        <v>3668</v>
      </c>
      <c r="D1532" s="6">
        <v>2.39</v>
      </c>
      <c r="E1532" s="6">
        <v>2.0499999999999998</v>
      </c>
      <c r="F1532" s="6">
        <v>4.79</v>
      </c>
      <c r="G1532" s="6">
        <v>4.28</v>
      </c>
      <c r="H1532" s="6">
        <v>4.28</v>
      </c>
      <c r="I1532" s="6">
        <v>5.64</v>
      </c>
      <c r="J1532" s="6">
        <v>3.93</v>
      </c>
      <c r="K1532" s="6">
        <v>3.59</v>
      </c>
      <c r="L1532" s="6">
        <v>2.57</v>
      </c>
      <c r="M1532" s="6">
        <v>1.37</v>
      </c>
      <c r="N1532" s="6">
        <v>2.0499999999999998</v>
      </c>
      <c r="O1532" s="6">
        <v>2.2200000000000002</v>
      </c>
      <c r="P1532" s="6" t="s">
        <v>19</v>
      </c>
      <c r="Q1532" s="6" t="s">
        <v>3657</v>
      </c>
      <c r="R1532" s="6" t="s">
        <v>3658</v>
      </c>
      <c r="S1532" s="6" t="s">
        <v>3659</v>
      </c>
      <c r="T1532" s="6" t="s">
        <v>3659</v>
      </c>
      <c r="V1532" s="211"/>
    </row>
  </sheetData>
  <autoFilter ref="A1:T1532"/>
  <pageMargins left="0.75" right="0.75" top="1" bottom="1" header="0.5" footer="0.5"/>
  <pageSetup paperSize="9" firstPageNumber="0" fitToWidth="0" fitToHeight="0" pageOrder="overThenDown"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
  <sheetViews>
    <sheetView workbookViewId="0">
      <selection activeCell="C24" sqref="C24:C35"/>
    </sheetView>
  </sheetViews>
  <sheetFormatPr defaultColWidth="9.109375" defaultRowHeight="13.2" x14ac:dyDescent="0.25"/>
  <cols>
    <col min="1" max="2" width="9.109375" style="6"/>
    <col min="3" max="3" width="14.33203125" style="6" customWidth="1"/>
    <col min="4" max="16384" width="9.109375" style="6"/>
  </cols>
  <sheetData>
    <row r="1" spans="1:6" ht="17.399999999999999" x14ac:dyDescent="0.3">
      <c r="A1" s="77" t="s">
        <v>4349</v>
      </c>
      <c r="B1" s="78"/>
      <c r="C1" s="78"/>
      <c r="D1" s="79"/>
      <c r="E1" s="79"/>
      <c r="F1" s="79"/>
    </row>
    <row r="2" spans="1:6" ht="15.6" x14ac:dyDescent="0.3">
      <c r="A2" s="80" t="s">
        <v>4350</v>
      </c>
      <c r="B2" s="78"/>
      <c r="C2" s="78"/>
      <c r="D2" s="79"/>
      <c r="E2" s="79"/>
      <c r="F2" s="79"/>
    </row>
    <row r="3" spans="1:6" ht="15.6" x14ac:dyDescent="0.3">
      <c r="A3" s="80" t="s">
        <v>4351</v>
      </c>
      <c r="B3" s="78"/>
      <c r="C3" s="78"/>
      <c r="D3" s="79"/>
      <c r="E3" s="79"/>
      <c r="F3" s="79"/>
    </row>
    <row r="4" spans="1:6" ht="14.4" x14ac:dyDescent="0.3">
      <c r="A4" s="78"/>
      <c r="B4" s="78"/>
      <c r="C4" s="78"/>
      <c r="D4" s="79"/>
      <c r="E4" s="79"/>
      <c r="F4" s="79"/>
    </row>
    <row r="5" spans="1:6" ht="14.4" x14ac:dyDescent="0.3">
      <c r="A5" s="78"/>
      <c r="B5" s="78"/>
      <c r="C5" s="78"/>
      <c r="D5" s="79"/>
      <c r="E5" s="79"/>
      <c r="F5" s="79"/>
    </row>
    <row r="6" spans="1:6" ht="15.6" x14ac:dyDescent="0.3">
      <c r="A6" s="78"/>
      <c r="B6" s="81" t="s">
        <v>4352</v>
      </c>
      <c r="C6" s="82"/>
      <c r="D6" s="82"/>
      <c r="E6" s="82"/>
      <c r="F6" s="83"/>
    </row>
    <row r="7" spans="1:6" ht="15.6" x14ac:dyDescent="0.3">
      <c r="A7" s="78"/>
      <c r="B7" s="84" t="s">
        <v>4353</v>
      </c>
      <c r="C7" s="219" t="s">
        <v>4354</v>
      </c>
      <c r="D7" s="219"/>
      <c r="E7" s="85"/>
      <c r="F7" s="86"/>
    </row>
    <row r="8" spans="1:6" ht="15.6" x14ac:dyDescent="0.3">
      <c r="A8" s="78"/>
      <c r="B8" s="87">
        <v>1</v>
      </c>
      <c r="C8" s="99">
        <v>0.04</v>
      </c>
      <c r="D8" s="99"/>
      <c r="E8" s="88"/>
      <c r="F8" s="86"/>
    </row>
    <row r="9" spans="1:6" ht="15.6" x14ac:dyDescent="0.3">
      <c r="A9" s="78"/>
      <c r="B9" s="87">
        <v>2</v>
      </c>
      <c r="C9" s="99">
        <v>0.03</v>
      </c>
      <c r="D9" s="99"/>
      <c r="E9" s="88"/>
      <c r="F9" s="86"/>
    </row>
    <row r="10" spans="1:6" ht="15.6" x14ac:dyDescent="0.3">
      <c r="A10" s="78"/>
      <c r="B10" s="87">
        <v>3</v>
      </c>
      <c r="C10" s="99">
        <v>0.18</v>
      </c>
      <c r="D10" s="99"/>
      <c r="E10" s="88"/>
      <c r="F10" s="86"/>
    </row>
    <row r="11" spans="1:6" ht="15.6" x14ac:dyDescent="0.3">
      <c r="A11" s="78"/>
      <c r="B11" s="87">
        <v>4</v>
      </c>
      <c r="C11" s="99">
        <v>0.15</v>
      </c>
      <c r="D11" s="99"/>
      <c r="E11" s="88"/>
      <c r="F11" s="86"/>
    </row>
    <row r="12" spans="1:6" ht="15.6" x14ac:dyDescent="0.3">
      <c r="A12" s="78"/>
      <c r="B12" s="87">
        <v>5</v>
      </c>
      <c r="C12" s="99">
        <v>0.16</v>
      </c>
      <c r="D12" s="99"/>
      <c r="E12" s="88"/>
      <c r="F12" s="86"/>
    </row>
    <row r="13" spans="1:6" ht="15.6" x14ac:dyDescent="0.3">
      <c r="A13" s="78"/>
      <c r="B13" s="87">
        <v>6</v>
      </c>
      <c r="C13" s="99">
        <v>0.31</v>
      </c>
      <c r="D13" s="99"/>
      <c r="E13" s="88"/>
      <c r="F13" s="86"/>
    </row>
    <row r="14" spans="1:6" ht="15.6" x14ac:dyDescent="0.3">
      <c r="A14" s="78"/>
      <c r="B14" s="87">
        <v>7</v>
      </c>
      <c r="C14" s="99">
        <v>0.39</v>
      </c>
      <c r="D14" s="99"/>
      <c r="E14" s="88"/>
      <c r="F14" s="86"/>
    </row>
    <row r="15" spans="1:6" ht="15.6" x14ac:dyDescent="0.3">
      <c r="A15" s="78"/>
      <c r="B15" s="87">
        <v>8</v>
      </c>
      <c r="C15" s="99">
        <v>0.27</v>
      </c>
      <c r="D15" s="99"/>
      <c r="E15" s="88"/>
      <c r="F15" s="86"/>
    </row>
    <row r="16" spans="1:6" ht="15.6" x14ac:dyDescent="0.3">
      <c r="A16" s="78"/>
      <c r="B16" s="87">
        <v>9</v>
      </c>
      <c r="C16" s="99">
        <v>0.14000000000000001</v>
      </c>
      <c r="D16" s="99"/>
      <c r="E16" s="88"/>
      <c r="F16" s="86"/>
    </row>
    <row r="17" spans="1:6" ht="15.6" x14ac:dyDescent="0.3">
      <c r="A17" s="78"/>
      <c r="B17" s="87">
        <v>10</v>
      </c>
      <c r="C17" s="99">
        <v>0.02</v>
      </c>
      <c r="D17" s="99"/>
      <c r="E17" s="88"/>
      <c r="F17" s="86"/>
    </row>
    <row r="18" spans="1:6" ht="15.6" x14ac:dyDescent="0.3">
      <c r="A18" s="78"/>
      <c r="B18" s="87">
        <v>11</v>
      </c>
      <c r="C18" s="99">
        <v>0.02</v>
      </c>
      <c r="D18" s="99"/>
      <c r="E18" s="88"/>
      <c r="F18" s="86"/>
    </row>
    <row r="19" spans="1:6" ht="15.6" x14ac:dyDescent="0.3">
      <c r="A19" s="78"/>
      <c r="B19" s="87">
        <v>12</v>
      </c>
      <c r="C19" s="99">
        <v>0</v>
      </c>
      <c r="D19" s="99"/>
      <c r="E19" s="88"/>
      <c r="F19" s="86"/>
    </row>
    <row r="20" spans="1:6" ht="14.4" x14ac:dyDescent="0.3">
      <c r="A20" s="78"/>
      <c r="B20" s="86"/>
      <c r="C20" s="89"/>
      <c r="D20" s="89"/>
      <c r="E20" s="89"/>
      <c r="F20" s="86"/>
    </row>
    <row r="21" spans="1:6" ht="15.6" x14ac:dyDescent="0.3">
      <c r="A21" s="78"/>
      <c r="B21" s="87"/>
      <c r="C21" s="90"/>
      <c r="D21" s="90"/>
      <c r="E21" s="91"/>
      <c r="F21" s="90"/>
    </row>
    <row r="22" spans="1:6" ht="15.6" x14ac:dyDescent="0.3">
      <c r="A22" s="78"/>
      <c r="B22" s="81" t="s">
        <v>3723</v>
      </c>
      <c r="C22" s="92"/>
      <c r="D22" s="92"/>
      <c r="E22" s="92"/>
      <c r="F22" s="93"/>
    </row>
    <row r="23" spans="1:6" ht="15.6" x14ac:dyDescent="0.3">
      <c r="A23" s="78"/>
      <c r="B23" s="84" t="s">
        <v>4353</v>
      </c>
      <c r="C23" s="219" t="s">
        <v>4355</v>
      </c>
      <c r="D23" s="219"/>
      <c r="E23" s="85"/>
      <c r="F23" s="86"/>
    </row>
    <row r="24" spans="1:6" ht="15.6" x14ac:dyDescent="0.3">
      <c r="A24" s="78"/>
      <c r="B24" s="87">
        <v>1</v>
      </c>
      <c r="C24" s="99">
        <v>0.14000000000000001</v>
      </c>
      <c r="D24" s="99"/>
      <c r="E24" s="91"/>
      <c r="F24" s="86"/>
    </row>
    <row r="25" spans="1:6" ht="15.6" x14ac:dyDescent="0.3">
      <c r="A25" s="78"/>
      <c r="B25" s="87">
        <v>2</v>
      </c>
      <c r="C25" s="99">
        <v>0.12</v>
      </c>
      <c r="D25" s="99"/>
      <c r="E25" s="91"/>
      <c r="F25" s="86"/>
    </row>
    <row r="26" spans="1:6" ht="15.6" x14ac:dyDescent="0.3">
      <c r="A26" s="78"/>
      <c r="B26" s="87">
        <v>3</v>
      </c>
      <c r="C26" s="99">
        <v>0.28000000000000003</v>
      </c>
      <c r="D26" s="99"/>
      <c r="E26" s="91"/>
      <c r="F26" s="86"/>
    </row>
    <row r="27" spans="1:6" ht="15.6" x14ac:dyDescent="0.3">
      <c r="A27" s="78"/>
      <c r="B27" s="87">
        <v>4</v>
      </c>
      <c r="C27" s="99">
        <v>0.25</v>
      </c>
      <c r="D27" s="99"/>
      <c r="E27" s="91"/>
      <c r="F27" s="86"/>
    </row>
    <row r="28" spans="1:6" ht="15.6" x14ac:dyDescent="0.3">
      <c r="A28" s="78"/>
      <c r="B28" s="87">
        <v>5</v>
      </c>
      <c r="C28" s="99">
        <v>0.25</v>
      </c>
      <c r="D28" s="99"/>
      <c r="E28" s="91"/>
      <c r="F28" s="86"/>
    </row>
    <row r="29" spans="1:6" ht="15.6" x14ac:dyDescent="0.3">
      <c r="A29" s="78"/>
      <c r="B29" s="87">
        <v>6</v>
      </c>
      <c r="C29" s="99">
        <v>0.33</v>
      </c>
      <c r="D29" s="99"/>
      <c r="E29" s="91"/>
      <c r="F29" s="86"/>
    </row>
    <row r="30" spans="1:6" ht="15.6" x14ac:dyDescent="0.3">
      <c r="A30" s="78"/>
      <c r="B30" s="87">
        <v>7</v>
      </c>
      <c r="C30" s="99">
        <v>0.23</v>
      </c>
      <c r="D30" s="99"/>
      <c r="E30" s="91"/>
      <c r="F30" s="86"/>
    </row>
    <row r="31" spans="1:6" ht="15.6" x14ac:dyDescent="0.3">
      <c r="A31" s="78"/>
      <c r="B31" s="87">
        <v>8</v>
      </c>
      <c r="C31" s="99">
        <v>0.21</v>
      </c>
      <c r="D31" s="99"/>
      <c r="E31" s="91"/>
      <c r="F31" s="86"/>
    </row>
    <row r="32" spans="1:6" ht="15.6" x14ac:dyDescent="0.3">
      <c r="A32" s="78"/>
      <c r="B32" s="87">
        <v>9</v>
      </c>
      <c r="C32" s="99">
        <v>0.15</v>
      </c>
      <c r="D32" s="99"/>
      <c r="E32" s="91"/>
      <c r="F32" s="86"/>
    </row>
    <row r="33" spans="1:6" ht="15.6" x14ac:dyDescent="0.3">
      <c r="A33" s="78"/>
      <c r="B33" s="87">
        <v>10</v>
      </c>
      <c r="C33" s="99">
        <v>0.08</v>
      </c>
      <c r="D33" s="99"/>
      <c r="E33" s="91"/>
      <c r="F33" s="86"/>
    </row>
    <row r="34" spans="1:6" ht="15.6" x14ac:dyDescent="0.3">
      <c r="A34" s="78"/>
      <c r="B34" s="87">
        <v>11</v>
      </c>
      <c r="C34" s="99">
        <v>0.12</v>
      </c>
      <c r="D34" s="99"/>
      <c r="E34" s="91"/>
      <c r="F34" s="86"/>
    </row>
    <row r="35" spans="1:6" ht="15.6" x14ac:dyDescent="0.3">
      <c r="A35" s="78"/>
      <c r="B35" s="87">
        <v>12</v>
      </c>
      <c r="C35" s="99">
        <v>0.13</v>
      </c>
      <c r="D35" s="99"/>
      <c r="E35" s="91"/>
      <c r="F35" s="86"/>
    </row>
    <row r="36" spans="1:6" ht="15.6" x14ac:dyDescent="0.3">
      <c r="A36" s="78"/>
      <c r="B36" s="87"/>
      <c r="C36" s="94"/>
      <c r="D36" s="94"/>
      <c r="E36" s="91"/>
      <c r="F36" s="86"/>
    </row>
    <row r="37" spans="1:6" ht="15.6" x14ac:dyDescent="0.3">
      <c r="A37" s="78"/>
      <c r="B37" s="81" t="s">
        <v>4356</v>
      </c>
      <c r="C37" s="82"/>
      <c r="D37" s="82"/>
      <c r="E37" s="82"/>
      <c r="F37" s="83"/>
    </row>
    <row r="38" spans="1:6" ht="15.6" x14ac:dyDescent="0.3">
      <c r="A38" s="78"/>
      <c r="B38" s="84" t="s">
        <v>4353</v>
      </c>
      <c r="C38" s="84">
        <v>2017</v>
      </c>
      <c r="D38" s="84">
        <v>2018</v>
      </c>
      <c r="E38" s="84">
        <v>2019</v>
      </c>
      <c r="F38" s="95" t="s">
        <v>3794</v>
      </c>
    </row>
    <row r="39" spans="1:6" ht="15.6" x14ac:dyDescent="0.3">
      <c r="A39" s="78"/>
      <c r="B39" s="87">
        <v>1</v>
      </c>
      <c r="C39" s="96">
        <v>0.80955009156867463</v>
      </c>
      <c r="D39" s="96">
        <v>0.90987713872001164</v>
      </c>
      <c r="E39" s="96">
        <v>0.92716047669975021</v>
      </c>
      <c r="F39" s="96">
        <v>0.88219590232947886</v>
      </c>
    </row>
    <row r="40" spans="1:6" ht="15.6" x14ac:dyDescent="0.3">
      <c r="A40" s="78"/>
      <c r="B40" s="87">
        <v>2</v>
      </c>
      <c r="C40" s="96">
        <v>0.922650147864159</v>
      </c>
      <c r="D40" s="96">
        <v>0.89275665047699948</v>
      </c>
      <c r="E40" s="96">
        <v>0.91507781958500733</v>
      </c>
      <c r="F40" s="96">
        <v>0.91016153930872201</v>
      </c>
    </row>
    <row r="41" spans="1:6" ht="15.6" x14ac:dyDescent="0.3">
      <c r="A41" s="78"/>
      <c r="B41" s="87">
        <v>3</v>
      </c>
      <c r="C41" s="96">
        <v>0.877428672343043</v>
      </c>
      <c r="D41" s="96">
        <v>0.86408191446780802</v>
      </c>
      <c r="E41" s="96">
        <v>0.92746981393627803</v>
      </c>
      <c r="F41" s="96">
        <v>0.88966013358237639</v>
      </c>
    </row>
    <row r="42" spans="1:6" ht="15.6" x14ac:dyDescent="0.3">
      <c r="A42" s="78"/>
      <c r="B42" s="87">
        <v>4</v>
      </c>
      <c r="C42" s="96">
        <v>0.80410265346721721</v>
      </c>
      <c r="D42" s="96">
        <v>0.84595922015453084</v>
      </c>
      <c r="E42" s="96">
        <v>0.896446780506441</v>
      </c>
      <c r="F42" s="96">
        <v>0.84883621804272968</v>
      </c>
    </row>
    <row r="43" spans="1:6" ht="15.6" x14ac:dyDescent="0.3">
      <c r="A43" s="78"/>
      <c r="B43" s="87">
        <v>5</v>
      </c>
      <c r="C43" s="96">
        <v>0.90885486534490467</v>
      </c>
      <c r="D43" s="96">
        <v>0.87563148146642622</v>
      </c>
      <c r="E43" s="96">
        <v>0.91202972405444704</v>
      </c>
      <c r="F43" s="96">
        <v>0.89883869028859265</v>
      </c>
    </row>
    <row r="44" spans="1:6" ht="15.6" x14ac:dyDescent="0.3">
      <c r="A44" s="78"/>
      <c r="B44" s="87">
        <v>6</v>
      </c>
      <c r="C44" s="96">
        <v>0.94204626169634476</v>
      </c>
      <c r="D44" s="96">
        <v>0.91157383081188914</v>
      </c>
      <c r="E44" s="96">
        <v>0.94675508015327137</v>
      </c>
      <c r="F44" s="96">
        <v>0.93345839088716842</v>
      </c>
    </row>
    <row r="45" spans="1:6" ht="15.6" x14ac:dyDescent="0.3">
      <c r="A45" s="78"/>
      <c r="B45" s="87">
        <v>7</v>
      </c>
      <c r="C45" s="96">
        <v>0.89002588077573608</v>
      </c>
      <c r="D45" s="96">
        <v>0.91989740016946475</v>
      </c>
      <c r="E45" s="96">
        <v>0.94124419764355371</v>
      </c>
      <c r="F45" s="96">
        <v>0.91705582619625148</v>
      </c>
    </row>
    <row r="46" spans="1:6" ht="15.6" x14ac:dyDescent="0.3">
      <c r="A46" s="78"/>
      <c r="B46" s="87">
        <v>8</v>
      </c>
      <c r="C46" s="96">
        <v>0.96509714590294216</v>
      </c>
      <c r="D46" s="96">
        <v>0.93025308493399805</v>
      </c>
      <c r="E46" s="96">
        <v>0.92718749569927139</v>
      </c>
      <c r="F46" s="96">
        <v>0.94084590884540387</v>
      </c>
    </row>
    <row r="47" spans="1:6" ht="15.6" x14ac:dyDescent="0.3">
      <c r="A47" s="78"/>
      <c r="B47" s="87">
        <v>9</v>
      </c>
      <c r="C47" s="96">
        <v>0.93278270955626241</v>
      </c>
      <c r="D47" s="96">
        <v>0.94600960348051888</v>
      </c>
      <c r="E47" s="96">
        <v>0.93552575496398316</v>
      </c>
      <c r="F47" s="96">
        <v>0.93810602266692145</v>
      </c>
    </row>
    <row r="48" spans="1:6" ht="15.6" x14ac:dyDescent="0.3">
      <c r="A48" s="78"/>
      <c r="B48" s="87">
        <v>10</v>
      </c>
      <c r="C48" s="96">
        <v>0.85503333269544901</v>
      </c>
      <c r="D48" s="96">
        <v>0.8818807713552973</v>
      </c>
      <c r="E48" s="96">
        <v>0.88586841859555265</v>
      </c>
      <c r="F48" s="96">
        <v>0.87426084088209965</v>
      </c>
    </row>
    <row r="49" spans="1:6" ht="15.6" x14ac:dyDescent="0.3">
      <c r="A49" s="78"/>
      <c r="B49" s="87">
        <v>11</v>
      </c>
      <c r="C49" s="96">
        <v>0.90069512489328063</v>
      </c>
      <c r="D49" s="96">
        <v>0.87813117049188361</v>
      </c>
      <c r="E49" s="96">
        <v>0.92415633088474991</v>
      </c>
      <c r="F49" s="96">
        <v>0.90099420875663805</v>
      </c>
    </row>
    <row r="50" spans="1:6" ht="15.6" x14ac:dyDescent="0.3">
      <c r="A50" s="78"/>
      <c r="B50" s="87">
        <v>12</v>
      </c>
      <c r="C50" s="96">
        <v>0.90778904932487792</v>
      </c>
      <c r="D50" s="96">
        <v>0.91676899685027136</v>
      </c>
      <c r="E50" s="96">
        <v>0.92643556777878544</v>
      </c>
      <c r="F50" s="96">
        <v>0.91699787131797816</v>
      </c>
    </row>
    <row r="51" spans="1:6" ht="15.6" x14ac:dyDescent="0.3">
      <c r="A51" s="78"/>
      <c r="B51" s="87"/>
      <c r="C51" s="96"/>
      <c r="D51" s="96"/>
      <c r="E51" s="96"/>
      <c r="F51" s="96"/>
    </row>
    <row r="52" spans="1:6" ht="15.6" x14ac:dyDescent="0.3">
      <c r="A52" s="78"/>
      <c r="B52" s="81" t="s">
        <v>4357</v>
      </c>
      <c r="C52" s="82"/>
      <c r="D52" s="82"/>
      <c r="E52" s="82"/>
      <c r="F52" s="83"/>
    </row>
    <row r="53" spans="1:6" ht="15.6" x14ac:dyDescent="0.3">
      <c r="A53" s="78"/>
      <c r="B53" s="84" t="s">
        <v>4353</v>
      </c>
      <c r="C53" s="84">
        <v>2017</v>
      </c>
      <c r="D53" s="84">
        <v>2018</v>
      </c>
      <c r="E53" s="84">
        <v>2019</v>
      </c>
      <c r="F53" s="95" t="s">
        <v>3794</v>
      </c>
    </row>
    <row r="54" spans="1:6" ht="15.6" x14ac:dyDescent="0.3">
      <c r="A54" s="78"/>
      <c r="B54" s="87">
        <v>1</v>
      </c>
      <c r="C54" s="96">
        <v>0.76561404313604353</v>
      </c>
      <c r="D54" s="96">
        <v>0.82973007742291716</v>
      </c>
      <c r="E54" s="96">
        <v>0.88114660583244686</v>
      </c>
      <c r="F54" s="96">
        <v>0.82549690879713589</v>
      </c>
    </row>
    <row r="55" spans="1:6" ht="15.6" x14ac:dyDescent="0.3">
      <c r="A55" s="78"/>
      <c r="B55" s="87">
        <v>2</v>
      </c>
      <c r="C55" s="96">
        <v>0.83373774681924373</v>
      </c>
      <c r="D55" s="96">
        <v>0.74376147201433784</v>
      </c>
      <c r="E55" s="96">
        <v>0.85785464099682185</v>
      </c>
      <c r="F55" s="96">
        <v>0.81178461994346784</v>
      </c>
    </row>
    <row r="56" spans="1:6" ht="15.6" x14ac:dyDescent="0.3">
      <c r="A56" s="78"/>
      <c r="B56" s="87">
        <v>3</v>
      </c>
      <c r="C56" s="96">
        <v>0.74774976783683633</v>
      </c>
      <c r="D56" s="96">
        <v>0.74769490050781684</v>
      </c>
      <c r="E56" s="96">
        <v>0.86634766179701661</v>
      </c>
      <c r="F56" s="96">
        <v>0.7872641100472233</v>
      </c>
    </row>
    <row r="57" spans="1:6" ht="15.6" x14ac:dyDescent="0.3">
      <c r="A57" s="78"/>
      <c r="B57" s="87">
        <v>4</v>
      </c>
      <c r="C57" s="96">
        <v>0.64151186592973186</v>
      </c>
      <c r="D57" s="96">
        <v>0.68713388204974601</v>
      </c>
      <c r="E57" s="96">
        <v>0.87668894128094366</v>
      </c>
      <c r="F57" s="96">
        <v>0.73511156308680714</v>
      </c>
    </row>
    <row r="58" spans="1:6" ht="15.6" x14ac:dyDescent="0.3">
      <c r="A58" s="78"/>
      <c r="B58" s="87">
        <v>5</v>
      </c>
      <c r="C58" s="96">
        <v>0.77411722491190571</v>
      </c>
      <c r="D58" s="96">
        <v>0.8010041079793716</v>
      </c>
      <c r="E58" s="96">
        <v>0.81936739396114311</v>
      </c>
      <c r="F58" s="96">
        <v>0.79816290895080677</v>
      </c>
    </row>
    <row r="59" spans="1:6" ht="15.6" x14ac:dyDescent="0.3">
      <c r="A59" s="78"/>
      <c r="B59" s="87">
        <v>6</v>
      </c>
      <c r="C59" s="96">
        <v>0.87862571495542163</v>
      </c>
      <c r="D59" s="96">
        <v>0.87986988852623316</v>
      </c>
      <c r="E59" s="96">
        <v>0.86838045101690187</v>
      </c>
      <c r="F59" s="96">
        <v>0.87562535149951881</v>
      </c>
    </row>
    <row r="60" spans="1:6" ht="15.6" x14ac:dyDescent="0.3">
      <c r="A60" s="78"/>
      <c r="B60" s="87">
        <v>7</v>
      </c>
      <c r="C60" s="96">
        <v>0.85750040188254295</v>
      </c>
      <c r="D60" s="96">
        <v>0.80808570243131694</v>
      </c>
      <c r="E60" s="96">
        <v>0.86813393666647332</v>
      </c>
      <c r="F60" s="96">
        <v>0.84457334699344455</v>
      </c>
    </row>
    <row r="61" spans="1:6" ht="15.6" x14ac:dyDescent="0.3">
      <c r="A61" s="78"/>
      <c r="B61" s="87">
        <v>8</v>
      </c>
      <c r="C61" s="96">
        <v>0.82774314068421007</v>
      </c>
      <c r="D61" s="96">
        <v>0.88880056311013111</v>
      </c>
      <c r="E61" s="96">
        <v>0.88235769958375154</v>
      </c>
      <c r="F61" s="96">
        <v>0.86630046779269765</v>
      </c>
    </row>
    <row r="62" spans="1:6" ht="15.6" x14ac:dyDescent="0.3">
      <c r="A62" s="78"/>
      <c r="B62" s="87">
        <v>9</v>
      </c>
      <c r="C62" s="96">
        <v>0.84808610912813831</v>
      </c>
      <c r="D62" s="96">
        <v>0.78860873081200689</v>
      </c>
      <c r="E62" s="96">
        <v>0.86098018363349682</v>
      </c>
      <c r="F62" s="96">
        <v>0.83255834119121408</v>
      </c>
    </row>
    <row r="63" spans="1:6" ht="15.6" x14ac:dyDescent="0.3">
      <c r="A63" s="78"/>
      <c r="B63" s="87">
        <v>10</v>
      </c>
      <c r="C63" s="96">
        <v>0.69680422714220169</v>
      </c>
      <c r="D63" s="96">
        <v>0.71799172648083487</v>
      </c>
      <c r="E63" s="96">
        <v>0.82524783866218965</v>
      </c>
      <c r="F63" s="96">
        <v>0.7466812640950754</v>
      </c>
    </row>
    <row r="64" spans="1:6" ht="15.6" x14ac:dyDescent="0.3">
      <c r="A64" s="78"/>
      <c r="B64" s="87">
        <v>11</v>
      </c>
      <c r="C64" s="96">
        <v>0.82708237342801094</v>
      </c>
      <c r="D64" s="96">
        <v>0.74567442631780767</v>
      </c>
      <c r="E64" s="96">
        <v>0.90531694787678185</v>
      </c>
      <c r="F64" s="96">
        <v>0.82602458254086686</v>
      </c>
    </row>
    <row r="65" spans="1:6" ht="15.6" x14ac:dyDescent="0.3">
      <c r="A65" s="78"/>
      <c r="B65" s="87">
        <v>12</v>
      </c>
      <c r="C65" s="96">
        <v>0.86011383321917723</v>
      </c>
      <c r="D65" s="96">
        <v>0.88138967077708874</v>
      </c>
      <c r="E65" s="96">
        <v>0.89746082102456282</v>
      </c>
      <c r="F65" s="96">
        <v>0.87965477500694289</v>
      </c>
    </row>
    <row r="66" spans="1:6" ht="14.4" x14ac:dyDescent="0.3">
      <c r="A66" s="78"/>
      <c r="B66" s="86"/>
      <c r="C66" s="86"/>
      <c r="D66" s="89"/>
      <c r="E66" s="89"/>
      <c r="F66" s="89"/>
    </row>
    <row r="67" spans="1:6" ht="15.6" x14ac:dyDescent="0.3">
      <c r="A67" s="78"/>
      <c r="B67" s="81" t="s">
        <v>3736</v>
      </c>
      <c r="C67" s="82"/>
      <c r="D67" s="82"/>
      <c r="E67" s="82"/>
      <c r="F67" s="83"/>
    </row>
    <row r="68" spans="1:6" ht="15.6" x14ac:dyDescent="0.3">
      <c r="A68" s="78"/>
      <c r="B68" s="84" t="s">
        <v>4353</v>
      </c>
      <c r="C68" s="84">
        <v>2017</v>
      </c>
      <c r="D68" s="84">
        <v>2018</v>
      </c>
      <c r="E68" s="84">
        <v>2019</v>
      </c>
      <c r="F68" s="95" t="s">
        <v>3794</v>
      </c>
    </row>
    <row r="69" spans="1:6" ht="15.6" x14ac:dyDescent="0.3">
      <c r="A69" s="78"/>
      <c r="B69" s="87">
        <v>1</v>
      </c>
      <c r="C69" s="96">
        <v>0.96590905508995939</v>
      </c>
      <c r="D69" s="96">
        <v>0.93939086086938939</v>
      </c>
      <c r="E69" s="96">
        <v>0.9837744058961746</v>
      </c>
      <c r="F69" s="96">
        <v>0.96302477395184116</v>
      </c>
    </row>
    <row r="70" spans="1:6" ht="15.6" x14ac:dyDescent="0.3">
      <c r="A70" s="78"/>
      <c r="B70" s="87">
        <v>2</v>
      </c>
      <c r="C70" s="96">
        <v>0.92983188815559537</v>
      </c>
      <c r="D70" s="96">
        <v>0.94319955337481409</v>
      </c>
      <c r="E70" s="96">
        <v>0.97636288337151222</v>
      </c>
      <c r="F70" s="96">
        <v>0.94979810830064049</v>
      </c>
    </row>
    <row r="71" spans="1:6" ht="15.6" x14ac:dyDescent="0.3">
      <c r="A71" s="78"/>
      <c r="B71" s="87">
        <v>3</v>
      </c>
      <c r="C71" s="96">
        <v>0.85050116241498197</v>
      </c>
      <c r="D71" s="96">
        <v>0.90321841051884455</v>
      </c>
      <c r="E71" s="96">
        <v>0.94754496922483678</v>
      </c>
      <c r="F71" s="96">
        <v>0.90042151405288762</v>
      </c>
    </row>
    <row r="72" spans="1:6" ht="15.6" x14ac:dyDescent="0.3">
      <c r="A72" s="78"/>
      <c r="B72" s="87">
        <v>4</v>
      </c>
      <c r="C72" s="96">
        <v>0.87266828324130141</v>
      </c>
      <c r="D72" s="96">
        <v>0.62843356895836033</v>
      </c>
      <c r="E72" s="96">
        <v>0.88356947879971459</v>
      </c>
      <c r="F72" s="96">
        <v>0.79489044366645878</v>
      </c>
    </row>
    <row r="73" spans="1:6" ht="15.6" x14ac:dyDescent="0.3">
      <c r="A73" s="78"/>
      <c r="B73" s="87">
        <v>5</v>
      </c>
      <c r="C73" s="96">
        <v>0.80284036098592371</v>
      </c>
      <c r="D73" s="96">
        <v>0.71409534148542853</v>
      </c>
      <c r="E73" s="96">
        <v>0.94856419490436694</v>
      </c>
      <c r="F73" s="96">
        <v>0.82183329912523984</v>
      </c>
    </row>
    <row r="74" spans="1:6" ht="15.6" x14ac:dyDescent="0.3">
      <c r="A74" s="78"/>
      <c r="B74" s="87">
        <v>6</v>
      </c>
      <c r="C74" s="96">
        <v>0.69764514810660716</v>
      </c>
      <c r="D74" s="96">
        <v>0.7396776782055221</v>
      </c>
      <c r="E74" s="96">
        <v>0.91369435804040655</v>
      </c>
      <c r="F74" s="96">
        <v>0.78367239478417872</v>
      </c>
    </row>
    <row r="75" spans="1:6" ht="15.6" x14ac:dyDescent="0.3">
      <c r="A75" s="78"/>
      <c r="B75" s="87">
        <v>7</v>
      </c>
      <c r="C75" s="96">
        <v>0.84106283453560005</v>
      </c>
      <c r="D75" s="96">
        <v>0.90993104057885965</v>
      </c>
      <c r="E75" s="96">
        <v>0.93871966709480326</v>
      </c>
      <c r="F75" s="96">
        <v>0.89657118073642106</v>
      </c>
    </row>
    <row r="76" spans="1:6" ht="15.6" x14ac:dyDescent="0.3">
      <c r="A76" s="78"/>
      <c r="B76" s="87">
        <v>8</v>
      </c>
      <c r="C76" s="96">
        <v>0.75371650375899057</v>
      </c>
      <c r="D76" s="96">
        <v>0.94932445938990062</v>
      </c>
      <c r="E76" s="96">
        <v>0.94951366734327169</v>
      </c>
      <c r="F76" s="96">
        <v>0.88418487683072089</v>
      </c>
    </row>
    <row r="77" spans="1:6" ht="15.6" x14ac:dyDescent="0.3">
      <c r="A77" s="78"/>
      <c r="B77" s="87">
        <v>9</v>
      </c>
      <c r="C77" s="96">
        <v>0.77886651765604675</v>
      </c>
      <c r="D77" s="96">
        <v>0.93161663667384931</v>
      </c>
      <c r="E77" s="96">
        <v>0.91052676088199858</v>
      </c>
      <c r="F77" s="96">
        <v>0.87366997173729821</v>
      </c>
    </row>
    <row r="78" spans="1:6" ht="15.6" x14ac:dyDescent="0.3">
      <c r="A78" s="78"/>
      <c r="B78" s="87">
        <v>10</v>
      </c>
      <c r="C78" s="96">
        <v>0.81982688830152906</v>
      </c>
      <c r="D78" s="96">
        <v>0.91365982950900071</v>
      </c>
      <c r="E78" s="96">
        <v>0.88312539834679327</v>
      </c>
      <c r="F78" s="96">
        <v>0.87220403871910757</v>
      </c>
    </row>
    <row r="79" spans="1:6" ht="15.6" x14ac:dyDescent="0.3">
      <c r="A79" s="78"/>
      <c r="B79" s="87">
        <v>11</v>
      </c>
      <c r="C79" s="96">
        <v>0.93036714902555606</v>
      </c>
      <c r="D79" s="96">
        <v>0.95045740824456904</v>
      </c>
      <c r="E79" s="96">
        <v>0.97335235217043559</v>
      </c>
      <c r="F79" s="96">
        <v>0.95139230314685364</v>
      </c>
    </row>
    <row r="80" spans="1:6" ht="15.6" x14ac:dyDescent="0.3">
      <c r="A80" s="78"/>
      <c r="B80" s="87">
        <v>12</v>
      </c>
      <c r="C80" s="96">
        <v>0.93786033049233364</v>
      </c>
      <c r="D80" s="96">
        <v>0.98427178467880194</v>
      </c>
      <c r="E80" s="96">
        <v>0.99183416010203485</v>
      </c>
      <c r="F80" s="96">
        <v>0.97132209175772355</v>
      </c>
    </row>
    <row r="81" spans="1:6" ht="14.4" x14ac:dyDescent="0.3">
      <c r="A81" s="78"/>
      <c r="B81" s="86"/>
      <c r="C81" s="86"/>
      <c r="D81" s="89"/>
      <c r="E81" s="89"/>
      <c r="F81" s="89"/>
    </row>
    <row r="82" spans="1:6" ht="15.6" x14ac:dyDescent="0.3">
      <c r="A82" s="78"/>
      <c r="B82" s="97" t="s">
        <v>3718</v>
      </c>
      <c r="C82" s="82"/>
      <c r="D82" s="82"/>
      <c r="E82" s="82"/>
      <c r="F82" s="83"/>
    </row>
    <row r="83" spans="1:6" ht="15.6" x14ac:dyDescent="0.3">
      <c r="A83" s="78"/>
      <c r="B83" s="84" t="s">
        <v>4353</v>
      </c>
      <c r="C83" s="84">
        <v>2017</v>
      </c>
      <c r="D83" s="84">
        <v>2018</v>
      </c>
      <c r="E83" s="84">
        <v>2019</v>
      </c>
      <c r="F83" s="95" t="s">
        <v>3794</v>
      </c>
    </row>
    <row r="84" spans="1:6" ht="15.6" x14ac:dyDescent="0.3">
      <c r="A84" s="78"/>
      <c r="B84" s="87">
        <v>1</v>
      </c>
      <c r="C84" s="96">
        <v>0.57336594745396097</v>
      </c>
      <c r="D84" s="96">
        <v>0.61648593124526241</v>
      </c>
      <c r="E84" s="96">
        <v>0.6144940350579895</v>
      </c>
      <c r="F84" s="96">
        <v>0.60144863791907099</v>
      </c>
    </row>
    <row r="85" spans="1:6" ht="15.6" x14ac:dyDescent="0.3">
      <c r="A85" s="78"/>
      <c r="B85" s="87">
        <v>2</v>
      </c>
      <c r="C85" s="96">
        <v>0.6733583369983599</v>
      </c>
      <c r="D85" s="96">
        <v>0.64722747668461167</v>
      </c>
      <c r="E85" s="96">
        <v>0.63176016649548539</v>
      </c>
      <c r="F85" s="96">
        <v>0.65078199339281895</v>
      </c>
    </row>
    <row r="86" spans="1:6" ht="15.6" x14ac:dyDescent="0.3">
      <c r="A86" s="78"/>
      <c r="B86" s="87">
        <v>3</v>
      </c>
      <c r="C86" s="96">
        <v>0.82648882456327877</v>
      </c>
      <c r="D86" s="96">
        <v>0.67022967862105054</v>
      </c>
      <c r="E86" s="96">
        <v>0.83150594646152876</v>
      </c>
      <c r="F86" s="96">
        <v>0.77607481654861932</v>
      </c>
    </row>
    <row r="87" spans="1:6" ht="15.6" x14ac:dyDescent="0.3">
      <c r="A87" s="78"/>
      <c r="B87" s="87">
        <v>4</v>
      </c>
      <c r="C87" s="96">
        <v>0.76730668407086344</v>
      </c>
      <c r="D87" s="96">
        <v>0.71571949108122834</v>
      </c>
      <c r="E87" s="96">
        <v>0.77763879410525205</v>
      </c>
      <c r="F87" s="96">
        <v>0.75355498975244795</v>
      </c>
    </row>
    <row r="88" spans="1:6" ht="15.6" x14ac:dyDescent="0.3">
      <c r="A88" s="78"/>
      <c r="B88" s="87">
        <v>5</v>
      </c>
      <c r="C88" s="96">
        <v>0.63219545778758923</v>
      </c>
      <c r="D88" s="96">
        <v>0.72760890197843797</v>
      </c>
      <c r="E88" s="96">
        <v>0.73406381691519285</v>
      </c>
      <c r="F88" s="96">
        <v>0.69795605889374002</v>
      </c>
    </row>
    <row r="89" spans="1:6" ht="15.6" x14ac:dyDescent="0.3">
      <c r="A89" s="78"/>
      <c r="B89" s="87">
        <v>6</v>
      </c>
      <c r="C89" s="96">
        <v>0.76742666542916183</v>
      </c>
      <c r="D89" s="96">
        <v>0.71809248063964526</v>
      </c>
      <c r="E89" s="96">
        <v>0.68069490724994253</v>
      </c>
      <c r="F89" s="96">
        <v>0.72207135110624987</v>
      </c>
    </row>
    <row r="90" spans="1:6" ht="15.6" x14ac:dyDescent="0.3">
      <c r="A90" s="78"/>
      <c r="B90" s="87">
        <v>7</v>
      </c>
      <c r="C90" s="96">
        <v>0.7968167194806991</v>
      </c>
      <c r="D90" s="96">
        <v>0.74489393822257466</v>
      </c>
      <c r="E90" s="96">
        <v>0.8147847171376944</v>
      </c>
      <c r="F90" s="96">
        <v>0.78549845828032272</v>
      </c>
    </row>
    <row r="91" spans="1:6" ht="15.6" x14ac:dyDescent="0.3">
      <c r="A91" s="78"/>
      <c r="B91" s="87">
        <v>8</v>
      </c>
      <c r="C91" s="96">
        <v>0.72333080794222948</v>
      </c>
      <c r="D91" s="96">
        <v>0.70231472166967102</v>
      </c>
      <c r="E91" s="96">
        <v>0.72778532276460273</v>
      </c>
      <c r="F91" s="96">
        <v>0.71781028412550096</v>
      </c>
    </row>
    <row r="92" spans="1:6" ht="15.6" x14ac:dyDescent="0.3">
      <c r="A92" s="78"/>
      <c r="B92" s="87">
        <v>9</v>
      </c>
      <c r="C92" s="96">
        <v>0.71847592112519065</v>
      </c>
      <c r="D92" s="96">
        <v>0.76541586441777143</v>
      </c>
      <c r="E92" s="96">
        <v>0.69500898968503311</v>
      </c>
      <c r="F92" s="96">
        <v>0.72630025840933177</v>
      </c>
    </row>
    <row r="93" spans="1:6" ht="15.6" x14ac:dyDescent="0.3">
      <c r="A93" s="78"/>
      <c r="B93" s="87">
        <v>10</v>
      </c>
      <c r="C93" s="96">
        <v>0.6419456749715966</v>
      </c>
      <c r="D93" s="96">
        <v>0.69759708374471618</v>
      </c>
      <c r="E93" s="96">
        <v>0.69180490015844842</v>
      </c>
      <c r="F93" s="96">
        <v>0.67711588629158703</v>
      </c>
    </row>
    <row r="94" spans="1:6" ht="15.6" x14ac:dyDescent="0.3">
      <c r="A94" s="78"/>
      <c r="B94" s="87">
        <v>11</v>
      </c>
      <c r="C94" s="96">
        <v>0.60291979673715945</v>
      </c>
      <c r="D94" s="96">
        <v>0.55562474403072126</v>
      </c>
      <c r="E94" s="96">
        <v>0.61793901904145532</v>
      </c>
      <c r="F94" s="96">
        <v>0.59216118660311201</v>
      </c>
    </row>
    <row r="95" spans="1:6" ht="15.6" x14ac:dyDescent="0.3">
      <c r="A95" s="78"/>
      <c r="B95" s="87">
        <v>12</v>
      </c>
      <c r="C95" s="96">
        <v>0.74525290420042023</v>
      </c>
      <c r="D95" s="96">
        <v>0.5919503180071749</v>
      </c>
      <c r="E95" s="96">
        <v>0.66603586404162418</v>
      </c>
      <c r="F95" s="96">
        <v>0.66774636208307303</v>
      </c>
    </row>
    <row r="96" spans="1:6" ht="14.4" x14ac:dyDescent="0.3">
      <c r="A96" s="78"/>
      <c r="B96" s="78"/>
      <c r="C96" s="78"/>
      <c r="D96" s="79"/>
      <c r="E96" s="79"/>
      <c r="F96" s="79"/>
    </row>
    <row r="97" spans="1:6" ht="14.4" x14ac:dyDescent="0.3">
      <c r="A97" s="78"/>
      <c r="B97" s="78"/>
      <c r="C97" s="78"/>
      <c r="D97" s="79"/>
      <c r="E97" s="79"/>
      <c r="F97" s="79"/>
    </row>
    <row r="98" spans="1:6" ht="14.4" x14ac:dyDescent="0.3">
      <c r="A98" s="78"/>
      <c r="B98" s="78"/>
      <c r="C98" s="78"/>
      <c r="D98" s="79"/>
      <c r="E98" s="79"/>
      <c r="F98" s="79"/>
    </row>
    <row r="99" spans="1:6" ht="14.4" x14ac:dyDescent="0.3">
      <c r="A99" s="98" t="s">
        <v>4358</v>
      </c>
      <c r="B99" s="78"/>
      <c r="C99" s="78"/>
      <c r="D99" s="79"/>
      <c r="E99" s="79"/>
      <c r="F99" s="79"/>
    </row>
    <row r="100" spans="1:6" ht="14.4" x14ac:dyDescent="0.3">
      <c r="A100" s="98" t="s">
        <v>4359</v>
      </c>
      <c r="B100" s="78"/>
      <c r="C100" s="78"/>
      <c r="D100" s="79"/>
      <c r="E100" s="79"/>
      <c r="F100" s="79"/>
    </row>
  </sheetData>
  <mergeCells count="2">
    <mergeCell ref="C23:D23"/>
    <mergeCell ref="C7:D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722"/>
  <sheetViews>
    <sheetView workbookViewId="0">
      <pane ySplit="2" topLeftCell="A3" activePane="bottomLeft" state="frozen"/>
      <selection pane="bottomLeft" activeCell="I320" sqref="I320"/>
    </sheetView>
  </sheetViews>
  <sheetFormatPr defaultRowHeight="14.4" x14ac:dyDescent="0.3"/>
  <cols>
    <col min="1" max="1" width="18.33203125" customWidth="1"/>
    <col min="2" max="2" width="16.33203125" customWidth="1"/>
    <col min="5" max="6" width="10.5546875" bestFit="1" customWidth="1"/>
    <col min="7" max="7" width="9.5546875" bestFit="1" customWidth="1"/>
    <col min="8" max="8" width="9.33203125" bestFit="1" customWidth="1"/>
    <col min="9" max="11" width="10.5546875" bestFit="1" customWidth="1"/>
    <col min="12" max="12" width="9.5546875" bestFit="1" customWidth="1"/>
    <col min="13" max="13" width="9.33203125" bestFit="1" customWidth="1"/>
    <col min="14" max="14" width="12.5546875" customWidth="1"/>
  </cols>
  <sheetData>
    <row r="1" spans="1:14" x14ac:dyDescent="0.3">
      <c r="E1" s="220" t="s">
        <v>3782</v>
      </c>
      <c r="F1" s="221"/>
      <c r="G1" s="221"/>
      <c r="H1" s="221"/>
      <c r="I1" s="222"/>
      <c r="J1" s="220" t="s">
        <v>3783</v>
      </c>
      <c r="K1" s="221"/>
      <c r="L1" s="221"/>
      <c r="M1" s="221"/>
      <c r="N1" s="222"/>
    </row>
    <row r="2" spans="1:14" x14ac:dyDescent="0.3">
      <c r="A2" s="8" t="s">
        <v>3784</v>
      </c>
      <c r="B2" s="8" t="s">
        <v>3785</v>
      </c>
      <c r="C2" s="8" t="s">
        <v>3749</v>
      </c>
      <c r="D2" s="8" t="s">
        <v>3750</v>
      </c>
      <c r="E2" s="32" t="s">
        <v>3786</v>
      </c>
      <c r="F2" s="33" t="s">
        <v>24</v>
      </c>
      <c r="G2" s="33" t="s">
        <v>71</v>
      </c>
      <c r="H2" s="33" t="s">
        <v>1228</v>
      </c>
      <c r="I2" s="34" t="s">
        <v>3787</v>
      </c>
      <c r="J2" s="32" t="s">
        <v>3786</v>
      </c>
      <c r="K2" s="33" t="s">
        <v>24</v>
      </c>
      <c r="L2" s="33" t="s">
        <v>71</v>
      </c>
      <c r="M2" s="33" t="s">
        <v>1228</v>
      </c>
      <c r="N2" s="34" t="s">
        <v>3788</v>
      </c>
    </row>
    <row r="3" spans="1:14" hidden="1" x14ac:dyDescent="0.3">
      <c r="A3" t="s">
        <v>3789</v>
      </c>
      <c r="B3" t="s">
        <v>3790</v>
      </c>
      <c r="C3">
        <v>2019</v>
      </c>
      <c r="D3">
        <v>1</v>
      </c>
      <c r="E3" s="35">
        <v>14562.452128213499</v>
      </c>
      <c r="F3" s="17">
        <v>14224.887526115301</v>
      </c>
      <c r="G3" s="17">
        <v>3093.9284712746999</v>
      </c>
      <c r="H3" s="17">
        <v>78.146954058602006</v>
      </c>
      <c r="I3" s="16">
        <v>31959.4150796621</v>
      </c>
      <c r="J3" s="35">
        <v>14562.452128213499</v>
      </c>
      <c r="K3" s="17">
        <v>14224.887526115301</v>
      </c>
      <c r="L3" s="17">
        <v>3118.9665212216701</v>
      </c>
      <c r="M3" s="17">
        <v>117.175627354406</v>
      </c>
      <c r="N3" s="16">
        <v>32023.481802904898</v>
      </c>
    </row>
    <row r="4" spans="1:14" hidden="1" x14ac:dyDescent="0.3">
      <c r="A4" t="s">
        <v>3789</v>
      </c>
      <c r="B4" t="s">
        <v>3790</v>
      </c>
      <c r="C4">
        <v>2019</v>
      </c>
      <c r="D4">
        <v>2</v>
      </c>
      <c r="E4" s="35">
        <v>14139.517127523501</v>
      </c>
      <c r="F4" s="17">
        <v>13761.5840783108</v>
      </c>
      <c r="G4" s="17">
        <v>3067.8839556910998</v>
      </c>
      <c r="H4" s="17">
        <v>80.041297908730797</v>
      </c>
      <c r="I4" s="16">
        <v>31049.026459434099</v>
      </c>
      <c r="J4" s="35">
        <v>14139.517127523501</v>
      </c>
      <c r="K4" s="17">
        <v>14085.910385666</v>
      </c>
      <c r="L4" s="17">
        <v>3098.4079441763702</v>
      </c>
      <c r="M4" s="17">
        <v>107.306009395516</v>
      </c>
      <c r="N4" s="16">
        <v>31431.141466761401</v>
      </c>
    </row>
    <row r="5" spans="1:14" hidden="1" x14ac:dyDescent="0.3">
      <c r="A5" t="s">
        <v>3789</v>
      </c>
      <c r="B5" t="s">
        <v>3790</v>
      </c>
      <c r="C5">
        <v>2019</v>
      </c>
      <c r="D5">
        <v>3</v>
      </c>
      <c r="E5" s="35">
        <v>13197.344106578001</v>
      </c>
      <c r="F5" s="17">
        <v>13932.899929383901</v>
      </c>
      <c r="G5" s="17">
        <v>2921.5829986767899</v>
      </c>
      <c r="H5" s="17">
        <v>58.814266820986298</v>
      </c>
      <c r="I5" s="16">
        <v>30110.641301459698</v>
      </c>
      <c r="J5" s="35">
        <v>13558.496999093</v>
      </c>
      <c r="K5" s="17">
        <v>14040.938795153301</v>
      </c>
      <c r="L5" s="17">
        <v>2993.6944376025699</v>
      </c>
      <c r="M5" s="17">
        <v>93.993702613104006</v>
      </c>
      <c r="N5" s="16">
        <v>30687.123934462001</v>
      </c>
    </row>
    <row r="6" spans="1:14" hidden="1" x14ac:dyDescent="0.3">
      <c r="A6" t="s">
        <v>3789</v>
      </c>
      <c r="B6" t="s">
        <v>3790</v>
      </c>
      <c r="C6">
        <v>2019</v>
      </c>
      <c r="D6">
        <v>4</v>
      </c>
      <c r="E6" s="35">
        <v>14265.387680854299</v>
      </c>
      <c r="F6" s="17">
        <v>15380.661838690799</v>
      </c>
      <c r="G6" s="17">
        <v>2937.6381524134999</v>
      </c>
      <c r="H6" s="17">
        <v>61.876356880098598</v>
      </c>
      <c r="I6" s="16">
        <v>32645.5640288387</v>
      </c>
      <c r="J6" s="35">
        <v>14265.387680854299</v>
      </c>
      <c r="K6" s="17">
        <v>15577.980808029701</v>
      </c>
      <c r="L6" s="17">
        <v>2937.6381524134999</v>
      </c>
      <c r="M6" s="17">
        <v>69.678631550492099</v>
      </c>
      <c r="N6" s="16">
        <v>32850.685272848001</v>
      </c>
    </row>
    <row r="7" spans="1:14" hidden="1" x14ac:dyDescent="0.3">
      <c r="A7" t="s">
        <v>3789</v>
      </c>
      <c r="B7" t="s">
        <v>3790</v>
      </c>
      <c r="C7">
        <v>2019</v>
      </c>
      <c r="D7">
        <v>5</v>
      </c>
      <c r="E7" s="35">
        <v>16897.7502935839</v>
      </c>
      <c r="F7" s="17">
        <v>16962.580254893801</v>
      </c>
      <c r="G7" s="17">
        <v>3085.44883623739</v>
      </c>
      <c r="H7" s="17">
        <v>95.074949102903503</v>
      </c>
      <c r="I7" s="16">
        <v>37040.854333817901</v>
      </c>
      <c r="J7" s="35">
        <v>16897.7502935839</v>
      </c>
      <c r="K7" s="17">
        <v>17144.257739393401</v>
      </c>
      <c r="L7" s="17">
        <v>3124.68082928689</v>
      </c>
      <c r="M7" s="17">
        <v>95.723696996783204</v>
      </c>
      <c r="N7" s="16">
        <v>37262.412559260898</v>
      </c>
    </row>
    <row r="8" spans="1:14" hidden="1" x14ac:dyDescent="0.3">
      <c r="A8" t="s">
        <v>3789</v>
      </c>
      <c r="B8" t="s">
        <v>3790</v>
      </c>
      <c r="C8">
        <v>2019</v>
      </c>
      <c r="D8">
        <v>6</v>
      </c>
      <c r="E8" s="35">
        <v>19421.5022936393</v>
      </c>
      <c r="F8" s="17">
        <v>19464.661555897601</v>
      </c>
      <c r="G8" s="17">
        <v>3101.9660970955802</v>
      </c>
      <c r="H8" s="17">
        <v>113.300439934964</v>
      </c>
      <c r="I8" s="16">
        <v>42101.430386567503</v>
      </c>
      <c r="J8" s="35">
        <v>19742.963206524699</v>
      </c>
      <c r="K8" s="17">
        <v>19500.432086180601</v>
      </c>
      <c r="L8" s="17">
        <v>3253.8830494465801</v>
      </c>
      <c r="M8" s="17">
        <v>133.49812436441999</v>
      </c>
      <c r="N8" s="16">
        <v>42630.776466516298</v>
      </c>
    </row>
    <row r="9" spans="1:14" hidden="1" x14ac:dyDescent="0.3">
      <c r="A9" t="s">
        <v>3789</v>
      </c>
      <c r="B9" t="s">
        <v>3790</v>
      </c>
      <c r="C9">
        <v>2019</v>
      </c>
      <c r="D9">
        <v>7</v>
      </c>
      <c r="E9" s="35">
        <v>20779</v>
      </c>
      <c r="F9" s="17">
        <v>21370.156626379499</v>
      </c>
      <c r="G9" s="17">
        <v>3510.0612620832599</v>
      </c>
      <c r="H9" s="17">
        <v>128.766589725057</v>
      </c>
      <c r="I9" s="16">
        <v>45787.984478187798</v>
      </c>
      <c r="J9" s="35">
        <v>20779</v>
      </c>
      <c r="K9" s="17">
        <v>21428.913112725801</v>
      </c>
      <c r="L9" s="17">
        <v>3510.0612620832599</v>
      </c>
      <c r="M9" s="17">
        <v>130.807983097799</v>
      </c>
      <c r="N9" s="16">
        <v>45848.782357906901</v>
      </c>
    </row>
    <row r="10" spans="1:14" hidden="1" x14ac:dyDescent="0.3">
      <c r="A10" t="s">
        <v>3789</v>
      </c>
      <c r="B10" t="s">
        <v>3790</v>
      </c>
      <c r="C10">
        <v>2019</v>
      </c>
      <c r="D10">
        <v>8</v>
      </c>
      <c r="E10" s="35">
        <v>19985.967038479401</v>
      </c>
      <c r="F10" s="17">
        <v>21958.856135146001</v>
      </c>
      <c r="G10" s="17">
        <v>3860.9342235706399</v>
      </c>
      <c r="H10" s="17">
        <v>114.68443544190799</v>
      </c>
      <c r="I10" s="16">
        <v>45920.441832637996</v>
      </c>
      <c r="J10" s="35">
        <v>20029.354246921001</v>
      </c>
      <c r="K10" s="17">
        <v>23052.897738809701</v>
      </c>
      <c r="L10" s="17">
        <v>3884.1402324351702</v>
      </c>
      <c r="M10" s="17">
        <v>123.654456321285</v>
      </c>
      <c r="N10" s="16">
        <v>47090.046674487203</v>
      </c>
    </row>
    <row r="11" spans="1:14" hidden="1" x14ac:dyDescent="0.3">
      <c r="A11" t="s">
        <v>3789</v>
      </c>
      <c r="B11" t="s">
        <v>3790</v>
      </c>
      <c r="C11">
        <v>2019</v>
      </c>
      <c r="D11">
        <v>9</v>
      </c>
      <c r="E11" s="35">
        <v>19001.055776290301</v>
      </c>
      <c r="F11" s="17">
        <v>23051.693690441902</v>
      </c>
      <c r="G11" s="17">
        <v>3989.23463691901</v>
      </c>
      <c r="H11" s="17">
        <v>110.67949844368999</v>
      </c>
      <c r="I11" s="16">
        <v>46152.663602094799</v>
      </c>
      <c r="J11" s="35">
        <v>19062.788968648299</v>
      </c>
      <c r="K11" s="17">
        <v>23633.845648153401</v>
      </c>
      <c r="L11" s="17">
        <v>4194</v>
      </c>
      <c r="M11" s="17">
        <v>113.412889569904</v>
      </c>
      <c r="N11" s="16">
        <v>47004.0475063716</v>
      </c>
    </row>
    <row r="12" spans="1:14" hidden="1" x14ac:dyDescent="0.3">
      <c r="A12" t="s">
        <v>3789</v>
      </c>
      <c r="B12" t="s">
        <v>3790</v>
      </c>
      <c r="C12">
        <v>2019</v>
      </c>
      <c r="D12">
        <v>10</v>
      </c>
      <c r="E12" s="35">
        <v>15288.903516738699</v>
      </c>
      <c r="F12" s="17">
        <v>18762.539350235998</v>
      </c>
      <c r="G12" s="17">
        <v>3468.3911375327002</v>
      </c>
      <c r="H12" s="17">
        <v>65.993743513255296</v>
      </c>
      <c r="I12" s="16">
        <v>37585.827748020703</v>
      </c>
      <c r="J12" s="35">
        <v>15799.657064107299</v>
      </c>
      <c r="K12" s="17">
        <v>18938.916319415599</v>
      </c>
      <c r="L12" s="17">
        <v>3582.5629125609498</v>
      </c>
      <c r="M12" s="17">
        <v>81.373393584163793</v>
      </c>
      <c r="N12" s="16">
        <v>38402.509689667997</v>
      </c>
    </row>
    <row r="13" spans="1:14" hidden="1" x14ac:dyDescent="0.3">
      <c r="A13" t="s">
        <v>3789</v>
      </c>
      <c r="B13" t="s">
        <v>3790</v>
      </c>
      <c r="C13">
        <v>2019</v>
      </c>
      <c r="D13">
        <v>11</v>
      </c>
      <c r="E13" s="35">
        <v>13730.9623113535</v>
      </c>
      <c r="F13" s="17">
        <v>14980.217696686101</v>
      </c>
      <c r="G13" s="17">
        <v>3156.4105782511401</v>
      </c>
      <c r="H13" s="17">
        <v>66.469491968767002</v>
      </c>
      <c r="I13" s="16">
        <v>31934.060078259601</v>
      </c>
      <c r="J13" s="35">
        <v>14038.4348058449</v>
      </c>
      <c r="K13" s="17">
        <v>14980.217696686101</v>
      </c>
      <c r="L13" s="17">
        <v>3156.4105782511401</v>
      </c>
      <c r="M13" s="17">
        <v>102.730174250684</v>
      </c>
      <c r="N13" s="16">
        <v>32277.793255032801</v>
      </c>
    </row>
    <row r="14" spans="1:14" hidden="1" x14ac:dyDescent="0.3">
      <c r="A14" t="s">
        <v>3789</v>
      </c>
      <c r="B14" t="s">
        <v>3790</v>
      </c>
      <c r="C14">
        <v>2019</v>
      </c>
      <c r="D14">
        <v>12</v>
      </c>
      <c r="E14" s="35">
        <v>15010.726997195899</v>
      </c>
      <c r="F14" s="17">
        <v>14800.446449221199</v>
      </c>
      <c r="G14" s="17">
        <v>3189.6003573697999</v>
      </c>
      <c r="H14" s="17">
        <v>85.188031200176596</v>
      </c>
      <c r="I14" s="16">
        <v>33085.961834987</v>
      </c>
      <c r="J14" s="35">
        <v>15010.726997195899</v>
      </c>
      <c r="K14" s="17">
        <v>14800.446449221199</v>
      </c>
      <c r="L14" s="17">
        <v>3189.6003573697999</v>
      </c>
      <c r="M14" s="17">
        <v>124.450253737777</v>
      </c>
      <c r="N14" s="16">
        <v>33125.224057524603</v>
      </c>
    </row>
    <row r="15" spans="1:14" hidden="1" x14ac:dyDescent="0.3">
      <c r="A15" t="s">
        <v>3789</v>
      </c>
      <c r="B15" t="s">
        <v>3790</v>
      </c>
      <c r="C15">
        <v>2020</v>
      </c>
      <c r="D15">
        <v>1</v>
      </c>
      <c r="E15" s="35">
        <v>14766.2703206853</v>
      </c>
      <c r="F15" s="17">
        <v>14304.3234331532</v>
      </c>
      <c r="G15" s="17">
        <v>3077.5240469256801</v>
      </c>
      <c r="H15" s="17">
        <v>84.854111559180197</v>
      </c>
      <c r="I15" s="16">
        <v>32232.971912323301</v>
      </c>
      <c r="J15" s="35">
        <v>14766.2703206853</v>
      </c>
      <c r="K15" s="17">
        <v>14304.3234331532</v>
      </c>
      <c r="L15" s="17">
        <v>3105.5782602047302</v>
      </c>
      <c r="M15" s="17">
        <v>126.763210262998</v>
      </c>
      <c r="N15" s="16">
        <v>32302.935224306199</v>
      </c>
    </row>
    <row r="16" spans="1:14" hidden="1" x14ac:dyDescent="0.3">
      <c r="A16" t="s">
        <v>3789</v>
      </c>
      <c r="B16" t="s">
        <v>3790</v>
      </c>
      <c r="C16">
        <v>2020</v>
      </c>
      <c r="D16">
        <v>2</v>
      </c>
      <c r="E16" s="35">
        <v>14351.821815064501</v>
      </c>
      <c r="F16" s="17">
        <v>13853.1183147921</v>
      </c>
      <c r="G16" s="17">
        <v>3051.7074191155998</v>
      </c>
      <c r="H16" s="17">
        <v>86.904154158314299</v>
      </c>
      <c r="I16" s="16">
        <v>31343.551703130499</v>
      </c>
      <c r="J16" s="35">
        <v>14351.821815064501</v>
      </c>
      <c r="K16" s="17">
        <v>14167.5741058329</v>
      </c>
      <c r="L16" s="17">
        <v>3079.0628474843002</v>
      </c>
      <c r="M16" s="17">
        <v>116.288098079237</v>
      </c>
      <c r="N16" s="16">
        <v>31714.7468664609</v>
      </c>
    </row>
    <row r="17" spans="1:14" hidden="1" x14ac:dyDescent="0.3">
      <c r="A17" t="s">
        <v>3789</v>
      </c>
      <c r="B17" t="s">
        <v>3790</v>
      </c>
      <c r="C17">
        <v>2020</v>
      </c>
      <c r="D17">
        <v>3</v>
      </c>
      <c r="E17" s="35">
        <v>13418.3879764086</v>
      </c>
      <c r="F17" s="17">
        <v>14020.3764528795</v>
      </c>
      <c r="G17" s="17">
        <v>2908.4732815155498</v>
      </c>
      <c r="H17" s="17">
        <v>63.8952372228851</v>
      </c>
      <c r="I17" s="16">
        <v>30411.132948026599</v>
      </c>
      <c r="J17" s="35">
        <v>13782.748988138699</v>
      </c>
      <c r="K17" s="17">
        <v>14141.9195797065</v>
      </c>
      <c r="L17" s="17">
        <v>2979.0565483862702</v>
      </c>
      <c r="M17" s="17">
        <v>101.998349666707</v>
      </c>
      <c r="N17" s="16">
        <v>31005.723465898202</v>
      </c>
    </row>
    <row r="18" spans="1:14" hidden="1" x14ac:dyDescent="0.3">
      <c r="A18" t="s">
        <v>3789</v>
      </c>
      <c r="B18" t="s">
        <v>3790</v>
      </c>
      <c r="C18">
        <v>2020</v>
      </c>
      <c r="D18">
        <v>4</v>
      </c>
      <c r="E18" s="35">
        <v>14504.139669620199</v>
      </c>
      <c r="F18" s="17">
        <v>15465.607076537601</v>
      </c>
      <c r="G18" s="17">
        <v>2927.1620282622398</v>
      </c>
      <c r="H18" s="17">
        <v>67.182225356517804</v>
      </c>
      <c r="I18" s="16">
        <v>32964.090999776497</v>
      </c>
      <c r="J18" s="35">
        <v>14504.139669620199</v>
      </c>
      <c r="K18" s="17">
        <v>15549.166309085</v>
      </c>
      <c r="L18" s="17">
        <v>2927.1620282622398</v>
      </c>
      <c r="M18" s="17">
        <v>75.659194753781193</v>
      </c>
      <c r="N18" s="16">
        <v>33056.127201721298</v>
      </c>
    </row>
    <row r="19" spans="1:14" hidden="1" x14ac:dyDescent="0.3">
      <c r="A19" t="s">
        <v>3789</v>
      </c>
      <c r="B19" t="s">
        <v>3790</v>
      </c>
      <c r="C19">
        <v>2020</v>
      </c>
      <c r="D19">
        <v>5</v>
      </c>
      <c r="E19" s="35">
        <v>17027.554584146699</v>
      </c>
      <c r="F19" s="17">
        <v>17000.450794172801</v>
      </c>
      <c r="G19" s="17">
        <v>3066.88068978097</v>
      </c>
      <c r="H19" s="17">
        <v>103.226645232433</v>
      </c>
      <c r="I19" s="16">
        <v>37198.112713332899</v>
      </c>
      <c r="J19" s="35">
        <v>17027.554584146699</v>
      </c>
      <c r="K19" s="17">
        <v>17135.382172392201</v>
      </c>
      <c r="L19" s="17">
        <v>3116.4788462670599</v>
      </c>
      <c r="M19" s="17">
        <v>103.944592640568</v>
      </c>
      <c r="N19" s="16">
        <v>37383.360195446599</v>
      </c>
    </row>
    <row r="20" spans="1:14" hidden="1" x14ac:dyDescent="0.3">
      <c r="A20" t="s">
        <v>3789</v>
      </c>
      <c r="B20" t="s">
        <v>3790</v>
      </c>
      <c r="C20">
        <v>2020</v>
      </c>
      <c r="D20">
        <v>6</v>
      </c>
      <c r="E20" s="35">
        <v>19789.496437431699</v>
      </c>
      <c r="F20" s="17">
        <v>19249.916991409598</v>
      </c>
      <c r="G20" s="17">
        <v>3166.9513591073301</v>
      </c>
      <c r="H20" s="17">
        <v>121.39157965514001</v>
      </c>
      <c r="I20" s="16">
        <v>42327.756367603703</v>
      </c>
      <c r="J20" s="35">
        <v>19933.338713738001</v>
      </c>
      <c r="K20" s="17">
        <v>19528.332043433798</v>
      </c>
      <c r="L20" s="17">
        <v>3235.9929180386798</v>
      </c>
      <c r="M20" s="17">
        <v>144.97139452956901</v>
      </c>
      <c r="N20" s="16">
        <v>42842.635069739998</v>
      </c>
    </row>
    <row r="21" spans="1:14" hidden="1" x14ac:dyDescent="0.3">
      <c r="A21" t="s">
        <v>3789</v>
      </c>
      <c r="B21" t="s">
        <v>3790</v>
      </c>
      <c r="C21">
        <v>2020</v>
      </c>
      <c r="D21">
        <v>7</v>
      </c>
      <c r="E21" s="35">
        <v>20845.120526086401</v>
      </c>
      <c r="F21" s="17">
        <v>21415.188098502898</v>
      </c>
      <c r="G21" s="17">
        <v>3444.1771614562399</v>
      </c>
      <c r="H21" s="17">
        <v>139.83331307857401</v>
      </c>
      <c r="I21" s="16">
        <v>45844.319099124099</v>
      </c>
      <c r="J21" s="35">
        <v>20845.120526086401</v>
      </c>
      <c r="K21" s="17">
        <v>21415.188098502898</v>
      </c>
      <c r="L21" s="17">
        <v>3479.3945145339899</v>
      </c>
      <c r="M21" s="17">
        <v>142.04770508439</v>
      </c>
      <c r="N21" s="16">
        <v>45881.750844207701</v>
      </c>
    </row>
    <row r="22" spans="1:14" hidden="1" x14ac:dyDescent="0.3">
      <c r="A22" t="s">
        <v>3789</v>
      </c>
      <c r="B22" t="s">
        <v>3790</v>
      </c>
      <c r="C22">
        <v>2020</v>
      </c>
      <c r="D22">
        <v>8</v>
      </c>
      <c r="E22" s="35">
        <v>20088.539560943402</v>
      </c>
      <c r="F22" s="17">
        <v>21965.402576008</v>
      </c>
      <c r="G22" s="17">
        <v>3795.1074906090298</v>
      </c>
      <c r="H22" s="17">
        <v>124.25471931891001</v>
      </c>
      <c r="I22" s="16">
        <v>45973.304346879297</v>
      </c>
      <c r="J22" s="35">
        <v>20242.0633659995</v>
      </c>
      <c r="K22" s="17">
        <v>23016.568185113501</v>
      </c>
      <c r="L22" s="17">
        <v>3863.1699427478802</v>
      </c>
      <c r="M22" s="17">
        <v>133.242036873763</v>
      </c>
      <c r="N22" s="16">
        <v>47255.0435307347</v>
      </c>
    </row>
    <row r="23" spans="1:14" hidden="1" x14ac:dyDescent="0.3">
      <c r="A23" t="s">
        <v>3789</v>
      </c>
      <c r="B23" t="s">
        <v>3790</v>
      </c>
      <c r="C23">
        <v>2020</v>
      </c>
      <c r="D23">
        <v>9</v>
      </c>
      <c r="E23" s="35">
        <v>19094.444079748901</v>
      </c>
      <c r="F23" s="17">
        <v>23088.107808965298</v>
      </c>
      <c r="G23" s="17">
        <v>3927.2575465796599</v>
      </c>
      <c r="H23" s="17">
        <v>119.912434995005</v>
      </c>
      <c r="I23" s="16">
        <v>46229.721870288799</v>
      </c>
      <c r="J23" s="35">
        <v>19302.238927189101</v>
      </c>
      <c r="K23" s="17">
        <v>23597.6940685632</v>
      </c>
      <c r="L23" s="17">
        <v>4160.8082752082501</v>
      </c>
      <c r="M23" s="17">
        <v>122.92262412791101</v>
      </c>
      <c r="N23" s="16">
        <v>47183.663895088401</v>
      </c>
    </row>
    <row r="24" spans="1:14" hidden="1" x14ac:dyDescent="0.3">
      <c r="A24" t="s">
        <v>3789</v>
      </c>
      <c r="B24" t="s">
        <v>3790</v>
      </c>
      <c r="C24">
        <v>2020</v>
      </c>
      <c r="D24">
        <v>10</v>
      </c>
      <c r="E24" s="35">
        <v>15411.8599438867</v>
      </c>
      <c r="F24" s="17">
        <v>18874.097772354999</v>
      </c>
      <c r="G24" s="17">
        <v>3445.7031577420498</v>
      </c>
      <c r="H24" s="17">
        <v>71.654259212012903</v>
      </c>
      <c r="I24" s="16">
        <v>37803.315133195698</v>
      </c>
      <c r="J24" s="35">
        <v>16021.7369716142</v>
      </c>
      <c r="K24" s="17">
        <v>19039.0279527571</v>
      </c>
      <c r="L24" s="17">
        <v>3566.5077188876298</v>
      </c>
      <c r="M24" s="17">
        <v>88.417898693539897</v>
      </c>
      <c r="N24" s="16">
        <v>38715.690541952499</v>
      </c>
    </row>
    <row r="25" spans="1:14" hidden="1" x14ac:dyDescent="0.3">
      <c r="A25" t="s">
        <v>3789</v>
      </c>
      <c r="B25" t="s">
        <v>3790</v>
      </c>
      <c r="C25">
        <v>2020</v>
      </c>
      <c r="D25">
        <v>11</v>
      </c>
      <c r="E25" s="35">
        <v>13938.734485130301</v>
      </c>
      <c r="F25" s="17">
        <v>15042.073003498999</v>
      </c>
      <c r="G25" s="17">
        <v>3143.5129501274901</v>
      </c>
      <c r="H25" s="17">
        <v>72.173257338376004</v>
      </c>
      <c r="I25" s="16">
        <v>32196.4936960952</v>
      </c>
      <c r="J25" s="35">
        <v>14247.269122559999</v>
      </c>
      <c r="K25" s="17">
        <v>15042.073003498999</v>
      </c>
      <c r="L25" s="17">
        <v>3143.5129501274901</v>
      </c>
      <c r="M25" s="17">
        <v>104.939339049431</v>
      </c>
      <c r="N25" s="16">
        <v>32537.794415235901</v>
      </c>
    </row>
    <row r="26" spans="1:14" hidden="1" x14ac:dyDescent="0.3">
      <c r="A26" t="s">
        <v>3789</v>
      </c>
      <c r="B26" t="s">
        <v>3790</v>
      </c>
      <c r="C26">
        <v>2020</v>
      </c>
      <c r="D26">
        <v>12</v>
      </c>
      <c r="E26" s="35">
        <v>15198.561189223799</v>
      </c>
      <c r="F26" s="17">
        <v>14860.7856377398</v>
      </c>
      <c r="G26" s="17">
        <v>3178.2580635583599</v>
      </c>
      <c r="H26" s="17">
        <v>92.431484204081002</v>
      </c>
      <c r="I26" s="16">
        <v>33330.036374725998</v>
      </c>
      <c r="J26" s="35">
        <v>15198.561189223799</v>
      </c>
      <c r="K26" s="17">
        <v>14860.7856377398</v>
      </c>
      <c r="L26" s="17">
        <v>3178.2580635583599</v>
      </c>
      <c r="M26" s="17">
        <v>134.046483969626</v>
      </c>
      <c r="N26" s="16">
        <v>33371.651374491499</v>
      </c>
    </row>
    <row r="27" spans="1:14" hidden="1" x14ac:dyDescent="0.3">
      <c r="A27" t="s">
        <v>3789</v>
      </c>
      <c r="B27" t="s">
        <v>3790</v>
      </c>
      <c r="C27">
        <v>2021</v>
      </c>
      <c r="D27">
        <v>1</v>
      </c>
      <c r="E27" s="35">
        <v>14918.973186159599</v>
      </c>
      <c r="F27" s="17">
        <v>14440.790682749201</v>
      </c>
      <c r="G27" s="17">
        <v>3110.2447351956198</v>
      </c>
      <c r="H27" s="17">
        <v>90.1406923805243</v>
      </c>
      <c r="I27" s="16">
        <v>32560.149296484899</v>
      </c>
      <c r="J27" s="35">
        <v>14918.973186159599</v>
      </c>
      <c r="K27" s="17">
        <v>14440.790682749201</v>
      </c>
      <c r="L27" s="17">
        <v>3138.5033915556201</v>
      </c>
      <c r="M27" s="17">
        <v>134.73125350704299</v>
      </c>
      <c r="N27" s="16">
        <v>32632.998513971401</v>
      </c>
    </row>
    <row r="28" spans="1:14" hidden="1" x14ac:dyDescent="0.3">
      <c r="A28" t="s">
        <v>3789</v>
      </c>
      <c r="B28" t="s">
        <v>3790</v>
      </c>
      <c r="C28">
        <v>2021</v>
      </c>
      <c r="D28">
        <v>2</v>
      </c>
      <c r="E28" s="35">
        <v>14496.807090103999</v>
      </c>
      <c r="F28" s="17">
        <v>13996.8906643846</v>
      </c>
      <c r="G28" s="17">
        <v>3085.1615102350902</v>
      </c>
      <c r="H28" s="17">
        <v>92.346433037607198</v>
      </c>
      <c r="I28" s="16">
        <v>31671.205697761299</v>
      </c>
      <c r="J28" s="35">
        <v>14496.807090103999</v>
      </c>
      <c r="K28" s="17">
        <v>14307.812176690601</v>
      </c>
      <c r="L28" s="17">
        <v>3115.9813588101902</v>
      </c>
      <c r="M28" s="17">
        <v>123.486301137601</v>
      </c>
      <c r="N28" s="16">
        <v>32044.086926742399</v>
      </c>
    </row>
    <row r="29" spans="1:14" hidden="1" x14ac:dyDescent="0.3">
      <c r="A29" t="s">
        <v>3789</v>
      </c>
      <c r="B29" t="s">
        <v>3790</v>
      </c>
      <c r="C29">
        <v>2021</v>
      </c>
      <c r="D29">
        <v>3</v>
      </c>
      <c r="E29" s="35">
        <v>13551.2664799343</v>
      </c>
      <c r="F29" s="17">
        <v>14139.8292464933</v>
      </c>
      <c r="G29" s="17">
        <v>2940.3252875192602</v>
      </c>
      <c r="H29" s="17">
        <v>67.806486982139901</v>
      </c>
      <c r="I29" s="16">
        <v>30699.227500928999</v>
      </c>
      <c r="J29" s="35">
        <v>13942.521985204699</v>
      </c>
      <c r="K29" s="17">
        <v>14286.6342145895</v>
      </c>
      <c r="L29" s="17">
        <v>3013.3828345945599</v>
      </c>
      <c r="M29" s="17">
        <v>108.236415731965</v>
      </c>
      <c r="N29" s="16">
        <v>31350.7754501208</v>
      </c>
    </row>
    <row r="30" spans="1:14" hidden="1" x14ac:dyDescent="0.3">
      <c r="A30" t="s">
        <v>3789</v>
      </c>
      <c r="B30" t="s">
        <v>3790</v>
      </c>
      <c r="C30">
        <v>2021</v>
      </c>
      <c r="D30">
        <v>4</v>
      </c>
      <c r="E30" s="35">
        <v>14678.554486740501</v>
      </c>
      <c r="F30" s="17">
        <v>15634.4456589486</v>
      </c>
      <c r="G30" s="17">
        <v>2970.7484275699298</v>
      </c>
      <c r="H30" s="17">
        <v>71.318372106750303</v>
      </c>
      <c r="I30" s="16">
        <v>33355.066945365703</v>
      </c>
      <c r="J30" s="35">
        <v>14678.554486740501</v>
      </c>
      <c r="K30" s="17">
        <v>15634.4456589486</v>
      </c>
      <c r="L30" s="17">
        <v>2970.7484275699298</v>
      </c>
      <c r="M30" s="17">
        <v>80.305684038942999</v>
      </c>
      <c r="N30" s="16">
        <v>33364.054257297903</v>
      </c>
    </row>
    <row r="31" spans="1:14" hidden="1" x14ac:dyDescent="0.3">
      <c r="A31" t="s">
        <v>3789</v>
      </c>
      <c r="B31" t="s">
        <v>3790</v>
      </c>
      <c r="C31">
        <v>2021</v>
      </c>
      <c r="D31">
        <v>5</v>
      </c>
      <c r="E31" s="35">
        <v>17048.476886945002</v>
      </c>
      <c r="F31" s="17">
        <v>17151.1701958706</v>
      </c>
      <c r="G31" s="17">
        <v>3088.3193250793902</v>
      </c>
      <c r="H31" s="17">
        <v>109.533910236132</v>
      </c>
      <c r="I31" s="16">
        <v>37397.500318131097</v>
      </c>
      <c r="J31" s="35">
        <v>17118.366996880701</v>
      </c>
      <c r="K31" s="17">
        <v>17169.691092110999</v>
      </c>
      <c r="L31" s="17">
        <v>3161.5778529614199</v>
      </c>
      <c r="M31" s="17">
        <v>110.286457048548</v>
      </c>
      <c r="N31" s="16">
        <v>37559.922399001698</v>
      </c>
    </row>
    <row r="32" spans="1:14" hidden="1" x14ac:dyDescent="0.3">
      <c r="A32" t="s">
        <v>3789</v>
      </c>
      <c r="B32" t="s">
        <v>3790</v>
      </c>
      <c r="C32">
        <v>2021</v>
      </c>
      <c r="D32">
        <v>6</v>
      </c>
      <c r="E32" s="35">
        <v>19698.434932018001</v>
      </c>
      <c r="F32" s="17">
        <v>19313.659735473699</v>
      </c>
      <c r="G32" s="17">
        <v>3169.3970051948299</v>
      </c>
      <c r="H32" s="17">
        <v>129.04822757879401</v>
      </c>
      <c r="I32" s="16">
        <v>42310.539900265299</v>
      </c>
      <c r="J32" s="35">
        <v>19838.207806075199</v>
      </c>
      <c r="K32" s="17">
        <v>19484.214124715301</v>
      </c>
      <c r="L32" s="17">
        <v>3260.5789647127999</v>
      </c>
      <c r="M32" s="17">
        <v>153.86497246181699</v>
      </c>
      <c r="N32" s="16">
        <v>42736.865867965098</v>
      </c>
    </row>
    <row r="33" spans="1:14" hidden="1" x14ac:dyDescent="0.3">
      <c r="A33" t="s">
        <v>3789</v>
      </c>
      <c r="B33" t="s">
        <v>3790</v>
      </c>
      <c r="C33">
        <v>2021</v>
      </c>
      <c r="D33">
        <v>7</v>
      </c>
      <c r="E33" s="35">
        <v>20620.500132916099</v>
      </c>
      <c r="F33" s="17">
        <v>21365.149954349999</v>
      </c>
      <c r="G33" s="17">
        <v>3417.0488452762902</v>
      </c>
      <c r="H33" s="17">
        <v>148.41549554431799</v>
      </c>
      <c r="I33" s="16">
        <v>45551.114428086701</v>
      </c>
      <c r="J33" s="35">
        <v>20620.500132916099</v>
      </c>
      <c r="K33" s="17">
        <v>21365.149954349999</v>
      </c>
      <c r="L33" s="17">
        <v>3481.3191521294698</v>
      </c>
      <c r="M33" s="17">
        <v>150.75963561517901</v>
      </c>
      <c r="N33" s="16">
        <v>45617.728875010704</v>
      </c>
    </row>
    <row r="34" spans="1:14" hidden="1" x14ac:dyDescent="0.3">
      <c r="A34" t="s">
        <v>3789</v>
      </c>
      <c r="B34" t="s">
        <v>3790</v>
      </c>
      <c r="C34">
        <v>2021</v>
      </c>
      <c r="D34">
        <v>8</v>
      </c>
      <c r="E34" s="35">
        <v>19892.119146076599</v>
      </c>
      <c r="F34" s="17">
        <v>22039.910069719699</v>
      </c>
      <c r="G34" s="17">
        <v>3781.29155395416</v>
      </c>
      <c r="H34" s="17">
        <v>132.04111490173801</v>
      </c>
      <c r="I34" s="16">
        <v>45845.3618846522</v>
      </c>
      <c r="J34" s="35">
        <v>20149.754455011702</v>
      </c>
      <c r="K34" s="17">
        <v>23051.316127093502</v>
      </c>
      <c r="L34" s="17">
        <v>3893.1268207734001</v>
      </c>
      <c r="M34" s="17">
        <v>141.92802302348599</v>
      </c>
      <c r="N34" s="16">
        <v>47236.125425901999</v>
      </c>
    </row>
    <row r="35" spans="1:14" hidden="1" x14ac:dyDescent="0.3">
      <c r="A35" t="s">
        <v>3789</v>
      </c>
      <c r="B35" t="s">
        <v>3790</v>
      </c>
      <c r="C35">
        <v>2021</v>
      </c>
      <c r="D35">
        <v>9</v>
      </c>
      <c r="E35" s="35">
        <v>18890.818928592402</v>
      </c>
      <c r="F35" s="17">
        <v>23203.603124703201</v>
      </c>
      <c r="G35" s="17">
        <v>3921.6029179922398</v>
      </c>
      <c r="H35" s="17">
        <v>127.482584210434</v>
      </c>
      <c r="I35" s="16">
        <v>46143.507555498203</v>
      </c>
      <c r="J35" s="35">
        <v>19204.2079687648</v>
      </c>
      <c r="K35" s="17">
        <v>23654.392718742201</v>
      </c>
      <c r="L35" s="17">
        <v>4193.1841477445396</v>
      </c>
      <c r="M35" s="17">
        <v>130.63117087387701</v>
      </c>
      <c r="N35" s="16">
        <v>47182.416006125401</v>
      </c>
    </row>
    <row r="36" spans="1:14" hidden="1" x14ac:dyDescent="0.3">
      <c r="A36" t="s">
        <v>3789</v>
      </c>
      <c r="B36" t="s">
        <v>3790</v>
      </c>
      <c r="C36">
        <v>2021</v>
      </c>
      <c r="D36">
        <v>10</v>
      </c>
      <c r="E36" s="35">
        <v>16126.756447403801</v>
      </c>
      <c r="F36" s="17">
        <v>18317.497878539602</v>
      </c>
      <c r="G36" s="17">
        <v>3469.6514505871501</v>
      </c>
      <c r="H36" s="17">
        <v>76.430500453166005</v>
      </c>
      <c r="I36" s="16">
        <v>37990.336276983697</v>
      </c>
      <c r="J36" s="35">
        <v>16126.756447403801</v>
      </c>
      <c r="K36" s="17">
        <v>18998.766836029001</v>
      </c>
      <c r="L36" s="17">
        <v>3592.0289250318101</v>
      </c>
      <c r="M36" s="17">
        <v>94.0072260029402</v>
      </c>
      <c r="N36" s="16">
        <v>38811.559434467497</v>
      </c>
    </row>
    <row r="37" spans="1:14" hidden="1" x14ac:dyDescent="0.3">
      <c r="A37" t="s">
        <v>3789</v>
      </c>
      <c r="B37" t="s">
        <v>3790</v>
      </c>
      <c r="C37">
        <v>2021</v>
      </c>
      <c r="D37">
        <v>11</v>
      </c>
      <c r="E37" s="35">
        <v>14027.740373852401</v>
      </c>
      <c r="F37" s="17">
        <v>15166.4020268935</v>
      </c>
      <c r="G37" s="17">
        <v>3174.2630394985999</v>
      </c>
      <c r="H37" s="17">
        <v>76.629449610471497</v>
      </c>
      <c r="I37" s="16">
        <v>32445.034889855</v>
      </c>
      <c r="J37" s="35">
        <v>14338.8968137433</v>
      </c>
      <c r="K37" s="17">
        <v>15166.4020268935</v>
      </c>
      <c r="L37" s="17">
        <v>3174.2630394985999</v>
      </c>
      <c r="M37" s="17">
        <v>118.149273743797</v>
      </c>
      <c r="N37" s="16">
        <v>32797.711153879201</v>
      </c>
    </row>
    <row r="38" spans="1:14" hidden="1" x14ac:dyDescent="0.3">
      <c r="A38" t="s">
        <v>3789</v>
      </c>
      <c r="B38" t="s">
        <v>3790</v>
      </c>
      <c r="C38">
        <v>2021</v>
      </c>
      <c r="D38">
        <v>12</v>
      </c>
      <c r="E38" s="35">
        <v>15281.759256916999</v>
      </c>
      <c r="F38" s="17">
        <v>14986.6578400487</v>
      </c>
      <c r="G38" s="17">
        <v>3211.09555790165</v>
      </c>
      <c r="H38" s="17">
        <v>98.314907756772698</v>
      </c>
      <c r="I38" s="16">
        <v>33577.827562624101</v>
      </c>
      <c r="J38" s="35">
        <v>15281.759256916999</v>
      </c>
      <c r="K38" s="17">
        <v>14986.6578400487</v>
      </c>
      <c r="L38" s="17">
        <v>3211.09555790165</v>
      </c>
      <c r="M38" s="17">
        <v>142.749769542792</v>
      </c>
      <c r="N38" s="16">
        <v>33622.262424410103</v>
      </c>
    </row>
    <row r="39" spans="1:14" hidden="1" x14ac:dyDescent="0.3">
      <c r="A39" t="s">
        <v>3789</v>
      </c>
      <c r="B39" t="s">
        <v>3790</v>
      </c>
      <c r="C39">
        <v>2022</v>
      </c>
      <c r="D39">
        <v>1</v>
      </c>
      <c r="E39" s="35">
        <v>15059.2143884651</v>
      </c>
      <c r="F39" s="17">
        <v>14580.822318918899</v>
      </c>
      <c r="G39" s="17">
        <v>3153.50380922371</v>
      </c>
      <c r="H39" s="17">
        <v>92.054434892250796</v>
      </c>
      <c r="I39" s="16">
        <v>32885.594951500003</v>
      </c>
      <c r="J39" s="35">
        <v>15059.2143884651</v>
      </c>
      <c r="K39" s="17">
        <v>14580.822318918899</v>
      </c>
      <c r="L39" s="17">
        <v>3181.7586081074001</v>
      </c>
      <c r="M39" s="17">
        <v>137.97707594979701</v>
      </c>
      <c r="N39" s="16">
        <v>32959.772391441198</v>
      </c>
    </row>
    <row r="40" spans="1:14" hidden="1" x14ac:dyDescent="0.3">
      <c r="A40" t="s">
        <v>3789</v>
      </c>
      <c r="B40" t="s">
        <v>3790</v>
      </c>
      <c r="C40">
        <v>2022</v>
      </c>
      <c r="D40">
        <v>2</v>
      </c>
      <c r="E40" s="35">
        <v>14649.848126053401</v>
      </c>
      <c r="F40" s="17">
        <v>14128.986232503001</v>
      </c>
      <c r="G40" s="17">
        <v>3127.9983172396501</v>
      </c>
      <c r="H40" s="17">
        <v>94.242874935113704</v>
      </c>
      <c r="I40" s="16">
        <v>32001.075550731101</v>
      </c>
      <c r="J40" s="35">
        <v>14649.848126053401</v>
      </c>
      <c r="K40" s="17">
        <v>14448.0306496549</v>
      </c>
      <c r="L40" s="17">
        <v>3155.41566598899</v>
      </c>
      <c r="M40" s="17">
        <v>126.22177943497201</v>
      </c>
      <c r="N40" s="16">
        <v>32379.5162211323</v>
      </c>
    </row>
    <row r="41" spans="1:14" hidden="1" x14ac:dyDescent="0.3">
      <c r="A41" t="s">
        <v>3789</v>
      </c>
      <c r="B41" t="s">
        <v>3790</v>
      </c>
      <c r="C41">
        <v>2022</v>
      </c>
      <c r="D41">
        <v>3</v>
      </c>
      <c r="E41" s="35">
        <v>13928.739073102</v>
      </c>
      <c r="F41" s="17">
        <v>14112.091079810099</v>
      </c>
      <c r="G41" s="17">
        <v>2914.7182868680902</v>
      </c>
      <c r="H41" s="17">
        <v>74.668013998359498</v>
      </c>
      <c r="I41" s="16">
        <v>31030.216453778499</v>
      </c>
      <c r="J41" s="35">
        <v>14128.1595481079</v>
      </c>
      <c r="K41" s="17">
        <v>14417.309026859901</v>
      </c>
      <c r="L41" s="17">
        <v>3058.33579595418</v>
      </c>
      <c r="M41" s="17">
        <v>110.522100866608</v>
      </c>
      <c r="N41" s="16">
        <v>31714.326471788601</v>
      </c>
    </row>
    <row r="42" spans="1:14" hidden="1" x14ac:dyDescent="0.3">
      <c r="A42" t="s">
        <v>3789</v>
      </c>
      <c r="B42" t="s">
        <v>3790</v>
      </c>
      <c r="C42">
        <v>2022</v>
      </c>
      <c r="D42">
        <v>4</v>
      </c>
      <c r="E42" s="35">
        <v>14889.7444185733</v>
      </c>
      <c r="F42" s="17">
        <v>15796.2649561537</v>
      </c>
      <c r="G42" s="17">
        <v>3016.0198957064099</v>
      </c>
      <c r="H42" s="17">
        <v>72.851522263176804</v>
      </c>
      <c r="I42" s="16">
        <v>33774.880792696596</v>
      </c>
      <c r="J42" s="35">
        <v>14889.7444185733</v>
      </c>
      <c r="K42" s="17">
        <v>15796.2649561537</v>
      </c>
      <c r="L42" s="17">
        <v>3016.0198957064099</v>
      </c>
      <c r="M42" s="17">
        <v>81.977230742308805</v>
      </c>
      <c r="N42" s="16">
        <v>33784.006501175703</v>
      </c>
    </row>
    <row r="43" spans="1:14" hidden="1" x14ac:dyDescent="0.3">
      <c r="A43" t="s">
        <v>3789</v>
      </c>
      <c r="B43" t="s">
        <v>3790</v>
      </c>
      <c r="C43">
        <v>2022</v>
      </c>
      <c r="D43">
        <v>5</v>
      </c>
      <c r="E43" s="35">
        <v>17223.734414960501</v>
      </c>
      <c r="F43" s="17">
        <v>17266.4622155449</v>
      </c>
      <c r="G43" s="17">
        <v>3120.3280497589299</v>
      </c>
      <c r="H43" s="17">
        <v>111.862844766386</v>
      </c>
      <c r="I43" s="16">
        <v>37722.387525030703</v>
      </c>
      <c r="J43" s="35">
        <v>17344.142965383398</v>
      </c>
      <c r="K43" s="17">
        <v>17266.4622155449</v>
      </c>
      <c r="L43" s="17">
        <v>3212.5458537306599</v>
      </c>
      <c r="M43" s="17">
        <v>112.61539134239</v>
      </c>
      <c r="N43" s="16">
        <v>37935.766426001297</v>
      </c>
    </row>
    <row r="44" spans="1:14" hidden="1" x14ac:dyDescent="0.3">
      <c r="A44" t="s">
        <v>3789</v>
      </c>
      <c r="B44" t="s">
        <v>3790</v>
      </c>
      <c r="C44">
        <v>2022</v>
      </c>
      <c r="D44">
        <v>6</v>
      </c>
      <c r="E44" s="35">
        <v>19830.082805699702</v>
      </c>
      <c r="F44" s="17">
        <v>19431.288138266798</v>
      </c>
      <c r="G44" s="17">
        <v>3185.56076161891</v>
      </c>
      <c r="H44" s="17">
        <v>132.069152830132</v>
      </c>
      <c r="I44" s="16">
        <v>42579.000858415602</v>
      </c>
      <c r="J44" s="35">
        <v>20014.0331254884</v>
      </c>
      <c r="K44" s="17">
        <v>19519.409446748599</v>
      </c>
      <c r="L44" s="17">
        <v>3298.12074407003</v>
      </c>
      <c r="M44" s="17">
        <v>157.17133861822799</v>
      </c>
      <c r="N44" s="16">
        <v>42988.734654925298</v>
      </c>
    </row>
    <row r="45" spans="1:14" hidden="1" x14ac:dyDescent="0.3">
      <c r="A45" t="s">
        <v>3789</v>
      </c>
      <c r="B45" t="s">
        <v>3790</v>
      </c>
      <c r="C45">
        <v>2022</v>
      </c>
      <c r="D45">
        <v>7</v>
      </c>
      <c r="E45" s="35">
        <v>20620.315915137799</v>
      </c>
      <c r="F45" s="17">
        <v>21429.7869018407</v>
      </c>
      <c r="G45" s="17">
        <v>3373.9175578159802</v>
      </c>
      <c r="H45" s="17">
        <v>151.60941392431101</v>
      </c>
      <c r="I45" s="16">
        <v>45575.629788718797</v>
      </c>
      <c r="J45" s="35">
        <v>20683.168845286102</v>
      </c>
      <c r="K45" s="17">
        <v>21429.7869018407</v>
      </c>
      <c r="L45" s="17">
        <v>3502.6452751511802</v>
      </c>
      <c r="M45" s="17">
        <v>154.00545302262401</v>
      </c>
      <c r="N45" s="16">
        <v>45769.606475300599</v>
      </c>
    </row>
    <row r="46" spans="1:14" hidden="1" x14ac:dyDescent="0.3">
      <c r="A46" t="s">
        <v>3789</v>
      </c>
      <c r="B46" t="s">
        <v>3790</v>
      </c>
      <c r="C46">
        <v>2022</v>
      </c>
      <c r="D46">
        <v>8</v>
      </c>
      <c r="E46" s="35">
        <v>19921.993158523099</v>
      </c>
      <c r="F46" s="17">
        <v>22119.265187032099</v>
      </c>
      <c r="G46" s="17">
        <v>3787.3784622881699</v>
      </c>
      <c r="H46" s="17">
        <v>135.416687599254</v>
      </c>
      <c r="I46" s="16">
        <v>45964.053495442597</v>
      </c>
      <c r="J46" s="35">
        <v>20276.026362668701</v>
      </c>
      <c r="K46" s="17">
        <v>23111.2881023798</v>
      </c>
      <c r="L46" s="17">
        <v>3929.2250068960102</v>
      </c>
      <c r="M46" s="17">
        <v>144.98354407121599</v>
      </c>
      <c r="N46" s="16">
        <v>47461.523016015701</v>
      </c>
    </row>
    <row r="47" spans="1:14" hidden="1" x14ac:dyDescent="0.3">
      <c r="A47" t="s">
        <v>3789</v>
      </c>
      <c r="B47" t="s">
        <v>3790</v>
      </c>
      <c r="C47">
        <v>2022</v>
      </c>
      <c r="D47">
        <v>9</v>
      </c>
      <c r="E47" s="35">
        <v>19401.7546789267</v>
      </c>
      <c r="F47" s="17">
        <v>22788.522577279698</v>
      </c>
      <c r="G47" s="17">
        <v>4078.1122111793902</v>
      </c>
      <c r="H47" s="17">
        <v>124.855085653264</v>
      </c>
      <c r="I47" s="16">
        <v>46393.244553039098</v>
      </c>
      <c r="J47" s="35">
        <v>19401.7546789267</v>
      </c>
      <c r="K47" s="17">
        <v>23741.856035438199</v>
      </c>
      <c r="L47" s="17">
        <v>4246.4779343625696</v>
      </c>
      <c r="M47" s="17">
        <v>133.755895155659</v>
      </c>
      <c r="N47" s="16">
        <v>47523.844543883199</v>
      </c>
    </row>
    <row r="48" spans="1:14" hidden="1" x14ac:dyDescent="0.3">
      <c r="A48" t="s">
        <v>3789</v>
      </c>
      <c r="B48" t="s">
        <v>3790</v>
      </c>
      <c r="C48">
        <v>2022</v>
      </c>
      <c r="D48">
        <v>10</v>
      </c>
      <c r="E48" s="35">
        <v>16373.217135909499</v>
      </c>
      <c r="F48" s="17">
        <v>18494.539321028999</v>
      </c>
      <c r="G48" s="17">
        <v>3509.72853681477</v>
      </c>
      <c r="H48" s="17">
        <v>78.041498649413001</v>
      </c>
      <c r="I48" s="16">
        <v>38455.526492402802</v>
      </c>
      <c r="J48" s="35">
        <v>16373.217135909499</v>
      </c>
      <c r="K48" s="17">
        <v>19082.811190543602</v>
      </c>
      <c r="L48" s="17">
        <v>3621.2131993316202</v>
      </c>
      <c r="M48" s="17">
        <v>95.929617260640498</v>
      </c>
      <c r="N48" s="16">
        <v>39173.171143045402</v>
      </c>
    </row>
    <row r="49" spans="1:14" hidden="1" x14ac:dyDescent="0.3">
      <c r="A49" t="s">
        <v>3789</v>
      </c>
      <c r="B49" t="s">
        <v>3790</v>
      </c>
      <c r="C49">
        <v>2022</v>
      </c>
      <c r="D49">
        <v>11</v>
      </c>
      <c r="E49" s="35">
        <v>14212.642505379699</v>
      </c>
      <c r="F49" s="17">
        <v>15301.252641811199</v>
      </c>
      <c r="G49" s="17">
        <v>3215.2050168318001</v>
      </c>
      <c r="H49" s="17">
        <v>78.240447744218798</v>
      </c>
      <c r="I49" s="16">
        <v>32807.3406117669</v>
      </c>
      <c r="J49" s="35">
        <v>14544.7397439001</v>
      </c>
      <c r="K49" s="17">
        <v>15301.252641811199</v>
      </c>
      <c r="L49" s="17">
        <v>3215.2050168318001</v>
      </c>
      <c r="M49" s="17">
        <v>120.77230422942399</v>
      </c>
      <c r="N49" s="16">
        <v>33181.969706772601</v>
      </c>
    </row>
    <row r="50" spans="1:14" hidden="1" x14ac:dyDescent="0.3">
      <c r="A50" t="s">
        <v>3789</v>
      </c>
      <c r="B50" t="s">
        <v>3790</v>
      </c>
      <c r="C50">
        <v>2022</v>
      </c>
      <c r="D50">
        <v>12</v>
      </c>
      <c r="E50" s="35">
        <v>15478.3825002837</v>
      </c>
      <c r="F50" s="17">
        <v>15128.597643077001</v>
      </c>
      <c r="G50" s="17">
        <v>3254.5963694871102</v>
      </c>
      <c r="H50" s="17">
        <v>100.194047857998</v>
      </c>
      <c r="I50" s="16">
        <v>33961.770560705801</v>
      </c>
      <c r="J50" s="35">
        <v>15478.3825002837</v>
      </c>
      <c r="K50" s="17">
        <v>15128.597643077001</v>
      </c>
      <c r="L50" s="17">
        <v>3254.5963694871102</v>
      </c>
      <c r="M50" s="17">
        <v>145.82259025365801</v>
      </c>
      <c r="N50" s="16">
        <v>34007.399103101503</v>
      </c>
    </row>
    <row r="51" spans="1:14" hidden="1" x14ac:dyDescent="0.3">
      <c r="A51" t="s">
        <v>3789</v>
      </c>
      <c r="B51" t="s">
        <v>3790</v>
      </c>
      <c r="C51">
        <v>2023</v>
      </c>
      <c r="D51">
        <v>1</v>
      </c>
      <c r="E51" s="35">
        <v>15307.475556409599</v>
      </c>
      <c r="F51" s="17">
        <v>14805.6670260436</v>
      </c>
      <c r="G51" s="17">
        <v>3206.0458242406298</v>
      </c>
      <c r="H51" s="17">
        <v>93.589253305262105</v>
      </c>
      <c r="I51" s="16">
        <v>33412.777659999003</v>
      </c>
      <c r="J51" s="35">
        <v>15307.475556409599</v>
      </c>
      <c r="K51" s="17">
        <v>14805.6670260436</v>
      </c>
      <c r="L51" s="17">
        <v>3233.5531843920598</v>
      </c>
      <c r="M51" s="17">
        <v>139.840596946321</v>
      </c>
      <c r="N51" s="16">
        <v>33486.5363637915</v>
      </c>
    </row>
    <row r="52" spans="1:14" hidden="1" x14ac:dyDescent="0.3">
      <c r="A52" t="s">
        <v>3789</v>
      </c>
      <c r="B52" t="s">
        <v>3790</v>
      </c>
      <c r="C52">
        <v>2023</v>
      </c>
      <c r="D52">
        <v>2</v>
      </c>
      <c r="E52" s="35">
        <v>14887.4577297407</v>
      </c>
      <c r="F52" s="17">
        <v>14345.706069501301</v>
      </c>
      <c r="G52" s="17">
        <v>3179.89747510502</v>
      </c>
      <c r="H52" s="17">
        <v>95.820943348163397</v>
      </c>
      <c r="I52" s="16">
        <v>32508.8822176951</v>
      </c>
      <c r="J52" s="35">
        <v>14887.4577297407</v>
      </c>
      <c r="K52" s="17">
        <v>14676.241343019699</v>
      </c>
      <c r="L52" s="17">
        <v>3209.5391385337002</v>
      </c>
      <c r="M52" s="17">
        <v>128.206398854452</v>
      </c>
      <c r="N52" s="16">
        <v>32901.444610148501</v>
      </c>
    </row>
    <row r="53" spans="1:14" hidden="1" x14ac:dyDescent="0.3">
      <c r="A53" t="s">
        <v>3789</v>
      </c>
      <c r="B53" t="s">
        <v>3790</v>
      </c>
      <c r="C53">
        <v>2023</v>
      </c>
      <c r="D53">
        <v>3</v>
      </c>
      <c r="E53" s="35">
        <v>14208.140911767099</v>
      </c>
      <c r="F53" s="17">
        <v>14353.090942070799</v>
      </c>
      <c r="G53" s="17">
        <v>2972.4656923771599</v>
      </c>
      <c r="H53" s="17">
        <v>75.943332035810101</v>
      </c>
      <c r="I53" s="16">
        <v>31609.640878250801</v>
      </c>
      <c r="J53" s="35">
        <v>14366.794041782799</v>
      </c>
      <c r="K53" s="17">
        <v>14647.918961564799</v>
      </c>
      <c r="L53" s="17">
        <v>3107.5461916771501</v>
      </c>
      <c r="M53" s="17">
        <v>112.33371967335199</v>
      </c>
      <c r="N53" s="16">
        <v>32234.5929146981</v>
      </c>
    </row>
    <row r="54" spans="1:14" hidden="1" x14ac:dyDescent="0.3">
      <c r="A54" t="s">
        <v>3789</v>
      </c>
      <c r="B54" t="s">
        <v>3790</v>
      </c>
      <c r="C54">
        <v>2023</v>
      </c>
      <c r="D54">
        <v>4</v>
      </c>
      <c r="E54" s="35">
        <v>15159.9814621561</v>
      </c>
      <c r="F54" s="17">
        <v>16077.5635993586</v>
      </c>
      <c r="G54" s="17">
        <v>3072.2432699329502</v>
      </c>
      <c r="H54" s="17">
        <v>74.040340526359401</v>
      </c>
      <c r="I54" s="16">
        <v>34383.828671973999</v>
      </c>
      <c r="J54" s="35">
        <v>15159.9814621561</v>
      </c>
      <c r="K54" s="17">
        <v>16077.5635993586</v>
      </c>
      <c r="L54" s="17">
        <v>3072.2432699329502</v>
      </c>
      <c r="M54" s="17">
        <v>83.399598768294197</v>
      </c>
      <c r="N54" s="16">
        <v>34393.1879302159</v>
      </c>
    </row>
    <row r="55" spans="1:14" hidden="1" x14ac:dyDescent="0.3">
      <c r="A55" t="s">
        <v>3789</v>
      </c>
      <c r="B55" t="s">
        <v>3790</v>
      </c>
      <c r="C55">
        <v>2023</v>
      </c>
      <c r="D55">
        <v>5</v>
      </c>
      <c r="E55" s="35">
        <v>17379.841220618699</v>
      </c>
      <c r="F55" s="17">
        <v>17521.166483034001</v>
      </c>
      <c r="G55" s="17">
        <v>3164.88374563141</v>
      </c>
      <c r="H55" s="17">
        <v>113.665813729967</v>
      </c>
      <c r="I55" s="16">
        <v>38179.557263014001</v>
      </c>
      <c r="J55" s="35">
        <v>17577.3296475596</v>
      </c>
      <c r="K55" s="17">
        <v>17521.166483034001</v>
      </c>
      <c r="L55" s="17">
        <v>3273.28980069607</v>
      </c>
      <c r="M55" s="17">
        <v>114.43566029515399</v>
      </c>
      <c r="N55" s="16">
        <v>38486.221591584799</v>
      </c>
    </row>
    <row r="56" spans="1:14" hidden="1" x14ac:dyDescent="0.3">
      <c r="A56" t="s">
        <v>3789</v>
      </c>
      <c r="B56" t="s">
        <v>3790</v>
      </c>
      <c r="C56">
        <v>2023</v>
      </c>
      <c r="D56">
        <v>6</v>
      </c>
      <c r="E56" s="35">
        <v>20017.084871301398</v>
      </c>
      <c r="F56" s="17">
        <v>19688.996556150199</v>
      </c>
      <c r="G56" s="17">
        <v>3208.8456954661401</v>
      </c>
      <c r="H56" s="17">
        <v>134.04512280390301</v>
      </c>
      <c r="I56" s="16">
        <v>43048.972245721699</v>
      </c>
      <c r="J56" s="35">
        <v>20216.324037337199</v>
      </c>
      <c r="K56" s="17">
        <v>19712.4906380965</v>
      </c>
      <c r="L56" s="17">
        <v>3344.7294511348</v>
      </c>
      <c r="M56" s="17">
        <v>159.77875798852099</v>
      </c>
      <c r="N56" s="16">
        <v>43433.322884556997</v>
      </c>
    </row>
    <row r="57" spans="1:14" hidden="1" x14ac:dyDescent="0.3">
      <c r="A57" t="s">
        <v>3789</v>
      </c>
      <c r="B57" t="s">
        <v>3790</v>
      </c>
      <c r="C57">
        <v>2023</v>
      </c>
      <c r="D57">
        <v>7</v>
      </c>
      <c r="E57" s="35">
        <v>20857.7294711779</v>
      </c>
      <c r="F57" s="17">
        <v>21465.169136016899</v>
      </c>
      <c r="G57" s="17">
        <v>3507.5285207246602</v>
      </c>
      <c r="H57" s="17">
        <v>150.384899900959</v>
      </c>
      <c r="I57" s="16">
        <v>45980.812027820401</v>
      </c>
      <c r="J57" s="35">
        <v>20857.7294711779</v>
      </c>
      <c r="K57" s="17">
        <v>21643.773412207302</v>
      </c>
      <c r="L57" s="17">
        <v>3546.1299492974399</v>
      </c>
      <c r="M57" s="17">
        <v>155.08182894474001</v>
      </c>
      <c r="N57" s="16">
        <v>46202.714661627397</v>
      </c>
    </row>
    <row r="58" spans="1:14" hidden="1" x14ac:dyDescent="0.3">
      <c r="A58" t="s">
        <v>3789</v>
      </c>
      <c r="B58" t="s">
        <v>3790</v>
      </c>
      <c r="C58">
        <v>2023</v>
      </c>
      <c r="D58">
        <v>8</v>
      </c>
      <c r="E58" s="35">
        <v>20485.771420487101</v>
      </c>
      <c r="F58" s="17">
        <v>21843.0166064267</v>
      </c>
      <c r="G58" s="17">
        <v>3943.69697662005</v>
      </c>
      <c r="H58" s="17">
        <v>134.58142041111199</v>
      </c>
      <c r="I58" s="16">
        <v>46407.066423944903</v>
      </c>
      <c r="J58" s="35">
        <v>20485.771420487101</v>
      </c>
      <c r="K58" s="17">
        <v>23335.895241031401</v>
      </c>
      <c r="L58" s="17">
        <v>3978.4976828812701</v>
      </c>
      <c r="M58" s="17">
        <v>146.49241726799201</v>
      </c>
      <c r="N58" s="16">
        <v>47946.656761667698</v>
      </c>
    </row>
    <row r="59" spans="1:14" hidden="1" x14ac:dyDescent="0.3">
      <c r="A59" t="s">
        <v>3789</v>
      </c>
      <c r="B59" t="s">
        <v>3790</v>
      </c>
      <c r="C59">
        <v>2023</v>
      </c>
      <c r="D59">
        <v>9</v>
      </c>
      <c r="E59" s="35">
        <v>19565.672160934399</v>
      </c>
      <c r="F59" s="17">
        <v>23132.9507220573</v>
      </c>
      <c r="G59" s="17">
        <v>4122.1514478856898</v>
      </c>
      <c r="H59" s="17">
        <v>126.874304797836</v>
      </c>
      <c r="I59" s="16">
        <v>46947.648635675301</v>
      </c>
      <c r="J59" s="35">
        <v>19565.672160934399</v>
      </c>
      <c r="K59" s="17">
        <v>23988.228768612498</v>
      </c>
      <c r="L59" s="17">
        <v>4299.2732963260896</v>
      </c>
      <c r="M59" s="17">
        <v>135.65401562553001</v>
      </c>
      <c r="N59" s="16">
        <v>47988.828241498501</v>
      </c>
    </row>
    <row r="60" spans="1:14" hidden="1" x14ac:dyDescent="0.3">
      <c r="A60" t="s">
        <v>3789</v>
      </c>
      <c r="B60" t="s">
        <v>3790</v>
      </c>
      <c r="C60">
        <v>2023</v>
      </c>
      <c r="D60">
        <v>10</v>
      </c>
      <c r="E60" s="35">
        <v>16651.037356768698</v>
      </c>
      <c r="F60" s="17">
        <v>18824.4319737941</v>
      </c>
      <c r="G60" s="17">
        <v>3555.2946623258499</v>
      </c>
      <c r="H60" s="17">
        <v>79.368716752821399</v>
      </c>
      <c r="I60" s="16">
        <v>39110.132709641402</v>
      </c>
      <c r="J60" s="35">
        <v>16651.037356768698</v>
      </c>
      <c r="K60" s="17">
        <v>19368.4160817132</v>
      </c>
      <c r="L60" s="17">
        <v>3665.9504280398801</v>
      </c>
      <c r="M60" s="17">
        <v>97.507685822449304</v>
      </c>
      <c r="N60" s="16">
        <v>39782.911552344201</v>
      </c>
    </row>
    <row r="61" spans="1:14" hidden="1" x14ac:dyDescent="0.3">
      <c r="A61" t="s">
        <v>3789</v>
      </c>
      <c r="B61" t="s">
        <v>3790</v>
      </c>
      <c r="C61">
        <v>2023</v>
      </c>
      <c r="D61">
        <v>11</v>
      </c>
      <c r="E61" s="35">
        <v>14429.6392891787</v>
      </c>
      <c r="F61" s="17">
        <v>15557.4585695693</v>
      </c>
      <c r="G61" s="17">
        <v>3265.6271222864202</v>
      </c>
      <c r="H61" s="17">
        <v>79.576315826579602</v>
      </c>
      <c r="I61" s="16">
        <v>33332.301296860998</v>
      </c>
      <c r="J61" s="35">
        <v>14778.552651087201</v>
      </c>
      <c r="K61" s="17">
        <v>15557.4585695693</v>
      </c>
      <c r="L61" s="17">
        <v>3265.6271222864202</v>
      </c>
      <c r="M61" s="17">
        <v>122.687723477045</v>
      </c>
      <c r="N61" s="16">
        <v>33724.326066419897</v>
      </c>
    </row>
    <row r="62" spans="1:14" hidden="1" x14ac:dyDescent="0.3">
      <c r="A62" t="s">
        <v>3789</v>
      </c>
      <c r="B62" t="s">
        <v>3790</v>
      </c>
      <c r="C62">
        <v>2023</v>
      </c>
      <c r="D62">
        <v>12</v>
      </c>
      <c r="E62" s="35">
        <v>15717.545868740999</v>
      </c>
      <c r="F62" s="17">
        <v>15384.9243067812</v>
      </c>
      <c r="G62" s="17">
        <v>3308.0593250312299</v>
      </c>
      <c r="H62" s="17">
        <v>101.962415946845</v>
      </c>
      <c r="I62" s="16">
        <v>34512.491916500301</v>
      </c>
      <c r="J62" s="35">
        <v>15717.545868740999</v>
      </c>
      <c r="K62" s="17">
        <v>15384.9243067812</v>
      </c>
      <c r="L62" s="17">
        <v>3308.0593250312299</v>
      </c>
      <c r="M62" s="17">
        <v>147.59096236662899</v>
      </c>
      <c r="N62" s="16">
        <v>34558.12046292</v>
      </c>
    </row>
    <row r="63" spans="1:14" hidden="1" x14ac:dyDescent="0.3">
      <c r="A63" t="s">
        <v>3789</v>
      </c>
      <c r="B63" t="s">
        <v>3790</v>
      </c>
      <c r="C63">
        <v>2024</v>
      </c>
      <c r="D63">
        <v>1</v>
      </c>
      <c r="E63" s="35">
        <v>15552.8640448313</v>
      </c>
      <c r="F63" s="17">
        <v>14988.3863148898</v>
      </c>
      <c r="G63" s="17">
        <v>3250.5851861639599</v>
      </c>
      <c r="H63" s="17">
        <v>95.064112912832698</v>
      </c>
      <c r="I63" s="16">
        <v>33886.899658797898</v>
      </c>
      <c r="J63" s="35">
        <v>15552.8640448313</v>
      </c>
      <c r="K63" s="17">
        <v>14988.3863148898</v>
      </c>
      <c r="L63" s="17">
        <v>3278.55847481397</v>
      </c>
      <c r="M63" s="17">
        <v>142.543762313088</v>
      </c>
      <c r="N63" s="16">
        <v>33962.352596848199</v>
      </c>
    </row>
    <row r="64" spans="1:14" hidden="1" x14ac:dyDescent="0.3">
      <c r="A64" t="s">
        <v>3789</v>
      </c>
      <c r="B64" t="s">
        <v>3790</v>
      </c>
      <c r="C64">
        <v>2024</v>
      </c>
      <c r="D64">
        <v>2</v>
      </c>
      <c r="E64" s="35">
        <v>15130.2587971996</v>
      </c>
      <c r="F64" s="17">
        <v>14529.6144401235</v>
      </c>
      <c r="G64" s="17">
        <v>3224.7080916421301</v>
      </c>
      <c r="H64" s="17">
        <v>97.365003191657195</v>
      </c>
      <c r="I64" s="16">
        <v>32981.946332156796</v>
      </c>
      <c r="J64" s="35">
        <v>15130.2587971996</v>
      </c>
      <c r="K64" s="17">
        <v>14861.679943392801</v>
      </c>
      <c r="L64" s="17">
        <v>3254.52136164382</v>
      </c>
      <c r="M64" s="17">
        <v>130.53761303862001</v>
      </c>
      <c r="N64" s="16">
        <v>33376.997715274803</v>
      </c>
    </row>
    <row r="65" spans="1:14" hidden="1" x14ac:dyDescent="0.3">
      <c r="A65" t="s">
        <v>3789</v>
      </c>
      <c r="B65" t="s">
        <v>3790</v>
      </c>
      <c r="C65">
        <v>2024</v>
      </c>
      <c r="D65">
        <v>3</v>
      </c>
      <c r="E65" s="35">
        <v>14481.217889724199</v>
      </c>
      <c r="F65" s="17">
        <v>14546.7287253798</v>
      </c>
      <c r="G65" s="17">
        <v>3020.8186146335902</v>
      </c>
      <c r="H65" s="17">
        <v>77.175988489489995</v>
      </c>
      <c r="I65" s="16">
        <v>32125.941218227101</v>
      </c>
      <c r="J65" s="35">
        <v>14631.0952230767</v>
      </c>
      <c r="K65" s="17">
        <v>14843.1210522785</v>
      </c>
      <c r="L65" s="17">
        <v>3154.0119465504199</v>
      </c>
      <c r="M65" s="17">
        <v>114.344881452306</v>
      </c>
      <c r="N65" s="16">
        <v>32742.5731033579</v>
      </c>
    </row>
    <row r="66" spans="1:14" hidden="1" x14ac:dyDescent="0.3">
      <c r="A66" t="s">
        <v>3789</v>
      </c>
      <c r="B66" t="s">
        <v>3790</v>
      </c>
      <c r="C66">
        <v>2024</v>
      </c>
      <c r="D66">
        <v>4</v>
      </c>
      <c r="E66" s="35">
        <v>15434.170077200601</v>
      </c>
      <c r="F66" s="17">
        <v>16295.6052335231</v>
      </c>
      <c r="G66" s="17">
        <v>3124.6666008690599</v>
      </c>
      <c r="H66" s="17">
        <v>75.264346566105701</v>
      </c>
      <c r="I66" s="16">
        <v>34929.706258158898</v>
      </c>
      <c r="J66" s="35">
        <v>15434.170077200601</v>
      </c>
      <c r="K66" s="17">
        <v>16295.6052335231</v>
      </c>
      <c r="L66" s="17">
        <v>3124.6666008690599</v>
      </c>
      <c r="M66" s="17">
        <v>84.762006438847607</v>
      </c>
      <c r="N66" s="16">
        <v>34939.203918031701</v>
      </c>
    </row>
    <row r="67" spans="1:14" hidden="1" x14ac:dyDescent="0.3">
      <c r="A67" t="s">
        <v>3789</v>
      </c>
      <c r="B67" t="s">
        <v>3790</v>
      </c>
      <c r="C67">
        <v>2024</v>
      </c>
      <c r="D67">
        <v>5</v>
      </c>
      <c r="E67" s="35">
        <v>17898.662570224998</v>
      </c>
      <c r="F67" s="17">
        <v>17419.967720813602</v>
      </c>
      <c r="G67" s="17">
        <v>3267.1964033722902</v>
      </c>
      <c r="H67" s="17">
        <v>112.632188688369</v>
      </c>
      <c r="I67" s="16">
        <v>38698.4588830992</v>
      </c>
      <c r="J67" s="35">
        <v>17898.662570224998</v>
      </c>
      <c r="K67" s="17">
        <v>17702.427866285001</v>
      </c>
      <c r="L67" s="17">
        <v>3326.1711415845598</v>
      </c>
      <c r="M67" s="17">
        <v>116.438172608229</v>
      </c>
      <c r="N67" s="16">
        <v>39043.699750702799</v>
      </c>
    </row>
    <row r="68" spans="1:14" hidden="1" x14ac:dyDescent="0.3">
      <c r="A68" t="s">
        <v>3789</v>
      </c>
      <c r="B68" t="s">
        <v>3790</v>
      </c>
      <c r="C68">
        <v>2024</v>
      </c>
      <c r="D68">
        <v>6</v>
      </c>
      <c r="E68" s="35">
        <v>20184.202297199499</v>
      </c>
      <c r="F68" s="17">
        <v>19867.0185052819</v>
      </c>
      <c r="G68" s="17">
        <v>3230.0347287131099</v>
      </c>
      <c r="H68" s="17">
        <v>136.27253880877299</v>
      </c>
      <c r="I68" s="16">
        <v>43417.528070003304</v>
      </c>
      <c r="J68" s="35">
        <v>20420.2169457153</v>
      </c>
      <c r="K68" s="17">
        <v>19867.0185052819</v>
      </c>
      <c r="L68" s="17">
        <v>3378.25710832602</v>
      </c>
      <c r="M68" s="17">
        <v>162.39542844054</v>
      </c>
      <c r="N68" s="16">
        <v>43827.887987763803</v>
      </c>
    </row>
    <row r="69" spans="1:14" hidden="1" x14ac:dyDescent="0.3">
      <c r="A69" t="s">
        <v>3789</v>
      </c>
      <c r="B69" t="s">
        <v>3790</v>
      </c>
      <c r="C69">
        <v>2024</v>
      </c>
      <c r="D69">
        <v>7</v>
      </c>
      <c r="E69" s="35">
        <v>21053.309866993699</v>
      </c>
      <c r="F69" s="17">
        <v>21749.618784849099</v>
      </c>
      <c r="G69" s="17">
        <v>3534.6757869489602</v>
      </c>
      <c r="H69" s="17">
        <v>154.12606337829899</v>
      </c>
      <c r="I69" s="16">
        <v>46491.730502170103</v>
      </c>
      <c r="J69" s="35">
        <v>21053.309866993699</v>
      </c>
      <c r="K69" s="17">
        <v>21816.396896479499</v>
      </c>
      <c r="L69" s="17">
        <v>3585.96500216294</v>
      </c>
      <c r="M69" s="17">
        <v>159.11709229138799</v>
      </c>
      <c r="N69" s="16">
        <v>46614.788857927597</v>
      </c>
    </row>
    <row r="70" spans="1:14" hidden="1" x14ac:dyDescent="0.3">
      <c r="A70" t="s">
        <v>3789</v>
      </c>
      <c r="B70" t="s">
        <v>3790</v>
      </c>
      <c r="C70">
        <v>2024</v>
      </c>
      <c r="D70">
        <v>8</v>
      </c>
      <c r="E70" s="35">
        <v>20714.445546148501</v>
      </c>
      <c r="F70" s="17">
        <v>22119.7429969234</v>
      </c>
      <c r="G70" s="17">
        <v>3981.4659740397901</v>
      </c>
      <c r="H70" s="17">
        <v>136.817486506389</v>
      </c>
      <c r="I70" s="16">
        <v>46952.472003618102</v>
      </c>
      <c r="J70" s="35">
        <v>20714.445546148501</v>
      </c>
      <c r="K70" s="17">
        <v>23482.102258802301</v>
      </c>
      <c r="L70" s="17">
        <v>4028.91432024388</v>
      </c>
      <c r="M70" s="17">
        <v>150.423879019889</v>
      </c>
      <c r="N70" s="16">
        <v>48375.886004214597</v>
      </c>
    </row>
    <row r="71" spans="1:14" hidden="1" x14ac:dyDescent="0.3">
      <c r="A71" t="s">
        <v>3789</v>
      </c>
      <c r="B71" t="s">
        <v>3790</v>
      </c>
      <c r="C71">
        <v>2024</v>
      </c>
      <c r="D71">
        <v>9</v>
      </c>
      <c r="E71" s="35">
        <v>19692.690436462399</v>
      </c>
      <c r="F71" s="17">
        <v>23401.926254013</v>
      </c>
      <c r="G71" s="17">
        <v>4163.9475132973103</v>
      </c>
      <c r="H71" s="17">
        <v>129.144968922489</v>
      </c>
      <c r="I71" s="16">
        <v>47387.709172695199</v>
      </c>
      <c r="J71" s="35">
        <v>19692.690436462399</v>
      </c>
      <c r="K71" s="17">
        <v>24154.585331390401</v>
      </c>
      <c r="L71" s="17">
        <v>4348.1248513359496</v>
      </c>
      <c r="M71" s="17">
        <v>137.95928168234701</v>
      </c>
      <c r="N71" s="16">
        <v>48333.359900871197</v>
      </c>
    </row>
    <row r="72" spans="1:14" hidden="1" x14ac:dyDescent="0.3">
      <c r="A72" t="s">
        <v>3789</v>
      </c>
      <c r="B72" t="s">
        <v>3790</v>
      </c>
      <c r="C72">
        <v>2024</v>
      </c>
      <c r="D72">
        <v>10</v>
      </c>
      <c r="E72" s="35">
        <v>16988.598943211098</v>
      </c>
      <c r="F72" s="17">
        <v>19065.427330264702</v>
      </c>
      <c r="G72" s="17">
        <v>3596.2051173244399</v>
      </c>
      <c r="H72" s="17">
        <v>80.644623834635198</v>
      </c>
      <c r="I72" s="16">
        <v>39730.876014634901</v>
      </c>
      <c r="J72" s="35">
        <v>16988.598943211098</v>
      </c>
      <c r="K72" s="17">
        <v>19561.261716564</v>
      </c>
      <c r="L72" s="17">
        <v>3709.4427706350498</v>
      </c>
      <c r="M72" s="17">
        <v>98.991196321052001</v>
      </c>
      <c r="N72" s="16">
        <v>40358.294626731098</v>
      </c>
    </row>
    <row r="73" spans="1:14" hidden="1" x14ac:dyDescent="0.3">
      <c r="A73" t="s">
        <v>3789</v>
      </c>
      <c r="B73" t="s">
        <v>3790</v>
      </c>
      <c r="C73">
        <v>2024</v>
      </c>
      <c r="D73">
        <v>11</v>
      </c>
      <c r="E73" s="35">
        <v>14666.539322917701</v>
      </c>
      <c r="F73" s="17">
        <v>15734.4463746274</v>
      </c>
      <c r="G73" s="17">
        <v>3306.87434575519</v>
      </c>
      <c r="H73" s="17">
        <v>80.852222957536696</v>
      </c>
      <c r="I73" s="16">
        <v>33788.712266257899</v>
      </c>
      <c r="J73" s="35">
        <v>15035.7284731317</v>
      </c>
      <c r="K73" s="17">
        <v>15734.4463746274</v>
      </c>
      <c r="L73" s="17">
        <v>3306.87434575519</v>
      </c>
      <c r="M73" s="17">
        <v>124.967036574098</v>
      </c>
      <c r="N73" s="16">
        <v>34202.016230088397</v>
      </c>
    </row>
    <row r="74" spans="1:14" hidden="1" x14ac:dyDescent="0.3">
      <c r="A74" t="s">
        <v>3789</v>
      </c>
      <c r="B74" t="s">
        <v>3790</v>
      </c>
      <c r="C74">
        <v>2024</v>
      </c>
      <c r="D74">
        <v>12</v>
      </c>
      <c r="E74" s="35">
        <v>15972.5938186738</v>
      </c>
      <c r="F74" s="17">
        <v>15567.781222698701</v>
      </c>
      <c r="G74" s="17">
        <v>3348.0145943986199</v>
      </c>
      <c r="H74" s="17">
        <v>103.62757673251799</v>
      </c>
      <c r="I74" s="16">
        <v>34992.017212503597</v>
      </c>
      <c r="J74" s="35">
        <v>15972.5938186738</v>
      </c>
      <c r="K74" s="17">
        <v>15567.781222698701</v>
      </c>
      <c r="L74" s="17">
        <v>3348.0145943986199</v>
      </c>
      <c r="M74" s="17">
        <v>151.39267492676299</v>
      </c>
      <c r="N74" s="16">
        <v>35039.782310697803</v>
      </c>
    </row>
    <row r="75" spans="1:14" hidden="1" x14ac:dyDescent="0.3">
      <c r="A75" t="s">
        <v>3789</v>
      </c>
      <c r="B75" t="s">
        <v>3790</v>
      </c>
      <c r="C75">
        <v>2025</v>
      </c>
      <c r="D75">
        <v>1</v>
      </c>
      <c r="E75" s="35">
        <v>15783.7554071544</v>
      </c>
      <c r="F75" s="17">
        <v>15167.2268454676</v>
      </c>
      <c r="G75" s="17">
        <v>3290.04966221514</v>
      </c>
      <c r="H75" s="17">
        <v>96.752784112984898</v>
      </c>
      <c r="I75" s="16">
        <v>34337.784698950098</v>
      </c>
      <c r="J75" s="35">
        <v>15783.7554071544</v>
      </c>
      <c r="K75" s="17">
        <v>15167.2268454676</v>
      </c>
      <c r="L75" s="17">
        <v>3321.4186681614901</v>
      </c>
      <c r="M75" s="17">
        <v>144.70820289191201</v>
      </c>
      <c r="N75" s="16">
        <v>34417.1091236754</v>
      </c>
    </row>
    <row r="76" spans="1:14" hidden="1" x14ac:dyDescent="0.3">
      <c r="A76" t="s">
        <v>3789</v>
      </c>
      <c r="B76" t="s">
        <v>3790</v>
      </c>
      <c r="C76">
        <v>2025</v>
      </c>
      <c r="D76">
        <v>2</v>
      </c>
      <c r="E76" s="35">
        <v>15362.785873667</v>
      </c>
      <c r="F76" s="17">
        <v>14703.1756331538</v>
      </c>
      <c r="G76" s="17">
        <v>3264.2228815849098</v>
      </c>
      <c r="H76" s="17">
        <v>99.0796253199711</v>
      </c>
      <c r="I76" s="16">
        <v>33429.264013725697</v>
      </c>
      <c r="J76" s="35">
        <v>15362.785873667</v>
      </c>
      <c r="K76" s="17">
        <v>15039.5567615175</v>
      </c>
      <c r="L76" s="17">
        <v>3293.2756508908301</v>
      </c>
      <c r="M76" s="17">
        <v>132.61554858943401</v>
      </c>
      <c r="N76" s="16">
        <v>33828.233834664803</v>
      </c>
    </row>
    <row r="77" spans="1:14" hidden="1" x14ac:dyDescent="0.3">
      <c r="A77" t="s">
        <v>3789</v>
      </c>
      <c r="B77" t="s">
        <v>3790</v>
      </c>
      <c r="C77">
        <v>2025</v>
      </c>
      <c r="D77">
        <v>3</v>
      </c>
      <c r="E77" s="35">
        <v>14737.2393536949</v>
      </c>
      <c r="F77" s="17">
        <v>14733.929281521399</v>
      </c>
      <c r="G77" s="17">
        <v>3066.7124875808099</v>
      </c>
      <c r="H77" s="17">
        <v>78.605152691955098</v>
      </c>
      <c r="I77" s="16">
        <v>32616.486275488998</v>
      </c>
      <c r="J77" s="35">
        <v>14879.715546121501</v>
      </c>
      <c r="K77" s="17">
        <v>15018.054519080801</v>
      </c>
      <c r="L77" s="17">
        <v>3195.2077701551402</v>
      </c>
      <c r="M77" s="17">
        <v>116.19791063084701</v>
      </c>
      <c r="N77" s="16">
        <v>33209.175745988301</v>
      </c>
    </row>
    <row r="78" spans="1:14" hidden="1" x14ac:dyDescent="0.3">
      <c r="A78" t="s">
        <v>3789</v>
      </c>
      <c r="B78" t="s">
        <v>3790</v>
      </c>
      <c r="C78">
        <v>2025</v>
      </c>
      <c r="D78">
        <v>4</v>
      </c>
      <c r="E78" s="35">
        <v>15684.719051727299</v>
      </c>
      <c r="F78" s="17">
        <v>16482.043396388999</v>
      </c>
      <c r="G78" s="17">
        <v>3167.51612899567</v>
      </c>
      <c r="H78" s="17">
        <v>76.641610112082006</v>
      </c>
      <c r="I78" s="16">
        <v>35410.920187224103</v>
      </c>
      <c r="J78" s="35">
        <v>15684.719051727299</v>
      </c>
      <c r="K78" s="17">
        <v>16482.043396388999</v>
      </c>
      <c r="L78" s="17">
        <v>3167.51612899567</v>
      </c>
      <c r="M78" s="17">
        <v>86.294973632515394</v>
      </c>
      <c r="N78" s="16">
        <v>35420.573550744499</v>
      </c>
    </row>
    <row r="79" spans="1:14" hidden="1" x14ac:dyDescent="0.3">
      <c r="A79" t="s">
        <v>3789</v>
      </c>
      <c r="B79" t="s">
        <v>3790</v>
      </c>
      <c r="C79">
        <v>2025</v>
      </c>
      <c r="D79">
        <v>5</v>
      </c>
      <c r="E79" s="35">
        <v>18140.8810740845</v>
      </c>
      <c r="F79" s="17">
        <v>17633.810153625702</v>
      </c>
      <c r="G79" s="17">
        <v>3313.9149841384501</v>
      </c>
      <c r="H79" s="17">
        <v>114.441967266467</v>
      </c>
      <c r="I79" s="16">
        <v>39203.048179115103</v>
      </c>
      <c r="J79" s="35">
        <v>18140.8810740845</v>
      </c>
      <c r="K79" s="17">
        <v>17903.964281082401</v>
      </c>
      <c r="L79" s="17">
        <v>3376.8880930792602</v>
      </c>
      <c r="M79" s="17">
        <v>118.420952230087</v>
      </c>
      <c r="N79" s="16">
        <v>39540.154400476298</v>
      </c>
    </row>
    <row r="80" spans="1:14" hidden="1" x14ac:dyDescent="0.3">
      <c r="A80" t="s">
        <v>3789</v>
      </c>
      <c r="B80" t="s">
        <v>3790</v>
      </c>
      <c r="C80">
        <v>2025</v>
      </c>
      <c r="D80">
        <v>6</v>
      </c>
      <c r="E80" s="35">
        <v>20389.373907489</v>
      </c>
      <c r="F80" s="17">
        <v>20104.366591369599</v>
      </c>
      <c r="G80" s="17">
        <v>3257.9654648184201</v>
      </c>
      <c r="H80" s="17">
        <v>138.558076132926</v>
      </c>
      <c r="I80" s="16">
        <v>43890.264039809997</v>
      </c>
      <c r="J80" s="35">
        <v>20671.332785450799</v>
      </c>
      <c r="K80" s="17">
        <v>20104.366591369599</v>
      </c>
      <c r="L80" s="17">
        <v>3417.7402466899798</v>
      </c>
      <c r="M80" s="17">
        <v>165.338374931548</v>
      </c>
      <c r="N80" s="16">
        <v>44358.777998441903</v>
      </c>
    </row>
    <row r="81" spans="1:14" hidden="1" x14ac:dyDescent="0.3">
      <c r="A81" t="s">
        <v>3789</v>
      </c>
      <c r="B81" t="s">
        <v>3790</v>
      </c>
      <c r="C81">
        <v>2025</v>
      </c>
      <c r="D81">
        <v>7</v>
      </c>
      <c r="E81" s="35">
        <v>21245.141906343</v>
      </c>
      <c r="F81" s="17">
        <v>21987.3846035032</v>
      </c>
      <c r="G81" s="17">
        <v>3574.5159258318399</v>
      </c>
      <c r="H81" s="17">
        <v>156.91330676944901</v>
      </c>
      <c r="I81" s="16">
        <v>46963.955742447499</v>
      </c>
      <c r="J81" s="35">
        <v>21245.141906343</v>
      </c>
      <c r="K81" s="17">
        <v>21987.3846035032</v>
      </c>
      <c r="L81" s="17">
        <v>3628.1711816582501</v>
      </c>
      <c r="M81" s="17">
        <v>161.99948754903301</v>
      </c>
      <c r="N81" s="16">
        <v>47022.697179053503</v>
      </c>
    </row>
    <row r="82" spans="1:14" hidden="1" x14ac:dyDescent="0.3">
      <c r="A82" t="s">
        <v>3789</v>
      </c>
      <c r="B82" t="s">
        <v>3790</v>
      </c>
      <c r="C82">
        <v>2025</v>
      </c>
      <c r="D82">
        <v>8</v>
      </c>
      <c r="E82" s="35">
        <v>20939.194689268901</v>
      </c>
      <c r="F82" s="17">
        <v>22350.285462879601</v>
      </c>
      <c r="G82" s="17">
        <v>4018.3946219445102</v>
      </c>
      <c r="H82" s="17">
        <v>139.103024073596</v>
      </c>
      <c r="I82" s="16">
        <v>47446.977798166597</v>
      </c>
      <c r="J82" s="35">
        <v>20939.194689268901</v>
      </c>
      <c r="K82" s="17">
        <v>23626.553135741899</v>
      </c>
      <c r="L82" s="17">
        <v>4071.80234613126</v>
      </c>
      <c r="M82" s="17">
        <v>152.51047340753101</v>
      </c>
      <c r="N82" s="16">
        <v>48790.060644549601</v>
      </c>
    </row>
    <row r="83" spans="1:14" hidden="1" x14ac:dyDescent="0.3">
      <c r="A83" t="s">
        <v>3789</v>
      </c>
      <c r="B83" t="s">
        <v>3790</v>
      </c>
      <c r="C83">
        <v>2025</v>
      </c>
      <c r="D83">
        <v>9</v>
      </c>
      <c r="E83" s="35">
        <v>19893.446956237702</v>
      </c>
      <c r="F83" s="17">
        <v>23664.4447603757</v>
      </c>
      <c r="G83" s="17">
        <v>4204.1239314704299</v>
      </c>
      <c r="H83" s="17">
        <v>131.23155381947899</v>
      </c>
      <c r="I83" s="16">
        <v>47893.247201903301</v>
      </c>
      <c r="J83" s="35">
        <v>19893.446956237702</v>
      </c>
      <c r="K83" s="17">
        <v>24319.792443523598</v>
      </c>
      <c r="L83" s="17">
        <v>4393.77034142918</v>
      </c>
      <c r="M83" s="17">
        <v>140.322669464618</v>
      </c>
      <c r="N83" s="16">
        <v>48747.332410655101</v>
      </c>
    </row>
    <row r="84" spans="1:14" hidden="1" x14ac:dyDescent="0.3">
      <c r="A84" t="s">
        <v>3789</v>
      </c>
      <c r="B84" t="s">
        <v>3790</v>
      </c>
      <c r="C84">
        <v>2025</v>
      </c>
      <c r="D84">
        <v>10</v>
      </c>
      <c r="E84" s="35">
        <v>17270.8572629093</v>
      </c>
      <c r="F84" s="17">
        <v>19343.293179812299</v>
      </c>
      <c r="G84" s="17">
        <v>3640.3413129229598</v>
      </c>
      <c r="H84" s="17">
        <v>82.142989322651601</v>
      </c>
      <c r="I84" s="16">
        <v>40336.634744967298</v>
      </c>
      <c r="J84" s="35">
        <v>17270.8572629093</v>
      </c>
      <c r="K84" s="17">
        <v>19796.426260750999</v>
      </c>
      <c r="L84" s="17">
        <v>3759.2715862350701</v>
      </c>
      <c r="M84" s="17">
        <v>100.71446914198</v>
      </c>
      <c r="N84" s="16">
        <v>40927.269579037398</v>
      </c>
    </row>
    <row r="85" spans="1:14" hidden="1" x14ac:dyDescent="0.3">
      <c r="A85" t="s">
        <v>3789</v>
      </c>
      <c r="B85" t="s">
        <v>3790</v>
      </c>
      <c r="C85">
        <v>2025</v>
      </c>
      <c r="D85">
        <v>11</v>
      </c>
      <c r="E85" s="35">
        <v>14888.263175440899</v>
      </c>
      <c r="F85" s="17">
        <v>15892.2721576945</v>
      </c>
      <c r="G85" s="17">
        <v>3347.8001671966199</v>
      </c>
      <c r="H85" s="17">
        <v>82.350588538144805</v>
      </c>
      <c r="I85" s="16">
        <v>34210.686088870199</v>
      </c>
      <c r="J85" s="35">
        <v>15280.087968064599</v>
      </c>
      <c r="K85" s="17">
        <v>15892.2721576945</v>
      </c>
      <c r="L85" s="17">
        <v>3347.8001671966199</v>
      </c>
      <c r="M85" s="17">
        <v>127.088219476928</v>
      </c>
      <c r="N85" s="16">
        <v>34647.248512432699</v>
      </c>
    </row>
    <row r="86" spans="1:14" hidden="1" x14ac:dyDescent="0.3">
      <c r="A86" t="s">
        <v>3789</v>
      </c>
      <c r="B86" t="s">
        <v>3790</v>
      </c>
      <c r="C86">
        <v>2025</v>
      </c>
      <c r="D86">
        <v>12</v>
      </c>
      <c r="E86" s="35">
        <v>16205.771413995</v>
      </c>
      <c r="F86" s="17">
        <v>15748.521238198</v>
      </c>
      <c r="G86" s="17">
        <v>3393.3526190258299</v>
      </c>
      <c r="H86" s="17">
        <v>105.333551686704</v>
      </c>
      <c r="I86" s="16">
        <v>35452.978822905498</v>
      </c>
      <c r="J86" s="35">
        <v>16205.771413995</v>
      </c>
      <c r="K86" s="17">
        <v>15748.521238198</v>
      </c>
      <c r="L86" s="17">
        <v>3393.3526190258299</v>
      </c>
      <c r="M86" s="17">
        <v>153.39277007337699</v>
      </c>
      <c r="N86" s="16">
        <v>35501.038041292202</v>
      </c>
    </row>
    <row r="87" spans="1:14" hidden="1" x14ac:dyDescent="0.3">
      <c r="A87" t="s">
        <v>3789</v>
      </c>
      <c r="B87" t="s">
        <v>3790</v>
      </c>
      <c r="C87">
        <v>2026</v>
      </c>
      <c r="D87">
        <v>1</v>
      </c>
      <c r="E87" s="35">
        <v>15995.0258397422</v>
      </c>
      <c r="F87" s="17">
        <v>15336.991346792</v>
      </c>
      <c r="G87" s="17">
        <v>3322.6402316498102</v>
      </c>
      <c r="H87" s="17">
        <v>98.267135141276</v>
      </c>
      <c r="I87" s="16">
        <v>34752.924553325298</v>
      </c>
      <c r="J87" s="35">
        <v>15995.0258397422</v>
      </c>
      <c r="K87" s="17">
        <v>15336.991346792</v>
      </c>
      <c r="L87" s="17">
        <v>3351.3539071704899</v>
      </c>
      <c r="M87" s="17">
        <v>146.819376095682</v>
      </c>
      <c r="N87" s="16">
        <v>34830.1904698004</v>
      </c>
    </row>
    <row r="88" spans="1:14" hidden="1" x14ac:dyDescent="0.3">
      <c r="A88" t="s">
        <v>3789</v>
      </c>
      <c r="B88" t="s">
        <v>3790</v>
      </c>
      <c r="C88">
        <v>2026</v>
      </c>
      <c r="D88">
        <v>2</v>
      </c>
      <c r="E88" s="35">
        <v>15576.541502632899</v>
      </c>
      <c r="F88" s="17">
        <v>14871.3325529143</v>
      </c>
      <c r="G88" s="17">
        <v>3296.2395378743599</v>
      </c>
      <c r="H88" s="17">
        <v>100.61992501114899</v>
      </c>
      <c r="I88" s="16">
        <v>33844.733518432702</v>
      </c>
      <c r="J88" s="35">
        <v>15576.541502632899</v>
      </c>
      <c r="K88" s="17">
        <v>15211.0836472145</v>
      </c>
      <c r="L88" s="17">
        <v>3322.8321061424499</v>
      </c>
      <c r="M88" s="17">
        <v>134.51912905538899</v>
      </c>
      <c r="N88" s="16">
        <v>34244.976385045302</v>
      </c>
    </row>
    <row r="89" spans="1:14" hidden="1" x14ac:dyDescent="0.3">
      <c r="A89" t="s">
        <v>3789</v>
      </c>
      <c r="B89" t="s">
        <v>3790</v>
      </c>
      <c r="C89">
        <v>2026</v>
      </c>
      <c r="D89">
        <v>3</v>
      </c>
      <c r="E89" s="35">
        <v>14956.2707942896</v>
      </c>
      <c r="F89" s="17">
        <v>14901.4860641573</v>
      </c>
      <c r="G89" s="17">
        <v>3102.9806025614498</v>
      </c>
      <c r="H89" s="17">
        <v>79.808114618079401</v>
      </c>
      <c r="I89" s="16">
        <v>33040.545575626398</v>
      </c>
      <c r="J89" s="35">
        <v>15097.202269739701</v>
      </c>
      <c r="K89" s="17">
        <v>15192.694075959</v>
      </c>
      <c r="L89" s="17">
        <v>3228.4684862214699</v>
      </c>
      <c r="M89" s="17">
        <v>117.98905022697799</v>
      </c>
      <c r="N89" s="16">
        <v>33636.353882147203</v>
      </c>
    </row>
    <row r="90" spans="1:14" hidden="1" x14ac:dyDescent="0.3">
      <c r="A90" t="s">
        <v>3789</v>
      </c>
      <c r="B90" t="s">
        <v>3790</v>
      </c>
      <c r="C90">
        <v>2026</v>
      </c>
      <c r="D90">
        <v>4</v>
      </c>
      <c r="E90" s="35">
        <v>15913.3813926483</v>
      </c>
      <c r="F90" s="17">
        <v>16665.561236969701</v>
      </c>
      <c r="G90" s="17">
        <v>3201.4349521210202</v>
      </c>
      <c r="H90" s="17">
        <v>77.818623183995399</v>
      </c>
      <c r="I90" s="16">
        <v>35858.196204923101</v>
      </c>
      <c r="J90" s="35">
        <v>15913.3813926483</v>
      </c>
      <c r="K90" s="17">
        <v>16665.561236969701</v>
      </c>
      <c r="L90" s="17">
        <v>3201.4349521210202</v>
      </c>
      <c r="M90" s="17">
        <v>87.662280801332699</v>
      </c>
      <c r="N90" s="16">
        <v>35868.039862540398</v>
      </c>
    </row>
    <row r="91" spans="1:14" hidden="1" x14ac:dyDescent="0.3">
      <c r="A91" t="s">
        <v>3789</v>
      </c>
      <c r="B91" t="s">
        <v>3790</v>
      </c>
      <c r="C91">
        <v>2026</v>
      </c>
      <c r="D91">
        <v>5</v>
      </c>
      <c r="E91" s="35">
        <v>18347.198735487102</v>
      </c>
      <c r="F91" s="17">
        <v>17778.7771356513</v>
      </c>
      <c r="G91" s="17">
        <v>3350.6802208989998</v>
      </c>
      <c r="H91" s="17">
        <v>116.215807861816</v>
      </c>
      <c r="I91" s="16">
        <v>39592.871899899197</v>
      </c>
      <c r="J91" s="35">
        <v>18347.198735487102</v>
      </c>
      <c r="K91" s="17">
        <v>18028.657892824998</v>
      </c>
      <c r="L91" s="17">
        <v>3414.4761796224998</v>
      </c>
      <c r="M91" s="17">
        <v>120.229390581012</v>
      </c>
      <c r="N91" s="16">
        <v>39910.562198515603</v>
      </c>
    </row>
    <row r="92" spans="1:14" hidden="1" x14ac:dyDescent="0.3">
      <c r="A92" t="s">
        <v>3789</v>
      </c>
      <c r="B92" t="s">
        <v>3790</v>
      </c>
      <c r="C92">
        <v>2026</v>
      </c>
      <c r="D92">
        <v>6</v>
      </c>
      <c r="E92" s="35">
        <v>20569.287564624501</v>
      </c>
      <c r="F92" s="17">
        <v>20283.1554817342</v>
      </c>
      <c r="G92" s="17">
        <v>3275.7914162861498</v>
      </c>
      <c r="H92" s="17">
        <v>140.55680305969599</v>
      </c>
      <c r="I92" s="16">
        <v>44268.791265704502</v>
      </c>
      <c r="J92" s="35">
        <v>20870.542539792699</v>
      </c>
      <c r="K92" s="17">
        <v>20283.1554817342</v>
      </c>
      <c r="L92" s="17">
        <v>3444.8957959051099</v>
      </c>
      <c r="M92" s="17">
        <v>167.89933533421501</v>
      </c>
      <c r="N92" s="16">
        <v>44766.493152766197</v>
      </c>
    </row>
    <row r="93" spans="1:14" hidden="1" x14ac:dyDescent="0.3">
      <c r="A93" t="s">
        <v>3789</v>
      </c>
      <c r="B93" t="s">
        <v>3790</v>
      </c>
      <c r="C93">
        <v>2026</v>
      </c>
      <c r="D93">
        <v>7</v>
      </c>
      <c r="E93" s="35">
        <v>21410.204516367401</v>
      </c>
      <c r="F93" s="17">
        <v>22172.493149323302</v>
      </c>
      <c r="G93" s="17">
        <v>3605.2744647379</v>
      </c>
      <c r="H93" s="17">
        <v>158.021077865851</v>
      </c>
      <c r="I93" s="16">
        <v>47345.9932082944</v>
      </c>
      <c r="J93" s="35">
        <v>21410.204516367401</v>
      </c>
      <c r="K93" s="17">
        <v>22172.493149323302</v>
      </c>
      <c r="L93" s="17">
        <v>3664.8814526349101</v>
      </c>
      <c r="M93" s="17">
        <v>162.96020660003299</v>
      </c>
      <c r="N93" s="16">
        <v>47410.539324925601</v>
      </c>
    </row>
    <row r="94" spans="1:14" hidden="1" x14ac:dyDescent="0.3">
      <c r="A94" t="s">
        <v>3789</v>
      </c>
      <c r="B94" t="s">
        <v>3790</v>
      </c>
      <c r="C94">
        <v>2026</v>
      </c>
      <c r="D94">
        <v>8</v>
      </c>
      <c r="E94" s="35">
        <v>21138.7243595244</v>
      </c>
      <c r="F94" s="17">
        <v>22633.399609559699</v>
      </c>
      <c r="G94" s="17">
        <v>4067.3037059194598</v>
      </c>
      <c r="H94" s="17">
        <v>141.11905063889401</v>
      </c>
      <c r="I94" s="16">
        <v>47980.546725642402</v>
      </c>
      <c r="J94" s="35">
        <v>21138.7243595244</v>
      </c>
      <c r="K94" s="17">
        <v>23748.445710146701</v>
      </c>
      <c r="L94" s="17">
        <v>4120.7908086730204</v>
      </c>
      <c r="M94" s="17">
        <v>153.93829544459999</v>
      </c>
      <c r="N94" s="16">
        <v>49161.899173788799</v>
      </c>
    </row>
    <row r="95" spans="1:14" hidden="1" x14ac:dyDescent="0.3">
      <c r="A95" t="s">
        <v>3789</v>
      </c>
      <c r="B95" t="s">
        <v>3790</v>
      </c>
      <c r="C95">
        <v>2026</v>
      </c>
      <c r="D95">
        <v>9</v>
      </c>
      <c r="E95" s="35">
        <v>20014.515583247601</v>
      </c>
      <c r="F95" s="17">
        <v>23899.5270307553</v>
      </c>
      <c r="G95" s="17">
        <v>4237.0922101075903</v>
      </c>
      <c r="H95" s="17">
        <v>133.16973486531501</v>
      </c>
      <c r="I95" s="16">
        <v>48284.304558975797</v>
      </c>
      <c r="J95" s="35">
        <v>20014.515583247601</v>
      </c>
      <c r="K95" s="17">
        <v>24461.933276984601</v>
      </c>
      <c r="L95" s="17">
        <v>4430.5751730357297</v>
      </c>
      <c r="M95" s="17">
        <v>142.304095536587</v>
      </c>
      <c r="N95" s="16">
        <v>49049.328128804402</v>
      </c>
    </row>
    <row r="96" spans="1:14" hidden="1" x14ac:dyDescent="0.3">
      <c r="A96" t="s">
        <v>3789</v>
      </c>
      <c r="B96" t="s">
        <v>3790</v>
      </c>
      <c r="C96">
        <v>2026</v>
      </c>
      <c r="D96">
        <v>10</v>
      </c>
      <c r="E96" s="35">
        <v>17495.962550091001</v>
      </c>
      <c r="F96" s="17">
        <v>19526.355887768801</v>
      </c>
      <c r="G96" s="17">
        <v>3678.8471270970399</v>
      </c>
      <c r="H96" s="17">
        <v>83.397849162187498</v>
      </c>
      <c r="I96" s="16">
        <v>40784.563414119097</v>
      </c>
      <c r="J96" s="35">
        <v>17495.962550091001</v>
      </c>
      <c r="K96" s="17">
        <v>19971.615769249802</v>
      </c>
      <c r="L96" s="17">
        <v>3794.67601874296</v>
      </c>
      <c r="M96" s="17">
        <v>102.34126759977001</v>
      </c>
      <c r="N96" s="16">
        <v>41364.5956056836</v>
      </c>
    </row>
    <row r="97" spans="1:14" hidden="1" x14ac:dyDescent="0.3">
      <c r="A97" t="s">
        <v>3789</v>
      </c>
      <c r="B97" t="s">
        <v>3790</v>
      </c>
      <c r="C97">
        <v>2026</v>
      </c>
      <c r="D97">
        <v>11</v>
      </c>
      <c r="E97" s="35">
        <v>15093.8955229568</v>
      </c>
      <c r="F97" s="17">
        <v>16039.921827644401</v>
      </c>
      <c r="G97" s="17">
        <v>3380.6107022126598</v>
      </c>
      <c r="H97" s="17">
        <v>83.622748193866499</v>
      </c>
      <c r="I97" s="16">
        <v>34598.050801007703</v>
      </c>
      <c r="J97" s="35">
        <v>15495.4156087017</v>
      </c>
      <c r="K97" s="17">
        <v>16039.921827644401</v>
      </c>
      <c r="L97" s="17">
        <v>3380.6107022126598</v>
      </c>
      <c r="M97" s="17">
        <v>128.92260315168301</v>
      </c>
      <c r="N97" s="16">
        <v>35044.870741710401</v>
      </c>
    </row>
    <row r="98" spans="1:14" hidden="1" x14ac:dyDescent="0.3">
      <c r="A98" t="s">
        <v>3789</v>
      </c>
      <c r="B98" t="s">
        <v>3790</v>
      </c>
      <c r="C98">
        <v>2026</v>
      </c>
      <c r="D98">
        <v>12</v>
      </c>
      <c r="E98" s="35">
        <v>16398.6902932255</v>
      </c>
      <c r="F98" s="17">
        <v>15906.770223591901</v>
      </c>
      <c r="G98" s="17">
        <v>3426.3001032099201</v>
      </c>
      <c r="H98" s="17">
        <v>106.98629760021799</v>
      </c>
      <c r="I98" s="16">
        <v>35838.746917627497</v>
      </c>
      <c r="J98" s="35">
        <v>16398.6902932255</v>
      </c>
      <c r="K98" s="17">
        <v>15906.770223591901</v>
      </c>
      <c r="L98" s="17">
        <v>3426.3001032099201</v>
      </c>
      <c r="M98" s="17">
        <v>155.08874049126601</v>
      </c>
      <c r="N98" s="16">
        <v>35886.849360518601</v>
      </c>
    </row>
    <row r="99" spans="1:14" hidden="1" x14ac:dyDescent="0.3">
      <c r="A99" t="s">
        <v>3789</v>
      </c>
      <c r="B99" t="s">
        <v>3790</v>
      </c>
      <c r="C99">
        <v>2027</v>
      </c>
      <c r="D99">
        <v>1</v>
      </c>
      <c r="E99" s="35">
        <v>16203.9694055977</v>
      </c>
      <c r="F99" s="17">
        <v>15475.6084301427</v>
      </c>
      <c r="G99" s="17">
        <v>3359.64908681407</v>
      </c>
      <c r="H99" s="17">
        <v>99.819817828698504</v>
      </c>
      <c r="I99" s="16">
        <v>35139.046740383099</v>
      </c>
      <c r="J99" s="35">
        <v>16203.9694055977</v>
      </c>
      <c r="K99" s="17">
        <v>15475.6084301427</v>
      </c>
      <c r="L99" s="17">
        <v>3390.8777435377201</v>
      </c>
      <c r="M99" s="17">
        <v>149.202470217865</v>
      </c>
      <c r="N99" s="16">
        <v>35219.658049496</v>
      </c>
    </row>
    <row r="100" spans="1:14" hidden="1" x14ac:dyDescent="0.3">
      <c r="A100" t="s">
        <v>3789</v>
      </c>
      <c r="B100" t="s">
        <v>3790</v>
      </c>
      <c r="C100">
        <v>2027</v>
      </c>
      <c r="D100">
        <v>2</v>
      </c>
      <c r="E100" s="35">
        <v>15783.744153043001</v>
      </c>
      <c r="F100" s="17">
        <v>15022.6879359335</v>
      </c>
      <c r="G100" s="17">
        <v>3332.56275033887</v>
      </c>
      <c r="H100" s="17">
        <v>102.259108067575</v>
      </c>
      <c r="I100" s="16">
        <v>34241.253947382902</v>
      </c>
      <c r="J100" s="35">
        <v>15783.744153043001</v>
      </c>
      <c r="K100" s="17">
        <v>15351.5584311702</v>
      </c>
      <c r="L100" s="17">
        <v>3362.6539684936602</v>
      </c>
      <c r="M100" s="17">
        <v>136.74652006190101</v>
      </c>
      <c r="N100" s="16">
        <v>34634.703072768702</v>
      </c>
    </row>
    <row r="101" spans="1:14" hidden="1" x14ac:dyDescent="0.3">
      <c r="A101" t="s">
        <v>3789</v>
      </c>
      <c r="B101" t="s">
        <v>3790</v>
      </c>
      <c r="C101">
        <v>2027</v>
      </c>
      <c r="D101">
        <v>3</v>
      </c>
      <c r="E101" s="35">
        <v>15097.803838011399</v>
      </c>
      <c r="F101" s="17">
        <v>15024.439911716499</v>
      </c>
      <c r="G101" s="17">
        <v>3126.8247688937199</v>
      </c>
      <c r="H101" s="17">
        <v>80.980193217802494</v>
      </c>
      <c r="I101" s="16">
        <v>33330.048711839503</v>
      </c>
      <c r="J101" s="35">
        <v>15302.1151067629</v>
      </c>
      <c r="K101" s="17">
        <v>15341.6685094892</v>
      </c>
      <c r="L101" s="17">
        <v>3265.45168010923</v>
      </c>
      <c r="M101" s="17">
        <v>119.870437593647</v>
      </c>
      <c r="N101" s="16">
        <v>34029.105733955003</v>
      </c>
    </row>
    <row r="102" spans="1:14" hidden="1" x14ac:dyDescent="0.3">
      <c r="A102" t="s">
        <v>3789</v>
      </c>
      <c r="B102" t="s">
        <v>3790</v>
      </c>
      <c r="C102">
        <v>2027</v>
      </c>
      <c r="D102">
        <v>4</v>
      </c>
      <c r="E102" s="35">
        <v>16135.131356407201</v>
      </c>
      <c r="F102" s="17">
        <v>16834.5588949833</v>
      </c>
      <c r="G102" s="17">
        <v>3245.1732729397399</v>
      </c>
      <c r="H102" s="17">
        <v>78.9820512136166</v>
      </c>
      <c r="I102" s="16">
        <v>36293.845575543899</v>
      </c>
      <c r="J102" s="35">
        <v>16135.131356407201</v>
      </c>
      <c r="K102" s="17">
        <v>16834.5588949833</v>
      </c>
      <c r="L102" s="17">
        <v>3245.1732729397399</v>
      </c>
      <c r="M102" s="17">
        <v>88.929511407615806</v>
      </c>
      <c r="N102" s="16">
        <v>36303.793035737901</v>
      </c>
    </row>
    <row r="103" spans="1:14" hidden="1" x14ac:dyDescent="0.3">
      <c r="A103" t="s">
        <v>3789</v>
      </c>
      <c r="B103" t="s">
        <v>3790</v>
      </c>
      <c r="C103">
        <v>2027</v>
      </c>
      <c r="D103">
        <v>5</v>
      </c>
      <c r="E103" s="35">
        <v>18597.058633161501</v>
      </c>
      <c r="F103" s="17">
        <v>17974.740847514498</v>
      </c>
      <c r="G103" s="17">
        <v>3391.1491096657401</v>
      </c>
      <c r="H103" s="17">
        <v>118.149094481815</v>
      </c>
      <c r="I103" s="16">
        <v>40081.097684823602</v>
      </c>
      <c r="J103" s="35">
        <v>18597.058633161501</v>
      </c>
      <c r="K103" s="17">
        <v>18207.001360943901</v>
      </c>
      <c r="L103" s="17">
        <v>3457.9850161220702</v>
      </c>
      <c r="M103" s="17">
        <v>122.136728524801</v>
      </c>
      <c r="N103" s="16">
        <v>40384.181738752202</v>
      </c>
    </row>
    <row r="104" spans="1:14" hidden="1" x14ac:dyDescent="0.3">
      <c r="A104" t="s">
        <v>3789</v>
      </c>
      <c r="B104" t="s">
        <v>3790</v>
      </c>
      <c r="C104">
        <v>2027</v>
      </c>
      <c r="D104">
        <v>6</v>
      </c>
      <c r="E104" s="35">
        <v>21013.7063902015</v>
      </c>
      <c r="F104" s="17">
        <v>20131.936472236899</v>
      </c>
      <c r="G104" s="17">
        <v>3395.1945009863698</v>
      </c>
      <c r="H104" s="17">
        <v>138.88306151226399</v>
      </c>
      <c r="I104" s="16">
        <v>44679.720424937099</v>
      </c>
      <c r="J104" s="35">
        <v>21117.170893584898</v>
      </c>
      <c r="K104" s="17">
        <v>20402.611000511599</v>
      </c>
      <c r="L104" s="17">
        <v>3473.9872680613198</v>
      </c>
      <c r="M104" s="17">
        <v>170.38623544839101</v>
      </c>
      <c r="N104" s="16">
        <v>45164.155397606199</v>
      </c>
    </row>
    <row r="105" spans="1:14" hidden="1" x14ac:dyDescent="0.3">
      <c r="A105" t="s">
        <v>3789</v>
      </c>
      <c r="B105" t="s">
        <v>3790</v>
      </c>
      <c r="C105">
        <v>2027</v>
      </c>
      <c r="D105">
        <v>7</v>
      </c>
      <c r="E105" s="35">
        <v>21564.753929451701</v>
      </c>
      <c r="F105" s="17">
        <v>22274.0913022446</v>
      </c>
      <c r="G105" s="17">
        <v>3626.7747320336398</v>
      </c>
      <c r="H105" s="17">
        <v>161.710320166146</v>
      </c>
      <c r="I105" s="16">
        <v>47627.330283896103</v>
      </c>
      <c r="J105" s="35">
        <v>21564.753929451701</v>
      </c>
      <c r="K105" s="17">
        <v>22274.0913022446</v>
      </c>
      <c r="L105" s="17">
        <v>3693.9019643740298</v>
      </c>
      <c r="M105" s="17">
        <v>166.95219919011399</v>
      </c>
      <c r="N105" s="16">
        <v>47699.699395260497</v>
      </c>
    </row>
    <row r="106" spans="1:14" hidden="1" x14ac:dyDescent="0.3">
      <c r="A106" t="s">
        <v>3789</v>
      </c>
      <c r="B106" t="s">
        <v>3790</v>
      </c>
      <c r="C106">
        <v>2027</v>
      </c>
      <c r="D106">
        <v>8</v>
      </c>
      <c r="E106" s="35">
        <v>21328.851180040299</v>
      </c>
      <c r="F106" s="17">
        <v>22755.745782455499</v>
      </c>
      <c r="G106" s="17">
        <v>4100.0177520072302</v>
      </c>
      <c r="H106" s="17">
        <v>143.47619313227599</v>
      </c>
      <c r="I106" s="16">
        <v>48328.090907635298</v>
      </c>
      <c r="J106" s="35">
        <v>21328.851180040299</v>
      </c>
      <c r="K106" s="17">
        <v>23871.240694892898</v>
      </c>
      <c r="L106" s="17">
        <v>4151.84001432681</v>
      </c>
      <c r="M106" s="17">
        <v>157.16908833845099</v>
      </c>
      <c r="N106" s="16">
        <v>49509.100977598398</v>
      </c>
    </row>
    <row r="107" spans="1:14" hidden="1" x14ac:dyDescent="0.3">
      <c r="A107" t="s">
        <v>3789</v>
      </c>
      <c r="B107" t="s">
        <v>3790</v>
      </c>
      <c r="C107">
        <v>2027</v>
      </c>
      <c r="D107">
        <v>9</v>
      </c>
      <c r="E107" s="35">
        <v>20273.133352683799</v>
      </c>
      <c r="F107" s="17">
        <v>24130.657137985199</v>
      </c>
      <c r="G107" s="17">
        <v>4272.2683146816198</v>
      </c>
      <c r="H107" s="17">
        <v>135.353875634741</v>
      </c>
      <c r="I107" s="16">
        <v>48811.412680985399</v>
      </c>
      <c r="J107" s="35">
        <v>20273.133352683799</v>
      </c>
      <c r="K107" s="17">
        <v>24605.549549705502</v>
      </c>
      <c r="L107" s="17">
        <v>4469.0200944205599</v>
      </c>
      <c r="M107" s="17">
        <v>144.66123839017001</v>
      </c>
      <c r="N107" s="16">
        <v>49492.364235200002</v>
      </c>
    </row>
    <row r="108" spans="1:14" hidden="1" x14ac:dyDescent="0.3">
      <c r="A108" t="s">
        <v>3789</v>
      </c>
      <c r="B108" t="s">
        <v>3790</v>
      </c>
      <c r="C108">
        <v>2027</v>
      </c>
      <c r="D108">
        <v>10</v>
      </c>
      <c r="E108" s="35">
        <v>17730.3836686902</v>
      </c>
      <c r="F108" s="17">
        <v>19732.2407969593</v>
      </c>
      <c r="G108" s="17">
        <v>3708.5461744057202</v>
      </c>
      <c r="H108" s="17">
        <v>84.639128576117002</v>
      </c>
      <c r="I108" s="16">
        <v>41255.809768631399</v>
      </c>
      <c r="J108" s="35">
        <v>17730.3836686902</v>
      </c>
      <c r="K108" s="17">
        <v>20105.775217055601</v>
      </c>
      <c r="L108" s="17">
        <v>3827.5154895417099</v>
      </c>
      <c r="M108" s="17">
        <v>104.101550694811</v>
      </c>
      <c r="N108" s="16">
        <v>41767.7759259823</v>
      </c>
    </row>
    <row r="109" spans="1:14" hidden="1" x14ac:dyDescent="0.3">
      <c r="A109" t="s">
        <v>3789</v>
      </c>
      <c r="B109" t="s">
        <v>3790</v>
      </c>
      <c r="C109">
        <v>2027</v>
      </c>
      <c r="D109">
        <v>11</v>
      </c>
      <c r="E109" s="35">
        <v>15275.370144029899</v>
      </c>
      <c r="F109" s="17">
        <v>16196.0489061263</v>
      </c>
      <c r="G109" s="17">
        <v>3414.7617335661698</v>
      </c>
      <c r="H109" s="17">
        <v>84.864027676155303</v>
      </c>
      <c r="I109" s="16">
        <v>34971.044811398497</v>
      </c>
      <c r="J109" s="35">
        <v>15708.2950283425</v>
      </c>
      <c r="K109" s="17">
        <v>16196.0489061263</v>
      </c>
      <c r="L109" s="17">
        <v>3414.7617335661698</v>
      </c>
      <c r="M109" s="17">
        <v>130.838593703204</v>
      </c>
      <c r="N109" s="16">
        <v>35449.944261738201</v>
      </c>
    </row>
    <row r="110" spans="1:14" hidden="1" x14ac:dyDescent="0.3">
      <c r="A110" t="s">
        <v>3789</v>
      </c>
      <c r="B110" t="s">
        <v>3790</v>
      </c>
      <c r="C110">
        <v>2027</v>
      </c>
      <c r="D110">
        <v>12</v>
      </c>
      <c r="E110" s="35">
        <v>16589.4990591268</v>
      </c>
      <c r="F110" s="17">
        <v>16053.454130451601</v>
      </c>
      <c r="G110" s="17">
        <v>3460.5512184552299</v>
      </c>
      <c r="H110" s="17">
        <v>108.87633158793101</v>
      </c>
      <c r="I110" s="16">
        <v>36212.380739621498</v>
      </c>
      <c r="J110" s="35">
        <v>16589.4990591268</v>
      </c>
      <c r="K110" s="17">
        <v>16053.454130451601</v>
      </c>
      <c r="L110" s="17">
        <v>3460.5512184552299</v>
      </c>
      <c r="M110" s="17">
        <v>158.08598466937599</v>
      </c>
      <c r="N110" s="16">
        <v>36261.590392703001</v>
      </c>
    </row>
    <row r="111" spans="1:14" hidden="1" x14ac:dyDescent="0.3">
      <c r="A111" t="s">
        <v>3789</v>
      </c>
      <c r="B111" t="s">
        <v>3790</v>
      </c>
      <c r="C111">
        <v>2028</v>
      </c>
      <c r="D111">
        <v>1</v>
      </c>
      <c r="E111" s="35">
        <v>16411.264435046702</v>
      </c>
      <c r="F111" s="17">
        <v>15630.643875168</v>
      </c>
      <c r="G111" s="17">
        <v>3397.72668227857</v>
      </c>
      <c r="H111" s="17">
        <v>101.22072823539099</v>
      </c>
      <c r="I111" s="16">
        <v>35540.855720728599</v>
      </c>
      <c r="J111" s="35">
        <v>16411.264435046702</v>
      </c>
      <c r="K111" s="17">
        <v>15630.643875168</v>
      </c>
      <c r="L111" s="17">
        <v>3427.3200085039498</v>
      </c>
      <c r="M111" s="17">
        <v>151.25214657436999</v>
      </c>
      <c r="N111" s="16">
        <v>35620.480465293003</v>
      </c>
    </row>
    <row r="112" spans="1:14" hidden="1" x14ac:dyDescent="0.3">
      <c r="A112" t="s">
        <v>3789</v>
      </c>
      <c r="B112" t="s">
        <v>3790</v>
      </c>
      <c r="C112">
        <v>2028</v>
      </c>
      <c r="D112">
        <v>2</v>
      </c>
      <c r="E112" s="35">
        <v>15978.219042382399</v>
      </c>
      <c r="F112" s="17">
        <v>15152.4048344195</v>
      </c>
      <c r="G112" s="17">
        <v>3369.8203279507402</v>
      </c>
      <c r="H112" s="17">
        <v>103.642719441289</v>
      </c>
      <c r="I112" s="16">
        <v>34604.0869241939</v>
      </c>
      <c r="J112" s="35">
        <v>15978.219042382399</v>
      </c>
      <c r="K112" s="17">
        <v>15489.956112497801</v>
      </c>
      <c r="L112" s="17">
        <v>3398.4184795473102</v>
      </c>
      <c r="M112" s="17">
        <v>138.66644227229301</v>
      </c>
      <c r="N112" s="16">
        <v>35005.2600766998</v>
      </c>
    </row>
    <row r="113" spans="1:14" hidden="1" x14ac:dyDescent="0.3">
      <c r="A113" t="s">
        <v>3789</v>
      </c>
      <c r="B113" t="s">
        <v>3790</v>
      </c>
      <c r="C113">
        <v>2028</v>
      </c>
      <c r="D113">
        <v>3</v>
      </c>
      <c r="E113" s="35">
        <v>15353.719509898299</v>
      </c>
      <c r="F113" s="17">
        <v>15206.517150764001</v>
      </c>
      <c r="G113" s="17">
        <v>3176.9443174379298</v>
      </c>
      <c r="H113" s="17">
        <v>82.138897520351406</v>
      </c>
      <c r="I113" s="16">
        <v>33819.319875620597</v>
      </c>
      <c r="J113" s="35">
        <v>15490.357785644999</v>
      </c>
      <c r="K113" s="17">
        <v>15476.8975466845</v>
      </c>
      <c r="L113" s="17">
        <v>3301.6748209937</v>
      </c>
      <c r="M113" s="17">
        <v>121.49625461619399</v>
      </c>
      <c r="N113" s="16">
        <v>34390.426407939398</v>
      </c>
    </row>
    <row r="114" spans="1:14" hidden="1" x14ac:dyDescent="0.3">
      <c r="A114" t="s">
        <v>3789</v>
      </c>
      <c r="B114" t="s">
        <v>3790</v>
      </c>
      <c r="C114">
        <v>2028</v>
      </c>
      <c r="D114">
        <v>4</v>
      </c>
      <c r="E114" s="35">
        <v>16346.740362233801</v>
      </c>
      <c r="F114" s="17">
        <v>17017.0738934043</v>
      </c>
      <c r="G114" s="17">
        <v>3281.4255690100399</v>
      </c>
      <c r="H114" s="17">
        <v>80.080204995338093</v>
      </c>
      <c r="I114" s="16">
        <v>36725.320029643502</v>
      </c>
      <c r="J114" s="35">
        <v>16346.740362233801</v>
      </c>
      <c r="K114" s="17">
        <v>17017.0738934043</v>
      </c>
      <c r="L114" s="17">
        <v>3281.4255690100399</v>
      </c>
      <c r="M114" s="17">
        <v>90.200668248554805</v>
      </c>
      <c r="N114" s="16">
        <v>36735.440492896698</v>
      </c>
    </row>
    <row r="115" spans="1:14" hidden="1" x14ac:dyDescent="0.3">
      <c r="A115" t="s">
        <v>3789</v>
      </c>
      <c r="B115" t="s">
        <v>3790</v>
      </c>
      <c r="C115">
        <v>2028</v>
      </c>
      <c r="D115">
        <v>5</v>
      </c>
      <c r="E115" s="35">
        <v>18803.032289776998</v>
      </c>
      <c r="F115" s="17">
        <v>18181.899781604701</v>
      </c>
      <c r="G115" s="17">
        <v>3431.16981126581</v>
      </c>
      <c r="H115" s="17">
        <v>119.748960960511</v>
      </c>
      <c r="I115" s="16">
        <v>40535.850843608001</v>
      </c>
      <c r="J115" s="35">
        <v>18803.032289776998</v>
      </c>
      <c r="K115" s="17">
        <v>18356.4754988329</v>
      </c>
      <c r="L115" s="17">
        <v>3499.7638008049398</v>
      </c>
      <c r="M115" s="17">
        <v>123.77119635602</v>
      </c>
      <c r="N115" s="16">
        <v>40783.042785770798</v>
      </c>
    </row>
    <row r="116" spans="1:14" hidden="1" x14ac:dyDescent="0.3">
      <c r="A116" t="s">
        <v>3789</v>
      </c>
      <c r="B116" t="s">
        <v>3790</v>
      </c>
      <c r="C116">
        <v>2028</v>
      </c>
      <c r="D116">
        <v>6</v>
      </c>
      <c r="E116" s="35">
        <v>21256.015958398599</v>
      </c>
      <c r="F116" s="17">
        <v>20333.6640900108</v>
      </c>
      <c r="G116" s="17">
        <v>3423.3730550756</v>
      </c>
      <c r="H116" s="17">
        <v>140.854884326194</v>
      </c>
      <c r="I116" s="16">
        <v>45153.907987811101</v>
      </c>
      <c r="J116" s="35">
        <v>21394.602332566901</v>
      </c>
      <c r="K116" s="17">
        <v>20569.8453456514</v>
      </c>
      <c r="L116" s="17">
        <v>3507.30030677587</v>
      </c>
      <c r="M116" s="17">
        <v>172.816518275455</v>
      </c>
      <c r="N116" s="16">
        <v>45644.564503269597</v>
      </c>
    </row>
    <row r="117" spans="1:14" hidden="1" x14ac:dyDescent="0.3">
      <c r="A117" t="s">
        <v>3789</v>
      </c>
      <c r="B117" t="s">
        <v>3790</v>
      </c>
      <c r="C117">
        <v>2028</v>
      </c>
      <c r="D117">
        <v>7</v>
      </c>
      <c r="E117" s="35">
        <v>21724.966312839999</v>
      </c>
      <c r="F117" s="17">
        <v>22399.142392764101</v>
      </c>
      <c r="G117" s="17">
        <v>3625.7952559953501</v>
      </c>
      <c r="H117" s="17">
        <v>162.65280517927599</v>
      </c>
      <c r="I117" s="16">
        <v>47912.556766778704</v>
      </c>
      <c r="J117" s="35">
        <v>21760.640559641201</v>
      </c>
      <c r="K117" s="17">
        <v>22399.142392764101</v>
      </c>
      <c r="L117" s="17">
        <v>3713.02086972911</v>
      </c>
      <c r="M117" s="17">
        <v>167.73033674306899</v>
      </c>
      <c r="N117" s="16">
        <v>48040.534158877497</v>
      </c>
    </row>
    <row r="118" spans="1:14" hidden="1" x14ac:dyDescent="0.3">
      <c r="A118" t="s">
        <v>3789</v>
      </c>
      <c r="B118" t="s">
        <v>3790</v>
      </c>
      <c r="C118">
        <v>2028</v>
      </c>
      <c r="D118">
        <v>8</v>
      </c>
      <c r="E118" s="35">
        <v>21525.3967785038</v>
      </c>
      <c r="F118" s="17">
        <v>22926.3953169585</v>
      </c>
      <c r="G118" s="17">
        <v>4113.7999929212401</v>
      </c>
      <c r="H118" s="17">
        <v>145.56046724051001</v>
      </c>
      <c r="I118" s="16">
        <v>48711.152555624103</v>
      </c>
      <c r="J118" s="35">
        <v>21525.3967785038</v>
      </c>
      <c r="K118" s="17">
        <v>24011.3078251435</v>
      </c>
      <c r="L118" s="17">
        <v>4173.3616738062901</v>
      </c>
      <c r="M118" s="17">
        <v>158.448920443324</v>
      </c>
      <c r="N118" s="16">
        <v>49868.515197896901</v>
      </c>
    </row>
    <row r="119" spans="1:14" hidden="1" x14ac:dyDescent="0.3">
      <c r="A119" t="s">
        <v>3789</v>
      </c>
      <c r="B119" t="s">
        <v>3790</v>
      </c>
      <c r="C119">
        <v>2028</v>
      </c>
      <c r="D119">
        <v>9</v>
      </c>
      <c r="E119" s="35">
        <v>20493.4251282146</v>
      </c>
      <c r="F119" s="17">
        <v>24375.192033186599</v>
      </c>
      <c r="G119" s="17">
        <v>4307.3618527915196</v>
      </c>
      <c r="H119" s="17">
        <v>137.22189751734601</v>
      </c>
      <c r="I119" s="16">
        <v>49313.200911710002</v>
      </c>
      <c r="J119" s="35">
        <v>20493.4251282146</v>
      </c>
      <c r="K119" s="17">
        <v>24769.497736510901</v>
      </c>
      <c r="L119" s="17">
        <v>4507.3117150321204</v>
      </c>
      <c r="M119" s="17">
        <v>146.71956303190399</v>
      </c>
      <c r="N119" s="16">
        <v>49916.954142789502</v>
      </c>
    </row>
    <row r="120" spans="1:14" hidden="1" x14ac:dyDescent="0.3">
      <c r="A120" t="s">
        <v>3789</v>
      </c>
      <c r="B120" t="s">
        <v>3790</v>
      </c>
      <c r="C120">
        <v>2028</v>
      </c>
      <c r="D120">
        <v>10</v>
      </c>
      <c r="E120" s="35">
        <v>17969.503518040201</v>
      </c>
      <c r="F120" s="17">
        <v>19953.366588280602</v>
      </c>
      <c r="G120" s="17">
        <v>3735.8333585546702</v>
      </c>
      <c r="H120" s="17">
        <v>85.841084077938405</v>
      </c>
      <c r="I120" s="16">
        <v>41744.544548953403</v>
      </c>
      <c r="J120" s="35">
        <v>17969.503518040201</v>
      </c>
      <c r="K120" s="17">
        <v>20286.6446214731</v>
      </c>
      <c r="L120" s="17">
        <v>3843.7465956262499</v>
      </c>
      <c r="M120" s="17">
        <v>105.459212845712</v>
      </c>
      <c r="N120" s="16">
        <v>42205.353947985299</v>
      </c>
    </row>
    <row r="121" spans="1:14" hidden="1" x14ac:dyDescent="0.3">
      <c r="A121" t="s">
        <v>3789</v>
      </c>
      <c r="B121" t="s">
        <v>3790</v>
      </c>
      <c r="C121">
        <v>2028</v>
      </c>
      <c r="D121">
        <v>11</v>
      </c>
      <c r="E121" s="35">
        <v>15456.9957843171</v>
      </c>
      <c r="F121" s="17">
        <v>16359.625373452</v>
      </c>
      <c r="G121" s="17">
        <v>3450.7876748761901</v>
      </c>
      <c r="H121" s="17">
        <v>86.074633229935699</v>
      </c>
      <c r="I121" s="16">
        <v>35353.483465875302</v>
      </c>
      <c r="J121" s="35">
        <v>15890.634058672</v>
      </c>
      <c r="K121" s="17">
        <v>16359.625373452</v>
      </c>
      <c r="L121" s="17">
        <v>3450.7876748761901</v>
      </c>
      <c r="M121" s="17">
        <v>132.69796394347301</v>
      </c>
      <c r="N121" s="16">
        <v>35833.745070943703</v>
      </c>
    </row>
    <row r="122" spans="1:14" hidden="1" x14ac:dyDescent="0.3">
      <c r="A122" t="s">
        <v>3789</v>
      </c>
      <c r="B122" t="s">
        <v>3790</v>
      </c>
      <c r="C122">
        <v>2028</v>
      </c>
      <c r="D122">
        <v>12</v>
      </c>
      <c r="E122" s="35">
        <v>16792.688335610899</v>
      </c>
      <c r="F122" s="17">
        <v>16227.4522785975</v>
      </c>
      <c r="G122" s="17">
        <v>3498.1905753268302</v>
      </c>
      <c r="H122" s="17">
        <v>110.277245351731</v>
      </c>
      <c r="I122" s="16">
        <v>36628.608434886999</v>
      </c>
      <c r="J122" s="35">
        <v>16792.688335610899</v>
      </c>
      <c r="K122" s="17">
        <v>16227.4522785975</v>
      </c>
      <c r="L122" s="17">
        <v>3498.1905753268302</v>
      </c>
      <c r="M122" s="17">
        <v>159.62531617190299</v>
      </c>
      <c r="N122" s="16">
        <v>36677.956505707101</v>
      </c>
    </row>
    <row r="123" spans="1:14" hidden="1" x14ac:dyDescent="0.3">
      <c r="A123" t="s">
        <v>3789</v>
      </c>
      <c r="B123" t="s">
        <v>3790</v>
      </c>
      <c r="C123">
        <v>2029</v>
      </c>
      <c r="D123">
        <v>1</v>
      </c>
      <c r="E123" s="35">
        <v>16611.7387369797</v>
      </c>
      <c r="F123" s="17">
        <v>15797.164262845299</v>
      </c>
      <c r="G123" s="17">
        <v>3436.7963679571699</v>
      </c>
      <c r="H123" s="17">
        <v>102.4302606926</v>
      </c>
      <c r="I123" s="16">
        <v>35948.1296284747</v>
      </c>
      <c r="J123" s="35">
        <v>16611.7387369797</v>
      </c>
      <c r="K123" s="17">
        <v>15797.164262845299</v>
      </c>
      <c r="L123" s="17">
        <v>3463.71559388077</v>
      </c>
      <c r="M123" s="17">
        <v>153.222862038285</v>
      </c>
      <c r="N123" s="16">
        <v>36025.841455743997</v>
      </c>
    </row>
    <row r="124" spans="1:14" hidden="1" x14ac:dyDescent="0.3">
      <c r="A124" t="s">
        <v>3789</v>
      </c>
      <c r="B124" t="s">
        <v>3790</v>
      </c>
      <c r="C124">
        <v>2029</v>
      </c>
      <c r="D124">
        <v>2</v>
      </c>
      <c r="E124" s="35">
        <v>16182.2285837978</v>
      </c>
      <c r="F124" s="17">
        <v>15317.8057386532</v>
      </c>
      <c r="G124" s="17">
        <v>3406.8659006725402</v>
      </c>
      <c r="H124" s="17">
        <v>104.912800983168</v>
      </c>
      <c r="I124" s="16">
        <v>35011.813024106603</v>
      </c>
      <c r="J124" s="35">
        <v>16182.2285837978</v>
      </c>
      <c r="K124" s="17">
        <v>15674.1119580462</v>
      </c>
      <c r="L124" s="17">
        <v>3436.0174064929602</v>
      </c>
      <c r="M124" s="17">
        <v>140.43821204017101</v>
      </c>
      <c r="N124" s="16">
        <v>35432.796160377096</v>
      </c>
    </row>
    <row r="125" spans="1:14" hidden="1" x14ac:dyDescent="0.3">
      <c r="A125" t="s">
        <v>3789</v>
      </c>
      <c r="B125" t="s">
        <v>3790</v>
      </c>
      <c r="C125">
        <v>2029</v>
      </c>
      <c r="D125">
        <v>3</v>
      </c>
      <c r="E125" s="35">
        <v>15564.608227001499</v>
      </c>
      <c r="F125" s="17">
        <v>15375.231742535199</v>
      </c>
      <c r="G125" s="17">
        <v>3212.8796743491498</v>
      </c>
      <c r="H125" s="17">
        <v>83.140836135230202</v>
      </c>
      <c r="I125" s="16">
        <v>34235.860480021103</v>
      </c>
      <c r="J125" s="35">
        <v>15699.4293989773</v>
      </c>
      <c r="K125" s="17">
        <v>15645.9164090288</v>
      </c>
      <c r="L125" s="17">
        <v>3341.3584685391102</v>
      </c>
      <c r="M125" s="17">
        <v>123.017180175354</v>
      </c>
      <c r="N125" s="16">
        <v>34809.721456720501</v>
      </c>
    </row>
    <row r="126" spans="1:14" hidden="1" x14ac:dyDescent="0.3">
      <c r="A126" t="s">
        <v>3789</v>
      </c>
      <c r="B126" t="s">
        <v>3790</v>
      </c>
      <c r="C126">
        <v>2029</v>
      </c>
      <c r="D126">
        <v>4</v>
      </c>
      <c r="E126" s="35">
        <v>16566.404078588199</v>
      </c>
      <c r="F126" s="17">
        <v>17213.0351708405</v>
      </c>
      <c r="G126" s="17">
        <v>3322.0837397372502</v>
      </c>
      <c r="H126" s="17">
        <v>81.082144186954807</v>
      </c>
      <c r="I126" s="16">
        <v>37182.605133352903</v>
      </c>
      <c r="J126" s="35">
        <v>16566.404078588199</v>
      </c>
      <c r="K126" s="17">
        <v>17213.0351708405</v>
      </c>
      <c r="L126" s="17">
        <v>3322.0837397372502</v>
      </c>
      <c r="M126" s="17">
        <v>91.315054165147103</v>
      </c>
      <c r="N126" s="16">
        <v>37192.838043331103</v>
      </c>
    </row>
    <row r="127" spans="1:14" hidden="1" x14ac:dyDescent="0.3">
      <c r="A127" t="s">
        <v>3789</v>
      </c>
      <c r="B127" t="s">
        <v>3790</v>
      </c>
      <c r="C127">
        <v>2029</v>
      </c>
      <c r="D127">
        <v>5</v>
      </c>
      <c r="E127" s="35">
        <v>19025.0164604407</v>
      </c>
      <c r="F127" s="17">
        <v>18369.084615807398</v>
      </c>
      <c r="G127" s="17">
        <v>3473.9119675611701</v>
      </c>
      <c r="H127" s="17">
        <v>121.226637178324</v>
      </c>
      <c r="I127" s="16">
        <v>40989.239680987601</v>
      </c>
      <c r="J127" s="35">
        <v>19025.0164604407</v>
      </c>
      <c r="K127" s="17">
        <v>18566.086506293301</v>
      </c>
      <c r="L127" s="17">
        <v>3542.44872984527</v>
      </c>
      <c r="M127" s="17">
        <v>125.344021074875</v>
      </c>
      <c r="N127" s="16">
        <v>41258.895717654101</v>
      </c>
    </row>
    <row r="128" spans="1:14" hidden="1" x14ac:dyDescent="0.3">
      <c r="A128" t="s">
        <v>3789</v>
      </c>
      <c r="B128" t="s">
        <v>3790</v>
      </c>
      <c r="C128">
        <v>2029</v>
      </c>
      <c r="D128">
        <v>6</v>
      </c>
      <c r="E128" s="35">
        <v>21446.6042296411</v>
      </c>
      <c r="F128" s="17">
        <v>20464.949153882899</v>
      </c>
      <c r="G128" s="17">
        <v>3445.8356794309402</v>
      </c>
      <c r="H128" s="17">
        <v>142.626653480985</v>
      </c>
      <c r="I128" s="16">
        <v>45500.015716435999</v>
      </c>
      <c r="J128" s="35">
        <v>21551.8706028827</v>
      </c>
      <c r="K128" s="17">
        <v>20700.832866470599</v>
      </c>
      <c r="L128" s="17">
        <v>3548.5242682271601</v>
      </c>
      <c r="M128" s="17">
        <v>174.986176920053</v>
      </c>
      <c r="N128" s="16">
        <v>45976.213914500499</v>
      </c>
    </row>
    <row r="129" spans="1:14" hidden="1" x14ac:dyDescent="0.3">
      <c r="A129" t="s">
        <v>3789</v>
      </c>
      <c r="B129" t="s">
        <v>3790</v>
      </c>
      <c r="C129">
        <v>2029</v>
      </c>
      <c r="D129">
        <v>7</v>
      </c>
      <c r="E129" s="35">
        <v>21869.382964043099</v>
      </c>
      <c r="F129" s="17">
        <v>22575.3609453227</v>
      </c>
      <c r="G129" s="17">
        <v>3646.4243245111602</v>
      </c>
      <c r="H129" s="17">
        <v>166.06806179958301</v>
      </c>
      <c r="I129" s="16">
        <v>48257.236295676499</v>
      </c>
      <c r="J129" s="35">
        <v>21887.558966602999</v>
      </c>
      <c r="K129" s="17">
        <v>22575.3609453227</v>
      </c>
      <c r="L129" s="17">
        <v>3739.19868880678</v>
      </c>
      <c r="M129" s="17">
        <v>171.45699072300999</v>
      </c>
      <c r="N129" s="16">
        <v>48373.575591455497</v>
      </c>
    </row>
    <row r="130" spans="1:14" hidden="1" x14ac:dyDescent="0.3">
      <c r="A130" t="s">
        <v>3789</v>
      </c>
      <c r="B130" t="s">
        <v>3790</v>
      </c>
      <c r="C130">
        <v>2029</v>
      </c>
      <c r="D130">
        <v>8</v>
      </c>
      <c r="E130" s="35">
        <v>21707.516494515399</v>
      </c>
      <c r="F130" s="17">
        <v>23132.297500868201</v>
      </c>
      <c r="G130" s="17">
        <v>4143.6222989583703</v>
      </c>
      <c r="H130" s="17">
        <v>147.34088504321201</v>
      </c>
      <c r="I130" s="16">
        <v>49130.777179385099</v>
      </c>
      <c r="J130" s="35">
        <v>21707.516494515399</v>
      </c>
      <c r="K130" s="17">
        <v>24143.814158976002</v>
      </c>
      <c r="L130" s="17">
        <v>4206.4122675630397</v>
      </c>
      <c r="M130" s="17">
        <v>161.405730034371</v>
      </c>
      <c r="N130" s="16">
        <v>50219.148651088799</v>
      </c>
    </row>
    <row r="131" spans="1:14" hidden="1" x14ac:dyDescent="0.3">
      <c r="A131" t="s">
        <v>3789</v>
      </c>
      <c r="B131" t="s">
        <v>3790</v>
      </c>
      <c r="C131">
        <v>2029</v>
      </c>
      <c r="D131">
        <v>9</v>
      </c>
      <c r="E131" s="35">
        <v>20596.491012786701</v>
      </c>
      <c r="F131" s="17">
        <v>24526.811398621299</v>
      </c>
      <c r="G131" s="17">
        <v>4447.10733906736</v>
      </c>
      <c r="H131" s="17">
        <v>132.220744179408</v>
      </c>
      <c r="I131" s="16">
        <v>49702.630494654702</v>
      </c>
      <c r="J131" s="35">
        <v>20606.062642610701</v>
      </c>
      <c r="K131" s="17">
        <v>24930.373719724299</v>
      </c>
      <c r="L131" s="17">
        <v>4542.4866689063001</v>
      </c>
      <c r="M131" s="17">
        <v>148.560530273073</v>
      </c>
      <c r="N131" s="16">
        <v>50227.483561514302</v>
      </c>
    </row>
    <row r="132" spans="1:14" hidden="1" x14ac:dyDescent="0.3">
      <c r="A132" t="s">
        <v>3789</v>
      </c>
      <c r="B132" t="s">
        <v>3790</v>
      </c>
      <c r="C132">
        <v>2029</v>
      </c>
      <c r="D132">
        <v>10</v>
      </c>
      <c r="E132" s="35">
        <v>18211.1090657067</v>
      </c>
      <c r="F132" s="17">
        <v>20123.404429015402</v>
      </c>
      <c r="G132" s="17">
        <v>3764.24328132659</v>
      </c>
      <c r="H132" s="17">
        <v>86.903571418842702</v>
      </c>
      <c r="I132" s="16">
        <v>42185.660347467601</v>
      </c>
      <c r="J132" s="35">
        <v>18211.1090657067</v>
      </c>
      <c r="K132" s="17">
        <v>20375.651598494402</v>
      </c>
      <c r="L132" s="17">
        <v>3874.1854310592998</v>
      </c>
      <c r="M132" s="17">
        <v>106.703343980197</v>
      </c>
      <c r="N132" s="16">
        <v>42567.649439240602</v>
      </c>
    </row>
    <row r="133" spans="1:14" hidden="1" x14ac:dyDescent="0.3">
      <c r="A133" t="s">
        <v>3789</v>
      </c>
      <c r="B133" t="s">
        <v>3790</v>
      </c>
      <c r="C133">
        <v>2029</v>
      </c>
      <c r="D133">
        <v>11</v>
      </c>
      <c r="E133" s="35">
        <v>15658.2845922858</v>
      </c>
      <c r="F133" s="17">
        <v>16546.261467844699</v>
      </c>
      <c r="G133" s="17">
        <v>3484.2970329433401</v>
      </c>
      <c r="H133" s="17">
        <v>87.1284705392425</v>
      </c>
      <c r="I133" s="16">
        <v>35775.971563612999</v>
      </c>
      <c r="J133" s="35">
        <v>16098.073558349501</v>
      </c>
      <c r="K133" s="17">
        <v>16546.261467844699</v>
      </c>
      <c r="L133" s="17">
        <v>3484.2970329433401</v>
      </c>
      <c r="M133" s="17">
        <v>134.36593578937601</v>
      </c>
      <c r="N133" s="16">
        <v>36262.997994926904</v>
      </c>
    </row>
    <row r="134" spans="1:14" hidden="1" x14ac:dyDescent="0.3">
      <c r="A134" t="s">
        <v>3789</v>
      </c>
      <c r="B134" t="s">
        <v>3790</v>
      </c>
      <c r="C134">
        <v>2029</v>
      </c>
      <c r="D134">
        <v>12</v>
      </c>
      <c r="E134" s="35">
        <v>16987.889141300799</v>
      </c>
      <c r="F134" s="17">
        <v>16424.365109857801</v>
      </c>
      <c r="G134" s="17">
        <v>3529.7210856612901</v>
      </c>
      <c r="H134" s="17">
        <v>111.633824696655</v>
      </c>
      <c r="I134" s="16">
        <v>37053.609161516499</v>
      </c>
      <c r="J134" s="35">
        <v>16987.889141300799</v>
      </c>
      <c r="K134" s="17">
        <v>16424.365109857801</v>
      </c>
      <c r="L134" s="17">
        <v>3529.7210856612901</v>
      </c>
      <c r="M134" s="17">
        <v>162.339926380647</v>
      </c>
      <c r="N134" s="16">
        <v>37104.3152632005</v>
      </c>
    </row>
    <row r="135" spans="1:14" hidden="1" x14ac:dyDescent="0.3">
      <c r="A135" t="s">
        <v>3789</v>
      </c>
      <c r="B135" t="s">
        <v>3790</v>
      </c>
      <c r="C135">
        <v>2030</v>
      </c>
      <c r="D135">
        <v>1</v>
      </c>
      <c r="E135" s="35">
        <v>16817.640231401201</v>
      </c>
      <c r="F135" s="17">
        <v>15953.485925163901</v>
      </c>
      <c r="G135" s="17">
        <v>3466.0915485892301</v>
      </c>
      <c r="H135" s="17">
        <v>103.74915626145599</v>
      </c>
      <c r="I135" s="16">
        <v>36340.9668614158</v>
      </c>
      <c r="J135" s="35">
        <v>16817.640231401201</v>
      </c>
      <c r="K135" s="17">
        <v>15953.485925163901</v>
      </c>
      <c r="L135" s="17">
        <v>3496.0740773819298</v>
      </c>
      <c r="M135" s="17">
        <v>155.56245823865899</v>
      </c>
      <c r="N135" s="16">
        <v>36422.762692185701</v>
      </c>
    </row>
    <row r="136" spans="1:14" hidden="1" x14ac:dyDescent="0.3">
      <c r="A136" t="s">
        <v>3789</v>
      </c>
      <c r="B136" t="s">
        <v>3790</v>
      </c>
      <c r="C136">
        <v>2030</v>
      </c>
      <c r="D136">
        <v>2</v>
      </c>
      <c r="E136" s="35">
        <v>16377.8663689929</v>
      </c>
      <c r="F136" s="17">
        <v>15475.0970484065</v>
      </c>
      <c r="G136" s="17">
        <v>3437.8594929936398</v>
      </c>
      <c r="H136" s="17">
        <v>106.266296641317</v>
      </c>
      <c r="I136" s="16">
        <v>35397.089207034398</v>
      </c>
      <c r="J136" s="35">
        <v>16377.8663689929</v>
      </c>
      <c r="K136" s="17">
        <v>15810.884180670801</v>
      </c>
      <c r="L136" s="17">
        <v>3465.94407011867</v>
      </c>
      <c r="M136" s="17">
        <v>142.46640828983001</v>
      </c>
      <c r="N136" s="16">
        <v>35797.161028072202</v>
      </c>
    </row>
    <row r="137" spans="1:14" hidden="1" x14ac:dyDescent="0.3">
      <c r="A137" t="s">
        <v>3789</v>
      </c>
      <c r="B137" t="s">
        <v>3790</v>
      </c>
      <c r="C137">
        <v>2030</v>
      </c>
      <c r="D137">
        <v>3</v>
      </c>
      <c r="E137" s="35">
        <v>15781.82543178</v>
      </c>
      <c r="F137" s="17">
        <v>15532.3230204802</v>
      </c>
      <c r="G137" s="17">
        <v>3248.3543498275299</v>
      </c>
      <c r="H137" s="17">
        <v>84.226180875387598</v>
      </c>
      <c r="I137" s="16">
        <v>34646.728982963097</v>
      </c>
      <c r="J137" s="35">
        <v>15913.4644983997</v>
      </c>
      <c r="K137" s="17">
        <v>15795.7647520424</v>
      </c>
      <c r="L137" s="17">
        <v>3372.6179356688199</v>
      </c>
      <c r="M137" s="17">
        <v>124.785875862217</v>
      </c>
      <c r="N137" s="16">
        <v>35206.633061973203</v>
      </c>
    </row>
    <row r="138" spans="1:14" hidden="1" x14ac:dyDescent="0.3">
      <c r="A138" t="s">
        <v>3789</v>
      </c>
      <c r="B138" t="s">
        <v>3790</v>
      </c>
      <c r="C138">
        <v>2030</v>
      </c>
      <c r="D138">
        <v>4</v>
      </c>
      <c r="E138" s="35">
        <v>16781.699017626499</v>
      </c>
      <c r="F138" s="17">
        <v>17381.6718721658</v>
      </c>
      <c r="G138" s="17">
        <v>3357.29833510155</v>
      </c>
      <c r="H138" s="17">
        <v>82.141538842581895</v>
      </c>
      <c r="I138" s="16">
        <v>37602.810763736401</v>
      </c>
      <c r="J138" s="35">
        <v>16781.699017626499</v>
      </c>
      <c r="K138" s="17">
        <v>17381.6718721658</v>
      </c>
      <c r="L138" s="17">
        <v>3357.29833510155</v>
      </c>
      <c r="M138" s="17">
        <v>92.504199238022593</v>
      </c>
      <c r="N138" s="16">
        <v>37613.173424131797</v>
      </c>
    </row>
    <row r="139" spans="1:14" hidden="1" x14ac:dyDescent="0.3">
      <c r="A139" t="s">
        <v>3789</v>
      </c>
      <c r="B139" t="s">
        <v>3790</v>
      </c>
      <c r="C139">
        <v>2030</v>
      </c>
      <c r="D139">
        <v>5</v>
      </c>
      <c r="E139" s="35">
        <v>19284.3412626424</v>
      </c>
      <c r="F139" s="17">
        <v>18544.823390826201</v>
      </c>
      <c r="G139" s="17">
        <v>3506.2596421486301</v>
      </c>
      <c r="H139" s="17">
        <v>122.91748300293899</v>
      </c>
      <c r="I139" s="16">
        <v>41458.341778620197</v>
      </c>
      <c r="J139" s="35">
        <v>19284.3412626424</v>
      </c>
      <c r="K139" s="17">
        <v>18741.600835268098</v>
      </c>
      <c r="L139" s="17">
        <v>3579.6265411598201</v>
      </c>
      <c r="M139" s="17">
        <v>127.078117101609</v>
      </c>
      <c r="N139" s="16">
        <v>41732.646756171998</v>
      </c>
    </row>
    <row r="140" spans="1:14" hidden="1" x14ac:dyDescent="0.3">
      <c r="A140" t="s">
        <v>3789</v>
      </c>
      <c r="B140" t="s">
        <v>3790</v>
      </c>
      <c r="C140">
        <v>2030</v>
      </c>
      <c r="D140">
        <v>6</v>
      </c>
      <c r="E140" s="35">
        <v>21619.0873953675</v>
      </c>
      <c r="F140" s="17">
        <v>20681.299873990902</v>
      </c>
      <c r="G140" s="17">
        <v>3467.1316529933902</v>
      </c>
      <c r="H140" s="17">
        <v>144.516450454872</v>
      </c>
      <c r="I140" s="16">
        <v>45912.035372806698</v>
      </c>
      <c r="J140" s="35">
        <v>21769.2914715847</v>
      </c>
      <c r="K140" s="17">
        <v>20887.555229466001</v>
      </c>
      <c r="L140" s="17">
        <v>3583.2549312279598</v>
      </c>
      <c r="M140" s="17">
        <v>177.23062542612101</v>
      </c>
      <c r="N140" s="16">
        <v>46417.332257704802</v>
      </c>
    </row>
    <row r="141" spans="1:14" hidden="1" x14ac:dyDescent="0.3">
      <c r="A141" t="s">
        <v>3789</v>
      </c>
      <c r="B141" t="s">
        <v>3790</v>
      </c>
      <c r="C141">
        <v>2030</v>
      </c>
      <c r="D141">
        <v>7</v>
      </c>
      <c r="E141" s="35">
        <v>22022.912575242699</v>
      </c>
      <c r="F141" s="17">
        <v>22835.560252020001</v>
      </c>
      <c r="G141" s="17">
        <v>3667.0055484341701</v>
      </c>
      <c r="H141" s="17">
        <v>168.20005993960999</v>
      </c>
      <c r="I141" s="16">
        <v>48693.678435636502</v>
      </c>
      <c r="J141" s="35">
        <v>22090.978982867298</v>
      </c>
      <c r="K141" s="17">
        <v>22835.560252020001</v>
      </c>
      <c r="L141" s="17">
        <v>3778.27397450337</v>
      </c>
      <c r="M141" s="17">
        <v>173.64953911250501</v>
      </c>
      <c r="N141" s="16">
        <v>48878.462748503203</v>
      </c>
    </row>
    <row r="142" spans="1:14" hidden="1" x14ac:dyDescent="0.3">
      <c r="A142" t="s">
        <v>3789</v>
      </c>
      <c r="B142" t="s">
        <v>3790</v>
      </c>
      <c r="C142">
        <v>2030</v>
      </c>
      <c r="D142">
        <v>8</v>
      </c>
      <c r="E142" s="35">
        <v>21899.3593255702</v>
      </c>
      <c r="F142" s="17">
        <v>23381.740620048098</v>
      </c>
      <c r="G142" s="17">
        <v>4171.5780932534999</v>
      </c>
      <c r="H142" s="17">
        <v>149.30853214024199</v>
      </c>
      <c r="I142" s="16">
        <v>49601.986571011999</v>
      </c>
      <c r="J142" s="35">
        <v>21899.3593255702</v>
      </c>
      <c r="K142" s="17">
        <v>24274.833311571201</v>
      </c>
      <c r="L142" s="17">
        <v>4242.6408896111298</v>
      </c>
      <c r="M142" s="17">
        <v>164.16052537811501</v>
      </c>
      <c r="N142" s="16">
        <v>50580.994052130598</v>
      </c>
    </row>
    <row r="143" spans="1:14" hidden="1" x14ac:dyDescent="0.3">
      <c r="A143" t="s">
        <v>3789</v>
      </c>
      <c r="B143" t="s">
        <v>3790</v>
      </c>
      <c r="C143">
        <v>2030</v>
      </c>
      <c r="D143">
        <v>9</v>
      </c>
      <c r="E143" s="35">
        <v>20801.9080606686</v>
      </c>
      <c r="F143" s="17">
        <v>24856.889474658201</v>
      </c>
      <c r="G143" s="17">
        <v>4480.7650224544204</v>
      </c>
      <c r="H143" s="17">
        <v>134.24028972884199</v>
      </c>
      <c r="I143" s="16">
        <v>50273.802847510102</v>
      </c>
      <c r="J143" s="35">
        <v>20801.9080606686</v>
      </c>
      <c r="K143" s="17">
        <v>25093.676834925602</v>
      </c>
      <c r="L143" s="17">
        <v>4575.6875547044101</v>
      </c>
      <c r="M143" s="17">
        <v>150.56277734670201</v>
      </c>
      <c r="N143" s="16">
        <v>50621.835227645301</v>
      </c>
    </row>
    <row r="144" spans="1:14" hidden="1" x14ac:dyDescent="0.3">
      <c r="A144" t="s">
        <v>3789</v>
      </c>
      <c r="B144" t="s">
        <v>3790</v>
      </c>
      <c r="C144">
        <v>2030</v>
      </c>
      <c r="D144">
        <v>10</v>
      </c>
      <c r="E144" s="35">
        <v>18496.966597294799</v>
      </c>
      <c r="F144" s="17">
        <v>20366.473273455798</v>
      </c>
      <c r="G144" s="17">
        <v>3794.3566998830502</v>
      </c>
      <c r="H144" s="17">
        <v>88.014866395590403</v>
      </c>
      <c r="I144" s="16">
        <v>42745.811437029297</v>
      </c>
      <c r="J144" s="35">
        <v>18496.966597294799</v>
      </c>
      <c r="K144" s="17">
        <v>20637.885646002102</v>
      </c>
      <c r="L144" s="17">
        <v>3905.1754949082801</v>
      </c>
      <c r="M144" s="17">
        <v>108.030889897302</v>
      </c>
      <c r="N144" s="16">
        <v>43148.058628102503</v>
      </c>
    </row>
    <row r="145" spans="1:14" hidden="1" x14ac:dyDescent="0.3">
      <c r="A145" t="s">
        <v>3789</v>
      </c>
      <c r="B145" t="s">
        <v>3790</v>
      </c>
      <c r="C145">
        <v>2030</v>
      </c>
      <c r="D145">
        <v>11</v>
      </c>
      <c r="E145" s="35">
        <v>15853.0478780761</v>
      </c>
      <c r="F145" s="17">
        <v>16675.653027523102</v>
      </c>
      <c r="G145" s="17">
        <v>3514.5313922988698</v>
      </c>
      <c r="H145" s="17">
        <v>88.239765536059096</v>
      </c>
      <c r="I145" s="16">
        <v>36131.472063434099</v>
      </c>
      <c r="J145" s="35">
        <v>16325.2475160305</v>
      </c>
      <c r="K145" s="17">
        <v>16675.653027523102</v>
      </c>
      <c r="L145" s="17">
        <v>3514.5313922988698</v>
      </c>
      <c r="M145" s="17">
        <v>136.38548153023501</v>
      </c>
      <c r="N145" s="16">
        <v>36651.817417382699</v>
      </c>
    </row>
    <row r="146" spans="1:14" hidden="1" x14ac:dyDescent="0.3">
      <c r="A146" t="s">
        <v>3789</v>
      </c>
      <c r="B146" t="s">
        <v>3790</v>
      </c>
      <c r="C146">
        <v>2030</v>
      </c>
      <c r="D146">
        <v>12</v>
      </c>
      <c r="E146" s="35">
        <v>17195.3125640734</v>
      </c>
      <c r="F146" s="17">
        <v>16549.547176365701</v>
      </c>
      <c r="G146" s="17">
        <v>3559.0004686377501</v>
      </c>
      <c r="H146" s="17">
        <v>113.091120557846</v>
      </c>
      <c r="I146" s="16">
        <v>37416.9513296347</v>
      </c>
      <c r="J146" s="35">
        <v>17195.3125640734</v>
      </c>
      <c r="K146" s="17">
        <v>16549.547176365701</v>
      </c>
      <c r="L146" s="17">
        <v>3559.0004686377501</v>
      </c>
      <c r="M146" s="17">
        <v>165.21582134492999</v>
      </c>
      <c r="N146" s="16">
        <v>37469.076030421798</v>
      </c>
    </row>
    <row r="147" spans="1:14" hidden="1" x14ac:dyDescent="0.3">
      <c r="A147" t="s">
        <v>3791</v>
      </c>
      <c r="B147" t="s">
        <v>3790</v>
      </c>
      <c r="C147">
        <v>2019</v>
      </c>
      <c r="D147">
        <v>1</v>
      </c>
      <c r="E147" s="35">
        <v>14411.986089698699</v>
      </c>
      <c r="F147" s="17">
        <v>14126.154215479901</v>
      </c>
      <c r="G147" s="17">
        <v>3086.4239127772598</v>
      </c>
      <c r="H147" s="17">
        <v>77.719255361076904</v>
      </c>
      <c r="I147" s="16">
        <v>31702.283473316998</v>
      </c>
      <c r="J147" s="35">
        <v>14411.986089698699</v>
      </c>
      <c r="K147" s="17">
        <v>14126.154215479901</v>
      </c>
      <c r="L147" s="17">
        <v>3111.6921351741598</v>
      </c>
      <c r="M147" s="17">
        <v>117.058429280593</v>
      </c>
      <c r="N147" s="16">
        <v>31766.8908696334</v>
      </c>
    </row>
    <row r="148" spans="1:14" hidden="1" x14ac:dyDescent="0.3">
      <c r="A148" t="s">
        <v>3791</v>
      </c>
      <c r="B148" t="s">
        <v>3790</v>
      </c>
      <c r="C148">
        <v>2019</v>
      </c>
      <c r="D148">
        <v>2</v>
      </c>
      <c r="E148" s="35">
        <v>13985.771201391301</v>
      </c>
      <c r="F148" s="17">
        <v>13663.0482743637</v>
      </c>
      <c r="G148" s="17">
        <v>3062.2753403486299</v>
      </c>
      <c r="H148" s="17">
        <v>79.632673458902502</v>
      </c>
      <c r="I148" s="16">
        <v>30790.727489562501</v>
      </c>
      <c r="J148" s="35">
        <v>13985.771201391301</v>
      </c>
      <c r="K148" s="17">
        <v>13991.583254588701</v>
      </c>
      <c r="L148" s="17">
        <v>3093.10099960055</v>
      </c>
      <c r="M148" s="17">
        <v>107.113921460242</v>
      </c>
      <c r="N148" s="16">
        <v>31177.5693770408</v>
      </c>
    </row>
    <row r="149" spans="1:14" hidden="1" x14ac:dyDescent="0.3">
      <c r="A149" t="s">
        <v>3791</v>
      </c>
      <c r="B149" t="s">
        <v>3790</v>
      </c>
      <c r="C149">
        <v>2019</v>
      </c>
      <c r="D149">
        <v>3</v>
      </c>
      <c r="E149" s="35">
        <v>13017.3664614953</v>
      </c>
      <c r="F149" s="17">
        <v>13835.567558140299</v>
      </c>
      <c r="G149" s="17">
        <v>2913.4062858347402</v>
      </c>
      <c r="H149" s="17">
        <v>58.242765640548797</v>
      </c>
      <c r="I149" s="16">
        <v>29824.583071110901</v>
      </c>
      <c r="J149" s="35">
        <v>13388.153504624201</v>
      </c>
      <c r="K149" s="17">
        <v>13944.996315669599</v>
      </c>
      <c r="L149" s="17">
        <v>2986.67139816794</v>
      </c>
      <c r="M149" s="17">
        <v>93.693663333749697</v>
      </c>
      <c r="N149" s="16">
        <v>30413.514881795501</v>
      </c>
    </row>
    <row r="150" spans="1:14" hidden="1" x14ac:dyDescent="0.3">
      <c r="A150" t="s">
        <v>3791</v>
      </c>
      <c r="B150" t="s">
        <v>3790</v>
      </c>
      <c r="C150">
        <v>2019</v>
      </c>
      <c r="D150">
        <v>4</v>
      </c>
      <c r="E150" s="35">
        <v>14112.584780045599</v>
      </c>
      <c r="F150" s="17">
        <v>15300.712249673899</v>
      </c>
      <c r="G150" s="17">
        <v>2929.7813236853499</v>
      </c>
      <c r="H150" s="17">
        <v>61.323544320992902</v>
      </c>
      <c r="I150" s="16">
        <v>32404.401897725798</v>
      </c>
      <c r="J150" s="35">
        <v>14112.584780045599</v>
      </c>
      <c r="K150" s="17">
        <v>15499.2833227757</v>
      </c>
      <c r="L150" s="17">
        <v>2929.7813236853499</v>
      </c>
      <c r="M150" s="17">
        <v>69.187868246001102</v>
      </c>
      <c r="N150" s="16">
        <v>32610.837294752699</v>
      </c>
    </row>
    <row r="151" spans="1:14" hidden="1" x14ac:dyDescent="0.3">
      <c r="A151" t="s">
        <v>3791</v>
      </c>
      <c r="B151" t="s">
        <v>3790</v>
      </c>
      <c r="C151">
        <v>2019</v>
      </c>
      <c r="D151">
        <v>5</v>
      </c>
      <c r="E151" s="35">
        <v>16819.579504143301</v>
      </c>
      <c r="F151" s="17">
        <v>16906.110912416701</v>
      </c>
      <c r="G151" s="17">
        <v>3078.0240886217698</v>
      </c>
      <c r="H151" s="17">
        <v>94.782029591228493</v>
      </c>
      <c r="I151" s="16">
        <v>36898.496534772901</v>
      </c>
      <c r="J151" s="35">
        <v>16819.579504143301</v>
      </c>
      <c r="K151" s="17">
        <v>17087.936251417399</v>
      </c>
      <c r="L151" s="17">
        <v>3118.8747202670602</v>
      </c>
      <c r="M151" s="17">
        <v>95.431538486820699</v>
      </c>
      <c r="N151" s="16">
        <v>37121.822014314603</v>
      </c>
    </row>
    <row r="152" spans="1:14" hidden="1" x14ac:dyDescent="0.3">
      <c r="A152" t="s">
        <v>3791</v>
      </c>
      <c r="B152" t="s">
        <v>3790</v>
      </c>
      <c r="C152">
        <v>2019</v>
      </c>
      <c r="D152">
        <v>6</v>
      </c>
      <c r="E152" s="35">
        <v>19375.5668333756</v>
      </c>
      <c r="F152" s="17">
        <v>19434.521129163899</v>
      </c>
      <c r="G152" s="17">
        <v>3088.3268718449099</v>
      </c>
      <c r="H152" s="17">
        <v>113.14382161256501</v>
      </c>
      <c r="I152" s="16">
        <v>42011.558655997003</v>
      </c>
      <c r="J152" s="35">
        <v>19704.589790300099</v>
      </c>
      <c r="K152" s="17">
        <v>19464.0427064211</v>
      </c>
      <c r="L152" s="17">
        <v>3248.6653431066202</v>
      </c>
      <c r="M152" s="17">
        <v>133.498026056866</v>
      </c>
      <c r="N152" s="16">
        <v>42550.795865884698</v>
      </c>
    </row>
    <row r="153" spans="1:14" hidden="1" x14ac:dyDescent="0.3">
      <c r="A153" t="s">
        <v>3791</v>
      </c>
      <c r="B153" t="s">
        <v>3790</v>
      </c>
      <c r="C153">
        <v>2019</v>
      </c>
      <c r="D153">
        <v>7</v>
      </c>
      <c r="E153" s="35">
        <v>20779</v>
      </c>
      <c r="F153" s="17">
        <v>21362.950187953698</v>
      </c>
      <c r="G153" s="17">
        <v>3500.4283371886199</v>
      </c>
      <c r="H153" s="17">
        <v>128.732035106777</v>
      </c>
      <c r="I153" s="16">
        <v>45771.110560249101</v>
      </c>
      <c r="J153" s="35">
        <v>20779</v>
      </c>
      <c r="K153" s="17">
        <v>21415.589064460699</v>
      </c>
      <c r="L153" s="17">
        <v>3500.4283371886199</v>
      </c>
      <c r="M153" s="17">
        <v>130.78588756040699</v>
      </c>
      <c r="N153" s="16">
        <v>45825.803289209704</v>
      </c>
    </row>
    <row r="154" spans="1:14" hidden="1" x14ac:dyDescent="0.3">
      <c r="A154" t="s">
        <v>3791</v>
      </c>
      <c r="B154" t="s">
        <v>3790</v>
      </c>
      <c r="C154">
        <v>2019</v>
      </c>
      <c r="D154">
        <v>8</v>
      </c>
      <c r="E154" s="35">
        <v>19940.931166274098</v>
      </c>
      <c r="F154" s="17">
        <v>21945.873754730401</v>
      </c>
      <c r="G154" s="17">
        <v>3849.5354944741998</v>
      </c>
      <c r="H154" s="17">
        <v>114.539388023364</v>
      </c>
      <c r="I154" s="16">
        <v>45850.879803502001</v>
      </c>
      <c r="J154" s="35">
        <v>19985.611541837799</v>
      </c>
      <c r="K154" s="17">
        <v>23045.938678117502</v>
      </c>
      <c r="L154" s="17">
        <v>3877.9012961020298</v>
      </c>
      <c r="M154" s="17">
        <v>123.579849678228</v>
      </c>
      <c r="N154" s="16">
        <v>47033.0313657355</v>
      </c>
    </row>
    <row r="155" spans="1:14" hidden="1" x14ac:dyDescent="0.3">
      <c r="A155" t="s">
        <v>3791</v>
      </c>
      <c r="B155" t="s">
        <v>3790</v>
      </c>
      <c r="C155">
        <v>2019</v>
      </c>
      <c r="D155">
        <v>9</v>
      </c>
      <c r="E155" s="35">
        <v>18972.256864104798</v>
      </c>
      <c r="F155" s="17">
        <v>23052.489841671599</v>
      </c>
      <c r="G155" s="17">
        <v>3982.13017045896</v>
      </c>
      <c r="H155" s="17">
        <v>110.51067744124499</v>
      </c>
      <c r="I155" s="16">
        <v>46117.387553676497</v>
      </c>
      <c r="J155" s="35">
        <v>19031.845332021901</v>
      </c>
      <c r="K155" s="17">
        <v>23636.5664220361</v>
      </c>
      <c r="L155" s="17">
        <v>4194</v>
      </c>
      <c r="M155" s="17">
        <v>113.257924526655</v>
      </c>
      <c r="N155" s="16">
        <v>46975.6696785846</v>
      </c>
    </row>
    <row r="156" spans="1:14" hidden="1" x14ac:dyDescent="0.3">
      <c r="A156" t="s">
        <v>3791</v>
      </c>
      <c r="B156" t="s">
        <v>3790</v>
      </c>
      <c r="C156">
        <v>2019</v>
      </c>
      <c r="D156">
        <v>10</v>
      </c>
      <c r="E156" s="35">
        <v>15151.4657461242</v>
      </c>
      <c r="F156" s="17">
        <v>18721.487899416901</v>
      </c>
      <c r="G156" s="17">
        <v>3460.9926971302498</v>
      </c>
      <c r="H156" s="17">
        <v>65.475134964440301</v>
      </c>
      <c r="I156" s="16">
        <v>37399.421477635799</v>
      </c>
      <c r="J156" s="35">
        <v>15674.855647202299</v>
      </c>
      <c r="K156" s="17">
        <v>18892.5356730081</v>
      </c>
      <c r="L156" s="17">
        <v>3576.5055076523099</v>
      </c>
      <c r="M156" s="17">
        <v>80.975576986275598</v>
      </c>
      <c r="N156" s="16">
        <v>38224.872404848997</v>
      </c>
    </row>
    <row r="157" spans="1:14" hidden="1" x14ac:dyDescent="0.3">
      <c r="A157" t="s">
        <v>3791</v>
      </c>
      <c r="B157" t="s">
        <v>3790</v>
      </c>
      <c r="C157">
        <v>2019</v>
      </c>
      <c r="D157">
        <v>11</v>
      </c>
      <c r="E157" s="35">
        <v>13564.544985107101</v>
      </c>
      <c r="F157" s="17">
        <v>14896.4958766893</v>
      </c>
      <c r="G157" s="17">
        <v>3150.3761816718802</v>
      </c>
      <c r="H157" s="17">
        <v>65.957878062515505</v>
      </c>
      <c r="I157" s="16">
        <v>31677.374921530802</v>
      </c>
      <c r="J157" s="35">
        <v>13881.2422399646</v>
      </c>
      <c r="K157" s="17">
        <v>14896.4958766893</v>
      </c>
      <c r="L157" s="17">
        <v>3150.3761816718802</v>
      </c>
      <c r="M157" s="17">
        <v>102.497142013195</v>
      </c>
      <c r="N157" s="16">
        <v>32030.611440338998</v>
      </c>
    </row>
    <row r="158" spans="1:14" hidden="1" x14ac:dyDescent="0.3">
      <c r="A158" t="s">
        <v>3791</v>
      </c>
      <c r="B158" t="s">
        <v>3790</v>
      </c>
      <c r="C158">
        <v>2019</v>
      </c>
      <c r="D158">
        <v>12</v>
      </c>
      <c r="E158" s="35">
        <v>14880.1828219208</v>
      </c>
      <c r="F158" s="17">
        <v>14711.7388425479</v>
      </c>
      <c r="G158" s="17">
        <v>3183.4607009223701</v>
      </c>
      <c r="H158" s="17">
        <v>84.819967476402397</v>
      </c>
      <c r="I158" s="16">
        <v>32860.202332867499</v>
      </c>
      <c r="J158" s="35">
        <v>14880.1828219208</v>
      </c>
      <c r="K158" s="17">
        <v>14711.7388425479</v>
      </c>
      <c r="L158" s="17">
        <v>3183.4607009223701</v>
      </c>
      <c r="M158" s="17">
        <v>124.3873472241</v>
      </c>
      <c r="N158" s="16">
        <v>32899.769712615198</v>
      </c>
    </row>
    <row r="159" spans="1:14" hidden="1" x14ac:dyDescent="0.3">
      <c r="A159" t="s">
        <v>3791</v>
      </c>
      <c r="B159" t="s">
        <v>3790</v>
      </c>
      <c r="C159">
        <v>2020</v>
      </c>
      <c r="D159">
        <v>1</v>
      </c>
      <c r="E159" s="35">
        <v>14460.773652096699</v>
      </c>
      <c r="F159" s="17">
        <v>14103.8251325534</v>
      </c>
      <c r="G159" s="17">
        <v>3058.20379596573</v>
      </c>
      <c r="H159" s="17">
        <v>84.258295035484096</v>
      </c>
      <c r="I159" s="16">
        <v>31707.060875651201</v>
      </c>
      <c r="J159" s="35">
        <v>14460.773652096699</v>
      </c>
      <c r="K159" s="17">
        <v>14103.8251325534</v>
      </c>
      <c r="L159" s="17">
        <v>3086.3693924884701</v>
      </c>
      <c r="M159" s="17">
        <v>126.432481466581</v>
      </c>
      <c r="N159" s="16">
        <v>31777.4006586051</v>
      </c>
    </row>
    <row r="160" spans="1:14" hidden="1" x14ac:dyDescent="0.3">
      <c r="A160" t="s">
        <v>3791</v>
      </c>
      <c r="B160" t="s">
        <v>3790</v>
      </c>
      <c r="C160">
        <v>2020</v>
      </c>
      <c r="D160">
        <v>2</v>
      </c>
      <c r="E160" s="35">
        <v>14054.670144961799</v>
      </c>
      <c r="F160" s="17">
        <v>13660.9901216607</v>
      </c>
      <c r="G160" s="17">
        <v>3036.5365565707102</v>
      </c>
      <c r="H160" s="17">
        <v>86.320924340646997</v>
      </c>
      <c r="I160" s="16">
        <v>30838.517747533901</v>
      </c>
      <c r="J160" s="35">
        <v>14054.670144961799</v>
      </c>
      <c r="K160" s="17">
        <v>13977.3407187663</v>
      </c>
      <c r="L160" s="17">
        <v>3064.1125734693401</v>
      </c>
      <c r="M160" s="17">
        <v>115.882351999322</v>
      </c>
      <c r="N160" s="16">
        <v>31212.005789196799</v>
      </c>
    </row>
    <row r="161" spans="1:14" hidden="1" x14ac:dyDescent="0.3">
      <c r="A161" t="s">
        <v>3791</v>
      </c>
      <c r="B161" t="s">
        <v>3790</v>
      </c>
      <c r="C161">
        <v>2020</v>
      </c>
      <c r="D161">
        <v>3</v>
      </c>
      <c r="E161" s="35">
        <v>13101.597386637801</v>
      </c>
      <c r="F161" s="17">
        <v>13828.4513300692</v>
      </c>
      <c r="G161" s="17">
        <v>2889.8898985095602</v>
      </c>
      <c r="H161" s="17">
        <v>63.175590392925301</v>
      </c>
      <c r="I161" s="16">
        <v>29883.114205609501</v>
      </c>
      <c r="J161" s="35">
        <v>13471.6586260108</v>
      </c>
      <c r="K161" s="17">
        <v>13950.555768148701</v>
      </c>
      <c r="L161" s="17">
        <v>2962.0305122391401</v>
      </c>
      <c r="M161" s="17">
        <v>101.514164031017</v>
      </c>
      <c r="N161" s="16">
        <v>30485.759070429602</v>
      </c>
    </row>
    <row r="162" spans="1:14" hidden="1" x14ac:dyDescent="0.3">
      <c r="A162" t="s">
        <v>3791</v>
      </c>
      <c r="B162" t="s">
        <v>3790</v>
      </c>
      <c r="C162">
        <v>2020</v>
      </c>
      <c r="D162">
        <v>4</v>
      </c>
      <c r="E162" s="35">
        <v>14203.8525686216</v>
      </c>
      <c r="F162" s="17">
        <v>15281.8550802642</v>
      </c>
      <c r="G162" s="17">
        <v>2908.9968773487999</v>
      </c>
      <c r="H162" s="17">
        <v>66.475797281186004</v>
      </c>
      <c r="I162" s="16">
        <v>32461.1803235158</v>
      </c>
      <c r="J162" s="35">
        <v>14203.8525686216</v>
      </c>
      <c r="K162" s="17">
        <v>15331.8895433872</v>
      </c>
      <c r="L162" s="17">
        <v>2908.9968773487999</v>
      </c>
      <c r="M162" s="17">
        <v>75.015960319158395</v>
      </c>
      <c r="N162" s="16">
        <v>32519.754949676699</v>
      </c>
    </row>
    <row r="163" spans="1:14" hidden="1" x14ac:dyDescent="0.3">
      <c r="A163" t="s">
        <v>3791</v>
      </c>
      <c r="B163" t="s">
        <v>3790</v>
      </c>
      <c r="C163">
        <v>2020</v>
      </c>
      <c r="D163">
        <v>5</v>
      </c>
      <c r="E163" s="35">
        <v>16734.620013318199</v>
      </c>
      <c r="F163" s="17">
        <v>16820.464683755901</v>
      </c>
      <c r="G163" s="17">
        <v>3045.5590941261298</v>
      </c>
      <c r="H163" s="17">
        <v>102.75174161411501</v>
      </c>
      <c r="I163" s="16">
        <v>36703.395532814298</v>
      </c>
      <c r="J163" s="35">
        <v>16734.620013318199</v>
      </c>
      <c r="K163" s="17">
        <v>16929.4119729212</v>
      </c>
      <c r="L163" s="17">
        <v>3100.0015780331701</v>
      </c>
      <c r="M163" s="17">
        <v>103.471467584427</v>
      </c>
      <c r="N163" s="16">
        <v>36867.505031856999</v>
      </c>
    </row>
    <row r="164" spans="1:14" hidden="1" x14ac:dyDescent="0.3">
      <c r="A164" t="s">
        <v>3791</v>
      </c>
      <c r="B164" t="s">
        <v>3790</v>
      </c>
      <c r="C164">
        <v>2020</v>
      </c>
      <c r="D164">
        <v>6</v>
      </c>
      <c r="E164" s="35">
        <v>19469.9268857805</v>
      </c>
      <c r="F164" s="17">
        <v>19073.279383265501</v>
      </c>
      <c r="G164" s="17">
        <v>3142.1463746237</v>
      </c>
      <c r="H164" s="17">
        <v>121.016982397281</v>
      </c>
      <c r="I164" s="16">
        <v>41806.369626066997</v>
      </c>
      <c r="J164" s="35">
        <v>19616.289351954099</v>
      </c>
      <c r="K164" s="17">
        <v>19326.870708507799</v>
      </c>
      <c r="L164" s="17">
        <v>3219.2074387093198</v>
      </c>
      <c r="M164" s="17">
        <v>144.74160797964399</v>
      </c>
      <c r="N164" s="16">
        <v>42307.1091071509</v>
      </c>
    </row>
    <row r="165" spans="1:14" hidden="1" x14ac:dyDescent="0.3">
      <c r="A165" t="s">
        <v>3791</v>
      </c>
      <c r="B165" t="s">
        <v>3790</v>
      </c>
      <c r="C165">
        <v>2020</v>
      </c>
      <c r="D165">
        <v>7</v>
      </c>
      <c r="E165" s="35">
        <v>20504.7678964597</v>
      </c>
      <c r="F165" s="17">
        <v>21224.169308079701</v>
      </c>
      <c r="G165" s="17">
        <v>3407.52397933775</v>
      </c>
      <c r="H165" s="17">
        <v>139.580646143747</v>
      </c>
      <c r="I165" s="16">
        <v>45276.041830020898</v>
      </c>
      <c r="J165" s="35">
        <v>20504.7678964597</v>
      </c>
      <c r="K165" s="17">
        <v>21224.169308079701</v>
      </c>
      <c r="L165" s="17">
        <v>3456.9898481118298</v>
      </c>
      <c r="M165" s="17">
        <v>141.80126407654001</v>
      </c>
      <c r="N165" s="16">
        <v>45327.728316727698</v>
      </c>
    </row>
    <row r="166" spans="1:14" hidden="1" x14ac:dyDescent="0.3">
      <c r="A166" t="s">
        <v>3791</v>
      </c>
      <c r="B166" t="s">
        <v>3790</v>
      </c>
      <c r="C166">
        <v>2020</v>
      </c>
      <c r="D166">
        <v>8</v>
      </c>
      <c r="E166" s="35">
        <v>19697.8838096287</v>
      </c>
      <c r="F166" s="17">
        <v>21754.850187460001</v>
      </c>
      <c r="G166" s="17">
        <v>3751.1078973342101</v>
      </c>
      <c r="H166" s="17">
        <v>123.89588627853</v>
      </c>
      <c r="I166" s="16">
        <v>45327.737780701398</v>
      </c>
      <c r="J166" s="35">
        <v>19921.671371690201</v>
      </c>
      <c r="K166" s="17">
        <v>22773.878919844501</v>
      </c>
      <c r="L166" s="17">
        <v>3838.1231010362799</v>
      </c>
      <c r="M166" s="17">
        <v>132.94512378330799</v>
      </c>
      <c r="N166" s="16">
        <v>46666.618516354203</v>
      </c>
    </row>
    <row r="167" spans="1:14" hidden="1" x14ac:dyDescent="0.3">
      <c r="A167" t="s">
        <v>3791</v>
      </c>
      <c r="B167" t="s">
        <v>3790</v>
      </c>
      <c r="C167">
        <v>2020</v>
      </c>
      <c r="D167">
        <v>9</v>
      </c>
      <c r="E167" s="35">
        <v>18787.015317286699</v>
      </c>
      <c r="F167" s="17">
        <v>22888.393591939901</v>
      </c>
      <c r="G167" s="17">
        <v>3891.3800331662801</v>
      </c>
      <c r="H167" s="17">
        <v>119.52486758078</v>
      </c>
      <c r="I167" s="16">
        <v>45686.313809973697</v>
      </c>
      <c r="J167" s="35">
        <v>19057.221212699402</v>
      </c>
      <c r="K167" s="17">
        <v>23359.3884890722</v>
      </c>
      <c r="L167" s="17">
        <v>4141.8571235896597</v>
      </c>
      <c r="M167" s="17">
        <v>122.56176008965799</v>
      </c>
      <c r="N167" s="16">
        <v>46681.028585451</v>
      </c>
    </row>
    <row r="168" spans="1:14" hidden="1" x14ac:dyDescent="0.3">
      <c r="A168" t="s">
        <v>3791</v>
      </c>
      <c r="B168" t="s">
        <v>3790</v>
      </c>
      <c r="C168">
        <v>2020</v>
      </c>
      <c r="D168">
        <v>10</v>
      </c>
      <c r="E168" s="35">
        <v>15059.234677812599</v>
      </c>
      <c r="F168" s="17">
        <v>18687.568620801001</v>
      </c>
      <c r="G168" s="17">
        <v>3419.0522241794301</v>
      </c>
      <c r="H168" s="17">
        <v>70.978473168626707</v>
      </c>
      <c r="I168" s="16">
        <v>37236.833995961599</v>
      </c>
      <c r="J168" s="35">
        <v>15724.540433738901</v>
      </c>
      <c r="K168" s="17">
        <v>18812.370416685699</v>
      </c>
      <c r="L168" s="17">
        <v>3547.7021336359498</v>
      </c>
      <c r="M168" s="17">
        <v>87.848147741065503</v>
      </c>
      <c r="N168" s="16">
        <v>38172.461131801603</v>
      </c>
    </row>
    <row r="169" spans="1:14" hidden="1" x14ac:dyDescent="0.3">
      <c r="A169" t="s">
        <v>3791</v>
      </c>
      <c r="B169" t="s">
        <v>3790</v>
      </c>
      <c r="C169">
        <v>2020</v>
      </c>
      <c r="D169">
        <v>11</v>
      </c>
      <c r="E169" s="35">
        <v>13629.777308229401</v>
      </c>
      <c r="F169" s="17">
        <v>14856.1079880002</v>
      </c>
      <c r="G169" s="17">
        <v>3126.2464189416601</v>
      </c>
      <c r="H169" s="17">
        <v>71.496324781412298</v>
      </c>
      <c r="I169" s="16">
        <v>31683.6280399528</v>
      </c>
      <c r="J169" s="35">
        <v>13946.624500838499</v>
      </c>
      <c r="K169" s="17">
        <v>14856.1079880002</v>
      </c>
      <c r="L169" s="17">
        <v>3126.2464189416601</v>
      </c>
      <c r="M169" s="17">
        <v>104.47206222608099</v>
      </c>
      <c r="N169" s="16">
        <v>32033.450970006499</v>
      </c>
    </row>
    <row r="170" spans="1:14" hidden="1" x14ac:dyDescent="0.3">
      <c r="A170" t="s">
        <v>3791</v>
      </c>
      <c r="B170" t="s">
        <v>3790</v>
      </c>
      <c r="C170">
        <v>2020</v>
      </c>
      <c r="D170">
        <v>12</v>
      </c>
      <c r="E170" s="35">
        <v>14917.058542872999</v>
      </c>
      <c r="F170" s="17">
        <v>14667.231646845399</v>
      </c>
      <c r="G170" s="17">
        <v>3160.4171662993099</v>
      </c>
      <c r="H170" s="17">
        <v>91.876857745617798</v>
      </c>
      <c r="I170" s="16">
        <v>32836.584213763301</v>
      </c>
      <c r="J170" s="35">
        <v>14917.058542872999</v>
      </c>
      <c r="K170" s="17">
        <v>14667.231646845399</v>
      </c>
      <c r="L170" s="17">
        <v>3160.4171662993099</v>
      </c>
      <c r="M170" s="17">
        <v>133.75262121341501</v>
      </c>
      <c r="N170" s="16">
        <v>32878.459977231098</v>
      </c>
    </row>
    <row r="171" spans="1:14" hidden="1" x14ac:dyDescent="0.3">
      <c r="A171" t="s">
        <v>3791</v>
      </c>
      <c r="B171" t="s">
        <v>3790</v>
      </c>
      <c r="C171">
        <v>2021</v>
      </c>
      <c r="D171">
        <v>1</v>
      </c>
      <c r="E171" s="35">
        <v>14533.2253962676</v>
      </c>
      <c r="F171" s="17">
        <v>14167.655343743399</v>
      </c>
      <c r="G171" s="17">
        <v>3087.0858408000399</v>
      </c>
      <c r="H171" s="17">
        <v>89.386435975573406</v>
      </c>
      <c r="I171" s="16">
        <v>31877.353016786601</v>
      </c>
      <c r="J171" s="35">
        <v>14533.2253962676</v>
      </c>
      <c r="K171" s="17">
        <v>14167.655343743399</v>
      </c>
      <c r="L171" s="17">
        <v>3115.38991773726</v>
      </c>
      <c r="M171" s="17">
        <v>134.18500726103301</v>
      </c>
      <c r="N171" s="16">
        <v>31950.4556650093</v>
      </c>
    </row>
    <row r="172" spans="1:14" hidden="1" x14ac:dyDescent="0.3">
      <c r="A172" t="s">
        <v>3791</v>
      </c>
      <c r="B172" t="s">
        <v>3790</v>
      </c>
      <c r="C172">
        <v>2021</v>
      </c>
      <c r="D172">
        <v>2</v>
      </c>
      <c r="E172" s="35">
        <v>14128.853099346999</v>
      </c>
      <c r="F172" s="17">
        <v>13739.4855761379</v>
      </c>
      <c r="G172" s="17">
        <v>3068.3659182572501</v>
      </c>
      <c r="H172" s="17">
        <v>91.598277661297502</v>
      </c>
      <c r="I172" s="16">
        <v>31028.302871403401</v>
      </c>
      <c r="J172" s="35">
        <v>14128.853099346999</v>
      </c>
      <c r="K172" s="17">
        <v>14050.8259518746</v>
      </c>
      <c r="L172" s="17">
        <v>3099.4513494005901</v>
      </c>
      <c r="M172" s="17">
        <v>122.888815794656</v>
      </c>
      <c r="N172" s="16">
        <v>31402.019216416898</v>
      </c>
    </row>
    <row r="173" spans="1:14" hidden="1" x14ac:dyDescent="0.3">
      <c r="A173" t="s">
        <v>3791</v>
      </c>
      <c r="B173" t="s">
        <v>3790</v>
      </c>
      <c r="C173">
        <v>2021</v>
      </c>
      <c r="D173">
        <v>3</v>
      </c>
      <c r="E173" s="35">
        <v>13171.3428999428</v>
      </c>
      <c r="F173" s="17">
        <v>13882.561553243901</v>
      </c>
      <c r="G173" s="17">
        <v>2920.5809258701402</v>
      </c>
      <c r="H173" s="17">
        <v>66.943264585111194</v>
      </c>
      <c r="I173" s="16">
        <v>30041.428643641899</v>
      </c>
      <c r="J173" s="35">
        <v>13559.4558306009</v>
      </c>
      <c r="K173" s="17">
        <v>14028.4720974999</v>
      </c>
      <c r="L173" s="17">
        <v>2994.0468000514202</v>
      </c>
      <c r="M173" s="17">
        <v>107.572689835971</v>
      </c>
      <c r="N173" s="16">
        <v>30689.5474179882</v>
      </c>
    </row>
    <row r="174" spans="1:14" hidden="1" x14ac:dyDescent="0.3">
      <c r="A174" t="s">
        <v>3791</v>
      </c>
      <c r="B174" t="s">
        <v>3790</v>
      </c>
      <c r="C174">
        <v>2021</v>
      </c>
      <c r="D174">
        <v>4</v>
      </c>
      <c r="E174" s="35">
        <v>14303.310522997799</v>
      </c>
      <c r="F174" s="17">
        <v>15377.841067638199</v>
      </c>
      <c r="G174" s="17">
        <v>2949.6576767115398</v>
      </c>
      <c r="H174" s="17">
        <v>70.480455852360393</v>
      </c>
      <c r="I174" s="16">
        <v>32701.289723199799</v>
      </c>
      <c r="J174" s="35">
        <v>14303.310522997799</v>
      </c>
      <c r="K174" s="17">
        <v>15377.841067638199</v>
      </c>
      <c r="L174" s="17">
        <v>2949.6576767115398</v>
      </c>
      <c r="M174" s="17">
        <v>79.512142735733804</v>
      </c>
      <c r="N174" s="16">
        <v>32710.321410083201</v>
      </c>
    </row>
    <row r="175" spans="1:14" hidden="1" x14ac:dyDescent="0.3">
      <c r="A175" t="s">
        <v>3791</v>
      </c>
      <c r="B175" t="s">
        <v>3790</v>
      </c>
      <c r="C175">
        <v>2021</v>
      </c>
      <c r="D175">
        <v>5</v>
      </c>
      <c r="E175" s="35">
        <v>16617.6298065515</v>
      </c>
      <c r="F175" s="17">
        <v>16880.484100052799</v>
      </c>
      <c r="G175" s="17">
        <v>3062.7906841661402</v>
      </c>
      <c r="H175" s="17">
        <v>108.880485118403</v>
      </c>
      <c r="I175" s="16">
        <v>36669.785075888904</v>
      </c>
      <c r="J175" s="35">
        <v>16764.7664009125</v>
      </c>
      <c r="K175" s="17">
        <v>16880.484100052799</v>
      </c>
      <c r="L175" s="17">
        <v>3142.3456253364102</v>
      </c>
      <c r="M175" s="17">
        <v>109.635319979405</v>
      </c>
      <c r="N175" s="16">
        <v>36897.231446281097</v>
      </c>
    </row>
    <row r="176" spans="1:14" hidden="1" x14ac:dyDescent="0.3">
      <c r="A176" t="s">
        <v>3791</v>
      </c>
      <c r="B176" t="s">
        <v>3790</v>
      </c>
      <c r="C176">
        <v>2021</v>
      </c>
      <c r="D176">
        <v>6</v>
      </c>
      <c r="E176" s="35">
        <v>19195.2209498298</v>
      </c>
      <c r="F176" s="17">
        <v>19029.7030795957</v>
      </c>
      <c r="G176" s="17">
        <v>3138.0830647052198</v>
      </c>
      <c r="H176" s="17">
        <v>128.47986005579199</v>
      </c>
      <c r="I176" s="16">
        <v>41491.486954186599</v>
      </c>
      <c r="J176" s="35">
        <v>19374.807198358001</v>
      </c>
      <c r="K176" s="17">
        <v>19145.742746351199</v>
      </c>
      <c r="L176" s="17">
        <v>3240.2977772233198</v>
      </c>
      <c r="M176" s="17">
        <v>153.41574191746699</v>
      </c>
      <c r="N176" s="16">
        <v>41914.263463850002</v>
      </c>
    </row>
    <row r="177" spans="1:14" hidden="1" x14ac:dyDescent="0.3">
      <c r="A177" t="s">
        <v>3791</v>
      </c>
      <c r="B177" t="s">
        <v>3790</v>
      </c>
      <c r="C177">
        <v>2021</v>
      </c>
      <c r="D177">
        <v>7</v>
      </c>
      <c r="E177" s="35">
        <v>20029.417520405099</v>
      </c>
      <c r="F177" s="17">
        <v>21028.943812662899</v>
      </c>
      <c r="G177" s="17">
        <v>3368.6253989473698</v>
      </c>
      <c r="H177" s="17">
        <v>147.938800600436</v>
      </c>
      <c r="I177" s="16">
        <v>44574.925532615896</v>
      </c>
      <c r="J177" s="35">
        <v>20141.2315867939</v>
      </c>
      <c r="K177" s="17">
        <v>21028.943812662899</v>
      </c>
      <c r="L177" s="17">
        <v>3452.4040015085802</v>
      </c>
      <c r="M177" s="17">
        <v>150.29985382845101</v>
      </c>
      <c r="N177" s="16">
        <v>44772.879254793799</v>
      </c>
    </row>
    <row r="178" spans="1:14" hidden="1" x14ac:dyDescent="0.3">
      <c r="A178" t="s">
        <v>3791</v>
      </c>
      <c r="B178" t="s">
        <v>3790</v>
      </c>
      <c r="C178">
        <v>2021</v>
      </c>
      <c r="D178">
        <v>8</v>
      </c>
      <c r="E178" s="35">
        <v>19243.2590843611</v>
      </c>
      <c r="F178" s="17">
        <v>21673.402399262599</v>
      </c>
      <c r="G178" s="17">
        <v>3720.2014258680902</v>
      </c>
      <c r="H178" s="17">
        <v>131.49042235024999</v>
      </c>
      <c r="I178" s="16">
        <v>44768.353331842103</v>
      </c>
      <c r="J178" s="35">
        <v>19652.893147113398</v>
      </c>
      <c r="K178" s="17">
        <v>22610.065992072599</v>
      </c>
      <c r="L178" s="17">
        <v>3857.7422025218302</v>
      </c>
      <c r="M178" s="17">
        <v>141.42615563691501</v>
      </c>
      <c r="N178" s="16">
        <v>46262.127497344802</v>
      </c>
    </row>
    <row r="179" spans="1:14" hidden="1" x14ac:dyDescent="0.3">
      <c r="A179" t="s">
        <v>3791</v>
      </c>
      <c r="B179" t="s">
        <v>3790</v>
      </c>
      <c r="C179">
        <v>2021</v>
      </c>
      <c r="D179">
        <v>9</v>
      </c>
      <c r="E179" s="35">
        <v>18843.9693757885</v>
      </c>
      <c r="F179" s="17">
        <v>22299.7291751923</v>
      </c>
      <c r="G179" s="17">
        <v>4003.8473063609699</v>
      </c>
      <c r="H179" s="17">
        <v>121.624906259957</v>
      </c>
      <c r="I179" s="16">
        <v>45269.170763601702</v>
      </c>
      <c r="J179" s="35">
        <v>18843.9693757885</v>
      </c>
      <c r="K179" s="17">
        <v>23216.804780731301</v>
      </c>
      <c r="L179" s="17">
        <v>4165.94757459633</v>
      </c>
      <c r="M179" s="17">
        <v>130.06852412371299</v>
      </c>
      <c r="N179" s="16">
        <v>46356.790255239903</v>
      </c>
    </row>
    <row r="180" spans="1:14" hidden="1" x14ac:dyDescent="0.3">
      <c r="A180" t="s">
        <v>3791</v>
      </c>
      <c r="B180" t="s">
        <v>3790</v>
      </c>
      <c r="C180">
        <v>2021</v>
      </c>
      <c r="D180">
        <v>10</v>
      </c>
      <c r="E180" s="35">
        <v>15737.952139958699</v>
      </c>
      <c r="F180" s="17">
        <v>18056.445407615101</v>
      </c>
      <c r="G180" s="17">
        <v>3447.0942518349302</v>
      </c>
      <c r="H180" s="17">
        <v>75.615088337077097</v>
      </c>
      <c r="I180" s="16">
        <v>37317.1068877457</v>
      </c>
      <c r="J180" s="35">
        <v>15737.952139958699</v>
      </c>
      <c r="K180" s="17">
        <v>18678.778103750901</v>
      </c>
      <c r="L180" s="17">
        <v>3569.2672970149201</v>
      </c>
      <c r="M180" s="17">
        <v>93.274713224683595</v>
      </c>
      <c r="N180" s="16">
        <v>38079.272253949202</v>
      </c>
    </row>
    <row r="181" spans="1:14" hidden="1" x14ac:dyDescent="0.3">
      <c r="A181" t="s">
        <v>3791</v>
      </c>
      <c r="B181" t="s">
        <v>3790</v>
      </c>
      <c r="C181">
        <v>2021</v>
      </c>
      <c r="D181">
        <v>11</v>
      </c>
      <c r="E181" s="35">
        <v>13646.226117489299</v>
      </c>
      <c r="F181" s="17">
        <v>14909.5937488088</v>
      </c>
      <c r="G181" s="17">
        <v>3153.9536481599198</v>
      </c>
      <c r="H181" s="17">
        <v>75.816962776647102</v>
      </c>
      <c r="I181" s="16">
        <v>31785.590477234698</v>
      </c>
      <c r="J181" s="35">
        <v>13966.657402634</v>
      </c>
      <c r="K181" s="17">
        <v>14909.5937488088</v>
      </c>
      <c r="L181" s="17">
        <v>3153.9536481599198</v>
      </c>
      <c r="M181" s="17">
        <v>117.52597742173</v>
      </c>
      <c r="N181" s="16">
        <v>32147.730777024499</v>
      </c>
    </row>
    <row r="182" spans="1:14" hidden="1" x14ac:dyDescent="0.3">
      <c r="A182" t="s">
        <v>3791</v>
      </c>
      <c r="B182" t="s">
        <v>3790</v>
      </c>
      <c r="C182">
        <v>2021</v>
      </c>
      <c r="D182">
        <v>12</v>
      </c>
      <c r="E182" s="35">
        <v>14926.676404665001</v>
      </c>
      <c r="F182" s="17">
        <v>14718.838426834</v>
      </c>
      <c r="G182" s="17">
        <v>3189.75615953741</v>
      </c>
      <c r="H182" s="17">
        <v>97.601847951120007</v>
      </c>
      <c r="I182" s="16">
        <v>32932.872838987503</v>
      </c>
      <c r="J182" s="35">
        <v>14926.676404665001</v>
      </c>
      <c r="K182" s="17">
        <v>14718.838426834</v>
      </c>
      <c r="L182" s="17">
        <v>3189.75615953741</v>
      </c>
      <c r="M182" s="17">
        <v>142.25120769428801</v>
      </c>
      <c r="N182" s="16">
        <v>32977.522198730701</v>
      </c>
    </row>
    <row r="183" spans="1:14" hidden="1" x14ac:dyDescent="0.3">
      <c r="A183" t="s">
        <v>3791</v>
      </c>
      <c r="B183" t="s">
        <v>3790</v>
      </c>
      <c r="C183">
        <v>2022</v>
      </c>
      <c r="D183">
        <v>1</v>
      </c>
      <c r="E183" s="35">
        <v>14587.1797876905</v>
      </c>
      <c r="F183" s="17">
        <v>14226.8191432602</v>
      </c>
      <c r="G183" s="17">
        <v>3124.7320484391198</v>
      </c>
      <c r="H183" s="17">
        <v>91.163187729554195</v>
      </c>
      <c r="I183" s="16">
        <v>32029.894167119401</v>
      </c>
      <c r="J183" s="35">
        <v>14587.1797876905</v>
      </c>
      <c r="K183" s="17">
        <v>14226.8191432602</v>
      </c>
      <c r="L183" s="17">
        <v>3152.95701436747</v>
      </c>
      <c r="M183" s="17">
        <v>137.22566458563401</v>
      </c>
      <c r="N183" s="16">
        <v>32104.181609903801</v>
      </c>
    </row>
    <row r="184" spans="1:14" hidden="1" x14ac:dyDescent="0.3">
      <c r="A184" t="s">
        <v>3791</v>
      </c>
      <c r="B184" t="s">
        <v>3790</v>
      </c>
      <c r="C184">
        <v>2022</v>
      </c>
      <c r="D184">
        <v>2</v>
      </c>
      <c r="E184" s="35">
        <v>14205.2642556642</v>
      </c>
      <c r="F184" s="17">
        <v>13798.2980926206</v>
      </c>
      <c r="G184" s="17">
        <v>3107.8808255119802</v>
      </c>
      <c r="H184" s="17">
        <v>93.348697778556499</v>
      </c>
      <c r="I184" s="16">
        <v>31204.7918715753</v>
      </c>
      <c r="J184" s="35">
        <v>14205.2642556642</v>
      </c>
      <c r="K184" s="17">
        <v>14116.1675042883</v>
      </c>
      <c r="L184" s="17">
        <v>3135.5555408821901</v>
      </c>
      <c r="M184" s="17">
        <v>125.42917661029701</v>
      </c>
      <c r="N184" s="16">
        <v>31582.416477445</v>
      </c>
    </row>
    <row r="185" spans="1:14" hidden="1" x14ac:dyDescent="0.3">
      <c r="A185" t="s">
        <v>3791</v>
      </c>
      <c r="B185" t="s">
        <v>3790</v>
      </c>
      <c r="C185">
        <v>2022</v>
      </c>
      <c r="D185">
        <v>3</v>
      </c>
      <c r="E185" s="35">
        <v>13251.313851491101</v>
      </c>
      <c r="F185" s="17">
        <v>13941.744858592299</v>
      </c>
      <c r="G185" s="17">
        <v>2958.5807766684202</v>
      </c>
      <c r="H185" s="17">
        <v>68.254829384590806</v>
      </c>
      <c r="I185" s="16">
        <v>30219.8943161364</v>
      </c>
      <c r="J185" s="35">
        <v>13666.877222073201</v>
      </c>
      <c r="K185" s="17">
        <v>14083.881878337799</v>
      </c>
      <c r="L185" s="17">
        <v>3034.9948274040598</v>
      </c>
      <c r="M185" s="17">
        <v>109.682971678931</v>
      </c>
      <c r="N185" s="16">
        <v>30895.4368994941</v>
      </c>
    </row>
    <row r="186" spans="1:14" hidden="1" x14ac:dyDescent="0.3">
      <c r="A186" t="s">
        <v>3791</v>
      </c>
      <c r="B186" t="s">
        <v>3790</v>
      </c>
      <c r="C186">
        <v>2022</v>
      </c>
      <c r="D186">
        <v>4</v>
      </c>
      <c r="E186" s="35">
        <v>14432.6228758214</v>
      </c>
      <c r="F186" s="17">
        <v>15457.324851517</v>
      </c>
      <c r="G186" s="17">
        <v>2990.0573081728699</v>
      </c>
      <c r="H186" s="17">
        <v>71.888568984136697</v>
      </c>
      <c r="I186" s="16">
        <v>32951.893604495403</v>
      </c>
      <c r="J186" s="35">
        <v>14432.6228758214</v>
      </c>
      <c r="K186" s="17">
        <v>15457.324851517</v>
      </c>
      <c r="L186" s="17">
        <v>2990.0573081728699</v>
      </c>
      <c r="M186" s="17">
        <v>81.043135173330896</v>
      </c>
      <c r="N186" s="16">
        <v>32961.048170684502</v>
      </c>
    </row>
    <row r="187" spans="1:14" hidden="1" x14ac:dyDescent="0.3">
      <c r="A187" t="s">
        <v>3791</v>
      </c>
      <c r="B187" t="s">
        <v>3790</v>
      </c>
      <c r="C187">
        <v>2022</v>
      </c>
      <c r="D187">
        <v>5</v>
      </c>
      <c r="E187" s="35">
        <v>16660.1632754739</v>
      </c>
      <c r="F187" s="17">
        <v>16893.4374884436</v>
      </c>
      <c r="G187" s="17">
        <v>3089.4438423114598</v>
      </c>
      <c r="H187" s="17">
        <v>111.03465259277201</v>
      </c>
      <c r="I187" s="16">
        <v>36754.079258821701</v>
      </c>
      <c r="J187" s="35">
        <v>16894.2113306766</v>
      </c>
      <c r="K187" s="17">
        <v>16893.4374884436</v>
      </c>
      <c r="L187" s="17">
        <v>3188.5725724190402</v>
      </c>
      <c r="M187" s="17">
        <v>111.789487388813</v>
      </c>
      <c r="N187" s="16">
        <v>37088.010878927998</v>
      </c>
    </row>
    <row r="188" spans="1:14" hidden="1" x14ac:dyDescent="0.3">
      <c r="A188" t="s">
        <v>3791</v>
      </c>
      <c r="B188" t="s">
        <v>3790</v>
      </c>
      <c r="C188">
        <v>2022</v>
      </c>
      <c r="D188">
        <v>6</v>
      </c>
      <c r="E188" s="35">
        <v>19146.415360404299</v>
      </c>
      <c r="F188" s="17">
        <v>19027.106380629699</v>
      </c>
      <c r="G188" s="17">
        <v>3146.2483953270598</v>
      </c>
      <c r="H188" s="17">
        <v>131.30108915159201</v>
      </c>
      <c r="I188" s="16">
        <v>41451.0712255127</v>
      </c>
      <c r="J188" s="35">
        <v>19477.026537052501</v>
      </c>
      <c r="K188" s="17">
        <v>19027.2750703764</v>
      </c>
      <c r="L188" s="17">
        <v>3271.7349685794402</v>
      </c>
      <c r="M188" s="17">
        <v>156.49150618226</v>
      </c>
      <c r="N188" s="16">
        <v>41932.528082190503</v>
      </c>
    </row>
    <row r="189" spans="1:14" hidden="1" x14ac:dyDescent="0.3">
      <c r="A189" t="s">
        <v>3791</v>
      </c>
      <c r="B189" t="s">
        <v>3790</v>
      </c>
      <c r="C189">
        <v>2022</v>
      </c>
      <c r="D189">
        <v>7</v>
      </c>
      <c r="E189" s="35">
        <v>20062.102307429101</v>
      </c>
      <c r="F189" s="17">
        <v>20782.915627030601</v>
      </c>
      <c r="G189" s="17">
        <v>3445.1050702125099</v>
      </c>
      <c r="H189" s="17">
        <v>148.46041503833601</v>
      </c>
      <c r="I189" s="16">
        <v>44438.583419710601</v>
      </c>
      <c r="J189" s="35">
        <v>20062.102307429101</v>
      </c>
      <c r="K189" s="17">
        <v>20931.347025527699</v>
      </c>
      <c r="L189" s="17">
        <v>3476.9985372166302</v>
      </c>
      <c r="M189" s="17">
        <v>153.31417831985499</v>
      </c>
      <c r="N189" s="16">
        <v>44623.7620484933</v>
      </c>
    </row>
    <row r="190" spans="1:14" hidden="1" x14ac:dyDescent="0.3">
      <c r="A190" t="s">
        <v>3791</v>
      </c>
      <c r="B190" t="s">
        <v>3790</v>
      </c>
      <c r="C190">
        <v>2022</v>
      </c>
      <c r="D190">
        <v>8</v>
      </c>
      <c r="E190" s="35">
        <v>19601.950243653999</v>
      </c>
      <c r="F190" s="17">
        <v>21087.1521300809</v>
      </c>
      <c r="G190" s="17">
        <v>3850.43219089891</v>
      </c>
      <c r="H190" s="17">
        <v>131.792609483897</v>
      </c>
      <c r="I190" s="16">
        <v>44671.327174117701</v>
      </c>
      <c r="J190" s="35">
        <v>19601.950243653999</v>
      </c>
      <c r="K190" s="17">
        <v>22449.975043791201</v>
      </c>
      <c r="L190" s="17">
        <v>3880.8495550911598</v>
      </c>
      <c r="M190" s="17">
        <v>144.25616076736401</v>
      </c>
      <c r="N190" s="16">
        <v>46077.031003303797</v>
      </c>
    </row>
    <row r="191" spans="1:14" hidden="1" x14ac:dyDescent="0.3">
      <c r="A191" t="s">
        <v>3791</v>
      </c>
      <c r="B191" t="s">
        <v>3790</v>
      </c>
      <c r="C191">
        <v>2022</v>
      </c>
      <c r="D191">
        <v>9</v>
      </c>
      <c r="E191" s="35">
        <v>18923.458235075101</v>
      </c>
      <c r="F191" s="17">
        <v>22349.322680181602</v>
      </c>
      <c r="G191" s="17">
        <v>4036.35880335309</v>
      </c>
      <c r="H191" s="17">
        <v>124.05994139887299</v>
      </c>
      <c r="I191" s="16">
        <v>45433.1996600087</v>
      </c>
      <c r="J191" s="35">
        <v>18923.458235075101</v>
      </c>
      <c r="K191" s="17">
        <v>23083.436190967001</v>
      </c>
      <c r="L191" s="17">
        <v>4208.2068290952402</v>
      </c>
      <c r="M191" s="17">
        <v>132.995078868288</v>
      </c>
      <c r="N191" s="16">
        <v>46348.096334005699</v>
      </c>
    </row>
    <row r="192" spans="1:14" hidden="1" x14ac:dyDescent="0.3">
      <c r="A192" t="s">
        <v>3791</v>
      </c>
      <c r="B192" t="s">
        <v>3790</v>
      </c>
      <c r="C192">
        <v>2022</v>
      </c>
      <c r="D192">
        <v>10</v>
      </c>
      <c r="E192" s="35">
        <v>15886.2129654613</v>
      </c>
      <c r="F192" s="17">
        <v>18135.1947749354</v>
      </c>
      <c r="G192" s="17">
        <v>3480.0591766074399</v>
      </c>
      <c r="H192" s="17">
        <v>77.093418217302698</v>
      </c>
      <c r="I192" s="16">
        <v>37578.560335221497</v>
      </c>
      <c r="J192" s="35">
        <v>15886.2129654613</v>
      </c>
      <c r="K192" s="17">
        <v>18667.263100292701</v>
      </c>
      <c r="L192" s="17">
        <v>3590.8613712026399</v>
      </c>
      <c r="M192" s="17">
        <v>95.042687495253006</v>
      </c>
      <c r="N192" s="16">
        <v>38239.380124452</v>
      </c>
    </row>
    <row r="193" spans="1:14" hidden="1" x14ac:dyDescent="0.3">
      <c r="A193" t="s">
        <v>3791</v>
      </c>
      <c r="B193" t="s">
        <v>3790</v>
      </c>
      <c r="C193">
        <v>2022</v>
      </c>
      <c r="D193">
        <v>11</v>
      </c>
      <c r="E193" s="35">
        <v>13753.512728246</v>
      </c>
      <c r="F193" s="17">
        <v>14965.578405652501</v>
      </c>
      <c r="G193" s="17">
        <v>3190.1662317043501</v>
      </c>
      <c r="H193" s="17">
        <v>77.295292639499706</v>
      </c>
      <c r="I193" s="16">
        <v>31986.552658242301</v>
      </c>
      <c r="J193" s="35">
        <v>14095.139076141701</v>
      </c>
      <c r="K193" s="17">
        <v>14965.578405652501</v>
      </c>
      <c r="L193" s="17">
        <v>3190.1662317043501</v>
      </c>
      <c r="M193" s="17">
        <v>119.96979006218599</v>
      </c>
      <c r="N193" s="16">
        <v>32370.853503560698</v>
      </c>
    </row>
    <row r="194" spans="1:14" hidden="1" x14ac:dyDescent="0.3">
      <c r="A194" t="s">
        <v>3791</v>
      </c>
      <c r="B194" t="s">
        <v>3790</v>
      </c>
      <c r="C194">
        <v>2022</v>
      </c>
      <c r="D194">
        <v>12</v>
      </c>
      <c r="E194" s="35">
        <v>15044.099116768801</v>
      </c>
      <c r="F194" s="17">
        <v>14778.164688855901</v>
      </c>
      <c r="G194" s="17">
        <v>3227.9811449189901</v>
      </c>
      <c r="H194" s="17">
        <v>99.317158956554593</v>
      </c>
      <c r="I194" s="16">
        <v>33149.562109500301</v>
      </c>
      <c r="J194" s="35">
        <v>15044.099116768801</v>
      </c>
      <c r="K194" s="17">
        <v>14778.164688855901</v>
      </c>
      <c r="L194" s="17">
        <v>3227.9811449189901</v>
      </c>
      <c r="M194" s="17">
        <v>145.098767051317</v>
      </c>
      <c r="N194" s="16">
        <v>33195.343717595097</v>
      </c>
    </row>
    <row r="195" spans="1:14" hidden="1" x14ac:dyDescent="0.3">
      <c r="A195" t="s">
        <v>3791</v>
      </c>
      <c r="B195" t="s">
        <v>3790</v>
      </c>
      <c r="C195">
        <v>2023</v>
      </c>
      <c r="D195">
        <v>1</v>
      </c>
      <c r="E195" s="35">
        <v>14732.2381229317</v>
      </c>
      <c r="F195" s="17">
        <v>14378.643204821299</v>
      </c>
      <c r="G195" s="17">
        <v>3171.6084244050198</v>
      </c>
      <c r="H195" s="17">
        <v>92.563221206175101</v>
      </c>
      <c r="I195" s="16">
        <v>32375.0529733642</v>
      </c>
      <c r="J195" s="35">
        <v>14732.2381229317</v>
      </c>
      <c r="K195" s="17">
        <v>14378.643204821299</v>
      </c>
      <c r="L195" s="17">
        <v>3199.1316630790898</v>
      </c>
      <c r="M195" s="17">
        <v>138.915324870326</v>
      </c>
      <c r="N195" s="16">
        <v>32448.9283157024</v>
      </c>
    </row>
    <row r="196" spans="1:14" hidden="1" x14ac:dyDescent="0.3">
      <c r="A196" t="s">
        <v>3791</v>
      </c>
      <c r="B196" t="s">
        <v>3790</v>
      </c>
      <c r="C196">
        <v>2023</v>
      </c>
      <c r="D196">
        <v>2</v>
      </c>
      <c r="E196" s="35">
        <v>14350.104573894499</v>
      </c>
      <c r="F196" s="17">
        <v>13949.463330107599</v>
      </c>
      <c r="G196" s="17">
        <v>3156.5106399231399</v>
      </c>
      <c r="H196" s="17">
        <v>94.801393225557504</v>
      </c>
      <c r="I196" s="16">
        <v>31550.879937150799</v>
      </c>
      <c r="J196" s="35">
        <v>14350.104573894499</v>
      </c>
      <c r="K196" s="17">
        <v>14277.6299050419</v>
      </c>
      <c r="L196" s="17">
        <v>3186.4360616829799</v>
      </c>
      <c r="M196" s="17">
        <v>127.250498934015</v>
      </c>
      <c r="N196" s="16">
        <v>31941.421039553399</v>
      </c>
    </row>
    <row r="197" spans="1:14" hidden="1" x14ac:dyDescent="0.3">
      <c r="A197" t="s">
        <v>3791</v>
      </c>
      <c r="B197" t="s">
        <v>3790</v>
      </c>
      <c r="C197">
        <v>2023</v>
      </c>
      <c r="D197">
        <v>3</v>
      </c>
      <c r="E197" s="35">
        <v>13655.039005435599</v>
      </c>
      <c r="F197" s="17">
        <v>13953.9702210584</v>
      </c>
      <c r="G197" s="17">
        <v>2941.25576381166</v>
      </c>
      <c r="H197" s="17">
        <v>74.877273680467198</v>
      </c>
      <c r="I197" s="16">
        <v>30625.142263986101</v>
      </c>
      <c r="J197" s="35">
        <v>13811.129497161201</v>
      </c>
      <c r="K197" s="17">
        <v>14247.804689259699</v>
      </c>
      <c r="L197" s="17">
        <v>3080.1614490145198</v>
      </c>
      <c r="M197" s="17">
        <v>111.346311878639</v>
      </c>
      <c r="N197" s="16">
        <v>31250.441947314001</v>
      </c>
    </row>
    <row r="198" spans="1:14" hidden="1" x14ac:dyDescent="0.3">
      <c r="A198" t="s">
        <v>3791</v>
      </c>
      <c r="B198" t="s">
        <v>3790</v>
      </c>
      <c r="C198">
        <v>2023</v>
      </c>
      <c r="D198">
        <v>4</v>
      </c>
      <c r="E198" s="35">
        <v>14605.3682493993</v>
      </c>
      <c r="F198" s="17">
        <v>15665.7443680337</v>
      </c>
      <c r="G198" s="17">
        <v>3041.4975436628401</v>
      </c>
      <c r="H198" s="17">
        <v>72.972633177698597</v>
      </c>
      <c r="I198" s="16">
        <v>33385.582794273498</v>
      </c>
      <c r="J198" s="35">
        <v>14605.3682493993</v>
      </c>
      <c r="K198" s="17">
        <v>15665.7443680337</v>
      </c>
      <c r="L198" s="17">
        <v>3041.4975436628401</v>
      </c>
      <c r="M198" s="17">
        <v>82.346624223582495</v>
      </c>
      <c r="N198" s="16">
        <v>33394.956785319402</v>
      </c>
    </row>
    <row r="199" spans="1:14" hidden="1" x14ac:dyDescent="0.3">
      <c r="A199" t="s">
        <v>3791</v>
      </c>
      <c r="B199" t="s">
        <v>3790</v>
      </c>
      <c r="C199">
        <v>2023</v>
      </c>
      <c r="D199">
        <v>5</v>
      </c>
      <c r="E199" s="35">
        <v>17016.776290243801</v>
      </c>
      <c r="F199" s="17">
        <v>16803.446304740399</v>
      </c>
      <c r="G199" s="17">
        <v>3187.16197200943</v>
      </c>
      <c r="H199" s="17">
        <v>109.73131716661401</v>
      </c>
      <c r="I199" s="16">
        <v>37117.115884160201</v>
      </c>
      <c r="J199" s="35">
        <v>17016.776290243801</v>
      </c>
      <c r="K199" s="17">
        <v>17056.752607614198</v>
      </c>
      <c r="L199" s="17">
        <v>3244.7716668543198</v>
      </c>
      <c r="M199" s="17">
        <v>113.452826720411</v>
      </c>
      <c r="N199" s="16">
        <v>37431.7533914327</v>
      </c>
    </row>
    <row r="200" spans="1:14" hidden="1" x14ac:dyDescent="0.3">
      <c r="A200" t="s">
        <v>3791</v>
      </c>
      <c r="B200" t="s">
        <v>3790</v>
      </c>
      <c r="C200">
        <v>2023</v>
      </c>
      <c r="D200">
        <v>6</v>
      </c>
      <c r="E200" s="35">
        <v>19155.6531987366</v>
      </c>
      <c r="F200" s="17">
        <v>19178.221542691201</v>
      </c>
      <c r="G200" s="17">
        <v>3162.4317073198399</v>
      </c>
      <c r="H200" s="17">
        <v>133.10485476510601</v>
      </c>
      <c r="I200" s="16">
        <v>41629.411303512803</v>
      </c>
      <c r="J200" s="35">
        <v>19529.745597551999</v>
      </c>
      <c r="K200" s="17">
        <v>19178.221542691201</v>
      </c>
      <c r="L200" s="17">
        <v>3312.3583109951401</v>
      </c>
      <c r="M200" s="17">
        <v>158.89210728646</v>
      </c>
      <c r="N200" s="16">
        <v>42179.217558524797</v>
      </c>
    </row>
    <row r="201" spans="1:14" hidden="1" x14ac:dyDescent="0.3">
      <c r="A201" t="s">
        <v>3791</v>
      </c>
      <c r="B201" t="s">
        <v>3790</v>
      </c>
      <c r="C201">
        <v>2023</v>
      </c>
      <c r="D201">
        <v>7</v>
      </c>
      <c r="E201" s="35">
        <v>20067.3175824547</v>
      </c>
      <c r="F201" s="17">
        <v>20946.138055659099</v>
      </c>
      <c r="G201" s="17">
        <v>3463.1009248780501</v>
      </c>
      <c r="H201" s="17">
        <v>149.47423051470599</v>
      </c>
      <c r="I201" s="16">
        <v>44626.030793506499</v>
      </c>
      <c r="J201" s="35">
        <v>20067.3175824547</v>
      </c>
      <c r="K201" s="17">
        <v>20998.653434991498</v>
      </c>
      <c r="L201" s="17">
        <v>3514.3722274738798</v>
      </c>
      <c r="M201" s="17">
        <v>154.18755747316999</v>
      </c>
      <c r="N201" s="16">
        <v>44734.530802393201</v>
      </c>
    </row>
    <row r="202" spans="1:14" hidden="1" x14ac:dyDescent="0.3">
      <c r="A202" t="s">
        <v>3791</v>
      </c>
      <c r="B202" t="s">
        <v>3790</v>
      </c>
      <c r="C202">
        <v>2023</v>
      </c>
      <c r="D202">
        <v>8</v>
      </c>
      <c r="E202" s="35">
        <v>19629.5794758921</v>
      </c>
      <c r="F202" s="17">
        <v>21271.046326568201</v>
      </c>
      <c r="G202" s="17">
        <v>3876.5189072386602</v>
      </c>
      <c r="H202" s="17">
        <v>133.64026062072301</v>
      </c>
      <c r="I202" s="16">
        <v>44910.784970319699</v>
      </c>
      <c r="J202" s="35">
        <v>19629.5794758921</v>
      </c>
      <c r="K202" s="17">
        <v>22472.7235434789</v>
      </c>
      <c r="L202" s="17">
        <v>3917.3162082785002</v>
      </c>
      <c r="M202" s="17">
        <v>145.57717805742899</v>
      </c>
      <c r="N202" s="16">
        <v>46165.196405706898</v>
      </c>
    </row>
    <row r="203" spans="1:14" hidden="1" x14ac:dyDescent="0.3">
      <c r="A203" t="s">
        <v>3791</v>
      </c>
      <c r="B203" t="s">
        <v>3790</v>
      </c>
      <c r="C203">
        <v>2023</v>
      </c>
      <c r="D203">
        <v>9</v>
      </c>
      <c r="E203" s="35">
        <v>18961.059213820899</v>
      </c>
      <c r="F203" s="17">
        <v>22569.8326023357</v>
      </c>
      <c r="G203" s="17">
        <v>4069.82054037639</v>
      </c>
      <c r="H203" s="17">
        <v>125.91637286756</v>
      </c>
      <c r="I203" s="16">
        <v>45726.628729400603</v>
      </c>
      <c r="J203" s="35">
        <v>18961.059213820899</v>
      </c>
      <c r="K203" s="17">
        <v>23126.5708492798</v>
      </c>
      <c r="L203" s="17">
        <v>4249.5450415507103</v>
      </c>
      <c r="M203" s="17">
        <v>134.71107233195599</v>
      </c>
      <c r="N203" s="16">
        <v>46471.886176983397</v>
      </c>
    </row>
    <row r="204" spans="1:14" hidden="1" x14ac:dyDescent="0.3">
      <c r="A204" t="s">
        <v>3791</v>
      </c>
      <c r="B204" t="s">
        <v>3790</v>
      </c>
      <c r="C204">
        <v>2023</v>
      </c>
      <c r="D204">
        <v>10</v>
      </c>
      <c r="E204" s="35">
        <v>16047.5598850019</v>
      </c>
      <c r="F204" s="17">
        <v>18378.063429419701</v>
      </c>
      <c r="G204" s="17">
        <v>3518.86915442486</v>
      </c>
      <c r="H204" s="17">
        <v>78.3091374435202</v>
      </c>
      <c r="I204" s="16">
        <v>38022.801606289999</v>
      </c>
      <c r="J204" s="35">
        <v>16047.5598850019</v>
      </c>
      <c r="K204" s="17">
        <v>18845.3013654469</v>
      </c>
      <c r="L204" s="17">
        <v>3628.5213404506599</v>
      </c>
      <c r="M204" s="17">
        <v>96.486605098974806</v>
      </c>
      <c r="N204" s="16">
        <v>38617.869195998399</v>
      </c>
    </row>
    <row r="205" spans="1:14" hidden="1" x14ac:dyDescent="0.3">
      <c r="A205" t="s">
        <v>3791</v>
      </c>
      <c r="B205" t="s">
        <v>3790</v>
      </c>
      <c r="C205">
        <v>2023</v>
      </c>
      <c r="D205">
        <v>11</v>
      </c>
      <c r="E205" s="35">
        <v>13878.0672224962</v>
      </c>
      <c r="F205" s="17">
        <v>15152.713900458801</v>
      </c>
      <c r="G205" s="17">
        <v>3236.1946543259701</v>
      </c>
      <c r="H205" s="17">
        <v>78.519788927697306</v>
      </c>
      <c r="I205" s="16">
        <v>32345.495566208701</v>
      </c>
      <c r="J205" s="35">
        <v>14235.384999264499</v>
      </c>
      <c r="K205" s="17">
        <v>15152.713900458801</v>
      </c>
      <c r="L205" s="17">
        <v>3236.1946543259701</v>
      </c>
      <c r="M205" s="17">
        <v>121.720897474365</v>
      </c>
      <c r="N205" s="16">
        <v>32746.014451523599</v>
      </c>
    </row>
    <row r="206" spans="1:14" hidden="1" x14ac:dyDescent="0.3">
      <c r="A206" t="s">
        <v>3791</v>
      </c>
      <c r="B206" t="s">
        <v>3790</v>
      </c>
      <c r="C206">
        <v>2023</v>
      </c>
      <c r="D206">
        <v>12</v>
      </c>
      <c r="E206" s="35">
        <v>15187.542925980701</v>
      </c>
      <c r="F206" s="17">
        <v>14960.5154890496</v>
      </c>
      <c r="G206" s="17">
        <v>3276.3760906756802</v>
      </c>
      <c r="H206" s="17">
        <v>100.954171992566</v>
      </c>
      <c r="I206" s="16">
        <v>33525.388677698502</v>
      </c>
      <c r="J206" s="35">
        <v>15187.542925980701</v>
      </c>
      <c r="K206" s="17">
        <v>14960.5154890496</v>
      </c>
      <c r="L206" s="17">
        <v>3276.3760906756802</v>
      </c>
      <c r="M206" s="17">
        <v>146.67432120418499</v>
      </c>
      <c r="N206" s="16">
        <v>33571.108826910197</v>
      </c>
    </row>
    <row r="207" spans="1:14" hidden="1" x14ac:dyDescent="0.3">
      <c r="A207" t="s">
        <v>3791</v>
      </c>
      <c r="B207" t="s">
        <v>3790</v>
      </c>
      <c r="C207">
        <v>2024</v>
      </c>
      <c r="D207">
        <v>1</v>
      </c>
      <c r="E207" s="35">
        <v>14877.6991297852</v>
      </c>
      <c r="F207" s="17">
        <v>14490.6155187856</v>
      </c>
      <c r="G207" s="17">
        <v>3209.5399134100198</v>
      </c>
      <c r="H207" s="17">
        <v>93.911120217123397</v>
      </c>
      <c r="I207" s="16">
        <v>32671.765682198002</v>
      </c>
      <c r="J207" s="35">
        <v>14877.6991297852</v>
      </c>
      <c r="K207" s="17">
        <v>14490.6155187856</v>
      </c>
      <c r="L207" s="17">
        <v>3237.5932752140602</v>
      </c>
      <c r="M207" s="17">
        <v>141.43060334159401</v>
      </c>
      <c r="N207" s="16">
        <v>32747.3385271265</v>
      </c>
    </row>
    <row r="208" spans="1:14" hidden="1" x14ac:dyDescent="0.3">
      <c r="A208" t="s">
        <v>3791</v>
      </c>
      <c r="B208" t="s">
        <v>3790</v>
      </c>
      <c r="C208">
        <v>2024</v>
      </c>
      <c r="D208">
        <v>2</v>
      </c>
      <c r="E208" s="35">
        <v>14502.793352644299</v>
      </c>
      <c r="F208" s="17">
        <v>14069.613982673</v>
      </c>
      <c r="G208" s="17">
        <v>3197.1233883812602</v>
      </c>
      <c r="H208" s="17">
        <v>96.219510328267802</v>
      </c>
      <c r="I208" s="16">
        <v>31865.7502340268</v>
      </c>
      <c r="J208" s="35">
        <v>14502.793352644299</v>
      </c>
      <c r="K208" s="17">
        <v>14398.284522709801</v>
      </c>
      <c r="L208" s="17">
        <v>3227.24842255463</v>
      </c>
      <c r="M208" s="17">
        <v>129.41468675544701</v>
      </c>
      <c r="N208" s="16">
        <v>32257.740984664099</v>
      </c>
    </row>
    <row r="209" spans="1:14" hidden="1" x14ac:dyDescent="0.3">
      <c r="A209" t="s">
        <v>3791</v>
      </c>
      <c r="B209" t="s">
        <v>3790</v>
      </c>
      <c r="C209">
        <v>2024</v>
      </c>
      <c r="D209">
        <v>3</v>
      </c>
      <c r="E209" s="35">
        <v>13835.2659758799</v>
      </c>
      <c r="F209" s="17">
        <v>14081.7388245771</v>
      </c>
      <c r="G209" s="17">
        <v>2983.2842529385498</v>
      </c>
      <c r="H209" s="17">
        <v>76.005736845509205</v>
      </c>
      <c r="I209" s="16">
        <v>30976.294790241001</v>
      </c>
      <c r="J209" s="35">
        <v>13982.095300372301</v>
      </c>
      <c r="K209" s="17">
        <v>14377.4801022788</v>
      </c>
      <c r="L209" s="17">
        <v>3121.6291026732702</v>
      </c>
      <c r="M209" s="17">
        <v>113.203293085167</v>
      </c>
      <c r="N209" s="16">
        <v>31594.407798409498</v>
      </c>
    </row>
    <row r="210" spans="1:14" hidden="1" x14ac:dyDescent="0.3">
      <c r="A210" t="s">
        <v>3791</v>
      </c>
      <c r="B210" t="s">
        <v>3790</v>
      </c>
      <c r="C210">
        <v>2024</v>
      </c>
      <c r="D210">
        <v>4</v>
      </c>
      <c r="E210" s="35">
        <v>14782.488253260701</v>
      </c>
      <c r="F210" s="17">
        <v>15811.737046727299</v>
      </c>
      <c r="G210" s="17">
        <v>3087.68098426605</v>
      </c>
      <c r="H210" s="17">
        <v>74.092318426385802</v>
      </c>
      <c r="I210" s="16">
        <v>33755.998602680404</v>
      </c>
      <c r="J210" s="35">
        <v>14782.488253260701</v>
      </c>
      <c r="K210" s="17">
        <v>15811.737046727299</v>
      </c>
      <c r="L210" s="17">
        <v>3087.68098426605</v>
      </c>
      <c r="M210" s="17">
        <v>83.597970481022102</v>
      </c>
      <c r="N210" s="16">
        <v>33765.504254735002</v>
      </c>
    </row>
    <row r="211" spans="1:14" hidden="1" x14ac:dyDescent="0.3">
      <c r="A211" t="s">
        <v>3791</v>
      </c>
      <c r="B211" t="s">
        <v>3790</v>
      </c>
      <c r="C211">
        <v>2024</v>
      </c>
      <c r="D211">
        <v>5</v>
      </c>
      <c r="E211" s="35">
        <v>17232.982477290599</v>
      </c>
      <c r="F211" s="17">
        <v>16943.7809429757</v>
      </c>
      <c r="G211" s="17">
        <v>3230.9319290958001</v>
      </c>
      <c r="H211" s="17">
        <v>111.491749086409</v>
      </c>
      <c r="I211" s="16">
        <v>37519.187098448499</v>
      </c>
      <c r="J211" s="35">
        <v>17232.982477290599</v>
      </c>
      <c r="K211" s="17">
        <v>17151.690925786399</v>
      </c>
      <c r="L211" s="17">
        <v>3291.73860811349</v>
      </c>
      <c r="M211" s="17">
        <v>115.301031627233</v>
      </c>
      <c r="N211" s="16">
        <v>37791.713042817697</v>
      </c>
    </row>
    <row r="212" spans="1:14" hidden="1" x14ac:dyDescent="0.3">
      <c r="A212" t="s">
        <v>3791</v>
      </c>
      <c r="B212" t="s">
        <v>3790</v>
      </c>
      <c r="C212">
        <v>2024</v>
      </c>
      <c r="D212">
        <v>6</v>
      </c>
      <c r="E212" s="35">
        <v>19464.019622039901</v>
      </c>
      <c r="F212" s="17">
        <v>18960.685205892401</v>
      </c>
      <c r="G212" s="17">
        <v>3266.2338920924399</v>
      </c>
      <c r="H212" s="17">
        <v>131.30177372843499</v>
      </c>
      <c r="I212" s="16">
        <v>41822.240493753197</v>
      </c>
      <c r="J212" s="35">
        <v>19602.338085303301</v>
      </c>
      <c r="K212" s="17">
        <v>19256.9452576691</v>
      </c>
      <c r="L212" s="17">
        <v>3339.3862229855299</v>
      </c>
      <c r="M212" s="17">
        <v>161.302068024601</v>
      </c>
      <c r="N212" s="16">
        <v>42359.971633982597</v>
      </c>
    </row>
    <row r="213" spans="1:14" hidden="1" x14ac:dyDescent="0.3">
      <c r="A213" t="s">
        <v>3791</v>
      </c>
      <c r="B213" t="s">
        <v>3790</v>
      </c>
      <c r="C213">
        <v>2024</v>
      </c>
      <c r="D213">
        <v>7</v>
      </c>
      <c r="E213" s="35">
        <v>20119.593436119601</v>
      </c>
      <c r="F213" s="17">
        <v>21124.165953142601</v>
      </c>
      <c r="G213" s="17">
        <v>3483.3017251413298</v>
      </c>
      <c r="H213" s="17">
        <v>153.02521678958499</v>
      </c>
      <c r="I213" s="16">
        <v>44880.086331193197</v>
      </c>
      <c r="J213" s="35">
        <v>20119.593436119601</v>
      </c>
      <c r="K213" s="17">
        <v>21124.165953142601</v>
      </c>
      <c r="L213" s="17">
        <v>3547.7311292429299</v>
      </c>
      <c r="M213" s="17">
        <v>158.01941440647201</v>
      </c>
      <c r="N213" s="16">
        <v>44949.509932911598</v>
      </c>
    </row>
    <row r="214" spans="1:14" hidden="1" x14ac:dyDescent="0.3">
      <c r="A214" t="s">
        <v>3791</v>
      </c>
      <c r="B214" t="s">
        <v>3790</v>
      </c>
      <c r="C214">
        <v>2024</v>
      </c>
      <c r="D214">
        <v>8</v>
      </c>
      <c r="E214" s="35">
        <v>19698.784458438698</v>
      </c>
      <c r="F214" s="17">
        <v>21429.8730138471</v>
      </c>
      <c r="G214" s="17">
        <v>3901.5591587746299</v>
      </c>
      <c r="H214" s="17">
        <v>135.69912523293499</v>
      </c>
      <c r="I214" s="16">
        <v>45165.915756293398</v>
      </c>
      <c r="J214" s="35">
        <v>19698.784458438698</v>
      </c>
      <c r="K214" s="17">
        <v>22434.029725357101</v>
      </c>
      <c r="L214" s="17">
        <v>3954.7710306030799</v>
      </c>
      <c r="M214" s="17">
        <v>149.32126003330001</v>
      </c>
      <c r="N214" s="16">
        <v>46236.906474432202</v>
      </c>
    </row>
    <row r="215" spans="1:14" hidden="1" x14ac:dyDescent="0.3">
      <c r="A215" t="s">
        <v>3791</v>
      </c>
      <c r="B215" t="s">
        <v>3790</v>
      </c>
      <c r="C215">
        <v>2024</v>
      </c>
      <c r="D215">
        <v>9</v>
      </c>
      <c r="E215" s="35">
        <v>18972.9736286226</v>
      </c>
      <c r="F215" s="17">
        <v>22666.971911752</v>
      </c>
      <c r="G215" s="17">
        <v>4191.6383300752505</v>
      </c>
      <c r="H215" s="17">
        <v>121.87511601220299</v>
      </c>
      <c r="I215" s="16">
        <v>45953.458986461999</v>
      </c>
      <c r="J215" s="35">
        <v>18982.2137421474</v>
      </c>
      <c r="K215" s="17">
        <v>23107.020891080199</v>
      </c>
      <c r="L215" s="17">
        <v>4287.0304884466996</v>
      </c>
      <c r="M215" s="17">
        <v>136.84893171415101</v>
      </c>
      <c r="N215" s="16">
        <v>46513.114053388497</v>
      </c>
    </row>
    <row r="216" spans="1:14" hidden="1" x14ac:dyDescent="0.3">
      <c r="A216" t="s">
        <v>3791</v>
      </c>
      <c r="B216" t="s">
        <v>3790</v>
      </c>
      <c r="C216">
        <v>2024</v>
      </c>
      <c r="D216">
        <v>10</v>
      </c>
      <c r="E216" s="35">
        <v>16271.218281912599</v>
      </c>
      <c r="F216" s="17">
        <v>18534.8487430518</v>
      </c>
      <c r="G216" s="17">
        <v>3552.9291705105302</v>
      </c>
      <c r="H216" s="17">
        <v>79.4814877352932</v>
      </c>
      <c r="I216" s="16">
        <v>38438.477683210302</v>
      </c>
      <c r="J216" s="35">
        <v>16271.218281912599</v>
      </c>
      <c r="K216" s="17">
        <v>18937.938853863099</v>
      </c>
      <c r="L216" s="17">
        <v>3664.9737999239101</v>
      </c>
      <c r="M216" s="17">
        <v>97.834505691197705</v>
      </c>
      <c r="N216" s="16">
        <v>38971.965441390901</v>
      </c>
    </row>
    <row r="217" spans="1:14" hidden="1" x14ac:dyDescent="0.3">
      <c r="A217" t="s">
        <v>3791</v>
      </c>
      <c r="B217" t="s">
        <v>3790</v>
      </c>
      <c r="C217">
        <v>2024</v>
      </c>
      <c r="D217">
        <v>11</v>
      </c>
      <c r="E217" s="35">
        <v>14026.822208753199</v>
      </c>
      <c r="F217" s="17">
        <v>15264.284896118799</v>
      </c>
      <c r="G217" s="17">
        <v>3272.5881281409002</v>
      </c>
      <c r="H217" s="17">
        <v>79.692139304370997</v>
      </c>
      <c r="I217" s="16">
        <v>32643.387372317298</v>
      </c>
      <c r="J217" s="35">
        <v>14401.7002035722</v>
      </c>
      <c r="K217" s="17">
        <v>15264.284896118799</v>
      </c>
      <c r="L217" s="17">
        <v>3272.5881281409002</v>
      </c>
      <c r="M217" s="17">
        <v>123.84119732359601</v>
      </c>
      <c r="N217" s="16">
        <v>33062.414425155403</v>
      </c>
    </row>
    <row r="218" spans="1:14" hidden="1" x14ac:dyDescent="0.3">
      <c r="A218" t="s">
        <v>3791</v>
      </c>
      <c r="B218" t="s">
        <v>3790</v>
      </c>
      <c r="C218">
        <v>2024</v>
      </c>
      <c r="D218">
        <v>12</v>
      </c>
      <c r="E218" s="35">
        <v>15350.378619536899</v>
      </c>
      <c r="F218" s="17">
        <v>15072.1044380901</v>
      </c>
      <c r="G218" s="17">
        <v>3310.3644533862098</v>
      </c>
      <c r="H218" s="17">
        <v>102.47761735962099</v>
      </c>
      <c r="I218" s="16">
        <v>33835.325128372802</v>
      </c>
      <c r="J218" s="35">
        <v>15350.378619536899</v>
      </c>
      <c r="K218" s="17">
        <v>15072.1044380901</v>
      </c>
      <c r="L218" s="17">
        <v>3310.3644533862098</v>
      </c>
      <c r="M218" s="17">
        <v>150.28674639157299</v>
      </c>
      <c r="N218" s="16">
        <v>33883.134257404701</v>
      </c>
    </row>
    <row r="219" spans="1:14" hidden="1" x14ac:dyDescent="0.3">
      <c r="A219" t="s">
        <v>3791</v>
      </c>
      <c r="B219" t="s">
        <v>3790</v>
      </c>
      <c r="C219">
        <v>2025</v>
      </c>
      <c r="D219">
        <v>1</v>
      </c>
      <c r="E219" s="35">
        <v>15004.8761806656</v>
      </c>
      <c r="F219" s="17">
        <v>14600.591319933599</v>
      </c>
      <c r="G219" s="17">
        <v>3241.4477473042598</v>
      </c>
      <c r="H219" s="17">
        <v>95.434698724376105</v>
      </c>
      <c r="I219" s="16">
        <v>32942.349946627903</v>
      </c>
      <c r="J219" s="35">
        <v>15004.8761806656</v>
      </c>
      <c r="K219" s="17">
        <v>14600.591319933599</v>
      </c>
      <c r="L219" s="17">
        <v>3272.9632020194399</v>
      </c>
      <c r="M219" s="17">
        <v>143.36670514411099</v>
      </c>
      <c r="N219" s="16">
        <v>33021.797407762802</v>
      </c>
    </row>
    <row r="220" spans="1:14" hidden="1" x14ac:dyDescent="0.3">
      <c r="A220" t="s">
        <v>3791</v>
      </c>
      <c r="B220" t="s">
        <v>3790</v>
      </c>
      <c r="C220">
        <v>2025</v>
      </c>
      <c r="D220">
        <v>2</v>
      </c>
      <c r="E220" s="35">
        <v>14641.59943101</v>
      </c>
      <c r="F220" s="17">
        <v>14181.391168772299</v>
      </c>
      <c r="G220" s="17">
        <v>3231.50548188422</v>
      </c>
      <c r="H220" s="17">
        <v>97.760643002206194</v>
      </c>
      <c r="I220" s="16">
        <v>32152.256724668801</v>
      </c>
      <c r="J220" s="35">
        <v>14641.59943101</v>
      </c>
      <c r="K220" s="17">
        <v>14513.399617348099</v>
      </c>
      <c r="L220" s="17">
        <v>3260.90045027725</v>
      </c>
      <c r="M220" s="17">
        <v>131.28057204761299</v>
      </c>
      <c r="N220" s="16">
        <v>32547.180070683</v>
      </c>
    </row>
    <row r="221" spans="1:14" hidden="1" x14ac:dyDescent="0.3">
      <c r="A221" t="s">
        <v>3791</v>
      </c>
      <c r="B221" t="s">
        <v>3790</v>
      </c>
      <c r="C221">
        <v>2025</v>
      </c>
      <c r="D221">
        <v>3</v>
      </c>
      <c r="E221" s="35">
        <v>13994.008051135201</v>
      </c>
      <c r="F221" s="17">
        <v>14204.4617079891</v>
      </c>
      <c r="G221" s="17">
        <v>3021.7608795500701</v>
      </c>
      <c r="H221" s="17">
        <v>77.301110505520398</v>
      </c>
      <c r="I221" s="16">
        <v>31297.531749179801</v>
      </c>
      <c r="J221" s="35">
        <v>14133.397292283</v>
      </c>
      <c r="K221" s="17">
        <v>14488.722119984301</v>
      </c>
      <c r="L221" s="17">
        <v>3156.8692025252899</v>
      </c>
      <c r="M221" s="17">
        <v>114.876082027748</v>
      </c>
      <c r="N221" s="16">
        <v>31893.864696820299</v>
      </c>
    </row>
    <row r="222" spans="1:14" hidden="1" x14ac:dyDescent="0.3">
      <c r="A222" t="s">
        <v>3791</v>
      </c>
      <c r="B222" t="s">
        <v>3790</v>
      </c>
      <c r="C222">
        <v>2025</v>
      </c>
      <c r="D222">
        <v>4</v>
      </c>
      <c r="E222" s="35">
        <v>14931.7291159699</v>
      </c>
      <c r="F222" s="17">
        <v>15928.0519855729</v>
      </c>
      <c r="G222" s="17">
        <v>3123.1735087327302</v>
      </c>
      <c r="H222" s="17">
        <v>75.335029304637601</v>
      </c>
      <c r="I222" s="16">
        <v>34058.2896395801</v>
      </c>
      <c r="J222" s="35">
        <v>14931.7291159699</v>
      </c>
      <c r="K222" s="17">
        <v>15928.0519855729</v>
      </c>
      <c r="L222" s="17">
        <v>3123.1735087327302</v>
      </c>
      <c r="M222" s="17">
        <v>84.989892344686695</v>
      </c>
      <c r="N222" s="16">
        <v>34067.944502620201</v>
      </c>
    </row>
    <row r="223" spans="1:14" hidden="1" x14ac:dyDescent="0.3">
      <c r="A223" t="s">
        <v>3791</v>
      </c>
      <c r="B223" t="s">
        <v>3790</v>
      </c>
      <c r="C223">
        <v>2025</v>
      </c>
      <c r="D223">
        <v>5</v>
      </c>
      <c r="E223" s="35">
        <v>17367.215121738001</v>
      </c>
      <c r="F223" s="17">
        <v>17087.613133053299</v>
      </c>
      <c r="G223" s="17">
        <v>3270.95018046527</v>
      </c>
      <c r="H223" s="17">
        <v>113.120652384102</v>
      </c>
      <c r="I223" s="16">
        <v>37838.899087640697</v>
      </c>
      <c r="J223" s="35">
        <v>17367.215121738001</v>
      </c>
      <c r="K223" s="17">
        <v>17276.517304224901</v>
      </c>
      <c r="L223" s="17">
        <v>3335.4885716554199</v>
      </c>
      <c r="M223" s="17">
        <v>117.087923378741</v>
      </c>
      <c r="N223" s="16">
        <v>38096.308920996998</v>
      </c>
    </row>
    <row r="224" spans="1:14" hidden="1" x14ac:dyDescent="0.3">
      <c r="A224" t="s">
        <v>3791</v>
      </c>
      <c r="B224" t="s">
        <v>3790</v>
      </c>
      <c r="C224">
        <v>2025</v>
      </c>
      <c r="D224">
        <v>6</v>
      </c>
      <c r="E224" s="35">
        <v>19583.359838116601</v>
      </c>
      <c r="F224" s="17">
        <v>19168.347918441101</v>
      </c>
      <c r="G224" s="17">
        <v>3292.65207313158</v>
      </c>
      <c r="H224" s="17">
        <v>133.25543039671399</v>
      </c>
      <c r="I224" s="16">
        <v>42177.615260086</v>
      </c>
      <c r="J224" s="35">
        <v>19721.9025697824</v>
      </c>
      <c r="K224" s="17">
        <v>19400.5404800291</v>
      </c>
      <c r="L224" s="17">
        <v>3371.7129573300099</v>
      </c>
      <c r="M224" s="17">
        <v>163.984226308725</v>
      </c>
      <c r="N224" s="16">
        <v>42658.140233450198</v>
      </c>
    </row>
    <row r="225" spans="1:14" hidden="1" x14ac:dyDescent="0.3">
      <c r="A225" t="s">
        <v>3791</v>
      </c>
      <c r="B225" t="s">
        <v>3790</v>
      </c>
      <c r="C225">
        <v>2025</v>
      </c>
      <c r="D225">
        <v>7</v>
      </c>
      <c r="E225" s="35">
        <v>20171.3393947408</v>
      </c>
      <c r="F225" s="17">
        <v>21262.2325742832</v>
      </c>
      <c r="G225" s="17">
        <v>3515.9506423683001</v>
      </c>
      <c r="H225" s="17">
        <v>155.56694116744501</v>
      </c>
      <c r="I225" s="16">
        <v>45105.089552559803</v>
      </c>
      <c r="J225" s="35">
        <v>20187.253995631199</v>
      </c>
      <c r="K225" s="17">
        <v>21262.2325742832</v>
      </c>
      <c r="L225" s="17">
        <v>3582.8414901905498</v>
      </c>
      <c r="M225" s="17">
        <v>160.64890998579801</v>
      </c>
      <c r="N225" s="16">
        <v>45192.9769700908</v>
      </c>
    </row>
    <row r="226" spans="1:14" hidden="1" x14ac:dyDescent="0.3">
      <c r="A226" t="s">
        <v>3791</v>
      </c>
      <c r="B226" t="s">
        <v>3790</v>
      </c>
      <c r="C226">
        <v>2025</v>
      </c>
      <c r="D226">
        <v>8</v>
      </c>
      <c r="E226" s="35">
        <v>19765.7300241265</v>
      </c>
      <c r="F226" s="17">
        <v>21548.452524107299</v>
      </c>
      <c r="G226" s="17">
        <v>3925.2960447382102</v>
      </c>
      <c r="H226" s="17">
        <v>137.76688458088199</v>
      </c>
      <c r="I226" s="16">
        <v>45377.245477552999</v>
      </c>
      <c r="J226" s="35">
        <v>19765.7300241265</v>
      </c>
      <c r="K226" s="17">
        <v>22409.8668943048</v>
      </c>
      <c r="L226" s="17">
        <v>3984.0397881989402</v>
      </c>
      <c r="M226" s="17">
        <v>151.16958991011401</v>
      </c>
      <c r="N226" s="16">
        <v>46310.806296540402</v>
      </c>
    </row>
    <row r="227" spans="1:14" hidden="1" x14ac:dyDescent="0.3">
      <c r="A227" t="s">
        <v>3791</v>
      </c>
      <c r="B227" t="s">
        <v>3790</v>
      </c>
      <c r="C227">
        <v>2025</v>
      </c>
      <c r="D227">
        <v>9</v>
      </c>
      <c r="E227" s="35">
        <v>19072.986252623199</v>
      </c>
      <c r="F227" s="17">
        <v>22844.048024060001</v>
      </c>
      <c r="G227" s="17">
        <v>4226.1506213493403</v>
      </c>
      <c r="H227" s="17">
        <v>123.662007394192</v>
      </c>
      <c r="I227" s="16">
        <v>46266.846905426602</v>
      </c>
      <c r="J227" s="35">
        <v>19078.569676507501</v>
      </c>
      <c r="K227" s="17">
        <v>23102.645730085202</v>
      </c>
      <c r="L227" s="17">
        <v>4320.7440974275596</v>
      </c>
      <c r="M227" s="17">
        <v>138.97813103499701</v>
      </c>
      <c r="N227" s="16">
        <v>46640.937635055197</v>
      </c>
    </row>
    <row r="228" spans="1:14" hidden="1" x14ac:dyDescent="0.3">
      <c r="A228" t="s">
        <v>3791</v>
      </c>
      <c r="B228" t="s">
        <v>3790</v>
      </c>
      <c r="C228">
        <v>2025</v>
      </c>
      <c r="D228">
        <v>10</v>
      </c>
      <c r="E228" s="35">
        <v>16435.8358724918</v>
      </c>
      <c r="F228" s="17">
        <v>18730.4296875533</v>
      </c>
      <c r="G228" s="17">
        <v>3589.6607861082498</v>
      </c>
      <c r="H228" s="17">
        <v>80.8383012374656</v>
      </c>
      <c r="I228" s="16">
        <v>38836.764647390803</v>
      </c>
      <c r="J228" s="35">
        <v>16435.8358724918</v>
      </c>
      <c r="K228" s="17">
        <v>19078.318041250401</v>
      </c>
      <c r="L228" s="17">
        <v>3707.2014370690099</v>
      </c>
      <c r="M228" s="17">
        <v>99.401969719014502</v>
      </c>
      <c r="N228" s="16">
        <v>39320.757320530298</v>
      </c>
    </row>
    <row r="229" spans="1:14" hidden="1" x14ac:dyDescent="0.3">
      <c r="A229" t="s">
        <v>3791</v>
      </c>
      <c r="B229" t="s">
        <v>3790</v>
      </c>
      <c r="C229">
        <v>2025</v>
      </c>
      <c r="D229">
        <v>11</v>
      </c>
      <c r="E229" s="35">
        <v>14157.423295103101</v>
      </c>
      <c r="F229" s="17">
        <v>15359.514202377601</v>
      </c>
      <c r="G229" s="17">
        <v>3307.9125284933998</v>
      </c>
      <c r="H229" s="17">
        <v>81.048952794702998</v>
      </c>
      <c r="I229" s="16">
        <v>32905.898978768797</v>
      </c>
      <c r="J229" s="35">
        <v>14551.3668698456</v>
      </c>
      <c r="K229" s="17">
        <v>15359.514202377601</v>
      </c>
      <c r="L229" s="17">
        <v>3307.9125284933998</v>
      </c>
      <c r="M229" s="17">
        <v>125.75974581834799</v>
      </c>
      <c r="N229" s="16">
        <v>33344.553346535002</v>
      </c>
    </row>
    <row r="230" spans="1:14" hidden="1" x14ac:dyDescent="0.3">
      <c r="A230" t="s">
        <v>3791</v>
      </c>
      <c r="B230" t="s">
        <v>3790</v>
      </c>
      <c r="C230">
        <v>2025</v>
      </c>
      <c r="D230">
        <v>12</v>
      </c>
      <c r="E230" s="35">
        <v>15487.8936046456</v>
      </c>
      <c r="F230" s="17">
        <v>15183.7279832774</v>
      </c>
      <c r="G230" s="17">
        <v>3348.8234122959002</v>
      </c>
      <c r="H230" s="17">
        <v>104.01874968180201</v>
      </c>
      <c r="I230" s="16">
        <v>34124.463749900598</v>
      </c>
      <c r="J230" s="35">
        <v>15487.8936046456</v>
      </c>
      <c r="K230" s="17">
        <v>15183.7279832774</v>
      </c>
      <c r="L230" s="17">
        <v>3348.8234122959002</v>
      </c>
      <c r="M230" s="17">
        <v>152.047304731937</v>
      </c>
      <c r="N230" s="16">
        <v>34172.4923049508</v>
      </c>
    </row>
    <row r="231" spans="1:14" hidden="1" x14ac:dyDescent="0.3">
      <c r="A231" t="s">
        <v>3791</v>
      </c>
      <c r="B231" t="s">
        <v>3790</v>
      </c>
      <c r="C231">
        <v>2026</v>
      </c>
      <c r="D231">
        <v>1</v>
      </c>
      <c r="E231" s="35">
        <v>15144.7757815278</v>
      </c>
      <c r="F231" s="17">
        <v>14714.299466627701</v>
      </c>
      <c r="G231" s="17">
        <v>3271.3006803015101</v>
      </c>
      <c r="H231" s="17">
        <v>96.872369857200098</v>
      </c>
      <c r="I231" s="16">
        <v>33227.248298314204</v>
      </c>
      <c r="J231" s="35">
        <v>15144.7757815278</v>
      </c>
      <c r="K231" s="17">
        <v>14714.299466627701</v>
      </c>
      <c r="L231" s="17">
        <v>3300.2153594610199</v>
      </c>
      <c r="M231" s="17">
        <v>145.366108067819</v>
      </c>
      <c r="N231" s="16">
        <v>33304.656715684403</v>
      </c>
    </row>
    <row r="232" spans="1:14" hidden="1" x14ac:dyDescent="0.3">
      <c r="A232" t="s">
        <v>3791</v>
      </c>
      <c r="B232" t="s">
        <v>3790</v>
      </c>
      <c r="C232">
        <v>2026</v>
      </c>
      <c r="D232">
        <v>2</v>
      </c>
      <c r="E232" s="35">
        <v>14793.7267505253</v>
      </c>
      <c r="F232" s="17">
        <v>14300.739345076599</v>
      </c>
      <c r="G232" s="17">
        <v>3263.2364133061101</v>
      </c>
      <c r="H232" s="17">
        <v>99.224645303434599</v>
      </c>
      <c r="I232" s="16">
        <v>32456.9271542114</v>
      </c>
      <c r="J232" s="35">
        <v>14793.7267505253</v>
      </c>
      <c r="K232" s="17">
        <v>14635.3276581505</v>
      </c>
      <c r="L232" s="17">
        <v>3290.20825016859</v>
      </c>
      <c r="M232" s="17">
        <v>133.08687915258699</v>
      </c>
      <c r="N232" s="16">
        <v>32852.349537996903</v>
      </c>
    </row>
    <row r="233" spans="1:14" hidden="1" x14ac:dyDescent="0.3">
      <c r="A233" t="s">
        <v>3791</v>
      </c>
      <c r="B233" t="s">
        <v>3790</v>
      </c>
      <c r="C233">
        <v>2026</v>
      </c>
      <c r="D233">
        <v>3</v>
      </c>
      <c r="E233" s="35">
        <v>14150.080830446799</v>
      </c>
      <c r="F233" s="17">
        <v>14322.1082306114</v>
      </c>
      <c r="G233" s="17">
        <v>3056.02814808524</v>
      </c>
      <c r="H233" s="17">
        <v>78.431583616383605</v>
      </c>
      <c r="I233" s="16">
        <v>31606.648792759901</v>
      </c>
      <c r="J233" s="35">
        <v>14286.7811051314</v>
      </c>
      <c r="K233" s="17">
        <v>14613.3264602051</v>
      </c>
      <c r="L233" s="17">
        <v>3188.9277921963599</v>
      </c>
      <c r="M233" s="17">
        <v>116.568288145821</v>
      </c>
      <c r="N233" s="16">
        <v>32205.603645678799</v>
      </c>
    </row>
    <row r="234" spans="1:14" hidden="1" x14ac:dyDescent="0.3">
      <c r="A234" t="s">
        <v>3791</v>
      </c>
      <c r="B234" t="s">
        <v>3790</v>
      </c>
      <c r="C234">
        <v>2026</v>
      </c>
      <c r="D234">
        <v>4</v>
      </c>
      <c r="E234" s="35">
        <v>15094.773377477801</v>
      </c>
      <c r="F234" s="17">
        <v>16056.547548786501</v>
      </c>
      <c r="G234" s="17">
        <v>3155.22945433738</v>
      </c>
      <c r="H234" s="17">
        <v>76.447948352021697</v>
      </c>
      <c r="I234" s="16">
        <v>34382.998328953698</v>
      </c>
      <c r="J234" s="35">
        <v>15094.773377477801</v>
      </c>
      <c r="K234" s="17">
        <v>16056.547548786501</v>
      </c>
      <c r="L234" s="17">
        <v>3155.22945433738</v>
      </c>
      <c r="M234" s="17">
        <v>86.278353201957103</v>
      </c>
      <c r="N234" s="16">
        <v>34392.828733803603</v>
      </c>
    </row>
    <row r="235" spans="1:14" hidden="1" x14ac:dyDescent="0.3">
      <c r="A235" t="s">
        <v>3791</v>
      </c>
      <c r="B235" t="s">
        <v>3790</v>
      </c>
      <c r="C235">
        <v>2026</v>
      </c>
      <c r="D235">
        <v>5</v>
      </c>
      <c r="E235" s="35">
        <v>17504.759178160399</v>
      </c>
      <c r="F235" s="17">
        <v>17178.552301489101</v>
      </c>
      <c r="G235" s="17">
        <v>3306.3604610029502</v>
      </c>
      <c r="H235" s="17">
        <v>114.804081561145</v>
      </c>
      <c r="I235" s="16">
        <v>38104.476022213603</v>
      </c>
      <c r="J235" s="35">
        <v>17504.759178160399</v>
      </c>
      <c r="K235" s="17">
        <v>17356.863521770199</v>
      </c>
      <c r="L235" s="17">
        <v>3371.8095760761998</v>
      </c>
      <c r="M235" s="17">
        <v>118.806460678619</v>
      </c>
      <c r="N235" s="16">
        <v>38352.238736685402</v>
      </c>
    </row>
    <row r="236" spans="1:14" hidden="1" x14ac:dyDescent="0.3">
      <c r="A236" t="s">
        <v>3791</v>
      </c>
      <c r="B236" t="s">
        <v>3790</v>
      </c>
      <c r="C236">
        <v>2026</v>
      </c>
      <c r="D236">
        <v>6</v>
      </c>
      <c r="E236" s="35">
        <v>19661.733337395399</v>
      </c>
      <c r="F236" s="17">
        <v>19304.397022830701</v>
      </c>
      <c r="G236" s="17">
        <v>3314.1707640887098</v>
      </c>
      <c r="H236" s="17">
        <v>135.193394477574</v>
      </c>
      <c r="I236" s="16">
        <v>42415.494518792402</v>
      </c>
      <c r="J236" s="35">
        <v>19821.352100614498</v>
      </c>
      <c r="K236" s="17">
        <v>19503.120527868301</v>
      </c>
      <c r="L236" s="17">
        <v>3396.2110847884501</v>
      </c>
      <c r="M236" s="17">
        <v>166.42248417049399</v>
      </c>
      <c r="N236" s="16">
        <v>42887.106197441703</v>
      </c>
    </row>
    <row r="237" spans="1:14" hidden="1" x14ac:dyDescent="0.3">
      <c r="A237" t="s">
        <v>3791</v>
      </c>
      <c r="B237" t="s">
        <v>3790</v>
      </c>
      <c r="C237">
        <v>2026</v>
      </c>
      <c r="D237">
        <v>7</v>
      </c>
      <c r="E237" s="35">
        <v>20231.5337029494</v>
      </c>
      <c r="F237" s="17">
        <v>21365.650588983099</v>
      </c>
      <c r="G237" s="17">
        <v>3543.9031215002101</v>
      </c>
      <c r="H237" s="17">
        <v>156.55697073180801</v>
      </c>
      <c r="I237" s="16">
        <v>45297.644384164501</v>
      </c>
      <c r="J237" s="35">
        <v>20306.525630804099</v>
      </c>
      <c r="K237" s="17">
        <v>21365.650588983099</v>
      </c>
      <c r="L237" s="17">
        <v>3617.14454046113</v>
      </c>
      <c r="M237" s="17">
        <v>161.489727451151</v>
      </c>
      <c r="N237" s="16">
        <v>45450.810487699397</v>
      </c>
    </row>
    <row r="238" spans="1:14" hidden="1" x14ac:dyDescent="0.3">
      <c r="A238" t="s">
        <v>3791</v>
      </c>
      <c r="B238" t="s">
        <v>3790</v>
      </c>
      <c r="C238">
        <v>2026</v>
      </c>
      <c r="D238">
        <v>8</v>
      </c>
      <c r="E238" s="35">
        <v>19840.2361072575</v>
      </c>
      <c r="F238" s="17">
        <v>21734.5031988261</v>
      </c>
      <c r="G238" s="17">
        <v>3965.3256432774701</v>
      </c>
      <c r="H238" s="17">
        <v>139.67851669035699</v>
      </c>
      <c r="I238" s="16">
        <v>45679.743466051397</v>
      </c>
      <c r="J238" s="35">
        <v>19840.2361072575</v>
      </c>
      <c r="K238" s="17">
        <v>22394.260053890699</v>
      </c>
      <c r="L238" s="17">
        <v>4023.9383533257901</v>
      </c>
      <c r="M238" s="17">
        <v>152.484374436835</v>
      </c>
      <c r="N238" s="16">
        <v>46410.918888910797</v>
      </c>
    </row>
    <row r="239" spans="1:14" hidden="1" x14ac:dyDescent="0.3">
      <c r="A239" t="s">
        <v>3791</v>
      </c>
      <c r="B239" t="s">
        <v>3790</v>
      </c>
      <c r="C239">
        <v>2026</v>
      </c>
      <c r="D239">
        <v>9</v>
      </c>
      <c r="E239" s="35">
        <v>19155.526717823101</v>
      </c>
      <c r="F239" s="17">
        <v>23007.5839961374</v>
      </c>
      <c r="G239" s="17">
        <v>4256.8759419033204</v>
      </c>
      <c r="H239" s="17">
        <v>125.529755424199</v>
      </c>
      <c r="I239" s="16">
        <v>46545.516411288001</v>
      </c>
      <c r="J239" s="35">
        <v>19155.526717823101</v>
      </c>
      <c r="K239" s="17">
        <v>23152.898310205899</v>
      </c>
      <c r="L239" s="17">
        <v>4350.5751086594901</v>
      </c>
      <c r="M239" s="17">
        <v>140.86343156066101</v>
      </c>
      <c r="N239" s="16">
        <v>46799.8635682491</v>
      </c>
    </row>
    <row r="240" spans="1:14" hidden="1" x14ac:dyDescent="0.3">
      <c r="A240" t="s">
        <v>3791</v>
      </c>
      <c r="B240" t="s">
        <v>3790</v>
      </c>
      <c r="C240">
        <v>2026</v>
      </c>
      <c r="D240">
        <v>10</v>
      </c>
      <c r="E240" s="35">
        <v>16580.220383108201</v>
      </c>
      <c r="F240" s="17">
        <v>18848.139630384499</v>
      </c>
      <c r="G240" s="17">
        <v>3625.2479154421899</v>
      </c>
      <c r="H240" s="17">
        <v>82.021436816047597</v>
      </c>
      <c r="I240" s="16">
        <v>39135.629365750901</v>
      </c>
      <c r="J240" s="35">
        <v>16580.220383108201</v>
      </c>
      <c r="K240" s="17">
        <v>19176.0299377517</v>
      </c>
      <c r="L240" s="17">
        <v>3739.2658068937899</v>
      </c>
      <c r="M240" s="17">
        <v>100.944966152173</v>
      </c>
      <c r="N240" s="16">
        <v>39596.461093905797</v>
      </c>
    </row>
    <row r="241" spans="1:14" hidden="1" x14ac:dyDescent="0.3">
      <c r="A241" t="s">
        <v>3791</v>
      </c>
      <c r="B241" t="s">
        <v>3790</v>
      </c>
      <c r="C241">
        <v>2026</v>
      </c>
      <c r="D241">
        <v>11</v>
      </c>
      <c r="E241" s="35">
        <v>14302.3984000951</v>
      </c>
      <c r="F241" s="17">
        <v>15457.5347793005</v>
      </c>
      <c r="G241" s="17">
        <v>3339.6310335367298</v>
      </c>
      <c r="H241" s="17">
        <v>82.249642642921103</v>
      </c>
      <c r="I241" s="16">
        <v>33181.813855575303</v>
      </c>
      <c r="J241" s="35">
        <v>14703.988767110901</v>
      </c>
      <c r="K241" s="17">
        <v>15457.5347793005</v>
      </c>
      <c r="L241" s="17">
        <v>3339.6310335367298</v>
      </c>
      <c r="M241" s="17">
        <v>127.49583639418699</v>
      </c>
      <c r="N241" s="16">
        <v>33628.650416342403</v>
      </c>
    </row>
    <row r="242" spans="1:14" hidden="1" x14ac:dyDescent="0.3">
      <c r="A242" t="s">
        <v>3791</v>
      </c>
      <c r="B242" t="s">
        <v>3790</v>
      </c>
      <c r="C242">
        <v>2026</v>
      </c>
      <c r="D242">
        <v>12</v>
      </c>
      <c r="E242" s="35">
        <v>15618.928255910199</v>
      </c>
      <c r="F242" s="17">
        <v>15286.3791941072</v>
      </c>
      <c r="G242" s="17">
        <v>3379.8010568648001</v>
      </c>
      <c r="H242" s="17">
        <v>105.57929986714301</v>
      </c>
      <c r="I242" s="16">
        <v>34390.687806749404</v>
      </c>
      <c r="J242" s="35">
        <v>15618.928255910199</v>
      </c>
      <c r="K242" s="17">
        <v>15286.3791941072</v>
      </c>
      <c r="L242" s="17">
        <v>3379.8010568648001</v>
      </c>
      <c r="M242" s="17">
        <v>153.62540357120201</v>
      </c>
      <c r="N242" s="16">
        <v>34438.733910453499</v>
      </c>
    </row>
    <row r="243" spans="1:14" hidden="1" x14ac:dyDescent="0.3">
      <c r="A243" t="s">
        <v>3791</v>
      </c>
      <c r="B243" t="s">
        <v>3790</v>
      </c>
      <c r="C243">
        <v>2027</v>
      </c>
      <c r="D243">
        <v>1</v>
      </c>
      <c r="E243" s="35">
        <v>15280.700990166901</v>
      </c>
      <c r="F243" s="17">
        <v>14799.370101642</v>
      </c>
      <c r="G243" s="17">
        <v>3305.4310380607399</v>
      </c>
      <c r="H243" s="17">
        <v>98.300068261886395</v>
      </c>
      <c r="I243" s="16">
        <v>33483.802198131503</v>
      </c>
      <c r="J243" s="35">
        <v>15280.700990166901</v>
      </c>
      <c r="K243" s="17">
        <v>14799.370101642</v>
      </c>
      <c r="L243" s="17">
        <v>3336.97249078696</v>
      </c>
      <c r="M243" s="17">
        <v>147.56616439099699</v>
      </c>
      <c r="N243" s="16">
        <v>33564.609746986898</v>
      </c>
    </row>
    <row r="244" spans="1:14" hidden="1" x14ac:dyDescent="0.3">
      <c r="A244" t="s">
        <v>3791</v>
      </c>
      <c r="B244" t="s">
        <v>3790</v>
      </c>
      <c r="C244">
        <v>2027</v>
      </c>
      <c r="D244">
        <v>2</v>
      </c>
      <c r="E244" s="35">
        <v>14938.182547730899</v>
      </c>
      <c r="F244" s="17">
        <v>14405.8260786922</v>
      </c>
      <c r="G244" s="17">
        <v>3299.2318138236801</v>
      </c>
      <c r="H244" s="17">
        <v>100.731336501288</v>
      </c>
      <c r="I244" s="16">
        <v>32743.971776748102</v>
      </c>
      <c r="J244" s="35">
        <v>14938.182547730899</v>
      </c>
      <c r="K244" s="17">
        <v>14729.006592682401</v>
      </c>
      <c r="L244" s="17">
        <v>3329.7845745662498</v>
      </c>
      <c r="M244" s="17">
        <v>135.14650894423201</v>
      </c>
      <c r="N244" s="16">
        <v>33132.120223923797</v>
      </c>
    </row>
    <row r="245" spans="1:14" hidden="1" x14ac:dyDescent="0.3">
      <c r="A245" t="s">
        <v>3791</v>
      </c>
      <c r="B245" t="s">
        <v>3790</v>
      </c>
      <c r="C245">
        <v>2027</v>
      </c>
      <c r="D245">
        <v>3</v>
      </c>
      <c r="E245" s="35">
        <v>14229.5822400899</v>
      </c>
      <c r="F245" s="17">
        <v>14402.663326104501</v>
      </c>
      <c r="G245" s="17">
        <v>3077.9038899699199</v>
      </c>
      <c r="H245" s="17">
        <v>79.499430829398307</v>
      </c>
      <c r="I245" s="16">
        <v>31789.6488869938</v>
      </c>
      <c r="J245" s="35">
        <v>14427.325280754099</v>
      </c>
      <c r="K245" s="17">
        <v>14715.1145069421</v>
      </c>
      <c r="L245" s="17">
        <v>3224.6373514536299</v>
      </c>
      <c r="M245" s="17">
        <v>118.303174101588</v>
      </c>
      <c r="N245" s="16">
        <v>32485.3803132514</v>
      </c>
    </row>
    <row r="246" spans="1:14" hidden="1" x14ac:dyDescent="0.3">
      <c r="A246" t="s">
        <v>3791</v>
      </c>
      <c r="B246" t="s">
        <v>3790</v>
      </c>
      <c r="C246">
        <v>2027</v>
      </c>
      <c r="D246">
        <v>4</v>
      </c>
      <c r="E246" s="35">
        <v>15250.893188042901</v>
      </c>
      <c r="F246" s="17">
        <v>16173.4128921098</v>
      </c>
      <c r="G246" s="17">
        <v>3197.3311992817698</v>
      </c>
      <c r="H246" s="17">
        <v>77.507019672920805</v>
      </c>
      <c r="I246" s="16">
        <v>34699.1442991074</v>
      </c>
      <c r="J246" s="35">
        <v>15250.893188042901</v>
      </c>
      <c r="K246" s="17">
        <v>16173.4128921098</v>
      </c>
      <c r="L246" s="17">
        <v>3197.3311992817698</v>
      </c>
      <c r="M246" s="17">
        <v>87.433966888674405</v>
      </c>
      <c r="N246" s="16">
        <v>34709.071246323103</v>
      </c>
    </row>
    <row r="247" spans="1:14" hidden="1" x14ac:dyDescent="0.3">
      <c r="A247" t="s">
        <v>3791</v>
      </c>
      <c r="B247" t="s">
        <v>3790</v>
      </c>
      <c r="C247">
        <v>2027</v>
      </c>
      <c r="D247">
        <v>5</v>
      </c>
      <c r="E247" s="35">
        <v>17684.370685046</v>
      </c>
      <c r="F247" s="17">
        <v>17322.468452307799</v>
      </c>
      <c r="G247" s="17">
        <v>3345.5767132945898</v>
      </c>
      <c r="H247" s="17">
        <v>116.58285433652399</v>
      </c>
      <c r="I247" s="16">
        <v>38468.998704984901</v>
      </c>
      <c r="J247" s="35">
        <v>17684.370685046</v>
      </c>
      <c r="K247" s="17">
        <v>17450.797125599001</v>
      </c>
      <c r="L247" s="17">
        <v>3414.1536177717198</v>
      </c>
      <c r="M247" s="17">
        <v>120.55889950782</v>
      </c>
      <c r="N247" s="16">
        <v>38669.880327924497</v>
      </c>
    </row>
    <row r="248" spans="1:14" hidden="1" x14ac:dyDescent="0.3">
      <c r="A248" t="s">
        <v>3791</v>
      </c>
      <c r="B248" t="s">
        <v>3790</v>
      </c>
      <c r="C248">
        <v>2027</v>
      </c>
      <c r="D248">
        <v>6</v>
      </c>
      <c r="E248" s="35">
        <v>19864.252694092</v>
      </c>
      <c r="F248" s="17">
        <v>19398.181379695801</v>
      </c>
      <c r="G248" s="17">
        <v>3336.9150894337799</v>
      </c>
      <c r="H248" s="17">
        <v>137.270577225587</v>
      </c>
      <c r="I248" s="16">
        <v>42736.619740447102</v>
      </c>
      <c r="J248" s="35">
        <v>19961.9454241977</v>
      </c>
      <c r="K248" s="17">
        <v>19551.834753959502</v>
      </c>
      <c r="L248" s="17">
        <v>3434.8532002636398</v>
      </c>
      <c r="M248" s="17">
        <v>168.71029864630299</v>
      </c>
      <c r="N248" s="16">
        <v>43117.343677067198</v>
      </c>
    </row>
    <row r="249" spans="1:14" hidden="1" x14ac:dyDescent="0.3">
      <c r="A249" t="s">
        <v>3791</v>
      </c>
      <c r="B249" t="s">
        <v>3790</v>
      </c>
      <c r="C249">
        <v>2027</v>
      </c>
      <c r="D249">
        <v>7</v>
      </c>
      <c r="E249" s="35">
        <v>20276.320022449901</v>
      </c>
      <c r="F249" s="17">
        <v>21391.409874654099</v>
      </c>
      <c r="G249" s="17">
        <v>3562.20847196981</v>
      </c>
      <c r="H249" s="17">
        <v>160.05603697103001</v>
      </c>
      <c r="I249" s="16">
        <v>45389.994406044803</v>
      </c>
      <c r="J249" s="35">
        <v>20411.344668458001</v>
      </c>
      <c r="K249" s="17">
        <v>21391.409874654099</v>
      </c>
      <c r="L249" s="17">
        <v>3643.7282460172401</v>
      </c>
      <c r="M249" s="17">
        <v>165.27843625783299</v>
      </c>
      <c r="N249" s="16">
        <v>45611.761225387199</v>
      </c>
    </row>
    <row r="250" spans="1:14" hidden="1" x14ac:dyDescent="0.3">
      <c r="A250" t="s">
        <v>3791</v>
      </c>
      <c r="B250" t="s">
        <v>3790</v>
      </c>
      <c r="C250">
        <v>2027</v>
      </c>
      <c r="D250">
        <v>8</v>
      </c>
      <c r="E250" s="35">
        <v>19899.928406314899</v>
      </c>
      <c r="F250" s="17">
        <v>21766.8306531749</v>
      </c>
      <c r="G250" s="17">
        <v>3988.8115017703799</v>
      </c>
      <c r="H250" s="17">
        <v>141.85224517131999</v>
      </c>
      <c r="I250" s="16">
        <v>45797.422806431598</v>
      </c>
      <c r="J250" s="35">
        <v>19926.262502339301</v>
      </c>
      <c r="K250" s="17">
        <v>22450.308680312701</v>
      </c>
      <c r="L250" s="17">
        <v>4045.7295146801098</v>
      </c>
      <c r="M250" s="17">
        <v>155.51825473359</v>
      </c>
      <c r="N250" s="16">
        <v>46577.818952065601</v>
      </c>
    </row>
    <row r="251" spans="1:14" hidden="1" x14ac:dyDescent="0.3">
      <c r="A251" t="s">
        <v>3791</v>
      </c>
      <c r="B251" t="s">
        <v>3790</v>
      </c>
      <c r="C251">
        <v>2027</v>
      </c>
      <c r="D251">
        <v>9</v>
      </c>
      <c r="E251" s="35">
        <v>19332.918494317</v>
      </c>
      <c r="F251" s="17">
        <v>23095.928701491601</v>
      </c>
      <c r="G251" s="17">
        <v>4288.90167545858</v>
      </c>
      <c r="H251" s="17">
        <v>127.203195743298</v>
      </c>
      <c r="I251" s="16">
        <v>46844.952067010498</v>
      </c>
      <c r="J251" s="35">
        <v>19332.918494317</v>
      </c>
      <c r="K251" s="17">
        <v>23231.4315973544</v>
      </c>
      <c r="L251" s="17">
        <v>4381.7244220174798</v>
      </c>
      <c r="M251" s="17">
        <v>143.03715929521599</v>
      </c>
      <c r="N251" s="16">
        <v>47089.111672984101</v>
      </c>
    </row>
    <row r="252" spans="1:14" hidden="1" x14ac:dyDescent="0.3">
      <c r="A252" t="s">
        <v>3791</v>
      </c>
      <c r="B252" t="s">
        <v>3790</v>
      </c>
      <c r="C252">
        <v>2027</v>
      </c>
      <c r="D252">
        <v>10</v>
      </c>
      <c r="E252" s="35">
        <v>16732.622675720799</v>
      </c>
      <c r="F252" s="17">
        <v>18990.930236081502</v>
      </c>
      <c r="G252" s="17">
        <v>3651.8556010329298</v>
      </c>
      <c r="H252" s="17">
        <v>83.150721759330693</v>
      </c>
      <c r="I252" s="16">
        <v>39458.559234594497</v>
      </c>
      <c r="J252" s="35">
        <v>16732.622675720799</v>
      </c>
      <c r="K252" s="17">
        <v>19237.642013295499</v>
      </c>
      <c r="L252" s="17">
        <v>3768.4686130917999</v>
      </c>
      <c r="M252" s="17">
        <v>102.57453624957201</v>
      </c>
      <c r="N252" s="16">
        <v>39841.307838357701</v>
      </c>
    </row>
    <row r="253" spans="1:14" hidden="1" x14ac:dyDescent="0.3">
      <c r="A253" t="s">
        <v>3791</v>
      </c>
      <c r="B253" t="s">
        <v>3790</v>
      </c>
      <c r="C253">
        <v>2027</v>
      </c>
      <c r="D253">
        <v>11</v>
      </c>
      <c r="E253" s="35">
        <v>14420.741680020101</v>
      </c>
      <c r="F253" s="17">
        <v>15564.99714521</v>
      </c>
      <c r="G253" s="17">
        <v>3372.7106975056099</v>
      </c>
      <c r="H253" s="17">
        <v>83.378927442451399</v>
      </c>
      <c r="I253" s="16">
        <v>33441.828450178102</v>
      </c>
      <c r="J253" s="35">
        <v>14853.5644484188</v>
      </c>
      <c r="K253" s="17">
        <v>15564.99714521</v>
      </c>
      <c r="L253" s="17">
        <v>3372.7106975056099</v>
      </c>
      <c r="M253" s="17">
        <v>129.24826974972601</v>
      </c>
      <c r="N253" s="16">
        <v>33920.520560884099</v>
      </c>
    </row>
    <row r="254" spans="1:14" hidden="1" x14ac:dyDescent="0.3">
      <c r="A254" t="s">
        <v>3791</v>
      </c>
      <c r="B254" t="s">
        <v>3790</v>
      </c>
      <c r="C254">
        <v>2027</v>
      </c>
      <c r="D254">
        <v>12</v>
      </c>
      <c r="E254" s="35">
        <v>15746.638384510599</v>
      </c>
      <c r="F254" s="17">
        <v>15379.8033314482</v>
      </c>
      <c r="G254" s="17">
        <v>3411.9400178801902</v>
      </c>
      <c r="H254" s="17">
        <v>107.331747028474</v>
      </c>
      <c r="I254" s="16">
        <v>34645.713480867402</v>
      </c>
      <c r="J254" s="35">
        <v>15746.638384510599</v>
      </c>
      <c r="K254" s="17">
        <v>15379.8033314482</v>
      </c>
      <c r="L254" s="17">
        <v>3411.9400178801902</v>
      </c>
      <c r="M254" s="17">
        <v>156.43107746607299</v>
      </c>
      <c r="N254" s="16">
        <v>34694.812811304997</v>
      </c>
    </row>
    <row r="255" spans="1:14" hidden="1" x14ac:dyDescent="0.3">
      <c r="A255" t="s">
        <v>3791</v>
      </c>
      <c r="B255" t="s">
        <v>3790</v>
      </c>
      <c r="C255">
        <v>2028</v>
      </c>
      <c r="D255">
        <v>1</v>
      </c>
      <c r="E255" s="35">
        <v>15408.715768358999</v>
      </c>
      <c r="F255" s="17">
        <v>14901.4074931212</v>
      </c>
      <c r="G255" s="17">
        <v>3340.0203557371801</v>
      </c>
      <c r="H255" s="17">
        <v>99.613885436920597</v>
      </c>
      <c r="I255" s="16">
        <v>33749.757502654298</v>
      </c>
      <c r="J255" s="35">
        <v>15408.715768358999</v>
      </c>
      <c r="K255" s="17">
        <v>14901.4074931212</v>
      </c>
      <c r="L255" s="17">
        <v>3370.0015289552098</v>
      </c>
      <c r="M255" s="17">
        <v>149.49440926026401</v>
      </c>
      <c r="N255" s="16">
        <v>33829.619199695699</v>
      </c>
    </row>
    <row r="256" spans="1:14" hidden="1" x14ac:dyDescent="0.3">
      <c r="A256" t="s">
        <v>3791</v>
      </c>
      <c r="B256" t="s">
        <v>3790</v>
      </c>
      <c r="C256">
        <v>2028</v>
      </c>
      <c r="D256">
        <v>2</v>
      </c>
      <c r="E256" s="35">
        <v>15064.0286210003</v>
      </c>
      <c r="F256" s="17">
        <v>14490.535633448901</v>
      </c>
      <c r="G256" s="17">
        <v>3335.5272612201802</v>
      </c>
      <c r="H256" s="17">
        <v>102.027600737188</v>
      </c>
      <c r="I256" s="16">
        <v>32992.119116406502</v>
      </c>
      <c r="J256" s="35">
        <v>15064.0286210003</v>
      </c>
      <c r="K256" s="17">
        <v>14821.591655325299</v>
      </c>
      <c r="L256" s="17">
        <v>3364.6326951384899</v>
      </c>
      <c r="M256" s="17">
        <v>136.943089698873</v>
      </c>
      <c r="N256" s="16">
        <v>33387.196061162998</v>
      </c>
    </row>
    <row r="257" spans="1:14" hidden="1" x14ac:dyDescent="0.3">
      <c r="A257" t="s">
        <v>3791</v>
      </c>
      <c r="B257" t="s">
        <v>3790</v>
      </c>
      <c r="C257">
        <v>2028</v>
      </c>
      <c r="D257">
        <v>3</v>
      </c>
      <c r="E257" s="35">
        <v>14416.5271743919</v>
      </c>
      <c r="F257" s="17">
        <v>14533.784676311199</v>
      </c>
      <c r="G257" s="17">
        <v>3125.71549647445</v>
      </c>
      <c r="H257" s="17">
        <v>80.576254577721002</v>
      </c>
      <c r="I257" s="16">
        <v>32156.603601755301</v>
      </c>
      <c r="J257" s="35">
        <v>14545.412666627701</v>
      </c>
      <c r="K257" s="17">
        <v>14804.2315147137</v>
      </c>
      <c r="L257" s="17">
        <v>3258.9284063734799</v>
      </c>
      <c r="M257" s="17">
        <v>119.827653933341</v>
      </c>
      <c r="N257" s="16">
        <v>32728.4002416482</v>
      </c>
    </row>
    <row r="258" spans="1:14" hidden="1" x14ac:dyDescent="0.3">
      <c r="A258" t="s">
        <v>3791</v>
      </c>
      <c r="B258" t="s">
        <v>3790</v>
      </c>
      <c r="C258">
        <v>2028</v>
      </c>
      <c r="D258">
        <v>4</v>
      </c>
      <c r="E258" s="35">
        <v>15390.887379736299</v>
      </c>
      <c r="F258" s="17">
        <v>16304.3156110077</v>
      </c>
      <c r="G258" s="17">
        <v>3231.2665528658699</v>
      </c>
      <c r="H258" s="17">
        <v>78.531179432403604</v>
      </c>
      <c r="I258" s="16">
        <v>35005.0007230423</v>
      </c>
      <c r="J258" s="35">
        <v>15390.887379736299</v>
      </c>
      <c r="K258" s="17">
        <v>16304.3156110077</v>
      </c>
      <c r="L258" s="17">
        <v>3231.2665528658699</v>
      </c>
      <c r="M258" s="17">
        <v>88.6248979607943</v>
      </c>
      <c r="N258" s="16">
        <v>35015.094441570698</v>
      </c>
    </row>
    <row r="259" spans="1:14" hidden="1" x14ac:dyDescent="0.3">
      <c r="A259" t="s">
        <v>3791</v>
      </c>
      <c r="B259" t="s">
        <v>3790</v>
      </c>
      <c r="C259">
        <v>2028</v>
      </c>
      <c r="D259">
        <v>5</v>
      </c>
      <c r="E259" s="35">
        <v>17814.026089978499</v>
      </c>
      <c r="F259" s="17">
        <v>17478.401881139001</v>
      </c>
      <c r="G259" s="17">
        <v>3383.6720892970602</v>
      </c>
      <c r="H259" s="17">
        <v>118.089778917149</v>
      </c>
      <c r="I259" s="16">
        <v>38794.189839331702</v>
      </c>
      <c r="J259" s="35">
        <v>17814.026089978499</v>
      </c>
      <c r="K259" s="17">
        <v>17544.654774398801</v>
      </c>
      <c r="L259" s="17">
        <v>3454.1895723355001</v>
      </c>
      <c r="M259" s="17">
        <v>122.10093488886601</v>
      </c>
      <c r="N259" s="16">
        <v>38934.9713716017</v>
      </c>
    </row>
    <row r="260" spans="1:14" hidden="1" x14ac:dyDescent="0.3">
      <c r="A260" t="s">
        <v>3791</v>
      </c>
      <c r="B260" t="s">
        <v>3790</v>
      </c>
      <c r="C260">
        <v>2028</v>
      </c>
      <c r="D260">
        <v>6</v>
      </c>
      <c r="E260" s="35">
        <v>19995.178308787599</v>
      </c>
      <c r="F260" s="17">
        <v>19539.4319861197</v>
      </c>
      <c r="G260" s="17">
        <v>3361.2805371238201</v>
      </c>
      <c r="H260" s="17">
        <v>139.13737633548001</v>
      </c>
      <c r="I260" s="16">
        <v>43035.028208366602</v>
      </c>
      <c r="J260" s="35">
        <v>20125.689633792699</v>
      </c>
      <c r="K260" s="17">
        <v>19650.854479746002</v>
      </c>
      <c r="L260" s="17">
        <v>3475.0033908323999</v>
      </c>
      <c r="M260" s="17">
        <v>170.99841829900899</v>
      </c>
      <c r="N260" s="16">
        <v>43422.545922670099</v>
      </c>
    </row>
    <row r="261" spans="1:14" hidden="1" x14ac:dyDescent="0.3">
      <c r="A261" t="s">
        <v>3791</v>
      </c>
      <c r="B261" t="s">
        <v>3790</v>
      </c>
      <c r="C261">
        <v>2028</v>
      </c>
      <c r="D261">
        <v>7</v>
      </c>
      <c r="E261" s="35">
        <v>20320.268946731499</v>
      </c>
      <c r="F261" s="17">
        <v>21443.856005544501</v>
      </c>
      <c r="G261" s="17">
        <v>3557.3975237242898</v>
      </c>
      <c r="H261" s="17">
        <v>160.860814037886</v>
      </c>
      <c r="I261" s="16">
        <v>45482.383290038197</v>
      </c>
      <c r="J261" s="35">
        <v>20581.0719820099</v>
      </c>
      <c r="K261" s="17">
        <v>21443.856005544501</v>
      </c>
      <c r="L261" s="17">
        <v>3668.1894022623701</v>
      </c>
      <c r="M261" s="17">
        <v>165.934004741721</v>
      </c>
      <c r="N261" s="16">
        <v>45859.051394558497</v>
      </c>
    </row>
    <row r="262" spans="1:14" hidden="1" x14ac:dyDescent="0.3">
      <c r="A262" t="s">
        <v>3791</v>
      </c>
      <c r="B262" t="s">
        <v>3790</v>
      </c>
      <c r="C262">
        <v>2028</v>
      </c>
      <c r="D262">
        <v>8</v>
      </c>
      <c r="E262" s="35">
        <v>19958.8964226397</v>
      </c>
      <c r="F262" s="17">
        <v>21849.289863092301</v>
      </c>
      <c r="G262" s="17">
        <v>3992.9527861156998</v>
      </c>
      <c r="H262" s="17">
        <v>143.81559544472501</v>
      </c>
      <c r="I262" s="16">
        <v>45944.954667292397</v>
      </c>
      <c r="J262" s="35">
        <v>20075.555247467</v>
      </c>
      <c r="K262" s="17">
        <v>22527.4500915073</v>
      </c>
      <c r="L262" s="17">
        <v>4057.5930700669401</v>
      </c>
      <c r="M262" s="17">
        <v>156.67411513524101</v>
      </c>
      <c r="N262" s="16">
        <v>46817.272524176398</v>
      </c>
    </row>
    <row r="263" spans="1:14" hidden="1" x14ac:dyDescent="0.3">
      <c r="A263" t="s">
        <v>3791</v>
      </c>
      <c r="B263" t="s">
        <v>3790</v>
      </c>
      <c r="C263">
        <v>2028</v>
      </c>
      <c r="D263">
        <v>9</v>
      </c>
      <c r="E263" s="35">
        <v>19466.891152256401</v>
      </c>
      <c r="F263" s="17">
        <v>23270.482721254699</v>
      </c>
      <c r="G263" s="17">
        <v>4320.3792606484803</v>
      </c>
      <c r="H263" s="17">
        <v>128.88566916925399</v>
      </c>
      <c r="I263" s="16">
        <v>47186.638803328802</v>
      </c>
      <c r="J263" s="35">
        <v>19466.891152256401</v>
      </c>
      <c r="K263" s="17">
        <v>23330.754453599398</v>
      </c>
      <c r="L263" s="17">
        <v>4412.2883092069997</v>
      </c>
      <c r="M263" s="17">
        <v>144.974178788854</v>
      </c>
      <c r="N263" s="16">
        <v>47354.908093851598</v>
      </c>
    </row>
    <row r="264" spans="1:14" hidden="1" x14ac:dyDescent="0.3">
      <c r="A264" t="s">
        <v>3791</v>
      </c>
      <c r="B264" t="s">
        <v>3790</v>
      </c>
      <c r="C264">
        <v>2028</v>
      </c>
      <c r="D264">
        <v>10</v>
      </c>
      <c r="E264" s="35">
        <v>16882.962044404201</v>
      </c>
      <c r="F264" s="17">
        <v>19149.800273982099</v>
      </c>
      <c r="G264" s="17">
        <v>3675.6400397032698</v>
      </c>
      <c r="H264" s="17">
        <v>84.280210420313097</v>
      </c>
      <c r="I264" s="16">
        <v>39792.682568509903</v>
      </c>
      <c r="J264" s="35">
        <v>16882.962044404201</v>
      </c>
      <c r="K264" s="17">
        <v>19348.081196778799</v>
      </c>
      <c r="L264" s="17">
        <v>3780.6399852774898</v>
      </c>
      <c r="M264" s="17">
        <v>103.835692925752</v>
      </c>
      <c r="N264" s="16">
        <v>40115.518919386101</v>
      </c>
    </row>
    <row r="265" spans="1:14" hidden="1" x14ac:dyDescent="0.3">
      <c r="A265" t="s">
        <v>3791</v>
      </c>
      <c r="B265" t="s">
        <v>3790</v>
      </c>
      <c r="C265">
        <v>2028</v>
      </c>
      <c r="D265">
        <v>11</v>
      </c>
      <c r="E265" s="35">
        <v>14533.774156343799</v>
      </c>
      <c r="F265" s="17">
        <v>15681.261732405501</v>
      </c>
      <c r="G265" s="17">
        <v>3406.9155421955802</v>
      </c>
      <c r="H265" s="17">
        <v>84.508416230520197</v>
      </c>
      <c r="I265" s="16">
        <v>33706.4598471754</v>
      </c>
      <c r="J265" s="35">
        <v>14965.319178198501</v>
      </c>
      <c r="K265" s="17">
        <v>15681.261732405501</v>
      </c>
      <c r="L265" s="17">
        <v>3406.9155421955802</v>
      </c>
      <c r="M265" s="17">
        <v>131.000961486942</v>
      </c>
      <c r="N265" s="16">
        <v>34184.497414286598</v>
      </c>
    </row>
    <row r="266" spans="1:14" hidden="1" x14ac:dyDescent="0.3">
      <c r="A266" t="s">
        <v>3791</v>
      </c>
      <c r="B266" t="s">
        <v>3790</v>
      </c>
      <c r="C266">
        <v>2028</v>
      </c>
      <c r="D266">
        <v>12</v>
      </c>
      <c r="E266" s="35">
        <v>15880.5523083301</v>
      </c>
      <c r="F266" s="17">
        <v>15501.014691104299</v>
      </c>
      <c r="G266" s="17">
        <v>3446.8628773374198</v>
      </c>
      <c r="H266" s="17">
        <v>108.645569233194</v>
      </c>
      <c r="I266" s="16">
        <v>34937.075446005001</v>
      </c>
      <c r="J266" s="35">
        <v>15880.5523083301</v>
      </c>
      <c r="K266" s="17">
        <v>15501.014691104299</v>
      </c>
      <c r="L266" s="17">
        <v>3446.8628773374198</v>
      </c>
      <c r="M266" s="17">
        <v>157.850252772462</v>
      </c>
      <c r="N266" s="16">
        <v>34986.280129544197</v>
      </c>
    </row>
    <row r="267" spans="1:14" hidden="1" x14ac:dyDescent="0.3">
      <c r="A267" t="s">
        <v>3791</v>
      </c>
      <c r="B267" t="s">
        <v>3790</v>
      </c>
      <c r="C267">
        <v>2029</v>
      </c>
      <c r="D267">
        <v>1</v>
      </c>
      <c r="E267" s="35">
        <v>15529.328237715101</v>
      </c>
      <c r="F267" s="17">
        <v>15015.754413496799</v>
      </c>
      <c r="G267" s="17">
        <v>3377.7021905095398</v>
      </c>
      <c r="H267" s="17">
        <v>100.883749048571</v>
      </c>
      <c r="I267" s="16">
        <v>34023.668590769899</v>
      </c>
      <c r="J267" s="35">
        <v>15529.328237715101</v>
      </c>
      <c r="K267" s="17">
        <v>15015.754413496799</v>
      </c>
      <c r="L267" s="17">
        <v>3405.0827817474101</v>
      </c>
      <c r="M267" s="17">
        <v>151.57174876870101</v>
      </c>
      <c r="N267" s="16">
        <v>34101.737181727898</v>
      </c>
    </row>
    <row r="268" spans="1:14" hidden="1" x14ac:dyDescent="0.3">
      <c r="A268" t="s">
        <v>3791</v>
      </c>
      <c r="B268" t="s">
        <v>3790</v>
      </c>
      <c r="C268">
        <v>2029</v>
      </c>
      <c r="D268">
        <v>2</v>
      </c>
      <c r="E268" s="35">
        <v>15198.606110610801</v>
      </c>
      <c r="F268" s="17">
        <v>14611.272486415101</v>
      </c>
      <c r="G268" s="17">
        <v>3373.7850220381301</v>
      </c>
      <c r="H268" s="17">
        <v>103.367680463428</v>
      </c>
      <c r="I268" s="16">
        <v>33287.0312995274</v>
      </c>
      <c r="J268" s="35">
        <v>15198.606110610801</v>
      </c>
      <c r="K268" s="17">
        <v>14960.035758922801</v>
      </c>
      <c r="L268" s="17">
        <v>3403.51904641488</v>
      </c>
      <c r="M268" s="17">
        <v>138.809783124879</v>
      </c>
      <c r="N268" s="16">
        <v>33700.970699073303</v>
      </c>
    </row>
    <row r="269" spans="1:14" hidden="1" x14ac:dyDescent="0.3">
      <c r="A269" t="s">
        <v>3791</v>
      </c>
      <c r="B269" t="s">
        <v>3790</v>
      </c>
      <c r="C269">
        <v>2029</v>
      </c>
      <c r="D269">
        <v>3</v>
      </c>
      <c r="E269" s="35">
        <v>14557.9962615565</v>
      </c>
      <c r="F269" s="17">
        <v>14656.4812026169</v>
      </c>
      <c r="G269" s="17">
        <v>3161.1318252097699</v>
      </c>
      <c r="H269" s="17">
        <v>81.635474869134896</v>
      </c>
      <c r="I269" s="16">
        <v>32457.244764252198</v>
      </c>
      <c r="J269" s="35">
        <v>14683.357816346699</v>
      </c>
      <c r="K269" s="17">
        <v>14927.3589455612</v>
      </c>
      <c r="L269" s="17">
        <v>3298.83217257862</v>
      </c>
      <c r="M269" s="17">
        <v>121.43104036369201</v>
      </c>
      <c r="N269" s="16">
        <v>33030.979974850197</v>
      </c>
    </row>
    <row r="270" spans="1:14" hidden="1" x14ac:dyDescent="0.3">
      <c r="A270" t="s">
        <v>3791</v>
      </c>
      <c r="B270" t="s">
        <v>3790</v>
      </c>
      <c r="C270">
        <v>2029</v>
      </c>
      <c r="D270">
        <v>4</v>
      </c>
      <c r="E270" s="35">
        <v>15537.655281625</v>
      </c>
      <c r="F270" s="17">
        <v>16448.854363676601</v>
      </c>
      <c r="G270" s="17">
        <v>3271.6163825516401</v>
      </c>
      <c r="H270" s="17">
        <v>79.581623451903695</v>
      </c>
      <c r="I270" s="16">
        <v>35337.707651305202</v>
      </c>
      <c r="J270" s="35">
        <v>15537.655281625</v>
      </c>
      <c r="K270" s="17">
        <v>16448.854363676601</v>
      </c>
      <c r="L270" s="17">
        <v>3271.6163825516401</v>
      </c>
      <c r="M270" s="17">
        <v>89.798217681207703</v>
      </c>
      <c r="N270" s="16">
        <v>35347.924245534501</v>
      </c>
    </row>
    <row r="271" spans="1:14" hidden="1" x14ac:dyDescent="0.3">
      <c r="A271" t="s">
        <v>3791</v>
      </c>
      <c r="B271" t="s">
        <v>3790</v>
      </c>
      <c r="C271">
        <v>2029</v>
      </c>
      <c r="D271">
        <v>5</v>
      </c>
      <c r="E271" s="35">
        <v>17957.536702935002</v>
      </c>
      <c r="F271" s="17">
        <v>17615.439588590401</v>
      </c>
      <c r="G271" s="17">
        <v>3426.5516167248202</v>
      </c>
      <c r="H271" s="17">
        <v>119.640503230721</v>
      </c>
      <c r="I271" s="16">
        <v>39119.168411480903</v>
      </c>
      <c r="J271" s="35">
        <v>17957.536702935002</v>
      </c>
      <c r="K271" s="17">
        <v>17769.092595259401</v>
      </c>
      <c r="L271" s="17">
        <v>3497.28484572452</v>
      </c>
      <c r="M271" s="17">
        <v>123.75698320799199</v>
      </c>
      <c r="N271" s="16">
        <v>39347.671127126901</v>
      </c>
    </row>
    <row r="272" spans="1:14" hidden="1" x14ac:dyDescent="0.3">
      <c r="A272" t="s">
        <v>3791</v>
      </c>
      <c r="B272" t="s">
        <v>3790</v>
      </c>
      <c r="C272">
        <v>2029</v>
      </c>
      <c r="D272">
        <v>6</v>
      </c>
      <c r="E272" s="35">
        <v>20069.2879140974</v>
      </c>
      <c r="F272" s="17">
        <v>19612.438826919999</v>
      </c>
      <c r="G272" s="17">
        <v>3381.5049407894999</v>
      </c>
      <c r="H272" s="17">
        <v>140.99529168424101</v>
      </c>
      <c r="I272" s="16">
        <v>43204.226973491197</v>
      </c>
      <c r="J272" s="35">
        <v>20166.128218106602</v>
      </c>
      <c r="K272" s="17">
        <v>19716.4109108884</v>
      </c>
      <c r="L272" s="17">
        <v>3517.4179448699201</v>
      </c>
      <c r="M272" s="17">
        <v>173.28640007737599</v>
      </c>
      <c r="N272" s="16">
        <v>43573.243473942297</v>
      </c>
    </row>
    <row r="273" spans="1:14" hidden="1" x14ac:dyDescent="0.3">
      <c r="A273" t="s">
        <v>3791</v>
      </c>
      <c r="B273" t="s">
        <v>3790</v>
      </c>
      <c r="C273">
        <v>2029</v>
      </c>
      <c r="D273">
        <v>7</v>
      </c>
      <c r="E273" s="35">
        <v>20342.157242750502</v>
      </c>
      <c r="F273" s="17">
        <v>21548.2125354169</v>
      </c>
      <c r="G273" s="17">
        <v>3575.8686466131198</v>
      </c>
      <c r="H273" s="17">
        <v>164.39515441218299</v>
      </c>
      <c r="I273" s="16">
        <v>45630.633579192698</v>
      </c>
      <c r="J273" s="35">
        <v>20599.886686872102</v>
      </c>
      <c r="K273" s="17">
        <v>21548.2125354169</v>
      </c>
      <c r="L273" s="17">
        <v>3705.6860504106899</v>
      </c>
      <c r="M273" s="17">
        <v>169.76676581109501</v>
      </c>
      <c r="N273" s="16">
        <v>46023.552038510803</v>
      </c>
    </row>
    <row r="274" spans="1:14" hidden="1" x14ac:dyDescent="0.3">
      <c r="A274" t="s">
        <v>3791</v>
      </c>
      <c r="B274" t="s">
        <v>3790</v>
      </c>
      <c r="C274">
        <v>2029</v>
      </c>
      <c r="D274">
        <v>8</v>
      </c>
      <c r="E274" s="35">
        <v>19996.805120311899</v>
      </c>
      <c r="F274" s="17">
        <v>21967.061285655898</v>
      </c>
      <c r="G274" s="17">
        <v>4014.6372023230601</v>
      </c>
      <c r="H274" s="17">
        <v>145.699840229693</v>
      </c>
      <c r="I274" s="16">
        <v>46124.2034485205</v>
      </c>
      <c r="J274" s="35">
        <v>20116.8465168496</v>
      </c>
      <c r="K274" s="17">
        <v>22600.205583828701</v>
      </c>
      <c r="L274" s="17">
        <v>4082.5760402874498</v>
      </c>
      <c r="M274" s="17">
        <v>159.73449158077301</v>
      </c>
      <c r="N274" s="16">
        <v>46959.362632546399</v>
      </c>
    </row>
    <row r="275" spans="1:14" hidden="1" x14ac:dyDescent="0.3">
      <c r="A275" t="s">
        <v>3791</v>
      </c>
      <c r="B275" t="s">
        <v>3790</v>
      </c>
      <c r="C275">
        <v>2029</v>
      </c>
      <c r="D275">
        <v>9</v>
      </c>
      <c r="E275" s="35">
        <v>19551.1435475338</v>
      </c>
      <c r="F275" s="17">
        <v>23437.6626971802</v>
      </c>
      <c r="G275" s="17">
        <v>4350.6998835740296</v>
      </c>
      <c r="H275" s="17">
        <v>130.61193174157199</v>
      </c>
      <c r="I275" s="16">
        <v>47470.118060029599</v>
      </c>
      <c r="J275" s="35">
        <v>19551.1435475338</v>
      </c>
      <c r="K275" s="17">
        <v>23451.509880278601</v>
      </c>
      <c r="L275" s="17">
        <v>4441.6448138516798</v>
      </c>
      <c r="M275" s="17">
        <v>146.91108593729101</v>
      </c>
      <c r="N275" s="16">
        <v>47591.209327601398</v>
      </c>
    </row>
    <row r="276" spans="1:14" hidden="1" x14ac:dyDescent="0.3">
      <c r="A276" t="s">
        <v>3791</v>
      </c>
      <c r="B276" t="s">
        <v>3790</v>
      </c>
      <c r="C276">
        <v>2029</v>
      </c>
      <c r="D276">
        <v>10</v>
      </c>
      <c r="E276" s="35">
        <v>17033.852432358301</v>
      </c>
      <c r="F276" s="17">
        <v>19259.405370341101</v>
      </c>
      <c r="G276" s="17">
        <v>3702.2554593114301</v>
      </c>
      <c r="H276" s="17">
        <v>85.392091991250098</v>
      </c>
      <c r="I276" s="16">
        <v>40080.905354002098</v>
      </c>
      <c r="J276" s="35">
        <v>17033.852432358301</v>
      </c>
      <c r="K276" s="17">
        <v>19405.527525932899</v>
      </c>
      <c r="L276" s="17">
        <v>3808.76889366363</v>
      </c>
      <c r="M276" s="17">
        <v>105.14944045359</v>
      </c>
      <c r="N276" s="16">
        <v>40353.298292408399</v>
      </c>
    </row>
    <row r="277" spans="1:14" hidden="1" x14ac:dyDescent="0.3">
      <c r="A277" t="s">
        <v>3791</v>
      </c>
      <c r="B277" t="s">
        <v>3790</v>
      </c>
      <c r="C277">
        <v>2029</v>
      </c>
      <c r="D277">
        <v>11</v>
      </c>
      <c r="E277" s="35">
        <v>14665.7739232762</v>
      </c>
      <c r="F277" s="17">
        <v>15821.1347774186</v>
      </c>
      <c r="G277" s="17">
        <v>3440.8004998382798</v>
      </c>
      <c r="H277" s="17">
        <v>85.611520561467103</v>
      </c>
      <c r="I277" s="16">
        <v>34013.320721094497</v>
      </c>
      <c r="J277" s="35">
        <v>15102.0986733347</v>
      </c>
      <c r="K277" s="17">
        <v>15821.1347774186</v>
      </c>
      <c r="L277" s="17">
        <v>3440.8004998382798</v>
      </c>
      <c r="M277" s="17">
        <v>132.75355458689</v>
      </c>
      <c r="N277" s="16">
        <v>34496.787505178399</v>
      </c>
    </row>
    <row r="278" spans="1:14" hidden="1" x14ac:dyDescent="0.3">
      <c r="A278" t="s">
        <v>3791</v>
      </c>
      <c r="B278" t="s">
        <v>3790</v>
      </c>
      <c r="C278">
        <v>2029</v>
      </c>
      <c r="D278">
        <v>12</v>
      </c>
      <c r="E278" s="35">
        <v>16005.6979062173</v>
      </c>
      <c r="F278" s="17">
        <v>15645.7178460736</v>
      </c>
      <c r="G278" s="17">
        <v>3477.78549058207</v>
      </c>
      <c r="H278" s="17">
        <v>110.06464042645101</v>
      </c>
      <c r="I278" s="16">
        <v>35239.265883299398</v>
      </c>
      <c r="J278" s="35">
        <v>16005.6979062173</v>
      </c>
      <c r="K278" s="17">
        <v>15645.7178460736</v>
      </c>
      <c r="L278" s="17">
        <v>3477.78549058207</v>
      </c>
      <c r="M278" s="17">
        <v>160.67364586130199</v>
      </c>
      <c r="N278" s="16">
        <v>35289.874888734201</v>
      </c>
    </row>
    <row r="279" spans="1:14" hidden="1" x14ac:dyDescent="0.3">
      <c r="A279" t="s">
        <v>3791</v>
      </c>
      <c r="B279" t="s">
        <v>3790</v>
      </c>
      <c r="C279">
        <v>2030</v>
      </c>
      <c r="D279">
        <v>1</v>
      </c>
      <c r="E279" s="35">
        <v>15656.7930594642</v>
      </c>
      <c r="F279" s="17">
        <v>15116.968599395601</v>
      </c>
      <c r="G279" s="17">
        <v>3406.6289677429099</v>
      </c>
      <c r="H279" s="17">
        <v>102.283851200784</v>
      </c>
      <c r="I279" s="16">
        <v>34282.674477803499</v>
      </c>
      <c r="J279" s="35">
        <v>15656.7930594642</v>
      </c>
      <c r="K279" s="17">
        <v>15116.968599395601</v>
      </c>
      <c r="L279" s="17">
        <v>3437.1672056850098</v>
      </c>
      <c r="M279" s="17">
        <v>154.042677710296</v>
      </c>
      <c r="N279" s="16">
        <v>34364.971542255102</v>
      </c>
    </row>
    <row r="280" spans="1:14" hidden="1" x14ac:dyDescent="0.3">
      <c r="A280" t="s">
        <v>3791</v>
      </c>
      <c r="B280" t="s">
        <v>3790</v>
      </c>
      <c r="C280">
        <v>2030</v>
      </c>
      <c r="D280">
        <v>2</v>
      </c>
      <c r="E280" s="35">
        <v>15326.4638226553</v>
      </c>
      <c r="F280" s="17">
        <v>14720.996479409499</v>
      </c>
      <c r="G280" s="17">
        <v>3407.0230575242699</v>
      </c>
      <c r="H280" s="17">
        <v>104.79411478934099</v>
      </c>
      <c r="I280" s="16">
        <v>33559.277474378403</v>
      </c>
      <c r="J280" s="35">
        <v>15326.4638226553</v>
      </c>
      <c r="K280" s="17">
        <v>15048.925571768999</v>
      </c>
      <c r="L280" s="17">
        <v>3435.75577462414</v>
      </c>
      <c r="M280" s="17">
        <v>140.95595389722399</v>
      </c>
      <c r="N280" s="16">
        <v>33952.1011229457</v>
      </c>
    </row>
    <row r="281" spans="1:14" hidden="1" x14ac:dyDescent="0.3">
      <c r="A281" t="s">
        <v>3791</v>
      </c>
      <c r="B281" t="s">
        <v>3790</v>
      </c>
      <c r="C281">
        <v>2030</v>
      </c>
      <c r="D281">
        <v>3</v>
      </c>
      <c r="E281" s="35">
        <v>14707.0106978204</v>
      </c>
      <c r="F281" s="17">
        <v>14764.5384298269</v>
      </c>
      <c r="G281" s="17">
        <v>3197.0724763307599</v>
      </c>
      <c r="H281" s="17">
        <v>82.781034089687097</v>
      </c>
      <c r="I281" s="16">
        <v>32751.402638067801</v>
      </c>
      <c r="J281" s="35">
        <v>14827.505946556499</v>
      </c>
      <c r="K281" s="17">
        <v>15028.4824460523</v>
      </c>
      <c r="L281" s="17">
        <v>3331.2978917830501</v>
      </c>
      <c r="M281" s="17">
        <v>123.30511446859499</v>
      </c>
      <c r="N281" s="16">
        <v>33310.591398860503</v>
      </c>
    </row>
    <row r="282" spans="1:14" hidden="1" x14ac:dyDescent="0.3">
      <c r="A282" t="s">
        <v>3791</v>
      </c>
      <c r="B282" t="s">
        <v>3790</v>
      </c>
      <c r="C282">
        <v>2030</v>
      </c>
      <c r="D282">
        <v>4</v>
      </c>
      <c r="E282" s="35">
        <v>15681.5303332815</v>
      </c>
      <c r="F282" s="17">
        <v>16562.868682308701</v>
      </c>
      <c r="G282" s="17">
        <v>3307.4836998103801</v>
      </c>
      <c r="H282" s="17">
        <v>80.700850626442403</v>
      </c>
      <c r="I282" s="16">
        <v>35632.583566027097</v>
      </c>
      <c r="J282" s="35">
        <v>15681.5303332815</v>
      </c>
      <c r="K282" s="17">
        <v>16562.868682308701</v>
      </c>
      <c r="L282" s="17">
        <v>3307.4836998103801</v>
      </c>
      <c r="M282" s="17">
        <v>91.049105070178996</v>
      </c>
      <c r="N282" s="16">
        <v>35642.931820470803</v>
      </c>
    </row>
    <row r="283" spans="1:14" hidden="1" x14ac:dyDescent="0.3">
      <c r="A283" t="s">
        <v>3791</v>
      </c>
      <c r="B283" t="s">
        <v>3790</v>
      </c>
      <c r="C283">
        <v>2030</v>
      </c>
      <c r="D283">
        <v>5</v>
      </c>
      <c r="E283" s="35">
        <v>18138.905128547402</v>
      </c>
      <c r="F283" s="17">
        <v>17737.520258144999</v>
      </c>
      <c r="G283" s="17">
        <v>3459.9776140869999</v>
      </c>
      <c r="H283" s="17">
        <v>121.435582495299</v>
      </c>
      <c r="I283" s="16">
        <v>39457.838583274803</v>
      </c>
      <c r="J283" s="35">
        <v>18138.905128547402</v>
      </c>
      <c r="K283" s="17">
        <v>17909.148953988701</v>
      </c>
      <c r="L283" s="17">
        <v>3535.7325769895801</v>
      </c>
      <c r="M283" s="17">
        <v>125.58717227637401</v>
      </c>
      <c r="N283" s="16">
        <v>39709.373831802099</v>
      </c>
    </row>
    <row r="284" spans="1:14" hidden="1" x14ac:dyDescent="0.3">
      <c r="A284" t="s">
        <v>3791</v>
      </c>
      <c r="B284" t="s">
        <v>3790</v>
      </c>
      <c r="C284">
        <v>2030</v>
      </c>
      <c r="D284">
        <v>6</v>
      </c>
      <c r="E284" s="35">
        <v>20126.171025519201</v>
      </c>
      <c r="F284" s="17">
        <v>19764.296958197599</v>
      </c>
      <c r="G284" s="17">
        <v>3401.3618326994501</v>
      </c>
      <c r="H284" s="17">
        <v>143.00980592422499</v>
      </c>
      <c r="I284" s="16">
        <v>43434.8396223405</v>
      </c>
      <c r="J284" s="35">
        <v>20264.861983965198</v>
      </c>
      <c r="K284" s="17">
        <v>19833.279271908599</v>
      </c>
      <c r="L284" s="17">
        <v>3554.32368208138</v>
      </c>
      <c r="M284" s="17">
        <v>175.68711830253901</v>
      </c>
      <c r="N284" s="16">
        <v>43828.152056257597</v>
      </c>
    </row>
    <row r="285" spans="1:14" hidden="1" x14ac:dyDescent="0.3">
      <c r="A285" t="s">
        <v>3791</v>
      </c>
      <c r="B285" t="s">
        <v>3790</v>
      </c>
      <c r="C285">
        <v>2030</v>
      </c>
      <c r="D285">
        <v>7</v>
      </c>
      <c r="E285" s="35">
        <v>20373.496742814499</v>
      </c>
      <c r="F285" s="17">
        <v>21730.74274062</v>
      </c>
      <c r="G285" s="17">
        <v>3595.13135298715</v>
      </c>
      <c r="H285" s="17">
        <v>166.672989961811</v>
      </c>
      <c r="I285" s="16">
        <v>45866.0438263834</v>
      </c>
      <c r="J285" s="35">
        <v>20693.573635222601</v>
      </c>
      <c r="K285" s="17">
        <v>21730.74274062</v>
      </c>
      <c r="L285" s="17">
        <v>3746.8037504153799</v>
      </c>
      <c r="M285" s="17">
        <v>172.11482011882299</v>
      </c>
      <c r="N285" s="16">
        <v>46343.234946376702</v>
      </c>
    </row>
    <row r="286" spans="1:14" hidden="1" x14ac:dyDescent="0.3">
      <c r="A286" t="s">
        <v>3791</v>
      </c>
      <c r="B286" t="s">
        <v>3790</v>
      </c>
      <c r="C286">
        <v>2030</v>
      </c>
      <c r="D286">
        <v>8</v>
      </c>
      <c r="E286" s="35">
        <v>20044.107155710401</v>
      </c>
      <c r="F286" s="17">
        <v>22122.5972997356</v>
      </c>
      <c r="G286" s="17">
        <v>4035.2593751593399</v>
      </c>
      <c r="H286" s="17">
        <v>147.802127320561</v>
      </c>
      <c r="I286" s="16">
        <v>46349.765957925898</v>
      </c>
      <c r="J286" s="35">
        <v>20169.912618413498</v>
      </c>
      <c r="K286" s="17">
        <v>22739.090841794001</v>
      </c>
      <c r="L286" s="17">
        <v>4111.4990530084797</v>
      </c>
      <c r="M286" s="17">
        <v>162.63550307112499</v>
      </c>
      <c r="N286" s="16">
        <v>47183.138016287099</v>
      </c>
    </row>
    <row r="287" spans="1:14" hidden="1" x14ac:dyDescent="0.3">
      <c r="A287" t="s">
        <v>3791</v>
      </c>
      <c r="B287" t="s">
        <v>3790</v>
      </c>
      <c r="C287">
        <v>2030</v>
      </c>
      <c r="D287">
        <v>9</v>
      </c>
      <c r="E287" s="35">
        <v>19670.917519958901</v>
      </c>
      <c r="F287" s="17">
        <v>23674.353688162199</v>
      </c>
      <c r="G287" s="17">
        <v>4380.0594197092096</v>
      </c>
      <c r="H287" s="17">
        <v>132.74932293463399</v>
      </c>
      <c r="I287" s="16">
        <v>47858.079950764899</v>
      </c>
      <c r="J287" s="35">
        <v>19670.917519958901</v>
      </c>
      <c r="K287" s="17">
        <v>23674.353688162199</v>
      </c>
      <c r="L287" s="17">
        <v>4470.0149738636301</v>
      </c>
      <c r="M287" s="17">
        <v>149.04848196942501</v>
      </c>
      <c r="N287" s="16">
        <v>47964.334663954098</v>
      </c>
    </row>
    <row r="288" spans="1:14" hidden="1" x14ac:dyDescent="0.3">
      <c r="A288" t="s">
        <v>3791</v>
      </c>
      <c r="B288" t="s">
        <v>3790</v>
      </c>
      <c r="C288">
        <v>2030</v>
      </c>
      <c r="D288">
        <v>10</v>
      </c>
      <c r="E288" s="35">
        <v>17228.7840080807</v>
      </c>
      <c r="F288" s="17">
        <v>19435.889852817902</v>
      </c>
      <c r="G288" s="17">
        <v>3731.4499257085899</v>
      </c>
      <c r="H288" s="17">
        <v>86.572760908766199</v>
      </c>
      <c r="I288" s="16">
        <v>40482.696547515901</v>
      </c>
      <c r="J288" s="35">
        <v>17228.7840080807</v>
      </c>
      <c r="K288" s="17">
        <v>19574.507490085001</v>
      </c>
      <c r="L288" s="17">
        <v>3838.34544825994</v>
      </c>
      <c r="M288" s="17">
        <v>106.558321017662</v>
      </c>
      <c r="N288" s="16">
        <v>40748.195267443298</v>
      </c>
    </row>
    <row r="289" spans="1:14" hidden="1" x14ac:dyDescent="0.3">
      <c r="A289" t="s">
        <v>3791</v>
      </c>
      <c r="B289" t="s">
        <v>3790</v>
      </c>
      <c r="C289">
        <v>2030</v>
      </c>
      <c r="D289">
        <v>11</v>
      </c>
      <c r="E289" s="35">
        <v>14792.7809305924</v>
      </c>
      <c r="F289" s="17">
        <v>15901.6372040313</v>
      </c>
      <c r="G289" s="17">
        <v>3472.4407246176002</v>
      </c>
      <c r="H289" s="17">
        <v>86.792189544129599</v>
      </c>
      <c r="I289" s="16">
        <v>34253.651048785498</v>
      </c>
      <c r="J289" s="35">
        <v>15260.2873350433</v>
      </c>
      <c r="K289" s="17">
        <v>15901.6372040313</v>
      </c>
      <c r="L289" s="17">
        <v>3472.4407246176002</v>
      </c>
      <c r="M289" s="17">
        <v>134.890946415781</v>
      </c>
      <c r="N289" s="16">
        <v>34769.256210107997</v>
      </c>
    </row>
    <row r="290" spans="1:14" hidden="1" x14ac:dyDescent="0.3">
      <c r="A290" t="s">
        <v>3791</v>
      </c>
      <c r="B290" t="s">
        <v>3790</v>
      </c>
      <c r="C290">
        <v>2030</v>
      </c>
      <c r="D290">
        <v>12</v>
      </c>
      <c r="E290" s="35">
        <v>16144.231518049201</v>
      </c>
      <c r="F290" s="17">
        <v>15717.106085773101</v>
      </c>
      <c r="G290" s="17">
        <v>3507.5216236564502</v>
      </c>
      <c r="H290" s="17">
        <v>111.61395677643399</v>
      </c>
      <c r="I290" s="16">
        <v>35480.473184255301</v>
      </c>
      <c r="J290" s="35">
        <v>16144.231518049201</v>
      </c>
      <c r="K290" s="17">
        <v>15717.106085773101</v>
      </c>
      <c r="L290" s="17">
        <v>3507.5216236564502</v>
      </c>
      <c r="M290" s="17">
        <v>163.68876052087001</v>
      </c>
      <c r="N290" s="16">
        <v>35532.5479879997</v>
      </c>
    </row>
    <row r="291" spans="1:14" hidden="1" x14ac:dyDescent="0.3">
      <c r="A291" t="s">
        <v>3791</v>
      </c>
      <c r="B291" t="s">
        <v>3791</v>
      </c>
      <c r="C291">
        <v>2019</v>
      </c>
      <c r="D291">
        <v>1</v>
      </c>
      <c r="E291" s="35">
        <v>14411.986089698699</v>
      </c>
      <c r="F291" s="17">
        <v>14126.154215479901</v>
      </c>
      <c r="G291" s="17">
        <v>3086.4239127772598</v>
      </c>
      <c r="H291" s="17">
        <v>77.719255361076904</v>
      </c>
      <c r="I291" s="16">
        <v>31702.283473316998</v>
      </c>
      <c r="J291" s="35">
        <v>14411.986089698699</v>
      </c>
      <c r="K291" s="17">
        <v>14126.154215479901</v>
      </c>
      <c r="L291" s="17">
        <v>3111.6921351741598</v>
      </c>
      <c r="M291" s="17">
        <v>117.058429280593</v>
      </c>
      <c r="N291" s="16">
        <v>31766.8908696334</v>
      </c>
    </row>
    <row r="292" spans="1:14" hidden="1" x14ac:dyDescent="0.3">
      <c r="A292" t="s">
        <v>3791</v>
      </c>
      <c r="B292" t="s">
        <v>3791</v>
      </c>
      <c r="C292">
        <v>2019</v>
      </c>
      <c r="D292">
        <v>2</v>
      </c>
      <c r="E292" s="35">
        <v>13985.771201391301</v>
      </c>
      <c r="F292" s="17">
        <v>13663.0482743637</v>
      </c>
      <c r="G292" s="17">
        <v>3062.2753403486299</v>
      </c>
      <c r="H292" s="17">
        <v>79.632673458902502</v>
      </c>
      <c r="I292" s="16">
        <v>30790.727489562501</v>
      </c>
      <c r="J292" s="35">
        <v>13985.771201391301</v>
      </c>
      <c r="K292" s="17">
        <v>13991.583254588701</v>
      </c>
      <c r="L292" s="17">
        <v>3093.10099960055</v>
      </c>
      <c r="M292" s="17">
        <v>107.113921460242</v>
      </c>
      <c r="N292" s="16">
        <v>31177.5693770408</v>
      </c>
    </row>
    <row r="293" spans="1:14" hidden="1" x14ac:dyDescent="0.3">
      <c r="A293" t="s">
        <v>3791</v>
      </c>
      <c r="B293" t="s">
        <v>3791</v>
      </c>
      <c r="C293">
        <v>2019</v>
      </c>
      <c r="D293">
        <v>3</v>
      </c>
      <c r="E293" s="35">
        <v>13017.3664614953</v>
      </c>
      <c r="F293" s="17">
        <v>13835.567558140299</v>
      </c>
      <c r="G293" s="17">
        <v>2913.4062858347402</v>
      </c>
      <c r="H293" s="17">
        <v>58.242765640548797</v>
      </c>
      <c r="I293" s="16">
        <v>29824.583071110901</v>
      </c>
      <c r="J293" s="35">
        <v>13388.153504624201</v>
      </c>
      <c r="K293" s="17">
        <v>13944.996315669599</v>
      </c>
      <c r="L293" s="17">
        <v>2986.67139816794</v>
      </c>
      <c r="M293" s="17">
        <v>93.693663333749697</v>
      </c>
      <c r="N293" s="16">
        <v>30413.514881795501</v>
      </c>
    </row>
    <row r="294" spans="1:14" hidden="1" x14ac:dyDescent="0.3">
      <c r="A294" t="s">
        <v>3791</v>
      </c>
      <c r="B294" t="s">
        <v>3791</v>
      </c>
      <c r="C294">
        <v>2019</v>
      </c>
      <c r="D294">
        <v>4</v>
      </c>
      <c r="E294" s="35">
        <v>14112.584780045599</v>
      </c>
      <c r="F294" s="17">
        <v>15300.712249673899</v>
      </c>
      <c r="G294" s="17">
        <v>2929.7813236853499</v>
      </c>
      <c r="H294" s="17">
        <v>61.323544320992902</v>
      </c>
      <c r="I294" s="16">
        <v>32404.401897725798</v>
      </c>
      <c r="J294" s="35">
        <v>14112.584780045599</v>
      </c>
      <c r="K294" s="17">
        <v>15499.2833227757</v>
      </c>
      <c r="L294" s="17">
        <v>2929.7813236853499</v>
      </c>
      <c r="M294" s="17">
        <v>69.187868246001102</v>
      </c>
      <c r="N294" s="16">
        <v>32610.837294752699</v>
      </c>
    </row>
    <row r="295" spans="1:14" hidden="1" x14ac:dyDescent="0.3">
      <c r="A295" t="s">
        <v>3791</v>
      </c>
      <c r="B295" t="s">
        <v>3791</v>
      </c>
      <c r="C295">
        <v>2019</v>
      </c>
      <c r="D295">
        <v>5</v>
      </c>
      <c r="E295" s="35">
        <v>16819.579504143301</v>
      </c>
      <c r="F295" s="17">
        <v>16906.110912416701</v>
      </c>
      <c r="G295" s="17">
        <v>3078.0240886217698</v>
      </c>
      <c r="H295" s="17">
        <v>94.782029591228493</v>
      </c>
      <c r="I295" s="16">
        <v>36898.496534772901</v>
      </c>
      <c r="J295" s="35">
        <v>16819.579504143301</v>
      </c>
      <c r="K295" s="17">
        <v>17087.936251417399</v>
      </c>
      <c r="L295" s="17">
        <v>3118.8747202670602</v>
      </c>
      <c r="M295" s="17">
        <v>95.431538486820699</v>
      </c>
      <c r="N295" s="16">
        <v>37121.822014314603</v>
      </c>
    </row>
    <row r="296" spans="1:14" hidden="1" x14ac:dyDescent="0.3">
      <c r="A296" t="s">
        <v>3791</v>
      </c>
      <c r="B296" t="s">
        <v>3791</v>
      </c>
      <c r="C296">
        <v>2019</v>
      </c>
      <c r="D296">
        <v>6</v>
      </c>
      <c r="E296" s="35">
        <v>19375.5668333756</v>
      </c>
      <c r="F296" s="17">
        <v>19434.521129163899</v>
      </c>
      <c r="G296" s="17">
        <v>3088.3268718449099</v>
      </c>
      <c r="H296" s="17">
        <v>113.14382161256501</v>
      </c>
      <c r="I296" s="16">
        <v>42011.558655997003</v>
      </c>
      <c r="J296" s="35">
        <v>19704.589790300099</v>
      </c>
      <c r="K296" s="17">
        <v>19464.0427064211</v>
      </c>
      <c r="L296" s="17">
        <v>3248.6653431066202</v>
      </c>
      <c r="M296" s="17">
        <v>133.498026056866</v>
      </c>
      <c r="N296" s="16">
        <v>42550.795865884698</v>
      </c>
    </row>
    <row r="297" spans="1:14" hidden="1" x14ac:dyDescent="0.3">
      <c r="A297" t="s">
        <v>3791</v>
      </c>
      <c r="B297" t="s">
        <v>3791</v>
      </c>
      <c r="C297">
        <v>2019</v>
      </c>
      <c r="D297">
        <v>7</v>
      </c>
      <c r="E297" s="35">
        <v>20779</v>
      </c>
      <c r="F297" s="17">
        <v>21362.950187953698</v>
      </c>
      <c r="G297" s="17">
        <v>3500.4283371886199</v>
      </c>
      <c r="H297" s="17">
        <v>128.732035106777</v>
      </c>
      <c r="I297" s="16">
        <v>45771.110560249101</v>
      </c>
      <c r="J297" s="35">
        <v>20779</v>
      </c>
      <c r="K297" s="17">
        <v>21415.589064460699</v>
      </c>
      <c r="L297" s="17">
        <v>3500.4283371886199</v>
      </c>
      <c r="M297" s="17">
        <v>130.78588756040699</v>
      </c>
      <c r="N297" s="16">
        <v>45825.803289209704</v>
      </c>
    </row>
    <row r="298" spans="1:14" hidden="1" x14ac:dyDescent="0.3">
      <c r="A298" t="s">
        <v>3791</v>
      </c>
      <c r="B298" t="s">
        <v>3791</v>
      </c>
      <c r="C298">
        <v>2019</v>
      </c>
      <c r="D298">
        <v>8</v>
      </c>
      <c r="E298" s="35">
        <v>19940.931166274098</v>
      </c>
      <c r="F298" s="17">
        <v>21945.873754730401</v>
      </c>
      <c r="G298" s="17">
        <v>3849.5354944741998</v>
      </c>
      <c r="H298" s="17">
        <v>114.539388023364</v>
      </c>
      <c r="I298" s="16">
        <v>45850.879803502001</v>
      </c>
      <c r="J298" s="35">
        <v>19985.611541837799</v>
      </c>
      <c r="K298" s="17">
        <v>23045.938678117502</v>
      </c>
      <c r="L298" s="17">
        <v>3877.9012961020298</v>
      </c>
      <c r="M298" s="17">
        <v>123.579849678228</v>
      </c>
      <c r="N298" s="16">
        <v>47033.0313657355</v>
      </c>
    </row>
    <row r="299" spans="1:14" hidden="1" x14ac:dyDescent="0.3">
      <c r="A299" t="s">
        <v>3791</v>
      </c>
      <c r="B299" t="s">
        <v>3791</v>
      </c>
      <c r="C299">
        <v>2019</v>
      </c>
      <c r="D299">
        <v>9</v>
      </c>
      <c r="E299" s="35">
        <v>18972.256864104798</v>
      </c>
      <c r="F299" s="17">
        <v>23052.489841671599</v>
      </c>
      <c r="G299" s="17">
        <v>3982.13017045896</v>
      </c>
      <c r="H299" s="17">
        <v>110.51067744124499</v>
      </c>
      <c r="I299" s="16">
        <v>46117.387553676497</v>
      </c>
      <c r="J299" s="35">
        <v>19031.845332021901</v>
      </c>
      <c r="K299" s="17">
        <v>23636.5664220361</v>
      </c>
      <c r="L299" s="17">
        <v>4194</v>
      </c>
      <c r="M299" s="17">
        <v>113.257924526655</v>
      </c>
      <c r="N299" s="16">
        <v>46975.6696785846</v>
      </c>
    </row>
    <row r="300" spans="1:14" hidden="1" x14ac:dyDescent="0.3">
      <c r="A300" t="s">
        <v>3791</v>
      </c>
      <c r="B300" t="s">
        <v>3791</v>
      </c>
      <c r="C300">
        <v>2019</v>
      </c>
      <c r="D300">
        <v>10</v>
      </c>
      <c r="E300" s="35">
        <v>15151.4657461242</v>
      </c>
      <c r="F300" s="17">
        <v>18721.487899416901</v>
      </c>
      <c r="G300" s="17">
        <v>3460.9926971302498</v>
      </c>
      <c r="H300" s="17">
        <v>65.475134964440301</v>
      </c>
      <c r="I300" s="16">
        <v>37399.421477635799</v>
      </c>
      <c r="J300" s="35">
        <v>15674.855647202299</v>
      </c>
      <c r="K300" s="17">
        <v>18892.5356730081</v>
      </c>
      <c r="L300" s="17">
        <v>3576.5055076523099</v>
      </c>
      <c r="M300" s="17">
        <v>80.975576986275598</v>
      </c>
      <c r="N300" s="16">
        <v>38224.872404848997</v>
      </c>
    </row>
    <row r="301" spans="1:14" hidden="1" x14ac:dyDescent="0.3">
      <c r="A301" t="s">
        <v>3791</v>
      </c>
      <c r="B301" t="s">
        <v>3791</v>
      </c>
      <c r="C301">
        <v>2019</v>
      </c>
      <c r="D301">
        <v>11</v>
      </c>
      <c r="E301" s="35">
        <v>13564.544985107101</v>
      </c>
      <c r="F301" s="17">
        <v>14896.4958766893</v>
      </c>
      <c r="G301" s="17">
        <v>3150.3761816718802</v>
      </c>
      <c r="H301" s="17">
        <v>65.957878062515505</v>
      </c>
      <c r="I301" s="16">
        <v>31677.374921530802</v>
      </c>
      <c r="J301" s="35">
        <v>13881.2422399646</v>
      </c>
      <c r="K301" s="17">
        <v>14896.4958766893</v>
      </c>
      <c r="L301" s="17">
        <v>3150.3761816718802</v>
      </c>
      <c r="M301" s="17">
        <v>102.497142013195</v>
      </c>
      <c r="N301" s="16">
        <v>32030.611440338998</v>
      </c>
    </row>
    <row r="302" spans="1:14" hidden="1" x14ac:dyDescent="0.3">
      <c r="A302" t="s">
        <v>3791</v>
      </c>
      <c r="B302" t="s">
        <v>3791</v>
      </c>
      <c r="C302">
        <v>2019</v>
      </c>
      <c r="D302">
        <v>12</v>
      </c>
      <c r="E302" s="35">
        <v>14880.1828219208</v>
      </c>
      <c r="F302" s="17">
        <v>14711.7388425479</v>
      </c>
      <c r="G302" s="17">
        <v>3183.4607009223701</v>
      </c>
      <c r="H302" s="17">
        <v>84.819967476402397</v>
      </c>
      <c r="I302" s="16">
        <v>32860.202332867499</v>
      </c>
      <c r="J302" s="35">
        <v>14880.1828219208</v>
      </c>
      <c r="K302" s="17">
        <v>14711.7388425479</v>
      </c>
      <c r="L302" s="17">
        <v>3183.4607009223701</v>
      </c>
      <c r="M302" s="17">
        <v>124.3873472241</v>
      </c>
      <c r="N302" s="16">
        <v>32899.769712615198</v>
      </c>
    </row>
    <row r="303" spans="1:14" hidden="1" x14ac:dyDescent="0.3">
      <c r="A303" t="s">
        <v>3791</v>
      </c>
      <c r="B303" t="s">
        <v>3791</v>
      </c>
      <c r="C303">
        <v>2020</v>
      </c>
      <c r="D303">
        <v>1</v>
      </c>
      <c r="E303" s="35">
        <v>14455.7423373536</v>
      </c>
      <c r="F303" s="17">
        <v>14099.5966405294</v>
      </c>
      <c r="G303" s="17">
        <v>3057.13076790676</v>
      </c>
      <c r="H303" s="17">
        <v>84.258295035484096</v>
      </c>
      <c r="I303" s="16">
        <v>31696.728040825201</v>
      </c>
      <c r="J303" s="35">
        <v>14455.7423373536</v>
      </c>
      <c r="K303" s="17">
        <v>14099.5966405294</v>
      </c>
      <c r="L303" s="17">
        <v>3085.3184405923998</v>
      </c>
      <c r="M303" s="17">
        <v>126.432481466581</v>
      </c>
      <c r="N303" s="16">
        <v>31767.089899941999</v>
      </c>
    </row>
    <row r="304" spans="1:14" hidden="1" x14ac:dyDescent="0.3">
      <c r="A304" t="s">
        <v>3791</v>
      </c>
      <c r="B304" t="s">
        <v>3791</v>
      </c>
      <c r="C304">
        <v>2020</v>
      </c>
      <c r="D304">
        <v>2</v>
      </c>
      <c r="E304" s="35">
        <v>14049.5281164301</v>
      </c>
      <c r="F304" s="17">
        <v>13656.574398763099</v>
      </c>
      <c r="G304" s="17">
        <v>3035.2898956126901</v>
      </c>
      <c r="H304" s="17">
        <v>86.320924340646997</v>
      </c>
      <c r="I304" s="16">
        <v>30827.7133351466</v>
      </c>
      <c r="J304" s="35">
        <v>14049.5281164301</v>
      </c>
      <c r="K304" s="17">
        <v>13972.855945905399</v>
      </c>
      <c r="L304" s="17">
        <v>3062.6318931607302</v>
      </c>
      <c r="M304" s="17">
        <v>115.882351999322</v>
      </c>
      <c r="N304" s="16">
        <v>31200.898307495499</v>
      </c>
    </row>
    <row r="305" spans="1:14" hidden="1" x14ac:dyDescent="0.3">
      <c r="A305" t="s">
        <v>3791</v>
      </c>
      <c r="B305" t="s">
        <v>3791</v>
      </c>
      <c r="C305">
        <v>2020</v>
      </c>
      <c r="D305">
        <v>3</v>
      </c>
      <c r="E305" s="35">
        <v>13095.954423957501</v>
      </c>
      <c r="F305" s="17">
        <v>13823.368992918</v>
      </c>
      <c r="G305" s="17">
        <v>2888.4615724691698</v>
      </c>
      <c r="H305" s="17">
        <v>63.175590392925301</v>
      </c>
      <c r="I305" s="16">
        <v>29870.960579737599</v>
      </c>
      <c r="J305" s="35">
        <v>13466.5876779747</v>
      </c>
      <c r="K305" s="17">
        <v>13946.2663204949</v>
      </c>
      <c r="L305" s="17">
        <v>2960.81825571947</v>
      </c>
      <c r="M305" s="17">
        <v>101.514164031017</v>
      </c>
      <c r="N305" s="16">
        <v>30475.186418220099</v>
      </c>
    </row>
    <row r="306" spans="1:14" hidden="1" x14ac:dyDescent="0.3">
      <c r="A306" t="s">
        <v>3791</v>
      </c>
      <c r="B306" t="s">
        <v>3791</v>
      </c>
      <c r="C306">
        <v>2020</v>
      </c>
      <c r="D306">
        <v>4</v>
      </c>
      <c r="E306" s="35">
        <v>14198.020287790299</v>
      </c>
      <c r="F306" s="17">
        <v>15277.166776951701</v>
      </c>
      <c r="G306" s="17">
        <v>2907.6912491450998</v>
      </c>
      <c r="H306" s="17">
        <v>66.475797281186004</v>
      </c>
      <c r="I306" s="16">
        <v>32449.354111168301</v>
      </c>
      <c r="J306" s="35">
        <v>14198.020287790299</v>
      </c>
      <c r="K306" s="17">
        <v>15324.957489029</v>
      </c>
      <c r="L306" s="17">
        <v>2907.6912491450998</v>
      </c>
      <c r="M306" s="17">
        <v>75.015960319158395</v>
      </c>
      <c r="N306" s="16">
        <v>32505.684986283599</v>
      </c>
    </row>
    <row r="307" spans="1:14" hidden="1" x14ac:dyDescent="0.3">
      <c r="A307" t="s">
        <v>3791</v>
      </c>
      <c r="B307" t="s">
        <v>3791</v>
      </c>
      <c r="C307">
        <v>2020</v>
      </c>
      <c r="D307">
        <v>5</v>
      </c>
      <c r="E307" s="35">
        <v>16723.991715248001</v>
      </c>
      <c r="F307" s="17">
        <v>16811.685067155999</v>
      </c>
      <c r="G307" s="17">
        <v>3043.8469848192699</v>
      </c>
      <c r="H307" s="17">
        <v>102.75174161411501</v>
      </c>
      <c r="I307" s="16">
        <v>36682.275508837403</v>
      </c>
      <c r="J307" s="35">
        <v>16723.991715248001</v>
      </c>
      <c r="K307" s="17">
        <v>16920.021324126701</v>
      </c>
      <c r="L307" s="17">
        <v>3098.6660737475099</v>
      </c>
      <c r="M307" s="17">
        <v>103.471467584427</v>
      </c>
      <c r="N307" s="16">
        <v>36846.150580706701</v>
      </c>
    </row>
    <row r="308" spans="1:14" hidden="1" x14ac:dyDescent="0.3">
      <c r="A308" t="s">
        <v>3791</v>
      </c>
      <c r="B308" t="s">
        <v>3791</v>
      </c>
      <c r="C308">
        <v>2020</v>
      </c>
      <c r="D308">
        <v>6</v>
      </c>
      <c r="E308" s="35">
        <v>19454.8030921561</v>
      </c>
      <c r="F308" s="17">
        <v>19061.207830161999</v>
      </c>
      <c r="G308" s="17">
        <v>3139.2796838654999</v>
      </c>
      <c r="H308" s="17">
        <v>121.016982397281</v>
      </c>
      <c r="I308" s="16">
        <v>41776.307588580901</v>
      </c>
      <c r="J308" s="35">
        <v>19600.685979606598</v>
      </c>
      <c r="K308" s="17">
        <v>19313.976634856801</v>
      </c>
      <c r="L308" s="17">
        <v>3217.4082610444498</v>
      </c>
      <c r="M308" s="17">
        <v>144.74160797964399</v>
      </c>
      <c r="N308" s="16">
        <v>42276.812483487498</v>
      </c>
    </row>
    <row r="309" spans="1:14" hidden="1" x14ac:dyDescent="0.3">
      <c r="A309" t="s">
        <v>3791</v>
      </c>
      <c r="B309" t="s">
        <v>3791</v>
      </c>
      <c r="C309">
        <v>2020</v>
      </c>
      <c r="D309">
        <v>7</v>
      </c>
      <c r="E309" s="35">
        <v>20486.492594360701</v>
      </c>
      <c r="F309" s="17">
        <v>21206.770426744199</v>
      </c>
      <c r="G309" s="17">
        <v>3403.83801060208</v>
      </c>
      <c r="H309" s="17">
        <v>139.580646143747</v>
      </c>
      <c r="I309" s="16">
        <v>45236.681677850698</v>
      </c>
      <c r="J309" s="35">
        <v>20486.492594360701</v>
      </c>
      <c r="K309" s="17">
        <v>21206.770426744199</v>
      </c>
      <c r="L309" s="17">
        <v>3453.4777658497301</v>
      </c>
      <c r="M309" s="17">
        <v>141.80126407654001</v>
      </c>
      <c r="N309" s="16">
        <v>45288.542051031203</v>
      </c>
    </row>
    <row r="310" spans="1:14" hidden="1" x14ac:dyDescent="0.3">
      <c r="A310" t="s">
        <v>3791</v>
      </c>
      <c r="B310" t="s">
        <v>3791</v>
      </c>
      <c r="C310">
        <v>2020</v>
      </c>
      <c r="D310">
        <v>8</v>
      </c>
      <c r="E310" s="35">
        <v>19679.855801487902</v>
      </c>
      <c r="F310" s="17">
        <v>21737.607127186398</v>
      </c>
      <c r="G310" s="17">
        <v>3747.32517276713</v>
      </c>
      <c r="H310" s="17">
        <v>123.89588627853</v>
      </c>
      <c r="I310" s="16">
        <v>45288.683987719996</v>
      </c>
      <c r="J310" s="35">
        <v>19902.992988779399</v>
      </c>
      <c r="K310" s="17">
        <v>22757.4628879007</v>
      </c>
      <c r="L310" s="17">
        <v>3835.1318677321201</v>
      </c>
      <c r="M310" s="17">
        <v>132.94512378330799</v>
      </c>
      <c r="N310" s="16">
        <v>46628.532868195602</v>
      </c>
    </row>
    <row r="311" spans="1:14" hidden="1" x14ac:dyDescent="0.3">
      <c r="A311" t="s">
        <v>3791</v>
      </c>
      <c r="B311" t="s">
        <v>3791</v>
      </c>
      <c r="C311">
        <v>2020</v>
      </c>
      <c r="D311">
        <v>9</v>
      </c>
      <c r="E311" s="35">
        <v>18769.111691384001</v>
      </c>
      <c r="F311" s="17">
        <v>22871.719918269599</v>
      </c>
      <c r="G311" s="17">
        <v>3886.6115991442598</v>
      </c>
      <c r="H311" s="17">
        <v>119.52486758078</v>
      </c>
      <c r="I311" s="16">
        <v>45646.968076378696</v>
      </c>
      <c r="J311" s="35">
        <v>19039.7948548563</v>
      </c>
      <c r="K311" s="17">
        <v>23342.531422298802</v>
      </c>
      <c r="L311" s="17">
        <v>4138.1607415036297</v>
      </c>
      <c r="M311" s="17">
        <v>122.56176008965799</v>
      </c>
      <c r="N311" s="16">
        <v>46643.048778748402</v>
      </c>
    </row>
    <row r="312" spans="1:14" hidden="1" x14ac:dyDescent="0.3">
      <c r="A312" t="s">
        <v>3791</v>
      </c>
      <c r="B312" t="s">
        <v>3791</v>
      </c>
      <c r="C312">
        <v>2020</v>
      </c>
      <c r="D312">
        <v>10</v>
      </c>
      <c r="E312" s="35">
        <v>15047.2731887304</v>
      </c>
      <c r="F312" s="17">
        <v>18675.886025684998</v>
      </c>
      <c r="G312" s="17">
        <v>3416.49188547517</v>
      </c>
      <c r="H312" s="17">
        <v>70.978473168626707</v>
      </c>
      <c r="I312" s="16">
        <v>37210.629573059203</v>
      </c>
      <c r="J312" s="35">
        <v>15715.882319439301</v>
      </c>
      <c r="K312" s="17">
        <v>18800.273492187702</v>
      </c>
      <c r="L312" s="17">
        <v>3545.6727788704902</v>
      </c>
      <c r="M312" s="17">
        <v>87.848147741065503</v>
      </c>
      <c r="N312" s="16">
        <v>38149.676738238602</v>
      </c>
    </row>
    <row r="313" spans="1:14" hidden="1" x14ac:dyDescent="0.3">
      <c r="A313" t="s">
        <v>3791</v>
      </c>
      <c r="B313" t="s">
        <v>3791</v>
      </c>
      <c r="C313">
        <v>2020</v>
      </c>
      <c r="D313">
        <v>11</v>
      </c>
      <c r="E313" s="35">
        <v>13624.619083449301</v>
      </c>
      <c r="F313" s="17">
        <v>14851.8790724596</v>
      </c>
      <c r="G313" s="17">
        <v>3125.0550503435602</v>
      </c>
      <c r="H313" s="17">
        <v>71.496324781412298</v>
      </c>
      <c r="I313" s="16">
        <v>31673.049531033801</v>
      </c>
      <c r="J313" s="35">
        <v>13941.5362606002</v>
      </c>
      <c r="K313" s="17">
        <v>14851.8790724596</v>
      </c>
      <c r="L313" s="17">
        <v>3125.0550503435602</v>
      </c>
      <c r="M313" s="17">
        <v>104.47206222608099</v>
      </c>
      <c r="N313" s="16">
        <v>32022.9424456294</v>
      </c>
    </row>
    <row r="314" spans="1:14" hidden="1" x14ac:dyDescent="0.3">
      <c r="A314" t="s">
        <v>3791</v>
      </c>
      <c r="B314" t="s">
        <v>3791</v>
      </c>
      <c r="C314">
        <v>2020</v>
      </c>
      <c r="D314">
        <v>12</v>
      </c>
      <c r="E314" s="35">
        <v>14911.8831144779</v>
      </c>
      <c r="F314" s="17">
        <v>14663.1287310017</v>
      </c>
      <c r="G314" s="17">
        <v>3159.0892477408202</v>
      </c>
      <c r="H314" s="17">
        <v>91.876857745617798</v>
      </c>
      <c r="I314" s="16">
        <v>32825.977950966</v>
      </c>
      <c r="J314" s="35">
        <v>14911.8831144779</v>
      </c>
      <c r="K314" s="17">
        <v>14663.1287310017</v>
      </c>
      <c r="L314" s="17">
        <v>3159.0892477408202</v>
      </c>
      <c r="M314" s="17">
        <v>133.75262121341501</v>
      </c>
      <c r="N314" s="16">
        <v>32867.853714433797</v>
      </c>
    </row>
    <row r="315" spans="1:14" x14ac:dyDescent="0.3">
      <c r="A315" t="s">
        <v>3791</v>
      </c>
      <c r="B315" t="s">
        <v>3791</v>
      </c>
      <c r="C315">
        <v>2021</v>
      </c>
      <c r="D315">
        <v>1</v>
      </c>
      <c r="E315" s="35">
        <v>14519.908411971401</v>
      </c>
      <c r="F315" s="17">
        <v>14154.6868524606</v>
      </c>
      <c r="G315" s="17">
        <v>3084.2916533902599</v>
      </c>
      <c r="H315" s="17">
        <v>89.386435975573406</v>
      </c>
      <c r="I315" s="16">
        <v>31848.273353797798</v>
      </c>
      <c r="J315" s="35">
        <v>14519.908411971401</v>
      </c>
      <c r="K315" s="17">
        <v>14154.6868524606</v>
      </c>
      <c r="L315" s="17">
        <v>3112.6096020760201</v>
      </c>
      <c r="M315" s="17">
        <v>134.18500726103301</v>
      </c>
      <c r="N315" s="16">
        <v>31921.389873769</v>
      </c>
    </row>
    <row r="316" spans="1:14" x14ac:dyDescent="0.3">
      <c r="A316" t="s">
        <v>3791</v>
      </c>
      <c r="B316" t="s">
        <v>3791</v>
      </c>
      <c r="C316">
        <v>2021</v>
      </c>
      <c r="D316">
        <v>2</v>
      </c>
      <c r="E316" s="35">
        <v>14115.4867140035</v>
      </c>
      <c r="F316" s="17">
        <v>13726.8913872423</v>
      </c>
      <c r="G316" s="17">
        <v>3065.20775513627</v>
      </c>
      <c r="H316" s="17">
        <v>91.598277661297502</v>
      </c>
      <c r="I316" s="16">
        <v>30999.184134043298</v>
      </c>
      <c r="J316" s="35">
        <v>14115.4867140035</v>
      </c>
      <c r="K316" s="17">
        <v>14037.941589408199</v>
      </c>
      <c r="L316" s="17">
        <v>3095.7367006090499</v>
      </c>
      <c r="M316" s="17">
        <v>122.888815794656</v>
      </c>
      <c r="N316" s="16">
        <v>31372.053819815399</v>
      </c>
    </row>
    <row r="317" spans="1:14" x14ac:dyDescent="0.3">
      <c r="A317" t="s">
        <v>3791</v>
      </c>
      <c r="B317" t="s">
        <v>3791</v>
      </c>
      <c r="C317">
        <v>2021</v>
      </c>
      <c r="D317">
        <v>3</v>
      </c>
      <c r="E317" s="35">
        <v>13156.248653877399</v>
      </c>
      <c r="F317" s="17">
        <v>13867.8446313647</v>
      </c>
      <c r="G317" s="17">
        <v>2916.8251913962399</v>
      </c>
      <c r="H317" s="17">
        <v>66.943264585111194</v>
      </c>
      <c r="I317" s="16">
        <v>30007.8617412235</v>
      </c>
      <c r="J317" s="35">
        <v>13546.442860208001</v>
      </c>
      <c r="K317" s="17">
        <v>14015.9908841862</v>
      </c>
      <c r="L317" s="17">
        <v>2990.8441224008998</v>
      </c>
      <c r="M317" s="17">
        <v>107.572689835971</v>
      </c>
      <c r="N317" s="16">
        <v>30660.850556631001</v>
      </c>
    </row>
    <row r="318" spans="1:14" x14ac:dyDescent="0.3">
      <c r="A318" t="s">
        <v>3791</v>
      </c>
      <c r="B318" t="s">
        <v>3791</v>
      </c>
      <c r="C318">
        <v>2021</v>
      </c>
      <c r="D318">
        <v>4</v>
      </c>
      <c r="E318" s="35">
        <v>14288.0920061301</v>
      </c>
      <c r="F318" s="17">
        <v>15364.4867561969</v>
      </c>
      <c r="G318" s="17">
        <v>2946.2455100979801</v>
      </c>
      <c r="H318" s="17">
        <v>70.480455852360393</v>
      </c>
      <c r="I318" s="16">
        <v>32669.3047282773</v>
      </c>
      <c r="J318" s="35">
        <v>14288.0920061301</v>
      </c>
      <c r="K318" s="17">
        <v>15364.4867561969</v>
      </c>
      <c r="L318" s="17">
        <v>2946.2455100979801</v>
      </c>
      <c r="M318" s="17">
        <v>79.512142735733804</v>
      </c>
      <c r="N318" s="16">
        <v>32678.336415160698</v>
      </c>
    </row>
    <row r="319" spans="1:14" x14ac:dyDescent="0.3">
      <c r="A319" t="s">
        <v>3791</v>
      </c>
      <c r="B319" t="s">
        <v>3791</v>
      </c>
      <c r="C319">
        <v>2021</v>
      </c>
      <c r="D319">
        <v>5</v>
      </c>
      <c r="E319" s="35">
        <v>16593.031488535202</v>
      </c>
      <c r="F319" s="17">
        <v>16857.869602047998</v>
      </c>
      <c r="G319" s="17">
        <v>3058.3637789356599</v>
      </c>
      <c r="H319" s="17">
        <v>108.880485118403</v>
      </c>
      <c r="I319" s="16">
        <v>36618.145354637301</v>
      </c>
      <c r="J319" s="35">
        <v>16742.653245306701</v>
      </c>
      <c r="K319" s="17">
        <v>16857.869602047998</v>
      </c>
      <c r="L319" s="17">
        <v>3138.82419109182</v>
      </c>
      <c r="M319" s="17">
        <v>109.635319979405</v>
      </c>
      <c r="N319" s="16">
        <v>36848.982358425899</v>
      </c>
    </row>
    <row r="320" spans="1:14" x14ac:dyDescent="0.3">
      <c r="A320" t="s">
        <v>3791</v>
      </c>
      <c r="B320" t="s">
        <v>3791</v>
      </c>
      <c r="C320">
        <v>2021</v>
      </c>
      <c r="D320">
        <v>6</v>
      </c>
      <c r="E320" s="35">
        <v>19161.409388289001</v>
      </c>
      <c r="F320" s="17">
        <v>19000.162106893298</v>
      </c>
      <c r="G320" s="17">
        <v>3131.32540938186</v>
      </c>
      <c r="H320" s="17">
        <v>128.47986005579199</v>
      </c>
      <c r="I320" s="16">
        <v>41421.376764619999</v>
      </c>
      <c r="J320" s="35">
        <v>19343.2545287516</v>
      </c>
      <c r="K320" s="17">
        <v>19114.501234949199</v>
      </c>
      <c r="L320" s="17">
        <v>3235.8261360861002</v>
      </c>
      <c r="M320" s="17">
        <v>153.41574191746699</v>
      </c>
      <c r="N320" s="16">
        <v>41846.997641704402</v>
      </c>
    </row>
    <row r="321" spans="1:14" x14ac:dyDescent="0.3">
      <c r="A321" t="s">
        <v>3791</v>
      </c>
      <c r="B321" t="s">
        <v>3791</v>
      </c>
      <c r="C321">
        <v>2021</v>
      </c>
      <c r="D321">
        <v>7</v>
      </c>
      <c r="E321" s="35">
        <v>19988.933453923099</v>
      </c>
      <c r="F321" s="17">
        <v>20987.7210904569</v>
      </c>
      <c r="G321" s="17">
        <v>3360.1008692075902</v>
      </c>
      <c r="H321" s="17">
        <v>147.938800600436</v>
      </c>
      <c r="I321" s="16">
        <v>44484.694214188101</v>
      </c>
      <c r="J321" s="35">
        <v>20100.395865918901</v>
      </c>
      <c r="K321" s="17">
        <v>20987.7210904569</v>
      </c>
      <c r="L321" s="17">
        <v>3444.4756251870499</v>
      </c>
      <c r="M321" s="17">
        <v>150.29985382845101</v>
      </c>
      <c r="N321" s="16">
        <v>44682.892435391303</v>
      </c>
    </row>
    <row r="322" spans="1:14" x14ac:dyDescent="0.3">
      <c r="A322" t="s">
        <v>3791</v>
      </c>
      <c r="B322" t="s">
        <v>3791</v>
      </c>
      <c r="C322">
        <v>2021</v>
      </c>
      <c r="D322">
        <v>8</v>
      </c>
      <c r="E322" s="35">
        <v>19203.325170121301</v>
      </c>
      <c r="F322" s="17">
        <v>21632.484811064602</v>
      </c>
      <c r="G322" s="17">
        <v>3711.49697484943</v>
      </c>
      <c r="H322" s="17">
        <v>131.49042235024999</v>
      </c>
      <c r="I322" s="16">
        <v>44678.7973783856</v>
      </c>
      <c r="J322" s="35">
        <v>19611.230417363098</v>
      </c>
      <c r="K322" s="17">
        <v>22570.923881998198</v>
      </c>
      <c r="L322" s="17">
        <v>3850.6553608926101</v>
      </c>
      <c r="M322" s="17">
        <v>141.42615563691501</v>
      </c>
      <c r="N322" s="16">
        <v>46174.235815890897</v>
      </c>
    </row>
    <row r="323" spans="1:14" x14ac:dyDescent="0.3">
      <c r="A323" t="s">
        <v>3791</v>
      </c>
      <c r="B323" t="s">
        <v>3791</v>
      </c>
      <c r="C323">
        <v>2021</v>
      </c>
      <c r="D323">
        <v>9</v>
      </c>
      <c r="E323" s="35">
        <v>18805.2032568205</v>
      </c>
      <c r="F323" s="17">
        <v>22263.2956610359</v>
      </c>
      <c r="G323" s="17">
        <v>3994.1618015602098</v>
      </c>
      <c r="H323" s="17">
        <v>121.624906259957</v>
      </c>
      <c r="I323" s="16">
        <v>45184.285625676501</v>
      </c>
      <c r="J323" s="35">
        <v>18805.2032568205</v>
      </c>
      <c r="K323" s="17">
        <v>23177.140235067702</v>
      </c>
      <c r="L323" s="17">
        <v>4157.5827989754698</v>
      </c>
      <c r="M323" s="17">
        <v>130.06852412371299</v>
      </c>
      <c r="N323" s="16">
        <v>46269.994814987404</v>
      </c>
    </row>
    <row r="324" spans="1:14" x14ac:dyDescent="0.3">
      <c r="A324" t="s">
        <v>3791</v>
      </c>
      <c r="B324" t="s">
        <v>3791</v>
      </c>
      <c r="C324">
        <v>2021</v>
      </c>
      <c r="D324">
        <v>10</v>
      </c>
      <c r="E324" s="35">
        <v>15716.6771708287</v>
      </c>
      <c r="F324" s="17">
        <v>18035.870817164701</v>
      </c>
      <c r="G324" s="17">
        <v>3442.6010360721498</v>
      </c>
      <c r="H324" s="17">
        <v>75.615088337077097</v>
      </c>
      <c r="I324" s="16">
        <v>37270.764112402598</v>
      </c>
      <c r="J324" s="35">
        <v>15716.6771708287</v>
      </c>
      <c r="K324" s="17">
        <v>18650.093023044501</v>
      </c>
      <c r="L324" s="17">
        <v>3564.2534953244999</v>
      </c>
      <c r="M324" s="17">
        <v>93.274713224683595</v>
      </c>
      <c r="N324" s="16">
        <v>38024.298402422399</v>
      </c>
    </row>
    <row r="325" spans="1:14" x14ac:dyDescent="0.3">
      <c r="A325" t="s">
        <v>3791</v>
      </c>
      <c r="B325" t="s">
        <v>3791</v>
      </c>
      <c r="C325">
        <v>2021</v>
      </c>
      <c r="D325">
        <v>11</v>
      </c>
      <c r="E325" s="35">
        <v>13630.365982048699</v>
      </c>
      <c r="F325" s="17">
        <v>14894.208541415601</v>
      </c>
      <c r="G325" s="17">
        <v>3149.3444161481598</v>
      </c>
      <c r="H325" s="17">
        <v>75.816962776647102</v>
      </c>
      <c r="I325" s="16">
        <v>31749.735902389199</v>
      </c>
      <c r="J325" s="35">
        <v>13953.8944962162</v>
      </c>
      <c r="K325" s="17">
        <v>14894.208541415601</v>
      </c>
      <c r="L325" s="17">
        <v>3149.3444161481598</v>
      </c>
      <c r="M325" s="17">
        <v>117.52597742173</v>
      </c>
      <c r="N325" s="16">
        <v>32114.973431201699</v>
      </c>
    </row>
    <row r="326" spans="1:14" x14ac:dyDescent="0.3">
      <c r="A326" t="s">
        <v>3791</v>
      </c>
      <c r="B326" t="s">
        <v>3791</v>
      </c>
      <c r="C326">
        <v>2021</v>
      </c>
      <c r="D326">
        <v>12</v>
      </c>
      <c r="E326" s="35">
        <v>14912.919561986</v>
      </c>
      <c r="F326" s="17">
        <v>14706.370388069199</v>
      </c>
      <c r="G326" s="17">
        <v>3186.10976384687</v>
      </c>
      <c r="H326" s="17">
        <v>97.601847951120007</v>
      </c>
      <c r="I326" s="16">
        <v>32903.001561853198</v>
      </c>
      <c r="J326" s="35">
        <v>14912.919561986</v>
      </c>
      <c r="K326" s="17">
        <v>14706.370388069199</v>
      </c>
      <c r="L326" s="17">
        <v>3186.10976384687</v>
      </c>
      <c r="M326" s="17">
        <v>142.25120769428801</v>
      </c>
      <c r="N326" s="16">
        <v>32947.650921596403</v>
      </c>
    </row>
    <row r="327" spans="1:14" hidden="1" x14ac:dyDescent="0.3">
      <c r="A327" t="s">
        <v>3791</v>
      </c>
      <c r="B327" t="s">
        <v>3791</v>
      </c>
      <c r="C327">
        <v>2022</v>
      </c>
      <c r="D327">
        <v>1</v>
      </c>
      <c r="E327" s="35">
        <v>14552.252283816801</v>
      </c>
      <c r="F327" s="17">
        <v>14199.955373683801</v>
      </c>
      <c r="G327" s="17">
        <v>3119.48172040178</v>
      </c>
      <c r="H327" s="17">
        <v>91.163187729554195</v>
      </c>
      <c r="I327" s="16">
        <v>31962.8525656319</v>
      </c>
      <c r="J327" s="35">
        <v>14552.252283816801</v>
      </c>
      <c r="K327" s="17">
        <v>14199.955373683801</v>
      </c>
      <c r="L327" s="17">
        <v>3147.6986578143901</v>
      </c>
      <c r="M327" s="17">
        <v>137.22566458563401</v>
      </c>
      <c r="N327" s="16">
        <v>32037.131979900601</v>
      </c>
    </row>
    <row r="328" spans="1:14" hidden="1" x14ac:dyDescent="0.3">
      <c r="A328" t="s">
        <v>3791</v>
      </c>
      <c r="B328" t="s">
        <v>3791</v>
      </c>
      <c r="C328">
        <v>2022</v>
      </c>
      <c r="D328">
        <v>2</v>
      </c>
      <c r="E328" s="35">
        <v>14171.372635997899</v>
      </c>
      <c r="F328" s="17">
        <v>13773.227356204199</v>
      </c>
      <c r="G328" s="17">
        <v>3102.0814274858399</v>
      </c>
      <c r="H328" s="17">
        <v>93.348697778556499</v>
      </c>
      <c r="I328" s="16">
        <v>31140.030117466398</v>
      </c>
      <c r="J328" s="35">
        <v>14171.372635997899</v>
      </c>
      <c r="K328" s="17">
        <v>14090.4280958487</v>
      </c>
      <c r="L328" s="17">
        <v>3128.7975505608101</v>
      </c>
      <c r="M328" s="17">
        <v>125.42917661029701</v>
      </c>
      <c r="N328" s="16">
        <v>31516.0274590177</v>
      </c>
    </row>
    <row r="329" spans="1:14" hidden="1" x14ac:dyDescent="0.3">
      <c r="A329" t="s">
        <v>3791</v>
      </c>
      <c r="B329" t="s">
        <v>3791</v>
      </c>
      <c r="C329">
        <v>2022</v>
      </c>
      <c r="D329">
        <v>3</v>
      </c>
      <c r="E329" s="35">
        <v>13434.719624545</v>
      </c>
      <c r="F329" s="17">
        <v>13756.702164074701</v>
      </c>
      <c r="G329" s="17">
        <v>2881.8968247348098</v>
      </c>
      <c r="H329" s="17">
        <v>73.714215932700895</v>
      </c>
      <c r="I329" s="16">
        <v>30147.0328292872</v>
      </c>
      <c r="J329" s="35">
        <v>13634.856440588001</v>
      </c>
      <c r="K329" s="17">
        <v>14058.826709089401</v>
      </c>
      <c r="L329" s="17">
        <v>3028.9595993088201</v>
      </c>
      <c r="M329" s="17">
        <v>109.682971678931</v>
      </c>
      <c r="N329" s="16">
        <v>30832.325720665202</v>
      </c>
    </row>
    <row r="330" spans="1:14" hidden="1" x14ac:dyDescent="0.3">
      <c r="A330" t="s">
        <v>3791</v>
      </c>
      <c r="B330" t="s">
        <v>3791</v>
      </c>
      <c r="C330">
        <v>2022</v>
      </c>
      <c r="D330">
        <v>4</v>
      </c>
      <c r="E330" s="35">
        <v>14396.8288947291</v>
      </c>
      <c r="F330" s="17">
        <v>15430.858954981</v>
      </c>
      <c r="G330" s="17">
        <v>2983.7124504565099</v>
      </c>
      <c r="H330" s="17">
        <v>71.888568984136697</v>
      </c>
      <c r="I330" s="16">
        <v>32883.288869150703</v>
      </c>
      <c r="J330" s="35">
        <v>14396.8288947291</v>
      </c>
      <c r="K330" s="17">
        <v>15430.858954981</v>
      </c>
      <c r="L330" s="17">
        <v>2983.7124504565099</v>
      </c>
      <c r="M330" s="17">
        <v>81.043135173330896</v>
      </c>
      <c r="N330" s="16">
        <v>32892.443435339897</v>
      </c>
    </row>
    <row r="331" spans="1:14" hidden="1" x14ac:dyDescent="0.3">
      <c r="A331" t="s">
        <v>3791</v>
      </c>
      <c r="B331" t="s">
        <v>3791</v>
      </c>
      <c r="C331">
        <v>2022</v>
      </c>
      <c r="D331">
        <v>5</v>
      </c>
      <c r="E331" s="35">
        <v>16608.420610599002</v>
      </c>
      <c r="F331" s="17">
        <v>16851.923389564799</v>
      </c>
      <c r="G331" s="17">
        <v>3081.2756733075398</v>
      </c>
      <c r="H331" s="17">
        <v>111.03465259277201</v>
      </c>
      <c r="I331" s="16">
        <v>36652.654326064097</v>
      </c>
      <c r="J331" s="35">
        <v>16846.432978279001</v>
      </c>
      <c r="K331" s="17">
        <v>16851.923389564799</v>
      </c>
      <c r="L331" s="17">
        <v>3181.9905058193399</v>
      </c>
      <c r="M331" s="17">
        <v>111.789487388813</v>
      </c>
      <c r="N331" s="16">
        <v>36992.136361051897</v>
      </c>
    </row>
    <row r="332" spans="1:14" hidden="1" x14ac:dyDescent="0.3">
      <c r="A332" t="s">
        <v>3791</v>
      </c>
      <c r="B332" t="s">
        <v>3791</v>
      </c>
      <c r="C332">
        <v>2022</v>
      </c>
      <c r="D332">
        <v>6</v>
      </c>
      <c r="E332" s="35">
        <v>19080.6158394587</v>
      </c>
      <c r="F332" s="17">
        <v>18975.135668475701</v>
      </c>
      <c r="G332" s="17">
        <v>3134.5918711231998</v>
      </c>
      <c r="H332" s="17">
        <v>131.30108915159201</v>
      </c>
      <c r="I332" s="16">
        <v>41321.644468209197</v>
      </c>
      <c r="J332" s="35">
        <v>19414.672304317599</v>
      </c>
      <c r="K332" s="17">
        <v>18975.135668475701</v>
      </c>
      <c r="L332" s="17">
        <v>3263.7129605284399</v>
      </c>
      <c r="M332" s="17">
        <v>156.49150618226</v>
      </c>
      <c r="N332" s="16">
        <v>41810.012439503997</v>
      </c>
    </row>
    <row r="333" spans="1:14" hidden="1" x14ac:dyDescent="0.3">
      <c r="A333" t="s">
        <v>3791</v>
      </c>
      <c r="B333" t="s">
        <v>3791</v>
      </c>
      <c r="C333">
        <v>2022</v>
      </c>
      <c r="D333">
        <v>7</v>
      </c>
      <c r="E333" s="35">
        <v>19983.133821997599</v>
      </c>
      <c r="F333" s="17">
        <v>20713.876397332599</v>
      </c>
      <c r="G333" s="17">
        <v>3431.0659616345902</v>
      </c>
      <c r="H333" s="17">
        <v>148.46041503833601</v>
      </c>
      <c r="I333" s="16">
        <v>44276.536596003098</v>
      </c>
      <c r="J333" s="35">
        <v>19983.133821997599</v>
      </c>
      <c r="K333" s="17">
        <v>20860.636271913299</v>
      </c>
      <c r="L333" s="17">
        <v>3467.3660002327101</v>
      </c>
      <c r="M333" s="17">
        <v>153.31417831985499</v>
      </c>
      <c r="N333" s="16">
        <v>44464.450272463502</v>
      </c>
    </row>
    <row r="334" spans="1:14" hidden="1" x14ac:dyDescent="0.3">
      <c r="A334" t="s">
        <v>3791</v>
      </c>
      <c r="B334" t="s">
        <v>3791</v>
      </c>
      <c r="C334">
        <v>2022</v>
      </c>
      <c r="D334">
        <v>8</v>
      </c>
      <c r="E334" s="35">
        <v>19521.8500145002</v>
      </c>
      <c r="F334" s="17">
        <v>21019.3939930829</v>
      </c>
      <c r="G334" s="17">
        <v>3836.2712953548498</v>
      </c>
      <c r="H334" s="17">
        <v>131.792609483897</v>
      </c>
      <c r="I334" s="16">
        <v>44509.307912421798</v>
      </c>
      <c r="J334" s="35">
        <v>19521.8500145002</v>
      </c>
      <c r="K334" s="17">
        <v>22382.415073232001</v>
      </c>
      <c r="L334" s="17">
        <v>3868.5735611852401</v>
      </c>
      <c r="M334" s="17">
        <v>144.25616076736401</v>
      </c>
      <c r="N334" s="16">
        <v>45917.094809684801</v>
      </c>
    </row>
    <row r="335" spans="1:14" hidden="1" x14ac:dyDescent="0.3">
      <c r="A335" t="s">
        <v>3791</v>
      </c>
      <c r="B335" t="s">
        <v>3791</v>
      </c>
      <c r="C335">
        <v>2022</v>
      </c>
      <c r="D335">
        <v>9</v>
      </c>
      <c r="E335" s="35">
        <v>18849.4789614857</v>
      </c>
      <c r="F335" s="17">
        <v>22286.2702119528</v>
      </c>
      <c r="G335" s="17">
        <v>4020.32976889359</v>
      </c>
      <c r="H335" s="17">
        <v>124.05994139887299</v>
      </c>
      <c r="I335" s="16">
        <v>45280.138883731001</v>
      </c>
      <c r="J335" s="35">
        <v>18849.4789614857</v>
      </c>
      <c r="K335" s="17">
        <v>23015.477632982202</v>
      </c>
      <c r="L335" s="17">
        <v>4194.2204015716998</v>
      </c>
      <c r="M335" s="17">
        <v>132.995078868288</v>
      </c>
      <c r="N335" s="16">
        <v>46192.172074907998</v>
      </c>
    </row>
    <row r="336" spans="1:14" hidden="1" x14ac:dyDescent="0.3">
      <c r="A336" t="s">
        <v>3791</v>
      </c>
      <c r="B336" t="s">
        <v>3791</v>
      </c>
      <c r="C336">
        <v>2022</v>
      </c>
      <c r="D336">
        <v>10</v>
      </c>
      <c r="E336" s="35">
        <v>15839.860472602701</v>
      </c>
      <c r="F336" s="17">
        <v>18097.413183653</v>
      </c>
      <c r="G336" s="17">
        <v>3471.9456407590201</v>
      </c>
      <c r="H336" s="17">
        <v>77.093418217302698</v>
      </c>
      <c r="I336" s="16">
        <v>37486.312715232103</v>
      </c>
      <c r="J336" s="35">
        <v>15839.860472602701</v>
      </c>
      <c r="K336" s="17">
        <v>18616.565411351101</v>
      </c>
      <c r="L336" s="17">
        <v>3581.8962943536799</v>
      </c>
      <c r="M336" s="17">
        <v>95.042687495253006</v>
      </c>
      <c r="N336" s="16">
        <v>38133.364865802803</v>
      </c>
    </row>
    <row r="337" spans="1:14" hidden="1" x14ac:dyDescent="0.3">
      <c r="A337" t="s">
        <v>3791</v>
      </c>
      <c r="B337" t="s">
        <v>3791</v>
      </c>
      <c r="C337">
        <v>2022</v>
      </c>
      <c r="D337">
        <v>11</v>
      </c>
      <c r="E337" s="35">
        <v>13715.0955577728</v>
      </c>
      <c r="F337" s="17">
        <v>14935.1755971069</v>
      </c>
      <c r="G337" s="17">
        <v>3181.7191195190098</v>
      </c>
      <c r="H337" s="17">
        <v>77.295292639499706</v>
      </c>
      <c r="I337" s="16">
        <v>31909.285567038201</v>
      </c>
      <c r="J337" s="35">
        <v>14062.8714622343</v>
      </c>
      <c r="K337" s="17">
        <v>14935.1755971069</v>
      </c>
      <c r="L337" s="17">
        <v>3181.7191195190098</v>
      </c>
      <c r="M337" s="17">
        <v>119.96979006218599</v>
      </c>
      <c r="N337" s="16">
        <v>32299.735968922399</v>
      </c>
    </row>
    <row r="338" spans="1:14" hidden="1" x14ac:dyDescent="0.3">
      <c r="A338" t="s">
        <v>3791</v>
      </c>
      <c r="B338" t="s">
        <v>3791</v>
      </c>
      <c r="C338">
        <v>2022</v>
      </c>
      <c r="D338">
        <v>12</v>
      </c>
      <c r="E338" s="35">
        <v>15008.7199721706</v>
      </c>
      <c r="F338" s="17">
        <v>14752.442102377499</v>
      </c>
      <c r="G338" s="17">
        <v>3220.9769510915498</v>
      </c>
      <c r="H338" s="17">
        <v>99.317158956554593</v>
      </c>
      <c r="I338" s="16">
        <v>33081.456184596202</v>
      </c>
      <c r="J338" s="35">
        <v>15008.7199721706</v>
      </c>
      <c r="K338" s="17">
        <v>14752.442102377499</v>
      </c>
      <c r="L338" s="17">
        <v>3220.9769510915498</v>
      </c>
      <c r="M338" s="17">
        <v>145.098767051317</v>
      </c>
      <c r="N338" s="16">
        <v>33127.237792690998</v>
      </c>
    </row>
    <row r="339" spans="1:14" hidden="1" x14ac:dyDescent="0.3">
      <c r="A339" t="s">
        <v>3791</v>
      </c>
      <c r="B339" t="s">
        <v>3791</v>
      </c>
      <c r="C339">
        <v>2023</v>
      </c>
      <c r="D339">
        <v>1</v>
      </c>
      <c r="E339" s="35">
        <v>14667.581686653401</v>
      </c>
      <c r="F339" s="17">
        <v>14328.485959978099</v>
      </c>
      <c r="G339" s="17">
        <v>3161.8133695495799</v>
      </c>
      <c r="H339" s="17">
        <v>92.563221206175101</v>
      </c>
      <c r="I339" s="16">
        <v>32250.444237387299</v>
      </c>
      <c r="J339" s="35">
        <v>14667.581686653401</v>
      </c>
      <c r="K339" s="17">
        <v>14328.485959978099</v>
      </c>
      <c r="L339" s="17">
        <v>3189.4814192625499</v>
      </c>
      <c r="M339" s="17">
        <v>138.915324870326</v>
      </c>
      <c r="N339" s="16">
        <v>32324.464390764399</v>
      </c>
    </row>
    <row r="340" spans="1:14" hidden="1" x14ac:dyDescent="0.3">
      <c r="A340" t="s">
        <v>3791</v>
      </c>
      <c r="B340" t="s">
        <v>3791</v>
      </c>
      <c r="C340">
        <v>2023</v>
      </c>
      <c r="D340">
        <v>2</v>
      </c>
      <c r="E340" s="35">
        <v>14287.639298088599</v>
      </c>
      <c r="F340" s="17">
        <v>13901.9115752876</v>
      </c>
      <c r="G340" s="17">
        <v>3145.7213048418598</v>
      </c>
      <c r="H340" s="17">
        <v>94.801393225557504</v>
      </c>
      <c r="I340" s="16">
        <v>31430.073571443601</v>
      </c>
      <c r="J340" s="35">
        <v>14287.639298088599</v>
      </c>
      <c r="K340" s="17">
        <v>14229.028773578701</v>
      </c>
      <c r="L340" s="17">
        <v>3174.1220094874202</v>
      </c>
      <c r="M340" s="17">
        <v>127.250498934015</v>
      </c>
      <c r="N340" s="16">
        <v>31818.0405800888</v>
      </c>
    </row>
    <row r="341" spans="1:14" hidden="1" x14ac:dyDescent="0.3">
      <c r="A341" t="s">
        <v>3791</v>
      </c>
      <c r="B341" t="s">
        <v>3791</v>
      </c>
      <c r="C341">
        <v>2023</v>
      </c>
      <c r="D341">
        <v>3</v>
      </c>
      <c r="E341" s="35">
        <v>13599.000469037601</v>
      </c>
      <c r="F341" s="17">
        <v>13911.2952840368</v>
      </c>
      <c r="G341" s="17">
        <v>2930.9114240497602</v>
      </c>
      <c r="H341" s="17">
        <v>74.877273680467198</v>
      </c>
      <c r="I341" s="16">
        <v>30516.084450804599</v>
      </c>
      <c r="J341" s="35">
        <v>13752.519570971301</v>
      </c>
      <c r="K341" s="17">
        <v>14201.2897004593</v>
      </c>
      <c r="L341" s="17">
        <v>3069.1237461891401</v>
      </c>
      <c r="M341" s="17">
        <v>111.346311878639</v>
      </c>
      <c r="N341" s="16">
        <v>31134.279329498298</v>
      </c>
    </row>
    <row r="342" spans="1:14" hidden="1" x14ac:dyDescent="0.3">
      <c r="A342" t="s">
        <v>3791</v>
      </c>
      <c r="B342" t="s">
        <v>3791</v>
      </c>
      <c r="C342">
        <v>2023</v>
      </c>
      <c r="D342">
        <v>4</v>
      </c>
      <c r="E342" s="35">
        <v>14541.1848469372</v>
      </c>
      <c r="F342" s="17">
        <v>15617.1319077605</v>
      </c>
      <c r="G342" s="17">
        <v>3030.2431619952399</v>
      </c>
      <c r="H342" s="17">
        <v>72.972633177698597</v>
      </c>
      <c r="I342" s="16">
        <v>33261.532549870601</v>
      </c>
      <c r="J342" s="35">
        <v>14541.1848469372</v>
      </c>
      <c r="K342" s="17">
        <v>15617.1319077605</v>
      </c>
      <c r="L342" s="17">
        <v>3030.2431619952399</v>
      </c>
      <c r="M342" s="17">
        <v>82.346624223582495</v>
      </c>
      <c r="N342" s="16">
        <v>33270.906540916498</v>
      </c>
    </row>
    <row r="343" spans="1:14" hidden="1" x14ac:dyDescent="0.3">
      <c r="A343" t="s">
        <v>3791</v>
      </c>
      <c r="B343" t="s">
        <v>3791</v>
      </c>
      <c r="C343">
        <v>2023</v>
      </c>
      <c r="D343">
        <v>5</v>
      </c>
      <c r="E343" s="35">
        <v>16929.543907266099</v>
      </c>
      <c r="F343" s="17">
        <v>16735.178508103199</v>
      </c>
      <c r="G343" s="17">
        <v>3173.9001802815901</v>
      </c>
      <c r="H343" s="17">
        <v>109.73131716661401</v>
      </c>
      <c r="I343" s="16">
        <v>36948.353912817503</v>
      </c>
      <c r="J343" s="35">
        <v>16929.543907266099</v>
      </c>
      <c r="K343" s="17">
        <v>16978.983448087401</v>
      </c>
      <c r="L343" s="17">
        <v>3233.0501131087799</v>
      </c>
      <c r="M343" s="17">
        <v>113.452826720411</v>
      </c>
      <c r="N343" s="16">
        <v>37255.030295182703</v>
      </c>
    </row>
    <row r="344" spans="1:14" hidden="1" x14ac:dyDescent="0.3">
      <c r="A344" t="s">
        <v>3791</v>
      </c>
      <c r="B344" t="s">
        <v>3791</v>
      </c>
      <c r="C344">
        <v>2023</v>
      </c>
      <c r="D344">
        <v>6</v>
      </c>
      <c r="E344" s="35">
        <v>19289.016859449999</v>
      </c>
      <c r="F344" s="17">
        <v>18771.163306754199</v>
      </c>
      <c r="G344" s="17">
        <v>3224.30840249022</v>
      </c>
      <c r="H344" s="17">
        <v>129.28679661439401</v>
      </c>
      <c r="I344" s="16">
        <v>41413.7753653088</v>
      </c>
      <c r="J344" s="35">
        <v>19417.5148733346</v>
      </c>
      <c r="K344" s="17">
        <v>19082.927234317202</v>
      </c>
      <c r="L344" s="17">
        <v>3298.1144142681001</v>
      </c>
      <c r="M344" s="17">
        <v>158.89210728646</v>
      </c>
      <c r="N344" s="16">
        <v>41957.448629206403</v>
      </c>
    </row>
    <row r="345" spans="1:14" hidden="1" x14ac:dyDescent="0.3">
      <c r="A345" t="s">
        <v>3791</v>
      </c>
      <c r="B345" t="s">
        <v>3791</v>
      </c>
      <c r="C345">
        <v>2023</v>
      </c>
      <c r="D345">
        <v>7</v>
      </c>
      <c r="E345" s="35">
        <v>19922.816439696198</v>
      </c>
      <c r="F345" s="17">
        <v>20820.255881466699</v>
      </c>
      <c r="G345" s="17">
        <v>3437.6492621920302</v>
      </c>
      <c r="H345" s="17">
        <v>149.47423051470599</v>
      </c>
      <c r="I345" s="16">
        <v>44330.195813869599</v>
      </c>
      <c r="J345" s="35">
        <v>19922.816439696198</v>
      </c>
      <c r="K345" s="17">
        <v>20868.868960747099</v>
      </c>
      <c r="L345" s="17">
        <v>3497.2442217037201</v>
      </c>
      <c r="M345" s="17">
        <v>154.18755747316999</v>
      </c>
      <c r="N345" s="16">
        <v>44443.117179620203</v>
      </c>
    </row>
    <row r="346" spans="1:14" hidden="1" x14ac:dyDescent="0.3">
      <c r="A346" t="s">
        <v>3791</v>
      </c>
      <c r="B346" t="s">
        <v>3791</v>
      </c>
      <c r="C346">
        <v>2023</v>
      </c>
      <c r="D346">
        <v>8</v>
      </c>
      <c r="E346" s="35">
        <v>19484.3394831679</v>
      </c>
      <c r="F346" s="17">
        <v>21147.227577931</v>
      </c>
      <c r="G346" s="17">
        <v>3851.2632874800402</v>
      </c>
      <c r="H346" s="17">
        <v>133.64026062072301</v>
      </c>
      <c r="I346" s="16">
        <v>44616.4706091997</v>
      </c>
      <c r="J346" s="35">
        <v>19484.3394831679</v>
      </c>
      <c r="K346" s="17">
        <v>22347.297074099701</v>
      </c>
      <c r="L346" s="17">
        <v>3895.6544614742802</v>
      </c>
      <c r="M346" s="17">
        <v>145.57717805742899</v>
      </c>
      <c r="N346" s="16">
        <v>45872.868196799303</v>
      </c>
    </row>
    <row r="347" spans="1:14" hidden="1" x14ac:dyDescent="0.3">
      <c r="A347" t="s">
        <v>3791</v>
      </c>
      <c r="B347" t="s">
        <v>3791</v>
      </c>
      <c r="C347">
        <v>2023</v>
      </c>
      <c r="D347">
        <v>9</v>
      </c>
      <c r="E347" s="35">
        <v>18827.0943971255</v>
      </c>
      <c r="F347" s="17">
        <v>22453.060980356098</v>
      </c>
      <c r="G347" s="17">
        <v>4041.0203647040098</v>
      </c>
      <c r="H347" s="17">
        <v>125.91637286756</v>
      </c>
      <c r="I347" s="16">
        <v>45447.092115053201</v>
      </c>
      <c r="J347" s="35">
        <v>18827.0943971255</v>
      </c>
      <c r="K347" s="17">
        <v>23000.145030833799</v>
      </c>
      <c r="L347" s="17">
        <v>4223.9087418078298</v>
      </c>
      <c r="M347" s="17">
        <v>134.71107233195599</v>
      </c>
      <c r="N347" s="16">
        <v>46185.859242099097</v>
      </c>
    </row>
    <row r="348" spans="1:14" hidden="1" x14ac:dyDescent="0.3">
      <c r="A348" t="s">
        <v>3791</v>
      </c>
      <c r="B348" t="s">
        <v>3791</v>
      </c>
      <c r="C348">
        <v>2023</v>
      </c>
      <c r="D348">
        <v>10</v>
      </c>
      <c r="E348" s="35">
        <v>15960.644642741299</v>
      </c>
      <c r="F348" s="17">
        <v>18307.943666741699</v>
      </c>
      <c r="G348" s="17">
        <v>3504.2220105694</v>
      </c>
      <c r="H348" s="17">
        <v>78.3091374435202</v>
      </c>
      <c r="I348" s="16">
        <v>37851.119457495901</v>
      </c>
      <c r="J348" s="35">
        <v>15960.644642741299</v>
      </c>
      <c r="K348" s="17">
        <v>18751.291762710101</v>
      </c>
      <c r="L348" s="17">
        <v>3612.3818806201198</v>
      </c>
      <c r="M348" s="17">
        <v>96.486605098974806</v>
      </c>
      <c r="N348" s="16">
        <v>38420.804891170497</v>
      </c>
    </row>
    <row r="349" spans="1:14" hidden="1" x14ac:dyDescent="0.3">
      <c r="A349" t="s">
        <v>3791</v>
      </c>
      <c r="B349" t="s">
        <v>3791</v>
      </c>
      <c r="C349">
        <v>2023</v>
      </c>
      <c r="D349">
        <v>11</v>
      </c>
      <c r="E349" s="35">
        <v>13807.4839714851</v>
      </c>
      <c r="F349" s="17">
        <v>15096.0014947208</v>
      </c>
      <c r="G349" s="17">
        <v>3220.90765545565</v>
      </c>
      <c r="H349" s="17">
        <v>78.519788927697306</v>
      </c>
      <c r="I349" s="16">
        <v>32202.912910589199</v>
      </c>
      <c r="J349" s="35">
        <v>14174.039084767301</v>
      </c>
      <c r="K349" s="17">
        <v>15096.0014947208</v>
      </c>
      <c r="L349" s="17">
        <v>3220.90765545565</v>
      </c>
      <c r="M349" s="17">
        <v>121.720897474365</v>
      </c>
      <c r="N349" s="16">
        <v>32612.669132418101</v>
      </c>
    </row>
    <row r="350" spans="1:14" hidden="1" x14ac:dyDescent="0.3">
      <c r="A350" t="s">
        <v>3791</v>
      </c>
      <c r="B350" t="s">
        <v>3791</v>
      </c>
      <c r="C350">
        <v>2023</v>
      </c>
      <c r="D350">
        <v>12</v>
      </c>
      <c r="E350" s="35">
        <v>15122.310466249901</v>
      </c>
      <c r="F350" s="17">
        <v>14912.393081964799</v>
      </c>
      <c r="G350" s="17">
        <v>3263.8794483941401</v>
      </c>
      <c r="H350" s="17">
        <v>100.954171992566</v>
      </c>
      <c r="I350" s="16">
        <v>33399.537168601397</v>
      </c>
      <c r="J350" s="35">
        <v>15122.310466249901</v>
      </c>
      <c r="K350" s="17">
        <v>14912.393081964799</v>
      </c>
      <c r="L350" s="17">
        <v>3263.8794483941401</v>
      </c>
      <c r="M350" s="17">
        <v>146.67432120418499</v>
      </c>
      <c r="N350" s="16">
        <v>33445.257317812997</v>
      </c>
    </row>
    <row r="351" spans="1:14" hidden="1" x14ac:dyDescent="0.3">
      <c r="A351" t="s">
        <v>3791</v>
      </c>
      <c r="B351" t="s">
        <v>3791</v>
      </c>
      <c r="C351">
        <v>2024</v>
      </c>
      <c r="D351">
        <v>1</v>
      </c>
      <c r="E351" s="35">
        <v>14794.121270035301</v>
      </c>
      <c r="F351" s="17">
        <v>14418.3360217728</v>
      </c>
      <c r="G351" s="17">
        <v>3195.7865316494499</v>
      </c>
      <c r="H351" s="17">
        <v>93.911120217123397</v>
      </c>
      <c r="I351" s="16">
        <v>32502.154943674701</v>
      </c>
      <c r="J351" s="35">
        <v>14794.121270035301</v>
      </c>
      <c r="K351" s="17">
        <v>14418.3360217728</v>
      </c>
      <c r="L351" s="17">
        <v>3224.0629142110402</v>
      </c>
      <c r="M351" s="17">
        <v>141.43060334159401</v>
      </c>
      <c r="N351" s="16">
        <v>32577.950809360798</v>
      </c>
    </row>
    <row r="352" spans="1:14" hidden="1" x14ac:dyDescent="0.3">
      <c r="A352" t="s">
        <v>3791</v>
      </c>
      <c r="B352" t="s">
        <v>3791</v>
      </c>
      <c r="C352">
        <v>2024</v>
      </c>
      <c r="D352">
        <v>2</v>
      </c>
      <c r="E352" s="35">
        <v>14421.421814335999</v>
      </c>
      <c r="F352" s="17">
        <v>14001.0050954825</v>
      </c>
      <c r="G352" s="17">
        <v>3181.8522706214799</v>
      </c>
      <c r="H352" s="17">
        <v>96.219510328267802</v>
      </c>
      <c r="I352" s="16">
        <v>31700.4986907682</v>
      </c>
      <c r="J352" s="35">
        <v>14421.421814335999</v>
      </c>
      <c r="K352" s="17">
        <v>14328.1767841082</v>
      </c>
      <c r="L352" s="17">
        <v>3209.8437136467301</v>
      </c>
      <c r="M352" s="17">
        <v>129.41468675544701</v>
      </c>
      <c r="N352" s="16">
        <v>32088.856998846299</v>
      </c>
    </row>
    <row r="353" spans="1:14" hidden="1" x14ac:dyDescent="0.3">
      <c r="A353" t="s">
        <v>3791</v>
      </c>
      <c r="B353" t="s">
        <v>3791</v>
      </c>
      <c r="C353">
        <v>2024</v>
      </c>
      <c r="D353">
        <v>3</v>
      </c>
      <c r="E353" s="35">
        <v>13761.669084292</v>
      </c>
      <c r="F353" s="17">
        <v>14020.1612307625</v>
      </c>
      <c r="G353" s="17">
        <v>2968.6949155939301</v>
      </c>
      <c r="H353" s="17">
        <v>76.005736845509205</v>
      </c>
      <c r="I353" s="16">
        <v>30826.530967493902</v>
      </c>
      <c r="J353" s="35">
        <v>13905.3249862466</v>
      </c>
      <c r="K353" s="17">
        <v>14310.547063088799</v>
      </c>
      <c r="L353" s="17">
        <v>3106.0210346029698</v>
      </c>
      <c r="M353" s="17">
        <v>113.203293085167</v>
      </c>
      <c r="N353" s="16">
        <v>31435.096377023499</v>
      </c>
    </row>
    <row r="354" spans="1:14" hidden="1" x14ac:dyDescent="0.3">
      <c r="A354" t="s">
        <v>3791</v>
      </c>
      <c r="B354" t="s">
        <v>3791</v>
      </c>
      <c r="C354">
        <v>2024</v>
      </c>
      <c r="D354">
        <v>4</v>
      </c>
      <c r="E354" s="35">
        <v>14697.357236874799</v>
      </c>
      <c r="F354" s="17">
        <v>15741.7372957677</v>
      </c>
      <c r="G354" s="17">
        <v>3071.7702976144301</v>
      </c>
      <c r="H354" s="17">
        <v>74.092318426385802</v>
      </c>
      <c r="I354" s="16">
        <v>33584.957148683403</v>
      </c>
      <c r="J354" s="35">
        <v>14697.357236874799</v>
      </c>
      <c r="K354" s="17">
        <v>15741.7372957677</v>
      </c>
      <c r="L354" s="17">
        <v>3071.7702976144301</v>
      </c>
      <c r="M354" s="17">
        <v>83.597970481022102</v>
      </c>
      <c r="N354" s="16">
        <v>33594.462800738002</v>
      </c>
    </row>
    <row r="355" spans="1:14" hidden="1" x14ac:dyDescent="0.3">
      <c r="A355" t="s">
        <v>3791</v>
      </c>
      <c r="B355" t="s">
        <v>3791</v>
      </c>
      <c r="C355">
        <v>2024</v>
      </c>
      <c r="D355">
        <v>5</v>
      </c>
      <c r="E355" s="35">
        <v>17114.256417876899</v>
      </c>
      <c r="F355" s="17">
        <v>16844.715029407998</v>
      </c>
      <c r="G355" s="17">
        <v>3211.9845156818901</v>
      </c>
      <c r="H355" s="17">
        <v>111.491749086409</v>
      </c>
      <c r="I355" s="16">
        <v>37282.447712053203</v>
      </c>
      <c r="J355" s="35">
        <v>17114.256417876899</v>
      </c>
      <c r="K355" s="17">
        <v>17060.150919262</v>
      </c>
      <c r="L355" s="17">
        <v>3275.2217792216502</v>
      </c>
      <c r="M355" s="17">
        <v>115.301031627233</v>
      </c>
      <c r="N355" s="16">
        <v>37564.930147987798</v>
      </c>
    </row>
    <row r="356" spans="1:14" hidden="1" x14ac:dyDescent="0.3">
      <c r="A356" t="s">
        <v>3791</v>
      </c>
      <c r="B356" t="s">
        <v>3791</v>
      </c>
      <c r="C356">
        <v>2024</v>
      </c>
      <c r="D356">
        <v>6</v>
      </c>
      <c r="E356" s="35">
        <v>19311.955538972801</v>
      </c>
      <c r="F356" s="17">
        <v>18843.0199204868</v>
      </c>
      <c r="G356" s="17">
        <v>3240.9152640613001</v>
      </c>
      <c r="H356" s="17">
        <v>131.30177372843499</v>
      </c>
      <c r="I356" s="16">
        <v>41527.1924972493</v>
      </c>
      <c r="J356" s="35">
        <v>19448.269682841601</v>
      </c>
      <c r="K356" s="17">
        <v>19119.5118120435</v>
      </c>
      <c r="L356" s="17">
        <v>3319.1323740939201</v>
      </c>
      <c r="M356" s="17">
        <v>161.302068024601</v>
      </c>
      <c r="N356" s="16">
        <v>42048.215937003697</v>
      </c>
    </row>
    <row r="357" spans="1:14" hidden="1" x14ac:dyDescent="0.3">
      <c r="A357" t="s">
        <v>3791</v>
      </c>
      <c r="B357" t="s">
        <v>3791</v>
      </c>
      <c r="C357">
        <v>2024</v>
      </c>
      <c r="D357">
        <v>7</v>
      </c>
      <c r="E357" s="35">
        <v>19918.947365973501</v>
      </c>
      <c r="F357" s="17">
        <v>20942.805583720801</v>
      </c>
      <c r="G357" s="17">
        <v>3446.6927910545</v>
      </c>
      <c r="H357" s="17">
        <v>153.02521678958499</v>
      </c>
      <c r="I357" s="16">
        <v>44461.470957538397</v>
      </c>
      <c r="J357" s="35">
        <v>19918.947365973501</v>
      </c>
      <c r="K357" s="17">
        <v>20942.805583720801</v>
      </c>
      <c r="L357" s="17">
        <v>3523.3254788222598</v>
      </c>
      <c r="M357" s="17">
        <v>158.01941440647201</v>
      </c>
      <c r="N357" s="16">
        <v>44543.097842923104</v>
      </c>
    </row>
    <row r="358" spans="1:14" hidden="1" x14ac:dyDescent="0.3">
      <c r="A358" t="s">
        <v>3791</v>
      </c>
      <c r="B358" t="s">
        <v>3791</v>
      </c>
      <c r="C358">
        <v>2024</v>
      </c>
      <c r="D358">
        <v>8</v>
      </c>
      <c r="E358" s="35">
        <v>19497.909121005199</v>
      </c>
      <c r="F358" s="17">
        <v>21251.220382346299</v>
      </c>
      <c r="G358" s="17">
        <v>3865.4905239197101</v>
      </c>
      <c r="H358" s="17">
        <v>135.69912523293499</v>
      </c>
      <c r="I358" s="16">
        <v>44750.319152504097</v>
      </c>
      <c r="J358" s="35">
        <v>19497.909121005199</v>
      </c>
      <c r="K358" s="17">
        <v>22252.032089595199</v>
      </c>
      <c r="L358" s="17">
        <v>3923.9866899114199</v>
      </c>
      <c r="M358" s="17">
        <v>149.32126003330001</v>
      </c>
      <c r="N358" s="16">
        <v>45823.2491605451</v>
      </c>
    </row>
    <row r="359" spans="1:14" hidden="1" x14ac:dyDescent="0.3">
      <c r="A359" t="s">
        <v>3791</v>
      </c>
      <c r="B359" t="s">
        <v>3791</v>
      </c>
      <c r="C359">
        <v>2024</v>
      </c>
      <c r="D359">
        <v>9</v>
      </c>
      <c r="E359" s="35">
        <v>18807.8170558809</v>
      </c>
      <c r="F359" s="17">
        <v>22522.412815600099</v>
      </c>
      <c r="G359" s="17">
        <v>4158.2194110144601</v>
      </c>
      <c r="H359" s="17">
        <v>121.87511601220299</v>
      </c>
      <c r="I359" s="16">
        <v>45610.324398507597</v>
      </c>
      <c r="J359" s="35">
        <v>18807.8170558809</v>
      </c>
      <c r="K359" s="17">
        <v>22923.169135810698</v>
      </c>
      <c r="L359" s="17">
        <v>4250.0111518373396</v>
      </c>
      <c r="M359" s="17">
        <v>136.84893171415101</v>
      </c>
      <c r="N359" s="16">
        <v>46117.846275242999</v>
      </c>
    </row>
    <row r="360" spans="1:14" hidden="1" x14ac:dyDescent="0.3">
      <c r="A360" t="s">
        <v>3791</v>
      </c>
      <c r="B360" t="s">
        <v>3791</v>
      </c>
      <c r="C360">
        <v>2024</v>
      </c>
      <c r="D360">
        <v>10</v>
      </c>
      <c r="E360" s="35">
        <v>16151.5825428629</v>
      </c>
      <c r="F360" s="17">
        <v>18433.402592356</v>
      </c>
      <c r="G360" s="17">
        <v>3531.9920875093999</v>
      </c>
      <c r="H360" s="17">
        <v>79.4814877352932</v>
      </c>
      <c r="I360" s="16">
        <v>38196.458710463601</v>
      </c>
      <c r="J360" s="35">
        <v>16151.5825428629</v>
      </c>
      <c r="K360" s="17">
        <v>18801.744414302801</v>
      </c>
      <c r="L360" s="17">
        <v>3641.9095572421502</v>
      </c>
      <c r="M360" s="17">
        <v>97.834505691197705</v>
      </c>
      <c r="N360" s="16">
        <v>38693.071020099</v>
      </c>
    </row>
    <row r="361" spans="1:14" hidden="1" x14ac:dyDescent="0.3">
      <c r="A361" t="s">
        <v>3791</v>
      </c>
      <c r="B361" t="s">
        <v>3791</v>
      </c>
      <c r="C361">
        <v>2024</v>
      </c>
      <c r="D361">
        <v>11</v>
      </c>
      <c r="E361" s="35">
        <v>13932.696880989501</v>
      </c>
      <c r="F361" s="17">
        <v>15182.452066211399</v>
      </c>
      <c r="G361" s="17">
        <v>3250.7378147751501</v>
      </c>
      <c r="H361" s="17">
        <v>79.692139304370997</v>
      </c>
      <c r="I361" s="16">
        <v>32445.578901280402</v>
      </c>
      <c r="J361" s="35">
        <v>14323.494949588399</v>
      </c>
      <c r="K361" s="17">
        <v>15182.452066211399</v>
      </c>
      <c r="L361" s="17">
        <v>3250.7378147751501</v>
      </c>
      <c r="M361" s="17">
        <v>123.84119732359601</v>
      </c>
      <c r="N361" s="16">
        <v>32880.526027898501</v>
      </c>
    </row>
    <row r="362" spans="1:14" hidden="1" x14ac:dyDescent="0.3">
      <c r="A362" t="s">
        <v>3791</v>
      </c>
      <c r="B362" t="s">
        <v>3791</v>
      </c>
      <c r="C362">
        <v>2024</v>
      </c>
      <c r="D362">
        <v>12</v>
      </c>
      <c r="E362" s="35">
        <v>15265.403355030699</v>
      </c>
      <c r="F362" s="17">
        <v>15002.778917548099</v>
      </c>
      <c r="G362" s="17">
        <v>3292.65168172737</v>
      </c>
      <c r="H362" s="17">
        <v>102.47761735962099</v>
      </c>
      <c r="I362" s="16">
        <v>33663.311571665799</v>
      </c>
      <c r="J362" s="35">
        <v>15265.403355030699</v>
      </c>
      <c r="K362" s="17">
        <v>15002.778917548099</v>
      </c>
      <c r="L362" s="17">
        <v>3292.65168172737</v>
      </c>
      <c r="M362" s="17">
        <v>150.28674639157299</v>
      </c>
      <c r="N362" s="16">
        <v>33711.120700697698</v>
      </c>
    </row>
    <row r="363" spans="1:14" hidden="1" x14ac:dyDescent="0.3">
      <c r="A363" t="s">
        <v>3791</v>
      </c>
      <c r="B363" t="s">
        <v>3791</v>
      </c>
      <c r="C363">
        <v>2025</v>
      </c>
      <c r="D363">
        <v>1</v>
      </c>
      <c r="E363" s="35">
        <v>14904.4033265528</v>
      </c>
      <c r="F363" s="17">
        <v>14507.282055847199</v>
      </c>
      <c r="G363" s="17">
        <v>3224.3322745240398</v>
      </c>
      <c r="H363" s="17">
        <v>95.434698724376105</v>
      </c>
      <c r="I363" s="16">
        <v>32731.4523556483</v>
      </c>
      <c r="J363" s="35">
        <v>14904.4033265528</v>
      </c>
      <c r="K363" s="17">
        <v>14507.282055847199</v>
      </c>
      <c r="L363" s="17">
        <v>3256.0802138833401</v>
      </c>
      <c r="M363" s="17">
        <v>143.36670514411099</v>
      </c>
      <c r="N363" s="16">
        <v>32811.132301427402</v>
      </c>
    </row>
    <row r="364" spans="1:14" hidden="1" x14ac:dyDescent="0.3">
      <c r="A364" t="s">
        <v>3791</v>
      </c>
      <c r="B364" t="s">
        <v>3791</v>
      </c>
      <c r="C364">
        <v>2025</v>
      </c>
      <c r="D364">
        <v>2</v>
      </c>
      <c r="E364" s="35">
        <v>14543.201106414699</v>
      </c>
      <c r="F364" s="17">
        <v>14093.072507631499</v>
      </c>
      <c r="G364" s="17">
        <v>3212.3130517301001</v>
      </c>
      <c r="H364" s="17">
        <v>97.760643002206194</v>
      </c>
      <c r="I364" s="16">
        <v>31946.347308778499</v>
      </c>
      <c r="J364" s="35">
        <v>14543.201106414699</v>
      </c>
      <c r="K364" s="17">
        <v>14423.045796767299</v>
      </c>
      <c r="L364" s="17">
        <v>3238.9221922778102</v>
      </c>
      <c r="M364" s="17">
        <v>131.28057204761299</v>
      </c>
      <c r="N364" s="16">
        <v>32336.449667507499</v>
      </c>
    </row>
    <row r="365" spans="1:14" hidden="1" x14ac:dyDescent="0.3">
      <c r="A365" t="s">
        <v>3791</v>
      </c>
      <c r="B365" t="s">
        <v>3791</v>
      </c>
      <c r="C365">
        <v>2025</v>
      </c>
      <c r="D365">
        <v>3</v>
      </c>
      <c r="E365" s="35">
        <v>13904.042208351801</v>
      </c>
      <c r="F365" s="17">
        <v>14124.757247235901</v>
      </c>
      <c r="G365" s="17">
        <v>3003.2340823250502</v>
      </c>
      <c r="H365" s="17">
        <v>77.301110505520398</v>
      </c>
      <c r="I365" s="16">
        <v>31109.3346484182</v>
      </c>
      <c r="J365" s="35">
        <v>14040.0637432808</v>
      </c>
      <c r="K365" s="17">
        <v>14402.2913759003</v>
      </c>
      <c r="L365" s="17">
        <v>3137.15634508637</v>
      </c>
      <c r="M365" s="17">
        <v>114.876082027748</v>
      </c>
      <c r="N365" s="16">
        <v>31694.387546295198</v>
      </c>
    </row>
    <row r="366" spans="1:14" hidden="1" x14ac:dyDescent="0.3">
      <c r="A366" t="s">
        <v>3791</v>
      </c>
      <c r="B366" t="s">
        <v>3791</v>
      </c>
      <c r="C366">
        <v>2025</v>
      </c>
      <c r="D366">
        <v>4</v>
      </c>
      <c r="E366" s="35">
        <v>14826.7498426079</v>
      </c>
      <c r="F366" s="17">
        <v>15837.363322748501</v>
      </c>
      <c r="G366" s="17">
        <v>3102.9182187041702</v>
      </c>
      <c r="H366" s="17">
        <v>75.335029304637601</v>
      </c>
      <c r="I366" s="16">
        <v>33842.366413365198</v>
      </c>
      <c r="J366" s="35">
        <v>14826.7498426079</v>
      </c>
      <c r="K366" s="17">
        <v>15837.363322748501</v>
      </c>
      <c r="L366" s="17">
        <v>3102.9182187041702</v>
      </c>
      <c r="M366" s="17">
        <v>84.989892344686695</v>
      </c>
      <c r="N366" s="16">
        <v>33852.021276405198</v>
      </c>
    </row>
    <row r="367" spans="1:14" hidden="1" x14ac:dyDescent="0.3">
      <c r="A367" t="s">
        <v>3791</v>
      </c>
      <c r="B367" t="s">
        <v>3791</v>
      </c>
      <c r="C367">
        <v>2025</v>
      </c>
      <c r="D367">
        <v>5</v>
      </c>
      <c r="E367" s="35">
        <v>17218.084158793299</v>
      </c>
      <c r="F367" s="17">
        <v>16958.446916532899</v>
      </c>
      <c r="G367" s="17">
        <v>3246.6405441962102</v>
      </c>
      <c r="H367" s="17">
        <v>113.120652384102</v>
      </c>
      <c r="I367" s="16">
        <v>37536.292271906503</v>
      </c>
      <c r="J367" s="35">
        <v>17218.084158793299</v>
      </c>
      <c r="K367" s="17">
        <v>17165.060029632899</v>
      </c>
      <c r="L367" s="17">
        <v>3315.3041611205299</v>
      </c>
      <c r="M367" s="17">
        <v>117.087923378741</v>
      </c>
      <c r="N367" s="16">
        <v>37815.536272925397</v>
      </c>
    </row>
    <row r="368" spans="1:14" hidden="1" x14ac:dyDescent="0.3">
      <c r="A368" t="s">
        <v>3791</v>
      </c>
      <c r="B368" t="s">
        <v>3791</v>
      </c>
      <c r="C368">
        <v>2025</v>
      </c>
      <c r="D368">
        <v>6</v>
      </c>
      <c r="E368" s="35">
        <v>19391.226426223999</v>
      </c>
      <c r="F368" s="17">
        <v>19015.5334675987</v>
      </c>
      <c r="G368" s="17">
        <v>3260.19062457162</v>
      </c>
      <c r="H368" s="17">
        <v>133.25543039671399</v>
      </c>
      <c r="I368" s="16">
        <v>41800.205948791001</v>
      </c>
      <c r="J368" s="35">
        <v>19527.281257636601</v>
      </c>
      <c r="K368" s="17">
        <v>19221.8450022383</v>
      </c>
      <c r="L368" s="17">
        <v>3345.7727941928702</v>
      </c>
      <c r="M368" s="17">
        <v>163.984226308725</v>
      </c>
      <c r="N368" s="16">
        <v>42258.883280376504</v>
      </c>
    </row>
    <row r="369" spans="1:14" hidden="1" x14ac:dyDescent="0.3">
      <c r="A369" t="s">
        <v>3791</v>
      </c>
      <c r="B369" t="s">
        <v>3791</v>
      </c>
      <c r="C369">
        <v>2025</v>
      </c>
      <c r="D369">
        <v>7</v>
      </c>
      <c r="E369" s="35">
        <v>19915.973829395702</v>
      </c>
      <c r="F369" s="17">
        <v>21026.474577926401</v>
      </c>
      <c r="G369" s="17">
        <v>3468.7377301780002</v>
      </c>
      <c r="H369" s="17">
        <v>155.56694116744501</v>
      </c>
      <c r="I369" s="16">
        <v>44566.7530786676</v>
      </c>
      <c r="J369" s="35">
        <v>19988.220810950901</v>
      </c>
      <c r="K369" s="17">
        <v>21026.474577926401</v>
      </c>
      <c r="L369" s="17">
        <v>3551.5053150736699</v>
      </c>
      <c r="M369" s="17">
        <v>160.64890998579801</v>
      </c>
      <c r="N369" s="16">
        <v>44726.8496139368</v>
      </c>
    </row>
    <row r="370" spans="1:14" hidden="1" x14ac:dyDescent="0.3">
      <c r="A370" t="s">
        <v>3791</v>
      </c>
      <c r="B370" t="s">
        <v>3791</v>
      </c>
      <c r="C370">
        <v>2025</v>
      </c>
      <c r="D370">
        <v>8</v>
      </c>
      <c r="E370" s="35">
        <v>19510.7509995359</v>
      </c>
      <c r="F370" s="17">
        <v>21316.013463560899</v>
      </c>
      <c r="G370" s="17">
        <v>3878.9632485625302</v>
      </c>
      <c r="H370" s="17">
        <v>137.76688458088199</v>
      </c>
      <c r="I370" s="16">
        <v>44843.4945962403</v>
      </c>
      <c r="J370" s="35">
        <v>19510.7509995359</v>
      </c>
      <c r="K370" s="17">
        <v>22172.192527021602</v>
      </c>
      <c r="L370" s="17">
        <v>3944.57837551184</v>
      </c>
      <c r="M370" s="17">
        <v>151.16958991011401</v>
      </c>
      <c r="N370" s="16">
        <v>45778.691491979502</v>
      </c>
    </row>
    <row r="371" spans="1:14" hidden="1" x14ac:dyDescent="0.3">
      <c r="A371" t="s">
        <v>3791</v>
      </c>
      <c r="B371" t="s">
        <v>3791</v>
      </c>
      <c r="C371">
        <v>2025</v>
      </c>
      <c r="D371">
        <v>9</v>
      </c>
      <c r="E371" s="35">
        <v>18864.607459607101</v>
      </c>
      <c r="F371" s="17">
        <v>22655.524641845601</v>
      </c>
      <c r="G371" s="17">
        <v>4183.2257906949999</v>
      </c>
      <c r="H371" s="17">
        <v>123.662007394192</v>
      </c>
      <c r="I371" s="16">
        <v>45827.019899541803</v>
      </c>
      <c r="J371" s="35">
        <v>18864.607459607101</v>
      </c>
      <c r="K371" s="17">
        <v>22862.243018282399</v>
      </c>
      <c r="L371" s="17">
        <v>4272.8197279094202</v>
      </c>
      <c r="M371" s="17">
        <v>138.97813103499701</v>
      </c>
      <c r="N371" s="16">
        <v>46138.648336833801</v>
      </c>
    </row>
    <row r="372" spans="1:14" hidden="1" x14ac:dyDescent="0.3">
      <c r="A372" t="s">
        <v>3791</v>
      </c>
      <c r="B372" t="s">
        <v>3791</v>
      </c>
      <c r="C372">
        <v>2025</v>
      </c>
      <c r="D372">
        <v>10</v>
      </c>
      <c r="E372" s="35">
        <v>16284.5300477419</v>
      </c>
      <c r="F372" s="17">
        <v>18598.480526508501</v>
      </c>
      <c r="G372" s="17">
        <v>3562.8072614461298</v>
      </c>
      <c r="H372" s="17">
        <v>80.8383012374656</v>
      </c>
      <c r="I372" s="16">
        <v>38526.656136933998</v>
      </c>
      <c r="J372" s="35">
        <v>16284.5300477419</v>
      </c>
      <c r="K372" s="17">
        <v>18900.787848968001</v>
      </c>
      <c r="L372" s="17">
        <v>3677.6292715787899</v>
      </c>
      <c r="M372" s="17">
        <v>99.401969719014502</v>
      </c>
      <c r="N372" s="16">
        <v>38962.349138007703</v>
      </c>
    </row>
    <row r="373" spans="1:14" hidden="1" x14ac:dyDescent="0.3">
      <c r="A373" t="s">
        <v>3791</v>
      </c>
      <c r="B373" t="s">
        <v>3791</v>
      </c>
      <c r="C373">
        <v>2025</v>
      </c>
      <c r="D373">
        <v>11</v>
      </c>
      <c r="E373" s="35">
        <v>14041.0998184696</v>
      </c>
      <c r="F373" s="17">
        <v>15253.5285052788</v>
      </c>
      <c r="G373" s="17">
        <v>3279.91153292016</v>
      </c>
      <c r="H373" s="17">
        <v>81.048952794702998</v>
      </c>
      <c r="I373" s="16">
        <v>32655.588809463199</v>
      </c>
      <c r="J373" s="35">
        <v>14456.7403783799</v>
      </c>
      <c r="K373" s="17">
        <v>15253.5285052788</v>
      </c>
      <c r="L373" s="17">
        <v>3279.91153292016</v>
      </c>
      <c r="M373" s="17">
        <v>125.75974581834799</v>
      </c>
      <c r="N373" s="16">
        <v>33115.940162397303</v>
      </c>
    </row>
    <row r="374" spans="1:14" hidden="1" x14ac:dyDescent="0.3">
      <c r="A374" t="s">
        <v>3791</v>
      </c>
      <c r="B374" t="s">
        <v>3791</v>
      </c>
      <c r="C374">
        <v>2025</v>
      </c>
      <c r="D374">
        <v>12</v>
      </c>
      <c r="E374" s="35">
        <v>15385.0143869282</v>
      </c>
      <c r="F374" s="17">
        <v>15094.315050191</v>
      </c>
      <c r="G374" s="17">
        <v>3326.2067357880801</v>
      </c>
      <c r="H374" s="17">
        <v>104.01874968180201</v>
      </c>
      <c r="I374" s="16">
        <v>33909.554922588999</v>
      </c>
      <c r="J374" s="35">
        <v>15385.0143869282</v>
      </c>
      <c r="K374" s="17">
        <v>15094.315050191</v>
      </c>
      <c r="L374" s="17">
        <v>3326.2067357880801</v>
      </c>
      <c r="M374" s="17">
        <v>152.047304731937</v>
      </c>
      <c r="N374" s="16">
        <v>33957.5834776392</v>
      </c>
    </row>
    <row r="375" spans="1:14" hidden="1" x14ac:dyDescent="0.3">
      <c r="A375" t="s">
        <v>3791</v>
      </c>
      <c r="B375" t="s">
        <v>3791</v>
      </c>
      <c r="C375">
        <v>2026</v>
      </c>
      <c r="D375">
        <v>1</v>
      </c>
      <c r="E375" s="35">
        <v>15031.3090197704</v>
      </c>
      <c r="F375" s="17">
        <v>14603.1336122829</v>
      </c>
      <c r="G375" s="17">
        <v>3251.6738152021098</v>
      </c>
      <c r="H375" s="17">
        <v>96.872369857200098</v>
      </c>
      <c r="I375" s="16">
        <v>32982.9888171126</v>
      </c>
      <c r="J375" s="35">
        <v>15031.3090197704</v>
      </c>
      <c r="K375" s="17">
        <v>14603.1336122829</v>
      </c>
      <c r="L375" s="17">
        <v>3279.1495948114002</v>
      </c>
      <c r="M375" s="17">
        <v>145.366108067819</v>
      </c>
      <c r="N375" s="16">
        <v>33058.958334932497</v>
      </c>
    </row>
    <row r="376" spans="1:14" hidden="1" x14ac:dyDescent="0.3">
      <c r="A376" t="s">
        <v>3791</v>
      </c>
      <c r="B376" t="s">
        <v>3791</v>
      </c>
      <c r="C376">
        <v>2026</v>
      </c>
      <c r="D376">
        <v>2</v>
      </c>
      <c r="E376" s="35">
        <v>14681.8573603802</v>
      </c>
      <c r="F376" s="17">
        <v>14196.212052814601</v>
      </c>
      <c r="G376" s="17">
        <v>3240.8087363384898</v>
      </c>
      <c r="H376" s="17">
        <v>99.224645303434599</v>
      </c>
      <c r="I376" s="16">
        <v>32218.102794836701</v>
      </c>
      <c r="J376" s="35">
        <v>14681.8573603802</v>
      </c>
      <c r="K376" s="17">
        <v>14528.043404308901</v>
      </c>
      <c r="L376" s="17">
        <v>3264.2965018770701</v>
      </c>
      <c r="M376" s="17">
        <v>133.08687915258699</v>
      </c>
      <c r="N376" s="16">
        <v>32607.284145718699</v>
      </c>
    </row>
    <row r="377" spans="1:14" hidden="1" x14ac:dyDescent="0.3">
      <c r="A377" t="s">
        <v>3791</v>
      </c>
      <c r="B377" t="s">
        <v>3791</v>
      </c>
      <c r="C377">
        <v>2026</v>
      </c>
      <c r="D377">
        <v>3</v>
      </c>
      <c r="E377" s="35">
        <v>14046.078873684701</v>
      </c>
      <c r="F377" s="17">
        <v>14226.5997938978</v>
      </c>
      <c r="G377" s="17">
        <v>3033.98532015608</v>
      </c>
      <c r="H377" s="17">
        <v>78.431583616383605</v>
      </c>
      <c r="I377" s="16">
        <v>31385.095571354999</v>
      </c>
      <c r="J377" s="35">
        <v>14180.0491960195</v>
      </c>
      <c r="K377" s="17">
        <v>14509.837807555101</v>
      </c>
      <c r="L377" s="17">
        <v>3165.7461154678399</v>
      </c>
      <c r="M377" s="17">
        <v>116.568288145821</v>
      </c>
      <c r="N377" s="16">
        <v>31972.201407188299</v>
      </c>
    </row>
    <row r="378" spans="1:14" hidden="1" x14ac:dyDescent="0.3">
      <c r="A378" t="s">
        <v>3791</v>
      </c>
      <c r="B378" t="s">
        <v>3791</v>
      </c>
      <c r="C378">
        <v>2026</v>
      </c>
      <c r="D378">
        <v>4</v>
      </c>
      <c r="E378" s="35">
        <v>14971.9110408938</v>
      </c>
      <c r="F378" s="17">
        <v>15947.170352966899</v>
      </c>
      <c r="G378" s="17">
        <v>3131.0168425664001</v>
      </c>
      <c r="H378" s="17">
        <v>76.447948352021697</v>
      </c>
      <c r="I378" s="16">
        <v>34126.546184779101</v>
      </c>
      <c r="J378" s="35">
        <v>14971.9110408938</v>
      </c>
      <c r="K378" s="17">
        <v>15947.170352966899</v>
      </c>
      <c r="L378" s="17">
        <v>3131.0168425664001</v>
      </c>
      <c r="M378" s="17">
        <v>86.278353201957103</v>
      </c>
      <c r="N378" s="16">
        <v>34136.376589628999</v>
      </c>
    </row>
    <row r="379" spans="1:14" hidden="1" x14ac:dyDescent="0.3">
      <c r="A379" t="s">
        <v>3791</v>
      </c>
      <c r="B379" t="s">
        <v>3791</v>
      </c>
      <c r="C379">
        <v>2026</v>
      </c>
      <c r="D379">
        <v>5</v>
      </c>
      <c r="E379" s="35">
        <v>17326.431491158099</v>
      </c>
      <c r="F379" s="17">
        <v>17020.637346549502</v>
      </c>
      <c r="G379" s="17">
        <v>3276.9505337629898</v>
      </c>
      <c r="H379" s="17">
        <v>114.804081561145</v>
      </c>
      <c r="I379" s="16">
        <v>37738.823453031699</v>
      </c>
      <c r="J379" s="35">
        <v>17326.431491158099</v>
      </c>
      <c r="K379" s="17">
        <v>17220.7159432554</v>
      </c>
      <c r="L379" s="17">
        <v>3348.6884389897</v>
      </c>
      <c r="M379" s="17">
        <v>118.806460678619</v>
      </c>
      <c r="N379" s="16">
        <v>38014.6423340818</v>
      </c>
    </row>
    <row r="380" spans="1:14" hidden="1" x14ac:dyDescent="0.3">
      <c r="A380" t="s">
        <v>3791</v>
      </c>
      <c r="B380" t="s">
        <v>3791</v>
      </c>
      <c r="C380">
        <v>2026</v>
      </c>
      <c r="D380">
        <v>6</v>
      </c>
      <c r="E380" s="35">
        <v>19430.628032479301</v>
      </c>
      <c r="F380" s="17">
        <v>19117.329524011901</v>
      </c>
      <c r="G380" s="17">
        <v>3274.78473888601</v>
      </c>
      <c r="H380" s="17">
        <v>135.193394477574</v>
      </c>
      <c r="I380" s="16">
        <v>41957.935689854799</v>
      </c>
      <c r="J380" s="35">
        <v>19587.2718359512</v>
      </c>
      <c r="K380" s="17">
        <v>19283.4074044839</v>
      </c>
      <c r="L380" s="17">
        <v>3366.9322266966901</v>
      </c>
      <c r="M380" s="17">
        <v>166.42248417049399</v>
      </c>
      <c r="N380" s="16">
        <v>42404.033951302299</v>
      </c>
    </row>
    <row r="381" spans="1:14" hidden="1" x14ac:dyDescent="0.3">
      <c r="A381" t="s">
        <v>3791</v>
      </c>
      <c r="B381" t="s">
        <v>3791</v>
      </c>
      <c r="C381">
        <v>2026</v>
      </c>
      <c r="D381">
        <v>7</v>
      </c>
      <c r="E381" s="35">
        <v>19921.907358104101</v>
      </c>
      <c r="F381" s="17">
        <v>21075.488640159099</v>
      </c>
      <c r="G381" s="17">
        <v>3486.1625951186702</v>
      </c>
      <c r="H381" s="17">
        <v>156.55697073180801</v>
      </c>
      <c r="I381" s="16">
        <v>44640.115564113599</v>
      </c>
      <c r="J381" s="35">
        <v>20067.125528930701</v>
      </c>
      <c r="K381" s="17">
        <v>21075.488640159099</v>
      </c>
      <c r="L381" s="17">
        <v>3579.1566212771099</v>
      </c>
      <c r="M381" s="17">
        <v>161.489727451151</v>
      </c>
      <c r="N381" s="16">
        <v>44883.260517818002</v>
      </c>
    </row>
    <row r="382" spans="1:14" hidden="1" x14ac:dyDescent="0.3">
      <c r="A382" t="s">
        <v>3791</v>
      </c>
      <c r="B382" t="s">
        <v>3791</v>
      </c>
      <c r="C382">
        <v>2026</v>
      </c>
      <c r="D382">
        <v>8</v>
      </c>
      <c r="E382" s="35">
        <v>19531.657133431199</v>
      </c>
      <c r="F382" s="17">
        <v>21448.586794253701</v>
      </c>
      <c r="G382" s="17">
        <v>3908.8954475472901</v>
      </c>
      <c r="H382" s="17">
        <v>139.67851669035699</v>
      </c>
      <c r="I382" s="16">
        <v>45028.817891922503</v>
      </c>
      <c r="J382" s="35">
        <v>19531.657133431199</v>
      </c>
      <c r="K382" s="17">
        <v>22097.682907717601</v>
      </c>
      <c r="L382" s="17">
        <v>3976.0849808606499</v>
      </c>
      <c r="M382" s="17">
        <v>152.484374436835</v>
      </c>
      <c r="N382" s="16">
        <v>45757.909396446303</v>
      </c>
    </row>
    <row r="383" spans="1:14" hidden="1" x14ac:dyDescent="0.3">
      <c r="A383" t="s">
        <v>3791</v>
      </c>
      <c r="B383" t="s">
        <v>3791</v>
      </c>
      <c r="C383">
        <v>2026</v>
      </c>
      <c r="D383">
        <v>9</v>
      </c>
      <c r="E383" s="35">
        <v>18904.981810384201</v>
      </c>
      <c r="F383" s="17">
        <v>22775.9609541274</v>
      </c>
      <c r="G383" s="17">
        <v>4204.6413323980996</v>
      </c>
      <c r="H383" s="17">
        <v>125.529755424199</v>
      </c>
      <c r="I383" s="16">
        <v>46011.113852333903</v>
      </c>
      <c r="J383" s="35">
        <v>18904.981810384201</v>
      </c>
      <c r="K383" s="17">
        <v>22858.950012487901</v>
      </c>
      <c r="L383" s="17">
        <v>4291.9498585338697</v>
      </c>
      <c r="M383" s="17">
        <v>140.86343156066101</v>
      </c>
      <c r="N383" s="16">
        <v>46196.745112966601</v>
      </c>
    </row>
    <row r="384" spans="1:14" hidden="1" x14ac:dyDescent="0.3">
      <c r="A384" t="s">
        <v>3791</v>
      </c>
      <c r="B384" t="s">
        <v>3791</v>
      </c>
      <c r="C384">
        <v>2026</v>
      </c>
      <c r="D384">
        <v>10</v>
      </c>
      <c r="E384" s="35">
        <v>16398.108594244899</v>
      </c>
      <c r="F384" s="17">
        <v>18687.060107072899</v>
      </c>
      <c r="G384" s="17">
        <v>3592.7210667555501</v>
      </c>
      <c r="H384" s="17">
        <v>82.021436816047597</v>
      </c>
      <c r="I384" s="16">
        <v>38759.9112048893</v>
      </c>
      <c r="J384" s="35">
        <v>16398.108594244899</v>
      </c>
      <c r="K384" s="17">
        <v>18957.431520143298</v>
      </c>
      <c r="L384" s="17">
        <v>3703.3879865921899</v>
      </c>
      <c r="M384" s="17">
        <v>100.944966152173</v>
      </c>
      <c r="N384" s="16">
        <v>39159.873067132503</v>
      </c>
    </row>
    <row r="385" spans="1:14" hidden="1" x14ac:dyDescent="0.3">
      <c r="A385" t="s">
        <v>3791</v>
      </c>
      <c r="B385" t="s">
        <v>3791</v>
      </c>
      <c r="C385">
        <v>2026</v>
      </c>
      <c r="D385">
        <v>11</v>
      </c>
      <c r="E385" s="35">
        <v>14164.797929762901</v>
      </c>
      <c r="F385" s="17">
        <v>15321.4352498921</v>
      </c>
      <c r="G385" s="17">
        <v>3307.2073661770301</v>
      </c>
      <c r="H385" s="17">
        <v>82.249642642921103</v>
      </c>
      <c r="I385" s="16">
        <v>32875.690188474997</v>
      </c>
      <c r="J385" s="35">
        <v>14596.410352844599</v>
      </c>
      <c r="K385" s="17">
        <v>15321.4352498921</v>
      </c>
      <c r="L385" s="17">
        <v>3307.2073661770301</v>
      </c>
      <c r="M385" s="17">
        <v>127.49583639418699</v>
      </c>
      <c r="N385" s="16">
        <v>33352.548805307903</v>
      </c>
    </row>
    <row r="386" spans="1:14" hidden="1" x14ac:dyDescent="0.3">
      <c r="A386" t="s">
        <v>3791</v>
      </c>
      <c r="B386" t="s">
        <v>3791</v>
      </c>
      <c r="C386">
        <v>2026</v>
      </c>
      <c r="D386">
        <v>12</v>
      </c>
      <c r="E386" s="35">
        <v>15501.664083728299</v>
      </c>
      <c r="F386" s="17">
        <v>15180.045165818001</v>
      </c>
      <c r="G386" s="17">
        <v>3352.7334588705598</v>
      </c>
      <c r="H386" s="17">
        <v>105.57929986714301</v>
      </c>
      <c r="I386" s="16">
        <v>34140.022008284097</v>
      </c>
      <c r="J386" s="35">
        <v>15501.664083728299</v>
      </c>
      <c r="K386" s="17">
        <v>15180.045165818001</v>
      </c>
      <c r="L386" s="17">
        <v>3352.7334588705598</v>
      </c>
      <c r="M386" s="17">
        <v>153.62540357120201</v>
      </c>
      <c r="N386" s="16">
        <v>34188.068111988097</v>
      </c>
    </row>
    <row r="387" spans="1:14" hidden="1" x14ac:dyDescent="0.3">
      <c r="A387" t="s">
        <v>3791</v>
      </c>
      <c r="B387" t="s">
        <v>3791</v>
      </c>
      <c r="C387">
        <v>2027</v>
      </c>
      <c r="D387">
        <v>1</v>
      </c>
      <c r="E387" s="35">
        <v>15161.0306213035</v>
      </c>
      <c r="F387" s="17">
        <v>14676.6056831388</v>
      </c>
      <c r="G387" s="17">
        <v>3284.9418554680201</v>
      </c>
      <c r="H387" s="17">
        <v>98.300068261886395</v>
      </c>
      <c r="I387" s="16">
        <v>33220.878228172201</v>
      </c>
      <c r="J387" s="35">
        <v>15161.0306213035</v>
      </c>
      <c r="K387" s="17">
        <v>14676.6056831388</v>
      </c>
      <c r="L387" s="17">
        <v>3316.4042821494199</v>
      </c>
      <c r="M387" s="17">
        <v>147.56616439099699</v>
      </c>
      <c r="N387" s="16">
        <v>33301.606750982697</v>
      </c>
    </row>
    <row r="388" spans="1:14" hidden="1" x14ac:dyDescent="0.3">
      <c r="A388" t="s">
        <v>3791</v>
      </c>
      <c r="B388" t="s">
        <v>3791</v>
      </c>
      <c r="C388">
        <v>2027</v>
      </c>
      <c r="D388">
        <v>2</v>
      </c>
      <c r="E388" s="35">
        <v>14819.159315118301</v>
      </c>
      <c r="F388" s="17">
        <v>14291.6220297454</v>
      </c>
      <c r="G388" s="17">
        <v>3275.0296115743599</v>
      </c>
      <c r="H388" s="17">
        <v>100.731336501288</v>
      </c>
      <c r="I388" s="16">
        <v>32486.542292939401</v>
      </c>
      <c r="J388" s="35">
        <v>14819.159315118301</v>
      </c>
      <c r="K388" s="17">
        <v>14611.158197189599</v>
      </c>
      <c r="L388" s="17">
        <v>3301.3399132027698</v>
      </c>
      <c r="M388" s="17">
        <v>135.14650894423201</v>
      </c>
      <c r="N388" s="16">
        <v>32866.803934454903</v>
      </c>
    </row>
    <row r="389" spans="1:14" hidden="1" x14ac:dyDescent="0.3">
      <c r="A389" t="s">
        <v>3791</v>
      </c>
      <c r="B389" t="s">
        <v>3791</v>
      </c>
      <c r="C389">
        <v>2027</v>
      </c>
      <c r="D389">
        <v>3</v>
      </c>
      <c r="E389" s="35">
        <v>14116.243901142599</v>
      </c>
      <c r="F389" s="17">
        <v>14295.826815777</v>
      </c>
      <c r="G389" s="17">
        <v>3053.34668171366</v>
      </c>
      <c r="H389" s="17">
        <v>79.499430829398307</v>
      </c>
      <c r="I389" s="16">
        <v>31544.916829462702</v>
      </c>
      <c r="J389" s="35">
        <v>14312.728821226699</v>
      </c>
      <c r="K389" s="17">
        <v>14599.7649044277</v>
      </c>
      <c r="L389" s="17">
        <v>3199.3820843079902</v>
      </c>
      <c r="M389" s="17">
        <v>118.303174101588</v>
      </c>
      <c r="N389" s="16">
        <v>32230.178984063899</v>
      </c>
    </row>
    <row r="390" spans="1:14" hidden="1" x14ac:dyDescent="0.3">
      <c r="A390" t="s">
        <v>3791</v>
      </c>
      <c r="B390" t="s">
        <v>3791</v>
      </c>
      <c r="C390">
        <v>2027</v>
      </c>
      <c r="D390">
        <v>4</v>
      </c>
      <c r="E390" s="35">
        <v>15114.765847443099</v>
      </c>
      <c r="F390" s="17">
        <v>16049.7929271086</v>
      </c>
      <c r="G390" s="17">
        <v>3170.1605314498702</v>
      </c>
      <c r="H390" s="17">
        <v>77.507019672920805</v>
      </c>
      <c r="I390" s="16">
        <v>34412.226325674499</v>
      </c>
      <c r="J390" s="35">
        <v>15114.765847443099</v>
      </c>
      <c r="K390" s="17">
        <v>16049.7929271086</v>
      </c>
      <c r="L390" s="17">
        <v>3170.1605314498702</v>
      </c>
      <c r="M390" s="17">
        <v>87.433966888674405</v>
      </c>
      <c r="N390" s="16">
        <v>34422.153272890202</v>
      </c>
    </row>
    <row r="391" spans="1:14" hidden="1" x14ac:dyDescent="0.3">
      <c r="A391" t="s">
        <v>3791</v>
      </c>
      <c r="B391" t="s">
        <v>3791</v>
      </c>
      <c r="C391">
        <v>2027</v>
      </c>
      <c r="D391">
        <v>5</v>
      </c>
      <c r="E391" s="35">
        <v>17481.877378482499</v>
      </c>
      <c r="F391" s="17">
        <v>17140.6371722978</v>
      </c>
      <c r="G391" s="17">
        <v>3312.07561953807</v>
      </c>
      <c r="H391" s="17">
        <v>116.58285433652399</v>
      </c>
      <c r="I391" s="16">
        <v>38051.173024655</v>
      </c>
      <c r="J391" s="35">
        <v>17481.877378482499</v>
      </c>
      <c r="K391" s="17">
        <v>17240.1345924218</v>
      </c>
      <c r="L391" s="17">
        <v>3385.1188439088801</v>
      </c>
      <c r="M391" s="17">
        <v>120.55889950782</v>
      </c>
      <c r="N391" s="16">
        <v>38227.689714321001</v>
      </c>
    </row>
    <row r="392" spans="1:14" hidden="1" x14ac:dyDescent="0.3">
      <c r="A392" t="s">
        <v>3791</v>
      </c>
      <c r="B392" t="s">
        <v>3791</v>
      </c>
      <c r="C392">
        <v>2027</v>
      </c>
      <c r="D392">
        <v>6</v>
      </c>
      <c r="E392" s="35">
        <v>19599.264308875699</v>
      </c>
      <c r="F392" s="17">
        <v>19181.612220827399</v>
      </c>
      <c r="G392" s="17">
        <v>3291.5573901216599</v>
      </c>
      <c r="H392" s="17">
        <v>137.270577225587</v>
      </c>
      <c r="I392" s="16">
        <v>42209.704497050298</v>
      </c>
      <c r="J392" s="35">
        <v>19693.485669979302</v>
      </c>
      <c r="K392" s="17">
        <v>19296.054667795899</v>
      </c>
      <c r="L392" s="17">
        <v>3404.76737199032</v>
      </c>
      <c r="M392" s="17">
        <v>168.71029864630299</v>
      </c>
      <c r="N392" s="16">
        <v>42563.018008411898</v>
      </c>
    </row>
    <row r="393" spans="1:14" hidden="1" x14ac:dyDescent="0.3">
      <c r="A393" t="s">
        <v>3791</v>
      </c>
      <c r="B393" t="s">
        <v>3791</v>
      </c>
      <c r="C393">
        <v>2027</v>
      </c>
      <c r="D393">
        <v>7</v>
      </c>
      <c r="E393" s="35">
        <v>19918.3165529861</v>
      </c>
      <c r="F393" s="17">
        <v>21052.365573840099</v>
      </c>
      <c r="G393" s="17">
        <v>3494.9856624494901</v>
      </c>
      <c r="H393" s="17">
        <v>160.05603697103001</v>
      </c>
      <c r="I393" s="16">
        <v>44625.7238262467</v>
      </c>
      <c r="J393" s="35">
        <v>20137.025036939001</v>
      </c>
      <c r="K393" s="17">
        <v>21052.365573840099</v>
      </c>
      <c r="L393" s="17">
        <v>3600.0593042813198</v>
      </c>
      <c r="M393" s="17">
        <v>165.27843625783299</v>
      </c>
      <c r="N393" s="16">
        <v>44954.728351318299</v>
      </c>
    </row>
    <row r="394" spans="1:14" hidden="1" x14ac:dyDescent="0.3">
      <c r="A394" t="s">
        <v>3791</v>
      </c>
      <c r="B394" t="s">
        <v>3791</v>
      </c>
      <c r="C394">
        <v>2027</v>
      </c>
      <c r="D394">
        <v>8</v>
      </c>
      <c r="E394" s="35">
        <v>19543.63380059</v>
      </c>
      <c r="F394" s="17">
        <v>21433.005699012501</v>
      </c>
      <c r="G394" s="17">
        <v>3923.3420372519199</v>
      </c>
      <c r="H394" s="17">
        <v>141.85224517131999</v>
      </c>
      <c r="I394" s="16">
        <v>45041.833782025802</v>
      </c>
      <c r="J394" s="35">
        <v>19600.764514567101</v>
      </c>
      <c r="K394" s="17">
        <v>22101.4004028411</v>
      </c>
      <c r="L394" s="17">
        <v>3990.5429614834502</v>
      </c>
      <c r="M394" s="17">
        <v>155.51825473359</v>
      </c>
      <c r="N394" s="16">
        <v>45848.2261336253</v>
      </c>
    </row>
    <row r="395" spans="1:14" hidden="1" x14ac:dyDescent="0.3">
      <c r="A395" t="s">
        <v>3791</v>
      </c>
      <c r="B395" t="s">
        <v>3791</v>
      </c>
      <c r="C395">
        <v>2027</v>
      </c>
      <c r="D395">
        <v>9</v>
      </c>
      <c r="E395" s="35">
        <v>19045.635381070599</v>
      </c>
      <c r="F395" s="17">
        <v>22826.182296023999</v>
      </c>
      <c r="G395" s="17">
        <v>4228.3077801949203</v>
      </c>
      <c r="H395" s="17">
        <v>127.203195743298</v>
      </c>
      <c r="I395" s="16">
        <v>46227.328653032899</v>
      </c>
      <c r="J395" s="35">
        <v>19045.635381070599</v>
      </c>
      <c r="K395" s="17">
        <v>22886.366358430401</v>
      </c>
      <c r="L395" s="17">
        <v>4313.3421444349597</v>
      </c>
      <c r="M395" s="17">
        <v>143.03715929521599</v>
      </c>
      <c r="N395" s="16">
        <v>46388.381043231202</v>
      </c>
    </row>
    <row r="396" spans="1:14" hidden="1" x14ac:dyDescent="0.3">
      <c r="A396" t="s">
        <v>3791</v>
      </c>
      <c r="B396" t="s">
        <v>3791</v>
      </c>
      <c r="C396">
        <v>2027</v>
      </c>
      <c r="D396">
        <v>10</v>
      </c>
      <c r="E396" s="35">
        <v>16524.714152581499</v>
      </c>
      <c r="F396" s="17">
        <v>18805.474931536301</v>
      </c>
      <c r="G396" s="17">
        <v>3614.64861376919</v>
      </c>
      <c r="H396" s="17">
        <v>83.150721759330693</v>
      </c>
      <c r="I396" s="16">
        <v>39027.988419646303</v>
      </c>
      <c r="J396" s="35">
        <v>16524.714152581499</v>
      </c>
      <c r="K396" s="17">
        <v>18982.9728438575</v>
      </c>
      <c r="L396" s="17">
        <v>3727.2894211972798</v>
      </c>
      <c r="M396" s="17">
        <v>102.57453624957201</v>
      </c>
      <c r="N396" s="16">
        <v>39337.550953885897</v>
      </c>
    </row>
    <row r="397" spans="1:14" hidden="1" x14ac:dyDescent="0.3">
      <c r="A397" t="s">
        <v>3791</v>
      </c>
      <c r="B397" t="s">
        <v>3791</v>
      </c>
      <c r="C397">
        <v>2027</v>
      </c>
      <c r="D397">
        <v>11</v>
      </c>
      <c r="E397" s="35">
        <v>14269.9020188412</v>
      </c>
      <c r="F397" s="17">
        <v>15420.9057532184</v>
      </c>
      <c r="G397" s="17">
        <v>3334.08493848845</v>
      </c>
      <c r="H397" s="17">
        <v>83.378927442451399</v>
      </c>
      <c r="I397" s="16">
        <v>33108.271637990503</v>
      </c>
      <c r="J397" s="35">
        <v>14738.4847349145</v>
      </c>
      <c r="K397" s="17">
        <v>15420.9057532184</v>
      </c>
      <c r="L397" s="17">
        <v>3334.08493848845</v>
      </c>
      <c r="M397" s="17">
        <v>129.24826974972601</v>
      </c>
      <c r="N397" s="16">
        <v>33622.723696371002</v>
      </c>
    </row>
    <row r="398" spans="1:14" hidden="1" x14ac:dyDescent="0.3">
      <c r="A398" t="s">
        <v>3791</v>
      </c>
      <c r="B398" t="s">
        <v>3791</v>
      </c>
      <c r="C398">
        <v>2027</v>
      </c>
      <c r="D398">
        <v>12</v>
      </c>
      <c r="E398" s="35">
        <v>15621.441959908199</v>
      </c>
      <c r="F398" s="17">
        <v>15262.6928556034</v>
      </c>
      <c r="G398" s="17">
        <v>3381.6269990805499</v>
      </c>
      <c r="H398" s="17">
        <v>107.331747028474</v>
      </c>
      <c r="I398" s="16">
        <v>34373.093561620502</v>
      </c>
      <c r="J398" s="35">
        <v>15621.441959908199</v>
      </c>
      <c r="K398" s="17">
        <v>15262.6928556034</v>
      </c>
      <c r="L398" s="17">
        <v>3381.6269990805499</v>
      </c>
      <c r="M398" s="17">
        <v>156.43107746607299</v>
      </c>
      <c r="N398" s="16">
        <v>34422.192892058098</v>
      </c>
    </row>
    <row r="399" spans="1:14" hidden="1" x14ac:dyDescent="0.3">
      <c r="A399" t="s">
        <v>3791</v>
      </c>
      <c r="B399" t="s">
        <v>3791</v>
      </c>
      <c r="C399">
        <v>2028</v>
      </c>
      <c r="D399">
        <v>1</v>
      </c>
      <c r="E399" s="35">
        <v>15288.0660331872</v>
      </c>
      <c r="F399" s="17">
        <v>14769.0797331089</v>
      </c>
      <c r="G399" s="17">
        <v>3318.9320100247301</v>
      </c>
      <c r="H399" s="17">
        <v>99.613885436920597</v>
      </c>
      <c r="I399" s="16">
        <v>33475.691661757701</v>
      </c>
      <c r="J399" s="35">
        <v>15288.0660331872</v>
      </c>
      <c r="K399" s="17">
        <v>14769.0797331089</v>
      </c>
      <c r="L399" s="17">
        <v>3348.59299150267</v>
      </c>
      <c r="M399" s="17">
        <v>149.49440926026401</v>
      </c>
      <c r="N399" s="16">
        <v>33555.233167058999</v>
      </c>
    </row>
    <row r="400" spans="1:14" hidden="1" x14ac:dyDescent="0.3">
      <c r="A400" t="s">
        <v>3791</v>
      </c>
      <c r="B400" t="s">
        <v>3791</v>
      </c>
      <c r="C400">
        <v>2028</v>
      </c>
      <c r="D400">
        <v>2</v>
      </c>
      <c r="E400" s="35">
        <v>14942.7664219699</v>
      </c>
      <c r="F400" s="17">
        <v>14369.018430995</v>
      </c>
      <c r="G400" s="17">
        <v>3309.7771406646398</v>
      </c>
      <c r="H400" s="17">
        <v>102.027600737188</v>
      </c>
      <c r="I400" s="16">
        <v>32723.589594366698</v>
      </c>
      <c r="J400" s="35">
        <v>14942.7664219699</v>
      </c>
      <c r="K400" s="17">
        <v>14695.429638036199</v>
      </c>
      <c r="L400" s="17">
        <v>3333.9040780696901</v>
      </c>
      <c r="M400" s="17">
        <v>136.943089698873</v>
      </c>
      <c r="N400" s="16">
        <v>33109.0432277746</v>
      </c>
    </row>
    <row r="401" spans="1:14" hidden="1" x14ac:dyDescent="0.3">
      <c r="A401" t="s">
        <v>3791</v>
      </c>
      <c r="B401" t="s">
        <v>3791</v>
      </c>
      <c r="C401">
        <v>2028</v>
      </c>
      <c r="D401">
        <v>3</v>
      </c>
      <c r="E401" s="35">
        <v>14297.6273392699</v>
      </c>
      <c r="F401" s="17">
        <v>14417.024846181899</v>
      </c>
      <c r="G401" s="17">
        <v>3098.8956957083701</v>
      </c>
      <c r="H401" s="17">
        <v>80.576254577721002</v>
      </c>
      <c r="I401" s="16">
        <v>31894.1241357379</v>
      </c>
      <c r="J401" s="35">
        <v>14427.3276487442</v>
      </c>
      <c r="K401" s="17">
        <v>14678.698681342899</v>
      </c>
      <c r="L401" s="17">
        <v>3231.87517372822</v>
      </c>
      <c r="M401" s="17">
        <v>119.827653933341</v>
      </c>
      <c r="N401" s="16">
        <v>32457.729157748701</v>
      </c>
    </row>
    <row r="402" spans="1:14" hidden="1" x14ac:dyDescent="0.3">
      <c r="A402" t="s">
        <v>3791</v>
      </c>
      <c r="B402" t="s">
        <v>3791</v>
      </c>
      <c r="C402">
        <v>2028</v>
      </c>
      <c r="D402">
        <v>4</v>
      </c>
      <c r="E402" s="35">
        <v>15245.331954798499</v>
      </c>
      <c r="F402" s="17">
        <v>16167.7557460358</v>
      </c>
      <c r="G402" s="17">
        <v>3201.35981865132</v>
      </c>
      <c r="H402" s="17">
        <v>78.531179432403604</v>
      </c>
      <c r="I402" s="16">
        <v>34692.978698917999</v>
      </c>
      <c r="J402" s="35">
        <v>15245.331954798499</v>
      </c>
      <c r="K402" s="17">
        <v>16167.7557460358</v>
      </c>
      <c r="L402" s="17">
        <v>3201.35981865132</v>
      </c>
      <c r="M402" s="17">
        <v>88.6248979607943</v>
      </c>
      <c r="N402" s="16">
        <v>34703.072417446398</v>
      </c>
    </row>
    <row r="403" spans="1:14" hidden="1" x14ac:dyDescent="0.3">
      <c r="A403" t="s">
        <v>3791</v>
      </c>
      <c r="B403" t="s">
        <v>3791</v>
      </c>
      <c r="C403">
        <v>2028</v>
      </c>
      <c r="D403">
        <v>5</v>
      </c>
      <c r="E403" s="35">
        <v>17591.701460651399</v>
      </c>
      <c r="F403" s="17">
        <v>17274.049342023001</v>
      </c>
      <c r="G403" s="17">
        <v>3346.2843698116799</v>
      </c>
      <c r="H403" s="17">
        <v>118.089778917149</v>
      </c>
      <c r="I403" s="16">
        <v>38330.124951403202</v>
      </c>
      <c r="J403" s="35">
        <v>17591.701460651399</v>
      </c>
      <c r="K403" s="17">
        <v>17380.8531232934</v>
      </c>
      <c r="L403" s="17">
        <v>3421.9847835495698</v>
      </c>
      <c r="M403" s="17">
        <v>122.10093488886601</v>
      </c>
      <c r="N403" s="16">
        <v>38516.640302383203</v>
      </c>
    </row>
    <row r="404" spans="1:14" hidden="1" x14ac:dyDescent="0.3">
      <c r="A404" t="s">
        <v>3791</v>
      </c>
      <c r="B404" t="s">
        <v>3791</v>
      </c>
      <c r="C404">
        <v>2028</v>
      </c>
      <c r="D404">
        <v>6</v>
      </c>
      <c r="E404" s="35">
        <v>19701.2040922573</v>
      </c>
      <c r="F404" s="17">
        <v>19294.701005256898</v>
      </c>
      <c r="G404" s="17">
        <v>3310.0832318223502</v>
      </c>
      <c r="H404" s="17">
        <v>139.13737633548001</v>
      </c>
      <c r="I404" s="16">
        <v>42445.125705671999</v>
      </c>
      <c r="J404" s="35">
        <v>19827.768470102699</v>
      </c>
      <c r="K404" s="17">
        <v>19360.4097363949</v>
      </c>
      <c r="L404" s="17">
        <v>3441.4301134974098</v>
      </c>
      <c r="M404" s="17">
        <v>170.99841829900899</v>
      </c>
      <c r="N404" s="16">
        <v>42800.606738294002</v>
      </c>
    </row>
    <row r="405" spans="1:14" hidden="1" x14ac:dyDescent="0.3">
      <c r="A405" t="s">
        <v>3791</v>
      </c>
      <c r="B405" t="s">
        <v>3791</v>
      </c>
      <c r="C405">
        <v>2028</v>
      </c>
      <c r="D405">
        <v>7</v>
      </c>
      <c r="E405" s="35">
        <v>19919.6008707613</v>
      </c>
      <c r="F405" s="17">
        <v>21057.516612741401</v>
      </c>
      <c r="G405" s="17">
        <v>3480.7668628239999</v>
      </c>
      <c r="H405" s="17">
        <v>160.860814037886</v>
      </c>
      <c r="I405" s="16">
        <v>44618.745160364597</v>
      </c>
      <c r="J405" s="35">
        <v>20287.364808418999</v>
      </c>
      <c r="K405" s="17">
        <v>21057.516612741401</v>
      </c>
      <c r="L405" s="17">
        <v>3627.6985587623099</v>
      </c>
      <c r="M405" s="17">
        <v>165.934004741721</v>
      </c>
      <c r="N405" s="16">
        <v>45138.513984664503</v>
      </c>
    </row>
    <row r="406" spans="1:14" hidden="1" x14ac:dyDescent="0.3">
      <c r="A406" t="s">
        <v>3791</v>
      </c>
      <c r="B406" t="s">
        <v>3791</v>
      </c>
      <c r="C406">
        <v>2028</v>
      </c>
      <c r="D406">
        <v>8</v>
      </c>
      <c r="E406" s="35">
        <v>19560.713908567101</v>
      </c>
      <c r="F406" s="17">
        <v>21469.1805241197</v>
      </c>
      <c r="G406" s="17">
        <v>3918.5113950066302</v>
      </c>
      <c r="H406" s="17">
        <v>143.81559544472501</v>
      </c>
      <c r="I406" s="16">
        <v>45092.2214231381</v>
      </c>
      <c r="J406" s="35">
        <v>19713.545236310201</v>
      </c>
      <c r="K406" s="17">
        <v>22136.0262847165</v>
      </c>
      <c r="L406" s="17">
        <v>3995.1785227393498</v>
      </c>
      <c r="M406" s="17">
        <v>156.67411513524101</v>
      </c>
      <c r="N406" s="16">
        <v>46001.424158901398</v>
      </c>
    </row>
    <row r="407" spans="1:14" hidden="1" x14ac:dyDescent="0.3">
      <c r="A407" t="s">
        <v>3791</v>
      </c>
      <c r="B407" t="s">
        <v>3791</v>
      </c>
      <c r="C407">
        <v>2028</v>
      </c>
      <c r="D407">
        <v>9</v>
      </c>
      <c r="E407" s="35">
        <v>19148.0743686186</v>
      </c>
      <c r="F407" s="17">
        <v>22964.129382753301</v>
      </c>
      <c r="G407" s="17">
        <v>4251.5031033897803</v>
      </c>
      <c r="H407" s="17">
        <v>128.88566916925399</v>
      </c>
      <c r="I407" s="16">
        <v>46492.5925239309</v>
      </c>
      <c r="J407" s="35">
        <v>19148.0743686186</v>
      </c>
      <c r="K407" s="17">
        <v>22964.129382753301</v>
      </c>
      <c r="L407" s="17">
        <v>4334.2689688315604</v>
      </c>
      <c r="M407" s="17">
        <v>144.974178788854</v>
      </c>
      <c r="N407" s="16">
        <v>46591.446898992297</v>
      </c>
    </row>
    <row r="408" spans="1:14" hidden="1" x14ac:dyDescent="0.3">
      <c r="A408" t="s">
        <v>3791</v>
      </c>
      <c r="B408" t="s">
        <v>3791</v>
      </c>
      <c r="C408">
        <v>2028</v>
      </c>
      <c r="D408">
        <v>10</v>
      </c>
      <c r="E408" s="35">
        <v>16653.402274006301</v>
      </c>
      <c r="F408" s="17">
        <v>18941.431060648501</v>
      </c>
      <c r="G408" s="17">
        <v>3633.9699593907499</v>
      </c>
      <c r="H408" s="17">
        <v>84.280210420313097</v>
      </c>
      <c r="I408" s="16">
        <v>39313.083504465903</v>
      </c>
      <c r="J408" s="35">
        <v>16653.402274006301</v>
      </c>
      <c r="K408" s="17">
        <v>19058.833578577</v>
      </c>
      <c r="L408" s="17">
        <v>3734.3825106923</v>
      </c>
      <c r="M408" s="17">
        <v>103.835692925752</v>
      </c>
      <c r="N408" s="16">
        <v>39550.454056201299</v>
      </c>
    </row>
    <row r="409" spans="1:14" hidden="1" x14ac:dyDescent="0.3">
      <c r="A409" t="s">
        <v>3791</v>
      </c>
      <c r="B409" t="s">
        <v>3791</v>
      </c>
      <c r="C409">
        <v>2028</v>
      </c>
      <c r="D409">
        <v>11</v>
      </c>
      <c r="E409" s="35">
        <v>14373.021590507</v>
      </c>
      <c r="F409" s="17">
        <v>15522.8408184288</v>
      </c>
      <c r="G409" s="17">
        <v>3363.8040441467201</v>
      </c>
      <c r="H409" s="17">
        <v>84.508416230520197</v>
      </c>
      <c r="I409" s="16">
        <v>33344.174869313101</v>
      </c>
      <c r="J409" s="35">
        <v>14839.0120091887</v>
      </c>
      <c r="K409" s="17">
        <v>15522.8408184288</v>
      </c>
      <c r="L409" s="17">
        <v>3363.8040441467201</v>
      </c>
      <c r="M409" s="17">
        <v>131.000961486942</v>
      </c>
      <c r="N409" s="16">
        <v>33856.6578332512</v>
      </c>
    </row>
    <row r="410" spans="1:14" hidden="1" x14ac:dyDescent="0.3">
      <c r="A410" t="s">
        <v>3791</v>
      </c>
      <c r="B410" t="s">
        <v>3791</v>
      </c>
      <c r="C410">
        <v>2028</v>
      </c>
      <c r="D410">
        <v>12</v>
      </c>
      <c r="E410" s="35">
        <v>15752.4120078873</v>
      </c>
      <c r="F410" s="17">
        <v>15375.1731426524</v>
      </c>
      <c r="G410" s="17">
        <v>3413.6195895319502</v>
      </c>
      <c r="H410" s="17">
        <v>108.645569233194</v>
      </c>
      <c r="I410" s="16">
        <v>34649.8503093049</v>
      </c>
      <c r="J410" s="35">
        <v>15752.4120078873</v>
      </c>
      <c r="K410" s="17">
        <v>15375.1731426524</v>
      </c>
      <c r="L410" s="17">
        <v>3413.6195895319502</v>
      </c>
      <c r="M410" s="17">
        <v>157.850252772462</v>
      </c>
      <c r="N410" s="16">
        <v>34699.054992844103</v>
      </c>
    </row>
    <row r="411" spans="1:14" hidden="1" x14ac:dyDescent="0.3">
      <c r="A411" t="s">
        <v>3791</v>
      </c>
      <c r="B411" t="s">
        <v>3791</v>
      </c>
      <c r="C411">
        <v>2029</v>
      </c>
      <c r="D411">
        <v>1</v>
      </c>
      <c r="E411" s="35">
        <v>15410.228271254</v>
      </c>
      <c r="F411" s="17">
        <v>14875.754382761999</v>
      </c>
      <c r="G411" s="17">
        <v>3356.7511024846999</v>
      </c>
      <c r="H411" s="17">
        <v>100.883749048571</v>
      </c>
      <c r="I411" s="16">
        <v>33743.617505549199</v>
      </c>
      <c r="J411" s="35">
        <v>15410.228271254</v>
      </c>
      <c r="K411" s="17">
        <v>14875.754382761999</v>
      </c>
      <c r="L411" s="17">
        <v>3383.4018001101699</v>
      </c>
      <c r="M411" s="17">
        <v>151.57174876870101</v>
      </c>
      <c r="N411" s="16">
        <v>33820.956202894798</v>
      </c>
    </row>
    <row r="412" spans="1:14" hidden="1" x14ac:dyDescent="0.3">
      <c r="A412" t="s">
        <v>3791</v>
      </c>
      <c r="B412" t="s">
        <v>3791</v>
      </c>
      <c r="C412">
        <v>2029</v>
      </c>
      <c r="D412">
        <v>2</v>
      </c>
      <c r="E412" s="35">
        <v>15077.420451629199</v>
      </c>
      <c r="F412" s="17">
        <v>14484.5006836019</v>
      </c>
      <c r="G412" s="17">
        <v>3347.08271171255</v>
      </c>
      <c r="H412" s="17">
        <v>103.367680463428</v>
      </c>
      <c r="I412" s="16">
        <v>33012.371527406998</v>
      </c>
      <c r="J412" s="35">
        <v>15077.420451629199</v>
      </c>
      <c r="K412" s="17">
        <v>14827.562889873599</v>
      </c>
      <c r="L412" s="17">
        <v>3370.98443669372</v>
      </c>
      <c r="M412" s="17">
        <v>138.809783124879</v>
      </c>
      <c r="N412" s="16">
        <v>33414.777561321403</v>
      </c>
    </row>
    <row r="413" spans="1:14" hidden="1" x14ac:dyDescent="0.3">
      <c r="A413" t="s">
        <v>3791</v>
      </c>
      <c r="B413" t="s">
        <v>3791</v>
      </c>
      <c r="C413">
        <v>2029</v>
      </c>
      <c r="D413">
        <v>3</v>
      </c>
      <c r="E413" s="35">
        <v>14434.4878512466</v>
      </c>
      <c r="F413" s="17">
        <v>14531.162851683701</v>
      </c>
      <c r="G413" s="17">
        <v>3132.0888597521498</v>
      </c>
      <c r="H413" s="17">
        <v>81.635474869134896</v>
      </c>
      <c r="I413" s="16">
        <v>32179.375037551501</v>
      </c>
      <c r="J413" s="35">
        <v>14563.6590951208</v>
      </c>
      <c r="K413" s="17">
        <v>14793.2972734676</v>
      </c>
      <c r="L413" s="17">
        <v>3270.3771336990399</v>
      </c>
      <c r="M413" s="17">
        <v>121.43104036369201</v>
      </c>
      <c r="N413" s="16">
        <v>32748.764542651101</v>
      </c>
    </row>
    <row r="414" spans="1:14" hidden="1" x14ac:dyDescent="0.3">
      <c r="A414" t="s">
        <v>3791</v>
      </c>
      <c r="B414" t="s">
        <v>3791</v>
      </c>
      <c r="C414">
        <v>2029</v>
      </c>
      <c r="D414">
        <v>4</v>
      </c>
      <c r="E414" s="35">
        <v>15383.254225942501</v>
      </c>
      <c r="F414" s="17">
        <v>16300.7478356174</v>
      </c>
      <c r="G414" s="17">
        <v>3239.0125800016599</v>
      </c>
      <c r="H414" s="17">
        <v>79.581623451903695</v>
      </c>
      <c r="I414" s="16">
        <v>35002.596265013497</v>
      </c>
      <c r="J414" s="35">
        <v>15383.254225942501</v>
      </c>
      <c r="K414" s="17">
        <v>16300.7478356174</v>
      </c>
      <c r="L414" s="17">
        <v>3239.0125800016599</v>
      </c>
      <c r="M414" s="17">
        <v>89.798217681207703</v>
      </c>
      <c r="N414" s="16">
        <v>35012.812859242898</v>
      </c>
    </row>
    <row r="415" spans="1:14" hidden="1" x14ac:dyDescent="0.3">
      <c r="A415" t="s">
        <v>3791</v>
      </c>
      <c r="B415" t="s">
        <v>3791</v>
      </c>
      <c r="C415">
        <v>2029</v>
      </c>
      <c r="D415">
        <v>5</v>
      </c>
      <c r="E415" s="35">
        <v>17590.670085694001</v>
      </c>
      <c r="F415" s="17">
        <v>17459.283858926501</v>
      </c>
      <c r="G415" s="17">
        <v>3459.3781885610201</v>
      </c>
      <c r="H415" s="17">
        <v>112.408137556368</v>
      </c>
      <c r="I415" s="16">
        <v>38621.740270738002</v>
      </c>
      <c r="J415" s="35">
        <v>17715.653823926201</v>
      </c>
      <c r="K415" s="17">
        <v>17626.578301139001</v>
      </c>
      <c r="L415" s="17">
        <v>3465.6722302869798</v>
      </c>
      <c r="M415" s="17">
        <v>123.75698320799199</v>
      </c>
      <c r="N415" s="16">
        <v>38931.661338560203</v>
      </c>
    </row>
    <row r="416" spans="1:14" hidden="1" x14ac:dyDescent="0.3">
      <c r="A416" t="s">
        <v>3791</v>
      </c>
      <c r="B416" t="s">
        <v>3791</v>
      </c>
      <c r="C416">
        <v>2029</v>
      </c>
      <c r="D416">
        <v>6</v>
      </c>
      <c r="E416" s="35">
        <v>19746.3444944246</v>
      </c>
      <c r="F416" s="17">
        <v>19341.7659702208</v>
      </c>
      <c r="G416" s="17">
        <v>3324.5106932332601</v>
      </c>
      <c r="H416" s="17">
        <v>140.99529168424101</v>
      </c>
      <c r="I416" s="16">
        <v>42553.616449562898</v>
      </c>
      <c r="J416" s="35">
        <v>19838.7118136434</v>
      </c>
      <c r="K416" s="17">
        <v>19393.927636019202</v>
      </c>
      <c r="L416" s="17">
        <v>3480.2858549337602</v>
      </c>
      <c r="M416" s="17">
        <v>173.28640007737599</v>
      </c>
      <c r="N416" s="16">
        <v>42886.211704673697</v>
      </c>
    </row>
    <row r="417" spans="1:14" hidden="1" x14ac:dyDescent="0.3">
      <c r="A417" t="s">
        <v>3791</v>
      </c>
      <c r="B417" t="s">
        <v>3791</v>
      </c>
      <c r="C417">
        <v>2029</v>
      </c>
      <c r="D417">
        <v>7</v>
      </c>
      <c r="E417" s="35">
        <v>19898.6468718326</v>
      </c>
      <c r="F417" s="17">
        <v>21118.0301574853</v>
      </c>
      <c r="G417" s="17">
        <v>3489.9649434511198</v>
      </c>
      <c r="H417" s="17">
        <v>164.39515441218299</v>
      </c>
      <c r="I417" s="16">
        <v>44671.037127181196</v>
      </c>
      <c r="J417" s="35">
        <v>20265.8365284785</v>
      </c>
      <c r="K417" s="17">
        <v>21118.0301574853</v>
      </c>
      <c r="L417" s="17">
        <v>3660.7062749691499</v>
      </c>
      <c r="M417" s="17">
        <v>169.76676581109501</v>
      </c>
      <c r="N417" s="16">
        <v>45214.339726744001</v>
      </c>
    </row>
    <row r="418" spans="1:14" hidden="1" x14ac:dyDescent="0.3">
      <c r="A418" t="s">
        <v>3791</v>
      </c>
      <c r="B418" t="s">
        <v>3791</v>
      </c>
      <c r="C418">
        <v>2029</v>
      </c>
      <c r="D418">
        <v>8</v>
      </c>
      <c r="E418" s="35">
        <v>19556.5306539757</v>
      </c>
      <c r="F418" s="17">
        <v>21544.054148457799</v>
      </c>
      <c r="G418" s="17">
        <v>3931.3889707192602</v>
      </c>
      <c r="H418" s="17">
        <v>145.699840229693</v>
      </c>
      <c r="I418" s="16">
        <v>45177.673613382503</v>
      </c>
      <c r="J418" s="35">
        <v>19718.0974583848</v>
      </c>
      <c r="K418" s="17">
        <v>22163.652264215401</v>
      </c>
      <c r="L418" s="17">
        <v>4013.0354213942501</v>
      </c>
      <c r="M418" s="17">
        <v>159.73449158077301</v>
      </c>
      <c r="N418" s="16">
        <v>46054.519635575198</v>
      </c>
    </row>
    <row r="419" spans="1:14" hidden="1" x14ac:dyDescent="0.3">
      <c r="A419" t="s">
        <v>3791</v>
      </c>
      <c r="B419" t="s">
        <v>3791</v>
      </c>
      <c r="C419">
        <v>2029</v>
      </c>
      <c r="D419">
        <v>9</v>
      </c>
      <c r="E419" s="35">
        <v>19200.7104969584</v>
      </c>
      <c r="F419" s="17">
        <v>23097.405737368201</v>
      </c>
      <c r="G419" s="17">
        <v>4273.7231718564299</v>
      </c>
      <c r="H419" s="17">
        <v>130.61193174157199</v>
      </c>
      <c r="I419" s="16">
        <v>46702.451337924598</v>
      </c>
      <c r="J419" s="35">
        <v>19200.7104969584</v>
      </c>
      <c r="K419" s="17">
        <v>23097.405737368201</v>
      </c>
      <c r="L419" s="17">
        <v>4354.1707347334795</v>
      </c>
      <c r="M419" s="17">
        <v>146.91108593729101</v>
      </c>
      <c r="N419" s="16">
        <v>46799.198054997403</v>
      </c>
    </row>
    <row r="420" spans="1:14" hidden="1" x14ac:dyDescent="0.3">
      <c r="A420" t="s">
        <v>3791</v>
      </c>
      <c r="B420" t="s">
        <v>3791</v>
      </c>
      <c r="C420">
        <v>2029</v>
      </c>
      <c r="D420">
        <v>10</v>
      </c>
      <c r="E420" s="35">
        <v>16783.014337652799</v>
      </c>
      <c r="F420" s="17">
        <v>19030.180462629902</v>
      </c>
      <c r="G420" s="17">
        <v>3656.13013181003</v>
      </c>
      <c r="H420" s="17">
        <v>85.392091991250098</v>
      </c>
      <c r="I420" s="16">
        <v>39554.717024083999</v>
      </c>
      <c r="J420" s="35">
        <v>16783.014337652799</v>
      </c>
      <c r="K420" s="17">
        <v>19123.706571134899</v>
      </c>
      <c r="L420" s="17">
        <v>3760.2653677964599</v>
      </c>
      <c r="M420" s="17">
        <v>105.14944045359</v>
      </c>
      <c r="N420" s="16">
        <v>39772.135717037803</v>
      </c>
    </row>
    <row r="421" spans="1:14" hidden="1" x14ac:dyDescent="0.3">
      <c r="A421" t="s">
        <v>3791</v>
      </c>
      <c r="B421" t="s">
        <v>3791</v>
      </c>
      <c r="C421">
        <v>2029</v>
      </c>
      <c r="D421">
        <v>11</v>
      </c>
      <c r="E421" s="35">
        <v>14496.282668472801</v>
      </c>
      <c r="F421" s="17">
        <v>15650.353756988599</v>
      </c>
      <c r="G421" s="17">
        <v>3393.1792596639598</v>
      </c>
      <c r="H421" s="17">
        <v>85.611520561467103</v>
      </c>
      <c r="I421" s="16">
        <v>33625.427205686799</v>
      </c>
      <c r="J421" s="35">
        <v>14974.305650949</v>
      </c>
      <c r="K421" s="17">
        <v>15650.353756988599</v>
      </c>
      <c r="L421" s="17">
        <v>3393.1792596639598</v>
      </c>
      <c r="M421" s="17">
        <v>132.75355458689</v>
      </c>
      <c r="N421" s="16">
        <v>34150.592222188403</v>
      </c>
    </row>
    <row r="422" spans="1:14" hidden="1" x14ac:dyDescent="0.3">
      <c r="A422" t="s">
        <v>3791</v>
      </c>
      <c r="B422" t="s">
        <v>3791</v>
      </c>
      <c r="C422">
        <v>2029</v>
      </c>
      <c r="D422">
        <v>12</v>
      </c>
      <c r="E422" s="35">
        <v>15876.765477470801</v>
      </c>
      <c r="F422" s="17">
        <v>15513.006876997501</v>
      </c>
      <c r="G422" s="17">
        <v>3441.6487810818098</v>
      </c>
      <c r="H422" s="17">
        <v>110.06464042645101</v>
      </c>
      <c r="I422" s="16">
        <v>34941.485775976602</v>
      </c>
      <c r="J422" s="35">
        <v>15876.765477470801</v>
      </c>
      <c r="K422" s="17">
        <v>15513.006876997501</v>
      </c>
      <c r="L422" s="17">
        <v>3441.6487810818098</v>
      </c>
      <c r="M422" s="17">
        <v>160.67364586130199</v>
      </c>
      <c r="N422" s="16">
        <v>34992.094781411499</v>
      </c>
    </row>
    <row r="423" spans="1:14" hidden="1" x14ac:dyDescent="0.3">
      <c r="A423" t="s">
        <v>3791</v>
      </c>
      <c r="B423" t="s">
        <v>3791</v>
      </c>
      <c r="C423">
        <v>2030</v>
      </c>
      <c r="D423">
        <v>1</v>
      </c>
      <c r="E423" s="35">
        <v>15537.5943956881</v>
      </c>
      <c r="F423" s="17">
        <v>14970.609007266799</v>
      </c>
      <c r="G423" s="17">
        <v>3386.8358687295499</v>
      </c>
      <c r="H423" s="17">
        <v>102.283851200784</v>
      </c>
      <c r="I423" s="16">
        <v>33997.323122885202</v>
      </c>
      <c r="J423" s="35">
        <v>15537.5943956881</v>
      </c>
      <c r="K423" s="17">
        <v>14970.609007266799</v>
      </c>
      <c r="L423" s="17">
        <v>3416.0585547860101</v>
      </c>
      <c r="M423" s="17">
        <v>154.042677710296</v>
      </c>
      <c r="N423" s="16">
        <v>34078.304635451197</v>
      </c>
    </row>
    <row r="424" spans="1:14" hidden="1" x14ac:dyDescent="0.3">
      <c r="A424" t="s">
        <v>3791</v>
      </c>
      <c r="B424" t="s">
        <v>3791</v>
      </c>
      <c r="C424">
        <v>2030</v>
      </c>
      <c r="D424">
        <v>2</v>
      </c>
      <c r="E424" s="35">
        <v>15203.8660318604</v>
      </c>
      <c r="F424" s="17">
        <v>14590.8911409055</v>
      </c>
      <c r="G424" s="17">
        <v>3380.2470377015302</v>
      </c>
      <c r="H424" s="17">
        <v>104.79411478934099</v>
      </c>
      <c r="I424" s="16">
        <v>33279.798325256801</v>
      </c>
      <c r="J424" s="35">
        <v>15203.8660318604</v>
      </c>
      <c r="K424" s="17">
        <v>14911.895526107401</v>
      </c>
      <c r="L424" s="17">
        <v>3402.1408638593798</v>
      </c>
      <c r="M424" s="17">
        <v>140.95595389722399</v>
      </c>
      <c r="N424" s="16">
        <v>33658.858375724398</v>
      </c>
    </row>
    <row r="425" spans="1:14" hidden="1" x14ac:dyDescent="0.3">
      <c r="A425" t="s">
        <v>3791</v>
      </c>
      <c r="B425" t="s">
        <v>3791</v>
      </c>
      <c r="C425">
        <v>2030</v>
      </c>
      <c r="D425">
        <v>3</v>
      </c>
      <c r="E425" s="35">
        <v>14577.507274367699</v>
      </c>
      <c r="F425" s="17">
        <v>14631.4944671085</v>
      </c>
      <c r="G425" s="17">
        <v>3166.0781591247001</v>
      </c>
      <c r="H425" s="17">
        <v>82.781034089687097</v>
      </c>
      <c r="I425" s="16">
        <v>32457.860934690601</v>
      </c>
      <c r="J425" s="35">
        <v>14704.909642140001</v>
      </c>
      <c r="K425" s="17">
        <v>14886.978834080701</v>
      </c>
      <c r="L425" s="17">
        <v>3302.0930903519502</v>
      </c>
      <c r="M425" s="17">
        <v>123.30511446859499</v>
      </c>
      <c r="N425" s="16">
        <v>33017.286681041303</v>
      </c>
    </row>
    <row r="426" spans="1:14" hidden="1" x14ac:dyDescent="0.3">
      <c r="A426" t="s">
        <v>3791</v>
      </c>
      <c r="B426" t="s">
        <v>3791</v>
      </c>
      <c r="C426">
        <v>2030</v>
      </c>
      <c r="D426">
        <v>4</v>
      </c>
      <c r="E426" s="35">
        <v>15516.584012645601</v>
      </c>
      <c r="F426" s="17">
        <v>16403.899913933499</v>
      </c>
      <c r="G426" s="17">
        <v>3272.4350441217598</v>
      </c>
      <c r="H426" s="17">
        <v>80.700850626442403</v>
      </c>
      <c r="I426" s="16">
        <v>35273.619821327396</v>
      </c>
      <c r="J426" s="35">
        <v>15516.584012645601</v>
      </c>
      <c r="K426" s="17">
        <v>16403.899913933499</v>
      </c>
      <c r="L426" s="17">
        <v>3272.4350441217598</v>
      </c>
      <c r="M426" s="17">
        <v>91.049105070178996</v>
      </c>
      <c r="N426" s="16">
        <v>35283.968075771103</v>
      </c>
    </row>
    <row r="427" spans="1:14" hidden="1" x14ac:dyDescent="0.3">
      <c r="A427" t="s">
        <v>3791</v>
      </c>
      <c r="B427" t="s">
        <v>3791</v>
      </c>
      <c r="C427">
        <v>2030</v>
      </c>
      <c r="D427">
        <v>5</v>
      </c>
      <c r="E427" s="35">
        <v>17796.5747569378</v>
      </c>
      <c r="F427" s="17">
        <v>17573.7658540753</v>
      </c>
      <c r="G427" s="17">
        <v>3495.6157334280601</v>
      </c>
      <c r="H427" s="17">
        <v>114.010117474602</v>
      </c>
      <c r="I427" s="16">
        <v>38979.966461915799</v>
      </c>
      <c r="J427" s="35">
        <v>17875.470777586801</v>
      </c>
      <c r="K427" s="17">
        <v>17756.129416174299</v>
      </c>
      <c r="L427" s="17">
        <v>3501.4345960758601</v>
      </c>
      <c r="M427" s="17">
        <v>125.58717227637401</v>
      </c>
      <c r="N427" s="16">
        <v>39258.621962113401</v>
      </c>
    </row>
    <row r="428" spans="1:14" hidden="1" x14ac:dyDescent="0.3">
      <c r="A428" t="s">
        <v>3791</v>
      </c>
      <c r="B428" t="s">
        <v>3791</v>
      </c>
      <c r="C428">
        <v>2030</v>
      </c>
      <c r="D428">
        <v>6</v>
      </c>
      <c r="E428" s="35">
        <v>19673.5261474545</v>
      </c>
      <c r="F428" s="17">
        <v>19606.105798304699</v>
      </c>
      <c r="G428" s="17">
        <v>3513.7841568688</v>
      </c>
      <c r="H428" s="17">
        <v>125.88559522046801</v>
      </c>
      <c r="I428" s="16">
        <v>42919.301697848503</v>
      </c>
      <c r="J428" s="35">
        <v>19905.7433081571</v>
      </c>
      <c r="K428" s="17">
        <v>19606.105798304699</v>
      </c>
      <c r="L428" s="17">
        <v>3513.7841568688</v>
      </c>
      <c r="M428" s="17">
        <v>175.68711830253901</v>
      </c>
      <c r="N428" s="16">
        <v>43201.320381633202</v>
      </c>
    </row>
    <row r="429" spans="1:14" hidden="1" x14ac:dyDescent="0.3">
      <c r="A429" t="s">
        <v>3791</v>
      </c>
      <c r="B429" t="s">
        <v>3791</v>
      </c>
      <c r="C429">
        <v>2030</v>
      </c>
      <c r="D429">
        <v>7</v>
      </c>
      <c r="E429" s="35">
        <v>20229.561776778701</v>
      </c>
      <c r="F429" s="17">
        <v>20857.062777026698</v>
      </c>
      <c r="G429" s="17">
        <v>3571.2111055821301</v>
      </c>
      <c r="H429" s="17">
        <v>162.34585727244601</v>
      </c>
      <c r="I429" s="16">
        <v>44820.181516659999</v>
      </c>
      <c r="J429" s="35">
        <v>20390.6980997112</v>
      </c>
      <c r="K429" s="17">
        <v>21258.069889558799</v>
      </c>
      <c r="L429" s="17">
        <v>3697.5083805150002</v>
      </c>
      <c r="M429" s="17">
        <v>172.11482011882299</v>
      </c>
      <c r="N429" s="16">
        <v>45518.391189903799</v>
      </c>
    </row>
    <row r="430" spans="1:14" hidden="1" x14ac:dyDescent="0.3">
      <c r="A430" t="s">
        <v>3791</v>
      </c>
      <c r="B430" t="s">
        <v>3791</v>
      </c>
      <c r="C430">
        <v>2030</v>
      </c>
      <c r="D430">
        <v>8</v>
      </c>
      <c r="E430" s="35">
        <v>19558.983976474701</v>
      </c>
      <c r="F430" s="17">
        <v>21658.029695157202</v>
      </c>
      <c r="G430" s="17">
        <v>3943.57071106474</v>
      </c>
      <c r="H430" s="17">
        <v>147.802127320561</v>
      </c>
      <c r="I430" s="16">
        <v>45308.386510017197</v>
      </c>
      <c r="J430" s="35">
        <v>19731.679416459399</v>
      </c>
      <c r="K430" s="17">
        <v>22293.6217727408</v>
      </c>
      <c r="L430" s="17">
        <v>4035.1117511610801</v>
      </c>
      <c r="M430" s="17">
        <v>162.63550307112499</v>
      </c>
      <c r="N430" s="16">
        <v>46223.048443432403</v>
      </c>
    </row>
    <row r="431" spans="1:14" hidden="1" x14ac:dyDescent="0.3">
      <c r="A431" t="s">
        <v>3791</v>
      </c>
      <c r="B431" t="s">
        <v>3791</v>
      </c>
      <c r="C431">
        <v>2030</v>
      </c>
      <c r="D431">
        <v>9</v>
      </c>
      <c r="E431" s="35">
        <v>19286.387114392201</v>
      </c>
      <c r="F431" s="17">
        <v>23301.279899539801</v>
      </c>
      <c r="G431" s="17">
        <v>4295.3230332210096</v>
      </c>
      <c r="H431" s="17">
        <v>132.74932293463399</v>
      </c>
      <c r="I431" s="16">
        <v>47015.739370087598</v>
      </c>
      <c r="J431" s="35">
        <v>19286.387114392201</v>
      </c>
      <c r="K431" s="17">
        <v>23301.279899539801</v>
      </c>
      <c r="L431" s="17">
        <v>4373.4909629986296</v>
      </c>
      <c r="M431" s="17">
        <v>149.04848196942501</v>
      </c>
      <c r="N431" s="16">
        <v>47110.2064589</v>
      </c>
    </row>
    <row r="432" spans="1:14" hidden="1" x14ac:dyDescent="0.3">
      <c r="A432" t="s">
        <v>3791</v>
      </c>
      <c r="B432" t="s">
        <v>3791</v>
      </c>
      <c r="C432">
        <v>2030</v>
      </c>
      <c r="D432">
        <v>10</v>
      </c>
      <c r="E432" s="35">
        <v>16954.944924967702</v>
      </c>
      <c r="F432" s="17">
        <v>19186.791185227499</v>
      </c>
      <c r="G432" s="17">
        <v>3681.1206825731101</v>
      </c>
      <c r="H432" s="17">
        <v>86.572760908766199</v>
      </c>
      <c r="I432" s="16">
        <v>39909.429553677001</v>
      </c>
      <c r="J432" s="35">
        <v>16954.944924967702</v>
      </c>
      <c r="K432" s="17">
        <v>19266.663710512599</v>
      </c>
      <c r="L432" s="17">
        <v>3786.2683315732202</v>
      </c>
      <c r="M432" s="17">
        <v>106.558321017662</v>
      </c>
      <c r="N432" s="16">
        <v>40114.435288071203</v>
      </c>
    </row>
    <row r="433" spans="1:14" hidden="1" x14ac:dyDescent="0.3">
      <c r="A433" t="s">
        <v>3791</v>
      </c>
      <c r="B433" t="s">
        <v>3791</v>
      </c>
      <c r="C433">
        <v>2030</v>
      </c>
      <c r="D433">
        <v>11</v>
      </c>
      <c r="E433" s="35">
        <v>14612.861447642401</v>
      </c>
      <c r="F433" s="17">
        <v>15719.621581133701</v>
      </c>
      <c r="G433" s="17">
        <v>3420.6193725693802</v>
      </c>
      <c r="H433" s="17">
        <v>86.792189544129599</v>
      </c>
      <c r="I433" s="16">
        <v>33839.8945908897</v>
      </c>
      <c r="J433" s="35">
        <v>15143.7749382314</v>
      </c>
      <c r="K433" s="17">
        <v>15719.621581133701</v>
      </c>
      <c r="L433" s="17">
        <v>3420.6193725693802</v>
      </c>
      <c r="M433" s="17">
        <v>134.890946415781</v>
      </c>
      <c r="N433" s="16">
        <v>34418.906838350202</v>
      </c>
    </row>
    <row r="434" spans="1:14" hidden="1" x14ac:dyDescent="0.3">
      <c r="A434" t="s">
        <v>3791</v>
      </c>
      <c r="B434" t="s">
        <v>3791</v>
      </c>
      <c r="C434">
        <v>2030</v>
      </c>
      <c r="D434">
        <v>12</v>
      </c>
      <c r="E434" s="35">
        <v>16012.8598906349</v>
      </c>
      <c r="F434" s="17">
        <v>15578.8981300955</v>
      </c>
      <c r="G434" s="17">
        <v>3468.72468126781</v>
      </c>
      <c r="H434" s="17">
        <v>111.61395677643399</v>
      </c>
      <c r="I434" s="16">
        <v>35172.096658774703</v>
      </c>
      <c r="J434" s="35">
        <v>16012.8598906349</v>
      </c>
      <c r="K434" s="17">
        <v>15578.8981300955</v>
      </c>
      <c r="L434" s="17">
        <v>3468.72468126781</v>
      </c>
      <c r="M434" s="17">
        <v>163.68876052087001</v>
      </c>
      <c r="N434" s="16">
        <v>35224.171462519203</v>
      </c>
    </row>
    <row r="435" spans="1:14" hidden="1" x14ac:dyDescent="0.3">
      <c r="A435" t="s">
        <v>3791</v>
      </c>
      <c r="B435" t="s">
        <v>3789</v>
      </c>
      <c r="C435">
        <v>2019</v>
      </c>
      <c r="D435">
        <v>1</v>
      </c>
      <c r="E435" s="35">
        <v>14411.986089698699</v>
      </c>
      <c r="F435" s="17">
        <v>14126.154215479901</v>
      </c>
      <c r="G435" s="17">
        <v>3086.4239127772598</v>
      </c>
      <c r="H435" s="17">
        <v>77.719255361076904</v>
      </c>
      <c r="I435" s="16">
        <v>31702.283473316998</v>
      </c>
      <c r="J435" s="35">
        <v>14411.986089698699</v>
      </c>
      <c r="K435" s="17">
        <v>14126.154215479901</v>
      </c>
      <c r="L435" s="17">
        <v>3111.6921351741598</v>
      </c>
      <c r="M435" s="17">
        <v>117.058429280593</v>
      </c>
      <c r="N435" s="16">
        <v>31766.8908696334</v>
      </c>
    </row>
    <row r="436" spans="1:14" hidden="1" x14ac:dyDescent="0.3">
      <c r="A436" t="s">
        <v>3791</v>
      </c>
      <c r="B436" t="s">
        <v>3789</v>
      </c>
      <c r="C436">
        <v>2019</v>
      </c>
      <c r="D436">
        <v>2</v>
      </c>
      <c r="E436" s="35">
        <v>13985.771201391301</v>
      </c>
      <c r="F436" s="17">
        <v>13663.0482743637</v>
      </c>
      <c r="G436" s="17">
        <v>3062.2753403486299</v>
      </c>
      <c r="H436" s="17">
        <v>79.632673458902502</v>
      </c>
      <c r="I436" s="16">
        <v>30790.727489562501</v>
      </c>
      <c r="J436" s="35">
        <v>13985.771201391301</v>
      </c>
      <c r="K436" s="17">
        <v>13991.583254588701</v>
      </c>
      <c r="L436" s="17">
        <v>3093.10099960055</v>
      </c>
      <c r="M436" s="17">
        <v>107.113921460242</v>
      </c>
      <c r="N436" s="16">
        <v>31177.5693770408</v>
      </c>
    </row>
    <row r="437" spans="1:14" hidden="1" x14ac:dyDescent="0.3">
      <c r="A437" t="s">
        <v>3791</v>
      </c>
      <c r="B437" t="s">
        <v>3789</v>
      </c>
      <c r="C437">
        <v>2019</v>
      </c>
      <c r="D437">
        <v>3</v>
      </c>
      <c r="E437" s="35">
        <v>13017.3664614953</v>
      </c>
      <c r="F437" s="17">
        <v>13835.567558140299</v>
      </c>
      <c r="G437" s="17">
        <v>2913.4062858347402</v>
      </c>
      <c r="H437" s="17">
        <v>58.242765640548797</v>
      </c>
      <c r="I437" s="16">
        <v>29824.583071110901</v>
      </c>
      <c r="J437" s="35">
        <v>13388.153504624201</v>
      </c>
      <c r="K437" s="17">
        <v>13944.996315669599</v>
      </c>
      <c r="L437" s="17">
        <v>2986.67139816794</v>
      </c>
      <c r="M437" s="17">
        <v>93.693663333749697</v>
      </c>
      <c r="N437" s="16">
        <v>30413.514881795501</v>
      </c>
    </row>
    <row r="438" spans="1:14" hidden="1" x14ac:dyDescent="0.3">
      <c r="A438" t="s">
        <v>3791</v>
      </c>
      <c r="B438" t="s">
        <v>3789</v>
      </c>
      <c r="C438">
        <v>2019</v>
      </c>
      <c r="D438">
        <v>4</v>
      </c>
      <c r="E438" s="35">
        <v>14112.584780045599</v>
      </c>
      <c r="F438" s="17">
        <v>15300.712249673899</v>
      </c>
      <c r="G438" s="17">
        <v>2929.7813236853499</v>
      </c>
      <c r="H438" s="17">
        <v>61.323544320992902</v>
      </c>
      <c r="I438" s="16">
        <v>32404.401897725798</v>
      </c>
      <c r="J438" s="35">
        <v>14112.584780045599</v>
      </c>
      <c r="K438" s="17">
        <v>15499.2833227757</v>
      </c>
      <c r="L438" s="17">
        <v>2929.7813236853499</v>
      </c>
      <c r="M438" s="17">
        <v>69.187868246001102</v>
      </c>
      <c r="N438" s="16">
        <v>32610.837294752699</v>
      </c>
    </row>
    <row r="439" spans="1:14" hidden="1" x14ac:dyDescent="0.3">
      <c r="A439" t="s">
        <v>3791</v>
      </c>
      <c r="B439" t="s">
        <v>3789</v>
      </c>
      <c r="C439">
        <v>2019</v>
      </c>
      <c r="D439">
        <v>5</v>
      </c>
      <c r="E439" s="35">
        <v>16819.579504143301</v>
      </c>
      <c r="F439" s="17">
        <v>16906.110912416701</v>
      </c>
      <c r="G439" s="17">
        <v>3078.0240886217698</v>
      </c>
      <c r="H439" s="17">
        <v>94.782029591228493</v>
      </c>
      <c r="I439" s="16">
        <v>36898.496534772901</v>
      </c>
      <c r="J439" s="35">
        <v>16819.579504143301</v>
      </c>
      <c r="K439" s="17">
        <v>17087.936251417399</v>
      </c>
      <c r="L439" s="17">
        <v>3118.8747202670602</v>
      </c>
      <c r="M439" s="17">
        <v>95.431538486820699</v>
      </c>
      <c r="N439" s="16">
        <v>37121.822014314603</v>
      </c>
    </row>
    <row r="440" spans="1:14" hidden="1" x14ac:dyDescent="0.3">
      <c r="A440" t="s">
        <v>3791</v>
      </c>
      <c r="B440" t="s">
        <v>3789</v>
      </c>
      <c r="C440">
        <v>2019</v>
      </c>
      <c r="D440">
        <v>6</v>
      </c>
      <c r="E440" s="35">
        <v>19375.5668333756</v>
      </c>
      <c r="F440" s="17">
        <v>19434.521129163899</v>
      </c>
      <c r="G440" s="17">
        <v>3088.3268718449099</v>
      </c>
      <c r="H440" s="17">
        <v>113.14382161256501</v>
      </c>
      <c r="I440" s="16">
        <v>42011.558655997003</v>
      </c>
      <c r="J440" s="35">
        <v>19704.589790300099</v>
      </c>
      <c r="K440" s="17">
        <v>19464.0427064211</v>
      </c>
      <c r="L440" s="17">
        <v>3248.6653431066202</v>
      </c>
      <c r="M440" s="17">
        <v>133.498026056866</v>
      </c>
      <c r="N440" s="16">
        <v>42550.795865884698</v>
      </c>
    </row>
    <row r="441" spans="1:14" hidden="1" x14ac:dyDescent="0.3">
      <c r="A441" t="s">
        <v>3791</v>
      </c>
      <c r="B441" t="s">
        <v>3789</v>
      </c>
      <c r="C441">
        <v>2019</v>
      </c>
      <c r="D441">
        <v>7</v>
      </c>
      <c r="E441" s="35">
        <v>20779</v>
      </c>
      <c r="F441" s="17">
        <v>21362.950187953698</v>
      </c>
      <c r="G441" s="17">
        <v>3500.4283371886199</v>
      </c>
      <c r="H441" s="17">
        <v>128.732035106777</v>
      </c>
      <c r="I441" s="16">
        <v>45771.110560249101</v>
      </c>
      <c r="J441" s="35">
        <v>20779</v>
      </c>
      <c r="K441" s="17">
        <v>21415.589064460699</v>
      </c>
      <c r="L441" s="17">
        <v>3500.4283371886199</v>
      </c>
      <c r="M441" s="17">
        <v>130.78588756040699</v>
      </c>
      <c r="N441" s="16">
        <v>45825.803289209704</v>
      </c>
    </row>
    <row r="442" spans="1:14" hidden="1" x14ac:dyDescent="0.3">
      <c r="A442" t="s">
        <v>3791</v>
      </c>
      <c r="B442" t="s">
        <v>3789</v>
      </c>
      <c r="C442">
        <v>2019</v>
      </c>
      <c r="D442">
        <v>8</v>
      </c>
      <c r="E442" s="35">
        <v>19940.931166274098</v>
      </c>
      <c r="F442" s="17">
        <v>21945.873754730401</v>
      </c>
      <c r="G442" s="17">
        <v>3849.5354944741998</v>
      </c>
      <c r="H442" s="17">
        <v>114.539388023364</v>
      </c>
      <c r="I442" s="16">
        <v>45850.879803502001</v>
      </c>
      <c r="J442" s="35">
        <v>19985.611541837799</v>
      </c>
      <c r="K442" s="17">
        <v>23045.938678117502</v>
      </c>
      <c r="L442" s="17">
        <v>3877.9012961020298</v>
      </c>
      <c r="M442" s="17">
        <v>123.579849678228</v>
      </c>
      <c r="N442" s="16">
        <v>47033.0313657355</v>
      </c>
    </row>
    <row r="443" spans="1:14" hidden="1" x14ac:dyDescent="0.3">
      <c r="A443" t="s">
        <v>3791</v>
      </c>
      <c r="B443" t="s">
        <v>3789</v>
      </c>
      <c r="C443">
        <v>2019</v>
      </c>
      <c r="D443">
        <v>9</v>
      </c>
      <c r="E443" s="35">
        <v>18972.256864104798</v>
      </c>
      <c r="F443" s="17">
        <v>23052.489841671599</v>
      </c>
      <c r="G443" s="17">
        <v>3982.13017045896</v>
      </c>
      <c r="H443" s="17">
        <v>110.51067744124499</v>
      </c>
      <c r="I443" s="16">
        <v>46117.387553676497</v>
      </c>
      <c r="J443" s="35">
        <v>19031.845332021901</v>
      </c>
      <c r="K443" s="17">
        <v>23636.5664220361</v>
      </c>
      <c r="L443" s="17">
        <v>4194</v>
      </c>
      <c r="M443" s="17">
        <v>113.257924526655</v>
      </c>
      <c r="N443" s="16">
        <v>46975.6696785846</v>
      </c>
    </row>
    <row r="444" spans="1:14" hidden="1" x14ac:dyDescent="0.3">
      <c r="A444" t="s">
        <v>3791</v>
      </c>
      <c r="B444" t="s">
        <v>3789</v>
      </c>
      <c r="C444">
        <v>2019</v>
      </c>
      <c r="D444">
        <v>10</v>
      </c>
      <c r="E444" s="35">
        <v>15151.4657461242</v>
      </c>
      <c r="F444" s="17">
        <v>18721.487899416901</v>
      </c>
      <c r="G444" s="17">
        <v>3460.9926971302498</v>
      </c>
      <c r="H444" s="17">
        <v>65.475134964440301</v>
      </c>
      <c r="I444" s="16">
        <v>37399.421477635799</v>
      </c>
      <c r="J444" s="35">
        <v>15674.855647202299</v>
      </c>
      <c r="K444" s="17">
        <v>18892.5356730081</v>
      </c>
      <c r="L444" s="17">
        <v>3576.5055076523099</v>
      </c>
      <c r="M444" s="17">
        <v>80.975576986275598</v>
      </c>
      <c r="N444" s="16">
        <v>38224.872404848997</v>
      </c>
    </row>
    <row r="445" spans="1:14" hidden="1" x14ac:dyDescent="0.3">
      <c r="A445" t="s">
        <v>3791</v>
      </c>
      <c r="B445" t="s">
        <v>3789</v>
      </c>
      <c r="C445">
        <v>2019</v>
      </c>
      <c r="D445">
        <v>11</v>
      </c>
      <c r="E445" s="35">
        <v>13564.544985107101</v>
      </c>
      <c r="F445" s="17">
        <v>14896.4958766893</v>
      </c>
      <c r="G445" s="17">
        <v>3150.3761816718802</v>
      </c>
      <c r="H445" s="17">
        <v>65.957878062515505</v>
      </c>
      <c r="I445" s="16">
        <v>31677.374921530802</v>
      </c>
      <c r="J445" s="35">
        <v>13881.2422399646</v>
      </c>
      <c r="K445" s="17">
        <v>14896.4958766893</v>
      </c>
      <c r="L445" s="17">
        <v>3150.3761816718802</v>
      </c>
      <c r="M445" s="17">
        <v>102.497142013195</v>
      </c>
      <c r="N445" s="16">
        <v>32030.611440338998</v>
      </c>
    </row>
    <row r="446" spans="1:14" hidden="1" x14ac:dyDescent="0.3">
      <c r="A446" t="s">
        <v>3791</v>
      </c>
      <c r="B446" t="s">
        <v>3789</v>
      </c>
      <c r="C446">
        <v>2019</v>
      </c>
      <c r="D446">
        <v>12</v>
      </c>
      <c r="E446" s="35">
        <v>14880.1828219208</v>
      </c>
      <c r="F446" s="17">
        <v>14711.7388425479</v>
      </c>
      <c r="G446" s="17">
        <v>3183.4607009223701</v>
      </c>
      <c r="H446" s="17">
        <v>84.819967476402397</v>
      </c>
      <c r="I446" s="16">
        <v>32860.202332867499</v>
      </c>
      <c r="J446" s="35">
        <v>14880.1828219208</v>
      </c>
      <c r="K446" s="17">
        <v>14711.7388425479</v>
      </c>
      <c r="L446" s="17">
        <v>3183.4607009223701</v>
      </c>
      <c r="M446" s="17">
        <v>124.3873472241</v>
      </c>
      <c r="N446" s="16">
        <v>32899.769712615198</v>
      </c>
    </row>
    <row r="447" spans="1:14" hidden="1" x14ac:dyDescent="0.3">
      <c r="A447" t="s">
        <v>3791</v>
      </c>
      <c r="B447" t="s">
        <v>3789</v>
      </c>
      <c r="C447">
        <v>2020</v>
      </c>
      <c r="D447">
        <v>1</v>
      </c>
      <c r="E447" s="35">
        <v>14435.7892813055</v>
      </c>
      <c r="F447" s="17">
        <v>14090.5294615659</v>
      </c>
      <c r="G447" s="17">
        <v>3055.4606710426201</v>
      </c>
      <c r="H447" s="17">
        <v>84.258295035484096</v>
      </c>
      <c r="I447" s="16">
        <v>31666.037708949501</v>
      </c>
      <c r="J447" s="35">
        <v>14435.7892813055</v>
      </c>
      <c r="K447" s="17">
        <v>14090.5294615659</v>
      </c>
      <c r="L447" s="17">
        <v>3083.7263401953101</v>
      </c>
      <c r="M447" s="17">
        <v>126.432481466581</v>
      </c>
      <c r="N447" s="16">
        <v>31736.477564533299</v>
      </c>
    </row>
    <row r="448" spans="1:14" hidden="1" x14ac:dyDescent="0.3">
      <c r="A448" t="s">
        <v>3791</v>
      </c>
      <c r="B448" t="s">
        <v>3789</v>
      </c>
      <c r="C448">
        <v>2020</v>
      </c>
      <c r="D448">
        <v>2</v>
      </c>
      <c r="E448" s="35">
        <v>14030.558901091999</v>
      </c>
      <c r="F448" s="17">
        <v>13647.098297216</v>
      </c>
      <c r="G448" s="17">
        <v>3033.5013878168002</v>
      </c>
      <c r="H448" s="17">
        <v>86.320924340646997</v>
      </c>
      <c r="I448" s="16">
        <v>30797.479510465499</v>
      </c>
      <c r="J448" s="35">
        <v>14030.558901091999</v>
      </c>
      <c r="K448" s="17">
        <v>13963.296563793599</v>
      </c>
      <c r="L448" s="17">
        <v>3060.8222543919201</v>
      </c>
      <c r="M448" s="17">
        <v>115.882351999322</v>
      </c>
      <c r="N448" s="16">
        <v>31170.560071276799</v>
      </c>
    </row>
    <row r="449" spans="1:14" hidden="1" x14ac:dyDescent="0.3">
      <c r="A449" t="s">
        <v>3791</v>
      </c>
      <c r="B449" t="s">
        <v>3789</v>
      </c>
      <c r="C449">
        <v>2020</v>
      </c>
      <c r="D449">
        <v>3</v>
      </c>
      <c r="E449" s="35">
        <v>13076.6393243484</v>
      </c>
      <c r="F449" s="17">
        <v>13813.952674882201</v>
      </c>
      <c r="G449" s="17">
        <v>2886.6186632297499</v>
      </c>
      <c r="H449" s="17">
        <v>63.175590392925301</v>
      </c>
      <c r="I449" s="16">
        <v>29840.386252853201</v>
      </c>
      <c r="J449" s="35">
        <v>13449.0443705667</v>
      </c>
      <c r="K449" s="17">
        <v>13937.4022396294</v>
      </c>
      <c r="L449" s="17">
        <v>2959.1524912282798</v>
      </c>
      <c r="M449" s="17">
        <v>101.514164031017</v>
      </c>
      <c r="N449" s="16">
        <v>30447.113265455399</v>
      </c>
    </row>
    <row r="450" spans="1:14" hidden="1" x14ac:dyDescent="0.3">
      <c r="A450" t="s">
        <v>3791</v>
      </c>
      <c r="B450" t="s">
        <v>3789</v>
      </c>
      <c r="C450">
        <v>2020</v>
      </c>
      <c r="D450">
        <v>4</v>
      </c>
      <c r="E450" s="35">
        <v>14181.471553606299</v>
      </c>
      <c r="F450" s="17">
        <v>15269.0536277027</v>
      </c>
      <c r="G450" s="17">
        <v>2906.1650362247801</v>
      </c>
      <c r="H450" s="17">
        <v>66.475797281186004</v>
      </c>
      <c r="I450" s="16">
        <v>32423.166014815</v>
      </c>
      <c r="J450" s="35">
        <v>14181.471553606299</v>
      </c>
      <c r="K450" s="17">
        <v>15316.0761597745</v>
      </c>
      <c r="L450" s="17">
        <v>2906.1650362247801</v>
      </c>
      <c r="M450" s="17">
        <v>75.015960319158395</v>
      </c>
      <c r="N450" s="16">
        <v>32478.728709924799</v>
      </c>
    </row>
    <row r="451" spans="1:14" hidden="1" x14ac:dyDescent="0.3">
      <c r="A451" t="s">
        <v>3791</v>
      </c>
      <c r="B451" t="s">
        <v>3789</v>
      </c>
      <c r="C451">
        <v>2020</v>
      </c>
      <c r="D451">
        <v>5</v>
      </c>
      <c r="E451" s="35">
        <v>16702.9084982313</v>
      </c>
      <c r="F451" s="17">
        <v>16801.357580671101</v>
      </c>
      <c r="G451" s="17">
        <v>3041.5799607007998</v>
      </c>
      <c r="H451" s="17">
        <v>102.75174161411501</v>
      </c>
      <c r="I451" s="16">
        <v>36648.597781217301</v>
      </c>
      <c r="J451" s="35">
        <v>16702.9084982313</v>
      </c>
      <c r="K451" s="17">
        <v>16909.550154951001</v>
      </c>
      <c r="L451" s="17">
        <v>3097.0827475601</v>
      </c>
      <c r="M451" s="17">
        <v>103.471467584427</v>
      </c>
      <c r="N451" s="16">
        <v>36813.012868326899</v>
      </c>
    </row>
    <row r="452" spans="1:14" hidden="1" x14ac:dyDescent="0.3">
      <c r="A452" t="s">
        <v>3791</v>
      </c>
      <c r="B452" t="s">
        <v>3789</v>
      </c>
      <c r="C452">
        <v>2020</v>
      </c>
      <c r="D452">
        <v>6</v>
      </c>
      <c r="E452" s="35">
        <v>19432.218407226999</v>
      </c>
      <c r="F452" s="17">
        <v>19049.047184297</v>
      </c>
      <c r="G452" s="17">
        <v>3136.4171268871401</v>
      </c>
      <c r="H452" s="17">
        <v>121.016982397281</v>
      </c>
      <c r="I452" s="16">
        <v>41738.6997008084</v>
      </c>
      <c r="J452" s="35">
        <v>19577.506321278601</v>
      </c>
      <c r="K452" s="17">
        <v>19301.492817468599</v>
      </c>
      <c r="L452" s="17">
        <v>3215.5437468886598</v>
      </c>
      <c r="M452" s="17">
        <v>144.74160797964399</v>
      </c>
      <c r="N452" s="16">
        <v>42239.284493615502</v>
      </c>
    </row>
    <row r="453" spans="1:14" hidden="1" x14ac:dyDescent="0.3">
      <c r="A453" t="s">
        <v>3791</v>
      </c>
      <c r="B453" t="s">
        <v>3789</v>
      </c>
      <c r="C453">
        <v>2020</v>
      </c>
      <c r="D453">
        <v>7</v>
      </c>
      <c r="E453" s="35">
        <v>20460.697229474699</v>
      </c>
      <c r="F453" s="17">
        <v>21192.325712454302</v>
      </c>
      <c r="G453" s="17">
        <v>3400.1557721846998</v>
      </c>
      <c r="H453" s="17">
        <v>139.580646143747</v>
      </c>
      <c r="I453" s="16">
        <v>45192.759360257398</v>
      </c>
      <c r="J453" s="35">
        <v>20460.697229474699</v>
      </c>
      <c r="K453" s="17">
        <v>21192.325712454302</v>
      </c>
      <c r="L453" s="17">
        <v>3450.19879308585</v>
      </c>
      <c r="M453" s="17">
        <v>141.80126407654001</v>
      </c>
      <c r="N453" s="16">
        <v>45245.022999091401</v>
      </c>
    </row>
    <row r="454" spans="1:14" hidden="1" x14ac:dyDescent="0.3">
      <c r="A454" t="s">
        <v>3791</v>
      </c>
      <c r="B454" t="s">
        <v>3789</v>
      </c>
      <c r="C454">
        <v>2020</v>
      </c>
      <c r="D454">
        <v>8</v>
      </c>
      <c r="E454" s="35">
        <v>19654.511614829898</v>
      </c>
      <c r="F454" s="17">
        <v>21723.452270513299</v>
      </c>
      <c r="G454" s="17">
        <v>3743.87262684289</v>
      </c>
      <c r="H454" s="17">
        <v>123.89588627853</v>
      </c>
      <c r="I454" s="16">
        <v>45245.732398464497</v>
      </c>
      <c r="J454" s="35">
        <v>19877.523747851501</v>
      </c>
      <c r="K454" s="17">
        <v>22743.697366660999</v>
      </c>
      <c r="L454" s="17">
        <v>3832.6259804450301</v>
      </c>
      <c r="M454" s="17">
        <v>132.94512378330799</v>
      </c>
      <c r="N454" s="16">
        <v>46586.792218740797</v>
      </c>
    </row>
    <row r="455" spans="1:14" hidden="1" x14ac:dyDescent="0.3">
      <c r="A455" t="s">
        <v>3791</v>
      </c>
      <c r="B455" t="s">
        <v>3789</v>
      </c>
      <c r="C455">
        <v>2020</v>
      </c>
      <c r="D455">
        <v>9</v>
      </c>
      <c r="E455" s="35">
        <v>18745.386328090401</v>
      </c>
      <c r="F455" s="17">
        <v>22859.372549879401</v>
      </c>
      <c r="G455" s="17">
        <v>3882.8730225200202</v>
      </c>
      <c r="H455" s="17">
        <v>119.52486758078</v>
      </c>
      <c r="I455" s="16">
        <v>45607.156768070701</v>
      </c>
      <c r="J455" s="35">
        <v>19016.299144149802</v>
      </c>
      <c r="K455" s="17">
        <v>23330.530900919199</v>
      </c>
      <c r="L455" s="17">
        <v>4135.3777868588704</v>
      </c>
      <c r="M455" s="17">
        <v>122.56176008965799</v>
      </c>
      <c r="N455" s="16">
        <v>46604.769592017503</v>
      </c>
    </row>
    <row r="456" spans="1:14" hidden="1" x14ac:dyDescent="0.3">
      <c r="A456" t="s">
        <v>3791</v>
      </c>
      <c r="B456" t="s">
        <v>3789</v>
      </c>
      <c r="C456">
        <v>2020</v>
      </c>
      <c r="D456">
        <v>10</v>
      </c>
      <c r="E456" s="35">
        <v>15025.822855139901</v>
      </c>
      <c r="F456" s="17">
        <v>18664.0633315753</v>
      </c>
      <c r="G456" s="17">
        <v>3413.56915371474</v>
      </c>
      <c r="H456" s="17">
        <v>70.978473168626707</v>
      </c>
      <c r="I456" s="16">
        <v>37174.433813598502</v>
      </c>
      <c r="J456" s="35">
        <v>15696.3833344293</v>
      </c>
      <c r="K456" s="17">
        <v>18788.582725937598</v>
      </c>
      <c r="L456" s="17">
        <v>3543.3623551532801</v>
      </c>
      <c r="M456" s="17">
        <v>87.848147741065503</v>
      </c>
      <c r="N456" s="16">
        <v>38116.1765632612</v>
      </c>
    </row>
    <row r="457" spans="1:14" hidden="1" x14ac:dyDescent="0.3">
      <c r="A457" t="s">
        <v>3791</v>
      </c>
      <c r="B457" t="s">
        <v>3789</v>
      </c>
      <c r="C457">
        <v>2020</v>
      </c>
      <c r="D457">
        <v>11</v>
      </c>
      <c r="E457" s="35">
        <v>13605.910471478301</v>
      </c>
      <c r="F457" s="17">
        <v>14843.0002150482</v>
      </c>
      <c r="G457" s="17">
        <v>3123.42003082985</v>
      </c>
      <c r="H457" s="17">
        <v>71.496324781412298</v>
      </c>
      <c r="I457" s="16">
        <v>31643.827042137698</v>
      </c>
      <c r="J457" s="35">
        <v>13923.0968035031</v>
      </c>
      <c r="K457" s="17">
        <v>14843.0002150482</v>
      </c>
      <c r="L457" s="17">
        <v>3123.42003082985</v>
      </c>
      <c r="M457" s="17">
        <v>104.47206222608099</v>
      </c>
      <c r="N457" s="16">
        <v>31993.989111607199</v>
      </c>
    </row>
    <row r="458" spans="1:14" hidden="1" x14ac:dyDescent="0.3">
      <c r="A458" t="s">
        <v>3791</v>
      </c>
      <c r="B458" t="s">
        <v>3789</v>
      </c>
      <c r="C458">
        <v>2020</v>
      </c>
      <c r="D458">
        <v>12</v>
      </c>
      <c r="E458" s="35">
        <v>14892.535026408999</v>
      </c>
      <c r="F458" s="17">
        <v>14654.100597393901</v>
      </c>
      <c r="G458" s="17">
        <v>3157.4786409707099</v>
      </c>
      <c r="H458" s="17">
        <v>91.876857745617798</v>
      </c>
      <c r="I458" s="16">
        <v>32795.991122519197</v>
      </c>
      <c r="J458" s="35">
        <v>14892.535026408999</v>
      </c>
      <c r="K458" s="17">
        <v>14654.100597393901</v>
      </c>
      <c r="L458" s="17">
        <v>3157.4786409707099</v>
      </c>
      <c r="M458" s="17">
        <v>133.75262121341501</v>
      </c>
      <c r="N458" s="16">
        <v>32837.866885987001</v>
      </c>
    </row>
    <row r="459" spans="1:14" hidden="1" x14ac:dyDescent="0.3">
      <c r="A459" t="s">
        <v>3791</v>
      </c>
      <c r="B459" t="s">
        <v>3789</v>
      </c>
      <c r="C459">
        <v>2021</v>
      </c>
      <c r="D459">
        <v>1</v>
      </c>
      <c r="E459" s="35">
        <v>14480.0402222991</v>
      </c>
      <c r="F459" s="17">
        <v>14132.5877349438</v>
      </c>
      <c r="G459" s="17">
        <v>3080.5127175579</v>
      </c>
      <c r="H459" s="17">
        <v>89.386435975573406</v>
      </c>
      <c r="I459" s="16">
        <v>31782.527110776398</v>
      </c>
      <c r="J459" s="35">
        <v>14480.0402222991</v>
      </c>
      <c r="K459" s="17">
        <v>14132.5877349438</v>
      </c>
      <c r="L459" s="17">
        <v>3109.0073123410002</v>
      </c>
      <c r="M459" s="17">
        <v>134.18500726103301</v>
      </c>
      <c r="N459" s="16">
        <v>31855.820276844901</v>
      </c>
    </row>
    <row r="460" spans="1:14" hidden="1" x14ac:dyDescent="0.3">
      <c r="A460" t="s">
        <v>3791</v>
      </c>
      <c r="B460" t="s">
        <v>3789</v>
      </c>
      <c r="C460">
        <v>2021</v>
      </c>
      <c r="D460">
        <v>2</v>
      </c>
      <c r="E460" s="35">
        <v>14077.547062993001</v>
      </c>
      <c r="F460" s="17">
        <v>13703.960643971101</v>
      </c>
      <c r="G460" s="17">
        <v>3061.1629499825899</v>
      </c>
      <c r="H460" s="17">
        <v>91.598277661297502</v>
      </c>
      <c r="I460" s="16">
        <v>30934.268934607899</v>
      </c>
      <c r="J460" s="35">
        <v>14077.547062993001</v>
      </c>
      <c r="K460" s="17">
        <v>14014.8414352778</v>
      </c>
      <c r="L460" s="17">
        <v>3091.54439821081</v>
      </c>
      <c r="M460" s="17">
        <v>122.888815794656</v>
      </c>
      <c r="N460" s="16">
        <v>31306.821712276302</v>
      </c>
    </row>
    <row r="461" spans="1:14" hidden="1" x14ac:dyDescent="0.3">
      <c r="A461" t="s">
        <v>3791</v>
      </c>
      <c r="B461" t="s">
        <v>3789</v>
      </c>
      <c r="C461">
        <v>2021</v>
      </c>
      <c r="D461">
        <v>3</v>
      </c>
      <c r="E461" s="35">
        <v>13117.4910120885</v>
      </c>
      <c r="F461" s="17">
        <v>13844.743992575901</v>
      </c>
      <c r="G461" s="17">
        <v>2912.61899643178</v>
      </c>
      <c r="H461" s="17">
        <v>66.943264585111194</v>
      </c>
      <c r="I461" s="16">
        <v>29941.7972656813</v>
      </c>
      <c r="J461" s="35">
        <v>13511.768687079801</v>
      </c>
      <c r="K461" s="17">
        <v>13994.561020752601</v>
      </c>
      <c r="L461" s="17">
        <v>2987.0907891663201</v>
      </c>
      <c r="M461" s="17">
        <v>107.572689835971</v>
      </c>
      <c r="N461" s="16">
        <v>30600.993186834599</v>
      </c>
    </row>
    <row r="462" spans="1:14" hidden="1" x14ac:dyDescent="0.3">
      <c r="A462" t="s">
        <v>3791</v>
      </c>
      <c r="B462" t="s">
        <v>3789</v>
      </c>
      <c r="C462">
        <v>2021</v>
      </c>
      <c r="D462">
        <v>4</v>
      </c>
      <c r="E462" s="35">
        <v>14254.3686910734</v>
      </c>
      <c r="F462" s="17">
        <v>15344.1852323069</v>
      </c>
      <c r="G462" s="17">
        <v>2942.7582283502402</v>
      </c>
      <c r="H462" s="17">
        <v>70.480455852360393</v>
      </c>
      <c r="I462" s="16">
        <v>32611.792607583</v>
      </c>
      <c r="J462" s="35">
        <v>14254.3686910734</v>
      </c>
      <c r="K462" s="17">
        <v>15344.1852323069</v>
      </c>
      <c r="L462" s="17">
        <v>2942.7582283502402</v>
      </c>
      <c r="M462" s="17">
        <v>79.512142735733804</v>
      </c>
      <c r="N462" s="16">
        <v>32620.8242944663</v>
      </c>
    </row>
    <row r="463" spans="1:14" hidden="1" x14ac:dyDescent="0.3">
      <c r="A463" t="s">
        <v>3791</v>
      </c>
      <c r="B463" t="s">
        <v>3789</v>
      </c>
      <c r="C463">
        <v>2021</v>
      </c>
      <c r="D463">
        <v>5</v>
      </c>
      <c r="E463" s="35">
        <v>16547.052546985102</v>
      </c>
      <c r="F463" s="17">
        <v>16830.4028188456</v>
      </c>
      <c r="G463" s="17">
        <v>3053.2372270240799</v>
      </c>
      <c r="H463" s="17">
        <v>108.880485118403</v>
      </c>
      <c r="I463" s="16">
        <v>36539.573077973197</v>
      </c>
      <c r="J463" s="35">
        <v>16700.626906094501</v>
      </c>
      <c r="K463" s="17">
        <v>16830.4028188456</v>
      </c>
      <c r="L463" s="17">
        <v>3135.2495634874699</v>
      </c>
      <c r="M463" s="17">
        <v>109.635319979405</v>
      </c>
      <c r="N463" s="16">
        <v>36775.914608407002</v>
      </c>
    </row>
    <row r="464" spans="1:14" hidden="1" x14ac:dyDescent="0.3">
      <c r="A464" t="s">
        <v>3791</v>
      </c>
      <c r="B464" t="s">
        <v>3789</v>
      </c>
      <c r="C464">
        <v>2021</v>
      </c>
      <c r="D464">
        <v>6</v>
      </c>
      <c r="E464" s="35">
        <v>19109.903568494999</v>
      </c>
      <c r="F464" s="17">
        <v>18966.6043168777</v>
      </c>
      <c r="G464" s="17">
        <v>3124.4063868182402</v>
      </c>
      <c r="H464" s="17">
        <v>128.47986005579199</v>
      </c>
      <c r="I464" s="16">
        <v>41329.394132246802</v>
      </c>
      <c r="J464" s="35">
        <v>19294.864216343401</v>
      </c>
      <c r="K464" s="17">
        <v>19079.485465801601</v>
      </c>
      <c r="L464" s="17">
        <v>3231.4481101947999</v>
      </c>
      <c r="M464" s="17">
        <v>153.41574191746699</v>
      </c>
      <c r="N464" s="16">
        <v>41759.213534257302</v>
      </c>
    </row>
    <row r="465" spans="1:14" hidden="1" x14ac:dyDescent="0.3">
      <c r="A465" t="s">
        <v>3791</v>
      </c>
      <c r="B465" t="s">
        <v>3789</v>
      </c>
      <c r="C465">
        <v>2021</v>
      </c>
      <c r="D465">
        <v>7</v>
      </c>
      <c r="E465" s="35">
        <v>19930.418441460199</v>
      </c>
      <c r="F465" s="17">
        <v>20945.0312878365</v>
      </c>
      <c r="G465" s="17">
        <v>3351.32265028541</v>
      </c>
      <c r="H465" s="17">
        <v>147.938800600436</v>
      </c>
      <c r="I465" s="16">
        <v>44374.711180182603</v>
      </c>
      <c r="J465" s="35">
        <v>20041.5634384615</v>
      </c>
      <c r="K465" s="17">
        <v>20945.0312878365</v>
      </c>
      <c r="L465" s="17">
        <v>3439.3736986865902</v>
      </c>
      <c r="M465" s="17">
        <v>150.29985382845101</v>
      </c>
      <c r="N465" s="16">
        <v>44576.268278812997</v>
      </c>
    </row>
    <row r="466" spans="1:14" hidden="1" x14ac:dyDescent="0.3">
      <c r="A466" t="s">
        <v>3791</v>
      </c>
      <c r="B466" t="s">
        <v>3789</v>
      </c>
      <c r="C466">
        <v>2021</v>
      </c>
      <c r="D466">
        <v>8</v>
      </c>
      <c r="E466" s="35">
        <v>19144.967230346701</v>
      </c>
      <c r="F466" s="17">
        <v>21590.291516731399</v>
      </c>
      <c r="G466" s="17">
        <v>3702.9868087353898</v>
      </c>
      <c r="H466" s="17">
        <v>131.49042235024999</v>
      </c>
      <c r="I466" s="16">
        <v>44569.735978163699</v>
      </c>
      <c r="J466" s="35">
        <v>19551.947979026099</v>
      </c>
      <c r="K466" s="17">
        <v>22530.0232942242</v>
      </c>
      <c r="L466" s="17">
        <v>3844.2819593345898</v>
      </c>
      <c r="M466" s="17">
        <v>141.42615563691501</v>
      </c>
      <c r="N466" s="16">
        <v>46067.679388221797</v>
      </c>
    </row>
    <row r="467" spans="1:14" hidden="1" x14ac:dyDescent="0.3">
      <c r="A467" t="s">
        <v>3791</v>
      </c>
      <c r="B467" t="s">
        <v>3789</v>
      </c>
      <c r="C467">
        <v>2021</v>
      </c>
      <c r="D467">
        <v>9</v>
      </c>
      <c r="E467" s="35">
        <v>18749.907326155699</v>
      </c>
      <c r="F467" s="17">
        <v>22226.3216378467</v>
      </c>
      <c r="G467" s="17">
        <v>3985.5219913639098</v>
      </c>
      <c r="H467" s="17">
        <v>121.624906259957</v>
      </c>
      <c r="I467" s="16">
        <v>45083.375861626198</v>
      </c>
      <c r="J467" s="35">
        <v>18749.907326155699</v>
      </c>
      <c r="K467" s="17">
        <v>23138.103460231301</v>
      </c>
      <c r="L467" s="17">
        <v>4150.76662689565</v>
      </c>
      <c r="M467" s="17">
        <v>130.06852412371299</v>
      </c>
      <c r="N467" s="16">
        <v>46168.845937406397</v>
      </c>
    </row>
    <row r="468" spans="1:14" hidden="1" x14ac:dyDescent="0.3">
      <c r="A468" t="s">
        <v>3791</v>
      </c>
      <c r="B468" t="s">
        <v>3789</v>
      </c>
      <c r="C468">
        <v>2021</v>
      </c>
      <c r="D468">
        <v>10</v>
      </c>
      <c r="E468" s="35">
        <v>15676.714072557001</v>
      </c>
      <c r="F468" s="17">
        <v>18008.664515851498</v>
      </c>
      <c r="G468" s="17">
        <v>3437.7893088532101</v>
      </c>
      <c r="H468" s="17">
        <v>75.615088337077097</v>
      </c>
      <c r="I468" s="16">
        <v>37198.782985598802</v>
      </c>
      <c r="J468" s="35">
        <v>15676.714072557001</v>
      </c>
      <c r="K468" s="17">
        <v>18617.2322256353</v>
      </c>
      <c r="L468" s="17">
        <v>3558.8675484441801</v>
      </c>
      <c r="M468" s="17">
        <v>93.274713224683595</v>
      </c>
      <c r="N468" s="16">
        <v>37946.088559861302</v>
      </c>
    </row>
    <row r="469" spans="1:14" hidden="1" x14ac:dyDescent="0.3">
      <c r="A469" t="s">
        <v>3791</v>
      </c>
      <c r="B469" t="s">
        <v>3789</v>
      </c>
      <c r="C469">
        <v>2021</v>
      </c>
      <c r="D469">
        <v>11</v>
      </c>
      <c r="E469" s="35">
        <v>13589.7642470709</v>
      </c>
      <c r="F469" s="17">
        <v>14868.775509281601</v>
      </c>
      <c r="G469" s="17">
        <v>3143.87432288524</v>
      </c>
      <c r="H469" s="17">
        <v>75.816962776647102</v>
      </c>
      <c r="I469" s="16">
        <v>31678.231042014399</v>
      </c>
      <c r="J469" s="35">
        <v>13917.622387745099</v>
      </c>
      <c r="K469" s="17">
        <v>14868.775509281601</v>
      </c>
      <c r="L469" s="17">
        <v>3143.87432288524</v>
      </c>
      <c r="M469" s="17">
        <v>117.52597742173</v>
      </c>
      <c r="N469" s="16">
        <v>32047.798197333701</v>
      </c>
    </row>
    <row r="470" spans="1:14" hidden="1" x14ac:dyDescent="0.3">
      <c r="A470" t="s">
        <v>3791</v>
      </c>
      <c r="B470" t="s">
        <v>3789</v>
      </c>
      <c r="C470">
        <v>2021</v>
      </c>
      <c r="D470">
        <v>12</v>
      </c>
      <c r="E470" s="35">
        <v>14874.2135626821</v>
      </c>
      <c r="F470" s="17">
        <v>14684.540177893599</v>
      </c>
      <c r="G470" s="17">
        <v>3182.4447108191698</v>
      </c>
      <c r="H470" s="17">
        <v>97.601847951120007</v>
      </c>
      <c r="I470" s="16">
        <v>32838.800299346003</v>
      </c>
      <c r="J470" s="35">
        <v>14874.2135626821</v>
      </c>
      <c r="K470" s="17">
        <v>14684.540177893599</v>
      </c>
      <c r="L470" s="17">
        <v>3182.4447108191698</v>
      </c>
      <c r="M470" s="17">
        <v>142.25120769428801</v>
      </c>
      <c r="N470" s="16">
        <v>32883.449659089201</v>
      </c>
    </row>
    <row r="471" spans="1:14" hidden="1" x14ac:dyDescent="0.3">
      <c r="A471" t="s">
        <v>3791</v>
      </c>
      <c r="B471" t="s">
        <v>3789</v>
      </c>
      <c r="C471">
        <v>2022</v>
      </c>
      <c r="D471">
        <v>1</v>
      </c>
      <c r="E471" s="35">
        <v>14513.5669179413</v>
      </c>
      <c r="F471" s="17">
        <v>14165.115721153799</v>
      </c>
      <c r="G471" s="17">
        <v>3113.7356971435001</v>
      </c>
      <c r="H471" s="17">
        <v>91.163187729554195</v>
      </c>
      <c r="I471" s="16">
        <v>31883.581523968202</v>
      </c>
      <c r="J471" s="35">
        <v>14513.5669179413</v>
      </c>
      <c r="K471" s="17">
        <v>14165.115721153799</v>
      </c>
      <c r="L471" s="17">
        <v>3142.2420670350498</v>
      </c>
      <c r="M471" s="17">
        <v>137.22566458563401</v>
      </c>
      <c r="N471" s="16">
        <v>31958.150370715801</v>
      </c>
    </row>
    <row r="472" spans="1:14" hidden="1" x14ac:dyDescent="0.3">
      <c r="A472" t="s">
        <v>3791</v>
      </c>
      <c r="B472" t="s">
        <v>3789</v>
      </c>
      <c r="C472">
        <v>2022</v>
      </c>
      <c r="D472">
        <v>2</v>
      </c>
      <c r="E472" s="35">
        <v>14133.9491902191</v>
      </c>
      <c r="F472" s="17">
        <v>13737.372660667799</v>
      </c>
      <c r="G472" s="17">
        <v>3096.0916375586198</v>
      </c>
      <c r="H472" s="17">
        <v>93.348697778556499</v>
      </c>
      <c r="I472" s="16">
        <v>31060.762186224001</v>
      </c>
      <c r="J472" s="35">
        <v>14133.9491902191</v>
      </c>
      <c r="K472" s="17">
        <v>14054.3997948831</v>
      </c>
      <c r="L472" s="17">
        <v>3122.5828999021301</v>
      </c>
      <c r="M472" s="17">
        <v>125.42917661029701</v>
      </c>
      <c r="N472" s="16">
        <v>31436.361061614702</v>
      </c>
    </row>
    <row r="473" spans="1:14" hidden="1" x14ac:dyDescent="0.3">
      <c r="A473" t="s">
        <v>3791</v>
      </c>
      <c r="B473" t="s">
        <v>3789</v>
      </c>
      <c r="C473">
        <v>2022</v>
      </c>
      <c r="D473">
        <v>3</v>
      </c>
      <c r="E473" s="35">
        <v>13402.8122830578</v>
      </c>
      <c r="F473" s="17">
        <v>13725.9742102983</v>
      </c>
      <c r="G473" s="17">
        <v>2877.03871962003</v>
      </c>
      <c r="H473" s="17">
        <v>73.714215932700895</v>
      </c>
      <c r="I473" s="16">
        <v>30079.5394289088</v>
      </c>
      <c r="J473" s="35">
        <v>13600.4765667827</v>
      </c>
      <c r="K473" s="17">
        <v>14025.4781533034</v>
      </c>
      <c r="L473" s="17">
        <v>3023.3143673260402</v>
      </c>
      <c r="M473" s="17">
        <v>109.682971678931</v>
      </c>
      <c r="N473" s="16">
        <v>30758.952059091102</v>
      </c>
    </row>
    <row r="474" spans="1:14" hidden="1" x14ac:dyDescent="0.3">
      <c r="A474" t="s">
        <v>3791</v>
      </c>
      <c r="B474" t="s">
        <v>3789</v>
      </c>
      <c r="C474">
        <v>2022</v>
      </c>
      <c r="D474">
        <v>4</v>
      </c>
      <c r="E474" s="35">
        <v>14363.016613346501</v>
      </c>
      <c r="F474" s="17">
        <v>15399.110877829</v>
      </c>
      <c r="G474" s="17">
        <v>2978.5723130394899</v>
      </c>
      <c r="H474" s="17">
        <v>71.888568984136697</v>
      </c>
      <c r="I474" s="16">
        <v>32812.588373199098</v>
      </c>
      <c r="J474" s="35">
        <v>14363.016613346501</v>
      </c>
      <c r="K474" s="17">
        <v>15399.110877829</v>
      </c>
      <c r="L474" s="17">
        <v>2978.5723130394899</v>
      </c>
      <c r="M474" s="17">
        <v>81.043135173330896</v>
      </c>
      <c r="N474" s="16">
        <v>32821.742939388299</v>
      </c>
    </row>
    <row r="475" spans="1:14" hidden="1" x14ac:dyDescent="0.3">
      <c r="A475" t="s">
        <v>3791</v>
      </c>
      <c r="B475" t="s">
        <v>3789</v>
      </c>
      <c r="C475">
        <v>2022</v>
      </c>
      <c r="D475">
        <v>5</v>
      </c>
      <c r="E475" s="35">
        <v>16559.346371238</v>
      </c>
      <c r="F475" s="17">
        <v>16808.261922787198</v>
      </c>
      <c r="G475" s="17">
        <v>3074.0783701792998</v>
      </c>
      <c r="H475" s="17">
        <v>111.03465259277201</v>
      </c>
      <c r="I475" s="16">
        <v>36552.7213167972</v>
      </c>
      <c r="J475" s="35">
        <v>16802.465699008</v>
      </c>
      <c r="K475" s="17">
        <v>16808.261922787198</v>
      </c>
      <c r="L475" s="17">
        <v>3176.75361057396</v>
      </c>
      <c r="M475" s="17">
        <v>111.789487388813</v>
      </c>
      <c r="N475" s="16">
        <v>36899.2707197579</v>
      </c>
    </row>
    <row r="476" spans="1:14" hidden="1" x14ac:dyDescent="0.3">
      <c r="A476" t="s">
        <v>3791</v>
      </c>
      <c r="B476" t="s">
        <v>3789</v>
      </c>
      <c r="C476">
        <v>2022</v>
      </c>
      <c r="D476">
        <v>6</v>
      </c>
      <c r="E476" s="35">
        <v>19024.194184664098</v>
      </c>
      <c r="F476" s="17">
        <v>18922.4777079337</v>
      </c>
      <c r="G476" s="17">
        <v>3125.0598421904601</v>
      </c>
      <c r="H476" s="17">
        <v>131.30108915159201</v>
      </c>
      <c r="I476" s="16">
        <v>41203.032823939902</v>
      </c>
      <c r="J476" s="35">
        <v>19362.647785593199</v>
      </c>
      <c r="K476" s="17">
        <v>18922.4777079337</v>
      </c>
      <c r="L476" s="17">
        <v>3257.4435217718601</v>
      </c>
      <c r="M476" s="17">
        <v>156.49150618226</v>
      </c>
      <c r="N476" s="16">
        <v>41699.060521480998</v>
      </c>
    </row>
    <row r="477" spans="1:14" hidden="1" x14ac:dyDescent="0.3">
      <c r="A477" t="s">
        <v>3791</v>
      </c>
      <c r="B477" t="s">
        <v>3789</v>
      </c>
      <c r="C477">
        <v>2022</v>
      </c>
      <c r="D477">
        <v>7</v>
      </c>
      <c r="E477" s="35">
        <v>19919.347650780801</v>
      </c>
      <c r="F477" s="17">
        <v>20648.080699120601</v>
      </c>
      <c r="G477" s="17">
        <v>3419.9479506917701</v>
      </c>
      <c r="H477" s="17">
        <v>148.46041503833601</v>
      </c>
      <c r="I477" s="16">
        <v>44135.8367156315</v>
      </c>
      <c r="J477" s="35">
        <v>19919.347650780801</v>
      </c>
      <c r="K477" s="17">
        <v>20793.435793785298</v>
      </c>
      <c r="L477" s="17">
        <v>3460.06401342053</v>
      </c>
      <c r="M477" s="17">
        <v>153.31417831985499</v>
      </c>
      <c r="N477" s="16">
        <v>44326.161636306497</v>
      </c>
    </row>
    <row r="478" spans="1:14" hidden="1" x14ac:dyDescent="0.3">
      <c r="A478" t="s">
        <v>3791</v>
      </c>
      <c r="B478" t="s">
        <v>3789</v>
      </c>
      <c r="C478">
        <v>2022</v>
      </c>
      <c r="D478">
        <v>8</v>
      </c>
      <c r="E478" s="35">
        <v>19457.463830050099</v>
      </c>
      <c r="F478" s="17">
        <v>20955.240548965699</v>
      </c>
      <c r="G478" s="17">
        <v>3825.4544613193102</v>
      </c>
      <c r="H478" s="17">
        <v>131.792609483897</v>
      </c>
      <c r="I478" s="16">
        <v>44369.951449818996</v>
      </c>
      <c r="J478" s="35">
        <v>19457.463830050099</v>
      </c>
      <c r="K478" s="17">
        <v>22317.5963569628</v>
      </c>
      <c r="L478" s="17">
        <v>3859.5208328796002</v>
      </c>
      <c r="M478" s="17">
        <v>144.25616076736401</v>
      </c>
      <c r="N478" s="16">
        <v>45778.837180659903</v>
      </c>
    </row>
    <row r="479" spans="1:14" hidden="1" x14ac:dyDescent="0.3">
      <c r="A479" t="s">
        <v>3791</v>
      </c>
      <c r="B479" t="s">
        <v>3789</v>
      </c>
      <c r="C479">
        <v>2022</v>
      </c>
      <c r="D479">
        <v>9</v>
      </c>
      <c r="E479" s="35">
        <v>18788.327925663401</v>
      </c>
      <c r="F479" s="17">
        <v>22227.348736858799</v>
      </c>
      <c r="G479" s="17">
        <v>4008.4405652423302</v>
      </c>
      <c r="H479" s="17">
        <v>124.05994139887299</v>
      </c>
      <c r="I479" s="16">
        <v>45148.1771691635</v>
      </c>
      <c r="J479" s="35">
        <v>18788.327925663401</v>
      </c>
      <c r="K479" s="17">
        <v>22952.9125479418</v>
      </c>
      <c r="L479" s="17">
        <v>4184.53752842216</v>
      </c>
      <c r="M479" s="17">
        <v>132.995078868288</v>
      </c>
      <c r="N479" s="16">
        <v>46058.773080895699</v>
      </c>
    </row>
    <row r="480" spans="1:14" hidden="1" x14ac:dyDescent="0.3">
      <c r="A480" t="s">
        <v>3791</v>
      </c>
      <c r="B480" t="s">
        <v>3789</v>
      </c>
      <c r="C480">
        <v>2022</v>
      </c>
      <c r="D480">
        <v>10</v>
      </c>
      <c r="E480" s="35">
        <v>15798.514639840099</v>
      </c>
      <c r="F480" s="17">
        <v>18055.163545057399</v>
      </c>
      <c r="G480" s="17">
        <v>3465.1259433067999</v>
      </c>
      <c r="H480" s="17">
        <v>77.093418217302698</v>
      </c>
      <c r="I480" s="16">
        <v>37395.897546421598</v>
      </c>
      <c r="J480" s="35">
        <v>15798.514639840099</v>
      </c>
      <c r="K480" s="17">
        <v>18564.6980791407</v>
      </c>
      <c r="L480" s="17">
        <v>3574.3415366849599</v>
      </c>
      <c r="M480" s="17">
        <v>95.042687495253006</v>
      </c>
      <c r="N480" s="16">
        <v>38032.596943161101</v>
      </c>
    </row>
    <row r="481" spans="1:14" hidden="1" x14ac:dyDescent="0.3">
      <c r="A481" t="s">
        <v>3791</v>
      </c>
      <c r="B481" t="s">
        <v>3789</v>
      </c>
      <c r="C481">
        <v>2022</v>
      </c>
      <c r="D481">
        <v>11</v>
      </c>
      <c r="E481" s="35">
        <v>13673.9363688171</v>
      </c>
      <c r="F481" s="17">
        <v>14895.654028020899</v>
      </c>
      <c r="G481" s="17">
        <v>3174.04161700037</v>
      </c>
      <c r="H481" s="17">
        <v>77.295292639499706</v>
      </c>
      <c r="I481" s="16">
        <v>31820.927306477799</v>
      </c>
      <c r="J481" s="35">
        <v>14026.7724949286</v>
      </c>
      <c r="K481" s="17">
        <v>14895.654028020899</v>
      </c>
      <c r="L481" s="17">
        <v>3174.04161700037</v>
      </c>
      <c r="M481" s="17">
        <v>119.96979006218599</v>
      </c>
      <c r="N481" s="16">
        <v>32216.437930012002</v>
      </c>
    </row>
    <row r="482" spans="1:14" hidden="1" x14ac:dyDescent="0.3">
      <c r="A482" t="s">
        <v>3791</v>
      </c>
      <c r="B482" t="s">
        <v>3789</v>
      </c>
      <c r="C482">
        <v>2022</v>
      </c>
      <c r="D482">
        <v>12</v>
      </c>
      <c r="E482" s="35">
        <v>14970.891167632901</v>
      </c>
      <c r="F482" s="17">
        <v>14718.271446329099</v>
      </c>
      <c r="G482" s="17">
        <v>3215.4394554068499</v>
      </c>
      <c r="H482" s="17">
        <v>99.317158956554593</v>
      </c>
      <c r="I482" s="16">
        <v>33003.919228325401</v>
      </c>
      <c r="J482" s="35">
        <v>14970.891167632901</v>
      </c>
      <c r="K482" s="17">
        <v>14718.271446329099</v>
      </c>
      <c r="L482" s="17">
        <v>3215.4394554068499</v>
      </c>
      <c r="M482" s="17">
        <v>145.098767051317</v>
      </c>
      <c r="N482" s="16">
        <v>33049.700836420197</v>
      </c>
    </row>
    <row r="483" spans="1:14" hidden="1" x14ac:dyDescent="0.3">
      <c r="A483" t="s">
        <v>3791</v>
      </c>
      <c r="B483" t="s">
        <v>3789</v>
      </c>
      <c r="C483">
        <v>2023</v>
      </c>
      <c r="D483">
        <v>1</v>
      </c>
      <c r="E483" s="35">
        <v>14611.446022780299</v>
      </c>
      <c r="F483" s="17">
        <v>14264.797720427299</v>
      </c>
      <c r="G483" s="17">
        <v>3150.0809550234599</v>
      </c>
      <c r="H483" s="17">
        <v>92.563221206175101</v>
      </c>
      <c r="I483" s="16">
        <v>32118.887919437198</v>
      </c>
      <c r="J483" s="35">
        <v>14611.446022780299</v>
      </c>
      <c r="K483" s="17">
        <v>14264.797720427299</v>
      </c>
      <c r="L483" s="17">
        <v>3178.4526346815101</v>
      </c>
      <c r="M483" s="17">
        <v>138.915324870326</v>
      </c>
      <c r="N483" s="16">
        <v>32193.611702759401</v>
      </c>
    </row>
    <row r="484" spans="1:14" hidden="1" x14ac:dyDescent="0.3">
      <c r="A484" t="s">
        <v>3791</v>
      </c>
      <c r="B484" t="s">
        <v>3789</v>
      </c>
      <c r="C484">
        <v>2023</v>
      </c>
      <c r="D484">
        <v>2</v>
      </c>
      <c r="E484" s="35">
        <v>14233.365515395701</v>
      </c>
      <c r="F484" s="17">
        <v>13837.565368064001</v>
      </c>
      <c r="G484" s="17">
        <v>3134.1626988139801</v>
      </c>
      <c r="H484" s="17">
        <v>94.801393225557504</v>
      </c>
      <c r="I484" s="16">
        <v>31299.894975499199</v>
      </c>
      <c r="J484" s="35">
        <v>14233.365515395701</v>
      </c>
      <c r="K484" s="17">
        <v>14164.596461097901</v>
      </c>
      <c r="L484" s="17">
        <v>3162.1871041794998</v>
      </c>
      <c r="M484" s="17">
        <v>127.250498934015</v>
      </c>
      <c r="N484" s="16">
        <v>31687.399579607201</v>
      </c>
    </row>
    <row r="485" spans="1:14" hidden="1" x14ac:dyDescent="0.3">
      <c r="A485" t="s">
        <v>3791</v>
      </c>
      <c r="B485" t="s">
        <v>3789</v>
      </c>
      <c r="C485">
        <v>2023</v>
      </c>
      <c r="D485">
        <v>3</v>
      </c>
      <c r="E485" s="35">
        <v>13553.2327796722</v>
      </c>
      <c r="F485" s="17">
        <v>13856.783371294399</v>
      </c>
      <c r="G485" s="17">
        <v>2921.3872776817798</v>
      </c>
      <c r="H485" s="17">
        <v>74.877273680467198</v>
      </c>
      <c r="I485" s="16">
        <v>30406.280702328801</v>
      </c>
      <c r="J485" s="35">
        <v>13701.6804059636</v>
      </c>
      <c r="K485" s="17">
        <v>14143.0444876645</v>
      </c>
      <c r="L485" s="17">
        <v>3057.8777116321799</v>
      </c>
      <c r="M485" s="17">
        <v>111.346311878639</v>
      </c>
      <c r="N485" s="16">
        <v>31013.9489171389</v>
      </c>
    </row>
    <row r="486" spans="1:14" hidden="1" x14ac:dyDescent="0.3">
      <c r="A486" t="s">
        <v>3791</v>
      </c>
      <c r="B486" t="s">
        <v>3789</v>
      </c>
      <c r="C486">
        <v>2023</v>
      </c>
      <c r="D486">
        <v>4</v>
      </c>
      <c r="E486" s="35">
        <v>14493.2511949445</v>
      </c>
      <c r="F486" s="17">
        <v>15561.009671239701</v>
      </c>
      <c r="G486" s="17">
        <v>3020.4841046847</v>
      </c>
      <c r="H486" s="17">
        <v>72.972633177698597</v>
      </c>
      <c r="I486" s="16">
        <v>33147.7176040466</v>
      </c>
      <c r="J486" s="35">
        <v>14493.2511949445</v>
      </c>
      <c r="K486" s="17">
        <v>15561.009671239701</v>
      </c>
      <c r="L486" s="17">
        <v>3020.4841046847</v>
      </c>
      <c r="M486" s="17">
        <v>82.346624223582495</v>
      </c>
      <c r="N486" s="16">
        <v>33157.091595092403</v>
      </c>
    </row>
    <row r="487" spans="1:14" hidden="1" x14ac:dyDescent="0.3">
      <c r="A487" t="s">
        <v>3791</v>
      </c>
      <c r="B487" t="s">
        <v>3789</v>
      </c>
      <c r="C487">
        <v>2023</v>
      </c>
      <c r="D487">
        <v>5</v>
      </c>
      <c r="E487" s="35">
        <v>16868.457404639299</v>
      </c>
      <c r="F487" s="17">
        <v>16665.340831352401</v>
      </c>
      <c r="G487" s="17">
        <v>3163.0676865249702</v>
      </c>
      <c r="H487" s="17">
        <v>109.73131716661401</v>
      </c>
      <c r="I487" s="16">
        <v>36806.597239683302</v>
      </c>
      <c r="J487" s="35">
        <v>16868.457404639299</v>
      </c>
      <c r="K487" s="17">
        <v>16903.448919214999</v>
      </c>
      <c r="L487" s="17">
        <v>3223.2076658851202</v>
      </c>
      <c r="M487" s="17">
        <v>113.452826720411</v>
      </c>
      <c r="N487" s="16">
        <v>37108.566816459803</v>
      </c>
    </row>
    <row r="488" spans="1:14" hidden="1" x14ac:dyDescent="0.3">
      <c r="A488" t="s">
        <v>3791</v>
      </c>
      <c r="B488" t="s">
        <v>3789</v>
      </c>
      <c r="C488">
        <v>2023</v>
      </c>
      <c r="D488">
        <v>6</v>
      </c>
      <c r="E488" s="35">
        <v>19216.858752011802</v>
      </c>
      <c r="F488" s="17">
        <v>18692.7019463098</v>
      </c>
      <c r="G488" s="17">
        <v>3211.3351920210998</v>
      </c>
      <c r="H488" s="17">
        <v>129.28679661439401</v>
      </c>
      <c r="I488" s="16">
        <v>41250.182686957101</v>
      </c>
      <c r="J488" s="35">
        <v>19344.258539548799</v>
      </c>
      <c r="K488" s="17">
        <v>18996.299581471201</v>
      </c>
      <c r="L488" s="17">
        <v>3287.0015113282602</v>
      </c>
      <c r="M488" s="17">
        <v>158.89210728646</v>
      </c>
      <c r="N488" s="16">
        <v>41786.4517396347</v>
      </c>
    </row>
    <row r="489" spans="1:14" hidden="1" x14ac:dyDescent="0.3">
      <c r="A489" t="s">
        <v>3791</v>
      </c>
      <c r="B489" t="s">
        <v>3789</v>
      </c>
      <c r="C489">
        <v>2023</v>
      </c>
      <c r="D489">
        <v>7</v>
      </c>
      <c r="E489" s="35">
        <v>19831.376150779801</v>
      </c>
      <c r="F489" s="17">
        <v>20710.492652454701</v>
      </c>
      <c r="G489" s="17">
        <v>3419.9916707536499</v>
      </c>
      <c r="H489" s="17">
        <v>149.47423051470599</v>
      </c>
      <c r="I489" s="16">
        <v>44111.334704502799</v>
      </c>
      <c r="J489" s="35">
        <v>19831.376150779801</v>
      </c>
      <c r="K489" s="17">
        <v>20757.2646981695</v>
      </c>
      <c r="L489" s="17">
        <v>3484.34828347644</v>
      </c>
      <c r="M489" s="17">
        <v>154.18755747316999</v>
      </c>
      <c r="N489" s="16">
        <v>44227.176689898901</v>
      </c>
    </row>
    <row r="490" spans="1:14" hidden="1" x14ac:dyDescent="0.3">
      <c r="A490" t="s">
        <v>3791</v>
      </c>
      <c r="B490" t="s">
        <v>3789</v>
      </c>
      <c r="C490">
        <v>2023</v>
      </c>
      <c r="D490">
        <v>8</v>
      </c>
      <c r="E490" s="35">
        <v>19394.246461641698</v>
      </c>
      <c r="F490" s="17">
        <v>21038.080608094599</v>
      </c>
      <c r="G490" s="17">
        <v>3834.0670397751201</v>
      </c>
      <c r="H490" s="17">
        <v>133.64026062072301</v>
      </c>
      <c r="I490" s="16">
        <v>44400.034370132198</v>
      </c>
      <c r="J490" s="35">
        <v>19394.246461641698</v>
      </c>
      <c r="K490" s="17">
        <v>22239.627618396898</v>
      </c>
      <c r="L490" s="17">
        <v>3880.4428444403202</v>
      </c>
      <c r="M490" s="17">
        <v>145.57717805742899</v>
      </c>
      <c r="N490" s="16">
        <v>45659.894102536397</v>
      </c>
    </row>
    <row r="491" spans="1:14" hidden="1" x14ac:dyDescent="0.3">
      <c r="A491" t="s">
        <v>3791</v>
      </c>
      <c r="B491" t="s">
        <v>3789</v>
      </c>
      <c r="C491">
        <v>2023</v>
      </c>
      <c r="D491">
        <v>9</v>
      </c>
      <c r="E491" s="35">
        <v>18743.1410433411</v>
      </c>
      <c r="F491" s="17">
        <v>22350.460059986101</v>
      </c>
      <c r="G491" s="17">
        <v>4022.5644345513301</v>
      </c>
      <c r="H491" s="17">
        <v>125.91637286756</v>
      </c>
      <c r="I491" s="16">
        <v>45242.081910746099</v>
      </c>
      <c r="J491" s="35">
        <v>18743.1410433411</v>
      </c>
      <c r="K491" s="17">
        <v>22892.573862850601</v>
      </c>
      <c r="L491" s="17">
        <v>4206.1868125179099</v>
      </c>
      <c r="M491" s="17">
        <v>134.71107233195599</v>
      </c>
      <c r="N491" s="16">
        <v>45976.612791041603</v>
      </c>
    </row>
    <row r="492" spans="1:14" hidden="1" x14ac:dyDescent="0.3">
      <c r="A492" t="s">
        <v>3791</v>
      </c>
      <c r="B492" t="s">
        <v>3789</v>
      </c>
      <c r="C492">
        <v>2023</v>
      </c>
      <c r="D492">
        <v>10</v>
      </c>
      <c r="E492" s="35">
        <v>15899.721481034199</v>
      </c>
      <c r="F492" s="17">
        <v>18235.090045032899</v>
      </c>
      <c r="G492" s="17">
        <v>3492.4704624097199</v>
      </c>
      <c r="H492" s="17">
        <v>78.3091374435202</v>
      </c>
      <c r="I492" s="16">
        <v>37705.591125920299</v>
      </c>
      <c r="J492" s="35">
        <v>15899.721481034199</v>
      </c>
      <c r="K492" s="17">
        <v>18664.897796701302</v>
      </c>
      <c r="L492" s="17">
        <v>3600.0374043373999</v>
      </c>
      <c r="M492" s="17">
        <v>96.486605098974806</v>
      </c>
      <c r="N492" s="16">
        <v>38261.143287171901</v>
      </c>
    </row>
    <row r="493" spans="1:14" hidden="1" x14ac:dyDescent="0.3">
      <c r="A493" t="s">
        <v>3791</v>
      </c>
      <c r="B493" t="s">
        <v>3789</v>
      </c>
      <c r="C493">
        <v>2023</v>
      </c>
      <c r="D493">
        <v>11</v>
      </c>
      <c r="E493" s="35">
        <v>13750.362388149801</v>
      </c>
      <c r="F493" s="17">
        <v>15028.638064250001</v>
      </c>
      <c r="G493" s="17">
        <v>3208.07206001131</v>
      </c>
      <c r="H493" s="17">
        <v>78.519788927697306</v>
      </c>
      <c r="I493" s="16">
        <v>32065.592301338798</v>
      </c>
      <c r="J493" s="35">
        <v>14119.574621567501</v>
      </c>
      <c r="K493" s="17">
        <v>15028.638064250001</v>
      </c>
      <c r="L493" s="17">
        <v>3208.07206001131</v>
      </c>
      <c r="M493" s="17">
        <v>121.720897474365</v>
      </c>
      <c r="N493" s="16">
        <v>32478.0056433032</v>
      </c>
    </row>
    <row r="494" spans="1:14" hidden="1" x14ac:dyDescent="0.3">
      <c r="A494" t="s">
        <v>3791</v>
      </c>
      <c r="B494" t="s">
        <v>3789</v>
      </c>
      <c r="C494">
        <v>2023</v>
      </c>
      <c r="D494">
        <v>12</v>
      </c>
      <c r="E494" s="35">
        <v>15067.4469004125</v>
      </c>
      <c r="F494" s="17">
        <v>14850.27357635</v>
      </c>
      <c r="G494" s="17">
        <v>3252.96991440894</v>
      </c>
      <c r="H494" s="17">
        <v>100.954171992566</v>
      </c>
      <c r="I494" s="16">
        <v>33271.644563164002</v>
      </c>
      <c r="J494" s="35">
        <v>15067.4469004125</v>
      </c>
      <c r="K494" s="17">
        <v>14850.27357635</v>
      </c>
      <c r="L494" s="17">
        <v>3252.96991440894</v>
      </c>
      <c r="M494" s="17">
        <v>146.67432120418499</v>
      </c>
      <c r="N494" s="16">
        <v>33317.364712375602</v>
      </c>
    </row>
    <row r="495" spans="1:14" hidden="1" x14ac:dyDescent="0.3">
      <c r="A495" t="s">
        <v>3791</v>
      </c>
      <c r="B495" t="s">
        <v>3789</v>
      </c>
      <c r="C495">
        <v>2024</v>
      </c>
      <c r="D495">
        <v>1</v>
      </c>
      <c r="E495" s="35">
        <v>14711.9544783778</v>
      </c>
      <c r="F495" s="17">
        <v>14324.672614798899</v>
      </c>
      <c r="G495" s="17">
        <v>3177.4677706562802</v>
      </c>
      <c r="H495" s="17">
        <v>93.911120217123397</v>
      </c>
      <c r="I495" s="16">
        <v>32308.0059840502</v>
      </c>
      <c r="J495" s="35">
        <v>14711.9544783778</v>
      </c>
      <c r="K495" s="17">
        <v>14324.672614798899</v>
      </c>
      <c r="L495" s="17">
        <v>3206.8590597377702</v>
      </c>
      <c r="M495" s="17">
        <v>141.43060334159401</v>
      </c>
      <c r="N495" s="16">
        <v>32384.916756256102</v>
      </c>
    </row>
    <row r="496" spans="1:14" hidden="1" x14ac:dyDescent="0.3">
      <c r="A496" t="s">
        <v>3791</v>
      </c>
      <c r="B496" t="s">
        <v>3789</v>
      </c>
      <c r="C496">
        <v>2024</v>
      </c>
      <c r="D496">
        <v>2</v>
      </c>
      <c r="E496" s="35">
        <v>14342.6801330821</v>
      </c>
      <c r="F496" s="17">
        <v>13906.999637421301</v>
      </c>
      <c r="G496" s="17">
        <v>3164.1355744872099</v>
      </c>
      <c r="H496" s="17">
        <v>96.219510328267802</v>
      </c>
      <c r="I496" s="16">
        <v>31510.0348553189</v>
      </c>
      <c r="J496" s="35">
        <v>14342.6801330821</v>
      </c>
      <c r="K496" s="17">
        <v>14233.9887801206</v>
      </c>
      <c r="L496" s="17">
        <v>3191.5890671152301</v>
      </c>
      <c r="M496" s="17">
        <v>129.41468675544701</v>
      </c>
      <c r="N496" s="16">
        <v>31897.672667073399</v>
      </c>
    </row>
    <row r="497" spans="1:14" hidden="1" x14ac:dyDescent="0.3">
      <c r="A497" t="s">
        <v>3791</v>
      </c>
      <c r="B497" t="s">
        <v>3789</v>
      </c>
      <c r="C497">
        <v>2024</v>
      </c>
      <c r="D497">
        <v>3</v>
      </c>
      <c r="E497" s="35">
        <v>13696.0207152311</v>
      </c>
      <c r="F497" s="17">
        <v>13940.8446272541</v>
      </c>
      <c r="G497" s="17">
        <v>2953.9252036779799</v>
      </c>
      <c r="H497" s="17">
        <v>76.005736845509205</v>
      </c>
      <c r="I497" s="16">
        <v>30666.7962830086</v>
      </c>
      <c r="J497" s="35">
        <v>13831.330322649401</v>
      </c>
      <c r="K497" s="17">
        <v>14226.1200337219</v>
      </c>
      <c r="L497" s="17">
        <v>3088.5877307497499</v>
      </c>
      <c r="M497" s="17">
        <v>113.203293085167</v>
      </c>
      <c r="N497" s="16">
        <v>31259.2413802062</v>
      </c>
    </row>
    <row r="498" spans="1:14" hidden="1" x14ac:dyDescent="0.3">
      <c r="A498" t="s">
        <v>3791</v>
      </c>
      <c r="B498" t="s">
        <v>3789</v>
      </c>
      <c r="C498">
        <v>2024</v>
      </c>
      <c r="D498">
        <v>4</v>
      </c>
      <c r="E498" s="35">
        <v>14628.884008765201</v>
      </c>
      <c r="F498" s="17">
        <v>15660.101258418599</v>
      </c>
      <c r="G498" s="17">
        <v>3056.8341267065198</v>
      </c>
      <c r="H498" s="17">
        <v>74.092318426385802</v>
      </c>
      <c r="I498" s="16">
        <v>33419.911712316702</v>
      </c>
      <c r="J498" s="35">
        <v>14628.884008765201</v>
      </c>
      <c r="K498" s="17">
        <v>15660.101258418599</v>
      </c>
      <c r="L498" s="17">
        <v>3056.8341267065198</v>
      </c>
      <c r="M498" s="17">
        <v>83.597970481022102</v>
      </c>
      <c r="N498" s="16">
        <v>33429.4173643713</v>
      </c>
    </row>
    <row r="499" spans="1:14" hidden="1" x14ac:dyDescent="0.3">
      <c r="A499" t="s">
        <v>3791</v>
      </c>
      <c r="B499" t="s">
        <v>3789</v>
      </c>
      <c r="C499">
        <v>2024</v>
      </c>
      <c r="D499">
        <v>5</v>
      </c>
      <c r="E499" s="35">
        <v>17028.744524412799</v>
      </c>
      <c r="F499" s="17">
        <v>16743.453270575301</v>
      </c>
      <c r="G499" s="17">
        <v>3195.88731177621</v>
      </c>
      <c r="H499" s="17">
        <v>111.491749086409</v>
      </c>
      <c r="I499" s="16">
        <v>37079.576855850799</v>
      </c>
      <c r="J499" s="35">
        <v>17028.744524412799</v>
      </c>
      <c r="K499" s="17">
        <v>16970.696669677302</v>
      </c>
      <c r="L499" s="17">
        <v>3261.32322242997</v>
      </c>
      <c r="M499" s="17">
        <v>115.301031627233</v>
      </c>
      <c r="N499" s="16">
        <v>37376.065448147398</v>
      </c>
    </row>
    <row r="500" spans="1:14" hidden="1" x14ac:dyDescent="0.3">
      <c r="A500" t="s">
        <v>3791</v>
      </c>
      <c r="B500" t="s">
        <v>3789</v>
      </c>
      <c r="C500">
        <v>2024</v>
      </c>
      <c r="D500">
        <v>6</v>
      </c>
      <c r="E500" s="35">
        <v>19211.457189523298</v>
      </c>
      <c r="F500" s="17">
        <v>18731.096639409501</v>
      </c>
      <c r="G500" s="17">
        <v>3222.1501141409199</v>
      </c>
      <c r="H500" s="17">
        <v>131.30177372843499</v>
      </c>
      <c r="I500" s="16">
        <v>41296.005716802203</v>
      </c>
      <c r="J500" s="35">
        <v>19346.1213138243</v>
      </c>
      <c r="K500" s="17">
        <v>18996.9665425403</v>
      </c>
      <c r="L500" s="17">
        <v>3302.5632573108201</v>
      </c>
      <c r="M500" s="17">
        <v>161.302068024601</v>
      </c>
      <c r="N500" s="16">
        <v>41806.953181700097</v>
      </c>
    </row>
    <row r="501" spans="1:14" hidden="1" x14ac:dyDescent="0.3">
      <c r="A501" t="s">
        <v>3791</v>
      </c>
      <c r="B501" t="s">
        <v>3789</v>
      </c>
      <c r="C501">
        <v>2024</v>
      </c>
      <c r="D501">
        <v>7</v>
      </c>
      <c r="E501" s="35">
        <v>19790.660064909101</v>
      </c>
      <c r="F501" s="17">
        <v>20786.567613008599</v>
      </c>
      <c r="G501" s="17">
        <v>3421.7541005539701</v>
      </c>
      <c r="H501" s="17">
        <v>153.02521678958499</v>
      </c>
      <c r="I501" s="16">
        <v>44152.006995261298</v>
      </c>
      <c r="J501" s="35">
        <v>19809.954699404301</v>
      </c>
      <c r="K501" s="17">
        <v>20786.567613008599</v>
      </c>
      <c r="L501" s="17">
        <v>3504.1647193744798</v>
      </c>
      <c r="M501" s="17">
        <v>158.01941440647201</v>
      </c>
      <c r="N501" s="16">
        <v>44258.706446193901</v>
      </c>
    </row>
    <row r="502" spans="1:14" hidden="1" x14ac:dyDescent="0.3">
      <c r="A502" t="s">
        <v>3791</v>
      </c>
      <c r="B502" t="s">
        <v>3789</v>
      </c>
      <c r="C502">
        <v>2024</v>
      </c>
      <c r="D502">
        <v>8</v>
      </c>
      <c r="E502" s="35">
        <v>19372.797650656899</v>
      </c>
      <c r="F502" s="17">
        <v>21094.667255446198</v>
      </c>
      <c r="G502" s="17">
        <v>3841.1748708554501</v>
      </c>
      <c r="H502" s="17">
        <v>135.69912523293499</v>
      </c>
      <c r="I502" s="16">
        <v>44444.338902191397</v>
      </c>
      <c r="J502" s="35">
        <v>19372.797650656899</v>
      </c>
      <c r="K502" s="17">
        <v>22098.740044824499</v>
      </c>
      <c r="L502" s="17">
        <v>3901.91068705212</v>
      </c>
      <c r="M502" s="17">
        <v>149.32126003330001</v>
      </c>
      <c r="N502" s="16">
        <v>45522.769642566796</v>
      </c>
    </row>
    <row r="503" spans="1:14" hidden="1" x14ac:dyDescent="0.3">
      <c r="A503" t="s">
        <v>3791</v>
      </c>
      <c r="B503" t="s">
        <v>3789</v>
      </c>
      <c r="C503">
        <v>2024</v>
      </c>
      <c r="D503">
        <v>9</v>
      </c>
      <c r="E503" s="35">
        <v>18703.107496828401</v>
      </c>
      <c r="F503" s="17">
        <v>22387.875804497999</v>
      </c>
      <c r="G503" s="17">
        <v>4135.4755192365401</v>
      </c>
      <c r="H503" s="17">
        <v>121.87511601220299</v>
      </c>
      <c r="I503" s="16">
        <v>45348.333936575102</v>
      </c>
      <c r="J503" s="35">
        <v>18703.107496828401</v>
      </c>
      <c r="K503" s="17">
        <v>22767.8205416618</v>
      </c>
      <c r="L503" s="17">
        <v>4223.53603090453</v>
      </c>
      <c r="M503" s="17">
        <v>136.84893171415101</v>
      </c>
      <c r="N503" s="16">
        <v>45831.313001108902</v>
      </c>
    </row>
    <row r="504" spans="1:14" hidden="1" x14ac:dyDescent="0.3">
      <c r="A504" t="s">
        <v>3791</v>
      </c>
      <c r="B504" t="s">
        <v>3789</v>
      </c>
      <c r="C504">
        <v>2024</v>
      </c>
      <c r="D504">
        <v>10</v>
      </c>
      <c r="E504" s="35">
        <v>16063.9955942919</v>
      </c>
      <c r="F504" s="17">
        <v>18328.4060127675</v>
      </c>
      <c r="G504" s="17">
        <v>3514.7061625784499</v>
      </c>
      <c r="H504" s="17">
        <v>79.4814877352932</v>
      </c>
      <c r="I504" s="16">
        <v>37986.589257373103</v>
      </c>
      <c r="J504" s="35">
        <v>16063.9955942919</v>
      </c>
      <c r="K504" s="17">
        <v>18678.964103148101</v>
      </c>
      <c r="L504" s="17">
        <v>3624.1691877999001</v>
      </c>
      <c r="M504" s="17">
        <v>97.834505691197705</v>
      </c>
      <c r="N504" s="16">
        <v>38464.963390931101</v>
      </c>
    </row>
    <row r="505" spans="1:14" hidden="1" x14ac:dyDescent="0.3">
      <c r="A505" t="s">
        <v>3791</v>
      </c>
      <c r="B505" t="s">
        <v>3789</v>
      </c>
      <c r="C505">
        <v>2024</v>
      </c>
      <c r="D505">
        <v>11</v>
      </c>
      <c r="E505" s="35">
        <v>13852.3614683655</v>
      </c>
      <c r="F505" s="17">
        <v>15085.3635954088</v>
      </c>
      <c r="G505" s="17">
        <v>3232.0130787283902</v>
      </c>
      <c r="H505" s="17">
        <v>79.692139304370997</v>
      </c>
      <c r="I505" s="16">
        <v>32249.430281806999</v>
      </c>
      <c r="J505" s="35">
        <v>14246.8582676305</v>
      </c>
      <c r="K505" s="17">
        <v>15085.3635954088</v>
      </c>
      <c r="L505" s="17">
        <v>3232.0130787283902</v>
      </c>
      <c r="M505" s="17">
        <v>123.84119732359601</v>
      </c>
      <c r="N505" s="16">
        <v>32688.076139091299</v>
      </c>
    </row>
    <row r="506" spans="1:14" hidden="1" x14ac:dyDescent="0.3">
      <c r="A506" t="s">
        <v>3791</v>
      </c>
      <c r="B506" t="s">
        <v>3789</v>
      </c>
      <c r="C506">
        <v>2024</v>
      </c>
      <c r="D506">
        <v>12</v>
      </c>
      <c r="E506" s="35">
        <v>15185.400179430701</v>
      </c>
      <c r="F506" s="17">
        <v>14911.429408541901</v>
      </c>
      <c r="G506" s="17">
        <v>3275.8078270309502</v>
      </c>
      <c r="H506" s="17">
        <v>102.47761735962099</v>
      </c>
      <c r="I506" s="16">
        <v>33475.115032363203</v>
      </c>
      <c r="J506" s="35">
        <v>15185.400179430701</v>
      </c>
      <c r="K506" s="17">
        <v>14911.429408541901</v>
      </c>
      <c r="L506" s="17">
        <v>3275.8078270309502</v>
      </c>
      <c r="M506" s="17">
        <v>150.28674639157299</v>
      </c>
      <c r="N506" s="16">
        <v>33522.924161395204</v>
      </c>
    </row>
    <row r="507" spans="1:14" hidden="1" x14ac:dyDescent="0.3">
      <c r="A507" t="s">
        <v>3791</v>
      </c>
      <c r="B507" t="s">
        <v>3789</v>
      </c>
      <c r="C507">
        <v>2025</v>
      </c>
      <c r="D507">
        <v>1</v>
      </c>
      <c r="E507" s="35">
        <v>14794.4105303775</v>
      </c>
      <c r="F507" s="17">
        <v>14385.317188068</v>
      </c>
      <c r="G507" s="17">
        <v>3199.2351530610399</v>
      </c>
      <c r="H507" s="17">
        <v>95.434698724376105</v>
      </c>
      <c r="I507" s="16">
        <v>32474.397570230802</v>
      </c>
      <c r="J507" s="35">
        <v>14794.4105303775</v>
      </c>
      <c r="K507" s="17">
        <v>14385.317188068</v>
      </c>
      <c r="L507" s="17">
        <v>3232.5255200460401</v>
      </c>
      <c r="M507" s="17">
        <v>143.36670514411099</v>
      </c>
      <c r="N507" s="16">
        <v>32555.6199436356</v>
      </c>
    </row>
    <row r="508" spans="1:14" hidden="1" x14ac:dyDescent="0.3">
      <c r="A508" t="s">
        <v>3791</v>
      </c>
      <c r="B508" t="s">
        <v>3789</v>
      </c>
      <c r="C508">
        <v>2025</v>
      </c>
      <c r="D508">
        <v>2</v>
      </c>
      <c r="E508" s="35">
        <v>14438.227594514599</v>
      </c>
      <c r="F508" s="17">
        <v>13971.0647182139</v>
      </c>
      <c r="G508" s="17">
        <v>3188.2178854868198</v>
      </c>
      <c r="H508" s="17">
        <v>97.760643002206194</v>
      </c>
      <c r="I508" s="16">
        <v>31695.2708412176</v>
      </c>
      <c r="J508" s="35">
        <v>14438.227594514599</v>
      </c>
      <c r="K508" s="17">
        <v>14300.6917710413</v>
      </c>
      <c r="L508" s="17">
        <v>3214.1293031386099</v>
      </c>
      <c r="M508" s="17">
        <v>131.28057204761299</v>
      </c>
      <c r="N508" s="16">
        <v>32084.329240742201</v>
      </c>
    </row>
    <row r="509" spans="1:14" hidden="1" x14ac:dyDescent="0.3">
      <c r="A509" t="s">
        <v>3791</v>
      </c>
      <c r="B509" t="s">
        <v>3789</v>
      </c>
      <c r="C509">
        <v>2025</v>
      </c>
      <c r="D509">
        <v>3</v>
      </c>
      <c r="E509" s="35">
        <v>13817.0764096967</v>
      </c>
      <c r="F509" s="17">
        <v>14022.443335525501</v>
      </c>
      <c r="G509" s="17">
        <v>2983.0518482981101</v>
      </c>
      <c r="H509" s="17">
        <v>77.301110505520398</v>
      </c>
      <c r="I509" s="16">
        <v>30899.872704025802</v>
      </c>
      <c r="J509" s="35">
        <v>13941.280704701399</v>
      </c>
      <c r="K509" s="17">
        <v>14293.173056231901</v>
      </c>
      <c r="L509" s="17">
        <v>3113.3430116245299</v>
      </c>
      <c r="M509" s="17">
        <v>114.876082027748</v>
      </c>
      <c r="N509" s="16">
        <v>31462.672854585599</v>
      </c>
    </row>
    <row r="510" spans="1:14" hidden="1" x14ac:dyDescent="0.3">
      <c r="A510" t="s">
        <v>3791</v>
      </c>
      <c r="B510" t="s">
        <v>3789</v>
      </c>
      <c r="C510">
        <v>2025</v>
      </c>
      <c r="D510">
        <v>4</v>
      </c>
      <c r="E510" s="35">
        <v>14736.1648925638</v>
      </c>
      <c r="F510" s="17">
        <v>15731.7586610293</v>
      </c>
      <c r="G510" s="17">
        <v>3082.6319087526899</v>
      </c>
      <c r="H510" s="17">
        <v>75.335029304637601</v>
      </c>
      <c r="I510" s="16">
        <v>33625.890491650403</v>
      </c>
      <c r="J510" s="35">
        <v>14736.1648925638</v>
      </c>
      <c r="K510" s="17">
        <v>15731.7586610293</v>
      </c>
      <c r="L510" s="17">
        <v>3082.6319087526899</v>
      </c>
      <c r="M510" s="17">
        <v>84.989892344686695</v>
      </c>
      <c r="N510" s="16">
        <v>33635.545354690403</v>
      </c>
    </row>
    <row r="511" spans="1:14" hidden="1" x14ac:dyDescent="0.3">
      <c r="A511" t="s">
        <v>3791</v>
      </c>
      <c r="B511" t="s">
        <v>3789</v>
      </c>
      <c r="C511">
        <v>2025</v>
      </c>
      <c r="D511">
        <v>5</v>
      </c>
      <c r="E511" s="35">
        <v>17105.756926897899</v>
      </c>
      <c r="F511" s="17">
        <v>16827.028642161298</v>
      </c>
      <c r="G511" s="17">
        <v>3225.0428147551302</v>
      </c>
      <c r="H511" s="17">
        <v>113.120652384102</v>
      </c>
      <c r="I511" s="16">
        <v>37270.949036198399</v>
      </c>
      <c r="J511" s="35">
        <v>17105.756926897899</v>
      </c>
      <c r="K511" s="17">
        <v>17049.724503251698</v>
      </c>
      <c r="L511" s="17">
        <v>3296.4050872642501</v>
      </c>
      <c r="M511" s="17">
        <v>117.087923378741</v>
      </c>
      <c r="N511" s="16">
        <v>37568.974440792503</v>
      </c>
    </row>
    <row r="512" spans="1:14" hidden="1" x14ac:dyDescent="0.3">
      <c r="A512" t="s">
        <v>3791</v>
      </c>
      <c r="B512" t="s">
        <v>3789</v>
      </c>
      <c r="C512">
        <v>2025</v>
      </c>
      <c r="D512">
        <v>6</v>
      </c>
      <c r="E512" s="35">
        <v>19259.724359831602</v>
      </c>
      <c r="F512" s="17">
        <v>18871.178399009499</v>
      </c>
      <c r="G512" s="17">
        <v>3235.33048056298</v>
      </c>
      <c r="H512" s="17">
        <v>133.25543039671399</v>
      </c>
      <c r="I512" s="16">
        <v>41499.488669800798</v>
      </c>
      <c r="J512" s="35">
        <v>19393.521809908401</v>
      </c>
      <c r="K512" s="17">
        <v>19064.081579944701</v>
      </c>
      <c r="L512" s="17">
        <v>3323.5158685649499</v>
      </c>
      <c r="M512" s="17">
        <v>163.984226308725</v>
      </c>
      <c r="N512" s="16">
        <v>41945.1034847267</v>
      </c>
    </row>
    <row r="513" spans="1:14" hidden="1" x14ac:dyDescent="0.3">
      <c r="A513" t="s">
        <v>3791</v>
      </c>
      <c r="B513" t="s">
        <v>3789</v>
      </c>
      <c r="C513">
        <v>2025</v>
      </c>
      <c r="D513">
        <v>7</v>
      </c>
      <c r="E513" s="35">
        <v>19747.188437518402</v>
      </c>
      <c r="F513" s="17">
        <v>20824.319370910802</v>
      </c>
      <c r="G513" s="17">
        <v>3436.0299242624001</v>
      </c>
      <c r="H513" s="17">
        <v>155.56694116744501</v>
      </c>
      <c r="I513" s="16">
        <v>44163.104673859103</v>
      </c>
      <c r="J513" s="35">
        <v>19847.310797791899</v>
      </c>
      <c r="K513" s="17">
        <v>20824.319370910802</v>
      </c>
      <c r="L513" s="17">
        <v>3525.8088772081501</v>
      </c>
      <c r="M513" s="17">
        <v>160.64890998579801</v>
      </c>
      <c r="N513" s="16">
        <v>44358.087955896699</v>
      </c>
    </row>
    <row r="514" spans="1:14" hidden="1" x14ac:dyDescent="0.3">
      <c r="A514" t="s">
        <v>3791</v>
      </c>
      <c r="B514" t="s">
        <v>3789</v>
      </c>
      <c r="C514">
        <v>2025</v>
      </c>
      <c r="D514">
        <v>8</v>
      </c>
      <c r="E514" s="35">
        <v>19347.1035061084</v>
      </c>
      <c r="F514" s="17">
        <v>21112.805757390499</v>
      </c>
      <c r="G514" s="17">
        <v>3847.0927667409301</v>
      </c>
      <c r="H514" s="17">
        <v>137.76688458088199</v>
      </c>
      <c r="I514" s="16">
        <v>44444.768914820801</v>
      </c>
      <c r="J514" s="35">
        <v>19347.1035061084</v>
      </c>
      <c r="K514" s="17">
        <v>21973.679298261999</v>
      </c>
      <c r="L514" s="17">
        <v>3915.3093764672199</v>
      </c>
      <c r="M514" s="17">
        <v>151.16958991011401</v>
      </c>
      <c r="N514" s="16">
        <v>45387.261770747798</v>
      </c>
    </row>
    <row r="515" spans="1:14" hidden="1" x14ac:dyDescent="0.3">
      <c r="A515" t="s">
        <v>3791</v>
      </c>
      <c r="B515" t="s">
        <v>3789</v>
      </c>
      <c r="C515">
        <v>2025</v>
      </c>
      <c r="D515">
        <v>9</v>
      </c>
      <c r="E515" s="35">
        <v>18727.862828261601</v>
      </c>
      <c r="F515" s="17">
        <v>22480.060739707998</v>
      </c>
      <c r="G515" s="17">
        <v>4153.1941433120001</v>
      </c>
      <c r="H515" s="17">
        <v>123.662007394192</v>
      </c>
      <c r="I515" s="16">
        <v>45484.779718675702</v>
      </c>
      <c r="J515" s="35">
        <v>18727.862828261601</v>
      </c>
      <c r="K515" s="17">
        <v>22659.7917681816</v>
      </c>
      <c r="L515" s="17">
        <v>4237.1724405836203</v>
      </c>
      <c r="M515" s="17">
        <v>138.97813103499701</v>
      </c>
      <c r="N515" s="16">
        <v>45763.805168061699</v>
      </c>
    </row>
    <row r="516" spans="1:14" hidden="1" x14ac:dyDescent="0.3">
      <c r="A516" t="s">
        <v>3791</v>
      </c>
      <c r="B516" t="s">
        <v>3789</v>
      </c>
      <c r="C516">
        <v>2025</v>
      </c>
      <c r="D516">
        <v>10</v>
      </c>
      <c r="E516" s="35">
        <v>16168.079214969001</v>
      </c>
      <c r="F516" s="17">
        <v>18462.710091474499</v>
      </c>
      <c r="G516" s="17">
        <v>3539.7002829896501</v>
      </c>
      <c r="H516" s="17">
        <v>80.8383012374656</v>
      </c>
      <c r="I516" s="16">
        <v>38251.327890670596</v>
      </c>
      <c r="J516" s="35">
        <v>16168.079214969001</v>
      </c>
      <c r="K516" s="17">
        <v>18742.4979346076</v>
      </c>
      <c r="L516" s="17">
        <v>3654.1769653889701</v>
      </c>
      <c r="M516" s="17">
        <v>99.401969719014502</v>
      </c>
      <c r="N516" s="16">
        <v>38664.156084684597</v>
      </c>
    </row>
    <row r="517" spans="1:14" hidden="1" x14ac:dyDescent="0.3">
      <c r="A517" t="s">
        <v>3791</v>
      </c>
      <c r="B517" t="s">
        <v>3789</v>
      </c>
      <c r="C517">
        <v>2025</v>
      </c>
      <c r="D517">
        <v>11</v>
      </c>
      <c r="E517" s="35">
        <v>13935.108645771499</v>
      </c>
      <c r="F517" s="17">
        <v>15128.0572413096</v>
      </c>
      <c r="G517" s="17">
        <v>3254.9817976362001</v>
      </c>
      <c r="H517" s="17">
        <v>81.048952794702998</v>
      </c>
      <c r="I517" s="16">
        <v>32399.196637511999</v>
      </c>
      <c r="J517" s="35">
        <v>14354.5167347073</v>
      </c>
      <c r="K517" s="17">
        <v>15128.0572413096</v>
      </c>
      <c r="L517" s="17">
        <v>3254.9817976362001</v>
      </c>
      <c r="M517" s="17">
        <v>125.75974581834799</v>
      </c>
      <c r="N517" s="16">
        <v>32863.3155194715</v>
      </c>
    </row>
    <row r="518" spans="1:14" hidden="1" x14ac:dyDescent="0.3">
      <c r="A518" t="s">
        <v>3791</v>
      </c>
      <c r="B518" t="s">
        <v>3789</v>
      </c>
      <c r="C518">
        <v>2025</v>
      </c>
      <c r="D518">
        <v>12</v>
      </c>
      <c r="E518" s="35">
        <v>15278.059691361401</v>
      </c>
      <c r="F518" s="17">
        <v>14975.3280852098</v>
      </c>
      <c r="G518" s="17">
        <v>3303.2438149414402</v>
      </c>
      <c r="H518" s="17">
        <v>104.01874968180201</v>
      </c>
      <c r="I518" s="16">
        <v>33660.6503411944</v>
      </c>
      <c r="J518" s="35">
        <v>15278.059691361401</v>
      </c>
      <c r="K518" s="17">
        <v>14975.3280852098</v>
      </c>
      <c r="L518" s="17">
        <v>3303.2438149414402</v>
      </c>
      <c r="M518" s="17">
        <v>152.047304731937</v>
      </c>
      <c r="N518" s="16">
        <v>33708.678896244499</v>
      </c>
    </row>
    <row r="519" spans="1:14" hidden="1" x14ac:dyDescent="0.3">
      <c r="A519" t="s">
        <v>3791</v>
      </c>
      <c r="B519" t="s">
        <v>3789</v>
      </c>
      <c r="C519">
        <v>2026</v>
      </c>
      <c r="D519">
        <v>1</v>
      </c>
      <c r="E519" s="35">
        <v>14897.1611578225</v>
      </c>
      <c r="F519" s="17">
        <v>14457.4681307625</v>
      </c>
      <c r="G519" s="17">
        <v>3220.72175528965</v>
      </c>
      <c r="H519" s="17">
        <v>96.872369857200098</v>
      </c>
      <c r="I519" s="16">
        <v>32672.223413731899</v>
      </c>
      <c r="J519" s="35">
        <v>14897.1611578225</v>
      </c>
      <c r="K519" s="17">
        <v>14457.4681307625</v>
      </c>
      <c r="L519" s="17">
        <v>3248.95467977416</v>
      </c>
      <c r="M519" s="17">
        <v>145.366108067819</v>
      </c>
      <c r="N519" s="16">
        <v>32748.950076427001</v>
      </c>
    </row>
    <row r="520" spans="1:14" hidden="1" x14ac:dyDescent="0.3">
      <c r="A520" t="s">
        <v>3791</v>
      </c>
      <c r="B520" t="s">
        <v>3789</v>
      </c>
      <c r="C520">
        <v>2026</v>
      </c>
      <c r="D520">
        <v>2</v>
      </c>
      <c r="E520" s="35">
        <v>14554.239601253101</v>
      </c>
      <c r="F520" s="17">
        <v>14050.8027989122</v>
      </c>
      <c r="G520" s="17">
        <v>3211.2405284688498</v>
      </c>
      <c r="H520" s="17">
        <v>99.224645303434599</v>
      </c>
      <c r="I520" s="16">
        <v>31915.507573937601</v>
      </c>
      <c r="J520" s="35">
        <v>14554.239601253101</v>
      </c>
      <c r="K520" s="17">
        <v>14382.267168411699</v>
      </c>
      <c r="L520" s="17">
        <v>3233.88714160267</v>
      </c>
      <c r="M520" s="17">
        <v>133.08687915258699</v>
      </c>
      <c r="N520" s="16">
        <v>32303.480790419999</v>
      </c>
    </row>
    <row r="521" spans="1:14" hidden="1" x14ac:dyDescent="0.3">
      <c r="A521" t="s">
        <v>3791</v>
      </c>
      <c r="B521" t="s">
        <v>3789</v>
      </c>
      <c r="C521">
        <v>2026</v>
      </c>
      <c r="D521">
        <v>3</v>
      </c>
      <c r="E521" s="35">
        <v>13940.801908208001</v>
      </c>
      <c r="F521" s="17">
        <v>14105.1736867286</v>
      </c>
      <c r="G521" s="17">
        <v>3009.20297595085</v>
      </c>
      <c r="H521" s="17">
        <v>78.431583616383605</v>
      </c>
      <c r="I521" s="16">
        <v>31133.610154503898</v>
      </c>
      <c r="J521" s="35">
        <v>14059.727966995</v>
      </c>
      <c r="K521" s="17">
        <v>14380.386010611501</v>
      </c>
      <c r="L521" s="17">
        <v>3136.45165020072</v>
      </c>
      <c r="M521" s="17">
        <v>116.568288145821</v>
      </c>
      <c r="N521" s="16">
        <v>31693.133915953102</v>
      </c>
    </row>
    <row r="522" spans="1:14" hidden="1" x14ac:dyDescent="0.3">
      <c r="A522" t="s">
        <v>3791</v>
      </c>
      <c r="B522" t="s">
        <v>3789</v>
      </c>
      <c r="C522">
        <v>2026</v>
      </c>
      <c r="D522">
        <v>4</v>
      </c>
      <c r="E522" s="35">
        <v>14862.3032139966</v>
      </c>
      <c r="F522" s="17">
        <v>15821.605372211299</v>
      </c>
      <c r="G522" s="17">
        <v>3106.19786995616</v>
      </c>
      <c r="H522" s="17">
        <v>76.447948352021697</v>
      </c>
      <c r="I522" s="16">
        <v>33866.554404515999</v>
      </c>
      <c r="J522" s="35">
        <v>14862.3032139966</v>
      </c>
      <c r="K522" s="17">
        <v>15821.605372211299</v>
      </c>
      <c r="L522" s="17">
        <v>3106.19786995616</v>
      </c>
      <c r="M522" s="17">
        <v>86.278353201957103</v>
      </c>
      <c r="N522" s="16">
        <v>33876.384809365998</v>
      </c>
    </row>
    <row r="523" spans="1:14" hidden="1" x14ac:dyDescent="0.3">
      <c r="A523" t="s">
        <v>3791</v>
      </c>
      <c r="B523" t="s">
        <v>3789</v>
      </c>
      <c r="C523">
        <v>2026</v>
      </c>
      <c r="D523">
        <v>5</v>
      </c>
      <c r="E523" s="35">
        <v>17190.8293028628</v>
      </c>
      <c r="F523" s="17">
        <v>16863.765713654298</v>
      </c>
      <c r="G523" s="17">
        <v>3250.73927789543</v>
      </c>
      <c r="H523" s="17">
        <v>114.804081561145</v>
      </c>
      <c r="I523" s="16">
        <v>37420.1383759737</v>
      </c>
      <c r="J523" s="35">
        <v>17190.8293028628</v>
      </c>
      <c r="K523" s="17">
        <v>17084.205309995399</v>
      </c>
      <c r="L523" s="17">
        <v>3325.5760027196402</v>
      </c>
      <c r="M523" s="17">
        <v>118.806460678619</v>
      </c>
      <c r="N523" s="16">
        <v>37719.417076256497</v>
      </c>
    </row>
    <row r="524" spans="1:14" hidden="1" x14ac:dyDescent="0.3">
      <c r="A524" t="s">
        <v>3791</v>
      </c>
      <c r="B524" t="s">
        <v>3789</v>
      </c>
      <c r="C524">
        <v>2026</v>
      </c>
      <c r="D524">
        <v>6</v>
      </c>
      <c r="E524" s="35">
        <v>19271.995890817499</v>
      </c>
      <c r="F524" s="17">
        <v>18945.5969611855</v>
      </c>
      <c r="G524" s="17">
        <v>3244.8017428215098</v>
      </c>
      <c r="H524" s="17">
        <v>135.193394477574</v>
      </c>
      <c r="I524" s="16">
        <v>41597.587989302097</v>
      </c>
      <c r="J524" s="35">
        <v>19425.749969899101</v>
      </c>
      <c r="K524" s="17">
        <v>19096.069497890701</v>
      </c>
      <c r="L524" s="17">
        <v>3342.1596505602301</v>
      </c>
      <c r="M524" s="17">
        <v>166.42248417049399</v>
      </c>
      <c r="N524" s="16">
        <v>42030.401602520498</v>
      </c>
    </row>
    <row r="525" spans="1:14" hidden="1" x14ac:dyDescent="0.3">
      <c r="A525" t="s">
        <v>3791</v>
      </c>
      <c r="B525" t="s">
        <v>3789</v>
      </c>
      <c r="C525">
        <v>2026</v>
      </c>
      <c r="D525">
        <v>7</v>
      </c>
      <c r="E525" s="35">
        <v>19717.022261841401</v>
      </c>
      <c r="F525" s="17">
        <v>20833.873696878702</v>
      </c>
      <c r="G525" s="17">
        <v>3446.8642194358699</v>
      </c>
      <c r="H525" s="17">
        <v>156.55697073180801</v>
      </c>
      <c r="I525" s="16">
        <v>44154.3171488878</v>
      </c>
      <c r="J525" s="35">
        <v>19895.571656475</v>
      </c>
      <c r="K525" s="17">
        <v>20833.873696878702</v>
      </c>
      <c r="L525" s="17">
        <v>3547.8892870252698</v>
      </c>
      <c r="M525" s="17">
        <v>161.489727451151</v>
      </c>
      <c r="N525" s="16">
        <v>44438.824367830101</v>
      </c>
    </row>
    <row r="526" spans="1:14" hidden="1" x14ac:dyDescent="0.3">
      <c r="A526" t="s">
        <v>3791</v>
      </c>
      <c r="B526" t="s">
        <v>3789</v>
      </c>
      <c r="C526">
        <v>2026</v>
      </c>
      <c r="D526">
        <v>8</v>
      </c>
      <c r="E526" s="35">
        <v>19333.931375439501</v>
      </c>
      <c r="F526" s="17">
        <v>21205.082590265702</v>
      </c>
      <c r="G526" s="17">
        <v>3870.64692207389</v>
      </c>
      <c r="H526" s="17">
        <v>139.67851669035699</v>
      </c>
      <c r="I526" s="16">
        <v>44549.3394044694</v>
      </c>
      <c r="J526" s="35">
        <v>19333.931375439501</v>
      </c>
      <c r="K526" s="17">
        <v>21861.074262497201</v>
      </c>
      <c r="L526" s="17">
        <v>3940.70526153125</v>
      </c>
      <c r="M526" s="17">
        <v>152.484374436835</v>
      </c>
      <c r="N526" s="16">
        <v>45288.195273904799</v>
      </c>
    </row>
    <row r="527" spans="1:14" hidden="1" x14ac:dyDescent="0.3">
      <c r="A527" t="s">
        <v>3791</v>
      </c>
      <c r="B527" t="s">
        <v>3789</v>
      </c>
      <c r="C527">
        <v>2026</v>
      </c>
      <c r="D527">
        <v>9</v>
      </c>
      <c r="E527" s="35">
        <v>18740.298295937901</v>
      </c>
      <c r="F527" s="17">
        <v>22565.107500784601</v>
      </c>
      <c r="G527" s="17">
        <v>4168.3544755214998</v>
      </c>
      <c r="H527" s="17">
        <v>125.529755424199</v>
      </c>
      <c r="I527" s="16">
        <v>45599.290027668198</v>
      </c>
      <c r="J527" s="35">
        <v>18740.298295937901</v>
      </c>
      <c r="K527" s="17">
        <v>22616.046958572701</v>
      </c>
      <c r="L527" s="17">
        <v>4248.0926331738701</v>
      </c>
      <c r="M527" s="17">
        <v>140.86343156066101</v>
      </c>
      <c r="N527" s="16">
        <v>45745.301319245104</v>
      </c>
    </row>
    <row r="528" spans="1:14" hidden="1" x14ac:dyDescent="0.3">
      <c r="A528" t="s">
        <v>3791</v>
      </c>
      <c r="B528" t="s">
        <v>3789</v>
      </c>
      <c r="C528">
        <v>2026</v>
      </c>
      <c r="D528">
        <v>10</v>
      </c>
      <c r="E528" s="35">
        <v>16256.1645904181</v>
      </c>
      <c r="F528" s="17">
        <v>18525.342075262099</v>
      </c>
      <c r="G528" s="17">
        <v>3564.7203536167699</v>
      </c>
      <c r="H528" s="17">
        <v>82.021436816047597</v>
      </c>
      <c r="I528" s="16">
        <v>38428.248456112902</v>
      </c>
      <c r="J528" s="35">
        <v>16256.1645904181</v>
      </c>
      <c r="K528" s="17">
        <v>18769.410480593298</v>
      </c>
      <c r="L528" s="17">
        <v>3675.1992790046502</v>
      </c>
      <c r="M528" s="17">
        <v>100.944966152173</v>
      </c>
      <c r="N528" s="16">
        <v>38801.719316168201</v>
      </c>
    </row>
    <row r="529" spans="1:14" hidden="1" x14ac:dyDescent="0.3">
      <c r="A529" t="s">
        <v>3791</v>
      </c>
      <c r="B529" t="s">
        <v>3789</v>
      </c>
      <c r="C529">
        <v>2026</v>
      </c>
      <c r="D529">
        <v>11</v>
      </c>
      <c r="E529" s="35">
        <v>14039.8061721783</v>
      </c>
      <c r="F529" s="17">
        <v>15173.3710326821</v>
      </c>
      <c r="G529" s="17">
        <v>3277.5071325808299</v>
      </c>
      <c r="H529" s="17">
        <v>82.249642642921103</v>
      </c>
      <c r="I529" s="16">
        <v>32572.933980084199</v>
      </c>
      <c r="J529" s="35">
        <v>14472.1386849352</v>
      </c>
      <c r="K529" s="17">
        <v>15173.3710326821</v>
      </c>
      <c r="L529" s="17">
        <v>3277.5071325808299</v>
      </c>
      <c r="M529" s="17">
        <v>127.49583639418699</v>
      </c>
      <c r="N529" s="16">
        <v>33050.512686592403</v>
      </c>
    </row>
    <row r="530" spans="1:14" hidden="1" x14ac:dyDescent="0.3">
      <c r="A530" t="s">
        <v>3791</v>
      </c>
      <c r="B530" t="s">
        <v>3789</v>
      </c>
      <c r="C530">
        <v>2026</v>
      </c>
      <c r="D530">
        <v>12</v>
      </c>
      <c r="E530" s="35">
        <v>15371.431389944501</v>
      </c>
      <c r="F530" s="17">
        <v>15038.0114323952</v>
      </c>
      <c r="G530" s="17">
        <v>3324.5498183755799</v>
      </c>
      <c r="H530" s="17">
        <v>105.57929986714301</v>
      </c>
      <c r="I530" s="16">
        <v>33839.5719405825</v>
      </c>
      <c r="J530" s="35">
        <v>15371.431389944501</v>
      </c>
      <c r="K530" s="17">
        <v>15038.0114323952</v>
      </c>
      <c r="L530" s="17">
        <v>3324.5498183755799</v>
      </c>
      <c r="M530" s="17">
        <v>153.62540357120201</v>
      </c>
      <c r="N530" s="16">
        <v>33887.618044286501</v>
      </c>
    </row>
    <row r="531" spans="1:14" hidden="1" x14ac:dyDescent="0.3">
      <c r="A531" t="s">
        <v>3791</v>
      </c>
      <c r="B531" t="s">
        <v>3789</v>
      </c>
      <c r="C531">
        <v>2027</v>
      </c>
      <c r="D531">
        <v>1</v>
      </c>
      <c r="E531" s="35">
        <v>15005.7002704771</v>
      </c>
      <c r="F531" s="17">
        <v>14510.0519434128</v>
      </c>
      <c r="G531" s="17">
        <v>3248.3437201646002</v>
      </c>
      <c r="H531" s="17">
        <v>98.300068261886395</v>
      </c>
      <c r="I531" s="16">
        <v>32862.396002316404</v>
      </c>
      <c r="J531" s="35">
        <v>15005.7002704771</v>
      </c>
      <c r="K531" s="17">
        <v>14510.0519434128</v>
      </c>
      <c r="L531" s="17">
        <v>3282.1530203402399</v>
      </c>
      <c r="M531" s="17">
        <v>147.56616439099699</v>
      </c>
      <c r="N531" s="16">
        <v>32945.471398621099</v>
      </c>
    </row>
    <row r="532" spans="1:14" hidden="1" x14ac:dyDescent="0.3">
      <c r="A532" t="s">
        <v>3791</v>
      </c>
      <c r="B532" t="s">
        <v>3789</v>
      </c>
      <c r="C532">
        <v>2027</v>
      </c>
      <c r="D532">
        <v>2</v>
      </c>
      <c r="E532" s="35">
        <v>14671.801318817599</v>
      </c>
      <c r="F532" s="17">
        <v>14125.3026758626</v>
      </c>
      <c r="G532" s="17">
        <v>3240.1591635579398</v>
      </c>
      <c r="H532" s="17">
        <v>100.731336501288</v>
      </c>
      <c r="I532" s="16">
        <v>32137.9944947394</v>
      </c>
      <c r="J532" s="35">
        <v>14671.801318817599</v>
      </c>
      <c r="K532" s="17">
        <v>14444.438927502801</v>
      </c>
      <c r="L532" s="17">
        <v>3265.4904242596699</v>
      </c>
      <c r="M532" s="17">
        <v>135.14650894423201</v>
      </c>
      <c r="N532" s="16">
        <v>32516.877179524301</v>
      </c>
    </row>
    <row r="533" spans="1:14" hidden="1" x14ac:dyDescent="0.3">
      <c r="A533" t="s">
        <v>3791</v>
      </c>
      <c r="B533" t="s">
        <v>3789</v>
      </c>
      <c r="C533">
        <v>2027</v>
      </c>
      <c r="D533">
        <v>3</v>
      </c>
      <c r="E533" s="35">
        <v>13995.1402218648</v>
      </c>
      <c r="F533" s="17">
        <v>14157.0807112398</v>
      </c>
      <c r="G533" s="17">
        <v>3024.0963416508398</v>
      </c>
      <c r="H533" s="17">
        <v>79.499430829398307</v>
      </c>
      <c r="I533" s="16">
        <v>31255.816705584799</v>
      </c>
      <c r="J533" s="35">
        <v>14173.518134830099</v>
      </c>
      <c r="K533" s="17">
        <v>14452.183863660901</v>
      </c>
      <c r="L533" s="17">
        <v>3164.7956693849301</v>
      </c>
      <c r="M533" s="17">
        <v>118.303174101588</v>
      </c>
      <c r="N533" s="16">
        <v>31908.8008419775</v>
      </c>
    </row>
    <row r="534" spans="1:14" hidden="1" x14ac:dyDescent="0.3">
      <c r="A534" t="s">
        <v>3791</v>
      </c>
      <c r="B534" t="s">
        <v>3789</v>
      </c>
      <c r="C534">
        <v>2027</v>
      </c>
      <c r="D534">
        <v>4</v>
      </c>
      <c r="E534" s="35">
        <v>14988.619219554599</v>
      </c>
      <c r="F534" s="17">
        <v>15906.295994276599</v>
      </c>
      <c r="G534" s="17">
        <v>3140.95057990435</v>
      </c>
      <c r="H534" s="17">
        <v>77.507019672920805</v>
      </c>
      <c r="I534" s="16">
        <v>34113.372813408503</v>
      </c>
      <c r="J534" s="35">
        <v>14988.619219554599</v>
      </c>
      <c r="K534" s="17">
        <v>15906.295994276599</v>
      </c>
      <c r="L534" s="17">
        <v>3140.95057990435</v>
      </c>
      <c r="M534" s="17">
        <v>87.433966888674405</v>
      </c>
      <c r="N534" s="16">
        <v>34123.299760624199</v>
      </c>
    </row>
    <row r="535" spans="1:14" hidden="1" x14ac:dyDescent="0.3">
      <c r="A535" t="s">
        <v>3791</v>
      </c>
      <c r="B535" t="s">
        <v>3789</v>
      </c>
      <c r="C535">
        <v>2027</v>
      </c>
      <c r="D535">
        <v>5</v>
      </c>
      <c r="E535" s="35">
        <v>17326.223114447399</v>
      </c>
      <c r="F535" s="17">
        <v>16960.8229466714</v>
      </c>
      <c r="G535" s="17">
        <v>3281.4016792427301</v>
      </c>
      <c r="H535" s="17">
        <v>116.58285433652399</v>
      </c>
      <c r="I535" s="16">
        <v>37685.030594698103</v>
      </c>
      <c r="J535" s="35">
        <v>17326.223114447399</v>
      </c>
      <c r="K535" s="17">
        <v>17069.112781734799</v>
      </c>
      <c r="L535" s="17">
        <v>3355.8488839292399</v>
      </c>
      <c r="M535" s="17">
        <v>120.55889950782</v>
      </c>
      <c r="N535" s="16">
        <v>37871.7436796193</v>
      </c>
    </row>
    <row r="536" spans="1:14" hidden="1" x14ac:dyDescent="0.3">
      <c r="A536" t="s">
        <v>3791</v>
      </c>
      <c r="B536" t="s">
        <v>3789</v>
      </c>
      <c r="C536">
        <v>2027</v>
      </c>
      <c r="D536">
        <v>6</v>
      </c>
      <c r="E536" s="35">
        <v>19416.973088151899</v>
      </c>
      <c r="F536" s="17">
        <v>18985.0403274942</v>
      </c>
      <c r="G536" s="17">
        <v>3256.5627814258601</v>
      </c>
      <c r="H536" s="17">
        <v>137.270577225587</v>
      </c>
      <c r="I536" s="16">
        <v>41795.846774297497</v>
      </c>
      <c r="J536" s="35">
        <v>19507.7608931133</v>
      </c>
      <c r="K536" s="17">
        <v>19081.9856895583</v>
      </c>
      <c r="L536" s="17">
        <v>3375.5637981855998</v>
      </c>
      <c r="M536" s="17">
        <v>168.71029864630299</v>
      </c>
      <c r="N536" s="16">
        <v>42134.020679503599</v>
      </c>
    </row>
    <row r="537" spans="1:14" hidden="1" x14ac:dyDescent="0.3">
      <c r="A537" t="s">
        <v>3791</v>
      </c>
      <c r="B537" t="s">
        <v>3789</v>
      </c>
      <c r="C537">
        <v>2027</v>
      </c>
      <c r="D537">
        <v>7</v>
      </c>
      <c r="E537" s="35">
        <v>19681.622833498499</v>
      </c>
      <c r="F537" s="17">
        <v>20774.6918734381</v>
      </c>
      <c r="G537" s="17">
        <v>3449.1818041810898</v>
      </c>
      <c r="H537" s="17">
        <v>160.05603697103001</v>
      </c>
      <c r="I537" s="16">
        <v>44065.552548088701</v>
      </c>
      <c r="J537" s="35">
        <v>19938.1189175375</v>
      </c>
      <c r="K537" s="17">
        <v>20774.6918734381</v>
      </c>
      <c r="L537" s="17">
        <v>3563.33948791792</v>
      </c>
      <c r="M537" s="17">
        <v>165.27843625783299</v>
      </c>
      <c r="N537" s="16">
        <v>44441.4287151514</v>
      </c>
    </row>
    <row r="538" spans="1:14" hidden="1" x14ac:dyDescent="0.3">
      <c r="A538" t="s">
        <v>3791</v>
      </c>
      <c r="B538" t="s">
        <v>3789</v>
      </c>
      <c r="C538">
        <v>2027</v>
      </c>
      <c r="D538">
        <v>8</v>
      </c>
      <c r="E538" s="35">
        <v>19316.150280845999</v>
      </c>
      <c r="F538" s="17">
        <v>21152.512638810502</v>
      </c>
      <c r="G538" s="17">
        <v>3878.8187376691199</v>
      </c>
      <c r="H538" s="17">
        <v>141.85224517131999</v>
      </c>
      <c r="I538" s="16">
        <v>44489.333902496997</v>
      </c>
      <c r="J538" s="35">
        <v>19386.3429901411</v>
      </c>
      <c r="K538" s="17">
        <v>21821.306115896699</v>
      </c>
      <c r="L538" s="17">
        <v>3949.18524257525</v>
      </c>
      <c r="M538" s="17">
        <v>155.51825473359</v>
      </c>
      <c r="N538" s="16">
        <v>45312.352603346699</v>
      </c>
    </row>
    <row r="539" spans="1:14" hidden="1" x14ac:dyDescent="0.3">
      <c r="A539" t="s">
        <v>3791</v>
      </c>
      <c r="B539" t="s">
        <v>3789</v>
      </c>
      <c r="C539">
        <v>2027</v>
      </c>
      <c r="D539">
        <v>9</v>
      </c>
      <c r="E539" s="35">
        <v>18856.668575403499</v>
      </c>
      <c r="F539" s="17">
        <v>22582.718113627201</v>
      </c>
      <c r="G539" s="17">
        <v>4185.8465361951203</v>
      </c>
      <c r="H539" s="17">
        <v>127.203195743298</v>
      </c>
      <c r="I539" s="16">
        <v>45752.436420969199</v>
      </c>
      <c r="J539" s="35">
        <v>18856.668575403499</v>
      </c>
      <c r="K539" s="17">
        <v>22605.958719218001</v>
      </c>
      <c r="L539" s="17">
        <v>4261.2979632617598</v>
      </c>
      <c r="M539" s="17">
        <v>143.03715929521599</v>
      </c>
      <c r="N539" s="16">
        <v>45866.962417178504</v>
      </c>
    </row>
    <row r="540" spans="1:14" hidden="1" x14ac:dyDescent="0.3">
      <c r="A540" t="s">
        <v>3791</v>
      </c>
      <c r="B540" t="s">
        <v>3789</v>
      </c>
      <c r="C540">
        <v>2027</v>
      </c>
      <c r="D540">
        <v>10</v>
      </c>
      <c r="E540" s="35">
        <v>16360.2482763793</v>
      </c>
      <c r="F540" s="17">
        <v>18620.1392296411</v>
      </c>
      <c r="G540" s="17">
        <v>3581.8739071227501</v>
      </c>
      <c r="H540" s="17">
        <v>83.150721759330693</v>
      </c>
      <c r="I540" s="16">
        <v>38645.412134902399</v>
      </c>
      <c r="J540" s="35">
        <v>16360.2482763793</v>
      </c>
      <c r="K540" s="17">
        <v>18767.982930715101</v>
      </c>
      <c r="L540" s="17">
        <v>3694.4858021258801</v>
      </c>
      <c r="M540" s="17">
        <v>102.57453624957201</v>
      </c>
      <c r="N540" s="16">
        <v>38925.291545469903</v>
      </c>
    </row>
    <row r="541" spans="1:14" hidden="1" x14ac:dyDescent="0.3">
      <c r="A541" t="s">
        <v>3791</v>
      </c>
      <c r="B541" t="s">
        <v>3789</v>
      </c>
      <c r="C541">
        <v>2027</v>
      </c>
      <c r="D541">
        <v>11</v>
      </c>
      <c r="E541" s="35">
        <v>14123.355136309499</v>
      </c>
      <c r="F541" s="17">
        <v>15252.033672891201</v>
      </c>
      <c r="G541" s="17">
        <v>3299.0546518164501</v>
      </c>
      <c r="H541" s="17">
        <v>83.378927442451399</v>
      </c>
      <c r="I541" s="16">
        <v>32757.822388459601</v>
      </c>
      <c r="J541" s="35">
        <v>14597.089709522999</v>
      </c>
      <c r="K541" s="17">
        <v>15252.033672891201</v>
      </c>
      <c r="L541" s="17">
        <v>3299.0546518164501</v>
      </c>
      <c r="M541" s="17">
        <v>129.24826974972601</v>
      </c>
      <c r="N541" s="16">
        <v>33277.426303980297</v>
      </c>
    </row>
    <row r="542" spans="1:14" hidden="1" x14ac:dyDescent="0.3">
      <c r="A542" t="s">
        <v>3791</v>
      </c>
      <c r="B542" t="s">
        <v>3789</v>
      </c>
      <c r="C542">
        <v>2027</v>
      </c>
      <c r="D542">
        <v>12</v>
      </c>
      <c r="E542" s="35">
        <v>15470.912052285399</v>
      </c>
      <c r="F542" s="17">
        <v>15100.202981046999</v>
      </c>
      <c r="G542" s="17">
        <v>3348.4262967750501</v>
      </c>
      <c r="H542" s="17">
        <v>107.331747028474</v>
      </c>
      <c r="I542" s="16">
        <v>34026.873077135802</v>
      </c>
      <c r="J542" s="35">
        <v>15470.912052285399</v>
      </c>
      <c r="K542" s="17">
        <v>15100.202981046999</v>
      </c>
      <c r="L542" s="17">
        <v>3348.4262967750501</v>
      </c>
      <c r="M542" s="17">
        <v>156.43107746607299</v>
      </c>
      <c r="N542" s="16">
        <v>34075.972407573398</v>
      </c>
    </row>
    <row r="543" spans="1:14" hidden="1" x14ac:dyDescent="0.3">
      <c r="A543" t="s">
        <v>3791</v>
      </c>
      <c r="B543" t="s">
        <v>3789</v>
      </c>
      <c r="C543">
        <v>2028</v>
      </c>
      <c r="D543">
        <v>1</v>
      </c>
      <c r="E543" s="35">
        <v>15109.696516624001</v>
      </c>
      <c r="F543" s="17">
        <v>14581.241465654801</v>
      </c>
      <c r="G543" s="17">
        <v>3276.4277978445498</v>
      </c>
      <c r="H543" s="17">
        <v>99.613885436920597</v>
      </c>
      <c r="I543" s="16">
        <v>33066.979665560197</v>
      </c>
      <c r="J543" s="35">
        <v>15109.696516624001</v>
      </c>
      <c r="K543" s="17">
        <v>14581.241465654801</v>
      </c>
      <c r="L543" s="17">
        <v>3308.8424141053301</v>
      </c>
      <c r="M543" s="17">
        <v>149.49440926026401</v>
      </c>
      <c r="N543" s="16">
        <v>33149.274805644302</v>
      </c>
    </row>
    <row r="544" spans="1:14" hidden="1" x14ac:dyDescent="0.3">
      <c r="A544" t="s">
        <v>3791</v>
      </c>
      <c r="B544" t="s">
        <v>3789</v>
      </c>
      <c r="C544">
        <v>2028</v>
      </c>
      <c r="D544">
        <v>2</v>
      </c>
      <c r="E544" s="35">
        <v>14773.795141804099</v>
      </c>
      <c r="F544" s="17">
        <v>14181.385551270199</v>
      </c>
      <c r="G544" s="17">
        <v>3269.3353948000699</v>
      </c>
      <c r="H544" s="17">
        <v>102.027600737188</v>
      </c>
      <c r="I544" s="16">
        <v>32326.5436886116</v>
      </c>
      <c r="J544" s="35">
        <v>14773.795141804099</v>
      </c>
      <c r="K544" s="17">
        <v>14507.3392853719</v>
      </c>
      <c r="L544" s="17">
        <v>3292.3400849172499</v>
      </c>
      <c r="M544" s="17">
        <v>136.943089698873</v>
      </c>
      <c r="N544" s="16">
        <v>32710.417601792102</v>
      </c>
    </row>
    <row r="545" spans="1:14" hidden="1" x14ac:dyDescent="0.3">
      <c r="A545" t="s">
        <v>3791</v>
      </c>
      <c r="B545" t="s">
        <v>3789</v>
      </c>
      <c r="C545">
        <v>2028</v>
      </c>
      <c r="D545">
        <v>3</v>
      </c>
      <c r="E545" s="35">
        <v>14159.0188915698</v>
      </c>
      <c r="F545" s="17">
        <v>14260.4285955702</v>
      </c>
      <c r="G545" s="17">
        <v>3064.9436270368201</v>
      </c>
      <c r="H545" s="17">
        <v>80.576254577721002</v>
      </c>
      <c r="I545" s="16">
        <v>31564.9673687545</v>
      </c>
      <c r="J545" s="35">
        <v>14267.415981399599</v>
      </c>
      <c r="K545" s="17">
        <v>14512.5770695092</v>
      </c>
      <c r="L545" s="17">
        <v>3191.7394331292599</v>
      </c>
      <c r="M545" s="17">
        <v>119.827653933341</v>
      </c>
      <c r="N545" s="16">
        <v>32091.560137971399</v>
      </c>
    </row>
    <row r="546" spans="1:14" hidden="1" x14ac:dyDescent="0.3">
      <c r="A546" t="s">
        <v>3791</v>
      </c>
      <c r="B546" t="s">
        <v>3789</v>
      </c>
      <c r="C546">
        <v>2028</v>
      </c>
      <c r="D546">
        <v>4</v>
      </c>
      <c r="E546" s="35">
        <v>15100.859944731799</v>
      </c>
      <c r="F546" s="17">
        <v>16005.879054938699</v>
      </c>
      <c r="G546" s="17">
        <v>3167.5247265323701</v>
      </c>
      <c r="H546" s="17">
        <v>78.531179432403604</v>
      </c>
      <c r="I546" s="16">
        <v>34352.794905635303</v>
      </c>
      <c r="J546" s="35">
        <v>15100.859944731799</v>
      </c>
      <c r="K546" s="17">
        <v>16005.879054938699</v>
      </c>
      <c r="L546" s="17">
        <v>3167.5247265323701</v>
      </c>
      <c r="M546" s="17">
        <v>88.6248979607943</v>
      </c>
      <c r="N546" s="16">
        <v>34362.888624163701</v>
      </c>
    </row>
    <row r="547" spans="1:14" hidden="1" x14ac:dyDescent="0.3">
      <c r="A547" t="s">
        <v>3791</v>
      </c>
      <c r="B547" t="s">
        <v>3789</v>
      </c>
      <c r="C547">
        <v>2028</v>
      </c>
      <c r="D547">
        <v>5</v>
      </c>
      <c r="E547" s="35">
        <v>17283.583444969601</v>
      </c>
      <c r="F547" s="17">
        <v>17147.244616234701</v>
      </c>
      <c r="G547" s="17">
        <v>3388.0853282357598</v>
      </c>
      <c r="H547" s="17">
        <v>110.953958774904</v>
      </c>
      <c r="I547" s="16">
        <v>37929.867348214902</v>
      </c>
      <c r="J547" s="35">
        <v>17413.971994982501</v>
      </c>
      <c r="K547" s="17">
        <v>17196.702942561598</v>
      </c>
      <c r="L547" s="17">
        <v>3388.0853282357598</v>
      </c>
      <c r="M547" s="17">
        <v>122.10093488886601</v>
      </c>
      <c r="N547" s="16">
        <v>38120.861200668704</v>
      </c>
    </row>
    <row r="548" spans="1:14" hidden="1" x14ac:dyDescent="0.3">
      <c r="A548" t="s">
        <v>3791</v>
      </c>
      <c r="B548" t="s">
        <v>3789</v>
      </c>
      <c r="C548">
        <v>2028</v>
      </c>
      <c r="D548">
        <v>6</v>
      </c>
      <c r="E548" s="35">
        <v>19493.127328985502</v>
      </c>
      <c r="F548" s="17">
        <v>19072.9391305912</v>
      </c>
      <c r="G548" s="17">
        <v>3269.7676736180601</v>
      </c>
      <c r="H548" s="17">
        <v>139.13737633548001</v>
      </c>
      <c r="I548" s="16">
        <v>41974.971509530202</v>
      </c>
      <c r="J548" s="35">
        <v>19615.760349839598</v>
      </c>
      <c r="K548" s="17">
        <v>19119.391339275098</v>
      </c>
      <c r="L548" s="17">
        <v>3407.54903087096</v>
      </c>
      <c r="M548" s="17">
        <v>170.99841829900899</v>
      </c>
      <c r="N548" s="16">
        <v>42313.699138284603</v>
      </c>
    </row>
    <row r="549" spans="1:14" hidden="1" x14ac:dyDescent="0.3">
      <c r="A549" t="s">
        <v>3791</v>
      </c>
      <c r="B549" t="s">
        <v>3789</v>
      </c>
      <c r="C549">
        <v>2028</v>
      </c>
      <c r="D549">
        <v>7</v>
      </c>
      <c r="E549" s="35">
        <v>19648.770899316802</v>
      </c>
      <c r="F549" s="17">
        <v>20743.562200394801</v>
      </c>
      <c r="G549" s="17">
        <v>3428.0402268637499</v>
      </c>
      <c r="H549" s="17">
        <v>160.860814037886</v>
      </c>
      <c r="I549" s="16">
        <v>43981.234140613204</v>
      </c>
      <c r="J549" s="35">
        <v>20061.597416063101</v>
      </c>
      <c r="K549" s="17">
        <v>20743.562200394801</v>
      </c>
      <c r="L549" s="17">
        <v>3589.4828375626198</v>
      </c>
      <c r="M549" s="17">
        <v>165.934004741721</v>
      </c>
      <c r="N549" s="16">
        <v>44560.576458762203</v>
      </c>
    </row>
    <row r="550" spans="1:14" hidden="1" x14ac:dyDescent="0.3">
      <c r="A550" t="s">
        <v>3791</v>
      </c>
      <c r="B550" t="s">
        <v>3789</v>
      </c>
      <c r="C550">
        <v>2028</v>
      </c>
      <c r="D550">
        <v>8</v>
      </c>
      <c r="E550" s="35">
        <v>19301.313605260399</v>
      </c>
      <c r="F550" s="17">
        <v>21151.462013745699</v>
      </c>
      <c r="G550" s="17">
        <v>3867.3116501433801</v>
      </c>
      <c r="H550" s="17">
        <v>143.81559544472501</v>
      </c>
      <c r="I550" s="16">
        <v>44463.902864594202</v>
      </c>
      <c r="J550" s="35">
        <v>19468.425082399601</v>
      </c>
      <c r="K550" s="17">
        <v>21827.023517579899</v>
      </c>
      <c r="L550" s="17">
        <v>3947.4969548736299</v>
      </c>
      <c r="M550" s="17">
        <v>156.67411513524101</v>
      </c>
      <c r="N550" s="16">
        <v>45399.619669988402</v>
      </c>
    </row>
    <row r="551" spans="1:14" hidden="1" x14ac:dyDescent="0.3">
      <c r="A551" t="s">
        <v>3791</v>
      </c>
      <c r="B551" t="s">
        <v>3789</v>
      </c>
      <c r="C551">
        <v>2028</v>
      </c>
      <c r="D551">
        <v>9</v>
      </c>
      <c r="E551" s="35">
        <v>18932.843787241902</v>
      </c>
      <c r="F551" s="17">
        <v>22687.780042426599</v>
      </c>
      <c r="G551" s="17">
        <v>4202.4935615554296</v>
      </c>
      <c r="H551" s="17">
        <v>128.88566916925399</v>
      </c>
      <c r="I551" s="16">
        <v>45952.003060393203</v>
      </c>
      <c r="J551" s="35">
        <v>18932.843787241902</v>
      </c>
      <c r="K551" s="17">
        <v>22687.780042426599</v>
      </c>
      <c r="L551" s="17">
        <v>4273.6050021332803</v>
      </c>
      <c r="M551" s="17">
        <v>144.974178788854</v>
      </c>
      <c r="N551" s="16">
        <v>46039.203010590601</v>
      </c>
    </row>
    <row r="552" spans="1:14" hidden="1" x14ac:dyDescent="0.3">
      <c r="A552" t="s">
        <v>3791</v>
      </c>
      <c r="B552" t="s">
        <v>3789</v>
      </c>
      <c r="C552">
        <v>2028</v>
      </c>
      <c r="D552">
        <v>10</v>
      </c>
      <c r="E552" s="35">
        <v>16464.5248400321</v>
      </c>
      <c r="F552" s="17">
        <v>18732.0417476205</v>
      </c>
      <c r="G552" s="17">
        <v>3596.1311249366199</v>
      </c>
      <c r="H552" s="17">
        <v>84.280210420313097</v>
      </c>
      <c r="I552" s="16">
        <v>38876.977923009501</v>
      </c>
      <c r="J552" s="35">
        <v>16464.5248400321</v>
      </c>
      <c r="K552" s="17">
        <v>18821.487533584801</v>
      </c>
      <c r="L552" s="17">
        <v>3698.5245964587298</v>
      </c>
      <c r="M552" s="17">
        <v>103.835692925752</v>
      </c>
      <c r="N552" s="16">
        <v>39088.372663001399</v>
      </c>
    </row>
    <row r="553" spans="1:14" hidden="1" x14ac:dyDescent="0.3">
      <c r="A553" t="s">
        <v>3791</v>
      </c>
      <c r="B553" t="s">
        <v>3789</v>
      </c>
      <c r="C553">
        <v>2028</v>
      </c>
      <c r="D553">
        <v>11</v>
      </c>
      <c r="E553" s="35">
        <v>14206.0405861728</v>
      </c>
      <c r="F553" s="17">
        <v>15333.100511251499</v>
      </c>
      <c r="G553" s="17">
        <v>3323.4676969509901</v>
      </c>
      <c r="H553" s="17">
        <v>84.508416230520197</v>
      </c>
      <c r="I553" s="16">
        <v>32947.117210605698</v>
      </c>
      <c r="J553" s="35">
        <v>14671.661623159</v>
      </c>
      <c r="K553" s="17">
        <v>15333.100511251499</v>
      </c>
      <c r="L553" s="17">
        <v>3323.4676969509901</v>
      </c>
      <c r="M553" s="17">
        <v>131.000961486942</v>
      </c>
      <c r="N553" s="16">
        <v>33459.230792848401</v>
      </c>
    </row>
    <row r="554" spans="1:14" hidden="1" x14ac:dyDescent="0.3">
      <c r="A554" t="s">
        <v>3791</v>
      </c>
      <c r="B554" t="s">
        <v>3789</v>
      </c>
      <c r="C554">
        <v>2028</v>
      </c>
      <c r="D554">
        <v>12</v>
      </c>
      <c r="E554" s="35">
        <v>15579.7931539568</v>
      </c>
      <c r="F554" s="17">
        <v>15191.7693521295</v>
      </c>
      <c r="G554" s="17">
        <v>3375.15445058263</v>
      </c>
      <c r="H554" s="17">
        <v>108.645569233194</v>
      </c>
      <c r="I554" s="16">
        <v>34255.362525902201</v>
      </c>
      <c r="J554" s="35">
        <v>15579.7931539568</v>
      </c>
      <c r="K554" s="17">
        <v>15191.7693521295</v>
      </c>
      <c r="L554" s="17">
        <v>3375.15445058263</v>
      </c>
      <c r="M554" s="17">
        <v>157.850252772462</v>
      </c>
      <c r="N554" s="16">
        <v>34304.567209441397</v>
      </c>
    </row>
    <row r="555" spans="1:14" hidden="1" x14ac:dyDescent="0.3">
      <c r="A555" t="s">
        <v>3791</v>
      </c>
      <c r="B555" t="s">
        <v>3789</v>
      </c>
      <c r="C555">
        <v>2029</v>
      </c>
      <c r="D555">
        <v>1</v>
      </c>
      <c r="E555" s="35">
        <v>15207.333848394301</v>
      </c>
      <c r="F555" s="17">
        <v>14665.8932271228</v>
      </c>
      <c r="G555" s="17">
        <v>3308.3932079291799</v>
      </c>
      <c r="H555" s="17">
        <v>100.883749048571</v>
      </c>
      <c r="I555" s="16">
        <v>33282.504032494799</v>
      </c>
      <c r="J555" s="35">
        <v>15207.333848394301</v>
      </c>
      <c r="K555" s="17">
        <v>14665.8932271228</v>
      </c>
      <c r="L555" s="17">
        <v>3338.21441045453</v>
      </c>
      <c r="M555" s="17">
        <v>151.57174876870101</v>
      </c>
      <c r="N555" s="16">
        <v>33363.013234740298</v>
      </c>
    </row>
    <row r="556" spans="1:14" hidden="1" x14ac:dyDescent="0.3">
      <c r="A556" t="s">
        <v>3791</v>
      </c>
      <c r="B556" t="s">
        <v>3789</v>
      </c>
      <c r="C556">
        <v>2029</v>
      </c>
      <c r="D556">
        <v>2</v>
      </c>
      <c r="E556" s="35">
        <v>14885.4702097995</v>
      </c>
      <c r="F556" s="17">
        <v>14274.8418069491</v>
      </c>
      <c r="G556" s="17">
        <v>3301.1374028700302</v>
      </c>
      <c r="H556" s="17">
        <v>103.367680463428</v>
      </c>
      <c r="I556" s="16">
        <v>32564.817100082</v>
      </c>
      <c r="J556" s="35">
        <v>14885.4702097995</v>
      </c>
      <c r="K556" s="17">
        <v>14617.344860859601</v>
      </c>
      <c r="L556" s="17">
        <v>3323.7854229557202</v>
      </c>
      <c r="M556" s="17">
        <v>138.809783124879</v>
      </c>
      <c r="N556" s="16">
        <v>32965.410276739698</v>
      </c>
    </row>
    <row r="557" spans="1:14" hidden="1" x14ac:dyDescent="0.3">
      <c r="A557" t="s">
        <v>3791</v>
      </c>
      <c r="B557" t="s">
        <v>3789</v>
      </c>
      <c r="C557">
        <v>2029</v>
      </c>
      <c r="D557">
        <v>3</v>
      </c>
      <c r="E557" s="35">
        <v>14277.0845015756</v>
      </c>
      <c r="F557" s="17">
        <v>14355.957384826899</v>
      </c>
      <c r="G557" s="17">
        <v>3093.5148737641498</v>
      </c>
      <c r="H557" s="17">
        <v>81.635474869134896</v>
      </c>
      <c r="I557" s="16">
        <v>31808.192235035702</v>
      </c>
      <c r="J557" s="35">
        <v>14381.6915361302</v>
      </c>
      <c r="K557" s="17">
        <v>14607.8851771052</v>
      </c>
      <c r="L557" s="17">
        <v>3224.7497857153398</v>
      </c>
      <c r="M557" s="17">
        <v>121.43104036369201</v>
      </c>
      <c r="N557" s="16">
        <v>32335.7575393144</v>
      </c>
    </row>
    <row r="558" spans="1:14" hidden="1" x14ac:dyDescent="0.3">
      <c r="A558" t="s">
        <v>3791</v>
      </c>
      <c r="B558" t="s">
        <v>3789</v>
      </c>
      <c r="C558">
        <v>2029</v>
      </c>
      <c r="D558">
        <v>4</v>
      </c>
      <c r="E558" s="35">
        <v>15218.955284850401</v>
      </c>
      <c r="F558" s="17">
        <v>16119.7603939418</v>
      </c>
      <c r="G558" s="17">
        <v>3200.6344990942598</v>
      </c>
      <c r="H558" s="17">
        <v>79.581623451903695</v>
      </c>
      <c r="I558" s="16">
        <v>34618.931801338498</v>
      </c>
      <c r="J558" s="35">
        <v>15218.955284850401</v>
      </c>
      <c r="K558" s="17">
        <v>16119.7603939418</v>
      </c>
      <c r="L558" s="17">
        <v>3200.6344990942598</v>
      </c>
      <c r="M558" s="17">
        <v>89.798217681207703</v>
      </c>
      <c r="N558" s="16">
        <v>34629.148395567798</v>
      </c>
    </row>
    <row r="559" spans="1:14" hidden="1" x14ac:dyDescent="0.3">
      <c r="A559" t="s">
        <v>3791</v>
      </c>
      <c r="B559" t="s">
        <v>3789</v>
      </c>
      <c r="C559">
        <v>2029</v>
      </c>
      <c r="D559">
        <v>5</v>
      </c>
      <c r="E559" s="35">
        <v>17405.278349888202</v>
      </c>
      <c r="F559" s="17">
        <v>17251.3355854849</v>
      </c>
      <c r="G559" s="17">
        <v>3420.9306024730399</v>
      </c>
      <c r="H559" s="17">
        <v>112.408137556368</v>
      </c>
      <c r="I559" s="16">
        <v>38189.952675402601</v>
      </c>
      <c r="J559" s="35">
        <v>17514.043529013699</v>
      </c>
      <c r="K559" s="17">
        <v>17451.470622071</v>
      </c>
      <c r="L559" s="17">
        <v>3429.9942245700199</v>
      </c>
      <c r="M559" s="17">
        <v>123.75698320799199</v>
      </c>
      <c r="N559" s="16">
        <v>38519.2653588627</v>
      </c>
    </row>
    <row r="560" spans="1:14" hidden="1" x14ac:dyDescent="0.3">
      <c r="A560" t="s">
        <v>3791</v>
      </c>
      <c r="B560" t="s">
        <v>3789</v>
      </c>
      <c r="C560">
        <v>2029</v>
      </c>
      <c r="D560">
        <v>6</v>
      </c>
      <c r="E560" s="35">
        <v>19294.299859397001</v>
      </c>
      <c r="F560" s="17">
        <v>19181.882973455999</v>
      </c>
      <c r="G560" s="17">
        <v>3441.82172754356</v>
      </c>
      <c r="H560" s="17">
        <v>123.993966063827</v>
      </c>
      <c r="I560" s="16">
        <v>42041.998526460397</v>
      </c>
      <c r="J560" s="35">
        <v>19598.501014108399</v>
      </c>
      <c r="K560" s="17">
        <v>19181.882973455999</v>
      </c>
      <c r="L560" s="17">
        <v>3441.82172754356</v>
      </c>
      <c r="M560" s="17">
        <v>173.28640007737599</v>
      </c>
      <c r="N560" s="16">
        <v>42395.492115185298</v>
      </c>
    </row>
    <row r="561" spans="1:14" hidden="1" x14ac:dyDescent="0.3">
      <c r="A561" t="s">
        <v>3791</v>
      </c>
      <c r="B561" t="s">
        <v>3789</v>
      </c>
      <c r="C561">
        <v>2029</v>
      </c>
      <c r="D561">
        <v>7</v>
      </c>
      <c r="E561" s="35">
        <v>19591.428369878598</v>
      </c>
      <c r="F561" s="17">
        <v>20767.402098517301</v>
      </c>
      <c r="G561" s="17">
        <v>3430.5702893037201</v>
      </c>
      <c r="H561" s="17">
        <v>164.39515441218299</v>
      </c>
      <c r="I561" s="16">
        <v>43953.795912111796</v>
      </c>
      <c r="J561" s="35">
        <v>20005.674690059099</v>
      </c>
      <c r="K561" s="17">
        <v>20767.402098517301</v>
      </c>
      <c r="L561" s="17">
        <v>3617.3188990203498</v>
      </c>
      <c r="M561" s="17">
        <v>169.76676581109501</v>
      </c>
      <c r="N561" s="16">
        <v>44560.1624534078</v>
      </c>
    </row>
    <row r="562" spans="1:14" hidden="1" x14ac:dyDescent="0.3">
      <c r="A562" t="s">
        <v>3791</v>
      </c>
      <c r="B562" t="s">
        <v>3789</v>
      </c>
      <c r="C562">
        <v>2029</v>
      </c>
      <c r="D562">
        <v>8</v>
      </c>
      <c r="E562" s="35">
        <v>19263.1081489014</v>
      </c>
      <c r="F562" s="17">
        <v>21188.750058681799</v>
      </c>
      <c r="G562" s="17">
        <v>3873.7722882940602</v>
      </c>
      <c r="H562" s="17">
        <v>145.699840229693</v>
      </c>
      <c r="I562" s="16">
        <v>44471.330336106999</v>
      </c>
      <c r="J562" s="35">
        <v>19440.236489742601</v>
      </c>
      <c r="K562" s="17">
        <v>21818.925808775399</v>
      </c>
      <c r="L562" s="17">
        <v>3959.2410572884501</v>
      </c>
      <c r="M562" s="17">
        <v>159.73449158077301</v>
      </c>
      <c r="N562" s="16">
        <v>45378.137847387203</v>
      </c>
    </row>
    <row r="563" spans="1:14" hidden="1" x14ac:dyDescent="0.3">
      <c r="A563" t="s">
        <v>3791</v>
      </c>
      <c r="B563" t="s">
        <v>3789</v>
      </c>
      <c r="C563">
        <v>2029</v>
      </c>
      <c r="D563">
        <v>9</v>
      </c>
      <c r="E563" s="35">
        <v>18957.398816529101</v>
      </c>
      <c r="F563" s="17">
        <v>22787.727705603</v>
      </c>
      <c r="G563" s="17">
        <v>4218.3750543440301</v>
      </c>
      <c r="H563" s="17">
        <v>130.61193174157199</v>
      </c>
      <c r="I563" s="16">
        <v>46094.113508217699</v>
      </c>
      <c r="J563" s="35">
        <v>18957.398816529101</v>
      </c>
      <c r="K563" s="17">
        <v>22787.727705603</v>
      </c>
      <c r="L563" s="17">
        <v>4285.0171116424799</v>
      </c>
      <c r="M563" s="17">
        <v>146.91108593729101</v>
      </c>
      <c r="N563" s="16">
        <v>46177.054719711901</v>
      </c>
    </row>
    <row r="564" spans="1:14" hidden="1" x14ac:dyDescent="0.3">
      <c r="A564" t="s">
        <v>3791</v>
      </c>
      <c r="B564" t="s">
        <v>3789</v>
      </c>
      <c r="C564">
        <v>2029</v>
      </c>
      <c r="D564">
        <v>10</v>
      </c>
      <c r="E564" s="35">
        <v>16568.164061027699</v>
      </c>
      <c r="F564" s="17">
        <v>18796.005474242698</v>
      </c>
      <c r="G564" s="17">
        <v>3613.3539690052298</v>
      </c>
      <c r="H564" s="17">
        <v>85.392091991250098</v>
      </c>
      <c r="I564" s="16">
        <v>39062.915596266903</v>
      </c>
      <c r="J564" s="35">
        <v>16568.164061027699</v>
      </c>
      <c r="K564" s="17">
        <v>18867.979658234901</v>
      </c>
      <c r="L564" s="17">
        <v>3719.72090778746</v>
      </c>
      <c r="M564" s="17">
        <v>105.14944045359</v>
      </c>
      <c r="N564" s="16">
        <v>39261.014067503696</v>
      </c>
    </row>
    <row r="565" spans="1:14" hidden="1" x14ac:dyDescent="0.3">
      <c r="A565" t="s">
        <v>3791</v>
      </c>
      <c r="B565" t="s">
        <v>3789</v>
      </c>
      <c r="C565">
        <v>2029</v>
      </c>
      <c r="D565">
        <v>11</v>
      </c>
      <c r="E565" s="35">
        <v>14307.4819370077</v>
      </c>
      <c r="F565" s="17">
        <v>15438.8334538442</v>
      </c>
      <c r="G565" s="17">
        <v>3347.7105117271599</v>
      </c>
      <c r="H565" s="17">
        <v>85.611520561467103</v>
      </c>
      <c r="I565" s="16">
        <v>33179.637423140499</v>
      </c>
      <c r="J565" s="35">
        <v>14785.2060286988</v>
      </c>
      <c r="K565" s="17">
        <v>15438.8334538442</v>
      </c>
      <c r="L565" s="17">
        <v>3347.7105117271599</v>
      </c>
      <c r="M565" s="17">
        <v>132.75355458689</v>
      </c>
      <c r="N565" s="16">
        <v>33704.503548856999</v>
      </c>
    </row>
    <row r="566" spans="1:14" hidden="1" x14ac:dyDescent="0.3">
      <c r="A566" t="s">
        <v>3791</v>
      </c>
      <c r="B566" t="s">
        <v>3789</v>
      </c>
      <c r="C566">
        <v>2029</v>
      </c>
      <c r="D566">
        <v>12</v>
      </c>
      <c r="E566" s="35">
        <v>15680.7471890291</v>
      </c>
      <c r="F566" s="17">
        <v>15307.8982935903</v>
      </c>
      <c r="G566" s="17">
        <v>3397.97610413041</v>
      </c>
      <c r="H566" s="17">
        <v>110.06464042645101</v>
      </c>
      <c r="I566" s="16">
        <v>34496.686227176302</v>
      </c>
      <c r="J566" s="35">
        <v>15680.7471890291</v>
      </c>
      <c r="K566" s="17">
        <v>15307.8982935903</v>
      </c>
      <c r="L566" s="17">
        <v>3397.97610413041</v>
      </c>
      <c r="M566" s="17">
        <v>160.67364586130199</v>
      </c>
      <c r="N566" s="16">
        <v>34547.295232611199</v>
      </c>
    </row>
    <row r="567" spans="1:14" hidden="1" x14ac:dyDescent="0.3">
      <c r="A567" t="s">
        <v>3791</v>
      </c>
      <c r="B567" t="s">
        <v>3789</v>
      </c>
      <c r="C567">
        <v>2030</v>
      </c>
      <c r="D567">
        <v>1</v>
      </c>
      <c r="E567" s="35">
        <v>15309.044436645199</v>
      </c>
      <c r="F567" s="17">
        <v>14737.729575183201</v>
      </c>
      <c r="G567" s="17">
        <v>3332.26741436259</v>
      </c>
      <c r="H567" s="17">
        <v>102.283851200784</v>
      </c>
      <c r="I567" s="16">
        <v>33481.325277391799</v>
      </c>
      <c r="J567" s="35">
        <v>15309.044436645199</v>
      </c>
      <c r="K567" s="17">
        <v>14737.729575183201</v>
      </c>
      <c r="L567" s="17">
        <v>3365.0908529242101</v>
      </c>
      <c r="M567" s="17">
        <v>154.042677710296</v>
      </c>
      <c r="N567" s="16">
        <v>33565.907542462897</v>
      </c>
    </row>
    <row r="568" spans="1:14" hidden="1" x14ac:dyDescent="0.3">
      <c r="A568" t="s">
        <v>3791</v>
      </c>
      <c r="B568" t="s">
        <v>3789</v>
      </c>
      <c r="C568">
        <v>2030</v>
      </c>
      <c r="D568">
        <v>2</v>
      </c>
      <c r="E568" s="35">
        <v>14987.9105995103</v>
      </c>
      <c r="F568" s="17">
        <v>14358.1319598547</v>
      </c>
      <c r="G568" s="17">
        <v>3328.42008115299</v>
      </c>
      <c r="H568" s="17">
        <v>104.79411478934099</v>
      </c>
      <c r="I568" s="16">
        <v>32779.256755307302</v>
      </c>
      <c r="J568" s="35">
        <v>14987.9105995103</v>
      </c>
      <c r="K568" s="17">
        <v>14678.399122278601</v>
      </c>
      <c r="L568" s="17">
        <v>3348.92828682558</v>
      </c>
      <c r="M568" s="17">
        <v>140.95595389722399</v>
      </c>
      <c r="N568" s="16">
        <v>33156.193962511701</v>
      </c>
    </row>
    <row r="569" spans="1:14" hidden="1" x14ac:dyDescent="0.3">
      <c r="A569" t="s">
        <v>3791</v>
      </c>
      <c r="B569" t="s">
        <v>3789</v>
      </c>
      <c r="C569">
        <v>2030</v>
      </c>
      <c r="D569">
        <v>3</v>
      </c>
      <c r="E569" s="35">
        <v>14400.139243839199</v>
      </c>
      <c r="F569" s="17">
        <v>14436.555174111299</v>
      </c>
      <c r="G569" s="17">
        <v>3122.55652351968</v>
      </c>
      <c r="H569" s="17">
        <v>82.781034089687097</v>
      </c>
      <c r="I569" s="16">
        <v>32042.031975559901</v>
      </c>
      <c r="J569" s="35">
        <v>14499.789835228899</v>
      </c>
      <c r="K569" s="17">
        <v>14681.0587114359</v>
      </c>
      <c r="L569" s="17">
        <v>3250.6156674871499</v>
      </c>
      <c r="M569" s="17">
        <v>123.30511446859499</v>
      </c>
      <c r="N569" s="16">
        <v>32554.769328620601</v>
      </c>
    </row>
    <row r="570" spans="1:14" hidden="1" x14ac:dyDescent="0.3">
      <c r="A570" t="s">
        <v>3791</v>
      </c>
      <c r="B570" t="s">
        <v>3789</v>
      </c>
      <c r="C570">
        <v>2030</v>
      </c>
      <c r="D570">
        <v>4</v>
      </c>
      <c r="E570" s="35">
        <v>15330.8290935225</v>
      </c>
      <c r="F570" s="17">
        <v>16202.5159753999</v>
      </c>
      <c r="G570" s="17">
        <v>3229.1788010547598</v>
      </c>
      <c r="H570" s="17">
        <v>80.700850626442403</v>
      </c>
      <c r="I570" s="16">
        <v>34843.224720603699</v>
      </c>
      <c r="J570" s="35">
        <v>15330.8290935225</v>
      </c>
      <c r="K570" s="17">
        <v>16202.5159753999</v>
      </c>
      <c r="L570" s="17">
        <v>3229.1788010547598</v>
      </c>
      <c r="M570" s="17">
        <v>91.049105070178996</v>
      </c>
      <c r="N570" s="16">
        <v>34853.572975047398</v>
      </c>
    </row>
    <row r="571" spans="1:14" hidden="1" x14ac:dyDescent="0.3">
      <c r="A571" t="s">
        <v>3791</v>
      </c>
      <c r="B571" t="s">
        <v>3789</v>
      </c>
      <c r="C571">
        <v>2030</v>
      </c>
      <c r="D571">
        <v>5</v>
      </c>
      <c r="E571" s="35">
        <v>17586.779752313902</v>
      </c>
      <c r="F571" s="17">
        <v>17341.946220178899</v>
      </c>
      <c r="G571" s="17">
        <v>3452.27226687866</v>
      </c>
      <c r="H571" s="17">
        <v>114.010117474602</v>
      </c>
      <c r="I571" s="16">
        <v>38495.008356846098</v>
      </c>
      <c r="J571" s="35">
        <v>17647.911292058299</v>
      </c>
      <c r="K571" s="17">
        <v>17561.107260154298</v>
      </c>
      <c r="L571" s="17">
        <v>3461.23092295998</v>
      </c>
      <c r="M571" s="17">
        <v>125.58717227637401</v>
      </c>
      <c r="N571" s="16">
        <v>38795.836647449003</v>
      </c>
    </row>
    <row r="572" spans="1:14" hidden="1" x14ac:dyDescent="0.3">
      <c r="A572" t="s">
        <v>3791</v>
      </c>
      <c r="B572" t="s">
        <v>3789</v>
      </c>
      <c r="C572">
        <v>2030</v>
      </c>
      <c r="D572">
        <v>6</v>
      </c>
      <c r="E572" s="35">
        <v>19454.676370656402</v>
      </c>
      <c r="F572" s="17">
        <v>19389.6108235707</v>
      </c>
      <c r="G572" s="17">
        <v>3470.3781487718002</v>
      </c>
      <c r="H572" s="17">
        <v>125.88559522046801</v>
      </c>
      <c r="I572" s="16">
        <v>42440.5509382194</v>
      </c>
      <c r="J572" s="35">
        <v>19635.1643853924</v>
      </c>
      <c r="K572" s="17">
        <v>19389.6108235707</v>
      </c>
      <c r="L572" s="17">
        <v>3470.3781487718002</v>
      </c>
      <c r="M572" s="17">
        <v>175.68711830253901</v>
      </c>
      <c r="N572" s="16">
        <v>42670.840476037403</v>
      </c>
    </row>
    <row r="573" spans="1:14" hidden="1" x14ac:dyDescent="0.3">
      <c r="A573" t="s">
        <v>3791</v>
      </c>
      <c r="B573" t="s">
        <v>3789</v>
      </c>
      <c r="C573">
        <v>2030</v>
      </c>
      <c r="D573">
        <v>7</v>
      </c>
      <c r="E573" s="35">
        <v>19857.6369765454</v>
      </c>
      <c r="F573" s="17">
        <v>20571.3201499723</v>
      </c>
      <c r="G573" s="17">
        <v>3648.5529962109999</v>
      </c>
      <c r="H573" s="17">
        <v>142.491954344768</v>
      </c>
      <c r="I573" s="16">
        <v>44220.002077073499</v>
      </c>
      <c r="J573" s="35">
        <v>20154.661187098402</v>
      </c>
      <c r="K573" s="17">
        <v>20868.224012986801</v>
      </c>
      <c r="L573" s="17">
        <v>3648.5529962109999</v>
      </c>
      <c r="M573" s="17">
        <v>172.11482011882299</v>
      </c>
      <c r="N573" s="16">
        <v>44843.553016414997</v>
      </c>
    </row>
    <row r="574" spans="1:14" hidden="1" x14ac:dyDescent="0.3">
      <c r="A574" t="s">
        <v>3791</v>
      </c>
      <c r="B574" t="s">
        <v>3789</v>
      </c>
      <c r="C574">
        <v>2030</v>
      </c>
      <c r="D574">
        <v>8</v>
      </c>
      <c r="E574" s="35">
        <v>19229.252809530699</v>
      </c>
      <c r="F574" s="17">
        <v>21262.682912637199</v>
      </c>
      <c r="G574" s="17">
        <v>3878.9595593087402</v>
      </c>
      <c r="H574" s="17">
        <v>147.802127320561</v>
      </c>
      <c r="I574" s="16">
        <v>44518.697408797198</v>
      </c>
      <c r="J574" s="35">
        <v>19418.856420557699</v>
      </c>
      <c r="K574" s="17">
        <v>21924.187944708799</v>
      </c>
      <c r="L574" s="17">
        <v>3974.7143740716801</v>
      </c>
      <c r="M574" s="17">
        <v>162.63550307112499</v>
      </c>
      <c r="N574" s="16">
        <v>45480.394242409297</v>
      </c>
    </row>
    <row r="575" spans="1:14" hidden="1" x14ac:dyDescent="0.3">
      <c r="A575" t="s">
        <v>3791</v>
      </c>
      <c r="B575" t="s">
        <v>3789</v>
      </c>
      <c r="C575">
        <v>2030</v>
      </c>
      <c r="D575">
        <v>9</v>
      </c>
      <c r="E575" s="35">
        <v>19013.0349442519</v>
      </c>
      <c r="F575" s="17">
        <v>22956.1955914758</v>
      </c>
      <c r="G575" s="17">
        <v>4233.1133140302099</v>
      </c>
      <c r="H575" s="17">
        <v>132.74932293463399</v>
      </c>
      <c r="I575" s="16">
        <v>46335.093172692497</v>
      </c>
      <c r="J575" s="35">
        <v>19013.0349442519</v>
      </c>
      <c r="K575" s="17">
        <v>22956.1955914758</v>
      </c>
      <c r="L575" s="17">
        <v>4295.2507714244302</v>
      </c>
      <c r="M575" s="17">
        <v>149.04848196942501</v>
      </c>
      <c r="N575" s="16">
        <v>46413.529789121501</v>
      </c>
    </row>
    <row r="576" spans="1:14" hidden="1" x14ac:dyDescent="0.3">
      <c r="A576" t="s">
        <v>3791</v>
      </c>
      <c r="B576" t="s">
        <v>3789</v>
      </c>
      <c r="C576">
        <v>2030</v>
      </c>
      <c r="D576">
        <v>10</v>
      </c>
      <c r="E576" s="35">
        <v>16712.642657267301</v>
      </c>
      <c r="F576" s="17">
        <v>18926.125943496299</v>
      </c>
      <c r="G576" s="17">
        <v>3632.9794653991098</v>
      </c>
      <c r="H576" s="17">
        <v>86.572760908766199</v>
      </c>
      <c r="I576" s="16">
        <v>39358.320827071402</v>
      </c>
      <c r="J576" s="35">
        <v>16712.642657267301</v>
      </c>
      <c r="K576" s="17">
        <v>18982.4877336922</v>
      </c>
      <c r="L576" s="17">
        <v>3740.64912991342</v>
      </c>
      <c r="M576" s="17">
        <v>106.558321017662</v>
      </c>
      <c r="N576" s="16">
        <v>39542.3378418906</v>
      </c>
    </row>
    <row r="577" spans="1:14" hidden="1" x14ac:dyDescent="0.3">
      <c r="A577" t="s">
        <v>3791</v>
      </c>
      <c r="B577" t="s">
        <v>3789</v>
      </c>
      <c r="C577">
        <v>2030</v>
      </c>
      <c r="D577">
        <v>11</v>
      </c>
      <c r="E577" s="35">
        <v>14401.136796118901</v>
      </c>
      <c r="F577" s="17">
        <v>15484.675794291299</v>
      </c>
      <c r="G577" s="17">
        <v>3369.5384124657799</v>
      </c>
      <c r="H577" s="17">
        <v>86.792189544129599</v>
      </c>
      <c r="I577" s="16">
        <v>33342.143192420197</v>
      </c>
      <c r="J577" s="35">
        <v>14933.7442266578</v>
      </c>
      <c r="K577" s="17">
        <v>15484.675794291299</v>
      </c>
      <c r="L577" s="17">
        <v>3369.5384124657799</v>
      </c>
      <c r="M577" s="17">
        <v>134.890946415781</v>
      </c>
      <c r="N577" s="16">
        <v>33922.849379830703</v>
      </c>
    </row>
    <row r="578" spans="1:14" hidden="1" x14ac:dyDescent="0.3">
      <c r="A578" t="s">
        <v>3791</v>
      </c>
      <c r="B578" t="s">
        <v>3789</v>
      </c>
      <c r="C578">
        <v>2030</v>
      </c>
      <c r="D578">
        <v>12</v>
      </c>
      <c r="E578" s="35">
        <v>15792.587434999199</v>
      </c>
      <c r="F578" s="17">
        <v>15350.997430564699</v>
      </c>
      <c r="G578" s="17">
        <v>3419.4960615596101</v>
      </c>
      <c r="H578" s="17">
        <v>111.61395677643399</v>
      </c>
      <c r="I578" s="16">
        <v>34674.694883900003</v>
      </c>
      <c r="J578" s="35">
        <v>15792.587434999199</v>
      </c>
      <c r="K578" s="17">
        <v>15350.997430564699</v>
      </c>
      <c r="L578" s="17">
        <v>3419.4960615596101</v>
      </c>
      <c r="M578" s="17">
        <v>163.68876052087001</v>
      </c>
      <c r="N578" s="16">
        <v>34726.769687644497</v>
      </c>
    </row>
    <row r="579" spans="1:14" hidden="1" x14ac:dyDescent="0.3">
      <c r="A579" t="s">
        <v>3790</v>
      </c>
      <c r="B579" t="s">
        <v>3789</v>
      </c>
      <c r="C579">
        <v>2019</v>
      </c>
      <c r="D579">
        <v>1</v>
      </c>
      <c r="E579" s="35">
        <v>14305.5233895153</v>
      </c>
      <c r="F579" s="17">
        <v>14075.451608912401</v>
      </c>
      <c r="G579" s="17">
        <v>3086.26671642682</v>
      </c>
      <c r="H579" s="17">
        <v>77.408029038553906</v>
      </c>
      <c r="I579" s="16">
        <v>31544.6497438931</v>
      </c>
      <c r="J579" s="35">
        <v>14305.5233895153</v>
      </c>
      <c r="K579" s="17">
        <v>14075.451608912401</v>
      </c>
      <c r="L579" s="17">
        <v>3111.7072198099099</v>
      </c>
      <c r="M579" s="17">
        <v>116.962828979219</v>
      </c>
      <c r="N579" s="16">
        <v>31609.645047216902</v>
      </c>
    </row>
    <row r="580" spans="1:14" hidden="1" x14ac:dyDescent="0.3">
      <c r="A580" t="s">
        <v>3790</v>
      </c>
      <c r="B580" t="s">
        <v>3789</v>
      </c>
      <c r="C580">
        <v>2019</v>
      </c>
      <c r="D580">
        <v>2</v>
      </c>
      <c r="E580" s="35">
        <v>13861.891675893499</v>
      </c>
      <c r="F580" s="17">
        <v>13600.138870398399</v>
      </c>
      <c r="G580" s="17">
        <v>3059.7732536302701</v>
      </c>
      <c r="H580" s="17">
        <v>79.332987905368</v>
      </c>
      <c r="I580" s="16">
        <v>30601.136787827501</v>
      </c>
      <c r="J580" s="35">
        <v>13861.891675893499</v>
      </c>
      <c r="K580" s="17">
        <v>13932.1743719844</v>
      </c>
      <c r="L580" s="17">
        <v>3090.7875864413099</v>
      </c>
      <c r="M580" s="17">
        <v>106.96546196124901</v>
      </c>
      <c r="N580" s="16">
        <v>30991.8190962804</v>
      </c>
    </row>
    <row r="581" spans="1:14" hidden="1" x14ac:dyDescent="0.3">
      <c r="A581" t="s">
        <v>3790</v>
      </c>
      <c r="B581" t="s">
        <v>3789</v>
      </c>
      <c r="C581">
        <v>2019</v>
      </c>
      <c r="D581">
        <v>3</v>
      </c>
      <c r="E581" s="35">
        <v>12869.325825353801</v>
      </c>
      <c r="F581" s="17">
        <v>13775.5827847173</v>
      </c>
      <c r="G581" s="17">
        <v>2909.1669946225002</v>
      </c>
      <c r="H581" s="17">
        <v>57.830221577453301</v>
      </c>
      <c r="I581" s="16">
        <v>29611.905826271101</v>
      </c>
      <c r="J581" s="35">
        <v>13248.700217929299</v>
      </c>
      <c r="K581" s="17">
        <v>13886.1625746359</v>
      </c>
      <c r="L581" s="17">
        <v>2982.8893634282699</v>
      </c>
      <c r="M581" s="17">
        <v>93.473008337173297</v>
      </c>
      <c r="N581" s="16">
        <v>30211.225164330699</v>
      </c>
    </row>
    <row r="582" spans="1:14" hidden="1" x14ac:dyDescent="0.3">
      <c r="A582" t="s">
        <v>3790</v>
      </c>
      <c r="B582" t="s">
        <v>3789</v>
      </c>
      <c r="C582">
        <v>2019</v>
      </c>
      <c r="D582">
        <v>4</v>
      </c>
      <c r="E582" s="35">
        <v>13988.6810539649</v>
      </c>
      <c r="F582" s="17">
        <v>15257.127860439799</v>
      </c>
      <c r="G582" s="17">
        <v>2925.5001774891798</v>
      </c>
      <c r="H582" s="17">
        <v>60.926123165094502</v>
      </c>
      <c r="I582" s="16">
        <v>32232.235215059001</v>
      </c>
      <c r="J582" s="35">
        <v>13988.6810539649</v>
      </c>
      <c r="K582" s="17">
        <v>15442.208214837099</v>
      </c>
      <c r="L582" s="17">
        <v>2925.5001774891798</v>
      </c>
      <c r="M582" s="17">
        <v>68.829986530677004</v>
      </c>
      <c r="N582" s="16">
        <v>32425.219432821901</v>
      </c>
    </row>
    <row r="583" spans="1:14" hidden="1" x14ac:dyDescent="0.3">
      <c r="A583" t="s">
        <v>3790</v>
      </c>
      <c r="B583" t="s">
        <v>3789</v>
      </c>
      <c r="C583">
        <v>2019</v>
      </c>
      <c r="D583">
        <v>5</v>
      </c>
      <c r="E583" s="35">
        <v>16745.768844413</v>
      </c>
      <c r="F583" s="17">
        <v>16858.458734063301</v>
      </c>
      <c r="G583" s="17">
        <v>3071.6663610547798</v>
      </c>
      <c r="H583" s="17">
        <v>94.564114054307595</v>
      </c>
      <c r="I583" s="16">
        <v>36770.458053585397</v>
      </c>
      <c r="J583" s="35">
        <v>16745.768844413</v>
      </c>
      <c r="K583" s="17">
        <v>17032.918163168699</v>
      </c>
      <c r="L583" s="17">
        <v>3113.6156488977199</v>
      </c>
      <c r="M583" s="17">
        <v>95.220551640225807</v>
      </c>
      <c r="N583" s="16">
        <v>36987.523208119703</v>
      </c>
    </row>
    <row r="584" spans="1:14" hidden="1" x14ac:dyDescent="0.3">
      <c r="A584" t="s">
        <v>3790</v>
      </c>
      <c r="B584" t="s">
        <v>3789</v>
      </c>
      <c r="C584">
        <v>2019</v>
      </c>
      <c r="D584">
        <v>6</v>
      </c>
      <c r="E584" s="35">
        <v>19337.5340262881</v>
      </c>
      <c r="F584" s="17">
        <v>19399.925425242502</v>
      </c>
      <c r="G584" s="17">
        <v>3079.5465546159498</v>
      </c>
      <c r="H584" s="17">
        <v>113.03307424189801</v>
      </c>
      <c r="I584" s="16">
        <v>41930.0390803884</v>
      </c>
      <c r="J584" s="35">
        <v>19678.4957992788</v>
      </c>
      <c r="K584" s="17">
        <v>19420.771059816099</v>
      </c>
      <c r="L584" s="17">
        <v>3244.8470748662198</v>
      </c>
      <c r="M584" s="17">
        <v>133.49795952180699</v>
      </c>
      <c r="N584" s="16">
        <v>42477.611893482899</v>
      </c>
    </row>
    <row r="585" spans="1:14" hidden="1" x14ac:dyDescent="0.3">
      <c r="A585" t="s">
        <v>3790</v>
      </c>
      <c r="B585" t="s">
        <v>3789</v>
      </c>
      <c r="C585">
        <v>2019</v>
      </c>
      <c r="D585">
        <v>7</v>
      </c>
      <c r="E585" s="35">
        <v>20779</v>
      </c>
      <c r="F585" s="17">
        <v>21350.182691499202</v>
      </c>
      <c r="G585" s="17">
        <v>3494.2405581094399</v>
      </c>
      <c r="H585" s="17">
        <v>128.707739300241</v>
      </c>
      <c r="I585" s="16">
        <v>45752.130988908903</v>
      </c>
      <c r="J585" s="35">
        <v>20779</v>
      </c>
      <c r="K585" s="17">
        <v>21394.337154160799</v>
      </c>
      <c r="L585" s="17">
        <v>3494.2405581094399</v>
      </c>
      <c r="M585" s="17">
        <v>130.774630618065</v>
      </c>
      <c r="N585" s="16">
        <v>45798.352342888298</v>
      </c>
    </row>
    <row r="586" spans="1:14" hidden="1" x14ac:dyDescent="0.3">
      <c r="A586" t="s">
        <v>3790</v>
      </c>
      <c r="B586" t="s">
        <v>3789</v>
      </c>
      <c r="C586">
        <v>2019</v>
      </c>
      <c r="D586">
        <v>8</v>
      </c>
      <c r="E586" s="35">
        <v>19929.427402576199</v>
      </c>
      <c r="F586" s="17">
        <v>21944.1509583435</v>
      </c>
      <c r="G586" s="17">
        <v>3847.8067103076401</v>
      </c>
      <c r="H586" s="17">
        <v>114.434657195615</v>
      </c>
      <c r="I586" s="16">
        <v>45835.819728422997</v>
      </c>
      <c r="J586" s="35">
        <v>19978.701369108399</v>
      </c>
      <c r="K586" s="17">
        <v>23047.6217988586</v>
      </c>
      <c r="L586" s="17">
        <v>3878.7054814121002</v>
      </c>
      <c r="M586" s="17">
        <v>123.527204838401</v>
      </c>
      <c r="N586" s="16">
        <v>47028.555854217499</v>
      </c>
    </row>
    <row r="587" spans="1:14" hidden="1" x14ac:dyDescent="0.3">
      <c r="A587" t="s">
        <v>3790</v>
      </c>
      <c r="B587" t="s">
        <v>3789</v>
      </c>
      <c r="C587">
        <v>2019</v>
      </c>
      <c r="D587">
        <v>9</v>
      </c>
      <c r="E587" s="35">
        <v>18928.285807840599</v>
      </c>
      <c r="F587" s="17">
        <v>23056.395751142001</v>
      </c>
      <c r="G587" s="17">
        <v>3977.1151857765999</v>
      </c>
      <c r="H587" s="17">
        <v>110.380711563661</v>
      </c>
      <c r="I587" s="16">
        <v>46072.177456322803</v>
      </c>
      <c r="J587" s="35">
        <v>18995.091874698999</v>
      </c>
      <c r="K587" s="17">
        <v>23635.070296311998</v>
      </c>
      <c r="L587" s="17">
        <v>4194</v>
      </c>
      <c r="M587" s="17">
        <v>113.148394358343</v>
      </c>
      <c r="N587" s="16">
        <v>46937.3105653694</v>
      </c>
    </row>
    <row r="588" spans="1:14" hidden="1" x14ac:dyDescent="0.3">
      <c r="A588" t="s">
        <v>3790</v>
      </c>
      <c r="B588" t="s">
        <v>3789</v>
      </c>
      <c r="C588">
        <v>2019</v>
      </c>
      <c r="D588">
        <v>10</v>
      </c>
      <c r="E588" s="35">
        <v>15035.609659498199</v>
      </c>
      <c r="F588" s="17">
        <v>18688.134418816</v>
      </c>
      <c r="G588" s="17">
        <v>3455.4565163196098</v>
      </c>
      <c r="H588" s="17">
        <v>65.095388913493807</v>
      </c>
      <c r="I588" s="16">
        <v>37244.295983547301</v>
      </c>
      <c r="J588" s="35">
        <v>15573.897094321899</v>
      </c>
      <c r="K588" s="17">
        <v>18850.7148241047</v>
      </c>
      <c r="L588" s="17">
        <v>3571.7880903044902</v>
      </c>
      <c r="M588" s="17">
        <v>80.681346189956699</v>
      </c>
      <c r="N588" s="16">
        <v>38077.081354921</v>
      </c>
    </row>
    <row r="589" spans="1:14" hidden="1" x14ac:dyDescent="0.3">
      <c r="A589" t="s">
        <v>3790</v>
      </c>
      <c r="B589" t="s">
        <v>3789</v>
      </c>
      <c r="C589">
        <v>2019</v>
      </c>
      <c r="D589">
        <v>11</v>
      </c>
      <c r="E589" s="35">
        <v>13427.6912652338</v>
      </c>
      <c r="F589" s="17">
        <v>14843.209515155701</v>
      </c>
      <c r="G589" s="17">
        <v>3147.7761745810099</v>
      </c>
      <c r="H589" s="17">
        <v>65.574410935650306</v>
      </c>
      <c r="I589" s="16">
        <v>31484.251365906101</v>
      </c>
      <c r="J589" s="35">
        <v>13751.304948708999</v>
      </c>
      <c r="K589" s="17">
        <v>14843.209515155701</v>
      </c>
      <c r="L589" s="17">
        <v>3147.7761745810099</v>
      </c>
      <c r="M589" s="17">
        <v>102.32604496888101</v>
      </c>
      <c r="N589" s="16">
        <v>31844.616683414599</v>
      </c>
    </row>
    <row r="590" spans="1:14" hidden="1" x14ac:dyDescent="0.3">
      <c r="A590" t="s">
        <v>3790</v>
      </c>
      <c r="B590" t="s">
        <v>3789</v>
      </c>
      <c r="C590">
        <v>2019</v>
      </c>
      <c r="D590">
        <v>12</v>
      </c>
      <c r="E590" s="35">
        <v>14785.304692391999</v>
      </c>
      <c r="F590" s="17">
        <v>14670.7481207566</v>
      </c>
      <c r="G590" s="17">
        <v>3184.1321112338401</v>
      </c>
      <c r="H590" s="17">
        <v>84.549005479961195</v>
      </c>
      <c r="I590" s="16">
        <v>32724.733929862399</v>
      </c>
      <c r="J590" s="35">
        <v>14785.304692391999</v>
      </c>
      <c r="K590" s="17">
        <v>14670.7481207566</v>
      </c>
      <c r="L590" s="17">
        <v>3184.1321112338401</v>
      </c>
      <c r="M590" s="17">
        <v>124.334445653516</v>
      </c>
      <c r="N590" s="16">
        <v>32764.519370035901</v>
      </c>
    </row>
    <row r="591" spans="1:14" hidden="1" x14ac:dyDescent="0.3">
      <c r="A591" t="s">
        <v>3790</v>
      </c>
      <c r="B591" t="s">
        <v>3789</v>
      </c>
      <c r="C591">
        <v>2020</v>
      </c>
      <c r="D591">
        <v>1</v>
      </c>
      <c r="E591" s="35">
        <v>14259.7046774929</v>
      </c>
      <c r="F591" s="17">
        <v>13899.8662630249</v>
      </c>
      <c r="G591" s="17">
        <v>3050.4139632379301</v>
      </c>
      <c r="H591" s="17">
        <v>83.826089810245094</v>
      </c>
      <c r="I591" s="16">
        <v>31293.810993566</v>
      </c>
      <c r="J591" s="35">
        <v>14259.7046774929</v>
      </c>
      <c r="K591" s="17">
        <v>13899.8662630249</v>
      </c>
      <c r="L591" s="17">
        <v>3078.84956055363</v>
      </c>
      <c r="M591" s="17">
        <v>126.19295337874399</v>
      </c>
      <c r="N591" s="16">
        <v>31364.613454450198</v>
      </c>
    </row>
    <row r="592" spans="1:14" hidden="1" x14ac:dyDescent="0.3">
      <c r="A592" t="s">
        <v>3790</v>
      </c>
      <c r="B592" t="s">
        <v>3789</v>
      </c>
      <c r="C592">
        <v>2020</v>
      </c>
      <c r="D592">
        <v>2</v>
      </c>
      <c r="E592" s="35">
        <v>13830.9018566498</v>
      </c>
      <c r="F592" s="17">
        <v>13440.5722998232</v>
      </c>
      <c r="G592" s="17">
        <v>3023.8846292891299</v>
      </c>
      <c r="H592" s="17">
        <v>85.901853226289703</v>
      </c>
      <c r="I592" s="16">
        <v>30381.2606389885</v>
      </c>
      <c r="J592" s="35">
        <v>13830.9018566498</v>
      </c>
      <c r="K592" s="17">
        <v>13756.708312856101</v>
      </c>
      <c r="L592" s="17">
        <v>3051.26011368625</v>
      </c>
      <c r="M592" s="17">
        <v>115.59236670279</v>
      </c>
      <c r="N592" s="16">
        <v>30754.4626498949</v>
      </c>
    </row>
    <row r="593" spans="1:14" hidden="1" x14ac:dyDescent="0.3">
      <c r="A593" t="s">
        <v>3790</v>
      </c>
      <c r="B593" t="s">
        <v>3789</v>
      </c>
      <c r="C593">
        <v>2020</v>
      </c>
      <c r="D593">
        <v>3</v>
      </c>
      <c r="E593" s="35">
        <v>12853.1375423175</v>
      </c>
      <c r="F593" s="17">
        <v>13609.897275827399</v>
      </c>
      <c r="G593" s="17">
        <v>2874.2865325565999</v>
      </c>
      <c r="H593" s="17">
        <v>62.651528809824903</v>
      </c>
      <c r="I593" s="16">
        <v>29399.972879511301</v>
      </c>
      <c r="J593" s="35">
        <v>13232.564189062599</v>
      </c>
      <c r="K593" s="17">
        <v>13733.947855189301</v>
      </c>
      <c r="L593" s="17">
        <v>2947.4625138926599</v>
      </c>
      <c r="M593" s="17">
        <v>101.1596014126</v>
      </c>
      <c r="N593" s="16">
        <v>30015.134159557099</v>
      </c>
    </row>
    <row r="594" spans="1:14" hidden="1" x14ac:dyDescent="0.3">
      <c r="A594" t="s">
        <v>3790</v>
      </c>
      <c r="B594" t="s">
        <v>3789</v>
      </c>
      <c r="C594">
        <v>2020</v>
      </c>
      <c r="D594">
        <v>4</v>
      </c>
      <c r="E594" s="35">
        <v>13976.3343650238</v>
      </c>
      <c r="F594" s="17">
        <v>15068.843468509</v>
      </c>
      <c r="G594" s="17">
        <v>2893.4513962188598</v>
      </c>
      <c r="H594" s="17">
        <v>65.969201961964401</v>
      </c>
      <c r="I594" s="16">
        <v>32004.598431713599</v>
      </c>
      <c r="J594" s="35">
        <v>13976.3343650238</v>
      </c>
      <c r="K594" s="17">
        <v>15068.843468509</v>
      </c>
      <c r="L594" s="17">
        <v>2893.4513962188598</v>
      </c>
      <c r="M594" s="17">
        <v>74.538379141020201</v>
      </c>
      <c r="N594" s="16">
        <v>32013.1676088926</v>
      </c>
    </row>
    <row r="595" spans="1:14" hidden="1" x14ac:dyDescent="0.3">
      <c r="A595" t="s">
        <v>3790</v>
      </c>
      <c r="B595" t="s">
        <v>3789</v>
      </c>
      <c r="C595">
        <v>2020</v>
      </c>
      <c r="D595">
        <v>5</v>
      </c>
      <c r="E595" s="35">
        <v>16488.2109068717</v>
      </c>
      <c r="F595" s="17">
        <v>16545.8309716529</v>
      </c>
      <c r="G595" s="17">
        <v>3022.3827438469998</v>
      </c>
      <c r="H595" s="17">
        <v>102.40151114869499</v>
      </c>
      <c r="I595" s="16">
        <v>36158.826133520299</v>
      </c>
      <c r="J595" s="35">
        <v>16521.352162757401</v>
      </c>
      <c r="K595" s="17">
        <v>16611.790493397799</v>
      </c>
      <c r="L595" s="17">
        <v>3080.9939313974</v>
      </c>
      <c r="M595" s="17">
        <v>103.12891542269401</v>
      </c>
      <c r="N595" s="16">
        <v>36317.2655029753</v>
      </c>
    </row>
    <row r="596" spans="1:14" hidden="1" x14ac:dyDescent="0.3">
      <c r="A596" t="s">
        <v>3790</v>
      </c>
      <c r="B596" t="s">
        <v>3789</v>
      </c>
      <c r="C596">
        <v>2020</v>
      </c>
      <c r="D596">
        <v>6</v>
      </c>
      <c r="E596" s="35">
        <v>19231.8459424215</v>
      </c>
      <c r="F596" s="17">
        <v>18783.039831710401</v>
      </c>
      <c r="G596" s="17">
        <v>3117.06244914339</v>
      </c>
      <c r="H596" s="17">
        <v>120.755162891414</v>
      </c>
      <c r="I596" s="16">
        <v>41252.703386166802</v>
      </c>
      <c r="J596" s="35">
        <v>19380.058048548599</v>
      </c>
      <c r="K596" s="17">
        <v>18991.659689279299</v>
      </c>
      <c r="L596" s="17">
        <v>3200.81646777781</v>
      </c>
      <c r="M596" s="17">
        <v>144.58208825678</v>
      </c>
      <c r="N596" s="16">
        <v>41717.116293862397</v>
      </c>
    </row>
    <row r="597" spans="1:14" hidden="1" x14ac:dyDescent="0.3">
      <c r="A597" t="s">
        <v>3790</v>
      </c>
      <c r="B597" t="s">
        <v>3789</v>
      </c>
      <c r="C597">
        <v>2020</v>
      </c>
      <c r="D597">
        <v>7</v>
      </c>
      <c r="E597" s="35">
        <v>20237.329696457298</v>
      </c>
      <c r="F597" s="17">
        <v>20885.480980048302</v>
      </c>
      <c r="G597" s="17">
        <v>3374.3907418684598</v>
      </c>
      <c r="H597" s="17">
        <v>139.392679716668</v>
      </c>
      <c r="I597" s="16">
        <v>44636.594098090703</v>
      </c>
      <c r="J597" s="35">
        <v>20237.329696457298</v>
      </c>
      <c r="K597" s="17">
        <v>20885.480980048302</v>
      </c>
      <c r="L597" s="17">
        <v>3432.5013429002602</v>
      </c>
      <c r="M597" s="17">
        <v>141.62811724164001</v>
      </c>
      <c r="N597" s="16">
        <v>44696.940136647499</v>
      </c>
    </row>
    <row r="598" spans="1:14" hidden="1" x14ac:dyDescent="0.3">
      <c r="A598" t="s">
        <v>3790</v>
      </c>
      <c r="B598" t="s">
        <v>3789</v>
      </c>
      <c r="C598">
        <v>2020</v>
      </c>
      <c r="D598">
        <v>8</v>
      </c>
      <c r="E598" s="35">
        <v>19440.5697248346</v>
      </c>
      <c r="F598" s="17">
        <v>21430.5138626187</v>
      </c>
      <c r="G598" s="17">
        <v>3725.22491551143</v>
      </c>
      <c r="H598" s="17">
        <v>123.64703841974899</v>
      </c>
      <c r="I598" s="16">
        <v>44719.955541384501</v>
      </c>
      <c r="J598" s="35">
        <v>19723.5702519033</v>
      </c>
      <c r="K598" s="17">
        <v>22413.295924324299</v>
      </c>
      <c r="L598" s="17">
        <v>3824.53249296883</v>
      </c>
      <c r="M598" s="17">
        <v>132.730721060902</v>
      </c>
      <c r="N598" s="16">
        <v>46094.129390257302</v>
      </c>
    </row>
    <row r="599" spans="1:14" hidden="1" x14ac:dyDescent="0.3">
      <c r="A599" t="s">
        <v>3790</v>
      </c>
      <c r="B599" t="s">
        <v>3789</v>
      </c>
      <c r="C599">
        <v>2020</v>
      </c>
      <c r="D599">
        <v>9</v>
      </c>
      <c r="E599" s="35">
        <v>18505.1262653292</v>
      </c>
      <c r="F599" s="17">
        <v>22558.971073927602</v>
      </c>
      <c r="G599" s="17">
        <v>3857.0516513518301</v>
      </c>
      <c r="H599" s="17">
        <v>119.25600042427</v>
      </c>
      <c r="I599" s="16">
        <v>45040.404991032898</v>
      </c>
      <c r="J599" s="35">
        <v>18840.876095617401</v>
      </c>
      <c r="K599" s="17">
        <v>22985.011515608199</v>
      </c>
      <c r="L599" s="17">
        <v>4120.6338747375303</v>
      </c>
      <c r="M599" s="17">
        <v>122.30755006153299</v>
      </c>
      <c r="N599" s="16">
        <v>46068.829036024603</v>
      </c>
    </row>
    <row r="600" spans="1:14" hidden="1" x14ac:dyDescent="0.3">
      <c r="A600" t="s">
        <v>3790</v>
      </c>
      <c r="B600" t="s">
        <v>3789</v>
      </c>
      <c r="C600">
        <v>2020</v>
      </c>
      <c r="D600">
        <v>10</v>
      </c>
      <c r="E600" s="35">
        <v>15258.9274546796</v>
      </c>
      <c r="F600" s="17">
        <v>17958.665537480301</v>
      </c>
      <c r="G600" s="17">
        <v>3416.0615451356002</v>
      </c>
      <c r="H600" s="17">
        <v>70.076374874907302</v>
      </c>
      <c r="I600" s="16">
        <v>36703.730912170402</v>
      </c>
      <c r="J600" s="35">
        <v>15495.006451325</v>
      </c>
      <c r="K600" s="17">
        <v>18474.444969861499</v>
      </c>
      <c r="L600" s="17">
        <v>3528.1798465540301</v>
      </c>
      <c r="M600" s="17">
        <v>87.436498828750004</v>
      </c>
      <c r="N600" s="16">
        <v>37585.0677665693</v>
      </c>
    </row>
    <row r="601" spans="1:14" hidden="1" x14ac:dyDescent="0.3">
      <c r="A601" t="s">
        <v>3790</v>
      </c>
      <c r="B601" t="s">
        <v>3789</v>
      </c>
      <c r="C601">
        <v>2020</v>
      </c>
      <c r="D601">
        <v>11</v>
      </c>
      <c r="E601" s="35">
        <v>13392.877739219601</v>
      </c>
      <c r="F601" s="17">
        <v>14631.4620643403</v>
      </c>
      <c r="G601" s="17">
        <v>3113.2837314448998</v>
      </c>
      <c r="H601" s="17">
        <v>71.016677960807797</v>
      </c>
      <c r="I601" s="16">
        <v>31208.6402129655</v>
      </c>
      <c r="J601" s="35">
        <v>13713.916788603799</v>
      </c>
      <c r="K601" s="17">
        <v>14631.4620643403</v>
      </c>
      <c r="L601" s="17">
        <v>3113.2837314448998</v>
      </c>
      <c r="M601" s="17">
        <v>104.131313995399</v>
      </c>
      <c r="N601" s="16">
        <v>31562.793898384301</v>
      </c>
    </row>
    <row r="602" spans="1:14" hidden="1" x14ac:dyDescent="0.3">
      <c r="A602" t="s">
        <v>3790</v>
      </c>
      <c r="B602" t="s">
        <v>3789</v>
      </c>
      <c r="C602">
        <v>2020</v>
      </c>
      <c r="D602">
        <v>12</v>
      </c>
      <c r="E602" s="35">
        <v>14727.097984039099</v>
      </c>
      <c r="F602" s="17">
        <v>14468.9142787155</v>
      </c>
      <c r="G602" s="17">
        <v>3153.19560497779</v>
      </c>
      <c r="H602" s="17">
        <v>91.490447038717306</v>
      </c>
      <c r="I602" s="16">
        <v>32440.698314771202</v>
      </c>
      <c r="J602" s="35">
        <v>14727.097984039099</v>
      </c>
      <c r="K602" s="17">
        <v>14468.9142787155</v>
      </c>
      <c r="L602" s="17">
        <v>3153.19560497779</v>
      </c>
      <c r="M602" s="17">
        <v>133.54683317319299</v>
      </c>
      <c r="N602" s="16">
        <v>32482.7547009056</v>
      </c>
    </row>
    <row r="603" spans="1:14" hidden="1" x14ac:dyDescent="0.3">
      <c r="A603" t="s">
        <v>3790</v>
      </c>
      <c r="B603" t="s">
        <v>3789</v>
      </c>
      <c r="C603">
        <v>2021</v>
      </c>
      <c r="D603">
        <v>1</v>
      </c>
      <c r="E603" s="35">
        <v>14223.5204244956</v>
      </c>
      <c r="F603" s="17">
        <v>13899.6656634674</v>
      </c>
      <c r="G603" s="17">
        <v>3070.4500593643202</v>
      </c>
      <c r="H603" s="17">
        <v>88.891209260885205</v>
      </c>
      <c r="I603" s="16">
        <v>31282.5273565881</v>
      </c>
      <c r="J603" s="35">
        <v>14223.5204244956</v>
      </c>
      <c r="K603" s="17">
        <v>13899.6656634674</v>
      </c>
      <c r="L603" s="17">
        <v>3099.03411566554</v>
      </c>
      <c r="M603" s="17">
        <v>133.87493804963901</v>
      </c>
      <c r="N603" s="16">
        <v>31356.095141678099</v>
      </c>
    </row>
    <row r="604" spans="1:14" hidden="1" x14ac:dyDescent="0.3">
      <c r="A604" t="s">
        <v>3790</v>
      </c>
      <c r="B604" t="s">
        <v>3789</v>
      </c>
      <c r="C604">
        <v>2021</v>
      </c>
      <c r="D604">
        <v>2</v>
      </c>
      <c r="E604" s="35">
        <v>13790.9408936454</v>
      </c>
      <c r="F604" s="17">
        <v>13448.911968379</v>
      </c>
      <c r="G604" s="17">
        <v>3044.1721350770999</v>
      </c>
      <c r="H604" s="17">
        <v>91.117775209608794</v>
      </c>
      <c r="I604" s="16">
        <v>30375.142772311101</v>
      </c>
      <c r="J604" s="35">
        <v>13790.9408936454</v>
      </c>
      <c r="K604" s="17">
        <v>13758.527445686501</v>
      </c>
      <c r="L604" s="17">
        <v>3074.44016541877</v>
      </c>
      <c r="M604" s="17">
        <v>122.53808035055999</v>
      </c>
      <c r="N604" s="16">
        <v>30746.446585101301</v>
      </c>
    </row>
    <row r="605" spans="1:14" hidden="1" x14ac:dyDescent="0.3">
      <c r="A605" t="s">
        <v>3790</v>
      </c>
      <c r="B605" t="s">
        <v>3789</v>
      </c>
      <c r="C605">
        <v>2021</v>
      </c>
      <c r="D605">
        <v>3</v>
      </c>
      <c r="E605" s="35">
        <v>12806.942870697199</v>
      </c>
      <c r="F605" s="17">
        <v>13586.7751038969</v>
      </c>
      <c r="G605" s="17">
        <v>2892.1993941156002</v>
      </c>
      <c r="H605" s="17">
        <v>66.359426353483698</v>
      </c>
      <c r="I605" s="16">
        <v>29352.276795063201</v>
      </c>
      <c r="J605" s="35">
        <v>13206.655008650599</v>
      </c>
      <c r="K605" s="17">
        <v>13741.9021976228</v>
      </c>
      <c r="L605" s="17">
        <v>2967.0878871846098</v>
      </c>
      <c r="M605" s="17">
        <v>107.156146664956</v>
      </c>
      <c r="N605" s="16">
        <v>30022.801240123001</v>
      </c>
    </row>
    <row r="606" spans="1:14" hidden="1" x14ac:dyDescent="0.3">
      <c r="A606" t="s">
        <v>3790</v>
      </c>
      <c r="B606" t="s">
        <v>3789</v>
      </c>
      <c r="C606">
        <v>2021</v>
      </c>
      <c r="D606">
        <v>4</v>
      </c>
      <c r="E606" s="35">
        <v>13954.544660351699</v>
      </c>
      <c r="F606" s="17">
        <v>15090.543252646899</v>
      </c>
      <c r="G606" s="17">
        <v>2920.7547005460101</v>
      </c>
      <c r="H606" s="17">
        <v>69.907738622365798</v>
      </c>
      <c r="I606" s="16">
        <v>32035.750352166899</v>
      </c>
      <c r="J606" s="35">
        <v>13954.544660351699</v>
      </c>
      <c r="K606" s="17">
        <v>15090.543252646899</v>
      </c>
      <c r="L606" s="17">
        <v>2920.7547005460101</v>
      </c>
      <c r="M606" s="17">
        <v>78.973676469359702</v>
      </c>
      <c r="N606" s="16">
        <v>32044.8162900139</v>
      </c>
    </row>
    <row r="607" spans="1:14" hidden="1" x14ac:dyDescent="0.3">
      <c r="A607" t="s">
        <v>3790</v>
      </c>
      <c r="B607" t="s">
        <v>3789</v>
      </c>
      <c r="C607">
        <v>2021</v>
      </c>
      <c r="D607">
        <v>5</v>
      </c>
      <c r="E607" s="35">
        <v>16166.8283597339</v>
      </c>
      <c r="F607" s="17">
        <v>16484.223852901599</v>
      </c>
      <c r="G607" s="17">
        <v>3021.0462202026401</v>
      </c>
      <c r="H607" s="17">
        <v>108.46015142377</v>
      </c>
      <c r="I607" s="16">
        <v>35780.558584261998</v>
      </c>
      <c r="J607" s="35">
        <v>16400.124585908201</v>
      </c>
      <c r="K607" s="17">
        <v>16484.223852901599</v>
      </c>
      <c r="L607" s="17">
        <v>3107.4529072423102</v>
      </c>
      <c r="M607" s="17">
        <v>109.22303856158</v>
      </c>
      <c r="N607" s="16">
        <v>36101.024384613702</v>
      </c>
    </row>
    <row r="608" spans="1:14" hidden="1" x14ac:dyDescent="0.3">
      <c r="A608" t="s">
        <v>3790</v>
      </c>
      <c r="B608" t="s">
        <v>3789</v>
      </c>
      <c r="C608">
        <v>2021</v>
      </c>
      <c r="D608">
        <v>6</v>
      </c>
      <c r="E608" s="35">
        <v>18705.009289217898</v>
      </c>
      <c r="F608" s="17">
        <v>18595.4996998282</v>
      </c>
      <c r="G608" s="17">
        <v>3091.1720953481099</v>
      </c>
      <c r="H608" s="17">
        <v>128.14441373539401</v>
      </c>
      <c r="I608" s="16">
        <v>40519.825498129598</v>
      </c>
      <c r="J608" s="35">
        <v>18980.645135419902</v>
      </c>
      <c r="K608" s="17">
        <v>18636.409704317699</v>
      </c>
      <c r="L608" s="17">
        <v>3204.1942552928799</v>
      </c>
      <c r="M608" s="17">
        <v>153.177756792357</v>
      </c>
      <c r="N608" s="16">
        <v>40974.4268518229</v>
      </c>
    </row>
    <row r="609" spans="1:14" hidden="1" x14ac:dyDescent="0.3">
      <c r="A609" t="s">
        <v>3790</v>
      </c>
      <c r="B609" t="s">
        <v>3789</v>
      </c>
      <c r="C609">
        <v>2021</v>
      </c>
      <c r="D609">
        <v>7</v>
      </c>
      <c r="E609" s="35">
        <v>19673.330356006001</v>
      </c>
      <c r="F609" s="17">
        <v>20372.121038223901</v>
      </c>
      <c r="G609" s="17">
        <v>3404.2273865448201</v>
      </c>
      <c r="H609" s="17">
        <v>145.27389121342199</v>
      </c>
      <c r="I609" s="16">
        <v>43594.952671988198</v>
      </c>
      <c r="J609" s="35">
        <v>19673.330356006001</v>
      </c>
      <c r="K609" s="17">
        <v>20499.2819750811</v>
      </c>
      <c r="L609" s="17">
        <v>3411.96957615868</v>
      </c>
      <c r="M609" s="17">
        <v>150.046371215069</v>
      </c>
      <c r="N609" s="16">
        <v>43734.628278460797</v>
      </c>
    </row>
    <row r="610" spans="1:14" hidden="1" x14ac:dyDescent="0.3">
      <c r="A610" t="s">
        <v>3790</v>
      </c>
      <c r="B610" t="s">
        <v>3789</v>
      </c>
      <c r="C610">
        <v>2021</v>
      </c>
      <c r="D610">
        <v>8</v>
      </c>
      <c r="E610" s="35">
        <v>19221.8763007819</v>
      </c>
      <c r="F610" s="17">
        <v>20683.733518978799</v>
      </c>
      <c r="G610" s="17">
        <v>3805.0135390320602</v>
      </c>
      <c r="H610" s="17">
        <v>128.65891901438201</v>
      </c>
      <c r="I610" s="16">
        <v>43839.282277807099</v>
      </c>
      <c r="J610" s="35">
        <v>19221.8763007819</v>
      </c>
      <c r="K610" s="17">
        <v>22039.580418107798</v>
      </c>
      <c r="L610" s="17">
        <v>3825.4443630340102</v>
      </c>
      <c r="M610" s="17">
        <v>141.14010742017501</v>
      </c>
      <c r="N610" s="16">
        <v>45228.041189343901</v>
      </c>
    </row>
    <row r="611" spans="1:14" hidden="1" x14ac:dyDescent="0.3">
      <c r="A611" t="s">
        <v>3790</v>
      </c>
      <c r="B611" t="s">
        <v>3789</v>
      </c>
      <c r="C611">
        <v>2021</v>
      </c>
      <c r="D611">
        <v>9</v>
      </c>
      <c r="E611" s="35">
        <v>18410.0301181578</v>
      </c>
      <c r="F611" s="17">
        <v>21858.532925567899</v>
      </c>
      <c r="G611" s="17">
        <v>3952.0082622974701</v>
      </c>
      <c r="H611" s="17">
        <v>121.26068793376299</v>
      </c>
      <c r="I611" s="16">
        <v>44341.831993956897</v>
      </c>
      <c r="J611" s="35">
        <v>18410.0301181578</v>
      </c>
      <c r="K611" s="17">
        <v>22622.7995383208</v>
      </c>
      <c r="L611" s="17">
        <v>4120.3699829656198</v>
      </c>
      <c r="M611" s="17">
        <v>129.74115425639101</v>
      </c>
      <c r="N611" s="16">
        <v>45282.940793700502</v>
      </c>
    </row>
    <row r="612" spans="1:14" hidden="1" x14ac:dyDescent="0.3">
      <c r="A612" t="s">
        <v>3790</v>
      </c>
      <c r="B612" t="s">
        <v>3789</v>
      </c>
      <c r="C612">
        <v>2021</v>
      </c>
      <c r="D612">
        <v>10</v>
      </c>
      <c r="E612" s="35">
        <v>15361.4733402313</v>
      </c>
      <c r="F612" s="17">
        <v>17690.655775257899</v>
      </c>
      <c r="G612" s="17">
        <v>3409.2031715825501</v>
      </c>
      <c r="H612" s="17">
        <v>75.061662192917098</v>
      </c>
      <c r="I612" s="16">
        <v>36536.393949264697</v>
      </c>
      <c r="J612" s="35">
        <v>15361.4733402313</v>
      </c>
      <c r="K612" s="17">
        <v>18246.768910798401</v>
      </c>
      <c r="L612" s="17">
        <v>3530.8862774445101</v>
      </c>
      <c r="M612" s="17">
        <v>92.794352756655599</v>
      </c>
      <c r="N612" s="16">
        <v>37231.922881230901</v>
      </c>
    </row>
    <row r="613" spans="1:14" hidden="1" x14ac:dyDescent="0.3">
      <c r="A613" t="s">
        <v>3790</v>
      </c>
      <c r="B613" t="s">
        <v>3789</v>
      </c>
      <c r="C613">
        <v>2021</v>
      </c>
      <c r="D613">
        <v>11</v>
      </c>
      <c r="E613" s="35">
        <v>13288.4001355611</v>
      </c>
      <c r="F613" s="17">
        <v>14601.812092111801</v>
      </c>
      <c r="G613" s="17">
        <v>3125.6510274447501</v>
      </c>
      <c r="H613" s="17">
        <v>75.2656901483778</v>
      </c>
      <c r="I613" s="16">
        <v>31091.128945265998</v>
      </c>
      <c r="J613" s="35">
        <v>13618.088216427999</v>
      </c>
      <c r="K613" s="17">
        <v>14601.812092111801</v>
      </c>
      <c r="L613" s="17">
        <v>3125.6510274447501</v>
      </c>
      <c r="M613" s="17">
        <v>117.153516482531</v>
      </c>
      <c r="N613" s="16">
        <v>31462.704852467101</v>
      </c>
    </row>
    <row r="614" spans="1:14" hidden="1" x14ac:dyDescent="0.3">
      <c r="A614" t="s">
        <v>3790</v>
      </c>
      <c r="B614" t="s">
        <v>3789</v>
      </c>
      <c r="C614">
        <v>2021</v>
      </c>
      <c r="D614">
        <v>12</v>
      </c>
      <c r="E614" s="35">
        <v>14626.763796375601</v>
      </c>
      <c r="F614" s="17">
        <v>14457.6336378287</v>
      </c>
      <c r="G614" s="17">
        <v>3172.6595049848402</v>
      </c>
      <c r="H614" s="17">
        <v>97.1410352860362</v>
      </c>
      <c r="I614" s="16">
        <v>32354.197974475199</v>
      </c>
      <c r="J614" s="35">
        <v>14626.763796375601</v>
      </c>
      <c r="K614" s="17">
        <v>14457.6336378287</v>
      </c>
      <c r="L614" s="17">
        <v>3172.6595049848402</v>
      </c>
      <c r="M614" s="17">
        <v>141.97396080336199</v>
      </c>
      <c r="N614" s="16">
        <v>32399.0308999925</v>
      </c>
    </row>
    <row r="615" spans="1:14" hidden="1" x14ac:dyDescent="0.3">
      <c r="A615" t="s">
        <v>3790</v>
      </c>
      <c r="B615" t="s">
        <v>3789</v>
      </c>
      <c r="C615">
        <v>2022</v>
      </c>
      <c r="D615">
        <v>1</v>
      </c>
      <c r="E615" s="35">
        <v>14201.840617330199</v>
      </c>
      <c r="F615" s="17">
        <v>13878.4925561908</v>
      </c>
      <c r="G615" s="17">
        <v>3096.0356632889402</v>
      </c>
      <c r="H615" s="17">
        <v>90.570631391393505</v>
      </c>
      <c r="I615" s="16">
        <v>31266.939468201399</v>
      </c>
      <c r="J615" s="35">
        <v>14201.840617330199</v>
      </c>
      <c r="K615" s="17">
        <v>13878.4925561908</v>
      </c>
      <c r="L615" s="17">
        <v>3124.4750281517199</v>
      </c>
      <c r="M615" s="17">
        <v>136.77850745785301</v>
      </c>
      <c r="N615" s="16">
        <v>31341.586709130599</v>
      </c>
    </row>
    <row r="616" spans="1:14" hidden="1" x14ac:dyDescent="0.3">
      <c r="A616" t="s">
        <v>3790</v>
      </c>
      <c r="B616" t="s">
        <v>3789</v>
      </c>
      <c r="C616">
        <v>2022</v>
      </c>
      <c r="D616">
        <v>2</v>
      </c>
      <c r="E616" s="35">
        <v>13784.328160708599</v>
      </c>
      <c r="F616" s="17">
        <v>13422.8389474497</v>
      </c>
      <c r="G616" s="17">
        <v>3068.9825148278401</v>
      </c>
      <c r="H616" s="17">
        <v>92.761713247491798</v>
      </c>
      <c r="I616" s="16">
        <v>30368.911336233599</v>
      </c>
      <c r="J616" s="35">
        <v>13784.328160708599</v>
      </c>
      <c r="K616" s="17">
        <v>13737.1350068011</v>
      </c>
      <c r="L616" s="17">
        <v>3095.0762597121602</v>
      </c>
      <c r="M616" s="17">
        <v>124.94489127957399</v>
      </c>
      <c r="N616" s="16">
        <v>30741.4843185014</v>
      </c>
    </row>
    <row r="617" spans="1:14" hidden="1" x14ac:dyDescent="0.3">
      <c r="A617" t="s">
        <v>3790</v>
      </c>
      <c r="B617" t="s">
        <v>3789</v>
      </c>
      <c r="C617">
        <v>2022</v>
      </c>
      <c r="D617">
        <v>3</v>
      </c>
      <c r="E617" s="35">
        <v>13028.430983492801</v>
      </c>
      <c r="F617" s="17">
        <v>13413.4865714024</v>
      </c>
      <c r="G617" s="17">
        <v>2844.24438219593</v>
      </c>
      <c r="H617" s="17">
        <v>73.068588872843904</v>
      </c>
      <c r="I617" s="16">
        <v>29359.2305259639</v>
      </c>
      <c r="J617" s="35">
        <v>13228.3851676758</v>
      </c>
      <c r="K617" s="17">
        <v>13711.8025775849</v>
      </c>
      <c r="L617" s="17">
        <v>2992.1720495457698</v>
      </c>
      <c r="M617" s="17">
        <v>109.146037896129</v>
      </c>
      <c r="N617" s="16">
        <v>30041.5058327025</v>
      </c>
    </row>
    <row r="618" spans="1:14" hidden="1" x14ac:dyDescent="0.3">
      <c r="A618" t="s">
        <v>3790</v>
      </c>
      <c r="B618" t="s">
        <v>3789</v>
      </c>
      <c r="C618">
        <v>2022</v>
      </c>
      <c r="D618">
        <v>4</v>
      </c>
      <c r="E618" s="35">
        <v>13990.512764696299</v>
      </c>
      <c r="F618" s="17">
        <v>15078.7383859529</v>
      </c>
      <c r="G618" s="17">
        <v>2944.1053278054601</v>
      </c>
      <c r="H618" s="17">
        <v>71.232338086559196</v>
      </c>
      <c r="I618" s="16">
        <v>32084.5888165412</v>
      </c>
      <c r="J618" s="35">
        <v>13990.512764696299</v>
      </c>
      <c r="K618" s="17">
        <v>15078.7383859529</v>
      </c>
      <c r="L618" s="17">
        <v>2944.1053278054601</v>
      </c>
      <c r="M618" s="17">
        <v>80.422462794728204</v>
      </c>
      <c r="N618" s="16">
        <v>32093.778941249398</v>
      </c>
    </row>
    <row r="619" spans="1:14" hidden="1" x14ac:dyDescent="0.3">
      <c r="A619" t="s">
        <v>3790</v>
      </c>
      <c r="B619" t="s">
        <v>3789</v>
      </c>
      <c r="C619">
        <v>2022</v>
      </c>
      <c r="D619">
        <v>5</v>
      </c>
      <c r="E619" s="35">
        <v>16410.067811914701</v>
      </c>
      <c r="F619" s="17">
        <v>16101.7667573135</v>
      </c>
      <c r="G619" s="17">
        <v>3080.1232186451598</v>
      </c>
      <c r="H619" s="17">
        <v>107.53155652847801</v>
      </c>
      <c r="I619" s="16">
        <v>35699.489344401904</v>
      </c>
      <c r="J619" s="35">
        <v>16410.067811914701</v>
      </c>
      <c r="K619" s="17">
        <v>16355.7384610358</v>
      </c>
      <c r="L619" s="17">
        <v>3133.9216951891499</v>
      </c>
      <c r="M619" s="17">
        <v>111.25728276151899</v>
      </c>
      <c r="N619" s="16">
        <v>36010.985250901198</v>
      </c>
    </row>
    <row r="620" spans="1:14" hidden="1" x14ac:dyDescent="0.3">
      <c r="A620" t="s">
        <v>3790</v>
      </c>
      <c r="B620" t="s">
        <v>3789</v>
      </c>
      <c r="C620">
        <v>2022</v>
      </c>
      <c r="D620">
        <v>6</v>
      </c>
      <c r="E620" s="35">
        <v>18851.301963358801</v>
      </c>
      <c r="F620" s="17">
        <v>18088.485431457</v>
      </c>
      <c r="G620" s="17">
        <v>3148.88232649565</v>
      </c>
      <c r="H620" s="17">
        <v>126.887591386803</v>
      </c>
      <c r="I620" s="16">
        <v>40215.557312698198</v>
      </c>
      <c r="J620" s="35">
        <v>18940.848910308199</v>
      </c>
      <c r="K620" s="17">
        <v>18429.2125297577</v>
      </c>
      <c r="L620" s="17">
        <v>3215.2719549559802</v>
      </c>
      <c r="M620" s="17">
        <v>156.09905920919701</v>
      </c>
      <c r="N620" s="16">
        <v>40741.432454231101</v>
      </c>
    </row>
    <row r="621" spans="1:14" hidden="1" x14ac:dyDescent="0.3">
      <c r="A621" t="s">
        <v>3790</v>
      </c>
      <c r="B621" t="s">
        <v>3789</v>
      </c>
      <c r="C621">
        <v>2022</v>
      </c>
      <c r="D621">
        <v>7</v>
      </c>
      <c r="E621" s="35">
        <v>19403.377440850101</v>
      </c>
      <c r="F621" s="17">
        <v>20147.322215706801</v>
      </c>
      <c r="G621" s="17">
        <v>3371.2829119622802</v>
      </c>
      <c r="H621" s="17">
        <v>148.04439392443101</v>
      </c>
      <c r="I621" s="16">
        <v>43070.026962443597</v>
      </c>
      <c r="J621" s="35">
        <v>19411.623238162199</v>
      </c>
      <c r="K621" s="17">
        <v>20187.4964172076</v>
      </c>
      <c r="L621" s="17">
        <v>3417.1319158322099</v>
      </c>
      <c r="M621" s="17">
        <v>152.90557958087601</v>
      </c>
      <c r="N621" s="16">
        <v>43169.157150782899</v>
      </c>
    </row>
    <row r="622" spans="1:14" hidden="1" x14ac:dyDescent="0.3">
      <c r="A622" t="s">
        <v>3790</v>
      </c>
      <c r="B622" t="s">
        <v>3789</v>
      </c>
      <c r="C622">
        <v>2022</v>
      </c>
      <c r="D622">
        <v>8</v>
      </c>
      <c r="E622" s="35">
        <v>19001.869173746702</v>
      </c>
      <c r="F622" s="17">
        <v>20482.707933376099</v>
      </c>
      <c r="G622" s="17">
        <v>3788.39285436198</v>
      </c>
      <c r="H622" s="17">
        <v>131.322979759471</v>
      </c>
      <c r="I622" s="16">
        <v>43404.292941244203</v>
      </c>
      <c r="J622" s="35">
        <v>19001.869173746702</v>
      </c>
      <c r="K622" s="17">
        <v>21642.428883995999</v>
      </c>
      <c r="L622" s="17">
        <v>3827.0533364357102</v>
      </c>
      <c r="M622" s="17">
        <v>143.82190419365099</v>
      </c>
      <c r="N622" s="16">
        <v>44615.173298372101</v>
      </c>
    </row>
    <row r="623" spans="1:14" hidden="1" x14ac:dyDescent="0.3">
      <c r="A623" t="s">
        <v>3790</v>
      </c>
      <c r="B623" t="s">
        <v>3789</v>
      </c>
      <c r="C623">
        <v>2022</v>
      </c>
      <c r="D623">
        <v>9</v>
      </c>
      <c r="E623" s="35">
        <v>18331.240671901302</v>
      </c>
      <c r="F623" s="17">
        <v>21731.9186662543</v>
      </c>
      <c r="G623" s="17">
        <v>3955.93773586417</v>
      </c>
      <c r="H623" s="17">
        <v>123.56992088404699</v>
      </c>
      <c r="I623" s="16">
        <v>44142.666994903797</v>
      </c>
      <c r="J623" s="35">
        <v>18331.240671901302</v>
      </c>
      <c r="K623" s="17">
        <v>22242.899187785701</v>
      </c>
      <c r="L623" s="17">
        <v>4135.4503653129004</v>
      </c>
      <c r="M623" s="17">
        <v>132.52940539683701</v>
      </c>
      <c r="N623" s="16">
        <v>44842.119630396599</v>
      </c>
    </row>
    <row r="624" spans="1:14" hidden="1" x14ac:dyDescent="0.3">
      <c r="A624" t="s">
        <v>3790</v>
      </c>
      <c r="B624" t="s">
        <v>3789</v>
      </c>
      <c r="C624">
        <v>2022</v>
      </c>
      <c r="D624">
        <v>10</v>
      </c>
      <c r="E624" s="35">
        <v>15395.6588185909</v>
      </c>
      <c r="F624" s="17">
        <v>17640.746516212399</v>
      </c>
      <c r="G624" s="17">
        <v>3421.0782865072701</v>
      </c>
      <c r="H624" s="17">
        <v>76.457225589562597</v>
      </c>
      <c r="I624" s="16">
        <v>36533.940846900099</v>
      </c>
      <c r="J624" s="35">
        <v>15395.6588185909</v>
      </c>
      <c r="K624" s="17">
        <v>18075.332685803602</v>
      </c>
      <c r="L624" s="17">
        <v>3530.6973710552002</v>
      </c>
      <c r="M624" s="17">
        <v>94.464902382596406</v>
      </c>
      <c r="N624" s="16">
        <v>37096.153777832304</v>
      </c>
    </row>
    <row r="625" spans="1:14" hidden="1" x14ac:dyDescent="0.3">
      <c r="A625" t="s">
        <v>3790</v>
      </c>
      <c r="B625" t="s">
        <v>3789</v>
      </c>
      <c r="C625">
        <v>2022</v>
      </c>
      <c r="D625">
        <v>11</v>
      </c>
      <c r="E625" s="35">
        <v>13309.0548963416</v>
      </c>
      <c r="F625" s="17">
        <v>14562.186118224299</v>
      </c>
      <c r="G625" s="17">
        <v>3145.0587056026602</v>
      </c>
      <c r="H625" s="17">
        <v>76.661253454705303</v>
      </c>
      <c r="I625" s="16">
        <v>31092.960973623201</v>
      </c>
      <c r="J625" s="35">
        <v>13660.524255311801</v>
      </c>
      <c r="K625" s="17">
        <v>14562.186118224299</v>
      </c>
      <c r="L625" s="17">
        <v>3145.0587056026602</v>
      </c>
      <c r="M625" s="17">
        <v>119.462751250956</v>
      </c>
      <c r="N625" s="16">
        <v>31487.231830389701</v>
      </c>
    </row>
    <row r="626" spans="1:14" hidden="1" x14ac:dyDescent="0.3">
      <c r="A626" t="s">
        <v>3790</v>
      </c>
      <c r="B626" t="s">
        <v>3789</v>
      </c>
      <c r="C626">
        <v>2022</v>
      </c>
      <c r="D626">
        <v>12</v>
      </c>
      <c r="E626" s="35">
        <v>14667.8370736378</v>
      </c>
      <c r="F626" s="17">
        <v>14437.9022768263</v>
      </c>
      <c r="G626" s="17">
        <v>3197.20364471618</v>
      </c>
      <c r="H626" s="17">
        <v>98.749487550594196</v>
      </c>
      <c r="I626" s="16">
        <v>32401.692482730799</v>
      </c>
      <c r="J626" s="35">
        <v>14667.8370736378</v>
      </c>
      <c r="K626" s="17">
        <v>14437.9022768263</v>
      </c>
      <c r="L626" s="17">
        <v>3197.20364471618</v>
      </c>
      <c r="M626" s="17">
        <v>144.67349876120301</v>
      </c>
      <c r="N626" s="16">
        <v>32447.616493941401</v>
      </c>
    </row>
    <row r="627" spans="1:14" hidden="1" x14ac:dyDescent="0.3">
      <c r="A627" t="s">
        <v>3790</v>
      </c>
      <c r="B627" t="s">
        <v>3789</v>
      </c>
      <c r="C627">
        <v>2023</v>
      </c>
      <c r="D627">
        <v>1</v>
      </c>
      <c r="E627" s="35">
        <v>14118.0248534358</v>
      </c>
      <c r="F627" s="17">
        <v>13809.318001519399</v>
      </c>
      <c r="G627" s="17">
        <v>3094.1929728785999</v>
      </c>
      <c r="H627" s="17">
        <v>91.884095023158196</v>
      </c>
      <c r="I627" s="16">
        <v>31113.419922857</v>
      </c>
      <c r="J627" s="35">
        <v>14118.0248534358</v>
      </c>
      <c r="K627" s="17">
        <v>13809.318001519399</v>
      </c>
      <c r="L627" s="17">
        <v>3122.5623720181702</v>
      </c>
      <c r="M627" s="17">
        <v>138.340403848005</v>
      </c>
      <c r="N627" s="16">
        <v>31188.245630821399</v>
      </c>
    </row>
    <row r="628" spans="1:14" hidden="1" x14ac:dyDescent="0.3">
      <c r="A628" t="s">
        <v>3790</v>
      </c>
      <c r="B628" t="s">
        <v>3789</v>
      </c>
      <c r="C628">
        <v>2023</v>
      </c>
      <c r="D628">
        <v>2</v>
      </c>
      <c r="E628" s="35">
        <v>13700.298989769401</v>
      </c>
      <c r="F628" s="17">
        <v>13354.9272790672</v>
      </c>
      <c r="G628" s="17">
        <v>3067.71181006288</v>
      </c>
      <c r="H628" s="17">
        <v>94.137274790488902</v>
      </c>
      <c r="I628" s="16">
        <v>30217.075353690001</v>
      </c>
      <c r="J628" s="35">
        <v>13700.298989769401</v>
      </c>
      <c r="K628" s="17">
        <v>13679.8904953276</v>
      </c>
      <c r="L628" s="17">
        <v>3095.02580816523</v>
      </c>
      <c r="M628" s="17">
        <v>126.65757804653001</v>
      </c>
      <c r="N628" s="16">
        <v>30601.872871308798</v>
      </c>
    </row>
    <row r="629" spans="1:14" hidden="1" x14ac:dyDescent="0.3">
      <c r="A629" t="s">
        <v>3790</v>
      </c>
      <c r="B629" t="s">
        <v>3789</v>
      </c>
      <c r="C629">
        <v>2023</v>
      </c>
      <c r="D629">
        <v>3</v>
      </c>
      <c r="E629" s="35">
        <v>12969.3824683742</v>
      </c>
      <c r="F629" s="17">
        <v>13367.673063337499</v>
      </c>
      <c r="G629" s="17">
        <v>2842.4377617701398</v>
      </c>
      <c r="H629" s="17">
        <v>74.160263625021102</v>
      </c>
      <c r="I629" s="16">
        <v>29253.653557106802</v>
      </c>
      <c r="J629" s="35">
        <v>13115.216606161401</v>
      </c>
      <c r="K629" s="17">
        <v>13670.908991681499</v>
      </c>
      <c r="L629" s="17">
        <v>2986.3237882644298</v>
      </c>
      <c r="M629" s="17">
        <v>110.707903945504</v>
      </c>
      <c r="N629" s="16">
        <v>29883.157290052801</v>
      </c>
    </row>
    <row r="630" spans="1:14" hidden="1" x14ac:dyDescent="0.3">
      <c r="A630" t="s">
        <v>3790</v>
      </c>
      <c r="B630" t="s">
        <v>3789</v>
      </c>
      <c r="C630">
        <v>2023</v>
      </c>
      <c r="D630">
        <v>4</v>
      </c>
      <c r="E630" s="35">
        <v>13931.2058101522</v>
      </c>
      <c r="F630" s="17">
        <v>15071.6093360138</v>
      </c>
      <c r="G630" s="17">
        <v>2945.2558777251602</v>
      </c>
      <c r="H630" s="17">
        <v>72.253044530626994</v>
      </c>
      <c r="I630" s="16">
        <v>32020.3240684218</v>
      </c>
      <c r="J630" s="35">
        <v>13931.2058101522</v>
      </c>
      <c r="K630" s="17">
        <v>15071.6093360138</v>
      </c>
      <c r="L630" s="17">
        <v>2945.2558777251602</v>
      </c>
      <c r="M630" s="17">
        <v>81.647207418828799</v>
      </c>
      <c r="N630" s="16">
        <v>32029.718231309998</v>
      </c>
    </row>
    <row r="631" spans="1:14" hidden="1" x14ac:dyDescent="0.3">
      <c r="A631" t="s">
        <v>3790</v>
      </c>
      <c r="B631" t="s">
        <v>3789</v>
      </c>
      <c r="C631">
        <v>2023</v>
      </c>
      <c r="D631">
        <v>5</v>
      </c>
      <c r="E631" s="35">
        <v>16295.165194999599</v>
      </c>
      <c r="F631" s="17">
        <v>16101.0908872441</v>
      </c>
      <c r="G631" s="17">
        <v>3082.97791881173</v>
      </c>
      <c r="H631" s="17">
        <v>109.09342080513299</v>
      </c>
      <c r="I631" s="16">
        <v>35588.327421860602</v>
      </c>
      <c r="J631" s="35">
        <v>16295.165194999599</v>
      </c>
      <c r="K631" s="17">
        <v>16281.145970108901</v>
      </c>
      <c r="L631" s="17">
        <v>3137.2878721358102</v>
      </c>
      <c r="M631" s="17">
        <v>112.82802191555101</v>
      </c>
      <c r="N631" s="16">
        <v>35826.427059159803</v>
      </c>
    </row>
    <row r="632" spans="1:14" hidden="1" x14ac:dyDescent="0.3">
      <c r="A632" t="s">
        <v>3790</v>
      </c>
      <c r="B632" t="s">
        <v>3789</v>
      </c>
      <c r="C632">
        <v>2023</v>
      </c>
      <c r="D632">
        <v>6</v>
      </c>
      <c r="E632" s="35">
        <v>18618.085181562201</v>
      </c>
      <c r="F632" s="17">
        <v>18090.187641172401</v>
      </c>
      <c r="G632" s="17">
        <v>3133.36380490701</v>
      </c>
      <c r="H632" s="17">
        <v>128.68898815172199</v>
      </c>
      <c r="I632" s="16">
        <v>39970.325615793401</v>
      </c>
      <c r="J632" s="35">
        <v>18743.251780889299</v>
      </c>
      <c r="K632" s="17">
        <v>18325.433131202299</v>
      </c>
      <c r="L632" s="17">
        <v>3203.94728510301</v>
      </c>
      <c r="M632" s="17">
        <v>158.36176894590099</v>
      </c>
      <c r="N632" s="16">
        <v>40430.993966140501</v>
      </c>
    </row>
    <row r="633" spans="1:14" hidden="1" x14ac:dyDescent="0.3">
      <c r="A633" t="s">
        <v>3790</v>
      </c>
      <c r="B633" t="s">
        <v>3789</v>
      </c>
      <c r="C633">
        <v>2023</v>
      </c>
      <c r="D633">
        <v>7</v>
      </c>
      <c r="E633" s="35">
        <v>19127.3926785189</v>
      </c>
      <c r="F633" s="17">
        <v>20028.605516002201</v>
      </c>
      <c r="G633" s="17">
        <v>3335.74036708218</v>
      </c>
      <c r="H633" s="17">
        <v>148.92325212527101</v>
      </c>
      <c r="I633" s="16">
        <v>42640.661813728497</v>
      </c>
      <c r="J633" s="35">
        <v>19257.748647659901</v>
      </c>
      <c r="K633" s="17">
        <v>20028.605516002201</v>
      </c>
      <c r="L633" s="17">
        <v>3399.3751800013501</v>
      </c>
      <c r="M633" s="17">
        <v>153.65138132207099</v>
      </c>
      <c r="N633" s="16">
        <v>42839.380724985604</v>
      </c>
    </row>
    <row r="634" spans="1:14" hidden="1" x14ac:dyDescent="0.3">
      <c r="A634" t="s">
        <v>3790</v>
      </c>
      <c r="B634" t="s">
        <v>3789</v>
      </c>
      <c r="C634">
        <v>2023</v>
      </c>
      <c r="D634">
        <v>8</v>
      </c>
      <c r="E634" s="35">
        <v>18762.756798123199</v>
      </c>
      <c r="F634" s="17">
        <v>20388.534465585701</v>
      </c>
      <c r="G634" s="17">
        <v>3762.36925362292</v>
      </c>
      <c r="H634" s="17">
        <v>133.05341510261499</v>
      </c>
      <c r="I634" s="16">
        <v>43046.713932434497</v>
      </c>
      <c r="J634" s="35">
        <v>18764.0328840455</v>
      </c>
      <c r="K634" s="17">
        <v>21335.9684410687</v>
      </c>
      <c r="L634" s="17">
        <v>3810.4389740042702</v>
      </c>
      <c r="M634" s="17">
        <v>145.020106071627</v>
      </c>
      <c r="N634" s="16">
        <v>44055.460405190097</v>
      </c>
    </row>
    <row r="635" spans="1:14" hidden="1" x14ac:dyDescent="0.3">
      <c r="A635" t="s">
        <v>3790</v>
      </c>
      <c r="B635" t="s">
        <v>3789</v>
      </c>
      <c r="C635">
        <v>2023</v>
      </c>
      <c r="D635">
        <v>9</v>
      </c>
      <c r="E635" s="35">
        <v>18106.3674188078</v>
      </c>
      <c r="F635" s="17">
        <v>21667.852836118702</v>
      </c>
      <c r="G635" s="17">
        <v>3929.7414890636101</v>
      </c>
      <c r="H635" s="17">
        <v>125.318089287212</v>
      </c>
      <c r="I635" s="16">
        <v>43829.279833277302</v>
      </c>
      <c r="J635" s="35">
        <v>18106.3674188078</v>
      </c>
      <c r="K635" s="17">
        <v>21939.289500162198</v>
      </c>
      <c r="L635" s="17">
        <v>4114.0989197778199</v>
      </c>
      <c r="M635" s="17">
        <v>134.135651053852</v>
      </c>
      <c r="N635" s="16">
        <v>44293.891489801601</v>
      </c>
    </row>
    <row r="636" spans="1:14" hidden="1" x14ac:dyDescent="0.3">
      <c r="A636" t="s">
        <v>3790</v>
      </c>
      <c r="B636" t="s">
        <v>3789</v>
      </c>
      <c r="C636">
        <v>2023</v>
      </c>
      <c r="D636">
        <v>10</v>
      </c>
      <c r="E636" s="35">
        <v>15291.448971510999</v>
      </c>
      <c r="F636" s="17">
        <v>17623.619694462901</v>
      </c>
      <c r="G636" s="17">
        <v>3404.8503332078699</v>
      </c>
      <c r="H636" s="17">
        <v>77.602128781416098</v>
      </c>
      <c r="I636" s="16">
        <v>36397.521127963199</v>
      </c>
      <c r="J636" s="35">
        <v>15291.448971510999</v>
      </c>
      <c r="K636" s="17">
        <v>17987.937657575902</v>
      </c>
      <c r="L636" s="17">
        <v>3516.54249335435</v>
      </c>
      <c r="M636" s="17">
        <v>95.822724222744199</v>
      </c>
      <c r="N636" s="16">
        <v>36891.751846664003</v>
      </c>
    </row>
    <row r="637" spans="1:14" hidden="1" x14ac:dyDescent="0.3">
      <c r="A637" t="s">
        <v>3790</v>
      </c>
      <c r="B637" t="s">
        <v>3789</v>
      </c>
      <c r="C637">
        <v>2023</v>
      </c>
      <c r="D637">
        <v>11</v>
      </c>
      <c r="E637" s="35">
        <v>13219.657610140301</v>
      </c>
      <c r="F637" s="17">
        <v>14539.355695103</v>
      </c>
      <c r="G637" s="17">
        <v>3142.7844820046798</v>
      </c>
      <c r="H637" s="17">
        <v>77.815027657069393</v>
      </c>
      <c r="I637" s="16">
        <v>30979.612814904998</v>
      </c>
      <c r="J637" s="35">
        <v>13561.090358604</v>
      </c>
      <c r="K637" s="17">
        <v>14539.355695103</v>
      </c>
      <c r="L637" s="17">
        <v>3142.7844820046798</v>
      </c>
      <c r="M637" s="17">
        <v>121.11333649305899</v>
      </c>
      <c r="N637" s="16">
        <v>31364.343872204699</v>
      </c>
    </row>
    <row r="638" spans="1:14" hidden="1" x14ac:dyDescent="0.3">
      <c r="A638" t="s">
        <v>3790</v>
      </c>
      <c r="B638" t="s">
        <v>3789</v>
      </c>
      <c r="C638">
        <v>2023</v>
      </c>
      <c r="D638">
        <v>12</v>
      </c>
      <c r="E638" s="35">
        <v>14580.4120113626</v>
      </c>
      <c r="F638" s="17">
        <v>14400.5672246627</v>
      </c>
      <c r="G638" s="17">
        <v>3194.9516140549899</v>
      </c>
      <c r="H638" s="17">
        <v>100.29360061146301</v>
      </c>
      <c r="I638" s="16">
        <v>32276.2244506918</v>
      </c>
      <c r="J638" s="35">
        <v>14580.4120113626</v>
      </c>
      <c r="K638" s="17">
        <v>14400.5672246627</v>
      </c>
      <c r="L638" s="17">
        <v>3194.9516140549899</v>
      </c>
      <c r="M638" s="17">
        <v>146.12008359583601</v>
      </c>
      <c r="N638" s="16">
        <v>32322.050933676099</v>
      </c>
    </row>
    <row r="639" spans="1:14" hidden="1" x14ac:dyDescent="0.3">
      <c r="A639" t="s">
        <v>3790</v>
      </c>
      <c r="B639" t="s">
        <v>3789</v>
      </c>
      <c r="C639">
        <v>2024</v>
      </c>
      <c r="D639">
        <v>1</v>
      </c>
      <c r="E639" s="35">
        <v>14048.6242454168</v>
      </c>
      <c r="F639" s="17">
        <v>13701.403910624</v>
      </c>
      <c r="G639" s="17">
        <v>3085.5887935583701</v>
      </c>
      <c r="H639" s="17">
        <v>93.143824225878802</v>
      </c>
      <c r="I639" s="16">
        <v>30928.760773825099</v>
      </c>
      <c r="J639" s="35">
        <v>14048.6242454168</v>
      </c>
      <c r="K639" s="17">
        <v>13701.403910624</v>
      </c>
      <c r="L639" s="17">
        <v>3114.96154019713</v>
      </c>
      <c r="M639" s="17">
        <v>140.735565291125</v>
      </c>
      <c r="N639" s="16">
        <v>31005.7252615291</v>
      </c>
    </row>
    <row r="640" spans="1:14" hidden="1" x14ac:dyDescent="0.3">
      <c r="A640" t="s">
        <v>3790</v>
      </c>
      <c r="B640" t="s">
        <v>3789</v>
      </c>
      <c r="C640">
        <v>2024</v>
      </c>
      <c r="D640">
        <v>2</v>
      </c>
      <c r="E640" s="35">
        <v>13637.169352606399</v>
      </c>
      <c r="F640" s="17">
        <v>13256.930537730101</v>
      </c>
      <c r="G640" s="17">
        <v>3060.2184868218601</v>
      </c>
      <c r="H640" s="17">
        <v>95.459098115539405</v>
      </c>
      <c r="I640" s="16">
        <v>30049.777475273899</v>
      </c>
      <c r="J640" s="35">
        <v>13637.169352606399</v>
      </c>
      <c r="K640" s="17">
        <v>13582.028504644</v>
      </c>
      <c r="L640" s="17">
        <v>3086.6162427453201</v>
      </c>
      <c r="M640" s="17">
        <v>128.706786002314</v>
      </c>
      <c r="N640" s="16">
        <v>30434.520885998001</v>
      </c>
    </row>
    <row r="641" spans="1:14" hidden="1" x14ac:dyDescent="0.3">
      <c r="A641" t="s">
        <v>3790</v>
      </c>
      <c r="B641" t="s">
        <v>3789</v>
      </c>
      <c r="C641">
        <v>2024</v>
      </c>
      <c r="D641">
        <v>3</v>
      </c>
      <c r="E641" s="35">
        <v>12921.5756180714</v>
      </c>
      <c r="F641" s="17">
        <v>13274.4159131382</v>
      </c>
      <c r="G641" s="17">
        <v>2833.29447234803</v>
      </c>
      <c r="H641" s="17">
        <v>75.215975448085103</v>
      </c>
      <c r="I641" s="16">
        <v>29104.501979005701</v>
      </c>
      <c r="J641" s="35">
        <v>13045.839883537299</v>
      </c>
      <c r="K641" s="17">
        <v>13596.065769253</v>
      </c>
      <c r="L641" s="17">
        <v>2978.4497380253702</v>
      </c>
      <c r="M641" s="17">
        <v>112.47325643113</v>
      </c>
      <c r="N641" s="16">
        <v>29732.828647246701</v>
      </c>
    </row>
    <row r="642" spans="1:14" hidden="1" x14ac:dyDescent="0.3">
      <c r="A642" t="s">
        <v>3790</v>
      </c>
      <c r="B642" t="s">
        <v>3789</v>
      </c>
      <c r="C642">
        <v>2024</v>
      </c>
      <c r="D642">
        <v>4</v>
      </c>
      <c r="E642" s="35">
        <v>13889.988636395599</v>
      </c>
      <c r="F642" s="17">
        <v>15003.600151875</v>
      </c>
      <c r="G642" s="17">
        <v>2943.13552860959</v>
      </c>
      <c r="H642" s="17">
        <v>73.308757493000599</v>
      </c>
      <c r="I642" s="16">
        <v>31910.033074373201</v>
      </c>
      <c r="J642" s="35">
        <v>13889.988636395599</v>
      </c>
      <c r="K642" s="17">
        <v>15003.600151875</v>
      </c>
      <c r="L642" s="17">
        <v>2943.13552860959</v>
      </c>
      <c r="M642" s="17">
        <v>82.818234924863503</v>
      </c>
      <c r="N642" s="16">
        <v>31919.542551805102</v>
      </c>
    </row>
    <row r="643" spans="1:14" hidden="1" x14ac:dyDescent="0.3">
      <c r="A643" t="s">
        <v>3790</v>
      </c>
      <c r="B643" t="s">
        <v>3789</v>
      </c>
      <c r="C643">
        <v>2024</v>
      </c>
      <c r="D643">
        <v>5</v>
      </c>
      <c r="E643" s="35">
        <v>16285.927387592499</v>
      </c>
      <c r="F643" s="17">
        <v>16010.0266815345</v>
      </c>
      <c r="G643" s="17">
        <v>3079.0538186495801</v>
      </c>
      <c r="H643" s="17">
        <v>110.752324880961</v>
      </c>
      <c r="I643" s="16">
        <v>35485.760212657602</v>
      </c>
      <c r="J643" s="35">
        <v>16285.927387592499</v>
      </c>
      <c r="K643" s="17">
        <v>16208.042301597299</v>
      </c>
      <c r="L643" s="17">
        <v>3136.0368458952798</v>
      </c>
      <c r="M643" s="17">
        <v>114.56676079112999</v>
      </c>
      <c r="N643" s="16">
        <v>35744.573295876202</v>
      </c>
    </row>
    <row r="644" spans="1:14" hidden="1" x14ac:dyDescent="0.3">
      <c r="A644" t="s">
        <v>3790</v>
      </c>
      <c r="B644" t="s">
        <v>3789</v>
      </c>
      <c r="C644">
        <v>2024</v>
      </c>
      <c r="D644">
        <v>6</v>
      </c>
      <c r="E644" s="35">
        <v>18440.6858593416</v>
      </c>
      <c r="F644" s="17">
        <v>17954.446286636099</v>
      </c>
      <c r="G644" s="17">
        <v>3108.1657566876902</v>
      </c>
      <c r="H644" s="17">
        <v>130.587391613839</v>
      </c>
      <c r="I644" s="16">
        <v>39633.885294279302</v>
      </c>
      <c r="J644" s="35">
        <v>18570.842490041901</v>
      </c>
      <c r="K644" s="17">
        <v>18142.577884938401</v>
      </c>
      <c r="L644" s="17">
        <v>3179.65012317741</v>
      </c>
      <c r="M644" s="17">
        <v>160.63272749230899</v>
      </c>
      <c r="N644" s="16">
        <v>40053.703225650002</v>
      </c>
    </row>
    <row r="645" spans="1:14" hidden="1" x14ac:dyDescent="0.3">
      <c r="A645" t="s">
        <v>3790</v>
      </c>
      <c r="B645" t="s">
        <v>3789</v>
      </c>
      <c r="C645">
        <v>2024</v>
      </c>
      <c r="D645">
        <v>7</v>
      </c>
      <c r="E645" s="35">
        <v>18910.269563943599</v>
      </c>
      <c r="F645" s="17">
        <v>19915.5121438401</v>
      </c>
      <c r="G645" s="17">
        <v>3301.5174355815998</v>
      </c>
      <c r="H645" s="17">
        <v>152.33854708298799</v>
      </c>
      <c r="I645" s="16">
        <v>42279.637690448202</v>
      </c>
      <c r="J645" s="35">
        <v>19068.541267129101</v>
      </c>
      <c r="K645" s="17">
        <v>19915.5121438401</v>
      </c>
      <c r="L645" s="17">
        <v>3378.2193175126499</v>
      </c>
      <c r="M645" s="17">
        <v>157.35053845332601</v>
      </c>
      <c r="N645" s="16">
        <v>42519.623266935101</v>
      </c>
    </row>
    <row r="646" spans="1:14" hidden="1" x14ac:dyDescent="0.3">
      <c r="A646" t="s">
        <v>3790</v>
      </c>
      <c r="B646" t="s">
        <v>3789</v>
      </c>
      <c r="C646">
        <v>2024</v>
      </c>
      <c r="D646">
        <v>8</v>
      </c>
      <c r="E646" s="35">
        <v>18574.257492358702</v>
      </c>
      <c r="F646" s="17">
        <v>20260.421728574998</v>
      </c>
      <c r="G646" s="17">
        <v>3734.5582487011502</v>
      </c>
      <c r="H646" s="17">
        <v>134.99616986349901</v>
      </c>
      <c r="I646" s="16">
        <v>42704.233639498299</v>
      </c>
      <c r="J646" s="35">
        <v>18574.257492358702</v>
      </c>
      <c r="K646" s="17">
        <v>20980.2685295029</v>
      </c>
      <c r="L646" s="17">
        <v>3794.91248202929</v>
      </c>
      <c r="M646" s="17">
        <v>148.63056054705601</v>
      </c>
      <c r="N646" s="16">
        <v>43498.069064438001</v>
      </c>
    </row>
    <row r="647" spans="1:14" hidden="1" x14ac:dyDescent="0.3">
      <c r="A647" t="s">
        <v>3790</v>
      </c>
      <c r="B647" t="s">
        <v>3789</v>
      </c>
      <c r="C647">
        <v>2024</v>
      </c>
      <c r="D647">
        <v>9</v>
      </c>
      <c r="E647" s="35">
        <v>17958.869963005</v>
      </c>
      <c r="F647" s="17">
        <v>21535.872878825401</v>
      </c>
      <c r="G647" s="17">
        <v>4003.1127868675198</v>
      </c>
      <c r="H647" s="17">
        <v>121.14888043146701</v>
      </c>
      <c r="I647" s="16">
        <v>43619.004509129401</v>
      </c>
      <c r="J647" s="35">
        <v>17958.869963005</v>
      </c>
      <c r="K647" s="17">
        <v>21635.443224936302</v>
      </c>
      <c r="L647" s="17">
        <v>4088.7988627925301</v>
      </c>
      <c r="M647" s="17">
        <v>136.14050063655</v>
      </c>
      <c r="N647" s="16">
        <v>43819.252551370402</v>
      </c>
    </row>
    <row r="648" spans="1:14" hidden="1" x14ac:dyDescent="0.3">
      <c r="A648" t="s">
        <v>3790</v>
      </c>
      <c r="B648" t="s">
        <v>3789</v>
      </c>
      <c r="C648">
        <v>2024</v>
      </c>
      <c r="D648">
        <v>10</v>
      </c>
      <c r="E648" s="35">
        <v>15261.534786966</v>
      </c>
      <c r="F648" s="17">
        <v>17520.577306718998</v>
      </c>
      <c r="G648" s="17">
        <v>3384.6757439345402</v>
      </c>
      <c r="H648" s="17">
        <v>78.702192454355696</v>
      </c>
      <c r="I648" s="16">
        <v>36245.490030073903</v>
      </c>
      <c r="J648" s="35">
        <v>15261.534786966</v>
      </c>
      <c r="K648" s="17">
        <v>17808.7641879945</v>
      </c>
      <c r="L648" s="17">
        <v>3500.9640574108898</v>
      </c>
      <c r="M648" s="17">
        <v>97.082451072657804</v>
      </c>
      <c r="N648" s="16">
        <v>36668.345483443998</v>
      </c>
    </row>
    <row r="649" spans="1:14" hidden="1" x14ac:dyDescent="0.3">
      <c r="A649" t="s">
        <v>3790</v>
      </c>
      <c r="B649" t="s">
        <v>3789</v>
      </c>
      <c r="C649">
        <v>2024</v>
      </c>
      <c r="D649">
        <v>11</v>
      </c>
      <c r="E649" s="35">
        <v>13161.7055306452</v>
      </c>
      <c r="F649" s="17">
        <v>14436.8197137764</v>
      </c>
      <c r="G649" s="17">
        <v>3131.0996407001799</v>
      </c>
      <c r="H649" s="17">
        <v>78.906220421643795</v>
      </c>
      <c r="I649" s="16">
        <v>30808.531105543399</v>
      </c>
      <c r="J649" s="35">
        <v>13508.359547755401</v>
      </c>
      <c r="K649" s="17">
        <v>14436.8197137764</v>
      </c>
      <c r="L649" s="17">
        <v>3131.0996407001799</v>
      </c>
      <c r="M649" s="17">
        <v>123.118193854857</v>
      </c>
      <c r="N649" s="16">
        <v>31199.397096086901</v>
      </c>
    </row>
    <row r="650" spans="1:14" hidden="1" x14ac:dyDescent="0.3">
      <c r="A650" t="s">
        <v>3790</v>
      </c>
      <c r="B650" t="s">
        <v>3789</v>
      </c>
      <c r="C650">
        <v>2024</v>
      </c>
      <c r="D650">
        <v>12</v>
      </c>
      <c r="E650" s="35">
        <v>14526.350293285401</v>
      </c>
      <c r="F650" s="17">
        <v>14293.563270075399</v>
      </c>
      <c r="G650" s="17">
        <v>3179.9059254086201</v>
      </c>
      <c r="H650" s="17">
        <v>101.730740414352</v>
      </c>
      <c r="I650" s="16">
        <v>32101.5502291837</v>
      </c>
      <c r="J650" s="35">
        <v>14526.350293285401</v>
      </c>
      <c r="K650" s="17">
        <v>14293.563270075399</v>
      </c>
      <c r="L650" s="17">
        <v>3179.9059254086201</v>
      </c>
      <c r="M650" s="17">
        <v>149.60634647756501</v>
      </c>
      <c r="N650" s="16">
        <v>32149.425835246999</v>
      </c>
    </row>
    <row r="651" spans="1:14" hidden="1" x14ac:dyDescent="0.3">
      <c r="A651" t="s">
        <v>3790</v>
      </c>
      <c r="B651" t="s">
        <v>3789</v>
      </c>
      <c r="C651">
        <v>2025</v>
      </c>
      <c r="D651">
        <v>1</v>
      </c>
      <c r="E651" s="35">
        <v>14034.356391785999</v>
      </c>
      <c r="F651" s="17">
        <v>13663.090016796201</v>
      </c>
      <c r="G651" s="17">
        <v>3087.66537858428</v>
      </c>
      <c r="H651" s="17">
        <v>94.648284808938399</v>
      </c>
      <c r="I651" s="16">
        <v>30879.760071975401</v>
      </c>
      <c r="J651" s="35">
        <v>14034.356391785999</v>
      </c>
      <c r="K651" s="17">
        <v>13663.090016796201</v>
      </c>
      <c r="L651" s="17">
        <v>3120.70631756387</v>
      </c>
      <c r="M651" s="17">
        <v>142.63923301704801</v>
      </c>
      <c r="N651" s="16">
        <v>30960.7919591631</v>
      </c>
    </row>
    <row r="652" spans="1:14" hidden="1" x14ac:dyDescent="0.3">
      <c r="A652" t="s">
        <v>3790</v>
      </c>
      <c r="B652" t="s">
        <v>3789</v>
      </c>
      <c r="C652">
        <v>2025</v>
      </c>
      <c r="D652">
        <v>2</v>
      </c>
      <c r="E652" s="35">
        <v>13629.360837943799</v>
      </c>
      <c r="F652" s="17">
        <v>13218.8657265693</v>
      </c>
      <c r="G652" s="17">
        <v>3062.2408011735101</v>
      </c>
      <c r="H652" s="17">
        <v>96.981301329961099</v>
      </c>
      <c r="I652" s="16">
        <v>30007.448667016601</v>
      </c>
      <c r="J652" s="35">
        <v>13629.360837943799</v>
      </c>
      <c r="K652" s="17">
        <v>13545.5846588597</v>
      </c>
      <c r="L652" s="17">
        <v>3086.6972757962099</v>
      </c>
      <c r="M652" s="17">
        <v>130.53948193463401</v>
      </c>
      <c r="N652" s="16">
        <v>30392.1822545344</v>
      </c>
    </row>
    <row r="653" spans="1:14" hidden="1" x14ac:dyDescent="0.3">
      <c r="A653" t="s">
        <v>3790</v>
      </c>
      <c r="B653" t="s">
        <v>3789</v>
      </c>
      <c r="C653">
        <v>2025</v>
      </c>
      <c r="D653">
        <v>3</v>
      </c>
      <c r="E653" s="35">
        <v>12927.792956626699</v>
      </c>
      <c r="F653" s="17">
        <v>13250.131913974299</v>
      </c>
      <c r="G653" s="17">
        <v>2837.4193567523098</v>
      </c>
      <c r="H653" s="17">
        <v>76.489787400065694</v>
      </c>
      <c r="I653" s="16">
        <v>29091.8340147534</v>
      </c>
      <c r="J653" s="35">
        <v>13039.2666087044</v>
      </c>
      <c r="K653" s="17">
        <v>13563.7274582227</v>
      </c>
      <c r="L653" s="17">
        <v>2979.94319853447</v>
      </c>
      <c r="M653" s="17">
        <v>114.110787649713</v>
      </c>
      <c r="N653" s="16">
        <v>29697.048053111201</v>
      </c>
    </row>
    <row r="654" spans="1:14" hidden="1" x14ac:dyDescent="0.3">
      <c r="A654" t="s">
        <v>3790</v>
      </c>
      <c r="B654" t="s">
        <v>3789</v>
      </c>
      <c r="C654">
        <v>2025</v>
      </c>
      <c r="D654">
        <v>4</v>
      </c>
      <c r="E654" s="35">
        <v>13885.6931447589</v>
      </c>
      <c r="F654" s="17">
        <v>14969.3189295094</v>
      </c>
      <c r="G654" s="17">
        <v>2945.0096070825998</v>
      </c>
      <c r="H654" s="17">
        <v>74.529343859586504</v>
      </c>
      <c r="I654" s="16">
        <v>31874.551025210501</v>
      </c>
      <c r="J654" s="35">
        <v>13885.6931447589</v>
      </c>
      <c r="K654" s="17">
        <v>14969.3189295094</v>
      </c>
      <c r="L654" s="17">
        <v>2945.0096070825998</v>
      </c>
      <c r="M654" s="17">
        <v>84.189628997965798</v>
      </c>
      <c r="N654" s="16">
        <v>31884.211310348801</v>
      </c>
    </row>
    <row r="655" spans="1:14" hidden="1" x14ac:dyDescent="0.3">
      <c r="A655" t="s">
        <v>3790</v>
      </c>
      <c r="B655" t="s">
        <v>3789</v>
      </c>
      <c r="C655">
        <v>2025</v>
      </c>
      <c r="D655">
        <v>5</v>
      </c>
      <c r="E655" s="35">
        <v>16245.785169291001</v>
      </c>
      <c r="F655" s="17">
        <v>15973.051324107</v>
      </c>
      <c r="G655" s="17">
        <v>3083.36520750711</v>
      </c>
      <c r="H655" s="17">
        <v>112.35437217000801</v>
      </c>
      <c r="I655" s="16">
        <v>35414.556073075102</v>
      </c>
      <c r="J655" s="35">
        <v>16245.785169291001</v>
      </c>
      <c r="K655" s="17">
        <v>16163.435747871001</v>
      </c>
      <c r="L655" s="17">
        <v>3144.7792053327998</v>
      </c>
      <c r="M655" s="17">
        <v>116.328483962473</v>
      </c>
      <c r="N655" s="16">
        <v>35670.328606457297</v>
      </c>
    </row>
    <row r="656" spans="1:14" hidden="1" x14ac:dyDescent="0.3">
      <c r="A656" t="s">
        <v>3790</v>
      </c>
      <c r="B656" t="s">
        <v>3789</v>
      </c>
      <c r="C656">
        <v>2025</v>
      </c>
      <c r="D656">
        <v>6</v>
      </c>
      <c r="E656" s="35">
        <v>18360.476052960901</v>
      </c>
      <c r="F656" s="17">
        <v>17964.016929604299</v>
      </c>
      <c r="G656" s="17">
        <v>3095.9297483195</v>
      </c>
      <c r="H656" s="17">
        <v>132.50879626036399</v>
      </c>
      <c r="I656" s="16">
        <v>39552.931527145003</v>
      </c>
      <c r="J656" s="35">
        <v>18488.3453323756</v>
      </c>
      <c r="K656" s="17">
        <v>18066.040226507899</v>
      </c>
      <c r="L656" s="17">
        <v>3173.49063942767</v>
      </c>
      <c r="M656" s="17">
        <v>163.28155029621101</v>
      </c>
      <c r="N656" s="16">
        <v>39891.1577486073</v>
      </c>
    </row>
    <row r="657" spans="1:14" hidden="1" x14ac:dyDescent="0.3">
      <c r="A657" t="s">
        <v>3790</v>
      </c>
      <c r="B657" t="s">
        <v>3789</v>
      </c>
      <c r="C657">
        <v>2025</v>
      </c>
      <c r="D657">
        <v>7</v>
      </c>
      <c r="E657" s="35">
        <v>18730.040675345001</v>
      </c>
      <c r="F657" s="17">
        <v>19804.798503564001</v>
      </c>
      <c r="G657" s="17">
        <v>3289.0393083327399</v>
      </c>
      <c r="H657" s="17">
        <v>154.85430430772601</v>
      </c>
      <c r="I657" s="16">
        <v>41978.732791549497</v>
      </c>
      <c r="J657" s="35">
        <v>18980.527730758098</v>
      </c>
      <c r="K657" s="17">
        <v>19804.798503564001</v>
      </c>
      <c r="L657" s="17">
        <v>3371.9201870311099</v>
      </c>
      <c r="M657" s="17">
        <v>159.94613504182101</v>
      </c>
      <c r="N657" s="16">
        <v>42317.192556395101</v>
      </c>
    </row>
    <row r="658" spans="1:14" hidden="1" x14ac:dyDescent="0.3">
      <c r="A658" t="s">
        <v>3790</v>
      </c>
      <c r="B658" t="s">
        <v>3789</v>
      </c>
      <c r="C658">
        <v>2025</v>
      </c>
      <c r="D658">
        <v>8</v>
      </c>
      <c r="E658" s="35">
        <v>18422.956254662498</v>
      </c>
      <c r="F658" s="17">
        <v>20136.470329551699</v>
      </c>
      <c r="G658" s="17">
        <v>3715.4493360833299</v>
      </c>
      <c r="H658" s="17">
        <v>137.03289673839299</v>
      </c>
      <c r="I658" s="16">
        <v>42411.908817035997</v>
      </c>
      <c r="J658" s="35">
        <v>18462.2367758316</v>
      </c>
      <c r="K658" s="17">
        <v>20722.9460857427</v>
      </c>
      <c r="L658" s="17">
        <v>3783.0174174632202</v>
      </c>
      <c r="M658" s="17">
        <v>150.44552403796101</v>
      </c>
      <c r="N658" s="16">
        <v>43118.645803075597</v>
      </c>
    </row>
    <row r="659" spans="1:14" hidden="1" x14ac:dyDescent="0.3">
      <c r="A659" t="s">
        <v>3790</v>
      </c>
      <c r="B659" t="s">
        <v>3789</v>
      </c>
      <c r="C659">
        <v>2025</v>
      </c>
      <c r="D659">
        <v>9</v>
      </c>
      <c r="E659" s="35">
        <v>17857.103378561202</v>
      </c>
      <c r="F659" s="17">
        <v>21480.425577519702</v>
      </c>
      <c r="G659" s="17">
        <v>3990.4824193131399</v>
      </c>
      <c r="H659" s="17">
        <v>122.91060661874199</v>
      </c>
      <c r="I659" s="16">
        <v>43450.921982012798</v>
      </c>
      <c r="J659" s="35">
        <v>17857.103378561202</v>
      </c>
      <c r="K659" s="17">
        <v>21480.425577519702</v>
      </c>
      <c r="L659" s="17">
        <v>4071.50396748716</v>
      </c>
      <c r="M659" s="17">
        <v>138.24819431778499</v>
      </c>
      <c r="N659" s="16">
        <v>43547.281117885897</v>
      </c>
    </row>
    <row r="660" spans="1:14" hidden="1" x14ac:dyDescent="0.3">
      <c r="A660" t="s">
        <v>3790</v>
      </c>
      <c r="B660" t="s">
        <v>3789</v>
      </c>
      <c r="C660">
        <v>2025</v>
      </c>
      <c r="D660">
        <v>10</v>
      </c>
      <c r="E660" s="35">
        <v>15236.954438569799</v>
      </c>
      <c r="F660" s="17">
        <v>17519.229206072701</v>
      </c>
      <c r="G660" s="17">
        <v>3381.2651103539902</v>
      </c>
      <c r="H660" s="17">
        <v>80.029230715229502</v>
      </c>
      <c r="I660" s="16">
        <v>36217.477985711703</v>
      </c>
      <c r="J660" s="35">
        <v>15236.954438569799</v>
      </c>
      <c r="K660" s="17">
        <v>17725.777630803001</v>
      </c>
      <c r="L660" s="17">
        <v>3503.0375545915499</v>
      </c>
      <c r="M660" s="17">
        <v>98.613525816151906</v>
      </c>
      <c r="N660" s="16">
        <v>36564.3831497805</v>
      </c>
    </row>
    <row r="661" spans="1:14" hidden="1" x14ac:dyDescent="0.3">
      <c r="A661" t="s">
        <v>3790</v>
      </c>
      <c r="B661" t="s">
        <v>3789</v>
      </c>
      <c r="C661">
        <v>2025</v>
      </c>
      <c r="D661">
        <v>11</v>
      </c>
      <c r="E661" s="35">
        <v>13142.5082008998</v>
      </c>
      <c r="F661" s="17">
        <v>14375.343893147699</v>
      </c>
      <c r="G661" s="17">
        <v>3131.4017714091601</v>
      </c>
      <c r="H661" s="17">
        <v>80.242129561254302</v>
      </c>
      <c r="I661" s="16">
        <v>30729.4959950179</v>
      </c>
      <c r="J661" s="35">
        <v>13507.2899932491</v>
      </c>
      <c r="K661" s="17">
        <v>14375.343893147699</v>
      </c>
      <c r="L661" s="17">
        <v>3131.4017714091601</v>
      </c>
      <c r="M661" s="17">
        <v>125.012982723238</v>
      </c>
      <c r="N661" s="16">
        <v>31139.048640529199</v>
      </c>
    </row>
    <row r="662" spans="1:14" hidden="1" x14ac:dyDescent="0.3">
      <c r="A662" t="s">
        <v>3790</v>
      </c>
      <c r="B662" t="s">
        <v>3789</v>
      </c>
      <c r="C662">
        <v>2025</v>
      </c>
      <c r="D662">
        <v>12</v>
      </c>
      <c r="E662" s="35">
        <v>14520.9932929766</v>
      </c>
      <c r="F662" s="17">
        <v>14259.2123621717</v>
      </c>
      <c r="G662" s="17">
        <v>3185.73444195916</v>
      </c>
      <c r="H662" s="17">
        <v>103.23520493194199</v>
      </c>
      <c r="I662" s="16">
        <v>32069.175302039399</v>
      </c>
      <c r="J662" s="35">
        <v>14520.9932929766</v>
      </c>
      <c r="K662" s="17">
        <v>14259.2123621717</v>
      </c>
      <c r="L662" s="17">
        <v>3185.73444195916</v>
      </c>
      <c r="M662" s="17">
        <v>151.332602563065</v>
      </c>
      <c r="N662" s="16">
        <v>32117.272699670499</v>
      </c>
    </row>
    <row r="663" spans="1:14" hidden="1" x14ac:dyDescent="0.3">
      <c r="A663" t="s">
        <v>3790</v>
      </c>
      <c r="B663" t="s">
        <v>3789</v>
      </c>
      <c r="C663">
        <v>2026</v>
      </c>
      <c r="D663">
        <v>1</v>
      </c>
      <c r="E663" s="35">
        <v>14027.432482519</v>
      </c>
      <c r="F663" s="17">
        <v>13622.1827833361</v>
      </c>
      <c r="G663" s="17">
        <v>3086.2443817574699</v>
      </c>
      <c r="H663" s="17">
        <v>96.087906769934605</v>
      </c>
      <c r="I663" s="16">
        <v>30831.947554382499</v>
      </c>
      <c r="J663" s="35">
        <v>14027.432482519</v>
      </c>
      <c r="K663" s="17">
        <v>13622.1827833361</v>
      </c>
      <c r="L663" s="17">
        <v>3112.4508553004698</v>
      </c>
      <c r="M663" s="17">
        <v>144.65543545398199</v>
      </c>
      <c r="N663" s="16">
        <v>30906.721556609598</v>
      </c>
    </row>
    <row r="664" spans="1:14" hidden="1" x14ac:dyDescent="0.3">
      <c r="A664" t="s">
        <v>3790</v>
      </c>
      <c r="B664" t="s">
        <v>3789</v>
      </c>
      <c r="C664">
        <v>2026</v>
      </c>
      <c r="D664">
        <v>2</v>
      </c>
      <c r="E664" s="35">
        <v>13629.2123939542</v>
      </c>
      <c r="F664" s="17">
        <v>13181.6440645604</v>
      </c>
      <c r="G664" s="17">
        <v>3060.17889928964</v>
      </c>
      <c r="H664" s="17">
        <v>98.447534647552203</v>
      </c>
      <c r="I664" s="16">
        <v>29969.482892451899</v>
      </c>
      <c r="J664" s="35">
        <v>13629.2123939542</v>
      </c>
      <c r="K664" s="17">
        <v>13509.313801267999</v>
      </c>
      <c r="L664" s="17">
        <v>3080.8444703448099</v>
      </c>
      <c r="M664" s="17">
        <v>132.35166152068999</v>
      </c>
      <c r="N664" s="16">
        <v>30351.7223270877</v>
      </c>
    </row>
    <row r="665" spans="1:14" hidden="1" x14ac:dyDescent="0.3">
      <c r="A665" t="s">
        <v>3790</v>
      </c>
      <c r="B665" t="s">
        <v>3789</v>
      </c>
      <c r="C665">
        <v>2026</v>
      </c>
      <c r="D665">
        <v>3</v>
      </c>
      <c r="E665" s="35">
        <v>12928.6823766502</v>
      </c>
      <c r="F665" s="17">
        <v>13214.749383373701</v>
      </c>
      <c r="G665" s="17">
        <v>2836.39505274472</v>
      </c>
      <c r="H665" s="17">
        <v>77.627810479249106</v>
      </c>
      <c r="I665" s="16">
        <v>29057.454623247799</v>
      </c>
      <c r="J665" s="35">
        <v>13028.7663720214</v>
      </c>
      <c r="K665" s="17">
        <v>13539.7858421977</v>
      </c>
      <c r="L665" s="17">
        <v>2976.6333957758302</v>
      </c>
      <c r="M665" s="17">
        <v>115.816524814377</v>
      </c>
      <c r="N665" s="16">
        <v>29661.0021348093</v>
      </c>
    </row>
    <row r="666" spans="1:14" hidden="1" x14ac:dyDescent="0.3">
      <c r="A666" t="s">
        <v>3790</v>
      </c>
      <c r="B666" t="s">
        <v>3789</v>
      </c>
      <c r="C666">
        <v>2026</v>
      </c>
      <c r="D666">
        <v>4</v>
      </c>
      <c r="E666" s="35">
        <v>13892.045997106001</v>
      </c>
      <c r="F666" s="17">
        <v>14940.904484112199</v>
      </c>
      <c r="G666" s="17">
        <v>2942.6641444444999</v>
      </c>
      <c r="H666" s="17">
        <v>75.631884642918394</v>
      </c>
      <c r="I666" s="16">
        <v>31851.246510305598</v>
      </c>
      <c r="J666" s="35">
        <v>13892.045997106001</v>
      </c>
      <c r="K666" s="17">
        <v>14940.904484112199</v>
      </c>
      <c r="L666" s="17">
        <v>2942.6641444444999</v>
      </c>
      <c r="M666" s="17">
        <v>85.478452102149902</v>
      </c>
      <c r="N666" s="16">
        <v>31861.093077764901</v>
      </c>
    </row>
    <row r="667" spans="1:14" hidden="1" x14ac:dyDescent="0.3">
      <c r="A667" t="s">
        <v>3790</v>
      </c>
      <c r="B667" t="s">
        <v>3789</v>
      </c>
      <c r="C667">
        <v>2026</v>
      </c>
      <c r="D667">
        <v>5</v>
      </c>
      <c r="E667" s="35">
        <v>16203.4308521403</v>
      </c>
      <c r="F667" s="17">
        <v>15872.4777694411</v>
      </c>
      <c r="G667" s="17">
        <v>3082.2177291706098</v>
      </c>
      <c r="H667" s="17">
        <v>114.042368515416</v>
      </c>
      <c r="I667" s="16">
        <v>35272.168719267298</v>
      </c>
      <c r="J667" s="35">
        <v>16203.4308521403</v>
      </c>
      <c r="K667" s="17">
        <v>16067.0306716051</v>
      </c>
      <c r="L667" s="17">
        <v>3145.92660967145</v>
      </c>
      <c r="M667" s="17">
        <v>118.060832532562</v>
      </c>
      <c r="N667" s="16">
        <v>35534.448965949399</v>
      </c>
    </row>
    <row r="668" spans="1:14" hidden="1" x14ac:dyDescent="0.3">
      <c r="A668" t="s">
        <v>3790</v>
      </c>
      <c r="B668" t="s">
        <v>3789</v>
      </c>
      <c r="C668">
        <v>2026</v>
      </c>
      <c r="D668">
        <v>6</v>
      </c>
      <c r="E668" s="35">
        <v>18228.812787601299</v>
      </c>
      <c r="F668" s="17">
        <v>17893.103901660699</v>
      </c>
      <c r="G668" s="17">
        <v>3077.3662557114399</v>
      </c>
      <c r="H668" s="17">
        <v>134.46290751645299</v>
      </c>
      <c r="I668" s="16">
        <v>39333.745852489898</v>
      </c>
      <c r="J668" s="35">
        <v>18374.398838474099</v>
      </c>
      <c r="K668" s="17">
        <v>17940.908680697601</v>
      </c>
      <c r="L668" s="17">
        <v>3158.1065841524501</v>
      </c>
      <c r="M668" s="17">
        <v>165.74128306713001</v>
      </c>
      <c r="N668" s="16">
        <v>39639.155386391198</v>
      </c>
    </row>
    <row r="669" spans="1:14" hidden="1" x14ac:dyDescent="0.3">
      <c r="A669" t="s">
        <v>3790</v>
      </c>
      <c r="B669" t="s">
        <v>3789</v>
      </c>
      <c r="C669">
        <v>2026</v>
      </c>
      <c r="D669">
        <v>7</v>
      </c>
      <c r="E669" s="35">
        <v>18539.788533651201</v>
      </c>
      <c r="F669" s="17">
        <v>19644.329062705401</v>
      </c>
      <c r="G669" s="17">
        <v>3269.2823065419602</v>
      </c>
      <c r="H669" s="17">
        <v>155.85923248191901</v>
      </c>
      <c r="I669" s="16">
        <v>41609.259135380496</v>
      </c>
      <c r="J669" s="35">
        <v>18881.492070217799</v>
      </c>
      <c r="K669" s="17">
        <v>19644.329062705401</v>
      </c>
      <c r="L669" s="17">
        <v>3362.8959160917798</v>
      </c>
      <c r="M669" s="17">
        <v>160.800257774524</v>
      </c>
      <c r="N669" s="16">
        <v>42049.517306789603</v>
      </c>
    </row>
    <row r="670" spans="1:14" hidden="1" x14ac:dyDescent="0.3">
      <c r="A670" t="s">
        <v>3790</v>
      </c>
      <c r="B670" t="s">
        <v>3789</v>
      </c>
      <c r="C670">
        <v>2026</v>
      </c>
      <c r="D670">
        <v>8</v>
      </c>
      <c r="E670" s="35">
        <v>18265.318554875299</v>
      </c>
      <c r="F670" s="17">
        <v>20060.033848478601</v>
      </c>
      <c r="G670" s="17">
        <v>3710.6767483646699</v>
      </c>
      <c r="H670" s="17">
        <v>138.96039373431901</v>
      </c>
      <c r="I670" s="16">
        <v>42174.989545452903</v>
      </c>
      <c r="J670" s="35">
        <v>18326.296997166799</v>
      </c>
      <c r="K670" s="17">
        <v>20597.2722205514</v>
      </c>
      <c r="L670" s="17">
        <v>3779.9691860491698</v>
      </c>
      <c r="M670" s="17">
        <v>151.77867299430901</v>
      </c>
      <c r="N670" s="16">
        <v>42855.317076761799</v>
      </c>
    </row>
    <row r="671" spans="1:14" hidden="1" x14ac:dyDescent="0.3">
      <c r="A671" t="s">
        <v>3790</v>
      </c>
      <c r="B671" t="s">
        <v>3789</v>
      </c>
      <c r="C671">
        <v>2026</v>
      </c>
      <c r="D671">
        <v>9</v>
      </c>
      <c r="E671" s="35">
        <v>17728.081535105499</v>
      </c>
      <c r="F671" s="17">
        <v>21391.170256220899</v>
      </c>
      <c r="G671" s="17">
        <v>3971.5592933355301</v>
      </c>
      <c r="H671" s="17">
        <v>124.784884905623</v>
      </c>
      <c r="I671" s="16">
        <v>43215.595969567497</v>
      </c>
      <c r="J671" s="35">
        <v>17728.081535105499</v>
      </c>
      <c r="K671" s="17">
        <v>21391.170256220899</v>
      </c>
      <c r="L671" s="17">
        <v>4043.85328051344</v>
      </c>
      <c r="M671" s="17">
        <v>140.14020767312701</v>
      </c>
      <c r="N671" s="16">
        <v>43303.245279513001</v>
      </c>
    </row>
    <row r="672" spans="1:14" hidden="1" x14ac:dyDescent="0.3">
      <c r="A672" t="s">
        <v>3790</v>
      </c>
      <c r="B672" t="s">
        <v>3789</v>
      </c>
      <c r="C672">
        <v>2026</v>
      </c>
      <c r="D672">
        <v>10</v>
      </c>
      <c r="E672" s="35">
        <v>15179.7679837506</v>
      </c>
      <c r="F672" s="17">
        <v>17430.279072502599</v>
      </c>
      <c r="G672" s="17">
        <v>3375.3829791078401</v>
      </c>
      <c r="H672" s="17">
        <v>81.220476984644407</v>
      </c>
      <c r="I672" s="16">
        <v>36066.650512345703</v>
      </c>
      <c r="J672" s="35">
        <v>15179.7679837506</v>
      </c>
      <c r="K672" s="17">
        <v>17598.6074050561</v>
      </c>
      <c r="L672" s="17">
        <v>3493.9746344530499</v>
      </c>
      <c r="M672" s="17">
        <v>100.168466257544</v>
      </c>
      <c r="N672" s="16">
        <v>36372.518489517301</v>
      </c>
    </row>
    <row r="673" spans="1:14" hidden="1" x14ac:dyDescent="0.3">
      <c r="A673" t="s">
        <v>3790</v>
      </c>
      <c r="B673" t="s">
        <v>3789</v>
      </c>
      <c r="C673">
        <v>2026</v>
      </c>
      <c r="D673">
        <v>11</v>
      </c>
      <c r="E673" s="35">
        <v>13131.627360628099</v>
      </c>
      <c r="F673" s="17">
        <v>14299.9546955685</v>
      </c>
      <c r="G673" s="17">
        <v>3129.7589226933901</v>
      </c>
      <c r="H673" s="17">
        <v>81.4422465220145</v>
      </c>
      <c r="I673" s="16">
        <v>30642.783225412</v>
      </c>
      <c r="J673" s="35">
        <v>13503.4890944778</v>
      </c>
      <c r="K673" s="17">
        <v>14299.9546955685</v>
      </c>
      <c r="L673" s="17">
        <v>3129.7589226933901</v>
      </c>
      <c r="M673" s="17">
        <v>126.754198397469</v>
      </c>
      <c r="N673" s="16">
        <v>31059.9569111372</v>
      </c>
    </row>
    <row r="674" spans="1:14" hidden="1" x14ac:dyDescent="0.3">
      <c r="A674" t="s">
        <v>3790</v>
      </c>
      <c r="B674" t="s">
        <v>3789</v>
      </c>
      <c r="C674">
        <v>2026</v>
      </c>
      <c r="D674">
        <v>12</v>
      </c>
      <c r="E674" s="35">
        <v>14504.069190373701</v>
      </c>
      <c r="F674" s="17">
        <v>14210.5792541427</v>
      </c>
      <c r="G674" s="17">
        <v>3182.7982063362901</v>
      </c>
      <c r="H674" s="17">
        <v>104.807884979326</v>
      </c>
      <c r="I674" s="16">
        <v>32002.254535831999</v>
      </c>
      <c r="J674" s="35">
        <v>14504.069190373701</v>
      </c>
      <c r="K674" s="17">
        <v>14210.5792541427</v>
      </c>
      <c r="L674" s="17">
        <v>3182.7982063362901</v>
      </c>
      <c r="M674" s="17">
        <v>152.923003807139</v>
      </c>
      <c r="N674" s="16">
        <v>32050.369654659899</v>
      </c>
    </row>
    <row r="675" spans="1:14" hidden="1" x14ac:dyDescent="0.3">
      <c r="A675" t="s">
        <v>3790</v>
      </c>
      <c r="B675" t="s">
        <v>3789</v>
      </c>
      <c r="C675">
        <v>2027</v>
      </c>
      <c r="D675">
        <v>1</v>
      </c>
      <c r="E675" s="35">
        <v>14004.0519306367</v>
      </c>
      <c r="F675" s="17">
        <v>13542.173858259401</v>
      </c>
      <c r="G675" s="17">
        <v>3087.0943202983799</v>
      </c>
      <c r="H675" s="17">
        <v>97.527990866373202</v>
      </c>
      <c r="I675" s="16">
        <v>30730.848100060899</v>
      </c>
      <c r="J675" s="35">
        <v>14004.0519306367</v>
      </c>
      <c r="K675" s="17">
        <v>13542.173858259401</v>
      </c>
      <c r="L675" s="17">
        <v>3120.94261292376</v>
      </c>
      <c r="M675" s="17">
        <v>146.876151479599</v>
      </c>
      <c r="N675" s="16">
        <v>30814.0445532995</v>
      </c>
    </row>
    <row r="676" spans="1:14" hidden="1" x14ac:dyDescent="0.3">
      <c r="A676" t="s">
        <v>3790</v>
      </c>
      <c r="B676" t="s">
        <v>3789</v>
      </c>
      <c r="C676">
        <v>2027</v>
      </c>
      <c r="D676">
        <v>2</v>
      </c>
      <c r="E676" s="35">
        <v>13607.571158529499</v>
      </c>
      <c r="F676" s="17">
        <v>13119.1977799914</v>
      </c>
      <c r="G676" s="17">
        <v>3059.9275369879201</v>
      </c>
      <c r="H676" s="17">
        <v>99.967455933537906</v>
      </c>
      <c r="I676" s="16">
        <v>29886.663931442301</v>
      </c>
      <c r="J676" s="35">
        <v>13607.571158529499</v>
      </c>
      <c r="K676" s="17">
        <v>13433.491675143299</v>
      </c>
      <c r="L676" s="17">
        <v>3082.6404861381502</v>
      </c>
      <c r="M676" s="17">
        <v>134.430444246028</v>
      </c>
      <c r="N676" s="16">
        <v>30258.133764056998</v>
      </c>
    </row>
    <row r="677" spans="1:14" hidden="1" x14ac:dyDescent="0.3">
      <c r="A677" t="s">
        <v>3790</v>
      </c>
      <c r="B677" t="s">
        <v>3789</v>
      </c>
      <c r="C677">
        <v>2027</v>
      </c>
      <c r="D677">
        <v>3</v>
      </c>
      <c r="E677" s="35">
        <v>12854.751316172</v>
      </c>
      <c r="F677" s="17">
        <v>13124.778969541399</v>
      </c>
      <c r="G677" s="17">
        <v>2825.3240462819899</v>
      </c>
      <c r="H677" s="17">
        <v>78.695320547861797</v>
      </c>
      <c r="I677" s="16">
        <v>28883.549652543199</v>
      </c>
      <c r="J677" s="35">
        <v>12992.8201196589</v>
      </c>
      <c r="K677" s="17">
        <v>13481.914731794001</v>
      </c>
      <c r="L677" s="17">
        <v>2974.3458919638801</v>
      </c>
      <c r="M677" s="17">
        <v>117.55821676331099</v>
      </c>
      <c r="N677" s="16">
        <v>29566.638960180098</v>
      </c>
    </row>
    <row r="678" spans="1:14" hidden="1" x14ac:dyDescent="0.3">
      <c r="A678" t="s">
        <v>3790</v>
      </c>
      <c r="B678" t="s">
        <v>3789</v>
      </c>
      <c r="C678">
        <v>2027</v>
      </c>
      <c r="D678">
        <v>4</v>
      </c>
      <c r="E678" s="35">
        <v>13877.8725445609</v>
      </c>
      <c r="F678" s="17">
        <v>14889.8457583934</v>
      </c>
      <c r="G678" s="17">
        <v>2947.7855081013599</v>
      </c>
      <c r="H678" s="17">
        <v>76.699394583817906</v>
      </c>
      <c r="I678" s="16">
        <v>31792.203205639598</v>
      </c>
      <c r="J678" s="35">
        <v>13877.8725445609</v>
      </c>
      <c r="K678" s="17">
        <v>14889.8457583934</v>
      </c>
      <c r="L678" s="17">
        <v>2947.7855081013599</v>
      </c>
      <c r="M678" s="17">
        <v>86.643541275787499</v>
      </c>
      <c r="N678" s="16">
        <v>31802.1473523315</v>
      </c>
    </row>
    <row r="679" spans="1:14" hidden="1" x14ac:dyDescent="0.3">
      <c r="A679" t="s">
        <v>3790</v>
      </c>
      <c r="B679" t="s">
        <v>3789</v>
      </c>
      <c r="C679">
        <v>2027</v>
      </c>
      <c r="D679">
        <v>5</v>
      </c>
      <c r="E679" s="35">
        <v>16187.017877086</v>
      </c>
      <c r="F679" s="17">
        <v>15810.9838276394</v>
      </c>
      <c r="G679" s="17">
        <v>3081.8897757970799</v>
      </c>
      <c r="H679" s="17">
        <v>115.846155825265</v>
      </c>
      <c r="I679" s="16">
        <v>35195.737636347701</v>
      </c>
      <c r="J679" s="35">
        <v>16187.017877086</v>
      </c>
      <c r="K679" s="17">
        <v>15890.211646104999</v>
      </c>
      <c r="L679" s="17">
        <v>3141.33925963307</v>
      </c>
      <c r="M679" s="17">
        <v>119.82913697129</v>
      </c>
      <c r="N679" s="16">
        <v>35338.397919795403</v>
      </c>
    </row>
    <row r="680" spans="1:14" hidden="1" x14ac:dyDescent="0.3">
      <c r="A680" t="s">
        <v>3790</v>
      </c>
      <c r="B680" t="s">
        <v>3789</v>
      </c>
      <c r="C680">
        <v>2027</v>
      </c>
      <c r="D680">
        <v>6</v>
      </c>
      <c r="E680" s="35">
        <v>18202.593749375901</v>
      </c>
      <c r="F680" s="17">
        <v>17767.252189240698</v>
      </c>
      <c r="G680" s="17">
        <v>3056.8903277920099</v>
      </c>
      <c r="H680" s="17">
        <v>136.56830272307101</v>
      </c>
      <c r="I680" s="16">
        <v>39163.3045691316</v>
      </c>
      <c r="J680" s="35">
        <v>18284.166195644098</v>
      </c>
      <c r="K680" s="17">
        <v>17767.252189240698</v>
      </c>
      <c r="L680" s="17">
        <v>3153.4503838344899</v>
      </c>
      <c r="M680" s="17">
        <v>168.05070826258901</v>
      </c>
      <c r="N680" s="16">
        <v>39372.919476981799</v>
      </c>
    </row>
    <row r="681" spans="1:14" hidden="1" x14ac:dyDescent="0.3">
      <c r="A681" t="s">
        <v>3790</v>
      </c>
      <c r="B681" t="s">
        <v>3789</v>
      </c>
      <c r="C681">
        <v>2027</v>
      </c>
      <c r="D681">
        <v>7</v>
      </c>
      <c r="E681" s="35">
        <v>18660.341102803399</v>
      </c>
      <c r="F681" s="17">
        <v>19042.278862849798</v>
      </c>
      <c r="G681" s="17">
        <v>3283.06007201995</v>
      </c>
      <c r="H681" s="17">
        <v>154.646956566277</v>
      </c>
      <c r="I681" s="16">
        <v>41140.326994239302</v>
      </c>
      <c r="J681" s="35">
        <v>18750.362295020299</v>
      </c>
      <c r="K681" s="17">
        <v>19393.888095045699</v>
      </c>
      <c r="L681" s="17">
        <v>3343.4039615522802</v>
      </c>
      <c r="M681" s="17">
        <v>164.61771560443401</v>
      </c>
      <c r="N681" s="16">
        <v>41652.272067222701</v>
      </c>
    </row>
    <row r="682" spans="1:14" hidden="1" x14ac:dyDescent="0.3">
      <c r="A682" t="s">
        <v>3790</v>
      </c>
      <c r="B682" t="s">
        <v>3789</v>
      </c>
      <c r="C682">
        <v>2027</v>
      </c>
      <c r="D682">
        <v>8</v>
      </c>
      <c r="E682" s="35">
        <v>18075.331018369401</v>
      </c>
      <c r="F682" s="17">
        <v>19817.932083771699</v>
      </c>
      <c r="G682" s="17">
        <v>3685.7231999922401</v>
      </c>
      <c r="H682" s="17">
        <v>141.15449704933999</v>
      </c>
      <c r="I682" s="16">
        <v>41720.1407991827</v>
      </c>
      <c r="J682" s="35">
        <v>18274.077651443698</v>
      </c>
      <c r="K682" s="17">
        <v>20379.457310179099</v>
      </c>
      <c r="L682" s="17">
        <v>3755.84876770545</v>
      </c>
      <c r="M682" s="17">
        <v>154.84211377164999</v>
      </c>
      <c r="N682" s="16">
        <v>42564.225843099899</v>
      </c>
    </row>
    <row r="683" spans="1:14" hidden="1" x14ac:dyDescent="0.3">
      <c r="A683" t="s">
        <v>3790</v>
      </c>
      <c r="B683" t="s">
        <v>3789</v>
      </c>
      <c r="C683">
        <v>2027</v>
      </c>
      <c r="D683">
        <v>9</v>
      </c>
      <c r="E683" s="35">
        <v>17675.000464385499</v>
      </c>
      <c r="F683" s="17">
        <v>21214.507243862401</v>
      </c>
      <c r="G683" s="17">
        <v>3950.7514683845702</v>
      </c>
      <c r="H683" s="17">
        <v>126.482223518103</v>
      </c>
      <c r="I683" s="16">
        <v>42966.741400150597</v>
      </c>
      <c r="J683" s="35">
        <v>17675.000464385499</v>
      </c>
      <c r="K683" s="17">
        <v>21214.507243862401</v>
      </c>
      <c r="L683" s="17">
        <v>4014.26599220761</v>
      </c>
      <c r="M683" s="17">
        <v>142.33431106364199</v>
      </c>
      <c r="N683" s="16">
        <v>43046.108011519202</v>
      </c>
    </row>
    <row r="684" spans="1:14" hidden="1" x14ac:dyDescent="0.3">
      <c r="A684" t="s">
        <v>3790</v>
      </c>
      <c r="B684" t="s">
        <v>3789</v>
      </c>
      <c r="C684">
        <v>2027</v>
      </c>
      <c r="D684">
        <v>10</v>
      </c>
      <c r="E684" s="35">
        <v>15113.5661069536</v>
      </c>
      <c r="F684" s="17">
        <v>17353.057238995199</v>
      </c>
      <c r="G684" s="17">
        <v>3357.5997789937701</v>
      </c>
      <c r="H684" s="17">
        <v>82.350082757577596</v>
      </c>
      <c r="I684" s="16">
        <v>35906.573207700203</v>
      </c>
      <c r="J684" s="35">
        <v>15113.5661069536</v>
      </c>
      <c r="K684" s="17">
        <v>17476.376590013799</v>
      </c>
      <c r="L684" s="17">
        <v>3478.46918556522</v>
      </c>
      <c r="M684" s="17">
        <v>101.812578602521</v>
      </c>
      <c r="N684" s="16">
        <v>36170.224461135098</v>
      </c>
    </row>
    <row r="685" spans="1:14" hidden="1" x14ac:dyDescent="0.3">
      <c r="A685" t="s">
        <v>3790</v>
      </c>
      <c r="B685" t="s">
        <v>3789</v>
      </c>
      <c r="C685">
        <v>2027</v>
      </c>
      <c r="D685">
        <v>11</v>
      </c>
      <c r="E685" s="35">
        <v>13077.399508885899</v>
      </c>
      <c r="F685" s="17">
        <v>14241.722185586699</v>
      </c>
      <c r="G685" s="17">
        <v>3119.80944259634</v>
      </c>
      <c r="H685" s="17">
        <v>82.580723091200497</v>
      </c>
      <c r="I685" s="16">
        <v>30521.511860160099</v>
      </c>
      <c r="J685" s="35">
        <v>13477.936225883001</v>
      </c>
      <c r="K685" s="17">
        <v>14241.722185586699</v>
      </c>
      <c r="L685" s="17">
        <v>3119.80944259634</v>
      </c>
      <c r="M685" s="17">
        <v>128.52250339245899</v>
      </c>
      <c r="N685" s="16">
        <v>30967.990357458501</v>
      </c>
    </row>
    <row r="686" spans="1:14" hidden="1" x14ac:dyDescent="0.3">
      <c r="A686" t="s">
        <v>3790</v>
      </c>
      <c r="B686" t="s">
        <v>3789</v>
      </c>
      <c r="C686">
        <v>2027</v>
      </c>
      <c r="D686">
        <v>12</v>
      </c>
      <c r="E686" s="35">
        <v>14470.0910342591</v>
      </c>
      <c r="F686" s="17">
        <v>14142.0639811612</v>
      </c>
      <c r="G686" s="17">
        <v>3178.1997231949699</v>
      </c>
      <c r="H686" s="17">
        <v>106.57618857003899</v>
      </c>
      <c r="I686" s="16">
        <v>31896.930927185302</v>
      </c>
      <c r="J686" s="35">
        <v>14470.0910342591</v>
      </c>
      <c r="K686" s="17">
        <v>14142.0639811612</v>
      </c>
      <c r="L686" s="17">
        <v>3178.1997231949699</v>
      </c>
      <c r="M686" s="17">
        <v>155.75580432407901</v>
      </c>
      <c r="N686" s="16">
        <v>31946.110542939401</v>
      </c>
    </row>
    <row r="687" spans="1:14" hidden="1" x14ac:dyDescent="0.3">
      <c r="A687" t="s">
        <v>3790</v>
      </c>
      <c r="B687" t="s">
        <v>3789</v>
      </c>
      <c r="C687">
        <v>2028</v>
      </c>
      <c r="D687">
        <v>1</v>
      </c>
      <c r="E687" s="35">
        <v>14010.6153187194</v>
      </c>
      <c r="F687" s="17">
        <v>13515.9859242602</v>
      </c>
      <c r="G687" s="17">
        <v>3094.84302841205</v>
      </c>
      <c r="H687" s="17">
        <v>98.852593750748795</v>
      </c>
      <c r="I687" s="16">
        <v>30720.296865142402</v>
      </c>
      <c r="J687" s="35">
        <v>14010.6153187194</v>
      </c>
      <c r="K687" s="17">
        <v>13515.9859242602</v>
      </c>
      <c r="L687" s="17">
        <v>3127.3316386609199</v>
      </c>
      <c r="M687" s="17">
        <v>148.83055045694201</v>
      </c>
      <c r="N687" s="16">
        <v>30802.763432097501</v>
      </c>
    </row>
    <row r="688" spans="1:14" hidden="1" x14ac:dyDescent="0.3">
      <c r="A688" t="s">
        <v>3790</v>
      </c>
      <c r="B688" t="s">
        <v>3789</v>
      </c>
      <c r="C688">
        <v>2028</v>
      </c>
      <c r="D688">
        <v>2</v>
      </c>
      <c r="E688" s="35">
        <v>13602.7115765034</v>
      </c>
      <c r="F688" s="17">
        <v>13072.7545532228</v>
      </c>
      <c r="G688" s="17">
        <v>3065.97470832112</v>
      </c>
      <c r="H688" s="17">
        <v>101.265445050728</v>
      </c>
      <c r="I688" s="16">
        <v>29842.706283097999</v>
      </c>
      <c r="J688" s="35">
        <v>13602.7115765034</v>
      </c>
      <c r="K688" s="17">
        <v>13391.817114539001</v>
      </c>
      <c r="L688" s="17">
        <v>3085.7724092477501</v>
      </c>
      <c r="M688" s="17">
        <v>136.25178890043099</v>
      </c>
      <c r="N688" s="16">
        <v>30216.552889190501</v>
      </c>
    </row>
    <row r="689" spans="1:14" hidden="1" x14ac:dyDescent="0.3">
      <c r="A689" t="s">
        <v>3790</v>
      </c>
      <c r="B689" t="s">
        <v>3789</v>
      </c>
      <c r="C689">
        <v>2028</v>
      </c>
      <c r="D689">
        <v>3</v>
      </c>
      <c r="E689" s="35">
        <v>12895.5806482597</v>
      </c>
      <c r="F689" s="17">
        <v>13136.495155844201</v>
      </c>
      <c r="G689" s="17">
        <v>2837.57487291701</v>
      </c>
      <c r="H689" s="17">
        <v>79.780423548704803</v>
      </c>
      <c r="I689" s="16">
        <v>28949.431100569702</v>
      </c>
      <c r="J689" s="35">
        <v>12975.744867092</v>
      </c>
      <c r="K689" s="17">
        <v>13442.682924287201</v>
      </c>
      <c r="L689" s="17">
        <v>2976.7721066272802</v>
      </c>
      <c r="M689" s="17">
        <v>119.104577272268</v>
      </c>
      <c r="N689" s="16">
        <v>29514.304475278801</v>
      </c>
    </row>
    <row r="690" spans="1:14" hidden="1" x14ac:dyDescent="0.3">
      <c r="A690" t="s">
        <v>3790</v>
      </c>
      <c r="B690" t="s">
        <v>3789</v>
      </c>
      <c r="C690">
        <v>2028</v>
      </c>
      <c r="D690">
        <v>4</v>
      </c>
      <c r="E690" s="35">
        <v>13879.127664892299</v>
      </c>
      <c r="F690" s="17">
        <v>14883.912695200999</v>
      </c>
      <c r="G690" s="17">
        <v>2950.4241775457099</v>
      </c>
      <c r="H690" s="17">
        <v>77.731274099089802</v>
      </c>
      <c r="I690" s="16">
        <v>31791.1958117381</v>
      </c>
      <c r="J690" s="35">
        <v>13879.127664892299</v>
      </c>
      <c r="K690" s="17">
        <v>14883.912695200999</v>
      </c>
      <c r="L690" s="17">
        <v>2950.4241775457099</v>
      </c>
      <c r="M690" s="17">
        <v>87.835088917754106</v>
      </c>
      <c r="N690" s="16">
        <v>31801.299626556702</v>
      </c>
    </row>
    <row r="691" spans="1:14" hidden="1" x14ac:dyDescent="0.3">
      <c r="A691" t="s">
        <v>3790</v>
      </c>
      <c r="B691" t="s">
        <v>3789</v>
      </c>
      <c r="C691">
        <v>2028</v>
      </c>
      <c r="D691">
        <v>5</v>
      </c>
      <c r="E691" s="35">
        <v>16146.4954890638</v>
      </c>
      <c r="F691" s="17">
        <v>15786.6099179013</v>
      </c>
      <c r="G691" s="17">
        <v>3084.6908138930098</v>
      </c>
      <c r="H691" s="17">
        <v>117.357034235151</v>
      </c>
      <c r="I691" s="16">
        <v>35135.153255093297</v>
      </c>
      <c r="J691" s="35">
        <v>16146.4954890638</v>
      </c>
      <c r="K691" s="17">
        <v>15887.458528449501</v>
      </c>
      <c r="L691" s="17">
        <v>3146.6783999539498</v>
      </c>
      <c r="M691" s="17">
        <v>121.37549614283699</v>
      </c>
      <c r="N691" s="16">
        <v>35302.007913610098</v>
      </c>
    </row>
    <row r="692" spans="1:14" hidden="1" x14ac:dyDescent="0.3">
      <c r="A692" t="s">
        <v>3790</v>
      </c>
      <c r="B692" t="s">
        <v>3789</v>
      </c>
      <c r="C692">
        <v>2028</v>
      </c>
      <c r="D692">
        <v>6</v>
      </c>
      <c r="E692" s="35">
        <v>18132.029153169598</v>
      </c>
      <c r="F692" s="17">
        <v>17711.962031531901</v>
      </c>
      <c r="G692" s="17">
        <v>3042.2075913181602</v>
      </c>
      <c r="H692" s="17">
        <v>138.442870779457</v>
      </c>
      <c r="I692" s="16">
        <v>39024.6416467991</v>
      </c>
      <c r="J692" s="35">
        <v>18244.0876358518</v>
      </c>
      <c r="K692" s="17">
        <v>17711.962031531901</v>
      </c>
      <c r="L692" s="17">
        <v>3158.6228399530501</v>
      </c>
      <c r="M692" s="17">
        <v>170.36879661999501</v>
      </c>
      <c r="N692" s="16">
        <v>39285.041303956699</v>
      </c>
    </row>
    <row r="693" spans="1:14" hidden="1" x14ac:dyDescent="0.3">
      <c r="A693" t="s">
        <v>3790</v>
      </c>
      <c r="B693" t="s">
        <v>3789</v>
      </c>
      <c r="C693">
        <v>2028</v>
      </c>
      <c r="D693">
        <v>7</v>
      </c>
      <c r="E693" s="35">
        <v>18592.942174366399</v>
      </c>
      <c r="F693" s="17">
        <v>18946.666468716801</v>
      </c>
      <c r="G693" s="17">
        <v>3259.0482296915102</v>
      </c>
      <c r="H693" s="17">
        <v>155.74975639070701</v>
      </c>
      <c r="I693" s="16">
        <v>40954.406629165402</v>
      </c>
      <c r="J693" s="35">
        <v>18728.135879195801</v>
      </c>
      <c r="K693" s="17">
        <v>19192.358197055699</v>
      </c>
      <c r="L693" s="17">
        <v>3333.1554468295199</v>
      </c>
      <c r="M693" s="17">
        <v>165.285841491729</v>
      </c>
      <c r="N693" s="16">
        <v>41418.935364572797</v>
      </c>
    </row>
    <row r="694" spans="1:14" hidden="1" x14ac:dyDescent="0.3">
      <c r="A694" t="s">
        <v>3790</v>
      </c>
      <c r="B694" t="s">
        <v>3789</v>
      </c>
      <c r="C694">
        <v>2028</v>
      </c>
      <c r="D694">
        <v>8</v>
      </c>
      <c r="E694" s="35">
        <v>18218.965113684</v>
      </c>
      <c r="F694" s="17">
        <v>19360.974813487301</v>
      </c>
      <c r="G694" s="17">
        <v>3726.5209063544798</v>
      </c>
      <c r="H694" s="17">
        <v>135.51551442286399</v>
      </c>
      <c r="I694" s="16">
        <v>41441.976347948599</v>
      </c>
      <c r="J694" s="35">
        <v>18218.965113684</v>
      </c>
      <c r="K694" s="17">
        <v>20269.911777146601</v>
      </c>
      <c r="L694" s="17">
        <v>3726.5209063544798</v>
      </c>
      <c r="M694" s="17">
        <v>156.01587969585199</v>
      </c>
      <c r="N694" s="16">
        <v>42371.413676880999</v>
      </c>
    </row>
    <row r="695" spans="1:14" hidden="1" x14ac:dyDescent="0.3">
      <c r="A695" t="s">
        <v>3790</v>
      </c>
      <c r="B695" t="s">
        <v>3789</v>
      </c>
      <c r="C695">
        <v>2028</v>
      </c>
      <c r="D695">
        <v>9</v>
      </c>
      <c r="E695" s="35">
        <v>17609.413797553701</v>
      </c>
      <c r="F695" s="17">
        <v>21149.065214904102</v>
      </c>
      <c r="G695" s="17">
        <v>3934.0198029458502</v>
      </c>
      <c r="H695" s="17">
        <v>128.17938197770599</v>
      </c>
      <c r="I695" s="16">
        <v>42820.6781973814</v>
      </c>
      <c r="J695" s="35">
        <v>17609.413797553701</v>
      </c>
      <c r="K695" s="17">
        <v>21149.065214904102</v>
      </c>
      <c r="L695" s="17">
        <v>3988.6293307028</v>
      </c>
      <c r="M695" s="17">
        <v>144.29758349264301</v>
      </c>
      <c r="N695" s="16">
        <v>42891.4059266533</v>
      </c>
    </row>
    <row r="696" spans="1:14" hidden="1" x14ac:dyDescent="0.3">
      <c r="A696" t="s">
        <v>3790</v>
      </c>
      <c r="B696" t="s">
        <v>3789</v>
      </c>
      <c r="C696">
        <v>2028</v>
      </c>
      <c r="D696">
        <v>10</v>
      </c>
      <c r="E696" s="35">
        <v>15077.862242724301</v>
      </c>
      <c r="F696" s="17">
        <v>17323.274065918598</v>
      </c>
      <c r="G696" s="17">
        <v>3343.0782359039299</v>
      </c>
      <c r="H696" s="17">
        <v>83.488408267055704</v>
      </c>
      <c r="I696" s="16">
        <v>35827.702952813903</v>
      </c>
      <c r="J696" s="35">
        <v>15077.862242724301</v>
      </c>
      <c r="K696" s="17">
        <v>17421.265697333401</v>
      </c>
      <c r="L696" s="17">
        <v>3451.09872656378</v>
      </c>
      <c r="M696" s="17">
        <v>103.08395430255101</v>
      </c>
      <c r="N696" s="16">
        <v>36053.310620924</v>
      </c>
    </row>
    <row r="697" spans="1:14" hidden="1" x14ac:dyDescent="0.3">
      <c r="A697" t="s">
        <v>3790</v>
      </c>
      <c r="B697" t="s">
        <v>3789</v>
      </c>
      <c r="C697">
        <v>2028</v>
      </c>
      <c r="D697">
        <v>11</v>
      </c>
      <c r="E697" s="35">
        <v>13047.1919280813</v>
      </c>
      <c r="F697" s="17">
        <v>14210.3693872774</v>
      </c>
      <c r="G697" s="17">
        <v>3118.9069348242501</v>
      </c>
      <c r="H697" s="17">
        <v>83.710177688009693</v>
      </c>
      <c r="I697" s="16">
        <v>30460.178427870898</v>
      </c>
      <c r="J697" s="35">
        <v>13445.615047383901</v>
      </c>
      <c r="K697" s="17">
        <v>14210.3693872774</v>
      </c>
      <c r="L697" s="17">
        <v>3118.9069348242501</v>
      </c>
      <c r="M697" s="17">
        <v>130.29062686518799</v>
      </c>
      <c r="N697" s="16">
        <v>30905.181996350701</v>
      </c>
    </row>
    <row r="698" spans="1:14" hidden="1" x14ac:dyDescent="0.3">
      <c r="A698" t="s">
        <v>3790</v>
      </c>
      <c r="B698" t="s">
        <v>3789</v>
      </c>
      <c r="C698">
        <v>2028</v>
      </c>
      <c r="D698">
        <v>12</v>
      </c>
      <c r="E698" s="35">
        <v>14480.6225312599</v>
      </c>
      <c r="F698" s="17">
        <v>14138.545772296</v>
      </c>
      <c r="G698" s="17">
        <v>3183.0460981740998</v>
      </c>
      <c r="H698" s="17">
        <v>107.891915348834</v>
      </c>
      <c r="I698" s="16">
        <v>31910.1063170788</v>
      </c>
      <c r="J698" s="35">
        <v>14480.6225312599</v>
      </c>
      <c r="K698" s="17">
        <v>14138.545772296</v>
      </c>
      <c r="L698" s="17">
        <v>3183.0460981740998</v>
      </c>
      <c r="M698" s="17">
        <v>157.19569301532701</v>
      </c>
      <c r="N698" s="16">
        <v>31959.410094745301</v>
      </c>
    </row>
    <row r="699" spans="1:14" hidden="1" x14ac:dyDescent="0.3">
      <c r="A699" t="s">
        <v>3790</v>
      </c>
      <c r="B699" t="s">
        <v>3789</v>
      </c>
      <c r="C699">
        <v>2029</v>
      </c>
      <c r="D699">
        <v>1</v>
      </c>
      <c r="E699" s="35">
        <v>14014.987158612101</v>
      </c>
      <c r="F699" s="17">
        <v>13508.4274649773</v>
      </c>
      <c r="G699" s="17">
        <v>3107.9218049439501</v>
      </c>
      <c r="H699" s="17">
        <v>100.12385875913699</v>
      </c>
      <c r="I699" s="16">
        <v>30731.460287292499</v>
      </c>
      <c r="J699" s="35">
        <v>14014.987158612101</v>
      </c>
      <c r="K699" s="17">
        <v>13508.4274649773</v>
      </c>
      <c r="L699" s="17">
        <v>3137.6902104199999</v>
      </c>
      <c r="M699" s="17">
        <v>150.917934857407</v>
      </c>
      <c r="N699" s="16">
        <v>30812.022768866798</v>
      </c>
    </row>
    <row r="700" spans="1:14" hidden="1" x14ac:dyDescent="0.3">
      <c r="A700" t="s">
        <v>3790</v>
      </c>
      <c r="B700" t="s">
        <v>3789</v>
      </c>
      <c r="C700">
        <v>2029</v>
      </c>
      <c r="D700">
        <v>2</v>
      </c>
      <c r="E700" s="35">
        <v>13611.574054565601</v>
      </c>
      <c r="F700" s="17">
        <v>13068.496297686001</v>
      </c>
      <c r="G700" s="17">
        <v>3075.82277807848</v>
      </c>
      <c r="H700" s="17">
        <v>102.616547439475</v>
      </c>
      <c r="I700" s="16">
        <v>29858.5096777695</v>
      </c>
      <c r="J700" s="35">
        <v>13611.574054565601</v>
      </c>
      <c r="K700" s="17">
        <v>13401.7737504288</v>
      </c>
      <c r="L700" s="17">
        <v>3094.5266207389</v>
      </c>
      <c r="M700" s="17">
        <v>138.12627266151</v>
      </c>
      <c r="N700" s="16">
        <v>30246.000698394699</v>
      </c>
    </row>
    <row r="701" spans="1:14" hidden="1" x14ac:dyDescent="0.3">
      <c r="A701" t="s">
        <v>3790</v>
      </c>
      <c r="B701" t="s">
        <v>3789</v>
      </c>
      <c r="C701">
        <v>2029</v>
      </c>
      <c r="D701">
        <v>3</v>
      </c>
      <c r="E701" s="35">
        <v>12908.0391552691</v>
      </c>
      <c r="F701" s="17">
        <v>13138.0322725439</v>
      </c>
      <c r="G701" s="17">
        <v>2842.8394670735402</v>
      </c>
      <c r="H701" s="17">
        <v>80.838786904851304</v>
      </c>
      <c r="I701" s="16">
        <v>28969.7496817914</v>
      </c>
      <c r="J701" s="35">
        <v>12982.932342857201</v>
      </c>
      <c r="K701" s="17">
        <v>13442.491532780299</v>
      </c>
      <c r="L701" s="17">
        <v>2986.1815396021302</v>
      </c>
      <c r="M701" s="17">
        <v>120.712935012033</v>
      </c>
      <c r="N701" s="16">
        <v>29532.3183502516</v>
      </c>
    </row>
    <row r="702" spans="1:14" hidden="1" x14ac:dyDescent="0.3">
      <c r="A702" t="s">
        <v>3790</v>
      </c>
      <c r="B702" t="s">
        <v>3789</v>
      </c>
      <c r="C702">
        <v>2029</v>
      </c>
      <c r="D702">
        <v>4</v>
      </c>
      <c r="E702" s="35">
        <v>13888.057477013201</v>
      </c>
      <c r="F702" s="17">
        <v>14896.6433914011</v>
      </c>
      <c r="G702" s="17">
        <v>2960.0532533116998</v>
      </c>
      <c r="H702" s="17">
        <v>78.780766357383797</v>
      </c>
      <c r="I702" s="16">
        <v>31823.534888083399</v>
      </c>
      <c r="J702" s="35">
        <v>13888.057477013201</v>
      </c>
      <c r="K702" s="17">
        <v>14896.6433914011</v>
      </c>
      <c r="L702" s="17">
        <v>2960.0532533116998</v>
      </c>
      <c r="M702" s="17">
        <v>89.017644425390102</v>
      </c>
      <c r="N702" s="16">
        <v>31833.7717661514</v>
      </c>
    </row>
    <row r="703" spans="1:14" hidden="1" x14ac:dyDescent="0.3">
      <c r="A703" t="s">
        <v>3790</v>
      </c>
      <c r="B703" t="s">
        <v>3789</v>
      </c>
      <c r="C703">
        <v>2029</v>
      </c>
      <c r="D703">
        <v>5</v>
      </c>
      <c r="E703" s="35">
        <v>16119.852803887999</v>
      </c>
      <c r="F703" s="17">
        <v>15749.2663660052</v>
      </c>
      <c r="G703" s="17">
        <v>3092.6731659519301</v>
      </c>
      <c r="H703" s="17">
        <v>118.921037811221</v>
      </c>
      <c r="I703" s="16">
        <v>35080.713373656399</v>
      </c>
      <c r="J703" s="35">
        <v>16119.852803887999</v>
      </c>
      <c r="K703" s="17">
        <v>16069.996561965099</v>
      </c>
      <c r="L703" s="17">
        <v>3166.0772216155101</v>
      </c>
      <c r="M703" s="17">
        <v>123.045949684378</v>
      </c>
      <c r="N703" s="16">
        <v>35478.972537153</v>
      </c>
    </row>
    <row r="704" spans="1:14" hidden="1" x14ac:dyDescent="0.3">
      <c r="A704" t="s">
        <v>3790</v>
      </c>
      <c r="B704" t="s">
        <v>3789</v>
      </c>
      <c r="C704">
        <v>2029</v>
      </c>
      <c r="D704">
        <v>6</v>
      </c>
      <c r="E704" s="35">
        <v>18006.411781401901</v>
      </c>
      <c r="F704" s="17">
        <v>17596.730864912199</v>
      </c>
      <c r="G704" s="17">
        <v>3024.3181822330498</v>
      </c>
      <c r="H704" s="17">
        <v>140.31735488230501</v>
      </c>
      <c r="I704" s="16">
        <v>38767.7781834294</v>
      </c>
      <c r="J704" s="35">
        <v>18083.059186733699</v>
      </c>
      <c r="K704" s="17">
        <v>17620.3933996505</v>
      </c>
      <c r="L704" s="17">
        <v>3166.60972706139</v>
      </c>
      <c r="M704" s="17">
        <v>172.677953835587</v>
      </c>
      <c r="N704" s="16">
        <v>39042.740267281202</v>
      </c>
    </row>
    <row r="705" spans="1:14" hidden="1" x14ac:dyDescent="0.3">
      <c r="A705" t="s">
        <v>3790</v>
      </c>
      <c r="B705" t="s">
        <v>3789</v>
      </c>
      <c r="C705">
        <v>2029</v>
      </c>
      <c r="D705">
        <v>7</v>
      </c>
      <c r="E705" s="35">
        <v>18407.587718094401</v>
      </c>
      <c r="F705" s="17">
        <v>18823.013935417399</v>
      </c>
      <c r="G705" s="17">
        <v>3237.2048044332601</v>
      </c>
      <c r="H705" s="17">
        <v>158.89276447884299</v>
      </c>
      <c r="I705" s="16">
        <v>40626.6992224239</v>
      </c>
      <c r="J705" s="35">
        <v>18524.393330826999</v>
      </c>
      <c r="K705" s="17">
        <v>19051.295215792401</v>
      </c>
      <c r="L705" s="17">
        <v>3333.5863823374798</v>
      </c>
      <c r="M705" s="17">
        <v>169.14738410329301</v>
      </c>
      <c r="N705" s="16">
        <v>41078.422313060197</v>
      </c>
    </row>
    <row r="706" spans="1:14" hidden="1" x14ac:dyDescent="0.3">
      <c r="A706" t="s">
        <v>3790</v>
      </c>
      <c r="B706" t="s">
        <v>3789</v>
      </c>
      <c r="C706">
        <v>2029</v>
      </c>
      <c r="D706">
        <v>8</v>
      </c>
      <c r="E706" s="35">
        <v>18057.618696163201</v>
      </c>
      <c r="F706" s="17">
        <v>19232.333565000899</v>
      </c>
      <c r="G706" s="17">
        <v>3711.4157858614199</v>
      </c>
      <c r="H706" s="17">
        <v>137.42548118198499</v>
      </c>
      <c r="I706" s="16">
        <v>41138.793528207403</v>
      </c>
      <c r="J706" s="35">
        <v>18057.618696163201</v>
      </c>
      <c r="K706" s="17">
        <v>20161.618352196401</v>
      </c>
      <c r="L706" s="17">
        <v>3711.4157858614199</v>
      </c>
      <c r="M706" s="17">
        <v>159.096792377946</v>
      </c>
      <c r="N706" s="16">
        <v>42089.749626598903</v>
      </c>
    </row>
    <row r="707" spans="1:14" hidden="1" x14ac:dyDescent="0.3">
      <c r="A707" t="s">
        <v>3790</v>
      </c>
      <c r="B707" t="s">
        <v>3789</v>
      </c>
      <c r="C707">
        <v>2029</v>
      </c>
      <c r="D707">
        <v>9</v>
      </c>
      <c r="E707" s="35">
        <v>17496.252721386401</v>
      </c>
      <c r="F707" s="17">
        <v>21083.894019559</v>
      </c>
      <c r="G707" s="17">
        <v>3917.3388685261998</v>
      </c>
      <c r="H707" s="17">
        <v>129.920802806306</v>
      </c>
      <c r="I707" s="16">
        <v>42627.4064122778</v>
      </c>
      <c r="J707" s="35">
        <v>17496.252721386401</v>
      </c>
      <c r="K707" s="17">
        <v>21083.894019559</v>
      </c>
      <c r="L707" s="17">
        <v>3962.98076123487</v>
      </c>
      <c r="M707" s="17">
        <v>146.251905512718</v>
      </c>
      <c r="N707" s="16">
        <v>42689.379407692897</v>
      </c>
    </row>
    <row r="708" spans="1:14" hidden="1" x14ac:dyDescent="0.3">
      <c r="A708" t="s">
        <v>3790</v>
      </c>
      <c r="B708" t="s">
        <v>3789</v>
      </c>
      <c r="C708">
        <v>2029</v>
      </c>
      <c r="D708">
        <v>10</v>
      </c>
      <c r="E708" s="35">
        <v>15043.471192512799</v>
      </c>
      <c r="F708" s="17">
        <v>17251.7578796485</v>
      </c>
      <c r="G708" s="17">
        <v>3332.3678775214398</v>
      </c>
      <c r="H708" s="17">
        <v>84.608867649134297</v>
      </c>
      <c r="I708" s="16">
        <v>35712.2058173318</v>
      </c>
      <c r="J708" s="35">
        <v>15043.471192512799</v>
      </c>
      <c r="K708" s="17">
        <v>17324.7744236453</v>
      </c>
      <c r="L708" s="17">
        <v>3440.5465115811999</v>
      </c>
      <c r="M708" s="17">
        <v>104.399573862065</v>
      </c>
      <c r="N708" s="16">
        <v>35913.191701601303</v>
      </c>
    </row>
    <row r="709" spans="1:14" hidden="1" x14ac:dyDescent="0.3">
      <c r="A709" t="s">
        <v>3790</v>
      </c>
      <c r="B709" t="s">
        <v>3789</v>
      </c>
      <c r="C709">
        <v>2029</v>
      </c>
      <c r="D709">
        <v>11</v>
      </c>
      <c r="E709" s="35">
        <v>13038.893233938399</v>
      </c>
      <c r="F709" s="17">
        <v>14208.5146918598</v>
      </c>
      <c r="G709" s="17">
        <v>3118.4293826531298</v>
      </c>
      <c r="H709" s="17">
        <v>84.821766326458501</v>
      </c>
      <c r="I709" s="16">
        <v>30450.659074777799</v>
      </c>
      <c r="J709" s="35">
        <v>13451.0512668867</v>
      </c>
      <c r="K709" s="17">
        <v>14208.5146918598</v>
      </c>
      <c r="L709" s="17">
        <v>3118.4293826531298</v>
      </c>
      <c r="M709" s="17">
        <v>132.05866035777001</v>
      </c>
      <c r="N709" s="16">
        <v>30910.054001757399</v>
      </c>
    </row>
    <row r="710" spans="1:14" hidden="1" x14ac:dyDescent="0.3">
      <c r="A710" t="s">
        <v>3790</v>
      </c>
      <c r="B710" t="s">
        <v>3789</v>
      </c>
      <c r="C710">
        <v>2029</v>
      </c>
      <c r="D710">
        <v>12</v>
      </c>
      <c r="E710" s="35">
        <v>14487.033387577399</v>
      </c>
      <c r="F710" s="17">
        <v>14164.6084643134</v>
      </c>
      <c r="G710" s="17">
        <v>3184.75256893288</v>
      </c>
      <c r="H710" s="17">
        <v>109.331726553409</v>
      </c>
      <c r="I710" s="16">
        <v>31945.726147377001</v>
      </c>
      <c r="J710" s="35">
        <v>14487.033387577399</v>
      </c>
      <c r="K710" s="17">
        <v>14164.6084643134</v>
      </c>
      <c r="L710" s="17">
        <v>3184.75256893288</v>
      </c>
      <c r="M710" s="17">
        <v>160.03709486946099</v>
      </c>
      <c r="N710" s="16">
        <v>31996.431515693101</v>
      </c>
    </row>
    <row r="711" spans="1:14" hidden="1" x14ac:dyDescent="0.3">
      <c r="A711" t="s">
        <v>3790</v>
      </c>
      <c r="B711" t="s">
        <v>3789</v>
      </c>
      <c r="C711">
        <v>2030</v>
      </c>
      <c r="D711">
        <v>1</v>
      </c>
      <c r="E711" s="35">
        <v>14017.904028405501</v>
      </c>
      <c r="F711" s="17">
        <v>13486.2569996197</v>
      </c>
      <c r="G711" s="17">
        <v>3112.08256515327</v>
      </c>
      <c r="H711" s="17">
        <v>101.525051494118</v>
      </c>
      <c r="I711" s="16">
        <v>30717.7686446726</v>
      </c>
      <c r="J711" s="35">
        <v>14017.904028405501</v>
      </c>
      <c r="K711" s="17">
        <v>13486.2569996197</v>
      </c>
      <c r="L711" s="17">
        <v>3144.53699231463</v>
      </c>
      <c r="M711" s="17">
        <v>153.392497125777</v>
      </c>
      <c r="N711" s="16">
        <v>30802.0905174656</v>
      </c>
    </row>
    <row r="712" spans="1:14" hidden="1" x14ac:dyDescent="0.3">
      <c r="A712" t="s">
        <v>3790</v>
      </c>
      <c r="B712" t="s">
        <v>3789</v>
      </c>
      <c r="C712">
        <v>2030</v>
      </c>
      <c r="D712">
        <v>2</v>
      </c>
      <c r="E712" s="35">
        <v>13605.6639681818</v>
      </c>
      <c r="F712" s="17">
        <v>13052.9470500116</v>
      </c>
      <c r="G712" s="17">
        <v>3080.1536356388001</v>
      </c>
      <c r="H712" s="17">
        <v>104.044352769882</v>
      </c>
      <c r="I712" s="16">
        <v>29842.8090066021</v>
      </c>
      <c r="J712" s="35">
        <v>13605.6639681818</v>
      </c>
      <c r="K712" s="17">
        <v>13362.209741099001</v>
      </c>
      <c r="L712" s="17">
        <v>3095.8189981682399</v>
      </c>
      <c r="M712" s="17">
        <v>140.281485556837</v>
      </c>
      <c r="N712" s="16">
        <v>30203.974193005899</v>
      </c>
    </row>
    <row r="713" spans="1:14" hidden="1" x14ac:dyDescent="0.3">
      <c r="A713" t="s">
        <v>3790</v>
      </c>
      <c r="B713" t="s">
        <v>3789</v>
      </c>
      <c r="C713">
        <v>2030</v>
      </c>
      <c r="D713">
        <v>3</v>
      </c>
      <c r="E713" s="35">
        <v>12919.3304479709</v>
      </c>
      <c r="F713" s="17">
        <v>13122.1689409964</v>
      </c>
      <c r="G713" s="17">
        <v>2846.8672178514898</v>
      </c>
      <c r="H713" s="17">
        <v>81.9827250486683</v>
      </c>
      <c r="I713" s="16">
        <v>28970.349331867401</v>
      </c>
      <c r="J713" s="35">
        <v>12988.058865913999</v>
      </c>
      <c r="K713" s="17">
        <v>13418.0149107979</v>
      </c>
      <c r="L713" s="17">
        <v>2987.2998127015599</v>
      </c>
      <c r="M713" s="17">
        <v>122.58428117251</v>
      </c>
      <c r="N713" s="16">
        <v>29515.957870585898</v>
      </c>
    </row>
    <row r="714" spans="1:14" hidden="1" x14ac:dyDescent="0.3">
      <c r="A714" t="s">
        <v>3790</v>
      </c>
      <c r="B714" t="s">
        <v>3789</v>
      </c>
      <c r="C714">
        <v>2030</v>
      </c>
      <c r="D714">
        <v>4</v>
      </c>
      <c r="E714" s="35">
        <v>13884.390364111199</v>
      </c>
      <c r="F714" s="17">
        <v>14875.600222647899</v>
      </c>
      <c r="G714" s="17">
        <v>2963.4317025860801</v>
      </c>
      <c r="H714" s="17">
        <v>79.898091950765107</v>
      </c>
      <c r="I714" s="16">
        <v>31803.3203812959</v>
      </c>
      <c r="J714" s="35">
        <v>13884.390364111199</v>
      </c>
      <c r="K714" s="17">
        <v>14875.600222647899</v>
      </c>
      <c r="L714" s="17">
        <v>2963.4317025860801</v>
      </c>
      <c r="M714" s="17">
        <v>90.268032765441006</v>
      </c>
      <c r="N714" s="16">
        <v>31813.6903221106</v>
      </c>
    </row>
    <row r="715" spans="1:14" hidden="1" x14ac:dyDescent="0.3">
      <c r="A715" t="s">
        <v>3790</v>
      </c>
      <c r="B715" t="s">
        <v>3789</v>
      </c>
      <c r="C715">
        <v>2030</v>
      </c>
      <c r="D715">
        <v>5</v>
      </c>
      <c r="E715" s="35">
        <v>16040.415289537899</v>
      </c>
      <c r="F715" s="17">
        <v>15781.485954420499</v>
      </c>
      <c r="G715" s="17">
        <v>3156.10268352816</v>
      </c>
      <c r="H715" s="17">
        <v>113.27883385463601</v>
      </c>
      <c r="I715" s="16">
        <v>35091.282761341201</v>
      </c>
      <c r="J715" s="35">
        <v>16119.0618273076</v>
      </c>
      <c r="K715" s="17">
        <v>16059.9378541443</v>
      </c>
      <c r="L715" s="17">
        <v>3169.4153231798</v>
      </c>
      <c r="M715" s="17">
        <v>124.881812969774</v>
      </c>
      <c r="N715" s="16">
        <v>35473.296817601396</v>
      </c>
    </row>
    <row r="716" spans="1:14" hidden="1" x14ac:dyDescent="0.3">
      <c r="A716" t="s">
        <v>3790</v>
      </c>
      <c r="B716" t="s">
        <v>3789</v>
      </c>
      <c r="C716">
        <v>2030</v>
      </c>
      <c r="D716">
        <v>6</v>
      </c>
      <c r="E716" s="35">
        <v>17853.548041922601</v>
      </c>
      <c r="F716" s="17">
        <v>17553.1232093861</v>
      </c>
      <c r="G716" s="17">
        <v>3004.3509250484299</v>
      </c>
      <c r="H716" s="17">
        <v>142.339506317321</v>
      </c>
      <c r="I716" s="16">
        <v>38553.361682674396</v>
      </c>
      <c r="J716" s="35">
        <v>17969.020390823502</v>
      </c>
      <c r="K716" s="17">
        <v>17604.642971183101</v>
      </c>
      <c r="L716" s="17">
        <v>3167.1311394079398</v>
      </c>
      <c r="M716" s="17">
        <v>175.08155212311101</v>
      </c>
      <c r="N716" s="16">
        <v>38915.876053537599</v>
      </c>
    </row>
    <row r="717" spans="1:14" hidden="1" x14ac:dyDescent="0.3">
      <c r="A717" t="s">
        <v>3790</v>
      </c>
      <c r="B717" t="s">
        <v>3789</v>
      </c>
      <c r="C717">
        <v>2030</v>
      </c>
      <c r="D717">
        <v>7</v>
      </c>
      <c r="E717" s="35">
        <v>18270.336080264799</v>
      </c>
      <c r="F717" s="17">
        <v>18774.232542701498</v>
      </c>
      <c r="G717" s="17">
        <v>3216.0232153135098</v>
      </c>
      <c r="H717" s="17">
        <v>161.71328795911</v>
      </c>
      <c r="I717" s="16">
        <v>40422.305126239</v>
      </c>
      <c r="J717" s="35">
        <v>18420.357005404101</v>
      </c>
      <c r="K717" s="17">
        <v>18980.968764136302</v>
      </c>
      <c r="L717" s="17">
        <v>3335.4521523311801</v>
      </c>
      <c r="M717" s="17">
        <v>171.506628129685</v>
      </c>
      <c r="N717" s="16">
        <v>40908.284550001299</v>
      </c>
    </row>
    <row r="718" spans="1:14" hidden="1" x14ac:dyDescent="0.3">
      <c r="A718" t="s">
        <v>3790</v>
      </c>
      <c r="B718" t="s">
        <v>3789</v>
      </c>
      <c r="C718">
        <v>2030</v>
      </c>
      <c r="D718">
        <v>8</v>
      </c>
      <c r="E718" s="35">
        <v>17897.288243921401</v>
      </c>
      <c r="F718" s="17">
        <v>19201.8973886372</v>
      </c>
      <c r="G718" s="17">
        <v>3698.3030611394702</v>
      </c>
      <c r="H718" s="17">
        <v>139.598435563056</v>
      </c>
      <c r="I718" s="16">
        <v>40937.087129261199</v>
      </c>
      <c r="J718" s="35">
        <v>17897.288243921401</v>
      </c>
      <c r="K718" s="17">
        <v>20113.231405504499</v>
      </c>
      <c r="L718" s="17">
        <v>3698.3030611394702</v>
      </c>
      <c r="M718" s="17">
        <v>161.99715289159101</v>
      </c>
      <c r="N718" s="16">
        <v>41870.819863457</v>
      </c>
    </row>
    <row r="719" spans="1:14" hidden="1" x14ac:dyDescent="0.3">
      <c r="A719" t="s">
        <v>3790</v>
      </c>
      <c r="B719" t="s">
        <v>3789</v>
      </c>
      <c r="C719">
        <v>2030</v>
      </c>
      <c r="D719">
        <v>9</v>
      </c>
      <c r="E719" s="35">
        <v>17407.9323101665</v>
      </c>
      <c r="F719" s="17">
        <v>21079.774042106499</v>
      </c>
      <c r="G719" s="17">
        <v>3897.6608090924801</v>
      </c>
      <c r="H719" s="17">
        <v>132.04940251490501</v>
      </c>
      <c r="I719" s="16">
        <v>42517.416563880397</v>
      </c>
      <c r="J719" s="35">
        <v>17407.9323101665</v>
      </c>
      <c r="K719" s="17">
        <v>21079.774042106499</v>
      </c>
      <c r="L719" s="17">
        <v>3934.3616991683102</v>
      </c>
      <c r="M719" s="17">
        <v>148.38937769080999</v>
      </c>
      <c r="N719" s="16">
        <v>42570.457429132097</v>
      </c>
    </row>
    <row r="720" spans="1:14" hidden="1" x14ac:dyDescent="0.3">
      <c r="A720" t="s">
        <v>3790</v>
      </c>
      <c r="B720" t="s">
        <v>3789</v>
      </c>
      <c r="C720">
        <v>2030</v>
      </c>
      <c r="D720">
        <v>10</v>
      </c>
      <c r="E720" s="35">
        <v>15042.324033306801</v>
      </c>
      <c r="F720" s="17">
        <v>17240.136540868301</v>
      </c>
      <c r="G720" s="17">
        <v>3322.4565543725798</v>
      </c>
      <c r="H720" s="17">
        <v>85.779418520594106</v>
      </c>
      <c r="I720" s="16">
        <v>35690.696547068299</v>
      </c>
      <c r="J720" s="35">
        <v>15042.324033306801</v>
      </c>
      <c r="K720" s="17">
        <v>17290.132120630198</v>
      </c>
      <c r="L720" s="17">
        <v>3429.7015272921699</v>
      </c>
      <c r="M720" s="17">
        <v>105.809637818745</v>
      </c>
      <c r="N720" s="16">
        <v>35867.967319048003</v>
      </c>
    </row>
    <row r="721" spans="1:14" hidden="1" x14ac:dyDescent="0.3">
      <c r="A721" t="s">
        <v>3790</v>
      </c>
      <c r="B721" t="s">
        <v>3789</v>
      </c>
      <c r="C721">
        <v>2030</v>
      </c>
      <c r="D721">
        <v>11</v>
      </c>
      <c r="E721" s="35">
        <v>13016.2606717368</v>
      </c>
      <c r="F721" s="17">
        <v>14145.1992087412</v>
      </c>
      <c r="G721" s="17">
        <v>3113.8247011984399</v>
      </c>
      <c r="H721" s="17">
        <v>86.001187999094398</v>
      </c>
      <c r="I721" s="16">
        <v>30361.285769675502</v>
      </c>
      <c r="J721" s="35">
        <v>13489.7264565189</v>
      </c>
      <c r="K721" s="17">
        <v>14145.1992087412</v>
      </c>
      <c r="L721" s="17">
        <v>3113.8247011984399</v>
      </c>
      <c r="M721" s="17">
        <v>134.19613106678801</v>
      </c>
      <c r="N721" s="16">
        <v>30882.946497525401</v>
      </c>
    </row>
    <row r="722" spans="1:14" hidden="1" x14ac:dyDescent="0.3">
      <c r="A722" t="s">
        <v>3790</v>
      </c>
      <c r="B722" t="s">
        <v>3789</v>
      </c>
      <c r="C722">
        <v>2030</v>
      </c>
      <c r="D722">
        <v>12</v>
      </c>
      <c r="E722" s="35">
        <v>14498.6774320806</v>
      </c>
      <c r="F722" s="17">
        <v>14116.5626755676</v>
      </c>
      <c r="G722" s="17">
        <v>3183.5214299327099</v>
      </c>
      <c r="H722" s="17">
        <v>110.874852707692</v>
      </c>
      <c r="I722" s="16">
        <v>31909.636390288601</v>
      </c>
      <c r="J722" s="35">
        <v>14498.6774320806</v>
      </c>
      <c r="K722" s="17">
        <v>14116.5626755676</v>
      </c>
      <c r="L722" s="17">
        <v>3183.5214299327099</v>
      </c>
      <c r="M722" s="17">
        <v>163.06164638839201</v>
      </c>
      <c r="N722" s="16">
        <v>31961.8231839693</v>
      </c>
    </row>
  </sheetData>
  <autoFilter ref="A2:N722">
    <filterColumn colId="0">
      <filters>
        <filter val="MID"/>
      </filters>
    </filterColumn>
    <filterColumn colId="1">
      <filters>
        <filter val="MID"/>
      </filters>
    </filterColumn>
    <filterColumn colId="2">
      <filters>
        <filter val="2021"/>
      </filters>
    </filterColumn>
  </autoFilter>
  <mergeCells count="2">
    <mergeCell ref="E1:I1"/>
    <mergeCell ref="J1:N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61"/>
  <sheetViews>
    <sheetView workbookViewId="0">
      <pane xSplit="4" ySplit="1" topLeftCell="E2" activePane="bottomRight" state="frozen"/>
      <selection pane="topRight" activeCell="E1" sqref="E1"/>
      <selection pane="bottomLeft" activeCell="A2" sqref="A2"/>
      <selection pane="bottomRight" activeCell="N31" sqref="N31"/>
    </sheetView>
  </sheetViews>
  <sheetFormatPr defaultRowHeight="14.4" x14ac:dyDescent="0.3"/>
  <sheetData>
    <row r="1" spans="1:19" x14ac:dyDescent="0.3">
      <c r="A1" t="s">
        <v>3749</v>
      </c>
      <c r="B1" t="s">
        <v>3750</v>
      </c>
      <c r="C1" t="s">
        <v>3751</v>
      </c>
      <c r="D1" t="s">
        <v>3752</v>
      </c>
      <c r="E1" t="s">
        <v>3753</v>
      </c>
      <c r="F1" t="s">
        <v>3754</v>
      </c>
      <c r="G1" t="s">
        <v>3755</v>
      </c>
      <c r="H1" t="s">
        <v>3756</v>
      </c>
      <c r="I1" t="s">
        <v>3757</v>
      </c>
      <c r="J1" t="s">
        <v>3758</v>
      </c>
      <c r="K1" t="s">
        <v>3759</v>
      </c>
      <c r="L1" t="s">
        <v>3760</v>
      </c>
      <c r="M1" t="s">
        <v>3761</v>
      </c>
      <c r="N1" t="s">
        <v>3762</v>
      </c>
      <c r="O1" t="s">
        <v>3763</v>
      </c>
      <c r="P1" t="s">
        <v>3764</v>
      </c>
      <c r="Q1" t="s">
        <v>3765</v>
      </c>
      <c r="R1" t="s">
        <v>3766</v>
      </c>
      <c r="S1" t="s">
        <v>3767</v>
      </c>
    </row>
    <row r="2" spans="1:19" x14ac:dyDescent="0.3">
      <c r="A2">
        <v>2021</v>
      </c>
      <c r="B2">
        <v>1</v>
      </c>
      <c r="C2">
        <v>1</v>
      </c>
      <c r="D2">
        <v>1</v>
      </c>
      <c r="E2">
        <v>20514.821</v>
      </c>
      <c r="F2">
        <v>1251.1489999999999</v>
      </c>
      <c r="G2">
        <v>90.159000000000006</v>
      </c>
      <c r="H2">
        <v>-54.564999999999998</v>
      </c>
      <c r="I2">
        <v>846.64099999999996</v>
      </c>
      <c r="J2">
        <v>5.0780000000000003</v>
      </c>
      <c r="K2">
        <v>-1.427</v>
      </c>
      <c r="L2">
        <v>86.631</v>
      </c>
      <c r="M2">
        <v>22648.328000000001</v>
      </c>
      <c r="N2">
        <v>0</v>
      </c>
      <c r="O2">
        <v>4.6639999999999997</v>
      </c>
      <c r="P2">
        <v>-28.087</v>
      </c>
      <c r="Q2">
        <v>157.48500000000001</v>
      </c>
      <c r="R2">
        <v>22671.751</v>
      </c>
      <c r="S2">
        <v>22514.266</v>
      </c>
    </row>
    <row r="3" spans="1:19" x14ac:dyDescent="0.3">
      <c r="A3">
        <v>2021</v>
      </c>
      <c r="B3">
        <v>1</v>
      </c>
      <c r="C3">
        <v>1</v>
      </c>
      <c r="D3">
        <v>2</v>
      </c>
      <c r="E3">
        <v>19418.188999999998</v>
      </c>
      <c r="F3">
        <v>1372.76</v>
      </c>
      <c r="G3">
        <v>91.677000000000007</v>
      </c>
      <c r="H3">
        <v>-51.776000000000003</v>
      </c>
      <c r="I3">
        <v>601.077</v>
      </c>
      <c r="J3">
        <v>4.9450000000000003</v>
      </c>
      <c r="K3">
        <v>-1.714</v>
      </c>
      <c r="L3">
        <v>85.98</v>
      </c>
      <c r="M3">
        <v>21429.460999999999</v>
      </c>
      <c r="N3">
        <v>0</v>
      </c>
      <c r="O3">
        <v>3.9289999999999998</v>
      </c>
      <c r="P3">
        <v>-25.183</v>
      </c>
      <c r="Q3">
        <v>148.31100000000001</v>
      </c>
      <c r="R3">
        <v>21450.715</v>
      </c>
      <c r="S3">
        <v>21302.402999999998</v>
      </c>
    </row>
    <row r="4" spans="1:19" x14ac:dyDescent="0.3">
      <c r="A4">
        <v>2021</v>
      </c>
      <c r="B4">
        <v>1</v>
      </c>
      <c r="C4">
        <v>1</v>
      </c>
      <c r="D4">
        <v>3</v>
      </c>
      <c r="E4">
        <v>18749.632000000001</v>
      </c>
      <c r="F4">
        <v>1368.47</v>
      </c>
      <c r="G4">
        <v>94.090999999999994</v>
      </c>
      <c r="H4">
        <v>-48.003999999999998</v>
      </c>
      <c r="I4">
        <v>360.00200000000001</v>
      </c>
      <c r="J4">
        <v>4.8719999999999999</v>
      </c>
      <c r="K4">
        <v>-1.4339999999999999</v>
      </c>
      <c r="L4">
        <v>85.57</v>
      </c>
      <c r="M4">
        <v>20519.108</v>
      </c>
      <c r="N4">
        <v>0</v>
      </c>
      <c r="O4">
        <v>3.677</v>
      </c>
      <c r="P4">
        <v>-19.596</v>
      </c>
      <c r="Q4">
        <v>143.80799999999999</v>
      </c>
      <c r="R4">
        <v>20535.026000000002</v>
      </c>
      <c r="S4">
        <v>20391.218000000001</v>
      </c>
    </row>
    <row r="5" spans="1:19" x14ac:dyDescent="0.3">
      <c r="A5">
        <v>2021</v>
      </c>
      <c r="B5">
        <v>1</v>
      </c>
      <c r="C5">
        <v>1</v>
      </c>
      <c r="D5">
        <v>4</v>
      </c>
      <c r="E5">
        <v>18384.827000000001</v>
      </c>
      <c r="F5">
        <v>1329.308</v>
      </c>
      <c r="G5">
        <v>97.277000000000001</v>
      </c>
      <c r="H5">
        <v>-46.261000000000003</v>
      </c>
      <c r="I5">
        <v>204.78</v>
      </c>
      <c r="J5">
        <v>4.7190000000000003</v>
      </c>
      <c r="K5">
        <v>-1.121</v>
      </c>
      <c r="L5">
        <v>85.427000000000007</v>
      </c>
      <c r="M5">
        <v>19961.678</v>
      </c>
      <c r="N5">
        <v>0</v>
      </c>
      <c r="O5">
        <v>3.5739999999999998</v>
      </c>
      <c r="P5">
        <v>-14.792</v>
      </c>
      <c r="Q5">
        <v>142.66800000000001</v>
      </c>
      <c r="R5">
        <v>19972.896000000001</v>
      </c>
      <c r="S5">
        <v>19830.227999999999</v>
      </c>
    </row>
    <row r="6" spans="1:19" x14ac:dyDescent="0.3">
      <c r="A6">
        <v>2021</v>
      </c>
      <c r="B6">
        <v>1</v>
      </c>
      <c r="C6">
        <v>1</v>
      </c>
      <c r="D6">
        <v>5</v>
      </c>
      <c r="E6">
        <v>18688.966</v>
      </c>
      <c r="F6">
        <v>1286.336</v>
      </c>
      <c r="G6">
        <v>102.298</v>
      </c>
      <c r="H6">
        <v>-47.564</v>
      </c>
      <c r="I6">
        <v>102.96599999999999</v>
      </c>
      <c r="J6">
        <v>3.6520000000000001</v>
      </c>
      <c r="K6">
        <v>-0.51</v>
      </c>
      <c r="L6">
        <v>85.537000000000006</v>
      </c>
      <c r="M6">
        <v>20119.383000000002</v>
      </c>
      <c r="N6">
        <v>0</v>
      </c>
      <c r="O6">
        <v>3.0920000000000001</v>
      </c>
      <c r="P6">
        <v>-9.5289999999999999</v>
      </c>
      <c r="Q6">
        <v>146.084</v>
      </c>
      <c r="R6">
        <v>20125.82</v>
      </c>
      <c r="S6">
        <v>19979.735000000001</v>
      </c>
    </row>
    <row r="7" spans="1:19" x14ac:dyDescent="0.3">
      <c r="A7">
        <v>2021</v>
      </c>
      <c r="B7">
        <v>1</v>
      </c>
      <c r="C7">
        <v>1</v>
      </c>
      <c r="D7">
        <v>6</v>
      </c>
      <c r="E7">
        <v>19434.795999999998</v>
      </c>
      <c r="F7">
        <v>1169.5650000000001</v>
      </c>
      <c r="G7">
        <v>111.057</v>
      </c>
      <c r="H7">
        <v>-51.506</v>
      </c>
      <c r="I7">
        <v>72.459999999999994</v>
      </c>
      <c r="J7">
        <v>2.3290000000000002</v>
      </c>
      <c r="K7">
        <v>-0.18</v>
      </c>
      <c r="L7">
        <v>85.962999999999994</v>
      </c>
      <c r="M7">
        <v>20713.427</v>
      </c>
      <c r="N7">
        <v>0</v>
      </c>
      <c r="O7">
        <v>3.238</v>
      </c>
      <c r="P7">
        <v>-5.7460000000000004</v>
      </c>
      <c r="Q7">
        <v>158.096</v>
      </c>
      <c r="R7">
        <v>20715.935000000001</v>
      </c>
      <c r="S7">
        <v>20557.839</v>
      </c>
    </row>
    <row r="8" spans="1:19" x14ac:dyDescent="0.3">
      <c r="A8">
        <v>2021</v>
      </c>
      <c r="B8">
        <v>1</v>
      </c>
      <c r="C8">
        <v>1</v>
      </c>
      <c r="D8">
        <v>7</v>
      </c>
      <c r="E8">
        <v>20514.584999999999</v>
      </c>
      <c r="F8">
        <v>1045.2860000000001</v>
      </c>
      <c r="G8">
        <v>119.334</v>
      </c>
      <c r="H8">
        <v>-51.338999999999999</v>
      </c>
      <c r="I8">
        <v>128.994</v>
      </c>
      <c r="J8">
        <v>2.839</v>
      </c>
      <c r="K8">
        <v>2.1070000000000002</v>
      </c>
      <c r="L8">
        <v>86.55</v>
      </c>
      <c r="M8">
        <v>21729.022000000001</v>
      </c>
      <c r="N8">
        <v>0.38800000000000001</v>
      </c>
      <c r="O8">
        <v>4.3109999999999999</v>
      </c>
      <c r="P8">
        <v>-2.9020000000000001</v>
      </c>
      <c r="Q8">
        <v>178.90299999999999</v>
      </c>
      <c r="R8">
        <v>21727.224999999999</v>
      </c>
      <c r="S8">
        <v>21548.322</v>
      </c>
    </row>
    <row r="9" spans="1:19" x14ac:dyDescent="0.3">
      <c r="A9">
        <v>2021</v>
      </c>
      <c r="B9">
        <v>1</v>
      </c>
      <c r="C9">
        <v>1</v>
      </c>
      <c r="D9">
        <v>8</v>
      </c>
      <c r="E9">
        <v>21164.744999999999</v>
      </c>
      <c r="F9">
        <v>998.226</v>
      </c>
      <c r="G9">
        <v>119.63200000000001</v>
      </c>
      <c r="H9">
        <v>-49.273000000000003</v>
      </c>
      <c r="I9">
        <v>267.89</v>
      </c>
      <c r="J9">
        <v>3.702</v>
      </c>
      <c r="K9">
        <v>0.52700000000000002</v>
      </c>
      <c r="L9">
        <v>86.903000000000006</v>
      </c>
      <c r="M9">
        <v>22472.719000000001</v>
      </c>
      <c r="N9">
        <v>370.60700000000003</v>
      </c>
      <c r="O9">
        <v>1.101</v>
      </c>
      <c r="P9">
        <v>-0.61</v>
      </c>
      <c r="Q9">
        <v>193.86500000000001</v>
      </c>
      <c r="R9">
        <v>22101.620999999999</v>
      </c>
      <c r="S9">
        <v>21907.756000000001</v>
      </c>
    </row>
    <row r="10" spans="1:19" x14ac:dyDescent="0.3">
      <c r="A10">
        <v>2021</v>
      </c>
      <c r="B10">
        <v>1</v>
      </c>
      <c r="C10">
        <v>1</v>
      </c>
      <c r="D10">
        <v>9</v>
      </c>
      <c r="E10">
        <v>22217.124</v>
      </c>
      <c r="F10">
        <v>935.53399999999999</v>
      </c>
      <c r="G10">
        <v>108.336</v>
      </c>
      <c r="H10">
        <v>-38.356999999999999</v>
      </c>
      <c r="I10">
        <v>494.47699999999998</v>
      </c>
      <c r="J10">
        <v>4.97</v>
      </c>
      <c r="K10">
        <v>-0.92300000000000004</v>
      </c>
      <c r="L10">
        <v>87.471000000000004</v>
      </c>
      <c r="M10">
        <v>23700.294999999998</v>
      </c>
      <c r="N10">
        <v>2323.1239999999998</v>
      </c>
      <c r="O10">
        <v>-17.599</v>
      </c>
      <c r="P10">
        <v>1.891</v>
      </c>
      <c r="Q10">
        <v>210.05799999999999</v>
      </c>
      <c r="R10">
        <v>21392.880000000001</v>
      </c>
      <c r="S10">
        <v>21182.821</v>
      </c>
    </row>
    <row r="11" spans="1:19" x14ac:dyDescent="0.3">
      <c r="A11">
        <v>2021</v>
      </c>
      <c r="B11">
        <v>1</v>
      </c>
      <c r="C11">
        <v>1</v>
      </c>
      <c r="D11">
        <v>10</v>
      </c>
      <c r="E11">
        <v>23142.355</v>
      </c>
      <c r="F11">
        <v>900</v>
      </c>
      <c r="G11">
        <v>96.417000000000002</v>
      </c>
      <c r="H11">
        <v>-32.795000000000002</v>
      </c>
      <c r="I11">
        <v>610.01099999999997</v>
      </c>
      <c r="J11">
        <v>5.5149999999999997</v>
      </c>
      <c r="K11">
        <v>-2.8860000000000001</v>
      </c>
      <c r="L11">
        <v>88.028999999999996</v>
      </c>
      <c r="M11">
        <v>24710.228999999999</v>
      </c>
      <c r="N11">
        <v>4191.7290000000003</v>
      </c>
      <c r="O11">
        <v>-28.401</v>
      </c>
      <c r="P11">
        <v>3.25</v>
      </c>
      <c r="Q11">
        <v>221.541</v>
      </c>
      <c r="R11">
        <v>20543.651000000002</v>
      </c>
      <c r="S11">
        <v>20322.109</v>
      </c>
    </row>
    <row r="12" spans="1:19" x14ac:dyDescent="0.3">
      <c r="A12">
        <v>2021</v>
      </c>
      <c r="B12">
        <v>1</v>
      </c>
      <c r="C12">
        <v>1</v>
      </c>
      <c r="D12">
        <v>11</v>
      </c>
      <c r="E12">
        <v>23760.467000000001</v>
      </c>
      <c r="F12">
        <v>883.66700000000003</v>
      </c>
      <c r="G12">
        <v>86.244</v>
      </c>
      <c r="H12">
        <v>-30.721</v>
      </c>
      <c r="I12">
        <v>576.36599999999999</v>
      </c>
      <c r="J12">
        <v>5.82</v>
      </c>
      <c r="K12">
        <v>0.182</v>
      </c>
      <c r="L12">
        <v>88.421999999999997</v>
      </c>
      <c r="M12">
        <v>25284.202000000001</v>
      </c>
      <c r="N12">
        <v>5350.6949999999997</v>
      </c>
      <c r="O12">
        <v>-32.533999999999999</v>
      </c>
      <c r="P12">
        <v>2.1120000000000001</v>
      </c>
      <c r="Q12">
        <v>233.279</v>
      </c>
      <c r="R12">
        <v>19963.928</v>
      </c>
      <c r="S12">
        <v>19730.650000000001</v>
      </c>
    </row>
    <row r="13" spans="1:19" x14ac:dyDescent="0.3">
      <c r="A13">
        <v>2021</v>
      </c>
      <c r="B13">
        <v>1</v>
      </c>
      <c r="C13">
        <v>1</v>
      </c>
      <c r="D13">
        <v>12</v>
      </c>
      <c r="E13">
        <v>23908.241999999998</v>
      </c>
      <c r="F13">
        <v>887.24</v>
      </c>
      <c r="G13">
        <v>77.703999999999994</v>
      </c>
      <c r="H13">
        <v>-26.263999999999999</v>
      </c>
      <c r="I13">
        <v>490.58300000000003</v>
      </c>
      <c r="J13">
        <v>5.9569999999999999</v>
      </c>
      <c r="K13">
        <v>1.7669999999999999</v>
      </c>
      <c r="L13">
        <v>88.513000000000005</v>
      </c>
      <c r="M13">
        <v>25356.038</v>
      </c>
      <c r="N13">
        <v>5999.6009999999997</v>
      </c>
      <c r="O13">
        <v>-26.207000000000001</v>
      </c>
      <c r="P13">
        <v>1.88</v>
      </c>
      <c r="Q13">
        <v>242.13800000000001</v>
      </c>
      <c r="R13">
        <v>19380.763999999999</v>
      </c>
      <c r="S13">
        <v>19138.626</v>
      </c>
    </row>
    <row r="14" spans="1:19" x14ac:dyDescent="0.3">
      <c r="A14">
        <v>2021</v>
      </c>
      <c r="B14">
        <v>1</v>
      </c>
      <c r="C14">
        <v>1</v>
      </c>
      <c r="D14">
        <v>13</v>
      </c>
      <c r="E14">
        <v>23817</v>
      </c>
      <c r="F14">
        <v>863.24099999999999</v>
      </c>
      <c r="G14">
        <v>72.963999999999999</v>
      </c>
      <c r="H14">
        <v>-25.135999999999999</v>
      </c>
      <c r="I14">
        <v>453.64400000000001</v>
      </c>
      <c r="J14">
        <v>5.9269999999999996</v>
      </c>
      <c r="K14">
        <v>0.86199999999999999</v>
      </c>
      <c r="L14">
        <v>88.468000000000004</v>
      </c>
      <c r="M14">
        <v>25204.007000000001</v>
      </c>
      <c r="N14">
        <v>6143.3249999999998</v>
      </c>
      <c r="O14">
        <v>-5.22</v>
      </c>
      <c r="P14">
        <v>1.9690000000000001</v>
      </c>
      <c r="Q14">
        <v>249.99</v>
      </c>
      <c r="R14">
        <v>19063.934000000001</v>
      </c>
      <c r="S14">
        <v>18813.942999999999</v>
      </c>
    </row>
    <row r="15" spans="1:19" x14ac:dyDescent="0.3">
      <c r="A15">
        <v>2021</v>
      </c>
      <c r="B15">
        <v>1</v>
      </c>
      <c r="C15">
        <v>1</v>
      </c>
      <c r="D15">
        <v>14</v>
      </c>
      <c r="E15">
        <v>23574.859</v>
      </c>
      <c r="F15">
        <v>885.28200000000004</v>
      </c>
      <c r="G15">
        <v>69.066999999999993</v>
      </c>
      <c r="H15">
        <v>-19.388000000000002</v>
      </c>
      <c r="I15">
        <v>429.274</v>
      </c>
      <c r="J15">
        <v>5.819</v>
      </c>
      <c r="K15">
        <v>1.1379999999999999</v>
      </c>
      <c r="L15">
        <v>88.332999999999998</v>
      </c>
      <c r="M15">
        <v>24965.317999999999</v>
      </c>
      <c r="N15">
        <v>5681.9470000000001</v>
      </c>
      <c r="O15">
        <v>-3.6150000000000002</v>
      </c>
      <c r="P15">
        <v>1.9159999999999999</v>
      </c>
      <c r="Q15">
        <v>253.119</v>
      </c>
      <c r="R15">
        <v>19285.07</v>
      </c>
      <c r="S15">
        <v>19031.95</v>
      </c>
    </row>
    <row r="16" spans="1:19" x14ac:dyDescent="0.3">
      <c r="A16">
        <v>2021</v>
      </c>
      <c r="B16">
        <v>1</v>
      </c>
      <c r="C16">
        <v>1</v>
      </c>
      <c r="D16">
        <v>15</v>
      </c>
      <c r="E16">
        <v>23376.857</v>
      </c>
      <c r="F16">
        <v>890.45600000000002</v>
      </c>
      <c r="G16">
        <v>67.286000000000001</v>
      </c>
      <c r="H16">
        <v>-16.114999999999998</v>
      </c>
      <c r="I16">
        <v>368.52499999999998</v>
      </c>
      <c r="J16">
        <v>5.3470000000000004</v>
      </c>
      <c r="K16">
        <v>1.3460000000000001</v>
      </c>
      <c r="L16">
        <v>88.242000000000004</v>
      </c>
      <c r="M16">
        <v>24714.657999999999</v>
      </c>
      <c r="N16">
        <v>4525.2330000000002</v>
      </c>
      <c r="O16">
        <v>-0.69199999999999995</v>
      </c>
      <c r="P16">
        <v>2.274</v>
      </c>
      <c r="Q16">
        <v>251.52</v>
      </c>
      <c r="R16">
        <v>20187.843000000001</v>
      </c>
      <c r="S16">
        <v>19936.323</v>
      </c>
    </row>
    <row r="17" spans="1:19" x14ac:dyDescent="0.3">
      <c r="A17">
        <v>2021</v>
      </c>
      <c r="B17">
        <v>1</v>
      </c>
      <c r="C17">
        <v>1</v>
      </c>
      <c r="D17">
        <v>16</v>
      </c>
      <c r="E17">
        <v>23105.847000000002</v>
      </c>
      <c r="F17">
        <v>819.70799999999997</v>
      </c>
      <c r="G17">
        <v>69.12</v>
      </c>
      <c r="H17">
        <v>-14.85</v>
      </c>
      <c r="I17">
        <v>339.13400000000001</v>
      </c>
      <c r="J17">
        <v>5.5759999999999996</v>
      </c>
      <c r="K17">
        <v>-3.5230000000000001</v>
      </c>
      <c r="L17">
        <v>88.072000000000003</v>
      </c>
      <c r="M17">
        <v>24339.965</v>
      </c>
      <c r="N17">
        <v>2639.6010000000001</v>
      </c>
      <c r="O17">
        <v>-0.57299999999999995</v>
      </c>
      <c r="P17">
        <v>1.3979999999999999</v>
      </c>
      <c r="Q17">
        <v>243.52</v>
      </c>
      <c r="R17">
        <v>21699.538</v>
      </c>
      <c r="S17">
        <v>21456.018</v>
      </c>
    </row>
    <row r="18" spans="1:19" x14ac:dyDescent="0.3">
      <c r="A18">
        <v>2021</v>
      </c>
      <c r="B18">
        <v>1</v>
      </c>
      <c r="C18">
        <v>1</v>
      </c>
      <c r="D18">
        <v>17</v>
      </c>
      <c r="E18">
        <v>23497.717000000001</v>
      </c>
      <c r="F18">
        <v>674.69500000000005</v>
      </c>
      <c r="G18">
        <v>75.545000000000002</v>
      </c>
      <c r="H18">
        <v>-25.123000000000001</v>
      </c>
      <c r="I18">
        <v>233.93700000000001</v>
      </c>
      <c r="J18">
        <v>4.3869999999999996</v>
      </c>
      <c r="K18">
        <v>-13.72</v>
      </c>
      <c r="L18">
        <v>88.287000000000006</v>
      </c>
      <c r="M18">
        <v>24460.181</v>
      </c>
      <c r="N18">
        <v>348.27499999999998</v>
      </c>
      <c r="O18">
        <v>3.9</v>
      </c>
      <c r="P18">
        <v>2.1819999999999999</v>
      </c>
      <c r="Q18">
        <v>239.50700000000001</v>
      </c>
      <c r="R18">
        <v>24105.824000000001</v>
      </c>
      <c r="S18">
        <v>23866.316999999999</v>
      </c>
    </row>
    <row r="19" spans="1:19" x14ac:dyDescent="0.3">
      <c r="A19">
        <v>2021</v>
      </c>
      <c r="B19">
        <v>1</v>
      </c>
      <c r="C19">
        <v>1</v>
      </c>
      <c r="D19">
        <v>18</v>
      </c>
      <c r="E19">
        <v>26309.183000000001</v>
      </c>
      <c r="F19">
        <v>633.58399999999995</v>
      </c>
      <c r="G19">
        <v>85.471999999999994</v>
      </c>
      <c r="H19">
        <v>-45.804000000000002</v>
      </c>
      <c r="I19">
        <v>255.80699999999999</v>
      </c>
      <c r="J19">
        <v>4.91</v>
      </c>
      <c r="K19">
        <v>-16.048999999999999</v>
      </c>
      <c r="L19">
        <v>90.004999999999995</v>
      </c>
      <c r="M19">
        <v>27231.637999999999</v>
      </c>
      <c r="N19">
        <v>0</v>
      </c>
      <c r="O19">
        <v>11.872</v>
      </c>
      <c r="P19">
        <v>10.180999999999999</v>
      </c>
      <c r="Q19">
        <v>243.37100000000001</v>
      </c>
      <c r="R19">
        <v>27209.583999999999</v>
      </c>
      <c r="S19">
        <v>26966.213</v>
      </c>
    </row>
    <row r="20" spans="1:19" x14ac:dyDescent="0.3">
      <c r="A20">
        <v>2021</v>
      </c>
      <c r="B20">
        <v>1</v>
      </c>
      <c r="C20">
        <v>1</v>
      </c>
      <c r="D20">
        <v>19</v>
      </c>
      <c r="E20">
        <v>27227.530999999999</v>
      </c>
      <c r="F20">
        <v>651.77599999999995</v>
      </c>
      <c r="G20">
        <v>88.912000000000006</v>
      </c>
      <c r="H20">
        <v>-50.712000000000003</v>
      </c>
      <c r="I20">
        <v>326.37799999999999</v>
      </c>
      <c r="J20">
        <v>4.7430000000000003</v>
      </c>
      <c r="K20">
        <v>-18.821999999999999</v>
      </c>
      <c r="L20">
        <v>90.840999999999994</v>
      </c>
      <c r="M20">
        <v>28231.735000000001</v>
      </c>
      <c r="N20">
        <v>0</v>
      </c>
      <c r="O20">
        <v>14.025</v>
      </c>
      <c r="P20">
        <v>14.407</v>
      </c>
      <c r="Q20">
        <v>235.94900000000001</v>
      </c>
      <c r="R20">
        <v>28203.302</v>
      </c>
      <c r="S20">
        <v>27967.352999999999</v>
      </c>
    </row>
    <row r="21" spans="1:19" x14ac:dyDescent="0.3">
      <c r="A21">
        <v>2021</v>
      </c>
      <c r="B21">
        <v>1</v>
      </c>
      <c r="C21">
        <v>1</v>
      </c>
      <c r="D21">
        <v>20</v>
      </c>
      <c r="E21">
        <v>26836.438999999998</v>
      </c>
      <c r="F21">
        <v>660.95299999999997</v>
      </c>
      <c r="G21">
        <v>90.641999999999996</v>
      </c>
      <c r="H21">
        <v>-65.234999999999999</v>
      </c>
      <c r="I21">
        <v>361.14600000000002</v>
      </c>
      <c r="J21">
        <v>4.4640000000000004</v>
      </c>
      <c r="K21">
        <v>-19.132999999999999</v>
      </c>
      <c r="L21">
        <v>90.454999999999998</v>
      </c>
      <c r="M21">
        <v>27869.088</v>
      </c>
      <c r="N21">
        <v>0</v>
      </c>
      <c r="O21">
        <v>13.617000000000001</v>
      </c>
      <c r="P21">
        <v>20.318000000000001</v>
      </c>
      <c r="Q21">
        <v>223.673</v>
      </c>
      <c r="R21">
        <v>27835.152999999998</v>
      </c>
      <c r="S21">
        <v>27611.48</v>
      </c>
    </row>
    <row r="22" spans="1:19" x14ac:dyDescent="0.3">
      <c r="A22">
        <v>2021</v>
      </c>
      <c r="B22">
        <v>1</v>
      </c>
      <c r="C22">
        <v>1</v>
      </c>
      <c r="D22">
        <v>21</v>
      </c>
      <c r="E22">
        <v>26111.219000000001</v>
      </c>
      <c r="F22">
        <v>683.26900000000001</v>
      </c>
      <c r="G22">
        <v>91.510999999999996</v>
      </c>
      <c r="H22">
        <v>-68.370999999999995</v>
      </c>
      <c r="I22">
        <v>404.81200000000001</v>
      </c>
      <c r="J22">
        <v>4.1230000000000002</v>
      </c>
      <c r="K22">
        <v>-17.454999999999998</v>
      </c>
      <c r="L22">
        <v>89.861999999999995</v>
      </c>
      <c r="M22">
        <v>27207.456999999999</v>
      </c>
      <c r="N22">
        <v>0</v>
      </c>
      <c r="O22">
        <v>12.609</v>
      </c>
      <c r="P22">
        <v>16.736999999999998</v>
      </c>
      <c r="Q22">
        <v>213.714</v>
      </c>
      <c r="R22">
        <v>27178.111000000001</v>
      </c>
      <c r="S22">
        <v>26964.397000000001</v>
      </c>
    </row>
    <row r="23" spans="1:19" x14ac:dyDescent="0.3">
      <c r="A23">
        <v>2021</v>
      </c>
      <c r="B23">
        <v>1</v>
      </c>
      <c r="C23">
        <v>1</v>
      </c>
      <c r="D23">
        <v>22</v>
      </c>
      <c r="E23">
        <v>24743.21</v>
      </c>
      <c r="F23">
        <v>756.02200000000005</v>
      </c>
      <c r="G23">
        <v>90.930999999999997</v>
      </c>
      <c r="H23">
        <v>-66.903000000000006</v>
      </c>
      <c r="I23">
        <v>517.60900000000004</v>
      </c>
      <c r="J23">
        <v>5.181</v>
      </c>
      <c r="K23">
        <v>-5.3330000000000002</v>
      </c>
      <c r="L23">
        <v>89.022999999999996</v>
      </c>
      <c r="M23">
        <v>26038.808000000001</v>
      </c>
      <c r="N23">
        <v>0</v>
      </c>
      <c r="O23">
        <v>10.96</v>
      </c>
      <c r="P23">
        <v>4.9279999999999999</v>
      </c>
      <c r="Q23">
        <v>203.244</v>
      </c>
      <c r="R23">
        <v>26022.920999999998</v>
      </c>
      <c r="S23">
        <v>25819.677</v>
      </c>
    </row>
    <row r="24" spans="1:19" x14ac:dyDescent="0.3">
      <c r="A24">
        <v>2021</v>
      </c>
      <c r="B24">
        <v>1</v>
      </c>
      <c r="C24">
        <v>1</v>
      </c>
      <c r="D24">
        <v>23</v>
      </c>
      <c r="E24">
        <v>22613.089</v>
      </c>
      <c r="F24">
        <v>928.13800000000003</v>
      </c>
      <c r="G24">
        <v>88.991</v>
      </c>
      <c r="H24">
        <v>-61.503999999999998</v>
      </c>
      <c r="I24">
        <v>577.44799999999998</v>
      </c>
      <c r="J24">
        <v>4.8490000000000002</v>
      </c>
      <c r="K24">
        <v>-0.214</v>
      </c>
      <c r="L24">
        <v>87.757000000000005</v>
      </c>
      <c r="M24">
        <v>24149.562999999998</v>
      </c>
      <c r="N24">
        <v>0</v>
      </c>
      <c r="O24">
        <v>8.6750000000000007</v>
      </c>
      <c r="P24">
        <v>-21.936</v>
      </c>
      <c r="Q24">
        <v>186.44300000000001</v>
      </c>
      <c r="R24">
        <v>24162.824000000001</v>
      </c>
      <c r="S24">
        <v>23976.382000000001</v>
      </c>
    </row>
    <row r="25" spans="1:19" x14ac:dyDescent="0.3">
      <c r="A25">
        <v>2021</v>
      </c>
      <c r="B25">
        <v>1</v>
      </c>
      <c r="C25">
        <v>1</v>
      </c>
      <c r="D25">
        <v>24</v>
      </c>
      <c r="E25">
        <v>20947.422999999999</v>
      </c>
      <c r="F25">
        <v>1080.944</v>
      </c>
      <c r="G25">
        <v>87.912000000000006</v>
      </c>
      <c r="H25">
        <v>-55.241</v>
      </c>
      <c r="I25">
        <v>961.178</v>
      </c>
      <c r="J25">
        <v>4.0940000000000003</v>
      </c>
      <c r="K25">
        <v>-0.27400000000000002</v>
      </c>
      <c r="L25">
        <v>86.86</v>
      </c>
      <c r="M25">
        <v>23024.983</v>
      </c>
      <c r="N25">
        <v>0</v>
      </c>
      <c r="O25">
        <v>6.6449999999999996</v>
      </c>
      <c r="P25">
        <v>-14.595000000000001</v>
      </c>
      <c r="Q25">
        <v>167.018</v>
      </c>
      <c r="R25">
        <v>23032.933000000001</v>
      </c>
      <c r="S25">
        <v>22865.915000000001</v>
      </c>
    </row>
    <row r="26" spans="1:19" x14ac:dyDescent="0.3">
      <c r="A26">
        <v>2021</v>
      </c>
      <c r="B26">
        <v>1</v>
      </c>
      <c r="C26">
        <v>2</v>
      </c>
      <c r="D26">
        <v>1</v>
      </c>
      <c r="E26">
        <v>20339.546999999999</v>
      </c>
      <c r="F26">
        <v>1223.154</v>
      </c>
      <c r="G26">
        <v>96.811999999999998</v>
      </c>
      <c r="H26">
        <v>-54.311999999999998</v>
      </c>
      <c r="I26">
        <v>775.452</v>
      </c>
      <c r="J26">
        <v>1.8029999999999999</v>
      </c>
      <c r="K26">
        <v>-1.45</v>
      </c>
      <c r="L26">
        <v>86.581999999999994</v>
      </c>
      <c r="M26">
        <v>22370.776000000002</v>
      </c>
      <c r="N26">
        <v>0</v>
      </c>
      <c r="O26">
        <v>4.6639999999999997</v>
      </c>
      <c r="P26">
        <v>-28.087</v>
      </c>
      <c r="Q26">
        <v>157.06800000000001</v>
      </c>
      <c r="R26">
        <v>22394.2</v>
      </c>
      <c r="S26">
        <v>22237.131000000001</v>
      </c>
    </row>
    <row r="27" spans="1:19" x14ac:dyDescent="0.3">
      <c r="A27">
        <v>2021</v>
      </c>
      <c r="B27">
        <v>1</v>
      </c>
      <c r="C27">
        <v>2</v>
      </c>
      <c r="D27">
        <v>2</v>
      </c>
      <c r="E27">
        <v>19317.222000000002</v>
      </c>
      <c r="F27">
        <v>1332.6559999999999</v>
      </c>
      <c r="G27">
        <v>97.804000000000002</v>
      </c>
      <c r="H27">
        <v>-51.622</v>
      </c>
      <c r="I27">
        <v>657.721</v>
      </c>
      <c r="J27">
        <v>1.788</v>
      </c>
      <c r="K27">
        <v>-1.7509999999999999</v>
      </c>
      <c r="L27">
        <v>85.965999999999994</v>
      </c>
      <c r="M27">
        <v>21341.98</v>
      </c>
      <c r="N27">
        <v>0</v>
      </c>
      <c r="O27">
        <v>3.9289999999999998</v>
      </c>
      <c r="P27">
        <v>-25.183</v>
      </c>
      <c r="Q27">
        <v>147.60599999999999</v>
      </c>
      <c r="R27">
        <v>21363.233</v>
      </c>
      <c r="S27">
        <v>21215.627</v>
      </c>
    </row>
    <row r="28" spans="1:19" x14ac:dyDescent="0.3">
      <c r="A28">
        <v>2021</v>
      </c>
      <c r="B28">
        <v>1</v>
      </c>
      <c r="C28">
        <v>2</v>
      </c>
      <c r="D28">
        <v>3</v>
      </c>
      <c r="E28">
        <v>18716.986000000001</v>
      </c>
      <c r="F28">
        <v>1371.3019999999999</v>
      </c>
      <c r="G28">
        <v>99.734999999999999</v>
      </c>
      <c r="H28">
        <v>-48.069000000000003</v>
      </c>
      <c r="I28">
        <v>441.95</v>
      </c>
      <c r="J28">
        <v>1.8160000000000001</v>
      </c>
      <c r="K28">
        <v>-1.538</v>
      </c>
      <c r="L28">
        <v>85.638999999999996</v>
      </c>
      <c r="M28">
        <v>20568.085999999999</v>
      </c>
      <c r="N28">
        <v>0</v>
      </c>
      <c r="O28">
        <v>3.677</v>
      </c>
      <c r="P28">
        <v>-19.596</v>
      </c>
      <c r="Q28">
        <v>142.74199999999999</v>
      </c>
      <c r="R28">
        <v>20584.005000000001</v>
      </c>
      <c r="S28">
        <v>20441.262999999999</v>
      </c>
    </row>
    <row r="29" spans="1:19" x14ac:dyDescent="0.3">
      <c r="A29">
        <v>2021</v>
      </c>
      <c r="B29">
        <v>1</v>
      </c>
      <c r="C29">
        <v>2</v>
      </c>
      <c r="D29">
        <v>4</v>
      </c>
      <c r="E29">
        <v>18475.04</v>
      </c>
      <c r="F29">
        <v>1371.6289999999999</v>
      </c>
      <c r="G29">
        <v>103.649</v>
      </c>
      <c r="H29">
        <v>-46.531999999999996</v>
      </c>
      <c r="I29">
        <v>279.93400000000003</v>
      </c>
      <c r="J29">
        <v>1.79</v>
      </c>
      <c r="K29">
        <v>-1.226</v>
      </c>
      <c r="L29">
        <v>85.504000000000005</v>
      </c>
      <c r="M29">
        <v>20166.14</v>
      </c>
      <c r="N29">
        <v>0</v>
      </c>
      <c r="O29">
        <v>3.5739999999999998</v>
      </c>
      <c r="P29">
        <v>-14.792</v>
      </c>
      <c r="Q29">
        <v>140.94800000000001</v>
      </c>
      <c r="R29">
        <v>20177.357</v>
      </c>
      <c r="S29">
        <v>20036.409</v>
      </c>
    </row>
    <row r="30" spans="1:19" x14ac:dyDescent="0.3">
      <c r="A30">
        <v>2021</v>
      </c>
      <c r="B30">
        <v>1</v>
      </c>
      <c r="C30">
        <v>2</v>
      </c>
      <c r="D30">
        <v>5</v>
      </c>
      <c r="E30">
        <v>18749.695</v>
      </c>
      <c r="F30">
        <v>1362.413</v>
      </c>
      <c r="G30">
        <v>109.44199999999999</v>
      </c>
      <c r="H30">
        <v>-47.692999999999998</v>
      </c>
      <c r="I30">
        <v>175.989</v>
      </c>
      <c r="J30">
        <v>1.619</v>
      </c>
      <c r="K30">
        <v>-0.54500000000000004</v>
      </c>
      <c r="L30">
        <v>85.619</v>
      </c>
      <c r="M30">
        <v>20327.096000000001</v>
      </c>
      <c r="N30">
        <v>0</v>
      </c>
      <c r="O30">
        <v>3.0920000000000001</v>
      </c>
      <c r="P30">
        <v>-9.5289999999999999</v>
      </c>
      <c r="Q30">
        <v>142.52199999999999</v>
      </c>
      <c r="R30">
        <v>20333.532999999999</v>
      </c>
      <c r="S30">
        <v>20191.010999999999</v>
      </c>
    </row>
    <row r="31" spans="1:19" x14ac:dyDescent="0.3">
      <c r="A31">
        <v>2021</v>
      </c>
      <c r="B31">
        <v>1</v>
      </c>
      <c r="C31">
        <v>2</v>
      </c>
      <c r="D31">
        <v>6</v>
      </c>
      <c r="E31">
        <v>19483.487000000001</v>
      </c>
      <c r="F31">
        <v>1308.1179999999999</v>
      </c>
      <c r="G31">
        <v>117.236</v>
      </c>
      <c r="H31">
        <v>-51.462000000000003</v>
      </c>
      <c r="I31">
        <v>101.506</v>
      </c>
      <c r="J31">
        <v>1.629</v>
      </c>
      <c r="K31">
        <v>-3.6999999999999998E-2</v>
      </c>
      <c r="L31">
        <v>86.07</v>
      </c>
      <c r="M31">
        <v>20929.311000000002</v>
      </c>
      <c r="N31">
        <v>0</v>
      </c>
      <c r="O31">
        <v>3.238</v>
      </c>
      <c r="P31">
        <v>-5.7460000000000004</v>
      </c>
      <c r="Q31">
        <v>149.50700000000001</v>
      </c>
      <c r="R31">
        <v>20931.819</v>
      </c>
      <c r="S31">
        <v>20782.312000000002</v>
      </c>
    </row>
    <row r="32" spans="1:19" x14ac:dyDescent="0.3">
      <c r="A32">
        <v>2021</v>
      </c>
      <c r="B32">
        <v>1</v>
      </c>
      <c r="C32">
        <v>2</v>
      </c>
      <c r="D32">
        <v>7</v>
      </c>
      <c r="E32">
        <v>20730.530999999999</v>
      </c>
      <c r="F32">
        <v>1199.8050000000001</v>
      </c>
      <c r="G32">
        <v>126.69799999999999</v>
      </c>
      <c r="H32">
        <v>-51.622</v>
      </c>
      <c r="I32">
        <v>64.483999999999995</v>
      </c>
      <c r="J32">
        <v>1.893</v>
      </c>
      <c r="K32">
        <v>2.2149999999999999</v>
      </c>
      <c r="L32">
        <v>86.751000000000005</v>
      </c>
      <c r="M32">
        <v>22034.058000000001</v>
      </c>
      <c r="N32">
        <v>0.38800000000000001</v>
      </c>
      <c r="O32">
        <v>4.3109999999999999</v>
      </c>
      <c r="P32">
        <v>-2.9020000000000001</v>
      </c>
      <c r="Q32">
        <v>164.12100000000001</v>
      </c>
      <c r="R32">
        <v>22032.260999999999</v>
      </c>
      <c r="S32">
        <v>21868.14</v>
      </c>
    </row>
    <row r="33" spans="1:19" x14ac:dyDescent="0.3">
      <c r="A33">
        <v>2021</v>
      </c>
      <c r="B33">
        <v>1</v>
      </c>
      <c r="C33">
        <v>2</v>
      </c>
      <c r="D33">
        <v>8</v>
      </c>
      <c r="E33">
        <v>21486.616999999998</v>
      </c>
      <c r="F33">
        <v>1156.9929999999999</v>
      </c>
      <c r="G33">
        <v>126.97</v>
      </c>
      <c r="H33">
        <v>-49.701999999999998</v>
      </c>
      <c r="I33">
        <v>68.882999999999996</v>
      </c>
      <c r="J33">
        <v>2.2879999999999998</v>
      </c>
      <c r="K33">
        <v>0.48</v>
      </c>
      <c r="L33">
        <v>87.156999999999996</v>
      </c>
      <c r="M33">
        <v>22752.716</v>
      </c>
      <c r="N33">
        <v>370.60700000000003</v>
      </c>
      <c r="O33">
        <v>1.101</v>
      </c>
      <c r="P33">
        <v>-0.61</v>
      </c>
      <c r="Q33">
        <v>180.92500000000001</v>
      </c>
      <c r="R33">
        <v>22381.617999999999</v>
      </c>
      <c r="S33">
        <v>22200.692999999999</v>
      </c>
    </row>
    <row r="34" spans="1:19" x14ac:dyDescent="0.3">
      <c r="A34">
        <v>2021</v>
      </c>
      <c r="B34">
        <v>1</v>
      </c>
      <c r="C34">
        <v>2</v>
      </c>
      <c r="D34">
        <v>9</v>
      </c>
      <c r="E34">
        <v>22754.925999999999</v>
      </c>
      <c r="F34">
        <v>1075.6020000000001</v>
      </c>
      <c r="G34">
        <v>115.858</v>
      </c>
      <c r="H34">
        <v>-38.935000000000002</v>
      </c>
      <c r="I34">
        <v>109.06699999999999</v>
      </c>
      <c r="J34">
        <v>2.8879999999999999</v>
      </c>
      <c r="K34">
        <v>-0.88900000000000001</v>
      </c>
      <c r="L34">
        <v>87.870999999999995</v>
      </c>
      <c r="M34">
        <v>23990.53</v>
      </c>
      <c r="N34">
        <v>2323.1239999999998</v>
      </c>
      <c r="O34">
        <v>-17.599</v>
      </c>
      <c r="P34">
        <v>1.891</v>
      </c>
      <c r="Q34">
        <v>201.22300000000001</v>
      </c>
      <c r="R34">
        <v>21683.115000000002</v>
      </c>
      <c r="S34">
        <v>21481.891</v>
      </c>
    </row>
    <row r="35" spans="1:19" x14ac:dyDescent="0.3">
      <c r="A35">
        <v>2021</v>
      </c>
      <c r="B35">
        <v>1</v>
      </c>
      <c r="C35">
        <v>2</v>
      </c>
      <c r="D35">
        <v>10</v>
      </c>
      <c r="E35">
        <v>23881.447</v>
      </c>
      <c r="F35">
        <v>1031.905</v>
      </c>
      <c r="G35">
        <v>104.501</v>
      </c>
      <c r="H35">
        <v>-33.594999999999999</v>
      </c>
      <c r="I35">
        <v>148.09700000000001</v>
      </c>
      <c r="J35">
        <v>3.0950000000000002</v>
      </c>
      <c r="K35">
        <v>-2.7669999999999999</v>
      </c>
      <c r="L35">
        <v>88.564999999999998</v>
      </c>
      <c r="M35">
        <v>25116.746999999999</v>
      </c>
      <c r="N35">
        <v>4191.7290000000003</v>
      </c>
      <c r="O35">
        <v>-28.401</v>
      </c>
      <c r="P35">
        <v>3.25</v>
      </c>
      <c r="Q35">
        <v>220.083</v>
      </c>
      <c r="R35">
        <v>20950.169000000002</v>
      </c>
      <c r="S35">
        <v>20730.085999999999</v>
      </c>
    </row>
    <row r="36" spans="1:19" x14ac:dyDescent="0.3">
      <c r="A36">
        <v>2021</v>
      </c>
      <c r="B36">
        <v>1</v>
      </c>
      <c r="C36">
        <v>2</v>
      </c>
      <c r="D36">
        <v>11</v>
      </c>
      <c r="E36">
        <v>24489.028999999999</v>
      </c>
      <c r="F36">
        <v>1008.415</v>
      </c>
      <c r="G36">
        <v>96.119</v>
      </c>
      <c r="H36">
        <v>-31.454000000000001</v>
      </c>
      <c r="I36">
        <v>183.595</v>
      </c>
      <c r="J36">
        <v>3.2829999999999999</v>
      </c>
      <c r="K36">
        <v>0.29899999999999999</v>
      </c>
      <c r="L36">
        <v>88.921000000000006</v>
      </c>
      <c r="M36">
        <v>25742.087</v>
      </c>
      <c r="N36">
        <v>5350.6949999999997</v>
      </c>
      <c r="O36">
        <v>-32.533999999999999</v>
      </c>
      <c r="P36">
        <v>2.1120000000000001</v>
      </c>
      <c r="Q36">
        <v>233.57499999999999</v>
      </c>
      <c r="R36">
        <v>20421.812999999998</v>
      </c>
      <c r="S36">
        <v>20188.239000000001</v>
      </c>
    </row>
    <row r="37" spans="1:19" x14ac:dyDescent="0.3">
      <c r="A37">
        <v>2021</v>
      </c>
      <c r="B37">
        <v>1</v>
      </c>
      <c r="C37">
        <v>2</v>
      </c>
      <c r="D37">
        <v>12</v>
      </c>
      <c r="E37">
        <v>24580.91</v>
      </c>
      <c r="F37">
        <v>984.96199999999999</v>
      </c>
      <c r="G37">
        <v>89.087999999999994</v>
      </c>
      <c r="H37">
        <v>-26.893999999999998</v>
      </c>
      <c r="I37">
        <v>236.779</v>
      </c>
      <c r="J37">
        <v>3.4590000000000001</v>
      </c>
      <c r="K37">
        <v>1.8420000000000001</v>
      </c>
      <c r="L37">
        <v>88.986999999999995</v>
      </c>
      <c r="M37">
        <v>25870.044999999998</v>
      </c>
      <c r="N37">
        <v>5999.6009999999997</v>
      </c>
      <c r="O37">
        <v>-26.207000000000001</v>
      </c>
      <c r="P37">
        <v>1.88</v>
      </c>
      <c r="Q37">
        <v>243.178</v>
      </c>
      <c r="R37">
        <v>19894.771000000001</v>
      </c>
      <c r="S37">
        <v>19651.593000000001</v>
      </c>
    </row>
    <row r="38" spans="1:19" x14ac:dyDescent="0.3">
      <c r="A38">
        <v>2021</v>
      </c>
      <c r="B38">
        <v>1</v>
      </c>
      <c r="C38">
        <v>2</v>
      </c>
      <c r="D38">
        <v>13</v>
      </c>
      <c r="E38">
        <v>24294.566999999999</v>
      </c>
      <c r="F38">
        <v>976.22400000000005</v>
      </c>
      <c r="G38">
        <v>83.058000000000007</v>
      </c>
      <c r="H38">
        <v>-25.652000000000001</v>
      </c>
      <c r="I38">
        <v>278.48500000000001</v>
      </c>
      <c r="J38">
        <v>3.6019999999999999</v>
      </c>
      <c r="K38">
        <v>0.90100000000000002</v>
      </c>
      <c r="L38">
        <v>88.799000000000007</v>
      </c>
      <c r="M38">
        <v>25616.925999999999</v>
      </c>
      <c r="N38">
        <v>6143.3249999999998</v>
      </c>
      <c r="O38">
        <v>-5.22</v>
      </c>
      <c r="P38">
        <v>1.9690000000000001</v>
      </c>
      <c r="Q38">
        <v>250.29</v>
      </c>
      <c r="R38">
        <v>19476.852999999999</v>
      </c>
      <c r="S38">
        <v>19226.562999999998</v>
      </c>
    </row>
    <row r="39" spans="1:19" x14ac:dyDescent="0.3">
      <c r="A39">
        <v>2021</v>
      </c>
      <c r="B39">
        <v>1</v>
      </c>
      <c r="C39">
        <v>2</v>
      </c>
      <c r="D39">
        <v>14</v>
      </c>
      <c r="E39">
        <v>23706.58</v>
      </c>
      <c r="F39">
        <v>981.01099999999997</v>
      </c>
      <c r="G39">
        <v>78.09</v>
      </c>
      <c r="H39">
        <v>-19.614000000000001</v>
      </c>
      <c r="I39">
        <v>291.25299999999999</v>
      </c>
      <c r="J39">
        <v>3.6070000000000002</v>
      </c>
      <c r="K39">
        <v>1.1539999999999999</v>
      </c>
      <c r="L39">
        <v>88.448999999999998</v>
      </c>
      <c r="M39">
        <v>25052.44</v>
      </c>
      <c r="N39">
        <v>5681.9470000000001</v>
      </c>
      <c r="O39">
        <v>-3.6150000000000002</v>
      </c>
      <c r="P39">
        <v>1.9159999999999999</v>
      </c>
      <c r="Q39">
        <v>252.97800000000001</v>
      </c>
      <c r="R39">
        <v>19372.191999999999</v>
      </c>
      <c r="S39">
        <v>19119.214</v>
      </c>
    </row>
    <row r="40" spans="1:19" x14ac:dyDescent="0.3">
      <c r="A40">
        <v>2021</v>
      </c>
      <c r="B40">
        <v>1</v>
      </c>
      <c r="C40">
        <v>2</v>
      </c>
      <c r="D40">
        <v>15</v>
      </c>
      <c r="E40">
        <v>23271.097000000002</v>
      </c>
      <c r="F40">
        <v>982.07600000000002</v>
      </c>
      <c r="G40">
        <v>75.983999999999995</v>
      </c>
      <c r="H40">
        <v>-16.187000000000001</v>
      </c>
      <c r="I40">
        <v>290.77</v>
      </c>
      <c r="J40">
        <v>3.3069999999999999</v>
      </c>
      <c r="K40">
        <v>1.3</v>
      </c>
      <c r="L40">
        <v>88.182000000000002</v>
      </c>
      <c r="M40">
        <v>24620.545999999998</v>
      </c>
      <c r="N40">
        <v>4525.2330000000002</v>
      </c>
      <c r="O40">
        <v>-0.69199999999999995</v>
      </c>
      <c r="P40">
        <v>2.274</v>
      </c>
      <c r="Q40">
        <v>250.57599999999999</v>
      </c>
      <c r="R40">
        <v>20093.731</v>
      </c>
      <c r="S40">
        <v>19843.154999999999</v>
      </c>
    </row>
    <row r="41" spans="1:19" x14ac:dyDescent="0.3">
      <c r="A41">
        <v>2021</v>
      </c>
      <c r="B41">
        <v>1</v>
      </c>
      <c r="C41">
        <v>2</v>
      </c>
      <c r="D41">
        <v>16</v>
      </c>
      <c r="E41">
        <v>22929.605</v>
      </c>
      <c r="F41">
        <v>887.62599999999998</v>
      </c>
      <c r="G41">
        <v>78.248000000000005</v>
      </c>
      <c r="H41">
        <v>-14.89</v>
      </c>
      <c r="I41">
        <v>293.33</v>
      </c>
      <c r="J41">
        <v>3.363</v>
      </c>
      <c r="K41">
        <v>-3.601</v>
      </c>
      <c r="L41">
        <v>87.965999999999994</v>
      </c>
      <c r="M41">
        <v>24183.398000000001</v>
      </c>
      <c r="N41">
        <v>2639.6010000000001</v>
      </c>
      <c r="O41">
        <v>-0.57299999999999995</v>
      </c>
      <c r="P41">
        <v>1.3979999999999999</v>
      </c>
      <c r="Q41">
        <v>240.48099999999999</v>
      </c>
      <c r="R41">
        <v>21542.972000000002</v>
      </c>
      <c r="S41">
        <v>21302.491000000002</v>
      </c>
    </row>
    <row r="42" spans="1:19" x14ac:dyDescent="0.3">
      <c r="A42">
        <v>2021</v>
      </c>
      <c r="B42">
        <v>1</v>
      </c>
      <c r="C42">
        <v>2</v>
      </c>
      <c r="D42">
        <v>17</v>
      </c>
      <c r="E42">
        <v>23348.550999999999</v>
      </c>
      <c r="F42">
        <v>726.17899999999997</v>
      </c>
      <c r="G42">
        <v>85.13</v>
      </c>
      <c r="H42">
        <v>-24.901</v>
      </c>
      <c r="I42">
        <v>195.18899999999999</v>
      </c>
      <c r="J42">
        <v>2.121</v>
      </c>
      <c r="K42">
        <v>-13.946</v>
      </c>
      <c r="L42">
        <v>88.227999999999994</v>
      </c>
      <c r="M42">
        <v>24321.42</v>
      </c>
      <c r="N42">
        <v>348.27499999999998</v>
      </c>
      <c r="O42">
        <v>3.9</v>
      </c>
      <c r="P42">
        <v>2.1819999999999999</v>
      </c>
      <c r="Q42">
        <v>236.21299999999999</v>
      </c>
      <c r="R42">
        <v>23967.062999999998</v>
      </c>
      <c r="S42">
        <v>23730.85</v>
      </c>
    </row>
    <row r="43" spans="1:19" x14ac:dyDescent="0.3">
      <c r="A43">
        <v>2021</v>
      </c>
      <c r="B43">
        <v>1</v>
      </c>
      <c r="C43">
        <v>2</v>
      </c>
      <c r="D43">
        <v>18</v>
      </c>
      <c r="E43">
        <v>26259.302</v>
      </c>
      <c r="F43">
        <v>676.37199999999996</v>
      </c>
      <c r="G43">
        <v>95.715000000000003</v>
      </c>
      <c r="H43">
        <v>-45.363999999999997</v>
      </c>
      <c r="I43">
        <v>205.239</v>
      </c>
      <c r="J43">
        <v>1.9910000000000001</v>
      </c>
      <c r="K43">
        <v>-16.497</v>
      </c>
      <c r="L43">
        <v>90</v>
      </c>
      <c r="M43">
        <v>27171.043000000001</v>
      </c>
      <c r="N43">
        <v>0</v>
      </c>
      <c r="O43">
        <v>11.872</v>
      </c>
      <c r="P43">
        <v>10.180999999999999</v>
      </c>
      <c r="Q43">
        <v>241.21700000000001</v>
      </c>
      <c r="R43">
        <v>27148.99</v>
      </c>
      <c r="S43">
        <v>26907.772000000001</v>
      </c>
    </row>
    <row r="44" spans="1:19" x14ac:dyDescent="0.3">
      <c r="A44">
        <v>2021</v>
      </c>
      <c r="B44">
        <v>1</v>
      </c>
      <c r="C44">
        <v>2</v>
      </c>
      <c r="D44">
        <v>19</v>
      </c>
      <c r="E44">
        <v>27324.920999999998</v>
      </c>
      <c r="F44">
        <v>685.01099999999997</v>
      </c>
      <c r="G44">
        <v>98.575999999999993</v>
      </c>
      <c r="H44">
        <v>-50.795999999999999</v>
      </c>
      <c r="I44">
        <v>206.95099999999999</v>
      </c>
      <c r="J44">
        <v>1.8640000000000001</v>
      </c>
      <c r="K44">
        <v>-19.065000000000001</v>
      </c>
      <c r="L44">
        <v>91.001999999999995</v>
      </c>
      <c r="M44">
        <v>28239.887999999999</v>
      </c>
      <c r="N44">
        <v>0</v>
      </c>
      <c r="O44">
        <v>14.025</v>
      </c>
      <c r="P44">
        <v>14.407</v>
      </c>
      <c r="Q44">
        <v>236.66800000000001</v>
      </c>
      <c r="R44">
        <v>28211.455000000002</v>
      </c>
      <c r="S44">
        <v>27974.787</v>
      </c>
    </row>
    <row r="45" spans="1:19" x14ac:dyDescent="0.3">
      <c r="A45">
        <v>2021</v>
      </c>
      <c r="B45">
        <v>1</v>
      </c>
      <c r="C45">
        <v>2</v>
      </c>
      <c r="D45">
        <v>20</v>
      </c>
      <c r="E45">
        <v>26951.416000000001</v>
      </c>
      <c r="F45">
        <v>692.10799999999995</v>
      </c>
      <c r="G45">
        <v>100.13</v>
      </c>
      <c r="H45">
        <v>-65.406000000000006</v>
      </c>
      <c r="I45">
        <v>232.16</v>
      </c>
      <c r="J45">
        <v>1.7270000000000001</v>
      </c>
      <c r="K45">
        <v>-19.088999999999999</v>
      </c>
      <c r="L45">
        <v>90.661000000000001</v>
      </c>
      <c r="M45">
        <v>27883.578000000001</v>
      </c>
      <c r="N45">
        <v>0</v>
      </c>
      <c r="O45">
        <v>13.617000000000001</v>
      </c>
      <c r="P45">
        <v>20.318000000000001</v>
      </c>
      <c r="Q45">
        <v>225.65799999999999</v>
      </c>
      <c r="R45">
        <v>27849.643</v>
      </c>
      <c r="S45">
        <v>27623.985000000001</v>
      </c>
    </row>
    <row r="46" spans="1:19" x14ac:dyDescent="0.3">
      <c r="A46">
        <v>2021</v>
      </c>
      <c r="B46">
        <v>1</v>
      </c>
      <c r="C46">
        <v>2</v>
      </c>
      <c r="D46">
        <v>21</v>
      </c>
      <c r="E46">
        <v>26218.032999999999</v>
      </c>
      <c r="F46">
        <v>715.13</v>
      </c>
      <c r="G46">
        <v>100.15600000000001</v>
      </c>
      <c r="H46">
        <v>-68.486000000000004</v>
      </c>
      <c r="I46">
        <v>324.928</v>
      </c>
      <c r="J46">
        <v>1.5820000000000001</v>
      </c>
      <c r="K46">
        <v>-17.32</v>
      </c>
      <c r="L46">
        <v>90.033000000000001</v>
      </c>
      <c r="M46">
        <v>27263.9</v>
      </c>
      <c r="N46">
        <v>0</v>
      </c>
      <c r="O46">
        <v>12.609</v>
      </c>
      <c r="P46">
        <v>16.736999999999998</v>
      </c>
      <c r="Q46">
        <v>216.40700000000001</v>
      </c>
      <c r="R46">
        <v>27234.554</v>
      </c>
      <c r="S46">
        <v>27018.147000000001</v>
      </c>
    </row>
    <row r="47" spans="1:19" x14ac:dyDescent="0.3">
      <c r="A47">
        <v>2021</v>
      </c>
      <c r="B47">
        <v>1</v>
      </c>
      <c r="C47">
        <v>2</v>
      </c>
      <c r="D47">
        <v>22</v>
      </c>
      <c r="E47">
        <v>24939.642</v>
      </c>
      <c r="F47">
        <v>781.63900000000001</v>
      </c>
      <c r="G47">
        <v>98.48</v>
      </c>
      <c r="H47">
        <v>-67.376000000000005</v>
      </c>
      <c r="I47">
        <v>370.52199999999999</v>
      </c>
      <c r="J47">
        <v>1.948</v>
      </c>
      <c r="K47">
        <v>-5.3840000000000003</v>
      </c>
      <c r="L47">
        <v>89.204999999999998</v>
      </c>
      <c r="M47">
        <v>26110.196</v>
      </c>
      <c r="N47">
        <v>0</v>
      </c>
      <c r="O47">
        <v>10.96</v>
      </c>
      <c r="P47">
        <v>4.9279999999999999</v>
      </c>
      <c r="Q47">
        <v>205.96299999999999</v>
      </c>
      <c r="R47">
        <v>26094.308000000001</v>
      </c>
      <c r="S47">
        <v>25888.345000000001</v>
      </c>
    </row>
    <row r="48" spans="1:19" x14ac:dyDescent="0.3">
      <c r="A48">
        <v>2021</v>
      </c>
      <c r="B48">
        <v>1</v>
      </c>
      <c r="C48">
        <v>2</v>
      </c>
      <c r="D48">
        <v>23</v>
      </c>
      <c r="E48">
        <v>22918.46</v>
      </c>
      <c r="F48">
        <v>940.52200000000005</v>
      </c>
      <c r="G48">
        <v>95.933999999999997</v>
      </c>
      <c r="H48">
        <v>-62.274000000000001</v>
      </c>
      <c r="I48">
        <v>407.01100000000002</v>
      </c>
      <c r="J48">
        <v>1.7749999999999999</v>
      </c>
      <c r="K48">
        <v>-0.20499999999999999</v>
      </c>
      <c r="L48">
        <v>88.007999999999996</v>
      </c>
      <c r="M48">
        <v>24293.295999999998</v>
      </c>
      <c r="N48">
        <v>0</v>
      </c>
      <c r="O48">
        <v>8.6750000000000007</v>
      </c>
      <c r="P48">
        <v>-21.936</v>
      </c>
      <c r="Q48">
        <v>190.45500000000001</v>
      </c>
      <c r="R48">
        <v>24306.557000000001</v>
      </c>
      <c r="S48">
        <v>24116.102999999999</v>
      </c>
    </row>
    <row r="49" spans="1:19" x14ac:dyDescent="0.3">
      <c r="A49">
        <v>2021</v>
      </c>
      <c r="B49">
        <v>1</v>
      </c>
      <c r="C49">
        <v>2</v>
      </c>
      <c r="D49">
        <v>24</v>
      </c>
      <c r="E49">
        <v>21161.723000000002</v>
      </c>
      <c r="F49">
        <v>1108.5070000000001</v>
      </c>
      <c r="G49">
        <v>94.697000000000003</v>
      </c>
      <c r="H49">
        <v>-55.685000000000002</v>
      </c>
      <c r="I49">
        <v>498.94400000000002</v>
      </c>
      <c r="J49">
        <v>1.89</v>
      </c>
      <c r="K49">
        <v>-0.33400000000000002</v>
      </c>
      <c r="L49">
        <v>87.03</v>
      </c>
      <c r="M49">
        <v>22802.075000000001</v>
      </c>
      <c r="N49">
        <v>0</v>
      </c>
      <c r="O49">
        <v>6.6449999999999996</v>
      </c>
      <c r="P49">
        <v>-14.595000000000001</v>
      </c>
      <c r="Q49">
        <v>172.42099999999999</v>
      </c>
      <c r="R49">
        <v>22810.026000000002</v>
      </c>
      <c r="S49">
        <v>22637.603999999999</v>
      </c>
    </row>
    <row r="50" spans="1:19" x14ac:dyDescent="0.3">
      <c r="A50">
        <v>2021</v>
      </c>
      <c r="B50">
        <v>1</v>
      </c>
      <c r="C50">
        <v>3</v>
      </c>
      <c r="D50">
        <v>1</v>
      </c>
      <c r="E50">
        <v>20654.050999999999</v>
      </c>
      <c r="F50">
        <v>1223.154</v>
      </c>
      <c r="G50">
        <v>88.123000000000005</v>
      </c>
      <c r="H50">
        <v>-54.853999999999999</v>
      </c>
      <c r="I50">
        <v>775.452</v>
      </c>
      <c r="J50">
        <v>1.8029999999999999</v>
      </c>
      <c r="K50">
        <v>-1.4510000000000001</v>
      </c>
      <c r="L50">
        <v>86.781000000000006</v>
      </c>
      <c r="M50">
        <v>22684.935000000001</v>
      </c>
      <c r="N50">
        <v>0</v>
      </c>
      <c r="O50">
        <v>4.6639999999999997</v>
      </c>
      <c r="P50">
        <v>-28.087</v>
      </c>
      <c r="Q50">
        <v>155.98099999999999</v>
      </c>
      <c r="R50">
        <v>22708.359</v>
      </c>
      <c r="S50">
        <v>22552.378000000001</v>
      </c>
    </row>
    <row r="51" spans="1:19" x14ac:dyDescent="0.3">
      <c r="A51">
        <v>2021</v>
      </c>
      <c r="B51">
        <v>1</v>
      </c>
      <c r="C51">
        <v>3</v>
      </c>
      <c r="D51">
        <v>2</v>
      </c>
      <c r="E51">
        <v>19580.337</v>
      </c>
      <c r="F51">
        <v>1332.6559999999999</v>
      </c>
      <c r="G51">
        <v>90.387</v>
      </c>
      <c r="H51">
        <v>-52.091000000000001</v>
      </c>
      <c r="I51">
        <v>657.721</v>
      </c>
      <c r="J51">
        <v>1.788</v>
      </c>
      <c r="K51">
        <v>-1.6779999999999999</v>
      </c>
      <c r="L51">
        <v>86.165999999999997</v>
      </c>
      <c r="M51">
        <v>21604.898000000001</v>
      </c>
      <c r="N51">
        <v>0</v>
      </c>
      <c r="O51">
        <v>3.9289999999999998</v>
      </c>
      <c r="P51">
        <v>-25.183</v>
      </c>
      <c r="Q51">
        <v>146.59700000000001</v>
      </c>
      <c r="R51">
        <v>21626.151999999998</v>
      </c>
      <c r="S51">
        <v>21479.555</v>
      </c>
    </row>
    <row r="52" spans="1:19" x14ac:dyDescent="0.3">
      <c r="A52">
        <v>2021</v>
      </c>
      <c r="B52">
        <v>1</v>
      </c>
      <c r="C52">
        <v>3</v>
      </c>
      <c r="D52">
        <v>3</v>
      </c>
      <c r="E52">
        <v>18998.094000000001</v>
      </c>
      <c r="F52">
        <v>1371.3019999999999</v>
      </c>
      <c r="G52">
        <v>93.09</v>
      </c>
      <c r="H52">
        <v>-48.576999999999998</v>
      </c>
      <c r="I52">
        <v>441.95</v>
      </c>
      <c r="J52">
        <v>1.8160000000000001</v>
      </c>
      <c r="K52">
        <v>-1.5209999999999999</v>
      </c>
      <c r="L52">
        <v>85.783000000000001</v>
      </c>
      <c r="M52">
        <v>20848.846000000001</v>
      </c>
      <c r="N52">
        <v>0</v>
      </c>
      <c r="O52">
        <v>3.677</v>
      </c>
      <c r="P52">
        <v>-19.596</v>
      </c>
      <c r="Q52">
        <v>141.69499999999999</v>
      </c>
      <c r="R52">
        <v>20864.764999999999</v>
      </c>
      <c r="S52">
        <v>20723.07</v>
      </c>
    </row>
    <row r="53" spans="1:19" x14ac:dyDescent="0.3">
      <c r="A53">
        <v>2021</v>
      </c>
      <c r="B53">
        <v>1</v>
      </c>
      <c r="C53">
        <v>3</v>
      </c>
      <c r="D53">
        <v>4</v>
      </c>
      <c r="E53">
        <v>18798.544000000002</v>
      </c>
      <c r="F53">
        <v>1371.6289999999999</v>
      </c>
      <c r="G53">
        <v>96.644999999999996</v>
      </c>
      <c r="H53">
        <v>-47.234000000000002</v>
      </c>
      <c r="I53">
        <v>279.93400000000003</v>
      </c>
      <c r="J53">
        <v>1.79</v>
      </c>
      <c r="K53">
        <v>-1.18</v>
      </c>
      <c r="L53">
        <v>85.656000000000006</v>
      </c>
      <c r="M53">
        <v>20489.137999999999</v>
      </c>
      <c r="N53">
        <v>0</v>
      </c>
      <c r="O53">
        <v>3.5739999999999998</v>
      </c>
      <c r="P53">
        <v>-14.792</v>
      </c>
      <c r="Q53">
        <v>139.53899999999999</v>
      </c>
      <c r="R53">
        <v>20500.356</v>
      </c>
      <c r="S53">
        <v>20360.815999999999</v>
      </c>
    </row>
    <row r="54" spans="1:19" x14ac:dyDescent="0.3">
      <c r="A54">
        <v>2021</v>
      </c>
      <c r="B54">
        <v>1</v>
      </c>
      <c r="C54">
        <v>3</v>
      </c>
      <c r="D54">
        <v>5</v>
      </c>
      <c r="E54">
        <v>19105.925999999999</v>
      </c>
      <c r="F54">
        <v>1362.413</v>
      </c>
      <c r="G54">
        <v>102.105</v>
      </c>
      <c r="H54">
        <v>-48.497</v>
      </c>
      <c r="I54">
        <v>175.989</v>
      </c>
      <c r="J54">
        <v>1.619</v>
      </c>
      <c r="K54">
        <v>-0.55400000000000005</v>
      </c>
      <c r="L54">
        <v>85.831999999999994</v>
      </c>
      <c r="M54">
        <v>20682.726999999999</v>
      </c>
      <c r="N54">
        <v>0</v>
      </c>
      <c r="O54">
        <v>3.0920000000000001</v>
      </c>
      <c r="P54">
        <v>-9.5289999999999999</v>
      </c>
      <c r="Q54">
        <v>140.37899999999999</v>
      </c>
      <c r="R54">
        <v>20689.164000000001</v>
      </c>
      <c r="S54">
        <v>20548.785</v>
      </c>
    </row>
    <row r="55" spans="1:19" x14ac:dyDescent="0.3">
      <c r="A55">
        <v>2021</v>
      </c>
      <c r="B55">
        <v>1</v>
      </c>
      <c r="C55">
        <v>3</v>
      </c>
      <c r="D55">
        <v>6</v>
      </c>
      <c r="E55">
        <v>19919.687000000002</v>
      </c>
      <c r="F55">
        <v>1308.1179999999999</v>
      </c>
      <c r="G55">
        <v>110.794</v>
      </c>
      <c r="H55">
        <v>-52.521000000000001</v>
      </c>
      <c r="I55">
        <v>101.506</v>
      </c>
      <c r="J55">
        <v>1.629</v>
      </c>
      <c r="K55">
        <v>-0.24399999999999999</v>
      </c>
      <c r="L55">
        <v>86.307000000000002</v>
      </c>
      <c r="M55">
        <v>21364.482</v>
      </c>
      <c r="N55">
        <v>0</v>
      </c>
      <c r="O55">
        <v>3.238</v>
      </c>
      <c r="P55">
        <v>-5.7460000000000004</v>
      </c>
      <c r="Q55">
        <v>145.79</v>
      </c>
      <c r="R55">
        <v>21366.99</v>
      </c>
      <c r="S55">
        <v>21221.199000000001</v>
      </c>
    </row>
    <row r="56" spans="1:19" x14ac:dyDescent="0.3">
      <c r="A56">
        <v>2021</v>
      </c>
      <c r="B56">
        <v>1</v>
      </c>
      <c r="C56">
        <v>3</v>
      </c>
      <c r="D56">
        <v>7</v>
      </c>
      <c r="E56">
        <v>21299.238000000001</v>
      </c>
      <c r="F56">
        <v>1199.8050000000001</v>
      </c>
      <c r="G56">
        <v>119.47499999999999</v>
      </c>
      <c r="H56">
        <v>-52.942999999999998</v>
      </c>
      <c r="I56">
        <v>64.483999999999995</v>
      </c>
      <c r="J56">
        <v>1.893</v>
      </c>
      <c r="K56">
        <v>2.27</v>
      </c>
      <c r="L56">
        <v>87.004000000000005</v>
      </c>
      <c r="M56">
        <v>22601.753000000001</v>
      </c>
      <c r="N56">
        <v>0.38800000000000001</v>
      </c>
      <c r="O56">
        <v>4.3109999999999999</v>
      </c>
      <c r="P56">
        <v>-2.9020000000000001</v>
      </c>
      <c r="Q56">
        <v>158.982</v>
      </c>
      <c r="R56">
        <v>22599.956999999999</v>
      </c>
      <c r="S56">
        <v>22440.974999999999</v>
      </c>
    </row>
    <row r="57" spans="1:19" x14ac:dyDescent="0.3">
      <c r="A57">
        <v>2021</v>
      </c>
      <c r="B57">
        <v>1</v>
      </c>
      <c r="C57">
        <v>3</v>
      </c>
      <c r="D57">
        <v>8</v>
      </c>
      <c r="E57">
        <v>22246.28</v>
      </c>
      <c r="F57">
        <v>1156.9929999999999</v>
      </c>
      <c r="G57">
        <v>119.387</v>
      </c>
      <c r="H57">
        <v>-51.326000000000001</v>
      </c>
      <c r="I57">
        <v>68.882999999999996</v>
      </c>
      <c r="J57">
        <v>2.2879999999999998</v>
      </c>
      <c r="K57">
        <v>0.72299999999999998</v>
      </c>
      <c r="L57">
        <v>87.522000000000006</v>
      </c>
      <c r="M57">
        <v>23511.364000000001</v>
      </c>
      <c r="N57">
        <v>370.60700000000003</v>
      </c>
      <c r="O57">
        <v>1.101</v>
      </c>
      <c r="P57">
        <v>-0.61</v>
      </c>
      <c r="Q57">
        <v>169.71899999999999</v>
      </c>
      <c r="R57">
        <v>23140.266</v>
      </c>
      <c r="S57">
        <v>22970.546999999999</v>
      </c>
    </row>
    <row r="58" spans="1:19" x14ac:dyDescent="0.3">
      <c r="A58">
        <v>2021</v>
      </c>
      <c r="B58">
        <v>1</v>
      </c>
      <c r="C58">
        <v>3</v>
      </c>
      <c r="D58">
        <v>9</v>
      </c>
      <c r="E58">
        <v>23620.268</v>
      </c>
      <c r="F58">
        <v>1075.6020000000001</v>
      </c>
      <c r="G58">
        <v>107.652</v>
      </c>
      <c r="H58">
        <v>-40.311</v>
      </c>
      <c r="I58">
        <v>109.06699999999999</v>
      </c>
      <c r="J58">
        <v>2.8879999999999999</v>
      </c>
      <c r="K58">
        <v>-0.82099999999999995</v>
      </c>
      <c r="L58">
        <v>88.34</v>
      </c>
      <c r="M58">
        <v>24855.032999999999</v>
      </c>
      <c r="N58">
        <v>2323.1239999999998</v>
      </c>
      <c r="O58">
        <v>-17.599</v>
      </c>
      <c r="P58">
        <v>1.891</v>
      </c>
      <c r="Q58">
        <v>188.04300000000001</v>
      </c>
      <c r="R58">
        <v>22547.617999999999</v>
      </c>
      <c r="S58">
        <v>22359.575000000001</v>
      </c>
    </row>
    <row r="59" spans="1:19" x14ac:dyDescent="0.3">
      <c r="A59">
        <v>2021</v>
      </c>
      <c r="B59">
        <v>1</v>
      </c>
      <c r="C59">
        <v>3</v>
      </c>
      <c r="D59">
        <v>10</v>
      </c>
      <c r="E59">
        <v>24697.687000000002</v>
      </c>
      <c r="F59">
        <v>1031.905</v>
      </c>
      <c r="G59">
        <v>95.275999999999996</v>
      </c>
      <c r="H59">
        <v>-34.576000000000001</v>
      </c>
      <c r="I59">
        <v>148.09700000000001</v>
      </c>
      <c r="J59">
        <v>3.0950000000000002</v>
      </c>
      <c r="K59">
        <v>-2.4140000000000001</v>
      </c>
      <c r="L59">
        <v>89.009</v>
      </c>
      <c r="M59">
        <v>25932.803</v>
      </c>
      <c r="N59">
        <v>4191.7290000000003</v>
      </c>
      <c r="O59">
        <v>-28.401</v>
      </c>
      <c r="P59">
        <v>3.25</v>
      </c>
      <c r="Q59">
        <v>204.96600000000001</v>
      </c>
      <c r="R59">
        <v>21766.224999999999</v>
      </c>
      <c r="S59">
        <v>21561.258999999998</v>
      </c>
    </row>
    <row r="60" spans="1:19" x14ac:dyDescent="0.3">
      <c r="A60">
        <v>2021</v>
      </c>
      <c r="B60">
        <v>1</v>
      </c>
      <c r="C60">
        <v>3</v>
      </c>
      <c r="D60">
        <v>11</v>
      </c>
      <c r="E60">
        <v>25262.932000000001</v>
      </c>
      <c r="F60">
        <v>1008.415</v>
      </c>
      <c r="G60">
        <v>85.962999999999994</v>
      </c>
      <c r="H60">
        <v>-32.390999999999998</v>
      </c>
      <c r="I60">
        <v>183.595</v>
      </c>
      <c r="J60">
        <v>3.2829999999999999</v>
      </c>
      <c r="K60">
        <v>0.57499999999999996</v>
      </c>
      <c r="L60">
        <v>89.381</v>
      </c>
      <c r="M60">
        <v>26515.79</v>
      </c>
      <c r="N60">
        <v>5350.6949999999997</v>
      </c>
      <c r="O60">
        <v>-32.533999999999999</v>
      </c>
      <c r="P60">
        <v>2.1120000000000001</v>
      </c>
      <c r="Q60">
        <v>220.56899999999999</v>
      </c>
      <c r="R60">
        <v>21195.516</v>
      </c>
      <c r="S60">
        <v>20974.948</v>
      </c>
    </row>
    <row r="61" spans="1:19" x14ac:dyDescent="0.3">
      <c r="A61">
        <v>2021</v>
      </c>
      <c r="B61">
        <v>1</v>
      </c>
      <c r="C61">
        <v>3</v>
      </c>
      <c r="D61">
        <v>12</v>
      </c>
      <c r="E61">
        <v>25306.365000000002</v>
      </c>
      <c r="F61">
        <v>984.96199999999999</v>
      </c>
      <c r="G61">
        <v>77.608000000000004</v>
      </c>
      <c r="H61">
        <v>-27.742999999999999</v>
      </c>
      <c r="I61">
        <v>236.779</v>
      </c>
      <c r="J61">
        <v>3.4590000000000001</v>
      </c>
      <c r="K61">
        <v>1.992</v>
      </c>
      <c r="L61">
        <v>89.388000000000005</v>
      </c>
      <c r="M61">
        <v>26595.203000000001</v>
      </c>
      <c r="N61">
        <v>5999.6009999999997</v>
      </c>
      <c r="O61">
        <v>-26.207000000000001</v>
      </c>
      <c r="P61">
        <v>1.88</v>
      </c>
      <c r="Q61">
        <v>233.267</v>
      </c>
      <c r="R61">
        <v>20619.929</v>
      </c>
      <c r="S61">
        <v>20386.662</v>
      </c>
    </row>
    <row r="62" spans="1:19" x14ac:dyDescent="0.3">
      <c r="A62">
        <v>2021</v>
      </c>
      <c r="B62">
        <v>1</v>
      </c>
      <c r="C62">
        <v>3</v>
      </c>
      <c r="D62">
        <v>13</v>
      </c>
      <c r="E62">
        <v>25111.134999999998</v>
      </c>
      <c r="F62">
        <v>976.22400000000005</v>
      </c>
      <c r="G62">
        <v>72.183000000000007</v>
      </c>
      <c r="H62">
        <v>-26.632999999999999</v>
      </c>
      <c r="I62">
        <v>278.48500000000001</v>
      </c>
      <c r="J62">
        <v>3.6019999999999999</v>
      </c>
      <c r="K62">
        <v>1.0980000000000001</v>
      </c>
      <c r="L62">
        <v>89.230999999999995</v>
      </c>
      <c r="M62">
        <v>26433.141</v>
      </c>
      <c r="N62">
        <v>6143.3249999999998</v>
      </c>
      <c r="O62">
        <v>-5.22</v>
      </c>
      <c r="P62">
        <v>1.9690000000000001</v>
      </c>
      <c r="Q62">
        <v>242.02699999999999</v>
      </c>
      <c r="R62">
        <v>20293.067999999999</v>
      </c>
      <c r="S62">
        <v>20051.041000000001</v>
      </c>
    </row>
    <row r="63" spans="1:19" x14ac:dyDescent="0.3">
      <c r="A63">
        <v>2021</v>
      </c>
      <c r="B63">
        <v>1</v>
      </c>
      <c r="C63">
        <v>3</v>
      </c>
      <c r="D63">
        <v>14</v>
      </c>
      <c r="E63">
        <v>24796.376</v>
      </c>
      <c r="F63">
        <v>981.01099999999997</v>
      </c>
      <c r="G63">
        <v>67.549000000000007</v>
      </c>
      <c r="H63">
        <v>-20.806999999999999</v>
      </c>
      <c r="I63">
        <v>291.25299999999999</v>
      </c>
      <c r="J63">
        <v>3.6070000000000002</v>
      </c>
      <c r="K63">
        <v>0.97099999999999997</v>
      </c>
      <c r="L63">
        <v>89.033000000000001</v>
      </c>
      <c r="M63">
        <v>26141.444</v>
      </c>
      <c r="N63">
        <v>5681.9470000000001</v>
      </c>
      <c r="O63">
        <v>-3.6150000000000002</v>
      </c>
      <c r="P63">
        <v>1.9159999999999999</v>
      </c>
      <c r="Q63">
        <v>246.92599999999999</v>
      </c>
      <c r="R63">
        <v>20461.196</v>
      </c>
      <c r="S63">
        <v>20214.27</v>
      </c>
    </row>
    <row r="64" spans="1:19" x14ac:dyDescent="0.3">
      <c r="A64">
        <v>2021</v>
      </c>
      <c r="B64">
        <v>1</v>
      </c>
      <c r="C64">
        <v>3</v>
      </c>
      <c r="D64">
        <v>15</v>
      </c>
      <c r="E64">
        <v>24385.891</v>
      </c>
      <c r="F64">
        <v>982.07600000000002</v>
      </c>
      <c r="G64">
        <v>65.222999999999999</v>
      </c>
      <c r="H64">
        <v>-17.446000000000002</v>
      </c>
      <c r="I64">
        <v>290.77</v>
      </c>
      <c r="J64">
        <v>3.3069999999999999</v>
      </c>
      <c r="K64">
        <v>0.96899999999999997</v>
      </c>
      <c r="L64">
        <v>88.793999999999997</v>
      </c>
      <c r="M64">
        <v>25734.361000000001</v>
      </c>
      <c r="N64">
        <v>4525.2330000000002</v>
      </c>
      <c r="O64">
        <v>-0.69199999999999995</v>
      </c>
      <c r="P64">
        <v>2.274</v>
      </c>
      <c r="Q64">
        <v>245.89400000000001</v>
      </c>
      <c r="R64">
        <v>21207.545999999998</v>
      </c>
      <c r="S64">
        <v>20961.651999999998</v>
      </c>
    </row>
    <row r="65" spans="1:19" x14ac:dyDescent="0.3">
      <c r="A65">
        <v>2021</v>
      </c>
      <c r="B65">
        <v>1</v>
      </c>
      <c r="C65">
        <v>3</v>
      </c>
      <c r="D65">
        <v>16</v>
      </c>
      <c r="E65">
        <v>24082.909</v>
      </c>
      <c r="F65">
        <v>887.62599999999998</v>
      </c>
      <c r="G65">
        <v>66.144999999999996</v>
      </c>
      <c r="H65">
        <v>-16.332999999999998</v>
      </c>
      <c r="I65">
        <v>293.33</v>
      </c>
      <c r="J65">
        <v>3.363</v>
      </c>
      <c r="K65">
        <v>-3.7309999999999999</v>
      </c>
      <c r="L65">
        <v>88.631</v>
      </c>
      <c r="M65">
        <v>25335.795999999998</v>
      </c>
      <c r="N65">
        <v>2639.6010000000001</v>
      </c>
      <c r="O65">
        <v>-0.57299999999999995</v>
      </c>
      <c r="P65">
        <v>1.3979999999999999</v>
      </c>
      <c r="Q65">
        <v>237.631</v>
      </c>
      <c r="R65">
        <v>22695.368999999999</v>
      </c>
      <c r="S65">
        <v>22457.738000000001</v>
      </c>
    </row>
    <row r="66" spans="1:19" x14ac:dyDescent="0.3">
      <c r="A66">
        <v>2021</v>
      </c>
      <c r="B66">
        <v>1</v>
      </c>
      <c r="C66">
        <v>3</v>
      </c>
      <c r="D66">
        <v>17</v>
      </c>
      <c r="E66">
        <v>24673.679</v>
      </c>
      <c r="F66">
        <v>726.17899999999997</v>
      </c>
      <c r="G66">
        <v>72.122</v>
      </c>
      <c r="H66">
        <v>-26.776</v>
      </c>
      <c r="I66">
        <v>195.18899999999999</v>
      </c>
      <c r="J66">
        <v>2.121</v>
      </c>
      <c r="K66">
        <v>-13.646000000000001</v>
      </c>
      <c r="L66">
        <v>88.992999999999995</v>
      </c>
      <c r="M66">
        <v>25645.738000000001</v>
      </c>
      <c r="N66">
        <v>348.27499999999998</v>
      </c>
      <c r="O66">
        <v>3.9</v>
      </c>
      <c r="P66">
        <v>2.1819999999999999</v>
      </c>
      <c r="Q66">
        <v>233.08699999999999</v>
      </c>
      <c r="R66">
        <v>25291.381000000001</v>
      </c>
      <c r="S66">
        <v>25058.294000000002</v>
      </c>
    </row>
    <row r="67" spans="1:19" x14ac:dyDescent="0.3">
      <c r="A67">
        <v>2021</v>
      </c>
      <c r="B67">
        <v>1</v>
      </c>
      <c r="C67">
        <v>3</v>
      </c>
      <c r="D67">
        <v>18</v>
      </c>
      <c r="E67">
        <v>27276.625</v>
      </c>
      <c r="F67">
        <v>676.37199999999996</v>
      </c>
      <c r="G67">
        <v>82.688999999999993</v>
      </c>
      <c r="H67">
        <v>-47.4</v>
      </c>
      <c r="I67">
        <v>205.239</v>
      </c>
      <c r="J67">
        <v>1.9910000000000001</v>
      </c>
      <c r="K67">
        <v>-16.440999999999999</v>
      </c>
      <c r="L67">
        <v>90.912999999999997</v>
      </c>
      <c r="M67">
        <v>28187.3</v>
      </c>
      <c r="N67">
        <v>0</v>
      </c>
      <c r="O67">
        <v>11.872</v>
      </c>
      <c r="P67">
        <v>10.180999999999999</v>
      </c>
      <c r="Q67">
        <v>240.47499999999999</v>
      </c>
      <c r="R67">
        <v>28165.245999999999</v>
      </c>
      <c r="S67">
        <v>27924.772000000001</v>
      </c>
    </row>
    <row r="68" spans="1:19" x14ac:dyDescent="0.3">
      <c r="A68">
        <v>2021</v>
      </c>
      <c r="B68">
        <v>1</v>
      </c>
      <c r="C68">
        <v>3</v>
      </c>
      <c r="D68">
        <v>19</v>
      </c>
      <c r="E68">
        <v>28136.893</v>
      </c>
      <c r="F68">
        <v>685.01099999999997</v>
      </c>
      <c r="G68">
        <v>86.287999999999997</v>
      </c>
      <c r="H68">
        <v>-52.390999999999998</v>
      </c>
      <c r="I68">
        <v>206.95099999999999</v>
      </c>
      <c r="J68">
        <v>1.8640000000000001</v>
      </c>
      <c r="K68">
        <v>-19.283999999999999</v>
      </c>
      <c r="L68">
        <v>91.733000000000004</v>
      </c>
      <c r="M68">
        <v>29050.776000000002</v>
      </c>
      <c r="N68">
        <v>0</v>
      </c>
      <c r="O68">
        <v>14.025</v>
      </c>
      <c r="P68">
        <v>14.407</v>
      </c>
      <c r="Q68">
        <v>238.34</v>
      </c>
      <c r="R68">
        <v>29022.343000000001</v>
      </c>
      <c r="S68">
        <v>28784.003000000001</v>
      </c>
    </row>
    <row r="69" spans="1:19" x14ac:dyDescent="0.3">
      <c r="A69">
        <v>2021</v>
      </c>
      <c r="B69">
        <v>1</v>
      </c>
      <c r="C69">
        <v>3</v>
      </c>
      <c r="D69">
        <v>20</v>
      </c>
      <c r="E69">
        <v>27762.031999999999</v>
      </c>
      <c r="F69">
        <v>692.10799999999995</v>
      </c>
      <c r="G69">
        <v>88.701999999999998</v>
      </c>
      <c r="H69">
        <v>-67.424000000000007</v>
      </c>
      <c r="I69">
        <v>232.16</v>
      </c>
      <c r="J69">
        <v>1.7270000000000001</v>
      </c>
      <c r="K69">
        <v>-19.556000000000001</v>
      </c>
      <c r="L69">
        <v>91.423000000000002</v>
      </c>
      <c r="M69">
        <v>28692.472000000002</v>
      </c>
      <c r="N69">
        <v>0</v>
      </c>
      <c r="O69">
        <v>13.617000000000001</v>
      </c>
      <c r="P69">
        <v>20.318000000000001</v>
      </c>
      <c r="Q69">
        <v>229.05</v>
      </c>
      <c r="R69">
        <v>28658.537</v>
      </c>
      <c r="S69">
        <v>28429.487000000001</v>
      </c>
    </row>
    <row r="70" spans="1:19" x14ac:dyDescent="0.3">
      <c r="A70">
        <v>2021</v>
      </c>
      <c r="B70">
        <v>1</v>
      </c>
      <c r="C70">
        <v>3</v>
      </c>
      <c r="D70">
        <v>21</v>
      </c>
      <c r="E70">
        <v>27140.314999999999</v>
      </c>
      <c r="F70">
        <v>715.13</v>
      </c>
      <c r="G70">
        <v>90.272999999999996</v>
      </c>
      <c r="H70">
        <v>-70.94</v>
      </c>
      <c r="I70">
        <v>324.928</v>
      </c>
      <c r="J70">
        <v>1.5820000000000001</v>
      </c>
      <c r="K70">
        <v>-17.870999999999999</v>
      </c>
      <c r="L70">
        <v>90.825999999999993</v>
      </c>
      <c r="M70">
        <v>28183.97</v>
      </c>
      <c r="N70">
        <v>0</v>
      </c>
      <c r="O70">
        <v>12.609</v>
      </c>
      <c r="P70">
        <v>16.736999999999998</v>
      </c>
      <c r="Q70">
        <v>219.51400000000001</v>
      </c>
      <c r="R70">
        <v>28154.625</v>
      </c>
      <c r="S70">
        <v>27935.111000000001</v>
      </c>
    </row>
    <row r="71" spans="1:19" x14ac:dyDescent="0.3">
      <c r="A71">
        <v>2021</v>
      </c>
      <c r="B71">
        <v>1</v>
      </c>
      <c r="C71">
        <v>3</v>
      </c>
      <c r="D71">
        <v>22</v>
      </c>
      <c r="E71">
        <v>25816.921999999999</v>
      </c>
      <c r="F71">
        <v>781.63900000000001</v>
      </c>
      <c r="G71">
        <v>90.185000000000002</v>
      </c>
      <c r="H71">
        <v>-69.722999999999999</v>
      </c>
      <c r="I71">
        <v>370.52199999999999</v>
      </c>
      <c r="J71">
        <v>1.948</v>
      </c>
      <c r="K71">
        <v>-5.4989999999999997</v>
      </c>
      <c r="L71">
        <v>89.736999999999995</v>
      </c>
      <c r="M71">
        <v>26985.544999999998</v>
      </c>
      <c r="N71">
        <v>0</v>
      </c>
      <c r="O71">
        <v>10.96</v>
      </c>
      <c r="P71">
        <v>4.9279999999999999</v>
      </c>
      <c r="Q71">
        <v>206.93700000000001</v>
      </c>
      <c r="R71">
        <v>26969.657999999999</v>
      </c>
      <c r="S71">
        <v>26762.720000000001</v>
      </c>
    </row>
    <row r="72" spans="1:19" x14ac:dyDescent="0.3">
      <c r="A72">
        <v>2021</v>
      </c>
      <c r="B72">
        <v>1</v>
      </c>
      <c r="C72">
        <v>3</v>
      </c>
      <c r="D72">
        <v>23</v>
      </c>
      <c r="E72">
        <v>23708.437000000002</v>
      </c>
      <c r="F72">
        <v>940.52200000000005</v>
      </c>
      <c r="G72">
        <v>88.227999999999994</v>
      </c>
      <c r="H72">
        <v>-64.397000000000006</v>
      </c>
      <c r="I72">
        <v>407.01100000000002</v>
      </c>
      <c r="J72">
        <v>1.7749999999999999</v>
      </c>
      <c r="K72">
        <v>-0.28799999999999998</v>
      </c>
      <c r="L72">
        <v>88.471999999999994</v>
      </c>
      <c r="M72">
        <v>25081.531999999999</v>
      </c>
      <c r="N72">
        <v>0</v>
      </c>
      <c r="O72">
        <v>8.6750000000000007</v>
      </c>
      <c r="P72">
        <v>-21.936</v>
      </c>
      <c r="Q72">
        <v>187.68899999999999</v>
      </c>
      <c r="R72">
        <v>25094.793000000001</v>
      </c>
      <c r="S72">
        <v>24907.103999999999</v>
      </c>
    </row>
    <row r="73" spans="1:19" x14ac:dyDescent="0.3">
      <c r="A73">
        <v>2021</v>
      </c>
      <c r="B73">
        <v>1</v>
      </c>
      <c r="C73">
        <v>3</v>
      </c>
      <c r="D73">
        <v>24</v>
      </c>
      <c r="E73">
        <v>21647.845000000001</v>
      </c>
      <c r="F73">
        <v>1108.5070000000001</v>
      </c>
      <c r="G73">
        <v>88.114000000000004</v>
      </c>
      <c r="H73">
        <v>-56.981000000000002</v>
      </c>
      <c r="I73">
        <v>499.92</v>
      </c>
      <c r="J73">
        <v>3.0449999999999999</v>
      </c>
      <c r="K73">
        <v>-0.34399999999999997</v>
      </c>
      <c r="L73">
        <v>87.28</v>
      </c>
      <c r="M73">
        <v>23289.273000000001</v>
      </c>
      <c r="N73">
        <v>0</v>
      </c>
      <c r="O73">
        <v>6.6449999999999996</v>
      </c>
      <c r="P73">
        <v>-14.595000000000001</v>
      </c>
      <c r="Q73">
        <v>167.108</v>
      </c>
      <c r="R73">
        <v>23297.223000000002</v>
      </c>
      <c r="S73">
        <v>23130.115000000002</v>
      </c>
    </row>
    <row r="74" spans="1:19" x14ac:dyDescent="0.3">
      <c r="A74">
        <v>2021</v>
      </c>
      <c r="B74">
        <v>1</v>
      </c>
      <c r="C74">
        <v>4</v>
      </c>
      <c r="D74">
        <v>1</v>
      </c>
      <c r="E74">
        <v>20137.742999999999</v>
      </c>
      <c r="F74">
        <v>1242.568</v>
      </c>
      <c r="G74">
        <v>76.825999999999993</v>
      </c>
      <c r="H74">
        <v>-56.116</v>
      </c>
      <c r="I74">
        <v>846.64099999999996</v>
      </c>
      <c r="J74">
        <v>5.0780000000000003</v>
      </c>
      <c r="K74">
        <v>-1.464</v>
      </c>
      <c r="L74">
        <v>86.466999999999999</v>
      </c>
      <c r="M74">
        <v>22260.917000000001</v>
      </c>
      <c r="N74">
        <v>0</v>
      </c>
      <c r="O74">
        <v>4.6639999999999997</v>
      </c>
      <c r="P74">
        <v>-28.087</v>
      </c>
      <c r="Q74">
        <v>149.785</v>
      </c>
      <c r="R74">
        <v>22284.341</v>
      </c>
      <c r="S74">
        <v>22134.556</v>
      </c>
    </row>
    <row r="75" spans="1:19" x14ac:dyDescent="0.3">
      <c r="A75">
        <v>2021</v>
      </c>
      <c r="B75">
        <v>1</v>
      </c>
      <c r="C75">
        <v>4</v>
      </c>
      <c r="D75">
        <v>2</v>
      </c>
      <c r="E75">
        <v>19277.317999999999</v>
      </c>
      <c r="F75">
        <v>1360.463</v>
      </c>
      <c r="G75">
        <v>78.326999999999998</v>
      </c>
      <c r="H75">
        <v>-53.427999999999997</v>
      </c>
      <c r="I75">
        <v>601.077</v>
      </c>
      <c r="J75">
        <v>4.9450000000000003</v>
      </c>
      <c r="K75">
        <v>-1.6870000000000001</v>
      </c>
      <c r="L75">
        <v>85.956000000000003</v>
      </c>
      <c r="M75">
        <v>21274.644</v>
      </c>
      <c r="N75">
        <v>0</v>
      </c>
      <c r="O75">
        <v>3.9289999999999998</v>
      </c>
      <c r="P75">
        <v>-25.183</v>
      </c>
      <c r="Q75">
        <v>139.11000000000001</v>
      </c>
      <c r="R75">
        <v>21295.897000000001</v>
      </c>
      <c r="S75">
        <v>21156.787</v>
      </c>
    </row>
    <row r="76" spans="1:19" x14ac:dyDescent="0.3">
      <c r="A76">
        <v>2021</v>
      </c>
      <c r="B76">
        <v>1</v>
      </c>
      <c r="C76">
        <v>4</v>
      </c>
      <c r="D76">
        <v>3</v>
      </c>
      <c r="E76">
        <v>18872.424999999999</v>
      </c>
      <c r="F76">
        <v>1381.3689999999999</v>
      </c>
      <c r="G76">
        <v>80.504000000000005</v>
      </c>
      <c r="H76">
        <v>-50.155999999999999</v>
      </c>
      <c r="I76">
        <v>360.00200000000001</v>
      </c>
      <c r="J76">
        <v>4.8719999999999999</v>
      </c>
      <c r="K76">
        <v>-1.48</v>
      </c>
      <c r="L76">
        <v>85.69</v>
      </c>
      <c r="M76">
        <v>20652.721000000001</v>
      </c>
      <c r="N76">
        <v>0</v>
      </c>
      <c r="O76">
        <v>3.677</v>
      </c>
      <c r="P76">
        <v>-19.596</v>
      </c>
      <c r="Q76">
        <v>135.61500000000001</v>
      </c>
      <c r="R76">
        <v>20668.64</v>
      </c>
      <c r="S76">
        <v>20533.025000000001</v>
      </c>
    </row>
    <row r="77" spans="1:19" x14ac:dyDescent="0.3">
      <c r="A77">
        <v>2021</v>
      </c>
      <c r="B77">
        <v>1</v>
      </c>
      <c r="C77">
        <v>4</v>
      </c>
      <c r="D77">
        <v>4</v>
      </c>
      <c r="E77">
        <v>18831.208999999999</v>
      </c>
      <c r="F77">
        <v>1341.8389999999999</v>
      </c>
      <c r="G77">
        <v>83.373999999999995</v>
      </c>
      <c r="H77">
        <v>-49.287999999999997</v>
      </c>
      <c r="I77">
        <v>204.78</v>
      </c>
      <c r="J77">
        <v>4.7190000000000003</v>
      </c>
      <c r="K77">
        <v>-1.123</v>
      </c>
      <c r="L77">
        <v>85.668999999999997</v>
      </c>
      <c r="M77">
        <v>20417.805</v>
      </c>
      <c r="N77">
        <v>0</v>
      </c>
      <c r="O77">
        <v>3.5739999999999998</v>
      </c>
      <c r="P77">
        <v>-14.792</v>
      </c>
      <c r="Q77">
        <v>135.98599999999999</v>
      </c>
      <c r="R77">
        <v>20429.023000000001</v>
      </c>
      <c r="S77">
        <v>20293.036</v>
      </c>
    </row>
    <row r="78" spans="1:19" x14ac:dyDescent="0.3">
      <c r="A78">
        <v>2021</v>
      </c>
      <c r="B78">
        <v>1</v>
      </c>
      <c r="C78">
        <v>4</v>
      </c>
      <c r="D78">
        <v>5</v>
      </c>
      <c r="E78">
        <v>19575.493999999999</v>
      </c>
      <c r="F78">
        <v>1243.54</v>
      </c>
      <c r="G78">
        <v>88.965000000000003</v>
      </c>
      <c r="H78">
        <v>-50.448</v>
      </c>
      <c r="I78">
        <v>102.96599999999999</v>
      </c>
      <c r="J78">
        <v>3.6520000000000001</v>
      </c>
      <c r="K78">
        <v>-0.54</v>
      </c>
      <c r="L78">
        <v>86.156999999999996</v>
      </c>
      <c r="M78">
        <v>20960.821</v>
      </c>
      <c r="N78">
        <v>0</v>
      </c>
      <c r="O78">
        <v>3.0920000000000001</v>
      </c>
      <c r="P78">
        <v>-9.5289999999999999</v>
      </c>
      <c r="Q78">
        <v>142.15600000000001</v>
      </c>
      <c r="R78">
        <v>20967.258000000002</v>
      </c>
      <c r="S78">
        <v>20825.101999999999</v>
      </c>
    </row>
    <row r="79" spans="1:19" x14ac:dyDescent="0.3">
      <c r="A79">
        <v>2021</v>
      </c>
      <c r="B79">
        <v>1</v>
      </c>
      <c r="C79">
        <v>4</v>
      </c>
      <c r="D79">
        <v>6</v>
      </c>
      <c r="E79">
        <v>21500.027999999998</v>
      </c>
      <c r="F79">
        <v>1071.731</v>
      </c>
      <c r="G79">
        <v>96.013000000000005</v>
      </c>
      <c r="H79">
        <v>-57.085999999999999</v>
      </c>
      <c r="I79">
        <v>72.459999999999994</v>
      </c>
      <c r="J79">
        <v>2.3290000000000002</v>
      </c>
      <c r="K79">
        <v>-0.24</v>
      </c>
      <c r="L79">
        <v>87.200999999999993</v>
      </c>
      <c r="M79">
        <v>22676.423999999999</v>
      </c>
      <c r="N79">
        <v>0</v>
      </c>
      <c r="O79">
        <v>3.238</v>
      </c>
      <c r="P79">
        <v>-5.7460000000000004</v>
      </c>
      <c r="Q79">
        <v>160.001</v>
      </c>
      <c r="R79">
        <v>22678.931</v>
      </c>
      <c r="S79">
        <v>22518.93</v>
      </c>
    </row>
    <row r="80" spans="1:19" x14ac:dyDescent="0.3">
      <c r="A80">
        <v>2021</v>
      </c>
      <c r="B80">
        <v>1</v>
      </c>
      <c r="C80">
        <v>4</v>
      </c>
      <c r="D80">
        <v>7</v>
      </c>
      <c r="E80">
        <v>24599.736000000001</v>
      </c>
      <c r="F80">
        <v>887.97199999999998</v>
      </c>
      <c r="G80">
        <v>103.193</v>
      </c>
      <c r="H80">
        <v>-60.106000000000002</v>
      </c>
      <c r="I80">
        <v>128.994</v>
      </c>
      <c r="J80">
        <v>2.839</v>
      </c>
      <c r="K80">
        <v>2.0190000000000001</v>
      </c>
      <c r="L80">
        <v>89.012</v>
      </c>
      <c r="M80">
        <v>25650.466</v>
      </c>
      <c r="N80">
        <v>0.38800000000000001</v>
      </c>
      <c r="O80">
        <v>4.3109999999999999</v>
      </c>
      <c r="P80">
        <v>-2.9020000000000001</v>
      </c>
      <c r="Q80">
        <v>190.86199999999999</v>
      </c>
      <c r="R80">
        <v>25648.669000000002</v>
      </c>
      <c r="S80">
        <v>25457.807000000001</v>
      </c>
    </row>
    <row r="81" spans="1:19" x14ac:dyDescent="0.3">
      <c r="A81">
        <v>2021</v>
      </c>
      <c r="B81">
        <v>1</v>
      </c>
      <c r="C81">
        <v>4</v>
      </c>
      <c r="D81">
        <v>8</v>
      </c>
      <c r="E81">
        <v>26436.248</v>
      </c>
      <c r="F81">
        <v>850.19500000000005</v>
      </c>
      <c r="G81">
        <v>105.589</v>
      </c>
      <c r="H81">
        <v>-58.259</v>
      </c>
      <c r="I81">
        <v>267.89</v>
      </c>
      <c r="J81">
        <v>3.702</v>
      </c>
      <c r="K81">
        <v>0.53200000000000003</v>
      </c>
      <c r="L81">
        <v>90.25</v>
      </c>
      <c r="M81">
        <v>27590.558000000001</v>
      </c>
      <c r="N81">
        <v>370.60700000000003</v>
      </c>
      <c r="O81">
        <v>1.101</v>
      </c>
      <c r="P81">
        <v>-0.61</v>
      </c>
      <c r="Q81">
        <v>215.239</v>
      </c>
      <c r="R81">
        <v>27219.46</v>
      </c>
      <c r="S81">
        <v>27004.221000000001</v>
      </c>
    </row>
    <row r="82" spans="1:19" x14ac:dyDescent="0.3">
      <c r="A82">
        <v>2021</v>
      </c>
      <c r="B82">
        <v>1</v>
      </c>
      <c r="C82">
        <v>4</v>
      </c>
      <c r="D82">
        <v>9</v>
      </c>
      <c r="E82">
        <v>27197.345000000001</v>
      </c>
      <c r="F82">
        <v>811.52</v>
      </c>
      <c r="G82">
        <v>99.191000000000003</v>
      </c>
      <c r="H82">
        <v>-45.863</v>
      </c>
      <c r="I82">
        <v>494.47699999999998</v>
      </c>
      <c r="J82">
        <v>4.97</v>
      </c>
      <c r="K82">
        <v>-0.65100000000000002</v>
      </c>
      <c r="L82">
        <v>90.924000000000007</v>
      </c>
      <c r="M82">
        <v>28552.723000000002</v>
      </c>
      <c r="N82">
        <v>2323.1239999999998</v>
      </c>
      <c r="O82">
        <v>-17.599</v>
      </c>
      <c r="P82">
        <v>1.891</v>
      </c>
      <c r="Q82">
        <v>233.696</v>
      </c>
      <c r="R82">
        <v>26245.308000000001</v>
      </c>
      <c r="S82">
        <v>26011.611000000001</v>
      </c>
    </row>
    <row r="83" spans="1:19" x14ac:dyDescent="0.3">
      <c r="A83">
        <v>2021</v>
      </c>
      <c r="B83">
        <v>1</v>
      </c>
      <c r="C83">
        <v>4</v>
      </c>
      <c r="D83">
        <v>10</v>
      </c>
      <c r="E83">
        <v>27724.227999999999</v>
      </c>
      <c r="F83">
        <v>806.68399999999997</v>
      </c>
      <c r="G83">
        <v>93.484999999999999</v>
      </c>
      <c r="H83">
        <v>-40.241</v>
      </c>
      <c r="I83">
        <v>610.01099999999997</v>
      </c>
      <c r="J83">
        <v>5.5149999999999997</v>
      </c>
      <c r="K83">
        <v>-2.5840000000000001</v>
      </c>
      <c r="L83">
        <v>91.442999999999998</v>
      </c>
      <c r="M83">
        <v>29195.056</v>
      </c>
      <c r="N83">
        <v>4191.7290000000003</v>
      </c>
      <c r="O83">
        <v>-28.401</v>
      </c>
      <c r="P83">
        <v>3.25</v>
      </c>
      <c r="Q83">
        <v>246.816</v>
      </c>
      <c r="R83">
        <v>25028.477999999999</v>
      </c>
      <c r="S83">
        <v>24781.662</v>
      </c>
    </row>
    <row r="84" spans="1:19" x14ac:dyDescent="0.3">
      <c r="A84">
        <v>2021</v>
      </c>
      <c r="B84">
        <v>1</v>
      </c>
      <c r="C84">
        <v>4</v>
      </c>
      <c r="D84">
        <v>11</v>
      </c>
      <c r="E84">
        <v>27945.257000000001</v>
      </c>
      <c r="F84">
        <v>809.27200000000005</v>
      </c>
      <c r="G84">
        <v>90.588999999999999</v>
      </c>
      <c r="H84">
        <v>-39.152000000000001</v>
      </c>
      <c r="I84">
        <v>576.36599999999999</v>
      </c>
      <c r="J84">
        <v>5.82</v>
      </c>
      <c r="K84">
        <v>0.60099999999999998</v>
      </c>
      <c r="L84">
        <v>91.638000000000005</v>
      </c>
      <c r="M84">
        <v>29389.800999999999</v>
      </c>
      <c r="N84">
        <v>5350.6949999999997</v>
      </c>
      <c r="O84">
        <v>-32.533999999999999</v>
      </c>
      <c r="P84">
        <v>2.1120000000000001</v>
      </c>
      <c r="Q84">
        <v>258.38200000000001</v>
      </c>
      <c r="R84">
        <v>24069.527999999998</v>
      </c>
      <c r="S84">
        <v>23811.146000000001</v>
      </c>
    </row>
    <row r="85" spans="1:19" x14ac:dyDescent="0.3">
      <c r="A85">
        <v>2021</v>
      </c>
      <c r="B85">
        <v>1</v>
      </c>
      <c r="C85">
        <v>4</v>
      </c>
      <c r="D85">
        <v>12</v>
      </c>
      <c r="E85">
        <v>27841.547999999999</v>
      </c>
      <c r="F85">
        <v>803.38099999999997</v>
      </c>
      <c r="G85">
        <v>85.278999999999996</v>
      </c>
      <c r="H85">
        <v>-35.036000000000001</v>
      </c>
      <c r="I85">
        <v>490.58300000000003</v>
      </c>
      <c r="J85">
        <v>5.9569999999999999</v>
      </c>
      <c r="K85">
        <v>2.262</v>
      </c>
      <c r="L85">
        <v>91.522000000000006</v>
      </c>
      <c r="M85">
        <v>29200.217000000001</v>
      </c>
      <c r="N85">
        <v>5999.6009999999997</v>
      </c>
      <c r="O85">
        <v>-26.207000000000001</v>
      </c>
      <c r="P85">
        <v>1.88</v>
      </c>
      <c r="Q85">
        <v>266.65300000000002</v>
      </c>
      <c r="R85">
        <v>23224.942999999999</v>
      </c>
      <c r="S85">
        <v>22958.29</v>
      </c>
    </row>
    <row r="86" spans="1:19" x14ac:dyDescent="0.3">
      <c r="A86">
        <v>2021</v>
      </c>
      <c r="B86">
        <v>1</v>
      </c>
      <c r="C86">
        <v>4</v>
      </c>
      <c r="D86">
        <v>13</v>
      </c>
      <c r="E86">
        <v>27547.146000000001</v>
      </c>
      <c r="F86">
        <v>804.76300000000003</v>
      </c>
      <c r="G86">
        <v>82.504999999999995</v>
      </c>
      <c r="H86">
        <v>-33.223999999999997</v>
      </c>
      <c r="I86">
        <v>453.64400000000001</v>
      </c>
      <c r="J86">
        <v>5.9269999999999996</v>
      </c>
      <c r="K86">
        <v>1.26</v>
      </c>
      <c r="L86">
        <v>91.212000000000003</v>
      </c>
      <c r="M86">
        <v>28870.728999999999</v>
      </c>
      <c r="N86">
        <v>6143.3249999999998</v>
      </c>
      <c r="O86">
        <v>-5.22</v>
      </c>
      <c r="P86">
        <v>1.9690000000000001</v>
      </c>
      <c r="Q86">
        <v>273.32900000000001</v>
      </c>
      <c r="R86">
        <v>22730.655999999999</v>
      </c>
      <c r="S86">
        <v>22457.327000000001</v>
      </c>
    </row>
    <row r="87" spans="1:19" x14ac:dyDescent="0.3">
      <c r="A87">
        <v>2021</v>
      </c>
      <c r="B87">
        <v>1</v>
      </c>
      <c r="C87">
        <v>4</v>
      </c>
      <c r="D87">
        <v>14</v>
      </c>
      <c r="E87">
        <v>27271.883000000002</v>
      </c>
      <c r="F87">
        <v>825.92100000000005</v>
      </c>
      <c r="G87">
        <v>80.582999999999998</v>
      </c>
      <c r="H87">
        <v>-24.983000000000001</v>
      </c>
      <c r="I87">
        <v>429.274</v>
      </c>
      <c r="J87">
        <v>5.819</v>
      </c>
      <c r="K87">
        <v>1.095</v>
      </c>
      <c r="L87">
        <v>90.942999999999998</v>
      </c>
      <c r="M87">
        <v>28599.952000000001</v>
      </c>
      <c r="N87">
        <v>5681.9470000000001</v>
      </c>
      <c r="O87">
        <v>-3.6150000000000002</v>
      </c>
      <c r="P87">
        <v>1.9159999999999999</v>
      </c>
      <c r="Q87">
        <v>276.44900000000001</v>
      </c>
      <c r="R87">
        <v>22919.704000000002</v>
      </c>
      <c r="S87">
        <v>22643.255000000001</v>
      </c>
    </row>
    <row r="88" spans="1:19" x14ac:dyDescent="0.3">
      <c r="A88">
        <v>2021</v>
      </c>
      <c r="B88">
        <v>1</v>
      </c>
      <c r="C88">
        <v>4</v>
      </c>
      <c r="D88">
        <v>15</v>
      </c>
      <c r="E88">
        <v>26829.444</v>
      </c>
      <c r="F88">
        <v>837.73</v>
      </c>
      <c r="G88">
        <v>80.959999999999994</v>
      </c>
      <c r="H88">
        <v>-19.439</v>
      </c>
      <c r="I88">
        <v>368.52499999999998</v>
      </c>
      <c r="J88">
        <v>5.3470000000000004</v>
      </c>
      <c r="K88">
        <v>1.06</v>
      </c>
      <c r="L88">
        <v>90.522999999999996</v>
      </c>
      <c r="M88">
        <v>28113.19</v>
      </c>
      <c r="N88">
        <v>4525.2330000000002</v>
      </c>
      <c r="O88">
        <v>-0.69199999999999995</v>
      </c>
      <c r="P88">
        <v>2.274</v>
      </c>
      <c r="Q88">
        <v>272.74400000000003</v>
      </c>
      <c r="R88">
        <v>23586.375</v>
      </c>
      <c r="S88">
        <v>23313.631000000001</v>
      </c>
    </row>
    <row r="89" spans="1:19" x14ac:dyDescent="0.3">
      <c r="A89">
        <v>2021</v>
      </c>
      <c r="B89">
        <v>1</v>
      </c>
      <c r="C89">
        <v>4</v>
      </c>
      <c r="D89">
        <v>16</v>
      </c>
      <c r="E89">
        <v>26532.605</v>
      </c>
      <c r="F89">
        <v>755.69399999999996</v>
      </c>
      <c r="G89">
        <v>81.855999999999995</v>
      </c>
      <c r="H89">
        <v>-19.8</v>
      </c>
      <c r="I89">
        <v>339.13400000000001</v>
      </c>
      <c r="J89">
        <v>5.5759999999999996</v>
      </c>
      <c r="K89">
        <v>-4.3410000000000002</v>
      </c>
      <c r="L89">
        <v>90.289000000000001</v>
      </c>
      <c r="M89">
        <v>27699.157999999999</v>
      </c>
      <c r="N89">
        <v>2639.6010000000001</v>
      </c>
      <c r="O89">
        <v>-0.57299999999999995</v>
      </c>
      <c r="P89">
        <v>1.3979999999999999</v>
      </c>
      <c r="Q89">
        <v>262.03500000000003</v>
      </c>
      <c r="R89">
        <v>25058.732</v>
      </c>
      <c r="S89">
        <v>24796.696</v>
      </c>
    </row>
    <row r="90" spans="1:19" x14ac:dyDescent="0.3">
      <c r="A90">
        <v>2021</v>
      </c>
      <c r="B90">
        <v>1</v>
      </c>
      <c r="C90">
        <v>4</v>
      </c>
      <c r="D90">
        <v>17</v>
      </c>
      <c r="E90">
        <v>26849.545999999998</v>
      </c>
      <c r="F90">
        <v>616.34900000000005</v>
      </c>
      <c r="G90">
        <v>84.533000000000001</v>
      </c>
      <c r="H90">
        <v>-32.435000000000002</v>
      </c>
      <c r="I90">
        <v>233.93700000000001</v>
      </c>
      <c r="J90">
        <v>4.3869999999999996</v>
      </c>
      <c r="K90">
        <v>-15.337</v>
      </c>
      <c r="L90">
        <v>90.563999999999993</v>
      </c>
      <c r="M90">
        <v>27747.012999999999</v>
      </c>
      <c r="N90">
        <v>348.27499999999998</v>
      </c>
      <c r="O90">
        <v>3.9</v>
      </c>
      <c r="P90">
        <v>2.1819999999999999</v>
      </c>
      <c r="Q90">
        <v>254.93</v>
      </c>
      <c r="R90">
        <v>27392.654999999999</v>
      </c>
      <c r="S90">
        <v>27137.724999999999</v>
      </c>
    </row>
    <row r="91" spans="1:19" x14ac:dyDescent="0.3">
      <c r="A91">
        <v>2021</v>
      </c>
      <c r="B91">
        <v>1</v>
      </c>
      <c r="C91">
        <v>4</v>
      </c>
      <c r="D91">
        <v>18</v>
      </c>
      <c r="E91">
        <v>29398.741999999998</v>
      </c>
      <c r="F91">
        <v>586.85500000000002</v>
      </c>
      <c r="G91">
        <v>91.37</v>
      </c>
      <c r="H91">
        <v>-60.44</v>
      </c>
      <c r="I91">
        <v>255.80699999999999</v>
      </c>
      <c r="J91">
        <v>4.91</v>
      </c>
      <c r="K91">
        <v>-17.713999999999999</v>
      </c>
      <c r="L91">
        <v>92.62</v>
      </c>
      <c r="M91">
        <v>30260.780999999999</v>
      </c>
      <c r="N91">
        <v>0</v>
      </c>
      <c r="O91">
        <v>11.872</v>
      </c>
      <c r="P91">
        <v>10.180999999999999</v>
      </c>
      <c r="Q91">
        <v>259.53300000000002</v>
      </c>
      <c r="R91">
        <v>30238.727999999999</v>
      </c>
      <c r="S91">
        <v>29979.195</v>
      </c>
    </row>
    <row r="92" spans="1:19" x14ac:dyDescent="0.3">
      <c r="A92">
        <v>2021</v>
      </c>
      <c r="B92">
        <v>1</v>
      </c>
      <c r="C92">
        <v>4</v>
      </c>
      <c r="D92">
        <v>19</v>
      </c>
      <c r="E92">
        <v>30161.72</v>
      </c>
      <c r="F92">
        <v>604.13</v>
      </c>
      <c r="G92">
        <v>92.010999999999996</v>
      </c>
      <c r="H92">
        <v>-69.180000000000007</v>
      </c>
      <c r="I92">
        <v>326.37799999999999</v>
      </c>
      <c r="J92">
        <v>4.7430000000000003</v>
      </c>
      <c r="K92">
        <v>-20.425000000000001</v>
      </c>
      <c r="L92">
        <v>93.007000000000005</v>
      </c>
      <c r="M92">
        <v>31100.373</v>
      </c>
      <c r="N92">
        <v>0</v>
      </c>
      <c r="O92">
        <v>14.025</v>
      </c>
      <c r="P92">
        <v>14.407</v>
      </c>
      <c r="Q92">
        <v>255.01300000000001</v>
      </c>
      <c r="R92">
        <v>31071.94</v>
      </c>
      <c r="S92">
        <v>30816.928</v>
      </c>
    </row>
    <row r="93" spans="1:19" x14ac:dyDescent="0.3">
      <c r="A93">
        <v>2021</v>
      </c>
      <c r="B93">
        <v>1</v>
      </c>
      <c r="C93">
        <v>4</v>
      </c>
      <c r="D93">
        <v>20</v>
      </c>
      <c r="E93">
        <v>29656.457999999999</v>
      </c>
      <c r="F93">
        <v>616.94799999999998</v>
      </c>
      <c r="G93">
        <v>91.563000000000002</v>
      </c>
      <c r="H93">
        <v>-85.28</v>
      </c>
      <c r="I93">
        <v>361.14600000000002</v>
      </c>
      <c r="J93">
        <v>4.4640000000000004</v>
      </c>
      <c r="K93">
        <v>-20.872</v>
      </c>
      <c r="L93">
        <v>92.792000000000002</v>
      </c>
      <c r="M93">
        <v>30625.654999999999</v>
      </c>
      <c r="N93">
        <v>0</v>
      </c>
      <c r="O93">
        <v>13.617000000000001</v>
      </c>
      <c r="P93">
        <v>20.318000000000001</v>
      </c>
      <c r="Q93">
        <v>242.512</v>
      </c>
      <c r="R93">
        <v>30591.72</v>
      </c>
      <c r="S93">
        <v>30349.207999999999</v>
      </c>
    </row>
    <row r="94" spans="1:19" x14ac:dyDescent="0.3">
      <c r="A94">
        <v>2021</v>
      </c>
      <c r="B94">
        <v>1</v>
      </c>
      <c r="C94">
        <v>4</v>
      </c>
      <c r="D94">
        <v>21</v>
      </c>
      <c r="E94">
        <v>28741.048999999999</v>
      </c>
      <c r="F94">
        <v>645.98500000000001</v>
      </c>
      <c r="G94">
        <v>90.685000000000002</v>
      </c>
      <c r="H94">
        <v>-90.49</v>
      </c>
      <c r="I94">
        <v>404.81200000000001</v>
      </c>
      <c r="J94">
        <v>4.1230000000000002</v>
      </c>
      <c r="K94">
        <v>-19.065999999999999</v>
      </c>
      <c r="L94">
        <v>92.265000000000001</v>
      </c>
      <c r="M94">
        <v>29778.678</v>
      </c>
      <c r="N94">
        <v>0</v>
      </c>
      <c r="O94">
        <v>12.609</v>
      </c>
      <c r="P94">
        <v>16.736999999999998</v>
      </c>
      <c r="Q94">
        <v>230.11199999999999</v>
      </c>
      <c r="R94">
        <v>29749.331999999999</v>
      </c>
      <c r="S94">
        <v>29519.22</v>
      </c>
    </row>
    <row r="95" spans="1:19" x14ac:dyDescent="0.3">
      <c r="A95">
        <v>2021</v>
      </c>
      <c r="B95">
        <v>1</v>
      </c>
      <c r="C95">
        <v>4</v>
      </c>
      <c r="D95">
        <v>22</v>
      </c>
      <c r="E95">
        <v>26992.876</v>
      </c>
      <c r="F95">
        <v>726.13</v>
      </c>
      <c r="G95">
        <v>88.64</v>
      </c>
      <c r="H95">
        <v>-83.587999999999994</v>
      </c>
      <c r="I95">
        <v>517.60900000000004</v>
      </c>
      <c r="J95">
        <v>5.181</v>
      </c>
      <c r="K95">
        <v>-5.883</v>
      </c>
      <c r="L95">
        <v>90.733000000000004</v>
      </c>
      <c r="M95">
        <v>28243.057000000001</v>
      </c>
      <c r="N95">
        <v>0</v>
      </c>
      <c r="O95">
        <v>10.96</v>
      </c>
      <c r="P95">
        <v>4.9279999999999999</v>
      </c>
      <c r="Q95">
        <v>214.45400000000001</v>
      </c>
      <c r="R95">
        <v>28227.17</v>
      </c>
      <c r="S95">
        <v>28012.716</v>
      </c>
    </row>
    <row r="96" spans="1:19" x14ac:dyDescent="0.3">
      <c r="A96">
        <v>2021</v>
      </c>
      <c r="B96">
        <v>1</v>
      </c>
      <c r="C96">
        <v>4</v>
      </c>
      <c r="D96">
        <v>23</v>
      </c>
      <c r="E96">
        <v>24455.403999999999</v>
      </c>
      <c r="F96">
        <v>893.68</v>
      </c>
      <c r="G96">
        <v>84.347999999999999</v>
      </c>
      <c r="H96">
        <v>-75.960999999999999</v>
      </c>
      <c r="I96">
        <v>577.44799999999998</v>
      </c>
      <c r="J96">
        <v>4.8490000000000002</v>
      </c>
      <c r="K96">
        <v>-0.31</v>
      </c>
      <c r="L96">
        <v>88.930999999999997</v>
      </c>
      <c r="M96">
        <v>25944.04</v>
      </c>
      <c r="N96">
        <v>0</v>
      </c>
      <c r="O96">
        <v>8.6750000000000007</v>
      </c>
      <c r="P96">
        <v>-21.936</v>
      </c>
      <c r="Q96">
        <v>191.90700000000001</v>
      </c>
      <c r="R96">
        <v>25957.300999999999</v>
      </c>
      <c r="S96">
        <v>25765.394</v>
      </c>
    </row>
    <row r="97" spans="1:19" x14ac:dyDescent="0.3">
      <c r="A97">
        <v>2021</v>
      </c>
      <c r="B97">
        <v>1</v>
      </c>
      <c r="C97">
        <v>4</v>
      </c>
      <c r="D97">
        <v>24</v>
      </c>
      <c r="E97">
        <v>22016.927</v>
      </c>
      <c r="F97">
        <v>1041.9380000000001</v>
      </c>
      <c r="G97">
        <v>82.058000000000007</v>
      </c>
      <c r="H97">
        <v>-65.602000000000004</v>
      </c>
      <c r="I97">
        <v>962.154</v>
      </c>
      <c r="J97">
        <v>5.25</v>
      </c>
      <c r="K97">
        <v>-0.34899999999999998</v>
      </c>
      <c r="L97">
        <v>87.492000000000004</v>
      </c>
      <c r="M97">
        <v>24047.81</v>
      </c>
      <c r="N97">
        <v>0</v>
      </c>
      <c r="O97">
        <v>6.6449999999999996</v>
      </c>
      <c r="P97">
        <v>-14.595000000000001</v>
      </c>
      <c r="Q97">
        <v>168.363</v>
      </c>
      <c r="R97">
        <v>24055.759999999998</v>
      </c>
      <c r="S97">
        <v>23887.397000000001</v>
      </c>
    </row>
    <row r="98" spans="1:19" x14ac:dyDescent="0.3">
      <c r="A98">
        <v>2021</v>
      </c>
      <c r="B98">
        <v>1</v>
      </c>
      <c r="C98">
        <v>5</v>
      </c>
      <c r="D98">
        <v>1</v>
      </c>
      <c r="E98">
        <v>20535.571</v>
      </c>
      <c r="F98">
        <v>1242.568</v>
      </c>
      <c r="G98">
        <v>80.731999999999999</v>
      </c>
      <c r="H98">
        <v>-57.308</v>
      </c>
      <c r="I98">
        <v>846.64099999999996</v>
      </c>
      <c r="J98">
        <v>5.0780000000000003</v>
      </c>
      <c r="K98">
        <v>-1.7609999999999999</v>
      </c>
      <c r="L98">
        <v>86.692999999999998</v>
      </c>
      <c r="M98">
        <v>22657.482</v>
      </c>
      <c r="N98">
        <v>0</v>
      </c>
      <c r="O98">
        <v>4.6639999999999997</v>
      </c>
      <c r="P98">
        <v>-28.087</v>
      </c>
      <c r="Q98">
        <v>151.40899999999999</v>
      </c>
      <c r="R98">
        <v>22680.905999999999</v>
      </c>
      <c r="S98">
        <v>22529.496999999999</v>
      </c>
    </row>
    <row r="99" spans="1:19" x14ac:dyDescent="0.3">
      <c r="A99">
        <v>2021</v>
      </c>
      <c r="B99">
        <v>1</v>
      </c>
      <c r="C99">
        <v>5</v>
      </c>
      <c r="D99">
        <v>2</v>
      </c>
      <c r="E99">
        <v>19707.665000000001</v>
      </c>
      <c r="F99">
        <v>1360.463</v>
      </c>
      <c r="G99">
        <v>81.417000000000002</v>
      </c>
      <c r="H99">
        <v>-54.74</v>
      </c>
      <c r="I99">
        <v>601.077</v>
      </c>
      <c r="J99">
        <v>4.9450000000000003</v>
      </c>
      <c r="K99">
        <v>-2.2160000000000002</v>
      </c>
      <c r="L99">
        <v>86.221999999999994</v>
      </c>
      <c r="M99">
        <v>21703.416000000001</v>
      </c>
      <c r="N99">
        <v>0</v>
      </c>
      <c r="O99">
        <v>3.9289999999999998</v>
      </c>
      <c r="P99">
        <v>-25.183</v>
      </c>
      <c r="Q99">
        <v>142.66499999999999</v>
      </c>
      <c r="R99">
        <v>21724.669000000002</v>
      </c>
      <c r="S99">
        <v>21582.004000000001</v>
      </c>
    </row>
    <row r="100" spans="1:19" x14ac:dyDescent="0.3">
      <c r="A100">
        <v>2021</v>
      </c>
      <c r="B100">
        <v>1</v>
      </c>
      <c r="C100">
        <v>5</v>
      </c>
      <c r="D100">
        <v>3</v>
      </c>
      <c r="E100">
        <v>19263.233</v>
      </c>
      <c r="F100">
        <v>1381.3689999999999</v>
      </c>
      <c r="G100">
        <v>82.373000000000005</v>
      </c>
      <c r="H100">
        <v>-51.371000000000002</v>
      </c>
      <c r="I100">
        <v>360.00200000000001</v>
      </c>
      <c r="J100">
        <v>4.8719999999999999</v>
      </c>
      <c r="K100">
        <v>-2.2559999999999998</v>
      </c>
      <c r="L100">
        <v>85.938000000000002</v>
      </c>
      <c r="M100">
        <v>21041.786</v>
      </c>
      <c r="N100">
        <v>0</v>
      </c>
      <c r="O100">
        <v>3.677</v>
      </c>
      <c r="P100">
        <v>-19.596</v>
      </c>
      <c r="Q100">
        <v>139.18799999999999</v>
      </c>
      <c r="R100">
        <v>21057.705000000002</v>
      </c>
      <c r="S100">
        <v>20918.517</v>
      </c>
    </row>
    <row r="101" spans="1:19" x14ac:dyDescent="0.3">
      <c r="A101">
        <v>2021</v>
      </c>
      <c r="B101">
        <v>1</v>
      </c>
      <c r="C101">
        <v>5</v>
      </c>
      <c r="D101">
        <v>4</v>
      </c>
      <c r="E101">
        <v>19329.912</v>
      </c>
      <c r="F101">
        <v>1341.8389999999999</v>
      </c>
      <c r="G101">
        <v>84.41</v>
      </c>
      <c r="H101">
        <v>-50.706000000000003</v>
      </c>
      <c r="I101">
        <v>204.78</v>
      </c>
      <c r="J101">
        <v>4.7190000000000003</v>
      </c>
      <c r="K101">
        <v>-1.804</v>
      </c>
      <c r="L101">
        <v>85.98</v>
      </c>
      <c r="M101">
        <v>20914.72</v>
      </c>
      <c r="N101">
        <v>0</v>
      </c>
      <c r="O101">
        <v>3.5739999999999998</v>
      </c>
      <c r="P101">
        <v>-14.792</v>
      </c>
      <c r="Q101">
        <v>139.09700000000001</v>
      </c>
      <c r="R101">
        <v>20925.937999999998</v>
      </c>
      <c r="S101">
        <v>20786.841</v>
      </c>
    </row>
    <row r="102" spans="1:19" x14ac:dyDescent="0.3">
      <c r="A102">
        <v>2021</v>
      </c>
      <c r="B102">
        <v>1</v>
      </c>
      <c r="C102">
        <v>5</v>
      </c>
      <c r="D102">
        <v>5</v>
      </c>
      <c r="E102">
        <v>20139.118999999999</v>
      </c>
      <c r="F102">
        <v>1243.54</v>
      </c>
      <c r="G102">
        <v>88.816000000000003</v>
      </c>
      <c r="H102">
        <v>-52.018999999999998</v>
      </c>
      <c r="I102">
        <v>102.96599999999999</v>
      </c>
      <c r="J102">
        <v>3.6520000000000001</v>
      </c>
      <c r="K102">
        <v>-0.80800000000000005</v>
      </c>
      <c r="L102">
        <v>86.468999999999994</v>
      </c>
      <c r="M102">
        <v>21522.919000000002</v>
      </c>
      <c r="N102">
        <v>0</v>
      </c>
      <c r="O102">
        <v>3.0920000000000001</v>
      </c>
      <c r="P102">
        <v>-9.5289999999999999</v>
      </c>
      <c r="Q102">
        <v>144.262</v>
      </c>
      <c r="R102">
        <v>21529.356</v>
      </c>
      <c r="S102">
        <v>21385.094000000001</v>
      </c>
    </row>
    <row r="103" spans="1:19" x14ac:dyDescent="0.3">
      <c r="A103">
        <v>2021</v>
      </c>
      <c r="B103">
        <v>1</v>
      </c>
      <c r="C103">
        <v>5</v>
      </c>
      <c r="D103">
        <v>6</v>
      </c>
      <c r="E103">
        <v>21890.59</v>
      </c>
      <c r="F103">
        <v>1071.731</v>
      </c>
      <c r="G103">
        <v>94.766999999999996</v>
      </c>
      <c r="H103">
        <v>-58.17</v>
      </c>
      <c r="I103">
        <v>72.459999999999994</v>
      </c>
      <c r="J103">
        <v>2.3290000000000002</v>
      </c>
      <c r="K103">
        <v>-8.2000000000000003E-2</v>
      </c>
      <c r="L103">
        <v>87.415000000000006</v>
      </c>
      <c r="M103">
        <v>23066.274000000001</v>
      </c>
      <c r="N103">
        <v>0</v>
      </c>
      <c r="O103">
        <v>3.238</v>
      </c>
      <c r="P103">
        <v>-5.7460000000000004</v>
      </c>
      <c r="Q103">
        <v>158.185</v>
      </c>
      <c r="R103">
        <v>23068.781999999999</v>
      </c>
      <c r="S103">
        <v>22910.597000000002</v>
      </c>
    </row>
    <row r="104" spans="1:19" x14ac:dyDescent="0.3">
      <c r="A104">
        <v>2021</v>
      </c>
      <c r="B104">
        <v>1</v>
      </c>
      <c r="C104">
        <v>5</v>
      </c>
      <c r="D104">
        <v>7</v>
      </c>
      <c r="E104">
        <v>25207.964</v>
      </c>
      <c r="F104">
        <v>887.97199999999998</v>
      </c>
      <c r="G104">
        <v>101.113</v>
      </c>
      <c r="H104">
        <v>-61.561999999999998</v>
      </c>
      <c r="I104">
        <v>128.994</v>
      </c>
      <c r="J104">
        <v>2.839</v>
      </c>
      <c r="K104">
        <v>2.5299999999999998</v>
      </c>
      <c r="L104">
        <v>89.355999999999995</v>
      </c>
      <c r="M104">
        <v>26258.093000000001</v>
      </c>
      <c r="N104">
        <v>0.38800000000000001</v>
      </c>
      <c r="O104">
        <v>4.3109999999999999</v>
      </c>
      <c r="P104">
        <v>-2.9020000000000001</v>
      </c>
      <c r="Q104">
        <v>181.44900000000001</v>
      </c>
      <c r="R104">
        <v>26256.295999999998</v>
      </c>
      <c r="S104">
        <v>26074.847000000002</v>
      </c>
    </row>
    <row r="105" spans="1:19" x14ac:dyDescent="0.3">
      <c r="A105">
        <v>2021</v>
      </c>
      <c r="B105">
        <v>1</v>
      </c>
      <c r="C105">
        <v>5</v>
      </c>
      <c r="D105">
        <v>8</v>
      </c>
      <c r="E105">
        <v>27011.011999999999</v>
      </c>
      <c r="F105">
        <v>850.19500000000005</v>
      </c>
      <c r="G105">
        <v>102.842</v>
      </c>
      <c r="H105">
        <v>-59.386000000000003</v>
      </c>
      <c r="I105">
        <v>267.89</v>
      </c>
      <c r="J105">
        <v>3.702</v>
      </c>
      <c r="K105">
        <v>0.66300000000000003</v>
      </c>
      <c r="L105">
        <v>90.817999999999998</v>
      </c>
      <c r="M105">
        <v>28164.896000000001</v>
      </c>
      <c r="N105">
        <v>370.60700000000003</v>
      </c>
      <c r="O105">
        <v>1.101</v>
      </c>
      <c r="P105">
        <v>-0.61</v>
      </c>
      <c r="Q105">
        <v>197.91300000000001</v>
      </c>
      <c r="R105">
        <v>27793.797999999999</v>
      </c>
      <c r="S105">
        <v>27595.883999999998</v>
      </c>
    </row>
    <row r="106" spans="1:19" x14ac:dyDescent="0.3">
      <c r="A106">
        <v>2021</v>
      </c>
      <c r="B106">
        <v>1</v>
      </c>
      <c r="C106">
        <v>5</v>
      </c>
      <c r="D106">
        <v>9</v>
      </c>
      <c r="E106">
        <v>27492.146000000001</v>
      </c>
      <c r="F106">
        <v>811.52</v>
      </c>
      <c r="G106">
        <v>98.944999999999993</v>
      </c>
      <c r="H106">
        <v>-46.335999999999999</v>
      </c>
      <c r="I106">
        <v>494.47699999999998</v>
      </c>
      <c r="J106">
        <v>4.97</v>
      </c>
      <c r="K106">
        <v>-0.90400000000000003</v>
      </c>
      <c r="L106">
        <v>91.218999999999994</v>
      </c>
      <c r="M106">
        <v>28847.092000000001</v>
      </c>
      <c r="N106">
        <v>2323.1239999999998</v>
      </c>
      <c r="O106">
        <v>-17.599</v>
      </c>
      <c r="P106">
        <v>1.891</v>
      </c>
      <c r="Q106">
        <v>212.79400000000001</v>
      </c>
      <c r="R106">
        <v>26539.675999999999</v>
      </c>
      <c r="S106">
        <v>26326.882000000001</v>
      </c>
    </row>
    <row r="107" spans="1:19" x14ac:dyDescent="0.3">
      <c r="A107">
        <v>2021</v>
      </c>
      <c r="B107">
        <v>1</v>
      </c>
      <c r="C107">
        <v>5</v>
      </c>
      <c r="D107">
        <v>10</v>
      </c>
      <c r="E107">
        <v>27883.661</v>
      </c>
      <c r="F107">
        <v>806.68399999999997</v>
      </c>
      <c r="G107">
        <v>93.67</v>
      </c>
      <c r="H107">
        <v>-40.491999999999997</v>
      </c>
      <c r="I107">
        <v>610.01099999999997</v>
      </c>
      <c r="J107">
        <v>5.5149999999999997</v>
      </c>
      <c r="K107">
        <v>-2.2949999999999999</v>
      </c>
      <c r="L107">
        <v>91.576999999999998</v>
      </c>
      <c r="M107">
        <v>29354.66</v>
      </c>
      <c r="N107">
        <v>4191.7290000000003</v>
      </c>
      <c r="O107">
        <v>-28.401</v>
      </c>
      <c r="P107">
        <v>3.25</v>
      </c>
      <c r="Q107">
        <v>221.374</v>
      </c>
      <c r="R107">
        <v>25188.081999999999</v>
      </c>
      <c r="S107">
        <v>24966.708999999999</v>
      </c>
    </row>
    <row r="108" spans="1:19" x14ac:dyDescent="0.3">
      <c r="A108">
        <v>2021</v>
      </c>
      <c r="B108">
        <v>1</v>
      </c>
      <c r="C108">
        <v>5</v>
      </c>
      <c r="D108">
        <v>11</v>
      </c>
      <c r="E108">
        <v>28045.548999999999</v>
      </c>
      <c r="F108">
        <v>809.27200000000005</v>
      </c>
      <c r="G108">
        <v>86.99</v>
      </c>
      <c r="H108">
        <v>-39.353999999999999</v>
      </c>
      <c r="I108">
        <v>576.36599999999999</v>
      </c>
      <c r="J108">
        <v>5.82</v>
      </c>
      <c r="K108">
        <v>1.1339999999999999</v>
      </c>
      <c r="L108">
        <v>91.698999999999998</v>
      </c>
      <c r="M108">
        <v>29490.487000000001</v>
      </c>
      <c r="N108">
        <v>5350.6949999999997</v>
      </c>
      <c r="O108">
        <v>-32.533999999999999</v>
      </c>
      <c r="P108">
        <v>2.1120000000000001</v>
      </c>
      <c r="Q108">
        <v>228.392</v>
      </c>
      <c r="R108">
        <v>24170.213</v>
      </c>
      <c r="S108">
        <v>23941.821</v>
      </c>
    </row>
    <row r="109" spans="1:19" x14ac:dyDescent="0.3">
      <c r="A109">
        <v>2021</v>
      </c>
      <c r="B109">
        <v>1</v>
      </c>
      <c r="C109">
        <v>5</v>
      </c>
      <c r="D109">
        <v>12</v>
      </c>
      <c r="E109">
        <v>27934.554</v>
      </c>
      <c r="F109">
        <v>803.38099999999997</v>
      </c>
      <c r="G109">
        <v>81.653999999999996</v>
      </c>
      <c r="H109">
        <v>-35.170999999999999</v>
      </c>
      <c r="I109">
        <v>490.58300000000003</v>
      </c>
      <c r="J109">
        <v>5.9569999999999999</v>
      </c>
      <c r="K109">
        <v>2.5960000000000001</v>
      </c>
      <c r="L109">
        <v>91.581999999999994</v>
      </c>
      <c r="M109">
        <v>29293.482</v>
      </c>
      <c r="N109">
        <v>5999.6009999999997</v>
      </c>
      <c r="O109">
        <v>-26.207000000000001</v>
      </c>
      <c r="P109">
        <v>1.88</v>
      </c>
      <c r="Q109">
        <v>234.93299999999999</v>
      </c>
      <c r="R109">
        <v>23318.207999999999</v>
      </c>
      <c r="S109">
        <v>23083.275000000001</v>
      </c>
    </row>
    <row r="110" spans="1:19" x14ac:dyDescent="0.3">
      <c r="A110">
        <v>2021</v>
      </c>
      <c r="B110">
        <v>1</v>
      </c>
      <c r="C110">
        <v>5</v>
      </c>
      <c r="D110">
        <v>13</v>
      </c>
      <c r="E110">
        <v>27611.129000000001</v>
      </c>
      <c r="F110">
        <v>804.76300000000003</v>
      </c>
      <c r="G110">
        <v>77.650999999999996</v>
      </c>
      <c r="H110">
        <v>-33.271000000000001</v>
      </c>
      <c r="I110">
        <v>453.64400000000001</v>
      </c>
      <c r="J110">
        <v>5.9269999999999996</v>
      </c>
      <c r="K110">
        <v>1.4930000000000001</v>
      </c>
      <c r="L110">
        <v>91.24</v>
      </c>
      <c r="M110">
        <v>28934.924999999999</v>
      </c>
      <c r="N110">
        <v>6143.3249999999998</v>
      </c>
      <c r="O110">
        <v>-5.22</v>
      </c>
      <c r="P110">
        <v>1.9690000000000001</v>
      </c>
      <c r="Q110">
        <v>239.88399999999999</v>
      </c>
      <c r="R110">
        <v>22794.851999999999</v>
      </c>
      <c r="S110">
        <v>22554.968000000001</v>
      </c>
    </row>
    <row r="111" spans="1:19" x14ac:dyDescent="0.3">
      <c r="A111">
        <v>2021</v>
      </c>
      <c r="B111">
        <v>1</v>
      </c>
      <c r="C111">
        <v>5</v>
      </c>
      <c r="D111">
        <v>14</v>
      </c>
      <c r="E111">
        <v>27415.911</v>
      </c>
      <c r="F111">
        <v>825.92100000000005</v>
      </c>
      <c r="G111">
        <v>74.710999999999999</v>
      </c>
      <c r="H111">
        <v>-25.041</v>
      </c>
      <c r="I111">
        <v>429.274</v>
      </c>
      <c r="J111">
        <v>5.819</v>
      </c>
      <c r="K111">
        <v>0.98099999999999998</v>
      </c>
      <c r="L111">
        <v>91.063999999999993</v>
      </c>
      <c r="M111">
        <v>28743.929</v>
      </c>
      <c r="N111">
        <v>5681.9470000000001</v>
      </c>
      <c r="O111">
        <v>-3.6150000000000002</v>
      </c>
      <c r="P111">
        <v>1.9159999999999999</v>
      </c>
      <c r="Q111">
        <v>242.87100000000001</v>
      </c>
      <c r="R111">
        <v>23063.681</v>
      </c>
      <c r="S111">
        <v>22820.81</v>
      </c>
    </row>
    <row r="112" spans="1:19" x14ac:dyDescent="0.3">
      <c r="A112">
        <v>2021</v>
      </c>
      <c r="B112">
        <v>1</v>
      </c>
      <c r="C112">
        <v>5</v>
      </c>
      <c r="D112">
        <v>15</v>
      </c>
      <c r="E112">
        <v>26986.186000000002</v>
      </c>
      <c r="F112">
        <v>837.73</v>
      </c>
      <c r="G112">
        <v>73.667000000000002</v>
      </c>
      <c r="H112">
        <v>-19.501000000000001</v>
      </c>
      <c r="I112">
        <v>368.52499999999998</v>
      </c>
      <c r="J112">
        <v>5.3470000000000004</v>
      </c>
      <c r="K112">
        <v>1.2</v>
      </c>
      <c r="L112">
        <v>90.683999999999997</v>
      </c>
      <c r="M112">
        <v>28270.17</v>
      </c>
      <c r="N112">
        <v>4525.2330000000002</v>
      </c>
      <c r="O112">
        <v>-0.69199999999999995</v>
      </c>
      <c r="P112">
        <v>2.274</v>
      </c>
      <c r="Q112">
        <v>239.92599999999999</v>
      </c>
      <c r="R112">
        <v>23743.355</v>
      </c>
      <c r="S112">
        <v>23503.429</v>
      </c>
    </row>
    <row r="113" spans="1:19" x14ac:dyDescent="0.3">
      <c r="A113">
        <v>2021</v>
      </c>
      <c r="B113">
        <v>1</v>
      </c>
      <c r="C113">
        <v>5</v>
      </c>
      <c r="D113">
        <v>16</v>
      </c>
      <c r="E113">
        <v>26727.116000000002</v>
      </c>
      <c r="F113">
        <v>755.69399999999996</v>
      </c>
      <c r="G113">
        <v>74.369</v>
      </c>
      <c r="H113">
        <v>-19.887</v>
      </c>
      <c r="I113">
        <v>339.13400000000001</v>
      </c>
      <c r="J113">
        <v>5.5759999999999996</v>
      </c>
      <c r="K113">
        <v>-3.8940000000000001</v>
      </c>
      <c r="L113">
        <v>90.483000000000004</v>
      </c>
      <c r="M113">
        <v>27894.222000000002</v>
      </c>
      <c r="N113">
        <v>2639.6010000000001</v>
      </c>
      <c r="O113">
        <v>-0.57299999999999995</v>
      </c>
      <c r="P113">
        <v>1.3979999999999999</v>
      </c>
      <c r="Q113">
        <v>232.47900000000001</v>
      </c>
      <c r="R113">
        <v>25253.795999999998</v>
      </c>
      <c r="S113">
        <v>25021.317999999999</v>
      </c>
    </row>
    <row r="114" spans="1:19" x14ac:dyDescent="0.3">
      <c r="A114">
        <v>2021</v>
      </c>
      <c r="B114">
        <v>1</v>
      </c>
      <c r="C114">
        <v>5</v>
      </c>
      <c r="D114">
        <v>17</v>
      </c>
      <c r="E114">
        <v>26954.738000000001</v>
      </c>
      <c r="F114">
        <v>616.34900000000005</v>
      </c>
      <c r="G114">
        <v>79.344999999999999</v>
      </c>
      <c r="H114">
        <v>-32.47</v>
      </c>
      <c r="I114">
        <v>233.93700000000001</v>
      </c>
      <c r="J114">
        <v>4.3869999999999996</v>
      </c>
      <c r="K114">
        <v>-14.816000000000001</v>
      </c>
      <c r="L114">
        <v>90.692999999999998</v>
      </c>
      <c r="M114">
        <v>27852.817999999999</v>
      </c>
      <c r="N114">
        <v>348.27499999999998</v>
      </c>
      <c r="O114">
        <v>3.9</v>
      </c>
      <c r="P114">
        <v>2.1819999999999999</v>
      </c>
      <c r="Q114">
        <v>229.80199999999999</v>
      </c>
      <c r="R114">
        <v>27498.460999999999</v>
      </c>
      <c r="S114">
        <v>27268.659</v>
      </c>
    </row>
    <row r="115" spans="1:19" x14ac:dyDescent="0.3">
      <c r="A115">
        <v>2021</v>
      </c>
      <c r="B115">
        <v>1</v>
      </c>
      <c r="C115">
        <v>5</v>
      </c>
      <c r="D115">
        <v>18</v>
      </c>
      <c r="E115">
        <v>29361.399000000001</v>
      </c>
      <c r="F115">
        <v>586.85500000000002</v>
      </c>
      <c r="G115">
        <v>87.358999999999995</v>
      </c>
      <c r="H115">
        <v>-60.206000000000003</v>
      </c>
      <c r="I115">
        <v>255.80699999999999</v>
      </c>
      <c r="J115">
        <v>4.91</v>
      </c>
      <c r="K115">
        <v>-18.081</v>
      </c>
      <c r="L115">
        <v>92.584000000000003</v>
      </c>
      <c r="M115">
        <v>30223.268</v>
      </c>
      <c r="N115">
        <v>0</v>
      </c>
      <c r="O115">
        <v>11.872</v>
      </c>
      <c r="P115">
        <v>10.180999999999999</v>
      </c>
      <c r="Q115">
        <v>237.60300000000001</v>
      </c>
      <c r="R115">
        <v>30201.214</v>
      </c>
      <c r="S115">
        <v>29963.612000000001</v>
      </c>
    </row>
    <row r="116" spans="1:19" x14ac:dyDescent="0.3">
      <c r="A116">
        <v>2021</v>
      </c>
      <c r="B116">
        <v>1</v>
      </c>
      <c r="C116">
        <v>5</v>
      </c>
      <c r="D116">
        <v>19</v>
      </c>
      <c r="E116">
        <v>30191.286</v>
      </c>
      <c r="F116">
        <v>604.13</v>
      </c>
      <c r="G116">
        <v>88.281000000000006</v>
      </c>
      <c r="H116">
        <v>-69.227000000000004</v>
      </c>
      <c r="I116">
        <v>326.37799999999999</v>
      </c>
      <c r="J116">
        <v>4.7430000000000003</v>
      </c>
      <c r="K116">
        <v>-21.071000000000002</v>
      </c>
      <c r="L116">
        <v>93.015000000000001</v>
      </c>
      <c r="M116">
        <v>31129.254000000001</v>
      </c>
      <c r="N116">
        <v>0</v>
      </c>
      <c r="O116">
        <v>14.025</v>
      </c>
      <c r="P116">
        <v>14.407</v>
      </c>
      <c r="Q116">
        <v>239.523</v>
      </c>
      <c r="R116">
        <v>31100.821</v>
      </c>
      <c r="S116">
        <v>30861.298999999999</v>
      </c>
    </row>
    <row r="117" spans="1:19" x14ac:dyDescent="0.3">
      <c r="A117">
        <v>2021</v>
      </c>
      <c r="B117">
        <v>1</v>
      </c>
      <c r="C117">
        <v>5</v>
      </c>
      <c r="D117">
        <v>20</v>
      </c>
      <c r="E117">
        <v>29692.883000000002</v>
      </c>
      <c r="F117">
        <v>616.94799999999998</v>
      </c>
      <c r="G117">
        <v>88.534999999999997</v>
      </c>
      <c r="H117">
        <v>-85.375</v>
      </c>
      <c r="I117">
        <v>361.14600000000002</v>
      </c>
      <c r="J117">
        <v>4.4640000000000004</v>
      </c>
      <c r="K117">
        <v>-21.731999999999999</v>
      </c>
      <c r="L117">
        <v>92.799000000000007</v>
      </c>
      <c r="M117">
        <v>30661.132000000001</v>
      </c>
      <c r="N117">
        <v>0</v>
      </c>
      <c r="O117">
        <v>13.617000000000001</v>
      </c>
      <c r="P117">
        <v>20.318000000000001</v>
      </c>
      <c r="Q117">
        <v>233.959</v>
      </c>
      <c r="R117">
        <v>30627.198</v>
      </c>
      <c r="S117">
        <v>30393.238000000001</v>
      </c>
    </row>
    <row r="118" spans="1:19" x14ac:dyDescent="0.3">
      <c r="A118">
        <v>2021</v>
      </c>
      <c r="B118">
        <v>1</v>
      </c>
      <c r="C118">
        <v>5</v>
      </c>
      <c r="D118">
        <v>21</v>
      </c>
      <c r="E118">
        <v>28826.477999999999</v>
      </c>
      <c r="F118">
        <v>645.98500000000001</v>
      </c>
      <c r="G118">
        <v>87.71</v>
      </c>
      <c r="H118">
        <v>-90.772000000000006</v>
      </c>
      <c r="I118">
        <v>404.81200000000001</v>
      </c>
      <c r="J118">
        <v>4.1230000000000002</v>
      </c>
      <c r="K118">
        <v>-19.869</v>
      </c>
      <c r="L118">
        <v>92.305999999999997</v>
      </c>
      <c r="M118">
        <v>29863.063999999998</v>
      </c>
      <c r="N118">
        <v>0</v>
      </c>
      <c r="O118">
        <v>12.609</v>
      </c>
      <c r="P118">
        <v>16.736999999999998</v>
      </c>
      <c r="Q118">
        <v>225.22800000000001</v>
      </c>
      <c r="R118">
        <v>29833.718000000001</v>
      </c>
      <c r="S118">
        <v>29608.491000000002</v>
      </c>
    </row>
    <row r="119" spans="1:19" x14ac:dyDescent="0.3">
      <c r="A119">
        <v>2021</v>
      </c>
      <c r="B119">
        <v>1</v>
      </c>
      <c r="C119">
        <v>5</v>
      </c>
      <c r="D119">
        <v>22</v>
      </c>
      <c r="E119">
        <v>27100.553</v>
      </c>
      <c r="F119">
        <v>726.13</v>
      </c>
      <c r="G119">
        <v>85.611999999999995</v>
      </c>
      <c r="H119">
        <v>-83.956999999999994</v>
      </c>
      <c r="I119">
        <v>517.60900000000004</v>
      </c>
      <c r="J119">
        <v>5.181</v>
      </c>
      <c r="K119">
        <v>-6.0529999999999999</v>
      </c>
      <c r="L119">
        <v>90.823999999999998</v>
      </c>
      <c r="M119">
        <v>28350.286</v>
      </c>
      <c r="N119">
        <v>0</v>
      </c>
      <c r="O119">
        <v>10.96</v>
      </c>
      <c r="P119">
        <v>4.9279999999999999</v>
      </c>
      <c r="Q119">
        <v>210.99299999999999</v>
      </c>
      <c r="R119">
        <v>28334.398000000001</v>
      </c>
      <c r="S119">
        <v>28123.404999999999</v>
      </c>
    </row>
    <row r="120" spans="1:19" x14ac:dyDescent="0.3">
      <c r="A120">
        <v>2021</v>
      </c>
      <c r="B120">
        <v>1</v>
      </c>
      <c r="C120">
        <v>5</v>
      </c>
      <c r="D120">
        <v>23</v>
      </c>
      <c r="E120">
        <v>24682.696</v>
      </c>
      <c r="F120">
        <v>893.68</v>
      </c>
      <c r="G120">
        <v>81.591999999999999</v>
      </c>
      <c r="H120">
        <v>-76.736000000000004</v>
      </c>
      <c r="I120">
        <v>577.44799999999998</v>
      </c>
      <c r="J120">
        <v>4.8490000000000002</v>
      </c>
      <c r="K120">
        <v>-0.14199999999999999</v>
      </c>
      <c r="L120">
        <v>89.07</v>
      </c>
      <c r="M120">
        <v>26170.864000000001</v>
      </c>
      <c r="N120">
        <v>0</v>
      </c>
      <c r="O120">
        <v>8.6750000000000007</v>
      </c>
      <c r="P120">
        <v>-21.936</v>
      </c>
      <c r="Q120">
        <v>190.208</v>
      </c>
      <c r="R120">
        <v>26184.125</v>
      </c>
      <c r="S120">
        <v>25993.918000000001</v>
      </c>
    </row>
    <row r="121" spans="1:19" x14ac:dyDescent="0.3">
      <c r="A121">
        <v>2021</v>
      </c>
      <c r="B121">
        <v>1</v>
      </c>
      <c r="C121">
        <v>5</v>
      </c>
      <c r="D121">
        <v>24</v>
      </c>
      <c r="E121">
        <v>22297.652999999998</v>
      </c>
      <c r="F121">
        <v>1041.9380000000001</v>
      </c>
      <c r="G121">
        <v>79.293000000000006</v>
      </c>
      <c r="H121">
        <v>-66.637</v>
      </c>
      <c r="I121">
        <v>962.154</v>
      </c>
      <c r="J121">
        <v>5.25</v>
      </c>
      <c r="K121">
        <v>-0.44600000000000001</v>
      </c>
      <c r="L121">
        <v>87.662999999999997</v>
      </c>
      <c r="M121">
        <v>24327.576000000001</v>
      </c>
      <c r="N121">
        <v>0</v>
      </c>
      <c r="O121">
        <v>6.6449999999999996</v>
      </c>
      <c r="P121">
        <v>-14.595000000000001</v>
      </c>
      <c r="Q121">
        <v>168.01</v>
      </c>
      <c r="R121">
        <v>24335.526000000002</v>
      </c>
      <c r="S121">
        <v>24167.516</v>
      </c>
    </row>
    <row r="122" spans="1:19" x14ac:dyDescent="0.3">
      <c r="A122">
        <v>2021</v>
      </c>
      <c r="B122">
        <v>1</v>
      </c>
      <c r="C122">
        <v>6</v>
      </c>
      <c r="D122">
        <v>1</v>
      </c>
      <c r="E122">
        <v>20290.077000000001</v>
      </c>
      <c r="F122">
        <v>1242.568</v>
      </c>
      <c r="G122">
        <v>81.144999999999996</v>
      </c>
      <c r="H122">
        <v>-56.527000000000001</v>
      </c>
      <c r="I122">
        <v>846.64099999999996</v>
      </c>
      <c r="J122">
        <v>5.0780000000000003</v>
      </c>
      <c r="K122">
        <v>-1.712</v>
      </c>
      <c r="L122">
        <v>86.533000000000001</v>
      </c>
      <c r="M122">
        <v>22412.656999999999</v>
      </c>
      <c r="N122">
        <v>0</v>
      </c>
      <c r="O122">
        <v>4.6639999999999997</v>
      </c>
      <c r="P122">
        <v>-28.087</v>
      </c>
      <c r="Q122">
        <v>152.70400000000001</v>
      </c>
      <c r="R122">
        <v>22436.080999999998</v>
      </c>
      <c r="S122">
        <v>22283.377</v>
      </c>
    </row>
    <row r="123" spans="1:19" x14ac:dyDescent="0.3">
      <c r="A123">
        <v>2021</v>
      </c>
      <c r="B123">
        <v>1</v>
      </c>
      <c r="C123">
        <v>6</v>
      </c>
      <c r="D123">
        <v>2</v>
      </c>
      <c r="E123">
        <v>19516.028999999999</v>
      </c>
      <c r="F123">
        <v>1360.463</v>
      </c>
      <c r="G123">
        <v>81.688999999999993</v>
      </c>
      <c r="H123">
        <v>-54.055999999999997</v>
      </c>
      <c r="I123">
        <v>601.077</v>
      </c>
      <c r="J123">
        <v>4.9450000000000003</v>
      </c>
      <c r="K123">
        <v>-2.1800000000000002</v>
      </c>
      <c r="L123">
        <v>86.093999999999994</v>
      </c>
      <c r="M123">
        <v>21512.370999999999</v>
      </c>
      <c r="N123">
        <v>0</v>
      </c>
      <c r="O123">
        <v>3.9289999999999998</v>
      </c>
      <c r="P123">
        <v>-25.183</v>
      </c>
      <c r="Q123">
        <v>143.85</v>
      </c>
      <c r="R123">
        <v>21533.624</v>
      </c>
      <c r="S123">
        <v>21389.775000000001</v>
      </c>
    </row>
    <row r="124" spans="1:19" x14ac:dyDescent="0.3">
      <c r="A124">
        <v>2021</v>
      </c>
      <c r="B124">
        <v>1</v>
      </c>
      <c r="C124">
        <v>6</v>
      </c>
      <c r="D124">
        <v>3</v>
      </c>
      <c r="E124">
        <v>19086.886999999999</v>
      </c>
      <c r="F124">
        <v>1381.3689999999999</v>
      </c>
      <c r="G124">
        <v>82.688999999999993</v>
      </c>
      <c r="H124">
        <v>-50.747999999999998</v>
      </c>
      <c r="I124">
        <v>360.00200000000001</v>
      </c>
      <c r="J124">
        <v>4.8719999999999999</v>
      </c>
      <c r="K124">
        <v>-2.258</v>
      </c>
      <c r="L124">
        <v>85.8</v>
      </c>
      <c r="M124">
        <v>20865.922999999999</v>
      </c>
      <c r="N124">
        <v>0</v>
      </c>
      <c r="O124">
        <v>3.677</v>
      </c>
      <c r="P124">
        <v>-19.596</v>
      </c>
      <c r="Q124">
        <v>140.22200000000001</v>
      </c>
      <c r="R124">
        <v>20881.842000000001</v>
      </c>
      <c r="S124">
        <v>20741.620999999999</v>
      </c>
    </row>
    <row r="125" spans="1:19" x14ac:dyDescent="0.3">
      <c r="A125">
        <v>2021</v>
      </c>
      <c r="B125">
        <v>1</v>
      </c>
      <c r="C125">
        <v>6</v>
      </c>
      <c r="D125">
        <v>4</v>
      </c>
      <c r="E125">
        <v>19089.534</v>
      </c>
      <c r="F125">
        <v>1341.8389999999999</v>
      </c>
      <c r="G125">
        <v>85.225999999999999</v>
      </c>
      <c r="H125">
        <v>-49.954000000000001</v>
      </c>
      <c r="I125">
        <v>204.78</v>
      </c>
      <c r="J125">
        <v>4.7190000000000003</v>
      </c>
      <c r="K125">
        <v>-1.8120000000000001</v>
      </c>
      <c r="L125">
        <v>85.807000000000002</v>
      </c>
      <c r="M125">
        <v>20674.913</v>
      </c>
      <c r="N125">
        <v>0</v>
      </c>
      <c r="O125">
        <v>3.5739999999999998</v>
      </c>
      <c r="P125">
        <v>-14.792</v>
      </c>
      <c r="Q125">
        <v>140.334</v>
      </c>
      <c r="R125">
        <v>20686.131000000001</v>
      </c>
      <c r="S125">
        <v>20545.796999999999</v>
      </c>
    </row>
    <row r="126" spans="1:19" x14ac:dyDescent="0.3">
      <c r="A126">
        <v>2021</v>
      </c>
      <c r="B126">
        <v>1</v>
      </c>
      <c r="C126">
        <v>6</v>
      </c>
      <c r="D126">
        <v>5</v>
      </c>
      <c r="E126">
        <v>19873.215</v>
      </c>
      <c r="F126">
        <v>1243.54</v>
      </c>
      <c r="G126">
        <v>89.896000000000001</v>
      </c>
      <c r="H126">
        <v>-51.195</v>
      </c>
      <c r="I126">
        <v>102.96599999999999</v>
      </c>
      <c r="J126">
        <v>3.6520000000000001</v>
      </c>
      <c r="K126">
        <v>-0.78</v>
      </c>
      <c r="L126">
        <v>86.307000000000002</v>
      </c>
      <c r="M126">
        <v>21257.705000000002</v>
      </c>
      <c r="N126">
        <v>0</v>
      </c>
      <c r="O126">
        <v>3.0920000000000001</v>
      </c>
      <c r="P126">
        <v>-9.5289999999999999</v>
      </c>
      <c r="Q126">
        <v>147.077</v>
      </c>
      <c r="R126">
        <v>21264.142</v>
      </c>
      <c r="S126">
        <v>21117.064999999999</v>
      </c>
    </row>
    <row r="127" spans="1:19" x14ac:dyDescent="0.3">
      <c r="A127">
        <v>2021</v>
      </c>
      <c r="B127">
        <v>1</v>
      </c>
      <c r="C127">
        <v>6</v>
      </c>
      <c r="D127">
        <v>6</v>
      </c>
      <c r="E127">
        <v>21542.600999999999</v>
      </c>
      <c r="F127">
        <v>1071.731</v>
      </c>
      <c r="G127">
        <v>96.47</v>
      </c>
      <c r="H127">
        <v>-57.234999999999999</v>
      </c>
      <c r="I127">
        <v>72.459999999999994</v>
      </c>
      <c r="J127">
        <v>2.3290000000000002</v>
      </c>
      <c r="K127">
        <v>5.1999999999999998E-2</v>
      </c>
      <c r="L127">
        <v>87.204999999999998</v>
      </c>
      <c r="M127">
        <v>22719.144</v>
      </c>
      <c r="N127">
        <v>0</v>
      </c>
      <c r="O127">
        <v>3.238</v>
      </c>
      <c r="P127">
        <v>-5.7460000000000004</v>
      </c>
      <c r="Q127">
        <v>166.62299999999999</v>
      </c>
      <c r="R127">
        <v>22721.651999999998</v>
      </c>
      <c r="S127">
        <v>22555.027999999998</v>
      </c>
    </row>
    <row r="128" spans="1:19" x14ac:dyDescent="0.3">
      <c r="A128">
        <v>2021</v>
      </c>
      <c r="B128">
        <v>1</v>
      </c>
      <c r="C128">
        <v>6</v>
      </c>
      <c r="D128">
        <v>7</v>
      </c>
      <c r="E128">
        <v>24616.523000000001</v>
      </c>
      <c r="F128">
        <v>887.97199999999998</v>
      </c>
      <c r="G128">
        <v>102.965</v>
      </c>
      <c r="H128">
        <v>-60.238999999999997</v>
      </c>
      <c r="I128">
        <v>128.994</v>
      </c>
      <c r="J128">
        <v>2.839</v>
      </c>
      <c r="K128">
        <v>2.532</v>
      </c>
      <c r="L128">
        <v>88.992999999999995</v>
      </c>
      <c r="M128">
        <v>25667.614000000001</v>
      </c>
      <c r="N128">
        <v>0.38800000000000001</v>
      </c>
      <c r="O128">
        <v>4.3109999999999999</v>
      </c>
      <c r="P128">
        <v>-2.9020000000000001</v>
      </c>
      <c r="Q128">
        <v>197.69800000000001</v>
      </c>
      <c r="R128">
        <v>25665.816999999999</v>
      </c>
      <c r="S128">
        <v>25468.118999999999</v>
      </c>
    </row>
    <row r="129" spans="1:19" x14ac:dyDescent="0.3">
      <c r="A129">
        <v>2021</v>
      </c>
      <c r="B129">
        <v>1</v>
      </c>
      <c r="C129">
        <v>6</v>
      </c>
      <c r="D129">
        <v>8</v>
      </c>
      <c r="E129">
        <v>26479.11</v>
      </c>
      <c r="F129">
        <v>850.19500000000005</v>
      </c>
      <c r="G129">
        <v>104.211</v>
      </c>
      <c r="H129">
        <v>-58.402000000000001</v>
      </c>
      <c r="I129">
        <v>267.89</v>
      </c>
      <c r="J129">
        <v>3.702</v>
      </c>
      <c r="K129">
        <v>0.64900000000000002</v>
      </c>
      <c r="L129">
        <v>90.254000000000005</v>
      </c>
      <c r="M129">
        <v>27633.397000000001</v>
      </c>
      <c r="N129">
        <v>370.60700000000003</v>
      </c>
      <c r="O129">
        <v>1.101</v>
      </c>
      <c r="P129">
        <v>-0.61</v>
      </c>
      <c r="Q129">
        <v>219.76300000000001</v>
      </c>
      <c r="R129">
        <v>27262.298999999999</v>
      </c>
      <c r="S129">
        <v>27042.536</v>
      </c>
    </row>
    <row r="130" spans="1:19" x14ac:dyDescent="0.3">
      <c r="A130">
        <v>2021</v>
      </c>
      <c r="B130">
        <v>1</v>
      </c>
      <c r="C130">
        <v>6</v>
      </c>
      <c r="D130">
        <v>9</v>
      </c>
      <c r="E130">
        <v>27254.039000000001</v>
      </c>
      <c r="F130">
        <v>811.52</v>
      </c>
      <c r="G130">
        <v>98.515000000000001</v>
      </c>
      <c r="H130">
        <v>-46.026000000000003</v>
      </c>
      <c r="I130">
        <v>494.47699999999998</v>
      </c>
      <c r="J130">
        <v>4.97</v>
      </c>
      <c r="K130">
        <v>-0.95399999999999996</v>
      </c>
      <c r="L130">
        <v>90.94</v>
      </c>
      <c r="M130">
        <v>28608.968000000001</v>
      </c>
      <c r="N130">
        <v>2323.1239999999998</v>
      </c>
      <c r="O130">
        <v>-17.599</v>
      </c>
      <c r="P130">
        <v>1.891</v>
      </c>
      <c r="Q130">
        <v>235.126</v>
      </c>
      <c r="R130">
        <v>26301.552</v>
      </c>
      <c r="S130">
        <v>26066.425999999999</v>
      </c>
    </row>
    <row r="131" spans="1:19" x14ac:dyDescent="0.3">
      <c r="A131">
        <v>2021</v>
      </c>
      <c r="B131">
        <v>1</v>
      </c>
      <c r="C131">
        <v>6</v>
      </c>
      <c r="D131">
        <v>10</v>
      </c>
      <c r="E131">
        <v>27824.579000000002</v>
      </c>
      <c r="F131">
        <v>806.68399999999997</v>
      </c>
      <c r="G131">
        <v>90.141000000000005</v>
      </c>
      <c r="H131">
        <v>-40.502000000000002</v>
      </c>
      <c r="I131">
        <v>610.01099999999997</v>
      </c>
      <c r="J131">
        <v>5.5149999999999997</v>
      </c>
      <c r="K131">
        <v>-2.286</v>
      </c>
      <c r="L131">
        <v>91.492000000000004</v>
      </c>
      <c r="M131">
        <v>29295.492999999999</v>
      </c>
      <c r="N131">
        <v>4191.7290000000003</v>
      </c>
      <c r="O131">
        <v>-28.401</v>
      </c>
      <c r="P131">
        <v>3.25</v>
      </c>
      <c r="Q131">
        <v>245.58600000000001</v>
      </c>
      <c r="R131">
        <v>25128.915000000001</v>
      </c>
      <c r="S131">
        <v>24883.329000000002</v>
      </c>
    </row>
    <row r="132" spans="1:19" x14ac:dyDescent="0.3">
      <c r="A132">
        <v>2021</v>
      </c>
      <c r="B132">
        <v>1</v>
      </c>
      <c r="C132">
        <v>6</v>
      </c>
      <c r="D132">
        <v>11</v>
      </c>
      <c r="E132">
        <v>28223.027999999998</v>
      </c>
      <c r="F132">
        <v>809.27200000000005</v>
      </c>
      <c r="G132">
        <v>83.558000000000007</v>
      </c>
      <c r="H132">
        <v>-39.588000000000001</v>
      </c>
      <c r="I132">
        <v>576.36599999999999</v>
      </c>
      <c r="J132">
        <v>5.82</v>
      </c>
      <c r="K132">
        <v>1.119</v>
      </c>
      <c r="L132">
        <v>91.858999999999995</v>
      </c>
      <c r="M132">
        <v>29667.877</v>
      </c>
      <c r="N132">
        <v>5350.6949999999997</v>
      </c>
      <c r="O132">
        <v>-32.533999999999999</v>
      </c>
      <c r="P132">
        <v>2.1120000000000001</v>
      </c>
      <c r="Q132">
        <v>255.03399999999999</v>
      </c>
      <c r="R132">
        <v>24347.602999999999</v>
      </c>
      <c r="S132">
        <v>24092.569</v>
      </c>
    </row>
    <row r="133" spans="1:19" x14ac:dyDescent="0.3">
      <c r="A133">
        <v>2021</v>
      </c>
      <c r="B133">
        <v>1</v>
      </c>
      <c r="C133">
        <v>6</v>
      </c>
      <c r="D133">
        <v>12</v>
      </c>
      <c r="E133">
        <v>28245.667000000001</v>
      </c>
      <c r="F133">
        <v>803.38099999999997</v>
      </c>
      <c r="G133">
        <v>78.16</v>
      </c>
      <c r="H133">
        <v>-35.543999999999997</v>
      </c>
      <c r="I133">
        <v>490.58300000000003</v>
      </c>
      <c r="J133">
        <v>5.9569999999999999</v>
      </c>
      <c r="K133">
        <v>2.5859999999999999</v>
      </c>
      <c r="L133">
        <v>91.881</v>
      </c>
      <c r="M133">
        <v>29604.51</v>
      </c>
      <c r="N133">
        <v>5999.6009999999997</v>
      </c>
      <c r="O133">
        <v>-26.207000000000001</v>
      </c>
      <c r="P133">
        <v>1.88</v>
      </c>
      <c r="Q133">
        <v>262.11099999999999</v>
      </c>
      <c r="R133">
        <v>23629.236000000001</v>
      </c>
      <c r="S133">
        <v>23367.125</v>
      </c>
    </row>
    <row r="134" spans="1:19" x14ac:dyDescent="0.3">
      <c r="A134">
        <v>2021</v>
      </c>
      <c r="B134">
        <v>1</v>
      </c>
      <c r="C134">
        <v>6</v>
      </c>
      <c r="D134">
        <v>13</v>
      </c>
      <c r="E134">
        <v>27931.042000000001</v>
      </c>
      <c r="F134">
        <v>804.76300000000003</v>
      </c>
      <c r="G134">
        <v>74.474000000000004</v>
      </c>
      <c r="H134">
        <v>-33.673999999999999</v>
      </c>
      <c r="I134">
        <v>453.64400000000001</v>
      </c>
      <c r="J134">
        <v>5.9269999999999996</v>
      </c>
      <c r="K134">
        <v>1.466</v>
      </c>
      <c r="L134">
        <v>91.561999999999998</v>
      </c>
      <c r="M134">
        <v>29254.73</v>
      </c>
      <c r="N134">
        <v>6143.3249999999998</v>
      </c>
      <c r="O134">
        <v>-5.22</v>
      </c>
      <c r="P134">
        <v>1.9690000000000001</v>
      </c>
      <c r="Q134">
        <v>267.85399999999998</v>
      </c>
      <c r="R134">
        <v>23114.656999999999</v>
      </c>
      <c r="S134">
        <v>22846.803</v>
      </c>
    </row>
    <row r="135" spans="1:19" x14ac:dyDescent="0.3">
      <c r="A135">
        <v>2021</v>
      </c>
      <c r="B135">
        <v>1</v>
      </c>
      <c r="C135">
        <v>6</v>
      </c>
      <c r="D135">
        <v>14</v>
      </c>
      <c r="E135">
        <v>27688.444</v>
      </c>
      <c r="F135">
        <v>825.92100000000005</v>
      </c>
      <c r="G135">
        <v>72.007999999999996</v>
      </c>
      <c r="H135">
        <v>-25.353999999999999</v>
      </c>
      <c r="I135">
        <v>429.274</v>
      </c>
      <c r="J135">
        <v>5.819</v>
      </c>
      <c r="K135">
        <v>0.96499999999999997</v>
      </c>
      <c r="L135">
        <v>91.323999999999998</v>
      </c>
      <c r="M135">
        <v>29016.394</v>
      </c>
      <c r="N135">
        <v>5681.9470000000001</v>
      </c>
      <c r="O135">
        <v>-3.6150000000000002</v>
      </c>
      <c r="P135">
        <v>1.9159999999999999</v>
      </c>
      <c r="Q135">
        <v>270.29000000000002</v>
      </c>
      <c r="R135">
        <v>23336.146000000001</v>
      </c>
      <c r="S135">
        <v>23065.856</v>
      </c>
    </row>
    <row r="136" spans="1:19" x14ac:dyDescent="0.3">
      <c r="A136">
        <v>2021</v>
      </c>
      <c r="B136">
        <v>1</v>
      </c>
      <c r="C136">
        <v>6</v>
      </c>
      <c r="D136">
        <v>15</v>
      </c>
      <c r="E136">
        <v>27233.829000000002</v>
      </c>
      <c r="F136">
        <v>837.73</v>
      </c>
      <c r="G136">
        <v>71.234999999999999</v>
      </c>
      <c r="H136">
        <v>-19.725000000000001</v>
      </c>
      <c r="I136">
        <v>368.52499999999998</v>
      </c>
      <c r="J136">
        <v>5.3470000000000004</v>
      </c>
      <c r="K136">
        <v>1.18</v>
      </c>
      <c r="L136">
        <v>90.878</v>
      </c>
      <c r="M136">
        <v>28517.763999999999</v>
      </c>
      <c r="N136">
        <v>4525.2330000000002</v>
      </c>
      <c r="O136">
        <v>-0.69199999999999995</v>
      </c>
      <c r="P136">
        <v>2.274</v>
      </c>
      <c r="Q136">
        <v>266.29700000000003</v>
      </c>
      <c r="R136">
        <v>23990.949000000001</v>
      </c>
      <c r="S136">
        <v>23724.651999999998</v>
      </c>
    </row>
    <row r="137" spans="1:19" x14ac:dyDescent="0.3">
      <c r="A137">
        <v>2021</v>
      </c>
      <c r="B137">
        <v>1</v>
      </c>
      <c r="C137">
        <v>6</v>
      </c>
      <c r="D137">
        <v>16</v>
      </c>
      <c r="E137">
        <v>26816.937000000002</v>
      </c>
      <c r="F137">
        <v>755.69399999999996</v>
      </c>
      <c r="G137">
        <v>72.507999999999996</v>
      </c>
      <c r="H137">
        <v>-19.920000000000002</v>
      </c>
      <c r="I137">
        <v>339.13400000000001</v>
      </c>
      <c r="J137">
        <v>5.5759999999999996</v>
      </c>
      <c r="K137">
        <v>-3.9350000000000001</v>
      </c>
      <c r="L137">
        <v>90.483999999999995</v>
      </c>
      <c r="M137">
        <v>27983.971000000001</v>
      </c>
      <c r="N137">
        <v>2639.6010000000001</v>
      </c>
      <c r="O137">
        <v>-0.57299999999999995</v>
      </c>
      <c r="P137">
        <v>1.3979999999999999</v>
      </c>
      <c r="Q137">
        <v>256.83499999999998</v>
      </c>
      <c r="R137">
        <v>25343.544999999998</v>
      </c>
      <c r="S137">
        <v>25086.71</v>
      </c>
    </row>
    <row r="138" spans="1:19" x14ac:dyDescent="0.3">
      <c r="A138">
        <v>2021</v>
      </c>
      <c r="B138">
        <v>1</v>
      </c>
      <c r="C138">
        <v>6</v>
      </c>
      <c r="D138">
        <v>17</v>
      </c>
      <c r="E138">
        <v>27184.223000000002</v>
      </c>
      <c r="F138">
        <v>616.34900000000005</v>
      </c>
      <c r="G138">
        <v>76.387</v>
      </c>
      <c r="H138">
        <v>-32.805</v>
      </c>
      <c r="I138">
        <v>233.93700000000001</v>
      </c>
      <c r="J138">
        <v>4.3869999999999996</v>
      </c>
      <c r="K138">
        <v>-14.596</v>
      </c>
      <c r="L138">
        <v>90.844999999999999</v>
      </c>
      <c r="M138">
        <v>28082.342000000001</v>
      </c>
      <c r="N138">
        <v>348.27499999999998</v>
      </c>
      <c r="O138">
        <v>3.9</v>
      </c>
      <c r="P138">
        <v>2.1819999999999999</v>
      </c>
      <c r="Q138">
        <v>252.31200000000001</v>
      </c>
      <c r="R138">
        <v>27727.984</v>
      </c>
      <c r="S138">
        <v>27475.671999999999</v>
      </c>
    </row>
    <row r="139" spans="1:19" x14ac:dyDescent="0.3">
      <c r="A139">
        <v>2021</v>
      </c>
      <c r="B139">
        <v>1</v>
      </c>
      <c r="C139">
        <v>6</v>
      </c>
      <c r="D139">
        <v>18</v>
      </c>
      <c r="E139">
        <v>29707.718000000001</v>
      </c>
      <c r="F139">
        <v>586.85500000000002</v>
      </c>
      <c r="G139">
        <v>83.075999999999993</v>
      </c>
      <c r="H139">
        <v>-61.024000000000001</v>
      </c>
      <c r="I139">
        <v>255.80699999999999</v>
      </c>
      <c r="J139">
        <v>4.91</v>
      </c>
      <c r="K139">
        <v>-17.876000000000001</v>
      </c>
      <c r="L139">
        <v>92.769000000000005</v>
      </c>
      <c r="M139">
        <v>30569.157999999999</v>
      </c>
      <c r="N139">
        <v>0</v>
      </c>
      <c r="O139">
        <v>11.872</v>
      </c>
      <c r="P139">
        <v>10.180999999999999</v>
      </c>
      <c r="Q139">
        <v>257.27699999999999</v>
      </c>
      <c r="R139">
        <v>30547.103999999999</v>
      </c>
      <c r="S139">
        <v>30289.828000000001</v>
      </c>
    </row>
    <row r="140" spans="1:19" x14ac:dyDescent="0.3">
      <c r="A140">
        <v>2021</v>
      </c>
      <c r="B140">
        <v>1</v>
      </c>
      <c r="C140">
        <v>6</v>
      </c>
      <c r="D140">
        <v>19</v>
      </c>
      <c r="E140">
        <v>30360.163</v>
      </c>
      <c r="F140">
        <v>604.13</v>
      </c>
      <c r="G140">
        <v>84.41</v>
      </c>
      <c r="H140">
        <v>-69.584000000000003</v>
      </c>
      <c r="I140">
        <v>326.37799999999999</v>
      </c>
      <c r="J140">
        <v>4.7430000000000003</v>
      </c>
      <c r="K140">
        <v>-20.928000000000001</v>
      </c>
      <c r="L140">
        <v>93.061000000000007</v>
      </c>
      <c r="M140">
        <v>31297.963</v>
      </c>
      <c r="N140">
        <v>0</v>
      </c>
      <c r="O140">
        <v>14.025</v>
      </c>
      <c r="P140">
        <v>14.407</v>
      </c>
      <c r="Q140">
        <v>251.75</v>
      </c>
      <c r="R140">
        <v>31269.53</v>
      </c>
      <c r="S140">
        <v>31017.78</v>
      </c>
    </row>
    <row r="141" spans="1:19" x14ac:dyDescent="0.3">
      <c r="A141">
        <v>2021</v>
      </c>
      <c r="B141">
        <v>1</v>
      </c>
      <c r="C141">
        <v>6</v>
      </c>
      <c r="D141">
        <v>20</v>
      </c>
      <c r="E141">
        <v>29815.741999999998</v>
      </c>
      <c r="F141">
        <v>616.94799999999998</v>
      </c>
      <c r="G141">
        <v>84.98</v>
      </c>
      <c r="H141">
        <v>-85.713999999999999</v>
      </c>
      <c r="I141">
        <v>361.14600000000002</v>
      </c>
      <c r="J141">
        <v>4.4640000000000004</v>
      </c>
      <c r="K141">
        <v>-21.744</v>
      </c>
      <c r="L141">
        <v>92.828999999999994</v>
      </c>
      <c r="M141">
        <v>30783.67</v>
      </c>
      <c r="N141">
        <v>0</v>
      </c>
      <c r="O141">
        <v>13.617000000000001</v>
      </c>
      <c r="P141">
        <v>20.318000000000001</v>
      </c>
      <c r="Q141">
        <v>238.86699999999999</v>
      </c>
      <c r="R141">
        <v>30749.735000000001</v>
      </c>
      <c r="S141">
        <v>30510.867999999999</v>
      </c>
    </row>
    <row r="142" spans="1:19" x14ac:dyDescent="0.3">
      <c r="A142">
        <v>2021</v>
      </c>
      <c r="B142">
        <v>1</v>
      </c>
      <c r="C142">
        <v>6</v>
      </c>
      <c r="D142">
        <v>21</v>
      </c>
      <c r="E142">
        <v>28890.812000000002</v>
      </c>
      <c r="F142">
        <v>645.98500000000001</v>
      </c>
      <c r="G142">
        <v>84.375</v>
      </c>
      <c r="H142">
        <v>-91.001000000000005</v>
      </c>
      <c r="I142">
        <v>404.81200000000001</v>
      </c>
      <c r="J142">
        <v>4.1230000000000002</v>
      </c>
      <c r="K142">
        <v>-19.902999999999999</v>
      </c>
      <c r="L142">
        <v>92.3</v>
      </c>
      <c r="M142">
        <v>29927.128000000001</v>
      </c>
      <c r="N142">
        <v>0</v>
      </c>
      <c r="O142">
        <v>12.609</v>
      </c>
      <c r="P142">
        <v>16.736999999999998</v>
      </c>
      <c r="Q142">
        <v>228.52600000000001</v>
      </c>
      <c r="R142">
        <v>29897.781999999999</v>
      </c>
      <c r="S142">
        <v>29669.257000000001</v>
      </c>
    </row>
    <row r="143" spans="1:19" x14ac:dyDescent="0.3">
      <c r="A143">
        <v>2021</v>
      </c>
      <c r="B143">
        <v>1</v>
      </c>
      <c r="C143">
        <v>6</v>
      </c>
      <c r="D143">
        <v>22</v>
      </c>
      <c r="E143">
        <v>27088.71</v>
      </c>
      <c r="F143">
        <v>726.13</v>
      </c>
      <c r="G143">
        <v>82.022000000000006</v>
      </c>
      <c r="H143">
        <v>-83.971000000000004</v>
      </c>
      <c r="I143">
        <v>517.60900000000004</v>
      </c>
      <c r="J143">
        <v>5.181</v>
      </c>
      <c r="K143">
        <v>-5.9240000000000004</v>
      </c>
      <c r="L143">
        <v>90.772999999999996</v>
      </c>
      <c r="M143">
        <v>28338.508000000002</v>
      </c>
      <c r="N143">
        <v>0</v>
      </c>
      <c r="O143">
        <v>10.96</v>
      </c>
      <c r="P143">
        <v>4.9279999999999999</v>
      </c>
      <c r="Q143">
        <v>215.01300000000001</v>
      </c>
      <c r="R143">
        <v>28322.62</v>
      </c>
      <c r="S143">
        <v>28107.607</v>
      </c>
    </row>
    <row r="144" spans="1:19" x14ac:dyDescent="0.3">
      <c r="A144">
        <v>2021</v>
      </c>
      <c r="B144">
        <v>1</v>
      </c>
      <c r="C144">
        <v>6</v>
      </c>
      <c r="D144">
        <v>23</v>
      </c>
      <c r="E144">
        <v>24706.34</v>
      </c>
      <c r="F144">
        <v>893.68</v>
      </c>
      <c r="G144">
        <v>78.528999999999996</v>
      </c>
      <c r="H144">
        <v>-76.831000000000003</v>
      </c>
      <c r="I144">
        <v>577.44799999999998</v>
      </c>
      <c r="J144">
        <v>4.8490000000000002</v>
      </c>
      <c r="K144">
        <v>-3.1E-2</v>
      </c>
      <c r="L144">
        <v>89.061999999999998</v>
      </c>
      <c r="M144">
        <v>26194.517</v>
      </c>
      <c r="N144">
        <v>0</v>
      </c>
      <c r="O144">
        <v>8.6750000000000007</v>
      </c>
      <c r="P144">
        <v>-21.936</v>
      </c>
      <c r="Q144">
        <v>194.32</v>
      </c>
      <c r="R144">
        <v>26207.777999999998</v>
      </c>
      <c r="S144">
        <v>26013.458999999999</v>
      </c>
    </row>
    <row r="145" spans="1:19" x14ac:dyDescent="0.3">
      <c r="A145">
        <v>2021</v>
      </c>
      <c r="B145">
        <v>1</v>
      </c>
      <c r="C145">
        <v>6</v>
      </c>
      <c r="D145">
        <v>24</v>
      </c>
      <c r="E145">
        <v>22258.944</v>
      </c>
      <c r="F145">
        <v>1041.9380000000001</v>
      </c>
      <c r="G145">
        <v>76.256</v>
      </c>
      <c r="H145">
        <v>-66.48</v>
      </c>
      <c r="I145">
        <v>962.154</v>
      </c>
      <c r="J145">
        <v>5.25</v>
      </c>
      <c r="K145">
        <v>-0.30199999999999999</v>
      </c>
      <c r="L145">
        <v>87.62</v>
      </c>
      <c r="M145">
        <v>24289.125</v>
      </c>
      <c r="N145">
        <v>0</v>
      </c>
      <c r="O145">
        <v>6.6449999999999996</v>
      </c>
      <c r="P145">
        <v>-14.595000000000001</v>
      </c>
      <c r="Q145">
        <v>172.27600000000001</v>
      </c>
      <c r="R145">
        <v>24297.075000000001</v>
      </c>
      <c r="S145">
        <v>24124.798999999999</v>
      </c>
    </row>
    <row r="146" spans="1:19" x14ac:dyDescent="0.3">
      <c r="A146">
        <v>2021</v>
      </c>
      <c r="B146">
        <v>1</v>
      </c>
      <c r="C146">
        <v>7</v>
      </c>
      <c r="D146">
        <v>1</v>
      </c>
      <c r="E146">
        <v>20498.504000000001</v>
      </c>
      <c r="F146">
        <v>1242.568</v>
      </c>
      <c r="G146">
        <v>68.137</v>
      </c>
      <c r="H146">
        <v>-56.911999999999999</v>
      </c>
      <c r="I146">
        <v>846.64099999999996</v>
      </c>
      <c r="J146">
        <v>5.0780000000000003</v>
      </c>
      <c r="K146">
        <v>-1.712</v>
      </c>
      <c r="L146">
        <v>86.665000000000006</v>
      </c>
      <c r="M146">
        <v>22620.831999999999</v>
      </c>
      <c r="N146">
        <v>0</v>
      </c>
      <c r="O146">
        <v>4.6639999999999997</v>
      </c>
      <c r="P146">
        <v>-28.087</v>
      </c>
      <c r="Q146">
        <v>157.26400000000001</v>
      </c>
      <c r="R146">
        <v>22644.256000000001</v>
      </c>
      <c r="S146">
        <v>22486.991999999998</v>
      </c>
    </row>
    <row r="147" spans="1:19" x14ac:dyDescent="0.3">
      <c r="A147">
        <v>2021</v>
      </c>
      <c r="B147">
        <v>1</v>
      </c>
      <c r="C147">
        <v>7</v>
      </c>
      <c r="D147">
        <v>2</v>
      </c>
      <c r="E147">
        <v>19666.452000000001</v>
      </c>
      <c r="F147">
        <v>1360.463</v>
      </c>
      <c r="G147">
        <v>67.478999999999999</v>
      </c>
      <c r="H147">
        <v>-54.305999999999997</v>
      </c>
      <c r="I147">
        <v>601.077</v>
      </c>
      <c r="J147">
        <v>4.9450000000000003</v>
      </c>
      <c r="K147">
        <v>-2.4300000000000002</v>
      </c>
      <c r="L147">
        <v>86.197999999999993</v>
      </c>
      <c r="M147">
        <v>21662.397000000001</v>
      </c>
      <c r="N147">
        <v>0</v>
      </c>
      <c r="O147">
        <v>3.9289999999999998</v>
      </c>
      <c r="P147">
        <v>-25.183</v>
      </c>
      <c r="Q147">
        <v>147.04400000000001</v>
      </c>
      <c r="R147">
        <v>21683.651000000002</v>
      </c>
      <c r="S147">
        <v>21536.607</v>
      </c>
    </row>
    <row r="148" spans="1:19" x14ac:dyDescent="0.3">
      <c r="A148">
        <v>2021</v>
      </c>
      <c r="B148">
        <v>1</v>
      </c>
      <c r="C148">
        <v>7</v>
      </c>
      <c r="D148">
        <v>3</v>
      </c>
      <c r="E148">
        <v>19164.29</v>
      </c>
      <c r="F148">
        <v>1381.3689999999999</v>
      </c>
      <c r="G148">
        <v>68.111000000000004</v>
      </c>
      <c r="H148">
        <v>-50.759</v>
      </c>
      <c r="I148">
        <v>360.00200000000001</v>
      </c>
      <c r="J148">
        <v>4.8719999999999999</v>
      </c>
      <c r="K148">
        <v>-2.1469999999999998</v>
      </c>
      <c r="L148">
        <v>85.88</v>
      </c>
      <c r="M148">
        <v>20943.506000000001</v>
      </c>
      <c r="N148">
        <v>0</v>
      </c>
      <c r="O148">
        <v>3.677</v>
      </c>
      <c r="P148">
        <v>-19.596</v>
      </c>
      <c r="Q148">
        <v>142.60599999999999</v>
      </c>
      <c r="R148">
        <v>20959.424999999999</v>
      </c>
      <c r="S148">
        <v>20816.82</v>
      </c>
    </row>
    <row r="149" spans="1:19" x14ac:dyDescent="0.3">
      <c r="A149">
        <v>2021</v>
      </c>
      <c r="B149">
        <v>1</v>
      </c>
      <c r="C149">
        <v>7</v>
      </c>
      <c r="D149">
        <v>4</v>
      </c>
      <c r="E149">
        <v>19224.648000000001</v>
      </c>
      <c r="F149">
        <v>1341.8389999999999</v>
      </c>
      <c r="G149">
        <v>69.831000000000003</v>
      </c>
      <c r="H149">
        <v>-50.094000000000001</v>
      </c>
      <c r="I149">
        <v>204.78</v>
      </c>
      <c r="J149">
        <v>4.7190000000000003</v>
      </c>
      <c r="K149">
        <v>-1.772</v>
      </c>
      <c r="L149">
        <v>85.924000000000007</v>
      </c>
      <c r="M149">
        <v>20810.044999999998</v>
      </c>
      <c r="N149">
        <v>0</v>
      </c>
      <c r="O149">
        <v>3.5739999999999998</v>
      </c>
      <c r="P149">
        <v>-14.792</v>
      </c>
      <c r="Q149">
        <v>141.98400000000001</v>
      </c>
      <c r="R149">
        <v>20821.261999999999</v>
      </c>
      <c r="S149">
        <v>20679.278999999999</v>
      </c>
    </row>
    <row r="150" spans="1:19" x14ac:dyDescent="0.3">
      <c r="A150">
        <v>2021</v>
      </c>
      <c r="B150">
        <v>1</v>
      </c>
      <c r="C150">
        <v>7</v>
      </c>
      <c r="D150">
        <v>5</v>
      </c>
      <c r="E150">
        <v>19966.439999999999</v>
      </c>
      <c r="F150">
        <v>1243.54</v>
      </c>
      <c r="G150">
        <v>73.314999999999998</v>
      </c>
      <c r="H150">
        <v>-51.27</v>
      </c>
      <c r="I150">
        <v>102.96599999999999</v>
      </c>
      <c r="J150">
        <v>3.6520000000000001</v>
      </c>
      <c r="K150">
        <v>-0.57499999999999996</v>
      </c>
      <c r="L150">
        <v>86.376000000000005</v>
      </c>
      <c r="M150">
        <v>21351.129000000001</v>
      </c>
      <c r="N150">
        <v>0</v>
      </c>
      <c r="O150">
        <v>3.0920000000000001</v>
      </c>
      <c r="P150">
        <v>-9.5289999999999999</v>
      </c>
      <c r="Q150">
        <v>148.11699999999999</v>
      </c>
      <c r="R150">
        <v>21357.565999999999</v>
      </c>
      <c r="S150">
        <v>21209.45</v>
      </c>
    </row>
    <row r="151" spans="1:19" x14ac:dyDescent="0.3">
      <c r="A151">
        <v>2021</v>
      </c>
      <c r="B151">
        <v>1</v>
      </c>
      <c r="C151">
        <v>7</v>
      </c>
      <c r="D151">
        <v>6</v>
      </c>
      <c r="E151">
        <v>21787.254000000001</v>
      </c>
      <c r="F151">
        <v>1071.731</v>
      </c>
      <c r="G151">
        <v>79.055999999999997</v>
      </c>
      <c r="H151">
        <v>-57.677999999999997</v>
      </c>
      <c r="I151">
        <v>72.459999999999994</v>
      </c>
      <c r="J151">
        <v>2.3290000000000002</v>
      </c>
      <c r="K151">
        <v>0.311</v>
      </c>
      <c r="L151">
        <v>87.356999999999999</v>
      </c>
      <c r="M151">
        <v>22963.764999999999</v>
      </c>
      <c r="N151">
        <v>0</v>
      </c>
      <c r="O151">
        <v>3.238</v>
      </c>
      <c r="P151">
        <v>-5.7460000000000004</v>
      </c>
      <c r="Q151">
        <v>166.066</v>
      </c>
      <c r="R151">
        <v>22966.273000000001</v>
      </c>
      <c r="S151">
        <v>22800.206999999999</v>
      </c>
    </row>
    <row r="152" spans="1:19" x14ac:dyDescent="0.3">
      <c r="A152">
        <v>2021</v>
      </c>
      <c r="B152">
        <v>1</v>
      </c>
      <c r="C152">
        <v>7</v>
      </c>
      <c r="D152">
        <v>7</v>
      </c>
      <c r="E152">
        <v>24993.487000000001</v>
      </c>
      <c r="F152">
        <v>887.97199999999998</v>
      </c>
      <c r="G152">
        <v>85.718000000000004</v>
      </c>
      <c r="H152">
        <v>-60.817999999999998</v>
      </c>
      <c r="I152">
        <v>128.994</v>
      </c>
      <c r="J152">
        <v>2.839</v>
      </c>
      <c r="K152">
        <v>2.7869999999999999</v>
      </c>
      <c r="L152">
        <v>89.254000000000005</v>
      </c>
      <c r="M152">
        <v>26044.514999999999</v>
      </c>
      <c r="N152">
        <v>0.38800000000000001</v>
      </c>
      <c r="O152">
        <v>4.3109999999999999</v>
      </c>
      <c r="P152">
        <v>-2.9020000000000001</v>
      </c>
      <c r="Q152">
        <v>196.72200000000001</v>
      </c>
      <c r="R152">
        <v>26042.718000000001</v>
      </c>
      <c r="S152">
        <v>25845.995999999999</v>
      </c>
    </row>
    <row r="153" spans="1:19" x14ac:dyDescent="0.3">
      <c r="A153">
        <v>2021</v>
      </c>
      <c r="B153">
        <v>1</v>
      </c>
      <c r="C153">
        <v>7</v>
      </c>
      <c r="D153">
        <v>8</v>
      </c>
      <c r="E153">
        <v>26816.164000000001</v>
      </c>
      <c r="F153">
        <v>850.19500000000005</v>
      </c>
      <c r="G153">
        <v>87.807000000000002</v>
      </c>
      <c r="H153">
        <v>-58.816000000000003</v>
      </c>
      <c r="I153">
        <v>267.89</v>
      </c>
      <c r="J153">
        <v>3.702</v>
      </c>
      <c r="K153">
        <v>0.82199999999999995</v>
      </c>
      <c r="L153">
        <v>90.688000000000002</v>
      </c>
      <c r="M153">
        <v>27970.645</v>
      </c>
      <c r="N153">
        <v>370.60700000000003</v>
      </c>
      <c r="O153">
        <v>1.101</v>
      </c>
      <c r="P153">
        <v>-0.61</v>
      </c>
      <c r="Q153">
        <v>219.86099999999999</v>
      </c>
      <c r="R153">
        <v>27599.546999999999</v>
      </c>
      <c r="S153">
        <v>27379.686000000002</v>
      </c>
    </row>
    <row r="154" spans="1:19" x14ac:dyDescent="0.3">
      <c r="A154">
        <v>2021</v>
      </c>
      <c r="B154">
        <v>1</v>
      </c>
      <c r="C154">
        <v>7</v>
      </c>
      <c r="D154">
        <v>9</v>
      </c>
      <c r="E154">
        <v>27456.001</v>
      </c>
      <c r="F154">
        <v>811.52</v>
      </c>
      <c r="G154">
        <v>86.551000000000002</v>
      </c>
      <c r="H154">
        <v>-46.161999999999999</v>
      </c>
      <c r="I154">
        <v>494.47699999999998</v>
      </c>
      <c r="J154">
        <v>4.97</v>
      </c>
      <c r="K154">
        <v>-1.3919999999999999</v>
      </c>
      <c r="L154">
        <v>91.182000000000002</v>
      </c>
      <c r="M154">
        <v>28810.596000000001</v>
      </c>
      <c r="N154">
        <v>2323.1239999999998</v>
      </c>
      <c r="O154">
        <v>-17.599</v>
      </c>
      <c r="P154">
        <v>1.891</v>
      </c>
      <c r="Q154">
        <v>236.393</v>
      </c>
      <c r="R154">
        <v>26503.181</v>
      </c>
      <c r="S154">
        <v>26266.788</v>
      </c>
    </row>
    <row r="155" spans="1:19" x14ac:dyDescent="0.3">
      <c r="A155">
        <v>2021</v>
      </c>
      <c r="B155">
        <v>1</v>
      </c>
      <c r="C155">
        <v>7</v>
      </c>
      <c r="D155">
        <v>10</v>
      </c>
      <c r="E155">
        <v>27853.08</v>
      </c>
      <c r="F155">
        <v>806.68399999999997</v>
      </c>
      <c r="G155">
        <v>84.347999999999999</v>
      </c>
      <c r="H155">
        <v>-40.368000000000002</v>
      </c>
      <c r="I155">
        <v>610.01099999999997</v>
      </c>
      <c r="J155">
        <v>5.5149999999999997</v>
      </c>
      <c r="K155">
        <v>-2.82</v>
      </c>
      <c r="L155">
        <v>91.53</v>
      </c>
      <c r="M155">
        <v>29323.631000000001</v>
      </c>
      <c r="N155">
        <v>4191.7290000000003</v>
      </c>
      <c r="O155">
        <v>-28.401</v>
      </c>
      <c r="P155">
        <v>3.25</v>
      </c>
      <c r="Q155">
        <v>247.96600000000001</v>
      </c>
      <c r="R155">
        <v>25157.053</v>
      </c>
      <c r="S155">
        <v>24909.087</v>
      </c>
    </row>
    <row r="156" spans="1:19" x14ac:dyDescent="0.3">
      <c r="A156">
        <v>2021</v>
      </c>
      <c r="B156">
        <v>1</v>
      </c>
      <c r="C156">
        <v>7</v>
      </c>
      <c r="D156">
        <v>11</v>
      </c>
      <c r="E156">
        <v>28090.52</v>
      </c>
      <c r="F156">
        <v>809.27200000000005</v>
      </c>
      <c r="G156">
        <v>81.082999999999998</v>
      </c>
      <c r="H156">
        <v>-39.372999999999998</v>
      </c>
      <c r="I156">
        <v>576.36599999999999</v>
      </c>
      <c r="J156">
        <v>5.82</v>
      </c>
      <c r="K156">
        <v>0.81</v>
      </c>
      <c r="L156">
        <v>91.712999999999994</v>
      </c>
      <c r="M156">
        <v>29535.127</v>
      </c>
      <c r="N156">
        <v>5350.6949999999997</v>
      </c>
      <c r="O156">
        <v>-32.533999999999999</v>
      </c>
      <c r="P156">
        <v>2.1120000000000001</v>
      </c>
      <c r="Q156">
        <v>257.83800000000002</v>
      </c>
      <c r="R156">
        <v>24214.853999999999</v>
      </c>
      <c r="S156">
        <v>23957.016</v>
      </c>
    </row>
    <row r="157" spans="1:19" x14ac:dyDescent="0.3">
      <c r="A157">
        <v>2021</v>
      </c>
      <c r="B157">
        <v>1</v>
      </c>
      <c r="C157">
        <v>7</v>
      </c>
      <c r="D157">
        <v>12</v>
      </c>
      <c r="E157">
        <v>28048.578000000001</v>
      </c>
      <c r="F157">
        <v>803.38099999999997</v>
      </c>
      <c r="G157">
        <v>77.334999999999994</v>
      </c>
      <c r="H157">
        <v>-35.314999999999998</v>
      </c>
      <c r="I157">
        <v>490.58300000000003</v>
      </c>
      <c r="J157">
        <v>5.9569999999999999</v>
      </c>
      <c r="K157">
        <v>2.472</v>
      </c>
      <c r="L157">
        <v>91.656999999999996</v>
      </c>
      <c r="M157">
        <v>29407.312999999998</v>
      </c>
      <c r="N157">
        <v>5999.6009999999997</v>
      </c>
      <c r="O157">
        <v>-26.207000000000001</v>
      </c>
      <c r="P157">
        <v>1.88</v>
      </c>
      <c r="Q157">
        <v>265.58199999999999</v>
      </c>
      <c r="R157">
        <v>23432.039000000001</v>
      </c>
      <c r="S157">
        <v>23166.456999999999</v>
      </c>
    </row>
    <row r="158" spans="1:19" x14ac:dyDescent="0.3">
      <c r="A158">
        <v>2021</v>
      </c>
      <c r="B158">
        <v>1</v>
      </c>
      <c r="C158">
        <v>7</v>
      </c>
      <c r="D158">
        <v>13</v>
      </c>
      <c r="E158">
        <v>27914.800999999999</v>
      </c>
      <c r="F158">
        <v>804.76300000000003</v>
      </c>
      <c r="G158">
        <v>76.228999999999999</v>
      </c>
      <c r="H158">
        <v>-33.654000000000003</v>
      </c>
      <c r="I158">
        <v>453.64400000000001</v>
      </c>
      <c r="J158">
        <v>5.9269999999999996</v>
      </c>
      <c r="K158">
        <v>1.351</v>
      </c>
      <c r="L158">
        <v>91.506</v>
      </c>
      <c r="M158">
        <v>29238.338</v>
      </c>
      <c r="N158">
        <v>6143.3249999999998</v>
      </c>
      <c r="O158">
        <v>-5.22</v>
      </c>
      <c r="P158">
        <v>1.9690000000000001</v>
      </c>
      <c r="Q158">
        <v>270.428</v>
      </c>
      <c r="R158">
        <v>23098.264999999999</v>
      </c>
      <c r="S158">
        <v>22827.837</v>
      </c>
    </row>
    <row r="159" spans="1:19" x14ac:dyDescent="0.3">
      <c r="A159">
        <v>2021</v>
      </c>
      <c r="B159">
        <v>1</v>
      </c>
      <c r="C159">
        <v>7</v>
      </c>
      <c r="D159">
        <v>14</v>
      </c>
      <c r="E159">
        <v>27719.892</v>
      </c>
      <c r="F159">
        <v>825.92100000000005</v>
      </c>
      <c r="G159">
        <v>74.667000000000002</v>
      </c>
      <c r="H159">
        <v>-25.318999999999999</v>
      </c>
      <c r="I159">
        <v>429.274</v>
      </c>
      <c r="J159">
        <v>5.819</v>
      </c>
      <c r="K159">
        <v>1.125</v>
      </c>
      <c r="L159">
        <v>91.292000000000002</v>
      </c>
      <c r="M159">
        <v>29048.005000000001</v>
      </c>
      <c r="N159">
        <v>5681.9470000000001</v>
      </c>
      <c r="O159">
        <v>-3.6150000000000002</v>
      </c>
      <c r="P159">
        <v>1.9159999999999999</v>
      </c>
      <c r="Q159">
        <v>273.01400000000001</v>
      </c>
      <c r="R159">
        <v>23367.757000000001</v>
      </c>
      <c r="S159">
        <v>23094.741999999998</v>
      </c>
    </row>
    <row r="160" spans="1:19" x14ac:dyDescent="0.3">
      <c r="A160">
        <v>2021</v>
      </c>
      <c r="B160">
        <v>1</v>
      </c>
      <c r="C160">
        <v>7</v>
      </c>
      <c r="D160">
        <v>15</v>
      </c>
      <c r="E160">
        <v>27245.183000000001</v>
      </c>
      <c r="F160">
        <v>837.73</v>
      </c>
      <c r="G160">
        <v>73.605000000000004</v>
      </c>
      <c r="H160">
        <v>-19.577000000000002</v>
      </c>
      <c r="I160">
        <v>368.52499999999998</v>
      </c>
      <c r="J160">
        <v>5.3470000000000004</v>
      </c>
      <c r="K160">
        <v>1.603</v>
      </c>
      <c r="L160">
        <v>90.828000000000003</v>
      </c>
      <c r="M160">
        <v>28529.638999999999</v>
      </c>
      <c r="N160">
        <v>4525.2330000000002</v>
      </c>
      <c r="O160">
        <v>-0.69199999999999995</v>
      </c>
      <c r="P160">
        <v>2.274</v>
      </c>
      <c r="Q160">
        <v>270.66899999999998</v>
      </c>
      <c r="R160">
        <v>24002.824000000001</v>
      </c>
      <c r="S160">
        <v>23732.154999999999</v>
      </c>
    </row>
    <row r="161" spans="1:19" x14ac:dyDescent="0.3">
      <c r="A161">
        <v>2021</v>
      </c>
      <c r="B161">
        <v>1</v>
      </c>
      <c r="C161">
        <v>7</v>
      </c>
      <c r="D161">
        <v>16</v>
      </c>
      <c r="E161">
        <v>26863.325000000001</v>
      </c>
      <c r="F161">
        <v>755.69399999999996</v>
      </c>
      <c r="G161">
        <v>74.632000000000005</v>
      </c>
      <c r="H161">
        <v>-19.867000000000001</v>
      </c>
      <c r="I161">
        <v>339.13400000000001</v>
      </c>
      <c r="J161">
        <v>5.5759999999999996</v>
      </c>
      <c r="K161">
        <v>-3.5840000000000001</v>
      </c>
      <c r="L161">
        <v>90.475999999999999</v>
      </c>
      <c r="M161">
        <v>28030.756000000001</v>
      </c>
      <c r="N161">
        <v>2639.6010000000001</v>
      </c>
      <c r="O161">
        <v>-0.57299999999999995</v>
      </c>
      <c r="P161">
        <v>1.3979999999999999</v>
      </c>
      <c r="Q161">
        <v>262.37799999999999</v>
      </c>
      <c r="R161">
        <v>25390.329000000002</v>
      </c>
      <c r="S161">
        <v>25127.952000000001</v>
      </c>
    </row>
    <row r="162" spans="1:19" x14ac:dyDescent="0.3">
      <c r="A162">
        <v>2021</v>
      </c>
      <c r="B162">
        <v>1</v>
      </c>
      <c r="C162">
        <v>7</v>
      </c>
      <c r="D162">
        <v>17</v>
      </c>
      <c r="E162">
        <v>27005.017</v>
      </c>
      <c r="F162">
        <v>616.34900000000005</v>
      </c>
      <c r="G162">
        <v>79.319000000000003</v>
      </c>
      <c r="H162">
        <v>-32.573999999999998</v>
      </c>
      <c r="I162">
        <v>233.93700000000001</v>
      </c>
      <c r="J162">
        <v>4.3869999999999996</v>
      </c>
      <c r="K162">
        <v>-14.722</v>
      </c>
      <c r="L162">
        <v>90.588999999999999</v>
      </c>
      <c r="M162">
        <v>27902.984</v>
      </c>
      <c r="N162">
        <v>348.27499999999998</v>
      </c>
      <c r="O162">
        <v>3.9</v>
      </c>
      <c r="P162">
        <v>2.1819999999999999</v>
      </c>
      <c r="Q162">
        <v>256.09800000000001</v>
      </c>
      <c r="R162">
        <v>27548.626</v>
      </c>
      <c r="S162">
        <v>27292.528999999999</v>
      </c>
    </row>
    <row r="163" spans="1:19" x14ac:dyDescent="0.3">
      <c r="A163">
        <v>2021</v>
      </c>
      <c r="B163">
        <v>1</v>
      </c>
      <c r="C163">
        <v>7</v>
      </c>
      <c r="D163">
        <v>18</v>
      </c>
      <c r="E163">
        <v>29314.888999999999</v>
      </c>
      <c r="F163">
        <v>586.85500000000002</v>
      </c>
      <c r="G163">
        <v>85.682000000000002</v>
      </c>
      <c r="H163">
        <v>-60.572000000000003</v>
      </c>
      <c r="I163">
        <v>255.80699999999999</v>
      </c>
      <c r="J163">
        <v>4.91</v>
      </c>
      <c r="K163">
        <v>-18.035</v>
      </c>
      <c r="L163">
        <v>92.522999999999996</v>
      </c>
      <c r="M163">
        <v>30176.378000000001</v>
      </c>
      <c r="N163">
        <v>0</v>
      </c>
      <c r="O163">
        <v>11.872</v>
      </c>
      <c r="P163">
        <v>10.180999999999999</v>
      </c>
      <c r="Q163">
        <v>259.33499999999998</v>
      </c>
      <c r="R163">
        <v>30154.324000000001</v>
      </c>
      <c r="S163">
        <v>29894.99</v>
      </c>
    </row>
    <row r="164" spans="1:19" x14ac:dyDescent="0.3">
      <c r="A164">
        <v>2021</v>
      </c>
      <c r="B164">
        <v>1</v>
      </c>
      <c r="C164">
        <v>7</v>
      </c>
      <c r="D164">
        <v>19</v>
      </c>
      <c r="E164">
        <v>30154.012999999999</v>
      </c>
      <c r="F164">
        <v>604.13</v>
      </c>
      <c r="G164">
        <v>87.613</v>
      </c>
      <c r="H164">
        <v>-69.369</v>
      </c>
      <c r="I164">
        <v>326.37799999999999</v>
      </c>
      <c r="J164">
        <v>4.7430000000000003</v>
      </c>
      <c r="K164">
        <v>-21.577000000000002</v>
      </c>
      <c r="L164">
        <v>92.959000000000003</v>
      </c>
      <c r="M164">
        <v>31091.276999999998</v>
      </c>
      <c r="N164">
        <v>0</v>
      </c>
      <c r="O164">
        <v>14.025</v>
      </c>
      <c r="P164">
        <v>14.407</v>
      </c>
      <c r="Q164">
        <v>252.77</v>
      </c>
      <c r="R164">
        <v>31062.844000000001</v>
      </c>
      <c r="S164">
        <v>30810.074000000001</v>
      </c>
    </row>
    <row r="165" spans="1:19" x14ac:dyDescent="0.3">
      <c r="A165">
        <v>2021</v>
      </c>
      <c r="B165">
        <v>1</v>
      </c>
      <c r="C165">
        <v>7</v>
      </c>
      <c r="D165">
        <v>20</v>
      </c>
      <c r="E165">
        <v>29566.284</v>
      </c>
      <c r="F165">
        <v>616.94799999999998</v>
      </c>
      <c r="G165">
        <v>87.64</v>
      </c>
      <c r="H165">
        <v>-85.210999999999999</v>
      </c>
      <c r="I165">
        <v>361.14600000000002</v>
      </c>
      <c r="J165">
        <v>4.4640000000000004</v>
      </c>
      <c r="K165">
        <v>-22.225999999999999</v>
      </c>
      <c r="L165">
        <v>92.694000000000003</v>
      </c>
      <c r="M165">
        <v>30534.098999999998</v>
      </c>
      <c r="N165">
        <v>0</v>
      </c>
      <c r="O165">
        <v>13.617000000000001</v>
      </c>
      <c r="P165">
        <v>20.318000000000001</v>
      </c>
      <c r="Q165">
        <v>240.749</v>
      </c>
      <c r="R165">
        <v>30500.164000000001</v>
      </c>
      <c r="S165">
        <v>30259.415000000001</v>
      </c>
    </row>
    <row r="166" spans="1:19" x14ac:dyDescent="0.3">
      <c r="A166">
        <v>2021</v>
      </c>
      <c r="B166">
        <v>1</v>
      </c>
      <c r="C166">
        <v>7</v>
      </c>
      <c r="D166">
        <v>21</v>
      </c>
      <c r="E166">
        <v>28694.356</v>
      </c>
      <c r="F166">
        <v>645.98500000000001</v>
      </c>
      <c r="G166">
        <v>86.972999999999999</v>
      </c>
      <c r="H166">
        <v>-90.397999999999996</v>
      </c>
      <c r="I166">
        <v>404.81200000000001</v>
      </c>
      <c r="J166">
        <v>4.1230000000000002</v>
      </c>
      <c r="K166">
        <v>-20.34</v>
      </c>
      <c r="L166">
        <v>92.195999999999998</v>
      </c>
      <c r="M166">
        <v>29730.734</v>
      </c>
      <c r="N166">
        <v>0</v>
      </c>
      <c r="O166">
        <v>12.609</v>
      </c>
      <c r="P166">
        <v>16.736999999999998</v>
      </c>
      <c r="Q166">
        <v>230.346</v>
      </c>
      <c r="R166">
        <v>29701.387999999999</v>
      </c>
      <c r="S166">
        <v>29471.042000000001</v>
      </c>
    </row>
    <row r="167" spans="1:19" x14ac:dyDescent="0.3">
      <c r="A167">
        <v>2021</v>
      </c>
      <c r="B167">
        <v>1</v>
      </c>
      <c r="C167">
        <v>7</v>
      </c>
      <c r="D167">
        <v>22</v>
      </c>
      <c r="E167">
        <v>27027.992999999999</v>
      </c>
      <c r="F167">
        <v>726.13</v>
      </c>
      <c r="G167">
        <v>84.224999999999994</v>
      </c>
      <c r="H167">
        <v>-83.584999999999994</v>
      </c>
      <c r="I167">
        <v>517.60900000000004</v>
      </c>
      <c r="J167">
        <v>5.181</v>
      </c>
      <c r="K167">
        <v>-5.8860000000000001</v>
      </c>
      <c r="L167">
        <v>90.718999999999994</v>
      </c>
      <c r="M167">
        <v>28278.16</v>
      </c>
      <c r="N167">
        <v>0</v>
      </c>
      <c r="O167">
        <v>10.96</v>
      </c>
      <c r="P167">
        <v>4.9279999999999999</v>
      </c>
      <c r="Q167">
        <v>217.26</v>
      </c>
      <c r="R167">
        <v>28262.273000000001</v>
      </c>
      <c r="S167">
        <v>28045.012999999999</v>
      </c>
    </row>
    <row r="168" spans="1:19" x14ac:dyDescent="0.3">
      <c r="A168">
        <v>2021</v>
      </c>
      <c r="B168">
        <v>1</v>
      </c>
      <c r="C168">
        <v>7</v>
      </c>
      <c r="D168">
        <v>23</v>
      </c>
      <c r="E168">
        <v>24589.205000000002</v>
      </c>
      <c r="F168">
        <v>893.68</v>
      </c>
      <c r="G168">
        <v>81.364000000000004</v>
      </c>
      <c r="H168">
        <v>-76.216999999999999</v>
      </c>
      <c r="I168">
        <v>577.44799999999998</v>
      </c>
      <c r="J168">
        <v>4.8490000000000002</v>
      </c>
      <c r="K168">
        <v>-2.4E-2</v>
      </c>
      <c r="L168">
        <v>88.974000000000004</v>
      </c>
      <c r="M168">
        <v>26077.915000000001</v>
      </c>
      <c r="N168">
        <v>0</v>
      </c>
      <c r="O168">
        <v>8.6750000000000007</v>
      </c>
      <c r="P168">
        <v>-21.936</v>
      </c>
      <c r="Q168">
        <v>196.98599999999999</v>
      </c>
      <c r="R168">
        <v>26091.177</v>
      </c>
      <c r="S168">
        <v>25894.19</v>
      </c>
    </row>
    <row r="169" spans="1:19" x14ac:dyDescent="0.3">
      <c r="A169">
        <v>2021</v>
      </c>
      <c r="B169">
        <v>1</v>
      </c>
      <c r="C169">
        <v>7</v>
      </c>
      <c r="D169">
        <v>24</v>
      </c>
      <c r="E169">
        <v>22234.142</v>
      </c>
      <c r="F169">
        <v>1041.9380000000001</v>
      </c>
      <c r="G169">
        <v>79.450999999999993</v>
      </c>
      <c r="H169">
        <v>-66.043000000000006</v>
      </c>
      <c r="I169">
        <v>962.154</v>
      </c>
      <c r="J169">
        <v>5.25</v>
      </c>
      <c r="K169">
        <v>-0.17599999999999999</v>
      </c>
      <c r="L169">
        <v>87.605000000000004</v>
      </c>
      <c r="M169">
        <v>24264.868999999999</v>
      </c>
      <c r="N169">
        <v>0</v>
      </c>
      <c r="O169">
        <v>6.6449999999999996</v>
      </c>
      <c r="P169">
        <v>-14.595000000000001</v>
      </c>
      <c r="Q169">
        <v>175.62799999999999</v>
      </c>
      <c r="R169">
        <v>24272.819</v>
      </c>
      <c r="S169">
        <v>24097.190999999999</v>
      </c>
    </row>
    <row r="170" spans="1:19" x14ac:dyDescent="0.3">
      <c r="A170">
        <v>2021</v>
      </c>
      <c r="B170">
        <v>1</v>
      </c>
      <c r="C170">
        <v>8</v>
      </c>
      <c r="D170">
        <v>1</v>
      </c>
      <c r="E170">
        <v>20574.196</v>
      </c>
      <c r="F170">
        <v>1242.568</v>
      </c>
      <c r="G170">
        <v>79.459000000000003</v>
      </c>
      <c r="H170">
        <v>-57.273000000000003</v>
      </c>
      <c r="I170">
        <v>846.64099999999996</v>
      </c>
      <c r="J170">
        <v>5.0780000000000003</v>
      </c>
      <c r="K170">
        <v>-1.423</v>
      </c>
      <c r="L170">
        <v>86.74</v>
      </c>
      <c r="M170">
        <v>22696.526999999998</v>
      </c>
      <c r="N170">
        <v>0</v>
      </c>
      <c r="O170">
        <v>3.45</v>
      </c>
      <c r="P170">
        <v>-28.087</v>
      </c>
      <c r="Q170">
        <v>157.22999999999999</v>
      </c>
      <c r="R170">
        <v>22721.164000000001</v>
      </c>
      <c r="S170">
        <v>22563.934000000001</v>
      </c>
    </row>
    <row r="171" spans="1:19" x14ac:dyDescent="0.3">
      <c r="A171">
        <v>2021</v>
      </c>
      <c r="B171">
        <v>1</v>
      </c>
      <c r="C171">
        <v>8</v>
      </c>
      <c r="D171">
        <v>2</v>
      </c>
      <c r="E171">
        <v>19518.439999999999</v>
      </c>
      <c r="F171">
        <v>1360.463</v>
      </c>
      <c r="G171">
        <v>79.802000000000007</v>
      </c>
      <c r="H171">
        <v>-54.145000000000003</v>
      </c>
      <c r="I171">
        <v>601.077</v>
      </c>
      <c r="J171">
        <v>4.9450000000000003</v>
      </c>
      <c r="K171">
        <v>-1.7050000000000001</v>
      </c>
      <c r="L171">
        <v>86.132999999999996</v>
      </c>
      <c r="M171">
        <v>21515.205999999998</v>
      </c>
      <c r="N171">
        <v>0</v>
      </c>
      <c r="O171">
        <v>2.8380000000000001</v>
      </c>
      <c r="P171">
        <v>-25.183</v>
      </c>
      <c r="Q171">
        <v>147.708</v>
      </c>
      <c r="R171">
        <v>21537.55</v>
      </c>
      <c r="S171">
        <v>21389.842000000001</v>
      </c>
    </row>
    <row r="172" spans="1:19" x14ac:dyDescent="0.3">
      <c r="A172">
        <v>2021</v>
      </c>
      <c r="B172">
        <v>1</v>
      </c>
      <c r="C172">
        <v>8</v>
      </c>
      <c r="D172">
        <v>3</v>
      </c>
      <c r="E172">
        <v>19002.851999999999</v>
      </c>
      <c r="F172">
        <v>1381.3689999999999</v>
      </c>
      <c r="G172">
        <v>81.171000000000006</v>
      </c>
      <c r="H172">
        <v>-50.564</v>
      </c>
      <c r="I172">
        <v>360.00200000000001</v>
      </c>
      <c r="J172">
        <v>4.8719999999999999</v>
      </c>
      <c r="K172">
        <v>-1.544</v>
      </c>
      <c r="L172">
        <v>85.801000000000002</v>
      </c>
      <c r="M172">
        <v>20782.787</v>
      </c>
      <c r="N172">
        <v>0</v>
      </c>
      <c r="O172">
        <v>2.6139999999999999</v>
      </c>
      <c r="P172">
        <v>-19.596</v>
      </c>
      <c r="Q172">
        <v>143.30699999999999</v>
      </c>
      <c r="R172">
        <v>20799.769</v>
      </c>
      <c r="S172">
        <v>20656.462</v>
      </c>
    </row>
    <row r="173" spans="1:19" x14ac:dyDescent="0.3">
      <c r="A173">
        <v>2021</v>
      </c>
      <c r="B173">
        <v>1</v>
      </c>
      <c r="C173">
        <v>8</v>
      </c>
      <c r="D173">
        <v>4</v>
      </c>
      <c r="E173">
        <v>19014.421999999999</v>
      </c>
      <c r="F173">
        <v>1341.8389999999999</v>
      </c>
      <c r="G173">
        <v>82.864999999999995</v>
      </c>
      <c r="H173">
        <v>-49.743000000000002</v>
      </c>
      <c r="I173">
        <v>204.78</v>
      </c>
      <c r="J173">
        <v>4.7190000000000003</v>
      </c>
      <c r="K173">
        <v>-1.228</v>
      </c>
      <c r="L173">
        <v>85.814999999999998</v>
      </c>
      <c r="M173">
        <v>20600.603999999999</v>
      </c>
      <c r="N173">
        <v>0</v>
      </c>
      <c r="O173">
        <v>2.4990000000000001</v>
      </c>
      <c r="P173">
        <v>-14.792</v>
      </c>
      <c r="Q173">
        <v>143.30799999999999</v>
      </c>
      <c r="R173">
        <v>20612.897000000001</v>
      </c>
      <c r="S173">
        <v>20469.589</v>
      </c>
    </row>
    <row r="174" spans="1:19" x14ac:dyDescent="0.3">
      <c r="A174">
        <v>2021</v>
      </c>
      <c r="B174">
        <v>1</v>
      </c>
      <c r="C174">
        <v>8</v>
      </c>
      <c r="D174">
        <v>5</v>
      </c>
      <c r="E174">
        <v>19580.616999999998</v>
      </c>
      <c r="F174">
        <v>1243.54</v>
      </c>
      <c r="G174">
        <v>86.313999999999993</v>
      </c>
      <c r="H174">
        <v>-50.508000000000003</v>
      </c>
      <c r="I174">
        <v>102.96599999999999</v>
      </c>
      <c r="J174">
        <v>3.6520000000000001</v>
      </c>
      <c r="K174">
        <v>-0.56599999999999995</v>
      </c>
      <c r="L174">
        <v>86.179000000000002</v>
      </c>
      <c r="M174">
        <v>20965.879000000001</v>
      </c>
      <c r="N174">
        <v>0</v>
      </c>
      <c r="O174">
        <v>2.2229999999999999</v>
      </c>
      <c r="P174">
        <v>-9.5289999999999999</v>
      </c>
      <c r="Q174">
        <v>148.92599999999999</v>
      </c>
      <c r="R174">
        <v>20973.184000000001</v>
      </c>
      <c r="S174">
        <v>20824.258999999998</v>
      </c>
    </row>
    <row r="175" spans="1:19" x14ac:dyDescent="0.3">
      <c r="A175">
        <v>2021</v>
      </c>
      <c r="B175">
        <v>1</v>
      </c>
      <c r="C175">
        <v>8</v>
      </c>
      <c r="D175">
        <v>6</v>
      </c>
      <c r="E175">
        <v>21001.669000000002</v>
      </c>
      <c r="F175">
        <v>1071.731</v>
      </c>
      <c r="G175">
        <v>92.721999999999994</v>
      </c>
      <c r="H175">
        <v>-55.752000000000002</v>
      </c>
      <c r="I175">
        <v>72.459999999999994</v>
      </c>
      <c r="J175">
        <v>2.3290000000000002</v>
      </c>
      <c r="K175">
        <v>-0.223</v>
      </c>
      <c r="L175">
        <v>86.951999999999998</v>
      </c>
      <c r="M175">
        <v>22179.167000000001</v>
      </c>
      <c r="N175">
        <v>0</v>
      </c>
      <c r="O175">
        <v>2.1560000000000001</v>
      </c>
      <c r="P175">
        <v>-5.7460000000000004</v>
      </c>
      <c r="Q175">
        <v>166.74600000000001</v>
      </c>
      <c r="R175">
        <v>22182.757000000001</v>
      </c>
      <c r="S175">
        <v>22016.010999999999</v>
      </c>
    </row>
    <row r="176" spans="1:19" x14ac:dyDescent="0.3">
      <c r="A176">
        <v>2021</v>
      </c>
      <c r="B176">
        <v>1</v>
      </c>
      <c r="C176">
        <v>8</v>
      </c>
      <c r="D176">
        <v>7</v>
      </c>
      <c r="E176">
        <v>23484.397000000001</v>
      </c>
      <c r="F176">
        <v>887.97199999999998</v>
      </c>
      <c r="G176">
        <v>99.278000000000006</v>
      </c>
      <c r="H176">
        <v>-57.5</v>
      </c>
      <c r="I176">
        <v>128.994</v>
      </c>
      <c r="J176">
        <v>2.839</v>
      </c>
      <c r="K176">
        <v>2.286</v>
      </c>
      <c r="L176">
        <v>88.340999999999994</v>
      </c>
      <c r="M176">
        <v>24537.328000000001</v>
      </c>
      <c r="N176">
        <v>0.26</v>
      </c>
      <c r="O176">
        <v>2.899</v>
      </c>
      <c r="P176">
        <v>-2.9020000000000001</v>
      </c>
      <c r="Q176">
        <v>196.749</v>
      </c>
      <c r="R176">
        <v>24537.071</v>
      </c>
      <c r="S176">
        <v>24340.322</v>
      </c>
    </row>
    <row r="177" spans="1:19" x14ac:dyDescent="0.3">
      <c r="A177">
        <v>2021</v>
      </c>
      <c r="B177">
        <v>1</v>
      </c>
      <c r="C177">
        <v>8</v>
      </c>
      <c r="D177">
        <v>8</v>
      </c>
      <c r="E177">
        <v>25106.638999999999</v>
      </c>
      <c r="F177">
        <v>850.19500000000005</v>
      </c>
      <c r="G177">
        <v>101.666</v>
      </c>
      <c r="H177">
        <v>-55.375999999999998</v>
      </c>
      <c r="I177">
        <v>267.89</v>
      </c>
      <c r="J177">
        <v>3.702</v>
      </c>
      <c r="K177">
        <v>0.68500000000000005</v>
      </c>
      <c r="L177">
        <v>89.341999999999999</v>
      </c>
      <c r="M177">
        <v>26263.077000000001</v>
      </c>
      <c r="N177">
        <v>387.18400000000003</v>
      </c>
      <c r="O177">
        <v>0.96899999999999997</v>
      </c>
      <c r="P177">
        <v>-0.61</v>
      </c>
      <c r="Q177">
        <v>219.333</v>
      </c>
      <c r="R177">
        <v>25875.534</v>
      </c>
      <c r="S177">
        <v>25656.201000000001</v>
      </c>
    </row>
    <row r="178" spans="1:19" x14ac:dyDescent="0.3">
      <c r="A178">
        <v>2021</v>
      </c>
      <c r="B178">
        <v>1</v>
      </c>
      <c r="C178">
        <v>8</v>
      </c>
      <c r="D178">
        <v>9</v>
      </c>
      <c r="E178">
        <v>26026.724999999999</v>
      </c>
      <c r="F178">
        <v>811.52</v>
      </c>
      <c r="G178">
        <v>96.275999999999996</v>
      </c>
      <c r="H178">
        <v>-43.878999999999998</v>
      </c>
      <c r="I178">
        <v>494.47699999999998</v>
      </c>
      <c r="J178">
        <v>4.97</v>
      </c>
      <c r="K178">
        <v>-0.93300000000000005</v>
      </c>
      <c r="L178">
        <v>89.935000000000002</v>
      </c>
      <c r="M178">
        <v>27382.815999999999</v>
      </c>
      <c r="N178">
        <v>2552.2489999999998</v>
      </c>
      <c r="O178">
        <v>-10.102</v>
      </c>
      <c r="P178">
        <v>1.891</v>
      </c>
      <c r="Q178">
        <v>236.63499999999999</v>
      </c>
      <c r="R178">
        <v>24838.777999999998</v>
      </c>
      <c r="S178">
        <v>24602.143</v>
      </c>
    </row>
    <row r="179" spans="1:19" x14ac:dyDescent="0.3">
      <c r="A179">
        <v>2021</v>
      </c>
      <c r="B179">
        <v>1</v>
      </c>
      <c r="C179">
        <v>8</v>
      </c>
      <c r="D179">
        <v>10</v>
      </c>
      <c r="E179">
        <v>26650.417000000001</v>
      </c>
      <c r="F179">
        <v>806.68399999999997</v>
      </c>
      <c r="G179">
        <v>90.036000000000001</v>
      </c>
      <c r="H179">
        <v>-38.665999999999997</v>
      </c>
      <c r="I179">
        <v>610.01099999999997</v>
      </c>
      <c r="J179">
        <v>5.5149999999999997</v>
      </c>
      <c r="K179">
        <v>-2.4609999999999999</v>
      </c>
      <c r="L179">
        <v>90.453999999999994</v>
      </c>
      <c r="M179">
        <v>28121.954000000002</v>
      </c>
      <c r="N179">
        <v>4660.6660000000002</v>
      </c>
      <c r="O179">
        <v>-22.132999999999999</v>
      </c>
      <c r="P179">
        <v>3.25</v>
      </c>
      <c r="Q179">
        <v>249.83600000000001</v>
      </c>
      <c r="R179">
        <v>23480.17</v>
      </c>
      <c r="S179">
        <v>23230.333999999999</v>
      </c>
    </row>
    <row r="180" spans="1:19" x14ac:dyDescent="0.3">
      <c r="A180">
        <v>2021</v>
      </c>
      <c r="B180">
        <v>1</v>
      </c>
      <c r="C180">
        <v>8</v>
      </c>
      <c r="D180">
        <v>11</v>
      </c>
      <c r="E180">
        <v>26957.366000000002</v>
      </c>
      <c r="F180">
        <v>809.27200000000005</v>
      </c>
      <c r="G180">
        <v>83.478999999999999</v>
      </c>
      <c r="H180">
        <v>-37.747</v>
      </c>
      <c r="I180">
        <v>576.36599999999999</v>
      </c>
      <c r="J180">
        <v>5.82</v>
      </c>
      <c r="K180">
        <v>0.46800000000000003</v>
      </c>
      <c r="L180">
        <v>90.724000000000004</v>
      </c>
      <c r="M180">
        <v>28402.269</v>
      </c>
      <c r="N180">
        <v>5961.933</v>
      </c>
      <c r="O180">
        <v>-29.074999999999999</v>
      </c>
      <c r="P180">
        <v>2.1120000000000001</v>
      </c>
      <c r="Q180">
        <v>260.48099999999999</v>
      </c>
      <c r="R180">
        <v>22467.297999999999</v>
      </c>
      <c r="S180">
        <v>22206.816999999999</v>
      </c>
    </row>
    <row r="181" spans="1:19" x14ac:dyDescent="0.3">
      <c r="A181">
        <v>2021</v>
      </c>
      <c r="B181">
        <v>1</v>
      </c>
      <c r="C181">
        <v>8</v>
      </c>
      <c r="D181">
        <v>12</v>
      </c>
      <c r="E181">
        <v>26956.721000000001</v>
      </c>
      <c r="F181">
        <v>803.38099999999997</v>
      </c>
      <c r="G181">
        <v>78.335999999999999</v>
      </c>
      <c r="H181">
        <v>-33.932000000000002</v>
      </c>
      <c r="I181">
        <v>490.58300000000003</v>
      </c>
      <c r="J181">
        <v>5.9569999999999999</v>
      </c>
      <c r="K181">
        <v>1.831</v>
      </c>
      <c r="L181">
        <v>90.688999999999993</v>
      </c>
      <c r="M181">
        <v>28315.228999999999</v>
      </c>
      <c r="N181">
        <v>6632.9210000000003</v>
      </c>
      <c r="O181">
        <v>-25.38</v>
      </c>
      <c r="P181">
        <v>1.88</v>
      </c>
      <c r="Q181">
        <v>268.22800000000001</v>
      </c>
      <c r="R181">
        <v>21705.808000000001</v>
      </c>
      <c r="S181">
        <v>21437.58</v>
      </c>
    </row>
    <row r="182" spans="1:19" x14ac:dyDescent="0.3">
      <c r="A182">
        <v>2021</v>
      </c>
      <c r="B182">
        <v>1</v>
      </c>
      <c r="C182">
        <v>8</v>
      </c>
      <c r="D182">
        <v>13</v>
      </c>
      <c r="E182">
        <v>26719.95</v>
      </c>
      <c r="F182">
        <v>804.76300000000003</v>
      </c>
      <c r="G182">
        <v>74.527000000000001</v>
      </c>
      <c r="H182">
        <v>-32.274999999999999</v>
      </c>
      <c r="I182">
        <v>453.64400000000001</v>
      </c>
      <c r="J182">
        <v>5.9269999999999996</v>
      </c>
      <c r="K182">
        <v>0.99099999999999999</v>
      </c>
      <c r="L182">
        <v>90.433000000000007</v>
      </c>
      <c r="M182">
        <v>28043.434000000001</v>
      </c>
      <c r="N182">
        <v>6787.3720000000003</v>
      </c>
      <c r="O182">
        <v>-7.5529999999999999</v>
      </c>
      <c r="P182">
        <v>1.9690000000000001</v>
      </c>
      <c r="Q182">
        <v>272.10599999999999</v>
      </c>
      <c r="R182">
        <v>21261.646000000001</v>
      </c>
      <c r="S182">
        <v>20989.54</v>
      </c>
    </row>
    <row r="183" spans="1:19" x14ac:dyDescent="0.3">
      <c r="A183">
        <v>2021</v>
      </c>
      <c r="B183">
        <v>1</v>
      </c>
      <c r="C183">
        <v>8</v>
      </c>
      <c r="D183">
        <v>14</v>
      </c>
      <c r="E183">
        <v>26433.813999999998</v>
      </c>
      <c r="F183">
        <v>825.92100000000005</v>
      </c>
      <c r="G183">
        <v>71.111999999999995</v>
      </c>
      <c r="H183">
        <v>-24.25</v>
      </c>
      <c r="I183">
        <v>429.274</v>
      </c>
      <c r="J183">
        <v>5.819</v>
      </c>
      <c r="K183">
        <v>0.92100000000000004</v>
      </c>
      <c r="L183">
        <v>90.194999999999993</v>
      </c>
      <c r="M183">
        <v>27761.695</v>
      </c>
      <c r="N183">
        <v>6256.9889999999996</v>
      </c>
      <c r="O183">
        <v>-7.2249999999999996</v>
      </c>
      <c r="P183">
        <v>1.9159999999999999</v>
      </c>
      <c r="Q183">
        <v>274.16500000000002</v>
      </c>
      <c r="R183">
        <v>21510.013999999999</v>
      </c>
      <c r="S183">
        <v>21235.85</v>
      </c>
    </row>
    <row r="184" spans="1:19" x14ac:dyDescent="0.3">
      <c r="A184">
        <v>2021</v>
      </c>
      <c r="B184">
        <v>1</v>
      </c>
      <c r="C184">
        <v>8</v>
      </c>
      <c r="D184">
        <v>15</v>
      </c>
      <c r="E184">
        <v>26020.191999999999</v>
      </c>
      <c r="F184">
        <v>837.73</v>
      </c>
      <c r="G184">
        <v>68.338999999999999</v>
      </c>
      <c r="H184">
        <v>-18.870999999999999</v>
      </c>
      <c r="I184">
        <v>368.52499999999998</v>
      </c>
      <c r="J184">
        <v>5.3470000000000004</v>
      </c>
      <c r="K184">
        <v>1.0940000000000001</v>
      </c>
      <c r="L184">
        <v>89.878</v>
      </c>
      <c r="M184">
        <v>27303.894</v>
      </c>
      <c r="N184">
        <v>5043.7879999999996</v>
      </c>
      <c r="O184">
        <v>-2.5390000000000001</v>
      </c>
      <c r="P184">
        <v>2.274</v>
      </c>
      <c r="Q184">
        <v>269.72899999999998</v>
      </c>
      <c r="R184">
        <v>22260.370999999999</v>
      </c>
      <c r="S184">
        <v>21990.643</v>
      </c>
    </row>
    <row r="185" spans="1:19" x14ac:dyDescent="0.3">
      <c r="A185">
        <v>2021</v>
      </c>
      <c r="B185">
        <v>1</v>
      </c>
      <c r="C185">
        <v>8</v>
      </c>
      <c r="D185">
        <v>16</v>
      </c>
      <c r="E185">
        <v>25621.442999999999</v>
      </c>
      <c r="F185">
        <v>755.69399999999996</v>
      </c>
      <c r="G185">
        <v>69.224999999999994</v>
      </c>
      <c r="H185">
        <v>-19.151</v>
      </c>
      <c r="I185">
        <v>339.13400000000001</v>
      </c>
      <c r="J185">
        <v>5.5759999999999996</v>
      </c>
      <c r="K185">
        <v>-3.26</v>
      </c>
      <c r="L185">
        <v>89.596999999999994</v>
      </c>
      <c r="M185">
        <v>26789.032999999999</v>
      </c>
      <c r="N185">
        <v>3032.9229999999998</v>
      </c>
      <c r="O185">
        <v>-0.45400000000000001</v>
      </c>
      <c r="P185">
        <v>1.3979999999999999</v>
      </c>
      <c r="Q185">
        <v>258.71100000000001</v>
      </c>
      <c r="R185">
        <v>23755.166000000001</v>
      </c>
      <c r="S185">
        <v>23496.455000000002</v>
      </c>
    </row>
    <row r="186" spans="1:19" x14ac:dyDescent="0.3">
      <c r="A186">
        <v>2021</v>
      </c>
      <c r="B186">
        <v>1</v>
      </c>
      <c r="C186">
        <v>8</v>
      </c>
      <c r="D186">
        <v>17</v>
      </c>
      <c r="E186">
        <v>25832.249</v>
      </c>
      <c r="F186">
        <v>616.34900000000005</v>
      </c>
      <c r="G186">
        <v>75.483000000000004</v>
      </c>
      <c r="H186">
        <v>-31.295999999999999</v>
      </c>
      <c r="I186">
        <v>233.93700000000001</v>
      </c>
      <c r="J186">
        <v>4.3869999999999996</v>
      </c>
      <c r="K186">
        <v>-12.689</v>
      </c>
      <c r="L186">
        <v>89.734999999999999</v>
      </c>
      <c r="M186">
        <v>26732.672999999999</v>
      </c>
      <c r="N186">
        <v>782.04399999999998</v>
      </c>
      <c r="O186">
        <v>3.762</v>
      </c>
      <c r="P186">
        <v>2.1819999999999999</v>
      </c>
      <c r="Q186">
        <v>250.578</v>
      </c>
      <c r="R186">
        <v>25944.686000000002</v>
      </c>
      <c r="S186">
        <v>25694.107</v>
      </c>
    </row>
    <row r="187" spans="1:19" x14ac:dyDescent="0.3">
      <c r="A187">
        <v>2021</v>
      </c>
      <c r="B187">
        <v>1</v>
      </c>
      <c r="C187">
        <v>8</v>
      </c>
      <c r="D187">
        <v>18</v>
      </c>
      <c r="E187">
        <v>28163.006000000001</v>
      </c>
      <c r="F187">
        <v>586.85500000000002</v>
      </c>
      <c r="G187">
        <v>83.62</v>
      </c>
      <c r="H187">
        <v>-58.127000000000002</v>
      </c>
      <c r="I187">
        <v>255.80699999999999</v>
      </c>
      <c r="J187">
        <v>4.91</v>
      </c>
      <c r="K187">
        <v>-15.884</v>
      </c>
      <c r="L187">
        <v>91.802000000000007</v>
      </c>
      <c r="M187">
        <v>29028.368999999999</v>
      </c>
      <c r="N187">
        <v>0</v>
      </c>
      <c r="O187">
        <v>10.978</v>
      </c>
      <c r="P187">
        <v>10.180999999999999</v>
      </c>
      <c r="Q187">
        <v>253.14</v>
      </c>
      <c r="R187">
        <v>29007.208999999999</v>
      </c>
      <c r="S187">
        <v>28754.069</v>
      </c>
    </row>
    <row r="188" spans="1:19" x14ac:dyDescent="0.3">
      <c r="A188">
        <v>2021</v>
      </c>
      <c r="B188">
        <v>1</v>
      </c>
      <c r="C188">
        <v>8</v>
      </c>
      <c r="D188">
        <v>19</v>
      </c>
      <c r="E188">
        <v>28818.222000000002</v>
      </c>
      <c r="F188">
        <v>604.13</v>
      </c>
      <c r="G188">
        <v>85.638999999999996</v>
      </c>
      <c r="H188">
        <v>-66.245999999999995</v>
      </c>
      <c r="I188">
        <v>326.37799999999999</v>
      </c>
      <c r="J188">
        <v>4.7430000000000003</v>
      </c>
      <c r="K188">
        <v>-19.376000000000001</v>
      </c>
      <c r="L188">
        <v>92.295000000000002</v>
      </c>
      <c r="M188">
        <v>29760.147000000001</v>
      </c>
      <c r="N188">
        <v>0</v>
      </c>
      <c r="O188">
        <v>12.38</v>
      </c>
      <c r="P188">
        <v>14.407</v>
      </c>
      <c r="Q188">
        <v>246.24299999999999</v>
      </c>
      <c r="R188">
        <v>29733.359</v>
      </c>
      <c r="S188">
        <v>29487.116000000002</v>
      </c>
    </row>
    <row r="189" spans="1:19" x14ac:dyDescent="0.3">
      <c r="A189">
        <v>2021</v>
      </c>
      <c r="B189">
        <v>1</v>
      </c>
      <c r="C189">
        <v>8</v>
      </c>
      <c r="D189">
        <v>20</v>
      </c>
      <c r="E189">
        <v>28272.358</v>
      </c>
      <c r="F189">
        <v>616.94799999999998</v>
      </c>
      <c r="G189">
        <v>86.042000000000002</v>
      </c>
      <c r="H189">
        <v>-81.451999999999998</v>
      </c>
      <c r="I189">
        <v>361.14600000000002</v>
      </c>
      <c r="J189">
        <v>4.4640000000000004</v>
      </c>
      <c r="K189">
        <v>-20.023</v>
      </c>
      <c r="L189">
        <v>91.909000000000006</v>
      </c>
      <c r="M189">
        <v>29245.348999999998</v>
      </c>
      <c r="N189">
        <v>0</v>
      </c>
      <c r="O189">
        <v>11.106999999999999</v>
      </c>
      <c r="P189">
        <v>20.318000000000001</v>
      </c>
      <c r="Q189">
        <v>233.98500000000001</v>
      </c>
      <c r="R189">
        <v>29213.923999999999</v>
      </c>
      <c r="S189">
        <v>28979.938999999998</v>
      </c>
    </row>
    <row r="190" spans="1:19" x14ac:dyDescent="0.3">
      <c r="A190">
        <v>2021</v>
      </c>
      <c r="B190">
        <v>1</v>
      </c>
      <c r="C190">
        <v>8</v>
      </c>
      <c r="D190">
        <v>21</v>
      </c>
      <c r="E190">
        <v>27413.85</v>
      </c>
      <c r="F190">
        <v>645.98500000000001</v>
      </c>
      <c r="G190">
        <v>85.77</v>
      </c>
      <c r="H190">
        <v>-86.414000000000001</v>
      </c>
      <c r="I190">
        <v>404.81200000000001</v>
      </c>
      <c r="J190">
        <v>4.1230000000000002</v>
      </c>
      <c r="K190">
        <v>-18.449000000000002</v>
      </c>
      <c r="L190">
        <v>91.102000000000004</v>
      </c>
      <c r="M190">
        <v>28455.008999999998</v>
      </c>
      <c r="N190">
        <v>0</v>
      </c>
      <c r="O190">
        <v>10.287000000000001</v>
      </c>
      <c r="P190">
        <v>16.736999999999998</v>
      </c>
      <c r="Q190">
        <v>224.619</v>
      </c>
      <c r="R190">
        <v>28427.985000000001</v>
      </c>
      <c r="S190">
        <v>28203.366999999998</v>
      </c>
    </row>
    <row r="191" spans="1:19" x14ac:dyDescent="0.3">
      <c r="A191">
        <v>2021</v>
      </c>
      <c r="B191">
        <v>1</v>
      </c>
      <c r="C191">
        <v>8</v>
      </c>
      <c r="D191">
        <v>22</v>
      </c>
      <c r="E191">
        <v>26030.503000000001</v>
      </c>
      <c r="F191">
        <v>726.13</v>
      </c>
      <c r="G191">
        <v>83.873999999999995</v>
      </c>
      <c r="H191">
        <v>-80.656000000000006</v>
      </c>
      <c r="I191">
        <v>517.60900000000004</v>
      </c>
      <c r="J191">
        <v>5.181</v>
      </c>
      <c r="K191">
        <v>-5.7119999999999997</v>
      </c>
      <c r="L191">
        <v>89.884</v>
      </c>
      <c r="M191">
        <v>27282.938999999998</v>
      </c>
      <c r="N191">
        <v>0</v>
      </c>
      <c r="O191">
        <v>8.7059999999999995</v>
      </c>
      <c r="P191">
        <v>4.9279999999999999</v>
      </c>
      <c r="Q191">
        <v>213.38499999999999</v>
      </c>
      <c r="R191">
        <v>27269.305</v>
      </c>
      <c r="S191">
        <v>27055.919999999998</v>
      </c>
    </row>
    <row r="192" spans="1:19" x14ac:dyDescent="0.3">
      <c r="A192">
        <v>2021</v>
      </c>
      <c r="B192">
        <v>1</v>
      </c>
      <c r="C192">
        <v>8</v>
      </c>
      <c r="D192">
        <v>23</v>
      </c>
      <c r="E192">
        <v>23854.069</v>
      </c>
      <c r="F192">
        <v>893.68</v>
      </c>
      <c r="G192">
        <v>81.355000000000004</v>
      </c>
      <c r="H192">
        <v>-74.156000000000006</v>
      </c>
      <c r="I192">
        <v>577.44799999999998</v>
      </c>
      <c r="J192">
        <v>4.8490000000000002</v>
      </c>
      <c r="K192">
        <v>-0.28899999999999998</v>
      </c>
      <c r="L192">
        <v>88.563000000000002</v>
      </c>
      <c r="M192">
        <v>25344.164000000001</v>
      </c>
      <c r="N192">
        <v>0</v>
      </c>
      <c r="O192">
        <v>6.6310000000000002</v>
      </c>
      <c r="P192">
        <v>-21.936</v>
      </c>
      <c r="Q192">
        <v>195.18299999999999</v>
      </c>
      <c r="R192">
        <v>25359.469000000001</v>
      </c>
      <c r="S192">
        <v>25164.286</v>
      </c>
    </row>
    <row r="193" spans="1:19" x14ac:dyDescent="0.3">
      <c r="A193">
        <v>2021</v>
      </c>
      <c r="B193">
        <v>1</v>
      </c>
      <c r="C193">
        <v>8</v>
      </c>
      <c r="D193">
        <v>24</v>
      </c>
      <c r="E193">
        <v>21724.843000000001</v>
      </c>
      <c r="F193">
        <v>1041.9380000000001</v>
      </c>
      <c r="G193">
        <v>79.846000000000004</v>
      </c>
      <c r="H193">
        <v>-64.864999999999995</v>
      </c>
      <c r="I193">
        <v>961.178</v>
      </c>
      <c r="J193">
        <v>4.0940000000000003</v>
      </c>
      <c r="K193">
        <v>-0.32100000000000001</v>
      </c>
      <c r="L193">
        <v>87.331000000000003</v>
      </c>
      <c r="M193">
        <v>23754.199000000001</v>
      </c>
      <c r="N193">
        <v>0</v>
      </c>
      <c r="O193">
        <v>5.0709999999999997</v>
      </c>
      <c r="P193">
        <v>-14.595000000000001</v>
      </c>
      <c r="Q193">
        <v>175.18100000000001</v>
      </c>
      <c r="R193">
        <v>23763.723000000002</v>
      </c>
      <c r="S193">
        <v>23588.543000000001</v>
      </c>
    </row>
    <row r="194" spans="1:19" x14ac:dyDescent="0.3">
      <c r="A194">
        <v>2021</v>
      </c>
      <c r="B194">
        <v>1</v>
      </c>
      <c r="C194">
        <v>9</v>
      </c>
      <c r="D194">
        <v>1</v>
      </c>
      <c r="E194">
        <v>20490.758999999998</v>
      </c>
      <c r="F194">
        <v>1223.154</v>
      </c>
      <c r="G194">
        <v>74.176000000000002</v>
      </c>
      <c r="H194">
        <v>-54.63</v>
      </c>
      <c r="I194">
        <v>775.452</v>
      </c>
      <c r="J194">
        <v>1.8029999999999999</v>
      </c>
      <c r="K194">
        <v>-1.4359999999999999</v>
      </c>
      <c r="L194">
        <v>86.677000000000007</v>
      </c>
      <c r="M194">
        <v>22521.778999999999</v>
      </c>
      <c r="N194">
        <v>0</v>
      </c>
      <c r="O194">
        <v>3.45</v>
      </c>
      <c r="P194">
        <v>-28.087</v>
      </c>
      <c r="Q194">
        <v>160.94200000000001</v>
      </c>
      <c r="R194">
        <v>22546.416000000001</v>
      </c>
      <c r="S194">
        <v>22385.473999999998</v>
      </c>
    </row>
    <row r="195" spans="1:19" x14ac:dyDescent="0.3">
      <c r="A195">
        <v>2021</v>
      </c>
      <c r="B195">
        <v>1</v>
      </c>
      <c r="C195">
        <v>9</v>
      </c>
      <c r="D195">
        <v>2</v>
      </c>
      <c r="E195">
        <v>19523.98</v>
      </c>
      <c r="F195">
        <v>1332.6559999999999</v>
      </c>
      <c r="G195">
        <v>74.201999999999998</v>
      </c>
      <c r="H195">
        <v>-52.173999999999999</v>
      </c>
      <c r="I195">
        <v>657.721</v>
      </c>
      <c r="J195">
        <v>1.788</v>
      </c>
      <c r="K195">
        <v>-1.7450000000000001</v>
      </c>
      <c r="L195">
        <v>86.102999999999994</v>
      </c>
      <c r="M195">
        <v>21548.329000000002</v>
      </c>
      <c r="N195">
        <v>0</v>
      </c>
      <c r="O195">
        <v>2.8380000000000001</v>
      </c>
      <c r="P195">
        <v>-25.183</v>
      </c>
      <c r="Q195">
        <v>151.02600000000001</v>
      </c>
      <c r="R195">
        <v>21570.672999999999</v>
      </c>
      <c r="S195">
        <v>21419.647000000001</v>
      </c>
    </row>
    <row r="196" spans="1:19" x14ac:dyDescent="0.3">
      <c r="A196">
        <v>2021</v>
      </c>
      <c r="B196">
        <v>1</v>
      </c>
      <c r="C196">
        <v>9</v>
      </c>
      <c r="D196">
        <v>3</v>
      </c>
      <c r="E196">
        <v>18875.846000000001</v>
      </c>
      <c r="F196">
        <v>1371.3019999999999</v>
      </c>
      <c r="G196">
        <v>74.605999999999995</v>
      </c>
      <c r="H196">
        <v>-48.542999999999999</v>
      </c>
      <c r="I196">
        <v>441.95</v>
      </c>
      <c r="J196">
        <v>1.8160000000000001</v>
      </c>
      <c r="K196">
        <v>-1.5069999999999999</v>
      </c>
      <c r="L196">
        <v>85.73</v>
      </c>
      <c r="M196">
        <v>20726.594000000001</v>
      </c>
      <c r="N196">
        <v>0</v>
      </c>
      <c r="O196">
        <v>2.6139999999999999</v>
      </c>
      <c r="P196">
        <v>-19.596</v>
      </c>
      <c r="Q196">
        <v>145.977</v>
      </c>
      <c r="R196">
        <v>20743.576000000001</v>
      </c>
      <c r="S196">
        <v>20597.598999999998</v>
      </c>
    </row>
    <row r="197" spans="1:19" x14ac:dyDescent="0.3">
      <c r="A197">
        <v>2021</v>
      </c>
      <c r="B197">
        <v>1</v>
      </c>
      <c r="C197">
        <v>9</v>
      </c>
      <c r="D197">
        <v>4</v>
      </c>
      <c r="E197">
        <v>18516.169000000002</v>
      </c>
      <c r="F197">
        <v>1371.6289999999999</v>
      </c>
      <c r="G197">
        <v>76.150000000000006</v>
      </c>
      <c r="H197">
        <v>-46.851999999999997</v>
      </c>
      <c r="I197">
        <v>279.93400000000003</v>
      </c>
      <c r="J197">
        <v>1.79</v>
      </c>
      <c r="K197">
        <v>-1.196</v>
      </c>
      <c r="L197">
        <v>85.575000000000003</v>
      </c>
      <c r="M197">
        <v>20207.048999999999</v>
      </c>
      <c r="N197">
        <v>0</v>
      </c>
      <c r="O197">
        <v>2.4990000000000001</v>
      </c>
      <c r="P197">
        <v>-14.792</v>
      </c>
      <c r="Q197">
        <v>143.905</v>
      </c>
      <c r="R197">
        <v>20219.342000000001</v>
      </c>
      <c r="S197">
        <v>20075.437000000002</v>
      </c>
    </row>
    <row r="198" spans="1:19" x14ac:dyDescent="0.3">
      <c r="A198">
        <v>2021</v>
      </c>
      <c r="B198">
        <v>1</v>
      </c>
      <c r="C198">
        <v>9</v>
      </c>
      <c r="D198">
        <v>5</v>
      </c>
      <c r="E198">
        <v>18754.460999999999</v>
      </c>
      <c r="F198">
        <v>1362.413</v>
      </c>
      <c r="G198">
        <v>79.872</v>
      </c>
      <c r="H198">
        <v>-47.9</v>
      </c>
      <c r="I198">
        <v>175.989</v>
      </c>
      <c r="J198">
        <v>1.619</v>
      </c>
      <c r="K198">
        <v>-0.53700000000000003</v>
      </c>
      <c r="L198">
        <v>85.653999999999996</v>
      </c>
      <c r="M198">
        <v>20331.699000000001</v>
      </c>
      <c r="N198">
        <v>0</v>
      </c>
      <c r="O198">
        <v>2.2229999999999999</v>
      </c>
      <c r="P198">
        <v>-9.5289999999999999</v>
      </c>
      <c r="Q198">
        <v>145.22800000000001</v>
      </c>
      <c r="R198">
        <v>20339.005000000001</v>
      </c>
      <c r="S198">
        <v>20193.776000000002</v>
      </c>
    </row>
    <row r="199" spans="1:19" x14ac:dyDescent="0.3">
      <c r="A199">
        <v>2021</v>
      </c>
      <c r="B199">
        <v>1</v>
      </c>
      <c r="C199">
        <v>9</v>
      </c>
      <c r="D199">
        <v>6</v>
      </c>
      <c r="E199">
        <v>19376.903999999999</v>
      </c>
      <c r="F199">
        <v>1308.1179999999999</v>
      </c>
      <c r="G199">
        <v>86.147999999999996</v>
      </c>
      <c r="H199">
        <v>-51.429000000000002</v>
      </c>
      <c r="I199">
        <v>101.506</v>
      </c>
      <c r="J199">
        <v>1.629</v>
      </c>
      <c r="K199">
        <v>-0.17</v>
      </c>
      <c r="L199">
        <v>85.992000000000004</v>
      </c>
      <c r="M199">
        <v>20822.55</v>
      </c>
      <c r="N199">
        <v>0</v>
      </c>
      <c r="O199">
        <v>2.1560000000000001</v>
      </c>
      <c r="P199">
        <v>-5.7460000000000004</v>
      </c>
      <c r="Q199">
        <v>152.833</v>
      </c>
      <c r="R199">
        <v>20826.14</v>
      </c>
      <c r="S199">
        <v>20673.307000000001</v>
      </c>
    </row>
    <row r="200" spans="1:19" x14ac:dyDescent="0.3">
      <c r="A200">
        <v>2021</v>
      </c>
      <c r="B200">
        <v>1</v>
      </c>
      <c r="C200">
        <v>9</v>
      </c>
      <c r="D200">
        <v>7</v>
      </c>
      <c r="E200">
        <v>20563.02</v>
      </c>
      <c r="F200">
        <v>1199.8050000000001</v>
      </c>
      <c r="G200">
        <v>92.343999999999994</v>
      </c>
      <c r="H200">
        <v>-51.451999999999998</v>
      </c>
      <c r="I200">
        <v>64.483999999999995</v>
      </c>
      <c r="J200">
        <v>1.893</v>
      </c>
      <c r="K200">
        <v>1.954</v>
      </c>
      <c r="L200">
        <v>86.662000000000006</v>
      </c>
      <c r="M200">
        <v>21866.366999999998</v>
      </c>
      <c r="N200">
        <v>0.26</v>
      </c>
      <c r="O200">
        <v>2.899</v>
      </c>
      <c r="P200">
        <v>-2.9020000000000001</v>
      </c>
      <c r="Q200">
        <v>168.304</v>
      </c>
      <c r="R200">
        <v>21866.109</v>
      </c>
      <c r="S200">
        <v>21697.806</v>
      </c>
    </row>
    <row r="201" spans="1:19" x14ac:dyDescent="0.3">
      <c r="A201">
        <v>2021</v>
      </c>
      <c r="B201">
        <v>1</v>
      </c>
      <c r="C201">
        <v>9</v>
      </c>
      <c r="D201">
        <v>8</v>
      </c>
      <c r="E201">
        <v>21248.323</v>
      </c>
      <c r="F201">
        <v>1156.9929999999999</v>
      </c>
      <c r="G201">
        <v>95.179000000000002</v>
      </c>
      <c r="H201">
        <v>-49.408000000000001</v>
      </c>
      <c r="I201">
        <v>68.882999999999996</v>
      </c>
      <c r="J201">
        <v>2.2879999999999998</v>
      </c>
      <c r="K201">
        <v>0.47</v>
      </c>
      <c r="L201">
        <v>87.025999999999996</v>
      </c>
      <c r="M201">
        <v>22514.576000000001</v>
      </c>
      <c r="N201">
        <v>387.18400000000003</v>
      </c>
      <c r="O201">
        <v>0.96899999999999997</v>
      </c>
      <c r="P201">
        <v>-0.61</v>
      </c>
      <c r="Q201">
        <v>184.715</v>
      </c>
      <c r="R201">
        <v>22127.032999999999</v>
      </c>
      <c r="S201">
        <v>21942.316999999999</v>
      </c>
    </row>
    <row r="202" spans="1:19" x14ac:dyDescent="0.3">
      <c r="A202">
        <v>2021</v>
      </c>
      <c r="B202">
        <v>1</v>
      </c>
      <c r="C202">
        <v>9</v>
      </c>
      <c r="D202">
        <v>9</v>
      </c>
      <c r="E202">
        <v>22433.409</v>
      </c>
      <c r="F202">
        <v>1075.6020000000001</v>
      </c>
      <c r="G202">
        <v>93.161000000000001</v>
      </c>
      <c r="H202">
        <v>-38.619</v>
      </c>
      <c r="I202">
        <v>109.06699999999999</v>
      </c>
      <c r="J202">
        <v>2.8879999999999999</v>
      </c>
      <c r="K202">
        <v>-0.90900000000000003</v>
      </c>
      <c r="L202">
        <v>87.67</v>
      </c>
      <c r="M202">
        <v>23669.108</v>
      </c>
      <c r="N202">
        <v>2552.2489999999998</v>
      </c>
      <c r="O202">
        <v>-10.102</v>
      </c>
      <c r="P202">
        <v>1.891</v>
      </c>
      <c r="Q202">
        <v>203.803</v>
      </c>
      <c r="R202">
        <v>21125.07</v>
      </c>
      <c r="S202">
        <v>20921.267</v>
      </c>
    </row>
    <row r="203" spans="1:19" x14ac:dyDescent="0.3">
      <c r="A203">
        <v>2021</v>
      </c>
      <c r="B203">
        <v>1</v>
      </c>
      <c r="C203">
        <v>9</v>
      </c>
      <c r="D203">
        <v>10</v>
      </c>
      <c r="E203">
        <v>23592.466</v>
      </c>
      <c r="F203">
        <v>1031.905</v>
      </c>
      <c r="G203">
        <v>90.474999999999994</v>
      </c>
      <c r="H203">
        <v>-33.384999999999998</v>
      </c>
      <c r="I203">
        <v>148.09700000000001</v>
      </c>
      <c r="J203">
        <v>3.0950000000000002</v>
      </c>
      <c r="K203">
        <v>-2.794</v>
      </c>
      <c r="L203">
        <v>88.381</v>
      </c>
      <c r="M203">
        <v>24827.766</v>
      </c>
      <c r="N203">
        <v>4660.6660000000002</v>
      </c>
      <c r="O203">
        <v>-22.132999999999999</v>
      </c>
      <c r="P203">
        <v>3.25</v>
      </c>
      <c r="Q203">
        <v>221.989</v>
      </c>
      <c r="R203">
        <v>20185.982</v>
      </c>
      <c r="S203">
        <v>19963.992999999999</v>
      </c>
    </row>
    <row r="204" spans="1:19" x14ac:dyDescent="0.3">
      <c r="A204">
        <v>2021</v>
      </c>
      <c r="B204">
        <v>1</v>
      </c>
      <c r="C204">
        <v>9</v>
      </c>
      <c r="D204">
        <v>11</v>
      </c>
      <c r="E204">
        <v>24053.132000000001</v>
      </c>
      <c r="F204">
        <v>1008.415</v>
      </c>
      <c r="G204">
        <v>85.216999999999999</v>
      </c>
      <c r="H204">
        <v>-31.068000000000001</v>
      </c>
      <c r="I204">
        <v>183.595</v>
      </c>
      <c r="J204">
        <v>3.2829999999999999</v>
      </c>
      <c r="K204">
        <v>0.30199999999999999</v>
      </c>
      <c r="L204">
        <v>88.641000000000005</v>
      </c>
      <c r="M204">
        <v>25306.300999999999</v>
      </c>
      <c r="N204">
        <v>5961.933</v>
      </c>
      <c r="O204">
        <v>-29.074999999999999</v>
      </c>
      <c r="P204">
        <v>2.1120000000000001</v>
      </c>
      <c r="Q204">
        <v>235.36099999999999</v>
      </c>
      <c r="R204">
        <v>19371.330000000002</v>
      </c>
      <c r="S204">
        <v>19135.968000000001</v>
      </c>
    </row>
    <row r="205" spans="1:19" x14ac:dyDescent="0.3">
      <c r="A205">
        <v>2021</v>
      </c>
      <c r="B205">
        <v>1</v>
      </c>
      <c r="C205">
        <v>9</v>
      </c>
      <c r="D205">
        <v>12</v>
      </c>
      <c r="E205">
        <v>24051.863000000001</v>
      </c>
      <c r="F205">
        <v>984.96199999999999</v>
      </c>
      <c r="G205">
        <v>81.031000000000006</v>
      </c>
      <c r="H205">
        <v>-26.372</v>
      </c>
      <c r="I205">
        <v>236.779</v>
      </c>
      <c r="J205">
        <v>3.4590000000000001</v>
      </c>
      <c r="K205">
        <v>1.913</v>
      </c>
      <c r="L205">
        <v>88.644999999999996</v>
      </c>
      <c r="M205">
        <v>25341.248</v>
      </c>
      <c r="N205">
        <v>6632.9210000000003</v>
      </c>
      <c r="O205">
        <v>-25.38</v>
      </c>
      <c r="P205">
        <v>1.88</v>
      </c>
      <c r="Q205">
        <v>244.99</v>
      </c>
      <c r="R205">
        <v>18731.827000000001</v>
      </c>
      <c r="S205">
        <v>18486.835999999999</v>
      </c>
    </row>
    <row r="206" spans="1:19" x14ac:dyDescent="0.3">
      <c r="A206">
        <v>2021</v>
      </c>
      <c r="B206">
        <v>1</v>
      </c>
      <c r="C206">
        <v>9</v>
      </c>
      <c r="D206">
        <v>13</v>
      </c>
      <c r="E206">
        <v>23848.624</v>
      </c>
      <c r="F206">
        <v>976.22400000000005</v>
      </c>
      <c r="G206">
        <v>77.09</v>
      </c>
      <c r="H206">
        <v>-25.193000000000001</v>
      </c>
      <c r="I206">
        <v>278.48500000000001</v>
      </c>
      <c r="J206">
        <v>3.6019999999999999</v>
      </c>
      <c r="K206">
        <v>0.95099999999999996</v>
      </c>
      <c r="L206">
        <v>88.522999999999996</v>
      </c>
      <c r="M206">
        <v>25171.216</v>
      </c>
      <c r="N206">
        <v>6787.3720000000003</v>
      </c>
      <c r="O206">
        <v>-7.5529999999999999</v>
      </c>
      <c r="P206">
        <v>1.9690000000000001</v>
      </c>
      <c r="Q206">
        <v>252.35499999999999</v>
      </c>
      <c r="R206">
        <v>18389.429</v>
      </c>
      <c r="S206">
        <v>18137.074000000001</v>
      </c>
    </row>
    <row r="207" spans="1:19" x14ac:dyDescent="0.3">
      <c r="A207">
        <v>2021</v>
      </c>
      <c r="B207">
        <v>1</v>
      </c>
      <c r="C207">
        <v>9</v>
      </c>
      <c r="D207">
        <v>14</v>
      </c>
      <c r="E207">
        <v>23567.857</v>
      </c>
      <c r="F207">
        <v>981.01099999999997</v>
      </c>
      <c r="G207">
        <v>74.930000000000007</v>
      </c>
      <c r="H207">
        <v>-19.542000000000002</v>
      </c>
      <c r="I207">
        <v>291.25299999999999</v>
      </c>
      <c r="J207">
        <v>3.6070000000000002</v>
      </c>
      <c r="K207">
        <v>1.18</v>
      </c>
      <c r="L207">
        <v>88.353999999999999</v>
      </c>
      <c r="M207">
        <v>24913.719000000001</v>
      </c>
      <c r="N207">
        <v>6256.9889999999996</v>
      </c>
      <c r="O207">
        <v>-7.2249999999999996</v>
      </c>
      <c r="P207">
        <v>1.9159999999999999</v>
      </c>
      <c r="Q207">
        <v>255.251</v>
      </c>
      <c r="R207">
        <v>18662.039000000001</v>
      </c>
      <c r="S207">
        <v>18406.787</v>
      </c>
    </row>
    <row r="208" spans="1:19" x14ac:dyDescent="0.3">
      <c r="A208">
        <v>2021</v>
      </c>
      <c r="B208">
        <v>1</v>
      </c>
      <c r="C208">
        <v>9</v>
      </c>
      <c r="D208">
        <v>15</v>
      </c>
      <c r="E208">
        <v>23122.706999999999</v>
      </c>
      <c r="F208">
        <v>982.07600000000002</v>
      </c>
      <c r="G208">
        <v>73.200999999999993</v>
      </c>
      <c r="H208">
        <v>-16.123000000000001</v>
      </c>
      <c r="I208">
        <v>290.77</v>
      </c>
      <c r="J208">
        <v>3.3069999999999999</v>
      </c>
      <c r="K208">
        <v>1.5309999999999999</v>
      </c>
      <c r="L208">
        <v>88.087999999999994</v>
      </c>
      <c r="M208">
        <v>24472.357</v>
      </c>
      <c r="N208">
        <v>5043.7879999999996</v>
      </c>
      <c r="O208">
        <v>-2.5390000000000001</v>
      </c>
      <c r="P208">
        <v>2.274</v>
      </c>
      <c r="Q208">
        <v>253.352</v>
      </c>
      <c r="R208">
        <v>19428.833999999999</v>
      </c>
      <c r="S208">
        <v>19175.482</v>
      </c>
    </row>
    <row r="209" spans="1:19" x14ac:dyDescent="0.3">
      <c r="A209">
        <v>2021</v>
      </c>
      <c r="B209">
        <v>1</v>
      </c>
      <c r="C209">
        <v>9</v>
      </c>
      <c r="D209">
        <v>16</v>
      </c>
      <c r="E209">
        <v>23013.759999999998</v>
      </c>
      <c r="F209">
        <v>887.62599999999998</v>
      </c>
      <c r="G209">
        <v>73.149000000000001</v>
      </c>
      <c r="H209">
        <v>-15.041</v>
      </c>
      <c r="I209">
        <v>293.33</v>
      </c>
      <c r="J209">
        <v>3.363</v>
      </c>
      <c r="K209">
        <v>-3.4620000000000002</v>
      </c>
      <c r="L209">
        <v>88.027000000000001</v>
      </c>
      <c r="M209">
        <v>24267.602999999999</v>
      </c>
      <c r="N209">
        <v>3032.9229999999998</v>
      </c>
      <c r="O209">
        <v>-0.45400000000000001</v>
      </c>
      <c r="P209">
        <v>1.3979999999999999</v>
      </c>
      <c r="Q209">
        <v>243.136</v>
      </c>
      <c r="R209">
        <v>21233.737000000001</v>
      </c>
      <c r="S209">
        <v>20990.600999999999</v>
      </c>
    </row>
    <row r="210" spans="1:19" x14ac:dyDescent="0.3">
      <c r="A210">
        <v>2021</v>
      </c>
      <c r="B210">
        <v>1</v>
      </c>
      <c r="C210">
        <v>9</v>
      </c>
      <c r="D210">
        <v>17</v>
      </c>
      <c r="E210">
        <v>23779.844000000001</v>
      </c>
      <c r="F210">
        <v>726.17899999999997</v>
      </c>
      <c r="G210">
        <v>76.054000000000002</v>
      </c>
      <c r="H210">
        <v>-25.501999999999999</v>
      </c>
      <c r="I210">
        <v>195.18899999999999</v>
      </c>
      <c r="J210">
        <v>2.121</v>
      </c>
      <c r="K210">
        <v>-14.018000000000001</v>
      </c>
      <c r="L210">
        <v>88.501999999999995</v>
      </c>
      <c r="M210">
        <v>24752.313999999998</v>
      </c>
      <c r="N210">
        <v>782.04399999999998</v>
      </c>
      <c r="O210">
        <v>3.762</v>
      </c>
      <c r="P210">
        <v>2.1819999999999999</v>
      </c>
      <c r="Q210">
        <v>237.52199999999999</v>
      </c>
      <c r="R210">
        <v>23964.326000000001</v>
      </c>
      <c r="S210">
        <v>23726.804</v>
      </c>
    </row>
    <row r="211" spans="1:19" x14ac:dyDescent="0.3">
      <c r="A211">
        <v>2021</v>
      </c>
      <c r="B211">
        <v>1</v>
      </c>
      <c r="C211">
        <v>9</v>
      </c>
      <c r="D211">
        <v>18</v>
      </c>
      <c r="E211">
        <v>26957.298999999999</v>
      </c>
      <c r="F211">
        <v>676.37199999999996</v>
      </c>
      <c r="G211">
        <v>82.873999999999995</v>
      </c>
      <c r="H211">
        <v>-46.761000000000003</v>
      </c>
      <c r="I211">
        <v>205.239</v>
      </c>
      <c r="J211">
        <v>1.9910000000000001</v>
      </c>
      <c r="K211">
        <v>-16.571999999999999</v>
      </c>
      <c r="L211">
        <v>90.671000000000006</v>
      </c>
      <c r="M211">
        <v>27868.240000000002</v>
      </c>
      <c r="N211">
        <v>0</v>
      </c>
      <c r="O211">
        <v>10.978</v>
      </c>
      <c r="P211">
        <v>10.180999999999999</v>
      </c>
      <c r="Q211">
        <v>242.1</v>
      </c>
      <c r="R211">
        <v>27847.08</v>
      </c>
      <c r="S211">
        <v>27604.981</v>
      </c>
    </row>
    <row r="212" spans="1:19" x14ac:dyDescent="0.3">
      <c r="A212">
        <v>2021</v>
      </c>
      <c r="B212">
        <v>1</v>
      </c>
      <c r="C212">
        <v>9</v>
      </c>
      <c r="D212">
        <v>19</v>
      </c>
      <c r="E212">
        <v>27757.563999999998</v>
      </c>
      <c r="F212">
        <v>685.01099999999997</v>
      </c>
      <c r="G212">
        <v>83.891999999999996</v>
      </c>
      <c r="H212">
        <v>-51.63</v>
      </c>
      <c r="I212">
        <v>206.95099999999999</v>
      </c>
      <c r="J212">
        <v>1.8640000000000001</v>
      </c>
      <c r="K212">
        <v>-19.285</v>
      </c>
      <c r="L212">
        <v>91.436000000000007</v>
      </c>
      <c r="M212">
        <v>28671.911</v>
      </c>
      <c r="N212">
        <v>0</v>
      </c>
      <c r="O212">
        <v>12.38</v>
      </c>
      <c r="P212">
        <v>14.407</v>
      </c>
      <c r="Q212">
        <v>237.32</v>
      </c>
      <c r="R212">
        <v>28645.123</v>
      </c>
      <c r="S212">
        <v>28407.804</v>
      </c>
    </row>
    <row r="213" spans="1:19" x14ac:dyDescent="0.3">
      <c r="A213">
        <v>2021</v>
      </c>
      <c r="B213">
        <v>1</v>
      </c>
      <c r="C213">
        <v>9</v>
      </c>
      <c r="D213">
        <v>20</v>
      </c>
      <c r="E213">
        <v>27360.261999999999</v>
      </c>
      <c r="F213">
        <v>692.10799999999995</v>
      </c>
      <c r="G213">
        <v>83.462000000000003</v>
      </c>
      <c r="H213">
        <v>-66.433000000000007</v>
      </c>
      <c r="I213">
        <v>232.16</v>
      </c>
      <c r="J213">
        <v>1.7270000000000001</v>
      </c>
      <c r="K213">
        <v>-19.321999999999999</v>
      </c>
      <c r="L213">
        <v>91.07</v>
      </c>
      <c r="M213">
        <v>28291.572</v>
      </c>
      <c r="N213">
        <v>0</v>
      </c>
      <c r="O213">
        <v>11.106999999999999</v>
      </c>
      <c r="P213">
        <v>20.318000000000001</v>
      </c>
      <c r="Q213">
        <v>226.64500000000001</v>
      </c>
      <c r="R213">
        <v>28260.148000000001</v>
      </c>
      <c r="S213">
        <v>28033.503000000001</v>
      </c>
    </row>
    <row r="214" spans="1:19" x14ac:dyDescent="0.3">
      <c r="A214">
        <v>2021</v>
      </c>
      <c r="B214">
        <v>1</v>
      </c>
      <c r="C214">
        <v>9</v>
      </c>
      <c r="D214">
        <v>21</v>
      </c>
      <c r="E214">
        <v>26657.493999999999</v>
      </c>
      <c r="F214">
        <v>715.13</v>
      </c>
      <c r="G214">
        <v>82.373000000000005</v>
      </c>
      <c r="H214">
        <v>-69.665000000000006</v>
      </c>
      <c r="I214">
        <v>324.928</v>
      </c>
      <c r="J214">
        <v>1.5820000000000001</v>
      </c>
      <c r="K214">
        <v>-17.571999999999999</v>
      </c>
      <c r="L214">
        <v>90.427999999999997</v>
      </c>
      <c r="M214">
        <v>27702.325000000001</v>
      </c>
      <c r="N214">
        <v>0</v>
      </c>
      <c r="O214">
        <v>10.287000000000001</v>
      </c>
      <c r="P214">
        <v>16.736999999999998</v>
      </c>
      <c r="Q214">
        <v>217.14</v>
      </c>
      <c r="R214">
        <v>27675.300999999999</v>
      </c>
      <c r="S214">
        <v>27458.161</v>
      </c>
    </row>
    <row r="215" spans="1:19" x14ac:dyDescent="0.3">
      <c r="A215">
        <v>2021</v>
      </c>
      <c r="B215">
        <v>1</v>
      </c>
      <c r="C215">
        <v>9</v>
      </c>
      <c r="D215">
        <v>22</v>
      </c>
      <c r="E215">
        <v>25242.651000000002</v>
      </c>
      <c r="F215">
        <v>781.63900000000001</v>
      </c>
      <c r="G215">
        <v>80.793999999999997</v>
      </c>
      <c r="H215">
        <v>-68.23</v>
      </c>
      <c r="I215">
        <v>370.52199999999999</v>
      </c>
      <c r="J215">
        <v>1.948</v>
      </c>
      <c r="K215">
        <v>-5.41</v>
      </c>
      <c r="L215">
        <v>89.385999999999996</v>
      </c>
      <c r="M215">
        <v>26412.506000000001</v>
      </c>
      <c r="N215">
        <v>0</v>
      </c>
      <c r="O215">
        <v>8.7059999999999995</v>
      </c>
      <c r="P215">
        <v>4.9279999999999999</v>
      </c>
      <c r="Q215">
        <v>206.13</v>
      </c>
      <c r="R215">
        <v>26398.871999999999</v>
      </c>
      <c r="S215">
        <v>26192.741999999998</v>
      </c>
    </row>
    <row r="216" spans="1:19" x14ac:dyDescent="0.3">
      <c r="A216">
        <v>2021</v>
      </c>
      <c r="B216">
        <v>1</v>
      </c>
      <c r="C216">
        <v>9</v>
      </c>
      <c r="D216">
        <v>23</v>
      </c>
      <c r="E216">
        <v>23096.308000000001</v>
      </c>
      <c r="F216">
        <v>940.52200000000005</v>
      </c>
      <c r="G216">
        <v>77.484999999999999</v>
      </c>
      <c r="H216">
        <v>-62.81</v>
      </c>
      <c r="I216">
        <v>407.01100000000002</v>
      </c>
      <c r="J216">
        <v>1.7749999999999999</v>
      </c>
      <c r="K216">
        <v>-0.247</v>
      </c>
      <c r="L216">
        <v>88.113</v>
      </c>
      <c r="M216">
        <v>24470.670999999998</v>
      </c>
      <c r="N216">
        <v>0</v>
      </c>
      <c r="O216">
        <v>6.6310000000000002</v>
      </c>
      <c r="P216">
        <v>-21.936</v>
      </c>
      <c r="Q216">
        <v>190.67599999999999</v>
      </c>
      <c r="R216">
        <v>24485.975999999999</v>
      </c>
      <c r="S216">
        <v>24295.3</v>
      </c>
    </row>
    <row r="217" spans="1:19" x14ac:dyDescent="0.3">
      <c r="A217">
        <v>2021</v>
      </c>
      <c r="B217">
        <v>1</v>
      </c>
      <c r="C217">
        <v>9</v>
      </c>
      <c r="D217">
        <v>24</v>
      </c>
      <c r="E217">
        <v>21201.154999999999</v>
      </c>
      <c r="F217">
        <v>1108.5070000000001</v>
      </c>
      <c r="G217">
        <v>75.712000000000003</v>
      </c>
      <c r="H217">
        <v>-55.901000000000003</v>
      </c>
      <c r="I217">
        <v>498.94400000000002</v>
      </c>
      <c r="J217">
        <v>1.89</v>
      </c>
      <c r="K217">
        <v>-0.28399999999999997</v>
      </c>
      <c r="L217">
        <v>87.048000000000002</v>
      </c>
      <c r="M217">
        <v>22841.358</v>
      </c>
      <c r="N217">
        <v>0</v>
      </c>
      <c r="O217">
        <v>5.0709999999999997</v>
      </c>
      <c r="P217">
        <v>-14.595000000000001</v>
      </c>
      <c r="Q217">
        <v>172.81899999999999</v>
      </c>
      <c r="R217">
        <v>22850.883000000002</v>
      </c>
      <c r="S217">
        <v>22678.063999999998</v>
      </c>
    </row>
    <row r="218" spans="1:19" x14ac:dyDescent="0.3">
      <c r="A218">
        <v>2021</v>
      </c>
      <c r="B218">
        <v>1</v>
      </c>
      <c r="C218">
        <v>10</v>
      </c>
      <c r="D218">
        <v>1</v>
      </c>
      <c r="E218">
        <v>20461.258000000002</v>
      </c>
      <c r="F218">
        <v>1223.154</v>
      </c>
      <c r="G218">
        <v>68.137</v>
      </c>
      <c r="H218">
        <v>-54.332000000000001</v>
      </c>
      <c r="I218">
        <v>775.452</v>
      </c>
      <c r="J218">
        <v>1.8029999999999999</v>
      </c>
      <c r="K218">
        <v>-1.3979999999999999</v>
      </c>
      <c r="L218">
        <v>86.667000000000002</v>
      </c>
      <c r="M218">
        <v>22492.602999999999</v>
      </c>
      <c r="N218">
        <v>0</v>
      </c>
      <c r="O218">
        <v>3.45</v>
      </c>
      <c r="P218">
        <v>-28.087</v>
      </c>
      <c r="Q218">
        <v>155.99100000000001</v>
      </c>
      <c r="R218">
        <v>22517.24</v>
      </c>
      <c r="S218">
        <v>22361.248</v>
      </c>
    </row>
    <row r="219" spans="1:19" x14ac:dyDescent="0.3">
      <c r="A219">
        <v>2021</v>
      </c>
      <c r="B219">
        <v>1</v>
      </c>
      <c r="C219">
        <v>10</v>
      </c>
      <c r="D219">
        <v>2</v>
      </c>
      <c r="E219">
        <v>19480.316999999999</v>
      </c>
      <c r="F219">
        <v>1332.6559999999999</v>
      </c>
      <c r="G219">
        <v>67.540000000000006</v>
      </c>
      <c r="H219">
        <v>-51.747</v>
      </c>
      <c r="I219">
        <v>657.721</v>
      </c>
      <c r="J219">
        <v>1.788</v>
      </c>
      <c r="K219">
        <v>-1.653</v>
      </c>
      <c r="L219">
        <v>86.111999999999995</v>
      </c>
      <c r="M219">
        <v>21505.194</v>
      </c>
      <c r="N219">
        <v>0</v>
      </c>
      <c r="O219">
        <v>2.8380000000000001</v>
      </c>
      <c r="P219">
        <v>-25.183</v>
      </c>
      <c r="Q219">
        <v>146.45400000000001</v>
      </c>
      <c r="R219">
        <v>21527.538</v>
      </c>
      <c r="S219">
        <v>21381.083999999999</v>
      </c>
    </row>
    <row r="220" spans="1:19" x14ac:dyDescent="0.3">
      <c r="A220">
        <v>2021</v>
      </c>
      <c r="B220">
        <v>1</v>
      </c>
      <c r="C220">
        <v>10</v>
      </c>
      <c r="D220">
        <v>3</v>
      </c>
      <c r="E220">
        <v>18921.649000000001</v>
      </c>
      <c r="F220">
        <v>1371.3019999999999</v>
      </c>
      <c r="G220">
        <v>68.171999999999997</v>
      </c>
      <c r="H220">
        <v>-48.253</v>
      </c>
      <c r="I220">
        <v>441.95</v>
      </c>
      <c r="J220">
        <v>1.8160000000000001</v>
      </c>
      <c r="K220">
        <v>-1.427</v>
      </c>
      <c r="L220">
        <v>85.741</v>
      </c>
      <c r="M220">
        <v>20772.777999999998</v>
      </c>
      <c r="N220">
        <v>0</v>
      </c>
      <c r="O220">
        <v>2.6139999999999999</v>
      </c>
      <c r="P220">
        <v>-19.596</v>
      </c>
      <c r="Q220">
        <v>141.17699999999999</v>
      </c>
      <c r="R220">
        <v>20789.759999999998</v>
      </c>
      <c r="S220">
        <v>20648.581999999999</v>
      </c>
    </row>
    <row r="221" spans="1:19" x14ac:dyDescent="0.3">
      <c r="A221">
        <v>2021</v>
      </c>
      <c r="B221">
        <v>1</v>
      </c>
      <c r="C221">
        <v>10</v>
      </c>
      <c r="D221">
        <v>4</v>
      </c>
      <c r="E221">
        <v>18661.499</v>
      </c>
      <c r="F221">
        <v>1371.6289999999999</v>
      </c>
      <c r="G221">
        <v>69.971000000000004</v>
      </c>
      <c r="H221">
        <v>-46.707999999999998</v>
      </c>
      <c r="I221">
        <v>279.93400000000003</v>
      </c>
      <c r="J221">
        <v>1.79</v>
      </c>
      <c r="K221">
        <v>-1.127</v>
      </c>
      <c r="L221">
        <v>85.62</v>
      </c>
      <c r="M221">
        <v>20352.636999999999</v>
      </c>
      <c r="N221">
        <v>0</v>
      </c>
      <c r="O221">
        <v>2.4990000000000001</v>
      </c>
      <c r="P221">
        <v>-14.792</v>
      </c>
      <c r="Q221">
        <v>139.03100000000001</v>
      </c>
      <c r="R221">
        <v>20364.93</v>
      </c>
      <c r="S221">
        <v>20225.899000000001</v>
      </c>
    </row>
    <row r="222" spans="1:19" x14ac:dyDescent="0.3">
      <c r="A222">
        <v>2021</v>
      </c>
      <c r="B222">
        <v>1</v>
      </c>
      <c r="C222">
        <v>10</v>
      </c>
      <c r="D222">
        <v>5</v>
      </c>
      <c r="E222">
        <v>18859.026999999998</v>
      </c>
      <c r="F222">
        <v>1362.413</v>
      </c>
      <c r="G222">
        <v>73.912000000000006</v>
      </c>
      <c r="H222">
        <v>-47.73</v>
      </c>
      <c r="I222">
        <v>175.989</v>
      </c>
      <c r="J222">
        <v>1.619</v>
      </c>
      <c r="K222">
        <v>-0.54200000000000004</v>
      </c>
      <c r="L222">
        <v>85.721999999999994</v>
      </c>
      <c r="M222">
        <v>20436.496999999999</v>
      </c>
      <c r="N222">
        <v>0</v>
      </c>
      <c r="O222">
        <v>2.2229999999999999</v>
      </c>
      <c r="P222">
        <v>-9.5289999999999999</v>
      </c>
      <c r="Q222">
        <v>139.71199999999999</v>
      </c>
      <c r="R222">
        <v>20443.803</v>
      </c>
      <c r="S222">
        <v>20304.091</v>
      </c>
    </row>
    <row r="223" spans="1:19" x14ac:dyDescent="0.3">
      <c r="A223">
        <v>2021</v>
      </c>
      <c r="B223">
        <v>1</v>
      </c>
      <c r="C223">
        <v>10</v>
      </c>
      <c r="D223">
        <v>6</v>
      </c>
      <c r="E223">
        <v>19820.75</v>
      </c>
      <c r="F223">
        <v>1308.1179999999999</v>
      </c>
      <c r="G223">
        <v>79.537999999999997</v>
      </c>
      <c r="H223">
        <v>-52.03</v>
      </c>
      <c r="I223">
        <v>101.506</v>
      </c>
      <c r="J223">
        <v>1.629</v>
      </c>
      <c r="K223">
        <v>-0.13800000000000001</v>
      </c>
      <c r="L223">
        <v>86.25</v>
      </c>
      <c r="M223">
        <v>21266.084999999999</v>
      </c>
      <c r="N223">
        <v>0</v>
      </c>
      <c r="O223">
        <v>2.1560000000000001</v>
      </c>
      <c r="P223">
        <v>-5.7460000000000004</v>
      </c>
      <c r="Q223">
        <v>145.261</v>
      </c>
      <c r="R223">
        <v>21269.674999999999</v>
      </c>
      <c r="S223">
        <v>21124.414000000001</v>
      </c>
    </row>
    <row r="224" spans="1:19" x14ac:dyDescent="0.3">
      <c r="A224">
        <v>2021</v>
      </c>
      <c r="B224">
        <v>1</v>
      </c>
      <c r="C224">
        <v>10</v>
      </c>
      <c r="D224">
        <v>7</v>
      </c>
      <c r="E224">
        <v>21296.868999999999</v>
      </c>
      <c r="F224">
        <v>1199.8050000000001</v>
      </c>
      <c r="G224">
        <v>85.620999999999995</v>
      </c>
      <c r="H224">
        <v>-52.613999999999997</v>
      </c>
      <c r="I224">
        <v>64.483999999999995</v>
      </c>
      <c r="J224">
        <v>1.893</v>
      </c>
      <c r="K224">
        <v>2.093</v>
      </c>
      <c r="L224">
        <v>87.061000000000007</v>
      </c>
      <c r="M224">
        <v>22599.592000000001</v>
      </c>
      <c r="N224">
        <v>0.26</v>
      </c>
      <c r="O224">
        <v>2.899</v>
      </c>
      <c r="P224">
        <v>-2.9020000000000001</v>
      </c>
      <c r="Q224">
        <v>158.76300000000001</v>
      </c>
      <c r="R224">
        <v>22599.334999999999</v>
      </c>
      <c r="S224">
        <v>22440.572</v>
      </c>
    </row>
    <row r="225" spans="1:19" x14ac:dyDescent="0.3">
      <c r="A225">
        <v>2021</v>
      </c>
      <c r="B225">
        <v>1</v>
      </c>
      <c r="C225">
        <v>10</v>
      </c>
      <c r="D225">
        <v>8</v>
      </c>
      <c r="E225">
        <v>22300.664000000001</v>
      </c>
      <c r="F225">
        <v>1156.9929999999999</v>
      </c>
      <c r="G225">
        <v>86.516000000000005</v>
      </c>
      <c r="H225">
        <v>-51.085000000000001</v>
      </c>
      <c r="I225">
        <v>68.882999999999996</v>
      </c>
      <c r="J225">
        <v>2.2879999999999998</v>
      </c>
      <c r="K225">
        <v>0.42799999999999999</v>
      </c>
      <c r="L225">
        <v>87.656000000000006</v>
      </c>
      <c r="M225">
        <v>23565.829000000002</v>
      </c>
      <c r="N225">
        <v>387.18400000000003</v>
      </c>
      <c r="O225">
        <v>0.96899999999999997</v>
      </c>
      <c r="P225">
        <v>-0.61</v>
      </c>
      <c r="Q225">
        <v>169.785</v>
      </c>
      <c r="R225">
        <v>23178.286</v>
      </c>
      <c r="S225">
        <v>23008.501</v>
      </c>
    </row>
    <row r="226" spans="1:19" x14ac:dyDescent="0.3">
      <c r="A226">
        <v>2021</v>
      </c>
      <c r="B226">
        <v>1</v>
      </c>
      <c r="C226">
        <v>10</v>
      </c>
      <c r="D226">
        <v>9</v>
      </c>
      <c r="E226">
        <v>23508.539000000001</v>
      </c>
      <c r="F226">
        <v>1075.6020000000001</v>
      </c>
      <c r="G226">
        <v>81.917000000000002</v>
      </c>
      <c r="H226">
        <v>-39.945</v>
      </c>
      <c r="I226">
        <v>109.06699999999999</v>
      </c>
      <c r="J226">
        <v>2.8879999999999999</v>
      </c>
      <c r="K226">
        <v>-0.80500000000000005</v>
      </c>
      <c r="L226">
        <v>88.316000000000003</v>
      </c>
      <c r="M226">
        <v>24743.662</v>
      </c>
      <c r="N226">
        <v>2552.2489999999998</v>
      </c>
      <c r="O226">
        <v>-10.102</v>
      </c>
      <c r="P226">
        <v>1.891</v>
      </c>
      <c r="Q226">
        <v>188.44499999999999</v>
      </c>
      <c r="R226">
        <v>22199.624</v>
      </c>
      <c r="S226">
        <v>22011.179</v>
      </c>
    </row>
    <row r="227" spans="1:19" x14ac:dyDescent="0.3">
      <c r="A227">
        <v>2021</v>
      </c>
      <c r="B227">
        <v>1</v>
      </c>
      <c r="C227">
        <v>10</v>
      </c>
      <c r="D227">
        <v>10</v>
      </c>
      <c r="E227">
        <v>24334.594000000001</v>
      </c>
      <c r="F227">
        <v>1031.905</v>
      </c>
      <c r="G227">
        <v>77.835999999999999</v>
      </c>
      <c r="H227">
        <v>-33.912999999999997</v>
      </c>
      <c r="I227">
        <v>148.09700000000001</v>
      </c>
      <c r="J227">
        <v>3.0950000000000002</v>
      </c>
      <c r="K227">
        <v>-2.7610000000000001</v>
      </c>
      <c r="L227">
        <v>88.83</v>
      </c>
      <c r="M227">
        <v>25569.847000000002</v>
      </c>
      <c r="N227">
        <v>4660.6660000000002</v>
      </c>
      <c r="O227">
        <v>-22.132999999999999</v>
      </c>
      <c r="P227">
        <v>3.25</v>
      </c>
      <c r="Q227">
        <v>205.25700000000001</v>
      </c>
      <c r="R227">
        <v>20928.063999999998</v>
      </c>
      <c r="S227">
        <v>20722.807000000001</v>
      </c>
    </row>
    <row r="228" spans="1:19" x14ac:dyDescent="0.3">
      <c r="A228">
        <v>2021</v>
      </c>
      <c r="B228">
        <v>1</v>
      </c>
      <c r="C228">
        <v>10</v>
      </c>
      <c r="D228">
        <v>11</v>
      </c>
      <c r="E228">
        <v>24861.63</v>
      </c>
      <c r="F228">
        <v>1008.415</v>
      </c>
      <c r="G228">
        <v>74.465000000000003</v>
      </c>
      <c r="H228">
        <v>-31.817</v>
      </c>
      <c r="I228">
        <v>183.595</v>
      </c>
      <c r="J228">
        <v>3.2829999999999999</v>
      </c>
      <c r="K228">
        <v>0.13</v>
      </c>
      <c r="L228">
        <v>89.141999999999996</v>
      </c>
      <c r="M228">
        <v>26114.378000000001</v>
      </c>
      <c r="N228">
        <v>5961.933</v>
      </c>
      <c r="O228">
        <v>-29.074999999999999</v>
      </c>
      <c r="P228">
        <v>2.1120000000000001</v>
      </c>
      <c r="Q228">
        <v>219.95500000000001</v>
      </c>
      <c r="R228">
        <v>20179.406999999999</v>
      </c>
      <c r="S228">
        <v>19959.452000000001</v>
      </c>
    </row>
    <row r="229" spans="1:19" x14ac:dyDescent="0.3">
      <c r="A229">
        <v>2021</v>
      </c>
      <c r="B229">
        <v>1</v>
      </c>
      <c r="C229">
        <v>10</v>
      </c>
      <c r="D229">
        <v>12</v>
      </c>
      <c r="E229">
        <v>24951.528999999999</v>
      </c>
      <c r="F229">
        <v>984.96199999999999</v>
      </c>
      <c r="G229">
        <v>71.867000000000004</v>
      </c>
      <c r="H229">
        <v>-27.338999999999999</v>
      </c>
      <c r="I229">
        <v>236.779</v>
      </c>
      <c r="J229">
        <v>3.4590000000000001</v>
      </c>
      <c r="K229">
        <v>1.667</v>
      </c>
      <c r="L229">
        <v>89.188000000000002</v>
      </c>
      <c r="M229">
        <v>26240.243999999999</v>
      </c>
      <c r="N229">
        <v>6632.9210000000003</v>
      </c>
      <c r="O229">
        <v>-25.38</v>
      </c>
      <c r="P229">
        <v>1.88</v>
      </c>
      <c r="Q229">
        <v>231.428</v>
      </c>
      <c r="R229">
        <v>19630.823</v>
      </c>
      <c r="S229">
        <v>19399.395</v>
      </c>
    </row>
    <row r="230" spans="1:19" x14ac:dyDescent="0.3">
      <c r="A230">
        <v>2021</v>
      </c>
      <c r="B230">
        <v>1</v>
      </c>
      <c r="C230">
        <v>10</v>
      </c>
      <c r="D230">
        <v>13</v>
      </c>
      <c r="E230">
        <v>24765.626</v>
      </c>
      <c r="F230">
        <v>976.22400000000005</v>
      </c>
      <c r="G230">
        <v>69.075999999999993</v>
      </c>
      <c r="H230">
        <v>-26.324999999999999</v>
      </c>
      <c r="I230">
        <v>278.48500000000001</v>
      </c>
      <c r="J230">
        <v>3.6019999999999999</v>
      </c>
      <c r="K230">
        <v>0.77800000000000002</v>
      </c>
      <c r="L230">
        <v>89.061000000000007</v>
      </c>
      <c r="M230">
        <v>26087.45</v>
      </c>
      <c r="N230">
        <v>6787.3720000000003</v>
      </c>
      <c r="O230">
        <v>-7.5529999999999999</v>
      </c>
      <c r="P230">
        <v>1.9690000000000001</v>
      </c>
      <c r="Q230">
        <v>240.37799999999999</v>
      </c>
      <c r="R230">
        <v>19305.662</v>
      </c>
      <c r="S230">
        <v>19065.284</v>
      </c>
    </row>
    <row r="231" spans="1:19" x14ac:dyDescent="0.3">
      <c r="A231">
        <v>2021</v>
      </c>
      <c r="B231">
        <v>1</v>
      </c>
      <c r="C231">
        <v>10</v>
      </c>
      <c r="D231">
        <v>14</v>
      </c>
      <c r="E231">
        <v>24470.111000000001</v>
      </c>
      <c r="F231">
        <v>981.01099999999997</v>
      </c>
      <c r="G231">
        <v>66.171000000000006</v>
      </c>
      <c r="H231">
        <v>-20.619</v>
      </c>
      <c r="I231">
        <v>291.25299999999999</v>
      </c>
      <c r="J231">
        <v>3.6070000000000002</v>
      </c>
      <c r="K231">
        <v>1.2030000000000001</v>
      </c>
      <c r="L231">
        <v>88.872</v>
      </c>
      <c r="M231">
        <v>25815.437000000002</v>
      </c>
      <c r="N231">
        <v>6256.9889999999996</v>
      </c>
      <c r="O231">
        <v>-7.2249999999999996</v>
      </c>
      <c r="P231">
        <v>1.9159999999999999</v>
      </c>
      <c r="Q231">
        <v>245.12299999999999</v>
      </c>
      <c r="R231">
        <v>19563.757000000001</v>
      </c>
      <c r="S231">
        <v>19318.633999999998</v>
      </c>
    </row>
    <row r="232" spans="1:19" x14ac:dyDescent="0.3">
      <c r="A232">
        <v>2021</v>
      </c>
      <c r="B232">
        <v>1</v>
      </c>
      <c r="C232">
        <v>10</v>
      </c>
      <c r="D232">
        <v>15</v>
      </c>
      <c r="E232">
        <v>24043.861000000001</v>
      </c>
      <c r="F232">
        <v>982.07600000000002</v>
      </c>
      <c r="G232">
        <v>64.81</v>
      </c>
      <c r="H232">
        <v>-17.219000000000001</v>
      </c>
      <c r="I232">
        <v>290.77</v>
      </c>
      <c r="J232">
        <v>3.3069999999999999</v>
      </c>
      <c r="K232">
        <v>1.345</v>
      </c>
      <c r="L232">
        <v>88.614000000000004</v>
      </c>
      <c r="M232">
        <v>25392.754000000001</v>
      </c>
      <c r="N232">
        <v>5043.7879999999996</v>
      </c>
      <c r="O232">
        <v>-2.5390000000000001</v>
      </c>
      <c r="P232">
        <v>2.274</v>
      </c>
      <c r="Q232">
        <v>243.41</v>
      </c>
      <c r="R232">
        <v>20349.231</v>
      </c>
      <c r="S232">
        <v>20105.821</v>
      </c>
    </row>
    <row r="233" spans="1:19" x14ac:dyDescent="0.3">
      <c r="A233">
        <v>2021</v>
      </c>
      <c r="B233">
        <v>1</v>
      </c>
      <c r="C233">
        <v>10</v>
      </c>
      <c r="D233">
        <v>16</v>
      </c>
      <c r="E233">
        <v>23804.395</v>
      </c>
      <c r="F233">
        <v>887.62599999999998</v>
      </c>
      <c r="G233">
        <v>64.644000000000005</v>
      </c>
      <c r="H233">
        <v>-16.099</v>
      </c>
      <c r="I233">
        <v>293.33</v>
      </c>
      <c r="J233">
        <v>3.363</v>
      </c>
      <c r="K233">
        <v>-3.633</v>
      </c>
      <c r="L233">
        <v>88.495000000000005</v>
      </c>
      <c r="M233">
        <v>25057.476999999999</v>
      </c>
      <c r="N233">
        <v>3032.9229999999998</v>
      </c>
      <c r="O233">
        <v>-0.45400000000000001</v>
      </c>
      <c r="P233">
        <v>1.3979999999999999</v>
      </c>
      <c r="Q233">
        <v>235.73500000000001</v>
      </c>
      <c r="R233">
        <v>22023.611000000001</v>
      </c>
      <c r="S233">
        <v>21787.876</v>
      </c>
    </row>
    <row r="234" spans="1:19" x14ac:dyDescent="0.3">
      <c r="A234">
        <v>2021</v>
      </c>
      <c r="B234">
        <v>1</v>
      </c>
      <c r="C234">
        <v>10</v>
      </c>
      <c r="D234">
        <v>17</v>
      </c>
      <c r="E234">
        <v>24398.723999999998</v>
      </c>
      <c r="F234">
        <v>726.17899999999997</v>
      </c>
      <c r="G234">
        <v>68.269000000000005</v>
      </c>
      <c r="H234">
        <v>-26.675999999999998</v>
      </c>
      <c r="I234">
        <v>195.18899999999999</v>
      </c>
      <c r="J234">
        <v>2.121</v>
      </c>
      <c r="K234">
        <v>-14.236000000000001</v>
      </c>
      <c r="L234">
        <v>88.861000000000004</v>
      </c>
      <c r="M234">
        <v>25370.161</v>
      </c>
      <c r="N234">
        <v>782.04399999999998</v>
      </c>
      <c r="O234">
        <v>3.762</v>
      </c>
      <c r="P234">
        <v>2.1819999999999999</v>
      </c>
      <c r="Q234">
        <v>232.57900000000001</v>
      </c>
      <c r="R234">
        <v>24582.173999999999</v>
      </c>
      <c r="S234">
        <v>24349.595000000001</v>
      </c>
    </row>
    <row r="235" spans="1:19" x14ac:dyDescent="0.3">
      <c r="A235">
        <v>2021</v>
      </c>
      <c r="B235">
        <v>1</v>
      </c>
      <c r="C235">
        <v>10</v>
      </c>
      <c r="D235">
        <v>18</v>
      </c>
      <c r="E235">
        <v>27218.146000000001</v>
      </c>
      <c r="F235">
        <v>676.37199999999996</v>
      </c>
      <c r="G235">
        <v>76.186000000000007</v>
      </c>
      <c r="H235">
        <v>-47.503999999999998</v>
      </c>
      <c r="I235">
        <v>205.239</v>
      </c>
      <c r="J235">
        <v>1.9910000000000001</v>
      </c>
      <c r="K235">
        <v>-16.827999999999999</v>
      </c>
      <c r="L235">
        <v>90.927999999999997</v>
      </c>
      <c r="M235">
        <v>28128.345000000001</v>
      </c>
      <c r="N235">
        <v>0</v>
      </c>
      <c r="O235">
        <v>10.978</v>
      </c>
      <c r="P235">
        <v>10.180999999999999</v>
      </c>
      <c r="Q235">
        <v>241.24100000000001</v>
      </c>
      <c r="R235">
        <v>28107.185000000001</v>
      </c>
      <c r="S235">
        <v>27865.944</v>
      </c>
    </row>
    <row r="236" spans="1:19" x14ac:dyDescent="0.3">
      <c r="A236">
        <v>2021</v>
      </c>
      <c r="B236">
        <v>1</v>
      </c>
      <c r="C236">
        <v>10</v>
      </c>
      <c r="D236">
        <v>19</v>
      </c>
      <c r="E236">
        <v>27987.187000000002</v>
      </c>
      <c r="F236">
        <v>685.01099999999997</v>
      </c>
      <c r="G236">
        <v>77.906000000000006</v>
      </c>
      <c r="H236">
        <v>-52.2</v>
      </c>
      <c r="I236">
        <v>206.95099999999999</v>
      </c>
      <c r="J236">
        <v>1.8640000000000001</v>
      </c>
      <c r="K236">
        <v>-19.654</v>
      </c>
      <c r="L236">
        <v>91.606999999999999</v>
      </c>
      <c r="M236">
        <v>28900.764999999999</v>
      </c>
      <c r="N236">
        <v>0</v>
      </c>
      <c r="O236">
        <v>12.38</v>
      </c>
      <c r="P236">
        <v>14.407</v>
      </c>
      <c r="Q236">
        <v>240.38499999999999</v>
      </c>
      <c r="R236">
        <v>28873.977999999999</v>
      </c>
      <c r="S236">
        <v>28633.593000000001</v>
      </c>
    </row>
    <row r="237" spans="1:19" x14ac:dyDescent="0.3">
      <c r="A237">
        <v>2021</v>
      </c>
      <c r="B237">
        <v>1</v>
      </c>
      <c r="C237">
        <v>10</v>
      </c>
      <c r="D237">
        <v>20</v>
      </c>
      <c r="E237">
        <v>27604.620999999999</v>
      </c>
      <c r="F237">
        <v>692.10799999999995</v>
      </c>
      <c r="G237">
        <v>78.757000000000005</v>
      </c>
      <c r="H237">
        <v>-67.144000000000005</v>
      </c>
      <c r="I237">
        <v>232.16</v>
      </c>
      <c r="J237">
        <v>1.7270000000000001</v>
      </c>
      <c r="K237">
        <v>-19.661999999999999</v>
      </c>
      <c r="L237">
        <v>91.3</v>
      </c>
      <c r="M237">
        <v>28535.111000000001</v>
      </c>
      <c r="N237">
        <v>0</v>
      </c>
      <c r="O237">
        <v>11.106999999999999</v>
      </c>
      <c r="P237">
        <v>20.318000000000001</v>
      </c>
      <c r="Q237">
        <v>231.09899999999999</v>
      </c>
      <c r="R237">
        <v>28503.686000000002</v>
      </c>
      <c r="S237">
        <v>28272.587</v>
      </c>
    </row>
    <row r="238" spans="1:19" x14ac:dyDescent="0.3">
      <c r="A238">
        <v>2021</v>
      </c>
      <c r="B238">
        <v>1</v>
      </c>
      <c r="C238">
        <v>10</v>
      </c>
      <c r="D238">
        <v>21</v>
      </c>
      <c r="E238">
        <v>26912.116999999998</v>
      </c>
      <c r="F238">
        <v>715.13</v>
      </c>
      <c r="G238">
        <v>78.335999999999999</v>
      </c>
      <c r="H238">
        <v>-70.385000000000005</v>
      </c>
      <c r="I238">
        <v>324.928</v>
      </c>
      <c r="J238">
        <v>1.5820000000000001</v>
      </c>
      <c r="K238">
        <v>-17.849</v>
      </c>
      <c r="L238">
        <v>90.667000000000002</v>
      </c>
      <c r="M238">
        <v>27956.190999999999</v>
      </c>
      <c r="N238">
        <v>0</v>
      </c>
      <c r="O238">
        <v>10.287000000000001</v>
      </c>
      <c r="P238">
        <v>16.736999999999998</v>
      </c>
      <c r="Q238">
        <v>221.131</v>
      </c>
      <c r="R238">
        <v>27929.166000000001</v>
      </c>
      <c r="S238">
        <v>27708.036</v>
      </c>
    </row>
    <row r="239" spans="1:19" x14ac:dyDescent="0.3">
      <c r="A239">
        <v>2021</v>
      </c>
      <c r="B239">
        <v>1</v>
      </c>
      <c r="C239">
        <v>10</v>
      </c>
      <c r="D239">
        <v>22</v>
      </c>
      <c r="E239">
        <v>25544.468000000001</v>
      </c>
      <c r="F239">
        <v>781.63900000000001</v>
      </c>
      <c r="G239">
        <v>76.923000000000002</v>
      </c>
      <c r="H239">
        <v>-68.974000000000004</v>
      </c>
      <c r="I239">
        <v>370.52199999999999</v>
      </c>
      <c r="J239">
        <v>1.948</v>
      </c>
      <c r="K239">
        <v>-5.4480000000000004</v>
      </c>
      <c r="L239">
        <v>89.59</v>
      </c>
      <c r="M239">
        <v>26713.744999999999</v>
      </c>
      <c r="N239">
        <v>0</v>
      </c>
      <c r="O239">
        <v>8.7059999999999995</v>
      </c>
      <c r="P239">
        <v>4.9279999999999999</v>
      </c>
      <c r="Q239">
        <v>207.845</v>
      </c>
      <c r="R239">
        <v>26700.111000000001</v>
      </c>
      <c r="S239">
        <v>26492.266</v>
      </c>
    </row>
    <row r="240" spans="1:19" x14ac:dyDescent="0.3">
      <c r="A240">
        <v>2021</v>
      </c>
      <c r="B240">
        <v>1</v>
      </c>
      <c r="C240">
        <v>10</v>
      </c>
      <c r="D240">
        <v>23</v>
      </c>
      <c r="E240">
        <v>23312.976999999999</v>
      </c>
      <c r="F240">
        <v>940.52200000000005</v>
      </c>
      <c r="G240">
        <v>74.754999999999995</v>
      </c>
      <c r="H240">
        <v>-63.267000000000003</v>
      </c>
      <c r="I240">
        <v>407.01100000000002</v>
      </c>
      <c r="J240">
        <v>1.7749999999999999</v>
      </c>
      <c r="K240">
        <v>-0.28299999999999997</v>
      </c>
      <c r="L240">
        <v>88.245999999999995</v>
      </c>
      <c r="M240">
        <v>24686.981</v>
      </c>
      <c r="N240">
        <v>0</v>
      </c>
      <c r="O240">
        <v>6.6310000000000002</v>
      </c>
      <c r="P240">
        <v>-21.936</v>
      </c>
      <c r="Q240">
        <v>187.68299999999999</v>
      </c>
      <c r="R240">
        <v>24702.286</v>
      </c>
      <c r="S240">
        <v>24514.602999999999</v>
      </c>
    </row>
    <row r="241" spans="1:19" x14ac:dyDescent="0.3">
      <c r="A241">
        <v>2021</v>
      </c>
      <c r="B241">
        <v>1</v>
      </c>
      <c r="C241">
        <v>10</v>
      </c>
      <c r="D241">
        <v>24</v>
      </c>
      <c r="E241">
        <v>21309.897000000001</v>
      </c>
      <c r="F241">
        <v>1108.5070000000001</v>
      </c>
      <c r="G241">
        <v>73.674999999999997</v>
      </c>
      <c r="H241">
        <v>-56.048999999999999</v>
      </c>
      <c r="I241">
        <v>499.92</v>
      </c>
      <c r="J241">
        <v>3.0449999999999999</v>
      </c>
      <c r="K241">
        <v>-0.30499999999999999</v>
      </c>
      <c r="L241">
        <v>87.099000000000004</v>
      </c>
      <c r="M241">
        <v>22952.115000000002</v>
      </c>
      <c r="N241">
        <v>0</v>
      </c>
      <c r="O241">
        <v>5.0709999999999997</v>
      </c>
      <c r="P241">
        <v>-14.595000000000001</v>
      </c>
      <c r="Q241">
        <v>167.31299999999999</v>
      </c>
      <c r="R241">
        <v>22961.638999999999</v>
      </c>
      <c r="S241">
        <v>22794.325000000001</v>
      </c>
    </row>
    <row r="242" spans="1:19" x14ac:dyDescent="0.3">
      <c r="A242">
        <v>2021</v>
      </c>
      <c r="B242">
        <v>1</v>
      </c>
      <c r="C242">
        <v>11</v>
      </c>
      <c r="D242">
        <v>1</v>
      </c>
      <c r="E242">
        <v>20759.871999999999</v>
      </c>
      <c r="F242">
        <v>1242.568</v>
      </c>
      <c r="G242">
        <v>75.403999999999996</v>
      </c>
      <c r="H242">
        <v>-57.552999999999997</v>
      </c>
      <c r="I242">
        <v>846.64099999999996</v>
      </c>
      <c r="J242">
        <v>5.0780000000000003</v>
      </c>
      <c r="K242">
        <v>-1.998</v>
      </c>
      <c r="L242">
        <v>86.844999999999999</v>
      </c>
      <c r="M242">
        <v>22881.453000000001</v>
      </c>
      <c r="N242">
        <v>0</v>
      </c>
      <c r="O242">
        <v>3.45</v>
      </c>
      <c r="P242">
        <v>-28.087</v>
      </c>
      <c r="Q242">
        <v>151.22800000000001</v>
      </c>
      <c r="R242">
        <v>22906.09</v>
      </c>
      <c r="S242">
        <v>22754.862000000001</v>
      </c>
    </row>
    <row r="243" spans="1:19" x14ac:dyDescent="0.3">
      <c r="A243">
        <v>2021</v>
      </c>
      <c r="B243">
        <v>1</v>
      </c>
      <c r="C243">
        <v>11</v>
      </c>
      <c r="D243">
        <v>2</v>
      </c>
      <c r="E243">
        <v>19860.724999999999</v>
      </c>
      <c r="F243">
        <v>1360.463</v>
      </c>
      <c r="G243">
        <v>75.790999999999997</v>
      </c>
      <c r="H243">
        <v>-54.719000000000001</v>
      </c>
      <c r="I243">
        <v>601.077</v>
      </c>
      <c r="J243">
        <v>4.9450000000000003</v>
      </c>
      <c r="K243">
        <v>-2.4889999999999999</v>
      </c>
      <c r="L243">
        <v>86.352999999999994</v>
      </c>
      <c r="M243">
        <v>21856.352999999999</v>
      </c>
      <c r="N243">
        <v>0</v>
      </c>
      <c r="O243">
        <v>2.8380000000000001</v>
      </c>
      <c r="P243">
        <v>-25.183</v>
      </c>
      <c r="Q243">
        <v>141.31700000000001</v>
      </c>
      <c r="R243">
        <v>21878.698</v>
      </c>
      <c r="S243">
        <v>21737.381000000001</v>
      </c>
    </row>
    <row r="244" spans="1:19" x14ac:dyDescent="0.3">
      <c r="A244">
        <v>2021</v>
      </c>
      <c r="B244">
        <v>1</v>
      </c>
      <c r="C244">
        <v>11</v>
      </c>
      <c r="D244">
        <v>3</v>
      </c>
      <c r="E244">
        <v>19413.815999999999</v>
      </c>
      <c r="F244">
        <v>1381.3689999999999</v>
      </c>
      <c r="G244">
        <v>76.430999999999997</v>
      </c>
      <c r="H244">
        <v>-51.395000000000003</v>
      </c>
      <c r="I244">
        <v>360.00200000000001</v>
      </c>
      <c r="J244">
        <v>4.8719999999999999</v>
      </c>
      <c r="K244">
        <v>-2.5569999999999999</v>
      </c>
      <c r="L244">
        <v>86.085999999999999</v>
      </c>
      <c r="M244">
        <v>21192.192999999999</v>
      </c>
      <c r="N244">
        <v>0</v>
      </c>
      <c r="O244">
        <v>2.6139999999999999</v>
      </c>
      <c r="P244">
        <v>-19.596</v>
      </c>
      <c r="Q244">
        <v>137.62299999999999</v>
      </c>
      <c r="R244">
        <v>21209.173999999999</v>
      </c>
      <c r="S244">
        <v>21071.552</v>
      </c>
    </row>
    <row r="245" spans="1:19" x14ac:dyDescent="0.3">
      <c r="A245">
        <v>2021</v>
      </c>
      <c r="B245">
        <v>1</v>
      </c>
      <c r="C245">
        <v>11</v>
      </c>
      <c r="D245">
        <v>4</v>
      </c>
      <c r="E245">
        <v>19463.473999999998</v>
      </c>
      <c r="F245">
        <v>1341.8389999999999</v>
      </c>
      <c r="G245">
        <v>78.819000000000003</v>
      </c>
      <c r="H245">
        <v>-50.7</v>
      </c>
      <c r="I245">
        <v>204.78</v>
      </c>
      <c r="J245">
        <v>4.7190000000000003</v>
      </c>
      <c r="K245">
        <v>-2.0310000000000001</v>
      </c>
      <c r="L245">
        <v>86.122</v>
      </c>
      <c r="M245">
        <v>21048.203000000001</v>
      </c>
      <c r="N245">
        <v>0</v>
      </c>
      <c r="O245">
        <v>2.4990000000000001</v>
      </c>
      <c r="P245">
        <v>-14.792</v>
      </c>
      <c r="Q245">
        <v>138.18700000000001</v>
      </c>
      <c r="R245">
        <v>21060.495999999999</v>
      </c>
      <c r="S245">
        <v>20922.309000000001</v>
      </c>
    </row>
    <row r="246" spans="1:19" x14ac:dyDescent="0.3">
      <c r="A246">
        <v>2021</v>
      </c>
      <c r="B246">
        <v>1</v>
      </c>
      <c r="C246">
        <v>11</v>
      </c>
      <c r="D246">
        <v>5</v>
      </c>
      <c r="E246">
        <v>20184.063999999998</v>
      </c>
      <c r="F246">
        <v>1243.54</v>
      </c>
      <c r="G246">
        <v>83.488</v>
      </c>
      <c r="H246">
        <v>-51.773000000000003</v>
      </c>
      <c r="I246">
        <v>102.96599999999999</v>
      </c>
      <c r="J246">
        <v>3.6520000000000001</v>
      </c>
      <c r="K246">
        <v>-0.92200000000000004</v>
      </c>
      <c r="L246">
        <v>86.537000000000006</v>
      </c>
      <c r="M246">
        <v>21568.062999999998</v>
      </c>
      <c r="N246">
        <v>0</v>
      </c>
      <c r="O246">
        <v>2.2229999999999999</v>
      </c>
      <c r="P246">
        <v>-9.5289999999999999</v>
      </c>
      <c r="Q246">
        <v>144.149</v>
      </c>
      <c r="R246">
        <v>21575.367999999999</v>
      </c>
      <c r="S246">
        <v>21431.219000000001</v>
      </c>
    </row>
    <row r="247" spans="1:19" x14ac:dyDescent="0.3">
      <c r="A247">
        <v>2021</v>
      </c>
      <c r="B247">
        <v>1</v>
      </c>
      <c r="C247">
        <v>11</v>
      </c>
      <c r="D247">
        <v>6</v>
      </c>
      <c r="E247">
        <v>21933.447</v>
      </c>
      <c r="F247">
        <v>1071.731</v>
      </c>
      <c r="G247">
        <v>91.203000000000003</v>
      </c>
      <c r="H247">
        <v>-57.908999999999999</v>
      </c>
      <c r="I247">
        <v>72.459999999999994</v>
      </c>
      <c r="J247">
        <v>2.3290000000000002</v>
      </c>
      <c r="K247">
        <v>6.6000000000000003E-2</v>
      </c>
      <c r="L247">
        <v>87.49</v>
      </c>
      <c r="M247">
        <v>23109.614000000001</v>
      </c>
      <c r="N247">
        <v>0</v>
      </c>
      <c r="O247">
        <v>2.1560000000000001</v>
      </c>
      <c r="P247">
        <v>-5.7460000000000004</v>
      </c>
      <c r="Q247">
        <v>162.47300000000001</v>
      </c>
      <c r="R247">
        <v>23113.204000000002</v>
      </c>
      <c r="S247">
        <v>22950.731</v>
      </c>
    </row>
    <row r="248" spans="1:19" x14ac:dyDescent="0.3">
      <c r="A248">
        <v>2021</v>
      </c>
      <c r="B248">
        <v>1</v>
      </c>
      <c r="C248">
        <v>11</v>
      </c>
      <c r="D248">
        <v>7</v>
      </c>
      <c r="E248">
        <v>25289.684000000001</v>
      </c>
      <c r="F248">
        <v>887.97199999999998</v>
      </c>
      <c r="G248">
        <v>98.295000000000002</v>
      </c>
      <c r="H248">
        <v>-61.356999999999999</v>
      </c>
      <c r="I248">
        <v>128.994</v>
      </c>
      <c r="J248">
        <v>2.839</v>
      </c>
      <c r="K248">
        <v>2.68</v>
      </c>
      <c r="L248">
        <v>89.519000000000005</v>
      </c>
      <c r="M248">
        <v>26340.330999999998</v>
      </c>
      <c r="N248">
        <v>0.26</v>
      </c>
      <c r="O248">
        <v>2.899</v>
      </c>
      <c r="P248">
        <v>-2.9020000000000001</v>
      </c>
      <c r="Q248">
        <v>194.44499999999999</v>
      </c>
      <c r="R248">
        <v>26340.074000000001</v>
      </c>
      <c r="S248">
        <v>26145.629000000001</v>
      </c>
    </row>
    <row r="249" spans="1:19" x14ac:dyDescent="0.3">
      <c r="A249">
        <v>2021</v>
      </c>
      <c r="B249">
        <v>1</v>
      </c>
      <c r="C249">
        <v>11</v>
      </c>
      <c r="D249">
        <v>8</v>
      </c>
      <c r="E249">
        <v>27243.953000000001</v>
      </c>
      <c r="F249">
        <v>850.19500000000005</v>
      </c>
      <c r="G249">
        <v>100.68300000000001</v>
      </c>
      <c r="H249">
        <v>-59.603000000000002</v>
      </c>
      <c r="I249">
        <v>267.89</v>
      </c>
      <c r="J249">
        <v>3.702</v>
      </c>
      <c r="K249">
        <v>0.48299999999999998</v>
      </c>
      <c r="L249">
        <v>91.168000000000006</v>
      </c>
      <c r="M249">
        <v>28397.789000000001</v>
      </c>
      <c r="N249">
        <v>387.18400000000003</v>
      </c>
      <c r="O249">
        <v>0.96899999999999997</v>
      </c>
      <c r="P249">
        <v>-0.61</v>
      </c>
      <c r="Q249">
        <v>219.94</v>
      </c>
      <c r="R249">
        <v>28010.245999999999</v>
      </c>
      <c r="S249">
        <v>27790.305</v>
      </c>
    </row>
    <row r="250" spans="1:19" x14ac:dyDescent="0.3">
      <c r="A250">
        <v>2021</v>
      </c>
      <c r="B250">
        <v>1</v>
      </c>
      <c r="C250">
        <v>11</v>
      </c>
      <c r="D250">
        <v>9</v>
      </c>
      <c r="E250">
        <v>28066.794000000002</v>
      </c>
      <c r="F250">
        <v>811.52</v>
      </c>
      <c r="G250">
        <v>97.47</v>
      </c>
      <c r="H250">
        <v>-47.085000000000001</v>
      </c>
      <c r="I250">
        <v>494.47699999999998</v>
      </c>
      <c r="J250">
        <v>4.97</v>
      </c>
      <c r="K250">
        <v>-0.97599999999999998</v>
      </c>
      <c r="L250">
        <v>91.831000000000003</v>
      </c>
      <c r="M250">
        <v>29421.530999999999</v>
      </c>
      <c r="N250">
        <v>2552.2489999999998</v>
      </c>
      <c r="O250">
        <v>-10.102</v>
      </c>
      <c r="P250">
        <v>1.891</v>
      </c>
      <c r="Q250">
        <v>238.65899999999999</v>
      </c>
      <c r="R250">
        <v>26877.492999999999</v>
      </c>
      <c r="S250">
        <v>26638.833999999999</v>
      </c>
    </row>
    <row r="251" spans="1:19" x14ac:dyDescent="0.3">
      <c r="A251">
        <v>2021</v>
      </c>
      <c r="B251">
        <v>1</v>
      </c>
      <c r="C251">
        <v>11</v>
      </c>
      <c r="D251">
        <v>10</v>
      </c>
      <c r="E251">
        <v>28627.597000000002</v>
      </c>
      <c r="F251">
        <v>806.68399999999997</v>
      </c>
      <c r="G251">
        <v>90.623999999999995</v>
      </c>
      <c r="H251">
        <v>-41.524000000000001</v>
      </c>
      <c r="I251">
        <v>610.01099999999997</v>
      </c>
      <c r="J251">
        <v>5.5149999999999997</v>
      </c>
      <c r="K251">
        <v>-2.8740000000000001</v>
      </c>
      <c r="L251">
        <v>92.24</v>
      </c>
      <c r="M251">
        <v>30097.648000000001</v>
      </c>
      <c r="N251">
        <v>4660.6660000000002</v>
      </c>
      <c r="O251">
        <v>-22.132999999999999</v>
      </c>
      <c r="P251">
        <v>3.25</v>
      </c>
      <c r="Q251">
        <v>251.48</v>
      </c>
      <c r="R251">
        <v>25455.865000000002</v>
      </c>
      <c r="S251">
        <v>25204.384999999998</v>
      </c>
    </row>
    <row r="252" spans="1:19" x14ac:dyDescent="0.3">
      <c r="A252">
        <v>2021</v>
      </c>
      <c r="B252">
        <v>1</v>
      </c>
      <c r="C252">
        <v>11</v>
      </c>
      <c r="D252">
        <v>11</v>
      </c>
      <c r="E252">
        <v>29046.010999999999</v>
      </c>
      <c r="F252">
        <v>809.27200000000005</v>
      </c>
      <c r="G252">
        <v>83.866</v>
      </c>
      <c r="H252">
        <v>-40.692</v>
      </c>
      <c r="I252">
        <v>576.36599999999999</v>
      </c>
      <c r="J252">
        <v>5.82</v>
      </c>
      <c r="K252">
        <v>0.89300000000000002</v>
      </c>
      <c r="L252">
        <v>92.510999999999996</v>
      </c>
      <c r="M252">
        <v>30490.181</v>
      </c>
      <c r="N252">
        <v>5961.933</v>
      </c>
      <c r="O252">
        <v>-29.074999999999999</v>
      </c>
      <c r="P252">
        <v>2.1120000000000001</v>
      </c>
      <c r="Q252">
        <v>262.863</v>
      </c>
      <c r="R252">
        <v>24555.21</v>
      </c>
      <c r="S252">
        <v>24292.347000000002</v>
      </c>
    </row>
    <row r="253" spans="1:19" x14ac:dyDescent="0.3">
      <c r="A253">
        <v>2021</v>
      </c>
      <c r="B253">
        <v>1</v>
      </c>
      <c r="C253">
        <v>11</v>
      </c>
      <c r="D253">
        <v>12</v>
      </c>
      <c r="E253">
        <v>29028.764999999999</v>
      </c>
      <c r="F253">
        <v>803.38099999999997</v>
      </c>
      <c r="G253">
        <v>78.292000000000002</v>
      </c>
      <c r="H253">
        <v>-36.520000000000003</v>
      </c>
      <c r="I253">
        <v>490.58300000000003</v>
      </c>
      <c r="J253">
        <v>5.9569999999999999</v>
      </c>
      <c r="K253">
        <v>2.7040000000000002</v>
      </c>
      <c r="L253">
        <v>92.486000000000004</v>
      </c>
      <c r="M253">
        <v>30387.356</v>
      </c>
      <c r="N253">
        <v>6632.9210000000003</v>
      </c>
      <c r="O253">
        <v>-25.38</v>
      </c>
      <c r="P253">
        <v>1.88</v>
      </c>
      <c r="Q253">
        <v>270.61200000000002</v>
      </c>
      <c r="R253">
        <v>23777.935000000001</v>
      </c>
      <c r="S253">
        <v>23507.322</v>
      </c>
    </row>
    <row r="254" spans="1:19" x14ac:dyDescent="0.3">
      <c r="A254">
        <v>2021</v>
      </c>
      <c r="B254">
        <v>1</v>
      </c>
      <c r="C254">
        <v>11</v>
      </c>
      <c r="D254">
        <v>13</v>
      </c>
      <c r="E254">
        <v>28759.667000000001</v>
      </c>
      <c r="F254">
        <v>804.76300000000003</v>
      </c>
      <c r="G254">
        <v>75.641000000000005</v>
      </c>
      <c r="H254">
        <v>-34.631</v>
      </c>
      <c r="I254">
        <v>453.64400000000001</v>
      </c>
      <c r="J254">
        <v>5.9269999999999996</v>
      </c>
      <c r="K254">
        <v>1.419</v>
      </c>
      <c r="L254">
        <v>92.28</v>
      </c>
      <c r="M254">
        <v>30083.07</v>
      </c>
      <c r="N254">
        <v>6787.3720000000003</v>
      </c>
      <c r="O254">
        <v>-7.5529999999999999</v>
      </c>
      <c r="P254">
        <v>1.9690000000000001</v>
      </c>
      <c r="Q254">
        <v>276.52699999999999</v>
      </c>
      <c r="R254">
        <v>23301.281999999999</v>
      </c>
      <c r="S254">
        <v>23024.755000000001</v>
      </c>
    </row>
    <row r="255" spans="1:19" x14ac:dyDescent="0.3">
      <c r="A255">
        <v>2021</v>
      </c>
      <c r="B255">
        <v>1</v>
      </c>
      <c r="C255">
        <v>11</v>
      </c>
      <c r="D255">
        <v>14</v>
      </c>
      <c r="E255">
        <v>28315.552</v>
      </c>
      <c r="F255">
        <v>825.92100000000005</v>
      </c>
      <c r="G255">
        <v>74.650000000000006</v>
      </c>
      <c r="H255">
        <v>-25.867999999999999</v>
      </c>
      <c r="I255">
        <v>429.274</v>
      </c>
      <c r="J255">
        <v>5.819</v>
      </c>
      <c r="K255">
        <v>1.2789999999999999</v>
      </c>
      <c r="L255">
        <v>91.924999999999997</v>
      </c>
      <c r="M255">
        <v>29643.901999999998</v>
      </c>
      <c r="N255">
        <v>6256.9889999999996</v>
      </c>
      <c r="O255">
        <v>-7.2249999999999996</v>
      </c>
      <c r="P255">
        <v>1.9159999999999999</v>
      </c>
      <c r="Q255">
        <v>278.63200000000001</v>
      </c>
      <c r="R255">
        <v>23392.222000000002</v>
      </c>
      <c r="S255">
        <v>23113.589</v>
      </c>
    </row>
    <row r="256" spans="1:19" x14ac:dyDescent="0.3">
      <c r="A256">
        <v>2021</v>
      </c>
      <c r="B256">
        <v>1</v>
      </c>
      <c r="C256">
        <v>11</v>
      </c>
      <c r="D256">
        <v>15</v>
      </c>
      <c r="E256">
        <v>27856.363000000001</v>
      </c>
      <c r="F256">
        <v>837.73</v>
      </c>
      <c r="G256">
        <v>74.912999999999997</v>
      </c>
      <c r="H256">
        <v>-20.178000000000001</v>
      </c>
      <c r="I256">
        <v>368.52499999999998</v>
      </c>
      <c r="J256">
        <v>5.3470000000000004</v>
      </c>
      <c r="K256">
        <v>1.3939999999999999</v>
      </c>
      <c r="L256">
        <v>91.539000000000001</v>
      </c>
      <c r="M256">
        <v>29140.719000000001</v>
      </c>
      <c r="N256">
        <v>5043.7879999999996</v>
      </c>
      <c r="O256">
        <v>-2.5390000000000001</v>
      </c>
      <c r="P256">
        <v>2.274</v>
      </c>
      <c r="Q256">
        <v>274.34300000000002</v>
      </c>
      <c r="R256">
        <v>24097.196</v>
      </c>
      <c r="S256">
        <v>23822.852999999999</v>
      </c>
    </row>
    <row r="257" spans="1:19" x14ac:dyDescent="0.3">
      <c r="A257">
        <v>2021</v>
      </c>
      <c r="B257">
        <v>1</v>
      </c>
      <c r="C257">
        <v>11</v>
      </c>
      <c r="D257">
        <v>16</v>
      </c>
      <c r="E257">
        <v>27454.273000000001</v>
      </c>
      <c r="F257">
        <v>755.69399999999996</v>
      </c>
      <c r="G257">
        <v>76.581000000000003</v>
      </c>
      <c r="H257">
        <v>-20.594999999999999</v>
      </c>
      <c r="I257">
        <v>339.13400000000001</v>
      </c>
      <c r="J257">
        <v>5.5759999999999996</v>
      </c>
      <c r="K257">
        <v>-4.4889999999999999</v>
      </c>
      <c r="L257">
        <v>91.188000000000002</v>
      </c>
      <c r="M257">
        <v>28620.780999999999</v>
      </c>
      <c r="N257">
        <v>3032.9229999999998</v>
      </c>
      <c r="O257">
        <v>-0.45400000000000001</v>
      </c>
      <c r="P257">
        <v>1.3979999999999999</v>
      </c>
      <c r="Q257">
        <v>264.36099999999999</v>
      </c>
      <c r="R257">
        <v>25586.915000000001</v>
      </c>
      <c r="S257">
        <v>25322.554</v>
      </c>
    </row>
    <row r="258" spans="1:19" x14ac:dyDescent="0.3">
      <c r="A258">
        <v>2021</v>
      </c>
      <c r="B258">
        <v>1</v>
      </c>
      <c r="C258">
        <v>11</v>
      </c>
      <c r="D258">
        <v>17</v>
      </c>
      <c r="E258">
        <v>27847.526000000002</v>
      </c>
      <c r="F258">
        <v>616.34900000000005</v>
      </c>
      <c r="G258">
        <v>81.662999999999997</v>
      </c>
      <c r="H258">
        <v>-33.659999999999997</v>
      </c>
      <c r="I258">
        <v>233.93700000000001</v>
      </c>
      <c r="J258">
        <v>4.3869999999999996</v>
      </c>
      <c r="K258">
        <v>-17.013000000000002</v>
      </c>
      <c r="L258">
        <v>91.578000000000003</v>
      </c>
      <c r="M258">
        <v>28743.105</v>
      </c>
      <c r="N258">
        <v>782.04399999999998</v>
      </c>
      <c r="O258">
        <v>3.762</v>
      </c>
      <c r="P258">
        <v>2.1819999999999999</v>
      </c>
      <c r="Q258">
        <v>258.46300000000002</v>
      </c>
      <c r="R258">
        <v>27955.117999999999</v>
      </c>
      <c r="S258">
        <v>27696.653999999999</v>
      </c>
    </row>
    <row r="259" spans="1:19" x14ac:dyDescent="0.3">
      <c r="A259">
        <v>2021</v>
      </c>
      <c r="B259">
        <v>1</v>
      </c>
      <c r="C259">
        <v>11</v>
      </c>
      <c r="D259">
        <v>18</v>
      </c>
      <c r="E259">
        <v>30484.528999999999</v>
      </c>
      <c r="F259">
        <v>586.85500000000002</v>
      </c>
      <c r="G259">
        <v>88.456000000000003</v>
      </c>
      <c r="H259">
        <v>-62.609000000000002</v>
      </c>
      <c r="I259">
        <v>255.80699999999999</v>
      </c>
      <c r="J259">
        <v>4.91</v>
      </c>
      <c r="K259">
        <v>-20.484000000000002</v>
      </c>
      <c r="L259">
        <v>93.141999999999996</v>
      </c>
      <c r="M259">
        <v>31342.15</v>
      </c>
      <c r="N259">
        <v>0</v>
      </c>
      <c r="O259">
        <v>10.978</v>
      </c>
      <c r="P259">
        <v>10.180999999999999</v>
      </c>
      <c r="Q259">
        <v>264.59800000000001</v>
      </c>
      <c r="R259">
        <v>31320.991000000002</v>
      </c>
      <c r="S259">
        <v>31056.394</v>
      </c>
    </row>
    <row r="260" spans="1:19" x14ac:dyDescent="0.3">
      <c r="A260">
        <v>2021</v>
      </c>
      <c r="B260">
        <v>1</v>
      </c>
      <c r="C260">
        <v>11</v>
      </c>
      <c r="D260">
        <v>19</v>
      </c>
      <c r="E260">
        <v>31202.09</v>
      </c>
      <c r="F260">
        <v>604.13</v>
      </c>
      <c r="G260">
        <v>89.385999999999996</v>
      </c>
      <c r="H260">
        <v>-71.620999999999995</v>
      </c>
      <c r="I260">
        <v>326.37799999999999</v>
      </c>
      <c r="J260">
        <v>4.7430000000000003</v>
      </c>
      <c r="K260">
        <v>-23.495999999999999</v>
      </c>
      <c r="L260">
        <v>93.372</v>
      </c>
      <c r="M260">
        <v>32135.595000000001</v>
      </c>
      <c r="N260">
        <v>0</v>
      </c>
      <c r="O260">
        <v>12.38</v>
      </c>
      <c r="P260">
        <v>14.407</v>
      </c>
      <c r="Q260">
        <v>260.53399999999999</v>
      </c>
      <c r="R260">
        <v>32108.808000000001</v>
      </c>
      <c r="S260">
        <v>31848.273000000001</v>
      </c>
    </row>
    <row r="261" spans="1:19" x14ac:dyDescent="0.3">
      <c r="A261">
        <v>2021</v>
      </c>
      <c r="B261">
        <v>1</v>
      </c>
      <c r="C261">
        <v>11</v>
      </c>
      <c r="D261">
        <v>20</v>
      </c>
      <c r="E261">
        <v>30747.705000000002</v>
      </c>
      <c r="F261">
        <v>616.94799999999998</v>
      </c>
      <c r="G261">
        <v>89.694000000000003</v>
      </c>
      <c r="H261">
        <v>-88.418000000000006</v>
      </c>
      <c r="I261">
        <v>361.14600000000002</v>
      </c>
      <c r="J261">
        <v>4.4640000000000004</v>
      </c>
      <c r="K261">
        <v>-23.832999999999998</v>
      </c>
      <c r="L261">
        <v>93.24</v>
      </c>
      <c r="M261">
        <v>31711.251</v>
      </c>
      <c r="N261">
        <v>0</v>
      </c>
      <c r="O261">
        <v>11.106999999999999</v>
      </c>
      <c r="P261">
        <v>20.318000000000001</v>
      </c>
      <c r="Q261">
        <v>246.215</v>
      </c>
      <c r="R261">
        <v>31679.827000000001</v>
      </c>
      <c r="S261">
        <v>31433.612000000001</v>
      </c>
    </row>
    <row r="262" spans="1:19" x14ac:dyDescent="0.3">
      <c r="A262">
        <v>2021</v>
      </c>
      <c r="B262">
        <v>1</v>
      </c>
      <c r="C262">
        <v>11</v>
      </c>
      <c r="D262">
        <v>21</v>
      </c>
      <c r="E262">
        <v>29714.531999999999</v>
      </c>
      <c r="F262">
        <v>645.98500000000001</v>
      </c>
      <c r="G262">
        <v>88.403000000000006</v>
      </c>
      <c r="H262">
        <v>-93.494</v>
      </c>
      <c r="I262">
        <v>404.81200000000001</v>
      </c>
      <c r="J262">
        <v>4.1230000000000002</v>
      </c>
      <c r="K262">
        <v>-21.884</v>
      </c>
      <c r="L262">
        <v>92.846999999999994</v>
      </c>
      <c r="M262">
        <v>30746.920999999998</v>
      </c>
      <c r="N262">
        <v>0</v>
      </c>
      <c r="O262">
        <v>10.287000000000001</v>
      </c>
      <c r="P262">
        <v>16.736999999999998</v>
      </c>
      <c r="Q262">
        <v>233.35</v>
      </c>
      <c r="R262">
        <v>30719.897000000001</v>
      </c>
      <c r="S262">
        <v>30486.546999999999</v>
      </c>
    </row>
    <row r="263" spans="1:19" x14ac:dyDescent="0.3">
      <c r="A263">
        <v>2021</v>
      </c>
      <c r="B263">
        <v>1</v>
      </c>
      <c r="C263">
        <v>11</v>
      </c>
      <c r="D263">
        <v>22</v>
      </c>
      <c r="E263">
        <v>27968.718000000001</v>
      </c>
      <c r="F263">
        <v>726.13</v>
      </c>
      <c r="G263">
        <v>85.042000000000002</v>
      </c>
      <c r="H263">
        <v>-86.521000000000001</v>
      </c>
      <c r="I263">
        <v>517.60900000000004</v>
      </c>
      <c r="J263">
        <v>5.181</v>
      </c>
      <c r="K263">
        <v>-6.59</v>
      </c>
      <c r="L263">
        <v>91.727999999999994</v>
      </c>
      <c r="M263">
        <v>29216.254000000001</v>
      </c>
      <c r="N263">
        <v>0</v>
      </c>
      <c r="O263">
        <v>8.7059999999999995</v>
      </c>
      <c r="P263">
        <v>4.9279999999999999</v>
      </c>
      <c r="Q263">
        <v>217.47</v>
      </c>
      <c r="R263">
        <v>29202.620999999999</v>
      </c>
      <c r="S263">
        <v>28985.151000000002</v>
      </c>
    </row>
    <row r="264" spans="1:19" x14ac:dyDescent="0.3">
      <c r="A264">
        <v>2021</v>
      </c>
      <c r="B264">
        <v>1</v>
      </c>
      <c r="C264">
        <v>11</v>
      </c>
      <c r="D264">
        <v>23</v>
      </c>
      <c r="E264">
        <v>25493.64</v>
      </c>
      <c r="F264">
        <v>893.68</v>
      </c>
      <c r="G264">
        <v>81.591999999999999</v>
      </c>
      <c r="H264">
        <v>-79.028999999999996</v>
      </c>
      <c r="I264">
        <v>577.44799999999998</v>
      </c>
      <c r="J264">
        <v>4.8490000000000002</v>
      </c>
      <c r="K264">
        <v>-7.6999999999999999E-2</v>
      </c>
      <c r="L264">
        <v>89.587999999999994</v>
      </c>
      <c r="M264">
        <v>26980.098999999998</v>
      </c>
      <c r="N264">
        <v>0</v>
      </c>
      <c r="O264">
        <v>6.6310000000000002</v>
      </c>
      <c r="P264">
        <v>-21.936</v>
      </c>
      <c r="Q264">
        <v>194.726</v>
      </c>
      <c r="R264">
        <v>26995.403999999999</v>
      </c>
      <c r="S264">
        <v>26800.678</v>
      </c>
    </row>
    <row r="265" spans="1:19" x14ac:dyDescent="0.3">
      <c r="A265">
        <v>2021</v>
      </c>
      <c r="B265">
        <v>1</v>
      </c>
      <c r="C265">
        <v>11</v>
      </c>
      <c r="D265">
        <v>24</v>
      </c>
      <c r="E265">
        <v>22937.222000000002</v>
      </c>
      <c r="F265">
        <v>1041.9380000000001</v>
      </c>
      <c r="G265">
        <v>79.275000000000006</v>
      </c>
      <c r="H265">
        <v>-68.337999999999994</v>
      </c>
      <c r="I265">
        <v>962.154</v>
      </c>
      <c r="J265">
        <v>5.25</v>
      </c>
      <c r="K265">
        <v>-0.41099999999999998</v>
      </c>
      <c r="L265">
        <v>88.057000000000002</v>
      </c>
      <c r="M265">
        <v>24965.871999999999</v>
      </c>
      <c r="N265">
        <v>0</v>
      </c>
      <c r="O265">
        <v>5.0709999999999997</v>
      </c>
      <c r="P265">
        <v>-14.595000000000001</v>
      </c>
      <c r="Q265">
        <v>171.232</v>
      </c>
      <c r="R265">
        <v>24975.396000000001</v>
      </c>
      <c r="S265">
        <v>24804.164000000001</v>
      </c>
    </row>
    <row r="266" spans="1:19" x14ac:dyDescent="0.3">
      <c r="A266">
        <v>2021</v>
      </c>
      <c r="B266">
        <v>1</v>
      </c>
      <c r="C266">
        <v>12</v>
      </c>
      <c r="D266">
        <v>1</v>
      </c>
      <c r="E266">
        <v>20592.79</v>
      </c>
      <c r="F266">
        <v>1242.568</v>
      </c>
      <c r="G266">
        <v>79.573999999999998</v>
      </c>
      <c r="H266">
        <v>-57.296999999999997</v>
      </c>
      <c r="I266">
        <v>846.64099999999996</v>
      </c>
      <c r="J266">
        <v>5.0780000000000003</v>
      </c>
      <c r="K266">
        <v>-1.45</v>
      </c>
      <c r="L266">
        <v>86.703000000000003</v>
      </c>
      <c r="M266">
        <v>22715.031999999999</v>
      </c>
      <c r="N266">
        <v>0</v>
      </c>
      <c r="O266">
        <v>3.45</v>
      </c>
      <c r="P266">
        <v>-28.087</v>
      </c>
      <c r="Q266">
        <v>153.68600000000001</v>
      </c>
      <c r="R266">
        <v>22739.669000000002</v>
      </c>
      <c r="S266">
        <v>22585.983</v>
      </c>
    </row>
    <row r="267" spans="1:19" x14ac:dyDescent="0.3">
      <c r="A267">
        <v>2021</v>
      </c>
      <c r="B267">
        <v>1</v>
      </c>
      <c r="C267">
        <v>12</v>
      </c>
      <c r="D267">
        <v>2</v>
      </c>
      <c r="E267">
        <v>19778.517</v>
      </c>
      <c r="F267">
        <v>1360.463</v>
      </c>
      <c r="G267">
        <v>81.619</v>
      </c>
      <c r="H267">
        <v>-54.716000000000001</v>
      </c>
      <c r="I267">
        <v>601.077</v>
      </c>
      <c r="J267">
        <v>4.9450000000000003</v>
      </c>
      <c r="K267">
        <v>-1.7210000000000001</v>
      </c>
      <c r="L267">
        <v>86.25</v>
      </c>
      <c r="M267">
        <v>21774.814999999999</v>
      </c>
      <c r="N267">
        <v>0</v>
      </c>
      <c r="O267">
        <v>2.8380000000000001</v>
      </c>
      <c r="P267">
        <v>-25.183</v>
      </c>
      <c r="Q267">
        <v>144.32300000000001</v>
      </c>
      <c r="R267">
        <v>21797.159</v>
      </c>
      <c r="S267">
        <v>21652.835999999999</v>
      </c>
    </row>
    <row r="268" spans="1:19" x14ac:dyDescent="0.3">
      <c r="A268">
        <v>2021</v>
      </c>
      <c r="B268">
        <v>1</v>
      </c>
      <c r="C268">
        <v>12</v>
      </c>
      <c r="D268">
        <v>3</v>
      </c>
      <c r="E268">
        <v>19364.796999999999</v>
      </c>
      <c r="F268">
        <v>1381.3689999999999</v>
      </c>
      <c r="G268">
        <v>84.216999999999999</v>
      </c>
      <c r="H268">
        <v>-51.357999999999997</v>
      </c>
      <c r="I268">
        <v>360.00200000000001</v>
      </c>
      <c r="J268">
        <v>4.8719999999999999</v>
      </c>
      <c r="K268">
        <v>-1.5489999999999999</v>
      </c>
      <c r="L268">
        <v>86.001000000000005</v>
      </c>
      <c r="M268">
        <v>21144.133999999998</v>
      </c>
      <c r="N268">
        <v>0</v>
      </c>
      <c r="O268">
        <v>2.6139999999999999</v>
      </c>
      <c r="P268">
        <v>-19.596</v>
      </c>
      <c r="Q268">
        <v>140.929</v>
      </c>
      <c r="R268">
        <v>21161.116000000002</v>
      </c>
      <c r="S268">
        <v>21020.187000000002</v>
      </c>
    </row>
    <row r="269" spans="1:19" x14ac:dyDescent="0.3">
      <c r="A269">
        <v>2021</v>
      </c>
      <c r="B269">
        <v>1</v>
      </c>
      <c r="C269">
        <v>12</v>
      </c>
      <c r="D269">
        <v>4</v>
      </c>
      <c r="E269">
        <v>19368.57</v>
      </c>
      <c r="F269">
        <v>1341.8389999999999</v>
      </c>
      <c r="G269">
        <v>87.71</v>
      </c>
      <c r="H269">
        <v>-50.564</v>
      </c>
      <c r="I269">
        <v>204.78</v>
      </c>
      <c r="J269">
        <v>4.7190000000000003</v>
      </c>
      <c r="K269">
        <v>-1.2270000000000001</v>
      </c>
      <c r="L269">
        <v>86.01</v>
      </c>
      <c r="M269">
        <v>20954.127</v>
      </c>
      <c r="N269">
        <v>0</v>
      </c>
      <c r="O269">
        <v>2.4990000000000001</v>
      </c>
      <c r="P269">
        <v>-14.792</v>
      </c>
      <c r="Q269">
        <v>140.58199999999999</v>
      </c>
      <c r="R269">
        <v>20966.419999999998</v>
      </c>
      <c r="S269">
        <v>20825.838</v>
      </c>
    </row>
    <row r="270" spans="1:19" x14ac:dyDescent="0.3">
      <c r="A270">
        <v>2021</v>
      </c>
      <c r="B270">
        <v>1</v>
      </c>
      <c r="C270">
        <v>12</v>
      </c>
      <c r="D270">
        <v>5</v>
      </c>
      <c r="E270">
        <v>20101.510999999999</v>
      </c>
      <c r="F270">
        <v>1243.54</v>
      </c>
      <c r="G270">
        <v>93.503</v>
      </c>
      <c r="H270">
        <v>-51.661999999999999</v>
      </c>
      <c r="I270">
        <v>102.96599999999999</v>
      </c>
      <c r="J270">
        <v>3.6520000000000001</v>
      </c>
      <c r="K270">
        <v>-0.61099999999999999</v>
      </c>
      <c r="L270">
        <v>86.45</v>
      </c>
      <c r="M270">
        <v>21485.847000000002</v>
      </c>
      <c r="N270">
        <v>0</v>
      </c>
      <c r="O270">
        <v>2.2229999999999999</v>
      </c>
      <c r="P270">
        <v>-9.5289999999999999</v>
      </c>
      <c r="Q270">
        <v>146.874</v>
      </c>
      <c r="R270">
        <v>21493.151999999998</v>
      </c>
      <c r="S270">
        <v>21346.277999999998</v>
      </c>
    </row>
    <row r="271" spans="1:19" x14ac:dyDescent="0.3">
      <c r="A271">
        <v>2021</v>
      </c>
      <c r="B271">
        <v>1</v>
      </c>
      <c r="C271">
        <v>12</v>
      </c>
      <c r="D271">
        <v>6</v>
      </c>
      <c r="E271">
        <v>21764.850999999999</v>
      </c>
      <c r="F271">
        <v>1071.731</v>
      </c>
      <c r="G271">
        <v>101.051</v>
      </c>
      <c r="H271">
        <v>-57.594999999999999</v>
      </c>
      <c r="I271">
        <v>72.459999999999994</v>
      </c>
      <c r="J271">
        <v>2.3290000000000002</v>
      </c>
      <c r="K271">
        <v>-0.14299999999999999</v>
      </c>
      <c r="L271">
        <v>87.353999999999999</v>
      </c>
      <c r="M271">
        <v>22940.988000000001</v>
      </c>
      <c r="N271">
        <v>0</v>
      </c>
      <c r="O271">
        <v>2.1560000000000001</v>
      </c>
      <c r="P271">
        <v>-5.7460000000000004</v>
      </c>
      <c r="Q271">
        <v>166.14500000000001</v>
      </c>
      <c r="R271">
        <v>22944.577000000001</v>
      </c>
      <c r="S271">
        <v>22778.432000000001</v>
      </c>
    </row>
    <row r="272" spans="1:19" x14ac:dyDescent="0.3">
      <c r="A272">
        <v>2021</v>
      </c>
      <c r="B272">
        <v>1</v>
      </c>
      <c r="C272">
        <v>12</v>
      </c>
      <c r="D272">
        <v>7</v>
      </c>
      <c r="E272">
        <v>24854.592000000001</v>
      </c>
      <c r="F272">
        <v>887.97199999999998</v>
      </c>
      <c r="G272">
        <v>109.381</v>
      </c>
      <c r="H272">
        <v>-60.411000000000001</v>
      </c>
      <c r="I272">
        <v>128.994</v>
      </c>
      <c r="J272">
        <v>2.839</v>
      </c>
      <c r="K272">
        <v>2.1320000000000001</v>
      </c>
      <c r="L272">
        <v>89.206999999999994</v>
      </c>
      <c r="M272">
        <v>25905.325000000001</v>
      </c>
      <c r="N272">
        <v>0.26</v>
      </c>
      <c r="O272">
        <v>2.899</v>
      </c>
      <c r="P272">
        <v>-2.9020000000000001</v>
      </c>
      <c r="Q272">
        <v>199.661</v>
      </c>
      <c r="R272">
        <v>25905.066999999999</v>
      </c>
      <c r="S272">
        <v>25705.405999999999</v>
      </c>
    </row>
    <row r="273" spans="1:19" x14ac:dyDescent="0.3">
      <c r="A273">
        <v>2021</v>
      </c>
      <c r="B273">
        <v>1</v>
      </c>
      <c r="C273">
        <v>12</v>
      </c>
      <c r="D273">
        <v>8</v>
      </c>
      <c r="E273">
        <v>26694.951000000001</v>
      </c>
      <c r="F273">
        <v>850.19500000000005</v>
      </c>
      <c r="G273">
        <v>111.619</v>
      </c>
      <c r="H273">
        <v>-58.408999999999999</v>
      </c>
      <c r="I273">
        <v>267.89</v>
      </c>
      <c r="J273">
        <v>3.702</v>
      </c>
      <c r="K273">
        <v>0.39300000000000002</v>
      </c>
      <c r="L273">
        <v>90.67</v>
      </c>
      <c r="M273">
        <v>27849.392</v>
      </c>
      <c r="N273">
        <v>387.18400000000003</v>
      </c>
      <c r="O273">
        <v>0.96899999999999997</v>
      </c>
      <c r="P273">
        <v>-0.61</v>
      </c>
      <c r="Q273">
        <v>224.31299999999999</v>
      </c>
      <c r="R273">
        <v>27461.848999999998</v>
      </c>
      <c r="S273">
        <v>27237.536</v>
      </c>
    </row>
    <row r="274" spans="1:19" x14ac:dyDescent="0.3">
      <c r="A274">
        <v>2021</v>
      </c>
      <c r="B274">
        <v>1</v>
      </c>
      <c r="C274">
        <v>12</v>
      </c>
      <c r="D274">
        <v>9</v>
      </c>
      <c r="E274">
        <v>27391.957999999999</v>
      </c>
      <c r="F274">
        <v>811.52</v>
      </c>
      <c r="G274">
        <v>103.404</v>
      </c>
      <c r="H274">
        <v>-45.896999999999998</v>
      </c>
      <c r="I274">
        <v>494.47699999999998</v>
      </c>
      <c r="J274">
        <v>4.97</v>
      </c>
      <c r="K274">
        <v>-0.79</v>
      </c>
      <c r="L274">
        <v>91.251999999999995</v>
      </c>
      <c r="M274">
        <v>28747.49</v>
      </c>
      <c r="N274">
        <v>2552.2489999999998</v>
      </c>
      <c r="O274">
        <v>-10.102</v>
      </c>
      <c r="P274">
        <v>1.891</v>
      </c>
      <c r="Q274">
        <v>238.81399999999999</v>
      </c>
      <c r="R274">
        <v>26203.452000000001</v>
      </c>
      <c r="S274">
        <v>25964.637999999999</v>
      </c>
    </row>
    <row r="275" spans="1:19" x14ac:dyDescent="0.3">
      <c r="A275">
        <v>2021</v>
      </c>
      <c r="B275">
        <v>1</v>
      </c>
      <c r="C275">
        <v>12</v>
      </c>
      <c r="D275">
        <v>10</v>
      </c>
      <c r="E275">
        <v>27915.402999999998</v>
      </c>
      <c r="F275">
        <v>806.68399999999997</v>
      </c>
      <c r="G275">
        <v>93.546999999999997</v>
      </c>
      <c r="H275">
        <v>-40.331000000000003</v>
      </c>
      <c r="I275">
        <v>610.01099999999997</v>
      </c>
      <c r="J275">
        <v>5.5149999999999997</v>
      </c>
      <c r="K275">
        <v>-2.8159999999999998</v>
      </c>
      <c r="L275">
        <v>91.725999999999999</v>
      </c>
      <c r="M275">
        <v>29386.191999999999</v>
      </c>
      <c r="N275">
        <v>4660.6660000000002</v>
      </c>
      <c r="O275">
        <v>-22.132999999999999</v>
      </c>
      <c r="P275">
        <v>3.25</v>
      </c>
      <c r="Q275">
        <v>248.72800000000001</v>
      </c>
      <c r="R275">
        <v>24744.409</v>
      </c>
      <c r="S275">
        <v>24495.681</v>
      </c>
    </row>
    <row r="276" spans="1:19" x14ac:dyDescent="0.3">
      <c r="A276">
        <v>2021</v>
      </c>
      <c r="B276">
        <v>1</v>
      </c>
      <c r="C276">
        <v>12</v>
      </c>
      <c r="D276">
        <v>11</v>
      </c>
      <c r="E276">
        <v>28150.31</v>
      </c>
      <c r="F276">
        <v>809.27200000000005</v>
      </c>
      <c r="G276">
        <v>84.664000000000001</v>
      </c>
      <c r="H276">
        <v>-39.325000000000003</v>
      </c>
      <c r="I276">
        <v>576.36599999999999</v>
      </c>
      <c r="J276">
        <v>5.82</v>
      </c>
      <c r="K276">
        <v>0.187</v>
      </c>
      <c r="L276">
        <v>91.923000000000002</v>
      </c>
      <c r="M276">
        <v>29594.553</v>
      </c>
      <c r="N276">
        <v>5961.933</v>
      </c>
      <c r="O276">
        <v>-29.074999999999999</v>
      </c>
      <c r="P276">
        <v>2.1120000000000001</v>
      </c>
      <c r="Q276">
        <v>256.97800000000001</v>
      </c>
      <c r="R276">
        <v>23659.581999999999</v>
      </c>
      <c r="S276">
        <v>23402.603999999999</v>
      </c>
    </row>
    <row r="277" spans="1:19" x14ac:dyDescent="0.3">
      <c r="A277">
        <v>2021</v>
      </c>
      <c r="B277">
        <v>1</v>
      </c>
      <c r="C277">
        <v>12</v>
      </c>
      <c r="D277">
        <v>12</v>
      </c>
      <c r="E277">
        <v>28067.004000000001</v>
      </c>
      <c r="F277">
        <v>803.38099999999997</v>
      </c>
      <c r="G277">
        <v>79.38</v>
      </c>
      <c r="H277">
        <v>-35.279000000000003</v>
      </c>
      <c r="I277">
        <v>490.58300000000003</v>
      </c>
      <c r="J277">
        <v>5.9569999999999999</v>
      </c>
      <c r="K277">
        <v>1.7669999999999999</v>
      </c>
      <c r="L277">
        <v>91.849000000000004</v>
      </c>
      <c r="M277">
        <v>29425.260999999999</v>
      </c>
      <c r="N277">
        <v>6632.9210000000003</v>
      </c>
      <c r="O277">
        <v>-25.38</v>
      </c>
      <c r="P277">
        <v>1.88</v>
      </c>
      <c r="Q277">
        <v>263.79500000000002</v>
      </c>
      <c r="R277">
        <v>22815.84</v>
      </c>
      <c r="S277">
        <v>22552.044999999998</v>
      </c>
    </row>
    <row r="278" spans="1:19" x14ac:dyDescent="0.3">
      <c r="A278">
        <v>2021</v>
      </c>
      <c r="B278">
        <v>1</v>
      </c>
      <c r="C278">
        <v>12</v>
      </c>
      <c r="D278">
        <v>13</v>
      </c>
      <c r="E278">
        <v>27758.998</v>
      </c>
      <c r="F278">
        <v>804.76300000000003</v>
      </c>
      <c r="G278">
        <v>74.799000000000007</v>
      </c>
      <c r="H278">
        <v>-33.557000000000002</v>
      </c>
      <c r="I278">
        <v>453.64400000000001</v>
      </c>
      <c r="J278">
        <v>5.9269999999999996</v>
      </c>
      <c r="K278">
        <v>0.81</v>
      </c>
      <c r="L278">
        <v>91.567999999999998</v>
      </c>
      <c r="M278">
        <v>29082.152999999998</v>
      </c>
      <c r="N278">
        <v>6787.3720000000003</v>
      </c>
      <c r="O278">
        <v>-7.5529999999999999</v>
      </c>
      <c r="P278">
        <v>1.9690000000000001</v>
      </c>
      <c r="Q278">
        <v>269.358</v>
      </c>
      <c r="R278">
        <v>22300.365000000002</v>
      </c>
      <c r="S278">
        <v>22031.007000000001</v>
      </c>
    </row>
    <row r="279" spans="1:19" x14ac:dyDescent="0.3">
      <c r="A279">
        <v>2021</v>
      </c>
      <c r="B279">
        <v>1</v>
      </c>
      <c r="C279">
        <v>12</v>
      </c>
      <c r="D279">
        <v>14</v>
      </c>
      <c r="E279">
        <v>27493.11</v>
      </c>
      <c r="F279">
        <v>825.92100000000005</v>
      </c>
      <c r="G279">
        <v>71.076999999999998</v>
      </c>
      <c r="H279">
        <v>-25.446999999999999</v>
      </c>
      <c r="I279">
        <v>429.274</v>
      </c>
      <c r="J279">
        <v>5.819</v>
      </c>
      <c r="K279">
        <v>1.234</v>
      </c>
      <c r="L279">
        <v>91.320999999999998</v>
      </c>
      <c r="M279">
        <v>28821.234</v>
      </c>
      <c r="N279">
        <v>6256.9889999999996</v>
      </c>
      <c r="O279">
        <v>-7.2249999999999996</v>
      </c>
      <c r="P279">
        <v>1.9159999999999999</v>
      </c>
      <c r="Q279">
        <v>272.42500000000001</v>
      </c>
      <c r="R279">
        <v>22569.553</v>
      </c>
      <c r="S279">
        <v>22297.128000000001</v>
      </c>
    </row>
    <row r="280" spans="1:19" x14ac:dyDescent="0.3">
      <c r="A280">
        <v>2021</v>
      </c>
      <c r="B280">
        <v>1</v>
      </c>
      <c r="C280">
        <v>12</v>
      </c>
      <c r="D280">
        <v>15</v>
      </c>
      <c r="E280">
        <v>27090.937000000002</v>
      </c>
      <c r="F280">
        <v>837.73</v>
      </c>
      <c r="G280">
        <v>70.507000000000005</v>
      </c>
      <c r="H280">
        <v>-19.997</v>
      </c>
      <c r="I280">
        <v>368.52499999999998</v>
      </c>
      <c r="J280">
        <v>5.3470000000000004</v>
      </c>
      <c r="K280">
        <v>1.405</v>
      </c>
      <c r="L280">
        <v>90.927000000000007</v>
      </c>
      <c r="M280">
        <v>28374.873</v>
      </c>
      <c r="N280">
        <v>5043.7879999999996</v>
      </c>
      <c r="O280">
        <v>-2.5390000000000001</v>
      </c>
      <c r="P280">
        <v>2.274</v>
      </c>
      <c r="Q280">
        <v>269.05599999999998</v>
      </c>
      <c r="R280">
        <v>23331.35</v>
      </c>
      <c r="S280">
        <v>23062.294999999998</v>
      </c>
    </row>
    <row r="281" spans="1:19" x14ac:dyDescent="0.3">
      <c r="A281">
        <v>2021</v>
      </c>
      <c r="B281">
        <v>1</v>
      </c>
      <c r="C281">
        <v>12</v>
      </c>
      <c r="D281">
        <v>16</v>
      </c>
      <c r="E281">
        <v>26718.345000000001</v>
      </c>
      <c r="F281">
        <v>755.69399999999996</v>
      </c>
      <c r="G281">
        <v>72.438000000000002</v>
      </c>
      <c r="H281">
        <v>-20.401</v>
      </c>
      <c r="I281">
        <v>339.13400000000001</v>
      </c>
      <c r="J281">
        <v>5.5759999999999996</v>
      </c>
      <c r="K281">
        <v>-3.5430000000000001</v>
      </c>
      <c r="L281">
        <v>90.567999999999998</v>
      </c>
      <c r="M281">
        <v>27885.374</v>
      </c>
      <c r="N281">
        <v>3032.9229999999998</v>
      </c>
      <c r="O281">
        <v>-0.45400000000000001</v>
      </c>
      <c r="P281">
        <v>1.3979999999999999</v>
      </c>
      <c r="Q281">
        <v>260.55900000000003</v>
      </c>
      <c r="R281">
        <v>24851.508000000002</v>
      </c>
      <c r="S281">
        <v>24590.948</v>
      </c>
    </row>
    <row r="282" spans="1:19" x14ac:dyDescent="0.3">
      <c r="A282">
        <v>2021</v>
      </c>
      <c r="B282">
        <v>1</v>
      </c>
      <c r="C282">
        <v>12</v>
      </c>
      <c r="D282">
        <v>17</v>
      </c>
      <c r="E282">
        <v>26922.984</v>
      </c>
      <c r="F282">
        <v>616.34900000000005</v>
      </c>
      <c r="G282">
        <v>77.897000000000006</v>
      </c>
      <c r="H282">
        <v>-32.838999999999999</v>
      </c>
      <c r="I282">
        <v>233.93700000000001</v>
      </c>
      <c r="J282">
        <v>4.3869999999999996</v>
      </c>
      <c r="K282">
        <v>-14.363</v>
      </c>
      <c r="L282">
        <v>90.754000000000005</v>
      </c>
      <c r="M282">
        <v>27821.208999999999</v>
      </c>
      <c r="N282">
        <v>782.04399999999998</v>
      </c>
      <c r="O282">
        <v>3.762</v>
      </c>
      <c r="P282">
        <v>2.1819999999999999</v>
      </c>
      <c r="Q282">
        <v>255.32400000000001</v>
      </c>
      <c r="R282">
        <v>27033.222000000002</v>
      </c>
      <c r="S282">
        <v>26777.898000000001</v>
      </c>
    </row>
    <row r="283" spans="1:19" x14ac:dyDescent="0.3">
      <c r="A283">
        <v>2021</v>
      </c>
      <c r="B283">
        <v>1</v>
      </c>
      <c r="C283">
        <v>12</v>
      </c>
      <c r="D283">
        <v>18</v>
      </c>
      <c r="E283">
        <v>29280.012999999999</v>
      </c>
      <c r="F283">
        <v>586.85500000000002</v>
      </c>
      <c r="G283">
        <v>87.096000000000004</v>
      </c>
      <c r="H283">
        <v>-60.308</v>
      </c>
      <c r="I283">
        <v>255.80699999999999</v>
      </c>
      <c r="J283">
        <v>4.91</v>
      </c>
      <c r="K283">
        <v>-17.477</v>
      </c>
      <c r="L283">
        <v>92.608999999999995</v>
      </c>
      <c r="M283">
        <v>30142.41</v>
      </c>
      <c r="N283">
        <v>0</v>
      </c>
      <c r="O283">
        <v>10.978</v>
      </c>
      <c r="P283">
        <v>10.180999999999999</v>
      </c>
      <c r="Q283">
        <v>259.87799999999999</v>
      </c>
      <c r="R283">
        <v>30121.251</v>
      </c>
      <c r="S283">
        <v>29861.373</v>
      </c>
    </row>
    <row r="284" spans="1:19" x14ac:dyDescent="0.3">
      <c r="A284">
        <v>2021</v>
      </c>
      <c r="B284">
        <v>1</v>
      </c>
      <c r="C284">
        <v>12</v>
      </c>
      <c r="D284">
        <v>19</v>
      </c>
      <c r="E284">
        <v>29929.419000000002</v>
      </c>
      <c r="F284">
        <v>604.13</v>
      </c>
      <c r="G284">
        <v>89.114000000000004</v>
      </c>
      <c r="H284">
        <v>-68.811999999999998</v>
      </c>
      <c r="I284">
        <v>326.37799999999999</v>
      </c>
      <c r="J284">
        <v>4.7430000000000003</v>
      </c>
      <c r="K284">
        <v>-20.666</v>
      </c>
      <c r="L284">
        <v>92.900999999999996</v>
      </c>
      <c r="M284">
        <v>30868.093000000001</v>
      </c>
      <c r="N284">
        <v>0</v>
      </c>
      <c r="O284">
        <v>12.38</v>
      </c>
      <c r="P284">
        <v>14.407</v>
      </c>
      <c r="Q284">
        <v>255.86600000000001</v>
      </c>
      <c r="R284">
        <v>30841.305</v>
      </c>
      <c r="S284">
        <v>30585.439999999999</v>
      </c>
    </row>
    <row r="285" spans="1:19" x14ac:dyDescent="0.3">
      <c r="A285">
        <v>2021</v>
      </c>
      <c r="B285">
        <v>1</v>
      </c>
      <c r="C285">
        <v>12</v>
      </c>
      <c r="D285">
        <v>20</v>
      </c>
      <c r="E285">
        <v>29329.080999999998</v>
      </c>
      <c r="F285">
        <v>616.94799999999998</v>
      </c>
      <c r="G285">
        <v>89.781000000000006</v>
      </c>
      <c r="H285">
        <v>-84.478999999999999</v>
      </c>
      <c r="I285">
        <v>361.14600000000002</v>
      </c>
      <c r="J285">
        <v>4.4640000000000004</v>
      </c>
      <c r="K285">
        <v>-20.76</v>
      </c>
      <c r="L285">
        <v>92.617000000000004</v>
      </c>
      <c r="M285">
        <v>30299.016</v>
      </c>
      <c r="N285">
        <v>0</v>
      </c>
      <c r="O285">
        <v>11.106999999999999</v>
      </c>
      <c r="P285">
        <v>20.318000000000001</v>
      </c>
      <c r="Q285">
        <v>242.54900000000001</v>
      </c>
      <c r="R285">
        <v>30267.592000000001</v>
      </c>
      <c r="S285">
        <v>30025.043000000001</v>
      </c>
    </row>
    <row r="286" spans="1:19" x14ac:dyDescent="0.3">
      <c r="A286">
        <v>2021</v>
      </c>
      <c r="B286">
        <v>1</v>
      </c>
      <c r="C286">
        <v>12</v>
      </c>
      <c r="D286">
        <v>21</v>
      </c>
      <c r="E286">
        <v>28508.228999999999</v>
      </c>
      <c r="F286">
        <v>645.98500000000001</v>
      </c>
      <c r="G286">
        <v>90.132000000000005</v>
      </c>
      <c r="H286">
        <v>-89.772000000000006</v>
      </c>
      <c r="I286">
        <v>404.81200000000001</v>
      </c>
      <c r="J286">
        <v>4.1230000000000002</v>
      </c>
      <c r="K286">
        <v>-18.960999999999999</v>
      </c>
      <c r="L286">
        <v>92.106999999999999</v>
      </c>
      <c r="M286">
        <v>29546.524000000001</v>
      </c>
      <c r="N286">
        <v>0</v>
      </c>
      <c r="O286">
        <v>10.287000000000001</v>
      </c>
      <c r="P286">
        <v>16.736999999999998</v>
      </c>
      <c r="Q286">
        <v>230.90299999999999</v>
      </c>
      <c r="R286">
        <v>29519.499</v>
      </c>
      <c r="S286">
        <v>29288.596000000001</v>
      </c>
    </row>
    <row r="287" spans="1:19" x14ac:dyDescent="0.3">
      <c r="A287">
        <v>2021</v>
      </c>
      <c r="B287">
        <v>1</v>
      </c>
      <c r="C287">
        <v>12</v>
      </c>
      <c r="D287">
        <v>22</v>
      </c>
      <c r="E287">
        <v>26959.789000000001</v>
      </c>
      <c r="F287">
        <v>726.13</v>
      </c>
      <c r="G287">
        <v>88.307000000000002</v>
      </c>
      <c r="H287">
        <v>-83.391999999999996</v>
      </c>
      <c r="I287">
        <v>517.60900000000004</v>
      </c>
      <c r="J287">
        <v>5.181</v>
      </c>
      <c r="K287">
        <v>-5.8410000000000002</v>
      </c>
      <c r="L287">
        <v>90.716999999999999</v>
      </c>
      <c r="M287">
        <v>28210.191999999999</v>
      </c>
      <c r="N287">
        <v>0</v>
      </c>
      <c r="O287">
        <v>8.7059999999999995</v>
      </c>
      <c r="P287">
        <v>4.9279999999999999</v>
      </c>
      <c r="Q287">
        <v>215.73099999999999</v>
      </c>
      <c r="R287">
        <v>28196.559000000001</v>
      </c>
      <c r="S287">
        <v>27980.828000000001</v>
      </c>
    </row>
    <row r="288" spans="1:19" x14ac:dyDescent="0.3">
      <c r="A288">
        <v>2021</v>
      </c>
      <c r="B288">
        <v>1</v>
      </c>
      <c r="C288">
        <v>12</v>
      </c>
      <c r="D288">
        <v>23</v>
      </c>
      <c r="E288">
        <v>24669.952000000001</v>
      </c>
      <c r="F288">
        <v>893.68</v>
      </c>
      <c r="G288">
        <v>85.971999999999994</v>
      </c>
      <c r="H288">
        <v>-76.436999999999998</v>
      </c>
      <c r="I288">
        <v>577.44799999999998</v>
      </c>
      <c r="J288">
        <v>4.8490000000000002</v>
      </c>
      <c r="K288">
        <v>-0.29899999999999999</v>
      </c>
      <c r="L288">
        <v>89.08</v>
      </c>
      <c r="M288">
        <v>26158.272000000001</v>
      </c>
      <c r="N288">
        <v>0</v>
      </c>
      <c r="O288">
        <v>6.6310000000000002</v>
      </c>
      <c r="P288">
        <v>-21.936</v>
      </c>
      <c r="Q288">
        <v>193.21799999999999</v>
      </c>
      <c r="R288">
        <v>26173.577000000001</v>
      </c>
      <c r="S288">
        <v>25980.359</v>
      </c>
    </row>
    <row r="289" spans="1:19" x14ac:dyDescent="0.3">
      <c r="A289">
        <v>2021</v>
      </c>
      <c r="B289">
        <v>1</v>
      </c>
      <c r="C289">
        <v>12</v>
      </c>
      <c r="D289">
        <v>24</v>
      </c>
      <c r="E289">
        <v>22246.701000000001</v>
      </c>
      <c r="F289">
        <v>1041.9380000000001</v>
      </c>
      <c r="G289">
        <v>84.611999999999995</v>
      </c>
      <c r="H289">
        <v>-66.159000000000006</v>
      </c>
      <c r="I289">
        <v>962.154</v>
      </c>
      <c r="J289">
        <v>5.25</v>
      </c>
      <c r="K289">
        <v>-0.35099999999999998</v>
      </c>
      <c r="L289">
        <v>87.64</v>
      </c>
      <c r="M289">
        <v>24277.173999999999</v>
      </c>
      <c r="N289">
        <v>0</v>
      </c>
      <c r="O289">
        <v>5.0709999999999997</v>
      </c>
      <c r="P289">
        <v>-14.595000000000001</v>
      </c>
      <c r="Q289">
        <v>170.40199999999999</v>
      </c>
      <c r="R289">
        <v>24286.698</v>
      </c>
      <c r="S289">
        <v>24116.295999999998</v>
      </c>
    </row>
    <row r="290" spans="1:19" x14ac:dyDescent="0.3">
      <c r="A290">
        <v>2021</v>
      </c>
      <c r="B290">
        <v>1</v>
      </c>
      <c r="C290">
        <v>13</v>
      </c>
      <c r="D290">
        <v>1</v>
      </c>
      <c r="E290">
        <v>20399.732</v>
      </c>
      <c r="F290">
        <v>1242.568</v>
      </c>
      <c r="G290">
        <v>93.177999999999997</v>
      </c>
      <c r="H290">
        <v>-56.51</v>
      </c>
      <c r="I290">
        <v>846.64099999999996</v>
      </c>
      <c r="J290">
        <v>5.0780000000000003</v>
      </c>
      <c r="K290">
        <v>-1.417</v>
      </c>
      <c r="L290">
        <v>86.611999999999995</v>
      </c>
      <c r="M290">
        <v>22522.704000000002</v>
      </c>
      <c r="N290">
        <v>0</v>
      </c>
      <c r="O290">
        <v>3.45</v>
      </c>
      <c r="P290">
        <v>-28.087</v>
      </c>
      <c r="Q290">
        <v>155.40899999999999</v>
      </c>
      <c r="R290">
        <v>22547.341</v>
      </c>
      <c r="S290">
        <v>22391.933000000001</v>
      </c>
    </row>
    <row r="291" spans="1:19" x14ac:dyDescent="0.3">
      <c r="A291">
        <v>2021</v>
      </c>
      <c r="B291">
        <v>1</v>
      </c>
      <c r="C291">
        <v>13</v>
      </c>
      <c r="D291">
        <v>2</v>
      </c>
      <c r="E291">
        <v>19480.089</v>
      </c>
      <c r="F291">
        <v>1360.463</v>
      </c>
      <c r="G291">
        <v>94.539000000000001</v>
      </c>
      <c r="H291">
        <v>-53.764000000000003</v>
      </c>
      <c r="I291">
        <v>601.077</v>
      </c>
      <c r="J291">
        <v>4.9450000000000003</v>
      </c>
      <c r="K291">
        <v>-1.7190000000000001</v>
      </c>
      <c r="L291">
        <v>86.08</v>
      </c>
      <c r="M291">
        <v>21477.17</v>
      </c>
      <c r="N291">
        <v>0</v>
      </c>
      <c r="O291">
        <v>2.8380000000000001</v>
      </c>
      <c r="P291">
        <v>-25.183</v>
      </c>
      <c r="Q291">
        <v>146.16</v>
      </c>
      <c r="R291">
        <v>21499.513999999999</v>
      </c>
      <c r="S291">
        <v>21353.353999999999</v>
      </c>
    </row>
    <row r="292" spans="1:19" x14ac:dyDescent="0.3">
      <c r="A292">
        <v>2021</v>
      </c>
      <c r="B292">
        <v>1</v>
      </c>
      <c r="C292">
        <v>13</v>
      </c>
      <c r="D292">
        <v>3</v>
      </c>
      <c r="E292">
        <v>18900.756000000001</v>
      </c>
      <c r="F292">
        <v>1381.3689999999999</v>
      </c>
      <c r="G292">
        <v>96.811999999999998</v>
      </c>
      <c r="H292">
        <v>-50.091999999999999</v>
      </c>
      <c r="I292">
        <v>360.00200000000001</v>
      </c>
      <c r="J292">
        <v>4.8719999999999999</v>
      </c>
      <c r="K292">
        <v>-1.4730000000000001</v>
      </c>
      <c r="L292">
        <v>85.697000000000003</v>
      </c>
      <c r="M292">
        <v>20681.131000000001</v>
      </c>
      <c r="N292">
        <v>0</v>
      </c>
      <c r="O292">
        <v>2.6139999999999999</v>
      </c>
      <c r="P292">
        <v>-19.596</v>
      </c>
      <c r="Q292">
        <v>142.53800000000001</v>
      </c>
      <c r="R292">
        <v>20698.113000000001</v>
      </c>
      <c r="S292">
        <v>20555.575000000001</v>
      </c>
    </row>
    <row r="293" spans="1:19" x14ac:dyDescent="0.3">
      <c r="A293">
        <v>2021</v>
      </c>
      <c r="B293">
        <v>1</v>
      </c>
      <c r="C293">
        <v>13</v>
      </c>
      <c r="D293">
        <v>4</v>
      </c>
      <c r="E293">
        <v>18834.744999999999</v>
      </c>
      <c r="F293">
        <v>1341.8389999999999</v>
      </c>
      <c r="G293">
        <v>99.558999999999997</v>
      </c>
      <c r="H293">
        <v>-49.218000000000004</v>
      </c>
      <c r="I293">
        <v>204.78</v>
      </c>
      <c r="J293">
        <v>4.7190000000000003</v>
      </c>
      <c r="K293">
        <v>-1.163</v>
      </c>
      <c r="L293">
        <v>85.650999999999996</v>
      </c>
      <c r="M293">
        <v>20421.353999999999</v>
      </c>
      <c r="N293">
        <v>0</v>
      </c>
      <c r="O293">
        <v>2.4990000000000001</v>
      </c>
      <c r="P293">
        <v>-14.792</v>
      </c>
      <c r="Q293">
        <v>142.91999999999999</v>
      </c>
      <c r="R293">
        <v>20433.647000000001</v>
      </c>
      <c r="S293">
        <v>20290.726999999999</v>
      </c>
    </row>
    <row r="294" spans="1:19" x14ac:dyDescent="0.3">
      <c r="A294">
        <v>2021</v>
      </c>
      <c r="B294">
        <v>1</v>
      </c>
      <c r="C294">
        <v>13</v>
      </c>
      <c r="D294">
        <v>5</v>
      </c>
      <c r="E294">
        <v>19569.189999999999</v>
      </c>
      <c r="F294">
        <v>1243.54</v>
      </c>
      <c r="G294">
        <v>104.878</v>
      </c>
      <c r="H294">
        <v>-50.38</v>
      </c>
      <c r="I294">
        <v>102.96599999999999</v>
      </c>
      <c r="J294">
        <v>3.6520000000000001</v>
      </c>
      <c r="K294">
        <v>-0.50700000000000001</v>
      </c>
      <c r="L294">
        <v>86.13</v>
      </c>
      <c r="M294">
        <v>20954.59</v>
      </c>
      <c r="N294">
        <v>0</v>
      </c>
      <c r="O294">
        <v>2.2229999999999999</v>
      </c>
      <c r="P294">
        <v>-9.5289999999999999</v>
      </c>
      <c r="Q294">
        <v>149.196</v>
      </c>
      <c r="R294">
        <v>20961.896000000001</v>
      </c>
      <c r="S294">
        <v>20812.7</v>
      </c>
    </row>
    <row r="295" spans="1:19" x14ac:dyDescent="0.3">
      <c r="A295">
        <v>2021</v>
      </c>
      <c r="B295">
        <v>1</v>
      </c>
      <c r="C295">
        <v>13</v>
      </c>
      <c r="D295">
        <v>6</v>
      </c>
      <c r="E295">
        <v>21322.465</v>
      </c>
      <c r="F295">
        <v>1071.731</v>
      </c>
      <c r="G295">
        <v>112.90900000000001</v>
      </c>
      <c r="H295">
        <v>-56.529000000000003</v>
      </c>
      <c r="I295">
        <v>72.459999999999994</v>
      </c>
      <c r="J295">
        <v>2.3290000000000002</v>
      </c>
      <c r="K295">
        <v>-0.24299999999999999</v>
      </c>
      <c r="L295">
        <v>87.081999999999994</v>
      </c>
      <c r="M295">
        <v>22499.294999999998</v>
      </c>
      <c r="N295">
        <v>0</v>
      </c>
      <c r="O295">
        <v>2.1560000000000001</v>
      </c>
      <c r="P295">
        <v>-5.7460000000000004</v>
      </c>
      <c r="Q295">
        <v>168.202</v>
      </c>
      <c r="R295">
        <v>22502.884999999998</v>
      </c>
      <c r="S295">
        <v>22334.683000000001</v>
      </c>
    </row>
    <row r="296" spans="1:19" x14ac:dyDescent="0.3">
      <c r="A296">
        <v>2021</v>
      </c>
      <c r="B296">
        <v>1</v>
      </c>
      <c r="C296">
        <v>13</v>
      </c>
      <c r="D296">
        <v>7</v>
      </c>
      <c r="E296">
        <v>23991.289000000001</v>
      </c>
      <c r="F296">
        <v>887.97199999999998</v>
      </c>
      <c r="G296">
        <v>121.441</v>
      </c>
      <c r="H296">
        <v>-58.616</v>
      </c>
      <c r="I296">
        <v>128.994</v>
      </c>
      <c r="J296">
        <v>2.839</v>
      </c>
      <c r="K296">
        <v>2.2669999999999999</v>
      </c>
      <c r="L296">
        <v>88.591999999999999</v>
      </c>
      <c r="M296">
        <v>25043.335999999999</v>
      </c>
      <c r="N296">
        <v>0.26</v>
      </c>
      <c r="O296">
        <v>2.899</v>
      </c>
      <c r="P296">
        <v>-2.9020000000000001</v>
      </c>
      <c r="Q296">
        <v>201.059</v>
      </c>
      <c r="R296">
        <v>25043.079000000002</v>
      </c>
      <c r="S296">
        <v>24842.02</v>
      </c>
    </row>
    <row r="297" spans="1:19" x14ac:dyDescent="0.3">
      <c r="A297">
        <v>2021</v>
      </c>
      <c r="B297">
        <v>1</v>
      </c>
      <c r="C297">
        <v>13</v>
      </c>
      <c r="D297">
        <v>8</v>
      </c>
      <c r="E297">
        <v>25695.782999999999</v>
      </c>
      <c r="F297">
        <v>850.19500000000005</v>
      </c>
      <c r="G297">
        <v>122.20399999999999</v>
      </c>
      <c r="H297">
        <v>-56.527000000000001</v>
      </c>
      <c r="I297">
        <v>267.89</v>
      </c>
      <c r="J297">
        <v>3.702</v>
      </c>
      <c r="K297">
        <v>0.75800000000000001</v>
      </c>
      <c r="L297">
        <v>89.665000000000006</v>
      </c>
      <c r="M297">
        <v>26851.465</v>
      </c>
      <c r="N297">
        <v>387.18400000000003</v>
      </c>
      <c r="O297">
        <v>0.96899999999999997</v>
      </c>
      <c r="P297">
        <v>-0.61</v>
      </c>
      <c r="Q297">
        <v>225.06899999999999</v>
      </c>
      <c r="R297">
        <v>26463.921999999999</v>
      </c>
      <c r="S297">
        <v>26238.852999999999</v>
      </c>
    </row>
    <row r="298" spans="1:19" x14ac:dyDescent="0.3">
      <c r="A298">
        <v>2021</v>
      </c>
      <c r="B298">
        <v>1</v>
      </c>
      <c r="C298">
        <v>13</v>
      </c>
      <c r="D298">
        <v>9</v>
      </c>
      <c r="E298">
        <v>26657.948</v>
      </c>
      <c r="F298">
        <v>811.52</v>
      </c>
      <c r="G298">
        <v>111.154</v>
      </c>
      <c r="H298">
        <v>-44.908999999999999</v>
      </c>
      <c r="I298">
        <v>494.47699999999998</v>
      </c>
      <c r="J298">
        <v>4.97</v>
      </c>
      <c r="K298">
        <v>-1.0469999999999999</v>
      </c>
      <c r="L298">
        <v>90.397000000000006</v>
      </c>
      <c r="M298">
        <v>28013.356</v>
      </c>
      <c r="N298">
        <v>2552.2489999999998</v>
      </c>
      <c r="O298">
        <v>-10.102</v>
      </c>
      <c r="P298">
        <v>1.891</v>
      </c>
      <c r="Q298">
        <v>241.166</v>
      </c>
      <c r="R298">
        <v>25469.319</v>
      </c>
      <c r="S298">
        <v>25228.152999999998</v>
      </c>
    </row>
    <row r="299" spans="1:19" x14ac:dyDescent="0.3">
      <c r="A299">
        <v>2021</v>
      </c>
      <c r="B299">
        <v>1</v>
      </c>
      <c r="C299">
        <v>13</v>
      </c>
      <c r="D299">
        <v>10</v>
      </c>
      <c r="E299">
        <v>27220.019</v>
      </c>
      <c r="F299">
        <v>806.68399999999997</v>
      </c>
      <c r="G299">
        <v>98.796000000000006</v>
      </c>
      <c r="H299">
        <v>-39.454000000000001</v>
      </c>
      <c r="I299">
        <v>610.01099999999997</v>
      </c>
      <c r="J299">
        <v>5.5149999999999997</v>
      </c>
      <c r="K299">
        <v>-2.6509999999999998</v>
      </c>
      <c r="L299">
        <v>90.945999999999998</v>
      </c>
      <c r="M299">
        <v>28691.07</v>
      </c>
      <c r="N299">
        <v>4660.6660000000002</v>
      </c>
      <c r="O299">
        <v>-22.132999999999999</v>
      </c>
      <c r="P299">
        <v>3.25</v>
      </c>
      <c r="Q299">
        <v>252.107</v>
      </c>
      <c r="R299">
        <v>24049.287</v>
      </c>
      <c r="S299">
        <v>23797.18</v>
      </c>
    </row>
    <row r="300" spans="1:19" x14ac:dyDescent="0.3">
      <c r="A300">
        <v>2021</v>
      </c>
      <c r="B300">
        <v>1</v>
      </c>
      <c r="C300">
        <v>13</v>
      </c>
      <c r="D300">
        <v>11</v>
      </c>
      <c r="E300">
        <v>27378.834999999999</v>
      </c>
      <c r="F300">
        <v>809.27200000000005</v>
      </c>
      <c r="G300">
        <v>90.361000000000004</v>
      </c>
      <c r="H300">
        <v>-38.335999999999999</v>
      </c>
      <c r="I300">
        <v>576.36599999999999</v>
      </c>
      <c r="J300">
        <v>5.82</v>
      </c>
      <c r="K300">
        <v>0.45200000000000001</v>
      </c>
      <c r="L300">
        <v>91.094999999999999</v>
      </c>
      <c r="M300">
        <v>28823.503000000001</v>
      </c>
      <c r="N300">
        <v>5961.933</v>
      </c>
      <c r="O300">
        <v>-29.074999999999999</v>
      </c>
      <c r="P300">
        <v>2.1120000000000001</v>
      </c>
      <c r="Q300">
        <v>261.476</v>
      </c>
      <c r="R300">
        <v>22888.531999999999</v>
      </c>
      <c r="S300">
        <v>22627.056</v>
      </c>
    </row>
    <row r="301" spans="1:19" x14ac:dyDescent="0.3">
      <c r="A301">
        <v>2021</v>
      </c>
      <c r="B301">
        <v>1</v>
      </c>
      <c r="C301">
        <v>13</v>
      </c>
      <c r="D301">
        <v>12</v>
      </c>
      <c r="E301">
        <v>27312.026999999998</v>
      </c>
      <c r="F301">
        <v>803.38099999999997</v>
      </c>
      <c r="G301">
        <v>83.497</v>
      </c>
      <c r="H301">
        <v>-34.372</v>
      </c>
      <c r="I301">
        <v>490.58300000000003</v>
      </c>
      <c r="J301">
        <v>5.9569999999999999</v>
      </c>
      <c r="K301">
        <v>1.927</v>
      </c>
      <c r="L301">
        <v>91.003</v>
      </c>
      <c r="M301">
        <v>28670.505000000001</v>
      </c>
      <c r="N301">
        <v>6632.9210000000003</v>
      </c>
      <c r="O301">
        <v>-25.38</v>
      </c>
      <c r="P301">
        <v>1.88</v>
      </c>
      <c r="Q301">
        <v>267.584</v>
      </c>
      <c r="R301">
        <v>22061.083999999999</v>
      </c>
      <c r="S301">
        <v>21793.5</v>
      </c>
    </row>
    <row r="302" spans="1:19" x14ac:dyDescent="0.3">
      <c r="A302">
        <v>2021</v>
      </c>
      <c r="B302">
        <v>1</v>
      </c>
      <c r="C302">
        <v>13</v>
      </c>
      <c r="D302">
        <v>13</v>
      </c>
      <c r="E302">
        <v>27029.601999999999</v>
      </c>
      <c r="F302">
        <v>804.76300000000003</v>
      </c>
      <c r="G302">
        <v>79.415999999999997</v>
      </c>
      <c r="H302">
        <v>-32.619999999999997</v>
      </c>
      <c r="I302">
        <v>453.64400000000001</v>
      </c>
      <c r="J302">
        <v>5.9269999999999996</v>
      </c>
      <c r="K302">
        <v>1.06</v>
      </c>
      <c r="L302">
        <v>90.703000000000003</v>
      </c>
      <c r="M302">
        <v>28353.08</v>
      </c>
      <c r="N302">
        <v>6787.3720000000003</v>
      </c>
      <c r="O302">
        <v>-7.5529999999999999</v>
      </c>
      <c r="P302">
        <v>1.9690000000000001</v>
      </c>
      <c r="Q302">
        <v>271.86399999999998</v>
      </c>
      <c r="R302">
        <v>21571.292000000001</v>
      </c>
      <c r="S302">
        <v>21299.428</v>
      </c>
    </row>
    <row r="303" spans="1:19" x14ac:dyDescent="0.3">
      <c r="A303">
        <v>2021</v>
      </c>
      <c r="B303">
        <v>1</v>
      </c>
      <c r="C303">
        <v>13</v>
      </c>
      <c r="D303">
        <v>14</v>
      </c>
      <c r="E303">
        <v>26701.865000000002</v>
      </c>
      <c r="F303">
        <v>825.92100000000005</v>
      </c>
      <c r="G303">
        <v>76.238</v>
      </c>
      <c r="H303">
        <v>-24.419</v>
      </c>
      <c r="I303">
        <v>429.274</v>
      </c>
      <c r="J303">
        <v>5.819</v>
      </c>
      <c r="K303">
        <v>1.0029999999999999</v>
      </c>
      <c r="L303">
        <v>90.385999999999996</v>
      </c>
      <c r="M303">
        <v>28029.848999999998</v>
      </c>
      <c r="N303">
        <v>6256.9889999999996</v>
      </c>
      <c r="O303">
        <v>-7.2249999999999996</v>
      </c>
      <c r="P303">
        <v>1.9159999999999999</v>
      </c>
      <c r="Q303">
        <v>274.18200000000002</v>
      </c>
      <c r="R303">
        <v>21778.169000000002</v>
      </c>
      <c r="S303">
        <v>21503.987000000001</v>
      </c>
    </row>
    <row r="304" spans="1:19" x14ac:dyDescent="0.3">
      <c r="A304">
        <v>2021</v>
      </c>
      <c r="B304">
        <v>1</v>
      </c>
      <c r="C304">
        <v>13</v>
      </c>
      <c r="D304">
        <v>15</v>
      </c>
      <c r="E304">
        <v>26342.922999999999</v>
      </c>
      <c r="F304">
        <v>837.73</v>
      </c>
      <c r="G304">
        <v>74.078999999999994</v>
      </c>
      <c r="H304">
        <v>-19.065000000000001</v>
      </c>
      <c r="I304">
        <v>368.52499999999998</v>
      </c>
      <c r="J304">
        <v>5.3470000000000004</v>
      </c>
      <c r="K304">
        <v>1.1990000000000001</v>
      </c>
      <c r="L304">
        <v>90.091999999999999</v>
      </c>
      <c r="M304">
        <v>27626.75</v>
      </c>
      <c r="N304">
        <v>5043.7879999999996</v>
      </c>
      <c r="O304">
        <v>-2.5390000000000001</v>
      </c>
      <c r="P304">
        <v>2.274</v>
      </c>
      <c r="Q304">
        <v>271.23200000000003</v>
      </c>
      <c r="R304">
        <v>22583.226999999999</v>
      </c>
      <c r="S304">
        <v>22311.995999999999</v>
      </c>
    </row>
    <row r="305" spans="1:19" x14ac:dyDescent="0.3">
      <c r="A305">
        <v>2021</v>
      </c>
      <c r="B305">
        <v>1</v>
      </c>
      <c r="C305">
        <v>13</v>
      </c>
      <c r="D305">
        <v>16</v>
      </c>
      <c r="E305">
        <v>26056.423999999999</v>
      </c>
      <c r="F305">
        <v>755.69399999999996</v>
      </c>
      <c r="G305">
        <v>75.114999999999995</v>
      </c>
      <c r="H305">
        <v>-19.428000000000001</v>
      </c>
      <c r="I305">
        <v>339.13400000000001</v>
      </c>
      <c r="J305">
        <v>5.5759999999999996</v>
      </c>
      <c r="K305">
        <v>-3.6890000000000001</v>
      </c>
      <c r="L305">
        <v>89.869</v>
      </c>
      <c r="M305">
        <v>27223.580999999998</v>
      </c>
      <c r="N305">
        <v>3032.9229999999998</v>
      </c>
      <c r="O305">
        <v>-0.45400000000000001</v>
      </c>
      <c r="P305">
        <v>1.3979999999999999</v>
      </c>
      <c r="Q305">
        <v>262.98</v>
      </c>
      <c r="R305">
        <v>24189.714</v>
      </c>
      <c r="S305">
        <v>23926.734</v>
      </c>
    </row>
    <row r="306" spans="1:19" x14ac:dyDescent="0.3">
      <c r="A306">
        <v>2021</v>
      </c>
      <c r="B306">
        <v>1</v>
      </c>
      <c r="C306">
        <v>13</v>
      </c>
      <c r="D306">
        <v>17</v>
      </c>
      <c r="E306">
        <v>26454.356</v>
      </c>
      <c r="F306">
        <v>616.34900000000005</v>
      </c>
      <c r="G306">
        <v>82.144999999999996</v>
      </c>
      <c r="H306">
        <v>-32.017000000000003</v>
      </c>
      <c r="I306">
        <v>233.93700000000001</v>
      </c>
      <c r="J306">
        <v>4.3869999999999996</v>
      </c>
      <c r="K306">
        <v>-14.176</v>
      </c>
      <c r="L306">
        <v>90.195999999999998</v>
      </c>
      <c r="M306">
        <v>27353.032999999999</v>
      </c>
      <c r="N306">
        <v>782.04399999999998</v>
      </c>
      <c r="O306">
        <v>3.762</v>
      </c>
      <c r="P306">
        <v>2.1819999999999999</v>
      </c>
      <c r="Q306">
        <v>257.30799999999999</v>
      </c>
      <c r="R306">
        <v>26565.044999999998</v>
      </c>
      <c r="S306">
        <v>26307.737000000001</v>
      </c>
    </row>
    <row r="307" spans="1:19" x14ac:dyDescent="0.3">
      <c r="A307">
        <v>2021</v>
      </c>
      <c r="B307">
        <v>1</v>
      </c>
      <c r="C307">
        <v>13</v>
      </c>
      <c r="D307">
        <v>18</v>
      </c>
      <c r="E307">
        <v>29070.874</v>
      </c>
      <c r="F307">
        <v>586.85500000000002</v>
      </c>
      <c r="G307">
        <v>92.994</v>
      </c>
      <c r="H307">
        <v>-59.822000000000003</v>
      </c>
      <c r="I307">
        <v>255.80699999999999</v>
      </c>
      <c r="J307">
        <v>4.91</v>
      </c>
      <c r="K307">
        <v>-17.065000000000001</v>
      </c>
      <c r="L307">
        <v>92.456000000000003</v>
      </c>
      <c r="M307">
        <v>29934.014999999999</v>
      </c>
      <c r="N307">
        <v>0</v>
      </c>
      <c r="O307">
        <v>10.978</v>
      </c>
      <c r="P307">
        <v>10.180999999999999</v>
      </c>
      <c r="Q307">
        <v>261.61500000000001</v>
      </c>
      <c r="R307">
        <v>29912.856</v>
      </c>
      <c r="S307">
        <v>29651.241000000002</v>
      </c>
    </row>
    <row r="308" spans="1:19" x14ac:dyDescent="0.3">
      <c r="A308">
        <v>2021</v>
      </c>
      <c r="B308">
        <v>1</v>
      </c>
      <c r="C308">
        <v>13</v>
      </c>
      <c r="D308">
        <v>19</v>
      </c>
      <c r="E308">
        <v>29765.486000000001</v>
      </c>
      <c r="F308">
        <v>604.13</v>
      </c>
      <c r="G308">
        <v>96.022000000000006</v>
      </c>
      <c r="H308">
        <v>-68.382000000000005</v>
      </c>
      <c r="I308">
        <v>326.37799999999999</v>
      </c>
      <c r="J308">
        <v>4.7430000000000003</v>
      </c>
      <c r="K308">
        <v>-20.222000000000001</v>
      </c>
      <c r="L308">
        <v>92.820999999999998</v>
      </c>
      <c r="M308">
        <v>30704.953000000001</v>
      </c>
      <c r="N308">
        <v>0</v>
      </c>
      <c r="O308">
        <v>12.38</v>
      </c>
      <c r="P308">
        <v>14.407</v>
      </c>
      <c r="Q308">
        <v>256.346</v>
      </c>
      <c r="R308">
        <v>30678.166000000001</v>
      </c>
      <c r="S308">
        <v>30421.82</v>
      </c>
    </row>
    <row r="309" spans="1:19" x14ac:dyDescent="0.3">
      <c r="A309">
        <v>2021</v>
      </c>
      <c r="B309">
        <v>1</v>
      </c>
      <c r="C309">
        <v>13</v>
      </c>
      <c r="D309">
        <v>20</v>
      </c>
      <c r="E309">
        <v>29262.091</v>
      </c>
      <c r="F309">
        <v>616.94799999999998</v>
      </c>
      <c r="G309">
        <v>97.733999999999995</v>
      </c>
      <c r="H309">
        <v>-84.238</v>
      </c>
      <c r="I309">
        <v>361.14600000000002</v>
      </c>
      <c r="J309">
        <v>4.4640000000000004</v>
      </c>
      <c r="K309">
        <v>-20.626999999999999</v>
      </c>
      <c r="L309">
        <v>92.581999999999994</v>
      </c>
      <c r="M309">
        <v>30232.366000000002</v>
      </c>
      <c r="N309">
        <v>0</v>
      </c>
      <c r="O309">
        <v>11.106999999999999</v>
      </c>
      <c r="P309">
        <v>20.318000000000001</v>
      </c>
      <c r="Q309">
        <v>241.702</v>
      </c>
      <c r="R309">
        <v>30200.941999999999</v>
      </c>
      <c r="S309">
        <v>29959.24</v>
      </c>
    </row>
    <row r="310" spans="1:19" x14ac:dyDescent="0.3">
      <c r="A310">
        <v>2021</v>
      </c>
      <c r="B310">
        <v>1</v>
      </c>
      <c r="C310">
        <v>13</v>
      </c>
      <c r="D310">
        <v>21</v>
      </c>
      <c r="E310">
        <v>28440.11</v>
      </c>
      <c r="F310">
        <v>645.98500000000001</v>
      </c>
      <c r="G310">
        <v>97.978999999999999</v>
      </c>
      <c r="H310">
        <v>-89.537000000000006</v>
      </c>
      <c r="I310">
        <v>404.81200000000001</v>
      </c>
      <c r="J310">
        <v>4.1230000000000002</v>
      </c>
      <c r="K310">
        <v>-18.881</v>
      </c>
      <c r="L310">
        <v>92.054000000000002</v>
      </c>
      <c r="M310">
        <v>29478.666000000001</v>
      </c>
      <c r="N310">
        <v>0</v>
      </c>
      <c r="O310">
        <v>10.287000000000001</v>
      </c>
      <c r="P310">
        <v>16.736999999999998</v>
      </c>
      <c r="Q310">
        <v>229.26</v>
      </c>
      <c r="R310">
        <v>29451.641</v>
      </c>
      <c r="S310">
        <v>29222.382000000001</v>
      </c>
    </row>
    <row r="311" spans="1:19" x14ac:dyDescent="0.3">
      <c r="A311">
        <v>2021</v>
      </c>
      <c r="B311">
        <v>1</v>
      </c>
      <c r="C311">
        <v>13</v>
      </c>
      <c r="D311">
        <v>22</v>
      </c>
      <c r="E311">
        <v>26835.383000000002</v>
      </c>
      <c r="F311">
        <v>726.13</v>
      </c>
      <c r="G311">
        <v>97.022999999999996</v>
      </c>
      <c r="H311">
        <v>-83.009</v>
      </c>
      <c r="I311">
        <v>517.60900000000004</v>
      </c>
      <c r="J311">
        <v>5.181</v>
      </c>
      <c r="K311">
        <v>-5.7530000000000001</v>
      </c>
      <c r="L311">
        <v>90.581000000000003</v>
      </c>
      <c r="M311">
        <v>28086.120999999999</v>
      </c>
      <c r="N311">
        <v>0</v>
      </c>
      <c r="O311">
        <v>8.7059999999999995</v>
      </c>
      <c r="P311">
        <v>4.9279999999999999</v>
      </c>
      <c r="Q311">
        <v>214.114</v>
      </c>
      <c r="R311">
        <v>28072.488000000001</v>
      </c>
      <c r="S311">
        <v>27858.374</v>
      </c>
    </row>
    <row r="312" spans="1:19" x14ac:dyDescent="0.3">
      <c r="A312">
        <v>2021</v>
      </c>
      <c r="B312">
        <v>1</v>
      </c>
      <c r="C312">
        <v>13</v>
      </c>
      <c r="D312">
        <v>23</v>
      </c>
      <c r="E312">
        <v>24388.118999999999</v>
      </c>
      <c r="F312">
        <v>893.68</v>
      </c>
      <c r="G312">
        <v>94.1</v>
      </c>
      <c r="H312">
        <v>-75.63</v>
      </c>
      <c r="I312">
        <v>577.44799999999998</v>
      </c>
      <c r="J312">
        <v>4.8490000000000002</v>
      </c>
      <c r="K312">
        <v>-0.32700000000000001</v>
      </c>
      <c r="L312">
        <v>88.893000000000001</v>
      </c>
      <c r="M312">
        <v>25877.030999999999</v>
      </c>
      <c r="N312">
        <v>0</v>
      </c>
      <c r="O312">
        <v>6.6310000000000002</v>
      </c>
      <c r="P312">
        <v>-21.936</v>
      </c>
      <c r="Q312">
        <v>192.66</v>
      </c>
      <c r="R312">
        <v>25892.335999999999</v>
      </c>
      <c r="S312">
        <v>25699.675999999999</v>
      </c>
    </row>
    <row r="313" spans="1:19" x14ac:dyDescent="0.3">
      <c r="A313">
        <v>2021</v>
      </c>
      <c r="B313">
        <v>1</v>
      </c>
      <c r="C313">
        <v>13</v>
      </c>
      <c r="D313">
        <v>24</v>
      </c>
      <c r="E313">
        <v>22081.879000000001</v>
      </c>
      <c r="F313">
        <v>1041.9380000000001</v>
      </c>
      <c r="G313">
        <v>93.608000000000004</v>
      </c>
      <c r="H313">
        <v>-65.682000000000002</v>
      </c>
      <c r="I313">
        <v>962.154</v>
      </c>
      <c r="J313">
        <v>5.25</v>
      </c>
      <c r="K313">
        <v>-0.30599999999999999</v>
      </c>
      <c r="L313">
        <v>87.525999999999996</v>
      </c>
      <c r="M313">
        <v>24112.758999999998</v>
      </c>
      <c r="N313">
        <v>0</v>
      </c>
      <c r="O313">
        <v>5.0709999999999997</v>
      </c>
      <c r="P313">
        <v>-14.595000000000001</v>
      </c>
      <c r="Q313">
        <v>170.85599999999999</v>
      </c>
      <c r="R313">
        <v>24122.282999999999</v>
      </c>
      <c r="S313">
        <v>23951.427</v>
      </c>
    </row>
    <row r="314" spans="1:19" x14ac:dyDescent="0.3">
      <c r="A314">
        <v>2021</v>
      </c>
      <c r="B314">
        <v>1</v>
      </c>
      <c r="C314">
        <v>14</v>
      </c>
      <c r="D314">
        <v>1</v>
      </c>
      <c r="E314">
        <v>20404.75</v>
      </c>
      <c r="F314">
        <v>1242.568</v>
      </c>
      <c r="G314">
        <v>90.247</v>
      </c>
      <c r="H314">
        <v>-56.651000000000003</v>
      </c>
      <c r="I314">
        <v>846.64099999999996</v>
      </c>
      <c r="J314">
        <v>5.0780000000000003</v>
      </c>
      <c r="K314">
        <v>-1.629</v>
      </c>
      <c r="L314">
        <v>86.641000000000005</v>
      </c>
      <c r="M314">
        <v>22527.397000000001</v>
      </c>
      <c r="N314">
        <v>0</v>
      </c>
      <c r="O314">
        <v>3.45</v>
      </c>
      <c r="P314">
        <v>-28.087</v>
      </c>
      <c r="Q314">
        <v>157.01900000000001</v>
      </c>
      <c r="R314">
        <v>22552.034</v>
      </c>
      <c r="S314">
        <v>22395.014999999999</v>
      </c>
    </row>
    <row r="315" spans="1:19" x14ac:dyDescent="0.3">
      <c r="A315">
        <v>2021</v>
      </c>
      <c r="B315">
        <v>1</v>
      </c>
      <c r="C315">
        <v>14</v>
      </c>
      <c r="D315">
        <v>2</v>
      </c>
      <c r="E315">
        <v>19606.796999999999</v>
      </c>
      <c r="F315">
        <v>1360.463</v>
      </c>
      <c r="G315">
        <v>90.272999999999996</v>
      </c>
      <c r="H315">
        <v>-54.131999999999998</v>
      </c>
      <c r="I315">
        <v>601.077</v>
      </c>
      <c r="J315">
        <v>4.9450000000000003</v>
      </c>
      <c r="K315">
        <v>-1.8660000000000001</v>
      </c>
      <c r="L315">
        <v>86.197999999999993</v>
      </c>
      <c r="M315">
        <v>21603.482</v>
      </c>
      <c r="N315">
        <v>0</v>
      </c>
      <c r="O315">
        <v>2.8380000000000001</v>
      </c>
      <c r="P315">
        <v>-25.183</v>
      </c>
      <c r="Q315">
        <v>146.81399999999999</v>
      </c>
      <c r="R315">
        <v>21625.826000000001</v>
      </c>
      <c r="S315">
        <v>21479.011999999999</v>
      </c>
    </row>
    <row r="316" spans="1:19" x14ac:dyDescent="0.3">
      <c r="A316">
        <v>2021</v>
      </c>
      <c r="B316">
        <v>1</v>
      </c>
      <c r="C316">
        <v>14</v>
      </c>
      <c r="D316">
        <v>3</v>
      </c>
      <c r="E316">
        <v>19240.148000000001</v>
      </c>
      <c r="F316">
        <v>1381.3689999999999</v>
      </c>
      <c r="G316">
        <v>90.861000000000004</v>
      </c>
      <c r="H316">
        <v>-50.926000000000002</v>
      </c>
      <c r="I316">
        <v>360.00200000000001</v>
      </c>
      <c r="J316">
        <v>4.8719999999999999</v>
      </c>
      <c r="K316">
        <v>-1.4179999999999999</v>
      </c>
      <c r="L316">
        <v>85.966999999999999</v>
      </c>
      <c r="M316">
        <v>21020.012999999999</v>
      </c>
      <c r="N316">
        <v>0</v>
      </c>
      <c r="O316">
        <v>2.6139999999999999</v>
      </c>
      <c r="P316">
        <v>-19.596</v>
      </c>
      <c r="Q316">
        <v>142.19800000000001</v>
      </c>
      <c r="R316">
        <v>21036.994999999999</v>
      </c>
      <c r="S316">
        <v>20894.795999999998</v>
      </c>
    </row>
    <row r="317" spans="1:19" x14ac:dyDescent="0.3">
      <c r="A317">
        <v>2021</v>
      </c>
      <c r="B317">
        <v>1</v>
      </c>
      <c r="C317">
        <v>14</v>
      </c>
      <c r="D317">
        <v>4</v>
      </c>
      <c r="E317">
        <v>19320.861000000001</v>
      </c>
      <c r="F317">
        <v>1341.8389999999999</v>
      </c>
      <c r="G317">
        <v>93.046999999999997</v>
      </c>
      <c r="H317">
        <v>-50.308</v>
      </c>
      <c r="I317">
        <v>204.78</v>
      </c>
      <c r="J317">
        <v>4.7190000000000003</v>
      </c>
      <c r="K317">
        <v>-1.0660000000000001</v>
      </c>
      <c r="L317">
        <v>86.02</v>
      </c>
      <c r="M317">
        <v>20906.844000000001</v>
      </c>
      <c r="N317">
        <v>0</v>
      </c>
      <c r="O317">
        <v>2.4990000000000001</v>
      </c>
      <c r="P317">
        <v>-14.792</v>
      </c>
      <c r="Q317">
        <v>141.43100000000001</v>
      </c>
      <c r="R317">
        <v>20919.136999999999</v>
      </c>
      <c r="S317">
        <v>20777.705999999998</v>
      </c>
    </row>
    <row r="318" spans="1:19" x14ac:dyDescent="0.3">
      <c r="A318">
        <v>2021</v>
      </c>
      <c r="B318">
        <v>1</v>
      </c>
      <c r="C318">
        <v>14</v>
      </c>
      <c r="D318">
        <v>5</v>
      </c>
      <c r="E318">
        <v>20016.879000000001</v>
      </c>
      <c r="F318">
        <v>1243.54</v>
      </c>
      <c r="G318">
        <v>97.364999999999995</v>
      </c>
      <c r="H318">
        <v>-51.301000000000002</v>
      </c>
      <c r="I318">
        <v>102.96599999999999</v>
      </c>
      <c r="J318">
        <v>3.6520000000000001</v>
      </c>
      <c r="K318">
        <v>-0.52600000000000002</v>
      </c>
      <c r="L318">
        <v>86.432000000000002</v>
      </c>
      <c r="M318">
        <v>21401.642</v>
      </c>
      <c r="N318">
        <v>0</v>
      </c>
      <c r="O318">
        <v>2.2229999999999999</v>
      </c>
      <c r="P318">
        <v>-9.5289999999999999</v>
      </c>
      <c r="Q318">
        <v>146.995</v>
      </c>
      <c r="R318">
        <v>21408.947</v>
      </c>
      <c r="S318">
        <v>21261.952000000001</v>
      </c>
    </row>
    <row r="319" spans="1:19" x14ac:dyDescent="0.3">
      <c r="A319">
        <v>2021</v>
      </c>
      <c r="B319">
        <v>1</v>
      </c>
      <c r="C319">
        <v>14</v>
      </c>
      <c r="D319">
        <v>6</v>
      </c>
      <c r="E319">
        <v>21781.217000000001</v>
      </c>
      <c r="F319">
        <v>1071.731</v>
      </c>
      <c r="G319">
        <v>104.08799999999999</v>
      </c>
      <c r="H319">
        <v>-57.558</v>
      </c>
      <c r="I319">
        <v>72.459999999999994</v>
      </c>
      <c r="J319">
        <v>2.3290000000000002</v>
      </c>
      <c r="K319">
        <v>-0.45</v>
      </c>
      <c r="L319">
        <v>87.369</v>
      </c>
      <c r="M319">
        <v>22957.098000000002</v>
      </c>
      <c r="N319">
        <v>0</v>
      </c>
      <c r="O319">
        <v>2.1560000000000001</v>
      </c>
      <c r="P319">
        <v>-5.7460000000000004</v>
      </c>
      <c r="Q319">
        <v>164.928</v>
      </c>
      <c r="R319">
        <v>22960.687000000002</v>
      </c>
      <c r="S319">
        <v>22795.758999999998</v>
      </c>
    </row>
    <row r="320" spans="1:19" x14ac:dyDescent="0.3">
      <c r="A320">
        <v>2021</v>
      </c>
      <c r="B320">
        <v>1</v>
      </c>
      <c r="C320">
        <v>14</v>
      </c>
      <c r="D320">
        <v>7</v>
      </c>
      <c r="E320">
        <v>25048.653999999999</v>
      </c>
      <c r="F320">
        <v>887.97199999999998</v>
      </c>
      <c r="G320">
        <v>110.996</v>
      </c>
      <c r="H320">
        <v>-60.878999999999998</v>
      </c>
      <c r="I320">
        <v>128.994</v>
      </c>
      <c r="J320">
        <v>2.839</v>
      </c>
      <c r="K320">
        <v>2.3090000000000002</v>
      </c>
      <c r="L320">
        <v>89.31</v>
      </c>
      <c r="M320">
        <v>26099.198</v>
      </c>
      <c r="N320">
        <v>0.26</v>
      </c>
      <c r="O320">
        <v>2.899</v>
      </c>
      <c r="P320">
        <v>-2.9020000000000001</v>
      </c>
      <c r="Q320">
        <v>197.10499999999999</v>
      </c>
      <c r="R320">
        <v>26098.940999999999</v>
      </c>
      <c r="S320">
        <v>25901.835999999999</v>
      </c>
    </row>
    <row r="321" spans="1:19" x14ac:dyDescent="0.3">
      <c r="A321">
        <v>2021</v>
      </c>
      <c r="B321">
        <v>1</v>
      </c>
      <c r="C321">
        <v>14</v>
      </c>
      <c r="D321">
        <v>8</v>
      </c>
      <c r="E321">
        <v>26987.827000000001</v>
      </c>
      <c r="F321">
        <v>850.19500000000005</v>
      </c>
      <c r="G321">
        <v>112.505</v>
      </c>
      <c r="H321">
        <v>-59.046999999999997</v>
      </c>
      <c r="I321">
        <v>267.89</v>
      </c>
      <c r="J321">
        <v>3.702</v>
      </c>
      <c r="K321">
        <v>0.65900000000000003</v>
      </c>
      <c r="L321">
        <v>90.906000000000006</v>
      </c>
      <c r="M321">
        <v>28142.132000000001</v>
      </c>
      <c r="N321">
        <v>387.18400000000003</v>
      </c>
      <c r="O321">
        <v>0.96899999999999997</v>
      </c>
      <c r="P321">
        <v>-0.61</v>
      </c>
      <c r="Q321">
        <v>221.73400000000001</v>
      </c>
      <c r="R321">
        <v>27754.589</v>
      </c>
      <c r="S321">
        <v>27532.855</v>
      </c>
    </row>
    <row r="322" spans="1:19" x14ac:dyDescent="0.3">
      <c r="A322">
        <v>2021</v>
      </c>
      <c r="B322">
        <v>1</v>
      </c>
      <c r="C322">
        <v>14</v>
      </c>
      <c r="D322">
        <v>9</v>
      </c>
      <c r="E322">
        <v>27625.471000000001</v>
      </c>
      <c r="F322">
        <v>811.52</v>
      </c>
      <c r="G322">
        <v>107.93300000000001</v>
      </c>
      <c r="H322">
        <v>-46.228999999999999</v>
      </c>
      <c r="I322">
        <v>494.47699999999998</v>
      </c>
      <c r="J322">
        <v>4.97</v>
      </c>
      <c r="K322">
        <v>-1.0009999999999999</v>
      </c>
      <c r="L322">
        <v>91.441999999999993</v>
      </c>
      <c r="M322">
        <v>28980.651000000002</v>
      </c>
      <c r="N322">
        <v>2552.2489999999998</v>
      </c>
      <c r="O322">
        <v>-10.102</v>
      </c>
      <c r="P322">
        <v>1.891</v>
      </c>
      <c r="Q322">
        <v>240.392</v>
      </c>
      <c r="R322">
        <v>26436.613000000001</v>
      </c>
      <c r="S322">
        <v>26196.222000000002</v>
      </c>
    </row>
    <row r="323" spans="1:19" x14ac:dyDescent="0.3">
      <c r="A323">
        <v>2021</v>
      </c>
      <c r="B323">
        <v>1</v>
      </c>
      <c r="C323">
        <v>14</v>
      </c>
      <c r="D323">
        <v>10</v>
      </c>
      <c r="E323">
        <v>28046.776000000002</v>
      </c>
      <c r="F323">
        <v>806.68399999999997</v>
      </c>
      <c r="G323">
        <v>99.129000000000005</v>
      </c>
      <c r="H323">
        <v>-40.47</v>
      </c>
      <c r="I323">
        <v>610.01099999999997</v>
      </c>
      <c r="J323">
        <v>5.5149999999999997</v>
      </c>
      <c r="K323">
        <v>-3.3620000000000001</v>
      </c>
      <c r="L323">
        <v>91.81</v>
      </c>
      <c r="M323">
        <v>29516.963</v>
      </c>
      <c r="N323">
        <v>4660.6660000000002</v>
      </c>
      <c r="O323">
        <v>-22.132999999999999</v>
      </c>
      <c r="P323">
        <v>3.25</v>
      </c>
      <c r="Q323">
        <v>255.04599999999999</v>
      </c>
      <c r="R323">
        <v>24875.18</v>
      </c>
      <c r="S323">
        <v>24620.133999999998</v>
      </c>
    </row>
    <row r="324" spans="1:19" x14ac:dyDescent="0.3">
      <c r="A324">
        <v>2021</v>
      </c>
      <c r="B324">
        <v>1</v>
      </c>
      <c r="C324">
        <v>14</v>
      </c>
      <c r="D324">
        <v>11</v>
      </c>
      <c r="E324">
        <v>28351.599999999999</v>
      </c>
      <c r="F324">
        <v>809.27200000000005</v>
      </c>
      <c r="G324">
        <v>93.441000000000003</v>
      </c>
      <c r="H324">
        <v>-39.585999999999999</v>
      </c>
      <c r="I324">
        <v>576.36599999999999</v>
      </c>
      <c r="J324">
        <v>5.82</v>
      </c>
      <c r="K324">
        <v>1E-3</v>
      </c>
      <c r="L324">
        <v>92.061000000000007</v>
      </c>
      <c r="M324">
        <v>29795.532999999999</v>
      </c>
      <c r="N324">
        <v>5961.933</v>
      </c>
      <c r="O324">
        <v>-29.074999999999999</v>
      </c>
      <c r="P324">
        <v>2.1120000000000001</v>
      </c>
      <c r="Q324">
        <v>267.75700000000001</v>
      </c>
      <c r="R324">
        <v>23860.562000000002</v>
      </c>
      <c r="S324">
        <v>23592.805</v>
      </c>
    </row>
    <row r="325" spans="1:19" x14ac:dyDescent="0.3">
      <c r="A325">
        <v>2021</v>
      </c>
      <c r="B325">
        <v>1</v>
      </c>
      <c r="C325">
        <v>14</v>
      </c>
      <c r="D325">
        <v>12</v>
      </c>
      <c r="E325">
        <v>28329.309000000001</v>
      </c>
      <c r="F325">
        <v>803.38099999999997</v>
      </c>
      <c r="G325">
        <v>88.658000000000001</v>
      </c>
      <c r="H325">
        <v>-35.603000000000002</v>
      </c>
      <c r="I325">
        <v>490.58300000000003</v>
      </c>
      <c r="J325">
        <v>5.9569999999999999</v>
      </c>
      <c r="K325">
        <v>1.7330000000000001</v>
      </c>
      <c r="L325">
        <v>92.031999999999996</v>
      </c>
      <c r="M325">
        <v>29687.391</v>
      </c>
      <c r="N325">
        <v>6632.9210000000003</v>
      </c>
      <c r="O325">
        <v>-25.38</v>
      </c>
      <c r="P325">
        <v>1.88</v>
      </c>
      <c r="Q325">
        <v>277.21499999999997</v>
      </c>
      <c r="R325">
        <v>23077.97</v>
      </c>
      <c r="S325">
        <v>22800.755000000001</v>
      </c>
    </row>
    <row r="326" spans="1:19" x14ac:dyDescent="0.3">
      <c r="A326">
        <v>2021</v>
      </c>
      <c r="B326">
        <v>1</v>
      </c>
      <c r="C326">
        <v>14</v>
      </c>
      <c r="D326">
        <v>13</v>
      </c>
      <c r="E326">
        <v>28026.268</v>
      </c>
      <c r="F326">
        <v>804.76300000000003</v>
      </c>
      <c r="G326">
        <v>83.680999999999997</v>
      </c>
      <c r="H326">
        <v>-33.820999999999998</v>
      </c>
      <c r="I326">
        <v>453.64400000000001</v>
      </c>
      <c r="J326">
        <v>5.9269999999999996</v>
      </c>
      <c r="K326">
        <v>0.79800000000000004</v>
      </c>
      <c r="L326">
        <v>91.77</v>
      </c>
      <c r="M326">
        <v>29349.35</v>
      </c>
      <c r="N326">
        <v>6787.3720000000003</v>
      </c>
      <c r="O326">
        <v>-7.5529999999999999</v>
      </c>
      <c r="P326">
        <v>1.9690000000000001</v>
      </c>
      <c r="Q326">
        <v>282.50099999999998</v>
      </c>
      <c r="R326">
        <v>22567.562000000002</v>
      </c>
      <c r="S326">
        <v>22285.061000000002</v>
      </c>
    </row>
    <row r="327" spans="1:19" x14ac:dyDescent="0.3">
      <c r="A327">
        <v>2021</v>
      </c>
      <c r="B327">
        <v>1</v>
      </c>
      <c r="C327">
        <v>14</v>
      </c>
      <c r="D327">
        <v>14</v>
      </c>
      <c r="E327">
        <v>27753.025000000001</v>
      </c>
      <c r="F327">
        <v>825.92100000000005</v>
      </c>
      <c r="G327">
        <v>80.248999999999995</v>
      </c>
      <c r="H327">
        <v>-25.507000000000001</v>
      </c>
      <c r="I327">
        <v>429.274</v>
      </c>
      <c r="J327">
        <v>5.819</v>
      </c>
      <c r="K327">
        <v>1.2609999999999999</v>
      </c>
      <c r="L327">
        <v>91.518000000000001</v>
      </c>
      <c r="M327">
        <v>29081.312000000002</v>
      </c>
      <c r="N327">
        <v>6256.9889999999996</v>
      </c>
      <c r="O327">
        <v>-7.2249999999999996</v>
      </c>
      <c r="P327">
        <v>1.9159999999999999</v>
      </c>
      <c r="Q327">
        <v>285.95299999999997</v>
      </c>
      <c r="R327">
        <v>22829.632000000001</v>
      </c>
      <c r="S327">
        <v>22543.679</v>
      </c>
    </row>
    <row r="328" spans="1:19" x14ac:dyDescent="0.3">
      <c r="A328">
        <v>2021</v>
      </c>
      <c r="B328">
        <v>1</v>
      </c>
      <c r="C328">
        <v>14</v>
      </c>
      <c r="D328">
        <v>15</v>
      </c>
      <c r="E328">
        <v>27334.633999999998</v>
      </c>
      <c r="F328">
        <v>837.73</v>
      </c>
      <c r="G328">
        <v>79.388999999999996</v>
      </c>
      <c r="H328">
        <v>-19.922999999999998</v>
      </c>
      <c r="I328">
        <v>368.52499999999998</v>
      </c>
      <c r="J328">
        <v>5.3470000000000004</v>
      </c>
      <c r="K328">
        <v>1.492</v>
      </c>
      <c r="L328">
        <v>91.108000000000004</v>
      </c>
      <c r="M328">
        <v>28618.913</v>
      </c>
      <c r="N328">
        <v>5043.7879999999996</v>
      </c>
      <c r="O328">
        <v>-2.5390000000000001</v>
      </c>
      <c r="P328">
        <v>2.274</v>
      </c>
      <c r="Q328">
        <v>284.10500000000002</v>
      </c>
      <c r="R328">
        <v>23575.391</v>
      </c>
      <c r="S328">
        <v>23291.286</v>
      </c>
    </row>
    <row r="329" spans="1:19" x14ac:dyDescent="0.3">
      <c r="A329">
        <v>2021</v>
      </c>
      <c r="B329">
        <v>1</v>
      </c>
      <c r="C329">
        <v>14</v>
      </c>
      <c r="D329">
        <v>16</v>
      </c>
      <c r="E329">
        <v>26974.912</v>
      </c>
      <c r="F329">
        <v>755.69399999999996</v>
      </c>
      <c r="G329">
        <v>81.460999999999999</v>
      </c>
      <c r="H329">
        <v>-20.282</v>
      </c>
      <c r="I329">
        <v>339.13400000000001</v>
      </c>
      <c r="J329">
        <v>5.5759999999999996</v>
      </c>
      <c r="K329">
        <v>-3.5920000000000001</v>
      </c>
      <c r="L329">
        <v>90.757000000000005</v>
      </c>
      <c r="M329">
        <v>28142.2</v>
      </c>
      <c r="N329">
        <v>3032.9229999999998</v>
      </c>
      <c r="O329">
        <v>-0.45400000000000001</v>
      </c>
      <c r="P329">
        <v>1.3979999999999999</v>
      </c>
      <c r="Q329">
        <v>273.96800000000002</v>
      </c>
      <c r="R329">
        <v>25108.333999999999</v>
      </c>
      <c r="S329">
        <v>24834.365000000002</v>
      </c>
    </row>
    <row r="330" spans="1:19" x14ac:dyDescent="0.3">
      <c r="A330">
        <v>2021</v>
      </c>
      <c r="B330">
        <v>1</v>
      </c>
      <c r="C330">
        <v>14</v>
      </c>
      <c r="D330">
        <v>17</v>
      </c>
      <c r="E330">
        <v>27182.917000000001</v>
      </c>
      <c r="F330">
        <v>616.34900000000005</v>
      </c>
      <c r="G330">
        <v>85.402000000000001</v>
      </c>
      <c r="H330">
        <v>-33.017000000000003</v>
      </c>
      <c r="I330">
        <v>233.93700000000001</v>
      </c>
      <c r="J330">
        <v>4.3869999999999996</v>
      </c>
      <c r="K330">
        <v>-14.571</v>
      </c>
      <c r="L330">
        <v>90.965999999999994</v>
      </c>
      <c r="M330">
        <v>28080.968000000001</v>
      </c>
      <c r="N330">
        <v>782.04399999999998</v>
      </c>
      <c r="O330">
        <v>3.762</v>
      </c>
      <c r="P330">
        <v>2.1819999999999999</v>
      </c>
      <c r="Q330">
        <v>264.56099999999998</v>
      </c>
      <c r="R330">
        <v>27292.981</v>
      </c>
      <c r="S330">
        <v>27028.419000000002</v>
      </c>
    </row>
    <row r="331" spans="1:19" x14ac:dyDescent="0.3">
      <c r="A331">
        <v>2021</v>
      </c>
      <c r="B331">
        <v>1</v>
      </c>
      <c r="C331">
        <v>14</v>
      </c>
      <c r="D331">
        <v>18</v>
      </c>
      <c r="E331">
        <v>29365.243999999999</v>
      </c>
      <c r="F331">
        <v>586.85500000000002</v>
      </c>
      <c r="G331">
        <v>90.861000000000004</v>
      </c>
      <c r="H331">
        <v>-60.523000000000003</v>
      </c>
      <c r="I331">
        <v>255.80699999999999</v>
      </c>
      <c r="J331">
        <v>4.91</v>
      </c>
      <c r="K331">
        <v>-17.882999999999999</v>
      </c>
      <c r="L331">
        <v>92.65</v>
      </c>
      <c r="M331">
        <v>30227.06</v>
      </c>
      <c r="N331">
        <v>0</v>
      </c>
      <c r="O331">
        <v>10.978</v>
      </c>
      <c r="P331">
        <v>10.180999999999999</v>
      </c>
      <c r="Q331">
        <v>264.35899999999998</v>
      </c>
      <c r="R331">
        <v>30205.901000000002</v>
      </c>
      <c r="S331">
        <v>29941.542000000001</v>
      </c>
    </row>
    <row r="332" spans="1:19" x14ac:dyDescent="0.3">
      <c r="A332">
        <v>2021</v>
      </c>
      <c r="B332">
        <v>1</v>
      </c>
      <c r="C332">
        <v>14</v>
      </c>
      <c r="D332">
        <v>19</v>
      </c>
      <c r="E332">
        <v>30260.741999999998</v>
      </c>
      <c r="F332">
        <v>604.13</v>
      </c>
      <c r="G332">
        <v>89.587999999999994</v>
      </c>
      <c r="H332">
        <v>-69.555000000000007</v>
      </c>
      <c r="I332">
        <v>326.37799999999999</v>
      </c>
      <c r="J332">
        <v>4.7430000000000003</v>
      </c>
      <c r="K332">
        <v>-21.321999999999999</v>
      </c>
      <c r="L332">
        <v>93.043000000000006</v>
      </c>
      <c r="M332">
        <v>31198.157999999999</v>
      </c>
      <c r="N332">
        <v>0</v>
      </c>
      <c r="O332">
        <v>12.38</v>
      </c>
      <c r="P332">
        <v>14.407</v>
      </c>
      <c r="Q332">
        <v>255.517</v>
      </c>
      <c r="R332">
        <v>31171.370999999999</v>
      </c>
      <c r="S332">
        <v>30915.853999999999</v>
      </c>
    </row>
    <row r="333" spans="1:19" x14ac:dyDescent="0.3">
      <c r="A333">
        <v>2021</v>
      </c>
      <c r="B333">
        <v>1</v>
      </c>
      <c r="C333">
        <v>14</v>
      </c>
      <c r="D333">
        <v>20</v>
      </c>
      <c r="E333">
        <v>29640.327000000001</v>
      </c>
      <c r="F333">
        <v>616.94799999999998</v>
      </c>
      <c r="G333">
        <v>88.885999999999996</v>
      </c>
      <c r="H333">
        <v>-85.358000000000004</v>
      </c>
      <c r="I333">
        <v>361.14600000000002</v>
      </c>
      <c r="J333">
        <v>4.4640000000000004</v>
      </c>
      <c r="K333">
        <v>-21.515000000000001</v>
      </c>
      <c r="L333">
        <v>92.786000000000001</v>
      </c>
      <c r="M333">
        <v>30608.796999999999</v>
      </c>
      <c r="N333">
        <v>0</v>
      </c>
      <c r="O333">
        <v>11.106999999999999</v>
      </c>
      <c r="P333">
        <v>20.318000000000001</v>
      </c>
      <c r="Q333">
        <v>241.44300000000001</v>
      </c>
      <c r="R333">
        <v>30577.371999999999</v>
      </c>
      <c r="S333">
        <v>30335.93</v>
      </c>
    </row>
    <row r="334" spans="1:19" x14ac:dyDescent="0.3">
      <c r="A334">
        <v>2021</v>
      </c>
      <c r="B334">
        <v>1</v>
      </c>
      <c r="C334">
        <v>14</v>
      </c>
      <c r="D334">
        <v>21</v>
      </c>
      <c r="E334">
        <v>28728.870999999999</v>
      </c>
      <c r="F334">
        <v>645.98500000000001</v>
      </c>
      <c r="G334">
        <v>88.667000000000002</v>
      </c>
      <c r="H334">
        <v>-90.444000000000003</v>
      </c>
      <c r="I334">
        <v>404.81200000000001</v>
      </c>
      <c r="J334">
        <v>4.1230000000000002</v>
      </c>
      <c r="K334">
        <v>-19.690999999999999</v>
      </c>
      <c r="L334">
        <v>92.284000000000006</v>
      </c>
      <c r="M334">
        <v>29765.94</v>
      </c>
      <c r="N334">
        <v>0</v>
      </c>
      <c r="O334">
        <v>10.287000000000001</v>
      </c>
      <c r="P334">
        <v>16.736999999999998</v>
      </c>
      <c r="Q334">
        <v>229.89099999999999</v>
      </c>
      <c r="R334">
        <v>29738.915000000001</v>
      </c>
      <c r="S334">
        <v>29509.025000000001</v>
      </c>
    </row>
    <row r="335" spans="1:19" x14ac:dyDescent="0.3">
      <c r="A335">
        <v>2021</v>
      </c>
      <c r="B335">
        <v>1</v>
      </c>
      <c r="C335">
        <v>14</v>
      </c>
      <c r="D335">
        <v>22</v>
      </c>
      <c r="E335">
        <v>27038.305</v>
      </c>
      <c r="F335">
        <v>726.13</v>
      </c>
      <c r="G335">
        <v>86.56</v>
      </c>
      <c r="H335">
        <v>-83.6</v>
      </c>
      <c r="I335">
        <v>517.60900000000004</v>
      </c>
      <c r="J335">
        <v>5.181</v>
      </c>
      <c r="K335">
        <v>-6.23</v>
      </c>
      <c r="L335">
        <v>90.840999999999994</v>
      </c>
      <c r="M335">
        <v>28288.235000000001</v>
      </c>
      <c r="N335">
        <v>0</v>
      </c>
      <c r="O335">
        <v>8.7059999999999995</v>
      </c>
      <c r="P335">
        <v>4.9279999999999999</v>
      </c>
      <c r="Q335">
        <v>216.12</v>
      </c>
      <c r="R335">
        <v>28274.600999999999</v>
      </c>
      <c r="S335">
        <v>28058.482</v>
      </c>
    </row>
    <row r="336" spans="1:19" x14ac:dyDescent="0.3">
      <c r="A336">
        <v>2021</v>
      </c>
      <c r="B336">
        <v>1</v>
      </c>
      <c r="C336">
        <v>14</v>
      </c>
      <c r="D336">
        <v>23</v>
      </c>
      <c r="E336">
        <v>24573.685000000001</v>
      </c>
      <c r="F336">
        <v>893.68</v>
      </c>
      <c r="G336">
        <v>83.286000000000001</v>
      </c>
      <c r="H336">
        <v>-76.11</v>
      </c>
      <c r="I336">
        <v>577.44799999999998</v>
      </c>
      <c r="J336">
        <v>4.8490000000000002</v>
      </c>
      <c r="K336">
        <v>-0.47799999999999998</v>
      </c>
      <c r="L336">
        <v>89.043000000000006</v>
      </c>
      <c r="M336">
        <v>26062.116999999998</v>
      </c>
      <c r="N336">
        <v>0</v>
      </c>
      <c r="O336">
        <v>6.6310000000000002</v>
      </c>
      <c r="P336">
        <v>-21.936</v>
      </c>
      <c r="Q336">
        <v>195.316</v>
      </c>
      <c r="R336">
        <v>26077.421999999999</v>
      </c>
      <c r="S336">
        <v>25882.105</v>
      </c>
    </row>
    <row r="337" spans="1:19" x14ac:dyDescent="0.3">
      <c r="A337">
        <v>2021</v>
      </c>
      <c r="B337">
        <v>1</v>
      </c>
      <c r="C337">
        <v>14</v>
      </c>
      <c r="D337">
        <v>24</v>
      </c>
      <c r="E337">
        <v>22139.037</v>
      </c>
      <c r="F337">
        <v>1041.9380000000001</v>
      </c>
      <c r="G337">
        <v>81.39</v>
      </c>
      <c r="H337">
        <v>-65.811000000000007</v>
      </c>
      <c r="I337">
        <v>962.154</v>
      </c>
      <c r="J337">
        <v>5.25</v>
      </c>
      <c r="K337">
        <v>-0.36699999999999999</v>
      </c>
      <c r="L337">
        <v>87.590999999999994</v>
      </c>
      <c r="M337">
        <v>24169.791000000001</v>
      </c>
      <c r="N337">
        <v>0</v>
      </c>
      <c r="O337">
        <v>5.0709999999999997</v>
      </c>
      <c r="P337">
        <v>-14.595000000000001</v>
      </c>
      <c r="Q337">
        <v>173.88200000000001</v>
      </c>
      <c r="R337">
        <v>24179.314999999999</v>
      </c>
      <c r="S337">
        <v>24005.433000000001</v>
      </c>
    </row>
    <row r="338" spans="1:19" x14ac:dyDescent="0.3">
      <c r="A338">
        <v>2021</v>
      </c>
      <c r="B338">
        <v>1</v>
      </c>
      <c r="C338">
        <v>15</v>
      </c>
      <c r="D338">
        <v>1</v>
      </c>
      <c r="E338">
        <v>20615.361000000001</v>
      </c>
      <c r="F338">
        <v>1242.568</v>
      </c>
      <c r="G338">
        <v>91.632999999999996</v>
      </c>
      <c r="H338">
        <v>-57.231999999999999</v>
      </c>
      <c r="I338">
        <v>846.64099999999996</v>
      </c>
      <c r="J338">
        <v>5.0780000000000003</v>
      </c>
      <c r="K338">
        <v>-1.4350000000000001</v>
      </c>
      <c r="L338">
        <v>86.742000000000004</v>
      </c>
      <c r="M338">
        <v>22737.723000000002</v>
      </c>
      <c r="N338">
        <v>0</v>
      </c>
      <c r="O338">
        <v>4.6900000000000004</v>
      </c>
      <c r="P338">
        <v>-28.087</v>
      </c>
      <c r="Q338">
        <v>152.06800000000001</v>
      </c>
      <c r="R338">
        <v>22761.120999999999</v>
      </c>
      <c r="S338">
        <v>22609.053</v>
      </c>
    </row>
    <row r="339" spans="1:19" x14ac:dyDescent="0.3">
      <c r="A339">
        <v>2021</v>
      </c>
      <c r="B339">
        <v>1</v>
      </c>
      <c r="C339">
        <v>15</v>
      </c>
      <c r="D339">
        <v>2</v>
      </c>
      <c r="E339">
        <v>19710.743999999999</v>
      </c>
      <c r="F339">
        <v>1360.463</v>
      </c>
      <c r="G339">
        <v>93.221999999999994</v>
      </c>
      <c r="H339">
        <v>-54.365000000000002</v>
      </c>
      <c r="I339">
        <v>601.077</v>
      </c>
      <c r="J339">
        <v>4.9450000000000003</v>
      </c>
      <c r="K339">
        <v>-1.7170000000000001</v>
      </c>
      <c r="L339">
        <v>86.244</v>
      </c>
      <c r="M339">
        <v>21707.39</v>
      </c>
      <c r="N339">
        <v>0</v>
      </c>
      <c r="O339">
        <v>3.9630000000000001</v>
      </c>
      <c r="P339">
        <v>-25.183</v>
      </c>
      <c r="Q339">
        <v>142.69900000000001</v>
      </c>
      <c r="R339">
        <v>21728.61</v>
      </c>
      <c r="S339">
        <v>21585.911</v>
      </c>
    </row>
    <row r="340" spans="1:19" x14ac:dyDescent="0.3">
      <c r="A340">
        <v>2021</v>
      </c>
      <c r="B340">
        <v>1</v>
      </c>
      <c r="C340">
        <v>15</v>
      </c>
      <c r="D340">
        <v>3</v>
      </c>
      <c r="E340">
        <v>19226.718000000001</v>
      </c>
      <c r="F340">
        <v>1381.3689999999999</v>
      </c>
      <c r="G340">
        <v>95.873000000000005</v>
      </c>
      <c r="H340">
        <v>-50.893000000000001</v>
      </c>
      <c r="I340">
        <v>360.00200000000001</v>
      </c>
      <c r="J340">
        <v>4.8719999999999999</v>
      </c>
      <c r="K340">
        <v>-1.5189999999999999</v>
      </c>
      <c r="L340">
        <v>85.930999999999997</v>
      </c>
      <c r="M340">
        <v>21006.478999999999</v>
      </c>
      <c r="N340">
        <v>0</v>
      </c>
      <c r="O340">
        <v>3.7250000000000001</v>
      </c>
      <c r="P340">
        <v>-19.596</v>
      </c>
      <c r="Q340">
        <v>138.589</v>
      </c>
      <c r="R340">
        <v>21022.35</v>
      </c>
      <c r="S340">
        <v>20883.761999999999</v>
      </c>
    </row>
    <row r="341" spans="1:19" x14ac:dyDescent="0.3">
      <c r="A341">
        <v>2021</v>
      </c>
      <c r="B341">
        <v>1</v>
      </c>
      <c r="C341">
        <v>15</v>
      </c>
      <c r="D341">
        <v>4</v>
      </c>
      <c r="E341">
        <v>19186.485000000001</v>
      </c>
      <c r="F341">
        <v>1341.8389999999999</v>
      </c>
      <c r="G341">
        <v>99.093999999999994</v>
      </c>
      <c r="H341">
        <v>-50.006</v>
      </c>
      <c r="I341">
        <v>204.78</v>
      </c>
      <c r="J341">
        <v>4.7190000000000003</v>
      </c>
      <c r="K341">
        <v>-1.196</v>
      </c>
      <c r="L341">
        <v>85.91</v>
      </c>
      <c r="M341">
        <v>20772.530999999999</v>
      </c>
      <c r="N341">
        <v>0</v>
      </c>
      <c r="O341">
        <v>3.5960000000000001</v>
      </c>
      <c r="P341">
        <v>-14.792</v>
      </c>
      <c r="Q341">
        <v>138.39699999999999</v>
      </c>
      <c r="R341">
        <v>20783.725999999999</v>
      </c>
      <c r="S341">
        <v>20645.329000000002</v>
      </c>
    </row>
    <row r="342" spans="1:19" x14ac:dyDescent="0.3">
      <c r="A342">
        <v>2021</v>
      </c>
      <c r="B342">
        <v>1</v>
      </c>
      <c r="C342">
        <v>15</v>
      </c>
      <c r="D342">
        <v>5</v>
      </c>
      <c r="E342">
        <v>19781.420999999998</v>
      </c>
      <c r="F342">
        <v>1243.54</v>
      </c>
      <c r="G342">
        <v>104.983</v>
      </c>
      <c r="H342">
        <v>-50.802</v>
      </c>
      <c r="I342">
        <v>102.96599999999999</v>
      </c>
      <c r="J342">
        <v>3.6520000000000001</v>
      </c>
      <c r="K342">
        <v>-0.55500000000000005</v>
      </c>
      <c r="L342">
        <v>86.287000000000006</v>
      </c>
      <c r="M342">
        <v>21166.508000000002</v>
      </c>
      <c r="N342">
        <v>0</v>
      </c>
      <c r="O342">
        <v>3.3559999999999999</v>
      </c>
      <c r="P342">
        <v>-9.5289999999999999</v>
      </c>
      <c r="Q342">
        <v>144.13999999999999</v>
      </c>
      <c r="R342">
        <v>21172.681</v>
      </c>
      <c r="S342">
        <v>21028.541000000001</v>
      </c>
    </row>
    <row r="343" spans="1:19" x14ac:dyDescent="0.3">
      <c r="A343">
        <v>2021</v>
      </c>
      <c r="B343">
        <v>1</v>
      </c>
      <c r="C343">
        <v>15</v>
      </c>
      <c r="D343">
        <v>6</v>
      </c>
      <c r="E343">
        <v>21240.401000000002</v>
      </c>
      <c r="F343">
        <v>1071.731</v>
      </c>
      <c r="G343">
        <v>113.998</v>
      </c>
      <c r="H343">
        <v>-56.231999999999999</v>
      </c>
      <c r="I343">
        <v>72.459999999999994</v>
      </c>
      <c r="J343">
        <v>2.3290000000000002</v>
      </c>
      <c r="K343">
        <v>-0.19</v>
      </c>
      <c r="L343">
        <v>87.081999999999994</v>
      </c>
      <c r="M343">
        <v>22417.580999999998</v>
      </c>
      <c r="N343">
        <v>0</v>
      </c>
      <c r="O343">
        <v>3.2349999999999999</v>
      </c>
      <c r="P343">
        <v>-5.7460000000000004</v>
      </c>
      <c r="Q343">
        <v>162.024</v>
      </c>
      <c r="R343">
        <v>22420.092000000001</v>
      </c>
      <c r="S343">
        <v>22258.066999999999</v>
      </c>
    </row>
    <row r="344" spans="1:19" x14ac:dyDescent="0.3">
      <c r="A344">
        <v>2021</v>
      </c>
      <c r="B344">
        <v>1</v>
      </c>
      <c r="C344">
        <v>15</v>
      </c>
      <c r="D344">
        <v>7</v>
      </c>
      <c r="E344">
        <v>23957.972000000002</v>
      </c>
      <c r="F344">
        <v>887.97199999999998</v>
      </c>
      <c r="G344">
        <v>122.81</v>
      </c>
      <c r="H344">
        <v>-58.375</v>
      </c>
      <c r="I344">
        <v>128.994</v>
      </c>
      <c r="J344">
        <v>2.839</v>
      </c>
      <c r="K344">
        <v>2.4670000000000001</v>
      </c>
      <c r="L344">
        <v>88.69</v>
      </c>
      <c r="M344">
        <v>25010.558000000001</v>
      </c>
      <c r="N344">
        <v>1.8080000000000001</v>
      </c>
      <c r="O344">
        <v>4.3890000000000002</v>
      </c>
      <c r="P344">
        <v>-2.9020000000000001</v>
      </c>
      <c r="Q344">
        <v>194.31899999999999</v>
      </c>
      <c r="R344">
        <v>25007.262999999999</v>
      </c>
      <c r="S344">
        <v>24812.942999999999</v>
      </c>
    </row>
    <row r="345" spans="1:19" x14ac:dyDescent="0.3">
      <c r="A345">
        <v>2021</v>
      </c>
      <c r="B345">
        <v>1</v>
      </c>
      <c r="C345">
        <v>15</v>
      </c>
      <c r="D345">
        <v>8</v>
      </c>
      <c r="E345">
        <v>25542.74</v>
      </c>
      <c r="F345">
        <v>850.19500000000005</v>
      </c>
      <c r="G345">
        <v>123.968</v>
      </c>
      <c r="H345">
        <v>-56.064</v>
      </c>
      <c r="I345">
        <v>267.89</v>
      </c>
      <c r="J345">
        <v>3.702</v>
      </c>
      <c r="K345">
        <v>0.71399999999999997</v>
      </c>
      <c r="L345">
        <v>89.69</v>
      </c>
      <c r="M345">
        <v>26698.866000000002</v>
      </c>
      <c r="N345">
        <v>351.923</v>
      </c>
      <c r="O345">
        <v>0.52700000000000002</v>
      </c>
      <c r="P345">
        <v>-0.61</v>
      </c>
      <c r="Q345">
        <v>219.88399999999999</v>
      </c>
      <c r="R345">
        <v>26347.026999999998</v>
      </c>
      <c r="S345">
        <v>26127.143</v>
      </c>
    </row>
    <row r="346" spans="1:19" x14ac:dyDescent="0.3">
      <c r="A346">
        <v>2021</v>
      </c>
      <c r="B346">
        <v>1</v>
      </c>
      <c r="C346">
        <v>15</v>
      </c>
      <c r="D346">
        <v>9</v>
      </c>
      <c r="E346">
        <v>26313.239000000001</v>
      </c>
      <c r="F346">
        <v>811.52</v>
      </c>
      <c r="G346">
        <v>114.66500000000001</v>
      </c>
      <c r="H346">
        <v>-44.222000000000001</v>
      </c>
      <c r="I346">
        <v>494.47699999999998</v>
      </c>
      <c r="J346">
        <v>4.97</v>
      </c>
      <c r="K346">
        <v>-0.96499999999999997</v>
      </c>
      <c r="L346">
        <v>90.212000000000003</v>
      </c>
      <c r="M346">
        <v>27669.231</v>
      </c>
      <c r="N346">
        <v>2223.7570000000001</v>
      </c>
      <c r="O346">
        <v>-13.849</v>
      </c>
      <c r="P346">
        <v>1.891</v>
      </c>
      <c r="Q346">
        <v>238.4</v>
      </c>
      <c r="R346">
        <v>25457.432000000001</v>
      </c>
      <c r="S346">
        <v>25219.030999999999</v>
      </c>
    </row>
    <row r="347" spans="1:19" x14ac:dyDescent="0.3">
      <c r="A347">
        <v>2021</v>
      </c>
      <c r="B347">
        <v>1</v>
      </c>
      <c r="C347">
        <v>15</v>
      </c>
      <c r="D347">
        <v>10</v>
      </c>
      <c r="E347">
        <v>26763.554</v>
      </c>
      <c r="F347">
        <v>806.68399999999997</v>
      </c>
      <c r="G347">
        <v>102.017</v>
      </c>
      <c r="H347">
        <v>-38.832000000000001</v>
      </c>
      <c r="I347">
        <v>610.01099999999997</v>
      </c>
      <c r="J347">
        <v>5.5149999999999997</v>
      </c>
      <c r="K347">
        <v>-2.5720000000000001</v>
      </c>
      <c r="L347">
        <v>90.617000000000004</v>
      </c>
      <c r="M347">
        <v>28234.975999999999</v>
      </c>
      <c r="N347">
        <v>4057.752</v>
      </c>
      <c r="O347">
        <v>-30.117999999999999</v>
      </c>
      <c r="P347">
        <v>3.25</v>
      </c>
      <c r="Q347">
        <v>253.34100000000001</v>
      </c>
      <c r="R347">
        <v>24204.092000000001</v>
      </c>
      <c r="S347">
        <v>23950.75</v>
      </c>
    </row>
    <row r="348" spans="1:19" x14ac:dyDescent="0.3">
      <c r="A348">
        <v>2021</v>
      </c>
      <c r="B348">
        <v>1</v>
      </c>
      <c r="C348">
        <v>15</v>
      </c>
      <c r="D348">
        <v>11</v>
      </c>
      <c r="E348">
        <v>26948.449000000001</v>
      </c>
      <c r="F348">
        <v>809.27200000000005</v>
      </c>
      <c r="G348">
        <v>92.221000000000004</v>
      </c>
      <c r="H348">
        <v>-37.786000000000001</v>
      </c>
      <c r="I348">
        <v>576.36599999999999</v>
      </c>
      <c r="J348">
        <v>5.82</v>
      </c>
      <c r="K348">
        <v>0.45</v>
      </c>
      <c r="L348">
        <v>90.754000000000005</v>
      </c>
      <c r="M348">
        <v>28393.325000000001</v>
      </c>
      <c r="N348">
        <v>5201.84</v>
      </c>
      <c r="O348">
        <v>-36.430999999999997</v>
      </c>
      <c r="P348">
        <v>2.1120000000000001</v>
      </c>
      <c r="Q348">
        <v>265.983</v>
      </c>
      <c r="R348">
        <v>23225.804</v>
      </c>
      <c r="S348">
        <v>22959.821</v>
      </c>
    </row>
    <row r="349" spans="1:19" x14ac:dyDescent="0.3">
      <c r="A349">
        <v>2021</v>
      </c>
      <c r="B349">
        <v>1</v>
      </c>
      <c r="C349">
        <v>15</v>
      </c>
      <c r="D349">
        <v>12</v>
      </c>
      <c r="E349">
        <v>26882.432000000001</v>
      </c>
      <c r="F349">
        <v>803.38099999999997</v>
      </c>
      <c r="G349">
        <v>84.471000000000004</v>
      </c>
      <c r="H349">
        <v>-33.856000000000002</v>
      </c>
      <c r="I349">
        <v>490.58300000000003</v>
      </c>
      <c r="J349">
        <v>5.9569999999999999</v>
      </c>
      <c r="K349">
        <v>1.855</v>
      </c>
      <c r="L349">
        <v>90.668999999999997</v>
      </c>
      <c r="M349">
        <v>28241.02</v>
      </c>
      <c r="N349">
        <v>5891.32</v>
      </c>
      <c r="O349">
        <v>-31.335999999999999</v>
      </c>
      <c r="P349">
        <v>1.88</v>
      </c>
      <c r="Q349">
        <v>275.38</v>
      </c>
      <c r="R349">
        <v>22379.156999999999</v>
      </c>
      <c r="S349">
        <v>22103.776999999998</v>
      </c>
    </row>
    <row r="350" spans="1:19" x14ac:dyDescent="0.3">
      <c r="A350">
        <v>2021</v>
      </c>
      <c r="B350">
        <v>1</v>
      </c>
      <c r="C350">
        <v>15</v>
      </c>
      <c r="D350">
        <v>13</v>
      </c>
      <c r="E350">
        <v>26621.385999999999</v>
      </c>
      <c r="F350">
        <v>804.76300000000003</v>
      </c>
      <c r="G350">
        <v>78.441000000000003</v>
      </c>
      <c r="H350">
        <v>-32.061</v>
      </c>
      <c r="I350">
        <v>453.64400000000001</v>
      </c>
      <c r="J350">
        <v>5.9269999999999996</v>
      </c>
      <c r="K350">
        <v>0.98099999999999998</v>
      </c>
      <c r="L350">
        <v>90.406000000000006</v>
      </c>
      <c r="M350">
        <v>27945.046999999999</v>
      </c>
      <c r="N350">
        <v>6010.2849999999999</v>
      </c>
      <c r="O350">
        <v>-7.4470000000000001</v>
      </c>
      <c r="P350">
        <v>1.9690000000000001</v>
      </c>
      <c r="Q350">
        <v>279.95800000000003</v>
      </c>
      <c r="R350">
        <v>21940.240000000002</v>
      </c>
      <c r="S350">
        <v>21660.281999999999</v>
      </c>
    </row>
    <row r="351" spans="1:19" x14ac:dyDescent="0.3">
      <c r="A351">
        <v>2021</v>
      </c>
      <c r="B351">
        <v>1</v>
      </c>
      <c r="C351">
        <v>15</v>
      </c>
      <c r="D351">
        <v>14</v>
      </c>
      <c r="E351">
        <v>26414.261999999999</v>
      </c>
      <c r="F351">
        <v>825.92100000000005</v>
      </c>
      <c r="G351">
        <v>74.632000000000005</v>
      </c>
      <c r="H351">
        <v>-23.986999999999998</v>
      </c>
      <c r="I351">
        <v>429.274</v>
      </c>
      <c r="J351">
        <v>5.819</v>
      </c>
      <c r="K351">
        <v>0.93500000000000005</v>
      </c>
      <c r="L351">
        <v>90.238</v>
      </c>
      <c r="M351">
        <v>27742.462</v>
      </c>
      <c r="N351">
        <v>5565.7030000000004</v>
      </c>
      <c r="O351">
        <v>-1.6719999999999999</v>
      </c>
      <c r="P351">
        <v>1.9159999999999999</v>
      </c>
      <c r="Q351">
        <v>280.19900000000001</v>
      </c>
      <c r="R351">
        <v>22176.514999999999</v>
      </c>
      <c r="S351">
        <v>21896.315999999999</v>
      </c>
    </row>
    <row r="352" spans="1:19" x14ac:dyDescent="0.3">
      <c r="A352">
        <v>2021</v>
      </c>
      <c r="B352">
        <v>1</v>
      </c>
      <c r="C352">
        <v>15</v>
      </c>
      <c r="D352">
        <v>15</v>
      </c>
      <c r="E352">
        <v>26074.93</v>
      </c>
      <c r="F352">
        <v>837.73</v>
      </c>
      <c r="G352">
        <v>72.921000000000006</v>
      </c>
      <c r="H352">
        <v>-18.53</v>
      </c>
      <c r="I352">
        <v>368.52499999999998</v>
      </c>
      <c r="J352">
        <v>5.3470000000000004</v>
      </c>
      <c r="K352">
        <v>1.071</v>
      </c>
      <c r="L352">
        <v>89.972999999999999</v>
      </c>
      <c r="M352">
        <v>27359.044999999998</v>
      </c>
      <c r="N352">
        <v>4550.5839999999998</v>
      </c>
      <c r="O352">
        <v>-1.004</v>
      </c>
      <c r="P352">
        <v>2.274</v>
      </c>
      <c r="Q352">
        <v>274.137</v>
      </c>
      <c r="R352">
        <v>22807.190999999999</v>
      </c>
      <c r="S352">
        <v>22533.054</v>
      </c>
    </row>
    <row r="353" spans="1:19" x14ac:dyDescent="0.3">
      <c r="A353">
        <v>2021</v>
      </c>
      <c r="B353">
        <v>1</v>
      </c>
      <c r="C353">
        <v>15</v>
      </c>
      <c r="D353">
        <v>16</v>
      </c>
      <c r="E353">
        <v>25788.651999999998</v>
      </c>
      <c r="F353">
        <v>755.69399999999996</v>
      </c>
      <c r="G353">
        <v>74.685000000000002</v>
      </c>
      <c r="H353">
        <v>-18.923999999999999</v>
      </c>
      <c r="I353">
        <v>339.13400000000001</v>
      </c>
      <c r="J353">
        <v>5.5759999999999996</v>
      </c>
      <c r="K353">
        <v>-3.3340000000000001</v>
      </c>
      <c r="L353">
        <v>89.757000000000005</v>
      </c>
      <c r="M353">
        <v>26956.557000000001</v>
      </c>
      <c r="N353">
        <v>2860.7759999999998</v>
      </c>
      <c r="O353">
        <v>-0.41</v>
      </c>
      <c r="P353">
        <v>1.3979999999999999</v>
      </c>
      <c r="Q353">
        <v>263.72199999999998</v>
      </c>
      <c r="R353">
        <v>24094.793000000001</v>
      </c>
      <c r="S353">
        <v>23831.071</v>
      </c>
    </row>
    <row r="354" spans="1:19" x14ac:dyDescent="0.3">
      <c r="A354">
        <v>2021</v>
      </c>
      <c r="B354">
        <v>1</v>
      </c>
      <c r="C354">
        <v>15</v>
      </c>
      <c r="D354">
        <v>17</v>
      </c>
      <c r="E354">
        <v>26054.047999999999</v>
      </c>
      <c r="F354">
        <v>616.34900000000005</v>
      </c>
      <c r="G354">
        <v>80.811000000000007</v>
      </c>
      <c r="H354">
        <v>-31.381</v>
      </c>
      <c r="I354">
        <v>233.93700000000001</v>
      </c>
      <c r="J354">
        <v>4.3869999999999996</v>
      </c>
      <c r="K354">
        <v>-12.817</v>
      </c>
      <c r="L354">
        <v>89.924999999999997</v>
      </c>
      <c r="M354">
        <v>26954.45</v>
      </c>
      <c r="N354">
        <v>943.23699999999997</v>
      </c>
      <c r="O354">
        <v>1.849</v>
      </c>
      <c r="P354">
        <v>2.1819999999999999</v>
      </c>
      <c r="Q354">
        <v>255.404</v>
      </c>
      <c r="R354">
        <v>26007.182000000001</v>
      </c>
      <c r="S354">
        <v>25751.777999999998</v>
      </c>
    </row>
    <row r="355" spans="1:19" x14ac:dyDescent="0.3">
      <c r="A355">
        <v>2021</v>
      </c>
      <c r="B355">
        <v>1</v>
      </c>
      <c r="C355">
        <v>15</v>
      </c>
      <c r="D355">
        <v>18</v>
      </c>
      <c r="E355">
        <v>28253.276999999998</v>
      </c>
      <c r="F355">
        <v>586.85500000000002</v>
      </c>
      <c r="G355">
        <v>91.983999999999995</v>
      </c>
      <c r="H355">
        <v>-58.152000000000001</v>
      </c>
      <c r="I355">
        <v>255.80699999999999</v>
      </c>
      <c r="J355">
        <v>4.91</v>
      </c>
      <c r="K355">
        <v>-16.03</v>
      </c>
      <c r="L355">
        <v>91.885999999999996</v>
      </c>
      <c r="M355">
        <v>29118.553</v>
      </c>
      <c r="N355">
        <v>0.05</v>
      </c>
      <c r="O355">
        <v>11.475</v>
      </c>
      <c r="P355">
        <v>10.180999999999999</v>
      </c>
      <c r="Q355">
        <v>256.20600000000002</v>
      </c>
      <c r="R355">
        <v>29096.847000000002</v>
      </c>
      <c r="S355">
        <v>28840.641</v>
      </c>
    </row>
    <row r="356" spans="1:19" x14ac:dyDescent="0.3">
      <c r="A356">
        <v>2021</v>
      </c>
      <c r="B356">
        <v>1</v>
      </c>
      <c r="C356">
        <v>15</v>
      </c>
      <c r="D356">
        <v>19</v>
      </c>
      <c r="E356">
        <v>28903.884999999998</v>
      </c>
      <c r="F356">
        <v>604.13</v>
      </c>
      <c r="G356">
        <v>94.915999999999997</v>
      </c>
      <c r="H356">
        <v>-66.356999999999999</v>
      </c>
      <c r="I356">
        <v>326.37799999999999</v>
      </c>
      <c r="J356">
        <v>4.7430000000000003</v>
      </c>
      <c r="K356">
        <v>-19.420000000000002</v>
      </c>
      <c r="L356">
        <v>92.38</v>
      </c>
      <c r="M356">
        <v>29845.738000000001</v>
      </c>
      <c r="N356">
        <v>0</v>
      </c>
      <c r="O356">
        <v>13.308</v>
      </c>
      <c r="P356">
        <v>14.407</v>
      </c>
      <c r="Q356">
        <v>248.57</v>
      </c>
      <c r="R356">
        <v>29818.023000000001</v>
      </c>
      <c r="S356">
        <v>29569.453000000001</v>
      </c>
    </row>
    <row r="357" spans="1:19" x14ac:dyDescent="0.3">
      <c r="A357">
        <v>2021</v>
      </c>
      <c r="B357">
        <v>1</v>
      </c>
      <c r="C357">
        <v>15</v>
      </c>
      <c r="D357">
        <v>20</v>
      </c>
      <c r="E357">
        <v>28399.058000000001</v>
      </c>
      <c r="F357">
        <v>616.94799999999998</v>
      </c>
      <c r="G357">
        <v>96.786000000000001</v>
      </c>
      <c r="H357">
        <v>-81.742000000000004</v>
      </c>
      <c r="I357">
        <v>361.14600000000002</v>
      </c>
      <c r="J357">
        <v>4.4640000000000004</v>
      </c>
      <c r="K357">
        <v>-20.053999999999998</v>
      </c>
      <c r="L357">
        <v>92.027000000000001</v>
      </c>
      <c r="M357">
        <v>29371.847000000002</v>
      </c>
      <c r="N357">
        <v>0</v>
      </c>
      <c r="O357">
        <v>12.923</v>
      </c>
      <c r="P357">
        <v>20.318000000000001</v>
      </c>
      <c r="Q357">
        <v>234.352</v>
      </c>
      <c r="R357">
        <v>29338.606</v>
      </c>
      <c r="S357">
        <v>29104.254000000001</v>
      </c>
    </row>
    <row r="358" spans="1:19" x14ac:dyDescent="0.3">
      <c r="A358">
        <v>2021</v>
      </c>
      <c r="B358">
        <v>1</v>
      </c>
      <c r="C358">
        <v>15</v>
      </c>
      <c r="D358">
        <v>21</v>
      </c>
      <c r="E358">
        <v>27496.057000000001</v>
      </c>
      <c r="F358">
        <v>645.98500000000001</v>
      </c>
      <c r="G358">
        <v>96.978999999999999</v>
      </c>
      <c r="H358">
        <v>-86.605000000000004</v>
      </c>
      <c r="I358">
        <v>404.81200000000001</v>
      </c>
      <c r="J358">
        <v>4.1230000000000002</v>
      </c>
      <c r="K358">
        <v>-18.484999999999999</v>
      </c>
      <c r="L358">
        <v>91.228999999999999</v>
      </c>
      <c r="M358">
        <v>28537.116000000002</v>
      </c>
      <c r="N358">
        <v>0</v>
      </c>
      <c r="O358">
        <v>11.885</v>
      </c>
      <c r="P358">
        <v>16.736999999999998</v>
      </c>
      <c r="Q358">
        <v>222.65299999999999</v>
      </c>
      <c r="R358">
        <v>28508.493999999999</v>
      </c>
      <c r="S358">
        <v>28285.84</v>
      </c>
    </row>
    <row r="359" spans="1:19" x14ac:dyDescent="0.3">
      <c r="A359">
        <v>2021</v>
      </c>
      <c r="B359">
        <v>1</v>
      </c>
      <c r="C359">
        <v>15</v>
      </c>
      <c r="D359">
        <v>22</v>
      </c>
      <c r="E359">
        <v>26136.521000000001</v>
      </c>
      <c r="F359">
        <v>726.13</v>
      </c>
      <c r="G359">
        <v>95.495000000000005</v>
      </c>
      <c r="H359">
        <v>-80.924000000000007</v>
      </c>
      <c r="I359">
        <v>517.60900000000004</v>
      </c>
      <c r="J359">
        <v>5.181</v>
      </c>
      <c r="K359">
        <v>-5.7270000000000003</v>
      </c>
      <c r="L359">
        <v>89.998999999999995</v>
      </c>
      <c r="M359">
        <v>27388.788</v>
      </c>
      <c r="N359">
        <v>0</v>
      </c>
      <c r="O359">
        <v>10.537000000000001</v>
      </c>
      <c r="P359">
        <v>4.9279999999999999</v>
      </c>
      <c r="Q359">
        <v>209.61699999999999</v>
      </c>
      <c r="R359">
        <v>27373.323</v>
      </c>
      <c r="S359">
        <v>27163.705999999998</v>
      </c>
    </row>
    <row r="360" spans="1:19" x14ac:dyDescent="0.3">
      <c r="A360">
        <v>2021</v>
      </c>
      <c r="B360">
        <v>1</v>
      </c>
      <c r="C360">
        <v>15</v>
      </c>
      <c r="D360">
        <v>23</v>
      </c>
      <c r="E360">
        <v>23996.164000000001</v>
      </c>
      <c r="F360">
        <v>893.68</v>
      </c>
      <c r="G360">
        <v>92.352999999999994</v>
      </c>
      <c r="H360">
        <v>-74.442999999999998</v>
      </c>
      <c r="I360">
        <v>577.44799999999998</v>
      </c>
      <c r="J360">
        <v>4.8490000000000002</v>
      </c>
      <c r="K360">
        <v>-0.311</v>
      </c>
      <c r="L360">
        <v>88.680999999999997</v>
      </c>
      <c r="M360">
        <v>25486.067999999999</v>
      </c>
      <c r="N360">
        <v>0</v>
      </c>
      <c r="O360">
        <v>8.5410000000000004</v>
      </c>
      <c r="P360">
        <v>-21.936</v>
      </c>
      <c r="Q360">
        <v>190.18199999999999</v>
      </c>
      <c r="R360">
        <v>25499.463</v>
      </c>
      <c r="S360">
        <v>25309.280999999999</v>
      </c>
    </row>
    <row r="361" spans="1:19" x14ac:dyDescent="0.3">
      <c r="A361">
        <v>2021</v>
      </c>
      <c r="B361">
        <v>1</v>
      </c>
      <c r="C361">
        <v>15</v>
      </c>
      <c r="D361">
        <v>24</v>
      </c>
      <c r="E361">
        <v>21874.999</v>
      </c>
      <c r="F361">
        <v>1041.9380000000001</v>
      </c>
      <c r="G361">
        <v>91.097999999999999</v>
      </c>
      <c r="H361">
        <v>-65.051000000000002</v>
      </c>
      <c r="I361">
        <v>961.178</v>
      </c>
      <c r="J361">
        <v>4.0940000000000003</v>
      </c>
      <c r="K361">
        <v>-0.32700000000000001</v>
      </c>
      <c r="L361">
        <v>87.424999999999997</v>
      </c>
      <c r="M361">
        <v>23904.257000000001</v>
      </c>
      <c r="N361">
        <v>0</v>
      </c>
      <c r="O361">
        <v>6.5620000000000003</v>
      </c>
      <c r="P361">
        <v>-14.595000000000001</v>
      </c>
      <c r="Q361">
        <v>169.637</v>
      </c>
      <c r="R361">
        <v>23912.289000000001</v>
      </c>
      <c r="S361">
        <v>23742.651999999998</v>
      </c>
    </row>
    <row r="362" spans="1:19" x14ac:dyDescent="0.3">
      <c r="A362">
        <v>2021</v>
      </c>
      <c r="B362">
        <v>1</v>
      </c>
      <c r="C362">
        <v>16</v>
      </c>
      <c r="D362">
        <v>1</v>
      </c>
      <c r="E362">
        <v>20192.43</v>
      </c>
      <c r="F362">
        <v>1223.154</v>
      </c>
      <c r="G362">
        <v>77.326999999999998</v>
      </c>
      <c r="H362">
        <v>-53.78</v>
      </c>
      <c r="I362">
        <v>775.452</v>
      </c>
      <c r="J362">
        <v>1.8029999999999999</v>
      </c>
      <c r="K362">
        <v>-1.3540000000000001</v>
      </c>
      <c r="L362">
        <v>86.498000000000005</v>
      </c>
      <c r="M362">
        <v>22224.203000000001</v>
      </c>
      <c r="N362">
        <v>0</v>
      </c>
      <c r="O362">
        <v>4.6900000000000004</v>
      </c>
      <c r="P362">
        <v>-28.087</v>
      </c>
      <c r="Q362">
        <v>156.05600000000001</v>
      </c>
      <c r="R362">
        <v>22247.599999999999</v>
      </c>
      <c r="S362">
        <v>22091.544000000002</v>
      </c>
    </row>
    <row r="363" spans="1:19" x14ac:dyDescent="0.3">
      <c r="A363">
        <v>2021</v>
      </c>
      <c r="B363">
        <v>1</v>
      </c>
      <c r="C363">
        <v>16</v>
      </c>
      <c r="D363">
        <v>2</v>
      </c>
      <c r="E363">
        <v>19232.694</v>
      </c>
      <c r="F363">
        <v>1332.6559999999999</v>
      </c>
      <c r="G363">
        <v>78.239000000000004</v>
      </c>
      <c r="H363">
        <v>-51.238</v>
      </c>
      <c r="I363">
        <v>657.721</v>
      </c>
      <c r="J363">
        <v>1.788</v>
      </c>
      <c r="K363">
        <v>-1.643</v>
      </c>
      <c r="L363">
        <v>85.926000000000002</v>
      </c>
      <c r="M363">
        <v>21257.902999999998</v>
      </c>
      <c r="N363">
        <v>0</v>
      </c>
      <c r="O363">
        <v>3.9630000000000001</v>
      </c>
      <c r="P363">
        <v>-25.183</v>
      </c>
      <c r="Q363">
        <v>146.166</v>
      </c>
      <c r="R363">
        <v>21279.123</v>
      </c>
      <c r="S363">
        <v>21132.955999999998</v>
      </c>
    </row>
    <row r="364" spans="1:19" x14ac:dyDescent="0.3">
      <c r="A364">
        <v>2021</v>
      </c>
      <c r="B364">
        <v>1</v>
      </c>
      <c r="C364">
        <v>16</v>
      </c>
      <c r="D364">
        <v>3</v>
      </c>
      <c r="E364">
        <v>18488.921999999999</v>
      </c>
      <c r="F364">
        <v>1371.3019999999999</v>
      </c>
      <c r="G364">
        <v>80.608999999999995</v>
      </c>
      <c r="H364">
        <v>-47.375</v>
      </c>
      <c r="I364">
        <v>441.95</v>
      </c>
      <c r="J364">
        <v>1.8160000000000001</v>
      </c>
      <c r="K364">
        <v>-1.468</v>
      </c>
      <c r="L364">
        <v>85.497</v>
      </c>
      <c r="M364">
        <v>20340.644</v>
      </c>
      <c r="N364">
        <v>0</v>
      </c>
      <c r="O364">
        <v>3.7250000000000001</v>
      </c>
      <c r="P364">
        <v>-19.596</v>
      </c>
      <c r="Q364">
        <v>140.946</v>
      </c>
      <c r="R364">
        <v>20356.514999999999</v>
      </c>
      <c r="S364">
        <v>20215.569</v>
      </c>
    </row>
    <row r="365" spans="1:19" x14ac:dyDescent="0.3">
      <c r="A365">
        <v>2021</v>
      </c>
      <c r="B365">
        <v>1</v>
      </c>
      <c r="C365">
        <v>16</v>
      </c>
      <c r="D365">
        <v>4</v>
      </c>
      <c r="E365">
        <v>17973.846000000001</v>
      </c>
      <c r="F365">
        <v>1371.6289999999999</v>
      </c>
      <c r="G365">
        <v>83.584999999999994</v>
      </c>
      <c r="H365">
        <v>-45.268000000000001</v>
      </c>
      <c r="I365">
        <v>279.93400000000003</v>
      </c>
      <c r="J365">
        <v>1.79</v>
      </c>
      <c r="K365">
        <v>-1.1439999999999999</v>
      </c>
      <c r="L365">
        <v>85.347999999999999</v>
      </c>
      <c r="M365">
        <v>19666.134999999998</v>
      </c>
      <c r="N365">
        <v>0</v>
      </c>
      <c r="O365">
        <v>3.5960000000000001</v>
      </c>
      <c r="P365">
        <v>-14.792</v>
      </c>
      <c r="Q365">
        <v>139.09100000000001</v>
      </c>
      <c r="R365">
        <v>19677.330999999998</v>
      </c>
      <c r="S365">
        <v>19538.239000000001</v>
      </c>
    </row>
    <row r="366" spans="1:19" x14ac:dyDescent="0.3">
      <c r="A366">
        <v>2021</v>
      </c>
      <c r="B366">
        <v>1</v>
      </c>
      <c r="C366">
        <v>16</v>
      </c>
      <c r="D366">
        <v>5</v>
      </c>
      <c r="E366">
        <v>18141.951000000001</v>
      </c>
      <c r="F366">
        <v>1362.413</v>
      </c>
      <c r="G366">
        <v>88.674999999999997</v>
      </c>
      <c r="H366">
        <v>-46.174999999999997</v>
      </c>
      <c r="I366">
        <v>175.989</v>
      </c>
      <c r="J366">
        <v>1.619</v>
      </c>
      <c r="K366">
        <v>-0.51300000000000001</v>
      </c>
      <c r="L366">
        <v>85.385000000000005</v>
      </c>
      <c r="M366">
        <v>19720.668000000001</v>
      </c>
      <c r="N366">
        <v>0</v>
      </c>
      <c r="O366">
        <v>3.3559999999999999</v>
      </c>
      <c r="P366">
        <v>-9.5289999999999999</v>
      </c>
      <c r="Q366">
        <v>140.88800000000001</v>
      </c>
      <c r="R366">
        <v>19726.841</v>
      </c>
      <c r="S366">
        <v>19585.953000000001</v>
      </c>
    </row>
    <row r="367" spans="1:19" x14ac:dyDescent="0.3">
      <c r="A367">
        <v>2021</v>
      </c>
      <c r="B367">
        <v>1</v>
      </c>
      <c r="C367">
        <v>16</v>
      </c>
      <c r="D367">
        <v>6</v>
      </c>
      <c r="E367">
        <v>19027.941999999999</v>
      </c>
      <c r="F367">
        <v>1308.1179999999999</v>
      </c>
      <c r="G367">
        <v>96.022000000000006</v>
      </c>
      <c r="H367">
        <v>-50.296999999999997</v>
      </c>
      <c r="I367">
        <v>101.506</v>
      </c>
      <c r="J367">
        <v>1.629</v>
      </c>
      <c r="K367">
        <v>-0.313</v>
      </c>
      <c r="L367">
        <v>85.781000000000006</v>
      </c>
      <c r="M367">
        <v>20474.366000000002</v>
      </c>
      <c r="N367">
        <v>0</v>
      </c>
      <c r="O367">
        <v>3.2349999999999999</v>
      </c>
      <c r="P367">
        <v>-5.7460000000000004</v>
      </c>
      <c r="Q367">
        <v>148.70400000000001</v>
      </c>
      <c r="R367">
        <v>20476.877</v>
      </c>
      <c r="S367">
        <v>20328.172999999999</v>
      </c>
    </row>
    <row r="368" spans="1:19" x14ac:dyDescent="0.3">
      <c r="A368">
        <v>2021</v>
      </c>
      <c r="B368">
        <v>1</v>
      </c>
      <c r="C368">
        <v>16</v>
      </c>
      <c r="D368">
        <v>7</v>
      </c>
      <c r="E368">
        <v>20165.976999999999</v>
      </c>
      <c r="F368">
        <v>1199.8050000000001</v>
      </c>
      <c r="G368">
        <v>103.158</v>
      </c>
      <c r="H368">
        <v>-50.183999999999997</v>
      </c>
      <c r="I368">
        <v>64.483999999999995</v>
      </c>
      <c r="J368">
        <v>1.893</v>
      </c>
      <c r="K368">
        <v>2.0150000000000001</v>
      </c>
      <c r="L368">
        <v>86.472999999999999</v>
      </c>
      <c r="M368">
        <v>21470.463</v>
      </c>
      <c r="N368">
        <v>1.8080000000000001</v>
      </c>
      <c r="O368">
        <v>4.3890000000000002</v>
      </c>
      <c r="P368">
        <v>-2.9020000000000001</v>
      </c>
      <c r="Q368">
        <v>165.66499999999999</v>
      </c>
      <c r="R368">
        <v>21467.167000000001</v>
      </c>
      <c r="S368">
        <v>21301.502</v>
      </c>
    </row>
    <row r="369" spans="1:19" x14ac:dyDescent="0.3">
      <c r="A369">
        <v>2021</v>
      </c>
      <c r="B369">
        <v>1</v>
      </c>
      <c r="C369">
        <v>16</v>
      </c>
      <c r="D369">
        <v>8</v>
      </c>
      <c r="E369">
        <v>20795.082999999999</v>
      </c>
      <c r="F369">
        <v>1156.9929999999999</v>
      </c>
      <c r="G369">
        <v>105.036</v>
      </c>
      <c r="H369">
        <v>-48.079000000000001</v>
      </c>
      <c r="I369">
        <v>68.882999999999996</v>
      </c>
      <c r="J369">
        <v>2.2879999999999998</v>
      </c>
      <c r="K369">
        <v>0.67900000000000005</v>
      </c>
      <c r="L369">
        <v>86.807000000000002</v>
      </c>
      <c r="M369">
        <v>22062.654999999999</v>
      </c>
      <c r="N369">
        <v>351.923</v>
      </c>
      <c r="O369">
        <v>0.52700000000000002</v>
      </c>
      <c r="P369">
        <v>-0.61</v>
      </c>
      <c r="Q369">
        <v>183.626</v>
      </c>
      <c r="R369">
        <v>21710.815999999999</v>
      </c>
      <c r="S369">
        <v>21527.19</v>
      </c>
    </row>
    <row r="370" spans="1:19" x14ac:dyDescent="0.3">
      <c r="A370">
        <v>2021</v>
      </c>
      <c r="B370">
        <v>1</v>
      </c>
      <c r="C370">
        <v>16</v>
      </c>
      <c r="D370">
        <v>9</v>
      </c>
      <c r="E370">
        <v>22014.118999999999</v>
      </c>
      <c r="F370">
        <v>1075.6020000000001</v>
      </c>
      <c r="G370">
        <v>97.855999999999995</v>
      </c>
      <c r="H370">
        <v>-37.637</v>
      </c>
      <c r="I370">
        <v>109.06699999999999</v>
      </c>
      <c r="J370">
        <v>2.8879999999999999</v>
      </c>
      <c r="K370">
        <v>-0.93700000000000006</v>
      </c>
      <c r="L370">
        <v>87.474000000000004</v>
      </c>
      <c r="M370">
        <v>23250.577000000001</v>
      </c>
      <c r="N370">
        <v>2223.7570000000001</v>
      </c>
      <c r="O370">
        <v>-13.849</v>
      </c>
      <c r="P370">
        <v>1.891</v>
      </c>
      <c r="Q370">
        <v>204.72200000000001</v>
      </c>
      <c r="R370">
        <v>21038.776999999998</v>
      </c>
      <c r="S370">
        <v>20834.055</v>
      </c>
    </row>
    <row r="371" spans="1:19" x14ac:dyDescent="0.3">
      <c r="A371">
        <v>2021</v>
      </c>
      <c r="B371">
        <v>1</v>
      </c>
      <c r="C371">
        <v>16</v>
      </c>
      <c r="D371">
        <v>10</v>
      </c>
      <c r="E371">
        <v>22923.455000000002</v>
      </c>
      <c r="F371">
        <v>1031.905</v>
      </c>
      <c r="G371">
        <v>89.808000000000007</v>
      </c>
      <c r="H371">
        <v>-32.195</v>
      </c>
      <c r="I371">
        <v>148.09700000000001</v>
      </c>
      <c r="J371">
        <v>3.0950000000000002</v>
      </c>
      <c r="K371">
        <v>-2.355</v>
      </c>
      <c r="L371">
        <v>88.010999999999996</v>
      </c>
      <c r="M371">
        <v>24160.012999999999</v>
      </c>
      <c r="N371">
        <v>4057.752</v>
      </c>
      <c r="O371">
        <v>-30.117999999999999</v>
      </c>
      <c r="P371">
        <v>3.25</v>
      </c>
      <c r="Q371">
        <v>223.023</v>
      </c>
      <c r="R371">
        <v>20129.129000000001</v>
      </c>
      <c r="S371">
        <v>19906.106</v>
      </c>
    </row>
    <row r="372" spans="1:19" x14ac:dyDescent="0.3">
      <c r="A372">
        <v>2021</v>
      </c>
      <c r="B372">
        <v>1</v>
      </c>
      <c r="C372">
        <v>16</v>
      </c>
      <c r="D372">
        <v>11</v>
      </c>
      <c r="E372">
        <v>23375.589</v>
      </c>
      <c r="F372">
        <v>1008.415</v>
      </c>
      <c r="G372">
        <v>81.793999999999997</v>
      </c>
      <c r="H372">
        <v>-30.001999999999999</v>
      </c>
      <c r="I372">
        <v>183.595</v>
      </c>
      <c r="J372">
        <v>3.2829999999999999</v>
      </c>
      <c r="K372">
        <v>0.64200000000000002</v>
      </c>
      <c r="L372">
        <v>88.274000000000001</v>
      </c>
      <c r="M372">
        <v>24629.796999999999</v>
      </c>
      <c r="N372">
        <v>5201.84</v>
      </c>
      <c r="O372">
        <v>-36.430999999999997</v>
      </c>
      <c r="P372">
        <v>2.1120000000000001</v>
      </c>
      <c r="Q372">
        <v>236.636</v>
      </c>
      <c r="R372">
        <v>19462.276000000002</v>
      </c>
      <c r="S372">
        <v>19225.64</v>
      </c>
    </row>
    <row r="373" spans="1:19" x14ac:dyDescent="0.3">
      <c r="A373">
        <v>2021</v>
      </c>
      <c r="B373">
        <v>1</v>
      </c>
      <c r="C373">
        <v>16</v>
      </c>
      <c r="D373">
        <v>12</v>
      </c>
      <c r="E373">
        <v>23385.582999999999</v>
      </c>
      <c r="F373">
        <v>984.96199999999999</v>
      </c>
      <c r="G373">
        <v>75.905000000000001</v>
      </c>
      <c r="H373">
        <v>-25.643000000000001</v>
      </c>
      <c r="I373">
        <v>236.779</v>
      </c>
      <c r="J373">
        <v>3.4590000000000001</v>
      </c>
      <c r="K373">
        <v>2.0009999999999999</v>
      </c>
      <c r="L373">
        <v>88.268000000000001</v>
      </c>
      <c r="M373">
        <v>24675.409</v>
      </c>
      <c r="N373">
        <v>5891.32</v>
      </c>
      <c r="O373">
        <v>-31.335999999999999</v>
      </c>
      <c r="P373">
        <v>1.88</v>
      </c>
      <c r="Q373">
        <v>245.595</v>
      </c>
      <c r="R373">
        <v>18813.545999999998</v>
      </c>
      <c r="S373">
        <v>18567.951000000001</v>
      </c>
    </row>
    <row r="374" spans="1:19" x14ac:dyDescent="0.3">
      <c r="A374">
        <v>2021</v>
      </c>
      <c r="B374">
        <v>1</v>
      </c>
      <c r="C374">
        <v>16</v>
      </c>
      <c r="D374">
        <v>13</v>
      </c>
      <c r="E374">
        <v>23230.984</v>
      </c>
      <c r="F374">
        <v>976.22400000000005</v>
      </c>
      <c r="G374">
        <v>71.771000000000001</v>
      </c>
      <c r="H374">
        <v>-24.577999999999999</v>
      </c>
      <c r="I374">
        <v>278.48500000000001</v>
      </c>
      <c r="J374">
        <v>3.6019999999999999</v>
      </c>
      <c r="K374">
        <v>1.131</v>
      </c>
      <c r="L374">
        <v>88.149000000000001</v>
      </c>
      <c r="M374">
        <v>24553.995999999999</v>
      </c>
      <c r="N374">
        <v>6010.2849999999999</v>
      </c>
      <c r="O374">
        <v>-7.4470000000000001</v>
      </c>
      <c r="P374">
        <v>1.9690000000000001</v>
      </c>
      <c r="Q374">
        <v>251.24600000000001</v>
      </c>
      <c r="R374">
        <v>18549.188999999998</v>
      </c>
      <c r="S374">
        <v>18297.942999999999</v>
      </c>
    </row>
    <row r="375" spans="1:19" x14ac:dyDescent="0.3">
      <c r="A375">
        <v>2021</v>
      </c>
      <c r="B375">
        <v>1</v>
      </c>
      <c r="C375">
        <v>16</v>
      </c>
      <c r="D375">
        <v>14</v>
      </c>
      <c r="E375">
        <v>22957.057000000001</v>
      </c>
      <c r="F375">
        <v>981.01099999999997</v>
      </c>
      <c r="G375">
        <v>69.593999999999994</v>
      </c>
      <c r="H375">
        <v>-18.969000000000001</v>
      </c>
      <c r="I375">
        <v>291.25299999999999</v>
      </c>
      <c r="J375">
        <v>3.6070000000000002</v>
      </c>
      <c r="K375">
        <v>0.90700000000000003</v>
      </c>
      <c r="L375">
        <v>87.972999999999999</v>
      </c>
      <c r="M375">
        <v>24302.838</v>
      </c>
      <c r="N375">
        <v>5565.7030000000004</v>
      </c>
      <c r="O375">
        <v>-1.6719999999999999</v>
      </c>
      <c r="P375">
        <v>1.9159999999999999</v>
      </c>
      <c r="Q375">
        <v>251.82599999999999</v>
      </c>
      <c r="R375">
        <v>18736.891</v>
      </c>
      <c r="S375">
        <v>18485.064999999999</v>
      </c>
    </row>
    <row r="376" spans="1:19" x14ac:dyDescent="0.3">
      <c r="A376">
        <v>2021</v>
      </c>
      <c r="B376">
        <v>1</v>
      </c>
      <c r="C376">
        <v>16</v>
      </c>
      <c r="D376">
        <v>15</v>
      </c>
      <c r="E376">
        <v>22636.334999999999</v>
      </c>
      <c r="F376">
        <v>982.07600000000002</v>
      </c>
      <c r="G376">
        <v>67.697999999999993</v>
      </c>
      <c r="H376">
        <v>-15.597</v>
      </c>
      <c r="I376">
        <v>290.77</v>
      </c>
      <c r="J376">
        <v>3.3069999999999999</v>
      </c>
      <c r="K376">
        <v>1.173</v>
      </c>
      <c r="L376">
        <v>87.784999999999997</v>
      </c>
      <c r="M376">
        <v>23985.848000000002</v>
      </c>
      <c r="N376">
        <v>4550.5839999999998</v>
      </c>
      <c r="O376">
        <v>-1.004</v>
      </c>
      <c r="P376">
        <v>2.274</v>
      </c>
      <c r="Q376">
        <v>248.27</v>
      </c>
      <c r="R376">
        <v>19433.994999999999</v>
      </c>
      <c r="S376">
        <v>19185.723999999998</v>
      </c>
    </row>
    <row r="377" spans="1:19" x14ac:dyDescent="0.3">
      <c r="A377">
        <v>2021</v>
      </c>
      <c r="B377">
        <v>1</v>
      </c>
      <c r="C377">
        <v>16</v>
      </c>
      <c r="D377">
        <v>16</v>
      </c>
      <c r="E377">
        <v>22456.073</v>
      </c>
      <c r="F377">
        <v>887.62599999999998</v>
      </c>
      <c r="G377">
        <v>68.655000000000001</v>
      </c>
      <c r="H377">
        <v>-14.465999999999999</v>
      </c>
      <c r="I377">
        <v>293.33</v>
      </c>
      <c r="J377">
        <v>3.363</v>
      </c>
      <c r="K377">
        <v>-3.31</v>
      </c>
      <c r="L377">
        <v>87.692999999999998</v>
      </c>
      <c r="M377">
        <v>23710.309000000001</v>
      </c>
      <c r="N377">
        <v>2860.7759999999998</v>
      </c>
      <c r="O377">
        <v>-0.41</v>
      </c>
      <c r="P377">
        <v>1.3979999999999999</v>
      </c>
      <c r="Q377">
        <v>240.494</v>
      </c>
      <c r="R377">
        <v>20848.545999999998</v>
      </c>
      <c r="S377">
        <v>20608.050999999999</v>
      </c>
    </row>
    <row r="378" spans="1:19" x14ac:dyDescent="0.3">
      <c r="A378">
        <v>2021</v>
      </c>
      <c r="B378">
        <v>1</v>
      </c>
      <c r="C378">
        <v>16</v>
      </c>
      <c r="D378">
        <v>17</v>
      </c>
      <c r="E378">
        <v>22835.212</v>
      </c>
      <c r="F378">
        <v>726.17899999999997</v>
      </c>
      <c r="G378">
        <v>73.614000000000004</v>
      </c>
      <c r="H378">
        <v>-24.393000000000001</v>
      </c>
      <c r="I378">
        <v>195.18899999999999</v>
      </c>
      <c r="J378">
        <v>2.121</v>
      </c>
      <c r="K378">
        <v>-12.609</v>
      </c>
      <c r="L378">
        <v>87.909000000000006</v>
      </c>
      <c r="M378">
        <v>23809.608</v>
      </c>
      <c r="N378">
        <v>943.23699999999997</v>
      </c>
      <c r="O378">
        <v>1.849</v>
      </c>
      <c r="P378">
        <v>2.1819999999999999</v>
      </c>
      <c r="Q378">
        <v>236.64500000000001</v>
      </c>
      <c r="R378">
        <v>22862.34</v>
      </c>
      <c r="S378">
        <v>22625.695</v>
      </c>
    </row>
    <row r="379" spans="1:19" x14ac:dyDescent="0.3">
      <c r="A379">
        <v>2021</v>
      </c>
      <c r="B379">
        <v>1</v>
      </c>
      <c r="C379">
        <v>16</v>
      </c>
      <c r="D379">
        <v>18</v>
      </c>
      <c r="E379">
        <v>25666.004000000001</v>
      </c>
      <c r="F379">
        <v>676.37199999999996</v>
      </c>
      <c r="G379">
        <v>82.4</v>
      </c>
      <c r="H379">
        <v>-44.447000000000003</v>
      </c>
      <c r="I379">
        <v>205.239</v>
      </c>
      <c r="J379">
        <v>1.9910000000000001</v>
      </c>
      <c r="K379">
        <v>-14.801</v>
      </c>
      <c r="L379">
        <v>89.584000000000003</v>
      </c>
      <c r="M379">
        <v>26579.941999999999</v>
      </c>
      <c r="N379">
        <v>0.05</v>
      </c>
      <c r="O379">
        <v>11.475</v>
      </c>
      <c r="P379">
        <v>10.180999999999999</v>
      </c>
      <c r="Q379">
        <v>241.24</v>
      </c>
      <c r="R379">
        <v>26558.236000000001</v>
      </c>
      <c r="S379">
        <v>26316.995999999999</v>
      </c>
    </row>
    <row r="380" spans="1:19" x14ac:dyDescent="0.3">
      <c r="A380">
        <v>2021</v>
      </c>
      <c r="B380">
        <v>1</v>
      </c>
      <c r="C380">
        <v>16</v>
      </c>
      <c r="D380">
        <v>19</v>
      </c>
      <c r="E380">
        <v>26611.350999999999</v>
      </c>
      <c r="F380">
        <v>685.01099999999997</v>
      </c>
      <c r="G380">
        <v>84.058999999999997</v>
      </c>
      <c r="H380">
        <v>-49.543999999999997</v>
      </c>
      <c r="I380">
        <v>206.95099999999999</v>
      </c>
      <c r="J380">
        <v>1.8640000000000001</v>
      </c>
      <c r="K380">
        <v>-17.873000000000001</v>
      </c>
      <c r="L380">
        <v>90.316999999999993</v>
      </c>
      <c r="M380">
        <v>27528.075000000001</v>
      </c>
      <c r="N380">
        <v>0</v>
      </c>
      <c r="O380">
        <v>13.308</v>
      </c>
      <c r="P380">
        <v>14.407</v>
      </c>
      <c r="Q380">
        <v>237.42699999999999</v>
      </c>
      <c r="R380">
        <v>27500.36</v>
      </c>
      <c r="S380">
        <v>27262.933000000001</v>
      </c>
    </row>
    <row r="381" spans="1:19" x14ac:dyDescent="0.3">
      <c r="A381">
        <v>2021</v>
      </c>
      <c r="B381">
        <v>1</v>
      </c>
      <c r="C381">
        <v>16</v>
      </c>
      <c r="D381">
        <v>20</v>
      </c>
      <c r="E381">
        <v>26162.098000000002</v>
      </c>
      <c r="F381">
        <v>692.10799999999995</v>
      </c>
      <c r="G381">
        <v>84.734999999999999</v>
      </c>
      <c r="H381">
        <v>-63.594000000000001</v>
      </c>
      <c r="I381">
        <v>232.16</v>
      </c>
      <c r="J381">
        <v>1.7270000000000001</v>
      </c>
      <c r="K381">
        <v>-18.687000000000001</v>
      </c>
      <c r="L381">
        <v>89.956999999999994</v>
      </c>
      <c r="M381">
        <v>27095.771000000001</v>
      </c>
      <c r="N381">
        <v>0</v>
      </c>
      <c r="O381">
        <v>12.923</v>
      </c>
      <c r="P381">
        <v>20.318000000000001</v>
      </c>
      <c r="Q381">
        <v>226.46799999999999</v>
      </c>
      <c r="R381">
        <v>27062.53</v>
      </c>
      <c r="S381">
        <v>26836.062000000002</v>
      </c>
    </row>
    <row r="382" spans="1:19" x14ac:dyDescent="0.3">
      <c r="A382">
        <v>2021</v>
      </c>
      <c r="B382">
        <v>1</v>
      </c>
      <c r="C382">
        <v>16</v>
      </c>
      <c r="D382">
        <v>21</v>
      </c>
      <c r="E382">
        <v>25490.632000000001</v>
      </c>
      <c r="F382">
        <v>715.13</v>
      </c>
      <c r="G382">
        <v>84.453999999999994</v>
      </c>
      <c r="H382">
        <v>-66.710999999999999</v>
      </c>
      <c r="I382">
        <v>324.928</v>
      </c>
      <c r="J382">
        <v>1.5820000000000001</v>
      </c>
      <c r="K382">
        <v>-17.312999999999999</v>
      </c>
      <c r="L382">
        <v>89.515000000000001</v>
      </c>
      <c r="M382">
        <v>26537.762999999999</v>
      </c>
      <c r="N382">
        <v>0</v>
      </c>
      <c r="O382">
        <v>11.885</v>
      </c>
      <c r="P382">
        <v>16.736999999999998</v>
      </c>
      <c r="Q382">
        <v>215.74799999999999</v>
      </c>
      <c r="R382">
        <v>26509.14</v>
      </c>
      <c r="S382">
        <v>26293.392</v>
      </c>
    </row>
    <row r="383" spans="1:19" x14ac:dyDescent="0.3">
      <c r="A383">
        <v>2021</v>
      </c>
      <c r="B383">
        <v>1</v>
      </c>
      <c r="C383">
        <v>16</v>
      </c>
      <c r="D383">
        <v>22</v>
      </c>
      <c r="E383">
        <v>24259.785</v>
      </c>
      <c r="F383">
        <v>781.63900000000001</v>
      </c>
      <c r="G383">
        <v>83.206999999999994</v>
      </c>
      <c r="H383">
        <v>-65.585999999999999</v>
      </c>
      <c r="I383">
        <v>370.52199999999999</v>
      </c>
      <c r="J383">
        <v>1.948</v>
      </c>
      <c r="K383">
        <v>-5.3520000000000003</v>
      </c>
      <c r="L383">
        <v>88.787999999999997</v>
      </c>
      <c r="M383">
        <v>25431.743999999999</v>
      </c>
      <c r="N383">
        <v>0</v>
      </c>
      <c r="O383">
        <v>10.537000000000001</v>
      </c>
      <c r="P383">
        <v>4.9279999999999999</v>
      </c>
      <c r="Q383">
        <v>204.24600000000001</v>
      </c>
      <c r="R383">
        <v>25416.278999999999</v>
      </c>
      <c r="S383">
        <v>25212.032999999999</v>
      </c>
    </row>
    <row r="384" spans="1:19" x14ac:dyDescent="0.3">
      <c r="A384">
        <v>2021</v>
      </c>
      <c r="B384">
        <v>1</v>
      </c>
      <c r="C384">
        <v>16</v>
      </c>
      <c r="D384">
        <v>23</v>
      </c>
      <c r="E384">
        <v>22387.992999999999</v>
      </c>
      <c r="F384">
        <v>940.52200000000005</v>
      </c>
      <c r="G384">
        <v>80.082999999999998</v>
      </c>
      <c r="H384">
        <v>-60.807000000000002</v>
      </c>
      <c r="I384">
        <v>407.01100000000002</v>
      </c>
      <c r="J384">
        <v>1.7749999999999999</v>
      </c>
      <c r="K384">
        <v>-0.216</v>
      </c>
      <c r="L384">
        <v>87.688999999999993</v>
      </c>
      <c r="M384">
        <v>23763.966</v>
      </c>
      <c r="N384">
        <v>0</v>
      </c>
      <c r="O384">
        <v>8.5410000000000004</v>
      </c>
      <c r="P384">
        <v>-21.936</v>
      </c>
      <c r="Q384">
        <v>187.93299999999999</v>
      </c>
      <c r="R384">
        <v>23777.361000000001</v>
      </c>
      <c r="S384">
        <v>23589.428</v>
      </c>
    </row>
    <row r="385" spans="1:19" x14ac:dyDescent="0.3">
      <c r="A385">
        <v>2021</v>
      </c>
      <c r="B385">
        <v>1</v>
      </c>
      <c r="C385">
        <v>16</v>
      </c>
      <c r="D385">
        <v>24</v>
      </c>
      <c r="E385">
        <v>20843.566999999999</v>
      </c>
      <c r="F385">
        <v>1108.5070000000001</v>
      </c>
      <c r="G385">
        <v>78.977000000000004</v>
      </c>
      <c r="H385">
        <v>-54.828000000000003</v>
      </c>
      <c r="I385">
        <v>498.94400000000002</v>
      </c>
      <c r="J385">
        <v>1.89</v>
      </c>
      <c r="K385">
        <v>-0.31</v>
      </c>
      <c r="L385">
        <v>86.850999999999999</v>
      </c>
      <c r="M385">
        <v>22484.620999999999</v>
      </c>
      <c r="N385">
        <v>0</v>
      </c>
      <c r="O385">
        <v>6.5620000000000003</v>
      </c>
      <c r="P385">
        <v>-14.595000000000001</v>
      </c>
      <c r="Q385">
        <v>169.65600000000001</v>
      </c>
      <c r="R385">
        <v>22492.653999999999</v>
      </c>
      <c r="S385">
        <v>22322.998</v>
      </c>
    </row>
    <row r="386" spans="1:19" x14ac:dyDescent="0.3">
      <c r="A386">
        <v>2021</v>
      </c>
      <c r="B386">
        <v>1</v>
      </c>
      <c r="C386">
        <v>17</v>
      </c>
      <c r="D386">
        <v>1</v>
      </c>
      <c r="E386">
        <v>19895.195</v>
      </c>
      <c r="F386">
        <v>1223.154</v>
      </c>
      <c r="G386">
        <v>81.215000000000003</v>
      </c>
      <c r="H386">
        <v>-52.780999999999999</v>
      </c>
      <c r="I386">
        <v>775.452</v>
      </c>
      <c r="J386">
        <v>1.8029999999999999</v>
      </c>
      <c r="K386">
        <v>-1.4590000000000001</v>
      </c>
      <c r="L386">
        <v>86.322000000000003</v>
      </c>
      <c r="M386">
        <v>21927.686000000002</v>
      </c>
      <c r="N386">
        <v>0</v>
      </c>
      <c r="O386">
        <v>4.6900000000000004</v>
      </c>
      <c r="P386">
        <v>-28.087</v>
      </c>
      <c r="Q386">
        <v>154.376</v>
      </c>
      <c r="R386">
        <v>21951.083999999999</v>
      </c>
      <c r="S386">
        <v>21796.707999999999</v>
      </c>
    </row>
    <row r="387" spans="1:19" x14ac:dyDescent="0.3">
      <c r="A387">
        <v>2021</v>
      </c>
      <c r="B387">
        <v>1</v>
      </c>
      <c r="C387">
        <v>17</v>
      </c>
      <c r="D387">
        <v>2</v>
      </c>
      <c r="E387">
        <v>18939.105</v>
      </c>
      <c r="F387">
        <v>1332.6559999999999</v>
      </c>
      <c r="G387">
        <v>82.128</v>
      </c>
      <c r="H387">
        <v>-50.18</v>
      </c>
      <c r="I387">
        <v>657.721</v>
      </c>
      <c r="J387">
        <v>1.788</v>
      </c>
      <c r="K387">
        <v>-1.742</v>
      </c>
      <c r="L387">
        <v>85.741</v>
      </c>
      <c r="M387">
        <v>20965.088</v>
      </c>
      <c r="N387">
        <v>0</v>
      </c>
      <c r="O387">
        <v>3.9630000000000001</v>
      </c>
      <c r="P387">
        <v>-25.183</v>
      </c>
      <c r="Q387">
        <v>144.89500000000001</v>
      </c>
      <c r="R387">
        <v>20986.308000000001</v>
      </c>
      <c r="S387">
        <v>20841.413</v>
      </c>
    </row>
    <row r="388" spans="1:19" x14ac:dyDescent="0.3">
      <c r="A388">
        <v>2021</v>
      </c>
      <c r="B388">
        <v>1</v>
      </c>
      <c r="C388">
        <v>17</v>
      </c>
      <c r="D388">
        <v>3</v>
      </c>
      <c r="E388">
        <v>18324.546999999999</v>
      </c>
      <c r="F388">
        <v>1371.3019999999999</v>
      </c>
      <c r="G388">
        <v>83.049000000000007</v>
      </c>
      <c r="H388">
        <v>-46.593000000000004</v>
      </c>
      <c r="I388">
        <v>441.95</v>
      </c>
      <c r="J388">
        <v>1.8160000000000001</v>
      </c>
      <c r="K388">
        <v>-1.4950000000000001</v>
      </c>
      <c r="L388">
        <v>85.465999999999994</v>
      </c>
      <c r="M388">
        <v>20176.992999999999</v>
      </c>
      <c r="N388">
        <v>0</v>
      </c>
      <c r="O388">
        <v>3.7250000000000001</v>
      </c>
      <c r="P388">
        <v>-19.596</v>
      </c>
      <c r="Q388">
        <v>139.81299999999999</v>
      </c>
      <c r="R388">
        <v>20192.865000000002</v>
      </c>
      <c r="S388">
        <v>20053.052</v>
      </c>
    </row>
    <row r="389" spans="1:19" x14ac:dyDescent="0.3">
      <c r="A389">
        <v>2021</v>
      </c>
      <c r="B389">
        <v>1</v>
      </c>
      <c r="C389">
        <v>17</v>
      </c>
      <c r="D389">
        <v>4</v>
      </c>
      <c r="E389">
        <v>18087.019</v>
      </c>
      <c r="F389">
        <v>1371.6289999999999</v>
      </c>
      <c r="G389">
        <v>86.516000000000005</v>
      </c>
      <c r="H389">
        <v>-45.243000000000002</v>
      </c>
      <c r="I389">
        <v>279.93400000000003</v>
      </c>
      <c r="J389">
        <v>1.79</v>
      </c>
      <c r="K389">
        <v>-1.1639999999999999</v>
      </c>
      <c r="L389">
        <v>85.388000000000005</v>
      </c>
      <c r="M389">
        <v>19779.352999999999</v>
      </c>
      <c r="N389">
        <v>0</v>
      </c>
      <c r="O389">
        <v>3.5960000000000001</v>
      </c>
      <c r="P389">
        <v>-14.792</v>
      </c>
      <c r="Q389">
        <v>137.471</v>
      </c>
      <c r="R389">
        <v>19790.548999999999</v>
      </c>
      <c r="S389">
        <v>19653.078000000001</v>
      </c>
    </row>
    <row r="390" spans="1:19" x14ac:dyDescent="0.3">
      <c r="A390">
        <v>2021</v>
      </c>
      <c r="B390">
        <v>1</v>
      </c>
      <c r="C390">
        <v>17</v>
      </c>
      <c r="D390">
        <v>5</v>
      </c>
      <c r="E390">
        <v>18087.75</v>
      </c>
      <c r="F390">
        <v>1362.413</v>
      </c>
      <c r="G390">
        <v>90.896000000000001</v>
      </c>
      <c r="H390">
        <v>-45.841000000000001</v>
      </c>
      <c r="I390">
        <v>175.989</v>
      </c>
      <c r="J390">
        <v>1.619</v>
      </c>
      <c r="K390">
        <v>-0.504</v>
      </c>
      <c r="L390">
        <v>85.378</v>
      </c>
      <c r="M390">
        <v>19666.803</v>
      </c>
      <c r="N390">
        <v>0</v>
      </c>
      <c r="O390">
        <v>3.3559999999999999</v>
      </c>
      <c r="P390">
        <v>-9.5289999999999999</v>
      </c>
      <c r="Q390">
        <v>138.19399999999999</v>
      </c>
      <c r="R390">
        <v>19672.975999999999</v>
      </c>
      <c r="S390">
        <v>19534.781999999999</v>
      </c>
    </row>
    <row r="391" spans="1:19" x14ac:dyDescent="0.3">
      <c r="A391">
        <v>2021</v>
      </c>
      <c r="B391">
        <v>1</v>
      </c>
      <c r="C391">
        <v>17</v>
      </c>
      <c r="D391">
        <v>6</v>
      </c>
      <c r="E391">
        <v>18713.817999999999</v>
      </c>
      <c r="F391">
        <v>1308.1179999999999</v>
      </c>
      <c r="G391">
        <v>96.259</v>
      </c>
      <c r="H391">
        <v>-49.29</v>
      </c>
      <c r="I391">
        <v>101.506</v>
      </c>
      <c r="J391">
        <v>1.629</v>
      </c>
      <c r="K391">
        <v>-0.192</v>
      </c>
      <c r="L391">
        <v>85.63</v>
      </c>
      <c r="M391">
        <v>20161.22</v>
      </c>
      <c r="N391">
        <v>0</v>
      </c>
      <c r="O391">
        <v>3.2349999999999999</v>
      </c>
      <c r="P391">
        <v>-5.7460000000000004</v>
      </c>
      <c r="Q391">
        <v>143.97499999999999</v>
      </c>
      <c r="R391">
        <v>20163.73</v>
      </c>
      <c r="S391">
        <v>20019.755000000001</v>
      </c>
    </row>
    <row r="392" spans="1:19" x14ac:dyDescent="0.3">
      <c r="A392">
        <v>2021</v>
      </c>
      <c r="B392">
        <v>1</v>
      </c>
      <c r="C392">
        <v>17</v>
      </c>
      <c r="D392">
        <v>7</v>
      </c>
      <c r="E392">
        <v>19702.373</v>
      </c>
      <c r="F392">
        <v>1199.8050000000001</v>
      </c>
      <c r="G392">
        <v>102.254</v>
      </c>
      <c r="H392">
        <v>-48.944000000000003</v>
      </c>
      <c r="I392">
        <v>64.483999999999995</v>
      </c>
      <c r="J392">
        <v>1.893</v>
      </c>
      <c r="K392">
        <v>2.4350000000000001</v>
      </c>
      <c r="L392">
        <v>86.156999999999996</v>
      </c>
      <c r="M392">
        <v>21008.203000000001</v>
      </c>
      <c r="N392">
        <v>1.8080000000000001</v>
      </c>
      <c r="O392">
        <v>4.3890000000000002</v>
      </c>
      <c r="P392">
        <v>-2.9020000000000001</v>
      </c>
      <c r="Q392">
        <v>157.36799999999999</v>
      </c>
      <c r="R392">
        <v>21004.907999999999</v>
      </c>
      <c r="S392">
        <v>20847.54</v>
      </c>
    </row>
    <row r="393" spans="1:19" x14ac:dyDescent="0.3">
      <c r="A393">
        <v>2021</v>
      </c>
      <c r="B393">
        <v>1</v>
      </c>
      <c r="C393">
        <v>17</v>
      </c>
      <c r="D393">
        <v>8</v>
      </c>
      <c r="E393">
        <v>20440.968000000001</v>
      </c>
      <c r="F393">
        <v>1156.9929999999999</v>
      </c>
      <c r="G393">
        <v>105.264</v>
      </c>
      <c r="H393">
        <v>-47.131999999999998</v>
      </c>
      <c r="I393">
        <v>68.882999999999996</v>
      </c>
      <c r="J393">
        <v>2.2879999999999998</v>
      </c>
      <c r="K393">
        <v>0.81799999999999995</v>
      </c>
      <c r="L393">
        <v>86.564999999999998</v>
      </c>
      <c r="M393">
        <v>21709.383000000002</v>
      </c>
      <c r="N393">
        <v>351.923</v>
      </c>
      <c r="O393">
        <v>0.52700000000000002</v>
      </c>
      <c r="P393">
        <v>-0.61</v>
      </c>
      <c r="Q393">
        <v>168.18</v>
      </c>
      <c r="R393">
        <v>21357.544000000002</v>
      </c>
      <c r="S393">
        <v>21189.364000000001</v>
      </c>
    </row>
    <row r="394" spans="1:19" x14ac:dyDescent="0.3">
      <c r="A394">
        <v>2021</v>
      </c>
      <c r="B394">
        <v>1</v>
      </c>
      <c r="C394">
        <v>17</v>
      </c>
      <c r="D394">
        <v>9</v>
      </c>
      <c r="E394">
        <v>21728.572</v>
      </c>
      <c r="F394">
        <v>1075.6020000000001</v>
      </c>
      <c r="G394">
        <v>101.85</v>
      </c>
      <c r="H394">
        <v>-37.054000000000002</v>
      </c>
      <c r="I394">
        <v>109.06699999999999</v>
      </c>
      <c r="J394">
        <v>2.8879999999999999</v>
      </c>
      <c r="K394">
        <v>-0.998</v>
      </c>
      <c r="L394">
        <v>87.287000000000006</v>
      </c>
      <c r="M394">
        <v>22965.364000000001</v>
      </c>
      <c r="N394">
        <v>2223.7570000000001</v>
      </c>
      <c r="O394">
        <v>-13.849</v>
      </c>
      <c r="P394">
        <v>1.891</v>
      </c>
      <c r="Q394">
        <v>186.72300000000001</v>
      </c>
      <c r="R394">
        <v>20753.563999999998</v>
      </c>
      <c r="S394">
        <v>20566.841</v>
      </c>
    </row>
    <row r="395" spans="1:19" x14ac:dyDescent="0.3">
      <c r="A395">
        <v>2021</v>
      </c>
      <c r="B395">
        <v>1</v>
      </c>
      <c r="C395">
        <v>17</v>
      </c>
      <c r="D395">
        <v>10</v>
      </c>
      <c r="E395">
        <v>22730.971000000001</v>
      </c>
      <c r="F395">
        <v>1031.905</v>
      </c>
      <c r="G395">
        <v>97.355999999999995</v>
      </c>
      <c r="H395">
        <v>-31.72</v>
      </c>
      <c r="I395">
        <v>148.09700000000001</v>
      </c>
      <c r="J395">
        <v>3.0950000000000002</v>
      </c>
      <c r="K395">
        <v>-2.5419999999999998</v>
      </c>
      <c r="L395">
        <v>87.875</v>
      </c>
      <c r="M395">
        <v>23967.68</v>
      </c>
      <c r="N395">
        <v>4057.752</v>
      </c>
      <c r="O395">
        <v>-30.117999999999999</v>
      </c>
      <c r="P395">
        <v>3.25</v>
      </c>
      <c r="Q395">
        <v>204.80699999999999</v>
      </c>
      <c r="R395">
        <v>19936.794999999998</v>
      </c>
      <c r="S395">
        <v>19731.989000000001</v>
      </c>
    </row>
    <row r="396" spans="1:19" x14ac:dyDescent="0.3">
      <c r="A396">
        <v>2021</v>
      </c>
      <c r="B396">
        <v>1</v>
      </c>
      <c r="C396">
        <v>17</v>
      </c>
      <c r="D396">
        <v>11</v>
      </c>
      <c r="E396">
        <v>23268.295999999998</v>
      </c>
      <c r="F396">
        <v>1008.415</v>
      </c>
      <c r="G396">
        <v>92.335999999999999</v>
      </c>
      <c r="H396">
        <v>-29.719000000000001</v>
      </c>
      <c r="I396">
        <v>183.595</v>
      </c>
      <c r="J396">
        <v>3.2829999999999999</v>
      </c>
      <c r="K396">
        <v>0.55700000000000005</v>
      </c>
      <c r="L396">
        <v>88.188999999999993</v>
      </c>
      <c r="M396">
        <v>24522.615000000002</v>
      </c>
      <c r="N396">
        <v>5201.84</v>
      </c>
      <c r="O396">
        <v>-36.430999999999997</v>
      </c>
      <c r="P396">
        <v>2.1120000000000001</v>
      </c>
      <c r="Q396">
        <v>220.91800000000001</v>
      </c>
      <c r="R396">
        <v>19355.094000000001</v>
      </c>
      <c r="S396">
        <v>19134.175999999999</v>
      </c>
    </row>
    <row r="397" spans="1:19" x14ac:dyDescent="0.3">
      <c r="A397">
        <v>2021</v>
      </c>
      <c r="B397">
        <v>1</v>
      </c>
      <c r="C397">
        <v>17</v>
      </c>
      <c r="D397">
        <v>12</v>
      </c>
      <c r="E397">
        <v>23385.544999999998</v>
      </c>
      <c r="F397">
        <v>984.96199999999999</v>
      </c>
      <c r="G397">
        <v>87.42</v>
      </c>
      <c r="H397">
        <v>-25.603000000000002</v>
      </c>
      <c r="I397">
        <v>236.779</v>
      </c>
      <c r="J397">
        <v>3.4590000000000001</v>
      </c>
      <c r="K397">
        <v>1.994</v>
      </c>
      <c r="L397">
        <v>88.263000000000005</v>
      </c>
      <c r="M397">
        <v>24675.398000000001</v>
      </c>
      <c r="N397">
        <v>5891.32</v>
      </c>
      <c r="O397">
        <v>-31.335999999999999</v>
      </c>
      <c r="P397">
        <v>1.88</v>
      </c>
      <c r="Q397">
        <v>233.22</v>
      </c>
      <c r="R397">
        <v>18813.535</v>
      </c>
      <c r="S397">
        <v>18580.314999999999</v>
      </c>
    </row>
    <row r="398" spans="1:19" x14ac:dyDescent="0.3">
      <c r="A398">
        <v>2021</v>
      </c>
      <c r="B398">
        <v>1</v>
      </c>
      <c r="C398">
        <v>17</v>
      </c>
      <c r="D398">
        <v>13</v>
      </c>
      <c r="E398">
        <v>23259.821</v>
      </c>
      <c r="F398">
        <v>976.22400000000005</v>
      </c>
      <c r="G398">
        <v>83.707999999999998</v>
      </c>
      <c r="H398">
        <v>-24.707999999999998</v>
      </c>
      <c r="I398">
        <v>278.48500000000001</v>
      </c>
      <c r="J398">
        <v>3.6019999999999999</v>
      </c>
      <c r="K398">
        <v>1.091</v>
      </c>
      <c r="L398">
        <v>88.179000000000002</v>
      </c>
      <c r="M398">
        <v>24582.692999999999</v>
      </c>
      <c r="N398">
        <v>6010.2849999999999</v>
      </c>
      <c r="O398">
        <v>-7.4470000000000001</v>
      </c>
      <c r="P398">
        <v>1.9690000000000001</v>
      </c>
      <c r="Q398">
        <v>242.035</v>
      </c>
      <c r="R398">
        <v>18577.886999999999</v>
      </c>
      <c r="S398">
        <v>18335.851999999999</v>
      </c>
    </row>
    <row r="399" spans="1:19" x14ac:dyDescent="0.3">
      <c r="A399">
        <v>2021</v>
      </c>
      <c r="B399">
        <v>1</v>
      </c>
      <c r="C399">
        <v>17</v>
      </c>
      <c r="D399">
        <v>14</v>
      </c>
      <c r="E399">
        <v>23006.914000000001</v>
      </c>
      <c r="F399">
        <v>981.01099999999997</v>
      </c>
      <c r="G399">
        <v>81.662999999999997</v>
      </c>
      <c r="H399">
        <v>-19.274999999999999</v>
      </c>
      <c r="I399">
        <v>291.25299999999999</v>
      </c>
      <c r="J399">
        <v>3.6070000000000002</v>
      </c>
      <c r="K399">
        <v>0.93300000000000005</v>
      </c>
      <c r="L399">
        <v>88.025999999999996</v>
      </c>
      <c r="M399">
        <v>24352.47</v>
      </c>
      <c r="N399">
        <v>5565.7030000000004</v>
      </c>
      <c r="O399">
        <v>-1.6719999999999999</v>
      </c>
      <c r="P399">
        <v>1.9159999999999999</v>
      </c>
      <c r="Q399">
        <v>245.92500000000001</v>
      </c>
      <c r="R399">
        <v>18786.522000000001</v>
      </c>
      <c r="S399">
        <v>18540.597000000002</v>
      </c>
    </row>
    <row r="400" spans="1:19" x14ac:dyDescent="0.3">
      <c r="A400">
        <v>2021</v>
      </c>
      <c r="B400">
        <v>1</v>
      </c>
      <c r="C400">
        <v>17</v>
      </c>
      <c r="D400">
        <v>15</v>
      </c>
      <c r="E400">
        <v>22636.996999999999</v>
      </c>
      <c r="F400">
        <v>982.07600000000002</v>
      </c>
      <c r="G400">
        <v>79.872</v>
      </c>
      <c r="H400">
        <v>-15.848000000000001</v>
      </c>
      <c r="I400">
        <v>290.77</v>
      </c>
      <c r="J400">
        <v>3.3069999999999999</v>
      </c>
      <c r="K400">
        <v>0.95299999999999996</v>
      </c>
      <c r="L400">
        <v>87.778999999999996</v>
      </c>
      <c r="M400">
        <v>23986.034</v>
      </c>
      <c r="N400">
        <v>4550.5839999999998</v>
      </c>
      <c r="O400">
        <v>-1.004</v>
      </c>
      <c r="P400">
        <v>2.274</v>
      </c>
      <c r="Q400">
        <v>244.31399999999999</v>
      </c>
      <c r="R400">
        <v>19434.18</v>
      </c>
      <c r="S400">
        <v>19189.866000000002</v>
      </c>
    </row>
    <row r="401" spans="1:19" x14ac:dyDescent="0.3">
      <c r="A401">
        <v>2021</v>
      </c>
      <c r="B401">
        <v>1</v>
      </c>
      <c r="C401">
        <v>17</v>
      </c>
      <c r="D401">
        <v>16</v>
      </c>
      <c r="E401">
        <v>22409.742999999999</v>
      </c>
      <c r="F401">
        <v>887.62599999999998</v>
      </c>
      <c r="G401">
        <v>80.995000000000005</v>
      </c>
      <c r="H401">
        <v>-14.673</v>
      </c>
      <c r="I401">
        <v>293.33</v>
      </c>
      <c r="J401">
        <v>3.363</v>
      </c>
      <c r="K401">
        <v>-3.5449999999999999</v>
      </c>
      <c r="L401">
        <v>87.638000000000005</v>
      </c>
      <c r="M401">
        <v>23663.482</v>
      </c>
      <c r="N401">
        <v>2860.7759999999998</v>
      </c>
      <c r="O401">
        <v>-0.41</v>
      </c>
      <c r="P401">
        <v>1.3979999999999999</v>
      </c>
      <c r="Q401">
        <v>238.15700000000001</v>
      </c>
      <c r="R401">
        <v>20801.718000000001</v>
      </c>
      <c r="S401">
        <v>20563.561000000002</v>
      </c>
    </row>
    <row r="402" spans="1:19" x14ac:dyDescent="0.3">
      <c r="A402">
        <v>2021</v>
      </c>
      <c r="B402">
        <v>1</v>
      </c>
      <c r="C402">
        <v>17</v>
      </c>
      <c r="D402">
        <v>17</v>
      </c>
      <c r="E402">
        <v>22895.584999999999</v>
      </c>
      <c r="F402">
        <v>726.17899999999997</v>
      </c>
      <c r="G402">
        <v>85.480999999999995</v>
      </c>
      <c r="H402">
        <v>-24.759</v>
      </c>
      <c r="I402">
        <v>195.18899999999999</v>
      </c>
      <c r="J402">
        <v>2.121</v>
      </c>
      <c r="K402">
        <v>-12.763</v>
      </c>
      <c r="L402">
        <v>87.932000000000002</v>
      </c>
      <c r="M402">
        <v>23869.484</v>
      </c>
      <c r="N402">
        <v>943.23699999999997</v>
      </c>
      <c r="O402">
        <v>1.849</v>
      </c>
      <c r="P402">
        <v>2.1819999999999999</v>
      </c>
      <c r="Q402">
        <v>234.18299999999999</v>
      </c>
      <c r="R402">
        <v>22922.216</v>
      </c>
      <c r="S402">
        <v>22688.032999999999</v>
      </c>
    </row>
    <row r="403" spans="1:19" x14ac:dyDescent="0.3">
      <c r="A403">
        <v>2021</v>
      </c>
      <c r="B403">
        <v>1</v>
      </c>
      <c r="C403">
        <v>17</v>
      </c>
      <c r="D403">
        <v>18</v>
      </c>
      <c r="E403">
        <v>25754.083999999999</v>
      </c>
      <c r="F403">
        <v>676.37199999999996</v>
      </c>
      <c r="G403">
        <v>92.274000000000001</v>
      </c>
      <c r="H403">
        <v>-44.874000000000002</v>
      </c>
      <c r="I403">
        <v>205.239</v>
      </c>
      <c r="J403">
        <v>1.9910000000000001</v>
      </c>
      <c r="K403">
        <v>-15.141999999999999</v>
      </c>
      <c r="L403">
        <v>89.668000000000006</v>
      </c>
      <c r="M403">
        <v>26667.337</v>
      </c>
      <c r="N403">
        <v>0.05</v>
      </c>
      <c r="O403">
        <v>11.475</v>
      </c>
      <c r="P403">
        <v>10.180999999999999</v>
      </c>
      <c r="Q403">
        <v>241.64500000000001</v>
      </c>
      <c r="R403">
        <v>26645.631000000001</v>
      </c>
      <c r="S403">
        <v>26403.986000000001</v>
      </c>
    </row>
    <row r="404" spans="1:19" x14ac:dyDescent="0.3">
      <c r="A404">
        <v>2021</v>
      </c>
      <c r="B404">
        <v>1</v>
      </c>
      <c r="C404">
        <v>17</v>
      </c>
      <c r="D404">
        <v>19</v>
      </c>
      <c r="E404">
        <v>26723.502</v>
      </c>
      <c r="F404">
        <v>685.01099999999997</v>
      </c>
      <c r="G404">
        <v>92.274000000000001</v>
      </c>
      <c r="H404">
        <v>-49.835000000000001</v>
      </c>
      <c r="I404">
        <v>206.95099999999999</v>
      </c>
      <c r="J404">
        <v>1.8640000000000001</v>
      </c>
      <c r="K404">
        <v>-18.286000000000001</v>
      </c>
      <c r="L404">
        <v>90.436000000000007</v>
      </c>
      <c r="M404">
        <v>27639.641</v>
      </c>
      <c r="N404">
        <v>0</v>
      </c>
      <c r="O404">
        <v>13.308</v>
      </c>
      <c r="P404">
        <v>14.407</v>
      </c>
      <c r="Q404">
        <v>239.839</v>
      </c>
      <c r="R404">
        <v>27611.925999999999</v>
      </c>
      <c r="S404">
        <v>27372.087</v>
      </c>
    </row>
    <row r="405" spans="1:19" x14ac:dyDescent="0.3">
      <c r="A405">
        <v>2021</v>
      </c>
      <c r="B405">
        <v>1</v>
      </c>
      <c r="C405">
        <v>17</v>
      </c>
      <c r="D405">
        <v>20</v>
      </c>
      <c r="E405">
        <v>26298.798999999999</v>
      </c>
      <c r="F405">
        <v>692.10799999999995</v>
      </c>
      <c r="G405">
        <v>92.099000000000004</v>
      </c>
      <c r="H405">
        <v>-63.96</v>
      </c>
      <c r="I405">
        <v>232.16</v>
      </c>
      <c r="J405">
        <v>1.7270000000000001</v>
      </c>
      <c r="K405">
        <v>-18.867999999999999</v>
      </c>
      <c r="L405">
        <v>90.091999999999999</v>
      </c>
      <c r="M405">
        <v>27232.059000000001</v>
      </c>
      <c r="N405">
        <v>0</v>
      </c>
      <c r="O405">
        <v>12.923</v>
      </c>
      <c r="P405">
        <v>20.318000000000001</v>
      </c>
      <c r="Q405">
        <v>229.911</v>
      </c>
      <c r="R405">
        <v>27198.819</v>
      </c>
      <c r="S405">
        <v>26968.907999999999</v>
      </c>
    </row>
    <row r="406" spans="1:19" x14ac:dyDescent="0.3">
      <c r="A406">
        <v>2021</v>
      </c>
      <c r="B406">
        <v>1</v>
      </c>
      <c r="C406">
        <v>17</v>
      </c>
      <c r="D406">
        <v>21</v>
      </c>
      <c r="E406">
        <v>25557.476999999999</v>
      </c>
      <c r="F406">
        <v>715.13</v>
      </c>
      <c r="G406">
        <v>90.94</v>
      </c>
      <c r="H406">
        <v>-66.876000000000005</v>
      </c>
      <c r="I406">
        <v>324.928</v>
      </c>
      <c r="J406">
        <v>1.5820000000000001</v>
      </c>
      <c r="K406">
        <v>-17.344000000000001</v>
      </c>
      <c r="L406">
        <v>89.570999999999998</v>
      </c>
      <c r="M406">
        <v>26604.468000000001</v>
      </c>
      <c r="N406">
        <v>0</v>
      </c>
      <c r="O406">
        <v>11.885</v>
      </c>
      <c r="P406">
        <v>16.736999999999998</v>
      </c>
      <c r="Q406">
        <v>219.54300000000001</v>
      </c>
      <c r="R406">
        <v>26575.845000000001</v>
      </c>
      <c r="S406">
        <v>26356.302</v>
      </c>
    </row>
    <row r="407" spans="1:19" x14ac:dyDescent="0.3">
      <c r="A407">
        <v>2021</v>
      </c>
      <c r="B407">
        <v>1</v>
      </c>
      <c r="C407">
        <v>17</v>
      </c>
      <c r="D407">
        <v>22</v>
      </c>
      <c r="E407">
        <v>24383.201000000001</v>
      </c>
      <c r="F407">
        <v>781.63900000000001</v>
      </c>
      <c r="G407">
        <v>87.323999999999998</v>
      </c>
      <c r="H407">
        <v>-65.863</v>
      </c>
      <c r="I407">
        <v>370.52199999999999</v>
      </c>
      <c r="J407">
        <v>1.948</v>
      </c>
      <c r="K407">
        <v>-5.3609999999999998</v>
      </c>
      <c r="L407">
        <v>88.861999999999995</v>
      </c>
      <c r="M407">
        <v>25554.948</v>
      </c>
      <c r="N407">
        <v>0</v>
      </c>
      <c r="O407">
        <v>10.537000000000001</v>
      </c>
      <c r="P407">
        <v>4.9279999999999999</v>
      </c>
      <c r="Q407">
        <v>206.07499999999999</v>
      </c>
      <c r="R407">
        <v>25539.484</v>
      </c>
      <c r="S407">
        <v>25333.409</v>
      </c>
    </row>
    <row r="408" spans="1:19" x14ac:dyDescent="0.3">
      <c r="A408">
        <v>2021</v>
      </c>
      <c r="B408">
        <v>1</v>
      </c>
      <c r="C408">
        <v>17</v>
      </c>
      <c r="D408">
        <v>23</v>
      </c>
      <c r="E408">
        <v>22425.034</v>
      </c>
      <c r="F408">
        <v>940.52200000000005</v>
      </c>
      <c r="G408">
        <v>84.031999999999996</v>
      </c>
      <c r="H408">
        <v>-60.863</v>
      </c>
      <c r="I408">
        <v>407.01100000000002</v>
      </c>
      <c r="J408">
        <v>1.7749999999999999</v>
      </c>
      <c r="K408">
        <v>-0.23300000000000001</v>
      </c>
      <c r="L408">
        <v>87.709000000000003</v>
      </c>
      <c r="M408">
        <v>23800.953000000001</v>
      </c>
      <c r="N408">
        <v>0</v>
      </c>
      <c r="O408">
        <v>8.5410000000000004</v>
      </c>
      <c r="P408">
        <v>-21.936</v>
      </c>
      <c r="Q408">
        <v>185.75899999999999</v>
      </c>
      <c r="R408">
        <v>23814.348000000002</v>
      </c>
      <c r="S408">
        <v>23628.589</v>
      </c>
    </row>
    <row r="409" spans="1:19" x14ac:dyDescent="0.3">
      <c r="A409">
        <v>2021</v>
      </c>
      <c r="B409">
        <v>1</v>
      </c>
      <c r="C409">
        <v>17</v>
      </c>
      <c r="D409">
        <v>24</v>
      </c>
      <c r="E409">
        <v>20741.584999999999</v>
      </c>
      <c r="F409">
        <v>1108.5070000000001</v>
      </c>
      <c r="G409">
        <v>81.978999999999999</v>
      </c>
      <c r="H409">
        <v>-54.567999999999998</v>
      </c>
      <c r="I409">
        <v>499.92</v>
      </c>
      <c r="J409">
        <v>3.0449999999999999</v>
      </c>
      <c r="K409">
        <v>-0.313</v>
      </c>
      <c r="L409">
        <v>86.784000000000006</v>
      </c>
      <c r="M409">
        <v>22384.959999999999</v>
      </c>
      <c r="N409">
        <v>0</v>
      </c>
      <c r="O409">
        <v>6.5620000000000003</v>
      </c>
      <c r="P409">
        <v>-14.595000000000001</v>
      </c>
      <c r="Q409">
        <v>165.285</v>
      </c>
      <c r="R409">
        <v>22392.992999999999</v>
      </c>
      <c r="S409">
        <v>22227.707999999999</v>
      </c>
    </row>
    <row r="410" spans="1:19" x14ac:dyDescent="0.3">
      <c r="A410">
        <v>2021</v>
      </c>
      <c r="B410">
        <v>1</v>
      </c>
      <c r="C410">
        <v>18</v>
      </c>
      <c r="D410">
        <v>1</v>
      </c>
      <c r="E410">
        <v>20358.114000000001</v>
      </c>
      <c r="F410">
        <v>1251.1489999999999</v>
      </c>
      <c r="G410">
        <v>77.843999999999994</v>
      </c>
      <c r="H410">
        <v>-54.088000000000001</v>
      </c>
      <c r="I410">
        <v>846.64099999999996</v>
      </c>
      <c r="J410">
        <v>5.0780000000000003</v>
      </c>
      <c r="K410">
        <v>-1.4330000000000001</v>
      </c>
      <c r="L410">
        <v>86.596000000000004</v>
      </c>
      <c r="M410">
        <v>22492.056</v>
      </c>
      <c r="N410">
        <v>0</v>
      </c>
      <c r="O410">
        <v>4.6900000000000004</v>
      </c>
      <c r="P410">
        <v>-28.087</v>
      </c>
      <c r="Q410">
        <v>150.45400000000001</v>
      </c>
      <c r="R410">
        <v>22515.453000000001</v>
      </c>
      <c r="S410">
        <v>22364.999</v>
      </c>
    </row>
    <row r="411" spans="1:19" x14ac:dyDescent="0.3">
      <c r="A411">
        <v>2021</v>
      </c>
      <c r="B411">
        <v>1</v>
      </c>
      <c r="C411">
        <v>18</v>
      </c>
      <c r="D411">
        <v>2</v>
      </c>
      <c r="E411">
        <v>19482.797999999999</v>
      </c>
      <c r="F411">
        <v>1372.76</v>
      </c>
      <c r="G411">
        <v>78.634</v>
      </c>
      <c r="H411">
        <v>-51.758000000000003</v>
      </c>
      <c r="I411">
        <v>601.077</v>
      </c>
      <c r="J411">
        <v>4.9450000000000003</v>
      </c>
      <c r="K411">
        <v>-1.716</v>
      </c>
      <c r="L411">
        <v>86.105000000000004</v>
      </c>
      <c r="M411">
        <v>21494.21</v>
      </c>
      <c r="N411">
        <v>0</v>
      </c>
      <c r="O411">
        <v>3.9630000000000001</v>
      </c>
      <c r="P411">
        <v>-25.183</v>
      </c>
      <c r="Q411">
        <v>140.36199999999999</v>
      </c>
      <c r="R411">
        <v>21515.43</v>
      </c>
      <c r="S411">
        <v>21375.066999999999</v>
      </c>
    </row>
    <row r="412" spans="1:19" x14ac:dyDescent="0.3">
      <c r="A412">
        <v>2021</v>
      </c>
      <c r="B412">
        <v>1</v>
      </c>
      <c r="C412">
        <v>18</v>
      </c>
      <c r="D412">
        <v>3</v>
      </c>
      <c r="E412">
        <v>19002.136999999999</v>
      </c>
      <c r="F412">
        <v>1368.47</v>
      </c>
      <c r="G412">
        <v>79.415999999999997</v>
      </c>
      <c r="H412">
        <v>-48.453000000000003</v>
      </c>
      <c r="I412">
        <v>360.00200000000001</v>
      </c>
      <c r="J412">
        <v>4.8719999999999999</v>
      </c>
      <c r="K412">
        <v>-1.6040000000000001</v>
      </c>
      <c r="L412">
        <v>85.790999999999997</v>
      </c>
      <c r="M412">
        <v>20771.214</v>
      </c>
      <c r="N412">
        <v>0</v>
      </c>
      <c r="O412">
        <v>3.7250000000000001</v>
      </c>
      <c r="P412">
        <v>-19.596</v>
      </c>
      <c r="Q412">
        <v>136.53100000000001</v>
      </c>
      <c r="R412">
        <v>20787.084999999999</v>
      </c>
      <c r="S412">
        <v>20650.554</v>
      </c>
    </row>
    <row r="413" spans="1:19" x14ac:dyDescent="0.3">
      <c r="A413">
        <v>2021</v>
      </c>
      <c r="B413">
        <v>1</v>
      </c>
      <c r="C413">
        <v>18</v>
      </c>
      <c r="D413">
        <v>4</v>
      </c>
      <c r="E413">
        <v>18916.223000000002</v>
      </c>
      <c r="F413">
        <v>1329.308</v>
      </c>
      <c r="G413">
        <v>81.382000000000005</v>
      </c>
      <c r="H413">
        <v>-47.430999999999997</v>
      </c>
      <c r="I413">
        <v>204.78</v>
      </c>
      <c r="J413">
        <v>4.7190000000000003</v>
      </c>
      <c r="K413">
        <v>-1.2829999999999999</v>
      </c>
      <c r="L413">
        <v>85.730999999999995</v>
      </c>
      <c r="M413">
        <v>20492.046999999999</v>
      </c>
      <c r="N413">
        <v>0</v>
      </c>
      <c r="O413">
        <v>3.5960000000000001</v>
      </c>
      <c r="P413">
        <v>-14.792</v>
      </c>
      <c r="Q413">
        <v>135.96</v>
      </c>
      <c r="R413">
        <v>20503.242999999999</v>
      </c>
      <c r="S413">
        <v>20367.282999999999</v>
      </c>
    </row>
    <row r="414" spans="1:19" x14ac:dyDescent="0.3">
      <c r="A414">
        <v>2021</v>
      </c>
      <c r="B414">
        <v>1</v>
      </c>
      <c r="C414">
        <v>18</v>
      </c>
      <c r="D414">
        <v>5</v>
      </c>
      <c r="E414">
        <v>19516.573</v>
      </c>
      <c r="F414">
        <v>1286.336</v>
      </c>
      <c r="G414">
        <v>85.191000000000003</v>
      </c>
      <c r="H414">
        <v>-49.567</v>
      </c>
      <c r="I414">
        <v>102.96599999999999</v>
      </c>
      <c r="J414">
        <v>3.6520000000000001</v>
      </c>
      <c r="K414">
        <v>-0.624</v>
      </c>
      <c r="L414">
        <v>86.111999999999995</v>
      </c>
      <c r="M414">
        <v>20945.448</v>
      </c>
      <c r="N414">
        <v>0</v>
      </c>
      <c r="O414">
        <v>3.3559999999999999</v>
      </c>
      <c r="P414">
        <v>-9.5289999999999999</v>
      </c>
      <c r="Q414">
        <v>140.745</v>
      </c>
      <c r="R414">
        <v>20951.620999999999</v>
      </c>
      <c r="S414">
        <v>20810.876</v>
      </c>
    </row>
    <row r="415" spans="1:19" x14ac:dyDescent="0.3">
      <c r="A415">
        <v>2021</v>
      </c>
      <c r="B415">
        <v>1</v>
      </c>
      <c r="C415">
        <v>18</v>
      </c>
      <c r="D415">
        <v>6</v>
      </c>
      <c r="E415">
        <v>21167.16</v>
      </c>
      <c r="F415">
        <v>1169.5650000000001</v>
      </c>
      <c r="G415">
        <v>91.325999999999993</v>
      </c>
      <c r="H415">
        <v>-55.923999999999999</v>
      </c>
      <c r="I415">
        <v>72.459999999999994</v>
      </c>
      <c r="J415">
        <v>2.3290000000000002</v>
      </c>
      <c r="K415">
        <v>-0.19500000000000001</v>
      </c>
      <c r="L415">
        <v>87.016999999999996</v>
      </c>
      <c r="M415">
        <v>22442.413</v>
      </c>
      <c r="N415">
        <v>0</v>
      </c>
      <c r="O415">
        <v>3.2349999999999999</v>
      </c>
      <c r="P415">
        <v>-5.7460000000000004</v>
      </c>
      <c r="Q415">
        <v>156.714</v>
      </c>
      <c r="R415">
        <v>22444.922999999999</v>
      </c>
      <c r="S415">
        <v>22288.208999999999</v>
      </c>
    </row>
    <row r="416" spans="1:19" x14ac:dyDescent="0.3">
      <c r="A416">
        <v>2021</v>
      </c>
      <c r="B416">
        <v>1</v>
      </c>
      <c r="C416">
        <v>18</v>
      </c>
      <c r="D416">
        <v>7</v>
      </c>
      <c r="E416">
        <v>23977.201000000001</v>
      </c>
      <c r="F416">
        <v>1045.2860000000001</v>
      </c>
      <c r="G416">
        <v>97.549000000000007</v>
      </c>
      <c r="H416">
        <v>-59.765000000000001</v>
      </c>
      <c r="I416">
        <v>128.994</v>
      </c>
      <c r="J416">
        <v>2.839</v>
      </c>
      <c r="K416">
        <v>2.3290000000000002</v>
      </c>
      <c r="L416">
        <v>88.631</v>
      </c>
      <c r="M416">
        <v>25185.514999999999</v>
      </c>
      <c r="N416">
        <v>1.8080000000000001</v>
      </c>
      <c r="O416">
        <v>4.3890000000000002</v>
      </c>
      <c r="P416">
        <v>-2.9020000000000001</v>
      </c>
      <c r="Q416">
        <v>183.93899999999999</v>
      </c>
      <c r="R416">
        <v>25182.22</v>
      </c>
      <c r="S416">
        <v>24998.280999999999</v>
      </c>
    </row>
    <row r="417" spans="1:19" x14ac:dyDescent="0.3">
      <c r="A417">
        <v>2021</v>
      </c>
      <c r="B417">
        <v>1</v>
      </c>
      <c r="C417">
        <v>18</v>
      </c>
      <c r="D417">
        <v>8</v>
      </c>
      <c r="E417">
        <v>25831.402999999998</v>
      </c>
      <c r="F417">
        <v>998.226</v>
      </c>
      <c r="G417">
        <v>100.367</v>
      </c>
      <c r="H417">
        <v>-59.79</v>
      </c>
      <c r="I417">
        <v>267.89</v>
      </c>
      <c r="J417">
        <v>3.702</v>
      </c>
      <c r="K417">
        <v>0.63400000000000001</v>
      </c>
      <c r="L417">
        <v>89.783000000000001</v>
      </c>
      <c r="M417">
        <v>27131.848000000002</v>
      </c>
      <c r="N417">
        <v>351.923</v>
      </c>
      <c r="O417">
        <v>0.52700000000000002</v>
      </c>
      <c r="P417">
        <v>-0.61</v>
      </c>
      <c r="Q417">
        <v>205.65700000000001</v>
      </c>
      <c r="R417">
        <v>26780.008999999998</v>
      </c>
      <c r="S417">
        <v>26574.351999999999</v>
      </c>
    </row>
    <row r="418" spans="1:19" x14ac:dyDescent="0.3">
      <c r="A418">
        <v>2021</v>
      </c>
      <c r="B418">
        <v>1</v>
      </c>
      <c r="C418">
        <v>18</v>
      </c>
      <c r="D418">
        <v>9</v>
      </c>
      <c r="E418">
        <v>26679.67</v>
      </c>
      <c r="F418">
        <v>935.53399999999999</v>
      </c>
      <c r="G418">
        <v>97.311999999999998</v>
      </c>
      <c r="H418">
        <v>-45.701999999999998</v>
      </c>
      <c r="I418">
        <v>494.47699999999998</v>
      </c>
      <c r="J418">
        <v>4.97</v>
      </c>
      <c r="K418">
        <v>-0.86699999999999999</v>
      </c>
      <c r="L418">
        <v>90.457999999999998</v>
      </c>
      <c r="M418">
        <v>28158.54</v>
      </c>
      <c r="N418">
        <v>2223.7570000000001</v>
      </c>
      <c r="O418">
        <v>-13.849</v>
      </c>
      <c r="P418">
        <v>1.891</v>
      </c>
      <c r="Q418">
        <v>226.715</v>
      </c>
      <c r="R418">
        <v>25946.74</v>
      </c>
      <c r="S418">
        <v>25720.025000000001</v>
      </c>
    </row>
    <row r="419" spans="1:19" x14ac:dyDescent="0.3">
      <c r="A419">
        <v>2021</v>
      </c>
      <c r="B419">
        <v>1</v>
      </c>
      <c r="C419">
        <v>18</v>
      </c>
      <c r="D419">
        <v>10</v>
      </c>
      <c r="E419">
        <v>27318.627</v>
      </c>
      <c r="F419">
        <v>900</v>
      </c>
      <c r="G419">
        <v>89.738</v>
      </c>
      <c r="H419">
        <v>-38.645000000000003</v>
      </c>
      <c r="I419">
        <v>610.01099999999997</v>
      </c>
      <c r="J419">
        <v>5.5149999999999997</v>
      </c>
      <c r="K419">
        <v>-2.4780000000000002</v>
      </c>
      <c r="L419">
        <v>91.085999999999999</v>
      </c>
      <c r="M419">
        <v>28884.116999999998</v>
      </c>
      <c r="N419">
        <v>4057.752</v>
      </c>
      <c r="O419">
        <v>-30.117999999999999</v>
      </c>
      <c r="P419">
        <v>3.25</v>
      </c>
      <c r="Q419">
        <v>242.38800000000001</v>
      </c>
      <c r="R419">
        <v>24853.232</v>
      </c>
      <c r="S419">
        <v>24610.844000000001</v>
      </c>
    </row>
    <row r="420" spans="1:19" x14ac:dyDescent="0.3">
      <c r="A420">
        <v>2021</v>
      </c>
      <c r="B420">
        <v>1</v>
      </c>
      <c r="C420">
        <v>18</v>
      </c>
      <c r="D420">
        <v>11</v>
      </c>
      <c r="E420">
        <v>27663.312000000002</v>
      </c>
      <c r="F420">
        <v>883.66700000000003</v>
      </c>
      <c r="G420">
        <v>82.11</v>
      </c>
      <c r="H420">
        <v>-35.709000000000003</v>
      </c>
      <c r="I420">
        <v>576.36599999999999</v>
      </c>
      <c r="J420">
        <v>5.82</v>
      </c>
      <c r="K420">
        <v>0.44800000000000001</v>
      </c>
      <c r="L420">
        <v>91.421999999999997</v>
      </c>
      <c r="M420">
        <v>29185.325000000001</v>
      </c>
      <c r="N420">
        <v>5201.84</v>
      </c>
      <c r="O420">
        <v>-36.430999999999997</v>
      </c>
      <c r="P420">
        <v>2.1120000000000001</v>
      </c>
      <c r="Q420">
        <v>256.166</v>
      </c>
      <c r="R420">
        <v>24017.804</v>
      </c>
      <c r="S420">
        <v>23761.637999999999</v>
      </c>
    </row>
    <row r="421" spans="1:19" x14ac:dyDescent="0.3">
      <c r="A421">
        <v>2021</v>
      </c>
      <c r="B421">
        <v>1</v>
      </c>
      <c r="C421">
        <v>18</v>
      </c>
      <c r="D421">
        <v>12</v>
      </c>
      <c r="E421">
        <v>27635.725999999999</v>
      </c>
      <c r="F421">
        <v>887.24</v>
      </c>
      <c r="G421">
        <v>75.94</v>
      </c>
      <c r="H421">
        <v>-30.23</v>
      </c>
      <c r="I421">
        <v>490.58300000000003</v>
      </c>
      <c r="J421">
        <v>5.9569999999999999</v>
      </c>
      <c r="K421">
        <v>1.8049999999999999</v>
      </c>
      <c r="L421">
        <v>91.385000000000005</v>
      </c>
      <c r="M421">
        <v>29082.464</v>
      </c>
      <c r="N421">
        <v>5891.32</v>
      </c>
      <c r="O421">
        <v>-31.335999999999999</v>
      </c>
      <c r="P421">
        <v>1.88</v>
      </c>
      <c r="Q421">
        <v>265.59199999999998</v>
      </c>
      <c r="R421">
        <v>23220.600999999999</v>
      </c>
      <c r="S421">
        <v>22955.008999999998</v>
      </c>
    </row>
    <row r="422" spans="1:19" x14ac:dyDescent="0.3">
      <c r="A422">
        <v>2021</v>
      </c>
      <c r="B422">
        <v>1</v>
      </c>
      <c r="C422">
        <v>18</v>
      </c>
      <c r="D422">
        <v>13</v>
      </c>
      <c r="E422">
        <v>27480.951000000001</v>
      </c>
      <c r="F422">
        <v>863.24099999999999</v>
      </c>
      <c r="G422">
        <v>71.393000000000001</v>
      </c>
      <c r="H422">
        <v>-28.76</v>
      </c>
      <c r="I422">
        <v>453.64400000000001</v>
      </c>
      <c r="J422">
        <v>5.9269999999999996</v>
      </c>
      <c r="K422">
        <v>0.95099999999999996</v>
      </c>
      <c r="L422">
        <v>91.239000000000004</v>
      </c>
      <c r="M422">
        <v>28867.191999999999</v>
      </c>
      <c r="N422">
        <v>6010.2849999999999</v>
      </c>
      <c r="O422">
        <v>-7.4470000000000001</v>
      </c>
      <c r="P422">
        <v>1.9690000000000001</v>
      </c>
      <c r="Q422">
        <v>272.32799999999997</v>
      </c>
      <c r="R422">
        <v>22862.384999999998</v>
      </c>
      <c r="S422">
        <v>22590.057000000001</v>
      </c>
    </row>
    <row r="423" spans="1:19" x14ac:dyDescent="0.3">
      <c r="A423">
        <v>2021</v>
      </c>
      <c r="B423">
        <v>1</v>
      </c>
      <c r="C423">
        <v>18</v>
      </c>
      <c r="D423">
        <v>14</v>
      </c>
      <c r="E423">
        <v>27175.803</v>
      </c>
      <c r="F423">
        <v>885.28200000000004</v>
      </c>
      <c r="G423">
        <v>68.197999999999993</v>
      </c>
      <c r="H423">
        <v>-21.978000000000002</v>
      </c>
      <c r="I423">
        <v>429.274</v>
      </c>
      <c r="J423">
        <v>5.819</v>
      </c>
      <c r="K423">
        <v>0.98399999999999999</v>
      </c>
      <c r="L423">
        <v>90.915000000000006</v>
      </c>
      <c r="M423">
        <v>28566.098999999998</v>
      </c>
      <c r="N423">
        <v>5565.7030000000004</v>
      </c>
      <c r="O423">
        <v>-1.6719999999999999</v>
      </c>
      <c r="P423">
        <v>1.9159999999999999</v>
      </c>
      <c r="Q423">
        <v>274.57799999999997</v>
      </c>
      <c r="R423">
        <v>23000.151000000002</v>
      </c>
      <c r="S423">
        <v>22725.573</v>
      </c>
    </row>
    <row r="424" spans="1:19" x14ac:dyDescent="0.3">
      <c r="A424">
        <v>2021</v>
      </c>
      <c r="B424">
        <v>1</v>
      </c>
      <c r="C424">
        <v>18</v>
      </c>
      <c r="D424">
        <v>15</v>
      </c>
      <c r="E424">
        <v>26754.292000000001</v>
      </c>
      <c r="F424">
        <v>890.45600000000002</v>
      </c>
      <c r="G424">
        <v>66.882000000000005</v>
      </c>
      <c r="H424">
        <v>-17.791</v>
      </c>
      <c r="I424">
        <v>368.52499999999998</v>
      </c>
      <c r="J424">
        <v>5.3470000000000004</v>
      </c>
      <c r="K424">
        <v>1.1459999999999999</v>
      </c>
      <c r="L424">
        <v>90.51</v>
      </c>
      <c r="M424">
        <v>28092.484</v>
      </c>
      <c r="N424">
        <v>4550.5839999999998</v>
      </c>
      <c r="O424">
        <v>-1.004</v>
      </c>
      <c r="P424">
        <v>2.274</v>
      </c>
      <c r="Q424">
        <v>272.46100000000001</v>
      </c>
      <c r="R424">
        <v>23540.63</v>
      </c>
      <c r="S424">
        <v>23268.169000000002</v>
      </c>
    </row>
    <row r="425" spans="1:19" x14ac:dyDescent="0.3">
      <c r="A425">
        <v>2021</v>
      </c>
      <c r="B425">
        <v>1</v>
      </c>
      <c r="C425">
        <v>18</v>
      </c>
      <c r="D425">
        <v>16</v>
      </c>
      <c r="E425">
        <v>26418.846000000001</v>
      </c>
      <c r="F425">
        <v>819.70799999999997</v>
      </c>
      <c r="G425">
        <v>68.400000000000006</v>
      </c>
      <c r="H425">
        <v>-16.481999999999999</v>
      </c>
      <c r="I425">
        <v>339.13400000000001</v>
      </c>
      <c r="J425">
        <v>5.5759999999999996</v>
      </c>
      <c r="K425">
        <v>-3.3039999999999998</v>
      </c>
      <c r="L425">
        <v>90.22</v>
      </c>
      <c r="M425">
        <v>27653.699000000001</v>
      </c>
      <c r="N425">
        <v>2860.7759999999998</v>
      </c>
      <c r="O425">
        <v>-0.41</v>
      </c>
      <c r="P425">
        <v>1.3979999999999999</v>
      </c>
      <c r="Q425">
        <v>264.91899999999998</v>
      </c>
      <c r="R425">
        <v>24791.935000000001</v>
      </c>
      <c r="S425">
        <v>24527.016</v>
      </c>
    </row>
    <row r="426" spans="1:19" x14ac:dyDescent="0.3">
      <c r="A426">
        <v>2021</v>
      </c>
      <c r="B426">
        <v>1</v>
      </c>
      <c r="C426">
        <v>18</v>
      </c>
      <c r="D426">
        <v>17</v>
      </c>
      <c r="E426">
        <v>26522.296999999999</v>
      </c>
      <c r="F426">
        <v>674.69500000000005</v>
      </c>
      <c r="G426">
        <v>74.561999999999998</v>
      </c>
      <c r="H426">
        <v>-27.986999999999998</v>
      </c>
      <c r="I426">
        <v>233.93700000000001</v>
      </c>
      <c r="J426">
        <v>4.3869999999999996</v>
      </c>
      <c r="K426">
        <v>-13.111000000000001</v>
      </c>
      <c r="L426">
        <v>90.292000000000002</v>
      </c>
      <c r="M426">
        <v>27484.510999999999</v>
      </c>
      <c r="N426">
        <v>943.23699999999997</v>
      </c>
      <c r="O426">
        <v>1.849</v>
      </c>
      <c r="P426">
        <v>2.1819999999999999</v>
      </c>
      <c r="Q426">
        <v>258.30700000000002</v>
      </c>
      <c r="R426">
        <v>26537.242999999999</v>
      </c>
      <c r="S426">
        <v>26278.936000000002</v>
      </c>
    </row>
    <row r="427" spans="1:19" x14ac:dyDescent="0.3">
      <c r="A427">
        <v>2021</v>
      </c>
      <c r="B427">
        <v>1</v>
      </c>
      <c r="C427">
        <v>18</v>
      </c>
      <c r="D427">
        <v>18</v>
      </c>
      <c r="E427">
        <v>28881.304</v>
      </c>
      <c r="F427">
        <v>633.58399999999995</v>
      </c>
      <c r="G427">
        <v>83.242000000000004</v>
      </c>
      <c r="H427">
        <v>-49.841999999999999</v>
      </c>
      <c r="I427">
        <v>255.80699999999999</v>
      </c>
      <c r="J427">
        <v>4.91</v>
      </c>
      <c r="K427">
        <v>-16.327000000000002</v>
      </c>
      <c r="L427">
        <v>92.343000000000004</v>
      </c>
      <c r="M427">
        <v>29801.780999999999</v>
      </c>
      <c r="N427">
        <v>0.05</v>
      </c>
      <c r="O427">
        <v>11.475</v>
      </c>
      <c r="P427">
        <v>10.180999999999999</v>
      </c>
      <c r="Q427">
        <v>260.24</v>
      </c>
      <c r="R427">
        <v>29780.074000000001</v>
      </c>
      <c r="S427">
        <v>29519.834999999999</v>
      </c>
    </row>
    <row r="428" spans="1:19" x14ac:dyDescent="0.3">
      <c r="A428">
        <v>2021</v>
      </c>
      <c r="B428">
        <v>1</v>
      </c>
      <c r="C428">
        <v>18</v>
      </c>
      <c r="D428">
        <v>19</v>
      </c>
      <c r="E428">
        <v>29515.703000000001</v>
      </c>
      <c r="F428">
        <v>651.77599999999995</v>
      </c>
      <c r="G428">
        <v>84.524000000000001</v>
      </c>
      <c r="H428">
        <v>-54.762</v>
      </c>
      <c r="I428">
        <v>326.37799999999999</v>
      </c>
      <c r="J428">
        <v>4.7430000000000003</v>
      </c>
      <c r="K428">
        <v>-19.866</v>
      </c>
      <c r="L428">
        <v>92.701999999999998</v>
      </c>
      <c r="M428">
        <v>30516.672999999999</v>
      </c>
      <c r="N428">
        <v>0</v>
      </c>
      <c r="O428">
        <v>13.308</v>
      </c>
      <c r="P428">
        <v>14.407</v>
      </c>
      <c r="Q428">
        <v>251.16</v>
      </c>
      <c r="R428">
        <v>30488.957999999999</v>
      </c>
      <c r="S428">
        <v>30237.797999999999</v>
      </c>
    </row>
    <row r="429" spans="1:19" x14ac:dyDescent="0.3">
      <c r="A429">
        <v>2021</v>
      </c>
      <c r="B429">
        <v>1</v>
      </c>
      <c r="C429">
        <v>18</v>
      </c>
      <c r="D429">
        <v>20</v>
      </c>
      <c r="E429">
        <v>28983.056</v>
      </c>
      <c r="F429">
        <v>660.95299999999997</v>
      </c>
      <c r="G429">
        <v>85.156000000000006</v>
      </c>
      <c r="H429">
        <v>-70.272000000000006</v>
      </c>
      <c r="I429">
        <v>361.14600000000002</v>
      </c>
      <c r="J429">
        <v>4.4640000000000004</v>
      </c>
      <c r="K429">
        <v>-20.416</v>
      </c>
      <c r="L429">
        <v>92.418000000000006</v>
      </c>
      <c r="M429">
        <v>30011.348000000002</v>
      </c>
      <c r="N429">
        <v>0</v>
      </c>
      <c r="O429">
        <v>12.923</v>
      </c>
      <c r="P429">
        <v>20.318000000000001</v>
      </c>
      <c r="Q429">
        <v>235.221</v>
      </c>
      <c r="R429">
        <v>29978.107</v>
      </c>
      <c r="S429">
        <v>29742.885999999999</v>
      </c>
    </row>
    <row r="430" spans="1:19" x14ac:dyDescent="0.3">
      <c r="A430">
        <v>2021</v>
      </c>
      <c r="B430">
        <v>1</v>
      </c>
      <c r="C430">
        <v>18</v>
      </c>
      <c r="D430">
        <v>21</v>
      </c>
      <c r="E430">
        <v>28100.084999999999</v>
      </c>
      <c r="F430">
        <v>683.26900000000001</v>
      </c>
      <c r="G430">
        <v>85.042000000000002</v>
      </c>
      <c r="H430">
        <v>-73.382999999999996</v>
      </c>
      <c r="I430">
        <v>404.81200000000001</v>
      </c>
      <c r="J430">
        <v>4.1230000000000002</v>
      </c>
      <c r="K430">
        <v>-18.795000000000002</v>
      </c>
      <c r="L430">
        <v>91.784999999999997</v>
      </c>
      <c r="M430">
        <v>29191.896000000001</v>
      </c>
      <c r="N430">
        <v>0</v>
      </c>
      <c r="O430">
        <v>11.885</v>
      </c>
      <c r="P430">
        <v>16.736999999999998</v>
      </c>
      <c r="Q430">
        <v>221.84200000000001</v>
      </c>
      <c r="R430">
        <v>29163.273000000001</v>
      </c>
      <c r="S430">
        <v>28941.431</v>
      </c>
    </row>
    <row r="431" spans="1:19" x14ac:dyDescent="0.3">
      <c r="A431">
        <v>2021</v>
      </c>
      <c r="B431">
        <v>1</v>
      </c>
      <c r="C431">
        <v>18</v>
      </c>
      <c r="D431">
        <v>22</v>
      </c>
      <c r="E431">
        <v>26532.686000000002</v>
      </c>
      <c r="F431">
        <v>756.02200000000005</v>
      </c>
      <c r="G431">
        <v>83.022999999999996</v>
      </c>
      <c r="H431">
        <v>-71.616</v>
      </c>
      <c r="I431">
        <v>517.60900000000004</v>
      </c>
      <c r="J431">
        <v>5.181</v>
      </c>
      <c r="K431">
        <v>-5.758</v>
      </c>
      <c r="L431">
        <v>90.334000000000003</v>
      </c>
      <c r="M431">
        <v>27824.457999999999</v>
      </c>
      <c r="N431">
        <v>0</v>
      </c>
      <c r="O431">
        <v>10.537000000000001</v>
      </c>
      <c r="P431">
        <v>4.9279999999999999</v>
      </c>
      <c r="Q431">
        <v>207.06800000000001</v>
      </c>
      <c r="R431">
        <v>27808.992999999999</v>
      </c>
      <c r="S431">
        <v>27601.924999999999</v>
      </c>
    </row>
    <row r="432" spans="1:19" x14ac:dyDescent="0.3">
      <c r="A432">
        <v>2021</v>
      </c>
      <c r="B432">
        <v>1</v>
      </c>
      <c r="C432">
        <v>18</v>
      </c>
      <c r="D432">
        <v>23</v>
      </c>
      <c r="E432">
        <v>24110.474999999999</v>
      </c>
      <c r="F432">
        <v>928.13800000000003</v>
      </c>
      <c r="G432">
        <v>80.75</v>
      </c>
      <c r="H432">
        <v>-65.477999999999994</v>
      </c>
      <c r="I432">
        <v>577.44799999999998</v>
      </c>
      <c r="J432">
        <v>4.8490000000000002</v>
      </c>
      <c r="K432">
        <v>-0.26500000000000001</v>
      </c>
      <c r="L432">
        <v>88.745000000000005</v>
      </c>
      <c r="M432">
        <v>25643.912</v>
      </c>
      <c r="N432">
        <v>0</v>
      </c>
      <c r="O432">
        <v>8.5410000000000004</v>
      </c>
      <c r="P432">
        <v>-21.936</v>
      </c>
      <c r="Q432">
        <v>186.14</v>
      </c>
      <c r="R432">
        <v>25657.307000000001</v>
      </c>
      <c r="S432">
        <v>25471.167000000001</v>
      </c>
    </row>
    <row r="433" spans="1:19" x14ac:dyDescent="0.3">
      <c r="A433">
        <v>2021</v>
      </c>
      <c r="B433">
        <v>1</v>
      </c>
      <c r="C433">
        <v>18</v>
      </c>
      <c r="D433">
        <v>24</v>
      </c>
      <c r="E433">
        <v>21752.912</v>
      </c>
      <c r="F433">
        <v>1080.944</v>
      </c>
      <c r="G433">
        <v>78.977000000000004</v>
      </c>
      <c r="H433">
        <v>-57.319000000000003</v>
      </c>
      <c r="I433">
        <v>962.154</v>
      </c>
      <c r="J433">
        <v>5.25</v>
      </c>
      <c r="K433">
        <v>-0.33200000000000002</v>
      </c>
      <c r="L433">
        <v>87.346999999999994</v>
      </c>
      <c r="M433">
        <v>23830.955999999998</v>
      </c>
      <c r="N433">
        <v>0</v>
      </c>
      <c r="O433">
        <v>6.5620000000000003</v>
      </c>
      <c r="P433">
        <v>-14.595000000000001</v>
      </c>
      <c r="Q433">
        <v>164.96199999999999</v>
      </c>
      <c r="R433">
        <v>23838.988000000001</v>
      </c>
      <c r="S433">
        <v>23674.026000000002</v>
      </c>
    </row>
    <row r="434" spans="1:19" x14ac:dyDescent="0.3">
      <c r="A434">
        <v>2021</v>
      </c>
      <c r="B434">
        <v>1</v>
      </c>
      <c r="C434">
        <v>19</v>
      </c>
      <c r="D434">
        <v>1</v>
      </c>
      <c r="E434">
        <v>20858.251</v>
      </c>
      <c r="F434">
        <v>1242.568</v>
      </c>
      <c r="G434">
        <v>99.34</v>
      </c>
      <c r="H434">
        <v>-58.03</v>
      </c>
      <c r="I434">
        <v>846.64099999999996</v>
      </c>
      <c r="J434">
        <v>5.0780000000000003</v>
      </c>
      <c r="K434">
        <v>-1.911</v>
      </c>
      <c r="L434">
        <v>86.853999999999999</v>
      </c>
      <c r="M434">
        <v>22979.451000000001</v>
      </c>
      <c r="N434">
        <v>0</v>
      </c>
      <c r="O434">
        <v>4.6900000000000004</v>
      </c>
      <c r="P434">
        <v>-28.087</v>
      </c>
      <c r="Q434">
        <v>149.709</v>
      </c>
      <c r="R434">
        <v>23002.848999999998</v>
      </c>
      <c r="S434">
        <v>22853.14</v>
      </c>
    </row>
    <row r="435" spans="1:19" x14ac:dyDescent="0.3">
      <c r="A435">
        <v>2021</v>
      </c>
      <c r="B435">
        <v>1</v>
      </c>
      <c r="C435">
        <v>19</v>
      </c>
      <c r="D435">
        <v>2</v>
      </c>
      <c r="E435">
        <v>19968.385999999999</v>
      </c>
      <c r="F435">
        <v>1360.463</v>
      </c>
      <c r="G435">
        <v>100.999</v>
      </c>
      <c r="H435">
        <v>-55.332999999999998</v>
      </c>
      <c r="I435">
        <v>601.077</v>
      </c>
      <c r="J435">
        <v>4.9450000000000003</v>
      </c>
      <c r="K435">
        <v>-2.238</v>
      </c>
      <c r="L435">
        <v>86.349000000000004</v>
      </c>
      <c r="M435">
        <v>21963.648000000001</v>
      </c>
      <c r="N435">
        <v>0</v>
      </c>
      <c r="O435">
        <v>3.9630000000000001</v>
      </c>
      <c r="P435">
        <v>-25.183</v>
      </c>
      <c r="Q435">
        <v>140.51499999999999</v>
      </c>
      <c r="R435">
        <v>21984.867999999999</v>
      </c>
      <c r="S435">
        <v>21844.353999999999</v>
      </c>
    </row>
    <row r="436" spans="1:19" x14ac:dyDescent="0.3">
      <c r="A436">
        <v>2021</v>
      </c>
      <c r="B436">
        <v>1</v>
      </c>
      <c r="C436">
        <v>19</v>
      </c>
      <c r="D436">
        <v>3</v>
      </c>
      <c r="E436">
        <v>19508.195</v>
      </c>
      <c r="F436">
        <v>1381.3689999999999</v>
      </c>
      <c r="G436">
        <v>104.158</v>
      </c>
      <c r="H436">
        <v>-51.877000000000002</v>
      </c>
      <c r="I436">
        <v>360.00200000000001</v>
      </c>
      <c r="J436">
        <v>4.8719999999999999</v>
      </c>
      <c r="K436">
        <v>-2.0169999999999999</v>
      </c>
      <c r="L436">
        <v>86.063000000000002</v>
      </c>
      <c r="M436">
        <v>21286.607</v>
      </c>
      <c r="N436">
        <v>0</v>
      </c>
      <c r="O436">
        <v>3.7250000000000001</v>
      </c>
      <c r="P436">
        <v>-19.596</v>
      </c>
      <c r="Q436">
        <v>136.797</v>
      </c>
      <c r="R436">
        <v>21302.477999999999</v>
      </c>
      <c r="S436">
        <v>21165.681</v>
      </c>
    </row>
    <row r="437" spans="1:19" x14ac:dyDescent="0.3">
      <c r="A437">
        <v>2021</v>
      </c>
      <c r="B437">
        <v>1</v>
      </c>
      <c r="C437">
        <v>19</v>
      </c>
      <c r="D437">
        <v>4</v>
      </c>
      <c r="E437">
        <v>19531.281999999999</v>
      </c>
      <c r="F437">
        <v>1341.8389999999999</v>
      </c>
      <c r="G437">
        <v>107.459</v>
      </c>
      <c r="H437">
        <v>-51.100999999999999</v>
      </c>
      <c r="I437">
        <v>204.78</v>
      </c>
      <c r="J437">
        <v>4.7190000000000003</v>
      </c>
      <c r="K437">
        <v>-1.5980000000000001</v>
      </c>
      <c r="L437">
        <v>86.082999999999998</v>
      </c>
      <c r="M437">
        <v>21116.004000000001</v>
      </c>
      <c r="N437">
        <v>0</v>
      </c>
      <c r="O437">
        <v>3.5960000000000001</v>
      </c>
      <c r="P437">
        <v>-14.792</v>
      </c>
      <c r="Q437">
        <v>136.66300000000001</v>
      </c>
      <c r="R437">
        <v>21127.199000000001</v>
      </c>
      <c r="S437">
        <v>20990.537</v>
      </c>
    </row>
    <row r="438" spans="1:19" x14ac:dyDescent="0.3">
      <c r="A438">
        <v>2021</v>
      </c>
      <c r="B438">
        <v>1</v>
      </c>
      <c r="C438">
        <v>19</v>
      </c>
      <c r="D438">
        <v>5</v>
      </c>
      <c r="E438">
        <v>20304.687999999998</v>
      </c>
      <c r="F438">
        <v>1243.54</v>
      </c>
      <c r="G438">
        <v>112.77800000000001</v>
      </c>
      <c r="H438">
        <v>-52.244999999999997</v>
      </c>
      <c r="I438">
        <v>102.96599999999999</v>
      </c>
      <c r="J438">
        <v>3.6520000000000001</v>
      </c>
      <c r="K438">
        <v>-0.81100000000000005</v>
      </c>
      <c r="L438">
        <v>86.545000000000002</v>
      </c>
      <c r="M438">
        <v>21688.334999999999</v>
      </c>
      <c r="N438">
        <v>0</v>
      </c>
      <c r="O438">
        <v>3.3559999999999999</v>
      </c>
      <c r="P438">
        <v>-9.5289999999999999</v>
      </c>
      <c r="Q438">
        <v>142.976</v>
      </c>
      <c r="R438">
        <v>21694.508000000002</v>
      </c>
      <c r="S438">
        <v>21551.531999999999</v>
      </c>
    </row>
    <row r="439" spans="1:19" x14ac:dyDescent="0.3">
      <c r="A439">
        <v>2021</v>
      </c>
      <c r="B439">
        <v>1</v>
      </c>
      <c r="C439">
        <v>19</v>
      </c>
      <c r="D439">
        <v>6</v>
      </c>
      <c r="E439">
        <v>21999.710999999999</v>
      </c>
      <c r="F439">
        <v>1071.731</v>
      </c>
      <c r="G439">
        <v>121.581</v>
      </c>
      <c r="H439">
        <v>-58.191000000000003</v>
      </c>
      <c r="I439">
        <v>72.459999999999994</v>
      </c>
      <c r="J439">
        <v>2.3290000000000002</v>
      </c>
      <c r="K439">
        <v>-0.26400000000000001</v>
      </c>
      <c r="L439">
        <v>87.468000000000004</v>
      </c>
      <c r="M439">
        <v>23175.243999999999</v>
      </c>
      <c r="N439">
        <v>0</v>
      </c>
      <c r="O439">
        <v>3.2349999999999999</v>
      </c>
      <c r="P439">
        <v>-5.7460000000000004</v>
      </c>
      <c r="Q439">
        <v>161.78800000000001</v>
      </c>
      <c r="R439">
        <v>23177.755000000001</v>
      </c>
      <c r="S439">
        <v>23015.967000000001</v>
      </c>
    </row>
    <row r="440" spans="1:19" x14ac:dyDescent="0.3">
      <c r="A440">
        <v>2021</v>
      </c>
      <c r="B440">
        <v>1</v>
      </c>
      <c r="C440">
        <v>19</v>
      </c>
      <c r="D440">
        <v>7</v>
      </c>
      <c r="E440">
        <v>25255.72</v>
      </c>
      <c r="F440">
        <v>887.97199999999998</v>
      </c>
      <c r="G440">
        <v>130.46299999999999</v>
      </c>
      <c r="H440">
        <v>-61.381</v>
      </c>
      <c r="I440">
        <v>128.994</v>
      </c>
      <c r="J440">
        <v>2.839</v>
      </c>
      <c r="K440">
        <v>2.601</v>
      </c>
      <c r="L440">
        <v>89.414000000000001</v>
      </c>
      <c r="M440">
        <v>26306.16</v>
      </c>
      <c r="N440">
        <v>1.8080000000000001</v>
      </c>
      <c r="O440">
        <v>4.3890000000000002</v>
      </c>
      <c r="P440">
        <v>-2.9020000000000001</v>
      </c>
      <c r="Q440">
        <v>195.67500000000001</v>
      </c>
      <c r="R440">
        <v>26302.864000000001</v>
      </c>
      <c r="S440">
        <v>26107.188999999998</v>
      </c>
    </row>
    <row r="441" spans="1:19" x14ac:dyDescent="0.3">
      <c r="A441">
        <v>2021</v>
      </c>
      <c r="B441">
        <v>1</v>
      </c>
      <c r="C441">
        <v>19</v>
      </c>
      <c r="D441">
        <v>8</v>
      </c>
      <c r="E441">
        <v>27071.853999999999</v>
      </c>
      <c r="F441">
        <v>850.19500000000005</v>
      </c>
      <c r="G441">
        <v>131.447</v>
      </c>
      <c r="H441">
        <v>-59.256</v>
      </c>
      <c r="I441">
        <v>267.89</v>
      </c>
      <c r="J441">
        <v>3.702</v>
      </c>
      <c r="K441">
        <v>0.49099999999999999</v>
      </c>
      <c r="L441">
        <v>90.941000000000003</v>
      </c>
      <c r="M441">
        <v>28225.816999999999</v>
      </c>
      <c r="N441">
        <v>351.923</v>
      </c>
      <c r="O441">
        <v>0.52700000000000002</v>
      </c>
      <c r="P441">
        <v>-0.61</v>
      </c>
      <c r="Q441">
        <v>221.18700000000001</v>
      </c>
      <c r="R441">
        <v>27873.976999999999</v>
      </c>
      <c r="S441">
        <v>27652.79</v>
      </c>
    </row>
    <row r="442" spans="1:19" x14ac:dyDescent="0.3">
      <c r="A442">
        <v>2021</v>
      </c>
      <c r="B442">
        <v>1</v>
      </c>
      <c r="C442">
        <v>19</v>
      </c>
      <c r="D442">
        <v>9</v>
      </c>
      <c r="E442">
        <v>27873.755000000001</v>
      </c>
      <c r="F442">
        <v>811.52</v>
      </c>
      <c r="G442">
        <v>118.053</v>
      </c>
      <c r="H442">
        <v>-46.707999999999998</v>
      </c>
      <c r="I442">
        <v>494.47699999999998</v>
      </c>
      <c r="J442">
        <v>4.97</v>
      </c>
      <c r="K442">
        <v>-0.71199999999999997</v>
      </c>
      <c r="L442">
        <v>91.674999999999997</v>
      </c>
      <c r="M442">
        <v>29228.976999999999</v>
      </c>
      <c r="N442">
        <v>2223.7570000000001</v>
      </c>
      <c r="O442">
        <v>-13.849</v>
      </c>
      <c r="P442">
        <v>1.891</v>
      </c>
      <c r="Q442">
        <v>237.691</v>
      </c>
      <c r="R442">
        <v>27017.177</v>
      </c>
      <c r="S442">
        <v>26779.486000000001</v>
      </c>
    </row>
    <row r="443" spans="1:19" x14ac:dyDescent="0.3">
      <c r="A443">
        <v>2021</v>
      </c>
      <c r="B443">
        <v>1</v>
      </c>
      <c r="C443">
        <v>19</v>
      </c>
      <c r="D443">
        <v>10</v>
      </c>
      <c r="E443">
        <v>28416.936000000002</v>
      </c>
      <c r="F443">
        <v>806.68399999999997</v>
      </c>
      <c r="G443">
        <v>104.79900000000001</v>
      </c>
      <c r="H443">
        <v>-41.158000000000001</v>
      </c>
      <c r="I443">
        <v>610.01099999999997</v>
      </c>
      <c r="J443">
        <v>5.5149999999999997</v>
      </c>
      <c r="K443">
        <v>-2.74</v>
      </c>
      <c r="L443">
        <v>92.123999999999995</v>
      </c>
      <c r="M443">
        <v>29887.371999999999</v>
      </c>
      <c r="N443">
        <v>4057.752</v>
      </c>
      <c r="O443">
        <v>-30.117999999999999</v>
      </c>
      <c r="P443">
        <v>3.25</v>
      </c>
      <c r="Q443">
        <v>249.85300000000001</v>
      </c>
      <c r="R443">
        <v>25856.487000000001</v>
      </c>
      <c r="S443">
        <v>25606.633999999998</v>
      </c>
    </row>
    <row r="444" spans="1:19" x14ac:dyDescent="0.3">
      <c r="A444">
        <v>2021</v>
      </c>
      <c r="B444">
        <v>1</v>
      </c>
      <c r="C444">
        <v>19</v>
      </c>
      <c r="D444">
        <v>11</v>
      </c>
      <c r="E444">
        <v>28724.151000000002</v>
      </c>
      <c r="F444">
        <v>809.27200000000005</v>
      </c>
      <c r="G444">
        <v>93.950999999999993</v>
      </c>
      <c r="H444">
        <v>-40.198999999999998</v>
      </c>
      <c r="I444">
        <v>576.36599999999999</v>
      </c>
      <c r="J444">
        <v>5.82</v>
      </c>
      <c r="K444">
        <v>0.58599999999999997</v>
      </c>
      <c r="L444">
        <v>92.332999999999998</v>
      </c>
      <c r="M444">
        <v>30168.329000000002</v>
      </c>
      <c r="N444">
        <v>5201.84</v>
      </c>
      <c r="O444">
        <v>-36.430999999999997</v>
      </c>
      <c r="P444">
        <v>2.1120000000000001</v>
      </c>
      <c r="Q444">
        <v>259.26</v>
      </c>
      <c r="R444">
        <v>25000.808000000001</v>
      </c>
      <c r="S444">
        <v>24741.546999999999</v>
      </c>
    </row>
    <row r="445" spans="1:19" x14ac:dyDescent="0.3">
      <c r="A445">
        <v>2021</v>
      </c>
      <c r="B445">
        <v>1</v>
      </c>
      <c r="C445">
        <v>19</v>
      </c>
      <c r="D445">
        <v>12</v>
      </c>
      <c r="E445">
        <v>28617.224999999999</v>
      </c>
      <c r="F445">
        <v>803.38099999999997</v>
      </c>
      <c r="G445">
        <v>85.576999999999998</v>
      </c>
      <c r="H445">
        <v>-35.982999999999997</v>
      </c>
      <c r="I445">
        <v>490.58300000000003</v>
      </c>
      <c r="J445">
        <v>5.9569999999999999</v>
      </c>
      <c r="K445">
        <v>2.2189999999999999</v>
      </c>
      <c r="L445">
        <v>92.245999999999995</v>
      </c>
      <c r="M445">
        <v>29975.627</v>
      </c>
      <c r="N445">
        <v>5891.32</v>
      </c>
      <c r="O445">
        <v>-31.335999999999999</v>
      </c>
      <c r="P445">
        <v>1.88</v>
      </c>
      <c r="Q445">
        <v>264.52199999999999</v>
      </c>
      <c r="R445">
        <v>24113.763999999999</v>
      </c>
      <c r="S445">
        <v>23849.241999999998</v>
      </c>
    </row>
    <row r="446" spans="1:19" x14ac:dyDescent="0.3">
      <c r="A446">
        <v>2021</v>
      </c>
      <c r="B446">
        <v>1</v>
      </c>
      <c r="C446">
        <v>19</v>
      </c>
      <c r="D446">
        <v>13</v>
      </c>
      <c r="E446">
        <v>28342.183000000001</v>
      </c>
      <c r="F446">
        <v>804.76300000000003</v>
      </c>
      <c r="G446">
        <v>78.415000000000006</v>
      </c>
      <c r="H446">
        <v>-34.161000000000001</v>
      </c>
      <c r="I446">
        <v>453.64400000000001</v>
      </c>
      <c r="J446">
        <v>5.9269999999999996</v>
      </c>
      <c r="K446">
        <v>1.1080000000000001</v>
      </c>
      <c r="L446">
        <v>92.010999999999996</v>
      </c>
      <c r="M446">
        <v>29665.474999999999</v>
      </c>
      <c r="N446">
        <v>6010.2849999999999</v>
      </c>
      <c r="O446">
        <v>-7.4470000000000001</v>
      </c>
      <c r="P446">
        <v>1.9690000000000001</v>
      </c>
      <c r="Q446">
        <v>267.36399999999998</v>
      </c>
      <c r="R446">
        <v>23660.668000000001</v>
      </c>
      <c r="S446">
        <v>23393.304</v>
      </c>
    </row>
    <row r="447" spans="1:19" x14ac:dyDescent="0.3">
      <c r="A447">
        <v>2021</v>
      </c>
      <c r="B447">
        <v>1</v>
      </c>
      <c r="C447">
        <v>19</v>
      </c>
      <c r="D447">
        <v>14</v>
      </c>
      <c r="E447">
        <v>28030.386999999999</v>
      </c>
      <c r="F447">
        <v>825.92100000000005</v>
      </c>
      <c r="G447">
        <v>73.034999999999997</v>
      </c>
      <c r="H447">
        <v>-25.696000000000002</v>
      </c>
      <c r="I447">
        <v>429.274</v>
      </c>
      <c r="J447">
        <v>5.819</v>
      </c>
      <c r="K447">
        <v>1.2310000000000001</v>
      </c>
      <c r="L447">
        <v>91.745000000000005</v>
      </c>
      <c r="M447">
        <v>29358.682000000001</v>
      </c>
      <c r="N447">
        <v>5565.7030000000004</v>
      </c>
      <c r="O447">
        <v>-1.6719999999999999</v>
      </c>
      <c r="P447">
        <v>1.9159999999999999</v>
      </c>
      <c r="Q447">
        <v>268.79500000000002</v>
      </c>
      <c r="R447">
        <v>23792.734</v>
      </c>
      <c r="S447">
        <v>23523.94</v>
      </c>
    </row>
    <row r="448" spans="1:19" x14ac:dyDescent="0.3">
      <c r="A448">
        <v>2021</v>
      </c>
      <c r="B448">
        <v>1</v>
      </c>
      <c r="C448">
        <v>19</v>
      </c>
      <c r="D448">
        <v>15</v>
      </c>
      <c r="E448">
        <v>27520.935000000001</v>
      </c>
      <c r="F448">
        <v>837.73</v>
      </c>
      <c r="G448">
        <v>71.516000000000005</v>
      </c>
      <c r="H448">
        <v>-20.010999999999999</v>
      </c>
      <c r="I448">
        <v>368.52499999999998</v>
      </c>
      <c r="J448">
        <v>5.3470000000000004</v>
      </c>
      <c r="K448">
        <v>1.208</v>
      </c>
      <c r="L448">
        <v>91.272999999999996</v>
      </c>
      <c r="M448">
        <v>28805.005000000001</v>
      </c>
      <c r="N448">
        <v>4550.5839999999998</v>
      </c>
      <c r="O448">
        <v>-1.004</v>
      </c>
      <c r="P448">
        <v>2.274</v>
      </c>
      <c r="Q448">
        <v>265.09699999999998</v>
      </c>
      <c r="R448">
        <v>24253.151999999998</v>
      </c>
      <c r="S448">
        <v>23988.055</v>
      </c>
    </row>
    <row r="449" spans="1:19" x14ac:dyDescent="0.3">
      <c r="A449">
        <v>2021</v>
      </c>
      <c r="B449">
        <v>1</v>
      </c>
      <c r="C449">
        <v>19</v>
      </c>
      <c r="D449">
        <v>16</v>
      </c>
      <c r="E449">
        <v>27160.621999999999</v>
      </c>
      <c r="F449">
        <v>755.69399999999996</v>
      </c>
      <c r="G449">
        <v>74.412999999999997</v>
      </c>
      <c r="H449">
        <v>-20.440000000000001</v>
      </c>
      <c r="I449">
        <v>339.13400000000001</v>
      </c>
      <c r="J449">
        <v>5.5759999999999996</v>
      </c>
      <c r="K449">
        <v>-4.1870000000000003</v>
      </c>
      <c r="L449">
        <v>90.924999999999997</v>
      </c>
      <c r="M449">
        <v>28327.324000000001</v>
      </c>
      <c r="N449">
        <v>2860.7759999999998</v>
      </c>
      <c r="O449">
        <v>-0.41</v>
      </c>
      <c r="P449">
        <v>1.3979999999999999</v>
      </c>
      <c r="Q449">
        <v>258.529</v>
      </c>
      <c r="R449">
        <v>25465.56</v>
      </c>
      <c r="S449">
        <v>25207.031999999999</v>
      </c>
    </row>
    <row r="450" spans="1:19" x14ac:dyDescent="0.3">
      <c r="A450">
        <v>2021</v>
      </c>
      <c r="B450">
        <v>1</v>
      </c>
      <c r="C450">
        <v>19</v>
      </c>
      <c r="D450">
        <v>17</v>
      </c>
      <c r="E450">
        <v>27551.956999999999</v>
      </c>
      <c r="F450">
        <v>616.34900000000005</v>
      </c>
      <c r="G450">
        <v>81.917000000000002</v>
      </c>
      <c r="H450">
        <v>-33.374000000000002</v>
      </c>
      <c r="I450">
        <v>233.93700000000001</v>
      </c>
      <c r="J450">
        <v>4.3869999999999996</v>
      </c>
      <c r="K450">
        <v>-15.776</v>
      </c>
      <c r="L450">
        <v>91.317999999999998</v>
      </c>
      <c r="M450">
        <v>28448.799999999999</v>
      </c>
      <c r="N450">
        <v>943.23699999999997</v>
      </c>
      <c r="O450">
        <v>1.849</v>
      </c>
      <c r="P450">
        <v>2.1819999999999999</v>
      </c>
      <c r="Q450">
        <v>254.81700000000001</v>
      </c>
      <c r="R450">
        <v>27501.531999999999</v>
      </c>
      <c r="S450">
        <v>27246.715</v>
      </c>
    </row>
    <row r="451" spans="1:19" x14ac:dyDescent="0.3">
      <c r="A451">
        <v>2021</v>
      </c>
      <c r="B451">
        <v>1</v>
      </c>
      <c r="C451">
        <v>19</v>
      </c>
      <c r="D451">
        <v>18</v>
      </c>
      <c r="E451">
        <v>30137.374</v>
      </c>
      <c r="F451">
        <v>586.85500000000002</v>
      </c>
      <c r="G451">
        <v>92.915000000000006</v>
      </c>
      <c r="H451">
        <v>-61.860999999999997</v>
      </c>
      <c r="I451">
        <v>255.80699999999999</v>
      </c>
      <c r="J451">
        <v>4.91</v>
      </c>
      <c r="K451">
        <v>-19.332000000000001</v>
      </c>
      <c r="L451">
        <v>93.022000000000006</v>
      </c>
      <c r="M451">
        <v>30996.776000000002</v>
      </c>
      <c r="N451">
        <v>0.05</v>
      </c>
      <c r="O451">
        <v>11.475</v>
      </c>
      <c r="P451">
        <v>10.180999999999999</v>
      </c>
      <c r="Q451">
        <v>260.21499999999997</v>
      </c>
      <c r="R451">
        <v>30975.07</v>
      </c>
      <c r="S451">
        <v>30714.853999999999</v>
      </c>
    </row>
    <row r="452" spans="1:19" x14ac:dyDescent="0.3">
      <c r="A452">
        <v>2021</v>
      </c>
      <c r="B452">
        <v>1</v>
      </c>
      <c r="C452">
        <v>19</v>
      </c>
      <c r="D452">
        <v>19</v>
      </c>
      <c r="E452">
        <v>30906.686000000002</v>
      </c>
      <c r="F452">
        <v>604.13</v>
      </c>
      <c r="G452">
        <v>95.951999999999998</v>
      </c>
      <c r="H452">
        <v>-70.888999999999996</v>
      </c>
      <c r="I452">
        <v>326.37799999999999</v>
      </c>
      <c r="J452">
        <v>4.7430000000000003</v>
      </c>
      <c r="K452">
        <v>-22.65</v>
      </c>
      <c r="L452">
        <v>93.293000000000006</v>
      </c>
      <c r="M452">
        <v>31841.690999999999</v>
      </c>
      <c r="N452">
        <v>0</v>
      </c>
      <c r="O452">
        <v>13.308</v>
      </c>
      <c r="P452">
        <v>14.407</v>
      </c>
      <c r="Q452">
        <v>255.91800000000001</v>
      </c>
      <c r="R452">
        <v>31813.975999999999</v>
      </c>
      <c r="S452">
        <v>31558.058000000001</v>
      </c>
    </row>
    <row r="453" spans="1:19" x14ac:dyDescent="0.3">
      <c r="A453">
        <v>2021</v>
      </c>
      <c r="B453">
        <v>1</v>
      </c>
      <c r="C453">
        <v>19</v>
      </c>
      <c r="D453">
        <v>20</v>
      </c>
      <c r="E453">
        <v>30425.802</v>
      </c>
      <c r="F453">
        <v>616.94799999999998</v>
      </c>
      <c r="G453">
        <v>98.364999999999995</v>
      </c>
      <c r="H453">
        <v>-87.454999999999998</v>
      </c>
      <c r="I453">
        <v>361.14600000000002</v>
      </c>
      <c r="J453">
        <v>4.4640000000000004</v>
      </c>
      <c r="K453">
        <v>-22.863</v>
      </c>
      <c r="L453">
        <v>93.143000000000001</v>
      </c>
      <c r="M453">
        <v>31391.184000000001</v>
      </c>
      <c r="N453">
        <v>0</v>
      </c>
      <c r="O453">
        <v>12.923</v>
      </c>
      <c r="P453">
        <v>20.318000000000001</v>
      </c>
      <c r="Q453">
        <v>242.87899999999999</v>
      </c>
      <c r="R453">
        <v>31357.944</v>
      </c>
      <c r="S453">
        <v>31115.064999999999</v>
      </c>
    </row>
    <row r="454" spans="1:19" x14ac:dyDescent="0.3">
      <c r="A454">
        <v>2021</v>
      </c>
      <c r="B454">
        <v>1</v>
      </c>
      <c r="C454">
        <v>19</v>
      </c>
      <c r="D454">
        <v>21</v>
      </c>
      <c r="E454">
        <v>29486.703000000001</v>
      </c>
      <c r="F454">
        <v>645.98500000000001</v>
      </c>
      <c r="G454">
        <v>99.102999999999994</v>
      </c>
      <c r="H454">
        <v>-92.733999999999995</v>
      </c>
      <c r="I454">
        <v>404.81200000000001</v>
      </c>
      <c r="J454">
        <v>4.1230000000000002</v>
      </c>
      <c r="K454">
        <v>-20.978999999999999</v>
      </c>
      <c r="L454">
        <v>92.75</v>
      </c>
      <c r="M454">
        <v>30520.66</v>
      </c>
      <c r="N454">
        <v>0</v>
      </c>
      <c r="O454">
        <v>11.885</v>
      </c>
      <c r="P454">
        <v>16.736999999999998</v>
      </c>
      <c r="Q454">
        <v>230.267</v>
      </c>
      <c r="R454">
        <v>30492.038</v>
      </c>
      <c r="S454">
        <v>30261.771000000001</v>
      </c>
    </row>
    <row r="455" spans="1:19" x14ac:dyDescent="0.3">
      <c r="A455">
        <v>2021</v>
      </c>
      <c r="B455">
        <v>1</v>
      </c>
      <c r="C455">
        <v>19</v>
      </c>
      <c r="D455">
        <v>22</v>
      </c>
      <c r="E455">
        <v>27722.393</v>
      </c>
      <c r="F455">
        <v>726.13</v>
      </c>
      <c r="G455">
        <v>98.400999999999996</v>
      </c>
      <c r="H455">
        <v>-85.736000000000004</v>
      </c>
      <c r="I455">
        <v>517.60900000000004</v>
      </c>
      <c r="J455">
        <v>5.181</v>
      </c>
      <c r="K455">
        <v>-6.7539999999999996</v>
      </c>
      <c r="L455">
        <v>91.527000000000001</v>
      </c>
      <c r="M455">
        <v>28970.348999999998</v>
      </c>
      <c r="N455">
        <v>0</v>
      </c>
      <c r="O455">
        <v>10.537000000000001</v>
      </c>
      <c r="P455">
        <v>4.9279999999999999</v>
      </c>
      <c r="Q455">
        <v>213.57400000000001</v>
      </c>
      <c r="R455">
        <v>28954.883999999998</v>
      </c>
      <c r="S455">
        <v>28741.311000000002</v>
      </c>
    </row>
    <row r="456" spans="1:19" x14ac:dyDescent="0.3">
      <c r="A456">
        <v>2021</v>
      </c>
      <c r="B456">
        <v>1</v>
      </c>
      <c r="C456">
        <v>19</v>
      </c>
      <c r="D456">
        <v>23</v>
      </c>
      <c r="E456">
        <v>25208.414000000001</v>
      </c>
      <c r="F456">
        <v>893.68</v>
      </c>
      <c r="G456">
        <v>96.075000000000003</v>
      </c>
      <c r="H456">
        <v>-78.152000000000001</v>
      </c>
      <c r="I456">
        <v>577.44799999999998</v>
      </c>
      <c r="J456">
        <v>4.8490000000000002</v>
      </c>
      <c r="K456">
        <v>-0.46200000000000002</v>
      </c>
      <c r="L456">
        <v>89.411000000000001</v>
      </c>
      <c r="M456">
        <v>26695.187999999998</v>
      </c>
      <c r="N456">
        <v>0</v>
      </c>
      <c r="O456">
        <v>8.5410000000000004</v>
      </c>
      <c r="P456">
        <v>-21.936</v>
      </c>
      <c r="Q456">
        <v>190.066</v>
      </c>
      <c r="R456">
        <v>26708.582999999999</v>
      </c>
      <c r="S456">
        <v>26518.517</v>
      </c>
    </row>
    <row r="457" spans="1:19" x14ac:dyDescent="0.3">
      <c r="A457">
        <v>2021</v>
      </c>
      <c r="B457">
        <v>1</v>
      </c>
      <c r="C457">
        <v>19</v>
      </c>
      <c r="D457">
        <v>24</v>
      </c>
      <c r="E457">
        <v>22720.673999999999</v>
      </c>
      <c r="F457">
        <v>1041.9380000000001</v>
      </c>
      <c r="G457">
        <v>95.408000000000001</v>
      </c>
      <c r="H457">
        <v>-67.763000000000005</v>
      </c>
      <c r="I457">
        <v>962.154</v>
      </c>
      <c r="J457">
        <v>5.25</v>
      </c>
      <c r="K457">
        <v>-0.54600000000000004</v>
      </c>
      <c r="L457">
        <v>87.926000000000002</v>
      </c>
      <c r="M457">
        <v>24749.633000000002</v>
      </c>
      <c r="N457">
        <v>0</v>
      </c>
      <c r="O457">
        <v>6.5620000000000003</v>
      </c>
      <c r="P457">
        <v>-14.595000000000001</v>
      </c>
      <c r="Q457">
        <v>166.92099999999999</v>
      </c>
      <c r="R457">
        <v>24757.666000000001</v>
      </c>
      <c r="S457">
        <v>24590.744999999999</v>
      </c>
    </row>
    <row r="458" spans="1:19" x14ac:dyDescent="0.3">
      <c r="A458">
        <v>2021</v>
      </c>
      <c r="B458">
        <v>1</v>
      </c>
      <c r="C458">
        <v>20</v>
      </c>
      <c r="D458">
        <v>1</v>
      </c>
      <c r="E458">
        <v>20627.899000000001</v>
      </c>
      <c r="F458">
        <v>1242.568</v>
      </c>
      <c r="G458">
        <v>88.052000000000007</v>
      </c>
      <c r="H458">
        <v>-57.378</v>
      </c>
      <c r="I458">
        <v>846.64099999999996</v>
      </c>
      <c r="J458">
        <v>5.0780000000000003</v>
      </c>
      <c r="K458">
        <v>-1.617</v>
      </c>
      <c r="L458">
        <v>86.75</v>
      </c>
      <c r="M458">
        <v>22749.941999999999</v>
      </c>
      <c r="N458">
        <v>0</v>
      </c>
      <c r="O458">
        <v>4.6900000000000004</v>
      </c>
      <c r="P458">
        <v>-28.087</v>
      </c>
      <c r="Q458">
        <v>150.995</v>
      </c>
      <c r="R458">
        <v>22773.339</v>
      </c>
      <c r="S458">
        <v>22622.344000000001</v>
      </c>
    </row>
    <row r="459" spans="1:19" x14ac:dyDescent="0.3">
      <c r="A459">
        <v>2021</v>
      </c>
      <c r="B459">
        <v>1</v>
      </c>
      <c r="C459">
        <v>20</v>
      </c>
      <c r="D459">
        <v>2</v>
      </c>
      <c r="E459">
        <v>19810.468000000001</v>
      </c>
      <c r="F459">
        <v>1360.463</v>
      </c>
      <c r="G459">
        <v>88.894999999999996</v>
      </c>
      <c r="H459">
        <v>-54.701999999999998</v>
      </c>
      <c r="I459">
        <v>601.077</v>
      </c>
      <c r="J459">
        <v>4.9450000000000003</v>
      </c>
      <c r="K459">
        <v>-1.9019999999999999</v>
      </c>
      <c r="L459">
        <v>86.305999999999997</v>
      </c>
      <c r="M459">
        <v>21806.653999999999</v>
      </c>
      <c r="N459">
        <v>0</v>
      </c>
      <c r="O459">
        <v>3.9630000000000001</v>
      </c>
      <c r="P459">
        <v>-25.183</v>
      </c>
      <c r="Q459">
        <v>141.79599999999999</v>
      </c>
      <c r="R459">
        <v>21827.874</v>
      </c>
      <c r="S459">
        <v>21686.077000000001</v>
      </c>
    </row>
    <row r="460" spans="1:19" x14ac:dyDescent="0.3">
      <c r="A460">
        <v>2021</v>
      </c>
      <c r="B460">
        <v>1</v>
      </c>
      <c r="C460">
        <v>20</v>
      </c>
      <c r="D460">
        <v>3</v>
      </c>
      <c r="E460">
        <v>19371.397000000001</v>
      </c>
      <c r="F460">
        <v>1381.3689999999999</v>
      </c>
      <c r="G460">
        <v>90.879000000000005</v>
      </c>
      <c r="H460">
        <v>-51.356000000000002</v>
      </c>
      <c r="I460">
        <v>360.00200000000001</v>
      </c>
      <c r="J460">
        <v>4.8719999999999999</v>
      </c>
      <c r="K460">
        <v>-1.466</v>
      </c>
      <c r="L460">
        <v>86.028999999999996</v>
      </c>
      <c r="M460">
        <v>21150.847000000002</v>
      </c>
      <c r="N460">
        <v>0</v>
      </c>
      <c r="O460">
        <v>3.7250000000000001</v>
      </c>
      <c r="P460">
        <v>-19.596</v>
      </c>
      <c r="Q460">
        <v>138.22</v>
      </c>
      <c r="R460">
        <v>21166.718000000001</v>
      </c>
      <c r="S460">
        <v>21028.498</v>
      </c>
    </row>
    <row r="461" spans="1:19" x14ac:dyDescent="0.3">
      <c r="A461">
        <v>2021</v>
      </c>
      <c r="B461">
        <v>1</v>
      </c>
      <c r="C461">
        <v>20</v>
      </c>
      <c r="D461">
        <v>4</v>
      </c>
      <c r="E461">
        <v>19364.603999999999</v>
      </c>
      <c r="F461">
        <v>1341.8389999999999</v>
      </c>
      <c r="G461">
        <v>93.433000000000007</v>
      </c>
      <c r="H461">
        <v>-50.537999999999997</v>
      </c>
      <c r="I461">
        <v>204.78</v>
      </c>
      <c r="J461">
        <v>4.7190000000000003</v>
      </c>
      <c r="K461">
        <v>-1.1240000000000001</v>
      </c>
      <c r="L461">
        <v>86.028000000000006</v>
      </c>
      <c r="M461">
        <v>20950.308000000001</v>
      </c>
      <c r="N461">
        <v>0</v>
      </c>
      <c r="O461">
        <v>3.5960000000000001</v>
      </c>
      <c r="P461">
        <v>-14.792</v>
      </c>
      <c r="Q461">
        <v>138.27699999999999</v>
      </c>
      <c r="R461">
        <v>20961.503000000001</v>
      </c>
      <c r="S461">
        <v>20823.225999999999</v>
      </c>
    </row>
    <row r="462" spans="1:19" x14ac:dyDescent="0.3">
      <c r="A462">
        <v>2021</v>
      </c>
      <c r="B462">
        <v>1</v>
      </c>
      <c r="C462">
        <v>20</v>
      </c>
      <c r="D462">
        <v>5</v>
      </c>
      <c r="E462">
        <v>20106.093000000001</v>
      </c>
      <c r="F462">
        <v>1243.54</v>
      </c>
      <c r="G462">
        <v>97.69</v>
      </c>
      <c r="H462">
        <v>-51.637</v>
      </c>
      <c r="I462">
        <v>102.96599999999999</v>
      </c>
      <c r="J462">
        <v>3.6520000000000001</v>
      </c>
      <c r="K462">
        <v>-0.51200000000000001</v>
      </c>
      <c r="L462">
        <v>86.477000000000004</v>
      </c>
      <c r="M462">
        <v>21490.579000000002</v>
      </c>
      <c r="N462">
        <v>0</v>
      </c>
      <c r="O462">
        <v>3.3559999999999999</v>
      </c>
      <c r="P462">
        <v>-9.5289999999999999</v>
      </c>
      <c r="Q462">
        <v>144.398</v>
      </c>
      <c r="R462">
        <v>21496.752</v>
      </c>
      <c r="S462">
        <v>21352.353999999999</v>
      </c>
    </row>
    <row r="463" spans="1:19" x14ac:dyDescent="0.3">
      <c r="A463">
        <v>2021</v>
      </c>
      <c r="B463">
        <v>1</v>
      </c>
      <c r="C463">
        <v>20</v>
      </c>
      <c r="D463">
        <v>6</v>
      </c>
      <c r="E463">
        <v>21830.951000000001</v>
      </c>
      <c r="F463">
        <v>1071.731</v>
      </c>
      <c r="G463">
        <v>104.887</v>
      </c>
      <c r="H463">
        <v>-57.661999999999999</v>
      </c>
      <c r="I463">
        <v>72.459999999999994</v>
      </c>
      <c r="J463">
        <v>2.3290000000000002</v>
      </c>
      <c r="K463">
        <v>-0.51</v>
      </c>
      <c r="L463">
        <v>87.414000000000001</v>
      </c>
      <c r="M463">
        <v>23006.713</v>
      </c>
      <c r="N463">
        <v>0</v>
      </c>
      <c r="O463">
        <v>3.2349999999999999</v>
      </c>
      <c r="P463">
        <v>-5.7460000000000004</v>
      </c>
      <c r="Q463">
        <v>162.84800000000001</v>
      </c>
      <c r="R463">
        <v>23009.223999999998</v>
      </c>
      <c r="S463">
        <v>22846.376</v>
      </c>
    </row>
    <row r="464" spans="1:19" x14ac:dyDescent="0.3">
      <c r="A464">
        <v>2021</v>
      </c>
      <c r="B464">
        <v>1</v>
      </c>
      <c r="C464">
        <v>20</v>
      </c>
      <c r="D464">
        <v>7</v>
      </c>
      <c r="E464">
        <v>25035.921999999999</v>
      </c>
      <c r="F464">
        <v>887.97199999999998</v>
      </c>
      <c r="G464">
        <v>113.129</v>
      </c>
      <c r="H464">
        <v>-60.737000000000002</v>
      </c>
      <c r="I464">
        <v>128.994</v>
      </c>
      <c r="J464">
        <v>2.839</v>
      </c>
      <c r="K464">
        <v>2.2269999999999999</v>
      </c>
      <c r="L464">
        <v>89.35</v>
      </c>
      <c r="M464">
        <v>26086.565999999999</v>
      </c>
      <c r="N464">
        <v>1.8080000000000001</v>
      </c>
      <c r="O464">
        <v>4.3890000000000002</v>
      </c>
      <c r="P464">
        <v>-2.9020000000000001</v>
      </c>
      <c r="Q464">
        <v>196.11699999999999</v>
      </c>
      <c r="R464">
        <v>26083.27</v>
      </c>
      <c r="S464">
        <v>25887.153999999999</v>
      </c>
    </row>
    <row r="465" spans="1:19" x14ac:dyDescent="0.3">
      <c r="A465">
        <v>2021</v>
      </c>
      <c r="B465">
        <v>1</v>
      </c>
      <c r="C465">
        <v>20</v>
      </c>
      <c r="D465">
        <v>8</v>
      </c>
      <c r="E465">
        <v>26863.491999999998</v>
      </c>
      <c r="F465">
        <v>850.19500000000005</v>
      </c>
      <c r="G465">
        <v>114.45399999999999</v>
      </c>
      <c r="H465">
        <v>-58.720999999999997</v>
      </c>
      <c r="I465">
        <v>267.89</v>
      </c>
      <c r="J465">
        <v>3.702</v>
      </c>
      <c r="K465">
        <v>0.74099999999999999</v>
      </c>
      <c r="L465">
        <v>90.834999999999994</v>
      </c>
      <c r="M465">
        <v>28018.134999999998</v>
      </c>
      <c r="N465">
        <v>351.923</v>
      </c>
      <c r="O465">
        <v>0.52700000000000002</v>
      </c>
      <c r="P465">
        <v>-0.61</v>
      </c>
      <c r="Q465">
        <v>221.52099999999999</v>
      </c>
      <c r="R465">
        <v>27666.295999999998</v>
      </c>
      <c r="S465">
        <v>27444.775000000001</v>
      </c>
    </row>
    <row r="466" spans="1:19" x14ac:dyDescent="0.3">
      <c r="A466">
        <v>2021</v>
      </c>
      <c r="B466">
        <v>1</v>
      </c>
      <c r="C466">
        <v>20</v>
      </c>
      <c r="D466">
        <v>9</v>
      </c>
      <c r="E466">
        <v>27483.401000000002</v>
      </c>
      <c r="F466">
        <v>811.52</v>
      </c>
      <c r="G466">
        <v>106.67700000000001</v>
      </c>
      <c r="H466">
        <v>-45.984000000000002</v>
      </c>
      <c r="I466">
        <v>494.47699999999998</v>
      </c>
      <c r="J466">
        <v>4.97</v>
      </c>
      <c r="K466">
        <v>-1.1080000000000001</v>
      </c>
      <c r="L466">
        <v>91.343000000000004</v>
      </c>
      <c r="M466">
        <v>28838.62</v>
      </c>
      <c r="N466">
        <v>2223.7570000000001</v>
      </c>
      <c r="O466">
        <v>-13.849</v>
      </c>
      <c r="P466">
        <v>1.891</v>
      </c>
      <c r="Q466">
        <v>237.21100000000001</v>
      </c>
      <c r="R466">
        <v>26626.82</v>
      </c>
      <c r="S466">
        <v>26389.609</v>
      </c>
    </row>
    <row r="467" spans="1:19" x14ac:dyDescent="0.3">
      <c r="A467">
        <v>2021</v>
      </c>
      <c r="B467">
        <v>1</v>
      </c>
      <c r="C467">
        <v>20</v>
      </c>
      <c r="D467">
        <v>10</v>
      </c>
      <c r="E467">
        <v>27932.066999999999</v>
      </c>
      <c r="F467">
        <v>806.68399999999997</v>
      </c>
      <c r="G467">
        <v>98.856999999999999</v>
      </c>
      <c r="H467">
        <v>-40.299999999999997</v>
      </c>
      <c r="I467">
        <v>610.01099999999997</v>
      </c>
      <c r="J467">
        <v>5.5149999999999997</v>
      </c>
      <c r="K467">
        <v>-3.3239999999999998</v>
      </c>
      <c r="L467">
        <v>91.712999999999994</v>
      </c>
      <c r="M467">
        <v>29402.365000000002</v>
      </c>
      <c r="N467">
        <v>4057.752</v>
      </c>
      <c r="O467">
        <v>-30.117999999999999</v>
      </c>
      <c r="P467">
        <v>3.25</v>
      </c>
      <c r="Q467">
        <v>249.23699999999999</v>
      </c>
      <c r="R467">
        <v>25371.481</v>
      </c>
      <c r="S467">
        <v>25122.243999999999</v>
      </c>
    </row>
    <row r="468" spans="1:19" x14ac:dyDescent="0.3">
      <c r="A468">
        <v>2021</v>
      </c>
      <c r="B468">
        <v>1</v>
      </c>
      <c r="C468">
        <v>20</v>
      </c>
      <c r="D468">
        <v>11</v>
      </c>
      <c r="E468">
        <v>28192.47</v>
      </c>
      <c r="F468">
        <v>809.27200000000005</v>
      </c>
      <c r="G468">
        <v>91.861999999999995</v>
      </c>
      <c r="H468">
        <v>-39.335999999999999</v>
      </c>
      <c r="I468">
        <v>576.36599999999999</v>
      </c>
      <c r="J468">
        <v>5.82</v>
      </c>
      <c r="K468">
        <v>0.22500000000000001</v>
      </c>
      <c r="L468">
        <v>91.906999999999996</v>
      </c>
      <c r="M468">
        <v>29636.723000000002</v>
      </c>
      <c r="N468">
        <v>5201.84</v>
      </c>
      <c r="O468">
        <v>-36.430999999999997</v>
      </c>
      <c r="P468">
        <v>2.1120000000000001</v>
      </c>
      <c r="Q468">
        <v>260.75099999999998</v>
      </c>
      <c r="R468">
        <v>24469.203000000001</v>
      </c>
      <c r="S468">
        <v>24208.451000000001</v>
      </c>
    </row>
    <row r="469" spans="1:19" x14ac:dyDescent="0.3">
      <c r="A469">
        <v>2021</v>
      </c>
      <c r="B469">
        <v>1</v>
      </c>
      <c r="C469">
        <v>20</v>
      </c>
      <c r="D469">
        <v>12</v>
      </c>
      <c r="E469">
        <v>28257.577000000001</v>
      </c>
      <c r="F469">
        <v>803.38099999999997</v>
      </c>
      <c r="G469">
        <v>84.673000000000002</v>
      </c>
      <c r="H469">
        <v>-35.502000000000002</v>
      </c>
      <c r="I469">
        <v>490.58300000000003</v>
      </c>
      <c r="J469">
        <v>5.9569999999999999</v>
      </c>
      <c r="K469">
        <v>1.9870000000000001</v>
      </c>
      <c r="L469">
        <v>91.96</v>
      </c>
      <c r="M469">
        <v>29615.941999999999</v>
      </c>
      <c r="N469">
        <v>5891.32</v>
      </c>
      <c r="O469">
        <v>-31.335999999999999</v>
      </c>
      <c r="P469">
        <v>1.88</v>
      </c>
      <c r="Q469">
        <v>269.291</v>
      </c>
      <c r="R469">
        <v>23754.079000000002</v>
      </c>
      <c r="S469">
        <v>23484.788</v>
      </c>
    </row>
    <row r="470" spans="1:19" x14ac:dyDescent="0.3">
      <c r="A470">
        <v>2021</v>
      </c>
      <c r="B470">
        <v>1</v>
      </c>
      <c r="C470">
        <v>20</v>
      </c>
      <c r="D470">
        <v>13</v>
      </c>
      <c r="E470">
        <v>28064.321</v>
      </c>
      <c r="F470">
        <v>804.76300000000003</v>
      </c>
      <c r="G470">
        <v>78.888999999999996</v>
      </c>
      <c r="H470">
        <v>-33.927</v>
      </c>
      <c r="I470">
        <v>453.64400000000001</v>
      </c>
      <c r="J470">
        <v>5.9269999999999996</v>
      </c>
      <c r="K470">
        <v>0.98599999999999999</v>
      </c>
      <c r="L470">
        <v>91.787999999999997</v>
      </c>
      <c r="M470">
        <v>29387.503000000001</v>
      </c>
      <c r="N470">
        <v>6010.2849999999999</v>
      </c>
      <c r="O470">
        <v>-7.4470000000000001</v>
      </c>
      <c r="P470">
        <v>1.9690000000000001</v>
      </c>
      <c r="Q470">
        <v>276.27800000000002</v>
      </c>
      <c r="R470">
        <v>23382.696</v>
      </c>
      <c r="S470">
        <v>23106.418000000001</v>
      </c>
    </row>
    <row r="471" spans="1:19" x14ac:dyDescent="0.3">
      <c r="A471">
        <v>2021</v>
      </c>
      <c r="B471">
        <v>1</v>
      </c>
      <c r="C471">
        <v>20</v>
      </c>
      <c r="D471">
        <v>14</v>
      </c>
      <c r="E471">
        <v>27767.727999999999</v>
      </c>
      <c r="F471">
        <v>825.92100000000005</v>
      </c>
      <c r="G471">
        <v>75.194000000000003</v>
      </c>
      <c r="H471">
        <v>-25.617999999999999</v>
      </c>
      <c r="I471">
        <v>429.274</v>
      </c>
      <c r="J471">
        <v>5.819</v>
      </c>
      <c r="K471">
        <v>1.2350000000000001</v>
      </c>
      <c r="L471">
        <v>91.51</v>
      </c>
      <c r="M471">
        <v>29095.868999999999</v>
      </c>
      <c r="N471">
        <v>5565.7030000000004</v>
      </c>
      <c r="O471">
        <v>-1.6719999999999999</v>
      </c>
      <c r="P471">
        <v>1.9159999999999999</v>
      </c>
      <c r="Q471">
        <v>281.024</v>
      </c>
      <c r="R471">
        <v>23529.921999999999</v>
      </c>
      <c r="S471">
        <v>23248.898000000001</v>
      </c>
    </row>
    <row r="472" spans="1:19" x14ac:dyDescent="0.3">
      <c r="A472">
        <v>2021</v>
      </c>
      <c r="B472">
        <v>1</v>
      </c>
      <c r="C472">
        <v>20</v>
      </c>
      <c r="D472">
        <v>15</v>
      </c>
      <c r="E472">
        <v>27318.27</v>
      </c>
      <c r="F472">
        <v>837.73</v>
      </c>
      <c r="G472">
        <v>73.034999999999997</v>
      </c>
      <c r="H472">
        <v>-20.132000000000001</v>
      </c>
      <c r="I472">
        <v>368.52499999999998</v>
      </c>
      <c r="J472">
        <v>5.3470000000000004</v>
      </c>
      <c r="K472">
        <v>1.536</v>
      </c>
      <c r="L472">
        <v>91.082999999999998</v>
      </c>
      <c r="M472">
        <v>28602.357</v>
      </c>
      <c r="N472">
        <v>4550.5839999999998</v>
      </c>
      <c r="O472">
        <v>-1.004</v>
      </c>
      <c r="P472">
        <v>2.274</v>
      </c>
      <c r="Q472">
        <v>279.54500000000002</v>
      </c>
      <c r="R472">
        <v>24050.503000000001</v>
      </c>
      <c r="S472">
        <v>23770.958999999999</v>
      </c>
    </row>
    <row r="473" spans="1:19" x14ac:dyDescent="0.3">
      <c r="A473">
        <v>2021</v>
      </c>
      <c r="B473">
        <v>1</v>
      </c>
      <c r="C473">
        <v>20</v>
      </c>
      <c r="D473">
        <v>16</v>
      </c>
      <c r="E473">
        <v>27063.027999999998</v>
      </c>
      <c r="F473">
        <v>755.69399999999996</v>
      </c>
      <c r="G473">
        <v>73.763000000000005</v>
      </c>
      <c r="H473">
        <v>-20.704000000000001</v>
      </c>
      <c r="I473">
        <v>339.13400000000001</v>
      </c>
      <c r="J473">
        <v>5.5759999999999996</v>
      </c>
      <c r="K473">
        <v>-3.6970000000000001</v>
      </c>
      <c r="L473">
        <v>90.876999999999995</v>
      </c>
      <c r="M473">
        <v>28229.909</v>
      </c>
      <c r="N473">
        <v>2860.7759999999998</v>
      </c>
      <c r="O473">
        <v>-0.41</v>
      </c>
      <c r="P473">
        <v>1.3979999999999999</v>
      </c>
      <c r="Q473">
        <v>272.38299999999998</v>
      </c>
      <c r="R473">
        <v>25368.145</v>
      </c>
      <c r="S473">
        <v>25095.761999999999</v>
      </c>
    </row>
    <row r="474" spans="1:19" x14ac:dyDescent="0.3">
      <c r="A474">
        <v>2021</v>
      </c>
      <c r="B474">
        <v>1</v>
      </c>
      <c r="C474">
        <v>20</v>
      </c>
      <c r="D474">
        <v>17</v>
      </c>
      <c r="E474">
        <v>27421.525000000001</v>
      </c>
      <c r="F474">
        <v>616.34900000000005</v>
      </c>
      <c r="G474">
        <v>78.792000000000002</v>
      </c>
      <c r="H474">
        <v>-33.533000000000001</v>
      </c>
      <c r="I474">
        <v>233.93700000000001</v>
      </c>
      <c r="J474">
        <v>4.3869999999999996</v>
      </c>
      <c r="K474">
        <v>-14.826000000000001</v>
      </c>
      <c r="L474">
        <v>91.262</v>
      </c>
      <c r="M474">
        <v>28319.102999999999</v>
      </c>
      <c r="N474">
        <v>943.23699999999997</v>
      </c>
      <c r="O474">
        <v>1.849</v>
      </c>
      <c r="P474">
        <v>2.1819999999999999</v>
      </c>
      <c r="Q474">
        <v>265.10399999999998</v>
      </c>
      <c r="R474">
        <v>27371.834999999999</v>
      </c>
      <c r="S474">
        <v>27106.731</v>
      </c>
    </row>
    <row r="475" spans="1:19" x14ac:dyDescent="0.3">
      <c r="A475">
        <v>2021</v>
      </c>
      <c r="B475">
        <v>1</v>
      </c>
      <c r="C475">
        <v>20</v>
      </c>
      <c r="D475">
        <v>18</v>
      </c>
      <c r="E475">
        <v>29785.145</v>
      </c>
      <c r="F475">
        <v>586.85500000000002</v>
      </c>
      <c r="G475">
        <v>87.57</v>
      </c>
      <c r="H475">
        <v>-61.386000000000003</v>
      </c>
      <c r="I475">
        <v>255.80699999999999</v>
      </c>
      <c r="J475">
        <v>4.91</v>
      </c>
      <c r="K475">
        <v>-17.896999999999998</v>
      </c>
      <c r="L475">
        <v>92.876000000000005</v>
      </c>
      <c r="M475">
        <v>30646.311000000002</v>
      </c>
      <c r="N475">
        <v>0.05</v>
      </c>
      <c r="O475">
        <v>11.475</v>
      </c>
      <c r="P475">
        <v>10.180999999999999</v>
      </c>
      <c r="Q475">
        <v>265.93700000000001</v>
      </c>
      <c r="R475">
        <v>30624.605</v>
      </c>
      <c r="S475">
        <v>30358.668000000001</v>
      </c>
    </row>
    <row r="476" spans="1:19" x14ac:dyDescent="0.3">
      <c r="A476">
        <v>2021</v>
      </c>
      <c r="B476">
        <v>1</v>
      </c>
      <c r="C476">
        <v>20</v>
      </c>
      <c r="D476">
        <v>19</v>
      </c>
      <c r="E476">
        <v>30428.717000000001</v>
      </c>
      <c r="F476">
        <v>604.13</v>
      </c>
      <c r="G476">
        <v>89.799000000000007</v>
      </c>
      <c r="H476">
        <v>-69.933999999999997</v>
      </c>
      <c r="I476">
        <v>326.37799999999999</v>
      </c>
      <c r="J476">
        <v>4.7430000000000003</v>
      </c>
      <c r="K476">
        <v>-21.419</v>
      </c>
      <c r="L476">
        <v>93.126000000000005</v>
      </c>
      <c r="M476">
        <v>31365.74</v>
      </c>
      <c r="N476">
        <v>0</v>
      </c>
      <c r="O476">
        <v>13.308</v>
      </c>
      <c r="P476">
        <v>14.407</v>
      </c>
      <c r="Q476">
        <v>258.10899999999998</v>
      </c>
      <c r="R476">
        <v>31338.025000000001</v>
      </c>
      <c r="S476">
        <v>31079.916000000001</v>
      </c>
    </row>
    <row r="477" spans="1:19" x14ac:dyDescent="0.3">
      <c r="A477">
        <v>2021</v>
      </c>
      <c r="B477">
        <v>1</v>
      </c>
      <c r="C477">
        <v>20</v>
      </c>
      <c r="D477">
        <v>20</v>
      </c>
      <c r="E477">
        <v>29765.440999999999</v>
      </c>
      <c r="F477">
        <v>616.94799999999998</v>
      </c>
      <c r="G477">
        <v>90.992999999999995</v>
      </c>
      <c r="H477">
        <v>-85.69</v>
      </c>
      <c r="I477">
        <v>361.14600000000002</v>
      </c>
      <c r="J477">
        <v>4.4640000000000004</v>
      </c>
      <c r="K477">
        <v>-21.603000000000002</v>
      </c>
      <c r="L477">
        <v>92.866</v>
      </c>
      <c r="M477">
        <v>30733.572</v>
      </c>
      <c r="N477">
        <v>0</v>
      </c>
      <c r="O477">
        <v>12.923</v>
      </c>
      <c r="P477">
        <v>20.318000000000001</v>
      </c>
      <c r="Q477">
        <v>242.18799999999999</v>
      </c>
      <c r="R477">
        <v>30700.330999999998</v>
      </c>
      <c r="S477">
        <v>30458.143</v>
      </c>
    </row>
    <row r="478" spans="1:19" x14ac:dyDescent="0.3">
      <c r="A478">
        <v>2021</v>
      </c>
      <c r="B478">
        <v>1</v>
      </c>
      <c r="C478">
        <v>20</v>
      </c>
      <c r="D478">
        <v>21</v>
      </c>
      <c r="E478">
        <v>28846.041000000001</v>
      </c>
      <c r="F478">
        <v>645.98500000000001</v>
      </c>
      <c r="G478">
        <v>91.343999999999994</v>
      </c>
      <c r="H478">
        <v>-90.772999999999996</v>
      </c>
      <c r="I478">
        <v>404.81200000000001</v>
      </c>
      <c r="J478">
        <v>4.1230000000000002</v>
      </c>
      <c r="K478">
        <v>-20.108000000000001</v>
      </c>
      <c r="L478">
        <v>92.382000000000005</v>
      </c>
      <c r="M478">
        <v>29882.462</v>
      </c>
      <c r="N478">
        <v>0</v>
      </c>
      <c r="O478">
        <v>11.885</v>
      </c>
      <c r="P478">
        <v>16.736999999999998</v>
      </c>
      <c r="Q478">
        <v>228.60499999999999</v>
      </c>
      <c r="R478">
        <v>29853.839</v>
      </c>
      <c r="S478">
        <v>29625.234</v>
      </c>
    </row>
    <row r="479" spans="1:19" x14ac:dyDescent="0.3">
      <c r="A479">
        <v>2021</v>
      </c>
      <c r="B479">
        <v>1</v>
      </c>
      <c r="C479">
        <v>20</v>
      </c>
      <c r="D479">
        <v>22</v>
      </c>
      <c r="E479">
        <v>27115.63</v>
      </c>
      <c r="F479">
        <v>726.13</v>
      </c>
      <c r="G479">
        <v>89.72</v>
      </c>
      <c r="H479">
        <v>-83.814999999999998</v>
      </c>
      <c r="I479">
        <v>517.60900000000004</v>
      </c>
      <c r="J479">
        <v>5.181</v>
      </c>
      <c r="K479">
        <v>-6.4470000000000001</v>
      </c>
      <c r="L479">
        <v>90.963999999999999</v>
      </c>
      <c r="M479">
        <v>28365.252</v>
      </c>
      <c r="N479">
        <v>0</v>
      </c>
      <c r="O479">
        <v>10.537000000000001</v>
      </c>
      <c r="P479">
        <v>4.9279999999999999</v>
      </c>
      <c r="Q479">
        <v>212.38499999999999</v>
      </c>
      <c r="R479">
        <v>28349.787</v>
      </c>
      <c r="S479">
        <v>28137.402999999998</v>
      </c>
    </row>
    <row r="480" spans="1:19" x14ac:dyDescent="0.3">
      <c r="A480">
        <v>2021</v>
      </c>
      <c r="B480">
        <v>1</v>
      </c>
      <c r="C480">
        <v>20</v>
      </c>
      <c r="D480">
        <v>23</v>
      </c>
      <c r="E480">
        <v>24594.458999999999</v>
      </c>
      <c r="F480">
        <v>893.68</v>
      </c>
      <c r="G480">
        <v>86.85</v>
      </c>
      <c r="H480">
        <v>-76.135999999999996</v>
      </c>
      <c r="I480">
        <v>577.44799999999998</v>
      </c>
      <c r="J480">
        <v>4.8490000000000002</v>
      </c>
      <c r="K480">
        <v>-0.51900000000000002</v>
      </c>
      <c r="L480">
        <v>89.061999999999998</v>
      </c>
      <c r="M480">
        <v>26082.842000000001</v>
      </c>
      <c r="N480">
        <v>0</v>
      </c>
      <c r="O480">
        <v>8.5410000000000004</v>
      </c>
      <c r="P480">
        <v>-21.936</v>
      </c>
      <c r="Q480">
        <v>189.84899999999999</v>
      </c>
      <c r="R480">
        <v>26096.237000000001</v>
      </c>
      <c r="S480">
        <v>25906.387999999999</v>
      </c>
    </row>
    <row r="481" spans="1:19" x14ac:dyDescent="0.3">
      <c r="A481">
        <v>2021</v>
      </c>
      <c r="B481">
        <v>1</v>
      </c>
      <c r="C481">
        <v>20</v>
      </c>
      <c r="D481">
        <v>24</v>
      </c>
      <c r="E481">
        <v>22095.802</v>
      </c>
      <c r="F481">
        <v>1041.9380000000001</v>
      </c>
      <c r="G481">
        <v>85.147000000000006</v>
      </c>
      <c r="H481">
        <v>-65.653000000000006</v>
      </c>
      <c r="I481">
        <v>962.154</v>
      </c>
      <c r="J481">
        <v>5.25</v>
      </c>
      <c r="K481">
        <v>-0.34</v>
      </c>
      <c r="L481">
        <v>87.563000000000002</v>
      </c>
      <c r="M481">
        <v>24126.714</v>
      </c>
      <c r="N481">
        <v>0</v>
      </c>
      <c r="O481">
        <v>6.5620000000000003</v>
      </c>
      <c r="P481">
        <v>-14.595000000000001</v>
      </c>
      <c r="Q481">
        <v>167.202</v>
      </c>
      <c r="R481">
        <v>24134.746999999999</v>
      </c>
      <c r="S481">
        <v>23967.544000000002</v>
      </c>
    </row>
    <row r="482" spans="1:19" x14ac:dyDescent="0.3">
      <c r="A482">
        <v>2021</v>
      </c>
      <c r="B482">
        <v>1</v>
      </c>
      <c r="C482">
        <v>21</v>
      </c>
      <c r="D482">
        <v>1</v>
      </c>
      <c r="E482">
        <v>20100.810000000001</v>
      </c>
      <c r="F482">
        <v>1242.568</v>
      </c>
      <c r="G482">
        <v>87.665999999999997</v>
      </c>
      <c r="H482">
        <v>-55.902999999999999</v>
      </c>
      <c r="I482">
        <v>846.64099999999996</v>
      </c>
      <c r="J482">
        <v>5.0780000000000003</v>
      </c>
      <c r="K482">
        <v>-1.4279999999999999</v>
      </c>
      <c r="L482">
        <v>86.445999999999998</v>
      </c>
      <c r="M482">
        <v>22224.212</v>
      </c>
      <c r="N482">
        <v>0</v>
      </c>
      <c r="O482">
        <v>4.6900000000000004</v>
      </c>
      <c r="P482">
        <v>-28.087</v>
      </c>
      <c r="Q482">
        <v>151.59</v>
      </c>
      <c r="R482">
        <v>22247.609</v>
      </c>
      <c r="S482">
        <v>22096.019</v>
      </c>
    </row>
    <row r="483" spans="1:19" x14ac:dyDescent="0.3">
      <c r="A483">
        <v>2021</v>
      </c>
      <c r="B483">
        <v>1</v>
      </c>
      <c r="C483">
        <v>21</v>
      </c>
      <c r="D483">
        <v>2</v>
      </c>
      <c r="E483">
        <v>19312.018</v>
      </c>
      <c r="F483">
        <v>1360.463</v>
      </c>
      <c r="G483">
        <v>90.247</v>
      </c>
      <c r="H483">
        <v>-53.341000000000001</v>
      </c>
      <c r="I483">
        <v>601.077</v>
      </c>
      <c r="J483">
        <v>4.9450000000000003</v>
      </c>
      <c r="K483">
        <v>-1.7070000000000001</v>
      </c>
      <c r="L483">
        <v>85.989000000000004</v>
      </c>
      <c r="M483">
        <v>21309.444</v>
      </c>
      <c r="N483">
        <v>0</v>
      </c>
      <c r="O483">
        <v>3.9630000000000001</v>
      </c>
      <c r="P483">
        <v>-25.183</v>
      </c>
      <c r="Q483">
        <v>141.91</v>
      </c>
      <c r="R483">
        <v>21330.664000000001</v>
      </c>
      <c r="S483">
        <v>21188.754000000001</v>
      </c>
    </row>
    <row r="484" spans="1:19" x14ac:dyDescent="0.3">
      <c r="A484">
        <v>2021</v>
      </c>
      <c r="B484">
        <v>1</v>
      </c>
      <c r="C484">
        <v>21</v>
      </c>
      <c r="D484">
        <v>3</v>
      </c>
      <c r="E484">
        <v>18892.650000000001</v>
      </c>
      <c r="F484">
        <v>1381.3689999999999</v>
      </c>
      <c r="G484">
        <v>92.010999999999996</v>
      </c>
      <c r="H484">
        <v>-49.978999999999999</v>
      </c>
      <c r="I484">
        <v>360.00200000000001</v>
      </c>
      <c r="J484">
        <v>4.8719999999999999</v>
      </c>
      <c r="K484">
        <v>-1.532</v>
      </c>
      <c r="L484">
        <v>85.721000000000004</v>
      </c>
      <c r="M484">
        <v>20673.102999999999</v>
      </c>
      <c r="N484">
        <v>0</v>
      </c>
      <c r="O484">
        <v>3.7250000000000001</v>
      </c>
      <c r="P484">
        <v>-19.596</v>
      </c>
      <c r="Q484">
        <v>137.85</v>
      </c>
      <c r="R484">
        <v>20688.973999999998</v>
      </c>
      <c r="S484">
        <v>20551.125</v>
      </c>
    </row>
    <row r="485" spans="1:19" x14ac:dyDescent="0.3">
      <c r="A485">
        <v>2021</v>
      </c>
      <c r="B485">
        <v>1</v>
      </c>
      <c r="C485">
        <v>21</v>
      </c>
      <c r="D485">
        <v>4</v>
      </c>
      <c r="E485">
        <v>18860.425999999999</v>
      </c>
      <c r="F485">
        <v>1341.8389999999999</v>
      </c>
      <c r="G485">
        <v>95.302000000000007</v>
      </c>
      <c r="H485">
        <v>-49.14</v>
      </c>
      <c r="I485">
        <v>204.78</v>
      </c>
      <c r="J485">
        <v>4.7190000000000003</v>
      </c>
      <c r="K485">
        <v>-1.1870000000000001</v>
      </c>
      <c r="L485">
        <v>85.703000000000003</v>
      </c>
      <c r="M485">
        <v>20447.141</v>
      </c>
      <c r="N485">
        <v>0</v>
      </c>
      <c r="O485">
        <v>3.5960000000000001</v>
      </c>
      <c r="P485">
        <v>-14.792</v>
      </c>
      <c r="Q485">
        <v>137.392</v>
      </c>
      <c r="R485">
        <v>20458.335999999999</v>
      </c>
      <c r="S485">
        <v>20320.944</v>
      </c>
    </row>
    <row r="486" spans="1:19" x14ac:dyDescent="0.3">
      <c r="A486">
        <v>2021</v>
      </c>
      <c r="B486">
        <v>1</v>
      </c>
      <c r="C486">
        <v>21</v>
      </c>
      <c r="D486">
        <v>5</v>
      </c>
      <c r="E486">
        <v>19516.297999999999</v>
      </c>
      <c r="F486">
        <v>1243.54</v>
      </c>
      <c r="G486">
        <v>99.91</v>
      </c>
      <c r="H486">
        <v>-50.180999999999997</v>
      </c>
      <c r="I486">
        <v>102.96599999999999</v>
      </c>
      <c r="J486">
        <v>3.6520000000000001</v>
      </c>
      <c r="K486">
        <v>-0.56699999999999995</v>
      </c>
      <c r="L486">
        <v>86.120999999999995</v>
      </c>
      <c r="M486">
        <v>20901.829000000002</v>
      </c>
      <c r="N486">
        <v>0</v>
      </c>
      <c r="O486">
        <v>3.3559999999999999</v>
      </c>
      <c r="P486">
        <v>-9.5289999999999999</v>
      </c>
      <c r="Q486">
        <v>143.53800000000001</v>
      </c>
      <c r="R486">
        <v>20908.002</v>
      </c>
      <c r="S486">
        <v>20764.464</v>
      </c>
    </row>
    <row r="487" spans="1:19" x14ac:dyDescent="0.3">
      <c r="A487">
        <v>2021</v>
      </c>
      <c r="B487">
        <v>1</v>
      </c>
      <c r="C487">
        <v>21</v>
      </c>
      <c r="D487">
        <v>6</v>
      </c>
      <c r="E487">
        <v>21275.934000000001</v>
      </c>
      <c r="F487">
        <v>1071.731</v>
      </c>
      <c r="G487">
        <v>108.05500000000001</v>
      </c>
      <c r="H487">
        <v>-56.323999999999998</v>
      </c>
      <c r="I487">
        <v>72.459999999999994</v>
      </c>
      <c r="J487">
        <v>2.3290000000000002</v>
      </c>
      <c r="K487">
        <v>-0.40400000000000003</v>
      </c>
      <c r="L487">
        <v>87.081000000000003</v>
      </c>
      <c r="M487">
        <v>22452.807000000001</v>
      </c>
      <c r="N487">
        <v>0</v>
      </c>
      <c r="O487">
        <v>3.2349999999999999</v>
      </c>
      <c r="P487">
        <v>-5.7460000000000004</v>
      </c>
      <c r="Q487">
        <v>161.708</v>
      </c>
      <c r="R487">
        <v>22455.317999999999</v>
      </c>
      <c r="S487">
        <v>22293.61</v>
      </c>
    </row>
    <row r="488" spans="1:19" x14ac:dyDescent="0.3">
      <c r="A488">
        <v>2021</v>
      </c>
      <c r="B488">
        <v>1</v>
      </c>
      <c r="C488">
        <v>21</v>
      </c>
      <c r="D488">
        <v>7</v>
      </c>
      <c r="E488">
        <v>24485.095000000001</v>
      </c>
      <c r="F488">
        <v>887.97199999999998</v>
      </c>
      <c r="G488">
        <v>115.92</v>
      </c>
      <c r="H488">
        <v>-59.539000000000001</v>
      </c>
      <c r="I488">
        <v>128.994</v>
      </c>
      <c r="J488">
        <v>2.839</v>
      </c>
      <c r="K488">
        <v>2.0649999999999999</v>
      </c>
      <c r="L488">
        <v>88.962999999999994</v>
      </c>
      <c r="M488">
        <v>25536.388999999999</v>
      </c>
      <c r="N488">
        <v>1.8080000000000001</v>
      </c>
      <c r="O488">
        <v>4.3890000000000002</v>
      </c>
      <c r="P488">
        <v>-2.9020000000000001</v>
      </c>
      <c r="Q488">
        <v>195.239</v>
      </c>
      <c r="R488">
        <v>25533.093000000001</v>
      </c>
      <c r="S488">
        <v>25337.855</v>
      </c>
    </row>
    <row r="489" spans="1:19" x14ac:dyDescent="0.3">
      <c r="A489">
        <v>2021</v>
      </c>
      <c r="B489">
        <v>1</v>
      </c>
      <c r="C489">
        <v>21</v>
      </c>
      <c r="D489">
        <v>8</v>
      </c>
      <c r="E489">
        <v>26332.125</v>
      </c>
      <c r="F489">
        <v>850.19500000000005</v>
      </c>
      <c r="G489">
        <v>117.73699999999999</v>
      </c>
      <c r="H489">
        <v>-57.646000000000001</v>
      </c>
      <c r="I489">
        <v>267.89</v>
      </c>
      <c r="J489">
        <v>3.702</v>
      </c>
      <c r="K489">
        <v>0.70599999999999996</v>
      </c>
      <c r="L489">
        <v>90.308999999999997</v>
      </c>
      <c r="M489">
        <v>27487.279999999999</v>
      </c>
      <c r="N489">
        <v>351.923</v>
      </c>
      <c r="O489">
        <v>0.52700000000000002</v>
      </c>
      <c r="P489">
        <v>-0.61</v>
      </c>
      <c r="Q489">
        <v>221.17500000000001</v>
      </c>
      <c r="R489">
        <v>27135.440999999999</v>
      </c>
      <c r="S489">
        <v>26914.266</v>
      </c>
    </row>
    <row r="490" spans="1:19" x14ac:dyDescent="0.3">
      <c r="A490">
        <v>2021</v>
      </c>
      <c r="B490">
        <v>1</v>
      </c>
      <c r="C490">
        <v>21</v>
      </c>
      <c r="D490">
        <v>9</v>
      </c>
      <c r="E490">
        <v>27019.584999999999</v>
      </c>
      <c r="F490">
        <v>811.52</v>
      </c>
      <c r="G490">
        <v>110.15300000000001</v>
      </c>
      <c r="H490">
        <v>-45.298000000000002</v>
      </c>
      <c r="I490">
        <v>494.47699999999998</v>
      </c>
      <c r="J490">
        <v>4.97</v>
      </c>
      <c r="K490">
        <v>-0.93200000000000005</v>
      </c>
      <c r="L490">
        <v>90.86</v>
      </c>
      <c r="M490">
        <v>28375.183000000001</v>
      </c>
      <c r="N490">
        <v>2223.7570000000001</v>
      </c>
      <c r="O490">
        <v>-13.849</v>
      </c>
      <c r="P490">
        <v>1.891</v>
      </c>
      <c r="Q490">
        <v>239.899</v>
      </c>
      <c r="R490">
        <v>26163.383999999998</v>
      </c>
      <c r="S490">
        <v>25923.485000000001</v>
      </c>
    </row>
    <row r="491" spans="1:19" x14ac:dyDescent="0.3">
      <c r="A491">
        <v>2021</v>
      </c>
      <c r="B491">
        <v>1</v>
      </c>
      <c r="C491">
        <v>21</v>
      </c>
      <c r="D491">
        <v>10</v>
      </c>
      <c r="E491">
        <v>27515.905999999999</v>
      </c>
      <c r="F491">
        <v>806.68399999999997</v>
      </c>
      <c r="G491">
        <v>101.01600000000001</v>
      </c>
      <c r="H491">
        <v>-39.756999999999998</v>
      </c>
      <c r="I491">
        <v>610.01099999999997</v>
      </c>
      <c r="J491">
        <v>5.5149999999999997</v>
      </c>
      <c r="K491">
        <v>-2.5270000000000001</v>
      </c>
      <c r="L491">
        <v>91.316000000000003</v>
      </c>
      <c r="M491">
        <v>28987.147000000001</v>
      </c>
      <c r="N491">
        <v>4057.752</v>
      </c>
      <c r="O491">
        <v>-30.117999999999999</v>
      </c>
      <c r="P491">
        <v>3.25</v>
      </c>
      <c r="Q491">
        <v>254.29</v>
      </c>
      <c r="R491">
        <v>24956.261999999999</v>
      </c>
      <c r="S491">
        <v>24701.972000000002</v>
      </c>
    </row>
    <row r="492" spans="1:19" x14ac:dyDescent="0.3">
      <c r="A492">
        <v>2021</v>
      </c>
      <c r="B492">
        <v>1</v>
      </c>
      <c r="C492">
        <v>21</v>
      </c>
      <c r="D492">
        <v>11</v>
      </c>
      <c r="E492">
        <v>27714.538</v>
      </c>
      <c r="F492">
        <v>809.27200000000005</v>
      </c>
      <c r="G492">
        <v>92.308999999999997</v>
      </c>
      <c r="H492">
        <v>-38.735999999999997</v>
      </c>
      <c r="I492">
        <v>576.36599999999999</v>
      </c>
      <c r="J492">
        <v>5.82</v>
      </c>
      <c r="K492">
        <v>0.54400000000000004</v>
      </c>
      <c r="L492">
        <v>91.484999999999999</v>
      </c>
      <c r="M492">
        <v>29159.289000000001</v>
      </c>
      <c r="N492">
        <v>5201.84</v>
      </c>
      <c r="O492">
        <v>-36.430999999999997</v>
      </c>
      <c r="P492">
        <v>2.1120000000000001</v>
      </c>
      <c r="Q492">
        <v>267.185</v>
      </c>
      <c r="R492">
        <v>23991.768</v>
      </c>
      <c r="S492">
        <v>23724.582999999999</v>
      </c>
    </row>
    <row r="493" spans="1:19" x14ac:dyDescent="0.3">
      <c r="A493">
        <v>2021</v>
      </c>
      <c r="B493">
        <v>1</v>
      </c>
      <c r="C493">
        <v>21</v>
      </c>
      <c r="D493">
        <v>12</v>
      </c>
      <c r="E493">
        <v>27729.716</v>
      </c>
      <c r="F493">
        <v>803.38099999999997</v>
      </c>
      <c r="G493">
        <v>84.278000000000006</v>
      </c>
      <c r="H493">
        <v>-34.872999999999998</v>
      </c>
      <c r="I493">
        <v>490.58300000000003</v>
      </c>
      <c r="J493">
        <v>5.9569999999999999</v>
      </c>
      <c r="K493">
        <v>1.99</v>
      </c>
      <c r="L493">
        <v>91.49</v>
      </c>
      <c r="M493">
        <v>29088.242999999999</v>
      </c>
      <c r="N493">
        <v>5891.32</v>
      </c>
      <c r="O493">
        <v>-31.335999999999999</v>
      </c>
      <c r="P493">
        <v>1.88</v>
      </c>
      <c r="Q493">
        <v>276.79199999999997</v>
      </c>
      <c r="R493">
        <v>23226.379000000001</v>
      </c>
      <c r="S493">
        <v>22949.587</v>
      </c>
    </row>
    <row r="494" spans="1:19" x14ac:dyDescent="0.3">
      <c r="A494">
        <v>2021</v>
      </c>
      <c r="B494">
        <v>1</v>
      </c>
      <c r="C494">
        <v>21</v>
      </c>
      <c r="D494">
        <v>13</v>
      </c>
      <c r="E494">
        <v>27577.159</v>
      </c>
      <c r="F494">
        <v>804.76300000000003</v>
      </c>
      <c r="G494">
        <v>78.748999999999995</v>
      </c>
      <c r="H494">
        <v>-33.308</v>
      </c>
      <c r="I494">
        <v>453.64400000000001</v>
      </c>
      <c r="J494">
        <v>5.9269999999999996</v>
      </c>
      <c r="K494">
        <v>1.1000000000000001</v>
      </c>
      <c r="L494">
        <v>91.33</v>
      </c>
      <c r="M494">
        <v>28900.615000000002</v>
      </c>
      <c r="N494">
        <v>6010.2849999999999</v>
      </c>
      <c r="O494">
        <v>-7.4470000000000001</v>
      </c>
      <c r="P494">
        <v>1.9690000000000001</v>
      </c>
      <c r="Q494">
        <v>283.28899999999999</v>
      </c>
      <c r="R494">
        <v>22895.809000000001</v>
      </c>
      <c r="S494">
        <v>22612.519</v>
      </c>
    </row>
    <row r="495" spans="1:19" x14ac:dyDescent="0.3">
      <c r="A495">
        <v>2021</v>
      </c>
      <c r="B495">
        <v>1</v>
      </c>
      <c r="C495">
        <v>21</v>
      </c>
      <c r="D495">
        <v>14</v>
      </c>
      <c r="E495">
        <v>27455.111000000001</v>
      </c>
      <c r="F495">
        <v>825.92100000000005</v>
      </c>
      <c r="G495">
        <v>74.334000000000003</v>
      </c>
      <c r="H495">
        <v>-25.262</v>
      </c>
      <c r="I495">
        <v>429.274</v>
      </c>
      <c r="J495">
        <v>5.819</v>
      </c>
      <c r="K495">
        <v>0.96599999999999997</v>
      </c>
      <c r="L495">
        <v>91.185000000000002</v>
      </c>
      <c r="M495">
        <v>28783.014999999999</v>
      </c>
      <c r="N495">
        <v>5565.7030000000004</v>
      </c>
      <c r="O495">
        <v>-1.6719999999999999</v>
      </c>
      <c r="P495">
        <v>1.9159999999999999</v>
      </c>
      <c r="Q495">
        <v>287.52499999999998</v>
      </c>
      <c r="R495">
        <v>23217.067999999999</v>
      </c>
      <c r="S495">
        <v>22929.543000000001</v>
      </c>
    </row>
    <row r="496" spans="1:19" x14ac:dyDescent="0.3">
      <c r="A496">
        <v>2021</v>
      </c>
      <c r="B496">
        <v>1</v>
      </c>
      <c r="C496">
        <v>21</v>
      </c>
      <c r="D496">
        <v>15</v>
      </c>
      <c r="E496">
        <v>27106.171999999999</v>
      </c>
      <c r="F496">
        <v>837.73</v>
      </c>
      <c r="G496">
        <v>72.138999999999996</v>
      </c>
      <c r="H496">
        <v>-19.788</v>
      </c>
      <c r="I496">
        <v>368.52499999999998</v>
      </c>
      <c r="J496">
        <v>5.3470000000000004</v>
      </c>
      <c r="K496">
        <v>1.2569999999999999</v>
      </c>
      <c r="L496">
        <v>90.83</v>
      </c>
      <c r="M496">
        <v>28390.074000000001</v>
      </c>
      <c r="N496">
        <v>4550.5839999999998</v>
      </c>
      <c r="O496">
        <v>-1.004</v>
      </c>
      <c r="P496">
        <v>2.274</v>
      </c>
      <c r="Q496">
        <v>286.11099999999999</v>
      </c>
      <c r="R496">
        <v>23838.22</v>
      </c>
      <c r="S496">
        <v>23552.109</v>
      </c>
    </row>
    <row r="497" spans="1:19" x14ac:dyDescent="0.3">
      <c r="A497">
        <v>2021</v>
      </c>
      <c r="B497">
        <v>1</v>
      </c>
      <c r="C497">
        <v>21</v>
      </c>
      <c r="D497">
        <v>16</v>
      </c>
      <c r="E497">
        <v>26761.971000000001</v>
      </c>
      <c r="F497">
        <v>755.69399999999996</v>
      </c>
      <c r="G497">
        <v>72.613</v>
      </c>
      <c r="H497">
        <v>-20.091000000000001</v>
      </c>
      <c r="I497">
        <v>339.13400000000001</v>
      </c>
      <c r="J497">
        <v>5.5759999999999996</v>
      </c>
      <c r="K497">
        <v>-3.3959999999999999</v>
      </c>
      <c r="L497">
        <v>90.52</v>
      </c>
      <c r="M497">
        <v>27929.406999999999</v>
      </c>
      <c r="N497">
        <v>2860.7759999999998</v>
      </c>
      <c r="O497">
        <v>-0.41</v>
      </c>
      <c r="P497">
        <v>1.3979999999999999</v>
      </c>
      <c r="Q497">
        <v>278.44499999999999</v>
      </c>
      <c r="R497">
        <v>25067.644</v>
      </c>
      <c r="S497">
        <v>24789.199000000001</v>
      </c>
    </row>
    <row r="498" spans="1:19" x14ac:dyDescent="0.3">
      <c r="A498">
        <v>2021</v>
      </c>
      <c r="B498">
        <v>1</v>
      </c>
      <c r="C498">
        <v>21</v>
      </c>
      <c r="D498">
        <v>17</v>
      </c>
      <c r="E498">
        <v>26826.796999999999</v>
      </c>
      <c r="F498">
        <v>616.34900000000005</v>
      </c>
      <c r="G498">
        <v>77.870999999999995</v>
      </c>
      <c r="H498">
        <v>-32.545999999999999</v>
      </c>
      <c r="I498">
        <v>233.93700000000001</v>
      </c>
      <c r="J498">
        <v>4.3869999999999996</v>
      </c>
      <c r="K498">
        <v>-13.47</v>
      </c>
      <c r="L498">
        <v>90.590999999999994</v>
      </c>
      <c r="M498">
        <v>27726.045999999998</v>
      </c>
      <c r="N498">
        <v>943.23699999999997</v>
      </c>
      <c r="O498">
        <v>1.849</v>
      </c>
      <c r="P498">
        <v>2.1819999999999999</v>
      </c>
      <c r="Q498">
        <v>270.03100000000001</v>
      </c>
      <c r="R498">
        <v>26778.777999999998</v>
      </c>
      <c r="S498">
        <v>26508.746999999999</v>
      </c>
    </row>
    <row r="499" spans="1:19" x14ac:dyDescent="0.3">
      <c r="A499">
        <v>2021</v>
      </c>
      <c r="B499">
        <v>1</v>
      </c>
      <c r="C499">
        <v>21</v>
      </c>
      <c r="D499">
        <v>18</v>
      </c>
      <c r="E499">
        <v>28785.636999999999</v>
      </c>
      <c r="F499">
        <v>586.85500000000002</v>
      </c>
      <c r="G499">
        <v>87.656999999999996</v>
      </c>
      <c r="H499">
        <v>-59.274999999999999</v>
      </c>
      <c r="I499">
        <v>255.80699999999999</v>
      </c>
      <c r="J499">
        <v>4.91</v>
      </c>
      <c r="K499">
        <v>-16.448</v>
      </c>
      <c r="L499">
        <v>92.299000000000007</v>
      </c>
      <c r="M499">
        <v>29649.785</v>
      </c>
      <c r="N499">
        <v>0.05</v>
      </c>
      <c r="O499">
        <v>11.475</v>
      </c>
      <c r="P499">
        <v>10.180999999999999</v>
      </c>
      <c r="Q499">
        <v>267.87299999999999</v>
      </c>
      <c r="R499">
        <v>29628.079000000002</v>
      </c>
      <c r="S499">
        <v>29360.205999999998</v>
      </c>
    </row>
    <row r="500" spans="1:19" x14ac:dyDescent="0.3">
      <c r="A500">
        <v>2021</v>
      </c>
      <c r="B500">
        <v>1</v>
      </c>
      <c r="C500">
        <v>21</v>
      </c>
      <c r="D500">
        <v>19</v>
      </c>
      <c r="E500">
        <v>29557.842000000001</v>
      </c>
      <c r="F500">
        <v>604.13</v>
      </c>
      <c r="G500">
        <v>90.210999999999999</v>
      </c>
      <c r="H500">
        <v>-67.912000000000006</v>
      </c>
      <c r="I500">
        <v>326.37799999999999</v>
      </c>
      <c r="J500">
        <v>4.7430000000000003</v>
      </c>
      <c r="K500">
        <v>-19.678999999999998</v>
      </c>
      <c r="L500">
        <v>92.745000000000005</v>
      </c>
      <c r="M500">
        <v>30498.245999999999</v>
      </c>
      <c r="N500">
        <v>0</v>
      </c>
      <c r="O500">
        <v>13.308</v>
      </c>
      <c r="P500">
        <v>14.407</v>
      </c>
      <c r="Q500">
        <v>257.27199999999999</v>
      </c>
      <c r="R500">
        <v>30470.53</v>
      </c>
      <c r="S500">
        <v>30213.258000000002</v>
      </c>
    </row>
    <row r="501" spans="1:19" x14ac:dyDescent="0.3">
      <c r="A501">
        <v>2021</v>
      </c>
      <c r="B501">
        <v>1</v>
      </c>
      <c r="C501">
        <v>21</v>
      </c>
      <c r="D501">
        <v>20</v>
      </c>
      <c r="E501">
        <v>29002.537</v>
      </c>
      <c r="F501">
        <v>616.94799999999998</v>
      </c>
      <c r="G501">
        <v>91.825999999999993</v>
      </c>
      <c r="H501">
        <v>-83.503</v>
      </c>
      <c r="I501">
        <v>361.14600000000002</v>
      </c>
      <c r="J501">
        <v>4.4640000000000004</v>
      </c>
      <c r="K501">
        <v>-20.292999999999999</v>
      </c>
      <c r="L501">
        <v>92.456000000000003</v>
      </c>
      <c r="M501">
        <v>29973.755000000001</v>
      </c>
      <c r="N501">
        <v>0</v>
      </c>
      <c r="O501">
        <v>12.923</v>
      </c>
      <c r="P501">
        <v>20.318000000000001</v>
      </c>
      <c r="Q501">
        <v>242.78299999999999</v>
      </c>
      <c r="R501">
        <v>29940.513999999999</v>
      </c>
      <c r="S501">
        <v>29697.731</v>
      </c>
    </row>
    <row r="502" spans="1:19" x14ac:dyDescent="0.3">
      <c r="A502">
        <v>2021</v>
      </c>
      <c r="B502">
        <v>1</v>
      </c>
      <c r="C502">
        <v>21</v>
      </c>
      <c r="D502">
        <v>21</v>
      </c>
      <c r="E502">
        <v>28059.949000000001</v>
      </c>
      <c r="F502">
        <v>645.98500000000001</v>
      </c>
      <c r="G502">
        <v>92.388000000000005</v>
      </c>
      <c r="H502">
        <v>-88.363</v>
      </c>
      <c r="I502">
        <v>404.81200000000001</v>
      </c>
      <c r="J502">
        <v>4.1230000000000002</v>
      </c>
      <c r="K502">
        <v>-18.670999999999999</v>
      </c>
      <c r="L502">
        <v>91.77</v>
      </c>
      <c r="M502">
        <v>29099.605</v>
      </c>
      <c r="N502">
        <v>0</v>
      </c>
      <c r="O502">
        <v>11.885</v>
      </c>
      <c r="P502">
        <v>16.736999999999998</v>
      </c>
      <c r="Q502">
        <v>229.49799999999999</v>
      </c>
      <c r="R502">
        <v>29070.982</v>
      </c>
      <c r="S502">
        <v>28841.484</v>
      </c>
    </row>
    <row r="503" spans="1:19" x14ac:dyDescent="0.3">
      <c r="A503">
        <v>2021</v>
      </c>
      <c r="B503">
        <v>1</v>
      </c>
      <c r="C503">
        <v>21</v>
      </c>
      <c r="D503">
        <v>22</v>
      </c>
      <c r="E503">
        <v>26413.281999999999</v>
      </c>
      <c r="F503">
        <v>726.13</v>
      </c>
      <c r="G503">
        <v>91.528000000000006</v>
      </c>
      <c r="H503">
        <v>-81.739999999999995</v>
      </c>
      <c r="I503">
        <v>517.60900000000004</v>
      </c>
      <c r="J503">
        <v>5.181</v>
      </c>
      <c r="K503">
        <v>-5.8449999999999998</v>
      </c>
      <c r="L503">
        <v>90.238</v>
      </c>
      <c r="M503">
        <v>27664.853999999999</v>
      </c>
      <c r="N503">
        <v>0</v>
      </c>
      <c r="O503">
        <v>10.537000000000001</v>
      </c>
      <c r="P503">
        <v>4.9279999999999999</v>
      </c>
      <c r="Q503">
        <v>213.70500000000001</v>
      </c>
      <c r="R503">
        <v>27649.39</v>
      </c>
      <c r="S503">
        <v>27435.684000000001</v>
      </c>
    </row>
    <row r="504" spans="1:19" x14ac:dyDescent="0.3">
      <c r="A504">
        <v>2021</v>
      </c>
      <c r="B504">
        <v>1</v>
      </c>
      <c r="C504">
        <v>21</v>
      </c>
      <c r="D504">
        <v>23</v>
      </c>
      <c r="E504">
        <v>23930.296999999999</v>
      </c>
      <c r="F504">
        <v>893.68</v>
      </c>
      <c r="G504">
        <v>89.369</v>
      </c>
      <c r="H504">
        <v>-74.234999999999999</v>
      </c>
      <c r="I504">
        <v>577.44799999999998</v>
      </c>
      <c r="J504">
        <v>4.8490000000000002</v>
      </c>
      <c r="K504">
        <v>-0.36499999999999999</v>
      </c>
      <c r="L504">
        <v>88.647000000000006</v>
      </c>
      <c r="M504">
        <v>25420.321</v>
      </c>
      <c r="N504">
        <v>0</v>
      </c>
      <c r="O504">
        <v>8.5410000000000004</v>
      </c>
      <c r="P504">
        <v>-21.936</v>
      </c>
      <c r="Q504">
        <v>190.608</v>
      </c>
      <c r="R504">
        <v>25433.716</v>
      </c>
      <c r="S504">
        <v>25243.108</v>
      </c>
    </row>
    <row r="505" spans="1:19" x14ac:dyDescent="0.3">
      <c r="A505">
        <v>2021</v>
      </c>
      <c r="B505">
        <v>1</v>
      </c>
      <c r="C505">
        <v>21</v>
      </c>
      <c r="D505">
        <v>24</v>
      </c>
      <c r="E505">
        <v>21716.488000000001</v>
      </c>
      <c r="F505">
        <v>1041.9380000000001</v>
      </c>
      <c r="G505">
        <v>88.36</v>
      </c>
      <c r="H505">
        <v>-64.599000000000004</v>
      </c>
      <c r="I505">
        <v>962.154</v>
      </c>
      <c r="J505">
        <v>5.25</v>
      </c>
      <c r="K505">
        <v>-0.35199999999999998</v>
      </c>
      <c r="L505">
        <v>87.341999999999999</v>
      </c>
      <c r="M505">
        <v>23748.22</v>
      </c>
      <c r="N505">
        <v>0</v>
      </c>
      <c r="O505">
        <v>6.5620000000000003</v>
      </c>
      <c r="P505">
        <v>-14.595000000000001</v>
      </c>
      <c r="Q505">
        <v>167.93</v>
      </c>
      <c r="R505">
        <v>23756.253000000001</v>
      </c>
      <c r="S505">
        <v>23588.323</v>
      </c>
    </row>
    <row r="506" spans="1:19" x14ac:dyDescent="0.3">
      <c r="A506">
        <v>2021</v>
      </c>
      <c r="B506">
        <v>1</v>
      </c>
      <c r="C506">
        <v>22</v>
      </c>
      <c r="D506">
        <v>1</v>
      </c>
      <c r="E506">
        <v>20474.664000000001</v>
      </c>
      <c r="F506">
        <v>1242.568</v>
      </c>
      <c r="G506">
        <v>72.138999999999996</v>
      </c>
      <c r="H506">
        <v>-57.073</v>
      </c>
      <c r="I506">
        <v>846.64099999999996</v>
      </c>
      <c r="J506">
        <v>5.0780000000000003</v>
      </c>
      <c r="K506">
        <v>-1.3779999999999999</v>
      </c>
      <c r="L506">
        <v>86.641999999999996</v>
      </c>
      <c r="M506">
        <v>22597.142</v>
      </c>
      <c r="N506">
        <v>0</v>
      </c>
      <c r="O506">
        <v>4.6639999999999997</v>
      </c>
      <c r="P506">
        <v>-28.087</v>
      </c>
      <c r="Q506">
        <v>154.85599999999999</v>
      </c>
      <c r="R506">
        <v>22620.565999999999</v>
      </c>
      <c r="S506">
        <v>22465.71</v>
      </c>
    </row>
    <row r="507" spans="1:19" x14ac:dyDescent="0.3">
      <c r="A507">
        <v>2021</v>
      </c>
      <c r="B507">
        <v>1</v>
      </c>
      <c r="C507">
        <v>22</v>
      </c>
      <c r="D507">
        <v>2</v>
      </c>
      <c r="E507">
        <v>19367.665000000001</v>
      </c>
      <c r="F507">
        <v>1360.463</v>
      </c>
      <c r="G507">
        <v>72.069000000000003</v>
      </c>
      <c r="H507">
        <v>-53.79</v>
      </c>
      <c r="I507">
        <v>601.077</v>
      </c>
      <c r="J507">
        <v>4.9450000000000003</v>
      </c>
      <c r="K507">
        <v>-1.615</v>
      </c>
      <c r="L507">
        <v>85.992999999999995</v>
      </c>
      <c r="M507">
        <v>21364.738000000001</v>
      </c>
      <c r="N507">
        <v>0</v>
      </c>
      <c r="O507">
        <v>3.9359999999999999</v>
      </c>
      <c r="P507">
        <v>-25.183</v>
      </c>
      <c r="Q507">
        <v>145.012</v>
      </c>
      <c r="R507">
        <v>21385.984</v>
      </c>
      <c r="S507">
        <v>21240.972000000002</v>
      </c>
    </row>
    <row r="508" spans="1:19" x14ac:dyDescent="0.3">
      <c r="A508">
        <v>2021</v>
      </c>
      <c r="B508">
        <v>1</v>
      </c>
      <c r="C508">
        <v>22</v>
      </c>
      <c r="D508">
        <v>3</v>
      </c>
      <c r="E508">
        <v>18911.055</v>
      </c>
      <c r="F508">
        <v>1381.3689999999999</v>
      </c>
      <c r="G508">
        <v>72.78</v>
      </c>
      <c r="H508">
        <v>-50.386000000000003</v>
      </c>
      <c r="I508">
        <v>360.00200000000001</v>
      </c>
      <c r="J508">
        <v>4.8719999999999999</v>
      </c>
      <c r="K508">
        <v>-1.4730000000000001</v>
      </c>
      <c r="L508">
        <v>85.716999999999999</v>
      </c>
      <c r="M508">
        <v>20691.154999999999</v>
      </c>
      <c r="N508">
        <v>0</v>
      </c>
      <c r="O508">
        <v>3.64</v>
      </c>
      <c r="P508">
        <v>-19.596</v>
      </c>
      <c r="Q508">
        <v>140.38800000000001</v>
      </c>
      <c r="R508">
        <v>20707.111000000001</v>
      </c>
      <c r="S508">
        <v>20566.723000000002</v>
      </c>
    </row>
    <row r="509" spans="1:19" x14ac:dyDescent="0.3">
      <c r="A509">
        <v>2021</v>
      </c>
      <c r="B509">
        <v>1</v>
      </c>
      <c r="C509">
        <v>22</v>
      </c>
      <c r="D509">
        <v>4</v>
      </c>
      <c r="E509">
        <v>18615.082999999999</v>
      </c>
      <c r="F509">
        <v>1341.8389999999999</v>
      </c>
      <c r="G509">
        <v>75.087999999999994</v>
      </c>
      <c r="H509">
        <v>-48.927</v>
      </c>
      <c r="I509">
        <v>204.78</v>
      </c>
      <c r="J509">
        <v>4.7190000000000003</v>
      </c>
      <c r="K509">
        <v>-1.1279999999999999</v>
      </c>
      <c r="L509">
        <v>85.575000000000003</v>
      </c>
      <c r="M509">
        <v>20201.939999999999</v>
      </c>
      <c r="N509">
        <v>0</v>
      </c>
      <c r="O509">
        <v>3.5009999999999999</v>
      </c>
      <c r="P509">
        <v>-14.792</v>
      </c>
      <c r="Q509">
        <v>139.59200000000001</v>
      </c>
      <c r="R509">
        <v>20213.231</v>
      </c>
      <c r="S509">
        <v>20073.638999999999</v>
      </c>
    </row>
    <row r="510" spans="1:19" x14ac:dyDescent="0.3">
      <c r="A510">
        <v>2021</v>
      </c>
      <c r="B510">
        <v>1</v>
      </c>
      <c r="C510">
        <v>22</v>
      </c>
      <c r="D510">
        <v>5</v>
      </c>
      <c r="E510">
        <v>19050.28</v>
      </c>
      <c r="F510">
        <v>1243.54</v>
      </c>
      <c r="G510">
        <v>79.144000000000005</v>
      </c>
      <c r="H510">
        <v>-49.350999999999999</v>
      </c>
      <c r="I510">
        <v>102.96599999999999</v>
      </c>
      <c r="J510">
        <v>3.6520000000000001</v>
      </c>
      <c r="K510">
        <v>-0.53100000000000003</v>
      </c>
      <c r="L510">
        <v>85.805999999999997</v>
      </c>
      <c r="M510">
        <v>20436.363000000001</v>
      </c>
      <c r="N510">
        <v>0</v>
      </c>
      <c r="O510">
        <v>3.3380000000000001</v>
      </c>
      <c r="P510">
        <v>-9.5289999999999999</v>
      </c>
      <c r="Q510">
        <v>144.89699999999999</v>
      </c>
      <c r="R510">
        <v>20442.553</v>
      </c>
      <c r="S510">
        <v>20297.655999999999</v>
      </c>
    </row>
    <row r="511" spans="1:19" x14ac:dyDescent="0.3">
      <c r="A511">
        <v>2021</v>
      </c>
      <c r="B511">
        <v>1</v>
      </c>
      <c r="C511">
        <v>22</v>
      </c>
      <c r="D511">
        <v>6</v>
      </c>
      <c r="E511">
        <v>20225.589</v>
      </c>
      <c r="F511">
        <v>1071.731</v>
      </c>
      <c r="G511">
        <v>85.251999999999995</v>
      </c>
      <c r="H511">
        <v>-53.902999999999999</v>
      </c>
      <c r="I511">
        <v>72.459999999999994</v>
      </c>
      <c r="J511">
        <v>2.3290000000000002</v>
      </c>
      <c r="K511">
        <v>-0.216</v>
      </c>
      <c r="L511">
        <v>86.515000000000001</v>
      </c>
      <c r="M511">
        <v>21404.505000000001</v>
      </c>
      <c r="N511">
        <v>0</v>
      </c>
      <c r="O511">
        <v>3.1179999999999999</v>
      </c>
      <c r="P511">
        <v>-5.7460000000000004</v>
      </c>
      <c r="Q511">
        <v>162.107</v>
      </c>
      <c r="R511">
        <v>21407.133000000002</v>
      </c>
      <c r="S511">
        <v>21245.026000000002</v>
      </c>
    </row>
    <row r="512" spans="1:19" x14ac:dyDescent="0.3">
      <c r="A512">
        <v>2021</v>
      </c>
      <c r="B512">
        <v>1</v>
      </c>
      <c r="C512">
        <v>22</v>
      </c>
      <c r="D512">
        <v>7</v>
      </c>
      <c r="E512">
        <v>21980.022000000001</v>
      </c>
      <c r="F512">
        <v>887.97199999999998</v>
      </c>
      <c r="G512">
        <v>92.16</v>
      </c>
      <c r="H512">
        <v>-53.831000000000003</v>
      </c>
      <c r="I512">
        <v>128.994</v>
      </c>
      <c r="J512">
        <v>2.839</v>
      </c>
      <c r="K512">
        <v>2.1349999999999998</v>
      </c>
      <c r="L512">
        <v>87.483999999999995</v>
      </c>
      <c r="M512">
        <v>23035.614000000001</v>
      </c>
      <c r="N512">
        <v>7.0259999999999998</v>
      </c>
      <c r="O512">
        <v>3.9740000000000002</v>
      </c>
      <c r="P512">
        <v>-2.9020000000000001</v>
      </c>
      <c r="Q512">
        <v>193.352</v>
      </c>
      <c r="R512">
        <v>23027.516</v>
      </c>
      <c r="S512">
        <v>22834.164000000001</v>
      </c>
    </row>
    <row r="513" spans="1:19" x14ac:dyDescent="0.3">
      <c r="A513">
        <v>2021</v>
      </c>
      <c r="B513">
        <v>1</v>
      </c>
      <c r="C513">
        <v>22</v>
      </c>
      <c r="D513">
        <v>8</v>
      </c>
      <c r="E513">
        <v>23168.366000000002</v>
      </c>
      <c r="F513">
        <v>850.19500000000005</v>
      </c>
      <c r="G513">
        <v>94.846000000000004</v>
      </c>
      <c r="H513">
        <v>-51.212000000000003</v>
      </c>
      <c r="I513">
        <v>267.89</v>
      </c>
      <c r="J513">
        <v>3.702</v>
      </c>
      <c r="K513">
        <v>0.69099999999999995</v>
      </c>
      <c r="L513">
        <v>88.191000000000003</v>
      </c>
      <c r="M513">
        <v>24327.822</v>
      </c>
      <c r="N513">
        <v>486.40800000000002</v>
      </c>
      <c r="O513">
        <v>0.48199999999999998</v>
      </c>
      <c r="P513">
        <v>-0.61</v>
      </c>
      <c r="Q513">
        <v>219.32900000000001</v>
      </c>
      <c r="R513">
        <v>23841.543000000001</v>
      </c>
      <c r="S513">
        <v>23622.214</v>
      </c>
    </row>
    <row r="514" spans="1:19" x14ac:dyDescent="0.3">
      <c r="A514">
        <v>2021</v>
      </c>
      <c r="B514">
        <v>1</v>
      </c>
      <c r="C514">
        <v>22</v>
      </c>
      <c r="D514">
        <v>9</v>
      </c>
      <c r="E514">
        <v>24293.885999999999</v>
      </c>
      <c r="F514">
        <v>811.52</v>
      </c>
      <c r="G514">
        <v>93.503</v>
      </c>
      <c r="H514">
        <v>-41.131</v>
      </c>
      <c r="I514">
        <v>494.47699999999998</v>
      </c>
      <c r="J514">
        <v>4.97</v>
      </c>
      <c r="K514">
        <v>-0.79300000000000004</v>
      </c>
      <c r="L514">
        <v>88.838999999999999</v>
      </c>
      <c r="M514">
        <v>25651.769</v>
      </c>
      <c r="N514">
        <v>2608.663</v>
      </c>
      <c r="O514">
        <v>-12.314</v>
      </c>
      <c r="P514">
        <v>1.891</v>
      </c>
      <c r="Q514">
        <v>239.68700000000001</v>
      </c>
      <c r="R514">
        <v>23053.528999999999</v>
      </c>
      <c r="S514">
        <v>22813.842000000001</v>
      </c>
    </row>
    <row r="515" spans="1:19" x14ac:dyDescent="0.3">
      <c r="A515">
        <v>2021</v>
      </c>
      <c r="B515">
        <v>1</v>
      </c>
      <c r="C515">
        <v>22</v>
      </c>
      <c r="D515">
        <v>10</v>
      </c>
      <c r="E515">
        <v>25369.62</v>
      </c>
      <c r="F515">
        <v>806.68399999999997</v>
      </c>
      <c r="G515">
        <v>90.412999999999997</v>
      </c>
      <c r="H515">
        <v>-36.957999999999998</v>
      </c>
      <c r="I515">
        <v>610.01099999999997</v>
      </c>
      <c r="J515">
        <v>5.5149999999999997</v>
      </c>
      <c r="K515">
        <v>-2.19</v>
      </c>
      <c r="L515">
        <v>89.46</v>
      </c>
      <c r="M515">
        <v>26842.142</v>
      </c>
      <c r="N515">
        <v>4586.4040000000005</v>
      </c>
      <c r="O515">
        <v>-23.32</v>
      </c>
      <c r="P515">
        <v>3.25</v>
      </c>
      <c r="Q515">
        <v>254.66800000000001</v>
      </c>
      <c r="R515">
        <v>22275.808000000001</v>
      </c>
      <c r="S515">
        <v>22021.14</v>
      </c>
    </row>
    <row r="516" spans="1:19" x14ac:dyDescent="0.3">
      <c r="A516">
        <v>2021</v>
      </c>
      <c r="B516">
        <v>1</v>
      </c>
      <c r="C516">
        <v>22</v>
      </c>
      <c r="D516">
        <v>11</v>
      </c>
      <c r="E516">
        <v>25943.356</v>
      </c>
      <c r="F516">
        <v>809.27200000000005</v>
      </c>
      <c r="G516">
        <v>86.858999999999995</v>
      </c>
      <c r="H516">
        <v>-36.423999999999999</v>
      </c>
      <c r="I516">
        <v>576.36599999999999</v>
      </c>
      <c r="J516">
        <v>5.82</v>
      </c>
      <c r="K516">
        <v>0.66600000000000004</v>
      </c>
      <c r="L516">
        <v>89.84</v>
      </c>
      <c r="M516">
        <v>27388.895</v>
      </c>
      <c r="N516">
        <v>5808.39</v>
      </c>
      <c r="O516">
        <v>-37.685000000000002</v>
      </c>
      <c r="P516">
        <v>2.1120000000000001</v>
      </c>
      <c r="Q516">
        <v>267.35700000000003</v>
      </c>
      <c r="R516">
        <v>21616.078000000001</v>
      </c>
      <c r="S516">
        <v>21348.721000000001</v>
      </c>
    </row>
    <row r="517" spans="1:19" x14ac:dyDescent="0.3">
      <c r="A517">
        <v>2021</v>
      </c>
      <c r="B517">
        <v>1</v>
      </c>
      <c r="C517">
        <v>22</v>
      </c>
      <c r="D517">
        <v>12</v>
      </c>
      <c r="E517">
        <v>26102.69</v>
      </c>
      <c r="F517">
        <v>803.38099999999997</v>
      </c>
      <c r="G517">
        <v>83.909000000000006</v>
      </c>
      <c r="H517">
        <v>-32.878</v>
      </c>
      <c r="I517">
        <v>490.58300000000003</v>
      </c>
      <c r="J517">
        <v>5.9569999999999999</v>
      </c>
      <c r="K517">
        <v>2.0209999999999999</v>
      </c>
      <c r="L517">
        <v>89.95</v>
      </c>
      <c r="M517">
        <v>27461.702000000001</v>
      </c>
      <c r="N517">
        <v>6555.8980000000001</v>
      </c>
      <c r="O517">
        <v>-28.978000000000002</v>
      </c>
      <c r="P517">
        <v>1.88</v>
      </c>
      <c r="Q517">
        <v>275.43700000000001</v>
      </c>
      <c r="R517">
        <v>20932.902999999998</v>
      </c>
      <c r="S517">
        <v>20657.466</v>
      </c>
    </row>
    <row r="518" spans="1:19" x14ac:dyDescent="0.3">
      <c r="A518">
        <v>2021</v>
      </c>
      <c r="B518">
        <v>1</v>
      </c>
      <c r="C518">
        <v>22</v>
      </c>
      <c r="D518">
        <v>13</v>
      </c>
      <c r="E518">
        <v>25917.516</v>
      </c>
      <c r="F518">
        <v>804.76300000000003</v>
      </c>
      <c r="G518">
        <v>82.522999999999996</v>
      </c>
      <c r="H518">
        <v>-31.288</v>
      </c>
      <c r="I518">
        <v>453.64400000000001</v>
      </c>
      <c r="J518">
        <v>5.9269999999999996</v>
      </c>
      <c r="K518">
        <v>1.1559999999999999</v>
      </c>
      <c r="L518">
        <v>89.8</v>
      </c>
      <c r="M518">
        <v>27241.518</v>
      </c>
      <c r="N518">
        <v>6658.0129999999999</v>
      </c>
      <c r="O518">
        <v>-7.4850000000000003</v>
      </c>
      <c r="P518">
        <v>1.9690000000000001</v>
      </c>
      <c r="Q518">
        <v>279.05700000000002</v>
      </c>
      <c r="R518">
        <v>20589.021000000001</v>
      </c>
      <c r="S518">
        <v>20309.964</v>
      </c>
    </row>
    <row r="519" spans="1:19" x14ac:dyDescent="0.3">
      <c r="A519">
        <v>2021</v>
      </c>
      <c r="B519">
        <v>1</v>
      </c>
      <c r="C519">
        <v>22</v>
      </c>
      <c r="D519">
        <v>14</v>
      </c>
      <c r="E519">
        <v>25655.935000000001</v>
      </c>
      <c r="F519">
        <v>825.92100000000005</v>
      </c>
      <c r="G519">
        <v>82.558000000000007</v>
      </c>
      <c r="H519">
        <v>-23.527999999999999</v>
      </c>
      <c r="I519">
        <v>429.274</v>
      </c>
      <c r="J519">
        <v>5.819</v>
      </c>
      <c r="K519">
        <v>0.88</v>
      </c>
      <c r="L519">
        <v>89.626000000000005</v>
      </c>
      <c r="M519">
        <v>26983.928</v>
      </c>
      <c r="N519">
        <v>6253.48</v>
      </c>
      <c r="O519">
        <v>-7.476</v>
      </c>
      <c r="P519">
        <v>1.9159999999999999</v>
      </c>
      <c r="Q519">
        <v>279.14499999999998</v>
      </c>
      <c r="R519">
        <v>20736.008000000002</v>
      </c>
      <c r="S519">
        <v>20456.864000000001</v>
      </c>
    </row>
    <row r="520" spans="1:19" x14ac:dyDescent="0.3">
      <c r="A520">
        <v>2021</v>
      </c>
      <c r="B520">
        <v>1</v>
      </c>
      <c r="C520">
        <v>22</v>
      </c>
      <c r="D520">
        <v>15</v>
      </c>
      <c r="E520">
        <v>25270.387999999999</v>
      </c>
      <c r="F520">
        <v>837.73</v>
      </c>
      <c r="G520">
        <v>83.137</v>
      </c>
      <c r="H520">
        <v>-18.361999999999998</v>
      </c>
      <c r="I520">
        <v>368.52499999999998</v>
      </c>
      <c r="J520">
        <v>5.3470000000000004</v>
      </c>
      <c r="K520">
        <v>0.872</v>
      </c>
      <c r="L520">
        <v>89.387</v>
      </c>
      <c r="M520">
        <v>26553.887999999999</v>
      </c>
      <c r="N520">
        <v>5239.884</v>
      </c>
      <c r="O520">
        <v>-2.7829999999999999</v>
      </c>
      <c r="P520">
        <v>2.274</v>
      </c>
      <c r="Q520">
        <v>273.34399999999999</v>
      </c>
      <c r="R520">
        <v>21314.512999999999</v>
      </c>
      <c r="S520">
        <v>21041.169000000002</v>
      </c>
    </row>
    <row r="521" spans="1:19" x14ac:dyDescent="0.3">
      <c r="A521">
        <v>2021</v>
      </c>
      <c r="B521">
        <v>1</v>
      </c>
      <c r="C521">
        <v>22</v>
      </c>
      <c r="D521">
        <v>16</v>
      </c>
      <c r="E521">
        <v>24975.763999999999</v>
      </c>
      <c r="F521">
        <v>755.69399999999996</v>
      </c>
      <c r="G521">
        <v>84.233999999999995</v>
      </c>
      <c r="H521">
        <v>-18.704999999999998</v>
      </c>
      <c r="I521">
        <v>339.13400000000001</v>
      </c>
      <c r="J521">
        <v>5.5759999999999996</v>
      </c>
      <c r="K521">
        <v>-3.726</v>
      </c>
      <c r="L521">
        <v>89.216999999999999</v>
      </c>
      <c r="M521">
        <v>26142.954000000002</v>
      </c>
      <c r="N521">
        <v>3454.212</v>
      </c>
      <c r="O521">
        <v>-2.2629999999999999</v>
      </c>
      <c r="P521">
        <v>1.3979999999999999</v>
      </c>
      <c r="Q521">
        <v>264.46600000000001</v>
      </c>
      <c r="R521">
        <v>22689.608</v>
      </c>
      <c r="S521">
        <v>22425.142</v>
      </c>
    </row>
    <row r="522" spans="1:19" x14ac:dyDescent="0.3">
      <c r="A522">
        <v>2021</v>
      </c>
      <c r="B522">
        <v>1</v>
      </c>
      <c r="C522">
        <v>22</v>
      </c>
      <c r="D522">
        <v>17</v>
      </c>
      <c r="E522">
        <v>25212.073</v>
      </c>
      <c r="F522">
        <v>616.34900000000005</v>
      </c>
      <c r="G522">
        <v>87.174999999999997</v>
      </c>
      <c r="H522">
        <v>-30.446000000000002</v>
      </c>
      <c r="I522">
        <v>233.93700000000001</v>
      </c>
      <c r="J522">
        <v>4.3869999999999996</v>
      </c>
      <c r="K522">
        <v>-13.304</v>
      </c>
      <c r="L522">
        <v>89.346000000000004</v>
      </c>
      <c r="M522">
        <v>26112.344000000001</v>
      </c>
      <c r="N522">
        <v>1047.085</v>
      </c>
      <c r="O522">
        <v>1.2509999999999999</v>
      </c>
      <c r="P522">
        <v>2.1819999999999999</v>
      </c>
      <c r="Q522">
        <v>257.27800000000002</v>
      </c>
      <c r="R522">
        <v>25061.826000000001</v>
      </c>
      <c r="S522">
        <v>24804.546999999999</v>
      </c>
    </row>
    <row r="523" spans="1:19" x14ac:dyDescent="0.3">
      <c r="A523">
        <v>2021</v>
      </c>
      <c r="B523">
        <v>1</v>
      </c>
      <c r="C523">
        <v>22</v>
      </c>
      <c r="D523">
        <v>18</v>
      </c>
      <c r="E523">
        <v>27702.041000000001</v>
      </c>
      <c r="F523">
        <v>586.85500000000002</v>
      </c>
      <c r="G523">
        <v>90.772999999999996</v>
      </c>
      <c r="H523">
        <v>-57.036000000000001</v>
      </c>
      <c r="I523">
        <v>255.80699999999999</v>
      </c>
      <c r="J523">
        <v>4.91</v>
      </c>
      <c r="K523">
        <v>-15.79</v>
      </c>
      <c r="L523">
        <v>91.361000000000004</v>
      </c>
      <c r="M523">
        <v>28568.149000000001</v>
      </c>
      <c r="N523">
        <v>3.8119999999999998</v>
      </c>
      <c r="O523">
        <v>11.77</v>
      </c>
      <c r="P523">
        <v>10.180999999999999</v>
      </c>
      <c r="Q523">
        <v>259.21899999999999</v>
      </c>
      <c r="R523">
        <v>28542.383999999998</v>
      </c>
      <c r="S523">
        <v>28283.165000000001</v>
      </c>
    </row>
    <row r="524" spans="1:19" x14ac:dyDescent="0.3">
      <c r="A524">
        <v>2021</v>
      </c>
      <c r="B524">
        <v>1</v>
      </c>
      <c r="C524">
        <v>22</v>
      </c>
      <c r="D524">
        <v>19</v>
      </c>
      <c r="E524">
        <v>28303.496999999999</v>
      </c>
      <c r="F524">
        <v>604.13</v>
      </c>
      <c r="G524">
        <v>89.701999999999998</v>
      </c>
      <c r="H524">
        <v>-65.043000000000006</v>
      </c>
      <c r="I524">
        <v>326.37799999999999</v>
      </c>
      <c r="J524">
        <v>4.7430000000000003</v>
      </c>
      <c r="K524">
        <v>-18.789000000000001</v>
      </c>
      <c r="L524">
        <v>91.927999999999997</v>
      </c>
      <c r="M524">
        <v>29246.844000000001</v>
      </c>
      <c r="N524">
        <v>0</v>
      </c>
      <c r="O524">
        <v>13.618</v>
      </c>
      <c r="P524">
        <v>14.407</v>
      </c>
      <c r="Q524">
        <v>249.554</v>
      </c>
      <c r="R524">
        <v>29218.819</v>
      </c>
      <c r="S524">
        <v>28969.264999999999</v>
      </c>
    </row>
    <row r="525" spans="1:19" x14ac:dyDescent="0.3">
      <c r="A525">
        <v>2021</v>
      </c>
      <c r="B525">
        <v>1</v>
      </c>
      <c r="C525">
        <v>22</v>
      </c>
      <c r="D525">
        <v>20</v>
      </c>
      <c r="E525">
        <v>27747.874</v>
      </c>
      <c r="F525">
        <v>616.94799999999998</v>
      </c>
      <c r="G525">
        <v>88.516999999999996</v>
      </c>
      <c r="H525">
        <v>-79.936999999999998</v>
      </c>
      <c r="I525">
        <v>361.14600000000002</v>
      </c>
      <c r="J525">
        <v>4.4640000000000004</v>
      </c>
      <c r="K525">
        <v>-19.532</v>
      </c>
      <c r="L525">
        <v>91.421999999999997</v>
      </c>
      <c r="M525">
        <v>28722.383000000002</v>
      </c>
      <c r="N525">
        <v>0</v>
      </c>
      <c r="O525">
        <v>12.874000000000001</v>
      </c>
      <c r="P525">
        <v>20.318000000000001</v>
      </c>
      <c r="Q525">
        <v>234.94800000000001</v>
      </c>
      <c r="R525">
        <v>28689.190999999999</v>
      </c>
      <c r="S525">
        <v>28454.242999999999</v>
      </c>
    </row>
    <row r="526" spans="1:19" x14ac:dyDescent="0.3">
      <c r="A526">
        <v>2021</v>
      </c>
      <c r="B526">
        <v>1</v>
      </c>
      <c r="C526">
        <v>22</v>
      </c>
      <c r="D526">
        <v>21</v>
      </c>
      <c r="E526">
        <v>26894.678</v>
      </c>
      <c r="F526">
        <v>645.98500000000001</v>
      </c>
      <c r="G526">
        <v>85.918999999999997</v>
      </c>
      <c r="H526">
        <v>-84.804000000000002</v>
      </c>
      <c r="I526">
        <v>404.81200000000001</v>
      </c>
      <c r="J526">
        <v>4.1230000000000002</v>
      </c>
      <c r="K526">
        <v>-17.968</v>
      </c>
      <c r="L526">
        <v>90.584000000000003</v>
      </c>
      <c r="M526">
        <v>27937.41</v>
      </c>
      <c r="N526">
        <v>0</v>
      </c>
      <c r="O526">
        <v>11.702</v>
      </c>
      <c r="P526">
        <v>16.736999999999998</v>
      </c>
      <c r="Q526">
        <v>224.37200000000001</v>
      </c>
      <c r="R526">
        <v>27908.97</v>
      </c>
      <c r="S526">
        <v>27684.598000000002</v>
      </c>
    </row>
    <row r="527" spans="1:19" x14ac:dyDescent="0.3">
      <c r="A527">
        <v>2021</v>
      </c>
      <c r="B527">
        <v>1</v>
      </c>
      <c r="C527">
        <v>22</v>
      </c>
      <c r="D527">
        <v>22</v>
      </c>
      <c r="E527">
        <v>25495.356</v>
      </c>
      <c r="F527">
        <v>726.13</v>
      </c>
      <c r="G527">
        <v>82.593000000000004</v>
      </c>
      <c r="H527">
        <v>-79.075000000000003</v>
      </c>
      <c r="I527">
        <v>517.60900000000004</v>
      </c>
      <c r="J527">
        <v>5.181</v>
      </c>
      <c r="K527">
        <v>-5.4539999999999997</v>
      </c>
      <c r="L527">
        <v>89.498999999999995</v>
      </c>
      <c r="M527">
        <v>26749.245999999999</v>
      </c>
      <c r="N527">
        <v>0</v>
      </c>
      <c r="O527">
        <v>10.641999999999999</v>
      </c>
      <c r="P527">
        <v>4.9279999999999999</v>
      </c>
      <c r="Q527">
        <v>212.19499999999999</v>
      </c>
      <c r="R527">
        <v>26733.675999999999</v>
      </c>
      <c r="S527">
        <v>26521.481</v>
      </c>
    </row>
    <row r="528" spans="1:19" x14ac:dyDescent="0.3">
      <c r="A528">
        <v>2021</v>
      </c>
      <c r="B528">
        <v>1</v>
      </c>
      <c r="C528">
        <v>22</v>
      </c>
      <c r="D528">
        <v>23</v>
      </c>
      <c r="E528">
        <v>23440.962</v>
      </c>
      <c r="F528">
        <v>893.68</v>
      </c>
      <c r="G528">
        <v>77.423000000000002</v>
      </c>
      <c r="H528">
        <v>-72.974000000000004</v>
      </c>
      <c r="I528">
        <v>577.44799999999998</v>
      </c>
      <c r="J528">
        <v>4.8490000000000002</v>
      </c>
      <c r="K528">
        <v>-0.25700000000000001</v>
      </c>
      <c r="L528">
        <v>88.281000000000006</v>
      </c>
      <c r="M528">
        <v>24931.988000000001</v>
      </c>
      <c r="N528">
        <v>0</v>
      </c>
      <c r="O528">
        <v>8.6289999999999996</v>
      </c>
      <c r="P528">
        <v>-21.936</v>
      </c>
      <c r="Q528">
        <v>192.733</v>
      </c>
      <c r="R528">
        <v>24945.294999999998</v>
      </c>
      <c r="S528">
        <v>24752.562999999998</v>
      </c>
    </row>
    <row r="529" spans="1:19" x14ac:dyDescent="0.3">
      <c r="A529">
        <v>2021</v>
      </c>
      <c r="B529">
        <v>1</v>
      </c>
      <c r="C529">
        <v>22</v>
      </c>
      <c r="D529">
        <v>24</v>
      </c>
      <c r="E529">
        <v>21452.454000000002</v>
      </c>
      <c r="F529">
        <v>1041.9380000000001</v>
      </c>
      <c r="G529">
        <v>74.385999999999996</v>
      </c>
      <c r="H529">
        <v>-64.099999999999994</v>
      </c>
      <c r="I529">
        <v>961.178</v>
      </c>
      <c r="J529">
        <v>4.0940000000000003</v>
      </c>
      <c r="K529">
        <v>-0.309</v>
      </c>
      <c r="L529">
        <v>87.156999999999996</v>
      </c>
      <c r="M529">
        <v>23482.412</v>
      </c>
      <c r="N529">
        <v>0</v>
      </c>
      <c r="O529">
        <v>6.5880000000000001</v>
      </c>
      <c r="P529">
        <v>-14.595000000000001</v>
      </c>
      <c r="Q529">
        <v>172.285</v>
      </c>
      <c r="R529">
        <v>23490.419000000002</v>
      </c>
      <c r="S529">
        <v>23318.133999999998</v>
      </c>
    </row>
    <row r="530" spans="1:19" x14ac:dyDescent="0.3">
      <c r="A530">
        <v>2021</v>
      </c>
      <c r="B530">
        <v>1</v>
      </c>
      <c r="C530">
        <v>23</v>
      </c>
      <c r="D530">
        <v>1</v>
      </c>
      <c r="E530">
        <v>20316.937000000002</v>
      </c>
      <c r="F530">
        <v>1223.154</v>
      </c>
      <c r="G530">
        <v>71.183000000000007</v>
      </c>
      <c r="H530">
        <v>-54.12</v>
      </c>
      <c r="I530">
        <v>775.452</v>
      </c>
      <c r="J530">
        <v>1.8029999999999999</v>
      </c>
      <c r="K530">
        <v>-1.4370000000000001</v>
      </c>
      <c r="L530">
        <v>86.576999999999998</v>
      </c>
      <c r="M530">
        <v>22348.365000000002</v>
      </c>
      <c r="N530">
        <v>0</v>
      </c>
      <c r="O530">
        <v>4.6639999999999997</v>
      </c>
      <c r="P530">
        <v>-28.087</v>
      </c>
      <c r="Q530">
        <v>157.358</v>
      </c>
      <c r="R530">
        <v>22371.789000000001</v>
      </c>
      <c r="S530">
        <v>22214.431</v>
      </c>
    </row>
    <row r="531" spans="1:19" x14ac:dyDescent="0.3">
      <c r="A531">
        <v>2021</v>
      </c>
      <c r="B531">
        <v>1</v>
      </c>
      <c r="C531">
        <v>23</v>
      </c>
      <c r="D531">
        <v>2</v>
      </c>
      <c r="E531">
        <v>19227.518</v>
      </c>
      <c r="F531">
        <v>1332.6559999999999</v>
      </c>
      <c r="G531">
        <v>70.444999999999993</v>
      </c>
      <c r="H531">
        <v>-51.253999999999998</v>
      </c>
      <c r="I531">
        <v>657.721</v>
      </c>
      <c r="J531">
        <v>1.788</v>
      </c>
      <c r="K531">
        <v>-1.758</v>
      </c>
      <c r="L531">
        <v>85.924999999999997</v>
      </c>
      <c r="M531">
        <v>21252.597000000002</v>
      </c>
      <c r="N531">
        <v>0</v>
      </c>
      <c r="O531">
        <v>3.9359999999999999</v>
      </c>
      <c r="P531">
        <v>-25.183</v>
      </c>
      <c r="Q531">
        <v>146.738</v>
      </c>
      <c r="R531">
        <v>21273.843000000001</v>
      </c>
      <c r="S531">
        <v>21127.106</v>
      </c>
    </row>
    <row r="532" spans="1:19" x14ac:dyDescent="0.3">
      <c r="A532">
        <v>2021</v>
      </c>
      <c r="B532">
        <v>1</v>
      </c>
      <c r="C532">
        <v>23</v>
      </c>
      <c r="D532">
        <v>3</v>
      </c>
      <c r="E532">
        <v>18574.417000000001</v>
      </c>
      <c r="F532">
        <v>1371.3019999999999</v>
      </c>
      <c r="G532">
        <v>70.665000000000006</v>
      </c>
      <c r="H532">
        <v>-47.511000000000003</v>
      </c>
      <c r="I532">
        <v>441.95</v>
      </c>
      <c r="J532">
        <v>1.8160000000000001</v>
      </c>
      <c r="K532">
        <v>-1.6879999999999999</v>
      </c>
      <c r="L532">
        <v>85.531000000000006</v>
      </c>
      <c r="M532">
        <v>20425.816999999999</v>
      </c>
      <c r="N532">
        <v>0</v>
      </c>
      <c r="O532">
        <v>3.64</v>
      </c>
      <c r="P532">
        <v>-19.596</v>
      </c>
      <c r="Q532">
        <v>141.40100000000001</v>
      </c>
      <c r="R532">
        <v>20441.773000000001</v>
      </c>
      <c r="S532">
        <v>20300.370999999999</v>
      </c>
    </row>
    <row r="533" spans="1:19" x14ac:dyDescent="0.3">
      <c r="A533">
        <v>2021</v>
      </c>
      <c r="B533">
        <v>1</v>
      </c>
      <c r="C533">
        <v>23</v>
      </c>
      <c r="D533">
        <v>4</v>
      </c>
      <c r="E533">
        <v>18160.581999999999</v>
      </c>
      <c r="F533">
        <v>1371.6289999999999</v>
      </c>
      <c r="G533">
        <v>72.271000000000001</v>
      </c>
      <c r="H533">
        <v>-45.710999999999999</v>
      </c>
      <c r="I533">
        <v>279.93400000000003</v>
      </c>
      <c r="J533">
        <v>1.79</v>
      </c>
      <c r="K533">
        <v>-1.3260000000000001</v>
      </c>
      <c r="L533">
        <v>85.385999999999996</v>
      </c>
      <c r="M533">
        <v>19852.284</v>
      </c>
      <c r="N533">
        <v>0</v>
      </c>
      <c r="O533">
        <v>3.5009999999999999</v>
      </c>
      <c r="P533">
        <v>-14.792</v>
      </c>
      <c r="Q533">
        <v>139.28100000000001</v>
      </c>
      <c r="R533">
        <v>19863.575000000001</v>
      </c>
      <c r="S533">
        <v>19724.294000000002</v>
      </c>
    </row>
    <row r="534" spans="1:19" x14ac:dyDescent="0.3">
      <c r="A534">
        <v>2021</v>
      </c>
      <c r="B534">
        <v>1</v>
      </c>
      <c r="C534">
        <v>23</v>
      </c>
      <c r="D534">
        <v>5</v>
      </c>
      <c r="E534">
        <v>18326.217000000001</v>
      </c>
      <c r="F534">
        <v>1362.413</v>
      </c>
      <c r="G534">
        <v>75.281999999999996</v>
      </c>
      <c r="H534">
        <v>-46.651000000000003</v>
      </c>
      <c r="I534">
        <v>175.989</v>
      </c>
      <c r="J534">
        <v>1.619</v>
      </c>
      <c r="K534">
        <v>-0.59499999999999997</v>
      </c>
      <c r="L534">
        <v>85.427999999999997</v>
      </c>
      <c r="M534">
        <v>19904.419000000002</v>
      </c>
      <c r="N534">
        <v>0</v>
      </c>
      <c r="O534">
        <v>3.3380000000000001</v>
      </c>
      <c r="P534">
        <v>-9.5289999999999999</v>
      </c>
      <c r="Q534">
        <v>139.65700000000001</v>
      </c>
      <c r="R534">
        <v>19910.61</v>
      </c>
      <c r="S534">
        <v>19770.952000000001</v>
      </c>
    </row>
    <row r="535" spans="1:19" x14ac:dyDescent="0.3">
      <c r="A535">
        <v>2021</v>
      </c>
      <c r="B535">
        <v>1</v>
      </c>
      <c r="C535">
        <v>23</v>
      </c>
      <c r="D535">
        <v>6</v>
      </c>
      <c r="E535">
        <v>19113.694</v>
      </c>
      <c r="F535">
        <v>1308.1179999999999</v>
      </c>
      <c r="G535">
        <v>80.828999999999994</v>
      </c>
      <c r="H535">
        <v>-50.563000000000002</v>
      </c>
      <c r="I535">
        <v>101.506</v>
      </c>
      <c r="J535">
        <v>1.629</v>
      </c>
      <c r="K535">
        <v>-0.19400000000000001</v>
      </c>
      <c r="L535">
        <v>85.81</v>
      </c>
      <c r="M535">
        <v>20560</v>
      </c>
      <c r="N535">
        <v>0</v>
      </c>
      <c r="O535">
        <v>3.1179999999999999</v>
      </c>
      <c r="P535">
        <v>-5.7460000000000004</v>
      </c>
      <c r="Q535">
        <v>147.322</v>
      </c>
      <c r="R535">
        <v>20562.628000000001</v>
      </c>
      <c r="S535">
        <v>20415.306</v>
      </c>
    </row>
    <row r="536" spans="1:19" x14ac:dyDescent="0.3">
      <c r="A536">
        <v>2021</v>
      </c>
      <c r="B536">
        <v>1</v>
      </c>
      <c r="C536">
        <v>23</v>
      </c>
      <c r="D536">
        <v>7</v>
      </c>
      <c r="E536">
        <v>20234.819</v>
      </c>
      <c r="F536">
        <v>1199.8050000000001</v>
      </c>
      <c r="G536">
        <v>87.438000000000002</v>
      </c>
      <c r="H536">
        <v>-50.453000000000003</v>
      </c>
      <c r="I536">
        <v>64.483999999999995</v>
      </c>
      <c r="J536">
        <v>1.893</v>
      </c>
      <c r="K536">
        <v>2.125</v>
      </c>
      <c r="L536">
        <v>86.486000000000004</v>
      </c>
      <c r="M536">
        <v>21539.16</v>
      </c>
      <c r="N536">
        <v>7.0259999999999998</v>
      </c>
      <c r="O536">
        <v>3.9740000000000002</v>
      </c>
      <c r="P536">
        <v>-2.9020000000000001</v>
      </c>
      <c r="Q536">
        <v>163.32</v>
      </c>
      <c r="R536">
        <v>21531.062000000002</v>
      </c>
      <c r="S536">
        <v>21367.742999999999</v>
      </c>
    </row>
    <row r="537" spans="1:19" x14ac:dyDescent="0.3">
      <c r="A537">
        <v>2021</v>
      </c>
      <c r="B537">
        <v>1</v>
      </c>
      <c r="C537">
        <v>23</v>
      </c>
      <c r="D537">
        <v>8</v>
      </c>
      <c r="E537">
        <v>20902.925999999999</v>
      </c>
      <c r="F537">
        <v>1156.9929999999999</v>
      </c>
      <c r="G537">
        <v>90.159000000000006</v>
      </c>
      <c r="H537">
        <v>-48.45</v>
      </c>
      <c r="I537">
        <v>68.882999999999996</v>
      </c>
      <c r="J537">
        <v>2.2879999999999998</v>
      </c>
      <c r="K537">
        <v>0.65700000000000003</v>
      </c>
      <c r="L537">
        <v>86.835999999999999</v>
      </c>
      <c r="M537">
        <v>22170.133999999998</v>
      </c>
      <c r="N537">
        <v>486.40800000000002</v>
      </c>
      <c r="O537">
        <v>0.48199999999999998</v>
      </c>
      <c r="P537">
        <v>-0.61</v>
      </c>
      <c r="Q537">
        <v>181.96899999999999</v>
      </c>
      <c r="R537">
        <v>21683.855</v>
      </c>
      <c r="S537">
        <v>21501.885999999999</v>
      </c>
    </row>
    <row r="538" spans="1:19" x14ac:dyDescent="0.3">
      <c r="A538">
        <v>2021</v>
      </c>
      <c r="B538">
        <v>1</v>
      </c>
      <c r="C538">
        <v>23</v>
      </c>
      <c r="D538">
        <v>9</v>
      </c>
      <c r="E538">
        <v>22121.868999999999</v>
      </c>
      <c r="F538">
        <v>1075.6020000000001</v>
      </c>
      <c r="G538">
        <v>86.954999999999998</v>
      </c>
      <c r="H538">
        <v>-37.942999999999998</v>
      </c>
      <c r="I538">
        <v>109.06699999999999</v>
      </c>
      <c r="J538">
        <v>2.8879999999999999</v>
      </c>
      <c r="K538">
        <v>-0.85599999999999998</v>
      </c>
      <c r="L538">
        <v>87.501999999999995</v>
      </c>
      <c r="M538">
        <v>23358.129000000001</v>
      </c>
      <c r="N538">
        <v>2608.663</v>
      </c>
      <c r="O538">
        <v>-12.314</v>
      </c>
      <c r="P538">
        <v>1.891</v>
      </c>
      <c r="Q538">
        <v>203.679</v>
      </c>
      <c r="R538">
        <v>20759.888999999999</v>
      </c>
      <c r="S538">
        <v>20556.21</v>
      </c>
    </row>
    <row r="539" spans="1:19" x14ac:dyDescent="0.3">
      <c r="A539">
        <v>2021</v>
      </c>
      <c r="B539">
        <v>1</v>
      </c>
      <c r="C539">
        <v>23</v>
      </c>
      <c r="D539">
        <v>10</v>
      </c>
      <c r="E539">
        <v>23017.948</v>
      </c>
      <c r="F539">
        <v>1031.905</v>
      </c>
      <c r="G539">
        <v>82.04</v>
      </c>
      <c r="H539">
        <v>-32.487000000000002</v>
      </c>
      <c r="I539">
        <v>148.09700000000001</v>
      </c>
      <c r="J539">
        <v>3.0950000000000002</v>
      </c>
      <c r="K539">
        <v>-2.226</v>
      </c>
      <c r="L539">
        <v>88.039000000000001</v>
      </c>
      <c r="M539">
        <v>24254.370999999999</v>
      </c>
      <c r="N539">
        <v>4586.4040000000005</v>
      </c>
      <c r="O539">
        <v>-23.32</v>
      </c>
      <c r="P539">
        <v>3.25</v>
      </c>
      <c r="Q539">
        <v>225.01400000000001</v>
      </c>
      <c r="R539">
        <v>19688.037</v>
      </c>
      <c r="S539">
        <v>19463.023000000001</v>
      </c>
    </row>
    <row r="540" spans="1:19" x14ac:dyDescent="0.3">
      <c r="A540">
        <v>2021</v>
      </c>
      <c r="B540">
        <v>1</v>
      </c>
      <c r="C540">
        <v>23</v>
      </c>
      <c r="D540">
        <v>11</v>
      </c>
      <c r="E540">
        <v>23466.920999999998</v>
      </c>
      <c r="F540">
        <v>1008.415</v>
      </c>
      <c r="G540">
        <v>77.370999999999995</v>
      </c>
      <c r="H540">
        <v>-30.338000000000001</v>
      </c>
      <c r="I540">
        <v>183.595</v>
      </c>
      <c r="J540">
        <v>3.2829999999999999</v>
      </c>
      <c r="K540">
        <v>0.80400000000000005</v>
      </c>
      <c r="L540">
        <v>88.304000000000002</v>
      </c>
      <c r="M540">
        <v>24720.983</v>
      </c>
      <c r="N540">
        <v>5808.39</v>
      </c>
      <c r="O540">
        <v>-37.685000000000002</v>
      </c>
      <c r="P540">
        <v>2.1120000000000001</v>
      </c>
      <c r="Q540">
        <v>239.28200000000001</v>
      </c>
      <c r="R540">
        <v>18948.166000000001</v>
      </c>
      <c r="S540">
        <v>18708.883999999998</v>
      </c>
    </row>
    <row r="541" spans="1:19" x14ac:dyDescent="0.3">
      <c r="A541">
        <v>2021</v>
      </c>
      <c r="B541">
        <v>1</v>
      </c>
      <c r="C541">
        <v>23</v>
      </c>
      <c r="D541">
        <v>12</v>
      </c>
      <c r="E541">
        <v>23495.629000000001</v>
      </c>
      <c r="F541">
        <v>984.96199999999999</v>
      </c>
      <c r="G541">
        <v>72.823999999999998</v>
      </c>
      <c r="H541">
        <v>-25.791</v>
      </c>
      <c r="I541">
        <v>236.779</v>
      </c>
      <c r="J541">
        <v>3.4590000000000001</v>
      </c>
      <c r="K541">
        <v>2.1619999999999999</v>
      </c>
      <c r="L541">
        <v>88.32</v>
      </c>
      <c r="M541">
        <v>24785.519</v>
      </c>
      <c r="N541">
        <v>6555.8980000000001</v>
      </c>
      <c r="O541">
        <v>-28.978000000000002</v>
      </c>
      <c r="P541">
        <v>1.88</v>
      </c>
      <c r="Q541">
        <v>248.041</v>
      </c>
      <c r="R541">
        <v>18256.72</v>
      </c>
      <c r="S541">
        <v>18008.679</v>
      </c>
    </row>
    <row r="542" spans="1:19" x14ac:dyDescent="0.3">
      <c r="A542">
        <v>2021</v>
      </c>
      <c r="B542">
        <v>1</v>
      </c>
      <c r="C542">
        <v>23</v>
      </c>
      <c r="D542">
        <v>13</v>
      </c>
      <c r="E542">
        <v>23250.662</v>
      </c>
      <c r="F542">
        <v>976.22400000000005</v>
      </c>
      <c r="G542">
        <v>68.566999999999993</v>
      </c>
      <c r="H542">
        <v>-24.507000000000001</v>
      </c>
      <c r="I542">
        <v>278.48500000000001</v>
      </c>
      <c r="J542">
        <v>3.6019999999999999</v>
      </c>
      <c r="K542">
        <v>1.2270000000000001</v>
      </c>
      <c r="L542">
        <v>88.17</v>
      </c>
      <c r="M542">
        <v>24573.863000000001</v>
      </c>
      <c r="N542">
        <v>6658.0129999999999</v>
      </c>
      <c r="O542">
        <v>-7.4850000000000003</v>
      </c>
      <c r="P542">
        <v>1.9690000000000001</v>
      </c>
      <c r="Q542">
        <v>252.76</v>
      </c>
      <c r="R542">
        <v>17921.365000000002</v>
      </c>
      <c r="S542">
        <v>17668.605</v>
      </c>
    </row>
    <row r="543" spans="1:19" x14ac:dyDescent="0.3">
      <c r="A543">
        <v>2021</v>
      </c>
      <c r="B543">
        <v>1</v>
      </c>
      <c r="C543">
        <v>23</v>
      </c>
      <c r="D543">
        <v>14</v>
      </c>
      <c r="E543">
        <v>22905.767</v>
      </c>
      <c r="F543">
        <v>981.01099999999997</v>
      </c>
      <c r="G543">
        <v>64.986000000000004</v>
      </c>
      <c r="H543">
        <v>-18.824000000000002</v>
      </c>
      <c r="I543">
        <v>291.25299999999999</v>
      </c>
      <c r="J543">
        <v>3.6070000000000002</v>
      </c>
      <c r="K543">
        <v>0.90100000000000002</v>
      </c>
      <c r="L543">
        <v>87.962000000000003</v>
      </c>
      <c r="M543">
        <v>24251.677</v>
      </c>
      <c r="N543">
        <v>6253.48</v>
      </c>
      <c r="O543">
        <v>-7.476</v>
      </c>
      <c r="P543">
        <v>1.9159999999999999</v>
      </c>
      <c r="Q543">
        <v>253.67699999999999</v>
      </c>
      <c r="R543">
        <v>18003.757000000001</v>
      </c>
      <c r="S543">
        <v>17750.080000000002</v>
      </c>
    </row>
    <row r="544" spans="1:19" x14ac:dyDescent="0.3">
      <c r="A544">
        <v>2021</v>
      </c>
      <c r="B544">
        <v>1</v>
      </c>
      <c r="C544">
        <v>23</v>
      </c>
      <c r="D544">
        <v>15</v>
      </c>
      <c r="E544">
        <v>22562.609</v>
      </c>
      <c r="F544">
        <v>982.07600000000002</v>
      </c>
      <c r="G544">
        <v>63.231000000000002</v>
      </c>
      <c r="H544">
        <v>-15.515000000000001</v>
      </c>
      <c r="I544">
        <v>290.77</v>
      </c>
      <c r="J544">
        <v>3.3069999999999999</v>
      </c>
      <c r="K544">
        <v>1.0349999999999999</v>
      </c>
      <c r="L544">
        <v>87.763999999999996</v>
      </c>
      <c r="M544">
        <v>23912.044999999998</v>
      </c>
      <c r="N544">
        <v>5239.884</v>
      </c>
      <c r="O544">
        <v>-2.7829999999999999</v>
      </c>
      <c r="P544">
        <v>2.274</v>
      </c>
      <c r="Q544">
        <v>251.48400000000001</v>
      </c>
      <c r="R544">
        <v>18672.669999999998</v>
      </c>
      <c r="S544">
        <v>18421.186000000002</v>
      </c>
    </row>
    <row r="545" spans="1:19" x14ac:dyDescent="0.3">
      <c r="A545">
        <v>2021</v>
      </c>
      <c r="B545">
        <v>1</v>
      </c>
      <c r="C545">
        <v>23</v>
      </c>
      <c r="D545">
        <v>16</v>
      </c>
      <c r="E545">
        <v>22388.788</v>
      </c>
      <c r="F545">
        <v>887.62599999999998</v>
      </c>
      <c r="G545">
        <v>63.968000000000004</v>
      </c>
      <c r="H545">
        <v>-14.401</v>
      </c>
      <c r="I545">
        <v>293.33</v>
      </c>
      <c r="J545">
        <v>3.363</v>
      </c>
      <c r="K545">
        <v>-3.4820000000000002</v>
      </c>
      <c r="L545">
        <v>87.665999999999997</v>
      </c>
      <c r="M545">
        <v>23642.891</v>
      </c>
      <c r="N545">
        <v>3454.212</v>
      </c>
      <c r="O545">
        <v>-2.2629999999999999</v>
      </c>
      <c r="P545">
        <v>1.3979999999999999</v>
      </c>
      <c r="Q545">
        <v>243.74600000000001</v>
      </c>
      <c r="R545">
        <v>20189.544000000002</v>
      </c>
      <c r="S545">
        <v>19945.797999999999</v>
      </c>
    </row>
    <row r="546" spans="1:19" x14ac:dyDescent="0.3">
      <c r="A546">
        <v>2021</v>
      </c>
      <c r="B546">
        <v>1</v>
      </c>
      <c r="C546">
        <v>23</v>
      </c>
      <c r="D546">
        <v>17</v>
      </c>
      <c r="E546">
        <v>22659.45</v>
      </c>
      <c r="F546">
        <v>726.17899999999997</v>
      </c>
      <c r="G546">
        <v>68.462000000000003</v>
      </c>
      <c r="H546">
        <v>-24.134</v>
      </c>
      <c r="I546">
        <v>195.18899999999999</v>
      </c>
      <c r="J546">
        <v>2.121</v>
      </c>
      <c r="K546">
        <v>-12.66</v>
      </c>
      <c r="L546">
        <v>87.807000000000002</v>
      </c>
      <c r="M546">
        <v>23633.952000000001</v>
      </c>
      <c r="N546">
        <v>1047.085</v>
      </c>
      <c r="O546">
        <v>1.2509999999999999</v>
      </c>
      <c r="P546">
        <v>2.1819999999999999</v>
      </c>
      <c r="Q546">
        <v>238.911</v>
      </c>
      <c r="R546">
        <v>22583.433000000001</v>
      </c>
      <c r="S546">
        <v>22344.522000000001</v>
      </c>
    </row>
    <row r="547" spans="1:19" x14ac:dyDescent="0.3">
      <c r="A547">
        <v>2021</v>
      </c>
      <c r="B547">
        <v>1</v>
      </c>
      <c r="C547">
        <v>23</v>
      </c>
      <c r="D547">
        <v>18</v>
      </c>
      <c r="E547">
        <v>25423.276999999998</v>
      </c>
      <c r="F547">
        <v>676.37199999999996</v>
      </c>
      <c r="G547">
        <v>76.632999999999996</v>
      </c>
      <c r="H547">
        <v>-43.942</v>
      </c>
      <c r="I547">
        <v>205.239</v>
      </c>
      <c r="J547">
        <v>1.9910000000000001</v>
      </c>
      <c r="K547">
        <v>-15.010999999999999</v>
      </c>
      <c r="L547">
        <v>89.426000000000002</v>
      </c>
      <c r="M547">
        <v>26337.352999999999</v>
      </c>
      <c r="N547">
        <v>3.8119999999999998</v>
      </c>
      <c r="O547">
        <v>11.77</v>
      </c>
      <c r="P547">
        <v>10.180999999999999</v>
      </c>
      <c r="Q547">
        <v>242.89699999999999</v>
      </c>
      <c r="R547">
        <v>26311.589</v>
      </c>
      <c r="S547">
        <v>26068.691999999999</v>
      </c>
    </row>
    <row r="548" spans="1:19" x14ac:dyDescent="0.3">
      <c r="A548">
        <v>2021</v>
      </c>
      <c r="B548">
        <v>1</v>
      </c>
      <c r="C548">
        <v>23</v>
      </c>
      <c r="D548">
        <v>19</v>
      </c>
      <c r="E548">
        <v>26569.253000000001</v>
      </c>
      <c r="F548">
        <v>685.01099999999997</v>
      </c>
      <c r="G548">
        <v>78.52</v>
      </c>
      <c r="H548">
        <v>-49.390999999999998</v>
      </c>
      <c r="I548">
        <v>206.95099999999999</v>
      </c>
      <c r="J548">
        <v>1.8640000000000001</v>
      </c>
      <c r="K548">
        <v>-17.669</v>
      </c>
      <c r="L548">
        <v>90.263999999999996</v>
      </c>
      <c r="M548">
        <v>27486.282999999999</v>
      </c>
      <c r="N548">
        <v>0</v>
      </c>
      <c r="O548">
        <v>13.618</v>
      </c>
      <c r="P548">
        <v>14.407</v>
      </c>
      <c r="Q548">
        <v>236.96600000000001</v>
      </c>
      <c r="R548">
        <v>27458.258000000002</v>
      </c>
      <c r="S548">
        <v>27221.292000000001</v>
      </c>
    </row>
    <row r="549" spans="1:19" x14ac:dyDescent="0.3">
      <c r="A549">
        <v>2021</v>
      </c>
      <c r="B549">
        <v>1</v>
      </c>
      <c r="C549">
        <v>23</v>
      </c>
      <c r="D549">
        <v>20</v>
      </c>
      <c r="E549">
        <v>26204.857</v>
      </c>
      <c r="F549">
        <v>692.10799999999995</v>
      </c>
      <c r="G549">
        <v>78.67</v>
      </c>
      <c r="H549">
        <v>-63.640999999999998</v>
      </c>
      <c r="I549">
        <v>232.16</v>
      </c>
      <c r="J549">
        <v>1.7270000000000001</v>
      </c>
      <c r="K549">
        <v>-18.283000000000001</v>
      </c>
      <c r="L549">
        <v>89.986999999999995</v>
      </c>
      <c r="M549">
        <v>27138.916000000001</v>
      </c>
      <c r="N549">
        <v>0</v>
      </c>
      <c r="O549">
        <v>12.874000000000001</v>
      </c>
      <c r="P549">
        <v>20.318000000000001</v>
      </c>
      <c r="Q549">
        <v>225.84200000000001</v>
      </c>
      <c r="R549">
        <v>27105.723999999998</v>
      </c>
      <c r="S549">
        <v>26879.881000000001</v>
      </c>
    </row>
    <row r="550" spans="1:19" x14ac:dyDescent="0.3">
      <c r="A550">
        <v>2021</v>
      </c>
      <c r="B550">
        <v>1</v>
      </c>
      <c r="C550">
        <v>23</v>
      </c>
      <c r="D550">
        <v>21</v>
      </c>
      <c r="E550">
        <v>25505.506000000001</v>
      </c>
      <c r="F550">
        <v>715.13</v>
      </c>
      <c r="G550">
        <v>78.739999999999995</v>
      </c>
      <c r="H550">
        <v>-66.751999999999995</v>
      </c>
      <c r="I550">
        <v>324.928</v>
      </c>
      <c r="J550">
        <v>1.5820000000000001</v>
      </c>
      <c r="K550">
        <v>-16.794</v>
      </c>
      <c r="L550">
        <v>89.518000000000001</v>
      </c>
      <c r="M550">
        <v>26553.116999999998</v>
      </c>
      <c r="N550">
        <v>0</v>
      </c>
      <c r="O550">
        <v>11.702</v>
      </c>
      <c r="P550">
        <v>16.736999999999998</v>
      </c>
      <c r="Q550">
        <v>216.33600000000001</v>
      </c>
      <c r="R550">
        <v>26524.678</v>
      </c>
      <c r="S550">
        <v>26308.342000000001</v>
      </c>
    </row>
    <row r="551" spans="1:19" x14ac:dyDescent="0.3">
      <c r="A551">
        <v>2021</v>
      </c>
      <c r="B551">
        <v>1</v>
      </c>
      <c r="C551">
        <v>23</v>
      </c>
      <c r="D551">
        <v>22</v>
      </c>
      <c r="E551">
        <v>24282.870999999999</v>
      </c>
      <c r="F551">
        <v>781.63900000000001</v>
      </c>
      <c r="G551">
        <v>77.52</v>
      </c>
      <c r="H551">
        <v>-65.736000000000004</v>
      </c>
      <c r="I551">
        <v>370.52199999999999</v>
      </c>
      <c r="J551">
        <v>1.948</v>
      </c>
      <c r="K551">
        <v>-5.2</v>
      </c>
      <c r="L551">
        <v>88.801000000000002</v>
      </c>
      <c r="M551">
        <v>25454.845000000001</v>
      </c>
      <c r="N551">
        <v>0</v>
      </c>
      <c r="O551">
        <v>10.641999999999999</v>
      </c>
      <c r="P551">
        <v>4.9279999999999999</v>
      </c>
      <c r="Q551">
        <v>205.72</v>
      </c>
      <c r="R551">
        <v>25439.274000000001</v>
      </c>
      <c r="S551">
        <v>25233.555</v>
      </c>
    </row>
    <row r="552" spans="1:19" x14ac:dyDescent="0.3">
      <c r="A552">
        <v>2021</v>
      </c>
      <c r="B552">
        <v>1</v>
      </c>
      <c r="C552">
        <v>23</v>
      </c>
      <c r="D552">
        <v>23</v>
      </c>
      <c r="E552">
        <v>22481.048999999999</v>
      </c>
      <c r="F552">
        <v>940.52200000000005</v>
      </c>
      <c r="G552">
        <v>75.527000000000001</v>
      </c>
      <c r="H552">
        <v>-61.143000000000001</v>
      </c>
      <c r="I552">
        <v>407.01100000000002</v>
      </c>
      <c r="J552">
        <v>1.7749999999999999</v>
      </c>
      <c r="K552">
        <v>-0.191</v>
      </c>
      <c r="L552">
        <v>87.741</v>
      </c>
      <c r="M552">
        <v>23856.763999999999</v>
      </c>
      <c r="N552">
        <v>0</v>
      </c>
      <c r="O552">
        <v>8.6289999999999996</v>
      </c>
      <c r="P552">
        <v>-21.936</v>
      </c>
      <c r="Q552">
        <v>189.90600000000001</v>
      </c>
      <c r="R552">
        <v>23870.071</v>
      </c>
      <c r="S552">
        <v>23680.166000000001</v>
      </c>
    </row>
    <row r="553" spans="1:19" x14ac:dyDescent="0.3">
      <c r="A553">
        <v>2021</v>
      </c>
      <c r="B553">
        <v>1</v>
      </c>
      <c r="C553">
        <v>23</v>
      </c>
      <c r="D553">
        <v>24</v>
      </c>
      <c r="E553">
        <v>20937.466</v>
      </c>
      <c r="F553">
        <v>1108.5070000000001</v>
      </c>
      <c r="G553">
        <v>74.438999999999993</v>
      </c>
      <c r="H553">
        <v>-55.152000000000001</v>
      </c>
      <c r="I553">
        <v>498.94400000000002</v>
      </c>
      <c r="J553">
        <v>1.89</v>
      </c>
      <c r="K553">
        <v>-0.32800000000000001</v>
      </c>
      <c r="L553">
        <v>86.903999999999996</v>
      </c>
      <c r="M553">
        <v>22578.232</v>
      </c>
      <c r="N553">
        <v>0</v>
      </c>
      <c r="O553">
        <v>6.5880000000000001</v>
      </c>
      <c r="P553">
        <v>-14.595000000000001</v>
      </c>
      <c r="Q553">
        <v>171.58500000000001</v>
      </c>
      <c r="R553">
        <v>22586.239000000001</v>
      </c>
      <c r="S553">
        <v>22414.653999999999</v>
      </c>
    </row>
    <row r="554" spans="1:19" x14ac:dyDescent="0.3">
      <c r="A554">
        <v>2021</v>
      </c>
      <c r="B554">
        <v>1</v>
      </c>
      <c r="C554">
        <v>24</v>
      </c>
      <c r="D554">
        <v>1</v>
      </c>
      <c r="E554">
        <v>20490.873</v>
      </c>
      <c r="F554">
        <v>1223.154</v>
      </c>
      <c r="G554">
        <v>74.158000000000001</v>
      </c>
      <c r="H554">
        <v>-54.18</v>
      </c>
      <c r="I554">
        <v>775.452</v>
      </c>
      <c r="J554">
        <v>1.8029999999999999</v>
      </c>
      <c r="K554">
        <v>-1.4370000000000001</v>
      </c>
      <c r="L554">
        <v>86.69</v>
      </c>
      <c r="M554">
        <v>22522.353999999999</v>
      </c>
      <c r="N554">
        <v>0</v>
      </c>
      <c r="O554">
        <v>4.6639999999999997</v>
      </c>
      <c r="P554">
        <v>-28.087</v>
      </c>
      <c r="Q554">
        <v>154.93700000000001</v>
      </c>
      <c r="R554">
        <v>22545.777999999998</v>
      </c>
      <c r="S554">
        <v>22390.841</v>
      </c>
    </row>
    <row r="555" spans="1:19" x14ac:dyDescent="0.3">
      <c r="A555">
        <v>2021</v>
      </c>
      <c r="B555">
        <v>1</v>
      </c>
      <c r="C555">
        <v>24</v>
      </c>
      <c r="D555">
        <v>2</v>
      </c>
      <c r="E555">
        <v>19543.062999999998</v>
      </c>
      <c r="F555">
        <v>1332.6559999999999</v>
      </c>
      <c r="G555">
        <v>73.596000000000004</v>
      </c>
      <c r="H555">
        <v>-51.741999999999997</v>
      </c>
      <c r="I555">
        <v>657.721</v>
      </c>
      <c r="J555">
        <v>1.788</v>
      </c>
      <c r="K555">
        <v>-1.6950000000000001</v>
      </c>
      <c r="L555">
        <v>86.144000000000005</v>
      </c>
      <c r="M555">
        <v>21567.936000000002</v>
      </c>
      <c r="N555">
        <v>0</v>
      </c>
      <c r="O555">
        <v>3.9359999999999999</v>
      </c>
      <c r="P555">
        <v>-25.183</v>
      </c>
      <c r="Q555">
        <v>145.15199999999999</v>
      </c>
      <c r="R555">
        <v>21589.183000000001</v>
      </c>
      <c r="S555">
        <v>21444.030999999999</v>
      </c>
    </row>
    <row r="556" spans="1:19" x14ac:dyDescent="0.3">
      <c r="A556">
        <v>2021</v>
      </c>
      <c r="B556">
        <v>1</v>
      </c>
      <c r="C556">
        <v>24</v>
      </c>
      <c r="D556">
        <v>3</v>
      </c>
      <c r="E556">
        <v>18876.208999999999</v>
      </c>
      <c r="F556">
        <v>1371.3019999999999</v>
      </c>
      <c r="G556">
        <v>74.781000000000006</v>
      </c>
      <c r="H556">
        <v>-47.993000000000002</v>
      </c>
      <c r="I556">
        <v>441.95</v>
      </c>
      <c r="J556">
        <v>1.8160000000000001</v>
      </c>
      <c r="K556">
        <v>-1.5429999999999999</v>
      </c>
      <c r="L556">
        <v>85.738</v>
      </c>
      <c r="M556">
        <v>20727.478999999999</v>
      </c>
      <c r="N556">
        <v>0</v>
      </c>
      <c r="O556">
        <v>3.64</v>
      </c>
      <c r="P556">
        <v>-19.596</v>
      </c>
      <c r="Q556">
        <v>139.62899999999999</v>
      </c>
      <c r="R556">
        <v>20743.435000000001</v>
      </c>
      <c r="S556">
        <v>20603.806</v>
      </c>
    </row>
    <row r="557" spans="1:19" x14ac:dyDescent="0.3">
      <c r="A557">
        <v>2021</v>
      </c>
      <c r="B557">
        <v>1</v>
      </c>
      <c r="C557">
        <v>24</v>
      </c>
      <c r="D557">
        <v>4</v>
      </c>
      <c r="E557">
        <v>18649.992999999999</v>
      </c>
      <c r="F557">
        <v>1371.6289999999999</v>
      </c>
      <c r="G557">
        <v>76.186000000000007</v>
      </c>
      <c r="H557">
        <v>-46.603999999999999</v>
      </c>
      <c r="I557">
        <v>279.93400000000003</v>
      </c>
      <c r="J557">
        <v>1.79</v>
      </c>
      <c r="K557">
        <v>-1.2150000000000001</v>
      </c>
      <c r="L557">
        <v>85.637</v>
      </c>
      <c r="M557">
        <v>20341.164000000001</v>
      </c>
      <c r="N557">
        <v>0</v>
      </c>
      <c r="O557">
        <v>3.5009999999999999</v>
      </c>
      <c r="P557">
        <v>-14.792</v>
      </c>
      <c r="Q557">
        <v>137.036</v>
      </c>
      <c r="R557">
        <v>20352.455000000002</v>
      </c>
      <c r="S557">
        <v>20215.419000000002</v>
      </c>
    </row>
    <row r="558" spans="1:19" x14ac:dyDescent="0.3">
      <c r="A558">
        <v>2021</v>
      </c>
      <c r="B558">
        <v>1</v>
      </c>
      <c r="C558">
        <v>24</v>
      </c>
      <c r="D558">
        <v>5</v>
      </c>
      <c r="E558">
        <v>18701.991000000002</v>
      </c>
      <c r="F558">
        <v>1362.413</v>
      </c>
      <c r="G558">
        <v>79.248999999999995</v>
      </c>
      <c r="H558">
        <v>-47.262999999999998</v>
      </c>
      <c r="I558">
        <v>175.989</v>
      </c>
      <c r="J558">
        <v>1.619</v>
      </c>
      <c r="K558">
        <v>-0.60899999999999999</v>
      </c>
      <c r="L558">
        <v>85.671999999999997</v>
      </c>
      <c r="M558">
        <v>20279.811000000002</v>
      </c>
      <c r="N558">
        <v>0</v>
      </c>
      <c r="O558">
        <v>3.3380000000000001</v>
      </c>
      <c r="P558">
        <v>-9.5289999999999999</v>
      </c>
      <c r="Q558">
        <v>137.63399999999999</v>
      </c>
      <c r="R558">
        <v>20286.002</v>
      </c>
      <c r="S558">
        <v>20148.367999999999</v>
      </c>
    </row>
    <row r="559" spans="1:19" x14ac:dyDescent="0.3">
      <c r="A559">
        <v>2021</v>
      </c>
      <c r="B559">
        <v>1</v>
      </c>
      <c r="C559">
        <v>24</v>
      </c>
      <c r="D559">
        <v>6</v>
      </c>
      <c r="E559">
        <v>19303.527999999998</v>
      </c>
      <c r="F559">
        <v>1308.1179999999999</v>
      </c>
      <c r="G559">
        <v>84.015000000000001</v>
      </c>
      <c r="H559">
        <v>-50.774999999999999</v>
      </c>
      <c r="I559">
        <v>101.506</v>
      </c>
      <c r="J559">
        <v>1.629</v>
      </c>
      <c r="K559">
        <v>-0.252</v>
      </c>
      <c r="L559">
        <v>85.995000000000005</v>
      </c>
      <c r="M559">
        <v>20749.75</v>
      </c>
      <c r="N559">
        <v>0</v>
      </c>
      <c r="O559">
        <v>3.1179999999999999</v>
      </c>
      <c r="P559">
        <v>-5.7460000000000004</v>
      </c>
      <c r="Q559">
        <v>142.999</v>
      </c>
      <c r="R559">
        <v>20752.378000000001</v>
      </c>
      <c r="S559">
        <v>20609.379000000001</v>
      </c>
    </row>
    <row r="560" spans="1:19" x14ac:dyDescent="0.3">
      <c r="A560">
        <v>2021</v>
      </c>
      <c r="B560">
        <v>1</v>
      </c>
      <c r="C560">
        <v>24</v>
      </c>
      <c r="D560">
        <v>7</v>
      </c>
      <c r="E560">
        <v>20384.534</v>
      </c>
      <c r="F560">
        <v>1199.8050000000001</v>
      </c>
      <c r="G560">
        <v>90.772999999999996</v>
      </c>
      <c r="H560">
        <v>-50.6</v>
      </c>
      <c r="I560">
        <v>64.483999999999995</v>
      </c>
      <c r="J560">
        <v>1.893</v>
      </c>
      <c r="K560">
        <v>2.2450000000000001</v>
      </c>
      <c r="L560">
        <v>86.611000000000004</v>
      </c>
      <c r="M560">
        <v>21688.973999999998</v>
      </c>
      <c r="N560">
        <v>7.0259999999999998</v>
      </c>
      <c r="O560">
        <v>3.9740000000000002</v>
      </c>
      <c r="P560">
        <v>-2.9020000000000001</v>
      </c>
      <c r="Q560">
        <v>155.87100000000001</v>
      </c>
      <c r="R560">
        <v>21680.876</v>
      </c>
      <c r="S560">
        <v>21525.005000000001</v>
      </c>
    </row>
    <row r="561" spans="1:19" x14ac:dyDescent="0.3">
      <c r="A561">
        <v>2021</v>
      </c>
      <c r="B561">
        <v>1</v>
      </c>
      <c r="C561">
        <v>24</v>
      </c>
      <c r="D561">
        <v>8</v>
      </c>
      <c r="E561">
        <v>21000.829000000002</v>
      </c>
      <c r="F561">
        <v>1156.9929999999999</v>
      </c>
      <c r="G561">
        <v>92.616</v>
      </c>
      <c r="H561">
        <v>-48.529000000000003</v>
      </c>
      <c r="I561">
        <v>68.882999999999996</v>
      </c>
      <c r="J561">
        <v>2.2879999999999998</v>
      </c>
      <c r="K561">
        <v>0.58199999999999996</v>
      </c>
      <c r="L561">
        <v>86.926000000000002</v>
      </c>
      <c r="M561">
        <v>22267.971000000001</v>
      </c>
      <c r="N561">
        <v>486.40800000000002</v>
      </c>
      <c r="O561">
        <v>0.48199999999999998</v>
      </c>
      <c r="P561">
        <v>-0.61</v>
      </c>
      <c r="Q561">
        <v>166.559</v>
      </c>
      <c r="R561">
        <v>21781.691999999999</v>
      </c>
      <c r="S561">
        <v>21615.133000000002</v>
      </c>
    </row>
    <row r="562" spans="1:19" x14ac:dyDescent="0.3">
      <c r="A562">
        <v>2021</v>
      </c>
      <c r="B562">
        <v>1</v>
      </c>
      <c r="C562">
        <v>24</v>
      </c>
      <c r="D562">
        <v>9</v>
      </c>
      <c r="E562">
        <v>22176.414000000001</v>
      </c>
      <c r="F562">
        <v>1075.6020000000001</v>
      </c>
      <c r="G562">
        <v>89.227999999999994</v>
      </c>
      <c r="H562">
        <v>-37.966000000000001</v>
      </c>
      <c r="I562">
        <v>109.06699999999999</v>
      </c>
      <c r="J562">
        <v>2.8879999999999999</v>
      </c>
      <c r="K562">
        <v>-0.78600000000000003</v>
      </c>
      <c r="L562">
        <v>87.555000000000007</v>
      </c>
      <c r="M562">
        <v>23412.774000000001</v>
      </c>
      <c r="N562">
        <v>2608.663</v>
      </c>
      <c r="O562">
        <v>-12.314</v>
      </c>
      <c r="P562">
        <v>1.891</v>
      </c>
      <c r="Q562">
        <v>185.66200000000001</v>
      </c>
      <c r="R562">
        <v>20814.534</v>
      </c>
      <c r="S562">
        <v>20628.871999999999</v>
      </c>
    </row>
    <row r="563" spans="1:19" x14ac:dyDescent="0.3">
      <c r="A563">
        <v>2021</v>
      </c>
      <c r="B563">
        <v>1</v>
      </c>
      <c r="C563">
        <v>24</v>
      </c>
      <c r="D563">
        <v>10</v>
      </c>
      <c r="E563">
        <v>23198.649000000001</v>
      </c>
      <c r="F563">
        <v>1031.905</v>
      </c>
      <c r="G563">
        <v>83.787000000000006</v>
      </c>
      <c r="H563">
        <v>-32.631999999999998</v>
      </c>
      <c r="I563">
        <v>148.09700000000001</v>
      </c>
      <c r="J563">
        <v>3.0950000000000002</v>
      </c>
      <c r="K563">
        <v>-2.427</v>
      </c>
      <c r="L563">
        <v>88.161000000000001</v>
      </c>
      <c r="M563">
        <v>24434.847000000002</v>
      </c>
      <c r="N563">
        <v>4586.4040000000005</v>
      </c>
      <c r="O563">
        <v>-23.32</v>
      </c>
      <c r="P563">
        <v>3.25</v>
      </c>
      <c r="Q563">
        <v>204.00399999999999</v>
      </c>
      <c r="R563">
        <v>19868.513999999999</v>
      </c>
      <c r="S563">
        <v>19664.509999999998</v>
      </c>
    </row>
    <row r="564" spans="1:19" x14ac:dyDescent="0.3">
      <c r="A564">
        <v>2021</v>
      </c>
      <c r="B564">
        <v>1</v>
      </c>
      <c r="C564">
        <v>24</v>
      </c>
      <c r="D564">
        <v>11</v>
      </c>
      <c r="E564">
        <v>23647.377</v>
      </c>
      <c r="F564">
        <v>1008.415</v>
      </c>
      <c r="G564">
        <v>78.555000000000007</v>
      </c>
      <c r="H564">
        <v>-30.414999999999999</v>
      </c>
      <c r="I564">
        <v>183.595</v>
      </c>
      <c r="J564">
        <v>3.2829999999999999</v>
      </c>
      <c r="K564">
        <v>0.41499999999999998</v>
      </c>
      <c r="L564">
        <v>88.427999999999997</v>
      </c>
      <c r="M564">
        <v>24901.098000000002</v>
      </c>
      <c r="N564">
        <v>5808.39</v>
      </c>
      <c r="O564">
        <v>-37.685000000000002</v>
      </c>
      <c r="P564">
        <v>2.1120000000000001</v>
      </c>
      <c r="Q564">
        <v>219.762</v>
      </c>
      <c r="R564">
        <v>19128.280999999999</v>
      </c>
      <c r="S564">
        <v>18908.519</v>
      </c>
    </row>
    <row r="565" spans="1:19" x14ac:dyDescent="0.3">
      <c r="A565">
        <v>2021</v>
      </c>
      <c r="B565">
        <v>1</v>
      </c>
      <c r="C565">
        <v>24</v>
      </c>
      <c r="D565">
        <v>12</v>
      </c>
      <c r="E565">
        <v>23754.576000000001</v>
      </c>
      <c r="F565">
        <v>984.96199999999999</v>
      </c>
      <c r="G565">
        <v>73.781000000000006</v>
      </c>
      <c r="H565">
        <v>-26.047999999999998</v>
      </c>
      <c r="I565">
        <v>236.779</v>
      </c>
      <c r="J565">
        <v>3.4590000000000001</v>
      </c>
      <c r="K565">
        <v>1.798</v>
      </c>
      <c r="L565">
        <v>88.491</v>
      </c>
      <c r="M565">
        <v>25044.016</v>
      </c>
      <c r="N565">
        <v>6555.8980000000001</v>
      </c>
      <c r="O565">
        <v>-28.978000000000002</v>
      </c>
      <c r="P565">
        <v>1.88</v>
      </c>
      <c r="Q565">
        <v>231.49</v>
      </c>
      <c r="R565">
        <v>18515.217000000001</v>
      </c>
      <c r="S565">
        <v>18283.726999999999</v>
      </c>
    </row>
    <row r="566" spans="1:19" x14ac:dyDescent="0.3">
      <c r="A566">
        <v>2021</v>
      </c>
      <c r="B566">
        <v>1</v>
      </c>
      <c r="C566">
        <v>24</v>
      </c>
      <c r="D566">
        <v>13</v>
      </c>
      <c r="E566">
        <v>23678.566999999999</v>
      </c>
      <c r="F566">
        <v>976.22400000000005</v>
      </c>
      <c r="G566">
        <v>70.225999999999999</v>
      </c>
      <c r="H566">
        <v>-24.97</v>
      </c>
      <c r="I566">
        <v>278.48500000000001</v>
      </c>
      <c r="J566">
        <v>3.6019999999999999</v>
      </c>
      <c r="K566">
        <v>0.95</v>
      </c>
      <c r="L566">
        <v>88.433999999999997</v>
      </c>
      <c r="M566">
        <v>25001.293000000001</v>
      </c>
      <c r="N566">
        <v>6658.0129999999999</v>
      </c>
      <c r="O566">
        <v>-7.4850000000000003</v>
      </c>
      <c r="P566">
        <v>1.9690000000000001</v>
      </c>
      <c r="Q566">
        <v>239.43600000000001</v>
      </c>
      <c r="R566">
        <v>18348.794999999998</v>
      </c>
      <c r="S566">
        <v>18109.359</v>
      </c>
    </row>
    <row r="567" spans="1:19" x14ac:dyDescent="0.3">
      <c r="A567">
        <v>2021</v>
      </c>
      <c r="B567">
        <v>1</v>
      </c>
      <c r="C567">
        <v>24</v>
      </c>
      <c r="D567">
        <v>14</v>
      </c>
      <c r="E567">
        <v>23405.113000000001</v>
      </c>
      <c r="F567">
        <v>981.01099999999997</v>
      </c>
      <c r="G567">
        <v>67.311999999999998</v>
      </c>
      <c r="H567">
        <v>-19.163</v>
      </c>
      <c r="I567">
        <v>291.25299999999999</v>
      </c>
      <c r="J567">
        <v>3.6070000000000002</v>
      </c>
      <c r="K567">
        <v>0.96199999999999997</v>
      </c>
      <c r="L567">
        <v>88.263000000000005</v>
      </c>
      <c r="M567">
        <v>24751.045999999998</v>
      </c>
      <c r="N567">
        <v>6253.48</v>
      </c>
      <c r="O567">
        <v>-7.476</v>
      </c>
      <c r="P567">
        <v>1.9159999999999999</v>
      </c>
      <c r="Q567">
        <v>243.268</v>
      </c>
      <c r="R567">
        <v>18503.126</v>
      </c>
      <c r="S567">
        <v>18259.858</v>
      </c>
    </row>
    <row r="568" spans="1:19" x14ac:dyDescent="0.3">
      <c r="A568">
        <v>2021</v>
      </c>
      <c r="B568">
        <v>1</v>
      </c>
      <c r="C568">
        <v>24</v>
      </c>
      <c r="D568">
        <v>15</v>
      </c>
      <c r="E568">
        <v>23070.085999999999</v>
      </c>
      <c r="F568">
        <v>982.07600000000002</v>
      </c>
      <c r="G568">
        <v>65.53</v>
      </c>
      <c r="H568">
        <v>-15.718999999999999</v>
      </c>
      <c r="I568">
        <v>290.77</v>
      </c>
      <c r="J568">
        <v>3.3069999999999999</v>
      </c>
      <c r="K568">
        <v>1.0669999999999999</v>
      </c>
      <c r="L568">
        <v>88.055999999999997</v>
      </c>
      <c r="M568">
        <v>24419.643</v>
      </c>
      <c r="N568">
        <v>5239.884</v>
      </c>
      <c r="O568">
        <v>-2.7829999999999999</v>
      </c>
      <c r="P568">
        <v>2.274</v>
      </c>
      <c r="Q568">
        <v>243.256</v>
      </c>
      <c r="R568">
        <v>19180.268</v>
      </c>
      <c r="S568">
        <v>18937.012999999999</v>
      </c>
    </row>
    <row r="569" spans="1:19" x14ac:dyDescent="0.3">
      <c r="A569">
        <v>2021</v>
      </c>
      <c r="B569">
        <v>1</v>
      </c>
      <c r="C569">
        <v>24</v>
      </c>
      <c r="D569">
        <v>16</v>
      </c>
      <c r="E569">
        <v>22918.353999999999</v>
      </c>
      <c r="F569">
        <v>887.62599999999998</v>
      </c>
      <c r="G569">
        <v>66.346000000000004</v>
      </c>
      <c r="H569">
        <v>-14.722</v>
      </c>
      <c r="I569">
        <v>293.33</v>
      </c>
      <c r="J569">
        <v>3.363</v>
      </c>
      <c r="K569">
        <v>-3.3180000000000001</v>
      </c>
      <c r="L569">
        <v>87.977999999999994</v>
      </c>
      <c r="M569">
        <v>24172.611000000001</v>
      </c>
      <c r="N569">
        <v>3454.212</v>
      </c>
      <c r="O569">
        <v>-2.2629999999999999</v>
      </c>
      <c r="P569">
        <v>1.3979999999999999</v>
      </c>
      <c r="Q569">
        <v>239.001</v>
      </c>
      <c r="R569">
        <v>20719.263999999999</v>
      </c>
      <c r="S569">
        <v>20480.262999999999</v>
      </c>
    </row>
    <row r="570" spans="1:19" x14ac:dyDescent="0.3">
      <c r="A570">
        <v>2021</v>
      </c>
      <c r="B570">
        <v>1</v>
      </c>
      <c r="C570">
        <v>24</v>
      </c>
      <c r="D570">
        <v>17</v>
      </c>
      <c r="E570">
        <v>23384.985000000001</v>
      </c>
      <c r="F570">
        <v>726.17899999999997</v>
      </c>
      <c r="G570">
        <v>71.025000000000006</v>
      </c>
      <c r="H570">
        <v>-25.045999999999999</v>
      </c>
      <c r="I570">
        <v>195.18899999999999</v>
      </c>
      <c r="J570">
        <v>2.121</v>
      </c>
      <c r="K570">
        <v>-12.840999999999999</v>
      </c>
      <c r="L570">
        <v>88.245000000000005</v>
      </c>
      <c r="M570">
        <v>24358.831999999999</v>
      </c>
      <c r="N570">
        <v>1047.085</v>
      </c>
      <c r="O570">
        <v>1.2509999999999999</v>
      </c>
      <c r="P570">
        <v>2.1819999999999999</v>
      </c>
      <c r="Q570">
        <v>234.922</v>
      </c>
      <c r="R570">
        <v>23308.312999999998</v>
      </c>
      <c r="S570">
        <v>23073.391</v>
      </c>
    </row>
    <row r="571" spans="1:19" x14ac:dyDescent="0.3">
      <c r="A571">
        <v>2021</v>
      </c>
      <c r="B571">
        <v>1</v>
      </c>
      <c r="C571">
        <v>24</v>
      </c>
      <c r="D571">
        <v>18</v>
      </c>
      <c r="E571">
        <v>26240.292000000001</v>
      </c>
      <c r="F571">
        <v>676.37199999999996</v>
      </c>
      <c r="G571">
        <v>79.293000000000006</v>
      </c>
      <c r="H571">
        <v>-45.753999999999998</v>
      </c>
      <c r="I571">
        <v>205.239</v>
      </c>
      <c r="J571">
        <v>1.9910000000000001</v>
      </c>
      <c r="K571">
        <v>-15.683999999999999</v>
      </c>
      <c r="L571">
        <v>90.058999999999997</v>
      </c>
      <c r="M571">
        <v>27152.514999999999</v>
      </c>
      <c r="N571">
        <v>3.8119999999999998</v>
      </c>
      <c r="O571">
        <v>11.77</v>
      </c>
      <c r="P571">
        <v>10.180999999999999</v>
      </c>
      <c r="Q571">
        <v>241.625</v>
      </c>
      <c r="R571">
        <v>27126.751</v>
      </c>
      <c r="S571">
        <v>26885.126</v>
      </c>
    </row>
    <row r="572" spans="1:19" x14ac:dyDescent="0.3">
      <c r="A572">
        <v>2021</v>
      </c>
      <c r="B572">
        <v>1</v>
      </c>
      <c r="C572">
        <v>24</v>
      </c>
      <c r="D572">
        <v>19</v>
      </c>
      <c r="E572">
        <v>27305.384999999998</v>
      </c>
      <c r="F572">
        <v>685.01099999999997</v>
      </c>
      <c r="G572">
        <v>80.688000000000002</v>
      </c>
      <c r="H572">
        <v>-50.914000000000001</v>
      </c>
      <c r="I572">
        <v>206.95099999999999</v>
      </c>
      <c r="J572">
        <v>1.8640000000000001</v>
      </c>
      <c r="K572">
        <v>-18.835999999999999</v>
      </c>
      <c r="L572">
        <v>91.013000000000005</v>
      </c>
      <c r="M572">
        <v>28220.472000000002</v>
      </c>
      <c r="N572">
        <v>0</v>
      </c>
      <c r="O572">
        <v>13.618</v>
      </c>
      <c r="P572">
        <v>14.407</v>
      </c>
      <c r="Q572">
        <v>238.61099999999999</v>
      </c>
      <c r="R572">
        <v>28192.447</v>
      </c>
      <c r="S572">
        <v>27953.835999999999</v>
      </c>
    </row>
    <row r="573" spans="1:19" x14ac:dyDescent="0.3">
      <c r="A573">
        <v>2021</v>
      </c>
      <c r="B573">
        <v>1</v>
      </c>
      <c r="C573">
        <v>24</v>
      </c>
      <c r="D573">
        <v>20</v>
      </c>
      <c r="E573">
        <v>26914.668000000001</v>
      </c>
      <c r="F573">
        <v>692.10799999999995</v>
      </c>
      <c r="G573">
        <v>80.608999999999995</v>
      </c>
      <c r="H573">
        <v>-65.483999999999995</v>
      </c>
      <c r="I573">
        <v>232.16</v>
      </c>
      <c r="J573">
        <v>1.7270000000000001</v>
      </c>
      <c r="K573">
        <v>-19.244</v>
      </c>
      <c r="L573">
        <v>90.659000000000006</v>
      </c>
      <c r="M573">
        <v>27846.594000000001</v>
      </c>
      <c r="N573">
        <v>0</v>
      </c>
      <c r="O573">
        <v>12.874000000000001</v>
      </c>
      <c r="P573">
        <v>20.318000000000001</v>
      </c>
      <c r="Q573">
        <v>228.88900000000001</v>
      </c>
      <c r="R573">
        <v>27813.401999999998</v>
      </c>
      <c r="S573">
        <v>27584.512999999999</v>
      </c>
    </row>
    <row r="574" spans="1:19" x14ac:dyDescent="0.3">
      <c r="A574">
        <v>2021</v>
      </c>
      <c r="B574">
        <v>1</v>
      </c>
      <c r="C574">
        <v>24</v>
      </c>
      <c r="D574">
        <v>21</v>
      </c>
      <c r="E574">
        <v>26158.205000000002</v>
      </c>
      <c r="F574">
        <v>715.13</v>
      </c>
      <c r="G574">
        <v>80.477999999999994</v>
      </c>
      <c r="H574">
        <v>-68.445999999999998</v>
      </c>
      <c r="I574">
        <v>324.928</v>
      </c>
      <c r="J574">
        <v>1.5820000000000001</v>
      </c>
      <c r="K574">
        <v>-17.620999999999999</v>
      </c>
      <c r="L574">
        <v>90.051000000000002</v>
      </c>
      <c r="M574">
        <v>27203.829000000002</v>
      </c>
      <c r="N574">
        <v>0</v>
      </c>
      <c r="O574">
        <v>11.702</v>
      </c>
      <c r="P574">
        <v>16.736999999999998</v>
      </c>
      <c r="Q574">
        <v>219.18700000000001</v>
      </c>
      <c r="R574">
        <v>27175.39</v>
      </c>
      <c r="S574">
        <v>26956.203000000001</v>
      </c>
    </row>
    <row r="575" spans="1:19" x14ac:dyDescent="0.3">
      <c r="A575">
        <v>2021</v>
      </c>
      <c r="B575">
        <v>1</v>
      </c>
      <c r="C575">
        <v>24</v>
      </c>
      <c r="D575">
        <v>22</v>
      </c>
      <c r="E575">
        <v>24837.133999999998</v>
      </c>
      <c r="F575">
        <v>781.63900000000001</v>
      </c>
      <c r="G575">
        <v>78.230999999999995</v>
      </c>
      <c r="H575">
        <v>-67.043999999999997</v>
      </c>
      <c r="I575">
        <v>370.52199999999999</v>
      </c>
      <c r="J575">
        <v>1.948</v>
      </c>
      <c r="K575">
        <v>-5.4569999999999999</v>
      </c>
      <c r="L575">
        <v>89.147999999999996</v>
      </c>
      <c r="M575">
        <v>26007.89</v>
      </c>
      <c r="N575">
        <v>0</v>
      </c>
      <c r="O575">
        <v>10.641999999999999</v>
      </c>
      <c r="P575">
        <v>4.9279999999999999</v>
      </c>
      <c r="Q575">
        <v>206.363</v>
      </c>
      <c r="R575">
        <v>25992.32</v>
      </c>
      <c r="S575">
        <v>25785.955999999998</v>
      </c>
    </row>
    <row r="576" spans="1:19" x14ac:dyDescent="0.3">
      <c r="A576">
        <v>2021</v>
      </c>
      <c r="B576">
        <v>1</v>
      </c>
      <c r="C576">
        <v>24</v>
      </c>
      <c r="D576">
        <v>23</v>
      </c>
      <c r="E576">
        <v>22685.856</v>
      </c>
      <c r="F576">
        <v>940.52200000000005</v>
      </c>
      <c r="G576">
        <v>74.745999999999995</v>
      </c>
      <c r="H576">
        <v>-61.530999999999999</v>
      </c>
      <c r="I576">
        <v>407.01100000000002</v>
      </c>
      <c r="J576">
        <v>1.7749999999999999</v>
      </c>
      <c r="K576">
        <v>-0.30499999999999999</v>
      </c>
      <c r="L576">
        <v>87.873000000000005</v>
      </c>
      <c r="M576">
        <v>24061.201000000001</v>
      </c>
      <c r="N576">
        <v>0</v>
      </c>
      <c r="O576">
        <v>8.6289999999999996</v>
      </c>
      <c r="P576">
        <v>-21.936</v>
      </c>
      <c r="Q576">
        <v>186.51599999999999</v>
      </c>
      <c r="R576">
        <v>24074.508000000002</v>
      </c>
      <c r="S576">
        <v>23887.991999999998</v>
      </c>
    </row>
    <row r="577" spans="1:19" x14ac:dyDescent="0.3">
      <c r="A577">
        <v>2021</v>
      </c>
      <c r="B577">
        <v>1</v>
      </c>
      <c r="C577">
        <v>24</v>
      </c>
      <c r="D577">
        <v>24</v>
      </c>
      <c r="E577">
        <v>20991.178</v>
      </c>
      <c r="F577">
        <v>1108.5070000000001</v>
      </c>
      <c r="G577">
        <v>72.569000000000003</v>
      </c>
      <c r="H577">
        <v>-55.076999999999998</v>
      </c>
      <c r="I577">
        <v>499.92</v>
      </c>
      <c r="J577">
        <v>3.0449999999999999</v>
      </c>
      <c r="K577">
        <v>-0.38200000000000001</v>
      </c>
      <c r="L577">
        <v>86.944000000000003</v>
      </c>
      <c r="M577">
        <v>22634.135999999999</v>
      </c>
      <c r="N577">
        <v>0</v>
      </c>
      <c r="O577">
        <v>6.5880000000000001</v>
      </c>
      <c r="P577">
        <v>-14.595000000000001</v>
      </c>
      <c r="Q577">
        <v>165.89</v>
      </c>
      <c r="R577">
        <v>22642.143</v>
      </c>
      <c r="S577">
        <v>22476.254000000001</v>
      </c>
    </row>
    <row r="578" spans="1:19" x14ac:dyDescent="0.3">
      <c r="A578">
        <v>2021</v>
      </c>
      <c r="B578">
        <v>1</v>
      </c>
      <c r="C578">
        <v>25</v>
      </c>
      <c r="D578">
        <v>1</v>
      </c>
      <c r="E578">
        <v>20460.552</v>
      </c>
      <c r="F578">
        <v>1242.568</v>
      </c>
      <c r="G578">
        <v>80.055999999999997</v>
      </c>
      <c r="H578">
        <v>-57.271999999999998</v>
      </c>
      <c r="I578">
        <v>846.64099999999996</v>
      </c>
      <c r="J578">
        <v>5.0780000000000003</v>
      </c>
      <c r="K578">
        <v>-1.502</v>
      </c>
      <c r="L578">
        <v>86.644999999999996</v>
      </c>
      <c r="M578">
        <v>22582.71</v>
      </c>
      <c r="N578">
        <v>0</v>
      </c>
      <c r="O578">
        <v>4.6639999999999997</v>
      </c>
      <c r="P578">
        <v>-28.087</v>
      </c>
      <c r="Q578">
        <v>147.16900000000001</v>
      </c>
      <c r="R578">
        <v>22606.133999999998</v>
      </c>
      <c r="S578">
        <v>22458.964</v>
      </c>
    </row>
    <row r="579" spans="1:19" x14ac:dyDescent="0.3">
      <c r="A579">
        <v>2021</v>
      </c>
      <c r="B579">
        <v>1</v>
      </c>
      <c r="C579">
        <v>25</v>
      </c>
      <c r="D579">
        <v>2</v>
      </c>
      <c r="E579">
        <v>19688.044000000002</v>
      </c>
      <c r="F579">
        <v>1360.463</v>
      </c>
      <c r="G579">
        <v>81.197000000000003</v>
      </c>
      <c r="H579">
        <v>-54.847000000000001</v>
      </c>
      <c r="I579">
        <v>601.077</v>
      </c>
      <c r="J579">
        <v>4.9450000000000003</v>
      </c>
      <c r="K579">
        <v>-1.776</v>
      </c>
      <c r="L579">
        <v>86.177000000000007</v>
      </c>
      <c r="M579">
        <v>21684.082999999999</v>
      </c>
      <c r="N579">
        <v>0</v>
      </c>
      <c r="O579">
        <v>3.9359999999999999</v>
      </c>
      <c r="P579">
        <v>-25.183</v>
      </c>
      <c r="Q579">
        <v>136.96</v>
      </c>
      <c r="R579">
        <v>21705.329000000002</v>
      </c>
      <c r="S579">
        <v>21568.368999999999</v>
      </c>
    </row>
    <row r="580" spans="1:19" x14ac:dyDescent="0.3">
      <c r="A580">
        <v>2021</v>
      </c>
      <c r="B580">
        <v>1</v>
      </c>
      <c r="C580">
        <v>25</v>
      </c>
      <c r="D580">
        <v>3</v>
      </c>
      <c r="E580">
        <v>19281.123</v>
      </c>
      <c r="F580">
        <v>1381.3689999999999</v>
      </c>
      <c r="G580">
        <v>82.504999999999995</v>
      </c>
      <c r="H580">
        <v>-51.518999999999998</v>
      </c>
      <c r="I580">
        <v>360.00200000000001</v>
      </c>
      <c r="J580">
        <v>4.8719999999999999</v>
      </c>
      <c r="K580">
        <v>-1.746</v>
      </c>
      <c r="L580">
        <v>85.945999999999998</v>
      </c>
      <c r="M580">
        <v>21060.045999999998</v>
      </c>
      <c r="N580">
        <v>0</v>
      </c>
      <c r="O580">
        <v>3.64</v>
      </c>
      <c r="P580">
        <v>-19.596</v>
      </c>
      <c r="Q580">
        <v>133.191</v>
      </c>
      <c r="R580">
        <v>21076.001</v>
      </c>
      <c r="S580">
        <v>20942.811000000002</v>
      </c>
    </row>
    <row r="581" spans="1:19" x14ac:dyDescent="0.3">
      <c r="A581">
        <v>2021</v>
      </c>
      <c r="B581">
        <v>1</v>
      </c>
      <c r="C581">
        <v>25</v>
      </c>
      <c r="D581">
        <v>4</v>
      </c>
      <c r="E581">
        <v>19223.321</v>
      </c>
      <c r="F581">
        <v>1341.8389999999999</v>
      </c>
      <c r="G581">
        <v>84.918999999999997</v>
      </c>
      <c r="H581">
        <v>-50.588000000000001</v>
      </c>
      <c r="I581">
        <v>204.78</v>
      </c>
      <c r="J581">
        <v>4.7190000000000003</v>
      </c>
      <c r="K581">
        <v>-1.3640000000000001</v>
      </c>
      <c r="L581">
        <v>85.909000000000006</v>
      </c>
      <c r="M581">
        <v>20808.616000000002</v>
      </c>
      <c r="N581">
        <v>0</v>
      </c>
      <c r="O581">
        <v>3.5009999999999999</v>
      </c>
      <c r="P581">
        <v>-14.792</v>
      </c>
      <c r="Q581">
        <v>133.434</v>
      </c>
      <c r="R581">
        <v>20819.905999999999</v>
      </c>
      <c r="S581">
        <v>20686.472000000002</v>
      </c>
    </row>
    <row r="582" spans="1:19" x14ac:dyDescent="0.3">
      <c r="A582">
        <v>2021</v>
      </c>
      <c r="B582">
        <v>1</v>
      </c>
      <c r="C582">
        <v>25</v>
      </c>
      <c r="D582">
        <v>5</v>
      </c>
      <c r="E582">
        <v>20017.634999999998</v>
      </c>
      <c r="F582">
        <v>1243.54</v>
      </c>
      <c r="G582">
        <v>89.956999999999994</v>
      </c>
      <c r="H582">
        <v>-51.874000000000002</v>
      </c>
      <c r="I582">
        <v>102.96599999999999</v>
      </c>
      <c r="J582">
        <v>3.6520000000000001</v>
      </c>
      <c r="K582">
        <v>-0.70699999999999996</v>
      </c>
      <c r="L582">
        <v>86.387</v>
      </c>
      <c r="M582">
        <v>21401.598999999998</v>
      </c>
      <c r="N582">
        <v>0</v>
      </c>
      <c r="O582">
        <v>3.3380000000000001</v>
      </c>
      <c r="P582">
        <v>-9.5289999999999999</v>
      </c>
      <c r="Q582">
        <v>138.74100000000001</v>
      </c>
      <c r="R582">
        <v>21407.789000000001</v>
      </c>
      <c r="S582">
        <v>21269.048999999999</v>
      </c>
    </row>
    <row r="583" spans="1:19" x14ac:dyDescent="0.3">
      <c r="A583">
        <v>2021</v>
      </c>
      <c r="B583">
        <v>1</v>
      </c>
      <c r="C583">
        <v>25</v>
      </c>
      <c r="D583">
        <v>6</v>
      </c>
      <c r="E583">
        <v>21831.054</v>
      </c>
      <c r="F583">
        <v>1071.731</v>
      </c>
      <c r="G583">
        <v>96.433999999999997</v>
      </c>
      <c r="H583">
        <v>-58.15</v>
      </c>
      <c r="I583">
        <v>72.459999999999994</v>
      </c>
      <c r="J583">
        <v>2.3290000000000002</v>
      </c>
      <c r="K583">
        <v>-0.35399999999999998</v>
      </c>
      <c r="L583">
        <v>87.388999999999996</v>
      </c>
      <c r="M583">
        <v>23006.46</v>
      </c>
      <c r="N583">
        <v>0</v>
      </c>
      <c r="O583">
        <v>3.1179999999999999</v>
      </c>
      <c r="P583">
        <v>-5.7460000000000004</v>
      </c>
      <c r="Q583">
        <v>152.15</v>
      </c>
      <c r="R583">
        <v>23009.087</v>
      </c>
      <c r="S583">
        <v>22856.937000000002</v>
      </c>
    </row>
    <row r="584" spans="1:19" x14ac:dyDescent="0.3">
      <c r="A584">
        <v>2021</v>
      </c>
      <c r="B584">
        <v>1</v>
      </c>
      <c r="C584">
        <v>25</v>
      </c>
      <c r="D584">
        <v>7</v>
      </c>
      <c r="E584">
        <v>25041.631000000001</v>
      </c>
      <c r="F584">
        <v>887.97199999999998</v>
      </c>
      <c r="G584">
        <v>103.746</v>
      </c>
      <c r="H584">
        <v>-61.374000000000002</v>
      </c>
      <c r="I584">
        <v>128.994</v>
      </c>
      <c r="J584">
        <v>2.839</v>
      </c>
      <c r="K584">
        <v>1.8480000000000001</v>
      </c>
      <c r="L584">
        <v>89.262</v>
      </c>
      <c r="M584">
        <v>26091.170999999998</v>
      </c>
      <c r="N584">
        <v>7.0259999999999998</v>
      </c>
      <c r="O584">
        <v>3.9740000000000002</v>
      </c>
      <c r="P584">
        <v>-2.9020000000000001</v>
      </c>
      <c r="Q584">
        <v>176.786</v>
      </c>
      <c r="R584">
        <v>26083.074000000001</v>
      </c>
      <c r="S584">
        <v>25906.288</v>
      </c>
    </row>
    <row r="585" spans="1:19" x14ac:dyDescent="0.3">
      <c r="A585">
        <v>2021</v>
      </c>
      <c r="B585">
        <v>1</v>
      </c>
      <c r="C585">
        <v>25</v>
      </c>
      <c r="D585">
        <v>8</v>
      </c>
      <c r="E585">
        <v>26770.409</v>
      </c>
      <c r="F585">
        <v>850.19500000000005</v>
      </c>
      <c r="G585">
        <v>105.536</v>
      </c>
      <c r="H585">
        <v>-59.101999999999997</v>
      </c>
      <c r="I585">
        <v>267.89</v>
      </c>
      <c r="J585">
        <v>3.702</v>
      </c>
      <c r="K585">
        <v>0.372</v>
      </c>
      <c r="L585">
        <v>90.545000000000002</v>
      </c>
      <c r="M585">
        <v>27924.010999999999</v>
      </c>
      <c r="N585">
        <v>486.40800000000002</v>
      </c>
      <c r="O585">
        <v>0.48199999999999998</v>
      </c>
      <c r="P585">
        <v>-0.61</v>
      </c>
      <c r="Q585">
        <v>197.61199999999999</v>
      </c>
      <c r="R585">
        <v>27437.731</v>
      </c>
      <c r="S585">
        <v>27240.12</v>
      </c>
    </row>
    <row r="586" spans="1:19" x14ac:dyDescent="0.3">
      <c r="A586">
        <v>2021</v>
      </c>
      <c r="B586">
        <v>1</v>
      </c>
      <c r="C586">
        <v>25</v>
      </c>
      <c r="D586">
        <v>9</v>
      </c>
      <c r="E586">
        <v>27418.463</v>
      </c>
      <c r="F586">
        <v>811.52</v>
      </c>
      <c r="G586">
        <v>100.393</v>
      </c>
      <c r="H586">
        <v>-46.277000000000001</v>
      </c>
      <c r="I586">
        <v>494.47699999999998</v>
      </c>
      <c r="J586">
        <v>4.97</v>
      </c>
      <c r="K586">
        <v>-0.64</v>
      </c>
      <c r="L586">
        <v>91.137</v>
      </c>
      <c r="M586">
        <v>28773.65</v>
      </c>
      <c r="N586">
        <v>2608.663</v>
      </c>
      <c r="O586">
        <v>-12.314</v>
      </c>
      <c r="P586">
        <v>1.891</v>
      </c>
      <c r="Q586">
        <v>216.6</v>
      </c>
      <c r="R586">
        <v>26175.411</v>
      </c>
      <c r="S586">
        <v>25958.811000000002</v>
      </c>
    </row>
    <row r="587" spans="1:19" x14ac:dyDescent="0.3">
      <c r="A587">
        <v>2021</v>
      </c>
      <c r="B587">
        <v>1</v>
      </c>
      <c r="C587">
        <v>25</v>
      </c>
      <c r="D587">
        <v>10</v>
      </c>
      <c r="E587">
        <v>27902.353999999999</v>
      </c>
      <c r="F587">
        <v>806.68399999999997</v>
      </c>
      <c r="G587">
        <v>93.775000000000006</v>
      </c>
      <c r="H587">
        <v>-40.494999999999997</v>
      </c>
      <c r="I587">
        <v>610.01099999999997</v>
      </c>
      <c r="J587">
        <v>5.5149999999999997</v>
      </c>
      <c r="K587">
        <v>-2.492</v>
      </c>
      <c r="L587">
        <v>91.602000000000004</v>
      </c>
      <c r="M587">
        <v>29373.18</v>
      </c>
      <c r="N587">
        <v>4586.4040000000005</v>
      </c>
      <c r="O587">
        <v>-23.32</v>
      </c>
      <c r="P587">
        <v>3.25</v>
      </c>
      <c r="Q587">
        <v>228.24600000000001</v>
      </c>
      <c r="R587">
        <v>24806.846000000001</v>
      </c>
      <c r="S587">
        <v>24578.6</v>
      </c>
    </row>
    <row r="588" spans="1:19" x14ac:dyDescent="0.3">
      <c r="A588">
        <v>2021</v>
      </c>
      <c r="B588">
        <v>1</v>
      </c>
      <c r="C588">
        <v>25</v>
      </c>
      <c r="D588">
        <v>11</v>
      </c>
      <c r="E588">
        <v>28113.580999999998</v>
      </c>
      <c r="F588">
        <v>809.27200000000005</v>
      </c>
      <c r="G588">
        <v>87.965000000000003</v>
      </c>
      <c r="H588">
        <v>-39.375999999999998</v>
      </c>
      <c r="I588">
        <v>576.36599999999999</v>
      </c>
      <c r="J588">
        <v>5.82</v>
      </c>
      <c r="K588">
        <v>0.57399999999999995</v>
      </c>
      <c r="L588">
        <v>91.778000000000006</v>
      </c>
      <c r="M588">
        <v>29558.014999999999</v>
      </c>
      <c r="N588">
        <v>5808.39</v>
      </c>
      <c r="O588">
        <v>-37.685000000000002</v>
      </c>
      <c r="P588">
        <v>2.1120000000000001</v>
      </c>
      <c r="Q588">
        <v>237.62</v>
      </c>
      <c r="R588">
        <v>23785.197</v>
      </c>
      <c r="S588">
        <v>23547.577000000001</v>
      </c>
    </row>
    <row r="589" spans="1:19" x14ac:dyDescent="0.3">
      <c r="A589">
        <v>2021</v>
      </c>
      <c r="B589">
        <v>1</v>
      </c>
      <c r="C589">
        <v>25</v>
      </c>
      <c r="D589">
        <v>12</v>
      </c>
      <c r="E589">
        <v>27992.569</v>
      </c>
      <c r="F589">
        <v>803.38099999999997</v>
      </c>
      <c r="G589">
        <v>81.091999999999999</v>
      </c>
      <c r="H589">
        <v>-35.225999999999999</v>
      </c>
      <c r="I589">
        <v>490.58300000000003</v>
      </c>
      <c r="J589">
        <v>5.9569999999999999</v>
      </c>
      <c r="K589">
        <v>2.1859999999999999</v>
      </c>
      <c r="L589">
        <v>91.658000000000001</v>
      </c>
      <c r="M589">
        <v>29351.107</v>
      </c>
      <c r="N589">
        <v>6555.8980000000001</v>
      </c>
      <c r="O589">
        <v>-28.978000000000002</v>
      </c>
      <c r="P589">
        <v>1.88</v>
      </c>
      <c r="Q589">
        <v>243.14699999999999</v>
      </c>
      <c r="R589">
        <v>22822.308000000001</v>
      </c>
      <c r="S589">
        <v>22579.161</v>
      </c>
    </row>
    <row r="590" spans="1:19" x14ac:dyDescent="0.3">
      <c r="A590">
        <v>2021</v>
      </c>
      <c r="B590">
        <v>1</v>
      </c>
      <c r="C590">
        <v>25</v>
      </c>
      <c r="D590">
        <v>13</v>
      </c>
      <c r="E590">
        <v>27742.805</v>
      </c>
      <c r="F590">
        <v>804.76300000000003</v>
      </c>
      <c r="G590">
        <v>76.694999999999993</v>
      </c>
      <c r="H590">
        <v>-33.463999999999999</v>
      </c>
      <c r="I590">
        <v>453.64400000000001</v>
      </c>
      <c r="J590">
        <v>5.9269999999999996</v>
      </c>
      <c r="K590">
        <v>1.1759999999999999</v>
      </c>
      <c r="L590">
        <v>91.382000000000005</v>
      </c>
      <c r="M590">
        <v>29066.234</v>
      </c>
      <c r="N590">
        <v>6658.0129999999999</v>
      </c>
      <c r="O590">
        <v>-7.4850000000000003</v>
      </c>
      <c r="P590">
        <v>1.9690000000000001</v>
      </c>
      <c r="Q590">
        <v>245.88300000000001</v>
      </c>
      <c r="R590">
        <v>22413.736000000001</v>
      </c>
      <c r="S590">
        <v>22167.853999999999</v>
      </c>
    </row>
    <row r="591" spans="1:19" x14ac:dyDescent="0.3">
      <c r="A591">
        <v>2021</v>
      </c>
      <c r="B591">
        <v>1</v>
      </c>
      <c r="C591">
        <v>25</v>
      </c>
      <c r="D591">
        <v>14</v>
      </c>
      <c r="E591">
        <v>27458.469000000001</v>
      </c>
      <c r="F591">
        <v>825.92100000000005</v>
      </c>
      <c r="G591">
        <v>73.543999999999997</v>
      </c>
      <c r="H591">
        <v>-25.100999999999999</v>
      </c>
      <c r="I591">
        <v>429.274</v>
      </c>
      <c r="J591">
        <v>5.819</v>
      </c>
      <c r="K591">
        <v>1.21</v>
      </c>
      <c r="L591">
        <v>91.094999999999999</v>
      </c>
      <c r="M591">
        <v>28786.687999999998</v>
      </c>
      <c r="N591">
        <v>6253.48</v>
      </c>
      <c r="O591">
        <v>-7.476</v>
      </c>
      <c r="P591">
        <v>1.9159999999999999</v>
      </c>
      <c r="Q591">
        <v>245.58500000000001</v>
      </c>
      <c r="R591">
        <v>22538.769</v>
      </c>
      <c r="S591">
        <v>22293.184000000001</v>
      </c>
    </row>
    <row r="592" spans="1:19" x14ac:dyDescent="0.3">
      <c r="A592">
        <v>2021</v>
      </c>
      <c r="B592">
        <v>1</v>
      </c>
      <c r="C592">
        <v>25</v>
      </c>
      <c r="D592">
        <v>15</v>
      </c>
      <c r="E592">
        <v>27115.252</v>
      </c>
      <c r="F592">
        <v>837.73</v>
      </c>
      <c r="G592">
        <v>71.683000000000007</v>
      </c>
      <c r="H592">
        <v>-19.643000000000001</v>
      </c>
      <c r="I592">
        <v>368.52499999999998</v>
      </c>
      <c r="J592">
        <v>5.3470000000000004</v>
      </c>
      <c r="K592">
        <v>1.772</v>
      </c>
      <c r="L592">
        <v>90.802999999999997</v>
      </c>
      <c r="M592">
        <v>28399.785</v>
      </c>
      <c r="N592">
        <v>5239.884</v>
      </c>
      <c r="O592">
        <v>-2.7829999999999999</v>
      </c>
      <c r="P592">
        <v>2.274</v>
      </c>
      <c r="Q592">
        <v>241.75700000000001</v>
      </c>
      <c r="R592">
        <v>23160.411</v>
      </c>
      <c r="S592">
        <v>22918.653999999999</v>
      </c>
    </row>
    <row r="593" spans="1:19" x14ac:dyDescent="0.3">
      <c r="A593">
        <v>2021</v>
      </c>
      <c r="B593">
        <v>1</v>
      </c>
      <c r="C593">
        <v>25</v>
      </c>
      <c r="D593">
        <v>16</v>
      </c>
      <c r="E593">
        <v>26851.584999999999</v>
      </c>
      <c r="F593">
        <v>755.69399999999996</v>
      </c>
      <c r="G593">
        <v>71.709000000000003</v>
      </c>
      <c r="H593">
        <v>-20.088000000000001</v>
      </c>
      <c r="I593">
        <v>339.13400000000001</v>
      </c>
      <c r="J593">
        <v>5.5759999999999996</v>
      </c>
      <c r="K593">
        <v>-3.5680000000000001</v>
      </c>
      <c r="L593">
        <v>90.587999999999994</v>
      </c>
      <c r="M593">
        <v>28018.920999999998</v>
      </c>
      <c r="N593">
        <v>3454.212</v>
      </c>
      <c r="O593">
        <v>-2.2629999999999999</v>
      </c>
      <c r="P593">
        <v>1.3979999999999999</v>
      </c>
      <c r="Q593">
        <v>236.62</v>
      </c>
      <c r="R593">
        <v>24565.574000000001</v>
      </c>
      <c r="S593">
        <v>24328.954000000002</v>
      </c>
    </row>
    <row r="594" spans="1:19" x14ac:dyDescent="0.3">
      <c r="A594">
        <v>2021</v>
      </c>
      <c r="B594">
        <v>1</v>
      </c>
      <c r="C594">
        <v>25</v>
      </c>
      <c r="D594">
        <v>17</v>
      </c>
      <c r="E594">
        <v>27051.766</v>
      </c>
      <c r="F594">
        <v>616.34900000000005</v>
      </c>
      <c r="G594">
        <v>75.456999999999994</v>
      </c>
      <c r="H594">
        <v>-32.686</v>
      </c>
      <c r="I594">
        <v>233.93700000000001</v>
      </c>
      <c r="J594">
        <v>4.3869999999999996</v>
      </c>
      <c r="K594">
        <v>-15.055</v>
      </c>
      <c r="L594">
        <v>90.765000000000001</v>
      </c>
      <c r="M594">
        <v>27949.464</v>
      </c>
      <c r="N594">
        <v>1047.085</v>
      </c>
      <c r="O594">
        <v>1.2509999999999999</v>
      </c>
      <c r="P594">
        <v>2.1819999999999999</v>
      </c>
      <c r="Q594">
        <v>235.256</v>
      </c>
      <c r="R594">
        <v>26898.945</v>
      </c>
      <c r="S594">
        <v>26663.688999999998</v>
      </c>
    </row>
    <row r="595" spans="1:19" x14ac:dyDescent="0.3">
      <c r="A595">
        <v>2021</v>
      </c>
      <c r="B595">
        <v>1</v>
      </c>
      <c r="C595">
        <v>25</v>
      </c>
      <c r="D595">
        <v>18</v>
      </c>
      <c r="E595">
        <v>29521.248</v>
      </c>
      <c r="F595">
        <v>586.85500000000002</v>
      </c>
      <c r="G595">
        <v>83.162999999999997</v>
      </c>
      <c r="H595">
        <v>-60.732999999999997</v>
      </c>
      <c r="I595">
        <v>255.80699999999999</v>
      </c>
      <c r="J595">
        <v>4.91</v>
      </c>
      <c r="K595">
        <v>-17.838000000000001</v>
      </c>
      <c r="L595">
        <v>92.700999999999993</v>
      </c>
      <c r="M595">
        <v>30382.951000000001</v>
      </c>
      <c r="N595">
        <v>3.8119999999999998</v>
      </c>
      <c r="O595">
        <v>11.77</v>
      </c>
      <c r="P595">
        <v>10.180999999999999</v>
      </c>
      <c r="Q595">
        <v>246.08799999999999</v>
      </c>
      <c r="R595">
        <v>30357.187000000002</v>
      </c>
      <c r="S595">
        <v>30111.098999999998</v>
      </c>
    </row>
    <row r="596" spans="1:19" x14ac:dyDescent="0.3">
      <c r="A596">
        <v>2021</v>
      </c>
      <c r="B596">
        <v>1</v>
      </c>
      <c r="C596">
        <v>25</v>
      </c>
      <c r="D596">
        <v>19</v>
      </c>
      <c r="E596">
        <v>30260.989000000001</v>
      </c>
      <c r="F596">
        <v>604.13</v>
      </c>
      <c r="G596">
        <v>84.400999999999996</v>
      </c>
      <c r="H596">
        <v>-69.430000000000007</v>
      </c>
      <c r="I596">
        <v>326.37799999999999</v>
      </c>
      <c r="J596">
        <v>4.7430000000000003</v>
      </c>
      <c r="K596">
        <v>-20.728999999999999</v>
      </c>
      <c r="L596">
        <v>93.052000000000007</v>
      </c>
      <c r="M596">
        <v>31199.133999999998</v>
      </c>
      <c r="N596">
        <v>0</v>
      </c>
      <c r="O596">
        <v>13.618</v>
      </c>
      <c r="P596">
        <v>14.407</v>
      </c>
      <c r="Q596">
        <v>247.62799999999999</v>
      </c>
      <c r="R596">
        <v>31171.109</v>
      </c>
      <c r="S596">
        <v>30923.481</v>
      </c>
    </row>
    <row r="597" spans="1:19" x14ac:dyDescent="0.3">
      <c r="A597">
        <v>2021</v>
      </c>
      <c r="B597">
        <v>1</v>
      </c>
      <c r="C597">
        <v>25</v>
      </c>
      <c r="D597">
        <v>20</v>
      </c>
      <c r="E597">
        <v>29707.153999999999</v>
      </c>
      <c r="F597">
        <v>616.94799999999998</v>
      </c>
      <c r="G597">
        <v>84.524000000000001</v>
      </c>
      <c r="H597">
        <v>-85.450999999999993</v>
      </c>
      <c r="I597">
        <v>361.14600000000002</v>
      </c>
      <c r="J597">
        <v>4.4640000000000004</v>
      </c>
      <c r="K597">
        <v>-21.062999999999999</v>
      </c>
      <c r="L597">
        <v>92.813999999999993</v>
      </c>
      <c r="M597">
        <v>30676.011999999999</v>
      </c>
      <c r="N597">
        <v>0</v>
      </c>
      <c r="O597">
        <v>12.874000000000001</v>
      </c>
      <c r="P597">
        <v>20.318000000000001</v>
      </c>
      <c r="Q597">
        <v>239.70400000000001</v>
      </c>
      <c r="R597">
        <v>30642.82</v>
      </c>
      <c r="S597">
        <v>30403.115000000002</v>
      </c>
    </row>
    <row r="598" spans="1:19" x14ac:dyDescent="0.3">
      <c r="A598">
        <v>2021</v>
      </c>
      <c r="B598">
        <v>1</v>
      </c>
      <c r="C598">
        <v>25</v>
      </c>
      <c r="D598">
        <v>21</v>
      </c>
      <c r="E598">
        <v>28808.42</v>
      </c>
      <c r="F598">
        <v>645.98500000000001</v>
      </c>
      <c r="G598">
        <v>84.233999999999995</v>
      </c>
      <c r="H598">
        <v>-90.718999999999994</v>
      </c>
      <c r="I598">
        <v>404.81200000000001</v>
      </c>
      <c r="J598">
        <v>4.1230000000000002</v>
      </c>
      <c r="K598">
        <v>-19.138999999999999</v>
      </c>
      <c r="L598">
        <v>92.319000000000003</v>
      </c>
      <c r="M598">
        <v>29845.800999999999</v>
      </c>
      <c r="N598">
        <v>0</v>
      </c>
      <c r="O598">
        <v>11.702</v>
      </c>
      <c r="P598">
        <v>16.736999999999998</v>
      </c>
      <c r="Q598">
        <v>228.505</v>
      </c>
      <c r="R598">
        <v>29817.361000000001</v>
      </c>
      <c r="S598">
        <v>29588.856</v>
      </c>
    </row>
    <row r="599" spans="1:19" x14ac:dyDescent="0.3">
      <c r="A599">
        <v>2021</v>
      </c>
      <c r="B599">
        <v>1</v>
      </c>
      <c r="C599">
        <v>25</v>
      </c>
      <c r="D599">
        <v>22</v>
      </c>
      <c r="E599">
        <v>27082.044000000002</v>
      </c>
      <c r="F599">
        <v>726.13</v>
      </c>
      <c r="G599">
        <v>82.619</v>
      </c>
      <c r="H599">
        <v>-83.872</v>
      </c>
      <c r="I599">
        <v>517.60900000000004</v>
      </c>
      <c r="J599">
        <v>5.181</v>
      </c>
      <c r="K599">
        <v>-5.8</v>
      </c>
      <c r="L599">
        <v>90.816000000000003</v>
      </c>
      <c r="M599">
        <v>28332.107</v>
      </c>
      <c r="N599">
        <v>0</v>
      </c>
      <c r="O599">
        <v>10.641999999999999</v>
      </c>
      <c r="P599">
        <v>4.9279999999999999</v>
      </c>
      <c r="Q599">
        <v>212.56</v>
      </c>
      <c r="R599">
        <v>28316.536</v>
      </c>
      <c r="S599">
        <v>28103.975999999999</v>
      </c>
    </row>
    <row r="600" spans="1:19" x14ac:dyDescent="0.3">
      <c r="A600">
        <v>2021</v>
      </c>
      <c r="B600">
        <v>1</v>
      </c>
      <c r="C600">
        <v>25</v>
      </c>
      <c r="D600">
        <v>23</v>
      </c>
      <c r="E600">
        <v>24591.585999999999</v>
      </c>
      <c r="F600">
        <v>893.68</v>
      </c>
      <c r="G600">
        <v>80.135000000000005</v>
      </c>
      <c r="H600">
        <v>-76.403000000000006</v>
      </c>
      <c r="I600">
        <v>577.44799999999998</v>
      </c>
      <c r="J600">
        <v>4.8490000000000002</v>
      </c>
      <c r="K600">
        <v>-0.26</v>
      </c>
      <c r="L600">
        <v>89.010999999999996</v>
      </c>
      <c r="M600">
        <v>26079.911</v>
      </c>
      <c r="N600">
        <v>0</v>
      </c>
      <c r="O600">
        <v>8.6289999999999996</v>
      </c>
      <c r="P600">
        <v>-21.936</v>
      </c>
      <c r="Q600">
        <v>190.24</v>
      </c>
      <c r="R600">
        <v>26093.219000000001</v>
      </c>
      <c r="S600">
        <v>25902.978999999999</v>
      </c>
    </row>
    <row r="601" spans="1:19" x14ac:dyDescent="0.3">
      <c r="A601">
        <v>2021</v>
      </c>
      <c r="B601">
        <v>1</v>
      </c>
      <c r="C601">
        <v>25</v>
      </c>
      <c r="D601">
        <v>24</v>
      </c>
      <c r="E601">
        <v>22182.626</v>
      </c>
      <c r="F601">
        <v>1041.9380000000001</v>
      </c>
      <c r="G601">
        <v>78.863</v>
      </c>
      <c r="H601">
        <v>-66.212999999999994</v>
      </c>
      <c r="I601">
        <v>962.154</v>
      </c>
      <c r="J601">
        <v>5.25</v>
      </c>
      <c r="K601">
        <v>-0.35099999999999998</v>
      </c>
      <c r="L601">
        <v>87.581999999999994</v>
      </c>
      <c r="M601">
        <v>24212.985000000001</v>
      </c>
      <c r="N601">
        <v>0</v>
      </c>
      <c r="O601">
        <v>6.5880000000000001</v>
      </c>
      <c r="P601">
        <v>-14.595000000000001</v>
      </c>
      <c r="Q601">
        <v>167.09</v>
      </c>
      <c r="R601">
        <v>24220.992999999999</v>
      </c>
      <c r="S601">
        <v>24053.902999999998</v>
      </c>
    </row>
    <row r="602" spans="1:19" x14ac:dyDescent="0.3">
      <c r="A602">
        <v>2021</v>
      </c>
      <c r="B602">
        <v>1</v>
      </c>
      <c r="C602">
        <v>26</v>
      </c>
      <c r="D602">
        <v>1</v>
      </c>
      <c r="E602">
        <v>20269.095000000001</v>
      </c>
      <c r="F602">
        <v>1242.568</v>
      </c>
      <c r="G602">
        <v>87.516999999999996</v>
      </c>
      <c r="H602">
        <v>-56.539000000000001</v>
      </c>
      <c r="I602">
        <v>846.64099999999996</v>
      </c>
      <c r="J602">
        <v>5.0780000000000003</v>
      </c>
      <c r="K602">
        <v>-1.444</v>
      </c>
      <c r="L602">
        <v>86.540999999999997</v>
      </c>
      <c r="M602">
        <v>22391.938999999998</v>
      </c>
      <c r="N602">
        <v>0</v>
      </c>
      <c r="O602">
        <v>4.6639999999999997</v>
      </c>
      <c r="P602">
        <v>-28.087</v>
      </c>
      <c r="Q602">
        <v>151.43299999999999</v>
      </c>
      <c r="R602">
        <v>22415.363000000001</v>
      </c>
      <c r="S602">
        <v>22263.93</v>
      </c>
    </row>
    <row r="603" spans="1:19" x14ac:dyDescent="0.3">
      <c r="A603">
        <v>2021</v>
      </c>
      <c r="B603">
        <v>1</v>
      </c>
      <c r="C603">
        <v>26</v>
      </c>
      <c r="D603">
        <v>2</v>
      </c>
      <c r="E603">
        <v>19389.495999999999</v>
      </c>
      <c r="F603">
        <v>1360.463</v>
      </c>
      <c r="G603">
        <v>89.281000000000006</v>
      </c>
      <c r="H603">
        <v>-53.784999999999997</v>
      </c>
      <c r="I603">
        <v>601.077</v>
      </c>
      <c r="J603">
        <v>4.9450000000000003</v>
      </c>
      <c r="K603">
        <v>-1.7270000000000001</v>
      </c>
      <c r="L603">
        <v>86.022000000000006</v>
      </c>
      <c r="M603">
        <v>21386.491000000002</v>
      </c>
      <c r="N603">
        <v>0</v>
      </c>
      <c r="O603">
        <v>3.9359999999999999</v>
      </c>
      <c r="P603">
        <v>-25.183</v>
      </c>
      <c r="Q603">
        <v>142.10900000000001</v>
      </c>
      <c r="R603">
        <v>21407.737000000001</v>
      </c>
      <c r="S603">
        <v>21265.628000000001</v>
      </c>
    </row>
    <row r="604" spans="1:19" x14ac:dyDescent="0.3">
      <c r="A604">
        <v>2021</v>
      </c>
      <c r="B604">
        <v>1</v>
      </c>
      <c r="C604">
        <v>26</v>
      </c>
      <c r="D604">
        <v>3</v>
      </c>
      <c r="E604">
        <v>18921.197</v>
      </c>
      <c r="F604">
        <v>1381.3689999999999</v>
      </c>
      <c r="G604">
        <v>91.159000000000006</v>
      </c>
      <c r="H604">
        <v>-50.344999999999999</v>
      </c>
      <c r="I604">
        <v>360.00200000000001</v>
      </c>
      <c r="J604">
        <v>4.8719999999999999</v>
      </c>
      <c r="K604">
        <v>-1.579</v>
      </c>
      <c r="L604">
        <v>85.721000000000004</v>
      </c>
      <c r="M604">
        <v>20701.238000000001</v>
      </c>
      <c r="N604">
        <v>0</v>
      </c>
      <c r="O604">
        <v>3.64</v>
      </c>
      <c r="P604">
        <v>-19.596</v>
      </c>
      <c r="Q604">
        <v>138.48699999999999</v>
      </c>
      <c r="R604">
        <v>20717.192999999999</v>
      </c>
      <c r="S604">
        <v>20578.705999999998</v>
      </c>
    </row>
    <row r="605" spans="1:19" x14ac:dyDescent="0.3">
      <c r="A605">
        <v>2021</v>
      </c>
      <c r="B605">
        <v>1</v>
      </c>
      <c r="C605">
        <v>26</v>
      </c>
      <c r="D605">
        <v>4</v>
      </c>
      <c r="E605">
        <v>18960.491000000002</v>
      </c>
      <c r="F605">
        <v>1341.8389999999999</v>
      </c>
      <c r="G605">
        <v>94.108999999999995</v>
      </c>
      <c r="H605">
        <v>-49.637999999999998</v>
      </c>
      <c r="I605">
        <v>204.78</v>
      </c>
      <c r="J605">
        <v>4.7190000000000003</v>
      </c>
      <c r="K605">
        <v>-1.2450000000000001</v>
      </c>
      <c r="L605">
        <v>85.75</v>
      </c>
      <c r="M605">
        <v>20546.697</v>
      </c>
      <c r="N605">
        <v>0</v>
      </c>
      <c r="O605">
        <v>3.5009999999999999</v>
      </c>
      <c r="P605">
        <v>-14.792</v>
      </c>
      <c r="Q605">
        <v>138.16900000000001</v>
      </c>
      <c r="R605">
        <v>20557.988000000001</v>
      </c>
      <c r="S605">
        <v>20419.819</v>
      </c>
    </row>
    <row r="606" spans="1:19" x14ac:dyDescent="0.3">
      <c r="A606">
        <v>2021</v>
      </c>
      <c r="B606">
        <v>1</v>
      </c>
      <c r="C606">
        <v>26</v>
      </c>
      <c r="D606">
        <v>5</v>
      </c>
      <c r="E606">
        <v>19675.763999999999</v>
      </c>
      <c r="F606">
        <v>1243.54</v>
      </c>
      <c r="G606">
        <v>98.91</v>
      </c>
      <c r="H606">
        <v>-50.716000000000001</v>
      </c>
      <c r="I606">
        <v>102.96599999999999</v>
      </c>
      <c r="J606">
        <v>3.6520000000000001</v>
      </c>
      <c r="K606">
        <v>-0.56100000000000005</v>
      </c>
      <c r="L606">
        <v>86.206999999999994</v>
      </c>
      <c r="M606">
        <v>21060.850999999999</v>
      </c>
      <c r="N606">
        <v>0</v>
      </c>
      <c r="O606">
        <v>3.3380000000000001</v>
      </c>
      <c r="P606">
        <v>-9.5289999999999999</v>
      </c>
      <c r="Q606">
        <v>144.64099999999999</v>
      </c>
      <c r="R606">
        <v>21067.042000000001</v>
      </c>
      <c r="S606">
        <v>20922.401000000002</v>
      </c>
    </row>
    <row r="607" spans="1:19" x14ac:dyDescent="0.3">
      <c r="A607">
        <v>2021</v>
      </c>
      <c r="B607">
        <v>1</v>
      </c>
      <c r="C607">
        <v>26</v>
      </c>
      <c r="D607">
        <v>6</v>
      </c>
      <c r="E607">
        <v>21522.643</v>
      </c>
      <c r="F607">
        <v>1071.731</v>
      </c>
      <c r="G607">
        <v>106.23</v>
      </c>
      <c r="H607">
        <v>-57.082999999999998</v>
      </c>
      <c r="I607">
        <v>72.459999999999994</v>
      </c>
      <c r="J607">
        <v>2.3290000000000002</v>
      </c>
      <c r="K607">
        <v>-0.153</v>
      </c>
      <c r="L607">
        <v>87.210999999999999</v>
      </c>
      <c r="M607">
        <v>22699.138999999999</v>
      </c>
      <c r="N607">
        <v>0</v>
      </c>
      <c r="O607">
        <v>3.1179999999999999</v>
      </c>
      <c r="P607">
        <v>-5.7460000000000004</v>
      </c>
      <c r="Q607">
        <v>164.03399999999999</v>
      </c>
      <c r="R607">
        <v>22701.767</v>
      </c>
      <c r="S607">
        <v>22537.733</v>
      </c>
    </row>
    <row r="608" spans="1:19" x14ac:dyDescent="0.3">
      <c r="A608">
        <v>2021</v>
      </c>
      <c r="B608">
        <v>1</v>
      </c>
      <c r="C608">
        <v>26</v>
      </c>
      <c r="D608">
        <v>7</v>
      </c>
      <c r="E608">
        <v>24690.89</v>
      </c>
      <c r="F608">
        <v>887.97199999999998</v>
      </c>
      <c r="G608">
        <v>114.831</v>
      </c>
      <c r="H608">
        <v>-60.228000000000002</v>
      </c>
      <c r="I608">
        <v>128.994</v>
      </c>
      <c r="J608">
        <v>2.839</v>
      </c>
      <c r="K608">
        <v>2.3929999999999998</v>
      </c>
      <c r="L608">
        <v>89.067999999999998</v>
      </c>
      <c r="M608">
        <v>25741.927</v>
      </c>
      <c r="N608">
        <v>7.0259999999999998</v>
      </c>
      <c r="O608">
        <v>3.9740000000000002</v>
      </c>
      <c r="P608">
        <v>-2.9020000000000001</v>
      </c>
      <c r="Q608">
        <v>197.81</v>
      </c>
      <c r="R608">
        <v>25733.829000000002</v>
      </c>
      <c r="S608">
        <v>25536.019</v>
      </c>
    </row>
    <row r="609" spans="1:19" x14ac:dyDescent="0.3">
      <c r="A609">
        <v>2021</v>
      </c>
      <c r="B609">
        <v>1</v>
      </c>
      <c r="C609">
        <v>26</v>
      </c>
      <c r="D609">
        <v>8</v>
      </c>
      <c r="E609">
        <v>26438.395</v>
      </c>
      <c r="F609">
        <v>850.19500000000005</v>
      </c>
      <c r="G609">
        <v>115.937</v>
      </c>
      <c r="H609">
        <v>-58.125</v>
      </c>
      <c r="I609">
        <v>267.89</v>
      </c>
      <c r="J609">
        <v>3.702</v>
      </c>
      <c r="K609">
        <v>0.75800000000000001</v>
      </c>
      <c r="L609">
        <v>90.29</v>
      </c>
      <c r="M609">
        <v>27593.105</v>
      </c>
      <c r="N609">
        <v>486.40800000000002</v>
      </c>
      <c r="O609">
        <v>0.48199999999999998</v>
      </c>
      <c r="P609">
        <v>-0.61</v>
      </c>
      <c r="Q609">
        <v>222.17599999999999</v>
      </c>
      <c r="R609">
        <v>27106.826000000001</v>
      </c>
      <c r="S609">
        <v>26884.65</v>
      </c>
    </row>
    <row r="610" spans="1:19" x14ac:dyDescent="0.3">
      <c r="A610">
        <v>2021</v>
      </c>
      <c r="B610">
        <v>1</v>
      </c>
      <c r="C610">
        <v>26</v>
      </c>
      <c r="D610">
        <v>9</v>
      </c>
      <c r="E610">
        <v>27004.788</v>
      </c>
      <c r="F610">
        <v>811.52</v>
      </c>
      <c r="G610">
        <v>107.792</v>
      </c>
      <c r="H610">
        <v>-45.462000000000003</v>
      </c>
      <c r="I610">
        <v>494.47699999999998</v>
      </c>
      <c r="J610">
        <v>4.97</v>
      </c>
      <c r="K610">
        <v>-0.877</v>
      </c>
      <c r="L610">
        <v>90.781000000000006</v>
      </c>
      <c r="M610">
        <v>28360.197</v>
      </c>
      <c r="N610">
        <v>2608.663</v>
      </c>
      <c r="O610">
        <v>-12.314</v>
      </c>
      <c r="P610">
        <v>1.891</v>
      </c>
      <c r="Q610">
        <v>238.733</v>
      </c>
      <c r="R610">
        <v>25761.957999999999</v>
      </c>
      <c r="S610">
        <v>25523.224999999999</v>
      </c>
    </row>
    <row r="611" spans="1:19" x14ac:dyDescent="0.3">
      <c r="A611">
        <v>2021</v>
      </c>
      <c r="B611">
        <v>1</v>
      </c>
      <c r="C611">
        <v>26</v>
      </c>
      <c r="D611">
        <v>10</v>
      </c>
      <c r="E611">
        <v>27320.266</v>
      </c>
      <c r="F611">
        <v>806.68399999999997</v>
      </c>
      <c r="G611">
        <v>96.311999999999998</v>
      </c>
      <c r="H611">
        <v>-39.680999999999997</v>
      </c>
      <c r="I611">
        <v>610.01099999999997</v>
      </c>
      <c r="J611">
        <v>5.5149999999999997</v>
      </c>
      <c r="K611">
        <v>-2.351</v>
      </c>
      <c r="L611">
        <v>91.073999999999998</v>
      </c>
      <c r="M611">
        <v>28791.518</v>
      </c>
      <c r="N611">
        <v>4586.4040000000005</v>
      </c>
      <c r="O611">
        <v>-23.32</v>
      </c>
      <c r="P611">
        <v>3.25</v>
      </c>
      <c r="Q611">
        <v>250.01</v>
      </c>
      <c r="R611">
        <v>24225.184000000001</v>
      </c>
      <c r="S611">
        <v>23975.173999999999</v>
      </c>
    </row>
    <row r="612" spans="1:19" x14ac:dyDescent="0.3">
      <c r="A612">
        <v>2021</v>
      </c>
      <c r="B612">
        <v>1</v>
      </c>
      <c r="C612">
        <v>26</v>
      </c>
      <c r="D612">
        <v>11</v>
      </c>
      <c r="E612">
        <v>27483.416000000001</v>
      </c>
      <c r="F612">
        <v>809.27200000000005</v>
      </c>
      <c r="G612">
        <v>87.174999999999997</v>
      </c>
      <c r="H612">
        <v>-38.598999999999997</v>
      </c>
      <c r="I612">
        <v>576.36599999999999</v>
      </c>
      <c r="J612">
        <v>5.82</v>
      </c>
      <c r="K612">
        <v>0.71799999999999997</v>
      </c>
      <c r="L612">
        <v>91.201999999999998</v>
      </c>
      <c r="M612">
        <v>28928.195</v>
      </c>
      <c r="N612">
        <v>5808.39</v>
      </c>
      <c r="O612">
        <v>-37.685000000000002</v>
      </c>
      <c r="P612">
        <v>2.1120000000000001</v>
      </c>
      <c r="Q612">
        <v>258.108</v>
      </c>
      <c r="R612">
        <v>23155.377</v>
      </c>
      <c r="S612">
        <v>22897.269</v>
      </c>
    </row>
    <row r="613" spans="1:19" x14ac:dyDescent="0.3">
      <c r="A613">
        <v>2021</v>
      </c>
      <c r="B613">
        <v>1</v>
      </c>
      <c r="C613">
        <v>26</v>
      </c>
      <c r="D613">
        <v>12</v>
      </c>
      <c r="E613">
        <v>27453.279999999999</v>
      </c>
      <c r="F613">
        <v>803.38099999999997</v>
      </c>
      <c r="G613">
        <v>79.53</v>
      </c>
      <c r="H613">
        <v>-34.576000000000001</v>
      </c>
      <c r="I613">
        <v>490.58300000000003</v>
      </c>
      <c r="J613">
        <v>5.9569999999999999</v>
      </c>
      <c r="K613">
        <v>2.137</v>
      </c>
      <c r="L613">
        <v>91.16</v>
      </c>
      <c r="M613">
        <v>28811.920999999998</v>
      </c>
      <c r="N613">
        <v>6555.8980000000001</v>
      </c>
      <c r="O613">
        <v>-28.978000000000002</v>
      </c>
      <c r="P613">
        <v>1.88</v>
      </c>
      <c r="Q613">
        <v>264.815</v>
      </c>
      <c r="R613">
        <v>22283.121999999999</v>
      </c>
      <c r="S613">
        <v>22018.308000000001</v>
      </c>
    </row>
    <row r="614" spans="1:19" x14ac:dyDescent="0.3">
      <c r="A614">
        <v>2021</v>
      </c>
      <c r="B614">
        <v>1</v>
      </c>
      <c r="C614">
        <v>26</v>
      </c>
      <c r="D614">
        <v>13</v>
      </c>
      <c r="E614">
        <v>27139.674999999999</v>
      </c>
      <c r="F614">
        <v>804.76300000000003</v>
      </c>
      <c r="G614">
        <v>74.227999999999994</v>
      </c>
      <c r="H614">
        <v>-32.707000000000001</v>
      </c>
      <c r="I614">
        <v>453.64400000000001</v>
      </c>
      <c r="J614">
        <v>5.9269999999999996</v>
      </c>
      <c r="K614">
        <v>1.2230000000000001</v>
      </c>
      <c r="L614">
        <v>90.81</v>
      </c>
      <c r="M614">
        <v>28463.334999999999</v>
      </c>
      <c r="N614">
        <v>6658.0129999999999</v>
      </c>
      <c r="O614">
        <v>-7.4850000000000003</v>
      </c>
      <c r="P614">
        <v>1.9690000000000001</v>
      </c>
      <c r="Q614">
        <v>269.76499999999999</v>
      </c>
      <c r="R614">
        <v>21810.837</v>
      </c>
      <c r="S614">
        <v>21541.072</v>
      </c>
    </row>
    <row r="615" spans="1:19" x14ac:dyDescent="0.3">
      <c r="A615">
        <v>2021</v>
      </c>
      <c r="B615">
        <v>1</v>
      </c>
      <c r="C615">
        <v>26</v>
      </c>
      <c r="D615">
        <v>14</v>
      </c>
      <c r="E615">
        <v>26942.294999999998</v>
      </c>
      <c r="F615">
        <v>825.92100000000005</v>
      </c>
      <c r="G615">
        <v>69.567999999999998</v>
      </c>
      <c r="H615">
        <v>-24.62</v>
      </c>
      <c r="I615">
        <v>429.274</v>
      </c>
      <c r="J615">
        <v>5.819</v>
      </c>
      <c r="K615">
        <v>0.89700000000000002</v>
      </c>
      <c r="L615">
        <v>90.616</v>
      </c>
      <c r="M615">
        <v>28270.203000000001</v>
      </c>
      <c r="N615">
        <v>6253.48</v>
      </c>
      <c r="O615">
        <v>-7.476</v>
      </c>
      <c r="P615">
        <v>1.9159999999999999</v>
      </c>
      <c r="Q615">
        <v>273.67</v>
      </c>
      <c r="R615">
        <v>22022.282999999999</v>
      </c>
      <c r="S615">
        <v>21748.613000000001</v>
      </c>
    </row>
    <row r="616" spans="1:19" x14ac:dyDescent="0.3">
      <c r="A616">
        <v>2021</v>
      </c>
      <c r="B616">
        <v>1</v>
      </c>
      <c r="C616">
        <v>26</v>
      </c>
      <c r="D616">
        <v>15</v>
      </c>
      <c r="E616">
        <v>26616.437999999998</v>
      </c>
      <c r="F616">
        <v>837.73</v>
      </c>
      <c r="G616">
        <v>67.197999999999993</v>
      </c>
      <c r="H616">
        <v>-19.251999999999999</v>
      </c>
      <c r="I616">
        <v>368.52499999999998</v>
      </c>
      <c r="J616">
        <v>5.3470000000000004</v>
      </c>
      <c r="K616">
        <v>0.749</v>
      </c>
      <c r="L616">
        <v>90.352000000000004</v>
      </c>
      <c r="M616">
        <v>27899.888999999999</v>
      </c>
      <c r="N616">
        <v>5239.884</v>
      </c>
      <c r="O616">
        <v>-2.7829999999999999</v>
      </c>
      <c r="P616">
        <v>2.274</v>
      </c>
      <c r="Q616">
        <v>272.20999999999998</v>
      </c>
      <c r="R616">
        <v>22660.514999999999</v>
      </c>
      <c r="S616">
        <v>22388.304</v>
      </c>
    </row>
    <row r="617" spans="1:19" x14ac:dyDescent="0.3">
      <c r="A617">
        <v>2021</v>
      </c>
      <c r="B617">
        <v>1</v>
      </c>
      <c r="C617">
        <v>26</v>
      </c>
      <c r="D617">
        <v>16</v>
      </c>
      <c r="E617">
        <v>26311.23</v>
      </c>
      <c r="F617">
        <v>755.69399999999996</v>
      </c>
      <c r="G617">
        <v>67.268000000000001</v>
      </c>
      <c r="H617">
        <v>-19.617999999999999</v>
      </c>
      <c r="I617">
        <v>339.13400000000001</v>
      </c>
      <c r="J617">
        <v>5.5759999999999996</v>
      </c>
      <c r="K617">
        <v>-4.03</v>
      </c>
      <c r="L617">
        <v>90.119</v>
      </c>
      <c r="M617">
        <v>27478.106</v>
      </c>
      <c r="N617">
        <v>3454.212</v>
      </c>
      <c r="O617">
        <v>-2.2629999999999999</v>
      </c>
      <c r="P617">
        <v>1.3979999999999999</v>
      </c>
      <c r="Q617">
        <v>266.19799999999998</v>
      </c>
      <c r="R617">
        <v>24024.758999999998</v>
      </c>
      <c r="S617">
        <v>23758.561000000002</v>
      </c>
    </row>
    <row r="618" spans="1:19" x14ac:dyDescent="0.3">
      <c r="A618">
        <v>2021</v>
      </c>
      <c r="B618">
        <v>1</v>
      </c>
      <c r="C618">
        <v>26</v>
      </c>
      <c r="D618">
        <v>17</v>
      </c>
      <c r="E618">
        <v>26510.526999999998</v>
      </c>
      <c r="F618">
        <v>616.34900000000005</v>
      </c>
      <c r="G618">
        <v>71.489999999999995</v>
      </c>
      <c r="H618">
        <v>-32.023000000000003</v>
      </c>
      <c r="I618">
        <v>233.93700000000001</v>
      </c>
      <c r="J618">
        <v>4.3869999999999996</v>
      </c>
      <c r="K618">
        <v>-14.065</v>
      </c>
      <c r="L618">
        <v>90.281999999999996</v>
      </c>
      <c r="M618">
        <v>27409.394</v>
      </c>
      <c r="N618">
        <v>1047.085</v>
      </c>
      <c r="O618">
        <v>1.2509999999999999</v>
      </c>
      <c r="P618">
        <v>2.1819999999999999</v>
      </c>
      <c r="Q618">
        <v>260.077</v>
      </c>
      <c r="R618">
        <v>26358.876</v>
      </c>
      <c r="S618">
        <v>26098.797999999999</v>
      </c>
    </row>
    <row r="619" spans="1:19" x14ac:dyDescent="0.3">
      <c r="A619">
        <v>2021</v>
      </c>
      <c r="B619">
        <v>1</v>
      </c>
      <c r="C619">
        <v>26</v>
      </c>
      <c r="D619">
        <v>18</v>
      </c>
      <c r="E619">
        <v>28825.86</v>
      </c>
      <c r="F619">
        <v>586.85500000000002</v>
      </c>
      <c r="G619">
        <v>80.653000000000006</v>
      </c>
      <c r="H619">
        <v>-59.235999999999997</v>
      </c>
      <c r="I619">
        <v>255.80699999999999</v>
      </c>
      <c r="J619">
        <v>4.91</v>
      </c>
      <c r="K619">
        <v>-16.896999999999998</v>
      </c>
      <c r="L619">
        <v>92.290999999999997</v>
      </c>
      <c r="M619">
        <v>29689.591</v>
      </c>
      <c r="N619">
        <v>3.8119999999999998</v>
      </c>
      <c r="O619">
        <v>11.77</v>
      </c>
      <c r="P619">
        <v>10.180999999999999</v>
      </c>
      <c r="Q619">
        <v>263.39999999999998</v>
      </c>
      <c r="R619">
        <v>29663.827000000001</v>
      </c>
      <c r="S619">
        <v>29400.427</v>
      </c>
    </row>
    <row r="620" spans="1:19" x14ac:dyDescent="0.3">
      <c r="A620">
        <v>2021</v>
      </c>
      <c r="B620">
        <v>1</v>
      </c>
      <c r="C620">
        <v>26</v>
      </c>
      <c r="D620">
        <v>19</v>
      </c>
      <c r="E620">
        <v>29642.685000000001</v>
      </c>
      <c r="F620">
        <v>604.13</v>
      </c>
      <c r="G620">
        <v>82.864999999999995</v>
      </c>
      <c r="H620">
        <v>-68.061999999999998</v>
      </c>
      <c r="I620">
        <v>326.37799999999999</v>
      </c>
      <c r="J620">
        <v>4.7430000000000003</v>
      </c>
      <c r="K620">
        <v>-19.753</v>
      </c>
      <c r="L620">
        <v>92.778999999999996</v>
      </c>
      <c r="M620">
        <v>30582.9</v>
      </c>
      <c r="N620">
        <v>0</v>
      </c>
      <c r="O620">
        <v>13.618</v>
      </c>
      <c r="P620">
        <v>14.407</v>
      </c>
      <c r="Q620">
        <v>256.685</v>
      </c>
      <c r="R620">
        <v>30554.875</v>
      </c>
      <c r="S620">
        <v>30298.188999999998</v>
      </c>
    </row>
    <row r="621" spans="1:19" x14ac:dyDescent="0.3">
      <c r="A621">
        <v>2021</v>
      </c>
      <c r="B621">
        <v>1</v>
      </c>
      <c r="C621">
        <v>26</v>
      </c>
      <c r="D621">
        <v>20</v>
      </c>
      <c r="E621">
        <v>29086.706999999999</v>
      </c>
      <c r="F621">
        <v>616.94799999999998</v>
      </c>
      <c r="G621">
        <v>84.673000000000002</v>
      </c>
      <c r="H621">
        <v>-83.724000000000004</v>
      </c>
      <c r="I621">
        <v>361.14600000000002</v>
      </c>
      <c r="J621">
        <v>4.4640000000000004</v>
      </c>
      <c r="K621">
        <v>-20.297999999999998</v>
      </c>
      <c r="L621">
        <v>92.49</v>
      </c>
      <c r="M621">
        <v>30057.732</v>
      </c>
      <c r="N621">
        <v>0</v>
      </c>
      <c r="O621">
        <v>12.874000000000001</v>
      </c>
      <c r="P621">
        <v>20.318000000000001</v>
      </c>
      <c r="Q621">
        <v>243.05799999999999</v>
      </c>
      <c r="R621">
        <v>30024.54</v>
      </c>
      <c r="S621">
        <v>29781.482</v>
      </c>
    </row>
    <row r="622" spans="1:19" x14ac:dyDescent="0.3">
      <c r="A622">
        <v>2021</v>
      </c>
      <c r="B622">
        <v>1</v>
      </c>
      <c r="C622">
        <v>26</v>
      </c>
      <c r="D622">
        <v>21</v>
      </c>
      <c r="E622">
        <v>28241.665000000001</v>
      </c>
      <c r="F622">
        <v>645.98500000000001</v>
      </c>
      <c r="G622">
        <v>85.138000000000005</v>
      </c>
      <c r="H622">
        <v>-88.965000000000003</v>
      </c>
      <c r="I622">
        <v>404.81200000000001</v>
      </c>
      <c r="J622">
        <v>4.1230000000000002</v>
      </c>
      <c r="K622">
        <v>-18.539000000000001</v>
      </c>
      <c r="L622">
        <v>91.9</v>
      </c>
      <c r="M622">
        <v>29280.981</v>
      </c>
      <c r="N622">
        <v>0</v>
      </c>
      <c r="O622">
        <v>11.702</v>
      </c>
      <c r="P622">
        <v>16.736999999999998</v>
      </c>
      <c r="Q622">
        <v>230.74199999999999</v>
      </c>
      <c r="R622">
        <v>29252.541000000001</v>
      </c>
      <c r="S622">
        <v>29021.798999999999</v>
      </c>
    </row>
    <row r="623" spans="1:19" x14ac:dyDescent="0.3">
      <c r="A623">
        <v>2021</v>
      </c>
      <c r="B623">
        <v>1</v>
      </c>
      <c r="C623">
        <v>26</v>
      </c>
      <c r="D623">
        <v>22</v>
      </c>
      <c r="E623">
        <v>26513.605</v>
      </c>
      <c r="F623">
        <v>726.13</v>
      </c>
      <c r="G623">
        <v>84.233999999999995</v>
      </c>
      <c r="H623">
        <v>-82.128</v>
      </c>
      <c r="I623">
        <v>517.60900000000004</v>
      </c>
      <c r="J623">
        <v>5.181</v>
      </c>
      <c r="K623">
        <v>-5.6379999999999999</v>
      </c>
      <c r="L623">
        <v>90.293999999999997</v>
      </c>
      <c r="M623">
        <v>27765.050999999999</v>
      </c>
      <c r="N623">
        <v>0</v>
      </c>
      <c r="O623">
        <v>10.641999999999999</v>
      </c>
      <c r="P623">
        <v>4.9279999999999999</v>
      </c>
      <c r="Q623">
        <v>214.71899999999999</v>
      </c>
      <c r="R623">
        <v>27749.481</v>
      </c>
      <c r="S623">
        <v>27534.761999999999</v>
      </c>
    </row>
    <row r="624" spans="1:19" x14ac:dyDescent="0.3">
      <c r="A624">
        <v>2021</v>
      </c>
      <c r="B624">
        <v>1</v>
      </c>
      <c r="C624">
        <v>26</v>
      </c>
      <c r="D624">
        <v>23</v>
      </c>
      <c r="E624">
        <v>24030.455999999998</v>
      </c>
      <c r="F624">
        <v>893.68</v>
      </c>
      <c r="G624">
        <v>82.751000000000005</v>
      </c>
      <c r="H624">
        <v>-74.697000000000003</v>
      </c>
      <c r="I624">
        <v>577.44799999999998</v>
      </c>
      <c r="J624">
        <v>4.8490000000000002</v>
      </c>
      <c r="K624">
        <v>-0.215</v>
      </c>
      <c r="L624">
        <v>88.682000000000002</v>
      </c>
      <c r="M624">
        <v>25520.203000000001</v>
      </c>
      <c r="N624">
        <v>0</v>
      </c>
      <c r="O624">
        <v>8.6289999999999996</v>
      </c>
      <c r="P624">
        <v>-21.936</v>
      </c>
      <c r="Q624">
        <v>191.56</v>
      </c>
      <c r="R624">
        <v>25533.51</v>
      </c>
      <c r="S624">
        <v>25341.95</v>
      </c>
    </row>
    <row r="625" spans="1:19" x14ac:dyDescent="0.3">
      <c r="A625">
        <v>2021</v>
      </c>
      <c r="B625">
        <v>1</v>
      </c>
      <c r="C625">
        <v>26</v>
      </c>
      <c r="D625">
        <v>24</v>
      </c>
      <c r="E625">
        <v>21749.633999999998</v>
      </c>
      <c r="F625">
        <v>1041.9380000000001</v>
      </c>
      <c r="G625">
        <v>81.635999999999996</v>
      </c>
      <c r="H625">
        <v>-64.941999999999993</v>
      </c>
      <c r="I625">
        <v>962.154</v>
      </c>
      <c r="J625">
        <v>5.25</v>
      </c>
      <c r="K625">
        <v>-0.35599999999999998</v>
      </c>
      <c r="L625">
        <v>87.352999999999994</v>
      </c>
      <c r="M625">
        <v>23781.03</v>
      </c>
      <c r="N625">
        <v>0</v>
      </c>
      <c r="O625">
        <v>6.5880000000000001</v>
      </c>
      <c r="P625">
        <v>-14.595000000000001</v>
      </c>
      <c r="Q625">
        <v>169.006</v>
      </c>
      <c r="R625">
        <v>23789.038</v>
      </c>
      <c r="S625">
        <v>23620.030999999999</v>
      </c>
    </row>
    <row r="626" spans="1:19" x14ac:dyDescent="0.3">
      <c r="A626">
        <v>2021</v>
      </c>
      <c r="B626">
        <v>1</v>
      </c>
      <c r="C626">
        <v>27</v>
      </c>
      <c r="D626">
        <v>1</v>
      </c>
      <c r="E626">
        <v>20358.856</v>
      </c>
      <c r="F626">
        <v>1242.568</v>
      </c>
      <c r="G626">
        <v>82.935000000000002</v>
      </c>
      <c r="H626">
        <v>-56.679000000000002</v>
      </c>
      <c r="I626">
        <v>846.64099999999996</v>
      </c>
      <c r="J626">
        <v>5.0780000000000003</v>
      </c>
      <c r="K626">
        <v>-1.4430000000000001</v>
      </c>
      <c r="L626">
        <v>86.582999999999998</v>
      </c>
      <c r="M626">
        <v>22481.603999999999</v>
      </c>
      <c r="N626">
        <v>0</v>
      </c>
      <c r="O626">
        <v>4.6639999999999997</v>
      </c>
      <c r="P626">
        <v>-28.087</v>
      </c>
      <c r="Q626">
        <v>153.40199999999999</v>
      </c>
      <c r="R626">
        <v>22505.027999999998</v>
      </c>
      <c r="S626">
        <v>22351.626</v>
      </c>
    </row>
    <row r="627" spans="1:19" x14ac:dyDescent="0.3">
      <c r="A627">
        <v>2021</v>
      </c>
      <c r="B627">
        <v>1</v>
      </c>
      <c r="C627">
        <v>27</v>
      </c>
      <c r="D627">
        <v>2</v>
      </c>
      <c r="E627">
        <v>19506.285</v>
      </c>
      <c r="F627">
        <v>1360.463</v>
      </c>
      <c r="G627">
        <v>83.971000000000004</v>
      </c>
      <c r="H627">
        <v>-54.067999999999998</v>
      </c>
      <c r="I627">
        <v>601.077</v>
      </c>
      <c r="J627">
        <v>4.9450000000000003</v>
      </c>
      <c r="K627">
        <v>-1.74</v>
      </c>
      <c r="L627">
        <v>86.096999999999994</v>
      </c>
      <c r="M627">
        <v>21503.059000000001</v>
      </c>
      <c r="N627">
        <v>0</v>
      </c>
      <c r="O627">
        <v>3.9359999999999999</v>
      </c>
      <c r="P627">
        <v>-25.183</v>
      </c>
      <c r="Q627">
        <v>144.18799999999999</v>
      </c>
      <c r="R627">
        <v>21524.306</v>
      </c>
      <c r="S627">
        <v>21380.117999999999</v>
      </c>
    </row>
    <row r="628" spans="1:19" x14ac:dyDescent="0.3">
      <c r="A628">
        <v>2021</v>
      </c>
      <c r="B628">
        <v>1</v>
      </c>
      <c r="C628">
        <v>27</v>
      </c>
      <c r="D628">
        <v>3</v>
      </c>
      <c r="E628">
        <v>19040.448</v>
      </c>
      <c r="F628">
        <v>1381.3689999999999</v>
      </c>
      <c r="G628">
        <v>85.893000000000001</v>
      </c>
      <c r="H628">
        <v>-50.65</v>
      </c>
      <c r="I628">
        <v>360.00200000000001</v>
      </c>
      <c r="J628">
        <v>4.8719999999999999</v>
      </c>
      <c r="K628">
        <v>-1.5720000000000001</v>
      </c>
      <c r="L628">
        <v>85.79</v>
      </c>
      <c r="M628">
        <v>20820.258999999998</v>
      </c>
      <c r="N628">
        <v>0</v>
      </c>
      <c r="O628">
        <v>3.64</v>
      </c>
      <c r="P628">
        <v>-19.596</v>
      </c>
      <c r="Q628">
        <v>140.26499999999999</v>
      </c>
      <c r="R628">
        <v>20836.215</v>
      </c>
      <c r="S628">
        <v>20695.95</v>
      </c>
    </row>
    <row r="629" spans="1:19" x14ac:dyDescent="0.3">
      <c r="A629">
        <v>2021</v>
      </c>
      <c r="B629">
        <v>1</v>
      </c>
      <c r="C629">
        <v>27</v>
      </c>
      <c r="D629">
        <v>4</v>
      </c>
      <c r="E629">
        <v>18990.388999999999</v>
      </c>
      <c r="F629">
        <v>1341.8389999999999</v>
      </c>
      <c r="G629">
        <v>88.816000000000003</v>
      </c>
      <c r="H629">
        <v>-49.768999999999998</v>
      </c>
      <c r="I629">
        <v>204.78</v>
      </c>
      <c r="J629">
        <v>4.7190000000000003</v>
      </c>
      <c r="K629">
        <v>-1.2470000000000001</v>
      </c>
      <c r="L629">
        <v>85.763000000000005</v>
      </c>
      <c r="M629">
        <v>20576.473000000002</v>
      </c>
      <c r="N629">
        <v>0</v>
      </c>
      <c r="O629">
        <v>3.5009999999999999</v>
      </c>
      <c r="P629">
        <v>-14.792</v>
      </c>
      <c r="Q629">
        <v>139.99299999999999</v>
      </c>
      <c r="R629">
        <v>20587.763999999999</v>
      </c>
      <c r="S629">
        <v>20447.772000000001</v>
      </c>
    </row>
    <row r="630" spans="1:19" x14ac:dyDescent="0.3">
      <c r="A630">
        <v>2021</v>
      </c>
      <c r="B630">
        <v>1</v>
      </c>
      <c r="C630">
        <v>27</v>
      </c>
      <c r="D630">
        <v>5</v>
      </c>
      <c r="E630">
        <v>19679.508000000002</v>
      </c>
      <c r="F630">
        <v>1243.54</v>
      </c>
      <c r="G630">
        <v>93.661000000000001</v>
      </c>
      <c r="H630">
        <v>-50.756999999999998</v>
      </c>
      <c r="I630">
        <v>102.96599999999999</v>
      </c>
      <c r="J630">
        <v>3.6520000000000001</v>
      </c>
      <c r="K630">
        <v>-0.57599999999999996</v>
      </c>
      <c r="L630">
        <v>86.203999999999994</v>
      </c>
      <c r="M630">
        <v>21064.537</v>
      </c>
      <c r="N630">
        <v>0</v>
      </c>
      <c r="O630">
        <v>3.3380000000000001</v>
      </c>
      <c r="P630">
        <v>-9.5289999999999999</v>
      </c>
      <c r="Q630">
        <v>146.446</v>
      </c>
      <c r="R630">
        <v>21070.727999999999</v>
      </c>
      <c r="S630">
        <v>20924.281999999999</v>
      </c>
    </row>
    <row r="631" spans="1:19" x14ac:dyDescent="0.3">
      <c r="A631">
        <v>2021</v>
      </c>
      <c r="B631">
        <v>1</v>
      </c>
      <c r="C631">
        <v>27</v>
      </c>
      <c r="D631">
        <v>6</v>
      </c>
      <c r="E631">
        <v>21358.169000000002</v>
      </c>
      <c r="F631">
        <v>1071.731</v>
      </c>
      <c r="G631">
        <v>101.429</v>
      </c>
      <c r="H631">
        <v>-56.767000000000003</v>
      </c>
      <c r="I631">
        <v>72.459999999999994</v>
      </c>
      <c r="J631">
        <v>2.3290000000000002</v>
      </c>
      <c r="K631">
        <v>-0.19500000000000001</v>
      </c>
      <c r="L631">
        <v>87.11</v>
      </c>
      <c r="M631">
        <v>22534.837</v>
      </c>
      <c r="N631">
        <v>0</v>
      </c>
      <c r="O631">
        <v>3.1179999999999999</v>
      </c>
      <c r="P631">
        <v>-5.7460000000000004</v>
      </c>
      <c r="Q631">
        <v>165.38900000000001</v>
      </c>
      <c r="R631">
        <v>22537.465</v>
      </c>
      <c r="S631">
        <v>22372.076000000001</v>
      </c>
    </row>
    <row r="632" spans="1:19" x14ac:dyDescent="0.3">
      <c r="A632">
        <v>2021</v>
      </c>
      <c r="B632">
        <v>1</v>
      </c>
      <c r="C632">
        <v>27</v>
      </c>
      <c r="D632">
        <v>7</v>
      </c>
      <c r="E632">
        <v>24125.439999999999</v>
      </c>
      <c r="F632">
        <v>887.97199999999998</v>
      </c>
      <c r="G632">
        <v>109.67</v>
      </c>
      <c r="H632">
        <v>-59.085999999999999</v>
      </c>
      <c r="I632">
        <v>128.994</v>
      </c>
      <c r="J632">
        <v>2.839</v>
      </c>
      <c r="K632">
        <v>2.3610000000000002</v>
      </c>
      <c r="L632">
        <v>88.707999999999998</v>
      </c>
      <c r="M632">
        <v>25177.227999999999</v>
      </c>
      <c r="N632">
        <v>7.0259999999999998</v>
      </c>
      <c r="O632">
        <v>3.9740000000000002</v>
      </c>
      <c r="P632">
        <v>-2.9020000000000001</v>
      </c>
      <c r="Q632">
        <v>197.84899999999999</v>
      </c>
      <c r="R632">
        <v>25169.13</v>
      </c>
      <c r="S632">
        <v>24971.280999999999</v>
      </c>
    </row>
    <row r="633" spans="1:19" x14ac:dyDescent="0.3">
      <c r="A633">
        <v>2021</v>
      </c>
      <c r="B633">
        <v>1</v>
      </c>
      <c r="C633">
        <v>27</v>
      </c>
      <c r="D633">
        <v>8</v>
      </c>
      <c r="E633">
        <v>25957.565999999999</v>
      </c>
      <c r="F633">
        <v>850.19500000000005</v>
      </c>
      <c r="G633">
        <v>110.197</v>
      </c>
      <c r="H633">
        <v>-57.338999999999999</v>
      </c>
      <c r="I633">
        <v>267.89</v>
      </c>
      <c r="J633">
        <v>3.702</v>
      </c>
      <c r="K633">
        <v>0.65100000000000002</v>
      </c>
      <c r="L633">
        <v>89.852999999999994</v>
      </c>
      <c r="M633">
        <v>27112.518</v>
      </c>
      <c r="N633">
        <v>486.40800000000002</v>
      </c>
      <c r="O633">
        <v>0.48199999999999998</v>
      </c>
      <c r="P633">
        <v>-0.61</v>
      </c>
      <c r="Q633">
        <v>221.82599999999999</v>
      </c>
      <c r="R633">
        <v>26626.239000000001</v>
      </c>
      <c r="S633">
        <v>26404.413</v>
      </c>
    </row>
    <row r="634" spans="1:19" x14ac:dyDescent="0.3">
      <c r="A634">
        <v>2021</v>
      </c>
      <c r="B634">
        <v>1</v>
      </c>
      <c r="C634">
        <v>27</v>
      </c>
      <c r="D634">
        <v>9</v>
      </c>
      <c r="E634">
        <v>26734.333999999999</v>
      </c>
      <c r="F634">
        <v>811.52</v>
      </c>
      <c r="G634">
        <v>101.824</v>
      </c>
      <c r="H634">
        <v>-45.234000000000002</v>
      </c>
      <c r="I634">
        <v>494.47699999999998</v>
      </c>
      <c r="J634">
        <v>4.97</v>
      </c>
      <c r="K634">
        <v>-0.86799999999999999</v>
      </c>
      <c r="L634">
        <v>90.492999999999995</v>
      </c>
      <c r="M634">
        <v>28089.692999999999</v>
      </c>
      <c r="N634">
        <v>2608.663</v>
      </c>
      <c r="O634">
        <v>-12.314</v>
      </c>
      <c r="P634">
        <v>1.891</v>
      </c>
      <c r="Q634">
        <v>240.255</v>
      </c>
      <c r="R634">
        <v>25491.453000000001</v>
      </c>
      <c r="S634">
        <v>25251.199000000001</v>
      </c>
    </row>
    <row r="635" spans="1:19" x14ac:dyDescent="0.3">
      <c r="A635">
        <v>2021</v>
      </c>
      <c r="B635">
        <v>1</v>
      </c>
      <c r="C635">
        <v>27</v>
      </c>
      <c r="D635">
        <v>10</v>
      </c>
      <c r="E635">
        <v>27196.14</v>
      </c>
      <c r="F635">
        <v>806.68399999999997</v>
      </c>
      <c r="G635">
        <v>95.346000000000004</v>
      </c>
      <c r="H635">
        <v>-39.747999999999998</v>
      </c>
      <c r="I635">
        <v>610.01099999999997</v>
      </c>
      <c r="J635">
        <v>5.5149999999999997</v>
      </c>
      <c r="K635">
        <v>-2.3839999999999999</v>
      </c>
      <c r="L635">
        <v>90.938999999999993</v>
      </c>
      <c r="M635">
        <v>28667.156999999999</v>
      </c>
      <c r="N635">
        <v>4586.4040000000005</v>
      </c>
      <c r="O635">
        <v>-23.32</v>
      </c>
      <c r="P635">
        <v>3.25</v>
      </c>
      <c r="Q635">
        <v>253.535</v>
      </c>
      <c r="R635">
        <v>24100.823</v>
      </c>
      <c r="S635">
        <v>23847.288</v>
      </c>
    </row>
    <row r="636" spans="1:19" x14ac:dyDescent="0.3">
      <c r="A636">
        <v>2021</v>
      </c>
      <c r="B636">
        <v>1</v>
      </c>
      <c r="C636">
        <v>27</v>
      </c>
      <c r="D636">
        <v>11</v>
      </c>
      <c r="E636">
        <v>27372.726999999999</v>
      </c>
      <c r="F636">
        <v>809.27200000000005</v>
      </c>
      <c r="G636">
        <v>89.903999999999996</v>
      </c>
      <c r="H636">
        <v>-38.655000000000001</v>
      </c>
      <c r="I636">
        <v>576.36599999999999</v>
      </c>
      <c r="J636">
        <v>5.82</v>
      </c>
      <c r="K636">
        <v>0.53300000000000003</v>
      </c>
      <c r="L636">
        <v>91.061999999999998</v>
      </c>
      <c r="M636">
        <v>28817.126</v>
      </c>
      <c r="N636">
        <v>5808.39</v>
      </c>
      <c r="O636">
        <v>-37.685000000000002</v>
      </c>
      <c r="P636">
        <v>2.1120000000000001</v>
      </c>
      <c r="Q636">
        <v>265.61200000000002</v>
      </c>
      <c r="R636">
        <v>23044.308000000001</v>
      </c>
      <c r="S636">
        <v>22778.696</v>
      </c>
    </row>
    <row r="637" spans="1:19" x14ac:dyDescent="0.3">
      <c r="A637">
        <v>2021</v>
      </c>
      <c r="B637">
        <v>1</v>
      </c>
      <c r="C637">
        <v>27</v>
      </c>
      <c r="D637">
        <v>12</v>
      </c>
      <c r="E637">
        <v>27222.784</v>
      </c>
      <c r="F637">
        <v>803.38099999999997</v>
      </c>
      <c r="G637">
        <v>84.287000000000006</v>
      </c>
      <c r="H637">
        <v>-34.347999999999999</v>
      </c>
      <c r="I637">
        <v>490.58300000000003</v>
      </c>
      <c r="J637">
        <v>5.9569999999999999</v>
      </c>
      <c r="K637">
        <v>1.897</v>
      </c>
      <c r="L637">
        <v>90.914000000000001</v>
      </c>
      <c r="M637">
        <v>28581.166000000001</v>
      </c>
      <c r="N637">
        <v>6555.8980000000001</v>
      </c>
      <c r="O637">
        <v>-28.978000000000002</v>
      </c>
      <c r="P637">
        <v>1.88</v>
      </c>
      <c r="Q637">
        <v>273.03500000000003</v>
      </c>
      <c r="R637">
        <v>22052.366999999998</v>
      </c>
      <c r="S637">
        <v>21779.331999999999</v>
      </c>
    </row>
    <row r="638" spans="1:19" x14ac:dyDescent="0.3">
      <c r="A638">
        <v>2021</v>
      </c>
      <c r="B638">
        <v>1</v>
      </c>
      <c r="C638">
        <v>27</v>
      </c>
      <c r="D638">
        <v>13</v>
      </c>
      <c r="E638">
        <v>26928.192999999999</v>
      </c>
      <c r="F638">
        <v>804.76300000000003</v>
      </c>
      <c r="G638">
        <v>80.942999999999998</v>
      </c>
      <c r="H638">
        <v>-32.319000000000003</v>
      </c>
      <c r="I638">
        <v>453.64400000000001</v>
      </c>
      <c r="J638">
        <v>5.9269999999999996</v>
      </c>
      <c r="K638">
        <v>1.026</v>
      </c>
      <c r="L638">
        <v>90.66</v>
      </c>
      <c r="M638">
        <v>28251.895</v>
      </c>
      <c r="N638">
        <v>6658.0129999999999</v>
      </c>
      <c r="O638">
        <v>-7.4850000000000003</v>
      </c>
      <c r="P638">
        <v>1.9690000000000001</v>
      </c>
      <c r="Q638">
        <v>280.31700000000001</v>
      </c>
      <c r="R638">
        <v>21599.398000000001</v>
      </c>
      <c r="S638">
        <v>21319.08</v>
      </c>
    </row>
    <row r="639" spans="1:19" x14ac:dyDescent="0.3">
      <c r="A639">
        <v>2021</v>
      </c>
      <c r="B639">
        <v>1</v>
      </c>
      <c r="C639">
        <v>27</v>
      </c>
      <c r="D639">
        <v>14</v>
      </c>
      <c r="E639">
        <v>26648.577000000001</v>
      </c>
      <c r="F639">
        <v>825.92100000000005</v>
      </c>
      <c r="G639">
        <v>77.555000000000007</v>
      </c>
      <c r="H639">
        <v>-24.004000000000001</v>
      </c>
      <c r="I639">
        <v>429.274</v>
      </c>
      <c r="J639">
        <v>5.819</v>
      </c>
      <c r="K639">
        <v>0.94899999999999995</v>
      </c>
      <c r="L639">
        <v>90.441000000000003</v>
      </c>
      <c r="M639">
        <v>27976.977999999999</v>
      </c>
      <c r="N639">
        <v>6253.48</v>
      </c>
      <c r="O639">
        <v>-7.476</v>
      </c>
      <c r="P639">
        <v>1.9159999999999999</v>
      </c>
      <c r="Q639">
        <v>285.48399999999998</v>
      </c>
      <c r="R639">
        <v>21729.059000000001</v>
      </c>
      <c r="S639">
        <v>21443.575000000001</v>
      </c>
    </row>
    <row r="640" spans="1:19" x14ac:dyDescent="0.3">
      <c r="A640">
        <v>2021</v>
      </c>
      <c r="B640">
        <v>1</v>
      </c>
      <c r="C640">
        <v>27</v>
      </c>
      <c r="D640">
        <v>15</v>
      </c>
      <c r="E640">
        <v>26242.291000000001</v>
      </c>
      <c r="F640">
        <v>837.73</v>
      </c>
      <c r="G640">
        <v>75.167000000000002</v>
      </c>
      <c r="H640">
        <v>-18.462</v>
      </c>
      <c r="I640">
        <v>368.52499999999998</v>
      </c>
      <c r="J640">
        <v>5.3470000000000004</v>
      </c>
      <c r="K640">
        <v>1.073</v>
      </c>
      <c r="L640">
        <v>90.137</v>
      </c>
      <c r="M640">
        <v>27526.639999999999</v>
      </c>
      <c r="N640">
        <v>5239.884</v>
      </c>
      <c r="O640">
        <v>-2.7829999999999999</v>
      </c>
      <c r="P640">
        <v>2.274</v>
      </c>
      <c r="Q640">
        <v>284.70600000000002</v>
      </c>
      <c r="R640">
        <v>22287.266</v>
      </c>
      <c r="S640">
        <v>22002.559000000001</v>
      </c>
    </row>
    <row r="641" spans="1:19" x14ac:dyDescent="0.3">
      <c r="A641">
        <v>2021</v>
      </c>
      <c r="B641">
        <v>1</v>
      </c>
      <c r="C641">
        <v>27</v>
      </c>
      <c r="D641">
        <v>16</v>
      </c>
      <c r="E641">
        <v>25968.108</v>
      </c>
      <c r="F641">
        <v>755.69399999999996</v>
      </c>
      <c r="G641">
        <v>75.44</v>
      </c>
      <c r="H641">
        <v>-18.881</v>
      </c>
      <c r="I641">
        <v>339.13400000000001</v>
      </c>
      <c r="J641">
        <v>5.5759999999999996</v>
      </c>
      <c r="K641">
        <v>-3.4249999999999998</v>
      </c>
      <c r="L641">
        <v>89.903999999999996</v>
      </c>
      <c r="M641">
        <v>27136.111000000001</v>
      </c>
      <c r="N641">
        <v>3454.212</v>
      </c>
      <c r="O641">
        <v>-2.2629999999999999</v>
      </c>
      <c r="P641">
        <v>1.3979999999999999</v>
      </c>
      <c r="Q641">
        <v>276.95999999999998</v>
      </c>
      <c r="R641">
        <v>23682.763999999999</v>
      </c>
      <c r="S641">
        <v>23405.804</v>
      </c>
    </row>
    <row r="642" spans="1:19" x14ac:dyDescent="0.3">
      <c r="A642">
        <v>2021</v>
      </c>
      <c r="B642">
        <v>1</v>
      </c>
      <c r="C642">
        <v>27</v>
      </c>
      <c r="D642">
        <v>17</v>
      </c>
      <c r="E642">
        <v>26270.512999999999</v>
      </c>
      <c r="F642">
        <v>616.34900000000005</v>
      </c>
      <c r="G642">
        <v>79.590999999999994</v>
      </c>
      <c r="H642">
        <v>-31.443000000000001</v>
      </c>
      <c r="I642">
        <v>233.93700000000001</v>
      </c>
      <c r="J642">
        <v>4.3869999999999996</v>
      </c>
      <c r="K642">
        <v>-13.237</v>
      </c>
      <c r="L642">
        <v>90.093000000000004</v>
      </c>
      <c r="M642">
        <v>27170.6</v>
      </c>
      <c r="N642">
        <v>1047.085</v>
      </c>
      <c r="O642">
        <v>1.2509999999999999</v>
      </c>
      <c r="P642">
        <v>2.1819999999999999</v>
      </c>
      <c r="Q642">
        <v>268.233</v>
      </c>
      <c r="R642">
        <v>26120.081999999999</v>
      </c>
      <c r="S642">
        <v>25851.848999999998</v>
      </c>
    </row>
    <row r="643" spans="1:19" x14ac:dyDescent="0.3">
      <c r="A643">
        <v>2021</v>
      </c>
      <c r="B643">
        <v>1</v>
      </c>
      <c r="C643">
        <v>27</v>
      </c>
      <c r="D643">
        <v>18</v>
      </c>
      <c r="E643">
        <v>28821.273000000001</v>
      </c>
      <c r="F643">
        <v>586.85500000000002</v>
      </c>
      <c r="G643">
        <v>88.5</v>
      </c>
      <c r="H643">
        <v>-59.088999999999999</v>
      </c>
      <c r="I643">
        <v>255.80699999999999</v>
      </c>
      <c r="J643">
        <v>4.91</v>
      </c>
      <c r="K643">
        <v>-16.622</v>
      </c>
      <c r="L643">
        <v>92.263999999999996</v>
      </c>
      <c r="M643">
        <v>29685.399000000001</v>
      </c>
      <c r="N643">
        <v>3.8119999999999998</v>
      </c>
      <c r="O643">
        <v>11.77</v>
      </c>
      <c r="P643">
        <v>10.180999999999999</v>
      </c>
      <c r="Q643">
        <v>268.11</v>
      </c>
      <c r="R643">
        <v>29659.634999999998</v>
      </c>
      <c r="S643">
        <v>29391.525000000001</v>
      </c>
    </row>
    <row r="644" spans="1:19" x14ac:dyDescent="0.3">
      <c r="A644">
        <v>2021</v>
      </c>
      <c r="B644">
        <v>1</v>
      </c>
      <c r="C644">
        <v>27</v>
      </c>
      <c r="D644">
        <v>19</v>
      </c>
      <c r="E644">
        <v>29713.124</v>
      </c>
      <c r="F644">
        <v>604.13</v>
      </c>
      <c r="G644">
        <v>90.465999999999994</v>
      </c>
      <c r="H644">
        <v>-68.099999999999994</v>
      </c>
      <c r="I644">
        <v>326.37799999999999</v>
      </c>
      <c r="J644">
        <v>4.7430000000000003</v>
      </c>
      <c r="K644">
        <v>-19.975999999999999</v>
      </c>
      <c r="L644">
        <v>92.811999999999998</v>
      </c>
      <c r="M644">
        <v>30653.11</v>
      </c>
      <c r="N644">
        <v>0</v>
      </c>
      <c r="O644">
        <v>13.618</v>
      </c>
      <c r="P644">
        <v>14.407</v>
      </c>
      <c r="Q644">
        <v>258.55900000000003</v>
      </c>
      <c r="R644">
        <v>30625.084999999999</v>
      </c>
      <c r="S644">
        <v>30366.525000000001</v>
      </c>
    </row>
    <row r="645" spans="1:19" x14ac:dyDescent="0.3">
      <c r="A645">
        <v>2021</v>
      </c>
      <c r="B645">
        <v>1</v>
      </c>
      <c r="C645">
        <v>27</v>
      </c>
      <c r="D645">
        <v>20</v>
      </c>
      <c r="E645">
        <v>29187.77</v>
      </c>
      <c r="F645">
        <v>616.94799999999998</v>
      </c>
      <c r="G645">
        <v>90.738</v>
      </c>
      <c r="H645">
        <v>-83.927999999999997</v>
      </c>
      <c r="I645">
        <v>361.14600000000002</v>
      </c>
      <c r="J645">
        <v>4.4640000000000004</v>
      </c>
      <c r="K645">
        <v>-20.49</v>
      </c>
      <c r="L645">
        <v>92.540999999999997</v>
      </c>
      <c r="M645">
        <v>30158.451000000001</v>
      </c>
      <c r="N645">
        <v>0</v>
      </c>
      <c r="O645">
        <v>12.874000000000001</v>
      </c>
      <c r="P645">
        <v>20.318000000000001</v>
      </c>
      <c r="Q645">
        <v>242.541</v>
      </c>
      <c r="R645">
        <v>30125.258999999998</v>
      </c>
      <c r="S645">
        <v>29882.718000000001</v>
      </c>
    </row>
    <row r="646" spans="1:19" x14ac:dyDescent="0.3">
      <c r="A646">
        <v>2021</v>
      </c>
      <c r="B646">
        <v>1</v>
      </c>
      <c r="C646">
        <v>27</v>
      </c>
      <c r="D646">
        <v>21</v>
      </c>
      <c r="E646">
        <v>28321.823</v>
      </c>
      <c r="F646">
        <v>645.98500000000001</v>
      </c>
      <c r="G646">
        <v>90.781999999999996</v>
      </c>
      <c r="H646">
        <v>-89.2</v>
      </c>
      <c r="I646">
        <v>404.81200000000001</v>
      </c>
      <c r="J646">
        <v>4.1230000000000002</v>
      </c>
      <c r="K646">
        <v>-18.803000000000001</v>
      </c>
      <c r="L646">
        <v>91.941999999999993</v>
      </c>
      <c r="M646">
        <v>29360.683000000001</v>
      </c>
      <c r="N646">
        <v>0</v>
      </c>
      <c r="O646">
        <v>11.702</v>
      </c>
      <c r="P646">
        <v>16.736999999999998</v>
      </c>
      <c r="Q646">
        <v>229.83500000000001</v>
      </c>
      <c r="R646">
        <v>29332.242999999999</v>
      </c>
      <c r="S646">
        <v>29102.407999999999</v>
      </c>
    </row>
    <row r="647" spans="1:19" x14ac:dyDescent="0.3">
      <c r="A647">
        <v>2021</v>
      </c>
      <c r="B647">
        <v>1</v>
      </c>
      <c r="C647">
        <v>27</v>
      </c>
      <c r="D647">
        <v>22</v>
      </c>
      <c r="E647">
        <v>26621.634999999998</v>
      </c>
      <c r="F647">
        <v>726.13</v>
      </c>
      <c r="G647">
        <v>89.536000000000001</v>
      </c>
      <c r="H647">
        <v>-82.457999999999998</v>
      </c>
      <c r="I647">
        <v>517.60900000000004</v>
      </c>
      <c r="J647">
        <v>5.181</v>
      </c>
      <c r="K647">
        <v>-5.7859999999999996</v>
      </c>
      <c r="L647">
        <v>90.364000000000004</v>
      </c>
      <c r="M647">
        <v>27872.673999999999</v>
      </c>
      <c r="N647">
        <v>0</v>
      </c>
      <c r="O647">
        <v>10.641999999999999</v>
      </c>
      <c r="P647">
        <v>4.9279999999999999</v>
      </c>
      <c r="Q647">
        <v>214.661</v>
      </c>
      <c r="R647">
        <v>27857.102999999999</v>
      </c>
      <c r="S647">
        <v>27642.441999999999</v>
      </c>
    </row>
    <row r="648" spans="1:19" x14ac:dyDescent="0.3">
      <c r="A648">
        <v>2021</v>
      </c>
      <c r="B648">
        <v>1</v>
      </c>
      <c r="C648">
        <v>27</v>
      </c>
      <c r="D648">
        <v>23</v>
      </c>
      <c r="E648">
        <v>24153.271000000001</v>
      </c>
      <c r="F648">
        <v>893.68</v>
      </c>
      <c r="G648">
        <v>86.709000000000003</v>
      </c>
      <c r="H648">
        <v>-75.027000000000001</v>
      </c>
      <c r="I648">
        <v>577.44799999999998</v>
      </c>
      <c r="J648">
        <v>4.8490000000000002</v>
      </c>
      <c r="K648">
        <v>-0.26600000000000001</v>
      </c>
      <c r="L648">
        <v>88.725999999999999</v>
      </c>
      <c r="M648">
        <v>25642.681</v>
      </c>
      <c r="N648">
        <v>0</v>
      </c>
      <c r="O648">
        <v>8.6289999999999996</v>
      </c>
      <c r="P648">
        <v>-21.936</v>
      </c>
      <c r="Q648">
        <v>192.67</v>
      </c>
      <c r="R648">
        <v>25655.988000000001</v>
      </c>
      <c r="S648">
        <v>25463.317999999999</v>
      </c>
    </row>
    <row r="649" spans="1:19" x14ac:dyDescent="0.3">
      <c r="A649">
        <v>2021</v>
      </c>
      <c r="B649">
        <v>1</v>
      </c>
      <c r="C649">
        <v>27</v>
      </c>
      <c r="D649">
        <v>24</v>
      </c>
      <c r="E649">
        <v>21889.401999999998</v>
      </c>
      <c r="F649">
        <v>1041.9380000000001</v>
      </c>
      <c r="G649">
        <v>85.278999999999996</v>
      </c>
      <c r="H649">
        <v>-65.263999999999996</v>
      </c>
      <c r="I649">
        <v>962.154</v>
      </c>
      <c r="J649">
        <v>5.25</v>
      </c>
      <c r="K649">
        <v>-0.33600000000000002</v>
      </c>
      <c r="L649">
        <v>87.399000000000001</v>
      </c>
      <c r="M649">
        <v>23920.543000000001</v>
      </c>
      <c r="N649">
        <v>0</v>
      </c>
      <c r="O649">
        <v>6.5880000000000001</v>
      </c>
      <c r="P649">
        <v>-14.595000000000001</v>
      </c>
      <c r="Q649">
        <v>170.59</v>
      </c>
      <c r="R649">
        <v>23928.550999999999</v>
      </c>
      <c r="S649">
        <v>23757.960999999999</v>
      </c>
    </row>
    <row r="650" spans="1:19" x14ac:dyDescent="0.3">
      <c r="A650">
        <v>2021</v>
      </c>
      <c r="B650">
        <v>1</v>
      </c>
      <c r="C650">
        <v>28</v>
      </c>
      <c r="D650">
        <v>1</v>
      </c>
      <c r="E650">
        <v>20235.281999999999</v>
      </c>
      <c r="F650">
        <v>1242.568</v>
      </c>
      <c r="G650">
        <v>81.697999999999993</v>
      </c>
      <c r="H650">
        <v>-56.24</v>
      </c>
      <c r="I650">
        <v>846.64099999999996</v>
      </c>
      <c r="J650">
        <v>5.0780000000000003</v>
      </c>
      <c r="K650">
        <v>-1.4410000000000001</v>
      </c>
      <c r="L650">
        <v>86.531999999999996</v>
      </c>
      <c r="M650">
        <v>22358.42</v>
      </c>
      <c r="N650">
        <v>0</v>
      </c>
      <c r="O650">
        <v>4.6639999999999997</v>
      </c>
      <c r="P650">
        <v>-28.087</v>
      </c>
      <c r="Q650">
        <v>153.886</v>
      </c>
      <c r="R650">
        <v>22381.844000000001</v>
      </c>
      <c r="S650">
        <v>22227.957999999999</v>
      </c>
    </row>
    <row r="651" spans="1:19" x14ac:dyDescent="0.3">
      <c r="A651">
        <v>2021</v>
      </c>
      <c r="B651">
        <v>1</v>
      </c>
      <c r="C651">
        <v>28</v>
      </c>
      <c r="D651">
        <v>2</v>
      </c>
      <c r="E651">
        <v>19406.539000000001</v>
      </c>
      <c r="F651">
        <v>1360.463</v>
      </c>
      <c r="G651">
        <v>82.311999999999998</v>
      </c>
      <c r="H651">
        <v>-53.619</v>
      </c>
      <c r="I651">
        <v>601.077</v>
      </c>
      <c r="J651">
        <v>4.9450000000000003</v>
      </c>
      <c r="K651">
        <v>-1.7390000000000001</v>
      </c>
      <c r="L651">
        <v>86.058999999999997</v>
      </c>
      <c r="M651">
        <v>21403.724999999999</v>
      </c>
      <c r="N651">
        <v>0</v>
      </c>
      <c r="O651">
        <v>3.9359999999999999</v>
      </c>
      <c r="P651">
        <v>-25.183</v>
      </c>
      <c r="Q651">
        <v>143.958</v>
      </c>
      <c r="R651">
        <v>21424.971000000001</v>
      </c>
      <c r="S651">
        <v>21281.012999999999</v>
      </c>
    </row>
    <row r="652" spans="1:19" x14ac:dyDescent="0.3">
      <c r="A652">
        <v>2021</v>
      </c>
      <c r="B652">
        <v>1</v>
      </c>
      <c r="C652">
        <v>28</v>
      </c>
      <c r="D652">
        <v>3</v>
      </c>
      <c r="E652">
        <v>18940.076000000001</v>
      </c>
      <c r="F652">
        <v>1381.3689999999999</v>
      </c>
      <c r="G652">
        <v>83.866</v>
      </c>
      <c r="H652">
        <v>-50.176000000000002</v>
      </c>
      <c r="I652">
        <v>360.00200000000001</v>
      </c>
      <c r="J652">
        <v>4.8719999999999999</v>
      </c>
      <c r="K652">
        <v>-1.6419999999999999</v>
      </c>
      <c r="L652">
        <v>85.753</v>
      </c>
      <c r="M652">
        <v>20720.253000000001</v>
      </c>
      <c r="N652">
        <v>0</v>
      </c>
      <c r="O652">
        <v>3.64</v>
      </c>
      <c r="P652">
        <v>-19.596</v>
      </c>
      <c r="Q652">
        <v>139.64699999999999</v>
      </c>
      <c r="R652">
        <v>20736.207999999999</v>
      </c>
      <c r="S652">
        <v>20596.562000000002</v>
      </c>
    </row>
    <row r="653" spans="1:19" x14ac:dyDescent="0.3">
      <c r="A653">
        <v>2021</v>
      </c>
      <c r="B653">
        <v>1</v>
      </c>
      <c r="C653">
        <v>28</v>
      </c>
      <c r="D653">
        <v>4</v>
      </c>
      <c r="E653">
        <v>18932.873</v>
      </c>
      <c r="F653">
        <v>1341.8389999999999</v>
      </c>
      <c r="G653">
        <v>86.393000000000001</v>
      </c>
      <c r="H653">
        <v>-49.39</v>
      </c>
      <c r="I653">
        <v>204.78</v>
      </c>
      <c r="J653">
        <v>4.7190000000000003</v>
      </c>
      <c r="K653">
        <v>-1.3129999999999999</v>
      </c>
      <c r="L653">
        <v>85.756</v>
      </c>
      <c r="M653">
        <v>20519.261999999999</v>
      </c>
      <c r="N653">
        <v>0</v>
      </c>
      <c r="O653">
        <v>3.5009999999999999</v>
      </c>
      <c r="P653">
        <v>-14.792</v>
      </c>
      <c r="Q653">
        <v>139.05000000000001</v>
      </c>
      <c r="R653">
        <v>20530.553</v>
      </c>
      <c r="S653">
        <v>20391.503000000001</v>
      </c>
    </row>
    <row r="654" spans="1:19" x14ac:dyDescent="0.3">
      <c r="A654">
        <v>2021</v>
      </c>
      <c r="B654">
        <v>1</v>
      </c>
      <c r="C654">
        <v>28</v>
      </c>
      <c r="D654">
        <v>5</v>
      </c>
      <c r="E654">
        <v>19732.062000000002</v>
      </c>
      <c r="F654">
        <v>1243.54</v>
      </c>
      <c r="G654">
        <v>91.037000000000006</v>
      </c>
      <c r="H654">
        <v>-50.686</v>
      </c>
      <c r="I654">
        <v>102.96599999999999</v>
      </c>
      <c r="J654">
        <v>3.6520000000000001</v>
      </c>
      <c r="K654">
        <v>-0.61499999999999999</v>
      </c>
      <c r="L654">
        <v>86.287999999999997</v>
      </c>
      <c r="M654">
        <v>21117.205999999998</v>
      </c>
      <c r="N654">
        <v>0</v>
      </c>
      <c r="O654">
        <v>3.3380000000000001</v>
      </c>
      <c r="P654">
        <v>-9.5289999999999999</v>
      </c>
      <c r="Q654">
        <v>145.03299999999999</v>
      </c>
      <c r="R654">
        <v>21123.397000000001</v>
      </c>
      <c r="S654">
        <v>20978.364000000001</v>
      </c>
    </row>
    <row r="655" spans="1:19" x14ac:dyDescent="0.3">
      <c r="A655">
        <v>2021</v>
      </c>
      <c r="B655">
        <v>1</v>
      </c>
      <c r="C655">
        <v>28</v>
      </c>
      <c r="D655">
        <v>6</v>
      </c>
      <c r="E655">
        <v>21319.356</v>
      </c>
      <c r="F655">
        <v>1071.731</v>
      </c>
      <c r="G655">
        <v>97.33</v>
      </c>
      <c r="H655">
        <v>-56.335999999999999</v>
      </c>
      <c r="I655">
        <v>72.459999999999994</v>
      </c>
      <c r="J655">
        <v>2.3290000000000002</v>
      </c>
      <c r="K655">
        <v>-9.1999999999999998E-2</v>
      </c>
      <c r="L655">
        <v>87.167000000000002</v>
      </c>
      <c r="M655">
        <v>22496.616000000002</v>
      </c>
      <c r="N655">
        <v>0</v>
      </c>
      <c r="O655">
        <v>3.1179999999999999</v>
      </c>
      <c r="P655">
        <v>-5.7460000000000004</v>
      </c>
      <c r="Q655">
        <v>163.32300000000001</v>
      </c>
      <c r="R655">
        <v>22499.243999999999</v>
      </c>
      <c r="S655">
        <v>22335.919999999998</v>
      </c>
    </row>
    <row r="656" spans="1:19" x14ac:dyDescent="0.3">
      <c r="A656">
        <v>2021</v>
      </c>
      <c r="B656">
        <v>1</v>
      </c>
      <c r="C656">
        <v>28</v>
      </c>
      <c r="D656">
        <v>7</v>
      </c>
      <c r="E656">
        <v>24418.944</v>
      </c>
      <c r="F656">
        <v>887.97199999999998</v>
      </c>
      <c r="G656">
        <v>105.361</v>
      </c>
      <c r="H656">
        <v>-59.28</v>
      </c>
      <c r="I656">
        <v>128.994</v>
      </c>
      <c r="J656">
        <v>2.839</v>
      </c>
      <c r="K656">
        <v>2.4089999999999998</v>
      </c>
      <c r="L656">
        <v>89.034999999999997</v>
      </c>
      <c r="M656">
        <v>25470.913</v>
      </c>
      <c r="N656">
        <v>7.0259999999999998</v>
      </c>
      <c r="O656">
        <v>3.9740000000000002</v>
      </c>
      <c r="P656">
        <v>-2.9020000000000001</v>
      </c>
      <c r="Q656">
        <v>196.28299999999999</v>
      </c>
      <c r="R656">
        <v>25462.814999999999</v>
      </c>
      <c r="S656">
        <v>25266.530999999999</v>
      </c>
    </row>
    <row r="657" spans="1:19" x14ac:dyDescent="0.3">
      <c r="A657">
        <v>2021</v>
      </c>
      <c r="B657">
        <v>1</v>
      </c>
      <c r="C657">
        <v>28</v>
      </c>
      <c r="D657">
        <v>8</v>
      </c>
      <c r="E657">
        <v>26174.483</v>
      </c>
      <c r="F657">
        <v>850.19500000000005</v>
      </c>
      <c r="G657">
        <v>106.607</v>
      </c>
      <c r="H657">
        <v>-57.216999999999999</v>
      </c>
      <c r="I657">
        <v>267.89</v>
      </c>
      <c r="J657">
        <v>3.702</v>
      </c>
      <c r="K657">
        <v>0.63700000000000001</v>
      </c>
      <c r="L657">
        <v>90.322000000000003</v>
      </c>
      <c r="M657">
        <v>27330.011999999999</v>
      </c>
      <c r="N657">
        <v>486.40800000000002</v>
      </c>
      <c r="O657">
        <v>0.48199999999999998</v>
      </c>
      <c r="P657">
        <v>-0.61</v>
      </c>
      <c r="Q657">
        <v>221.209</v>
      </c>
      <c r="R657">
        <v>26843.732</v>
      </c>
      <c r="S657">
        <v>26622.523000000001</v>
      </c>
    </row>
    <row r="658" spans="1:19" x14ac:dyDescent="0.3">
      <c r="A658">
        <v>2021</v>
      </c>
      <c r="B658">
        <v>1</v>
      </c>
      <c r="C658">
        <v>28</v>
      </c>
      <c r="D658">
        <v>9</v>
      </c>
      <c r="E658">
        <v>26744.113000000001</v>
      </c>
      <c r="F658">
        <v>811.52</v>
      </c>
      <c r="G658">
        <v>99.48</v>
      </c>
      <c r="H658">
        <v>-44.807000000000002</v>
      </c>
      <c r="I658">
        <v>494.47699999999998</v>
      </c>
      <c r="J658">
        <v>4.97</v>
      </c>
      <c r="K658">
        <v>-0.91600000000000004</v>
      </c>
      <c r="L658">
        <v>90.698999999999998</v>
      </c>
      <c r="M658">
        <v>28100.056</v>
      </c>
      <c r="N658">
        <v>2608.663</v>
      </c>
      <c r="O658">
        <v>-12.314</v>
      </c>
      <c r="P658">
        <v>1.891</v>
      </c>
      <c r="Q658">
        <v>239.595</v>
      </c>
      <c r="R658">
        <v>25501.816999999999</v>
      </c>
      <c r="S658">
        <v>25262.221000000001</v>
      </c>
    </row>
    <row r="659" spans="1:19" x14ac:dyDescent="0.3">
      <c r="A659">
        <v>2021</v>
      </c>
      <c r="B659">
        <v>1</v>
      </c>
      <c r="C659">
        <v>28</v>
      </c>
      <c r="D659">
        <v>10</v>
      </c>
      <c r="E659">
        <v>27062.607</v>
      </c>
      <c r="F659">
        <v>806.68399999999997</v>
      </c>
      <c r="G659">
        <v>92.212999999999994</v>
      </c>
      <c r="H659">
        <v>-39.188000000000002</v>
      </c>
      <c r="I659">
        <v>610.01099999999997</v>
      </c>
      <c r="J659">
        <v>5.5149999999999997</v>
      </c>
      <c r="K659">
        <v>-2.4729999999999999</v>
      </c>
      <c r="L659">
        <v>90.944999999999993</v>
      </c>
      <c r="M659">
        <v>28534.100999999999</v>
      </c>
      <c r="N659">
        <v>4586.4040000000005</v>
      </c>
      <c r="O659">
        <v>-23.32</v>
      </c>
      <c r="P659">
        <v>3.25</v>
      </c>
      <c r="Q659">
        <v>253.11699999999999</v>
      </c>
      <c r="R659">
        <v>23967.767</v>
      </c>
      <c r="S659">
        <v>23714.65</v>
      </c>
    </row>
    <row r="660" spans="1:19" x14ac:dyDescent="0.3">
      <c r="A660">
        <v>2021</v>
      </c>
      <c r="B660">
        <v>1</v>
      </c>
      <c r="C660">
        <v>28</v>
      </c>
      <c r="D660">
        <v>11</v>
      </c>
      <c r="E660">
        <v>27348.991999999998</v>
      </c>
      <c r="F660">
        <v>809.27200000000005</v>
      </c>
      <c r="G660">
        <v>85.911000000000001</v>
      </c>
      <c r="H660">
        <v>-38.262999999999998</v>
      </c>
      <c r="I660">
        <v>576.36599999999999</v>
      </c>
      <c r="J660">
        <v>5.82</v>
      </c>
      <c r="K660">
        <v>0.44700000000000001</v>
      </c>
      <c r="L660">
        <v>91.204999999999998</v>
      </c>
      <c r="M660">
        <v>28793.839</v>
      </c>
      <c r="N660">
        <v>5808.39</v>
      </c>
      <c r="O660">
        <v>-37.685000000000002</v>
      </c>
      <c r="P660">
        <v>2.1120000000000001</v>
      </c>
      <c r="Q660">
        <v>265.125</v>
      </c>
      <c r="R660">
        <v>23021.022000000001</v>
      </c>
      <c r="S660">
        <v>22755.897000000001</v>
      </c>
    </row>
    <row r="661" spans="1:19" x14ac:dyDescent="0.3">
      <c r="A661">
        <v>2021</v>
      </c>
      <c r="B661">
        <v>1</v>
      </c>
      <c r="C661">
        <v>28</v>
      </c>
      <c r="D661">
        <v>12</v>
      </c>
      <c r="E661">
        <v>27372.366999999998</v>
      </c>
      <c r="F661">
        <v>803.38099999999997</v>
      </c>
      <c r="G661">
        <v>80.775999999999996</v>
      </c>
      <c r="H661">
        <v>-34.438000000000002</v>
      </c>
      <c r="I661">
        <v>490.58300000000003</v>
      </c>
      <c r="J661">
        <v>5.9569999999999999</v>
      </c>
      <c r="K661">
        <v>1.823</v>
      </c>
      <c r="L661">
        <v>91.204999999999998</v>
      </c>
      <c r="M661">
        <v>28730.877</v>
      </c>
      <c r="N661">
        <v>6555.8980000000001</v>
      </c>
      <c r="O661">
        <v>-28.978000000000002</v>
      </c>
      <c r="P661">
        <v>1.88</v>
      </c>
      <c r="Q661">
        <v>273.28500000000003</v>
      </c>
      <c r="R661">
        <v>22202.078000000001</v>
      </c>
      <c r="S661">
        <v>21928.792000000001</v>
      </c>
    </row>
    <row r="662" spans="1:19" x14ac:dyDescent="0.3">
      <c r="A662">
        <v>2021</v>
      </c>
      <c r="B662">
        <v>1</v>
      </c>
      <c r="C662">
        <v>28</v>
      </c>
      <c r="D662">
        <v>13</v>
      </c>
      <c r="E662">
        <v>27256.321</v>
      </c>
      <c r="F662">
        <v>804.76300000000003</v>
      </c>
      <c r="G662">
        <v>75.070999999999998</v>
      </c>
      <c r="H662">
        <v>-32.890999999999998</v>
      </c>
      <c r="I662">
        <v>453.64400000000001</v>
      </c>
      <c r="J662">
        <v>5.9269999999999996</v>
      </c>
      <c r="K662">
        <v>0.96799999999999997</v>
      </c>
      <c r="L662">
        <v>91.061999999999998</v>
      </c>
      <c r="M662">
        <v>28579.794000000002</v>
      </c>
      <c r="N662">
        <v>6658.0129999999999</v>
      </c>
      <c r="O662">
        <v>-7.4850000000000003</v>
      </c>
      <c r="P662">
        <v>1.9690000000000001</v>
      </c>
      <c r="Q662">
        <v>278.95600000000002</v>
      </c>
      <c r="R662">
        <v>21927.296999999999</v>
      </c>
      <c r="S662">
        <v>21648.341</v>
      </c>
    </row>
    <row r="663" spans="1:19" x14ac:dyDescent="0.3">
      <c r="A663">
        <v>2021</v>
      </c>
      <c r="B663">
        <v>1</v>
      </c>
      <c r="C663">
        <v>28</v>
      </c>
      <c r="D663">
        <v>14</v>
      </c>
      <c r="E663">
        <v>26999.858</v>
      </c>
      <c r="F663">
        <v>825.92100000000005</v>
      </c>
      <c r="G663">
        <v>71.156000000000006</v>
      </c>
      <c r="H663">
        <v>-24.760999999999999</v>
      </c>
      <c r="I663">
        <v>429.274</v>
      </c>
      <c r="J663">
        <v>5.819</v>
      </c>
      <c r="K663">
        <v>0.94499999999999995</v>
      </c>
      <c r="L663">
        <v>90.802000000000007</v>
      </c>
      <c r="M663">
        <v>28327.859</v>
      </c>
      <c r="N663">
        <v>6253.48</v>
      </c>
      <c r="O663">
        <v>-7.476</v>
      </c>
      <c r="P663">
        <v>1.9159999999999999</v>
      </c>
      <c r="Q663">
        <v>281.387</v>
      </c>
      <c r="R663">
        <v>22079.938999999998</v>
      </c>
      <c r="S663">
        <v>21798.552</v>
      </c>
    </row>
    <row r="664" spans="1:19" x14ac:dyDescent="0.3">
      <c r="A664">
        <v>2021</v>
      </c>
      <c r="B664">
        <v>1</v>
      </c>
      <c r="C664">
        <v>28</v>
      </c>
      <c r="D664">
        <v>15</v>
      </c>
      <c r="E664">
        <v>26587.669000000002</v>
      </c>
      <c r="F664">
        <v>837.73</v>
      </c>
      <c r="G664">
        <v>69.453999999999994</v>
      </c>
      <c r="H664">
        <v>-19.178000000000001</v>
      </c>
      <c r="I664">
        <v>368.52499999999998</v>
      </c>
      <c r="J664">
        <v>5.3470000000000004</v>
      </c>
      <c r="K664">
        <v>1.05</v>
      </c>
      <c r="L664">
        <v>90.403000000000006</v>
      </c>
      <c r="M664">
        <v>27871.544999999998</v>
      </c>
      <c r="N664">
        <v>5239.884</v>
      </c>
      <c r="O664">
        <v>-2.7829999999999999</v>
      </c>
      <c r="P664">
        <v>2.274</v>
      </c>
      <c r="Q664">
        <v>278.97199999999998</v>
      </c>
      <c r="R664">
        <v>22632.17</v>
      </c>
      <c r="S664">
        <v>22353.198</v>
      </c>
    </row>
    <row r="665" spans="1:19" x14ac:dyDescent="0.3">
      <c r="A665">
        <v>2021</v>
      </c>
      <c r="B665">
        <v>1</v>
      </c>
      <c r="C665">
        <v>28</v>
      </c>
      <c r="D665">
        <v>16</v>
      </c>
      <c r="E665">
        <v>26236.776999999998</v>
      </c>
      <c r="F665">
        <v>755.69399999999996</v>
      </c>
      <c r="G665">
        <v>71.436999999999998</v>
      </c>
      <c r="H665">
        <v>-19.436</v>
      </c>
      <c r="I665">
        <v>339.13400000000001</v>
      </c>
      <c r="J665">
        <v>5.5759999999999996</v>
      </c>
      <c r="K665">
        <v>-3.3959999999999999</v>
      </c>
      <c r="L665">
        <v>90.12</v>
      </c>
      <c r="M665">
        <v>27404.47</v>
      </c>
      <c r="N665">
        <v>3454.212</v>
      </c>
      <c r="O665">
        <v>-2.2629999999999999</v>
      </c>
      <c r="P665">
        <v>1.3979999999999999</v>
      </c>
      <c r="Q665">
        <v>272.01</v>
      </c>
      <c r="R665">
        <v>23951.123</v>
      </c>
      <c r="S665">
        <v>23679.113000000001</v>
      </c>
    </row>
    <row r="666" spans="1:19" x14ac:dyDescent="0.3">
      <c r="A666">
        <v>2021</v>
      </c>
      <c r="B666">
        <v>1</v>
      </c>
      <c r="C666">
        <v>28</v>
      </c>
      <c r="D666">
        <v>17</v>
      </c>
      <c r="E666">
        <v>26344.684000000001</v>
      </c>
      <c r="F666">
        <v>616.34900000000005</v>
      </c>
      <c r="G666">
        <v>77.203999999999994</v>
      </c>
      <c r="H666">
        <v>-31.629000000000001</v>
      </c>
      <c r="I666">
        <v>233.93700000000001</v>
      </c>
      <c r="J666">
        <v>4.3869999999999996</v>
      </c>
      <c r="K666">
        <v>-12.988</v>
      </c>
      <c r="L666">
        <v>90.191000000000003</v>
      </c>
      <c r="M666">
        <v>27244.933000000001</v>
      </c>
      <c r="N666">
        <v>1047.085</v>
      </c>
      <c r="O666">
        <v>1.2509999999999999</v>
      </c>
      <c r="P666">
        <v>2.1819999999999999</v>
      </c>
      <c r="Q666">
        <v>264.60199999999998</v>
      </c>
      <c r="R666">
        <v>26194.414000000001</v>
      </c>
      <c r="S666">
        <v>25929.812000000002</v>
      </c>
    </row>
    <row r="667" spans="1:19" x14ac:dyDescent="0.3">
      <c r="A667">
        <v>2021</v>
      </c>
      <c r="B667">
        <v>1</v>
      </c>
      <c r="C667">
        <v>28</v>
      </c>
      <c r="D667">
        <v>18</v>
      </c>
      <c r="E667">
        <v>28596.26</v>
      </c>
      <c r="F667">
        <v>586.85500000000002</v>
      </c>
      <c r="G667">
        <v>87.103999999999999</v>
      </c>
      <c r="H667">
        <v>-58.610999999999997</v>
      </c>
      <c r="I667">
        <v>255.80699999999999</v>
      </c>
      <c r="J667">
        <v>4.91</v>
      </c>
      <c r="K667">
        <v>-16.184999999999999</v>
      </c>
      <c r="L667">
        <v>92.119</v>
      </c>
      <c r="M667">
        <v>29461.154999999999</v>
      </c>
      <c r="N667">
        <v>3.8119999999999998</v>
      </c>
      <c r="O667">
        <v>11.77</v>
      </c>
      <c r="P667">
        <v>10.180999999999999</v>
      </c>
      <c r="Q667">
        <v>265.935</v>
      </c>
      <c r="R667">
        <v>29435.391</v>
      </c>
      <c r="S667">
        <v>29169.455999999998</v>
      </c>
    </row>
    <row r="668" spans="1:19" x14ac:dyDescent="0.3">
      <c r="A668">
        <v>2021</v>
      </c>
      <c r="B668">
        <v>1</v>
      </c>
      <c r="C668">
        <v>28</v>
      </c>
      <c r="D668">
        <v>19</v>
      </c>
      <c r="E668">
        <v>29316.473000000002</v>
      </c>
      <c r="F668">
        <v>604.13</v>
      </c>
      <c r="G668">
        <v>89.596999999999994</v>
      </c>
      <c r="H668">
        <v>-67.242999999999995</v>
      </c>
      <c r="I668">
        <v>326.37799999999999</v>
      </c>
      <c r="J668">
        <v>4.7430000000000003</v>
      </c>
      <c r="K668">
        <v>-19.516999999999999</v>
      </c>
      <c r="L668">
        <v>92.635999999999996</v>
      </c>
      <c r="M668">
        <v>30257.598999999998</v>
      </c>
      <c r="N668">
        <v>0</v>
      </c>
      <c r="O668">
        <v>13.618</v>
      </c>
      <c r="P668">
        <v>14.407</v>
      </c>
      <c r="Q668">
        <v>257.15800000000002</v>
      </c>
      <c r="R668">
        <v>30229.574000000001</v>
      </c>
      <c r="S668">
        <v>29972.417000000001</v>
      </c>
    </row>
    <row r="669" spans="1:19" x14ac:dyDescent="0.3">
      <c r="A669">
        <v>2021</v>
      </c>
      <c r="B669">
        <v>1</v>
      </c>
      <c r="C669">
        <v>28</v>
      </c>
      <c r="D669">
        <v>20</v>
      </c>
      <c r="E669">
        <v>28771.781999999999</v>
      </c>
      <c r="F669">
        <v>616.94799999999998</v>
      </c>
      <c r="G669">
        <v>90.554000000000002</v>
      </c>
      <c r="H669">
        <v>-82.772999999999996</v>
      </c>
      <c r="I669">
        <v>361.14600000000002</v>
      </c>
      <c r="J669">
        <v>4.4640000000000004</v>
      </c>
      <c r="K669">
        <v>-20.16</v>
      </c>
      <c r="L669">
        <v>92.311999999999998</v>
      </c>
      <c r="M669">
        <v>29743.718000000001</v>
      </c>
      <c r="N669">
        <v>0</v>
      </c>
      <c r="O669">
        <v>12.874000000000001</v>
      </c>
      <c r="P669">
        <v>20.318000000000001</v>
      </c>
      <c r="Q669">
        <v>242.643</v>
      </c>
      <c r="R669">
        <v>29710.525000000001</v>
      </c>
      <c r="S669">
        <v>29467.882000000001</v>
      </c>
    </row>
    <row r="670" spans="1:19" x14ac:dyDescent="0.3">
      <c r="A670">
        <v>2021</v>
      </c>
      <c r="B670">
        <v>1</v>
      </c>
      <c r="C670">
        <v>28</v>
      </c>
      <c r="D670">
        <v>21</v>
      </c>
      <c r="E670">
        <v>27918.775000000001</v>
      </c>
      <c r="F670">
        <v>645.98500000000001</v>
      </c>
      <c r="G670">
        <v>90.843000000000004</v>
      </c>
      <c r="H670">
        <v>-87.914000000000001</v>
      </c>
      <c r="I670">
        <v>404.81200000000001</v>
      </c>
      <c r="J670">
        <v>4.1230000000000002</v>
      </c>
      <c r="K670">
        <v>-18.628</v>
      </c>
      <c r="L670">
        <v>91.664000000000001</v>
      </c>
      <c r="M670">
        <v>28958.815999999999</v>
      </c>
      <c r="N670">
        <v>0</v>
      </c>
      <c r="O670">
        <v>11.702</v>
      </c>
      <c r="P670">
        <v>16.736999999999998</v>
      </c>
      <c r="Q670">
        <v>230.142</v>
      </c>
      <c r="R670">
        <v>28930.377</v>
      </c>
      <c r="S670">
        <v>28700.235000000001</v>
      </c>
    </row>
    <row r="671" spans="1:19" x14ac:dyDescent="0.3">
      <c r="A671">
        <v>2021</v>
      </c>
      <c r="B671">
        <v>1</v>
      </c>
      <c r="C671">
        <v>28</v>
      </c>
      <c r="D671">
        <v>22</v>
      </c>
      <c r="E671">
        <v>26345.772000000001</v>
      </c>
      <c r="F671">
        <v>726.13</v>
      </c>
      <c r="G671">
        <v>89</v>
      </c>
      <c r="H671">
        <v>-81.585999999999999</v>
      </c>
      <c r="I671">
        <v>517.60900000000004</v>
      </c>
      <c r="J671">
        <v>5.181</v>
      </c>
      <c r="K671">
        <v>-5.7510000000000003</v>
      </c>
      <c r="L671">
        <v>90.206000000000003</v>
      </c>
      <c r="M671">
        <v>27597.561000000002</v>
      </c>
      <c r="N671">
        <v>0</v>
      </c>
      <c r="O671">
        <v>10.641999999999999</v>
      </c>
      <c r="P671">
        <v>4.9279999999999999</v>
      </c>
      <c r="Q671">
        <v>215.55500000000001</v>
      </c>
      <c r="R671">
        <v>27581.99</v>
      </c>
      <c r="S671">
        <v>27366.436000000002</v>
      </c>
    </row>
    <row r="672" spans="1:19" x14ac:dyDescent="0.3">
      <c r="A672">
        <v>2021</v>
      </c>
      <c r="B672">
        <v>1</v>
      </c>
      <c r="C672">
        <v>28</v>
      </c>
      <c r="D672">
        <v>23</v>
      </c>
      <c r="E672">
        <v>23938.365000000002</v>
      </c>
      <c r="F672">
        <v>893.68</v>
      </c>
      <c r="G672">
        <v>85.674000000000007</v>
      </c>
      <c r="H672">
        <v>-74.263000000000005</v>
      </c>
      <c r="I672">
        <v>577.44799999999998</v>
      </c>
      <c r="J672">
        <v>4.8490000000000002</v>
      </c>
      <c r="K672">
        <v>-0.26900000000000002</v>
      </c>
      <c r="L672">
        <v>88.673000000000002</v>
      </c>
      <c r="M672">
        <v>25428.483</v>
      </c>
      <c r="N672">
        <v>0</v>
      </c>
      <c r="O672">
        <v>8.6289999999999996</v>
      </c>
      <c r="P672">
        <v>-21.936</v>
      </c>
      <c r="Q672">
        <v>193.59299999999999</v>
      </c>
      <c r="R672">
        <v>25441.79</v>
      </c>
      <c r="S672">
        <v>25248.197</v>
      </c>
    </row>
    <row r="673" spans="1:19" x14ac:dyDescent="0.3">
      <c r="A673">
        <v>2021</v>
      </c>
      <c r="B673">
        <v>1</v>
      </c>
      <c r="C673">
        <v>28</v>
      </c>
      <c r="D673">
        <v>24</v>
      </c>
      <c r="E673">
        <v>21763.786</v>
      </c>
      <c r="F673">
        <v>1041.9380000000001</v>
      </c>
      <c r="G673">
        <v>84.084999999999994</v>
      </c>
      <c r="H673">
        <v>-64.709000000000003</v>
      </c>
      <c r="I673">
        <v>962.154</v>
      </c>
      <c r="J673">
        <v>5.25</v>
      </c>
      <c r="K673">
        <v>-0.31900000000000001</v>
      </c>
      <c r="L673">
        <v>87.382000000000005</v>
      </c>
      <c r="M673">
        <v>23795.481</v>
      </c>
      <c r="N673">
        <v>0</v>
      </c>
      <c r="O673">
        <v>6.5880000000000001</v>
      </c>
      <c r="P673">
        <v>-14.595000000000001</v>
      </c>
      <c r="Q673">
        <v>172.245</v>
      </c>
      <c r="R673">
        <v>23803.488000000001</v>
      </c>
      <c r="S673">
        <v>23631.242999999999</v>
      </c>
    </row>
    <row r="674" spans="1:19" x14ac:dyDescent="0.3">
      <c r="A674">
        <v>2021</v>
      </c>
      <c r="B674">
        <v>1</v>
      </c>
      <c r="C674">
        <v>29</v>
      </c>
      <c r="D674">
        <v>1</v>
      </c>
      <c r="E674">
        <v>20270.776000000002</v>
      </c>
      <c r="F674">
        <v>1242.568</v>
      </c>
      <c r="G674">
        <v>103.974</v>
      </c>
      <c r="H674">
        <v>-56.423999999999999</v>
      </c>
      <c r="I674">
        <v>846.64099999999996</v>
      </c>
      <c r="J674">
        <v>5.0780000000000003</v>
      </c>
      <c r="K674">
        <v>-1.4179999999999999</v>
      </c>
      <c r="L674">
        <v>86.537999999999997</v>
      </c>
      <c r="M674">
        <v>22393.758999999998</v>
      </c>
      <c r="N674">
        <v>0</v>
      </c>
      <c r="O674">
        <v>4.6639999999999997</v>
      </c>
      <c r="P674">
        <v>-28.087</v>
      </c>
      <c r="Q674">
        <v>154.85599999999999</v>
      </c>
      <c r="R674">
        <v>22417.183000000001</v>
      </c>
      <c r="S674">
        <v>22262.327000000001</v>
      </c>
    </row>
    <row r="675" spans="1:19" x14ac:dyDescent="0.3">
      <c r="A675">
        <v>2021</v>
      </c>
      <c r="B675">
        <v>1</v>
      </c>
      <c r="C675">
        <v>29</v>
      </c>
      <c r="D675">
        <v>2</v>
      </c>
      <c r="E675">
        <v>19420.55</v>
      </c>
      <c r="F675">
        <v>1360.463</v>
      </c>
      <c r="G675">
        <v>106.054</v>
      </c>
      <c r="H675">
        <v>-53.783999999999999</v>
      </c>
      <c r="I675">
        <v>601.077</v>
      </c>
      <c r="J675">
        <v>4.9450000000000003</v>
      </c>
      <c r="K675">
        <v>-1.6759999999999999</v>
      </c>
      <c r="L675">
        <v>86.034000000000006</v>
      </c>
      <c r="M675">
        <v>21417.608</v>
      </c>
      <c r="N675">
        <v>0</v>
      </c>
      <c r="O675">
        <v>3.9359999999999999</v>
      </c>
      <c r="P675">
        <v>-25.183</v>
      </c>
      <c r="Q675">
        <v>145.012</v>
      </c>
      <c r="R675">
        <v>21438.855</v>
      </c>
      <c r="S675">
        <v>21293.842000000001</v>
      </c>
    </row>
    <row r="676" spans="1:19" x14ac:dyDescent="0.3">
      <c r="A676">
        <v>2021</v>
      </c>
      <c r="B676">
        <v>1</v>
      </c>
      <c r="C676">
        <v>29</v>
      </c>
      <c r="D676">
        <v>3</v>
      </c>
      <c r="E676">
        <v>19000.097000000002</v>
      </c>
      <c r="F676">
        <v>1381.3689999999999</v>
      </c>
      <c r="G676">
        <v>108.301</v>
      </c>
      <c r="H676">
        <v>-50.439</v>
      </c>
      <c r="I676">
        <v>360.00200000000001</v>
      </c>
      <c r="J676">
        <v>4.8719999999999999</v>
      </c>
      <c r="K676">
        <v>-1.4870000000000001</v>
      </c>
      <c r="L676">
        <v>85.769000000000005</v>
      </c>
      <c r="M676">
        <v>20780.183000000001</v>
      </c>
      <c r="N676">
        <v>0</v>
      </c>
      <c r="O676">
        <v>3.64</v>
      </c>
      <c r="P676">
        <v>-19.596</v>
      </c>
      <c r="Q676">
        <v>140.38800000000001</v>
      </c>
      <c r="R676">
        <v>20796.137999999999</v>
      </c>
      <c r="S676">
        <v>20655.75</v>
      </c>
    </row>
    <row r="677" spans="1:19" x14ac:dyDescent="0.3">
      <c r="A677">
        <v>2021</v>
      </c>
      <c r="B677">
        <v>1</v>
      </c>
      <c r="C677">
        <v>29</v>
      </c>
      <c r="D677">
        <v>4</v>
      </c>
      <c r="E677">
        <v>18961.072</v>
      </c>
      <c r="F677">
        <v>1341.8389999999999</v>
      </c>
      <c r="G677">
        <v>111.733</v>
      </c>
      <c r="H677">
        <v>-49.531999999999996</v>
      </c>
      <c r="I677">
        <v>204.78</v>
      </c>
      <c r="J677">
        <v>4.7190000000000003</v>
      </c>
      <c r="K677">
        <v>-1.1599999999999999</v>
      </c>
      <c r="L677">
        <v>85.751999999999995</v>
      </c>
      <c r="M677">
        <v>20547.471000000001</v>
      </c>
      <c r="N677">
        <v>0</v>
      </c>
      <c r="O677">
        <v>3.5009999999999999</v>
      </c>
      <c r="P677">
        <v>-14.792</v>
      </c>
      <c r="Q677">
        <v>139.59200000000001</v>
      </c>
      <c r="R677">
        <v>20558.761999999999</v>
      </c>
      <c r="S677">
        <v>20419.169999999998</v>
      </c>
    </row>
    <row r="678" spans="1:19" x14ac:dyDescent="0.3">
      <c r="A678">
        <v>2021</v>
      </c>
      <c r="B678">
        <v>1</v>
      </c>
      <c r="C678">
        <v>29</v>
      </c>
      <c r="D678">
        <v>5</v>
      </c>
      <c r="E678">
        <v>19638.948</v>
      </c>
      <c r="F678">
        <v>1243.54</v>
      </c>
      <c r="G678">
        <v>116.596</v>
      </c>
      <c r="H678">
        <v>-50.468000000000004</v>
      </c>
      <c r="I678">
        <v>102.96599999999999</v>
      </c>
      <c r="J678">
        <v>3.6520000000000001</v>
      </c>
      <c r="K678">
        <v>-0.57599999999999996</v>
      </c>
      <c r="L678">
        <v>86.198999999999998</v>
      </c>
      <c r="M678">
        <v>21024.260999999999</v>
      </c>
      <c r="N678">
        <v>0</v>
      </c>
      <c r="O678">
        <v>3.3380000000000001</v>
      </c>
      <c r="P678">
        <v>-9.5289999999999999</v>
      </c>
      <c r="Q678">
        <v>144.89699999999999</v>
      </c>
      <c r="R678">
        <v>21030.452000000001</v>
      </c>
      <c r="S678">
        <v>20885.555</v>
      </c>
    </row>
    <row r="679" spans="1:19" x14ac:dyDescent="0.3">
      <c r="A679">
        <v>2021</v>
      </c>
      <c r="B679">
        <v>1</v>
      </c>
      <c r="C679">
        <v>29</v>
      </c>
      <c r="D679">
        <v>6</v>
      </c>
      <c r="E679">
        <v>21183.186000000002</v>
      </c>
      <c r="F679">
        <v>1071.731</v>
      </c>
      <c r="G679">
        <v>125.206</v>
      </c>
      <c r="H679">
        <v>-56.01</v>
      </c>
      <c r="I679">
        <v>72.459999999999994</v>
      </c>
      <c r="J679">
        <v>2.3290000000000002</v>
      </c>
      <c r="K679">
        <v>-0.35099999999999998</v>
      </c>
      <c r="L679">
        <v>87.04</v>
      </c>
      <c r="M679">
        <v>22360.385999999999</v>
      </c>
      <c r="N679">
        <v>0</v>
      </c>
      <c r="O679">
        <v>3.1179999999999999</v>
      </c>
      <c r="P679">
        <v>-5.7460000000000004</v>
      </c>
      <c r="Q679">
        <v>162.107</v>
      </c>
      <c r="R679">
        <v>22363.013999999999</v>
      </c>
      <c r="S679">
        <v>22200.906999999999</v>
      </c>
    </row>
    <row r="680" spans="1:19" x14ac:dyDescent="0.3">
      <c r="A680">
        <v>2021</v>
      </c>
      <c r="B680">
        <v>1</v>
      </c>
      <c r="C680">
        <v>29</v>
      </c>
      <c r="D680">
        <v>7</v>
      </c>
      <c r="E680">
        <v>23955.206999999999</v>
      </c>
      <c r="F680">
        <v>887.97199999999998</v>
      </c>
      <c r="G680">
        <v>133.43</v>
      </c>
      <c r="H680">
        <v>-58.250999999999998</v>
      </c>
      <c r="I680">
        <v>128.994</v>
      </c>
      <c r="J680">
        <v>2.839</v>
      </c>
      <c r="K680">
        <v>2.286</v>
      </c>
      <c r="L680">
        <v>88.647999999999996</v>
      </c>
      <c r="M680">
        <v>25007.695</v>
      </c>
      <c r="N680">
        <v>7.0259999999999998</v>
      </c>
      <c r="O680">
        <v>3.9740000000000002</v>
      </c>
      <c r="P680">
        <v>-2.9020000000000001</v>
      </c>
      <c r="Q680">
        <v>193.352</v>
      </c>
      <c r="R680">
        <v>24999.597000000002</v>
      </c>
      <c r="S680">
        <v>24806.244999999999</v>
      </c>
    </row>
    <row r="681" spans="1:19" x14ac:dyDescent="0.3">
      <c r="A681">
        <v>2021</v>
      </c>
      <c r="B681">
        <v>1</v>
      </c>
      <c r="C681">
        <v>29</v>
      </c>
      <c r="D681">
        <v>8</v>
      </c>
      <c r="E681">
        <v>25647.078000000001</v>
      </c>
      <c r="F681">
        <v>850.19500000000005</v>
      </c>
      <c r="G681">
        <v>134.185</v>
      </c>
      <c r="H681">
        <v>-56.122999999999998</v>
      </c>
      <c r="I681">
        <v>267.89</v>
      </c>
      <c r="J681">
        <v>3.702</v>
      </c>
      <c r="K681">
        <v>0.71899999999999997</v>
      </c>
      <c r="L681">
        <v>89.766999999999996</v>
      </c>
      <c r="M681">
        <v>26803.227999999999</v>
      </c>
      <c r="N681">
        <v>486.40800000000002</v>
      </c>
      <c r="O681">
        <v>0.48199999999999998</v>
      </c>
      <c r="P681">
        <v>-0.61</v>
      </c>
      <c r="Q681">
        <v>219.32900000000001</v>
      </c>
      <c r="R681">
        <v>26316.948</v>
      </c>
      <c r="S681">
        <v>26097.618999999999</v>
      </c>
    </row>
    <row r="682" spans="1:19" x14ac:dyDescent="0.3">
      <c r="A682">
        <v>2021</v>
      </c>
      <c r="B682">
        <v>1</v>
      </c>
      <c r="C682">
        <v>29</v>
      </c>
      <c r="D682">
        <v>9</v>
      </c>
      <c r="E682">
        <v>26415.226999999999</v>
      </c>
      <c r="F682">
        <v>811.52</v>
      </c>
      <c r="G682">
        <v>121.23</v>
      </c>
      <c r="H682">
        <v>-44.271000000000001</v>
      </c>
      <c r="I682">
        <v>494.47699999999998</v>
      </c>
      <c r="J682">
        <v>4.97</v>
      </c>
      <c r="K682">
        <v>-0.86699999999999999</v>
      </c>
      <c r="L682">
        <v>90.302000000000007</v>
      </c>
      <c r="M682">
        <v>27771.357</v>
      </c>
      <c r="N682">
        <v>2608.663</v>
      </c>
      <c r="O682">
        <v>-12.314</v>
      </c>
      <c r="P682">
        <v>1.891</v>
      </c>
      <c r="Q682">
        <v>239.68700000000001</v>
      </c>
      <c r="R682">
        <v>25173.116999999998</v>
      </c>
      <c r="S682">
        <v>24933.431</v>
      </c>
    </row>
    <row r="683" spans="1:19" x14ac:dyDescent="0.3">
      <c r="A683">
        <v>2021</v>
      </c>
      <c r="B683">
        <v>1</v>
      </c>
      <c r="C683">
        <v>29</v>
      </c>
      <c r="D683">
        <v>10</v>
      </c>
      <c r="E683">
        <v>26880.344000000001</v>
      </c>
      <c r="F683">
        <v>806.68399999999997</v>
      </c>
      <c r="G683">
        <v>107.941</v>
      </c>
      <c r="H683">
        <v>-38.860999999999997</v>
      </c>
      <c r="I683">
        <v>610.01099999999997</v>
      </c>
      <c r="J683">
        <v>5.5149999999999997</v>
      </c>
      <c r="K683">
        <v>-2.5379999999999998</v>
      </c>
      <c r="L683">
        <v>90.677999999999997</v>
      </c>
      <c r="M683">
        <v>28351.832999999999</v>
      </c>
      <c r="N683">
        <v>4586.4040000000005</v>
      </c>
      <c r="O683">
        <v>-23.32</v>
      </c>
      <c r="P683">
        <v>3.25</v>
      </c>
      <c r="Q683">
        <v>254.66800000000001</v>
      </c>
      <c r="R683">
        <v>23785.5</v>
      </c>
      <c r="S683">
        <v>23530.831999999999</v>
      </c>
    </row>
    <row r="684" spans="1:19" x14ac:dyDescent="0.3">
      <c r="A684">
        <v>2021</v>
      </c>
      <c r="B684">
        <v>1</v>
      </c>
      <c r="C684">
        <v>29</v>
      </c>
      <c r="D684">
        <v>11</v>
      </c>
      <c r="E684">
        <v>27182.968000000001</v>
      </c>
      <c r="F684">
        <v>809.27200000000005</v>
      </c>
      <c r="G684">
        <v>97.47</v>
      </c>
      <c r="H684">
        <v>-37.965000000000003</v>
      </c>
      <c r="I684">
        <v>576.36599999999999</v>
      </c>
      <c r="J684">
        <v>5.82</v>
      </c>
      <c r="K684">
        <v>0.42599999999999999</v>
      </c>
      <c r="L684">
        <v>90.938000000000002</v>
      </c>
      <c r="M684">
        <v>28627.824000000001</v>
      </c>
      <c r="N684">
        <v>5808.39</v>
      </c>
      <c r="O684">
        <v>-37.685000000000002</v>
      </c>
      <c r="P684">
        <v>2.1120000000000001</v>
      </c>
      <c r="Q684">
        <v>267.35700000000003</v>
      </c>
      <c r="R684">
        <v>22855.006000000001</v>
      </c>
      <c r="S684">
        <v>22587.65</v>
      </c>
    </row>
    <row r="685" spans="1:19" x14ac:dyDescent="0.3">
      <c r="A685">
        <v>2021</v>
      </c>
      <c r="B685">
        <v>1</v>
      </c>
      <c r="C685">
        <v>29</v>
      </c>
      <c r="D685">
        <v>12</v>
      </c>
      <c r="E685">
        <v>27226.391</v>
      </c>
      <c r="F685">
        <v>803.38099999999997</v>
      </c>
      <c r="G685">
        <v>89.456999999999994</v>
      </c>
      <c r="H685">
        <v>-34.241</v>
      </c>
      <c r="I685">
        <v>490.58300000000003</v>
      </c>
      <c r="J685">
        <v>5.9569999999999999</v>
      </c>
      <c r="K685">
        <v>1.8089999999999999</v>
      </c>
      <c r="L685">
        <v>90.933999999999997</v>
      </c>
      <c r="M685">
        <v>28584.812999999998</v>
      </c>
      <c r="N685">
        <v>6555.8980000000001</v>
      </c>
      <c r="O685">
        <v>-28.978000000000002</v>
      </c>
      <c r="P685">
        <v>1.88</v>
      </c>
      <c r="Q685">
        <v>275.43700000000001</v>
      </c>
      <c r="R685">
        <v>22056.013999999999</v>
      </c>
      <c r="S685">
        <v>21780.577000000001</v>
      </c>
    </row>
    <row r="686" spans="1:19" x14ac:dyDescent="0.3">
      <c r="A686">
        <v>2021</v>
      </c>
      <c r="B686">
        <v>1</v>
      </c>
      <c r="C686">
        <v>29</v>
      </c>
      <c r="D686">
        <v>13</v>
      </c>
      <c r="E686">
        <v>27028.873</v>
      </c>
      <c r="F686">
        <v>804.76300000000003</v>
      </c>
      <c r="G686">
        <v>82.153999999999996</v>
      </c>
      <c r="H686">
        <v>-32.655999999999999</v>
      </c>
      <c r="I686">
        <v>453.64400000000001</v>
      </c>
      <c r="J686">
        <v>5.9269999999999996</v>
      </c>
      <c r="K686">
        <v>0.95899999999999996</v>
      </c>
      <c r="L686">
        <v>90.706999999999994</v>
      </c>
      <c r="M686">
        <v>28352.217000000001</v>
      </c>
      <c r="N686">
        <v>6658.0129999999999</v>
      </c>
      <c r="O686">
        <v>-7.4850000000000003</v>
      </c>
      <c r="P686">
        <v>1.9690000000000001</v>
      </c>
      <c r="Q686">
        <v>279.05700000000002</v>
      </c>
      <c r="R686">
        <v>21699.719000000001</v>
      </c>
      <c r="S686">
        <v>21420.663</v>
      </c>
    </row>
    <row r="687" spans="1:19" x14ac:dyDescent="0.3">
      <c r="A687">
        <v>2021</v>
      </c>
      <c r="B687">
        <v>1</v>
      </c>
      <c r="C687">
        <v>29</v>
      </c>
      <c r="D687">
        <v>14</v>
      </c>
      <c r="E687">
        <v>26709.076000000001</v>
      </c>
      <c r="F687">
        <v>825.92100000000005</v>
      </c>
      <c r="G687">
        <v>79.090999999999994</v>
      </c>
      <c r="H687">
        <v>-24.521999999999998</v>
      </c>
      <c r="I687">
        <v>429.274</v>
      </c>
      <c r="J687">
        <v>5.819</v>
      </c>
      <c r="K687">
        <v>0.95199999999999996</v>
      </c>
      <c r="L687">
        <v>90.388999999999996</v>
      </c>
      <c r="M687">
        <v>28036.911</v>
      </c>
      <c r="N687">
        <v>6253.48</v>
      </c>
      <c r="O687">
        <v>-7.476</v>
      </c>
      <c r="P687">
        <v>1.9159999999999999</v>
      </c>
      <c r="Q687">
        <v>279.14499999999998</v>
      </c>
      <c r="R687">
        <v>21788.991000000002</v>
      </c>
      <c r="S687">
        <v>21509.847000000002</v>
      </c>
    </row>
    <row r="688" spans="1:19" x14ac:dyDescent="0.3">
      <c r="A688">
        <v>2021</v>
      </c>
      <c r="B688">
        <v>1</v>
      </c>
      <c r="C688">
        <v>29</v>
      </c>
      <c r="D688">
        <v>15</v>
      </c>
      <c r="E688">
        <v>26353.32</v>
      </c>
      <c r="F688">
        <v>837.73</v>
      </c>
      <c r="G688">
        <v>76.905000000000001</v>
      </c>
      <c r="H688">
        <v>-19.154</v>
      </c>
      <c r="I688">
        <v>368.52499999999998</v>
      </c>
      <c r="J688">
        <v>5.3470000000000004</v>
      </c>
      <c r="K688">
        <v>1.0900000000000001</v>
      </c>
      <c r="L688">
        <v>90.093000000000004</v>
      </c>
      <c r="M688">
        <v>27636.95</v>
      </c>
      <c r="N688">
        <v>5239.884</v>
      </c>
      <c r="O688">
        <v>-2.7829999999999999</v>
      </c>
      <c r="P688">
        <v>2.274</v>
      </c>
      <c r="Q688">
        <v>273.34399999999999</v>
      </c>
      <c r="R688">
        <v>22397.576000000001</v>
      </c>
      <c r="S688">
        <v>22124.232</v>
      </c>
    </row>
    <row r="689" spans="1:19" x14ac:dyDescent="0.3">
      <c r="A689">
        <v>2021</v>
      </c>
      <c r="B689">
        <v>1</v>
      </c>
      <c r="C689">
        <v>29</v>
      </c>
      <c r="D689">
        <v>16</v>
      </c>
      <c r="E689">
        <v>26031.612000000001</v>
      </c>
      <c r="F689">
        <v>755.69399999999996</v>
      </c>
      <c r="G689">
        <v>80.082999999999998</v>
      </c>
      <c r="H689">
        <v>-19.47</v>
      </c>
      <c r="I689">
        <v>339.13400000000001</v>
      </c>
      <c r="J689">
        <v>5.5759999999999996</v>
      </c>
      <c r="K689">
        <v>-3.327</v>
      </c>
      <c r="L689">
        <v>89.858999999999995</v>
      </c>
      <c r="M689">
        <v>27199.079000000002</v>
      </c>
      <c r="N689">
        <v>3454.212</v>
      </c>
      <c r="O689">
        <v>-2.2629999999999999</v>
      </c>
      <c r="P689">
        <v>1.3979999999999999</v>
      </c>
      <c r="Q689">
        <v>264.46600000000001</v>
      </c>
      <c r="R689">
        <v>23745.733</v>
      </c>
      <c r="S689">
        <v>23481.267</v>
      </c>
    </row>
    <row r="690" spans="1:19" x14ac:dyDescent="0.3">
      <c r="A690">
        <v>2021</v>
      </c>
      <c r="B690">
        <v>1</v>
      </c>
      <c r="C690">
        <v>29</v>
      </c>
      <c r="D690">
        <v>17</v>
      </c>
      <c r="E690">
        <v>26312.920999999998</v>
      </c>
      <c r="F690">
        <v>616.34900000000005</v>
      </c>
      <c r="G690">
        <v>89.043999999999997</v>
      </c>
      <c r="H690">
        <v>-31.870999999999999</v>
      </c>
      <c r="I690">
        <v>233.93700000000001</v>
      </c>
      <c r="J690">
        <v>4.3869999999999996</v>
      </c>
      <c r="K690">
        <v>-13.095000000000001</v>
      </c>
      <c r="L690">
        <v>90.088999999999999</v>
      </c>
      <c r="M690">
        <v>27212.719000000001</v>
      </c>
      <c r="N690">
        <v>1047.085</v>
      </c>
      <c r="O690">
        <v>1.2509999999999999</v>
      </c>
      <c r="P690">
        <v>2.1819999999999999</v>
      </c>
      <c r="Q690">
        <v>257.27800000000002</v>
      </c>
      <c r="R690">
        <v>26162.2</v>
      </c>
      <c r="S690">
        <v>25904.921999999999</v>
      </c>
    </row>
    <row r="691" spans="1:19" x14ac:dyDescent="0.3">
      <c r="A691">
        <v>2021</v>
      </c>
      <c r="B691">
        <v>1</v>
      </c>
      <c r="C691">
        <v>29</v>
      </c>
      <c r="D691">
        <v>18</v>
      </c>
      <c r="E691">
        <v>28615.793000000001</v>
      </c>
      <c r="F691">
        <v>586.85500000000002</v>
      </c>
      <c r="G691">
        <v>97.997</v>
      </c>
      <c r="H691">
        <v>-58.97</v>
      </c>
      <c r="I691">
        <v>255.80699999999999</v>
      </c>
      <c r="J691">
        <v>4.91</v>
      </c>
      <c r="K691">
        <v>-16.321999999999999</v>
      </c>
      <c r="L691">
        <v>92.17</v>
      </c>
      <c r="M691">
        <v>29480.242999999999</v>
      </c>
      <c r="N691">
        <v>3.8119999999999998</v>
      </c>
      <c r="O691">
        <v>11.77</v>
      </c>
      <c r="P691">
        <v>10.180999999999999</v>
      </c>
      <c r="Q691">
        <v>259.21899999999999</v>
      </c>
      <c r="R691">
        <v>29454.478999999999</v>
      </c>
      <c r="S691">
        <v>29195.258999999998</v>
      </c>
    </row>
    <row r="692" spans="1:19" x14ac:dyDescent="0.3">
      <c r="A692">
        <v>2021</v>
      </c>
      <c r="B692">
        <v>1</v>
      </c>
      <c r="C692">
        <v>29</v>
      </c>
      <c r="D692">
        <v>19</v>
      </c>
      <c r="E692">
        <v>29423.659</v>
      </c>
      <c r="F692">
        <v>604.13</v>
      </c>
      <c r="G692">
        <v>100.49</v>
      </c>
      <c r="H692">
        <v>-67.608999999999995</v>
      </c>
      <c r="I692">
        <v>326.37799999999999</v>
      </c>
      <c r="J692">
        <v>4.7430000000000003</v>
      </c>
      <c r="K692">
        <v>-19.670999999999999</v>
      </c>
      <c r="L692">
        <v>92.674000000000007</v>
      </c>
      <c r="M692">
        <v>30364.304</v>
      </c>
      <c r="N692">
        <v>0</v>
      </c>
      <c r="O692">
        <v>13.618</v>
      </c>
      <c r="P692">
        <v>14.407</v>
      </c>
      <c r="Q692">
        <v>249.554</v>
      </c>
      <c r="R692">
        <v>30336.278999999999</v>
      </c>
      <c r="S692">
        <v>30086.724999999999</v>
      </c>
    </row>
    <row r="693" spans="1:19" x14ac:dyDescent="0.3">
      <c r="A693">
        <v>2021</v>
      </c>
      <c r="B693">
        <v>1</v>
      </c>
      <c r="C693">
        <v>29</v>
      </c>
      <c r="D693">
        <v>20</v>
      </c>
      <c r="E693">
        <v>28940.084999999999</v>
      </c>
      <c r="F693">
        <v>616.94799999999998</v>
      </c>
      <c r="G693">
        <v>102.236</v>
      </c>
      <c r="H693">
        <v>-83.322999999999993</v>
      </c>
      <c r="I693">
        <v>361.14600000000002</v>
      </c>
      <c r="J693">
        <v>4.4640000000000004</v>
      </c>
      <c r="K693">
        <v>-20.256</v>
      </c>
      <c r="L693">
        <v>92.405000000000001</v>
      </c>
      <c r="M693">
        <v>29911.469000000001</v>
      </c>
      <c r="N693">
        <v>0</v>
      </c>
      <c r="O693">
        <v>12.874000000000001</v>
      </c>
      <c r="P693">
        <v>20.318000000000001</v>
      </c>
      <c r="Q693">
        <v>234.94800000000001</v>
      </c>
      <c r="R693">
        <v>29878.276999999998</v>
      </c>
      <c r="S693">
        <v>29643.329000000002</v>
      </c>
    </row>
    <row r="694" spans="1:19" x14ac:dyDescent="0.3">
      <c r="A694">
        <v>2021</v>
      </c>
      <c r="B694">
        <v>1</v>
      </c>
      <c r="C694">
        <v>29</v>
      </c>
      <c r="D694">
        <v>21</v>
      </c>
      <c r="E694">
        <v>28034.297999999999</v>
      </c>
      <c r="F694">
        <v>645.98500000000001</v>
      </c>
      <c r="G694">
        <v>102.342</v>
      </c>
      <c r="H694">
        <v>-88.248999999999995</v>
      </c>
      <c r="I694">
        <v>404.81200000000001</v>
      </c>
      <c r="J694">
        <v>4.1230000000000002</v>
      </c>
      <c r="K694">
        <v>-18.763999999999999</v>
      </c>
      <c r="L694">
        <v>91.742000000000004</v>
      </c>
      <c r="M694">
        <v>29073.947</v>
      </c>
      <c r="N694">
        <v>0</v>
      </c>
      <c r="O694">
        <v>11.702</v>
      </c>
      <c r="P694">
        <v>16.736999999999998</v>
      </c>
      <c r="Q694">
        <v>224.37200000000001</v>
      </c>
      <c r="R694">
        <v>29045.507000000001</v>
      </c>
      <c r="S694">
        <v>28821.135999999999</v>
      </c>
    </row>
    <row r="695" spans="1:19" x14ac:dyDescent="0.3">
      <c r="A695">
        <v>2021</v>
      </c>
      <c r="B695">
        <v>1</v>
      </c>
      <c r="C695">
        <v>29</v>
      </c>
      <c r="D695">
        <v>22</v>
      </c>
      <c r="E695">
        <v>26478.001</v>
      </c>
      <c r="F695">
        <v>726.13</v>
      </c>
      <c r="G695">
        <v>101.03400000000001</v>
      </c>
      <c r="H695">
        <v>-81.906999999999996</v>
      </c>
      <c r="I695">
        <v>517.60900000000004</v>
      </c>
      <c r="J695">
        <v>5.181</v>
      </c>
      <c r="K695">
        <v>-5.7839999999999998</v>
      </c>
      <c r="L695">
        <v>90.3</v>
      </c>
      <c r="M695">
        <v>27729.528999999999</v>
      </c>
      <c r="N695">
        <v>0</v>
      </c>
      <c r="O695">
        <v>10.641999999999999</v>
      </c>
      <c r="P695">
        <v>4.9279999999999999</v>
      </c>
      <c r="Q695">
        <v>212.19499999999999</v>
      </c>
      <c r="R695">
        <v>27713.958999999999</v>
      </c>
      <c r="S695">
        <v>27501.763999999999</v>
      </c>
    </row>
    <row r="696" spans="1:19" x14ac:dyDescent="0.3">
      <c r="A696">
        <v>2021</v>
      </c>
      <c r="B696">
        <v>1</v>
      </c>
      <c r="C696">
        <v>29</v>
      </c>
      <c r="D696">
        <v>23</v>
      </c>
      <c r="E696">
        <v>24060.420999999998</v>
      </c>
      <c r="F696">
        <v>893.68</v>
      </c>
      <c r="G696">
        <v>98.137</v>
      </c>
      <c r="H696">
        <v>-74.626999999999995</v>
      </c>
      <c r="I696">
        <v>577.44799999999998</v>
      </c>
      <c r="J696">
        <v>4.8490000000000002</v>
      </c>
      <c r="K696">
        <v>-0.30099999999999999</v>
      </c>
      <c r="L696">
        <v>88.727000000000004</v>
      </c>
      <c r="M696">
        <v>25550.196</v>
      </c>
      <c r="N696">
        <v>0</v>
      </c>
      <c r="O696">
        <v>8.6289999999999996</v>
      </c>
      <c r="P696">
        <v>-21.936</v>
      </c>
      <c r="Q696">
        <v>192.733</v>
      </c>
      <c r="R696">
        <v>25563.504000000001</v>
      </c>
      <c r="S696">
        <v>25370.771000000001</v>
      </c>
    </row>
    <row r="697" spans="1:19" x14ac:dyDescent="0.3">
      <c r="A697">
        <v>2021</v>
      </c>
      <c r="B697">
        <v>1</v>
      </c>
      <c r="C697">
        <v>29</v>
      </c>
      <c r="D697">
        <v>24</v>
      </c>
      <c r="E697">
        <v>21728.214</v>
      </c>
      <c r="F697">
        <v>1041.9380000000001</v>
      </c>
      <c r="G697">
        <v>96.153999999999996</v>
      </c>
      <c r="H697">
        <v>-64.698999999999998</v>
      </c>
      <c r="I697">
        <v>961.178</v>
      </c>
      <c r="J697">
        <v>4.0940000000000003</v>
      </c>
      <c r="K697">
        <v>-0.32400000000000001</v>
      </c>
      <c r="L697">
        <v>87.35</v>
      </c>
      <c r="M697">
        <v>23757.752</v>
      </c>
      <c r="N697">
        <v>0</v>
      </c>
      <c r="O697">
        <v>6.5880000000000001</v>
      </c>
      <c r="P697">
        <v>-14.595000000000001</v>
      </c>
      <c r="Q697">
        <v>172.285</v>
      </c>
      <c r="R697">
        <v>23765.759999999998</v>
      </c>
      <c r="S697">
        <v>23593.474999999999</v>
      </c>
    </row>
    <row r="698" spans="1:19" x14ac:dyDescent="0.3">
      <c r="A698">
        <v>2021</v>
      </c>
      <c r="B698">
        <v>1</v>
      </c>
      <c r="C698">
        <v>30</v>
      </c>
      <c r="D698">
        <v>1</v>
      </c>
      <c r="E698">
        <v>20315.425999999999</v>
      </c>
      <c r="F698">
        <v>1223.154</v>
      </c>
      <c r="G698">
        <v>71.183000000000007</v>
      </c>
      <c r="H698">
        <v>-54.116</v>
      </c>
      <c r="I698">
        <v>775.452</v>
      </c>
      <c r="J698">
        <v>1.8029999999999999</v>
      </c>
      <c r="K698">
        <v>-1.4590000000000001</v>
      </c>
      <c r="L698">
        <v>86.575999999999993</v>
      </c>
      <c r="M698">
        <v>22346.835999999999</v>
      </c>
      <c r="N698">
        <v>0</v>
      </c>
      <c r="O698">
        <v>4.6639999999999997</v>
      </c>
      <c r="P698">
        <v>-28.087</v>
      </c>
      <c r="Q698">
        <v>157.358</v>
      </c>
      <c r="R698">
        <v>22370.26</v>
      </c>
      <c r="S698">
        <v>22212.901999999998</v>
      </c>
    </row>
    <row r="699" spans="1:19" x14ac:dyDescent="0.3">
      <c r="A699">
        <v>2021</v>
      </c>
      <c r="B699">
        <v>1</v>
      </c>
      <c r="C699">
        <v>30</v>
      </c>
      <c r="D699">
        <v>2</v>
      </c>
      <c r="E699">
        <v>19226.435000000001</v>
      </c>
      <c r="F699">
        <v>1332.6559999999999</v>
      </c>
      <c r="G699">
        <v>70.444999999999993</v>
      </c>
      <c r="H699">
        <v>-51.250999999999998</v>
      </c>
      <c r="I699">
        <v>657.721</v>
      </c>
      <c r="J699">
        <v>1.788</v>
      </c>
      <c r="K699">
        <v>-1.782</v>
      </c>
      <c r="L699">
        <v>85.924000000000007</v>
      </c>
      <c r="M699">
        <v>21251.491000000002</v>
      </c>
      <c r="N699">
        <v>0</v>
      </c>
      <c r="O699">
        <v>3.9359999999999999</v>
      </c>
      <c r="P699">
        <v>-25.183</v>
      </c>
      <c r="Q699">
        <v>146.738</v>
      </c>
      <c r="R699">
        <v>21272.738000000001</v>
      </c>
      <c r="S699">
        <v>21126</v>
      </c>
    </row>
    <row r="700" spans="1:19" x14ac:dyDescent="0.3">
      <c r="A700">
        <v>2021</v>
      </c>
      <c r="B700">
        <v>1</v>
      </c>
      <c r="C700">
        <v>30</v>
      </c>
      <c r="D700">
        <v>3</v>
      </c>
      <c r="E700">
        <v>18571.504000000001</v>
      </c>
      <c r="F700">
        <v>1371.3019999999999</v>
      </c>
      <c r="G700">
        <v>70.665000000000006</v>
      </c>
      <c r="H700">
        <v>-47.505000000000003</v>
      </c>
      <c r="I700">
        <v>441.95</v>
      </c>
      <c r="J700">
        <v>1.8160000000000001</v>
      </c>
      <c r="K700">
        <v>-1.657</v>
      </c>
      <c r="L700">
        <v>85.53</v>
      </c>
      <c r="M700">
        <v>20422.939999999999</v>
      </c>
      <c r="N700">
        <v>0</v>
      </c>
      <c r="O700">
        <v>3.64</v>
      </c>
      <c r="P700">
        <v>-19.596</v>
      </c>
      <c r="Q700">
        <v>141.40100000000001</v>
      </c>
      <c r="R700">
        <v>20438.896000000001</v>
      </c>
      <c r="S700">
        <v>20297.493999999999</v>
      </c>
    </row>
    <row r="701" spans="1:19" x14ac:dyDescent="0.3">
      <c r="A701">
        <v>2021</v>
      </c>
      <c r="B701">
        <v>1</v>
      </c>
      <c r="C701">
        <v>30</v>
      </c>
      <c r="D701">
        <v>4</v>
      </c>
      <c r="E701">
        <v>18156.845000000001</v>
      </c>
      <c r="F701">
        <v>1371.6289999999999</v>
      </c>
      <c r="G701">
        <v>72.271000000000001</v>
      </c>
      <c r="H701">
        <v>-45.701000000000001</v>
      </c>
      <c r="I701">
        <v>279.93400000000003</v>
      </c>
      <c r="J701">
        <v>1.79</v>
      </c>
      <c r="K701">
        <v>-1.3109999999999999</v>
      </c>
      <c r="L701">
        <v>85.385000000000005</v>
      </c>
      <c r="M701">
        <v>19848.571</v>
      </c>
      <c r="N701">
        <v>0</v>
      </c>
      <c r="O701">
        <v>3.5009999999999999</v>
      </c>
      <c r="P701">
        <v>-14.792</v>
      </c>
      <c r="Q701">
        <v>139.28100000000001</v>
      </c>
      <c r="R701">
        <v>19859.862000000001</v>
      </c>
      <c r="S701">
        <v>19720.580999999998</v>
      </c>
    </row>
    <row r="702" spans="1:19" x14ac:dyDescent="0.3">
      <c r="A702">
        <v>2021</v>
      </c>
      <c r="B702">
        <v>1</v>
      </c>
      <c r="C702">
        <v>30</v>
      </c>
      <c r="D702">
        <v>5</v>
      </c>
      <c r="E702">
        <v>18325.054</v>
      </c>
      <c r="F702">
        <v>1362.413</v>
      </c>
      <c r="G702">
        <v>75.281999999999996</v>
      </c>
      <c r="H702">
        <v>-46.648000000000003</v>
      </c>
      <c r="I702">
        <v>175.989</v>
      </c>
      <c r="J702">
        <v>1.619</v>
      </c>
      <c r="K702">
        <v>-0.58199999999999996</v>
      </c>
      <c r="L702">
        <v>85.427000000000007</v>
      </c>
      <c r="M702">
        <v>19903.272000000001</v>
      </c>
      <c r="N702">
        <v>0</v>
      </c>
      <c r="O702">
        <v>3.3380000000000001</v>
      </c>
      <c r="P702">
        <v>-9.5289999999999999</v>
      </c>
      <c r="Q702">
        <v>139.65700000000001</v>
      </c>
      <c r="R702">
        <v>19909.462</v>
      </c>
      <c r="S702">
        <v>19769.805</v>
      </c>
    </row>
    <row r="703" spans="1:19" x14ac:dyDescent="0.3">
      <c r="A703">
        <v>2021</v>
      </c>
      <c r="B703">
        <v>1</v>
      </c>
      <c r="C703">
        <v>30</v>
      </c>
      <c r="D703">
        <v>6</v>
      </c>
      <c r="E703">
        <v>19113.080000000002</v>
      </c>
      <c r="F703">
        <v>1308.1179999999999</v>
      </c>
      <c r="G703">
        <v>80.828999999999994</v>
      </c>
      <c r="H703">
        <v>-50.561</v>
      </c>
      <c r="I703">
        <v>101.506</v>
      </c>
      <c r="J703">
        <v>1.629</v>
      </c>
      <c r="K703">
        <v>-0.14000000000000001</v>
      </c>
      <c r="L703">
        <v>85.808999999999997</v>
      </c>
      <c r="M703">
        <v>20559.441999999999</v>
      </c>
      <c r="N703">
        <v>0</v>
      </c>
      <c r="O703">
        <v>3.1179999999999999</v>
      </c>
      <c r="P703">
        <v>-5.7460000000000004</v>
      </c>
      <c r="Q703">
        <v>147.322</v>
      </c>
      <c r="R703">
        <v>20562.07</v>
      </c>
      <c r="S703">
        <v>20414.748</v>
      </c>
    </row>
    <row r="704" spans="1:19" x14ac:dyDescent="0.3">
      <c r="A704">
        <v>2021</v>
      </c>
      <c r="B704">
        <v>1</v>
      </c>
      <c r="C704">
        <v>30</v>
      </c>
      <c r="D704">
        <v>7</v>
      </c>
      <c r="E704">
        <v>20232.238000000001</v>
      </c>
      <c r="F704">
        <v>1199.8050000000001</v>
      </c>
      <c r="G704">
        <v>87.438000000000002</v>
      </c>
      <c r="H704">
        <v>-50.447000000000003</v>
      </c>
      <c r="I704">
        <v>64.483999999999995</v>
      </c>
      <c r="J704">
        <v>1.893</v>
      </c>
      <c r="K704">
        <v>1.986</v>
      </c>
      <c r="L704">
        <v>86.484999999999999</v>
      </c>
      <c r="M704">
        <v>21536.444</v>
      </c>
      <c r="N704">
        <v>7.0259999999999998</v>
      </c>
      <c r="O704">
        <v>3.9740000000000002</v>
      </c>
      <c r="P704">
        <v>-2.9020000000000001</v>
      </c>
      <c r="Q704">
        <v>163.32</v>
      </c>
      <c r="R704">
        <v>21528.347000000002</v>
      </c>
      <c r="S704">
        <v>21365.026999999998</v>
      </c>
    </row>
    <row r="705" spans="1:19" x14ac:dyDescent="0.3">
      <c r="A705">
        <v>2021</v>
      </c>
      <c r="B705">
        <v>1</v>
      </c>
      <c r="C705">
        <v>30</v>
      </c>
      <c r="D705">
        <v>8</v>
      </c>
      <c r="E705">
        <v>20901.305</v>
      </c>
      <c r="F705">
        <v>1156.9929999999999</v>
      </c>
      <c r="G705">
        <v>90.15</v>
      </c>
      <c r="H705">
        <v>-48.445999999999998</v>
      </c>
      <c r="I705">
        <v>68.882999999999996</v>
      </c>
      <c r="J705">
        <v>2.2879999999999998</v>
      </c>
      <c r="K705">
        <v>0.502</v>
      </c>
      <c r="L705">
        <v>86.834999999999994</v>
      </c>
      <c r="M705">
        <v>22168.361000000001</v>
      </c>
      <c r="N705">
        <v>486.40800000000002</v>
      </c>
      <c r="O705">
        <v>0.48199999999999998</v>
      </c>
      <c r="P705">
        <v>-0.61</v>
      </c>
      <c r="Q705">
        <v>181.96899999999999</v>
      </c>
      <c r="R705">
        <v>21682.081999999999</v>
      </c>
      <c r="S705">
        <v>21500.113000000001</v>
      </c>
    </row>
    <row r="706" spans="1:19" x14ac:dyDescent="0.3">
      <c r="A706">
        <v>2021</v>
      </c>
      <c r="B706">
        <v>1</v>
      </c>
      <c r="C706">
        <v>30</v>
      </c>
      <c r="D706">
        <v>9</v>
      </c>
      <c r="E706">
        <v>22118.04</v>
      </c>
      <c r="F706">
        <v>1075.6020000000001</v>
      </c>
      <c r="G706">
        <v>86.938000000000002</v>
      </c>
      <c r="H706">
        <v>-37.935000000000002</v>
      </c>
      <c r="I706">
        <v>109.06699999999999</v>
      </c>
      <c r="J706">
        <v>2.8879999999999999</v>
      </c>
      <c r="K706">
        <v>-0.81899999999999995</v>
      </c>
      <c r="L706">
        <v>87.501000000000005</v>
      </c>
      <c r="M706">
        <v>23354.345000000001</v>
      </c>
      <c r="N706">
        <v>2608.663</v>
      </c>
      <c r="O706">
        <v>-12.314</v>
      </c>
      <c r="P706">
        <v>1.891</v>
      </c>
      <c r="Q706">
        <v>203.679</v>
      </c>
      <c r="R706">
        <v>20756.105</v>
      </c>
      <c r="S706">
        <v>20552.425999999999</v>
      </c>
    </row>
    <row r="707" spans="1:19" x14ac:dyDescent="0.3">
      <c r="A707">
        <v>2021</v>
      </c>
      <c r="B707">
        <v>1</v>
      </c>
      <c r="C707">
        <v>30</v>
      </c>
      <c r="D707">
        <v>10</v>
      </c>
      <c r="E707">
        <v>23016.784</v>
      </c>
      <c r="F707">
        <v>1031.905</v>
      </c>
      <c r="G707">
        <v>82.031000000000006</v>
      </c>
      <c r="H707">
        <v>-32.484999999999999</v>
      </c>
      <c r="I707">
        <v>148.09700000000001</v>
      </c>
      <c r="J707">
        <v>3.0950000000000002</v>
      </c>
      <c r="K707">
        <v>-2.5649999999999999</v>
      </c>
      <c r="L707">
        <v>88.037999999999997</v>
      </c>
      <c r="M707">
        <v>24252.868999999999</v>
      </c>
      <c r="N707">
        <v>4586.4040000000005</v>
      </c>
      <c r="O707">
        <v>-23.32</v>
      </c>
      <c r="P707">
        <v>3.25</v>
      </c>
      <c r="Q707">
        <v>225.01400000000001</v>
      </c>
      <c r="R707">
        <v>19686.535</v>
      </c>
      <c r="S707">
        <v>19461.521000000001</v>
      </c>
    </row>
    <row r="708" spans="1:19" x14ac:dyDescent="0.3">
      <c r="A708">
        <v>2021</v>
      </c>
      <c r="B708">
        <v>1</v>
      </c>
      <c r="C708">
        <v>30</v>
      </c>
      <c r="D708">
        <v>11</v>
      </c>
      <c r="E708">
        <v>23463.911</v>
      </c>
      <c r="F708">
        <v>1008.415</v>
      </c>
      <c r="G708">
        <v>77.361999999999995</v>
      </c>
      <c r="H708">
        <v>-30.334</v>
      </c>
      <c r="I708">
        <v>183.595</v>
      </c>
      <c r="J708">
        <v>3.2829999999999999</v>
      </c>
      <c r="K708">
        <v>0.57199999999999995</v>
      </c>
      <c r="L708">
        <v>88.302000000000007</v>
      </c>
      <c r="M708">
        <v>24717.744999999999</v>
      </c>
      <c r="N708">
        <v>5808.39</v>
      </c>
      <c r="O708">
        <v>-37.685000000000002</v>
      </c>
      <c r="P708">
        <v>2.1120000000000001</v>
      </c>
      <c r="Q708">
        <v>239.28200000000001</v>
      </c>
      <c r="R708">
        <v>18944.927</v>
      </c>
      <c r="S708">
        <v>18705.645</v>
      </c>
    </row>
    <row r="709" spans="1:19" x14ac:dyDescent="0.3">
      <c r="A709">
        <v>2021</v>
      </c>
      <c r="B709">
        <v>1</v>
      </c>
      <c r="C709">
        <v>30</v>
      </c>
      <c r="D709">
        <v>12</v>
      </c>
      <c r="E709">
        <v>23493.566999999999</v>
      </c>
      <c r="F709">
        <v>984.96199999999999</v>
      </c>
      <c r="G709">
        <v>72.823999999999998</v>
      </c>
      <c r="H709">
        <v>-25.789000000000001</v>
      </c>
      <c r="I709">
        <v>236.779</v>
      </c>
      <c r="J709">
        <v>3.4590000000000001</v>
      </c>
      <c r="K709">
        <v>2.0979999999999999</v>
      </c>
      <c r="L709">
        <v>88.319000000000003</v>
      </c>
      <c r="M709">
        <v>24783.395</v>
      </c>
      <c r="N709">
        <v>6555.8980000000001</v>
      </c>
      <c r="O709">
        <v>-28.978000000000002</v>
      </c>
      <c r="P709">
        <v>1.88</v>
      </c>
      <c r="Q709">
        <v>248.041</v>
      </c>
      <c r="R709">
        <v>18254.596000000001</v>
      </c>
      <c r="S709">
        <v>18006.554</v>
      </c>
    </row>
    <row r="710" spans="1:19" x14ac:dyDescent="0.3">
      <c r="A710">
        <v>2021</v>
      </c>
      <c r="B710">
        <v>1</v>
      </c>
      <c r="C710">
        <v>30</v>
      </c>
      <c r="D710">
        <v>13</v>
      </c>
      <c r="E710">
        <v>23249.185000000001</v>
      </c>
      <c r="F710">
        <v>976.22400000000005</v>
      </c>
      <c r="G710">
        <v>68.566999999999993</v>
      </c>
      <c r="H710">
        <v>-24.506</v>
      </c>
      <c r="I710">
        <v>278.48500000000001</v>
      </c>
      <c r="J710">
        <v>3.6019999999999999</v>
      </c>
      <c r="K710">
        <v>1.111</v>
      </c>
      <c r="L710">
        <v>88.168999999999997</v>
      </c>
      <c r="M710">
        <v>24572.27</v>
      </c>
      <c r="N710">
        <v>6658.0129999999999</v>
      </c>
      <c r="O710">
        <v>-7.4850000000000003</v>
      </c>
      <c r="P710">
        <v>1.9690000000000001</v>
      </c>
      <c r="Q710">
        <v>252.76</v>
      </c>
      <c r="R710">
        <v>17919.772000000001</v>
      </c>
      <c r="S710">
        <v>17667.011999999999</v>
      </c>
    </row>
    <row r="711" spans="1:19" x14ac:dyDescent="0.3">
      <c r="A711">
        <v>2021</v>
      </c>
      <c r="B711">
        <v>1</v>
      </c>
      <c r="C711">
        <v>30</v>
      </c>
      <c r="D711">
        <v>14</v>
      </c>
      <c r="E711">
        <v>22902.923999999999</v>
      </c>
      <c r="F711">
        <v>981.01099999999997</v>
      </c>
      <c r="G711">
        <v>64.977000000000004</v>
      </c>
      <c r="H711">
        <v>-18.823</v>
      </c>
      <c r="I711">
        <v>291.25299999999999</v>
      </c>
      <c r="J711">
        <v>3.6070000000000002</v>
      </c>
      <c r="K711">
        <v>1.0529999999999999</v>
      </c>
      <c r="L711">
        <v>87.960999999999999</v>
      </c>
      <c r="M711">
        <v>24248.985000000001</v>
      </c>
      <c r="N711">
        <v>6253.48</v>
      </c>
      <c r="O711">
        <v>-7.476</v>
      </c>
      <c r="P711">
        <v>1.9159999999999999</v>
      </c>
      <c r="Q711">
        <v>253.67699999999999</v>
      </c>
      <c r="R711">
        <v>18001.064999999999</v>
      </c>
      <c r="S711">
        <v>17747.387999999999</v>
      </c>
    </row>
    <row r="712" spans="1:19" x14ac:dyDescent="0.3">
      <c r="A712">
        <v>2021</v>
      </c>
      <c r="B712">
        <v>1</v>
      </c>
      <c r="C712">
        <v>30</v>
      </c>
      <c r="D712">
        <v>15</v>
      </c>
      <c r="E712">
        <v>22560.579000000002</v>
      </c>
      <c r="F712">
        <v>982.07600000000002</v>
      </c>
      <c r="G712">
        <v>63.231000000000002</v>
      </c>
      <c r="H712">
        <v>-15.513</v>
      </c>
      <c r="I712">
        <v>290.77</v>
      </c>
      <c r="J712">
        <v>3.3069999999999999</v>
      </c>
      <c r="K712">
        <v>1.171</v>
      </c>
      <c r="L712">
        <v>87.763000000000005</v>
      </c>
      <c r="M712">
        <v>23910.151999999998</v>
      </c>
      <c r="N712">
        <v>5239.884</v>
      </c>
      <c r="O712">
        <v>-2.7829999999999999</v>
      </c>
      <c r="P712">
        <v>2.274</v>
      </c>
      <c r="Q712">
        <v>251.48400000000001</v>
      </c>
      <c r="R712">
        <v>18670.777999999998</v>
      </c>
      <c r="S712">
        <v>18419.294000000002</v>
      </c>
    </row>
    <row r="713" spans="1:19" x14ac:dyDescent="0.3">
      <c r="A713">
        <v>2021</v>
      </c>
      <c r="B713">
        <v>1</v>
      </c>
      <c r="C713">
        <v>30</v>
      </c>
      <c r="D713">
        <v>16</v>
      </c>
      <c r="E713">
        <v>22386.591</v>
      </c>
      <c r="F713">
        <v>887.62599999999998</v>
      </c>
      <c r="G713">
        <v>63.968000000000004</v>
      </c>
      <c r="H713">
        <v>-14.398999999999999</v>
      </c>
      <c r="I713">
        <v>293.33</v>
      </c>
      <c r="J713">
        <v>3.363</v>
      </c>
      <c r="K713">
        <v>-3.65</v>
      </c>
      <c r="L713">
        <v>87.665000000000006</v>
      </c>
      <c r="M713">
        <v>23640.526999999998</v>
      </c>
      <c r="N713">
        <v>3454.212</v>
      </c>
      <c r="O713">
        <v>-2.2629999999999999</v>
      </c>
      <c r="P713">
        <v>1.3979999999999999</v>
      </c>
      <c r="Q713">
        <v>243.74600000000001</v>
      </c>
      <c r="R713">
        <v>20187.18</v>
      </c>
      <c r="S713">
        <v>19943.434000000001</v>
      </c>
    </row>
    <row r="714" spans="1:19" x14ac:dyDescent="0.3">
      <c r="A714">
        <v>2021</v>
      </c>
      <c r="B714">
        <v>1</v>
      </c>
      <c r="C714">
        <v>30</v>
      </c>
      <c r="D714">
        <v>17</v>
      </c>
      <c r="E714">
        <v>22657.235000000001</v>
      </c>
      <c r="F714">
        <v>726.17899999999997</v>
      </c>
      <c r="G714">
        <v>68.462000000000003</v>
      </c>
      <c r="H714">
        <v>-24.131</v>
      </c>
      <c r="I714">
        <v>195.18899999999999</v>
      </c>
      <c r="J714">
        <v>2.121</v>
      </c>
      <c r="K714">
        <v>-13.29</v>
      </c>
      <c r="L714">
        <v>87.805999999999997</v>
      </c>
      <c r="M714">
        <v>23631.109</v>
      </c>
      <c r="N714">
        <v>1047.085</v>
      </c>
      <c r="O714">
        <v>1.2509999999999999</v>
      </c>
      <c r="P714">
        <v>2.1819999999999999</v>
      </c>
      <c r="Q714">
        <v>238.911</v>
      </c>
      <c r="R714">
        <v>22580.59</v>
      </c>
      <c r="S714">
        <v>22341.679</v>
      </c>
    </row>
    <row r="715" spans="1:19" x14ac:dyDescent="0.3">
      <c r="A715">
        <v>2021</v>
      </c>
      <c r="B715">
        <v>1</v>
      </c>
      <c r="C715">
        <v>30</v>
      </c>
      <c r="D715">
        <v>18</v>
      </c>
      <c r="E715">
        <v>25421.878000000001</v>
      </c>
      <c r="F715">
        <v>676.37199999999996</v>
      </c>
      <c r="G715">
        <v>76.632999999999996</v>
      </c>
      <c r="H715">
        <v>-43.939</v>
      </c>
      <c r="I715">
        <v>205.239</v>
      </c>
      <c r="J715">
        <v>1.9910000000000001</v>
      </c>
      <c r="K715">
        <v>-15.169</v>
      </c>
      <c r="L715">
        <v>89.424999999999997</v>
      </c>
      <c r="M715">
        <v>26335.796999999999</v>
      </c>
      <c r="N715">
        <v>3.8119999999999998</v>
      </c>
      <c r="O715">
        <v>11.77</v>
      </c>
      <c r="P715">
        <v>10.180999999999999</v>
      </c>
      <c r="Q715">
        <v>242.89699999999999</v>
      </c>
      <c r="R715">
        <v>26310.032999999999</v>
      </c>
      <c r="S715">
        <v>26067.136999999999</v>
      </c>
    </row>
    <row r="716" spans="1:19" x14ac:dyDescent="0.3">
      <c r="A716">
        <v>2021</v>
      </c>
      <c r="B716">
        <v>1</v>
      </c>
      <c r="C716">
        <v>30</v>
      </c>
      <c r="D716">
        <v>19</v>
      </c>
      <c r="E716">
        <v>26568.758999999998</v>
      </c>
      <c r="F716">
        <v>685.01099999999997</v>
      </c>
      <c r="G716">
        <v>78.512</v>
      </c>
      <c r="H716">
        <v>-49.389000000000003</v>
      </c>
      <c r="I716">
        <v>206.95099999999999</v>
      </c>
      <c r="J716">
        <v>1.8640000000000001</v>
      </c>
      <c r="K716">
        <v>-17.687999999999999</v>
      </c>
      <c r="L716">
        <v>90.262</v>
      </c>
      <c r="M716">
        <v>27485.77</v>
      </c>
      <c r="N716">
        <v>0</v>
      </c>
      <c r="O716">
        <v>13.618</v>
      </c>
      <c r="P716">
        <v>14.407</v>
      </c>
      <c r="Q716">
        <v>236.96600000000001</v>
      </c>
      <c r="R716">
        <v>27457.744999999999</v>
      </c>
      <c r="S716">
        <v>27220.778999999999</v>
      </c>
    </row>
    <row r="717" spans="1:19" x14ac:dyDescent="0.3">
      <c r="A717">
        <v>2021</v>
      </c>
      <c r="B717">
        <v>1</v>
      </c>
      <c r="C717">
        <v>30</v>
      </c>
      <c r="D717">
        <v>20</v>
      </c>
      <c r="E717">
        <v>26203.580999999998</v>
      </c>
      <c r="F717">
        <v>692.10799999999995</v>
      </c>
      <c r="G717">
        <v>78.652000000000001</v>
      </c>
      <c r="H717">
        <v>-63.637999999999998</v>
      </c>
      <c r="I717">
        <v>232.16</v>
      </c>
      <c r="J717">
        <v>1.7270000000000001</v>
      </c>
      <c r="K717">
        <v>-18.09</v>
      </c>
      <c r="L717">
        <v>89.986000000000004</v>
      </c>
      <c r="M717">
        <v>27137.834999999999</v>
      </c>
      <c r="N717">
        <v>0</v>
      </c>
      <c r="O717">
        <v>12.874000000000001</v>
      </c>
      <c r="P717">
        <v>20.318000000000001</v>
      </c>
      <c r="Q717">
        <v>225.84200000000001</v>
      </c>
      <c r="R717">
        <v>27104.643</v>
      </c>
      <c r="S717">
        <v>26878.800999999999</v>
      </c>
    </row>
    <row r="718" spans="1:19" x14ac:dyDescent="0.3">
      <c r="A718">
        <v>2021</v>
      </c>
      <c r="B718">
        <v>1</v>
      </c>
      <c r="C718">
        <v>30</v>
      </c>
      <c r="D718">
        <v>21</v>
      </c>
      <c r="E718">
        <v>25504.14</v>
      </c>
      <c r="F718">
        <v>715.13</v>
      </c>
      <c r="G718">
        <v>78.739999999999995</v>
      </c>
      <c r="H718">
        <v>-66.748000000000005</v>
      </c>
      <c r="I718">
        <v>324.928</v>
      </c>
      <c r="J718">
        <v>1.5820000000000001</v>
      </c>
      <c r="K718">
        <v>-16.524999999999999</v>
      </c>
      <c r="L718">
        <v>89.516999999999996</v>
      </c>
      <c r="M718">
        <v>26552.022000000001</v>
      </c>
      <c r="N718">
        <v>0</v>
      </c>
      <c r="O718">
        <v>11.702</v>
      </c>
      <c r="P718">
        <v>16.736999999999998</v>
      </c>
      <c r="Q718">
        <v>216.33600000000001</v>
      </c>
      <c r="R718">
        <v>26523.582999999999</v>
      </c>
      <c r="S718">
        <v>26307.246999999999</v>
      </c>
    </row>
    <row r="719" spans="1:19" x14ac:dyDescent="0.3">
      <c r="A719">
        <v>2021</v>
      </c>
      <c r="B719">
        <v>1</v>
      </c>
      <c r="C719">
        <v>30</v>
      </c>
      <c r="D719">
        <v>22</v>
      </c>
      <c r="E719">
        <v>24280.054</v>
      </c>
      <c r="F719">
        <v>781.63900000000001</v>
      </c>
      <c r="G719">
        <v>77.52</v>
      </c>
      <c r="H719">
        <v>-65.727999999999994</v>
      </c>
      <c r="I719">
        <v>370.52199999999999</v>
      </c>
      <c r="J719">
        <v>1.948</v>
      </c>
      <c r="K719">
        <v>-5.1139999999999999</v>
      </c>
      <c r="L719">
        <v>88.8</v>
      </c>
      <c r="M719">
        <v>25452.12</v>
      </c>
      <c r="N719">
        <v>0</v>
      </c>
      <c r="O719">
        <v>10.641999999999999</v>
      </c>
      <c r="P719">
        <v>4.9279999999999999</v>
      </c>
      <c r="Q719">
        <v>205.72</v>
      </c>
      <c r="R719">
        <v>25436.55</v>
      </c>
      <c r="S719">
        <v>25230.83</v>
      </c>
    </row>
    <row r="720" spans="1:19" x14ac:dyDescent="0.3">
      <c r="A720">
        <v>2021</v>
      </c>
      <c r="B720">
        <v>1</v>
      </c>
      <c r="C720">
        <v>30</v>
      </c>
      <c r="D720">
        <v>23</v>
      </c>
      <c r="E720">
        <v>22479.352999999999</v>
      </c>
      <c r="F720">
        <v>940.52200000000005</v>
      </c>
      <c r="G720">
        <v>75.519000000000005</v>
      </c>
      <c r="H720">
        <v>-61.139000000000003</v>
      </c>
      <c r="I720">
        <v>407.01100000000002</v>
      </c>
      <c r="J720">
        <v>1.7749999999999999</v>
      </c>
      <c r="K720">
        <v>-0.216</v>
      </c>
      <c r="L720">
        <v>87.74</v>
      </c>
      <c r="M720">
        <v>23855.045999999998</v>
      </c>
      <c r="N720">
        <v>0</v>
      </c>
      <c r="O720">
        <v>8.6289999999999996</v>
      </c>
      <c r="P720">
        <v>-21.936</v>
      </c>
      <c r="Q720">
        <v>189.90600000000001</v>
      </c>
      <c r="R720">
        <v>23868.352999999999</v>
      </c>
      <c r="S720">
        <v>23678.448</v>
      </c>
    </row>
    <row r="721" spans="1:19" x14ac:dyDescent="0.3">
      <c r="A721">
        <v>2021</v>
      </c>
      <c r="B721">
        <v>1</v>
      </c>
      <c r="C721">
        <v>30</v>
      </c>
      <c r="D721">
        <v>24</v>
      </c>
      <c r="E721">
        <v>20935.317999999999</v>
      </c>
      <c r="F721">
        <v>1108.5070000000001</v>
      </c>
      <c r="G721">
        <v>74.438999999999993</v>
      </c>
      <c r="H721">
        <v>-55.146000000000001</v>
      </c>
      <c r="I721">
        <v>498.94400000000002</v>
      </c>
      <c r="J721">
        <v>1.89</v>
      </c>
      <c r="K721">
        <v>-0.33300000000000002</v>
      </c>
      <c r="L721">
        <v>86.903000000000006</v>
      </c>
      <c r="M721">
        <v>22576.083999999999</v>
      </c>
      <c r="N721">
        <v>0</v>
      </c>
      <c r="O721">
        <v>6.5880000000000001</v>
      </c>
      <c r="P721">
        <v>-14.595000000000001</v>
      </c>
      <c r="Q721">
        <v>171.58500000000001</v>
      </c>
      <c r="R721">
        <v>22584.091</v>
      </c>
      <c r="S721">
        <v>22412.506000000001</v>
      </c>
    </row>
    <row r="722" spans="1:19" x14ac:dyDescent="0.3">
      <c r="A722">
        <v>2021</v>
      </c>
      <c r="B722">
        <v>1</v>
      </c>
      <c r="C722">
        <v>31</v>
      </c>
      <c r="D722">
        <v>1</v>
      </c>
      <c r="E722">
        <v>20489.031999999999</v>
      </c>
      <c r="F722">
        <v>1223.154</v>
      </c>
      <c r="G722">
        <v>74.158000000000001</v>
      </c>
      <c r="H722">
        <v>-54.174999999999997</v>
      </c>
      <c r="I722">
        <v>775.452</v>
      </c>
      <c r="J722">
        <v>1.8029999999999999</v>
      </c>
      <c r="K722">
        <v>-1.3640000000000001</v>
      </c>
      <c r="L722">
        <v>86.688999999999993</v>
      </c>
      <c r="M722">
        <v>22520.59</v>
      </c>
      <c r="N722">
        <v>0</v>
      </c>
      <c r="O722">
        <v>4.6639999999999997</v>
      </c>
      <c r="P722">
        <v>-28.087</v>
      </c>
      <c r="Q722">
        <v>154.93700000000001</v>
      </c>
      <c r="R722">
        <v>22544.013999999999</v>
      </c>
      <c r="S722">
        <v>22389.077000000001</v>
      </c>
    </row>
    <row r="723" spans="1:19" x14ac:dyDescent="0.3">
      <c r="A723">
        <v>2021</v>
      </c>
      <c r="B723">
        <v>1</v>
      </c>
      <c r="C723">
        <v>31</v>
      </c>
      <c r="D723">
        <v>2</v>
      </c>
      <c r="E723">
        <v>19541.690999999999</v>
      </c>
      <c r="F723">
        <v>1332.6559999999999</v>
      </c>
      <c r="G723">
        <v>73.587999999999994</v>
      </c>
      <c r="H723">
        <v>-51.738</v>
      </c>
      <c r="I723">
        <v>657.721</v>
      </c>
      <c r="J723">
        <v>1.788</v>
      </c>
      <c r="K723">
        <v>-1.61</v>
      </c>
      <c r="L723">
        <v>86.143000000000001</v>
      </c>
      <c r="M723">
        <v>21566.651000000002</v>
      </c>
      <c r="N723">
        <v>0</v>
      </c>
      <c r="O723">
        <v>3.9359999999999999</v>
      </c>
      <c r="P723">
        <v>-25.183</v>
      </c>
      <c r="Q723">
        <v>145.15199999999999</v>
      </c>
      <c r="R723">
        <v>21587.898000000001</v>
      </c>
      <c r="S723">
        <v>21442.745999999999</v>
      </c>
    </row>
    <row r="724" spans="1:19" x14ac:dyDescent="0.3">
      <c r="A724">
        <v>2021</v>
      </c>
      <c r="B724">
        <v>1</v>
      </c>
      <c r="C724">
        <v>31</v>
      </c>
      <c r="D724">
        <v>3</v>
      </c>
      <c r="E724">
        <v>18874.023000000001</v>
      </c>
      <c r="F724">
        <v>1371.3019999999999</v>
      </c>
      <c r="G724">
        <v>74.772000000000006</v>
      </c>
      <c r="H724">
        <v>-47.985999999999997</v>
      </c>
      <c r="I724">
        <v>441.95</v>
      </c>
      <c r="J724">
        <v>1.8160000000000001</v>
      </c>
      <c r="K724">
        <v>-1.508</v>
      </c>
      <c r="L724">
        <v>85.736999999999995</v>
      </c>
      <c r="M724">
        <v>20725.334999999999</v>
      </c>
      <c r="N724">
        <v>0</v>
      </c>
      <c r="O724">
        <v>3.64</v>
      </c>
      <c r="P724">
        <v>-19.596</v>
      </c>
      <c r="Q724">
        <v>139.62899999999999</v>
      </c>
      <c r="R724">
        <v>20741.29</v>
      </c>
      <c r="S724">
        <v>20601.661</v>
      </c>
    </row>
    <row r="725" spans="1:19" x14ac:dyDescent="0.3">
      <c r="A725">
        <v>2021</v>
      </c>
      <c r="B725">
        <v>1</v>
      </c>
      <c r="C725">
        <v>31</v>
      </c>
      <c r="D725">
        <v>4</v>
      </c>
      <c r="E725">
        <v>18648.236000000001</v>
      </c>
      <c r="F725">
        <v>1371.6289999999999</v>
      </c>
      <c r="G725">
        <v>76.177000000000007</v>
      </c>
      <c r="H725">
        <v>-46.598999999999997</v>
      </c>
      <c r="I725">
        <v>279.93400000000003</v>
      </c>
      <c r="J725">
        <v>1.79</v>
      </c>
      <c r="K725">
        <v>-1.1779999999999999</v>
      </c>
      <c r="L725">
        <v>85.635999999999996</v>
      </c>
      <c r="M725">
        <v>20339.447</v>
      </c>
      <c r="N725">
        <v>0</v>
      </c>
      <c r="O725">
        <v>3.5009999999999999</v>
      </c>
      <c r="P725">
        <v>-14.792</v>
      </c>
      <c r="Q725">
        <v>137.036</v>
      </c>
      <c r="R725">
        <v>20350.738000000001</v>
      </c>
      <c r="S725">
        <v>20213.703000000001</v>
      </c>
    </row>
    <row r="726" spans="1:19" x14ac:dyDescent="0.3">
      <c r="A726">
        <v>2021</v>
      </c>
      <c r="B726">
        <v>1</v>
      </c>
      <c r="C726">
        <v>31</v>
      </c>
      <c r="D726">
        <v>5</v>
      </c>
      <c r="E726">
        <v>18698.559000000001</v>
      </c>
      <c r="F726">
        <v>1362.413</v>
      </c>
      <c r="G726">
        <v>79.239999999999995</v>
      </c>
      <c r="H726">
        <v>-47.253</v>
      </c>
      <c r="I726">
        <v>175.989</v>
      </c>
      <c r="J726">
        <v>1.619</v>
      </c>
      <c r="K726">
        <v>-0.60099999999999998</v>
      </c>
      <c r="L726">
        <v>85.671000000000006</v>
      </c>
      <c r="M726">
        <v>20276.397000000001</v>
      </c>
      <c r="N726">
        <v>0</v>
      </c>
      <c r="O726">
        <v>3.3380000000000001</v>
      </c>
      <c r="P726">
        <v>-9.5289999999999999</v>
      </c>
      <c r="Q726">
        <v>137.63399999999999</v>
      </c>
      <c r="R726">
        <v>20282.588</v>
      </c>
      <c r="S726">
        <v>20144.954000000002</v>
      </c>
    </row>
    <row r="727" spans="1:19" x14ac:dyDescent="0.3">
      <c r="A727">
        <v>2021</v>
      </c>
      <c r="B727">
        <v>1</v>
      </c>
      <c r="C727">
        <v>31</v>
      </c>
      <c r="D727">
        <v>6</v>
      </c>
      <c r="E727">
        <v>19302.004000000001</v>
      </c>
      <c r="F727">
        <v>1308.1179999999999</v>
      </c>
      <c r="G727">
        <v>84.006</v>
      </c>
      <c r="H727">
        <v>-50.77</v>
      </c>
      <c r="I727">
        <v>101.506</v>
      </c>
      <c r="J727">
        <v>1.629</v>
      </c>
      <c r="K727">
        <v>-0.31</v>
      </c>
      <c r="L727">
        <v>85.994</v>
      </c>
      <c r="M727">
        <v>20748.171999999999</v>
      </c>
      <c r="N727">
        <v>0</v>
      </c>
      <c r="O727">
        <v>3.1179999999999999</v>
      </c>
      <c r="P727">
        <v>-5.7460000000000004</v>
      </c>
      <c r="Q727">
        <v>142.999</v>
      </c>
      <c r="R727">
        <v>20750.8</v>
      </c>
      <c r="S727">
        <v>20607.800999999999</v>
      </c>
    </row>
    <row r="728" spans="1:19" x14ac:dyDescent="0.3">
      <c r="A728">
        <v>2021</v>
      </c>
      <c r="B728">
        <v>1</v>
      </c>
      <c r="C728">
        <v>31</v>
      </c>
      <c r="D728">
        <v>7</v>
      </c>
      <c r="E728">
        <v>20382.458999999999</v>
      </c>
      <c r="F728">
        <v>1199.8050000000001</v>
      </c>
      <c r="G728">
        <v>90.756</v>
      </c>
      <c r="H728">
        <v>-50.594999999999999</v>
      </c>
      <c r="I728">
        <v>64.483999999999995</v>
      </c>
      <c r="J728">
        <v>1.893</v>
      </c>
      <c r="K728">
        <v>2.1520000000000001</v>
      </c>
      <c r="L728">
        <v>86.61</v>
      </c>
      <c r="M728">
        <v>21686.809000000001</v>
      </c>
      <c r="N728">
        <v>7.0259999999999998</v>
      </c>
      <c r="O728">
        <v>3.9740000000000002</v>
      </c>
      <c r="P728">
        <v>-2.9020000000000001</v>
      </c>
      <c r="Q728">
        <v>155.87100000000001</v>
      </c>
      <c r="R728">
        <v>21678.712</v>
      </c>
      <c r="S728">
        <v>21522.841</v>
      </c>
    </row>
    <row r="729" spans="1:19" x14ac:dyDescent="0.3">
      <c r="A729">
        <v>2021</v>
      </c>
      <c r="B729">
        <v>1</v>
      </c>
      <c r="C729">
        <v>31</v>
      </c>
      <c r="D729">
        <v>8</v>
      </c>
      <c r="E729">
        <v>20999.63</v>
      </c>
      <c r="F729">
        <v>1156.9929999999999</v>
      </c>
      <c r="G729">
        <v>92.616</v>
      </c>
      <c r="H729">
        <v>-48.526000000000003</v>
      </c>
      <c r="I729">
        <v>68.882999999999996</v>
      </c>
      <c r="J729">
        <v>2.2879999999999998</v>
      </c>
      <c r="K729">
        <v>0.61</v>
      </c>
      <c r="L729">
        <v>86.924999999999997</v>
      </c>
      <c r="M729">
        <v>22266.803</v>
      </c>
      <c r="N729">
        <v>486.40800000000002</v>
      </c>
      <c r="O729">
        <v>0.48199999999999998</v>
      </c>
      <c r="P729">
        <v>-0.61</v>
      </c>
      <c r="Q729">
        <v>166.559</v>
      </c>
      <c r="R729">
        <v>21780.523000000001</v>
      </c>
      <c r="S729">
        <v>21613.965</v>
      </c>
    </row>
    <row r="730" spans="1:19" x14ac:dyDescent="0.3">
      <c r="A730">
        <v>2021</v>
      </c>
      <c r="B730">
        <v>1</v>
      </c>
      <c r="C730">
        <v>31</v>
      </c>
      <c r="D730">
        <v>9</v>
      </c>
      <c r="E730">
        <v>22174.576000000001</v>
      </c>
      <c r="F730">
        <v>1075.6020000000001</v>
      </c>
      <c r="G730">
        <v>89.22</v>
      </c>
      <c r="H730">
        <v>-37.963000000000001</v>
      </c>
      <c r="I730">
        <v>109.06699999999999</v>
      </c>
      <c r="J730">
        <v>2.8879999999999999</v>
      </c>
      <c r="K730">
        <v>-0.78100000000000003</v>
      </c>
      <c r="L730">
        <v>87.554000000000002</v>
      </c>
      <c r="M730">
        <v>23410.942999999999</v>
      </c>
      <c r="N730">
        <v>2608.663</v>
      </c>
      <c r="O730">
        <v>-12.314</v>
      </c>
      <c r="P730">
        <v>1.891</v>
      </c>
      <c r="Q730">
        <v>185.66200000000001</v>
      </c>
      <c r="R730">
        <v>20812.704000000002</v>
      </c>
      <c r="S730">
        <v>20627.041000000001</v>
      </c>
    </row>
    <row r="731" spans="1:19" x14ac:dyDescent="0.3">
      <c r="A731">
        <v>2021</v>
      </c>
      <c r="B731">
        <v>1</v>
      </c>
      <c r="C731">
        <v>31</v>
      </c>
      <c r="D731">
        <v>10</v>
      </c>
      <c r="E731">
        <v>23197.191999999999</v>
      </c>
      <c r="F731">
        <v>1031.905</v>
      </c>
      <c r="G731">
        <v>83.778000000000006</v>
      </c>
      <c r="H731">
        <v>-32.630000000000003</v>
      </c>
      <c r="I731">
        <v>148.09700000000001</v>
      </c>
      <c r="J731">
        <v>3.0950000000000002</v>
      </c>
      <c r="K731">
        <v>-2.2570000000000001</v>
      </c>
      <c r="L731">
        <v>88.16</v>
      </c>
      <c r="M731">
        <v>24433.562000000002</v>
      </c>
      <c r="N731">
        <v>4586.4040000000005</v>
      </c>
      <c r="O731">
        <v>-23.32</v>
      </c>
      <c r="P731">
        <v>3.25</v>
      </c>
      <c r="Q731">
        <v>204.00399999999999</v>
      </c>
      <c r="R731">
        <v>19867.227999999999</v>
      </c>
      <c r="S731">
        <v>19663.223999999998</v>
      </c>
    </row>
    <row r="732" spans="1:19" x14ac:dyDescent="0.3">
      <c r="A732">
        <v>2021</v>
      </c>
      <c r="B732">
        <v>1</v>
      </c>
      <c r="C732">
        <v>31</v>
      </c>
      <c r="D732">
        <v>11</v>
      </c>
      <c r="E732">
        <v>23645.119999999999</v>
      </c>
      <c r="F732">
        <v>1008.415</v>
      </c>
      <c r="G732">
        <v>78.555000000000007</v>
      </c>
      <c r="H732">
        <v>-30.411999999999999</v>
      </c>
      <c r="I732">
        <v>183.595</v>
      </c>
      <c r="J732">
        <v>3.2829999999999999</v>
      </c>
      <c r="K732">
        <v>0.56499999999999995</v>
      </c>
      <c r="L732">
        <v>88.427000000000007</v>
      </c>
      <c r="M732">
        <v>24898.992999999999</v>
      </c>
      <c r="N732">
        <v>5808.39</v>
      </c>
      <c r="O732">
        <v>-37.685000000000002</v>
      </c>
      <c r="P732">
        <v>2.1120000000000001</v>
      </c>
      <c r="Q732">
        <v>219.762</v>
      </c>
      <c r="R732">
        <v>19126.174999999999</v>
      </c>
      <c r="S732">
        <v>18906.413</v>
      </c>
    </row>
    <row r="733" spans="1:19" x14ac:dyDescent="0.3">
      <c r="A733">
        <v>2021</v>
      </c>
      <c r="B733">
        <v>1</v>
      </c>
      <c r="C733">
        <v>31</v>
      </c>
      <c r="D733">
        <v>12</v>
      </c>
      <c r="E733">
        <v>23752.863000000001</v>
      </c>
      <c r="F733">
        <v>984.96199999999999</v>
      </c>
      <c r="G733">
        <v>73.772000000000006</v>
      </c>
      <c r="H733">
        <v>-26.045999999999999</v>
      </c>
      <c r="I733">
        <v>236.779</v>
      </c>
      <c r="J733">
        <v>3.4590000000000001</v>
      </c>
      <c r="K733">
        <v>1.885</v>
      </c>
      <c r="L733">
        <v>88.49</v>
      </c>
      <c r="M733">
        <v>25042.39</v>
      </c>
      <c r="N733">
        <v>6555.8980000000001</v>
      </c>
      <c r="O733">
        <v>-28.978000000000002</v>
      </c>
      <c r="P733">
        <v>1.88</v>
      </c>
      <c r="Q733">
        <v>231.49</v>
      </c>
      <c r="R733">
        <v>18513.591</v>
      </c>
      <c r="S733">
        <v>18282.100999999999</v>
      </c>
    </row>
    <row r="734" spans="1:19" x14ac:dyDescent="0.3">
      <c r="A734">
        <v>2021</v>
      </c>
      <c r="B734">
        <v>1</v>
      </c>
      <c r="C734">
        <v>31</v>
      </c>
      <c r="D734">
        <v>13</v>
      </c>
      <c r="E734">
        <v>23676.062999999998</v>
      </c>
      <c r="F734">
        <v>976.22400000000005</v>
      </c>
      <c r="G734">
        <v>70.216999999999999</v>
      </c>
      <c r="H734">
        <v>-24.966999999999999</v>
      </c>
      <c r="I734">
        <v>278.48500000000001</v>
      </c>
      <c r="J734">
        <v>3.6019999999999999</v>
      </c>
      <c r="K734">
        <v>1.0449999999999999</v>
      </c>
      <c r="L734">
        <v>88.433000000000007</v>
      </c>
      <c r="M734">
        <v>24998.883999999998</v>
      </c>
      <c r="N734">
        <v>6658.0129999999999</v>
      </c>
      <c r="O734">
        <v>-7.4850000000000003</v>
      </c>
      <c r="P734">
        <v>1.9690000000000001</v>
      </c>
      <c r="Q734">
        <v>239.43600000000001</v>
      </c>
      <c r="R734">
        <v>18346.385999999999</v>
      </c>
      <c r="S734">
        <v>18106.95</v>
      </c>
    </row>
    <row r="735" spans="1:19" x14ac:dyDescent="0.3">
      <c r="A735">
        <v>2021</v>
      </c>
      <c r="B735">
        <v>1</v>
      </c>
      <c r="C735">
        <v>31</v>
      </c>
      <c r="D735">
        <v>14</v>
      </c>
      <c r="E735">
        <v>23403.079000000002</v>
      </c>
      <c r="F735">
        <v>981.01099999999997</v>
      </c>
      <c r="G735">
        <v>67.302999999999997</v>
      </c>
      <c r="H735">
        <v>-19.16</v>
      </c>
      <c r="I735">
        <v>291.25299999999999</v>
      </c>
      <c r="J735">
        <v>3.6070000000000002</v>
      </c>
      <c r="K735">
        <v>0.89700000000000002</v>
      </c>
      <c r="L735">
        <v>88.262</v>
      </c>
      <c r="M735">
        <v>24748.948</v>
      </c>
      <c r="N735">
        <v>6253.48</v>
      </c>
      <c r="O735">
        <v>-7.476</v>
      </c>
      <c r="P735">
        <v>1.9159999999999999</v>
      </c>
      <c r="Q735">
        <v>243.268</v>
      </c>
      <c r="R735">
        <v>18501.027999999998</v>
      </c>
      <c r="S735">
        <v>18257.759999999998</v>
      </c>
    </row>
    <row r="736" spans="1:19" x14ac:dyDescent="0.3">
      <c r="A736">
        <v>2021</v>
      </c>
      <c r="B736">
        <v>1</v>
      </c>
      <c r="C736">
        <v>31</v>
      </c>
      <c r="D736">
        <v>15</v>
      </c>
      <c r="E736">
        <v>23069.296999999999</v>
      </c>
      <c r="F736">
        <v>982.07600000000002</v>
      </c>
      <c r="G736">
        <v>65.521000000000001</v>
      </c>
      <c r="H736">
        <v>-15.718</v>
      </c>
      <c r="I736">
        <v>290.77</v>
      </c>
      <c r="J736">
        <v>3.3069999999999999</v>
      </c>
      <c r="K736">
        <v>1.0900000000000001</v>
      </c>
      <c r="L736">
        <v>88.055000000000007</v>
      </c>
      <c r="M736">
        <v>24418.877</v>
      </c>
      <c r="N736">
        <v>5239.884</v>
      </c>
      <c r="O736">
        <v>-2.7829999999999999</v>
      </c>
      <c r="P736">
        <v>2.274</v>
      </c>
      <c r="Q736">
        <v>243.256</v>
      </c>
      <c r="R736">
        <v>19179.502</v>
      </c>
      <c r="S736">
        <v>18936.245999999999</v>
      </c>
    </row>
    <row r="737" spans="1:19" x14ac:dyDescent="0.3">
      <c r="A737">
        <v>2021</v>
      </c>
      <c r="B737">
        <v>1</v>
      </c>
      <c r="C737">
        <v>31</v>
      </c>
      <c r="D737">
        <v>16</v>
      </c>
      <c r="E737">
        <v>22917.423999999999</v>
      </c>
      <c r="F737">
        <v>887.62599999999998</v>
      </c>
      <c r="G737">
        <v>66.346000000000004</v>
      </c>
      <c r="H737">
        <v>-14.721</v>
      </c>
      <c r="I737">
        <v>293.33</v>
      </c>
      <c r="J737">
        <v>3.363</v>
      </c>
      <c r="K737">
        <v>-3.226</v>
      </c>
      <c r="L737">
        <v>87.977000000000004</v>
      </c>
      <c r="M737">
        <v>24171.773000000001</v>
      </c>
      <c r="N737">
        <v>3454.212</v>
      </c>
      <c r="O737">
        <v>-2.2629999999999999</v>
      </c>
      <c r="P737">
        <v>1.3979999999999999</v>
      </c>
      <c r="Q737">
        <v>239.001</v>
      </c>
      <c r="R737">
        <v>20718.425999999999</v>
      </c>
      <c r="S737">
        <v>20479.424999999999</v>
      </c>
    </row>
    <row r="738" spans="1:19" x14ac:dyDescent="0.3">
      <c r="A738">
        <v>2021</v>
      </c>
      <c r="B738">
        <v>1</v>
      </c>
      <c r="C738">
        <v>31</v>
      </c>
      <c r="D738">
        <v>17</v>
      </c>
      <c r="E738">
        <v>23382.423999999999</v>
      </c>
      <c r="F738">
        <v>726.17899999999997</v>
      </c>
      <c r="G738">
        <v>71.016000000000005</v>
      </c>
      <c r="H738">
        <v>-25.042000000000002</v>
      </c>
      <c r="I738">
        <v>195.18899999999999</v>
      </c>
      <c r="J738">
        <v>2.121</v>
      </c>
      <c r="K738">
        <v>-12.613</v>
      </c>
      <c r="L738">
        <v>88.244</v>
      </c>
      <c r="M738">
        <v>24356.502</v>
      </c>
      <c r="N738">
        <v>1047.085</v>
      </c>
      <c r="O738">
        <v>1.2509999999999999</v>
      </c>
      <c r="P738">
        <v>2.1819999999999999</v>
      </c>
      <c r="Q738">
        <v>234.922</v>
      </c>
      <c r="R738">
        <v>23305.983</v>
      </c>
      <c r="S738">
        <v>23071.061000000002</v>
      </c>
    </row>
    <row r="739" spans="1:19" x14ac:dyDescent="0.3">
      <c r="A739">
        <v>2021</v>
      </c>
      <c r="B739">
        <v>1</v>
      </c>
      <c r="C739">
        <v>31</v>
      </c>
      <c r="D739">
        <v>18</v>
      </c>
      <c r="E739">
        <v>26239.572</v>
      </c>
      <c r="F739">
        <v>676.37199999999996</v>
      </c>
      <c r="G739">
        <v>79.284000000000006</v>
      </c>
      <c r="H739">
        <v>-45.753</v>
      </c>
      <c r="I739">
        <v>205.239</v>
      </c>
      <c r="J739">
        <v>1.9910000000000001</v>
      </c>
      <c r="K739">
        <v>-15.135999999999999</v>
      </c>
      <c r="L739">
        <v>90.058000000000007</v>
      </c>
      <c r="M739">
        <v>27152.343000000001</v>
      </c>
      <c r="N739">
        <v>3.8119999999999998</v>
      </c>
      <c r="O739">
        <v>11.77</v>
      </c>
      <c r="P739">
        <v>10.180999999999999</v>
      </c>
      <c r="Q739">
        <v>241.625</v>
      </c>
      <c r="R739">
        <v>27126.579000000002</v>
      </c>
      <c r="S739">
        <v>26884.954000000002</v>
      </c>
    </row>
    <row r="740" spans="1:19" x14ac:dyDescent="0.3">
      <c r="A740">
        <v>2021</v>
      </c>
      <c r="B740">
        <v>1</v>
      </c>
      <c r="C740">
        <v>31</v>
      </c>
      <c r="D740">
        <v>19</v>
      </c>
      <c r="E740">
        <v>27303.392</v>
      </c>
      <c r="F740">
        <v>685.01099999999997</v>
      </c>
      <c r="G740">
        <v>80.680000000000007</v>
      </c>
      <c r="H740">
        <v>-50.911000000000001</v>
      </c>
      <c r="I740">
        <v>206.95099999999999</v>
      </c>
      <c r="J740">
        <v>1.8640000000000001</v>
      </c>
      <c r="K740">
        <v>-18.274000000000001</v>
      </c>
      <c r="L740">
        <v>91.012</v>
      </c>
      <c r="M740">
        <v>28219.044000000002</v>
      </c>
      <c r="N740">
        <v>0</v>
      </c>
      <c r="O740">
        <v>13.618</v>
      </c>
      <c r="P740">
        <v>14.407</v>
      </c>
      <c r="Q740">
        <v>238.61099999999999</v>
      </c>
      <c r="R740">
        <v>28191.019</v>
      </c>
      <c r="S740">
        <v>27952.406999999999</v>
      </c>
    </row>
    <row r="741" spans="1:19" x14ac:dyDescent="0.3">
      <c r="A741">
        <v>2021</v>
      </c>
      <c r="B741">
        <v>1</v>
      </c>
      <c r="C741">
        <v>31</v>
      </c>
      <c r="D741">
        <v>20</v>
      </c>
      <c r="E741">
        <v>26912.777999999998</v>
      </c>
      <c r="F741">
        <v>692.10799999999995</v>
      </c>
      <c r="G741">
        <v>80.608999999999995</v>
      </c>
      <c r="H741">
        <v>-65.48</v>
      </c>
      <c r="I741">
        <v>232.16</v>
      </c>
      <c r="J741">
        <v>1.7270000000000001</v>
      </c>
      <c r="K741">
        <v>-19.088000000000001</v>
      </c>
      <c r="L741">
        <v>90.658000000000001</v>
      </c>
      <c r="M741">
        <v>27844.864000000001</v>
      </c>
      <c r="N741">
        <v>0</v>
      </c>
      <c r="O741">
        <v>12.874000000000001</v>
      </c>
      <c r="P741">
        <v>20.318000000000001</v>
      </c>
      <c r="Q741">
        <v>228.88900000000001</v>
      </c>
      <c r="R741">
        <v>27811.670999999998</v>
      </c>
      <c r="S741">
        <v>27582.782999999999</v>
      </c>
    </row>
    <row r="742" spans="1:19" x14ac:dyDescent="0.3">
      <c r="A742">
        <v>2021</v>
      </c>
      <c r="B742">
        <v>1</v>
      </c>
      <c r="C742">
        <v>31</v>
      </c>
      <c r="D742">
        <v>21</v>
      </c>
      <c r="E742">
        <v>26157.67</v>
      </c>
      <c r="F742">
        <v>715.13</v>
      </c>
      <c r="G742">
        <v>80.468999999999994</v>
      </c>
      <c r="H742">
        <v>-68.444000000000003</v>
      </c>
      <c r="I742">
        <v>324.928</v>
      </c>
      <c r="J742">
        <v>1.5820000000000001</v>
      </c>
      <c r="K742">
        <v>-17.585000000000001</v>
      </c>
      <c r="L742">
        <v>90.05</v>
      </c>
      <c r="M742">
        <v>27203.330999999998</v>
      </c>
      <c r="N742">
        <v>0</v>
      </c>
      <c r="O742">
        <v>11.702</v>
      </c>
      <c r="P742">
        <v>16.736999999999998</v>
      </c>
      <c r="Q742">
        <v>219.18700000000001</v>
      </c>
      <c r="R742">
        <v>27174.891</v>
      </c>
      <c r="S742">
        <v>26955.704000000002</v>
      </c>
    </row>
    <row r="743" spans="1:19" x14ac:dyDescent="0.3">
      <c r="A743">
        <v>2021</v>
      </c>
      <c r="B743">
        <v>1</v>
      </c>
      <c r="C743">
        <v>31</v>
      </c>
      <c r="D743">
        <v>22</v>
      </c>
      <c r="E743">
        <v>24836.054</v>
      </c>
      <c r="F743">
        <v>781.63900000000001</v>
      </c>
      <c r="G743">
        <v>78.230999999999995</v>
      </c>
      <c r="H743">
        <v>-67.040999999999997</v>
      </c>
      <c r="I743">
        <v>370.52199999999999</v>
      </c>
      <c r="J743">
        <v>1.948</v>
      </c>
      <c r="K743">
        <v>-5.484</v>
      </c>
      <c r="L743">
        <v>89.147000000000006</v>
      </c>
      <c r="M743">
        <v>26006.785</v>
      </c>
      <c r="N743">
        <v>0</v>
      </c>
      <c r="O743">
        <v>10.641999999999999</v>
      </c>
      <c r="P743">
        <v>4.9279999999999999</v>
      </c>
      <c r="Q743">
        <v>206.363</v>
      </c>
      <c r="R743">
        <v>25991.215</v>
      </c>
      <c r="S743">
        <v>25784.851999999999</v>
      </c>
    </row>
    <row r="744" spans="1:19" x14ac:dyDescent="0.3">
      <c r="A744">
        <v>2021</v>
      </c>
      <c r="B744">
        <v>1</v>
      </c>
      <c r="C744">
        <v>31</v>
      </c>
      <c r="D744">
        <v>23</v>
      </c>
      <c r="E744">
        <v>22684.394</v>
      </c>
      <c r="F744">
        <v>940.52200000000005</v>
      </c>
      <c r="G744">
        <v>74.736999999999995</v>
      </c>
      <c r="H744">
        <v>-61.527000000000001</v>
      </c>
      <c r="I744">
        <v>407.01100000000002</v>
      </c>
      <c r="J744">
        <v>1.7749999999999999</v>
      </c>
      <c r="K744">
        <v>-0.22900000000000001</v>
      </c>
      <c r="L744">
        <v>87.872</v>
      </c>
      <c r="M744">
        <v>24059.817999999999</v>
      </c>
      <c r="N744">
        <v>0</v>
      </c>
      <c r="O744">
        <v>8.6289999999999996</v>
      </c>
      <c r="P744">
        <v>-21.936</v>
      </c>
      <c r="Q744">
        <v>186.51599999999999</v>
      </c>
      <c r="R744">
        <v>24073.125</v>
      </c>
      <c r="S744">
        <v>23886.609</v>
      </c>
    </row>
    <row r="745" spans="1:19" x14ac:dyDescent="0.3">
      <c r="A745">
        <v>2021</v>
      </c>
      <c r="B745">
        <v>1</v>
      </c>
      <c r="C745">
        <v>31</v>
      </c>
      <c r="D745">
        <v>24</v>
      </c>
      <c r="E745">
        <v>20989.876</v>
      </c>
      <c r="F745">
        <v>1108.5070000000001</v>
      </c>
      <c r="G745">
        <v>72.569000000000003</v>
      </c>
      <c r="H745">
        <v>-55.073</v>
      </c>
      <c r="I745">
        <v>499.92</v>
      </c>
      <c r="J745">
        <v>3.0449999999999999</v>
      </c>
      <c r="K745">
        <v>-0.34</v>
      </c>
      <c r="L745">
        <v>86.942999999999998</v>
      </c>
      <c r="M745">
        <v>22632.878000000001</v>
      </c>
      <c r="N745">
        <v>0</v>
      </c>
      <c r="O745">
        <v>6.5880000000000001</v>
      </c>
      <c r="P745">
        <v>-14.595000000000001</v>
      </c>
      <c r="Q745">
        <v>165.89</v>
      </c>
      <c r="R745">
        <v>22640.884999999998</v>
      </c>
      <c r="S745">
        <v>22474.995999999999</v>
      </c>
    </row>
    <row r="746" spans="1:19" x14ac:dyDescent="0.3">
      <c r="A746">
        <v>2021</v>
      </c>
      <c r="B746">
        <v>2</v>
      </c>
      <c r="C746">
        <v>1</v>
      </c>
      <c r="D746">
        <v>1</v>
      </c>
      <c r="E746">
        <v>20065.182000000001</v>
      </c>
      <c r="F746">
        <v>1166.4480000000001</v>
      </c>
      <c r="G746">
        <v>84.093999999999994</v>
      </c>
      <c r="H746">
        <v>-18.37</v>
      </c>
      <c r="I746">
        <v>846.64099999999996</v>
      </c>
      <c r="J746">
        <v>5.0780000000000003</v>
      </c>
      <c r="K746">
        <v>-1.034</v>
      </c>
      <c r="L746">
        <v>86.448999999999998</v>
      </c>
      <c r="M746">
        <v>22150.394</v>
      </c>
      <c r="N746">
        <v>0</v>
      </c>
      <c r="O746">
        <v>3.883</v>
      </c>
      <c r="P746">
        <v>-26.658999999999999</v>
      </c>
      <c r="Q746">
        <v>151.42599999999999</v>
      </c>
      <c r="R746">
        <v>22173.17</v>
      </c>
      <c r="S746">
        <v>22021.743999999999</v>
      </c>
    </row>
    <row r="747" spans="1:19" x14ac:dyDescent="0.3">
      <c r="A747">
        <v>2021</v>
      </c>
      <c r="B747">
        <v>2</v>
      </c>
      <c r="C747">
        <v>1</v>
      </c>
      <c r="D747">
        <v>2</v>
      </c>
      <c r="E747">
        <v>19188.398000000001</v>
      </c>
      <c r="F747">
        <v>1266.7529999999999</v>
      </c>
      <c r="G747">
        <v>85.902000000000001</v>
      </c>
      <c r="H747">
        <v>-16.53</v>
      </c>
      <c r="I747">
        <v>601.077</v>
      </c>
      <c r="J747">
        <v>4.9450000000000003</v>
      </c>
      <c r="K747">
        <v>-1.1379999999999999</v>
      </c>
      <c r="L747">
        <v>85.932000000000002</v>
      </c>
      <c r="M747">
        <v>21129.436000000002</v>
      </c>
      <c r="N747">
        <v>0</v>
      </c>
      <c r="O747">
        <v>3.2759999999999998</v>
      </c>
      <c r="P747">
        <v>-23.29</v>
      </c>
      <c r="Q747">
        <v>142.12899999999999</v>
      </c>
      <c r="R747">
        <v>21149.449000000001</v>
      </c>
      <c r="S747">
        <v>21007.32</v>
      </c>
    </row>
    <row r="748" spans="1:19" x14ac:dyDescent="0.3">
      <c r="A748">
        <v>2021</v>
      </c>
      <c r="B748">
        <v>2</v>
      </c>
      <c r="C748">
        <v>1</v>
      </c>
      <c r="D748">
        <v>3</v>
      </c>
      <c r="E748">
        <v>18762.456999999999</v>
      </c>
      <c r="F748">
        <v>1294.6469999999999</v>
      </c>
      <c r="G748">
        <v>88.5</v>
      </c>
      <c r="H748">
        <v>-17.515000000000001</v>
      </c>
      <c r="I748">
        <v>360.00200000000001</v>
      </c>
      <c r="J748">
        <v>4.8719999999999999</v>
      </c>
      <c r="K748">
        <v>-0.48799999999999999</v>
      </c>
      <c r="L748">
        <v>85.739000000000004</v>
      </c>
      <c r="M748">
        <v>20489.713</v>
      </c>
      <c r="N748">
        <v>0</v>
      </c>
      <c r="O748">
        <v>3.0289999999999999</v>
      </c>
      <c r="P748">
        <v>-17.55</v>
      </c>
      <c r="Q748">
        <v>137.52699999999999</v>
      </c>
      <c r="R748">
        <v>20504.234</v>
      </c>
      <c r="S748">
        <v>20366.706999999999</v>
      </c>
    </row>
    <row r="749" spans="1:19" x14ac:dyDescent="0.3">
      <c r="A749">
        <v>2021</v>
      </c>
      <c r="B749">
        <v>2</v>
      </c>
      <c r="C749">
        <v>1</v>
      </c>
      <c r="D749">
        <v>4</v>
      </c>
      <c r="E749">
        <v>18804.554</v>
      </c>
      <c r="F749">
        <v>1253.306</v>
      </c>
      <c r="G749">
        <v>91.66</v>
      </c>
      <c r="H749">
        <v>-16.277999999999999</v>
      </c>
      <c r="I749">
        <v>204.78</v>
      </c>
      <c r="J749">
        <v>4.7190000000000003</v>
      </c>
      <c r="K749">
        <v>-0.182</v>
      </c>
      <c r="L749">
        <v>85.763000000000005</v>
      </c>
      <c r="M749">
        <v>20336.662</v>
      </c>
      <c r="N749">
        <v>0</v>
      </c>
      <c r="O749">
        <v>2.9860000000000002</v>
      </c>
      <c r="P749">
        <v>-12.532</v>
      </c>
      <c r="Q749">
        <v>137.464</v>
      </c>
      <c r="R749">
        <v>20346.207999999999</v>
      </c>
      <c r="S749">
        <v>20208.743999999999</v>
      </c>
    </row>
    <row r="750" spans="1:19" x14ac:dyDescent="0.3">
      <c r="A750">
        <v>2021</v>
      </c>
      <c r="B750">
        <v>2</v>
      </c>
      <c r="C750">
        <v>1</v>
      </c>
      <c r="D750">
        <v>5</v>
      </c>
      <c r="E750">
        <v>19609.766</v>
      </c>
      <c r="F750">
        <v>1148.9490000000001</v>
      </c>
      <c r="G750">
        <v>97.031000000000006</v>
      </c>
      <c r="H750">
        <v>-13.826000000000001</v>
      </c>
      <c r="I750">
        <v>102.96599999999999</v>
      </c>
      <c r="J750">
        <v>3.6520000000000001</v>
      </c>
      <c r="K750">
        <v>0.08</v>
      </c>
      <c r="L750">
        <v>86.177000000000007</v>
      </c>
      <c r="M750">
        <v>20937.764999999999</v>
      </c>
      <c r="N750">
        <v>0</v>
      </c>
      <c r="O750">
        <v>2.9860000000000002</v>
      </c>
      <c r="P750">
        <v>-8.2080000000000002</v>
      </c>
      <c r="Q750">
        <v>143.81899999999999</v>
      </c>
      <c r="R750">
        <v>20942.987000000001</v>
      </c>
      <c r="S750">
        <v>20799.169000000002</v>
      </c>
    </row>
    <row r="751" spans="1:19" x14ac:dyDescent="0.3">
      <c r="A751">
        <v>2021</v>
      </c>
      <c r="B751">
        <v>2</v>
      </c>
      <c r="C751">
        <v>1</v>
      </c>
      <c r="D751">
        <v>6</v>
      </c>
      <c r="E751">
        <v>21358.946</v>
      </c>
      <c r="F751">
        <v>983.80600000000004</v>
      </c>
      <c r="G751">
        <v>105.247</v>
      </c>
      <c r="H751">
        <v>-13.028</v>
      </c>
      <c r="I751">
        <v>72.459999999999994</v>
      </c>
      <c r="J751">
        <v>2.3290000000000002</v>
      </c>
      <c r="K751">
        <v>-0.19800000000000001</v>
      </c>
      <c r="L751">
        <v>87.153000000000006</v>
      </c>
      <c r="M751">
        <v>22491.469000000001</v>
      </c>
      <c r="N751">
        <v>0</v>
      </c>
      <c r="O751">
        <v>3.0190000000000001</v>
      </c>
      <c r="P751">
        <v>-5.21</v>
      </c>
      <c r="Q751">
        <v>163.06800000000001</v>
      </c>
      <c r="R751">
        <v>22493.66</v>
      </c>
      <c r="S751">
        <v>22330.593000000001</v>
      </c>
    </row>
    <row r="752" spans="1:19" x14ac:dyDescent="0.3">
      <c r="A752">
        <v>2021</v>
      </c>
      <c r="B752">
        <v>2</v>
      </c>
      <c r="C752">
        <v>1</v>
      </c>
      <c r="D752">
        <v>7</v>
      </c>
      <c r="E752">
        <v>24420.179</v>
      </c>
      <c r="F752">
        <v>795.41600000000005</v>
      </c>
      <c r="G752">
        <v>114.015</v>
      </c>
      <c r="H752">
        <v>-13.65</v>
      </c>
      <c r="I752">
        <v>128.994</v>
      </c>
      <c r="J752">
        <v>2.839</v>
      </c>
      <c r="K752">
        <v>2.9990000000000001</v>
      </c>
      <c r="L752">
        <v>88.944999999999993</v>
      </c>
      <c r="M752">
        <v>25425.722000000002</v>
      </c>
      <c r="N752">
        <v>0.95499999999999996</v>
      </c>
      <c r="O752">
        <v>3.5270000000000001</v>
      </c>
      <c r="P752">
        <v>-2.8029999999999999</v>
      </c>
      <c r="Q752">
        <v>197.12</v>
      </c>
      <c r="R752">
        <v>25424.043000000001</v>
      </c>
      <c r="S752">
        <v>25226.922999999999</v>
      </c>
    </row>
    <row r="753" spans="1:19" x14ac:dyDescent="0.3">
      <c r="A753">
        <v>2021</v>
      </c>
      <c r="B753">
        <v>2</v>
      </c>
      <c r="C753">
        <v>1</v>
      </c>
      <c r="D753">
        <v>8</v>
      </c>
      <c r="E753">
        <v>26272.557000000001</v>
      </c>
      <c r="F753">
        <v>761.99900000000002</v>
      </c>
      <c r="G753">
        <v>111.812</v>
      </c>
      <c r="H753">
        <v>-11.71</v>
      </c>
      <c r="I753">
        <v>267.89</v>
      </c>
      <c r="J753">
        <v>3.702</v>
      </c>
      <c r="K753">
        <v>1.331</v>
      </c>
      <c r="L753">
        <v>90.230999999999995</v>
      </c>
      <c r="M753">
        <v>27386</v>
      </c>
      <c r="N753">
        <v>590.428</v>
      </c>
      <c r="O753">
        <v>-1.0629999999999999</v>
      </c>
      <c r="P753">
        <v>-0.45</v>
      </c>
      <c r="Q753">
        <v>223.52699999999999</v>
      </c>
      <c r="R753">
        <v>26797.084999999999</v>
      </c>
      <c r="S753">
        <v>26573.558000000001</v>
      </c>
    </row>
    <row r="754" spans="1:19" x14ac:dyDescent="0.3">
      <c r="A754">
        <v>2021</v>
      </c>
      <c r="B754">
        <v>2</v>
      </c>
      <c r="C754">
        <v>1</v>
      </c>
      <c r="D754">
        <v>9</v>
      </c>
      <c r="E754">
        <v>27208.179</v>
      </c>
      <c r="F754">
        <v>739.83199999999999</v>
      </c>
      <c r="G754">
        <v>101.499</v>
      </c>
      <c r="H754">
        <v>-20.59</v>
      </c>
      <c r="I754">
        <v>494.47699999999998</v>
      </c>
      <c r="J754">
        <v>4.97</v>
      </c>
      <c r="K754">
        <v>-0.27700000000000002</v>
      </c>
      <c r="L754">
        <v>90.98</v>
      </c>
      <c r="M754">
        <v>28517.57</v>
      </c>
      <c r="N754">
        <v>2921.384</v>
      </c>
      <c r="O754">
        <v>-13.138999999999999</v>
      </c>
      <c r="P754">
        <v>1.0720000000000001</v>
      </c>
      <c r="Q754">
        <v>245.27</v>
      </c>
      <c r="R754">
        <v>25608.252</v>
      </c>
      <c r="S754">
        <v>25362.982</v>
      </c>
    </row>
    <row r="755" spans="1:19" x14ac:dyDescent="0.3">
      <c r="A755">
        <v>2021</v>
      </c>
      <c r="B755">
        <v>2</v>
      </c>
      <c r="C755">
        <v>1</v>
      </c>
      <c r="D755">
        <v>10</v>
      </c>
      <c r="E755">
        <v>27799.274000000001</v>
      </c>
      <c r="F755">
        <v>762.00400000000002</v>
      </c>
      <c r="G755">
        <v>92.861999999999995</v>
      </c>
      <c r="H755">
        <v>-23.109000000000002</v>
      </c>
      <c r="I755">
        <v>610.01099999999997</v>
      </c>
      <c r="J755">
        <v>5.5149999999999997</v>
      </c>
      <c r="K755">
        <v>-2.786</v>
      </c>
      <c r="L755">
        <v>91.501999999999995</v>
      </c>
      <c r="M755">
        <v>29242.412</v>
      </c>
      <c r="N755">
        <v>5000.6139999999996</v>
      </c>
      <c r="O755">
        <v>-24.571000000000002</v>
      </c>
      <c r="P755">
        <v>2.3439999999999999</v>
      </c>
      <c r="Q755">
        <v>261.60399999999998</v>
      </c>
      <c r="R755">
        <v>24264.024000000001</v>
      </c>
      <c r="S755">
        <v>24002.42</v>
      </c>
    </row>
    <row r="756" spans="1:19" x14ac:dyDescent="0.3">
      <c r="A756">
        <v>2021</v>
      </c>
      <c r="B756">
        <v>2</v>
      </c>
      <c r="C756">
        <v>1</v>
      </c>
      <c r="D756">
        <v>11</v>
      </c>
      <c r="E756">
        <v>28231.324000000001</v>
      </c>
      <c r="F756">
        <v>790.81299999999999</v>
      </c>
      <c r="G756">
        <v>84.84</v>
      </c>
      <c r="H756">
        <v>-14.111000000000001</v>
      </c>
      <c r="I756">
        <v>576.36599999999999</v>
      </c>
      <c r="J756">
        <v>5.82</v>
      </c>
      <c r="K756">
        <v>0.38200000000000001</v>
      </c>
      <c r="L756">
        <v>91.856999999999999</v>
      </c>
      <c r="M756">
        <v>29682.451000000001</v>
      </c>
      <c r="N756">
        <v>6303.6229999999996</v>
      </c>
      <c r="O756">
        <v>-34.338999999999999</v>
      </c>
      <c r="P756">
        <v>3.0289999999999999</v>
      </c>
      <c r="Q756">
        <v>276.255</v>
      </c>
      <c r="R756">
        <v>23410.136999999999</v>
      </c>
      <c r="S756">
        <v>23133.883000000002</v>
      </c>
    </row>
    <row r="757" spans="1:19" x14ac:dyDescent="0.3">
      <c r="A757">
        <v>2021</v>
      </c>
      <c r="B757">
        <v>2</v>
      </c>
      <c r="C757">
        <v>1</v>
      </c>
      <c r="D757">
        <v>12</v>
      </c>
      <c r="E757">
        <v>28263.852999999999</v>
      </c>
      <c r="F757">
        <v>806.548</v>
      </c>
      <c r="G757">
        <v>78.617000000000004</v>
      </c>
      <c r="H757">
        <v>-4.9960000000000004</v>
      </c>
      <c r="I757">
        <v>490.58300000000003</v>
      </c>
      <c r="J757">
        <v>5.9569999999999999</v>
      </c>
      <c r="K757">
        <v>2.2949999999999999</v>
      </c>
      <c r="L757">
        <v>91.826999999999998</v>
      </c>
      <c r="M757">
        <v>29656.064999999999</v>
      </c>
      <c r="N757">
        <v>7020.1229999999996</v>
      </c>
      <c r="O757">
        <v>-16.327000000000002</v>
      </c>
      <c r="P757">
        <v>3.1309999999999998</v>
      </c>
      <c r="Q757">
        <v>286.822</v>
      </c>
      <c r="R757">
        <v>22649.138999999999</v>
      </c>
      <c r="S757">
        <v>22362.315999999999</v>
      </c>
    </row>
    <row r="758" spans="1:19" x14ac:dyDescent="0.3">
      <c r="A758">
        <v>2021</v>
      </c>
      <c r="B758">
        <v>2</v>
      </c>
      <c r="C758">
        <v>1</v>
      </c>
      <c r="D758">
        <v>13</v>
      </c>
      <c r="E758">
        <v>28215.118999999999</v>
      </c>
      <c r="F758">
        <v>786.51499999999999</v>
      </c>
      <c r="G758">
        <v>74.263000000000005</v>
      </c>
      <c r="H758">
        <v>4.0179999999999998</v>
      </c>
      <c r="I758">
        <v>453.64400000000001</v>
      </c>
      <c r="J758">
        <v>5.9269999999999996</v>
      </c>
      <c r="K758">
        <v>1.167</v>
      </c>
      <c r="L758">
        <v>91.759</v>
      </c>
      <c r="M758">
        <v>29558.149000000001</v>
      </c>
      <c r="N758">
        <v>7119.1329999999998</v>
      </c>
      <c r="O758">
        <v>-8.2409999999999997</v>
      </c>
      <c r="P758">
        <v>3.5089999999999999</v>
      </c>
      <c r="Q758">
        <v>292.59699999999998</v>
      </c>
      <c r="R758">
        <v>22443.749</v>
      </c>
      <c r="S758">
        <v>22151.151000000002</v>
      </c>
    </row>
    <row r="759" spans="1:19" x14ac:dyDescent="0.3">
      <c r="A759">
        <v>2021</v>
      </c>
      <c r="B759">
        <v>2</v>
      </c>
      <c r="C759">
        <v>1</v>
      </c>
      <c r="D759">
        <v>14</v>
      </c>
      <c r="E759">
        <v>28151.133000000002</v>
      </c>
      <c r="F759">
        <v>792.29300000000001</v>
      </c>
      <c r="G759">
        <v>70.516000000000005</v>
      </c>
      <c r="H759">
        <v>15.221</v>
      </c>
      <c r="I759">
        <v>429.274</v>
      </c>
      <c r="J759">
        <v>5.819</v>
      </c>
      <c r="K759">
        <v>2.1789999999999998</v>
      </c>
      <c r="L759">
        <v>91.656999999999996</v>
      </c>
      <c r="M759">
        <v>29487.576000000001</v>
      </c>
      <c r="N759">
        <v>6669.9189999999999</v>
      </c>
      <c r="O759">
        <v>-2.4009999999999998</v>
      </c>
      <c r="P759">
        <v>3.0710000000000002</v>
      </c>
      <c r="Q759">
        <v>296.39499999999998</v>
      </c>
      <c r="R759">
        <v>22816.987000000001</v>
      </c>
      <c r="S759">
        <v>22520.592000000001</v>
      </c>
    </row>
    <row r="760" spans="1:19" x14ac:dyDescent="0.3">
      <c r="A760">
        <v>2021</v>
      </c>
      <c r="B760">
        <v>2</v>
      </c>
      <c r="C760">
        <v>1</v>
      </c>
      <c r="D760">
        <v>15</v>
      </c>
      <c r="E760">
        <v>27805.030999999999</v>
      </c>
      <c r="F760">
        <v>779.95100000000002</v>
      </c>
      <c r="G760">
        <v>68.637</v>
      </c>
      <c r="H760">
        <v>24.727</v>
      </c>
      <c r="I760">
        <v>368.52499999999998</v>
      </c>
      <c r="J760">
        <v>5.3470000000000004</v>
      </c>
      <c r="K760">
        <v>2.1190000000000002</v>
      </c>
      <c r="L760">
        <v>91.328999999999994</v>
      </c>
      <c r="M760">
        <v>29077.027999999998</v>
      </c>
      <c r="N760">
        <v>5490.5110000000004</v>
      </c>
      <c r="O760">
        <v>-1.294</v>
      </c>
      <c r="P760">
        <v>2.488</v>
      </c>
      <c r="Q760">
        <v>297.267</v>
      </c>
      <c r="R760">
        <v>23585.324000000001</v>
      </c>
      <c r="S760">
        <v>23288.057000000001</v>
      </c>
    </row>
    <row r="761" spans="1:19" x14ac:dyDescent="0.3">
      <c r="A761">
        <v>2021</v>
      </c>
      <c r="B761">
        <v>2</v>
      </c>
      <c r="C761">
        <v>1</v>
      </c>
      <c r="D761">
        <v>16</v>
      </c>
      <c r="E761">
        <v>27502.491000000002</v>
      </c>
      <c r="F761">
        <v>682.15800000000002</v>
      </c>
      <c r="G761">
        <v>69.146000000000001</v>
      </c>
      <c r="H761">
        <v>25.754999999999999</v>
      </c>
      <c r="I761">
        <v>339.13400000000001</v>
      </c>
      <c r="J761">
        <v>5.5759999999999996</v>
      </c>
      <c r="K761">
        <v>-3.4129999999999998</v>
      </c>
      <c r="L761">
        <v>91.061000000000007</v>
      </c>
      <c r="M761">
        <v>28642.761999999999</v>
      </c>
      <c r="N761">
        <v>3711.4760000000001</v>
      </c>
      <c r="O761">
        <v>-0.34399999999999997</v>
      </c>
      <c r="P761">
        <v>2.3069999999999999</v>
      </c>
      <c r="Q761">
        <v>291.33</v>
      </c>
      <c r="R761">
        <v>24929.323</v>
      </c>
      <c r="S761">
        <v>24637.992999999999</v>
      </c>
    </row>
    <row r="762" spans="1:19" x14ac:dyDescent="0.3">
      <c r="A762">
        <v>2021</v>
      </c>
      <c r="B762">
        <v>2</v>
      </c>
      <c r="C762">
        <v>1</v>
      </c>
      <c r="D762">
        <v>17</v>
      </c>
      <c r="E762">
        <v>27580.31</v>
      </c>
      <c r="F762">
        <v>537.37800000000004</v>
      </c>
      <c r="G762">
        <v>72.647999999999996</v>
      </c>
      <c r="H762">
        <v>16.634</v>
      </c>
      <c r="I762">
        <v>233.93700000000001</v>
      </c>
      <c r="J762">
        <v>4.3869999999999996</v>
      </c>
      <c r="K762">
        <v>-16.478999999999999</v>
      </c>
      <c r="L762">
        <v>91.177000000000007</v>
      </c>
      <c r="M762">
        <v>28447.345000000001</v>
      </c>
      <c r="N762">
        <v>1327.069</v>
      </c>
      <c r="O762">
        <v>2.1230000000000002</v>
      </c>
      <c r="P762">
        <v>2.2770000000000001</v>
      </c>
      <c r="Q762">
        <v>279.91199999999998</v>
      </c>
      <c r="R762">
        <v>27115.875</v>
      </c>
      <c r="S762">
        <v>26835.963</v>
      </c>
    </row>
    <row r="763" spans="1:19" x14ac:dyDescent="0.3">
      <c r="A763">
        <v>2021</v>
      </c>
      <c r="B763">
        <v>2</v>
      </c>
      <c r="C763">
        <v>1</v>
      </c>
      <c r="D763">
        <v>18</v>
      </c>
      <c r="E763">
        <v>28842.327000000001</v>
      </c>
      <c r="F763">
        <v>517.93299999999999</v>
      </c>
      <c r="G763">
        <v>81.057000000000002</v>
      </c>
      <c r="H763">
        <v>-2.262</v>
      </c>
      <c r="I763">
        <v>255.80699999999999</v>
      </c>
      <c r="J763">
        <v>4.91</v>
      </c>
      <c r="K763">
        <v>-18.545999999999999</v>
      </c>
      <c r="L763">
        <v>92.257000000000005</v>
      </c>
      <c r="M763">
        <v>29692.427</v>
      </c>
      <c r="N763">
        <v>23.414000000000001</v>
      </c>
      <c r="O763">
        <v>9.8480000000000008</v>
      </c>
      <c r="P763">
        <v>9.5630000000000006</v>
      </c>
      <c r="Q763">
        <v>275.33600000000001</v>
      </c>
      <c r="R763">
        <v>29649.601999999999</v>
      </c>
      <c r="S763">
        <v>29374.266</v>
      </c>
    </row>
    <row r="764" spans="1:19" x14ac:dyDescent="0.3">
      <c r="A764">
        <v>2021</v>
      </c>
      <c r="B764">
        <v>2</v>
      </c>
      <c r="C764">
        <v>1</v>
      </c>
      <c r="D764">
        <v>19</v>
      </c>
      <c r="E764">
        <v>30285.556</v>
      </c>
      <c r="F764">
        <v>514.64700000000005</v>
      </c>
      <c r="G764">
        <v>87.254000000000005</v>
      </c>
      <c r="H764">
        <v>-14.794</v>
      </c>
      <c r="I764">
        <v>326.37799999999999</v>
      </c>
      <c r="J764">
        <v>4.7430000000000003</v>
      </c>
      <c r="K764">
        <v>-22.43</v>
      </c>
      <c r="L764">
        <v>93.036000000000001</v>
      </c>
      <c r="M764">
        <v>31187.136999999999</v>
      </c>
      <c r="N764">
        <v>0</v>
      </c>
      <c r="O764">
        <v>11.441000000000001</v>
      </c>
      <c r="P764">
        <v>13.093999999999999</v>
      </c>
      <c r="Q764">
        <v>263.21699999999998</v>
      </c>
      <c r="R764">
        <v>31162.601999999999</v>
      </c>
      <c r="S764">
        <v>30899.384999999998</v>
      </c>
    </row>
    <row r="765" spans="1:19" x14ac:dyDescent="0.3">
      <c r="A765">
        <v>2021</v>
      </c>
      <c r="B765">
        <v>2</v>
      </c>
      <c r="C765">
        <v>1</v>
      </c>
      <c r="D765">
        <v>20</v>
      </c>
      <c r="E765">
        <v>29810.403999999999</v>
      </c>
      <c r="F765">
        <v>522.96500000000003</v>
      </c>
      <c r="G765">
        <v>88.772000000000006</v>
      </c>
      <c r="H765">
        <v>-23.824000000000002</v>
      </c>
      <c r="I765">
        <v>361.14600000000002</v>
      </c>
      <c r="J765">
        <v>4.4640000000000004</v>
      </c>
      <c r="K765">
        <v>-23.545000000000002</v>
      </c>
      <c r="L765">
        <v>92.843999999999994</v>
      </c>
      <c r="M765">
        <v>30744.453000000001</v>
      </c>
      <c r="N765">
        <v>0</v>
      </c>
      <c r="O765">
        <v>11.670999999999999</v>
      </c>
      <c r="P765">
        <v>18.207000000000001</v>
      </c>
      <c r="Q765">
        <v>248.059</v>
      </c>
      <c r="R765">
        <v>30714.575000000001</v>
      </c>
      <c r="S765">
        <v>30466.516</v>
      </c>
    </row>
    <row r="766" spans="1:19" x14ac:dyDescent="0.3">
      <c r="A766">
        <v>2021</v>
      </c>
      <c r="B766">
        <v>2</v>
      </c>
      <c r="C766">
        <v>1</v>
      </c>
      <c r="D766">
        <v>21</v>
      </c>
      <c r="E766">
        <v>28823.17</v>
      </c>
      <c r="F766">
        <v>551.27300000000002</v>
      </c>
      <c r="G766">
        <v>89.325000000000003</v>
      </c>
      <c r="H766">
        <v>-28.087</v>
      </c>
      <c r="I766">
        <v>404.81200000000001</v>
      </c>
      <c r="J766">
        <v>4.1230000000000002</v>
      </c>
      <c r="K766">
        <v>-22.436</v>
      </c>
      <c r="L766">
        <v>92.302999999999997</v>
      </c>
      <c r="M766">
        <v>29825.157999999999</v>
      </c>
      <c r="N766">
        <v>0</v>
      </c>
      <c r="O766">
        <v>10.759</v>
      </c>
      <c r="P766">
        <v>14.01</v>
      </c>
      <c r="Q766">
        <v>233.63300000000001</v>
      </c>
      <c r="R766">
        <v>29800.39</v>
      </c>
      <c r="S766">
        <v>29566.756000000001</v>
      </c>
    </row>
    <row r="767" spans="1:19" x14ac:dyDescent="0.3">
      <c r="A767">
        <v>2021</v>
      </c>
      <c r="B767">
        <v>2</v>
      </c>
      <c r="C767">
        <v>1</v>
      </c>
      <c r="D767">
        <v>22</v>
      </c>
      <c r="E767">
        <v>27077.535</v>
      </c>
      <c r="F767">
        <v>635.57500000000005</v>
      </c>
      <c r="G767">
        <v>87.552000000000007</v>
      </c>
      <c r="H767">
        <v>-28.181999999999999</v>
      </c>
      <c r="I767">
        <v>517.60900000000004</v>
      </c>
      <c r="J767">
        <v>5.181</v>
      </c>
      <c r="K767">
        <v>-6.7990000000000004</v>
      </c>
      <c r="L767">
        <v>90.786000000000001</v>
      </c>
      <c r="M767">
        <v>28291.705999999998</v>
      </c>
      <c r="N767">
        <v>0</v>
      </c>
      <c r="O767">
        <v>9.4320000000000004</v>
      </c>
      <c r="P767">
        <v>3.419</v>
      </c>
      <c r="Q767">
        <v>217.93899999999999</v>
      </c>
      <c r="R767">
        <v>28278.853999999999</v>
      </c>
      <c r="S767">
        <v>28060.915000000001</v>
      </c>
    </row>
    <row r="768" spans="1:19" x14ac:dyDescent="0.3">
      <c r="A768">
        <v>2021</v>
      </c>
      <c r="B768">
        <v>2</v>
      </c>
      <c r="C768">
        <v>1</v>
      </c>
      <c r="D768">
        <v>23</v>
      </c>
      <c r="E768">
        <v>24474.651000000002</v>
      </c>
      <c r="F768">
        <v>851.24099999999999</v>
      </c>
      <c r="G768">
        <v>84.698999999999998</v>
      </c>
      <c r="H768">
        <v>-25.879000000000001</v>
      </c>
      <c r="I768">
        <v>577.44799999999998</v>
      </c>
      <c r="J768">
        <v>4.8490000000000002</v>
      </c>
      <c r="K768">
        <v>3.2000000000000001E-2</v>
      </c>
      <c r="L768">
        <v>88.936999999999998</v>
      </c>
      <c r="M768">
        <v>25971.278999999999</v>
      </c>
      <c r="N768">
        <v>0</v>
      </c>
      <c r="O768">
        <v>6.4960000000000004</v>
      </c>
      <c r="P768">
        <v>-21.190999999999999</v>
      </c>
      <c r="Q768">
        <v>194.50200000000001</v>
      </c>
      <c r="R768">
        <v>25985.973999999998</v>
      </c>
      <c r="S768">
        <v>25791.472000000002</v>
      </c>
    </row>
    <row r="769" spans="1:19" x14ac:dyDescent="0.3">
      <c r="A769">
        <v>2021</v>
      </c>
      <c r="B769">
        <v>2</v>
      </c>
      <c r="C769">
        <v>1</v>
      </c>
      <c r="D769">
        <v>24</v>
      </c>
      <c r="E769">
        <v>22022.847000000002</v>
      </c>
      <c r="F769">
        <v>1017.426</v>
      </c>
      <c r="G769">
        <v>83.382999999999996</v>
      </c>
      <c r="H769">
        <v>-24.558</v>
      </c>
      <c r="I769">
        <v>962.154</v>
      </c>
      <c r="J769">
        <v>5.25</v>
      </c>
      <c r="K769">
        <v>0.36299999999999999</v>
      </c>
      <c r="L769">
        <v>87.481999999999999</v>
      </c>
      <c r="M769">
        <v>24070.963</v>
      </c>
      <c r="N769">
        <v>0</v>
      </c>
      <c r="O769">
        <v>4.9850000000000003</v>
      </c>
      <c r="P769">
        <v>-15.021000000000001</v>
      </c>
      <c r="Q769">
        <v>171.59</v>
      </c>
      <c r="R769">
        <v>24080.998</v>
      </c>
      <c r="S769">
        <v>23909.407999999999</v>
      </c>
    </row>
    <row r="770" spans="1:19" x14ac:dyDescent="0.3">
      <c r="A770">
        <v>2021</v>
      </c>
      <c r="B770">
        <v>2</v>
      </c>
      <c r="C770">
        <v>2</v>
      </c>
      <c r="D770">
        <v>1</v>
      </c>
      <c r="E770">
        <v>20211.881000000001</v>
      </c>
      <c r="F770">
        <v>1166.4480000000001</v>
      </c>
      <c r="G770">
        <v>91.44</v>
      </c>
      <c r="H770">
        <v>-18.597000000000001</v>
      </c>
      <c r="I770">
        <v>846.64099999999996</v>
      </c>
      <c r="J770">
        <v>5.0780000000000003</v>
      </c>
      <c r="K770">
        <v>-1.026</v>
      </c>
      <c r="L770">
        <v>86.516000000000005</v>
      </c>
      <c r="M770">
        <v>22296.940999999999</v>
      </c>
      <c r="N770">
        <v>0</v>
      </c>
      <c r="O770">
        <v>3.883</v>
      </c>
      <c r="P770">
        <v>-26.658999999999999</v>
      </c>
      <c r="Q770">
        <v>153.946</v>
      </c>
      <c r="R770">
        <v>22319.717000000001</v>
      </c>
      <c r="S770">
        <v>22165.771000000001</v>
      </c>
    </row>
    <row r="771" spans="1:19" x14ac:dyDescent="0.3">
      <c r="A771">
        <v>2021</v>
      </c>
      <c r="B771">
        <v>2</v>
      </c>
      <c r="C771">
        <v>2</v>
      </c>
      <c r="D771">
        <v>2</v>
      </c>
      <c r="E771">
        <v>19264.393</v>
      </c>
      <c r="F771">
        <v>1266.7529999999999</v>
      </c>
      <c r="G771">
        <v>92.766000000000005</v>
      </c>
      <c r="H771">
        <v>-16.742999999999999</v>
      </c>
      <c r="I771">
        <v>601.077</v>
      </c>
      <c r="J771">
        <v>4.9450000000000003</v>
      </c>
      <c r="K771">
        <v>-1.1459999999999999</v>
      </c>
      <c r="L771">
        <v>85.962000000000003</v>
      </c>
      <c r="M771">
        <v>21205.241000000002</v>
      </c>
      <c r="N771">
        <v>0</v>
      </c>
      <c r="O771">
        <v>3.2759999999999998</v>
      </c>
      <c r="P771">
        <v>-23.29</v>
      </c>
      <c r="Q771">
        <v>144.321</v>
      </c>
      <c r="R771">
        <v>21225.254000000001</v>
      </c>
      <c r="S771">
        <v>21080.932000000001</v>
      </c>
    </row>
    <row r="772" spans="1:19" x14ac:dyDescent="0.3">
      <c r="A772">
        <v>2021</v>
      </c>
      <c r="B772">
        <v>2</v>
      </c>
      <c r="C772">
        <v>2</v>
      </c>
      <c r="D772">
        <v>3</v>
      </c>
      <c r="E772">
        <v>18824.329000000002</v>
      </c>
      <c r="F772">
        <v>1294.6469999999999</v>
      </c>
      <c r="G772">
        <v>94.995000000000005</v>
      </c>
      <c r="H772">
        <v>-17.712</v>
      </c>
      <c r="I772">
        <v>360.00200000000001</v>
      </c>
      <c r="J772">
        <v>4.8719999999999999</v>
      </c>
      <c r="K772">
        <v>-0.50600000000000001</v>
      </c>
      <c r="L772">
        <v>85.695999999999998</v>
      </c>
      <c r="M772">
        <v>20551.328000000001</v>
      </c>
      <c r="N772">
        <v>0</v>
      </c>
      <c r="O772">
        <v>3.0289999999999999</v>
      </c>
      <c r="P772">
        <v>-17.55</v>
      </c>
      <c r="Q772">
        <v>139.96100000000001</v>
      </c>
      <c r="R772">
        <v>20565.848999999998</v>
      </c>
      <c r="S772">
        <v>20425.887999999999</v>
      </c>
    </row>
    <row r="773" spans="1:19" x14ac:dyDescent="0.3">
      <c r="A773">
        <v>2021</v>
      </c>
      <c r="B773">
        <v>2</v>
      </c>
      <c r="C773">
        <v>2</v>
      </c>
      <c r="D773">
        <v>4</v>
      </c>
      <c r="E773">
        <v>18897.314999999999</v>
      </c>
      <c r="F773">
        <v>1253.306</v>
      </c>
      <c r="G773">
        <v>97.882999999999996</v>
      </c>
      <c r="H773">
        <v>-16.510999999999999</v>
      </c>
      <c r="I773">
        <v>204.78</v>
      </c>
      <c r="J773">
        <v>4.7190000000000003</v>
      </c>
      <c r="K773">
        <v>-0.23100000000000001</v>
      </c>
      <c r="L773">
        <v>85.733000000000004</v>
      </c>
      <c r="M773">
        <v>20429.112000000001</v>
      </c>
      <c r="N773">
        <v>0</v>
      </c>
      <c r="O773">
        <v>2.9860000000000002</v>
      </c>
      <c r="P773">
        <v>-12.532</v>
      </c>
      <c r="Q773">
        <v>139.393</v>
      </c>
      <c r="R773">
        <v>20438.657999999999</v>
      </c>
      <c r="S773">
        <v>20299.264999999999</v>
      </c>
    </row>
    <row r="774" spans="1:19" x14ac:dyDescent="0.3">
      <c r="A774">
        <v>2021</v>
      </c>
      <c r="B774">
        <v>2</v>
      </c>
      <c r="C774">
        <v>2</v>
      </c>
      <c r="D774">
        <v>5</v>
      </c>
      <c r="E774">
        <v>19698.894</v>
      </c>
      <c r="F774">
        <v>1148.9490000000001</v>
      </c>
      <c r="G774">
        <v>102.886</v>
      </c>
      <c r="H774">
        <v>-14.015000000000001</v>
      </c>
      <c r="I774">
        <v>102.96599999999999</v>
      </c>
      <c r="J774">
        <v>3.6520000000000001</v>
      </c>
      <c r="K774">
        <v>6.7000000000000004E-2</v>
      </c>
      <c r="L774">
        <v>86.233000000000004</v>
      </c>
      <c r="M774">
        <v>21026.745999999999</v>
      </c>
      <c r="N774">
        <v>0</v>
      </c>
      <c r="O774">
        <v>2.9860000000000002</v>
      </c>
      <c r="P774">
        <v>-8.2080000000000002</v>
      </c>
      <c r="Q774">
        <v>145.71700000000001</v>
      </c>
      <c r="R774">
        <v>21031.969000000001</v>
      </c>
      <c r="S774">
        <v>20886.252</v>
      </c>
    </row>
    <row r="775" spans="1:19" x14ac:dyDescent="0.3">
      <c r="A775">
        <v>2021</v>
      </c>
      <c r="B775">
        <v>2</v>
      </c>
      <c r="C775">
        <v>2</v>
      </c>
      <c r="D775">
        <v>6</v>
      </c>
      <c r="E775">
        <v>21468.329000000002</v>
      </c>
      <c r="F775">
        <v>983.80600000000004</v>
      </c>
      <c r="G775">
        <v>111.601</v>
      </c>
      <c r="H775">
        <v>-13.112</v>
      </c>
      <c r="I775">
        <v>72.459999999999994</v>
      </c>
      <c r="J775">
        <v>2.3290000000000002</v>
      </c>
      <c r="K775">
        <v>0.105</v>
      </c>
      <c r="L775">
        <v>87.188999999999993</v>
      </c>
      <c r="M775">
        <v>22601.105</v>
      </c>
      <c r="N775">
        <v>0</v>
      </c>
      <c r="O775">
        <v>3.0190000000000001</v>
      </c>
      <c r="P775">
        <v>-5.21</v>
      </c>
      <c r="Q775">
        <v>164.54599999999999</v>
      </c>
      <c r="R775">
        <v>22603.295999999998</v>
      </c>
      <c r="S775">
        <v>22438.75</v>
      </c>
    </row>
    <row r="776" spans="1:19" x14ac:dyDescent="0.3">
      <c r="A776">
        <v>2021</v>
      </c>
      <c r="B776">
        <v>2</v>
      </c>
      <c r="C776">
        <v>2</v>
      </c>
      <c r="D776">
        <v>7</v>
      </c>
      <c r="E776">
        <v>24655.263999999999</v>
      </c>
      <c r="F776">
        <v>795.41600000000005</v>
      </c>
      <c r="G776">
        <v>119.82599999999999</v>
      </c>
      <c r="H776">
        <v>-13.763999999999999</v>
      </c>
      <c r="I776">
        <v>128.994</v>
      </c>
      <c r="J776">
        <v>2.839</v>
      </c>
      <c r="K776">
        <v>3.407</v>
      </c>
      <c r="L776">
        <v>89.058999999999997</v>
      </c>
      <c r="M776">
        <v>25661.214</v>
      </c>
      <c r="N776">
        <v>0.95499999999999996</v>
      </c>
      <c r="O776">
        <v>3.5270000000000001</v>
      </c>
      <c r="P776">
        <v>-2.8029999999999999</v>
      </c>
      <c r="Q776">
        <v>198.114</v>
      </c>
      <c r="R776">
        <v>25659.535</v>
      </c>
      <c r="S776">
        <v>25461.420999999998</v>
      </c>
    </row>
    <row r="777" spans="1:19" x14ac:dyDescent="0.3">
      <c r="A777">
        <v>2021</v>
      </c>
      <c r="B777">
        <v>2</v>
      </c>
      <c r="C777">
        <v>2</v>
      </c>
      <c r="D777">
        <v>8</v>
      </c>
      <c r="E777">
        <v>26469.315999999999</v>
      </c>
      <c r="F777">
        <v>761.99900000000002</v>
      </c>
      <c r="G777">
        <v>117.19199999999999</v>
      </c>
      <c r="H777">
        <v>-11.789</v>
      </c>
      <c r="I777">
        <v>267.89</v>
      </c>
      <c r="J777">
        <v>3.702</v>
      </c>
      <c r="K777">
        <v>1.236</v>
      </c>
      <c r="L777">
        <v>90.344999999999999</v>
      </c>
      <c r="M777">
        <v>27582.699000000001</v>
      </c>
      <c r="N777">
        <v>590.428</v>
      </c>
      <c r="O777">
        <v>-1.0629999999999999</v>
      </c>
      <c r="P777">
        <v>-0.45</v>
      </c>
      <c r="Q777">
        <v>224.30500000000001</v>
      </c>
      <c r="R777">
        <v>26993.784</v>
      </c>
      <c r="S777">
        <v>26769.478999999999</v>
      </c>
    </row>
    <row r="778" spans="1:19" x14ac:dyDescent="0.3">
      <c r="A778">
        <v>2021</v>
      </c>
      <c r="B778">
        <v>2</v>
      </c>
      <c r="C778">
        <v>2</v>
      </c>
      <c r="D778">
        <v>9</v>
      </c>
      <c r="E778">
        <v>27253.212</v>
      </c>
      <c r="F778">
        <v>739.83199999999999</v>
      </c>
      <c r="G778">
        <v>108.67</v>
      </c>
      <c r="H778">
        <v>-20.606999999999999</v>
      </c>
      <c r="I778">
        <v>494.47699999999998</v>
      </c>
      <c r="J778">
        <v>4.97</v>
      </c>
      <c r="K778">
        <v>-0.38100000000000001</v>
      </c>
      <c r="L778">
        <v>91.021000000000001</v>
      </c>
      <c r="M778">
        <v>28562.525000000001</v>
      </c>
      <c r="N778">
        <v>2921.384</v>
      </c>
      <c r="O778">
        <v>-13.138999999999999</v>
      </c>
      <c r="P778">
        <v>1.0720000000000001</v>
      </c>
      <c r="Q778">
        <v>243.523</v>
      </c>
      <c r="R778">
        <v>25653.206999999999</v>
      </c>
      <c r="S778">
        <v>25409.684000000001</v>
      </c>
    </row>
    <row r="779" spans="1:19" x14ac:dyDescent="0.3">
      <c r="A779">
        <v>2021</v>
      </c>
      <c r="B779">
        <v>2</v>
      </c>
      <c r="C779">
        <v>2</v>
      </c>
      <c r="D779">
        <v>10</v>
      </c>
      <c r="E779">
        <v>27826.238000000001</v>
      </c>
      <c r="F779">
        <v>762.00400000000002</v>
      </c>
      <c r="G779">
        <v>99.155000000000001</v>
      </c>
      <c r="H779">
        <v>-23.033000000000001</v>
      </c>
      <c r="I779">
        <v>610.01099999999997</v>
      </c>
      <c r="J779">
        <v>5.5149999999999997</v>
      </c>
      <c r="K779">
        <v>-3.0579999999999998</v>
      </c>
      <c r="L779">
        <v>91.55</v>
      </c>
      <c r="M779">
        <v>29269.227999999999</v>
      </c>
      <c r="N779">
        <v>5000.6139999999996</v>
      </c>
      <c r="O779">
        <v>-24.571000000000002</v>
      </c>
      <c r="P779">
        <v>2.3439999999999999</v>
      </c>
      <c r="Q779">
        <v>257.27499999999998</v>
      </c>
      <c r="R779">
        <v>24290.841</v>
      </c>
      <c r="S779">
        <v>24033.564999999999</v>
      </c>
    </row>
    <row r="780" spans="1:19" x14ac:dyDescent="0.3">
      <c r="A780">
        <v>2021</v>
      </c>
      <c r="B780">
        <v>2</v>
      </c>
      <c r="C780">
        <v>2</v>
      </c>
      <c r="D780">
        <v>11</v>
      </c>
      <c r="E780">
        <v>28125.284</v>
      </c>
      <c r="F780">
        <v>790.81299999999999</v>
      </c>
      <c r="G780">
        <v>92.599000000000004</v>
      </c>
      <c r="H780">
        <v>-14.000999999999999</v>
      </c>
      <c r="I780">
        <v>576.36599999999999</v>
      </c>
      <c r="J780">
        <v>5.82</v>
      </c>
      <c r="K780">
        <v>-0.152</v>
      </c>
      <c r="L780">
        <v>91.816999999999993</v>
      </c>
      <c r="M780">
        <v>29575.946</v>
      </c>
      <c r="N780">
        <v>6303.6229999999996</v>
      </c>
      <c r="O780">
        <v>-34.338999999999999</v>
      </c>
      <c r="P780">
        <v>3.0289999999999999</v>
      </c>
      <c r="Q780">
        <v>269.23</v>
      </c>
      <c r="R780">
        <v>23303.633000000002</v>
      </c>
      <c r="S780">
        <v>23034.402999999998</v>
      </c>
    </row>
    <row r="781" spans="1:19" x14ac:dyDescent="0.3">
      <c r="A781">
        <v>2021</v>
      </c>
      <c r="B781">
        <v>2</v>
      </c>
      <c r="C781">
        <v>2</v>
      </c>
      <c r="D781">
        <v>12</v>
      </c>
      <c r="E781">
        <v>28189.763999999999</v>
      </c>
      <c r="F781">
        <v>806.548</v>
      </c>
      <c r="G781">
        <v>86.305999999999997</v>
      </c>
      <c r="H781">
        <v>-5.0919999999999996</v>
      </c>
      <c r="I781">
        <v>490.58300000000003</v>
      </c>
      <c r="J781">
        <v>5.9569999999999999</v>
      </c>
      <c r="K781">
        <v>1.7430000000000001</v>
      </c>
      <c r="L781">
        <v>91.863</v>
      </c>
      <c r="M781">
        <v>29581.365000000002</v>
      </c>
      <c r="N781">
        <v>7020.1229999999996</v>
      </c>
      <c r="O781">
        <v>-16.327000000000002</v>
      </c>
      <c r="P781">
        <v>3.1309999999999998</v>
      </c>
      <c r="Q781">
        <v>278.44200000000001</v>
      </c>
      <c r="R781">
        <v>22574.437999999998</v>
      </c>
      <c r="S781">
        <v>22295.995999999999</v>
      </c>
    </row>
    <row r="782" spans="1:19" x14ac:dyDescent="0.3">
      <c r="A782">
        <v>2021</v>
      </c>
      <c r="B782">
        <v>2</v>
      </c>
      <c r="C782">
        <v>2</v>
      </c>
      <c r="D782">
        <v>13</v>
      </c>
      <c r="E782">
        <v>28043.748</v>
      </c>
      <c r="F782">
        <v>786.51499999999999</v>
      </c>
      <c r="G782">
        <v>80.399000000000001</v>
      </c>
      <c r="H782">
        <v>3.629</v>
      </c>
      <c r="I782">
        <v>453.64400000000001</v>
      </c>
      <c r="J782">
        <v>5.9269999999999996</v>
      </c>
      <c r="K782">
        <v>0.66600000000000004</v>
      </c>
      <c r="L782">
        <v>91.762</v>
      </c>
      <c r="M782">
        <v>29385.892</v>
      </c>
      <c r="N782">
        <v>7119.1329999999998</v>
      </c>
      <c r="O782">
        <v>-8.2409999999999997</v>
      </c>
      <c r="P782">
        <v>3.5089999999999999</v>
      </c>
      <c r="Q782">
        <v>285.07400000000001</v>
      </c>
      <c r="R782">
        <v>22271.491000000002</v>
      </c>
      <c r="S782">
        <v>21986.417000000001</v>
      </c>
    </row>
    <row r="783" spans="1:19" x14ac:dyDescent="0.3">
      <c r="A783">
        <v>2021</v>
      </c>
      <c r="B783">
        <v>2</v>
      </c>
      <c r="C783">
        <v>2</v>
      </c>
      <c r="D783">
        <v>14</v>
      </c>
      <c r="E783">
        <v>27851.717000000001</v>
      </c>
      <c r="F783">
        <v>792.29300000000001</v>
      </c>
      <c r="G783">
        <v>77.475999999999999</v>
      </c>
      <c r="H783">
        <v>14.369</v>
      </c>
      <c r="I783">
        <v>429.274</v>
      </c>
      <c r="J783">
        <v>5.819</v>
      </c>
      <c r="K783">
        <v>2.2829999999999999</v>
      </c>
      <c r="L783">
        <v>91.584000000000003</v>
      </c>
      <c r="M783">
        <v>29187.339</v>
      </c>
      <c r="N783">
        <v>6669.9189999999999</v>
      </c>
      <c r="O783">
        <v>-2.4009999999999998</v>
      </c>
      <c r="P783">
        <v>3.0710000000000002</v>
      </c>
      <c r="Q783">
        <v>289.13900000000001</v>
      </c>
      <c r="R783">
        <v>22516.75</v>
      </c>
      <c r="S783">
        <v>22227.611000000001</v>
      </c>
    </row>
    <row r="784" spans="1:19" x14ac:dyDescent="0.3">
      <c r="A784">
        <v>2021</v>
      </c>
      <c r="B784">
        <v>2</v>
      </c>
      <c r="C784">
        <v>2</v>
      </c>
      <c r="D784">
        <v>15</v>
      </c>
      <c r="E784">
        <v>27418.427</v>
      </c>
      <c r="F784">
        <v>779.95100000000002</v>
      </c>
      <c r="G784">
        <v>75.825999999999993</v>
      </c>
      <c r="H784">
        <v>23.564</v>
      </c>
      <c r="I784">
        <v>368.52499999999998</v>
      </c>
      <c r="J784">
        <v>5.3470000000000004</v>
      </c>
      <c r="K784">
        <v>2.1949999999999998</v>
      </c>
      <c r="L784">
        <v>91.155000000000001</v>
      </c>
      <c r="M784">
        <v>28689.163</v>
      </c>
      <c r="N784">
        <v>5490.5110000000004</v>
      </c>
      <c r="O784">
        <v>-1.294</v>
      </c>
      <c r="P784">
        <v>2.488</v>
      </c>
      <c r="Q784">
        <v>287.69200000000001</v>
      </c>
      <c r="R784">
        <v>23197.457999999999</v>
      </c>
      <c r="S784">
        <v>22909.766</v>
      </c>
    </row>
    <row r="785" spans="1:19" x14ac:dyDescent="0.3">
      <c r="A785">
        <v>2021</v>
      </c>
      <c r="B785">
        <v>2</v>
      </c>
      <c r="C785">
        <v>2</v>
      </c>
      <c r="D785">
        <v>16</v>
      </c>
      <c r="E785">
        <v>27167.153999999999</v>
      </c>
      <c r="F785">
        <v>682.15800000000002</v>
      </c>
      <c r="G785">
        <v>75.956999999999994</v>
      </c>
      <c r="H785">
        <v>24.483000000000001</v>
      </c>
      <c r="I785">
        <v>339.13400000000001</v>
      </c>
      <c r="J785">
        <v>5.5759999999999996</v>
      </c>
      <c r="K785">
        <v>-3.2589999999999999</v>
      </c>
      <c r="L785">
        <v>90.924999999999997</v>
      </c>
      <c r="M785">
        <v>28306.172999999999</v>
      </c>
      <c r="N785">
        <v>3711.4760000000001</v>
      </c>
      <c r="O785">
        <v>-0.34399999999999997</v>
      </c>
      <c r="P785">
        <v>2.3069999999999999</v>
      </c>
      <c r="Q785">
        <v>280.2</v>
      </c>
      <c r="R785">
        <v>24592.734</v>
      </c>
      <c r="S785">
        <v>24312.532999999999</v>
      </c>
    </row>
    <row r="786" spans="1:19" x14ac:dyDescent="0.3">
      <c r="A786">
        <v>2021</v>
      </c>
      <c r="B786">
        <v>2</v>
      </c>
      <c r="C786">
        <v>2</v>
      </c>
      <c r="D786">
        <v>17</v>
      </c>
      <c r="E786">
        <v>27255.951000000001</v>
      </c>
      <c r="F786">
        <v>537.37800000000004</v>
      </c>
      <c r="G786">
        <v>78.572999999999993</v>
      </c>
      <c r="H786">
        <v>15.795</v>
      </c>
      <c r="I786">
        <v>233.93700000000001</v>
      </c>
      <c r="J786">
        <v>4.3869999999999996</v>
      </c>
      <c r="K786">
        <v>-15.988</v>
      </c>
      <c r="L786">
        <v>91.022000000000006</v>
      </c>
      <c r="M786">
        <v>28122.482</v>
      </c>
      <c r="N786">
        <v>1327.069</v>
      </c>
      <c r="O786">
        <v>2.1230000000000002</v>
      </c>
      <c r="P786">
        <v>2.2770000000000001</v>
      </c>
      <c r="Q786">
        <v>270.26900000000001</v>
      </c>
      <c r="R786">
        <v>26791.011999999999</v>
      </c>
      <c r="S786">
        <v>26520.742999999999</v>
      </c>
    </row>
    <row r="787" spans="1:19" x14ac:dyDescent="0.3">
      <c r="A787">
        <v>2021</v>
      </c>
      <c r="B787">
        <v>2</v>
      </c>
      <c r="C787">
        <v>2</v>
      </c>
      <c r="D787">
        <v>18</v>
      </c>
      <c r="E787">
        <v>28729.985000000001</v>
      </c>
      <c r="F787">
        <v>517.93299999999999</v>
      </c>
      <c r="G787">
        <v>86.191999999999993</v>
      </c>
      <c r="H787">
        <v>-2.4830000000000001</v>
      </c>
      <c r="I787">
        <v>255.80699999999999</v>
      </c>
      <c r="J787">
        <v>4.91</v>
      </c>
      <c r="K787">
        <v>-18.309000000000001</v>
      </c>
      <c r="L787">
        <v>92.245000000000005</v>
      </c>
      <c r="M787">
        <v>29580.089</v>
      </c>
      <c r="N787">
        <v>23.414000000000001</v>
      </c>
      <c r="O787">
        <v>9.8480000000000008</v>
      </c>
      <c r="P787">
        <v>9.5630000000000006</v>
      </c>
      <c r="Q787">
        <v>269.60300000000001</v>
      </c>
      <c r="R787">
        <v>29537.263999999999</v>
      </c>
      <c r="S787">
        <v>29267.661</v>
      </c>
    </row>
    <row r="788" spans="1:19" x14ac:dyDescent="0.3">
      <c r="A788">
        <v>2021</v>
      </c>
      <c r="B788">
        <v>2</v>
      </c>
      <c r="C788">
        <v>2</v>
      </c>
      <c r="D788">
        <v>19</v>
      </c>
      <c r="E788">
        <v>30382.613000000001</v>
      </c>
      <c r="F788">
        <v>514.64700000000005</v>
      </c>
      <c r="G788">
        <v>91.597999999999999</v>
      </c>
      <c r="H788">
        <v>-14.955</v>
      </c>
      <c r="I788">
        <v>326.37799999999999</v>
      </c>
      <c r="J788">
        <v>4.7430000000000003</v>
      </c>
      <c r="K788">
        <v>-22.991</v>
      </c>
      <c r="L788">
        <v>93.082999999999998</v>
      </c>
      <c r="M788">
        <v>31283.518</v>
      </c>
      <c r="N788">
        <v>0</v>
      </c>
      <c r="O788">
        <v>11.441000000000001</v>
      </c>
      <c r="P788">
        <v>13.093999999999999</v>
      </c>
      <c r="Q788">
        <v>259.798</v>
      </c>
      <c r="R788">
        <v>31258.982</v>
      </c>
      <c r="S788">
        <v>30999.184000000001</v>
      </c>
    </row>
    <row r="789" spans="1:19" x14ac:dyDescent="0.3">
      <c r="A789">
        <v>2021</v>
      </c>
      <c r="B789">
        <v>2</v>
      </c>
      <c r="C789">
        <v>2</v>
      </c>
      <c r="D789">
        <v>20</v>
      </c>
      <c r="E789">
        <v>29976.600999999999</v>
      </c>
      <c r="F789">
        <v>522.96500000000003</v>
      </c>
      <c r="G789">
        <v>93.361999999999995</v>
      </c>
      <c r="H789">
        <v>-23.99</v>
      </c>
      <c r="I789">
        <v>361.14600000000002</v>
      </c>
      <c r="J789">
        <v>4.4640000000000004</v>
      </c>
      <c r="K789">
        <v>-23.834</v>
      </c>
      <c r="L789">
        <v>92.923000000000002</v>
      </c>
      <c r="M789">
        <v>30910.275000000001</v>
      </c>
      <c r="N789">
        <v>0</v>
      </c>
      <c r="O789">
        <v>11.670999999999999</v>
      </c>
      <c r="P789">
        <v>18.207000000000001</v>
      </c>
      <c r="Q789">
        <v>245.245</v>
      </c>
      <c r="R789">
        <v>30880.397000000001</v>
      </c>
      <c r="S789">
        <v>30635.152999999998</v>
      </c>
    </row>
    <row r="790" spans="1:19" x14ac:dyDescent="0.3">
      <c r="A790">
        <v>2021</v>
      </c>
      <c r="B790">
        <v>2</v>
      </c>
      <c r="C790">
        <v>2</v>
      </c>
      <c r="D790">
        <v>21</v>
      </c>
      <c r="E790">
        <v>29025.894</v>
      </c>
      <c r="F790">
        <v>551.27300000000002</v>
      </c>
      <c r="G790">
        <v>93.793000000000006</v>
      </c>
      <c r="H790">
        <v>-28.294</v>
      </c>
      <c r="I790">
        <v>404.81200000000001</v>
      </c>
      <c r="J790">
        <v>4.1230000000000002</v>
      </c>
      <c r="K790">
        <v>-22.515999999999998</v>
      </c>
      <c r="L790">
        <v>92.454999999999998</v>
      </c>
      <c r="M790">
        <v>30027.745999999999</v>
      </c>
      <c r="N790">
        <v>0</v>
      </c>
      <c r="O790">
        <v>10.759</v>
      </c>
      <c r="P790">
        <v>14.01</v>
      </c>
      <c r="Q790">
        <v>231.83699999999999</v>
      </c>
      <c r="R790">
        <v>30002.977999999999</v>
      </c>
      <c r="S790">
        <v>29771.14</v>
      </c>
    </row>
    <row r="791" spans="1:19" x14ac:dyDescent="0.3">
      <c r="A791">
        <v>2021</v>
      </c>
      <c r="B791">
        <v>2</v>
      </c>
      <c r="C791">
        <v>2</v>
      </c>
      <c r="D791">
        <v>22</v>
      </c>
      <c r="E791">
        <v>27308.04</v>
      </c>
      <c r="F791">
        <v>635.57500000000005</v>
      </c>
      <c r="G791">
        <v>91.879000000000005</v>
      </c>
      <c r="H791">
        <v>-28.385999999999999</v>
      </c>
      <c r="I791">
        <v>517.60900000000004</v>
      </c>
      <c r="J791">
        <v>5.181</v>
      </c>
      <c r="K791">
        <v>-6.81</v>
      </c>
      <c r="L791">
        <v>91.049000000000007</v>
      </c>
      <c r="M791">
        <v>28522.257000000001</v>
      </c>
      <c r="N791">
        <v>0</v>
      </c>
      <c r="O791">
        <v>9.4320000000000004</v>
      </c>
      <c r="P791">
        <v>3.419</v>
      </c>
      <c r="Q791">
        <v>216.71100000000001</v>
      </c>
      <c r="R791">
        <v>28509.405999999999</v>
      </c>
      <c r="S791">
        <v>28292.694</v>
      </c>
    </row>
    <row r="792" spans="1:19" x14ac:dyDescent="0.3">
      <c r="A792">
        <v>2021</v>
      </c>
      <c r="B792">
        <v>2</v>
      </c>
      <c r="C792">
        <v>2</v>
      </c>
      <c r="D792">
        <v>23</v>
      </c>
      <c r="E792">
        <v>24715.638999999999</v>
      </c>
      <c r="F792">
        <v>851.24099999999999</v>
      </c>
      <c r="G792">
        <v>88.869</v>
      </c>
      <c r="H792">
        <v>-26.077000000000002</v>
      </c>
      <c r="I792">
        <v>577.44799999999998</v>
      </c>
      <c r="J792">
        <v>4.8490000000000002</v>
      </c>
      <c r="K792">
        <v>-4.5999999999999999E-2</v>
      </c>
      <c r="L792">
        <v>89.091999999999999</v>
      </c>
      <c r="M792">
        <v>26212.147000000001</v>
      </c>
      <c r="N792">
        <v>0</v>
      </c>
      <c r="O792">
        <v>6.4960000000000004</v>
      </c>
      <c r="P792">
        <v>-21.190999999999999</v>
      </c>
      <c r="Q792">
        <v>194.066</v>
      </c>
      <c r="R792">
        <v>26226.842000000001</v>
      </c>
      <c r="S792">
        <v>26032.776999999998</v>
      </c>
    </row>
    <row r="793" spans="1:19" x14ac:dyDescent="0.3">
      <c r="A793">
        <v>2021</v>
      </c>
      <c r="B793">
        <v>2</v>
      </c>
      <c r="C793">
        <v>2</v>
      </c>
      <c r="D793">
        <v>24</v>
      </c>
      <c r="E793">
        <v>22142.634999999998</v>
      </c>
      <c r="F793">
        <v>1017.426</v>
      </c>
      <c r="G793">
        <v>86.622</v>
      </c>
      <c r="H793">
        <v>-24.678000000000001</v>
      </c>
      <c r="I793">
        <v>962.154</v>
      </c>
      <c r="J793">
        <v>5.25</v>
      </c>
      <c r="K793">
        <v>0.34499999999999997</v>
      </c>
      <c r="L793">
        <v>87.56</v>
      </c>
      <c r="M793">
        <v>24190.69</v>
      </c>
      <c r="N793">
        <v>0</v>
      </c>
      <c r="O793">
        <v>4.9850000000000003</v>
      </c>
      <c r="P793">
        <v>-15.021000000000001</v>
      </c>
      <c r="Q793">
        <v>171.09100000000001</v>
      </c>
      <c r="R793">
        <v>24200.724999999999</v>
      </c>
      <c r="S793">
        <v>24029.634999999998</v>
      </c>
    </row>
    <row r="794" spans="1:19" x14ac:dyDescent="0.3">
      <c r="A794">
        <v>2021</v>
      </c>
      <c r="B794">
        <v>2</v>
      </c>
      <c r="C794">
        <v>3</v>
      </c>
      <c r="D794">
        <v>1</v>
      </c>
      <c r="E794">
        <v>20052.564999999999</v>
      </c>
      <c r="F794">
        <v>1166.4480000000001</v>
      </c>
      <c r="G794">
        <v>90.527000000000001</v>
      </c>
      <c r="H794">
        <v>-18.498999999999999</v>
      </c>
      <c r="I794">
        <v>846.64099999999996</v>
      </c>
      <c r="J794">
        <v>5.0780000000000003</v>
      </c>
      <c r="K794">
        <v>-1.0189999999999999</v>
      </c>
      <c r="L794">
        <v>86.427999999999997</v>
      </c>
      <c r="M794">
        <v>22137.642</v>
      </c>
      <c r="N794">
        <v>0</v>
      </c>
      <c r="O794">
        <v>3.883</v>
      </c>
      <c r="P794">
        <v>-26.658999999999999</v>
      </c>
      <c r="Q794">
        <v>152.899</v>
      </c>
      <c r="R794">
        <v>22160.417000000001</v>
      </c>
      <c r="S794">
        <v>22007.519</v>
      </c>
    </row>
    <row r="795" spans="1:19" x14ac:dyDescent="0.3">
      <c r="A795">
        <v>2021</v>
      </c>
      <c r="B795">
        <v>2</v>
      </c>
      <c r="C795">
        <v>3</v>
      </c>
      <c r="D795">
        <v>2</v>
      </c>
      <c r="E795">
        <v>19166.047999999999</v>
      </c>
      <c r="F795">
        <v>1266.7529999999999</v>
      </c>
      <c r="G795">
        <v>92.406000000000006</v>
      </c>
      <c r="H795">
        <v>-16.670999999999999</v>
      </c>
      <c r="I795">
        <v>601.077</v>
      </c>
      <c r="J795">
        <v>4.9450000000000003</v>
      </c>
      <c r="K795">
        <v>-1.1080000000000001</v>
      </c>
      <c r="L795">
        <v>85.897000000000006</v>
      </c>
      <c r="M795">
        <v>21106.94</v>
      </c>
      <c r="N795">
        <v>0</v>
      </c>
      <c r="O795">
        <v>3.2759999999999998</v>
      </c>
      <c r="P795">
        <v>-23.29</v>
      </c>
      <c r="Q795">
        <v>143.88900000000001</v>
      </c>
      <c r="R795">
        <v>21126.953000000001</v>
      </c>
      <c r="S795">
        <v>20983.064999999999</v>
      </c>
    </row>
    <row r="796" spans="1:19" x14ac:dyDescent="0.3">
      <c r="A796">
        <v>2021</v>
      </c>
      <c r="B796">
        <v>2</v>
      </c>
      <c r="C796">
        <v>3</v>
      </c>
      <c r="D796">
        <v>3</v>
      </c>
      <c r="E796">
        <v>18634.633000000002</v>
      </c>
      <c r="F796">
        <v>1294.6469999999999</v>
      </c>
      <c r="G796">
        <v>94.46</v>
      </c>
      <c r="H796">
        <v>-17.606000000000002</v>
      </c>
      <c r="I796">
        <v>360.00200000000001</v>
      </c>
      <c r="J796">
        <v>4.8719999999999999</v>
      </c>
      <c r="K796">
        <v>-0.48099999999999998</v>
      </c>
      <c r="L796">
        <v>85.572999999999993</v>
      </c>
      <c r="M796">
        <v>20361.638999999999</v>
      </c>
      <c r="N796">
        <v>0</v>
      </c>
      <c r="O796">
        <v>3.0289999999999999</v>
      </c>
      <c r="P796">
        <v>-17.55</v>
      </c>
      <c r="Q796">
        <v>139.56399999999999</v>
      </c>
      <c r="R796">
        <v>20376.16</v>
      </c>
      <c r="S796">
        <v>20236.596000000001</v>
      </c>
    </row>
    <row r="797" spans="1:19" x14ac:dyDescent="0.3">
      <c r="A797">
        <v>2021</v>
      </c>
      <c r="B797">
        <v>2</v>
      </c>
      <c r="C797">
        <v>3</v>
      </c>
      <c r="D797">
        <v>4</v>
      </c>
      <c r="E797">
        <v>18629.687999999998</v>
      </c>
      <c r="F797">
        <v>1253.306</v>
      </c>
      <c r="G797">
        <v>97.9</v>
      </c>
      <c r="H797">
        <v>-16.317</v>
      </c>
      <c r="I797">
        <v>204.78</v>
      </c>
      <c r="J797">
        <v>4.7190000000000003</v>
      </c>
      <c r="K797">
        <v>-0.188</v>
      </c>
      <c r="L797">
        <v>85.587000000000003</v>
      </c>
      <c r="M797">
        <v>20161.574000000001</v>
      </c>
      <c r="N797">
        <v>0</v>
      </c>
      <c r="O797">
        <v>2.9860000000000002</v>
      </c>
      <c r="P797">
        <v>-12.532</v>
      </c>
      <c r="Q797">
        <v>138.96199999999999</v>
      </c>
      <c r="R797">
        <v>20171.12</v>
      </c>
      <c r="S797">
        <v>20032.157999999999</v>
      </c>
    </row>
    <row r="798" spans="1:19" x14ac:dyDescent="0.3">
      <c r="A798">
        <v>2021</v>
      </c>
      <c r="B798">
        <v>2</v>
      </c>
      <c r="C798">
        <v>3</v>
      </c>
      <c r="D798">
        <v>5</v>
      </c>
      <c r="E798">
        <v>19458.973000000002</v>
      </c>
      <c r="F798">
        <v>1148.9490000000001</v>
      </c>
      <c r="G798">
        <v>103.667</v>
      </c>
      <c r="H798">
        <v>-13.843999999999999</v>
      </c>
      <c r="I798">
        <v>102.96599999999999</v>
      </c>
      <c r="J798">
        <v>3.6520000000000001</v>
      </c>
      <c r="K798">
        <v>8.2000000000000003E-2</v>
      </c>
      <c r="L798">
        <v>86.087999999999994</v>
      </c>
      <c r="M798">
        <v>20786.865000000002</v>
      </c>
      <c r="N798">
        <v>0</v>
      </c>
      <c r="O798">
        <v>2.9860000000000002</v>
      </c>
      <c r="P798">
        <v>-8.2080000000000002</v>
      </c>
      <c r="Q798">
        <v>145.339</v>
      </c>
      <c r="R798">
        <v>20792.088</v>
      </c>
      <c r="S798">
        <v>20646.75</v>
      </c>
    </row>
    <row r="799" spans="1:19" x14ac:dyDescent="0.3">
      <c r="A799">
        <v>2021</v>
      </c>
      <c r="B799">
        <v>2</v>
      </c>
      <c r="C799">
        <v>3</v>
      </c>
      <c r="D799">
        <v>6</v>
      </c>
      <c r="E799">
        <v>21201.726999999999</v>
      </c>
      <c r="F799">
        <v>983.80600000000004</v>
      </c>
      <c r="G799">
        <v>113.57599999999999</v>
      </c>
      <c r="H799">
        <v>-12.926</v>
      </c>
      <c r="I799">
        <v>72.459999999999994</v>
      </c>
      <c r="J799">
        <v>2.3290000000000002</v>
      </c>
      <c r="K799">
        <v>-0.16800000000000001</v>
      </c>
      <c r="L799">
        <v>87.055999999999997</v>
      </c>
      <c r="M799">
        <v>22334.282999999999</v>
      </c>
      <c r="N799">
        <v>0</v>
      </c>
      <c r="O799">
        <v>3.0190000000000001</v>
      </c>
      <c r="P799">
        <v>-5.21</v>
      </c>
      <c r="Q799">
        <v>164.06899999999999</v>
      </c>
      <c r="R799">
        <v>22336.474999999999</v>
      </c>
      <c r="S799">
        <v>22172.405999999999</v>
      </c>
    </row>
    <row r="800" spans="1:19" x14ac:dyDescent="0.3">
      <c r="A800">
        <v>2021</v>
      </c>
      <c r="B800">
        <v>2</v>
      </c>
      <c r="C800">
        <v>3</v>
      </c>
      <c r="D800">
        <v>7</v>
      </c>
      <c r="E800">
        <v>24171.449000000001</v>
      </c>
      <c r="F800">
        <v>795.41600000000005</v>
      </c>
      <c r="G800">
        <v>122.889</v>
      </c>
      <c r="H800">
        <v>-13.432</v>
      </c>
      <c r="I800">
        <v>128.994</v>
      </c>
      <c r="J800">
        <v>2.839</v>
      </c>
      <c r="K800">
        <v>3.7410000000000001</v>
      </c>
      <c r="L800">
        <v>88.77</v>
      </c>
      <c r="M800">
        <v>25177.776000000002</v>
      </c>
      <c r="N800">
        <v>0.95499999999999996</v>
      </c>
      <c r="O800">
        <v>3.5270000000000001</v>
      </c>
      <c r="P800">
        <v>-2.8029999999999999</v>
      </c>
      <c r="Q800">
        <v>198.19900000000001</v>
      </c>
      <c r="R800">
        <v>25176.097000000002</v>
      </c>
      <c r="S800">
        <v>24977.897000000001</v>
      </c>
    </row>
    <row r="801" spans="1:19" x14ac:dyDescent="0.3">
      <c r="A801">
        <v>2021</v>
      </c>
      <c r="B801">
        <v>2</v>
      </c>
      <c r="C801">
        <v>3</v>
      </c>
      <c r="D801">
        <v>8</v>
      </c>
      <c r="E801">
        <v>26066.337</v>
      </c>
      <c r="F801">
        <v>761.99900000000002</v>
      </c>
      <c r="G801">
        <v>119.545</v>
      </c>
      <c r="H801">
        <v>-11.582000000000001</v>
      </c>
      <c r="I801">
        <v>267.89</v>
      </c>
      <c r="J801">
        <v>3.702</v>
      </c>
      <c r="K801">
        <v>1.663</v>
      </c>
      <c r="L801">
        <v>90.09</v>
      </c>
      <c r="M801">
        <v>27180.098999999998</v>
      </c>
      <c r="N801">
        <v>590.428</v>
      </c>
      <c r="O801">
        <v>-1.0629999999999999</v>
      </c>
      <c r="P801">
        <v>-0.45</v>
      </c>
      <c r="Q801">
        <v>224.089</v>
      </c>
      <c r="R801">
        <v>26591.184000000001</v>
      </c>
      <c r="S801">
        <v>26367.095000000001</v>
      </c>
    </row>
    <row r="802" spans="1:19" x14ac:dyDescent="0.3">
      <c r="A802">
        <v>2021</v>
      </c>
      <c r="B802">
        <v>2</v>
      </c>
      <c r="C802">
        <v>3</v>
      </c>
      <c r="D802">
        <v>9</v>
      </c>
      <c r="E802">
        <v>26978.252</v>
      </c>
      <c r="F802">
        <v>739.83199999999999</v>
      </c>
      <c r="G802">
        <v>107.125</v>
      </c>
      <c r="H802">
        <v>-20.306999999999999</v>
      </c>
      <c r="I802">
        <v>494.47699999999998</v>
      </c>
      <c r="J802">
        <v>4.97</v>
      </c>
      <c r="K802">
        <v>-0.57699999999999996</v>
      </c>
      <c r="L802">
        <v>90.837999999999994</v>
      </c>
      <c r="M802">
        <v>28287.484</v>
      </c>
      <c r="N802">
        <v>2921.384</v>
      </c>
      <c r="O802">
        <v>-13.138999999999999</v>
      </c>
      <c r="P802">
        <v>1.0720000000000001</v>
      </c>
      <c r="Q802">
        <v>244.91200000000001</v>
      </c>
      <c r="R802">
        <v>25378.166000000001</v>
      </c>
      <c r="S802">
        <v>25133.255000000001</v>
      </c>
    </row>
    <row r="803" spans="1:19" x14ac:dyDescent="0.3">
      <c r="A803">
        <v>2021</v>
      </c>
      <c r="B803">
        <v>2</v>
      </c>
      <c r="C803">
        <v>3</v>
      </c>
      <c r="D803">
        <v>10</v>
      </c>
      <c r="E803">
        <v>27549.991999999998</v>
      </c>
      <c r="F803">
        <v>762.00400000000002</v>
      </c>
      <c r="G803">
        <v>96.557000000000002</v>
      </c>
      <c r="H803">
        <v>-22.763000000000002</v>
      </c>
      <c r="I803">
        <v>610.01099999999997</v>
      </c>
      <c r="J803">
        <v>5.5149999999999997</v>
      </c>
      <c r="K803">
        <v>-2.8180000000000001</v>
      </c>
      <c r="L803">
        <v>91.372</v>
      </c>
      <c r="M803">
        <v>28993.312999999998</v>
      </c>
      <c r="N803">
        <v>5000.6139999999996</v>
      </c>
      <c r="O803">
        <v>-24.571000000000002</v>
      </c>
      <c r="P803">
        <v>2.3439999999999999</v>
      </c>
      <c r="Q803">
        <v>259.60599999999999</v>
      </c>
      <c r="R803">
        <v>24014.924999999999</v>
      </c>
      <c r="S803">
        <v>23755.32</v>
      </c>
    </row>
    <row r="804" spans="1:19" x14ac:dyDescent="0.3">
      <c r="A804">
        <v>2021</v>
      </c>
      <c r="B804">
        <v>2</v>
      </c>
      <c r="C804">
        <v>3</v>
      </c>
      <c r="D804">
        <v>11</v>
      </c>
      <c r="E804">
        <v>27805.674999999999</v>
      </c>
      <c r="F804">
        <v>790.81299999999999</v>
      </c>
      <c r="G804">
        <v>87.814999999999998</v>
      </c>
      <c r="H804">
        <v>-13.842000000000001</v>
      </c>
      <c r="I804">
        <v>576.36599999999999</v>
      </c>
      <c r="J804">
        <v>5.82</v>
      </c>
      <c r="K804">
        <v>0.122</v>
      </c>
      <c r="L804">
        <v>91.600999999999999</v>
      </c>
      <c r="M804">
        <v>29256.554</v>
      </c>
      <c r="N804">
        <v>6303.6229999999996</v>
      </c>
      <c r="O804">
        <v>-34.338999999999999</v>
      </c>
      <c r="P804">
        <v>3.0289999999999999</v>
      </c>
      <c r="Q804">
        <v>271.80599999999998</v>
      </c>
      <c r="R804">
        <v>22984.241000000002</v>
      </c>
      <c r="S804">
        <v>22712.434000000001</v>
      </c>
    </row>
    <row r="805" spans="1:19" x14ac:dyDescent="0.3">
      <c r="A805">
        <v>2021</v>
      </c>
      <c r="B805">
        <v>2</v>
      </c>
      <c r="C805">
        <v>3</v>
      </c>
      <c r="D805">
        <v>12</v>
      </c>
      <c r="E805">
        <v>27780.401000000002</v>
      </c>
      <c r="F805">
        <v>806.548</v>
      </c>
      <c r="G805">
        <v>80.784999999999997</v>
      </c>
      <c r="H805">
        <v>-5.0010000000000003</v>
      </c>
      <c r="I805">
        <v>490.58300000000003</v>
      </c>
      <c r="J805">
        <v>5.9569999999999999</v>
      </c>
      <c r="K805">
        <v>1.776</v>
      </c>
      <c r="L805">
        <v>91.573999999999998</v>
      </c>
      <c r="M805">
        <v>29171.835999999999</v>
      </c>
      <c r="N805">
        <v>7020.1229999999996</v>
      </c>
      <c r="O805">
        <v>-16.327000000000002</v>
      </c>
      <c r="P805">
        <v>3.1309999999999998</v>
      </c>
      <c r="Q805">
        <v>280.423</v>
      </c>
      <c r="R805">
        <v>22164.909</v>
      </c>
      <c r="S805">
        <v>21884.486000000001</v>
      </c>
    </row>
    <row r="806" spans="1:19" x14ac:dyDescent="0.3">
      <c r="A806">
        <v>2021</v>
      </c>
      <c r="B806">
        <v>2</v>
      </c>
      <c r="C806">
        <v>3</v>
      </c>
      <c r="D806">
        <v>13</v>
      </c>
      <c r="E806">
        <v>27641.681</v>
      </c>
      <c r="F806">
        <v>786.51499999999999</v>
      </c>
      <c r="G806">
        <v>75.992999999999995</v>
      </c>
      <c r="H806">
        <v>3.6469999999999998</v>
      </c>
      <c r="I806">
        <v>453.64400000000001</v>
      </c>
      <c r="J806">
        <v>5.9269999999999996</v>
      </c>
      <c r="K806">
        <v>0.879</v>
      </c>
      <c r="L806">
        <v>91.432000000000002</v>
      </c>
      <c r="M806">
        <v>28983.724999999999</v>
      </c>
      <c r="N806">
        <v>7119.1329999999998</v>
      </c>
      <c r="O806">
        <v>-8.2409999999999997</v>
      </c>
      <c r="P806">
        <v>3.5089999999999999</v>
      </c>
      <c r="Q806">
        <v>286.95299999999997</v>
      </c>
      <c r="R806">
        <v>21869.324000000001</v>
      </c>
      <c r="S806">
        <v>21582.370999999999</v>
      </c>
    </row>
    <row r="807" spans="1:19" x14ac:dyDescent="0.3">
      <c r="A807">
        <v>2021</v>
      </c>
      <c r="B807">
        <v>2</v>
      </c>
      <c r="C807">
        <v>3</v>
      </c>
      <c r="D807">
        <v>14</v>
      </c>
      <c r="E807">
        <v>27513.673999999999</v>
      </c>
      <c r="F807">
        <v>792.29300000000001</v>
      </c>
      <c r="G807">
        <v>72.789000000000001</v>
      </c>
      <c r="H807">
        <v>14.391</v>
      </c>
      <c r="I807">
        <v>429.274</v>
      </c>
      <c r="J807">
        <v>5.819</v>
      </c>
      <c r="K807">
        <v>1.7909999999999999</v>
      </c>
      <c r="L807">
        <v>91.287000000000006</v>
      </c>
      <c r="M807">
        <v>28848.528999999999</v>
      </c>
      <c r="N807">
        <v>6669.9189999999999</v>
      </c>
      <c r="O807">
        <v>-2.4009999999999998</v>
      </c>
      <c r="P807">
        <v>3.0710000000000002</v>
      </c>
      <c r="Q807">
        <v>291.69900000000001</v>
      </c>
      <c r="R807">
        <v>22177.94</v>
      </c>
      <c r="S807">
        <v>21886.241000000002</v>
      </c>
    </row>
    <row r="808" spans="1:19" x14ac:dyDescent="0.3">
      <c r="A808">
        <v>2021</v>
      </c>
      <c r="B808">
        <v>2</v>
      </c>
      <c r="C808">
        <v>3</v>
      </c>
      <c r="D808">
        <v>15</v>
      </c>
      <c r="E808">
        <v>27183.232</v>
      </c>
      <c r="F808">
        <v>779.95100000000002</v>
      </c>
      <c r="G808">
        <v>71.305999999999997</v>
      </c>
      <c r="H808">
        <v>23.582999999999998</v>
      </c>
      <c r="I808">
        <v>368.52499999999998</v>
      </c>
      <c r="J808">
        <v>5.3470000000000004</v>
      </c>
      <c r="K808">
        <v>1.643</v>
      </c>
      <c r="L808">
        <v>90.944999999999993</v>
      </c>
      <c r="M808">
        <v>28453.224999999999</v>
      </c>
      <c r="N808">
        <v>5490.5110000000004</v>
      </c>
      <c r="O808">
        <v>-1.294</v>
      </c>
      <c r="P808">
        <v>2.488</v>
      </c>
      <c r="Q808">
        <v>290.74700000000001</v>
      </c>
      <c r="R808">
        <v>22961.521000000001</v>
      </c>
      <c r="S808">
        <v>22670.774000000001</v>
      </c>
    </row>
    <row r="809" spans="1:19" x14ac:dyDescent="0.3">
      <c r="A809">
        <v>2021</v>
      </c>
      <c r="B809">
        <v>2</v>
      </c>
      <c r="C809">
        <v>3</v>
      </c>
      <c r="D809">
        <v>16</v>
      </c>
      <c r="E809">
        <v>26868.028999999999</v>
      </c>
      <c r="F809">
        <v>682.15800000000002</v>
      </c>
      <c r="G809">
        <v>71.613</v>
      </c>
      <c r="H809">
        <v>24.623999999999999</v>
      </c>
      <c r="I809">
        <v>339.13400000000001</v>
      </c>
      <c r="J809">
        <v>5.5759999999999996</v>
      </c>
      <c r="K809">
        <v>-2.827</v>
      </c>
      <c r="L809">
        <v>90.643000000000001</v>
      </c>
      <c r="M809">
        <v>28007.337</v>
      </c>
      <c r="N809">
        <v>3711.4760000000001</v>
      </c>
      <c r="O809">
        <v>-0.34399999999999997</v>
      </c>
      <c r="P809">
        <v>2.3069999999999999</v>
      </c>
      <c r="Q809">
        <v>282.90100000000001</v>
      </c>
      <c r="R809">
        <v>24293.898000000001</v>
      </c>
      <c r="S809">
        <v>24010.996999999999</v>
      </c>
    </row>
    <row r="810" spans="1:19" x14ac:dyDescent="0.3">
      <c r="A810">
        <v>2021</v>
      </c>
      <c r="B810">
        <v>2</v>
      </c>
      <c r="C810">
        <v>3</v>
      </c>
      <c r="D810">
        <v>17</v>
      </c>
      <c r="E810">
        <v>26984.252</v>
      </c>
      <c r="F810">
        <v>537.37800000000004</v>
      </c>
      <c r="G810">
        <v>75.228999999999999</v>
      </c>
      <c r="H810">
        <v>15.878</v>
      </c>
      <c r="I810">
        <v>233.93700000000001</v>
      </c>
      <c r="J810">
        <v>4.3869999999999996</v>
      </c>
      <c r="K810">
        <v>-13.59</v>
      </c>
      <c r="L810">
        <v>90.798000000000002</v>
      </c>
      <c r="M810">
        <v>27853.040000000001</v>
      </c>
      <c r="N810">
        <v>1327.069</v>
      </c>
      <c r="O810">
        <v>2.1230000000000002</v>
      </c>
      <c r="P810">
        <v>2.2770000000000001</v>
      </c>
      <c r="Q810">
        <v>272.62200000000001</v>
      </c>
      <c r="R810">
        <v>26521.57</v>
      </c>
      <c r="S810">
        <v>26248.948</v>
      </c>
    </row>
    <row r="811" spans="1:19" x14ac:dyDescent="0.3">
      <c r="A811">
        <v>2021</v>
      </c>
      <c r="B811">
        <v>2</v>
      </c>
      <c r="C811">
        <v>3</v>
      </c>
      <c r="D811">
        <v>18</v>
      </c>
      <c r="E811">
        <v>28445.358</v>
      </c>
      <c r="F811">
        <v>517.93299999999999</v>
      </c>
      <c r="G811">
        <v>84.347999999999999</v>
      </c>
      <c r="H811">
        <v>-2.3849999999999998</v>
      </c>
      <c r="I811">
        <v>255.80699999999999</v>
      </c>
      <c r="J811">
        <v>4.91</v>
      </c>
      <c r="K811">
        <v>-15.962999999999999</v>
      </c>
      <c r="L811">
        <v>92.087999999999994</v>
      </c>
      <c r="M811">
        <v>29297.75</v>
      </c>
      <c r="N811">
        <v>23.414000000000001</v>
      </c>
      <c r="O811">
        <v>9.8480000000000008</v>
      </c>
      <c r="P811">
        <v>9.5630000000000006</v>
      </c>
      <c r="Q811">
        <v>271.79899999999998</v>
      </c>
      <c r="R811">
        <v>29254.924999999999</v>
      </c>
      <c r="S811">
        <v>28983.126</v>
      </c>
    </row>
    <row r="812" spans="1:19" x14ac:dyDescent="0.3">
      <c r="A812">
        <v>2021</v>
      </c>
      <c r="B812">
        <v>2</v>
      </c>
      <c r="C812">
        <v>3</v>
      </c>
      <c r="D812">
        <v>19</v>
      </c>
      <c r="E812">
        <v>29978.188999999998</v>
      </c>
      <c r="F812">
        <v>514.64700000000005</v>
      </c>
      <c r="G812">
        <v>89.869</v>
      </c>
      <c r="H812">
        <v>-14.743</v>
      </c>
      <c r="I812">
        <v>326.37799999999999</v>
      </c>
      <c r="J812">
        <v>4.7430000000000003</v>
      </c>
      <c r="K812">
        <v>-21.08</v>
      </c>
      <c r="L812">
        <v>92.953999999999994</v>
      </c>
      <c r="M812">
        <v>30881.087</v>
      </c>
      <c r="N812">
        <v>0</v>
      </c>
      <c r="O812">
        <v>11.441000000000001</v>
      </c>
      <c r="P812">
        <v>13.093999999999999</v>
      </c>
      <c r="Q812">
        <v>262.26299999999998</v>
      </c>
      <c r="R812">
        <v>30856.552</v>
      </c>
      <c r="S812">
        <v>30594.289000000001</v>
      </c>
    </row>
    <row r="813" spans="1:19" x14ac:dyDescent="0.3">
      <c r="A813">
        <v>2021</v>
      </c>
      <c r="B813">
        <v>2</v>
      </c>
      <c r="C813">
        <v>3</v>
      </c>
      <c r="D813">
        <v>20</v>
      </c>
      <c r="E813">
        <v>29459.809000000001</v>
      </c>
      <c r="F813">
        <v>522.96500000000003</v>
      </c>
      <c r="G813">
        <v>91.914000000000001</v>
      </c>
      <c r="H813">
        <v>-23.588000000000001</v>
      </c>
      <c r="I813">
        <v>361.14600000000002</v>
      </c>
      <c r="J813">
        <v>4.4640000000000004</v>
      </c>
      <c r="K813">
        <v>-23.219000000000001</v>
      </c>
      <c r="L813">
        <v>92.722999999999999</v>
      </c>
      <c r="M813">
        <v>30394.3</v>
      </c>
      <c r="N813">
        <v>0</v>
      </c>
      <c r="O813">
        <v>11.670999999999999</v>
      </c>
      <c r="P813">
        <v>18.207000000000001</v>
      </c>
      <c r="Q813">
        <v>246.82300000000001</v>
      </c>
      <c r="R813">
        <v>30364.422999999999</v>
      </c>
      <c r="S813">
        <v>30117.598999999998</v>
      </c>
    </row>
    <row r="814" spans="1:19" x14ac:dyDescent="0.3">
      <c r="A814">
        <v>2021</v>
      </c>
      <c r="B814">
        <v>2</v>
      </c>
      <c r="C814">
        <v>3</v>
      </c>
      <c r="D814">
        <v>21</v>
      </c>
      <c r="E814">
        <v>28596.735000000001</v>
      </c>
      <c r="F814">
        <v>551.27300000000002</v>
      </c>
      <c r="G814">
        <v>92.870999999999995</v>
      </c>
      <c r="H814">
        <v>-27.911999999999999</v>
      </c>
      <c r="I814">
        <v>404.81200000000001</v>
      </c>
      <c r="J814">
        <v>4.1230000000000002</v>
      </c>
      <c r="K814">
        <v>-22.484000000000002</v>
      </c>
      <c r="L814">
        <v>92.216999999999999</v>
      </c>
      <c r="M814">
        <v>29598.764999999999</v>
      </c>
      <c r="N814">
        <v>0</v>
      </c>
      <c r="O814">
        <v>10.759</v>
      </c>
      <c r="P814">
        <v>14.01</v>
      </c>
      <c r="Q814">
        <v>232.779</v>
      </c>
      <c r="R814">
        <v>29573.996999999999</v>
      </c>
      <c r="S814">
        <v>29341.217000000001</v>
      </c>
    </row>
    <row r="815" spans="1:19" x14ac:dyDescent="0.3">
      <c r="A815">
        <v>2021</v>
      </c>
      <c r="B815">
        <v>2</v>
      </c>
      <c r="C815">
        <v>3</v>
      </c>
      <c r="D815">
        <v>22</v>
      </c>
      <c r="E815">
        <v>26881.271000000001</v>
      </c>
      <c r="F815">
        <v>635.57500000000005</v>
      </c>
      <c r="G815">
        <v>91.581000000000003</v>
      </c>
      <c r="H815">
        <v>-27.978999999999999</v>
      </c>
      <c r="I815">
        <v>517.60900000000004</v>
      </c>
      <c r="J815">
        <v>5.181</v>
      </c>
      <c r="K815">
        <v>-6.835</v>
      </c>
      <c r="L815">
        <v>90.727999999999994</v>
      </c>
      <c r="M815">
        <v>28095.548999999999</v>
      </c>
      <c r="N815">
        <v>0</v>
      </c>
      <c r="O815">
        <v>9.4320000000000004</v>
      </c>
      <c r="P815">
        <v>3.419</v>
      </c>
      <c r="Q815">
        <v>215.90799999999999</v>
      </c>
      <c r="R815">
        <v>28082.698</v>
      </c>
      <c r="S815">
        <v>27866.79</v>
      </c>
    </row>
    <row r="816" spans="1:19" x14ac:dyDescent="0.3">
      <c r="A816">
        <v>2021</v>
      </c>
      <c r="B816">
        <v>2</v>
      </c>
      <c r="C816">
        <v>3</v>
      </c>
      <c r="D816">
        <v>23</v>
      </c>
      <c r="E816">
        <v>24379.768</v>
      </c>
      <c r="F816">
        <v>851.24099999999999</v>
      </c>
      <c r="G816">
        <v>88.323999999999998</v>
      </c>
      <c r="H816">
        <v>-25.765000000000001</v>
      </c>
      <c r="I816">
        <v>577.44799999999998</v>
      </c>
      <c r="J816">
        <v>4.8490000000000002</v>
      </c>
      <c r="K816">
        <v>-0.03</v>
      </c>
      <c r="L816">
        <v>88.944000000000003</v>
      </c>
      <c r="M816">
        <v>25876.455000000002</v>
      </c>
      <c r="N816">
        <v>0</v>
      </c>
      <c r="O816">
        <v>6.4960000000000004</v>
      </c>
      <c r="P816">
        <v>-21.190999999999999</v>
      </c>
      <c r="Q816">
        <v>192.726</v>
      </c>
      <c r="R816">
        <v>25891.15</v>
      </c>
      <c r="S816">
        <v>25698.423999999999</v>
      </c>
    </row>
    <row r="817" spans="1:19" x14ac:dyDescent="0.3">
      <c r="A817">
        <v>2021</v>
      </c>
      <c r="B817">
        <v>2</v>
      </c>
      <c r="C817">
        <v>3</v>
      </c>
      <c r="D817">
        <v>24</v>
      </c>
      <c r="E817">
        <v>21997.887999999999</v>
      </c>
      <c r="F817">
        <v>1017.426</v>
      </c>
      <c r="G817">
        <v>86.998999999999995</v>
      </c>
      <c r="H817">
        <v>-24.527000000000001</v>
      </c>
      <c r="I817">
        <v>962.154</v>
      </c>
      <c r="J817">
        <v>5.25</v>
      </c>
      <c r="K817">
        <v>0.35199999999999998</v>
      </c>
      <c r="L817">
        <v>87.521000000000001</v>
      </c>
      <c r="M817">
        <v>24046.063999999998</v>
      </c>
      <c r="N817">
        <v>0</v>
      </c>
      <c r="O817">
        <v>4.9850000000000003</v>
      </c>
      <c r="P817">
        <v>-15.021000000000001</v>
      </c>
      <c r="Q817">
        <v>170.554</v>
      </c>
      <c r="R817">
        <v>24056.1</v>
      </c>
      <c r="S817">
        <v>23885.544999999998</v>
      </c>
    </row>
    <row r="818" spans="1:19" x14ac:dyDescent="0.3">
      <c r="A818">
        <v>2021</v>
      </c>
      <c r="B818">
        <v>2</v>
      </c>
      <c r="C818">
        <v>4</v>
      </c>
      <c r="D818">
        <v>1</v>
      </c>
      <c r="E818">
        <v>19996.844000000001</v>
      </c>
      <c r="F818">
        <v>1166.4480000000001</v>
      </c>
      <c r="G818">
        <v>86.525000000000006</v>
      </c>
      <c r="H818">
        <v>-18.451000000000001</v>
      </c>
      <c r="I818">
        <v>846.64099999999996</v>
      </c>
      <c r="J818">
        <v>5.0780000000000003</v>
      </c>
      <c r="K818">
        <v>-1.0149999999999999</v>
      </c>
      <c r="L818">
        <v>86.396000000000001</v>
      </c>
      <c r="M818">
        <v>22081.940999999999</v>
      </c>
      <c r="N818">
        <v>0</v>
      </c>
      <c r="O818">
        <v>3.883</v>
      </c>
      <c r="P818">
        <v>-26.658999999999999</v>
      </c>
      <c r="Q818">
        <v>153.369</v>
      </c>
      <c r="R818">
        <v>22104.717000000001</v>
      </c>
      <c r="S818">
        <v>21951.348000000002</v>
      </c>
    </row>
    <row r="819" spans="1:19" x14ac:dyDescent="0.3">
      <c r="A819">
        <v>2021</v>
      </c>
      <c r="B819">
        <v>2</v>
      </c>
      <c r="C819">
        <v>4</v>
      </c>
      <c r="D819">
        <v>2</v>
      </c>
      <c r="E819">
        <v>19203.831999999999</v>
      </c>
      <c r="F819">
        <v>1266.7529999999999</v>
      </c>
      <c r="G819">
        <v>88.21</v>
      </c>
      <c r="H819">
        <v>-16.664000000000001</v>
      </c>
      <c r="I819">
        <v>601.077</v>
      </c>
      <c r="J819">
        <v>4.9450000000000003</v>
      </c>
      <c r="K819">
        <v>-1.1200000000000001</v>
      </c>
      <c r="L819">
        <v>85.918999999999997</v>
      </c>
      <c r="M819">
        <v>21144.741000000002</v>
      </c>
      <c r="N819">
        <v>0</v>
      </c>
      <c r="O819">
        <v>3.2759999999999998</v>
      </c>
      <c r="P819">
        <v>-23.29</v>
      </c>
      <c r="Q819">
        <v>143.62299999999999</v>
      </c>
      <c r="R819">
        <v>21164.755000000001</v>
      </c>
      <c r="S819">
        <v>21021.131000000001</v>
      </c>
    </row>
    <row r="820" spans="1:19" x14ac:dyDescent="0.3">
      <c r="A820">
        <v>2021</v>
      </c>
      <c r="B820">
        <v>2</v>
      </c>
      <c r="C820">
        <v>4</v>
      </c>
      <c r="D820">
        <v>3</v>
      </c>
      <c r="E820">
        <v>18722.471000000001</v>
      </c>
      <c r="F820">
        <v>1294.6469999999999</v>
      </c>
      <c r="G820">
        <v>90.728999999999999</v>
      </c>
      <c r="H820">
        <v>-17.623999999999999</v>
      </c>
      <c r="I820">
        <v>360.00200000000001</v>
      </c>
      <c r="J820">
        <v>4.8719999999999999</v>
      </c>
      <c r="K820">
        <v>-0.54200000000000004</v>
      </c>
      <c r="L820">
        <v>85.638000000000005</v>
      </c>
      <c r="M820">
        <v>20449.463</v>
      </c>
      <c r="N820">
        <v>0</v>
      </c>
      <c r="O820">
        <v>3.0289999999999999</v>
      </c>
      <c r="P820">
        <v>-17.55</v>
      </c>
      <c r="Q820">
        <v>139.37700000000001</v>
      </c>
      <c r="R820">
        <v>20463.984</v>
      </c>
      <c r="S820">
        <v>20324.607</v>
      </c>
    </row>
    <row r="821" spans="1:19" x14ac:dyDescent="0.3">
      <c r="A821">
        <v>2021</v>
      </c>
      <c r="B821">
        <v>2</v>
      </c>
      <c r="C821">
        <v>4</v>
      </c>
      <c r="D821">
        <v>4</v>
      </c>
      <c r="E821">
        <v>18679.870999999999</v>
      </c>
      <c r="F821">
        <v>1253.306</v>
      </c>
      <c r="G821">
        <v>93.704999999999998</v>
      </c>
      <c r="H821">
        <v>-16.317</v>
      </c>
      <c r="I821">
        <v>204.78</v>
      </c>
      <c r="J821">
        <v>4.7190000000000003</v>
      </c>
      <c r="K821">
        <v>-0.252</v>
      </c>
      <c r="L821">
        <v>85.614000000000004</v>
      </c>
      <c r="M821">
        <v>20211.721000000001</v>
      </c>
      <c r="N821">
        <v>0</v>
      </c>
      <c r="O821">
        <v>2.9860000000000002</v>
      </c>
      <c r="P821">
        <v>-12.532</v>
      </c>
      <c r="Q821">
        <v>138.839</v>
      </c>
      <c r="R821">
        <v>20221.267</v>
      </c>
      <c r="S821">
        <v>20082.428</v>
      </c>
    </row>
    <row r="822" spans="1:19" x14ac:dyDescent="0.3">
      <c r="A822">
        <v>2021</v>
      </c>
      <c r="B822">
        <v>2</v>
      </c>
      <c r="C822">
        <v>4</v>
      </c>
      <c r="D822">
        <v>5</v>
      </c>
      <c r="E822">
        <v>19462.957999999999</v>
      </c>
      <c r="F822">
        <v>1148.9490000000001</v>
      </c>
      <c r="G822">
        <v>99.542000000000002</v>
      </c>
      <c r="H822">
        <v>-13.840999999999999</v>
      </c>
      <c r="I822">
        <v>102.96599999999999</v>
      </c>
      <c r="J822">
        <v>3.6520000000000001</v>
      </c>
      <c r="K822">
        <v>6.3E-2</v>
      </c>
      <c r="L822">
        <v>86.081000000000003</v>
      </c>
      <c r="M822">
        <v>20790.828000000001</v>
      </c>
      <c r="N822">
        <v>0</v>
      </c>
      <c r="O822">
        <v>2.9860000000000002</v>
      </c>
      <c r="P822">
        <v>-8.2080000000000002</v>
      </c>
      <c r="Q822">
        <v>144.535</v>
      </c>
      <c r="R822">
        <v>20796.050999999999</v>
      </c>
      <c r="S822">
        <v>20651.516</v>
      </c>
    </row>
    <row r="823" spans="1:19" x14ac:dyDescent="0.3">
      <c r="A823">
        <v>2021</v>
      </c>
      <c r="B823">
        <v>2</v>
      </c>
      <c r="C823">
        <v>4</v>
      </c>
      <c r="D823">
        <v>6</v>
      </c>
      <c r="E823">
        <v>21307.173999999999</v>
      </c>
      <c r="F823">
        <v>983.80600000000004</v>
      </c>
      <c r="G823">
        <v>108.565</v>
      </c>
      <c r="H823">
        <v>-13.026999999999999</v>
      </c>
      <c r="I823">
        <v>72.459999999999994</v>
      </c>
      <c r="J823">
        <v>2.3290000000000002</v>
      </c>
      <c r="K823">
        <v>3.7999999999999999E-2</v>
      </c>
      <c r="L823">
        <v>87.108000000000004</v>
      </c>
      <c r="M823">
        <v>22439.886999999999</v>
      </c>
      <c r="N823">
        <v>0</v>
      </c>
      <c r="O823">
        <v>3.0190000000000001</v>
      </c>
      <c r="P823">
        <v>-5.21</v>
      </c>
      <c r="Q823">
        <v>162.99</v>
      </c>
      <c r="R823">
        <v>22442.078000000001</v>
      </c>
      <c r="S823">
        <v>22279.088</v>
      </c>
    </row>
    <row r="824" spans="1:19" x14ac:dyDescent="0.3">
      <c r="A824">
        <v>2021</v>
      </c>
      <c r="B824">
        <v>2</v>
      </c>
      <c r="C824">
        <v>4</v>
      </c>
      <c r="D824">
        <v>7</v>
      </c>
      <c r="E824">
        <v>24256.496999999999</v>
      </c>
      <c r="F824">
        <v>795.41600000000005</v>
      </c>
      <c r="G824">
        <v>117.77200000000001</v>
      </c>
      <c r="H824">
        <v>-13.609</v>
      </c>
      <c r="I824">
        <v>128.994</v>
      </c>
      <c r="J824">
        <v>2.839</v>
      </c>
      <c r="K824">
        <v>3.7850000000000001</v>
      </c>
      <c r="L824">
        <v>88.82</v>
      </c>
      <c r="M824">
        <v>25262.74</v>
      </c>
      <c r="N824">
        <v>0.95499999999999996</v>
      </c>
      <c r="O824">
        <v>3.5270000000000001</v>
      </c>
      <c r="P824">
        <v>-2.8029999999999999</v>
      </c>
      <c r="Q824">
        <v>195.94499999999999</v>
      </c>
      <c r="R824">
        <v>25261.061000000002</v>
      </c>
      <c r="S824">
        <v>25065.116000000002</v>
      </c>
    </row>
    <row r="825" spans="1:19" x14ac:dyDescent="0.3">
      <c r="A825">
        <v>2021</v>
      </c>
      <c r="B825">
        <v>2</v>
      </c>
      <c r="C825">
        <v>4</v>
      </c>
      <c r="D825">
        <v>8</v>
      </c>
      <c r="E825">
        <v>25999.682000000001</v>
      </c>
      <c r="F825">
        <v>761.99900000000002</v>
      </c>
      <c r="G825">
        <v>116.78</v>
      </c>
      <c r="H825">
        <v>-11.629</v>
      </c>
      <c r="I825">
        <v>267.89</v>
      </c>
      <c r="J825">
        <v>3.702</v>
      </c>
      <c r="K825">
        <v>1.492</v>
      </c>
      <c r="L825">
        <v>89.960999999999999</v>
      </c>
      <c r="M825">
        <v>27113.097000000002</v>
      </c>
      <c r="N825">
        <v>590.428</v>
      </c>
      <c r="O825">
        <v>-1.0629999999999999</v>
      </c>
      <c r="P825">
        <v>-0.45</v>
      </c>
      <c r="Q825">
        <v>222.75299999999999</v>
      </c>
      <c r="R825">
        <v>26524.181</v>
      </c>
      <c r="S825">
        <v>26301.429</v>
      </c>
    </row>
    <row r="826" spans="1:19" x14ac:dyDescent="0.3">
      <c r="A826">
        <v>2021</v>
      </c>
      <c r="B826">
        <v>2</v>
      </c>
      <c r="C826">
        <v>4</v>
      </c>
      <c r="D826">
        <v>9</v>
      </c>
      <c r="E826">
        <v>26869.628000000001</v>
      </c>
      <c r="F826">
        <v>739.83199999999999</v>
      </c>
      <c r="G826">
        <v>104.904</v>
      </c>
      <c r="H826">
        <v>-20.324999999999999</v>
      </c>
      <c r="I826">
        <v>494.47699999999998</v>
      </c>
      <c r="J826">
        <v>4.97</v>
      </c>
      <c r="K826">
        <v>-0.377</v>
      </c>
      <c r="L826">
        <v>90.691999999999993</v>
      </c>
      <c r="M826">
        <v>28178.897000000001</v>
      </c>
      <c r="N826">
        <v>2921.384</v>
      </c>
      <c r="O826">
        <v>-13.138999999999999</v>
      </c>
      <c r="P826">
        <v>1.0720000000000001</v>
      </c>
      <c r="Q826">
        <v>244.441</v>
      </c>
      <c r="R826">
        <v>25269.579000000002</v>
      </c>
      <c r="S826">
        <v>25025.137999999999</v>
      </c>
    </row>
    <row r="827" spans="1:19" x14ac:dyDescent="0.3">
      <c r="A827">
        <v>2021</v>
      </c>
      <c r="B827">
        <v>2</v>
      </c>
      <c r="C827">
        <v>4</v>
      </c>
      <c r="D827">
        <v>10</v>
      </c>
      <c r="E827">
        <v>27437.501</v>
      </c>
      <c r="F827">
        <v>762.00400000000002</v>
      </c>
      <c r="G827">
        <v>93.863</v>
      </c>
      <c r="H827">
        <v>-22.728999999999999</v>
      </c>
      <c r="I827">
        <v>610.01099999999997</v>
      </c>
      <c r="J827">
        <v>5.5149999999999997</v>
      </c>
      <c r="K827">
        <v>-2.585</v>
      </c>
      <c r="L827">
        <v>91.236999999999995</v>
      </c>
      <c r="M827">
        <v>28880.955000000002</v>
      </c>
      <c r="N827">
        <v>5000.6139999999996</v>
      </c>
      <c r="O827">
        <v>-24.571000000000002</v>
      </c>
      <c r="P827">
        <v>2.3439999999999999</v>
      </c>
      <c r="Q827">
        <v>260.976</v>
      </c>
      <c r="R827">
        <v>23902.567999999999</v>
      </c>
      <c r="S827">
        <v>23641.592000000001</v>
      </c>
    </row>
    <row r="828" spans="1:19" x14ac:dyDescent="0.3">
      <c r="A828">
        <v>2021</v>
      </c>
      <c r="B828">
        <v>2</v>
      </c>
      <c r="C828">
        <v>4</v>
      </c>
      <c r="D828">
        <v>11</v>
      </c>
      <c r="E828">
        <v>27877.235000000001</v>
      </c>
      <c r="F828">
        <v>790.81299999999999</v>
      </c>
      <c r="G828">
        <v>84.698999999999998</v>
      </c>
      <c r="H828">
        <v>-13.89</v>
      </c>
      <c r="I828">
        <v>576.36599999999999</v>
      </c>
      <c r="J828">
        <v>5.82</v>
      </c>
      <c r="K828">
        <v>0.19900000000000001</v>
      </c>
      <c r="L828">
        <v>91.634</v>
      </c>
      <c r="M828">
        <v>29328.177</v>
      </c>
      <c r="N828">
        <v>6303.6229999999996</v>
      </c>
      <c r="O828">
        <v>-34.338999999999999</v>
      </c>
      <c r="P828">
        <v>3.0289999999999999</v>
      </c>
      <c r="Q828">
        <v>273.791</v>
      </c>
      <c r="R828">
        <v>23055.864000000001</v>
      </c>
      <c r="S828">
        <v>22782.072</v>
      </c>
    </row>
    <row r="829" spans="1:19" x14ac:dyDescent="0.3">
      <c r="A829">
        <v>2021</v>
      </c>
      <c r="B829">
        <v>2</v>
      </c>
      <c r="C829">
        <v>4</v>
      </c>
      <c r="D829">
        <v>12</v>
      </c>
      <c r="E829">
        <v>27974.841</v>
      </c>
      <c r="F829">
        <v>806.548</v>
      </c>
      <c r="G829">
        <v>77.643000000000001</v>
      </c>
      <c r="H829">
        <v>-5.0170000000000003</v>
      </c>
      <c r="I829">
        <v>490.58300000000003</v>
      </c>
      <c r="J829">
        <v>5.9569999999999999</v>
      </c>
      <c r="K829">
        <v>1.778</v>
      </c>
      <c r="L829">
        <v>91.715999999999994</v>
      </c>
      <c r="M829">
        <v>29366.403999999999</v>
      </c>
      <c r="N829">
        <v>7020.1229999999996</v>
      </c>
      <c r="O829">
        <v>-16.327000000000002</v>
      </c>
      <c r="P829">
        <v>3.1309999999999998</v>
      </c>
      <c r="Q829">
        <v>283.37099999999998</v>
      </c>
      <c r="R829">
        <v>22359.477999999999</v>
      </c>
      <c r="S829">
        <v>22076.107</v>
      </c>
    </row>
    <row r="830" spans="1:19" x14ac:dyDescent="0.3">
      <c r="A830">
        <v>2021</v>
      </c>
      <c r="B830">
        <v>2</v>
      </c>
      <c r="C830">
        <v>4</v>
      </c>
      <c r="D830">
        <v>13</v>
      </c>
      <c r="E830">
        <v>27890.528999999999</v>
      </c>
      <c r="F830">
        <v>786.51499999999999</v>
      </c>
      <c r="G830">
        <v>72.972999999999999</v>
      </c>
      <c r="H830">
        <v>3.7829999999999999</v>
      </c>
      <c r="I830">
        <v>453.64400000000001</v>
      </c>
      <c r="J830">
        <v>5.9269999999999996</v>
      </c>
      <c r="K830">
        <v>0.83299999999999996</v>
      </c>
      <c r="L830">
        <v>91.620999999999995</v>
      </c>
      <c r="M830">
        <v>29232.851999999999</v>
      </c>
      <c r="N830">
        <v>7119.1329999999998</v>
      </c>
      <c r="O830">
        <v>-8.2409999999999997</v>
      </c>
      <c r="P830">
        <v>3.5089999999999999</v>
      </c>
      <c r="Q830">
        <v>290.36200000000002</v>
      </c>
      <c r="R830">
        <v>22118.452000000001</v>
      </c>
      <c r="S830">
        <v>21828.09</v>
      </c>
    </row>
    <row r="831" spans="1:19" x14ac:dyDescent="0.3">
      <c r="A831">
        <v>2021</v>
      </c>
      <c r="B831">
        <v>2</v>
      </c>
      <c r="C831">
        <v>4</v>
      </c>
      <c r="D831">
        <v>14</v>
      </c>
      <c r="E831">
        <v>27804.973000000002</v>
      </c>
      <c r="F831">
        <v>792.29300000000001</v>
      </c>
      <c r="G831">
        <v>69.022999999999996</v>
      </c>
      <c r="H831">
        <v>14.795999999999999</v>
      </c>
      <c r="I831">
        <v>429.274</v>
      </c>
      <c r="J831">
        <v>5.819</v>
      </c>
      <c r="K831">
        <v>1.8180000000000001</v>
      </c>
      <c r="L831">
        <v>91.504999999999995</v>
      </c>
      <c r="M831">
        <v>29140.476999999999</v>
      </c>
      <c r="N831">
        <v>6669.9189999999999</v>
      </c>
      <c r="O831">
        <v>-2.4009999999999998</v>
      </c>
      <c r="P831">
        <v>3.0710000000000002</v>
      </c>
      <c r="Q831">
        <v>294.96300000000002</v>
      </c>
      <c r="R831">
        <v>22469.887999999999</v>
      </c>
      <c r="S831">
        <v>22174.925999999999</v>
      </c>
    </row>
    <row r="832" spans="1:19" x14ac:dyDescent="0.3">
      <c r="A832">
        <v>2021</v>
      </c>
      <c r="B832">
        <v>2</v>
      </c>
      <c r="C832">
        <v>4</v>
      </c>
      <c r="D832">
        <v>15</v>
      </c>
      <c r="E832">
        <v>27506.954000000002</v>
      </c>
      <c r="F832">
        <v>779.95100000000002</v>
      </c>
      <c r="G832">
        <v>67.197999999999993</v>
      </c>
      <c r="H832">
        <v>24.178999999999998</v>
      </c>
      <c r="I832">
        <v>368.52499999999998</v>
      </c>
      <c r="J832">
        <v>5.3470000000000004</v>
      </c>
      <c r="K832">
        <v>1.7569999999999999</v>
      </c>
      <c r="L832">
        <v>91.206999999999994</v>
      </c>
      <c r="M832">
        <v>28777.919999999998</v>
      </c>
      <c r="N832">
        <v>5490.5110000000004</v>
      </c>
      <c r="O832">
        <v>-1.294</v>
      </c>
      <c r="P832">
        <v>2.488</v>
      </c>
      <c r="Q832">
        <v>293.346</v>
      </c>
      <c r="R832">
        <v>23286.216</v>
      </c>
      <c r="S832">
        <v>22992.87</v>
      </c>
    </row>
    <row r="833" spans="1:19" x14ac:dyDescent="0.3">
      <c r="A833">
        <v>2021</v>
      </c>
      <c r="B833">
        <v>2</v>
      </c>
      <c r="C833">
        <v>4</v>
      </c>
      <c r="D833">
        <v>16</v>
      </c>
      <c r="E833">
        <v>27081.596000000001</v>
      </c>
      <c r="F833">
        <v>682.15800000000002</v>
      </c>
      <c r="G833">
        <v>67.558000000000007</v>
      </c>
      <c r="H833">
        <v>25.071000000000002</v>
      </c>
      <c r="I833">
        <v>339.13400000000001</v>
      </c>
      <c r="J833">
        <v>5.5759999999999996</v>
      </c>
      <c r="K833">
        <v>-2.7109999999999999</v>
      </c>
      <c r="L833">
        <v>90.82</v>
      </c>
      <c r="M833">
        <v>28221.645</v>
      </c>
      <c r="N833">
        <v>3711.4760000000001</v>
      </c>
      <c r="O833">
        <v>-0.34399999999999997</v>
      </c>
      <c r="P833">
        <v>2.3069999999999999</v>
      </c>
      <c r="Q833">
        <v>284.197</v>
      </c>
      <c r="R833">
        <v>24508.205999999998</v>
      </c>
      <c r="S833">
        <v>24224.008999999998</v>
      </c>
    </row>
    <row r="834" spans="1:19" x14ac:dyDescent="0.3">
      <c r="A834">
        <v>2021</v>
      </c>
      <c r="B834">
        <v>2</v>
      </c>
      <c r="C834">
        <v>4</v>
      </c>
      <c r="D834">
        <v>17</v>
      </c>
      <c r="E834">
        <v>26961.096000000001</v>
      </c>
      <c r="F834">
        <v>537.37800000000004</v>
      </c>
      <c r="G834">
        <v>71.534000000000006</v>
      </c>
      <c r="H834">
        <v>16.132000000000001</v>
      </c>
      <c r="I834">
        <v>233.93700000000001</v>
      </c>
      <c r="J834">
        <v>4.3869999999999996</v>
      </c>
      <c r="K834">
        <v>-13.536</v>
      </c>
      <c r="L834">
        <v>90.721000000000004</v>
      </c>
      <c r="M834">
        <v>27830.114000000001</v>
      </c>
      <c r="N834">
        <v>1327.069</v>
      </c>
      <c r="O834">
        <v>2.1230000000000002</v>
      </c>
      <c r="P834">
        <v>2.2770000000000001</v>
      </c>
      <c r="Q834">
        <v>272.44299999999998</v>
      </c>
      <c r="R834">
        <v>26498.644</v>
      </c>
      <c r="S834">
        <v>26226.201000000001</v>
      </c>
    </row>
    <row r="835" spans="1:19" x14ac:dyDescent="0.3">
      <c r="A835">
        <v>2021</v>
      </c>
      <c r="B835">
        <v>2</v>
      </c>
      <c r="C835">
        <v>4</v>
      </c>
      <c r="D835">
        <v>18</v>
      </c>
      <c r="E835">
        <v>28107.899000000001</v>
      </c>
      <c r="F835">
        <v>517.93299999999999</v>
      </c>
      <c r="G835">
        <v>79.959999999999994</v>
      </c>
      <c r="H835">
        <v>-2.2240000000000002</v>
      </c>
      <c r="I835">
        <v>255.80699999999999</v>
      </c>
      <c r="J835">
        <v>4.91</v>
      </c>
      <c r="K835">
        <v>-16.045999999999999</v>
      </c>
      <c r="L835">
        <v>91.754000000000005</v>
      </c>
      <c r="M835">
        <v>28960.035</v>
      </c>
      <c r="N835">
        <v>23.414000000000001</v>
      </c>
      <c r="O835">
        <v>9.8480000000000008</v>
      </c>
      <c r="P835">
        <v>9.5630000000000006</v>
      </c>
      <c r="Q835">
        <v>270.91000000000003</v>
      </c>
      <c r="R835">
        <v>28917.21</v>
      </c>
      <c r="S835">
        <v>28646.3</v>
      </c>
    </row>
    <row r="836" spans="1:19" x14ac:dyDescent="0.3">
      <c r="A836">
        <v>2021</v>
      </c>
      <c r="B836">
        <v>2</v>
      </c>
      <c r="C836">
        <v>4</v>
      </c>
      <c r="D836">
        <v>19</v>
      </c>
      <c r="E836">
        <v>29692.600999999999</v>
      </c>
      <c r="F836">
        <v>514.64700000000005</v>
      </c>
      <c r="G836">
        <v>84.296000000000006</v>
      </c>
      <c r="H836">
        <v>-14.494999999999999</v>
      </c>
      <c r="I836">
        <v>326.37799999999999</v>
      </c>
      <c r="J836">
        <v>4.7430000000000003</v>
      </c>
      <c r="K836">
        <v>-21.108000000000001</v>
      </c>
      <c r="L836">
        <v>92.811000000000007</v>
      </c>
      <c r="M836">
        <v>30595.577000000001</v>
      </c>
      <c r="N836">
        <v>0</v>
      </c>
      <c r="O836">
        <v>11.441000000000001</v>
      </c>
      <c r="P836">
        <v>13.093999999999999</v>
      </c>
      <c r="Q836">
        <v>260.21600000000001</v>
      </c>
      <c r="R836">
        <v>30571.042000000001</v>
      </c>
      <c r="S836">
        <v>30310.826000000001</v>
      </c>
    </row>
    <row r="837" spans="1:19" x14ac:dyDescent="0.3">
      <c r="A837">
        <v>2021</v>
      </c>
      <c r="B837">
        <v>2</v>
      </c>
      <c r="C837">
        <v>4</v>
      </c>
      <c r="D837">
        <v>20</v>
      </c>
      <c r="E837">
        <v>29196.194</v>
      </c>
      <c r="F837">
        <v>522.96500000000003</v>
      </c>
      <c r="G837">
        <v>85.611999999999995</v>
      </c>
      <c r="H837">
        <v>-23.347000000000001</v>
      </c>
      <c r="I837">
        <v>361.14600000000002</v>
      </c>
      <c r="J837">
        <v>4.4640000000000004</v>
      </c>
      <c r="K837">
        <v>-23.036000000000001</v>
      </c>
      <c r="L837">
        <v>92.572999999999993</v>
      </c>
      <c r="M837">
        <v>30130.957999999999</v>
      </c>
      <c r="N837">
        <v>0</v>
      </c>
      <c r="O837">
        <v>11.670999999999999</v>
      </c>
      <c r="P837">
        <v>18.207000000000001</v>
      </c>
      <c r="Q837">
        <v>244.53399999999999</v>
      </c>
      <c r="R837">
        <v>30101.08</v>
      </c>
      <c r="S837">
        <v>29856.545999999998</v>
      </c>
    </row>
    <row r="838" spans="1:19" x14ac:dyDescent="0.3">
      <c r="A838">
        <v>2021</v>
      </c>
      <c r="B838">
        <v>2</v>
      </c>
      <c r="C838">
        <v>4</v>
      </c>
      <c r="D838">
        <v>21</v>
      </c>
      <c r="E838">
        <v>28329.026999999998</v>
      </c>
      <c r="F838">
        <v>551.27300000000002</v>
      </c>
      <c r="G838">
        <v>85.831999999999994</v>
      </c>
      <c r="H838">
        <v>-27.646000000000001</v>
      </c>
      <c r="I838">
        <v>404.81200000000001</v>
      </c>
      <c r="J838">
        <v>4.1230000000000002</v>
      </c>
      <c r="K838">
        <v>-22.058</v>
      </c>
      <c r="L838">
        <v>92.004000000000005</v>
      </c>
      <c r="M838">
        <v>29331.535</v>
      </c>
      <c r="N838">
        <v>0</v>
      </c>
      <c r="O838">
        <v>10.759</v>
      </c>
      <c r="P838">
        <v>14.01</v>
      </c>
      <c r="Q838">
        <v>230.499</v>
      </c>
      <c r="R838">
        <v>29306.767</v>
      </c>
      <c r="S838">
        <v>29076.268</v>
      </c>
    </row>
    <row r="839" spans="1:19" x14ac:dyDescent="0.3">
      <c r="A839">
        <v>2021</v>
      </c>
      <c r="B839">
        <v>2</v>
      </c>
      <c r="C839">
        <v>4</v>
      </c>
      <c r="D839">
        <v>22</v>
      </c>
      <c r="E839">
        <v>26575.781999999999</v>
      </c>
      <c r="F839">
        <v>635.57500000000005</v>
      </c>
      <c r="G839">
        <v>84.138000000000005</v>
      </c>
      <c r="H839">
        <v>-27.701000000000001</v>
      </c>
      <c r="I839">
        <v>517.60900000000004</v>
      </c>
      <c r="J839">
        <v>5.181</v>
      </c>
      <c r="K839">
        <v>-6.6459999999999999</v>
      </c>
      <c r="L839">
        <v>90.39</v>
      </c>
      <c r="M839">
        <v>27790.188999999998</v>
      </c>
      <c r="N839">
        <v>0</v>
      </c>
      <c r="O839">
        <v>9.4320000000000004</v>
      </c>
      <c r="P839">
        <v>3.419</v>
      </c>
      <c r="Q839">
        <v>215.03700000000001</v>
      </c>
      <c r="R839">
        <v>27777.338</v>
      </c>
      <c r="S839">
        <v>27562.300999999999</v>
      </c>
    </row>
    <row r="840" spans="1:19" x14ac:dyDescent="0.3">
      <c r="A840">
        <v>2021</v>
      </c>
      <c r="B840">
        <v>2</v>
      </c>
      <c r="C840">
        <v>4</v>
      </c>
      <c r="D840">
        <v>23</v>
      </c>
      <c r="E840">
        <v>24020.386999999999</v>
      </c>
      <c r="F840">
        <v>851.24099999999999</v>
      </c>
      <c r="G840">
        <v>81.522000000000006</v>
      </c>
      <c r="H840">
        <v>-25.43</v>
      </c>
      <c r="I840">
        <v>577.44799999999998</v>
      </c>
      <c r="J840">
        <v>4.8490000000000002</v>
      </c>
      <c r="K840">
        <v>4.3999999999999997E-2</v>
      </c>
      <c r="L840">
        <v>88.706000000000003</v>
      </c>
      <c r="M840">
        <v>25517.243999999999</v>
      </c>
      <c r="N840">
        <v>0</v>
      </c>
      <c r="O840">
        <v>6.4960000000000004</v>
      </c>
      <c r="P840">
        <v>-21.190999999999999</v>
      </c>
      <c r="Q840">
        <v>192.98099999999999</v>
      </c>
      <c r="R840">
        <v>25531.938999999998</v>
      </c>
      <c r="S840">
        <v>25338.957999999999</v>
      </c>
    </row>
    <row r="841" spans="1:19" x14ac:dyDescent="0.3">
      <c r="A841">
        <v>2021</v>
      </c>
      <c r="B841">
        <v>2</v>
      </c>
      <c r="C841">
        <v>4</v>
      </c>
      <c r="D841">
        <v>24</v>
      </c>
      <c r="E841">
        <v>21711.887999999999</v>
      </c>
      <c r="F841">
        <v>1017.426</v>
      </c>
      <c r="G841">
        <v>80.135000000000005</v>
      </c>
      <c r="H841">
        <v>-24.228999999999999</v>
      </c>
      <c r="I841">
        <v>962.154</v>
      </c>
      <c r="J841">
        <v>5.25</v>
      </c>
      <c r="K841">
        <v>0.36199999999999999</v>
      </c>
      <c r="L841">
        <v>87.338999999999999</v>
      </c>
      <c r="M841">
        <v>23760.188999999998</v>
      </c>
      <c r="N841">
        <v>0</v>
      </c>
      <c r="O841">
        <v>4.9850000000000003</v>
      </c>
      <c r="P841">
        <v>-15.021000000000001</v>
      </c>
      <c r="Q841">
        <v>170.7</v>
      </c>
      <c r="R841">
        <v>23770.223999999998</v>
      </c>
      <c r="S841">
        <v>23599.525000000001</v>
      </c>
    </row>
    <row r="842" spans="1:19" x14ac:dyDescent="0.3">
      <c r="A842">
        <v>2021</v>
      </c>
      <c r="B842">
        <v>2</v>
      </c>
      <c r="C842">
        <v>5</v>
      </c>
      <c r="D842">
        <v>1</v>
      </c>
      <c r="E842">
        <v>19577.008000000002</v>
      </c>
      <c r="F842">
        <v>1166.4480000000001</v>
      </c>
      <c r="G842">
        <v>81.986999999999995</v>
      </c>
      <c r="H842">
        <v>-17.882999999999999</v>
      </c>
      <c r="I842">
        <v>846.64099999999996</v>
      </c>
      <c r="J842">
        <v>5.0780000000000003</v>
      </c>
      <c r="K842">
        <v>-1.0660000000000001</v>
      </c>
      <c r="L842">
        <v>86.123999999999995</v>
      </c>
      <c r="M842">
        <v>21662.35</v>
      </c>
      <c r="N842">
        <v>0</v>
      </c>
      <c r="O842">
        <v>3.883</v>
      </c>
      <c r="P842">
        <v>-26.658999999999999</v>
      </c>
      <c r="Q842">
        <v>154.64500000000001</v>
      </c>
      <c r="R842">
        <v>21685.126</v>
      </c>
      <c r="S842">
        <v>21530.481</v>
      </c>
    </row>
    <row r="843" spans="1:19" x14ac:dyDescent="0.3">
      <c r="A843">
        <v>2021</v>
      </c>
      <c r="B843">
        <v>2</v>
      </c>
      <c r="C843">
        <v>5</v>
      </c>
      <c r="D843">
        <v>2</v>
      </c>
      <c r="E843">
        <v>18730.151999999998</v>
      </c>
      <c r="F843">
        <v>1266.7529999999999</v>
      </c>
      <c r="G843">
        <v>83.742999999999995</v>
      </c>
      <c r="H843">
        <v>-16.061</v>
      </c>
      <c r="I843">
        <v>601.077</v>
      </c>
      <c r="J843">
        <v>4.9450000000000003</v>
      </c>
      <c r="K843">
        <v>-1.159</v>
      </c>
      <c r="L843">
        <v>85.686000000000007</v>
      </c>
      <c r="M843">
        <v>20671.392</v>
      </c>
      <c r="N843">
        <v>0</v>
      </c>
      <c r="O843">
        <v>3.2759999999999998</v>
      </c>
      <c r="P843">
        <v>-23.29</v>
      </c>
      <c r="Q843">
        <v>144.768</v>
      </c>
      <c r="R843">
        <v>20691.404999999999</v>
      </c>
      <c r="S843">
        <v>20546.636999999999</v>
      </c>
    </row>
    <row r="844" spans="1:19" x14ac:dyDescent="0.3">
      <c r="A844">
        <v>2021</v>
      </c>
      <c r="B844">
        <v>2</v>
      </c>
      <c r="C844">
        <v>5</v>
      </c>
      <c r="D844">
        <v>3</v>
      </c>
      <c r="E844">
        <v>18194.697</v>
      </c>
      <c r="F844">
        <v>1294.6469999999999</v>
      </c>
      <c r="G844">
        <v>86.736000000000004</v>
      </c>
      <c r="H844">
        <v>-16.956</v>
      </c>
      <c r="I844">
        <v>360.00200000000001</v>
      </c>
      <c r="J844">
        <v>4.8719999999999999</v>
      </c>
      <c r="K844">
        <v>-0.46600000000000003</v>
      </c>
      <c r="L844">
        <v>85.45</v>
      </c>
      <c r="M844">
        <v>19922.244999999999</v>
      </c>
      <c r="N844">
        <v>0</v>
      </c>
      <c r="O844">
        <v>3.0289999999999999</v>
      </c>
      <c r="P844">
        <v>-17.55</v>
      </c>
      <c r="Q844">
        <v>140.14599999999999</v>
      </c>
      <c r="R844">
        <v>19936.766</v>
      </c>
      <c r="S844">
        <v>19796.62</v>
      </c>
    </row>
    <row r="845" spans="1:19" x14ac:dyDescent="0.3">
      <c r="A845">
        <v>2021</v>
      </c>
      <c r="B845">
        <v>2</v>
      </c>
      <c r="C845">
        <v>5</v>
      </c>
      <c r="D845">
        <v>4</v>
      </c>
      <c r="E845">
        <v>18102.445</v>
      </c>
      <c r="F845">
        <v>1253.306</v>
      </c>
      <c r="G845">
        <v>90.378</v>
      </c>
      <c r="H845">
        <v>-15.654</v>
      </c>
      <c r="I845">
        <v>204.78</v>
      </c>
      <c r="J845">
        <v>4.7190000000000003</v>
      </c>
      <c r="K845">
        <v>-0.16200000000000001</v>
      </c>
      <c r="L845">
        <v>85.421000000000006</v>
      </c>
      <c r="M845">
        <v>19634.855</v>
      </c>
      <c r="N845">
        <v>0</v>
      </c>
      <c r="O845">
        <v>2.9860000000000002</v>
      </c>
      <c r="P845">
        <v>-12.532</v>
      </c>
      <c r="Q845">
        <v>139.381</v>
      </c>
      <c r="R845">
        <v>19644.401000000002</v>
      </c>
      <c r="S845">
        <v>19505.02</v>
      </c>
    </row>
    <row r="846" spans="1:19" x14ac:dyDescent="0.3">
      <c r="A846">
        <v>2021</v>
      </c>
      <c r="B846">
        <v>2</v>
      </c>
      <c r="C846">
        <v>5</v>
      </c>
      <c r="D846">
        <v>5</v>
      </c>
      <c r="E846">
        <v>18895.514999999999</v>
      </c>
      <c r="F846">
        <v>1148.9490000000001</v>
      </c>
      <c r="G846">
        <v>95.048000000000002</v>
      </c>
      <c r="H846">
        <v>-13.292</v>
      </c>
      <c r="I846">
        <v>102.96599999999999</v>
      </c>
      <c r="J846">
        <v>3.6520000000000001</v>
      </c>
      <c r="K846">
        <v>8.6999999999999994E-2</v>
      </c>
      <c r="L846">
        <v>85.736999999999995</v>
      </c>
      <c r="M846">
        <v>20223.614000000001</v>
      </c>
      <c r="N846">
        <v>0</v>
      </c>
      <c r="O846">
        <v>2.9860000000000002</v>
      </c>
      <c r="P846">
        <v>-8.2080000000000002</v>
      </c>
      <c r="Q846">
        <v>144.876</v>
      </c>
      <c r="R846">
        <v>20228.837</v>
      </c>
      <c r="S846">
        <v>20083.960999999999</v>
      </c>
    </row>
    <row r="847" spans="1:19" x14ac:dyDescent="0.3">
      <c r="A847">
        <v>2021</v>
      </c>
      <c r="B847">
        <v>2</v>
      </c>
      <c r="C847">
        <v>5</v>
      </c>
      <c r="D847">
        <v>6</v>
      </c>
      <c r="E847">
        <v>20745.415000000001</v>
      </c>
      <c r="F847">
        <v>983.80600000000004</v>
      </c>
      <c r="G847">
        <v>103.149</v>
      </c>
      <c r="H847">
        <v>-12.603</v>
      </c>
      <c r="I847">
        <v>72.459999999999994</v>
      </c>
      <c r="J847">
        <v>2.3290000000000002</v>
      </c>
      <c r="K847">
        <v>-0.24199999999999999</v>
      </c>
      <c r="L847">
        <v>86.787000000000006</v>
      </c>
      <c r="M847">
        <v>21877.952000000001</v>
      </c>
      <c r="N847">
        <v>0</v>
      </c>
      <c r="O847">
        <v>3.0190000000000001</v>
      </c>
      <c r="P847">
        <v>-5.21</v>
      </c>
      <c r="Q847">
        <v>162.68799999999999</v>
      </c>
      <c r="R847">
        <v>21880.144</v>
      </c>
      <c r="S847">
        <v>21717.455999999998</v>
      </c>
    </row>
    <row r="848" spans="1:19" x14ac:dyDescent="0.3">
      <c r="A848">
        <v>2021</v>
      </c>
      <c r="B848">
        <v>2</v>
      </c>
      <c r="C848">
        <v>5</v>
      </c>
      <c r="D848">
        <v>7</v>
      </c>
      <c r="E848">
        <v>23313.344000000001</v>
      </c>
      <c r="F848">
        <v>795.41600000000005</v>
      </c>
      <c r="G848">
        <v>111.505</v>
      </c>
      <c r="H848">
        <v>-12.834</v>
      </c>
      <c r="I848">
        <v>128.994</v>
      </c>
      <c r="J848">
        <v>2.839</v>
      </c>
      <c r="K848">
        <v>3.2509999999999999</v>
      </c>
      <c r="L848">
        <v>88.228999999999999</v>
      </c>
      <c r="M848">
        <v>24319.237000000001</v>
      </c>
      <c r="N848">
        <v>0.95499999999999996</v>
      </c>
      <c r="O848">
        <v>3.5270000000000001</v>
      </c>
      <c r="P848">
        <v>-2.8029999999999999</v>
      </c>
      <c r="Q848">
        <v>194.834</v>
      </c>
      <c r="R848">
        <v>24317.557000000001</v>
      </c>
      <c r="S848">
        <v>24122.723000000002</v>
      </c>
    </row>
    <row r="849" spans="1:19" x14ac:dyDescent="0.3">
      <c r="A849">
        <v>2021</v>
      </c>
      <c r="B849">
        <v>2</v>
      </c>
      <c r="C849">
        <v>5</v>
      </c>
      <c r="D849">
        <v>8</v>
      </c>
      <c r="E849">
        <v>25071.245999999999</v>
      </c>
      <c r="F849">
        <v>761.99900000000002</v>
      </c>
      <c r="G849">
        <v>110.197</v>
      </c>
      <c r="H849">
        <v>-11.005000000000001</v>
      </c>
      <c r="I849">
        <v>267.89</v>
      </c>
      <c r="J849">
        <v>3.702</v>
      </c>
      <c r="K849">
        <v>1.4179999999999999</v>
      </c>
      <c r="L849">
        <v>89.302999999999997</v>
      </c>
      <c r="M849">
        <v>26184.552</v>
      </c>
      <c r="N849">
        <v>590.428</v>
      </c>
      <c r="O849">
        <v>-1.0629999999999999</v>
      </c>
      <c r="P849">
        <v>-0.45</v>
      </c>
      <c r="Q849">
        <v>220.16499999999999</v>
      </c>
      <c r="R849">
        <v>25595.636999999999</v>
      </c>
      <c r="S849">
        <v>25375.472000000002</v>
      </c>
    </row>
    <row r="850" spans="1:19" x14ac:dyDescent="0.3">
      <c r="A850">
        <v>2021</v>
      </c>
      <c r="B850">
        <v>2</v>
      </c>
      <c r="C850">
        <v>5</v>
      </c>
      <c r="D850">
        <v>9</v>
      </c>
      <c r="E850">
        <v>25899.848999999998</v>
      </c>
      <c r="F850">
        <v>739.83199999999999</v>
      </c>
      <c r="G850">
        <v>101.631</v>
      </c>
      <c r="H850">
        <v>-19.55</v>
      </c>
      <c r="I850">
        <v>494.47699999999998</v>
      </c>
      <c r="J850">
        <v>4.97</v>
      </c>
      <c r="K850">
        <v>-0.47499999999999998</v>
      </c>
      <c r="L850">
        <v>89.85</v>
      </c>
      <c r="M850">
        <v>27208.952000000001</v>
      </c>
      <c r="N850">
        <v>2921.384</v>
      </c>
      <c r="O850">
        <v>-13.138999999999999</v>
      </c>
      <c r="P850">
        <v>1.0720000000000001</v>
      </c>
      <c r="Q850">
        <v>239.70099999999999</v>
      </c>
      <c r="R850">
        <v>24299.633999999998</v>
      </c>
      <c r="S850">
        <v>24059.932000000001</v>
      </c>
    </row>
    <row r="851" spans="1:19" x14ac:dyDescent="0.3">
      <c r="A851">
        <v>2021</v>
      </c>
      <c r="B851">
        <v>2</v>
      </c>
      <c r="C851">
        <v>5</v>
      </c>
      <c r="D851">
        <v>10</v>
      </c>
      <c r="E851">
        <v>26419.827000000001</v>
      </c>
      <c r="F851">
        <v>762.00400000000002</v>
      </c>
      <c r="G851">
        <v>94.6</v>
      </c>
      <c r="H851">
        <v>-21.939</v>
      </c>
      <c r="I851">
        <v>610.01099999999997</v>
      </c>
      <c r="J851">
        <v>5.5149999999999997</v>
      </c>
      <c r="K851">
        <v>-3.3340000000000001</v>
      </c>
      <c r="L851">
        <v>90.23</v>
      </c>
      <c r="M851">
        <v>27862.312999999998</v>
      </c>
      <c r="N851">
        <v>5000.6139999999996</v>
      </c>
      <c r="O851">
        <v>-24.571000000000002</v>
      </c>
      <c r="P851">
        <v>2.3439999999999999</v>
      </c>
      <c r="Q851">
        <v>253.24600000000001</v>
      </c>
      <c r="R851">
        <v>22883.925999999999</v>
      </c>
      <c r="S851">
        <v>22630.68</v>
      </c>
    </row>
    <row r="852" spans="1:19" x14ac:dyDescent="0.3">
      <c r="A852">
        <v>2021</v>
      </c>
      <c r="B852">
        <v>2</v>
      </c>
      <c r="C852">
        <v>5</v>
      </c>
      <c r="D852">
        <v>11</v>
      </c>
      <c r="E852">
        <v>26798.922999999999</v>
      </c>
      <c r="F852">
        <v>790.81299999999999</v>
      </c>
      <c r="G852">
        <v>88.227999999999994</v>
      </c>
      <c r="H852">
        <v>-13.38</v>
      </c>
      <c r="I852">
        <v>576.36599999999999</v>
      </c>
      <c r="J852">
        <v>5.82</v>
      </c>
      <c r="K852">
        <v>-0.10100000000000001</v>
      </c>
      <c r="L852">
        <v>90.567999999999998</v>
      </c>
      <c r="M852">
        <v>28249.008999999998</v>
      </c>
      <c r="N852">
        <v>6303.6229999999996</v>
      </c>
      <c r="O852">
        <v>-34.338999999999999</v>
      </c>
      <c r="P852">
        <v>3.0289999999999999</v>
      </c>
      <c r="Q852">
        <v>263.43900000000002</v>
      </c>
      <c r="R852">
        <v>21976.696</v>
      </c>
      <c r="S852">
        <v>21713.256000000001</v>
      </c>
    </row>
    <row r="853" spans="1:19" x14ac:dyDescent="0.3">
      <c r="A853">
        <v>2021</v>
      </c>
      <c r="B853">
        <v>2</v>
      </c>
      <c r="C853">
        <v>5</v>
      </c>
      <c r="D853">
        <v>12</v>
      </c>
      <c r="E853">
        <v>26836.168000000001</v>
      </c>
      <c r="F853">
        <v>806.548</v>
      </c>
      <c r="G853">
        <v>82.768000000000001</v>
      </c>
      <c r="H853">
        <v>-4.766</v>
      </c>
      <c r="I853">
        <v>490.58300000000003</v>
      </c>
      <c r="J853">
        <v>5.9569999999999999</v>
      </c>
      <c r="K853">
        <v>1.823</v>
      </c>
      <c r="L853">
        <v>90.581000000000003</v>
      </c>
      <c r="M853">
        <v>28226.892</v>
      </c>
      <c r="N853">
        <v>7020.1229999999996</v>
      </c>
      <c r="O853">
        <v>-16.327000000000002</v>
      </c>
      <c r="P853">
        <v>3.1309999999999998</v>
      </c>
      <c r="Q853">
        <v>269.99700000000001</v>
      </c>
      <c r="R853">
        <v>21219.965</v>
      </c>
      <c r="S853">
        <v>20949.968000000001</v>
      </c>
    </row>
    <row r="854" spans="1:19" x14ac:dyDescent="0.3">
      <c r="A854">
        <v>2021</v>
      </c>
      <c r="B854">
        <v>2</v>
      </c>
      <c r="C854">
        <v>5</v>
      </c>
      <c r="D854">
        <v>13</v>
      </c>
      <c r="E854">
        <v>26668.587</v>
      </c>
      <c r="F854">
        <v>786.51499999999999</v>
      </c>
      <c r="G854">
        <v>79.081999999999994</v>
      </c>
      <c r="H854">
        <v>3.774</v>
      </c>
      <c r="I854">
        <v>453.64400000000001</v>
      </c>
      <c r="J854">
        <v>5.9269999999999996</v>
      </c>
      <c r="K854">
        <v>0.80600000000000005</v>
      </c>
      <c r="L854">
        <v>90.408000000000001</v>
      </c>
      <c r="M854">
        <v>28009.661</v>
      </c>
      <c r="N854">
        <v>7119.1329999999998</v>
      </c>
      <c r="O854">
        <v>-8.2409999999999997</v>
      </c>
      <c r="P854">
        <v>3.5089999999999999</v>
      </c>
      <c r="Q854">
        <v>274.11700000000002</v>
      </c>
      <c r="R854">
        <v>20895.259999999998</v>
      </c>
      <c r="S854">
        <v>20621.143</v>
      </c>
    </row>
    <row r="855" spans="1:19" x14ac:dyDescent="0.3">
      <c r="A855">
        <v>2021</v>
      </c>
      <c r="B855">
        <v>2</v>
      </c>
      <c r="C855">
        <v>5</v>
      </c>
      <c r="D855">
        <v>14</v>
      </c>
      <c r="E855">
        <v>26558.289000000001</v>
      </c>
      <c r="F855">
        <v>792.29300000000001</v>
      </c>
      <c r="G855">
        <v>76.063000000000002</v>
      </c>
      <c r="H855">
        <v>14.315</v>
      </c>
      <c r="I855">
        <v>429.274</v>
      </c>
      <c r="J855">
        <v>5.819</v>
      </c>
      <c r="K855">
        <v>2.056</v>
      </c>
      <c r="L855">
        <v>90.314999999999998</v>
      </c>
      <c r="M855">
        <v>27892.362000000001</v>
      </c>
      <c r="N855">
        <v>6669.9189999999999</v>
      </c>
      <c r="O855">
        <v>-2.4009999999999998</v>
      </c>
      <c r="P855">
        <v>3.0710000000000002</v>
      </c>
      <c r="Q855">
        <v>275.66199999999998</v>
      </c>
      <c r="R855">
        <v>21221.773000000001</v>
      </c>
      <c r="S855">
        <v>20946.11</v>
      </c>
    </row>
    <row r="856" spans="1:19" x14ac:dyDescent="0.3">
      <c r="A856">
        <v>2021</v>
      </c>
      <c r="B856">
        <v>2</v>
      </c>
      <c r="C856">
        <v>5</v>
      </c>
      <c r="D856">
        <v>15</v>
      </c>
      <c r="E856">
        <v>26357.182000000001</v>
      </c>
      <c r="F856">
        <v>779.95100000000002</v>
      </c>
      <c r="G856">
        <v>74.430000000000007</v>
      </c>
      <c r="H856">
        <v>23.292999999999999</v>
      </c>
      <c r="I856">
        <v>368.52499999999998</v>
      </c>
      <c r="J856">
        <v>5.3470000000000004</v>
      </c>
      <c r="K856">
        <v>2.2010000000000001</v>
      </c>
      <c r="L856">
        <v>90.177999999999997</v>
      </c>
      <c r="M856">
        <v>27626.675999999999</v>
      </c>
      <c r="N856">
        <v>5490.5110000000004</v>
      </c>
      <c r="O856">
        <v>-1.294</v>
      </c>
      <c r="P856">
        <v>2.488</v>
      </c>
      <c r="Q856">
        <v>272.11099999999999</v>
      </c>
      <c r="R856">
        <v>22134.972000000002</v>
      </c>
      <c r="S856">
        <v>21862.861000000001</v>
      </c>
    </row>
    <row r="857" spans="1:19" x14ac:dyDescent="0.3">
      <c r="A857">
        <v>2021</v>
      </c>
      <c r="B857">
        <v>2</v>
      </c>
      <c r="C857">
        <v>5</v>
      </c>
      <c r="D857">
        <v>16</v>
      </c>
      <c r="E857">
        <v>26091.4</v>
      </c>
      <c r="F857">
        <v>682.15800000000002</v>
      </c>
      <c r="G857">
        <v>74.692999999999998</v>
      </c>
      <c r="H857">
        <v>24.198</v>
      </c>
      <c r="I857">
        <v>339.13400000000001</v>
      </c>
      <c r="J857">
        <v>5.5759999999999996</v>
      </c>
      <c r="K857">
        <v>-2.9420000000000002</v>
      </c>
      <c r="L857">
        <v>89.971999999999994</v>
      </c>
      <c r="M857">
        <v>27229.496999999999</v>
      </c>
      <c r="N857">
        <v>3711.4760000000001</v>
      </c>
      <c r="O857">
        <v>-0.34399999999999997</v>
      </c>
      <c r="P857">
        <v>2.3069999999999999</v>
      </c>
      <c r="Q857">
        <v>263.38799999999998</v>
      </c>
      <c r="R857">
        <v>23516.057000000001</v>
      </c>
      <c r="S857">
        <v>23252.669000000002</v>
      </c>
    </row>
    <row r="858" spans="1:19" x14ac:dyDescent="0.3">
      <c r="A858">
        <v>2021</v>
      </c>
      <c r="B858">
        <v>2</v>
      </c>
      <c r="C858">
        <v>5</v>
      </c>
      <c r="D858">
        <v>17</v>
      </c>
      <c r="E858">
        <v>25919.824000000001</v>
      </c>
      <c r="F858">
        <v>537.37800000000004</v>
      </c>
      <c r="G858">
        <v>78.203999999999994</v>
      </c>
      <c r="H858">
        <v>15.6</v>
      </c>
      <c r="I858">
        <v>233.93700000000001</v>
      </c>
      <c r="J858">
        <v>4.3869999999999996</v>
      </c>
      <c r="K858">
        <v>-14.911</v>
      </c>
      <c r="L858">
        <v>89.822000000000003</v>
      </c>
      <c r="M858">
        <v>26786.038</v>
      </c>
      <c r="N858">
        <v>1327.069</v>
      </c>
      <c r="O858">
        <v>2.1230000000000002</v>
      </c>
      <c r="P858">
        <v>2.2770000000000001</v>
      </c>
      <c r="Q858">
        <v>254.50299999999999</v>
      </c>
      <c r="R858">
        <v>25454.567999999999</v>
      </c>
      <c r="S858">
        <v>25200.065999999999</v>
      </c>
    </row>
    <row r="859" spans="1:19" x14ac:dyDescent="0.3">
      <c r="A859">
        <v>2021</v>
      </c>
      <c r="B859">
        <v>2</v>
      </c>
      <c r="C859">
        <v>5</v>
      </c>
      <c r="D859">
        <v>18</v>
      </c>
      <c r="E859">
        <v>26911.293000000001</v>
      </c>
      <c r="F859">
        <v>517.93299999999999</v>
      </c>
      <c r="G859">
        <v>86.894000000000005</v>
      </c>
      <c r="H859">
        <v>-2.0920000000000001</v>
      </c>
      <c r="I859">
        <v>255.80699999999999</v>
      </c>
      <c r="J859">
        <v>4.91</v>
      </c>
      <c r="K859">
        <v>-16.670999999999999</v>
      </c>
      <c r="L859">
        <v>90.596999999999994</v>
      </c>
      <c r="M859">
        <v>27761.778999999999</v>
      </c>
      <c r="N859">
        <v>23.414000000000001</v>
      </c>
      <c r="O859">
        <v>9.8480000000000008</v>
      </c>
      <c r="P859">
        <v>9.5630000000000006</v>
      </c>
      <c r="Q859">
        <v>255.94900000000001</v>
      </c>
      <c r="R859">
        <v>27718.954000000002</v>
      </c>
      <c r="S859">
        <v>27463.005000000001</v>
      </c>
    </row>
    <row r="860" spans="1:19" x14ac:dyDescent="0.3">
      <c r="A860">
        <v>2021</v>
      </c>
      <c r="B860">
        <v>2</v>
      </c>
      <c r="C860">
        <v>5</v>
      </c>
      <c r="D860">
        <v>19</v>
      </c>
      <c r="E860">
        <v>28704.268</v>
      </c>
      <c r="F860">
        <v>514.64700000000005</v>
      </c>
      <c r="G860">
        <v>91.59</v>
      </c>
      <c r="H860">
        <v>-14.048</v>
      </c>
      <c r="I860">
        <v>326.37799999999999</v>
      </c>
      <c r="J860">
        <v>4.7430000000000003</v>
      </c>
      <c r="K860">
        <v>-20.823</v>
      </c>
      <c r="L860">
        <v>92.242000000000004</v>
      </c>
      <c r="M860">
        <v>29607.409</v>
      </c>
      <c r="N860">
        <v>0</v>
      </c>
      <c r="O860">
        <v>11.441000000000001</v>
      </c>
      <c r="P860">
        <v>13.093999999999999</v>
      </c>
      <c r="Q860">
        <v>247.50299999999999</v>
      </c>
      <c r="R860">
        <v>29582.873</v>
      </c>
      <c r="S860">
        <v>29335.370999999999</v>
      </c>
    </row>
    <row r="861" spans="1:19" x14ac:dyDescent="0.3">
      <c r="A861">
        <v>2021</v>
      </c>
      <c r="B861">
        <v>2</v>
      </c>
      <c r="C861">
        <v>5</v>
      </c>
      <c r="D861">
        <v>20</v>
      </c>
      <c r="E861">
        <v>28359.432000000001</v>
      </c>
      <c r="F861">
        <v>522.96500000000003</v>
      </c>
      <c r="G861">
        <v>92.81</v>
      </c>
      <c r="H861">
        <v>-22.692</v>
      </c>
      <c r="I861">
        <v>361.14600000000002</v>
      </c>
      <c r="J861">
        <v>4.4640000000000004</v>
      </c>
      <c r="K861">
        <v>-22.094999999999999</v>
      </c>
      <c r="L861">
        <v>92</v>
      </c>
      <c r="M861">
        <v>29295.22</v>
      </c>
      <c r="N861">
        <v>0</v>
      </c>
      <c r="O861">
        <v>11.670999999999999</v>
      </c>
      <c r="P861">
        <v>18.207000000000001</v>
      </c>
      <c r="Q861">
        <v>233.821</v>
      </c>
      <c r="R861">
        <v>29265.342000000001</v>
      </c>
      <c r="S861">
        <v>29031.521000000001</v>
      </c>
    </row>
    <row r="862" spans="1:19" x14ac:dyDescent="0.3">
      <c r="A862">
        <v>2021</v>
      </c>
      <c r="B862">
        <v>2</v>
      </c>
      <c r="C862">
        <v>5</v>
      </c>
      <c r="D862">
        <v>21</v>
      </c>
      <c r="E862">
        <v>27411.7</v>
      </c>
      <c r="F862">
        <v>551.27300000000002</v>
      </c>
      <c r="G862">
        <v>92.712999999999994</v>
      </c>
      <c r="H862">
        <v>-26.745999999999999</v>
      </c>
      <c r="I862">
        <v>404.81200000000001</v>
      </c>
      <c r="J862">
        <v>4.1230000000000002</v>
      </c>
      <c r="K862">
        <v>-21.074000000000002</v>
      </c>
      <c r="L862">
        <v>91.14</v>
      </c>
      <c r="M862">
        <v>28415.226999999999</v>
      </c>
      <c r="N862">
        <v>0</v>
      </c>
      <c r="O862">
        <v>10.759</v>
      </c>
      <c r="P862">
        <v>14.01</v>
      </c>
      <c r="Q862">
        <v>222.40199999999999</v>
      </c>
      <c r="R862">
        <v>28390.458999999999</v>
      </c>
      <c r="S862">
        <v>28168.057000000001</v>
      </c>
    </row>
    <row r="863" spans="1:19" x14ac:dyDescent="0.3">
      <c r="A863">
        <v>2021</v>
      </c>
      <c r="B863">
        <v>2</v>
      </c>
      <c r="C863">
        <v>5</v>
      </c>
      <c r="D863">
        <v>22</v>
      </c>
      <c r="E863">
        <v>25784.623</v>
      </c>
      <c r="F863">
        <v>635.57500000000005</v>
      </c>
      <c r="G863">
        <v>91.388000000000005</v>
      </c>
      <c r="H863">
        <v>-26.882000000000001</v>
      </c>
      <c r="I863">
        <v>517.60900000000004</v>
      </c>
      <c r="J863">
        <v>5.181</v>
      </c>
      <c r="K863">
        <v>-6.4379999999999997</v>
      </c>
      <c r="L863">
        <v>89.731999999999999</v>
      </c>
      <c r="M863">
        <v>26999.399000000001</v>
      </c>
      <c r="N863">
        <v>0</v>
      </c>
      <c r="O863">
        <v>9.4320000000000004</v>
      </c>
      <c r="P863">
        <v>3.419</v>
      </c>
      <c r="Q863">
        <v>210.13</v>
      </c>
      <c r="R863">
        <v>26986.547999999999</v>
      </c>
      <c r="S863">
        <v>26776.417000000001</v>
      </c>
    </row>
    <row r="864" spans="1:19" x14ac:dyDescent="0.3">
      <c r="A864">
        <v>2021</v>
      </c>
      <c r="B864">
        <v>2</v>
      </c>
      <c r="C864">
        <v>5</v>
      </c>
      <c r="D864">
        <v>23</v>
      </c>
      <c r="E864">
        <v>23391.886999999999</v>
      </c>
      <c r="F864">
        <v>851.24099999999999</v>
      </c>
      <c r="G864">
        <v>88.165999999999997</v>
      </c>
      <c r="H864">
        <v>-24.728999999999999</v>
      </c>
      <c r="I864">
        <v>577.44799999999998</v>
      </c>
      <c r="J864">
        <v>4.8490000000000002</v>
      </c>
      <c r="K864">
        <v>-2.1999999999999999E-2</v>
      </c>
      <c r="L864">
        <v>88.28</v>
      </c>
      <c r="M864">
        <v>24888.953000000001</v>
      </c>
      <c r="N864">
        <v>0</v>
      </c>
      <c r="O864">
        <v>6.4960000000000004</v>
      </c>
      <c r="P864">
        <v>-21.190999999999999</v>
      </c>
      <c r="Q864">
        <v>192.113</v>
      </c>
      <c r="R864">
        <v>24903.649000000001</v>
      </c>
      <c r="S864">
        <v>24711.535</v>
      </c>
    </row>
    <row r="865" spans="1:19" x14ac:dyDescent="0.3">
      <c r="A865">
        <v>2021</v>
      </c>
      <c r="B865">
        <v>2</v>
      </c>
      <c r="C865">
        <v>5</v>
      </c>
      <c r="D865">
        <v>24</v>
      </c>
      <c r="E865">
        <v>21281.52</v>
      </c>
      <c r="F865">
        <v>1017.426</v>
      </c>
      <c r="G865">
        <v>86.463999999999999</v>
      </c>
      <c r="H865">
        <v>-23.66</v>
      </c>
      <c r="I865">
        <v>961.178</v>
      </c>
      <c r="J865">
        <v>4.0940000000000003</v>
      </c>
      <c r="K865">
        <v>0.34200000000000003</v>
      </c>
      <c r="L865">
        <v>87.090999999999994</v>
      </c>
      <c r="M865">
        <v>23327.991000000002</v>
      </c>
      <c r="N865">
        <v>0</v>
      </c>
      <c r="O865">
        <v>4.9850000000000003</v>
      </c>
      <c r="P865">
        <v>-15.021000000000001</v>
      </c>
      <c r="Q865">
        <v>172.529</v>
      </c>
      <c r="R865">
        <v>23338.026000000002</v>
      </c>
      <c r="S865">
        <v>23165.496999999999</v>
      </c>
    </row>
    <row r="866" spans="1:19" x14ac:dyDescent="0.3">
      <c r="A866">
        <v>2021</v>
      </c>
      <c r="B866">
        <v>2</v>
      </c>
      <c r="C866">
        <v>6</v>
      </c>
      <c r="D866">
        <v>1</v>
      </c>
      <c r="E866">
        <v>20317.795999999998</v>
      </c>
      <c r="F866">
        <v>1147.0329999999999</v>
      </c>
      <c r="G866">
        <v>70.111999999999995</v>
      </c>
      <c r="H866">
        <v>-17.948</v>
      </c>
      <c r="I866">
        <v>775.452</v>
      </c>
      <c r="J866">
        <v>1.8029999999999999</v>
      </c>
      <c r="K866">
        <v>-1.0469999999999999</v>
      </c>
      <c r="L866">
        <v>86.585999999999999</v>
      </c>
      <c r="M866">
        <v>22309.675999999999</v>
      </c>
      <c r="N866">
        <v>0</v>
      </c>
      <c r="O866">
        <v>3.883</v>
      </c>
      <c r="P866">
        <v>-26.658999999999999</v>
      </c>
      <c r="Q866">
        <v>157.88300000000001</v>
      </c>
      <c r="R866">
        <v>22332.451000000001</v>
      </c>
      <c r="S866">
        <v>22174.567999999999</v>
      </c>
    </row>
    <row r="867" spans="1:19" x14ac:dyDescent="0.3">
      <c r="A867">
        <v>2021</v>
      </c>
      <c r="B867">
        <v>2</v>
      </c>
      <c r="C867">
        <v>6</v>
      </c>
      <c r="D867">
        <v>2</v>
      </c>
      <c r="E867">
        <v>19359.385999999999</v>
      </c>
      <c r="F867">
        <v>1238.9459999999999</v>
      </c>
      <c r="G867">
        <v>71.234999999999999</v>
      </c>
      <c r="H867">
        <v>-16.198</v>
      </c>
      <c r="I867">
        <v>657.721</v>
      </c>
      <c r="J867">
        <v>1.788</v>
      </c>
      <c r="K867">
        <v>-1.1519999999999999</v>
      </c>
      <c r="L867">
        <v>86.034000000000006</v>
      </c>
      <c r="M867">
        <v>21326.525000000001</v>
      </c>
      <c r="N867">
        <v>0</v>
      </c>
      <c r="O867">
        <v>3.2759999999999998</v>
      </c>
      <c r="P867">
        <v>-23.29</v>
      </c>
      <c r="Q867">
        <v>148.053</v>
      </c>
      <c r="R867">
        <v>21346.538</v>
      </c>
      <c r="S867">
        <v>21198.485000000001</v>
      </c>
    </row>
    <row r="868" spans="1:19" x14ac:dyDescent="0.3">
      <c r="A868">
        <v>2021</v>
      </c>
      <c r="B868">
        <v>2</v>
      </c>
      <c r="C868">
        <v>6</v>
      </c>
      <c r="D868">
        <v>3</v>
      </c>
      <c r="E868">
        <v>18768.078000000001</v>
      </c>
      <c r="F868">
        <v>1284.58</v>
      </c>
      <c r="G868">
        <v>72.885000000000005</v>
      </c>
      <c r="H868">
        <v>-17.202999999999999</v>
      </c>
      <c r="I868">
        <v>441.95</v>
      </c>
      <c r="J868">
        <v>1.8160000000000001</v>
      </c>
      <c r="K868">
        <v>-0.5</v>
      </c>
      <c r="L868">
        <v>85.685000000000002</v>
      </c>
      <c r="M868">
        <v>20564.405999999999</v>
      </c>
      <c r="N868">
        <v>0</v>
      </c>
      <c r="O868">
        <v>3.0289999999999999</v>
      </c>
      <c r="P868">
        <v>-17.55</v>
      </c>
      <c r="Q868">
        <v>142.595</v>
      </c>
      <c r="R868">
        <v>20578.927</v>
      </c>
      <c r="S868">
        <v>20436.330999999998</v>
      </c>
    </row>
    <row r="869" spans="1:19" x14ac:dyDescent="0.3">
      <c r="A869">
        <v>2021</v>
      </c>
      <c r="B869">
        <v>2</v>
      </c>
      <c r="C869">
        <v>6</v>
      </c>
      <c r="D869">
        <v>4</v>
      </c>
      <c r="E869">
        <v>18460.405999999999</v>
      </c>
      <c r="F869">
        <v>1283.096</v>
      </c>
      <c r="G869">
        <v>75.369</v>
      </c>
      <c r="H869">
        <v>-15.552</v>
      </c>
      <c r="I869">
        <v>279.93400000000003</v>
      </c>
      <c r="J869">
        <v>1.79</v>
      </c>
      <c r="K869">
        <v>-0.20699999999999999</v>
      </c>
      <c r="L869">
        <v>85.557000000000002</v>
      </c>
      <c r="M869">
        <v>20095.025000000001</v>
      </c>
      <c r="N869">
        <v>0</v>
      </c>
      <c r="O869">
        <v>2.9860000000000002</v>
      </c>
      <c r="P869">
        <v>-12.532</v>
      </c>
      <c r="Q869">
        <v>140.24100000000001</v>
      </c>
      <c r="R869">
        <v>20104.571</v>
      </c>
      <c r="S869">
        <v>19964.330000000002</v>
      </c>
    </row>
    <row r="870" spans="1:19" x14ac:dyDescent="0.3">
      <c r="A870">
        <v>2021</v>
      </c>
      <c r="B870">
        <v>2</v>
      </c>
      <c r="C870">
        <v>6</v>
      </c>
      <c r="D870">
        <v>5</v>
      </c>
      <c r="E870">
        <v>18652.401000000002</v>
      </c>
      <c r="F870">
        <v>1267.8219999999999</v>
      </c>
      <c r="G870">
        <v>79.704999999999998</v>
      </c>
      <c r="H870">
        <v>-13.02</v>
      </c>
      <c r="I870">
        <v>175.989</v>
      </c>
      <c r="J870">
        <v>1.619</v>
      </c>
      <c r="K870">
        <v>6.5000000000000002E-2</v>
      </c>
      <c r="L870">
        <v>85.661000000000001</v>
      </c>
      <c r="M870">
        <v>20170.537</v>
      </c>
      <c r="N870">
        <v>0</v>
      </c>
      <c r="O870">
        <v>2.9860000000000002</v>
      </c>
      <c r="P870">
        <v>-8.2080000000000002</v>
      </c>
      <c r="Q870">
        <v>141.14699999999999</v>
      </c>
      <c r="R870">
        <v>20175.759999999998</v>
      </c>
      <c r="S870">
        <v>20034.612000000001</v>
      </c>
    </row>
    <row r="871" spans="1:19" x14ac:dyDescent="0.3">
      <c r="A871">
        <v>2021</v>
      </c>
      <c r="B871">
        <v>2</v>
      </c>
      <c r="C871">
        <v>6</v>
      </c>
      <c r="D871">
        <v>6</v>
      </c>
      <c r="E871">
        <v>19399.614000000001</v>
      </c>
      <c r="F871">
        <v>1220.192</v>
      </c>
      <c r="G871">
        <v>87.016999999999996</v>
      </c>
      <c r="H871">
        <v>-11.935</v>
      </c>
      <c r="I871">
        <v>101.506</v>
      </c>
      <c r="J871">
        <v>1.629</v>
      </c>
      <c r="K871">
        <v>-0.11600000000000001</v>
      </c>
      <c r="L871">
        <v>86.043999999999997</v>
      </c>
      <c r="M871">
        <v>20796.935000000001</v>
      </c>
      <c r="N871">
        <v>0</v>
      </c>
      <c r="O871">
        <v>3.0190000000000001</v>
      </c>
      <c r="P871">
        <v>-5.21</v>
      </c>
      <c r="Q871">
        <v>149.214</v>
      </c>
      <c r="R871">
        <v>20799.126</v>
      </c>
      <c r="S871">
        <v>20649.912</v>
      </c>
    </row>
    <row r="872" spans="1:19" x14ac:dyDescent="0.3">
      <c r="A872">
        <v>2021</v>
      </c>
      <c r="B872">
        <v>2</v>
      </c>
      <c r="C872">
        <v>6</v>
      </c>
      <c r="D872">
        <v>7</v>
      </c>
      <c r="E872">
        <v>20389.006000000001</v>
      </c>
      <c r="F872">
        <v>1107.249</v>
      </c>
      <c r="G872">
        <v>94.090999999999994</v>
      </c>
      <c r="H872">
        <v>-11.686</v>
      </c>
      <c r="I872">
        <v>64.483999999999995</v>
      </c>
      <c r="J872">
        <v>1.893</v>
      </c>
      <c r="K872">
        <v>3.25</v>
      </c>
      <c r="L872">
        <v>86.614999999999995</v>
      </c>
      <c r="M872">
        <v>21640.811000000002</v>
      </c>
      <c r="N872">
        <v>0.95499999999999996</v>
      </c>
      <c r="O872">
        <v>3.5270000000000001</v>
      </c>
      <c r="P872">
        <v>-2.8029999999999999</v>
      </c>
      <c r="Q872">
        <v>166.34700000000001</v>
      </c>
      <c r="R872">
        <v>21639.132000000001</v>
      </c>
      <c r="S872">
        <v>21472.785</v>
      </c>
    </row>
    <row r="873" spans="1:19" x14ac:dyDescent="0.3">
      <c r="A873">
        <v>2021</v>
      </c>
      <c r="B873">
        <v>2</v>
      </c>
      <c r="C873">
        <v>6</v>
      </c>
      <c r="D873">
        <v>8</v>
      </c>
      <c r="E873">
        <v>21133.63</v>
      </c>
      <c r="F873">
        <v>1068.797</v>
      </c>
      <c r="G873">
        <v>94.021000000000001</v>
      </c>
      <c r="H873">
        <v>-9.8919999999999995</v>
      </c>
      <c r="I873">
        <v>68.882999999999996</v>
      </c>
      <c r="J873">
        <v>2.2879999999999998</v>
      </c>
      <c r="K873">
        <v>1.2889999999999999</v>
      </c>
      <c r="L873">
        <v>87.001999999999995</v>
      </c>
      <c r="M873">
        <v>22351.998</v>
      </c>
      <c r="N873">
        <v>590.428</v>
      </c>
      <c r="O873">
        <v>-1.0629999999999999</v>
      </c>
      <c r="P873">
        <v>-0.45</v>
      </c>
      <c r="Q873">
        <v>184.333</v>
      </c>
      <c r="R873">
        <v>21763.082999999999</v>
      </c>
      <c r="S873">
        <v>21578.749</v>
      </c>
    </row>
    <row r="874" spans="1:19" x14ac:dyDescent="0.3">
      <c r="A874">
        <v>2021</v>
      </c>
      <c r="B874">
        <v>2</v>
      </c>
      <c r="C874">
        <v>6</v>
      </c>
      <c r="D874">
        <v>9</v>
      </c>
      <c r="E874">
        <v>22383.919999999998</v>
      </c>
      <c r="F874">
        <v>1003.913</v>
      </c>
      <c r="G874">
        <v>88.552999999999997</v>
      </c>
      <c r="H874">
        <v>-17.010000000000002</v>
      </c>
      <c r="I874">
        <v>109.06699999999999</v>
      </c>
      <c r="J874">
        <v>2.8879999999999999</v>
      </c>
      <c r="K874">
        <v>-0.29299999999999998</v>
      </c>
      <c r="L874">
        <v>87.692999999999998</v>
      </c>
      <c r="M874">
        <v>23570.179</v>
      </c>
      <c r="N874">
        <v>2921.384</v>
      </c>
      <c r="O874">
        <v>-13.138999999999999</v>
      </c>
      <c r="P874">
        <v>1.0720000000000001</v>
      </c>
      <c r="Q874">
        <v>205.79</v>
      </c>
      <c r="R874">
        <v>20660.861000000001</v>
      </c>
      <c r="S874">
        <v>20455.07</v>
      </c>
    </row>
    <row r="875" spans="1:19" x14ac:dyDescent="0.3">
      <c r="A875">
        <v>2021</v>
      </c>
      <c r="B875">
        <v>2</v>
      </c>
      <c r="C875">
        <v>6</v>
      </c>
      <c r="D875">
        <v>10</v>
      </c>
      <c r="E875">
        <v>23298.621999999999</v>
      </c>
      <c r="F875">
        <v>987.22500000000002</v>
      </c>
      <c r="G875">
        <v>79.486000000000004</v>
      </c>
      <c r="H875">
        <v>-18.956</v>
      </c>
      <c r="I875">
        <v>148.09700000000001</v>
      </c>
      <c r="J875">
        <v>3.0950000000000002</v>
      </c>
      <c r="K875">
        <v>-2.9750000000000001</v>
      </c>
      <c r="L875">
        <v>88.244</v>
      </c>
      <c r="M875">
        <v>24503.351999999999</v>
      </c>
      <c r="N875">
        <v>5000.6139999999996</v>
      </c>
      <c r="O875">
        <v>-24.571000000000002</v>
      </c>
      <c r="P875">
        <v>2.3439999999999999</v>
      </c>
      <c r="Q875">
        <v>224.29300000000001</v>
      </c>
      <c r="R875">
        <v>19524.964</v>
      </c>
      <c r="S875">
        <v>19300.670999999998</v>
      </c>
    </row>
    <row r="876" spans="1:19" x14ac:dyDescent="0.3">
      <c r="A876">
        <v>2021</v>
      </c>
      <c r="B876">
        <v>2</v>
      </c>
      <c r="C876">
        <v>6</v>
      </c>
      <c r="D876">
        <v>11</v>
      </c>
      <c r="E876">
        <v>23809.255000000001</v>
      </c>
      <c r="F876">
        <v>989.95600000000002</v>
      </c>
      <c r="G876">
        <v>72.894000000000005</v>
      </c>
      <c r="H876">
        <v>-10.638</v>
      </c>
      <c r="I876">
        <v>183.595</v>
      </c>
      <c r="J876">
        <v>3.2829999999999999</v>
      </c>
      <c r="K876">
        <v>-2.1999999999999999E-2</v>
      </c>
      <c r="L876">
        <v>88.53</v>
      </c>
      <c r="M876">
        <v>25063.958999999999</v>
      </c>
      <c r="N876">
        <v>6303.6229999999996</v>
      </c>
      <c r="O876">
        <v>-34.338999999999999</v>
      </c>
      <c r="P876">
        <v>3.0289999999999999</v>
      </c>
      <c r="Q876">
        <v>237.34800000000001</v>
      </c>
      <c r="R876">
        <v>18791.645</v>
      </c>
      <c r="S876">
        <v>18554.296999999999</v>
      </c>
    </row>
    <row r="877" spans="1:19" x14ac:dyDescent="0.3">
      <c r="A877">
        <v>2021</v>
      </c>
      <c r="B877">
        <v>2</v>
      </c>
      <c r="C877">
        <v>6</v>
      </c>
      <c r="D877">
        <v>12</v>
      </c>
      <c r="E877">
        <v>23802.018</v>
      </c>
      <c r="F877">
        <v>988.12800000000004</v>
      </c>
      <c r="G877">
        <v>67.838999999999999</v>
      </c>
      <c r="H877">
        <v>-2.0379999999999998</v>
      </c>
      <c r="I877">
        <v>236.779</v>
      </c>
      <c r="J877">
        <v>3.4590000000000001</v>
      </c>
      <c r="K877">
        <v>1.855</v>
      </c>
      <c r="L877">
        <v>88.504999999999995</v>
      </c>
      <c r="M877">
        <v>25118.706999999999</v>
      </c>
      <c r="N877">
        <v>7020.1229999999996</v>
      </c>
      <c r="O877">
        <v>-16.327000000000002</v>
      </c>
      <c r="P877">
        <v>3.1309999999999998</v>
      </c>
      <c r="Q877">
        <v>246.262</v>
      </c>
      <c r="R877">
        <v>18111.78</v>
      </c>
      <c r="S877">
        <v>17865.518</v>
      </c>
    </row>
    <row r="878" spans="1:19" x14ac:dyDescent="0.3">
      <c r="A878">
        <v>2021</v>
      </c>
      <c r="B878">
        <v>2</v>
      </c>
      <c r="C878">
        <v>6</v>
      </c>
      <c r="D878">
        <v>13</v>
      </c>
      <c r="E878">
        <v>23627.312999999998</v>
      </c>
      <c r="F878">
        <v>957.976</v>
      </c>
      <c r="G878">
        <v>65.099999999999994</v>
      </c>
      <c r="H878">
        <v>5.4820000000000002</v>
      </c>
      <c r="I878">
        <v>278.48500000000001</v>
      </c>
      <c r="J878">
        <v>3.6019999999999999</v>
      </c>
      <c r="K878">
        <v>0.81799999999999995</v>
      </c>
      <c r="L878">
        <v>88.38</v>
      </c>
      <c r="M878">
        <v>24962.055</v>
      </c>
      <c r="N878">
        <v>7119.1329999999998</v>
      </c>
      <c r="O878">
        <v>-8.2409999999999997</v>
      </c>
      <c r="P878">
        <v>3.5089999999999999</v>
      </c>
      <c r="Q878">
        <v>253.274</v>
      </c>
      <c r="R878">
        <v>17847.653999999999</v>
      </c>
      <c r="S878">
        <v>17594.38</v>
      </c>
    </row>
    <row r="879" spans="1:19" x14ac:dyDescent="0.3">
      <c r="A879">
        <v>2021</v>
      </c>
      <c r="B879">
        <v>2</v>
      </c>
      <c r="C879">
        <v>6</v>
      </c>
      <c r="D879">
        <v>14</v>
      </c>
      <c r="E879">
        <v>23303.221000000001</v>
      </c>
      <c r="F879">
        <v>947.38199999999995</v>
      </c>
      <c r="G879">
        <v>63.405999999999999</v>
      </c>
      <c r="H879">
        <v>14.025</v>
      </c>
      <c r="I879">
        <v>291.25299999999999</v>
      </c>
      <c r="J879">
        <v>3.6070000000000002</v>
      </c>
      <c r="K879">
        <v>2.1309999999999998</v>
      </c>
      <c r="L879">
        <v>88.174999999999997</v>
      </c>
      <c r="M879">
        <v>24649.794999999998</v>
      </c>
      <c r="N879">
        <v>6669.9189999999999</v>
      </c>
      <c r="O879">
        <v>-2.4009999999999998</v>
      </c>
      <c r="P879">
        <v>3.0710000000000002</v>
      </c>
      <c r="Q879">
        <v>256.23200000000003</v>
      </c>
      <c r="R879">
        <v>17979.205999999998</v>
      </c>
      <c r="S879">
        <v>17722.973999999998</v>
      </c>
    </row>
    <row r="880" spans="1:19" x14ac:dyDescent="0.3">
      <c r="A880">
        <v>2021</v>
      </c>
      <c r="B880">
        <v>2</v>
      </c>
      <c r="C880">
        <v>6</v>
      </c>
      <c r="D880">
        <v>15</v>
      </c>
      <c r="E880">
        <v>22957.164000000001</v>
      </c>
      <c r="F880">
        <v>924.29700000000003</v>
      </c>
      <c r="G880">
        <v>62.396999999999998</v>
      </c>
      <c r="H880">
        <v>20.969000000000001</v>
      </c>
      <c r="I880">
        <v>290.77</v>
      </c>
      <c r="J880">
        <v>3.3069999999999999</v>
      </c>
      <c r="K880">
        <v>2.2799999999999998</v>
      </c>
      <c r="L880">
        <v>87.986000000000004</v>
      </c>
      <c r="M880">
        <v>24286.774000000001</v>
      </c>
      <c r="N880">
        <v>5490.5110000000004</v>
      </c>
      <c r="O880">
        <v>-1.294</v>
      </c>
      <c r="P880">
        <v>2.488</v>
      </c>
      <c r="Q880">
        <v>255.72300000000001</v>
      </c>
      <c r="R880">
        <v>18795.069</v>
      </c>
      <c r="S880">
        <v>18539.346000000001</v>
      </c>
    </row>
    <row r="881" spans="1:19" x14ac:dyDescent="0.3">
      <c r="A881">
        <v>2021</v>
      </c>
      <c r="B881">
        <v>2</v>
      </c>
      <c r="C881">
        <v>6</v>
      </c>
      <c r="D881">
        <v>16</v>
      </c>
      <c r="E881">
        <v>22744.223000000002</v>
      </c>
      <c r="F881">
        <v>814.09</v>
      </c>
      <c r="G881">
        <v>62.713000000000001</v>
      </c>
      <c r="H881">
        <v>22.657</v>
      </c>
      <c r="I881">
        <v>293.33</v>
      </c>
      <c r="J881">
        <v>3.363</v>
      </c>
      <c r="K881">
        <v>-3.0449999999999999</v>
      </c>
      <c r="L881">
        <v>87.873000000000005</v>
      </c>
      <c r="M881">
        <v>23962.491000000002</v>
      </c>
      <c r="N881">
        <v>3711.4760000000001</v>
      </c>
      <c r="O881">
        <v>-0.34399999999999997</v>
      </c>
      <c r="P881">
        <v>2.3069999999999999</v>
      </c>
      <c r="Q881">
        <v>250.785</v>
      </c>
      <c r="R881">
        <v>20249.050999999999</v>
      </c>
      <c r="S881">
        <v>19998.266</v>
      </c>
    </row>
    <row r="882" spans="1:19" x14ac:dyDescent="0.3">
      <c r="A882">
        <v>2021</v>
      </c>
      <c r="B882">
        <v>2</v>
      </c>
      <c r="C882">
        <v>6</v>
      </c>
      <c r="D882">
        <v>17</v>
      </c>
      <c r="E882">
        <v>22965.819</v>
      </c>
      <c r="F882">
        <v>647.20699999999999</v>
      </c>
      <c r="G882">
        <v>65.239999999999995</v>
      </c>
      <c r="H882">
        <v>15.545999999999999</v>
      </c>
      <c r="I882">
        <v>195.18899999999999</v>
      </c>
      <c r="J882">
        <v>2.121</v>
      </c>
      <c r="K882">
        <v>-15.369</v>
      </c>
      <c r="L882">
        <v>88.009</v>
      </c>
      <c r="M882">
        <v>23898.523000000001</v>
      </c>
      <c r="N882">
        <v>1327.069</v>
      </c>
      <c r="O882">
        <v>2.1230000000000002</v>
      </c>
      <c r="P882">
        <v>2.2770000000000001</v>
      </c>
      <c r="Q882">
        <v>244.32300000000001</v>
      </c>
      <c r="R882">
        <v>22567.053</v>
      </c>
      <c r="S882">
        <v>22322.73</v>
      </c>
    </row>
    <row r="883" spans="1:19" x14ac:dyDescent="0.3">
      <c r="A883">
        <v>2021</v>
      </c>
      <c r="B883">
        <v>2</v>
      </c>
      <c r="C883">
        <v>6</v>
      </c>
      <c r="D883">
        <v>18</v>
      </c>
      <c r="E883">
        <v>24785.058000000001</v>
      </c>
      <c r="F883">
        <v>607.45100000000002</v>
      </c>
      <c r="G883">
        <v>72.236000000000004</v>
      </c>
      <c r="H883">
        <v>2.2280000000000002</v>
      </c>
      <c r="I883">
        <v>205.239</v>
      </c>
      <c r="J883">
        <v>1.9910000000000001</v>
      </c>
      <c r="K883">
        <v>-17.071999999999999</v>
      </c>
      <c r="L883">
        <v>89.067999999999998</v>
      </c>
      <c r="M883">
        <v>25673.963</v>
      </c>
      <c r="N883">
        <v>23.414000000000001</v>
      </c>
      <c r="O883">
        <v>9.8480000000000008</v>
      </c>
      <c r="P883">
        <v>9.5630000000000006</v>
      </c>
      <c r="Q883">
        <v>243.67599999999999</v>
      </c>
      <c r="R883">
        <v>25631.137999999999</v>
      </c>
      <c r="S883">
        <v>25387.460999999999</v>
      </c>
    </row>
    <row r="884" spans="1:19" x14ac:dyDescent="0.3">
      <c r="A884">
        <v>2021</v>
      </c>
      <c r="B884">
        <v>2</v>
      </c>
      <c r="C884">
        <v>6</v>
      </c>
      <c r="D884">
        <v>19</v>
      </c>
      <c r="E884">
        <v>26931.541000000001</v>
      </c>
      <c r="F884">
        <v>595.529</v>
      </c>
      <c r="G884">
        <v>75.887</v>
      </c>
      <c r="H884">
        <v>-6.7610000000000001</v>
      </c>
      <c r="I884">
        <v>206.95099999999999</v>
      </c>
      <c r="J884">
        <v>1.8640000000000001</v>
      </c>
      <c r="K884">
        <v>-20.957999999999998</v>
      </c>
      <c r="L884">
        <v>90.6</v>
      </c>
      <c r="M884">
        <v>27798.764999999999</v>
      </c>
      <c r="N884">
        <v>0</v>
      </c>
      <c r="O884">
        <v>11.441000000000001</v>
      </c>
      <c r="P884">
        <v>13.093999999999999</v>
      </c>
      <c r="Q884">
        <v>236.74799999999999</v>
      </c>
      <c r="R884">
        <v>27774.228999999999</v>
      </c>
      <c r="S884">
        <v>27537.481</v>
      </c>
    </row>
    <row r="885" spans="1:19" x14ac:dyDescent="0.3">
      <c r="A885">
        <v>2021</v>
      </c>
      <c r="B885">
        <v>2</v>
      </c>
      <c r="C885">
        <v>6</v>
      </c>
      <c r="D885">
        <v>20</v>
      </c>
      <c r="E885">
        <v>26744.579000000002</v>
      </c>
      <c r="F885">
        <v>598.12599999999998</v>
      </c>
      <c r="G885">
        <v>76.001000000000005</v>
      </c>
      <c r="H885">
        <v>-15.082000000000001</v>
      </c>
      <c r="I885">
        <v>232.16</v>
      </c>
      <c r="J885">
        <v>1.7270000000000001</v>
      </c>
      <c r="K885">
        <v>-21.574999999999999</v>
      </c>
      <c r="L885">
        <v>90.457999999999998</v>
      </c>
      <c r="M885">
        <v>27630.394</v>
      </c>
      <c r="N885">
        <v>0</v>
      </c>
      <c r="O885">
        <v>11.670999999999999</v>
      </c>
      <c r="P885">
        <v>18.207000000000001</v>
      </c>
      <c r="Q885">
        <v>225.45</v>
      </c>
      <c r="R885">
        <v>27600.516</v>
      </c>
      <c r="S885">
        <v>27375.065999999999</v>
      </c>
    </row>
    <row r="886" spans="1:19" x14ac:dyDescent="0.3">
      <c r="A886">
        <v>2021</v>
      </c>
      <c r="B886">
        <v>2</v>
      </c>
      <c r="C886">
        <v>6</v>
      </c>
      <c r="D886">
        <v>21</v>
      </c>
      <c r="E886">
        <v>26080.422999999999</v>
      </c>
      <c r="F886">
        <v>620.41800000000001</v>
      </c>
      <c r="G886">
        <v>75.668000000000006</v>
      </c>
      <c r="H886">
        <v>-18.332000000000001</v>
      </c>
      <c r="I886">
        <v>324.928</v>
      </c>
      <c r="J886">
        <v>1.5820000000000001</v>
      </c>
      <c r="K886">
        <v>-20.312000000000001</v>
      </c>
      <c r="L886">
        <v>89.915999999999997</v>
      </c>
      <c r="M886">
        <v>27078.623</v>
      </c>
      <c r="N886">
        <v>0</v>
      </c>
      <c r="O886">
        <v>10.759</v>
      </c>
      <c r="P886">
        <v>14.01</v>
      </c>
      <c r="Q886">
        <v>216.541</v>
      </c>
      <c r="R886">
        <v>27053.855</v>
      </c>
      <c r="S886">
        <v>26837.313999999998</v>
      </c>
    </row>
    <row r="887" spans="1:19" x14ac:dyDescent="0.3">
      <c r="A887">
        <v>2021</v>
      </c>
      <c r="B887">
        <v>2</v>
      </c>
      <c r="C887">
        <v>6</v>
      </c>
      <c r="D887">
        <v>22</v>
      </c>
      <c r="E887">
        <v>24836.319</v>
      </c>
      <c r="F887">
        <v>691.08399999999995</v>
      </c>
      <c r="G887">
        <v>74.009</v>
      </c>
      <c r="H887">
        <v>-20.957000000000001</v>
      </c>
      <c r="I887">
        <v>370.52199999999999</v>
      </c>
      <c r="J887">
        <v>1.948</v>
      </c>
      <c r="K887">
        <v>-6.1849999999999996</v>
      </c>
      <c r="L887">
        <v>89.144999999999996</v>
      </c>
      <c r="M887">
        <v>25961.876</v>
      </c>
      <c r="N887">
        <v>0</v>
      </c>
      <c r="O887">
        <v>9.4320000000000004</v>
      </c>
      <c r="P887">
        <v>3.419</v>
      </c>
      <c r="Q887">
        <v>205.85599999999999</v>
      </c>
      <c r="R887">
        <v>25949.025000000001</v>
      </c>
      <c r="S887">
        <v>25743.168000000001</v>
      </c>
    </row>
    <row r="888" spans="1:19" x14ac:dyDescent="0.3">
      <c r="A888">
        <v>2021</v>
      </c>
      <c r="B888">
        <v>2</v>
      </c>
      <c r="C888">
        <v>6</v>
      </c>
      <c r="D888">
        <v>23</v>
      </c>
      <c r="E888">
        <v>22717.946</v>
      </c>
      <c r="F888">
        <v>898.08299999999997</v>
      </c>
      <c r="G888">
        <v>71.367000000000004</v>
      </c>
      <c r="H888">
        <v>-19.885000000000002</v>
      </c>
      <c r="I888">
        <v>407.01100000000002</v>
      </c>
      <c r="J888">
        <v>1.7749999999999999</v>
      </c>
      <c r="K888">
        <v>8.4000000000000005E-2</v>
      </c>
      <c r="L888">
        <v>87.9</v>
      </c>
      <c r="M888">
        <v>24092.913</v>
      </c>
      <c r="N888">
        <v>0</v>
      </c>
      <c r="O888">
        <v>6.4960000000000004</v>
      </c>
      <c r="P888">
        <v>-21.190999999999999</v>
      </c>
      <c r="Q888">
        <v>189.97399999999999</v>
      </c>
      <c r="R888">
        <v>24107.609</v>
      </c>
      <c r="S888">
        <v>23917.634999999998</v>
      </c>
    </row>
    <row r="889" spans="1:19" x14ac:dyDescent="0.3">
      <c r="A889">
        <v>2021</v>
      </c>
      <c r="B889">
        <v>2</v>
      </c>
      <c r="C889">
        <v>6</v>
      </c>
      <c r="D889">
        <v>24</v>
      </c>
      <c r="E889">
        <v>20938.116999999998</v>
      </c>
      <c r="F889">
        <v>1083.9949999999999</v>
      </c>
      <c r="G889">
        <v>69.725999999999999</v>
      </c>
      <c r="H889">
        <v>-19.888999999999999</v>
      </c>
      <c r="I889">
        <v>498.94400000000002</v>
      </c>
      <c r="J889">
        <v>1.89</v>
      </c>
      <c r="K889">
        <v>0.372</v>
      </c>
      <c r="L889">
        <v>86.912999999999997</v>
      </c>
      <c r="M889">
        <v>22590.342000000001</v>
      </c>
      <c r="N889">
        <v>0</v>
      </c>
      <c r="O889">
        <v>4.9850000000000003</v>
      </c>
      <c r="P889">
        <v>-15.021000000000001</v>
      </c>
      <c r="Q889">
        <v>171.48699999999999</v>
      </c>
      <c r="R889">
        <v>22600.377</v>
      </c>
      <c r="S889">
        <v>22428.89</v>
      </c>
    </row>
    <row r="890" spans="1:19" x14ac:dyDescent="0.3">
      <c r="A890">
        <v>2021</v>
      </c>
      <c r="B890">
        <v>2</v>
      </c>
      <c r="C890">
        <v>7</v>
      </c>
      <c r="D890">
        <v>1</v>
      </c>
      <c r="E890">
        <v>19489.148000000001</v>
      </c>
      <c r="F890">
        <v>1147.0329999999999</v>
      </c>
      <c r="G890">
        <v>69.296000000000006</v>
      </c>
      <c r="H890">
        <v>-17.292999999999999</v>
      </c>
      <c r="I890">
        <v>775.452</v>
      </c>
      <c r="J890">
        <v>1.8029999999999999</v>
      </c>
      <c r="K890">
        <v>-0.999</v>
      </c>
      <c r="L890">
        <v>86.091999999999999</v>
      </c>
      <c r="M890">
        <v>21481.236000000001</v>
      </c>
      <c r="N890">
        <v>0</v>
      </c>
      <c r="O890">
        <v>3.883</v>
      </c>
      <c r="P890">
        <v>-26.658999999999999</v>
      </c>
      <c r="Q890">
        <v>155.75200000000001</v>
      </c>
      <c r="R890">
        <v>21504.011999999999</v>
      </c>
      <c r="S890">
        <v>21348.258999999998</v>
      </c>
    </row>
    <row r="891" spans="1:19" x14ac:dyDescent="0.3">
      <c r="A891">
        <v>2021</v>
      </c>
      <c r="B891">
        <v>2</v>
      </c>
      <c r="C891">
        <v>7</v>
      </c>
      <c r="D891">
        <v>2</v>
      </c>
      <c r="E891">
        <v>18317.803</v>
      </c>
      <c r="F891">
        <v>1238.9459999999999</v>
      </c>
      <c r="G891">
        <v>71.262</v>
      </c>
      <c r="H891">
        <v>-15.406000000000001</v>
      </c>
      <c r="I891">
        <v>657.721</v>
      </c>
      <c r="J891">
        <v>1.788</v>
      </c>
      <c r="K891">
        <v>-1.085</v>
      </c>
      <c r="L891">
        <v>85.433999999999997</v>
      </c>
      <c r="M891">
        <v>20285.201000000001</v>
      </c>
      <c r="N891">
        <v>0</v>
      </c>
      <c r="O891">
        <v>3.2759999999999998</v>
      </c>
      <c r="P891">
        <v>-23.29</v>
      </c>
      <c r="Q891">
        <v>145.97800000000001</v>
      </c>
      <c r="R891">
        <v>20305.215</v>
      </c>
      <c r="S891">
        <v>20159.237000000001</v>
      </c>
    </row>
    <row r="892" spans="1:19" x14ac:dyDescent="0.3">
      <c r="A892">
        <v>2021</v>
      </c>
      <c r="B892">
        <v>2</v>
      </c>
      <c r="C892">
        <v>7</v>
      </c>
      <c r="D892">
        <v>3</v>
      </c>
      <c r="E892">
        <v>17617.498</v>
      </c>
      <c r="F892">
        <v>1284.58</v>
      </c>
      <c r="G892">
        <v>73.956000000000003</v>
      </c>
      <c r="H892">
        <v>-16.271999999999998</v>
      </c>
      <c r="I892">
        <v>441.95</v>
      </c>
      <c r="J892">
        <v>1.8160000000000001</v>
      </c>
      <c r="K892">
        <v>-0.48799999999999999</v>
      </c>
      <c r="L892">
        <v>85.293000000000006</v>
      </c>
      <c r="M892">
        <v>19414.378000000001</v>
      </c>
      <c r="N892">
        <v>0</v>
      </c>
      <c r="O892">
        <v>3.0289999999999999</v>
      </c>
      <c r="P892">
        <v>-17.55</v>
      </c>
      <c r="Q892">
        <v>140.78899999999999</v>
      </c>
      <c r="R892">
        <v>19428.899000000001</v>
      </c>
      <c r="S892">
        <v>19288.11</v>
      </c>
    </row>
    <row r="893" spans="1:19" x14ac:dyDescent="0.3">
      <c r="A893">
        <v>2021</v>
      </c>
      <c r="B893">
        <v>2</v>
      </c>
      <c r="C893">
        <v>7</v>
      </c>
      <c r="D893">
        <v>4</v>
      </c>
      <c r="E893">
        <v>17320.116999999998</v>
      </c>
      <c r="F893">
        <v>1283.096</v>
      </c>
      <c r="G893">
        <v>77.283000000000001</v>
      </c>
      <c r="H893">
        <v>-14.7</v>
      </c>
      <c r="I893">
        <v>279.93400000000003</v>
      </c>
      <c r="J893">
        <v>1.79</v>
      </c>
      <c r="K893">
        <v>-0.192</v>
      </c>
      <c r="L893">
        <v>85.269000000000005</v>
      </c>
      <c r="M893">
        <v>18955.313999999998</v>
      </c>
      <c r="N893">
        <v>0</v>
      </c>
      <c r="O893">
        <v>2.9860000000000002</v>
      </c>
      <c r="P893">
        <v>-12.532</v>
      </c>
      <c r="Q893">
        <v>138.13999999999999</v>
      </c>
      <c r="R893">
        <v>18964.86</v>
      </c>
      <c r="S893">
        <v>18826.72</v>
      </c>
    </row>
    <row r="894" spans="1:19" x14ac:dyDescent="0.3">
      <c r="A894">
        <v>2021</v>
      </c>
      <c r="B894">
        <v>2</v>
      </c>
      <c r="C894">
        <v>7</v>
      </c>
      <c r="D894">
        <v>5</v>
      </c>
      <c r="E894">
        <v>17389.937999999998</v>
      </c>
      <c r="F894">
        <v>1267.8219999999999</v>
      </c>
      <c r="G894">
        <v>83.313000000000002</v>
      </c>
      <c r="H894">
        <v>-12.205</v>
      </c>
      <c r="I894">
        <v>175.989</v>
      </c>
      <c r="J894">
        <v>1.619</v>
      </c>
      <c r="K894">
        <v>7.1999999999999995E-2</v>
      </c>
      <c r="L894">
        <v>85.272999999999996</v>
      </c>
      <c r="M894">
        <v>18908.507000000001</v>
      </c>
      <c r="N894">
        <v>0</v>
      </c>
      <c r="O894">
        <v>2.9860000000000002</v>
      </c>
      <c r="P894">
        <v>-8.2080000000000002</v>
      </c>
      <c r="Q894">
        <v>138.96299999999999</v>
      </c>
      <c r="R894">
        <v>18913.73</v>
      </c>
      <c r="S894">
        <v>18774.767</v>
      </c>
    </row>
    <row r="895" spans="1:19" x14ac:dyDescent="0.3">
      <c r="A895">
        <v>2021</v>
      </c>
      <c r="B895">
        <v>2</v>
      </c>
      <c r="C895">
        <v>7</v>
      </c>
      <c r="D895">
        <v>6</v>
      </c>
      <c r="E895">
        <v>18285.608</v>
      </c>
      <c r="F895">
        <v>1220.192</v>
      </c>
      <c r="G895">
        <v>93.266000000000005</v>
      </c>
      <c r="H895">
        <v>-11.225</v>
      </c>
      <c r="I895">
        <v>101.506</v>
      </c>
      <c r="J895">
        <v>1.629</v>
      </c>
      <c r="K895">
        <v>-6.6000000000000003E-2</v>
      </c>
      <c r="L895">
        <v>85.421999999999997</v>
      </c>
      <c r="M895">
        <v>19683.065999999999</v>
      </c>
      <c r="N895">
        <v>0</v>
      </c>
      <c r="O895">
        <v>3.0190000000000001</v>
      </c>
      <c r="P895">
        <v>-5.21</v>
      </c>
      <c r="Q895">
        <v>145.256</v>
      </c>
      <c r="R895">
        <v>19685.258000000002</v>
      </c>
      <c r="S895">
        <v>19540.002</v>
      </c>
    </row>
    <row r="896" spans="1:19" x14ac:dyDescent="0.3">
      <c r="A896">
        <v>2021</v>
      </c>
      <c r="B896">
        <v>2</v>
      </c>
      <c r="C896">
        <v>7</v>
      </c>
      <c r="D896">
        <v>7</v>
      </c>
      <c r="E896">
        <v>19241.803</v>
      </c>
      <c r="F896">
        <v>1107.249</v>
      </c>
      <c r="G896">
        <v>101.271</v>
      </c>
      <c r="H896">
        <v>-10.986000000000001</v>
      </c>
      <c r="I896">
        <v>64.483999999999995</v>
      </c>
      <c r="J896">
        <v>1.893</v>
      </c>
      <c r="K896">
        <v>3.1970000000000001</v>
      </c>
      <c r="L896">
        <v>85.89</v>
      </c>
      <c r="M896">
        <v>20493.53</v>
      </c>
      <c r="N896">
        <v>0.95499999999999996</v>
      </c>
      <c r="O896">
        <v>3.5270000000000001</v>
      </c>
      <c r="P896">
        <v>-2.8029999999999999</v>
      </c>
      <c r="Q896">
        <v>158.494</v>
      </c>
      <c r="R896">
        <v>20491.850999999999</v>
      </c>
      <c r="S896">
        <v>20333.356</v>
      </c>
    </row>
    <row r="897" spans="1:19" x14ac:dyDescent="0.3">
      <c r="A897">
        <v>2021</v>
      </c>
      <c r="B897">
        <v>2</v>
      </c>
      <c r="C897">
        <v>7</v>
      </c>
      <c r="D897">
        <v>8</v>
      </c>
      <c r="E897">
        <v>20039.906999999999</v>
      </c>
      <c r="F897">
        <v>1068.797</v>
      </c>
      <c r="G897">
        <v>98.540999999999997</v>
      </c>
      <c r="H897">
        <v>-9.3190000000000008</v>
      </c>
      <c r="I897">
        <v>68.882999999999996</v>
      </c>
      <c r="J897">
        <v>2.2879999999999998</v>
      </c>
      <c r="K897">
        <v>1.3220000000000001</v>
      </c>
      <c r="L897">
        <v>86.358000000000004</v>
      </c>
      <c r="M897">
        <v>21258.236000000001</v>
      </c>
      <c r="N897">
        <v>590.428</v>
      </c>
      <c r="O897">
        <v>-1.0629999999999999</v>
      </c>
      <c r="P897">
        <v>-0.45</v>
      </c>
      <c r="Q897">
        <v>169.749</v>
      </c>
      <c r="R897">
        <v>20669.321</v>
      </c>
      <c r="S897">
        <v>20499.572</v>
      </c>
    </row>
    <row r="898" spans="1:19" x14ac:dyDescent="0.3">
      <c r="A898">
        <v>2021</v>
      </c>
      <c r="B898">
        <v>2</v>
      </c>
      <c r="C898">
        <v>7</v>
      </c>
      <c r="D898">
        <v>9</v>
      </c>
      <c r="E898">
        <v>21382.920999999998</v>
      </c>
      <c r="F898">
        <v>1003.913</v>
      </c>
      <c r="G898">
        <v>89.483000000000004</v>
      </c>
      <c r="H898">
        <v>-16.271000000000001</v>
      </c>
      <c r="I898">
        <v>109.06699999999999</v>
      </c>
      <c r="J898">
        <v>2.8879999999999999</v>
      </c>
      <c r="K898">
        <v>-0.19</v>
      </c>
      <c r="L898">
        <v>87.1</v>
      </c>
      <c r="M898">
        <v>22569.428</v>
      </c>
      <c r="N898">
        <v>2921.384</v>
      </c>
      <c r="O898">
        <v>-13.138999999999999</v>
      </c>
      <c r="P898">
        <v>1.0720000000000001</v>
      </c>
      <c r="Q898">
        <v>188.97800000000001</v>
      </c>
      <c r="R898">
        <v>19660.11</v>
      </c>
      <c r="S898">
        <v>19471.133000000002</v>
      </c>
    </row>
    <row r="899" spans="1:19" x14ac:dyDescent="0.3">
      <c r="A899">
        <v>2021</v>
      </c>
      <c r="B899">
        <v>2</v>
      </c>
      <c r="C899">
        <v>7</v>
      </c>
      <c r="D899">
        <v>10</v>
      </c>
      <c r="E899">
        <v>22140.07</v>
      </c>
      <c r="F899">
        <v>987.22500000000002</v>
      </c>
      <c r="G899">
        <v>80.415999999999997</v>
      </c>
      <c r="H899">
        <v>-18.039000000000001</v>
      </c>
      <c r="I899">
        <v>148.09700000000001</v>
      </c>
      <c r="J899">
        <v>3.0950000000000002</v>
      </c>
      <c r="K899">
        <v>-2.5910000000000002</v>
      </c>
      <c r="L899">
        <v>87.522999999999996</v>
      </c>
      <c r="M899">
        <v>23345.38</v>
      </c>
      <c r="N899">
        <v>5000.6139999999996</v>
      </c>
      <c r="O899">
        <v>-24.571000000000002</v>
      </c>
      <c r="P899">
        <v>2.3439999999999999</v>
      </c>
      <c r="Q899">
        <v>205.499</v>
      </c>
      <c r="R899">
        <v>18366.991999999998</v>
      </c>
      <c r="S899">
        <v>18161.492999999999</v>
      </c>
    </row>
    <row r="900" spans="1:19" x14ac:dyDescent="0.3">
      <c r="A900">
        <v>2021</v>
      </c>
      <c r="B900">
        <v>2</v>
      </c>
      <c r="C900">
        <v>7</v>
      </c>
      <c r="D900">
        <v>11</v>
      </c>
      <c r="E900">
        <v>22563.841</v>
      </c>
      <c r="F900">
        <v>989.95600000000002</v>
      </c>
      <c r="G900">
        <v>74.009</v>
      </c>
      <c r="H900">
        <v>-10.09</v>
      </c>
      <c r="I900">
        <v>183.595</v>
      </c>
      <c r="J900">
        <v>3.2829999999999999</v>
      </c>
      <c r="K900">
        <v>0.32800000000000001</v>
      </c>
      <c r="L900">
        <v>87.751999999999995</v>
      </c>
      <c r="M900">
        <v>23818.665000000001</v>
      </c>
      <c r="N900">
        <v>6303.6229999999996</v>
      </c>
      <c r="O900">
        <v>-34.338999999999999</v>
      </c>
      <c r="P900">
        <v>3.0289999999999999</v>
      </c>
      <c r="Q900">
        <v>217.84100000000001</v>
      </c>
      <c r="R900">
        <v>17546.351999999999</v>
      </c>
      <c r="S900">
        <v>17328.509999999998</v>
      </c>
    </row>
    <row r="901" spans="1:19" x14ac:dyDescent="0.3">
      <c r="A901">
        <v>2021</v>
      </c>
      <c r="B901">
        <v>2</v>
      </c>
      <c r="C901">
        <v>7</v>
      </c>
      <c r="D901">
        <v>12</v>
      </c>
      <c r="E901">
        <v>22707.415000000001</v>
      </c>
      <c r="F901">
        <v>988.12800000000004</v>
      </c>
      <c r="G901">
        <v>69.164000000000001</v>
      </c>
      <c r="H901">
        <v>-2.0630000000000002</v>
      </c>
      <c r="I901">
        <v>236.779</v>
      </c>
      <c r="J901">
        <v>3.4590000000000001</v>
      </c>
      <c r="K901">
        <v>1.998</v>
      </c>
      <c r="L901">
        <v>87.825000000000003</v>
      </c>
      <c r="M901">
        <v>24023.541000000001</v>
      </c>
      <c r="N901">
        <v>7020.1229999999996</v>
      </c>
      <c r="O901">
        <v>-16.327000000000002</v>
      </c>
      <c r="P901">
        <v>3.1309999999999998</v>
      </c>
      <c r="Q901">
        <v>227.744</v>
      </c>
      <c r="R901">
        <v>17016.615000000002</v>
      </c>
      <c r="S901">
        <v>16788.870999999999</v>
      </c>
    </row>
    <row r="902" spans="1:19" x14ac:dyDescent="0.3">
      <c r="A902">
        <v>2021</v>
      </c>
      <c r="B902">
        <v>2</v>
      </c>
      <c r="C902">
        <v>7</v>
      </c>
      <c r="D902">
        <v>13</v>
      </c>
      <c r="E902">
        <v>22635.571</v>
      </c>
      <c r="F902">
        <v>957.976</v>
      </c>
      <c r="G902">
        <v>66.337999999999994</v>
      </c>
      <c r="H902">
        <v>5.0670000000000002</v>
      </c>
      <c r="I902">
        <v>278.48500000000001</v>
      </c>
      <c r="J902">
        <v>3.6019999999999999</v>
      </c>
      <c r="K902">
        <v>0.96599999999999997</v>
      </c>
      <c r="L902">
        <v>87.762</v>
      </c>
      <c r="M902">
        <v>23969.429</v>
      </c>
      <c r="N902">
        <v>7119.1329999999998</v>
      </c>
      <c r="O902">
        <v>-8.2409999999999997</v>
      </c>
      <c r="P902">
        <v>3.5089999999999999</v>
      </c>
      <c r="Q902">
        <v>233.65100000000001</v>
      </c>
      <c r="R902">
        <v>16855.027999999998</v>
      </c>
      <c r="S902">
        <v>16621.377</v>
      </c>
    </row>
    <row r="903" spans="1:19" x14ac:dyDescent="0.3">
      <c r="A903">
        <v>2021</v>
      </c>
      <c r="B903">
        <v>2</v>
      </c>
      <c r="C903">
        <v>7</v>
      </c>
      <c r="D903">
        <v>14</v>
      </c>
      <c r="E903">
        <v>22441.575000000001</v>
      </c>
      <c r="F903">
        <v>947.38199999999995</v>
      </c>
      <c r="G903">
        <v>64.775000000000006</v>
      </c>
      <c r="H903">
        <v>13.249000000000001</v>
      </c>
      <c r="I903">
        <v>291.25299999999999</v>
      </c>
      <c r="J903">
        <v>3.6070000000000002</v>
      </c>
      <c r="K903">
        <v>1.9359999999999999</v>
      </c>
      <c r="L903">
        <v>87.641000000000005</v>
      </c>
      <c r="M903">
        <v>23786.643</v>
      </c>
      <c r="N903">
        <v>6669.9189999999999</v>
      </c>
      <c r="O903">
        <v>-2.4009999999999998</v>
      </c>
      <c r="P903">
        <v>3.0710000000000002</v>
      </c>
      <c r="Q903">
        <v>235.21100000000001</v>
      </c>
      <c r="R903">
        <v>17116.054</v>
      </c>
      <c r="S903">
        <v>16880.842000000001</v>
      </c>
    </row>
    <row r="904" spans="1:19" x14ac:dyDescent="0.3">
      <c r="A904">
        <v>2021</v>
      </c>
      <c r="B904">
        <v>2</v>
      </c>
      <c r="C904">
        <v>7</v>
      </c>
      <c r="D904">
        <v>15</v>
      </c>
      <c r="E904">
        <v>22220.777999999998</v>
      </c>
      <c r="F904">
        <v>924.29700000000003</v>
      </c>
      <c r="G904">
        <v>64.108000000000004</v>
      </c>
      <c r="H904">
        <v>20.007000000000001</v>
      </c>
      <c r="I904">
        <v>290.77</v>
      </c>
      <c r="J904">
        <v>3.3069999999999999</v>
      </c>
      <c r="K904">
        <v>1.766</v>
      </c>
      <c r="L904">
        <v>87.522999999999996</v>
      </c>
      <c r="M904">
        <v>23548.448</v>
      </c>
      <c r="N904">
        <v>5490.5110000000004</v>
      </c>
      <c r="O904">
        <v>-1.294</v>
      </c>
      <c r="P904">
        <v>2.488</v>
      </c>
      <c r="Q904">
        <v>233.13800000000001</v>
      </c>
      <c r="R904">
        <v>18056.743999999999</v>
      </c>
      <c r="S904">
        <v>17823.605</v>
      </c>
    </row>
    <row r="905" spans="1:19" x14ac:dyDescent="0.3">
      <c r="A905">
        <v>2021</v>
      </c>
      <c r="B905">
        <v>2</v>
      </c>
      <c r="C905">
        <v>7</v>
      </c>
      <c r="D905">
        <v>16</v>
      </c>
      <c r="E905">
        <v>22049.182000000001</v>
      </c>
      <c r="F905">
        <v>814.09</v>
      </c>
      <c r="G905">
        <v>63.933</v>
      </c>
      <c r="H905">
        <v>21.609000000000002</v>
      </c>
      <c r="I905">
        <v>293.33</v>
      </c>
      <c r="J905">
        <v>3.363</v>
      </c>
      <c r="K905">
        <v>-2.9580000000000002</v>
      </c>
      <c r="L905">
        <v>87.426000000000002</v>
      </c>
      <c r="M905">
        <v>23266.042000000001</v>
      </c>
      <c r="N905">
        <v>3711.4760000000001</v>
      </c>
      <c r="O905">
        <v>-0.34399999999999997</v>
      </c>
      <c r="P905">
        <v>2.3069999999999999</v>
      </c>
      <c r="Q905">
        <v>229.75200000000001</v>
      </c>
      <c r="R905">
        <v>19552.602999999999</v>
      </c>
      <c r="S905">
        <v>19322.850999999999</v>
      </c>
    </row>
    <row r="906" spans="1:19" x14ac:dyDescent="0.3">
      <c r="A906">
        <v>2021</v>
      </c>
      <c r="B906">
        <v>2</v>
      </c>
      <c r="C906">
        <v>7</v>
      </c>
      <c r="D906">
        <v>17</v>
      </c>
      <c r="E906">
        <v>22112.457999999999</v>
      </c>
      <c r="F906">
        <v>647.20699999999999</v>
      </c>
      <c r="G906">
        <v>65.302000000000007</v>
      </c>
      <c r="H906">
        <v>14.683999999999999</v>
      </c>
      <c r="I906">
        <v>195.18899999999999</v>
      </c>
      <c r="J906">
        <v>2.121</v>
      </c>
      <c r="K906">
        <v>-14.073</v>
      </c>
      <c r="L906">
        <v>87.471999999999994</v>
      </c>
      <c r="M906">
        <v>23045.058000000001</v>
      </c>
      <c r="N906">
        <v>1327.069</v>
      </c>
      <c r="O906">
        <v>2.1230000000000002</v>
      </c>
      <c r="P906">
        <v>2.2770000000000001</v>
      </c>
      <c r="Q906">
        <v>228.553</v>
      </c>
      <c r="R906">
        <v>21713.588</v>
      </c>
      <c r="S906">
        <v>21485.036</v>
      </c>
    </row>
    <row r="907" spans="1:19" x14ac:dyDescent="0.3">
      <c r="A907">
        <v>2021</v>
      </c>
      <c r="B907">
        <v>2</v>
      </c>
      <c r="C907">
        <v>7</v>
      </c>
      <c r="D907">
        <v>18</v>
      </c>
      <c r="E907">
        <v>23581.957999999999</v>
      </c>
      <c r="F907">
        <v>607.45100000000002</v>
      </c>
      <c r="G907">
        <v>71.367000000000004</v>
      </c>
      <c r="H907">
        <v>1.91</v>
      </c>
      <c r="I907">
        <v>205.239</v>
      </c>
      <c r="J907">
        <v>1.9910000000000001</v>
      </c>
      <c r="K907">
        <v>-15.76</v>
      </c>
      <c r="L907">
        <v>88.292000000000002</v>
      </c>
      <c r="M907">
        <v>24471.08</v>
      </c>
      <c r="N907">
        <v>23.414000000000001</v>
      </c>
      <c r="O907">
        <v>9.8480000000000008</v>
      </c>
      <c r="P907">
        <v>9.5630000000000006</v>
      </c>
      <c r="Q907">
        <v>238.58099999999999</v>
      </c>
      <c r="R907">
        <v>24428.255000000001</v>
      </c>
      <c r="S907">
        <v>24189.673999999999</v>
      </c>
    </row>
    <row r="908" spans="1:19" x14ac:dyDescent="0.3">
      <c r="A908">
        <v>2021</v>
      </c>
      <c r="B908">
        <v>2</v>
      </c>
      <c r="C908">
        <v>7</v>
      </c>
      <c r="D908">
        <v>19</v>
      </c>
      <c r="E908">
        <v>25592.620999999999</v>
      </c>
      <c r="F908">
        <v>595.529</v>
      </c>
      <c r="G908">
        <v>74.701999999999998</v>
      </c>
      <c r="H908">
        <v>-6.4219999999999997</v>
      </c>
      <c r="I908">
        <v>206.95099999999999</v>
      </c>
      <c r="J908">
        <v>1.8640000000000001</v>
      </c>
      <c r="K908">
        <v>-19.608000000000001</v>
      </c>
      <c r="L908">
        <v>89.522000000000006</v>
      </c>
      <c r="M908">
        <v>26460.456999999999</v>
      </c>
      <c r="N908">
        <v>0</v>
      </c>
      <c r="O908">
        <v>11.441000000000001</v>
      </c>
      <c r="P908">
        <v>13.093999999999999</v>
      </c>
      <c r="Q908">
        <v>239.869</v>
      </c>
      <c r="R908">
        <v>26435.920999999998</v>
      </c>
      <c r="S908">
        <v>26196.053</v>
      </c>
    </row>
    <row r="909" spans="1:19" x14ac:dyDescent="0.3">
      <c r="A909">
        <v>2021</v>
      </c>
      <c r="B909">
        <v>2</v>
      </c>
      <c r="C909">
        <v>7</v>
      </c>
      <c r="D909">
        <v>20</v>
      </c>
      <c r="E909">
        <v>25455.223999999998</v>
      </c>
      <c r="F909">
        <v>598.12599999999998</v>
      </c>
      <c r="G909">
        <v>74</v>
      </c>
      <c r="H909">
        <v>-14.37</v>
      </c>
      <c r="I909">
        <v>232.16</v>
      </c>
      <c r="J909">
        <v>1.7270000000000001</v>
      </c>
      <c r="K909">
        <v>-20.7</v>
      </c>
      <c r="L909">
        <v>89.45</v>
      </c>
      <c r="M909">
        <v>26341.617999999999</v>
      </c>
      <c r="N909">
        <v>0</v>
      </c>
      <c r="O909">
        <v>11.670999999999999</v>
      </c>
      <c r="P909">
        <v>18.207000000000001</v>
      </c>
      <c r="Q909">
        <v>231.309</v>
      </c>
      <c r="R909">
        <v>26311.74</v>
      </c>
      <c r="S909">
        <v>26080.431</v>
      </c>
    </row>
    <row r="910" spans="1:19" x14ac:dyDescent="0.3">
      <c r="A910">
        <v>2021</v>
      </c>
      <c r="B910">
        <v>2</v>
      </c>
      <c r="C910">
        <v>7</v>
      </c>
      <c r="D910">
        <v>21</v>
      </c>
      <c r="E910">
        <v>25018.065999999999</v>
      </c>
      <c r="F910">
        <v>620.41800000000001</v>
      </c>
      <c r="G910">
        <v>72.552000000000007</v>
      </c>
      <c r="H910">
        <v>-17.605</v>
      </c>
      <c r="I910">
        <v>324.928</v>
      </c>
      <c r="J910">
        <v>1.5820000000000001</v>
      </c>
      <c r="K910">
        <v>-19.401</v>
      </c>
      <c r="L910">
        <v>89.206999999999994</v>
      </c>
      <c r="M910">
        <v>26017.195</v>
      </c>
      <c r="N910">
        <v>0</v>
      </c>
      <c r="O910">
        <v>10.759</v>
      </c>
      <c r="P910">
        <v>14.01</v>
      </c>
      <c r="Q910">
        <v>221.41499999999999</v>
      </c>
      <c r="R910">
        <v>25992.427</v>
      </c>
      <c r="S910">
        <v>25771.011999999999</v>
      </c>
    </row>
    <row r="911" spans="1:19" x14ac:dyDescent="0.3">
      <c r="A911">
        <v>2021</v>
      </c>
      <c r="B911">
        <v>2</v>
      </c>
      <c r="C911">
        <v>7</v>
      </c>
      <c r="D911">
        <v>22</v>
      </c>
      <c r="E911">
        <v>23719.044000000002</v>
      </c>
      <c r="F911">
        <v>691.08399999999995</v>
      </c>
      <c r="G911">
        <v>70.015000000000001</v>
      </c>
      <c r="H911">
        <v>-19.988</v>
      </c>
      <c r="I911">
        <v>370.52199999999999</v>
      </c>
      <c r="J911">
        <v>1.948</v>
      </c>
      <c r="K911">
        <v>-5.8760000000000003</v>
      </c>
      <c r="L911">
        <v>88.450999999999993</v>
      </c>
      <c r="M911">
        <v>24845.185000000001</v>
      </c>
      <c r="N911">
        <v>0</v>
      </c>
      <c r="O911">
        <v>9.4320000000000004</v>
      </c>
      <c r="P911">
        <v>3.419</v>
      </c>
      <c r="Q911">
        <v>207.173</v>
      </c>
      <c r="R911">
        <v>24832.333999999999</v>
      </c>
      <c r="S911">
        <v>24625.161</v>
      </c>
    </row>
    <row r="912" spans="1:19" x14ac:dyDescent="0.3">
      <c r="A912">
        <v>2021</v>
      </c>
      <c r="B912">
        <v>2</v>
      </c>
      <c r="C912">
        <v>7</v>
      </c>
      <c r="D912">
        <v>23</v>
      </c>
      <c r="E912">
        <v>21747.739000000001</v>
      </c>
      <c r="F912">
        <v>898.08299999999997</v>
      </c>
      <c r="G912">
        <v>66.680000000000007</v>
      </c>
      <c r="H912">
        <v>-18.978000000000002</v>
      </c>
      <c r="I912">
        <v>407.01100000000002</v>
      </c>
      <c r="J912">
        <v>1.7749999999999999</v>
      </c>
      <c r="K912">
        <v>0.14899999999999999</v>
      </c>
      <c r="L912">
        <v>87.313000000000002</v>
      </c>
      <c r="M912">
        <v>23123.091</v>
      </c>
      <c r="N912">
        <v>0</v>
      </c>
      <c r="O912">
        <v>6.4960000000000004</v>
      </c>
      <c r="P912">
        <v>-21.190999999999999</v>
      </c>
      <c r="Q912">
        <v>187.41300000000001</v>
      </c>
      <c r="R912">
        <v>23137.786</v>
      </c>
      <c r="S912">
        <v>22950.373</v>
      </c>
    </row>
    <row r="913" spans="1:19" x14ac:dyDescent="0.3">
      <c r="A913">
        <v>2021</v>
      </c>
      <c r="B913">
        <v>2</v>
      </c>
      <c r="C913">
        <v>7</v>
      </c>
      <c r="D913">
        <v>24</v>
      </c>
      <c r="E913">
        <v>19964.254000000001</v>
      </c>
      <c r="F913">
        <v>1083.9949999999999</v>
      </c>
      <c r="G913">
        <v>64.433000000000007</v>
      </c>
      <c r="H913">
        <v>-18.914000000000001</v>
      </c>
      <c r="I913">
        <v>499.92</v>
      </c>
      <c r="J913">
        <v>3.0449999999999999</v>
      </c>
      <c r="K913">
        <v>0.375</v>
      </c>
      <c r="L913">
        <v>86.361000000000004</v>
      </c>
      <c r="M913">
        <v>21619.036</v>
      </c>
      <c r="N913">
        <v>0</v>
      </c>
      <c r="O913">
        <v>4.9850000000000003</v>
      </c>
      <c r="P913">
        <v>-15.021000000000001</v>
      </c>
      <c r="Q913">
        <v>166.38900000000001</v>
      </c>
      <c r="R913">
        <v>21629.071</v>
      </c>
      <c r="S913">
        <v>21462.682000000001</v>
      </c>
    </row>
    <row r="914" spans="1:19" x14ac:dyDescent="0.3">
      <c r="A914">
        <v>2021</v>
      </c>
      <c r="B914">
        <v>2</v>
      </c>
      <c r="C914">
        <v>8</v>
      </c>
      <c r="D914">
        <v>1</v>
      </c>
      <c r="E914">
        <v>19752.03</v>
      </c>
      <c r="F914">
        <v>1166.4480000000001</v>
      </c>
      <c r="G914">
        <v>66.724000000000004</v>
      </c>
      <c r="H914">
        <v>-18.327000000000002</v>
      </c>
      <c r="I914">
        <v>846.64099999999996</v>
      </c>
      <c r="J914">
        <v>5.0780000000000003</v>
      </c>
      <c r="K914">
        <v>-1.002</v>
      </c>
      <c r="L914">
        <v>86.266000000000005</v>
      </c>
      <c r="M914">
        <v>21837.133999999998</v>
      </c>
      <c r="N914">
        <v>0</v>
      </c>
      <c r="O914">
        <v>3.7519999999999998</v>
      </c>
      <c r="P914">
        <v>-26.658999999999999</v>
      </c>
      <c r="Q914">
        <v>149.38399999999999</v>
      </c>
      <c r="R914">
        <v>21860.041000000001</v>
      </c>
      <c r="S914">
        <v>21710.656999999999</v>
      </c>
    </row>
    <row r="915" spans="1:19" x14ac:dyDescent="0.3">
      <c r="A915">
        <v>2021</v>
      </c>
      <c r="B915">
        <v>2</v>
      </c>
      <c r="C915">
        <v>8</v>
      </c>
      <c r="D915">
        <v>2</v>
      </c>
      <c r="E915">
        <v>18914.739000000001</v>
      </c>
      <c r="F915">
        <v>1266.7529999999999</v>
      </c>
      <c r="G915">
        <v>68.409000000000006</v>
      </c>
      <c r="H915">
        <v>-16.521999999999998</v>
      </c>
      <c r="I915">
        <v>601.077</v>
      </c>
      <c r="J915">
        <v>4.9450000000000003</v>
      </c>
      <c r="K915">
        <v>-1.0900000000000001</v>
      </c>
      <c r="L915">
        <v>85.727999999999994</v>
      </c>
      <c r="M915">
        <v>20855.63</v>
      </c>
      <c r="N915">
        <v>0</v>
      </c>
      <c r="O915">
        <v>3.2149999999999999</v>
      </c>
      <c r="P915">
        <v>-23.29</v>
      </c>
      <c r="Q915">
        <v>140.55199999999999</v>
      </c>
      <c r="R915">
        <v>20875.705000000002</v>
      </c>
      <c r="S915">
        <v>20735.153999999999</v>
      </c>
    </row>
    <row r="916" spans="1:19" x14ac:dyDescent="0.3">
      <c r="A916">
        <v>2021</v>
      </c>
      <c r="B916">
        <v>2</v>
      </c>
      <c r="C916">
        <v>8</v>
      </c>
      <c r="D916">
        <v>3</v>
      </c>
      <c r="E916">
        <v>18558.960999999999</v>
      </c>
      <c r="F916">
        <v>1294.6469999999999</v>
      </c>
      <c r="G916">
        <v>71.025000000000006</v>
      </c>
      <c r="H916">
        <v>-17.552</v>
      </c>
      <c r="I916">
        <v>360.00200000000001</v>
      </c>
      <c r="J916">
        <v>4.8719999999999999</v>
      </c>
      <c r="K916">
        <v>-0.49299999999999999</v>
      </c>
      <c r="L916">
        <v>85.552999999999997</v>
      </c>
      <c r="M916">
        <v>20285.990000000002</v>
      </c>
      <c r="N916">
        <v>0</v>
      </c>
      <c r="O916">
        <v>3.02</v>
      </c>
      <c r="P916">
        <v>-17.55</v>
      </c>
      <c r="Q916">
        <v>136.726</v>
      </c>
      <c r="R916">
        <v>20300.52</v>
      </c>
      <c r="S916">
        <v>20163.794000000002</v>
      </c>
    </row>
    <row r="917" spans="1:19" x14ac:dyDescent="0.3">
      <c r="A917">
        <v>2021</v>
      </c>
      <c r="B917">
        <v>2</v>
      </c>
      <c r="C917">
        <v>8</v>
      </c>
      <c r="D917">
        <v>4</v>
      </c>
      <c r="E917">
        <v>18451.573</v>
      </c>
      <c r="F917">
        <v>1253.306</v>
      </c>
      <c r="G917">
        <v>74.114000000000004</v>
      </c>
      <c r="H917">
        <v>-16.265999999999998</v>
      </c>
      <c r="I917">
        <v>204.78</v>
      </c>
      <c r="J917">
        <v>4.7190000000000003</v>
      </c>
      <c r="K917">
        <v>-0.19</v>
      </c>
      <c r="L917">
        <v>85.494</v>
      </c>
      <c r="M917">
        <v>19983.416000000001</v>
      </c>
      <c r="N917">
        <v>0</v>
      </c>
      <c r="O917">
        <v>2.9910000000000001</v>
      </c>
      <c r="P917">
        <v>-12.532</v>
      </c>
      <c r="Q917">
        <v>136.90100000000001</v>
      </c>
      <c r="R917">
        <v>19992.956999999999</v>
      </c>
      <c r="S917">
        <v>19856.056</v>
      </c>
    </row>
    <row r="918" spans="1:19" x14ac:dyDescent="0.3">
      <c r="A918">
        <v>2021</v>
      </c>
      <c r="B918">
        <v>2</v>
      </c>
      <c r="C918">
        <v>8</v>
      </c>
      <c r="D918">
        <v>5</v>
      </c>
      <c r="E918">
        <v>19333.985000000001</v>
      </c>
      <c r="F918">
        <v>1148.9490000000001</v>
      </c>
      <c r="G918">
        <v>79.152000000000001</v>
      </c>
      <c r="H918">
        <v>-13.856</v>
      </c>
      <c r="I918">
        <v>102.96599999999999</v>
      </c>
      <c r="J918">
        <v>3.6520000000000001</v>
      </c>
      <c r="K918">
        <v>8.3000000000000004E-2</v>
      </c>
      <c r="L918">
        <v>86.034000000000006</v>
      </c>
      <c r="M918">
        <v>20661.812999999998</v>
      </c>
      <c r="N918">
        <v>0</v>
      </c>
      <c r="O918">
        <v>2.9630000000000001</v>
      </c>
      <c r="P918">
        <v>-8.2080000000000002</v>
      </c>
      <c r="Q918">
        <v>143.47900000000001</v>
      </c>
      <c r="R918">
        <v>20667.059000000001</v>
      </c>
      <c r="S918">
        <v>20523.580000000002</v>
      </c>
    </row>
    <row r="919" spans="1:19" x14ac:dyDescent="0.3">
      <c r="A919">
        <v>2021</v>
      </c>
      <c r="B919">
        <v>2</v>
      </c>
      <c r="C919">
        <v>8</v>
      </c>
      <c r="D919">
        <v>6</v>
      </c>
      <c r="E919">
        <v>21077.221000000001</v>
      </c>
      <c r="F919">
        <v>983.80600000000004</v>
      </c>
      <c r="G919">
        <v>87.534000000000006</v>
      </c>
      <c r="H919">
        <v>-12.991</v>
      </c>
      <c r="I919">
        <v>72.459999999999994</v>
      </c>
      <c r="J919">
        <v>2.3290000000000002</v>
      </c>
      <c r="K919">
        <v>-0.16900000000000001</v>
      </c>
      <c r="L919">
        <v>87.006</v>
      </c>
      <c r="M919">
        <v>22209.663</v>
      </c>
      <c r="N919">
        <v>0</v>
      </c>
      <c r="O919">
        <v>2.6440000000000001</v>
      </c>
      <c r="P919">
        <v>-5.21</v>
      </c>
      <c r="Q919">
        <v>162.161</v>
      </c>
      <c r="R919">
        <v>22212.228999999999</v>
      </c>
      <c r="S919">
        <v>22050.067999999999</v>
      </c>
    </row>
    <row r="920" spans="1:19" x14ac:dyDescent="0.3">
      <c r="A920">
        <v>2021</v>
      </c>
      <c r="B920">
        <v>2</v>
      </c>
      <c r="C920">
        <v>8</v>
      </c>
      <c r="D920">
        <v>7</v>
      </c>
      <c r="E920">
        <v>23937.165000000001</v>
      </c>
      <c r="F920">
        <v>795.41600000000005</v>
      </c>
      <c r="G920">
        <v>95.671000000000006</v>
      </c>
      <c r="H920">
        <v>-13.628</v>
      </c>
      <c r="I920">
        <v>128.994</v>
      </c>
      <c r="J920">
        <v>2.839</v>
      </c>
      <c r="K920">
        <v>3.4649999999999999</v>
      </c>
      <c r="L920">
        <v>88.677000000000007</v>
      </c>
      <c r="M920">
        <v>24942.927</v>
      </c>
      <c r="N920">
        <v>2.657</v>
      </c>
      <c r="O920">
        <v>3.1190000000000002</v>
      </c>
      <c r="P920">
        <v>-2.8029999999999999</v>
      </c>
      <c r="Q920">
        <v>194.95099999999999</v>
      </c>
      <c r="R920">
        <v>24939.954000000002</v>
      </c>
      <c r="S920">
        <v>24745.003000000001</v>
      </c>
    </row>
    <row r="921" spans="1:19" x14ac:dyDescent="0.3">
      <c r="A921">
        <v>2021</v>
      </c>
      <c r="B921">
        <v>2</v>
      </c>
      <c r="C921">
        <v>8</v>
      </c>
      <c r="D921">
        <v>8</v>
      </c>
      <c r="E921">
        <v>25767.621999999999</v>
      </c>
      <c r="F921">
        <v>761.99900000000002</v>
      </c>
      <c r="G921">
        <v>95.206000000000003</v>
      </c>
      <c r="H921">
        <v>-11.73</v>
      </c>
      <c r="I921">
        <v>267.89</v>
      </c>
      <c r="J921">
        <v>3.702</v>
      </c>
      <c r="K921">
        <v>1.6279999999999999</v>
      </c>
      <c r="L921">
        <v>89.82</v>
      </c>
      <c r="M921">
        <v>26880.93</v>
      </c>
      <c r="N921">
        <v>770.68899999999996</v>
      </c>
      <c r="O921">
        <v>-1.931</v>
      </c>
      <c r="P921">
        <v>-0.45</v>
      </c>
      <c r="Q921">
        <v>217.14</v>
      </c>
      <c r="R921">
        <v>26112.623</v>
      </c>
      <c r="S921">
        <v>25895.483</v>
      </c>
    </row>
    <row r="922" spans="1:19" x14ac:dyDescent="0.3">
      <c r="A922">
        <v>2021</v>
      </c>
      <c r="B922">
        <v>2</v>
      </c>
      <c r="C922">
        <v>8</v>
      </c>
      <c r="D922">
        <v>9</v>
      </c>
      <c r="E922">
        <v>26691.503000000001</v>
      </c>
      <c r="F922">
        <v>739.83199999999999</v>
      </c>
      <c r="G922">
        <v>88.316000000000003</v>
      </c>
      <c r="H922">
        <v>-20.372</v>
      </c>
      <c r="I922">
        <v>494.47699999999998</v>
      </c>
      <c r="J922">
        <v>4.97</v>
      </c>
      <c r="K922">
        <v>-0.433</v>
      </c>
      <c r="L922">
        <v>90.534000000000006</v>
      </c>
      <c r="M922">
        <v>28000.51</v>
      </c>
      <c r="N922">
        <v>3211.6489999999999</v>
      </c>
      <c r="O922">
        <v>-16.373999999999999</v>
      </c>
      <c r="P922">
        <v>1.0720000000000001</v>
      </c>
      <c r="Q922">
        <v>236.625</v>
      </c>
      <c r="R922">
        <v>24804.162</v>
      </c>
      <c r="S922">
        <v>24567.537</v>
      </c>
    </row>
    <row r="923" spans="1:19" x14ac:dyDescent="0.3">
      <c r="A923">
        <v>2021</v>
      </c>
      <c r="B923">
        <v>2</v>
      </c>
      <c r="C923">
        <v>8</v>
      </c>
      <c r="D923">
        <v>10</v>
      </c>
      <c r="E923">
        <v>27261.871999999999</v>
      </c>
      <c r="F923">
        <v>762.00400000000002</v>
      </c>
      <c r="G923">
        <v>81.417000000000002</v>
      </c>
      <c r="H923">
        <v>-22.736000000000001</v>
      </c>
      <c r="I923">
        <v>610.01099999999997</v>
      </c>
      <c r="J923">
        <v>5.5149999999999997</v>
      </c>
      <c r="K923">
        <v>-2.4649999999999999</v>
      </c>
      <c r="L923">
        <v>91.037000000000006</v>
      </c>
      <c r="M923">
        <v>28705.237000000001</v>
      </c>
      <c r="N923">
        <v>5239.098</v>
      </c>
      <c r="O923">
        <v>-30.902999999999999</v>
      </c>
      <c r="P923">
        <v>2.3439999999999999</v>
      </c>
      <c r="Q923">
        <v>252.11099999999999</v>
      </c>
      <c r="R923">
        <v>23494.698</v>
      </c>
      <c r="S923">
        <v>23242.587</v>
      </c>
    </row>
    <row r="924" spans="1:19" x14ac:dyDescent="0.3">
      <c r="A924">
        <v>2021</v>
      </c>
      <c r="B924">
        <v>2</v>
      </c>
      <c r="C924">
        <v>8</v>
      </c>
      <c r="D924">
        <v>11</v>
      </c>
      <c r="E924">
        <v>27635.683000000001</v>
      </c>
      <c r="F924">
        <v>790.81299999999999</v>
      </c>
      <c r="G924">
        <v>74.983000000000004</v>
      </c>
      <c r="H924">
        <v>-13.819000000000001</v>
      </c>
      <c r="I924">
        <v>576.36599999999999</v>
      </c>
      <c r="J924">
        <v>5.82</v>
      </c>
      <c r="K924">
        <v>0.47399999999999998</v>
      </c>
      <c r="L924">
        <v>91.355000000000004</v>
      </c>
      <c r="M924">
        <v>29086.690999999999</v>
      </c>
      <c r="N924">
        <v>6453.2669999999998</v>
      </c>
      <c r="O924">
        <v>-39.591999999999999</v>
      </c>
      <c r="P924">
        <v>3.0289999999999999</v>
      </c>
      <c r="Q924">
        <v>265.71899999999999</v>
      </c>
      <c r="R924">
        <v>22669.987000000001</v>
      </c>
      <c r="S924">
        <v>22404.268</v>
      </c>
    </row>
    <row r="925" spans="1:19" x14ac:dyDescent="0.3">
      <c r="A925">
        <v>2021</v>
      </c>
      <c r="B925">
        <v>2</v>
      </c>
      <c r="C925">
        <v>8</v>
      </c>
      <c r="D925">
        <v>12</v>
      </c>
      <c r="E925">
        <v>27730.920999999998</v>
      </c>
      <c r="F925">
        <v>806.548</v>
      </c>
      <c r="G925">
        <v>70.331000000000003</v>
      </c>
      <c r="H925">
        <v>-4.9279999999999999</v>
      </c>
      <c r="I925">
        <v>490.58300000000003</v>
      </c>
      <c r="J925">
        <v>5.9569999999999999</v>
      </c>
      <c r="K925">
        <v>2.0680000000000001</v>
      </c>
      <c r="L925">
        <v>91.406999999999996</v>
      </c>
      <c r="M925">
        <v>29122.555</v>
      </c>
      <c r="N925">
        <v>7161.8639999999996</v>
      </c>
      <c r="O925">
        <v>-14.994</v>
      </c>
      <c r="P925">
        <v>3.1309999999999998</v>
      </c>
      <c r="Q925">
        <v>274.63099999999997</v>
      </c>
      <c r="R925">
        <v>21972.554</v>
      </c>
      <c r="S925">
        <v>21697.922999999999</v>
      </c>
    </row>
    <row r="926" spans="1:19" x14ac:dyDescent="0.3">
      <c r="A926">
        <v>2021</v>
      </c>
      <c r="B926">
        <v>2</v>
      </c>
      <c r="C926">
        <v>8</v>
      </c>
      <c r="D926">
        <v>13</v>
      </c>
      <c r="E926">
        <v>27610.647000000001</v>
      </c>
      <c r="F926">
        <v>786.51499999999999</v>
      </c>
      <c r="G926">
        <v>67.128</v>
      </c>
      <c r="H926">
        <v>3.879</v>
      </c>
      <c r="I926">
        <v>453.64400000000001</v>
      </c>
      <c r="J926">
        <v>5.9269999999999996</v>
      </c>
      <c r="K926">
        <v>1.095</v>
      </c>
      <c r="L926">
        <v>91.242000000000004</v>
      </c>
      <c r="M926">
        <v>28952.949000000001</v>
      </c>
      <c r="N926">
        <v>7334.326</v>
      </c>
      <c r="O926">
        <v>-2.069</v>
      </c>
      <c r="P926">
        <v>3.5089999999999999</v>
      </c>
      <c r="Q926">
        <v>279.77199999999999</v>
      </c>
      <c r="R926">
        <v>21617.182000000001</v>
      </c>
      <c r="S926">
        <v>21337.41</v>
      </c>
    </row>
    <row r="927" spans="1:19" x14ac:dyDescent="0.3">
      <c r="A927">
        <v>2021</v>
      </c>
      <c r="B927">
        <v>2</v>
      </c>
      <c r="C927">
        <v>8</v>
      </c>
      <c r="D927">
        <v>14</v>
      </c>
      <c r="E927">
        <v>27473.95</v>
      </c>
      <c r="F927">
        <v>792.29300000000001</v>
      </c>
      <c r="G927">
        <v>65.671000000000006</v>
      </c>
      <c r="H927">
        <v>14.726000000000001</v>
      </c>
      <c r="I927">
        <v>429.274</v>
      </c>
      <c r="J927">
        <v>5.819</v>
      </c>
      <c r="K927">
        <v>1.8340000000000001</v>
      </c>
      <c r="L927">
        <v>91.081999999999994</v>
      </c>
      <c r="M927">
        <v>28808.978999999999</v>
      </c>
      <c r="N927">
        <v>6994.2560000000003</v>
      </c>
      <c r="O927">
        <v>-2.335</v>
      </c>
      <c r="P927">
        <v>3.0710000000000002</v>
      </c>
      <c r="Q927">
        <v>282.642</v>
      </c>
      <c r="R927">
        <v>21813.987000000001</v>
      </c>
      <c r="S927">
        <v>21531.345000000001</v>
      </c>
    </row>
    <row r="928" spans="1:19" x14ac:dyDescent="0.3">
      <c r="A928">
        <v>2021</v>
      </c>
      <c r="B928">
        <v>2</v>
      </c>
      <c r="C928">
        <v>8</v>
      </c>
      <c r="D928">
        <v>15</v>
      </c>
      <c r="E928">
        <v>27161.537</v>
      </c>
      <c r="F928">
        <v>779.95100000000002</v>
      </c>
      <c r="G928">
        <v>64.564999999999998</v>
      </c>
      <c r="H928">
        <v>24.001000000000001</v>
      </c>
      <c r="I928">
        <v>368.52499999999998</v>
      </c>
      <c r="J928">
        <v>5.3470000000000004</v>
      </c>
      <c r="K928">
        <v>1.6080000000000001</v>
      </c>
      <c r="L928">
        <v>90.781999999999996</v>
      </c>
      <c r="M928">
        <v>28431.75</v>
      </c>
      <c r="N928">
        <v>5874.02</v>
      </c>
      <c r="O928">
        <v>-0.499</v>
      </c>
      <c r="P928">
        <v>2.488</v>
      </c>
      <c r="Q928">
        <v>282.43400000000003</v>
      </c>
      <c r="R928">
        <v>22555.741999999998</v>
      </c>
      <c r="S928">
        <v>22273.307000000001</v>
      </c>
    </row>
    <row r="929" spans="1:19" x14ac:dyDescent="0.3">
      <c r="A929">
        <v>2021</v>
      </c>
      <c r="B929">
        <v>2</v>
      </c>
      <c r="C929">
        <v>8</v>
      </c>
      <c r="D929">
        <v>16</v>
      </c>
      <c r="E929">
        <v>26877.212</v>
      </c>
      <c r="F929">
        <v>682.15800000000002</v>
      </c>
      <c r="G929">
        <v>64.695999999999998</v>
      </c>
      <c r="H929">
        <v>24.939</v>
      </c>
      <c r="I929">
        <v>339.13400000000001</v>
      </c>
      <c r="J929">
        <v>5.5759999999999996</v>
      </c>
      <c r="K929">
        <v>-2.964</v>
      </c>
      <c r="L929">
        <v>90.528999999999996</v>
      </c>
      <c r="M929">
        <v>28016.584999999999</v>
      </c>
      <c r="N929">
        <v>4049.3020000000001</v>
      </c>
      <c r="O929">
        <v>-0.34200000000000003</v>
      </c>
      <c r="P929">
        <v>2.3069999999999999</v>
      </c>
      <c r="Q929">
        <v>278.16399999999999</v>
      </c>
      <c r="R929">
        <v>23965.317999999999</v>
      </c>
      <c r="S929">
        <v>23687.153999999999</v>
      </c>
    </row>
    <row r="930" spans="1:19" x14ac:dyDescent="0.3">
      <c r="A930">
        <v>2021</v>
      </c>
      <c r="B930">
        <v>2</v>
      </c>
      <c r="C930">
        <v>8</v>
      </c>
      <c r="D930">
        <v>17</v>
      </c>
      <c r="E930">
        <v>26758.197</v>
      </c>
      <c r="F930">
        <v>537.37800000000004</v>
      </c>
      <c r="G930">
        <v>65.950999999999993</v>
      </c>
      <c r="H930">
        <v>16.058</v>
      </c>
      <c r="I930">
        <v>233.93700000000001</v>
      </c>
      <c r="J930">
        <v>4.3869999999999996</v>
      </c>
      <c r="K930">
        <v>-14.106</v>
      </c>
      <c r="L930">
        <v>90.426000000000002</v>
      </c>
      <c r="M930">
        <v>27626.277999999998</v>
      </c>
      <c r="N930">
        <v>1660.7139999999999</v>
      </c>
      <c r="O930">
        <v>0.99299999999999999</v>
      </c>
      <c r="P930">
        <v>2.2770000000000001</v>
      </c>
      <c r="Q930">
        <v>270.79700000000003</v>
      </c>
      <c r="R930">
        <v>25962.293000000001</v>
      </c>
      <c r="S930">
        <v>25691.495999999999</v>
      </c>
    </row>
    <row r="931" spans="1:19" x14ac:dyDescent="0.3">
      <c r="A931">
        <v>2021</v>
      </c>
      <c r="B931">
        <v>2</v>
      </c>
      <c r="C931">
        <v>8</v>
      </c>
      <c r="D931">
        <v>18</v>
      </c>
      <c r="E931">
        <v>27975.811000000002</v>
      </c>
      <c r="F931">
        <v>517.93299999999999</v>
      </c>
      <c r="G931">
        <v>72.253</v>
      </c>
      <c r="H931">
        <v>-2.105</v>
      </c>
      <c r="I931">
        <v>255.80699999999999</v>
      </c>
      <c r="J931">
        <v>4.91</v>
      </c>
      <c r="K931">
        <v>-16.760999999999999</v>
      </c>
      <c r="L931">
        <v>91.563999999999993</v>
      </c>
      <c r="M931">
        <v>28827.16</v>
      </c>
      <c r="N931">
        <v>47.018999999999998</v>
      </c>
      <c r="O931">
        <v>9.8559999999999999</v>
      </c>
      <c r="P931">
        <v>9.5630000000000006</v>
      </c>
      <c r="Q931">
        <v>268.47199999999998</v>
      </c>
      <c r="R931">
        <v>28760.722000000002</v>
      </c>
      <c r="S931">
        <v>28492.251</v>
      </c>
    </row>
    <row r="932" spans="1:19" x14ac:dyDescent="0.3">
      <c r="A932">
        <v>2021</v>
      </c>
      <c r="B932">
        <v>2</v>
      </c>
      <c r="C932">
        <v>8</v>
      </c>
      <c r="D932">
        <v>19</v>
      </c>
      <c r="E932">
        <v>29692.863000000001</v>
      </c>
      <c r="F932">
        <v>514.64700000000005</v>
      </c>
      <c r="G932">
        <v>75.254999999999995</v>
      </c>
      <c r="H932">
        <v>-14.465</v>
      </c>
      <c r="I932">
        <v>326.37799999999999</v>
      </c>
      <c r="J932">
        <v>4.7430000000000003</v>
      </c>
      <c r="K932">
        <v>-21.76</v>
      </c>
      <c r="L932">
        <v>92.799000000000007</v>
      </c>
      <c r="M932">
        <v>30595.204000000002</v>
      </c>
      <c r="N932">
        <v>0</v>
      </c>
      <c r="O932">
        <v>11.666</v>
      </c>
      <c r="P932">
        <v>13.093999999999999</v>
      </c>
      <c r="Q932">
        <v>259.512</v>
      </c>
      <c r="R932">
        <v>30570.444</v>
      </c>
      <c r="S932">
        <v>30310.932000000001</v>
      </c>
    </row>
    <row r="933" spans="1:19" x14ac:dyDescent="0.3">
      <c r="A933">
        <v>2021</v>
      </c>
      <c r="B933">
        <v>2</v>
      </c>
      <c r="C933">
        <v>8</v>
      </c>
      <c r="D933">
        <v>20</v>
      </c>
      <c r="E933">
        <v>29267.231</v>
      </c>
      <c r="F933">
        <v>522.96500000000003</v>
      </c>
      <c r="G933">
        <v>74.736999999999995</v>
      </c>
      <c r="H933">
        <v>-23.388999999999999</v>
      </c>
      <c r="I933">
        <v>361.14600000000002</v>
      </c>
      <c r="J933">
        <v>4.4640000000000004</v>
      </c>
      <c r="K933">
        <v>-23.077999999999999</v>
      </c>
      <c r="L933">
        <v>92.593999999999994</v>
      </c>
      <c r="M933">
        <v>30201.932000000001</v>
      </c>
      <c r="N933">
        <v>0</v>
      </c>
      <c r="O933">
        <v>11.487</v>
      </c>
      <c r="P933">
        <v>18.207000000000001</v>
      </c>
      <c r="Q933">
        <v>244.779</v>
      </c>
      <c r="R933">
        <v>30172.238000000001</v>
      </c>
      <c r="S933">
        <v>29927.458999999999</v>
      </c>
    </row>
    <row r="934" spans="1:19" x14ac:dyDescent="0.3">
      <c r="A934">
        <v>2021</v>
      </c>
      <c r="B934">
        <v>2</v>
      </c>
      <c r="C934">
        <v>8</v>
      </c>
      <c r="D934">
        <v>21</v>
      </c>
      <c r="E934">
        <v>28353.919000000002</v>
      </c>
      <c r="F934">
        <v>551.27300000000002</v>
      </c>
      <c r="G934">
        <v>73.456000000000003</v>
      </c>
      <c r="H934">
        <v>-27.675000000000001</v>
      </c>
      <c r="I934">
        <v>404.81200000000001</v>
      </c>
      <c r="J934">
        <v>4.1230000000000002</v>
      </c>
      <c r="K934">
        <v>-22.018999999999998</v>
      </c>
      <c r="L934">
        <v>92.001000000000005</v>
      </c>
      <c r="M934">
        <v>29356.434000000001</v>
      </c>
      <c r="N934">
        <v>0</v>
      </c>
      <c r="O934">
        <v>10.571999999999999</v>
      </c>
      <c r="P934">
        <v>14.01</v>
      </c>
      <c r="Q934">
        <v>230.50200000000001</v>
      </c>
      <c r="R934">
        <v>29331.851999999999</v>
      </c>
      <c r="S934">
        <v>29101.35</v>
      </c>
    </row>
    <row r="935" spans="1:19" x14ac:dyDescent="0.3">
      <c r="A935">
        <v>2021</v>
      </c>
      <c r="B935">
        <v>2</v>
      </c>
      <c r="C935">
        <v>8</v>
      </c>
      <c r="D935">
        <v>22</v>
      </c>
      <c r="E935">
        <v>26529.705999999998</v>
      </c>
      <c r="F935">
        <v>635.57500000000005</v>
      </c>
      <c r="G935">
        <v>70.849000000000004</v>
      </c>
      <c r="H935">
        <v>-27.710999999999999</v>
      </c>
      <c r="I935">
        <v>517.60900000000004</v>
      </c>
      <c r="J935">
        <v>5.181</v>
      </c>
      <c r="K935">
        <v>-6.6210000000000004</v>
      </c>
      <c r="L935">
        <v>90.33</v>
      </c>
      <c r="M935">
        <v>27744.069</v>
      </c>
      <c r="N935">
        <v>0</v>
      </c>
      <c r="O935">
        <v>9.3659999999999997</v>
      </c>
      <c r="P935">
        <v>3.419</v>
      </c>
      <c r="Q935">
        <v>213.964</v>
      </c>
      <c r="R935">
        <v>27731.284</v>
      </c>
      <c r="S935">
        <v>27517.32</v>
      </c>
    </row>
    <row r="936" spans="1:19" x14ac:dyDescent="0.3">
      <c r="A936">
        <v>2021</v>
      </c>
      <c r="B936">
        <v>2</v>
      </c>
      <c r="C936">
        <v>8</v>
      </c>
      <c r="D936">
        <v>23</v>
      </c>
      <c r="E936">
        <v>23934.043000000001</v>
      </c>
      <c r="F936">
        <v>851.24099999999999</v>
      </c>
      <c r="G936">
        <v>66.942999999999998</v>
      </c>
      <c r="H936">
        <v>-25.434999999999999</v>
      </c>
      <c r="I936">
        <v>577.44799999999998</v>
      </c>
      <c r="J936">
        <v>4.8490000000000002</v>
      </c>
      <c r="K936">
        <v>3.5999999999999997E-2</v>
      </c>
      <c r="L936">
        <v>88.63</v>
      </c>
      <c r="M936">
        <v>25430.81</v>
      </c>
      <c r="N936">
        <v>0</v>
      </c>
      <c r="O936">
        <v>7.5579999999999998</v>
      </c>
      <c r="P936">
        <v>-21.190999999999999</v>
      </c>
      <c r="Q936">
        <v>190.874</v>
      </c>
      <c r="R936">
        <v>25444.442999999999</v>
      </c>
      <c r="S936">
        <v>25253.569</v>
      </c>
    </row>
    <row r="937" spans="1:19" x14ac:dyDescent="0.3">
      <c r="A937">
        <v>2021</v>
      </c>
      <c r="B937">
        <v>2</v>
      </c>
      <c r="C937">
        <v>8</v>
      </c>
      <c r="D937">
        <v>24</v>
      </c>
      <c r="E937">
        <v>21591.512999999999</v>
      </c>
      <c r="F937">
        <v>1017.426</v>
      </c>
      <c r="G937">
        <v>64.846000000000004</v>
      </c>
      <c r="H937">
        <v>-24.196000000000002</v>
      </c>
      <c r="I937">
        <v>962.154</v>
      </c>
      <c r="J937">
        <v>5.25</v>
      </c>
      <c r="K937">
        <v>0.36</v>
      </c>
      <c r="L937">
        <v>87.266000000000005</v>
      </c>
      <c r="M937">
        <v>23639.773000000001</v>
      </c>
      <c r="N937">
        <v>0</v>
      </c>
      <c r="O937">
        <v>5.8650000000000002</v>
      </c>
      <c r="P937">
        <v>-15.021000000000001</v>
      </c>
      <c r="Q937">
        <v>168.39099999999999</v>
      </c>
      <c r="R937">
        <v>23648.928</v>
      </c>
      <c r="S937">
        <v>23480.537</v>
      </c>
    </row>
    <row r="938" spans="1:19" x14ac:dyDescent="0.3">
      <c r="A938">
        <v>2021</v>
      </c>
      <c r="B938">
        <v>2</v>
      </c>
      <c r="C938">
        <v>9</v>
      </c>
      <c r="D938">
        <v>1</v>
      </c>
      <c r="E938">
        <v>19769.099999999999</v>
      </c>
      <c r="F938">
        <v>1166.4480000000001</v>
      </c>
      <c r="G938">
        <v>74.210999999999999</v>
      </c>
      <c r="H938">
        <v>-18.198</v>
      </c>
      <c r="I938">
        <v>846.64099999999996</v>
      </c>
      <c r="J938">
        <v>5.0780000000000003</v>
      </c>
      <c r="K938">
        <v>-0.97299999999999998</v>
      </c>
      <c r="L938">
        <v>86.272999999999996</v>
      </c>
      <c r="M938">
        <v>21854.368999999999</v>
      </c>
      <c r="N938">
        <v>0</v>
      </c>
      <c r="O938">
        <v>3.7519999999999998</v>
      </c>
      <c r="P938">
        <v>-26.658999999999999</v>
      </c>
      <c r="Q938">
        <v>152.01300000000001</v>
      </c>
      <c r="R938">
        <v>21877.276000000002</v>
      </c>
      <c r="S938">
        <v>21725.262999999999</v>
      </c>
    </row>
    <row r="939" spans="1:19" x14ac:dyDescent="0.3">
      <c r="A939">
        <v>2021</v>
      </c>
      <c r="B939">
        <v>2</v>
      </c>
      <c r="C939">
        <v>9</v>
      </c>
      <c r="D939">
        <v>2</v>
      </c>
      <c r="E939">
        <v>18912.957999999999</v>
      </c>
      <c r="F939">
        <v>1266.7529999999999</v>
      </c>
      <c r="G939">
        <v>75.474999999999994</v>
      </c>
      <c r="H939">
        <v>-16.381</v>
      </c>
      <c r="I939">
        <v>601.077</v>
      </c>
      <c r="J939">
        <v>4.9450000000000003</v>
      </c>
      <c r="K939">
        <v>-1.0429999999999999</v>
      </c>
      <c r="L939">
        <v>85.739000000000004</v>
      </c>
      <c r="M939">
        <v>20854.046999999999</v>
      </c>
      <c r="N939">
        <v>0</v>
      </c>
      <c r="O939">
        <v>3.2149999999999999</v>
      </c>
      <c r="P939">
        <v>-23.29</v>
      </c>
      <c r="Q939">
        <v>142.91900000000001</v>
      </c>
      <c r="R939">
        <v>20874.121999999999</v>
      </c>
      <c r="S939">
        <v>20731.203000000001</v>
      </c>
    </row>
    <row r="940" spans="1:19" x14ac:dyDescent="0.3">
      <c r="A940">
        <v>2021</v>
      </c>
      <c r="B940">
        <v>2</v>
      </c>
      <c r="C940">
        <v>9</v>
      </c>
      <c r="D940">
        <v>3</v>
      </c>
      <c r="E940">
        <v>18326.115000000002</v>
      </c>
      <c r="F940">
        <v>1294.6469999999999</v>
      </c>
      <c r="G940">
        <v>77.906000000000006</v>
      </c>
      <c r="H940">
        <v>-17.210999999999999</v>
      </c>
      <c r="I940">
        <v>360.00200000000001</v>
      </c>
      <c r="J940">
        <v>4.8719999999999999</v>
      </c>
      <c r="K940">
        <v>-0.52300000000000002</v>
      </c>
      <c r="L940">
        <v>85.465999999999994</v>
      </c>
      <c r="M940">
        <v>20053.367999999999</v>
      </c>
      <c r="N940">
        <v>0</v>
      </c>
      <c r="O940">
        <v>3.02</v>
      </c>
      <c r="P940">
        <v>-17.55</v>
      </c>
      <c r="Q940">
        <v>138.661</v>
      </c>
      <c r="R940">
        <v>20067.898000000001</v>
      </c>
      <c r="S940">
        <v>19929.236000000001</v>
      </c>
    </row>
    <row r="941" spans="1:19" x14ac:dyDescent="0.3">
      <c r="A941">
        <v>2021</v>
      </c>
      <c r="B941">
        <v>2</v>
      </c>
      <c r="C941">
        <v>9</v>
      </c>
      <c r="D941">
        <v>4</v>
      </c>
      <c r="E941">
        <v>18270.254000000001</v>
      </c>
      <c r="F941">
        <v>1253.306</v>
      </c>
      <c r="G941">
        <v>80.977999999999994</v>
      </c>
      <c r="H941">
        <v>-15.944000000000001</v>
      </c>
      <c r="I941">
        <v>204.78</v>
      </c>
      <c r="J941">
        <v>4.7190000000000003</v>
      </c>
      <c r="K941">
        <v>-0.214</v>
      </c>
      <c r="L941">
        <v>85.441999999999993</v>
      </c>
      <c r="M941">
        <v>19802.342000000001</v>
      </c>
      <c r="N941">
        <v>0</v>
      </c>
      <c r="O941">
        <v>2.9910000000000001</v>
      </c>
      <c r="P941">
        <v>-12.532</v>
      </c>
      <c r="Q941">
        <v>138.14099999999999</v>
      </c>
      <c r="R941">
        <v>19811.883999999998</v>
      </c>
      <c r="S941">
        <v>19673.742999999999</v>
      </c>
    </row>
    <row r="942" spans="1:19" x14ac:dyDescent="0.3">
      <c r="A942">
        <v>2021</v>
      </c>
      <c r="B942">
        <v>2</v>
      </c>
      <c r="C942">
        <v>9</v>
      </c>
      <c r="D942">
        <v>5</v>
      </c>
      <c r="E942">
        <v>19117.62</v>
      </c>
      <c r="F942">
        <v>1148.9490000000001</v>
      </c>
      <c r="G942">
        <v>86.296999999999997</v>
      </c>
      <c r="H942">
        <v>-13.573</v>
      </c>
      <c r="I942">
        <v>102.96599999999999</v>
      </c>
      <c r="J942">
        <v>3.6520000000000001</v>
      </c>
      <c r="K942">
        <v>6.3E-2</v>
      </c>
      <c r="L942">
        <v>85.867000000000004</v>
      </c>
      <c r="M942">
        <v>20445.544999999998</v>
      </c>
      <c r="N942">
        <v>0</v>
      </c>
      <c r="O942">
        <v>2.9630000000000001</v>
      </c>
      <c r="P942">
        <v>-8.2080000000000002</v>
      </c>
      <c r="Q942">
        <v>144.33000000000001</v>
      </c>
      <c r="R942">
        <v>20450.79</v>
      </c>
      <c r="S942">
        <v>20306.46</v>
      </c>
    </row>
    <row r="943" spans="1:19" x14ac:dyDescent="0.3">
      <c r="A943">
        <v>2021</v>
      </c>
      <c r="B943">
        <v>2</v>
      </c>
      <c r="C943">
        <v>9</v>
      </c>
      <c r="D943">
        <v>6</v>
      </c>
      <c r="E943">
        <v>20961.866999999998</v>
      </c>
      <c r="F943">
        <v>983.80600000000004</v>
      </c>
      <c r="G943">
        <v>95.468999999999994</v>
      </c>
      <c r="H943">
        <v>-12.8</v>
      </c>
      <c r="I943">
        <v>72.459999999999994</v>
      </c>
      <c r="J943">
        <v>2.3290000000000002</v>
      </c>
      <c r="K943">
        <v>-9.2999999999999999E-2</v>
      </c>
      <c r="L943">
        <v>86.911000000000001</v>
      </c>
      <c r="M943">
        <v>22094.48</v>
      </c>
      <c r="N943">
        <v>0</v>
      </c>
      <c r="O943">
        <v>2.6440000000000001</v>
      </c>
      <c r="P943">
        <v>-5.21</v>
      </c>
      <c r="Q943">
        <v>162.74700000000001</v>
      </c>
      <c r="R943">
        <v>22097.045999999998</v>
      </c>
      <c r="S943">
        <v>21934.298999999999</v>
      </c>
    </row>
    <row r="944" spans="1:19" x14ac:dyDescent="0.3">
      <c r="A944">
        <v>2021</v>
      </c>
      <c r="B944">
        <v>2</v>
      </c>
      <c r="C944">
        <v>9</v>
      </c>
      <c r="D944">
        <v>7</v>
      </c>
      <c r="E944">
        <v>23751.161</v>
      </c>
      <c r="F944">
        <v>795.41600000000005</v>
      </c>
      <c r="G944">
        <v>103.23699999999999</v>
      </c>
      <c r="H944">
        <v>-13.32</v>
      </c>
      <c r="I944">
        <v>128.994</v>
      </c>
      <c r="J944">
        <v>2.839</v>
      </c>
      <c r="K944">
        <v>3.9279999999999999</v>
      </c>
      <c r="L944">
        <v>88.492999999999995</v>
      </c>
      <c r="M944">
        <v>24757.51</v>
      </c>
      <c r="N944">
        <v>2.657</v>
      </c>
      <c r="O944">
        <v>3.1190000000000002</v>
      </c>
      <c r="P944">
        <v>-2.8029999999999999</v>
      </c>
      <c r="Q944">
        <v>195.41499999999999</v>
      </c>
      <c r="R944">
        <v>24754.536</v>
      </c>
      <c r="S944">
        <v>24559.120999999999</v>
      </c>
    </row>
    <row r="945" spans="1:19" x14ac:dyDescent="0.3">
      <c r="A945">
        <v>2021</v>
      </c>
      <c r="B945">
        <v>2</v>
      </c>
      <c r="C945">
        <v>9</v>
      </c>
      <c r="D945">
        <v>8</v>
      </c>
      <c r="E945">
        <v>25273.413</v>
      </c>
      <c r="F945">
        <v>761.99900000000002</v>
      </c>
      <c r="G945">
        <v>100.375</v>
      </c>
      <c r="H945">
        <v>-11.319000000000001</v>
      </c>
      <c r="I945">
        <v>267.89</v>
      </c>
      <c r="J945">
        <v>3.702</v>
      </c>
      <c r="K945">
        <v>1.635</v>
      </c>
      <c r="L945">
        <v>89.394000000000005</v>
      </c>
      <c r="M945">
        <v>26386.715</v>
      </c>
      <c r="N945">
        <v>770.68899999999996</v>
      </c>
      <c r="O945">
        <v>-1.931</v>
      </c>
      <c r="P945">
        <v>-0.45</v>
      </c>
      <c r="Q945">
        <v>218.13</v>
      </c>
      <c r="R945">
        <v>25618.407999999999</v>
      </c>
      <c r="S945">
        <v>25400.277999999998</v>
      </c>
    </row>
    <row r="946" spans="1:19" x14ac:dyDescent="0.3">
      <c r="A946">
        <v>2021</v>
      </c>
      <c r="B946">
        <v>2</v>
      </c>
      <c r="C946">
        <v>9</v>
      </c>
      <c r="D946">
        <v>9</v>
      </c>
      <c r="E946">
        <v>26118.830999999998</v>
      </c>
      <c r="F946">
        <v>739.83199999999999</v>
      </c>
      <c r="G946">
        <v>91.888000000000005</v>
      </c>
      <c r="H946">
        <v>-20.032</v>
      </c>
      <c r="I946">
        <v>494.47699999999998</v>
      </c>
      <c r="J946">
        <v>4.97</v>
      </c>
      <c r="K946">
        <v>-0.36699999999999999</v>
      </c>
      <c r="L946">
        <v>89.953000000000003</v>
      </c>
      <c r="M946">
        <v>27427.664000000001</v>
      </c>
      <c r="N946">
        <v>3211.6489999999999</v>
      </c>
      <c r="O946">
        <v>-16.373999999999999</v>
      </c>
      <c r="P946">
        <v>1.0720000000000001</v>
      </c>
      <c r="Q946">
        <v>236.482</v>
      </c>
      <c r="R946">
        <v>24231.315999999999</v>
      </c>
      <c r="S946">
        <v>23994.833999999999</v>
      </c>
    </row>
    <row r="947" spans="1:19" x14ac:dyDescent="0.3">
      <c r="A947">
        <v>2021</v>
      </c>
      <c r="B947">
        <v>2</v>
      </c>
      <c r="C947">
        <v>9</v>
      </c>
      <c r="D947">
        <v>10</v>
      </c>
      <c r="E947">
        <v>26712.207999999999</v>
      </c>
      <c r="F947">
        <v>762.00400000000002</v>
      </c>
      <c r="G947">
        <v>83.804000000000002</v>
      </c>
      <c r="H947">
        <v>-22.422000000000001</v>
      </c>
      <c r="I947">
        <v>610.01099999999997</v>
      </c>
      <c r="J947">
        <v>5.5149999999999997</v>
      </c>
      <c r="K947">
        <v>-2.6269999999999998</v>
      </c>
      <c r="L947">
        <v>90.459000000000003</v>
      </c>
      <c r="M947">
        <v>28155.149000000001</v>
      </c>
      <c r="N947">
        <v>5239.098</v>
      </c>
      <c r="O947">
        <v>-30.902999999999999</v>
      </c>
      <c r="P947">
        <v>2.3439999999999999</v>
      </c>
      <c r="Q947">
        <v>250.06200000000001</v>
      </c>
      <c r="R947">
        <v>22944.609</v>
      </c>
      <c r="S947">
        <v>22694.546999999999</v>
      </c>
    </row>
    <row r="948" spans="1:19" x14ac:dyDescent="0.3">
      <c r="A948">
        <v>2021</v>
      </c>
      <c r="B948">
        <v>2</v>
      </c>
      <c r="C948">
        <v>9</v>
      </c>
      <c r="D948">
        <v>11</v>
      </c>
      <c r="E948">
        <v>27074.046999999999</v>
      </c>
      <c r="F948">
        <v>790.81299999999999</v>
      </c>
      <c r="G948">
        <v>76.739000000000004</v>
      </c>
      <c r="H948">
        <v>-13.59</v>
      </c>
      <c r="I948">
        <v>576.36599999999999</v>
      </c>
      <c r="J948">
        <v>5.82</v>
      </c>
      <c r="K948">
        <v>0.252</v>
      </c>
      <c r="L948">
        <v>90.787999999999997</v>
      </c>
      <c r="M948">
        <v>28524.494999999999</v>
      </c>
      <c r="N948">
        <v>6453.2669999999998</v>
      </c>
      <c r="O948">
        <v>-39.591999999999999</v>
      </c>
      <c r="P948">
        <v>3.0289999999999999</v>
      </c>
      <c r="Q948">
        <v>262.15600000000001</v>
      </c>
      <c r="R948">
        <v>22107.791000000001</v>
      </c>
      <c r="S948">
        <v>21845.634999999998</v>
      </c>
    </row>
    <row r="949" spans="1:19" x14ac:dyDescent="0.3">
      <c r="A949">
        <v>2021</v>
      </c>
      <c r="B949">
        <v>2</v>
      </c>
      <c r="C949">
        <v>9</v>
      </c>
      <c r="D949">
        <v>12</v>
      </c>
      <c r="E949">
        <v>27198.978999999999</v>
      </c>
      <c r="F949">
        <v>806.548</v>
      </c>
      <c r="G949">
        <v>72.191999999999993</v>
      </c>
      <c r="H949">
        <v>-4.7300000000000004</v>
      </c>
      <c r="I949">
        <v>490.58300000000003</v>
      </c>
      <c r="J949">
        <v>5.9569999999999999</v>
      </c>
      <c r="K949">
        <v>1.7989999999999999</v>
      </c>
      <c r="L949">
        <v>90.879000000000005</v>
      </c>
      <c r="M949">
        <v>28590.013999999999</v>
      </c>
      <c r="N949">
        <v>7161.8639999999996</v>
      </c>
      <c r="O949">
        <v>-14.994</v>
      </c>
      <c r="P949">
        <v>3.1309999999999998</v>
      </c>
      <c r="Q949">
        <v>271.70299999999997</v>
      </c>
      <c r="R949">
        <v>21440.012999999999</v>
      </c>
      <c r="S949">
        <v>21168.31</v>
      </c>
    </row>
    <row r="950" spans="1:19" x14ac:dyDescent="0.3">
      <c r="A950">
        <v>2021</v>
      </c>
      <c r="B950">
        <v>2</v>
      </c>
      <c r="C950">
        <v>9</v>
      </c>
      <c r="D950">
        <v>13</v>
      </c>
      <c r="E950">
        <v>27098.185000000001</v>
      </c>
      <c r="F950">
        <v>786.51499999999999</v>
      </c>
      <c r="G950">
        <v>68.611000000000004</v>
      </c>
      <c r="H950">
        <v>4.0419999999999998</v>
      </c>
      <c r="I950">
        <v>453.64400000000001</v>
      </c>
      <c r="J950">
        <v>5.9269999999999996</v>
      </c>
      <c r="K950">
        <v>0.89600000000000002</v>
      </c>
      <c r="L950">
        <v>90.777000000000001</v>
      </c>
      <c r="M950">
        <v>28439.986000000001</v>
      </c>
      <c r="N950">
        <v>7334.326</v>
      </c>
      <c r="O950">
        <v>-2.069</v>
      </c>
      <c r="P950">
        <v>3.5089999999999999</v>
      </c>
      <c r="Q950">
        <v>278.95</v>
      </c>
      <c r="R950">
        <v>21104.219000000001</v>
      </c>
      <c r="S950">
        <v>20825.27</v>
      </c>
    </row>
    <row r="951" spans="1:19" x14ac:dyDescent="0.3">
      <c r="A951">
        <v>2021</v>
      </c>
      <c r="B951">
        <v>2</v>
      </c>
      <c r="C951">
        <v>9</v>
      </c>
      <c r="D951">
        <v>14</v>
      </c>
      <c r="E951">
        <v>27037.647000000001</v>
      </c>
      <c r="F951">
        <v>792.29300000000001</v>
      </c>
      <c r="G951">
        <v>65.899000000000001</v>
      </c>
      <c r="H951">
        <v>14.887</v>
      </c>
      <c r="I951">
        <v>429.274</v>
      </c>
      <c r="J951">
        <v>5.819</v>
      </c>
      <c r="K951">
        <v>1.7130000000000001</v>
      </c>
      <c r="L951">
        <v>90.722999999999999</v>
      </c>
      <c r="M951">
        <v>28372.357</v>
      </c>
      <c r="N951">
        <v>6994.2560000000003</v>
      </c>
      <c r="O951">
        <v>-2.335</v>
      </c>
      <c r="P951">
        <v>3.0710000000000002</v>
      </c>
      <c r="Q951">
        <v>284.60599999999999</v>
      </c>
      <c r="R951">
        <v>21377.365000000002</v>
      </c>
      <c r="S951">
        <v>21092.758000000002</v>
      </c>
    </row>
    <row r="952" spans="1:19" x14ac:dyDescent="0.3">
      <c r="A952">
        <v>2021</v>
      </c>
      <c r="B952">
        <v>2</v>
      </c>
      <c r="C952">
        <v>9</v>
      </c>
      <c r="D952">
        <v>15</v>
      </c>
      <c r="E952">
        <v>26736.623</v>
      </c>
      <c r="F952">
        <v>779.95100000000002</v>
      </c>
      <c r="G952">
        <v>64.301000000000002</v>
      </c>
      <c r="H952">
        <v>24.015000000000001</v>
      </c>
      <c r="I952">
        <v>368.52499999999998</v>
      </c>
      <c r="J952">
        <v>5.3470000000000004</v>
      </c>
      <c r="K952">
        <v>1.6839999999999999</v>
      </c>
      <c r="L952">
        <v>90.495000000000005</v>
      </c>
      <c r="M952">
        <v>28006.638999999999</v>
      </c>
      <c r="N952">
        <v>5874.02</v>
      </c>
      <c r="O952">
        <v>-0.499</v>
      </c>
      <c r="P952">
        <v>2.488</v>
      </c>
      <c r="Q952">
        <v>283.017</v>
      </c>
      <c r="R952">
        <v>22130.631000000001</v>
      </c>
      <c r="S952">
        <v>21847.614000000001</v>
      </c>
    </row>
    <row r="953" spans="1:19" x14ac:dyDescent="0.3">
      <c r="A953">
        <v>2021</v>
      </c>
      <c r="B953">
        <v>2</v>
      </c>
      <c r="C953">
        <v>9</v>
      </c>
      <c r="D953">
        <v>16</v>
      </c>
      <c r="E953">
        <v>26493.531999999999</v>
      </c>
      <c r="F953">
        <v>682.15800000000002</v>
      </c>
      <c r="G953">
        <v>64.126000000000005</v>
      </c>
      <c r="H953">
        <v>24.937999999999999</v>
      </c>
      <c r="I953">
        <v>339.13400000000001</v>
      </c>
      <c r="J953">
        <v>5.5759999999999996</v>
      </c>
      <c r="K953">
        <v>-2.6360000000000001</v>
      </c>
      <c r="L953">
        <v>90.319000000000003</v>
      </c>
      <c r="M953">
        <v>27633.022000000001</v>
      </c>
      <c r="N953">
        <v>4049.3020000000001</v>
      </c>
      <c r="O953">
        <v>-0.34200000000000003</v>
      </c>
      <c r="P953">
        <v>2.3069999999999999</v>
      </c>
      <c r="Q953">
        <v>276.19600000000003</v>
      </c>
      <c r="R953">
        <v>23581.755000000001</v>
      </c>
      <c r="S953">
        <v>23305.559000000001</v>
      </c>
    </row>
    <row r="954" spans="1:19" x14ac:dyDescent="0.3">
      <c r="A954">
        <v>2021</v>
      </c>
      <c r="B954">
        <v>2</v>
      </c>
      <c r="C954">
        <v>9</v>
      </c>
      <c r="D954">
        <v>17</v>
      </c>
      <c r="E954">
        <v>26464.631000000001</v>
      </c>
      <c r="F954">
        <v>537.37800000000004</v>
      </c>
      <c r="G954">
        <v>65.688000000000002</v>
      </c>
      <c r="H954">
        <v>16.181000000000001</v>
      </c>
      <c r="I954">
        <v>233.93700000000001</v>
      </c>
      <c r="J954">
        <v>4.3869999999999996</v>
      </c>
      <c r="K954">
        <v>-13.257</v>
      </c>
      <c r="L954">
        <v>90.293999999999997</v>
      </c>
      <c r="M954">
        <v>27333.552</v>
      </c>
      <c r="N954">
        <v>1660.7139999999999</v>
      </c>
      <c r="O954">
        <v>0.99299999999999999</v>
      </c>
      <c r="P954">
        <v>2.2770000000000001</v>
      </c>
      <c r="Q954">
        <v>267.87400000000002</v>
      </c>
      <c r="R954">
        <v>25669.567999999999</v>
      </c>
      <c r="S954">
        <v>25401.694</v>
      </c>
    </row>
    <row r="955" spans="1:19" x14ac:dyDescent="0.3">
      <c r="A955">
        <v>2021</v>
      </c>
      <c r="B955">
        <v>2</v>
      </c>
      <c r="C955">
        <v>9</v>
      </c>
      <c r="D955">
        <v>18</v>
      </c>
      <c r="E955">
        <v>27567.624</v>
      </c>
      <c r="F955">
        <v>517.93299999999999</v>
      </c>
      <c r="G955">
        <v>72.236000000000004</v>
      </c>
      <c r="H955">
        <v>-1.8049999999999999</v>
      </c>
      <c r="I955">
        <v>255.80699999999999</v>
      </c>
      <c r="J955">
        <v>4.91</v>
      </c>
      <c r="K955">
        <v>-15.824999999999999</v>
      </c>
      <c r="L955">
        <v>91.159000000000006</v>
      </c>
      <c r="M955">
        <v>28419.804</v>
      </c>
      <c r="N955">
        <v>47.018999999999998</v>
      </c>
      <c r="O955">
        <v>9.8559999999999999</v>
      </c>
      <c r="P955">
        <v>9.5630000000000006</v>
      </c>
      <c r="Q955">
        <v>266.68</v>
      </c>
      <c r="R955">
        <v>28353.366000000002</v>
      </c>
      <c r="S955">
        <v>28086.686000000002</v>
      </c>
    </row>
    <row r="956" spans="1:19" x14ac:dyDescent="0.3">
      <c r="A956">
        <v>2021</v>
      </c>
      <c r="B956">
        <v>2</v>
      </c>
      <c r="C956">
        <v>9</v>
      </c>
      <c r="D956">
        <v>19</v>
      </c>
      <c r="E956">
        <v>29371.005000000001</v>
      </c>
      <c r="F956">
        <v>514.64700000000005</v>
      </c>
      <c r="G956">
        <v>76.694999999999993</v>
      </c>
      <c r="H956">
        <v>-14.215999999999999</v>
      </c>
      <c r="I956">
        <v>326.37799999999999</v>
      </c>
      <c r="J956">
        <v>4.7430000000000003</v>
      </c>
      <c r="K956">
        <v>-21.119</v>
      </c>
      <c r="L956">
        <v>92.603999999999999</v>
      </c>
      <c r="M956">
        <v>30274.042000000001</v>
      </c>
      <c r="N956">
        <v>0</v>
      </c>
      <c r="O956">
        <v>11.666</v>
      </c>
      <c r="P956">
        <v>13.093999999999999</v>
      </c>
      <c r="Q956">
        <v>258.56200000000001</v>
      </c>
      <c r="R956">
        <v>30249.280999999999</v>
      </c>
      <c r="S956">
        <v>29990.719000000001</v>
      </c>
    </row>
    <row r="957" spans="1:19" x14ac:dyDescent="0.3">
      <c r="A957">
        <v>2021</v>
      </c>
      <c r="B957">
        <v>2</v>
      </c>
      <c r="C957">
        <v>9</v>
      </c>
      <c r="D957">
        <v>20</v>
      </c>
      <c r="E957">
        <v>28952.534</v>
      </c>
      <c r="F957">
        <v>522.96500000000003</v>
      </c>
      <c r="G957">
        <v>77.081000000000003</v>
      </c>
      <c r="H957">
        <v>-23.114999999999998</v>
      </c>
      <c r="I957">
        <v>361.14600000000002</v>
      </c>
      <c r="J957">
        <v>4.4640000000000004</v>
      </c>
      <c r="K957">
        <v>-22.646999999999998</v>
      </c>
      <c r="L957">
        <v>92.387</v>
      </c>
      <c r="M957">
        <v>29887.734</v>
      </c>
      <c r="N957">
        <v>0</v>
      </c>
      <c r="O957">
        <v>11.487</v>
      </c>
      <c r="P957">
        <v>18.207000000000001</v>
      </c>
      <c r="Q957">
        <v>243.965</v>
      </c>
      <c r="R957">
        <v>29858.04</v>
      </c>
      <c r="S957">
        <v>29614.075000000001</v>
      </c>
    </row>
    <row r="958" spans="1:19" x14ac:dyDescent="0.3">
      <c r="A958">
        <v>2021</v>
      </c>
      <c r="B958">
        <v>2</v>
      </c>
      <c r="C958">
        <v>9</v>
      </c>
      <c r="D958">
        <v>21</v>
      </c>
      <c r="E958">
        <v>28044.673999999999</v>
      </c>
      <c r="F958">
        <v>551.27300000000002</v>
      </c>
      <c r="G958">
        <v>76.905000000000001</v>
      </c>
      <c r="H958">
        <v>-27.364000000000001</v>
      </c>
      <c r="I958">
        <v>404.81200000000001</v>
      </c>
      <c r="J958">
        <v>4.1230000000000002</v>
      </c>
      <c r="K958">
        <v>-21.648</v>
      </c>
      <c r="L958">
        <v>91.685000000000002</v>
      </c>
      <c r="M958">
        <v>29047.555</v>
      </c>
      <c r="N958">
        <v>0</v>
      </c>
      <c r="O958">
        <v>10.571999999999999</v>
      </c>
      <c r="P958">
        <v>14.01</v>
      </c>
      <c r="Q958">
        <v>230.32</v>
      </c>
      <c r="R958">
        <v>29022.973000000002</v>
      </c>
      <c r="S958">
        <v>28792.652999999998</v>
      </c>
    </row>
    <row r="959" spans="1:19" x14ac:dyDescent="0.3">
      <c r="A959">
        <v>2021</v>
      </c>
      <c r="B959">
        <v>2</v>
      </c>
      <c r="C959">
        <v>9</v>
      </c>
      <c r="D959">
        <v>22</v>
      </c>
      <c r="E959">
        <v>26319.069</v>
      </c>
      <c r="F959">
        <v>635.57500000000005</v>
      </c>
      <c r="G959">
        <v>75.561999999999998</v>
      </c>
      <c r="H959">
        <v>-27.52</v>
      </c>
      <c r="I959">
        <v>517.60900000000004</v>
      </c>
      <c r="J959">
        <v>5.181</v>
      </c>
      <c r="K959">
        <v>-6.5819999999999999</v>
      </c>
      <c r="L959">
        <v>90.147000000000006</v>
      </c>
      <c r="M959">
        <v>27533.478999999999</v>
      </c>
      <c r="N959">
        <v>0</v>
      </c>
      <c r="O959">
        <v>9.3659999999999997</v>
      </c>
      <c r="P959">
        <v>3.419</v>
      </c>
      <c r="Q959">
        <v>214.30799999999999</v>
      </c>
      <c r="R959">
        <v>27520.694</v>
      </c>
      <c r="S959">
        <v>27306.385999999999</v>
      </c>
    </row>
    <row r="960" spans="1:19" x14ac:dyDescent="0.3">
      <c r="A960">
        <v>2021</v>
      </c>
      <c r="B960">
        <v>2</v>
      </c>
      <c r="C960">
        <v>9</v>
      </c>
      <c r="D960">
        <v>23</v>
      </c>
      <c r="E960">
        <v>23756.429</v>
      </c>
      <c r="F960">
        <v>851.24099999999999</v>
      </c>
      <c r="G960">
        <v>72.981999999999999</v>
      </c>
      <c r="H960">
        <v>-25.263000000000002</v>
      </c>
      <c r="I960">
        <v>577.44799999999998</v>
      </c>
      <c r="J960">
        <v>4.8490000000000002</v>
      </c>
      <c r="K960">
        <v>0.03</v>
      </c>
      <c r="L960">
        <v>88.518000000000001</v>
      </c>
      <c r="M960">
        <v>25253.252</v>
      </c>
      <c r="N960">
        <v>0</v>
      </c>
      <c r="O960">
        <v>7.5579999999999998</v>
      </c>
      <c r="P960">
        <v>-21.190999999999999</v>
      </c>
      <c r="Q960">
        <v>191.64</v>
      </c>
      <c r="R960">
        <v>25266.884999999998</v>
      </c>
      <c r="S960">
        <v>25075.244999999999</v>
      </c>
    </row>
    <row r="961" spans="1:19" x14ac:dyDescent="0.3">
      <c r="A961">
        <v>2021</v>
      </c>
      <c r="B961">
        <v>2</v>
      </c>
      <c r="C961">
        <v>9</v>
      </c>
      <c r="D961">
        <v>24</v>
      </c>
      <c r="E961">
        <v>21417.406999999999</v>
      </c>
      <c r="F961">
        <v>1017.426</v>
      </c>
      <c r="G961">
        <v>71.454999999999998</v>
      </c>
      <c r="H961">
        <v>-24.012</v>
      </c>
      <c r="I961">
        <v>962.154</v>
      </c>
      <c r="J961">
        <v>5.25</v>
      </c>
      <c r="K961">
        <v>0.35399999999999998</v>
      </c>
      <c r="L961">
        <v>87.168999999999997</v>
      </c>
      <c r="M961">
        <v>23465.746999999999</v>
      </c>
      <c r="N961">
        <v>0</v>
      </c>
      <c r="O961">
        <v>5.8650000000000002</v>
      </c>
      <c r="P961">
        <v>-15.021000000000001</v>
      </c>
      <c r="Q961">
        <v>169.40799999999999</v>
      </c>
      <c r="R961">
        <v>23474.901999999998</v>
      </c>
      <c r="S961">
        <v>23305.494999999999</v>
      </c>
    </row>
    <row r="962" spans="1:19" x14ac:dyDescent="0.3">
      <c r="A962">
        <v>2021</v>
      </c>
      <c r="B962">
        <v>2</v>
      </c>
      <c r="C962">
        <v>10</v>
      </c>
      <c r="D962">
        <v>1</v>
      </c>
      <c r="E962">
        <v>20056.053</v>
      </c>
      <c r="F962">
        <v>1166.4480000000001</v>
      </c>
      <c r="G962">
        <v>78.257000000000005</v>
      </c>
      <c r="H962">
        <v>-18.62</v>
      </c>
      <c r="I962">
        <v>846.64099999999996</v>
      </c>
      <c r="J962">
        <v>5.0780000000000003</v>
      </c>
      <c r="K962">
        <v>-1.008</v>
      </c>
      <c r="L962">
        <v>86.418999999999997</v>
      </c>
      <c r="M962">
        <v>22141.010999999999</v>
      </c>
      <c r="N962">
        <v>0</v>
      </c>
      <c r="O962">
        <v>3.7519999999999998</v>
      </c>
      <c r="P962">
        <v>-26.658999999999999</v>
      </c>
      <c r="Q962">
        <v>152.88200000000001</v>
      </c>
      <c r="R962">
        <v>22163.918000000001</v>
      </c>
      <c r="S962">
        <v>22011.037</v>
      </c>
    </row>
    <row r="963" spans="1:19" x14ac:dyDescent="0.3">
      <c r="A963">
        <v>2021</v>
      </c>
      <c r="B963">
        <v>2</v>
      </c>
      <c r="C963">
        <v>10</v>
      </c>
      <c r="D963">
        <v>2</v>
      </c>
      <c r="E963">
        <v>19220.174999999999</v>
      </c>
      <c r="F963">
        <v>1266.7529999999999</v>
      </c>
      <c r="G963">
        <v>79.968999999999994</v>
      </c>
      <c r="H963">
        <v>-16.824000000000002</v>
      </c>
      <c r="I963">
        <v>601.077</v>
      </c>
      <c r="J963">
        <v>4.9450000000000003</v>
      </c>
      <c r="K963">
        <v>-1.101</v>
      </c>
      <c r="L963">
        <v>85.903000000000006</v>
      </c>
      <c r="M963">
        <v>21160.927</v>
      </c>
      <c r="N963">
        <v>0</v>
      </c>
      <c r="O963">
        <v>3.2149999999999999</v>
      </c>
      <c r="P963">
        <v>-23.29</v>
      </c>
      <c r="Q963">
        <v>143.55799999999999</v>
      </c>
      <c r="R963">
        <v>21181.002</v>
      </c>
      <c r="S963">
        <v>21037.445</v>
      </c>
    </row>
    <row r="964" spans="1:19" x14ac:dyDescent="0.3">
      <c r="A964">
        <v>2021</v>
      </c>
      <c r="B964">
        <v>2</v>
      </c>
      <c r="C964">
        <v>10</v>
      </c>
      <c r="D964">
        <v>3</v>
      </c>
      <c r="E964">
        <v>18730.659</v>
      </c>
      <c r="F964">
        <v>1294.6469999999999</v>
      </c>
      <c r="G964">
        <v>82.302999999999997</v>
      </c>
      <c r="H964">
        <v>-17.826000000000001</v>
      </c>
      <c r="I964">
        <v>360.00200000000001</v>
      </c>
      <c r="J964">
        <v>4.8719999999999999</v>
      </c>
      <c r="K964">
        <v>-0.49299999999999999</v>
      </c>
      <c r="L964">
        <v>85.605999999999995</v>
      </c>
      <c r="M964">
        <v>20457.466</v>
      </c>
      <c r="N964">
        <v>0</v>
      </c>
      <c r="O964">
        <v>3.02</v>
      </c>
      <c r="P964">
        <v>-17.55</v>
      </c>
      <c r="Q964">
        <v>139.12700000000001</v>
      </c>
      <c r="R964">
        <v>20471.995999999999</v>
      </c>
      <c r="S964">
        <v>20332.868999999999</v>
      </c>
    </row>
    <row r="965" spans="1:19" x14ac:dyDescent="0.3">
      <c r="A965">
        <v>2021</v>
      </c>
      <c r="B965">
        <v>2</v>
      </c>
      <c r="C965">
        <v>10</v>
      </c>
      <c r="D965">
        <v>4</v>
      </c>
      <c r="E965">
        <v>18676.884999999998</v>
      </c>
      <c r="F965">
        <v>1253.306</v>
      </c>
      <c r="G965">
        <v>85.638999999999996</v>
      </c>
      <c r="H965">
        <v>-16.527000000000001</v>
      </c>
      <c r="I965">
        <v>204.78</v>
      </c>
      <c r="J965">
        <v>4.7190000000000003</v>
      </c>
      <c r="K965">
        <v>-0.19500000000000001</v>
      </c>
      <c r="L965">
        <v>85.58</v>
      </c>
      <c r="M965">
        <v>20208.547999999999</v>
      </c>
      <c r="N965">
        <v>0</v>
      </c>
      <c r="O965">
        <v>2.9910000000000001</v>
      </c>
      <c r="P965">
        <v>-12.532</v>
      </c>
      <c r="Q965">
        <v>138.29900000000001</v>
      </c>
      <c r="R965">
        <v>20218.089</v>
      </c>
      <c r="S965">
        <v>20079.79</v>
      </c>
    </row>
    <row r="966" spans="1:19" x14ac:dyDescent="0.3">
      <c r="A966">
        <v>2021</v>
      </c>
      <c r="B966">
        <v>2</v>
      </c>
      <c r="C966">
        <v>10</v>
      </c>
      <c r="D966">
        <v>5</v>
      </c>
      <c r="E966">
        <v>19484.18</v>
      </c>
      <c r="F966">
        <v>1148.9490000000001</v>
      </c>
      <c r="G966">
        <v>91.265000000000001</v>
      </c>
      <c r="H966">
        <v>-13.936999999999999</v>
      </c>
      <c r="I966">
        <v>102.96599999999999</v>
      </c>
      <c r="J966">
        <v>3.6520000000000001</v>
      </c>
      <c r="K966">
        <v>7.8E-2</v>
      </c>
      <c r="L966">
        <v>86.084999999999994</v>
      </c>
      <c r="M966">
        <v>20811.973000000002</v>
      </c>
      <c r="N966">
        <v>0</v>
      </c>
      <c r="O966">
        <v>2.9630000000000001</v>
      </c>
      <c r="P966">
        <v>-8.2080000000000002</v>
      </c>
      <c r="Q966">
        <v>144.005</v>
      </c>
      <c r="R966">
        <v>20817.219000000001</v>
      </c>
      <c r="S966">
        <v>20673.214</v>
      </c>
    </row>
    <row r="967" spans="1:19" x14ac:dyDescent="0.3">
      <c r="A967">
        <v>2021</v>
      </c>
      <c r="B967">
        <v>2</v>
      </c>
      <c r="C967">
        <v>10</v>
      </c>
      <c r="D967">
        <v>6</v>
      </c>
      <c r="E967">
        <v>21221.510999999999</v>
      </c>
      <c r="F967">
        <v>983.80600000000004</v>
      </c>
      <c r="G967">
        <v>98.900999999999996</v>
      </c>
      <c r="H967">
        <v>-12.993</v>
      </c>
      <c r="I967">
        <v>72.459999999999994</v>
      </c>
      <c r="J967">
        <v>2.3290000000000002</v>
      </c>
      <c r="K967">
        <v>-0.13600000000000001</v>
      </c>
      <c r="L967">
        <v>87.025000000000006</v>
      </c>
      <c r="M967">
        <v>22354.001</v>
      </c>
      <c r="N967">
        <v>0</v>
      </c>
      <c r="O967">
        <v>2.6440000000000001</v>
      </c>
      <c r="P967">
        <v>-5.21</v>
      </c>
      <c r="Q967">
        <v>161.92599999999999</v>
      </c>
      <c r="R967">
        <v>22356.566999999999</v>
      </c>
      <c r="S967">
        <v>22194.641</v>
      </c>
    </row>
    <row r="968" spans="1:19" x14ac:dyDescent="0.3">
      <c r="A968">
        <v>2021</v>
      </c>
      <c r="B968">
        <v>2</v>
      </c>
      <c r="C968">
        <v>10</v>
      </c>
      <c r="D968">
        <v>7</v>
      </c>
      <c r="E968">
        <v>24128.923999999999</v>
      </c>
      <c r="F968">
        <v>795.41600000000005</v>
      </c>
      <c r="G968">
        <v>107.09</v>
      </c>
      <c r="H968">
        <v>-13.619</v>
      </c>
      <c r="I968">
        <v>128.994</v>
      </c>
      <c r="J968">
        <v>2.839</v>
      </c>
      <c r="K968">
        <v>3.8839999999999999</v>
      </c>
      <c r="L968">
        <v>88.682000000000002</v>
      </c>
      <c r="M968">
        <v>25135.119999999999</v>
      </c>
      <c r="N968">
        <v>2.657</v>
      </c>
      <c r="O968">
        <v>3.1190000000000002</v>
      </c>
      <c r="P968">
        <v>-2.8029999999999999</v>
      </c>
      <c r="Q968">
        <v>195.12700000000001</v>
      </c>
      <c r="R968">
        <v>25132.146000000001</v>
      </c>
      <c r="S968">
        <v>24937.019</v>
      </c>
    </row>
    <row r="969" spans="1:19" x14ac:dyDescent="0.3">
      <c r="A969">
        <v>2021</v>
      </c>
      <c r="B969">
        <v>2</v>
      </c>
      <c r="C969">
        <v>10</v>
      </c>
      <c r="D969">
        <v>8</v>
      </c>
      <c r="E969">
        <v>26019.214</v>
      </c>
      <c r="F969">
        <v>761.99900000000002</v>
      </c>
      <c r="G969">
        <v>104.035</v>
      </c>
      <c r="H969">
        <v>-11.747</v>
      </c>
      <c r="I969">
        <v>267.89</v>
      </c>
      <c r="J969">
        <v>3.702</v>
      </c>
      <c r="K969">
        <v>1.694</v>
      </c>
      <c r="L969">
        <v>89.882000000000005</v>
      </c>
      <c r="M969">
        <v>27132.633000000002</v>
      </c>
      <c r="N969">
        <v>770.68899999999996</v>
      </c>
      <c r="O969">
        <v>-1.931</v>
      </c>
      <c r="P969">
        <v>-0.45</v>
      </c>
      <c r="Q969">
        <v>219.696</v>
      </c>
      <c r="R969">
        <v>26364.326000000001</v>
      </c>
      <c r="S969">
        <v>26144.63</v>
      </c>
    </row>
    <row r="970" spans="1:19" x14ac:dyDescent="0.3">
      <c r="A970">
        <v>2021</v>
      </c>
      <c r="B970">
        <v>2</v>
      </c>
      <c r="C970">
        <v>10</v>
      </c>
      <c r="D970">
        <v>9</v>
      </c>
      <c r="E970">
        <v>26874.846000000001</v>
      </c>
      <c r="F970">
        <v>739.83199999999999</v>
      </c>
      <c r="G970">
        <v>95.837999999999994</v>
      </c>
      <c r="H970">
        <v>-20.655999999999999</v>
      </c>
      <c r="I970">
        <v>494.47699999999998</v>
      </c>
      <c r="J970">
        <v>4.97</v>
      </c>
      <c r="K970">
        <v>-0.48499999999999999</v>
      </c>
      <c r="L970">
        <v>90.63</v>
      </c>
      <c r="M970">
        <v>28183.613000000001</v>
      </c>
      <c r="N970">
        <v>3211.6489999999999</v>
      </c>
      <c r="O970">
        <v>-16.373999999999999</v>
      </c>
      <c r="P970">
        <v>1.0720000000000001</v>
      </c>
      <c r="Q970">
        <v>240.815</v>
      </c>
      <c r="R970">
        <v>24987.264999999999</v>
      </c>
      <c r="S970">
        <v>24746.451000000001</v>
      </c>
    </row>
    <row r="971" spans="1:19" x14ac:dyDescent="0.3">
      <c r="A971">
        <v>2021</v>
      </c>
      <c r="B971">
        <v>2</v>
      </c>
      <c r="C971">
        <v>10</v>
      </c>
      <c r="D971">
        <v>10</v>
      </c>
      <c r="E971">
        <v>27589.702000000001</v>
      </c>
      <c r="F971">
        <v>762.00400000000002</v>
      </c>
      <c r="G971">
        <v>87.613</v>
      </c>
      <c r="H971">
        <v>-23.128</v>
      </c>
      <c r="I971">
        <v>610.01099999999997</v>
      </c>
      <c r="J971">
        <v>5.5149999999999997</v>
      </c>
      <c r="K971">
        <v>-2.722</v>
      </c>
      <c r="L971">
        <v>91.379000000000005</v>
      </c>
      <c r="M971">
        <v>29032.760999999999</v>
      </c>
      <c r="N971">
        <v>5239.098</v>
      </c>
      <c r="O971">
        <v>-30.902999999999999</v>
      </c>
      <c r="P971">
        <v>2.3439999999999999</v>
      </c>
      <c r="Q971">
        <v>256.64999999999998</v>
      </c>
      <c r="R971">
        <v>23822.222000000002</v>
      </c>
      <c r="S971">
        <v>23565.571</v>
      </c>
    </row>
    <row r="972" spans="1:19" x14ac:dyDescent="0.3">
      <c r="A972">
        <v>2021</v>
      </c>
      <c r="B972">
        <v>2</v>
      </c>
      <c r="C972">
        <v>10</v>
      </c>
      <c r="D972">
        <v>11</v>
      </c>
      <c r="E972">
        <v>28023.37</v>
      </c>
      <c r="F972">
        <v>790.81299999999999</v>
      </c>
      <c r="G972">
        <v>80.257999999999996</v>
      </c>
      <c r="H972">
        <v>-14.048999999999999</v>
      </c>
      <c r="I972">
        <v>576.36599999999999</v>
      </c>
      <c r="J972">
        <v>5.82</v>
      </c>
      <c r="K972">
        <v>0.26100000000000001</v>
      </c>
      <c r="L972">
        <v>91.771000000000001</v>
      </c>
      <c r="M972">
        <v>29474.352999999999</v>
      </c>
      <c r="N972">
        <v>6453.2669999999998</v>
      </c>
      <c r="O972">
        <v>-39.591999999999999</v>
      </c>
      <c r="P972">
        <v>3.0289999999999999</v>
      </c>
      <c r="Q972">
        <v>270.60599999999999</v>
      </c>
      <c r="R972">
        <v>23057.648000000001</v>
      </c>
      <c r="S972">
        <v>22787.042000000001</v>
      </c>
    </row>
    <row r="973" spans="1:19" x14ac:dyDescent="0.3">
      <c r="A973">
        <v>2021</v>
      </c>
      <c r="B973">
        <v>2</v>
      </c>
      <c r="C973">
        <v>10</v>
      </c>
      <c r="D973">
        <v>12</v>
      </c>
      <c r="E973">
        <v>28224.75</v>
      </c>
      <c r="F973">
        <v>806.548</v>
      </c>
      <c r="G973">
        <v>74.965999999999994</v>
      </c>
      <c r="H973">
        <v>-4.9329999999999998</v>
      </c>
      <c r="I973">
        <v>490.58300000000003</v>
      </c>
      <c r="J973">
        <v>5.9569999999999999</v>
      </c>
      <c r="K973">
        <v>1.8640000000000001</v>
      </c>
      <c r="L973">
        <v>91.944000000000003</v>
      </c>
      <c r="M973">
        <v>29616.710999999999</v>
      </c>
      <c r="N973">
        <v>7161.8639999999996</v>
      </c>
      <c r="O973">
        <v>-14.994</v>
      </c>
      <c r="P973">
        <v>3.1309999999999998</v>
      </c>
      <c r="Q973">
        <v>281.82299999999998</v>
      </c>
      <c r="R973">
        <v>22466.71</v>
      </c>
      <c r="S973">
        <v>22184.886999999999</v>
      </c>
    </row>
    <row r="974" spans="1:19" x14ac:dyDescent="0.3">
      <c r="A974">
        <v>2021</v>
      </c>
      <c r="B974">
        <v>2</v>
      </c>
      <c r="C974">
        <v>10</v>
      </c>
      <c r="D974">
        <v>13</v>
      </c>
      <c r="E974">
        <v>28207.794999999998</v>
      </c>
      <c r="F974">
        <v>786.51499999999999</v>
      </c>
      <c r="G974">
        <v>71.393000000000001</v>
      </c>
      <c r="H974">
        <v>4.0739999999999998</v>
      </c>
      <c r="I974">
        <v>453.64400000000001</v>
      </c>
      <c r="J974">
        <v>5.9269999999999996</v>
      </c>
      <c r="K974">
        <v>0.92400000000000004</v>
      </c>
      <c r="L974">
        <v>91.897000000000006</v>
      </c>
      <c r="M974">
        <v>29550.776000000002</v>
      </c>
      <c r="N974">
        <v>7334.326</v>
      </c>
      <c r="O974">
        <v>-2.069</v>
      </c>
      <c r="P974">
        <v>3.5089999999999999</v>
      </c>
      <c r="Q974">
        <v>290.30799999999999</v>
      </c>
      <c r="R974">
        <v>22215.01</v>
      </c>
      <c r="S974">
        <v>21924.701000000001</v>
      </c>
    </row>
    <row r="975" spans="1:19" x14ac:dyDescent="0.3">
      <c r="A975">
        <v>2021</v>
      </c>
      <c r="B975">
        <v>2</v>
      </c>
      <c r="C975">
        <v>10</v>
      </c>
      <c r="D975">
        <v>14</v>
      </c>
      <c r="E975">
        <v>28071.456999999999</v>
      </c>
      <c r="F975">
        <v>792.29300000000001</v>
      </c>
      <c r="G975">
        <v>68.075999999999993</v>
      </c>
      <c r="H975">
        <v>15.173</v>
      </c>
      <c r="I975">
        <v>429.274</v>
      </c>
      <c r="J975">
        <v>5.819</v>
      </c>
      <c r="K975">
        <v>1.802</v>
      </c>
      <c r="L975">
        <v>91.775000000000006</v>
      </c>
      <c r="M975">
        <v>29407.593000000001</v>
      </c>
      <c r="N975">
        <v>6994.2560000000003</v>
      </c>
      <c r="O975">
        <v>-2.335</v>
      </c>
      <c r="P975">
        <v>3.0710000000000002</v>
      </c>
      <c r="Q975">
        <v>296.52</v>
      </c>
      <c r="R975">
        <v>22412.600999999999</v>
      </c>
      <c r="S975">
        <v>22116.080999999998</v>
      </c>
    </row>
    <row r="976" spans="1:19" x14ac:dyDescent="0.3">
      <c r="A976">
        <v>2021</v>
      </c>
      <c r="B976">
        <v>2</v>
      </c>
      <c r="C976">
        <v>10</v>
      </c>
      <c r="D976">
        <v>15</v>
      </c>
      <c r="E976">
        <v>27797.144</v>
      </c>
      <c r="F976">
        <v>779.95100000000002</v>
      </c>
      <c r="G976">
        <v>66.926000000000002</v>
      </c>
      <c r="H976">
        <v>24.552</v>
      </c>
      <c r="I976">
        <v>368.52499999999998</v>
      </c>
      <c r="J976">
        <v>5.3470000000000004</v>
      </c>
      <c r="K976">
        <v>1.6679999999999999</v>
      </c>
      <c r="L976">
        <v>91.542000000000002</v>
      </c>
      <c r="M976">
        <v>29068.727999999999</v>
      </c>
      <c r="N976">
        <v>5874.02</v>
      </c>
      <c r="O976">
        <v>-0.499</v>
      </c>
      <c r="P976">
        <v>2.488</v>
      </c>
      <c r="Q976">
        <v>296.81700000000001</v>
      </c>
      <c r="R976">
        <v>23192.720000000001</v>
      </c>
      <c r="S976">
        <v>22895.902999999998</v>
      </c>
    </row>
    <row r="977" spans="1:19" x14ac:dyDescent="0.3">
      <c r="A977">
        <v>2021</v>
      </c>
      <c r="B977">
        <v>2</v>
      </c>
      <c r="C977">
        <v>10</v>
      </c>
      <c r="D977">
        <v>16</v>
      </c>
      <c r="E977">
        <v>27458.431</v>
      </c>
      <c r="F977">
        <v>682.15800000000002</v>
      </c>
      <c r="G977">
        <v>66.864000000000004</v>
      </c>
      <c r="H977">
        <v>25.56</v>
      </c>
      <c r="I977">
        <v>339.13400000000001</v>
      </c>
      <c r="J977">
        <v>5.5759999999999996</v>
      </c>
      <c r="K977">
        <v>-2.806</v>
      </c>
      <c r="L977">
        <v>91.257999999999996</v>
      </c>
      <c r="M977">
        <v>28599.311000000002</v>
      </c>
      <c r="N977">
        <v>4049.3020000000001</v>
      </c>
      <c r="O977">
        <v>-0.34200000000000003</v>
      </c>
      <c r="P977">
        <v>2.3069999999999999</v>
      </c>
      <c r="Q977">
        <v>289.327</v>
      </c>
      <c r="R977">
        <v>24548.043000000001</v>
      </c>
      <c r="S977">
        <v>24258.717000000001</v>
      </c>
    </row>
    <row r="978" spans="1:19" x14ac:dyDescent="0.3">
      <c r="A978">
        <v>2021</v>
      </c>
      <c r="B978">
        <v>2</v>
      </c>
      <c r="C978">
        <v>10</v>
      </c>
      <c r="D978">
        <v>17</v>
      </c>
      <c r="E978">
        <v>27374.726999999999</v>
      </c>
      <c r="F978">
        <v>537.37800000000004</v>
      </c>
      <c r="G978">
        <v>69.075999999999993</v>
      </c>
      <c r="H978">
        <v>16.539000000000001</v>
      </c>
      <c r="I978">
        <v>233.93700000000001</v>
      </c>
      <c r="J978">
        <v>4.3869999999999996</v>
      </c>
      <c r="K978">
        <v>-13.653</v>
      </c>
      <c r="L978">
        <v>91.195999999999998</v>
      </c>
      <c r="M978">
        <v>28244.511999999999</v>
      </c>
      <c r="N978">
        <v>1660.7139999999999</v>
      </c>
      <c r="O978">
        <v>0.99299999999999999</v>
      </c>
      <c r="P978">
        <v>2.2770000000000001</v>
      </c>
      <c r="Q978">
        <v>278.15800000000002</v>
      </c>
      <c r="R978">
        <v>26580.526999999998</v>
      </c>
      <c r="S978">
        <v>26302.368999999999</v>
      </c>
    </row>
    <row r="979" spans="1:19" x14ac:dyDescent="0.3">
      <c r="A979">
        <v>2021</v>
      </c>
      <c r="B979">
        <v>2</v>
      </c>
      <c r="C979">
        <v>10</v>
      </c>
      <c r="D979">
        <v>18</v>
      </c>
      <c r="E979">
        <v>28763.077000000001</v>
      </c>
      <c r="F979">
        <v>517.93299999999999</v>
      </c>
      <c r="G979">
        <v>76.221000000000004</v>
      </c>
      <c r="H979">
        <v>-2.0539999999999998</v>
      </c>
      <c r="I979">
        <v>255.80699999999999</v>
      </c>
      <c r="J979">
        <v>4.91</v>
      </c>
      <c r="K979">
        <v>-16.335000000000001</v>
      </c>
      <c r="L979">
        <v>92.263000000000005</v>
      </c>
      <c r="M979">
        <v>29615.601999999999</v>
      </c>
      <c r="N979">
        <v>47.018999999999998</v>
      </c>
      <c r="O979">
        <v>9.8559999999999999</v>
      </c>
      <c r="P979">
        <v>9.5630000000000006</v>
      </c>
      <c r="Q979">
        <v>273.91699999999997</v>
      </c>
      <c r="R979">
        <v>29549.164000000001</v>
      </c>
      <c r="S979">
        <v>29275.248</v>
      </c>
    </row>
    <row r="980" spans="1:19" x14ac:dyDescent="0.3">
      <c r="A980">
        <v>2021</v>
      </c>
      <c r="B980">
        <v>2</v>
      </c>
      <c r="C980">
        <v>10</v>
      </c>
      <c r="D980">
        <v>19</v>
      </c>
      <c r="E980">
        <v>30146.288</v>
      </c>
      <c r="F980">
        <v>514.64700000000005</v>
      </c>
      <c r="G980">
        <v>80.959999999999994</v>
      </c>
      <c r="H980">
        <v>-14.531000000000001</v>
      </c>
      <c r="I980">
        <v>326.37799999999999</v>
      </c>
      <c r="J980">
        <v>4.7430000000000003</v>
      </c>
      <c r="K980">
        <v>-21.783000000000001</v>
      </c>
      <c r="L980">
        <v>93.007000000000005</v>
      </c>
      <c r="M980">
        <v>31048.75</v>
      </c>
      <c r="N980">
        <v>0</v>
      </c>
      <c r="O980">
        <v>11.666</v>
      </c>
      <c r="P980">
        <v>13.093999999999999</v>
      </c>
      <c r="Q980">
        <v>263.31200000000001</v>
      </c>
      <c r="R980">
        <v>31023.989000000001</v>
      </c>
      <c r="S980">
        <v>30760.678</v>
      </c>
    </row>
    <row r="981" spans="1:19" x14ac:dyDescent="0.3">
      <c r="A981">
        <v>2021</v>
      </c>
      <c r="B981">
        <v>2</v>
      </c>
      <c r="C981">
        <v>10</v>
      </c>
      <c r="D981">
        <v>20</v>
      </c>
      <c r="E981">
        <v>29660.23</v>
      </c>
      <c r="F981">
        <v>522.96500000000003</v>
      </c>
      <c r="G981">
        <v>81.408000000000001</v>
      </c>
      <c r="H981">
        <v>-23.638999999999999</v>
      </c>
      <c r="I981">
        <v>361.14600000000002</v>
      </c>
      <c r="J981">
        <v>4.4640000000000004</v>
      </c>
      <c r="K981">
        <v>-23.481000000000002</v>
      </c>
      <c r="L981">
        <v>92.796999999999997</v>
      </c>
      <c r="M981">
        <v>30594.482</v>
      </c>
      <c r="N981">
        <v>0</v>
      </c>
      <c r="O981">
        <v>11.487</v>
      </c>
      <c r="P981">
        <v>18.207000000000001</v>
      </c>
      <c r="Q981">
        <v>247.46600000000001</v>
      </c>
      <c r="R981">
        <v>30564.788</v>
      </c>
      <c r="S981">
        <v>30317.322</v>
      </c>
    </row>
    <row r="982" spans="1:19" x14ac:dyDescent="0.3">
      <c r="A982">
        <v>2021</v>
      </c>
      <c r="B982">
        <v>2</v>
      </c>
      <c r="C982">
        <v>10</v>
      </c>
      <c r="D982">
        <v>21</v>
      </c>
      <c r="E982">
        <v>28677.07</v>
      </c>
      <c r="F982">
        <v>551.27300000000002</v>
      </c>
      <c r="G982">
        <v>81.513000000000005</v>
      </c>
      <c r="H982">
        <v>-27.992000000000001</v>
      </c>
      <c r="I982">
        <v>404.81200000000001</v>
      </c>
      <c r="J982">
        <v>4.1230000000000002</v>
      </c>
      <c r="K982">
        <v>-22.315999999999999</v>
      </c>
      <c r="L982">
        <v>92.197999999999993</v>
      </c>
      <c r="M982">
        <v>29679.168000000001</v>
      </c>
      <c r="N982">
        <v>0</v>
      </c>
      <c r="O982">
        <v>10.571999999999999</v>
      </c>
      <c r="P982">
        <v>14.01</v>
      </c>
      <c r="Q982">
        <v>232.893</v>
      </c>
      <c r="R982">
        <v>29654.585999999999</v>
      </c>
      <c r="S982">
        <v>29421.692999999999</v>
      </c>
    </row>
    <row r="983" spans="1:19" x14ac:dyDescent="0.3">
      <c r="A983">
        <v>2021</v>
      </c>
      <c r="B983">
        <v>2</v>
      </c>
      <c r="C983">
        <v>10</v>
      </c>
      <c r="D983">
        <v>22</v>
      </c>
      <c r="E983">
        <v>26802.213</v>
      </c>
      <c r="F983">
        <v>635.57500000000005</v>
      </c>
      <c r="G983">
        <v>79.161000000000001</v>
      </c>
      <c r="H983">
        <v>-28.074999999999999</v>
      </c>
      <c r="I983">
        <v>517.60900000000004</v>
      </c>
      <c r="J983">
        <v>5.181</v>
      </c>
      <c r="K983">
        <v>-6.7969999999999997</v>
      </c>
      <c r="L983">
        <v>90.599000000000004</v>
      </c>
      <c r="M983">
        <v>28016.304</v>
      </c>
      <c r="N983">
        <v>0</v>
      </c>
      <c r="O983">
        <v>9.3659999999999997</v>
      </c>
      <c r="P983">
        <v>3.419</v>
      </c>
      <c r="Q983">
        <v>215.83500000000001</v>
      </c>
      <c r="R983">
        <v>28003.519</v>
      </c>
      <c r="S983">
        <v>27787.685000000001</v>
      </c>
    </row>
    <row r="984" spans="1:19" x14ac:dyDescent="0.3">
      <c r="A984">
        <v>2021</v>
      </c>
      <c r="B984">
        <v>2</v>
      </c>
      <c r="C984">
        <v>10</v>
      </c>
      <c r="D984">
        <v>23</v>
      </c>
      <c r="E984">
        <v>24206.212</v>
      </c>
      <c r="F984">
        <v>851.24099999999999</v>
      </c>
      <c r="G984">
        <v>76.028000000000006</v>
      </c>
      <c r="H984">
        <v>-25.838000000000001</v>
      </c>
      <c r="I984">
        <v>577.44799999999998</v>
      </c>
      <c r="J984">
        <v>4.8490000000000002</v>
      </c>
      <c r="K984">
        <v>0.04</v>
      </c>
      <c r="L984">
        <v>88.798000000000002</v>
      </c>
      <c r="M984">
        <v>25702.75</v>
      </c>
      <c r="N984">
        <v>0</v>
      </c>
      <c r="O984">
        <v>7.5579999999999998</v>
      </c>
      <c r="P984">
        <v>-21.190999999999999</v>
      </c>
      <c r="Q984">
        <v>192.364</v>
      </c>
      <c r="R984">
        <v>25716.382000000001</v>
      </c>
      <c r="S984">
        <v>25524.018</v>
      </c>
    </row>
    <row r="985" spans="1:19" x14ac:dyDescent="0.3">
      <c r="A985">
        <v>2021</v>
      </c>
      <c r="B985">
        <v>2</v>
      </c>
      <c r="C985">
        <v>10</v>
      </c>
      <c r="D985">
        <v>24</v>
      </c>
      <c r="E985">
        <v>21796.723000000002</v>
      </c>
      <c r="F985">
        <v>1017.426</v>
      </c>
      <c r="G985">
        <v>74.325000000000003</v>
      </c>
      <c r="H985">
        <v>-24.524999999999999</v>
      </c>
      <c r="I985">
        <v>962.154</v>
      </c>
      <c r="J985">
        <v>5.25</v>
      </c>
      <c r="K985">
        <v>0.36099999999999999</v>
      </c>
      <c r="L985">
        <v>87.396000000000001</v>
      </c>
      <c r="M985">
        <v>23844.784</v>
      </c>
      <c r="N985">
        <v>0</v>
      </c>
      <c r="O985">
        <v>5.8650000000000002</v>
      </c>
      <c r="P985">
        <v>-15.021000000000001</v>
      </c>
      <c r="Q985">
        <v>169.501</v>
      </c>
      <c r="R985">
        <v>23853.938999999998</v>
      </c>
      <c r="S985">
        <v>23684.437999999998</v>
      </c>
    </row>
    <row r="986" spans="1:19" x14ac:dyDescent="0.3">
      <c r="A986">
        <v>2021</v>
      </c>
      <c r="B986">
        <v>2</v>
      </c>
      <c r="C986">
        <v>11</v>
      </c>
      <c r="D986">
        <v>1</v>
      </c>
      <c r="E986">
        <v>20249.899000000001</v>
      </c>
      <c r="F986">
        <v>1166.4480000000001</v>
      </c>
      <c r="G986">
        <v>69.322000000000003</v>
      </c>
      <c r="H986">
        <v>-18.815000000000001</v>
      </c>
      <c r="I986">
        <v>846.64099999999996</v>
      </c>
      <c r="J986">
        <v>5.0780000000000003</v>
      </c>
      <c r="K986">
        <v>-0.96899999999999997</v>
      </c>
      <c r="L986">
        <v>86.566000000000003</v>
      </c>
      <c r="M986">
        <v>22334.848000000002</v>
      </c>
      <c r="N986">
        <v>0</v>
      </c>
      <c r="O986">
        <v>3.7519999999999998</v>
      </c>
      <c r="P986">
        <v>-26.658999999999999</v>
      </c>
      <c r="Q986">
        <v>152.30099999999999</v>
      </c>
      <c r="R986">
        <v>22357.755000000001</v>
      </c>
      <c r="S986">
        <v>22205.454000000002</v>
      </c>
    </row>
    <row r="987" spans="1:19" x14ac:dyDescent="0.3">
      <c r="A987">
        <v>2021</v>
      </c>
      <c r="B987">
        <v>2</v>
      </c>
      <c r="C987">
        <v>11</v>
      </c>
      <c r="D987">
        <v>2</v>
      </c>
      <c r="E987">
        <v>19406.428</v>
      </c>
      <c r="F987">
        <v>1266.7529999999999</v>
      </c>
      <c r="G987">
        <v>70.734999999999999</v>
      </c>
      <c r="H987">
        <v>-16.988</v>
      </c>
      <c r="I987">
        <v>601.077</v>
      </c>
      <c r="J987">
        <v>4.9450000000000003</v>
      </c>
      <c r="K987">
        <v>-1.073</v>
      </c>
      <c r="L987">
        <v>86.082999999999998</v>
      </c>
      <c r="M987">
        <v>21347.224999999999</v>
      </c>
      <c r="N987">
        <v>0</v>
      </c>
      <c r="O987">
        <v>3.2149999999999999</v>
      </c>
      <c r="P987">
        <v>-23.29</v>
      </c>
      <c r="Q987">
        <v>142.95699999999999</v>
      </c>
      <c r="R987">
        <v>21367.3</v>
      </c>
      <c r="S987">
        <v>21224.343000000001</v>
      </c>
    </row>
    <row r="988" spans="1:19" x14ac:dyDescent="0.3">
      <c r="A988">
        <v>2021</v>
      </c>
      <c r="B988">
        <v>2</v>
      </c>
      <c r="C988">
        <v>11</v>
      </c>
      <c r="D988">
        <v>3</v>
      </c>
      <c r="E988">
        <v>18957.758000000002</v>
      </c>
      <c r="F988">
        <v>1294.6469999999999</v>
      </c>
      <c r="G988">
        <v>73.043000000000006</v>
      </c>
      <c r="H988">
        <v>-18.015999999999998</v>
      </c>
      <c r="I988">
        <v>360.00200000000001</v>
      </c>
      <c r="J988">
        <v>4.8719999999999999</v>
      </c>
      <c r="K988">
        <v>-0.52500000000000002</v>
      </c>
      <c r="L988">
        <v>85.783000000000001</v>
      </c>
      <c r="M988">
        <v>20684.52</v>
      </c>
      <c r="N988">
        <v>0</v>
      </c>
      <c r="O988">
        <v>3.02</v>
      </c>
      <c r="P988">
        <v>-17.55</v>
      </c>
      <c r="Q988">
        <v>138.636</v>
      </c>
      <c r="R988">
        <v>20699.05</v>
      </c>
      <c r="S988">
        <v>20560.415000000001</v>
      </c>
    </row>
    <row r="989" spans="1:19" x14ac:dyDescent="0.3">
      <c r="A989">
        <v>2021</v>
      </c>
      <c r="B989">
        <v>2</v>
      </c>
      <c r="C989">
        <v>11</v>
      </c>
      <c r="D989">
        <v>4</v>
      </c>
      <c r="E989">
        <v>18797.806</v>
      </c>
      <c r="F989">
        <v>1253.306</v>
      </c>
      <c r="G989">
        <v>76.510000000000005</v>
      </c>
      <c r="H989">
        <v>-16.614000000000001</v>
      </c>
      <c r="I989">
        <v>204.78</v>
      </c>
      <c r="J989">
        <v>4.7190000000000003</v>
      </c>
      <c r="K989">
        <v>-0.23300000000000001</v>
      </c>
      <c r="L989">
        <v>85.674999999999997</v>
      </c>
      <c r="M989">
        <v>20329.439999999999</v>
      </c>
      <c r="N989">
        <v>0</v>
      </c>
      <c r="O989">
        <v>2.9910000000000001</v>
      </c>
      <c r="P989">
        <v>-12.532</v>
      </c>
      <c r="Q989">
        <v>138.19300000000001</v>
      </c>
      <c r="R989">
        <v>20338.981</v>
      </c>
      <c r="S989">
        <v>20200.789000000001</v>
      </c>
    </row>
    <row r="990" spans="1:19" x14ac:dyDescent="0.3">
      <c r="A990">
        <v>2021</v>
      </c>
      <c r="B990">
        <v>2</v>
      </c>
      <c r="C990">
        <v>11</v>
      </c>
      <c r="D990">
        <v>5</v>
      </c>
      <c r="E990">
        <v>19518.473999999998</v>
      </c>
      <c r="F990">
        <v>1148.9490000000001</v>
      </c>
      <c r="G990">
        <v>82.171999999999997</v>
      </c>
      <c r="H990">
        <v>-14.025</v>
      </c>
      <c r="I990">
        <v>102.96599999999999</v>
      </c>
      <c r="J990">
        <v>3.6520000000000001</v>
      </c>
      <c r="K990">
        <v>0.06</v>
      </c>
      <c r="L990">
        <v>86.146000000000001</v>
      </c>
      <c r="M990">
        <v>20846.223000000002</v>
      </c>
      <c r="N990">
        <v>0</v>
      </c>
      <c r="O990">
        <v>2.9630000000000001</v>
      </c>
      <c r="P990">
        <v>-8.2080000000000002</v>
      </c>
      <c r="Q990">
        <v>143.43600000000001</v>
      </c>
      <c r="R990">
        <v>20851.468000000001</v>
      </c>
      <c r="S990">
        <v>20708.031999999999</v>
      </c>
    </row>
    <row r="991" spans="1:19" x14ac:dyDescent="0.3">
      <c r="A991">
        <v>2021</v>
      </c>
      <c r="B991">
        <v>2</v>
      </c>
      <c r="C991">
        <v>11</v>
      </c>
      <c r="D991">
        <v>6</v>
      </c>
      <c r="E991">
        <v>21381.919999999998</v>
      </c>
      <c r="F991">
        <v>983.80600000000004</v>
      </c>
      <c r="G991">
        <v>91.334999999999994</v>
      </c>
      <c r="H991">
        <v>-13.177</v>
      </c>
      <c r="I991">
        <v>72.459999999999994</v>
      </c>
      <c r="J991">
        <v>2.3290000000000002</v>
      </c>
      <c r="K991">
        <v>-1.2E-2</v>
      </c>
      <c r="L991">
        <v>87.16</v>
      </c>
      <c r="M991">
        <v>22514.486000000001</v>
      </c>
      <c r="N991">
        <v>0</v>
      </c>
      <c r="O991">
        <v>2.6440000000000001</v>
      </c>
      <c r="P991">
        <v>-5.21</v>
      </c>
      <c r="Q991">
        <v>161.614</v>
      </c>
      <c r="R991">
        <v>22517.053</v>
      </c>
      <c r="S991">
        <v>22355.438999999998</v>
      </c>
    </row>
    <row r="992" spans="1:19" x14ac:dyDescent="0.3">
      <c r="A992">
        <v>2021</v>
      </c>
      <c r="B992">
        <v>2</v>
      </c>
      <c r="C992">
        <v>11</v>
      </c>
      <c r="D992">
        <v>7</v>
      </c>
      <c r="E992">
        <v>24271.212</v>
      </c>
      <c r="F992">
        <v>795.41600000000005</v>
      </c>
      <c r="G992">
        <v>99.796000000000006</v>
      </c>
      <c r="H992">
        <v>-13.75</v>
      </c>
      <c r="I992">
        <v>128.994</v>
      </c>
      <c r="J992">
        <v>2.839</v>
      </c>
      <c r="K992">
        <v>3.7210000000000001</v>
      </c>
      <c r="L992">
        <v>88.849000000000004</v>
      </c>
      <c r="M992">
        <v>25277.279999999999</v>
      </c>
      <c r="N992">
        <v>2.657</v>
      </c>
      <c r="O992">
        <v>3.1190000000000002</v>
      </c>
      <c r="P992">
        <v>-2.8029999999999999</v>
      </c>
      <c r="Q992">
        <v>194.58699999999999</v>
      </c>
      <c r="R992">
        <v>25274.306</v>
      </c>
      <c r="S992">
        <v>25079.719000000001</v>
      </c>
    </row>
    <row r="993" spans="1:19" x14ac:dyDescent="0.3">
      <c r="A993">
        <v>2021</v>
      </c>
      <c r="B993">
        <v>2</v>
      </c>
      <c r="C993">
        <v>11</v>
      </c>
      <c r="D993">
        <v>8</v>
      </c>
      <c r="E993">
        <v>26113.644</v>
      </c>
      <c r="F993">
        <v>761.99900000000002</v>
      </c>
      <c r="G993">
        <v>98.646000000000001</v>
      </c>
      <c r="H993">
        <v>-11.835000000000001</v>
      </c>
      <c r="I993">
        <v>267.89</v>
      </c>
      <c r="J993">
        <v>3.702</v>
      </c>
      <c r="K993">
        <v>1.51</v>
      </c>
      <c r="L993">
        <v>90.045000000000002</v>
      </c>
      <c r="M993">
        <v>27226.955000000002</v>
      </c>
      <c r="N993">
        <v>770.68899999999996</v>
      </c>
      <c r="O993">
        <v>-1.931</v>
      </c>
      <c r="P993">
        <v>-0.45</v>
      </c>
      <c r="Q993">
        <v>220.02500000000001</v>
      </c>
      <c r="R993">
        <v>26458.647000000001</v>
      </c>
      <c r="S993">
        <v>26238.623</v>
      </c>
    </row>
    <row r="994" spans="1:19" x14ac:dyDescent="0.3">
      <c r="A994">
        <v>2021</v>
      </c>
      <c r="B994">
        <v>2</v>
      </c>
      <c r="C994">
        <v>11</v>
      </c>
      <c r="D994">
        <v>9</v>
      </c>
      <c r="E994">
        <v>26888.736000000001</v>
      </c>
      <c r="F994">
        <v>739.83199999999999</v>
      </c>
      <c r="G994">
        <v>89.465000000000003</v>
      </c>
      <c r="H994">
        <v>-20.536999999999999</v>
      </c>
      <c r="I994">
        <v>494.47699999999998</v>
      </c>
      <c r="J994">
        <v>4.97</v>
      </c>
      <c r="K994">
        <v>-0.36</v>
      </c>
      <c r="L994">
        <v>90.73</v>
      </c>
      <c r="M994">
        <v>28197.847000000002</v>
      </c>
      <c r="N994">
        <v>3211.6489999999999</v>
      </c>
      <c r="O994">
        <v>-16.373999999999999</v>
      </c>
      <c r="P994">
        <v>1.0720000000000001</v>
      </c>
      <c r="Q994">
        <v>241.23699999999999</v>
      </c>
      <c r="R994">
        <v>25001.499</v>
      </c>
      <c r="S994">
        <v>24760.262999999999</v>
      </c>
    </row>
    <row r="995" spans="1:19" x14ac:dyDescent="0.3">
      <c r="A995">
        <v>2021</v>
      </c>
      <c r="B995">
        <v>2</v>
      </c>
      <c r="C995">
        <v>11</v>
      </c>
      <c r="D995">
        <v>10</v>
      </c>
      <c r="E995">
        <v>27342.205999999998</v>
      </c>
      <c r="F995">
        <v>762.00400000000002</v>
      </c>
      <c r="G995">
        <v>80.977999999999994</v>
      </c>
      <c r="H995">
        <v>-22.83</v>
      </c>
      <c r="I995">
        <v>610.01099999999997</v>
      </c>
      <c r="J995">
        <v>5.5149999999999997</v>
      </c>
      <c r="K995">
        <v>-2.5739999999999998</v>
      </c>
      <c r="L995">
        <v>91.164000000000001</v>
      </c>
      <c r="M995">
        <v>28785.496999999999</v>
      </c>
      <c r="N995">
        <v>5239.098</v>
      </c>
      <c r="O995">
        <v>-30.902999999999999</v>
      </c>
      <c r="P995">
        <v>2.3439999999999999</v>
      </c>
      <c r="Q995">
        <v>257.86099999999999</v>
      </c>
      <c r="R995">
        <v>23574.956999999999</v>
      </c>
      <c r="S995">
        <v>23317.097000000002</v>
      </c>
    </row>
    <row r="996" spans="1:19" x14ac:dyDescent="0.3">
      <c r="A996">
        <v>2021</v>
      </c>
      <c r="B996">
        <v>2</v>
      </c>
      <c r="C996">
        <v>11</v>
      </c>
      <c r="D996">
        <v>11</v>
      </c>
      <c r="E996">
        <v>27646.666000000001</v>
      </c>
      <c r="F996">
        <v>790.81299999999999</v>
      </c>
      <c r="G996">
        <v>74.245999999999995</v>
      </c>
      <c r="H996">
        <v>-13.848000000000001</v>
      </c>
      <c r="I996">
        <v>576.36599999999999</v>
      </c>
      <c r="J996">
        <v>5.82</v>
      </c>
      <c r="K996">
        <v>0.246</v>
      </c>
      <c r="L996">
        <v>91.421000000000006</v>
      </c>
      <c r="M996">
        <v>29097.484</v>
      </c>
      <c r="N996">
        <v>6453.2669999999998</v>
      </c>
      <c r="O996">
        <v>-39.591999999999999</v>
      </c>
      <c r="P996">
        <v>3.0289999999999999</v>
      </c>
      <c r="Q996">
        <v>271.90899999999999</v>
      </c>
      <c r="R996">
        <v>22680.78</v>
      </c>
      <c r="S996">
        <v>22408.87</v>
      </c>
    </row>
    <row r="997" spans="1:19" x14ac:dyDescent="0.3">
      <c r="A997">
        <v>2021</v>
      </c>
      <c r="B997">
        <v>2</v>
      </c>
      <c r="C997">
        <v>11</v>
      </c>
      <c r="D997">
        <v>12</v>
      </c>
      <c r="E997">
        <v>27696.394</v>
      </c>
      <c r="F997">
        <v>806.548</v>
      </c>
      <c r="G997">
        <v>68.847999999999999</v>
      </c>
      <c r="H997">
        <v>-4.87</v>
      </c>
      <c r="I997">
        <v>490.58300000000003</v>
      </c>
      <c r="J997">
        <v>5.9569999999999999</v>
      </c>
      <c r="K997">
        <v>1.8140000000000001</v>
      </c>
      <c r="L997">
        <v>91.448999999999998</v>
      </c>
      <c r="M997">
        <v>29087.874</v>
      </c>
      <c r="N997">
        <v>7161.8639999999996</v>
      </c>
      <c r="O997">
        <v>-14.994</v>
      </c>
      <c r="P997">
        <v>3.1309999999999998</v>
      </c>
      <c r="Q997">
        <v>284.20999999999998</v>
      </c>
      <c r="R997">
        <v>21937.873</v>
      </c>
      <c r="S997">
        <v>21653.663</v>
      </c>
    </row>
    <row r="998" spans="1:19" x14ac:dyDescent="0.3">
      <c r="A998">
        <v>2021</v>
      </c>
      <c r="B998">
        <v>2</v>
      </c>
      <c r="C998">
        <v>11</v>
      </c>
      <c r="D998">
        <v>13</v>
      </c>
      <c r="E998">
        <v>27652.171999999999</v>
      </c>
      <c r="F998">
        <v>786.51499999999999</v>
      </c>
      <c r="G998">
        <v>65.671000000000006</v>
      </c>
      <c r="H998">
        <v>3.9580000000000002</v>
      </c>
      <c r="I998">
        <v>453.64400000000001</v>
      </c>
      <c r="J998">
        <v>5.9269999999999996</v>
      </c>
      <c r="K998">
        <v>0.88200000000000001</v>
      </c>
      <c r="L998">
        <v>91.379000000000005</v>
      </c>
      <c r="M998">
        <v>28994.476999999999</v>
      </c>
      <c r="N998">
        <v>7334.326</v>
      </c>
      <c r="O998">
        <v>-2.069</v>
      </c>
      <c r="P998">
        <v>3.5089999999999999</v>
      </c>
      <c r="Q998">
        <v>294.23599999999999</v>
      </c>
      <c r="R998">
        <v>21658.710999999999</v>
      </c>
      <c r="S998">
        <v>21364.474999999999</v>
      </c>
    </row>
    <row r="999" spans="1:19" x14ac:dyDescent="0.3">
      <c r="A999">
        <v>2021</v>
      </c>
      <c r="B999">
        <v>2</v>
      </c>
      <c r="C999">
        <v>11</v>
      </c>
      <c r="D999">
        <v>14</v>
      </c>
      <c r="E999">
        <v>27512.806</v>
      </c>
      <c r="F999">
        <v>792.29300000000001</v>
      </c>
      <c r="G999">
        <v>64.037999999999997</v>
      </c>
      <c r="H999">
        <v>14.929</v>
      </c>
      <c r="I999">
        <v>429.274</v>
      </c>
      <c r="J999">
        <v>5.819</v>
      </c>
      <c r="K999">
        <v>1.8069999999999999</v>
      </c>
      <c r="L999">
        <v>91.228999999999999</v>
      </c>
      <c r="M999">
        <v>28848.156999999999</v>
      </c>
      <c r="N999">
        <v>6994.2560000000003</v>
      </c>
      <c r="O999">
        <v>-2.335</v>
      </c>
      <c r="P999">
        <v>3.0710000000000002</v>
      </c>
      <c r="Q999">
        <v>300.98399999999998</v>
      </c>
      <c r="R999">
        <v>21853.164000000001</v>
      </c>
      <c r="S999">
        <v>21552.18</v>
      </c>
    </row>
    <row r="1000" spans="1:19" x14ac:dyDescent="0.3">
      <c r="A1000">
        <v>2021</v>
      </c>
      <c r="B1000">
        <v>2</v>
      </c>
      <c r="C1000">
        <v>11</v>
      </c>
      <c r="D1000">
        <v>15</v>
      </c>
      <c r="E1000">
        <v>27116.356</v>
      </c>
      <c r="F1000">
        <v>779.95100000000002</v>
      </c>
      <c r="G1000">
        <v>62.914999999999999</v>
      </c>
      <c r="H1000">
        <v>24.113</v>
      </c>
      <c r="I1000">
        <v>368.52499999999998</v>
      </c>
      <c r="J1000">
        <v>5.3470000000000004</v>
      </c>
      <c r="K1000">
        <v>1.706</v>
      </c>
      <c r="L1000">
        <v>90.867000000000004</v>
      </c>
      <c r="M1000">
        <v>28386.865000000002</v>
      </c>
      <c r="N1000">
        <v>5874.02</v>
      </c>
      <c r="O1000">
        <v>-0.499</v>
      </c>
      <c r="P1000">
        <v>2.488</v>
      </c>
      <c r="Q1000">
        <v>300.27</v>
      </c>
      <c r="R1000">
        <v>22510.857</v>
      </c>
      <c r="S1000">
        <v>22210.587</v>
      </c>
    </row>
    <row r="1001" spans="1:19" x14ac:dyDescent="0.3">
      <c r="A1001">
        <v>2021</v>
      </c>
      <c r="B1001">
        <v>2</v>
      </c>
      <c r="C1001">
        <v>11</v>
      </c>
      <c r="D1001">
        <v>16</v>
      </c>
      <c r="E1001">
        <v>26777.251</v>
      </c>
      <c r="F1001">
        <v>682.15800000000002</v>
      </c>
      <c r="G1001">
        <v>62.423000000000002</v>
      </c>
      <c r="H1001">
        <v>25.033000000000001</v>
      </c>
      <c r="I1001">
        <v>339.13400000000001</v>
      </c>
      <c r="J1001">
        <v>5.5759999999999996</v>
      </c>
      <c r="K1001">
        <v>-2.7349999999999999</v>
      </c>
      <c r="L1001">
        <v>90.587000000000003</v>
      </c>
      <c r="M1001">
        <v>27917.006000000001</v>
      </c>
      <c r="N1001">
        <v>4049.3020000000001</v>
      </c>
      <c r="O1001">
        <v>-0.34200000000000003</v>
      </c>
      <c r="P1001">
        <v>2.3069999999999999</v>
      </c>
      <c r="Q1001">
        <v>293.03500000000003</v>
      </c>
      <c r="R1001">
        <v>23865.738000000001</v>
      </c>
      <c r="S1001">
        <v>23572.704000000002</v>
      </c>
    </row>
    <row r="1002" spans="1:19" x14ac:dyDescent="0.3">
      <c r="A1002">
        <v>2021</v>
      </c>
      <c r="B1002">
        <v>2</v>
      </c>
      <c r="C1002">
        <v>11</v>
      </c>
      <c r="D1002">
        <v>17</v>
      </c>
      <c r="E1002">
        <v>26711.705000000002</v>
      </c>
      <c r="F1002">
        <v>537.37800000000004</v>
      </c>
      <c r="G1002">
        <v>63.661000000000001</v>
      </c>
      <c r="H1002">
        <v>16.193000000000001</v>
      </c>
      <c r="I1002">
        <v>233.93700000000001</v>
      </c>
      <c r="J1002">
        <v>4.3869999999999996</v>
      </c>
      <c r="K1002">
        <v>-13.632</v>
      </c>
      <c r="L1002">
        <v>90.539000000000001</v>
      </c>
      <c r="M1002">
        <v>27580.508000000002</v>
      </c>
      <c r="N1002">
        <v>1660.7139999999999</v>
      </c>
      <c r="O1002">
        <v>0.99299999999999999</v>
      </c>
      <c r="P1002">
        <v>2.2770000000000001</v>
      </c>
      <c r="Q1002">
        <v>282.32900000000001</v>
      </c>
      <c r="R1002">
        <v>25916.523000000001</v>
      </c>
      <c r="S1002">
        <v>25634.195</v>
      </c>
    </row>
    <row r="1003" spans="1:19" x14ac:dyDescent="0.3">
      <c r="A1003">
        <v>2021</v>
      </c>
      <c r="B1003">
        <v>2</v>
      </c>
      <c r="C1003">
        <v>11</v>
      </c>
      <c r="D1003">
        <v>18</v>
      </c>
      <c r="E1003">
        <v>28097.304</v>
      </c>
      <c r="F1003">
        <v>517.93299999999999</v>
      </c>
      <c r="G1003">
        <v>70.980999999999995</v>
      </c>
      <c r="H1003">
        <v>-1.946</v>
      </c>
      <c r="I1003">
        <v>255.80699999999999</v>
      </c>
      <c r="J1003">
        <v>4.91</v>
      </c>
      <c r="K1003">
        <v>-16.420000000000002</v>
      </c>
      <c r="L1003">
        <v>91.715000000000003</v>
      </c>
      <c r="M1003">
        <v>28949.303</v>
      </c>
      <c r="N1003">
        <v>47.018999999999998</v>
      </c>
      <c r="O1003">
        <v>9.8559999999999999</v>
      </c>
      <c r="P1003">
        <v>9.5630000000000006</v>
      </c>
      <c r="Q1003">
        <v>277.32400000000001</v>
      </c>
      <c r="R1003">
        <v>28882.866000000002</v>
      </c>
      <c r="S1003">
        <v>28605.541000000001</v>
      </c>
    </row>
    <row r="1004" spans="1:19" x14ac:dyDescent="0.3">
      <c r="A1004">
        <v>2021</v>
      </c>
      <c r="B1004">
        <v>2</v>
      </c>
      <c r="C1004">
        <v>11</v>
      </c>
      <c r="D1004">
        <v>19</v>
      </c>
      <c r="E1004">
        <v>29537.837</v>
      </c>
      <c r="F1004">
        <v>514.64700000000005</v>
      </c>
      <c r="G1004">
        <v>74.254999999999995</v>
      </c>
      <c r="H1004">
        <v>-14.273999999999999</v>
      </c>
      <c r="I1004">
        <v>326.37799999999999</v>
      </c>
      <c r="J1004">
        <v>4.7430000000000003</v>
      </c>
      <c r="K1004">
        <v>-21.22</v>
      </c>
      <c r="L1004">
        <v>92.715999999999994</v>
      </c>
      <c r="M1004">
        <v>30440.826000000001</v>
      </c>
      <c r="N1004">
        <v>0</v>
      </c>
      <c r="O1004">
        <v>11.666</v>
      </c>
      <c r="P1004">
        <v>13.093999999999999</v>
      </c>
      <c r="Q1004">
        <v>263.65800000000002</v>
      </c>
      <c r="R1004">
        <v>30416.064999999999</v>
      </c>
      <c r="S1004">
        <v>30152.406999999999</v>
      </c>
    </row>
    <row r="1005" spans="1:19" x14ac:dyDescent="0.3">
      <c r="A1005">
        <v>2021</v>
      </c>
      <c r="B1005">
        <v>2</v>
      </c>
      <c r="C1005">
        <v>11</v>
      </c>
      <c r="D1005">
        <v>20</v>
      </c>
      <c r="E1005">
        <v>29049.705999999998</v>
      </c>
      <c r="F1005">
        <v>522.96500000000003</v>
      </c>
      <c r="G1005">
        <v>74.974000000000004</v>
      </c>
      <c r="H1005">
        <v>-23.178000000000001</v>
      </c>
      <c r="I1005">
        <v>361.14600000000002</v>
      </c>
      <c r="J1005">
        <v>4.4640000000000004</v>
      </c>
      <c r="K1005">
        <v>-22.8</v>
      </c>
      <c r="L1005">
        <v>92.442999999999998</v>
      </c>
      <c r="M1005">
        <v>29984.745999999999</v>
      </c>
      <c r="N1005">
        <v>0</v>
      </c>
      <c r="O1005">
        <v>11.487</v>
      </c>
      <c r="P1005">
        <v>18.207000000000001</v>
      </c>
      <c r="Q1005">
        <v>246.34700000000001</v>
      </c>
      <c r="R1005">
        <v>29955.052</v>
      </c>
      <c r="S1005">
        <v>29708.705000000002</v>
      </c>
    </row>
    <row r="1006" spans="1:19" x14ac:dyDescent="0.3">
      <c r="A1006">
        <v>2021</v>
      </c>
      <c r="B1006">
        <v>2</v>
      </c>
      <c r="C1006">
        <v>11</v>
      </c>
      <c r="D1006">
        <v>21</v>
      </c>
      <c r="E1006">
        <v>28124.592000000001</v>
      </c>
      <c r="F1006">
        <v>551.27300000000002</v>
      </c>
      <c r="G1006">
        <v>74.965999999999994</v>
      </c>
      <c r="H1006">
        <v>-27.449000000000002</v>
      </c>
      <c r="I1006">
        <v>404.81200000000001</v>
      </c>
      <c r="J1006">
        <v>4.1230000000000002</v>
      </c>
      <c r="K1006">
        <v>-21.734999999999999</v>
      </c>
      <c r="L1006">
        <v>91.745999999999995</v>
      </c>
      <c r="M1006">
        <v>29127.362000000001</v>
      </c>
      <c r="N1006">
        <v>0</v>
      </c>
      <c r="O1006">
        <v>10.571999999999999</v>
      </c>
      <c r="P1006">
        <v>14.01</v>
      </c>
      <c r="Q1006">
        <v>231.715</v>
      </c>
      <c r="R1006">
        <v>29102.78</v>
      </c>
      <c r="S1006">
        <v>28871.064999999999</v>
      </c>
    </row>
    <row r="1007" spans="1:19" x14ac:dyDescent="0.3">
      <c r="A1007">
        <v>2021</v>
      </c>
      <c r="B1007">
        <v>2</v>
      </c>
      <c r="C1007">
        <v>11</v>
      </c>
      <c r="D1007">
        <v>22</v>
      </c>
      <c r="E1007">
        <v>26404.091</v>
      </c>
      <c r="F1007">
        <v>635.57500000000005</v>
      </c>
      <c r="G1007">
        <v>70.48</v>
      </c>
      <c r="H1007">
        <v>-27.620999999999999</v>
      </c>
      <c r="I1007">
        <v>517.60900000000004</v>
      </c>
      <c r="J1007">
        <v>5.181</v>
      </c>
      <c r="K1007">
        <v>-6.59</v>
      </c>
      <c r="L1007">
        <v>90.221999999999994</v>
      </c>
      <c r="M1007">
        <v>27618.466</v>
      </c>
      <c r="N1007">
        <v>0</v>
      </c>
      <c r="O1007">
        <v>9.3659999999999997</v>
      </c>
      <c r="P1007">
        <v>3.419</v>
      </c>
      <c r="Q1007">
        <v>215.33500000000001</v>
      </c>
      <c r="R1007">
        <v>27605.681</v>
      </c>
      <c r="S1007">
        <v>27390.346000000001</v>
      </c>
    </row>
    <row r="1008" spans="1:19" x14ac:dyDescent="0.3">
      <c r="A1008">
        <v>2021</v>
      </c>
      <c r="B1008">
        <v>2</v>
      </c>
      <c r="C1008">
        <v>11</v>
      </c>
      <c r="D1008">
        <v>23</v>
      </c>
      <c r="E1008">
        <v>23906.399000000001</v>
      </c>
      <c r="F1008">
        <v>851.24099999999999</v>
      </c>
      <c r="G1008">
        <v>61.642000000000003</v>
      </c>
      <c r="H1008">
        <v>-25.445</v>
      </c>
      <c r="I1008">
        <v>577.44799999999998</v>
      </c>
      <c r="J1008">
        <v>4.8490000000000002</v>
      </c>
      <c r="K1008">
        <v>4.3999999999999997E-2</v>
      </c>
      <c r="L1008">
        <v>88.64</v>
      </c>
      <c r="M1008">
        <v>25403.174999999999</v>
      </c>
      <c r="N1008">
        <v>0</v>
      </c>
      <c r="O1008">
        <v>7.5579999999999998</v>
      </c>
      <c r="P1008">
        <v>-21.190999999999999</v>
      </c>
      <c r="Q1008">
        <v>192.68700000000001</v>
      </c>
      <c r="R1008">
        <v>25416.807000000001</v>
      </c>
      <c r="S1008">
        <v>25224.12</v>
      </c>
    </row>
    <row r="1009" spans="1:19" x14ac:dyDescent="0.3">
      <c r="A1009">
        <v>2021</v>
      </c>
      <c r="B1009">
        <v>2</v>
      </c>
      <c r="C1009">
        <v>11</v>
      </c>
      <c r="D1009">
        <v>24</v>
      </c>
      <c r="E1009">
        <v>21648.942999999999</v>
      </c>
      <c r="F1009">
        <v>1017.426</v>
      </c>
      <c r="G1009">
        <v>61.290999999999997</v>
      </c>
      <c r="H1009">
        <v>-24.282</v>
      </c>
      <c r="I1009">
        <v>962.154</v>
      </c>
      <c r="J1009">
        <v>5.25</v>
      </c>
      <c r="K1009">
        <v>0.35299999999999998</v>
      </c>
      <c r="L1009">
        <v>87.326999999999998</v>
      </c>
      <c r="M1009">
        <v>23697.170999999998</v>
      </c>
      <c r="N1009">
        <v>0</v>
      </c>
      <c r="O1009">
        <v>5.8650000000000002</v>
      </c>
      <c r="P1009">
        <v>-15.021000000000001</v>
      </c>
      <c r="Q1009">
        <v>170.13499999999999</v>
      </c>
      <c r="R1009">
        <v>23706.327000000001</v>
      </c>
      <c r="S1009">
        <v>23536.191999999999</v>
      </c>
    </row>
    <row r="1010" spans="1:19" x14ac:dyDescent="0.3">
      <c r="A1010">
        <v>2021</v>
      </c>
      <c r="B1010">
        <v>2</v>
      </c>
      <c r="C1010">
        <v>12</v>
      </c>
      <c r="D1010">
        <v>1</v>
      </c>
      <c r="E1010">
        <v>19623.008000000002</v>
      </c>
      <c r="F1010">
        <v>1166.4480000000001</v>
      </c>
      <c r="G1010">
        <v>65.090999999999994</v>
      </c>
      <c r="H1010">
        <v>-18.231999999999999</v>
      </c>
      <c r="I1010">
        <v>846.64099999999996</v>
      </c>
      <c r="J1010">
        <v>5.0780000000000003</v>
      </c>
      <c r="K1010">
        <v>-0.97899999999999998</v>
      </c>
      <c r="L1010">
        <v>86.176000000000002</v>
      </c>
      <c r="M1010">
        <v>21708.14</v>
      </c>
      <c r="N1010">
        <v>0</v>
      </c>
      <c r="O1010">
        <v>3.7519999999999998</v>
      </c>
      <c r="P1010">
        <v>-26.658999999999999</v>
      </c>
      <c r="Q1010">
        <v>154.08199999999999</v>
      </c>
      <c r="R1010">
        <v>21731.045999999998</v>
      </c>
      <c r="S1010">
        <v>21576.965</v>
      </c>
    </row>
    <row r="1011" spans="1:19" x14ac:dyDescent="0.3">
      <c r="A1011">
        <v>2021</v>
      </c>
      <c r="B1011">
        <v>2</v>
      </c>
      <c r="C1011">
        <v>12</v>
      </c>
      <c r="D1011">
        <v>2</v>
      </c>
      <c r="E1011">
        <v>18712.655999999999</v>
      </c>
      <c r="F1011">
        <v>1266.7529999999999</v>
      </c>
      <c r="G1011">
        <v>65.688000000000002</v>
      </c>
      <c r="H1011">
        <v>-16.405000000000001</v>
      </c>
      <c r="I1011">
        <v>601.077</v>
      </c>
      <c r="J1011">
        <v>4.9450000000000003</v>
      </c>
      <c r="K1011">
        <v>-1.0629999999999999</v>
      </c>
      <c r="L1011">
        <v>85.61</v>
      </c>
      <c r="M1011">
        <v>20653.572</v>
      </c>
      <c r="N1011">
        <v>0</v>
      </c>
      <c r="O1011">
        <v>3.2149999999999999</v>
      </c>
      <c r="P1011">
        <v>-23.29</v>
      </c>
      <c r="Q1011">
        <v>144.20400000000001</v>
      </c>
      <c r="R1011">
        <v>20673.647000000001</v>
      </c>
      <c r="S1011">
        <v>20529.442999999999</v>
      </c>
    </row>
    <row r="1012" spans="1:19" x14ac:dyDescent="0.3">
      <c r="A1012">
        <v>2021</v>
      </c>
      <c r="B1012">
        <v>2</v>
      </c>
      <c r="C1012">
        <v>12</v>
      </c>
      <c r="D1012">
        <v>3</v>
      </c>
      <c r="E1012">
        <v>18249.155999999999</v>
      </c>
      <c r="F1012">
        <v>1294.6469999999999</v>
      </c>
      <c r="G1012">
        <v>67.206999999999994</v>
      </c>
      <c r="H1012">
        <v>-17.401</v>
      </c>
      <c r="I1012">
        <v>360.00200000000001</v>
      </c>
      <c r="J1012">
        <v>4.8719999999999999</v>
      </c>
      <c r="K1012">
        <v>-0.47</v>
      </c>
      <c r="L1012">
        <v>85.423000000000002</v>
      </c>
      <c r="M1012">
        <v>19976.226999999999</v>
      </c>
      <c r="N1012">
        <v>0</v>
      </c>
      <c r="O1012">
        <v>3.02</v>
      </c>
      <c r="P1012">
        <v>-17.55</v>
      </c>
      <c r="Q1012">
        <v>139.40299999999999</v>
      </c>
      <c r="R1012">
        <v>19990.757000000001</v>
      </c>
      <c r="S1012">
        <v>19851.353999999999</v>
      </c>
    </row>
    <row r="1013" spans="1:19" x14ac:dyDescent="0.3">
      <c r="A1013">
        <v>2021</v>
      </c>
      <c r="B1013">
        <v>2</v>
      </c>
      <c r="C1013">
        <v>12</v>
      </c>
      <c r="D1013">
        <v>4</v>
      </c>
      <c r="E1013">
        <v>18426.251</v>
      </c>
      <c r="F1013">
        <v>1253.306</v>
      </c>
      <c r="G1013">
        <v>69.655000000000001</v>
      </c>
      <c r="H1013">
        <v>-16.280999999999999</v>
      </c>
      <c r="I1013">
        <v>204.78</v>
      </c>
      <c r="J1013">
        <v>4.7190000000000003</v>
      </c>
      <c r="K1013">
        <v>-0.18</v>
      </c>
      <c r="L1013">
        <v>85.48</v>
      </c>
      <c r="M1013">
        <v>19958.076000000001</v>
      </c>
      <c r="N1013">
        <v>0</v>
      </c>
      <c r="O1013">
        <v>2.9910000000000001</v>
      </c>
      <c r="P1013">
        <v>-12.532</v>
      </c>
      <c r="Q1013">
        <v>138.62899999999999</v>
      </c>
      <c r="R1013">
        <v>19967.616999999998</v>
      </c>
      <c r="S1013">
        <v>19828.988000000001</v>
      </c>
    </row>
    <row r="1014" spans="1:19" x14ac:dyDescent="0.3">
      <c r="A1014">
        <v>2021</v>
      </c>
      <c r="B1014">
        <v>2</v>
      </c>
      <c r="C1014">
        <v>12</v>
      </c>
      <c r="D1014">
        <v>5</v>
      </c>
      <c r="E1014">
        <v>19076.303</v>
      </c>
      <c r="F1014">
        <v>1148.9490000000001</v>
      </c>
      <c r="G1014">
        <v>73.578999999999994</v>
      </c>
      <c r="H1014">
        <v>-13.72</v>
      </c>
      <c r="I1014">
        <v>102.96599999999999</v>
      </c>
      <c r="J1014">
        <v>3.6520000000000001</v>
      </c>
      <c r="K1014">
        <v>7.0999999999999994E-2</v>
      </c>
      <c r="L1014">
        <v>85.834000000000003</v>
      </c>
      <c r="M1014">
        <v>20404.055</v>
      </c>
      <c r="N1014">
        <v>0</v>
      </c>
      <c r="O1014">
        <v>2.9630000000000001</v>
      </c>
      <c r="P1014">
        <v>-8.2080000000000002</v>
      </c>
      <c r="Q1014">
        <v>143.667</v>
      </c>
      <c r="R1014">
        <v>20409.3</v>
      </c>
      <c r="S1014">
        <v>20265.633000000002</v>
      </c>
    </row>
    <row r="1015" spans="1:19" x14ac:dyDescent="0.3">
      <c r="A1015">
        <v>2021</v>
      </c>
      <c r="B1015">
        <v>2</v>
      </c>
      <c r="C1015">
        <v>12</v>
      </c>
      <c r="D1015">
        <v>6</v>
      </c>
      <c r="E1015">
        <v>20743.546999999999</v>
      </c>
      <c r="F1015">
        <v>983.80600000000004</v>
      </c>
      <c r="G1015">
        <v>79.388999999999996</v>
      </c>
      <c r="H1015">
        <v>-12.782</v>
      </c>
      <c r="I1015">
        <v>72.459999999999994</v>
      </c>
      <c r="J1015">
        <v>2.3290000000000002</v>
      </c>
      <c r="K1015">
        <v>-0.14000000000000001</v>
      </c>
      <c r="L1015">
        <v>86.787999999999997</v>
      </c>
      <c r="M1015">
        <v>21876.008000000002</v>
      </c>
      <c r="N1015">
        <v>0</v>
      </c>
      <c r="O1015">
        <v>2.6440000000000001</v>
      </c>
      <c r="P1015">
        <v>-5.21</v>
      </c>
      <c r="Q1015">
        <v>160.87299999999999</v>
      </c>
      <c r="R1015">
        <v>21878.574000000001</v>
      </c>
      <c r="S1015">
        <v>21717.702000000001</v>
      </c>
    </row>
    <row r="1016" spans="1:19" x14ac:dyDescent="0.3">
      <c r="A1016">
        <v>2021</v>
      </c>
      <c r="B1016">
        <v>2</v>
      </c>
      <c r="C1016">
        <v>12</v>
      </c>
      <c r="D1016">
        <v>7</v>
      </c>
      <c r="E1016">
        <v>23396.727999999999</v>
      </c>
      <c r="F1016">
        <v>795.41600000000005</v>
      </c>
      <c r="G1016">
        <v>86.209000000000003</v>
      </c>
      <c r="H1016">
        <v>-13.343999999999999</v>
      </c>
      <c r="I1016">
        <v>128.994</v>
      </c>
      <c r="J1016">
        <v>2.839</v>
      </c>
      <c r="K1016">
        <v>3.6030000000000002</v>
      </c>
      <c r="L1016">
        <v>88.272000000000006</v>
      </c>
      <c r="M1016">
        <v>24402.508000000002</v>
      </c>
      <c r="N1016">
        <v>2.657</v>
      </c>
      <c r="O1016">
        <v>3.1190000000000002</v>
      </c>
      <c r="P1016">
        <v>-2.8029999999999999</v>
      </c>
      <c r="Q1016">
        <v>192.197</v>
      </c>
      <c r="R1016">
        <v>24399.534</v>
      </c>
      <c r="S1016">
        <v>24207.338</v>
      </c>
    </row>
    <row r="1017" spans="1:19" x14ac:dyDescent="0.3">
      <c r="A1017">
        <v>2021</v>
      </c>
      <c r="B1017">
        <v>2</v>
      </c>
      <c r="C1017">
        <v>12</v>
      </c>
      <c r="D1017">
        <v>8</v>
      </c>
      <c r="E1017">
        <v>25056.726999999999</v>
      </c>
      <c r="F1017">
        <v>761.99900000000002</v>
      </c>
      <c r="G1017">
        <v>87.305999999999997</v>
      </c>
      <c r="H1017">
        <v>-11.416</v>
      </c>
      <c r="I1017">
        <v>267.89</v>
      </c>
      <c r="J1017">
        <v>3.702</v>
      </c>
      <c r="K1017">
        <v>1.548</v>
      </c>
      <c r="L1017">
        <v>89.263999999999996</v>
      </c>
      <c r="M1017">
        <v>26169.714</v>
      </c>
      <c r="N1017">
        <v>770.68899999999996</v>
      </c>
      <c r="O1017">
        <v>-1.931</v>
      </c>
      <c r="P1017">
        <v>-0.45</v>
      </c>
      <c r="Q1017">
        <v>217.47800000000001</v>
      </c>
      <c r="R1017">
        <v>25401.406999999999</v>
      </c>
      <c r="S1017">
        <v>25183.929</v>
      </c>
    </row>
    <row r="1018" spans="1:19" x14ac:dyDescent="0.3">
      <c r="A1018">
        <v>2021</v>
      </c>
      <c r="B1018">
        <v>2</v>
      </c>
      <c r="C1018">
        <v>12</v>
      </c>
      <c r="D1018">
        <v>9</v>
      </c>
      <c r="E1018">
        <v>25880.173999999999</v>
      </c>
      <c r="F1018">
        <v>739.83199999999999</v>
      </c>
      <c r="G1018">
        <v>82.646000000000001</v>
      </c>
      <c r="H1018">
        <v>-19.986000000000001</v>
      </c>
      <c r="I1018">
        <v>494.47699999999998</v>
      </c>
      <c r="J1018">
        <v>4.97</v>
      </c>
      <c r="K1018">
        <v>-0.33300000000000002</v>
      </c>
      <c r="L1018">
        <v>89.763999999999996</v>
      </c>
      <c r="M1018">
        <v>27188.897000000001</v>
      </c>
      <c r="N1018">
        <v>3211.6489999999999</v>
      </c>
      <c r="O1018">
        <v>-16.373999999999999</v>
      </c>
      <c r="P1018">
        <v>1.0720000000000001</v>
      </c>
      <c r="Q1018">
        <v>238.05199999999999</v>
      </c>
      <c r="R1018">
        <v>23992.548999999999</v>
      </c>
      <c r="S1018">
        <v>23754.498</v>
      </c>
    </row>
    <row r="1019" spans="1:19" x14ac:dyDescent="0.3">
      <c r="A1019">
        <v>2021</v>
      </c>
      <c r="B1019">
        <v>2</v>
      </c>
      <c r="C1019">
        <v>12</v>
      </c>
      <c r="D1019">
        <v>10</v>
      </c>
      <c r="E1019">
        <v>26381.794999999998</v>
      </c>
      <c r="F1019">
        <v>762.00400000000002</v>
      </c>
      <c r="G1019">
        <v>77.16</v>
      </c>
      <c r="H1019">
        <v>-22.177</v>
      </c>
      <c r="I1019">
        <v>610.01099999999997</v>
      </c>
      <c r="J1019">
        <v>5.5149999999999997</v>
      </c>
      <c r="K1019">
        <v>-2.581</v>
      </c>
      <c r="L1019">
        <v>90.134</v>
      </c>
      <c r="M1019">
        <v>27824.701000000001</v>
      </c>
      <c r="N1019">
        <v>5239.098</v>
      </c>
      <c r="O1019">
        <v>-30.902999999999999</v>
      </c>
      <c r="P1019">
        <v>2.3439999999999999</v>
      </c>
      <c r="Q1019">
        <v>253.70400000000001</v>
      </c>
      <c r="R1019">
        <v>22614.162</v>
      </c>
      <c r="S1019">
        <v>22360.457999999999</v>
      </c>
    </row>
    <row r="1020" spans="1:19" x14ac:dyDescent="0.3">
      <c r="A1020">
        <v>2021</v>
      </c>
      <c r="B1020">
        <v>2</v>
      </c>
      <c r="C1020">
        <v>12</v>
      </c>
      <c r="D1020">
        <v>11</v>
      </c>
      <c r="E1020">
        <v>26711.7</v>
      </c>
      <c r="F1020">
        <v>790.81299999999999</v>
      </c>
      <c r="G1020">
        <v>71.718000000000004</v>
      </c>
      <c r="H1020">
        <v>-13.398999999999999</v>
      </c>
      <c r="I1020">
        <v>576.36599999999999</v>
      </c>
      <c r="J1020">
        <v>5.82</v>
      </c>
      <c r="K1020">
        <v>0.20100000000000001</v>
      </c>
      <c r="L1020">
        <v>90.409000000000006</v>
      </c>
      <c r="M1020">
        <v>28161.911</v>
      </c>
      <c r="N1020">
        <v>6453.2669999999998</v>
      </c>
      <c r="O1020">
        <v>-39.591999999999999</v>
      </c>
      <c r="P1020">
        <v>3.0289999999999999</v>
      </c>
      <c r="Q1020">
        <v>265.178</v>
      </c>
      <c r="R1020">
        <v>21745.206999999999</v>
      </c>
      <c r="S1020">
        <v>21480.027999999998</v>
      </c>
    </row>
    <row r="1021" spans="1:19" x14ac:dyDescent="0.3">
      <c r="A1021">
        <v>2021</v>
      </c>
      <c r="B1021">
        <v>2</v>
      </c>
      <c r="C1021">
        <v>12</v>
      </c>
      <c r="D1021">
        <v>12</v>
      </c>
      <c r="E1021">
        <v>26736.275000000001</v>
      </c>
      <c r="F1021">
        <v>806.548</v>
      </c>
      <c r="G1021">
        <v>67.320999999999998</v>
      </c>
      <c r="H1021">
        <v>-4.6970000000000001</v>
      </c>
      <c r="I1021">
        <v>490.58300000000003</v>
      </c>
      <c r="J1021">
        <v>5.9569999999999999</v>
      </c>
      <c r="K1021">
        <v>1.7769999999999999</v>
      </c>
      <c r="L1021">
        <v>90.42</v>
      </c>
      <c r="M1021">
        <v>28126.862000000001</v>
      </c>
      <c r="N1021">
        <v>7161.8639999999996</v>
      </c>
      <c r="O1021">
        <v>-14.994</v>
      </c>
      <c r="P1021">
        <v>3.1309999999999998</v>
      </c>
      <c r="Q1021">
        <v>271.517</v>
      </c>
      <c r="R1021">
        <v>20976.861000000001</v>
      </c>
      <c r="S1021">
        <v>20705.344000000001</v>
      </c>
    </row>
    <row r="1022" spans="1:19" x14ac:dyDescent="0.3">
      <c r="A1022">
        <v>2021</v>
      </c>
      <c r="B1022">
        <v>2</v>
      </c>
      <c r="C1022">
        <v>12</v>
      </c>
      <c r="D1022">
        <v>13</v>
      </c>
      <c r="E1022">
        <v>26622.075000000001</v>
      </c>
      <c r="F1022">
        <v>786.51499999999999</v>
      </c>
      <c r="G1022">
        <v>64.793000000000006</v>
      </c>
      <c r="H1022">
        <v>3.8730000000000002</v>
      </c>
      <c r="I1022">
        <v>453.64400000000001</v>
      </c>
      <c r="J1022">
        <v>5.9269999999999996</v>
      </c>
      <c r="K1022">
        <v>0.86899999999999999</v>
      </c>
      <c r="L1022">
        <v>90.314999999999998</v>
      </c>
      <c r="M1022">
        <v>27963.218000000001</v>
      </c>
      <c r="N1022">
        <v>7334.326</v>
      </c>
      <c r="O1022">
        <v>-2.069</v>
      </c>
      <c r="P1022">
        <v>3.5089999999999999</v>
      </c>
      <c r="Q1022">
        <v>275.14999999999998</v>
      </c>
      <c r="R1022">
        <v>20627.451000000001</v>
      </c>
      <c r="S1022">
        <v>20352.300999999999</v>
      </c>
    </row>
    <row r="1023" spans="1:19" x14ac:dyDescent="0.3">
      <c r="A1023">
        <v>2021</v>
      </c>
      <c r="B1023">
        <v>2</v>
      </c>
      <c r="C1023">
        <v>12</v>
      </c>
      <c r="D1023">
        <v>14</v>
      </c>
      <c r="E1023">
        <v>26487.879000000001</v>
      </c>
      <c r="F1023">
        <v>792.29300000000001</v>
      </c>
      <c r="G1023">
        <v>63.222000000000001</v>
      </c>
      <c r="H1023">
        <v>14.394</v>
      </c>
      <c r="I1023">
        <v>429.274</v>
      </c>
      <c r="J1023">
        <v>5.819</v>
      </c>
      <c r="K1023">
        <v>1.7589999999999999</v>
      </c>
      <c r="L1023">
        <v>90.213999999999999</v>
      </c>
      <c r="M1023">
        <v>27821.632000000001</v>
      </c>
      <c r="N1023">
        <v>6994.2560000000003</v>
      </c>
      <c r="O1023">
        <v>-2.335</v>
      </c>
      <c r="P1023">
        <v>3.0710000000000002</v>
      </c>
      <c r="Q1023">
        <v>277.42200000000003</v>
      </c>
      <c r="R1023">
        <v>20826.64</v>
      </c>
      <c r="S1023">
        <v>20549.218000000001</v>
      </c>
    </row>
    <row r="1024" spans="1:19" x14ac:dyDescent="0.3">
      <c r="A1024">
        <v>2021</v>
      </c>
      <c r="B1024">
        <v>2</v>
      </c>
      <c r="C1024">
        <v>12</v>
      </c>
      <c r="D1024">
        <v>15</v>
      </c>
      <c r="E1024">
        <v>26173.631000000001</v>
      </c>
      <c r="F1024">
        <v>779.95100000000002</v>
      </c>
      <c r="G1024">
        <v>62.353000000000002</v>
      </c>
      <c r="H1024">
        <v>23.25</v>
      </c>
      <c r="I1024">
        <v>368.52499999999998</v>
      </c>
      <c r="J1024">
        <v>5.3470000000000004</v>
      </c>
      <c r="K1024">
        <v>1.7310000000000001</v>
      </c>
      <c r="L1024">
        <v>89.983999999999995</v>
      </c>
      <c r="M1024">
        <v>27442.418000000001</v>
      </c>
      <c r="N1024">
        <v>5874.02</v>
      </c>
      <c r="O1024">
        <v>-0.499</v>
      </c>
      <c r="P1024">
        <v>2.488</v>
      </c>
      <c r="Q1024">
        <v>275.14699999999999</v>
      </c>
      <c r="R1024">
        <v>21566.409</v>
      </c>
      <c r="S1024">
        <v>21291.261999999999</v>
      </c>
    </row>
    <row r="1025" spans="1:19" x14ac:dyDescent="0.3">
      <c r="A1025">
        <v>2021</v>
      </c>
      <c r="B1025">
        <v>2</v>
      </c>
      <c r="C1025">
        <v>12</v>
      </c>
      <c r="D1025">
        <v>16</v>
      </c>
      <c r="E1025">
        <v>25846.124</v>
      </c>
      <c r="F1025">
        <v>682.15800000000002</v>
      </c>
      <c r="G1025">
        <v>62.686</v>
      </c>
      <c r="H1025">
        <v>24.158999999999999</v>
      </c>
      <c r="I1025">
        <v>339.13400000000001</v>
      </c>
      <c r="J1025">
        <v>5.5759999999999996</v>
      </c>
      <c r="K1025">
        <v>-2.669</v>
      </c>
      <c r="L1025">
        <v>89.759</v>
      </c>
      <c r="M1025">
        <v>26984.241999999998</v>
      </c>
      <c r="N1025">
        <v>4049.3020000000001</v>
      </c>
      <c r="O1025">
        <v>-0.34200000000000003</v>
      </c>
      <c r="P1025">
        <v>2.3069999999999999</v>
      </c>
      <c r="Q1025">
        <v>266.75900000000001</v>
      </c>
      <c r="R1025">
        <v>22932.974999999999</v>
      </c>
      <c r="S1025">
        <v>22666.216</v>
      </c>
    </row>
    <row r="1026" spans="1:19" x14ac:dyDescent="0.3">
      <c r="A1026">
        <v>2021</v>
      </c>
      <c r="B1026">
        <v>2</v>
      </c>
      <c r="C1026">
        <v>12</v>
      </c>
      <c r="D1026">
        <v>17</v>
      </c>
      <c r="E1026">
        <v>25804.133999999998</v>
      </c>
      <c r="F1026">
        <v>537.37800000000004</v>
      </c>
      <c r="G1026">
        <v>65.311000000000007</v>
      </c>
      <c r="H1026">
        <v>15.641999999999999</v>
      </c>
      <c r="I1026">
        <v>233.93700000000001</v>
      </c>
      <c r="J1026">
        <v>4.3869999999999996</v>
      </c>
      <c r="K1026">
        <v>-13.106999999999999</v>
      </c>
      <c r="L1026">
        <v>89.731999999999999</v>
      </c>
      <c r="M1026">
        <v>26672.103999999999</v>
      </c>
      <c r="N1026">
        <v>1660.7139999999999</v>
      </c>
      <c r="O1026">
        <v>0.99299999999999999</v>
      </c>
      <c r="P1026">
        <v>2.2770000000000001</v>
      </c>
      <c r="Q1026">
        <v>257.59500000000003</v>
      </c>
      <c r="R1026">
        <v>25008.118999999999</v>
      </c>
      <c r="S1026">
        <v>24750.524000000001</v>
      </c>
    </row>
    <row r="1027" spans="1:19" x14ac:dyDescent="0.3">
      <c r="A1027">
        <v>2021</v>
      </c>
      <c r="B1027">
        <v>2</v>
      </c>
      <c r="C1027">
        <v>12</v>
      </c>
      <c r="D1027">
        <v>18</v>
      </c>
      <c r="E1027">
        <v>26864.303</v>
      </c>
      <c r="F1027">
        <v>517.93299999999999</v>
      </c>
      <c r="G1027">
        <v>71.762</v>
      </c>
      <c r="H1027">
        <v>-1.9910000000000001</v>
      </c>
      <c r="I1027">
        <v>255.80699999999999</v>
      </c>
      <c r="J1027">
        <v>4.91</v>
      </c>
      <c r="K1027">
        <v>-15.443</v>
      </c>
      <c r="L1027">
        <v>90.542000000000002</v>
      </c>
      <c r="M1027">
        <v>27716.062000000002</v>
      </c>
      <c r="N1027">
        <v>47.018999999999998</v>
      </c>
      <c r="O1027">
        <v>9.8559999999999999</v>
      </c>
      <c r="P1027">
        <v>9.5630000000000006</v>
      </c>
      <c r="Q1027">
        <v>257.57400000000001</v>
      </c>
      <c r="R1027">
        <v>27649.624</v>
      </c>
      <c r="S1027">
        <v>27392.05</v>
      </c>
    </row>
    <row r="1028" spans="1:19" x14ac:dyDescent="0.3">
      <c r="A1028">
        <v>2021</v>
      </c>
      <c r="B1028">
        <v>2</v>
      </c>
      <c r="C1028">
        <v>12</v>
      </c>
      <c r="D1028">
        <v>19</v>
      </c>
      <c r="E1028">
        <v>28917.631000000001</v>
      </c>
      <c r="F1028">
        <v>514.64700000000005</v>
      </c>
      <c r="G1028">
        <v>75.254999999999995</v>
      </c>
      <c r="H1028">
        <v>-14.028</v>
      </c>
      <c r="I1028">
        <v>326.37799999999999</v>
      </c>
      <c r="J1028">
        <v>4.7430000000000003</v>
      </c>
      <c r="K1028">
        <v>-20.298999999999999</v>
      </c>
      <c r="L1028">
        <v>92.344999999999999</v>
      </c>
      <c r="M1028">
        <v>29821.417000000001</v>
      </c>
      <c r="N1028">
        <v>0</v>
      </c>
      <c r="O1028">
        <v>11.666</v>
      </c>
      <c r="P1028">
        <v>13.093999999999999</v>
      </c>
      <c r="Q1028">
        <v>249.29400000000001</v>
      </c>
      <c r="R1028">
        <v>29796.656999999999</v>
      </c>
      <c r="S1028">
        <v>29547.362000000001</v>
      </c>
    </row>
    <row r="1029" spans="1:19" x14ac:dyDescent="0.3">
      <c r="A1029">
        <v>2021</v>
      </c>
      <c r="B1029">
        <v>2</v>
      </c>
      <c r="C1029">
        <v>12</v>
      </c>
      <c r="D1029">
        <v>20</v>
      </c>
      <c r="E1029">
        <v>28576.573</v>
      </c>
      <c r="F1029">
        <v>522.96500000000003</v>
      </c>
      <c r="G1029">
        <v>74.834000000000003</v>
      </c>
      <c r="H1029">
        <v>-22.815000000000001</v>
      </c>
      <c r="I1029">
        <v>361.14600000000002</v>
      </c>
      <c r="J1029">
        <v>4.4640000000000004</v>
      </c>
      <c r="K1029">
        <v>-22.163</v>
      </c>
      <c r="L1029">
        <v>92.12</v>
      </c>
      <c r="M1029">
        <v>29512.29</v>
      </c>
      <c r="N1029">
        <v>0</v>
      </c>
      <c r="O1029">
        <v>11.487</v>
      </c>
      <c r="P1029">
        <v>18.207000000000001</v>
      </c>
      <c r="Q1029">
        <v>235.39500000000001</v>
      </c>
      <c r="R1029">
        <v>29482.595000000001</v>
      </c>
      <c r="S1029">
        <v>29247.201000000001</v>
      </c>
    </row>
    <row r="1030" spans="1:19" x14ac:dyDescent="0.3">
      <c r="A1030">
        <v>2021</v>
      </c>
      <c r="B1030">
        <v>2</v>
      </c>
      <c r="C1030">
        <v>12</v>
      </c>
      <c r="D1030">
        <v>21</v>
      </c>
      <c r="E1030">
        <v>27632.024000000001</v>
      </c>
      <c r="F1030">
        <v>551.27300000000002</v>
      </c>
      <c r="G1030">
        <v>73.781000000000006</v>
      </c>
      <c r="H1030">
        <v>-26.969000000000001</v>
      </c>
      <c r="I1030">
        <v>404.81200000000001</v>
      </c>
      <c r="J1030">
        <v>4.1230000000000002</v>
      </c>
      <c r="K1030">
        <v>-21.219000000000001</v>
      </c>
      <c r="L1030">
        <v>91.305999999999997</v>
      </c>
      <c r="M1030">
        <v>28635.35</v>
      </c>
      <c r="N1030">
        <v>0</v>
      </c>
      <c r="O1030">
        <v>10.571999999999999</v>
      </c>
      <c r="P1030">
        <v>14.01</v>
      </c>
      <c r="Q1030">
        <v>223.50399999999999</v>
      </c>
      <c r="R1030">
        <v>28610.768</v>
      </c>
      <c r="S1030">
        <v>28387.263999999999</v>
      </c>
    </row>
    <row r="1031" spans="1:19" x14ac:dyDescent="0.3">
      <c r="A1031">
        <v>2021</v>
      </c>
      <c r="B1031">
        <v>2</v>
      </c>
      <c r="C1031">
        <v>12</v>
      </c>
      <c r="D1031">
        <v>22</v>
      </c>
      <c r="E1031">
        <v>25942.927</v>
      </c>
      <c r="F1031">
        <v>635.57500000000005</v>
      </c>
      <c r="G1031">
        <v>71.92</v>
      </c>
      <c r="H1031">
        <v>-27.172999999999998</v>
      </c>
      <c r="I1031">
        <v>517.60900000000004</v>
      </c>
      <c r="J1031">
        <v>5.181</v>
      </c>
      <c r="K1031">
        <v>-6.4420000000000002</v>
      </c>
      <c r="L1031">
        <v>89.852999999999994</v>
      </c>
      <c r="M1031">
        <v>27157.528999999999</v>
      </c>
      <c r="N1031">
        <v>0</v>
      </c>
      <c r="O1031">
        <v>9.3659999999999997</v>
      </c>
      <c r="P1031">
        <v>3.419</v>
      </c>
      <c r="Q1031">
        <v>211.107</v>
      </c>
      <c r="R1031">
        <v>27144.743999999999</v>
      </c>
      <c r="S1031">
        <v>26933.637999999999</v>
      </c>
    </row>
    <row r="1032" spans="1:19" x14ac:dyDescent="0.3">
      <c r="A1032">
        <v>2021</v>
      </c>
      <c r="B1032">
        <v>2</v>
      </c>
      <c r="C1032">
        <v>12</v>
      </c>
      <c r="D1032">
        <v>23</v>
      </c>
      <c r="E1032">
        <v>23448.593000000001</v>
      </c>
      <c r="F1032">
        <v>851.24099999999999</v>
      </c>
      <c r="G1032">
        <v>68.575999999999993</v>
      </c>
      <c r="H1032">
        <v>-25.001000000000001</v>
      </c>
      <c r="I1032">
        <v>577.44799999999998</v>
      </c>
      <c r="J1032">
        <v>4.8490000000000002</v>
      </c>
      <c r="K1032">
        <v>1.6E-2</v>
      </c>
      <c r="L1032">
        <v>88.322999999999993</v>
      </c>
      <c r="M1032">
        <v>24945.468000000001</v>
      </c>
      <c r="N1032">
        <v>0</v>
      </c>
      <c r="O1032">
        <v>7.5579999999999998</v>
      </c>
      <c r="P1032">
        <v>-21.190999999999999</v>
      </c>
      <c r="Q1032">
        <v>192.65299999999999</v>
      </c>
      <c r="R1032">
        <v>24959.100999999999</v>
      </c>
      <c r="S1032">
        <v>24766.448</v>
      </c>
    </row>
    <row r="1033" spans="1:19" x14ac:dyDescent="0.3">
      <c r="A1033">
        <v>2021</v>
      </c>
      <c r="B1033">
        <v>2</v>
      </c>
      <c r="C1033">
        <v>12</v>
      </c>
      <c r="D1033">
        <v>24</v>
      </c>
      <c r="E1033">
        <v>21301.18</v>
      </c>
      <c r="F1033">
        <v>1017.426</v>
      </c>
      <c r="G1033">
        <v>66.891000000000005</v>
      </c>
      <c r="H1033">
        <v>-23.945</v>
      </c>
      <c r="I1033">
        <v>961.178</v>
      </c>
      <c r="J1033">
        <v>4.0940000000000003</v>
      </c>
      <c r="K1033">
        <v>0.34399999999999997</v>
      </c>
      <c r="L1033">
        <v>87.102000000000004</v>
      </c>
      <c r="M1033">
        <v>23347.38</v>
      </c>
      <c r="N1033">
        <v>0</v>
      </c>
      <c r="O1033">
        <v>5.8650000000000002</v>
      </c>
      <c r="P1033">
        <v>-15.021000000000001</v>
      </c>
      <c r="Q1033">
        <v>172.999</v>
      </c>
      <c r="R1033">
        <v>23356.535</v>
      </c>
      <c r="S1033">
        <v>23183.536</v>
      </c>
    </row>
    <row r="1034" spans="1:19" x14ac:dyDescent="0.3">
      <c r="A1034">
        <v>2021</v>
      </c>
      <c r="B1034">
        <v>2</v>
      </c>
      <c r="C1034">
        <v>13</v>
      </c>
      <c r="D1034">
        <v>1</v>
      </c>
      <c r="E1034">
        <v>20324.771000000001</v>
      </c>
      <c r="F1034">
        <v>1147.0329999999999</v>
      </c>
      <c r="G1034">
        <v>62.914999999999999</v>
      </c>
      <c r="H1034">
        <v>-18.210999999999999</v>
      </c>
      <c r="I1034">
        <v>775.452</v>
      </c>
      <c r="J1034">
        <v>1.8029999999999999</v>
      </c>
      <c r="K1034">
        <v>-0.99</v>
      </c>
      <c r="L1034">
        <v>86.62</v>
      </c>
      <c r="M1034">
        <v>22316.477999999999</v>
      </c>
      <c r="N1034">
        <v>0</v>
      </c>
      <c r="O1034">
        <v>3.7519999999999998</v>
      </c>
      <c r="P1034">
        <v>-26.658999999999999</v>
      </c>
      <c r="Q1034">
        <v>157.89400000000001</v>
      </c>
      <c r="R1034">
        <v>22339.384999999998</v>
      </c>
      <c r="S1034">
        <v>22181.49</v>
      </c>
    </row>
    <row r="1035" spans="1:19" x14ac:dyDescent="0.3">
      <c r="A1035">
        <v>2021</v>
      </c>
      <c r="B1035">
        <v>2</v>
      </c>
      <c r="C1035">
        <v>13</v>
      </c>
      <c r="D1035">
        <v>2</v>
      </c>
      <c r="E1035">
        <v>19350.191999999999</v>
      </c>
      <c r="F1035">
        <v>1238.9459999999999</v>
      </c>
      <c r="G1035">
        <v>63.494</v>
      </c>
      <c r="H1035">
        <v>-16.414999999999999</v>
      </c>
      <c r="I1035">
        <v>657.721</v>
      </c>
      <c r="J1035">
        <v>1.788</v>
      </c>
      <c r="K1035">
        <v>-1.101</v>
      </c>
      <c r="L1035">
        <v>86.055999999999997</v>
      </c>
      <c r="M1035">
        <v>21317.187000000002</v>
      </c>
      <c r="N1035">
        <v>0</v>
      </c>
      <c r="O1035">
        <v>3.2149999999999999</v>
      </c>
      <c r="P1035">
        <v>-23.29</v>
      </c>
      <c r="Q1035">
        <v>147.87</v>
      </c>
      <c r="R1035">
        <v>21337.260999999999</v>
      </c>
      <c r="S1035">
        <v>21189.391</v>
      </c>
    </row>
    <row r="1036" spans="1:19" x14ac:dyDescent="0.3">
      <c r="A1036">
        <v>2021</v>
      </c>
      <c r="B1036">
        <v>2</v>
      </c>
      <c r="C1036">
        <v>13</v>
      </c>
      <c r="D1036">
        <v>3</v>
      </c>
      <c r="E1036">
        <v>18692.812999999998</v>
      </c>
      <c r="F1036">
        <v>1284.58</v>
      </c>
      <c r="G1036">
        <v>65.53</v>
      </c>
      <c r="H1036">
        <v>-17.452999999999999</v>
      </c>
      <c r="I1036">
        <v>441.95</v>
      </c>
      <c r="J1036">
        <v>1.8160000000000001</v>
      </c>
      <c r="K1036">
        <v>-0.503</v>
      </c>
      <c r="L1036">
        <v>85.638999999999996</v>
      </c>
      <c r="M1036">
        <v>20488.84</v>
      </c>
      <c r="N1036">
        <v>0</v>
      </c>
      <c r="O1036">
        <v>3.02</v>
      </c>
      <c r="P1036">
        <v>-17.55</v>
      </c>
      <c r="Q1036">
        <v>142.13399999999999</v>
      </c>
      <c r="R1036">
        <v>20503.37</v>
      </c>
      <c r="S1036">
        <v>20361.237000000001</v>
      </c>
    </row>
    <row r="1037" spans="1:19" x14ac:dyDescent="0.3">
      <c r="A1037">
        <v>2021</v>
      </c>
      <c r="B1037">
        <v>2</v>
      </c>
      <c r="C1037">
        <v>13</v>
      </c>
      <c r="D1037">
        <v>4</v>
      </c>
      <c r="E1037">
        <v>18331.167000000001</v>
      </c>
      <c r="F1037">
        <v>1283.096</v>
      </c>
      <c r="G1037">
        <v>68.864999999999995</v>
      </c>
      <c r="H1037">
        <v>-15.814</v>
      </c>
      <c r="I1037">
        <v>279.93400000000003</v>
      </c>
      <c r="J1037">
        <v>1.79</v>
      </c>
      <c r="K1037">
        <v>-0.20200000000000001</v>
      </c>
      <c r="L1037">
        <v>85.480999999999995</v>
      </c>
      <c r="M1037">
        <v>19965.452000000001</v>
      </c>
      <c r="N1037">
        <v>0</v>
      </c>
      <c r="O1037">
        <v>2.9910000000000001</v>
      </c>
      <c r="P1037">
        <v>-12.532</v>
      </c>
      <c r="Q1037">
        <v>139.63900000000001</v>
      </c>
      <c r="R1037">
        <v>19974.992999999999</v>
      </c>
      <c r="S1037">
        <v>19835.353999999999</v>
      </c>
    </row>
    <row r="1038" spans="1:19" x14ac:dyDescent="0.3">
      <c r="A1038">
        <v>2021</v>
      </c>
      <c r="B1038">
        <v>2</v>
      </c>
      <c r="C1038">
        <v>13</v>
      </c>
      <c r="D1038">
        <v>5</v>
      </c>
      <c r="E1038">
        <v>18581.647000000001</v>
      </c>
      <c r="F1038">
        <v>1267.8219999999999</v>
      </c>
      <c r="G1038">
        <v>73.430000000000007</v>
      </c>
      <c r="H1038">
        <v>-13.243</v>
      </c>
      <c r="I1038">
        <v>175.989</v>
      </c>
      <c r="J1038">
        <v>1.619</v>
      </c>
      <c r="K1038">
        <v>8.4000000000000005E-2</v>
      </c>
      <c r="L1038">
        <v>85.564999999999998</v>
      </c>
      <c r="M1038">
        <v>20099.483</v>
      </c>
      <c r="N1038">
        <v>0</v>
      </c>
      <c r="O1038">
        <v>2.9630000000000001</v>
      </c>
      <c r="P1038">
        <v>-8.2080000000000002</v>
      </c>
      <c r="Q1038">
        <v>139.999</v>
      </c>
      <c r="R1038">
        <v>20104.728999999999</v>
      </c>
      <c r="S1038">
        <v>19964.728999999999</v>
      </c>
    </row>
    <row r="1039" spans="1:19" x14ac:dyDescent="0.3">
      <c r="A1039">
        <v>2021</v>
      </c>
      <c r="B1039">
        <v>2</v>
      </c>
      <c r="C1039">
        <v>13</v>
      </c>
      <c r="D1039">
        <v>6</v>
      </c>
      <c r="E1039">
        <v>19241.239000000001</v>
      </c>
      <c r="F1039">
        <v>1220.192</v>
      </c>
      <c r="G1039">
        <v>80.302000000000007</v>
      </c>
      <c r="H1039">
        <v>-12.01</v>
      </c>
      <c r="I1039">
        <v>101.506</v>
      </c>
      <c r="J1039">
        <v>1.629</v>
      </c>
      <c r="K1039">
        <v>-0.16200000000000001</v>
      </c>
      <c r="L1039">
        <v>85.93</v>
      </c>
      <c r="M1039">
        <v>20638.324000000001</v>
      </c>
      <c r="N1039">
        <v>0</v>
      </c>
      <c r="O1039">
        <v>2.6440000000000001</v>
      </c>
      <c r="P1039">
        <v>-5.21</v>
      </c>
      <c r="Q1039">
        <v>147.61799999999999</v>
      </c>
      <c r="R1039">
        <v>20640.891</v>
      </c>
      <c r="S1039">
        <v>20493.273000000001</v>
      </c>
    </row>
    <row r="1040" spans="1:19" x14ac:dyDescent="0.3">
      <c r="A1040">
        <v>2021</v>
      </c>
      <c r="B1040">
        <v>2</v>
      </c>
      <c r="C1040">
        <v>13</v>
      </c>
      <c r="D1040">
        <v>7</v>
      </c>
      <c r="E1040">
        <v>20416.081999999999</v>
      </c>
      <c r="F1040">
        <v>1107.249</v>
      </c>
      <c r="G1040">
        <v>87.876999999999995</v>
      </c>
      <c r="H1040">
        <v>-11.848000000000001</v>
      </c>
      <c r="I1040">
        <v>64.483999999999995</v>
      </c>
      <c r="J1040">
        <v>1.893</v>
      </c>
      <c r="K1040">
        <v>3.51</v>
      </c>
      <c r="L1040">
        <v>86.600999999999999</v>
      </c>
      <c r="M1040">
        <v>21667.971000000001</v>
      </c>
      <c r="N1040">
        <v>2.657</v>
      </c>
      <c r="O1040">
        <v>3.1190000000000002</v>
      </c>
      <c r="P1040">
        <v>-2.8029999999999999</v>
      </c>
      <c r="Q1040">
        <v>164.53399999999999</v>
      </c>
      <c r="R1040">
        <v>21664.998</v>
      </c>
      <c r="S1040">
        <v>21500.463</v>
      </c>
    </row>
    <row r="1041" spans="1:19" x14ac:dyDescent="0.3">
      <c r="A1041">
        <v>2021</v>
      </c>
      <c r="B1041">
        <v>2</v>
      </c>
      <c r="C1041">
        <v>13</v>
      </c>
      <c r="D1041">
        <v>8</v>
      </c>
      <c r="E1041">
        <v>21196.859</v>
      </c>
      <c r="F1041">
        <v>1068.797</v>
      </c>
      <c r="G1041">
        <v>88.263000000000005</v>
      </c>
      <c r="H1041">
        <v>-9.9649999999999999</v>
      </c>
      <c r="I1041">
        <v>68.882999999999996</v>
      </c>
      <c r="J1041">
        <v>2.2879999999999998</v>
      </c>
      <c r="K1041">
        <v>1.645</v>
      </c>
      <c r="L1041">
        <v>86.998999999999995</v>
      </c>
      <c r="M1041">
        <v>22415.507000000001</v>
      </c>
      <c r="N1041">
        <v>770.68899999999996</v>
      </c>
      <c r="O1041">
        <v>-1.931</v>
      </c>
      <c r="P1041">
        <v>-0.45</v>
      </c>
      <c r="Q1041">
        <v>182.92400000000001</v>
      </c>
      <c r="R1041">
        <v>21647.199000000001</v>
      </c>
      <c r="S1041">
        <v>21464.275000000001</v>
      </c>
    </row>
    <row r="1042" spans="1:19" x14ac:dyDescent="0.3">
      <c r="A1042">
        <v>2021</v>
      </c>
      <c r="B1042">
        <v>2</v>
      </c>
      <c r="C1042">
        <v>13</v>
      </c>
      <c r="D1042">
        <v>9</v>
      </c>
      <c r="E1042">
        <v>22619.744999999999</v>
      </c>
      <c r="F1042">
        <v>1003.913</v>
      </c>
      <c r="G1042">
        <v>82.346999999999994</v>
      </c>
      <c r="H1042">
        <v>-17.36</v>
      </c>
      <c r="I1042">
        <v>109.06699999999999</v>
      </c>
      <c r="J1042">
        <v>2.8879999999999999</v>
      </c>
      <c r="K1042">
        <v>-0.438</v>
      </c>
      <c r="L1042">
        <v>87.775000000000006</v>
      </c>
      <c r="M1042">
        <v>23805.592000000001</v>
      </c>
      <c r="N1042">
        <v>3211.6489999999999</v>
      </c>
      <c r="O1042">
        <v>-16.373999999999999</v>
      </c>
      <c r="P1042">
        <v>1.0720000000000001</v>
      </c>
      <c r="Q1042">
        <v>205.82300000000001</v>
      </c>
      <c r="R1042">
        <v>20609.244999999999</v>
      </c>
      <c r="S1042">
        <v>20403.421999999999</v>
      </c>
    </row>
    <row r="1043" spans="1:19" x14ac:dyDescent="0.3">
      <c r="A1043">
        <v>2021</v>
      </c>
      <c r="B1043">
        <v>2</v>
      </c>
      <c r="C1043">
        <v>13</v>
      </c>
      <c r="D1043">
        <v>10</v>
      </c>
      <c r="E1043">
        <v>23840.675999999999</v>
      </c>
      <c r="F1043">
        <v>987.22500000000002</v>
      </c>
      <c r="G1043">
        <v>77.625</v>
      </c>
      <c r="H1043">
        <v>-19.587</v>
      </c>
      <c r="I1043">
        <v>148.09700000000001</v>
      </c>
      <c r="J1043">
        <v>3.0950000000000002</v>
      </c>
      <c r="K1043">
        <v>-2.399</v>
      </c>
      <c r="L1043">
        <v>88.491</v>
      </c>
      <c r="M1043">
        <v>25045.598000000002</v>
      </c>
      <c r="N1043">
        <v>5239.098</v>
      </c>
      <c r="O1043">
        <v>-30.902999999999999</v>
      </c>
      <c r="P1043">
        <v>2.3439999999999999</v>
      </c>
      <c r="Q1043">
        <v>224.92699999999999</v>
      </c>
      <c r="R1043">
        <v>19835.059000000001</v>
      </c>
      <c r="S1043">
        <v>19610.132000000001</v>
      </c>
    </row>
    <row r="1044" spans="1:19" x14ac:dyDescent="0.3">
      <c r="A1044">
        <v>2021</v>
      </c>
      <c r="B1044">
        <v>2</v>
      </c>
      <c r="C1044">
        <v>13</v>
      </c>
      <c r="D1044">
        <v>11</v>
      </c>
      <c r="E1044">
        <v>24281.431</v>
      </c>
      <c r="F1044">
        <v>989.95600000000002</v>
      </c>
      <c r="G1044">
        <v>73.254000000000005</v>
      </c>
      <c r="H1044">
        <v>-10.896000000000001</v>
      </c>
      <c r="I1044">
        <v>183.595</v>
      </c>
      <c r="J1044">
        <v>3.2829999999999999</v>
      </c>
      <c r="K1044">
        <v>0.47699999999999998</v>
      </c>
      <c r="L1044">
        <v>88.745000000000005</v>
      </c>
      <c r="M1044">
        <v>25536.59</v>
      </c>
      <c r="N1044">
        <v>6453.2669999999998</v>
      </c>
      <c r="O1044">
        <v>-39.591999999999999</v>
      </c>
      <c r="P1044">
        <v>3.0289999999999999</v>
      </c>
      <c r="Q1044">
        <v>238.381</v>
      </c>
      <c r="R1044">
        <v>19119.884999999998</v>
      </c>
      <c r="S1044">
        <v>18881.505000000001</v>
      </c>
    </row>
    <row r="1045" spans="1:19" x14ac:dyDescent="0.3">
      <c r="A1045">
        <v>2021</v>
      </c>
      <c r="B1045">
        <v>2</v>
      </c>
      <c r="C1045">
        <v>13</v>
      </c>
      <c r="D1045">
        <v>12</v>
      </c>
      <c r="E1045">
        <v>24217.999</v>
      </c>
      <c r="F1045">
        <v>988.12800000000004</v>
      </c>
      <c r="G1045">
        <v>69.944999999999993</v>
      </c>
      <c r="H1045">
        <v>-2.0379999999999998</v>
      </c>
      <c r="I1045">
        <v>236.779</v>
      </c>
      <c r="J1045">
        <v>3.4590000000000001</v>
      </c>
      <c r="K1045">
        <v>2.0299999999999998</v>
      </c>
      <c r="L1045">
        <v>88.694999999999993</v>
      </c>
      <c r="M1045">
        <v>25535.052</v>
      </c>
      <c r="N1045">
        <v>7161.8639999999996</v>
      </c>
      <c r="O1045">
        <v>-14.994</v>
      </c>
      <c r="P1045">
        <v>3.1309999999999998</v>
      </c>
      <c r="Q1045">
        <v>247.45099999999999</v>
      </c>
      <c r="R1045">
        <v>18385.050999999999</v>
      </c>
      <c r="S1045">
        <v>18137.599999999999</v>
      </c>
    </row>
    <row r="1046" spans="1:19" x14ac:dyDescent="0.3">
      <c r="A1046">
        <v>2021</v>
      </c>
      <c r="B1046">
        <v>2</v>
      </c>
      <c r="C1046">
        <v>13</v>
      </c>
      <c r="D1046">
        <v>13</v>
      </c>
      <c r="E1046">
        <v>24075.885999999999</v>
      </c>
      <c r="F1046">
        <v>957.976</v>
      </c>
      <c r="G1046">
        <v>67.417000000000002</v>
      </c>
      <c r="H1046">
        <v>5.7009999999999996</v>
      </c>
      <c r="I1046">
        <v>278.48500000000001</v>
      </c>
      <c r="J1046">
        <v>3.6019999999999999</v>
      </c>
      <c r="K1046">
        <v>1.1359999999999999</v>
      </c>
      <c r="L1046">
        <v>88.588999999999999</v>
      </c>
      <c r="M1046">
        <v>25411.375</v>
      </c>
      <c r="N1046">
        <v>7334.326</v>
      </c>
      <c r="O1046">
        <v>-2.069</v>
      </c>
      <c r="P1046">
        <v>3.5089999999999999</v>
      </c>
      <c r="Q1046">
        <v>252.822</v>
      </c>
      <c r="R1046">
        <v>18075.608</v>
      </c>
      <c r="S1046">
        <v>17822.786</v>
      </c>
    </row>
    <row r="1047" spans="1:19" x14ac:dyDescent="0.3">
      <c r="A1047">
        <v>2021</v>
      </c>
      <c r="B1047">
        <v>2</v>
      </c>
      <c r="C1047">
        <v>13</v>
      </c>
      <c r="D1047">
        <v>14</v>
      </c>
      <c r="E1047">
        <v>23785.105</v>
      </c>
      <c r="F1047">
        <v>947.38199999999995</v>
      </c>
      <c r="G1047">
        <v>65.266999999999996</v>
      </c>
      <c r="H1047">
        <v>14.403</v>
      </c>
      <c r="I1047">
        <v>291.25299999999999</v>
      </c>
      <c r="J1047">
        <v>3.6070000000000002</v>
      </c>
      <c r="K1047">
        <v>1.756</v>
      </c>
      <c r="L1047">
        <v>88.405000000000001</v>
      </c>
      <c r="M1047">
        <v>25131.911</v>
      </c>
      <c r="N1047">
        <v>6994.2560000000003</v>
      </c>
      <c r="O1047">
        <v>-2.335</v>
      </c>
      <c r="P1047">
        <v>3.0710000000000002</v>
      </c>
      <c r="Q1047">
        <v>253.52500000000001</v>
      </c>
      <c r="R1047">
        <v>18136.919000000002</v>
      </c>
      <c r="S1047">
        <v>17883.394</v>
      </c>
    </row>
    <row r="1048" spans="1:19" x14ac:dyDescent="0.3">
      <c r="A1048">
        <v>2021</v>
      </c>
      <c r="B1048">
        <v>2</v>
      </c>
      <c r="C1048">
        <v>13</v>
      </c>
      <c r="D1048">
        <v>15</v>
      </c>
      <c r="E1048">
        <v>23474.532999999999</v>
      </c>
      <c r="F1048">
        <v>924.29700000000003</v>
      </c>
      <c r="G1048">
        <v>64.319000000000003</v>
      </c>
      <c r="H1048">
        <v>21.617000000000001</v>
      </c>
      <c r="I1048">
        <v>290.77</v>
      </c>
      <c r="J1048">
        <v>3.3069999999999999</v>
      </c>
      <c r="K1048">
        <v>1.4550000000000001</v>
      </c>
      <c r="L1048">
        <v>88.215999999999994</v>
      </c>
      <c r="M1048">
        <v>24804.195</v>
      </c>
      <c r="N1048">
        <v>5874.02</v>
      </c>
      <c r="O1048">
        <v>-0.499</v>
      </c>
      <c r="P1048">
        <v>2.488</v>
      </c>
      <c r="Q1048">
        <v>251.333</v>
      </c>
      <c r="R1048">
        <v>18928.186000000002</v>
      </c>
      <c r="S1048">
        <v>18676.852999999999</v>
      </c>
    </row>
    <row r="1049" spans="1:19" x14ac:dyDescent="0.3">
      <c r="A1049">
        <v>2021</v>
      </c>
      <c r="B1049">
        <v>2</v>
      </c>
      <c r="C1049">
        <v>13</v>
      </c>
      <c r="D1049">
        <v>16</v>
      </c>
      <c r="E1049">
        <v>23217.589</v>
      </c>
      <c r="F1049">
        <v>814.09</v>
      </c>
      <c r="G1049">
        <v>65.266999999999996</v>
      </c>
      <c r="H1049">
        <v>23.221</v>
      </c>
      <c r="I1049">
        <v>293.33</v>
      </c>
      <c r="J1049">
        <v>3.363</v>
      </c>
      <c r="K1049">
        <v>-2.9550000000000001</v>
      </c>
      <c r="L1049">
        <v>88.08</v>
      </c>
      <c r="M1049">
        <v>24436.718000000001</v>
      </c>
      <c r="N1049">
        <v>4049.3020000000001</v>
      </c>
      <c r="O1049">
        <v>-0.34200000000000003</v>
      </c>
      <c r="P1049">
        <v>2.3069999999999999</v>
      </c>
      <c r="Q1049">
        <v>246.80500000000001</v>
      </c>
      <c r="R1049">
        <v>20385.451000000001</v>
      </c>
      <c r="S1049">
        <v>20138.646000000001</v>
      </c>
    </row>
    <row r="1050" spans="1:19" x14ac:dyDescent="0.3">
      <c r="A1050">
        <v>2021</v>
      </c>
      <c r="B1050">
        <v>2</v>
      </c>
      <c r="C1050">
        <v>13</v>
      </c>
      <c r="D1050">
        <v>17</v>
      </c>
      <c r="E1050">
        <v>23400.131000000001</v>
      </c>
      <c r="F1050">
        <v>647.20699999999999</v>
      </c>
      <c r="G1050">
        <v>67.997</v>
      </c>
      <c r="H1050">
        <v>15.954000000000001</v>
      </c>
      <c r="I1050">
        <v>195.18899999999999</v>
      </c>
      <c r="J1050">
        <v>2.121</v>
      </c>
      <c r="K1050">
        <v>-13.413</v>
      </c>
      <c r="L1050">
        <v>88.206000000000003</v>
      </c>
      <c r="M1050">
        <v>24335.396000000001</v>
      </c>
      <c r="N1050">
        <v>1660.7139999999999</v>
      </c>
      <c r="O1050">
        <v>0.99299999999999999</v>
      </c>
      <c r="P1050">
        <v>2.2770000000000001</v>
      </c>
      <c r="Q1050">
        <v>242.07</v>
      </c>
      <c r="R1050">
        <v>22671.411</v>
      </c>
      <c r="S1050">
        <v>22429.341</v>
      </c>
    </row>
    <row r="1051" spans="1:19" x14ac:dyDescent="0.3">
      <c r="A1051">
        <v>2021</v>
      </c>
      <c r="B1051">
        <v>2</v>
      </c>
      <c r="C1051">
        <v>13</v>
      </c>
      <c r="D1051">
        <v>18</v>
      </c>
      <c r="E1051">
        <v>24956.807000000001</v>
      </c>
      <c r="F1051">
        <v>607.45100000000002</v>
      </c>
      <c r="G1051">
        <v>73.358999999999995</v>
      </c>
      <c r="H1051">
        <v>2.2810000000000001</v>
      </c>
      <c r="I1051">
        <v>205.239</v>
      </c>
      <c r="J1051">
        <v>1.9910000000000001</v>
      </c>
      <c r="K1051">
        <v>-15.464</v>
      </c>
      <c r="L1051">
        <v>89.135000000000005</v>
      </c>
      <c r="M1051">
        <v>25847.439999999999</v>
      </c>
      <c r="N1051">
        <v>47.018999999999998</v>
      </c>
      <c r="O1051">
        <v>9.8559999999999999</v>
      </c>
      <c r="P1051">
        <v>9.5630000000000006</v>
      </c>
      <c r="Q1051">
        <v>243.136</v>
      </c>
      <c r="R1051">
        <v>25781.002</v>
      </c>
      <c r="S1051">
        <v>25537.866000000002</v>
      </c>
    </row>
    <row r="1052" spans="1:19" x14ac:dyDescent="0.3">
      <c r="A1052">
        <v>2021</v>
      </c>
      <c r="B1052">
        <v>2</v>
      </c>
      <c r="C1052">
        <v>13</v>
      </c>
      <c r="D1052">
        <v>19</v>
      </c>
      <c r="E1052">
        <v>26960.777999999998</v>
      </c>
      <c r="F1052">
        <v>595.529</v>
      </c>
      <c r="G1052">
        <v>76.114999999999995</v>
      </c>
      <c r="H1052">
        <v>-6.694</v>
      </c>
      <c r="I1052">
        <v>206.95099999999999</v>
      </c>
      <c r="J1052">
        <v>1.8640000000000001</v>
      </c>
      <c r="K1052">
        <v>-19.972999999999999</v>
      </c>
      <c r="L1052">
        <v>90.587000000000003</v>
      </c>
      <c r="M1052">
        <v>27829.040000000001</v>
      </c>
      <c r="N1052">
        <v>0</v>
      </c>
      <c r="O1052">
        <v>11.666</v>
      </c>
      <c r="P1052">
        <v>13.093999999999999</v>
      </c>
      <c r="Q1052">
        <v>237.096</v>
      </c>
      <c r="R1052">
        <v>27804.278999999999</v>
      </c>
      <c r="S1052">
        <v>27567.183000000001</v>
      </c>
    </row>
    <row r="1053" spans="1:19" x14ac:dyDescent="0.3">
      <c r="A1053">
        <v>2021</v>
      </c>
      <c r="B1053">
        <v>2</v>
      </c>
      <c r="C1053">
        <v>13</v>
      </c>
      <c r="D1053">
        <v>20</v>
      </c>
      <c r="E1053">
        <v>26647.15</v>
      </c>
      <c r="F1053">
        <v>598.12599999999998</v>
      </c>
      <c r="G1053">
        <v>75.650000000000006</v>
      </c>
      <c r="H1053">
        <v>-14.986000000000001</v>
      </c>
      <c r="I1053">
        <v>232.16</v>
      </c>
      <c r="J1053">
        <v>1.7270000000000001</v>
      </c>
      <c r="K1053">
        <v>-21.536000000000001</v>
      </c>
      <c r="L1053">
        <v>90.313999999999993</v>
      </c>
      <c r="M1053">
        <v>27532.954000000002</v>
      </c>
      <c r="N1053">
        <v>0</v>
      </c>
      <c r="O1053">
        <v>11.487</v>
      </c>
      <c r="P1053">
        <v>18.207000000000001</v>
      </c>
      <c r="Q1053">
        <v>225.798</v>
      </c>
      <c r="R1053">
        <v>27503.26</v>
      </c>
      <c r="S1053">
        <v>27277.462</v>
      </c>
    </row>
    <row r="1054" spans="1:19" x14ac:dyDescent="0.3">
      <c r="A1054">
        <v>2021</v>
      </c>
      <c r="B1054">
        <v>2</v>
      </c>
      <c r="C1054">
        <v>13</v>
      </c>
      <c r="D1054">
        <v>21</v>
      </c>
      <c r="E1054">
        <v>25907.589</v>
      </c>
      <c r="F1054">
        <v>620.41800000000001</v>
      </c>
      <c r="G1054">
        <v>74.894999999999996</v>
      </c>
      <c r="H1054">
        <v>-18.175999999999998</v>
      </c>
      <c r="I1054">
        <v>324.928</v>
      </c>
      <c r="J1054">
        <v>1.5820000000000001</v>
      </c>
      <c r="K1054">
        <v>-20.564</v>
      </c>
      <c r="L1054">
        <v>89.745000000000005</v>
      </c>
      <c r="M1054">
        <v>26905.522000000001</v>
      </c>
      <c r="N1054">
        <v>0</v>
      </c>
      <c r="O1054">
        <v>10.571999999999999</v>
      </c>
      <c r="P1054">
        <v>14.01</v>
      </c>
      <c r="Q1054">
        <v>216.53299999999999</v>
      </c>
      <c r="R1054">
        <v>26880.94</v>
      </c>
      <c r="S1054">
        <v>26664.406999999999</v>
      </c>
    </row>
    <row r="1055" spans="1:19" x14ac:dyDescent="0.3">
      <c r="A1055">
        <v>2021</v>
      </c>
      <c r="B1055">
        <v>2</v>
      </c>
      <c r="C1055">
        <v>13</v>
      </c>
      <c r="D1055">
        <v>22</v>
      </c>
      <c r="E1055">
        <v>24577.602999999999</v>
      </c>
      <c r="F1055">
        <v>691.08399999999995</v>
      </c>
      <c r="G1055">
        <v>72.385000000000005</v>
      </c>
      <c r="H1055">
        <v>-20.756</v>
      </c>
      <c r="I1055">
        <v>370.52199999999999</v>
      </c>
      <c r="J1055">
        <v>1.948</v>
      </c>
      <c r="K1055">
        <v>-6.3129999999999997</v>
      </c>
      <c r="L1055">
        <v>88.962999999999994</v>
      </c>
      <c r="M1055">
        <v>25703.052</v>
      </c>
      <c r="N1055">
        <v>0</v>
      </c>
      <c r="O1055">
        <v>9.3659999999999997</v>
      </c>
      <c r="P1055">
        <v>3.419</v>
      </c>
      <c r="Q1055">
        <v>205.845</v>
      </c>
      <c r="R1055">
        <v>25690.267</v>
      </c>
      <c r="S1055">
        <v>25484.420999999998</v>
      </c>
    </row>
    <row r="1056" spans="1:19" x14ac:dyDescent="0.3">
      <c r="A1056">
        <v>2021</v>
      </c>
      <c r="B1056">
        <v>2</v>
      </c>
      <c r="C1056">
        <v>13</v>
      </c>
      <c r="D1056">
        <v>23</v>
      </c>
      <c r="E1056">
        <v>22606.264999999999</v>
      </c>
      <c r="F1056">
        <v>898.08299999999997</v>
      </c>
      <c r="G1056">
        <v>68.462000000000003</v>
      </c>
      <c r="H1056">
        <v>-19.835000000000001</v>
      </c>
      <c r="I1056">
        <v>407.01100000000002</v>
      </c>
      <c r="J1056">
        <v>1.7749999999999999</v>
      </c>
      <c r="K1056">
        <v>7.6999999999999999E-2</v>
      </c>
      <c r="L1056">
        <v>87.822000000000003</v>
      </c>
      <c r="M1056">
        <v>23981.198</v>
      </c>
      <c r="N1056">
        <v>0</v>
      </c>
      <c r="O1056">
        <v>7.5579999999999998</v>
      </c>
      <c r="P1056">
        <v>-21.190999999999999</v>
      </c>
      <c r="Q1056">
        <v>190.095</v>
      </c>
      <c r="R1056">
        <v>23994.83</v>
      </c>
      <c r="S1056">
        <v>23804.735000000001</v>
      </c>
    </row>
    <row r="1057" spans="1:19" x14ac:dyDescent="0.3">
      <c r="A1057">
        <v>2021</v>
      </c>
      <c r="B1057">
        <v>2</v>
      </c>
      <c r="C1057">
        <v>13</v>
      </c>
      <c r="D1057">
        <v>24</v>
      </c>
      <c r="E1057">
        <v>20854.815999999999</v>
      </c>
      <c r="F1057">
        <v>1083.9949999999999</v>
      </c>
      <c r="G1057">
        <v>66.066000000000003</v>
      </c>
      <c r="H1057">
        <v>-19.882000000000001</v>
      </c>
      <c r="I1057">
        <v>498.94400000000002</v>
      </c>
      <c r="J1057">
        <v>1.89</v>
      </c>
      <c r="K1057">
        <v>0.377</v>
      </c>
      <c r="L1057">
        <v>86.858000000000004</v>
      </c>
      <c r="M1057">
        <v>22506.998</v>
      </c>
      <c r="N1057">
        <v>0</v>
      </c>
      <c r="O1057">
        <v>5.8650000000000002</v>
      </c>
      <c r="P1057">
        <v>-15.021000000000001</v>
      </c>
      <c r="Q1057">
        <v>171.41399999999999</v>
      </c>
      <c r="R1057">
        <v>22516.152999999998</v>
      </c>
      <c r="S1057">
        <v>22344.74</v>
      </c>
    </row>
    <row r="1058" spans="1:19" x14ac:dyDescent="0.3">
      <c r="A1058">
        <v>2021</v>
      </c>
      <c r="B1058">
        <v>2</v>
      </c>
      <c r="C1058">
        <v>14</v>
      </c>
      <c r="D1058">
        <v>1</v>
      </c>
      <c r="E1058">
        <v>20021.505000000001</v>
      </c>
      <c r="F1058">
        <v>1147.0329999999999</v>
      </c>
      <c r="G1058">
        <v>61.527999999999999</v>
      </c>
      <c r="H1058">
        <v>-17.686</v>
      </c>
      <c r="I1058">
        <v>775.452</v>
      </c>
      <c r="J1058">
        <v>1.8029999999999999</v>
      </c>
      <c r="K1058">
        <v>-1.008</v>
      </c>
      <c r="L1058">
        <v>86.409000000000006</v>
      </c>
      <c r="M1058">
        <v>22013.508000000002</v>
      </c>
      <c r="N1058">
        <v>0</v>
      </c>
      <c r="O1058">
        <v>3.7519999999999998</v>
      </c>
      <c r="P1058">
        <v>-26.658999999999999</v>
      </c>
      <c r="Q1058">
        <v>154.84800000000001</v>
      </c>
      <c r="R1058">
        <v>22036.415000000001</v>
      </c>
      <c r="S1058">
        <v>21881.567999999999</v>
      </c>
    </row>
    <row r="1059" spans="1:19" x14ac:dyDescent="0.3">
      <c r="A1059">
        <v>2021</v>
      </c>
      <c r="B1059">
        <v>2</v>
      </c>
      <c r="C1059">
        <v>14</v>
      </c>
      <c r="D1059">
        <v>2</v>
      </c>
      <c r="E1059">
        <v>18992.89</v>
      </c>
      <c r="F1059">
        <v>1238.9459999999999</v>
      </c>
      <c r="G1059">
        <v>61.414000000000001</v>
      </c>
      <c r="H1059">
        <v>-15.912000000000001</v>
      </c>
      <c r="I1059">
        <v>657.721</v>
      </c>
      <c r="J1059">
        <v>1.788</v>
      </c>
      <c r="K1059">
        <v>-1.1220000000000001</v>
      </c>
      <c r="L1059">
        <v>85.766999999999996</v>
      </c>
      <c r="M1059">
        <v>20960.078000000001</v>
      </c>
      <c r="N1059">
        <v>0</v>
      </c>
      <c r="O1059">
        <v>3.2149999999999999</v>
      </c>
      <c r="P1059">
        <v>-23.29</v>
      </c>
      <c r="Q1059">
        <v>144.58699999999999</v>
      </c>
      <c r="R1059">
        <v>20980.152999999998</v>
      </c>
      <c r="S1059">
        <v>20835.564999999999</v>
      </c>
    </row>
    <row r="1060" spans="1:19" x14ac:dyDescent="0.3">
      <c r="A1060">
        <v>2021</v>
      </c>
      <c r="B1060">
        <v>2</v>
      </c>
      <c r="C1060">
        <v>14</v>
      </c>
      <c r="D1060">
        <v>3</v>
      </c>
      <c r="E1060">
        <v>18204.18</v>
      </c>
      <c r="F1060">
        <v>1284.58</v>
      </c>
      <c r="G1060">
        <v>61.747</v>
      </c>
      <c r="H1060">
        <v>-16.706</v>
      </c>
      <c r="I1060">
        <v>441.95</v>
      </c>
      <c r="J1060">
        <v>1.8160000000000001</v>
      </c>
      <c r="K1060">
        <v>-0.502</v>
      </c>
      <c r="L1060">
        <v>85.399000000000001</v>
      </c>
      <c r="M1060">
        <v>20000.717000000001</v>
      </c>
      <c r="N1060">
        <v>0</v>
      </c>
      <c r="O1060">
        <v>3.02</v>
      </c>
      <c r="P1060">
        <v>-17.55</v>
      </c>
      <c r="Q1060">
        <v>138.989</v>
      </c>
      <c r="R1060">
        <v>20015.246999999999</v>
      </c>
      <c r="S1060">
        <v>19876.258000000002</v>
      </c>
    </row>
    <row r="1061" spans="1:19" x14ac:dyDescent="0.3">
      <c r="A1061">
        <v>2021</v>
      </c>
      <c r="B1061">
        <v>2</v>
      </c>
      <c r="C1061">
        <v>14</v>
      </c>
      <c r="D1061">
        <v>4</v>
      </c>
      <c r="E1061">
        <v>17896.030999999999</v>
      </c>
      <c r="F1061">
        <v>1283.096</v>
      </c>
      <c r="G1061">
        <v>62.747999999999998</v>
      </c>
      <c r="H1061">
        <v>-15.157999999999999</v>
      </c>
      <c r="I1061">
        <v>279.93400000000003</v>
      </c>
      <c r="J1061">
        <v>1.79</v>
      </c>
      <c r="K1061">
        <v>-0.20499999999999999</v>
      </c>
      <c r="L1061">
        <v>85.328999999999994</v>
      </c>
      <c r="M1061">
        <v>19530.816999999999</v>
      </c>
      <c r="N1061">
        <v>0</v>
      </c>
      <c r="O1061">
        <v>2.9910000000000001</v>
      </c>
      <c r="P1061">
        <v>-12.532</v>
      </c>
      <c r="Q1061">
        <v>135.96899999999999</v>
      </c>
      <c r="R1061">
        <v>19540.359</v>
      </c>
      <c r="S1061">
        <v>19404.388999999999</v>
      </c>
    </row>
    <row r="1062" spans="1:19" x14ac:dyDescent="0.3">
      <c r="A1062">
        <v>2021</v>
      </c>
      <c r="B1062">
        <v>2</v>
      </c>
      <c r="C1062">
        <v>14</v>
      </c>
      <c r="D1062">
        <v>5</v>
      </c>
      <c r="E1062">
        <v>18134.03</v>
      </c>
      <c r="F1062">
        <v>1267.8219999999999</v>
      </c>
      <c r="G1062">
        <v>66.926000000000002</v>
      </c>
      <c r="H1062">
        <v>-12.651999999999999</v>
      </c>
      <c r="I1062">
        <v>175.989</v>
      </c>
      <c r="J1062">
        <v>1.619</v>
      </c>
      <c r="K1062">
        <v>6.9000000000000006E-2</v>
      </c>
      <c r="L1062">
        <v>85.388999999999996</v>
      </c>
      <c r="M1062">
        <v>19652.266</v>
      </c>
      <c r="N1062">
        <v>0</v>
      </c>
      <c r="O1062">
        <v>2.9630000000000001</v>
      </c>
      <c r="P1062">
        <v>-8.2080000000000002</v>
      </c>
      <c r="Q1062">
        <v>136.535</v>
      </c>
      <c r="R1062">
        <v>19657.511999999999</v>
      </c>
      <c r="S1062">
        <v>19520.976999999999</v>
      </c>
    </row>
    <row r="1063" spans="1:19" x14ac:dyDescent="0.3">
      <c r="A1063">
        <v>2021</v>
      </c>
      <c r="B1063">
        <v>2</v>
      </c>
      <c r="C1063">
        <v>14</v>
      </c>
      <c r="D1063">
        <v>6</v>
      </c>
      <c r="E1063">
        <v>18981.71</v>
      </c>
      <c r="F1063">
        <v>1220.192</v>
      </c>
      <c r="G1063">
        <v>74.105000000000004</v>
      </c>
      <c r="H1063">
        <v>-11.595000000000001</v>
      </c>
      <c r="I1063">
        <v>101.506</v>
      </c>
      <c r="J1063">
        <v>1.629</v>
      </c>
      <c r="K1063">
        <v>-0.11899999999999999</v>
      </c>
      <c r="L1063">
        <v>85.757999999999996</v>
      </c>
      <c r="M1063">
        <v>20379.080999999998</v>
      </c>
      <c r="N1063">
        <v>0</v>
      </c>
      <c r="O1063">
        <v>2.6440000000000001</v>
      </c>
      <c r="P1063">
        <v>-5.21</v>
      </c>
      <c r="Q1063">
        <v>142.595</v>
      </c>
      <c r="R1063">
        <v>20381.647000000001</v>
      </c>
      <c r="S1063">
        <v>20239.052</v>
      </c>
    </row>
    <row r="1064" spans="1:19" x14ac:dyDescent="0.3">
      <c r="A1064">
        <v>2021</v>
      </c>
      <c r="B1064">
        <v>2</v>
      </c>
      <c r="C1064">
        <v>14</v>
      </c>
      <c r="D1064">
        <v>7</v>
      </c>
      <c r="E1064">
        <v>20118.787</v>
      </c>
      <c r="F1064">
        <v>1107.249</v>
      </c>
      <c r="G1064">
        <v>80.89</v>
      </c>
      <c r="H1064">
        <v>-11.367000000000001</v>
      </c>
      <c r="I1064">
        <v>64.483999999999995</v>
      </c>
      <c r="J1064">
        <v>1.893</v>
      </c>
      <c r="K1064">
        <v>3.145</v>
      </c>
      <c r="L1064">
        <v>86.408000000000001</v>
      </c>
      <c r="M1064">
        <v>21370.6</v>
      </c>
      <c r="N1064">
        <v>2.657</v>
      </c>
      <c r="O1064">
        <v>3.1190000000000002</v>
      </c>
      <c r="P1064">
        <v>-2.8029999999999999</v>
      </c>
      <c r="Q1064">
        <v>155.39400000000001</v>
      </c>
      <c r="R1064">
        <v>21367.627</v>
      </c>
      <c r="S1064">
        <v>21212.233</v>
      </c>
    </row>
    <row r="1065" spans="1:19" x14ac:dyDescent="0.3">
      <c r="A1065">
        <v>2021</v>
      </c>
      <c r="B1065">
        <v>2</v>
      </c>
      <c r="C1065">
        <v>14</v>
      </c>
      <c r="D1065">
        <v>8</v>
      </c>
      <c r="E1065">
        <v>20896.655999999999</v>
      </c>
      <c r="F1065">
        <v>1068.797</v>
      </c>
      <c r="G1065">
        <v>80.644000000000005</v>
      </c>
      <c r="H1065">
        <v>-9.5079999999999991</v>
      </c>
      <c r="I1065">
        <v>68.882999999999996</v>
      </c>
      <c r="J1065">
        <v>2.2879999999999998</v>
      </c>
      <c r="K1065">
        <v>1.2789999999999999</v>
      </c>
      <c r="L1065">
        <v>86.837000000000003</v>
      </c>
      <c r="M1065">
        <v>22115.233</v>
      </c>
      <c r="N1065">
        <v>770.68899999999996</v>
      </c>
      <c r="O1065">
        <v>-1.931</v>
      </c>
      <c r="P1065">
        <v>-0.45</v>
      </c>
      <c r="Q1065">
        <v>166.881</v>
      </c>
      <c r="R1065">
        <v>21346.924999999999</v>
      </c>
      <c r="S1065">
        <v>21180.044999999998</v>
      </c>
    </row>
    <row r="1066" spans="1:19" x14ac:dyDescent="0.3">
      <c r="A1066">
        <v>2021</v>
      </c>
      <c r="B1066">
        <v>2</v>
      </c>
      <c r="C1066">
        <v>14</v>
      </c>
      <c r="D1066">
        <v>9</v>
      </c>
      <c r="E1066">
        <v>22115.624</v>
      </c>
      <c r="F1066">
        <v>1003.913</v>
      </c>
      <c r="G1066">
        <v>79.046999999999997</v>
      </c>
      <c r="H1066">
        <v>-16.565999999999999</v>
      </c>
      <c r="I1066">
        <v>109.06699999999999</v>
      </c>
      <c r="J1066">
        <v>2.8879999999999999</v>
      </c>
      <c r="K1066">
        <v>-0.35799999999999998</v>
      </c>
      <c r="L1066">
        <v>87.525000000000006</v>
      </c>
      <c r="M1066">
        <v>23302.093000000001</v>
      </c>
      <c r="N1066">
        <v>3211.6489999999999</v>
      </c>
      <c r="O1066">
        <v>-16.373999999999999</v>
      </c>
      <c r="P1066">
        <v>1.0720000000000001</v>
      </c>
      <c r="Q1066">
        <v>187.13</v>
      </c>
      <c r="R1066">
        <v>20105.745999999999</v>
      </c>
      <c r="S1066">
        <v>19918.615000000002</v>
      </c>
    </row>
    <row r="1067" spans="1:19" x14ac:dyDescent="0.3">
      <c r="A1067">
        <v>2021</v>
      </c>
      <c r="B1067">
        <v>2</v>
      </c>
      <c r="C1067">
        <v>14</v>
      </c>
      <c r="D1067">
        <v>10</v>
      </c>
      <c r="E1067">
        <v>23237.884999999998</v>
      </c>
      <c r="F1067">
        <v>987.22500000000002</v>
      </c>
      <c r="G1067">
        <v>77.055000000000007</v>
      </c>
      <c r="H1067">
        <v>-18.603000000000002</v>
      </c>
      <c r="I1067">
        <v>148.09700000000001</v>
      </c>
      <c r="J1067">
        <v>3.0950000000000002</v>
      </c>
      <c r="K1067">
        <v>-2.9049999999999998</v>
      </c>
      <c r="L1067">
        <v>88.203999999999994</v>
      </c>
      <c r="M1067">
        <v>24442.998</v>
      </c>
      <c r="N1067">
        <v>5239.098</v>
      </c>
      <c r="O1067">
        <v>-30.902999999999999</v>
      </c>
      <c r="P1067">
        <v>2.3439999999999999</v>
      </c>
      <c r="Q1067">
        <v>205.27500000000001</v>
      </c>
      <c r="R1067">
        <v>19232.458999999999</v>
      </c>
      <c r="S1067">
        <v>19027.184000000001</v>
      </c>
    </row>
    <row r="1068" spans="1:19" x14ac:dyDescent="0.3">
      <c r="A1068">
        <v>2021</v>
      </c>
      <c r="B1068">
        <v>2</v>
      </c>
      <c r="C1068">
        <v>14</v>
      </c>
      <c r="D1068">
        <v>11</v>
      </c>
      <c r="E1068">
        <v>23737.013999999999</v>
      </c>
      <c r="F1068">
        <v>989.95600000000002</v>
      </c>
      <c r="G1068">
        <v>73.623000000000005</v>
      </c>
      <c r="H1068">
        <v>-10.541</v>
      </c>
      <c r="I1068">
        <v>183.595</v>
      </c>
      <c r="J1068">
        <v>3.2829999999999999</v>
      </c>
      <c r="K1068">
        <v>0.13100000000000001</v>
      </c>
      <c r="L1068">
        <v>88.495000000000005</v>
      </c>
      <c r="M1068">
        <v>24991.932000000001</v>
      </c>
      <c r="N1068">
        <v>6453.2669999999998</v>
      </c>
      <c r="O1068">
        <v>-39.591999999999999</v>
      </c>
      <c r="P1068">
        <v>3.0289999999999999</v>
      </c>
      <c r="Q1068">
        <v>219.36799999999999</v>
      </c>
      <c r="R1068">
        <v>18575.227999999999</v>
      </c>
      <c r="S1068">
        <v>18355.86</v>
      </c>
    </row>
    <row r="1069" spans="1:19" x14ac:dyDescent="0.3">
      <c r="A1069">
        <v>2021</v>
      </c>
      <c r="B1069">
        <v>2</v>
      </c>
      <c r="C1069">
        <v>14</v>
      </c>
      <c r="D1069">
        <v>12</v>
      </c>
      <c r="E1069">
        <v>24004.827000000001</v>
      </c>
      <c r="F1069">
        <v>988.12800000000004</v>
      </c>
      <c r="G1069">
        <v>70.893000000000001</v>
      </c>
      <c r="H1069">
        <v>-2.3969999999999998</v>
      </c>
      <c r="I1069">
        <v>236.779</v>
      </c>
      <c r="J1069">
        <v>3.4590000000000001</v>
      </c>
      <c r="K1069">
        <v>1.9279999999999999</v>
      </c>
      <c r="L1069">
        <v>88.67</v>
      </c>
      <c r="M1069">
        <v>25321.393</v>
      </c>
      <c r="N1069">
        <v>7161.8639999999996</v>
      </c>
      <c r="O1069">
        <v>-14.994</v>
      </c>
      <c r="P1069">
        <v>3.1309999999999998</v>
      </c>
      <c r="Q1069">
        <v>230.57400000000001</v>
      </c>
      <c r="R1069">
        <v>18171.393</v>
      </c>
      <c r="S1069">
        <v>17940.819</v>
      </c>
    </row>
    <row r="1070" spans="1:19" x14ac:dyDescent="0.3">
      <c r="A1070">
        <v>2021</v>
      </c>
      <c r="B1070">
        <v>2</v>
      </c>
      <c r="C1070">
        <v>14</v>
      </c>
      <c r="D1070">
        <v>13</v>
      </c>
      <c r="E1070">
        <v>23893.987000000001</v>
      </c>
      <c r="F1070">
        <v>957.976</v>
      </c>
      <c r="G1070">
        <v>69.567999999999998</v>
      </c>
      <c r="H1070">
        <v>4.8280000000000003</v>
      </c>
      <c r="I1070">
        <v>278.48500000000001</v>
      </c>
      <c r="J1070">
        <v>3.6019999999999999</v>
      </c>
      <c r="K1070">
        <v>0.92400000000000004</v>
      </c>
      <c r="L1070">
        <v>88.600999999999999</v>
      </c>
      <c r="M1070">
        <v>25228.401999999998</v>
      </c>
      <c r="N1070">
        <v>7334.326</v>
      </c>
      <c r="O1070">
        <v>-2.069</v>
      </c>
      <c r="P1070">
        <v>3.5089999999999999</v>
      </c>
      <c r="Q1070">
        <v>237.88200000000001</v>
      </c>
      <c r="R1070">
        <v>17892.635999999999</v>
      </c>
      <c r="S1070">
        <v>17654.754000000001</v>
      </c>
    </row>
    <row r="1071" spans="1:19" x14ac:dyDescent="0.3">
      <c r="A1071">
        <v>2021</v>
      </c>
      <c r="B1071">
        <v>2</v>
      </c>
      <c r="C1071">
        <v>14</v>
      </c>
      <c r="D1071">
        <v>14</v>
      </c>
      <c r="E1071">
        <v>23588.054</v>
      </c>
      <c r="F1071">
        <v>947.38199999999995</v>
      </c>
      <c r="G1071">
        <v>68.320999999999998</v>
      </c>
      <c r="H1071">
        <v>13.166</v>
      </c>
      <c r="I1071">
        <v>291.25299999999999</v>
      </c>
      <c r="J1071">
        <v>3.6070000000000002</v>
      </c>
      <c r="K1071">
        <v>1.9750000000000001</v>
      </c>
      <c r="L1071">
        <v>88.415000000000006</v>
      </c>
      <c r="M1071">
        <v>24933.853999999999</v>
      </c>
      <c r="N1071">
        <v>6994.2560000000003</v>
      </c>
      <c r="O1071">
        <v>-2.335</v>
      </c>
      <c r="P1071">
        <v>3.0710000000000002</v>
      </c>
      <c r="Q1071">
        <v>240.518</v>
      </c>
      <c r="R1071">
        <v>17938.861000000001</v>
      </c>
      <c r="S1071">
        <v>17698.343000000001</v>
      </c>
    </row>
    <row r="1072" spans="1:19" x14ac:dyDescent="0.3">
      <c r="A1072">
        <v>2021</v>
      </c>
      <c r="B1072">
        <v>2</v>
      </c>
      <c r="C1072">
        <v>14</v>
      </c>
      <c r="D1072">
        <v>15</v>
      </c>
      <c r="E1072">
        <v>23246.002</v>
      </c>
      <c r="F1072">
        <v>924.29700000000003</v>
      </c>
      <c r="G1072">
        <v>68.522999999999996</v>
      </c>
      <c r="H1072">
        <v>20.177</v>
      </c>
      <c r="I1072">
        <v>290.77</v>
      </c>
      <c r="J1072">
        <v>3.3069999999999999</v>
      </c>
      <c r="K1072">
        <v>1.9490000000000001</v>
      </c>
      <c r="L1072">
        <v>88.203000000000003</v>
      </c>
      <c r="M1072">
        <v>24574.705000000002</v>
      </c>
      <c r="N1072">
        <v>5874.02</v>
      </c>
      <c r="O1072">
        <v>-0.499</v>
      </c>
      <c r="P1072">
        <v>2.488</v>
      </c>
      <c r="Q1072">
        <v>239.81200000000001</v>
      </c>
      <c r="R1072">
        <v>18698.696</v>
      </c>
      <c r="S1072">
        <v>18458.883999999998</v>
      </c>
    </row>
    <row r="1073" spans="1:19" x14ac:dyDescent="0.3">
      <c r="A1073">
        <v>2021</v>
      </c>
      <c r="B1073">
        <v>2</v>
      </c>
      <c r="C1073">
        <v>14</v>
      </c>
      <c r="D1073">
        <v>16</v>
      </c>
      <c r="E1073">
        <v>23037.641</v>
      </c>
      <c r="F1073">
        <v>814.09</v>
      </c>
      <c r="G1073">
        <v>69.287000000000006</v>
      </c>
      <c r="H1073">
        <v>21.866</v>
      </c>
      <c r="I1073">
        <v>293.33</v>
      </c>
      <c r="J1073">
        <v>3.363</v>
      </c>
      <c r="K1073">
        <v>-3.05</v>
      </c>
      <c r="L1073">
        <v>88.075000000000003</v>
      </c>
      <c r="M1073">
        <v>24255.314999999999</v>
      </c>
      <c r="N1073">
        <v>4049.3020000000001</v>
      </c>
      <c r="O1073">
        <v>-0.34200000000000003</v>
      </c>
      <c r="P1073">
        <v>2.3069999999999999</v>
      </c>
      <c r="Q1073">
        <v>237.393</v>
      </c>
      <c r="R1073">
        <v>20204.047999999999</v>
      </c>
      <c r="S1073">
        <v>19966.654999999999</v>
      </c>
    </row>
    <row r="1074" spans="1:19" x14ac:dyDescent="0.3">
      <c r="A1074">
        <v>2021</v>
      </c>
      <c r="B1074">
        <v>2</v>
      </c>
      <c r="C1074">
        <v>14</v>
      </c>
      <c r="D1074">
        <v>17</v>
      </c>
      <c r="E1074">
        <v>23199.374</v>
      </c>
      <c r="F1074">
        <v>647.20699999999999</v>
      </c>
      <c r="G1074">
        <v>72.174000000000007</v>
      </c>
      <c r="H1074">
        <v>14.874000000000001</v>
      </c>
      <c r="I1074">
        <v>195.18899999999999</v>
      </c>
      <c r="J1074">
        <v>2.121</v>
      </c>
      <c r="K1074">
        <v>-14.598000000000001</v>
      </c>
      <c r="L1074">
        <v>88.165000000000006</v>
      </c>
      <c r="M1074">
        <v>24132.331999999999</v>
      </c>
      <c r="N1074">
        <v>1660.7139999999999</v>
      </c>
      <c r="O1074">
        <v>0.99299999999999999</v>
      </c>
      <c r="P1074">
        <v>2.2770000000000001</v>
      </c>
      <c r="Q1074">
        <v>235.89400000000001</v>
      </c>
      <c r="R1074">
        <v>22468.348000000002</v>
      </c>
      <c r="S1074">
        <v>22232.454000000002</v>
      </c>
    </row>
    <row r="1075" spans="1:19" x14ac:dyDescent="0.3">
      <c r="A1075">
        <v>2021</v>
      </c>
      <c r="B1075">
        <v>2</v>
      </c>
      <c r="C1075">
        <v>14</v>
      </c>
      <c r="D1075">
        <v>18</v>
      </c>
      <c r="E1075">
        <v>24917.844000000001</v>
      </c>
      <c r="F1075">
        <v>607.45100000000002</v>
      </c>
      <c r="G1075">
        <v>77.721999999999994</v>
      </c>
      <c r="H1075">
        <v>1.7410000000000001</v>
      </c>
      <c r="I1075">
        <v>205.239</v>
      </c>
      <c r="J1075">
        <v>1.9910000000000001</v>
      </c>
      <c r="K1075">
        <v>-16.385000000000002</v>
      </c>
      <c r="L1075">
        <v>89.128</v>
      </c>
      <c r="M1075">
        <v>25807.008999999998</v>
      </c>
      <c r="N1075">
        <v>47.018999999999998</v>
      </c>
      <c r="O1075">
        <v>9.8559999999999999</v>
      </c>
      <c r="P1075">
        <v>9.5630000000000006</v>
      </c>
      <c r="Q1075">
        <v>242.589</v>
      </c>
      <c r="R1075">
        <v>25740.571</v>
      </c>
      <c r="S1075">
        <v>25497.982</v>
      </c>
    </row>
    <row r="1076" spans="1:19" x14ac:dyDescent="0.3">
      <c r="A1076">
        <v>2021</v>
      </c>
      <c r="B1076">
        <v>2</v>
      </c>
      <c r="C1076">
        <v>14</v>
      </c>
      <c r="D1076">
        <v>19</v>
      </c>
      <c r="E1076">
        <v>26963.455999999998</v>
      </c>
      <c r="F1076">
        <v>595.529</v>
      </c>
      <c r="G1076">
        <v>80.933999999999997</v>
      </c>
      <c r="H1076">
        <v>-6.9089999999999998</v>
      </c>
      <c r="I1076">
        <v>206.95099999999999</v>
      </c>
      <c r="J1076">
        <v>1.8640000000000001</v>
      </c>
      <c r="K1076">
        <v>-20.454999999999998</v>
      </c>
      <c r="L1076">
        <v>90.602000000000004</v>
      </c>
      <c r="M1076">
        <v>27831.037</v>
      </c>
      <c r="N1076">
        <v>0</v>
      </c>
      <c r="O1076">
        <v>11.666</v>
      </c>
      <c r="P1076">
        <v>13.093999999999999</v>
      </c>
      <c r="Q1076">
        <v>242.03100000000001</v>
      </c>
      <c r="R1076">
        <v>27806.276000000002</v>
      </c>
      <c r="S1076">
        <v>27564.244999999999</v>
      </c>
    </row>
    <row r="1077" spans="1:19" x14ac:dyDescent="0.3">
      <c r="A1077">
        <v>2021</v>
      </c>
      <c r="B1077">
        <v>2</v>
      </c>
      <c r="C1077">
        <v>14</v>
      </c>
      <c r="D1077">
        <v>20</v>
      </c>
      <c r="E1077">
        <v>26695.371999999999</v>
      </c>
      <c r="F1077">
        <v>598.12599999999998</v>
      </c>
      <c r="G1077">
        <v>79.266000000000005</v>
      </c>
      <c r="H1077">
        <v>-15.112</v>
      </c>
      <c r="I1077">
        <v>232.16</v>
      </c>
      <c r="J1077">
        <v>1.7270000000000001</v>
      </c>
      <c r="K1077">
        <v>-21.651</v>
      </c>
      <c r="L1077">
        <v>90.366</v>
      </c>
      <c r="M1077">
        <v>27580.989000000001</v>
      </c>
      <c r="N1077">
        <v>0</v>
      </c>
      <c r="O1077">
        <v>11.487</v>
      </c>
      <c r="P1077">
        <v>18.207000000000001</v>
      </c>
      <c r="Q1077">
        <v>232.29</v>
      </c>
      <c r="R1077">
        <v>27551.294999999998</v>
      </c>
      <c r="S1077">
        <v>27319.005000000001</v>
      </c>
    </row>
    <row r="1078" spans="1:19" x14ac:dyDescent="0.3">
      <c r="A1078">
        <v>2021</v>
      </c>
      <c r="B1078">
        <v>2</v>
      </c>
      <c r="C1078">
        <v>14</v>
      </c>
      <c r="D1078">
        <v>21</v>
      </c>
      <c r="E1078">
        <v>25978.589</v>
      </c>
      <c r="F1078">
        <v>620.41800000000001</v>
      </c>
      <c r="G1078">
        <v>76.957999999999998</v>
      </c>
      <c r="H1078">
        <v>-18.27</v>
      </c>
      <c r="I1078">
        <v>324.928</v>
      </c>
      <c r="J1078">
        <v>1.5820000000000001</v>
      </c>
      <c r="K1078">
        <v>-20.582999999999998</v>
      </c>
      <c r="L1078">
        <v>89.828999999999994</v>
      </c>
      <c r="M1078">
        <v>26976.492999999999</v>
      </c>
      <c r="N1078">
        <v>0</v>
      </c>
      <c r="O1078">
        <v>10.571999999999999</v>
      </c>
      <c r="P1078">
        <v>14.01</v>
      </c>
      <c r="Q1078">
        <v>222.25</v>
      </c>
      <c r="R1078">
        <v>26951.911</v>
      </c>
      <c r="S1078">
        <v>26729.661</v>
      </c>
    </row>
    <row r="1079" spans="1:19" x14ac:dyDescent="0.3">
      <c r="A1079">
        <v>2021</v>
      </c>
      <c r="B1079">
        <v>2</v>
      </c>
      <c r="C1079">
        <v>14</v>
      </c>
      <c r="D1079">
        <v>22</v>
      </c>
      <c r="E1079">
        <v>24673.991999999998</v>
      </c>
      <c r="F1079">
        <v>691.08399999999995</v>
      </c>
      <c r="G1079">
        <v>73.543999999999997</v>
      </c>
      <c r="H1079">
        <v>-20.747</v>
      </c>
      <c r="I1079">
        <v>370.52199999999999</v>
      </c>
      <c r="J1079">
        <v>1.948</v>
      </c>
      <c r="K1079">
        <v>-6.2149999999999999</v>
      </c>
      <c r="L1079">
        <v>89.018000000000001</v>
      </c>
      <c r="M1079">
        <v>25799.602999999999</v>
      </c>
      <c r="N1079">
        <v>0</v>
      </c>
      <c r="O1079">
        <v>9.3659999999999997</v>
      </c>
      <c r="P1079">
        <v>3.419</v>
      </c>
      <c r="Q1079">
        <v>208.261</v>
      </c>
      <c r="R1079">
        <v>25786.817999999999</v>
      </c>
      <c r="S1079">
        <v>25578.557000000001</v>
      </c>
    </row>
    <row r="1080" spans="1:19" x14ac:dyDescent="0.3">
      <c r="A1080">
        <v>2021</v>
      </c>
      <c r="B1080">
        <v>2</v>
      </c>
      <c r="C1080">
        <v>14</v>
      </c>
      <c r="D1080">
        <v>23</v>
      </c>
      <c r="E1080">
        <v>22567.627</v>
      </c>
      <c r="F1080">
        <v>898.08299999999997</v>
      </c>
      <c r="G1080">
        <v>68.891999999999996</v>
      </c>
      <c r="H1080">
        <v>-19.655000000000001</v>
      </c>
      <c r="I1080">
        <v>407.01100000000002</v>
      </c>
      <c r="J1080">
        <v>1.7749999999999999</v>
      </c>
      <c r="K1080">
        <v>0.111</v>
      </c>
      <c r="L1080">
        <v>87.775999999999996</v>
      </c>
      <c r="M1080">
        <v>23942.727999999999</v>
      </c>
      <c r="N1080">
        <v>0</v>
      </c>
      <c r="O1080">
        <v>7.5579999999999998</v>
      </c>
      <c r="P1080">
        <v>-21.190999999999999</v>
      </c>
      <c r="Q1080">
        <v>188.63399999999999</v>
      </c>
      <c r="R1080">
        <v>23956.36</v>
      </c>
      <c r="S1080">
        <v>23767.725999999999</v>
      </c>
    </row>
    <row r="1081" spans="1:19" x14ac:dyDescent="0.3">
      <c r="A1081">
        <v>2021</v>
      </c>
      <c r="B1081">
        <v>2</v>
      </c>
      <c r="C1081">
        <v>14</v>
      </c>
      <c r="D1081">
        <v>24</v>
      </c>
      <c r="E1081">
        <v>20804.292000000001</v>
      </c>
      <c r="F1081">
        <v>1083.9949999999999</v>
      </c>
      <c r="G1081">
        <v>65.582999999999998</v>
      </c>
      <c r="H1081">
        <v>-19.673999999999999</v>
      </c>
      <c r="I1081">
        <v>499.92</v>
      </c>
      <c r="J1081">
        <v>3.0449999999999999</v>
      </c>
      <c r="K1081">
        <v>0.373</v>
      </c>
      <c r="L1081">
        <v>86.811000000000007</v>
      </c>
      <c r="M1081">
        <v>22458.762999999999</v>
      </c>
      <c r="N1081">
        <v>0</v>
      </c>
      <c r="O1081">
        <v>5.8650000000000002</v>
      </c>
      <c r="P1081">
        <v>-15.021000000000001</v>
      </c>
      <c r="Q1081">
        <v>167.036</v>
      </c>
      <c r="R1081">
        <v>22467.919000000002</v>
      </c>
      <c r="S1081">
        <v>22300.883000000002</v>
      </c>
    </row>
    <row r="1082" spans="1:19" x14ac:dyDescent="0.3">
      <c r="A1082">
        <v>2021</v>
      </c>
      <c r="B1082">
        <v>2</v>
      </c>
      <c r="C1082">
        <v>15</v>
      </c>
      <c r="D1082">
        <v>1</v>
      </c>
      <c r="E1082">
        <v>19837.896000000001</v>
      </c>
      <c r="F1082">
        <v>1175.029</v>
      </c>
      <c r="G1082">
        <v>59.973999999999997</v>
      </c>
      <c r="H1082">
        <v>-17.722000000000001</v>
      </c>
      <c r="I1082">
        <v>846.64099999999996</v>
      </c>
      <c r="J1082">
        <v>5.0780000000000003</v>
      </c>
      <c r="K1082">
        <v>-1.002</v>
      </c>
      <c r="L1082">
        <v>86.311000000000007</v>
      </c>
      <c r="M1082">
        <v>21932.231</v>
      </c>
      <c r="N1082">
        <v>0</v>
      </c>
      <c r="O1082">
        <v>4.3079999999999998</v>
      </c>
      <c r="P1082">
        <v>-26.658999999999999</v>
      </c>
      <c r="Q1082">
        <v>156.81899999999999</v>
      </c>
      <c r="R1082">
        <v>21954.581999999999</v>
      </c>
      <c r="S1082">
        <v>21797.761999999999</v>
      </c>
    </row>
    <row r="1083" spans="1:19" x14ac:dyDescent="0.3">
      <c r="A1083">
        <v>2021</v>
      </c>
      <c r="B1083">
        <v>2</v>
      </c>
      <c r="C1083">
        <v>15</v>
      </c>
      <c r="D1083">
        <v>2</v>
      </c>
      <c r="E1083">
        <v>18982.223000000002</v>
      </c>
      <c r="F1083">
        <v>1279.05</v>
      </c>
      <c r="G1083">
        <v>59.728000000000002</v>
      </c>
      <c r="H1083">
        <v>-16.091999999999999</v>
      </c>
      <c r="I1083">
        <v>601.077</v>
      </c>
      <c r="J1083">
        <v>4.9450000000000003</v>
      </c>
      <c r="K1083">
        <v>-1.1140000000000001</v>
      </c>
      <c r="L1083">
        <v>85.78</v>
      </c>
      <c r="M1083">
        <v>20935.868999999999</v>
      </c>
      <c r="N1083">
        <v>0</v>
      </c>
      <c r="O1083">
        <v>3.601</v>
      </c>
      <c r="P1083">
        <v>-23.29</v>
      </c>
      <c r="Q1083">
        <v>146.261</v>
      </c>
      <c r="R1083">
        <v>20955.558000000001</v>
      </c>
      <c r="S1083">
        <v>20809.296999999999</v>
      </c>
    </row>
    <row r="1084" spans="1:19" x14ac:dyDescent="0.3">
      <c r="A1084">
        <v>2021</v>
      </c>
      <c r="B1084">
        <v>2</v>
      </c>
      <c r="C1084">
        <v>15</v>
      </c>
      <c r="D1084">
        <v>3</v>
      </c>
      <c r="E1084">
        <v>18518.307000000001</v>
      </c>
      <c r="F1084">
        <v>1281.748</v>
      </c>
      <c r="G1084">
        <v>60.106000000000002</v>
      </c>
      <c r="H1084">
        <v>-17.169</v>
      </c>
      <c r="I1084">
        <v>360.00200000000001</v>
      </c>
      <c r="J1084">
        <v>4.8719999999999999</v>
      </c>
      <c r="K1084">
        <v>-0.47399999999999998</v>
      </c>
      <c r="L1084">
        <v>85.525000000000006</v>
      </c>
      <c r="M1084">
        <v>20232.810000000001</v>
      </c>
      <c r="N1084">
        <v>0</v>
      </c>
      <c r="O1084">
        <v>3.3170000000000002</v>
      </c>
      <c r="P1084">
        <v>-17.55</v>
      </c>
      <c r="Q1084">
        <v>140.66300000000001</v>
      </c>
      <c r="R1084">
        <v>20247.043000000001</v>
      </c>
      <c r="S1084">
        <v>20106.38</v>
      </c>
    </row>
    <row r="1085" spans="1:19" x14ac:dyDescent="0.3">
      <c r="A1085">
        <v>2021</v>
      </c>
      <c r="B1085">
        <v>2</v>
      </c>
      <c r="C1085">
        <v>15</v>
      </c>
      <c r="D1085">
        <v>4</v>
      </c>
      <c r="E1085">
        <v>18441.894</v>
      </c>
      <c r="F1085">
        <v>1240.7750000000001</v>
      </c>
      <c r="G1085">
        <v>61.247</v>
      </c>
      <c r="H1085">
        <v>-15.776999999999999</v>
      </c>
      <c r="I1085">
        <v>204.78</v>
      </c>
      <c r="J1085">
        <v>4.7190000000000003</v>
      </c>
      <c r="K1085">
        <v>-0.17599999999999999</v>
      </c>
      <c r="L1085">
        <v>85.494</v>
      </c>
      <c r="M1085">
        <v>19961.708999999999</v>
      </c>
      <c r="N1085">
        <v>0</v>
      </c>
      <c r="O1085">
        <v>3.2509999999999999</v>
      </c>
      <c r="P1085">
        <v>-12.532</v>
      </c>
      <c r="Q1085">
        <v>138.982</v>
      </c>
      <c r="R1085">
        <v>19970.990000000002</v>
      </c>
      <c r="S1085">
        <v>19832.008999999998</v>
      </c>
    </row>
    <row r="1086" spans="1:19" x14ac:dyDescent="0.3">
      <c r="A1086">
        <v>2021</v>
      </c>
      <c r="B1086">
        <v>2</v>
      </c>
      <c r="C1086">
        <v>15</v>
      </c>
      <c r="D1086">
        <v>5</v>
      </c>
      <c r="E1086">
        <v>19119.017</v>
      </c>
      <c r="F1086">
        <v>1191.7460000000001</v>
      </c>
      <c r="G1086">
        <v>63.933</v>
      </c>
      <c r="H1086">
        <v>-13.673999999999999</v>
      </c>
      <c r="I1086">
        <v>102.96599999999999</v>
      </c>
      <c r="J1086">
        <v>3.6520000000000001</v>
      </c>
      <c r="K1086">
        <v>9.0999999999999998E-2</v>
      </c>
      <c r="L1086">
        <v>85.879000000000005</v>
      </c>
      <c r="M1086">
        <v>20489.677</v>
      </c>
      <c r="N1086">
        <v>0</v>
      </c>
      <c r="O1086">
        <v>3.2690000000000001</v>
      </c>
      <c r="P1086">
        <v>-8.2080000000000002</v>
      </c>
      <c r="Q1086">
        <v>142.536</v>
      </c>
      <c r="R1086">
        <v>20494.616999999998</v>
      </c>
      <c r="S1086">
        <v>20352.080000000002</v>
      </c>
    </row>
    <row r="1087" spans="1:19" x14ac:dyDescent="0.3">
      <c r="A1087">
        <v>2021</v>
      </c>
      <c r="B1087">
        <v>2</v>
      </c>
      <c r="C1087">
        <v>15</v>
      </c>
      <c r="D1087">
        <v>6</v>
      </c>
      <c r="E1087">
        <v>20811.157999999999</v>
      </c>
      <c r="F1087">
        <v>1081.6400000000001</v>
      </c>
      <c r="G1087">
        <v>70.27</v>
      </c>
      <c r="H1087">
        <v>-13.013999999999999</v>
      </c>
      <c r="I1087">
        <v>72.459999999999994</v>
      </c>
      <c r="J1087">
        <v>2.3290000000000002</v>
      </c>
      <c r="K1087">
        <v>-0.245</v>
      </c>
      <c r="L1087">
        <v>86.841999999999999</v>
      </c>
      <c r="M1087">
        <v>22041.17</v>
      </c>
      <c r="N1087">
        <v>0</v>
      </c>
      <c r="O1087">
        <v>3.5070000000000001</v>
      </c>
      <c r="P1087">
        <v>-5.21</v>
      </c>
      <c r="Q1087">
        <v>155.49600000000001</v>
      </c>
      <c r="R1087">
        <v>22042.873</v>
      </c>
      <c r="S1087">
        <v>21887.377</v>
      </c>
    </row>
    <row r="1088" spans="1:19" x14ac:dyDescent="0.3">
      <c r="A1088">
        <v>2021</v>
      </c>
      <c r="B1088">
        <v>2</v>
      </c>
      <c r="C1088">
        <v>15</v>
      </c>
      <c r="D1088">
        <v>7</v>
      </c>
      <c r="E1088">
        <v>23563.251</v>
      </c>
      <c r="F1088">
        <v>952.73</v>
      </c>
      <c r="G1088">
        <v>76.834999999999994</v>
      </c>
      <c r="H1088">
        <v>-13.837</v>
      </c>
      <c r="I1088">
        <v>128.994</v>
      </c>
      <c r="J1088">
        <v>2.839</v>
      </c>
      <c r="K1088">
        <v>3.7320000000000002</v>
      </c>
      <c r="L1088">
        <v>88.438999999999993</v>
      </c>
      <c r="M1088">
        <v>24726.147000000001</v>
      </c>
      <c r="N1088">
        <v>10.023</v>
      </c>
      <c r="O1088">
        <v>3.7650000000000001</v>
      </c>
      <c r="P1088">
        <v>-2.8029999999999999</v>
      </c>
      <c r="Q1088">
        <v>180.61199999999999</v>
      </c>
      <c r="R1088">
        <v>24715.161</v>
      </c>
      <c r="S1088">
        <v>24534.55</v>
      </c>
    </row>
    <row r="1089" spans="1:19" x14ac:dyDescent="0.3">
      <c r="A1089">
        <v>2021</v>
      </c>
      <c r="B1089">
        <v>2</v>
      </c>
      <c r="C1089">
        <v>15</v>
      </c>
      <c r="D1089">
        <v>8</v>
      </c>
      <c r="E1089">
        <v>25268.66</v>
      </c>
      <c r="F1089">
        <v>910.029</v>
      </c>
      <c r="G1089">
        <v>77.361999999999995</v>
      </c>
      <c r="H1089">
        <v>-12.124000000000001</v>
      </c>
      <c r="I1089">
        <v>267.89</v>
      </c>
      <c r="J1089">
        <v>3.702</v>
      </c>
      <c r="K1089">
        <v>1.696</v>
      </c>
      <c r="L1089">
        <v>89.486999999999995</v>
      </c>
      <c r="M1089">
        <v>26529.34</v>
      </c>
      <c r="N1089">
        <v>868.63</v>
      </c>
      <c r="O1089">
        <v>0.10199999999999999</v>
      </c>
      <c r="P1089">
        <v>-0.45</v>
      </c>
      <c r="Q1089">
        <v>203.45699999999999</v>
      </c>
      <c r="R1089">
        <v>25661.059000000001</v>
      </c>
      <c r="S1089">
        <v>25457.601999999999</v>
      </c>
    </row>
    <row r="1090" spans="1:19" x14ac:dyDescent="0.3">
      <c r="A1090">
        <v>2021</v>
      </c>
      <c r="B1090">
        <v>2</v>
      </c>
      <c r="C1090">
        <v>15</v>
      </c>
      <c r="D1090">
        <v>9</v>
      </c>
      <c r="E1090">
        <v>26020.956999999999</v>
      </c>
      <c r="F1090">
        <v>863.846</v>
      </c>
      <c r="G1090">
        <v>73.86</v>
      </c>
      <c r="H1090">
        <v>-19.977</v>
      </c>
      <c r="I1090">
        <v>494.47699999999998</v>
      </c>
      <c r="J1090">
        <v>4.97</v>
      </c>
      <c r="K1090">
        <v>-0.495</v>
      </c>
      <c r="L1090">
        <v>89.944999999999993</v>
      </c>
      <c r="M1090">
        <v>27453.722000000002</v>
      </c>
      <c r="N1090">
        <v>3084.0590000000002</v>
      </c>
      <c r="O1090">
        <v>-13.984999999999999</v>
      </c>
      <c r="P1090">
        <v>1.0720000000000001</v>
      </c>
      <c r="Q1090">
        <v>234.404</v>
      </c>
      <c r="R1090">
        <v>24382.576000000001</v>
      </c>
      <c r="S1090">
        <v>24148.171999999999</v>
      </c>
    </row>
    <row r="1091" spans="1:19" x14ac:dyDescent="0.3">
      <c r="A1091">
        <v>2021</v>
      </c>
      <c r="B1091">
        <v>2</v>
      </c>
      <c r="C1091">
        <v>15</v>
      </c>
      <c r="D1091">
        <v>10</v>
      </c>
      <c r="E1091">
        <v>26412.776000000002</v>
      </c>
      <c r="F1091">
        <v>855.32</v>
      </c>
      <c r="G1091">
        <v>70.164000000000001</v>
      </c>
      <c r="H1091">
        <v>-21.664999999999999</v>
      </c>
      <c r="I1091">
        <v>610.01099999999997</v>
      </c>
      <c r="J1091">
        <v>5.5149999999999997</v>
      </c>
      <c r="K1091">
        <v>-2.7029999999999998</v>
      </c>
      <c r="L1091">
        <v>90.215999999999994</v>
      </c>
      <c r="M1091">
        <v>27949.47</v>
      </c>
      <c r="N1091">
        <v>4990.7309999999998</v>
      </c>
      <c r="O1091">
        <v>-27.332999999999998</v>
      </c>
      <c r="P1091">
        <v>2.3439999999999999</v>
      </c>
      <c r="Q1091">
        <v>259.61500000000001</v>
      </c>
      <c r="R1091">
        <v>22983.727999999999</v>
      </c>
      <c r="S1091">
        <v>22724.113000000001</v>
      </c>
    </row>
    <row r="1092" spans="1:19" x14ac:dyDescent="0.3">
      <c r="A1092">
        <v>2021</v>
      </c>
      <c r="B1092">
        <v>2</v>
      </c>
      <c r="C1092">
        <v>15</v>
      </c>
      <c r="D1092">
        <v>11</v>
      </c>
      <c r="E1092">
        <v>26723.401999999998</v>
      </c>
      <c r="F1092">
        <v>865.20799999999997</v>
      </c>
      <c r="G1092">
        <v>66.855000000000004</v>
      </c>
      <c r="H1092">
        <v>-11.930999999999999</v>
      </c>
      <c r="I1092">
        <v>576.36599999999999</v>
      </c>
      <c r="J1092">
        <v>5.82</v>
      </c>
      <c r="K1092">
        <v>0.23599999999999999</v>
      </c>
      <c r="L1092">
        <v>90.475999999999999</v>
      </c>
      <c r="M1092">
        <v>28249.575000000001</v>
      </c>
      <c r="N1092">
        <v>6212.9920000000002</v>
      </c>
      <c r="O1092">
        <v>-32.356000000000002</v>
      </c>
      <c r="P1092">
        <v>3.0289999999999999</v>
      </c>
      <c r="Q1092">
        <v>280.44099999999997</v>
      </c>
      <c r="R1092">
        <v>22065.91</v>
      </c>
      <c r="S1092">
        <v>21785.469000000001</v>
      </c>
    </row>
    <row r="1093" spans="1:19" x14ac:dyDescent="0.3">
      <c r="A1093">
        <v>2021</v>
      </c>
      <c r="B1093">
        <v>2</v>
      </c>
      <c r="C1093">
        <v>15</v>
      </c>
      <c r="D1093">
        <v>12</v>
      </c>
      <c r="E1093">
        <v>26820.264999999999</v>
      </c>
      <c r="F1093">
        <v>890.40599999999995</v>
      </c>
      <c r="G1093">
        <v>64.433000000000007</v>
      </c>
      <c r="H1093">
        <v>-2.2890000000000001</v>
      </c>
      <c r="I1093">
        <v>490.58300000000003</v>
      </c>
      <c r="J1093">
        <v>5.9569999999999999</v>
      </c>
      <c r="K1093">
        <v>1.798</v>
      </c>
      <c r="L1093">
        <v>90.558999999999997</v>
      </c>
      <c r="M1093">
        <v>28297.277999999998</v>
      </c>
      <c r="N1093">
        <v>6883.0169999999998</v>
      </c>
      <c r="O1093">
        <v>-27.553000000000001</v>
      </c>
      <c r="P1093">
        <v>3.1309999999999998</v>
      </c>
      <c r="Q1093">
        <v>292.5</v>
      </c>
      <c r="R1093">
        <v>21438.683000000001</v>
      </c>
      <c r="S1093">
        <v>21146.183000000001</v>
      </c>
    </row>
    <row r="1094" spans="1:19" x14ac:dyDescent="0.3">
      <c r="A1094">
        <v>2021</v>
      </c>
      <c r="B1094">
        <v>2</v>
      </c>
      <c r="C1094">
        <v>15</v>
      </c>
      <c r="D1094">
        <v>13</v>
      </c>
      <c r="E1094">
        <v>26762.154999999999</v>
      </c>
      <c r="F1094">
        <v>844.99300000000005</v>
      </c>
      <c r="G1094">
        <v>63.31</v>
      </c>
      <c r="H1094">
        <v>6.109</v>
      </c>
      <c r="I1094">
        <v>453.64400000000001</v>
      </c>
      <c r="J1094">
        <v>5.9269999999999996</v>
      </c>
      <c r="K1094">
        <v>0.91900000000000004</v>
      </c>
      <c r="L1094">
        <v>90.498000000000005</v>
      </c>
      <c r="M1094">
        <v>28164.244999999999</v>
      </c>
      <c r="N1094">
        <v>6888.64</v>
      </c>
      <c r="O1094">
        <v>-9.7729999999999997</v>
      </c>
      <c r="P1094">
        <v>3.5089999999999999</v>
      </c>
      <c r="Q1094">
        <v>302.64699999999999</v>
      </c>
      <c r="R1094">
        <v>21281.868999999999</v>
      </c>
      <c r="S1094">
        <v>20979.222000000002</v>
      </c>
    </row>
    <row r="1095" spans="1:19" x14ac:dyDescent="0.3">
      <c r="A1095">
        <v>2021</v>
      </c>
      <c r="B1095">
        <v>2</v>
      </c>
      <c r="C1095">
        <v>15</v>
      </c>
      <c r="D1095">
        <v>14</v>
      </c>
      <c r="E1095">
        <v>26696.477999999999</v>
      </c>
      <c r="F1095">
        <v>851.654</v>
      </c>
      <c r="G1095">
        <v>62.747999999999998</v>
      </c>
      <c r="H1095">
        <v>15.731999999999999</v>
      </c>
      <c r="I1095">
        <v>429.274</v>
      </c>
      <c r="J1095">
        <v>5.819</v>
      </c>
      <c r="K1095">
        <v>1.708</v>
      </c>
      <c r="L1095">
        <v>90.471999999999994</v>
      </c>
      <c r="M1095">
        <v>28091.138999999999</v>
      </c>
      <c r="N1095">
        <v>6467.23</v>
      </c>
      <c r="O1095">
        <v>-3.577</v>
      </c>
      <c r="P1095">
        <v>3.0710000000000002</v>
      </c>
      <c r="Q1095">
        <v>308.928</v>
      </c>
      <c r="R1095">
        <v>21624.415000000001</v>
      </c>
      <c r="S1095">
        <v>21315.487000000001</v>
      </c>
    </row>
    <row r="1096" spans="1:19" x14ac:dyDescent="0.3">
      <c r="A1096">
        <v>2021</v>
      </c>
      <c r="B1096">
        <v>2</v>
      </c>
      <c r="C1096">
        <v>15</v>
      </c>
      <c r="D1096">
        <v>15</v>
      </c>
      <c r="E1096">
        <v>26329.556</v>
      </c>
      <c r="F1096">
        <v>832.67700000000002</v>
      </c>
      <c r="G1096">
        <v>62.256</v>
      </c>
      <c r="H1096">
        <v>23.667999999999999</v>
      </c>
      <c r="I1096">
        <v>368.52499999999998</v>
      </c>
      <c r="J1096">
        <v>5.3470000000000004</v>
      </c>
      <c r="K1096">
        <v>1.6830000000000001</v>
      </c>
      <c r="L1096">
        <v>90.153000000000006</v>
      </c>
      <c r="M1096">
        <v>27651.608</v>
      </c>
      <c r="N1096">
        <v>5452.1180000000004</v>
      </c>
      <c r="O1096">
        <v>-1.7090000000000001</v>
      </c>
      <c r="P1096">
        <v>2.488</v>
      </c>
      <c r="Q1096">
        <v>309.149</v>
      </c>
      <c r="R1096">
        <v>22198.710999999999</v>
      </c>
      <c r="S1096">
        <v>21889.562000000002</v>
      </c>
    </row>
    <row r="1097" spans="1:19" x14ac:dyDescent="0.3">
      <c r="A1097">
        <v>2021</v>
      </c>
      <c r="B1097">
        <v>2</v>
      </c>
      <c r="C1097">
        <v>15</v>
      </c>
      <c r="D1097">
        <v>16</v>
      </c>
      <c r="E1097">
        <v>25925.717000000001</v>
      </c>
      <c r="F1097">
        <v>746.17200000000003</v>
      </c>
      <c r="G1097">
        <v>62.502000000000002</v>
      </c>
      <c r="H1097">
        <v>25.343</v>
      </c>
      <c r="I1097">
        <v>339.13400000000001</v>
      </c>
      <c r="J1097">
        <v>5.5759999999999996</v>
      </c>
      <c r="K1097">
        <v>-2.6520000000000001</v>
      </c>
      <c r="L1097">
        <v>89.843000000000004</v>
      </c>
      <c r="M1097">
        <v>27129.133000000002</v>
      </c>
      <c r="N1097">
        <v>3864.3890000000001</v>
      </c>
      <c r="O1097">
        <v>-0.32300000000000001</v>
      </c>
      <c r="P1097">
        <v>2.3069999999999999</v>
      </c>
      <c r="Q1097">
        <v>301.279</v>
      </c>
      <c r="R1097">
        <v>23262.76</v>
      </c>
      <c r="S1097">
        <v>22961.481</v>
      </c>
    </row>
    <row r="1098" spans="1:19" x14ac:dyDescent="0.3">
      <c r="A1098">
        <v>2021</v>
      </c>
      <c r="B1098">
        <v>2</v>
      </c>
      <c r="C1098">
        <v>15</v>
      </c>
      <c r="D1098">
        <v>17</v>
      </c>
      <c r="E1098">
        <v>25776.924999999999</v>
      </c>
      <c r="F1098">
        <v>595.72299999999996</v>
      </c>
      <c r="G1098">
        <v>64.766999999999996</v>
      </c>
      <c r="H1098">
        <v>17.071000000000002</v>
      </c>
      <c r="I1098">
        <v>233.93700000000001</v>
      </c>
      <c r="J1098">
        <v>4.3869999999999996</v>
      </c>
      <c r="K1098">
        <v>-13.128</v>
      </c>
      <c r="L1098">
        <v>89.751000000000005</v>
      </c>
      <c r="M1098">
        <v>26704.668000000001</v>
      </c>
      <c r="N1098">
        <v>1741.2919999999999</v>
      </c>
      <c r="O1098">
        <v>0.97899999999999998</v>
      </c>
      <c r="P1098">
        <v>2.2770000000000001</v>
      </c>
      <c r="Q1098">
        <v>289.50700000000001</v>
      </c>
      <c r="R1098">
        <v>24960.118999999999</v>
      </c>
      <c r="S1098">
        <v>24670.612000000001</v>
      </c>
    </row>
    <row r="1099" spans="1:19" x14ac:dyDescent="0.3">
      <c r="A1099">
        <v>2021</v>
      </c>
      <c r="B1099">
        <v>2</v>
      </c>
      <c r="C1099">
        <v>15</v>
      </c>
      <c r="D1099">
        <v>18</v>
      </c>
      <c r="E1099">
        <v>26858.865000000002</v>
      </c>
      <c r="F1099">
        <v>564.66300000000001</v>
      </c>
      <c r="G1099">
        <v>70.953999999999994</v>
      </c>
      <c r="H1099">
        <v>2.2210000000000001</v>
      </c>
      <c r="I1099">
        <v>255.80699999999999</v>
      </c>
      <c r="J1099">
        <v>4.91</v>
      </c>
      <c r="K1099">
        <v>-15.175000000000001</v>
      </c>
      <c r="L1099">
        <v>90.561999999999998</v>
      </c>
      <c r="M1099">
        <v>27761.853999999999</v>
      </c>
      <c r="N1099">
        <v>90.216999999999999</v>
      </c>
      <c r="O1099">
        <v>10.355</v>
      </c>
      <c r="P1099">
        <v>9.5630000000000006</v>
      </c>
      <c r="Q1099">
        <v>281.33300000000003</v>
      </c>
      <c r="R1099">
        <v>27651.719000000001</v>
      </c>
      <c r="S1099">
        <v>27370.385999999999</v>
      </c>
    </row>
    <row r="1100" spans="1:19" x14ac:dyDescent="0.3">
      <c r="A1100">
        <v>2021</v>
      </c>
      <c r="B1100">
        <v>2</v>
      </c>
      <c r="C1100">
        <v>15</v>
      </c>
      <c r="D1100">
        <v>19</v>
      </c>
      <c r="E1100">
        <v>28644.695</v>
      </c>
      <c r="F1100">
        <v>562.29399999999998</v>
      </c>
      <c r="G1100">
        <v>73.569999999999993</v>
      </c>
      <c r="H1100">
        <v>-7.1189999999999998</v>
      </c>
      <c r="I1100">
        <v>326.37799999999999</v>
      </c>
      <c r="J1100">
        <v>4.7430000000000003</v>
      </c>
      <c r="K1100">
        <v>-19.943000000000001</v>
      </c>
      <c r="L1100">
        <v>92.194999999999993</v>
      </c>
      <c r="M1100">
        <v>29603.241999999998</v>
      </c>
      <c r="N1100">
        <v>0</v>
      </c>
      <c r="O1100">
        <v>12.416</v>
      </c>
      <c r="P1100">
        <v>13.093999999999999</v>
      </c>
      <c r="Q1100">
        <v>265.22399999999999</v>
      </c>
      <c r="R1100">
        <v>29577.731</v>
      </c>
      <c r="S1100">
        <v>29312.507000000001</v>
      </c>
    </row>
    <row r="1101" spans="1:19" x14ac:dyDescent="0.3">
      <c r="A1101">
        <v>2021</v>
      </c>
      <c r="B1101">
        <v>2</v>
      </c>
      <c r="C1101">
        <v>15</v>
      </c>
      <c r="D1101">
        <v>20</v>
      </c>
      <c r="E1101">
        <v>28246.296999999999</v>
      </c>
      <c r="F1101">
        <v>566.97</v>
      </c>
      <c r="G1101">
        <v>72.665999999999997</v>
      </c>
      <c r="H1101">
        <v>-15.89</v>
      </c>
      <c r="I1101">
        <v>361.14600000000002</v>
      </c>
      <c r="J1101">
        <v>4.4640000000000004</v>
      </c>
      <c r="K1101">
        <v>-22.068999999999999</v>
      </c>
      <c r="L1101">
        <v>91.903999999999996</v>
      </c>
      <c r="M1101">
        <v>29232.821</v>
      </c>
      <c r="N1101">
        <v>0</v>
      </c>
      <c r="O1101">
        <v>12.629</v>
      </c>
      <c r="P1101">
        <v>18.207000000000001</v>
      </c>
      <c r="Q1101">
        <v>247.328</v>
      </c>
      <c r="R1101">
        <v>29201.986000000001</v>
      </c>
      <c r="S1101">
        <v>28954.656999999999</v>
      </c>
    </row>
    <row r="1102" spans="1:19" x14ac:dyDescent="0.3">
      <c r="A1102">
        <v>2021</v>
      </c>
      <c r="B1102">
        <v>2</v>
      </c>
      <c r="C1102">
        <v>15</v>
      </c>
      <c r="D1102">
        <v>21</v>
      </c>
      <c r="E1102">
        <v>27306.804</v>
      </c>
      <c r="F1102">
        <v>588.55600000000004</v>
      </c>
      <c r="G1102">
        <v>71.569000000000003</v>
      </c>
      <c r="H1102">
        <v>-19.18</v>
      </c>
      <c r="I1102">
        <v>404.81200000000001</v>
      </c>
      <c r="J1102">
        <v>4.1230000000000002</v>
      </c>
      <c r="K1102">
        <v>-21.404</v>
      </c>
      <c r="L1102">
        <v>91.010999999999996</v>
      </c>
      <c r="M1102">
        <v>28354.721000000001</v>
      </c>
      <c r="N1102">
        <v>0</v>
      </c>
      <c r="O1102">
        <v>12.076000000000001</v>
      </c>
      <c r="P1102">
        <v>14.01</v>
      </c>
      <c r="Q1102">
        <v>231.26300000000001</v>
      </c>
      <c r="R1102">
        <v>28328.634999999998</v>
      </c>
      <c r="S1102">
        <v>28097.371999999999</v>
      </c>
    </row>
    <row r="1103" spans="1:19" x14ac:dyDescent="0.3">
      <c r="A1103">
        <v>2021</v>
      </c>
      <c r="B1103">
        <v>2</v>
      </c>
      <c r="C1103">
        <v>15</v>
      </c>
      <c r="D1103">
        <v>22</v>
      </c>
      <c r="E1103">
        <v>25821.243999999999</v>
      </c>
      <c r="F1103">
        <v>665.46699999999998</v>
      </c>
      <c r="G1103">
        <v>68.997</v>
      </c>
      <c r="H1103">
        <v>-21.812999999999999</v>
      </c>
      <c r="I1103">
        <v>517.60900000000004</v>
      </c>
      <c r="J1103">
        <v>5.181</v>
      </c>
      <c r="K1103">
        <v>-6.5220000000000002</v>
      </c>
      <c r="L1103">
        <v>89.75</v>
      </c>
      <c r="M1103">
        <v>27070.916000000001</v>
      </c>
      <c r="N1103">
        <v>0</v>
      </c>
      <c r="O1103">
        <v>10.923999999999999</v>
      </c>
      <c r="P1103">
        <v>3.419</v>
      </c>
      <c r="Q1103">
        <v>215.44499999999999</v>
      </c>
      <c r="R1103">
        <v>27056.573</v>
      </c>
      <c r="S1103">
        <v>26841.128000000001</v>
      </c>
    </row>
    <row r="1104" spans="1:19" x14ac:dyDescent="0.3">
      <c r="A1104">
        <v>2021</v>
      </c>
      <c r="B1104">
        <v>2</v>
      </c>
      <c r="C1104">
        <v>15</v>
      </c>
      <c r="D1104">
        <v>23</v>
      </c>
      <c r="E1104">
        <v>23415.687000000002</v>
      </c>
      <c r="F1104">
        <v>885.69899999999996</v>
      </c>
      <c r="G1104">
        <v>65.477000000000004</v>
      </c>
      <c r="H1104">
        <v>-20.573</v>
      </c>
      <c r="I1104">
        <v>577.44799999999998</v>
      </c>
      <c r="J1104">
        <v>4.8490000000000002</v>
      </c>
      <c r="K1104">
        <v>3.9E-2</v>
      </c>
      <c r="L1104">
        <v>88.289000000000001</v>
      </c>
      <c r="M1104">
        <v>24951.436000000002</v>
      </c>
      <c r="N1104">
        <v>0</v>
      </c>
      <c r="O1104">
        <v>8.734</v>
      </c>
      <c r="P1104">
        <v>-21.190999999999999</v>
      </c>
      <c r="Q1104">
        <v>193.35</v>
      </c>
      <c r="R1104">
        <v>24963.893</v>
      </c>
      <c r="S1104">
        <v>24770.543000000001</v>
      </c>
    </row>
    <row r="1105" spans="1:19" x14ac:dyDescent="0.3">
      <c r="A1105">
        <v>2021</v>
      </c>
      <c r="B1105">
        <v>2</v>
      </c>
      <c r="C1105">
        <v>15</v>
      </c>
      <c r="D1105">
        <v>24</v>
      </c>
      <c r="E1105">
        <v>21199.621999999999</v>
      </c>
      <c r="F1105">
        <v>1056.431</v>
      </c>
      <c r="G1105">
        <v>63.081000000000003</v>
      </c>
      <c r="H1105">
        <v>-20.209</v>
      </c>
      <c r="I1105">
        <v>962.154</v>
      </c>
      <c r="J1105">
        <v>5.25</v>
      </c>
      <c r="K1105">
        <v>0.35799999999999998</v>
      </c>
      <c r="L1105">
        <v>87.031000000000006</v>
      </c>
      <c r="M1105">
        <v>23290.636999999999</v>
      </c>
      <c r="N1105">
        <v>0</v>
      </c>
      <c r="O1105">
        <v>6.3339999999999996</v>
      </c>
      <c r="P1105">
        <v>-15.021000000000001</v>
      </c>
      <c r="Q1105">
        <v>171.51900000000001</v>
      </c>
      <c r="R1105">
        <v>23299.324000000001</v>
      </c>
      <c r="S1105">
        <v>23127.804</v>
      </c>
    </row>
    <row r="1106" spans="1:19" x14ac:dyDescent="0.3">
      <c r="A1106">
        <v>2021</v>
      </c>
      <c r="B1106">
        <v>2</v>
      </c>
      <c r="C1106">
        <v>16</v>
      </c>
      <c r="D1106">
        <v>1</v>
      </c>
      <c r="E1106">
        <v>19669.291000000001</v>
      </c>
      <c r="F1106">
        <v>1166.4480000000001</v>
      </c>
      <c r="G1106">
        <v>62.116</v>
      </c>
      <c r="H1106">
        <v>-18.186</v>
      </c>
      <c r="I1106">
        <v>846.64099999999996</v>
      </c>
      <c r="J1106">
        <v>5.0780000000000003</v>
      </c>
      <c r="K1106">
        <v>-0.99399999999999999</v>
      </c>
      <c r="L1106">
        <v>86.225999999999999</v>
      </c>
      <c r="M1106">
        <v>21754.503000000001</v>
      </c>
      <c r="N1106">
        <v>0</v>
      </c>
      <c r="O1106">
        <v>4.3079999999999998</v>
      </c>
      <c r="P1106">
        <v>-26.658999999999999</v>
      </c>
      <c r="Q1106">
        <v>152.506</v>
      </c>
      <c r="R1106">
        <v>21776.853999999999</v>
      </c>
      <c r="S1106">
        <v>21624.348000000002</v>
      </c>
    </row>
    <row r="1107" spans="1:19" x14ac:dyDescent="0.3">
      <c r="A1107">
        <v>2021</v>
      </c>
      <c r="B1107">
        <v>2</v>
      </c>
      <c r="C1107">
        <v>16</v>
      </c>
      <c r="D1107">
        <v>2</v>
      </c>
      <c r="E1107">
        <v>18771.727999999999</v>
      </c>
      <c r="F1107">
        <v>1266.7529999999999</v>
      </c>
      <c r="G1107">
        <v>61.993000000000002</v>
      </c>
      <c r="H1107">
        <v>-16.364000000000001</v>
      </c>
      <c r="I1107">
        <v>601.077</v>
      </c>
      <c r="J1107">
        <v>4.9450000000000003</v>
      </c>
      <c r="K1107">
        <v>-1.1060000000000001</v>
      </c>
      <c r="L1107">
        <v>85.646000000000001</v>
      </c>
      <c r="M1107">
        <v>20712.677</v>
      </c>
      <c r="N1107">
        <v>0</v>
      </c>
      <c r="O1107">
        <v>3.601</v>
      </c>
      <c r="P1107">
        <v>-23.29</v>
      </c>
      <c r="Q1107">
        <v>142.85499999999999</v>
      </c>
      <c r="R1107">
        <v>20732.366000000002</v>
      </c>
      <c r="S1107">
        <v>20589.510999999999</v>
      </c>
    </row>
    <row r="1108" spans="1:19" x14ac:dyDescent="0.3">
      <c r="A1108">
        <v>2021</v>
      </c>
      <c r="B1108">
        <v>2</v>
      </c>
      <c r="C1108">
        <v>16</v>
      </c>
      <c r="D1108">
        <v>3</v>
      </c>
      <c r="E1108">
        <v>18290.185000000001</v>
      </c>
      <c r="F1108">
        <v>1294.6469999999999</v>
      </c>
      <c r="G1108">
        <v>62.265000000000001</v>
      </c>
      <c r="H1108">
        <v>-17.312999999999999</v>
      </c>
      <c r="I1108">
        <v>360.00200000000001</v>
      </c>
      <c r="J1108">
        <v>4.8719999999999999</v>
      </c>
      <c r="K1108">
        <v>-0.52100000000000002</v>
      </c>
      <c r="L1108">
        <v>85.44</v>
      </c>
      <c r="M1108">
        <v>20017.311000000002</v>
      </c>
      <c r="N1108">
        <v>0</v>
      </c>
      <c r="O1108">
        <v>3.3170000000000002</v>
      </c>
      <c r="P1108">
        <v>-17.55</v>
      </c>
      <c r="Q1108">
        <v>138.417</v>
      </c>
      <c r="R1108">
        <v>20031.544000000002</v>
      </c>
      <c r="S1108">
        <v>19893.127</v>
      </c>
    </row>
    <row r="1109" spans="1:19" x14ac:dyDescent="0.3">
      <c r="A1109">
        <v>2021</v>
      </c>
      <c r="B1109">
        <v>2</v>
      </c>
      <c r="C1109">
        <v>16</v>
      </c>
      <c r="D1109">
        <v>4</v>
      </c>
      <c r="E1109">
        <v>18287.401999999998</v>
      </c>
      <c r="F1109">
        <v>1253.306</v>
      </c>
      <c r="G1109">
        <v>64.204999999999998</v>
      </c>
      <c r="H1109">
        <v>-16.045000000000002</v>
      </c>
      <c r="I1109">
        <v>204.78</v>
      </c>
      <c r="J1109">
        <v>4.7190000000000003</v>
      </c>
      <c r="K1109">
        <v>-0.219</v>
      </c>
      <c r="L1109">
        <v>85.447999999999993</v>
      </c>
      <c r="M1109">
        <v>19819.391</v>
      </c>
      <c r="N1109">
        <v>0</v>
      </c>
      <c r="O1109">
        <v>3.2509999999999999</v>
      </c>
      <c r="P1109">
        <v>-12.532</v>
      </c>
      <c r="Q1109">
        <v>137.965</v>
      </c>
      <c r="R1109">
        <v>19828.671999999999</v>
      </c>
      <c r="S1109">
        <v>19690.706999999999</v>
      </c>
    </row>
    <row r="1110" spans="1:19" x14ac:dyDescent="0.3">
      <c r="A1110">
        <v>2021</v>
      </c>
      <c r="B1110">
        <v>2</v>
      </c>
      <c r="C1110">
        <v>16</v>
      </c>
      <c r="D1110">
        <v>5</v>
      </c>
      <c r="E1110">
        <v>18995.484</v>
      </c>
      <c r="F1110">
        <v>1148.9490000000001</v>
      </c>
      <c r="G1110">
        <v>69.347999999999999</v>
      </c>
      <c r="H1110">
        <v>-13.56</v>
      </c>
      <c r="I1110">
        <v>102.96599999999999</v>
      </c>
      <c r="J1110">
        <v>3.6520000000000001</v>
      </c>
      <c r="K1110">
        <v>7.0999999999999994E-2</v>
      </c>
      <c r="L1110">
        <v>85.781999999999996</v>
      </c>
      <c r="M1110">
        <v>20323.345000000001</v>
      </c>
      <c r="N1110">
        <v>0</v>
      </c>
      <c r="O1110">
        <v>3.2690000000000001</v>
      </c>
      <c r="P1110">
        <v>-8.2080000000000002</v>
      </c>
      <c r="Q1110">
        <v>144.31899999999999</v>
      </c>
      <c r="R1110">
        <v>20328.284</v>
      </c>
      <c r="S1110">
        <v>20183.965</v>
      </c>
    </row>
    <row r="1111" spans="1:19" x14ac:dyDescent="0.3">
      <c r="A1111">
        <v>2021</v>
      </c>
      <c r="B1111">
        <v>2</v>
      </c>
      <c r="C1111">
        <v>16</v>
      </c>
      <c r="D1111">
        <v>6</v>
      </c>
      <c r="E1111">
        <v>20714.043000000001</v>
      </c>
      <c r="F1111">
        <v>983.80600000000004</v>
      </c>
      <c r="G1111">
        <v>76.387</v>
      </c>
      <c r="H1111">
        <v>-12.715</v>
      </c>
      <c r="I1111">
        <v>72.459999999999994</v>
      </c>
      <c r="J1111">
        <v>2.3290000000000002</v>
      </c>
      <c r="K1111">
        <v>-0.17599999999999999</v>
      </c>
      <c r="L1111">
        <v>86.781000000000006</v>
      </c>
      <c r="M1111">
        <v>21846.526999999998</v>
      </c>
      <c r="N1111">
        <v>0</v>
      </c>
      <c r="O1111">
        <v>3.5070000000000001</v>
      </c>
      <c r="P1111">
        <v>-5.21</v>
      </c>
      <c r="Q1111">
        <v>162.417</v>
      </c>
      <c r="R1111">
        <v>21848.231</v>
      </c>
      <c r="S1111">
        <v>21685.812999999998</v>
      </c>
    </row>
    <row r="1112" spans="1:19" x14ac:dyDescent="0.3">
      <c r="A1112">
        <v>2021</v>
      </c>
      <c r="B1112">
        <v>2</v>
      </c>
      <c r="C1112">
        <v>16</v>
      </c>
      <c r="D1112">
        <v>7</v>
      </c>
      <c r="E1112">
        <v>23398.582999999999</v>
      </c>
      <c r="F1112">
        <v>795.41600000000005</v>
      </c>
      <c r="G1112">
        <v>84.558999999999997</v>
      </c>
      <c r="H1112">
        <v>-13.23</v>
      </c>
      <c r="I1112">
        <v>128.994</v>
      </c>
      <c r="J1112">
        <v>2.839</v>
      </c>
      <c r="K1112">
        <v>3.0409999999999999</v>
      </c>
      <c r="L1112">
        <v>88.254000000000005</v>
      </c>
      <c r="M1112">
        <v>24403.896000000001</v>
      </c>
      <c r="N1112">
        <v>10.023</v>
      </c>
      <c r="O1112">
        <v>3.7650000000000001</v>
      </c>
      <c r="P1112">
        <v>-2.8029999999999999</v>
      </c>
      <c r="Q1112">
        <v>194.18299999999999</v>
      </c>
      <c r="R1112">
        <v>24392.911</v>
      </c>
      <c r="S1112">
        <v>24198.727999999999</v>
      </c>
    </row>
    <row r="1113" spans="1:19" x14ac:dyDescent="0.3">
      <c r="A1113">
        <v>2021</v>
      </c>
      <c r="B1113">
        <v>2</v>
      </c>
      <c r="C1113">
        <v>16</v>
      </c>
      <c r="D1113">
        <v>8</v>
      </c>
      <c r="E1113">
        <v>25169.74</v>
      </c>
      <c r="F1113">
        <v>761.99900000000002</v>
      </c>
      <c r="G1113">
        <v>85.734999999999999</v>
      </c>
      <c r="H1113">
        <v>-11.34</v>
      </c>
      <c r="I1113">
        <v>267.89</v>
      </c>
      <c r="J1113">
        <v>3.702</v>
      </c>
      <c r="K1113">
        <v>1.34</v>
      </c>
      <c r="L1113">
        <v>89.313000000000002</v>
      </c>
      <c r="M1113">
        <v>26282.644</v>
      </c>
      <c r="N1113">
        <v>868.63</v>
      </c>
      <c r="O1113">
        <v>0.10199999999999999</v>
      </c>
      <c r="P1113">
        <v>-0.45</v>
      </c>
      <c r="Q1113">
        <v>219.178</v>
      </c>
      <c r="R1113">
        <v>25414.362000000001</v>
      </c>
      <c r="S1113">
        <v>25195.184000000001</v>
      </c>
    </row>
    <row r="1114" spans="1:19" x14ac:dyDescent="0.3">
      <c r="A1114">
        <v>2021</v>
      </c>
      <c r="B1114">
        <v>2</v>
      </c>
      <c r="C1114">
        <v>16</v>
      </c>
      <c r="D1114">
        <v>9</v>
      </c>
      <c r="E1114">
        <v>26218.755000000001</v>
      </c>
      <c r="F1114">
        <v>739.83199999999999</v>
      </c>
      <c r="G1114">
        <v>82.320999999999998</v>
      </c>
      <c r="H1114">
        <v>-20.167999999999999</v>
      </c>
      <c r="I1114">
        <v>494.47699999999998</v>
      </c>
      <c r="J1114">
        <v>4.97</v>
      </c>
      <c r="K1114">
        <v>-0.32400000000000001</v>
      </c>
      <c r="L1114">
        <v>89.997</v>
      </c>
      <c r="M1114">
        <v>27527.538</v>
      </c>
      <c r="N1114">
        <v>3084.0590000000002</v>
      </c>
      <c r="O1114">
        <v>-13.984999999999999</v>
      </c>
      <c r="P1114">
        <v>1.0720000000000001</v>
      </c>
      <c r="Q1114">
        <v>240.95500000000001</v>
      </c>
      <c r="R1114">
        <v>24456.392</v>
      </c>
      <c r="S1114">
        <v>24215.437000000002</v>
      </c>
    </row>
    <row r="1115" spans="1:19" x14ac:dyDescent="0.3">
      <c r="A1115">
        <v>2021</v>
      </c>
      <c r="B1115">
        <v>2</v>
      </c>
      <c r="C1115">
        <v>16</v>
      </c>
      <c r="D1115">
        <v>10</v>
      </c>
      <c r="E1115">
        <v>26998.541000000001</v>
      </c>
      <c r="F1115">
        <v>762.00400000000002</v>
      </c>
      <c r="G1115">
        <v>78.924000000000007</v>
      </c>
      <c r="H1115">
        <v>-22.652999999999999</v>
      </c>
      <c r="I1115">
        <v>610.01099999999997</v>
      </c>
      <c r="J1115">
        <v>5.5149999999999997</v>
      </c>
      <c r="K1115">
        <v>-2.6739999999999999</v>
      </c>
      <c r="L1115">
        <v>90.662999999999997</v>
      </c>
      <c r="M1115">
        <v>28441.405999999999</v>
      </c>
      <c r="N1115">
        <v>4990.7309999999998</v>
      </c>
      <c r="O1115">
        <v>-27.332999999999998</v>
      </c>
      <c r="P1115">
        <v>2.3439999999999999</v>
      </c>
      <c r="Q1115">
        <v>260.15300000000002</v>
      </c>
      <c r="R1115">
        <v>23475.664000000001</v>
      </c>
      <c r="S1115">
        <v>23215.510999999999</v>
      </c>
    </row>
    <row r="1116" spans="1:19" x14ac:dyDescent="0.3">
      <c r="A1116">
        <v>2021</v>
      </c>
      <c r="B1116">
        <v>2</v>
      </c>
      <c r="C1116">
        <v>16</v>
      </c>
      <c r="D1116">
        <v>11</v>
      </c>
      <c r="E1116">
        <v>27571.027999999998</v>
      </c>
      <c r="F1116">
        <v>790.81299999999999</v>
      </c>
      <c r="G1116">
        <v>75.501000000000005</v>
      </c>
      <c r="H1116">
        <v>-13.823</v>
      </c>
      <c r="I1116">
        <v>576.36599999999999</v>
      </c>
      <c r="J1116">
        <v>5.82</v>
      </c>
      <c r="K1116">
        <v>0.307</v>
      </c>
      <c r="L1116">
        <v>91.218999999999994</v>
      </c>
      <c r="M1116">
        <v>29021.728999999999</v>
      </c>
      <c r="N1116">
        <v>6212.9920000000002</v>
      </c>
      <c r="O1116">
        <v>-32.356000000000002</v>
      </c>
      <c r="P1116">
        <v>3.0289999999999999</v>
      </c>
      <c r="Q1116">
        <v>277.05700000000002</v>
      </c>
      <c r="R1116">
        <v>22838.063999999998</v>
      </c>
      <c r="S1116">
        <v>22561.007000000001</v>
      </c>
    </row>
    <row r="1117" spans="1:19" x14ac:dyDescent="0.3">
      <c r="A1117">
        <v>2021</v>
      </c>
      <c r="B1117">
        <v>2</v>
      </c>
      <c r="C1117">
        <v>16</v>
      </c>
      <c r="D1117">
        <v>12</v>
      </c>
      <c r="E1117">
        <v>27758.235000000001</v>
      </c>
      <c r="F1117">
        <v>806.548</v>
      </c>
      <c r="G1117">
        <v>73.200999999999993</v>
      </c>
      <c r="H1117">
        <v>-4.8579999999999997</v>
      </c>
      <c r="I1117">
        <v>490.58300000000003</v>
      </c>
      <c r="J1117">
        <v>5.9569999999999999</v>
      </c>
      <c r="K1117">
        <v>2.089</v>
      </c>
      <c r="L1117">
        <v>91.376999999999995</v>
      </c>
      <c r="M1117">
        <v>29149.931</v>
      </c>
      <c r="N1117">
        <v>6883.0169999999998</v>
      </c>
      <c r="O1117">
        <v>-27.553000000000001</v>
      </c>
      <c r="P1117">
        <v>3.1309999999999998</v>
      </c>
      <c r="Q1117">
        <v>290.12599999999998</v>
      </c>
      <c r="R1117">
        <v>22291.335999999999</v>
      </c>
      <c r="S1117">
        <v>22001.21</v>
      </c>
    </row>
    <row r="1118" spans="1:19" x14ac:dyDescent="0.3">
      <c r="A1118">
        <v>2021</v>
      </c>
      <c r="B1118">
        <v>2</v>
      </c>
      <c r="C1118">
        <v>16</v>
      </c>
      <c r="D1118">
        <v>13</v>
      </c>
      <c r="E1118">
        <v>27722.125</v>
      </c>
      <c r="F1118">
        <v>786.51499999999999</v>
      </c>
      <c r="G1118">
        <v>71.638999999999996</v>
      </c>
      <c r="H1118">
        <v>4.0529999999999999</v>
      </c>
      <c r="I1118">
        <v>453.64400000000001</v>
      </c>
      <c r="J1118">
        <v>5.9269999999999996</v>
      </c>
      <c r="K1118">
        <v>1.0389999999999999</v>
      </c>
      <c r="L1118">
        <v>91.325999999999993</v>
      </c>
      <c r="M1118">
        <v>29064.63</v>
      </c>
      <c r="N1118">
        <v>6888.64</v>
      </c>
      <c r="O1118">
        <v>-9.7729999999999997</v>
      </c>
      <c r="P1118">
        <v>3.5089999999999999</v>
      </c>
      <c r="Q1118">
        <v>299.71899999999999</v>
      </c>
      <c r="R1118">
        <v>22182.254000000001</v>
      </c>
      <c r="S1118">
        <v>21882.535</v>
      </c>
    </row>
    <row r="1119" spans="1:19" x14ac:dyDescent="0.3">
      <c r="A1119">
        <v>2021</v>
      </c>
      <c r="B1119">
        <v>2</v>
      </c>
      <c r="C1119">
        <v>16</v>
      </c>
      <c r="D1119">
        <v>14</v>
      </c>
      <c r="E1119">
        <v>27688.472000000002</v>
      </c>
      <c r="F1119">
        <v>792.29300000000001</v>
      </c>
      <c r="G1119">
        <v>69.093999999999994</v>
      </c>
      <c r="H1119">
        <v>15.116</v>
      </c>
      <c r="I1119">
        <v>429.274</v>
      </c>
      <c r="J1119">
        <v>5.819</v>
      </c>
      <c r="K1119">
        <v>2.0329999999999999</v>
      </c>
      <c r="L1119">
        <v>91.271000000000001</v>
      </c>
      <c r="M1119">
        <v>29024.278999999999</v>
      </c>
      <c r="N1119">
        <v>6467.23</v>
      </c>
      <c r="O1119">
        <v>-3.577</v>
      </c>
      <c r="P1119">
        <v>3.0710000000000002</v>
      </c>
      <c r="Q1119">
        <v>305.78300000000002</v>
      </c>
      <c r="R1119">
        <v>22557.556</v>
      </c>
      <c r="S1119">
        <v>22251.772000000001</v>
      </c>
    </row>
    <row r="1120" spans="1:19" x14ac:dyDescent="0.3">
      <c r="A1120">
        <v>2021</v>
      </c>
      <c r="B1120">
        <v>2</v>
      </c>
      <c r="C1120">
        <v>16</v>
      </c>
      <c r="D1120">
        <v>15</v>
      </c>
      <c r="E1120">
        <v>27371.172999999999</v>
      </c>
      <c r="F1120">
        <v>779.95100000000002</v>
      </c>
      <c r="G1120">
        <v>67.364999999999995</v>
      </c>
      <c r="H1120">
        <v>24.463999999999999</v>
      </c>
      <c r="I1120">
        <v>368.52499999999998</v>
      </c>
      <c r="J1120">
        <v>5.3470000000000004</v>
      </c>
      <c r="K1120">
        <v>2.056</v>
      </c>
      <c r="L1120">
        <v>91.007000000000005</v>
      </c>
      <c r="M1120">
        <v>28642.523000000001</v>
      </c>
      <c r="N1120">
        <v>5452.1180000000004</v>
      </c>
      <c r="O1120">
        <v>-1.7090000000000001</v>
      </c>
      <c r="P1120">
        <v>2.488</v>
      </c>
      <c r="Q1120">
        <v>305.55200000000002</v>
      </c>
      <c r="R1120">
        <v>23189.626</v>
      </c>
      <c r="S1120">
        <v>22884.073</v>
      </c>
    </row>
    <row r="1121" spans="1:19" x14ac:dyDescent="0.3">
      <c r="A1121">
        <v>2021</v>
      </c>
      <c r="B1121">
        <v>2</v>
      </c>
      <c r="C1121">
        <v>16</v>
      </c>
      <c r="D1121">
        <v>16</v>
      </c>
      <c r="E1121">
        <v>26905.616000000002</v>
      </c>
      <c r="F1121">
        <v>682.15800000000002</v>
      </c>
      <c r="G1121">
        <v>67.558000000000007</v>
      </c>
      <c r="H1121">
        <v>25.3</v>
      </c>
      <c r="I1121">
        <v>339.13400000000001</v>
      </c>
      <c r="J1121">
        <v>5.5759999999999996</v>
      </c>
      <c r="K1121">
        <v>-3.0179999999999998</v>
      </c>
      <c r="L1121">
        <v>90.619</v>
      </c>
      <c r="M1121">
        <v>28045.385999999999</v>
      </c>
      <c r="N1121">
        <v>3864.3890000000001</v>
      </c>
      <c r="O1121">
        <v>-0.32300000000000001</v>
      </c>
      <c r="P1121">
        <v>2.3069999999999999</v>
      </c>
      <c r="Q1121">
        <v>298.85599999999999</v>
      </c>
      <c r="R1121">
        <v>24179.012999999999</v>
      </c>
      <c r="S1121">
        <v>23880.155999999999</v>
      </c>
    </row>
    <row r="1122" spans="1:19" x14ac:dyDescent="0.3">
      <c r="A1122">
        <v>2021</v>
      </c>
      <c r="B1122">
        <v>2</v>
      </c>
      <c r="C1122">
        <v>16</v>
      </c>
      <c r="D1122">
        <v>17</v>
      </c>
      <c r="E1122">
        <v>26750.385999999999</v>
      </c>
      <c r="F1122">
        <v>537.37800000000004</v>
      </c>
      <c r="G1122">
        <v>70.234999999999999</v>
      </c>
      <c r="H1122">
        <v>16.324999999999999</v>
      </c>
      <c r="I1122">
        <v>233.93700000000001</v>
      </c>
      <c r="J1122">
        <v>4.3869999999999996</v>
      </c>
      <c r="K1122">
        <v>-14.893000000000001</v>
      </c>
      <c r="L1122">
        <v>90.484999999999999</v>
      </c>
      <c r="M1122">
        <v>27618.007000000001</v>
      </c>
      <c r="N1122">
        <v>1741.2919999999999</v>
      </c>
      <c r="O1122">
        <v>0.97899999999999998</v>
      </c>
      <c r="P1122">
        <v>2.2770000000000001</v>
      </c>
      <c r="Q1122">
        <v>287.24400000000003</v>
      </c>
      <c r="R1122">
        <v>25873.457999999999</v>
      </c>
      <c r="S1122">
        <v>25586.213</v>
      </c>
    </row>
    <row r="1123" spans="1:19" x14ac:dyDescent="0.3">
      <c r="A1123">
        <v>2021</v>
      </c>
      <c r="B1123">
        <v>2</v>
      </c>
      <c r="C1123">
        <v>16</v>
      </c>
      <c r="D1123">
        <v>18</v>
      </c>
      <c r="E1123">
        <v>28062.708999999999</v>
      </c>
      <c r="F1123">
        <v>517.93299999999999</v>
      </c>
      <c r="G1123">
        <v>76.597999999999999</v>
      </c>
      <c r="H1123">
        <v>-1.9419999999999999</v>
      </c>
      <c r="I1123">
        <v>255.80699999999999</v>
      </c>
      <c r="J1123">
        <v>4.91</v>
      </c>
      <c r="K1123">
        <v>-16.907</v>
      </c>
      <c r="L1123">
        <v>91.567999999999998</v>
      </c>
      <c r="M1123">
        <v>28914.079000000002</v>
      </c>
      <c r="N1123">
        <v>90.216999999999999</v>
      </c>
      <c r="O1123">
        <v>10.355</v>
      </c>
      <c r="P1123">
        <v>9.5630000000000006</v>
      </c>
      <c r="Q1123">
        <v>279.14999999999998</v>
      </c>
      <c r="R1123">
        <v>28803.944</v>
      </c>
      <c r="S1123">
        <v>28524.794000000002</v>
      </c>
    </row>
    <row r="1124" spans="1:19" x14ac:dyDescent="0.3">
      <c r="A1124">
        <v>2021</v>
      </c>
      <c r="B1124">
        <v>2</v>
      </c>
      <c r="C1124">
        <v>16</v>
      </c>
      <c r="D1124">
        <v>19</v>
      </c>
      <c r="E1124">
        <v>29621.524000000001</v>
      </c>
      <c r="F1124">
        <v>514.64700000000005</v>
      </c>
      <c r="G1124">
        <v>79.486000000000004</v>
      </c>
      <c r="H1124">
        <v>-14.403</v>
      </c>
      <c r="I1124">
        <v>326.37799999999999</v>
      </c>
      <c r="J1124">
        <v>4.7430000000000003</v>
      </c>
      <c r="K1124">
        <v>-21.632000000000001</v>
      </c>
      <c r="L1124">
        <v>92.733999999999995</v>
      </c>
      <c r="M1124">
        <v>30523.991000000002</v>
      </c>
      <c r="N1124">
        <v>0</v>
      </c>
      <c r="O1124">
        <v>12.416</v>
      </c>
      <c r="P1124">
        <v>13.093999999999999</v>
      </c>
      <c r="Q1124">
        <v>265.31299999999999</v>
      </c>
      <c r="R1124">
        <v>30498.48</v>
      </c>
      <c r="S1124">
        <v>30233.167000000001</v>
      </c>
    </row>
    <row r="1125" spans="1:19" x14ac:dyDescent="0.3">
      <c r="A1125">
        <v>2021</v>
      </c>
      <c r="B1125">
        <v>2</v>
      </c>
      <c r="C1125">
        <v>16</v>
      </c>
      <c r="D1125">
        <v>20</v>
      </c>
      <c r="E1125">
        <v>29073.228999999999</v>
      </c>
      <c r="F1125">
        <v>522.96500000000003</v>
      </c>
      <c r="G1125">
        <v>79.037999999999997</v>
      </c>
      <c r="H1125">
        <v>-23.239000000000001</v>
      </c>
      <c r="I1125">
        <v>361.14600000000002</v>
      </c>
      <c r="J1125">
        <v>4.4640000000000004</v>
      </c>
      <c r="K1125">
        <v>-23.065999999999999</v>
      </c>
      <c r="L1125">
        <v>92.441000000000003</v>
      </c>
      <c r="M1125">
        <v>30007.938999999998</v>
      </c>
      <c r="N1125">
        <v>0</v>
      </c>
      <c r="O1125">
        <v>12.629</v>
      </c>
      <c r="P1125">
        <v>18.207000000000001</v>
      </c>
      <c r="Q1125">
        <v>247.66499999999999</v>
      </c>
      <c r="R1125">
        <v>29977.103999999999</v>
      </c>
      <c r="S1125">
        <v>29729.438999999998</v>
      </c>
    </row>
    <row r="1126" spans="1:19" x14ac:dyDescent="0.3">
      <c r="A1126">
        <v>2021</v>
      </c>
      <c r="B1126">
        <v>2</v>
      </c>
      <c r="C1126">
        <v>16</v>
      </c>
      <c r="D1126">
        <v>21</v>
      </c>
      <c r="E1126">
        <v>28079.152999999998</v>
      </c>
      <c r="F1126">
        <v>551.27300000000002</v>
      </c>
      <c r="G1126">
        <v>77.326999999999998</v>
      </c>
      <c r="H1126">
        <v>-27.376000000000001</v>
      </c>
      <c r="I1126">
        <v>404.81200000000001</v>
      </c>
      <c r="J1126">
        <v>4.1230000000000002</v>
      </c>
      <c r="K1126">
        <v>-21.742999999999999</v>
      </c>
      <c r="L1126">
        <v>91.721999999999994</v>
      </c>
      <c r="M1126">
        <v>29081.964</v>
      </c>
      <c r="N1126">
        <v>0</v>
      </c>
      <c r="O1126">
        <v>12.076000000000001</v>
      </c>
      <c r="P1126">
        <v>14.01</v>
      </c>
      <c r="Q1126">
        <v>232.505</v>
      </c>
      <c r="R1126">
        <v>29055.878000000001</v>
      </c>
      <c r="S1126">
        <v>28823.371999999999</v>
      </c>
    </row>
    <row r="1127" spans="1:19" x14ac:dyDescent="0.3">
      <c r="A1127">
        <v>2021</v>
      </c>
      <c r="B1127">
        <v>2</v>
      </c>
      <c r="C1127">
        <v>16</v>
      </c>
      <c r="D1127">
        <v>22</v>
      </c>
      <c r="E1127">
        <v>26377.998</v>
      </c>
      <c r="F1127">
        <v>635.57500000000005</v>
      </c>
      <c r="G1127">
        <v>74.850999999999999</v>
      </c>
      <c r="H1127">
        <v>-27.513000000000002</v>
      </c>
      <c r="I1127">
        <v>517.60900000000004</v>
      </c>
      <c r="J1127">
        <v>5.181</v>
      </c>
      <c r="K1127">
        <v>-6.48</v>
      </c>
      <c r="L1127">
        <v>90.156999999999996</v>
      </c>
      <c r="M1127">
        <v>27592.526000000002</v>
      </c>
      <c r="N1127">
        <v>0</v>
      </c>
      <c r="O1127">
        <v>10.923999999999999</v>
      </c>
      <c r="P1127">
        <v>3.419</v>
      </c>
      <c r="Q1127">
        <v>216.524</v>
      </c>
      <c r="R1127">
        <v>27578.182000000001</v>
      </c>
      <c r="S1127">
        <v>27361.657999999999</v>
      </c>
    </row>
    <row r="1128" spans="1:19" x14ac:dyDescent="0.3">
      <c r="A1128">
        <v>2021</v>
      </c>
      <c r="B1128">
        <v>2</v>
      </c>
      <c r="C1128">
        <v>16</v>
      </c>
      <c r="D1128">
        <v>23</v>
      </c>
      <c r="E1128">
        <v>23741.598999999998</v>
      </c>
      <c r="F1128">
        <v>851.24099999999999</v>
      </c>
      <c r="G1128">
        <v>71.06</v>
      </c>
      <c r="H1128">
        <v>-25.189</v>
      </c>
      <c r="I1128">
        <v>577.44799999999998</v>
      </c>
      <c r="J1128">
        <v>4.8490000000000002</v>
      </c>
      <c r="K1128">
        <v>5.2999999999999999E-2</v>
      </c>
      <c r="L1128">
        <v>88.477999999999994</v>
      </c>
      <c r="M1128">
        <v>25238.477999999999</v>
      </c>
      <c r="N1128">
        <v>0</v>
      </c>
      <c r="O1128">
        <v>8.734</v>
      </c>
      <c r="P1128">
        <v>-21.190999999999999</v>
      </c>
      <c r="Q1128">
        <v>193.44200000000001</v>
      </c>
      <c r="R1128">
        <v>25250.935000000001</v>
      </c>
      <c r="S1128">
        <v>25057.492999999999</v>
      </c>
    </row>
    <row r="1129" spans="1:19" x14ac:dyDescent="0.3">
      <c r="A1129">
        <v>2021</v>
      </c>
      <c r="B1129">
        <v>2</v>
      </c>
      <c r="C1129">
        <v>16</v>
      </c>
      <c r="D1129">
        <v>24</v>
      </c>
      <c r="E1129">
        <v>21513.922999999999</v>
      </c>
      <c r="F1129">
        <v>1017.426</v>
      </c>
      <c r="G1129">
        <v>68.19</v>
      </c>
      <c r="H1129">
        <v>-24.055</v>
      </c>
      <c r="I1129">
        <v>962.154</v>
      </c>
      <c r="J1129">
        <v>5.25</v>
      </c>
      <c r="K1129">
        <v>0.35199999999999998</v>
      </c>
      <c r="L1129">
        <v>87.203000000000003</v>
      </c>
      <c r="M1129">
        <v>23562.253000000001</v>
      </c>
      <c r="N1129">
        <v>0</v>
      </c>
      <c r="O1129">
        <v>6.3339999999999996</v>
      </c>
      <c r="P1129">
        <v>-15.021000000000001</v>
      </c>
      <c r="Q1129">
        <v>170.33199999999999</v>
      </c>
      <c r="R1129">
        <v>23570.94</v>
      </c>
      <c r="S1129">
        <v>23400.608</v>
      </c>
    </row>
    <row r="1130" spans="1:19" x14ac:dyDescent="0.3">
      <c r="A1130">
        <v>2021</v>
      </c>
      <c r="B1130">
        <v>2</v>
      </c>
      <c r="C1130">
        <v>17</v>
      </c>
      <c r="D1130">
        <v>1</v>
      </c>
      <c r="E1130">
        <v>20090.871999999999</v>
      </c>
      <c r="F1130">
        <v>1166.4480000000001</v>
      </c>
      <c r="G1130">
        <v>70.129000000000005</v>
      </c>
      <c r="H1130">
        <v>-18.556999999999999</v>
      </c>
      <c r="I1130">
        <v>846.64099999999996</v>
      </c>
      <c r="J1130">
        <v>5.0780000000000003</v>
      </c>
      <c r="K1130">
        <v>-1.069</v>
      </c>
      <c r="L1130">
        <v>86.471000000000004</v>
      </c>
      <c r="M1130">
        <v>22175.883999999998</v>
      </c>
      <c r="N1130">
        <v>0</v>
      </c>
      <c r="O1130">
        <v>4.3079999999999998</v>
      </c>
      <c r="P1130">
        <v>-26.658999999999999</v>
      </c>
      <c r="Q1130">
        <v>152.99</v>
      </c>
      <c r="R1130">
        <v>22198.234</v>
      </c>
      <c r="S1130">
        <v>22045.243999999999</v>
      </c>
    </row>
    <row r="1131" spans="1:19" x14ac:dyDescent="0.3">
      <c r="A1131">
        <v>2021</v>
      </c>
      <c r="B1131">
        <v>2</v>
      </c>
      <c r="C1131">
        <v>17</v>
      </c>
      <c r="D1131">
        <v>2</v>
      </c>
      <c r="E1131">
        <v>19320.957999999999</v>
      </c>
      <c r="F1131">
        <v>1266.7529999999999</v>
      </c>
      <c r="G1131">
        <v>70.858000000000004</v>
      </c>
      <c r="H1131">
        <v>-16.831</v>
      </c>
      <c r="I1131">
        <v>601.077</v>
      </c>
      <c r="J1131">
        <v>4.9450000000000003</v>
      </c>
      <c r="K1131">
        <v>-1.1719999999999999</v>
      </c>
      <c r="L1131">
        <v>86.027000000000001</v>
      </c>
      <c r="M1131">
        <v>21261.757000000001</v>
      </c>
      <c r="N1131">
        <v>0</v>
      </c>
      <c r="O1131">
        <v>3.601</v>
      </c>
      <c r="P1131">
        <v>-23.29</v>
      </c>
      <c r="Q1131">
        <v>143.422</v>
      </c>
      <c r="R1131">
        <v>21281.445</v>
      </c>
      <c r="S1131">
        <v>21138.023000000001</v>
      </c>
    </row>
    <row r="1132" spans="1:19" x14ac:dyDescent="0.3">
      <c r="A1132">
        <v>2021</v>
      </c>
      <c r="B1132">
        <v>2</v>
      </c>
      <c r="C1132">
        <v>17</v>
      </c>
      <c r="D1132">
        <v>3</v>
      </c>
      <c r="E1132">
        <v>18888.52</v>
      </c>
      <c r="F1132">
        <v>1294.6469999999999</v>
      </c>
      <c r="G1132">
        <v>72.709999999999994</v>
      </c>
      <c r="H1132">
        <v>-17.829999999999998</v>
      </c>
      <c r="I1132">
        <v>360.00200000000001</v>
      </c>
      <c r="J1132">
        <v>4.8719999999999999</v>
      </c>
      <c r="K1132">
        <v>-0.441</v>
      </c>
      <c r="L1132">
        <v>85.757999999999996</v>
      </c>
      <c r="M1132">
        <v>20615.527999999998</v>
      </c>
      <c r="N1132">
        <v>0</v>
      </c>
      <c r="O1132">
        <v>3.3170000000000002</v>
      </c>
      <c r="P1132">
        <v>-17.55</v>
      </c>
      <c r="Q1132">
        <v>139.017</v>
      </c>
      <c r="R1132">
        <v>20629.760999999999</v>
      </c>
      <c r="S1132">
        <v>20490.743999999999</v>
      </c>
    </row>
    <row r="1133" spans="1:19" x14ac:dyDescent="0.3">
      <c r="A1133">
        <v>2021</v>
      </c>
      <c r="B1133">
        <v>2</v>
      </c>
      <c r="C1133">
        <v>17</v>
      </c>
      <c r="D1133">
        <v>4</v>
      </c>
      <c r="E1133">
        <v>18946.16</v>
      </c>
      <c r="F1133">
        <v>1253.306</v>
      </c>
      <c r="G1133">
        <v>74.754999999999995</v>
      </c>
      <c r="H1133">
        <v>-16.553000000000001</v>
      </c>
      <c r="I1133">
        <v>204.78</v>
      </c>
      <c r="J1133">
        <v>4.7190000000000003</v>
      </c>
      <c r="K1133">
        <v>-0.14799999999999999</v>
      </c>
      <c r="L1133">
        <v>85.816000000000003</v>
      </c>
      <c r="M1133">
        <v>20478.080000000002</v>
      </c>
      <c r="N1133">
        <v>0</v>
      </c>
      <c r="O1133">
        <v>3.2509999999999999</v>
      </c>
      <c r="P1133">
        <v>-12.532</v>
      </c>
      <c r="Q1133">
        <v>138.34399999999999</v>
      </c>
      <c r="R1133">
        <v>20487.361000000001</v>
      </c>
      <c r="S1133">
        <v>20349.017</v>
      </c>
    </row>
    <row r="1134" spans="1:19" x14ac:dyDescent="0.3">
      <c r="A1134">
        <v>2021</v>
      </c>
      <c r="B1134">
        <v>2</v>
      </c>
      <c r="C1134">
        <v>17</v>
      </c>
      <c r="D1134">
        <v>5</v>
      </c>
      <c r="E1134">
        <v>19583.147000000001</v>
      </c>
      <c r="F1134">
        <v>1148.9490000000001</v>
      </c>
      <c r="G1134">
        <v>78.915000000000006</v>
      </c>
      <c r="H1134">
        <v>-13.978999999999999</v>
      </c>
      <c r="I1134">
        <v>102.96599999999999</v>
      </c>
      <c r="J1134">
        <v>3.6520000000000001</v>
      </c>
      <c r="K1134">
        <v>9.4E-2</v>
      </c>
      <c r="L1134">
        <v>86.19</v>
      </c>
      <c r="M1134">
        <v>20911.018</v>
      </c>
      <c r="N1134">
        <v>0</v>
      </c>
      <c r="O1134">
        <v>3.2690000000000001</v>
      </c>
      <c r="P1134">
        <v>-8.2080000000000002</v>
      </c>
      <c r="Q1134">
        <v>144.148</v>
      </c>
      <c r="R1134">
        <v>20915.957999999999</v>
      </c>
      <c r="S1134">
        <v>20771.810000000001</v>
      </c>
    </row>
    <row r="1135" spans="1:19" x14ac:dyDescent="0.3">
      <c r="A1135">
        <v>2021</v>
      </c>
      <c r="B1135">
        <v>2</v>
      </c>
      <c r="C1135">
        <v>17</v>
      </c>
      <c r="D1135">
        <v>6</v>
      </c>
      <c r="E1135">
        <v>21324.026000000002</v>
      </c>
      <c r="F1135">
        <v>983.80600000000004</v>
      </c>
      <c r="G1135">
        <v>85.876000000000005</v>
      </c>
      <c r="H1135">
        <v>-13.067</v>
      </c>
      <c r="I1135">
        <v>72.459999999999994</v>
      </c>
      <c r="J1135">
        <v>2.3290000000000002</v>
      </c>
      <c r="K1135">
        <v>-0.223</v>
      </c>
      <c r="L1135">
        <v>87.15</v>
      </c>
      <c r="M1135">
        <v>22456.481</v>
      </c>
      <c r="N1135">
        <v>0</v>
      </c>
      <c r="O1135">
        <v>3.5070000000000001</v>
      </c>
      <c r="P1135">
        <v>-5.21</v>
      </c>
      <c r="Q1135">
        <v>161.81299999999999</v>
      </c>
      <c r="R1135">
        <v>22458.184000000001</v>
      </c>
      <c r="S1135">
        <v>22296.370999999999</v>
      </c>
    </row>
    <row r="1136" spans="1:19" x14ac:dyDescent="0.3">
      <c r="A1136">
        <v>2021</v>
      </c>
      <c r="B1136">
        <v>2</v>
      </c>
      <c r="C1136">
        <v>17</v>
      </c>
      <c r="D1136">
        <v>7</v>
      </c>
      <c r="E1136">
        <v>24309.816999999999</v>
      </c>
      <c r="F1136">
        <v>795.41600000000005</v>
      </c>
      <c r="G1136">
        <v>93.081999999999994</v>
      </c>
      <c r="H1136">
        <v>-13.63</v>
      </c>
      <c r="I1136">
        <v>128.994</v>
      </c>
      <c r="J1136">
        <v>2.839</v>
      </c>
      <c r="K1136">
        <v>3.3050000000000002</v>
      </c>
      <c r="L1136">
        <v>88.903000000000006</v>
      </c>
      <c r="M1136">
        <v>25315.643</v>
      </c>
      <c r="N1136">
        <v>10.023</v>
      </c>
      <c r="O1136">
        <v>3.7650000000000001</v>
      </c>
      <c r="P1136">
        <v>-2.8029999999999999</v>
      </c>
      <c r="Q1136">
        <v>194.12</v>
      </c>
      <c r="R1136">
        <v>25304.657999999999</v>
      </c>
      <c r="S1136">
        <v>25110.538</v>
      </c>
    </row>
    <row r="1137" spans="1:19" x14ac:dyDescent="0.3">
      <c r="A1137">
        <v>2021</v>
      </c>
      <c r="B1137">
        <v>2</v>
      </c>
      <c r="C1137">
        <v>17</v>
      </c>
      <c r="D1137">
        <v>8</v>
      </c>
      <c r="E1137">
        <v>25982.35</v>
      </c>
      <c r="F1137">
        <v>761.99900000000002</v>
      </c>
      <c r="G1137">
        <v>93.546999999999997</v>
      </c>
      <c r="H1137">
        <v>-11.641</v>
      </c>
      <c r="I1137">
        <v>267.89</v>
      </c>
      <c r="J1137">
        <v>3.702</v>
      </c>
      <c r="K1137">
        <v>1.431</v>
      </c>
      <c r="L1137">
        <v>90.010999999999996</v>
      </c>
      <c r="M1137">
        <v>27095.741999999998</v>
      </c>
      <c r="N1137">
        <v>868.63</v>
      </c>
      <c r="O1137">
        <v>0.10199999999999999</v>
      </c>
      <c r="P1137">
        <v>-0.45</v>
      </c>
      <c r="Q1137">
        <v>221.09</v>
      </c>
      <c r="R1137">
        <v>26227.46</v>
      </c>
      <c r="S1137">
        <v>26006.37</v>
      </c>
    </row>
    <row r="1138" spans="1:19" x14ac:dyDescent="0.3">
      <c r="A1138">
        <v>2021</v>
      </c>
      <c r="B1138">
        <v>2</v>
      </c>
      <c r="C1138">
        <v>17</v>
      </c>
      <c r="D1138">
        <v>9</v>
      </c>
      <c r="E1138">
        <v>26792.626</v>
      </c>
      <c r="F1138">
        <v>739.83199999999999</v>
      </c>
      <c r="G1138">
        <v>86.498999999999995</v>
      </c>
      <c r="H1138">
        <v>-20.297000000000001</v>
      </c>
      <c r="I1138">
        <v>494.47699999999998</v>
      </c>
      <c r="J1138">
        <v>4.97</v>
      </c>
      <c r="K1138">
        <v>-0.51600000000000001</v>
      </c>
      <c r="L1138">
        <v>90.646000000000001</v>
      </c>
      <c r="M1138">
        <v>28101.738000000001</v>
      </c>
      <c r="N1138">
        <v>3084.0590000000002</v>
      </c>
      <c r="O1138">
        <v>-13.984999999999999</v>
      </c>
      <c r="P1138">
        <v>1.0720000000000001</v>
      </c>
      <c r="Q1138">
        <v>243.95699999999999</v>
      </c>
      <c r="R1138">
        <v>25030.592000000001</v>
      </c>
      <c r="S1138">
        <v>24786.634999999998</v>
      </c>
    </row>
    <row r="1139" spans="1:19" x14ac:dyDescent="0.3">
      <c r="A1139">
        <v>2021</v>
      </c>
      <c r="B1139">
        <v>2</v>
      </c>
      <c r="C1139">
        <v>17</v>
      </c>
      <c r="D1139">
        <v>10</v>
      </c>
      <c r="E1139">
        <v>27182.460999999999</v>
      </c>
      <c r="F1139">
        <v>762.00400000000002</v>
      </c>
      <c r="G1139">
        <v>80.241</v>
      </c>
      <c r="H1139">
        <v>-22.582000000000001</v>
      </c>
      <c r="I1139">
        <v>610.01099999999997</v>
      </c>
      <c r="J1139">
        <v>5.5149999999999997</v>
      </c>
      <c r="K1139">
        <v>-3.5150000000000001</v>
      </c>
      <c r="L1139">
        <v>90.971000000000004</v>
      </c>
      <c r="M1139">
        <v>28624.865000000002</v>
      </c>
      <c r="N1139">
        <v>4990.7309999999998</v>
      </c>
      <c r="O1139">
        <v>-27.332999999999998</v>
      </c>
      <c r="P1139">
        <v>2.3439999999999999</v>
      </c>
      <c r="Q1139">
        <v>262.279</v>
      </c>
      <c r="R1139">
        <v>23659.123</v>
      </c>
      <c r="S1139">
        <v>23396.844000000001</v>
      </c>
    </row>
    <row r="1140" spans="1:19" x14ac:dyDescent="0.3">
      <c r="A1140">
        <v>2021</v>
      </c>
      <c r="B1140">
        <v>2</v>
      </c>
      <c r="C1140">
        <v>17</v>
      </c>
      <c r="D1140">
        <v>11</v>
      </c>
      <c r="E1140">
        <v>27424.917000000001</v>
      </c>
      <c r="F1140">
        <v>790.81299999999999</v>
      </c>
      <c r="G1140">
        <v>75.141000000000005</v>
      </c>
      <c r="H1140">
        <v>-13.701000000000001</v>
      </c>
      <c r="I1140">
        <v>576.36599999999999</v>
      </c>
      <c r="J1140">
        <v>5.82</v>
      </c>
      <c r="K1140">
        <v>-0.222</v>
      </c>
      <c r="L1140">
        <v>91.150999999999996</v>
      </c>
      <c r="M1140">
        <v>28875.144</v>
      </c>
      <c r="N1140">
        <v>6212.9920000000002</v>
      </c>
      <c r="O1140">
        <v>-32.356000000000002</v>
      </c>
      <c r="P1140">
        <v>3.0289999999999999</v>
      </c>
      <c r="Q1140">
        <v>277.76299999999998</v>
      </c>
      <c r="R1140">
        <v>22691.477999999999</v>
      </c>
      <c r="S1140">
        <v>22413.715</v>
      </c>
    </row>
    <row r="1141" spans="1:19" x14ac:dyDescent="0.3">
      <c r="A1141">
        <v>2021</v>
      </c>
      <c r="B1141">
        <v>2</v>
      </c>
      <c r="C1141">
        <v>17</v>
      </c>
      <c r="D1141">
        <v>12</v>
      </c>
      <c r="E1141">
        <v>27496.962</v>
      </c>
      <c r="F1141">
        <v>806.548</v>
      </c>
      <c r="G1141">
        <v>70.611999999999995</v>
      </c>
      <c r="H1141">
        <v>-4.8940000000000001</v>
      </c>
      <c r="I1141">
        <v>490.58300000000003</v>
      </c>
      <c r="J1141">
        <v>5.9569999999999999</v>
      </c>
      <c r="K1141">
        <v>1.7709999999999999</v>
      </c>
      <c r="L1141">
        <v>91.19</v>
      </c>
      <c r="M1141">
        <v>28888.116000000002</v>
      </c>
      <c r="N1141">
        <v>6883.0169999999998</v>
      </c>
      <c r="O1141">
        <v>-27.553000000000001</v>
      </c>
      <c r="P1141">
        <v>3.1309999999999998</v>
      </c>
      <c r="Q1141">
        <v>290.13400000000001</v>
      </c>
      <c r="R1141">
        <v>22029.522000000001</v>
      </c>
      <c r="S1141">
        <v>21739.387999999999</v>
      </c>
    </row>
    <row r="1142" spans="1:19" x14ac:dyDescent="0.3">
      <c r="A1142">
        <v>2021</v>
      </c>
      <c r="B1142">
        <v>2</v>
      </c>
      <c r="C1142">
        <v>17</v>
      </c>
      <c r="D1142">
        <v>13</v>
      </c>
      <c r="E1142">
        <v>27333.627</v>
      </c>
      <c r="F1142">
        <v>786.51499999999999</v>
      </c>
      <c r="G1142">
        <v>67.373000000000005</v>
      </c>
      <c r="H1142">
        <v>3.8439999999999999</v>
      </c>
      <c r="I1142">
        <v>453.64400000000001</v>
      </c>
      <c r="J1142">
        <v>5.9269999999999996</v>
      </c>
      <c r="K1142">
        <v>0.71099999999999997</v>
      </c>
      <c r="L1142">
        <v>90.998000000000005</v>
      </c>
      <c r="M1142">
        <v>28675.266</v>
      </c>
      <c r="N1142">
        <v>6888.64</v>
      </c>
      <c r="O1142">
        <v>-9.7729999999999997</v>
      </c>
      <c r="P1142">
        <v>3.5089999999999999</v>
      </c>
      <c r="Q1142">
        <v>300.12700000000001</v>
      </c>
      <c r="R1142">
        <v>21792.89</v>
      </c>
      <c r="S1142">
        <v>21492.761999999999</v>
      </c>
    </row>
    <row r="1143" spans="1:19" x14ac:dyDescent="0.3">
      <c r="A1143">
        <v>2021</v>
      </c>
      <c r="B1143">
        <v>2</v>
      </c>
      <c r="C1143">
        <v>17</v>
      </c>
      <c r="D1143">
        <v>14</v>
      </c>
      <c r="E1143">
        <v>27210.222000000002</v>
      </c>
      <c r="F1143">
        <v>792.29300000000001</v>
      </c>
      <c r="G1143">
        <v>64.617000000000004</v>
      </c>
      <c r="H1143">
        <v>14.561999999999999</v>
      </c>
      <c r="I1143">
        <v>429.274</v>
      </c>
      <c r="J1143">
        <v>5.819</v>
      </c>
      <c r="K1143">
        <v>2.1859999999999999</v>
      </c>
      <c r="L1143">
        <v>90.863</v>
      </c>
      <c r="M1143">
        <v>28545.22</v>
      </c>
      <c r="N1143">
        <v>6467.23</v>
      </c>
      <c r="O1143">
        <v>-3.577</v>
      </c>
      <c r="P1143">
        <v>3.0710000000000002</v>
      </c>
      <c r="Q1143">
        <v>306.733</v>
      </c>
      <c r="R1143">
        <v>22078.496999999999</v>
      </c>
      <c r="S1143">
        <v>21771.763999999999</v>
      </c>
    </row>
    <row r="1144" spans="1:19" x14ac:dyDescent="0.3">
      <c r="A1144">
        <v>2021</v>
      </c>
      <c r="B1144">
        <v>2</v>
      </c>
      <c r="C1144">
        <v>17</v>
      </c>
      <c r="D1144">
        <v>15</v>
      </c>
      <c r="E1144">
        <v>26812.462</v>
      </c>
      <c r="F1144">
        <v>779.95100000000002</v>
      </c>
      <c r="G1144">
        <v>63.036999999999999</v>
      </c>
      <c r="H1144">
        <v>23.678000000000001</v>
      </c>
      <c r="I1144">
        <v>368.52499999999998</v>
      </c>
      <c r="J1144">
        <v>5.3470000000000004</v>
      </c>
      <c r="K1144">
        <v>2.3210000000000002</v>
      </c>
      <c r="L1144">
        <v>90.492999999999995</v>
      </c>
      <c r="M1144">
        <v>28082.776000000002</v>
      </c>
      <c r="N1144">
        <v>5452.1180000000004</v>
      </c>
      <c r="O1144">
        <v>-1.7090000000000001</v>
      </c>
      <c r="P1144">
        <v>2.488</v>
      </c>
      <c r="Q1144">
        <v>306.24799999999999</v>
      </c>
      <c r="R1144">
        <v>22629.879000000001</v>
      </c>
      <c r="S1144">
        <v>22323.631000000001</v>
      </c>
    </row>
    <row r="1145" spans="1:19" x14ac:dyDescent="0.3">
      <c r="A1145">
        <v>2021</v>
      </c>
      <c r="B1145">
        <v>2</v>
      </c>
      <c r="C1145">
        <v>17</v>
      </c>
      <c r="D1145">
        <v>16</v>
      </c>
      <c r="E1145">
        <v>26393.121999999999</v>
      </c>
      <c r="F1145">
        <v>682.15800000000002</v>
      </c>
      <c r="G1145">
        <v>63.31</v>
      </c>
      <c r="H1145">
        <v>24.577000000000002</v>
      </c>
      <c r="I1145">
        <v>339.13400000000001</v>
      </c>
      <c r="J1145">
        <v>5.5759999999999996</v>
      </c>
      <c r="K1145">
        <v>-3.0910000000000002</v>
      </c>
      <c r="L1145">
        <v>90.144999999999996</v>
      </c>
      <c r="M1145">
        <v>27531.620999999999</v>
      </c>
      <c r="N1145">
        <v>3864.3890000000001</v>
      </c>
      <c r="O1145">
        <v>-0.32300000000000001</v>
      </c>
      <c r="P1145">
        <v>2.3069999999999999</v>
      </c>
      <c r="Q1145">
        <v>297.815</v>
      </c>
      <c r="R1145">
        <v>23665.248</v>
      </c>
      <c r="S1145">
        <v>23367.433000000001</v>
      </c>
    </row>
    <row r="1146" spans="1:19" x14ac:dyDescent="0.3">
      <c r="A1146">
        <v>2021</v>
      </c>
      <c r="B1146">
        <v>2</v>
      </c>
      <c r="C1146">
        <v>17</v>
      </c>
      <c r="D1146">
        <v>17</v>
      </c>
      <c r="E1146">
        <v>26283.661</v>
      </c>
      <c r="F1146">
        <v>537.37800000000004</v>
      </c>
      <c r="G1146">
        <v>66.135999999999996</v>
      </c>
      <c r="H1146">
        <v>15.836</v>
      </c>
      <c r="I1146">
        <v>233.93700000000001</v>
      </c>
      <c r="J1146">
        <v>4.3869999999999996</v>
      </c>
      <c r="K1146">
        <v>-15.526999999999999</v>
      </c>
      <c r="L1146">
        <v>90.06</v>
      </c>
      <c r="M1146">
        <v>27149.733</v>
      </c>
      <c r="N1146">
        <v>1741.2919999999999</v>
      </c>
      <c r="O1146">
        <v>0.97899999999999998</v>
      </c>
      <c r="P1146">
        <v>2.2770000000000001</v>
      </c>
      <c r="Q1146">
        <v>284.09199999999998</v>
      </c>
      <c r="R1146">
        <v>25405.184000000001</v>
      </c>
      <c r="S1146">
        <v>25121.093000000001</v>
      </c>
    </row>
    <row r="1147" spans="1:19" x14ac:dyDescent="0.3">
      <c r="A1147">
        <v>2021</v>
      </c>
      <c r="B1147">
        <v>2</v>
      </c>
      <c r="C1147">
        <v>17</v>
      </c>
      <c r="D1147">
        <v>18</v>
      </c>
      <c r="E1147">
        <v>27476.821</v>
      </c>
      <c r="F1147">
        <v>517.93299999999999</v>
      </c>
      <c r="G1147">
        <v>73.456000000000003</v>
      </c>
      <c r="H1147">
        <v>-2.0369999999999999</v>
      </c>
      <c r="I1147">
        <v>255.80699999999999</v>
      </c>
      <c r="J1147">
        <v>4.91</v>
      </c>
      <c r="K1147">
        <v>-17.37</v>
      </c>
      <c r="L1147">
        <v>91.072999999999993</v>
      </c>
      <c r="M1147">
        <v>28327.138999999999</v>
      </c>
      <c r="N1147">
        <v>90.216999999999999</v>
      </c>
      <c r="O1147">
        <v>10.355</v>
      </c>
      <c r="P1147">
        <v>9.5630000000000006</v>
      </c>
      <c r="Q1147">
        <v>275.05599999999998</v>
      </c>
      <c r="R1147">
        <v>28217.004000000001</v>
      </c>
      <c r="S1147">
        <v>27941.948</v>
      </c>
    </row>
    <row r="1148" spans="1:19" x14ac:dyDescent="0.3">
      <c r="A1148">
        <v>2021</v>
      </c>
      <c r="B1148">
        <v>2</v>
      </c>
      <c r="C1148">
        <v>17</v>
      </c>
      <c r="D1148">
        <v>19</v>
      </c>
      <c r="E1148">
        <v>29361.168000000001</v>
      </c>
      <c r="F1148">
        <v>514.64700000000005</v>
      </c>
      <c r="G1148">
        <v>77.010999999999996</v>
      </c>
      <c r="H1148">
        <v>-14.324</v>
      </c>
      <c r="I1148">
        <v>326.37799999999999</v>
      </c>
      <c r="J1148">
        <v>4.7430000000000003</v>
      </c>
      <c r="K1148">
        <v>-21.875</v>
      </c>
      <c r="L1148">
        <v>92.605000000000004</v>
      </c>
      <c r="M1148">
        <v>30263.342000000001</v>
      </c>
      <c r="N1148">
        <v>0</v>
      </c>
      <c r="O1148">
        <v>12.416</v>
      </c>
      <c r="P1148">
        <v>13.093999999999999</v>
      </c>
      <c r="Q1148">
        <v>261.58</v>
      </c>
      <c r="R1148">
        <v>30237.831999999999</v>
      </c>
      <c r="S1148">
        <v>29976.252</v>
      </c>
    </row>
    <row r="1149" spans="1:19" x14ac:dyDescent="0.3">
      <c r="A1149">
        <v>2021</v>
      </c>
      <c r="B1149">
        <v>2</v>
      </c>
      <c r="C1149">
        <v>17</v>
      </c>
      <c r="D1149">
        <v>20</v>
      </c>
      <c r="E1149">
        <v>29003.035</v>
      </c>
      <c r="F1149">
        <v>522.96500000000003</v>
      </c>
      <c r="G1149">
        <v>77.194999999999993</v>
      </c>
      <c r="H1149">
        <v>-23.2</v>
      </c>
      <c r="I1149">
        <v>361.14600000000002</v>
      </c>
      <c r="J1149">
        <v>4.4640000000000004</v>
      </c>
      <c r="K1149">
        <v>-22.774000000000001</v>
      </c>
      <c r="L1149">
        <v>92.436999999999998</v>
      </c>
      <c r="M1149">
        <v>29938.072</v>
      </c>
      <c r="N1149">
        <v>0</v>
      </c>
      <c r="O1149">
        <v>12.629</v>
      </c>
      <c r="P1149">
        <v>18.207000000000001</v>
      </c>
      <c r="Q1149">
        <v>245.08699999999999</v>
      </c>
      <c r="R1149">
        <v>29907.236000000001</v>
      </c>
      <c r="S1149">
        <v>29662.149000000001</v>
      </c>
    </row>
    <row r="1150" spans="1:19" x14ac:dyDescent="0.3">
      <c r="A1150">
        <v>2021</v>
      </c>
      <c r="B1150">
        <v>2</v>
      </c>
      <c r="C1150">
        <v>17</v>
      </c>
      <c r="D1150">
        <v>21</v>
      </c>
      <c r="E1150">
        <v>28138</v>
      </c>
      <c r="F1150">
        <v>551.27300000000002</v>
      </c>
      <c r="G1150">
        <v>77.055000000000007</v>
      </c>
      <c r="H1150">
        <v>-27.45</v>
      </c>
      <c r="I1150">
        <v>404.81200000000001</v>
      </c>
      <c r="J1150">
        <v>4.1230000000000002</v>
      </c>
      <c r="K1150">
        <v>-22.036000000000001</v>
      </c>
      <c r="L1150">
        <v>91.817999999999998</v>
      </c>
      <c r="M1150">
        <v>29140.54</v>
      </c>
      <c r="N1150">
        <v>0</v>
      </c>
      <c r="O1150">
        <v>12.076000000000001</v>
      </c>
      <c r="P1150">
        <v>14.01</v>
      </c>
      <c r="Q1150">
        <v>231.464</v>
      </c>
      <c r="R1150">
        <v>29114.454000000002</v>
      </c>
      <c r="S1150">
        <v>28882.99</v>
      </c>
    </row>
    <row r="1151" spans="1:19" x14ac:dyDescent="0.3">
      <c r="A1151">
        <v>2021</v>
      </c>
      <c r="B1151">
        <v>2</v>
      </c>
      <c r="C1151">
        <v>17</v>
      </c>
      <c r="D1151">
        <v>22</v>
      </c>
      <c r="E1151">
        <v>26470.84</v>
      </c>
      <c r="F1151">
        <v>635.57500000000005</v>
      </c>
      <c r="G1151">
        <v>75.694000000000003</v>
      </c>
      <c r="H1151">
        <v>-27.585999999999999</v>
      </c>
      <c r="I1151">
        <v>517.60900000000004</v>
      </c>
      <c r="J1151">
        <v>5.181</v>
      </c>
      <c r="K1151">
        <v>-6.9329999999999998</v>
      </c>
      <c r="L1151">
        <v>90.278999999999996</v>
      </c>
      <c r="M1151">
        <v>27684.965</v>
      </c>
      <c r="N1151">
        <v>0</v>
      </c>
      <c r="O1151">
        <v>10.923999999999999</v>
      </c>
      <c r="P1151">
        <v>3.419</v>
      </c>
      <c r="Q1151">
        <v>215.101</v>
      </c>
      <c r="R1151">
        <v>27670.621999999999</v>
      </c>
      <c r="S1151">
        <v>27455.521000000001</v>
      </c>
    </row>
    <row r="1152" spans="1:19" x14ac:dyDescent="0.3">
      <c r="A1152">
        <v>2021</v>
      </c>
      <c r="B1152">
        <v>2</v>
      </c>
      <c r="C1152">
        <v>17</v>
      </c>
      <c r="D1152">
        <v>23</v>
      </c>
      <c r="E1152">
        <v>23964.800999999999</v>
      </c>
      <c r="F1152">
        <v>851.24099999999999</v>
      </c>
      <c r="G1152">
        <v>73.456000000000003</v>
      </c>
      <c r="H1152">
        <v>-25.344000000000001</v>
      </c>
      <c r="I1152">
        <v>577.44799999999998</v>
      </c>
      <c r="J1152">
        <v>4.8490000000000002</v>
      </c>
      <c r="K1152">
        <v>-8.6999999999999994E-2</v>
      </c>
      <c r="L1152">
        <v>88.674999999999997</v>
      </c>
      <c r="M1152">
        <v>25461.581999999999</v>
      </c>
      <c r="N1152">
        <v>0</v>
      </c>
      <c r="O1152">
        <v>8.734</v>
      </c>
      <c r="P1152">
        <v>-21.190999999999999</v>
      </c>
      <c r="Q1152">
        <v>192.762</v>
      </c>
      <c r="R1152">
        <v>25474.039000000001</v>
      </c>
      <c r="S1152">
        <v>25281.276999999998</v>
      </c>
    </row>
    <row r="1153" spans="1:19" x14ac:dyDescent="0.3">
      <c r="A1153">
        <v>2021</v>
      </c>
      <c r="B1153">
        <v>2</v>
      </c>
      <c r="C1153">
        <v>17</v>
      </c>
      <c r="D1153">
        <v>24</v>
      </c>
      <c r="E1153">
        <v>21705.103999999999</v>
      </c>
      <c r="F1153">
        <v>1017.426</v>
      </c>
      <c r="G1153">
        <v>72.253</v>
      </c>
      <c r="H1153">
        <v>-24.170999999999999</v>
      </c>
      <c r="I1153">
        <v>962.154</v>
      </c>
      <c r="J1153">
        <v>5.25</v>
      </c>
      <c r="K1153">
        <v>0.33400000000000002</v>
      </c>
      <c r="L1153">
        <v>87.34</v>
      </c>
      <c r="M1153">
        <v>23753.435000000001</v>
      </c>
      <c r="N1153">
        <v>0</v>
      </c>
      <c r="O1153">
        <v>6.3339999999999996</v>
      </c>
      <c r="P1153">
        <v>-15.021000000000001</v>
      </c>
      <c r="Q1153">
        <v>170.477</v>
      </c>
      <c r="R1153">
        <v>23762.121999999999</v>
      </c>
      <c r="S1153">
        <v>23591.645</v>
      </c>
    </row>
    <row r="1154" spans="1:19" x14ac:dyDescent="0.3">
      <c r="A1154">
        <v>2021</v>
      </c>
      <c r="B1154">
        <v>2</v>
      </c>
      <c r="C1154">
        <v>18</v>
      </c>
      <c r="D1154">
        <v>1</v>
      </c>
      <c r="E1154">
        <v>20000.555</v>
      </c>
      <c r="F1154">
        <v>1166.4480000000001</v>
      </c>
      <c r="G1154">
        <v>65.397999999999996</v>
      </c>
      <c r="H1154">
        <v>-18.591000000000001</v>
      </c>
      <c r="I1154">
        <v>846.64099999999996</v>
      </c>
      <c r="J1154">
        <v>5.0780000000000003</v>
      </c>
      <c r="K1154">
        <v>-1.0009999999999999</v>
      </c>
      <c r="L1154">
        <v>86.405000000000001</v>
      </c>
      <c r="M1154">
        <v>22085.535</v>
      </c>
      <c r="N1154">
        <v>0</v>
      </c>
      <c r="O1154">
        <v>4.3079999999999998</v>
      </c>
      <c r="P1154">
        <v>-26.658999999999999</v>
      </c>
      <c r="Q1154">
        <v>152.26400000000001</v>
      </c>
      <c r="R1154">
        <v>22107.885999999999</v>
      </c>
      <c r="S1154">
        <v>21955.620999999999</v>
      </c>
    </row>
    <row r="1155" spans="1:19" x14ac:dyDescent="0.3">
      <c r="A1155">
        <v>2021</v>
      </c>
      <c r="B1155">
        <v>2</v>
      </c>
      <c r="C1155">
        <v>18</v>
      </c>
      <c r="D1155">
        <v>2</v>
      </c>
      <c r="E1155">
        <v>19101.644</v>
      </c>
      <c r="F1155">
        <v>1266.7529999999999</v>
      </c>
      <c r="G1155">
        <v>66.197000000000003</v>
      </c>
      <c r="H1155">
        <v>-16.751999999999999</v>
      </c>
      <c r="I1155">
        <v>601.077</v>
      </c>
      <c r="J1155">
        <v>4.9450000000000003</v>
      </c>
      <c r="K1155">
        <v>-1.111</v>
      </c>
      <c r="L1155">
        <v>85.85</v>
      </c>
      <c r="M1155">
        <v>21042.404999999999</v>
      </c>
      <c r="N1155">
        <v>0</v>
      </c>
      <c r="O1155">
        <v>3.601</v>
      </c>
      <c r="P1155">
        <v>-23.29</v>
      </c>
      <c r="Q1155">
        <v>142.65</v>
      </c>
      <c r="R1155">
        <v>21062.094000000001</v>
      </c>
      <c r="S1155">
        <v>20919.442999999999</v>
      </c>
    </row>
    <row r="1156" spans="1:19" x14ac:dyDescent="0.3">
      <c r="A1156">
        <v>2021</v>
      </c>
      <c r="B1156">
        <v>2</v>
      </c>
      <c r="C1156">
        <v>18</v>
      </c>
      <c r="D1156">
        <v>3</v>
      </c>
      <c r="E1156">
        <v>18532.38</v>
      </c>
      <c r="F1156">
        <v>1294.6469999999999</v>
      </c>
      <c r="G1156">
        <v>68.224999999999994</v>
      </c>
      <c r="H1156">
        <v>-17.713000000000001</v>
      </c>
      <c r="I1156">
        <v>360.00200000000001</v>
      </c>
      <c r="J1156">
        <v>4.8719999999999999</v>
      </c>
      <c r="K1156">
        <v>-0.54900000000000004</v>
      </c>
      <c r="L1156">
        <v>85.531000000000006</v>
      </c>
      <c r="M1156">
        <v>20259.169999999998</v>
      </c>
      <c r="N1156">
        <v>0</v>
      </c>
      <c r="O1156">
        <v>3.3170000000000002</v>
      </c>
      <c r="P1156">
        <v>-17.55</v>
      </c>
      <c r="Q1156">
        <v>138.57300000000001</v>
      </c>
      <c r="R1156">
        <v>20273.402999999998</v>
      </c>
      <c r="S1156">
        <v>20134.830999999998</v>
      </c>
    </row>
    <row r="1157" spans="1:19" x14ac:dyDescent="0.3">
      <c r="A1157">
        <v>2021</v>
      </c>
      <c r="B1157">
        <v>2</v>
      </c>
      <c r="C1157">
        <v>18</v>
      </c>
      <c r="D1157">
        <v>4</v>
      </c>
      <c r="E1157">
        <v>18563.05</v>
      </c>
      <c r="F1157">
        <v>1253.306</v>
      </c>
      <c r="G1157">
        <v>71.542000000000002</v>
      </c>
      <c r="H1157">
        <v>-16.457999999999998</v>
      </c>
      <c r="I1157">
        <v>204.78</v>
      </c>
      <c r="J1157">
        <v>4.7190000000000003</v>
      </c>
      <c r="K1157">
        <v>-0.252</v>
      </c>
      <c r="L1157">
        <v>85.54</v>
      </c>
      <c r="M1157">
        <v>20094.686000000002</v>
      </c>
      <c r="N1157">
        <v>0</v>
      </c>
      <c r="O1157">
        <v>3.2509999999999999</v>
      </c>
      <c r="P1157">
        <v>-12.532</v>
      </c>
      <c r="Q1157">
        <v>138.29499999999999</v>
      </c>
      <c r="R1157">
        <v>20103.967000000001</v>
      </c>
      <c r="S1157">
        <v>19965.670999999998</v>
      </c>
    </row>
    <row r="1158" spans="1:19" x14ac:dyDescent="0.3">
      <c r="A1158">
        <v>2021</v>
      </c>
      <c r="B1158">
        <v>2</v>
      </c>
      <c r="C1158">
        <v>18</v>
      </c>
      <c r="D1158">
        <v>5</v>
      </c>
      <c r="E1158">
        <v>19428.163</v>
      </c>
      <c r="F1158">
        <v>1148.9490000000001</v>
      </c>
      <c r="G1158">
        <v>76.379000000000005</v>
      </c>
      <c r="H1158">
        <v>-13.951000000000001</v>
      </c>
      <c r="I1158">
        <v>102.96599999999999</v>
      </c>
      <c r="J1158">
        <v>3.6520000000000001</v>
      </c>
      <c r="K1158">
        <v>6.5000000000000002E-2</v>
      </c>
      <c r="L1158">
        <v>86.063000000000002</v>
      </c>
      <c r="M1158">
        <v>20755.905999999999</v>
      </c>
      <c r="N1158">
        <v>0</v>
      </c>
      <c r="O1158">
        <v>3.2690000000000001</v>
      </c>
      <c r="P1158">
        <v>-8.2080000000000002</v>
      </c>
      <c r="Q1158">
        <v>143.76400000000001</v>
      </c>
      <c r="R1158">
        <v>20760.845000000001</v>
      </c>
      <c r="S1158">
        <v>20617.081999999999</v>
      </c>
    </row>
    <row r="1159" spans="1:19" x14ac:dyDescent="0.3">
      <c r="A1159">
        <v>2021</v>
      </c>
      <c r="B1159">
        <v>2</v>
      </c>
      <c r="C1159">
        <v>18</v>
      </c>
      <c r="D1159">
        <v>6</v>
      </c>
      <c r="E1159">
        <v>21271.536</v>
      </c>
      <c r="F1159">
        <v>983.80600000000004</v>
      </c>
      <c r="G1159">
        <v>83.198999999999998</v>
      </c>
      <c r="H1159">
        <v>-13.07</v>
      </c>
      <c r="I1159">
        <v>72.459999999999994</v>
      </c>
      <c r="J1159">
        <v>2.3290000000000002</v>
      </c>
      <c r="K1159">
        <v>-2.4E-2</v>
      </c>
      <c r="L1159">
        <v>87.069000000000003</v>
      </c>
      <c r="M1159">
        <v>22404.106</v>
      </c>
      <c r="N1159">
        <v>0</v>
      </c>
      <c r="O1159">
        <v>3.5070000000000001</v>
      </c>
      <c r="P1159">
        <v>-5.21</v>
      </c>
      <c r="Q1159">
        <v>162.02199999999999</v>
      </c>
      <c r="R1159">
        <v>22405.809000000001</v>
      </c>
      <c r="S1159">
        <v>22243.787</v>
      </c>
    </row>
    <row r="1160" spans="1:19" x14ac:dyDescent="0.3">
      <c r="A1160">
        <v>2021</v>
      </c>
      <c r="B1160">
        <v>2</v>
      </c>
      <c r="C1160">
        <v>18</v>
      </c>
      <c r="D1160">
        <v>7</v>
      </c>
      <c r="E1160">
        <v>24135.86</v>
      </c>
      <c r="F1160">
        <v>795.41600000000005</v>
      </c>
      <c r="G1160">
        <v>91.247</v>
      </c>
      <c r="H1160">
        <v>-13.608000000000001</v>
      </c>
      <c r="I1160">
        <v>128.994</v>
      </c>
      <c r="J1160">
        <v>2.839</v>
      </c>
      <c r="K1160">
        <v>3.9529999999999998</v>
      </c>
      <c r="L1160">
        <v>88.716999999999999</v>
      </c>
      <c r="M1160">
        <v>25142.17</v>
      </c>
      <c r="N1160">
        <v>10.023</v>
      </c>
      <c r="O1160">
        <v>3.7650000000000001</v>
      </c>
      <c r="P1160">
        <v>-2.8029999999999999</v>
      </c>
      <c r="Q1160">
        <v>193.91499999999999</v>
      </c>
      <c r="R1160">
        <v>25131.184000000001</v>
      </c>
      <c r="S1160">
        <v>24937.269</v>
      </c>
    </row>
    <row r="1161" spans="1:19" x14ac:dyDescent="0.3">
      <c r="A1161">
        <v>2021</v>
      </c>
      <c r="B1161">
        <v>2</v>
      </c>
      <c r="C1161">
        <v>18</v>
      </c>
      <c r="D1161">
        <v>8</v>
      </c>
      <c r="E1161">
        <v>25817.868999999999</v>
      </c>
      <c r="F1161">
        <v>761.99900000000002</v>
      </c>
      <c r="G1161">
        <v>91.177000000000007</v>
      </c>
      <c r="H1161">
        <v>-11.61</v>
      </c>
      <c r="I1161">
        <v>267.89</v>
      </c>
      <c r="J1161">
        <v>3.702</v>
      </c>
      <c r="K1161">
        <v>1.6459999999999999</v>
      </c>
      <c r="L1161">
        <v>89.769000000000005</v>
      </c>
      <c r="M1161">
        <v>26931.264999999999</v>
      </c>
      <c r="N1161">
        <v>868.63</v>
      </c>
      <c r="O1161">
        <v>0.10199999999999999</v>
      </c>
      <c r="P1161">
        <v>-0.45</v>
      </c>
      <c r="Q1161">
        <v>219.08699999999999</v>
      </c>
      <c r="R1161">
        <v>26062.983</v>
      </c>
      <c r="S1161">
        <v>25843.896000000001</v>
      </c>
    </row>
    <row r="1162" spans="1:19" x14ac:dyDescent="0.3">
      <c r="A1162">
        <v>2021</v>
      </c>
      <c r="B1162">
        <v>2</v>
      </c>
      <c r="C1162">
        <v>18</v>
      </c>
      <c r="D1162">
        <v>9</v>
      </c>
      <c r="E1162">
        <v>26581.724999999999</v>
      </c>
      <c r="F1162">
        <v>739.83199999999999</v>
      </c>
      <c r="G1162">
        <v>87.454999999999998</v>
      </c>
      <c r="H1162">
        <v>-20.282</v>
      </c>
      <c r="I1162">
        <v>494.47699999999998</v>
      </c>
      <c r="J1162">
        <v>4.97</v>
      </c>
      <c r="K1162">
        <v>-0.45100000000000001</v>
      </c>
      <c r="L1162">
        <v>90.382000000000005</v>
      </c>
      <c r="M1162">
        <v>27890.652999999998</v>
      </c>
      <c r="N1162">
        <v>3084.0590000000002</v>
      </c>
      <c r="O1162">
        <v>-13.984999999999999</v>
      </c>
      <c r="P1162">
        <v>1.0720000000000001</v>
      </c>
      <c r="Q1162">
        <v>239.78299999999999</v>
      </c>
      <c r="R1162">
        <v>24819.507000000001</v>
      </c>
      <c r="S1162">
        <v>24579.723999999998</v>
      </c>
    </row>
    <row r="1163" spans="1:19" x14ac:dyDescent="0.3">
      <c r="A1163">
        <v>2021</v>
      </c>
      <c r="B1163">
        <v>2</v>
      </c>
      <c r="C1163">
        <v>18</v>
      </c>
      <c r="D1163">
        <v>10</v>
      </c>
      <c r="E1163">
        <v>27039.352999999999</v>
      </c>
      <c r="F1163">
        <v>762.00400000000002</v>
      </c>
      <c r="G1163">
        <v>81.768000000000001</v>
      </c>
      <c r="H1163">
        <v>-22.535</v>
      </c>
      <c r="I1163">
        <v>610.01099999999997</v>
      </c>
      <c r="J1163">
        <v>5.5149999999999997</v>
      </c>
      <c r="K1163">
        <v>-2.617</v>
      </c>
      <c r="L1163">
        <v>90.823999999999998</v>
      </c>
      <c r="M1163">
        <v>28482.554</v>
      </c>
      <c r="N1163">
        <v>4990.7309999999998</v>
      </c>
      <c r="O1163">
        <v>-27.332999999999998</v>
      </c>
      <c r="P1163">
        <v>2.3439999999999999</v>
      </c>
      <c r="Q1163">
        <v>256.52199999999999</v>
      </c>
      <c r="R1163">
        <v>23516.811000000002</v>
      </c>
      <c r="S1163">
        <v>23260.289000000001</v>
      </c>
    </row>
    <row r="1164" spans="1:19" x14ac:dyDescent="0.3">
      <c r="A1164">
        <v>2021</v>
      </c>
      <c r="B1164">
        <v>2</v>
      </c>
      <c r="C1164">
        <v>18</v>
      </c>
      <c r="D1164">
        <v>11</v>
      </c>
      <c r="E1164">
        <v>27215.317999999999</v>
      </c>
      <c r="F1164">
        <v>790.81299999999999</v>
      </c>
      <c r="G1164">
        <v>76.650999999999996</v>
      </c>
      <c r="H1164">
        <v>-13.597</v>
      </c>
      <c r="I1164">
        <v>576.36599999999999</v>
      </c>
      <c r="J1164">
        <v>5.82</v>
      </c>
      <c r="K1164">
        <v>0.217</v>
      </c>
      <c r="L1164">
        <v>90.995999999999995</v>
      </c>
      <c r="M1164">
        <v>28665.933000000001</v>
      </c>
      <c r="N1164">
        <v>6212.9920000000002</v>
      </c>
      <c r="O1164">
        <v>-32.356000000000002</v>
      </c>
      <c r="P1164">
        <v>3.0289999999999999</v>
      </c>
      <c r="Q1164">
        <v>270.827</v>
      </c>
      <c r="R1164">
        <v>22482.267</v>
      </c>
      <c r="S1164">
        <v>22211.440999999999</v>
      </c>
    </row>
    <row r="1165" spans="1:19" x14ac:dyDescent="0.3">
      <c r="A1165">
        <v>2021</v>
      </c>
      <c r="B1165">
        <v>2</v>
      </c>
      <c r="C1165">
        <v>18</v>
      </c>
      <c r="D1165">
        <v>12</v>
      </c>
      <c r="E1165">
        <v>27173.664000000001</v>
      </c>
      <c r="F1165">
        <v>806.548</v>
      </c>
      <c r="G1165">
        <v>72.561000000000007</v>
      </c>
      <c r="H1165">
        <v>-4.8579999999999997</v>
      </c>
      <c r="I1165">
        <v>490.58300000000003</v>
      </c>
      <c r="J1165">
        <v>5.9569999999999999</v>
      </c>
      <c r="K1165">
        <v>1.766</v>
      </c>
      <c r="L1165">
        <v>90.944000000000003</v>
      </c>
      <c r="M1165">
        <v>28564.602999999999</v>
      </c>
      <c r="N1165">
        <v>6883.0169999999998</v>
      </c>
      <c r="O1165">
        <v>-27.553000000000001</v>
      </c>
      <c r="P1165">
        <v>3.1309999999999998</v>
      </c>
      <c r="Q1165">
        <v>282.48</v>
      </c>
      <c r="R1165">
        <v>21706.008000000002</v>
      </c>
      <c r="S1165">
        <v>21423.527999999998</v>
      </c>
    </row>
    <row r="1166" spans="1:19" x14ac:dyDescent="0.3">
      <c r="A1166">
        <v>2021</v>
      </c>
      <c r="B1166">
        <v>2</v>
      </c>
      <c r="C1166">
        <v>18</v>
      </c>
      <c r="D1166">
        <v>13</v>
      </c>
      <c r="E1166">
        <v>26979.346000000001</v>
      </c>
      <c r="F1166">
        <v>786.51499999999999</v>
      </c>
      <c r="G1166">
        <v>69.813000000000002</v>
      </c>
      <c r="H1166">
        <v>3.65</v>
      </c>
      <c r="I1166">
        <v>453.64400000000001</v>
      </c>
      <c r="J1166">
        <v>5.9269999999999996</v>
      </c>
      <c r="K1166">
        <v>0.86399999999999999</v>
      </c>
      <c r="L1166">
        <v>90.730999999999995</v>
      </c>
      <c r="M1166">
        <v>28320.677</v>
      </c>
      <c r="N1166">
        <v>6888.64</v>
      </c>
      <c r="O1166">
        <v>-9.7729999999999997</v>
      </c>
      <c r="P1166">
        <v>3.5089999999999999</v>
      </c>
      <c r="Q1166">
        <v>291.16300000000001</v>
      </c>
      <c r="R1166">
        <v>21438.300999999999</v>
      </c>
      <c r="S1166">
        <v>21147.137999999999</v>
      </c>
    </row>
    <row r="1167" spans="1:19" x14ac:dyDescent="0.3">
      <c r="A1167">
        <v>2021</v>
      </c>
      <c r="B1167">
        <v>2</v>
      </c>
      <c r="C1167">
        <v>18</v>
      </c>
      <c r="D1167">
        <v>14</v>
      </c>
      <c r="E1167">
        <v>26868.275000000001</v>
      </c>
      <c r="F1167">
        <v>792.29300000000001</v>
      </c>
      <c r="G1167">
        <v>67.795000000000002</v>
      </c>
      <c r="H1167">
        <v>14.135</v>
      </c>
      <c r="I1167">
        <v>429.274</v>
      </c>
      <c r="J1167">
        <v>5.819</v>
      </c>
      <c r="K1167">
        <v>1.7190000000000001</v>
      </c>
      <c r="L1167">
        <v>90.6</v>
      </c>
      <c r="M1167">
        <v>28202.115000000002</v>
      </c>
      <c r="N1167">
        <v>6467.23</v>
      </c>
      <c r="O1167">
        <v>-3.577</v>
      </c>
      <c r="P1167">
        <v>3.0710000000000002</v>
      </c>
      <c r="Q1167">
        <v>297.12400000000002</v>
      </c>
      <c r="R1167">
        <v>21735.392</v>
      </c>
      <c r="S1167">
        <v>21438.268</v>
      </c>
    </row>
    <row r="1168" spans="1:19" x14ac:dyDescent="0.3">
      <c r="A1168">
        <v>2021</v>
      </c>
      <c r="B1168">
        <v>2</v>
      </c>
      <c r="C1168">
        <v>18</v>
      </c>
      <c r="D1168">
        <v>15</v>
      </c>
      <c r="E1168">
        <v>26506.675999999999</v>
      </c>
      <c r="F1168">
        <v>779.95100000000002</v>
      </c>
      <c r="G1168">
        <v>66.231999999999999</v>
      </c>
      <c r="H1168">
        <v>23.056000000000001</v>
      </c>
      <c r="I1168">
        <v>368.52499999999998</v>
      </c>
      <c r="J1168">
        <v>5.3470000000000004</v>
      </c>
      <c r="K1168">
        <v>1.6419999999999999</v>
      </c>
      <c r="L1168">
        <v>90.272000000000006</v>
      </c>
      <c r="M1168">
        <v>27775.468000000001</v>
      </c>
      <c r="N1168">
        <v>5452.1180000000004</v>
      </c>
      <c r="O1168">
        <v>-1.7090000000000001</v>
      </c>
      <c r="P1168">
        <v>2.488</v>
      </c>
      <c r="Q1168">
        <v>296.15899999999999</v>
      </c>
      <c r="R1168">
        <v>22322.571</v>
      </c>
      <c r="S1168">
        <v>22026.412</v>
      </c>
    </row>
    <row r="1169" spans="1:19" x14ac:dyDescent="0.3">
      <c r="A1169">
        <v>2021</v>
      </c>
      <c r="B1169">
        <v>2</v>
      </c>
      <c r="C1169">
        <v>18</v>
      </c>
      <c r="D1169">
        <v>16</v>
      </c>
      <c r="E1169">
        <v>26222.68</v>
      </c>
      <c r="F1169">
        <v>682.15800000000002</v>
      </c>
      <c r="G1169">
        <v>66.460999999999999</v>
      </c>
      <c r="H1169">
        <v>23.933</v>
      </c>
      <c r="I1169">
        <v>339.13400000000001</v>
      </c>
      <c r="J1169">
        <v>5.5759999999999996</v>
      </c>
      <c r="K1169">
        <v>-2.6219999999999999</v>
      </c>
      <c r="L1169">
        <v>90.05</v>
      </c>
      <c r="M1169">
        <v>27360.91</v>
      </c>
      <c r="N1169">
        <v>3864.3890000000001</v>
      </c>
      <c r="O1169">
        <v>-0.32300000000000001</v>
      </c>
      <c r="P1169">
        <v>2.3069999999999999</v>
      </c>
      <c r="Q1169">
        <v>288.76499999999999</v>
      </c>
      <c r="R1169">
        <v>23494.537</v>
      </c>
      <c r="S1169">
        <v>23205.772000000001</v>
      </c>
    </row>
    <row r="1170" spans="1:19" x14ac:dyDescent="0.3">
      <c r="A1170">
        <v>2021</v>
      </c>
      <c r="B1170">
        <v>2</v>
      </c>
      <c r="C1170">
        <v>18</v>
      </c>
      <c r="D1170">
        <v>17</v>
      </c>
      <c r="E1170">
        <v>26096.156999999999</v>
      </c>
      <c r="F1170">
        <v>537.37800000000004</v>
      </c>
      <c r="G1170">
        <v>68.611000000000004</v>
      </c>
      <c r="H1170">
        <v>15.262</v>
      </c>
      <c r="I1170">
        <v>233.93700000000001</v>
      </c>
      <c r="J1170">
        <v>4.3869999999999996</v>
      </c>
      <c r="K1170">
        <v>-13.081</v>
      </c>
      <c r="L1170">
        <v>89.977000000000004</v>
      </c>
      <c r="M1170">
        <v>26964.018</v>
      </c>
      <c r="N1170">
        <v>1741.2919999999999</v>
      </c>
      <c r="O1170">
        <v>0.97899999999999998</v>
      </c>
      <c r="P1170">
        <v>2.2770000000000001</v>
      </c>
      <c r="Q1170">
        <v>277.22399999999999</v>
      </c>
      <c r="R1170">
        <v>25219.469000000001</v>
      </c>
      <c r="S1170">
        <v>24942.244999999999</v>
      </c>
    </row>
    <row r="1171" spans="1:19" x14ac:dyDescent="0.3">
      <c r="A1171">
        <v>2021</v>
      </c>
      <c r="B1171">
        <v>2</v>
      </c>
      <c r="C1171">
        <v>18</v>
      </c>
      <c r="D1171">
        <v>18</v>
      </c>
      <c r="E1171">
        <v>27154.587</v>
      </c>
      <c r="F1171">
        <v>517.93299999999999</v>
      </c>
      <c r="G1171">
        <v>73.667000000000002</v>
      </c>
      <c r="H1171">
        <v>-2.2360000000000002</v>
      </c>
      <c r="I1171">
        <v>255.80699999999999</v>
      </c>
      <c r="J1171">
        <v>4.91</v>
      </c>
      <c r="K1171">
        <v>-15.438000000000001</v>
      </c>
      <c r="L1171">
        <v>90.837999999999994</v>
      </c>
      <c r="M1171">
        <v>28006.401999999998</v>
      </c>
      <c r="N1171">
        <v>90.216999999999999</v>
      </c>
      <c r="O1171">
        <v>10.355</v>
      </c>
      <c r="P1171">
        <v>9.5630000000000006</v>
      </c>
      <c r="Q1171">
        <v>271.13099999999997</v>
      </c>
      <c r="R1171">
        <v>27896.267</v>
      </c>
      <c r="S1171">
        <v>27625.136999999999</v>
      </c>
    </row>
    <row r="1172" spans="1:19" x14ac:dyDescent="0.3">
      <c r="A1172">
        <v>2021</v>
      </c>
      <c r="B1172">
        <v>2</v>
      </c>
      <c r="C1172">
        <v>18</v>
      </c>
      <c r="D1172">
        <v>19</v>
      </c>
      <c r="E1172">
        <v>28981.416000000001</v>
      </c>
      <c r="F1172">
        <v>514.64700000000005</v>
      </c>
      <c r="G1172">
        <v>77.457999999999998</v>
      </c>
      <c r="H1172">
        <v>-14.207000000000001</v>
      </c>
      <c r="I1172">
        <v>326.37799999999999</v>
      </c>
      <c r="J1172">
        <v>4.7430000000000003</v>
      </c>
      <c r="K1172">
        <v>-20.699000000000002</v>
      </c>
      <c r="L1172">
        <v>92.412000000000006</v>
      </c>
      <c r="M1172">
        <v>29884.69</v>
      </c>
      <c r="N1172">
        <v>0</v>
      </c>
      <c r="O1172">
        <v>12.416</v>
      </c>
      <c r="P1172">
        <v>13.093999999999999</v>
      </c>
      <c r="Q1172">
        <v>260.43700000000001</v>
      </c>
      <c r="R1172">
        <v>29859.18</v>
      </c>
      <c r="S1172">
        <v>29598.742999999999</v>
      </c>
    </row>
    <row r="1173" spans="1:19" x14ac:dyDescent="0.3">
      <c r="A1173">
        <v>2021</v>
      </c>
      <c r="B1173">
        <v>2</v>
      </c>
      <c r="C1173">
        <v>18</v>
      </c>
      <c r="D1173">
        <v>20</v>
      </c>
      <c r="E1173">
        <v>28642.858</v>
      </c>
      <c r="F1173">
        <v>522.96500000000003</v>
      </c>
      <c r="G1173">
        <v>77.212999999999994</v>
      </c>
      <c r="H1173">
        <v>-22.920999999999999</v>
      </c>
      <c r="I1173">
        <v>361.14600000000002</v>
      </c>
      <c r="J1173">
        <v>4.4640000000000004</v>
      </c>
      <c r="K1173">
        <v>-22.579000000000001</v>
      </c>
      <c r="L1173">
        <v>92.195999999999998</v>
      </c>
      <c r="M1173">
        <v>29578.13</v>
      </c>
      <c r="N1173">
        <v>0</v>
      </c>
      <c r="O1173">
        <v>12.629</v>
      </c>
      <c r="P1173">
        <v>18.207000000000001</v>
      </c>
      <c r="Q1173">
        <v>244.482</v>
      </c>
      <c r="R1173">
        <v>29547.294000000002</v>
      </c>
      <c r="S1173">
        <v>29302.812000000002</v>
      </c>
    </row>
    <row r="1174" spans="1:19" x14ac:dyDescent="0.3">
      <c r="A1174">
        <v>2021</v>
      </c>
      <c r="B1174">
        <v>2</v>
      </c>
      <c r="C1174">
        <v>18</v>
      </c>
      <c r="D1174">
        <v>21</v>
      </c>
      <c r="E1174">
        <v>27705.277999999998</v>
      </c>
      <c r="F1174">
        <v>551.27300000000002</v>
      </c>
      <c r="G1174">
        <v>75.921999999999997</v>
      </c>
      <c r="H1174">
        <v>-27.024999999999999</v>
      </c>
      <c r="I1174">
        <v>404.81200000000001</v>
      </c>
      <c r="J1174">
        <v>4.1230000000000002</v>
      </c>
      <c r="K1174">
        <v>-21.745000000000001</v>
      </c>
      <c r="L1174">
        <v>91.403000000000006</v>
      </c>
      <c r="M1174">
        <v>28708.12</v>
      </c>
      <c r="N1174">
        <v>0</v>
      </c>
      <c r="O1174">
        <v>12.076000000000001</v>
      </c>
      <c r="P1174">
        <v>14.01</v>
      </c>
      <c r="Q1174">
        <v>229.81200000000001</v>
      </c>
      <c r="R1174">
        <v>28682.034</v>
      </c>
      <c r="S1174">
        <v>28452.222000000002</v>
      </c>
    </row>
    <row r="1175" spans="1:19" x14ac:dyDescent="0.3">
      <c r="A1175">
        <v>2021</v>
      </c>
      <c r="B1175">
        <v>2</v>
      </c>
      <c r="C1175">
        <v>18</v>
      </c>
      <c r="D1175">
        <v>22</v>
      </c>
      <c r="E1175">
        <v>26076.281999999999</v>
      </c>
      <c r="F1175">
        <v>635.57500000000005</v>
      </c>
      <c r="G1175">
        <v>73.14</v>
      </c>
      <c r="H1175">
        <v>-27.212</v>
      </c>
      <c r="I1175">
        <v>517.60900000000004</v>
      </c>
      <c r="J1175">
        <v>5.181</v>
      </c>
      <c r="K1175">
        <v>-6.6929999999999996</v>
      </c>
      <c r="L1175">
        <v>89.932000000000002</v>
      </c>
      <c r="M1175">
        <v>27290.672999999999</v>
      </c>
      <c r="N1175">
        <v>0</v>
      </c>
      <c r="O1175">
        <v>10.923999999999999</v>
      </c>
      <c r="P1175">
        <v>3.419</v>
      </c>
      <c r="Q1175">
        <v>213.91</v>
      </c>
      <c r="R1175">
        <v>27276.33</v>
      </c>
      <c r="S1175">
        <v>27062.42</v>
      </c>
    </row>
    <row r="1176" spans="1:19" x14ac:dyDescent="0.3">
      <c r="A1176">
        <v>2021</v>
      </c>
      <c r="B1176">
        <v>2</v>
      </c>
      <c r="C1176">
        <v>18</v>
      </c>
      <c r="D1176">
        <v>23</v>
      </c>
      <c r="E1176">
        <v>23589.710999999999</v>
      </c>
      <c r="F1176">
        <v>851.24099999999999</v>
      </c>
      <c r="G1176">
        <v>69.48</v>
      </c>
      <c r="H1176">
        <v>-25.004999999999999</v>
      </c>
      <c r="I1176">
        <v>577.44799999999998</v>
      </c>
      <c r="J1176">
        <v>4.8490000000000002</v>
      </c>
      <c r="K1176">
        <v>-8.0000000000000002E-3</v>
      </c>
      <c r="L1176">
        <v>88.414000000000001</v>
      </c>
      <c r="M1176">
        <v>25086.65</v>
      </c>
      <c r="N1176">
        <v>0</v>
      </c>
      <c r="O1176">
        <v>8.734</v>
      </c>
      <c r="P1176">
        <v>-21.190999999999999</v>
      </c>
      <c r="Q1176">
        <v>191.32599999999999</v>
      </c>
      <c r="R1176">
        <v>25099.107</v>
      </c>
      <c r="S1176">
        <v>24907.780999999999</v>
      </c>
    </row>
    <row r="1177" spans="1:19" x14ac:dyDescent="0.3">
      <c r="A1177">
        <v>2021</v>
      </c>
      <c r="B1177">
        <v>2</v>
      </c>
      <c r="C1177">
        <v>18</v>
      </c>
      <c r="D1177">
        <v>24</v>
      </c>
      <c r="E1177">
        <v>21502.628000000001</v>
      </c>
      <c r="F1177">
        <v>1017.426</v>
      </c>
      <c r="G1177">
        <v>67.224000000000004</v>
      </c>
      <c r="H1177">
        <v>-23.998000000000001</v>
      </c>
      <c r="I1177">
        <v>962.154</v>
      </c>
      <c r="J1177">
        <v>5.25</v>
      </c>
      <c r="K1177">
        <v>0.35599999999999998</v>
      </c>
      <c r="L1177">
        <v>87.221999999999994</v>
      </c>
      <c r="M1177">
        <v>23551.037</v>
      </c>
      <c r="N1177">
        <v>0</v>
      </c>
      <c r="O1177">
        <v>6.3339999999999996</v>
      </c>
      <c r="P1177">
        <v>-15.021000000000001</v>
      </c>
      <c r="Q1177">
        <v>169.36799999999999</v>
      </c>
      <c r="R1177">
        <v>23559.723000000002</v>
      </c>
      <c r="S1177">
        <v>23390.356</v>
      </c>
    </row>
    <row r="1178" spans="1:19" x14ac:dyDescent="0.3">
      <c r="A1178">
        <v>2021</v>
      </c>
      <c r="B1178">
        <v>2</v>
      </c>
      <c r="C1178">
        <v>19</v>
      </c>
      <c r="D1178">
        <v>1</v>
      </c>
      <c r="E1178">
        <v>20029.111000000001</v>
      </c>
      <c r="F1178">
        <v>1166.4480000000001</v>
      </c>
      <c r="G1178">
        <v>66.697999999999993</v>
      </c>
      <c r="H1178">
        <v>-18.405000000000001</v>
      </c>
      <c r="I1178">
        <v>846.64099999999996</v>
      </c>
      <c r="J1178">
        <v>5.0780000000000003</v>
      </c>
      <c r="K1178">
        <v>-0.98</v>
      </c>
      <c r="L1178">
        <v>86.432000000000002</v>
      </c>
      <c r="M1178">
        <v>22114.324000000001</v>
      </c>
      <c r="N1178">
        <v>0</v>
      </c>
      <c r="O1178">
        <v>4.3079999999999998</v>
      </c>
      <c r="P1178">
        <v>-26.658999999999999</v>
      </c>
      <c r="Q1178">
        <v>152.44200000000001</v>
      </c>
      <c r="R1178">
        <v>22136.674999999999</v>
      </c>
      <c r="S1178">
        <v>21984.233</v>
      </c>
    </row>
    <row r="1179" spans="1:19" x14ac:dyDescent="0.3">
      <c r="A1179">
        <v>2021</v>
      </c>
      <c r="B1179">
        <v>2</v>
      </c>
      <c r="C1179">
        <v>19</v>
      </c>
      <c r="D1179">
        <v>2</v>
      </c>
      <c r="E1179">
        <v>19006.751</v>
      </c>
      <c r="F1179">
        <v>1266.7529999999999</v>
      </c>
      <c r="G1179">
        <v>67.478999999999999</v>
      </c>
      <c r="H1179">
        <v>-16.488</v>
      </c>
      <c r="I1179">
        <v>601.077</v>
      </c>
      <c r="J1179">
        <v>4.9450000000000003</v>
      </c>
      <c r="K1179">
        <v>-1.0580000000000001</v>
      </c>
      <c r="L1179">
        <v>85.81</v>
      </c>
      <c r="M1179">
        <v>20947.789000000001</v>
      </c>
      <c r="N1179">
        <v>0</v>
      </c>
      <c r="O1179">
        <v>3.601</v>
      </c>
      <c r="P1179">
        <v>-23.29</v>
      </c>
      <c r="Q1179">
        <v>142.983</v>
      </c>
      <c r="R1179">
        <v>20967.477999999999</v>
      </c>
      <c r="S1179">
        <v>20824.494999999999</v>
      </c>
    </row>
    <row r="1180" spans="1:19" x14ac:dyDescent="0.3">
      <c r="A1180">
        <v>2021</v>
      </c>
      <c r="B1180">
        <v>2</v>
      </c>
      <c r="C1180">
        <v>19</v>
      </c>
      <c r="D1180">
        <v>3</v>
      </c>
      <c r="E1180">
        <v>18427.942999999999</v>
      </c>
      <c r="F1180">
        <v>1294.6469999999999</v>
      </c>
      <c r="G1180">
        <v>69.567999999999998</v>
      </c>
      <c r="H1180">
        <v>-17.315999999999999</v>
      </c>
      <c r="I1180">
        <v>360.00200000000001</v>
      </c>
      <c r="J1180">
        <v>4.8719999999999999</v>
      </c>
      <c r="K1180">
        <v>-0.49</v>
      </c>
      <c r="L1180">
        <v>85.52</v>
      </c>
      <c r="M1180">
        <v>20155.178</v>
      </c>
      <c r="N1180">
        <v>0</v>
      </c>
      <c r="O1180">
        <v>3.3170000000000002</v>
      </c>
      <c r="P1180">
        <v>-17.55</v>
      </c>
      <c r="Q1180">
        <v>138.97</v>
      </c>
      <c r="R1180">
        <v>20169.411</v>
      </c>
      <c r="S1180">
        <v>20030.440999999999</v>
      </c>
    </row>
    <row r="1181" spans="1:19" x14ac:dyDescent="0.3">
      <c r="A1181">
        <v>2021</v>
      </c>
      <c r="B1181">
        <v>2</v>
      </c>
      <c r="C1181">
        <v>19</v>
      </c>
      <c r="D1181">
        <v>4</v>
      </c>
      <c r="E1181">
        <v>18332.321</v>
      </c>
      <c r="F1181">
        <v>1253.306</v>
      </c>
      <c r="G1181">
        <v>72.191999999999993</v>
      </c>
      <c r="H1181">
        <v>-15.971</v>
      </c>
      <c r="I1181">
        <v>204.78</v>
      </c>
      <c r="J1181">
        <v>4.7190000000000003</v>
      </c>
      <c r="K1181">
        <v>-0.19900000000000001</v>
      </c>
      <c r="L1181">
        <v>85.483999999999995</v>
      </c>
      <c r="M1181">
        <v>19864.439999999999</v>
      </c>
      <c r="N1181">
        <v>0</v>
      </c>
      <c r="O1181">
        <v>3.2509999999999999</v>
      </c>
      <c r="P1181">
        <v>-12.532</v>
      </c>
      <c r="Q1181">
        <v>138.50800000000001</v>
      </c>
      <c r="R1181">
        <v>19873.72</v>
      </c>
      <c r="S1181">
        <v>19735.213</v>
      </c>
    </row>
    <row r="1182" spans="1:19" x14ac:dyDescent="0.3">
      <c r="A1182">
        <v>2021</v>
      </c>
      <c r="B1182">
        <v>2</v>
      </c>
      <c r="C1182">
        <v>19</v>
      </c>
      <c r="D1182">
        <v>5</v>
      </c>
      <c r="E1182">
        <v>19115.64</v>
      </c>
      <c r="F1182">
        <v>1148.9490000000001</v>
      </c>
      <c r="G1182">
        <v>76.474999999999994</v>
      </c>
      <c r="H1182">
        <v>-13.586</v>
      </c>
      <c r="I1182">
        <v>102.96599999999999</v>
      </c>
      <c r="J1182">
        <v>3.6520000000000001</v>
      </c>
      <c r="K1182">
        <v>6.6000000000000003E-2</v>
      </c>
      <c r="L1182">
        <v>85.882999999999996</v>
      </c>
      <c r="M1182">
        <v>20443.569</v>
      </c>
      <c r="N1182">
        <v>0</v>
      </c>
      <c r="O1182">
        <v>3.2690000000000001</v>
      </c>
      <c r="P1182">
        <v>-8.2080000000000002</v>
      </c>
      <c r="Q1182">
        <v>144.541</v>
      </c>
      <c r="R1182">
        <v>20448.508999999998</v>
      </c>
      <c r="S1182">
        <v>20303.968000000001</v>
      </c>
    </row>
    <row r="1183" spans="1:19" x14ac:dyDescent="0.3">
      <c r="A1183">
        <v>2021</v>
      </c>
      <c r="B1183">
        <v>2</v>
      </c>
      <c r="C1183">
        <v>19</v>
      </c>
      <c r="D1183">
        <v>6</v>
      </c>
      <c r="E1183">
        <v>20858.643</v>
      </c>
      <c r="F1183">
        <v>983.80600000000004</v>
      </c>
      <c r="G1183">
        <v>82.935000000000002</v>
      </c>
      <c r="H1183">
        <v>-12.766999999999999</v>
      </c>
      <c r="I1183">
        <v>72.459999999999994</v>
      </c>
      <c r="J1183">
        <v>2.3290000000000002</v>
      </c>
      <c r="K1183">
        <v>-0.105</v>
      </c>
      <c r="L1183">
        <v>86.891000000000005</v>
      </c>
      <c r="M1183">
        <v>21991.257000000001</v>
      </c>
      <c r="N1183">
        <v>0</v>
      </c>
      <c r="O1183">
        <v>3.5070000000000001</v>
      </c>
      <c r="P1183">
        <v>-5.21</v>
      </c>
      <c r="Q1183">
        <v>162.41800000000001</v>
      </c>
      <c r="R1183">
        <v>21992.960999999999</v>
      </c>
      <c r="S1183">
        <v>21830.543000000001</v>
      </c>
    </row>
    <row r="1184" spans="1:19" x14ac:dyDescent="0.3">
      <c r="A1184">
        <v>2021</v>
      </c>
      <c r="B1184">
        <v>2</v>
      </c>
      <c r="C1184">
        <v>19</v>
      </c>
      <c r="D1184">
        <v>7</v>
      </c>
      <c r="E1184">
        <v>23423.006000000001</v>
      </c>
      <c r="F1184">
        <v>795.41600000000005</v>
      </c>
      <c r="G1184">
        <v>90.570999999999998</v>
      </c>
      <c r="H1184">
        <v>-13.196</v>
      </c>
      <c r="I1184">
        <v>128.994</v>
      </c>
      <c r="J1184">
        <v>2.839</v>
      </c>
      <c r="K1184">
        <v>3.6629999999999998</v>
      </c>
      <c r="L1184">
        <v>88.376000000000005</v>
      </c>
      <c r="M1184">
        <v>24429.098000000002</v>
      </c>
      <c r="N1184">
        <v>10.023</v>
      </c>
      <c r="O1184">
        <v>3.7650000000000001</v>
      </c>
      <c r="P1184">
        <v>-2.8029999999999999</v>
      </c>
      <c r="Q1184">
        <v>194.41399999999999</v>
      </c>
      <c r="R1184">
        <v>24418.112000000001</v>
      </c>
      <c r="S1184">
        <v>24223.698</v>
      </c>
    </row>
    <row r="1185" spans="1:19" x14ac:dyDescent="0.3">
      <c r="A1185">
        <v>2021</v>
      </c>
      <c r="B1185">
        <v>2</v>
      </c>
      <c r="C1185">
        <v>19</v>
      </c>
      <c r="D1185">
        <v>8</v>
      </c>
      <c r="E1185">
        <v>25019.276000000002</v>
      </c>
      <c r="F1185">
        <v>761.99900000000002</v>
      </c>
      <c r="G1185">
        <v>91.290999999999997</v>
      </c>
      <c r="H1185">
        <v>-11.356999999999999</v>
      </c>
      <c r="I1185">
        <v>267.89</v>
      </c>
      <c r="J1185">
        <v>3.702</v>
      </c>
      <c r="K1185">
        <v>1.5289999999999999</v>
      </c>
      <c r="L1185">
        <v>89.340999999999994</v>
      </c>
      <c r="M1185">
        <v>26132.38</v>
      </c>
      <c r="N1185">
        <v>868.63</v>
      </c>
      <c r="O1185">
        <v>0.10199999999999999</v>
      </c>
      <c r="P1185">
        <v>-0.45</v>
      </c>
      <c r="Q1185">
        <v>219.52699999999999</v>
      </c>
      <c r="R1185">
        <v>25264.098000000002</v>
      </c>
      <c r="S1185">
        <v>25044.571</v>
      </c>
    </row>
    <row r="1186" spans="1:19" x14ac:dyDescent="0.3">
      <c r="A1186">
        <v>2021</v>
      </c>
      <c r="B1186">
        <v>2</v>
      </c>
      <c r="C1186">
        <v>19</v>
      </c>
      <c r="D1186">
        <v>9</v>
      </c>
      <c r="E1186">
        <v>25960.185000000001</v>
      </c>
      <c r="F1186">
        <v>739.83199999999999</v>
      </c>
      <c r="G1186">
        <v>85.647000000000006</v>
      </c>
      <c r="H1186">
        <v>-19.847999999999999</v>
      </c>
      <c r="I1186">
        <v>494.47699999999998</v>
      </c>
      <c r="J1186">
        <v>4.97</v>
      </c>
      <c r="K1186">
        <v>-0.36499999999999999</v>
      </c>
      <c r="L1186">
        <v>89.912000000000006</v>
      </c>
      <c r="M1186">
        <v>27269.163</v>
      </c>
      <c r="N1186">
        <v>3084.0590000000002</v>
      </c>
      <c r="O1186">
        <v>-13.984999999999999</v>
      </c>
      <c r="P1186">
        <v>1.0720000000000001</v>
      </c>
      <c r="Q1186">
        <v>238.80199999999999</v>
      </c>
      <c r="R1186">
        <v>24198.017</v>
      </c>
      <c r="S1186">
        <v>23959.215</v>
      </c>
    </row>
    <row r="1187" spans="1:19" x14ac:dyDescent="0.3">
      <c r="A1187">
        <v>2021</v>
      </c>
      <c r="B1187">
        <v>2</v>
      </c>
      <c r="C1187">
        <v>19</v>
      </c>
      <c r="D1187">
        <v>10</v>
      </c>
      <c r="E1187">
        <v>26556.116000000002</v>
      </c>
      <c r="F1187">
        <v>762.00400000000002</v>
      </c>
      <c r="G1187">
        <v>78.599000000000004</v>
      </c>
      <c r="H1187">
        <v>-22.213000000000001</v>
      </c>
      <c r="I1187">
        <v>610.01099999999997</v>
      </c>
      <c r="J1187">
        <v>5.5149999999999997</v>
      </c>
      <c r="K1187">
        <v>-2.5409999999999999</v>
      </c>
      <c r="L1187">
        <v>90.388000000000005</v>
      </c>
      <c r="M1187">
        <v>27999.278999999999</v>
      </c>
      <c r="N1187">
        <v>4990.7309999999998</v>
      </c>
      <c r="O1187">
        <v>-27.332999999999998</v>
      </c>
      <c r="P1187">
        <v>2.3439999999999999</v>
      </c>
      <c r="Q1187">
        <v>253.51499999999999</v>
      </c>
      <c r="R1187">
        <v>23033.537</v>
      </c>
      <c r="S1187">
        <v>22780.022000000001</v>
      </c>
    </row>
    <row r="1188" spans="1:19" x14ac:dyDescent="0.3">
      <c r="A1188">
        <v>2021</v>
      </c>
      <c r="B1188">
        <v>2</v>
      </c>
      <c r="C1188">
        <v>19</v>
      </c>
      <c r="D1188">
        <v>11</v>
      </c>
      <c r="E1188">
        <v>26821.973000000002</v>
      </c>
      <c r="F1188">
        <v>790.81299999999999</v>
      </c>
      <c r="G1188">
        <v>72.972999999999999</v>
      </c>
      <c r="H1188">
        <v>-13.436999999999999</v>
      </c>
      <c r="I1188">
        <v>576.36599999999999</v>
      </c>
      <c r="J1188">
        <v>5.82</v>
      </c>
      <c r="K1188">
        <v>0.24199999999999999</v>
      </c>
      <c r="L1188">
        <v>90.613</v>
      </c>
      <c r="M1188">
        <v>28272.39</v>
      </c>
      <c r="N1188">
        <v>6212.9920000000002</v>
      </c>
      <c r="O1188">
        <v>-32.356000000000002</v>
      </c>
      <c r="P1188">
        <v>3.0289999999999999</v>
      </c>
      <c r="Q1188">
        <v>265.83999999999997</v>
      </c>
      <c r="R1188">
        <v>22088.723999999998</v>
      </c>
      <c r="S1188">
        <v>21822.883999999998</v>
      </c>
    </row>
    <row r="1189" spans="1:19" x14ac:dyDescent="0.3">
      <c r="A1189">
        <v>2021</v>
      </c>
      <c r="B1189">
        <v>2</v>
      </c>
      <c r="C1189">
        <v>19</v>
      </c>
      <c r="D1189">
        <v>12</v>
      </c>
      <c r="E1189">
        <v>26773.43</v>
      </c>
      <c r="F1189">
        <v>806.548</v>
      </c>
      <c r="G1189">
        <v>68.233999999999995</v>
      </c>
      <c r="H1189">
        <v>-4.7389999999999999</v>
      </c>
      <c r="I1189">
        <v>490.58300000000003</v>
      </c>
      <c r="J1189">
        <v>5.9569999999999999</v>
      </c>
      <c r="K1189">
        <v>1.7749999999999999</v>
      </c>
      <c r="L1189">
        <v>90.551000000000002</v>
      </c>
      <c r="M1189">
        <v>28164.102999999999</v>
      </c>
      <c r="N1189">
        <v>6883.0169999999998</v>
      </c>
      <c r="O1189">
        <v>-27.553000000000001</v>
      </c>
      <c r="P1189">
        <v>3.1309999999999998</v>
      </c>
      <c r="Q1189">
        <v>274.52499999999998</v>
      </c>
      <c r="R1189">
        <v>21305.508000000002</v>
      </c>
      <c r="S1189">
        <v>21030.983</v>
      </c>
    </row>
    <row r="1190" spans="1:19" x14ac:dyDescent="0.3">
      <c r="A1190">
        <v>2021</v>
      </c>
      <c r="B1190">
        <v>2</v>
      </c>
      <c r="C1190">
        <v>19</v>
      </c>
      <c r="D1190">
        <v>13</v>
      </c>
      <c r="E1190">
        <v>26606.258999999998</v>
      </c>
      <c r="F1190">
        <v>786.51499999999999</v>
      </c>
      <c r="G1190">
        <v>65.495000000000005</v>
      </c>
      <c r="H1190">
        <v>3.6989999999999998</v>
      </c>
      <c r="I1190">
        <v>453.64400000000001</v>
      </c>
      <c r="J1190">
        <v>5.9269999999999996</v>
      </c>
      <c r="K1190">
        <v>0.86099999999999999</v>
      </c>
      <c r="L1190">
        <v>90.376000000000005</v>
      </c>
      <c r="M1190">
        <v>27947.281999999999</v>
      </c>
      <c r="N1190">
        <v>6888.64</v>
      </c>
      <c r="O1190">
        <v>-9.7729999999999997</v>
      </c>
      <c r="P1190">
        <v>3.5089999999999999</v>
      </c>
      <c r="Q1190">
        <v>281.01100000000002</v>
      </c>
      <c r="R1190">
        <v>21064.905999999999</v>
      </c>
      <c r="S1190">
        <v>20783.895</v>
      </c>
    </row>
    <row r="1191" spans="1:19" x14ac:dyDescent="0.3">
      <c r="A1191">
        <v>2021</v>
      </c>
      <c r="B1191">
        <v>2</v>
      </c>
      <c r="C1191">
        <v>19</v>
      </c>
      <c r="D1191">
        <v>14</v>
      </c>
      <c r="E1191">
        <v>26484.353999999999</v>
      </c>
      <c r="F1191">
        <v>792.29300000000001</v>
      </c>
      <c r="G1191">
        <v>63.695999999999998</v>
      </c>
      <c r="H1191">
        <v>14.093999999999999</v>
      </c>
      <c r="I1191">
        <v>429.274</v>
      </c>
      <c r="J1191">
        <v>5.819</v>
      </c>
      <c r="K1191">
        <v>1.732</v>
      </c>
      <c r="L1191">
        <v>90.263000000000005</v>
      </c>
      <c r="M1191">
        <v>27817.83</v>
      </c>
      <c r="N1191">
        <v>6467.23</v>
      </c>
      <c r="O1191">
        <v>-3.577</v>
      </c>
      <c r="P1191">
        <v>3.0710000000000002</v>
      </c>
      <c r="Q1191">
        <v>286.096</v>
      </c>
      <c r="R1191">
        <v>21351.107</v>
      </c>
      <c r="S1191">
        <v>21065.010999999999</v>
      </c>
    </row>
    <row r="1192" spans="1:19" x14ac:dyDescent="0.3">
      <c r="A1192">
        <v>2021</v>
      </c>
      <c r="B1192">
        <v>2</v>
      </c>
      <c r="C1192">
        <v>19</v>
      </c>
      <c r="D1192">
        <v>15</v>
      </c>
      <c r="E1192">
        <v>26085.119999999999</v>
      </c>
      <c r="F1192">
        <v>779.95100000000002</v>
      </c>
      <c r="G1192">
        <v>62.862000000000002</v>
      </c>
      <c r="H1192">
        <v>22.922000000000001</v>
      </c>
      <c r="I1192">
        <v>368.52499999999998</v>
      </c>
      <c r="J1192">
        <v>5.3470000000000004</v>
      </c>
      <c r="K1192">
        <v>1.696</v>
      </c>
      <c r="L1192">
        <v>89.944000000000003</v>
      </c>
      <c r="M1192">
        <v>27353.505000000001</v>
      </c>
      <c r="N1192">
        <v>5452.1180000000004</v>
      </c>
      <c r="O1192">
        <v>-1.7090000000000001</v>
      </c>
      <c r="P1192">
        <v>2.488</v>
      </c>
      <c r="Q1192">
        <v>285.91699999999997</v>
      </c>
      <c r="R1192">
        <v>21900.607</v>
      </c>
      <c r="S1192">
        <v>21614.69</v>
      </c>
    </row>
    <row r="1193" spans="1:19" x14ac:dyDescent="0.3">
      <c r="A1193">
        <v>2021</v>
      </c>
      <c r="B1193">
        <v>2</v>
      </c>
      <c r="C1193">
        <v>19</v>
      </c>
      <c r="D1193">
        <v>16</v>
      </c>
      <c r="E1193">
        <v>25665.758000000002</v>
      </c>
      <c r="F1193">
        <v>682.15800000000002</v>
      </c>
      <c r="G1193">
        <v>62.975999999999999</v>
      </c>
      <c r="H1193">
        <v>23.786000000000001</v>
      </c>
      <c r="I1193">
        <v>339.13400000000001</v>
      </c>
      <c r="J1193">
        <v>5.5759999999999996</v>
      </c>
      <c r="K1193">
        <v>-2.613</v>
      </c>
      <c r="L1193">
        <v>89.638999999999996</v>
      </c>
      <c r="M1193">
        <v>26803.439999999999</v>
      </c>
      <c r="N1193">
        <v>3864.3890000000001</v>
      </c>
      <c r="O1193">
        <v>-0.32300000000000001</v>
      </c>
      <c r="P1193">
        <v>2.3069999999999999</v>
      </c>
      <c r="Q1193">
        <v>279.36399999999998</v>
      </c>
      <c r="R1193">
        <v>22937.066999999999</v>
      </c>
      <c r="S1193">
        <v>22657.703000000001</v>
      </c>
    </row>
    <row r="1194" spans="1:19" x14ac:dyDescent="0.3">
      <c r="A1194">
        <v>2021</v>
      </c>
      <c r="B1194">
        <v>2</v>
      </c>
      <c r="C1194">
        <v>19</v>
      </c>
      <c r="D1194">
        <v>17</v>
      </c>
      <c r="E1194">
        <v>25581.837</v>
      </c>
      <c r="F1194">
        <v>537.37800000000004</v>
      </c>
      <c r="G1194">
        <v>64.837000000000003</v>
      </c>
      <c r="H1194">
        <v>15.368</v>
      </c>
      <c r="I1194">
        <v>233.93700000000001</v>
      </c>
      <c r="J1194">
        <v>4.3869999999999996</v>
      </c>
      <c r="K1194">
        <v>-12.978</v>
      </c>
      <c r="L1194">
        <v>89.588999999999999</v>
      </c>
      <c r="M1194">
        <v>26449.519</v>
      </c>
      <c r="N1194">
        <v>1741.2919999999999</v>
      </c>
      <c r="O1194">
        <v>0.97899999999999998</v>
      </c>
      <c r="P1194">
        <v>2.2770000000000001</v>
      </c>
      <c r="Q1194">
        <v>268.92399999999998</v>
      </c>
      <c r="R1194">
        <v>24704.97</v>
      </c>
      <c r="S1194">
        <v>24436.045999999998</v>
      </c>
    </row>
    <row r="1195" spans="1:19" x14ac:dyDescent="0.3">
      <c r="A1195">
        <v>2021</v>
      </c>
      <c r="B1195">
        <v>2</v>
      </c>
      <c r="C1195">
        <v>19</v>
      </c>
      <c r="D1195">
        <v>18</v>
      </c>
      <c r="E1195">
        <v>26504.503000000001</v>
      </c>
      <c r="F1195">
        <v>517.93299999999999</v>
      </c>
      <c r="G1195">
        <v>70.805000000000007</v>
      </c>
      <c r="H1195">
        <v>-2.052</v>
      </c>
      <c r="I1195">
        <v>255.80699999999999</v>
      </c>
      <c r="J1195">
        <v>4.91</v>
      </c>
      <c r="K1195">
        <v>-15.115</v>
      </c>
      <c r="L1195">
        <v>90.248999999999995</v>
      </c>
      <c r="M1195">
        <v>27356.237000000001</v>
      </c>
      <c r="N1195">
        <v>90.216999999999999</v>
      </c>
      <c r="O1195">
        <v>10.355</v>
      </c>
      <c r="P1195">
        <v>9.5630000000000006</v>
      </c>
      <c r="Q1195">
        <v>262.56799999999998</v>
      </c>
      <c r="R1195">
        <v>27246.101999999999</v>
      </c>
      <c r="S1195">
        <v>26983.534</v>
      </c>
    </row>
    <row r="1196" spans="1:19" x14ac:dyDescent="0.3">
      <c r="A1196">
        <v>2021</v>
      </c>
      <c r="B1196">
        <v>2</v>
      </c>
      <c r="C1196">
        <v>19</v>
      </c>
      <c r="D1196">
        <v>19</v>
      </c>
      <c r="E1196">
        <v>28258.49</v>
      </c>
      <c r="F1196">
        <v>514.64700000000005</v>
      </c>
      <c r="G1196">
        <v>74.245999999999995</v>
      </c>
      <c r="H1196">
        <v>-13.824</v>
      </c>
      <c r="I1196">
        <v>326.37799999999999</v>
      </c>
      <c r="J1196">
        <v>4.7430000000000003</v>
      </c>
      <c r="K1196">
        <v>-19.943999999999999</v>
      </c>
      <c r="L1196">
        <v>91.9</v>
      </c>
      <c r="M1196">
        <v>29162.39</v>
      </c>
      <c r="N1196">
        <v>0</v>
      </c>
      <c r="O1196">
        <v>12.416</v>
      </c>
      <c r="P1196">
        <v>13.093999999999999</v>
      </c>
      <c r="Q1196">
        <v>251.721</v>
      </c>
      <c r="R1196">
        <v>29136.879000000001</v>
      </c>
      <c r="S1196">
        <v>28885.157999999999</v>
      </c>
    </row>
    <row r="1197" spans="1:19" x14ac:dyDescent="0.3">
      <c r="A1197">
        <v>2021</v>
      </c>
      <c r="B1197">
        <v>2</v>
      </c>
      <c r="C1197">
        <v>19</v>
      </c>
      <c r="D1197">
        <v>20</v>
      </c>
      <c r="E1197">
        <v>27801.998</v>
      </c>
      <c r="F1197">
        <v>522.96500000000003</v>
      </c>
      <c r="G1197">
        <v>72.981999999999999</v>
      </c>
      <c r="H1197">
        <v>-22.257000000000001</v>
      </c>
      <c r="I1197">
        <v>361.14600000000002</v>
      </c>
      <c r="J1197">
        <v>4.4640000000000004</v>
      </c>
      <c r="K1197">
        <v>-21.978000000000002</v>
      </c>
      <c r="L1197">
        <v>91.509</v>
      </c>
      <c r="M1197">
        <v>28737.847000000002</v>
      </c>
      <c r="N1197">
        <v>0</v>
      </c>
      <c r="O1197">
        <v>12.629</v>
      </c>
      <c r="P1197">
        <v>18.207000000000001</v>
      </c>
      <c r="Q1197">
        <v>235.828</v>
      </c>
      <c r="R1197">
        <v>28707.011999999999</v>
      </c>
      <c r="S1197">
        <v>28471.184000000001</v>
      </c>
    </row>
    <row r="1198" spans="1:19" x14ac:dyDescent="0.3">
      <c r="A1198">
        <v>2021</v>
      </c>
      <c r="B1198">
        <v>2</v>
      </c>
      <c r="C1198">
        <v>19</v>
      </c>
      <c r="D1198">
        <v>21</v>
      </c>
      <c r="E1198">
        <v>26929.365000000002</v>
      </c>
      <c r="F1198">
        <v>551.27300000000002</v>
      </c>
      <c r="G1198">
        <v>71.876000000000005</v>
      </c>
      <c r="H1198">
        <v>-26.303000000000001</v>
      </c>
      <c r="I1198">
        <v>404.81200000000001</v>
      </c>
      <c r="J1198">
        <v>4.1230000000000002</v>
      </c>
      <c r="K1198">
        <v>-21.122</v>
      </c>
      <c r="L1198">
        <v>90.676000000000002</v>
      </c>
      <c r="M1198">
        <v>27932.824000000001</v>
      </c>
      <c r="N1198">
        <v>0</v>
      </c>
      <c r="O1198">
        <v>12.076000000000001</v>
      </c>
      <c r="P1198">
        <v>14.01</v>
      </c>
      <c r="Q1198">
        <v>222.803</v>
      </c>
      <c r="R1198">
        <v>27906.738000000001</v>
      </c>
      <c r="S1198">
        <v>27683.935000000001</v>
      </c>
    </row>
    <row r="1199" spans="1:19" x14ac:dyDescent="0.3">
      <c r="A1199">
        <v>2021</v>
      </c>
      <c r="B1199">
        <v>2</v>
      </c>
      <c r="C1199">
        <v>19</v>
      </c>
      <c r="D1199">
        <v>22</v>
      </c>
      <c r="E1199">
        <v>25482.316999999999</v>
      </c>
      <c r="F1199">
        <v>635.57500000000005</v>
      </c>
      <c r="G1199">
        <v>69.611999999999995</v>
      </c>
      <c r="H1199">
        <v>-26.629000000000001</v>
      </c>
      <c r="I1199">
        <v>517.60900000000004</v>
      </c>
      <c r="J1199">
        <v>5.181</v>
      </c>
      <c r="K1199">
        <v>-6.4329999999999998</v>
      </c>
      <c r="L1199">
        <v>89.53</v>
      </c>
      <c r="M1199">
        <v>26697.15</v>
      </c>
      <c r="N1199">
        <v>0</v>
      </c>
      <c r="O1199">
        <v>10.923999999999999</v>
      </c>
      <c r="P1199">
        <v>3.419</v>
      </c>
      <c r="Q1199">
        <v>209.553</v>
      </c>
      <c r="R1199">
        <v>26682.807000000001</v>
      </c>
      <c r="S1199">
        <v>26473.254000000001</v>
      </c>
    </row>
    <row r="1200" spans="1:19" x14ac:dyDescent="0.3">
      <c r="A1200">
        <v>2021</v>
      </c>
      <c r="B1200">
        <v>2</v>
      </c>
      <c r="C1200">
        <v>19</v>
      </c>
      <c r="D1200">
        <v>23</v>
      </c>
      <c r="E1200">
        <v>23266.993999999999</v>
      </c>
      <c r="F1200">
        <v>851.24099999999999</v>
      </c>
      <c r="G1200">
        <v>65.933999999999997</v>
      </c>
      <c r="H1200">
        <v>-24.673999999999999</v>
      </c>
      <c r="I1200">
        <v>577.44799999999998</v>
      </c>
      <c r="J1200">
        <v>4.8490000000000002</v>
      </c>
      <c r="K1200">
        <v>1.7999999999999999E-2</v>
      </c>
      <c r="L1200">
        <v>88.210999999999999</v>
      </c>
      <c r="M1200">
        <v>24764.087</v>
      </c>
      <c r="N1200">
        <v>0</v>
      </c>
      <c r="O1200">
        <v>8.734</v>
      </c>
      <c r="P1200">
        <v>-21.190999999999999</v>
      </c>
      <c r="Q1200">
        <v>190.596</v>
      </c>
      <c r="R1200">
        <v>24776.543000000001</v>
      </c>
      <c r="S1200">
        <v>24585.948</v>
      </c>
    </row>
    <row r="1201" spans="1:19" x14ac:dyDescent="0.3">
      <c r="A1201">
        <v>2021</v>
      </c>
      <c r="B1201">
        <v>2</v>
      </c>
      <c r="C1201">
        <v>19</v>
      </c>
      <c r="D1201">
        <v>24</v>
      </c>
      <c r="E1201">
        <v>21260.909</v>
      </c>
      <c r="F1201">
        <v>1017.426</v>
      </c>
      <c r="G1201">
        <v>63.459000000000003</v>
      </c>
      <c r="H1201">
        <v>-23.701000000000001</v>
      </c>
      <c r="I1201">
        <v>961.178</v>
      </c>
      <c r="J1201">
        <v>4.0940000000000003</v>
      </c>
      <c r="K1201">
        <v>0.35099999999999998</v>
      </c>
      <c r="L1201">
        <v>87.093999999999994</v>
      </c>
      <c r="M1201">
        <v>23307.35</v>
      </c>
      <c r="N1201">
        <v>0</v>
      </c>
      <c r="O1201">
        <v>6.3339999999999996</v>
      </c>
      <c r="P1201">
        <v>-15.021000000000001</v>
      </c>
      <c r="Q1201">
        <v>170.101</v>
      </c>
      <c r="R1201">
        <v>23316.037</v>
      </c>
      <c r="S1201">
        <v>23145.937000000002</v>
      </c>
    </row>
    <row r="1202" spans="1:19" x14ac:dyDescent="0.3">
      <c r="A1202">
        <v>2021</v>
      </c>
      <c r="B1202">
        <v>2</v>
      </c>
      <c r="C1202">
        <v>20</v>
      </c>
      <c r="D1202">
        <v>1</v>
      </c>
      <c r="E1202">
        <v>19483.126</v>
      </c>
      <c r="F1202">
        <v>1147.0329999999999</v>
      </c>
      <c r="G1202">
        <v>62.756999999999998</v>
      </c>
      <c r="H1202">
        <v>-17.027999999999999</v>
      </c>
      <c r="I1202">
        <v>775.452</v>
      </c>
      <c r="J1202">
        <v>1.8029999999999999</v>
      </c>
      <c r="K1202">
        <v>-1.0029999999999999</v>
      </c>
      <c r="L1202">
        <v>86.078000000000003</v>
      </c>
      <c r="M1202">
        <v>21475.46</v>
      </c>
      <c r="N1202">
        <v>0</v>
      </c>
      <c r="O1202">
        <v>4.3079999999999998</v>
      </c>
      <c r="P1202">
        <v>-26.658999999999999</v>
      </c>
      <c r="Q1202">
        <v>156.047</v>
      </c>
      <c r="R1202">
        <v>21497.811000000002</v>
      </c>
      <c r="S1202">
        <v>21341.763999999999</v>
      </c>
    </row>
    <row r="1203" spans="1:19" x14ac:dyDescent="0.3">
      <c r="A1203">
        <v>2021</v>
      </c>
      <c r="B1203">
        <v>2</v>
      </c>
      <c r="C1203">
        <v>20</v>
      </c>
      <c r="D1203">
        <v>2</v>
      </c>
      <c r="E1203">
        <v>18525.472000000002</v>
      </c>
      <c r="F1203">
        <v>1238.9459999999999</v>
      </c>
      <c r="G1203">
        <v>63.494</v>
      </c>
      <c r="H1203">
        <v>-15.233000000000001</v>
      </c>
      <c r="I1203">
        <v>657.721</v>
      </c>
      <c r="J1203">
        <v>1.788</v>
      </c>
      <c r="K1203">
        <v>-1.097</v>
      </c>
      <c r="L1203">
        <v>85.653000000000006</v>
      </c>
      <c r="M1203">
        <v>20493.251</v>
      </c>
      <c r="N1203">
        <v>0</v>
      </c>
      <c r="O1203">
        <v>3.601</v>
      </c>
      <c r="P1203">
        <v>-23.29</v>
      </c>
      <c r="Q1203">
        <v>146.273</v>
      </c>
      <c r="R1203">
        <v>20512.939999999999</v>
      </c>
      <c r="S1203">
        <v>20366.667000000001</v>
      </c>
    </row>
    <row r="1204" spans="1:19" x14ac:dyDescent="0.3">
      <c r="A1204">
        <v>2021</v>
      </c>
      <c r="B1204">
        <v>2</v>
      </c>
      <c r="C1204">
        <v>20</v>
      </c>
      <c r="D1204">
        <v>3</v>
      </c>
      <c r="E1204">
        <v>17879.86</v>
      </c>
      <c r="F1204">
        <v>1284.58</v>
      </c>
      <c r="G1204">
        <v>65.266999999999996</v>
      </c>
      <c r="H1204">
        <v>-16.047999999999998</v>
      </c>
      <c r="I1204">
        <v>441.95</v>
      </c>
      <c r="J1204">
        <v>1.8160000000000001</v>
      </c>
      <c r="K1204">
        <v>-0.51400000000000001</v>
      </c>
      <c r="L1204">
        <v>85.433000000000007</v>
      </c>
      <c r="M1204">
        <v>19677.077000000001</v>
      </c>
      <c r="N1204">
        <v>0</v>
      </c>
      <c r="O1204">
        <v>3.3170000000000002</v>
      </c>
      <c r="P1204">
        <v>-17.55</v>
      </c>
      <c r="Q1204">
        <v>141.01900000000001</v>
      </c>
      <c r="R1204">
        <v>19691.310000000001</v>
      </c>
      <c r="S1204">
        <v>19550.291000000001</v>
      </c>
    </row>
    <row r="1205" spans="1:19" x14ac:dyDescent="0.3">
      <c r="A1205">
        <v>2021</v>
      </c>
      <c r="B1205">
        <v>2</v>
      </c>
      <c r="C1205">
        <v>20</v>
      </c>
      <c r="D1205">
        <v>4</v>
      </c>
      <c r="E1205">
        <v>17297.963</v>
      </c>
      <c r="F1205">
        <v>1283.096</v>
      </c>
      <c r="G1205">
        <v>68.575999999999993</v>
      </c>
      <c r="H1205">
        <v>-14.193</v>
      </c>
      <c r="I1205">
        <v>279.93400000000003</v>
      </c>
      <c r="J1205">
        <v>1.79</v>
      </c>
      <c r="K1205">
        <v>-0.217</v>
      </c>
      <c r="L1205">
        <v>85.346999999999994</v>
      </c>
      <c r="M1205">
        <v>18933.72</v>
      </c>
      <c r="N1205">
        <v>0</v>
      </c>
      <c r="O1205">
        <v>3.2509999999999999</v>
      </c>
      <c r="P1205">
        <v>-12.532</v>
      </c>
      <c r="Q1205">
        <v>138.81299999999999</v>
      </c>
      <c r="R1205">
        <v>18943.001</v>
      </c>
      <c r="S1205">
        <v>18804.187999999998</v>
      </c>
    </row>
    <row r="1206" spans="1:19" x14ac:dyDescent="0.3">
      <c r="A1206">
        <v>2021</v>
      </c>
      <c r="B1206">
        <v>2</v>
      </c>
      <c r="C1206">
        <v>20</v>
      </c>
      <c r="D1206">
        <v>5</v>
      </c>
      <c r="E1206">
        <v>17536.953000000001</v>
      </c>
      <c r="F1206">
        <v>1267.8219999999999</v>
      </c>
      <c r="G1206">
        <v>73.754000000000005</v>
      </c>
      <c r="H1206">
        <v>-11.914999999999999</v>
      </c>
      <c r="I1206">
        <v>175.989</v>
      </c>
      <c r="J1206">
        <v>1.619</v>
      </c>
      <c r="K1206">
        <v>7.0000000000000007E-2</v>
      </c>
      <c r="L1206">
        <v>85.412000000000006</v>
      </c>
      <c r="M1206">
        <v>19055.949000000001</v>
      </c>
      <c r="N1206">
        <v>0</v>
      </c>
      <c r="O1206">
        <v>3.2690000000000001</v>
      </c>
      <c r="P1206">
        <v>-8.2080000000000002</v>
      </c>
      <c r="Q1206">
        <v>139.98099999999999</v>
      </c>
      <c r="R1206">
        <v>19060.888999999999</v>
      </c>
      <c r="S1206">
        <v>18920.907999999999</v>
      </c>
    </row>
    <row r="1207" spans="1:19" x14ac:dyDescent="0.3">
      <c r="A1207">
        <v>2021</v>
      </c>
      <c r="B1207">
        <v>2</v>
      </c>
      <c r="C1207">
        <v>20</v>
      </c>
      <c r="D1207">
        <v>6</v>
      </c>
      <c r="E1207">
        <v>18393.077000000001</v>
      </c>
      <c r="F1207">
        <v>1220.192</v>
      </c>
      <c r="G1207">
        <v>81.364000000000004</v>
      </c>
      <c r="H1207">
        <v>-11.15</v>
      </c>
      <c r="I1207">
        <v>101.506</v>
      </c>
      <c r="J1207">
        <v>1.629</v>
      </c>
      <c r="K1207">
        <v>-7.5999999999999998E-2</v>
      </c>
      <c r="L1207">
        <v>85.59</v>
      </c>
      <c r="M1207">
        <v>19790.77</v>
      </c>
      <c r="N1207">
        <v>0</v>
      </c>
      <c r="O1207">
        <v>3.5070000000000001</v>
      </c>
      <c r="P1207">
        <v>-5.21</v>
      </c>
      <c r="Q1207">
        <v>148.089</v>
      </c>
      <c r="R1207">
        <v>19792.473000000002</v>
      </c>
      <c r="S1207">
        <v>19644.383999999998</v>
      </c>
    </row>
    <row r="1208" spans="1:19" x14ac:dyDescent="0.3">
      <c r="A1208">
        <v>2021</v>
      </c>
      <c r="B1208">
        <v>2</v>
      </c>
      <c r="C1208">
        <v>20</v>
      </c>
      <c r="D1208">
        <v>7</v>
      </c>
      <c r="E1208">
        <v>19280.100999999999</v>
      </c>
      <c r="F1208">
        <v>1107.249</v>
      </c>
      <c r="G1208">
        <v>89.149000000000001</v>
      </c>
      <c r="H1208">
        <v>-10.827999999999999</v>
      </c>
      <c r="I1208">
        <v>64.483999999999995</v>
      </c>
      <c r="J1208">
        <v>1.893</v>
      </c>
      <c r="K1208">
        <v>3.6669999999999998</v>
      </c>
      <c r="L1208">
        <v>85.974000000000004</v>
      </c>
      <c r="M1208">
        <v>20532.541000000001</v>
      </c>
      <c r="N1208">
        <v>10.023</v>
      </c>
      <c r="O1208">
        <v>3.7650000000000001</v>
      </c>
      <c r="P1208">
        <v>-2.8029999999999999</v>
      </c>
      <c r="Q1208">
        <v>164.61699999999999</v>
      </c>
      <c r="R1208">
        <v>20521.555</v>
      </c>
      <c r="S1208">
        <v>20356.938999999998</v>
      </c>
    </row>
    <row r="1209" spans="1:19" x14ac:dyDescent="0.3">
      <c r="A1209">
        <v>2021</v>
      </c>
      <c r="B1209">
        <v>2</v>
      </c>
      <c r="C1209">
        <v>20</v>
      </c>
      <c r="D1209">
        <v>8</v>
      </c>
      <c r="E1209">
        <v>20014.463</v>
      </c>
      <c r="F1209">
        <v>1068.797</v>
      </c>
      <c r="G1209">
        <v>88.350999999999999</v>
      </c>
      <c r="H1209">
        <v>-9.0960000000000001</v>
      </c>
      <c r="I1209">
        <v>68.882999999999996</v>
      </c>
      <c r="J1209">
        <v>2.2879999999999998</v>
      </c>
      <c r="K1209">
        <v>1.5169999999999999</v>
      </c>
      <c r="L1209">
        <v>86.32</v>
      </c>
      <c r="M1209">
        <v>21233.172999999999</v>
      </c>
      <c r="N1209">
        <v>868.63</v>
      </c>
      <c r="O1209">
        <v>0.10199999999999999</v>
      </c>
      <c r="P1209">
        <v>-0.45</v>
      </c>
      <c r="Q1209">
        <v>183.07</v>
      </c>
      <c r="R1209">
        <v>20364.891</v>
      </c>
      <c r="S1209">
        <v>20181.821</v>
      </c>
    </row>
    <row r="1210" spans="1:19" x14ac:dyDescent="0.3">
      <c r="A1210">
        <v>2021</v>
      </c>
      <c r="B1210">
        <v>2</v>
      </c>
      <c r="C1210">
        <v>20</v>
      </c>
      <c r="D1210">
        <v>9</v>
      </c>
      <c r="E1210">
        <v>21311.748</v>
      </c>
      <c r="F1210">
        <v>1003.913</v>
      </c>
      <c r="G1210">
        <v>82.084000000000003</v>
      </c>
      <c r="H1210">
        <v>-16.013000000000002</v>
      </c>
      <c r="I1210">
        <v>109.06699999999999</v>
      </c>
      <c r="J1210">
        <v>2.8879999999999999</v>
      </c>
      <c r="K1210">
        <v>-0.43</v>
      </c>
      <c r="L1210">
        <v>87.042000000000002</v>
      </c>
      <c r="M1210">
        <v>22498.215</v>
      </c>
      <c r="N1210">
        <v>3084.0590000000002</v>
      </c>
      <c r="O1210">
        <v>-13.984999999999999</v>
      </c>
      <c r="P1210">
        <v>1.0720000000000001</v>
      </c>
      <c r="Q1210">
        <v>207.01599999999999</v>
      </c>
      <c r="R1210">
        <v>19427.069</v>
      </c>
      <c r="S1210">
        <v>19220.052</v>
      </c>
    </row>
    <row r="1211" spans="1:19" x14ac:dyDescent="0.3">
      <c r="A1211">
        <v>2021</v>
      </c>
      <c r="B1211">
        <v>2</v>
      </c>
      <c r="C1211">
        <v>20</v>
      </c>
      <c r="D1211">
        <v>10</v>
      </c>
      <c r="E1211">
        <v>22116.256000000001</v>
      </c>
      <c r="F1211">
        <v>987.22500000000002</v>
      </c>
      <c r="G1211">
        <v>76.87</v>
      </c>
      <c r="H1211">
        <v>-17.881</v>
      </c>
      <c r="I1211">
        <v>148.09700000000001</v>
      </c>
      <c r="J1211">
        <v>3.0950000000000002</v>
      </c>
      <c r="K1211">
        <v>-2.7370000000000001</v>
      </c>
      <c r="L1211">
        <v>87.483999999999995</v>
      </c>
      <c r="M1211">
        <v>23321.54</v>
      </c>
      <c r="N1211">
        <v>4990.7309999999998</v>
      </c>
      <c r="O1211">
        <v>-27.332999999999998</v>
      </c>
      <c r="P1211">
        <v>2.3439999999999999</v>
      </c>
      <c r="Q1211">
        <v>226.48599999999999</v>
      </c>
      <c r="R1211">
        <v>18355.796999999999</v>
      </c>
      <c r="S1211">
        <v>18129.312000000002</v>
      </c>
    </row>
    <row r="1212" spans="1:19" x14ac:dyDescent="0.3">
      <c r="A1212">
        <v>2021</v>
      </c>
      <c r="B1212">
        <v>2</v>
      </c>
      <c r="C1212">
        <v>20</v>
      </c>
      <c r="D1212">
        <v>11</v>
      </c>
      <c r="E1212">
        <v>22455.852999999999</v>
      </c>
      <c r="F1212">
        <v>989.95600000000002</v>
      </c>
      <c r="G1212">
        <v>72.411000000000001</v>
      </c>
      <c r="H1212">
        <v>-10.052</v>
      </c>
      <c r="I1212">
        <v>183.595</v>
      </c>
      <c r="J1212">
        <v>3.2829999999999999</v>
      </c>
      <c r="K1212">
        <v>0.18099999999999999</v>
      </c>
      <c r="L1212">
        <v>87.649000000000001</v>
      </c>
      <c r="M1212">
        <v>23710.465</v>
      </c>
      <c r="N1212">
        <v>6212.9920000000002</v>
      </c>
      <c r="O1212">
        <v>-32.356000000000002</v>
      </c>
      <c r="P1212">
        <v>3.0289999999999999</v>
      </c>
      <c r="Q1212">
        <v>240.31</v>
      </c>
      <c r="R1212">
        <v>17526.798999999999</v>
      </c>
      <c r="S1212">
        <v>17286.489000000001</v>
      </c>
    </row>
    <row r="1213" spans="1:19" x14ac:dyDescent="0.3">
      <c r="A1213">
        <v>2021</v>
      </c>
      <c r="B1213">
        <v>2</v>
      </c>
      <c r="C1213">
        <v>20</v>
      </c>
      <c r="D1213">
        <v>12</v>
      </c>
      <c r="E1213">
        <v>22518.698</v>
      </c>
      <c r="F1213">
        <v>988.12800000000004</v>
      </c>
      <c r="G1213">
        <v>68.295000000000002</v>
      </c>
      <c r="H1213">
        <v>-2.1160000000000001</v>
      </c>
      <c r="I1213">
        <v>236.779</v>
      </c>
      <c r="J1213">
        <v>3.4590000000000001</v>
      </c>
      <c r="K1213">
        <v>1.7909999999999999</v>
      </c>
      <c r="L1213">
        <v>87.662999999999997</v>
      </c>
      <c r="M1213">
        <v>23834.401999999998</v>
      </c>
      <c r="N1213">
        <v>6883.0169999999998</v>
      </c>
      <c r="O1213">
        <v>-27.553000000000001</v>
      </c>
      <c r="P1213">
        <v>3.1309999999999998</v>
      </c>
      <c r="Q1213">
        <v>249.33699999999999</v>
      </c>
      <c r="R1213">
        <v>16975.807000000001</v>
      </c>
      <c r="S1213">
        <v>16726.471000000001</v>
      </c>
    </row>
    <row r="1214" spans="1:19" x14ac:dyDescent="0.3">
      <c r="A1214">
        <v>2021</v>
      </c>
      <c r="B1214">
        <v>2</v>
      </c>
      <c r="C1214">
        <v>20</v>
      </c>
      <c r="D1214">
        <v>13</v>
      </c>
      <c r="E1214">
        <v>22350.667000000001</v>
      </c>
      <c r="F1214">
        <v>957.976</v>
      </c>
      <c r="G1214">
        <v>65.266999999999996</v>
      </c>
      <c r="H1214">
        <v>4.9219999999999997</v>
      </c>
      <c r="I1214">
        <v>278.48500000000001</v>
      </c>
      <c r="J1214">
        <v>3.6019999999999999</v>
      </c>
      <c r="K1214">
        <v>0.873</v>
      </c>
      <c r="L1214">
        <v>87.564999999999998</v>
      </c>
      <c r="M1214">
        <v>23684.089</v>
      </c>
      <c r="N1214">
        <v>6888.64</v>
      </c>
      <c r="O1214">
        <v>-9.7729999999999997</v>
      </c>
      <c r="P1214">
        <v>3.5089999999999999</v>
      </c>
      <c r="Q1214">
        <v>255.69200000000001</v>
      </c>
      <c r="R1214">
        <v>16801.713</v>
      </c>
      <c r="S1214">
        <v>16546.021000000001</v>
      </c>
    </row>
    <row r="1215" spans="1:19" x14ac:dyDescent="0.3">
      <c r="A1215">
        <v>2021</v>
      </c>
      <c r="B1215">
        <v>2</v>
      </c>
      <c r="C1215">
        <v>20</v>
      </c>
      <c r="D1215">
        <v>14</v>
      </c>
      <c r="E1215">
        <v>22136.542000000001</v>
      </c>
      <c r="F1215">
        <v>947.38199999999995</v>
      </c>
      <c r="G1215">
        <v>63.713000000000001</v>
      </c>
      <c r="H1215">
        <v>12.983000000000001</v>
      </c>
      <c r="I1215">
        <v>291.25299999999999</v>
      </c>
      <c r="J1215">
        <v>3.6070000000000002</v>
      </c>
      <c r="K1215">
        <v>1.76</v>
      </c>
      <c r="L1215">
        <v>87.436000000000007</v>
      </c>
      <c r="M1215">
        <v>23480.962</v>
      </c>
      <c r="N1215">
        <v>6467.23</v>
      </c>
      <c r="O1215">
        <v>-3.577</v>
      </c>
      <c r="P1215">
        <v>3.0710000000000002</v>
      </c>
      <c r="Q1215">
        <v>258.14999999999998</v>
      </c>
      <c r="R1215">
        <v>17014.239000000001</v>
      </c>
      <c r="S1215">
        <v>16756.089</v>
      </c>
    </row>
    <row r="1216" spans="1:19" x14ac:dyDescent="0.3">
      <c r="A1216">
        <v>2021</v>
      </c>
      <c r="B1216">
        <v>2</v>
      </c>
      <c r="C1216">
        <v>20</v>
      </c>
      <c r="D1216">
        <v>15</v>
      </c>
      <c r="E1216">
        <v>21969.256000000001</v>
      </c>
      <c r="F1216">
        <v>924.29700000000003</v>
      </c>
      <c r="G1216">
        <v>62.905999999999999</v>
      </c>
      <c r="H1216">
        <v>19.754999999999999</v>
      </c>
      <c r="I1216">
        <v>290.77</v>
      </c>
      <c r="J1216">
        <v>3.3069999999999999</v>
      </c>
      <c r="K1216">
        <v>1.7</v>
      </c>
      <c r="L1216">
        <v>87.35</v>
      </c>
      <c r="M1216">
        <v>23296.435000000001</v>
      </c>
      <c r="N1216">
        <v>5452.1180000000004</v>
      </c>
      <c r="O1216">
        <v>-1.7090000000000001</v>
      </c>
      <c r="P1216">
        <v>2.488</v>
      </c>
      <c r="Q1216">
        <v>257.67700000000002</v>
      </c>
      <c r="R1216">
        <v>17843.537</v>
      </c>
      <c r="S1216">
        <v>17585.86</v>
      </c>
    </row>
    <row r="1217" spans="1:19" x14ac:dyDescent="0.3">
      <c r="A1217">
        <v>2021</v>
      </c>
      <c r="B1217">
        <v>2</v>
      </c>
      <c r="C1217">
        <v>20</v>
      </c>
      <c r="D1217">
        <v>16</v>
      </c>
      <c r="E1217">
        <v>21975.063999999998</v>
      </c>
      <c r="F1217">
        <v>814.09</v>
      </c>
      <c r="G1217">
        <v>62.914999999999999</v>
      </c>
      <c r="H1217">
        <v>21.495999999999999</v>
      </c>
      <c r="I1217">
        <v>293.33</v>
      </c>
      <c r="J1217">
        <v>3.363</v>
      </c>
      <c r="K1217">
        <v>-2.6850000000000001</v>
      </c>
      <c r="L1217">
        <v>87.38</v>
      </c>
      <c r="M1217">
        <v>23192.038</v>
      </c>
      <c r="N1217">
        <v>3864.3890000000001</v>
      </c>
      <c r="O1217">
        <v>-0.32300000000000001</v>
      </c>
      <c r="P1217">
        <v>2.3069999999999999</v>
      </c>
      <c r="Q1217">
        <v>254.482</v>
      </c>
      <c r="R1217">
        <v>19325.665000000001</v>
      </c>
      <c r="S1217">
        <v>19071.184000000001</v>
      </c>
    </row>
    <row r="1218" spans="1:19" x14ac:dyDescent="0.3">
      <c r="A1218">
        <v>2021</v>
      </c>
      <c r="B1218">
        <v>2</v>
      </c>
      <c r="C1218">
        <v>20</v>
      </c>
      <c r="D1218">
        <v>17</v>
      </c>
      <c r="E1218">
        <v>22232.637999999999</v>
      </c>
      <c r="F1218">
        <v>647.20699999999999</v>
      </c>
      <c r="G1218">
        <v>64.652000000000001</v>
      </c>
      <c r="H1218">
        <v>14.657999999999999</v>
      </c>
      <c r="I1218">
        <v>195.18899999999999</v>
      </c>
      <c r="J1218">
        <v>2.121</v>
      </c>
      <c r="K1218">
        <v>-13.124000000000001</v>
      </c>
      <c r="L1218">
        <v>87.55</v>
      </c>
      <c r="M1218">
        <v>23166.238000000001</v>
      </c>
      <c r="N1218">
        <v>1741.2919999999999</v>
      </c>
      <c r="O1218">
        <v>0.97899999999999998</v>
      </c>
      <c r="P1218">
        <v>2.2770000000000001</v>
      </c>
      <c r="Q1218">
        <v>249.447</v>
      </c>
      <c r="R1218">
        <v>21421.69</v>
      </c>
      <c r="S1218">
        <v>21172.241999999998</v>
      </c>
    </row>
    <row r="1219" spans="1:19" x14ac:dyDescent="0.3">
      <c r="A1219">
        <v>2021</v>
      </c>
      <c r="B1219">
        <v>2</v>
      </c>
      <c r="C1219">
        <v>20</v>
      </c>
      <c r="D1219">
        <v>18</v>
      </c>
      <c r="E1219">
        <v>23760.267</v>
      </c>
      <c r="F1219">
        <v>607.45100000000002</v>
      </c>
      <c r="G1219">
        <v>71.069000000000003</v>
      </c>
      <c r="H1219">
        <v>1.9350000000000001</v>
      </c>
      <c r="I1219">
        <v>205.239</v>
      </c>
      <c r="J1219">
        <v>1.9910000000000001</v>
      </c>
      <c r="K1219">
        <v>-15.051</v>
      </c>
      <c r="L1219">
        <v>88.400999999999996</v>
      </c>
      <c r="M1219">
        <v>24650.232</v>
      </c>
      <c r="N1219">
        <v>90.216999999999999</v>
      </c>
      <c r="O1219">
        <v>10.355</v>
      </c>
      <c r="P1219">
        <v>9.5630000000000006</v>
      </c>
      <c r="Q1219">
        <v>246.20500000000001</v>
      </c>
      <c r="R1219">
        <v>24540.097000000002</v>
      </c>
      <c r="S1219">
        <v>24293.892</v>
      </c>
    </row>
    <row r="1220" spans="1:19" x14ac:dyDescent="0.3">
      <c r="A1220">
        <v>2021</v>
      </c>
      <c r="B1220">
        <v>2</v>
      </c>
      <c r="C1220">
        <v>20</v>
      </c>
      <c r="D1220">
        <v>19</v>
      </c>
      <c r="E1220">
        <v>26142.749</v>
      </c>
      <c r="F1220">
        <v>595.529</v>
      </c>
      <c r="G1220">
        <v>74.543999999999997</v>
      </c>
      <c r="H1220">
        <v>-6.5910000000000002</v>
      </c>
      <c r="I1220">
        <v>206.95099999999999</v>
      </c>
      <c r="J1220">
        <v>1.8640000000000001</v>
      </c>
      <c r="K1220">
        <v>-19.312000000000001</v>
      </c>
      <c r="L1220">
        <v>89.906000000000006</v>
      </c>
      <c r="M1220">
        <v>27011.095000000001</v>
      </c>
      <c r="N1220">
        <v>0</v>
      </c>
      <c r="O1220">
        <v>12.416</v>
      </c>
      <c r="P1220">
        <v>13.093999999999999</v>
      </c>
      <c r="Q1220">
        <v>238.572</v>
      </c>
      <c r="R1220">
        <v>26985.584999999999</v>
      </c>
      <c r="S1220">
        <v>26747.012999999999</v>
      </c>
    </row>
    <row r="1221" spans="1:19" x14ac:dyDescent="0.3">
      <c r="A1221">
        <v>2021</v>
      </c>
      <c r="B1221">
        <v>2</v>
      </c>
      <c r="C1221">
        <v>20</v>
      </c>
      <c r="D1221">
        <v>20</v>
      </c>
      <c r="E1221">
        <v>25936.874</v>
      </c>
      <c r="F1221">
        <v>598.12599999999998</v>
      </c>
      <c r="G1221">
        <v>73.867999999999995</v>
      </c>
      <c r="H1221">
        <v>-14.637</v>
      </c>
      <c r="I1221">
        <v>232.16</v>
      </c>
      <c r="J1221">
        <v>1.7270000000000001</v>
      </c>
      <c r="K1221">
        <v>-21.015999999999998</v>
      </c>
      <c r="L1221">
        <v>89.772000000000006</v>
      </c>
      <c r="M1221">
        <v>26823.007000000001</v>
      </c>
      <c r="N1221">
        <v>0</v>
      </c>
      <c r="O1221">
        <v>12.629</v>
      </c>
      <c r="P1221">
        <v>18.207000000000001</v>
      </c>
      <c r="Q1221">
        <v>225.619</v>
      </c>
      <c r="R1221">
        <v>26792.171999999999</v>
      </c>
      <c r="S1221">
        <v>26566.553</v>
      </c>
    </row>
    <row r="1222" spans="1:19" x14ac:dyDescent="0.3">
      <c r="A1222">
        <v>2021</v>
      </c>
      <c r="B1222">
        <v>2</v>
      </c>
      <c r="C1222">
        <v>20</v>
      </c>
      <c r="D1222">
        <v>21</v>
      </c>
      <c r="E1222">
        <v>25163.49</v>
      </c>
      <c r="F1222">
        <v>620.41800000000001</v>
      </c>
      <c r="G1222">
        <v>72.947000000000003</v>
      </c>
      <c r="H1222">
        <v>-17.695</v>
      </c>
      <c r="I1222">
        <v>324.928</v>
      </c>
      <c r="J1222">
        <v>1.5820000000000001</v>
      </c>
      <c r="K1222">
        <v>-20.158999999999999</v>
      </c>
      <c r="L1222">
        <v>89.287999999999997</v>
      </c>
      <c r="M1222">
        <v>26161.85</v>
      </c>
      <c r="N1222">
        <v>0</v>
      </c>
      <c r="O1222">
        <v>12.076000000000001</v>
      </c>
      <c r="P1222">
        <v>14.01</v>
      </c>
      <c r="Q1222">
        <v>215.989</v>
      </c>
      <c r="R1222">
        <v>26135.764999999999</v>
      </c>
      <c r="S1222">
        <v>25919.776000000002</v>
      </c>
    </row>
    <row r="1223" spans="1:19" x14ac:dyDescent="0.3">
      <c r="A1223">
        <v>2021</v>
      </c>
      <c r="B1223">
        <v>2</v>
      </c>
      <c r="C1223">
        <v>20</v>
      </c>
      <c r="D1223">
        <v>22</v>
      </c>
      <c r="E1223">
        <v>23823.778999999999</v>
      </c>
      <c r="F1223">
        <v>691.08399999999995</v>
      </c>
      <c r="G1223">
        <v>70.384</v>
      </c>
      <c r="H1223">
        <v>-20.071000000000002</v>
      </c>
      <c r="I1223">
        <v>370.52199999999999</v>
      </c>
      <c r="J1223">
        <v>1.948</v>
      </c>
      <c r="K1223">
        <v>-6.2069999999999999</v>
      </c>
      <c r="L1223">
        <v>88.497</v>
      </c>
      <c r="M1223">
        <v>24949.550999999999</v>
      </c>
      <c r="N1223">
        <v>0</v>
      </c>
      <c r="O1223">
        <v>10.923999999999999</v>
      </c>
      <c r="P1223">
        <v>3.419</v>
      </c>
      <c r="Q1223">
        <v>204.81700000000001</v>
      </c>
      <c r="R1223">
        <v>24935.207999999999</v>
      </c>
      <c r="S1223">
        <v>24730.391</v>
      </c>
    </row>
    <row r="1224" spans="1:19" x14ac:dyDescent="0.3">
      <c r="A1224">
        <v>2021</v>
      </c>
      <c r="B1224">
        <v>2</v>
      </c>
      <c r="C1224">
        <v>20</v>
      </c>
      <c r="D1224">
        <v>23</v>
      </c>
      <c r="E1224">
        <v>22007.649000000001</v>
      </c>
      <c r="F1224">
        <v>898.08299999999997</v>
      </c>
      <c r="G1224">
        <v>66.619</v>
      </c>
      <c r="H1224">
        <v>-19.177</v>
      </c>
      <c r="I1224">
        <v>407.01100000000002</v>
      </c>
      <c r="J1224">
        <v>1.7749999999999999</v>
      </c>
      <c r="K1224">
        <v>7.4999999999999997E-2</v>
      </c>
      <c r="L1224">
        <v>87.462999999999994</v>
      </c>
      <c r="M1224">
        <v>23382.879000000001</v>
      </c>
      <c r="N1224">
        <v>0</v>
      </c>
      <c r="O1224">
        <v>8.734</v>
      </c>
      <c r="P1224">
        <v>-21.190999999999999</v>
      </c>
      <c r="Q1224">
        <v>188.35599999999999</v>
      </c>
      <c r="R1224">
        <v>23395.334999999999</v>
      </c>
      <c r="S1224">
        <v>23206.978999999999</v>
      </c>
    </row>
    <row r="1225" spans="1:19" x14ac:dyDescent="0.3">
      <c r="A1225">
        <v>2021</v>
      </c>
      <c r="B1225">
        <v>2</v>
      </c>
      <c r="C1225">
        <v>20</v>
      </c>
      <c r="D1225">
        <v>24</v>
      </c>
      <c r="E1225">
        <v>20332.435000000001</v>
      </c>
      <c r="F1225">
        <v>1083.9949999999999</v>
      </c>
      <c r="G1225">
        <v>64.266000000000005</v>
      </c>
      <c r="H1225">
        <v>-19.175000000000001</v>
      </c>
      <c r="I1225">
        <v>498.94400000000002</v>
      </c>
      <c r="J1225">
        <v>1.89</v>
      </c>
      <c r="K1225">
        <v>0.375</v>
      </c>
      <c r="L1225">
        <v>86.569000000000003</v>
      </c>
      <c r="M1225">
        <v>21985.032999999999</v>
      </c>
      <c r="N1225">
        <v>0</v>
      </c>
      <c r="O1225">
        <v>6.3339999999999996</v>
      </c>
      <c r="P1225">
        <v>-15.021000000000001</v>
      </c>
      <c r="Q1225">
        <v>169.42699999999999</v>
      </c>
      <c r="R1225">
        <v>21993.72</v>
      </c>
      <c r="S1225">
        <v>21824.293000000001</v>
      </c>
    </row>
    <row r="1226" spans="1:19" x14ac:dyDescent="0.3">
      <c r="A1226">
        <v>2021</v>
      </c>
      <c r="B1226">
        <v>2</v>
      </c>
      <c r="C1226">
        <v>21</v>
      </c>
      <c r="D1226">
        <v>1</v>
      </c>
      <c r="E1226">
        <v>19656.04</v>
      </c>
      <c r="F1226">
        <v>1147.0329999999999</v>
      </c>
      <c r="G1226">
        <v>59.561999999999998</v>
      </c>
      <c r="H1226">
        <v>-17.396999999999998</v>
      </c>
      <c r="I1226">
        <v>775.452</v>
      </c>
      <c r="J1226">
        <v>1.8029999999999999</v>
      </c>
      <c r="K1226">
        <v>-1.0049999999999999</v>
      </c>
      <c r="L1226">
        <v>86.195999999999998</v>
      </c>
      <c r="M1226">
        <v>21648.120999999999</v>
      </c>
      <c r="N1226">
        <v>0</v>
      </c>
      <c r="O1226">
        <v>4.3079999999999998</v>
      </c>
      <c r="P1226">
        <v>-26.658999999999999</v>
      </c>
      <c r="Q1226">
        <v>154.85400000000001</v>
      </c>
      <c r="R1226">
        <v>21670.472000000002</v>
      </c>
      <c r="S1226">
        <v>21515.617999999999</v>
      </c>
    </row>
    <row r="1227" spans="1:19" x14ac:dyDescent="0.3">
      <c r="A1227">
        <v>2021</v>
      </c>
      <c r="B1227">
        <v>2</v>
      </c>
      <c r="C1227">
        <v>21</v>
      </c>
      <c r="D1227">
        <v>2</v>
      </c>
      <c r="E1227">
        <v>18743.598999999998</v>
      </c>
      <c r="F1227">
        <v>1238.9459999999999</v>
      </c>
      <c r="G1227">
        <v>59.113999999999997</v>
      </c>
      <c r="H1227">
        <v>-15.689</v>
      </c>
      <c r="I1227">
        <v>657.721</v>
      </c>
      <c r="J1227">
        <v>1.788</v>
      </c>
      <c r="K1227">
        <v>-1.099</v>
      </c>
      <c r="L1227">
        <v>85.641000000000005</v>
      </c>
      <c r="M1227">
        <v>20710.905999999999</v>
      </c>
      <c r="N1227">
        <v>0</v>
      </c>
      <c r="O1227">
        <v>3.601</v>
      </c>
      <c r="P1227">
        <v>-23.29</v>
      </c>
      <c r="Q1227">
        <v>144.85400000000001</v>
      </c>
      <c r="R1227">
        <v>20730.595000000001</v>
      </c>
      <c r="S1227">
        <v>20585.741000000002</v>
      </c>
    </row>
    <row r="1228" spans="1:19" x14ac:dyDescent="0.3">
      <c r="A1228">
        <v>2021</v>
      </c>
      <c r="B1228">
        <v>2</v>
      </c>
      <c r="C1228">
        <v>21</v>
      </c>
      <c r="D1228">
        <v>3</v>
      </c>
      <c r="E1228">
        <v>17982.572</v>
      </c>
      <c r="F1228">
        <v>1284.58</v>
      </c>
      <c r="G1228">
        <v>59.253999999999998</v>
      </c>
      <c r="H1228">
        <v>-16.523</v>
      </c>
      <c r="I1228">
        <v>441.95</v>
      </c>
      <c r="J1228">
        <v>1.8160000000000001</v>
      </c>
      <c r="K1228">
        <v>-0.49399999999999999</v>
      </c>
      <c r="L1228">
        <v>85.352999999999994</v>
      </c>
      <c r="M1228">
        <v>19779.254000000001</v>
      </c>
      <c r="N1228">
        <v>0</v>
      </c>
      <c r="O1228">
        <v>3.3170000000000002</v>
      </c>
      <c r="P1228">
        <v>-17.55</v>
      </c>
      <c r="Q1228">
        <v>139.63800000000001</v>
      </c>
      <c r="R1228">
        <v>19793.487000000001</v>
      </c>
      <c r="S1228">
        <v>19653.849999999999</v>
      </c>
    </row>
    <row r="1229" spans="1:19" x14ac:dyDescent="0.3">
      <c r="A1229">
        <v>2021</v>
      </c>
      <c r="B1229">
        <v>2</v>
      </c>
      <c r="C1229">
        <v>21</v>
      </c>
      <c r="D1229">
        <v>4</v>
      </c>
      <c r="E1229">
        <v>17715.178</v>
      </c>
      <c r="F1229">
        <v>1283.096</v>
      </c>
      <c r="G1229">
        <v>59.685000000000002</v>
      </c>
      <c r="H1229">
        <v>-15.015000000000001</v>
      </c>
      <c r="I1229">
        <v>279.93400000000003</v>
      </c>
      <c r="J1229">
        <v>1.79</v>
      </c>
      <c r="K1229">
        <v>-0.20200000000000001</v>
      </c>
      <c r="L1229">
        <v>85.304000000000002</v>
      </c>
      <c r="M1229">
        <v>19350.085999999999</v>
      </c>
      <c r="N1229">
        <v>0</v>
      </c>
      <c r="O1229">
        <v>3.2509999999999999</v>
      </c>
      <c r="P1229">
        <v>-12.532</v>
      </c>
      <c r="Q1229">
        <v>136.994</v>
      </c>
      <c r="R1229">
        <v>19359.366999999998</v>
      </c>
      <c r="S1229">
        <v>19222.373</v>
      </c>
    </row>
    <row r="1230" spans="1:19" x14ac:dyDescent="0.3">
      <c r="A1230">
        <v>2021</v>
      </c>
      <c r="B1230">
        <v>2</v>
      </c>
      <c r="C1230">
        <v>21</v>
      </c>
      <c r="D1230">
        <v>5</v>
      </c>
      <c r="E1230">
        <v>17770.269</v>
      </c>
      <c r="F1230">
        <v>1267.8219999999999</v>
      </c>
      <c r="G1230">
        <v>61.351999999999997</v>
      </c>
      <c r="H1230">
        <v>-12.519</v>
      </c>
      <c r="I1230">
        <v>175.989</v>
      </c>
      <c r="J1230">
        <v>1.619</v>
      </c>
      <c r="K1230">
        <v>7.6999999999999999E-2</v>
      </c>
      <c r="L1230">
        <v>85.308999999999997</v>
      </c>
      <c r="M1230">
        <v>19288.565999999999</v>
      </c>
      <c r="N1230">
        <v>0</v>
      </c>
      <c r="O1230">
        <v>3.2690000000000001</v>
      </c>
      <c r="P1230">
        <v>-8.2080000000000002</v>
      </c>
      <c r="Q1230">
        <v>137.74100000000001</v>
      </c>
      <c r="R1230">
        <v>19293.505000000001</v>
      </c>
      <c r="S1230">
        <v>19155.763999999999</v>
      </c>
    </row>
    <row r="1231" spans="1:19" x14ac:dyDescent="0.3">
      <c r="A1231">
        <v>2021</v>
      </c>
      <c r="B1231">
        <v>2</v>
      </c>
      <c r="C1231">
        <v>21</v>
      </c>
      <c r="D1231">
        <v>6</v>
      </c>
      <c r="E1231">
        <v>18445.284</v>
      </c>
      <c r="F1231">
        <v>1220.192</v>
      </c>
      <c r="G1231">
        <v>64.924999999999997</v>
      </c>
      <c r="H1231">
        <v>-11.398</v>
      </c>
      <c r="I1231">
        <v>101.506</v>
      </c>
      <c r="J1231">
        <v>1.629</v>
      </c>
      <c r="K1231">
        <v>-0.152</v>
      </c>
      <c r="L1231">
        <v>85.468999999999994</v>
      </c>
      <c r="M1231">
        <v>19842.530999999999</v>
      </c>
      <c r="N1231">
        <v>0</v>
      </c>
      <c r="O1231">
        <v>3.5070000000000001</v>
      </c>
      <c r="P1231">
        <v>-5.21</v>
      </c>
      <c r="Q1231">
        <v>143.994</v>
      </c>
      <c r="R1231">
        <v>19844.234</v>
      </c>
      <c r="S1231">
        <v>19700.240000000002</v>
      </c>
    </row>
    <row r="1232" spans="1:19" x14ac:dyDescent="0.3">
      <c r="A1232">
        <v>2021</v>
      </c>
      <c r="B1232">
        <v>2</v>
      </c>
      <c r="C1232">
        <v>21</v>
      </c>
      <c r="D1232">
        <v>7</v>
      </c>
      <c r="E1232">
        <v>19577.856</v>
      </c>
      <c r="F1232">
        <v>1107.249</v>
      </c>
      <c r="G1232">
        <v>71.085999999999999</v>
      </c>
      <c r="H1232">
        <v>-11.243</v>
      </c>
      <c r="I1232">
        <v>64.483999999999995</v>
      </c>
      <c r="J1232">
        <v>1.893</v>
      </c>
      <c r="K1232">
        <v>3.528</v>
      </c>
      <c r="L1232">
        <v>86.12</v>
      </c>
      <c r="M1232">
        <v>20829.887999999999</v>
      </c>
      <c r="N1232">
        <v>10.023</v>
      </c>
      <c r="O1232">
        <v>3.7650000000000001</v>
      </c>
      <c r="P1232">
        <v>-2.8029999999999999</v>
      </c>
      <c r="Q1232">
        <v>156.04</v>
      </c>
      <c r="R1232">
        <v>20818.901999999998</v>
      </c>
      <c r="S1232">
        <v>20662.861000000001</v>
      </c>
    </row>
    <row r="1233" spans="1:19" x14ac:dyDescent="0.3">
      <c r="A1233">
        <v>2021</v>
      </c>
      <c r="B1233">
        <v>2</v>
      </c>
      <c r="C1233">
        <v>21</v>
      </c>
      <c r="D1233">
        <v>8</v>
      </c>
      <c r="E1233">
        <v>20401.601999999999</v>
      </c>
      <c r="F1233">
        <v>1068.797</v>
      </c>
      <c r="G1233">
        <v>72.349999999999994</v>
      </c>
      <c r="H1233">
        <v>-9.5069999999999997</v>
      </c>
      <c r="I1233">
        <v>68.882999999999996</v>
      </c>
      <c r="J1233">
        <v>2.2879999999999998</v>
      </c>
      <c r="K1233">
        <v>1.571</v>
      </c>
      <c r="L1233">
        <v>86.576999999999998</v>
      </c>
      <c r="M1233">
        <v>21620.210999999999</v>
      </c>
      <c r="N1233">
        <v>868.63</v>
      </c>
      <c r="O1233">
        <v>0.10199999999999999</v>
      </c>
      <c r="P1233">
        <v>-0.45</v>
      </c>
      <c r="Q1233">
        <v>168.16900000000001</v>
      </c>
      <c r="R1233">
        <v>20751.929</v>
      </c>
      <c r="S1233">
        <v>20583.759999999998</v>
      </c>
    </row>
    <row r="1234" spans="1:19" x14ac:dyDescent="0.3">
      <c r="A1234">
        <v>2021</v>
      </c>
      <c r="B1234">
        <v>2</v>
      </c>
      <c r="C1234">
        <v>21</v>
      </c>
      <c r="D1234">
        <v>9</v>
      </c>
      <c r="E1234">
        <v>21699.213</v>
      </c>
      <c r="F1234">
        <v>1003.913</v>
      </c>
      <c r="G1234">
        <v>71.278999999999996</v>
      </c>
      <c r="H1234">
        <v>-16.535</v>
      </c>
      <c r="I1234">
        <v>109.06699999999999</v>
      </c>
      <c r="J1234">
        <v>2.8879999999999999</v>
      </c>
      <c r="K1234">
        <v>-0.41799999999999998</v>
      </c>
      <c r="L1234">
        <v>87.277000000000001</v>
      </c>
      <c r="M1234">
        <v>22885.404999999999</v>
      </c>
      <c r="N1234">
        <v>3084.0590000000002</v>
      </c>
      <c r="O1234">
        <v>-13.984999999999999</v>
      </c>
      <c r="P1234">
        <v>1.0720000000000001</v>
      </c>
      <c r="Q1234">
        <v>188.345</v>
      </c>
      <c r="R1234">
        <v>19814.258999999998</v>
      </c>
      <c r="S1234">
        <v>19625.914000000001</v>
      </c>
    </row>
    <row r="1235" spans="1:19" x14ac:dyDescent="0.3">
      <c r="A1235">
        <v>2021</v>
      </c>
      <c r="B1235">
        <v>2</v>
      </c>
      <c r="C1235">
        <v>21</v>
      </c>
      <c r="D1235">
        <v>10</v>
      </c>
      <c r="E1235">
        <v>22671.271000000001</v>
      </c>
      <c r="F1235">
        <v>987.22500000000002</v>
      </c>
      <c r="G1235">
        <v>68.066999999999993</v>
      </c>
      <c r="H1235">
        <v>-18.457000000000001</v>
      </c>
      <c r="I1235">
        <v>148.09700000000001</v>
      </c>
      <c r="J1235">
        <v>3.0950000000000002</v>
      </c>
      <c r="K1235">
        <v>-2.5990000000000002</v>
      </c>
      <c r="L1235">
        <v>87.826999999999998</v>
      </c>
      <c r="M1235">
        <v>23876.458999999999</v>
      </c>
      <c r="N1235">
        <v>4990.7309999999998</v>
      </c>
      <c r="O1235">
        <v>-27.332999999999998</v>
      </c>
      <c r="P1235">
        <v>2.3439999999999999</v>
      </c>
      <c r="Q1235">
        <v>206.55099999999999</v>
      </c>
      <c r="R1235">
        <v>18910.717000000001</v>
      </c>
      <c r="S1235">
        <v>18704.167000000001</v>
      </c>
    </row>
    <row r="1236" spans="1:19" x14ac:dyDescent="0.3">
      <c r="A1236">
        <v>2021</v>
      </c>
      <c r="B1236">
        <v>2</v>
      </c>
      <c r="C1236">
        <v>21</v>
      </c>
      <c r="D1236">
        <v>11</v>
      </c>
      <c r="E1236">
        <v>23184.485000000001</v>
      </c>
      <c r="F1236">
        <v>989.95600000000002</v>
      </c>
      <c r="G1236">
        <v>64.722999999999999</v>
      </c>
      <c r="H1236">
        <v>-10.358000000000001</v>
      </c>
      <c r="I1236">
        <v>183.595</v>
      </c>
      <c r="J1236">
        <v>3.2829999999999999</v>
      </c>
      <c r="K1236">
        <v>0.255</v>
      </c>
      <c r="L1236">
        <v>88.14</v>
      </c>
      <c r="M1236">
        <v>24439.356</v>
      </c>
      <c r="N1236">
        <v>6212.9920000000002</v>
      </c>
      <c r="O1236">
        <v>-32.356000000000002</v>
      </c>
      <c r="P1236">
        <v>3.0289999999999999</v>
      </c>
      <c r="Q1236">
        <v>221.161</v>
      </c>
      <c r="R1236">
        <v>18255.690999999999</v>
      </c>
      <c r="S1236">
        <v>18034.528999999999</v>
      </c>
    </row>
    <row r="1237" spans="1:19" x14ac:dyDescent="0.3">
      <c r="A1237">
        <v>2021</v>
      </c>
      <c r="B1237">
        <v>2</v>
      </c>
      <c r="C1237">
        <v>21</v>
      </c>
      <c r="D1237">
        <v>12</v>
      </c>
      <c r="E1237">
        <v>23308.163</v>
      </c>
      <c r="F1237">
        <v>988.12800000000004</v>
      </c>
      <c r="G1237">
        <v>63.441000000000003</v>
      </c>
      <c r="H1237">
        <v>-2.1589999999999998</v>
      </c>
      <c r="I1237">
        <v>236.779</v>
      </c>
      <c r="J1237">
        <v>3.4590000000000001</v>
      </c>
      <c r="K1237">
        <v>1.8340000000000001</v>
      </c>
      <c r="L1237">
        <v>88.21</v>
      </c>
      <c r="M1237">
        <v>24624.415000000001</v>
      </c>
      <c r="N1237">
        <v>6883.0169999999998</v>
      </c>
      <c r="O1237">
        <v>-27.553000000000001</v>
      </c>
      <c r="P1237">
        <v>3.1309999999999998</v>
      </c>
      <c r="Q1237">
        <v>233.089</v>
      </c>
      <c r="R1237">
        <v>17765.821</v>
      </c>
      <c r="S1237">
        <v>17532.732</v>
      </c>
    </row>
    <row r="1238" spans="1:19" x14ac:dyDescent="0.3">
      <c r="A1238">
        <v>2021</v>
      </c>
      <c r="B1238">
        <v>2</v>
      </c>
      <c r="C1238">
        <v>21</v>
      </c>
      <c r="D1238">
        <v>13</v>
      </c>
      <c r="E1238">
        <v>23032.422999999999</v>
      </c>
      <c r="F1238">
        <v>957.976</v>
      </c>
      <c r="G1238">
        <v>62.66</v>
      </c>
      <c r="H1238">
        <v>5.0620000000000003</v>
      </c>
      <c r="I1238">
        <v>278.48500000000001</v>
      </c>
      <c r="J1238">
        <v>3.6019999999999999</v>
      </c>
      <c r="K1238">
        <v>0.93300000000000005</v>
      </c>
      <c r="L1238">
        <v>88.010999999999996</v>
      </c>
      <c r="M1238">
        <v>24366.491000000002</v>
      </c>
      <c r="N1238">
        <v>6888.64</v>
      </c>
      <c r="O1238">
        <v>-9.7729999999999997</v>
      </c>
      <c r="P1238">
        <v>3.5089999999999999</v>
      </c>
      <c r="Q1238">
        <v>240.744</v>
      </c>
      <c r="R1238">
        <v>17484.115000000002</v>
      </c>
      <c r="S1238">
        <v>17243.370999999999</v>
      </c>
    </row>
    <row r="1239" spans="1:19" x14ac:dyDescent="0.3">
      <c r="A1239">
        <v>2021</v>
      </c>
      <c r="B1239">
        <v>2</v>
      </c>
      <c r="C1239">
        <v>21</v>
      </c>
      <c r="D1239">
        <v>14</v>
      </c>
      <c r="E1239">
        <v>22846.631000000001</v>
      </c>
      <c r="F1239">
        <v>947.38199999999995</v>
      </c>
      <c r="G1239">
        <v>62.133000000000003</v>
      </c>
      <c r="H1239">
        <v>13.21</v>
      </c>
      <c r="I1239">
        <v>291.25299999999999</v>
      </c>
      <c r="J1239">
        <v>3.6070000000000002</v>
      </c>
      <c r="K1239">
        <v>1.7549999999999999</v>
      </c>
      <c r="L1239">
        <v>87.912000000000006</v>
      </c>
      <c r="M1239">
        <v>24191.751</v>
      </c>
      <c r="N1239">
        <v>6467.23</v>
      </c>
      <c r="O1239">
        <v>-3.577</v>
      </c>
      <c r="P1239">
        <v>3.0710000000000002</v>
      </c>
      <c r="Q1239">
        <v>244.49</v>
      </c>
      <c r="R1239">
        <v>17725.026999999998</v>
      </c>
      <c r="S1239">
        <v>17480.537</v>
      </c>
    </row>
    <row r="1240" spans="1:19" x14ac:dyDescent="0.3">
      <c r="A1240">
        <v>2021</v>
      </c>
      <c r="B1240">
        <v>2</v>
      </c>
      <c r="C1240">
        <v>21</v>
      </c>
      <c r="D1240">
        <v>15</v>
      </c>
      <c r="E1240">
        <v>22529.181</v>
      </c>
      <c r="F1240">
        <v>924.29700000000003</v>
      </c>
      <c r="G1240">
        <v>61.536999999999999</v>
      </c>
      <c r="H1240">
        <v>19.934999999999999</v>
      </c>
      <c r="I1240">
        <v>290.77</v>
      </c>
      <c r="J1240">
        <v>3.3069999999999999</v>
      </c>
      <c r="K1240">
        <v>1.8049999999999999</v>
      </c>
      <c r="L1240">
        <v>87.733000000000004</v>
      </c>
      <c r="M1240">
        <v>23857.026999999998</v>
      </c>
      <c r="N1240">
        <v>5452.1180000000004</v>
      </c>
      <c r="O1240">
        <v>-1.7090000000000001</v>
      </c>
      <c r="P1240">
        <v>2.488</v>
      </c>
      <c r="Q1240">
        <v>245.3</v>
      </c>
      <c r="R1240">
        <v>18404.13</v>
      </c>
      <c r="S1240">
        <v>18158.830000000002</v>
      </c>
    </row>
    <row r="1241" spans="1:19" x14ac:dyDescent="0.3">
      <c r="A1241">
        <v>2021</v>
      </c>
      <c r="B1241">
        <v>2</v>
      </c>
      <c r="C1241">
        <v>21</v>
      </c>
      <c r="D1241">
        <v>16</v>
      </c>
      <c r="E1241">
        <v>22268.755000000001</v>
      </c>
      <c r="F1241">
        <v>814.09</v>
      </c>
      <c r="G1241">
        <v>61.712000000000003</v>
      </c>
      <c r="H1241">
        <v>21.535</v>
      </c>
      <c r="I1241">
        <v>293.33</v>
      </c>
      <c r="J1241">
        <v>3.363</v>
      </c>
      <c r="K1241">
        <v>-2.657</v>
      </c>
      <c r="L1241">
        <v>87.585999999999999</v>
      </c>
      <c r="M1241">
        <v>23486.002</v>
      </c>
      <c r="N1241">
        <v>3864.3890000000001</v>
      </c>
      <c r="O1241">
        <v>-0.32300000000000001</v>
      </c>
      <c r="P1241">
        <v>2.3069999999999999</v>
      </c>
      <c r="Q1241">
        <v>243.483</v>
      </c>
      <c r="R1241">
        <v>19619.629000000001</v>
      </c>
      <c r="S1241">
        <v>19376.145</v>
      </c>
    </row>
    <row r="1242" spans="1:19" x14ac:dyDescent="0.3">
      <c r="A1242">
        <v>2021</v>
      </c>
      <c r="B1242">
        <v>2</v>
      </c>
      <c r="C1242">
        <v>21</v>
      </c>
      <c r="D1242">
        <v>17</v>
      </c>
      <c r="E1242">
        <v>22284.867999999999</v>
      </c>
      <c r="F1242">
        <v>647.20699999999999</v>
      </c>
      <c r="G1242">
        <v>62.774000000000001</v>
      </c>
      <c r="H1242">
        <v>14.63</v>
      </c>
      <c r="I1242">
        <v>195.18899999999999</v>
      </c>
      <c r="J1242">
        <v>2.121</v>
      </c>
      <c r="K1242">
        <v>-13.21</v>
      </c>
      <c r="L1242">
        <v>87.585999999999999</v>
      </c>
      <c r="M1242">
        <v>23218.392</v>
      </c>
      <c r="N1242">
        <v>1741.2919999999999</v>
      </c>
      <c r="O1242">
        <v>0.97899999999999998</v>
      </c>
      <c r="P1242">
        <v>2.2770000000000001</v>
      </c>
      <c r="Q1242">
        <v>240.69800000000001</v>
      </c>
      <c r="R1242">
        <v>21473.843000000001</v>
      </c>
      <c r="S1242">
        <v>21233.145</v>
      </c>
    </row>
    <row r="1243" spans="1:19" x14ac:dyDescent="0.3">
      <c r="A1243">
        <v>2021</v>
      </c>
      <c r="B1243">
        <v>2</v>
      </c>
      <c r="C1243">
        <v>21</v>
      </c>
      <c r="D1243">
        <v>18</v>
      </c>
      <c r="E1243">
        <v>23735.022000000001</v>
      </c>
      <c r="F1243">
        <v>607.45100000000002</v>
      </c>
      <c r="G1243">
        <v>67.522999999999996</v>
      </c>
      <c r="H1243">
        <v>1.899</v>
      </c>
      <c r="I1243">
        <v>205.239</v>
      </c>
      <c r="J1243">
        <v>1.9910000000000001</v>
      </c>
      <c r="K1243">
        <v>-15.016999999999999</v>
      </c>
      <c r="L1243">
        <v>88.384</v>
      </c>
      <c r="M1243">
        <v>24624.968000000001</v>
      </c>
      <c r="N1243">
        <v>90.216999999999999</v>
      </c>
      <c r="O1243">
        <v>10.355</v>
      </c>
      <c r="P1243">
        <v>9.5630000000000006</v>
      </c>
      <c r="Q1243">
        <v>244.50399999999999</v>
      </c>
      <c r="R1243">
        <v>24514.833999999999</v>
      </c>
      <c r="S1243">
        <v>24270.33</v>
      </c>
    </row>
    <row r="1244" spans="1:19" x14ac:dyDescent="0.3">
      <c r="A1244">
        <v>2021</v>
      </c>
      <c r="B1244">
        <v>2</v>
      </c>
      <c r="C1244">
        <v>21</v>
      </c>
      <c r="D1244">
        <v>19</v>
      </c>
      <c r="E1244">
        <v>25939.587</v>
      </c>
      <c r="F1244">
        <v>595.529</v>
      </c>
      <c r="G1244">
        <v>69.927000000000007</v>
      </c>
      <c r="H1244">
        <v>-6.57</v>
      </c>
      <c r="I1244">
        <v>206.95099999999999</v>
      </c>
      <c r="J1244">
        <v>1.8640000000000001</v>
      </c>
      <c r="K1244">
        <v>-19.337</v>
      </c>
      <c r="L1244">
        <v>89.742999999999995</v>
      </c>
      <c r="M1244">
        <v>26807.766</v>
      </c>
      <c r="N1244">
        <v>0</v>
      </c>
      <c r="O1244">
        <v>12.416</v>
      </c>
      <c r="P1244">
        <v>13.093999999999999</v>
      </c>
      <c r="Q1244">
        <v>242.49</v>
      </c>
      <c r="R1244">
        <v>26782.256000000001</v>
      </c>
      <c r="S1244">
        <v>26539.766</v>
      </c>
    </row>
    <row r="1245" spans="1:19" x14ac:dyDescent="0.3">
      <c r="A1245">
        <v>2021</v>
      </c>
      <c r="B1245">
        <v>2</v>
      </c>
      <c r="C1245">
        <v>21</v>
      </c>
      <c r="D1245">
        <v>20</v>
      </c>
      <c r="E1245">
        <v>25670.404999999999</v>
      </c>
      <c r="F1245">
        <v>598.12599999999998</v>
      </c>
      <c r="G1245">
        <v>68.804000000000002</v>
      </c>
      <c r="H1245">
        <v>-14.494999999999999</v>
      </c>
      <c r="I1245">
        <v>232.16</v>
      </c>
      <c r="J1245">
        <v>1.7270000000000001</v>
      </c>
      <c r="K1245">
        <v>-20.928000000000001</v>
      </c>
      <c r="L1245">
        <v>89.587999999999994</v>
      </c>
      <c r="M1245">
        <v>26556.583999999999</v>
      </c>
      <c r="N1245">
        <v>0</v>
      </c>
      <c r="O1245">
        <v>12.629</v>
      </c>
      <c r="P1245">
        <v>18.207000000000001</v>
      </c>
      <c r="Q1245">
        <v>231.69399999999999</v>
      </c>
      <c r="R1245">
        <v>26525.749</v>
      </c>
      <c r="S1245">
        <v>26294.054</v>
      </c>
    </row>
    <row r="1246" spans="1:19" x14ac:dyDescent="0.3">
      <c r="A1246">
        <v>2021</v>
      </c>
      <c r="B1246">
        <v>2</v>
      </c>
      <c r="C1246">
        <v>21</v>
      </c>
      <c r="D1246">
        <v>21</v>
      </c>
      <c r="E1246">
        <v>25003.637999999999</v>
      </c>
      <c r="F1246">
        <v>620.41800000000001</v>
      </c>
      <c r="G1246">
        <v>68.049000000000007</v>
      </c>
      <c r="H1246">
        <v>-17.571000000000002</v>
      </c>
      <c r="I1246">
        <v>324.928</v>
      </c>
      <c r="J1246">
        <v>1.5820000000000001</v>
      </c>
      <c r="K1246">
        <v>-20</v>
      </c>
      <c r="L1246">
        <v>89.185000000000002</v>
      </c>
      <c r="M1246">
        <v>26002.179</v>
      </c>
      <c r="N1246">
        <v>0</v>
      </c>
      <c r="O1246">
        <v>12.076000000000001</v>
      </c>
      <c r="P1246">
        <v>14.01</v>
      </c>
      <c r="Q1246">
        <v>221.86799999999999</v>
      </c>
      <c r="R1246">
        <v>25976.093000000001</v>
      </c>
      <c r="S1246">
        <v>25754.224999999999</v>
      </c>
    </row>
    <row r="1247" spans="1:19" x14ac:dyDescent="0.3">
      <c r="A1247">
        <v>2021</v>
      </c>
      <c r="B1247">
        <v>2</v>
      </c>
      <c r="C1247">
        <v>21</v>
      </c>
      <c r="D1247">
        <v>22</v>
      </c>
      <c r="E1247">
        <v>23770.968000000001</v>
      </c>
      <c r="F1247">
        <v>691.08399999999995</v>
      </c>
      <c r="G1247">
        <v>65.257999999999996</v>
      </c>
      <c r="H1247">
        <v>-20.036000000000001</v>
      </c>
      <c r="I1247">
        <v>370.52199999999999</v>
      </c>
      <c r="J1247">
        <v>1.948</v>
      </c>
      <c r="K1247">
        <v>-6.0869999999999997</v>
      </c>
      <c r="L1247">
        <v>88.45</v>
      </c>
      <c r="M1247">
        <v>24896.848999999998</v>
      </c>
      <c r="N1247">
        <v>0</v>
      </c>
      <c r="O1247">
        <v>10.923999999999999</v>
      </c>
      <c r="P1247">
        <v>3.419</v>
      </c>
      <c r="Q1247">
        <v>208.36699999999999</v>
      </c>
      <c r="R1247">
        <v>24882.506000000001</v>
      </c>
      <c r="S1247">
        <v>24674.137999999999</v>
      </c>
    </row>
    <row r="1248" spans="1:19" x14ac:dyDescent="0.3">
      <c r="A1248">
        <v>2021</v>
      </c>
      <c r="B1248">
        <v>2</v>
      </c>
      <c r="C1248">
        <v>21</v>
      </c>
      <c r="D1248">
        <v>23</v>
      </c>
      <c r="E1248">
        <v>21980.74</v>
      </c>
      <c r="F1248">
        <v>898.08299999999997</v>
      </c>
      <c r="G1248">
        <v>62.37</v>
      </c>
      <c r="H1248">
        <v>-19.187000000000001</v>
      </c>
      <c r="I1248">
        <v>407.01100000000002</v>
      </c>
      <c r="J1248">
        <v>1.7749999999999999</v>
      </c>
      <c r="K1248">
        <v>0.109</v>
      </c>
      <c r="L1248">
        <v>87.42</v>
      </c>
      <c r="M1248">
        <v>23355.95</v>
      </c>
      <c r="N1248">
        <v>0</v>
      </c>
      <c r="O1248">
        <v>8.734</v>
      </c>
      <c r="P1248">
        <v>-21.190999999999999</v>
      </c>
      <c r="Q1248">
        <v>188.38900000000001</v>
      </c>
      <c r="R1248">
        <v>23368.406999999999</v>
      </c>
      <c r="S1248">
        <v>23180.018</v>
      </c>
    </row>
    <row r="1249" spans="1:19" x14ac:dyDescent="0.3">
      <c r="A1249">
        <v>2021</v>
      </c>
      <c r="B1249">
        <v>2</v>
      </c>
      <c r="C1249">
        <v>21</v>
      </c>
      <c r="D1249">
        <v>24</v>
      </c>
      <c r="E1249">
        <v>20306.047999999999</v>
      </c>
      <c r="F1249">
        <v>1083.9949999999999</v>
      </c>
      <c r="G1249">
        <v>60.826000000000001</v>
      </c>
      <c r="H1249">
        <v>-19.236000000000001</v>
      </c>
      <c r="I1249">
        <v>499.92</v>
      </c>
      <c r="J1249">
        <v>3.0449999999999999</v>
      </c>
      <c r="K1249">
        <v>0.378</v>
      </c>
      <c r="L1249">
        <v>86.522000000000006</v>
      </c>
      <c r="M1249">
        <v>21960.671999999999</v>
      </c>
      <c r="N1249">
        <v>0</v>
      </c>
      <c r="O1249">
        <v>6.3339999999999996</v>
      </c>
      <c r="P1249">
        <v>-15.021000000000001</v>
      </c>
      <c r="Q1249">
        <v>166.30799999999999</v>
      </c>
      <c r="R1249">
        <v>21969.359</v>
      </c>
      <c r="S1249">
        <v>21803.050999999999</v>
      </c>
    </row>
    <row r="1250" spans="1:19" x14ac:dyDescent="0.3">
      <c r="A1250">
        <v>2021</v>
      </c>
      <c r="B1250">
        <v>2</v>
      </c>
      <c r="C1250">
        <v>22</v>
      </c>
      <c r="D1250">
        <v>1</v>
      </c>
      <c r="E1250">
        <v>19919.445</v>
      </c>
      <c r="F1250">
        <v>1166.4480000000001</v>
      </c>
      <c r="G1250">
        <v>71.656999999999996</v>
      </c>
      <c r="H1250">
        <v>-18.741</v>
      </c>
      <c r="I1250">
        <v>846.64099999999996</v>
      </c>
      <c r="J1250">
        <v>5.0780000000000003</v>
      </c>
      <c r="K1250">
        <v>-1.03</v>
      </c>
      <c r="L1250">
        <v>86.305999999999997</v>
      </c>
      <c r="M1250">
        <v>22004.148000000001</v>
      </c>
      <c r="N1250">
        <v>0</v>
      </c>
      <c r="O1250">
        <v>4.6550000000000002</v>
      </c>
      <c r="P1250">
        <v>-26.658999999999999</v>
      </c>
      <c r="Q1250">
        <v>148.73699999999999</v>
      </c>
      <c r="R1250">
        <v>22026.151999999998</v>
      </c>
      <c r="S1250">
        <v>21877.415000000001</v>
      </c>
    </row>
    <row r="1251" spans="1:19" x14ac:dyDescent="0.3">
      <c r="A1251">
        <v>2021</v>
      </c>
      <c r="B1251">
        <v>2</v>
      </c>
      <c r="C1251">
        <v>22</v>
      </c>
      <c r="D1251">
        <v>2</v>
      </c>
      <c r="E1251">
        <v>18920.425999999999</v>
      </c>
      <c r="F1251">
        <v>1266.7529999999999</v>
      </c>
      <c r="G1251">
        <v>72.981999999999999</v>
      </c>
      <c r="H1251">
        <v>-16.818000000000001</v>
      </c>
      <c r="I1251">
        <v>601.077</v>
      </c>
      <c r="J1251">
        <v>4.9450000000000003</v>
      </c>
      <c r="K1251">
        <v>-1.1299999999999999</v>
      </c>
      <c r="L1251">
        <v>85.775999999999996</v>
      </c>
      <c r="M1251">
        <v>20861.027999999998</v>
      </c>
      <c r="N1251">
        <v>0</v>
      </c>
      <c r="O1251">
        <v>3.8319999999999999</v>
      </c>
      <c r="P1251">
        <v>-23.29</v>
      </c>
      <c r="Q1251">
        <v>139.64400000000001</v>
      </c>
      <c r="R1251">
        <v>20880.486000000001</v>
      </c>
      <c r="S1251">
        <v>20740.843000000001</v>
      </c>
    </row>
    <row r="1252" spans="1:19" x14ac:dyDescent="0.3">
      <c r="A1252">
        <v>2021</v>
      </c>
      <c r="B1252">
        <v>2</v>
      </c>
      <c r="C1252">
        <v>22</v>
      </c>
      <c r="D1252">
        <v>3</v>
      </c>
      <c r="E1252">
        <v>18341.907999999999</v>
      </c>
      <c r="F1252">
        <v>1294.6469999999999</v>
      </c>
      <c r="G1252">
        <v>74.878</v>
      </c>
      <c r="H1252">
        <v>-17.832000000000001</v>
      </c>
      <c r="I1252">
        <v>360.00200000000001</v>
      </c>
      <c r="J1252">
        <v>4.8719999999999999</v>
      </c>
      <c r="K1252">
        <v>-0.44700000000000001</v>
      </c>
      <c r="L1252">
        <v>85.6</v>
      </c>
      <c r="M1252">
        <v>20068.75</v>
      </c>
      <c r="N1252">
        <v>0</v>
      </c>
      <c r="O1252">
        <v>3.504</v>
      </c>
      <c r="P1252">
        <v>-17.55</v>
      </c>
      <c r="Q1252">
        <v>135.708</v>
      </c>
      <c r="R1252">
        <v>20082.795999999998</v>
      </c>
      <c r="S1252">
        <v>19947.088</v>
      </c>
    </row>
    <row r="1253" spans="1:19" x14ac:dyDescent="0.3">
      <c r="A1253">
        <v>2021</v>
      </c>
      <c r="B1253">
        <v>2</v>
      </c>
      <c r="C1253">
        <v>22</v>
      </c>
      <c r="D1253">
        <v>4</v>
      </c>
      <c r="E1253">
        <v>18488.089</v>
      </c>
      <c r="F1253">
        <v>1253.306</v>
      </c>
      <c r="G1253">
        <v>78.046000000000006</v>
      </c>
      <c r="H1253">
        <v>-16.670999999999999</v>
      </c>
      <c r="I1253">
        <v>204.78</v>
      </c>
      <c r="J1253">
        <v>4.7190000000000003</v>
      </c>
      <c r="K1253">
        <v>-0.13300000000000001</v>
      </c>
      <c r="L1253">
        <v>85.619</v>
      </c>
      <c r="M1253">
        <v>20019.71</v>
      </c>
      <c r="N1253">
        <v>0</v>
      </c>
      <c r="O1253">
        <v>3.415</v>
      </c>
      <c r="P1253">
        <v>-12.532</v>
      </c>
      <c r="Q1253">
        <v>135.54</v>
      </c>
      <c r="R1253">
        <v>20028.827000000001</v>
      </c>
      <c r="S1253">
        <v>19893.288</v>
      </c>
    </row>
    <row r="1254" spans="1:19" x14ac:dyDescent="0.3">
      <c r="A1254">
        <v>2021</v>
      </c>
      <c r="B1254">
        <v>2</v>
      </c>
      <c r="C1254">
        <v>22</v>
      </c>
      <c r="D1254">
        <v>5</v>
      </c>
      <c r="E1254">
        <v>19370.205999999998</v>
      </c>
      <c r="F1254">
        <v>1148.9490000000001</v>
      </c>
      <c r="G1254">
        <v>83.233999999999995</v>
      </c>
      <c r="H1254">
        <v>-14.048999999999999</v>
      </c>
      <c r="I1254">
        <v>102.96599999999999</v>
      </c>
      <c r="J1254">
        <v>3.6520000000000001</v>
      </c>
      <c r="K1254">
        <v>9.9000000000000005E-2</v>
      </c>
      <c r="L1254">
        <v>85.988</v>
      </c>
      <c r="M1254">
        <v>20697.812000000002</v>
      </c>
      <c r="N1254">
        <v>0</v>
      </c>
      <c r="O1254">
        <v>3.3679999999999999</v>
      </c>
      <c r="P1254">
        <v>-8.2080000000000002</v>
      </c>
      <c r="Q1254">
        <v>141.66399999999999</v>
      </c>
      <c r="R1254">
        <v>20702.651999999998</v>
      </c>
      <c r="S1254">
        <v>20560.988000000001</v>
      </c>
    </row>
    <row r="1255" spans="1:19" x14ac:dyDescent="0.3">
      <c r="A1255">
        <v>2021</v>
      </c>
      <c r="B1255">
        <v>2</v>
      </c>
      <c r="C1255">
        <v>22</v>
      </c>
      <c r="D1255">
        <v>6</v>
      </c>
      <c r="E1255">
        <v>21172.181</v>
      </c>
      <c r="F1255">
        <v>983.80600000000004</v>
      </c>
      <c r="G1255">
        <v>91.221000000000004</v>
      </c>
      <c r="H1255">
        <v>-13.082000000000001</v>
      </c>
      <c r="I1255">
        <v>72.459999999999994</v>
      </c>
      <c r="J1255">
        <v>2.3290000000000002</v>
      </c>
      <c r="K1255">
        <v>-0.312</v>
      </c>
      <c r="L1255">
        <v>87.016999999999996</v>
      </c>
      <c r="M1255">
        <v>22304.398000000001</v>
      </c>
      <c r="N1255">
        <v>0</v>
      </c>
      <c r="O1255">
        <v>3.5979999999999999</v>
      </c>
      <c r="P1255">
        <v>-5.21</v>
      </c>
      <c r="Q1255">
        <v>158.47800000000001</v>
      </c>
      <c r="R1255">
        <v>22306.010999999999</v>
      </c>
      <c r="S1255">
        <v>22147.531999999999</v>
      </c>
    </row>
    <row r="1256" spans="1:19" x14ac:dyDescent="0.3">
      <c r="A1256">
        <v>2021</v>
      </c>
      <c r="B1256">
        <v>2</v>
      </c>
      <c r="C1256">
        <v>22</v>
      </c>
      <c r="D1256">
        <v>7</v>
      </c>
      <c r="E1256">
        <v>24188.883999999998</v>
      </c>
      <c r="F1256">
        <v>795.41600000000005</v>
      </c>
      <c r="G1256">
        <v>98.98</v>
      </c>
      <c r="H1256">
        <v>-13.776999999999999</v>
      </c>
      <c r="I1256">
        <v>128.994</v>
      </c>
      <c r="J1256">
        <v>2.839</v>
      </c>
      <c r="K1256">
        <v>3.7749999999999999</v>
      </c>
      <c r="L1256">
        <v>88.772999999999996</v>
      </c>
      <c r="M1256">
        <v>25194.902999999998</v>
      </c>
      <c r="N1256">
        <v>33.71</v>
      </c>
      <c r="O1256">
        <v>4.0720000000000001</v>
      </c>
      <c r="P1256">
        <v>-2.8029999999999999</v>
      </c>
      <c r="Q1256">
        <v>186.36799999999999</v>
      </c>
      <c r="R1256">
        <v>25159.922999999999</v>
      </c>
      <c r="S1256">
        <v>24973.555</v>
      </c>
    </row>
    <row r="1257" spans="1:19" x14ac:dyDescent="0.3">
      <c r="A1257">
        <v>2021</v>
      </c>
      <c r="B1257">
        <v>2</v>
      </c>
      <c r="C1257">
        <v>22</v>
      </c>
      <c r="D1257">
        <v>8</v>
      </c>
      <c r="E1257">
        <v>25919.526999999998</v>
      </c>
      <c r="F1257">
        <v>761.99900000000002</v>
      </c>
      <c r="G1257">
        <v>97.838999999999999</v>
      </c>
      <c r="H1257">
        <v>-11.814</v>
      </c>
      <c r="I1257">
        <v>267.89</v>
      </c>
      <c r="J1257">
        <v>3.702</v>
      </c>
      <c r="K1257">
        <v>1.7629999999999999</v>
      </c>
      <c r="L1257">
        <v>89.840999999999994</v>
      </c>
      <c r="M1257">
        <v>27032.906999999999</v>
      </c>
      <c r="N1257">
        <v>1134.672</v>
      </c>
      <c r="O1257">
        <v>-5.2949999999999999</v>
      </c>
      <c r="P1257">
        <v>-0.45</v>
      </c>
      <c r="Q1257">
        <v>208.76300000000001</v>
      </c>
      <c r="R1257">
        <v>25903.98</v>
      </c>
      <c r="S1257">
        <v>25695.217000000001</v>
      </c>
    </row>
    <row r="1258" spans="1:19" x14ac:dyDescent="0.3">
      <c r="A1258">
        <v>2021</v>
      </c>
      <c r="B1258">
        <v>2</v>
      </c>
      <c r="C1258">
        <v>22</v>
      </c>
      <c r="D1258">
        <v>9</v>
      </c>
      <c r="E1258">
        <v>26517.304</v>
      </c>
      <c r="F1258">
        <v>739.83199999999999</v>
      </c>
      <c r="G1258">
        <v>89.921999999999997</v>
      </c>
      <c r="H1258">
        <v>-20.445</v>
      </c>
      <c r="I1258">
        <v>494.47699999999998</v>
      </c>
      <c r="J1258">
        <v>4.97</v>
      </c>
      <c r="K1258">
        <v>-0.58599999999999997</v>
      </c>
      <c r="L1258">
        <v>90.29</v>
      </c>
      <c r="M1258">
        <v>27825.842000000001</v>
      </c>
      <c r="N1258">
        <v>3475.8850000000002</v>
      </c>
      <c r="O1258">
        <v>-22.911000000000001</v>
      </c>
      <c r="P1258">
        <v>1.0720000000000001</v>
      </c>
      <c r="Q1258">
        <v>229.358</v>
      </c>
      <c r="R1258">
        <v>24371.794999999998</v>
      </c>
      <c r="S1258">
        <v>24142.437000000002</v>
      </c>
    </row>
    <row r="1259" spans="1:19" x14ac:dyDescent="0.3">
      <c r="A1259">
        <v>2021</v>
      </c>
      <c r="B1259">
        <v>2</v>
      </c>
      <c r="C1259">
        <v>22</v>
      </c>
      <c r="D1259">
        <v>10</v>
      </c>
      <c r="E1259">
        <v>26869.863000000001</v>
      </c>
      <c r="F1259">
        <v>762.00400000000002</v>
      </c>
      <c r="G1259">
        <v>81.793999999999997</v>
      </c>
      <c r="H1259">
        <v>-22.58</v>
      </c>
      <c r="I1259">
        <v>610.01099999999997</v>
      </c>
      <c r="J1259">
        <v>5.5149999999999997</v>
      </c>
      <c r="K1259">
        <v>-2.8809999999999998</v>
      </c>
      <c r="L1259">
        <v>90.575999999999993</v>
      </c>
      <c r="M1259">
        <v>28312.508999999998</v>
      </c>
      <c r="N1259">
        <v>5417.893</v>
      </c>
      <c r="O1259">
        <v>-35.476999999999997</v>
      </c>
      <c r="P1259">
        <v>2.3439999999999999</v>
      </c>
      <c r="Q1259">
        <v>243.86099999999999</v>
      </c>
      <c r="R1259">
        <v>22927.749</v>
      </c>
      <c r="S1259">
        <v>22683.887999999999</v>
      </c>
    </row>
    <row r="1260" spans="1:19" x14ac:dyDescent="0.3">
      <c r="A1260">
        <v>2021</v>
      </c>
      <c r="B1260">
        <v>2</v>
      </c>
      <c r="C1260">
        <v>22</v>
      </c>
      <c r="D1260">
        <v>11</v>
      </c>
      <c r="E1260">
        <v>27100.678</v>
      </c>
      <c r="F1260">
        <v>790.81299999999999</v>
      </c>
      <c r="G1260">
        <v>75.790999999999997</v>
      </c>
      <c r="H1260">
        <v>-13.587</v>
      </c>
      <c r="I1260">
        <v>576.36599999999999</v>
      </c>
      <c r="J1260">
        <v>5.82</v>
      </c>
      <c r="K1260">
        <v>0.187</v>
      </c>
      <c r="L1260">
        <v>90.781000000000006</v>
      </c>
      <c r="M1260">
        <v>28551.057000000001</v>
      </c>
      <c r="N1260">
        <v>6702.0420000000004</v>
      </c>
      <c r="O1260">
        <v>-42.548000000000002</v>
      </c>
      <c r="P1260">
        <v>3.0289999999999999</v>
      </c>
      <c r="Q1260">
        <v>256.64</v>
      </c>
      <c r="R1260">
        <v>21888.532999999999</v>
      </c>
      <c r="S1260">
        <v>21631.894</v>
      </c>
    </row>
    <row r="1261" spans="1:19" x14ac:dyDescent="0.3">
      <c r="A1261">
        <v>2021</v>
      </c>
      <c r="B1261">
        <v>2</v>
      </c>
      <c r="C1261">
        <v>22</v>
      </c>
      <c r="D1261">
        <v>12</v>
      </c>
      <c r="E1261">
        <v>27148.771000000001</v>
      </c>
      <c r="F1261">
        <v>806.548</v>
      </c>
      <c r="G1261">
        <v>71.63</v>
      </c>
      <c r="H1261">
        <v>-4.7910000000000004</v>
      </c>
      <c r="I1261">
        <v>490.58300000000003</v>
      </c>
      <c r="J1261">
        <v>5.9569999999999999</v>
      </c>
      <c r="K1261">
        <v>1.8109999999999999</v>
      </c>
      <c r="L1261">
        <v>90.808000000000007</v>
      </c>
      <c r="M1261">
        <v>28539.686000000002</v>
      </c>
      <c r="N1261">
        <v>7450.7439999999997</v>
      </c>
      <c r="O1261">
        <v>-11.039</v>
      </c>
      <c r="P1261">
        <v>3.1309999999999998</v>
      </c>
      <c r="Q1261">
        <v>264.24599999999998</v>
      </c>
      <c r="R1261">
        <v>21096.85</v>
      </c>
      <c r="S1261">
        <v>20832.603999999999</v>
      </c>
    </row>
    <row r="1262" spans="1:19" x14ac:dyDescent="0.3">
      <c r="A1262">
        <v>2021</v>
      </c>
      <c r="B1262">
        <v>2</v>
      </c>
      <c r="C1262">
        <v>22</v>
      </c>
      <c r="D1262">
        <v>13</v>
      </c>
      <c r="E1262">
        <v>27032.901999999998</v>
      </c>
      <c r="F1262">
        <v>786.51499999999999</v>
      </c>
      <c r="G1262">
        <v>68.778000000000006</v>
      </c>
      <c r="H1262">
        <v>3.839</v>
      </c>
      <c r="I1262">
        <v>453.64400000000001</v>
      </c>
      <c r="J1262">
        <v>5.9269999999999996</v>
      </c>
      <c r="K1262">
        <v>0.93200000000000005</v>
      </c>
      <c r="L1262">
        <v>90.686999999999998</v>
      </c>
      <c r="M1262">
        <v>28374.447</v>
      </c>
      <c r="N1262">
        <v>7500.8879999999999</v>
      </c>
      <c r="O1262">
        <v>-2.1259999999999999</v>
      </c>
      <c r="P1262">
        <v>3.5089999999999999</v>
      </c>
      <c r="Q1262">
        <v>267.67</v>
      </c>
      <c r="R1262">
        <v>20872.175999999999</v>
      </c>
      <c r="S1262">
        <v>20604.505000000001</v>
      </c>
    </row>
    <row r="1263" spans="1:19" x14ac:dyDescent="0.3">
      <c r="A1263">
        <v>2021</v>
      </c>
      <c r="B1263">
        <v>2</v>
      </c>
      <c r="C1263">
        <v>22</v>
      </c>
      <c r="D1263">
        <v>14</v>
      </c>
      <c r="E1263">
        <v>26933.303</v>
      </c>
      <c r="F1263">
        <v>792.29300000000001</v>
      </c>
      <c r="G1263">
        <v>65.713999999999999</v>
      </c>
      <c r="H1263">
        <v>14.459</v>
      </c>
      <c r="I1263">
        <v>429.274</v>
      </c>
      <c r="J1263">
        <v>5.819</v>
      </c>
      <c r="K1263">
        <v>1.7230000000000001</v>
      </c>
      <c r="L1263">
        <v>90.593000000000004</v>
      </c>
      <c r="M1263">
        <v>28267.463</v>
      </c>
      <c r="N1263">
        <v>7009.2150000000001</v>
      </c>
      <c r="O1263">
        <v>-1.1850000000000001</v>
      </c>
      <c r="P1263">
        <v>3.0710000000000002</v>
      </c>
      <c r="Q1263">
        <v>268.62099999999998</v>
      </c>
      <c r="R1263">
        <v>21256.362000000001</v>
      </c>
      <c r="S1263">
        <v>20987.741000000002</v>
      </c>
    </row>
    <row r="1264" spans="1:19" x14ac:dyDescent="0.3">
      <c r="A1264">
        <v>2021</v>
      </c>
      <c r="B1264">
        <v>2</v>
      </c>
      <c r="C1264">
        <v>22</v>
      </c>
      <c r="D1264">
        <v>15</v>
      </c>
      <c r="E1264">
        <v>26676.398000000001</v>
      </c>
      <c r="F1264">
        <v>779.95100000000002</v>
      </c>
      <c r="G1264">
        <v>65.012</v>
      </c>
      <c r="H1264">
        <v>23.524999999999999</v>
      </c>
      <c r="I1264">
        <v>368.52499999999998</v>
      </c>
      <c r="J1264">
        <v>5.3470000000000004</v>
      </c>
      <c r="K1264">
        <v>1.6819999999999999</v>
      </c>
      <c r="L1264">
        <v>90.355000000000004</v>
      </c>
      <c r="M1264">
        <v>27945.782999999999</v>
      </c>
      <c r="N1264">
        <v>6009.6229999999996</v>
      </c>
      <c r="O1264">
        <v>-0.23100000000000001</v>
      </c>
      <c r="P1264">
        <v>2.488</v>
      </c>
      <c r="Q1264">
        <v>266.82799999999997</v>
      </c>
      <c r="R1264">
        <v>21933.902999999998</v>
      </c>
      <c r="S1264">
        <v>21667.075000000001</v>
      </c>
    </row>
    <row r="1265" spans="1:19" x14ac:dyDescent="0.3">
      <c r="A1265">
        <v>2021</v>
      </c>
      <c r="B1265">
        <v>2</v>
      </c>
      <c r="C1265">
        <v>22</v>
      </c>
      <c r="D1265">
        <v>16</v>
      </c>
      <c r="E1265">
        <v>26347.567999999999</v>
      </c>
      <c r="F1265">
        <v>682.15800000000002</v>
      </c>
      <c r="G1265">
        <v>67.066000000000003</v>
      </c>
      <c r="H1265">
        <v>24.433</v>
      </c>
      <c r="I1265">
        <v>339.13400000000001</v>
      </c>
      <c r="J1265">
        <v>5.5759999999999996</v>
      </c>
      <c r="K1265">
        <v>-2.6659999999999999</v>
      </c>
      <c r="L1265">
        <v>90.093000000000004</v>
      </c>
      <c r="M1265">
        <v>27486.295999999998</v>
      </c>
      <c r="N1265">
        <v>4250.0550000000003</v>
      </c>
      <c r="O1265">
        <v>-0.13600000000000001</v>
      </c>
      <c r="P1265">
        <v>2.3069999999999999</v>
      </c>
      <c r="Q1265">
        <v>261.54300000000001</v>
      </c>
      <c r="R1265">
        <v>23234.069</v>
      </c>
      <c r="S1265">
        <v>22972.526000000002</v>
      </c>
    </row>
    <row r="1266" spans="1:19" x14ac:dyDescent="0.3">
      <c r="A1266">
        <v>2021</v>
      </c>
      <c r="B1266">
        <v>2</v>
      </c>
      <c r="C1266">
        <v>22</v>
      </c>
      <c r="D1266">
        <v>17</v>
      </c>
      <c r="E1266">
        <v>26285.72</v>
      </c>
      <c r="F1266">
        <v>537.37800000000004</v>
      </c>
      <c r="G1266">
        <v>69.296000000000006</v>
      </c>
      <c r="H1266">
        <v>15.782999999999999</v>
      </c>
      <c r="I1266">
        <v>233.93700000000001</v>
      </c>
      <c r="J1266">
        <v>4.3869999999999996</v>
      </c>
      <c r="K1266">
        <v>-13.169</v>
      </c>
      <c r="L1266">
        <v>90.054000000000002</v>
      </c>
      <c r="M1266">
        <v>27154.091</v>
      </c>
      <c r="N1266">
        <v>2027.1579999999999</v>
      </c>
      <c r="O1266">
        <v>0.73699999999999999</v>
      </c>
      <c r="P1266">
        <v>2.2770000000000001</v>
      </c>
      <c r="Q1266">
        <v>256.70400000000001</v>
      </c>
      <c r="R1266">
        <v>25123.918000000001</v>
      </c>
      <c r="S1266">
        <v>24867.214</v>
      </c>
    </row>
    <row r="1267" spans="1:19" x14ac:dyDescent="0.3">
      <c r="A1267">
        <v>2021</v>
      </c>
      <c r="B1267">
        <v>2</v>
      </c>
      <c r="C1267">
        <v>22</v>
      </c>
      <c r="D1267">
        <v>18</v>
      </c>
      <c r="E1267">
        <v>27616.352999999999</v>
      </c>
      <c r="F1267">
        <v>517.93299999999999</v>
      </c>
      <c r="G1267">
        <v>75.992999999999995</v>
      </c>
      <c r="H1267">
        <v>-2.032</v>
      </c>
      <c r="I1267">
        <v>255.80699999999999</v>
      </c>
      <c r="J1267">
        <v>4.91</v>
      </c>
      <c r="K1267">
        <v>-15.497999999999999</v>
      </c>
      <c r="L1267">
        <v>91.212999999999994</v>
      </c>
      <c r="M1267">
        <v>28468.687000000002</v>
      </c>
      <c r="N1267">
        <v>169.93199999999999</v>
      </c>
      <c r="O1267">
        <v>9.8260000000000005</v>
      </c>
      <c r="P1267">
        <v>9.5630000000000006</v>
      </c>
      <c r="Q1267">
        <v>257.79000000000002</v>
      </c>
      <c r="R1267">
        <v>28279.366999999998</v>
      </c>
      <c r="S1267">
        <v>28021.577000000001</v>
      </c>
    </row>
    <row r="1268" spans="1:19" x14ac:dyDescent="0.3">
      <c r="A1268">
        <v>2021</v>
      </c>
      <c r="B1268">
        <v>2</v>
      </c>
      <c r="C1268">
        <v>22</v>
      </c>
      <c r="D1268">
        <v>19</v>
      </c>
      <c r="E1268">
        <v>29397.267</v>
      </c>
      <c r="F1268">
        <v>514.64700000000005</v>
      </c>
      <c r="G1268">
        <v>78.528999999999996</v>
      </c>
      <c r="H1268">
        <v>-14.311</v>
      </c>
      <c r="I1268">
        <v>326.37799999999999</v>
      </c>
      <c r="J1268">
        <v>4.7430000000000003</v>
      </c>
      <c r="K1268">
        <v>-20.440999999999999</v>
      </c>
      <c r="L1268">
        <v>92.623999999999995</v>
      </c>
      <c r="M1268">
        <v>30300.906999999999</v>
      </c>
      <c r="N1268">
        <v>0</v>
      </c>
      <c r="O1268">
        <v>12.819000000000001</v>
      </c>
      <c r="P1268">
        <v>13.093999999999999</v>
      </c>
      <c r="Q1268">
        <v>255.167</v>
      </c>
      <c r="R1268">
        <v>30274.994999999999</v>
      </c>
      <c r="S1268">
        <v>30019.827000000001</v>
      </c>
    </row>
    <row r="1269" spans="1:19" x14ac:dyDescent="0.3">
      <c r="A1269">
        <v>2021</v>
      </c>
      <c r="B1269">
        <v>2</v>
      </c>
      <c r="C1269">
        <v>22</v>
      </c>
      <c r="D1269">
        <v>20</v>
      </c>
      <c r="E1269">
        <v>29009.495999999999</v>
      </c>
      <c r="F1269">
        <v>522.96500000000003</v>
      </c>
      <c r="G1269">
        <v>78.370999999999995</v>
      </c>
      <c r="H1269">
        <v>-23.183</v>
      </c>
      <c r="I1269">
        <v>361.14600000000002</v>
      </c>
      <c r="J1269">
        <v>4.4640000000000004</v>
      </c>
      <c r="K1269">
        <v>-22.701000000000001</v>
      </c>
      <c r="L1269">
        <v>92.412999999999997</v>
      </c>
      <c r="M1269">
        <v>29944.6</v>
      </c>
      <c r="N1269">
        <v>0</v>
      </c>
      <c r="O1269">
        <v>13.343</v>
      </c>
      <c r="P1269">
        <v>18.207000000000001</v>
      </c>
      <c r="Q1269">
        <v>243.86099999999999</v>
      </c>
      <c r="R1269">
        <v>29913.05</v>
      </c>
      <c r="S1269">
        <v>29669.188999999998</v>
      </c>
    </row>
    <row r="1270" spans="1:19" x14ac:dyDescent="0.3">
      <c r="A1270">
        <v>2021</v>
      </c>
      <c r="B1270">
        <v>2</v>
      </c>
      <c r="C1270">
        <v>22</v>
      </c>
      <c r="D1270">
        <v>21</v>
      </c>
      <c r="E1270">
        <v>28153.264999999999</v>
      </c>
      <c r="F1270">
        <v>551.27300000000002</v>
      </c>
      <c r="G1270">
        <v>77.343999999999994</v>
      </c>
      <c r="H1270">
        <v>-27.454999999999998</v>
      </c>
      <c r="I1270">
        <v>404.81200000000001</v>
      </c>
      <c r="J1270">
        <v>4.1230000000000002</v>
      </c>
      <c r="K1270">
        <v>-22.021999999999998</v>
      </c>
      <c r="L1270">
        <v>91.771000000000001</v>
      </c>
      <c r="M1270">
        <v>29155.768</v>
      </c>
      <c r="N1270">
        <v>0</v>
      </c>
      <c r="O1270">
        <v>12.611000000000001</v>
      </c>
      <c r="P1270">
        <v>14.01</v>
      </c>
      <c r="Q1270">
        <v>230.399</v>
      </c>
      <c r="R1270">
        <v>29129.147000000001</v>
      </c>
      <c r="S1270">
        <v>28898.748</v>
      </c>
    </row>
    <row r="1271" spans="1:19" x14ac:dyDescent="0.3">
      <c r="A1271">
        <v>2021</v>
      </c>
      <c r="B1271">
        <v>2</v>
      </c>
      <c r="C1271">
        <v>22</v>
      </c>
      <c r="D1271">
        <v>22</v>
      </c>
      <c r="E1271">
        <v>26377.534</v>
      </c>
      <c r="F1271">
        <v>635.57500000000005</v>
      </c>
      <c r="G1271">
        <v>75.176000000000002</v>
      </c>
      <c r="H1271">
        <v>-27.565000000000001</v>
      </c>
      <c r="I1271">
        <v>517.60900000000004</v>
      </c>
      <c r="J1271">
        <v>5.181</v>
      </c>
      <c r="K1271">
        <v>-6.6849999999999996</v>
      </c>
      <c r="L1271">
        <v>90.174000000000007</v>
      </c>
      <c r="M1271">
        <v>27591.822</v>
      </c>
      <c r="N1271">
        <v>0</v>
      </c>
      <c r="O1271">
        <v>11.144</v>
      </c>
      <c r="P1271">
        <v>3.419</v>
      </c>
      <c r="Q1271">
        <v>213.93100000000001</v>
      </c>
      <c r="R1271">
        <v>27577.258999999998</v>
      </c>
      <c r="S1271">
        <v>27363.328000000001</v>
      </c>
    </row>
    <row r="1272" spans="1:19" x14ac:dyDescent="0.3">
      <c r="A1272">
        <v>2021</v>
      </c>
      <c r="B1272">
        <v>2</v>
      </c>
      <c r="C1272">
        <v>22</v>
      </c>
      <c r="D1272">
        <v>23</v>
      </c>
      <c r="E1272">
        <v>23797.171999999999</v>
      </c>
      <c r="F1272">
        <v>851.24099999999999</v>
      </c>
      <c r="G1272">
        <v>72.094999999999999</v>
      </c>
      <c r="H1272">
        <v>-25.344000000000001</v>
      </c>
      <c r="I1272">
        <v>577.44799999999998</v>
      </c>
      <c r="J1272">
        <v>4.8490000000000002</v>
      </c>
      <c r="K1272">
        <v>-1E-3</v>
      </c>
      <c r="L1272">
        <v>88.524000000000001</v>
      </c>
      <c r="M1272">
        <v>25293.887999999999</v>
      </c>
      <c r="N1272">
        <v>0</v>
      </c>
      <c r="O1272">
        <v>8.9309999999999992</v>
      </c>
      <c r="P1272">
        <v>-21.190999999999999</v>
      </c>
      <c r="Q1272">
        <v>190.93700000000001</v>
      </c>
      <c r="R1272">
        <v>25306.148000000001</v>
      </c>
      <c r="S1272">
        <v>25115.210999999999</v>
      </c>
    </row>
    <row r="1273" spans="1:19" x14ac:dyDescent="0.3">
      <c r="A1273">
        <v>2021</v>
      </c>
      <c r="B1273">
        <v>2</v>
      </c>
      <c r="C1273">
        <v>22</v>
      </c>
      <c r="D1273">
        <v>24</v>
      </c>
      <c r="E1273">
        <v>21525.827000000001</v>
      </c>
      <c r="F1273">
        <v>1017.426</v>
      </c>
      <c r="G1273">
        <v>70.033000000000001</v>
      </c>
      <c r="H1273">
        <v>-24.186</v>
      </c>
      <c r="I1273">
        <v>962.154</v>
      </c>
      <c r="J1273">
        <v>5.25</v>
      </c>
      <c r="K1273">
        <v>0.34699999999999998</v>
      </c>
      <c r="L1273">
        <v>87.221000000000004</v>
      </c>
      <c r="M1273">
        <v>23574.038</v>
      </c>
      <c r="N1273">
        <v>0</v>
      </c>
      <c r="O1273">
        <v>6.7350000000000003</v>
      </c>
      <c r="P1273">
        <v>-15.021000000000001</v>
      </c>
      <c r="Q1273">
        <v>168.607</v>
      </c>
      <c r="R1273">
        <v>23582.324000000001</v>
      </c>
      <c r="S1273">
        <v>23413.717000000001</v>
      </c>
    </row>
    <row r="1274" spans="1:19" x14ac:dyDescent="0.3">
      <c r="A1274">
        <v>2021</v>
      </c>
      <c r="B1274">
        <v>2</v>
      </c>
      <c r="C1274">
        <v>23</v>
      </c>
      <c r="D1274">
        <v>1</v>
      </c>
      <c r="E1274">
        <v>19884.681</v>
      </c>
      <c r="F1274">
        <v>1166.4480000000001</v>
      </c>
      <c r="G1274">
        <v>83.320999999999998</v>
      </c>
      <c r="H1274">
        <v>-18.274000000000001</v>
      </c>
      <c r="I1274">
        <v>846.64099999999996</v>
      </c>
      <c r="J1274">
        <v>5.0780000000000003</v>
      </c>
      <c r="K1274">
        <v>-1.0009999999999999</v>
      </c>
      <c r="L1274">
        <v>86.326999999999998</v>
      </c>
      <c r="M1274">
        <v>21969.9</v>
      </c>
      <c r="N1274">
        <v>0</v>
      </c>
      <c r="O1274">
        <v>4.6550000000000002</v>
      </c>
      <c r="P1274">
        <v>-26.658999999999999</v>
      </c>
      <c r="Q1274">
        <v>152.4</v>
      </c>
      <c r="R1274">
        <v>21991.902999999998</v>
      </c>
      <c r="S1274">
        <v>21839.503000000001</v>
      </c>
    </row>
    <row r="1275" spans="1:19" x14ac:dyDescent="0.3">
      <c r="A1275">
        <v>2021</v>
      </c>
      <c r="B1275">
        <v>2</v>
      </c>
      <c r="C1275">
        <v>23</v>
      </c>
      <c r="D1275">
        <v>2</v>
      </c>
      <c r="E1275">
        <v>19004.182000000001</v>
      </c>
      <c r="F1275">
        <v>1266.7529999999999</v>
      </c>
      <c r="G1275">
        <v>84.453999999999994</v>
      </c>
      <c r="H1275">
        <v>-16.445</v>
      </c>
      <c r="I1275">
        <v>601.077</v>
      </c>
      <c r="J1275">
        <v>4.9450000000000003</v>
      </c>
      <c r="K1275">
        <v>-1.107</v>
      </c>
      <c r="L1275">
        <v>85.793000000000006</v>
      </c>
      <c r="M1275">
        <v>20945.197</v>
      </c>
      <c r="N1275">
        <v>0</v>
      </c>
      <c r="O1275">
        <v>3.8319999999999999</v>
      </c>
      <c r="P1275">
        <v>-23.29</v>
      </c>
      <c r="Q1275">
        <v>142.91300000000001</v>
      </c>
      <c r="R1275">
        <v>20964.654999999999</v>
      </c>
      <c r="S1275">
        <v>20821.742999999999</v>
      </c>
    </row>
    <row r="1276" spans="1:19" x14ac:dyDescent="0.3">
      <c r="A1276">
        <v>2021</v>
      </c>
      <c r="B1276">
        <v>2</v>
      </c>
      <c r="C1276">
        <v>23</v>
      </c>
      <c r="D1276">
        <v>3</v>
      </c>
      <c r="E1276">
        <v>18534.233</v>
      </c>
      <c r="F1276">
        <v>1294.6469999999999</v>
      </c>
      <c r="G1276">
        <v>86.094999999999999</v>
      </c>
      <c r="H1276">
        <v>-17.372</v>
      </c>
      <c r="I1276">
        <v>360.00200000000001</v>
      </c>
      <c r="J1276">
        <v>4.8719999999999999</v>
      </c>
      <c r="K1276">
        <v>-0.49099999999999999</v>
      </c>
      <c r="L1276">
        <v>85.566000000000003</v>
      </c>
      <c r="M1276">
        <v>20261.456999999999</v>
      </c>
      <c r="N1276">
        <v>0</v>
      </c>
      <c r="O1276">
        <v>3.504</v>
      </c>
      <c r="P1276">
        <v>-17.55</v>
      </c>
      <c r="Q1276">
        <v>138.642</v>
      </c>
      <c r="R1276">
        <v>20275.503000000001</v>
      </c>
      <c r="S1276">
        <v>20136.861000000001</v>
      </c>
    </row>
    <row r="1277" spans="1:19" x14ac:dyDescent="0.3">
      <c r="A1277">
        <v>2021</v>
      </c>
      <c r="B1277">
        <v>2</v>
      </c>
      <c r="C1277">
        <v>23</v>
      </c>
      <c r="D1277">
        <v>4</v>
      </c>
      <c r="E1277">
        <v>18503.776000000002</v>
      </c>
      <c r="F1277">
        <v>1253.306</v>
      </c>
      <c r="G1277">
        <v>89.027000000000001</v>
      </c>
      <c r="H1277">
        <v>-16.074999999999999</v>
      </c>
      <c r="I1277">
        <v>204.78</v>
      </c>
      <c r="J1277">
        <v>4.7190000000000003</v>
      </c>
      <c r="K1277">
        <v>-0.20300000000000001</v>
      </c>
      <c r="L1277">
        <v>85.561999999999998</v>
      </c>
      <c r="M1277">
        <v>20035.865000000002</v>
      </c>
      <c r="N1277">
        <v>0</v>
      </c>
      <c r="O1277">
        <v>3.415</v>
      </c>
      <c r="P1277">
        <v>-12.532</v>
      </c>
      <c r="Q1277">
        <v>138.16300000000001</v>
      </c>
      <c r="R1277">
        <v>20044.982</v>
      </c>
      <c r="S1277">
        <v>19906.82</v>
      </c>
    </row>
    <row r="1278" spans="1:19" x14ac:dyDescent="0.3">
      <c r="A1278">
        <v>2021</v>
      </c>
      <c r="B1278">
        <v>2</v>
      </c>
      <c r="C1278">
        <v>23</v>
      </c>
      <c r="D1278">
        <v>5</v>
      </c>
      <c r="E1278">
        <v>19384.16</v>
      </c>
      <c r="F1278">
        <v>1148.9490000000001</v>
      </c>
      <c r="G1278">
        <v>93.617000000000004</v>
      </c>
      <c r="H1278">
        <v>-13.694000000000001</v>
      </c>
      <c r="I1278">
        <v>102.96599999999999</v>
      </c>
      <c r="J1278">
        <v>3.6520000000000001</v>
      </c>
      <c r="K1278">
        <v>7.9000000000000001E-2</v>
      </c>
      <c r="L1278">
        <v>86.036000000000001</v>
      </c>
      <c r="M1278">
        <v>20712.148000000001</v>
      </c>
      <c r="N1278">
        <v>0</v>
      </c>
      <c r="O1278">
        <v>3.3679999999999999</v>
      </c>
      <c r="P1278">
        <v>-8.2080000000000002</v>
      </c>
      <c r="Q1278">
        <v>144.501</v>
      </c>
      <c r="R1278">
        <v>20716.988000000001</v>
      </c>
      <c r="S1278">
        <v>20572.487000000001</v>
      </c>
    </row>
    <row r="1279" spans="1:19" x14ac:dyDescent="0.3">
      <c r="A1279">
        <v>2021</v>
      </c>
      <c r="B1279">
        <v>2</v>
      </c>
      <c r="C1279">
        <v>23</v>
      </c>
      <c r="D1279">
        <v>6</v>
      </c>
      <c r="E1279">
        <v>21104.594000000001</v>
      </c>
      <c r="F1279">
        <v>983.80600000000004</v>
      </c>
      <c r="G1279">
        <v>100.955</v>
      </c>
      <c r="H1279">
        <v>-12.853999999999999</v>
      </c>
      <c r="I1279">
        <v>72.459999999999994</v>
      </c>
      <c r="J1279">
        <v>2.3290000000000002</v>
      </c>
      <c r="K1279">
        <v>-0.14399999999999999</v>
      </c>
      <c r="L1279">
        <v>87.01</v>
      </c>
      <c r="M1279">
        <v>22237.201000000001</v>
      </c>
      <c r="N1279">
        <v>0</v>
      </c>
      <c r="O1279">
        <v>3.5979999999999999</v>
      </c>
      <c r="P1279">
        <v>-5.21</v>
      </c>
      <c r="Q1279">
        <v>163.72499999999999</v>
      </c>
      <c r="R1279">
        <v>22238.812999999998</v>
      </c>
      <c r="S1279">
        <v>22075.088</v>
      </c>
    </row>
    <row r="1280" spans="1:19" x14ac:dyDescent="0.3">
      <c r="A1280">
        <v>2021</v>
      </c>
      <c r="B1280">
        <v>2</v>
      </c>
      <c r="C1280">
        <v>23</v>
      </c>
      <c r="D1280">
        <v>7</v>
      </c>
      <c r="E1280">
        <v>23849.516</v>
      </c>
      <c r="F1280">
        <v>795.41600000000005</v>
      </c>
      <c r="G1280">
        <v>109.855</v>
      </c>
      <c r="H1280">
        <v>-13.239000000000001</v>
      </c>
      <c r="I1280">
        <v>128.994</v>
      </c>
      <c r="J1280">
        <v>2.839</v>
      </c>
      <c r="K1280">
        <v>3.7639999999999998</v>
      </c>
      <c r="L1280">
        <v>88.628</v>
      </c>
      <c r="M1280">
        <v>24855.916000000001</v>
      </c>
      <c r="N1280">
        <v>33.71</v>
      </c>
      <c r="O1280">
        <v>4.0720000000000001</v>
      </c>
      <c r="P1280">
        <v>-2.8029999999999999</v>
      </c>
      <c r="Q1280">
        <v>196.38900000000001</v>
      </c>
      <c r="R1280">
        <v>24820.937000000002</v>
      </c>
      <c r="S1280">
        <v>24624.547999999999</v>
      </c>
    </row>
    <row r="1281" spans="1:19" x14ac:dyDescent="0.3">
      <c r="A1281">
        <v>2021</v>
      </c>
      <c r="B1281">
        <v>2</v>
      </c>
      <c r="C1281">
        <v>23</v>
      </c>
      <c r="D1281">
        <v>8</v>
      </c>
      <c r="E1281">
        <v>25459.472000000002</v>
      </c>
      <c r="F1281">
        <v>761.99900000000002</v>
      </c>
      <c r="G1281">
        <v>108.468</v>
      </c>
      <c r="H1281">
        <v>-11.337999999999999</v>
      </c>
      <c r="I1281">
        <v>267.89</v>
      </c>
      <c r="J1281">
        <v>3.702</v>
      </c>
      <c r="K1281">
        <v>1.655</v>
      </c>
      <c r="L1281">
        <v>89.69</v>
      </c>
      <c r="M1281">
        <v>26573.07</v>
      </c>
      <c r="N1281">
        <v>1134.672</v>
      </c>
      <c r="O1281">
        <v>-5.2949999999999999</v>
      </c>
      <c r="P1281">
        <v>-0.45</v>
      </c>
      <c r="Q1281">
        <v>221.46</v>
      </c>
      <c r="R1281">
        <v>25444.143</v>
      </c>
      <c r="S1281">
        <v>25222.683000000001</v>
      </c>
    </row>
    <row r="1282" spans="1:19" x14ac:dyDescent="0.3">
      <c r="A1282">
        <v>2021</v>
      </c>
      <c r="B1282">
        <v>2</v>
      </c>
      <c r="C1282">
        <v>23</v>
      </c>
      <c r="D1282">
        <v>9</v>
      </c>
      <c r="E1282">
        <v>26353.132000000001</v>
      </c>
      <c r="F1282">
        <v>739.83199999999999</v>
      </c>
      <c r="G1282">
        <v>99.524000000000001</v>
      </c>
      <c r="H1282">
        <v>-19.823</v>
      </c>
      <c r="I1282">
        <v>494.47699999999998</v>
      </c>
      <c r="J1282">
        <v>4.97</v>
      </c>
      <c r="K1282">
        <v>-0.48799999999999999</v>
      </c>
      <c r="L1282">
        <v>90.35</v>
      </c>
      <c r="M1282">
        <v>27662.449000000001</v>
      </c>
      <c r="N1282">
        <v>3475.8850000000002</v>
      </c>
      <c r="O1282">
        <v>-22.911000000000001</v>
      </c>
      <c r="P1282">
        <v>1.0720000000000001</v>
      </c>
      <c r="Q1282">
        <v>240.81399999999999</v>
      </c>
      <c r="R1282">
        <v>24208.401999999998</v>
      </c>
      <c r="S1282">
        <v>23967.588</v>
      </c>
    </row>
    <row r="1283" spans="1:19" x14ac:dyDescent="0.3">
      <c r="A1283">
        <v>2021</v>
      </c>
      <c r="B1283">
        <v>2</v>
      </c>
      <c r="C1283">
        <v>23</v>
      </c>
      <c r="D1283">
        <v>10</v>
      </c>
      <c r="E1283">
        <v>26914.991000000002</v>
      </c>
      <c r="F1283">
        <v>762.00400000000002</v>
      </c>
      <c r="G1283">
        <v>92.388000000000005</v>
      </c>
      <c r="H1283">
        <v>-22.263999999999999</v>
      </c>
      <c r="I1283">
        <v>610.01099999999997</v>
      </c>
      <c r="J1283">
        <v>5.5149999999999997</v>
      </c>
      <c r="K1283">
        <v>-2.6709999999999998</v>
      </c>
      <c r="L1283">
        <v>90.808000000000007</v>
      </c>
      <c r="M1283">
        <v>28358.394</v>
      </c>
      <c r="N1283">
        <v>5417.893</v>
      </c>
      <c r="O1283">
        <v>-35.476999999999997</v>
      </c>
      <c r="P1283">
        <v>2.3439999999999999</v>
      </c>
      <c r="Q1283">
        <v>254.00200000000001</v>
      </c>
      <c r="R1283">
        <v>22973.633999999998</v>
      </c>
      <c r="S1283">
        <v>22719.632000000001</v>
      </c>
    </row>
    <row r="1284" spans="1:19" x14ac:dyDescent="0.3">
      <c r="A1284">
        <v>2021</v>
      </c>
      <c r="B1284">
        <v>2</v>
      </c>
      <c r="C1284">
        <v>23</v>
      </c>
      <c r="D1284">
        <v>11</v>
      </c>
      <c r="E1284">
        <v>27210.186000000002</v>
      </c>
      <c r="F1284">
        <v>790.81299999999999</v>
      </c>
      <c r="G1284">
        <v>85.902000000000001</v>
      </c>
      <c r="H1284">
        <v>-13.568</v>
      </c>
      <c r="I1284">
        <v>576.36599999999999</v>
      </c>
      <c r="J1284">
        <v>5.82</v>
      </c>
      <c r="K1284">
        <v>0.20699999999999999</v>
      </c>
      <c r="L1284">
        <v>91.063999999999993</v>
      </c>
      <c r="M1284">
        <v>28660.886999999999</v>
      </c>
      <c r="N1284">
        <v>6702.0420000000004</v>
      </c>
      <c r="O1284">
        <v>-42.548000000000002</v>
      </c>
      <c r="P1284">
        <v>3.0289999999999999</v>
      </c>
      <c r="Q1284">
        <v>264.05900000000003</v>
      </c>
      <c r="R1284">
        <v>21998.363000000001</v>
      </c>
      <c r="S1284">
        <v>21734.305</v>
      </c>
    </row>
    <row r="1285" spans="1:19" x14ac:dyDescent="0.3">
      <c r="A1285">
        <v>2021</v>
      </c>
      <c r="B1285">
        <v>2</v>
      </c>
      <c r="C1285">
        <v>23</v>
      </c>
      <c r="D1285">
        <v>12</v>
      </c>
      <c r="E1285">
        <v>27311.952000000001</v>
      </c>
      <c r="F1285">
        <v>806.548</v>
      </c>
      <c r="G1285">
        <v>80.275999999999996</v>
      </c>
      <c r="H1285">
        <v>-4.8849999999999998</v>
      </c>
      <c r="I1285">
        <v>490.58300000000003</v>
      </c>
      <c r="J1285">
        <v>5.9569999999999999</v>
      </c>
      <c r="K1285">
        <v>1.7749999999999999</v>
      </c>
      <c r="L1285">
        <v>91.156999999999996</v>
      </c>
      <c r="M1285">
        <v>28703.085999999999</v>
      </c>
      <c r="N1285">
        <v>7450.7439999999997</v>
      </c>
      <c r="O1285">
        <v>-11.039</v>
      </c>
      <c r="P1285">
        <v>3.1309999999999998</v>
      </c>
      <c r="Q1285">
        <v>271.02199999999999</v>
      </c>
      <c r="R1285">
        <v>21260.251</v>
      </c>
      <c r="S1285">
        <v>20989.228999999999</v>
      </c>
    </row>
    <row r="1286" spans="1:19" x14ac:dyDescent="0.3">
      <c r="A1286">
        <v>2021</v>
      </c>
      <c r="B1286">
        <v>2</v>
      </c>
      <c r="C1286">
        <v>23</v>
      </c>
      <c r="D1286">
        <v>13</v>
      </c>
      <c r="E1286">
        <v>27200.066999999999</v>
      </c>
      <c r="F1286">
        <v>786.51499999999999</v>
      </c>
      <c r="G1286">
        <v>76.510000000000005</v>
      </c>
      <c r="H1286">
        <v>3.7</v>
      </c>
      <c r="I1286">
        <v>453.64400000000001</v>
      </c>
      <c r="J1286">
        <v>5.9269999999999996</v>
      </c>
      <c r="K1286">
        <v>0.91200000000000003</v>
      </c>
      <c r="L1286">
        <v>91.03</v>
      </c>
      <c r="M1286">
        <v>28541.795999999998</v>
      </c>
      <c r="N1286">
        <v>7500.8879999999999</v>
      </c>
      <c r="O1286">
        <v>-2.1259999999999999</v>
      </c>
      <c r="P1286">
        <v>3.5089999999999999</v>
      </c>
      <c r="Q1286">
        <v>275.48700000000002</v>
      </c>
      <c r="R1286">
        <v>21039.525000000001</v>
      </c>
      <c r="S1286">
        <v>20764.038</v>
      </c>
    </row>
    <row r="1287" spans="1:19" x14ac:dyDescent="0.3">
      <c r="A1287">
        <v>2021</v>
      </c>
      <c r="B1287">
        <v>2</v>
      </c>
      <c r="C1287">
        <v>23</v>
      </c>
      <c r="D1287">
        <v>14</v>
      </c>
      <c r="E1287">
        <v>27056.489000000001</v>
      </c>
      <c r="F1287">
        <v>792.29300000000001</v>
      </c>
      <c r="G1287">
        <v>74.034999999999997</v>
      </c>
      <c r="H1287">
        <v>14.502000000000001</v>
      </c>
      <c r="I1287">
        <v>429.274</v>
      </c>
      <c r="J1287">
        <v>5.819</v>
      </c>
      <c r="K1287">
        <v>1.6890000000000001</v>
      </c>
      <c r="L1287">
        <v>90.869</v>
      </c>
      <c r="M1287">
        <v>28390.936000000002</v>
      </c>
      <c r="N1287">
        <v>7009.2150000000001</v>
      </c>
      <c r="O1287">
        <v>-1.1850000000000001</v>
      </c>
      <c r="P1287">
        <v>3.0710000000000002</v>
      </c>
      <c r="Q1287">
        <v>277.50099999999998</v>
      </c>
      <c r="R1287">
        <v>21379.834999999999</v>
      </c>
      <c r="S1287">
        <v>21102.333999999999</v>
      </c>
    </row>
    <row r="1288" spans="1:19" x14ac:dyDescent="0.3">
      <c r="A1288">
        <v>2021</v>
      </c>
      <c r="B1288">
        <v>2</v>
      </c>
      <c r="C1288">
        <v>23</v>
      </c>
      <c r="D1288">
        <v>15</v>
      </c>
      <c r="E1288">
        <v>26745.964</v>
      </c>
      <c r="F1288">
        <v>779.95100000000002</v>
      </c>
      <c r="G1288">
        <v>72.691999999999993</v>
      </c>
      <c r="H1288">
        <v>23.571999999999999</v>
      </c>
      <c r="I1288">
        <v>368.52499999999998</v>
      </c>
      <c r="J1288">
        <v>5.3470000000000004</v>
      </c>
      <c r="K1288">
        <v>1.651</v>
      </c>
      <c r="L1288">
        <v>90.582999999999998</v>
      </c>
      <c r="M1288">
        <v>28015.594000000001</v>
      </c>
      <c r="N1288">
        <v>6009.6229999999996</v>
      </c>
      <c r="O1288">
        <v>-0.23100000000000001</v>
      </c>
      <c r="P1288">
        <v>2.488</v>
      </c>
      <c r="Q1288">
        <v>275.05700000000002</v>
      </c>
      <c r="R1288">
        <v>22003.714</v>
      </c>
      <c r="S1288">
        <v>21728.655999999999</v>
      </c>
    </row>
    <row r="1289" spans="1:19" x14ac:dyDescent="0.3">
      <c r="A1289">
        <v>2021</v>
      </c>
      <c r="B1289">
        <v>2</v>
      </c>
      <c r="C1289">
        <v>23</v>
      </c>
      <c r="D1289">
        <v>16</v>
      </c>
      <c r="E1289">
        <v>26429.791000000001</v>
      </c>
      <c r="F1289">
        <v>682.15800000000002</v>
      </c>
      <c r="G1289">
        <v>73.534999999999997</v>
      </c>
      <c r="H1289">
        <v>24.623000000000001</v>
      </c>
      <c r="I1289">
        <v>339.13400000000001</v>
      </c>
      <c r="J1289">
        <v>5.5759999999999996</v>
      </c>
      <c r="K1289">
        <v>-2.637</v>
      </c>
      <c r="L1289">
        <v>90.323999999999998</v>
      </c>
      <c r="M1289">
        <v>27568.97</v>
      </c>
      <c r="N1289">
        <v>4250.0550000000003</v>
      </c>
      <c r="O1289">
        <v>-0.13600000000000001</v>
      </c>
      <c r="P1289">
        <v>2.3069999999999999</v>
      </c>
      <c r="Q1289">
        <v>269.065</v>
      </c>
      <c r="R1289">
        <v>23316.742999999999</v>
      </c>
      <c r="S1289">
        <v>23047.678</v>
      </c>
    </row>
    <row r="1290" spans="1:19" x14ac:dyDescent="0.3">
      <c r="A1290">
        <v>2021</v>
      </c>
      <c r="B1290">
        <v>2</v>
      </c>
      <c r="C1290">
        <v>23</v>
      </c>
      <c r="D1290">
        <v>17</v>
      </c>
      <c r="E1290">
        <v>26268.86</v>
      </c>
      <c r="F1290">
        <v>537.37800000000004</v>
      </c>
      <c r="G1290">
        <v>76.430999999999997</v>
      </c>
      <c r="H1290">
        <v>15.933999999999999</v>
      </c>
      <c r="I1290">
        <v>233.93700000000001</v>
      </c>
      <c r="J1290">
        <v>4.3869999999999996</v>
      </c>
      <c r="K1290">
        <v>-13.135</v>
      </c>
      <c r="L1290">
        <v>90.165999999999997</v>
      </c>
      <c r="M1290">
        <v>27137.528999999999</v>
      </c>
      <c r="N1290">
        <v>2027.1579999999999</v>
      </c>
      <c r="O1290">
        <v>0.73699999999999999</v>
      </c>
      <c r="P1290">
        <v>2.2770000000000001</v>
      </c>
      <c r="Q1290">
        <v>262.27499999999998</v>
      </c>
      <c r="R1290">
        <v>25107.356</v>
      </c>
      <c r="S1290">
        <v>24845.080999999998</v>
      </c>
    </row>
    <row r="1291" spans="1:19" x14ac:dyDescent="0.3">
      <c r="A1291">
        <v>2021</v>
      </c>
      <c r="B1291">
        <v>2</v>
      </c>
      <c r="C1291">
        <v>23</v>
      </c>
      <c r="D1291">
        <v>18</v>
      </c>
      <c r="E1291">
        <v>27181.833999999999</v>
      </c>
      <c r="F1291">
        <v>517.93299999999999</v>
      </c>
      <c r="G1291">
        <v>84.664000000000001</v>
      </c>
      <c r="H1291">
        <v>-1.9710000000000001</v>
      </c>
      <c r="I1291">
        <v>255.80699999999999</v>
      </c>
      <c r="J1291">
        <v>4.91</v>
      </c>
      <c r="K1291">
        <v>-15.782999999999999</v>
      </c>
      <c r="L1291">
        <v>90.872</v>
      </c>
      <c r="M1291">
        <v>28033.602999999999</v>
      </c>
      <c r="N1291">
        <v>169.93199999999999</v>
      </c>
      <c r="O1291">
        <v>9.8260000000000005</v>
      </c>
      <c r="P1291">
        <v>9.5630000000000006</v>
      </c>
      <c r="Q1291">
        <v>262.66000000000003</v>
      </c>
      <c r="R1291">
        <v>27844.282999999999</v>
      </c>
      <c r="S1291">
        <v>27581.623</v>
      </c>
    </row>
    <row r="1292" spans="1:19" x14ac:dyDescent="0.3">
      <c r="A1292">
        <v>2021</v>
      </c>
      <c r="B1292">
        <v>2</v>
      </c>
      <c r="C1292">
        <v>23</v>
      </c>
      <c r="D1292">
        <v>19</v>
      </c>
      <c r="E1292">
        <v>29114.723000000002</v>
      </c>
      <c r="F1292">
        <v>514.64700000000005</v>
      </c>
      <c r="G1292">
        <v>88.727999999999994</v>
      </c>
      <c r="H1292">
        <v>-14.204000000000001</v>
      </c>
      <c r="I1292">
        <v>326.37799999999999</v>
      </c>
      <c r="J1292">
        <v>4.7430000000000003</v>
      </c>
      <c r="K1292">
        <v>-21</v>
      </c>
      <c r="L1292">
        <v>92.495999999999995</v>
      </c>
      <c r="M1292">
        <v>30017.785</v>
      </c>
      <c r="N1292">
        <v>0</v>
      </c>
      <c r="O1292">
        <v>12.819000000000001</v>
      </c>
      <c r="P1292">
        <v>13.093999999999999</v>
      </c>
      <c r="Q1292">
        <v>257.71600000000001</v>
      </c>
      <c r="R1292">
        <v>29991.871999999999</v>
      </c>
      <c r="S1292">
        <v>29734.155999999999</v>
      </c>
    </row>
    <row r="1293" spans="1:19" x14ac:dyDescent="0.3">
      <c r="A1293">
        <v>2021</v>
      </c>
      <c r="B1293">
        <v>2</v>
      </c>
      <c r="C1293">
        <v>23</v>
      </c>
      <c r="D1293">
        <v>20</v>
      </c>
      <c r="E1293">
        <v>28775.152999999998</v>
      </c>
      <c r="F1293">
        <v>522.96500000000003</v>
      </c>
      <c r="G1293">
        <v>89.86</v>
      </c>
      <c r="H1293">
        <v>-23.027000000000001</v>
      </c>
      <c r="I1293">
        <v>361.14600000000002</v>
      </c>
      <c r="J1293">
        <v>4.4640000000000004</v>
      </c>
      <c r="K1293">
        <v>-22.632000000000001</v>
      </c>
      <c r="L1293">
        <v>92.296999999999997</v>
      </c>
      <c r="M1293">
        <v>29710.365000000002</v>
      </c>
      <c r="N1293">
        <v>0</v>
      </c>
      <c r="O1293">
        <v>13.343</v>
      </c>
      <c r="P1293">
        <v>18.207000000000001</v>
      </c>
      <c r="Q1293">
        <v>243.251</v>
      </c>
      <c r="R1293">
        <v>29678.815999999999</v>
      </c>
      <c r="S1293">
        <v>29435.564999999999</v>
      </c>
    </row>
    <row r="1294" spans="1:19" x14ac:dyDescent="0.3">
      <c r="A1294">
        <v>2021</v>
      </c>
      <c r="B1294">
        <v>2</v>
      </c>
      <c r="C1294">
        <v>23</v>
      </c>
      <c r="D1294">
        <v>21</v>
      </c>
      <c r="E1294">
        <v>27826.289000000001</v>
      </c>
      <c r="F1294">
        <v>551.27300000000002</v>
      </c>
      <c r="G1294">
        <v>89.167000000000002</v>
      </c>
      <c r="H1294">
        <v>-27.141999999999999</v>
      </c>
      <c r="I1294">
        <v>404.81200000000001</v>
      </c>
      <c r="J1294">
        <v>4.1230000000000002</v>
      </c>
      <c r="K1294">
        <v>-21.724</v>
      </c>
      <c r="L1294">
        <v>91.540999999999997</v>
      </c>
      <c r="M1294">
        <v>28829.171999999999</v>
      </c>
      <c r="N1294">
        <v>0</v>
      </c>
      <c r="O1294">
        <v>12.611000000000001</v>
      </c>
      <c r="P1294">
        <v>14.01</v>
      </c>
      <c r="Q1294">
        <v>229.43299999999999</v>
      </c>
      <c r="R1294">
        <v>28802.550999999999</v>
      </c>
      <c r="S1294">
        <v>28573.118999999999</v>
      </c>
    </row>
    <row r="1295" spans="1:19" x14ac:dyDescent="0.3">
      <c r="A1295">
        <v>2021</v>
      </c>
      <c r="B1295">
        <v>2</v>
      </c>
      <c r="C1295">
        <v>23</v>
      </c>
      <c r="D1295">
        <v>22</v>
      </c>
      <c r="E1295">
        <v>26164.526999999998</v>
      </c>
      <c r="F1295">
        <v>635.57500000000005</v>
      </c>
      <c r="G1295">
        <v>87.113</v>
      </c>
      <c r="H1295">
        <v>-27.283999999999999</v>
      </c>
      <c r="I1295">
        <v>517.60900000000004</v>
      </c>
      <c r="J1295">
        <v>5.181</v>
      </c>
      <c r="K1295">
        <v>-6.6070000000000002</v>
      </c>
      <c r="L1295">
        <v>90.001000000000005</v>
      </c>
      <c r="M1295">
        <v>27379.002</v>
      </c>
      <c r="N1295">
        <v>0</v>
      </c>
      <c r="O1295">
        <v>11.144</v>
      </c>
      <c r="P1295">
        <v>3.419</v>
      </c>
      <c r="Q1295">
        <v>213.578</v>
      </c>
      <c r="R1295">
        <v>27364.438999999998</v>
      </c>
      <c r="S1295">
        <v>27150.861000000001</v>
      </c>
    </row>
    <row r="1296" spans="1:19" x14ac:dyDescent="0.3">
      <c r="A1296">
        <v>2021</v>
      </c>
      <c r="B1296">
        <v>2</v>
      </c>
      <c r="C1296">
        <v>23</v>
      </c>
      <c r="D1296">
        <v>23</v>
      </c>
      <c r="E1296">
        <v>23626.1</v>
      </c>
      <c r="F1296">
        <v>851.24099999999999</v>
      </c>
      <c r="G1296">
        <v>83.769000000000005</v>
      </c>
      <c r="H1296">
        <v>-25.018000000000001</v>
      </c>
      <c r="I1296">
        <v>577.44799999999998</v>
      </c>
      <c r="J1296">
        <v>4.8490000000000002</v>
      </c>
      <c r="K1296">
        <v>5.0000000000000001E-3</v>
      </c>
      <c r="L1296">
        <v>88.427999999999997</v>
      </c>
      <c r="M1296">
        <v>25123.053</v>
      </c>
      <c r="N1296">
        <v>0</v>
      </c>
      <c r="O1296">
        <v>8.9309999999999992</v>
      </c>
      <c r="P1296">
        <v>-21.190999999999999</v>
      </c>
      <c r="Q1296">
        <v>191.268</v>
      </c>
      <c r="R1296">
        <v>25135.312999999998</v>
      </c>
      <c r="S1296">
        <v>24944.044999999998</v>
      </c>
    </row>
    <row r="1297" spans="1:19" x14ac:dyDescent="0.3">
      <c r="A1297">
        <v>2021</v>
      </c>
      <c r="B1297">
        <v>2</v>
      </c>
      <c r="C1297">
        <v>23</v>
      </c>
      <c r="D1297">
        <v>24</v>
      </c>
      <c r="E1297">
        <v>21452.812000000002</v>
      </c>
      <c r="F1297">
        <v>1017.426</v>
      </c>
      <c r="G1297">
        <v>82.417000000000002</v>
      </c>
      <c r="H1297">
        <v>-23.876000000000001</v>
      </c>
      <c r="I1297">
        <v>962.154</v>
      </c>
      <c r="J1297">
        <v>5.25</v>
      </c>
      <c r="K1297">
        <v>0.34699999999999998</v>
      </c>
      <c r="L1297">
        <v>87.188999999999993</v>
      </c>
      <c r="M1297">
        <v>23501.300999999999</v>
      </c>
      <c r="N1297">
        <v>0</v>
      </c>
      <c r="O1297">
        <v>6.7350000000000003</v>
      </c>
      <c r="P1297">
        <v>-15.021000000000001</v>
      </c>
      <c r="Q1297">
        <v>169.327</v>
      </c>
      <c r="R1297">
        <v>23509.585999999999</v>
      </c>
      <c r="S1297">
        <v>23340.258999999998</v>
      </c>
    </row>
    <row r="1298" spans="1:19" x14ac:dyDescent="0.3">
      <c r="A1298">
        <v>2021</v>
      </c>
      <c r="B1298">
        <v>2</v>
      </c>
      <c r="C1298">
        <v>24</v>
      </c>
      <c r="D1298">
        <v>1</v>
      </c>
      <c r="E1298">
        <v>19784.504000000001</v>
      </c>
      <c r="F1298">
        <v>1166.4480000000001</v>
      </c>
      <c r="G1298">
        <v>73.912000000000006</v>
      </c>
      <c r="H1298">
        <v>-18.283999999999999</v>
      </c>
      <c r="I1298">
        <v>846.64099999999996</v>
      </c>
      <c r="J1298">
        <v>5.0780000000000003</v>
      </c>
      <c r="K1298">
        <v>-1.0409999999999999</v>
      </c>
      <c r="L1298">
        <v>86.298000000000002</v>
      </c>
      <c r="M1298">
        <v>21869.644</v>
      </c>
      <c r="N1298">
        <v>0</v>
      </c>
      <c r="O1298">
        <v>4.6550000000000002</v>
      </c>
      <c r="P1298">
        <v>-26.658999999999999</v>
      </c>
      <c r="Q1298">
        <v>152.31700000000001</v>
      </c>
      <c r="R1298">
        <v>21891.648000000001</v>
      </c>
      <c r="S1298">
        <v>21739.330999999998</v>
      </c>
    </row>
    <row r="1299" spans="1:19" x14ac:dyDescent="0.3">
      <c r="A1299">
        <v>2021</v>
      </c>
      <c r="B1299">
        <v>2</v>
      </c>
      <c r="C1299">
        <v>24</v>
      </c>
      <c r="D1299">
        <v>2</v>
      </c>
      <c r="E1299">
        <v>18953.522000000001</v>
      </c>
      <c r="F1299">
        <v>1266.7529999999999</v>
      </c>
      <c r="G1299">
        <v>75.378</v>
      </c>
      <c r="H1299">
        <v>-16.481999999999999</v>
      </c>
      <c r="I1299">
        <v>601.077</v>
      </c>
      <c r="J1299">
        <v>4.9450000000000003</v>
      </c>
      <c r="K1299">
        <v>-1.1739999999999999</v>
      </c>
      <c r="L1299">
        <v>85.78</v>
      </c>
      <c r="M1299">
        <v>20894.419999999998</v>
      </c>
      <c r="N1299">
        <v>0</v>
      </c>
      <c r="O1299">
        <v>3.8319999999999999</v>
      </c>
      <c r="P1299">
        <v>-23.29</v>
      </c>
      <c r="Q1299">
        <v>143.172</v>
      </c>
      <c r="R1299">
        <v>20913.878000000001</v>
      </c>
      <c r="S1299">
        <v>20770.705999999998</v>
      </c>
    </row>
    <row r="1300" spans="1:19" x14ac:dyDescent="0.3">
      <c r="A1300">
        <v>2021</v>
      </c>
      <c r="B1300">
        <v>2</v>
      </c>
      <c r="C1300">
        <v>24</v>
      </c>
      <c r="D1300">
        <v>3</v>
      </c>
      <c r="E1300">
        <v>18360.391</v>
      </c>
      <c r="F1300">
        <v>1294.6469999999999</v>
      </c>
      <c r="G1300">
        <v>77.492999999999995</v>
      </c>
      <c r="H1300">
        <v>-17.338999999999999</v>
      </c>
      <c r="I1300">
        <v>360.00200000000001</v>
      </c>
      <c r="J1300">
        <v>4.8719999999999999</v>
      </c>
      <c r="K1300">
        <v>-0.56999999999999995</v>
      </c>
      <c r="L1300">
        <v>85.474000000000004</v>
      </c>
      <c r="M1300">
        <v>20087.476999999999</v>
      </c>
      <c r="N1300">
        <v>0</v>
      </c>
      <c r="O1300">
        <v>3.504</v>
      </c>
      <c r="P1300">
        <v>-17.55</v>
      </c>
      <c r="Q1300">
        <v>138.821</v>
      </c>
      <c r="R1300">
        <v>20101.523000000001</v>
      </c>
      <c r="S1300">
        <v>19962.702000000001</v>
      </c>
    </row>
    <row r="1301" spans="1:19" x14ac:dyDescent="0.3">
      <c r="A1301">
        <v>2021</v>
      </c>
      <c r="B1301">
        <v>2</v>
      </c>
      <c r="C1301">
        <v>24</v>
      </c>
      <c r="D1301">
        <v>4</v>
      </c>
      <c r="E1301">
        <v>18401.830999999998</v>
      </c>
      <c r="F1301">
        <v>1253.306</v>
      </c>
      <c r="G1301">
        <v>80.89</v>
      </c>
      <c r="H1301">
        <v>-16.074999999999999</v>
      </c>
      <c r="I1301">
        <v>204.78</v>
      </c>
      <c r="J1301">
        <v>4.7190000000000003</v>
      </c>
      <c r="K1301">
        <v>-0.26800000000000002</v>
      </c>
      <c r="L1301">
        <v>85.512</v>
      </c>
      <c r="M1301">
        <v>19933.805</v>
      </c>
      <c r="N1301">
        <v>0</v>
      </c>
      <c r="O1301">
        <v>3.415</v>
      </c>
      <c r="P1301">
        <v>-12.532</v>
      </c>
      <c r="Q1301">
        <v>138.102</v>
      </c>
      <c r="R1301">
        <v>19942.922999999999</v>
      </c>
      <c r="S1301">
        <v>19804.821</v>
      </c>
    </row>
    <row r="1302" spans="1:19" x14ac:dyDescent="0.3">
      <c r="A1302">
        <v>2021</v>
      </c>
      <c r="B1302">
        <v>2</v>
      </c>
      <c r="C1302">
        <v>24</v>
      </c>
      <c r="D1302">
        <v>5</v>
      </c>
      <c r="E1302">
        <v>19139.784</v>
      </c>
      <c r="F1302">
        <v>1148.9490000000001</v>
      </c>
      <c r="G1302">
        <v>87.113</v>
      </c>
      <c r="H1302">
        <v>-13.635</v>
      </c>
      <c r="I1302">
        <v>102.96599999999999</v>
      </c>
      <c r="J1302">
        <v>3.6520000000000001</v>
      </c>
      <c r="K1302">
        <v>6.8000000000000005E-2</v>
      </c>
      <c r="L1302">
        <v>85.897000000000006</v>
      </c>
      <c r="M1302">
        <v>20467.682000000001</v>
      </c>
      <c r="N1302">
        <v>0</v>
      </c>
      <c r="O1302">
        <v>3.3679999999999999</v>
      </c>
      <c r="P1302">
        <v>-8.2080000000000002</v>
      </c>
      <c r="Q1302">
        <v>143.94499999999999</v>
      </c>
      <c r="R1302">
        <v>20472.523000000001</v>
      </c>
      <c r="S1302">
        <v>20328.578000000001</v>
      </c>
    </row>
    <row r="1303" spans="1:19" x14ac:dyDescent="0.3">
      <c r="A1303">
        <v>2021</v>
      </c>
      <c r="B1303">
        <v>2</v>
      </c>
      <c r="C1303">
        <v>24</v>
      </c>
      <c r="D1303">
        <v>6</v>
      </c>
      <c r="E1303">
        <v>20884.598999999998</v>
      </c>
      <c r="F1303">
        <v>983.80600000000004</v>
      </c>
      <c r="G1303">
        <v>95.968999999999994</v>
      </c>
      <c r="H1303">
        <v>-12.802</v>
      </c>
      <c r="I1303">
        <v>72.459999999999994</v>
      </c>
      <c r="J1303">
        <v>2.3290000000000002</v>
      </c>
      <c r="K1303">
        <v>-0.11799999999999999</v>
      </c>
      <c r="L1303">
        <v>86.89</v>
      </c>
      <c r="M1303">
        <v>22017.163</v>
      </c>
      <c r="N1303">
        <v>0</v>
      </c>
      <c r="O1303">
        <v>3.5979999999999999</v>
      </c>
      <c r="P1303">
        <v>-5.21</v>
      </c>
      <c r="Q1303">
        <v>162.578</v>
      </c>
      <c r="R1303">
        <v>22018.776000000002</v>
      </c>
      <c r="S1303">
        <v>21856.198</v>
      </c>
    </row>
    <row r="1304" spans="1:19" x14ac:dyDescent="0.3">
      <c r="A1304">
        <v>2021</v>
      </c>
      <c r="B1304">
        <v>2</v>
      </c>
      <c r="C1304">
        <v>24</v>
      </c>
      <c r="D1304">
        <v>7</v>
      </c>
      <c r="E1304">
        <v>23600.915000000001</v>
      </c>
      <c r="F1304">
        <v>795.41600000000005</v>
      </c>
      <c r="G1304">
        <v>105.027</v>
      </c>
      <c r="H1304">
        <v>-13.221</v>
      </c>
      <c r="I1304">
        <v>128.994</v>
      </c>
      <c r="J1304">
        <v>2.839</v>
      </c>
      <c r="K1304">
        <v>3.528</v>
      </c>
      <c r="L1304">
        <v>88.481999999999999</v>
      </c>
      <c r="M1304">
        <v>24606.952000000001</v>
      </c>
      <c r="N1304">
        <v>33.71</v>
      </c>
      <c r="O1304">
        <v>4.0720000000000001</v>
      </c>
      <c r="P1304">
        <v>-2.8029999999999999</v>
      </c>
      <c r="Q1304">
        <v>195.108</v>
      </c>
      <c r="R1304">
        <v>24571.973000000002</v>
      </c>
      <c r="S1304">
        <v>24376.864000000001</v>
      </c>
    </row>
    <row r="1305" spans="1:19" x14ac:dyDescent="0.3">
      <c r="A1305">
        <v>2021</v>
      </c>
      <c r="B1305">
        <v>2</v>
      </c>
      <c r="C1305">
        <v>24</v>
      </c>
      <c r="D1305">
        <v>8</v>
      </c>
      <c r="E1305">
        <v>25439.527999999998</v>
      </c>
      <c r="F1305">
        <v>761.99900000000002</v>
      </c>
      <c r="G1305">
        <v>103.316</v>
      </c>
      <c r="H1305">
        <v>-11.413</v>
      </c>
      <c r="I1305">
        <v>267.89</v>
      </c>
      <c r="J1305">
        <v>3.702</v>
      </c>
      <c r="K1305">
        <v>1.55</v>
      </c>
      <c r="L1305">
        <v>89.665000000000006</v>
      </c>
      <c r="M1305">
        <v>26552.920999999998</v>
      </c>
      <c r="N1305">
        <v>1134.672</v>
      </c>
      <c r="O1305">
        <v>-5.2949999999999999</v>
      </c>
      <c r="P1305">
        <v>-0.45</v>
      </c>
      <c r="Q1305">
        <v>220.672</v>
      </c>
      <c r="R1305">
        <v>25423.992999999999</v>
      </c>
      <c r="S1305">
        <v>25203.321</v>
      </c>
    </row>
    <row r="1306" spans="1:19" x14ac:dyDescent="0.3">
      <c r="A1306">
        <v>2021</v>
      </c>
      <c r="B1306">
        <v>2</v>
      </c>
      <c r="C1306">
        <v>24</v>
      </c>
      <c r="D1306">
        <v>9</v>
      </c>
      <c r="E1306">
        <v>26355.65</v>
      </c>
      <c r="F1306">
        <v>739.83199999999999</v>
      </c>
      <c r="G1306">
        <v>96.477999999999994</v>
      </c>
      <c r="H1306">
        <v>-19.957000000000001</v>
      </c>
      <c r="I1306">
        <v>494.47699999999998</v>
      </c>
      <c r="J1306">
        <v>4.97</v>
      </c>
      <c r="K1306">
        <v>-0.51800000000000002</v>
      </c>
      <c r="L1306">
        <v>90.299000000000007</v>
      </c>
      <c r="M1306">
        <v>27664.752</v>
      </c>
      <c r="N1306">
        <v>3475.8850000000002</v>
      </c>
      <c r="O1306">
        <v>-22.911000000000001</v>
      </c>
      <c r="P1306">
        <v>1.0720000000000001</v>
      </c>
      <c r="Q1306">
        <v>240.88800000000001</v>
      </c>
      <c r="R1306">
        <v>24210.705000000002</v>
      </c>
      <c r="S1306">
        <v>23969.816999999999</v>
      </c>
    </row>
    <row r="1307" spans="1:19" x14ac:dyDescent="0.3">
      <c r="A1307">
        <v>2021</v>
      </c>
      <c r="B1307">
        <v>2</v>
      </c>
      <c r="C1307">
        <v>24</v>
      </c>
      <c r="D1307">
        <v>10</v>
      </c>
      <c r="E1307">
        <v>26902.991999999998</v>
      </c>
      <c r="F1307">
        <v>762.00400000000002</v>
      </c>
      <c r="G1307">
        <v>88</v>
      </c>
      <c r="H1307">
        <v>-22.361999999999998</v>
      </c>
      <c r="I1307">
        <v>610.01099999999997</v>
      </c>
      <c r="J1307">
        <v>5.5149999999999997</v>
      </c>
      <c r="K1307">
        <v>-2.8029999999999999</v>
      </c>
      <c r="L1307">
        <v>90.759</v>
      </c>
      <c r="M1307">
        <v>28346.116000000002</v>
      </c>
      <c r="N1307">
        <v>5417.893</v>
      </c>
      <c r="O1307">
        <v>-35.476999999999997</v>
      </c>
      <c r="P1307">
        <v>2.3439999999999999</v>
      </c>
      <c r="Q1307">
        <v>255.107</v>
      </c>
      <c r="R1307">
        <v>22961.356</v>
      </c>
      <c r="S1307">
        <v>22706.249</v>
      </c>
    </row>
    <row r="1308" spans="1:19" x14ac:dyDescent="0.3">
      <c r="A1308">
        <v>2021</v>
      </c>
      <c r="B1308">
        <v>2</v>
      </c>
      <c r="C1308">
        <v>24</v>
      </c>
      <c r="D1308">
        <v>11</v>
      </c>
      <c r="E1308">
        <v>27240.402999999998</v>
      </c>
      <c r="F1308">
        <v>790.81299999999999</v>
      </c>
      <c r="G1308">
        <v>81.873000000000005</v>
      </c>
      <c r="H1308">
        <v>-13.603999999999999</v>
      </c>
      <c r="I1308">
        <v>576.36599999999999</v>
      </c>
      <c r="J1308">
        <v>5.82</v>
      </c>
      <c r="K1308">
        <v>0.23100000000000001</v>
      </c>
      <c r="L1308">
        <v>91.046999999999997</v>
      </c>
      <c r="M1308">
        <v>28691.075000000001</v>
      </c>
      <c r="N1308">
        <v>6702.0420000000004</v>
      </c>
      <c r="O1308">
        <v>-42.548000000000002</v>
      </c>
      <c r="P1308">
        <v>3.0289999999999999</v>
      </c>
      <c r="Q1308">
        <v>267.36399999999998</v>
      </c>
      <c r="R1308">
        <v>22028.550999999999</v>
      </c>
      <c r="S1308">
        <v>21761.187999999998</v>
      </c>
    </row>
    <row r="1309" spans="1:19" x14ac:dyDescent="0.3">
      <c r="A1309">
        <v>2021</v>
      </c>
      <c r="B1309">
        <v>2</v>
      </c>
      <c r="C1309">
        <v>24</v>
      </c>
      <c r="D1309">
        <v>12</v>
      </c>
      <c r="E1309">
        <v>27223.920999999998</v>
      </c>
      <c r="F1309">
        <v>806.548</v>
      </c>
      <c r="G1309">
        <v>76.808999999999997</v>
      </c>
      <c r="H1309">
        <v>-4.843</v>
      </c>
      <c r="I1309">
        <v>490.58300000000003</v>
      </c>
      <c r="J1309">
        <v>5.9569999999999999</v>
      </c>
      <c r="K1309">
        <v>1.948</v>
      </c>
      <c r="L1309">
        <v>90.983000000000004</v>
      </c>
      <c r="M1309">
        <v>28615.096000000001</v>
      </c>
      <c r="N1309">
        <v>7450.7439999999997</v>
      </c>
      <c r="O1309">
        <v>-11.039</v>
      </c>
      <c r="P1309">
        <v>3.1309999999999998</v>
      </c>
      <c r="Q1309">
        <v>276.08499999999998</v>
      </c>
      <c r="R1309">
        <v>21172.26</v>
      </c>
      <c r="S1309">
        <v>20896.174999999999</v>
      </c>
    </row>
    <row r="1310" spans="1:19" x14ac:dyDescent="0.3">
      <c r="A1310">
        <v>2021</v>
      </c>
      <c r="B1310">
        <v>2</v>
      </c>
      <c r="C1310">
        <v>24</v>
      </c>
      <c r="D1310">
        <v>13</v>
      </c>
      <c r="E1310">
        <v>27086.440999999999</v>
      </c>
      <c r="F1310">
        <v>786.51499999999999</v>
      </c>
      <c r="G1310">
        <v>73.649000000000001</v>
      </c>
      <c r="H1310">
        <v>3.734</v>
      </c>
      <c r="I1310">
        <v>453.64400000000001</v>
      </c>
      <c r="J1310">
        <v>5.9269999999999996</v>
      </c>
      <c r="K1310">
        <v>0.93400000000000005</v>
      </c>
      <c r="L1310">
        <v>90.822999999999993</v>
      </c>
      <c r="M1310">
        <v>28428.018</v>
      </c>
      <c r="N1310">
        <v>7500.8879999999999</v>
      </c>
      <c r="O1310">
        <v>-2.1259999999999999</v>
      </c>
      <c r="P1310">
        <v>3.5089999999999999</v>
      </c>
      <c r="Q1310">
        <v>281.8</v>
      </c>
      <c r="R1310">
        <v>20925.746999999999</v>
      </c>
      <c r="S1310">
        <v>20643.947</v>
      </c>
    </row>
    <row r="1311" spans="1:19" x14ac:dyDescent="0.3">
      <c r="A1311">
        <v>2021</v>
      </c>
      <c r="B1311">
        <v>2</v>
      </c>
      <c r="C1311">
        <v>24</v>
      </c>
      <c r="D1311">
        <v>14</v>
      </c>
      <c r="E1311">
        <v>26981.011999999999</v>
      </c>
      <c r="F1311">
        <v>792.29300000000001</v>
      </c>
      <c r="G1311">
        <v>71.613</v>
      </c>
      <c r="H1311">
        <v>14.317</v>
      </c>
      <c r="I1311">
        <v>429.274</v>
      </c>
      <c r="J1311">
        <v>5.819</v>
      </c>
      <c r="K1311">
        <v>2.0150000000000001</v>
      </c>
      <c r="L1311">
        <v>90.724999999999994</v>
      </c>
      <c r="M1311">
        <v>28315.455999999998</v>
      </c>
      <c r="N1311">
        <v>7009.2150000000001</v>
      </c>
      <c r="O1311">
        <v>-1.1850000000000001</v>
      </c>
      <c r="P1311">
        <v>3.0710000000000002</v>
      </c>
      <c r="Q1311">
        <v>286.12400000000002</v>
      </c>
      <c r="R1311">
        <v>21304.355</v>
      </c>
      <c r="S1311">
        <v>21018.231</v>
      </c>
    </row>
    <row r="1312" spans="1:19" x14ac:dyDescent="0.3">
      <c r="A1312">
        <v>2021</v>
      </c>
      <c r="B1312">
        <v>2</v>
      </c>
      <c r="C1312">
        <v>24</v>
      </c>
      <c r="D1312">
        <v>15</v>
      </c>
      <c r="E1312">
        <v>26657.316999999999</v>
      </c>
      <c r="F1312">
        <v>779.95100000000002</v>
      </c>
      <c r="G1312">
        <v>70.400999999999996</v>
      </c>
      <c r="H1312">
        <v>23.324999999999999</v>
      </c>
      <c r="I1312">
        <v>368.52499999999998</v>
      </c>
      <c r="J1312">
        <v>5.3470000000000004</v>
      </c>
      <c r="K1312">
        <v>2.2719999999999998</v>
      </c>
      <c r="L1312">
        <v>90.421999999999997</v>
      </c>
      <c r="M1312">
        <v>27927.159</v>
      </c>
      <c r="N1312">
        <v>6009.6229999999996</v>
      </c>
      <c r="O1312">
        <v>-0.23100000000000001</v>
      </c>
      <c r="P1312">
        <v>2.488</v>
      </c>
      <c r="Q1312">
        <v>285.33600000000001</v>
      </c>
      <c r="R1312">
        <v>21915.278999999999</v>
      </c>
      <c r="S1312">
        <v>21629.942999999999</v>
      </c>
    </row>
    <row r="1313" spans="1:19" x14ac:dyDescent="0.3">
      <c r="A1313">
        <v>2021</v>
      </c>
      <c r="B1313">
        <v>2</v>
      </c>
      <c r="C1313">
        <v>24</v>
      </c>
      <c r="D1313">
        <v>16</v>
      </c>
      <c r="E1313">
        <v>26342.556</v>
      </c>
      <c r="F1313">
        <v>682.15800000000002</v>
      </c>
      <c r="G1313">
        <v>70.734999999999999</v>
      </c>
      <c r="H1313">
        <v>24.277999999999999</v>
      </c>
      <c r="I1313">
        <v>339.13400000000001</v>
      </c>
      <c r="J1313">
        <v>5.5759999999999996</v>
      </c>
      <c r="K1313">
        <v>-2.9039999999999999</v>
      </c>
      <c r="L1313">
        <v>90.156000000000006</v>
      </c>
      <c r="M1313">
        <v>27480.954000000002</v>
      </c>
      <c r="N1313">
        <v>4250.0550000000003</v>
      </c>
      <c r="O1313">
        <v>-0.13600000000000001</v>
      </c>
      <c r="P1313">
        <v>2.3069999999999999</v>
      </c>
      <c r="Q1313">
        <v>280.13400000000001</v>
      </c>
      <c r="R1313">
        <v>23228.726999999999</v>
      </c>
      <c r="S1313">
        <v>22948.593000000001</v>
      </c>
    </row>
    <row r="1314" spans="1:19" x14ac:dyDescent="0.3">
      <c r="A1314">
        <v>2021</v>
      </c>
      <c r="B1314">
        <v>2</v>
      </c>
      <c r="C1314">
        <v>24</v>
      </c>
      <c r="D1314">
        <v>17</v>
      </c>
      <c r="E1314">
        <v>26268.991000000002</v>
      </c>
      <c r="F1314">
        <v>537.37800000000004</v>
      </c>
      <c r="G1314">
        <v>72.631</v>
      </c>
      <c r="H1314">
        <v>15.606999999999999</v>
      </c>
      <c r="I1314">
        <v>233.93700000000001</v>
      </c>
      <c r="J1314">
        <v>4.3869999999999996</v>
      </c>
      <c r="K1314">
        <v>-15.407</v>
      </c>
      <c r="L1314">
        <v>90.100999999999999</v>
      </c>
      <c r="M1314">
        <v>27134.994999999999</v>
      </c>
      <c r="N1314">
        <v>2027.1579999999999</v>
      </c>
      <c r="O1314">
        <v>0.73699999999999999</v>
      </c>
      <c r="P1314">
        <v>2.2770000000000001</v>
      </c>
      <c r="Q1314">
        <v>273.21699999999998</v>
      </c>
      <c r="R1314">
        <v>25104.822</v>
      </c>
      <c r="S1314">
        <v>24831.605</v>
      </c>
    </row>
    <row r="1315" spans="1:19" x14ac:dyDescent="0.3">
      <c r="A1315">
        <v>2021</v>
      </c>
      <c r="B1315">
        <v>2</v>
      </c>
      <c r="C1315">
        <v>24</v>
      </c>
      <c r="D1315">
        <v>18</v>
      </c>
      <c r="E1315">
        <v>27396.262999999999</v>
      </c>
      <c r="F1315">
        <v>517.93299999999999</v>
      </c>
      <c r="G1315">
        <v>79.186999999999998</v>
      </c>
      <c r="H1315">
        <v>-2.2879999999999998</v>
      </c>
      <c r="I1315">
        <v>255.80699999999999</v>
      </c>
      <c r="J1315">
        <v>4.91</v>
      </c>
      <c r="K1315">
        <v>-17.87</v>
      </c>
      <c r="L1315">
        <v>91.14</v>
      </c>
      <c r="M1315">
        <v>28245.896000000001</v>
      </c>
      <c r="N1315">
        <v>169.93199999999999</v>
      </c>
      <c r="O1315">
        <v>9.8260000000000005</v>
      </c>
      <c r="P1315">
        <v>9.5630000000000006</v>
      </c>
      <c r="Q1315">
        <v>269.35500000000002</v>
      </c>
      <c r="R1315">
        <v>28056.575000000001</v>
      </c>
      <c r="S1315">
        <v>27787.22</v>
      </c>
    </row>
    <row r="1316" spans="1:19" x14ac:dyDescent="0.3">
      <c r="A1316">
        <v>2021</v>
      </c>
      <c r="B1316">
        <v>2</v>
      </c>
      <c r="C1316">
        <v>24</v>
      </c>
      <c r="D1316">
        <v>19</v>
      </c>
      <c r="E1316">
        <v>29065.559000000001</v>
      </c>
      <c r="F1316">
        <v>514.64700000000005</v>
      </c>
      <c r="G1316">
        <v>83.084000000000003</v>
      </c>
      <c r="H1316">
        <v>-14.226000000000001</v>
      </c>
      <c r="I1316">
        <v>326.37799999999999</v>
      </c>
      <c r="J1316">
        <v>4.7430000000000003</v>
      </c>
      <c r="K1316">
        <v>-21.925999999999998</v>
      </c>
      <c r="L1316">
        <v>92.475999999999999</v>
      </c>
      <c r="M1316">
        <v>29967.651000000002</v>
      </c>
      <c r="N1316">
        <v>0</v>
      </c>
      <c r="O1316">
        <v>12.819000000000001</v>
      </c>
      <c r="P1316">
        <v>13.093999999999999</v>
      </c>
      <c r="Q1316">
        <v>261.86700000000002</v>
      </c>
      <c r="R1316">
        <v>29941.738000000001</v>
      </c>
      <c r="S1316">
        <v>29679.870999999999</v>
      </c>
    </row>
    <row r="1317" spans="1:19" x14ac:dyDescent="0.3">
      <c r="A1317">
        <v>2021</v>
      </c>
      <c r="B1317">
        <v>2</v>
      </c>
      <c r="C1317">
        <v>24</v>
      </c>
      <c r="D1317">
        <v>20</v>
      </c>
      <c r="E1317">
        <v>28710.03</v>
      </c>
      <c r="F1317">
        <v>522.96500000000003</v>
      </c>
      <c r="G1317">
        <v>82.997</v>
      </c>
      <c r="H1317">
        <v>-22.960999999999999</v>
      </c>
      <c r="I1317">
        <v>361.14600000000002</v>
      </c>
      <c r="J1317">
        <v>4.4640000000000004</v>
      </c>
      <c r="K1317">
        <v>-22.59</v>
      </c>
      <c r="L1317">
        <v>92.244</v>
      </c>
      <c r="M1317">
        <v>29645.297999999999</v>
      </c>
      <c r="N1317">
        <v>0</v>
      </c>
      <c r="O1317">
        <v>13.343</v>
      </c>
      <c r="P1317">
        <v>18.207000000000001</v>
      </c>
      <c r="Q1317">
        <v>246.119</v>
      </c>
      <c r="R1317">
        <v>29613.749</v>
      </c>
      <c r="S1317">
        <v>29367.63</v>
      </c>
    </row>
    <row r="1318" spans="1:19" x14ac:dyDescent="0.3">
      <c r="A1318">
        <v>2021</v>
      </c>
      <c r="B1318">
        <v>2</v>
      </c>
      <c r="C1318">
        <v>24</v>
      </c>
      <c r="D1318">
        <v>21</v>
      </c>
      <c r="E1318">
        <v>27803.153999999999</v>
      </c>
      <c r="F1318">
        <v>551.27300000000002</v>
      </c>
      <c r="G1318">
        <v>82.268000000000001</v>
      </c>
      <c r="H1318">
        <v>-27.123999999999999</v>
      </c>
      <c r="I1318">
        <v>404.81200000000001</v>
      </c>
      <c r="J1318">
        <v>4.1230000000000002</v>
      </c>
      <c r="K1318">
        <v>-21.396999999999998</v>
      </c>
      <c r="L1318">
        <v>91.501000000000005</v>
      </c>
      <c r="M1318">
        <v>28806.341</v>
      </c>
      <c r="N1318">
        <v>0</v>
      </c>
      <c r="O1318">
        <v>12.611000000000001</v>
      </c>
      <c r="P1318">
        <v>14.01</v>
      </c>
      <c r="Q1318">
        <v>231.97800000000001</v>
      </c>
      <c r="R1318">
        <v>28779.721000000001</v>
      </c>
      <c r="S1318">
        <v>28547.742999999999</v>
      </c>
    </row>
    <row r="1319" spans="1:19" x14ac:dyDescent="0.3">
      <c r="A1319">
        <v>2021</v>
      </c>
      <c r="B1319">
        <v>2</v>
      </c>
      <c r="C1319">
        <v>24</v>
      </c>
      <c r="D1319">
        <v>22</v>
      </c>
      <c r="E1319">
        <v>26082.526000000002</v>
      </c>
      <c r="F1319">
        <v>635.57500000000005</v>
      </c>
      <c r="G1319">
        <v>79.441999999999993</v>
      </c>
      <c r="H1319">
        <v>-27.228999999999999</v>
      </c>
      <c r="I1319">
        <v>517.60900000000004</v>
      </c>
      <c r="J1319">
        <v>5.181</v>
      </c>
      <c r="K1319">
        <v>-6.4260000000000002</v>
      </c>
      <c r="L1319">
        <v>89.953000000000003</v>
      </c>
      <c r="M1319">
        <v>27297.187999999998</v>
      </c>
      <c r="N1319">
        <v>0</v>
      </c>
      <c r="O1319">
        <v>11.144</v>
      </c>
      <c r="P1319">
        <v>3.419</v>
      </c>
      <c r="Q1319">
        <v>214.92400000000001</v>
      </c>
      <c r="R1319">
        <v>27282.626</v>
      </c>
      <c r="S1319">
        <v>27067.702000000001</v>
      </c>
    </row>
    <row r="1320" spans="1:19" x14ac:dyDescent="0.3">
      <c r="A1320">
        <v>2021</v>
      </c>
      <c r="B1320">
        <v>2</v>
      </c>
      <c r="C1320">
        <v>24</v>
      </c>
      <c r="D1320">
        <v>23</v>
      </c>
      <c r="E1320">
        <v>23513.777999999998</v>
      </c>
      <c r="F1320">
        <v>851.24099999999999</v>
      </c>
      <c r="G1320">
        <v>76.290999999999997</v>
      </c>
      <c r="H1320">
        <v>-24.934000000000001</v>
      </c>
      <c r="I1320">
        <v>577.44799999999998</v>
      </c>
      <c r="J1320">
        <v>4.8490000000000002</v>
      </c>
      <c r="K1320">
        <v>3.4000000000000002E-2</v>
      </c>
      <c r="L1320">
        <v>88.382999999999996</v>
      </c>
      <c r="M1320">
        <v>25010.799999999999</v>
      </c>
      <c r="N1320">
        <v>0</v>
      </c>
      <c r="O1320">
        <v>8.9309999999999992</v>
      </c>
      <c r="P1320">
        <v>-21.190999999999999</v>
      </c>
      <c r="Q1320">
        <v>191.95400000000001</v>
      </c>
      <c r="R1320">
        <v>25023.06</v>
      </c>
      <c r="S1320">
        <v>24831.105</v>
      </c>
    </row>
    <row r="1321" spans="1:19" x14ac:dyDescent="0.3">
      <c r="A1321">
        <v>2021</v>
      </c>
      <c r="B1321">
        <v>2</v>
      </c>
      <c r="C1321">
        <v>24</v>
      </c>
      <c r="D1321">
        <v>24</v>
      </c>
      <c r="E1321">
        <v>21235.133000000002</v>
      </c>
      <c r="F1321">
        <v>1017.426</v>
      </c>
      <c r="G1321">
        <v>74.509</v>
      </c>
      <c r="H1321">
        <v>-23.748000000000001</v>
      </c>
      <c r="I1321">
        <v>962.154</v>
      </c>
      <c r="J1321">
        <v>5.25</v>
      </c>
      <c r="K1321">
        <v>0.35</v>
      </c>
      <c r="L1321">
        <v>87.081999999999994</v>
      </c>
      <c r="M1321">
        <v>23283.646000000001</v>
      </c>
      <c r="N1321">
        <v>0</v>
      </c>
      <c r="O1321">
        <v>6.7350000000000003</v>
      </c>
      <c r="P1321">
        <v>-15.021000000000001</v>
      </c>
      <c r="Q1321">
        <v>169.84899999999999</v>
      </c>
      <c r="R1321">
        <v>23291.931</v>
      </c>
      <c r="S1321">
        <v>23122.081999999999</v>
      </c>
    </row>
    <row r="1322" spans="1:19" x14ac:dyDescent="0.3">
      <c r="A1322">
        <v>2021</v>
      </c>
      <c r="B1322">
        <v>2</v>
      </c>
      <c r="C1322">
        <v>25</v>
      </c>
      <c r="D1322">
        <v>1</v>
      </c>
      <c r="E1322">
        <v>19685.596000000001</v>
      </c>
      <c r="F1322">
        <v>1166.4480000000001</v>
      </c>
      <c r="G1322">
        <v>72.683999999999997</v>
      </c>
      <c r="H1322">
        <v>-17.91</v>
      </c>
      <c r="I1322">
        <v>846.64099999999996</v>
      </c>
      <c r="J1322">
        <v>5.0780000000000003</v>
      </c>
      <c r="K1322">
        <v>-1.004</v>
      </c>
      <c r="L1322">
        <v>86.19</v>
      </c>
      <c r="M1322">
        <v>21771.039000000001</v>
      </c>
      <c r="N1322">
        <v>0</v>
      </c>
      <c r="O1322">
        <v>4.6550000000000002</v>
      </c>
      <c r="P1322">
        <v>-26.658999999999999</v>
      </c>
      <c r="Q1322">
        <v>154.387</v>
      </c>
      <c r="R1322">
        <v>21793.042000000001</v>
      </c>
      <c r="S1322">
        <v>21638.655999999999</v>
      </c>
    </row>
    <row r="1323" spans="1:19" x14ac:dyDescent="0.3">
      <c r="A1323">
        <v>2021</v>
      </c>
      <c r="B1323">
        <v>2</v>
      </c>
      <c r="C1323">
        <v>25</v>
      </c>
      <c r="D1323">
        <v>2</v>
      </c>
      <c r="E1323">
        <v>18772.171999999999</v>
      </c>
      <c r="F1323">
        <v>1266.7529999999999</v>
      </c>
      <c r="G1323">
        <v>74.22</v>
      </c>
      <c r="H1323">
        <v>-16.027000000000001</v>
      </c>
      <c r="I1323">
        <v>601.077</v>
      </c>
      <c r="J1323">
        <v>4.9450000000000003</v>
      </c>
      <c r="K1323">
        <v>-1.1100000000000001</v>
      </c>
      <c r="L1323">
        <v>85.757000000000005</v>
      </c>
      <c r="M1323">
        <v>20713.565999999999</v>
      </c>
      <c r="N1323">
        <v>0</v>
      </c>
      <c r="O1323">
        <v>3.8319999999999999</v>
      </c>
      <c r="P1323">
        <v>-23.29</v>
      </c>
      <c r="Q1323">
        <v>144.92099999999999</v>
      </c>
      <c r="R1323">
        <v>20733.024000000001</v>
      </c>
      <c r="S1323">
        <v>20588.102999999999</v>
      </c>
    </row>
    <row r="1324" spans="1:19" x14ac:dyDescent="0.3">
      <c r="A1324">
        <v>2021</v>
      </c>
      <c r="B1324">
        <v>2</v>
      </c>
      <c r="C1324">
        <v>25</v>
      </c>
      <c r="D1324">
        <v>3</v>
      </c>
      <c r="E1324">
        <v>18156.113000000001</v>
      </c>
      <c r="F1324">
        <v>1294.6469999999999</v>
      </c>
      <c r="G1324">
        <v>76.414000000000001</v>
      </c>
      <c r="H1324">
        <v>-16.84</v>
      </c>
      <c r="I1324">
        <v>360.00200000000001</v>
      </c>
      <c r="J1324">
        <v>4.8719999999999999</v>
      </c>
      <c r="K1324">
        <v>-0.51</v>
      </c>
      <c r="L1324">
        <v>85.462000000000003</v>
      </c>
      <c r="M1324">
        <v>19883.745999999999</v>
      </c>
      <c r="N1324">
        <v>0</v>
      </c>
      <c r="O1324">
        <v>3.504</v>
      </c>
      <c r="P1324">
        <v>-17.55</v>
      </c>
      <c r="Q1324">
        <v>141.05000000000001</v>
      </c>
      <c r="R1324">
        <v>19897.792000000001</v>
      </c>
      <c r="S1324">
        <v>19756.741999999998</v>
      </c>
    </row>
    <row r="1325" spans="1:19" x14ac:dyDescent="0.3">
      <c r="A1325">
        <v>2021</v>
      </c>
      <c r="B1325">
        <v>2</v>
      </c>
      <c r="C1325">
        <v>25</v>
      </c>
      <c r="D1325">
        <v>4</v>
      </c>
      <c r="E1325">
        <v>18197.356</v>
      </c>
      <c r="F1325">
        <v>1253.306</v>
      </c>
      <c r="G1325">
        <v>79.67</v>
      </c>
      <c r="H1325">
        <v>-15.669</v>
      </c>
      <c r="I1325">
        <v>204.78</v>
      </c>
      <c r="J1325">
        <v>4.7190000000000003</v>
      </c>
      <c r="K1325">
        <v>-0.20100000000000001</v>
      </c>
      <c r="L1325">
        <v>85.48</v>
      </c>
      <c r="M1325">
        <v>19729.771000000001</v>
      </c>
      <c r="N1325">
        <v>0</v>
      </c>
      <c r="O1325">
        <v>3.415</v>
      </c>
      <c r="P1325">
        <v>-12.532</v>
      </c>
      <c r="Q1325">
        <v>140.39099999999999</v>
      </c>
      <c r="R1325">
        <v>19738.887999999999</v>
      </c>
      <c r="S1325">
        <v>19598.496999999999</v>
      </c>
    </row>
    <row r="1326" spans="1:19" x14ac:dyDescent="0.3">
      <c r="A1326">
        <v>2021</v>
      </c>
      <c r="B1326">
        <v>2</v>
      </c>
      <c r="C1326">
        <v>25</v>
      </c>
      <c r="D1326">
        <v>5</v>
      </c>
      <c r="E1326">
        <v>18977.311000000002</v>
      </c>
      <c r="F1326">
        <v>1148.9490000000001</v>
      </c>
      <c r="G1326">
        <v>85.296000000000006</v>
      </c>
      <c r="H1326">
        <v>-13.292999999999999</v>
      </c>
      <c r="I1326">
        <v>102.96599999999999</v>
      </c>
      <c r="J1326">
        <v>3.6520000000000001</v>
      </c>
      <c r="K1326">
        <v>8.5000000000000006E-2</v>
      </c>
      <c r="L1326">
        <v>85.811999999999998</v>
      </c>
      <c r="M1326">
        <v>20305.482</v>
      </c>
      <c r="N1326">
        <v>0</v>
      </c>
      <c r="O1326">
        <v>3.3679999999999999</v>
      </c>
      <c r="P1326">
        <v>-8.2080000000000002</v>
      </c>
      <c r="Q1326">
        <v>145.90700000000001</v>
      </c>
      <c r="R1326">
        <v>20310.322</v>
      </c>
      <c r="S1326">
        <v>20164.415000000001</v>
      </c>
    </row>
    <row r="1327" spans="1:19" x14ac:dyDescent="0.3">
      <c r="A1327">
        <v>2021</v>
      </c>
      <c r="B1327">
        <v>2</v>
      </c>
      <c r="C1327">
        <v>25</v>
      </c>
      <c r="D1327">
        <v>6</v>
      </c>
      <c r="E1327">
        <v>20873.875</v>
      </c>
      <c r="F1327">
        <v>983.80600000000004</v>
      </c>
      <c r="G1327">
        <v>93.275000000000006</v>
      </c>
      <c r="H1327">
        <v>-12.629</v>
      </c>
      <c r="I1327">
        <v>72.459999999999994</v>
      </c>
      <c r="J1327">
        <v>2.3290000000000002</v>
      </c>
      <c r="K1327">
        <v>-0.14799999999999999</v>
      </c>
      <c r="L1327">
        <v>86.849000000000004</v>
      </c>
      <c r="M1327">
        <v>22006.542000000001</v>
      </c>
      <c r="N1327">
        <v>0</v>
      </c>
      <c r="O1327">
        <v>3.5979999999999999</v>
      </c>
      <c r="P1327">
        <v>-5.21</v>
      </c>
      <c r="Q1327">
        <v>164.50200000000001</v>
      </c>
      <c r="R1327">
        <v>22008.153999999999</v>
      </c>
      <c r="S1327">
        <v>21843.651999999998</v>
      </c>
    </row>
    <row r="1328" spans="1:19" x14ac:dyDescent="0.3">
      <c r="A1328">
        <v>2021</v>
      </c>
      <c r="B1328">
        <v>2</v>
      </c>
      <c r="C1328">
        <v>25</v>
      </c>
      <c r="D1328">
        <v>7</v>
      </c>
      <c r="E1328">
        <v>23217.953000000001</v>
      </c>
      <c r="F1328">
        <v>795.41600000000005</v>
      </c>
      <c r="G1328">
        <v>101.279</v>
      </c>
      <c r="H1328">
        <v>-12.813000000000001</v>
      </c>
      <c r="I1328">
        <v>128.994</v>
      </c>
      <c r="J1328">
        <v>2.839</v>
      </c>
      <c r="K1328">
        <v>3.7189999999999999</v>
      </c>
      <c r="L1328">
        <v>88.17</v>
      </c>
      <c r="M1328">
        <v>24224.276999999998</v>
      </c>
      <c r="N1328">
        <v>33.71</v>
      </c>
      <c r="O1328">
        <v>4.0720000000000001</v>
      </c>
      <c r="P1328">
        <v>-2.8029999999999999</v>
      </c>
      <c r="Q1328">
        <v>195.91499999999999</v>
      </c>
      <c r="R1328">
        <v>24189.297999999999</v>
      </c>
      <c r="S1328">
        <v>23993.382000000001</v>
      </c>
    </row>
    <row r="1329" spans="1:19" x14ac:dyDescent="0.3">
      <c r="A1329">
        <v>2021</v>
      </c>
      <c r="B1329">
        <v>2</v>
      </c>
      <c r="C1329">
        <v>25</v>
      </c>
      <c r="D1329">
        <v>8</v>
      </c>
      <c r="E1329">
        <v>25009.045999999998</v>
      </c>
      <c r="F1329">
        <v>761.99900000000002</v>
      </c>
      <c r="G1329">
        <v>100.446</v>
      </c>
      <c r="H1329">
        <v>-11.051</v>
      </c>
      <c r="I1329">
        <v>267.89</v>
      </c>
      <c r="J1329">
        <v>3.702</v>
      </c>
      <c r="K1329">
        <v>1.6990000000000001</v>
      </c>
      <c r="L1329">
        <v>89.253</v>
      </c>
      <c r="M1329">
        <v>26122.538</v>
      </c>
      <c r="N1329">
        <v>1134.672</v>
      </c>
      <c r="O1329">
        <v>-5.2949999999999999</v>
      </c>
      <c r="P1329">
        <v>-0.45</v>
      </c>
      <c r="Q1329">
        <v>220.62899999999999</v>
      </c>
      <c r="R1329">
        <v>24993.611000000001</v>
      </c>
      <c r="S1329">
        <v>24772.983</v>
      </c>
    </row>
    <row r="1330" spans="1:19" x14ac:dyDescent="0.3">
      <c r="A1330">
        <v>2021</v>
      </c>
      <c r="B1330">
        <v>2</v>
      </c>
      <c r="C1330">
        <v>25</v>
      </c>
      <c r="D1330">
        <v>9</v>
      </c>
      <c r="E1330">
        <v>25867.841</v>
      </c>
      <c r="F1330">
        <v>739.83199999999999</v>
      </c>
      <c r="G1330">
        <v>92.959000000000003</v>
      </c>
      <c r="H1330">
        <v>-19.675000000000001</v>
      </c>
      <c r="I1330">
        <v>494.47699999999998</v>
      </c>
      <c r="J1330">
        <v>4.97</v>
      </c>
      <c r="K1330">
        <v>-0.34399999999999997</v>
      </c>
      <c r="L1330">
        <v>89.807000000000002</v>
      </c>
      <c r="M1330">
        <v>27176.907999999999</v>
      </c>
      <c r="N1330">
        <v>3475.8850000000002</v>
      </c>
      <c r="O1330">
        <v>-22.911000000000001</v>
      </c>
      <c r="P1330">
        <v>1.0720000000000001</v>
      </c>
      <c r="Q1330">
        <v>239.386</v>
      </c>
      <c r="R1330">
        <v>23722.862000000001</v>
      </c>
      <c r="S1330">
        <v>23483.475999999999</v>
      </c>
    </row>
    <row r="1331" spans="1:19" x14ac:dyDescent="0.3">
      <c r="A1331">
        <v>2021</v>
      </c>
      <c r="B1331">
        <v>2</v>
      </c>
      <c r="C1331">
        <v>25</v>
      </c>
      <c r="D1331">
        <v>10</v>
      </c>
      <c r="E1331">
        <v>26420.237000000001</v>
      </c>
      <c r="F1331">
        <v>762.00400000000002</v>
      </c>
      <c r="G1331">
        <v>83.988</v>
      </c>
      <c r="H1331">
        <v>-22.04</v>
      </c>
      <c r="I1331">
        <v>610.01099999999997</v>
      </c>
      <c r="J1331">
        <v>5.5149999999999997</v>
      </c>
      <c r="K1331">
        <v>-2.3439999999999999</v>
      </c>
      <c r="L1331">
        <v>90.192999999999998</v>
      </c>
      <c r="M1331">
        <v>27863.576000000001</v>
      </c>
      <c r="N1331">
        <v>5417.893</v>
      </c>
      <c r="O1331">
        <v>-35.476999999999997</v>
      </c>
      <c r="P1331">
        <v>2.3439999999999999</v>
      </c>
      <c r="Q1331">
        <v>253.166</v>
      </c>
      <c r="R1331">
        <v>22478.815999999999</v>
      </c>
      <c r="S1331">
        <v>22225.65</v>
      </c>
    </row>
    <row r="1332" spans="1:19" x14ac:dyDescent="0.3">
      <c r="A1332">
        <v>2021</v>
      </c>
      <c r="B1332">
        <v>2</v>
      </c>
      <c r="C1332">
        <v>25</v>
      </c>
      <c r="D1332">
        <v>11</v>
      </c>
      <c r="E1332">
        <v>26869.116999999998</v>
      </c>
      <c r="F1332">
        <v>790.81299999999999</v>
      </c>
      <c r="G1332">
        <v>76.492999999999995</v>
      </c>
      <c r="H1332">
        <v>-13.435</v>
      </c>
      <c r="I1332">
        <v>576.36599999999999</v>
      </c>
      <c r="J1332">
        <v>5.82</v>
      </c>
      <c r="K1332">
        <v>0.56999999999999995</v>
      </c>
      <c r="L1332">
        <v>90.591999999999999</v>
      </c>
      <c r="M1332">
        <v>28319.844000000001</v>
      </c>
      <c r="N1332">
        <v>6702.0420000000004</v>
      </c>
      <c r="O1332">
        <v>-42.548000000000002</v>
      </c>
      <c r="P1332">
        <v>3.0289999999999999</v>
      </c>
      <c r="Q1332">
        <v>265.63499999999999</v>
      </c>
      <c r="R1332">
        <v>21657.32</v>
      </c>
      <c r="S1332">
        <v>21391.684000000001</v>
      </c>
    </row>
    <row r="1333" spans="1:19" x14ac:dyDescent="0.3">
      <c r="A1333">
        <v>2021</v>
      </c>
      <c r="B1333">
        <v>2</v>
      </c>
      <c r="C1333">
        <v>25</v>
      </c>
      <c r="D1333">
        <v>12</v>
      </c>
      <c r="E1333">
        <v>26939.374</v>
      </c>
      <c r="F1333">
        <v>806.548</v>
      </c>
      <c r="G1333">
        <v>71.753</v>
      </c>
      <c r="H1333">
        <v>-4.7939999999999996</v>
      </c>
      <c r="I1333">
        <v>490.58300000000003</v>
      </c>
      <c r="J1333">
        <v>5.9569999999999999</v>
      </c>
      <c r="K1333">
        <v>2.093</v>
      </c>
      <c r="L1333">
        <v>90.647999999999996</v>
      </c>
      <c r="M1333">
        <v>28330.406999999999</v>
      </c>
      <c r="N1333">
        <v>7450.7439999999997</v>
      </c>
      <c r="O1333">
        <v>-11.039</v>
      </c>
      <c r="P1333">
        <v>3.1309999999999998</v>
      </c>
      <c r="Q1333">
        <v>275.774</v>
      </c>
      <c r="R1333">
        <v>20887.572</v>
      </c>
      <c r="S1333">
        <v>20611.797999999999</v>
      </c>
    </row>
    <row r="1334" spans="1:19" x14ac:dyDescent="0.3">
      <c r="A1334">
        <v>2021</v>
      </c>
      <c r="B1334">
        <v>2</v>
      </c>
      <c r="C1334">
        <v>25</v>
      </c>
      <c r="D1334">
        <v>13</v>
      </c>
      <c r="E1334">
        <v>26797.468000000001</v>
      </c>
      <c r="F1334">
        <v>786.51499999999999</v>
      </c>
      <c r="G1334">
        <v>68.742999999999995</v>
      </c>
      <c r="H1334">
        <v>3.6970000000000001</v>
      </c>
      <c r="I1334">
        <v>453.64400000000001</v>
      </c>
      <c r="J1334">
        <v>5.9269999999999996</v>
      </c>
      <c r="K1334">
        <v>1.1679999999999999</v>
      </c>
      <c r="L1334">
        <v>90.51</v>
      </c>
      <c r="M1334">
        <v>28138.929</v>
      </c>
      <c r="N1334">
        <v>7500.8879999999999</v>
      </c>
      <c r="O1334">
        <v>-2.1259999999999999</v>
      </c>
      <c r="P1334">
        <v>3.5089999999999999</v>
      </c>
      <c r="Q1334">
        <v>283.34399999999999</v>
      </c>
      <c r="R1334">
        <v>20636.657999999999</v>
      </c>
      <c r="S1334">
        <v>20353.314999999999</v>
      </c>
    </row>
    <row r="1335" spans="1:19" x14ac:dyDescent="0.3">
      <c r="A1335">
        <v>2021</v>
      </c>
      <c r="B1335">
        <v>2</v>
      </c>
      <c r="C1335">
        <v>25</v>
      </c>
      <c r="D1335">
        <v>14</v>
      </c>
      <c r="E1335">
        <v>26614.664000000001</v>
      </c>
      <c r="F1335">
        <v>792.29300000000001</v>
      </c>
      <c r="G1335">
        <v>65.548000000000002</v>
      </c>
      <c r="H1335">
        <v>14.163</v>
      </c>
      <c r="I1335">
        <v>429.274</v>
      </c>
      <c r="J1335">
        <v>5.819</v>
      </c>
      <c r="K1335">
        <v>1.7829999999999999</v>
      </c>
      <c r="L1335">
        <v>90.343999999999994</v>
      </c>
      <c r="M1335">
        <v>27948.341</v>
      </c>
      <c r="N1335">
        <v>7009.2150000000001</v>
      </c>
      <c r="O1335">
        <v>-1.1850000000000001</v>
      </c>
      <c r="P1335">
        <v>3.0710000000000002</v>
      </c>
      <c r="Q1335">
        <v>287.608</v>
      </c>
      <c r="R1335">
        <v>20937.240000000002</v>
      </c>
      <c r="S1335">
        <v>20649.632000000001</v>
      </c>
    </row>
    <row r="1336" spans="1:19" x14ac:dyDescent="0.3">
      <c r="A1336">
        <v>2021</v>
      </c>
      <c r="B1336">
        <v>2</v>
      </c>
      <c r="C1336">
        <v>25</v>
      </c>
      <c r="D1336">
        <v>15</v>
      </c>
      <c r="E1336">
        <v>26402.809000000001</v>
      </c>
      <c r="F1336">
        <v>779.95100000000002</v>
      </c>
      <c r="G1336">
        <v>63.862000000000002</v>
      </c>
      <c r="H1336">
        <v>23.04</v>
      </c>
      <c r="I1336">
        <v>368.52499999999998</v>
      </c>
      <c r="J1336">
        <v>5.3470000000000004</v>
      </c>
      <c r="K1336">
        <v>1.4390000000000001</v>
      </c>
      <c r="L1336">
        <v>90.173000000000002</v>
      </c>
      <c r="M1336">
        <v>27671.282999999999</v>
      </c>
      <c r="N1336">
        <v>6009.6229999999996</v>
      </c>
      <c r="O1336">
        <v>-0.23100000000000001</v>
      </c>
      <c r="P1336">
        <v>2.488</v>
      </c>
      <c r="Q1336">
        <v>285.08999999999997</v>
      </c>
      <c r="R1336">
        <v>21659.402999999998</v>
      </c>
      <c r="S1336">
        <v>21374.312999999998</v>
      </c>
    </row>
    <row r="1337" spans="1:19" x14ac:dyDescent="0.3">
      <c r="A1337">
        <v>2021</v>
      </c>
      <c r="B1337">
        <v>2</v>
      </c>
      <c r="C1337">
        <v>25</v>
      </c>
      <c r="D1337">
        <v>16</v>
      </c>
      <c r="E1337">
        <v>26188.94</v>
      </c>
      <c r="F1337">
        <v>682.15800000000002</v>
      </c>
      <c r="G1337">
        <v>64.204999999999998</v>
      </c>
      <c r="H1337">
        <v>23.971</v>
      </c>
      <c r="I1337">
        <v>339.13400000000001</v>
      </c>
      <c r="J1337">
        <v>5.5759999999999996</v>
      </c>
      <c r="K1337">
        <v>-2.9689999999999999</v>
      </c>
      <c r="L1337">
        <v>90.031000000000006</v>
      </c>
      <c r="M1337">
        <v>27326.841</v>
      </c>
      <c r="N1337">
        <v>4250.0550000000003</v>
      </c>
      <c r="O1337">
        <v>-0.13600000000000001</v>
      </c>
      <c r="P1337">
        <v>2.3069999999999999</v>
      </c>
      <c r="Q1337">
        <v>277.59899999999999</v>
      </c>
      <c r="R1337">
        <v>23074.615000000002</v>
      </c>
      <c r="S1337">
        <v>22797.014999999999</v>
      </c>
    </row>
    <row r="1338" spans="1:19" x14ac:dyDescent="0.3">
      <c r="A1338">
        <v>2021</v>
      </c>
      <c r="B1338">
        <v>2</v>
      </c>
      <c r="C1338">
        <v>25</v>
      </c>
      <c r="D1338">
        <v>17</v>
      </c>
      <c r="E1338">
        <v>25988.666000000001</v>
      </c>
      <c r="F1338">
        <v>537.37800000000004</v>
      </c>
      <c r="G1338">
        <v>66.206000000000003</v>
      </c>
      <c r="H1338">
        <v>15.438000000000001</v>
      </c>
      <c r="I1338">
        <v>233.93700000000001</v>
      </c>
      <c r="J1338">
        <v>4.3869999999999996</v>
      </c>
      <c r="K1338">
        <v>-13.35</v>
      </c>
      <c r="L1338">
        <v>89.879000000000005</v>
      </c>
      <c r="M1338">
        <v>26856.334999999999</v>
      </c>
      <c r="N1338">
        <v>2027.1579999999999</v>
      </c>
      <c r="O1338">
        <v>0.73699999999999999</v>
      </c>
      <c r="P1338">
        <v>2.2770000000000001</v>
      </c>
      <c r="Q1338">
        <v>270.05</v>
      </c>
      <c r="R1338">
        <v>24826.163</v>
      </c>
      <c r="S1338">
        <v>24556.112000000001</v>
      </c>
    </row>
    <row r="1339" spans="1:19" x14ac:dyDescent="0.3">
      <c r="A1339">
        <v>2021</v>
      </c>
      <c r="B1339">
        <v>2</v>
      </c>
      <c r="C1339">
        <v>25</v>
      </c>
      <c r="D1339">
        <v>18</v>
      </c>
      <c r="E1339">
        <v>26954.253000000001</v>
      </c>
      <c r="F1339">
        <v>517.93299999999999</v>
      </c>
      <c r="G1339">
        <v>73.894999999999996</v>
      </c>
      <c r="H1339">
        <v>-2.1280000000000001</v>
      </c>
      <c r="I1339">
        <v>255.80699999999999</v>
      </c>
      <c r="J1339">
        <v>4.91</v>
      </c>
      <c r="K1339">
        <v>-15.693</v>
      </c>
      <c r="L1339">
        <v>90.667000000000002</v>
      </c>
      <c r="M1339">
        <v>27805.75</v>
      </c>
      <c r="N1339">
        <v>169.93199999999999</v>
      </c>
      <c r="O1339">
        <v>9.8260000000000005</v>
      </c>
      <c r="P1339">
        <v>9.5630000000000006</v>
      </c>
      <c r="Q1339">
        <v>267.952</v>
      </c>
      <c r="R1339">
        <v>27616.43</v>
      </c>
      <c r="S1339">
        <v>27348.477999999999</v>
      </c>
    </row>
    <row r="1340" spans="1:19" x14ac:dyDescent="0.3">
      <c r="A1340">
        <v>2021</v>
      </c>
      <c r="B1340">
        <v>2</v>
      </c>
      <c r="C1340">
        <v>25</v>
      </c>
      <c r="D1340">
        <v>19</v>
      </c>
      <c r="E1340">
        <v>28831.171999999999</v>
      </c>
      <c r="F1340">
        <v>514.64700000000005</v>
      </c>
      <c r="G1340">
        <v>76.677000000000007</v>
      </c>
      <c r="H1340">
        <v>-14.125</v>
      </c>
      <c r="I1340">
        <v>326.37799999999999</v>
      </c>
      <c r="J1340">
        <v>4.7430000000000003</v>
      </c>
      <c r="K1340">
        <v>-20.327999999999999</v>
      </c>
      <c r="L1340">
        <v>92.335999999999999</v>
      </c>
      <c r="M1340">
        <v>29734.823</v>
      </c>
      <c r="N1340">
        <v>0</v>
      </c>
      <c r="O1340">
        <v>12.819000000000001</v>
      </c>
      <c r="P1340">
        <v>13.093999999999999</v>
      </c>
      <c r="Q1340">
        <v>260.56599999999997</v>
      </c>
      <c r="R1340">
        <v>29708.91</v>
      </c>
      <c r="S1340">
        <v>29448.344000000001</v>
      </c>
    </row>
    <row r="1341" spans="1:19" x14ac:dyDescent="0.3">
      <c r="A1341">
        <v>2021</v>
      </c>
      <c r="B1341">
        <v>2</v>
      </c>
      <c r="C1341">
        <v>25</v>
      </c>
      <c r="D1341">
        <v>20</v>
      </c>
      <c r="E1341">
        <v>28511.602999999999</v>
      </c>
      <c r="F1341">
        <v>522.96500000000003</v>
      </c>
      <c r="G1341">
        <v>76.781999999999996</v>
      </c>
      <c r="H1341">
        <v>-22.823</v>
      </c>
      <c r="I1341">
        <v>361.14600000000002</v>
      </c>
      <c r="J1341">
        <v>4.4640000000000004</v>
      </c>
      <c r="K1341">
        <v>-22.178999999999998</v>
      </c>
      <c r="L1341">
        <v>92.134</v>
      </c>
      <c r="M1341">
        <v>29447.31</v>
      </c>
      <c r="N1341">
        <v>0</v>
      </c>
      <c r="O1341">
        <v>13.343</v>
      </c>
      <c r="P1341">
        <v>18.207000000000001</v>
      </c>
      <c r="Q1341">
        <v>245.018</v>
      </c>
      <c r="R1341">
        <v>29415.760999999999</v>
      </c>
      <c r="S1341">
        <v>29170.742999999999</v>
      </c>
    </row>
    <row r="1342" spans="1:19" x14ac:dyDescent="0.3">
      <c r="A1342">
        <v>2021</v>
      </c>
      <c r="B1342">
        <v>2</v>
      </c>
      <c r="C1342">
        <v>25</v>
      </c>
      <c r="D1342">
        <v>21</v>
      </c>
      <c r="E1342">
        <v>27534.179</v>
      </c>
      <c r="F1342">
        <v>551.27300000000002</v>
      </c>
      <c r="G1342">
        <v>76.405000000000001</v>
      </c>
      <c r="H1342">
        <v>-26.88</v>
      </c>
      <c r="I1342">
        <v>404.81200000000001</v>
      </c>
      <c r="J1342">
        <v>4.1230000000000002</v>
      </c>
      <c r="K1342">
        <v>-21.481999999999999</v>
      </c>
      <c r="L1342">
        <v>91.283000000000001</v>
      </c>
      <c r="M1342">
        <v>28537.308000000001</v>
      </c>
      <c r="N1342">
        <v>0</v>
      </c>
      <c r="O1342">
        <v>12.611000000000001</v>
      </c>
      <c r="P1342">
        <v>14.01</v>
      </c>
      <c r="Q1342">
        <v>231.136</v>
      </c>
      <c r="R1342">
        <v>28510.687000000002</v>
      </c>
      <c r="S1342">
        <v>28279.550999999999</v>
      </c>
    </row>
    <row r="1343" spans="1:19" x14ac:dyDescent="0.3">
      <c r="A1343">
        <v>2021</v>
      </c>
      <c r="B1343">
        <v>2</v>
      </c>
      <c r="C1343">
        <v>25</v>
      </c>
      <c r="D1343">
        <v>22</v>
      </c>
      <c r="E1343">
        <v>25929.101999999999</v>
      </c>
      <c r="F1343">
        <v>635.57500000000005</v>
      </c>
      <c r="G1343">
        <v>74.299000000000007</v>
      </c>
      <c r="H1343">
        <v>-27.065000000000001</v>
      </c>
      <c r="I1343">
        <v>517.60900000000004</v>
      </c>
      <c r="J1343">
        <v>5.181</v>
      </c>
      <c r="K1343">
        <v>-6.56</v>
      </c>
      <c r="L1343">
        <v>89.843000000000004</v>
      </c>
      <c r="M1343">
        <v>27143.684000000001</v>
      </c>
      <c r="N1343">
        <v>0</v>
      </c>
      <c r="O1343">
        <v>11.144</v>
      </c>
      <c r="P1343">
        <v>3.419</v>
      </c>
      <c r="Q1343">
        <v>214.92699999999999</v>
      </c>
      <c r="R1343">
        <v>27129.120999999999</v>
      </c>
      <c r="S1343">
        <v>26914.195</v>
      </c>
    </row>
    <row r="1344" spans="1:19" x14ac:dyDescent="0.3">
      <c r="A1344">
        <v>2021</v>
      </c>
      <c r="B1344">
        <v>2</v>
      </c>
      <c r="C1344">
        <v>25</v>
      </c>
      <c r="D1344">
        <v>23</v>
      </c>
      <c r="E1344">
        <v>23493.61</v>
      </c>
      <c r="F1344">
        <v>851.24099999999999</v>
      </c>
      <c r="G1344">
        <v>70.875</v>
      </c>
      <c r="H1344">
        <v>-24.881</v>
      </c>
      <c r="I1344">
        <v>577.44799999999998</v>
      </c>
      <c r="J1344">
        <v>4.8490000000000002</v>
      </c>
      <c r="K1344">
        <v>3.7999999999999999E-2</v>
      </c>
      <c r="L1344">
        <v>88.352000000000004</v>
      </c>
      <c r="M1344">
        <v>24990.655999999999</v>
      </c>
      <c r="N1344">
        <v>0</v>
      </c>
      <c r="O1344">
        <v>8.9309999999999992</v>
      </c>
      <c r="P1344">
        <v>-21.190999999999999</v>
      </c>
      <c r="Q1344">
        <v>192.86099999999999</v>
      </c>
      <c r="R1344">
        <v>25002.916000000001</v>
      </c>
      <c r="S1344">
        <v>24810.055</v>
      </c>
    </row>
    <row r="1345" spans="1:19" x14ac:dyDescent="0.3">
      <c r="A1345">
        <v>2021</v>
      </c>
      <c r="B1345">
        <v>2</v>
      </c>
      <c r="C1345">
        <v>25</v>
      </c>
      <c r="D1345">
        <v>24</v>
      </c>
      <c r="E1345">
        <v>21292.274000000001</v>
      </c>
      <c r="F1345">
        <v>1017.426</v>
      </c>
      <c r="G1345">
        <v>68.355999999999995</v>
      </c>
      <c r="H1345">
        <v>-23.716999999999999</v>
      </c>
      <c r="I1345">
        <v>962.154</v>
      </c>
      <c r="J1345">
        <v>5.25</v>
      </c>
      <c r="K1345">
        <v>0.35399999999999998</v>
      </c>
      <c r="L1345">
        <v>87.099000000000004</v>
      </c>
      <c r="M1345">
        <v>23340.84</v>
      </c>
      <c r="N1345">
        <v>0</v>
      </c>
      <c r="O1345">
        <v>6.7350000000000003</v>
      </c>
      <c r="P1345">
        <v>-15.021000000000001</v>
      </c>
      <c r="Q1345">
        <v>171.03299999999999</v>
      </c>
      <c r="R1345">
        <v>23349.125</v>
      </c>
      <c r="S1345">
        <v>23178.092000000001</v>
      </c>
    </row>
    <row r="1346" spans="1:19" x14ac:dyDescent="0.3">
      <c r="A1346">
        <v>2021</v>
      </c>
      <c r="B1346">
        <v>2</v>
      </c>
      <c r="C1346">
        <v>26</v>
      </c>
      <c r="D1346">
        <v>1</v>
      </c>
      <c r="E1346">
        <v>20020.77</v>
      </c>
      <c r="F1346">
        <v>1166.4480000000001</v>
      </c>
      <c r="G1346">
        <v>70.849000000000004</v>
      </c>
      <c r="H1346">
        <v>-18.579999999999998</v>
      </c>
      <c r="I1346">
        <v>846.64099999999996</v>
      </c>
      <c r="J1346">
        <v>5.0780000000000003</v>
      </c>
      <c r="K1346">
        <v>-0.97699999999999998</v>
      </c>
      <c r="L1346">
        <v>86.427000000000007</v>
      </c>
      <c r="M1346">
        <v>22105.809000000001</v>
      </c>
      <c r="N1346">
        <v>0</v>
      </c>
      <c r="O1346">
        <v>4.6550000000000002</v>
      </c>
      <c r="P1346">
        <v>-26.658999999999999</v>
      </c>
      <c r="Q1346">
        <v>154.31700000000001</v>
      </c>
      <c r="R1346">
        <v>22127.812000000002</v>
      </c>
      <c r="S1346">
        <v>21973.494999999999</v>
      </c>
    </row>
    <row r="1347" spans="1:19" x14ac:dyDescent="0.3">
      <c r="A1347">
        <v>2021</v>
      </c>
      <c r="B1347">
        <v>2</v>
      </c>
      <c r="C1347">
        <v>26</v>
      </c>
      <c r="D1347">
        <v>2</v>
      </c>
      <c r="E1347">
        <v>19037.914000000001</v>
      </c>
      <c r="F1347">
        <v>1266.7529999999999</v>
      </c>
      <c r="G1347">
        <v>71.674000000000007</v>
      </c>
      <c r="H1347">
        <v>-16.664000000000001</v>
      </c>
      <c r="I1347">
        <v>601.077</v>
      </c>
      <c r="J1347">
        <v>4.9450000000000003</v>
      </c>
      <c r="K1347">
        <v>-1.075</v>
      </c>
      <c r="L1347">
        <v>85.807000000000002</v>
      </c>
      <c r="M1347">
        <v>20978.757000000001</v>
      </c>
      <c r="N1347">
        <v>0</v>
      </c>
      <c r="O1347">
        <v>3.8319999999999999</v>
      </c>
      <c r="P1347">
        <v>-23.29</v>
      </c>
      <c r="Q1347">
        <v>144.62799999999999</v>
      </c>
      <c r="R1347">
        <v>20998.215</v>
      </c>
      <c r="S1347">
        <v>20853.587</v>
      </c>
    </row>
    <row r="1348" spans="1:19" x14ac:dyDescent="0.3">
      <c r="A1348">
        <v>2021</v>
      </c>
      <c r="B1348">
        <v>2</v>
      </c>
      <c r="C1348">
        <v>26</v>
      </c>
      <c r="D1348">
        <v>3</v>
      </c>
      <c r="E1348">
        <v>18445.36</v>
      </c>
      <c r="F1348">
        <v>1294.6469999999999</v>
      </c>
      <c r="G1348">
        <v>74.078999999999994</v>
      </c>
      <c r="H1348">
        <v>-17.568999999999999</v>
      </c>
      <c r="I1348">
        <v>360.00200000000001</v>
      </c>
      <c r="J1348">
        <v>4.8719999999999999</v>
      </c>
      <c r="K1348">
        <v>-0.47399999999999998</v>
      </c>
      <c r="L1348">
        <v>85.486999999999995</v>
      </c>
      <c r="M1348">
        <v>20172.325000000001</v>
      </c>
      <c r="N1348">
        <v>0</v>
      </c>
      <c r="O1348">
        <v>3.504</v>
      </c>
      <c r="P1348">
        <v>-17.55</v>
      </c>
      <c r="Q1348">
        <v>140.09</v>
      </c>
      <c r="R1348">
        <v>20186.370999999999</v>
      </c>
      <c r="S1348">
        <v>20046.280999999999</v>
      </c>
    </row>
    <row r="1349" spans="1:19" x14ac:dyDescent="0.3">
      <c r="A1349">
        <v>2021</v>
      </c>
      <c r="B1349">
        <v>2</v>
      </c>
      <c r="C1349">
        <v>26</v>
      </c>
      <c r="D1349">
        <v>4</v>
      </c>
      <c r="E1349">
        <v>18424.11</v>
      </c>
      <c r="F1349">
        <v>1253.306</v>
      </c>
      <c r="G1349">
        <v>76.352000000000004</v>
      </c>
      <c r="H1349">
        <v>-16.298999999999999</v>
      </c>
      <c r="I1349">
        <v>204.78</v>
      </c>
      <c r="J1349">
        <v>4.7190000000000003</v>
      </c>
      <c r="K1349">
        <v>-0.17299999999999999</v>
      </c>
      <c r="L1349">
        <v>85.48</v>
      </c>
      <c r="M1349">
        <v>19955.923999999999</v>
      </c>
      <c r="N1349">
        <v>0</v>
      </c>
      <c r="O1349">
        <v>3.415</v>
      </c>
      <c r="P1349">
        <v>-12.532</v>
      </c>
      <c r="Q1349">
        <v>139.541</v>
      </c>
      <c r="R1349">
        <v>19965.041000000001</v>
      </c>
      <c r="S1349">
        <v>19825.5</v>
      </c>
    </row>
    <row r="1350" spans="1:19" x14ac:dyDescent="0.3">
      <c r="A1350">
        <v>2021</v>
      </c>
      <c r="B1350">
        <v>2</v>
      </c>
      <c r="C1350">
        <v>26</v>
      </c>
      <c r="D1350">
        <v>5</v>
      </c>
      <c r="E1350">
        <v>19273.089</v>
      </c>
      <c r="F1350">
        <v>1148.9490000000001</v>
      </c>
      <c r="G1350">
        <v>81.188999999999993</v>
      </c>
      <c r="H1350">
        <v>-13.839</v>
      </c>
      <c r="I1350">
        <v>102.96599999999999</v>
      </c>
      <c r="J1350">
        <v>3.6520000000000001</v>
      </c>
      <c r="K1350">
        <v>8.7999999999999995E-2</v>
      </c>
      <c r="L1350">
        <v>85.962999999999994</v>
      </c>
      <c r="M1350">
        <v>20600.867999999999</v>
      </c>
      <c r="N1350">
        <v>0</v>
      </c>
      <c r="O1350">
        <v>3.3679999999999999</v>
      </c>
      <c r="P1350">
        <v>-8.2080000000000002</v>
      </c>
      <c r="Q1350">
        <v>145.124</v>
      </c>
      <c r="R1350">
        <v>20605.707999999999</v>
      </c>
      <c r="S1350">
        <v>20460.583999999999</v>
      </c>
    </row>
    <row r="1351" spans="1:19" x14ac:dyDescent="0.3">
      <c r="A1351">
        <v>2021</v>
      </c>
      <c r="B1351">
        <v>2</v>
      </c>
      <c r="C1351">
        <v>26</v>
      </c>
      <c r="D1351">
        <v>6</v>
      </c>
      <c r="E1351">
        <v>20913.121999999999</v>
      </c>
      <c r="F1351">
        <v>983.80600000000004</v>
      </c>
      <c r="G1351">
        <v>89.227999999999994</v>
      </c>
      <c r="H1351">
        <v>-12.856999999999999</v>
      </c>
      <c r="I1351">
        <v>72.459999999999994</v>
      </c>
      <c r="J1351">
        <v>2.3290000000000002</v>
      </c>
      <c r="K1351">
        <v>-0.21199999999999999</v>
      </c>
      <c r="L1351">
        <v>86.888999999999996</v>
      </c>
      <c r="M1351">
        <v>22045.537</v>
      </c>
      <c r="N1351">
        <v>0</v>
      </c>
      <c r="O1351">
        <v>3.5979999999999999</v>
      </c>
      <c r="P1351">
        <v>-5.21</v>
      </c>
      <c r="Q1351">
        <v>162.934</v>
      </c>
      <c r="R1351">
        <v>22047.149000000001</v>
      </c>
      <c r="S1351">
        <v>21884.216</v>
      </c>
    </row>
    <row r="1352" spans="1:19" x14ac:dyDescent="0.3">
      <c r="A1352">
        <v>2021</v>
      </c>
      <c r="B1352">
        <v>2</v>
      </c>
      <c r="C1352">
        <v>26</v>
      </c>
      <c r="D1352">
        <v>7</v>
      </c>
      <c r="E1352">
        <v>23485.772000000001</v>
      </c>
      <c r="F1352">
        <v>795.41600000000005</v>
      </c>
      <c r="G1352">
        <v>97.137</v>
      </c>
      <c r="H1352">
        <v>-13.285</v>
      </c>
      <c r="I1352">
        <v>128.994</v>
      </c>
      <c r="J1352">
        <v>2.839</v>
      </c>
      <c r="K1352">
        <v>3.4420000000000002</v>
      </c>
      <c r="L1352">
        <v>88.322999999999993</v>
      </c>
      <c r="M1352">
        <v>24491.5</v>
      </c>
      <c r="N1352">
        <v>33.71</v>
      </c>
      <c r="O1352">
        <v>4.0720000000000001</v>
      </c>
      <c r="P1352">
        <v>-2.8029999999999999</v>
      </c>
      <c r="Q1352">
        <v>193.87299999999999</v>
      </c>
      <c r="R1352">
        <v>24456.52</v>
      </c>
      <c r="S1352">
        <v>24262.647000000001</v>
      </c>
    </row>
    <row r="1353" spans="1:19" x14ac:dyDescent="0.3">
      <c r="A1353">
        <v>2021</v>
      </c>
      <c r="B1353">
        <v>2</v>
      </c>
      <c r="C1353">
        <v>26</v>
      </c>
      <c r="D1353">
        <v>8</v>
      </c>
      <c r="E1353">
        <v>25090.236000000001</v>
      </c>
      <c r="F1353">
        <v>761.99900000000002</v>
      </c>
      <c r="G1353">
        <v>94.064999999999998</v>
      </c>
      <c r="H1353">
        <v>-11.272</v>
      </c>
      <c r="I1353">
        <v>267.89</v>
      </c>
      <c r="J1353">
        <v>3.702</v>
      </c>
      <c r="K1353">
        <v>1.6419999999999999</v>
      </c>
      <c r="L1353">
        <v>89.284000000000006</v>
      </c>
      <c r="M1353">
        <v>26203.481</v>
      </c>
      <c r="N1353">
        <v>1134.672</v>
      </c>
      <c r="O1353">
        <v>-5.2949999999999999</v>
      </c>
      <c r="P1353">
        <v>-0.45</v>
      </c>
      <c r="Q1353">
        <v>219.37100000000001</v>
      </c>
      <c r="R1353">
        <v>25074.554</v>
      </c>
      <c r="S1353">
        <v>24855.183000000001</v>
      </c>
    </row>
    <row r="1354" spans="1:19" x14ac:dyDescent="0.3">
      <c r="A1354">
        <v>2021</v>
      </c>
      <c r="B1354">
        <v>2</v>
      </c>
      <c r="C1354">
        <v>26</v>
      </c>
      <c r="D1354">
        <v>9</v>
      </c>
      <c r="E1354">
        <v>25903.208999999999</v>
      </c>
      <c r="F1354">
        <v>739.83199999999999</v>
      </c>
      <c r="G1354">
        <v>87.622</v>
      </c>
      <c r="H1354">
        <v>-19.847999999999999</v>
      </c>
      <c r="I1354">
        <v>494.47699999999998</v>
      </c>
      <c r="J1354">
        <v>4.97</v>
      </c>
      <c r="K1354">
        <v>-0.435</v>
      </c>
      <c r="L1354">
        <v>89.795000000000002</v>
      </c>
      <c r="M1354">
        <v>27211.999</v>
      </c>
      <c r="N1354">
        <v>3475.8850000000002</v>
      </c>
      <c r="O1354">
        <v>-22.911000000000001</v>
      </c>
      <c r="P1354">
        <v>1.0720000000000001</v>
      </c>
      <c r="Q1354">
        <v>240.54499999999999</v>
      </c>
      <c r="R1354">
        <v>23757.952000000001</v>
      </c>
      <c r="S1354">
        <v>23517.405999999999</v>
      </c>
    </row>
    <row r="1355" spans="1:19" x14ac:dyDescent="0.3">
      <c r="A1355">
        <v>2021</v>
      </c>
      <c r="B1355">
        <v>2</v>
      </c>
      <c r="C1355">
        <v>26</v>
      </c>
      <c r="D1355">
        <v>10</v>
      </c>
      <c r="E1355">
        <v>26456.864000000001</v>
      </c>
      <c r="F1355">
        <v>762.00400000000002</v>
      </c>
      <c r="G1355">
        <v>81.575000000000003</v>
      </c>
      <c r="H1355">
        <v>-22.132000000000001</v>
      </c>
      <c r="I1355">
        <v>610.01099999999997</v>
      </c>
      <c r="J1355">
        <v>5.5149999999999997</v>
      </c>
      <c r="K1355">
        <v>-2.359</v>
      </c>
      <c r="L1355">
        <v>90.225999999999999</v>
      </c>
      <c r="M1355">
        <v>27900.129000000001</v>
      </c>
      <c r="N1355">
        <v>5417.893</v>
      </c>
      <c r="O1355">
        <v>-35.476999999999997</v>
      </c>
      <c r="P1355">
        <v>2.3439999999999999</v>
      </c>
      <c r="Q1355">
        <v>256.69</v>
      </c>
      <c r="R1355">
        <v>22515.368999999999</v>
      </c>
      <c r="S1355">
        <v>22258.678</v>
      </c>
    </row>
    <row r="1356" spans="1:19" x14ac:dyDescent="0.3">
      <c r="A1356">
        <v>2021</v>
      </c>
      <c r="B1356">
        <v>2</v>
      </c>
      <c r="C1356">
        <v>26</v>
      </c>
      <c r="D1356">
        <v>11</v>
      </c>
      <c r="E1356">
        <v>26728.707999999999</v>
      </c>
      <c r="F1356">
        <v>790.81299999999999</v>
      </c>
      <c r="G1356">
        <v>76.194000000000003</v>
      </c>
      <c r="H1356">
        <v>-13.379</v>
      </c>
      <c r="I1356">
        <v>576.36599999999999</v>
      </c>
      <c r="J1356">
        <v>5.82</v>
      </c>
      <c r="K1356">
        <v>0.496</v>
      </c>
      <c r="L1356">
        <v>90.456000000000003</v>
      </c>
      <c r="M1356">
        <v>28179.278999999999</v>
      </c>
      <c r="N1356">
        <v>6702.0420000000004</v>
      </c>
      <c r="O1356">
        <v>-42.548000000000002</v>
      </c>
      <c r="P1356">
        <v>3.0289999999999999</v>
      </c>
      <c r="Q1356">
        <v>269.23700000000002</v>
      </c>
      <c r="R1356">
        <v>21516.755000000001</v>
      </c>
      <c r="S1356">
        <v>21247.518</v>
      </c>
    </row>
    <row r="1357" spans="1:19" x14ac:dyDescent="0.3">
      <c r="A1357">
        <v>2021</v>
      </c>
      <c r="B1357">
        <v>2</v>
      </c>
      <c r="C1357">
        <v>26</v>
      </c>
      <c r="D1357">
        <v>12</v>
      </c>
      <c r="E1357">
        <v>26758.305</v>
      </c>
      <c r="F1357">
        <v>806.548</v>
      </c>
      <c r="G1357">
        <v>72.06</v>
      </c>
      <c r="H1357">
        <v>-4.7649999999999997</v>
      </c>
      <c r="I1357">
        <v>490.58300000000003</v>
      </c>
      <c r="J1357">
        <v>5.9569999999999999</v>
      </c>
      <c r="K1357">
        <v>2.0099999999999998</v>
      </c>
      <c r="L1357">
        <v>90.489000000000004</v>
      </c>
      <c r="M1357">
        <v>28149.125</v>
      </c>
      <c r="N1357">
        <v>7450.7439999999997</v>
      </c>
      <c r="O1357">
        <v>-11.039</v>
      </c>
      <c r="P1357">
        <v>3.1309999999999998</v>
      </c>
      <c r="Q1357">
        <v>277.64999999999998</v>
      </c>
      <c r="R1357">
        <v>20706.289000000001</v>
      </c>
      <c r="S1357">
        <v>20428.64</v>
      </c>
    </row>
    <row r="1358" spans="1:19" x14ac:dyDescent="0.3">
      <c r="A1358">
        <v>2021</v>
      </c>
      <c r="B1358">
        <v>2</v>
      </c>
      <c r="C1358">
        <v>26</v>
      </c>
      <c r="D1358">
        <v>13</v>
      </c>
      <c r="E1358">
        <v>26561.289000000001</v>
      </c>
      <c r="F1358">
        <v>786.51499999999999</v>
      </c>
      <c r="G1358">
        <v>70.375</v>
      </c>
      <c r="H1358">
        <v>3.6539999999999999</v>
      </c>
      <c r="I1358">
        <v>453.64400000000001</v>
      </c>
      <c r="J1358">
        <v>5.9269999999999996</v>
      </c>
      <c r="K1358">
        <v>1.107</v>
      </c>
      <c r="L1358">
        <v>90.31</v>
      </c>
      <c r="M1358">
        <v>27902.446</v>
      </c>
      <c r="N1358">
        <v>7500.8879999999999</v>
      </c>
      <c r="O1358">
        <v>-2.1259999999999999</v>
      </c>
      <c r="P1358">
        <v>3.5089999999999999</v>
      </c>
      <c r="Q1358">
        <v>283.68400000000003</v>
      </c>
      <c r="R1358">
        <v>20400.174999999999</v>
      </c>
      <c r="S1358">
        <v>20116.491000000002</v>
      </c>
    </row>
    <row r="1359" spans="1:19" x14ac:dyDescent="0.3">
      <c r="A1359">
        <v>2021</v>
      </c>
      <c r="B1359">
        <v>2</v>
      </c>
      <c r="C1359">
        <v>26</v>
      </c>
      <c r="D1359">
        <v>14</v>
      </c>
      <c r="E1359">
        <v>26355.65</v>
      </c>
      <c r="F1359">
        <v>792.29300000000001</v>
      </c>
      <c r="G1359">
        <v>67.838999999999999</v>
      </c>
      <c r="H1359">
        <v>14.010999999999999</v>
      </c>
      <c r="I1359">
        <v>429.274</v>
      </c>
      <c r="J1359">
        <v>5.819</v>
      </c>
      <c r="K1359">
        <v>1.722</v>
      </c>
      <c r="L1359">
        <v>90.132000000000005</v>
      </c>
      <c r="M1359">
        <v>27688.901000000002</v>
      </c>
      <c r="N1359">
        <v>7009.2150000000001</v>
      </c>
      <c r="O1359">
        <v>-1.1850000000000001</v>
      </c>
      <c r="P1359">
        <v>3.0710000000000002</v>
      </c>
      <c r="Q1359">
        <v>287.49599999999998</v>
      </c>
      <c r="R1359">
        <v>20677.798999999999</v>
      </c>
      <c r="S1359">
        <v>20390.303</v>
      </c>
    </row>
    <row r="1360" spans="1:19" x14ac:dyDescent="0.3">
      <c r="A1360">
        <v>2021</v>
      </c>
      <c r="B1360">
        <v>2</v>
      </c>
      <c r="C1360">
        <v>26</v>
      </c>
      <c r="D1360">
        <v>15</v>
      </c>
      <c r="E1360">
        <v>26031.512999999999</v>
      </c>
      <c r="F1360">
        <v>779.95100000000002</v>
      </c>
      <c r="G1360">
        <v>65.846000000000004</v>
      </c>
      <c r="H1360">
        <v>22.731999999999999</v>
      </c>
      <c r="I1360">
        <v>368.52499999999998</v>
      </c>
      <c r="J1360">
        <v>5.3470000000000004</v>
      </c>
      <c r="K1360">
        <v>1.468</v>
      </c>
      <c r="L1360">
        <v>89.887</v>
      </c>
      <c r="M1360">
        <v>27299.421999999999</v>
      </c>
      <c r="N1360">
        <v>6009.6229999999996</v>
      </c>
      <c r="O1360">
        <v>-0.23100000000000001</v>
      </c>
      <c r="P1360">
        <v>2.488</v>
      </c>
      <c r="Q1360">
        <v>284.46600000000001</v>
      </c>
      <c r="R1360">
        <v>21287.541000000001</v>
      </c>
      <c r="S1360">
        <v>21003.076000000001</v>
      </c>
    </row>
    <row r="1361" spans="1:19" x14ac:dyDescent="0.3">
      <c r="A1361">
        <v>2021</v>
      </c>
      <c r="B1361">
        <v>2</v>
      </c>
      <c r="C1361">
        <v>26</v>
      </c>
      <c r="D1361">
        <v>16</v>
      </c>
      <c r="E1361">
        <v>25599.343000000001</v>
      </c>
      <c r="F1361">
        <v>682.15800000000002</v>
      </c>
      <c r="G1361">
        <v>66.460999999999999</v>
      </c>
      <c r="H1361">
        <v>23.498999999999999</v>
      </c>
      <c r="I1361">
        <v>339.13400000000001</v>
      </c>
      <c r="J1361">
        <v>5.5759999999999996</v>
      </c>
      <c r="K1361">
        <v>-2.8719999999999999</v>
      </c>
      <c r="L1361">
        <v>89.594999999999999</v>
      </c>
      <c r="M1361">
        <v>26736.433000000001</v>
      </c>
      <c r="N1361">
        <v>4250.0550000000003</v>
      </c>
      <c r="O1361">
        <v>-0.13600000000000001</v>
      </c>
      <c r="P1361">
        <v>2.3069999999999999</v>
      </c>
      <c r="Q1361">
        <v>275.23399999999998</v>
      </c>
      <c r="R1361">
        <v>22484.205999999998</v>
      </c>
      <c r="S1361">
        <v>22208.972000000002</v>
      </c>
    </row>
    <row r="1362" spans="1:19" x14ac:dyDescent="0.3">
      <c r="A1362">
        <v>2021</v>
      </c>
      <c r="B1362">
        <v>2</v>
      </c>
      <c r="C1362">
        <v>26</v>
      </c>
      <c r="D1362">
        <v>17</v>
      </c>
      <c r="E1362">
        <v>25326.887999999999</v>
      </c>
      <c r="F1362">
        <v>537.37800000000004</v>
      </c>
      <c r="G1362">
        <v>69.356999999999999</v>
      </c>
      <c r="H1362">
        <v>14.964</v>
      </c>
      <c r="I1362">
        <v>233.93700000000001</v>
      </c>
      <c r="J1362">
        <v>4.3869999999999996</v>
      </c>
      <c r="K1362">
        <v>-13.143000000000001</v>
      </c>
      <c r="L1362">
        <v>89.427000000000007</v>
      </c>
      <c r="M1362">
        <v>26193.84</v>
      </c>
      <c r="N1362">
        <v>2027.1579999999999</v>
      </c>
      <c r="O1362">
        <v>0.73699999999999999</v>
      </c>
      <c r="P1362">
        <v>2.2770000000000001</v>
      </c>
      <c r="Q1362">
        <v>264.38</v>
      </c>
      <c r="R1362">
        <v>24163.667000000001</v>
      </c>
      <c r="S1362">
        <v>23899.287</v>
      </c>
    </row>
    <row r="1363" spans="1:19" x14ac:dyDescent="0.3">
      <c r="A1363">
        <v>2021</v>
      </c>
      <c r="B1363">
        <v>2</v>
      </c>
      <c r="C1363">
        <v>26</v>
      </c>
      <c r="D1363">
        <v>18</v>
      </c>
      <c r="E1363">
        <v>26316.773000000001</v>
      </c>
      <c r="F1363">
        <v>517.93299999999999</v>
      </c>
      <c r="G1363">
        <v>75.597999999999999</v>
      </c>
      <c r="H1363">
        <v>-2.0779999999999998</v>
      </c>
      <c r="I1363">
        <v>255.80699999999999</v>
      </c>
      <c r="J1363">
        <v>4.91</v>
      </c>
      <c r="K1363">
        <v>-15.282</v>
      </c>
      <c r="L1363">
        <v>90.061000000000007</v>
      </c>
      <c r="M1363">
        <v>27168.125</v>
      </c>
      <c r="N1363">
        <v>169.93199999999999</v>
      </c>
      <c r="O1363">
        <v>9.8260000000000005</v>
      </c>
      <c r="P1363">
        <v>9.5630000000000006</v>
      </c>
      <c r="Q1363">
        <v>258.94099999999997</v>
      </c>
      <c r="R1363">
        <v>26978.805</v>
      </c>
      <c r="S1363">
        <v>26719.863000000001</v>
      </c>
    </row>
    <row r="1364" spans="1:19" x14ac:dyDescent="0.3">
      <c r="A1364">
        <v>2021</v>
      </c>
      <c r="B1364">
        <v>2</v>
      </c>
      <c r="C1364">
        <v>26</v>
      </c>
      <c r="D1364">
        <v>19</v>
      </c>
      <c r="E1364">
        <v>28051.64</v>
      </c>
      <c r="F1364">
        <v>514.64700000000005</v>
      </c>
      <c r="G1364">
        <v>80.924999999999997</v>
      </c>
      <c r="H1364">
        <v>-13.752000000000001</v>
      </c>
      <c r="I1364">
        <v>326.37799999999999</v>
      </c>
      <c r="J1364">
        <v>4.7430000000000003</v>
      </c>
      <c r="K1364">
        <v>-19.795999999999999</v>
      </c>
      <c r="L1364">
        <v>91.688999999999993</v>
      </c>
      <c r="M1364">
        <v>28955.548999999999</v>
      </c>
      <c r="N1364">
        <v>0</v>
      </c>
      <c r="O1364">
        <v>12.819000000000001</v>
      </c>
      <c r="P1364">
        <v>13.093999999999999</v>
      </c>
      <c r="Q1364">
        <v>250.791</v>
      </c>
      <c r="R1364">
        <v>28929.635999999999</v>
      </c>
      <c r="S1364">
        <v>28678.845000000001</v>
      </c>
    </row>
    <row r="1365" spans="1:19" x14ac:dyDescent="0.3">
      <c r="A1365">
        <v>2021</v>
      </c>
      <c r="B1365">
        <v>2</v>
      </c>
      <c r="C1365">
        <v>26</v>
      </c>
      <c r="D1365">
        <v>20</v>
      </c>
      <c r="E1365">
        <v>27669.567999999999</v>
      </c>
      <c r="F1365">
        <v>522.96500000000003</v>
      </c>
      <c r="G1365">
        <v>80.986999999999995</v>
      </c>
      <c r="H1365">
        <v>-22.164000000000001</v>
      </c>
      <c r="I1365">
        <v>361.14600000000002</v>
      </c>
      <c r="J1365">
        <v>4.4640000000000004</v>
      </c>
      <c r="K1365">
        <v>-21.686</v>
      </c>
      <c r="L1365">
        <v>91.346999999999994</v>
      </c>
      <c r="M1365">
        <v>28605.638999999999</v>
      </c>
      <c r="N1365">
        <v>0</v>
      </c>
      <c r="O1365">
        <v>13.343</v>
      </c>
      <c r="P1365">
        <v>18.207000000000001</v>
      </c>
      <c r="Q1365">
        <v>235.92400000000001</v>
      </c>
      <c r="R1365">
        <v>28574.089</v>
      </c>
      <c r="S1365">
        <v>28338.165000000001</v>
      </c>
    </row>
    <row r="1366" spans="1:19" x14ac:dyDescent="0.3">
      <c r="A1366">
        <v>2021</v>
      </c>
      <c r="B1366">
        <v>2</v>
      </c>
      <c r="C1366">
        <v>26</v>
      </c>
      <c r="D1366">
        <v>21</v>
      </c>
      <c r="E1366">
        <v>26879.717000000001</v>
      </c>
      <c r="F1366">
        <v>551.27300000000002</v>
      </c>
      <c r="G1366">
        <v>79.959999999999994</v>
      </c>
      <c r="H1366">
        <v>-26.224</v>
      </c>
      <c r="I1366">
        <v>404.81200000000001</v>
      </c>
      <c r="J1366">
        <v>4.1230000000000002</v>
      </c>
      <c r="K1366">
        <v>-20.983000000000001</v>
      </c>
      <c r="L1366">
        <v>90.58</v>
      </c>
      <c r="M1366">
        <v>27883.298999999999</v>
      </c>
      <c r="N1366">
        <v>0</v>
      </c>
      <c r="O1366">
        <v>12.611000000000001</v>
      </c>
      <c r="P1366">
        <v>14.01</v>
      </c>
      <c r="Q1366">
        <v>223.691</v>
      </c>
      <c r="R1366">
        <v>27856.678</v>
      </c>
      <c r="S1366">
        <v>27632.987000000001</v>
      </c>
    </row>
    <row r="1367" spans="1:19" x14ac:dyDescent="0.3">
      <c r="A1367">
        <v>2021</v>
      </c>
      <c r="B1367">
        <v>2</v>
      </c>
      <c r="C1367">
        <v>26</v>
      </c>
      <c r="D1367">
        <v>22</v>
      </c>
      <c r="E1367">
        <v>25494.553</v>
      </c>
      <c r="F1367">
        <v>635.57500000000005</v>
      </c>
      <c r="G1367">
        <v>78.221999999999994</v>
      </c>
      <c r="H1367">
        <v>-26.63</v>
      </c>
      <c r="I1367">
        <v>517.60900000000004</v>
      </c>
      <c r="J1367">
        <v>5.181</v>
      </c>
      <c r="K1367">
        <v>-6.3959999999999999</v>
      </c>
      <c r="L1367">
        <v>89.512</v>
      </c>
      <c r="M1367">
        <v>26709.403999999999</v>
      </c>
      <c r="N1367">
        <v>0</v>
      </c>
      <c r="O1367">
        <v>11.144</v>
      </c>
      <c r="P1367">
        <v>3.419</v>
      </c>
      <c r="Q1367">
        <v>210.79599999999999</v>
      </c>
      <c r="R1367">
        <v>26694.841</v>
      </c>
      <c r="S1367">
        <v>26484.044999999998</v>
      </c>
    </row>
    <row r="1368" spans="1:19" x14ac:dyDescent="0.3">
      <c r="A1368">
        <v>2021</v>
      </c>
      <c r="B1368">
        <v>2</v>
      </c>
      <c r="C1368">
        <v>26</v>
      </c>
      <c r="D1368">
        <v>23</v>
      </c>
      <c r="E1368">
        <v>23376.608</v>
      </c>
      <c r="F1368">
        <v>851.24099999999999</v>
      </c>
      <c r="G1368">
        <v>75.299000000000007</v>
      </c>
      <c r="H1368">
        <v>-24.859000000000002</v>
      </c>
      <c r="I1368">
        <v>577.44799999999998</v>
      </c>
      <c r="J1368">
        <v>4.8490000000000002</v>
      </c>
      <c r="K1368">
        <v>4.3999999999999997E-2</v>
      </c>
      <c r="L1368">
        <v>88.263000000000005</v>
      </c>
      <c r="M1368">
        <v>24873.594000000001</v>
      </c>
      <c r="N1368">
        <v>0</v>
      </c>
      <c r="O1368">
        <v>8.9309999999999992</v>
      </c>
      <c r="P1368">
        <v>-21.190999999999999</v>
      </c>
      <c r="Q1368">
        <v>192.33500000000001</v>
      </c>
      <c r="R1368">
        <v>24885.853999999999</v>
      </c>
      <c r="S1368">
        <v>24693.519</v>
      </c>
    </row>
    <row r="1369" spans="1:19" x14ac:dyDescent="0.3">
      <c r="A1369">
        <v>2021</v>
      </c>
      <c r="B1369">
        <v>2</v>
      </c>
      <c r="C1369">
        <v>26</v>
      </c>
      <c r="D1369">
        <v>24</v>
      </c>
      <c r="E1369">
        <v>21301.797999999999</v>
      </c>
      <c r="F1369">
        <v>1017.426</v>
      </c>
      <c r="G1369">
        <v>73.727999999999994</v>
      </c>
      <c r="H1369">
        <v>-23.896999999999998</v>
      </c>
      <c r="I1369">
        <v>961.178</v>
      </c>
      <c r="J1369">
        <v>4.0940000000000003</v>
      </c>
      <c r="K1369">
        <v>0.35299999999999998</v>
      </c>
      <c r="L1369">
        <v>87.090999999999994</v>
      </c>
      <c r="M1369">
        <v>23348.044000000002</v>
      </c>
      <c r="N1369">
        <v>0</v>
      </c>
      <c r="O1369">
        <v>6.7350000000000003</v>
      </c>
      <c r="P1369">
        <v>-15.021000000000001</v>
      </c>
      <c r="Q1369">
        <v>172.06</v>
      </c>
      <c r="R1369">
        <v>23356.329000000002</v>
      </c>
      <c r="S1369">
        <v>23184.269</v>
      </c>
    </row>
    <row r="1370" spans="1:19" x14ac:dyDescent="0.3">
      <c r="A1370">
        <v>2021</v>
      </c>
      <c r="B1370">
        <v>2</v>
      </c>
      <c r="C1370">
        <v>27</v>
      </c>
      <c r="D1370">
        <v>1</v>
      </c>
      <c r="E1370">
        <v>19889.003000000001</v>
      </c>
      <c r="F1370">
        <v>1147.0329999999999</v>
      </c>
      <c r="G1370">
        <v>62.984999999999999</v>
      </c>
      <c r="H1370">
        <v>-17.559000000000001</v>
      </c>
      <c r="I1370">
        <v>775.452</v>
      </c>
      <c r="J1370">
        <v>1.8029999999999999</v>
      </c>
      <c r="K1370">
        <v>-1.0289999999999999</v>
      </c>
      <c r="L1370">
        <v>86.355000000000004</v>
      </c>
      <c r="M1370">
        <v>21881.057000000001</v>
      </c>
      <c r="N1370">
        <v>0</v>
      </c>
      <c r="O1370">
        <v>4.6550000000000002</v>
      </c>
      <c r="P1370">
        <v>-26.658999999999999</v>
      </c>
      <c r="Q1370">
        <v>156.76</v>
      </c>
      <c r="R1370">
        <v>21903.06</v>
      </c>
      <c r="S1370">
        <v>21746.3</v>
      </c>
    </row>
    <row r="1371" spans="1:19" x14ac:dyDescent="0.3">
      <c r="A1371">
        <v>2021</v>
      </c>
      <c r="B1371">
        <v>2</v>
      </c>
      <c r="C1371">
        <v>27</v>
      </c>
      <c r="D1371">
        <v>2</v>
      </c>
      <c r="E1371">
        <v>18839.885999999999</v>
      </c>
      <c r="F1371">
        <v>1238.9459999999999</v>
      </c>
      <c r="G1371">
        <v>63.792000000000002</v>
      </c>
      <c r="H1371">
        <v>-15.814</v>
      </c>
      <c r="I1371">
        <v>657.721</v>
      </c>
      <c r="J1371">
        <v>1.788</v>
      </c>
      <c r="K1371">
        <v>-1.125</v>
      </c>
      <c r="L1371">
        <v>85.704999999999998</v>
      </c>
      <c r="M1371">
        <v>20807.107</v>
      </c>
      <c r="N1371">
        <v>0</v>
      </c>
      <c r="O1371">
        <v>3.8319999999999999</v>
      </c>
      <c r="P1371">
        <v>-23.29</v>
      </c>
      <c r="Q1371">
        <v>147.28100000000001</v>
      </c>
      <c r="R1371">
        <v>20826.564999999999</v>
      </c>
      <c r="S1371">
        <v>20679.284</v>
      </c>
    </row>
    <row r="1372" spans="1:19" x14ac:dyDescent="0.3">
      <c r="A1372">
        <v>2021</v>
      </c>
      <c r="B1372">
        <v>2</v>
      </c>
      <c r="C1372">
        <v>27</v>
      </c>
      <c r="D1372">
        <v>3</v>
      </c>
      <c r="E1372">
        <v>17989.667000000001</v>
      </c>
      <c r="F1372">
        <v>1284.58</v>
      </c>
      <c r="G1372">
        <v>66.477999999999994</v>
      </c>
      <c r="H1372">
        <v>-16.553999999999998</v>
      </c>
      <c r="I1372">
        <v>441.95</v>
      </c>
      <c r="J1372">
        <v>1.8160000000000001</v>
      </c>
      <c r="K1372">
        <v>-0.52400000000000002</v>
      </c>
      <c r="L1372">
        <v>85.356999999999999</v>
      </c>
      <c r="M1372">
        <v>19786.292000000001</v>
      </c>
      <c r="N1372">
        <v>0</v>
      </c>
      <c r="O1372">
        <v>3.504</v>
      </c>
      <c r="P1372">
        <v>-17.55</v>
      </c>
      <c r="Q1372">
        <v>142.02199999999999</v>
      </c>
      <c r="R1372">
        <v>19800.338</v>
      </c>
      <c r="S1372">
        <v>19658.315999999999</v>
      </c>
    </row>
    <row r="1373" spans="1:19" x14ac:dyDescent="0.3">
      <c r="A1373">
        <v>2021</v>
      </c>
      <c r="B1373">
        <v>2</v>
      </c>
      <c r="C1373">
        <v>27</v>
      </c>
      <c r="D1373">
        <v>4</v>
      </c>
      <c r="E1373">
        <v>17825.271000000001</v>
      </c>
      <c r="F1373">
        <v>1283.096</v>
      </c>
      <c r="G1373">
        <v>70.358000000000004</v>
      </c>
      <c r="H1373">
        <v>-15.086</v>
      </c>
      <c r="I1373">
        <v>279.93400000000003</v>
      </c>
      <c r="J1373">
        <v>1.79</v>
      </c>
      <c r="K1373">
        <v>-0.21099999999999999</v>
      </c>
      <c r="L1373">
        <v>85.331999999999994</v>
      </c>
      <c r="M1373">
        <v>19460.126</v>
      </c>
      <c r="N1373">
        <v>0</v>
      </c>
      <c r="O1373">
        <v>3.415</v>
      </c>
      <c r="P1373">
        <v>-12.532</v>
      </c>
      <c r="Q1373">
        <v>139.685</v>
      </c>
      <c r="R1373">
        <v>19469.242999999999</v>
      </c>
      <c r="S1373">
        <v>19329.558000000001</v>
      </c>
    </row>
    <row r="1374" spans="1:19" x14ac:dyDescent="0.3">
      <c r="A1374">
        <v>2021</v>
      </c>
      <c r="B1374">
        <v>2</v>
      </c>
      <c r="C1374">
        <v>27</v>
      </c>
      <c r="D1374">
        <v>5</v>
      </c>
      <c r="E1374">
        <v>18075.627</v>
      </c>
      <c r="F1374">
        <v>1267.8219999999999</v>
      </c>
      <c r="G1374">
        <v>75.632999999999996</v>
      </c>
      <c r="H1374">
        <v>-12.648</v>
      </c>
      <c r="I1374">
        <v>175.989</v>
      </c>
      <c r="J1374">
        <v>1.619</v>
      </c>
      <c r="K1374">
        <v>6.9000000000000006E-2</v>
      </c>
      <c r="L1374">
        <v>85.412999999999997</v>
      </c>
      <c r="M1374">
        <v>19593.891</v>
      </c>
      <c r="N1374">
        <v>0</v>
      </c>
      <c r="O1374">
        <v>3.3679999999999999</v>
      </c>
      <c r="P1374">
        <v>-8.2080000000000002</v>
      </c>
      <c r="Q1374">
        <v>140.53800000000001</v>
      </c>
      <c r="R1374">
        <v>19598.731</v>
      </c>
      <c r="S1374">
        <v>19458.192999999999</v>
      </c>
    </row>
    <row r="1375" spans="1:19" x14ac:dyDescent="0.3">
      <c r="A1375">
        <v>2021</v>
      </c>
      <c r="B1375">
        <v>2</v>
      </c>
      <c r="C1375">
        <v>27</v>
      </c>
      <c r="D1375">
        <v>6</v>
      </c>
      <c r="E1375">
        <v>18824.681</v>
      </c>
      <c r="F1375">
        <v>1220.192</v>
      </c>
      <c r="G1375">
        <v>83.155000000000001</v>
      </c>
      <c r="H1375">
        <v>-11.590999999999999</v>
      </c>
      <c r="I1375">
        <v>101.506</v>
      </c>
      <c r="J1375">
        <v>1.629</v>
      </c>
      <c r="K1375">
        <v>-0.11799999999999999</v>
      </c>
      <c r="L1375">
        <v>85.73</v>
      </c>
      <c r="M1375">
        <v>20222.03</v>
      </c>
      <c r="N1375">
        <v>0</v>
      </c>
      <c r="O1375">
        <v>3.5979999999999999</v>
      </c>
      <c r="P1375">
        <v>-5.21</v>
      </c>
      <c r="Q1375">
        <v>148.44</v>
      </c>
      <c r="R1375">
        <v>20223.642</v>
      </c>
      <c r="S1375">
        <v>20075.202000000001</v>
      </c>
    </row>
    <row r="1376" spans="1:19" x14ac:dyDescent="0.3">
      <c r="A1376">
        <v>2021</v>
      </c>
      <c r="B1376">
        <v>2</v>
      </c>
      <c r="C1376">
        <v>27</v>
      </c>
      <c r="D1376">
        <v>7</v>
      </c>
      <c r="E1376">
        <v>19850.851999999999</v>
      </c>
      <c r="F1376">
        <v>1107.249</v>
      </c>
      <c r="G1376">
        <v>91.281999999999996</v>
      </c>
      <c r="H1376">
        <v>-11.435</v>
      </c>
      <c r="I1376">
        <v>64.483999999999995</v>
      </c>
      <c r="J1376">
        <v>1.893</v>
      </c>
      <c r="K1376">
        <v>3.1989999999999998</v>
      </c>
      <c r="L1376">
        <v>86.311999999999998</v>
      </c>
      <c r="M1376">
        <v>21102.554</v>
      </c>
      <c r="N1376">
        <v>33.71</v>
      </c>
      <c r="O1376">
        <v>4.0720000000000001</v>
      </c>
      <c r="P1376">
        <v>-2.8029999999999999</v>
      </c>
      <c r="Q1376">
        <v>164.95</v>
      </c>
      <c r="R1376">
        <v>21067.574000000001</v>
      </c>
      <c r="S1376">
        <v>20902.624</v>
      </c>
    </row>
    <row r="1377" spans="1:19" x14ac:dyDescent="0.3">
      <c r="A1377">
        <v>2021</v>
      </c>
      <c r="B1377">
        <v>2</v>
      </c>
      <c r="C1377">
        <v>27</v>
      </c>
      <c r="D1377">
        <v>8</v>
      </c>
      <c r="E1377">
        <v>20634.374</v>
      </c>
      <c r="F1377">
        <v>1068.797</v>
      </c>
      <c r="G1377">
        <v>90.369</v>
      </c>
      <c r="H1377">
        <v>-9.6750000000000007</v>
      </c>
      <c r="I1377">
        <v>68.882999999999996</v>
      </c>
      <c r="J1377">
        <v>2.2879999999999998</v>
      </c>
      <c r="K1377">
        <v>1.3580000000000001</v>
      </c>
      <c r="L1377">
        <v>86.727999999999994</v>
      </c>
      <c r="M1377">
        <v>21852.754000000001</v>
      </c>
      <c r="N1377">
        <v>1134.672</v>
      </c>
      <c r="O1377">
        <v>-5.2949999999999999</v>
      </c>
      <c r="P1377">
        <v>-0.45</v>
      </c>
      <c r="Q1377">
        <v>184.3</v>
      </c>
      <c r="R1377">
        <v>20723.827000000001</v>
      </c>
      <c r="S1377">
        <v>20539.526999999998</v>
      </c>
    </row>
    <row r="1378" spans="1:19" x14ac:dyDescent="0.3">
      <c r="A1378">
        <v>2021</v>
      </c>
      <c r="B1378">
        <v>2</v>
      </c>
      <c r="C1378">
        <v>27</v>
      </c>
      <c r="D1378">
        <v>9</v>
      </c>
      <c r="E1378">
        <v>21969.827000000001</v>
      </c>
      <c r="F1378">
        <v>1003.913</v>
      </c>
      <c r="G1378">
        <v>84.638000000000005</v>
      </c>
      <c r="H1378">
        <v>-16.693000000000001</v>
      </c>
      <c r="I1378">
        <v>109.06699999999999</v>
      </c>
      <c r="J1378">
        <v>2.8879999999999999</v>
      </c>
      <c r="K1378">
        <v>-0.27800000000000002</v>
      </c>
      <c r="L1378">
        <v>87.444999999999993</v>
      </c>
      <c r="M1378">
        <v>23156.17</v>
      </c>
      <c r="N1378">
        <v>3475.8850000000002</v>
      </c>
      <c r="O1378">
        <v>-22.911000000000001</v>
      </c>
      <c r="P1378">
        <v>1.0720000000000001</v>
      </c>
      <c r="Q1378">
        <v>207.65799999999999</v>
      </c>
      <c r="R1378">
        <v>19702.123</v>
      </c>
      <c r="S1378">
        <v>19494.465</v>
      </c>
    </row>
    <row r="1379" spans="1:19" x14ac:dyDescent="0.3">
      <c r="A1379">
        <v>2021</v>
      </c>
      <c r="B1379">
        <v>2</v>
      </c>
      <c r="C1379">
        <v>27</v>
      </c>
      <c r="D1379">
        <v>10</v>
      </c>
      <c r="E1379">
        <v>22798.348999999998</v>
      </c>
      <c r="F1379">
        <v>987.22500000000002</v>
      </c>
      <c r="G1379">
        <v>79.415999999999997</v>
      </c>
      <c r="H1379">
        <v>-18.562000000000001</v>
      </c>
      <c r="I1379">
        <v>148.09700000000001</v>
      </c>
      <c r="J1379">
        <v>3.0950000000000002</v>
      </c>
      <c r="K1379">
        <v>-2.7509999999999999</v>
      </c>
      <c r="L1379">
        <v>87.900999999999996</v>
      </c>
      <c r="M1379">
        <v>24003.353999999999</v>
      </c>
      <c r="N1379">
        <v>5417.893</v>
      </c>
      <c r="O1379">
        <v>-35.476999999999997</v>
      </c>
      <c r="P1379">
        <v>2.3439999999999999</v>
      </c>
      <c r="Q1379">
        <v>225.733</v>
      </c>
      <c r="R1379">
        <v>18618.594000000001</v>
      </c>
      <c r="S1379">
        <v>18392.861000000001</v>
      </c>
    </row>
    <row r="1380" spans="1:19" x14ac:dyDescent="0.3">
      <c r="A1380">
        <v>2021</v>
      </c>
      <c r="B1380">
        <v>2</v>
      </c>
      <c r="C1380">
        <v>27</v>
      </c>
      <c r="D1380">
        <v>11</v>
      </c>
      <c r="E1380">
        <v>23255.581999999999</v>
      </c>
      <c r="F1380">
        <v>989.95600000000002</v>
      </c>
      <c r="G1380">
        <v>74.543999999999997</v>
      </c>
      <c r="H1380">
        <v>-10.404</v>
      </c>
      <c r="I1380">
        <v>183.595</v>
      </c>
      <c r="J1380">
        <v>3.2829999999999999</v>
      </c>
      <c r="K1380">
        <v>0.318</v>
      </c>
      <c r="L1380">
        <v>88.165999999999997</v>
      </c>
      <c r="M1380">
        <v>24510.495999999999</v>
      </c>
      <c r="N1380">
        <v>6702.0420000000004</v>
      </c>
      <c r="O1380">
        <v>-42.548000000000002</v>
      </c>
      <c r="P1380">
        <v>3.0289999999999999</v>
      </c>
      <c r="Q1380">
        <v>238.44800000000001</v>
      </c>
      <c r="R1380">
        <v>17847.972000000002</v>
      </c>
      <c r="S1380">
        <v>17609.523000000001</v>
      </c>
    </row>
    <row r="1381" spans="1:19" x14ac:dyDescent="0.3">
      <c r="A1381">
        <v>2021</v>
      </c>
      <c r="B1381">
        <v>2</v>
      </c>
      <c r="C1381">
        <v>27</v>
      </c>
      <c r="D1381">
        <v>12</v>
      </c>
      <c r="E1381">
        <v>23330.932000000001</v>
      </c>
      <c r="F1381">
        <v>988.12800000000004</v>
      </c>
      <c r="G1381">
        <v>71.120999999999995</v>
      </c>
      <c r="H1381">
        <v>-2.081</v>
      </c>
      <c r="I1381">
        <v>236.779</v>
      </c>
      <c r="J1381">
        <v>3.4590000000000001</v>
      </c>
      <c r="K1381">
        <v>2.14</v>
      </c>
      <c r="L1381">
        <v>88.194000000000003</v>
      </c>
      <c r="M1381">
        <v>24647.550999999999</v>
      </c>
      <c r="N1381">
        <v>7450.7439999999997</v>
      </c>
      <c r="O1381">
        <v>-11.039</v>
      </c>
      <c r="P1381">
        <v>3.1309999999999998</v>
      </c>
      <c r="Q1381">
        <v>246.57</v>
      </c>
      <c r="R1381">
        <v>17204.715</v>
      </c>
      <c r="S1381">
        <v>16958.145</v>
      </c>
    </row>
    <row r="1382" spans="1:19" x14ac:dyDescent="0.3">
      <c r="A1382">
        <v>2021</v>
      </c>
      <c r="B1382">
        <v>2</v>
      </c>
      <c r="C1382">
        <v>27</v>
      </c>
      <c r="D1382">
        <v>13</v>
      </c>
      <c r="E1382">
        <v>23255.1</v>
      </c>
      <c r="F1382">
        <v>957.976</v>
      </c>
      <c r="G1382">
        <v>68.864999999999995</v>
      </c>
      <c r="H1382">
        <v>5.1870000000000003</v>
      </c>
      <c r="I1382">
        <v>278.48500000000001</v>
      </c>
      <c r="J1382">
        <v>3.6019999999999999</v>
      </c>
      <c r="K1382">
        <v>1.0409999999999999</v>
      </c>
      <c r="L1382">
        <v>88.155000000000001</v>
      </c>
      <c r="M1382">
        <v>24589.544999999998</v>
      </c>
      <c r="N1382">
        <v>7500.8879999999999</v>
      </c>
      <c r="O1382">
        <v>-2.1259999999999999</v>
      </c>
      <c r="P1382">
        <v>3.5089999999999999</v>
      </c>
      <c r="Q1382">
        <v>251.23400000000001</v>
      </c>
      <c r="R1382">
        <v>17087.274000000001</v>
      </c>
      <c r="S1382">
        <v>16836.04</v>
      </c>
    </row>
    <row r="1383" spans="1:19" x14ac:dyDescent="0.3">
      <c r="A1383">
        <v>2021</v>
      </c>
      <c r="B1383">
        <v>2</v>
      </c>
      <c r="C1383">
        <v>27</v>
      </c>
      <c r="D1383">
        <v>14</v>
      </c>
      <c r="E1383">
        <v>22919.741999999998</v>
      </c>
      <c r="F1383">
        <v>947.38199999999995</v>
      </c>
      <c r="G1383">
        <v>66.626999999999995</v>
      </c>
      <c r="H1383">
        <v>13.478</v>
      </c>
      <c r="I1383">
        <v>291.25299999999999</v>
      </c>
      <c r="J1383">
        <v>3.6070000000000002</v>
      </c>
      <c r="K1383">
        <v>2.0369999999999999</v>
      </c>
      <c r="L1383">
        <v>87.942999999999998</v>
      </c>
      <c r="M1383">
        <v>24265.441999999999</v>
      </c>
      <c r="N1383">
        <v>7009.2150000000001</v>
      </c>
      <c r="O1383">
        <v>-1.1850000000000001</v>
      </c>
      <c r="P1383">
        <v>3.0710000000000002</v>
      </c>
      <c r="Q1383">
        <v>252.65299999999999</v>
      </c>
      <c r="R1383">
        <v>17254.34</v>
      </c>
      <c r="S1383">
        <v>17001.687999999998</v>
      </c>
    </row>
    <row r="1384" spans="1:19" x14ac:dyDescent="0.3">
      <c r="A1384">
        <v>2021</v>
      </c>
      <c r="B1384">
        <v>2</v>
      </c>
      <c r="C1384">
        <v>27</v>
      </c>
      <c r="D1384">
        <v>15</v>
      </c>
      <c r="E1384">
        <v>22579.355</v>
      </c>
      <c r="F1384">
        <v>924.29700000000003</v>
      </c>
      <c r="G1384">
        <v>65.424999999999997</v>
      </c>
      <c r="H1384">
        <v>20.370999999999999</v>
      </c>
      <c r="I1384">
        <v>290.77</v>
      </c>
      <c r="J1384">
        <v>3.3069999999999999</v>
      </c>
      <c r="K1384">
        <v>1.96</v>
      </c>
      <c r="L1384">
        <v>87.74</v>
      </c>
      <c r="M1384">
        <v>23907.8</v>
      </c>
      <c r="N1384">
        <v>6009.6229999999996</v>
      </c>
      <c r="O1384">
        <v>-0.23100000000000001</v>
      </c>
      <c r="P1384">
        <v>2.488</v>
      </c>
      <c r="Q1384">
        <v>251.98500000000001</v>
      </c>
      <c r="R1384">
        <v>17895.919000000002</v>
      </c>
      <c r="S1384">
        <v>17643.934000000001</v>
      </c>
    </row>
    <row r="1385" spans="1:19" x14ac:dyDescent="0.3">
      <c r="A1385">
        <v>2021</v>
      </c>
      <c r="B1385">
        <v>2</v>
      </c>
      <c r="C1385">
        <v>27</v>
      </c>
      <c r="D1385">
        <v>16</v>
      </c>
      <c r="E1385">
        <v>22435.558000000001</v>
      </c>
      <c r="F1385">
        <v>814.09</v>
      </c>
      <c r="G1385">
        <v>65.741</v>
      </c>
      <c r="H1385">
        <v>22.048999999999999</v>
      </c>
      <c r="I1385">
        <v>293.33</v>
      </c>
      <c r="J1385">
        <v>3.363</v>
      </c>
      <c r="K1385">
        <v>-3.048</v>
      </c>
      <c r="L1385">
        <v>87.665000000000006</v>
      </c>
      <c r="M1385">
        <v>23653.005000000001</v>
      </c>
      <c r="N1385">
        <v>4250.0550000000003</v>
      </c>
      <c r="O1385">
        <v>-0.13600000000000001</v>
      </c>
      <c r="P1385">
        <v>2.3069999999999999</v>
      </c>
      <c r="Q1385">
        <v>249.83600000000001</v>
      </c>
      <c r="R1385">
        <v>19400.778999999999</v>
      </c>
      <c r="S1385">
        <v>19150.941999999999</v>
      </c>
    </row>
    <row r="1386" spans="1:19" x14ac:dyDescent="0.3">
      <c r="A1386">
        <v>2021</v>
      </c>
      <c r="B1386">
        <v>2</v>
      </c>
      <c r="C1386">
        <v>27</v>
      </c>
      <c r="D1386">
        <v>17</v>
      </c>
      <c r="E1386">
        <v>22574.248</v>
      </c>
      <c r="F1386">
        <v>647.20699999999999</v>
      </c>
      <c r="G1386">
        <v>67.277000000000001</v>
      </c>
      <c r="H1386">
        <v>15.099</v>
      </c>
      <c r="I1386">
        <v>195.18899999999999</v>
      </c>
      <c r="J1386">
        <v>2.121</v>
      </c>
      <c r="K1386">
        <v>-14.506</v>
      </c>
      <c r="L1386">
        <v>87.733000000000004</v>
      </c>
      <c r="M1386">
        <v>23507.092000000001</v>
      </c>
      <c r="N1386">
        <v>2027.1579999999999</v>
      </c>
      <c r="O1386">
        <v>0.73699999999999999</v>
      </c>
      <c r="P1386">
        <v>2.2770000000000001</v>
      </c>
      <c r="Q1386">
        <v>247.202</v>
      </c>
      <c r="R1386">
        <v>21476.92</v>
      </c>
      <c r="S1386">
        <v>21229.717000000001</v>
      </c>
    </row>
    <row r="1387" spans="1:19" x14ac:dyDescent="0.3">
      <c r="A1387">
        <v>2021</v>
      </c>
      <c r="B1387">
        <v>2</v>
      </c>
      <c r="C1387">
        <v>27</v>
      </c>
      <c r="D1387">
        <v>18</v>
      </c>
      <c r="E1387">
        <v>24268.454000000002</v>
      </c>
      <c r="F1387">
        <v>607.45100000000002</v>
      </c>
      <c r="G1387">
        <v>72.631</v>
      </c>
      <c r="H1387">
        <v>2.2290000000000001</v>
      </c>
      <c r="I1387">
        <v>205.239</v>
      </c>
      <c r="J1387">
        <v>1.9910000000000001</v>
      </c>
      <c r="K1387">
        <v>-16.14</v>
      </c>
      <c r="L1387">
        <v>88.691000000000003</v>
      </c>
      <c r="M1387">
        <v>25157.914000000001</v>
      </c>
      <c r="N1387">
        <v>169.93199999999999</v>
      </c>
      <c r="O1387">
        <v>9.8260000000000005</v>
      </c>
      <c r="P1387">
        <v>9.5630000000000006</v>
      </c>
      <c r="Q1387">
        <v>245.9</v>
      </c>
      <c r="R1387">
        <v>24968.594000000001</v>
      </c>
      <c r="S1387">
        <v>24722.694</v>
      </c>
    </row>
    <row r="1388" spans="1:19" x14ac:dyDescent="0.3">
      <c r="A1388">
        <v>2021</v>
      </c>
      <c r="B1388">
        <v>2</v>
      </c>
      <c r="C1388">
        <v>27</v>
      </c>
      <c r="D1388">
        <v>19</v>
      </c>
      <c r="E1388">
        <v>26449.206999999999</v>
      </c>
      <c r="F1388">
        <v>595.529</v>
      </c>
      <c r="G1388">
        <v>75.781999999999996</v>
      </c>
      <c r="H1388">
        <v>-6.64</v>
      </c>
      <c r="I1388">
        <v>206.95099999999999</v>
      </c>
      <c r="J1388">
        <v>1.8640000000000001</v>
      </c>
      <c r="K1388">
        <v>-20.065999999999999</v>
      </c>
      <c r="L1388">
        <v>90.132000000000005</v>
      </c>
      <c r="M1388">
        <v>27316.975999999999</v>
      </c>
      <c r="N1388">
        <v>0</v>
      </c>
      <c r="O1388">
        <v>12.819000000000001</v>
      </c>
      <c r="P1388">
        <v>13.093999999999999</v>
      </c>
      <c r="Q1388">
        <v>239.68100000000001</v>
      </c>
      <c r="R1388">
        <v>27291.062999999998</v>
      </c>
      <c r="S1388">
        <v>27051.382000000001</v>
      </c>
    </row>
    <row r="1389" spans="1:19" x14ac:dyDescent="0.3">
      <c r="A1389">
        <v>2021</v>
      </c>
      <c r="B1389">
        <v>2</v>
      </c>
      <c r="C1389">
        <v>27</v>
      </c>
      <c r="D1389">
        <v>20</v>
      </c>
      <c r="E1389">
        <v>26262.345000000001</v>
      </c>
      <c r="F1389">
        <v>598.12599999999998</v>
      </c>
      <c r="G1389">
        <v>74.790000000000006</v>
      </c>
      <c r="H1389">
        <v>-14.827999999999999</v>
      </c>
      <c r="I1389">
        <v>232.16</v>
      </c>
      <c r="J1389">
        <v>1.7270000000000001</v>
      </c>
      <c r="K1389">
        <v>-21.273</v>
      </c>
      <c r="L1389">
        <v>90.028000000000006</v>
      </c>
      <c r="M1389">
        <v>27148.285</v>
      </c>
      <c r="N1389">
        <v>0</v>
      </c>
      <c r="O1389">
        <v>13.343</v>
      </c>
      <c r="P1389">
        <v>18.207000000000001</v>
      </c>
      <c r="Q1389">
        <v>226.91</v>
      </c>
      <c r="R1389">
        <v>27116.736000000001</v>
      </c>
      <c r="S1389">
        <v>26889.826000000001</v>
      </c>
    </row>
    <row r="1390" spans="1:19" x14ac:dyDescent="0.3">
      <c r="A1390">
        <v>2021</v>
      </c>
      <c r="B1390">
        <v>2</v>
      </c>
      <c r="C1390">
        <v>27</v>
      </c>
      <c r="D1390">
        <v>21</v>
      </c>
      <c r="E1390">
        <v>25591.401000000002</v>
      </c>
      <c r="F1390">
        <v>620.41800000000001</v>
      </c>
      <c r="G1390">
        <v>73.358999999999995</v>
      </c>
      <c r="H1390">
        <v>-17.998999999999999</v>
      </c>
      <c r="I1390">
        <v>324.928</v>
      </c>
      <c r="J1390">
        <v>1.5820000000000001</v>
      </c>
      <c r="K1390">
        <v>-20.315000000000001</v>
      </c>
      <c r="L1390">
        <v>89.578999999999994</v>
      </c>
      <c r="M1390">
        <v>26589.594000000001</v>
      </c>
      <c r="N1390">
        <v>0</v>
      </c>
      <c r="O1390">
        <v>12.611000000000001</v>
      </c>
      <c r="P1390">
        <v>14.01</v>
      </c>
      <c r="Q1390">
        <v>216.95599999999999</v>
      </c>
      <c r="R1390">
        <v>26562.973000000002</v>
      </c>
      <c r="S1390">
        <v>26346.016</v>
      </c>
    </row>
    <row r="1391" spans="1:19" x14ac:dyDescent="0.3">
      <c r="A1391">
        <v>2021</v>
      </c>
      <c r="B1391">
        <v>2</v>
      </c>
      <c r="C1391">
        <v>27</v>
      </c>
      <c r="D1391">
        <v>22</v>
      </c>
      <c r="E1391">
        <v>24257.688999999998</v>
      </c>
      <c r="F1391">
        <v>691.08399999999995</v>
      </c>
      <c r="G1391">
        <v>71.349000000000004</v>
      </c>
      <c r="H1391">
        <v>-20.452999999999999</v>
      </c>
      <c r="I1391">
        <v>370.52199999999999</v>
      </c>
      <c r="J1391">
        <v>1.948</v>
      </c>
      <c r="K1391">
        <v>-6.2309999999999999</v>
      </c>
      <c r="L1391">
        <v>88.789000000000001</v>
      </c>
      <c r="M1391">
        <v>25383.348000000002</v>
      </c>
      <c r="N1391">
        <v>0</v>
      </c>
      <c r="O1391">
        <v>11.144</v>
      </c>
      <c r="P1391">
        <v>3.419</v>
      </c>
      <c r="Q1391">
        <v>205.66300000000001</v>
      </c>
      <c r="R1391">
        <v>25368.786</v>
      </c>
      <c r="S1391">
        <v>25163.121999999999</v>
      </c>
    </row>
    <row r="1392" spans="1:19" x14ac:dyDescent="0.3">
      <c r="A1392">
        <v>2021</v>
      </c>
      <c r="B1392">
        <v>2</v>
      </c>
      <c r="C1392">
        <v>27</v>
      </c>
      <c r="D1392">
        <v>23</v>
      </c>
      <c r="E1392">
        <v>22254.348000000002</v>
      </c>
      <c r="F1392">
        <v>898.08299999999997</v>
      </c>
      <c r="G1392">
        <v>67.795000000000002</v>
      </c>
      <c r="H1392">
        <v>-19.433</v>
      </c>
      <c r="I1392">
        <v>407.01100000000002</v>
      </c>
      <c r="J1392">
        <v>1.7749999999999999</v>
      </c>
      <c r="K1392">
        <v>0.112</v>
      </c>
      <c r="L1392">
        <v>87.605999999999995</v>
      </c>
      <c r="M1392">
        <v>23629.501</v>
      </c>
      <c r="N1392">
        <v>0</v>
      </c>
      <c r="O1392">
        <v>8.9309999999999992</v>
      </c>
      <c r="P1392">
        <v>-21.190999999999999</v>
      </c>
      <c r="Q1392">
        <v>189.23599999999999</v>
      </c>
      <c r="R1392">
        <v>23641.760999999999</v>
      </c>
      <c r="S1392">
        <v>23452.524000000001</v>
      </c>
    </row>
    <row r="1393" spans="1:19" x14ac:dyDescent="0.3">
      <c r="A1393">
        <v>2021</v>
      </c>
      <c r="B1393">
        <v>2</v>
      </c>
      <c r="C1393">
        <v>27</v>
      </c>
      <c r="D1393">
        <v>24</v>
      </c>
      <c r="E1393">
        <v>20566.195</v>
      </c>
      <c r="F1393">
        <v>1083.9949999999999</v>
      </c>
      <c r="G1393">
        <v>65.617999999999995</v>
      </c>
      <c r="H1393">
        <v>-19.478000000000002</v>
      </c>
      <c r="I1393">
        <v>498.94400000000002</v>
      </c>
      <c r="J1393">
        <v>1.89</v>
      </c>
      <c r="K1393">
        <v>0.38100000000000001</v>
      </c>
      <c r="L1393">
        <v>86.694000000000003</v>
      </c>
      <c r="M1393">
        <v>22218.620999999999</v>
      </c>
      <c r="N1393">
        <v>0</v>
      </c>
      <c r="O1393">
        <v>6.7350000000000003</v>
      </c>
      <c r="P1393">
        <v>-15.021000000000001</v>
      </c>
      <c r="Q1393">
        <v>170.47499999999999</v>
      </c>
      <c r="R1393">
        <v>22226.905999999999</v>
      </c>
      <c r="S1393">
        <v>22056.431</v>
      </c>
    </row>
    <row r="1394" spans="1:19" x14ac:dyDescent="0.3">
      <c r="A1394">
        <v>2021</v>
      </c>
      <c r="B1394">
        <v>2</v>
      </c>
      <c r="C1394">
        <v>28</v>
      </c>
      <c r="D1394">
        <v>1</v>
      </c>
      <c r="E1394">
        <v>19727.276000000002</v>
      </c>
      <c r="F1394">
        <v>1147.0329999999999</v>
      </c>
      <c r="G1394">
        <v>63.073</v>
      </c>
      <c r="H1394">
        <v>-17.361000000000001</v>
      </c>
      <c r="I1394">
        <v>775.452</v>
      </c>
      <c r="J1394">
        <v>1.8029999999999999</v>
      </c>
      <c r="K1394">
        <v>-1.006</v>
      </c>
      <c r="L1394">
        <v>86.247</v>
      </c>
      <c r="M1394">
        <v>21719.444</v>
      </c>
      <c r="N1394">
        <v>0</v>
      </c>
      <c r="O1394">
        <v>4.6550000000000002</v>
      </c>
      <c r="P1394">
        <v>-26.658999999999999</v>
      </c>
      <c r="Q1394">
        <v>155.553</v>
      </c>
      <c r="R1394">
        <v>21741.447</v>
      </c>
      <c r="S1394">
        <v>21585.894</v>
      </c>
    </row>
    <row r="1395" spans="1:19" x14ac:dyDescent="0.3">
      <c r="A1395">
        <v>2021</v>
      </c>
      <c r="B1395">
        <v>2</v>
      </c>
      <c r="C1395">
        <v>28</v>
      </c>
      <c r="D1395">
        <v>2</v>
      </c>
      <c r="E1395">
        <v>18757.887999999999</v>
      </c>
      <c r="F1395">
        <v>1238.9459999999999</v>
      </c>
      <c r="G1395">
        <v>63.432000000000002</v>
      </c>
      <c r="H1395">
        <v>-15.576000000000001</v>
      </c>
      <c r="I1395">
        <v>657.721</v>
      </c>
      <c r="J1395">
        <v>1.788</v>
      </c>
      <c r="K1395">
        <v>-1.1040000000000001</v>
      </c>
      <c r="L1395">
        <v>85.712999999999994</v>
      </c>
      <c r="M1395">
        <v>20725.374</v>
      </c>
      <c r="N1395">
        <v>0</v>
      </c>
      <c r="O1395">
        <v>3.8319999999999999</v>
      </c>
      <c r="P1395">
        <v>-23.29</v>
      </c>
      <c r="Q1395">
        <v>145.708</v>
      </c>
      <c r="R1395">
        <v>20744.832999999999</v>
      </c>
      <c r="S1395">
        <v>20599.125</v>
      </c>
    </row>
    <row r="1396" spans="1:19" x14ac:dyDescent="0.3">
      <c r="A1396">
        <v>2021</v>
      </c>
      <c r="B1396">
        <v>2</v>
      </c>
      <c r="C1396">
        <v>28</v>
      </c>
      <c r="D1396">
        <v>3</v>
      </c>
      <c r="E1396">
        <v>18110.132000000001</v>
      </c>
      <c r="F1396">
        <v>1284.58</v>
      </c>
      <c r="G1396">
        <v>65.555999999999997</v>
      </c>
      <c r="H1396">
        <v>-16.431000000000001</v>
      </c>
      <c r="I1396">
        <v>441.95</v>
      </c>
      <c r="J1396">
        <v>1.8160000000000001</v>
      </c>
      <c r="K1396">
        <v>-0.52300000000000002</v>
      </c>
      <c r="L1396">
        <v>85.456999999999994</v>
      </c>
      <c r="M1396">
        <v>19906.982</v>
      </c>
      <c r="N1396">
        <v>0</v>
      </c>
      <c r="O1396">
        <v>3.504</v>
      </c>
      <c r="P1396">
        <v>-17.55</v>
      </c>
      <c r="Q1396">
        <v>140.542</v>
      </c>
      <c r="R1396">
        <v>19921.027999999998</v>
      </c>
      <c r="S1396">
        <v>19780.486000000001</v>
      </c>
    </row>
    <row r="1397" spans="1:19" x14ac:dyDescent="0.3">
      <c r="A1397">
        <v>2021</v>
      </c>
      <c r="B1397">
        <v>2</v>
      </c>
      <c r="C1397">
        <v>28</v>
      </c>
      <c r="D1397">
        <v>4</v>
      </c>
      <c r="E1397">
        <v>17865.085999999999</v>
      </c>
      <c r="F1397">
        <v>1283.096</v>
      </c>
      <c r="G1397">
        <v>68.531999999999996</v>
      </c>
      <c r="H1397">
        <v>-14.856</v>
      </c>
      <c r="I1397">
        <v>279.93400000000003</v>
      </c>
      <c r="J1397">
        <v>1.79</v>
      </c>
      <c r="K1397">
        <v>-0.21199999999999999</v>
      </c>
      <c r="L1397">
        <v>85.424000000000007</v>
      </c>
      <c r="M1397">
        <v>19500.261999999999</v>
      </c>
      <c r="N1397">
        <v>0</v>
      </c>
      <c r="O1397">
        <v>3.415</v>
      </c>
      <c r="P1397">
        <v>-12.532</v>
      </c>
      <c r="Q1397">
        <v>137.94800000000001</v>
      </c>
      <c r="R1397">
        <v>19509.379000000001</v>
      </c>
      <c r="S1397">
        <v>19371.431</v>
      </c>
    </row>
    <row r="1398" spans="1:19" x14ac:dyDescent="0.3">
      <c r="A1398">
        <v>2021</v>
      </c>
      <c r="B1398">
        <v>2</v>
      </c>
      <c r="C1398">
        <v>28</v>
      </c>
      <c r="D1398">
        <v>5</v>
      </c>
      <c r="E1398">
        <v>17814.812000000002</v>
      </c>
      <c r="F1398">
        <v>1267.8219999999999</v>
      </c>
      <c r="G1398">
        <v>73.816000000000003</v>
      </c>
      <c r="H1398">
        <v>-12.407</v>
      </c>
      <c r="I1398">
        <v>175.989</v>
      </c>
      <c r="J1398">
        <v>1.619</v>
      </c>
      <c r="K1398">
        <v>7.4999999999999997E-2</v>
      </c>
      <c r="L1398">
        <v>85.346999999999994</v>
      </c>
      <c r="M1398">
        <v>19333.257000000001</v>
      </c>
      <c r="N1398">
        <v>0</v>
      </c>
      <c r="O1398">
        <v>3.3679999999999999</v>
      </c>
      <c r="P1398">
        <v>-8.2080000000000002</v>
      </c>
      <c r="Q1398">
        <v>138.602</v>
      </c>
      <c r="R1398">
        <v>19338.098000000002</v>
      </c>
      <c r="S1398">
        <v>19199.494999999999</v>
      </c>
    </row>
    <row r="1399" spans="1:19" x14ac:dyDescent="0.3">
      <c r="A1399">
        <v>2021</v>
      </c>
      <c r="B1399">
        <v>2</v>
      </c>
      <c r="C1399">
        <v>28</v>
      </c>
      <c r="D1399">
        <v>6</v>
      </c>
      <c r="E1399">
        <v>18518.108</v>
      </c>
      <c r="F1399">
        <v>1220.192</v>
      </c>
      <c r="G1399">
        <v>81.784999999999997</v>
      </c>
      <c r="H1399">
        <v>-11.333</v>
      </c>
      <c r="I1399">
        <v>101.506</v>
      </c>
      <c r="J1399">
        <v>1.629</v>
      </c>
      <c r="K1399">
        <v>-0.24199999999999999</v>
      </c>
      <c r="L1399">
        <v>85.56</v>
      </c>
      <c r="M1399">
        <v>19915.419999999998</v>
      </c>
      <c r="N1399">
        <v>0</v>
      </c>
      <c r="O1399">
        <v>3.5979999999999999</v>
      </c>
      <c r="P1399">
        <v>-5.21</v>
      </c>
      <c r="Q1399">
        <v>144.99</v>
      </c>
      <c r="R1399">
        <v>19917.032999999999</v>
      </c>
      <c r="S1399">
        <v>19772.043000000001</v>
      </c>
    </row>
    <row r="1400" spans="1:19" x14ac:dyDescent="0.3">
      <c r="A1400">
        <v>2021</v>
      </c>
      <c r="B1400">
        <v>2</v>
      </c>
      <c r="C1400">
        <v>28</v>
      </c>
      <c r="D1400">
        <v>7</v>
      </c>
      <c r="E1400">
        <v>19640.463</v>
      </c>
      <c r="F1400">
        <v>1107.249</v>
      </c>
      <c r="G1400">
        <v>90.597999999999999</v>
      </c>
      <c r="H1400">
        <v>-11.089</v>
      </c>
      <c r="I1400">
        <v>64.483999999999995</v>
      </c>
      <c r="J1400">
        <v>1.893</v>
      </c>
      <c r="K1400">
        <v>3.27</v>
      </c>
      <c r="L1400">
        <v>86.155000000000001</v>
      </c>
      <c r="M1400">
        <v>20892.425999999999</v>
      </c>
      <c r="N1400">
        <v>33.71</v>
      </c>
      <c r="O1400">
        <v>4.0720000000000001</v>
      </c>
      <c r="P1400">
        <v>-2.8029999999999999</v>
      </c>
      <c r="Q1400">
        <v>156.89400000000001</v>
      </c>
      <c r="R1400">
        <v>20857.446</v>
      </c>
      <c r="S1400">
        <v>20700.550999999999</v>
      </c>
    </row>
    <row r="1401" spans="1:19" x14ac:dyDescent="0.3">
      <c r="A1401">
        <v>2021</v>
      </c>
      <c r="B1401">
        <v>2</v>
      </c>
      <c r="C1401">
        <v>28</v>
      </c>
      <c r="D1401">
        <v>8</v>
      </c>
      <c r="E1401">
        <v>20443.503000000001</v>
      </c>
      <c r="F1401">
        <v>1068.797</v>
      </c>
      <c r="G1401">
        <v>89.43</v>
      </c>
      <c r="H1401">
        <v>-9.3710000000000004</v>
      </c>
      <c r="I1401">
        <v>68.882999999999996</v>
      </c>
      <c r="J1401">
        <v>2.2879999999999998</v>
      </c>
      <c r="K1401">
        <v>1.5649999999999999</v>
      </c>
      <c r="L1401">
        <v>86.611999999999995</v>
      </c>
      <c r="M1401">
        <v>21662.276999999998</v>
      </c>
      <c r="N1401">
        <v>1134.672</v>
      </c>
      <c r="O1401">
        <v>-5.2949999999999999</v>
      </c>
      <c r="P1401">
        <v>-0.45</v>
      </c>
      <c r="Q1401">
        <v>169.26599999999999</v>
      </c>
      <c r="R1401">
        <v>20533.349999999999</v>
      </c>
      <c r="S1401">
        <v>20364.083999999999</v>
      </c>
    </row>
    <row r="1402" spans="1:19" x14ac:dyDescent="0.3">
      <c r="A1402">
        <v>2021</v>
      </c>
      <c r="B1402">
        <v>2</v>
      </c>
      <c r="C1402">
        <v>28</v>
      </c>
      <c r="D1402">
        <v>9</v>
      </c>
      <c r="E1402">
        <v>21556.524000000001</v>
      </c>
      <c r="F1402">
        <v>1003.913</v>
      </c>
      <c r="G1402">
        <v>81.828999999999994</v>
      </c>
      <c r="H1402">
        <v>-16.102</v>
      </c>
      <c r="I1402">
        <v>109.06699999999999</v>
      </c>
      <c r="J1402">
        <v>2.8879999999999999</v>
      </c>
      <c r="K1402">
        <v>-0.3</v>
      </c>
      <c r="L1402">
        <v>87.234999999999999</v>
      </c>
      <c r="M1402">
        <v>22743.224999999999</v>
      </c>
      <c r="N1402">
        <v>3475.8850000000002</v>
      </c>
      <c r="O1402">
        <v>-22.911000000000001</v>
      </c>
      <c r="P1402">
        <v>1.0720000000000001</v>
      </c>
      <c r="Q1402">
        <v>188.32599999999999</v>
      </c>
      <c r="R1402">
        <v>19289.178</v>
      </c>
      <c r="S1402">
        <v>19100.851999999999</v>
      </c>
    </row>
    <row r="1403" spans="1:19" x14ac:dyDescent="0.3">
      <c r="A1403">
        <v>2021</v>
      </c>
      <c r="B1403">
        <v>2</v>
      </c>
      <c r="C1403">
        <v>28</v>
      </c>
      <c r="D1403">
        <v>10</v>
      </c>
      <c r="E1403">
        <v>22566.98</v>
      </c>
      <c r="F1403">
        <v>987.22500000000002</v>
      </c>
      <c r="G1403">
        <v>75.421999999999997</v>
      </c>
      <c r="H1403">
        <v>-18.039000000000001</v>
      </c>
      <c r="I1403">
        <v>148.09700000000001</v>
      </c>
      <c r="J1403">
        <v>3.0950000000000002</v>
      </c>
      <c r="K1403">
        <v>-2.2330000000000001</v>
      </c>
      <c r="L1403">
        <v>87.861000000000004</v>
      </c>
      <c r="M1403">
        <v>23772.986000000001</v>
      </c>
      <c r="N1403">
        <v>5417.893</v>
      </c>
      <c r="O1403">
        <v>-35.476999999999997</v>
      </c>
      <c r="P1403">
        <v>2.3439999999999999</v>
      </c>
      <c r="Q1403">
        <v>205.041</v>
      </c>
      <c r="R1403">
        <v>18388.224999999999</v>
      </c>
      <c r="S1403">
        <v>18183.184000000001</v>
      </c>
    </row>
    <row r="1404" spans="1:19" x14ac:dyDescent="0.3">
      <c r="A1404">
        <v>2021</v>
      </c>
      <c r="B1404">
        <v>2</v>
      </c>
      <c r="C1404">
        <v>28</v>
      </c>
      <c r="D1404">
        <v>11</v>
      </c>
      <c r="E1404">
        <v>23148.977999999999</v>
      </c>
      <c r="F1404">
        <v>989.95600000000002</v>
      </c>
      <c r="G1404">
        <v>70.77</v>
      </c>
      <c r="H1404">
        <v>-10.26</v>
      </c>
      <c r="I1404">
        <v>183.595</v>
      </c>
      <c r="J1404">
        <v>3.2829999999999999</v>
      </c>
      <c r="K1404">
        <v>0.67200000000000004</v>
      </c>
      <c r="L1404">
        <v>88.197000000000003</v>
      </c>
      <c r="M1404">
        <v>24404.420999999998</v>
      </c>
      <c r="N1404">
        <v>6702.0420000000004</v>
      </c>
      <c r="O1404">
        <v>-42.548000000000002</v>
      </c>
      <c r="P1404">
        <v>3.0289999999999999</v>
      </c>
      <c r="Q1404">
        <v>218.50200000000001</v>
      </c>
      <c r="R1404">
        <v>17741.897000000001</v>
      </c>
      <c r="S1404">
        <v>17523.395</v>
      </c>
    </row>
    <row r="1405" spans="1:19" x14ac:dyDescent="0.3">
      <c r="A1405">
        <v>2021</v>
      </c>
      <c r="B1405">
        <v>2</v>
      </c>
      <c r="C1405">
        <v>28</v>
      </c>
      <c r="D1405">
        <v>12</v>
      </c>
      <c r="E1405">
        <v>23304.322</v>
      </c>
      <c r="F1405">
        <v>988.12800000000004</v>
      </c>
      <c r="G1405">
        <v>67.918000000000006</v>
      </c>
      <c r="H1405">
        <v>-2.3180000000000001</v>
      </c>
      <c r="I1405">
        <v>236.779</v>
      </c>
      <c r="J1405">
        <v>3.4590000000000001</v>
      </c>
      <c r="K1405">
        <v>2.238</v>
      </c>
      <c r="L1405">
        <v>88.284999999999997</v>
      </c>
      <c r="M1405">
        <v>24620.893</v>
      </c>
      <c r="N1405">
        <v>7450.7439999999997</v>
      </c>
      <c r="O1405">
        <v>-11.039</v>
      </c>
      <c r="P1405">
        <v>3.1309999999999998</v>
      </c>
      <c r="Q1405">
        <v>229.12299999999999</v>
      </c>
      <c r="R1405">
        <v>17178.057000000001</v>
      </c>
      <c r="S1405">
        <v>16948.934000000001</v>
      </c>
    </row>
    <row r="1406" spans="1:19" x14ac:dyDescent="0.3">
      <c r="A1406">
        <v>2021</v>
      </c>
      <c r="B1406">
        <v>2</v>
      </c>
      <c r="C1406">
        <v>28</v>
      </c>
      <c r="D1406">
        <v>13</v>
      </c>
      <c r="E1406">
        <v>23198.142</v>
      </c>
      <c r="F1406">
        <v>957.976</v>
      </c>
      <c r="G1406">
        <v>66.284999999999997</v>
      </c>
      <c r="H1406">
        <v>4.6369999999999996</v>
      </c>
      <c r="I1406">
        <v>278.48500000000001</v>
      </c>
      <c r="J1406">
        <v>3.6019999999999999</v>
      </c>
      <c r="K1406">
        <v>1.212</v>
      </c>
      <c r="L1406">
        <v>88.212000000000003</v>
      </c>
      <c r="M1406">
        <v>24532.266</v>
      </c>
      <c r="N1406">
        <v>7500.8879999999999</v>
      </c>
      <c r="O1406">
        <v>-2.1259999999999999</v>
      </c>
      <c r="P1406">
        <v>3.5089999999999999</v>
      </c>
      <c r="Q1406">
        <v>234.565</v>
      </c>
      <c r="R1406">
        <v>17029.994999999999</v>
      </c>
      <c r="S1406">
        <v>16795.43</v>
      </c>
    </row>
    <row r="1407" spans="1:19" x14ac:dyDescent="0.3">
      <c r="A1407">
        <v>2021</v>
      </c>
      <c r="B1407">
        <v>2</v>
      </c>
      <c r="C1407">
        <v>28</v>
      </c>
      <c r="D1407">
        <v>14</v>
      </c>
      <c r="E1407">
        <v>22963.026000000002</v>
      </c>
      <c r="F1407">
        <v>947.38199999999995</v>
      </c>
      <c r="G1407">
        <v>65.257999999999996</v>
      </c>
      <c r="H1407">
        <v>12.577999999999999</v>
      </c>
      <c r="I1407">
        <v>291.25299999999999</v>
      </c>
      <c r="J1407">
        <v>3.6070000000000002</v>
      </c>
      <c r="K1407">
        <v>1.823</v>
      </c>
      <c r="L1407">
        <v>88.069000000000003</v>
      </c>
      <c r="M1407">
        <v>24307.738000000001</v>
      </c>
      <c r="N1407">
        <v>7009.2150000000001</v>
      </c>
      <c r="O1407">
        <v>-1.1850000000000001</v>
      </c>
      <c r="P1407">
        <v>3.0710000000000002</v>
      </c>
      <c r="Q1407">
        <v>236.85900000000001</v>
      </c>
      <c r="R1407">
        <v>17296.636999999999</v>
      </c>
      <c r="S1407">
        <v>17059.776999999998</v>
      </c>
    </row>
    <row r="1408" spans="1:19" x14ac:dyDescent="0.3">
      <c r="A1408">
        <v>2021</v>
      </c>
      <c r="B1408">
        <v>2</v>
      </c>
      <c r="C1408">
        <v>28</v>
      </c>
      <c r="D1408">
        <v>15</v>
      </c>
      <c r="E1408">
        <v>22645.721000000001</v>
      </c>
      <c r="F1408">
        <v>924.29700000000003</v>
      </c>
      <c r="G1408">
        <v>64.161000000000001</v>
      </c>
      <c r="H1408">
        <v>19.327999999999999</v>
      </c>
      <c r="I1408">
        <v>290.77</v>
      </c>
      <c r="J1408">
        <v>3.3069999999999999</v>
      </c>
      <c r="K1408">
        <v>1.758</v>
      </c>
      <c r="L1408">
        <v>87.867999999999995</v>
      </c>
      <c r="M1408">
        <v>23973.048999999999</v>
      </c>
      <c r="N1408">
        <v>6009.6229999999996</v>
      </c>
      <c r="O1408">
        <v>-0.23100000000000001</v>
      </c>
      <c r="P1408">
        <v>2.488</v>
      </c>
      <c r="Q1408">
        <v>236.78800000000001</v>
      </c>
      <c r="R1408">
        <v>17961.169000000002</v>
      </c>
      <c r="S1408">
        <v>17724.382000000001</v>
      </c>
    </row>
    <row r="1409" spans="1:19" x14ac:dyDescent="0.3">
      <c r="A1409">
        <v>2021</v>
      </c>
      <c r="B1409">
        <v>2</v>
      </c>
      <c r="C1409">
        <v>28</v>
      </c>
      <c r="D1409">
        <v>16</v>
      </c>
      <c r="E1409">
        <v>22523.708999999999</v>
      </c>
      <c r="F1409">
        <v>814.09</v>
      </c>
      <c r="G1409">
        <v>64.802000000000007</v>
      </c>
      <c r="H1409">
        <v>21.132000000000001</v>
      </c>
      <c r="I1409">
        <v>293.33</v>
      </c>
      <c r="J1409">
        <v>3.363</v>
      </c>
      <c r="K1409">
        <v>-2.9140000000000001</v>
      </c>
      <c r="L1409">
        <v>87.784000000000006</v>
      </c>
      <c r="M1409">
        <v>23740.494999999999</v>
      </c>
      <c r="N1409">
        <v>4250.0550000000003</v>
      </c>
      <c r="O1409">
        <v>-0.13600000000000001</v>
      </c>
      <c r="P1409">
        <v>2.3069999999999999</v>
      </c>
      <c r="Q1409">
        <v>236.261</v>
      </c>
      <c r="R1409">
        <v>19488.268</v>
      </c>
      <c r="S1409">
        <v>19252.007000000001</v>
      </c>
    </row>
    <row r="1410" spans="1:19" x14ac:dyDescent="0.3">
      <c r="A1410">
        <v>2021</v>
      </c>
      <c r="B1410">
        <v>2</v>
      </c>
      <c r="C1410">
        <v>28</v>
      </c>
      <c r="D1410">
        <v>17</v>
      </c>
      <c r="E1410">
        <v>22659.436000000002</v>
      </c>
      <c r="F1410">
        <v>647.20699999999999</v>
      </c>
      <c r="G1410">
        <v>66.311000000000007</v>
      </c>
      <c r="H1410">
        <v>14.446999999999999</v>
      </c>
      <c r="I1410">
        <v>195.18899999999999</v>
      </c>
      <c r="J1410">
        <v>2.121</v>
      </c>
      <c r="K1410">
        <v>-13.972</v>
      </c>
      <c r="L1410">
        <v>87.843999999999994</v>
      </c>
      <c r="M1410">
        <v>23592.272000000001</v>
      </c>
      <c r="N1410">
        <v>2027.1579999999999</v>
      </c>
      <c r="O1410">
        <v>0.73699999999999999</v>
      </c>
      <c r="P1410">
        <v>2.2770000000000001</v>
      </c>
      <c r="Q1410">
        <v>236.74799999999999</v>
      </c>
      <c r="R1410">
        <v>21562.098999999998</v>
      </c>
      <c r="S1410">
        <v>21325.350999999999</v>
      </c>
    </row>
    <row r="1411" spans="1:19" x14ac:dyDescent="0.3">
      <c r="A1411">
        <v>2021</v>
      </c>
      <c r="B1411">
        <v>2</v>
      </c>
      <c r="C1411">
        <v>28</v>
      </c>
      <c r="D1411">
        <v>18</v>
      </c>
      <c r="E1411">
        <v>24485.745999999999</v>
      </c>
      <c r="F1411">
        <v>607.45100000000002</v>
      </c>
      <c r="G1411">
        <v>72.754000000000005</v>
      </c>
      <c r="H1411">
        <v>1.6319999999999999</v>
      </c>
      <c r="I1411">
        <v>205.239</v>
      </c>
      <c r="J1411">
        <v>1.9910000000000001</v>
      </c>
      <c r="K1411">
        <v>-15.794</v>
      </c>
      <c r="L1411">
        <v>88.894999999999996</v>
      </c>
      <c r="M1411">
        <v>25375.16</v>
      </c>
      <c r="N1411">
        <v>169.93199999999999</v>
      </c>
      <c r="O1411">
        <v>9.8260000000000005</v>
      </c>
      <c r="P1411">
        <v>9.5630000000000006</v>
      </c>
      <c r="Q1411">
        <v>242.8</v>
      </c>
      <c r="R1411">
        <v>25185.84</v>
      </c>
      <c r="S1411">
        <v>24943.040000000001</v>
      </c>
    </row>
    <row r="1412" spans="1:19" x14ac:dyDescent="0.3">
      <c r="A1412">
        <v>2021</v>
      </c>
      <c r="B1412">
        <v>2</v>
      </c>
      <c r="C1412">
        <v>28</v>
      </c>
      <c r="D1412">
        <v>19</v>
      </c>
      <c r="E1412">
        <v>26686.239000000001</v>
      </c>
      <c r="F1412">
        <v>595.529</v>
      </c>
      <c r="G1412">
        <v>76.957999999999998</v>
      </c>
      <c r="H1412">
        <v>-6.9</v>
      </c>
      <c r="I1412">
        <v>206.95099999999999</v>
      </c>
      <c r="J1412">
        <v>1.8640000000000001</v>
      </c>
      <c r="K1412">
        <v>-19.782</v>
      </c>
      <c r="L1412">
        <v>90.400999999999996</v>
      </c>
      <c r="M1412">
        <v>27554.302</v>
      </c>
      <c r="N1412">
        <v>0</v>
      </c>
      <c r="O1412">
        <v>12.819000000000001</v>
      </c>
      <c r="P1412">
        <v>13.093999999999999</v>
      </c>
      <c r="Q1412">
        <v>243.09700000000001</v>
      </c>
      <c r="R1412">
        <v>27528.388999999999</v>
      </c>
      <c r="S1412">
        <v>27285.292000000001</v>
      </c>
    </row>
    <row r="1413" spans="1:19" x14ac:dyDescent="0.3">
      <c r="A1413">
        <v>2021</v>
      </c>
      <c r="B1413">
        <v>2</v>
      </c>
      <c r="C1413">
        <v>28</v>
      </c>
      <c r="D1413">
        <v>20</v>
      </c>
      <c r="E1413">
        <v>26492.233</v>
      </c>
      <c r="F1413">
        <v>598.12599999999998</v>
      </c>
      <c r="G1413">
        <v>75.956999999999994</v>
      </c>
      <c r="H1413">
        <v>-15.010999999999999</v>
      </c>
      <c r="I1413">
        <v>232.16</v>
      </c>
      <c r="J1413">
        <v>1.7270000000000001</v>
      </c>
      <c r="K1413">
        <v>-21.442</v>
      </c>
      <c r="L1413">
        <v>90.245000000000005</v>
      </c>
      <c r="M1413">
        <v>27378.039000000001</v>
      </c>
      <c r="N1413">
        <v>0</v>
      </c>
      <c r="O1413">
        <v>13.343</v>
      </c>
      <c r="P1413">
        <v>18.207000000000001</v>
      </c>
      <c r="Q1413">
        <v>232.745</v>
      </c>
      <c r="R1413">
        <v>27346.489000000001</v>
      </c>
      <c r="S1413">
        <v>27113.743999999999</v>
      </c>
    </row>
    <row r="1414" spans="1:19" x14ac:dyDescent="0.3">
      <c r="A1414">
        <v>2021</v>
      </c>
      <c r="B1414">
        <v>2</v>
      </c>
      <c r="C1414">
        <v>28</v>
      </c>
      <c r="D1414">
        <v>21</v>
      </c>
      <c r="E1414">
        <v>25748.431</v>
      </c>
      <c r="F1414">
        <v>620.41800000000001</v>
      </c>
      <c r="G1414">
        <v>74.114000000000004</v>
      </c>
      <c r="H1414">
        <v>-18.120999999999999</v>
      </c>
      <c r="I1414">
        <v>324.928</v>
      </c>
      <c r="J1414">
        <v>1.5820000000000001</v>
      </c>
      <c r="K1414">
        <v>-20.701000000000001</v>
      </c>
      <c r="L1414">
        <v>89.694999999999993</v>
      </c>
      <c r="M1414">
        <v>26746.232</v>
      </c>
      <c r="N1414">
        <v>0</v>
      </c>
      <c r="O1414">
        <v>12.611000000000001</v>
      </c>
      <c r="P1414">
        <v>14.01</v>
      </c>
      <c r="Q1414">
        <v>222.268</v>
      </c>
      <c r="R1414">
        <v>26719.611000000001</v>
      </c>
      <c r="S1414">
        <v>26497.343000000001</v>
      </c>
    </row>
    <row r="1415" spans="1:19" x14ac:dyDescent="0.3">
      <c r="A1415">
        <v>2021</v>
      </c>
      <c r="B1415">
        <v>2</v>
      </c>
      <c r="C1415">
        <v>28</v>
      </c>
      <c r="D1415">
        <v>22</v>
      </c>
      <c r="E1415">
        <v>24389.010999999999</v>
      </c>
      <c r="F1415">
        <v>691.08399999999995</v>
      </c>
      <c r="G1415">
        <v>70.884</v>
      </c>
      <c r="H1415">
        <v>-20.527999999999999</v>
      </c>
      <c r="I1415">
        <v>370.52199999999999</v>
      </c>
      <c r="J1415">
        <v>1.948</v>
      </c>
      <c r="K1415">
        <v>-6.3230000000000004</v>
      </c>
      <c r="L1415">
        <v>88.858999999999995</v>
      </c>
      <c r="M1415">
        <v>25514.573</v>
      </c>
      <c r="N1415">
        <v>0</v>
      </c>
      <c r="O1415">
        <v>11.144</v>
      </c>
      <c r="P1415">
        <v>3.419</v>
      </c>
      <c r="Q1415">
        <v>208.11699999999999</v>
      </c>
      <c r="R1415">
        <v>25500.010999999999</v>
      </c>
      <c r="S1415">
        <v>25291.894</v>
      </c>
    </row>
    <row r="1416" spans="1:19" x14ac:dyDescent="0.3">
      <c r="A1416">
        <v>2021</v>
      </c>
      <c r="B1416">
        <v>2</v>
      </c>
      <c r="C1416">
        <v>28</v>
      </c>
      <c r="D1416">
        <v>23</v>
      </c>
      <c r="E1416">
        <v>22232.637999999999</v>
      </c>
      <c r="F1416">
        <v>898.08299999999997</v>
      </c>
      <c r="G1416">
        <v>66.724000000000004</v>
      </c>
      <c r="H1416">
        <v>-19.378</v>
      </c>
      <c r="I1416">
        <v>407.01100000000002</v>
      </c>
      <c r="J1416">
        <v>1.7749999999999999</v>
      </c>
      <c r="K1416">
        <v>6.9000000000000006E-2</v>
      </c>
      <c r="L1416">
        <v>87.587000000000003</v>
      </c>
      <c r="M1416">
        <v>23607.785</v>
      </c>
      <c r="N1416">
        <v>0</v>
      </c>
      <c r="O1416">
        <v>8.9309999999999992</v>
      </c>
      <c r="P1416">
        <v>-21.190999999999999</v>
      </c>
      <c r="Q1416">
        <v>188.137</v>
      </c>
      <c r="R1416">
        <v>23620.044999999998</v>
      </c>
      <c r="S1416">
        <v>23431.907999999999</v>
      </c>
    </row>
    <row r="1417" spans="1:19" x14ac:dyDescent="0.3">
      <c r="A1417">
        <v>2021</v>
      </c>
      <c r="B1417">
        <v>2</v>
      </c>
      <c r="C1417">
        <v>28</v>
      </c>
      <c r="D1417">
        <v>24</v>
      </c>
      <c r="E1417">
        <v>20485.811000000002</v>
      </c>
      <c r="F1417">
        <v>1083.9949999999999</v>
      </c>
      <c r="G1417">
        <v>63.862000000000002</v>
      </c>
      <c r="H1417">
        <v>-19.39</v>
      </c>
      <c r="I1417">
        <v>499.92</v>
      </c>
      <c r="J1417">
        <v>3.0449999999999999</v>
      </c>
      <c r="K1417">
        <v>0.38100000000000001</v>
      </c>
      <c r="L1417">
        <v>86.644000000000005</v>
      </c>
      <c r="M1417">
        <v>22140.404999999999</v>
      </c>
      <c r="N1417">
        <v>0</v>
      </c>
      <c r="O1417">
        <v>6.7350000000000003</v>
      </c>
      <c r="P1417">
        <v>-15.021000000000001</v>
      </c>
      <c r="Q1417">
        <v>166.31800000000001</v>
      </c>
      <c r="R1417">
        <v>22148.690999999999</v>
      </c>
      <c r="S1417">
        <v>21982.371999999999</v>
      </c>
    </row>
    <row r="1418" spans="1:19" x14ac:dyDescent="0.3">
      <c r="A1418">
        <v>2021</v>
      </c>
      <c r="B1418">
        <v>3</v>
      </c>
      <c r="C1418">
        <v>1</v>
      </c>
      <c r="D1418">
        <v>1</v>
      </c>
      <c r="E1418">
        <v>19653.221000000001</v>
      </c>
      <c r="F1418">
        <v>1320.9010000000001</v>
      </c>
      <c r="G1418">
        <v>67.311999999999998</v>
      </c>
      <c r="H1418">
        <v>0</v>
      </c>
      <c r="I1418">
        <v>846.64099999999996</v>
      </c>
      <c r="J1418">
        <v>5.0780000000000003</v>
      </c>
      <c r="K1418">
        <v>8.7140000000000004</v>
      </c>
      <c r="L1418">
        <v>86.251000000000005</v>
      </c>
      <c r="M1418">
        <v>21920.805</v>
      </c>
      <c r="N1418">
        <v>0</v>
      </c>
      <c r="O1418">
        <v>5.0979999999999999</v>
      </c>
      <c r="P1418">
        <v>-24.498000000000001</v>
      </c>
      <c r="Q1418">
        <v>149.946</v>
      </c>
      <c r="R1418">
        <v>21940.205000000002</v>
      </c>
      <c r="S1418">
        <v>21790.258000000002</v>
      </c>
    </row>
    <row r="1419" spans="1:19" x14ac:dyDescent="0.3">
      <c r="A1419">
        <v>2021</v>
      </c>
      <c r="B1419">
        <v>3</v>
      </c>
      <c r="C1419">
        <v>1</v>
      </c>
      <c r="D1419">
        <v>2</v>
      </c>
      <c r="E1419">
        <v>18837.080000000002</v>
      </c>
      <c r="F1419">
        <v>1450.915</v>
      </c>
      <c r="G1419">
        <v>68.813000000000002</v>
      </c>
      <c r="H1419">
        <v>0</v>
      </c>
      <c r="I1419">
        <v>601.077</v>
      </c>
      <c r="J1419">
        <v>4.9450000000000003</v>
      </c>
      <c r="K1419">
        <v>8.1150000000000002</v>
      </c>
      <c r="L1419">
        <v>85.751000000000005</v>
      </c>
      <c r="M1419">
        <v>20987.883000000002</v>
      </c>
      <c r="N1419">
        <v>0</v>
      </c>
      <c r="O1419">
        <v>4.1760000000000002</v>
      </c>
      <c r="P1419">
        <v>-19.489000000000001</v>
      </c>
      <c r="Q1419">
        <v>140.50899999999999</v>
      </c>
      <c r="R1419">
        <v>21003.196</v>
      </c>
      <c r="S1419">
        <v>20862.686000000002</v>
      </c>
    </row>
    <row r="1420" spans="1:19" x14ac:dyDescent="0.3">
      <c r="A1420">
        <v>2021</v>
      </c>
      <c r="B1420">
        <v>3</v>
      </c>
      <c r="C1420">
        <v>1</v>
      </c>
      <c r="D1420">
        <v>3</v>
      </c>
      <c r="E1420">
        <v>18365.011999999999</v>
      </c>
      <c r="F1420">
        <v>1498.827</v>
      </c>
      <c r="G1420">
        <v>70.822999999999993</v>
      </c>
      <c r="H1420">
        <v>0</v>
      </c>
      <c r="I1420">
        <v>360.00200000000001</v>
      </c>
      <c r="J1420">
        <v>4.8719999999999999</v>
      </c>
      <c r="K1420">
        <v>10.029999999999999</v>
      </c>
      <c r="L1420">
        <v>85.519000000000005</v>
      </c>
      <c r="M1420">
        <v>20324.260999999999</v>
      </c>
      <c r="N1420">
        <v>0</v>
      </c>
      <c r="O1420">
        <v>3.5979999999999999</v>
      </c>
      <c r="P1420">
        <v>-14.253</v>
      </c>
      <c r="Q1420">
        <v>136.55500000000001</v>
      </c>
      <c r="R1420">
        <v>20334.916000000001</v>
      </c>
      <c r="S1420">
        <v>20198.361000000001</v>
      </c>
    </row>
    <row r="1421" spans="1:19" x14ac:dyDescent="0.3">
      <c r="A1421">
        <v>2021</v>
      </c>
      <c r="B1421">
        <v>3</v>
      </c>
      <c r="C1421">
        <v>1</v>
      </c>
      <c r="D1421">
        <v>4</v>
      </c>
      <c r="E1421">
        <v>18587.718000000001</v>
      </c>
      <c r="F1421">
        <v>1472.1859999999999</v>
      </c>
      <c r="G1421">
        <v>74.078999999999994</v>
      </c>
      <c r="H1421">
        <v>0</v>
      </c>
      <c r="I1421">
        <v>204.78</v>
      </c>
      <c r="J1421">
        <v>4.7190000000000003</v>
      </c>
      <c r="K1421">
        <v>11.016999999999999</v>
      </c>
      <c r="L1421">
        <v>85.599000000000004</v>
      </c>
      <c r="M1421">
        <v>20366.02</v>
      </c>
      <c r="N1421">
        <v>0</v>
      </c>
      <c r="O1421">
        <v>3.464</v>
      </c>
      <c r="P1421">
        <v>-9.6159999999999997</v>
      </c>
      <c r="Q1421">
        <v>136.661</v>
      </c>
      <c r="R1421">
        <v>20372.171999999999</v>
      </c>
      <c r="S1421">
        <v>20235.510999999999</v>
      </c>
    </row>
    <row r="1422" spans="1:19" x14ac:dyDescent="0.3">
      <c r="A1422">
        <v>2021</v>
      </c>
      <c r="B1422">
        <v>3</v>
      </c>
      <c r="C1422">
        <v>1</v>
      </c>
      <c r="D1422">
        <v>5</v>
      </c>
      <c r="E1422">
        <v>19661.866000000002</v>
      </c>
      <c r="F1422">
        <v>1330.03</v>
      </c>
      <c r="G1422">
        <v>78.801000000000002</v>
      </c>
      <c r="H1422">
        <v>0</v>
      </c>
      <c r="I1422">
        <v>102.96599999999999</v>
      </c>
      <c r="J1422">
        <v>3.6520000000000001</v>
      </c>
      <c r="K1422">
        <v>9.9830000000000005</v>
      </c>
      <c r="L1422">
        <v>86.27</v>
      </c>
      <c r="M1422">
        <v>21194.767</v>
      </c>
      <c r="N1422">
        <v>0</v>
      </c>
      <c r="O1422">
        <v>3.43</v>
      </c>
      <c r="P1422">
        <v>-6.5389999999999997</v>
      </c>
      <c r="Q1422">
        <v>143.14500000000001</v>
      </c>
      <c r="R1422">
        <v>21197.876</v>
      </c>
      <c r="S1422">
        <v>21054.731</v>
      </c>
    </row>
    <row r="1423" spans="1:19" x14ac:dyDescent="0.3">
      <c r="A1423">
        <v>2021</v>
      </c>
      <c r="B1423">
        <v>3</v>
      </c>
      <c r="C1423">
        <v>1</v>
      </c>
      <c r="D1423">
        <v>6</v>
      </c>
      <c r="E1423">
        <v>21796.109</v>
      </c>
      <c r="F1423">
        <v>1089.0060000000001</v>
      </c>
      <c r="G1423">
        <v>87.165999999999997</v>
      </c>
      <c r="H1423">
        <v>0</v>
      </c>
      <c r="I1423">
        <v>72.459999999999994</v>
      </c>
      <c r="J1423">
        <v>2.3290000000000002</v>
      </c>
      <c r="K1423">
        <v>3.411</v>
      </c>
      <c r="L1423">
        <v>87.447999999999993</v>
      </c>
      <c r="M1423">
        <v>23050.763999999999</v>
      </c>
      <c r="N1423">
        <v>0</v>
      </c>
      <c r="O1423">
        <v>3.8050000000000002</v>
      </c>
      <c r="P1423">
        <v>-3.81</v>
      </c>
      <c r="Q1423">
        <v>161.95599999999999</v>
      </c>
      <c r="R1423">
        <v>23050.768</v>
      </c>
      <c r="S1423">
        <v>22888.812000000002</v>
      </c>
    </row>
    <row r="1424" spans="1:19" x14ac:dyDescent="0.3">
      <c r="A1424">
        <v>2021</v>
      </c>
      <c r="B1424">
        <v>3</v>
      </c>
      <c r="C1424">
        <v>1</v>
      </c>
      <c r="D1424">
        <v>7</v>
      </c>
      <c r="E1424">
        <v>24031.936000000002</v>
      </c>
      <c r="F1424">
        <v>826.22400000000005</v>
      </c>
      <c r="G1424">
        <v>95.03</v>
      </c>
      <c r="H1424">
        <v>0</v>
      </c>
      <c r="I1424">
        <v>128.994</v>
      </c>
      <c r="J1424">
        <v>2.839</v>
      </c>
      <c r="K1424">
        <v>9.8000000000000007</v>
      </c>
      <c r="L1424">
        <v>88.760999999999996</v>
      </c>
      <c r="M1424">
        <v>25088.554</v>
      </c>
      <c r="N1424">
        <v>79.328000000000003</v>
      </c>
      <c r="O1424">
        <v>4.415</v>
      </c>
      <c r="P1424">
        <v>-1.5669999999999999</v>
      </c>
      <c r="Q1424">
        <v>193.54300000000001</v>
      </c>
      <c r="R1424">
        <v>25006.378000000001</v>
      </c>
      <c r="S1424">
        <v>24812.834999999999</v>
      </c>
    </row>
    <row r="1425" spans="1:19" x14ac:dyDescent="0.3">
      <c r="A1425">
        <v>2021</v>
      </c>
      <c r="B1425">
        <v>3</v>
      </c>
      <c r="C1425">
        <v>1</v>
      </c>
      <c r="D1425">
        <v>8</v>
      </c>
      <c r="E1425">
        <v>25725.683000000001</v>
      </c>
      <c r="F1425">
        <v>752.64700000000005</v>
      </c>
      <c r="G1425">
        <v>93.793000000000006</v>
      </c>
      <c r="H1425">
        <v>0</v>
      </c>
      <c r="I1425">
        <v>267.89</v>
      </c>
      <c r="J1425">
        <v>3.702</v>
      </c>
      <c r="K1425">
        <v>8.1679999999999993</v>
      </c>
      <c r="L1425">
        <v>89.798000000000002</v>
      </c>
      <c r="M1425">
        <v>26847.887999999999</v>
      </c>
      <c r="N1425">
        <v>1508.7380000000001</v>
      </c>
      <c r="O1425">
        <v>-5.048</v>
      </c>
      <c r="P1425">
        <v>-0.47899999999999998</v>
      </c>
      <c r="Q1425">
        <v>221.208</v>
      </c>
      <c r="R1425">
        <v>25344.678</v>
      </c>
      <c r="S1425">
        <v>25123.469000000001</v>
      </c>
    </row>
    <row r="1426" spans="1:19" x14ac:dyDescent="0.3">
      <c r="A1426">
        <v>2021</v>
      </c>
      <c r="B1426">
        <v>3</v>
      </c>
      <c r="C1426">
        <v>1</v>
      </c>
      <c r="D1426">
        <v>9</v>
      </c>
      <c r="E1426">
        <v>26823.973999999998</v>
      </c>
      <c r="F1426">
        <v>746.98699999999997</v>
      </c>
      <c r="G1426">
        <v>87.534000000000006</v>
      </c>
      <c r="H1426">
        <v>0</v>
      </c>
      <c r="I1426">
        <v>494.47699999999998</v>
      </c>
      <c r="J1426">
        <v>4.97</v>
      </c>
      <c r="K1426">
        <v>4.1829999999999998</v>
      </c>
      <c r="L1426">
        <v>90.674999999999997</v>
      </c>
      <c r="M1426">
        <v>28165.266</v>
      </c>
      <c r="N1426">
        <v>3912.84</v>
      </c>
      <c r="O1426">
        <v>-20.914000000000001</v>
      </c>
      <c r="P1426">
        <v>0.621</v>
      </c>
      <c r="Q1426">
        <v>243.47800000000001</v>
      </c>
      <c r="R1426">
        <v>24272.719000000001</v>
      </c>
      <c r="S1426">
        <v>24029.241000000002</v>
      </c>
    </row>
    <row r="1427" spans="1:19" x14ac:dyDescent="0.3">
      <c r="A1427">
        <v>2021</v>
      </c>
      <c r="B1427">
        <v>3</v>
      </c>
      <c r="C1427">
        <v>1</v>
      </c>
      <c r="D1427">
        <v>10</v>
      </c>
      <c r="E1427">
        <v>27543.775000000001</v>
      </c>
      <c r="F1427">
        <v>783.279</v>
      </c>
      <c r="G1427">
        <v>80.933999999999997</v>
      </c>
      <c r="H1427">
        <v>0</v>
      </c>
      <c r="I1427">
        <v>610.23099999999999</v>
      </c>
      <c r="J1427">
        <v>5.5170000000000003</v>
      </c>
      <c r="K1427">
        <v>1.514</v>
      </c>
      <c r="L1427">
        <v>91.293999999999997</v>
      </c>
      <c r="M1427">
        <v>29035.61</v>
      </c>
      <c r="N1427">
        <v>5808.3969999999999</v>
      </c>
      <c r="O1427">
        <v>-36.643999999999998</v>
      </c>
      <c r="P1427">
        <v>2.3119999999999998</v>
      </c>
      <c r="Q1427">
        <v>258.86799999999999</v>
      </c>
      <c r="R1427">
        <v>23261.544000000002</v>
      </c>
      <c r="S1427">
        <v>23002.675999999999</v>
      </c>
    </row>
    <row r="1428" spans="1:19" x14ac:dyDescent="0.3">
      <c r="A1428">
        <v>2021</v>
      </c>
      <c r="B1428">
        <v>3</v>
      </c>
      <c r="C1428">
        <v>1</v>
      </c>
      <c r="D1428">
        <v>11</v>
      </c>
      <c r="E1428">
        <v>27987.498</v>
      </c>
      <c r="F1428">
        <v>818.08500000000004</v>
      </c>
      <c r="G1428">
        <v>75.545000000000002</v>
      </c>
      <c r="H1428">
        <v>0</v>
      </c>
      <c r="I1428">
        <v>577.70699999999999</v>
      </c>
      <c r="J1428">
        <v>5.8330000000000002</v>
      </c>
      <c r="K1428">
        <v>4.5339999999999998</v>
      </c>
      <c r="L1428">
        <v>91.665999999999997</v>
      </c>
      <c r="M1428">
        <v>29485.323</v>
      </c>
      <c r="N1428">
        <v>6910.8990000000003</v>
      </c>
      <c r="O1428">
        <v>-36.594999999999999</v>
      </c>
      <c r="P1428">
        <v>3.7690000000000001</v>
      </c>
      <c r="Q1428">
        <v>270.399</v>
      </c>
      <c r="R1428">
        <v>22607.251</v>
      </c>
      <c r="S1428">
        <v>22336.851999999999</v>
      </c>
    </row>
    <row r="1429" spans="1:19" x14ac:dyDescent="0.3">
      <c r="A1429">
        <v>2021</v>
      </c>
      <c r="B1429">
        <v>3</v>
      </c>
      <c r="C1429">
        <v>1</v>
      </c>
      <c r="D1429">
        <v>12</v>
      </c>
      <c r="E1429">
        <v>28144.569</v>
      </c>
      <c r="F1429">
        <v>849.58799999999997</v>
      </c>
      <c r="G1429">
        <v>71.911000000000001</v>
      </c>
      <c r="H1429">
        <v>0</v>
      </c>
      <c r="I1429">
        <v>491.72500000000002</v>
      </c>
      <c r="J1429">
        <v>5.9710000000000001</v>
      </c>
      <c r="K1429">
        <v>5.0330000000000004</v>
      </c>
      <c r="L1429">
        <v>91.793000000000006</v>
      </c>
      <c r="M1429">
        <v>29588.679</v>
      </c>
      <c r="N1429">
        <v>7586.9290000000001</v>
      </c>
      <c r="O1429">
        <v>-13.099</v>
      </c>
      <c r="P1429">
        <v>4.8159999999999998</v>
      </c>
      <c r="Q1429">
        <v>274.73099999999999</v>
      </c>
      <c r="R1429">
        <v>22010.032999999999</v>
      </c>
      <c r="S1429">
        <v>21735.302</v>
      </c>
    </row>
    <row r="1430" spans="1:19" x14ac:dyDescent="0.3">
      <c r="A1430">
        <v>2021</v>
      </c>
      <c r="B1430">
        <v>3</v>
      </c>
      <c r="C1430">
        <v>1</v>
      </c>
      <c r="D1430">
        <v>13</v>
      </c>
      <c r="E1430">
        <v>28199.407999999999</v>
      </c>
      <c r="F1430">
        <v>833.04499999999996</v>
      </c>
      <c r="G1430">
        <v>69.760999999999996</v>
      </c>
      <c r="H1430">
        <v>0</v>
      </c>
      <c r="I1430">
        <v>454.66800000000001</v>
      </c>
      <c r="J1430">
        <v>5.9409999999999998</v>
      </c>
      <c r="K1430">
        <v>3.0609999999999999</v>
      </c>
      <c r="L1430">
        <v>91.863</v>
      </c>
      <c r="M1430">
        <v>29587.986000000001</v>
      </c>
      <c r="N1430">
        <v>7594.8230000000003</v>
      </c>
      <c r="O1430">
        <v>-2.903</v>
      </c>
      <c r="P1430">
        <v>5.5359999999999996</v>
      </c>
      <c r="Q1430">
        <v>275.358</v>
      </c>
      <c r="R1430">
        <v>21990.53</v>
      </c>
      <c r="S1430">
        <v>21715.172999999999</v>
      </c>
    </row>
    <row r="1431" spans="1:19" x14ac:dyDescent="0.3">
      <c r="A1431">
        <v>2021</v>
      </c>
      <c r="B1431">
        <v>3</v>
      </c>
      <c r="C1431">
        <v>1</v>
      </c>
      <c r="D1431">
        <v>14</v>
      </c>
      <c r="E1431">
        <v>28091.309000000001</v>
      </c>
      <c r="F1431">
        <v>813.221</v>
      </c>
      <c r="G1431">
        <v>68.197999999999993</v>
      </c>
      <c r="H1431">
        <v>0</v>
      </c>
      <c r="I1431">
        <v>430.10700000000003</v>
      </c>
      <c r="J1431">
        <v>5.8310000000000004</v>
      </c>
      <c r="K1431">
        <v>5.5469999999999997</v>
      </c>
      <c r="L1431">
        <v>91.793000000000006</v>
      </c>
      <c r="M1431">
        <v>29437.808000000001</v>
      </c>
      <c r="N1431">
        <v>7123.3239999999996</v>
      </c>
      <c r="O1431">
        <v>-2.101</v>
      </c>
      <c r="P1431">
        <v>5.2770000000000001</v>
      </c>
      <c r="Q1431">
        <v>274.42399999999998</v>
      </c>
      <c r="R1431">
        <v>22311.308000000001</v>
      </c>
      <c r="S1431">
        <v>22036.883999999998</v>
      </c>
    </row>
    <row r="1432" spans="1:19" x14ac:dyDescent="0.3">
      <c r="A1432">
        <v>2021</v>
      </c>
      <c r="B1432">
        <v>3</v>
      </c>
      <c r="C1432">
        <v>1</v>
      </c>
      <c r="D1432">
        <v>15</v>
      </c>
      <c r="E1432">
        <v>27731.985000000001</v>
      </c>
      <c r="F1432">
        <v>763.68700000000001</v>
      </c>
      <c r="G1432">
        <v>66.417000000000002</v>
      </c>
      <c r="H1432">
        <v>0</v>
      </c>
      <c r="I1432">
        <v>368.52499999999998</v>
      </c>
      <c r="J1432">
        <v>5.3470000000000004</v>
      </c>
      <c r="K1432">
        <v>3.84</v>
      </c>
      <c r="L1432">
        <v>91.453999999999994</v>
      </c>
      <c r="M1432">
        <v>28964.837</v>
      </c>
      <c r="N1432">
        <v>6187.5249999999996</v>
      </c>
      <c r="O1432">
        <v>-0.85499999999999998</v>
      </c>
      <c r="P1432">
        <v>3.4420000000000002</v>
      </c>
      <c r="Q1432">
        <v>272.05599999999998</v>
      </c>
      <c r="R1432">
        <v>22774.724999999999</v>
      </c>
      <c r="S1432">
        <v>22502.669000000002</v>
      </c>
    </row>
    <row r="1433" spans="1:19" x14ac:dyDescent="0.3">
      <c r="A1433">
        <v>2021</v>
      </c>
      <c r="B1433">
        <v>3</v>
      </c>
      <c r="C1433">
        <v>1</v>
      </c>
      <c r="D1433">
        <v>16</v>
      </c>
      <c r="E1433">
        <v>27383.56</v>
      </c>
      <c r="F1433">
        <v>682.07399999999996</v>
      </c>
      <c r="G1433">
        <v>66.091999999999999</v>
      </c>
      <c r="H1433">
        <v>0</v>
      </c>
      <c r="I1433">
        <v>339.13400000000001</v>
      </c>
      <c r="J1433">
        <v>5.5759999999999996</v>
      </c>
      <c r="K1433">
        <v>1.696</v>
      </c>
      <c r="L1433">
        <v>91.081999999999994</v>
      </c>
      <c r="M1433">
        <v>28503.121999999999</v>
      </c>
      <c r="N1433">
        <v>4460.8310000000001</v>
      </c>
      <c r="O1433">
        <v>-0.28799999999999998</v>
      </c>
      <c r="P1433">
        <v>1.6910000000000001</v>
      </c>
      <c r="Q1433">
        <v>267.67500000000001</v>
      </c>
      <c r="R1433">
        <v>24040.887999999999</v>
      </c>
      <c r="S1433">
        <v>23773.213</v>
      </c>
    </row>
    <row r="1434" spans="1:19" x14ac:dyDescent="0.3">
      <c r="A1434">
        <v>2021</v>
      </c>
      <c r="B1434">
        <v>3</v>
      </c>
      <c r="C1434">
        <v>1</v>
      </c>
      <c r="D1434">
        <v>17</v>
      </c>
      <c r="E1434">
        <v>27097.633999999998</v>
      </c>
      <c r="F1434">
        <v>537.46</v>
      </c>
      <c r="G1434">
        <v>66.891000000000005</v>
      </c>
      <c r="H1434">
        <v>0</v>
      </c>
      <c r="I1434">
        <v>233.93700000000001</v>
      </c>
      <c r="J1434">
        <v>4.3869999999999996</v>
      </c>
      <c r="K1434">
        <v>-8.9779999999999998</v>
      </c>
      <c r="L1434">
        <v>90.831000000000003</v>
      </c>
      <c r="M1434">
        <v>27955.272000000001</v>
      </c>
      <c r="N1434">
        <v>2312.7759999999998</v>
      </c>
      <c r="O1434">
        <v>0.109</v>
      </c>
      <c r="P1434">
        <v>4.665</v>
      </c>
      <c r="Q1434">
        <v>263.56</v>
      </c>
      <c r="R1434">
        <v>25637.722000000002</v>
      </c>
      <c r="S1434">
        <v>25374.162</v>
      </c>
    </row>
    <row r="1435" spans="1:19" x14ac:dyDescent="0.3">
      <c r="A1435">
        <v>2021</v>
      </c>
      <c r="B1435">
        <v>3</v>
      </c>
      <c r="C1435">
        <v>1</v>
      </c>
      <c r="D1435">
        <v>18</v>
      </c>
      <c r="E1435">
        <v>27181.040000000001</v>
      </c>
      <c r="F1435">
        <v>498.01900000000001</v>
      </c>
      <c r="G1435">
        <v>70.287000000000006</v>
      </c>
      <c r="H1435">
        <v>0</v>
      </c>
      <c r="I1435">
        <v>255.80699999999999</v>
      </c>
      <c r="J1435">
        <v>4.91</v>
      </c>
      <c r="K1435">
        <v>-17.173999999999999</v>
      </c>
      <c r="L1435">
        <v>90.884</v>
      </c>
      <c r="M1435">
        <v>28013.486000000001</v>
      </c>
      <c r="N1435">
        <v>261.45</v>
      </c>
      <c r="O1435">
        <v>8.2929999999999993</v>
      </c>
      <c r="P1435">
        <v>10.577</v>
      </c>
      <c r="Q1435">
        <v>263.71899999999999</v>
      </c>
      <c r="R1435">
        <v>27733.167000000001</v>
      </c>
      <c r="S1435">
        <v>27469.448</v>
      </c>
    </row>
    <row r="1436" spans="1:19" x14ac:dyDescent="0.3">
      <c r="A1436">
        <v>2021</v>
      </c>
      <c r="B1436">
        <v>3</v>
      </c>
      <c r="C1436">
        <v>1</v>
      </c>
      <c r="D1436">
        <v>19</v>
      </c>
      <c r="E1436">
        <v>28855.069</v>
      </c>
      <c r="F1436">
        <v>504.58</v>
      </c>
      <c r="G1436">
        <v>73.754000000000005</v>
      </c>
      <c r="H1436">
        <v>0</v>
      </c>
      <c r="I1436">
        <v>326.37799999999999</v>
      </c>
      <c r="J1436">
        <v>4.7430000000000003</v>
      </c>
      <c r="K1436">
        <v>-22.600999999999999</v>
      </c>
      <c r="L1436">
        <v>92.287999999999997</v>
      </c>
      <c r="M1436">
        <v>29760.456999999999</v>
      </c>
      <c r="N1436">
        <v>0</v>
      </c>
      <c r="O1436">
        <v>11.688000000000001</v>
      </c>
      <c r="P1436">
        <v>16.824000000000002</v>
      </c>
      <c r="Q1436">
        <v>261.11500000000001</v>
      </c>
      <c r="R1436">
        <v>29731.945</v>
      </c>
      <c r="S1436">
        <v>29470.83</v>
      </c>
    </row>
    <row r="1437" spans="1:19" x14ac:dyDescent="0.3">
      <c r="A1437">
        <v>2021</v>
      </c>
      <c r="B1437">
        <v>3</v>
      </c>
      <c r="C1437">
        <v>1</v>
      </c>
      <c r="D1437">
        <v>20</v>
      </c>
      <c r="E1437">
        <v>28772.037</v>
      </c>
      <c r="F1437">
        <v>505.40800000000002</v>
      </c>
      <c r="G1437">
        <v>75.245999999999995</v>
      </c>
      <c r="H1437">
        <v>0</v>
      </c>
      <c r="I1437">
        <v>361.14600000000002</v>
      </c>
      <c r="J1437">
        <v>4.4640000000000004</v>
      </c>
      <c r="K1437">
        <v>-15.882</v>
      </c>
      <c r="L1437">
        <v>92.27</v>
      </c>
      <c r="M1437">
        <v>29719.441999999999</v>
      </c>
      <c r="N1437">
        <v>0</v>
      </c>
      <c r="O1437">
        <v>12.391</v>
      </c>
      <c r="P1437">
        <v>16.16</v>
      </c>
      <c r="Q1437">
        <v>247.376</v>
      </c>
      <c r="R1437">
        <v>29690.891</v>
      </c>
      <c r="S1437">
        <v>29443.513999999999</v>
      </c>
    </row>
    <row r="1438" spans="1:19" x14ac:dyDescent="0.3">
      <c r="A1438">
        <v>2021</v>
      </c>
      <c r="B1438">
        <v>3</v>
      </c>
      <c r="C1438">
        <v>1</v>
      </c>
      <c r="D1438">
        <v>21</v>
      </c>
      <c r="E1438">
        <v>27602.724999999999</v>
      </c>
      <c r="F1438">
        <v>547.66300000000001</v>
      </c>
      <c r="G1438">
        <v>74.334000000000003</v>
      </c>
      <c r="H1438">
        <v>0</v>
      </c>
      <c r="I1438">
        <v>404.81200000000001</v>
      </c>
      <c r="J1438">
        <v>4.1230000000000002</v>
      </c>
      <c r="K1438">
        <v>-10.677</v>
      </c>
      <c r="L1438">
        <v>91.31</v>
      </c>
      <c r="M1438">
        <v>28639.955999999998</v>
      </c>
      <c r="N1438">
        <v>0</v>
      </c>
      <c r="O1438">
        <v>12.483000000000001</v>
      </c>
      <c r="P1438">
        <v>6.6929999999999996</v>
      </c>
      <c r="Q1438">
        <v>232.18100000000001</v>
      </c>
      <c r="R1438">
        <v>28620.78</v>
      </c>
      <c r="S1438">
        <v>28388.598999999998</v>
      </c>
    </row>
    <row r="1439" spans="1:19" x14ac:dyDescent="0.3">
      <c r="A1439">
        <v>2021</v>
      </c>
      <c r="B1439">
        <v>3</v>
      </c>
      <c r="C1439">
        <v>1</v>
      </c>
      <c r="D1439">
        <v>22</v>
      </c>
      <c r="E1439">
        <v>25682.623</v>
      </c>
      <c r="F1439">
        <v>633.56100000000004</v>
      </c>
      <c r="G1439">
        <v>71.936999999999998</v>
      </c>
      <c r="H1439">
        <v>0</v>
      </c>
      <c r="I1439">
        <v>517.60900000000004</v>
      </c>
      <c r="J1439">
        <v>5.181</v>
      </c>
      <c r="K1439">
        <v>1.679</v>
      </c>
      <c r="L1439">
        <v>89.703000000000003</v>
      </c>
      <c r="M1439">
        <v>26930.355</v>
      </c>
      <c r="N1439">
        <v>0</v>
      </c>
      <c r="O1439">
        <v>11.21</v>
      </c>
      <c r="P1439">
        <v>-9.673</v>
      </c>
      <c r="Q1439">
        <v>214.97300000000001</v>
      </c>
      <c r="R1439">
        <v>26928.817999999999</v>
      </c>
      <c r="S1439">
        <v>26713.845000000001</v>
      </c>
    </row>
    <row r="1440" spans="1:19" x14ac:dyDescent="0.3">
      <c r="A1440">
        <v>2021</v>
      </c>
      <c r="B1440">
        <v>3</v>
      </c>
      <c r="C1440">
        <v>1</v>
      </c>
      <c r="D1440">
        <v>23</v>
      </c>
      <c r="E1440">
        <v>22977.359</v>
      </c>
      <c r="F1440">
        <v>834.24400000000003</v>
      </c>
      <c r="G1440">
        <v>67.522999999999996</v>
      </c>
      <c r="H1440">
        <v>0</v>
      </c>
      <c r="I1440">
        <v>577.44799999999998</v>
      </c>
      <c r="J1440">
        <v>4.8490000000000002</v>
      </c>
      <c r="K1440">
        <v>8.327</v>
      </c>
      <c r="L1440">
        <v>88.076999999999998</v>
      </c>
      <c r="M1440">
        <v>24490.304</v>
      </c>
      <c r="N1440">
        <v>0</v>
      </c>
      <c r="O1440">
        <v>9.0229999999999997</v>
      </c>
      <c r="P1440">
        <v>-19.382000000000001</v>
      </c>
      <c r="Q1440">
        <v>191.702</v>
      </c>
      <c r="R1440">
        <v>24500.662</v>
      </c>
      <c r="S1440">
        <v>24308.959999999999</v>
      </c>
    </row>
    <row r="1441" spans="1:19" x14ac:dyDescent="0.3">
      <c r="A1441">
        <v>2021</v>
      </c>
      <c r="B1441">
        <v>3</v>
      </c>
      <c r="C1441">
        <v>1</v>
      </c>
      <c r="D1441">
        <v>24</v>
      </c>
      <c r="E1441">
        <v>21244.601999999999</v>
      </c>
      <c r="F1441">
        <v>1023.0359999999999</v>
      </c>
      <c r="G1441">
        <v>64.757999999999996</v>
      </c>
      <c r="H1441">
        <v>0</v>
      </c>
      <c r="I1441">
        <v>962.154</v>
      </c>
      <c r="J1441">
        <v>5.25</v>
      </c>
      <c r="K1441">
        <v>12.837</v>
      </c>
      <c r="L1441">
        <v>87.111000000000004</v>
      </c>
      <c r="M1441">
        <v>23334.989000000001</v>
      </c>
      <c r="N1441">
        <v>0</v>
      </c>
      <c r="O1441">
        <v>6.8780000000000001</v>
      </c>
      <c r="P1441">
        <v>-23.242999999999999</v>
      </c>
      <c r="Q1441">
        <v>169.72900000000001</v>
      </c>
      <c r="R1441">
        <v>23351.353999999999</v>
      </c>
      <c r="S1441">
        <v>23181.625</v>
      </c>
    </row>
    <row r="1442" spans="1:19" x14ac:dyDescent="0.3">
      <c r="A1442">
        <v>2021</v>
      </c>
      <c r="B1442">
        <v>3</v>
      </c>
      <c r="C1442">
        <v>2</v>
      </c>
      <c r="D1442">
        <v>1</v>
      </c>
      <c r="E1442">
        <v>19637.625</v>
      </c>
      <c r="F1442">
        <v>1320.9010000000001</v>
      </c>
      <c r="G1442">
        <v>71.234999999999999</v>
      </c>
      <c r="H1442">
        <v>0</v>
      </c>
      <c r="I1442">
        <v>846.64099999999996</v>
      </c>
      <c r="J1442">
        <v>5.0780000000000003</v>
      </c>
      <c r="K1442">
        <v>8.9209999999999994</v>
      </c>
      <c r="L1442">
        <v>86.218000000000004</v>
      </c>
      <c r="M1442">
        <v>21905.383999999998</v>
      </c>
      <c r="N1442">
        <v>0</v>
      </c>
      <c r="O1442">
        <v>5.0979999999999999</v>
      </c>
      <c r="P1442">
        <v>-24.498000000000001</v>
      </c>
      <c r="Q1442">
        <v>151.958</v>
      </c>
      <c r="R1442">
        <v>21924.782999999999</v>
      </c>
      <c r="S1442">
        <v>21772.825000000001</v>
      </c>
    </row>
    <row r="1443" spans="1:19" x14ac:dyDescent="0.3">
      <c r="A1443">
        <v>2021</v>
      </c>
      <c r="B1443">
        <v>3</v>
      </c>
      <c r="C1443">
        <v>2</v>
      </c>
      <c r="D1443">
        <v>2</v>
      </c>
      <c r="E1443">
        <v>18803.260999999999</v>
      </c>
      <c r="F1443">
        <v>1450.915</v>
      </c>
      <c r="G1443">
        <v>72.596000000000004</v>
      </c>
      <c r="H1443">
        <v>0</v>
      </c>
      <c r="I1443">
        <v>601.077</v>
      </c>
      <c r="J1443">
        <v>4.9450000000000003</v>
      </c>
      <c r="K1443">
        <v>8.5709999999999997</v>
      </c>
      <c r="L1443">
        <v>85.683999999999997</v>
      </c>
      <c r="M1443">
        <v>20954.452000000001</v>
      </c>
      <c r="N1443">
        <v>0</v>
      </c>
      <c r="O1443">
        <v>4.1760000000000002</v>
      </c>
      <c r="P1443">
        <v>-19.489000000000001</v>
      </c>
      <c r="Q1443">
        <v>142.38999999999999</v>
      </c>
      <c r="R1443">
        <v>20969.764999999999</v>
      </c>
      <c r="S1443">
        <v>20827.375</v>
      </c>
    </row>
    <row r="1444" spans="1:19" x14ac:dyDescent="0.3">
      <c r="A1444">
        <v>2021</v>
      </c>
      <c r="B1444">
        <v>3</v>
      </c>
      <c r="C1444">
        <v>2</v>
      </c>
      <c r="D1444">
        <v>3</v>
      </c>
      <c r="E1444">
        <v>18441.441999999999</v>
      </c>
      <c r="F1444">
        <v>1498.827</v>
      </c>
      <c r="G1444">
        <v>75.001000000000005</v>
      </c>
      <c r="H1444">
        <v>0</v>
      </c>
      <c r="I1444">
        <v>360.00200000000001</v>
      </c>
      <c r="J1444">
        <v>4.8719999999999999</v>
      </c>
      <c r="K1444">
        <v>10.603999999999999</v>
      </c>
      <c r="L1444">
        <v>85.498000000000005</v>
      </c>
      <c r="M1444">
        <v>20401.243999999999</v>
      </c>
      <c r="N1444">
        <v>0</v>
      </c>
      <c r="O1444">
        <v>3.5979999999999999</v>
      </c>
      <c r="P1444">
        <v>-14.253</v>
      </c>
      <c r="Q1444">
        <v>138.107</v>
      </c>
      <c r="R1444">
        <v>20411.899000000001</v>
      </c>
      <c r="S1444">
        <v>20273.792000000001</v>
      </c>
    </row>
    <row r="1445" spans="1:19" x14ac:dyDescent="0.3">
      <c r="A1445">
        <v>2021</v>
      </c>
      <c r="B1445">
        <v>3</v>
      </c>
      <c r="C1445">
        <v>2</v>
      </c>
      <c r="D1445">
        <v>4</v>
      </c>
      <c r="E1445">
        <v>18673.967000000001</v>
      </c>
      <c r="F1445">
        <v>1472.1859999999999</v>
      </c>
      <c r="G1445">
        <v>78.152000000000001</v>
      </c>
      <c r="H1445">
        <v>0</v>
      </c>
      <c r="I1445">
        <v>204.78</v>
      </c>
      <c r="J1445">
        <v>4.7190000000000003</v>
      </c>
      <c r="K1445">
        <v>11.606</v>
      </c>
      <c r="L1445">
        <v>85.606999999999999</v>
      </c>
      <c r="M1445">
        <v>20452.865000000002</v>
      </c>
      <c r="N1445">
        <v>0</v>
      </c>
      <c r="O1445">
        <v>3.464</v>
      </c>
      <c r="P1445">
        <v>-9.6159999999999997</v>
      </c>
      <c r="Q1445">
        <v>137.66</v>
      </c>
      <c r="R1445">
        <v>20459.017</v>
      </c>
      <c r="S1445">
        <v>20321.357</v>
      </c>
    </row>
    <row r="1446" spans="1:19" x14ac:dyDescent="0.3">
      <c r="A1446">
        <v>2021</v>
      </c>
      <c r="B1446">
        <v>3</v>
      </c>
      <c r="C1446">
        <v>2</v>
      </c>
      <c r="D1446">
        <v>5</v>
      </c>
      <c r="E1446">
        <v>19906.082999999999</v>
      </c>
      <c r="F1446">
        <v>1330.03</v>
      </c>
      <c r="G1446">
        <v>84.296000000000006</v>
      </c>
      <c r="H1446">
        <v>0</v>
      </c>
      <c r="I1446">
        <v>102.96599999999999</v>
      </c>
      <c r="J1446">
        <v>3.6520000000000001</v>
      </c>
      <c r="K1446">
        <v>10.462</v>
      </c>
      <c r="L1446">
        <v>86.343999999999994</v>
      </c>
      <c r="M1446">
        <v>21439.536</v>
      </c>
      <c r="N1446">
        <v>0</v>
      </c>
      <c r="O1446">
        <v>3.43</v>
      </c>
      <c r="P1446">
        <v>-6.5389999999999997</v>
      </c>
      <c r="Q1446">
        <v>143.779</v>
      </c>
      <c r="R1446">
        <v>21442.646000000001</v>
      </c>
      <c r="S1446">
        <v>21298.866999999998</v>
      </c>
    </row>
    <row r="1447" spans="1:19" x14ac:dyDescent="0.3">
      <c r="A1447">
        <v>2021</v>
      </c>
      <c r="B1447">
        <v>3</v>
      </c>
      <c r="C1447">
        <v>2</v>
      </c>
      <c r="D1447">
        <v>6</v>
      </c>
      <c r="E1447">
        <v>22114.66</v>
      </c>
      <c r="F1447">
        <v>1089.0060000000001</v>
      </c>
      <c r="G1447">
        <v>93.161000000000001</v>
      </c>
      <c r="H1447">
        <v>0</v>
      </c>
      <c r="I1447">
        <v>72.459999999999994</v>
      </c>
      <c r="J1447">
        <v>2.3290000000000002</v>
      </c>
      <c r="K1447">
        <v>3.6720000000000002</v>
      </c>
      <c r="L1447">
        <v>87.537999999999997</v>
      </c>
      <c r="M1447">
        <v>23369.665000000001</v>
      </c>
      <c r="N1447">
        <v>0</v>
      </c>
      <c r="O1447">
        <v>3.8050000000000002</v>
      </c>
      <c r="P1447">
        <v>-3.81</v>
      </c>
      <c r="Q1447">
        <v>162.54</v>
      </c>
      <c r="R1447">
        <v>23369.67</v>
      </c>
      <c r="S1447">
        <v>23207.129000000001</v>
      </c>
    </row>
    <row r="1448" spans="1:19" x14ac:dyDescent="0.3">
      <c r="A1448">
        <v>2021</v>
      </c>
      <c r="B1448">
        <v>3</v>
      </c>
      <c r="C1448">
        <v>2</v>
      </c>
      <c r="D1448">
        <v>7</v>
      </c>
      <c r="E1448">
        <v>24574.956999999999</v>
      </c>
      <c r="F1448">
        <v>826.22400000000005</v>
      </c>
      <c r="G1448">
        <v>100.82299999999999</v>
      </c>
      <c r="H1448">
        <v>0</v>
      </c>
      <c r="I1448">
        <v>128.994</v>
      </c>
      <c r="J1448">
        <v>2.839</v>
      </c>
      <c r="K1448">
        <v>8.5020000000000007</v>
      </c>
      <c r="L1448">
        <v>89.022000000000006</v>
      </c>
      <c r="M1448">
        <v>25630.538</v>
      </c>
      <c r="N1448">
        <v>79.328000000000003</v>
      </c>
      <c r="O1448">
        <v>4.415</v>
      </c>
      <c r="P1448">
        <v>-1.5669999999999999</v>
      </c>
      <c r="Q1448">
        <v>193.822</v>
      </c>
      <c r="R1448">
        <v>25548.362000000001</v>
      </c>
      <c r="S1448">
        <v>25354.539000000001</v>
      </c>
    </row>
    <row r="1449" spans="1:19" x14ac:dyDescent="0.3">
      <c r="A1449">
        <v>2021</v>
      </c>
      <c r="B1449">
        <v>3</v>
      </c>
      <c r="C1449">
        <v>2</v>
      </c>
      <c r="D1449">
        <v>8</v>
      </c>
      <c r="E1449">
        <v>26211.249</v>
      </c>
      <c r="F1449">
        <v>752.64700000000005</v>
      </c>
      <c r="G1449">
        <v>99.216999999999999</v>
      </c>
      <c r="H1449">
        <v>0</v>
      </c>
      <c r="I1449">
        <v>267.89</v>
      </c>
      <c r="J1449">
        <v>3.702</v>
      </c>
      <c r="K1449">
        <v>7.66</v>
      </c>
      <c r="L1449">
        <v>90.116</v>
      </c>
      <c r="M1449">
        <v>27333.263999999999</v>
      </c>
      <c r="N1449">
        <v>1508.7380000000001</v>
      </c>
      <c r="O1449">
        <v>-5.048</v>
      </c>
      <c r="P1449">
        <v>-0.47899999999999998</v>
      </c>
      <c r="Q1449">
        <v>219.09899999999999</v>
      </c>
      <c r="R1449">
        <v>25830.053</v>
      </c>
      <c r="S1449">
        <v>25610.955000000002</v>
      </c>
    </row>
    <row r="1450" spans="1:19" x14ac:dyDescent="0.3">
      <c r="A1450">
        <v>2021</v>
      </c>
      <c r="B1450">
        <v>3</v>
      </c>
      <c r="C1450">
        <v>2</v>
      </c>
      <c r="D1450">
        <v>9</v>
      </c>
      <c r="E1450">
        <v>27179.246999999999</v>
      </c>
      <c r="F1450">
        <v>746.98699999999997</v>
      </c>
      <c r="G1450">
        <v>91.597999999999999</v>
      </c>
      <c r="H1450">
        <v>0</v>
      </c>
      <c r="I1450">
        <v>494.47699999999998</v>
      </c>
      <c r="J1450">
        <v>4.97</v>
      </c>
      <c r="K1450">
        <v>4.3129999999999997</v>
      </c>
      <c r="L1450">
        <v>91.019000000000005</v>
      </c>
      <c r="M1450">
        <v>28521.012999999999</v>
      </c>
      <c r="N1450">
        <v>3912.84</v>
      </c>
      <c r="O1450">
        <v>-20.914000000000001</v>
      </c>
      <c r="P1450">
        <v>0.621</v>
      </c>
      <c r="Q1450">
        <v>239.81700000000001</v>
      </c>
      <c r="R1450">
        <v>24628.467000000001</v>
      </c>
      <c r="S1450">
        <v>24388.65</v>
      </c>
    </row>
    <row r="1451" spans="1:19" x14ac:dyDescent="0.3">
      <c r="A1451">
        <v>2021</v>
      </c>
      <c r="B1451">
        <v>3</v>
      </c>
      <c r="C1451">
        <v>2</v>
      </c>
      <c r="D1451">
        <v>10</v>
      </c>
      <c r="E1451">
        <v>27973.32</v>
      </c>
      <c r="F1451">
        <v>783.279</v>
      </c>
      <c r="G1451">
        <v>83.347999999999999</v>
      </c>
      <c r="H1451">
        <v>0</v>
      </c>
      <c r="I1451">
        <v>610.23099999999999</v>
      </c>
      <c r="J1451">
        <v>5.5170000000000003</v>
      </c>
      <c r="K1451">
        <v>1.827</v>
      </c>
      <c r="L1451">
        <v>91.754999999999995</v>
      </c>
      <c r="M1451">
        <v>29465.93</v>
      </c>
      <c r="N1451">
        <v>5808.3969999999999</v>
      </c>
      <c r="O1451">
        <v>-36.643999999999998</v>
      </c>
      <c r="P1451">
        <v>2.3119999999999998</v>
      </c>
      <c r="Q1451">
        <v>255.98099999999999</v>
      </c>
      <c r="R1451">
        <v>23691.865000000002</v>
      </c>
      <c r="S1451">
        <v>23435.883999999998</v>
      </c>
    </row>
    <row r="1452" spans="1:19" x14ac:dyDescent="0.3">
      <c r="A1452">
        <v>2021</v>
      </c>
      <c r="B1452">
        <v>3</v>
      </c>
      <c r="C1452">
        <v>2</v>
      </c>
      <c r="D1452">
        <v>11</v>
      </c>
      <c r="E1452">
        <v>28428.092000000001</v>
      </c>
      <c r="F1452">
        <v>818.08500000000004</v>
      </c>
      <c r="G1452">
        <v>77.063000000000002</v>
      </c>
      <c r="H1452">
        <v>0</v>
      </c>
      <c r="I1452">
        <v>577.70699999999999</v>
      </c>
      <c r="J1452">
        <v>5.8330000000000002</v>
      </c>
      <c r="K1452">
        <v>5.7309999999999999</v>
      </c>
      <c r="L1452">
        <v>92.11</v>
      </c>
      <c r="M1452">
        <v>29927.558000000001</v>
      </c>
      <c r="N1452">
        <v>6910.8990000000003</v>
      </c>
      <c r="O1452">
        <v>-36.594999999999999</v>
      </c>
      <c r="P1452">
        <v>3.7690000000000001</v>
      </c>
      <c r="Q1452">
        <v>269.99200000000002</v>
      </c>
      <c r="R1452">
        <v>23049.485000000001</v>
      </c>
      <c r="S1452">
        <v>22779.492999999999</v>
      </c>
    </row>
    <row r="1453" spans="1:19" x14ac:dyDescent="0.3">
      <c r="A1453">
        <v>2021</v>
      </c>
      <c r="B1453">
        <v>3</v>
      </c>
      <c r="C1453">
        <v>2</v>
      </c>
      <c r="D1453">
        <v>12</v>
      </c>
      <c r="E1453">
        <v>28613.455999999998</v>
      </c>
      <c r="F1453">
        <v>849.58799999999997</v>
      </c>
      <c r="G1453">
        <v>72.262</v>
      </c>
      <c r="H1453">
        <v>0</v>
      </c>
      <c r="I1453">
        <v>491.72500000000002</v>
      </c>
      <c r="J1453">
        <v>5.9710000000000001</v>
      </c>
      <c r="K1453">
        <v>6.5490000000000004</v>
      </c>
      <c r="L1453">
        <v>92.234999999999999</v>
      </c>
      <c r="M1453">
        <v>30059.524000000001</v>
      </c>
      <c r="N1453">
        <v>7586.9290000000001</v>
      </c>
      <c r="O1453">
        <v>-13.099</v>
      </c>
      <c r="P1453">
        <v>4.8159999999999998</v>
      </c>
      <c r="Q1453">
        <v>281.17500000000001</v>
      </c>
      <c r="R1453">
        <v>22480.878000000001</v>
      </c>
      <c r="S1453">
        <v>22199.703000000001</v>
      </c>
    </row>
    <row r="1454" spans="1:19" x14ac:dyDescent="0.3">
      <c r="A1454">
        <v>2021</v>
      </c>
      <c r="B1454">
        <v>3</v>
      </c>
      <c r="C1454">
        <v>2</v>
      </c>
      <c r="D1454">
        <v>13</v>
      </c>
      <c r="E1454">
        <v>28661.976999999999</v>
      </c>
      <c r="F1454">
        <v>833.04499999999996</v>
      </c>
      <c r="G1454">
        <v>68.98</v>
      </c>
      <c r="H1454">
        <v>0</v>
      </c>
      <c r="I1454">
        <v>454.66800000000001</v>
      </c>
      <c r="J1454">
        <v>5.9409999999999998</v>
      </c>
      <c r="K1454">
        <v>4.1740000000000004</v>
      </c>
      <c r="L1454">
        <v>92.254999999999995</v>
      </c>
      <c r="M1454">
        <v>30052.059000000001</v>
      </c>
      <c r="N1454">
        <v>7594.8230000000003</v>
      </c>
      <c r="O1454">
        <v>-2.903</v>
      </c>
      <c r="P1454">
        <v>5.5359999999999996</v>
      </c>
      <c r="Q1454">
        <v>290.87299999999999</v>
      </c>
      <c r="R1454">
        <v>22454.603999999999</v>
      </c>
      <c r="S1454">
        <v>22163.731</v>
      </c>
    </row>
    <row r="1455" spans="1:19" x14ac:dyDescent="0.3">
      <c r="A1455">
        <v>2021</v>
      </c>
      <c r="B1455">
        <v>3</v>
      </c>
      <c r="C1455">
        <v>2</v>
      </c>
      <c r="D1455">
        <v>14</v>
      </c>
      <c r="E1455">
        <v>28515.414000000001</v>
      </c>
      <c r="F1455">
        <v>813.221</v>
      </c>
      <c r="G1455">
        <v>66.266999999999996</v>
      </c>
      <c r="H1455">
        <v>0</v>
      </c>
      <c r="I1455">
        <v>430.10700000000003</v>
      </c>
      <c r="J1455">
        <v>5.8310000000000004</v>
      </c>
      <c r="K1455">
        <v>6.4290000000000003</v>
      </c>
      <c r="L1455">
        <v>92.16</v>
      </c>
      <c r="M1455">
        <v>29863.161</v>
      </c>
      <c r="N1455">
        <v>7123.3239999999996</v>
      </c>
      <c r="O1455">
        <v>-2.101</v>
      </c>
      <c r="P1455">
        <v>5.2770000000000001</v>
      </c>
      <c r="Q1455">
        <v>296.62299999999999</v>
      </c>
      <c r="R1455">
        <v>22736.661</v>
      </c>
      <c r="S1455">
        <v>22440.038</v>
      </c>
    </row>
    <row r="1456" spans="1:19" x14ac:dyDescent="0.3">
      <c r="A1456">
        <v>2021</v>
      </c>
      <c r="B1456">
        <v>3</v>
      </c>
      <c r="C1456">
        <v>2</v>
      </c>
      <c r="D1456">
        <v>15</v>
      </c>
      <c r="E1456">
        <v>28186.478999999999</v>
      </c>
      <c r="F1456">
        <v>763.68700000000001</v>
      </c>
      <c r="G1456">
        <v>65.266999999999996</v>
      </c>
      <c r="H1456">
        <v>0</v>
      </c>
      <c r="I1456">
        <v>368.52499999999998</v>
      </c>
      <c r="J1456">
        <v>5.3470000000000004</v>
      </c>
      <c r="K1456">
        <v>4.335</v>
      </c>
      <c r="L1456">
        <v>91.912000000000006</v>
      </c>
      <c r="M1456">
        <v>29420.284</v>
      </c>
      <c r="N1456">
        <v>6187.5249999999996</v>
      </c>
      <c r="O1456">
        <v>-0.85499999999999998</v>
      </c>
      <c r="P1456">
        <v>3.4420000000000002</v>
      </c>
      <c r="Q1456">
        <v>294.95299999999997</v>
      </c>
      <c r="R1456">
        <v>23230.171999999999</v>
      </c>
      <c r="S1456">
        <v>22935.219000000001</v>
      </c>
    </row>
    <row r="1457" spans="1:19" x14ac:dyDescent="0.3">
      <c r="A1457">
        <v>2021</v>
      </c>
      <c r="B1457">
        <v>3</v>
      </c>
      <c r="C1457">
        <v>2</v>
      </c>
      <c r="D1457">
        <v>16</v>
      </c>
      <c r="E1457">
        <v>27651.23</v>
      </c>
      <c r="F1457">
        <v>682.07399999999996</v>
      </c>
      <c r="G1457">
        <v>64.853999999999999</v>
      </c>
      <c r="H1457">
        <v>0</v>
      </c>
      <c r="I1457">
        <v>339.13400000000001</v>
      </c>
      <c r="J1457">
        <v>5.5759999999999996</v>
      </c>
      <c r="K1457">
        <v>2.06</v>
      </c>
      <c r="L1457">
        <v>91.433999999999997</v>
      </c>
      <c r="M1457">
        <v>28771.508000000002</v>
      </c>
      <c r="N1457">
        <v>4460.8310000000001</v>
      </c>
      <c r="O1457">
        <v>-0.28799999999999998</v>
      </c>
      <c r="P1457">
        <v>1.6910000000000001</v>
      </c>
      <c r="Q1457">
        <v>286.697</v>
      </c>
      <c r="R1457">
        <v>24309.274000000001</v>
      </c>
      <c r="S1457">
        <v>24022.577000000001</v>
      </c>
    </row>
    <row r="1458" spans="1:19" x14ac:dyDescent="0.3">
      <c r="A1458">
        <v>2021</v>
      </c>
      <c r="B1458">
        <v>3</v>
      </c>
      <c r="C1458">
        <v>2</v>
      </c>
      <c r="D1458">
        <v>17</v>
      </c>
      <c r="E1458">
        <v>27267.965</v>
      </c>
      <c r="F1458">
        <v>537.46</v>
      </c>
      <c r="G1458">
        <v>65.679000000000002</v>
      </c>
      <c r="H1458">
        <v>0</v>
      </c>
      <c r="I1458">
        <v>233.93700000000001</v>
      </c>
      <c r="J1458">
        <v>4.3869999999999996</v>
      </c>
      <c r="K1458">
        <v>-8.9169999999999998</v>
      </c>
      <c r="L1458">
        <v>91.087000000000003</v>
      </c>
      <c r="M1458">
        <v>28125.919999999998</v>
      </c>
      <c r="N1458">
        <v>2312.7759999999998</v>
      </c>
      <c r="O1458">
        <v>0.109</v>
      </c>
      <c r="P1458">
        <v>4.665</v>
      </c>
      <c r="Q1458">
        <v>276.48500000000001</v>
      </c>
      <c r="R1458">
        <v>25808.370999999999</v>
      </c>
      <c r="S1458">
        <v>25531.884999999998</v>
      </c>
    </row>
    <row r="1459" spans="1:19" x14ac:dyDescent="0.3">
      <c r="A1459">
        <v>2021</v>
      </c>
      <c r="B1459">
        <v>3</v>
      </c>
      <c r="C1459">
        <v>2</v>
      </c>
      <c r="D1459">
        <v>18</v>
      </c>
      <c r="E1459">
        <v>27441.267</v>
      </c>
      <c r="F1459">
        <v>498.01900000000001</v>
      </c>
      <c r="G1459">
        <v>69.418000000000006</v>
      </c>
      <c r="H1459">
        <v>0</v>
      </c>
      <c r="I1459">
        <v>255.80699999999999</v>
      </c>
      <c r="J1459">
        <v>4.91</v>
      </c>
      <c r="K1459">
        <v>-16.666</v>
      </c>
      <c r="L1459">
        <v>91.245999999999995</v>
      </c>
      <c r="M1459">
        <v>28274.582999999999</v>
      </c>
      <c r="N1459">
        <v>261.45</v>
      </c>
      <c r="O1459">
        <v>8.2929999999999993</v>
      </c>
      <c r="P1459">
        <v>10.577</v>
      </c>
      <c r="Q1459">
        <v>271.00700000000001</v>
      </c>
      <c r="R1459">
        <v>27994.263999999999</v>
      </c>
      <c r="S1459">
        <v>27723.258000000002</v>
      </c>
    </row>
    <row r="1460" spans="1:19" x14ac:dyDescent="0.3">
      <c r="A1460">
        <v>2021</v>
      </c>
      <c r="B1460">
        <v>3</v>
      </c>
      <c r="C1460">
        <v>2</v>
      </c>
      <c r="D1460">
        <v>19</v>
      </c>
      <c r="E1460">
        <v>29098.834999999999</v>
      </c>
      <c r="F1460">
        <v>504.58</v>
      </c>
      <c r="G1460">
        <v>74.799000000000007</v>
      </c>
      <c r="H1460">
        <v>0</v>
      </c>
      <c r="I1460">
        <v>326.37799999999999</v>
      </c>
      <c r="J1460">
        <v>4.7430000000000003</v>
      </c>
      <c r="K1460">
        <v>-22.872</v>
      </c>
      <c r="L1460">
        <v>92.513000000000005</v>
      </c>
      <c r="M1460">
        <v>30004.177</v>
      </c>
      <c r="N1460">
        <v>0</v>
      </c>
      <c r="O1460">
        <v>11.688000000000001</v>
      </c>
      <c r="P1460">
        <v>16.824000000000002</v>
      </c>
      <c r="Q1460">
        <v>263.03399999999999</v>
      </c>
      <c r="R1460">
        <v>29975.666000000001</v>
      </c>
      <c r="S1460">
        <v>29712.632000000001</v>
      </c>
    </row>
    <row r="1461" spans="1:19" x14ac:dyDescent="0.3">
      <c r="A1461">
        <v>2021</v>
      </c>
      <c r="B1461">
        <v>3</v>
      </c>
      <c r="C1461">
        <v>2</v>
      </c>
      <c r="D1461">
        <v>20</v>
      </c>
      <c r="E1461">
        <v>29050.183000000001</v>
      </c>
      <c r="F1461">
        <v>505.40800000000002</v>
      </c>
      <c r="G1461">
        <v>77.432000000000002</v>
      </c>
      <c r="H1461">
        <v>0</v>
      </c>
      <c r="I1461">
        <v>361.14600000000002</v>
      </c>
      <c r="J1461">
        <v>4.4640000000000004</v>
      </c>
      <c r="K1461">
        <v>-15.936</v>
      </c>
      <c r="L1461">
        <v>92.501000000000005</v>
      </c>
      <c r="M1461">
        <v>29997.766</v>
      </c>
      <c r="N1461">
        <v>0</v>
      </c>
      <c r="O1461">
        <v>12.391</v>
      </c>
      <c r="P1461">
        <v>16.16</v>
      </c>
      <c r="Q1461">
        <v>247.06200000000001</v>
      </c>
      <c r="R1461">
        <v>29969.215</v>
      </c>
      <c r="S1461">
        <v>29722.152999999998</v>
      </c>
    </row>
    <row r="1462" spans="1:19" x14ac:dyDescent="0.3">
      <c r="A1462">
        <v>2021</v>
      </c>
      <c r="B1462">
        <v>3</v>
      </c>
      <c r="C1462">
        <v>2</v>
      </c>
      <c r="D1462">
        <v>21</v>
      </c>
      <c r="E1462">
        <v>27914.866000000002</v>
      </c>
      <c r="F1462">
        <v>547.66300000000001</v>
      </c>
      <c r="G1462">
        <v>77.546000000000006</v>
      </c>
      <c r="H1462">
        <v>0</v>
      </c>
      <c r="I1462">
        <v>404.81200000000001</v>
      </c>
      <c r="J1462">
        <v>4.1230000000000002</v>
      </c>
      <c r="K1462">
        <v>-11.468</v>
      </c>
      <c r="L1462">
        <v>91.682000000000002</v>
      </c>
      <c r="M1462">
        <v>28951.678</v>
      </c>
      <c r="N1462">
        <v>0</v>
      </c>
      <c r="O1462">
        <v>12.483000000000001</v>
      </c>
      <c r="P1462">
        <v>6.6929999999999996</v>
      </c>
      <c r="Q1462">
        <v>231.87799999999999</v>
      </c>
      <c r="R1462">
        <v>28932.502</v>
      </c>
      <c r="S1462">
        <v>28700.624</v>
      </c>
    </row>
    <row r="1463" spans="1:19" x14ac:dyDescent="0.3">
      <c r="A1463">
        <v>2021</v>
      </c>
      <c r="B1463">
        <v>3</v>
      </c>
      <c r="C1463">
        <v>2</v>
      </c>
      <c r="D1463">
        <v>22</v>
      </c>
      <c r="E1463">
        <v>25850.988000000001</v>
      </c>
      <c r="F1463">
        <v>633.56100000000004</v>
      </c>
      <c r="G1463">
        <v>75.052999999999997</v>
      </c>
      <c r="H1463">
        <v>0</v>
      </c>
      <c r="I1463">
        <v>517.60900000000004</v>
      </c>
      <c r="J1463">
        <v>5.181</v>
      </c>
      <c r="K1463">
        <v>1.2250000000000001</v>
      </c>
      <c r="L1463">
        <v>89.875</v>
      </c>
      <c r="M1463">
        <v>27098.438999999998</v>
      </c>
      <c r="N1463">
        <v>0</v>
      </c>
      <c r="O1463">
        <v>11.21</v>
      </c>
      <c r="P1463">
        <v>-9.673</v>
      </c>
      <c r="Q1463">
        <v>214.83500000000001</v>
      </c>
      <c r="R1463">
        <v>27096.901999999998</v>
      </c>
      <c r="S1463">
        <v>26882.066999999999</v>
      </c>
    </row>
    <row r="1464" spans="1:19" x14ac:dyDescent="0.3">
      <c r="A1464">
        <v>2021</v>
      </c>
      <c r="B1464">
        <v>3</v>
      </c>
      <c r="C1464">
        <v>2</v>
      </c>
      <c r="D1464">
        <v>23</v>
      </c>
      <c r="E1464">
        <v>23248.166000000001</v>
      </c>
      <c r="F1464">
        <v>834.24400000000003</v>
      </c>
      <c r="G1464">
        <v>71.796999999999997</v>
      </c>
      <c r="H1464">
        <v>0</v>
      </c>
      <c r="I1464">
        <v>577.44799999999998</v>
      </c>
      <c r="J1464">
        <v>4.8490000000000002</v>
      </c>
      <c r="K1464">
        <v>7.8810000000000002</v>
      </c>
      <c r="L1464">
        <v>88.281999999999996</v>
      </c>
      <c r="M1464">
        <v>24760.870999999999</v>
      </c>
      <c r="N1464">
        <v>0</v>
      </c>
      <c r="O1464">
        <v>9.0229999999999997</v>
      </c>
      <c r="P1464">
        <v>-19.382000000000001</v>
      </c>
      <c r="Q1464">
        <v>191.517</v>
      </c>
      <c r="R1464">
        <v>24771.228999999999</v>
      </c>
      <c r="S1464">
        <v>24579.712</v>
      </c>
    </row>
    <row r="1465" spans="1:19" x14ac:dyDescent="0.3">
      <c r="A1465">
        <v>2021</v>
      </c>
      <c r="B1465">
        <v>3</v>
      </c>
      <c r="C1465">
        <v>2</v>
      </c>
      <c r="D1465">
        <v>24</v>
      </c>
      <c r="E1465">
        <v>21492.819</v>
      </c>
      <c r="F1465">
        <v>1023.0359999999999</v>
      </c>
      <c r="G1465">
        <v>69.338999999999999</v>
      </c>
      <c r="H1465">
        <v>0</v>
      </c>
      <c r="I1465">
        <v>962.154</v>
      </c>
      <c r="J1465">
        <v>5.25</v>
      </c>
      <c r="K1465">
        <v>12.271000000000001</v>
      </c>
      <c r="L1465">
        <v>87.257999999999996</v>
      </c>
      <c r="M1465">
        <v>23582.787</v>
      </c>
      <c r="N1465">
        <v>0</v>
      </c>
      <c r="O1465">
        <v>6.8780000000000001</v>
      </c>
      <c r="P1465">
        <v>-23.242999999999999</v>
      </c>
      <c r="Q1465">
        <v>168.88499999999999</v>
      </c>
      <c r="R1465">
        <v>23599.151999999998</v>
      </c>
      <c r="S1465">
        <v>23430.267</v>
      </c>
    </row>
    <row r="1466" spans="1:19" x14ac:dyDescent="0.3">
      <c r="A1466">
        <v>2021</v>
      </c>
      <c r="B1466">
        <v>3</v>
      </c>
      <c r="C1466">
        <v>3</v>
      </c>
      <c r="D1466">
        <v>1</v>
      </c>
      <c r="E1466">
        <v>19747.741000000002</v>
      </c>
      <c r="F1466">
        <v>1320.9010000000001</v>
      </c>
      <c r="G1466">
        <v>72.963999999999999</v>
      </c>
      <c r="H1466">
        <v>0</v>
      </c>
      <c r="I1466">
        <v>846.64099999999996</v>
      </c>
      <c r="J1466">
        <v>5.0780000000000003</v>
      </c>
      <c r="K1466">
        <v>8.593</v>
      </c>
      <c r="L1466">
        <v>86.281000000000006</v>
      </c>
      <c r="M1466">
        <v>22015.235000000001</v>
      </c>
      <c r="N1466">
        <v>0</v>
      </c>
      <c r="O1466">
        <v>5.0979999999999999</v>
      </c>
      <c r="P1466">
        <v>-24.498000000000001</v>
      </c>
      <c r="Q1466">
        <v>151.80000000000001</v>
      </c>
      <c r="R1466">
        <v>22034.634999999998</v>
      </c>
      <c r="S1466">
        <v>21882.834999999999</v>
      </c>
    </row>
    <row r="1467" spans="1:19" x14ac:dyDescent="0.3">
      <c r="A1467">
        <v>2021</v>
      </c>
      <c r="B1467">
        <v>3</v>
      </c>
      <c r="C1467">
        <v>3</v>
      </c>
      <c r="D1467">
        <v>2</v>
      </c>
      <c r="E1467">
        <v>19015.754000000001</v>
      </c>
      <c r="F1467">
        <v>1450.915</v>
      </c>
      <c r="G1467">
        <v>73.509</v>
      </c>
      <c r="H1467">
        <v>0</v>
      </c>
      <c r="I1467">
        <v>601.077</v>
      </c>
      <c r="J1467">
        <v>4.9450000000000003</v>
      </c>
      <c r="K1467">
        <v>8.1829999999999998</v>
      </c>
      <c r="L1467">
        <v>85.813999999999993</v>
      </c>
      <c r="M1467">
        <v>21166.687999999998</v>
      </c>
      <c r="N1467">
        <v>0</v>
      </c>
      <c r="O1467">
        <v>4.1760000000000002</v>
      </c>
      <c r="P1467">
        <v>-19.489000000000001</v>
      </c>
      <c r="Q1467">
        <v>142.89599999999999</v>
      </c>
      <c r="R1467">
        <v>21182.001</v>
      </c>
      <c r="S1467">
        <v>21039.105</v>
      </c>
    </row>
    <row r="1468" spans="1:19" x14ac:dyDescent="0.3">
      <c r="A1468">
        <v>2021</v>
      </c>
      <c r="B1468">
        <v>3</v>
      </c>
      <c r="C1468">
        <v>3</v>
      </c>
      <c r="D1468">
        <v>3</v>
      </c>
      <c r="E1468">
        <v>18663.776999999998</v>
      </c>
      <c r="F1468">
        <v>1498.827</v>
      </c>
      <c r="G1468">
        <v>75.605999999999995</v>
      </c>
      <c r="H1468">
        <v>0</v>
      </c>
      <c r="I1468">
        <v>360.00200000000001</v>
      </c>
      <c r="J1468">
        <v>4.8719999999999999</v>
      </c>
      <c r="K1468">
        <v>10.272</v>
      </c>
      <c r="L1468">
        <v>85.605999999999995</v>
      </c>
      <c r="M1468">
        <v>20623.355</v>
      </c>
      <c r="N1468">
        <v>0</v>
      </c>
      <c r="O1468">
        <v>3.5979999999999999</v>
      </c>
      <c r="P1468">
        <v>-14.253</v>
      </c>
      <c r="Q1468">
        <v>138.732</v>
      </c>
      <c r="R1468">
        <v>20634.009999999998</v>
      </c>
      <c r="S1468">
        <v>20495.277999999998</v>
      </c>
    </row>
    <row r="1469" spans="1:19" x14ac:dyDescent="0.3">
      <c r="A1469">
        <v>2021</v>
      </c>
      <c r="B1469">
        <v>3</v>
      </c>
      <c r="C1469">
        <v>3</v>
      </c>
      <c r="D1469">
        <v>4</v>
      </c>
      <c r="E1469">
        <v>18997.948</v>
      </c>
      <c r="F1469">
        <v>1472.1859999999999</v>
      </c>
      <c r="G1469">
        <v>78.099000000000004</v>
      </c>
      <c r="H1469">
        <v>0</v>
      </c>
      <c r="I1469">
        <v>204.78</v>
      </c>
      <c r="J1469">
        <v>4.7190000000000003</v>
      </c>
      <c r="K1469">
        <v>11.419</v>
      </c>
      <c r="L1469">
        <v>85.820999999999998</v>
      </c>
      <c r="M1469">
        <v>20776.871999999999</v>
      </c>
      <c r="N1469">
        <v>0</v>
      </c>
      <c r="O1469">
        <v>3.464</v>
      </c>
      <c r="P1469">
        <v>-9.6159999999999997</v>
      </c>
      <c r="Q1469">
        <v>138.148</v>
      </c>
      <c r="R1469">
        <v>20783.024000000001</v>
      </c>
      <c r="S1469">
        <v>20644.876</v>
      </c>
    </row>
    <row r="1470" spans="1:19" x14ac:dyDescent="0.3">
      <c r="A1470">
        <v>2021</v>
      </c>
      <c r="B1470">
        <v>3</v>
      </c>
      <c r="C1470">
        <v>3</v>
      </c>
      <c r="D1470">
        <v>5</v>
      </c>
      <c r="E1470">
        <v>20227.792000000001</v>
      </c>
      <c r="F1470">
        <v>1330.03</v>
      </c>
      <c r="G1470">
        <v>83.382999999999996</v>
      </c>
      <c r="H1470">
        <v>0</v>
      </c>
      <c r="I1470">
        <v>102.96599999999999</v>
      </c>
      <c r="J1470">
        <v>3.6520000000000001</v>
      </c>
      <c r="K1470">
        <v>10.41</v>
      </c>
      <c r="L1470">
        <v>86.570999999999998</v>
      </c>
      <c r="M1470">
        <v>21761.42</v>
      </c>
      <c r="N1470">
        <v>0</v>
      </c>
      <c r="O1470">
        <v>3.43</v>
      </c>
      <c r="P1470">
        <v>-6.5389999999999997</v>
      </c>
      <c r="Q1470">
        <v>144.12</v>
      </c>
      <c r="R1470">
        <v>21764.53</v>
      </c>
      <c r="S1470">
        <v>21620.41</v>
      </c>
    </row>
    <row r="1471" spans="1:19" x14ac:dyDescent="0.3">
      <c r="A1471">
        <v>2021</v>
      </c>
      <c r="B1471">
        <v>3</v>
      </c>
      <c r="C1471">
        <v>3</v>
      </c>
      <c r="D1471">
        <v>6</v>
      </c>
      <c r="E1471">
        <v>22704.565999999999</v>
      </c>
      <c r="F1471">
        <v>1089.0060000000001</v>
      </c>
      <c r="G1471">
        <v>91.650999999999996</v>
      </c>
      <c r="H1471">
        <v>0</v>
      </c>
      <c r="I1471">
        <v>72.459999999999994</v>
      </c>
      <c r="J1471">
        <v>2.3290000000000002</v>
      </c>
      <c r="K1471">
        <v>3.7429999999999999</v>
      </c>
      <c r="L1471">
        <v>87.954999999999998</v>
      </c>
      <c r="M1471">
        <v>23960.059000000001</v>
      </c>
      <c r="N1471">
        <v>0</v>
      </c>
      <c r="O1471">
        <v>3.8050000000000002</v>
      </c>
      <c r="P1471">
        <v>-3.81</v>
      </c>
      <c r="Q1471">
        <v>162.55600000000001</v>
      </c>
      <c r="R1471">
        <v>23960.063999999998</v>
      </c>
      <c r="S1471">
        <v>23797.508000000002</v>
      </c>
    </row>
    <row r="1472" spans="1:19" x14ac:dyDescent="0.3">
      <c r="A1472">
        <v>2021</v>
      </c>
      <c r="B1472">
        <v>3</v>
      </c>
      <c r="C1472">
        <v>3</v>
      </c>
      <c r="D1472">
        <v>7</v>
      </c>
      <c r="E1472">
        <v>25053.359</v>
      </c>
      <c r="F1472">
        <v>826.22400000000005</v>
      </c>
      <c r="G1472">
        <v>99.058999999999997</v>
      </c>
      <c r="H1472">
        <v>0</v>
      </c>
      <c r="I1472">
        <v>128.994</v>
      </c>
      <c r="J1472">
        <v>2.839</v>
      </c>
      <c r="K1472">
        <v>10.032</v>
      </c>
      <c r="L1472">
        <v>89.378</v>
      </c>
      <c r="M1472">
        <v>26110.826000000001</v>
      </c>
      <c r="N1472">
        <v>79.328000000000003</v>
      </c>
      <c r="O1472">
        <v>4.415</v>
      </c>
      <c r="P1472">
        <v>-1.5669999999999999</v>
      </c>
      <c r="Q1472">
        <v>193.57</v>
      </c>
      <c r="R1472">
        <v>26028.65</v>
      </c>
      <c r="S1472">
        <v>25835.08</v>
      </c>
    </row>
    <row r="1473" spans="1:19" x14ac:dyDescent="0.3">
      <c r="A1473">
        <v>2021</v>
      </c>
      <c r="B1473">
        <v>3</v>
      </c>
      <c r="C1473">
        <v>3</v>
      </c>
      <c r="D1473">
        <v>8</v>
      </c>
      <c r="E1473">
        <v>26469.488000000001</v>
      </c>
      <c r="F1473">
        <v>752.64700000000005</v>
      </c>
      <c r="G1473">
        <v>97.391000000000005</v>
      </c>
      <c r="H1473">
        <v>0</v>
      </c>
      <c r="I1473">
        <v>267.89</v>
      </c>
      <c r="J1473">
        <v>3.702</v>
      </c>
      <c r="K1473">
        <v>8.8360000000000003</v>
      </c>
      <c r="L1473">
        <v>90.385000000000005</v>
      </c>
      <c r="M1473">
        <v>27592.948</v>
      </c>
      <c r="N1473">
        <v>1508.7380000000001</v>
      </c>
      <c r="O1473">
        <v>-5.048</v>
      </c>
      <c r="P1473">
        <v>-0.47899999999999998</v>
      </c>
      <c r="Q1473">
        <v>219.46100000000001</v>
      </c>
      <c r="R1473">
        <v>26089.737000000001</v>
      </c>
      <c r="S1473">
        <v>25870.276000000002</v>
      </c>
    </row>
    <row r="1474" spans="1:19" x14ac:dyDescent="0.3">
      <c r="A1474">
        <v>2021</v>
      </c>
      <c r="B1474">
        <v>3</v>
      </c>
      <c r="C1474">
        <v>3</v>
      </c>
      <c r="D1474">
        <v>9</v>
      </c>
      <c r="E1474">
        <v>27317.52</v>
      </c>
      <c r="F1474">
        <v>746.98699999999997</v>
      </c>
      <c r="G1474">
        <v>90.168000000000006</v>
      </c>
      <c r="H1474">
        <v>0</v>
      </c>
      <c r="I1474">
        <v>494.47699999999998</v>
      </c>
      <c r="J1474">
        <v>4.97</v>
      </c>
      <c r="K1474">
        <v>4.125</v>
      </c>
      <c r="L1474">
        <v>91.188000000000002</v>
      </c>
      <c r="M1474">
        <v>28659.268</v>
      </c>
      <c r="N1474">
        <v>3912.84</v>
      </c>
      <c r="O1474">
        <v>-20.914000000000001</v>
      </c>
      <c r="P1474">
        <v>0.621</v>
      </c>
      <c r="Q1474">
        <v>240.66</v>
      </c>
      <c r="R1474">
        <v>24766.721000000001</v>
      </c>
      <c r="S1474">
        <v>24526.061000000002</v>
      </c>
    </row>
    <row r="1475" spans="1:19" x14ac:dyDescent="0.3">
      <c r="A1475">
        <v>2021</v>
      </c>
      <c r="B1475">
        <v>3</v>
      </c>
      <c r="C1475">
        <v>3</v>
      </c>
      <c r="D1475">
        <v>10</v>
      </c>
      <c r="E1475">
        <v>27972.161</v>
      </c>
      <c r="F1475">
        <v>783.279</v>
      </c>
      <c r="G1475">
        <v>83.838999999999999</v>
      </c>
      <c r="H1475">
        <v>0</v>
      </c>
      <c r="I1475">
        <v>610.23099999999999</v>
      </c>
      <c r="J1475">
        <v>5.5170000000000003</v>
      </c>
      <c r="K1475">
        <v>1.4650000000000001</v>
      </c>
      <c r="L1475">
        <v>91.769000000000005</v>
      </c>
      <c r="M1475">
        <v>29464.422999999999</v>
      </c>
      <c r="N1475">
        <v>5808.3969999999999</v>
      </c>
      <c r="O1475">
        <v>-36.643999999999998</v>
      </c>
      <c r="P1475">
        <v>2.3119999999999998</v>
      </c>
      <c r="Q1475">
        <v>256.88900000000001</v>
      </c>
      <c r="R1475">
        <v>23690.358</v>
      </c>
      <c r="S1475">
        <v>23433.469000000001</v>
      </c>
    </row>
    <row r="1476" spans="1:19" x14ac:dyDescent="0.3">
      <c r="A1476">
        <v>2021</v>
      </c>
      <c r="B1476">
        <v>3</v>
      </c>
      <c r="C1476">
        <v>3</v>
      </c>
      <c r="D1476">
        <v>11</v>
      </c>
      <c r="E1476">
        <v>28360.375</v>
      </c>
      <c r="F1476">
        <v>818.08500000000004</v>
      </c>
      <c r="G1476">
        <v>78.941999999999993</v>
      </c>
      <c r="H1476">
        <v>0</v>
      </c>
      <c r="I1476">
        <v>577.70699999999999</v>
      </c>
      <c r="J1476">
        <v>5.8330000000000002</v>
      </c>
      <c r="K1476">
        <v>4.5940000000000003</v>
      </c>
      <c r="L1476">
        <v>92.061000000000007</v>
      </c>
      <c r="M1476">
        <v>29858.655999999999</v>
      </c>
      <c r="N1476">
        <v>6910.8990000000003</v>
      </c>
      <c r="O1476">
        <v>-36.594999999999999</v>
      </c>
      <c r="P1476">
        <v>3.7690000000000001</v>
      </c>
      <c r="Q1476">
        <v>272.964</v>
      </c>
      <c r="R1476">
        <v>22980.582999999999</v>
      </c>
      <c r="S1476">
        <v>22707.618999999999</v>
      </c>
    </row>
    <row r="1477" spans="1:19" x14ac:dyDescent="0.3">
      <c r="A1477">
        <v>2021</v>
      </c>
      <c r="B1477">
        <v>3</v>
      </c>
      <c r="C1477">
        <v>3</v>
      </c>
      <c r="D1477">
        <v>12</v>
      </c>
      <c r="E1477">
        <v>28456.181</v>
      </c>
      <c r="F1477">
        <v>849.58799999999997</v>
      </c>
      <c r="G1477">
        <v>75.554000000000002</v>
      </c>
      <c r="H1477">
        <v>0</v>
      </c>
      <c r="I1477">
        <v>491.72500000000002</v>
      </c>
      <c r="J1477">
        <v>5.9710000000000001</v>
      </c>
      <c r="K1477">
        <v>5.0519999999999996</v>
      </c>
      <c r="L1477">
        <v>92.128</v>
      </c>
      <c r="M1477">
        <v>29900.645</v>
      </c>
      <c r="N1477">
        <v>7586.9290000000001</v>
      </c>
      <c r="O1477">
        <v>-13.099</v>
      </c>
      <c r="P1477">
        <v>4.8159999999999998</v>
      </c>
      <c r="Q1477">
        <v>284.90699999999998</v>
      </c>
      <c r="R1477">
        <v>22322</v>
      </c>
      <c r="S1477">
        <v>22037.092000000001</v>
      </c>
    </row>
    <row r="1478" spans="1:19" x14ac:dyDescent="0.3">
      <c r="A1478">
        <v>2021</v>
      </c>
      <c r="B1478">
        <v>3</v>
      </c>
      <c r="C1478">
        <v>3</v>
      </c>
      <c r="D1478">
        <v>13</v>
      </c>
      <c r="E1478">
        <v>28508.238000000001</v>
      </c>
      <c r="F1478">
        <v>833.04499999999996</v>
      </c>
      <c r="G1478">
        <v>72.138999999999996</v>
      </c>
      <c r="H1478">
        <v>0</v>
      </c>
      <c r="I1478">
        <v>454.66800000000001</v>
      </c>
      <c r="J1478">
        <v>5.9409999999999998</v>
      </c>
      <c r="K1478">
        <v>3.2709999999999999</v>
      </c>
      <c r="L1478">
        <v>92.16</v>
      </c>
      <c r="M1478">
        <v>29897.323</v>
      </c>
      <c r="N1478">
        <v>7594.8230000000003</v>
      </c>
      <c r="O1478">
        <v>-2.903</v>
      </c>
      <c r="P1478">
        <v>5.5359999999999996</v>
      </c>
      <c r="Q1478">
        <v>294.24900000000002</v>
      </c>
      <c r="R1478">
        <v>22299.866999999998</v>
      </c>
      <c r="S1478">
        <v>22005.618999999999</v>
      </c>
    </row>
    <row r="1479" spans="1:19" x14ac:dyDescent="0.3">
      <c r="A1479">
        <v>2021</v>
      </c>
      <c r="B1479">
        <v>3</v>
      </c>
      <c r="C1479">
        <v>3</v>
      </c>
      <c r="D1479">
        <v>14</v>
      </c>
      <c r="E1479">
        <v>28359.116999999998</v>
      </c>
      <c r="F1479">
        <v>813.221</v>
      </c>
      <c r="G1479">
        <v>70.471999999999994</v>
      </c>
      <c r="H1479">
        <v>0</v>
      </c>
      <c r="I1479">
        <v>430.10700000000003</v>
      </c>
      <c r="J1479">
        <v>5.8310000000000004</v>
      </c>
      <c r="K1479">
        <v>5.383</v>
      </c>
      <c r="L1479">
        <v>92.022999999999996</v>
      </c>
      <c r="M1479">
        <v>29705.682000000001</v>
      </c>
      <c r="N1479">
        <v>7123.3239999999996</v>
      </c>
      <c r="O1479">
        <v>-2.101</v>
      </c>
      <c r="P1479">
        <v>5.2770000000000001</v>
      </c>
      <c r="Q1479">
        <v>299.83300000000003</v>
      </c>
      <c r="R1479">
        <v>22579.181</v>
      </c>
      <c r="S1479">
        <v>22279.348999999998</v>
      </c>
    </row>
    <row r="1480" spans="1:19" x14ac:dyDescent="0.3">
      <c r="A1480">
        <v>2021</v>
      </c>
      <c r="B1480">
        <v>3</v>
      </c>
      <c r="C1480">
        <v>3</v>
      </c>
      <c r="D1480">
        <v>15</v>
      </c>
      <c r="E1480">
        <v>27999.909</v>
      </c>
      <c r="F1480">
        <v>763.68700000000001</v>
      </c>
      <c r="G1480">
        <v>67.891000000000005</v>
      </c>
      <c r="H1480">
        <v>0</v>
      </c>
      <c r="I1480">
        <v>368.52499999999998</v>
      </c>
      <c r="J1480">
        <v>5.3470000000000004</v>
      </c>
      <c r="K1480">
        <v>3.403</v>
      </c>
      <c r="L1480">
        <v>91.686000000000007</v>
      </c>
      <c r="M1480">
        <v>29232.557000000001</v>
      </c>
      <c r="N1480">
        <v>6187.5249999999996</v>
      </c>
      <c r="O1480">
        <v>-0.85499999999999998</v>
      </c>
      <c r="P1480">
        <v>3.4420000000000002</v>
      </c>
      <c r="Q1480">
        <v>299.55</v>
      </c>
      <c r="R1480">
        <v>23042.445</v>
      </c>
      <c r="S1480">
        <v>22742.894</v>
      </c>
    </row>
    <row r="1481" spans="1:19" x14ac:dyDescent="0.3">
      <c r="A1481">
        <v>2021</v>
      </c>
      <c r="B1481">
        <v>3</v>
      </c>
      <c r="C1481">
        <v>3</v>
      </c>
      <c r="D1481">
        <v>16</v>
      </c>
      <c r="E1481">
        <v>27548.487000000001</v>
      </c>
      <c r="F1481">
        <v>682.07399999999996</v>
      </c>
      <c r="G1481">
        <v>67.688999999999993</v>
      </c>
      <c r="H1481">
        <v>0</v>
      </c>
      <c r="I1481">
        <v>339.13400000000001</v>
      </c>
      <c r="J1481">
        <v>5.5759999999999996</v>
      </c>
      <c r="K1481">
        <v>1.3009999999999999</v>
      </c>
      <c r="L1481">
        <v>91.296999999999997</v>
      </c>
      <c r="M1481">
        <v>28667.87</v>
      </c>
      <c r="N1481">
        <v>4460.8310000000001</v>
      </c>
      <c r="O1481">
        <v>-0.28799999999999998</v>
      </c>
      <c r="P1481">
        <v>1.6910000000000001</v>
      </c>
      <c r="Q1481">
        <v>294.51900000000001</v>
      </c>
      <c r="R1481">
        <v>24205.635999999999</v>
      </c>
      <c r="S1481">
        <v>23911.116999999998</v>
      </c>
    </row>
    <row r="1482" spans="1:19" x14ac:dyDescent="0.3">
      <c r="A1482">
        <v>2021</v>
      </c>
      <c r="B1482">
        <v>3</v>
      </c>
      <c r="C1482">
        <v>3</v>
      </c>
      <c r="D1482">
        <v>17</v>
      </c>
      <c r="E1482">
        <v>27176.076000000001</v>
      </c>
      <c r="F1482">
        <v>537.46</v>
      </c>
      <c r="G1482">
        <v>69.813000000000002</v>
      </c>
      <c r="H1482">
        <v>0</v>
      </c>
      <c r="I1482">
        <v>233.93700000000001</v>
      </c>
      <c r="J1482">
        <v>4.3869999999999996</v>
      </c>
      <c r="K1482">
        <v>-8.4220000000000006</v>
      </c>
      <c r="L1482">
        <v>90.948999999999998</v>
      </c>
      <c r="M1482">
        <v>28034.387999999999</v>
      </c>
      <c r="N1482">
        <v>2312.7759999999998</v>
      </c>
      <c r="O1482">
        <v>0.109</v>
      </c>
      <c r="P1482">
        <v>4.665</v>
      </c>
      <c r="Q1482">
        <v>285.56400000000002</v>
      </c>
      <c r="R1482">
        <v>25716.838</v>
      </c>
      <c r="S1482">
        <v>25431.275000000001</v>
      </c>
    </row>
    <row r="1483" spans="1:19" x14ac:dyDescent="0.3">
      <c r="A1483">
        <v>2021</v>
      </c>
      <c r="B1483">
        <v>3</v>
      </c>
      <c r="C1483">
        <v>3</v>
      </c>
      <c r="D1483">
        <v>18</v>
      </c>
      <c r="E1483">
        <v>27296.511999999999</v>
      </c>
      <c r="F1483">
        <v>498.01900000000001</v>
      </c>
      <c r="G1483">
        <v>73.456000000000003</v>
      </c>
      <c r="H1483">
        <v>0</v>
      </c>
      <c r="I1483">
        <v>255.80699999999999</v>
      </c>
      <c r="J1483">
        <v>4.91</v>
      </c>
      <c r="K1483">
        <v>-16.190999999999999</v>
      </c>
      <c r="L1483">
        <v>91.004999999999995</v>
      </c>
      <c r="M1483">
        <v>28130.062000000002</v>
      </c>
      <c r="N1483">
        <v>261.45</v>
      </c>
      <c r="O1483">
        <v>8.2929999999999993</v>
      </c>
      <c r="P1483">
        <v>10.577</v>
      </c>
      <c r="Q1483">
        <v>279.16500000000002</v>
      </c>
      <c r="R1483">
        <v>27849.742999999999</v>
      </c>
      <c r="S1483">
        <v>27570.579000000002</v>
      </c>
    </row>
    <row r="1484" spans="1:19" x14ac:dyDescent="0.3">
      <c r="A1484">
        <v>2021</v>
      </c>
      <c r="B1484">
        <v>3</v>
      </c>
      <c r="C1484">
        <v>3</v>
      </c>
      <c r="D1484">
        <v>19</v>
      </c>
      <c r="E1484">
        <v>28962.054</v>
      </c>
      <c r="F1484">
        <v>504.58</v>
      </c>
      <c r="G1484">
        <v>77.817999999999998</v>
      </c>
      <c r="H1484">
        <v>0</v>
      </c>
      <c r="I1484">
        <v>326.37799999999999</v>
      </c>
      <c r="J1484">
        <v>4.7430000000000003</v>
      </c>
      <c r="K1484">
        <v>-22.14</v>
      </c>
      <c r="L1484">
        <v>92.369</v>
      </c>
      <c r="M1484">
        <v>29867.984</v>
      </c>
      <c r="N1484">
        <v>0</v>
      </c>
      <c r="O1484">
        <v>11.688000000000001</v>
      </c>
      <c r="P1484">
        <v>16.824000000000002</v>
      </c>
      <c r="Q1484">
        <v>268.74900000000002</v>
      </c>
      <c r="R1484">
        <v>29839.472000000002</v>
      </c>
      <c r="S1484">
        <v>29570.723000000002</v>
      </c>
    </row>
    <row r="1485" spans="1:19" x14ac:dyDescent="0.3">
      <c r="A1485">
        <v>2021</v>
      </c>
      <c r="B1485">
        <v>3</v>
      </c>
      <c r="C1485">
        <v>3</v>
      </c>
      <c r="D1485">
        <v>20</v>
      </c>
      <c r="E1485">
        <v>28954.144</v>
      </c>
      <c r="F1485">
        <v>505.40800000000002</v>
      </c>
      <c r="G1485">
        <v>79.126000000000005</v>
      </c>
      <c r="H1485">
        <v>0</v>
      </c>
      <c r="I1485">
        <v>361.14600000000002</v>
      </c>
      <c r="J1485">
        <v>4.4640000000000004</v>
      </c>
      <c r="K1485">
        <v>-15.753</v>
      </c>
      <c r="L1485">
        <v>92.408000000000001</v>
      </c>
      <c r="M1485">
        <v>29901.815999999999</v>
      </c>
      <c r="N1485">
        <v>0</v>
      </c>
      <c r="O1485">
        <v>12.391</v>
      </c>
      <c r="P1485">
        <v>16.16</v>
      </c>
      <c r="Q1485">
        <v>250.47800000000001</v>
      </c>
      <c r="R1485">
        <v>29873.264999999999</v>
      </c>
      <c r="S1485">
        <v>29622.787</v>
      </c>
    </row>
    <row r="1486" spans="1:19" x14ac:dyDescent="0.3">
      <c r="A1486">
        <v>2021</v>
      </c>
      <c r="B1486">
        <v>3</v>
      </c>
      <c r="C1486">
        <v>3</v>
      </c>
      <c r="D1486">
        <v>21</v>
      </c>
      <c r="E1486">
        <v>27607.753000000001</v>
      </c>
      <c r="F1486">
        <v>547.66300000000001</v>
      </c>
      <c r="G1486">
        <v>78.572999999999993</v>
      </c>
      <c r="H1486">
        <v>0</v>
      </c>
      <c r="I1486">
        <v>404.81200000000001</v>
      </c>
      <c r="J1486">
        <v>4.1230000000000002</v>
      </c>
      <c r="K1486">
        <v>-10.728999999999999</v>
      </c>
      <c r="L1486">
        <v>91.313999999999993</v>
      </c>
      <c r="M1486">
        <v>28644.936000000002</v>
      </c>
      <c r="N1486">
        <v>0</v>
      </c>
      <c r="O1486">
        <v>12.483000000000001</v>
      </c>
      <c r="P1486">
        <v>6.6929999999999996</v>
      </c>
      <c r="Q1486">
        <v>233.84399999999999</v>
      </c>
      <c r="R1486">
        <v>28625.759999999998</v>
      </c>
      <c r="S1486">
        <v>28391.915000000001</v>
      </c>
    </row>
    <row r="1487" spans="1:19" x14ac:dyDescent="0.3">
      <c r="A1487">
        <v>2021</v>
      </c>
      <c r="B1487">
        <v>3</v>
      </c>
      <c r="C1487">
        <v>3</v>
      </c>
      <c r="D1487">
        <v>22</v>
      </c>
      <c r="E1487">
        <v>25417.557000000001</v>
      </c>
      <c r="F1487">
        <v>633.56100000000004</v>
      </c>
      <c r="G1487">
        <v>76.8</v>
      </c>
      <c r="H1487">
        <v>0</v>
      </c>
      <c r="I1487">
        <v>517.60900000000004</v>
      </c>
      <c r="J1487">
        <v>5.181</v>
      </c>
      <c r="K1487">
        <v>1.579</v>
      </c>
      <c r="L1487">
        <v>89.471999999999994</v>
      </c>
      <c r="M1487">
        <v>26664.958999999999</v>
      </c>
      <c r="N1487">
        <v>0</v>
      </c>
      <c r="O1487">
        <v>11.21</v>
      </c>
      <c r="P1487">
        <v>-9.673</v>
      </c>
      <c r="Q1487">
        <v>215.21600000000001</v>
      </c>
      <c r="R1487">
        <v>26663.421999999999</v>
      </c>
      <c r="S1487">
        <v>26448.205999999998</v>
      </c>
    </row>
    <row r="1488" spans="1:19" x14ac:dyDescent="0.3">
      <c r="A1488">
        <v>2021</v>
      </c>
      <c r="B1488">
        <v>3</v>
      </c>
      <c r="C1488">
        <v>3</v>
      </c>
      <c r="D1488">
        <v>23</v>
      </c>
      <c r="E1488">
        <v>22772.157999999999</v>
      </c>
      <c r="F1488">
        <v>834.24400000000003</v>
      </c>
      <c r="G1488">
        <v>73.763000000000005</v>
      </c>
      <c r="H1488">
        <v>0</v>
      </c>
      <c r="I1488">
        <v>577.44799999999998</v>
      </c>
      <c r="J1488">
        <v>4.8490000000000002</v>
      </c>
      <c r="K1488">
        <v>8.0050000000000008</v>
      </c>
      <c r="L1488">
        <v>87.917000000000002</v>
      </c>
      <c r="M1488">
        <v>24284.620999999999</v>
      </c>
      <c r="N1488">
        <v>0</v>
      </c>
      <c r="O1488">
        <v>9.0229999999999997</v>
      </c>
      <c r="P1488">
        <v>-19.382000000000001</v>
      </c>
      <c r="Q1488">
        <v>191.67400000000001</v>
      </c>
      <c r="R1488">
        <v>24294.98</v>
      </c>
      <c r="S1488">
        <v>24103.306</v>
      </c>
    </row>
    <row r="1489" spans="1:19" x14ac:dyDescent="0.3">
      <c r="A1489">
        <v>2021</v>
      </c>
      <c r="B1489">
        <v>3</v>
      </c>
      <c r="C1489">
        <v>3</v>
      </c>
      <c r="D1489">
        <v>24</v>
      </c>
      <c r="E1489">
        <v>21177.652999999998</v>
      </c>
      <c r="F1489">
        <v>1023.0359999999999</v>
      </c>
      <c r="G1489">
        <v>71.7</v>
      </c>
      <c r="H1489">
        <v>0</v>
      </c>
      <c r="I1489">
        <v>962.154</v>
      </c>
      <c r="J1489">
        <v>5.25</v>
      </c>
      <c r="K1489">
        <v>12.285</v>
      </c>
      <c r="L1489">
        <v>87.061999999999998</v>
      </c>
      <c r="M1489">
        <v>23267.439999999999</v>
      </c>
      <c r="N1489">
        <v>0</v>
      </c>
      <c r="O1489">
        <v>6.8780000000000001</v>
      </c>
      <c r="P1489">
        <v>-23.242999999999999</v>
      </c>
      <c r="Q1489">
        <v>168.91499999999999</v>
      </c>
      <c r="R1489">
        <v>23283.806</v>
      </c>
      <c r="S1489">
        <v>23114.89</v>
      </c>
    </row>
    <row r="1490" spans="1:19" x14ac:dyDescent="0.3">
      <c r="A1490">
        <v>2021</v>
      </c>
      <c r="B1490">
        <v>3</v>
      </c>
      <c r="C1490">
        <v>4</v>
      </c>
      <c r="D1490">
        <v>1</v>
      </c>
      <c r="E1490">
        <v>19290.491000000002</v>
      </c>
      <c r="F1490">
        <v>1320.9010000000001</v>
      </c>
      <c r="G1490">
        <v>72.956000000000003</v>
      </c>
      <c r="H1490">
        <v>0</v>
      </c>
      <c r="I1490">
        <v>846.64099999999996</v>
      </c>
      <c r="J1490">
        <v>5.0780000000000003</v>
      </c>
      <c r="K1490">
        <v>8.7620000000000005</v>
      </c>
      <c r="L1490">
        <v>85.983000000000004</v>
      </c>
      <c r="M1490">
        <v>21557.855</v>
      </c>
      <c r="N1490">
        <v>0</v>
      </c>
      <c r="O1490">
        <v>5.0979999999999999</v>
      </c>
      <c r="P1490">
        <v>-24.498000000000001</v>
      </c>
      <c r="Q1490">
        <v>151.37799999999999</v>
      </c>
      <c r="R1490">
        <v>21577.255000000001</v>
      </c>
      <c r="S1490">
        <v>21425.877</v>
      </c>
    </row>
    <row r="1491" spans="1:19" x14ac:dyDescent="0.3">
      <c r="A1491">
        <v>2021</v>
      </c>
      <c r="B1491">
        <v>3</v>
      </c>
      <c r="C1491">
        <v>4</v>
      </c>
      <c r="D1491">
        <v>2</v>
      </c>
      <c r="E1491">
        <v>18493.38</v>
      </c>
      <c r="F1491">
        <v>1450.915</v>
      </c>
      <c r="G1491">
        <v>73.807000000000002</v>
      </c>
      <c r="H1491">
        <v>0</v>
      </c>
      <c r="I1491">
        <v>601.077</v>
      </c>
      <c r="J1491">
        <v>4.9450000000000003</v>
      </c>
      <c r="K1491">
        <v>8.2129999999999992</v>
      </c>
      <c r="L1491">
        <v>85.522000000000006</v>
      </c>
      <c r="M1491">
        <v>20644.052</v>
      </c>
      <c r="N1491">
        <v>0</v>
      </c>
      <c r="O1491">
        <v>4.1760000000000002</v>
      </c>
      <c r="P1491">
        <v>-19.489000000000001</v>
      </c>
      <c r="Q1491">
        <v>142.60400000000001</v>
      </c>
      <c r="R1491">
        <v>20659.365000000002</v>
      </c>
      <c r="S1491">
        <v>20516.760999999999</v>
      </c>
    </row>
    <row r="1492" spans="1:19" x14ac:dyDescent="0.3">
      <c r="A1492">
        <v>2021</v>
      </c>
      <c r="B1492">
        <v>3</v>
      </c>
      <c r="C1492">
        <v>4</v>
      </c>
      <c r="D1492">
        <v>3</v>
      </c>
      <c r="E1492">
        <v>18018.933000000001</v>
      </c>
      <c r="F1492">
        <v>1498.827</v>
      </c>
      <c r="G1492">
        <v>75.852000000000004</v>
      </c>
      <c r="H1492">
        <v>0</v>
      </c>
      <c r="I1492">
        <v>360.00200000000001</v>
      </c>
      <c r="J1492">
        <v>4.8719999999999999</v>
      </c>
      <c r="K1492">
        <v>9.8930000000000007</v>
      </c>
      <c r="L1492">
        <v>85.406000000000006</v>
      </c>
      <c r="M1492">
        <v>19977.932000000001</v>
      </c>
      <c r="N1492">
        <v>0</v>
      </c>
      <c r="O1492">
        <v>3.5979999999999999</v>
      </c>
      <c r="P1492">
        <v>-14.253</v>
      </c>
      <c r="Q1492">
        <v>138.81399999999999</v>
      </c>
      <c r="R1492">
        <v>19988.587</v>
      </c>
      <c r="S1492">
        <v>19849.773000000001</v>
      </c>
    </row>
    <row r="1493" spans="1:19" x14ac:dyDescent="0.3">
      <c r="A1493">
        <v>2021</v>
      </c>
      <c r="B1493">
        <v>3</v>
      </c>
      <c r="C1493">
        <v>4</v>
      </c>
      <c r="D1493">
        <v>4</v>
      </c>
      <c r="E1493">
        <v>18490.982</v>
      </c>
      <c r="F1493">
        <v>1472.1859999999999</v>
      </c>
      <c r="G1493">
        <v>78.459000000000003</v>
      </c>
      <c r="H1493">
        <v>0</v>
      </c>
      <c r="I1493">
        <v>204.78</v>
      </c>
      <c r="J1493">
        <v>4.7190000000000003</v>
      </c>
      <c r="K1493">
        <v>10.664</v>
      </c>
      <c r="L1493">
        <v>85.58</v>
      </c>
      <c r="M1493">
        <v>20268.911</v>
      </c>
      <c r="N1493">
        <v>0</v>
      </c>
      <c r="O1493">
        <v>3.464</v>
      </c>
      <c r="P1493">
        <v>-9.6159999999999997</v>
      </c>
      <c r="Q1493">
        <v>138.517</v>
      </c>
      <c r="R1493">
        <v>20275.062999999998</v>
      </c>
      <c r="S1493">
        <v>20136.546999999999</v>
      </c>
    </row>
    <row r="1494" spans="1:19" x14ac:dyDescent="0.3">
      <c r="A1494">
        <v>2021</v>
      </c>
      <c r="B1494">
        <v>3</v>
      </c>
      <c r="C1494">
        <v>4</v>
      </c>
      <c r="D1494">
        <v>5</v>
      </c>
      <c r="E1494">
        <v>19919.48</v>
      </c>
      <c r="F1494">
        <v>1330.03</v>
      </c>
      <c r="G1494">
        <v>83.733999999999995</v>
      </c>
      <c r="H1494">
        <v>0</v>
      </c>
      <c r="I1494">
        <v>102.96599999999999</v>
      </c>
      <c r="J1494">
        <v>3.6520000000000001</v>
      </c>
      <c r="K1494">
        <v>9.3079999999999998</v>
      </c>
      <c r="L1494">
        <v>86.385000000000005</v>
      </c>
      <c r="M1494">
        <v>21451.821</v>
      </c>
      <c r="N1494">
        <v>0</v>
      </c>
      <c r="O1494">
        <v>3.43</v>
      </c>
      <c r="P1494">
        <v>-6.5389999999999997</v>
      </c>
      <c r="Q1494">
        <v>143.78800000000001</v>
      </c>
      <c r="R1494">
        <v>21454.93</v>
      </c>
      <c r="S1494">
        <v>21311.142</v>
      </c>
    </row>
    <row r="1495" spans="1:19" x14ac:dyDescent="0.3">
      <c r="A1495">
        <v>2021</v>
      </c>
      <c r="B1495">
        <v>3</v>
      </c>
      <c r="C1495">
        <v>4</v>
      </c>
      <c r="D1495">
        <v>6</v>
      </c>
      <c r="E1495">
        <v>22329.360000000001</v>
      </c>
      <c r="F1495">
        <v>1089.0060000000001</v>
      </c>
      <c r="G1495">
        <v>92.292000000000002</v>
      </c>
      <c r="H1495">
        <v>0</v>
      </c>
      <c r="I1495">
        <v>72.459999999999994</v>
      </c>
      <c r="J1495">
        <v>2.3290000000000002</v>
      </c>
      <c r="K1495">
        <v>3.0489999999999999</v>
      </c>
      <c r="L1495">
        <v>87.724999999999994</v>
      </c>
      <c r="M1495">
        <v>23583.93</v>
      </c>
      <c r="N1495">
        <v>0</v>
      </c>
      <c r="O1495">
        <v>3.8050000000000002</v>
      </c>
      <c r="P1495">
        <v>-3.81</v>
      </c>
      <c r="Q1495">
        <v>162.148</v>
      </c>
      <c r="R1495">
        <v>23583.935000000001</v>
      </c>
      <c r="S1495">
        <v>23421.787</v>
      </c>
    </row>
    <row r="1496" spans="1:19" x14ac:dyDescent="0.3">
      <c r="A1496">
        <v>2021</v>
      </c>
      <c r="B1496">
        <v>3</v>
      </c>
      <c r="C1496">
        <v>4</v>
      </c>
      <c r="D1496">
        <v>7</v>
      </c>
      <c r="E1496">
        <v>24354.507000000001</v>
      </c>
      <c r="F1496">
        <v>826.22400000000005</v>
      </c>
      <c r="G1496">
        <v>99.260999999999996</v>
      </c>
      <c r="H1496">
        <v>0</v>
      </c>
      <c r="I1496">
        <v>128.994</v>
      </c>
      <c r="J1496">
        <v>2.839</v>
      </c>
      <c r="K1496">
        <v>7.3319999999999999</v>
      </c>
      <c r="L1496">
        <v>88.927000000000007</v>
      </c>
      <c r="M1496">
        <v>25408.822</v>
      </c>
      <c r="N1496">
        <v>79.328000000000003</v>
      </c>
      <c r="O1496">
        <v>4.415</v>
      </c>
      <c r="P1496">
        <v>-1.5669999999999999</v>
      </c>
      <c r="Q1496">
        <v>193.30199999999999</v>
      </c>
      <c r="R1496">
        <v>25326.646000000001</v>
      </c>
      <c r="S1496">
        <v>25133.344000000001</v>
      </c>
    </row>
    <row r="1497" spans="1:19" x14ac:dyDescent="0.3">
      <c r="A1497">
        <v>2021</v>
      </c>
      <c r="B1497">
        <v>3</v>
      </c>
      <c r="C1497">
        <v>4</v>
      </c>
      <c r="D1497">
        <v>8</v>
      </c>
      <c r="E1497">
        <v>25921.541000000001</v>
      </c>
      <c r="F1497">
        <v>752.64700000000005</v>
      </c>
      <c r="G1497">
        <v>98.066999999999993</v>
      </c>
      <c r="H1497">
        <v>0</v>
      </c>
      <c r="I1497">
        <v>267.89</v>
      </c>
      <c r="J1497">
        <v>3.702</v>
      </c>
      <c r="K1497">
        <v>6.0739999999999998</v>
      </c>
      <c r="L1497">
        <v>89.894999999999996</v>
      </c>
      <c r="M1497">
        <v>27041.75</v>
      </c>
      <c r="N1497">
        <v>1508.7380000000001</v>
      </c>
      <c r="O1497">
        <v>-5.048</v>
      </c>
      <c r="P1497">
        <v>-0.47899999999999998</v>
      </c>
      <c r="Q1497">
        <v>219.31700000000001</v>
      </c>
      <c r="R1497">
        <v>25538.539000000001</v>
      </c>
      <c r="S1497">
        <v>25319.222000000002</v>
      </c>
    </row>
    <row r="1498" spans="1:19" x14ac:dyDescent="0.3">
      <c r="A1498">
        <v>2021</v>
      </c>
      <c r="B1498">
        <v>3</v>
      </c>
      <c r="C1498">
        <v>4</v>
      </c>
      <c r="D1498">
        <v>9</v>
      </c>
      <c r="E1498">
        <v>26915.135999999999</v>
      </c>
      <c r="F1498">
        <v>746.98699999999997</v>
      </c>
      <c r="G1498">
        <v>92.072000000000003</v>
      </c>
      <c r="H1498">
        <v>0</v>
      </c>
      <c r="I1498">
        <v>494.47699999999998</v>
      </c>
      <c r="J1498">
        <v>4.97</v>
      </c>
      <c r="K1498">
        <v>3.6360000000000001</v>
      </c>
      <c r="L1498">
        <v>90.715000000000003</v>
      </c>
      <c r="M1498">
        <v>28255.920999999998</v>
      </c>
      <c r="N1498">
        <v>3912.84</v>
      </c>
      <c r="O1498">
        <v>-20.914000000000001</v>
      </c>
      <c r="P1498">
        <v>0.621</v>
      </c>
      <c r="Q1498">
        <v>239.51300000000001</v>
      </c>
      <c r="R1498">
        <v>24363.374</v>
      </c>
      <c r="S1498">
        <v>24123.86</v>
      </c>
    </row>
    <row r="1499" spans="1:19" x14ac:dyDescent="0.3">
      <c r="A1499">
        <v>2021</v>
      </c>
      <c r="B1499">
        <v>3</v>
      </c>
      <c r="C1499">
        <v>4</v>
      </c>
      <c r="D1499">
        <v>10</v>
      </c>
      <c r="E1499">
        <v>27735.413</v>
      </c>
      <c r="F1499">
        <v>783.279</v>
      </c>
      <c r="G1499">
        <v>84.91</v>
      </c>
      <c r="H1499">
        <v>0</v>
      </c>
      <c r="I1499">
        <v>610.23099999999999</v>
      </c>
      <c r="J1499">
        <v>5.5170000000000003</v>
      </c>
      <c r="K1499">
        <v>1.542</v>
      </c>
      <c r="L1499">
        <v>91.465999999999994</v>
      </c>
      <c r="M1499">
        <v>29227.449000000001</v>
      </c>
      <c r="N1499">
        <v>5808.3969999999999</v>
      </c>
      <c r="O1499">
        <v>-36.643999999999998</v>
      </c>
      <c r="P1499">
        <v>2.3119999999999998</v>
      </c>
      <c r="Q1499">
        <v>255.11500000000001</v>
      </c>
      <c r="R1499">
        <v>23453.383999999998</v>
      </c>
      <c r="S1499">
        <v>23198.269</v>
      </c>
    </row>
    <row r="1500" spans="1:19" x14ac:dyDescent="0.3">
      <c r="A1500">
        <v>2021</v>
      </c>
      <c r="B1500">
        <v>3</v>
      </c>
      <c r="C1500">
        <v>4</v>
      </c>
      <c r="D1500">
        <v>11</v>
      </c>
      <c r="E1500">
        <v>28115.261999999999</v>
      </c>
      <c r="F1500">
        <v>818.08500000000004</v>
      </c>
      <c r="G1500">
        <v>79.108000000000004</v>
      </c>
      <c r="H1500">
        <v>0</v>
      </c>
      <c r="I1500">
        <v>577.70699999999999</v>
      </c>
      <c r="J1500">
        <v>5.8330000000000002</v>
      </c>
      <c r="K1500">
        <v>4.5979999999999999</v>
      </c>
      <c r="L1500">
        <v>91.771000000000001</v>
      </c>
      <c r="M1500">
        <v>29613.256000000001</v>
      </c>
      <c r="N1500">
        <v>6910.8990000000003</v>
      </c>
      <c r="O1500">
        <v>-36.594999999999999</v>
      </c>
      <c r="P1500">
        <v>3.7690000000000001</v>
      </c>
      <c r="Q1500">
        <v>269.76</v>
      </c>
      <c r="R1500">
        <v>22735.184000000001</v>
      </c>
      <c r="S1500">
        <v>22465.423999999999</v>
      </c>
    </row>
    <row r="1501" spans="1:19" x14ac:dyDescent="0.3">
      <c r="A1501">
        <v>2021</v>
      </c>
      <c r="B1501">
        <v>3</v>
      </c>
      <c r="C1501">
        <v>4</v>
      </c>
      <c r="D1501">
        <v>12</v>
      </c>
      <c r="E1501">
        <v>28232.095000000001</v>
      </c>
      <c r="F1501">
        <v>849.58799999999997</v>
      </c>
      <c r="G1501">
        <v>75.641000000000005</v>
      </c>
      <c r="H1501">
        <v>0</v>
      </c>
      <c r="I1501">
        <v>491.72500000000002</v>
      </c>
      <c r="J1501">
        <v>5.9710000000000001</v>
      </c>
      <c r="K1501">
        <v>5.3789999999999996</v>
      </c>
      <c r="L1501">
        <v>91.85</v>
      </c>
      <c r="M1501">
        <v>29676.608</v>
      </c>
      <c r="N1501">
        <v>7586.9290000000001</v>
      </c>
      <c r="O1501">
        <v>-13.099</v>
      </c>
      <c r="P1501">
        <v>4.8159999999999998</v>
      </c>
      <c r="Q1501">
        <v>281.34199999999998</v>
      </c>
      <c r="R1501">
        <v>22097.962</v>
      </c>
      <c r="S1501">
        <v>21816.620999999999</v>
      </c>
    </row>
    <row r="1502" spans="1:19" x14ac:dyDescent="0.3">
      <c r="A1502">
        <v>2021</v>
      </c>
      <c r="B1502">
        <v>3</v>
      </c>
      <c r="C1502">
        <v>4</v>
      </c>
      <c r="D1502">
        <v>13</v>
      </c>
      <c r="E1502">
        <v>28416.047999999999</v>
      </c>
      <c r="F1502">
        <v>833.04499999999996</v>
      </c>
      <c r="G1502">
        <v>73.28</v>
      </c>
      <c r="H1502">
        <v>0</v>
      </c>
      <c r="I1502">
        <v>454.66800000000001</v>
      </c>
      <c r="J1502">
        <v>5.9409999999999998</v>
      </c>
      <c r="K1502">
        <v>3.5720000000000001</v>
      </c>
      <c r="L1502">
        <v>91.980999999999995</v>
      </c>
      <c r="M1502">
        <v>29805.255000000001</v>
      </c>
      <c r="N1502">
        <v>7594.8230000000003</v>
      </c>
      <c r="O1502">
        <v>-2.903</v>
      </c>
      <c r="P1502">
        <v>5.5359999999999996</v>
      </c>
      <c r="Q1502">
        <v>290.65300000000002</v>
      </c>
      <c r="R1502">
        <v>22207.8</v>
      </c>
      <c r="S1502">
        <v>21917.147000000001</v>
      </c>
    </row>
    <row r="1503" spans="1:19" x14ac:dyDescent="0.3">
      <c r="A1503">
        <v>2021</v>
      </c>
      <c r="B1503">
        <v>3</v>
      </c>
      <c r="C1503">
        <v>4</v>
      </c>
      <c r="D1503">
        <v>14</v>
      </c>
      <c r="E1503">
        <v>28232.932000000001</v>
      </c>
      <c r="F1503">
        <v>813.221</v>
      </c>
      <c r="G1503">
        <v>71.025000000000006</v>
      </c>
      <c r="H1503">
        <v>0</v>
      </c>
      <c r="I1503">
        <v>430.10700000000003</v>
      </c>
      <c r="J1503">
        <v>5.8310000000000004</v>
      </c>
      <c r="K1503">
        <v>6.4989999999999997</v>
      </c>
      <c r="L1503">
        <v>91.772999999999996</v>
      </c>
      <c r="M1503">
        <v>29580.362000000001</v>
      </c>
      <c r="N1503">
        <v>7123.3239999999996</v>
      </c>
      <c r="O1503">
        <v>-2.101</v>
      </c>
      <c r="P1503">
        <v>5.2770000000000001</v>
      </c>
      <c r="Q1503">
        <v>295.06400000000002</v>
      </c>
      <c r="R1503">
        <v>22453.862000000001</v>
      </c>
      <c r="S1503">
        <v>22158.797999999999</v>
      </c>
    </row>
    <row r="1504" spans="1:19" x14ac:dyDescent="0.3">
      <c r="A1504">
        <v>2021</v>
      </c>
      <c r="B1504">
        <v>3</v>
      </c>
      <c r="C1504">
        <v>4</v>
      </c>
      <c r="D1504">
        <v>15</v>
      </c>
      <c r="E1504">
        <v>27885.017</v>
      </c>
      <c r="F1504">
        <v>763.68700000000001</v>
      </c>
      <c r="G1504">
        <v>70.831999999999994</v>
      </c>
      <c r="H1504">
        <v>0</v>
      </c>
      <c r="I1504">
        <v>368.52499999999998</v>
      </c>
      <c r="J1504">
        <v>5.3470000000000004</v>
      </c>
      <c r="K1504">
        <v>4.5129999999999999</v>
      </c>
      <c r="L1504">
        <v>91.453000000000003</v>
      </c>
      <c r="M1504">
        <v>29118.541000000001</v>
      </c>
      <c r="N1504">
        <v>6187.5249999999996</v>
      </c>
      <c r="O1504">
        <v>-0.85499999999999998</v>
      </c>
      <c r="P1504">
        <v>3.4420000000000002</v>
      </c>
      <c r="Q1504">
        <v>292.37799999999999</v>
      </c>
      <c r="R1504">
        <v>22928.429</v>
      </c>
      <c r="S1504">
        <v>22636.052</v>
      </c>
    </row>
    <row r="1505" spans="1:19" x14ac:dyDescent="0.3">
      <c r="A1505">
        <v>2021</v>
      </c>
      <c r="B1505">
        <v>3</v>
      </c>
      <c r="C1505">
        <v>4</v>
      </c>
      <c r="D1505">
        <v>16</v>
      </c>
      <c r="E1505">
        <v>27435.424999999999</v>
      </c>
      <c r="F1505">
        <v>682.07399999999996</v>
      </c>
      <c r="G1505">
        <v>71.638999999999996</v>
      </c>
      <c r="H1505">
        <v>0</v>
      </c>
      <c r="I1505">
        <v>339.13400000000001</v>
      </c>
      <c r="J1505">
        <v>5.5759999999999996</v>
      </c>
      <c r="K1505">
        <v>2.0089999999999999</v>
      </c>
      <c r="L1505">
        <v>91.039000000000001</v>
      </c>
      <c r="M1505">
        <v>28555.257000000001</v>
      </c>
      <c r="N1505">
        <v>4460.8310000000001</v>
      </c>
      <c r="O1505">
        <v>-0.28799999999999998</v>
      </c>
      <c r="P1505">
        <v>1.6910000000000001</v>
      </c>
      <c r="Q1505">
        <v>285.41399999999999</v>
      </c>
      <c r="R1505">
        <v>24093.023000000001</v>
      </c>
      <c r="S1505">
        <v>23807.609</v>
      </c>
    </row>
    <row r="1506" spans="1:19" x14ac:dyDescent="0.3">
      <c r="A1506">
        <v>2021</v>
      </c>
      <c r="B1506">
        <v>3</v>
      </c>
      <c r="C1506">
        <v>4</v>
      </c>
      <c r="D1506">
        <v>17</v>
      </c>
      <c r="E1506">
        <v>27095.038</v>
      </c>
      <c r="F1506">
        <v>537.46</v>
      </c>
      <c r="G1506">
        <v>72.507999999999996</v>
      </c>
      <c r="H1506">
        <v>0</v>
      </c>
      <c r="I1506">
        <v>233.93700000000001</v>
      </c>
      <c r="J1506">
        <v>4.3869999999999996</v>
      </c>
      <c r="K1506">
        <v>-10.231</v>
      </c>
      <c r="L1506">
        <v>90.727999999999994</v>
      </c>
      <c r="M1506">
        <v>27951.319</v>
      </c>
      <c r="N1506">
        <v>2312.7759999999998</v>
      </c>
      <c r="O1506">
        <v>0.109</v>
      </c>
      <c r="P1506">
        <v>4.665</v>
      </c>
      <c r="Q1506">
        <v>276.99299999999999</v>
      </c>
      <c r="R1506">
        <v>25633.769</v>
      </c>
      <c r="S1506">
        <v>25356.776000000002</v>
      </c>
    </row>
    <row r="1507" spans="1:19" x14ac:dyDescent="0.3">
      <c r="A1507">
        <v>2021</v>
      </c>
      <c r="B1507">
        <v>3</v>
      </c>
      <c r="C1507">
        <v>4</v>
      </c>
      <c r="D1507">
        <v>18</v>
      </c>
      <c r="E1507">
        <v>27157.8</v>
      </c>
      <c r="F1507">
        <v>498.01900000000001</v>
      </c>
      <c r="G1507">
        <v>75.921999999999997</v>
      </c>
      <c r="H1507">
        <v>0</v>
      </c>
      <c r="I1507">
        <v>255.80699999999999</v>
      </c>
      <c r="J1507">
        <v>4.91</v>
      </c>
      <c r="K1507">
        <v>-18.46</v>
      </c>
      <c r="L1507">
        <v>90.796000000000006</v>
      </c>
      <c r="M1507">
        <v>27988.871999999999</v>
      </c>
      <c r="N1507">
        <v>261.45</v>
      </c>
      <c r="O1507">
        <v>8.2929999999999993</v>
      </c>
      <c r="P1507">
        <v>10.577</v>
      </c>
      <c r="Q1507">
        <v>273.02100000000002</v>
      </c>
      <c r="R1507">
        <v>27708.553</v>
      </c>
      <c r="S1507">
        <v>27435.531999999999</v>
      </c>
    </row>
    <row r="1508" spans="1:19" x14ac:dyDescent="0.3">
      <c r="A1508">
        <v>2021</v>
      </c>
      <c r="B1508">
        <v>3</v>
      </c>
      <c r="C1508">
        <v>4</v>
      </c>
      <c r="D1508">
        <v>19</v>
      </c>
      <c r="E1508">
        <v>28895.062000000002</v>
      </c>
      <c r="F1508">
        <v>504.58</v>
      </c>
      <c r="G1508">
        <v>79.388999999999996</v>
      </c>
      <c r="H1508">
        <v>0</v>
      </c>
      <c r="I1508">
        <v>326.37799999999999</v>
      </c>
      <c r="J1508">
        <v>4.7430000000000003</v>
      </c>
      <c r="K1508">
        <v>-22.274000000000001</v>
      </c>
      <c r="L1508">
        <v>92.325000000000003</v>
      </c>
      <c r="M1508">
        <v>29800.813999999998</v>
      </c>
      <c r="N1508">
        <v>0</v>
      </c>
      <c r="O1508">
        <v>11.688000000000001</v>
      </c>
      <c r="P1508">
        <v>16.824000000000002</v>
      </c>
      <c r="Q1508">
        <v>263.89</v>
      </c>
      <c r="R1508">
        <v>29772.302</v>
      </c>
      <c r="S1508">
        <v>29508.412</v>
      </c>
    </row>
    <row r="1509" spans="1:19" x14ac:dyDescent="0.3">
      <c r="A1509">
        <v>2021</v>
      </c>
      <c r="B1509">
        <v>3</v>
      </c>
      <c r="C1509">
        <v>4</v>
      </c>
      <c r="D1509">
        <v>20</v>
      </c>
      <c r="E1509">
        <v>28840.581999999999</v>
      </c>
      <c r="F1509">
        <v>505.40800000000002</v>
      </c>
      <c r="G1509">
        <v>81.25</v>
      </c>
      <c r="H1509">
        <v>0</v>
      </c>
      <c r="I1509">
        <v>361.14600000000002</v>
      </c>
      <c r="J1509">
        <v>4.4640000000000004</v>
      </c>
      <c r="K1509">
        <v>-15.068</v>
      </c>
      <c r="L1509">
        <v>92.322999999999993</v>
      </c>
      <c r="M1509">
        <v>29788.852999999999</v>
      </c>
      <c r="N1509">
        <v>0</v>
      </c>
      <c r="O1509">
        <v>12.391</v>
      </c>
      <c r="P1509">
        <v>16.16</v>
      </c>
      <c r="Q1509">
        <v>246.82499999999999</v>
      </c>
      <c r="R1509">
        <v>29760.302</v>
      </c>
      <c r="S1509">
        <v>29513.476999999999</v>
      </c>
    </row>
    <row r="1510" spans="1:19" x14ac:dyDescent="0.3">
      <c r="A1510">
        <v>2021</v>
      </c>
      <c r="B1510">
        <v>3</v>
      </c>
      <c r="C1510">
        <v>4</v>
      </c>
      <c r="D1510">
        <v>21</v>
      </c>
      <c r="E1510">
        <v>27491.465</v>
      </c>
      <c r="F1510">
        <v>547.66300000000001</v>
      </c>
      <c r="G1510">
        <v>80.522000000000006</v>
      </c>
      <c r="H1510">
        <v>0</v>
      </c>
      <c r="I1510">
        <v>404.81200000000001</v>
      </c>
      <c r="J1510">
        <v>4.1230000000000002</v>
      </c>
      <c r="K1510">
        <v>-10.654</v>
      </c>
      <c r="L1510">
        <v>91.200999999999993</v>
      </c>
      <c r="M1510">
        <v>28528.61</v>
      </c>
      <c r="N1510">
        <v>0</v>
      </c>
      <c r="O1510">
        <v>12.483000000000001</v>
      </c>
      <c r="P1510">
        <v>6.6929999999999996</v>
      </c>
      <c r="Q1510">
        <v>231.49600000000001</v>
      </c>
      <c r="R1510">
        <v>28509.434000000001</v>
      </c>
      <c r="S1510">
        <v>28277.937999999998</v>
      </c>
    </row>
    <row r="1511" spans="1:19" x14ac:dyDescent="0.3">
      <c r="A1511">
        <v>2021</v>
      </c>
      <c r="B1511">
        <v>3</v>
      </c>
      <c r="C1511">
        <v>4</v>
      </c>
      <c r="D1511">
        <v>22</v>
      </c>
      <c r="E1511">
        <v>25354.953000000001</v>
      </c>
      <c r="F1511">
        <v>633.56100000000004</v>
      </c>
      <c r="G1511">
        <v>77.343999999999994</v>
      </c>
      <c r="H1511">
        <v>0</v>
      </c>
      <c r="I1511">
        <v>517.60900000000004</v>
      </c>
      <c r="J1511">
        <v>5.181</v>
      </c>
      <c r="K1511">
        <v>1.4570000000000001</v>
      </c>
      <c r="L1511">
        <v>89.456000000000003</v>
      </c>
      <c r="M1511">
        <v>26602.216</v>
      </c>
      <c r="N1511">
        <v>0</v>
      </c>
      <c r="O1511">
        <v>11.21</v>
      </c>
      <c r="P1511">
        <v>-9.673</v>
      </c>
      <c r="Q1511">
        <v>214.245</v>
      </c>
      <c r="R1511">
        <v>26600.679</v>
      </c>
      <c r="S1511">
        <v>26386.434000000001</v>
      </c>
    </row>
    <row r="1512" spans="1:19" x14ac:dyDescent="0.3">
      <c r="A1512">
        <v>2021</v>
      </c>
      <c r="B1512">
        <v>3</v>
      </c>
      <c r="C1512">
        <v>4</v>
      </c>
      <c r="D1512">
        <v>23</v>
      </c>
      <c r="E1512">
        <v>22676.647000000001</v>
      </c>
      <c r="F1512">
        <v>834.24400000000003</v>
      </c>
      <c r="G1512">
        <v>73.465000000000003</v>
      </c>
      <c r="H1512">
        <v>0</v>
      </c>
      <c r="I1512">
        <v>577.44799999999998</v>
      </c>
      <c r="J1512">
        <v>4.8490000000000002</v>
      </c>
      <c r="K1512">
        <v>8.06</v>
      </c>
      <c r="L1512">
        <v>87.88</v>
      </c>
      <c r="M1512">
        <v>24189.128000000001</v>
      </c>
      <c r="N1512">
        <v>0</v>
      </c>
      <c r="O1512">
        <v>9.0229999999999997</v>
      </c>
      <c r="P1512">
        <v>-19.382000000000001</v>
      </c>
      <c r="Q1512">
        <v>190.78399999999999</v>
      </c>
      <c r="R1512">
        <v>24199.487000000001</v>
      </c>
      <c r="S1512">
        <v>24008.703000000001</v>
      </c>
    </row>
    <row r="1513" spans="1:19" x14ac:dyDescent="0.3">
      <c r="A1513">
        <v>2021</v>
      </c>
      <c r="B1513">
        <v>3</v>
      </c>
      <c r="C1513">
        <v>4</v>
      </c>
      <c r="D1513">
        <v>24</v>
      </c>
      <c r="E1513">
        <v>20972.983</v>
      </c>
      <c r="F1513">
        <v>1023.0359999999999</v>
      </c>
      <c r="G1513">
        <v>70.349000000000004</v>
      </c>
      <c r="H1513">
        <v>0</v>
      </c>
      <c r="I1513">
        <v>962.154</v>
      </c>
      <c r="J1513">
        <v>5.25</v>
      </c>
      <c r="K1513">
        <v>12.436</v>
      </c>
      <c r="L1513">
        <v>86.953999999999994</v>
      </c>
      <c r="M1513">
        <v>23062.812000000002</v>
      </c>
      <c r="N1513">
        <v>0</v>
      </c>
      <c r="O1513">
        <v>6.8780000000000001</v>
      </c>
      <c r="P1513">
        <v>-23.242999999999999</v>
      </c>
      <c r="Q1513">
        <v>167.77699999999999</v>
      </c>
      <c r="R1513">
        <v>23079.177</v>
      </c>
      <c r="S1513">
        <v>22911.4</v>
      </c>
    </row>
    <row r="1514" spans="1:19" x14ac:dyDescent="0.3">
      <c r="A1514">
        <v>2021</v>
      </c>
      <c r="B1514">
        <v>3</v>
      </c>
      <c r="C1514">
        <v>5</v>
      </c>
      <c r="D1514">
        <v>1</v>
      </c>
      <c r="E1514">
        <v>19105.036</v>
      </c>
      <c r="F1514">
        <v>1320.9010000000001</v>
      </c>
      <c r="G1514">
        <v>76.290999999999997</v>
      </c>
      <c r="H1514">
        <v>0</v>
      </c>
      <c r="I1514">
        <v>846.64099999999996</v>
      </c>
      <c r="J1514">
        <v>5.0780000000000003</v>
      </c>
      <c r="K1514">
        <v>8.0869999999999997</v>
      </c>
      <c r="L1514">
        <v>85.885999999999996</v>
      </c>
      <c r="M1514">
        <v>21371.629000000001</v>
      </c>
      <c r="N1514">
        <v>0</v>
      </c>
      <c r="O1514">
        <v>5.0979999999999999</v>
      </c>
      <c r="P1514">
        <v>-24.498000000000001</v>
      </c>
      <c r="Q1514">
        <v>152.066</v>
      </c>
      <c r="R1514">
        <v>21391.028999999999</v>
      </c>
      <c r="S1514">
        <v>21238.962</v>
      </c>
    </row>
    <row r="1515" spans="1:19" x14ac:dyDescent="0.3">
      <c r="A1515">
        <v>2021</v>
      </c>
      <c r="B1515">
        <v>3</v>
      </c>
      <c r="C1515">
        <v>5</v>
      </c>
      <c r="D1515">
        <v>2</v>
      </c>
      <c r="E1515">
        <v>18423.43</v>
      </c>
      <c r="F1515">
        <v>1450.915</v>
      </c>
      <c r="G1515">
        <v>78.010999999999996</v>
      </c>
      <c r="H1515">
        <v>0</v>
      </c>
      <c r="I1515">
        <v>601.077</v>
      </c>
      <c r="J1515">
        <v>4.9450000000000003</v>
      </c>
      <c r="K1515">
        <v>7.56</v>
      </c>
      <c r="L1515">
        <v>85.563999999999993</v>
      </c>
      <c r="M1515">
        <v>20573.490000000002</v>
      </c>
      <c r="N1515">
        <v>0</v>
      </c>
      <c r="O1515">
        <v>4.1760000000000002</v>
      </c>
      <c r="P1515">
        <v>-19.489000000000001</v>
      </c>
      <c r="Q1515">
        <v>142.87899999999999</v>
      </c>
      <c r="R1515">
        <v>20588.803</v>
      </c>
      <c r="S1515">
        <v>20445.923999999999</v>
      </c>
    </row>
    <row r="1516" spans="1:19" x14ac:dyDescent="0.3">
      <c r="A1516">
        <v>2021</v>
      </c>
      <c r="B1516">
        <v>3</v>
      </c>
      <c r="C1516">
        <v>5</v>
      </c>
      <c r="D1516">
        <v>3</v>
      </c>
      <c r="E1516">
        <v>18124.948</v>
      </c>
      <c r="F1516">
        <v>1498.827</v>
      </c>
      <c r="G1516">
        <v>80.784999999999997</v>
      </c>
      <c r="H1516">
        <v>0</v>
      </c>
      <c r="I1516">
        <v>360.00200000000001</v>
      </c>
      <c r="J1516">
        <v>4.8719999999999999</v>
      </c>
      <c r="K1516">
        <v>9.2799999999999994</v>
      </c>
      <c r="L1516">
        <v>85.411000000000001</v>
      </c>
      <c r="M1516">
        <v>20083.339</v>
      </c>
      <c r="N1516">
        <v>0</v>
      </c>
      <c r="O1516">
        <v>3.5979999999999999</v>
      </c>
      <c r="P1516">
        <v>-14.253</v>
      </c>
      <c r="Q1516">
        <v>138.655</v>
      </c>
      <c r="R1516">
        <v>20093.993999999999</v>
      </c>
      <c r="S1516">
        <v>19955.339</v>
      </c>
    </row>
    <row r="1517" spans="1:19" x14ac:dyDescent="0.3">
      <c r="A1517">
        <v>2021</v>
      </c>
      <c r="B1517">
        <v>3</v>
      </c>
      <c r="C1517">
        <v>5</v>
      </c>
      <c r="D1517">
        <v>4</v>
      </c>
      <c r="E1517">
        <v>18547.159</v>
      </c>
      <c r="F1517">
        <v>1472.1859999999999</v>
      </c>
      <c r="G1517">
        <v>84.34</v>
      </c>
      <c r="H1517">
        <v>0</v>
      </c>
      <c r="I1517">
        <v>204.78</v>
      </c>
      <c r="J1517">
        <v>4.7190000000000003</v>
      </c>
      <c r="K1517">
        <v>10.169</v>
      </c>
      <c r="L1517">
        <v>85.546000000000006</v>
      </c>
      <c r="M1517">
        <v>20324.560000000001</v>
      </c>
      <c r="N1517">
        <v>0</v>
      </c>
      <c r="O1517">
        <v>3.464</v>
      </c>
      <c r="P1517">
        <v>-9.6159999999999997</v>
      </c>
      <c r="Q1517">
        <v>138.208</v>
      </c>
      <c r="R1517">
        <v>20330.712</v>
      </c>
      <c r="S1517">
        <v>20192.504000000001</v>
      </c>
    </row>
    <row r="1518" spans="1:19" x14ac:dyDescent="0.3">
      <c r="A1518">
        <v>2021</v>
      </c>
      <c r="B1518">
        <v>3</v>
      </c>
      <c r="C1518">
        <v>5</v>
      </c>
      <c r="D1518">
        <v>5</v>
      </c>
      <c r="E1518">
        <v>19748.848000000002</v>
      </c>
      <c r="F1518">
        <v>1330.03</v>
      </c>
      <c r="G1518">
        <v>90.728999999999999</v>
      </c>
      <c r="H1518">
        <v>0</v>
      </c>
      <c r="I1518">
        <v>102.96599999999999</v>
      </c>
      <c r="J1518">
        <v>3.6520000000000001</v>
      </c>
      <c r="K1518">
        <v>9.1780000000000008</v>
      </c>
      <c r="L1518">
        <v>86.242999999999995</v>
      </c>
      <c r="M1518">
        <v>21280.916000000001</v>
      </c>
      <c r="N1518">
        <v>0</v>
      </c>
      <c r="O1518">
        <v>3.43</v>
      </c>
      <c r="P1518">
        <v>-6.5389999999999997</v>
      </c>
      <c r="Q1518">
        <v>143.86199999999999</v>
      </c>
      <c r="R1518">
        <v>21284.026000000002</v>
      </c>
      <c r="S1518">
        <v>21140.163</v>
      </c>
    </row>
    <row r="1519" spans="1:19" x14ac:dyDescent="0.3">
      <c r="A1519">
        <v>2021</v>
      </c>
      <c r="B1519">
        <v>3</v>
      </c>
      <c r="C1519">
        <v>5</v>
      </c>
      <c r="D1519">
        <v>6</v>
      </c>
      <c r="E1519">
        <v>22106.506000000001</v>
      </c>
      <c r="F1519">
        <v>1089.0060000000001</v>
      </c>
      <c r="G1519">
        <v>99.12</v>
      </c>
      <c r="H1519">
        <v>0</v>
      </c>
      <c r="I1519">
        <v>72.459999999999994</v>
      </c>
      <c r="J1519">
        <v>2.3290000000000002</v>
      </c>
      <c r="K1519">
        <v>3.1989999999999998</v>
      </c>
      <c r="L1519">
        <v>87.543999999999997</v>
      </c>
      <c r="M1519">
        <v>23361.045999999998</v>
      </c>
      <c r="N1519">
        <v>0</v>
      </c>
      <c r="O1519">
        <v>3.8050000000000002</v>
      </c>
      <c r="P1519">
        <v>-3.81</v>
      </c>
      <c r="Q1519">
        <v>161.869</v>
      </c>
      <c r="R1519">
        <v>23361.05</v>
      </c>
      <c r="S1519">
        <v>23199.181</v>
      </c>
    </row>
    <row r="1520" spans="1:19" x14ac:dyDescent="0.3">
      <c r="A1520">
        <v>2021</v>
      </c>
      <c r="B1520">
        <v>3</v>
      </c>
      <c r="C1520">
        <v>5</v>
      </c>
      <c r="D1520">
        <v>7</v>
      </c>
      <c r="E1520">
        <v>23923.984</v>
      </c>
      <c r="F1520">
        <v>826.22400000000005</v>
      </c>
      <c r="G1520">
        <v>107.57299999999999</v>
      </c>
      <c r="H1520">
        <v>0</v>
      </c>
      <c r="I1520">
        <v>128.994</v>
      </c>
      <c r="J1520">
        <v>2.839</v>
      </c>
      <c r="K1520">
        <v>8.4459999999999997</v>
      </c>
      <c r="L1520">
        <v>88.578999999999994</v>
      </c>
      <c r="M1520">
        <v>24979.063999999998</v>
      </c>
      <c r="N1520">
        <v>79.328000000000003</v>
      </c>
      <c r="O1520">
        <v>4.415</v>
      </c>
      <c r="P1520">
        <v>-1.5669999999999999</v>
      </c>
      <c r="Q1520">
        <v>192.428</v>
      </c>
      <c r="R1520">
        <v>24896.887999999999</v>
      </c>
      <c r="S1520">
        <v>24704.46</v>
      </c>
    </row>
    <row r="1521" spans="1:19" x14ac:dyDescent="0.3">
      <c r="A1521">
        <v>2021</v>
      </c>
      <c r="B1521">
        <v>3</v>
      </c>
      <c r="C1521">
        <v>5</v>
      </c>
      <c r="D1521">
        <v>8</v>
      </c>
      <c r="E1521">
        <v>25178.537</v>
      </c>
      <c r="F1521">
        <v>752.64700000000005</v>
      </c>
      <c r="G1521">
        <v>102.306</v>
      </c>
      <c r="H1521">
        <v>0</v>
      </c>
      <c r="I1521">
        <v>267.89</v>
      </c>
      <c r="J1521">
        <v>3.702</v>
      </c>
      <c r="K1521">
        <v>7.3710000000000004</v>
      </c>
      <c r="L1521">
        <v>89.322999999999993</v>
      </c>
      <c r="M1521">
        <v>26299.471000000001</v>
      </c>
      <c r="N1521">
        <v>1508.7380000000001</v>
      </c>
      <c r="O1521">
        <v>-5.048</v>
      </c>
      <c r="P1521">
        <v>-0.47899999999999998</v>
      </c>
      <c r="Q1521">
        <v>220.708</v>
      </c>
      <c r="R1521">
        <v>24796.26</v>
      </c>
      <c r="S1521">
        <v>24575.552</v>
      </c>
    </row>
    <row r="1522" spans="1:19" x14ac:dyDescent="0.3">
      <c r="A1522">
        <v>2021</v>
      </c>
      <c r="B1522">
        <v>3</v>
      </c>
      <c r="C1522">
        <v>5</v>
      </c>
      <c r="D1522">
        <v>9</v>
      </c>
      <c r="E1522">
        <v>26061.217000000001</v>
      </c>
      <c r="F1522">
        <v>746.98699999999997</v>
      </c>
      <c r="G1522">
        <v>92.95</v>
      </c>
      <c r="H1522">
        <v>0</v>
      </c>
      <c r="I1522">
        <v>494.47699999999998</v>
      </c>
      <c r="J1522">
        <v>4.97</v>
      </c>
      <c r="K1522">
        <v>3.754</v>
      </c>
      <c r="L1522">
        <v>89.926000000000002</v>
      </c>
      <c r="M1522">
        <v>27401.330999999998</v>
      </c>
      <c r="N1522">
        <v>3912.84</v>
      </c>
      <c r="O1522">
        <v>-20.914000000000001</v>
      </c>
      <c r="P1522">
        <v>0.621</v>
      </c>
      <c r="Q1522">
        <v>243.143</v>
      </c>
      <c r="R1522">
        <v>23508.784</v>
      </c>
      <c r="S1522">
        <v>23265.641</v>
      </c>
    </row>
    <row r="1523" spans="1:19" x14ac:dyDescent="0.3">
      <c r="A1523">
        <v>2021</v>
      </c>
      <c r="B1523">
        <v>3</v>
      </c>
      <c r="C1523">
        <v>5</v>
      </c>
      <c r="D1523">
        <v>10</v>
      </c>
      <c r="E1523">
        <v>26837.713</v>
      </c>
      <c r="F1523">
        <v>783.279</v>
      </c>
      <c r="G1523">
        <v>84.031999999999996</v>
      </c>
      <c r="H1523">
        <v>0</v>
      </c>
      <c r="I1523">
        <v>610.23099999999999</v>
      </c>
      <c r="J1523">
        <v>5.5170000000000003</v>
      </c>
      <c r="K1523">
        <v>1.423</v>
      </c>
      <c r="L1523">
        <v>90.572000000000003</v>
      </c>
      <c r="M1523">
        <v>28328.735000000001</v>
      </c>
      <c r="N1523">
        <v>5808.3969999999999</v>
      </c>
      <c r="O1523">
        <v>-36.643999999999998</v>
      </c>
      <c r="P1523">
        <v>2.3119999999999998</v>
      </c>
      <c r="Q1523">
        <v>259.72800000000001</v>
      </c>
      <c r="R1523">
        <v>22554.67</v>
      </c>
      <c r="S1523">
        <v>22294.941999999999</v>
      </c>
    </row>
    <row r="1524" spans="1:19" x14ac:dyDescent="0.3">
      <c r="A1524">
        <v>2021</v>
      </c>
      <c r="B1524">
        <v>3</v>
      </c>
      <c r="C1524">
        <v>5</v>
      </c>
      <c r="D1524">
        <v>11</v>
      </c>
      <c r="E1524">
        <v>27133.065999999999</v>
      </c>
      <c r="F1524">
        <v>818.08500000000004</v>
      </c>
      <c r="G1524">
        <v>77.010999999999996</v>
      </c>
      <c r="H1524">
        <v>0</v>
      </c>
      <c r="I1524">
        <v>577.70699999999999</v>
      </c>
      <c r="J1524">
        <v>5.8330000000000002</v>
      </c>
      <c r="K1524">
        <v>4.2699999999999996</v>
      </c>
      <c r="L1524">
        <v>90.837000000000003</v>
      </c>
      <c r="M1524">
        <v>28629.797999999999</v>
      </c>
      <c r="N1524">
        <v>6910.8990000000003</v>
      </c>
      <c r="O1524">
        <v>-36.594999999999999</v>
      </c>
      <c r="P1524">
        <v>3.7690000000000001</v>
      </c>
      <c r="Q1524">
        <v>273.33600000000001</v>
      </c>
      <c r="R1524">
        <v>21751.724999999999</v>
      </c>
      <c r="S1524">
        <v>21478.39</v>
      </c>
    </row>
    <row r="1525" spans="1:19" x14ac:dyDescent="0.3">
      <c r="A1525">
        <v>2021</v>
      </c>
      <c r="B1525">
        <v>3</v>
      </c>
      <c r="C1525">
        <v>5</v>
      </c>
      <c r="D1525">
        <v>12</v>
      </c>
      <c r="E1525">
        <v>27155.396000000001</v>
      </c>
      <c r="F1525">
        <v>849.58799999999997</v>
      </c>
      <c r="G1525">
        <v>71.814999999999998</v>
      </c>
      <c r="H1525">
        <v>0</v>
      </c>
      <c r="I1525">
        <v>491.72500000000002</v>
      </c>
      <c r="J1525">
        <v>5.9710000000000001</v>
      </c>
      <c r="K1525">
        <v>4.7930000000000001</v>
      </c>
      <c r="L1525">
        <v>90.840999999999994</v>
      </c>
      <c r="M1525">
        <v>28598.313999999998</v>
      </c>
      <c r="N1525">
        <v>7586.9290000000001</v>
      </c>
      <c r="O1525">
        <v>-13.099</v>
      </c>
      <c r="P1525">
        <v>4.8159999999999998</v>
      </c>
      <c r="Q1525">
        <v>281.00200000000001</v>
      </c>
      <c r="R1525">
        <v>21019.669000000002</v>
      </c>
      <c r="S1525">
        <v>20738.667000000001</v>
      </c>
    </row>
    <row r="1526" spans="1:19" x14ac:dyDescent="0.3">
      <c r="A1526">
        <v>2021</v>
      </c>
      <c r="B1526">
        <v>3</v>
      </c>
      <c r="C1526">
        <v>5</v>
      </c>
      <c r="D1526">
        <v>13</v>
      </c>
      <c r="E1526">
        <v>27152.736000000001</v>
      </c>
      <c r="F1526">
        <v>833.04499999999996</v>
      </c>
      <c r="G1526">
        <v>68.233999999999995</v>
      </c>
      <c r="H1526">
        <v>0</v>
      </c>
      <c r="I1526">
        <v>454.66800000000001</v>
      </c>
      <c r="J1526">
        <v>5.9409999999999998</v>
      </c>
      <c r="K1526">
        <v>3.0249999999999999</v>
      </c>
      <c r="L1526">
        <v>90.828000000000003</v>
      </c>
      <c r="M1526">
        <v>28540.241999999998</v>
      </c>
      <c r="N1526">
        <v>7594.8230000000003</v>
      </c>
      <c r="O1526">
        <v>-2.903</v>
      </c>
      <c r="P1526">
        <v>5.5359999999999996</v>
      </c>
      <c r="Q1526">
        <v>285.93</v>
      </c>
      <c r="R1526">
        <v>20942.787</v>
      </c>
      <c r="S1526">
        <v>20656.856</v>
      </c>
    </row>
    <row r="1527" spans="1:19" x14ac:dyDescent="0.3">
      <c r="A1527">
        <v>2021</v>
      </c>
      <c r="B1527">
        <v>3</v>
      </c>
      <c r="C1527">
        <v>5</v>
      </c>
      <c r="D1527">
        <v>14</v>
      </c>
      <c r="E1527">
        <v>26955.805</v>
      </c>
      <c r="F1527">
        <v>813.221</v>
      </c>
      <c r="G1527">
        <v>65.899000000000001</v>
      </c>
      <c r="H1527">
        <v>0</v>
      </c>
      <c r="I1527">
        <v>430.10700000000003</v>
      </c>
      <c r="J1527">
        <v>5.8310000000000004</v>
      </c>
      <c r="K1527">
        <v>5.2329999999999997</v>
      </c>
      <c r="L1527">
        <v>90.635000000000005</v>
      </c>
      <c r="M1527">
        <v>28300.831999999999</v>
      </c>
      <c r="N1527">
        <v>7123.3239999999996</v>
      </c>
      <c r="O1527">
        <v>-2.101</v>
      </c>
      <c r="P1527">
        <v>5.2770000000000001</v>
      </c>
      <c r="Q1527">
        <v>289.14299999999997</v>
      </c>
      <c r="R1527">
        <v>21174.331999999999</v>
      </c>
      <c r="S1527">
        <v>20885.187999999998</v>
      </c>
    </row>
    <row r="1528" spans="1:19" x14ac:dyDescent="0.3">
      <c r="A1528">
        <v>2021</v>
      </c>
      <c r="B1528">
        <v>3</v>
      </c>
      <c r="C1528">
        <v>5</v>
      </c>
      <c r="D1528">
        <v>15</v>
      </c>
      <c r="E1528">
        <v>26604.400000000001</v>
      </c>
      <c r="F1528">
        <v>763.68700000000001</v>
      </c>
      <c r="G1528">
        <v>64.161000000000001</v>
      </c>
      <c r="H1528">
        <v>0</v>
      </c>
      <c r="I1528">
        <v>368.52499999999998</v>
      </c>
      <c r="J1528">
        <v>5.3470000000000004</v>
      </c>
      <c r="K1528">
        <v>3.6019999999999999</v>
      </c>
      <c r="L1528">
        <v>90.319000000000003</v>
      </c>
      <c r="M1528">
        <v>27835.879000000001</v>
      </c>
      <c r="N1528">
        <v>6187.5249999999996</v>
      </c>
      <c r="O1528">
        <v>-0.85499999999999998</v>
      </c>
      <c r="P1528">
        <v>3.4420000000000002</v>
      </c>
      <c r="Q1528">
        <v>286.62099999999998</v>
      </c>
      <c r="R1528">
        <v>21645.767</v>
      </c>
      <c r="S1528">
        <v>21359.146000000001</v>
      </c>
    </row>
    <row r="1529" spans="1:19" x14ac:dyDescent="0.3">
      <c r="A1529">
        <v>2021</v>
      </c>
      <c r="B1529">
        <v>3</v>
      </c>
      <c r="C1529">
        <v>5</v>
      </c>
      <c r="D1529">
        <v>16</v>
      </c>
      <c r="E1529">
        <v>26187.332999999999</v>
      </c>
      <c r="F1529">
        <v>682.07399999999996</v>
      </c>
      <c r="G1529">
        <v>63.914999999999999</v>
      </c>
      <c r="H1529">
        <v>0</v>
      </c>
      <c r="I1529">
        <v>339.13400000000001</v>
      </c>
      <c r="J1529">
        <v>5.5759999999999996</v>
      </c>
      <c r="K1529">
        <v>1.542</v>
      </c>
      <c r="L1529">
        <v>89.968999999999994</v>
      </c>
      <c r="M1529">
        <v>27305.627</v>
      </c>
      <c r="N1529">
        <v>4460.8310000000001</v>
      </c>
      <c r="O1529">
        <v>-0.28799999999999998</v>
      </c>
      <c r="P1529">
        <v>1.6910000000000001</v>
      </c>
      <c r="Q1529">
        <v>279.31599999999997</v>
      </c>
      <c r="R1529">
        <v>22843.393</v>
      </c>
      <c r="S1529">
        <v>22564.078000000001</v>
      </c>
    </row>
    <row r="1530" spans="1:19" x14ac:dyDescent="0.3">
      <c r="A1530">
        <v>2021</v>
      </c>
      <c r="B1530">
        <v>3</v>
      </c>
      <c r="C1530">
        <v>5</v>
      </c>
      <c r="D1530">
        <v>17</v>
      </c>
      <c r="E1530">
        <v>25828.476999999999</v>
      </c>
      <c r="F1530">
        <v>537.46</v>
      </c>
      <c r="G1530">
        <v>65.144000000000005</v>
      </c>
      <c r="H1530">
        <v>0</v>
      </c>
      <c r="I1530">
        <v>233.93700000000001</v>
      </c>
      <c r="J1530">
        <v>4.3869999999999996</v>
      </c>
      <c r="K1530">
        <v>-8.51</v>
      </c>
      <c r="L1530">
        <v>89.694000000000003</v>
      </c>
      <c r="M1530">
        <v>26685.445</v>
      </c>
      <c r="N1530">
        <v>2312.7759999999998</v>
      </c>
      <c r="O1530">
        <v>0.109</v>
      </c>
      <c r="P1530">
        <v>4.665</v>
      </c>
      <c r="Q1530">
        <v>269.82900000000001</v>
      </c>
      <c r="R1530">
        <v>24367.895</v>
      </c>
      <c r="S1530">
        <v>24098.065999999999</v>
      </c>
    </row>
    <row r="1531" spans="1:19" x14ac:dyDescent="0.3">
      <c r="A1531">
        <v>2021</v>
      </c>
      <c r="B1531">
        <v>3</v>
      </c>
      <c r="C1531">
        <v>5</v>
      </c>
      <c r="D1531">
        <v>18</v>
      </c>
      <c r="E1531">
        <v>25768.067999999999</v>
      </c>
      <c r="F1531">
        <v>498.01900000000001</v>
      </c>
      <c r="G1531">
        <v>69.296000000000006</v>
      </c>
      <c r="H1531">
        <v>0</v>
      </c>
      <c r="I1531">
        <v>255.80699999999999</v>
      </c>
      <c r="J1531">
        <v>4.91</v>
      </c>
      <c r="K1531">
        <v>-15.657</v>
      </c>
      <c r="L1531">
        <v>89.638000000000005</v>
      </c>
      <c r="M1531">
        <v>26600.785</v>
      </c>
      <c r="N1531">
        <v>261.45</v>
      </c>
      <c r="O1531">
        <v>8.2929999999999993</v>
      </c>
      <c r="P1531">
        <v>10.577</v>
      </c>
      <c r="Q1531">
        <v>262.411</v>
      </c>
      <c r="R1531">
        <v>26320.467000000001</v>
      </c>
      <c r="S1531">
        <v>26058.055</v>
      </c>
    </row>
    <row r="1532" spans="1:19" x14ac:dyDescent="0.3">
      <c r="A1532">
        <v>2021</v>
      </c>
      <c r="B1532">
        <v>3</v>
      </c>
      <c r="C1532">
        <v>5</v>
      </c>
      <c r="D1532">
        <v>19</v>
      </c>
      <c r="E1532">
        <v>27352.572</v>
      </c>
      <c r="F1532">
        <v>504.58</v>
      </c>
      <c r="G1532">
        <v>74.561999999999998</v>
      </c>
      <c r="H1532">
        <v>0</v>
      </c>
      <c r="I1532">
        <v>326.37799999999999</v>
      </c>
      <c r="J1532">
        <v>4.7430000000000003</v>
      </c>
      <c r="K1532">
        <v>-19.21</v>
      </c>
      <c r="L1532">
        <v>90.9</v>
      </c>
      <c r="M1532">
        <v>28259.964</v>
      </c>
      <c r="N1532">
        <v>0</v>
      </c>
      <c r="O1532">
        <v>11.688000000000001</v>
      </c>
      <c r="P1532">
        <v>16.824000000000002</v>
      </c>
      <c r="Q1532">
        <v>252.589</v>
      </c>
      <c r="R1532">
        <v>28231.452000000001</v>
      </c>
      <c r="S1532">
        <v>27978.863000000001</v>
      </c>
    </row>
    <row r="1533" spans="1:19" x14ac:dyDescent="0.3">
      <c r="A1533">
        <v>2021</v>
      </c>
      <c r="B1533">
        <v>3</v>
      </c>
      <c r="C1533">
        <v>5</v>
      </c>
      <c r="D1533">
        <v>20</v>
      </c>
      <c r="E1533">
        <v>27460.788</v>
      </c>
      <c r="F1533">
        <v>505.40800000000002</v>
      </c>
      <c r="G1533">
        <v>76.343999999999994</v>
      </c>
      <c r="H1533">
        <v>0</v>
      </c>
      <c r="I1533">
        <v>361.14600000000002</v>
      </c>
      <c r="J1533">
        <v>4.4640000000000004</v>
      </c>
      <c r="K1533">
        <v>-13.532999999999999</v>
      </c>
      <c r="L1533">
        <v>91.046000000000006</v>
      </c>
      <c r="M1533">
        <v>28409.317999999999</v>
      </c>
      <c r="N1533">
        <v>0</v>
      </c>
      <c r="O1533">
        <v>12.391</v>
      </c>
      <c r="P1533">
        <v>16.16</v>
      </c>
      <c r="Q1533">
        <v>237.37100000000001</v>
      </c>
      <c r="R1533">
        <v>28380.767</v>
      </c>
      <c r="S1533">
        <v>28143.396000000001</v>
      </c>
    </row>
    <row r="1534" spans="1:19" x14ac:dyDescent="0.3">
      <c r="A1534">
        <v>2021</v>
      </c>
      <c r="B1534">
        <v>3</v>
      </c>
      <c r="C1534">
        <v>5</v>
      </c>
      <c r="D1534">
        <v>21</v>
      </c>
      <c r="E1534">
        <v>26258.05</v>
      </c>
      <c r="F1534">
        <v>547.66300000000001</v>
      </c>
      <c r="G1534">
        <v>75.948999999999998</v>
      </c>
      <c r="H1534">
        <v>0</v>
      </c>
      <c r="I1534">
        <v>404.81200000000001</v>
      </c>
      <c r="J1534">
        <v>4.1230000000000002</v>
      </c>
      <c r="K1534">
        <v>-9.7279999999999998</v>
      </c>
      <c r="L1534">
        <v>90.043000000000006</v>
      </c>
      <c r="M1534">
        <v>27294.963</v>
      </c>
      <c r="N1534">
        <v>0</v>
      </c>
      <c r="O1534">
        <v>12.483000000000001</v>
      </c>
      <c r="P1534">
        <v>6.6929999999999996</v>
      </c>
      <c r="Q1534">
        <v>224.55500000000001</v>
      </c>
      <c r="R1534">
        <v>27275.787</v>
      </c>
      <c r="S1534">
        <v>27051.232</v>
      </c>
    </row>
    <row r="1535" spans="1:19" x14ac:dyDescent="0.3">
      <c r="A1535">
        <v>2021</v>
      </c>
      <c r="B1535">
        <v>3</v>
      </c>
      <c r="C1535">
        <v>5</v>
      </c>
      <c r="D1535">
        <v>22</v>
      </c>
      <c r="E1535">
        <v>24172.191999999999</v>
      </c>
      <c r="F1535">
        <v>633.56100000000004</v>
      </c>
      <c r="G1535">
        <v>73.921000000000006</v>
      </c>
      <c r="H1535">
        <v>0</v>
      </c>
      <c r="I1535">
        <v>517.60900000000004</v>
      </c>
      <c r="J1535">
        <v>5.181</v>
      </c>
      <c r="K1535">
        <v>1.508</v>
      </c>
      <c r="L1535">
        <v>88.715999999999994</v>
      </c>
      <c r="M1535">
        <v>25418.768</v>
      </c>
      <c r="N1535">
        <v>0</v>
      </c>
      <c r="O1535">
        <v>11.21</v>
      </c>
      <c r="P1535">
        <v>-9.673</v>
      </c>
      <c r="Q1535">
        <v>210.71199999999999</v>
      </c>
      <c r="R1535">
        <v>25417.231</v>
      </c>
      <c r="S1535">
        <v>25206.519</v>
      </c>
    </row>
    <row r="1536" spans="1:19" x14ac:dyDescent="0.3">
      <c r="A1536">
        <v>2021</v>
      </c>
      <c r="B1536">
        <v>3</v>
      </c>
      <c r="C1536">
        <v>5</v>
      </c>
      <c r="D1536">
        <v>23</v>
      </c>
      <c r="E1536">
        <v>21911.056</v>
      </c>
      <c r="F1536">
        <v>834.24400000000003</v>
      </c>
      <c r="G1536">
        <v>71.165000000000006</v>
      </c>
      <c r="H1536">
        <v>0</v>
      </c>
      <c r="I1536">
        <v>577.44799999999998</v>
      </c>
      <c r="J1536">
        <v>4.8490000000000002</v>
      </c>
      <c r="K1536">
        <v>7.8259999999999996</v>
      </c>
      <c r="L1536">
        <v>87.414000000000001</v>
      </c>
      <c r="M1536">
        <v>23422.838</v>
      </c>
      <c r="N1536">
        <v>0</v>
      </c>
      <c r="O1536">
        <v>9.0229999999999997</v>
      </c>
      <c r="P1536">
        <v>-19.382000000000001</v>
      </c>
      <c r="Q1536">
        <v>191.46700000000001</v>
      </c>
      <c r="R1536">
        <v>23433.196</v>
      </c>
      <c r="S1536">
        <v>23241.73</v>
      </c>
    </row>
    <row r="1537" spans="1:19" x14ac:dyDescent="0.3">
      <c r="A1537">
        <v>2021</v>
      </c>
      <c r="B1537">
        <v>3</v>
      </c>
      <c r="C1537">
        <v>5</v>
      </c>
      <c r="D1537">
        <v>24</v>
      </c>
      <c r="E1537">
        <v>20397.534</v>
      </c>
      <c r="F1537">
        <v>1023.0359999999999</v>
      </c>
      <c r="G1537">
        <v>69.164000000000001</v>
      </c>
      <c r="H1537">
        <v>0</v>
      </c>
      <c r="I1537">
        <v>961.178</v>
      </c>
      <c r="J1537">
        <v>4.0940000000000003</v>
      </c>
      <c r="K1537">
        <v>12.051</v>
      </c>
      <c r="L1537">
        <v>86.608000000000004</v>
      </c>
      <c r="M1537">
        <v>22484.502</v>
      </c>
      <c r="N1537">
        <v>0</v>
      </c>
      <c r="O1537">
        <v>6.8780000000000001</v>
      </c>
      <c r="P1537">
        <v>-23.242999999999999</v>
      </c>
      <c r="Q1537">
        <v>171.102</v>
      </c>
      <c r="R1537">
        <v>22500.866999999998</v>
      </c>
      <c r="S1537">
        <v>22329.764999999999</v>
      </c>
    </row>
    <row r="1538" spans="1:19" x14ac:dyDescent="0.3">
      <c r="A1538">
        <v>2021</v>
      </c>
      <c r="B1538">
        <v>3</v>
      </c>
      <c r="C1538">
        <v>6</v>
      </c>
      <c r="D1538">
        <v>1</v>
      </c>
      <c r="E1538">
        <v>19420.467000000001</v>
      </c>
      <c r="F1538">
        <v>1301.4860000000001</v>
      </c>
      <c r="G1538">
        <v>62.256</v>
      </c>
      <c r="H1538">
        <v>0</v>
      </c>
      <c r="I1538">
        <v>775.452</v>
      </c>
      <c r="J1538">
        <v>1.8029999999999999</v>
      </c>
      <c r="K1538">
        <v>8.3209999999999997</v>
      </c>
      <c r="L1538">
        <v>86.102000000000004</v>
      </c>
      <c r="M1538">
        <v>21593.63</v>
      </c>
      <c r="N1538">
        <v>0</v>
      </c>
      <c r="O1538">
        <v>5.0979999999999999</v>
      </c>
      <c r="P1538">
        <v>-24.498000000000001</v>
      </c>
      <c r="Q1538">
        <v>156.58199999999999</v>
      </c>
      <c r="R1538">
        <v>21613.03</v>
      </c>
      <c r="S1538">
        <v>21456.447</v>
      </c>
    </row>
    <row r="1539" spans="1:19" x14ac:dyDescent="0.3">
      <c r="A1539">
        <v>2021</v>
      </c>
      <c r="B1539">
        <v>3</v>
      </c>
      <c r="C1539">
        <v>6</v>
      </c>
      <c r="D1539">
        <v>2</v>
      </c>
      <c r="E1539">
        <v>18567.691999999999</v>
      </c>
      <c r="F1539">
        <v>1423.1089999999999</v>
      </c>
      <c r="G1539">
        <v>62.151000000000003</v>
      </c>
      <c r="H1539">
        <v>0</v>
      </c>
      <c r="I1539">
        <v>657.721</v>
      </c>
      <c r="J1539">
        <v>1.788</v>
      </c>
      <c r="K1539">
        <v>7.843</v>
      </c>
      <c r="L1539">
        <v>85.573999999999998</v>
      </c>
      <c r="M1539">
        <v>20743.725999999999</v>
      </c>
      <c r="N1539">
        <v>0</v>
      </c>
      <c r="O1539">
        <v>4.1760000000000002</v>
      </c>
      <c r="P1539">
        <v>-19.489000000000001</v>
      </c>
      <c r="Q1539">
        <v>147.55500000000001</v>
      </c>
      <c r="R1539">
        <v>20759.039000000001</v>
      </c>
      <c r="S1539">
        <v>20611.483</v>
      </c>
    </row>
    <row r="1540" spans="1:19" x14ac:dyDescent="0.3">
      <c r="A1540">
        <v>2021</v>
      </c>
      <c r="B1540">
        <v>3</v>
      </c>
      <c r="C1540">
        <v>6</v>
      </c>
      <c r="D1540">
        <v>3</v>
      </c>
      <c r="E1540">
        <v>17940.923999999999</v>
      </c>
      <c r="F1540">
        <v>1488.76</v>
      </c>
      <c r="G1540">
        <v>62.616</v>
      </c>
      <c r="H1540">
        <v>0</v>
      </c>
      <c r="I1540">
        <v>441.95</v>
      </c>
      <c r="J1540">
        <v>1.8160000000000001</v>
      </c>
      <c r="K1540">
        <v>9.7430000000000003</v>
      </c>
      <c r="L1540">
        <v>85.355999999999995</v>
      </c>
      <c r="M1540">
        <v>19968.547999999999</v>
      </c>
      <c r="N1540">
        <v>0</v>
      </c>
      <c r="O1540">
        <v>3.5979999999999999</v>
      </c>
      <c r="P1540">
        <v>-14.253</v>
      </c>
      <c r="Q1540">
        <v>142.392</v>
      </c>
      <c r="R1540">
        <v>19979.202000000001</v>
      </c>
      <c r="S1540">
        <v>19836.811000000002</v>
      </c>
    </row>
    <row r="1541" spans="1:19" x14ac:dyDescent="0.3">
      <c r="A1541">
        <v>2021</v>
      </c>
      <c r="B1541">
        <v>3</v>
      </c>
      <c r="C1541">
        <v>6</v>
      </c>
      <c r="D1541">
        <v>4</v>
      </c>
      <c r="E1541">
        <v>17819.524000000001</v>
      </c>
      <c r="F1541">
        <v>1501.9760000000001</v>
      </c>
      <c r="G1541">
        <v>64.328000000000003</v>
      </c>
      <c r="H1541">
        <v>0</v>
      </c>
      <c r="I1541">
        <v>279.93400000000003</v>
      </c>
      <c r="J1541">
        <v>1.79</v>
      </c>
      <c r="K1541">
        <v>10.754</v>
      </c>
      <c r="L1541">
        <v>85.328000000000003</v>
      </c>
      <c r="M1541">
        <v>19699.305</v>
      </c>
      <c r="N1541">
        <v>0</v>
      </c>
      <c r="O1541">
        <v>3.464</v>
      </c>
      <c r="P1541">
        <v>-9.6159999999999997</v>
      </c>
      <c r="Q1541">
        <v>139.964</v>
      </c>
      <c r="R1541">
        <v>19705.456999999999</v>
      </c>
      <c r="S1541">
        <v>19565.493999999999</v>
      </c>
    </row>
    <row r="1542" spans="1:19" x14ac:dyDescent="0.3">
      <c r="A1542">
        <v>2021</v>
      </c>
      <c r="B1542">
        <v>3</v>
      </c>
      <c r="C1542">
        <v>6</v>
      </c>
      <c r="D1542">
        <v>5</v>
      </c>
      <c r="E1542">
        <v>18278.238000000001</v>
      </c>
      <c r="F1542">
        <v>1448.903</v>
      </c>
      <c r="G1542">
        <v>68.338999999999999</v>
      </c>
      <c r="H1542">
        <v>0</v>
      </c>
      <c r="I1542">
        <v>175.989</v>
      </c>
      <c r="J1542">
        <v>1.619</v>
      </c>
      <c r="K1542">
        <v>9.7620000000000005</v>
      </c>
      <c r="L1542">
        <v>85.426000000000002</v>
      </c>
      <c r="M1542">
        <v>19999.936000000002</v>
      </c>
      <c r="N1542">
        <v>0</v>
      </c>
      <c r="O1542">
        <v>3.43</v>
      </c>
      <c r="P1542">
        <v>-6.5389999999999997</v>
      </c>
      <c r="Q1542">
        <v>140.72499999999999</v>
      </c>
      <c r="R1542">
        <v>20003.044999999998</v>
      </c>
      <c r="S1542">
        <v>19862.32</v>
      </c>
    </row>
    <row r="1543" spans="1:19" x14ac:dyDescent="0.3">
      <c r="A1543">
        <v>2021</v>
      </c>
      <c r="B1543">
        <v>3</v>
      </c>
      <c r="C1543">
        <v>6</v>
      </c>
      <c r="D1543">
        <v>6</v>
      </c>
      <c r="E1543">
        <v>19086.655999999999</v>
      </c>
      <c r="F1543">
        <v>1325.393</v>
      </c>
      <c r="G1543">
        <v>75.614999999999995</v>
      </c>
      <c r="H1543">
        <v>0</v>
      </c>
      <c r="I1543">
        <v>101.506</v>
      </c>
      <c r="J1543">
        <v>1.629</v>
      </c>
      <c r="K1543">
        <v>3.4729999999999999</v>
      </c>
      <c r="L1543">
        <v>85.766000000000005</v>
      </c>
      <c r="M1543">
        <v>20604.421999999999</v>
      </c>
      <c r="N1543">
        <v>0</v>
      </c>
      <c r="O1543">
        <v>3.8050000000000002</v>
      </c>
      <c r="P1543">
        <v>-3.81</v>
      </c>
      <c r="Q1543">
        <v>149.17500000000001</v>
      </c>
      <c r="R1543">
        <v>20604.427</v>
      </c>
      <c r="S1543">
        <v>20455.252</v>
      </c>
    </row>
    <row r="1544" spans="1:19" x14ac:dyDescent="0.3">
      <c r="A1544">
        <v>2021</v>
      </c>
      <c r="B1544">
        <v>3</v>
      </c>
      <c r="C1544">
        <v>6</v>
      </c>
      <c r="D1544">
        <v>7</v>
      </c>
      <c r="E1544">
        <v>19860.058000000001</v>
      </c>
      <c r="F1544">
        <v>1138.057</v>
      </c>
      <c r="G1544">
        <v>82.953000000000003</v>
      </c>
      <c r="H1544">
        <v>0</v>
      </c>
      <c r="I1544">
        <v>64.483999999999995</v>
      </c>
      <c r="J1544">
        <v>1.893</v>
      </c>
      <c r="K1544">
        <v>8.2509999999999994</v>
      </c>
      <c r="L1544">
        <v>86.278000000000006</v>
      </c>
      <c r="M1544">
        <v>21159.021000000001</v>
      </c>
      <c r="N1544">
        <v>79.328000000000003</v>
      </c>
      <c r="O1544">
        <v>4.415</v>
      </c>
      <c r="P1544">
        <v>-1.5669999999999999</v>
      </c>
      <c r="Q1544">
        <v>165.32599999999999</v>
      </c>
      <c r="R1544">
        <v>21076.845000000001</v>
      </c>
      <c r="S1544">
        <v>20911.519</v>
      </c>
    </row>
    <row r="1545" spans="1:19" x14ac:dyDescent="0.3">
      <c r="A1545">
        <v>2021</v>
      </c>
      <c r="B1545">
        <v>3</v>
      </c>
      <c r="C1545">
        <v>6</v>
      </c>
      <c r="D1545">
        <v>8</v>
      </c>
      <c r="E1545">
        <v>21113.014999999999</v>
      </c>
      <c r="F1545">
        <v>1059.4449999999999</v>
      </c>
      <c r="G1545">
        <v>84.962999999999994</v>
      </c>
      <c r="H1545">
        <v>0</v>
      </c>
      <c r="I1545">
        <v>68.882999999999996</v>
      </c>
      <c r="J1545">
        <v>2.2879999999999998</v>
      </c>
      <c r="K1545">
        <v>7.2949999999999999</v>
      </c>
      <c r="L1545">
        <v>86.950999999999993</v>
      </c>
      <c r="M1545">
        <v>22337.877</v>
      </c>
      <c r="N1545">
        <v>1508.7380000000001</v>
      </c>
      <c r="O1545">
        <v>-5.048</v>
      </c>
      <c r="P1545">
        <v>-0.47899999999999998</v>
      </c>
      <c r="Q1545">
        <v>185.87100000000001</v>
      </c>
      <c r="R1545">
        <v>20834.667000000001</v>
      </c>
      <c r="S1545">
        <v>20648.795999999998</v>
      </c>
    </row>
    <row r="1546" spans="1:19" x14ac:dyDescent="0.3">
      <c r="A1546">
        <v>2021</v>
      </c>
      <c r="B1546">
        <v>3</v>
      </c>
      <c r="C1546">
        <v>6</v>
      </c>
      <c r="D1546">
        <v>9</v>
      </c>
      <c r="E1546">
        <v>22370.232</v>
      </c>
      <c r="F1546">
        <v>1011.069</v>
      </c>
      <c r="G1546">
        <v>83.084000000000003</v>
      </c>
      <c r="H1546">
        <v>0</v>
      </c>
      <c r="I1546">
        <v>109.06699999999999</v>
      </c>
      <c r="J1546">
        <v>2.8879999999999999</v>
      </c>
      <c r="K1546">
        <v>3.8740000000000001</v>
      </c>
      <c r="L1546">
        <v>87.65</v>
      </c>
      <c r="M1546">
        <v>23584.780999999999</v>
      </c>
      <c r="N1546">
        <v>3912.84</v>
      </c>
      <c r="O1546">
        <v>-20.914000000000001</v>
      </c>
      <c r="P1546">
        <v>0.621</v>
      </c>
      <c r="Q1546">
        <v>209.66900000000001</v>
      </c>
      <c r="R1546">
        <v>19692.234</v>
      </c>
      <c r="S1546">
        <v>19482.564999999999</v>
      </c>
    </row>
    <row r="1547" spans="1:19" x14ac:dyDescent="0.3">
      <c r="A1547">
        <v>2021</v>
      </c>
      <c r="B1547">
        <v>3</v>
      </c>
      <c r="C1547">
        <v>6</v>
      </c>
      <c r="D1547">
        <v>10</v>
      </c>
      <c r="E1547">
        <v>23414.791000000001</v>
      </c>
      <c r="F1547">
        <v>1008.501</v>
      </c>
      <c r="G1547">
        <v>78.52</v>
      </c>
      <c r="H1547">
        <v>0</v>
      </c>
      <c r="I1547">
        <v>148.09700000000001</v>
      </c>
      <c r="J1547">
        <v>3.0950000000000002</v>
      </c>
      <c r="K1547">
        <v>1.264</v>
      </c>
      <c r="L1547">
        <v>88.269000000000005</v>
      </c>
      <c r="M1547">
        <v>24664.017</v>
      </c>
      <c r="N1547">
        <v>5808.3969999999999</v>
      </c>
      <c r="O1547">
        <v>-36.643999999999998</v>
      </c>
      <c r="P1547">
        <v>2.3119999999999998</v>
      </c>
      <c r="Q1547">
        <v>227.881</v>
      </c>
      <c r="R1547">
        <v>18889.951000000001</v>
      </c>
      <c r="S1547">
        <v>18662.071</v>
      </c>
    </row>
    <row r="1548" spans="1:19" x14ac:dyDescent="0.3">
      <c r="A1548">
        <v>2021</v>
      </c>
      <c r="B1548">
        <v>3</v>
      </c>
      <c r="C1548">
        <v>6</v>
      </c>
      <c r="D1548">
        <v>11</v>
      </c>
      <c r="E1548">
        <v>24004.577000000001</v>
      </c>
      <c r="F1548">
        <v>1017.228</v>
      </c>
      <c r="G1548">
        <v>74.650000000000006</v>
      </c>
      <c r="H1548">
        <v>0</v>
      </c>
      <c r="I1548">
        <v>183.595</v>
      </c>
      <c r="J1548">
        <v>3.2829999999999999</v>
      </c>
      <c r="K1548">
        <v>4.6559999999999997</v>
      </c>
      <c r="L1548">
        <v>88.622</v>
      </c>
      <c r="M1548">
        <v>25301.96</v>
      </c>
      <c r="N1548">
        <v>6910.8990000000003</v>
      </c>
      <c r="O1548">
        <v>-36.594999999999999</v>
      </c>
      <c r="P1548">
        <v>3.7690000000000001</v>
      </c>
      <c r="Q1548">
        <v>240.37899999999999</v>
      </c>
      <c r="R1548">
        <v>18423.887999999999</v>
      </c>
      <c r="S1548">
        <v>18183.508999999998</v>
      </c>
    </row>
    <row r="1549" spans="1:19" x14ac:dyDescent="0.3">
      <c r="A1549">
        <v>2021</v>
      </c>
      <c r="B1549">
        <v>3</v>
      </c>
      <c r="C1549">
        <v>6</v>
      </c>
      <c r="D1549">
        <v>12</v>
      </c>
      <c r="E1549">
        <v>24129.513999999999</v>
      </c>
      <c r="F1549">
        <v>1031.1690000000001</v>
      </c>
      <c r="G1549">
        <v>71.191000000000003</v>
      </c>
      <c r="H1549">
        <v>0</v>
      </c>
      <c r="I1549">
        <v>236.779</v>
      </c>
      <c r="J1549">
        <v>3.4590000000000001</v>
      </c>
      <c r="K1549">
        <v>5.6559999999999997</v>
      </c>
      <c r="L1549">
        <v>88.703000000000003</v>
      </c>
      <c r="M1549">
        <v>25495.279999999999</v>
      </c>
      <c r="N1549">
        <v>7586.9290000000001</v>
      </c>
      <c r="O1549">
        <v>-13.099</v>
      </c>
      <c r="P1549">
        <v>4.8159999999999998</v>
      </c>
      <c r="Q1549">
        <v>247.03800000000001</v>
      </c>
      <c r="R1549">
        <v>17916.634999999998</v>
      </c>
      <c r="S1549">
        <v>17669.597000000002</v>
      </c>
    </row>
    <row r="1550" spans="1:19" x14ac:dyDescent="0.3">
      <c r="A1550">
        <v>2021</v>
      </c>
      <c r="B1550">
        <v>3</v>
      </c>
      <c r="C1550">
        <v>6</v>
      </c>
      <c r="D1550">
        <v>13</v>
      </c>
      <c r="E1550">
        <v>24118.359</v>
      </c>
      <c r="F1550">
        <v>1004.506</v>
      </c>
      <c r="G1550">
        <v>69.022999999999996</v>
      </c>
      <c r="H1550">
        <v>0</v>
      </c>
      <c r="I1550">
        <v>278.48500000000001</v>
      </c>
      <c r="J1550">
        <v>3.6019999999999999</v>
      </c>
      <c r="K1550">
        <v>3.5990000000000002</v>
      </c>
      <c r="L1550">
        <v>88.706999999999994</v>
      </c>
      <c r="M1550">
        <v>25497.257000000001</v>
      </c>
      <c r="N1550">
        <v>7594.8230000000003</v>
      </c>
      <c r="O1550">
        <v>-2.903</v>
      </c>
      <c r="P1550">
        <v>5.5359999999999996</v>
      </c>
      <c r="Q1550">
        <v>250.85</v>
      </c>
      <c r="R1550">
        <v>17899.800999999999</v>
      </c>
      <c r="S1550">
        <v>17648.951000000001</v>
      </c>
    </row>
    <row r="1551" spans="1:19" x14ac:dyDescent="0.3">
      <c r="A1551">
        <v>2021</v>
      </c>
      <c r="B1551">
        <v>3</v>
      </c>
      <c r="C1551">
        <v>6</v>
      </c>
      <c r="D1551">
        <v>14</v>
      </c>
      <c r="E1551">
        <v>23967.245999999999</v>
      </c>
      <c r="F1551">
        <v>968.31</v>
      </c>
      <c r="G1551">
        <v>67.549000000000007</v>
      </c>
      <c r="H1551">
        <v>0</v>
      </c>
      <c r="I1551">
        <v>291.25299999999999</v>
      </c>
      <c r="J1551">
        <v>3.6070000000000002</v>
      </c>
      <c r="K1551">
        <v>5.8470000000000004</v>
      </c>
      <c r="L1551">
        <v>88.617999999999995</v>
      </c>
      <c r="M1551">
        <v>25324.881000000001</v>
      </c>
      <c r="N1551">
        <v>7123.3239999999996</v>
      </c>
      <c r="O1551">
        <v>-2.101</v>
      </c>
      <c r="P1551">
        <v>5.2770000000000001</v>
      </c>
      <c r="Q1551">
        <v>250.34</v>
      </c>
      <c r="R1551">
        <v>18198.381000000001</v>
      </c>
      <c r="S1551">
        <v>17948.041000000001</v>
      </c>
    </row>
    <row r="1552" spans="1:19" x14ac:dyDescent="0.3">
      <c r="A1552">
        <v>2021</v>
      </c>
      <c r="B1552">
        <v>3</v>
      </c>
      <c r="C1552">
        <v>6</v>
      </c>
      <c r="D1552">
        <v>15</v>
      </c>
      <c r="E1552">
        <v>23793.637999999999</v>
      </c>
      <c r="F1552">
        <v>908.03300000000002</v>
      </c>
      <c r="G1552">
        <v>65.915999999999997</v>
      </c>
      <c r="H1552">
        <v>0</v>
      </c>
      <c r="I1552">
        <v>290.77</v>
      </c>
      <c r="J1552">
        <v>3.3069999999999999</v>
      </c>
      <c r="K1552">
        <v>4.07</v>
      </c>
      <c r="L1552">
        <v>88.513999999999996</v>
      </c>
      <c r="M1552">
        <v>25088.330999999998</v>
      </c>
      <c r="N1552">
        <v>6187.5249999999996</v>
      </c>
      <c r="O1552">
        <v>-0.85499999999999998</v>
      </c>
      <c r="P1552">
        <v>3.4420000000000002</v>
      </c>
      <c r="Q1552">
        <v>247.14400000000001</v>
      </c>
      <c r="R1552">
        <v>18898.219000000001</v>
      </c>
      <c r="S1552">
        <v>18651.075000000001</v>
      </c>
    </row>
    <row r="1553" spans="1:19" x14ac:dyDescent="0.3">
      <c r="A1553">
        <v>2021</v>
      </c>
      <c r="B1553">
        <v>3</v>
      </c>
      <c r="C1553">
        <v>6</v>
      </c>
      <c r="D1553">
        <v>16</v>
      </c>
      <c r="E1553">
        <v>23611.063999999998</v>
      </c>
      <c r="F1553">
        <v>814.005</v>
      </c>
      <c r="G1553">
        <v>65.968999999999994</v>
      </c>
      <c r="H1553">
        <v>0</v>
      </c>
      <c r="I1553">
        <v>293.33</v>
      </c>
      <c r="J1553">
        <v>3.363</v>
      </c>
      <c r="K1553">
        <v>1.873</v>
      </c>
      <c r="L1553">
        <v>88.403000000000006</v>
      </c>
      <c r="M1553">
        <v>24812.039000000001</v>
      </c>
      <c r="N1553">
        <v>4460.8310000000001</v>
      </c>
      <c r="O1553">
        <v>-0.28799999999999998</v>
      </c>
      <c r="P1553">
        <v>1.6910000000000001</v>
      </c>
      <c r="Q1553">
        <v>242.27600000000001</v>
      </c>
      <c r="R1553">
        <v>20349.804</v>
      </c>
      <c r="S1553">
        <v>20107.527999999998</v>
      </c>
    </row>
    <row r="1554" spans="1:19" x14ac:dyDescent="0.3">
      <c r="A1554">
        <v>2021</v>
      </c>
      <c r="B1554">
        <v>3</v>
      </c>
      <c r="C1554">
        <v>6</v>
      </c>
      <c r="D1554">
        <v>17</v>
      </c>
      <c r="E1554">
        <v>23605.486000000001</v>
      </c>
      <c r="F1554">
        <v>647.28899999999999</v>
      </c>
      <c r="G1554">
        <v>67.075000000000003</v>
      </c>
      <c r="H1554">
        <v>0</v>
      </c>
      <c r="I1554">
        <v>195.18899999999999</v>
      </c>
      <c r="J1554">
        <v>2.121</v>
      </c>
      <c r="K1554">
        <v>-8.1769999999999996</v>
      </c>
      <c r="L1554">
        <v>88.403000000000006</v>
      </c>
      <c r="M1554">
        <v>24530.311000000002</v>
      </c>
      <c r="N1554">
        <v>2312.7759999999998</v>
      </c>
      <c r="O1554">
        <v>0.109</v>
      </c>
      <c r="P1554">
        <v>4.665</v>
      </c>
      <c r="Q1554">
        <v>238.49299999999999</v>
      </c>
      <c r="R1554">
        <v>22212.760999999999</v>
      </c>
      <c r="S1554">
        <v>21974.268</v>
      </c>
    </row>
    <row r="1555" spans="1:19" x14ac:dyDescent="0.3">
      <c r="A1555">
        <v>2021</v>
      </c>
      <c r="B1555">
        <v>3</v>
      </c>
      <c r="C1555">
        <v>6</v>
      </c>
      <c r="D1555">
        <v>18</v>
      </c>
      <c r="E1555">
        <v>24108.206999999999</v>
      </c>
      <c r="F1555">
        <v>587.53599999999994</v>
      </c>
      <c r="G1555">
        <v>69.733999999999995</v>
      </c>
      <c r="H1555">
        <v>0</v>
      </c>
      <c r="I1555">
        <v>205.239</v>
      </c>
      <c r="J1555">
        <v>1.9910000000000001</v>
      </c>
      <c r="K1555">
        <v>-14.93</v>
      </c>
      <c r="L1555">
        <v>88.709000000000003</v>
      </c>
      <c r="M1555">
        <v>24976.752</v>
      </c>
      <c r="N1555">
        <v>261.45</v>
      </c>
      <c r="O1555">
        <v>8.2929999999999993</v>
      </c>
      <c r="P1555">
        <v>10.577</v>
      </c>
      <c r="Q1555">
        <v>238.86600000000001</v>
      </c>
      <c r="R1555">
        <v>24696.433000000001</v>
      </c>
      <c r="S1555">
        <v>24457.566999999999</v>
      </c>
    </row>
    <row r="1556" spans="1:19" x14ac:dyDescent="0.3">
      <c r="A1556">
        <v>2021</v>
      </c>
      <c r="B1556">
        <v>3</v>
      </c>
      <c r="C1556">
        <v>6</v>
      </c>
      <c r="D1556">
        <v>19</v>
      </c>
      <c r="E1556">
        <v>26119.456999999999</v>
      </c>
      <c r="F1556">
        <v>585.46100000000001</v>
      </c>
      <c r="G1556">
        <v>72.122</v>
      </c>
      <c r="H1556">
        <v>0</v>
      </c>
      <c r="I1556">
        <v>206.95099999999999</v>
      </c>
      <c r="J1556">
        <v>1.8640000000000001</v>
      </c>
      <c r="K1556">
        <v>-19.841000000000001</v>
      </c>
      <c r="L1556">
        <v>89.91</v>
      </c>
      <c r="M1556">
        <v>26983.802</v>
      </c>
      <c r="N1556">
        <v>0</v>
      </c>
      <c r="O1556">
        <v>11.688000000000001</v>
      </c>
      <c r="P1556">
        <v>16.824000000000002</v>
      </c>
      <c r="Q1556">
        <v>236.59399999999999</v>
      </c>
      <c r="R1556">
        <v>26955.29</v>
      </c>
      <c r="S1556">
        <v>26718.696</v>
      </c>
    </row>
    <row r="1557" spans="1:19" x14ac:dyDescent="0.3">
      <c r="A1557">
        <v>2021</v>
      </c>
      <c r="B1557">
        <v>3</v>
      </c>
      <c r="C1557">
        <v>6</v>
      </c>
      <c r="D1557">
        <v>20</v>
      </c>
      <c r="E1557">
        <v>26272.675999999999</v>
      </c>
      <c r="F1557">
        <v>580.56899999999996</v>
      </c>
      <c r="G1557">
        <v>75.632999999999996</v>
      </c>
      <c r="H1557">
        <v>0</v>
      </c>
      <c r="I1557">
        <v>232.16</v>
      </c>
      <c r="J1557">
        <v>1.7270000000000001</v>
      </c>
      <c r="K1557">
        <v>-13.904999999999999</v>
      </c>
      <c r="L1557">
        <v>90.052999999999997</v>
      </c>
      <c r="M1557">
        <v>27163.279999999999</v>
      </c>
      <c r="N1557">
        <v>0</v>
      </c>
      <c r="O1557">
        <v>12.391</v>
      </c>
      <c r="P1557">
        <v>16.16</v>
      </c>
      <c r="Q1557">
        <v>226.261</v>
      </c>
      <c r="R1557">
        <v>27134.728999999999</v>
      </c>
      <c r="S1557">
        <v>26908.469000000001</v>
      </c>
    </row>
    <row r="1558" spans="1:19" x14ac:dyDescent="0.3">
      <c r="A1558">
        <v>2021</v>
      </c>
      <c r="B1558">
        <v>3</v>
      </c>
      <c r="C1558">
        <v>6</v>
      </c>
      <c r="D1558">
        <v>21</v>
      </c>
      <c r="E1558">
        <v>25217.543000000001</v>
      </c>
      <c r="F1558">
        <v>616.80799999999999</v>
      </c>
      <c r="G1558">
        <v>74.658000000000001</v>
      </c>
      <c r="H1558">
        <v>0</v>
      </c>
      <c r="I1558">
        <v>324.928</v>
      </c>
      <c r="J1558">
        <v>1.5820000000000001</v>
      </c>
      <c r="K1558">
        <v>-9.718</v>
      </c>
      <c r="L1558">
        <v>89.363</v>
      </c>
      <c r="M1558">
        <v>26240.505000000001</v>
      </c>
      <c r="N1558">
        <v>0</v>
      </c>
      <c r="O1558">
        <v>12.483000000000001</v>
      </c>
      <c r="P1558">
        <v>6.6929999999999996</v>
      </c>
      <c r="Q1558">
        <v>216.565</v>
      </c>
      <c r="R1558">
        <v>26221.329000000002</v>
      </c>
      <c r="S1558">
        <v>26004.763999999999</v>
      </c>
    </row>
    <row r="1559" spans="1:19" x14ac:dyDescent="0.3">
      <c r="A1559">
        <v>2021</v>
      </c>
      <c r="B1559">
        <v>3</v>
      </c>
      <c r="C1559">
        <v>6</v>
      </c>
      <c r="D1559">
        <v>22</v>
      </c>
      <c r="E1559">
        <v>23366.766</v>
      </c>
      <c r="F1559">
        <v>689.07100000000003</v>
      </c>
      <c r="G1559">
        <v>71.174000000000007</v>
      </c>
      <c r="H1559">
        <v>0</v>
      </c>
      <c r="I1559">
        <v>370.52199999999999</v>
      </c>
      <c r="J1559">
        <v>1.948</v>
      </c>
      <c r="K1559">
        <v>1.2270000000000001</v>
      </c>
      <c r="L1559">
        <v>88.281000000000006</v>
      </c>
      <c r="M1559">
        <v>24517.813999999998</v>
      </c>
      <c r="N1559">
        <v>0</v>
      </c>
      <c r="O1559">
        <v>11.21</v>
      </c>
      <c r="P1559">
        <v>-9.673</v>
      </c>
      <c r="Q1559">
        <v>204.69200000000001</v>
      </c>
      <c r="R1559">
        <v>24516.276999999998</v>
      </c>
      <c r="S1559">
        <v>24311.584999999999</v>
      </c>
    </row>
    <row r="1560" spans="1:19" x14ac:dyDescent="0.3">
      <c r="A1560">
        <v>2021</v>
      </c>
      <c r="B1560">
        <v>3</v>
      </c>
      <c r="C1560">
        <v>6</v>
      </c>
      <c r="D1560">
        <v>23</v>
      </c>
      <c r="E1560">
        <v>21422.491999999998</v>
      </c>
      <c r="F1560">
        <v>881.08600000000001</v>
      </c>
      <c r="G1560">
        <v>66.635999999999996</v>
      </c>
      <c r="H1560">
        <v>0</v>
      </c>
      <c r="I1560">
        <v>407.01100000000002</v>
      </c>
      <c r="J1560">
        <v>1.7749999999999999</v>
      </c>
      <c r="K1560">
        <v>7.2140000000000004</v>
      </c>
      <c r="L1560">
        <v>87.183000000000007</v>
      </c>
      <c r="M1560">
        <v>22806.760999999999</v>
      </c>
      <c r="N1560">
        <v>0</v>
      </c>
      <c r="O1560">
        <v>9.0229999999999997</v>
      </c>
      <c r="P1560">
        <v>-19.382000000000001</v>
      </c>
      <c r="Q1560">
        <v>188.114</v>
      </c>
      <c r="R1560">
        <v>22817.119999999999</v>
      </c>
      <c r="S1560">
        <v>22629.005000000001</v>
      </c>
    </row>
    <row r="1561" spans="1:19" x14ac:dyDescent="0.3">
      <c r="A1561">
        <v>2021</v>
      </c>
      <c r="B1561">
        <v>3</v>
      </c>
      <c r="C1561">
        <v>6</v>
      </c>
      <c r="D1561">
        <v>24</v>
      </c>
      <c r="E1561">
        <v>20067.902999999998</v>
      </c>
      <c r="F1561">
        <v>1089.605</v>
      </c>
      <c r="G1561">
        <v>63.029000000000003</v>
      </c>
      <c r="H1561">
        <v>0</v>
      </c>
      <c r="I1561">
        <v>498.94400000000002</v>
      </c>
      <c r="J1561">
        <v>1.89</v>
      </c>
      <c r="K1561">
        <v>11.749000000000001</v>
      </c>
      <c r="L1561">
        <v>86.468000000000004</v>
      </c>
      <c r="M1561">
        <v>21756.558000000001</v>
      </c>
      <c r="N1561">
        <v>0</v>
      </c>
      <c r="O1561">
        <v>6.8780000000000001</v>
      </c>
      <c r="P1561">
        <v>-23.242999999999999</v>
      </c>
      <c r="Q1561">
        <v>169.41499999999999</v>
      </c>
      <c r="R1561">
        <v>21772.923999999999</v>
      </c>
      <c r="S1561">
        <v>21603.508999999998</v>
      </c>
    </row>
    <row r="1562" spans="1:19" x14ac:dyDescent="0.3">
      <c r="A1562">
        <v>2021</v>
      </c>
      <c r="B1562">
        <v>3</v>
      </c>
      <c r="C1562">
        <v>7</v>
      </c>
      <c r="D1562">
        <v>1</v>
      </c>
      <c r="E1562">
        <v>19278.982</v>
      </c>
      <c r="F1562">
        <v>1301.4860000000001</v>
      </c>
      <c r="G1562">
        <v>59.316000000000003</v>
      </c>
      <c r="H1562">
        <v>0</v>
      </c>
      <c r="I1562">
        <v>775.452</v>
      </c>
      <c r="J1562">
        <v>1.8029999999999999</v>
      </c>
      <c r="K1562">
        <v>8.0069999999999997</v>
      </c>
      <c r="L1562">
        <v>86.013999999999996</v>
      </c>
      <c r="M1562">
        <v>21451.742999999999</v>
      </c>
      <c r="N1562">
        <v>0</v>
      </c>
      <c r="O1562">
        <v>5.0979999999999999</v>
      </c>
      <c r="P1562">
        <v>-24.498000000000001</v>
      </c>
      <c r="Q1562">
        <v>154.089</v>
      </c>
      <c r="R1562">
        <v>21471.143</v>
      </c>
      <c r="S1562">
        <v>21317.054</v>
      </c>
    </row>
    <row r="1563" spans="1:19" x14ac:dyDescent="0.3">
      <c r="A1563">
        <v>2021</v>
      </c>
      <c r="B1563">
        <v>3</v>
      </c>
      <c r="C1563">
        <v>7</v>
      </c>
      <c r="D1563">
        <v>2</v>
      </c>
      <c r="E1563">
        <v>18357.848999999998</v>
      </c>
      <c r="F1563">
        <v>1423.1089999999999</v>
      </c>
      <c r="G1563">
        <v>58.64</v>
      </c>
      <c r="H1563">
        <v>0</v>
      </c>
      <c r="I1563">
        <v>657.721</v>
      </c>
      <c r="J1563">
        <v>1.788</v>
      </c>
      <c r="K1563">
        <v>7.4349999999999996</v>
      </c>
      <c r="L1563">
        <v>85.540999999999997</v>
      </c>
      <c r="M1563">
        <v>20533.441999999999</v>
      </c>
      <c r="N1563">
        <v>0</v>
      </c>
      <c r="O1563">
        <v>4.1760000000000002</v>
      </c>
      <c r="P1563">
        <v>-19.489000000000001</v>
      </c>
      <c r="Q1563">
        <v>144.24700000000001</v>
      </c>
      <c r="R1563">
        <v>20548.755000000001</v>
      </c>
      <c r="S1563">
        <v>20404.508000000002</v>
      </c>
    </row>
    <row r="1564" spans="1:19" x14ac:dyDescent="0.3">
      <c r="A1564">
        <v>2021</v>
      </c>
      <c r="B1564">
        <v>3</v>
      </c>
      <c r="C1564">
        <v>7</v>
      </c>
      <c r="D1564">
        <v>3</v>
      </c>
      <c r="E1564">
        <v>17838.77</v>
      </c>
      <c r="F1564">
        <v>1488.76</v>
      </c>
      <c r="G1564">
        <v>59.298000000000002</v>
      </c>
      <c r="H1564">
        <v>0</v>
      </c>
      <c r="I1564">
        <v>441.95</v>
      </c>
      <c r="J1564">
        <v>1.8160000000000001</v>
      </c>
      <c r="K1564">
        <v>9.1519999999999992</v>
      </c>
      <c r="L1564">
        <v>85.373000000000005</v>
      </c>
      <c r="M1564">
        <v>19865.821</v>
      </c>
      <c r="N1564">
        <v>0</v>
      </c>
      <c r="O1564">
        <v>3.5979999999999999</v>
      </c>
      <c r="P1564">
        <v>-14.253</v>
      </c>
      <c r="Q1564">
        <v>138.887</v>
      </c>
      <c r="R1564">
        <v>19876.475999999999</v>
      </c>
      <c r="S1564">
        <v>19737.589</v>
      </c>
    </row>
    <row r="1565" spans="1:19" x14ac:dyDescent="0.3">
      <c r="A1565">
        <v>2021</v>
      </c>
      <c r="B1565">
        <v>3</v>
      </c>
      <c r="C1565">
        <v>7</v>
      </c>
      <c r="D1565">
        <v>4</v>
      </c>
      <c r="E1565">
        <v>17757.534</v>
      </c>
      <c r="F1565">
        <v>1501.9760000000001</v>
      </c>
      <c r="G1565">
        <v>60.448</v>
      </c>
      <c r="H1565">
        <v>0</v>
      </c>
      <c r="I1565">
        <v>279.93400000000003</v>
      </c>
      <c r="J1565">
        <v>1.79</v>
      </c>
      <c r="K1565">
        <v>10.151</v>
      </c>
      <c r="L1565">
        <v>85.337000000000003</v>
      </c>
      <c r="M1565">
        <v>19636.722000000002</v>
      </c>
      <c r="N1565">
        <v>0</v>
      </c>
      <c r="O1565">
        <v>3.464</v>
      </c>
      <c r="P1565">
        <v>-9.6159999999999997</v>
      </c>
      <c r="Q1565">
        <v>136.15100000000001</v>
      </c>
      <c r="R1565">
        <v>19642.874</v>
      </c>
      <c r="S1565">
        <v>19506.723999999998</v>
      </c>
    </row>
    <row r="1566" spans="1:19" x14ac:dyDescent="0.3">
      <c r="A1566">
        <v>2021</v>
      </c>
      <c r="B1566">
        <v>3</v>
      </c>
      <c r="C1566">
        <v>7</v>
      </c>
      <c r="D1566">
        <v>5</v>
      </c>
      <c r="E1566">
        <v>18257.962</v>
      </c>
      <c r="F1566">
        <v>1448.903</v>
      </c>
      <c r="G1566">
        <v>63.116</v>
      </c>
      <c r="H1566">
        <v>0</v>
      </c>
      <c r="I1566">
        <v>175.989</v>
      </c>
      <c r="J1566">
        <v>1.619</v>
      </c>
      <c r="K1566">
        <v>9.14</v>
      </c>
      <c r="L1566">
        <v>85.447999999999993</v>
      </c>
      <c r="M1566">
        <v>19979.061000000002</v>
      </c>
      <c r="N1566">
        <v>0</v>
      </c>
      <c r="O1566">
        <v>3.43</v>
      </c>
      <c r="P1566">
        <v>-6.5389999999999997</v>
      </c>
      <c r="Q1566">
        <v>136.63800000000001</v>
      </c>
      <c r="R1566">
        <v>19982.169999999998</v>
      </c>
      <c r="S1566">
        <v>19845.531999999999</v>
      </c>
    </row>
    <row r="1567" spans="1:19" x14ac:dyDescent="0.3">
      <c r="A1567">
        <v>2021</v>
      </c>
      <c r="B1567">
        <v>3</v>
      </c>
      <c r="C1567">
        <v>7</v>
      </c>
      <c r="D1567">
        <v>6</v>
      </c>
      <c r="E1567">
        <v>19456.077000000001</v>
      </c>
      <c r="F1567">
        <v>1325.393</v>
      </c>
      <c r="G1567">
        <v>70.734999999999999</v>
      </c>
      <c r="H1567">
        <v>0</v>
      </c>
      <c r="I1567">
        <v>101.506</v>
      </c>
      <c r="J1567">
        <v>1.629</v>
      </c>
      <c r="K1567">
        <v>3.2069999999999999</v>
      </c>
      <c r="L1567">
        <v>85.954999999999998</v>
      </c>
      <c r="M1567">
        <v>20973.767</v>
      </c>
      <c r="N1567">
        <v>0</v>
      </c>
      <c r="O1567">
        <v>3.8050000000000002</v>
      </c>
      <c r="P1567">
        <v>-3.81</v>
      </c>
      <c r="Q1567">
        <v>142.85499999999999</v>
      </c>
      <c r="R1567">
        <v>20973.772000000001</v>
      </c>
      <c r="S1567">
        <v>20830.917000000001</v>
      </c>
    </row>
    <row r="1568" spans="1:19" x14ac:dyDescent="0.3">
      <c r="A1568">
        <v>2021</v>
      </c>
      <c r="B1568">
        <v>3</v>
      </c>
      <c r="C1568">
        <v>7</v>
      </c>
      <c r="D1568">
        <v>7</v>
      </c>
      <c r="E1568">
        <v>20407.498</v>
      </c>
      <c r="F1568">
        <v>1138.057</v>
      </c>
      <c r="G1568">
        <v>78.317999999999998</v>
      </c>
      <c r="H1568">
        <v>0</v>
      </c>
      <c r="I1568">
        <v>64.483999999999995</v>
      </c>
      <c r="J1568">
        <v>1.893</v>
      </c>
      <c r="K1568">
        <v>8.4770000000000003</v>
      </c>
      <c r="L1568">
        <v>86.460999999999999</v>
      </c>
      <c r="M1568">
        <v>21706.870999999999</v>
      </c>
      <c r="N1568">
        <v>79.328000000000003</v>
      </c>
      <c r="O1568">
        <v>4.415</v>
      </c>
      <c r="P1568">
        <v>-1.5669999999999999</v>
      </c>
      <c r="Q1568">
        <v>153.36000000000001</v>
      </c>
      <c r="R1568">
        <v>21624.695</v>
      </c>
      <c r="S1568">
        <v>21471.334999999999</v>
      </c>
    </row>
    <row r="1569" spans="1:19" x14ac:dyDescent="0.3">
      <c r="A1569">
        <v>2021</v>
      </c>
      <c r="B1569">
        <v>3</v>
      </c>
      <c r="C1569">
        <v>7</v>
      </c>
      <c r="D1569">
        <v>8</v>
      </c>
      <c r="E1569">
        <v>21492.109</v>
      </c>
      <c r="F1569">
        <v>1059.4449999999999</v>
      </c>
      <c r="G1569">
        <v>80.055999999999997</v>
      </c>
      <c r="H1569">
        <v>0</v>
      </c>
      <c r="I1569">
        <v>68.882999999999996</v>
      </c>
      <c r="J1569">
        <v>2.2879999999999998</v>
      </c>
      <c r="K1569">
        <v>7.4340000000000002</v>
      </c>
      <c r="L1569">
        <v>87.078999999999994</v>
      </c>
      <c r="M1569">
        <v>22717.238000000001</v>
      </c>
      <c r="N1569">
        <v>1508.7380000000001</v>
      </c>
      <c r="O1569">
        <v>-5.048</v>
      </c>
      <c r="P1569">
        <v>-0.47899999999999998</v>
      </c>
      <c r="Q1569">
        <v>166.92</v>
      </c>
      <c r="R1569">
        <v>21214.027999999998</v>
      </c>
      <c r="S1569">
        <v>21047.108</v>
      </c>
    </row>
    <row r="1570" spans="1:19" x14ac:dyDescent="0.3">
      <c r="A1570">
        <v>2021</v>
      </c>
      <c r="B1570">
        <v>3</v>
      </c>
      <c r="C1570">
        <v>7</v>
      </c>
      <c r="D1570">
        <v>9</v>
      </c>
      <c r="E1570">
        <v>22875.427</v>
      </c>
      <c r="F1570">
        <v>1011.069</v>
      </c>
      <c r="G1570">
        <v>78.117000000000004</v>
      </c>
      <c r="H1570">
        <v>0</v>
      </c>
      <c r="I1570">
        <v>109.06699999999999</v>
      </c>
      <c r="J1570">
        <v>2.8879999999999999</v>
      </c>
      <c r="K1570">
        <v>3.8879999999999999</v>
      </c>
      <c r="L1570">
        <v>87.906000000000006</v>
      </c>
      <c r="M1570">
        <v>24090.244999999999</v>
      </c>
      <c r="N1570">
        <v>3912.84</v>
      </c>
      <c r="O1570">
        <v>-20.914000000000001</v>
      </c>
      <c r="P1570">
        <v>0.621</v>
      </c>
      <c r="Q1570">
        <v>187.541</v>
      </c>
      <c r="R1570">
        <v>20197.699000000001</v>
      </c>
      <c r="S1570">
        <v>20010.157999999999</v>
      </c>
    </row>
    <row r="1571" spans="1:19" x14ac:dyDescent="0.3">
      <c r="A1571">
        <v>2021</v>
      </c>
      <c r="B1571">
        <v>3</v>
      </c>
      <c r="C1571">
        <v>7</v>
      </c>
      <c r="D1571">
        <v>10</v>
      </c>
      <c r="E1571">
        <v>23806.276000000002</v>
      </c>
      <c r="F1571">
        <v>1008.501</v>
      </c>
      <c r="G1571">
        <v>74.869</v>
      </c>
      <c r="H1571">
        <v>0</v>
      </c>
      <c r="I1571">
        <v>148.09700000000001</v>
      </c>
      <c r="J1571">
        <v>3.0950000000000002</v>
      </c>
      <c r="K1571">
        <v>1.7470000000000001</v>
      </c>
      <c r="L1571">
        <v>88.468999999999994</v>
      </c>
      <c r="M1571">
        <v>25056.184000000001</v>
      </c>
      <c r="N1571">
        <v>5808.3969999999999</v>
      </c>
      <c r="O1571">
        <v>-36.643999999999998</v>
      </c>
      <c r="P1571">
        <v>2.3119999999999998</v>
      </c>
      <c r="Q1571">
        <v>206.012</v>
      </c>
      <c r="R1571">
        <v>19282.118999999999</v>
      </c>
      <c r="S1571">
        <v>19076.107</v>
      </c>
    </row>
    <row r="1572" spans="1:19" x14ac:dyDescent="0.3">
      <c r="A1572">
        <v>2021</v>
      </c>
      <c r="B1572">
        <v>3</v>
      </c>
      <c r="C1572">
        <v>7</v>
      </c>
      <c r="D1572">
        <v>11</v>
      </c>
      <c r="E1572">
        <v>24200.825000000001</v>
      </c>
      <c r="F1572">
        <v>1017.228</v>
      </c>
      <c r="G1572">
        <v>71.727000000000004</v>
      </c>
      <c r="H1572">
        <v>0</v>
      </c>
      <c r="I1572">
        <v>183.595</v>
      </c>
      <c r="J1572">
        <v>3.2829999999999999</v>
      </c>
      <c r="K1572">
        <v>4.7039999999999997</v>
      </c>
      <c r="L1572">
        <v>88.694000000000003</v>
      </c>
      <c r="M1572">
        <v>25498.329000000002</v>
      </c>
      <c r="N1572">
        <v>6910.8990000000003</v>
      </c>
      <c r="O1572">
        <v>-36.594999999999999</v>
      </c>
      <c r="P1572">
        <v>3.7690000000000001</v>
      </c>
      <c r="Q1572">
        <v>219.84399999999999</v>
      </c>
      <c r="R1572">
        <v>18620.257000000001</v>
      </c>
      <c r="S1572">
        <v>18400.412</v>
      </c>
    </row>
    <row r="1573" spans="1:19" x14ac:dyDescent="0.3">
      <c r="A1573">
        <v>2021</v>
      </c>
      <c r="B1573">
        <v>3</v>
      </c>
      <c r="C1573">
        <v>7</v>
      </c>
      <c r="D1573">
        <v>12</v>
      </c>
      <c r="E1573">
        <v>24333.954000000002</v>
      </c>
      <c r="F1573">
        <v>1031.1690000000001</v>
      </c>
      <c r="G1573">
        <v>69.216999999999999</v>
      </c>
      <c r="H1573">
        <v>0</v>
      </c>
      <c r="I1573">
        <v>236.779</v>
      </c>
      <c r="J1573">
        <v>3.4590000000000001</v>
      </c>
      <c r="K1573">
        <v>5.1589999999999998</v>
      </c>
      <c r="L1573">
        <v>88.772999999999996</v>
      </c>
      <c r="M1573">
        <v>25699.293000000001</v>
      </c>
      <c r="N1573">
        <v>7586.9290000000001</v>
      </c>
      <c r="O1573">
        <v>-13.099</v>
      </c>
      <c r="P1573">
        <v>4.8159999999999998</v>
      </c>
      <c r="Q1573">
        <v>229.00399999999999</v>
      </c>
      <c r="R1573">
        <v>18120.648000000001</v>
      </c>
      <c r="S1573">
        <v>17891.643</v>
      </c>
    </row>
    <row r="1574" spans="1:19" x14ac:dyDescent="0.3">
      <c r="A1574">
        <v>2021</v>
      </c>
      <c r="B1574">
        <v>3</v>
      </c>
      <c r="C1574">
        <v>7</v>
      </c>
      <c r="D1574">
        <v>13</v>
      </c>
      <c r="E1574">
        <v>24274.960999999999</v>
      </c>
      <c r="F1574">
        <v>1004.506</v>
      </c>
      <c r="G1574">
        <v>67.522999999999996</v>
      </c>
      <c r="H1574">
        <v>0</v>
      </c>
      <c r="I1574">
        <v>278.48500000000001</v>
      </c>
      <c r="J1574">
        <v>3.6019999999999999</v>
      </c>
      <c r="K1574">
        <v>3.3</v>
      </c>
      <c r="L1574">
        <v>88.72</v>
      </c>
      <c r="M1574">
        <v>25653.573</v>
      </c>
      <c r="N1574">
        <v>7594.8230000000003</v>
      </c>
      <c r="O1574">
        <v>-2.903</v>
      </c>
      <c r="P1574">
        <v>5.5359999999999996</v>
      </c>
      <c r="Q1574">
        <v>233.90899999999999</v>
      </c>
      <c r="R1574">
        <v>18056.116999999998</v>
      </c>
      <c r="S1574">
        <v>17822.207999999999</v>
      </c>
    </row>
    <row r="1575" spans="1:19" x14ac:dyDescent="0.3">
      <c r="A1575">
        <v>2021</v>
      </c>
      <c r="B1575">
        <v>3</v>
      </c>
      <c r="C1575">
        <v>7</v>
      </c>
      <c r="D1575">
        <v>14</v>
      </c>
      <c r="E1575">
        <v>24085.863000000001</v>
      </c>
      <c r="F1575">
        <v>968.31</v>
      </c>
      <c r="G1575">
        <v>66.039000000000001</v>
      </c>
      <c r="H1575">
        <v>0</v>
      </c>
      <c r="I1575">
        <v>291.25299999999999</v>
      </c>
      <c r="J1575">
        <v>3.6070000000000002</v>
      </c>
      <c r="K1575">
        <v>5.23</v>
      </c>
      <c r="L1575">
        <v>88.602999999999994</v>
      </c>
      <c r="M1575">
        <v>25442.866000000002</v>
      </c>
      <c r="N1575">
        <v>7123.3239999999996</v>
      </c>
      <c r="O1575">
        <v>-2.101</v>
      </c>
      <c r="P1575">
        <v>5.2770000000000001</v>
      </c>
      <c r="Q1575">
        <v>234.608</v>
      </c>
      <c r="R1575">
        <v>18316.366000000002</v>
      </c>
      <c r="S1575">
        <v>18081.758000000002</v>
      </c>
    </row>
    <row r="1576" spans="1:19" x14ac:dyDescent="0.3">
      <c r="A1576">
        <v>2021</v>
      </c>
      <c r="B1576">
        <v>3</v>
      </c>
      <c r="C1576">
        <v>7</v>
      </c>
      <c r="D1576">
        <v>15</v>
      </c>
      <c r="E1576">
        <v>23805.633000000002</v>
      </c>
      <c r="F1576">
        <v>908.03300000000002</v>
      </c>
      <c r="G1576">
        <v>64.494</v>
      </c>
      <c r="H1576">
        <v>0</v>
      </c>
      <c r="I1576">
        <v>290.77</v>
      </c>
      <c r="J1576">
        <v>3.3069999999999999</v>
      </c>
      <c r="K1576">
        <v>3.4790000000000001</v>
      </c>
      <c r="L1576">
        <v>88.445999999999998</v>
      </c>
      <c r="M1576">
        <v>25099.667000000001</v>
      </c>
      <c r="N1576">
        <v>6187.5249999999996</v>
      </c>
      <c r="O1576">
        <v>-0.85499999999999998</v>
      </c>
      <c r="P1576">
        <v>3.4420000000000002</v>
      </c>
      <c r="Q1576">
        <v>232.82400000000001</v>
      </c>
      <c r="R1576">
        <v>18909.555</v>
      </c>
      <c r="S1576">
        <v>18676.731</v>
      </c>
    </row>
    <row r="1577" spans="1:19" x14ac:dyDescent="0.3">
      <c r="A1577">
        <v>2021</v>
      </c>
      <c r="B1577">
        <v>3</v>
      </c>
      <c r="C1577">
        <v>7</v>
      </c>
      <c r="D1577">
        <v>16</v>
      </c>
      <c r="E1577">
        <v>23660.365000000002</v>
      </c>
      <c r="F1577">
        <v>814.005</v>
      </c>
      <c r="G1577">
        <v>64.415000000000006</v>
      </c>
      <c r="H1577">
        <v>0</v>
      </c>
      <c r="I1577">
        <v>293.33</v>
      </c>
      <c r="J1577">
        <v>3.363</v>
      </c>
      <c r="K1577">
        <v>1.4970000000000001</v>
      </c>
      <c r="L1577">
        <v>88.385000000000005</v>
      </c>
      <c r="M1577">
        <v>24860.945</v>
      </c>
      <c r="N1577">
        <v>4460.8310000000001</v>
      </c>
      <c r="O1577">
        <v>-0.28799999999999998</v>
      </c>
      <c r="P1577">
        <v>1.6910000000000001</v>
      </c>
      <c r="Q1577">
        <v>231.119</v>
      </c>
      <c r="R1577">
        <v>20398.710999999999</v>
      </c>
      <c r="S1577">
        <v>20167.593000000001</v>
      </c>
    </row>
    <row r="1578" spans="1:19" x14ac:dyDescent="0.3">
      <c r="A1578">
        <v>2021</v>
      </c>
      <c r="B1578">
        <v>3</v>
      </c>
      <c r="C1578">
        <v>7</v>
      </c>
      <c r="D1578">
        <v>17</v>
      </c>
      <c r="E1578">
        <v>23802.588</v>
      </c>
      <c r="F1578">
        <v>647.28899999999999</v>
      </c>
      <c r="G1578">
        <v>65.090999999999994</v>
      </c>
      <c r="H1578">
        <v>0</v>
      </c>
      <c r="I1578">
        <v>195.18899999999999</v>
      </c>
      <c r="J1578">
        <v>2.121</v>
      </c>
      <c r="K1578">
        <v>-8.0670000000000002</v>
      </c>
      <c r="L1578">
        <v>88.484999999999999</v>
      </c>
      <c r="M1578">
        <v>24727.606</v>
      </c>
      <c r="N1578">
        <v>2312.7759999999998</v>
      </c>
      <c r="O1578">
        <v>0.109</v>
      </c>
      <c r="P1578">
        <v>4.665</v>
      </c>
      <c r="Q1578">
        <v>231.279</v>
      </c>
      <c r="R1578">
        <v>22410.056</v>
      </c>
      <c r="S1578">
        <v>22178.776000000002</v>
      </c>
    </row>
    <row r="1579" spans="1:19" x14ac:dyDescent="0.3">
      <c r="A1579">
        <v>2021</v>
      </c>
      <c r="B1579">
        <v>3</v>
      </c>
      <c r="C1579">
        <v>7</v>
      </c>
      <c r="D1579">
        <v>18</v>
      </c>
      <c r="E1579">
        <v>24259.677</v>
      </c>
      <c r="F1579">
        <v>587.53599999999994</v>
      </c>
      <c r="G1579">
        <v>67.786000000000001</v>
      </c>
      <c r="H1579">
        <v>0</v>
      </c>
      <c r="I1579">
        <v>205.239</v>
      </c>
      <c r="J1579">
        <v>1.9910000000000001</v>
      </c>
      <c r="K1579">
        <v>-14.678000000000001</v>
      </c>
      <c r="L1579">
        <v>88.778999999999996</v>
      </c>
      <c r="M1579">
        <v>25128.544000000002</v>
      </c>
      <c r="N1579">
        <v>261.45</v>
      </c>
      <c r="O1579">
        <v>8.2929999999999993</v>
      </c>
      <c r="P1579">
        <v>10.577</v>
      </c>
      <c r="Q1579">
        <v>237.572</v>
      </c>
      <c r="R1579">
        <v>24848.224999999999</v>
      </c>
      <c r="S1579">
        <v>24610.652999999998</v>
      </c>
    </row>
    <row r="1580" spans="1:19" x14ac:dyDescent="0.3">
      <c r="A1580">
        <v>2021</v>
      </c>
      <c r="B1580">
        <v>3</v>
      </c>
      <c r="C1580">
        <v>7</v>
      </c>
      <c r="D1580">
        <v>19</v>
      </c>
      <c r="E1580">
        <v>26259.83</v>
      </c>
      <c r="F1580">
        <v>585.46100000000001</v>
      </c>
      <c r="G1580">
        <v>69.998000000000005</v>
      </c>
      <c r="H1580">
        <v>0</v>
      </c>
      <c r="I1580">
        <v>206.95099999999999</v>
      </c>
      <c r="J1580">
        <v>1.8640000000000001</v>
      </c>
      <c r="K1580">
        <v>-18.628</v>
      </c>
      <c r="L1580">
        <v>90.088999999999999</v>
      </c>
      <c r="M1580">
        <v>27125.566999999999</v>
      </c>
      <c r="N1580">
        <v>0</v>
      </c>
      <c r="O1580">
        <v>11.688000000000001</v>
      </c>
      <c r="P1580">
        <v>16.824000000000002</v>
      </c>
      <c r="Q1580">
        <v>241.15</v>
      </c>
      <c r="R1580">
        <v>27097.056</v>
      </c>
      <c r="S1580">
        <v>26855.905999999999</v>
      </c>
    </row>
    <row r="1581" spans="1:19" x14ac:dyDescent="0.3">
      <c r="A1581">
        <v>2021</v>
      </c>
      <c r="B1581">
        <v>3</v>
      </c>
      <c r="C1581">
        <v>7</v>
      </c>
      <c r="D1581">
        <v>20</v>
      </c>
      <c r="E1581">
        <v>26348.58</v>
      </c>
      <c r="F1581">
        <v>580.56899999999996</v>
      </c>
      <c r="G1581">
        <v>73.825000000000003</v>
      </c>
      <c r="H1581">
        <v>0</v>
      </c>
      <c r="I1581">
        <v>232.16</v>
      </c>
      <c r="J1581">
        <v>1.7270000000000001</v>
      </c>
      <c r="K1581">
        <v>-13.191000000000001</v>
      </c>
      <c r="L1581">
        <v>90.197999999999993</v>
      </c>
      <c r="M1581">
        <v>27240.043000000001</v>
      </c>
      <c r="N1581">
        <v>0</v>
      </c>
      <c r="O1581">
        <v>12.391</v>
      </c>
      <c r="P1581">
        <v>16.16</v>
      </c>
      <c r="Q1581">
        <v>232.49</v>
      </c>
      <c r="R1581">
        <v>27211.491999999998</v>
      </c>
      <c r="S1581">
        <v>26979.002</v>
      </c>
    </row>
    <row r="1582" spans="1:19" x14ac:dyDescent="0.3">
      <c r="A1582">
        <v>2021</v>
      </c>
      <c r="B1582">
        <v>3</v>
      </c>
      <c r="C1582">
        <v>7</v>
      </c>
      <c r="D1582">
        <v>21</v>
      </c>
      <c r="E1582">
        <v>25250.994999999999</v>
      </c>
      <c r="F1582">
        <v>616.80799999999999</v>
      </c>
      <c r="G1582">
        <v>72.709999999999994</v>
      </c>
      <c r="H1582">
        <v>0</v>
      </c>
      <c r="I1582">
        <v>324.928</v>
      </c>
      <c r="J1582">
        <v>1.5820000000000001</v>
      </c>
      <c r="K1582">
        <v>-9.6790000000000003</v>
      </c>
      <c r="L1582">
        <v>89.424999999999997</v>
      </c>
      <c r="M1582">
        <v>26274.059000000001</v>
      </c>
      <c r="N1582">
        <v>0</v>
      </c>
      <c r="O1582">
        <v>12.483000000000001</v>
      </c>
      <c r="P1582">
        <v>6.6929999999999996</v>
      </c>
      <c r="Q1582">
        <v>221.94499999999999</v>
      </c>
      <c r="R1582">
        <v>26254.883000000002</v>
      </c>
      <c r="S1582">
        <v>26032.937999999998</v>
      </c>
    </row>
    <row r="1583" spans="1:19" x14ac:dyDescent="0.3">
      <c r="A1583">
        <v>2021</v>
      </c>
      <c r="B1583">
        <v>3</v>
      </c>
      <c r="C1583">
        <v>7</v>
      </c>
      <c r="D1583">
        <v>22</v>
      </c>
      <c r="E1583">
        <v>23261.651000000002</v>
      </c>
      <c r="F1583">
        <v>689.07100000000003</v>
      </c>
      <c r="G1583">
        <v>69.575999999999993</v>
      </c>
      <c r="H1583">
        <v>0</v>
      </c>
      <c r="I1583">
        <v>370.52199999999999</v>
      </c>
      <c r="J1583">
        <v>1.948</v>
      </c>
      <c r="K1583">
        <v>1.3420000000000001</v>
      </c>
      <c r="L1583">
        <v>88.25</v>
      </c>
      <c r="M1583">
        <v>24412.784</v>
      </c>
      <c r="N1583">
        <v>0</v>
      </c>
      <c r="O1583">
        <v>11.21</v>
      </c>
      <c r="P1583">
        <v>-9.673</v>
      </c>
      <c r="Q1583">
        <v>207.51900000000001</v>
      </c>
      <c r="R1583">
        <v>24411.246999999999</v>
      </c>
      <c r="S1583">
        <v>24203.727999999999</v>
      </c>
    </row>
    <row r="1584" spans="1:19" x14ac:dyDescent="0.3">
      <c r="A1584">
        <v>2021</v>
      </c>
      <c r="B1584">
        <v>3</v>
      </c>
      <c r="C1584">
        <v>7</v>
      </c>
      <c r="D1584">
        <v>23</v>
      </c>
      <c r="E1584">
        <v>21341.687000000002</v>
      </c>
      <c r="F1584">
        <v>881.08600000000001</v>
      </c>
      <c r="G1584">
        <v>64.635000000000005</v>
      </c>
      <c r="H1584">
        <v>0</v>
      </c>
      <c r="I1584">
        <v>407.01100000000002</v>
      </c>
      <c r="J1584">
        <v>1.7749999999999999</v>
      </c>
      <c r="K1584">
        <v>7.5759999999999996</v>
      </c>
      <c r="L1584">
        <v>87.153000000000006</v>
      </c>
      <c r="M1584">
        <v>22726.288</v>
      </c>
      <c r="N1584">
        <v>0</v>
      </c>
      <c r="O1584">
        <v>9.0229999999999997</v>
      </c>
      <c r="P1584">
        <v>-19.382000000000001</v>
      </c>
      <c r="Q1584">
        <v>187.423</v>
      </c>
      <c r="R1584">
        <v>22736.646000000001</v>
      </c>
      <c r="S1584">
        <v>22549.223000000002</v>
      </c>
    </row>
    <row r="1585" spans="1:19" x14ac:dyDescent="0.3">
      <c r="A1585">
        <v>2021</v>
      </c>
      <c r="B1585">
        <v>3</v>
      </c>
      <c r="C1585">
        <v>7</v>
      </c>
      <c r="D1585">
        <v>24</v>
      </c>
      <c r="E1585">
        <v>19904.188999999998</v>
      </c>
      <c r="F1585">
        <v>1089.605</v>
      </c>
      <c r="G1585">
        <v>61.984000000000002</v>
      </c>
      <c r="H1585">
        <v>0</v>
      </c>
      <c r="I1585">
        <v>499.92</v>
      </c>
      <c r="J1585">
        <v>3.0449999999999999</v>
      </c>
      <c r="K1585">
        <v>11.731</v>
      </c>
      <c r="L1585">
        <v>86.366</v>
      </c>
      <c r="M1585">
        <v>21594.857</v>
      </c>
      <c r="N1585">
        <v>0</v>
      </c>
      <c r="O1585">
        <v>6.8780000000000001</v>
      </c>
      <c r="P1585">
        <v>-23.242999999999999</v>
      </c>
      <c r="Q1585">
        <v>166.59800000000001</v>
      </c>
      <c r="R1585">
        <v>21611.222000000002</v>
      </c>
      <c r="S1585">
        <v>21444.624</v>
      </c>
    </row>
    <row r="1586" spans="1:19" x14ac:dyDescent="0.3">
      <c r="A1586">
        <v>2021</v>
      </c>
      <c r="B1586">
        <v>3</v>
      </c>
      <c r="C1586">
        <v>8</v>
      </c>
      <c r="D1586">
        <v>1</v>
      </c>
      <c r="E1586">
        <v>19574.849999999999</v>
      </c>
      <c r="F1586">
        <v>1320.9010000000001</v>
      </c>
      <c r="G1586">
        <v>63.652000000000001</v>
      </c>
      <c r="H1586">
        <v>0</v>
      </c>
      <c r="I1586">
        <v>846.64099999999996</v>
      </c>
      <c r="J1586">
        <v>5.0780000000000003</v>
      </c>
      <c r="K1586">
        <v>8.5050000000000008</v>
      </c>
      <c r="L1586">
        <v>86.194000000000003</v>
      </c>
      <c r="M1586">
        <v>21842.168000000001</v>
      </c>
      <c r="N1586">
        <v>0</v>
      </c>
      <c r="O1586">
        <v>4.83</v>
      </c>
      <c r="P1586">
        <v>-24.498000000000001</v>
      </c>
      <c r="Q1586">
        <v>138.89500000000001</v>
      </c>
      <c r="R1586">
        <v>21861.835999999999</v>
      </c>
      <c r="S1586">
        <v>21722.940999999999</v>
      </c>
    </row>
    <row r="1587" spans="1:19" x14ac:dyDescent="0.3">
      <c r="A1587">
        <v>2021</v>
      </c>
      <c r="B1587">
        <v>3</v>
      </c>
      <c r="C1587">
        <v>8</v>
      </c>
      <c r="D1587">
        <v>2</v>
      </c>
      <c r="E1587">
        <v>18898.794000000002</v>
      </c>
      <c r="F1587">
        <v>1450.915</v>
      </c>
      <c r="G1587">
        <v>64.012</v>
      </c>
      <c r="H1587">
        <v>0</v>
      </c>
      <c r="I1587">
        <v>601.077</v>
      </c>
      <c r="J1587">
        <v>4.9450000000000003</v>
      </c>
      <c r="K1587">
        <v>7.8220000000000001</v>
      </c>
      <c r="L1587">
        <v>85.76</v>
      </c>
      <c r="M1587">
        <v>21049.313999999998</v>
      </c>
      <c r="N1587">
        <v>0</v>
      </c>
      <c r="O1587">
        <v>4.0359999999999996</v>
      </c>
      <c r="P1587">
        <v>-19.489000000000001</v>
      </c>
      <c r="Q1587">
        <v>132.459</v>
      </c>
      <c r="R1587">
        <v>21064.767</v>
      </c>
      <c r="S1587">
        <v>20932.308000000001</v>
      </c>
    </row>
    <row r="1588" spans="1:19" x14ac:dyDescent="0.3">
      <c r="A1588">
        <v>2021</v>
      </c>
      <c r="B1588">
        <v>3</v>
      </c>
      <c r="C1588">
        <v>8</v>
      </c>
      <c r="D1588">
        <v>3</v>
      </c>
      <c r="E1588">
        <v>18462.024000000001</v>
      </c>
      <c r="F1588">
        <v>1498.827</v>
      </c>
      <c r="G1588">
        <v>65.346000000000004</v>
      </c>
      <c r="H1588">
        <v>0</v>
      </c>
      <c r="I1588">
        <v>360.00200000000001</v>
      </c>
      <c r="J1588">
        <v>4.8719999999999999</v>
      </c>
      <c r="K1588">
        <v>9.6370000000000005</v>
      </c>
      <c r="L1588">
        <v>85.522000000000006</v>
      </c>
      <c r="M1588">
        <v>20420.883000000002</v>
      </c>
      <c r="N1588">
        <v>0</v>
      </c>
      <c r="O1588">
        <v>3.6920000000000002</v>
      </c>
      <c r="P1588">
        <v>-14.253</v>
      </c>
      <c r="Q1588">
        <v>131.35</v>
      </c>
      <c r="R1588">
        <v>20431.442999999999</v>
      </c>
      <c r="S1588">
        <v>20300.093000000001</v>
      </c>
    </row>
    <row r="1589" spans="1:19" x14ac:dyDescent="0.3">
      <c r="A1589">
        <v>2021</v>
      </c>
      <c r="B1589">
        <v>3</v>
      </c>
      <c r="C1589">
        <v>8</v>
      </c>
      <c r="D1589">
        <v>4</v>
      </c>
      <c r="E1589">
        <v>18753.013999999999</v>
      </c>
      <c r="F1589">
        <v>1472.1859999999999</v>
      </c>
      <c r="G1589">
        <v>68.155000000000001</v>
      </c>
      <c r="H1589">
        <v>0</v>
      </c>
      <c r="I1589">
        <v>204.78</v>
      </c>
      <c r="J1589">
        <v>4.7190000000000003</v>
      </c>
      <c r="K1589">
        <v>10.499000000000001</v>
      </c>
      <c r="L1589">
        <v>85.667000000000002</v>
      </c>
      <c r="M1589">
        <v>20530.864000000001</v>
      </c>
      <c r="N1589">
        <v>0</v>
      </c>
      <c r="O1589">
        <v>3.63</v>
      </c>
      <c r="P1589">
        <v>-9.6159999999999997</v>
      </c>
      <c r="Q1589">
        <v>135.31800000000001</v>
      </c>
      <c r="R1589">
        <v>20536.849999999999</v>
      </c>
      <c r="S1589">
        <v>20401.531999999999</v>
      </c>
    </row>
    <row r="1590" spans="1:19" x14ac:dyDescent="0.3">
      <c r="A1590">
        <v>2021</v>
      </c>
      <c r="B1590">
        <v>3</v>
      </c>
      <c r="C1590">
        <v>8</v>
      </c>
      <c r="D1590">
        <v>5</v>
      </c>
      <c r="E1590">
        <v>19940.005000000001</v>
      </c>
      <c r="F1590">
        <v>1330.03</v>
      </c>
      <c r="G1590">
        <v>72.656999999999996</v>
      </c>
      <c r="H1590">
        <v>0</v>
      </c>
      <c r="I1590">
        <v>102.96599999999999</v>
      </c>
      <c r="J1590">
        <v>3.6520000000000001</v>
      </c>
      <c r="K1590">
        <v>9.5500000000000007</v>
      </c>
      <c r="L1590">
        <v>86.391999999999996</v>
      </c>
      <c r="M1590">
        <v>21472.596000000001</v>
      </c>
      <c r="N1590">
        <v>0</v>
      </c>
      <c r="O1590">
        <v>3.621</v>
      </c>
      <c r="P1590">
        <v>-6.5389999999999997</v>
      </c>
      <c r="Q1590">
        <v>147.637</v>
      </c>
      <c r="R1590">
        <v>21475.513999999999</v>
      </c>
      <c r="S1590">
        <v>21327.876</v>
      </c>
    </row>
    <row r="1591" spans="1:19" x14ac:dyDescent="0.3">
      <c r="A1591">
        <v>2021</v>
      </c>
      <c r="B1591">
        <v>3</v>
      </c>
      <c r="C1591">
        <v>8</v>
      </c>
      <c r="D1591">
        <v>6</v>
      </c>
      <c r="E1591">
        <v>22200.994999999999</v>
      </c>
      <c r="F1591">
        <v>1089.0060000000001</v>
      </c>
      <c r="G1591">
        <v>79.581999999999994</v>
      </c>
      <c r="H1591">
        <v>0</v>
      </c>
      <c r="I1591">
        <v>72.459999999999994</v>
      </c>
      <c r="J1591">
        <v>2.3290000000000002</v>
      </c>
      <c r="K1591">
        <v>3.4660000000000002</v>
      </c>
      <c r="L1591">
        <v>87.626000000000005</v>
      </c>
      <c r="M1591">
        <v>23455.882000000001</v>
      </c>
      <c r="N1591">
        <v>0</v>
      </c>
      <c r="O1591">
        <v>4.0289999999999999</v>
      </c>
      <c r="P1591">
        <v>-3.81</v>
      </c>
      <c r="Q1591">
        <v>172.40100000000001</v>
      </c>
      <c r="R1591">
        <v>23455.663</v>
      </c>
      <c r="S1591">
        <v>23283.261999999999</v>
      </c>
    </row>
    <row r="1592" spans="1:19" x14ac:dyDescent="0.3">
      <c r="A1592">
        <v>2021</v>
      </c>
      <c r="B1592">
        <v>3</v>
      </c>
      <c r="C1592">
        <v>8</v>
      </c>
      <c r="D1592">
        <v>7</v>
      </c>
      <c r="E1592">
        <v>24434.097000000002</v>
      </c>
      <c r="F1592">
        <v>826.22400000000005</v>
      </c>
      <c r="G1592">
        <v>86.718000000000004</v>
      </c>
      <c r="H1592">
        <v>0</v>
      </c>
      <c r="I1592">
        <v>128.994</v>
      </c>
      <c r="J1592">
        <v>2.839</v>
      </c>
      <c r="K1592">
        <v>8.1379999999999999</v>
      </c>
      <c r="L1592">
        <v>88.992000000000004</v>
      </c>
      <c r="M1592">
        <v>25489.282999999999</v>
      </c>
      <c r="N1592">
        <v>134.37200000000001</v>
      </c>
      <c r="O1592">
        <v>3.7360000000000002</v>
      </c>
      <c r="P1592">
        <v>-1.5669999999999999</v>
      </c>
      <c r="Q1592">
        <v>200.67699999999999</v>
      </c>
      <c r="R1592">
        <v>25352.741999999998</v>
      </c>
      <c r="S1592">
        <v>25152.065999999999</v>
      </c>
    </row>
    <row r="1593" spans="1:19" x14ac:dyDescent="0.3">
      <c r="A1593">
        <v>2021</v>
      </c>
      <c r="B1593">
        <v>3</v>
      </c>
      <c r="C1593">
        <v>8</v>
      </c>
      <c r="D1593">
        <v>8</v>
      </c>
      <c r="E1593">
        <v>25765.541000000001</v>
      </c>
      <c r="F1593">
        <v>752.64700000000005</v>
      </c>
      <c r="G1593">
        <v>86.120999999999995</v>
      </c>
      <c r="H1593">
        <v>0</v>
      </c>
      <c r="I1593">
        <v>267.89</v>
      </c>
      <c r="J1593">
        <v>3.702</v>
      </c>
      <c r="K1593">
        <v>7.4290000000000003</v>
      </c>
      <c r="L1593">
        <v>89.838999999999999</v>
      </c>
      <c r="M1593">
        <v>26887.048999999999</v>
      </c>
      <c r="N1593">
        <v>1976.3620000000001</v>
      </c>
      <c r="O1593">
        <v>-7.87</v>
      </c>
      <c r="P1593">
        <v>-0.47899999999999998</v>
      </c>
      <c r="Q1593">
        <v>228.52799999999999</v>
      </c>
      <c r="R1593">
        <v>24919.036</v>
      </c>
      <c r="S1593">
        <v>24690.508000000002</v>
      </c>
    </row>
    <row r="1594" spans="1:19" x14ac:dyDescent="0.3">
      <c r="A1594">
        <v>2021</v>
      </c>
      <c r="B1594">
        <v>3</v>
      </c>
      <c r="C1594">
        <v>8</v>
      </c>
      <c r="D1594">
        <v>9</v>
      </c>
      <c r="E1594">
        <v>26600.126</v>
      </c>
      <c r="F1594">
        <v>746.98699999999997</v>
      </c>
      <c r="G1594">
        <v>80.680000000000007</v>
      </c>
      <c r="H1594">
        <v>0</v>
      </c>
      <c r="I1594">
        <v>494.47699999999998</v>
      </c>
      <c r="J1594">
        <v>4.97</v>
      </c>
      <c r="K1594">
        <v>3.8380000000000001</v>
      </c>
      <c r="L1594">
        <v>90.457999999999998</v>
      </c>
      <c r="M1594">
        <v>27940.855</v>
      </c>
      <c r="N1594">
        <v>4606.375</v>
      </c>
      <c r="O1594">
        <v>-25.09</v>
      </c>
      <c r="P1594">
        <v>0.621</v>
      </c>
      <c r="Q1594">
        <v>250.10599999999999</v>
      </c>
      <c r="R1594">
        <v>23358.948</v>
      </c>
      <c r="S1594">
        <v>23108.842000000001</v>
      </c>
    </row>
    <row r="1595" spans="1:19" x14ac:dyDescent="0.3">
      <c r="A1595">
        <v>2021</v>
      </c>
      <c r="B1595">
        <v>3</v>
      </c>
      <c r="C1595">
        <v>8</v>
      </c>
      <c r="D1595">
        <v>10</v>
      </c>
      <c r="E1595">
        <v>27192.367999999999</v>
      </c>
      <c r="F1595">
        <v>783.279</v>
      </c>
      <c r="G1595">
        <v>74.676000000000002</v>
      </c>
      <c r="H1595">
        <v>0</v>
      </c>
      <c r="I1595">
        <v>610.23099999999999</v>
      </c>
      <c r="J1595">
        <v>5.5170000000000003</v>
      </c>
      <c r="K1595">
        <v>1.7250000000000001</v>
      </c>
      <c r="L1595">
        <v>90.984999999999999</v>
      </c>
      <c r="M1595">
        <v>28684.107</v>
      </c>
      <c r="N1595">
        <v>6725.7849999999999</v>
      </c>
      <c r="O1595">
        <v>-40.445999999999998</v>
      </c>
      <c r="P1595">
        <v>2.3119999999999998</v>
      </c>
      <c r="Q1595">
        <v>264.30200000000002</v>
      </c>
      <c r="R1595">
        <v>21996.455999999998</v>
      </c>
      <c r="S1595">
        <v>21732.153999999999</v>
      </c>
    </row>
    <row r="1596" spans="1:19" x14ac:dyDescent="0.3">
      <c r="A1596">
        <v>2021</v>
      </c>
      <c r="B1596">
        <v>3</v>
      </c>
      <c r="C1596">
        <v>8</v>
      </c>
      <c r="D1596">
        <v>11</v>
      </c>
      <c r="E1596">
        <v>27579.032999999999</v>
      </c>
      <c r="F1596">
        <v>818.08500000000004</v>
      </c>
      <c r="G1596">
        <v>70.076999999999998</v>
      </c>
      <c r="H1596">
        <v>0</v>
      </c>
      <c r="I1596">
        <v>577.70699999999999</v>
      </c>
      <c r="J1596">
        <v>5.8330000000000002</v>
      </c>
      <c r="K1596">
        <v>4.6609999999999996</v>
      </c>
      <c r="L1596">
        <v>91.311000000000007</v>
      </c>
      <c r="M1596">
        <v>29076.631000000001</v>
      </c>
      <c r="N1596">
        <v>8021.0870000000004</v>
      </c>
      <c r="O1596">
        <v>-35.68</v>
      </c>
      <c r="P1596">
        <v>3.7690000000000001</v>
      </c>
      <c r="Q1596">
        <v>274.86399999999998</v>
      </c>
      <c r="R1596">
        <v>21087.455999999998</v>
      </c>
      <c r="S1596">
        <v>20812.592000000001</v>
      </c>
    </row>
    <row r="1597" spans="1:19" x14ac:dyDescent="0.3">
      <c r="A1597">
        <v>2021</v>
      </c>
      <c r="B1597">
        <v>3</v>
      </c>
      <c r="C1597">
        <v>8</v>
      </c>
      <c r="D1597">
        <v>12</v>
      </c>
      <c r="E1597">
        <v>27586.13</v>
      </c>
      <c r="F1597">
        <v>849.58799999999997</v>
      </c>
      <c r="G1597">
        <v>66.960999999999999</v>
      </c>
      <c r="H1597">
        <v>0</v>
      </c>
      <c r="I1597">
        <v>491.72500000000002</v>
      </c>
      <c r="J1597">
        <v>5.9710000000000001</v>
      </c>
      <c r="K1597">
        <v>5.2320000000000002</v>
      </c>
      <c r="L1597">
        <v>91.25</v>
      </c>
      <c r="M1597">
        <v>29029.896000000001</v>
      </c>
      <c r="N1597">
        <v>8759.7729999999992</v>
      </c>
      <c r="O1597">
        <v>-4.6719999999999997</v>
      </c>
      <c r="P1597">
        <v>4.8159999999999998</v>
      </c>
      <c r="Q1597">
        <v>280.83800000000002</v>
      </c>
      <c r="R1597">
        <v>20269.978999999999</v>
      </c>
      <c r="S1597">
        <v>19989.141</v>
      </c>
    </row>
    <row r="1598" spans="1:19" x14ac:dyDescent="0.3">
      <c r="A1598">
        <v>2021</v>
      </c>
      <c r="B1598">
        <v>3</v>
      </c>
      <c r="C1598">
        <v>8</v>
      </c>
      <c r="D1598">
        <v>13</v>
      </c>
      <c r="E1598">
        <v>27604.249</v>
      </c>
      <c r="F1598">
        <v>833.04499999999996</v>
      </c>
      <c r="G1598">
        <v>65.591999999999999</v>
      </c>
      <c r="H1598">
        <v>0</v>
      </c>
      <c r="I1598">
        <v>454.66800000000001</v>
      </c>
      <c r="J1598">
        <v>5.9409999999999998</v>
      </c>
      <c r="K1598">
        <v>3.4079999999999999</v>
      </c>
      <c r="L1598">
        <v>91.227000000000004</v>
      </c>
      <c r="M1598">
        <v>28992.538</v>
      </c>
      <c r="N1598">
        <v>8724.5689999999995</v>
      </c>
      <c r="O1598">
        <v>-0.83699999999999997</v>
      </c>
      <c r="P1598">
        <v>5.5359999999999996</v>
      </c>
      <c r="Q1598">
        <v>285.04399999999998</v>
      </c>
      <c r="R1598">
        <v>20263.27</v>
      </c>
      <c r="S1598">
        <v>19978.225999999999</v>
      </c>
    </row>
    <row r="1599" spans="1:19" x14ac:dyDescent="0.3">
      <c r="A1599">
        <v>2021</v>
      </c>
      <c r="B1599">
        <v>3</v>
      </c>
      <c r="C1599">
        <v>8</v>
      </c>
      <c r="D1599">
        <v>14</v>
      </c>
      <c r="E1599">
        <v>27520.138999999999</v>
      </c>
      <c r="F1599">
        <v>813.221</v>
      </c>
      <c r="G1599">
        <v>63.125</v>
      </c>
      <c r="H1599">
        <v>0</v>
      </c>
      <c r="I1599">
        <v>430.10700000000003</v>
      </c>
      <c r="J1599">
        <v>5.8310000000000004</v>
      </c>
      <c r="K1599">
        <v>5.5469999999999997</v>
      </c>
      <c r="L1599">
        <v>91.117999999999995</v>
      </c>
      <c r="M1599">
        <v>28865.963</v>
      </c>
      <c r="N1599">
        <v>8192.0480000000007</v>
      </c>
      <c r="O1599">
        <v>-0.78700000000000003</v>
      </c>
      <c r="P1599">
        <v>5.2770000000000001</v>
      </c>
      <c r="Q1599">
        <v>287.51400000000001</v>
      </c>
      <c r="R1599">
        <v>20669.424999999999</v>
      </c>
      <c r="S1599">
        <v>20381.911</v>
      </c>
    </row>
    <row r="1600" spans="1:19" x14ac:dyDescent="0.3">
      <c r="A1600">
        <v>2021</v>
      </c>
      <c r="B1600">
        <v>3</v>
      </c>
      <c r="C1600">
        <v>8</v>
      </c>
      <c r="D1600">
        <v>15</v>
      </c>
      <c r="E1600">
        <v>27221.445</v>
      </c>
      <c r="F1600">
        <v>763.68700000000001</v>
      </c>
      <c r="G1600">
        <v>63.353000000000002</v>
      </c>
      <c r="H1600">
        <v>0</v>
      </c>
      <c r="I1600">
        <v>368.52499999999998</v>
      </c>
      <c r="J1600">
        <v>5.3470000000000004</v>
      </c>
      <c r="K1600">
        <v>3.8439999999999999</v>
      </c>
      <c r="L1600">
        <v>90.837000000000003</v>
      </c>
      <c r="M1600">
        <v>28453.685000000001</v>
      </c>
      <c r="N1600">
        <v>7106.5559999999996</v>
      </c>
      <c r="O1600">
        <v>-1.054</v>
      </c>
      <c r="P1600">
        <v>3.4420000000000002</v>
      </c>
      <c r="Q1600">
        <v>285.98099999999999</v>
      </c>
      <c r="R1600">
        <v>21344.741000000002</v>
      </c>
      <c r="S1600">
        <v>21058.76</v>
      </c>
    </row>
    <row r="1601" spans="1:19" x14ac:dyDescent="0.3">
      <c r="A1601">
        <v>2021</v>
      </c>
      <c r="B1601">
        <v>3</v>
      </c>
      <c r="C1601">
        <v>8</v>
      </c>
      <c r="D1601">
        <v>16</v>
      </c>
      <c r="E1601">
        <v>26783.652999999998</v>
      </c>
      <c r="F1601">
        <v>682.07399999999996</v>
      </c>
      <c r="G1601">
        <v>62.106999999999999</v>
      </c>
      <c r="H1601">
        <v>0</v>
      </c>
      <c r="I1601">
        <v>339.13400000000001</v>
      </c>
      <c r="J1601">
        <v>5.5759999999999996</v>
      </c>
      <c r="K1601">
        <v>1.8660000000000001</v>
      </c>
      <c r="L1601">
        <v>90.459000000000003</v>
      </c>
      <c r="M1601">
        <v>27902.762999999999</v>
      </c>
      <c r="N1601">
        <v>5230.933</v>
      </c>
      <c r="O1601">
        <v>-0.97899999999999998</v>
      </c>
      <c r="P1601">
        <v>1.6910000000000001</v>
      </c>
      <c r="Q1601">
        <v>278.94499999999999</v>
      </c>
      <c r="R1601">
        <v>22671.117999999999</v>
      </c>
      <c r="S1601">
        <v>22392.172999999999</v>
      </c>
    </row>
    <row r="1602" spans="1:19" x14ac:dyDescent="0.3">
      <c r="A1602">
        <v>2021</v>
      </c>
      <c r="B1602">
        <v>3</v>
      </c>
      <c r="C1602">
        <v>8</v>
      </c>
      <c r="D1602">
        <v>17</v>
      </c>
      <c r="E1602">
        <v>26335.877</v>
      </c>
      <c r="F1602">
        <v>537.46</v>
      </c>
      <c r="G1602">
        <v>63.265999999999998</v>
      </c>
      <c r="H1602">
        <v>0</v>
      </c>
      <c r="I1602">
        <v>233.93700000000001</v>
      </c>
      <c r="J1602">
        <v>4.3869999999999996</v>
      </c>
      <c r="K1602">
        <v>-8.5090000000000003</v>
      </c>
      <c r="L1602">
        <v>90.090999999999994</v>
      </c>
      <c r="M1602">
        <v>27193.243999999999</v>
      </c>
      <c r="N1602">
        <v>2750.25</v>
      </c>
      <c r="O1602">
        <v>-9.9000000000000005E-2</v>
      </c>
      <c r="P1602">
        <v>4.665</v>
      </c>
      <c r="Q1602">
        <v>268.11</v>
      </c>
      <c r="R1602">
        <v>24438.429</v>
      </c>
      <c r="S1602">
        <v>24170.319</v>
      </c>
    </row>
    <row r="1603" spans="1:19" x14ac:dyDescent="0.3">
      <c r="A1603">
        <v>2021</v>
      </c>
      <c r="B1603">
        <v>3</v>
      </c>
      <c r="C1603">
        <v>8</v>
      </c>
      <c r="D1603">
        <v>18</v>
      </c>
      <c r="E1603">
        <v>26310.54</v>
      </c>
      <c r="F1603">
        <v>498.01900000000001</v>
      </c>
      <c r="G1603">
        <v>69.638000000000005</v>
      </c>
      <c r="H1603">
        <v>0</v>
      </c>
      <c r="I1603">
        <v>255.80699999999999</v>
      </c>
      <c r="J1603">
        <v>4.91</v>
      </c>
      <c r="K1603">
        <v>-15.573</v>
      </c>
      <c r="L1603">
        <v>90.072999999999993</v>
      </c>
      <c r="M1603">
        <v>27143.776999999998</v>
      </c>
      <c r="N1603">
        <v>461.65100000000001</v>
      </c>
      <c r="O1603">
        <v>8.3640000000000008</v>
      </c>
      <c r="P1603">
        <v>10.577</v>
      </c>
      <c r="Q1603">
        <v>252.11699999999999</v>
      </c>
      <c r="R1603">
        <v>26663.185000000001</v>
      </c>
      <c r="S1603">
        <v>26411.067999999999</v>
      </c>
    </row>
    <row r="1604" spans="1:19" x14ac:dyDescent="0.3">
      <c r="A1604">
        <v>2021</v>
      </c>
      <c r="B1604">
        <v>3</v>
      </c>
      <c r="C1604">
        <v>8</v>
      </c>
      <c r="D1604">
        <v>19</v>
      </c>
      <c r="E1604">
        <v>27908.572</v>
      </c>
      <c r="F1604">
        <v>504.58</v>
      </c>
      <c r="G1604">
        <v>75.861000000000004</v>
      </c>
      <c r="H1604">
        <v>0</v>
      </c>
      <c r="I1604">
        <v>326.37799999999999</v>
      </c>
      <c r="J1604">
        <v>4.7430000000000003</v>
      </c>
      <c r="K1604">
        <v>-20.422999999999998</v>
      </c>
      <c r="L1604">
        <v>91.497</v>
      </c>
      <c r="M1604">
        <v>28815.346000000001</v>
      </c>
      <c r="N1604">
        <v>6.0000000000000001E-3</v>
      </c>
      <c r="O1604">
        <v>12.629</v>
      </c>
      <c r="P1604">
        <v>16.824000000000002</v>
      </c>
      <c r="Q1604">
        <v>240.62299999999999</v>
      </c>
      <c r="R1604">
        <v>28785.886999999999</v>
      </c>
      <c r="S1604">
        <v>28545.264999999999</v>
      </c>
    </row>
    <row r="1605" spans="1:19" x14ac:dyDescent="0.3">
      <c r="A1605">
        <v>2021</v>
      </c>
      <c r="B1605">
        <v>3</v>
      </c>
      <c r="C1605">
        <v>8</v>
      </c>
      <c r="D1605">
        <v>20</v>
      </c>
      <c r="E1605">
        <v>27994.966</v>
      </c>
      <c r="F1605">
        <v>505.40800000000002</v>
      </c>
      <c r="G1605">
        <v>76.281999999999996</v>
      </c>
      <c r="H1605">
        <v>0</v>
      </c>
      <c r="I1605">
        <v>361.14600000000002</v>
      </c>
      <c r="J1605">
        <v>4.4640000000000004</v>
      </c>
      <c r="K1605">
        <v>-13.909000000000001</v>
      </c>
      <c r="L1605">
        <v>91.655000000000001</v>
      </c>
      <c r="M1605">
        <v>28943.728999999999</v>
      </c>
      <c r="N1605">
        <v>0</v>
      </c>
      <c r="O1605">
        <v>13.365</v>
      </c>
      <c r="P1605">
        <v>16.16</v>
      </c>
      <c r="Q1605">
        <v>229.88800000000001</v>
      </c>
      <c r="R1605">
        <v>28914.205000000002</v>
      </c>
      <c r="S1605">
        <v>28684.316999999999</v>
      </c>
    </row>
    <row r="1606" spans="1:19" x14ac:dyDescent="0.3">
      <c r="A1606">
        <v>2021</v>
      </c>
      <c r="B1606">
        <v>3</v>
      </c>
      <c r="C1606">
        <v>8</v>
      </c>
      <c r="D1606">
        <v>21</v>
      </c>
      <c r="E1606">
        <v>26806.377</v>
      </c>
      <c r="F1606">
        <v>547.66300000000001</v>
      </c>
      <c r="G1606">
        <v>75.816999999999993</v>
      </c>
      <c r="H1606">
        <v>0</v>
      </c>
      <c r="I1606">
        <v>404.81200000000001</v>
      </c>
      <c r="J1606">
        <v>4.1230000000000002</v>
      </c>
      <c r="K1606">
        <v>-9.843</v>
      </c>
      <c r="L1606">
        <v>90.54</v>
      </c>
      <c r="M1606">
        <v>27843.670999999998</v>
      </c>
      <c r="N1606">
        <v>0</v>
      </c>
      <c r="O1606">
        <v>13.077</v>
      </c>
      <c r="P1606">
        <v>6.6929999999999996</v>
      </c>
      <c r="Q1606">
        <v>215.816</v>
      </c>
      <c r="R1606">
        <v>27823.901000000002</v>
      </c>
      <c r="S1606">
        <v>27608.084999999999</v>
      </c>
    </row>
    <row r="1607" spans="1:19" x14ac:dyDescent="0.3">
      <c r="A1607">
        <v>2021</v>
      </c>
      <c r="B1607">
        <v>3</v>
      </c>
      <c r="C1607">
        <v>8</v>
      </c>
      <c r="D1607">
        <v>22</v>
      </c>
      <c r="E1607">
        <v>24869.254000000001</v>
      </c>
      <c r="F1607">
        <v>633.56100000000004</v>
      </c>
      <c r="G1607">
        <v>72.613</v>
      </c>
      <c r="H1607">
        <v>0</v>
      </c>
      <c r="I1607">
        <v>517.60900000000004</v>
      </c>
      <c r="J1607">
        <v>5.181</v>
      </c>
      <c r="K1607">
        <v>1.3759999999999999</v>
      </c>
      <c r="L1607">
        <v>89.174999999999997</v>
      </c>
      <c r="M1607">
        <v>26116.155999999999</v>
      </c>
      <c r="N1607">
        <v>0</v>
      </c>
      <c r="O1607">
        <v>11.547000000000001</v>
      </c>
      <c r="P1607">
        <v>-9.673</v>
      </c>
      <c r="Q1607">
        <v>195.93700000000001</v>
      </c>
      <c r="R1607">
        <v>26114.281999999999</v>
      </c>
      <c r="S1607">
        <v>25918.345000000001</v>
      </c>
    </row>
    <row r="1608" spans="1:19" x14ac:dyDescent="0.3">
      <c r="A1608">
        <v>2021</v>
      </c>
      <c r="B1608">
        <v>3</v>
      </c>
      <c r="C1608">
        <v>8</v>
      </c>
      <c r="D1608">
        <v>23</v>
      </c>
      <c r="E1608">
        <v>22509.19</v>
      </c>
      <c r="F1608">
        <v>834.24400000000003</v>
      </c>
      <c r="G1608">
        <v>68.936000000000007</v>
      </c>
      <c r="H1608">
        <v>0</v>
      </c>
      <c r="I1608">
        <v>577.44799999999998</v>
      </c>
      <c r="J1608">
        <v>4.8490000000000002</v>
      </c>
      <c r="K1608">
        <v>7.8170000000000002</v>
      </c>
      <c r="L1608">
        <v>87.796000000000006</v>
      </c>
      <c r="M1608">
        <v>24021.345000000001</v>
      </c>
      <c r="N1608">
        <v>0</v>
      </c>
      <c r="O1608">
        <v>9.1739999999999995</v>
      </c>
      <c r="P1608">
        <v>-19.382000000000001</v>
      </c>
      <c r="Q1608">
        <v>172.76599999999999</v>
      </c>
      <c r="R1608">
        <v>24031.553</v>
      </c>
      <c r="S1608">
        <v>23858.787</v>
      </c>
    </row>
    <row r="1609" spans="1:19" x14ac:dyDescent="0.3">
      <c r="A1609">
        <v>2021</v>
      </c>
      <c r="B1609">
        <v>3</v>
      </c>
      <c r="C1609">
        <v>8</v>
      </c>
      <c r="D1609">
        <v>24</v>
      </c>
      <c r="E1609">
        <v>20849.012999999999</v>
      </c>
      <c r="F1609">
        <v>1023.0359999999999</v>
      </c>
      <c r="G1609">
        <v>66.513000000000005</v>
      </c>
      <c r="H1609">
        <v>0</v>
      </c>
      <c r="I1609">
        <v>962.154</v>
      </c>
      <c r="J1609">
        <v>5.25</v>
      </c>
      <c r="K1609">
        <v>12.448</v>
      </c>
      <c r="L1609">
        <v>86.897000000000006</v>
      </c>
      <c r="M1609">
        <v>22938.797999999999</v>
      </c>
      <c r="N1609">
        <v>0</v>
      </c>
      <c r="O1609">
        <v>6.9649999999999999</v>
      </c>
      <c r="P1609">
        <v>-23.242999999999999</v>
      </c>
      <c r="Q1609">
        <v>152.91</v>
      </c>
      <c r="R1609">
        <v>22955.077000000001</v>
      </c>
      <c r="S1609">
        <v>22802.166000000001</v>
      </c>
    </row>
    <row r="1610" spans="1:19" x14ac:dyDescent="0.3">
      <c r="A1610">
        <v>2021</v>
      </c>
      <c r="B1610">
        <v>3</v>
      </c>
      <c r="C1610">
        <v>9</v>
      </c>
      <c r="D1610">
        <v>1</v>
      </c>
      <c r="E1610">
        <v>19755.771000000001</v>
      </c>
      <c r="F1610">
        <v>1320.9010000000001</v>
      </c>
      <c r="G1610">
        <v>64.459000000000003</v>
      </c>
      <c r="H1610">
        <v>0</v>
      </c>
      <c r="I1610">
        <v>846.64099999999996</v>
      </c>
      <c r="J1610">
        <v>5.0780000000000003</v>
      </c>
      <c r="K1610">
        <v>8.3849999999999998</v>
      </c>
      <c r="L1610">
        <v>86.331999999999994</v>
      </c>
      <c r="M1610">
        <v>22023.107</v>
      </c>
      <c r="N1610">
        <v>0</v>
      </c>
      <c r="O1610">
        <v>4.83</v>
      </c>
      <c r="P1610">
        <v>-24.498000000000001</v>
      </c>
      <c r="Q1610">
        <v>142.83000000000001</v>
      </c>
      <c r="R1610">
        <v>22042.775000000001</v>
      </c>
      <c r="S1610">
        <v>21899.945</v>
      </c>
    </row>
    <row r="1611" spans="1:19" x14ac:dyDescent="0.3">
      <c r="A1611">
        <v>2021</v>
      </c>
      <c r="B1611">
        <v>3</v>
      </c>
      <c r="C1611">
        <v>9</v>
      </c>
      <c r="D1611">
        <v>2</v>
      </c>
      <c r="E1611">
        <v>19068.527999999998</v>
      </c>
      <c r="F1611">
        <v>1450.915</v>
      </c>
      <c r="G1611">
        <v>64.757999999999996</v>
      </c>
      <c r="H1611">
        <v>0</v>
      </c>
      <c r="I1611">
        <v>601.077</v>
      </c>
      <c r="J1611">
        <v>4.9450000000000003</v>
      </c>
      <c r="K1611">
        <v>7.8360000000000003</v>
      </c>
      <c r="L1611">
        <v>85.906999999999996</v>
      </c>
      <c r="M1611">
        <v>21219.207999999999</v>
      </c>
      <c r="N1611">
        <v>0</v>
      </c>
      <c r="O1611">
        <v>4.0359999999999996</v>
      </c>
      <c r="P1611">
        <v>-19.489000000000001</v>
      </c>
      <c r="Q1611">
        <v>137.16499999999999</v>
      </c>
      <c r="R1611">
        <v>21234.661</v>
      </c>
      <c r="S1611">
        <v>21097.495999999999</v>
      </c>
    </row>
    <row r="1612" spans="1:19" x14ac:dyDescent="0.3">
      <c r="A1612">
        <v>2021</v>
      </c>
      <c r="B1612">
        <v>3</v>
      </c>
      <c r="C1612">
        <v>9</v>
      </c>
      <c r="D1612">
        <v>3</v>
      </c>
      <c r="E1612">
        <v>18620.008999999998</v>
      </c>
      <c r="F1612">
        <v>1498.827</v>
      </c>
      <c r="G1612">
        <v>65.959999999999994</v>
      </c>
      <c r="H1612">
        <v>0</v>
      </c>
      <c r="I1612">
        <v>360.00200000000001</v>
      </c>
      <c r="J1612">
        <v>4.8719999999999999</v>
      </c>
      <c r="K1612">
        <v>9.6159999999999997</v>
      </c>
      <c r="L1612">
        <v>85.614000000000004</v>
      </c>
      <c r="M1612">
        <v>20578.938999999998</v>
      </c>
      <c r="N1612">
        <v>0</v>
      </c>
      <c r="O1612">
        <v>3.6920000000000002</v>
      </c>
      <c r="P1612">
        <v>-14.253</v>
      </c>
      <c r="Q1612">
        <v>135.1</v>
      </c>
      <c r="R1612">
        <v>20589.5</v>
      </c>
      <c r="S1612">
        <v>20454.400000000001</v>
      </c>
    </row>
    <row r="1613" spans="1:19" x14ac:dyDescent="0.3">
      <c r="A1613">
        <v>2021</v>
      </c>
      <c r="B1613">
        <v>3</v>
      </c>
      <c r="C1613">
        <v>9</v>
      </c>
      <c r="D1613">
        <v>4</v>
      </c>
      <c r="E1613">
        <v>18996.370999999999</v>
      </c>
      <c r="F1613">
        <v>1472.1859999999999</v>
      </c>
      <c r="G1613">
        <v>68.611000000000004</v>
      </c>
      <c r="H1613">
        <v>0</v>
      </c>
      <c r="I1613">
        <v>204.78</v>
      </c>
      <c r="J1613">
        <v>4.7190000000000003</v>
      </c>
      <c r="K1613">
        <v>10.701000000000001</v>
      </c>
      <c r="L1613">
        <v>85.837000000000003</v>
      </c>
      <c r="M1613">
        <v>20774.594000000001</v>
      </c>
      <c r="N1613">
        <v>0</v>
      </c>
      <c r="O1613">
        <v>3.63</v>
      </c>
      <c r="P1613">
        <v>-9.6159999999999997</v>
      </c>
      <c r="Q1613">
        <v>137.934</v>
      </c>
      <c r="R1613">
        <v>20780.580000000002</v>
      </c>
      <c r="S1613">
        <v>20642.646000000001</v>
      </c>
    </row>
    <row r="1614" spans="1:19" x14ac:dyDescent="0.3">
      <c r="A1614">
        <v>2021</v>
      </c>
      <c r="B1614">
        <v>3</v>
      </c>
      <c r="C1614">
        <v>9</v>
      </c>
      <c r="D1614">
        <v>5</v>
      </c>
      <c r="E1614">
        <v>20262.595000000001</v>
      </c>
      <c r="F1614">
        <v>1330.03</v>
      </c>
      <c r="G1614">
        <v>73.025999999999996</v>
      </c>
      <c r="H1614">
        <v>0</v>
      </c>
      <c r="I1614">
        <v>102.96599999999999</v>
      </c>
      <c r="J1614">
        <v>3.6520000000000001</v>
      </c>
      <c r="K1614">
        <v>9.3819999999999997</v>
      </c>
      <c r="L1614">
        <v>86.57</v>
      </c>
      <c r="M1614">
        <v>21795.194</v>
      </c>
      <c r="N1614">
        <v>0</v>
      </c>
      <c r="O1614">
        <v>3.621</v>
      </c>
      <c r="P1614">
        <v>-6.5389999999999997</v>
      </c>
      <c r="Q1614">
        <v>148.47</v>
      </c>
      <c r="R1614">
        <v>21798.113000000001</v>
      </c>
      <c r="S1614">
        <v>21649.642</v>
      </c>
    </row>
    <row r="1615" spans="1:19" x14ac:dyDescent="0.3">
      <c r="A1615">
        <v>2021</v>
      </c>
      <c r="B1615">
        <v>3</v>
      </c>
      <c r="C1615">
        <v>9</v>
      </c>
      <c r="D1615">
        <v>6</v>
      </c>
      <c r="E1615">
        <v>22494.427</v>
      </c>
      <c r="F1615">
        <v>1089.0060000000001</v>
      </c>
      <c r="G1615">
        <v>80.073999999999998</v>
      </c>
      <c r="H1615">
        <v>0</v>
      </c>
      <c r="I1615">
        <v>72.459999999999994</v>
      </c>
      <c r="J1615">
        <v>2.3290000000000002</v>
      </c>
      <c r="K1615">
        <v>3.13</v>
      </c>
      <c r="L1615">
        <v>87.775000000000006</v>
      </c>
      <c r="M1615">
        <v>23749.128000000001</v>
      </c>
      <c r="N1615">
        <v>0</v>
      </c>
      <c r="O1615">
        <v>4.0289999999999999</v>
      </c>
      <c r="P1615">
        <v>-3.81</v>
      </c>
      <c r="Q1615">
        <v>172.69800000000001</v>
      </c>
      <c r="R1615">
        <v>23748.909</v>
      </c>
      <c r="S1615">
        <v>23576.21</v>
      </c>
    </row>
    <row r="1616" spans="1:19" x14ac:dyDescent="0.3">
      <c r="A1616">
        <v>2021</v>
      </c>
      <c r="B1616">
        <v>3</v>
      </c>
      <c r="C1616">
        <v>9</v>
      </c>
      <c r="D1616">
        <v>7</v>
      </c>
      <c r="E1616">
        <v>24822.615000000002</v>
      </c>
      <c r="F1616">
        <v>826.22400000000005</v>
      </c>
      <c r="G1616">
        <v>88.078999999999994</v>
      </c>
      <c r="H1616">
        <v>0</v>
      </c>
      <c r="I1616">
        <v>128.994</v>
      </c>
      <c r="J1616">
        <v>2.839</v>
      </c>
      <c r="K1616">
        <v>7.4370000000000003</v>
      </c>
      <c r="L1616">
        <v>89.222999999999999</v>
      </c>
      <c r="M1616">
        <v>25877.330999999998</v>
      </c>
      <c r="N1616">
        <v>134.37200000000001</v>
      </c>
      <c r="O1616">
        <v>3.7360000000000002</v>
      </c>
      <c r="P1616">
        <v>-1.5669999999999999</v>
      </c>
      <c r="Q1616">
        <v>201.33199999999999</v>
      </c>
      <c r="R1616">
        <v>25740.791000000001</v>
      </c>
      <c r="S1616">
        <v>25539.46</v>
      </c>
    </row>
    <row r="1617" spans="1:19" x14ac:dyDescent="0.3">
      <c r="A1617">
        <v>2021</v>
      </c>
      <c r="B1617">
        <v>3</v>
      </c>
      <c r="C1617">
        <v>9</v>
      </c>
      <c r="D1617">
        <v>8</v>
      </c>
      <c r="E1617">
        <v>26077.097000000002</v>
      </c>
      <c r="F1617">
        <v>752.64700000000005</v>
      </c>
      <c r="G1617">
        <v>89.299000000000007</v>
      </c>
      <c r="H1617">
        <v>0</v>
      </c>
      <c r="I1617">
        <v>267.89</v>
      </c>
      <c r="J1617">
        <v>3.702</v>
      </c>
      <c r="K1617">
        <v>6.2140000000000004</v>
      </c>
      <c r="L1617">
        <v>90.057000000000002</v>
      </c>
      <c r="M1617">
        <v>27197.607</v>
      </c>
      <c r="N1617">
        <v>1976.3620000000001</v>
      </c>
      <c r="O1617">
        <v>-7.87</v>
      </c>
      <c r="P1617">
        <v>-0.47899999999999998</v>
      </c>
      <c r="Q1617">
        <v>226.86199999999999</v>
      </c>
      <c r="R1617">
        <v>25229.594000000001</v>
      </c>
      <c r="S1617">
        <v>25002.732</v>
      </c>
    </row>
    <row r="1618" spans="1:19" x14ac:dyDescent="0.3">
      <c r="A1618">
        <v>2021</v>
      </c>
      <c r="B1618">
        <v>3</v>
      </c>
      <c r="C1618">
        <v>9</v>
      </c>
      <c r="D1618">
        <v>9</v>
      </c>
      <c r="E1618">
        <v>26961.659</v>
      </c>
      <c r="F1618">
        <v>746.98699999999997</v>
      </c>
      <c r="G1618">
        <v>84.296000000000006</v>
      </c>
      <c r="H1618">
        <v>0</v>
      </c>
      <c r="I1618">
        <v>494.47699999999998</v>
      </c>
      <c r="J1618">
        <v>4.97</v>
      </c>
      <c r="K1618">
        <v>3.5910000000000002</v>
      </c>
      <c r="L1618">
        <v>90.813999999999993</v>
      </c>
      <c r="M1618">
        <v>28302.498</v>
      </c>
      <c r="N1618">
        <v>4606.375</v>
      </c>
      <c r="O1618">
        <v>-25.09</v>
      </c>
      <c r="P1618">
        <v>0.621</v>
      </c>
      <c r="Q1618">
        <v>246.18299999999999</v>
      </c>
      <c r="R1618">
        <v>23720.591</v>
      </c>
      <c r="S1618">
        <v>23474.407999999999</v>
      </c>
    </row>
    <row r="1619" spans="1:19" x14ac:dyDescent="0.3">
      <c r="A1619">
        <v>2021</v>
      </c>
      <c r="B1619">
        <v>3</v>
      </c>
      <c r="C1619">
        <v>9</v>
      </c>
      <c r="D1619">
        <v>10</v>
      </c>
      <c r="E1619">
        <v>27678.388999999999</v>
      </c>
      <c r="F1619">
        <v>783.279</v>
      </c>
      <c r="G1619">
        <v>78.31</v>
      </c>
      <c r="H1619">
        <v>0</v>
      </c>
      <c r="I1619">
        <v>610.23099999999999</v>
      </c>
      <c r="J1619">
        <v>5.5170000000000003</v>
      </c>
      <c r="K1619">
        <v>1.464</v>
      </c>
      <c r="L1619">
        <v>91.481999999999999</v>
      </c>
      <c r="M1619">
        <v>29170.362000000001</v>
      </c>
      <c r="N1619">
        <v>6725.7849999999999</v>
      </c>
      <c r="O1619">
        <v>-40.445999999999998</v>
      </c>
      <c r="P1619">
        <v>2.3119999999999998</v>
      </c>
      <c r="Q1619">
        <v>260.33499999999998</v>
      </c>
      <c r="R1619">
        <v>22482.710999999999</v>
      </c>
      <c r="S1619">
        <v>22222.376</v>
      </c>
    </row>
    <row r="1620" spans="1:19" x14ac:dyDescent="0.3">
      <c r="A1620">
        <v>2021</v>
      </c>
      <c r="B1620">
        <v>3</v>
      </c>
      <c r="C1620">
        <v>9</v>
      </c>
      <c r="D1620">
        <v>11</v>
      </c>
      <c r="E1620">
        <v>28229.469000000001</v>
      </c>
      <c r="F1620">
        <v>818.08500000000004</v>
      </c>
      <c r="G1620">
        <v>72.314999999999998</v>
      </c>
      <c r="H1620">
        <v>0</v>
      </c>
      <c r="I1620">
        <v>577.70699999999999</v>
      </c>
      <c r="J1620">
        <v>5.8330000000000002</v>
      </c>
      <c r="K1620">
        <v>4.9729999999999999</v>
      </c>
      <c r="L1620">
        <v>91.92</v>
      </c>
      <c r="M1620">
        <v>29727.988000000001</v>
      </c>
      <c r="N1620">
        <v>8021.0870000000004</v>
      </c>
      <c r="O1620">
        <v>-35.68</v>
      </c>
      <c r="P1620">
        <v>3.7690000000000001</v>
      </c>
      <c r="Q1620">
        <v>272.36900000000003</v>
      </c>
      <c r="R1620">
        <v>21738.812999999998</v>
      </c>
      <c r="S1620">
        <v>21466.444</v>
      </c>
    </row>
    <row r="1621" spans="1:19" x14ac:dyDescent="0.3">
      <c r="A1621">
        <v>2021</v>
      </c>
      <c r="B1621">
        <v>3</v>
      </c>
      <c r="C1621">
        <v>9</v>
      </c>
      <c r="D1621">
        <v>12</v>
      </c>
      <c r="E1621">
        <v>28488.085999999999</v>
      </c>
      <c r="F1621">
        <v>849.58799999999997</v>
      </c>
      <c r="G1621">
        <v>69.022999999999996</v>
      </c>
      <c r="H1621">
        <v>0</v>
      </c>
      <c r="I1621">
        <v>491.72500000000002</v>
      </c>
      <c r="J1621">
        <v>5.9710000000000001</v>
      </c>
      <c r="K1621">
        <v>6.1529999999999996</v>
      </c>
      <c r="L1621">
        <v>92.096000000000004</v>
      </c>
      <c r="M1621">
        <v>29933.62</v>
      </c>
      <c r="N1621">
        <v>8759.7729999999992</v>
      </c>
      <c r="O1621">
        <v>-4.6719999999999997</v>
      </c>
      <c r="P1621">
        <v>4.8159999999999998</v>
      </c>
      <c r="Q1621">
        <v>280.863</v>
      </c>
      <c r="R1621">
        <v>21173.703000000001</v>
      </c>
      <c r="S1621">
        <v>20892.839</v>
      </c>
    </row>
    <row r="1622" spans="1:19" x14ac:dyDescent="0.3">
      <c r="A1622">
        <v>2021</v>
      </c>
      <c r="B1622">
        <v>3</v>
      </c>
      <c r="C1622">
        <v>9</v>
      </c>
      <c r="D1622">
        <v>13</v>
      </c>
      <c r="E1622">
        <v>28734.47</v>
      </c>
      <c r="F1622">
        <v>833.04499999999996</v>
      </c>
      <c r="G1622">
        <v>67.777000000000001</v>
      </c>
      <c r="H1622">
        <v>0</v>
      </c>
      <c r="I1622">
        <v>454.66800000000001</v>
      </c>
      <c r="J1622">
        <v>5.9409999999999998</v>
      </c>
      <c r="K1622">
        <v>4.0759999999999996</v>
      </c>
      <c r="L1622">
        <v>92.260999999999996</v>
      </c>
      <c r="M1622">
        <v>30124.460999999999</v>
      </c>
      <c r="N1622">
        <v>8724.5689999999995</v>
      </c>
      <c r="O1622">
        <v>-0.83699999999999997</v>
      </c>
      <c r="P1622">
        <v>5.5359999999999996</v>
      </c>
      <c r="Q1622">
        <v>285.60300000000001</v>
      </c>
      <c r="R1622">
        <v>21395.192999999999</v>
      </c>
      <c r="S1622">
        <v>21109.59</v>
      </c>
    </row>
    <row r="1623" spans="1:19" x14ac:dyDescent="0.3">
      <c r="A1623">
        <v>2021</v>
      </c>
      <c r="B1623">
        <v>3</v>
      </c>
      <c r="C1623">
        <v>9</v>
      </c>
      <c r="D1623">
        <v>14</v>
      </c>
      <c r="E1623">
        <v>28738.434000000001</v>
      </c>
      <c r="F1623">
        <v>813.221</v>
      </c>
      <c r="G1623">
        <v>64.230999999999995</v>
      </c>
      <c r="H1623">
        <v>0</v>
      </c>
      <c r="I1623">
        <v>430.10700000000003</v>
      </c>
      <c r="J1623">
        <v>5.8310000000000004</v>
      </c>
      <c r="K1623">
        <v>6.4269999999999996</v>
      </c>
      <c r="L1623">
        <v>92.210999999999999</v>
      </c>
      <c r="M1623">
        <v>30086.23</v>
      </c>
      <c r="N1623">
        <v>8192.0480000000007</v>
      </c>
      <c r="O1623">
        <v>-0.78700000000000003</v>
      </c>
      <c r="P1623">
        <v>5.2770000000000001</v>
      </c>
      <c r="Q1623">
        <v>289.73099999999999</v>
      </c>
      <c r="R1623">
        <v>21889.690999999999</v>
      </c>
      <c r="S1623">
        <v>21599.96</v>
      </c>
    </row>
    <row r="1624" spans="1:19" x14ac:dyDescent="0.3">
      <c r="A1624">
        <v>2021</v>
      </c>
      <c r="B1624">
        <v>3</v>
      </c>
      <c r="C1624">
        <v>9</v>
      </c>
      <c r="D1624">
        <v>15</v>
      </c>
      <c r="E1624">
        <v>28467.56</v>
      </c>
      <c r="F1624">
        <v>763.68700000000001</v>
      </c>
      <c r="G1624">
        <v>63.625999999999998</v>
      </c>
      <c r="H1624">
        <v>0</v>
      </c>
      <c r="I1624">
        <v>368.52499999999998</v>
      </c>
      <c r="J1624">
        <v>5.3470000000000004</v>
      </c>
      <c r="K1624">
        <v>4.26</v>
      </c>
      <c r="L1624">
        <v>91.945999999999998</v>
      </c>
      <c r="M1624">
        <v>29701.325000000001</v>
      </c>
      <c r="N1624">
        <v>7106.5559999999996</v>
      </c>
      <c r="O1624">
        <v>-1.054</v>
      </c>
      <c r="P1624">
        <v>3.4420000000000002</v>
      </c>
      <c r="Q1624">
        <v>290.89</v>
      </c>
      <c r="R1624">
        <v>22592.382000000001</v>
      </c>
      <c r="S1624">
        <v>22301.491999999998</v>
      </c>
    </row>
    <row r="1625" spans="1:19" x14ac:dyDescent="0.3">
      <c r="A1625">
        <v>2021</v>
      </c>
      <c r="B1625">
        <v>3</v>
      </c>
      <c r="C1625">
        <v>9</v>
      </c>
      <c r="D1625">
        <v>16</v>
      </c>
      <c r="E1625">
        <v>27986.223999999998</v>
      </c>
      <c r="F1625">
        <v>682.07399999999996</v>
      </c>
      <c r="G1625">
        <v>64.055999999999997</v>
      </c>
      <c r="H1625">
        <v>0</v>
      </c>
      <c r="I1625">
        <v>339.13400000000001</v>
      </c>
      <c r="J1625">
        <v>5.5759999999999996</v>
      </c>
      <c r="K1625">
        <v>1.784</v>
      </c>
      <c r="L1625">
        <v>91.611000000000004</v>
      </c>
      <c r="M1625">
        <v>29106.402999999998</v>
      </c>
      <c r="N1625">
        <v>5230.933</v>
      </c>
      <c r="O1625">
        <v>-0.97899999999999998</v>
      </c>
      <c r="P1625">
        <v>1.6910000000000001</v>
      </c>
      <c r="Q1625">
        <v>285.62799999999999</v>
      </c>
      <c r="R1625">
        <v>23874.758000000002</v>
      </c>
      <c r="S1625">
        <v>23589.129000000001</v>
      </c>
    </row>
    <row r="1626" spans="1:19" x14ac:dyDescent="0.3">
      <c r="A1626">
        <v>2021</v>
      </c>
      <c r="B1626">
        <v>3</v>
      </c>
      <c r="C1626">
        <v>9</v>
      </c>
      <c r="D1626">
        <v>17</v>
      </c>
      <c r="E1626">
        <v>27609.025000000001</v>
      </c>
      <c r="F1626">
        <v>537.46</v>
      </c>
      <c r="G1626">
        <v>64.722999999999999</v>
      </c>
      <c r="H1626">
        <v>0</v>
      </c>
      <c r="I1626">
        <v>233.93700000000001</v>
      </c>
      <c r="J1626">
        <v>4.3869999999999996</v>
      </c>
      <c r="K1626">
        <v>-9.6170000000000009</v>
      </c>
      <c r="L1626">
        <v>91.33</v>
      </c>
      <c r="M1626">
        <v>28466.522000000001</v>
      </c>
      <c r="N1626">
        <v>2750.25</v>
      </c>
      <c r="O1626">
        <v>-9.9000000000000005E-2</v>
      </c>
      <c r="P1626">
        <v>4.665</v>
      </c>
      <c r="Q1626">
        <v>272.28899999999999</v>
      </c>
      <c r="R1626">
        <v>25711.706999999999</v>
      </c>
      <c r="S1626">
        <v>25439.418000000001</v>
      </c>
    </row>
    <row r="1627" spans="1:19" x14ac:dyDescent="0.3">
      <c r="A1627">
        <v>2021</v>
      </c>
      <c r="B1627">
        <v>3</v>
      </c>
      <c r="C1627">
        <v>9</v>
      </c>
      <c r="D1627">
        <v>18</v>
      </c>
      <c r="E1627">
        <v>27653.521000000001</v>
      </c>
      <c r="F1627">
        <v>498.01900000000001</v>
      </c>
      <c r="G1627">
        <v>67.286000000000001</v>
      </c>
      <c r="H1627">
        <v>0</v>
      </c>
      <c r="I1627">
        <v>255.80699999999999</v>
      </c>
      <c r="J1627">
        <v>4.91</v>
      </c>
      <c r="K1627">
        <v>-17.132000000000001</v>
      </c>
      <c r="L1627">
        <v>91.378</v>
      </c>
      <c r="M1627">
        <v>28486.503000000001</v>
      </c>
      <c r="N1627">
        <v>461.65100000000001</v>
      </c>
      <c r="O1627">
        <v>8.3640000000000008</v>
      </c>
      <c r="P1627">
        <v>10.577</v>
      </c>
      <c r="Q1627">
        <v>254.82499999999999</v>
      </c>
      <c r="R1627">
        <v>28005.911</v>
      </c>
      <c r="S1627">
        <v>27751.084999999999</v>
      </c>
    </row>
    <row r="1628" spans="1:19" x14ac:dyDescent="0.3">
      <c r="A1628">
        <v>2021</v>
      </c>
      <c r="B1628">
        <v>3</v>
      </c>
      <c r="C1628">
        <v>9</v>
      </c>
      <c r="D1628">
        <v>19</v>
      </c>
      <c r="E1628">
        <v>29261.329000000002</v>
      </c>
      <c r="F1628">
        <v>504.58</v>
      </c>
      <c r="G1628">
        <v>69.691000000000003</v>
      </c>
      <c r="H1628">
        <v>0</v>
      </c>
      <c r="I1628">
        <v>326.37799999999999</v>
      </c>
      <c r="J1628">
        <v>4.7430000000000003</v>
      </c>
      <c r="K1628">
        <v>-20.986999999999998</v>
      </c>
      <c r="L1628">
        <v>92.551000000000002</v>
      </c>
      <c r="M1628">
        <v>30168.593000000001</v>
      </c>
      <c r="N1628">
        <v>6.0000000000000001E-3</v>
      </c>
      <c r="O1628">
        <v>12.629</v>
      </c>
      <c r="P1628">
        <v>16.824000000000002</v>
      </c>
      <c r="Q1628">
        <v>241.791</v>
      </c>
      <c r="R1628">
        <v>30139.133999999998</v>
      </c>
      <c r="S1628">
        <v>29897.343000000001</v>
      </c>
    </row>
    <row r="1629" spans="1:19" x14ac:dyDescent="0.3">
      <c r="A1629">
        <v>2021</v>
      </c>
      <c r="B1629">
        <v>3</v>
      </c>
      <c r="C1629">
        <v>9</v>
      </c>
      <c r="D1629">
        <v>20</v>
      </c>
      <c r="E1629">
        <v>29286.400000000001</v>
      </c>
      <c r="F1629">
        <v>505.40800000000002</v>
      </c>
      <c r="G1629">
        <v>72.296999999999997</v>
      </c>
      <c r="H1629">
        <v>0</v>
      </c>
      <c r="I1629">
        <v>361.14600000000002</v>
      </c>
      <c r="J1629">
        <v>4.4640000000000004</v>
      </c>
      <c r="K1629">
        <v>-15.013</v>
      </c>
      <c r="L1629">
        <v>92.611999999999995</v>
      </c>
      <c r="M1629">
        <v>30235.017</v>
      </c>
      <c r="N1629">
        <v>0</v>
      </c>
      <c r="O1629">
        <v>13.365</v>
      </c>
      <c r="P1629">
        <v>16.16</v>
      </c>
      <c r="Q1629">
        <v>230.971</v>
      </c>
      <c r="R1629">
        <v>30205.491999999998</v>
      </c>
      <c r="S1629">
        <v>29974.521000000001</v>
      </c>
    </row>
    <row r="1630" spans="1:19" x14ac:dyDescent="0.3">
      <c r="A1630">
        <v>2021</v>
      </c>
      <c r="B1630">
        <v>3</v>
      </c>
      <c r="C1630">
        <v>9</v>
      </c>
      <c r="D1630">
        <v>21</v>
      </c>
      <c r="E1630">
        <v>27916.228999999999</v>
      </c>
      <c r="F1630">
        <v>547.66300000000001</v>
      </c>
      <c r="G1630">
        <v>70.787999999999997</v>
      </c>
      <c r="H1630">
        <v>0</v>
      </c>
      <c r="I1630">
        <v>404.81200000000001</v>
      </c>
      <c r="J1630">
        <v>4.1230000000000002</v>
      </c>
      <c r="K1630">
        <v>-11.023</v>
      </c>
      <c r="L1630">
        <v>91.667000000000002</v>
      </c>
      <c r="M1630">
        <v>28953.471000000001</v>
      </c>
      <c r="N1630">
        <v>0</v>
      </c>
      <c r="O1630">
        <v>13.077</v>
      </c>
      <c r="P1630">
        <v>6.6929999999999996</v>
      </c>
      <c r="Q1630">
        <v>216.46</v>
      </c>
      <c r="R1630">
        <v>28933.7</v>
      </c>
      <c r="S1630">
        <v>28717.24</v>
      </c>
    </row>
    <row r="1631" spans="1:19" x14ac:dyDescent="0.3">
      <c r="A1631">
        <v>2021</v>
      </c>
      <c r="B1631">
        <v>3</v>
      </c>
      <c r="C1631">
        <v>9</v>
      </c>
      <c r="D1631">
        <v>22</v>
      </c>
      <c r="E1631">
        <v>25679.234</v>
      </c>
      <c r="F1631">
        <v>633.56100000000004</v>
      </c>
      <c r="G1631">
        <v>67.671999999999997</v>
      </c>
      <c r="H1631">
        <v>0</v>
      </c>
      <c r="I1631">
        <v>517.60900000000004</v>
      </c>
      <c r="J1631">
        <v>5.181</v>
      </c>
      <c r="K1631">
        <v>1.4179999999999999</v>
      </c>
      <c r="L1631">
        <v>89.79</v>
      </c>
      <c r="M1631">
        <v>26926.793000000001</v>
      </c>
      <c r="N1631">
        <v>0</v>
      </c>
      <c r="O1631">
        <v>11.547000000000001</v>
      </c>
      <c r="P1631">
        <v>-9.673</v>
      </c>
      <c r="Q1631">
        <v>196.48500000000001</v>
      </c>
      <c r="R1631">
        <v>26924.918000000001</v>
      </c>
      <c r="S1631">
        <v>26728.433000000001</v>
      </c>
    </row>
    <row r="1632" spans="1:19" x14ac:dyDescent="0.3">
      <c r="A1632">
        <v>2021</v>
      </c>
      <c r="B1632">
        <v>3</v>
      </c>
      <c r="C1632">
        <v>9</v>
      </c>
      <c r="D1632">
        <v>23</v>
      </c>
      <c r="E1632">
        <v>23131.437000000002</v>
      </c>
      <c r="F1632">
        <v>834.24400000000003</v>
      </c>
      <c r="G1632">
        <v>63.371000000000002</v>
      </c>
      <c r="H1632">
        <v>0</v>
      </c>
      <c r="I1632">
        <v>577.44799999999998</v>
      </c>
      <c r="J1632">
        <v>4.8490000000000002</v>
      </c>
      <c r="K1632">
        <v>8.1579999999999995</v>
      </c>
      <c r="L1632">
        <v>88.222999999999999</v>
      </c>
      <c r="M1632">
        <v>24644.359</v>
      </c>
      <c r="N1632">
        <v>0</v>
      </c>
      <c r="O1632">
        <v>9.1739999999999995</v>
      </c>
      <c r="P1632">
        <v>-19.382000000000001</v>
      </c>
      <c r="Q1632">
        <v>172.98099999999999</v>
      </c>
      <c r="R1632">
        <v>24654.566999999999</v>
      </c>
      <c r="S1632">
        <v>24481.584999999999</v>
      </c>
    </row>
    <row r="1633" spans="1:19" x14ac:dyDescent="0.3">
      <c r="A1633">
        <v>2021</v>
      </c>
      <c r="B1633">
        <v>3</v>
      </c>
      <c r="C1633">
        <v>9</v>
      </c>
      <c r="D1633">
        <v>24</v>
      </c>
      <c r="E1633">
        <v>21174.717000000001</v>
      </c>
      <c r="F1633">
        <v>1023.0359999999999</v>
      </c>
      <c r="G1633">
        <v>61.070999999999998</v>
      </c>
      <c r="H1633">
        <v>0</v>
      </c>
      <c r="I1633">
        <v>962.154</v>
      </c>
      <c r="J1633">
        <v>5.25</v>
      </c>
      <c r="K1633">
        <v>12.571999999999999</v>
      </c>
      <c r="L1633">
        <v>87.102999999999994</v>
      </c>
      <c r="M1633">
        <v>23264.831999999999</v>
      </c>
      <c r="N1633">
        <v>0</v>
      </c>
      <c r="O1633">
        <v>6.9649999999999999</v>
      </c>
      <c r="P1633">
        <v>-23.242999999999999</v>
      </c>
      <c r="Q1633">
        <v>153.95400000000001</v>
      </c>
      <c r="R1633">
        <v>23281.11</v>
      </c>
      <c r="S1633">
        <v>23127.155999999999</v>
      </c>
    </row>
    <row r="1634" spans="1:19" x14ac:dyDescent="0.3">
      <c r="A1634">
        <v>2021</v>
      </c>
      <c r="B1634">
        <v>3</v>
      </c>
      <c r="C1634">
        <v>10</v>
      </c>
      <c r="D1634">
        <v>1</v>
      </c>
      <c r="E1634">
        <v>19836.008000000002</v>
      </c>
      <c r="F1634">
        <v>1320.9010000000001</v>
      </c>
      <c r="G1634">
        <v>64.819000000000003</v>
      </c>
      <c r="H1634">
        <v>0</v>
      </c>
      <c r="I1634">
        <v>846.64099999999996</v>
      </c>
      <c r="J1634">
        <v>5.0780000000000003</v>
      </c>
      <c r="K1634">
        <v>8.5190000000000001</v>
      </c>
      <c r="L1634">
        <v>86.375</v>
      </c>
      <c r="M1634">
        <v>22103.522000000001</v>
      </c>
      <c r="N1634">
        <v>0</v>
      </c>
      <c r="O1634">
        <v>4.83</v>
      </c>
      <c r="P1634">
        <v>-24.498000000000001</v>
      </c>
      <c r="Q1634">
        <v>142.34100000000001</v>
      </c>
      <c r="R1634">
        <v>22123.19</v>
      </c>
      <c r="S1634">
        <v>21980.848999999998</v>
      </c>
    </row>
    <row r="1635" spans="1:19" x14ac:dyDescent="0.3">
      <c r="A1635">
        <v>2021</v>
      </c>
      <c r="B1635">
        <v>3</v>
      </c>
      <c r="C1635">
        <v>10</v>
      </c>
      <c r="D1635">
        <v>2</v>
      </c>
      <c r="E1635">
        <v>19081.289000000001</v>
      </c>
      <c r="F1635">
        <v>1450.915</v>
      </c>
      <c r="G1635">
        <v>65.415999999999997</v>
      </c>
      <c r="H1635">
        <v>0</v>
      </c>
      <c r="I1635">
        <v>601.077</v>
      </c>
      <c r="J1635">
        <v>4.9450000000000003</v>
      </c>
      <c r="K1635">
        <v>7.9829999999999997</v>
      </c>
      <c r="L1635">
        <v>85.899000000000001</v>
      </c>
      <c r="M1635">
        <v>21232.107</v>
      </c>
      <c r="N1635">
        <v>0</v>
      </c>
      <c r="O1635">
        <v>4.0359999999999996</v>
      </c>
      <c r="P1635">
        <v>-19.489000000000001</v>
      </c>
      <c r="Q1635">
        <v>137.24600000000001</v>
      </c>
      <c r="R1635">
        <v>21247.56</v>
      </c>
      <c r="S1635">
        <v>21110.313999999998</v>
      </c>
    </row>
    <row r="1636" spans="1:19" x14ac:dyDescent="0.3">
      <c r="A1636">
        <v>2021</v>
      </c>
      <c r="B1636">
        <v>3</v>
      </c>
      <c r="C1636">
        <v>10</v>
      </c>
      <c r="D1636">
        <v>3</v>
      </c>
      <c r="E1636">
        <v>18745.071</v>
      </c>
      <c r="F1636">
        <v>1498.827</v>
      </c>
      <c r="G1636">
        <v>67.628</v>
      </c>
      <c r="H1636">
        <v>0</v>
      </c>
      <c r="I1636">
        <v>360.00200000000001</v>
      </c>
      <c r="J1636">
        <v>4.8719999999999999</v>
      </c>
      <c r="K1636">
        <v>9.6720000000000006</v>
      </c>
      <c r="L1636">
        <v>85.671999999999997</v>
      </c>
      <c r="M1636">
        <v>20704.115000000002</v>
      </c>
      <c r="N1636">
        <v>0</v>
      </c>
      <c r="O1636">
        <v>3.6920000000000002</v>
      </c>
      <c r="P1636">
        <v>-14.253</v>
      </c>
      <c r="Q1636">
        <v>135.673</v>
      </c>
      <c r="R1636">
        <v>20714.674999999999</v>
      </c>
      <c r="S1636">
        <v>20579.002</v>
      </c>
    </row>
    <row r="1637" spans="1:19" x14ac:dyDescent="0.3">
      <c r="A1637">
        <v>2021</v>
      </c>
      <c r="B1637">
        <v>3</v>
      </c>
      <c r="C1637">
        <v>10</v>
      </c>
      <c r="D1637">
        <v>4</v>
      </c>
      <c r="E1637">
        <v>18839.105</v>
      </c>
      <c r="F1637">
        <v>1472.1859999999999</v>
      </c>
      <c r="G1637">
        <v>70.77</v>
      </c>
      <c r="H1637">
        <v>0</v>
      </c>
      <c r="I1637">
        <v>204.78</v>
      </c>
      <c r="J1637">
        <v>4.7190000000000003</v>
      </c>
      <c r="K1637">
        <v>10.375999999999999</v>
      </c>
      <c r="L1637">
        <v>85.716999999999999</v>
      </c>
      <c r="M1637">
        <v>20616.883999999998</v>
      </c>
      <c r="N1637">
        <v>0</v>
      </c>
      <c r="O1637">
        <v>3.63</v>
      </c>
      <c r="P1637">
        <v>-9.6159999999999997</v>
      </c>
      <c r="Q1637">
        <v>138.53</v>
      </c>
      <c r="R1637">
        <v>20622.868999999999</v>
      </c>
      <c r="S1637">
        <v>20484.339</v>
      </c>
    </row>
    <row r="1638" spans="1:19" x14ac:dyDescent="0.3">
      <c r="A1638">
        <v>2021</v>
      </c>
      <c r="B1638">
        <v>3</v>
      </c>
      <c r="C1638">
        <v>10</v>
      </c>
      <c r="D1638">
        <v>5</v>
      </c>
      <c r="E1638">
        <v>20170.774000000001</v>
      </c>
      <c r="F1638">
        <v>1330.03</v>
      </c>
      <c r="G1638">
        <v>76.072000000000003</v>
      </c>
      <c r="H1638">
        <v>0</v>
      </c>
      <c r="I1638">
        <v>102.96599999999999</v>
      </c>
      <c r="J1638">
        <v>3.6520000000000001</v>
      </c>
      <c r="K1638">
        <v>9.09</v>
      </c>
      <c r="L1638">
        <v>86.481999999999999</v>
      </c>
      <c r="M1638">
        <v>21702.993999999999</v>
      </c>
      <c r="N1638">
        <v>0</v>
      </c>
      <c r="O1638">
        <v>3.621</v>
      </c>
      <c r="P1638">
        <v>-6.5389999999999997</v>
      </c>
      <c r="Q1638">
        <v>148.78299999999999</v>
      </c>
      <c r="R1638">
        <v>21705.912</v>
      </c>
      <c r="S1638">
        <v>21557.129000000001</v>
      </c>
    </row>
    <row r="1639" spans="1:19" x14ac:dyDescent="0.3">
      <c r="A1639">
        <v>2021</v>
      </c>
      <c r="B1639">
        <v>3</v>
      </c>
      <c r="C1639">
        <v>10</v>
      </c>
      <c r="D1639">
        <v>6</v>
      </c>
      <c r="E1639">
        <v>22612.074000000001</v>
      </c>
      <c r="F1639">
        <v>1089.0060000000001</v>
      </c>
      <c r="G1639">
        <v>84.058999999999997</v>
      </c>
      <c r="H1639">
        <v>0</v>
      </c>
      <c r="I1639">
        <v>72.459999999999994</v>
      </c>
      <c r="J1639">
        <v>2.3290000000000002</v>
      </c>
      <c r="K1639">
        <v>2.9620000000000002</v>
      </c>
      <c r="L1639">
        <v>87.819000000000003</v>
      </c>
      <c r="M1639">
        <v>23866.65</v>
      </c>
      <c r="N1639">
        <v>0</v>
      </c>
      <c r="O1639">
        <v>4.0289999999999999</v>
      </c>
      <c r="P1639">
        <v>-3.81</v>
      </c>
      <c r="Q1639">
        <v>172.536</v>
      </c>
      <c r="R1639">
        <v>23866.431</v>
      </c>
      <c r="S1639">
        <v>23693.894</v>
      </c>
    </row>
    <row r="1640" spans="1:19" x14ac:dyDescent="0.3">
      <c r="A1640">
        <v>2021</v>
      </c>
      <c r="B1640">
        <v>3</v>
      </c>
      <c r="C1640">
        <v>10</v>
      </c>
      <c r="D1640">
        <v>7</v>
      </c>
      <c r="E1640">
        <v>24837.273000000001</v>
      </c>
      <c r="F1640">
        <v>826.22400000000005</v>
      </c>
      <c r="G1640">
        <v>92.203999999999994</v>
      </c>
      <c r="H1640">
        <v>0</v>
      </c>
      <c r="I1640">
        <v>128.994</v>
      </c>
      <c r="J1640">
        <v>2.839</v>
      </c>
      <c r="K1640">
        <v>7.2039999999999997</v>
      </c>
      <c r="L1640">
        <v>89.164000000000001</v>
      </c>
      <c r="M1640">
        <v>25891.697</v>
      </c>
      <c r="N1640">
        <v>134.37200000000001</v>
      </c>
      <c r="O1640">
        <v>3.7360000000000002</v>
      </c>
      <c r="P1640">
        <v>-1.5669999999999999</v>
      </c>
      <c r="Q1640">
        <v>200.65899999999999</v>
      </c>
      <c r="R1640">
        <v>25755.156999999999</v>
      </c>
      <c r="S1640">
        <v>25554.496999999999</v>
      </c>
    </row>
    <row r="1641" spans="1:19" x14ac:dyDescent="0.3">
      <c r="A1641">
        <v>2021</v>
      </c>
      <c r="B1641">
        <v>3</v>
      </c>
      <c r="C1641">
        <v>10</v>
      </c>
      <c r="D1641">
        <v>8</v>
      </c>
      <c r="E1641">
        <v>26138.6</v>
      </c>
      <c r="F1641">
        <v>752.64700000000005</v>
      </c>
      <c r="G1641">
        <v>90.879000000000005</v>
      </c>
      <c r="H1641">
        <v>0</v>
      </c>
      <c r="I1641">
        <v>267.89</v>
      </c>
      <c r="J1641">
        <v>3.702</v>
      </c>
      <c r="K1641">
        <v>6.0039999999999996</v>
      </c>
      <c r="L1641">
        <v>90.034999999999997</v>
      </c>
      <c r="M1641">
        <v>27258.879000000001</v>
      </c>
      <c r="N1641">
        <v>1976.3620000000001</v>
      </c>
      <c r="O1641">
        <v>-7.87</v>
      </c>
      <c r="P1641">
        <v>-0.47899999999999998</v>
      </c>
      <c r="Q1641">
        <v>226.518</v>
      </c>
      <c r="R1641">
        <v>25290.866000000002</v>
      </c>
      <c r="S1641">
        <v>25064.347000000002</v>
      </c>
    </row>
    <row r="1642" spans="1:19" x14ac:dyDescent="0.3">
      <c r="A1642">
        <v>2021</v>
      </c>
      <c r="B1642">
        <v>3</v>
      </c>
      <c r="C1642">
        <v>10</v>
      </c>
      <c r="D1642">
        <v>9</v>
      </c>
      <c r="E1642">
        <v>26969.174999999999</v>
      </c>
      <c r="F1642">
        <v>746.98699999999997</v>
      </c>
      <c r="G1642">
        <v>83.822000000000003</v>
      </c>
      <c r="H1642">
        <v>0</v>
      </c>
      <c r="I1642">
        <v>494.47699999999998</v>
      </c>
      <c r="J1642">
        <v>4.97</v>
      </c>
      <c r="K1642">
        <v>3.7069999999999999</v>
      </c>
      <c r="L1642">
        <v>90.77</v>
      </c>
      <c r="M1642">
        <v>28310.084999999999</v>
      </c>
      <c r="N1642">
        <v>4606.375</v>
      </c>
      <c r="O1642">
        <v>-25.09</v>
      </c>
      <c r="P1642">
        <v>0.621</v>
      </c>
      <c r="Q1642">
        <v>246.31899999999999</v>
      </c>
      <c r="R1642">
        <v>23728.179</v>
      </c>
      <c r="S1642">
        <v>23481.86</v>
      </c>
    </row>
    <row r="1643" spans="1:19" x14ac:dyDescent="0.3">
      <c r="A1643">
        <v>2021</v>
      </c>
      <c r="B1643">
        <v>3</v>
      </c>
      <c r="C1643">
        <v>10</v>
      </c>
      <c r="D1643">
        <v>10</v>
      </c>
      <c r="E1643">
        <v>27725.907999999999</v>
      </c>
      <c r="F1643">
        <v>783.279</v>
      </c>
      <c r="G1643">
        <v>78.704999999999998</v>
      </c>
      <c r="H1643">
        <v>0</v>
      </c>
      <c r="I1643">
        <v>610.23099999999999</v>
      </c>
      <c r="J1643">
        <v>5.5170000000000003</v>
      </c>
      <c r="K1643">
        <v>1.7390000000000001</v>
      </c>
      <c r="L1643">
        <v>91.519000000000005</v>
      </c>
      <c r="M1643">
        <v>29218.194</v>
      </c>
      <c r="N1643">
        <v>6725.7849999999999</v>
      </c>
      <c r="O1643">
        <v>-40.445999999999998</v>
      </c>
      <c r="P1643">
        <v>2.3119999999999998</v>
      </c>
      <c r="Q1643">
        <v>261.66899999999998</v>
      </c>
      <c r="R1643">
        <v>22530.543000000001</v>
      </c>
      <c r="S1643">
        <v>22268.874</v>
      </c>
    </row>
    <row r="1644" spans="1:19" x14ac:dyDescent="0.3">
      <c r="A1644">
        <v>2021</v>
      </c>
      <c r="B1644">
        <v>3</v>
      </c>
      <c r="C1644">
        <v>10</v>
      </c>
      <c r="D1644">
        <v>11</v>
      </c>
      <c r="E1644">
        <v>28199.307000000001</v>
      </c>
      <c r="F1644">
        <v>818.08500000000004</v>
      </c>
      <c r="G1644">
        <v>73.947000000000003</v>
      </c>
      <c r="H1644">
        <v>0</v>
      </c>
      <c r="I1644">
        <v>577.70699999999999</v>
      </c>
      <c r="J1644">
        <v>5.8330000000000002</v>
      </c>
      <c r="K1644">
        <v>5.19</v>
      </c>
      <c r="L1644">
        <v>91.921999999999997</v>
      </c>
      <c r="M1644">
        <v>29698.044000000002</v>
      </c>
      <c r="N1644">
        <v>8021.0870000000004</v>
      </c>
      <c r="O1644">
        <v>-35.68</v>
      </c>
      <c r="P1644">
        <v>3.7690000000000001</v>
      </c>
      <c r="Q1644">
        <v>274.80399999999997</v>
      </c>
      <c r="R1644">
        <v>21708.868999999999</v>
      </c>
      <c r="S1644">
        <v>21434.063999999998</v>
      </c>
    </row>
    <row r="1645" spans="1:19" x14ac:dyDescent="0.3">
      <c r="A1645">
        <v>2021</v>
      </c>
      <c r="B1645">
        <v>3</v>
      </c>
      <c r="C1645">
        <v>10</v>
      </c>
      <c r="D1645">
        <v>12</v>
      </c>
      <c r="E1645">
        <v>28370.05</v>
      </c>
      <c r="F1645">
        <v>849.58799999999997</v>
      </c>
      <c r="G1645">
        <v>69.805000000000007</v>
      </c>
      <c r="H1645">
        <v>0</v>
      </c>
      <c r="I1645">
        <v>491.72500000000002</v>
      </c>
      <c r="J1645">
        <v>5.9710000000000001</v>
      </c>
      <c r="K1645">
        <v>6.1429999999999998</v>
      </c>
      <c r="L1645">
        <v>92.012</v>
      </c>
      <c r="M1645">
        <v>29815.489000000001</v>
      </c>
      <c r="N1645">
        <v>8759.7729999999992</v>
      </c>
      <c r="O1645">
        <v>-4.6719999999999997</v>
      </c>
      <c r="P1645">
        <v>4.8159999999999998</v>
      </c>
      <c r="Q1645">
        <v>284.45100000000002</v>
      </c>
      <c r="R1645">
        <v>21055.572</v>
      </c>
      <c r="S1645">
        <v>20771.120999999999</v>
      </c>
    </row>
    <row r="1646" spans="1:19" x14ac:dyDescent="0.3">
      <c r="A1646">
        <v>2021</v>
      </c>
      <c r="B1646">
        <v>3</v>
      </c>
      <c r="C1646">
        <v>10</v>
      </c>
      <c r="D1646">
        <v>13</v>
      </c>
      <c r="E1646">
        <v>28464.06</v>
      </c>
      <c r="F1646">
        <v>833.04499999999996</v>
      </c>
      <c r="G1646">
        <v>67.960999999999999</v>
      </c>
      <c r="H1646">
        <v>0</v>
      </c>
      <c r="I1646">
        <v>454.66800000000001</v>
      </c>
      <c r="J1646">
        <v>5.9409999999999998</v>
      </c>
      <c r="K1646">
        <v>4.1059999999999999</v>
      </c>
      <c r="L1646">
        <v>92.022000000000006</v>
      </c>
      <c r="M1646">
        <v>29853.841</v>
      </c>
      <c r="N1646">
        <v>8724.5689999999995</v>
      </c>
      <c r="O1646">
        <v>-0.83699999999999997</v>
      </c>
      <c r="P1646">
        <v>5.5359999999999996</v>
      </c>
      <c r="Q1646">
        <v>291.70400000000001</v>
      </c>
      <c r="R1646">
        <v>21124.573</v>
      </c>
      <c r="S1646">
        <v>20832.868999999999</v>
      </c>
    </row>
    <row r="1647" spans="1:19" x14ac:dyDescent="0.3">
      <c r="A1647">
        <v>2021</v>
      </c>
      <c r="B1647">
        <v>3</v>
      </c>
      <c r="C1647">
        <v>10</v>
      </c>
      <c r="D1647">
        <v>14</v>
      </c>
      <c r="E1647">
        <v>28412.081999999999</v>
      </c>
      <c r="F1647">
        <v>813.221</v>
      </c>
      <c r="G1647">
        <v>66.215000000000003</v>
      </c>
      <c r="H1647">
        <v>0</v>
      </c>
      <c r="I1647">
        <v>430.10700000000003</v>
      </c>
      <c r="J1647">
        <v>5.8310000000000004</v>
      </c>
      <c r="K1647">
        <v>6.6369999999999996</v>
      </c>
      <c r="L1647">
        <v>91.930999999999997</v>
      </c>
      <c r="M1647">
        <v>29759.808000000001</v>
      </c>
      <c r="N1647">
        <v>8192.0480000000007</v>
      </c>
      <c r="O1647">
        <v>-0.78700000000000003</v>
      </c>
      <c r="P1647">
        <v>5.2770000000000001</v>
      </c>
      <c r="Q1647">
        <v>298.16000000000003</v>
      </c>
      <c r="R1647">
        <v>21563.27</v>
      </c>
      <c r="S1647">
        <v>21265.11</v>
      </c>
    </row>
    <row r="1648" spans="1:19" x14ac:dyDescent="0.3">
      <c r="A1648">
        <v>2021</v>
      </c>
      <c r="B1648">
        <v>3</v>
      </c>
      <c r="C1648">
        <v>10</v>
      </c>
      <c r="D1648">
        <v>15</v>
      </c>
      <c r="E1648">
        <v>28143.626</v>
      </c>
      <c r="F1648">
        <v>763.68700000000001</v>
      </c>
      <c r="G1648">
        <v>65.355000000000004</v>
      </c>
      <c r="H1648">
        <v>0</v>
      </c>
      <c r="I1648">
        <v>368.52499999999998</v>
      </c>
      <c r="J1648">
        <v>5.3470000000000004</v>
      </c>
      <c r="K1648">
        <v>4.38</v>
      </c>
      <c r="L1648">
        <v>91.692999999999998</v>
      </c>
      <c r="M1648">
        <v>29377.257000000001</v>
      </c>
      <c r="N1648">
        <v>7106.5559999999996</v>
      </c>
      <c r="O1648">
        <v>-1.054</v>
      </c>
      <c r="P1648">
        <v>3.4420000000000002</v>
      </c>
      <c r="Q1648">
        <v>300.327</v>
      </c>
      <c r="R1648">
        <v>22268.312999999998</v>
      </c>
      <c r="S1648">
        <v>21967.986000000001</v>
      </c>
    </row>
    <row r="1649" spans="1:19" x14ac:dyDescent="0.3">
      <c r="A1649">
        <v>2021</v>
      </c>
      <c r="B1649">
        <v>3</v>
      </c>
      <c r="C1649">
        <v>10</v>
      </c>
      <c r="D1649">
        <v>16</v>
      </c>
      <c r="E1649">
        <v>27543.137999999999</v>
      </c>
      <c r="F1649">
        <v>682.07399999999996</v>
      </c>
      <c r="G1649">
        <v>65.977999999999994</v>
      </c>
      <c r="H1649">
        <v>0</v>
      </c>
      <c r="I1649">
        <v>339.13400000000001</v>
      </c>
      <c r="J1649">
        <v>5.5759999999999996</v>
      </c>
      <c r="K1649">
        <v>1.823</v>
      </c>
      <c r="L1649">
        <v>91.215000000000003</v>
      </c>
      <c r="M1649">
        <v>28662.959999999999</v>
      </c>
      <c r="N1649">
        <v>5230.933</v>
      </c>
      <c r="O1649">
        <v>-0.97899999999999998</v>
      </c>
      <c r="P1649">
        <v>1.6910000000000001</v>
      </c>
      <c r="Q1649">
        <v>294.85300000000001</v>
      </c>
      <c r="R1649">
        <v>23431.314999999999</v>
      </c>
      <c r="S1649">
        <v>23136.462</v>
      </c>
    </row>
    <row r="1650" spans="1:19" x14ac:dyDescent="0.3">
      <c r="A1650">
        <v>2021</v>
      </c>
      <c r="B1650">
        <v>3</v>
      </c>
      <c r="C1650">
        <v>10</v>
      </c>
      <c r="D1650">
        <v>17</v>
      </c>
      <c r="E1650">
        <v>27148.379000000001</v>
      </c>
      <c r="F1650">
        <v>537.46</v>
      </c>
      <c r="G1650">
        <v>67.355999999999995</v>
      </c>
      <c r="H1650">
        <v>0</v>
      </c>
      <c r="I1650">
        <v>233.93700000000001</v>
      </c>
      <c r="J1650">
        <v>4.3869999999999996</v>
      </c>
      <c r="K1650">
        <v>-9.6219999999999999</v>
      </c>
      <c r="L1650">
        <v>90.924999999999997</v>
      </c>
      <c r="M1650">
        <v>28005.467000000001</v>
      </c>
      <c r="N1650">
        <v>2750.25</v>
      </c>
      <c r="O1650">
        <v>-9.9000000000000005E-2</v>
      </c>
      <c r="P1650">
        <v>4.665</v>
      </c>
      <c r="Q1650">
        <v>279.37400000000002</v>
      </c>
      <c r="R1650">
        <v>25250.651999999998</v>
      </c>
      <c r="S1650">
        <v>24971.277999999998</v>
      </c>
    </row>
    <row r="1651" spans="1:19" x14ac:dyDescent="0.3">
      <c r="A1651">
        <v>2021</v>
      </c>
      <c r="B1651">
        <v>3</v>
      </c>
      <c r="C1651">
        <v>10</v>
      </c>
      <c r="D1651">
        <v>18</v>
      </c>
      <c r="E1651">
        <v>27039.706999999999</v>
      </c>
      <c r="F1651">
        <v>498.01900000000001</v>
      </c>
      <c r="G1651">
        <v>70.665000000000006</v>
      </c>
      <c r="H1651">
        <v>0</v>
      </c>
      <c r="I1651">
        <v>255.80699999999999</v>
      </c>
      <c r="J1651">
        <v>4.91</v>
      </c>
      <c r="K1651">
        <v>-16.968</v>
      </c>
      <c r="L1651">
        <v>90.795000000000002</v>
      </c>
      <c r="M1651">
        <v>27872.27</v>
      </c>
      <c r="N1651">
        <v>461.65100000000001</v>
      </c>
      <c r="O1651">
        <v>8.3640000000000008</v>
      </c>
      <c r="P1651">
        <v>10.577</v>
      </c>
      <c r="Q1651">
        <v>256.66800000000001</v>
      </c>
      <c r="R1651">
        <v>27391.678</v>
      </c>
      <c r="S1651">
        <v>27135.008999999998</v>
      </c>
    </row>
    <row r="1652" spans="1:19" x14ac:dyDescent="0.3">
      <c r="A1652">
        <v>2021</v>
      </c>
      <c r="B1652">
        <v>3</v>
      </c>
      <c r="C1652">
        <v>10</v>
      </c>
      <c r="D1652">
        <v>19</v>
      </c>
      <c r="E1652">
        <v>28743.214</v>
      </c>
      <c r="F1652">
        <v>504.58</v>
      </c>
      <c r="G1652">
        <v>73.667000000000002</v>
      </c>
      <c r="H1652">
        <v>0</v>
      </c>
      <c r="I1652">
        <v>326.37799999999999</v>
      </c>
      <c r="J1652">
        <v>4.7430000000000003</v>
      </c>
      <c r="K1652">
        <v>-20.876000000000001</v>
      </c>
      <c r="L1652">
        <v>92.194999999999993</v>
      </c>
      <c r="M1652">
        <v>29650.234</v>
      </c>
      <c r="N1652">
        <v>6.0000000000000001E-3</v>
      </c>
      <c r="O1652">
        <v>12.629</v>
      </c>
      <c r="P1652">
        <v>16.824000000000002</v>
      </c>
      <c r="Q1652">
        <v>240.148</v>
      </c>
      <c r="R1652">
        <v>29620.775000000001</v>
      </c>
      <c r="S1652">
        <v>29380.627</v>
      </c>
    </row>
    <row r="1653" spans="1:19" x14ac:dyDescent="0.3">
      <c r="A1653">
        <v>2021</v>
      </c>
      <c r="B1653">
        <v>3</v>
      </c>
      <c r="C1653">
        <v>10</v>
      </c>
      <c r="D1653">
        <v>20</v>
      </c>
      <c r="E1653">
        <v>28730.286</v>
      </c>
      <c r="F1653">
        <v>505.40800000000002</v>
      </c>
      <c r="G1653">
        <v>75.763999999999996</v>
      </c>
      <c r="H1653">
        <v>0</v>
      </c>
      <c r="I1653">
        <v>361.14600000000002</v>
      </c>
      <c r="J1653">
        <v>4.4640000000000004</v>
      </c>
      <c r="K1653">
        <v>-14.773999999999999</v>
      </c>
      <c r="L1653">
        <v>92.248999999999995</v>
      </c>
      <c r="M1653">
        <v>29678.778999999999</v>
      </c>
      <c r="N1653">
        <v>0</v>
      </c>
      <c r="O1653">
        <v>13.365</v>
      </c>
      <c r="P1653">
        <v>16.16</v>
      </c>
      <c r="Q1653">
        <v>228.03899999999999</v>
      </c>
      <c r="R1653">
        <v>29649.254000000001</v>
      </c>
      <c r="S1653">
        <v>29421.215</v>
      </c>
    </row>
    <row r="1654" spans="1:19" x14ac:dyDescent="0.3">
      <c r="A1654">
        <v>2021</v>
      </c>
      <c r="B1654">
        <v>3</v>
      </c>
      <c r="C1654">
        <v>10</v>
      </c>
      <c r="D1654">
        <v>21</v>
      </c>
      <c r="E1654">
        <v>27324.151999999998</v>
      </c>
      <c r="F1654">
        <v>547.66300000000001</v>
      </c>
      <c r="G1654">
        <v>75.009</v>
      </c>
      <c r="H1654">
        <v>0</v>
      </c>
      <c r="I1654">
        <v>404.81200000000001</v>
      </c>
      <c r="J1654">
        <v>4.1230000000000002</v>
      </c>
      <c r="K1654">
        <v>-10.680999999999999</v>
      </c>
      <c r="L1654">
        <v>91.106999999999999</v>
      </c>
      <c r="M1654">
        <v>28361.177</v>
      </c>
      <c r="N1654">
        <v>0</v>
      </c>
      <c r="O1654">
        <v>13.077</v>
      </c>
      <c r="P1654">
        <v>6.6929999999999996</v>
      </c>
      <c r="Q1654">
        <v>214.97399999999999</v>
      </c>
      <c r="R1654">
        <v>28341.405999999999</v>
      </c>
      <c r="S1654">
        <v>28126.433000000001</v>
      </c>
    </row>
    <row r="1655" spans="1:19" x14ac:dyDescent="0.3">
      <c r="A1655">
        <v>2021</v>
      </c>
      <c r="B1655">
        <v>3</v>
      </c>
      <c r="C1655">
        <v>10</v>
      </c>
      <c r="D1655">
        <v>22</v>
      </c>
      <c r="E1655">
        <v>25270.634999999998</v>
      </c>
      <c r="F1655">
        <v>633.56100000000004</v>
      </c>
      <c r="G1655">
        <v>71.462999999999994</v>
      </c>
      <c r="H1655">
        <v>0</v>
      </c>
      <c r="I1655">
        <v>517.60900000000004</v>
      </c>
      <c r="J1655">
        <v>5.181</v>
      </c>
      <c r="K1655">
        <v>1.343</v>
      </c>
      <c r="L1655">
        <v>89.478999999999999</v>
      </c>
      <c r="M1655">
        <v>26517.807000000001</v>
      </c>
      <c r="N1655">
        <v>0</v>
      </c>
      <c r="O1655">
        <v>11.547000000000001</v>
      </c>
      <c r="P1655">
        <v>-9.673</v>
      </c>
      <c r="Q1655">
        <v>195.77099999999999</v>
      </c>
      <c r="R1655">
        <v>26515.933000000001</v>
      </c>
      <c r="S1655">
        <v>26320.161</v>
      </c>
    </row>
    <row r="1656" spans="1:19" x14ac:dyDescent="0.3">
      <c r="A1656">
        <v>2021</v>
      </c>
      <c r="B1656">
        <v>3</v>
      </c>
      <c r="C1656">
        <v>10</v>
      </c>
      <c r="D1656">
        <v>23</v>
      </c>
      <c r="E1656">
        <v>22781.936000000002</v>
      </c>
      <c r="F1656">
        <v>834.24400000000003</v>
      </c>
      <c r="G1656">
        <v>66.504000000000005</v>
      </c>
      <c r="H1656">
        <v>0</v>
      </c>
      <c r="I1656">
        <v>577.44799999999998</v>
      </c>
      <c r="J1656">
        <v>4.8490000000000002</v>
      </c>
      <c r="K1656">
        <v>7.8090000000000002</v>
      </c>
      <c r="L1656">
        <v>88.004000000000005</v>
      </c>
      <c r="M1656">
        <v>24294.289000000001</v>
      </c>
      <c r="N1656">
        <v>0</v>
      </c>
      <c r="O1656">
        <v>9.1739999999999995</v>
      </c>
      <c r="P1656">
        <v>-19.382000000000001</v>
      </c>
      <c r="Q1656">
        <v>172.142</v>
      </c>
      <c r="R1656">
        <v>24304.496999999999</v>
      </c>
      <c r="S1656">
        <v>24132.355</v>
      </c>
    </row>
    <row r="1657" spans="1:19" x14ac:dyDescent="0.3">
      <c r="A1657">
        <v>2021</v>
      </c>
      <c r="B1657">
        <v>3</v>
      </c>
      <c r="C1657">
        <v>10</v>
      </c>
      <c r="D1657">
        <v>24</v>
      </c>
      <c r="E1657">
        <v>21051.326000000001</v>
      </c>
      <c r="F1657">
        <v>1023.0359999999999</v>
      </c>
      <c r="G1657">
        <v>63.292000000000002</v>
      </c>
      <c r="H1657">
        <v>0</v>
      </c>
      <c r="I1657">
        <v>962.154</v>
      </c>
      <c r="J1657">
        <v>5.25</v>
      </c>
      <c r="K1657">
        <v>11.965999999999999</v>
      </c>
      <c r="L1657">
        <v>87.034999999999997</v>
      </c>
      <c r="M1657">
        <v>23140.767</v>
      </c>
      <c r="N1657">
        <v>0</v>
      </c>
      <c r="O1657">
        <v>6.9649999999999999</v>
      </c>
      <c r="P1657">
        <v>-23.242999999999999</v>
      </c>
      <c r="Q1657">
        <v>152.64099999999999</v>
      </c>
      <c r="R1657">
        <v>23157.044999999998</v>
      </c>
      <c r="S1657">
        <v>23004.403999999999</v>
      </c>
    </row>
    <row r="1658" spans="1:19" x14ac:dyDescent="0.3">
      <c r="A1658">
        <v>2021</v>
      </c>
      <c r="B1658">
        <v>3</v>
      </c>
      <c r="C1658">
        <v>11</v>
      </c>
      <c r="D1658">
        <v>1</v>
      </c>
      <c r="E1658">
        <v>19598.187999999998</v>
      </c>
      <c r="F1658">
        <v>1320.9010000000001</v>
      </c>
      <c r="G1658">
        <v>61.878999999999998</v>
      </c>
      <c r="H1658">
        <v>0</v>
      </c>
      <c r="I1658">
        <v>846.64099999999996</v>
      </c>
      <c r="J1658">
        <v>5.0780000000000003</v>
      </c>
      <c r="K1658">
        <v>8.6280000000000001</v>
      </c>
      <c r="L1658">
        <v>86.186999999999998</v>
      </c>
      <c r="M1658">
        <v>21865.623</v>
      </c>
      <c r="N1658">
        <v>0</v>
      </c>
      <c r="O1658">
        <v>4.83</v>
      </c>
      <c r="P1658">
        <v>-24.498000000000001</v>
      </c>
      <c r="Q1658">
        <v>152.095</v>
      </c>
      <c r="R1658">
        <v>21885.291000000001</v>
      </c>
      <c r="S1658">
        <v>21733.196</v>
      </c>
    </row>
    <row r="1659" spans="1:19" x14ac:dyDescent="0.3">
      <c r="A1659">
        <v>2021</v>
      </c>
      <c r="B1659">
        <v>3</v>
      </c>
      <c r="C1659">
        <v>11</v>
      </c>
      <c r="D1659">
        <v>2</v>
      </c>
      <c r="E1659">
        <v>18850.03</v>
      </c>
      <c r="F1659">
        <v>1450.915</v>
      </c>
      <c r="G1659">
        <v>62.036999999999999</v>
      </c>
      <c r="H1659">
        <v>0</v>
      </c>
      <c r="I1659">
        <v>601.077</v>
      </c>
      <c r="J1659">
        <v>4.9450000000000003</v>
      </c>
      <c r="K1659">
        <v>8.0350000000000001</v>
      </c>
      <c r="L1659">
        <v>85.704999999999998</v>
      </c>
      <c r="M1659">
        <v>21000.706999999999</v>
      </c>
      <c r="N1659">
        <v>0</v>
      </c>
      <c r="O1659">
        <v>4.0359999999999996</v>
      </c>
      <c r="P1659">
        <v>-19.489000000000001</v>
      </c>
      <c r="Q1659">
        <v>143.35499999999999</v>
      </c>
      <c r="R1659">
        <v>21016.16</v>
      </c>
      <c r="S1659">
        <v>20872.805</v>
      </c>
    </row>
    <row r="1660" spans="1:19" x14ac:dyDescent="0.3">
      <c r="A1660">
        <v>2021</v>
      </c>
      <c r="B1660">
        <v>3</v>
      </c>
      <c r="C1660">
        <v>11</v>
      </c>
      <c r="D1660">
        <v>3</v>
      </c>
      <c r="E1660">
        <v>18531.947</v>
      </c>
      <c r="F1660">
        <v>1498.827</v>
      </c>
      <c r="G1660">
        <v>62.448999999999998</v>
      </c>
      <c r="H1660">
        <v>0</v>
      </c>
      <c r="I1660">
        <v>360.00200000000001</v>
      </c>
      <c r="J1660">
        <v>4.8719999999999999</v>
      </c>
      <c r="K1660">
        <v>9.6999999999999993</v>
      </c>
      <c r="L1660">
        <v>85.548000000000002</v>
      </c>
      <c r="M1660">
        <v>20490.896000000001</v>
      </c>
      <c r="N1660">
        <v>0</v>
      </c>
      <c r="O1660">
        <v>3.6920000000000002</v>
      </c>
      <c r="P1660">
        <v>-14.253</v>
      </c>
      <c r="Q1660">
        <v>139.77099999999999</v>
      </c>
      <c r="R1660">
        <v>20501.455999999998</v>
      </c>
      <c r="S1660">
        <v>20361.686000000002</v>
      </c>
    </row>
    <row r="1661" spans="1:19" x14ac:dyDescent="0.3">
      <c r="A1661">
        <v>2021</v>
      </c>
      <c r="B1661">
        <v>3</v>
      </c>
      <c r="C1661">
        <v>11</v>
      </c>
      <c r="D1661">
        <v>4</v>
      </c>
      <c r="E1661">
        <v>18798.146000000001</v>
      </c>
      <c r="F1661">
        <v>1472.1859999999999</v>
      </c>
      <c r="G1661">
        <v>64.572999999999993</v>
      </c>
      <c r="H1661">
        <v>0</v>
      </c>
      <c r="I1661">
        <v>204.78</v>
      </c>
      <c r="J1661">
        <v>4.7190000000000003</v>
      </c>
      <c r="K1661">
        <v>10.445</v>
      </c>
      <c r="L1661">
        <v>85.697000000000003</v>
      </c>
      <c r="M1661">
        <v>20575.973000000002</v>
      </c>
      <c r="N1661">
        <v>0</v>
      </c>
      <c r="O1661">
        <v>3.63</v>
      </c>
      <c r="P1661">
        <v>-9.6159999999999997</v>
      </c>
      <c r="Q1661">
        <v>139.65100000000001</v>
      </c>
      <c r="R1661">
        <v>20581.958999999999</v>
      </c>
      <c r="S1661">
        <v>20442.308000000001</v>
      </c>
    </row>
    <row r="1662" spans="1:19" x14ac:dyDescent="0.3">
      <c r="A1662">
        <v>2021</v>
      </c>
      <c r="B1662">
        <v>3</v>
      </c>
      <c r="C1662">
        <v>11</v>
      </c>
      <c r="D1662">
        <v>5</v>
      </c>
      <c r="E1662">
        <v>20103.323</v>
      </c>
      <c r="F1662">
        <v>1330.03</v>
      </c>
      <c r="G1662">
        <v>69.058999999999997</v>
      </c>
      <c r="H1662">
        <v>0</v>
      </c>
      <c r="I1662">
        <v>102.96599999999999</v>
      </c>
      <c r="J1662">
        <v>3.6520000000000001</v>
      </c>
      <c r="K1662">
        <v>9.07</v>
      </c>
      <c r="L1662">
        <v>86.497</v>
      </c>
      <c r="M1662">
        <v>21635.538</v>
      </c>
      <c r="N1662">
        <v>0</v>
      </c>
      <c r="O1662">
        <v>3.621</v>
      </c>
      <c r="P1662">
        <v>-6.5389999999999997</v>
      </c>
      <c r="Q1662">
        <v>145.57499999999999</v>
      </c>
      <c r="R1662">
        <v>21638.455999999998</v>
      </c>
      <c r="S1662">
        <v>21492.881000000001</v>
      </c>
    </row>
    <row r="1663" spans="1:19" x14ac:dyDescent="0.3">
      <c r="A1663">
        <v>2021</v>
      </c>
      <c r="B1663">
        <v>3</v>
      </c>
      <c r="C1663">
        <v>11</v>
      </c>
      <c r="D1663">
        <v>6</v>
      </c>
      <c r="E1663">
        <v>22514.575000000001</v>
      </c>
      <c r="F1663">
        <v>1089.0060000000001</v>
      </c>
      <c r="G1663">
        <v>76.132999999999996</v>
      </c>
      <c r="H1663">
        <v>0</v>
      </c>
      <c r="I1663">
        <v>72.459999999999994</v>
      </c>
      <c r="J1663">
        <v>2.3290000000000002</v>
      </c>
      <c r="K1663">
        <v>2.9769999999999999</v>
      </c>
      <c r="L1663">
        <v>87.846999999999994</v>
      </c>
      <c r="M1663">
        <v>23769.194</v>
      </c>
      <c r="N1663">
        <v>0</v>
      </c>
      <c r="O1663">
        <v>4.0289999999999999</v>
      </c>
      <c r="P1663">
        <v>-3.81</v>
      </c>
      <c r="Q1663">
        <v>164.29400000000001</v>
      </c>
      <c r="R1663">
        <v>23768.974999999999</v>
      </c>
      <c r="S1663">
        <v>23604.681</v>
      </c>
    </row>
    <row r="1664" spans="1:19" x14ac:dyDescent="0.3">
      <c r="A1664">
        <v>2021</v>
      </c>
      <c r="B1664">
        <v>3</v>
      </c>
      <c r="C1664">
        <v>11</v>
      </c>
      <c r="D1664">
        <v>7</v>
      </c>
      <c r="E1664">
        <v>24937.278999999999</v>
      </c>
      <c r="F1664">
        <v>826.22400000000005</v>
      </c>
      <c r="G1664">
        <v>85.173000000000002</v>
      </c>
      <c r="H1664">
        <v>0</v>
      </c>
      <c r="I1664">
        <v>128.994</v>
      </c>
      <c r="J1664">
        <v>2.839</v>
      </c>
      <c r="K1664">
        <v>7.319</v>
      </c>
      <c r="L1664">
        <v>89.323999999999998</v>
      </c>
      <c r="M1664">
        <v>25991.977999999999</v>
      </c>
      <c r="N1664">
        <v>134.37200000000001</v>
      </c>
      <c r="O1664">
        <v>3.7360000000000002</v>
      </c>
      <c r="P1664">
        <v>-1.5669999999999999</v>
      </c>
      <c r="Q1664">
        <v>194.279</v>
      </c>
      <c r="R1664">
        <v>25855.437999999998</v>
      </c>
      <c r="S1664">
        <v>25661.159</v>
      </c>
    </row>
    <row r="1665" spans="1:19" x14ac:dyDescent="0.3">
      <c r="A1665">
        <v>2021</v>
      </c>
      <c r="B1665">
        <v>3</v>
      </c>
      <c r="C1665">
        <v>11</v>
      </c>
      <c r="D1665">
        <v>8</v>
      </c>
      <c r="E1665">
        <v>26169.629000000001</v>
      </c>
      <c r="F1665">
        <v>752.64700000000005</v>
      </c>
      <c r="G1665">
        <v>87.956000000000003</v>
      </c>
      <c r="H1665">
        <v>0</v>
      </c>
      <c r="I1665">
        <v>267.89</v>
      </c>
      <c r="J1665">
        <v>3.702</v>
      </c>
      <c r="K1665">
        <v>6.07</v>
      </c>
      <c r="L1665">
        <v>90.134</v>
      </c>
      <c r="M1665">
        <v>27290.072</v>
      </c>
      <c r="N1665">
        <v>1976.3620000000001</v>
      </c>
      <c r="O1665">
        <v>-7.87</v>
      </c>
      <c r="P1665">
        <v>-0.47899999999999998</v>
      </c>
      <c r="Q1665">
        <v>222.81</v>
      </c>
      <c r="R1665">
        <v>25322.059000000001</v>
      </c>
      <c r="S1665">
        <v>25099.249</v>
      </c>
    </row>
    <row r="1666" spans="1:19" x14ac:dyDescent="0.3">
      <c r="A1666">
        <v>2021</v>
      </c>
      <c r="B1666">
        <v>3</v>
      </c>
      <c r="C1666">
        <v>11</v>
      </c>
      <c r="D1666">
        <v>9</v>
      </c>
      <c r="E1666">
        <v>27021.435000000001</v>
      </c>
      <c r="F1666">
        <v>746.98699999999997</v>
      </c>
      <c r="G1666">
        <v>83.55</v>
      </c>
      <c r="H1666">
        <v>0</v>
      </c>
      <c r="I1666">
        <v>494.47699999999998</v>
      </c>
      <c r="J1666">
        <v>4.97</v>
      </c>
      <c r="K1666">
        <v>3.5680000000000001</v>
      </c>
      <c r="L1666">
        <v>90.915999999999997</v>
      </c>
      <c r="M1666">
        <v>28362.352999999999</v>
      </c>
      <c r="N1666">
        <v>4606.375</v>
      </c>
      <c r="O1666">
        <v>-25.09</v>
      </c>
      <c r="P1666">
        <v>0.621</v>
      </c>
      <c r="Q1666">
        <v>244.81700000000001</v>
      </c>
      <c r="R1666">
        <v>23780.447</v>
      </c>
      <c r="S1666">
        <v>23535.63</v>
      </c>
    </row>
    <row r="1667" spans="1:19" x14ac:dyDescent="0.3">
      <c r="A1667">
        <v>2021</v>
      </c>
      <c r="B1667">
        <v>3</v>
      </c>
      <c r="C1667">
        <v>11</v>
      </c>
      <c r="D1667">
        <v>10</v>
      </c>
      <c r="E1667">
        <v>27802.91</v>
      </c>
      <c r="F1667">
        <v>783.279</v>
      </c>
      <c r="G1667">
        <v>78.335999999999999</v>
      </c>
      <c r="H1667">
        <v>0</v>
      </c>
      <c r="I1667">
        <v>610.23099999999999</v>
      </c>
      <c r="J1667">
        <v>5.5170000000000003</v>
      </c>
      <c r="K1667">
        <v>1.4019999999999999</v>
      </c>
      <c r="L1667">
        <v>91.625</v>
      </c>
      <c r="M1667">
        <v>29294.965</v>
      </c>
      <c r="N1667">
        <v>6725.7849999999999</v>
      </c>
      <c r="O1667">
        <v>-40.445999999999998</v>
      </c>
      <c r="P1667">
        <v>2.3119999999999998</v>
      </c>
      <c r="Q1667">
        <v>263.33300000000003</v>
      </c>
      <c r="R1667">
        <v>22607.313999999998</v>
      </c>
      <c r="S1667">
        <v>22343.981</v>
      </c>
    </row>
    <row r="1668" spans="1:19" x14ac:dyDescent="0.3">
      <c r="A1668">
        <v>2021</v>
      </c>
      <c r="B1668">
        <v>3</v>
      </c>
      <c r="C1668">
        <v>11</v>
      </c>
      <c r="D1668">
        <v>11</v>
      </c>
      <c r="E1668">
        <v>28304.982</v>
      </c>
      <c r="F1668">
        <v>818.08500000000004</v>
      </c>
      <c r="G1668">
        <v>73.061000000000007</v>
      </c>
      <c r="H1668">
        <v>0</v>
      </c>
      <c r="I1668">
        <v>577.70699999999999</v>
      </c>
      <c r="J1668">
        <v>5.8330000000000002</v>
      </c>
      <c r="K1668">
        <v>4.6959999999999997</v>
      </c>
      <c r="L1668">
        <v>91.986000000000004</v>
      </c>
      <c r="M1668">
        <v>29803.29</v>
      </c>
      <c r="N1668">
        <v>8021.0870000000004</v>
      </c>
      <c r="O1668">
        <v>-35.68</v>
      </c>
      <c r="P1668">
        <v>3.7690000000000001</v>
      </c>
      <c r="Q1668">
        <v>278.11200000000002</v>
      </c>
      <c r="R1668">
        <v>21814.115000000002</v>
      </c>
      <c r="S1668">
        <v>21536.004000000001</v>
      </c>
    </row>
    <row r="1669" spans="1:19" x14ac:dyDescent="0.3">
      <c r="A1669">
        <v>2021</v>
      </c>
      <c r="B1669">
        <v>3</v>
      </c>
      <c r="C1669">
        <v>11</v>
      </c>
      <c r="D1669">
        <v>12</v>
      </c>
      <c r="E1669">
        <v>28583.135999999999</v>
      </c>
      <c r="F1669">
        <v>849.58799999999997</v>
      </c>
      <c r="G1669">
        <v>69.102000000000004</v>
      </c>
      <c r="H1669">
        <v>0</v>
      </c>
      <c r="I1669">
        <v>491.72500000000002</v>
      </c>
      <c r="J1669">
        <v>5.9710000000000001</v>
      </c>
      <c r="K1669">
        <v>5.569</v>
      </c>
      <c r="L1669">
        <v>92.158000000000001</v>
      </c>
      <c r="M1669">
        <v>30028.147000000001</v>
      </c>
      <c r="N1669">
        <v>8759.7729999999992</v>
      </c>
      <c r="O1669">
        <v>-4.6719999999999997</v>
      </c>
      <c r="P1669">
        <v>4.8159999999999998</v>
      </c>
      <c r="Q1669">
        <v>288.702</v>
      </c>
      <c r="R1669">
        <v>21268.23</v>
      </c>
      <c r="S1669">
        <v>20979.527999999998</v>
      </c>
    </row>
    <row r="1670" spans="1:19" x14ac:dyDescent="0.3">
      <c r="A1670">
        <v>2021</v>
      </c>
      <c r="B1670">
        <v>3</v>
      </c>
      <c r="C1670">
        <v>11</v>
      </c>
      <c r="D1670">
        <v>13</v>
      </c>
      <c r="E1670">
        <v>28803.714</v>
      </c>
      <c r="F1670">
        <v>833.04499999999996</v>
      </c>
      <c r="G1670">
        <v>66.75</v>
      </c>
      <c r="H1670">
        <v>0</v>
      </c>
      <c r="I1670">
        <v>454.66800000000001</v>
      </c>
      <c r="J1670">
        <v>5.9409999999999998</v>
      </c>
      <c r="K1670">
        <v>3.661</v>
      </c>
      <c r="L1670">
        <v>92.26</v>
      </c>
      <c r="M1670">
        <v>30193.289000000001</v>
      </c>
      <c r="N1670">
        <v>8724.5689999999995</v>
      </c>
      <c r="O1670">
        <v>-0.83699999999999997</v>
      </c>
      <c r="P1670">
        <v>5.5359999999999996</v>
      </c>
      <c r="Q1670">
        <v>296.23700000000002</v>
      </c>
      <c r="R1670">
        <v>21464.022000000001</v>
      </c>
      <c r="S1670">
        <v>21167.785</v>
      </c>
    </row>
    <row r="1671" spans="1:19" x14ac:dyDescent="0.3">
      <c r="A1671">
        <v>2021</v>
      </c>
      <c r="B1671">
        <v>3</v>
      </c>
      <c r="C1671">
        <v>11</v>
      </c>
      <c r="D1671">
        <v>14</v>
      </c>
      <c r="E1671">
        <v>28827.088</v>
      </c>
      <c r="F1671">
        <v>813.221</v>
      </c>
      <c r="G1671">
        <v>65.046999999999997</v>
      </c>
      <c r="H1671">
        <v>0</v>
      </c>
      <c r="I1671">
        <v>430.10700000000003</v>
      </c>
      <c r="J1671">
        <v>5.8310000000000004</v>
      </c>
      <c r="K1671">
        <v>6.3159999999999998</v>
      </c>
      <c r="L1671">
        <v>92.238</v>
      </c>
      <c r="M1671">
        <v>30174.799999999999</v>
      </c>
      <c r="N1671">
        <v>8192.0480000000007</v>
      </c>
      <c r="O1671">
        <v>-0.78700000000000003</v>
      </c>
      <c r="P1671">
        <v>5.2770000000000001</v>
      </c>
      <c r="Q1671">
        <v>302.18799999999999</v>
      </c>
      <c r="R1671">
        <v>21978.261999999999</v>
      </c>
      <c r="S1671">
        <v>21676.074000000001</v>
      </c>
    </row>
    <row r="1672" spans="1:19" x14ac:dyDescent="0.3">
      <c r="A1672">
        <v>2021</v>
      </c>
      <c r="B1672">
        <v>3</v>
      </c>
      <c r="C1672">
        <v>11</v>
      </c>
      <c r="D1672">
        <v>15</v>
      </c>
      <c r="E1672">
        <v>28613.313999999998</v>
      </c>
      <c r="F1672">
        <v>763.68700000000001</v>
      </c>
      <c r="G1672">
        <v>64.293000000000006</v>
      </c>
      <c r="H1672">
        <v>0</v>
      </c>
      <c r="I1672">
        <v>368.52499999999998</v>
      </c>
      <c r="J1672">
        <v>5.3470000000000004</v>
      </c>
      <c r="K1672">
        <v>4.327</v>
      </c>
      <c r="L1672">
        <v>92.013999999999996</v>
      </c>
      <c r="M1672">
        <v>29847.214</v>
      </c>
      <c r="N1672">
        <v>7106.5559999999996</v>
      </c>
      <c r="O1672">
        <v>-1.054</v>
      </c>
      <c r="P1672">
        <v>3.4420000000000002</v>
      </c>
      <c r="Q1672">
        <v>303.85599999999999</v>
      </c>
      <c r="R1672">
        <v>22738.27</v>
      </c>
      <c r="S1672">
        <v>22434.415000000001</v>
      </c>
    </row>
    <row r="1673" spans="1:19" x14ac:dyDescent="0.3">
      <c r="A1673">
        <v>2021</v>
      </c>
      <c r="B1673">
        <v>3</v>
      </c>
      <c r="C1673">
        <v>11</v>
      </c>
      <c r="D1673">
        <v>16</v>
      </c>
      <c r="E1673">
        <v>28205.899000000001</v>
      </c>
      <c r="F1673">
        <v>682.07399999999996</v>
      </c>
      <c r="G1673">
        <v>64.126000000000005</v>
      </c>
      <c r="H1673">
        <v>0</v>
      </c>
      <c r="I1673">
        <v>339.13400000000001</v>
      </c>
      <c r="J1673">
        <v>5.5759999999999996</v>
      </c>
      <c r="K1673">
        <v>1.847</v>
      </c>
      <c r="L1673">
        <v>91.698999999999998</v>
      </c>
      <c r="M1673">
        <v>29326.23</v>
      </c>
      <c r="N1673">
        <v>5230.933</v>
      </c>
      <c r="O1673">
        <v>-0.97899999999999998</v>
      </c>
      <c r="P1673">
        <v>1.6910000000000001</v>
      </c>
      <c r="Q1673">
        <v>301.07499999999999</v>
      </c>
      <c r="R1673">
        <v>24094.584999999999</v>
      </c>
      <c r="S1673">
        <v>23793.51</v>
      </c>
    </row>
    <row r="1674" spans="1:19" x14ac:dyDescent="0.3">
      <c r="A1674">
        <v>2021</v>
      </c>
      <c r="B1674">
        <v>3</v>
      </c>
      <c r="C1674">
        <v>11</v>
      </c>
      <c r="D1674">
        <v>17</v>
      </c>
      <c r="E1674">
        <v>27811.937999999998</v>
      </c>
      <c r="F1674">
        <v>537.46</v>
      </c>
      <c r="G1674">
        <v>64.626000000000005</v>
      </c>
      <c r="H1674">
        <v>0</v>
      </c>
      <c r="I1674">
        <v>233.93700000000001</v>
      </c>
      <c r="J1674">
        <v>4.3869999999999996</v>
      </c>
      <c r="K1674">
        <v>-10.462</v>
      </c>
      <c r="L1674">
        <v>91.453000000000003</v>
      </c>
      <c r="M1674">
        <v>28668.714</v>
      </c>
      <c r="N1674">
        <v>2750.25</v>
      </c>
      <c r="O1674">
        <v>-9.9000000000000005E-2</v>
      </c>
      <c r="P1674">
        <v>4.665</v>
      </c>
      <c r="Q1674">
        <v>292.07900000000001</v>
      </c>
      <c r="R1674">
        <v>25913.899000000001</v>
      </c>
      <c r="S1674">
        <v>25621.82</v>
      </c>
    </row>
    <row r="1675" spans="1:19" x14ac:dyDescent="0.3">
      <c r="A1675">
        <v>2021</v>
      </c>
      <c r="B1675">
        <v>3</v>
      </c>
      <c r="C1675">
        <v>11</v>
      </c>
      <c r="D1675">
        <v>18</v>
      </c>
      <c r="E1675">
        <v>27769.87</v>
      </c>
      <c r="F1675">
        <v>498.01900000000001</v>
      </c>
      <c r="G1675">
        <v>65.784999999999997</v>
      </c>
      <c r="H1675">
        <v>0</v>
      </c>
      <c r="I1675">
        <v>255.80699999999999</v>
      </c>
      <c r="J1675">
        <v>4.91</v>
      </c>
      <c r="K1675">
        <v>-18.722999999999999</v>
      </c>
      <c r="L1675">
        <v>91.408000000000001</v>
      </c>
      <c r="M1675">
        <v>28601.291000000001</v>
      </c>
      <c r="N1675">
        <v>461.65100000000001</v>
      </c>
      <c r="O1675">
        <v>8.3640000000000008</v>
      </c>
      <c r="P1675">
        <v>10.577</v>
      </c>
      <c r="Q1675">
        <v>281.55</v>
      </c>
      <c r="R1675">
        <v>28120.699000000001</v>
      </c>
      <c r="S1675">
        <v>27839.149000000001</v>
      </c>
    </row>
    <row r="1676" spans="1:19" x14ac:dyDescent="0.3">
      <c r="A1676">
        <v>2021</v>
      </c>
      <c r="B1676">
        <v>3</v>
      </c>
      <c r="C1676">
        <v>11</v>
      </c>
      <c r="D1676">
        <v>19</v>
      </c>
      <c r="E1676">
        <v>29399.223999999998</v>
      </c>
      <c r="F1676">
        <v>504.58</v>
      </c>
      <c r="G1676">
        <v>66.942999999999998</v>
      </c>
      <c r="H1676">
        <v>0</v>
      </c>
      <c r="I1676">
        <v>326.37799999999999</v>
      </c>
      <c r="J1676">
        <v>4.7430000000000003</v>
      </c>
      <c r="K1676">
        <v>-22.206</v>
      </c>
      <c r="L1676">
        <v>92.572000000000003</v>
      </c>
      <c r="M1676">
        <v>30305.291000000001</v>
      </c>
      <c r="N1676">
        <v>6.0000000000000001E-3</v>
      </c>
      <c r="O1676">
        <v>12.629</v>
      </c>
      <c r="P1676">
        <v>16.824000000000002</v>
      </c>
      <c r="Q1676">
        <v>267.97000000000003</v>
      </c>
      <c r="R1676">
        <v>30275.831999999999</v>
      </c>
      <c r="S1676">
        <v>30007.862000000001</v>
      </c>
    </row>
    <row r="1677" spans="1:19" x14ac:dyDescent="0.3">
      <c r="A1677">
        <v>2021</v>
      </c>
      <c r="B1677">
        <v>3</v>
      </c>
      <c r="C1677">
        <v>11</v>
      </c>
      <c r="D1677">
        <v>20</v>
      </c>
      <c r="E1677">
        <v>29269.877</v>
      </c>
      <c r="F1677">
        <v>505.40800000000002</v>
      </c>
      <c r="G1677">
        <v>71.411000000000001</v>
      </c>
      <c r="H1677">
        <v>0</v>
      </c>
      <c r="I1677">
        <v>361.14600000000002</v>
      </c>
      <c r="J1677">
        <v>4.4640000000000004</v>
      </c>
      <c r="K1677">
        <v>-15.311</v>
      </c>
      <c r="L1677">
        <v>92.543999999999997</v>
      </c>
      <c r="M1677">
        <v>30218.127</v>
      </c>
      <c r="N1677">
        <v>0</v>
      </c>
      <c r="O1677">
        <v>13.365</v>
      </c>
      <c r="P1677">
        <v>16.16</v>
      </c>
      <c r="Q1677">
        <v>249.68199999999999</v>
      </c>
      <c r="R1677">
        <v>30188.602999999999</v>
      </c>
      <c r="S1677">
        <v>29938.92</v>
      </c>
    </row>
    <row r="1678" spans="1:19" x14ac:dyDescent="0.3">
      <c r="A1678">
        <v>2021</v>
      </c>
      <c r="B1678">
        <v>3</v>
      </c>
      <c r="C1678">
        <v>11</v>
      </c>
      <c r="D1678">
        <v>21</v>
      </c>
      <c r="E1678">
        <v>27909.326000000001</v>
      </c>
      <c r="F1678">
        <v>547.66300000000001</v>
      </c>
      <c r="G1678">
        <v>70.867000000000004</v>
      </c>
      <c r="H1678">
        <v>0</v>
      </c>
      <c r="I1678">
        <v>404.81200000000001</v>
      </c>
      <c r="J1678">
        <v>4.1230000000000002</v>
      </c>
      <c r="K1678">
        <v>-10.891999999999999</v>
      </c>
      <c r="L1678">
        <v>91.531000000000006</v>
      </c>
      <c r="M1678">
        <v>28946.562999999998</v>
      </c>
      <c r="N1678">
        <v>0</v>
      </c>
      <c r="O1678">
        <v>13.077</v>
      </c>
      <c r="P1678">
        <v>6.6929999999999996</v>
      </c>
      <c r="Q1678">
        <v>233.786</v>
      </c>
      <c r="R1678">
        <v>28926.792000000001</v>
      </c>
      <c r="S1678">
        <v>28693.006000000001</v>
      </c>
    </row>
    <row r="1679" spans="1:19" x14ac:dyDescent="0.3">
      <c r="A1679">
        <v>2021</v>
      </c>
      <c r="B1679">
        <v>3</v>
      </c>
      <c r="C1679">
        <v>11</v>
      </c>
      <c r="D1679">
        <v>22</v>
      </c>
      <c r="E1679">
        <v>25669.267</v>
      </c>
      <c r="F1679">
        <v>633.56100000000004</v>
      </c>
      <c r="G1679">
        <v>67.575000000000003</v>
      </c>
      <c r="H1679">
        <v>0</v>
      </c>
      <c r="I1679">
        <v>517.60900000000004</v>
      </c>
      <c r="J1679">
        <v>5.181</v>
      </c>
      <c r="K1679">
        <v>1.431</v>
      </c>
      <c r="L1679">
        <v>89.664000000000001</v>
      </c>
      <c r="M1679">
        <v>26916.713</v>
      </c>
      <c r="N1679">
        <v>0</v>
      </c>
      <c r="O1679">
        <v>11.547000000000001</v>
      </c>
      <c r="P1679">
        <v>-9.673</v>
      </c>
      <c r="Q1679">
        <v>215.876</v>
      </c>
      <c r="R1679">
        <v>26914.839</v>
      </c>
      <c r="S1679">
        <v>26698.963</v>
      </c>
    </row>
    <row r="1680" spans="1:19" x14ac:dyDescent="0.3">
      <c r="A1680">
        <v>2021</v>
      </c>
      <c r="B1680">
        <v>3</v>
      </c>
      <c r="C1680">
        <v>11</v>
      </c>
      <c r="D1680">
        <v>23</v>
      </c>
      <c r="E1680">
        <v>23027.071</v>
      </c>
      <c r="F1680">
        <v>834.24400000000003</v>
      </c>
      <c r="G1680">
        <v>63.064</v>
      </c>
      <c r="H1680">
        <v>0</v>
      </c>
      <c r="I1680">
        <v>577.44799999999998</v>
      </c>
      <c r="J1680">
        <v>4.8490000000000002</v>
      </c>
      <c r="K1680">
        <v>8.2690000000000001</v>
      </c>
      <c r="L1680">
        <v>88.072999999999993</v>
      </c>
      <c r="M1680">
        <v>24539.955000000002</v>
      </c>
      <c r="N1680">
        <v>0</v>
      </c>
      <c r="O1680">
        <v>9.1739999999999995</v>
      </c>
      <c r="P1680">
        <v>-19.382000000000001</v>
      </c>
      <c r="Q1680">
        <v>191.86099999999999</v>
      </c>
      <c r="R1680">
        <v>24550.163</v>
      </c>
      <c r="S1680">
        <v>24358.302</v>
      </c>
    </row>
    <row r="1681" spans="1:19" x14ac:dyDescent="0.3">
      <c r="A1681">
        <v>2021</v>
      </c>
      <c r="B1681">
        <v>3</v>
      </c>
      <c r="C1681">
        <v>11</v>
      </c>
      <c r="D1681">
        <v>24</v>
      </c>
      <c r="E1681">
        <v>21240.195</v>
      </c>
      <c r="F1681">
        <v>1023.0359999999999</v>
      </c>
      <c r="G1681">
        <v>60.631999999999998</v>
      </c>
      <c r="H1681">
        <v>0</v>
      </c>
      <c r="I1681">
        <v>962.154</v>
      </c>
      <c r="J1681">
        <v>5.25</v>
      </c>
      <c r="K1681">
        <v>12.863</v>
      </c>
      <c r="L1681">
        <v>87.087000000000003</v>
      </c>
      <c r="M1681">
        <v>23330.584999999999</v>
      </c>
      <c r="N1681">
        <v>0</v>
      </c>
      <c r="O1681">
        <v>6.9649999999999999</v>
      </c>
      <c r="P1681">
        <v>-23.242999999999999</v>
      </c>
      <c r="Q1681">
        <v>168.87700000000001</v>
      </c>
      <c r="R1681">
        <v>23346.863000000001</v>
      </c>
      <c r="S1681">
        <v>23177.986000000001</v>
      </c>
    </row>
    <row r="1682" spans="1:19" x14ac:dyDescent="0.3">
      <c r="A1682">
        <v>2021</v>
      </c>
      <c r="B1682">
        <v>3</v>
      </c>
      <c r="C1682">
        <v>12</v>
      </c>
      <c r="D1682">
        <v>1</v>
      </c>
      <c r="E1682">
        <v>19601.697</v>
      </c>
      <c r="F1682">
        <v>1320.9010000000001</v>
      </c>
      <c r="G1682">
        <v>61.335000000000001</v>
      </c>
      <c r="H1682">
        <v>0</v>
      </c>
      <c r="I1682">
        <v>846.64099999999996</v>
      </c>
      <c r="J1682">
        <v>5.0780000000000003</v>
      </c>
      <c r="K1682">
        <v>8.3490000000000002</v>
      </c>
      <c r="L1682">
        <v>86.206000000000003</v>
      </c>
      <c r="M1682">
        <v>21868.870999999999</v>
      </c>
      <c r="N1682">
        <v>0</v>
      </c>
      <c r="O1682">
        <v>4.83</v>
      </c>
      <c r="P1682">
        <v>-24.498000000000001</v>
      </c>
      <c r="Q1682">
        <v>152.30500000000001</v>
      </c>
      <c r="R1682">
        <v>21888.539000000001</v>
      </c>
      <c r="S1682">
        <v>21736.233</v>
      </c>
    </row>
    <row r="1683" spans="1:19" x14ac:dyDescent="0.3">
      <c r="A1683">
        <v>2021</v>
      </c>
      <c r="B1683">
        <v>3</v>
      </c>
      <c r="C1683">
        <v>12</v>
      </c>
      <c r="D1683">
        <v>2</v>
      </c>
      <c r="E1683">
        <v>18806.786</v>
      </c>
      <c r="F1683">
        <v>1450.915</v>
      </c>
      <c r="G1683">
        <v>61.185000000000002</v>
      </c>
      <c r="H1683">
        <v>0</v>
      </c>
      <c r="I1683">
        <v>601.077</v>
      </c>
      <c r="J1683">
        <v>4.9450000000000003</v>
      </c>
      <c r="K1683">
        <v>7.8929999999999998</v>
      </c>
      <c r="L1683">
        <v>85.703999999999994</v>
      </c>
      <c r="M1683">
        <v>20957.32</v>
      </c>
      <c r="N1683">
        <v>0</v>
      </c>
      <c r="O1683">
        <v>4.0359999999999996</v>
      </c>
      <c r="P1683">
        <v>-19.489000000000001</v>
      </c>
      <c r="Q1683">
        <v>143.184</v>
      </c>
      <c r="R1683">
        <v>20972.772000000001</v>
      </c>
      <c r="S1683">
        <v>20829.588</v>
      </c>
    </row>
    <row r="1684" spans="1:19" x14ac:dyDescent="0.3">
      <c r="A1684">
        <v>2021</v>
      </c>
      <c r="B1684">
        <v>3</v>
      </c>
      <c r="C1684">
        <v>12</v>
      </c>
      <c r="D1684">
        <v>3</v>
      </c>
      <c r="E1684">
        <v>18321.742999999999</v>
      </c>
      <c r="F1684">
        <v>1498.827</v>
      </c>
      <c r="G1684">
        <v>61.905000000000001</v>
      </c>
      <c r="H1684">
        <v>0</v>
      </c>
      <c r="I1684">
        <v>360.00200000000001</v>
      </c>
      <c r="J1684">
        <v>4.8719999999999999</v>
      </c>
      <c r="K1684">
        <v>9.8160000000000007</v>
      </c>
      <c r="L1684">
        <v>85.495000000000005</v>
      </c>
      <c r="M1684">
        <v>20280.755000000001</v>
      </c>
      <c r="N1684">
        <v>0</v>
      </c>
      <c r="O1684">
        <v>3.6920000000000002</v>
      </c>
      <c r="P1684">
        <v>-14.253</v>
      </c>
      <c r="Q1684">
        <v>139.24700000000001</v>
      </c>
      <c r="R1684">
        <v>20291.314999999999</v>
      </c>
      <c r="S1684">
        <v>20152.067999999999</v>
      </c>
    </row>
    <row r="1685" spans="1:19" x14ac:dyDescent="0.3">
      <c r="A1685">
        <v>2021</v>
      </c>
      <c r="B1685">
        <v>3</v>
      </c>
      <c r="C1685">
        <v>12</v>
      </c>
      <c r="D1685">
        <v>4</v>
      </c>
      <c r="E1685">
        <v>18626.276000000002</v>
      </c>
      <c r="F1685">
        <v>1472.1859999999999</v>
      </c>
      <c r="G1685">
        <v>63.274000000000001</v>
      </c>
      <c r="H1685">
        <v>0</v>
      </c>
      <c r="I1685">
        <v>204.78</v>
      </c>
      <c r="J1685">
        <v>4.7190000000000003</v>
      </c>
      <c r="K1685">
        <v>11.04</v>
      </c>
      <c r="L1685">
        <v>85.6</v>
      </c>
      <c r="M1685">
        <v>20404.600999999999</v>
      </c>
      <c r="N1685">
        <v>0</v>
      </c>
      <c r="O1685">
        <v>3.63</v>
      </c>
      <c r="P1685">
        <v>-9.6159999999999997</v>
      </c>
      <c r="Q1685">
        <v>139.09100000000001</v>
      </c>
      <c r="R1685">
        <v>20410.587</v>
      </c>
      <c r="S1685">
        <v>20271.495999999999</v>
      </c>
    </row>
    <row r="1686" spans="1:19" x14ac:dyDescent="0.3">
      <c r="A1686">
        <v>2021</v>
      </c>
      <c r="B1686">
        <v>3</v>
      </c>
      <c r="C1686">
        <v>12</v>
      </c>
      <c r="D1686">
        <v>5</v>
      </c>
      <c r="E1686">
        <v>19772.452000000001</v>
      </c>
      <c r="F1686">
        <v>1330.03</v>
      </c>
      <c r="G1686">
        <v>67.628</v>
      </c>
      <c r="H1686">
        <v>0</v>
      </c>
      <c r="I1686">
        <v>102.96599999999999</v>
      </c>
      <c r="J1686">
        <v>3.6520000000000001</v>
      </c>
      <c r="K1686">
        <v>10.074999999999999</v>
      </c>
      <c r="L1686">
        <v>86.278000000000006</v>
      </c>
      <c r="M1686">
        <v>21305.453000000001</v>
      </c>
      <c r="N1686">
        <v>0</v>
      </c>
      <c r="O1686">
        <v>3.621</v>
      </c>
      <c r="P1686">
        <v>-6.5389999999999997</v>
      </c>
      <c r="Q1686">
        <v>145.017</v>
      </c>
      <c r="R1686">
        <v>21308.370999999999</v>
      </c>
      <c r="S1686">
        <v>21163.353999999999</v>
      </c>
    </row>
    <row r="1687" spans="1:19" x14ac:dyDescent="0.3">
      <c r="A1687">
        <v>2021</v>
      </c>
      <c r="B1687">
        <v>3</v>
      </c>
      <c r="C1687">
        <v>12</v>
      </c>
      <c r="D1687">
        <v>6</v>
      </c>
      <c r="E1687">
        <v>22064.523000000001</v>
      </c>
      <c r="F1687">
        <v>1089.0060000000001</v>
      </c>
      <c r="G1687">
        <v>75.061999999999998</v>
      </c>
      <c r="H1687">
        <v>0</v>
      </c>
      <c r="I1687">
        <v>72.459999999999994</v>
      </c>
      <c r="J1687">
        <v>2.3290000000000002</v>
      </c>
      <c r="K1687">
        <v>3.4830000000000001</v>
      </c>
      <c r="L1687">
        <v>87.527000000000001</v>
      </c>
      <c r="M1687">
        <v>23319.329000000002</v>
      </c>
      <c r="N1687">
        <v>0</v>
      </c>
      <c r="O1687">
        <v>4.0289999999999999</v>
      </c>
      <c r="P1687">
        <v>-3.81</v>
      </c>
      <c r="Q1687">
        <v>163.178</v>
      </c>
      <c r="R1687">
        <v>23319.11</v>
      </c>
      <c r="S1687">
        <v>23155.932000000001</v>
      </c>
    </row>
    <row r="1688" spans="1:19" x14ac:dyDescent="0.3">
      <c r="A1688">
        <v>2021</v>
      </c>
      <c r="B1688">
        <v>3</v>
      </c>
      <c r="C1688">
        <v>12</v>
      </c>
      <c r="D1688">
        <v>7</v>
      </c>
      <c r="E1688">
        <v>24329.534</v>
      </c>
      <c r="F1688">
        <v>826.22400000000005</v>
      </c>
      <c r="G1688">
        <v>82.337999999999994</v>
      </c>
      <c r="H1688">
        <v>0</v>
      </c>
      <c r="I1688">
        <v>128.994</v>
      </c>
      <c r="J1688">
        <v>2.839</v>
      </c>
      <c r="K1688">
        <v>9.7940000000000005</v>
      </c>
      <c r="L1688">
        <v>88.929000000000002</v>
      </c>
      <c r="M1688">
        <v>25386.312999999998</v>
      </c>
      <c r="N1688">
        <v>134.37200000000001</v>
      </c>
      <c r="O1688">
        <v>3.7360000000000002</v>
      </c>
      <c r="P1688">
        <v>-1.5669999999999999</v>
      </c>
      <c r="Q1688">
        <v>192.91499999999999</v>
      </c>
      <c r="R1688">
        <v>25249.773000000001</v>
      </c>
      <c r="S1688">
        <v>25056.858</v>
      </c>
    </row>
    <row r="1689" spans="1:19" x14ac:dyDescent="0.3">
      <c r="A1689">
        <v>2021</v>
      </c>
      <c r="B1689">
        <v>3</v>
      </c>
      <c r="C1689">
        <v>12</v>
      </c>
      <c r="D1689">
        <v>8</v>
      </c>
      <c r="E1689">
        <v>25765.041000000001</v>
      </c>
      <c r="F1689">
        <v>752.64700000000005</v>
      </c>
      <c r="G1689">
        <v>83.004999999999995</v>
      </c>
      <c r="H1689">
        <v>0</v>
      </c>
      <c r="I1689">
        <v>267.89</v>
      </c>
      <c r="J1689">
        <v>3.702</v>
      </c>
      <c r="K1689">
        <v>8.3740000000000006</v>
      </c>
      <c r="L1689">
        <v>89.811000000000007</v>
      </c>
      <c r="M1689">
        <v>26887.465</v>
      </c>
      <c r="N1689">
        <v>1976.3620000000001</v>
      </c>
      <c r="O1689">
        <v>-7.87</v>
      </c>
      <c r="P1689">
        <v>-0.47899999999999998</v>
      </c>
      <c r="Q1689">
        <v>222.392</v>
      </c>
      <c r="R1689">
        <v>24919.452000000001</v>
      </c>
      <c r="S1689">
        <v>24697.059000000001</v>
      </c>
    </row>
    <row r="1690" spans="1:19" x14ac:dyDescent="0.3">
      <c r="A1690">
        <v>2021</v>
      </c>
      <c r="B1690">
        <v>3</v>
      </c>
      <c r="C1690">
        <v>12</v>
      </c>
      <c r="D1690">
        <v>9</v>
      </c>
      <c r="E1690">
        <v>26689.919999999998</v>
      </c>
      <c r="F1690">
        <v>746.98699999999997</v>
      </c>
      <c r="G1690">
        <v>78.819000000000003</v>
      </c>
      <c r="H1690">
        <v>0</v>
      </c>
      <c r="I1690">
        <v>494.47699999999998</v>
      </c>
      <c r="J1690">
        <v>4.97</v>
      </c>
      <c r="K1690">
        <v>4.1289999999999996</v>
      </c>
      <c r="L1690">
        <v>90.59</v>
      </c>
      <c r="M1690">
        <v>28031.073</v>
      </c>
      <c r="N1690">
        <v>4606.375</v>
      </c>
      <c r="O1690">
        <v>-25.09</v>
      </c>
      <c r="P1690">
        <v>0.621</v>
      </c>
      <c r="Q1690">
        <v>245.249</v>
      </c>
      <c r="R1690">
        <v>23449.166000000001</v>
      </c>
      <c r="S1690">
        <v>23203.917000000001</v>
      </c>
    </row>
    <row r="1691" spans="1:19" x14ac:dyDescent="0.3">
      <c r="A1691">
        <v>2021</v>
      </c>
      <c r="B1691">
        <v>3</v>
      </c>
      <c r="C1691">
        <v>12</v>
      </c>
      <c r="D1691">
        <v>10</v>
      </c>
      <c r="E1691">
        <v>27516.232</v>
      </c>
      <c r="F1691">
        <v>783.279</v>
      </c>
      <c r="G1691">
        <v>73.772000000000006</v>
      </c>
      <c r="H1691">
        <v>0</v>
      </c>
      <c r="I1691">
        <v>610.23099999999999</v>
      </c>
      <c r="J1691">
        <v>5.5170000000000003</v>
      </c>
      <c r="K1691">
        <v>1.7749999999999999</v>
      </c>
      <c r="L1691">
        <v>91.400999999999996</v>
      </c>
      <c r="M1691">
        <v>29008.436000000002</v>
      </c>
      <c r="N1691">
        <v>6725.7849999999999</v>
      </c>
      <c r="O1691">
        <v>-40.445999999999998</v>
      </c>
      <c r="P1691">
        <v>2.3119999999999998</v>
      </c>
      <c r="Q1691">
        <v>263.74900000000002</v>
      </c>
      <c r="R1691">
        <v>22320.785</v>
      </c>
      <c r="S1691">
        <v>22057.036</v>
      </c>
    </row>
    <row r="1692" spans="1:19" x14ac:dyDescent="0.3">
      <c r="A1692">
        <v>2021</v>
      </c>
      <c r="B1692">
        <v>3</v>
      </c>
      <c r="C1692">
        <v>12</v>
      </c>
      <c r="D1692">
        <v>11</v>
      </c>
      <c r="E1692">
        <v>28160.968000000001</v>
      </c>
      <c r="F1692">
        <v>818.08500000000004</v>
      </c>
      <c r="G1692">
        <v>69.655000000000001</v>
      </c>
      <c r="H1692">
        <v>0</v>
      </c>
      <c r="I1692">
        <v>577.70699999999999</v>
      </c>
      <c r="J1692">
        <v>5.8330000000000002</v>
      </c>
      <c r="K1692">
        <v>5.08</v>
      </c>
      <c r="L1692">
        <v>91.938999999999993</v>
      </c>
      <c r="M1692">
        <v>29659.613000000001</v>
      </c>
      <c r="N1692">
        <v>8021.0870000000004</v>
      </c>
      <c r="O1692">
        <v>-35.68</v>
      </c>
      <c r="P1692">
        <v>3.7690000000000001</v>
      </c>
      <c r="Q1692">
        <v>278.45699999999999</v>
      </c>
      <c r="R1692">
        <v>21670.437999999998</v>
      </c>
      <c r="S1692">
        <v>21391.981</v>
      </c>
    </row>
    <row r="1693" spans="1:19" x14ac:dyDescent="0.3">
      <c r="A1693">
        <v>2021</v>
      </c>
      <c r="B1693">
        <v>3</v>
      </c>
      <c r="C1693">
        <v>12</v>
      </c>
      <c r="D1693">
        <v>12</v>
      </c>
      <c r="E1693">
        <v>28427.478999999999</v>
      </c>
      <c r="F1693">
        <v>849.58799999999997</v>
      </c>
      <c r="G1693">
        <v>66.811999999999998</v>
      </c>
      <c r="H1693">
        <v>0</v>
      </c>
      <c r="I1693">
        <v>491.72500000000002</v>
      </c>
      <c r="J1693">
        <v>5.9710000000000001</v>
      </c>
      <c r="K1693">
        <v>5.5380000000000003</v>
      </c>
      <c r="L1693">
        <v>92.125</v>
      </c>
      <c r="M1693">
        <v>29872.425999999999</v>
      </c>
      <c r="N1693">
        <v>8759.7729999999992</v>
      </c>
      <c r="O1693">
        <v>-4.6719999999999997</v>
      </c>
      <c r="P1693">
        <v>4.8159999999999998</v>
      </c>
      <c r="Q1693">
        <v>288.26</v>
      </c>
      <c r="R1693">
        <v>21112.508999999998</v>
      </c>
      <c r="S1693">
        <v>20824.249</v>
      </c>
    </row>
    <row r="1694" spans="1:19" x14ac:dyDescent="0.3">
      <c r="A1694">
        <v>2021</v>
      </c>
      <c r="B1694">
        <v>3</v>
      </c>
      <c r="C1694">
        <v>12</v>
      </c>
      <c r="D1694">
        <v>13</v>
      </c>
      <c r="E1694">
        <v>28565.151000000002</v>
      </c>
      <c r="F1694">
        <v>833.04499999999996</v>
      </c>
      <c r="G1694">
        <v>64.915999999999997</v>
      </c>
      <c r="H1694">
        <v>0</v>
      </c>
      <c r="I1694">
        <v>454.66800000000001</v>
      </c>
      <c r="J1694">
        <v>5.9409999999999998</v>
      </c>
      <c r="K1694">
        <v>3.64</v>
      </c>
      <c r="L1694">
        <v>92.168999999999997</v>
      </c>
      <c r="M1694">
        <v>29954.614000000001</v>
      </c>
      <c r="N1694">
        <v>8724.5689999999995</v>
      </c>
      <c r="O1694">
        <v>-0.83699999999999997</v>
      </c>
      <c r="P1694">
        <v>5.5359999999999996</v>
      </c>
      <c r="Q1694">
        <v>295.733</v>
      </c>
      <c r="R1694">
        <v>21225.346000000001</v>
      </c>
      <c r="S1694">
        <v>20929.612000000001</v>
      </c>
    </row>
    <row r="1695" spans="1:19" x14ac:dyDescent="0.3">
      <c r="A1695">
        <v>2021</v>
      </c>
      <c r="B1695">
        <v>3</v>
      </c>
      <c r="C1695">
        <v>12</v>
      </c>
      <c r="D1695">
        <v>14</v>
      </c>
      <c r="E1695">
        <v>28667.780999999999</v>
      </c>
      <c r="F1695">
        <v>813.221</v>
      </c>
      <c r="G1695">
        <v>64.037999999999997</v>
      </c>
      <c r="H1695">
        <v>0</v>
      </c>
      <c r="I1695">
        <v>430.10700000000003</v>
      </c>
      <c r="J1695">
        <v>5.8310000000000004</v>
      </c>
      <c r="K1695">
        <v>5.4269999999999996</v>
      </c>
      <c r="L1695">
        <v>92.21</v>
      </c>
      <c r="M1695">
        <v>30014.576000000001</v>
      </c>
      <c r="N1695">
        <v>8192.0480000000007</v>
      </c>
      <c r="O1695">
        <v>-0.78700000000000003</v>
      </c>
      <c r="P1695">
        <v>5.2770000000000001</v>
      </c>
      <c r="Q1695">
        <v>300.512</v>
      </c>
      <c r="R1695">
        <v>21818.038</v>
      </c>
      <c r="S1695">
        <v>21517.526000000002</v>
      </c>
    </row>
    <row r="1696" spans="1:19" x14ac:dyDescent="0.3">
      <c r="A1696">
        <v>2021</v>
      </c>
      <c r="B1696">
        <v>3</v>
      </c>
      <c r="C1696">
        <v>12</v>
      </c>
      <c r="D1696">
        <v>15</v>
      </c>
      <c r="E1696">
        <v>28486.662</v>
      </c>
      <c r="F1696">
        <v>763.68700000000001</v>
      </c>
      <c r="G1696">
        <v>63.713000000000001</v>
      </c>
      <c r="H1696">
        <v>0</v>
      </c>
      <c r="I1696">
        <v>368.52499999999998</v>
      </c>
      <c r="J1696">
        <v>5.3470000000000004</v>
      </c>
      <c r="K1696">
        <v>3.2559999999999998</v>
      </c>
      <c r="L1696">
        <v>92.054000000000002</v>
      </c>
      <c r="M1696">
        <v>29719.53</v>
      </c>
      <c r="N1696">
        <v>7106.5559999999996</v>
      </c>
      <c r="O1696">
        <v>-1.054</v>
      </c>
      <c r="P1696">
        <v>3.4420000000000002</v>
      </c>
      <c r="Q1696">
        <v>299.66300000000001</v>
      </c>
      <c r="R1696">
        <v>22610.587</v>
      </c>
      <c r="S1696">
        <v>22310.923999999999</v>
      </c>
    </row>
    <row r="1697" spans="1:19" x14ac:dyDescent="0.3">
      <c r="A1697">
        <v>2021</v>
      </c>
      <c r="B1697">
        <v>3</v>
      </c>
      <c r="C1697">
        <v>12</v>
      </c>
      <c r="D1697">
        <v>16</v>
      </c>
      <c r="E1697">
        <v>28026.171999999999</v>
      </c>
      <c r="F1697">
        <v>682.07399999999996</v>
      </c>
      <c r="G1697">
        <v>63.598999999999997</v>
      </c>
      <c r="H1697">
        <v>0</v>
      </c>
      <c r="I1697">
        <v>339.13400000000001</v>
      </c>
      <c r="J1697">
        <v>5.5759999999999996</v>
      </c>
      <c r="K1697">
        <v>1.0820000000000001</v>
      </c>
      <c r="L1697">
        <v>91.695999999999998</v>
      </c>
      <c r="M1697">
        <v>29145.734</v>
      </c>
      <c r="N1697">
        <v>5230.933</v>
      </c>
      <c r="O1697">
        <v>-0.97899999999999998</v>
      </c>
      <c r="P1697">
        <v>1.6910000000000001</v>
      </c>
      <c r="Q1697">
        <v>292.42500000000001</v>
      </c>
      <c r="R1697">
        <v>23914.089</v>
      </c>
      <c r="S1697">
        <v>23621.664000000001</v>
      </c>
    </row>
    <row r="1698" spans="1:19" x14ac:dyDescent="0.3">
      <c r="A1698">
        <v>2021</v>
      </c>
      <c r="B1698">
        <v>3</v>
      </c>
      <c r="C1698">
        <v>12</v>
      </c>
      <c r="D1698">
        <v>17</v>
      </c>
      <c r="E1698">
        <v>27630.582999999999</v>
      </c>
      <c r="F1698">
        <v>537.46</v>
      </c>
      <c r="G1698">
        <v>63.792000000000002</v>
      </c>
      <c r="H1698">
        <v>0</v>
      </c>
      <c r="I1698">
        <v>233.93700000000001</v>
      </c>
      <c r="J1698">
        <v>4.3869999999999996</v>
      </c>
      <c r="K1698">
        <v>-8.8030000000000008</v>
      </c>
      <c r="L1698">
        <v>91.436000000000007</v>
      </c>
      <c r="M1698">
        <v>28489.001</v>
      </c>
      <c r="N1698">
        <v>2750.25</v>
      </c>
      <c r="O1698">
        <v>-9.9000000000000005E-2</v>
      </c>
      <c r="P1698">
        <v>4.665</v>
      </c>
      <c r="Q1698">
        <v>280.637</v>
      </c>
      <c r="R1698">
        <v>25734.186000000002</v>
      </c>
      <c r="S1698">
        <v>25453.548999999999</v>
      </c>
    </row>
    <row r="1699" spans="1:19" x14ac:dyDescent="0.3">
      <c r="A1699">
        <v>2021</v>
      </c>
      <c r="B1699">
        <v>3</v>
      </c>
      <c r="C1699">
        <v>12</v>
      </c>
      <c r="D1699">
        <v>18</v>
      </c>
      <c r="E1699">
        <v>27493.134999999998</v>
      </c>
      <c r="F1699">
        <v>498.01900000000001</v>
      </c>
      <c r="G1699">
        <v>66.082999999999998</v>
      </c>
      <c r="H1699">
        <v>0</v>
      </c>
      <c r="I1699">
        <v>255.80699999999999</v>
      </c>
      <c r="J1699">
        <v>4.91</v>
      </c>
      <c r="K1699">
        <v>-16.184999999999999</v>
      </c>
      <c r="L1699">
        <v>91.319000000000003</v>
      </c>
      <c r="M1699">
        <v>28327.005000000001</v>
      </c>
      <c r="N1699">
        <v>461.65100000000001</v>
      </c>
      <c r="O1699">
        <v>8.3640000000000008</v>
      </c>
      <c r="P1699">
        <v>10.577</v>
      </c>
      <c r="Q1699">
        <v>269.57100000000003</v>
      </c>
      <c r="R1699">
        <v>27846.413</v>
      </c>
      <c r="S1699">
        <v>27576.842000000001</v>
      </c>
    </row>
    <row r="1700" spans="1:19" x14ac:dyDescent="0.3">
      <c r="A1700">
        <v>2021</v>
      </c>
      <c r="B1700">
        <v>3</v>
      </c>
      <c r="C1700">
        <v>12</v>
      </c>
      <c r="D1700">
        <v>19</v>
      </c>
      <c r="E1700">
        <v>29051.655999999999</v>
      </c>
      <c r="F1700">
        <v>504.58</v>
      </c>
      <c r="G1700">
        <v>68.295000000000002</v>
      </c>
      <c r="H1700">
        <v>0</v>
      </c>
      <c r="I1700">
        <v>326.37799999999999</v>
      </c>
      <c r="J1700">
        <v>4.7430000000000003</v>
      </c>
      <c r="K1700">
        <v>-21.155999999999999</v>
      </c>
      <c r="L1700">
        <v>92.478999999999999</v>
      </c>
      <c r="M1700">
        <v>29958.68</v>
      </c>
      <c r="N1700">
        <v>6.0000000000000001E-3</v>
      </c>
      <c r="O1700">
        <v>12.629</v>
      </c>
      <c r="P1700">
        <v>16.824000000000002</v>
      </c>
      <c r="Q1700">
        <v>256.67500000000001</v>
      </c>
      <c r="R1700">
        <v>29929.221000000001</v>
      </c>
      <c r="S1700">
        <v>29672.545999999998</v>
      </c>
    </row>
    <row r="1701" spans="1:19" x14ac:dyDescent="0.3">
      <c r="A1701">
        <v>2021</v>
      </c>
      <c r="B1701">
        <v>3</v>
      </c>
      <c r="C1701">
        <v>12</v>
      </c>
      <c r="D1701">
        <v>20</v>
      </c>
      <c r="E1701">
        <v>28832.977999999999</v>
      </c>
      <c r="F1701">
        <v>505.40800000000002</v>
      </c>
      <c r="G1701">
        <v>70.936999999999998</v>
      </c>
      <c r="H1701">
        <v>0</v>
      </c>
      <c r="I1701">
        <v>361.14600000000002</v>
      </c>
      <c r="J1701">
        <v>4.4640000000000004</v>
      </c>
      <c r="K1701">
        <v>-15.38</v>
      </c>
      <c r="L1701">
        <v>92.372</v>
      </c>
      <c r="M1701">
        <v>29780.987000000001</v>
      </c>
      <c r="N1701">
        <v>0</v>
      </c>
      <c r="O1701">
        <v>13.365</v>
      </c>
      <c r="P1701">
        <v>16.16</v>
      </c>
      <c r="Q1701">
        <v>239.68700000000001</v>
      </c>
      <c r="R1701">
        <v>29751.463</v>
      </c>
      <c r="S1701">
        <v>29511.776000000002</v>
      </c>
    </row>
    <row r="1702" spans="1:19" x14ac:dyDescent="0.3">
      <c r="A1702">
        <v>2021</v>
      </c>
      <c r="B1702">
        <v>3</v>
      </c>
      <c r="C1702">
        <v>12</v>
      </c>
      <c r="D1702">
        <v>21</v>
      </c>
      <c r="E1702">
        <v>27530.643</v>
      </c>
      <c r="F1702">
        <v>547.66300000000001</v>
      </c>
      <c r="G1702">
        <v>69.558999999999997</v>
      </c>
      <c r="H1702">
        <v>0</v>
      </c>
      <c r="I1702">
        <v>404.81200000000001</v>
      </c>
      <c r="J1702">
        <v>4.1230000000000002</v>
      </c>
      <c r="K1702">
        <v>-11.07</v>
      </c>
      <c r="L1702">
        <v>91.352000000000004</v>
      </c>
      <c r="M1702">
        <v>28567.523000000001</v>
      </c>
      <c r="N1702">
        <v>0</v>
      </c>
      <c r="O1702">
        <v>13.077</v>
      </c>
      <c r="P1702">
        <v>6.6929999999999996</v>
      </c>
      <c r="Q1702">
        <v>225.155</v>
      </c>
      <c r="R1702">
        <v>28547.752</v>
      </c>
      <c r="S1702">
        <v>28322.598000000002</v>
      </c>
    </row>
    <row r="1703" spans="1:19" x14ac:dyDescent="0.3">
      <c r="A1703">
        <v>2021</v>
      </c>
      <c r="B1703">
        <v>3</v>
      </c>
      <c r="C1703">
        <v>12</v>
      </c>
      <c r="D1703">
        <v>22</v>
      </c>
      <c r="E1703">
        <v>25453.616999999998</v>
      </c>
      <c r="F1703">
        <v>633.56100000000004</v>
      </c>
      <c r="G1703">
        <v>65.942999999999998</v>
      </c>
      <c r="H1703">
        <v>0</v>
      </c>
      <c r="I1703">
        <v>517.60900000000004</v>
      </c>
      <c r="J1703">
        <v>5.181</v>
      </c>
      <c r="K1703">
        <v>1.1419999999999999</v>
      </c>
      <c r="L1703">
        <v>89.597999999999999</v>
      </c>
      <c r="M1703">
        <v>26700.707999999999</v>
      </c>
      <c r="N1703">
        <v>0</v>
      </c>
      <c r="O1703">
        <v>11.547000000000001</v>
      </c>
      <c r="P1703">
        <v>-9.673</v>
      </c>
      <c r="Q1703">
        <v>211.27</v>
      </c>
      <c r="R1703">
        <v>26698.832999999999</v>
      </c>
      <c r="S1703">
        <v>26487.562999999998</v>
      </c>
    </row>
    <row r="1704" spans="1:19" x14ac:dyDescent="0.3">
      <c r="A1704">
        <v>2021</v>
      </c>
      <c r="B1704">
        <v>3</v>
      </c>
      <c r="C1704">
        <v>12</v>
      </c>
      <c r="D1704">
        <v>23</v>
      </c>
      <c r="E1704">
        <v>22925.342000000001</v>
      </c>
      <c r="F1704">
        <v>834.24400000000003</v>
      </c>
      <c r="G1704">
        <v>62.344000000000001</v>
      </c>
      <c r="H1704">
        <v>0</v>
      </c>
      <c r="I1704">
        <v>577.44799999999998</v>
      </c>
      <c r="J1704">
        <v>4.8490000000000002</v>
      </c>
      <c r="K1704">
        <v>7.7469999999999999</v>
      </c>
      <c r="L1704">
        <v>88.075000000000003</v>
      </c>
      <c r="M1704">
        <v>24437.705000000002</v>
      </c>
      <c r="N1704">
        <v>0</v>
      </c>
      <c r="O1704">
        <v>9.1739999999999995</v>
      </c>
      <c r="P1704">
        <v>-19.382000000000001</v>
      </c>
      <c r="Q1704">
        <v>191.52799999999999</v>
      </c>
      <c r="R1704">
        <v>24447.913</v>
      </c>
      <c r="S1704">
        <v>24256.384999999998</v>
      </c>
    </row>
    <row r="1705" spans="1:19" x14ac:dyDescent="0.3">
      <c r="A1705">
        <v>2021</v>
      </c>
      <c r="B1705">
        <v>3</v>
      </c>
      <c r="C1705">
        <v>12</v>
      </c>
      <c r="D1705">
        <v>24</v>
      </c>
      <c r="E1705">
        <v>21042.503000000001</v>
      </c>
      <c r="F1705">
        <v>1023.0359999999999</v>
      </c>
      <c r="G1705">
        <v>59.965000000000003</v>
      </c>
      <c r="H1705">
        <v>0</v>
      </c>
      <c r="I1705">
        <v>961.178</v>
      </c>
      <c r="J1705">
        <v>4.0940000000000003</v>
      </c>
      <c r="K1705">
        <v>12.015000000000001</v>
      </c>
      <c r="L1705">
        <v>87.02</v>
      </c>
      <c r="M1705">
        <v>23129.846000000001</v>
      </c>
      <c r="N1705">
        <v>0</v>
      </c>
      <c r="O1705">
        <v>6.9649999999999999</v>
      </c>
      <c r="P1705">
        <v>-23.242999999999999</v>
      </c>
      <c r="Q1705">
        <v>170.84700000000001</v>
      </c>
      <c r="R1705">
        <v>23146.124</v>
      </c>
      <c r="S1705">
        <v>22975.276999999998</v>
      </c>
    </row>
    <row r="1706" spans="1:19" x14ac:dyDescent="0.3">
      <c r="A1706">
        <v>2021</v>
      </c>
      <c r="B1706">
        <v>3</v>
      </c>
      <c r="C1706">
        <v>13</v>
      </c>
      <c r="D1706">
        <v>1</v>
      </c>
      <c r="E1706">
        <v>19202.365000000002</v>
      </c>
      <c r="F1706">
        <v>1301.4860000000001</v>
      </c>
      <c r="G1706">
        <v>56.164999999999999</v>
      </c>
      <c r="H1706">
        <v>0</v>
      </c>
      <c r="I1706">
        <v>775.452</v>
      </c>
      <c r="J1706">
        <v>1.8029999999999999</v>
      </c>
      <c r="K1706">
        <v>8.5269999999999992</v>
      </c>
      <c r="L1706">
        <v>85.941000000000003</v>
      </c>
      <c r="M1706">
        <v>21375.574000000001</v>
      </c>
      <c r="N1706">
        <v>0</v>
      </c>
      <c r="O1706">
        <v>4.83</v>
      </c>
      <c r="P1706">
        <v>-24.498000000000001</v>
      </c>
      <c r="Q1706">
        <v>155.94399999999999</v>
      </c>
      <c r="R1706">
        <v>21395.241000000002</v>
      </c>
      <c r="S1706">
        <v>21239.296999999999</v>
      </c>
    </row>
    <row r="1707" spans="1:19" x14ac:dyDescent="0.3">
      <c r="A1707">
        <v>2021</v>
      </c>
      <c r="B1707">
        <v>3</v>
      </c>
      <c r="C1707">
        <v>13</v>
      </c>
      <c r="D1707">
        <v>2</v>
      </c>
      <c r="E1707">
        <v>18325.383000000002</v>
      </c>
      <c r="F1707">
        <v>1423.1089999999999</v>
      </c>
      <c r="G1707">
        <v>55.542000000000002</v>
      </c>
      <c r="H1707">
        <v>0</v>
      </c>
      <c r="I1707">
        <v>657.721</v>
      </c>
      <c r="J1707">
        <v>1.788</v>
      </c>
      <c r="K1707">
        <v>7.8650000000000002</v>
      </c>
      <c r="L1707">
        <v>85.457999999999998</v>
      </c>
      <c r="M1707">
        <v>20501.323</v>
      </c>
      <c r="N1707">
        <v>0</v>
      </c>
      <c r="O1707">
        <v>4.0359999999999996</v>
      </c>
      <c r="P1707">
        <v>-19.489000000000001</v>
      </c>
      <c r="Q1707">
        <v>146.989</v>
      </c>
      <c r="R1707">
        <v>20516.776000000002</v>
      </c>
      <c r="S1707">
        <v>20369.787</v>
      </c>
    </row>
    <row r="1708" spans="1:19" x14ac:dyDescent="0.3">
      <c r="A1708">
        <v>2021</v>
      </c>
      <c r="B1708">
        <v>3</v>
      </c>
      <c r="C1708">
        <v>13</v>
      </c>
      <c r="D1708">
        <v>3</v>
      </c>
      <c r="E1708">
        <v>17751.008999999998</v>
      </c>
      <c r="F1708">
        <v>1488.76</v>
      </c>
      <c r="G1708">
        <v>55.646999999999998</v>
      </c>
      <c r="H1708">
        <v>0</v>
      </c>
      <c r="I1708">
        <v>441.95</v>
      </c>
      <c r="J1708">
        <v>1.8160000000000001</v>
      </c>
      <c r="K1708">
        <v>9.5229999999999997</v>
      </c>
      <c r="L1708">
        <v>85.325999999999993</v>
      </c>
      <c r="M1708">
        <v>19778.383999999998</v>
      </c>
      <c r="N1708">
        <v>0</v>
      </c>
      <c r="O1708">
        <v>3.6920000000000002</v>
      </c>
      <c r="P1708">
        <v>-14.253</v>
      </c>
      <c r="Q1708">
        <v>142.01400000000001</v>
      </c>
      <c r="R1708">
        <v>19788.945</v>
      </c>
      <c r="S1708">
        <v>19646.93</v>
      </c>
    </row>
    <row r="1709" spans="1:19" x14ac:dyDescent="0.3">
      <c r="A1709">
        <v>2021</v>
      </c>
      <c r="B1709">
        <v>3</v>
      </c>
      <c r="C1709">
        <v>13</v>
      </c>
      <c r="D1709">
        <v>4</v>
      </c>
      <c r="E1709">
        <v>17864.93</v>
      </c>
      <c r="F1709">
        <v>1501.9760000000001</v>
      </c>
      <c r="G1709">
        <v>57.445999999999998</v>
      </c>
      <c r="H1709">
        <v>0</v>
      </c>
      <c r="I1709">
        <v>279.93400000000003</v>
      </c>
      <c r="J1709">
        <v>1.79</v>
      </c>
      <c r="K1709">
        <v>10.362</v>
      </c>
      <c r="L1709">
        <v>85.341999999999999</v>
      </c>
      <c r="M1709">
        <v>19744.333999999999</v>
      </c>
      <c r="N1709">
        <v>0</v>
      </c>
      <c r="O1709">
        <v>3.63</v>
      </c>
      <c r="P1709">
        <v>-9.6159999999999997</v>
      </c>
      <c r="Q1709">
        <v>140.035</v>
      </c>
      <c r="R1709">
        <v>19750.32</v>
      </c>
      <c r="S1709">
        <v>19610.285</v>
      </c>
    </row>
    <row r="1710" spans="1:19" x14ac:dyDescent="0.3">
      <c r="A1710">
        <v>2021</v>
      </c>
      <c r="B1710">
        <v>3</v>
      </c>
      <c r="C1710">
        <v>13</v>
      </c>
      <c r="D1710">
        <v>5</v>
      </c>
      <c r="E1710">
        <v>18736.514999999999</v>
      </c>
      <c r="F1710">
        <v>1448.903</v>
      </c>
      <c r="G1710">
        <v>60.000999999999998</v>
      </c>
      <c r="H1710">
        <v>0</v>
      </c>
      <c r="I1710">
        <v>175.989</v>
      </c>
      <c r="J1710">
        <v>1.619</v>
      </c>
      <c r="K1710">
        <v>9.1219999999999999</v>
      </c>
      <c r="L1710">
        <v>85.61</v>
      </c>
      <c r="M1710">
        <v>20457.758000000002</v>
      </c>
      <c r="N1710">
        <v>0</v>
      </c>
      <c r="O1710">
        <v>3.621</v>
      </c>
      <c r="P1710">
        <v>-6.5389999999999997</v>
      </c>
      <c r="Q1710">
        <v>141.785</v>
      </c>
      <c r="R1710">
        <v>20460.675999999999</v>
      </c>
      <c r="S1710">
        <v>20318.891</v>
      </c>
    </row>
    <row r="1711" spans="1:19" x14ac:dyDescent="0.3">
      <c r="A1711">
        <v>2021</v>
      </c>
      <c r="B1711">
        <v>3</v>
      </c>
      <c r="C1711">
        <v>13</v>
      </c>
      <c r="D1711">
        <v>6</v>
      </c>
      <c r="E1711">
        <v>20177.348999999998</v>
      </c>
      <c r="F1711">
        <v>1325.393</v>
      </c>
      <c r="G1711">
        <v>64.986000000000004</v>
      </c>
      <c r="H1711">
        <v>0</v>
      </c>
      <c r="I1711">
        <v>101.506</v>
      </c>
      <c r="J1711">
        <v>1.629</v>
      </c>
      <c r="K1711">
        <v>3.1030000000000002</v>
      </c>
      <c r="L1711">
        <v>86.399000000000001</v>
      </c>
      <c r="M1711">
        <v>21695.379000000001</v>
      </c>
      <c r="N1711">
        <v>0</v>
      </c>
      <c r="O1711">
        <v>4.0289999999999999</v>
      </c>
      <c r="P1711">
        <v>-3.81</v>
      </c>
      <c r="Q1711">
        <v>149.976</v>
      </c>
      <c r="R1711">
        <v>21695.16</v>
      </c>
      <c r="S1711">
        <v>21545.183000000001</v>
      </c>
    </row>
    <row r="1712" spans="1:19" x14ac:dyDescent="0.3">
      <c r="A1712">
        <v>2021</v>
      </c>
      <c r="B1712">
        <v>3</v>
      </c>
      <c r="C1712">
        <v>13</v>
      </c>
      <c r="D1712">
        <v>7</v>
      </c>
      <c r="E1712">
        <v>21177.347000000002</v>
      </c>
      <c r="F1712">
        <v>1138.057</v>
      </c>
      <c r="G1712">
        <v>73.007999999999996</v>
      </c>
      <c r="H1712">
        <v>0</v>
      </c>
      <c r="I1712">
        <v>64.483999999999995</v>
      </c>
      <c r="J1712">
        <v>1.893</v>
      </c>
      <c r="K1712">
        <v>7.5490000000000004</v>
      </c>
      <c r="L1712">
        <v>86.924999999999997</v>
      </c>
      <c r="M1712">
        <v>22476.256000000001</v>
      </c>
      <c r="N1712">
        <v>134.37200000000001</v>
      </c>
      <c r="O1712">
        <v>3.7360000000000002</v>
      </c>
      <c r="P1712">
        <v>-1.5669999999999999</v>
      </c>
      <c r="Q1712">
        <v>163.72</v>
      </c>
      <c r="R1712">
        <v>22339.716</v>
      </c>
      <c r="S1712">
        <v>22175.994999999999</v>
      </c>
    </row>
    <row r="1713" spans="1:19" x14ac:dyDescent="0.3">
      <c r="A1713">
        <v>2021</v>
      </c>
      <c r="B1713">
        <v>3</v>
      </c>
      <c r="C1713">
        <v>13</v>
      </c>
      <c r="D1713">
        <v>8</v>
      </c>
      <c r="E1713">
        <v>22182.885999999999</v>
      </c>
      <c r="F1713">
        <v>1059.4449999999999</v>
      </c>
      <c r="G1713">
        <v>73.807000000000002</v>
      </c>
      <c r="H1713">
        <v>0</v>
      </c>
      <c r="I1713">
        <v>68.882999999999996</v>
      </c>
      <c r="J1713">
        <v>2.2879999999999998</v>
      </c>
      <c r="K1713">
        <v>6.4749999999999996</v>
      </c>
      <c r="L1713">
        <v>87.456000000000003</v>
      </c>
      <c r="M1713">
        <v>23407.433000000001</v>
      </c>
      <c r="N1713">
        <v>1976.3620000000001</v>
      </c>
      <c r="O1713">
        <v>-7.87</v>
      </c>
      <c r="P1713">
        <v>-0.47899999999999998</v>
      </c>
      <c r="Q1713">
        <v>185.161</v>
      </c>
      <c r="R1713">
        <v>21439.42</v>
      </c>
      <c r="S1713">
        <v>21254.258999999998</v>
      </c>
    </row>
    <row r="1714" spans="1:19" x14ac:dyDescent="0.3">
      <c r="A1714">
        <v>2021</v>
      </c>
      <c r="B1714">
        <v>3</v>
      </c>
      <c r="C1714">
        <v>13</v>
      </c>
      <c r="D1714">
        <v>9</v>
      </c>
      <c r="E1714">
        <v>23412.618999999999</v>
      </c>
      <c r="F1714">
        <v>1011.069</v>
      </c>
      <c r="G1714">
        <v>71.094999999999999</v>
      </c>
      <c r="H1714">
        <v>0</v>
      </c>
      <c r="I1714">
        <v>109.06699999999999</v>
      </c>
      <c r="J1714">
        <v>2.8879999999999999</v>
      </c>
      <c r="K1714">
        <v>3.6019999999999999</v>
      </c>
      <c r="L1714">
        <v>88.156000000000006</v>
      </c>
      <c r="M1714">
        <v>24627.401999999998</v>
      </c>
      <c r="N1714">
        <v>4606.375</v>
      </c>
      <c r="O1714">
        <v>-25.09</v>
      </c>
      <c r="P1714">
        <v>0.621</v>
      </c>
      <c r="Q1714">
        <v>209.82</v>
      </c>
      <c r="R1714">
        <v>20045.494999999999</v>
      </c>
      <c r="S1714">
        <v>19835.674999999999</v>
      </c>
    </row>
    <row r="1715" spans="1:19" x14ac:dyDescent="0.3">
      <c r="A1715">
        <v>2021</v>
      </c>
      <c r="B1715">
        <v>3</v>
      </c>
      <c r="C1715">
        <v>13</v>
      </c>
      <c r="D1715">
        <v>10</v>
      </c>
      <c r="E1715">
        <v>24275.636999999999</v>
      </c>
      <c r="F1715">
        <v>1008.501</v>
      </c>
      <c r="G1715">
        <v>67.724000000000004</v>
      </c>
      <c r="H1715">
        <v>0</v>
      </c>
      <c r="I1715">
        <v>148.09700000000001</v>
      </c>
      <c r="J1715">
        <v>3.0950000000000002</v>
      </c>
      <c r="K1715">
        <v>1.286</v>
      </c>
      <c r="L1715">
        <v>88.683999999999997</v>
      </c>
      <c r="M1715">
        <v>25525.3</v>
      </c>
      <c r="N1715">
        <v>6725.7849999999999</v>
      </c>
      <c r="O1715">
        <v>-40.445999999999998</v>
      </c>
      <c r="P1715">
        <v>2.3119999999999998</v>
      </c>
      <c r="Q1715">
        <v>229.779</v>
      </c>
      <c r="R1715">
        <v>18837.649000000001</v>
      </c>
      <c r="S1715">
        <v>18607.87</v>
      </c>
    </row>
    <row r="1716" spans="1:19" x14ac:dyDescent="0.3">
      <c r="A1716">
        <v>2021</v>
      </c>
      <c r="B1716">
        <v>3</v>
      </c>
      <c r="C1716">
        <v>13</v>
      </c>
      <c r="D1716">
        <v>11</v>
      </c>
      <c r="E1716">
        <v>24599.418000000001</v>
      </c>
      <c r="F1716">
        <v>1017.228</v>
      </c>
      <c r="G1716">
        <v>65.635000000000005</v>
      </c>
      <c r="H1716">
        <v>0</v>
      </c>
      <c r="I1716">
        <v>183.595</v>
      </c>
      <c r="J1716">
        <v>3.2829999999999999</v>
      </c>
      <c r="K1716">
        <v>4.5439999999999996</v>
      </c>
      <c r="L1716">
        <v>88.876999999999995</v>
      </c>
      <c r="M1716">
        <v>25896.944</v>
      </c>
      <c r="N1716">
        <v>8021.0870000000004</v>
      </c>
      <c r="O1716">
        <v>-35.68</v>
      </c>
      <c r="P1716">
        <v>3.7690000000000001</v>
      </c>
      <c r="Q1716">
        <v>244.31399999999999</v>
      </c>
      <c r="R1716">
        <v>17907.77</v>
      </c>
      <c r="S1716">
        <v>17663.455999999998</v>
      </c>
    </row>
    <row r="1717" spans="1:19" x14ac:dyDescent="0.3">
      <c r="A1717">
        <v>2021</v>
      </c>
      <c r="B1717">
        <v>3</v>
      </c>
      <c r="C1717">
        <v>13</v>
      </c>
      <c r="D1717">
        <v>12</v>
      </c>
      <c r="E1717">
        <v>24571.481</v>
      </c>
      <c r="F1717">
        <v>1031.1690000000001</v>
      </c>
      <c r="G1717">
        <v>64.933000000000007</v>
      </c>
      <c r="H1717">
        <v>0</v>
      </c>
      <c r="I1717">
        <v>236.779</v>
      </c>
      <c r="J1717">
        <v>3.4590000000000001</v>
      </c>
      <c r="K1717">
        <v>5.4909999999999997</v>
      </c>
      <c r="L1717">
        <v>88.858000000000004</v>
      </c>
      <c r="M1717">
        <v>25937.237000000001</v>
      </c>
      <c r="N1717">
        <v>8759.7729999999992</v>
      </c>
      <c r="O1717">
        <v>-4.6719999999999997</v>
      </c>
      <c r="P1717">
        <v>4.8159999999999998</v>
      </c>
      <c r="Q1717">
        <v>252.83799999999999</v>
      </c>
      <c r="R1717">
        <v>17177.32</v>
      </c>
      <c r="S1717">
        <v>16924.482</v>
      </c>
    </row>
    <row r="1718" spans="1:19" x14ac:dyDescent="0.3">
      <c r="A1718">
        <v>2021</v>
      </c>
      <c r="B1718">
        <v>3</v>
      </c>
      <c r="C1718">
        <v>13</v>
      </c>
      <c r="D1718">
        <v>13</v>
      </c>
      <c r="E1718">
        <v>24452.131000000001</v>
      </c>
      <c r="F1718">
        <v>1004.506</v>
      </c>
      <c r="G1718">
        <v>65.126000000000005</v>
      </c>
      <c r="H1718">
        <v>0</v>
      </c>
      <c r="I1718">
        <v>278.48500000000001</v>
      </c>
      <c r="J1718">
        <v>3.6019999999999999</v>
      </c>
      <c r="K1718">
        <v>3.5350000000000001</v>
      </c>
      <c r="L1718">
        <v>88.784999999999997</v>
      </c>
      <c r="M1718">
        <v>25831.043000000001</v>
      </c>
      <c r="N1718">
        <v>8724.5689999999995</v>
      </c>
      <c r="O1718">
        <v>-0.83699999999999997</v>
      </c>
      <c r="P1718">
        <v>5.5359999999999996</v>
      </c>
      <c r="Q1718">
        <v>257.60599999999999</v>
      </c>
      <c r="R1718">
        <v>17101.776000000002</v>
      </c>
      <c r="S1718">
        <v>16844.169999999998</v>
      </c>
    </row>
    <row r="1719" spans="1:19" x14ac:dyDescent="0.3">
      <c r="A1719">
        <v>2021</v>
      </c>
      <c r="B1719">
        <v>3</v>
      </c>
      <c r="C1719">
        <v>13</v>
      </c>
      <c r="D1719">
        <v>14</v>
      </c>
      <c r="E1719">
        <v>24189.492999999999</v>
      </c>
      <c r="F1719">
        <v>968.31</v>
      </c>
      <c r="G1719">
        <v>65.608999999999995</v>
      </c>
      <c r="H1719">
        <v>0</v>
      </c>
      <c r="I1719">
        <v>291.25299999999999</v>
      </c>
      <c r="J1719">
        <v>3.6070000000000002</v>
      </c>
      <c r="K1719">
        <v>5.9470000000000001</v>
      </c>
      <c r="L1719">
        <v>88.617000000000004</v>
      </c>
      <c r="M1719">
        <v>25547.226999999999</v>
      </c>
      <c r="N1719">
        <v>8192.0480000000007</v>
      </c>
      <c r="O1719">
        <v>-0.78700000000000003</v>
      </c>
      <c r="P1719">
        <v>5.2770000000000001</v>
      </c>
      <c r="Q1719">
        <v>257.87799999999999</v>
      </c>
      <c r="R1719">
        <v>17350.688999999998</v>
      </c>
      <c r="S1719">
        <v>17092.811000000002</v>
      </c>
    </row>
    <row r="1720" spans="1:19" x14ac:dyDescent="0.3">
      <c r="A1720">
        <v>2021</v>
      </c>
      <c r="B1720">
        <v>3</v>
      </c>
      <c r="C1720">
        <v>13</v>
      </c>
      <c r="D1720">
        <v>15</v>
      </c>
      <c r="E1720">
        <v>23914.868999999999</v>
      </c>
      <c r="F1720">
        <v>908.03300000000002</v>
      </c>
      <c r="G1720">
        <v>65.924999999999997</v>
      </c>
      <c r="H1720">
        <v>0</v>
      </c>
      <c r="I1720">
        <v>290.77</v>
      </c>
      <c r="J1720">
        <v>3.3069999999999999</v>
      </c>
      <c r="K1720">
        <v>4.2480000000000002</v>
      </c>
      <c r="L1720">
        <v>88.462000000000003</v>
      </c>
      <c r="M1720">
        <v>25209.687999999998</v>
      </c>
      <c r="N1720">
        <v>7106.5559999999996</v>
      </c>
      <c r="O1720">
        <v>-1.054</v>
      </c>
      <c r="P1720">
        <v>3.4420000000000002</v>
      </c>
      <c r="Q1720">
        <v>255.03100000000001</v>
      </c>
      <c r="R1720">
        <v>18100.744999999999</v>
      </c>
      <c r="S1720">
        <v>17845.714</v>
      </c>
    </row>
    <row r="1721" spans="1:19" x14ac:dyDescent="0.3">
      <c r="A1721">
        <v>2021</v>
      </c>
      <c r="B1721">
        <v>3</v>
      </c>
      <c r="C1721">
        <v>13</v>
      </c>
      <c r="D1721">
        <v>16</v>
      </c>
      <c r="E1721">
        <v>23773.511999999999</v>
      </c>
      <c r="F1721">
        <v>814.005</v>
      </c>
      <c r="G1721">
        <v>66.775999999999996</v>
      </c>
      <c r="H1721">
        <v>0</v>
      </c>
      <c r="I1721">
        <v>293.33</v>
      </c>
      <c r="J1721">
        <v>3.363</v>
      </c>
      <c r="K1721">
        <v>2.0790000000000002</v>
      </c>
      <c r="L1721">
        <v>88.400999999999996</v>
      </c>
      <c r="M1721">
        <v>24974.69</v>
      </c>
      <c r="N1721">
        <v>5230.933</v>
      </c>
      <c r="O1721">
        <v>-0.97899999999999998</v>
      </c>
      <c r="P1721">
        <v>1.6910000000000001</v>
      </c>
      <c r="Q1721">
        <v>250.83</v>
      </c>
      <c r="R1721">
        <v>19743.044999999998</v>
      </c>
      <c r="S1721">
        <v>19492.215</v>
      </c>
    </row>
    <row r="1722" spans="1:19" x14ac:dyDescent="0.3">
      <c r="A1722">
        <v>2021</v>
      </c>
      <c r="B1722">
        <v>3</v>
      </c>
      <c r="C1722">
        <v>13</v>
      </c>
      <c r="D1722">
        <v>17</v>
      </c>
      <c r="E1722">
        <v>23859.401999999998</v>
      </c>
      <c r="F1722">
        <v>647.28899999999999</v>
      </c>
      <c r="G1722">
        <v>67.706999999999994</v>
      </c>
      <c r="H1722">
        <v>0</v>
      </c>
      <c r="I1722">
        <v>195.18899999999999</v>
      </c>
      <c r="J1722">
        <v>2.121</v>
      </c>
      <c r="K1722">
        <v>-8.7430000000000003</v>
      </c>
      <c r="L1722">
        <v>88.483000000000004</v>
      </c>
      <c r="M1722">
        <v>24783.74</v>
      </c>
      <c r="N1722">
        <v>2750.25</v>
      </c>
      <c r="O1722">
        <v>-9.9000000000000005E-2</v>
      </c>
      <c r="P1722">
        <v>4.665</v>
      </c>
      <c r="Q1722">
        <v>246.05199999999999</v>
      </c>
      <c r="R1722">
        <v>22028.924999999999</v>
      </c>
      <c r="S1722">
        <v>21782.873</v>
      </c>
    </row>
    <row r="1723" spans="1:19" x14ac:dyDescent="0.3">
      <c r="A1723">
        <v>2021</v>
      </c>
      <c r="B1723">
        <v>3</v>
      </c>
      <c r="C1723">
        <v>13</v>
      </c>
      <c r="D1723">
        <v>18</v>
      </c>
      <c r="E1723">
        <v>24281.911</v>
      </c>
      <c r="F1723">
        <v>587.53599999999994</v>
      </c>
      <c r="G1723">
        <v>69.856999999999999</v>
      </c>
      <c r="H1723">
        <v>0</v>
      </c>
      <c r="I1723">
        <v>205.239</v>
      </c>
      <c r="J1723">
        <v>1.9910000000000001</v>
      </c>
      <c r="K1723">
        <v>-15.502000000000001</v>
      </c>
      <c r="L1723">
        <v>88.728999999999999</v>
      </c>
      <c r="M1723">
        <v>25149.903999999999</v>
      </c>
      <c r="N1723">
        <v>461.65100000000001</v>
      </c>
      <c r="O1723">
        <v>8.3640000000000008</v>
      </c>
      <c r="P1723">
        <v>10.577</v>
      </c>
      <c r="Q1723">
        <v>242.47200000000001</v>
      </c>
      <c r="R1723">
        <v>24669.312000000002</v>
      </c>
      <c r="S1723">
        <v>24426.84</v>
      </c>
    </row>
    <row r="1724" spans="1:19" x14ac:dyDescent="0.3">
      <c r="A1724">
        <v>2021</v>
      </c>
      <c r="B1724">
        <v>3</v>
      </c>
      <c r="C1724">
        <v>13</v>
      </c>
      <c r="D1724">
        <v>19</v>
      </c>
      <c r="E1724">
        <v>26286.223000000002</v>
      </c>
      <c r="F1724">
        <v>585.46100000000001</v>
      </c>
      <c r="G1724">
        <v>71.507000000000005</v>
      </c>
      <c r="H1724">
        <v>0</v>
      </c>
      <c r="I1724">
        <v>206.95099999999999</v>
      </c>
      <c r="J1724">
        <v>1.8640000000000001</v>
      </c>
      <c r="K1724">
        <v>-19.399000000000001</v>
      </c>
      <c r="L1724">
        <v>89.984999999999999</v>
      </c>
      <c r="M1724">
        <v>27151.083999999999</v>
      </c>
      <c r="N1724">
        <v>6.0000000000000001E-3</v>
      </c>
      <c r="O1724">
        <v>12.629</v>
      </c>
      <c r="P1724">
        <v>16.824000000000002</v>
      </c>
      <c r="Q1724">
        <v>238.30600000000001</v>
      </c>
      <c r="R1724">
        <v>27121.625</v>
      </c>
      <c r="S1724">
        <v>26883.319</v>
      </c>
    </row>
    <row r="1725" spans="1:19" x14ac:dyDescent="0.3">
      <c r="A1725">
        <v>2021</v>
      </c>
      <c r="B1725">
        <v>3</v>
      </c>
      <c r="C1725">
        <v>13</v>
      </c>
      <c r="D1725">
        <v>20</v>
      </c>
      <c r="E1725">
        <v>26632.43</v>
      </c>
      <c r="F1725">
        <v>580.56899999999996</v>
      </c>
      <c r="G1725">
        <v>72.578000000000003</v>
      </c>
      <c r="H1725">
        <v>0</v>
      </c>
      <c r="I1725">
        <v>232.16</v>
      </c>
      <c r="J1725">
        <v>1.7270000000000001</v>
      </c>
      <c r="K1725">
        <v>-13.367000000000001</v>
      </c>
      <c r="L1725">
        <v>90.3</v>
      </c>
      <c r="M1725">
        <v>27523.819</v>
      </c>
      <c r="N1725">
        <v>0</v>
      </c>
      <c r="O1725">
        <v>13.365</v>
      </c>
      <c r="P1725">
        <v>16.16</v>
      </c>
      <c r="Q1725">
        <v>226.768</v>
      </c>
      <c r="R1725">
        <v>27494.294000000002</v>
      </c>
      <c r="S1725">
        <v>27267.526999999998</v>
      </c>
    </row>
    <row r="1726" spans="1:19" x14ac:dyDescent="0.3">
      <c r="A1726">
        <v>2021</v>
      </c>
      <c r="B1726">
        <v>3</v>
      </c>
      <c r="C1726">
        <v>13</v>
      </c>
      <c r="D1726">
        <v>21</v>
      </c>
      <c r="E1726">
        <v>25596.047999999999</v>
      </c>
      <c r="F1726">
        <v>616.80799999999999</v>
      </c>
      <c r="G1726">
        <v>70.34</v>
      </c>
      <c r="H1726">
        <v>0</v>
      </c>
      <c r="I1726">
        <v>324.928</v>
      </c>
      <c r="J1726">
        <v>1.5820000000000001</v>
      </c>
      <c r="K1726">
        <v>-9.5679999999999996</v>
      </c>
      <c r="L1726">
        <v>89.542000000000002</v>
      </c>
      <c r="M1726">
        <v>26619.34</v>
      </c>
      <c r="N1726">
        <v>0</v>
      </c>
      <c r="O1726">
        <v>13.077</v>
      </c>
      <c r="P1726">
        <v>6.6929999999999996</v>
      </c>
      <c r="Q1726">
        <v>216.541</v>
      </c>
      <c r="R1726">
        <v>26599.569</v>
      </c>
      <c r="S1726">
        <v>26383.027999999998</v>
      </c>
    </row>
    <row r="1727" spans="1:19" x14ac:dyDescent="0.3">
      <c r="A1727">
        <v>2021</v>
      </c>
      <c r="B1727">
        <v>3</v>
      </c>
      <c r="C1727">
        <v>13</v>
      </c>
      <c r="D1727">
        <v>22</v>
      </c>
      <c r="E1727">
        <v>23496.780999999999</v>
      </c>
      <c r="F1727">
        <v>689.07100000000003</v>
      </c>
      <c r="G1727">
        <v>66.25</v>
      </c>
      <c r="H1727">
        <v>0</v>
      </c>
      <c r="I1727">
        <v>370.52199999999999</v>
      </c>
      <c r="J1727">
        <v>1.948</v>
      </c>
      <c r="K1727">
        <v>1.4119999999999999</v>
      </c>
      <c r="L1727">
        <v>88.308000000000007</v>
      </c>
      <c r="M1727">
        <v>24648.041000000001</v>
      </c>
      <c r="N1727">
        <v>0</v>
      </c>
      <c r="O1727">
        <v>11.547000000000001</v>
      </c>
      <c r="P1727">
        <v>-9.673</v>
      </c>
      <c r="Q1727">
        <v>204.607</v>
      </c>
      <c r="R1727">
        <v>24646.166000000001</v>
      </c>
      <c r="S1727">
        <v>24441.56</v>
      </c>
    </row>
    <row r="1728" spans="1:19" x14ac:dyDescent="0.3">
      <c r="A1728">
        <v>2021</v>
      </c>
      <c r="B1728">
        <v>3</v>
      </c>
      <c r="C1728">
        <v>13</v>
      </c>
      <c r="D1728">
        <v>23</v>
      </c>
      <c r="E1728">
        <v>21374.321</v>
      </c>
      <c r="F1728">
        <v>881.08600000000001</v>
      </c>
      <c r="G1728">
        <v>62.002000000000002</v>
      </c>
      <c r="H1728">
        <v>0</v>
      </c>
      <c r="I1728">
        <v>407.01100000000002</v>
      </c>
      <c r="J1728">
        <v>1.7749999999999999</v>
      </c>
      <c r="K1728">
        <v>7.6520000000000001</v>
      </c>
      <c r="L1728">
        <v>87.114999999999995</v>
      </c>
      <c r="M1728">
        <v>22758.958999999999</v>
      </c>
      <c r="N1728">
        <v>0</v>
      </c>
      <c r="O1728">
        <v>9.1739999999999995</v>
      </c>
      <c r="P1728">
        <v>-19.382000000000001</v>
      </c>
      <c r="Q1728">
        <v>188.12799999999999</v>
      </c>
      <c r="R1728">
        <v>22769.167000000001</v>
      </c>
      <c r="S1728">
        <v>22581.039000000001</v>
      </c>
    </row>
    <row r="1729" spans="1:19" x14ac:dyDescent="0.3">
      <c r="A1729">
        <v>2021</v>
      </c>
      <c r="B1729">
        <v>3</v>
      </c>
      <c r="C1729">
        <v>13</v>
      </c>
      <c r="D1729">
        <v>24</v>
      </c>
      <c r="E1729">
        <v>19784.52</v>
      </c>
      <c r="F1729">
        <v>1089.605</v>
      </c>
      <c r="G1729">
        <v>59.369</v>
      </c>
      <c r="H1729">
        <v>0</v>
      </c>
      <c r="I1729">
        <v>498.94400000000002</v>
      </c>
      <c r="J1729">
        <v>1.89</v>
      </c>
      <c r="K1729">
        <v>12.182</v>
      </c>
      <c r="L1729">
        <v>86.251999999999995</v>
      </c>
      <c r="M1729">
        <v>21473.393</v>
      </c>
      <c r="N1729">
        <v>0</v>
      </c>
      <c r="O1729">
        <v>6.9649999999999999</v>
      </c>
      <c r="P1729">
        <v>-23.242999999999999</v>
      </c>
      <c r="Q1729">
        <v>169.68799999999999</v>
      </c>
      <c r="R1729">
        <v>21489.670999999998</v>
      </c>
      <c r="S1729">
        <v>21319.983</v>
      </c>
    </row>
    <row r="1730" spans="1:19" x14ac:dyDescent="0.3">
      <c r="A1730">
        <v>2021</v>
      </c>
      <c r="B1730">
        <v>3</v>
      </c>
      <c r="C1730">
        <v>14</v>
      </c>
      <c r="D1730">
        <v>1</v>
      </c>
      <c r="E1730">
        <v>19173.866000000002</v>
      </c>
      <c r="F1730">
        <v>1301.4860000000001</v>
      </c>
      <c r="G1730">
        <v>56.823</v>
      </c>
      <c r="H1730">
        <v>0</v>
      </c>
      <c r="I1730">
        <v>775.452</v>
      </c>
      <c r="J1730">
        <v>1.8029999999999999</v>
      </c>
      <c r="K1730">
        <v>8.2240000000000002</v>
      </c>
      <c r="L1730">
        <v>85.903999999999996</v>
      </c>
      <c r="M1730">
        <v>21346.734</v>
      </c>
      <c r="N1730">
        <v>0</v>
      </c>
      <c r="O1730">
        <v>4.83</v>
      </c>
      <c r="P1730">
        <v>-24.498000000000001</v>
      </c>
      <c r="Q1730">
        <v>154.209</v>
      </c>
      <c r="R1730">
        <v>21366.401999999998</v>
      </c>
      <c r="S1730">
        <v>21212.192999999999</v>
      </c>
    </row>
    <row r="1731" spans="1:19" x14ac:dyDescent="0.3">
      <c r="A1731">
        <v>2021</v>
      </c>
      <c r="B1731">
        <v>3</v>
      </c>
      <c r="C1731">
        <v>14</v>
      </c>
      <c r="D1731">
        <v>2</v>
      </c>
      <c r="E1731">
        <v>18159.001</v>
      </c>
      <c r="F1731">
        <v>1423.1089999999999</v>
      </c>
      <c r="G1731">
        <v>56.515999999999998</v>
      </c>
      <c r="H1731">
        <v>0</v>
      </c>
      <c r="I1731">
        <v>657.20699999999999</v>
      </c>
      <c r="J1731">
        <v>1.8109999999999999</v>
      </c>
      <c r="K1731">
        <v>7.7359999999999998</v>
      </c>
      <c r="L1731">
        <v>85.414000000000001</v>
      </c>
      <c r="M1731">
        <v>20334.277999999998</v>
      </c>
      <c r="N1731">
        <v>0</v>
      </c>
      <c r="O1731">
        <v>4.0359999999999996</v>
      </c>
      <c r="P1731">
        <v>-19.489000000000001</v>
      </c>
      <c r="Q1731">
        <v>144.745</v>
      </c>
      <c r="R1731">
        <v>20349.731</v>
      </c>
      <c r="S1731">
        <v>20204.986000000001</v>
      </c>
    </row>
    <row r="1732" spans="1:19" x14ac:dyDescent="0.3">
      <c r="A1732">
        <v>2021</v>
      </c>
      <c r="B1732">
        <v>3</v>
      </c>
      <c r="C1732">
        <v>14</v>
      </c>
      <c r="D1732">
        <v>3</v>
      </c>
      <c r="E1732">
        <v>17503.894</v>
      </c>
      <c r="F1732">
        <v>1502.145</v>
      </c>
      <c r="G1732">
        <v>57.253</v>
      </c>
      <c r="H1732">
        <v>0</v>
      </c>
      <c r="I1732">
        <v>279.93400000000003</v>
      </c>
      <c r="J1732">
        <v>1.79</v>
      </c>
      <c r="K1732">
        <v>9.5850000000000009</v>
      </c>
      <c r="L1732">
        <v>85.296999999999997</v>
      </c>
      <c r="M1732">
        <v>19382.645</v>
      </c>
      <c r="N1732">
        <v>0</v>
      </c>
      <c r="O1732">
        <v>3.6920000000000002</v>
      </c>
      <c r="P1732">
        <v>-14.253</v>
      </c>
      <c r="Q1732">
        <v>132.84</v>
      </c>
      <c r="R1732">
        <v>19393.205000000002</v>
      </c>
      <c r="S1732">
        <v>19260.365000000002</v>
      </c>
    </row>
    <row r="1733" spans="1:19" x14ac:dyDescent="0.3">
      <c r="A1733">
        <v>2021</v>
      </c>
      <c r="B1733">
        <v>3</v>
      </c>
      <c r="C1733">
        <v>14</v>
      </c>
      <c r="D1733">
        <v>4</v>
      </c>
      <c r="E1733">
        <v>17529.302</v>
      </c>
      <c r="F1733">
        <v>1475.816</v>
      </c>
      <c r="G1733">
        <v>59.183999999999997</v>
      </c>
      <c r="H1733">
        <v>0</v>
      </c>
      <c r="I1733">
        <v>175.989</v>
      </c>
      <c r="J1733">
        <v>1.619</v>
      </c>
      <c r="K1733">
        <v>10.691000000000001</v>
      </c>
      <c r="L1733">
        <v>85.296000000000006</v>
      </c>
      <c r="M1733">
        <v>19278.714</v>
      </c>
      <c r="N1733">
        <v>0</v>
      </c>
      <c r="O1733">
        <v>3.63</v>
      </c>
      <c r="P1733">
        <v>-9.6159999999999997</v>
      </c>
      <c r="Q1733">
        <v>132.197</v>
      </c>
      <c r="R1733">
        <v>19284.699000000001</v>
      </c>
      <c r="S1733">
        <v>19152.502</v>
      </c>
    </row>
    <row r="1734" spans="1:19" x14ac:dyDescent="0.3">
      <c r="A1734">
        <v>2021</v>
      </c>
      <c r="B1734">
        <v>3</v>
      </c>
      <c r="C1734">
        <v>14</v>
      </c>
      <c r="D1734">
        <v>5</v>
      </c>
      <c r="E1734">
        <v>18070.264999999999</v>
      </c>
      <c r="F1734">
        <v>1348.2139999999999</v>
      </c>
      <c r="G1734">
        <v>62.036999999999999</v>
      </c>
      <c r="H1734">
        <v>0</v>
      </c>
      <c r="I1734">
        <v>101.506</v>
      </c>
      <c r="J1734">
        <v>1.629</v>
      </c>
      <c r="K1734">
        <v>9.7430000000000003</v>
      </c>
      <c r="L1734">
        <v>85.391000000000005</v>
      </c>
      <c r="M1734">
        <v>19616.748</v>
      </c>
      <c r="N1734">
        <v>0</v>
      </c>
      <c r="O1734">
        <v>3.621</v>
      </c>
      <c r="P1734">
        <v>-6.5389999999999997</v>
      </c>
      <c r="Q1734">
        <v>135.28700000000001</v>
      </c>
      <c r="R1734">
        <v>19619.666000000001</v>
      </c>
      <c r="S1734">
        <v>19484.379000000001</v>
      </c>
    </row>
    <row r="1735" spans="1:19" x14ac:dyDescent="0.3">
      <c r="A1735">
        <v>2021</v>
      </c>
      <c r="B1735">
        <v>3</v>
      </c>
      <c r="C1735">
        <v>14</v>
      </c>
      <c r="D1735">
        <v>6</v>
      </c>
      <c r="E1735">
        <v>19422.991000000002</v>
      </c>
      <c r="F1735">
        <v>1208.8889999999999</v>
      </c>
      <c r="G1735">
        <v>69.462000000000003</v>
      </c>
      <c r="H1735">
        <v>0</v>
      </c>
      <c r="I1735">
        <v>64.483999999999995</v>
      </c>
      <c r="J1735">
        <v>1.893</v>
      </c>
      <c r="K1735">
        <v>3.411</v>
      </c>
      <c r="L1735">
        <v>85.980999999999995</v>
      </c>
      <c r="M1735">
        <v>20787.651000000002</v>
      </c>
      <c r="N1735">
        <v>0</v>
      </c>
      <c r="O1735">
        <v>4.0289999999999999</v>
      </c>
      <c r="P1735">
        <v>-3.81</v>
      </c>
      <c r="Q1735">
        <v>145.494</v>
      </c>
      <c r="R1735">
        <v>20787.432000000001</v>
      </c>
      <c r="S1735">
        <v>20641.937999999998</v>
      </c>
    </row>
    <row r="1736" spans="1:19" x14ac:dyDescent="0.3">
      <c r="A1736">
        <v>2021</v>
      </c>
      <c r="B1736">
        <v>3</v>
      </c>
      <c r="C1736">
        <v>14</v>
      </c>
      <c r="D1736">
        <v>7</v>
      </c>
      <c r="E1736">
        <v>20323.259999999998</v>
      </c>
      <c r="F1736">
        <v>1136.616</v>
      </c>
      <c r="G1736">
        <v>77.694999999999993</v>
      </c>
      <c r="H1736">
        <v>0</v>
      </c>
      <c r="I1736">
        <v>68.882999999999996</v>
      </c>
      <c r="J1736">
        <v>2.2879999999999998</v>
      </c>
      <c r="K1736">
        <v>9.4570000000000007</v>
      </c>
      <c r="L1736">
        <v>86.513999999999996</v>
      </c>
      <c r="M1736">
        <v>21627.017</v>
      </c>
      <c r="N1736">
        <v>134.37200000000001</v>
      </c>
      <c r="O1736">
        <v>3.7360000000000002</v>
      </c>
      <c r="P1736">
        <v>-1.5669999999999999</v>
      </c>
      <c r="Q1736">
        <v>158.869</v>
      </c>
      <c r="R1736">
        <v>21490.476999999999</v>
      </c>
      <c r="S1736">
        <v>21331.608</v>
      </c>
    </row>
    <row r="1737" spans="1:19" x14ac:dyDescent="0.3">
      <c r="A1737">
        <v>2021</v>
      </c>
      <c r="B1737">
        <v>3</v>
      </c>
      <c r="C1737">
        <v>14</v>
      </c>
      <c r="D1737">
        <v>8</v>
      </c>
      <c r="E1737">
        <v>21472.633000000002</v>
      </c>
      <c r="F1737">
        <v>1068.26</v>
      </c>
      <c r="G1737">
        <v>79.546999999999997</v>
      </c>
      <c r="H1737">
        <v>0</v>
      </c>
      <c r="I1737">
        <v>109.06699999999999</v>
      </c>
      <c r="J1737">
        <v>2.8879999999999999</v>
      </c>
      <c r="K1737">
        <v>8.1150000000000002</v>
      </c>
      <c r="L1737">
        <v>87.117000000000004</v>
      </c>
      <c r="M1737">
        <v>22748.080999999998</v>
      </c>
      <c r="N1737">
        <v>1976.3620000000001</v>
      </c>
      <c r="O1737">
        <v>-7.87</v>
      </c>
      <c r="P1737">
        <v>-0.47899999999999998</v>
      </c>
      <c r="Q1737">
        <v>175.31700000000001</v>
      </c>
      <c r="R1737">
        <v>20780.067999999999</v>
      </c>
      <c r="S1737">
        <v>20604.751</v>
      </c>
    </row>
    <row r="1738" spans="1:19" x14ac:dyDescent="0.3">
      <c r="A1738">
        <v>2021</v>
      </c>
      <c r="B1738">
        <v>3</v>
      </c>
      <c r="C1738">
        <v>14</v>
      </c>
      <c r="D1738">
        <v>9</v>
      </c>
      <c r="E1738">
        <v>22657.325000000001</v>
      </c>
      <c r="F1738">
        <v>1024.53</v>
      </c>
      <c r="G1738">
        <v>76.054000000000002</v>
      </c>
      <c r="H1738">
        <v>0</v>
      </c>
      <c r="I1738">
        <v>148.09700000000001</v>
      </c>
      <c r="J1738">
        <v>3.0950000000000002</v>
      </c>
      <c r="K1738">
        <v>3.88</v>
      </c>
      <c r="L1738">
        <v>87.808999999999997</v>
      </c>
      <c r="M1738">
        <v>23924.735000000001</v>
      </c>
      <c r="N1738">
        <v>4606.375</v>
      </c>
      <c r="O1738">
        <v>-25.09</v>
      </c>
      <c r="P1738">
        <v>0.621</v>
      </c>
      <c r="Q1738">
        <v>194.15100000000001</v>
      </c>
      <c r="R1738">
        <v>19342.829000000002</v>
      </c>
      <c r="S1738">
        <v>19148.677</v>
      </c>
    </row>
    <row r="1739" spans="1:19" x14ac:dyDescent="0.3">
      <c r="A1739">
        <v>2021</v>
      </c>
      <c r="B1739">
        <v>3</v>
      </c>
      <c r="C1739">
        <v>14</v>
      </c>
      <c r="D1739">
        <v>10</v>
      </c>
      <c r="E1739">
        <v>23684.977999999999</v>
      </c>
      <c r="F1739">
        <v>1018.407</v>
      </c>
      <c r="G1739">
        <v>72.174000000000007</v>
      </c>
      <c r="H1739">
        <v>0</v>
      </c>
      <c r="I1739">
        <v>183.595</v>
      </c>
      <c r="J1739">
        <v>3.2829999999999999</v>
      </c>
      <c r="K1739">
        <v>1.339</v>
      </c>
      <c r="L1739">
        <v>88.433000000000007</v>
      </c>
      <c r="M1739">
        <v>24980.034</v>
      </c>
      <c r="N1739">
        <v>6725.7849999999999</v>
      </c>
      <c r="O1739">
        <v>-40.445999999999998</v>
      </c>
      <c r="P1739">
        <v>2.3119999999999998</v>
      </c>
      <c r="Q1739">
        <v>209.345</v>
      </c>
      <c r="R1739">
        <v>18292.383000000002</v>
      </c>
      <c r="S1739">
        <v>18083.039000000001</v>
      </c>
    </row>
    <row r="1740" spans="1:19" x14ac:dyDescent="0.3">
      <c r="A1740">
        <v>2021</v>
      </c>
      <c r="B1740">
        <v>3</v>
      </c>
      <c r="C1740">
        <v>14</v>
      </c>
      <c r="D1740">
        <v>11</v>
      </c>
      <c r="E1740">
        <v>24160.327000000001</v>
      </c>
      <c r="F1740">
        <v>1010.81</v>
      </c>
      <c r="G1740">
        <v>68.864999999999995</v>
      </c>
      <c r="H1740">
        <v>0</v>
      </c>
      <c r="I1740">
        <v>236.779</v>
      </c>
      <c r="J1740">
        <v>3.4590000000000001</v>
      </c>
      <c r="K1740">
        <v>4.4260000000000002</v>
      </c>
      <c r="L1740">
        <v>88.734999999999999</v>
      </c>
      <c r="M1740">
        <v>25504.536</v>
      </c>
      <c r="N1740">
        <v>8021.0870000000004</v>
      </c>
      <c r="O1740">
        <v>-35.68</v>
      </c>
      <c r="P1740">
        <v>3.7690000000000001</v>
      </c>
      <c r="Q1740">
        <v>219.97399999999999</v>
      </c>
      <c r="R1740">
        <v>17515.361000000001</v>
      </c>
      <c r="S1740">
        <v>17295.386999999999</v>
      </c>
    </row>
    <row r="1741" spans="1:19" x14ac:dyDescent="0.3">
      <c r="A1741">
        <v>2021</v>
      </c>
      <c r="B1741">
        <v>3</v>
      </c>
      <c r="C1741">
        <v>14</v>
      </c>
      <c r="D1741">
        <v>12</v>
      </c>
      <c r="E1741">
        <v>24492.870999999999</v>
      </c>
      <c r="F1741">
        <v>962.59500000000003</v>
      </c>
      <c r="G1741">
        <v>65.564999999999998</v>
      </c>
      <c r="H1741">
        <v>0</v>
      </c>
      <c r="I1741">
        <v>278.48500000000001</v>
      </c>
      <c r="J1741">
        <v>3.6019999999999999</v>
      </c>
      <c r="K1741">
        <v>5.0350000000000001</v>
      </c>
      <c r="L1741">
        <v>88.914000000000001</v>
      </c>
      <c r="M1741">
        <v>25831.501</v>
      </c>
      <c r="N1741">
        <v>8759.7729999999992</v>
      </c>
      <c r="O1741">
        <v>-4.6719999999999997</v>
      </c>
      <c r="P1741">
        <v>4.8159999999999998</v>
      </c>
      <c r="Q1741">
        <v>227.14</v>
      </c>
      <c r="R1741">
        <v>17071.583999999999</v>
      </c>
      <c r="S1741">
        <v>16844.444</v>
      </c>
    </row>
    <row r="1742" spans="1:19" x14ac:dyDescent="0.3">
      <c r="A1742">
        <v>2021</v>
      </c>
      <c r="B1742">
        <v>3</v>
      </c>
      <c r="C1742">
        <v>14</v>
      </c>
      <c r="D1742">
        <v>13</v>
      </c>
      <c r="E1742">
        <v>24458.266</v>
      </c>
      <c r="F1742">
        <v>938.66700000000003</v>
      </c>
      <c r="G1742">
        <v>65.126000000000005</v>
      </c>
      <c r="H1742">
        <v>0</v>
      </c>
      <c r="I1742">
        <v>291.25299999999999</v>
      </c>
      <c r="J1742">
        <v>3.6070000000000002</v>
      </c>
      <c r="K1742">
        <v>3.2509999999999999</v>
      </c>
      <c r="L1742">
        <v>88.873000000000005</v>
      </c>
      <c r="M1742">
        <v>25783.917000000001</v>
      </c>
      <c r="N1742">
        <v>8724.5689999999995</v>
      </c>
      <c r="O1742">
        <v>-0.83699999999999997</v>
      </c>
      <c r="P1742">
        <v>5.5359999999999996</v>
      </c>
      <c r="Q1742">
        <v>231.185</v>
      </c>
      <c r="R1742">
        <v>17054.650000000001</v>
      </c>
      <c r="S1742">
        <v>16823.465</v>
      </c>
    </row>
    <row r="1743" spans="1:19" x14ac:dyDescent="0.3">
      <c r="A1743">
        <v>2021</v>
      </c>
      <c r="B1743">
        <v>3</v>
      </c>
      <c r="C1743">
        <v>14</v>
      </c>
      <c r="D1743">
        <v>14</v>
      </c>
      <c r="E1743">
        <v>24318.915000000001</v>
      </c>
      <c r="F1743">
        <v>889.37300000000005</v>
      </c>
      <c r="G1743">
        <v>66.311000000000007</v>
      </c>
      <c r="H1743">
        <v>0</v>
      </c>
      <c r="I1743">
        <v>290.77</v>
      </c>
      <c r="J1743">
        <v>3.3069999999999999</v>
      </c>
      <c r="K1743">
        <v>5.2</v>
      </c>
      <c r="L1743">
        <v>88.79</v>
      </c>
      <c r="M1743">
        <v>25596.355</v>
      </c>
      <c r="N1743">
        <v>8192.0480000000007</v>
      </c>
      <c r="O1743">
        <v>-0.78700000000000003</v>
      </c>
      <c r="P1743">
        <v>5.2770000000000001</v>
      </c>
      <c r="Q1743">
        <v>232.7</v>
      </c>
      <c r="R1743">
        <v>17399.816999999999</v>
      </c>
      <c r="S1743">
        <v>17167.116999999998</v>
      </c>
    </row>
    <row r="1744" spans="1:19" x14ac:dyDescent="0.3">
      <c r="A1744">
        <v>2021</v>
      </c>
      <c r="B1744">
        <v>3</v>
      </c>
      <c r="C1744">
        <v>14</v>
      </c>
      <c r="D1744">
        <v>15</v>
      </c>
      <c r="E1744">
        <v>24168.442999999999</v>
      </c>
      <c r="F1744">
        <v>856.20500000000004</v>
      </c>
      <c r="G1744">
        <v>66.733000000000004</v>
      </c>
      <c r="H1744">
        <v>0</v>
      </c>
      <c r="I1744">
        <v>293.33</v>
      </c>
      <c r="J1744">
        <v>3.363</v>
      </c>
      <c r="K1744">
        <v>3.3929999999999998</v>
      </c>
      <c r="L1744">
        <v>88.703999999999994</v>
      </c>
      <c r="M1744">
        <v>25413.437000000002</v>
      </c>
      <c r="N1744">
        <v>7106.5559999999996</v>
      </c>
      <c r="O1744">
        <v>-1.054</v>
      </c>
      <c r="P1744">
        <v>3.4420000000000002</v>
      </c>
      <c r="Q1744">
        <v>232.727</v>
      </c>
      <c r="R1744">
        <v>18304.492999999999</v>
      </c>
      <c r="S1744">
        <v>18071.766</v>
      </c>
    </row>
    <row r="1745" spans="1:19" x14ac:dyDescent="0.3">
      <c r="A1745">
        <v>2021</v>
      </c>
      <c r="B1745">
        <v>3</v>
      </c>
      <c r="C1745">
        <v>14</v>
      </c>
      <c r="D1745">
        <v>16</v>
      </c>
      <c r="E1745">
        <v>24003.724999999999</v>
      </c>
      <c r="F1745">
        <v>771.66300000000001</v>
      </c>
      <c r="G1745">
        <v>67.486999999999995</v>
      </c>
      <c r="H1745">
        <v>0</v>
      </c>
      <c r="I1745">
        <v>195.18899999999999</v>
      </c>
      <c r="J1745">
        <v>2.121</v>
      </c>
      <c r="K1745">
        <v>1.4239999999999999</v>
      </c>
      <c r="L1745">
        <v>88.602000000000004</v>
      </c>
      <c r="M1745">
        <v>25062.723999999998</v>
      </c>
      <c r="N1745">
        <v>5230.933</v>
      </c>
      <c r="O1745">
        <v>-0.97899999999999998</v>
      </c>
      <c r="P1745">
        <v>1.6910000000000001</v>
      </c>
      <c r="Q1745">
        <v>230.73699999999999</v>
      </c>
      <c r="R1745">
        <v>19831.079000000002</v>
      </c>
      <c r="S1745">
        <v>19600.342000000001</v>
      </c>
    </row>
    <row r="1746" spans="1:19" x14ac:dyDescent="0.3">
      <c r="A1746">
        <v>2021</v>
      </c>
      <c r="B1746">
        <v>3</v>
      </c>
      <c r="C1746">
        <v>14</v>
      </c>
      <c r="D1746">
        <v>17</v>
      </c>
      <c r="E1746">
        <v>23914.575000000001</v>
      </c>
      <c r="F1746">
        <v>694.54899999999998</v>
      </c>
      <c r="G1746">
        <v>68.19</v>
      </c>
      <c r="H1746">
        <v>0</v>
      </c>
      <c r="I1746">
        <v>205.239</v>
      </c>
      <c r="J1746">
        <v>1.9910000000000001</v>
      </c>
      <c r="K1746">
        <v>-7.9210000000000003</v>
      </c>
      <c r="L1746">
        <v>88.537999999999997</v>
      </c>
      <c r="M1746">
        <v>24896.971000000001</v>
      </c>
      <c r="N1746">
        <v>2750.25</v>
      </c>
      <c r="O1746">
        <v>-9.9000000000000005E-2</v>
      </c>
      <c r="P1746">
        <v>4.665</v>
      </c>
      <c r="Q1746">
        <v>226.87200000000001</v>
      </c>
      <c r="R1746">
        <v>22142.156999999999</v>
      </c>
      <c r="S1746">
        <v>21915.285</v>
      </c>
    </row>
    <row r="1747" spans="1:19" x14ac:dyDescent="0.3">
      <c r="A1747">
        <v>2021</v>
      </c>
      <c r="B1747">
        <v>3</v>
      </c>
      <c r="C1747">
        <v>14</v>
      </c>
      <c r="D1747">
        <v>18</v>
      </c>
      <c r="E1747">
        <v>24444.914000000001</v>
      </c>
      <c r="F1747">
        <v>664.03700000000003</v>
      </c>
      <c r="G1747">
        <v>69.506</v>
      </c>
      <c r="H1747">
        <v>0</v>
      </c>
      <c r="I1747">
        <v>206.95099999999999</v>
      </c>
      <c r="J1747">
        <v>1.8640000000000001</v>
      </c>
      <c r="K1747">
        <v>-14.551</v>
      </c>
      <c r="L1747">
        <v>88.873000000000005</v>
      </c>
      <c r="M1747">
        <v>25392.089</v>
      </c>
      <c r="N1747">
        <v>461.65100000000001</v>
      </c>
      <c r="O1747">
        <v>8.3640000000000008</v>
      </c>
      <c r="P1747">
        <v>10.577</v>
      </c>
      <c r="Q1747">
        <v>219.934</v>
      </c>
      <c r="R1747">
        <v>24911.496999999999</v>
      </c>
      <c r="S1747">
        <v>24691.562999999998</v>
      </c>
    </row>
    <row r="1748" spans="1:19" x14ac:dyDescent="0.3">
      <c r="A1748">
        <v>2021</v>
      </c>
      <c r="B1748">
        <v>3</v>
      </c>
      <c r="C1748">
        <v>14</v>
      </c>
      <c r="D1748">
        <v>19</v>
      </c>
      <c r="E1748">
        <v>26539.633000000002</v>
      </c>
      <c r="F1748">
        <v>666.17100000000005</v>
      </c>
      <c r="G1748">
        <v>70.436999999999998</v>
      </c>
      <c r="H1748">
        <v>0</v>
      </c>
      <c r="I1748">
        <v>232.16</v>
      </c>
      <c r="J1748">
        <v>1.7270000000000001</v>
      </c>
      <c r="K1748">
        <v>-19.248000000000001</v>
      </c>
      <c r="L1748">
        <v>90.251999999999995</v>
      </c>
      <c r="M1748">
        <v>27510.696</v>
      </c>
      <c r="N1748">
        <v>6.0000000000000001E-3</v>
      </c>
      <c r="O1748">
        <v>12.629</v>
      </c>
      <c r="P1748">
        <v>16.824000000000002</v>
      </c>
      <c r="Q1748">
        <v>218.44200000000001</v>
      </c>
      <c r="R1748">
        <v>27481.237000000001</v>
      </c>
      <c r="S1748">
        <v>27262.794999999998</v>
      </c>
    </row>
    <row r="1749" spans="1:19" x14ac:dyDescent="0.3">
      <c r="A1749">
        <v>2021</v>
      </c>
      <c r="B1749">
        <v>3</v>
      </c>
      <c r="C1749">
        <v>14</v>
      </c>
      <c r="D1749">
        <v>20</v>
      </c>
      <c r="E1749">
        <v>26689.003000000001</v>
      </c>
      <c r="F1749">
        <v>670.14099999999996</v>
      </c>
      <c r="G1749">
        <v>72.814999999999998</v>
      </c>
      <c r="H1749">
        <v>0</v>
      </c>
      <c r="I1749">
        <v>324.928</v>
      </c>
      <c r="J1749">
        <v>1.5820000000000001</v>
      </c>
      <c r="K1749">
        <v>-13.968999999999999</v>
      </c>
      <c r="L1749">
        <v>90.43</v>
      </c>
      <c r="M1749">
        <v>27762.115000000002</v>
      </c>
      <c r="N1749">
        <v>0</v>
      </c>
      <c r="O1749">
        <v>13.365</v>
      </c>
      <c r="P1749">
        <v>16.16</v>
      </c>
      <c r="Q1749">
        <v>213.422</v>
      </c>
      <c r="R1749">
        <v>27732.59</v>
      </c>
      <c r="S1749">
        <v>27519.168000000001</v>
      </c>
    </row>
    <row r="1750" spans="1:19" x14ac:dyDescent="0.3">
      <c r="A1750">
        <v>2021</v>
      </c>
      <c r="B1750">
        <v>3</v>
      </c>
      <c r="C1750">
        <v>14</v>
      </c>
      <c r="D1750">
        <v>21</v>
      </c>
      <c r="E1750">
        <v>25689.874</v>
      </c>
      <c r="F1750">
        <v>715.78800000000001</v>
      </c>
      <c r="G1750">
        <v>71.349000000000004</v>
      </c>
      <c r="H1750">
        <v>0</v>
      </c>
      <c r="I1750">
        <v>370.52199999999999</v>
      </c>
      <c r="J1750">
        <v>1.948</v>
      </c>
      <c r="K1750">
        <v>-9.8230000000000004</v>
      </c>
      <c r="L1750">
        <v>89.68</v>
      </c>
      <c r="M1750">
        <v>26857.989000000001</v>
      </c>
      <c r="N1750">
        <v>0</v>
      </c>
      <c r="O1750">
        <v>13.077</v>
      </c>
      <c r="P1750">
        <v>6.6929999999999996</v>
      </c>
      <c r="Q1750">
        <v>203.97900000000001</v>
      </c>
      <c r="R1750">
        <v>26838.219000000001</v>
      </c>
      <c r="S1750">
        <v>26634.240000000002</v>
      </c>
    </row>
    <row r="1751" spans="1:19" x14ac:dyDescent="0.3">
      <c r="A1751">
        <v>2021</v>
      </c>
      <c r="B1751">
        <v>3</v>
      </c>
      <c r="C1751">
        <v>14</v>
      </c>
      <c r="D1751">
        <v>22</v>
      </c>
      <c r="E1751">
        <v>23818.867999999999</v>
      </c>
      <c r="F1751">
        <v>870.92200000000003</v>
      </c>
      <c r="G1751">
        <v>66.811999999999998</v>
      </c>
      <c r="H1751">
        <v>0</v>
      </c>
      <c r="I1751">
        <v>407.01100000000002</v>
      </c>
      <c r="J1751">
        <v>1.7749999999999999</v>
      </c>
      <c r="K1751">
        <v>1.2689999999999999</v>
      </c>
      <c r="L1751">
        <v>88.573999999999998</v>
      </c>
      <c r="M1751">
        <v>25188.418000000001</v>
      </c>
      <c r="N1751">
        <v>0</v>
      </c>
      <c r="O1751">
        <v>11.547000000000001</v>
      </c>
      <c r="P1751">
        <v>-9.673</v>
      </c>
      <c r="Q1751">
        <v>188.57</v>
      </c>
      <c r="R1751">
        <v>25186.544000000002</v>
      </c>
      <c r="S1751">
        <v>24997.973000000002</v>
      </c>
    </row>
    <row r="1752" spans="1:19" x14ac:dyDescent="0.3">
      <c r="A1752">
        <v>2021</v>
      </c>
      <c r="B1752">
        <v>3</v>
      </c>
      <c r="C1752">
        <v>14</v>
      </c>
      <c r="D1752">
        <v>23</v>
      </c>
      <c r="E1752">
        <v>21585.45</v>
      </c>
      <c r="F1752">
        <v>1066.008</v>
      </c>
      <c r="G1752">
        <v>62.274000000000001</v>
      </c>
      <c r="H1752">
        <v>0</v>
      </c>
      <c r="I1752">
        <v>499.92</v>
      </c>
      <c r="J1752">
        <v>3.0449999999999999</v>
      </c>
      <c r="K1752">
        <v>7.3570000000000002</v>
      </c>
      <c r="L1752">
        <v>87.271000000000001</v>
      </c>
      <c r="M1752">
        <v>23249.050999999999</v>
      </c>
      <c r="N1752">
        <v>0</v>
      </c>
      <c r="O1752">
        <v>9.1739999999999995</v>
      </c>
      <c r="P1752">
        <v>-19.382000000000001</v>
      </c>
      <c r="Q1752">
        <v>169.155</v>
      </c>
      <c r="R1752">
        <v>23259.258999999998</v>
      </c>
      <c r="S1752">
        <v>23090.105</v>
      </c>
    </row>
    <row r="1753" spans="1:19" x14ac:dyDescent="0.3">
      <c r="A1753">
        <v>2021</v>
      </c>
      <c r="B1753">
        <v>3</v>
      </c>
      <c r="C1753">
        <v>14</v>
      </c>
      <c r="D1753">
        <v>24</v>
      </c>
      <c r="E1753">
        <v>19764.974999999999</v>
      </c>
      <c r="F1753">
        <v>1348.3879999999999</v>
      </c>
      <c r="G1753">
        <v>59.552999999999997</v>
      </c>
      <c r="H1753">
        <v>0</v>
      </c>
      <c r="I1753">
        <v>846.64099999999996</v>
      </c>
      <c r="J1753">
        <v>5.0780000000000003</v>
      </c>
      <c r="K1753">
        <v>11.785</v>
      </c>
      <c r="L1753">
        <v>86.27</v>
      </c>
      <c r="M1753">
        <v>22063.137999999999</v>
      </c>
      <c r="N1753">
        <v>0</v>
      </c>
      <c r="O1753">
        <v>6.9649999999999999</v>
      </c>
      <c r="P1753">
        <v>-23.242999999999999</v>
      </c>
      <c r="Q1753">
        <v>151.892</v>
      </c>
      <c r="R1753">
        <v>22079.416000000001</v>
      </c>
      <c r="S1753">
        <v>21927.523000000001</v>
      </c>
    </row>
    <row r="1754" spans="1:19" x14ac:dyDescent="0.3">
      <c r="A1754">
        <v>2021</v>
      </c>
      <c r="B1754">
        <v>3</v>
      </c>
      <c r="C1754">
        <v>15</v>
      </c>
      <c r="D1754">
        <v>1</v>
      </c>
      <c r="E1754">
        <v>18937.54</v>
      </c>
      <c r="F1754">
        <v>1512.7059999999999</v>
      </c>
      <c r="G1754">
        <v>55.173000000000002</v>
      </c>
      <c r="H1754">
        <v>0</v>
      </c>
      <c r="I1754">
        <v>601.077</v>
      </c>
      <c r="J1754">
        <v>4.9450000000000003</v>
      </c>
      <c r="K1754">
        <v>8.7490000000000006</v>
      </c>
      <c r="L1754">
        <v>85.710999999999999</v>
      </c>
      <c r="M1754">
        <v>21150.726999999999</v>
      </c>
      <c r="N1754">
        <v>0</v>
      </c>
      <c r="O1754">
        <v>3.9369999999999998</v>
      </c>
      <c r="P1754">
        <v>-24.498000000000001</v>
      </c>
      <c r="Q1754">
        <v>140.946</v>
      </c>
      <c r="R1754">
        <v>21171.287</v>
      </c>
      <c r="S1754">
        <v>21030.342000000001</v>
      </c>
    </row>
    <row r="1755" spans="1:19" x14ac:dyDescent="0.3">
      <c r="A1755">
        <v>2021</v>
      </c>
      <c r="B1755">
        <v>3</v>
      </c>
      <c r="C1755">
        <v>15</v>
      </c>
      <c r="D1755">
        <v>2</v>
      </c>
      <c r="E1755">
        <v>18174.393</v>
      </c>
      <c r="F1755">
        <v>1576.0329999999999</v>
      </c>
      <c r="G1755">
        <v>53.4</v>
      </c>
      <c r="H1755">
        <v>0</v>
      </c>
      <c r="I1755">
        <v>360.00200000000001</v>
      </c>
      <c r="J1755">
        <v>4.8719999999999999</v>
      </c>
      <c r="K1755">
        <v>8.0310000000000006</v>
      </c>
      <c r="L1755">
        <v>85.414000000000001</v>
      </c>
      <c r="M1755">
        <v>20208.743999999999</v>
      </c>
      <c r="N1755">
        <v>0</v>
      </c>
      <c r="O1755">
        <v>3.2410000000000001</v>
      </c>
      <c r="P1755">
        <v>-19.489000000000001</v>
      </c>
      <c r="Q1755">
        <v>134.489</v>
      </c>
      <c r="R1755">
        <v>20224.991999999998</v>
      </c>
      <c r="S1755">
        <v>20090.503000000001</v>
      </c>
    </row>
    <row r="1756" spans="1:19" x14ac:dyDescent="0.3">
      <c r="A1756">
        <v>2021</v>
      </c>
      <c r="B1756">
        <v>3</v>
      </c>
      <c r="C1756">
        <v>15</v>
      </c>
      <c r="D1756">
        <v>3</v>
      </c>
      <c r="E1756">
        <v>18050.305</v>
      </c>
      <c r="F1756">
        <v>1512.212</v>
      </c>
      <c r="G1756">
        <v>53.390999999999998</v>
      </c>
      <c r="H1756">
        <v>0</v>
      </c>
      <c r="I1756">
        <v>204.78</v>
      </c>
      <c r="J1756">
        <v>4.7190000000000003</v>
      </c>
      <c r="K1756">
        <v>9.6630000000000003</v>
      </c>
      <c r="L1756">
        <v>85.382999999999996</v>
      </c>
      <c r="M1756">
        <v>19867.062000000002</v>
      </c>
      <c r="N1756">
        <v>0</v>
      </c>
      <c r="O1756">
        <v>2.9020000000000001</v>
      </c>
      <c r="P1756">
        <v>-14.253</v>
      </c>
      <c r="Q1756">
        <v>133.03800000000001</v>
      </c>
      <c r="R1756">
        <v>19878.413</v>
      </c>
      <c r="S1756">
        <v>19745.375</v>
      </c>
    </row>
    <row r="1757" spans="1:19" x14ac:dyDescent="0.3">
      <c r="A1757">
        <v>2021</v>
      </c>
      <c r="B1757">
        <v>3</v>
      </c>
      <c r="C1757">
        <v>15</v>
      </c>
      <c r="D1757">
        <v>4</v>
      </c>
      <c r="E1757">
        <v>18686.448</v>
      </c>
      <c r="F1757">
        <v>1446.0260000000001</v>
      </c>
      <c r="G1757">
        <v>54.436</v>
      </c>
      <c r="H1757">
        <v>0</v>
      </c>
      <c r="I1757">
        <v>102.96599999999999</v>
      </c>
      <c r="J1757">
        <v>3.6520000000000001</v>
      </c>
      <c r="K1757">
        <v>10.332000000000001</v>
      </c>
      <c r="L1757">
        <v>85.634</v>
      </c>
      <c r="M1757">
        <v>20335.058000000001</v>
      </c>
      <c r="N1757">
        <v>0</v>
      </c>
      <c r="O1757">
        <v>2.407</v>
      </c>
      <c r="P1757">
        <v>-9.6159999999999997</v>
      </c>
      <c r="Q1757">
        <v>136.453</v>
      </c>
      <c r="R1757">
        <v>20342.267</v>
      </c>
      <c r="S1757">
        <v>20205.813999999998</v>
      </c>
    </row>
    <row r="1758" spans="1:19" x14ac:dyDescent="0.3">
      <c r="A1758">
        <v>2021</v>
      </c>
      <c r="B1758">
        <v>3</v>
      </c>
      <c r="C1758">
        <v>15</v>
      </c>
      <c r="D1758">
        <v>5</v>
      </c>
      <c r="E1758">
        <v>20086.291000000001</v>
      </c>
      <c r="F1758">
        <v>1229.3409999999999</v>
      </c>
      <c r="G1758">
        <v>57.71</v>
      </c>
      <c r="H1758">
        <v>0</v>
      </c>
      <c r="I1758">
        <v>72.459999999999994</v>
      </c>
      <c r="J1758">
        <v>2.3290000000000002</v>
      </c>
      <c r="K1758">
        <v>9.1969999999999992</v>
      </c>
      <c r="L1758">
        <v>86.516999999999996</v>
      </c>
      <c r="M1758">
        <v>21486.134999999998</v>
      </c>
      <c r="N1758">
        <v>0</v>
      </c>
      <c r="O1758">
        <v>2.073</v>
      </c>
      <c r="P1758">
        <v>-6.5389999999999997</v>
      </c>
      <c r="Q1758">
        <v>148.16399999999999</v>
      </c>
      <c r="R1758">
        <v>21490.600999999999</v>
      </c>
      <c r="S1758">
        <v>21342.437000000002</v>
      </c>
    </row>
    <row r="1759" spans="1:19" x14ac:dyDescent="0.3">
      <c r="A1759">
        <v>2021</v>
      </c>
      <c r="B1759">
        <v>3</v>
      </c>
      <c r="C1759">
        <v>15</v>
      </c>
      <c r="D1759">
        <v>6</v>
      </c>
      <c r="E1759">
        <v>22601.583999999999</v>
      </c>
      <c r="F1759">
        <v>972.50300000000004</v>
      </c>
      <c r="G1759">
        <v>61.826000000000001</v>
      </c>
      <c r="H1759">
        <v>0</v>
      </c>
      <c r="I1759">
        <v>128.994</v>
      </c>
      <c r="J1759">
        <v>2.839</v>
      </c>
      <c r="K1759">
        <v>3.125</v>
      </c>
      <c r="L1759">
        <v>87.965999999999994</v>
      </c>
      <c r="M1759">
        <v>23797.01</v>
      </c>
      <c r="N1759">
        <v>0.05</v>
      </c>
      <c r="O1759">
        <v>2.206</v>
      </c>
      <c r="P1759">
        <v>-3.81</v>
      </c>
      <c r="Q1759">
        <v>172.589</v>
      </c>
      <c r="R1759">
        <v>23798.563999999998</v>
      </c>
      <c r="S1759">
        <v>23625.974999999999</v>
      </c>
    </row>
    <row r="1760" spans="1:19" x14ac:dyDescent="0.3">
      <c r="A1760">
        <v>2021</v>
      </c>
      <c r="B1760">
        <v>3</v>
      </c>
      <c r="C1760">
        <v>15</v>
      </c>
      <c r="D1760">
        <v>7</v>
      </c>
      <c r="E1760">
        <v>24678.873</v>
      </c>
      <c r="F1760">
        <v>824.78200000000004</v>
      </c>
      <c r="G1760">
        <v>67.724000000000004</v>
      </c>
      <c r="H1760">
        <v>0</v>
      </c>
      <c r="I1760">
        <v>267.89</v>
      </c>
      <c r="J1760">
        <v>3.702</v>
      </c>
      <c r="K1760">
        <v>7.468</v>
      </c>
      <c r="L1760">
        <v>89.209000000000003</v>
      </c>
      <c r="M1760">
        <v>25871.924999999999</v>
      </c>
      <c r="N1760">
        <v>200.417</v>
      </c>
      <c r="O1760">
        <v>1.218</v>
      </c>
      <c r="P1760">
        <v>-1.5669999999999999</v>
      </c>
      <c r="Q1760">
        <v>200.137</v>
      </c>
      <c r="R1760">
        <v>25671.857</v>
      </c>
      <c r="S1760">
        <v>25471.72</v>
      </c>
    </row>
    <row r="1761" spans="1:19" x14ac:dyDescent="0.3">
      <c r="A1761">
        <v>2021</v>
      </c>
      <c r="B1761">
        <v>3</v>
      </c>
      <c r="C1761">
        <v>15</v>
      </c>
      <c r="D1761">
        <v>8</v>
      </c>
      <c r="E1761">
        <v>25818.241999999998</v>
      </c>
      <c r="F1761">
        <v>761.46199999999999</v>
      </c>
      <c r="G1761">
        <v>71.111999999999995</v>
      </c>
      <c r="H1761">
        <v>0</v>
      </c>
      <c r="I1761">
        <v>494.47699999999998</v>
      </c>
      <c r="J1761">
        <v>4.97</v>
      </c>
      <c r="K1761">
        <v>6.2889999999999997</v>
      </c>
      <c r="L1761">
        <v>89.876999999999995</v>
      </c>
      <c r="M1761">
        <v>27175.316999999999</v>
      </c>
      <c r="N1761">
        <v>1982.9849999999999</v>
      </c>
      <c r="O1761">
        <v>-6.8140000000000001</v>
      </c>
      <c r="P1761">
        <v>-0.47899999999999998</v>
      </c>
      <c r="Q1761">
        <v>229.30500000000001</v>
      </c>
      <c r="R1761">
        <v>25199.625</v>
      </c>
      <c r="S1761">
        <v>24970.32</v>
      </c>
    </row>
    <row r="1762" spans="1:19" x14ac:dyDescent="0.3">
      <c r="A1762">
        <v>2021</v>
      </c>
      <c r="B1762">
        <v>3</v>
      </c>
      <c r="C1762">
        <v>15</v>
      </c>
      <c r="D1762">
        <v>9</v>
      </c>
      <c r="E1762">
        <v>26664.214</v>
      </c>
      <c r="F1762">
        <v>760.44799999999998</v>
      </c>
      <c r="G1762">
        <v>70.024000000000001</v>
      </c>
      <c r="H1762">
        <v>0</v>
      </c>
      <c r="I1762">
        <v>610.23099999999999</v>
      </c>
      <c r="J1762">
        <v>5.5170000000000003</v>
      </c>
      <c r="K1762">
        <v>3.7989999999999999</v>
      </c>
      <c r="L1762">
        <v>90.540999999999997</v>
      </c>
      <c r="M1762">
        <v>28134.75</v>
      </c>
      <c r="N1762">
        <v>4192.7179999999998</v>
      </c>
      <c r="O1762">
        <v>-19.805</v>
      </c>
      <c r="P1762">
        <v>0.621</v>
      </c>
      <c r="Q1762">
        <v>250.875</v>
      </c>
      <c r="R1762">
        <v>23961.216</v>
      </c>
      <c r="S1762">
        <v>23710.34</v>
      </c>
    </row>
    <row r="1763" spans="1:19" x14ac:dyDescent="0.3">
      <c r="A1763">
        <v>2021</v>
      </c>
      <c r="B1763">
        <v>3</v>
      </c>
      <c r="C1763">
        <v>15</v>
      </c>
      <c r="D1763">
        <v>10</v>
      </c>
      <c r="E1763">
        <v>27278.487000000001</v>
      </c>
      <c r="F1763">
        <v>793.18600000000004</v>
      </c>
      <c r="G1763">
        <v>68.83</v>
      </c>
      <c r="H1763">
        <v>0</v>
      </c>
      <c r="I1763">
        <v>577.70699999999999</v>
      </c>
      <c r="J1763">
        <v>5.8330000000000002</v>
      </c>
      <c r="K1763">
        <v>1.651</v>
      </c>
      <c r="L1763">
        <v>91.087999999999994</v>
      </c>
      <c r="M1763">
        <v>28747.952000000001</v>
      </c>
      <c r="N1763">
        <v>6057.5320000000002</v>
      </c>
      <c r="O1763">
        <v>-31.323</v>
      </c>
      <c r="P1763">
        <v>2.3119999999999998</v>
      </c>
      <c r="Q1763">
        <v>266.16800000000001</v>
      </c>
      <c r="R1763">
        <v>22719.43</v>
      </c>
      <c r="S1763">
        <v>22453.261999999999</v>
      </c>
    </row>
    <row r="1764" spans="1:19" x14ac:dyDescent="0.3">
      <c r="A1764">
        <v>2021</v>
      </c>
      <c r="B1764">
        <v>3</v>
      </c>
      <c r="C1764">
        <v>15</v>
      </c>
      <c r="D1764">
        <v>11</v>
      </c>
      <c r="E1764">
        <v>27686.125</v>
      </c>
      <c r="F1764">
        <v>811.66800000000001</v>
      </c>
      <c r="G1764">
        <v>67.382000000000005</v>
      </c>
      <c r="H1764">
        <v>0</v>
      </c>
      <c r="I1764">
        <v>491.72500000000002</v>
      </c>
      <c r="J1764">
        <v>5.9710000000000001</v>
      </c>
      <c r="K1764">
        <v>4.9450000000000003</v>
      </c>
      <c r="L1764">
        <v>91.394000000000005</v>
      </c>
      <c r="M1764">
        <v>29091.828000000001</v>
      </c>
      <c r="N1764">
        <v>7300.9250000000002</v>
      </c>
      <c r="O1764">
        <v>-30.73</v>
      </c>
      <c r="P1764">
        <v>3.7690000000000001</v>
      </c>
      <c r="Q1764">
        <v>279.87900000000002</v>
      </c>
      <c r="R1764">
        <v>21817.864000000001</v>
      </c>
      <c r="S1764">
        <v>21537.985000000001</v>
      </c>
    </row>
    <row r="1765" spans="1:19" x14ac:dyDescent="0.3">
      <c r="A1765">
        <v>2021</v>
      </c>
      <c r="B1765">
        <v>3</v>
      </c>
      <c r="C1765">
        <v>15</v>
      </c>
      <c r="D1765">
        <v>12</v>
      </c>
      <c r="E1765">
        <v>27892.467000000001</v>
      </c>
      <c r="F1765">
        <v>781.01400000000001</v>
      </c>
      <c r="G1765">
        <v>65.881</v>
      </c>
      <c r="H1765">
        <v>0</v>
      </c>
      <c r="I1765">
        <v>454.66800000000001</v>
      </c>
      <c r="J1765">
        <v>5.9409999999999998</v>
      </c>
      <c r="K1765">
        <v>5.742</v>
      </c>
      <c r="L1765">
        <v>91.507000000000005</v>
      </c>
      <c r="M1765">
        <v>29231.338</v>
      </c>
      <c r="N1765">
        <v>7978.152</v>
      </c>
      <c r="O1765">
        <v>-11.62</v>
      </c>
      <c r="P1765">
        <v>4.8159999999999998</v>
      </c>
      <c r="Q1765">
        <v>290.29000000000002</v>
      </c>
      <c r="R1765">
        <v>21259.991000000002</v>
      </c>
      <c r="S1765">
        <v>20969.7</v>
      </c>
    </row>
    <row r="1766" spans="1:19" x14ac:dyDescent="0.3">
      <c r="A1766">
        <v>2021</v>
      </c>
      <c r="B1766">
        <v>3</v>
      </c>
      <c r="C1766">
        <v>15</v>
      </c>
      <c r="D1766">
        <v>13</v>
      </c>
      <c r="E1766">
        <v>28087.436000000002</v>
      </c>
      <c r="F1766">
        <v>767.20600000000002</v>
      </c>
      <c r="G1766">
        <v>65.188000000000002</v>
      </c>
      <c r="H1766">
        <v>0</v>
      </c>
      <c r="I1766">
        <v>430.10700000000003</v>
      </c>
      <c r="J1766">
        <v>5.8310000000000004</v>
      </c>
      <c r="K1766">
        <v>3.6440000000000001</v>
      </c>
      <c r="L1766">
        <v>91.655000000000001</v>
      </c>
      <c r="M1766">
        <v>29385.879000000001</v>
      </c>
      <c r="N1766">
        <v>8099.4769999999999</v>
      </c>
      <c r="O1766">
        <v>-7.2370000000000001</v>
      </c>
      <c r="P1766">
        <v>5.5359999999999996</v>
      </c>
      <c r="Q1766">
        <v>297.51900000000001</v>
      </c>
      <c r="R1766">
        <v>21288.102999999999</v>
      </c>
      <c r="S1766">
        <v>20990.583999999999</v>
      </c>
    </row>
    <row r="1767" spans="1:19" x14ac:dyDescent="0.3">
      <c r="A1767">
        <v>2021</v>
      </c>
      <c r="B1767">
        <v>3</v>
      </c>
      <c r="C1767">
        <v>15</v>
      </c>
      <c r="D1767">
        <v>14</v>
      </c>
      <c r="E1767">
        <v>28079.347000000002</v>
      </c>
      <c r="F1767">
        <v>734.28399999999999</v>
      </c>
      <c r="G1767">
        <v>64.415000000000006</v>
      </c>
      <c r="H1767">
        <v>0</v>
      </c>
      <c r="I1767">
        <v>368.52499999999998</v>
      </c>
      <c r="J1767">
        <v>5.3470000000000004</v>
      </c>
      <c r="K1767">
        <v>6.101</v>
      </c>
      <c r="L1767">
        <v>91.584000000000003</v>
      </c>
      <c r="M1767">
        <v>29285.187000000002</v>
      </c>
      <c r="N1767">
        <v>7653.6909999999998</v>
      </c>
      <c r="O1767">
        <v>-4.3869999999999996</v>
      </c>
      <c r="P1767">
        <v>5.2770000000000001</v>
      </c>
      <c r="Q1767">
        <v>301.43099999999998</v>
      </c>
      <c r="R1767">
        <v>21630.606</v>
      </c>
      <c r="S1767">
        <v>21329.174999999999</v>
      </c>
    </row>
    <row r="1768" spans="1:19" x14ac:dyDescent="0.3">
      <c r="A1768">
        <v>2021</v>
      </c>
      <c r="B1768">
        <v>3</v>
      </c>
      <c r="C1768">
        <v>15</v>
      </c>
      <c r="D1768">
        <v>15</v>
      </c>
      <c r="E1768">
        <v>27815.915000000001</v>
      </c>
      <c r="F1768">
        <v>711.85799999999995</v>
      </c>
      <c r="G1768">
        <v>64.372</v>
      </c>
      <c r="H1768">
        <v>0</v>
      </c>
      <c r="I1768">
        <v>339.13400000000001</v>
      </c>
      <c r="J1768">
        <v>5.5759999999999996</v>
      </c>
      <c r="K1768">
        <v>4.3220000000000001</v>
      </c>
      <c r="L1768">
        <v>91.358999999999995</v>
      </c>
      <c r="M1768">
        <v>28968.164000000001</v>
      </c>
      <c r="N1768">
        <v>6552.277</v>
      </c>
      <c r="O1768">
        <v>-1.829</v>
      </c>
      <c r="P1768">
        <v>3.4420000000000002</v>
      </c>
      <c r="Q1768">
        <v>300.43900000000002</v>
      </c>
      <c r="R1768">
        <v>22414.274000000001</v>
      </c>
      <c r="S1768">
        <v>22113.834999999999</v>
      </c>
    </row>
    <row r="1769" spans="1:19" x14ac:dyDescent="0.3">
      <c r="A1769">
        <v>2021</v>
      </c>
      <c r="B1769">
        <v>3</v>
      </c>
      <c r="C1769">
        <v>15</v>
      </c>
      <c r="D1769">
        <v>16</v>
      </c>
      <c r="E1769">
        <v>27360.191999999999</v>
      </c>
      <c r="F1769">
        <v>639.73099999999999</v>
      </c>
      <c r="G1769">
        <v>64.555999999999997</v>
      </c>
      <c r="H1769">
        <v>0</v>
      </c>
      <c r="I1769">
        <v>233.93700000000001</v>
      </c>
      <c r="J1769">
        <v>4.3869999999999996</v>
      </c>
      <c r="K1769">
        <v>2.0680000000000001</v>
      </c>
      <c r="L1769">
        <v>90.997</v>
      </c>
      <c r="M1769">
        <v>28331.312999999998</v>
      </c>
      <c r="N1769">
        <v>4781.3779999999997</v>
      </c>
      <c r="O1769">
        <v>-2.0470000000000002</v>
      </c>
      <c r="P1769">
        <v>1.6910000000000001</v>
      </c>
      <c r="Q1769">
        <v>293.01499999999999</v>
      </c>
      <c r="R1769">
        <v>23550.292000000001</v>
      </c>
      <c r="S1769">
        <v>23257.276999999998</v>
      </c>
    </row>
    <row r="1770" spans="1:19" x14ac:dyDescent="0.3">
      <c r="A1770">
        <v>2021</v>
      </c>
      <c r="B1770">
        <v>3</v>
      </c>
      <c r="C1770">
        <v>15</v>
      </c>
      <c r="D1770">
        <v>17</v>
      </c>
      <c r="E1770">
        <v>26768.518</v>
      </c>
      <c r="F1770">
        <v>584.72</v>
      </c>
      <c r="G1770">
        <v>65.064999999999998</v>
      </c>
      <c r="H1770">
        <v>0</v>
      </c>
      <c r="I1770">
        <v>255.80699999999999</v>
      </c>
      <c r="J1770">
        <v>4.91</v>
      </c>
      <c r="K1770">
        <v>-9.423</v>
      </c>
      <c r="L1770">
        <v>90.524000000000001</v>
      </c>
      <c r="M1770">
        <v>27695.057000000001</v>
      </c>
      <c r="N1770">
        <v>2560.2460000000001</v>
      </c>
      <c r="O1770">
        <v>0.97199999999999998</v>
      </c>
      <c r="P1770">
        <v>4.665</v>
      </c>
      <c r="Q1770">
        <v>280.83600000000001</v>
      </c>
      <c r="R1770">
        <v>25129.173999999999</v>
      </c>
      <c r="S1770">
        <v>24848.338</v>
      </c>
    </row>
    <row r="1771" spans="1:19" x14ac:dyDescent="0.3">
      <c r="A1771">
        <v>2021</v>
      </c>
      <c r="B1771">
        <v>3</v>
      </c>
      <c r="C1771">
        <v>15</v>
      </c>
      <c r="D1771">
        <v>18</v>
      </c>
      <c r="E1771">
        <v>26683.023000000001</v>
      </c>
      <c r="F1771">
        <v>574.52</v>
      </c>
      <c r="G1771">
        <v>66.408000000000001</v>
      </c>
      <c r="H1771">
        <v>0</v>
      </c>
      <c r="I1771">
        <v>326.37799999999999</v>
      </c>
      <c r="J1771">
        <v>4.7430000000000003</v>
      </c>
      <c r="K1771">
        <v>-17.167000000000002</v>
      </c>
      <c r="L1771">
        <v>90.388000000000005</v>
      </c>
      <c r="M1771">
        <v>27661.884999999998</v>
      </c>
      <c r="N1771">
        <v>514.57299999999998</v>
      </c>
      <c r="O1771">
        <v>9.8049999999999997</v>
      </c>
      <c r="P1771">
        <v>10.577</v>
      </c>
      <c r="Q1771">
        <v>261.38600000000002</v>
      </c>
      <c r="R1771">
        <v>27126.931</v>
      </c>
      <c r="S1771">
        <v>26865.544999999998</v>
      </c>
    </row>
    <row r="1772" spans="1:19" x14ac:dyDescent="0.3">
      <c r="A1772">
        <v>2021</v>
      </c>
      <c r="B1772">
        <v>3</v>
      </c>
      <c r="C1772">
        <v>15</v>
      </c>
      <c r="D1772">
        <v>19</v>
      </c>
      <c r="E1772">
        <v>28331.035</v>
      </c>
      <c r="F1772">
        <v>585.29</v>
      </c>
      <c r="G1772">
        <v>67.864999999999995</v>
      </c>
      <c r="H1772">
        <v>0</v>
      </c>
      <c r="I1772">
        <v>361.14600000000002</v>
      </c>
      <c r="J1772">
        <v>4.4640000000000004</v>
      </c>
      <c r="K1772">
        <v>-21.021000000000001</v>
      </c>
      <c r="L1772">
        <v>91.721999999999994</v>
      </c>
      <c r="M1772">
        <v>29352.634999999998</v>
      </c>
      <c r="N1772">
        <v>0.13</v>
      </c>
      <c r="O1772">
        <v>13.964</v>
      </c>
      <c r="P1772">
        <v>16.824000000000002</v>
      </c>
      <c r="Q1772">
        <v>245.08099999999999</v>
      </c>
      <c r="R1772">
        <v>29321.718000000001</v>
      </c>
      <c r="S1772">
        <v>29076.636999999999</v>
      </c>
    </row>
    <row r="1773" spans="1:19" x14ac:dyDescent="0.3">
      <c r="A1773">
        <v>2021</v>
      </c>
      <c r="B1773">
        <v>3</v>
      </c>
      <c r="C1773">
        <v>15</v>
      </c>
      <c r="D1773">
        <v>20</v>
      </c>
      <c r="E1773">
        <v>28443.128000000001</v>
      </c>
      <c r="F1773">
        <v>594.98</v>
      </c>
      <c r="G1773">
        <v>71.814999999999998</v>
      </c>
      <c r="H1773">
        <v>0</v>
      </c>
      <c r="I1773">
        <v>404.81200000000001</v>
      </c>
      <c r="J1773">
        <v>4.1230000000000002</v>
      </c>
      <c r="K1773">
        <v>-14.555</v>
      </c>
      <c r="L1773">
        <v>91.926000000000002</v>
      </c>
      <c r="M1773">
        <v>29524.414000000001</v>
      </c>
      <c r="N1773">
        <v>0</v>
      </c>
      <c r="O1773">
        <v>13.613</v>
      </c>
      <c r="P1773">
        <v>16.16</v>
      </c>
      <c r="Q1773">
        <v>232.71100000000001</v>
      </c>
      <c r="R1773">
        <v>29494.642</v>
      </c>
      <c r="S1773">
        <v>29261.93</v>
      </c>
    </row>
    <row r="1774" spans="1:19" x14ac:dyDescent="0.3">
      <c r="A1774">
        <v>2021</v>
      </c>
      <c r="B1774">
        <v>3</v>
      </c>
      <c r="C1774">
        <v>15</v>
      </c>
      <c r="D1774">
        <v>21</v>
      </c>
      <c r="E1774">
        <v>27066.736000000001</v>
      </c>
      <c r="F1774">
        <v>646.64400000000001</v>
      </c>
      <c r="G1774">
        <v>71.13</v>
      </c>
      <c r="H1774">
        <v>0</v>
      </c>
      <c r="I1774">
        <v>517.60900000000004</v>
      </c>
      <c r="J1774">
        <v>5.181</v>
      </c>
      <c r="K1774">
        <v>-10.115</v>
      </c>
      <c r="L1774">
        <v>90.697999999999993</v>
      </c>
      <c r="M1774">
        <v>28316.752</v>
      </c>
      <c r="N1774">
        <v>0</v>
      </c>
      <c r="O1774">
        <v>13.29</v>
      </c>
      <c r="P1774">
        <v>6.6929999999999996</v>
      </c>
      <c r="Q1774">
        <v>218.54300000000001</v>
      </c>
      <c r="R1774">
        <v>28296.769</v>
      </c>
      <c r="S1774">
        <v>28078.225999999999</v>
      </c>
    </row>
    <row r="1775" spans="1:19" x14ac:dyDescent="0.3">
      <c r="A1775">
        <v>2021</v>
      </c>
      <c r="B1775">
        <v>3</v>
      </c>
      <c r="C1775">
        <v>15</v>
      </c>
      <c r="D1775">
        <v>22</v>
      </c>
      <c r="E1775">
        <v>24772.25</v>
      </c>
      <c r="F1775">
        <v>815.41200000000003</v>
      </c>
      <c r="G1775">
        <v>66.619</v>
      </c>
      <c r="H1775">
        <v>0</v>
      </c>
      <c r="I1775">
        <v>577.44799999999998</v>
      </c>
      <c r="J1775">
        <v>4.8490000000000002</v>
      </c>
      <c r="K1775">
        <v>1.34</v>
      </c>
      <c r="L1775">
        <v>89.025000000000006</v>
      </c>
      <c r="M1775">
        <v>26260.324000000001</v>
      </c>
      <c r="N1775">
        <v>0</v>
      </c>
      <c r="O1775">
        <v>11.43</v>
      </c>
      <c r="P1775">
        <v>-9.673</v>
      </c>
      <c r="Q1775">
        <v>199.43299999999999</v>
      </c>
      <c r="R1775">
        <v>26258.566999999999</v>
      </c>
      <c r="S1775">
        <v>26059.133999999998</v>
      </c>
    </row>
    <row r="1776" spans="1:19" x14ac:dyDescent="0.3">
      <c r="A1776">
        <v>2021</v>
      </c>
      <c r="B1776">
        <v>3</v>
      </c>
      <c r="C1776">
        <v>15</v>
      </c>
      <c r="D1776">
        <v>23</v>
      </c>
      <c r="E1776">
        <v>22245.294999999998</v>
      </c>
      <c r="F1776">
        <v>1019.1660000000001</v>
      </c>
      <c r="G1776">
        <v>62.3</v>
      </c>
      <c r="H1776">
        <v>0</v>
      </c>
      <c r="I1776">
        <v>962.154</v>
      </c>
      <c r="J1776">
        <v>5.25</v>
      </c>
      <c r="K1776">
        <v>8.01</v>
      </c>
      <c r="L1776">
        <v>87.563999999999993</v>
      </c>
      <c r="M1776">
        <v>24327.439999999999</v>
      </c>
      <c r="N1776">
        <v>0</v>
      </c>
      <c r="O1776">
        <v>8.8109999999999999</v>
      </c>
      <c r="P1776">
        <v>-19.382000000000001</v>
      </c>
      <c r="Q1776">
        <v>175.68700000000001</v>
      </c>
      <c r="R1776">
        <v>24338.01</v>
      </c>
      <c r="S1776">
        <v>24162.323</v>
      </c>
    </row>
    <row r="1777" spans="1:19" x14ac:dyDescent="0.3">
      <c r="A1777">
        <v>2021</v>
      </c>
      <c r="B1777">
        <v>3</v>
      </c>
      <c r="C1777">
        <v>15</v>
      </c>
      <c r="D1777">
        <v>24</v>
      </c>
      <c r="E1777">
        <v>20528.803</v>
      </c>
      <c r="F1777">
        <v>1281.819</v>
      </c>
      <c r="G1777">
        <v>59.982999999999997</v>
      </c>
      <c r="H1777">
        <v>0</v>
      </c>
      <c r="I1777">
        <v>846.64099999999996</v>
      </c>
      <c r="J1777">
        <v>5.0780000000000003</v>
      </c>
      <c r="K1777">
        <v>12.746</v>
      </c>
      <c r="L1777">
        <v>86.656000000000006</v>
      </c>
      <c r="M1777">
        <v>22761.741999999998</v>
      </c>
      <c r="N1777">
        <v>0</v>
      </c>
      <c r="O1777">
        <v>6.0919999999999996</v>
      </c>
      <c r="P1777">
        <v>-23.242999999999999</v>
      </c>
      <c r="Q1777">
        <v>155.726</v>
      </c>
      <c r="R1777">
        <v>22778.894</v>
      </c>
      <c r="S1777">
        <v>22623.168000000001</v>
      </c>
    </row>
    <row r="1778" spans="1:19" x14ac:dyDescent="0.3">
      <c r="A1778">
        <v>2021</v>
      </c>
      <c r="B1778">
        <v>3</v>
      </c>
      <c r="C1778">
        <v>16</v>
      </c>
      <c r="D1778">
        <v>1</v>
      </c>
      <c r="E1778">
        <v>19386.942999999999</v>
      </c>
      <c r="F1778">
        <v>1512.7059999999999</v>
      </c>
      <c r="G1778">
        <v>55.91</v>
      </c>
      <c r="H1778">
        <v>0</v>
      </c>
      <c r="I1778">
        <v>601.077</v>
      </c>
      <c r="J1778">
        <v>4.9450000000000003</v>
      </c>
      <c r="K1778">
        <v>8.2629999999999999</v>
      </c>
      <c r="L1778">
        <v>86.096000000000004</v>
      </c>
      <c r="M1778">
        <v>21600.028999999999</v>
      </c>
      <c r="N1778">
        <v>0</v>
      </c>
      <c r="O1778">
        <v>3.9369999999999998</v>
      </c>
      <c r="P1778">
        <v>-24.498000000000001</v>
      </c>
      <c r="Q1778">
        <v>143.15199999999999</v>
      </c>
      <c r="R1778">
        <v>21620.59</v>
      </c>
      <c r="S1778">
        <v>21477.437000000002</v>
      </c>
    </row>
    <row r="1779" spans="1:19" x14ac:dyDescent="0.3">
      <c r="A1779">
        <v>2021</v>
      </c>
      <c r="B1779">
        <v>3</v>
      </c>
      <c r="C1779">
        <v>16</v>
      </c>
      <c r="D1779">
        <v>2</v>
      </c>
      <c r="E1779">
        <v>18734.787</v>
      </c>
      <c r="F1779">
        <v>1576.0329999999999</v>
      </c>
      <c r="G1779">
        <v>54.417999999999999</v>
      </c>
      <c r="H1779">
        <v>0</v>
      </c>
      <c r="I1779">
        <v>360.00200000000001</v>
      </c>
      <c r="J1779">
        <v>4.8719999999999999</v>
      </c>
      <c r="K1779">
        <v>7.6420000000000003</v>
      </c>
      <c r="L1779">
        <v>85.671999999999997</v>
      </c>
      <c r="M1779">
        <v>20769.007000000001</v>
      </c>
      <c r="N1779">
        <v>0</v>
      </c>
      <c r="O1779">
        <v>3.2410000000000001</v>
      </c>
      <c r="P1779">
        <v>-19.489000000000001</v>
      </c>
      <c r="Q1779">
        <v>137.34100000000001</v>
      </c>
      <c r="R1779">
        <v>20785.256000000001</v>
      </c>
      <c r="S1779">
        <v>20647.915000000001</v>
      </c>
    </row>
    <row r="1780" spans="1:19" x14ac:dyDescent="0.3">
      <c r="A1780">
        <v>2021</v>
      </c>
      <c r="B1780">
        <v>3</v>
      </c>
      <c r="C1780">
        <v>16</v>
      </c>
      <c r="D1780">
        <v>3</v>
      </c>
      <c r="E1780">
        <v>18567.115000000002</v>
      </c>
      <c r="F1780">
        <v>1512.212</v>
      </c>
      <c r="G1780">
        <v>54.040999999999997</v>
      </c>
      <c r="H1780">
        <v>0</v>
      </c>
      <c r="I1780">
        <v>204.78</v>
      </c>
      <c r="J1780">
        <v>4.7190000000000003</v>
      </c>
      <c r="K1780">
        <v>9.3369999999999997</v>
      </c>
      <c r="L1780">
        <v>85.611000000000004</v>
      </c>
      <c r="M1780">
        <v>20383.773000000001</v>
      </c>
      <c r="N1780">
        <v>0</v>
      </c>
      <c r="O1780">
        <v>2.9020000000000001</v>
      </c>
      <c r="P1780">
        <v>-14.253</v>
      </c>
      <c r="Q1780">
        <v>135.601</v>
      </c>
      <c r="R1780">
        <v>20395.125</v>
      </c>
      <c r="S1780">
        <v>20259.524000000001</v>
      </c>
    </row>
    <row r="1781" spans="1:19" x14ac:dyDescent="0.3">
      <c r="A1781">
        <v>2021</v>
      </c>
      <c r="B1781">
        <v>3</v>
      </c>
      <c r="C1781">
        <v>16</v>
      </c>
      <c r="D1781">
        <v>4</v>
      </c>
      <c r="E1781">
        <v>18947.276000000002</v>
      </c>
      <c r="F1781">
        <v>1446.0260000000001</v>
      </c>
      <c r="G1781">
        <v>55.27</v>
      </c>
      <c r="H1781">
        <v>0</v>
      </c>
      <c r="I1781">
        <v>102.96599999999999</v>
      </c>
      <c r="J1781">
        <v>3.6520000000000001</v>
      </c>
      <c r="K1781">
        <v>10.289</v>
      </c>
      <c r="L1781">
        <v>85.825999999999993</v>
      </c>
      <c r="M1781">
        <v>20596.036</v>
      </c>
      <c r="N1781">
        <v>0</v>
      </c>
      <c r="O1781">
        <v>2.407</v>
      </c>
      <c r="P1781">
        <v>-9.6159999999999997</v>
      </c>
      <c r="Q1781">
        <v>138.92599999999999</v>
      </c>
      <c r="R1781">
        <v>20603.244999999999</v>
      </c>
      <c r="S1781">
        <v>20464.32</v>
      </c>
    </row>
    <row r="1782" spans="1:19" x14ac:dyDescent="0.3">
      <c r="A1782">
        <v>2021</v>
      </c>
      <c r="B1782">
        <v>3</v>
      </c>
      <c r="C1782">
        <v>16</v>
      </c>
      <c r="D1782">
        <v>5</v>
      </c>
      <c r="E1782">
        <v>20187.893</v>
      </c>
      <c r="F1782">
        <v>1229.3409999999999</v>
      </c>
      <c r="G1782">
        <v>57.789000000000001</v>
      </c>
      <c r="H1782">
        <v>0</v>
      </c>
      <c r="I1782">
        <v>72.459999999999994</v>
      </c>
      <c r="J1782">
        <v>2.3290000000000002</v>
      </c>
      <c r="K1782">
        <v>9.3239999999999998</v>
      </c>
      <c r="L1782">
        <v>86.543000000000006</v>
      </c>
      <c r="M1782">
        <v>21587.89</v>
      </c>
      <c r="N1782">
        <v>0</v>
      </c>
      <c r="O1782">
        <v>2.073</v>
      </c>
      <c r="P1782">
        <v>-6.5389999999999997</v>
      </c>
      <c r="Q1782">
        <v>151</v>
      </c>
      <c r="R1782">
        <v>21592.356</v>
      </c>
      <c r="S1782">
        <v>21441.357</v>
      </c>
    </row>
    <row r="1783" spans="1:19" x14ac:dyDescent="0.3">
      <c r="A1783">
        <v>2021</v>
      </c>
      <c r="B1783">
        <v>3</v>
      </c>
      <c r="C1783">
        <v>16</v>
      </c>
      <c r="D1783">
        <v>6</v>
      </c>
      <c r="E1783">
        <v>22350.102999999999</v>
      </c>
      <c r="F1783">
        <v>972.50300000000004</v>
      </c>
      <c r="G1783">
        <v>61.774000000000001</v>
      </c>
      <c r="H1783">
        <v>0</v>
      </c>
      <c r="I1783">
        <v>128.994</v>
      </c>
      <c r="J1783">
        <v>2.839</v>
      </c>
      <c r="K1783">
        <v>3.2690000000000001</v>
      </c>
      <c r="L1783">
        <v>87.697000000000003</v>
      </c>
      <c r="M1783">
        <v>23545.403999999999</v>
      </c>
      <c r="N1783">
        <v>0.05</v>
      </c>
      <c r="O1783">
        <v>2.206</v>
      </c>
      <c r="P1783">
        <v>-3.81</v>
      </c>
      <c r="Q1783">
        <v>175.62</v>
      </c>
      <c r="R1783">
        <v>23546.957999999999</v>
      </c>
      <c r="S1783">
        <v>23371.338</v>
      </c>
    </row>
    <row r="1784" spans="1:19" x14ac:dyDescent="0.3">
      <c r="A1784">
        <v>2021</v>
      </c>
      <c r="B1784">
        <v>3</v>
      </c>
      <c r="C1784">
        <v>16</v>
      </c>
      <c r="D1784">
        <v>7</v>
      </c>
      <c r="E1784">
        <v>24331.170999999998</v>
      </c>
      <c r="F1784">
        <v>824.78200000000004</v>
      </c>
      <c r="G1784">
        <v>68.224999999999994</v>
      </c>
      <c r="H1784">
        <v>0</v>
      </c>
      <c r="I1784">
        <v>267.89</v>
      </c>
      <c r="J1784">
        <v>3.702</v>
      </c>
      <c r="K1784">
        <v>8.6050000000000004</v>
      </c>
      <c r="L1784">
        <v>88.888000000000005</v>
      </c>
      <c r="M1784">
        <v>25525.039000000001</v>
      </c>
      <c r="N1784">
        <v>200.417</v>
      </c>
      <c r="O1784">
        <v>1.218</v>
      </c>
      <c r="P1784">
        <v>-1.5669999999999999</v>
      </c>
      <c r="Q1784">
        <v>202.89400000000001</v>
      </c>
      <c r="R1784">
        <v>25324.971000000001</v>
      </c>
      <c r="S1784">
        <v>25122.077000000001</v>
      </c>
    </row>
    <row r="1785" spans="1:19" x14ac:dyDescent="0.3">
      <c r="A1785">
        <v>2021</v>
      </c>
      <c r="B1785">
        <v>3</v>
      </c>
      <c r="C1785">
        <v>16</v>
      </c>
      <c r="D1785">
        <v>8</v>
      </c>
      <c r="E1785">
        <v>25522.504000000001</v>
      </c>
      <c r="F1785">
        <v>761.46199999999999</v>
      </c>
      <c r="G1785">
        <v>70.84</v>
      </c>
      <c r="H1785">
        <v>0</v>
      </c>
      <c r="I1785">
        <v>494.47699999999998</v>
      </c>
      <c r="J1785">
        <v>4.97</v>
      </c>
      <c r="K1785">
        <v>7.6820000000000004</v>
      </c>
      <c r="L1785">
        <v>89.596000000000004</v>
      </c>
      <c r="M1785">
        <v>26880.69</v>
      </c>
      <c r="N1785">
        <v>1982.9849999999999</v>
      </c>
      <c r="O1785">
        <v>-6.8140000000000001</v>
      </c>
      <c r="P1785">
        <v>-0.47899999999999998</v>
      </c>
      <c r="Q1785">
        <v>230.405</v>
      </c>
      <c r="R1785">
        <v>24904.998</v>
      </c>
      <c r="S1785">
        <v>24674.593000000001</v>
      </c>
    </row>
    <row r="1786" spans="1:19" x14ac:dyDescent="0.3">
      <c r="A1786">
        <v>2021</v>
      </c>
      <c r="B1786">
        <v>3</v>
      </c>
      <c r="C1786">
        <v>16</v>
      </c>
      <c r="D1786">
        <v>9</v>
      </c>
      <c r="E1786">
        <v>26439.73</v>
      </c>
      <c r="F1786">
        <v>760.44799999999998</v>
      </c>
      <c r="G1786">
        <v>69.733999999999995</v>
      </c>
      <c r="H1786">
        <v>0</v>
      </c>
      <c r="I1786">
        <v>610.23099999999999</v>
      </c>
      <c r="J1786">
        <v>5.5170000000000003</v>
      </c>
      <c r="K1786">
        <v>3.988</v>
      </c>
      <c r="L1786">
        <v>90.278000000000006</v>
      </c>
      <c r="M1786">
        <v>27910.192999999999</v>
      </c>
      <c r="N1786">
        <v>4192.7179999999998</v>
      </c>
      <c r="O1786">
        <v>-19.805</v>
      </c>
      <c r="P1786">
        <v>0.621</v>
      </c>
      <c r="Q1786">
        <v>249.39099999999999</v>
      </c>
      <c r="R1786">
        <v>23736.657999999999</v>
      </c>
      <c r="S1786">
        <v>23487.267</v>
      </c>
    </row>
    <row r="1787" spans="1:19" x14ac:dyDescent="0.3">
      <c r="A1787">
        <v>2021</v>
      </c>
      <c r="B1787">
        <v>3</v>
      </c>
      <c r="C1787">
        <v>16</v>
      </c>
      <c r="D1787">
        <v>10</v>
      </c>
      <c r="E1787">
        <v>27108.600999999999</v>
      </c>
      <c r="F1787">
        <v>793.18600000000004</v>
      </c>
      <c r="G1787">
        <v>68.540999999999997</v>
      </c>
      <c r="H1787">
        <v>0</v>
      </c>
      <c r="I1787">
        <v>577.70699999999999</v>
      </c>
      <c r="J1787">
        <v>5.8330000000000002</v>
      </c>
      <c r="K1787">
        <v>1.8109999999999999</v>
      </c>
      <c r="L1787">
        <v>90.9</v>
      </c>
      <c r="M1787">
        <v>28578.038</v>
      </c>
      <c r="N1787">
        <v>6057.5320000000002</v>
      </c>
      <c r="O1787">
        <v>-31.323</v>
      </c>
      <c r="P1787">
        <v>2.3119999999999998</v>
      </c>
      <c r="Q1787">
        <v>263.61900000000003</v>
      </c>
      <c r="R1787">
        <v>22549.516</v>
      </c>
      <c r="S1787">
        <v>22285.898000000001</v>
      </c>
    </row>
    <row r="1788" spans="1:19" x14ac:dyDescent="0.3">
      <c r="A1788">
        <v>2021</v>
      </c>
      <c r="B1788">
        <v>3</v>
      </c>
      <c r="C1788">
        <v>16</v>
      </c>
      <c r="D1788">
        <v>11</v>
      </c>
      <c r="E1788">
        <v>27573.893</v>
      </c>
      <c r="F1788">
        <v>811.66800000000001</v>
      </c>
      <c r="G1788">
        <v>67.460999999999999</v>
      </c>
      <c r="H1788">
        <v>0</v>
      </c>
      <c r="I1788">
        <v>491.72500000000002</v>
      </c>
      <c r="J1788">
        <v>5.9710000000000001</v>
      </c>
      <c r="K1788">
        <v>4.99</v>
      </c>
      <c r="L1788">
        <v>91.322999999999993</v>
      </c>
      <c r="M1788">
        <v>28979.57</v>
      </c>
      <c r="N1788">
        <v>7300.9250000000002</v>
      </c>
      <c r="O1788">
        <v>-30.73</v>
      </c>
      <c r="P1788">
        <v>3.7690000000000001</v>
      </c>
      <c r="Q1788">
        <v>275.76600000000002</v>
      </c>
      <c r="R1788">
        <v>21705.606</v>
      </c>
      <c r="S1788">
        <v>21429.84</v>
      </c>
    </row>
    <row r="1789" spans="1:19" x14ac:dyDescent="0.3">
      <c r="A1789">
        <v>2021</v>
      </c>
      <c r="B1789">
        <v>3</v>
      </c>
      <c r="C1789">
        <v>16</v>
      </c>
      <c r="D1789">
        <v>12</v>
      </c>
      <c r="E1789">
        <v>27729.643</v>
      </c>
      <c r="F1789">
        <v>781.01400000000001</v>
      </c>
      <c r="G1789">
        <v>67.040000000000006</v>
      </c>
      <c r="H1789">
        <v>0</v>
      </c>
      <c r="I1789">
        <v>454.66800000000001</v>
      </c>
      <c r="J1789">
        <v>5.9409999999999998</v>
      </c>
      <c r="K1789">
        <v>5.4409999999999998</v>
      </c>
      <c r="L1789">
        <v>91.411000000000001</v>
      </c>
      <c r="M1789">
        <v>29068.117999999999</v>
      </c>
      <c r="N1789">
        <v>7978.152</v>
      </c>
      <c r="O1789">
        <v>-11.62</v>
      </c>
      <c r="P1789">
        <v>4.8159999999999998</v>
      </c>
      <c r="Q1789">
        <v>284.06700000000001</v>
      </c>
      <c r="R1789">
        <v>21096.771000000001</v>
      </c>
      <c r="S1789">
        <v>20812.704000000002</v>
      </c>
    </row>
    <row r="1790" spans="1:19" x14ac:dyDescent="0.3">
      <c r="A1790">
        <v>2021</v>
      </c>
      <c r="B1790">
        <v>3</v>
      </c>
      <c r="C1790">
        <v>16</v>
      </c>
      <c r="D1790">
        <v>13</v>
      </c>
      <c r="E1790">
        <v>27796.686000000002</v>
      </c>
      <c r="F1790">
        <v>767.20600000000002</v>
      </c>
      <c r="G1790">
        <v>67.337999999999994</v>
      </c>
      <c r="H1790">
        <v>0</v>
      </c>
      <c r="I1790">
        <v>430.10700000000003</v>
      </c>
      <c r="J1790">
        <v>5.8310000000000004</v>
      </c>
      <c r="K1790">
        <v>3.5489999999999999</v>
      </c>
      <c r="L1790">
        <v>91.436000000000007</v>
      </c>
      <c r="M1790">
        <v>29094.814999999999</v>
      </c>
      <c r="N1790">
        <v>8099.4769999999999</v>
      </c>
      <c r="O1790">
        <v>-7.2370000000000001</v>
      </c>
      <c r="P1790">
        <v>5.5359999999999996</v>
      </c>
      <c r="Q1790">
        <v>289.959</v>
      </c>
      <c r="R1790">
        <v>20997.039000000001</v>
      </c>
      <c r="S1790">
        <v>20707.080999999998</v>
      </c>
    </row>
    <row r="1791" spans="1:19" x14ac:dyDescent="0.3">
      <c r="A1791">
        <v>2021</v>
      </c>
      <c r="B1791">
        <v>3</v>
      </c>
      <c r="C1791">
        <v>16</v>
      </c>
      <c r="D1791">
        <v>14</v>
      </c>
      <c r="E1791">
        <v>27671.458999999999</v>
      </c>
      <c r="F1791">
        <v>734.28399999999999</v>
      </c>
      <c r="G1791">
        <v>67.119</v>
      </c>
      <c r="H1791">
        <v>0</v>
      </c>
      <c r="I1791">
        <v>368.52499999999998</v>
      </c>
      <c r="J1791">
        <v>5.3470000000000004</v>
      </c>
      <c r="K1791">
        <v>5.3940000000000001</v>
      </c>
      <c r="L1791">
        <v>91.262</v>
      </c>
      <c r="M1791">
        <v>28876.27</v>
      </c>
      <c r="N1791">
        <v>7653.6909999999998</v>
      </c>
      <c r="O1791">
        <v>-4.3869999999999996</v>
      </c>
      <c r="P1791">
        <v>5.2770000000000001</v>
      </c>
      <c r="Q1791">
        <v>294.62700000000001</v>
      </c>
      <c r="R1791">
        <v>21221.69</v>
      </c>
      <c r="S1791">
        <v>20927.062999999998</v>
      </c>
    </row>
    <row r="1792" spans="1:19" x14ac:dyDescent="0.3">
      <c r="A1792">
        <v>2021</v>
      </c>
      <c r="B1792">
        <v>3</v>
      </c>
      <c r="C1792">
        <v>16</v>
      </c>
      <c r="D1792">
        <v>15</v>
      </c>
      <c r="E1792">
        <v>27342.608</v>
      </c>
      <c r="F1792">
        <v>711.85799999999995</v>
      </c>
      <c r="G1792">
        <v>67.119</v>
      </c>
      <c r="H1792">
        <v>0</v>
      </c>
      <c r="I1792">
        <v>339.13400000000001</v>
      </c>
      <c r="J1792">
        <v>5.5759999999999996</v>
      </c>
      <c r="K1792">
        <v>3.2930000000000001</v>
      </c>
      <c r="L1792">
        <v>91.019000000000005</v>
      </c>
      <c r="M1792">
        <v>28493.489000000001</v>
      </c>
      <c r="N1792">
        <v>6552.277</v>
      </c>
      <c r="O1792">
        <v>-1.829</v>
      </c>
      <c r="P1792">
        <v>3.4420000000000002</v>
      </c>
      <c r="Q1792">
        <v>294.16000000000003</v>
      </c>
      <c r="R1792">
        <v>21939.598999999998</v>
      </c>
      <c r="S1792">
        <v>21645.438999999998</v>
      </c>
    </row>
    <row r="1793" spans="1:19" x14ac:dyDescent="0.3">
      <c r="A1793">
        <v>2021</v>
      </c>
      <c r="B1793">
        <v>3</v>
      </c>
      <c r="C1793">
        <v>16</v>
      </c>
      <c r="D1793">
        <v>16</v>
      </c>
      <c r="E1793">
        <v>26868.983</v>
      </c>
      <c r="F1793">
        <v>639.73099999999999</v>
      </c>
      <c r="G1793">
        <v>67.873999999999995</v>
      </c>
      <c r="H1793">
        <v>0</v>
      </c>
      <c r="I1793">
        <v>233.93700000000001</v>
      </c>
      <c r="J1793">
        <v>4.3869999999999996</v>
      </c>
      <c r="K1793">
        <v>1.131</v>
      </c>
      <c r="L1793">
        <v>90.668000000000006</v>
      </c>
      <c r="M1793">
        <v>27838.838</v>
      </c>
      <c r="N1793">
        <v>4781.3779999999997</v>
      </c>
      <c r="O1793">
        <v>-2.0470000000000002</v>
      </c>
      <c r="P1793">
        <v>1.6910000000000001</v>
      </c>
      <c r="Q1793">
        <v>288.41199999999998</v>
      </c>
      <c r="R1793">
        <v>23057.816999999999</v>
      </c>
      <c r="S1793">
        <v>22769.404999999999</v>
      </c>
    </row>
    <row r="1794" spans="1:19" x14ac:dyDescent="0.3">
      <c r="A1794">
        <v>2021</v>
      </c>
      <c r="B1794">
        <v>3</v>
      </c>
      <c r="C1794">
        <v>16</v>
      </c>
      <c r="D1794">
        <v>17</v>
      </c>
      <c r="E1794">
        <v>26348.49</v>
      </c>
      <c r="F1794">
        <v>584.72</v>
      </c>
      <c r="G1794">
        <v>68.311999999999998</v>
      </c>
      <c r="H1794">
        <v>0</v>
      </c>
      <c r="I1794">
        <v>255.80699999999999</v>
      </c>
      <c r="J1794">
        <v>4.91</v>
      </c>
      <c r="K1794">
        <v>-8.6509999999999998</v>
      </c>
      <c r="L1794">
        <v>90.230999999999995</v>
      </c>
      <c r="M1794">
        <v>27275.507000000001</v>
      </c>
      <c r="N1794">
        <v>2560.2460000000001</v>
      </c>
      <c r="O1794">
        <v>0.97199999999999998</v>
      </c>
      <c r="P1794">
        <v>4.665</v>
      </c>
      <c r="Q1794">
        <v>276.16300000000001</v>
      </c>
      <c r="R1794">
        <v>24709.625</v>
      </c>
      <c r="S1794">
        <v>24433.460999999999</v>
      </c>
    </row>
    <row r="1795" spans="1:19" x14ac:dyDescent="0.3">
      <c r="A1795">
        <v>2021</v>
      </c>
      <c r="B1795">
        <v>3</v>
      </c>
      <c r="C1795">
        <v>16</v>
      </c>
      <c r="D1795">
        <v>18</v>
      </c>
      <c r="E1795">
        <v>26284.675999999999</v>
      </c>
      <c r="F1795">
        <v>574.52</v>
      </c>
      <c r="G1795">
        <v>69.19</v>
      </c>
      <c r="H1795">
        <v>0</v>
      </c>
      <c r="I1795">
        <v>326.37799999999999</v>
      </c>
      <c r="J1795">
        <v>4.7430000000000003</v>
      </c>
      <c r="K1795">
        <v>-15.478999999999999</v>
      </c>
      <c r="L1795">
        <v>90.14</v>
      </c>
      <c r="M1795">
        <v>27264.976999999999</v>
      </c>
      <c r="N1795">
        <v>514.57299999999998</v>
      </c>
      <c r="O1795">
        <v>9.8049999999999997</v>
      </c>
      <c r="P1795">
        <v>10.577</v>
      </c>
      <c r="Q1795">
        <v>258.80700000000002</v>
      </c>
      <c r="R1795">
        <v>26730.022000000001</v>
      </c>
      <c r="S1795">
        <v>26471.215</v>
      </c>
    </row>
    <row r="1796" spans="1:19" x14ac:dyDescent="0.3">
      <c r="A1796">
        <v>2021</v>
      </c>
      <c r="B1796">
        <v>3</v>
      </c>
      <c r="C1796">
        <v>16</v>
      </c>
      <c r="D1796">
        <v>19</v>
      </c>
      <c r="E1796">
        <v>27950.400000000001</v>
      </c>
      <c r="F1796">
        <v>585.29</v>
      </c>
      <c r="G1796">
        <v>69.55</v>
      </c>
      <c r="H1796">
        <v>0</v>
      </c>
      <c r="I1796">
        <v>361.14600000000002</v>
      </c>
      <c r="J1796">
        <v>4.4640000000000004</v>
      </c>
      <c r="K1796">
        <v>-19.036000000000001</v>
      </c>
      <c r="L1796">
        <v>91.405000000000001</v>
      </c>
      <c r="M1796">
        <v>28973.668000000001</v>
      </c>
      <c r="N1796">
        <v>0.13</v>
      </c>
      <c r="O1796">
        <v>13.964</v>
      </c>
      <c r="P1796">
        <v>16.824000000000002</v>
      </c>
      <c r="Q1796">
        <v>244.86199999999999</v>
      </c>
      <c r="R1796">
        <v>28942.751</v>
      </c>
      <c r="S1796">
        <v>28697.888999999999</v>
      </c>
    </row>
    <row r="1797" spans="1:19" x14ac:dyDescent="0.3">
      <c r="A1797">
        <v>2021</v>
      </c>
      <c r="B1797">
        <v>3</v>
      </c>
      <c r="C1797">
        <v>16</v>
      </c>
      <c r="D1797">
        <v>20</v>
      </c>
      <c r="E1797">
        <v>28057.118999999999</v>
      </c>
      <c r="F1797">
        <v>594.98</v>
      </c>
      <c r="G1797">
        <v>73.105000000000004</v>
      </c>
      <c r="H1797">
        <v>0</v>
      </c>
      <c r="I1797">
        <v>404.81200000000001</v>
      </c>
      <c r="J1797">
        <v>4.1230000000000002</v>
      </c>
      <c r="K1797">
        <v>-13.804</v>
      </c>
      <c r="L1797">
        <v>91.623000000000005</v>
      </c>
      <c r="M1797">
        <v>29138.851999999999</v>
      </c>
      <c r="N1797">
        <v>0</v>
      </c>
      <c r="O1797">
        <v>13.613</v>
      </c>
      <c r="P1797">
        <v>16.16</v>
      </c>
      <c r="Q1797">
        <v>234.006</v>
      </c>
      <c r="R1797">
        <v>29109.08</v>
      </c>
      <c r="S1797">
        <v>28875.074000000001</v>
      </c>
    </row>
    <row r="1798" spans="1:19" x14ac:dyDescent="0.3">
      <c r="A1798">
        <v>2021</v>
      </c>
      <c r="B1798">
        <v>3</v>
      </c>
      <c r="C1798">
        <v>16</v>
      </c>
      <c r="D1798">
        <v>21</v>
      </c>
      <c r="E1798">
        <v>26719.625</v>
      </c>
      <c r="F1798">
        <v>646.64400000000001</v>
      </c>
      <c r="G1798">
        <v>71.778999999999996</v>
      </c>
      <c r="H1798">
        <v>0</v>
      </c>
      <c r="I1798">
        <v>517.60900000000004</v>
      </c>
      <c r="J1798">
        <v>5.181</v>
      </c>
      <c r="K1798">
        <v>-10.099</v>
      </c>
      <c r="L1798">
        <v>90.495999999999995</v>
      </c>
      <c r="M1798">
        <v>27969.455999999998</v>
      </c>
      <c r="N1798">
        <v>0</v>
      </c>
      <c r="O1798">
        <v>13.29</v>
      </c>
      <c r="P1798">
        <v>6.6929999999999996</v>
      </c>
      <c r="Q1798">
        <v>219.39099999999999</v>
      </c>
      <c r="R1798">
        <v>27949.472000000002</v>
      </c>
      <c r="S1798">
        <v>27730.080999999998</v>
      </c>
    </row>
    <row r="1799" spans="1:19" x14ac:dyDescent="0.3">
      <c r="A1799">
        <v>2021</v>
      </c>
      <c r="B1799">
        <v>3</v>
      </c>
      <c r="C1799">
        <v>16</v>
      </c>
      <c r="D1799">
        <v>22</v>
      </c>
      <c r="E1799">
        <v>24488.145</v>
      </c>
      <c r="F1799">
        <v>815.41200000000003</v>
      </c>
      <c r="G1799">
        <v>67.724000000000004</v>
      </c>
      <c r="H1799">
        <v>0</v>
      </c>
      <c r="I1799">
        <v>577.44799999999998</v>
      </c>
      <c r="J1799">
        <v>4.8490000000000002</v>
      </c>
      <c r="K1799">
        <v>1.2569999999999999</v>
      </c>
      <c r="L1799">
        <v>88.950999999999993</v>
      </c>
      <c r="M1799">
        <v>25976.062000000002</v>
      </c>
      <c r="N1799">
        <v>0</v>
      </c>
      <c r="O1799">
        <v>11.43</v>
      </c>
      <c r="P1799">
        <v>-9.673</v>
      </c>
      <c r="Q1799">
        <v>199.21100000000001</v>
      </c>
      <c r="R1799">
        <v>25974.305</v>
      </c>
      <c r="S1799">
        <v>25775.094000000001</v>
      </c>
    </row>
    <row r="1800" spans="1:19" x14ac:dyDescent="0.3">
      <c r="A1800">
        <v>2021</v>
      </c>
      <c r="B1800">
        <v>3</v>
      </c>
      <c r="C1800">
        <v>16</v>
      </c>
      <c r="D1800">
        <v>23</v>
      </c>
      <c r="E1800">
        <v>22267.174999999999</v>
      </c>
      <c r="F1800">
        <v>1019.1660000000001</v>
      </c>
      <c r="G1800">
        <v>62.396999999999998</v>
      </c>
      <c r="H1800">
        <v>0</v>
      </c>
      <c r="I1800">
        <v>962.154</v>
      </c>
      <c r="J1800">
        <v>5.25</v>
      </c>
      <c r="K1800">
        <v>7.64</v>
      </c>
      <c r="L1800">
        <v>87.677000000000007</v>
      </c>
      <c r="M1800">
        <v>24349.062999999998</v>
      </c>
      <c r="N1800">
        <v>0</v>
      </c>
      <c r="O1800">
        <v>8.8109999999999999</v>
      </c>
      <c r="P1800">
        <v>-19.382000000000001</v>
      </c>
      <c r="Q1800">
        <v>174.83600000000001</v>
      </c>
      <c r="R1800">
        <v>24359.633000000002</v>
      </c>
      <c r="S1800">
        <v>24184.796999999999</v>
      </c>
    </row>
    <row r="1801" spans="1:19" x14ac:dyDescent="0.3">
      <c r="A1801">
        <v>2021</v>
      </c>
      <c r="B1801">
        <v>3</v>
      </c>
      <c r="C1801">
        <v>16</v>
      </c>
      <c r="D1801">
        <v>24</v>
      </c>
      <c r="E1801">
        <v>20509.268</v>
      </c>
      <c r="F1801">
        <v>1281.819</v>
      </c>
      <c r="G1801">
        <v>59.72</v>
      </c>
      <c r="H1801">
        <v>0</v>
      </c>
      <c r="I1801">
        <v>846.64099999999996</v>
      </c>
      <c r="J1801">
        <v>5.0780000000000003</v>
      </c>
      <c r="K1801">
        <v>11.927</v>
      </c>
      <c r="L1801">
        <v>86.712999999999994</v>
      </c>
      <c r="M1801">
        <v>22741.446</v>
      </c>
      <c r="N1801">
        <v>0</v>
      </c>
      <c r="O1801">
        <v>6.0919999999999996</v>
      </c>
      <c r="P1801">
        <v>-23.242999999999999</v>
      </c>
      <c r="Q1801">
        <v>155.154</v>
      </c>
      <c r="R1801">
        <v>22758.598000000002</v>
      </c>
      <c r="S1801">
        <v>22603.442999999999</v>
      </c>
    </row>
    <row r="1802" spans="1:19" x14ac:dyDescent="0.3">
      <c r="A1802">
        <v>2021</v>
      </c>
      <c r="B1802">
        <v>3</v>
      </c>
      <c r="C1802">
        <v>17</v>
      </c>
      <c r="D1802">
        <v>1</v>
      </c>
      <c r="E1802">
        <v>19473.896000000001</v>
      </c>
      <c r="F1802">
        <v>1512.7059999999999</v>
      </c>
      <c r="G1802">
        <v>56.472000000000001</v>
      </c>
      <c r="H1802">
        <v>0</v>
      </c>
      <c r="I1802">
        <v>601.077</v>
      </c>
      <c r="J1802">
        <v>4.9450000000000003</v>
      </c>
      <c r="K1802">
        <v>8.2940000000000005</v>
      </c>
      <c r="L1802">
        <v>86.117000000000004</v>
      </c>
      <c r="M1802">
        <v>21687.034</v>
      </c>
      <c r="N1802">
        <v>0</v>
      </c>
      <c r="O1802">
        <v>3.9369999999999998</v>
      </c>
      <c r="P1802">
        <v>-24.498000000000001</v>
      </c>
      <c r="Q1802">
        <v>144.953</v>
      </c>
      <c r="R1802">
        <v>21707.595000000001</v>
      </c>
      <c r="S1802">
        <v>21562.642</v>
      </c>
    </row>
    <row r="1803" spans="1:19" x14ac:dyDescent="0.3">
      <c r="A1803">
        <v>2021</v>
      </c>
      <c r="B1803">
        <v>3</v>
      </c>
      <c r="C1803">
        <v>17</v>
      </c>
      <c r="D1803">
        <v>2</v>
      </c>
      <c r="E1803">
        <v>18785.555</v>
      </c>
      <c r="F1803">
        <v>1576.0329999999999</v>
      </c>
      <c r="G1803">
        <v>55.533000000000001</v>
      </c>
      <c r="H1803">
        <v>0</v>
      </c>
      <c r="I1803">
        <v>360.00200000000001</v>
      </c>
      <c r="J1803">
        <v>4.8719999999999999</v>
      </c>
      <c r="K1803">
        <v>7.6680000000000001</v>
      </c>
      <c r="L1803">
        <v>85.704999999999998</v>
      </c>
      <c r="M1803">
        <v>20819.833999999999</v>
      </c>
      <c r="N1803">
        <v>0</v>
      </c>
      <c r="O1803">
        <v>3.2410000000000001</v>
      </c>
      <c r="P1803">
        <v>-19.489000000000001</v>
      </c>
      <c r="Q1803">
        <v>139.52000000000001</v>
      </c>
      <c r="R1803">
        <v>20836.081999999999</v>
      </c>
      <c r="S1803">
        <v>20696.562000000002</v>
      </c>
    </row>
    <row r="1804" spans="1:19" x14ac:dyDescent="0.3">
      <c r="A1804">
        <v>2021</v>
      </c>
      <c r="B1804">
        <v>3</v>
      </c>
      <c r="C1804">
        <v>17</v>
      </c>
      <c r="D1804">
        <v>3</v>
      </c>
      <c r="E1804">
        <v>18546.817999999999</v>
      </c>
      <c r="F1804">
        <v>1512.212</v>
      </c>
      <c r="G1804">
        <v>55.963000000000001</v>
      </c>
      <c r="H1804">
        <v>0</v>
      </c>
      <c r="I1804">
        <v>204.78</v>
      </c>
      <c r="J1804">
        <v>4.7190000000000003</v>
      </c>
      <c r="K1804">
        <v>9.35</v>
      </c>
      <c r="L1804">
        <v>85.578000000000003</v>
      </c>
      <c r="M1804">
        <v>20363.456999999999</v>
      </c>
      <c r="N1804">
        <v>0</v>
      </c>
      <c r="O1804">
        <v>2.9020000000000001</v>
      </c>
      <c r="P1804">
        <v>-14.253</v>
      </c>
      <c r="Q1804">
        <v>137.886</v>
      </c>
      <c r="R1804">
        <v>20374.808000000001</v>
      </c>
      <c r="S1804">
        <v>20236.922999999999</v>
      </c>
    </row>
    <row r="1805" spans="1:19" x14ac:dyDescent="0.3">
      <c r="A1805">
        <v>2021</v>
      </c>
      <c r="B1805">
        <v>3</v>
      </c>
      <c r="C1805">
        <v>17</v>
      </c>
      <c r="D1805">
        <v>4</v>
      </c>
      <c r="E1805">
        <v>18889.147000000001</v>
      </c>
      <c r="F1805">
        <v>1446.0260000000001</v>
      </c>
      <c r="G1805">
        <v>57.429000000000002</v>
      </c>
      <c r="H1805">
        <v>0</v>
      </c>
      <c r="I1805">
        <v>102.96599999999999</v>
      </c>
      <c r="J1805">
        <v>3.6520000000000001</v>
      </c>
      <c r="K1805">
        <v>10.253</v>
      </c>
      <c r="L1805">
        <v>85.771000000000001</v>
      </c>
      <c r="M1805">
        <v>20537.815999999999</v>
      </c>
      <c r="N1805">
        <v>0</v>
      </c>
      <c r="O1805">
        <v>2.407</v>
      </c>
      <c r="P1805">
        <v>-9.6159999999999997</v>
      </c>
      <c r="Q1805">
        <v>140.67099999999999</v>
      </c>
      <c r="R1805">
        <v>20545.025000000001</v>
      </c>
      <c r="S1805">
        <v>20404.353999999999</v>
      </c>
    </row>
    <row r="1806" spans="1:19" x14ac:dyDescent="0.3">
      <c r="A1806">
        <v>2021</v>
      </c>
      <c r="B1806">
        <v>3</v>
      </c>
      <c r="C1806">
        <v>17</v>
      </c>
      <c r="D1806">
        <v>5</v>
      </c>
      <c r="E1806">
        <v>20052.863000000001</v>
      </c>
      <c r="F1806">
        <v>1229.3409999999999</v>
      </c>
      <c r="G1806">
        <v>60.351999999999997</v>
      </c>
      <c r="H1806">
        <v>0</v>
      </c>
      <c r="I1806">
        <v>72.459999999999994</v>
      </c>
      <c r="J1806">
        <v>2.3290000000000002</v>
      </c>
      <c r="K1806">
        <v>9.2159999999999993</v>
      </c>
      <c r="L1806">
        <v>86.457999999999998</v>
      </c>
      <c r="M1806">
        <v>21452.667000000001</v>
      </c>
      <c r="N1806">
        <v>0</v>
      </c>
      <c r="O1806">
        <v>2.073</v>
      </c>
      <c r="P1806">
        <v>-6.5389999999999997</v>
      </c>
      <c r="Q1806">
        <v>152.381</v>
      </c>
      <c r="R1806">
        <v>21457.133000000002</v>
      </c>
      <c r="S1806">
        <v>21304.752</v>
      </c>
    </row>
    <row r="1807" spans="1:19" x14ac:dyDescent="0.3">
      <c r="A1807">
        <v>2021</v>
      </c>
      <c r="B1807">
        <v>3</v>
      </c>
      <c r="C1807">
        <v>17</v>
      </c>
      <c r="D1807">
        <v>6</v>
      </c>
      <c r="E1807">
        <v>22274.221000000001</v>
      </c>
      <c r="F1807">
        <v>972.50300000000004</v>
      </c>
      <c r="G1807">
        <v>65.811000000000007</v>
      </c>
      <c r="H1807">
        <v>0</v>
      </c>
      <c r="I1807">
        <v>128.994</v>
      </c>
      <c r="J1807">
        <v>2.839</v>
      </c>
      <c r="K1807">
        <v>3.1240000000000001</v>
      </c>
      <c r="L1807">
        <v>87.653000000000006</v>
      </c>
      <c r="M1807">
        <v>23469.331999999999</v>
      </c>
      <c r="N1807">
        <v>0.05</v>
      </c>
      <c r="O1807">
        <v>2.206</v>
      </c>
      <c r="P1807">
        <v>-3.81</v>
      </c>
      <c r="Q1807">
        <v>177.29300000000001</v>
      </c>
      <c r="R1807">
        <v>23470.885999999999</v>
      </c>
      <c r="S1807">
        <v>23293.593000000001</v>
      </c>
    </row>
    <row r="1808" spans="1:19" x14ac:dyDescent="0.3">
      <c r="A1808">
        <v>2021</v>
      </c>
      <c r="B1808">
        <v>3</v>
      </c>
      <c r="C1808">
        <v>17</v>
      </c>
      <c r="D1808">
        <v>7</v>
      </c>
      <c r="E1808">
        <v>24585.967000000001</v>
      </c>
      <c r="F1808">
        <v>824.78200000000004</v>
      </c>
      <c r="G1808">
        <v>74.087999999999994</v>
      </c>
      <c r="H1808">
        <v>0</v>
      </c>
      <c r="I1808">
        <v>267.89</v>
      </c>
      <c r="J1808">
        <v>3.702</v>
      </c>
      <c r="K1808">
        <v>8.4789999999999992</v>
      </c>
      <c r="L1808">
        <v>89.055999999999997</v>
      </c>
      <c r="M1808">
        <v>25779.877</v>
      </c>
      <c r="N1808">
        <v>200.417</v>
      </c>
      <c r="O1808">
        <v>1.218</v>
      </c>
      <c r="P1808">
        <v>-1.5669999999999999</v>
      </c>
      <c r="Q1808">
        <v>204.81700000000001</v>
      </c>
      <c r="R1808">
        <v>25579.809000000001</v>
      </c>
      <c r="S1808">
        <v>25374.991999999998</v>
      </c>
    </row>
    <row r="1809" spans="1:19" x14ac:dyDescent="0.3">
      <c r="A1809">
        <v>2021</v>
      </c>
      <c r="B1809">
        <v>3</v>
      </c>
      <c r="C1809">
        <v>17</v>
      </c>
      <c r="D1809">
        <v>8</v>
      </c>
      <c r="E1809">
        <v>25805.292000000001</v>
      </c>
      <c r="F1809">
        <v>761.46199999999999</v>
      </c>
      <c r="G1809">
        <v>75.501000000000005</v>
      </c>
      <c r="H1809">
        <v>0</v>
      </c>
      <c r="I1809">
        <v>494.47699999999998</v>
      </c>
      <c r="J1809">
        <v>4.97</v>
      </c>
      <c r="K1809">
        <v>7.2930000000000001</v>
      </c>
      <c r="L1809">
        <v>89.814999999999998</v>
      </c>
      <c r="M1809">
        <v>27163.308000000001</v>
      </c>
      <c r="N1809">
        <v>1982.9849999999999</v>
      </c>
      <c r="O1809">
        <v>-6.8140000000000001</v>
      </c>
      <c r="P1809">
        <v>-0.47899999999999998</v>
      </c>
      <c r="Q1809">
        <v>232.57900000000001</v>
      </c>
      <c r="R1809">
        <v>25187.616000000002</v>
      </c>
      <c r="S1809">
        <v>24955.037</v>
      </c>
    </row>
    <row r="1810" spans="1:19" x14ac:dyDescent="0.3">
      <c r="A1810">
        <v>2021</v>
      </c>
      <c r="B1810">
        <v>3</v>
      </c>
      <c r="C1810">
        <v>17</v>
      </c>
      <c r="D1810">
        <v>9</v>
      </c>
      <c r="E1810">
        <v>26661.638999999999</v>
      </c>
      <c r="F1810">
        <v>760.44799999999998</v>
      </c>
      <c r="G1810">
        <v>73.025999999999996</v>
      </c>
      <c r="H1810">
        <v>0</v>
      </c>
      <c r="I1810">
        <v>610.23099999999999</v>
      </c>
      <c r="J1810">
        <v>5.5170000000000003</v>
      </c>
      <c r="K1810">
        <v>3.8570000000000002</v>
      </c>
      <c r="L1810">
        <v>90.498999999999995</v>
      </c>
      <c r="M1810">
        <v>28132.191999999999</v>
      </c>
      <c r="N1810">
        <v>4192.7179999999998</v>
      </c>
      <c r="O1810">
        <v>-19.805</v>
      </c>
      <c r="P1810">
        <v>0.621</v>
      </c>
      <c r="Q1810">
        <v>252.416</v>
      </c>
      <c r="R1810">
        <v>23958.656999999999</v>
      </c>
      <c r="S1810">
        <v>23706.241000000002</v>
      </c>
    </row>
    <row r="1811" spans="1:19" x14ac:dyDescent="0.3">
      <c r="A1811">
        <v>2021</v>
      </c>
      <c r="B1811">
        <v>3</v>
      </c>
      <c r="C1811">
        <v>17</v>
      </c>
      <c r="D1811">
        <v>10</v>
      </c>
      <c r="E1811">
        <v>27348.314999999999</v>
      </c>
      <c r="F1811">
        <v>793.18600000000004</v>
      </c>
      <c r="G1811">
        <v>70.033000000000001</v>
      </c>
      <c r="H1811">
        <v>0</v>
      </c>
      <c r="I1811">
        <v>577.70699999999999</v>
      </c>
      <c r="J1811">
        <v>5.8330000000000002</v>
      </c>
      <c r="K1811">
        <v>1.5349999999999999</v>
      </c>
      <c r="L1811">
        <v>91.143000000000001</v>
      </c>
      <c r="M1811">
        <v>28817.719000000001</v>
      </c>
      <c r="N1811">
        <v>6057.5320000000002</v>
      </c>
      <c r="O1811">
        <v>-31.323</v>
      </c>
      <c r="P1811">
        <v>2.3119999999999998</v>
      </c>
      <c r="Q1811">
        <v>267.68400000000003</v>
      </c>
      <c r="R1811">
        <v>22789.197</v>
      </c>
      <c r="S1811">
        <v>22521.512999999999</v>
      </c>
    </row>
    <row r="1812" spans="1:19" x14ac:dyDescent="0.3">
      <c r="A1812">
        <v>2021</v>
      </c>
      <c r="B1812">
        <v>3</v>
      </c>
      <c r="C1812">
        <v>17</v>
      </c>
      <c r="D1812">
        <v>11</v>
      </c>
      <c r="E1812">
        <v>27822.503000000001</v>
      </c>
      <c r="F1812">
        <v>811.66800000000001</v>
      </c>
      <c r="G1812">
        <v>67.391000000000005</v>
      </c>
      <c r="H1812">
        <v>0</v>
      </c>
      <c r="I1812">
        <v>491.72500000000002</v>
      </c>
      <c r="J1812">
        <v>5.9710000000000001</v>
      </c>
      <c r="K1812">
        <v>4.6520000000000001</v>
      </c>
      <c r="L1812">
        <v>91.573999999999998</v>
      </c>
      <c r="M1812">
        <v>29228.092000000001</v>
      </c>
      <c r="N1812">
        <v>7300.9250000000002</v>
      </c>
      <c r="O1812">
        <v>-30.73</v>
      </c>
      <c r="P1812">
        <v>3.7690000000000001</v>
      </c>
      <c r="Q1812">
        <v>280.41199999999998</v>
      </c>
      <c r="R1812">
        <v>21954.128000000001</v>
      </c>
      <c r="S1812">
        <v>21673.716</v>
      </c>
    </row>
    <row r="1813" spans="1:19" x14ac:dyDescent="0.3">
      <c r="A1813">
        <v>2021</v>
      </c>
      <c r="B1813">
        <v>3</v>
      </c>
      <c r="C1813">
        <v>17</v>
      </c>
      <c r="D1813">
        <v>12</v>
      </c>
      <c r="E1813">
        <v>28012.434000000001</v>
      </c>
      <c r="F1813">
        <v>781.01400000000001</v>
      </c>
      <c r="G1813">
        <v>66.117999999999995</v>
      </c>
      <c r="H1813">
        <v>0</v>
      </c>
      <c r="I1813">
        <v>454.66800000000001</v>
      </c>
      <c r="J1813">
        <v>5.9409999999999998</v>
      </c>
      <c r="K1813">
        <v>5.2210000000000001</v>
      </c>
      <c r="L1813">
        <v>91.695999999999998</v>
      </c>
      <c r="M1813">
        <v>29350.973000000002</v>
      </c>
      <c r="N1813">
        <v>7978.152</v>
      </c>
      <c r="O1813">
        <v>-11.62</v>
      </c>
      <c r="P1813">
        <v>4.8159999999999998</v>
      </c>
      <c r="Q1813">
        <v>290.62</v>
      </c>
      <c r="R1813">
        <v>21379.626</v>
      </c>
      <c r="S1813">
        <v>21089.005000000001</v>
      </c>
    </row>
    <row r="1814" spans="1:19" x14ac:dyDescent="0.3">
      <c r="A1814">
        <v>2021</v>
      </c>
      <c r="B1814">
        <v>3</v>
      </c>
      <c r="C1814">
        <v>17</v>
      </c>
      <c r="D1814">
        <v>13</v>
      </c>
      <c r="E1814">
        <v>28083.114000000001</v>
      </c>
      <c r="F1814">
        <v>767.20600000000002</v>
      </c>
      <c r="G1814">
        <v>65.864000000000004</v>
      </c>
      <c r="H1814">
        <v>0</v>
      </c>
      <c r="I1814">
        <v>430.10700000000003</v>
      </c>
      <c r="J1814">
        <v>5.8310000000000004</v>
      </c>
      <c r="K1814">
        <v>3.456</v>
      </c>
      <c r="L1814">
        <v>91.676000000000002</v>
      </c>
      <c r="M1814">
        <v>29381.39</v>
      </c>
      <c r="N1814">
        <v>8099.4769999999999</v>
      </c>
      <c r="O1814">
        <v>-7.2370000000000001</v>
      </c>
      <c r="P1814">
        <v>5.5359999999999996</v>
      </c>
      <c r="Q1814">
        <v>298.58699999999999</v>
      </c>
      <c r="R1814">
        <v>21283.615000000002</v>
      </c>
      <c r="S1814">
        <v>20985.027999999998</v>
      </c>
    </row>
    <row r="1815" spans="1:19" x14ac:dyDescent="0.3">
      <c r="A1815">
        <v>2021</v>
      </c>
      <c r="B1815">
        <v>3</v>
      </c>
      <c r="C1815">
        <v>17</v>
      </c>
      <c r="D1815">
        <v>14</v>
      </c>
      <c r="E1815">
        <v>28010.781999999999</v>
      </c>
      <c r="F1815">
        <v>734.28399999999999</v>
      </c>
      <c r="G1815">
        <v>65.837000000000003</v>
      </c>
      <c r="H1815">
        <v>0</v>
      </c>
      <c r="I1815">
        <v>368.52499999999998</v>
      </c>
      <c r="J1815">
        <v>5.3470000000000004</v>
      </c>
      <c r="K1815">
        <v>5.625</v>
      </c>
      <c r="L1815">
        <v>91.542000000000002</v>
      </c>
      <c r="M1815">
        <v>29216.103999999999</v>
      </c>
      <c r="N1815">
        <v>7653.6909999999998</v>
      </c>
      <c r="O1815">
        <v>-4.3869999999999996</v>
      </c>
      <c r="P1815">
        <v>5.2770000000000001</v>
      </c>
      <c r="Q1815">
        <v>303.74299999999999</v>
      </c>
      <c r="R1815">
        <v>21561.523000000001</v>
      </c>
      <c r="S1815">
        <v>21257.78</v>
      </c>
    </row>
    <row r="1816" spans="1:19" x14ac:dyDescent="0.3">
      <c r="A1816">
        <v>2021</v>
      </c>
      <c r="B1816">
        <v>3</v>
      </c>
      <c r="C1816">
        <v>17</v>
      </c>
      <c r="D1816">
        <v>15</v>
      </c>
      <c r="E1816">
        <v>27716.973000000002</v>
      </c>
      <c r="F1816">
        <v>711.85799999999995</v>
      </c>
      <c r="G1816">
        <v>65.346000000000004</v>
      </c>
      <c r="H1816">
        <v>0</v>
      </c>
      <c r="I1816">
        <v>339.13400000000001</v>
      </c>
      <c r="J1816">
        <v>5.5759999999999996</v>
      </c>
      <c r="K1816">
        <v>3.468</v>
      </c>
      <c r="L1816">
        <v>91.305999999999997</v>
      </c>
      <c r="M1816">
        <v>28868.315999999999</v>
      </c>
      <c r="N1816">
        <v>6552.277</v>
      </c>
      <c r="O1816">
        <v>-1.829</v>
      </c>
      <c r="P1816">
        <v>3.4420000000000002</v>
      </c>
      <c r="Q1816">
        <v>303.18700000000001</v>
      </c>
      <c r="R1816">
        <v>22314.425999999999</v>
      </c>
      <c r="S1816">
        <v>22011.239000000001</v>
      </c>
    </row>
    <row r="1817" spans="1:19" x14ac:dyDescent="0.3">
      <c r="A1817">
        <v>2021</v>
      </c>
      <c r="B1817">
        <v>3</v>
      </c>
      <c r="C1817">
        <v>17</v>
      </c>
      <c r="D1817">
        <v>16</v>
      </c>
      <c r="E1817">
        <v>27321.477999999999</v>
      </c>
      <c r="F1817">
        <v>639.73099999999999</v>
      </c>
      <c r="G1817">
        <v>65.697000000000003</v>
      </c>
      <c r="H1817">
        <v>0</v>
      </c>
      <c r="I1817">
        <v>233.93700000000001</v>
      </c>
      <c r="J1817">
        <v>4.3869999999999996</v>
      </c>
      <c r="K1817">
        <v>1.1759999999999999</v>
      </c>
      <c r="L1817">
        <v>91.025000000000006</v>
      </c>
      <c r="M1817">
        <v>28291.735000000001</v>
      </c>
      <c r="N1817">
        <v>4781.3779999999997</v>
      </c>
      <c r="O1817">
        <v>-2.0470000000000002</v>
      </c>
      <c r="P1817">
        <v>1.6910000000000001</v>
      </c>
      <c r="Q1817">
        <v>296.03399999999999</v>
      </c>
      <c r="R1817">
        <v>23510.714</v>
      </c>
      <c r="S1817">
        <v>23214.68</v>
      </c>
    </row>
    <row r="1818" spans="1:19" x14ac:dyDescent="0.3">
      <c r="A1818">
        <v>2021</v>
      </c>
      <c r="B1818">
        <v>3</v>
      </c>
      <c r="C1818">
        <v>17</v>
      </c>
      <c r="D1818">
        <v>17</v>
      </c>
      <c r="E1818">
        <v>26874.345000000001</v>
      </c>
      <c r="F1818">
        <v>584.72</v>
      </c>
      <c r="G1818">
        <v>66.399000000000001</v>
      </c>
      <c r="H1818">
        <v>0</v>
      </c>
      <c r="I1818">
        <v>255.80699999999999</v>
      </c>
      <c r="J1818">
        <v>4.91</v>
      </c>
      <c r="K1818">
        <v>-9.2789999999999999</v>
      </c>
      <c r="L1818">
        <v>90.676000000000002</v>
      </c>
      <c r="M1818">
        <v>27801.18</v>
      </c>
      <c r="N1818">
        <v>2560.2460000000001</v>
      </c>
      <c r="O1818">
        <v>0.97199999999999998</v>
      </c>
      <c r="P1818">
        <v>4.665</v>
      </c>
      <c r="Q1818">
        <v>281.24099999999999</v>
      </c>
      <c r="R1818">
        <v>25235.296999999999</v>
      </c>
      <c r="S1818">
        <v>24954.056</v>
      </c>
    </row>
    <row r="1819" spans="1:19" x14ac:dyDescent="0.3">
      <c r="A1819">
        <v>2021</v>
      </c>
      <c r="B1819">
        <v>3</v>
      </c>
      <c r="C1819">
        <v>17</v>
      </c>
      <c r="D1819">
        <v>18</v>
      </c>
      <c r="E1819">
        <v>26944.757000000001</v>
      </c>
      <c r="F1819">
        <v>574.52</v>
      </c>
      <c r="G1819">
        <v>67.715999999999994</v>
      </c>
      <c r="H1819">
        <v>0</v>
      </c>
      <c r="I1819">
        <v>326.37799999999999</v>
      </c>
      <c r="J1819">
        <v>4.7430000000000003</v>
      </c>
      <c r="K1819">
        <v>-16.68</v>
      </c>
      <c r="L1819">
        <v>90.712999999999994</v>
      </c>
      <c r="M1819">
        <v>27924.431</v>
      </c>
      <c r="N1819">
        <v>514.57299999999998</v>
      </c>
      <c r="O1819">
        <v>9.8049999999999997</v>
      </c>
      <c r="P1819">
        <v>10.577</v>
      </c>
      <c r="Q1819">
        <v>258.34100000000001</v>
      </c>
      <c r="R1819">
        <v>27389.476999999999</v>
      </c>
      <c r="S1819">
        <v>27131.134999999998</v>
      </c>
    </row>
    <row r="1820" spans="1:19" x14ac:dyDescent="0.3">
      <c r="A1820">
        <v>2021</v>
      </c>
      <c r="B1820">
        <v>3</v>
      </c>
      <c r="C1820">
        <v>17</v>
      </c>
      <c r="D1820">
        <v>19</v>
      </c>
      <c r="E1820">
        <v>28663.797999999999</v>
      </c>
      <c r="F1820">
        <v>585.29</v>
      </c>
      <c r="G1820">
        <v>69.224999999999994</v>
      </c>
      <c r="H1820">
        <v>0</v>
      </c>
      <c r="I1820">
        <v>361.14600000000002</v>
      </c>
      <c r="J1820">
        <v>4.4640000000000004</v>
      </c>
      <c r="K1820">
        <v>-20.087</v>
      </c>
      <c r="L1820">
        <v>92.055999999999997</v>
      </c>
      <c r="M1820">
        <v>29686.666000000001</v>
      </c>
      <c r="N1820">
        <v>0.13</v>
      </c>
      <c r="O1820">
        <v>13.964</v>
      </c>
      <c r="P1820">
        <v>16.824000000000002</v>
      </c>
      <c r="Q1820">
        <v>240.125</v>
      </c>
      <c r="R1820">
        <v>29655.749</v>
      </c>
      <c r="S1820">
        <v>29415.624</v>
      </c>
    </row>
    <row r="1821" spans="1:19" x14ac:dyDescent="0.3">
      <c r="A1821">
        <v>2021</v>
      </c>
      <c r="B1821">
        <v>3</v>
      </c>
      <c r="C1821">
        <v>17</v>
      </c>
      <c r="D1821">
        <v>20</v>
      </c>
      <c r="E1821">
        <v>28567.798999999999</v>
      </c>
      <c r="F1821">
        <v>594.98</v>
      </c>
      <c r="G1821">
        <v>72.305999999999997</v>
      </c>
      <c r="H1821">
        <v>0</v>
      </c>
      <c r="I1821">
        <v>404.81200000000001</v>
      </c>
      <c r="J1821">
        <v>4.1230000000000002</v>
      </c>
      <c r="K1821">
        <v>-14.429</v>
      </c>
      <c r="L1821">
        <v>92.073999999999998</v>
      </c>
      <c r="M1821">
        <v>29649.360000000001</v>
      </c>
      <c r="N1821">
        <v>0</v>
      </c>
      <c r="O1821">
        <v>13.613</v>
      </c>
      <c r="P1821">
        <v>16.16</v>
      </c>
      <c r="Q1821">
        <v>229.00200000000001</v>
      </c>
      <c r="R1821">
        <v>29619.587</v>
      </c>
      <c r="S1821">
        <v>29390.584999999999</v>
      </c>
    </row>
    <row r="1822" spans="1:19" x14ac:dyDescent="0.3">
      <c r="A1822">
        <v>2021</v>
      </c>
      <c r="B1822">
        <v>3</v>
      </c>
      <c r="C1822">
        <v>17</v>
      </c>
      <c r="D1822">
        <v>21</v>
      </c>
      <c r="E1822">
        <v>27224.523000000001</v>
      </c>
      <c r="F1822">
        <v>646.64400000000001</v>
      </c>
      <c r="G1822">
        <v>70.858000000000004</v>
      </c>
      <c r="H1822">
        <v>0</v>
      </c>
      <c r="I1822">
        <v>517.60900000000004</v>
      </c>
      <c r="J1822">
        <v>5.181</v>
      </c>
      <c r="K1822">
        <v>-10.465999999999999</v>
      </c>
      <c r="L1822">
        <v>90.942999999999998</v>
      </c>
      <c r="M1822">
        <v>28474.434000000001</v>
      </c>
      <c r="N1822">
        <v>0</v>
      </c>
      <c r="O1822">
        <v>13.29</v>
      </c>
      <c r="P1822">
        <v>6.6929999999999996</v>
      </c>
      <c r="Q1822">
        <v>218.14099999999999</v>
      </c>
      <c r="R1822">
        <v>28454.451000000001</v>
      </c>
      <c r="S1822">
        <v>28236.31</v>
      </c>
    </row>
    <row r="1823" spans="1:19" x14ac:dyDescent="0.3">
      <c r="A1823">
        <v>2021</v>
      </c>
      <c r="B1823">
        <v>3</v>
      </c>
      <c r="C1823">
        <v>17</v>
      </c>
      <c r="D1823">
        <v>22</v>
      </c>
      <c r="E1823">
        <v>24972.486000000001</v>
      </c>
      <c r="F1823">
        <v>815.41200000000003</v>
      </c>
      <c r="G1823">
        <v>66.960999999999999</v>
      </c>
      <c r="H1823">
        <v>0</v>
      </c>
      <c r="I1823">
        <v>577.44799999999998</v>
      </c>
      <c r="J1823">
        <v>4.8490000000000002</v>
      </c>
      <c r="K1823">
        <v>1.2230000000000001</v>
      </c>
      <c r="L1823">
        <v>89.245000000000005</v>
      </c>
      <c r="M1823">
        <v>26460.663</v>
      </c>
      <c r="N1823">
        <v>0</v>
      </c>
      <c r="O1823">
        <v>11.43</v>
      </c>
      <c r="P1823">
        <v>-9.673</v>
      </c>
      <c r="Q1823">
        <v>199.56800000000001</v>
      </c>
      <c r="R1823">
        <v>26458.905999999999</v>
      </c>
      <c r="S1823">
        <v>26259.339</v>
      </c>
    </row>
    <row r="1824" spans="1:19" x14ac:dyDescent="0.3">
      <c r="A1824">
        <v>2021</v>
      </c>
      <c r="B1824">
        <v>3</v>
      </c>
      <c r="C1824">
        <v>17</v>
      </c>
      <c r="D1824">
        <v>23</v>
      </c>
      <c r="E1824">
        <v>22558.356</v>
      </c>
      <c r="F1824">
        <v>1019.1660000000001</v>
      </c>
      <c r="G1824">
        <v>62.616</v>
      </c>
      <c r="H1824">
        <v>0</v>
      </c>
      <c r="I1824">
        <v>962.154</v>
      </c>
      <c r="J1824">
        <v>5.25</v>
      </c>
      <c r="K1824">
        <v>7.7380000000000004</v>
      </c>
      <c r="L1824">
        <v>87.814999999999998</v>
      </c>
      <c r="M1824">
        <v>24640.48</v>
      </c>
      <c r="N1824">
        <v>0</v>
      </c>
      <c r="O1824">
        <v>8.8109999999999999</v>
      </c>
      <c r="P1824">
        <v>-19.382000000000001</v>
      </c>
      <c r="Q1824">
        <v>176.07599999999999</v>
      </c>
      <c r="R1824">
        <v>24651.05</v>
      </c>
      <c r="S1824">
        <v>24474.974999999999</v>
      </c>
    </row>
    <row r="1825" spans="1:19" x14ac:dyDescent="0.3">
      <c r="A1825">
        <v>2021</v>
      </c>
      <c r="B1825">
        <v>3</v>
      </c>
      <c r="C1825">
        <v>17</v>
      </c>
      <c r="D1825">
        <v>24</v>
      </c>
      <c r="E1825">
        <v>20614.859</v>
      </c>
      <c r="F1825">
        <v>1281.819</v>
      </c>
      <c r="G1825">
        <v>60.22</v>
      </c>
      <c r="H1825">
        <v>0</v>
      </c>
      <c r="I1825">
        <v>846.64099999999996</v>
      </c>
      <c r="J1825">
        <v>5.0780000000000003</v>
      </c>
      <c r="K1825">
        <v>12.084</v>
      </c>
      <c r="L1825">
        <v>86.751000000000005</v>
      </c>
      <c r="M1825">
        <v>22847.232</v>
      </c>
      <c r="N1825">
        <v>0</v>
      </c>
      <c r="O1825">
        <v>6.0919999999999996</v>
      </c>
      <c r="P1825">
        <v>-23.242999999999999</v>
      </c>
      <c r="Q1825">
        <v>157.005</v>
      </c>
      <c r="R1825">
        <v>22864.383999999998</v>
      </c>
      <c r="S1825">
        <v>22707.378000000001</v>
      </c>
    </row>
    <row r="1826" spans="1:19" x14ac:dyDescent="0.3">
      <c r="A1826">
        <v>2021</v>
      </c>
      <c r="B1826">
        <v>3</v>
      </c>
      <c r="C1826">
        <v>18</v>
      </c>
      <c r="D1826">
        <v>1</v>
      </c>
      <c r="E1826">
        <v>19317.43</v>
      </c>
      <c r="F1826">
        <v>1512.7059999999999</v>
      </c>
      <c r="G1826">
        <v>56.323</v>
      </c>
      <c r="H1826">
        <v>0</v>
      </c>
      <c r="I1826">
        <v>601.077</v>
      </c>
      <c r="J1826">
        <v>4.9450000000000003</v>
      </c>
      <c r="K1826">
        <v>8.0570000000000004</v>
      </c>
      <c r="L1826">
        <v>86.028000000000006</v>
      </c>
      <c r="M1826">
        <v>21530.241999999998</v>
      </c>
      <c r="N1826">
        <v>0</v>
      </c>
      <c r="O1826">
        <v>3.9369999999999998</v>
      </c>
      <c r="P1826">
        <v>-24.498000000000001</v>
      </c>
      <c r="Q1826">
        <v>146.08799999999999</v>
      </c>
      <c r="R1826">
        <v>21550.803</v>
      </c>
      <c r="S1826">
        <v>21404.714</v>
      </c>
    </row>
    <row r="1827" spans="1:19" x14ac:dyDescent="0.3">
      <c r="A1827">
        <v>2021</v>
      </c>
      <c r="B1827">
        <v>3</v>
      </c>
      <c r="C1827">
        <v>18</v>
      </c>
      <c r="D1827">
        <v>2</v>
      </c>
      <c r="E1827">
        <v>18622.312999999998</v>
      </c>
      <c r="F1827">
        <v>1576.0329999999999</v>
      </c>
      <c r="G1827">
        <v>55.814</v>
      </c>
      <c r="H1827">
        <v>0</v>
      </c>
      <c r="I1827">
        <v>360.00200000000001</v>
      </c>
      <c r="J1827">
        <v>4.8719999999999999</v>
      </c>
      <c r="K1827">
        <v>7.5540000000000003</v>
      </c>
      <c r="L1827">
        <v>85.59</v>
      </c>
      <c r="M1827">
        <v>20656.362000000001</v>
      </c>
      <c r="N1827">
        <v>0</v>
      </c>
      <c r="O1827">
        <v>3.2410000000000001</v>
      </c>
      <c r="P1827">
        <v>-19.489000000000001</v>
      </c>
      <c r="Q1827">
        <v>140.732</v>
      </c>
      <c r="R1827">
        <v>20672.611000000001</v>
      </c>
      <c r="S1827">
        <v>20531.879000000001</v>
      </c>
    </row>
    <row r="1828" spans="1:19" x14ac:dyDescent="0.3">
      <c r="A1828">
        <v>2021</v>
      </c>
      <c r="B1828">
        <v>3</v>
      </c>
      <c r="C1828">
        <v>18</v>
      </c>
      <c r="D1828">
        <v>3</v>
      </c>
      <c r="E1828">
        <v>18450.182000000001</v>
      </c>
      <c r="F1828">
        <v>1512.212</v>
      </c>
      <c r="G1828">
        <v>55.988999999999997</v>
      </c>
      <c r="H1828">
        <v>0</v>
      </c>
      <c r="I1828">
        <v>204.78</v>
      </c>
      <c r="J1828">
        <v>4.7190000000000003</v>
      </c>
      <c r="K1828">
        <v>9.3970000000000002</v>
      </c>
      <c r="L1828">
        <v>85.527000000000001</v>
      </c>
      <c r="M1828">
        <v>20266.815999999999</v>
      </c>
      <c r="N1828">
        <v>0</v>
      </c>
      <c r="O1828">
        <v>2.9020000000000001</v>
      </c>
      <c r="P1828">
        <v>-14.253</v>
      </c>
      <c r="Q1828">
        <v>139.01599999999999</v>
      </c>
      <c r="R1828">
        <v>20278.167000000001</v>
      </c>
      <c r="S1828">
        <v>20139.151999999998</v>
      </c>
    </row>
    <row r="1829" spans="1:19" x14ac:dyDescent="0.3">
      <c r="A1829">
        <v>2021</v>
      </c>
      <c r="B1829">
        <v>3</v>
      </c>
      <c r="C1829">
        <v>18</v>
      </c>
      <c r="D1829">
        <v>4</v>
      </c>
      <c r="E1829">
        <v>18901.308000000001</v>
      </c>
      <c r="F1829">
        <v>1446.0260000000001</v>
      </c>
      <c r="G1829">
        <v>57.868000000000002</v>
      </c>
      <c r="H1829">
        <v>0</v>
      </c>
      <c r="I1829">
        <v>102.96599999999999</v>
      </c>
      <c r="J1829">
        <v>3.6520000000000001</v>
      </c>
      <c r="K1829">
        <v>10.295</v>
      </c>
      <c r="L1829">
        <v>85.753</v>
      </c>
      <c r="M1829">
        <v>20550</v>
      </c>
      <c r="N1829">
        <v>0</v>
      </c>
      <c r="O1829">
        <v>2.407</v>
      </c>
      <c r="P1829">
        <v>-9.6159999999999997</v>
      </c>
      <c r="Q1829">
        <v>142.553</v>
      </c>
      <c r="R1829">
        <v>20557.208999999999</v>
      </c>
      <c r="S1829">
        <v>20414.655999999999</v>
      </c>
    </row>
    <row r="1830" spans="1:19" x14ac:dyDescent="0.3">
      <c r="A1830">
        <v>2021</v>
      </c>
      <c r="B1830">
        <v>3</v>
      </c>
      <c r="C1830">
        <v>18</v>
      </c>
      <c r="D1830">
        <v>5</v>
      </c>
      <c r="E1830">
        <v>20362.409</v>
      </c>
      <c r="F1830">
        <v>1229.3409999999999</v>
      </c>
      <c r="G1830">
        <v>60.710999999999999</v>
      </c>
      <c r="H1830">
        <v>0</v>
      </c>
      <c r="I1830">
        <v>72.459999999999994</v>
      </c>
      <c r="J1830">
        <v>2.3290000000000002</v>
      </c>
      <c r="K1830">
        <v>9.4589999999999996</v>
      </c>
      <c r="L1830">
        <v>86.608999999999995</v>
      </c>
      <c r="M1830">
        <v>21762.607</v>
      </c>
      <c r="N1830">
        <v>0</v>
      </c>
      <c r="O1830">
        <v>2.073</v>
      </c>
      <c r="P1830">
        <v>-6.5389999999999997</v>
      </c>
      <c r="Q1830">
        <v>154.983</v>
      </c>
      <c r="R1830">
        <v>21767.073</v>
      </c>
      <c r="S1830">
        <v>21612.09</v>
      </c>
    </row>
    <row r="1831" spans="1:19" x14ac:dyDescent="0.3">
      <c r="A1831">
        <v>2021</v>
      </c>
      <c r="B1831">
        <v>3</v>
      </c>
      <c r="C1831">
        <v>18</v>
      </c>
      <c r="D1831">
        <v>6</v>
      </c>
      <c r="E1831">
        <v>22768.802</v>
      </c>
      <c r="F1831">
        <v>972.50300000000004</v>
      </c>
      <c r="G1831">
        <v>66.733000000000004</v>
      </c>
      <c r="H1831">
        <v>0</v>
      </c>
      <c r="I1831">
        <v>128.994</v>
      </c>
      <c r="J1831">
        <v>2.839</v>
      </c>
      <c r="K1831">
        <v>3.4529999999999998</v>
      </c>
      <c r="L1831">
        <v>87.918999999999997</v>
      </c>
      <c r="M1831">
        <v>23964.508999999998</v>
      </c>
      <c r="N1831">
        <v>0.05</v>
      </c>
      <c r="O1831">
        <v>2.206</v>
      </c>
      <c r="P1831">
        <v>-3.81</v>
      </c>
      <c r="Q1831">
        <v>179.56399999999999</v>
      </c>
      <c r="R1831">
        <v>23966.062999999998</v>
      </c>
      <c r="S1831">
        <v>23786.499</v>
      </c>
    </row>
    <row r="1832" spans="1:19" x14ac:dyDescent="0.3">
      <c r="A1832">
        <v>2021</v>
      </c>
      <c r="B1832">
        <v>3</v>
      </c>
      <c r="C1832">
        <v>18</v>
      </c>
      <c r="D1832">
        <v>7</v>
      </c>
      <c r="E1832">
        <v>24885.382000000001</v>
      </c>
      <c r="F1832">
        <v>824.78200000000004</v>
      </c>
      <c r="G1832">
        <v>75.036000000000001</v>
      </c>
      <c r="H1832">
        <v>0</v>
      </c>
      <c r="I1832">
        <v>267.89</v>
      </c>
      <c r="J1832">
        <v>3.702</v>
      </c>
      <c r="K1832">
        <v>8.3930000000000007</v>
      </c>
      <c r="L1832">
        <v>89.21</v>
      </c>
      <c r="M1832">
        <v>26079.359</v>
      </c>
      <c r="N1832">
        <v>200.417</v>
      </c>
      <c r="O1832">
        <v>1.218</v>
      </c>
      <c r="P1832">
        <v>-1.5669999999999999</v>
      </c>
      <c r="Q1832">
        <v>206.33099999999999</v>
      </c>
      <c r="R1832">
        <v>25879.292000000001</v>
      </c>
      <c r="S1832">
        <v>25672.960999999999</v>
      </c>
    </row>
    <row r="1833" spans="1:19" x14ac:dyDescent="0.3">
      <c r="A1833">
        <v>2021</v>
      </c>
      <c r="B1833">
        <v>3</v>
      </c>
      <c r="C1833">
        <v>18</v>
      </c>
      <c r="D1833">
        <v>8</v>
      </c>
      <c r="E1833">
        <v>26060.717000000001</v>
      </c>
      <c r="F1833">
        <v>761.46199999999999</v>
      </c>
      <c r="G1833">
        <v>77.239000000000004</v>
      </c>
      <c r="H1833">
        <v>0</v>
      </c>
      <c r="I1833">
        <v>494.47699999999998</v>
      </c>
      <c r="J1833">
        <v>4.97</v>
      </c>
      <c r="K1833">
        <v>7.7320000000000002</v>
      </c>
      <c r="L1833">
        <v>89.968000000000004</v>
      </c>
      <c r="M1833">
        <v>27419.326000000001</v>
      </c>
      <c r="N1833">
        <v>1982.9849999999999</v>
      </c>
      <c r="O1833">
        <v>-6.8140000000000001</v>
      </c>
      <c r="P1833">
        <v>-0.47899999999999998</v>
      </c>
      <c r="Q1833">
        <v>233.87799999999999</v>
      </c>
      <c r="R1833">
        <v>25443.633999999998</v>
      </c>
      <c r="S1833">
        <v>25209.755000000001</v>
      </c>
    </row>
    <row r="1834" spans="1:19" x14ac:dyDescent="0.3">
      <c r="A1834">
        <v>2021</v>
      </c>
      <c r="B1834">
        <v>3</v>
      </c>
      <c r="C1834">
        <v>18</v>
      </c>
      <c r="D1834">
        <v>9</v>
      </c>
      <c r="E1834">
        <v>26904.395</v>
      </c>
      <c r="F1834">
        <v>760.44799999999998</v>
      </c>
      <c r="G1834">
        <v>73.947000000000003</v>
      </c>
      <c r="H1834">
        <v>0</v>
      </c>
      <c r="I1834">
        <v>610.23099999999999</v>
      </c>
      <c r="J1834">
        <v>5.5170000000000003</v>
      </c>
      <c r="K1834">
        <v>4.0179999999999998</v>
      </c>
      <c r="L1834">
        <v>90.691999999999993</v>
      </c>
      <c r="M1834">
        <v>28375.302</v>
      </c>
      <c r="N1834">
        <v>4192.7179999999998</v>
      </c>
      <c r="O1834">
        <v>-19.805</v>
      </c>
      <c r="P1834">
        <v>0.621</v>
      </c>
      <c r="Q1834">
        <v>255.642</v>
      </c>
      <c r="R1834">
        <v>24201.767</v>
      </c>
      <c r="S1834">
        <v>23946.125</v>
      </c>
    </row>
    <row r="1835" spans="1:19" x14ac:dyDescent="0.3">
      <c r="A1835">
        <v>2021</v>
      </c>
      <c r="B1835">
        <v>3</v>
      </c>
      <c r="C1835">
        <v>18</v>
      </c>
      <c r="D1835">
        <v>10</v>
      </c>
      <c r="E1835">
        <v>27712.688999999998</v>
      </c>
      <c r="F1835">
        <v>793.18600000000004</v>
      </c>
      <c r="G1835">
        <v>69.989000000000004</v>
      </c>
      <c r="H1835">
        <v>0</v>
      </c>
      <c r="I1835">
        <v>577.70699999999999</v>
      </c>
      <c r="J1835">
        <v>5.8330000000000002</v>
      </c>
      <c r="K1835">
        <v>1.962</v>
      </c>
      <c r="L1835">
        <v>91.424999999999997</v>
      </c>
      <c r="M1835">
        <v>29182.802</v>
      </c>
      <c r="N1835">
        <v>6057.5320000000002</v>
      </c>
      <c r="O1835">
        <v>-31.323</v>
      </c>
      <c r="P1835">
        <v>2.3119999999999998</v>
      </c>
      <c r="Q1835">
        <v>271.27</v>
      </c>
      <c r="R1835">
        <v>23154.28</v>
      </c>
      <c r="S1835">
        <v>22883.010999999999</v>
      </c>
    </row>
    <row r="1836" spans="1:19" x14ac:dyDescent="0.3">
      <c r="A1836">
        <v>2021</v>
      </c>
      <c r="B1836">
        <v>3</v>
      </c>
      <c r="C1836">
        <v>18</v>
      </c>
      <c r="D1836">
        <v>11</v>
      </c>
      <c r="E1836">
        <v>28263.187000000002</v>
      </c>
      <c r="F1836">
        <v>811.66800000000001</v>
      </c>
      <c r="G1836">
        <v>67.355999999999995</v>
      </c>
      <c r="H1836">
        <v>0</v>
      </c>
      <c r="I1836">
        <v>491.72500000000002</v>
      </c>
      <c r="J1836">
        <v>5.9710000000000001</v>
      </c>
      <c r="K1836">
        <v>5.1239999999999997</v>
      </c>
      <c r="L1836">
        <v>91.814999999999998</v>
      </c>
      <c r="M1836">
        <v>29669.489000000001</v>
      </c>
      <c r="N1836">
        <v>7300.9250000000002</v>
      </c>
      <c r="O1836">
        <v>-30.73</v>
      </c>
      <c r="P1836">
        <v>3.7690000000000001</v>
      </c>
      <c r="Q1836">
        <v>283.89400000000001</v>
      </c>
      <c r="R1836">
        <v>22395.525000000001</v>
      </c>
      <c r="S1836">
        <v>22111.631000000001</v>
      </c>
    </row>
    <row r="1837" spans="1:19" x14ac:dyDescent="0.3">
      <c r="A1837">
        <v>2021</v>
      </c>
      <c r="B1837">
        <v>3</v>
      </c>
      <c r="C1837">
        <v>18</v>
      </c>
      <c r="D1837">
        <v>12</v>
      </c>
      <c r="E1837">
        <v>28600.423999999999</v>
      </c>
      <c r="F1837">
        <v>781.01400000000001</v>
      </c>
      <c r="G1837">
        <v>66.082999999999998</v>
      </c>
      <c r="H1837">
        <v>0</v>
      </c>
      <c r="I1837">
        <v>454.66800000000001</v>
      </c>
      <c r="J1837">
        <v>5.9409999999999998</v>
      </c>
      <c r="K1837">
        <v>5.6689999999999996</v>
      </c>
      <c r="L1837">
        <v>91.962000000000003</v>
      </c>
      <c r="M1837">
        <v>29939.678</v>
      </c>
      <c r="N1837">
        <v>7978.152</v>
      </c>
      <c r="O1837">
        <v>-11.62</v>
      </c>
      <c r="P1837">
        <v>4.8159999999999998</v>
      </c>
      <c r="Q1837">
        <v>292.46600000000001</v>
      </c>
      <c r="R1837">
        <v>21968.33</v>
      </c>
      <c r="S1837">
        <v>21675.864000000001</v>
      </c>
    </row>
    <row r="1838" spans="1:19" x14ac:dyDescent="0.3">
      <c r="A1838">
        <v>2021</v>
      </c>
      <c r="B1838">
        <v>3</v>
      </c>
      <c r="C1838">
        <v>18</v>
      </c>
      <c r="D1838">
        <v>13</v>
      </c>
      <c r="E1838">
        <v>28880.25</v>
      </c>
      <c r="F1838">
        <v>767.20600000000002</v>
      </c>
      <c r="G1838">
        <v>65.346000000000004</v>
      </c>
      <c r="H1838">
        <v>0</v>
      </c>
      <c r="I1838">
        <v>430.10700000000003</v>
      </c>
      <c r="J1838">
        <v>5.8310000000000004</v>
      </c>
      <c r="K1838">
        <v>3.8109999999999999</v>
      </c>
      <c r="L1838">
        <v>92.046000000000006</v>
      </c>
      <c r="M1838">
        <v>30179.25</v>
      </c>
      <c r="N1838">
        <v>8099.4769999999999</v>
      </c>
      <c r="O1838">
        <v>-7.2370000000000001</v>
      </c>
      <c r="P1838">
        <v>5.5359999999999996</v>
      </c>
      <c r="Q1838">
        <v>298.85000000000002</v>
      </c>
      <c r="R1838">
        <v>22081.474999999999</v>
      </c>
      <c r="S1838">
        <v>21782.625</v>
      </c>
    </row>
    <row r="1839" spans="1:19" x14ac:dyDescent="0.3">
      <c r="A1839">
        <v>2021</v>
      </c>
      <c r="B1839">
        <v>3</v>
      </c>
      <c r="C1839">
        <v>18</v>
      </c>
      <c r="D1839">
        <v>14</v>
      </c>
      <c r="E1839">
        <v>28953.321</v>
      </c>
      <c r="F1839">
        <v>734.28399999999999</v>
      </c>
      <c r="G1839">
        <v>64.881</v>
      </c>
      <c r="H1839">
        <v>0</v>
      </c>
      <c r="I1839">
        <v>368.52499999999998</v>
      </c>
      <c r="J1839">
        <v>5.3470000000000004</v>
      </c>
      <c r="K1839">
        <v>5.4550000000000001</v>
      </c>
      <c r="L1839">
        <v>92.013000000000005</v>
      </c>
      <c r="M1839">
        <v>30158.944</v>
      </c>
      <c r="N1839">
        <v>7653.6909999999998</v>
      </c>
      <c r="O1839">
        <v>-4.3869999999999996</v>
      </c>
      <c r="P1839">
        <v>5.2770000000000001</v>
      </c>
      <c r="Q1839">
        <v>303.14699999999999</v>
      </c>
      <c r="R1839">
        <v>22504.363000000001</v>
      </c>
      <c r="S1839">
        <v>22201.216</v>
      </c>
    </row>
    <row r="1840" spans="1:19" x14ac:dyDescent="0.3">
      <c r="A1840">
        <v>2021</v>
      </c>
      <c r="B1840">
        <v>3</v>
      </c>
      <c r="C1840">
        <v>18</v>
      </c>
      <c r="D1840">
        <v>15</v>
      </c>
      <c r="E1840">
        <v>28824.063999999998</v>
      </c>
      <c r="F1840">
        <v>711.85799999999995</v>
      </c>
      <c r="G1840">
        <v>63.668999999999997</v>
      </c>
      <c r="H1840">
        <v>0</v>
      </c>
      <c r="I1840">
        <v>339.13400000000001</v>
      </c>
      <c r="J1840">
        <v>5.5759999999999996</v>
      </c>
      <c r="K1840">
        <v>3.2290000000000001</v>
      </c>
      <c r="L1840">
        <v>91.841999999999999</v>
      </c>
      <c r="M1840">
        <v>29975.704000000002</v>
      </c>
      <c r="N1840">
        <v>6552.277</v>
      </c>
      <c r="O1840">
        <v>-1.829</v>
      </c>
      <c r="P1840">
        <v>3.4420000000000002</v>
      </c>
      <c r="Q1840">
        <v>303.81799999999998</v>
      </c>
      <c r="R1840">
        <v>23421.813999999998</v>
      </c>
      <c r="S1840">
        <v>23117.995999999999</v>
      </c>
    </row>
    <row r="1841" spans="1:19" x14ac:dyDescent="0.3">
      <c r="A1841">
        <v>2021</v>
      </c>
      <c r="B1841">
        <v>3</v>
      </c>
      <c r="C1841">
        <v>18</v>
      </c>
      <c r="D1841">
        <v>16</v>
      </c>
      <c r="E1841">
        <v>28354.273000000001</v>
      </c>
      <c r="F1841">
        <v>639.73099999999999</v>
      </c>
      <c r="G1841">
        <v>65.513000000000005</v>
      </c>
      <c r="H1841">
        <v>0</v>
      </c>
      <c r="I1841">
        <v>233.93700000000001</v>
      </c>
      <c r="J1841">
        <v>4.3869999999999996</v>
      </c>
      <c r="K1841">
        <v>1.113</v>
      </c>
      <c r="L1841">
        <v>91.55</v>
      </c>
      <c r="M1841">
        <v>29324.991999999998</v>
      </c>
      <c r="N1841">
        <v>4781.3779999999997</v>
      </c>
      <c r="O1841">
        <v>-2.0470000000000002</v>
      </c>
      <c r="P1841">
        <v>1.6910000000000001</v>
      </c>
      <c r="Q1841">
        <v>296.90499999999997</v>
      </c>
      <c r="R1841">
        <v>24543.971000000001</v>
      </c>
      <c r="S1841">
        <v>24247.065999999999</v>
      </c>
    </row>
    <row r="1842" spans="1:19" x14ac:dyDescent="0.3">
      <c r="A1842">
        <v>2021</v>
      </c>
      <c r="B1842">
        <v>3</v>
      </c>
      <c r="C1842">
        <v>18</v>
      </c>
      <c r="D1842">
        <v>17</v>
      </c>
      <c r="E1842">
        <v>27836.144</v>
      </c>
      <c r="F1842">
        <v>584.72</v>
      </c>
      <c r="G1842">
        <v>66.477999999999994</v>
      </c>
      <c r="H1842">
        <v>0</v>
      </c>
      <c r="I1842">
        <v>255.80699999999999</v>
      </c>
      <c r="J1842">
        <v>4.91</v>
      </c>
      <c r="K1842">
        <v>-8.4969999999999999</v>
      </c>
      <c r="L1842">
        <v>91.301000000000002</v>
      </c>
      <c r="M1842">
        <v>28764.385999999999</v>
      </c>
      <c r="N1842">
        <v>2560.2460000000001</v>
      </c>
      <c r="O1842">
        <v>0.97199999999999998</v>
      </c>
      <c r="P1842">
        <v>4.665</v>
      </c>
      <c r="Q1842">
        <v>281.81799999999998</v>
      </c>
      <c r="R1842">
        <v>26198.503000000001</v>
      </c>
      <c r="S1842">
        <v>25916.685000000001</v>
      </c>
    </row>
    <row r="1843" spans="1:19" x14ac:dyDescent="0.3">
      <c r="A1843">
        <v>2021</v>
      </c>
      <c r="B1843">
        <v>3</v>
      </c>
      <c r="C1843">
        <v>18</v>
      </c>
      <c r="D1843">
        <v>18</v>
      </c>
      <c r="E1843">
        <v>27490.678</v>
      </c>
      <c r="F1843">
        <v>574.52</v>
      </c>
      <c r="G1843">
        <v>67.575000000000003</v>
      </c>
      <c r="H1843">
        <v>0</v>
      </c>
      <c r="I1843">
        <v>326.37799999999999</v>
      </c>
      <c r="J1843">
        <v>4.7430000000000003</v>
      </c>
      <c r="K1843">
        <v>-15.491</v>
      </c>
      <c r="L1843">
        <v>91.13</v>
      </c>
      <c r="M1843">
        <v>28471.957999999999</v>
      </c>
      <c r="N1843">
        <v>514.57299999999998</v>
      </c>
      <c r="O1843">
        <v>9.8049999999999997</v>
      </c>
      <c r="P1843">
        <v>10.577</v>
      </c>
      <c r="Q1843">
        <v>259.53699999999998</v>
      </c>
      <c r="R1843">
        <v>27937.004000000001</v>
      </c>
      <c r="S1843">
        <v>27677.467000000001</v>
      </c>
    </row>
    <row r="1844" spans="1:19" x14ac:dyDescent="0.3">
      <c r="A1844">
        <v>2021</v>
      </c>
      <c r="B1844">
        <v>3</v>
      </c>
      <c r="C1844">
        <v>18</v>
      </c>
      <c r="D1844">
        <v>19</v>
      </c>
      <c r="E1844">
        <v>28932.401000000002</v>
      </c>
      <c r="F1844">
        <v>585.29</v>
      </c>
      <c r="G1844">
        <v>68.971000000000004</v>
      </c>
      <c r="H1844">
        <v>0</v>
      </c>
      <c r="I1844">
        <v>361.14600000000002</v>
      </c>
      <c r="J1844">
        <v>4.4640000000000004</v>
      </c>
      <c r="K1844">
        <v>-19.965</v>
      </c>
      <c r="L1844">
        <v>92.123000000000005</v>
      </c>
      <c r="M1844">
        <v>29955.457999999999</v>
      </c>
      <c r="N1844">
        <v>0.13</v>
      </c>
      <c r="O1844">
        <v>13.964</v>
      </c>
      <c r="P1844">
        <v>16.824000000000002</v>
      </c>
      <c r="Q1844">
        <v>242.023</v>
      </c>
      <c r="R1844">
        <v>29924.541000000001</v>
      </c>
      <c r="S1844">
        <v>29682.518</v>
      </c>
    </row>
    <row r="1845" spans="1:19" x14ac:dyDescent="0.3">
      <c r="A1845">
        <v>2021</v>
      </c>
      <c r="B1845">
        <v>3</v>
      </c>
      <c r="C1845">
        <v>18</v>
      </c>
      <c r="D1845">
        <v>20</v>
      </c>
      <c r="E1845">
        <v>28799.146000000001</v>
      </c>
      <c r="F1845">
        <v>594.98</v>
      </c>
      <c r="G1845">
        <v>72.789000000000001</v>
      </c>
      <c r="H1845">
        <v>0</v>
      </c>
      <c r="I1845">
        <v>404.81200000000001</v>
      </c>
      <c r="J1845">
        <v>4.1230000000000002</v>
      </c>
      <c r="K1845">
        <v>-14.474</v>
      </c>
      <c r="L1845">
        <v>92.134</v>
      </c>
      <c r="M1845">
        <v>29880.721000000001</v>
      </c>
      <c r="N1845">
        <v>0</v>
      </c>
      <c r="O1845">
        <v>13.613</v>
      </c>
      <c r="P1845">
        <v>16.16</v>
      </c>
      <c r="Q1845">
        <v>228.29900000000001</v>
      </c>
      <c r="R1845">
        <v>29850.949000000001</v>
      </c>
      <c r="S1845">
        <v>29622.65</v>
      </c>
    </row>
    <row r="1846" spans="1:19" x14ac:dyDescent="0.3">
      <c r="A1846">
        <v>2021</v>
      </c>
      <c r="B1846">
        <v>3</v>
      </c>
      <c r="C1846">
        <v>18</v>
      </c>
      <c r="D1846">
        <v>21</v>
      </c>
      <c r="E1846">
        <v>27311.361000000001</v>
      </c>
      <c r="F1846">
        <v>646.64400000000001</v>
      </c>
      <c r="G1846">
        <v>71.656999999999996</v>
      </c>
      <c r="H1846">
        <v>0</v>
      </c>
      <c r="I1846">
        <v>517.60900000000004</v>
      </c>
      <c r="J1846">
        <v>5.181</v>
      </c>
      <c r="K1846">
        <v>-10.632</v>
      </c>
      <c r="L1846">
        <v>91.037000000000006</v>
      </c>
      <c r="M1846">
        <v>28561.199000000001</v>
      </c>
      <c r="N1846">
        <v>0</v>
      </c>
      <c r="O1846">
        <v>13.29</v>
      </c>
      <c r="P1846">
        <v>6.6929999999999996</v>
      </c>
      <c r="Q1846">
        <v>214.626</v>
      </c>
      <c r="R1846">
        <v>28541.216</v>
      </c>
      <c r="S1846">
        <v>28326.59</v>
      </c>
    </row>
    <row r="1847" spans="1:19" x14ac:dyDescent="0.3">
      <c r="A1847">
        <v>2021</v>
      </c>
      <c r="B1847">
        <v>3</v>
      </c>
      <c r="C1847">
        <v>18</v>
      </c>
      <c r="D1847">
        <v>22</v>
      </c>
      <c r="E1847">
        <v>24957.998</v>
      </c>
      <c r="F1847">
        <v>815.41200000000003</v>
      </c>
      <c r="G1847">
        <v>67.900000000000006</v>
      </c>
      <c r="H1847">
        <v>0</v>
      </c>
      <c r="I1847">
        <v>577.44799999999998</v>
      </c>
      <c r="J1847">
        <v>4.8490000000000002</v>
      </c>
      <c r="K1847">
        <v>0.99199999999999999</v>
      </c>
      <c r="L1847">
        <v>89.275000000000006</v>
      </c>
      <c r="M1847">
        <v>26445.973999999998</v>
      </c>
      <c r="N1847">
        <v>0</v>
      </c>
      <c r="O1847">
        <v>11.43</v>
      </c>
      <c r="P1847">
        <v>-9.673</v>
      </c>
      <c r="Q1847">
        <v>195.976</v>
      </c>
      <c r="R1847">
        <v>26444.218000000001</v>
      </c>
      <c r="S1847">
        <v>26248.241999999998</v>
      </c>
    </row>
    <row r="1848" spans="1:19" x14ac:dyDescent="0.3">
      <c r="A1848">
        <v>2021</v>
      </c>
      <c r="B1848">
        <v>3</v>
      </c>
      <c r="C1848">
        <v>18</v>
      </c>
      <c r="D1848">
        <v>23</v>
      </c>
      <c r="E1848">
        <v>22450.82</v>
      </c>
      <c r="F1848">
        <v>1019.1660000000001</v>
      </c>
      <c r="G1848">
        <v>63.036999999999999</v>
      </c>
      <c r="H1848">
        <v>0</v>
      </c>
      <c r="I1848">
        <v>962.154</v>
      </c>
      <c r="J1848">
        <v>5.25</v>
      </c>
      <c r="K1848">
        <v>7.5179999999999998</v>
      </c>
      <c r="L1848">
        <v>87.787000000000006</v>
      </c>
      <c r="M1848">
        <v>24532.695</v>
      </c>
      <c r="N1848">
        <v>0</v>
      </c>
      <c r="O1848">
        <v>8.8109999999999999</v>
      </c>
      <c r="P1848">
        <v>-19.382000000000001</v>
      </c>
      <c r="Q1848">
        <v>172.98400000000001</v>
      </c>
      <c r="R1848">
        <v>24543.264999999999</v>
      </c>
      <c r="S1848">
        <v>24370.280999999999</v>
      </c>
    </row>
    <row r="1849" spans="1:19" x14ac:dyDescent="0.3">
      <c r="A1849">
        <v>2021</v>
      </c>
      <c r="B1849">
        <v>3</v>
      </c>
      <c r="C1849">
        <v>18</v>
      </c>
      <c r="D1849">
        <v>24</v>
      </c>
      <c r="E1849">
        <v>20734.512999999999</v>
      </c>
      <c r="F1849">
        <v>1281.819</v>
      </c>
      <c r="G1849">
        <v>60.518000000000001</v>
      </c>
      <c r="H1849">
        <v>0</v>
      </c>
      <c r="I1849">
        <v>846.64099999999996</v>
      </c>
      <c r="J1849">
        <v>5.0780000000000003</v>
      </c>
      <c r="K1849">
        <v>11.795999999999999</v>
      </c>
      <c r="L1849">
        <v>86.846000000000004</v>
      </c>
      <c r="M1849">
        <v>22966.691999999999</v>
      </c>
      <c r="N1849">
        <v>0</v>
      </c>
      <c r="O1849">
        <v>6.0919999999999996</v>
      </c>
      <c r="P1849">
        <v>-23.242999999999999</v>
      </c>
      <c r="Q1849">
        <v>154.78800000000001</v>
      </c>
      <c r="R1849">
        <v>22983.844000000001</v>
      </c>
      <c r="S1849">
        <v>22829.056</v>
      </c>
    </row>
    <row r="1850" spans="1:19" x14ac:dyDescent="0.3">
      <c r="A1850">
        <v>2021</v>
      </c>
      <c r="B1850">
        <v>3</v>
      </c>
      <c r="C1850">
        <v>19</v>
      </c>
      <c r="D1850">
        <v>1</v>
      </c>
      <c r="E1850">
        <v>19329.955000000002</v>
      </c>
      <c r="F1850">
        <v>1512.7059999999999</v>
      </c>
      <c r="G1850">
        <v>56.067999999999998</v>
      </c>
      <c r="H1850">
        <v>0</v>
      </c>
      <c r="I1850">
        <v>601.077</v>
      </c>
      <c r="J1850">
        <v>4.9450000000000003</v>
      </c>
      <c r="K1850">
        <v>8.2210000000000001</v>
      </c>
      <c r="L1850">
        <v>86.072999999999993</v>
      </c>
      <c r="M1850">
        <v>21542.975999999999</v>
      </c>
      <c r="N1850">
        <v>0</v>
      </c>
      <c r="O1850">
        <v>3.9369999999999998</v>
      </c>
      <c r="P1850">
        <v>-24.498000000000001</v>
      </c>
      <c r="Q1850">
        <v>146.21799999999999</v>
      </c>
      <c r="R1850">
        <v>21563.537</v>
      </c>
      <c r="S1850">
        <v>21417.319</v>
      </c>
    </row>
    <row r="1851" spans="1:19" x14ac:dyDescent="0.3">
      <c r="A1851">
        <v>2021</v>
      </c>
      <c r="B1851">
        <v>3</v>
      </c>
      <c r="C1851">
        <v>19</v>
      </c>
      <c r="D1851">
        <v>2</v>
      </c>
      <c r="E1851">
        <v>18752.101999999999</v>
      </c>
      <c r="F1851">
        <v>1576.0329999999999</v>
      </c>
      <c r="G1851">
        <v>54.866</v>
      </c>
      <c r="H1851">
        <v>0</v>
      </c>
      <c r="I1851">
        <v>360.00200000000001</v>
      </c>
      <c r="J1851">
        <v>4.8719999999999999</v>
      </c>
      <c r="K1851">
        <v>7.8019999999999996</v>
      </c>
      <c r="L1851">
        <v>85.706999999999994</v>
      </c>
      <c r="M1851">
        <v>20786.518</v>
      </c>
      <c r="N1851">
        <v>0</v>
      </c>
      <c r="O1851">
        <v>3.2410000000000001</v>
      </c>
      <c r="P1851">
        <v>-19.489000000000001</v>
      </c>
      <c r="Q1851">
        <v>140.35900000000001</v>
      </c>
      <c r="R1851">
        <v>20802.766</v>
      </c>
      <c r="S1851">
        <v>20662.406999999999</v>
      </c>
    </row>
    <row r="1852" spans="1:19" x14ac:dyDescent="0.3">
      <c r="A1852">
        <v>2021</v>
      </c>
      <c r="B1852">
        <v>3</v>
      </c>
      <c r="C1852">
        <v>19</v>
      </c>
      <c r="D1852">
        <v>3</v>
      </c>
      <c r="E1852">
        <v>18522.694</v>
      </c>
      <c r="F1852">
        <v>1512.212</v>
      </c>
      <c r="G1852">
        <v>54.531999999999996</v>
      </c>
      <c r="H1852">
        <v>0</v>
      </c>
      <c r="I1852">
        <v>204.78</v>
      </c>
      <c r="J1852">
        <v>4.7190000000000003</v>
      </c>
      <c r="K1852">
        <v>9.75</v>
      </c>
      <c r="L1852">
        <v>85.597999999999999</v>
      </c>
      <c r="M1852">
        <v>20339.753000000001</v>
      </c>
      <c r="N1852">
        <v>0</v>
      </c>
      <c r="O1852">
        <v>2.9020000000000001</v>
      </c>
      <c r="P1852">
        <v>-14.253</v>
      </c>
      <c r="Q1852">
        <v>138.86199999999999</v>
      </c>
      <c r="R1852">
        <v>20351.103999999999</v>
      </c>
      <c r="S1852">
        <v>20212.241999999998</v>
      </c>
    </row>
    <row r="1853" spans="1:19" x14ac:dyDescent="0.3">
      <c r="A1853">
        <v>2021</v>
      </c>
      <c r="B1853">
        <v>3</v>
      </c>
      <c r="C1853">
        <v>19</v>
      </c>
      <c r="D1853">
        <v>4</v>
      </c>
      <c r="E1853">
        <v>18834.661</v>
      </c>
      <c r="F1853">
        <v>1446.0260000000001</v>
      </c>
      <c r="G1853">
        <v>54.954000000000001</v>
      </c>
      <c r="H1853">
        <v>0</v>
      </c>
      <c r="I1853">
        <v>102.96599999999999</v>
      </c>
      <c r="J1853">
        <v>3.6520000000000001</v>
      </c>
      <c r="K1853">
        <v>10.904999999999999</v>
      </c>
      <c r="L1853">
        <v>85.753</v>
      </c>
      <c r="M1853">
        <v>20483.964</v>
      </c>
      <c r="N1853">
        <v>0</v>
      </c>
      <c r="O1853">
        <v>2.407</v>
      </c>
      <c r="P1853">
        <v>-9.6159999999999997</v>
      </c>
      <c r="Q1853">
        <v>141.852</v>
      </c>
      <c r="R1853">
        <v>20491.172999999999</v>
      </c>
      <c r="S1853">
        <v>20349.32</v>
      </c>
    </row>
    <row r="1854" spans="1:19" x14ac:dyDescent="0.3">
      <c r="A1854">
        <v>2021</v>
      </c>
      <c r="B1854">
        <v>3</v>
      </c>
      <c r="C1854">
        <v>19</v>
      </c>
      <c r="D1854">
        <v>5</v>
      </c>
      <c r="E1854">
        <v>20077.235000000001</v>
      </c>
      <c r="F1854">
        <v>1229.3409999999999</v>
      </c>
      <c r="G1854">
        <v>57.744999999999997</v>
      </c>
      <c r="H1854">
        <v>0</v>
      </c>
      <c r="I1854">
        <v>72.459999999999994</v>
      </c>
      <c r="J1854">
        <v>2.3290000000000002</v>
      </c>
      <c r="K1854">
        <v>9.9329999999999998</v>
      </c>
      <c r="L1854">
        <v>86.486000000000004</v>
      </c>
      <c r="M1854">
        <v>21477.782999999999</v>
      </c>
      <c r="N1854">
        <v>0</v>
      </c>
      <c r="O1854">
        <v>2.073</v>
      </c>
      <c r="P1854">
        <v>-6.5389999999999997</v>
      </c>
      <c r="Q1854">
        <v>153.46199999999999</v>
      </c>
      <c r="R1854">
        <v>21482.249</v>
      </c>
      <c r="S1854">
        <v>21328.787</v>
      </c>
    </row>
    <row r="1855" spans="1:19" x14ac:dyDescent="0.3">
      <c r="A1855">
        <v>2021</v>
      </c>
      <c r="B1855">
        <v>3</v>
      </c>
      <c r="C1855">
        <v>19</v>
      </c>
      <c r="D1855">
        <v>6</v>
      </c>
      <c r="E1855">
        <v>22512.753000000001</v>
      </c>
      <c r="F1855">
        <v>972.50300000000004</v>
      </c>
      <c r="G1855">
        <v>61.360999999999997</v>
      </c>
      <c r="H1855">
        <v>0</v>
      </c>
      <c r="I1855">
        <v>128.994</v>
      </c>
      <c r="J1855">
        <v>2.839</v>
      </c>
      <c r="K1855">
        <v>3.4769999999999999</v>
      </c>
      <c r="L1855">
        <v>87.849000000000004</v>
      </c>
      <c r="M1855">
        <v>23708.413</v>
      </c>
      <c r="N1855">
        <v>0.05</v>
      </c>
      <c r="O1855">
        <v>2.206</v>
      </c>
      <c r="P1855">
        <v>-3.81</v>
      </c>
      <c r="Q1855">
        <v>178.92099999999999</v>
      </c>
      <c r="R1855">
        <v>23709.967000000001</v>
      </c>
      <c r="S1855">
        <v>23531.045999999998</v>
      </c>
    </row>
    <row r="1856" spans="1:19" x14ac:dyDescent="0.3">
      <c r="A1856">
        <v>2021</v>
      </c>
      <c r="B1856">
        <v>3</v>
      </c>
      <c r="C1856">
        <v>19</v>
      </c>
      <c r="D1856">
        <v>7</v>
      </c>
      <c r="E1856">
        <v>24803.449000000001</v>
      </c>
      <c r="F1856">
        <v>824.78200000000004</v>
      </c>
      <c r="G1856">
        <v>66.828999999999994</v>
      </c>
      <c r="H1856">
        <v>0</v>
      </c>
      <c r="I1856">
        <v>267.89</v>
      </c>
      <c r="J1856">
        <v>3.702</v>
      </c>
      <c r="K1856">
        <v>9.7609999999999992</v>
      </c>
      <c r="L1856">
        <v>89.307000000000002</v>
      </c>
      <c r="M1856">
        <v>25998.891</v>
      </c>
      <c r="N1856">
        <v>200.417</v>
      </c>
      <c r="O1856">
        <v>1.218</v>
      </c>
      <c r="P1856">
        <v>-1.5669999999999999</v>
      </c>
      <c r="Q1856">
        <v>206.83500000000001</v>
      </c>
      <c r="R1856">
        <v>25798.824000000001</v>
      </c>
      <c r="S1856">
        <v>25591.989000000001</v>
      </c>
    </row>
    <row r="1857" spans="1:19" x14ac:dyDescent="0.3">
      <c r="A1857">
        <v>2021</v>
      </c>
      <c r="B1857">
        <v>3</v>
      </c>
      <c r="C1857">
        <v>19</v>
      </c>
      <c r="D1857">
        <v>8</v>
      </c>
      <c r="E1857">
        <v>26068.866999999998</v>
      </c>
      <c r="F1857">
        <v>761.46199999999999</v>
      </c>
      <c r="G1857">
        <v>69.444999999999993</v>
      </c>
      <c r="H1857">
        <v>0</v>
      </c>
      <c r="I1857">
        <v>494.47699999999998</v>
      </c>
      <c r="J1857">
        <v>4.97</v>
      </c>
      <c r="K1857">
        <v>8.4049999999999994</v>
      </c>
      <c r="L1857">
        <v>90.153000000000006</v>
      </c>
      <c r="M1857">
        <v>27428.333999999999</v>
      </c>
      <c r="N1857">
        <v>1982.9849999999999</v>
      </c>
      <c r="O1857">
        <v>-6.8140000000000001</v>
      </c>
      <c r="P1857">
        <v>-0.47899999999999998</v>
      </c>
      <c r="Q1857">
        <v>236.38900000000001</v>
      </c>
      <c r="R1857">
        <v>25452.642</v>
      </c>
      <c r="S1857">
        <v>25216.254000000001</v>
      </c>
    </row>
    <row r="1858" spans="1:19" x14ac:dyDescent="0.3">
      <c r="A1858">
        <v>2021</v>
      </c>
      <c r="B1858">
        <v>3</v>
      </c>
      <c r="C1858">
        <v>19</v>
      </c>
      <c r="D1858">
        <v>9</v>
      </c>
      <c r="E1858">
        <v>26937.653999999999</v>
      </c>
      <c r="F1858">
        <v>760.44799999999998</v>
      </c>
      <c r="G1858">
        <v>68.444000000000003</v>
      </c>
      <c r="H1858">
        <v>0</v>
      </c>
      <c r="I1858">
        <v>610.23099999999999</v>
      </c>
      <c r="J1858">
        <v>5.5170000000000003</v>
      </c>
      <c r="K1858">
        <v>3.919</v>
      </c>
      <c r="L1858">
        <v>90.912999999999997</v>
      </c>
      <c r="M1858">
        <v>28408.683000000001</v>
      </c>
      <c r="N1858">
        <v>4192.7179999999998</v>
      </c>
      <c r="O1858">
        <v>-19.805</v>
      </c>
      <c r="P1858">
        <v>0.621</v>
      </c>
      <c r="Q1858">
        <v>257.827</v>
      </c>
      <c r="R1858">
        <v>24235.148000000001</v>
      </c>
      <c r="S1858">
        <v>23977.322</v>
      </c>
    </row>
    <row r="1859" spans="1:19" x14ac:dyDescent="0.3">
      <c r="A1859">
        <v>2021</v>
      </c>
      <c r="B1859">
        <v>3</v>
      </c>
      <c r="C1859">
        <v>19</v>
      </c>
      <c r="D1859">
        <v>10</v>
      </c>
      <c r="E1859">
        <v>27614.809000000001</v>
      </c>
      <c r="F1859">
        <v>793.18600000000004</v>
      </c>
      <c r="G1859">
        <v>66.451999999999998</v>
      </c>
      <c r="H1859">
        <v>0</v>
      </c>
      <c r="I1859">
        <v>577.70699999999999</v>
      </c>
      <c r="J1859">
        <v>5.8330000000000002</v>
      </c>
      <c r="K1859">
        <v>1.306</v>
      </c>
      <c r="L1859">
        <v>91.543999999999997</v>
      </c>
      <c r="M1859">
        <v>29084.383999999998</v>
      </c>
      <c r="N1859">
        <v>6057.5320000000002</v>
      </c>
      <c r="O1859">
        <v>-31.323</v>
      </c>
      <c r="P1859">
        <v>2.3119999999999998</v>
      </c>
      <c r="Q1859">
        <v>272.548</v>
      </c>
      <c r="R1859">
        <v>23055.862000000001</v>
      </c>
      <c r="S1859">
        <v>22783.314999999999</v>
      </c>
    </row>
    <row r="1860" spans="1:19" x14ac:dyDescent="0.3">
      <c r="A1860">
        <v>2021</v>
      </c>
      <c r="B1860">
        <v>3</v>
      </c>
      <c r="C1860">
        <v>19</v>
      </c>
      <c r="D1860">
        <v>11</v>
      </c>
      <c r="E1860">
        <v>27875.895</v>
      </c>
      <c r="F1860">
        <v>811.66800000000001</v>
      </c>
      <c r="G1860">
        <v>64.977000000000004</v>
      </c>
      <c r="H1860">
        <v>0</v>
      </c>
      <c r="I1860">
        <v>491.72500000000002</v>
      </c>
      <c r="J1860">
        <v>5.9710000000000001</v>
      </c>
      <c r="K1860">
        <v>4.41</v>
      </c>
      <c r="L1860">
        <v>91.730999999999995</v>
      </c>
      <c r="M1860">
        <v>29281.399000000001</v>
      </c>
      <c r="N1860">
        <v>7300.9250000000002</v>
      </c>
      <c r="O1860">
        <v>-30.73</v>
      </c>
      <c r="P1860">
        <v>3.7690000000000001</v>
      </c>
      <c r="Q1860">
        <v>285.125</v>
      </c>
      <c r="R1860">
        <v>22007.435000000001</v>
      </c>
      <c r="S1860">
        <v>21722.311000000002</v>
      </c>
    </row>
    <row r="1861" spans="1:19" x14ac:dyDescent="0.3">
      <c r="A1861">
        <v>2021</v>
      </c>
      <c r="B1861">
        <v>3</v>
      </c>
      <c r="C1861">
        <v>19</v>
      </c>
      <c r="D1861">
        <v>12</v>
      </c>
      <c r="E1861">
        <v>27863.562999999998</v>
      </c>
      <c r="F1861">
        <v>781.01400000000001</v>
      </c>
      <c r="G1861">
        <v>64.730999999999995</v>
      </c>
      <c r="H1861">
        <v>0</v>
      </c>
      <c r="I1861">
        <v>454.66800000000001</v>
      </c>
      <c r="J1861">
        <v>5.9409999999999998</v>
      </c>
      <c r="K1861">
        <v>4.9880000000000004</v>
      </c>
      <c r="L1861">
        <v>91.674000000000007</v>
      </c>
      <c r="M1861">
        <v>29201.848000000002</v>
      </c>
      <c r="N1861">
        <v>7978.152</v>
      </c>
      <c r="O1861">
        <v>-11.62</v>
      </c>
      <c r="P1861">
        <v>4.8159999999999998</v>
      </c>
      <c r="Q1861">
        <v>293.15499999999997</v>
      </c>
      <c r="R1861">
        <v>21230.501</v>
      </c>
      <c r="S1861">
        <v>20937.346000000001</v>
      </c>
    </row>
    <row r="1862" spans="1:19" x14ac:dyDescent="0.3">
      <c r="A1862">
        <v>2021</v>
      </c>
      <c r="B1862">
        <v>3</v>
      </c>
      <c r="C1862">
        <v>19</v>
      </c>
      <c r="D1862">
        <v>13</v>
      </c>
      <c r="E1862">
        <v>27731.758000000002</v>
      </c>
      <c r="F1862">
        <v>767.20600000000002</v>
      </c>
      <c r="G1862">
        <v>65.082999999999998</v>
      </c>
      <c r="H1862">
        <v>0</v>
      </c>
      <c r="I1862">
        <v>430.10700000000003</v>
      </c>
      <c r="J1862">
        <v>5.8310000000000004</v>
      </c>
      <c r="K1862">
        <v>3.17</v>
      </c>
      <c r="L1862">
        <v>91.521000000000001</v>
      </c>
      <c r="M1862">
        <v>29029.593000000001</v>
      </c>
      <c r="N1862">
        <v>8099.4769999999999</v>
      </c>
      <c r="O1862">
        <v>-7.2370000000000001</v>
      </c>
      <c r="P1862">
        <v>5.5359999999999996</v>
      </c>
      <c r="Q1862">
        <v>299.93599999999998</v>
      </c>
      <c r="R1862">
        <v>20931.816999999999</v>
      </c>
      <c r="S1862">
        <v>20631.881000000001</v>
      </c>
    </row>
    <row r="1863" spans="1:19" x14ac:dyDescent="0.3">
      <c r="A1863">
        <v>2021</v>
      </c>
      <c r="B1863">
        <v>3</v>
      </c>
      <c r="C1863">
        <v>19</v>
      </c>
      <c r="D1863">
        <v>14</v>
      </c>
      <c r="E1863">
        <v>27550.701000000001</v>
      </c>
      <c r="F1863">
        <v>734.28399999999999</v>
      </c>
      <c r="G1863">
        <v>65.855000000000004</v>
      </c>
      <c r="H1863">
        <v>0</v>
      </c>
      <c r="I1863">
        <v>368.52499999999998</v>
      </c>
      <c r="J1863">
        <v>5.3470000000000004</v>
      </c>
      <c r="K1863">
        <v>5.133</v>
      </c>
      <c r="L1863">
        <v>91.350999999999999</v>
      </c>
      <c r="M1863">
        <v>28755.34</v>
      </c>
      <c r="N1863">
        <v>7653.6909999999998</v>
      </c>
      <c r="O1863">
        <v>-4.3869999999999996</v>
      </c>
      <c r="P1863">
        <v>5.2770000000000001</v>
      </c>
      <c r="Q1863">
        <v>301.68700000000001</v>
      </c>
      <c r="R1863">
        <v>21100.758999999998</v>
      </c>
      <c r="S1863">
        <v>20799.073</v>
      </c>
    </row>
    <row r="1864" spans="1:19" x14ac:dyDescent="0.3">
      <c r="A1864">
        <v>2021</v>
      </c>
      <c r="B1864">
        <v>3</v>
      </c>
      <c r="C1864">
        <v>19</v>
      </c>
      <c r="D1864">
        <v>15</v>
      </c>
      <c r="E1864">
        <v>27043.934000000001</v>
      </c>
      <c r="F1864">
        <v>711.85799999999995</v>
      </c>
      <c r="G1864">
        <v>66.039000000000001</v>
      </c>
      <c r="H1864">
        <v>0</v>
      </c>
      <c r="I1864">
        <v>339.13400000000001</v>
      </c>
      <c r="J1864">
        <v>5.5759999999999996</v>
      </c>
      <c r="K1864">
        <v>3.3929999999999998</v>
      </c>
      <c r="L1864">
        <v>90.873000000000005</v>
      </c>
      <c r="M1864">
        <v>28194.769</v>
      </c>
      <c r="N1864">
        <v>6552.277</v>
      </c>
      <c r="O1864">
        <v>-1.829</v>
      </c>
      <c r="P1864">
        <v>3.4420000000000002</v>
      </c>
      <c r="Q1864">
        <v>298.27100000000002</v>
      </c>
      <c r="R1864">
        <v>21640.879000000001</v>
      </c>
      <c r="S1864">
        <v>21342.609</v>
      </c>
    </row>
    <row r="1865" spans="1:19" x14ac:dyDescent="0.3">
      <c r="A1865">
        <v>2021</v>
      </c>
      <c r="B1865">
        <v>3</v>
      </c>
      <c r="C1865">
        <v>19</v>
      </c>
      <c r="D1865">
        <v>16</v>
      </c>
      <c r="E1865">
        <v>26570.217000000001</v>
      </c>
      <c r="F1865">
        <v>639.73099999999999</v>
      </c>
      <c r="G1865">
        <v>66.61</v>
      </c>
      <c r="H1865">
        <v>0</v>
      </c>
      <c r="I1865">
        <v>233.93700000000001</v>
      </c>
      <c r="J1865">
        <v>4.3869999999999996</v>
      </c>
      <c r="K1865">
        <v>1.3939999999999999</v>
      </c>
      <c r="L1865">
        <v>90.441000000000003</v>
      </c>
      <c r="M1865">
        <v>27540.108</v>
      </c>
      <c r="N1865">
        <v>4781.3779999999997</v>
      </c>
      <c r="O1865">
        <v>-2.0470000000000002</v>
      </c>
      <c r="P1865">
        <v>1.6910000000000001</v>
      </c>
      <c r="Q1865">
        <v>287.87599999999998</v>
      </c>
      <c r="R1865">
        <v>22759.087</v>
      </c>
      <c r="S1865">
        <v>22471.21</v>
      </c>
    </row>
    <row r="1866" spans="1:19" x14ac:dyDescent="0.3">
      <c r="A1866">
        <v>2021</v>
      </c>
      <c r="B1866">
        <v>3</v>
      </c>
      <c r="C1866">
        <v>19</v>
      </c>
      <c r="D1866">
        <v>17</v>
      </c>
      <c r="E1866">
        <v>26288.821</v>
      </c>
      <c r="F1866">
        <v>584.72</v>
      </c>
      <c r="G1866">
        <v>67.373000000000005</v>
      </c>
      <c r="H1866">
        <v>0</v>
      </c>
      <c r="I1866">
        <v>255.80699999999999</v>
      </c>
      <c r="J1866">
        <v>4.91</v>
      </c>
      <c r="K1866">
        <v>-7.976</v>
      </c>
      <c r="L1866">
        <v>90.186999999999998</v>
      </c>
      <c r="M1866">
        <v>27216.469000000001</v>
      </c>
      <c r="N1866">
        <v>2560.2460000000001</v>
      </c>
      <c r="O1866">
        <v>0.97199999999999998</v>
      </c>
      <c r="P1866">
        <v>4.665</v>
      </c>
      <c r="Q1866">
        <v>273.178</v>
      </c>
      <c r="R1866">
        <v>24650.585999999999</v>
      </c>
      <c r="S1866">
        <v>24377.407999999999</v>
      </c>
    </row>
    <row r="1867" spans="1:19" x14ac:dyDescent="0.3">
      <c r="A1867">
        <v>2021</v>
      </c>
      <c r="B1867">
        <v>3</v>
      </c>
      <c r="C1867">
        <v>19</v>
      </c>
      <c r="D1867">
        <v>18</v>
      </c>
      <c r="E1867">
        <v>26334.241999999998</v>
      </c>
      <c r="F1867">
        <v>574.52</v>
      </c>
      <c r="G1867">
        <v>68.111000000000004</v>
      </c>
      <c r="H1867">
        <v>0</v>
      </c>
      <c r="I1867">
        <v>326.37799999999999</v>
      </c>
      <c r="J1867">
        <v>4.7430000000000003</v>
      </c>
      <c r="K1867">
        <v>-14.784000000000001</v>
      </c>
      <c r="L1867">
        <v>90.212000000000003</v>
      </c>
      <c r="M1867">
        <v>27315.31</v>
      </c>
      <c r="N1867">
        <v>514.57299999999998</v>
      </c>
      <c r="O1867">
        <v>9.8049999999999997</v>
      </c>
      <c r="P1867">
        <v>10.577</v>
      </c>
      <c r="Q1867">
        <v>255.99299999999999</v>
      </c>
      <c r="R1867">
        <v>26780.356</v>
      </c>
      <c r="S1867">
        <v>26524.363000000001</v>
      </c>
    </row>
    <row r="1868" spans="1:19" x14ac:dyDescent="0.3">
      <c r="A1868">
        <v>2021</v>
      </c>
      <c r="B1868">
        <v>3</v>
      </c>
      <c r="C1868">
        <v>19</v>
      </c>
      <c r="D1868">
        <v>19</v>
      </c>
      <c r="E1868">
        <v>28230.584999999999</v>
      </c>
      <c r="F1868">
        <v>585.29</v>
      </c>
      <c r="G1868">
        <v>67.864999999999995</v>
      </c>
      <c r="H1868">
        <v>0</v>
      </c>
      <c r="I1868">
        <v>361.14600000000002</v>
      </c>
      <c r="J1868">
        <v>4.4640000000000004</v>
      </c>
      <c r="K1868">
        <v>-19.925000000000001</v>
      </c>
      <c r="L1868">
        <v>91.897000000000006</v>
      </c>
      <c r="M1868">
        <v>29253.455999999998</v>
      </c>
      <c r="N1868">
        <v>0.13</v>
      </c>
      <c r="O1868">
        <v>13.964</v>
      </c>
      <c r="P1868">
        <v>16.824000000000002</v>
      </c>
      <c r="Q1868">
        <v>242.185</v>
      </c>
      <c r="R1868">
        <v>29222.539000000001</v>
      </c>
      <c r="S1868">
        <v>28980.353999999999</v>
      </c>
    </row>
    <row r="1869" spans="1:19" x14ac:dyDescent="0.3">
      <c r="A1869">
        <v>2021</v>
      </c>
      <c r="B1869">
        <v>3</v>
      </c>
      <c r="C1869">
        <v>19</v>
      </c>
      <c r="D1869">
        <v>20</v>
      </c>
      <c r="E1869">
        <v>28350.929</v>
      </c>
      <c r="F1869">
        <v>594.98</v>
      </c>
      <c r="G1869">
        <v>70.585999999999999</v>
      </c>
      <c r="H1869">
        <v>0</v>
      </c>
      <c r="I1869">
        <v>404.81200000000001</v>
      </c>
      <c r="J1869">
        <v>4.1230000000000002</v>
      </c>
      <c r="K1869">
        <v>-14.683999999999999</v>
      </c>
      <c r="L1869">
        <v>92.048000000000002</v>
      </c>
      <c r="M1869">
        <v>29432.207999999999</v>
      </c>
      <c r="N1869">
        <v>0</v>
      </c>
      <c r="O1869">
        <v>13.613</v>
      </c>
      <c r="P1869">
        <v>16.16</v>
      </c>
      <c r="Q1869">
        <v>232.077</v>
      </c>
      <c r="R1869">
        <v>29402.435000000001</v>
      </c>
      <c r="S1869">
        <v>29170.359</v>
      </c>
    </row>
    <row r="1870" spans="1:19" x14ac:dyDescent="0.3">
      <c r="A1870">
        <v>2021</v>
      </c>
      <c r="B1870">
        <v>3</v>
      </c>
      <c r="C1870">
        <v>19</v>
      </c>
      <c r="D1870">
        <v>21</v>
      </c>
      <c r="E1870">
        <v>27068.075000000001</v>
      </c>
      <c r="F1870">
        <v>646.64400000000001</v>
      </c>
      <c r="G1870">
        <v>69.155000000000001</v>
      </c>
      <c r="H1870">
        <v>0</v>
      </c>
      <c r="I1870">
        <v>517.60900000000004</v>
      </c>
      <c r="J1870">
        <v>5.181</v>
      </c>
      <c r="K1870">
        <v>-10.55</v>
      </c>
      <c r="L1870">
        <v>90.938999999999993</v>
      </c>
      <c r="M1870">
        <v>28317.897000000001</v>
      </c>
      <c r="N1870">
        <v>0</v>
      </c>
      <c r="O1870">
        <v>13.29</v>
      </c>
      <c r="P1870">
        <v>6.6929999999999996</v>
      </c>
      <c r="Q1870">
        <v>219.929</v>
      </c>
      <c r="R1870">
        <v>28297.913</v>
      </c>
      <c r="S1870">
        <v>28077.985000000001</v>
      </c>
    </row>
    <row r="1871" spans="1:19" x14ac:dyDescent="0.3">
      <c r="A1871">
        <v>2021</v>
      </c>
      <c r="B1871">
        <v>3</v>
      </c>
      <c r="C1871">
        <v>19</v>
      </c>
      <c r="D1871">
        <v>22</v>
      </c>
      <c r="E1871">
        <v>24951.047999999999</v>
      </c>
      <c r="F1871">
        <v>815.41200000000003</v>
      </c>
      <c r="G1871">
        <v>64.872</v>
      </c>
      <c r="H1871">
        <v>0</v>
      </c>
      <c r="I1871">
        <v>577.44799999999998</v>
      </c>
      <c r="J1871">
        <v>4.8490000000000002</v>
      </c>
      <c r="K1871">
        <v>1.294</v>
      </c>
      <c r="L1871">
        <v>89.314999999999998</v>
      </c>
      <c r="M1871">
        <v>26439.365000000002</v>
      </c>
      <c r="N1871">
        <v>0</v>
      </c>
      <c r="O1871">
        <v>11.43</v>
      </c>
      <c r="P1871">
        <v>-9.673</v>
      </c>
      <c r="Q1871">
        <v>201.179</v>
      </c>
      <c r="R1871">
        <v>26437.609</v>
      </c>
      <c r="S1871">
        <v>26236.43</v>
      </c>
    </row>
    <row r="1872" spans="1:19" x14ac:dyDescent="0.3">
      <c r="A1872">
        <v>2021</v>
      </c>
      <c r="B1872">
        <v>3</v>
      </c>
      <c r="C1872">
        <v>19</v>
      </c>
      <c r="D1872">
        <v>23</v>
      </c>
      <c r="E1872">
        <v>22428.346000000001</v>
      </c>
      <c r="F1872">
        <v>1019.1660000000001</v>
      </c>
      <c r="G1872">
        <v>61.158999999999999</v>
      </c>
      <c r="H1872">
        <v>0</v>
      </c>
      <c r="I1872">
        <v>961.178</v>
      </c>
      <c r="J1872">
        <v>4.0940000000000003</v>
      </c>
      <c r="K1872">
        <v>7.54</v>
      </c>
      <c r="L1872">
        <v>87.802999999999997</v>
      </c>
      <c r="M1872">
        <v>24508.128000000001</v>
      </c>
      <c r="N1872">
        <v>0</v>
      </c>
      <c r="O1872">
        <v>8.8109999999999999</v>
      </c>
      <c r="P1872">
        <v>-19.382000000000001</v>
      </c>
      <c r="Q1872">
        <v>178.483</v>
      </c>
      <c r="R1872">
        <v>24518.699000000001</v>
      </c>
      <c r="S1872">
        <v>24340.216</v>
      </c>
    </row>
    <row r="1873" spans="1:19" x14ac:dyDescent="0.3">
      <c r="A1873">
        <v>2021</v>
      </c>
      <c r="B1873">
        <v>3</v>
      </c>
      <c r="C1873">
        <v>19</v>
      </c>
      <c r="D1873">
        <v>24</v>
      </c>
      <c r="E1873">
        <v>20605.755000000001</v>
      </c>
      <c r="F1873">
        <v>1281.819</v>
      </c>
      <c r="G1873">
        <v>57.893999999999998</v>
      </c>
      <c r="H1873">
        <v>0</v>
      </c>
      <c r="I1873">
        <v>775.452</v>
      </c>
      <c r="J1873">
        <v>1.8029999999999999</v>
      </c>
      <c r="K1873">
        <v>11.8</v>
      </c>
      <c r="L1873">
        <v>86.790999999999997</v>
      </c>
      <c r="M1873">
        <v>22763.419000000002</v>
      </c>
      <c r="N1873">
        <v>0</v>
      </c>
      <c r="O1873">
        <v>6.0919999999999996</v>
      </c>
      <c r="P1873">
        <v>-23.242999999999999</v>
      </c>
      <c r="Q1873">
        <v>160.12100000000001</v>
      </c>
      <c r="R1873">
        <v>22780.571</v>
      </c>
      <c r="S1873">
        <v>22620.45</v>
      </c>
    </row>
    <row r="1874" spans="1:19" x14ac:dyDescent="0.3">
      <c r="A1874">
        <v>2021</v>
      </c>
      <c r="B1874">
        <v>3</v>
      </c>
      <c r="C1874">
        <v>20</v>
      </c>
      <c r="D1874">
        <v>1</v>
      </c>
      <c r="E1874">
        <v>18927.392</v>
      </c>
      <c r="F1874">
        <v>1493.2909999999999</v>
      </c>
      <c r="G1874">
        <v>56.006999999999998</v>
      </c>
      <c r="H1874">
        <v>0</v>
      </c>
      <c r="I1874">
        <v>657.721</v>
      </c>
      <c r="J1874">
        <v>1.788</v>
      </c>
      <c r="K1874">
        <v>8.2140000000000004</v>
      </c>
      <c r="L1874">
        <v>85.748999999999995</v>
      </c>
      <c r="M1874">
        <v>21174.152999999998</v>
      </c>
      <c r="N1874">
        <v>0</v>
      </c>
      <c r="O1874">
        <v>3.9369999999999998</v>
      </c>
      <c r="P1874">
        <v>-24.498000000000001</v>
      </c>
      <c r="Q1874">
        <v>147.88800000000001</v>
      </c>
      <c r="R1874">
        <v>21194.714</v>
      </c>
      <c r="S1874">
        <v>21046.826000000001</v>
      </c>
    </row>
    <row r="1875" spans="1:19" x14ac:dyDescent="0.3">
      <c r="A1875">
        <v>2021</v>
      </c>
      <c r="B1875">
        <v>3</v>
      </c>
      <c r="C1875">
        <v>20</v>
      </c>
      <c r="D1875">
        <v>2</v>
      </c>
      <c r="E1875">
        <v>17907.289000000001</v>
      </c>
      <c r="F1875">
        <v>1548.2260000000001</v>
      </c>
      <c r="G1875">
        <v>54.786999999999999</v>
      </c>
      <c r="H1875">
        <v>0</v>
      </c>
      <c r="I1875">
        <v>441.95</v>
      </c>
      <c r="J1875">
        <v>1.8160000000000001</v>
      </c>
      <c r="K1875">
        <v>7.54</v>
      </c>
      <c r="L1875">
        <v>85.341999999999999</v>
      </c>
      <c r="M1875">
        <v>19992.163</v>
      </c>
      <c r="N1875">
        <v>0</v>
      </c>
      <c r="O1875">
        <v>3.2410000000000001</v>
      </c>
      <c r="P1875">
        <v>-19.489000000000001</v>
      </c>
      <c r="Q1875">
        <v>142.05199999999999</v>
      </c>
      <c r="R1875">
        <v>20008.411</v>
      </c>
      <c r="S1875">
        <v>19866.36</v>
      </c>
    </row>
    <row r="1876" spans="1:19" x14ac:dyDescent="0.3">
      <c r="A1876">
        <v>2021</v>
      </c>
      <c r="B1876">
        <v>3</v>
      </c>
      <c r="C1876">
        <v>20</v>
      </c>
      <c r="D1876">
        <v>3</v>
      </c>
      <c r="E1876">
        <v>17524.8</v>
      </c>
      <c r="F1876">
        <v>1502.145</v>
      </c>
      <c r="G1876">
        <v>54.988999999999997</v>
      </c>
      <c r="H1876">
        <v>0</v>
      </c>
      <c r="I1876">
        <v>279.93400000000003</v>
      </c>
      <c r="J1876">
        <v>1.79</v>
      </c>
      <c r="K1876">
        <v>9.1790000000000003</v>
      </c>
      <c r="L1876">
        <v>85.292000000000002</v>
      </c>
      <c r="M1876">
        <v>19403.141</v>
      </c>
      <c r="N1876">
        <v>0</v>
      </c>
      <c r="O1876">
        <v>2.9020000000000001</v>
      </c>
      <c r="P1876">
        <v>-14.253</v>
      </c>
      <c r="Q1876">
        <v>138.75899999999999</v>
      </c>
      <c r="R1876">
        <v>19414.491999999998</v>
      </c>
      <c r="S1876">
        <v>19275.733</v>
      </c>
    </row>
    <row r="1877" spans="1:19" x14ac:dyDescent="0.3">
      <c r="A1877">
        <v>2021</v>
      </c>
      <c r="B1877">
        <v>3</v>
      </c>
      <c r="C1877">
        <v>20</v>
      </c>
      <c r="D1877">
        <v>4</v>
      </c>
      <c r="E1877">
        <v>17433.462</v>
      </c>
      <c r="F1877">
        <v>1475.816</v>
      </c>
      <c r="G1877">
        <v>55.472000000000001</v>
      </c>
      <c r="H1877">
        <v>0</v>
      </c>
      <c r="I1877">
        <v>175.989</v>
      </c>
      <c r="J1877">
        <v>1.619</v>
      </c>
      <c r="K1877">
        <v>10.06</v>
      </c>
      <c r="L1877">
        <v>85.29</v>
      </c>
      <c r="M1877">
        <v>19182.236000000001</v>
      </c>
      <c r="N1877">
        <v>0</v>
      </c>
      <c r="O1877">
        <v>2.407</v>
      </c>
      <c r="P1877">
        <v>-9.6159999999999997</v>
      </c>
      <c r="Q1877">
        <v>138.81800000000001</v>
      </c>
      <c r="R1877">
        <v>19189.445</v>
      </c>
      <c r="S1877">
        <v>19050.627</v>
      </c>
    </row>
    <row r="1878" spans="1:19" x14ac:dyDescent="0.3">
      <c r="A1878">
        <v>2021</v>
      </c>
      <c r="B1878">
        <v>3</v>
      </c>
      <c r="C1878">
        <v>20</v>
      </c>
      <c r="D1878">
        <v>5</v>
      </c>
      <c r="E1878">
        <v>17901.683000000001</v>
      </c>
      <c r="F1878">
        <v>1348.2139999999999</v>
      </c>
      <c r="G1878">
        <v>57.665999999999997</v>
      </c>
      <c r="H1878">
        <v>0</v>
      </c>
      <c r="I1878">
        <v>101.506</v>
      </c>
      <c r="J1878">
        <v>1.629</v>
      </c>
      <c r="K1878">
        <v>9.0380000000000003</v>
      </c>
      <c r="L1878">
        <v>85.355000000000004</v>
      </c>
      <c r="M1878">
        <v>19447.425999999999</v>
      </c>
      <c r="N1878">
        <v>0</v>
      </c>
      <c r="O1878">
        <v>2.073</v>
      </c>
      <c r="P1878">
        <v>-6.5389999999999997</v>
      </c>
      <c r="Q1878">
        <v>144.08199999999999</v>
      </c>
      <c r="R1878">
        <v>19451.892</v>
      </c>
      <c r="S1878">
        <v>19307.810000000001</v>
      </c>
    </row>
    <row r="1879" spans="1:19" x14ac:dyDescent="0.3">
      <c r="A1879">
        <v>2021</v>
      </c>
      <c r="B1879">
        <v>3</v>
      </c>
      <c r="C1879">
        <v>20</v>
      </c>
      <c r="D1879">
        <v>6</v>
      </c>
      <c r="E1879">
        <v>19122.531999999999</v>
      </c>
      <c r="F1879">
        <v>1208.8889999999999</v>
      </c>
      <c r="G1879">
        <v>60.140999999999998</v>
      </c>
      <c r="H1879">
        <v>0</v>
      </c>
      <c r="I1879">
        <v>64.483999999999995</v>
      </c>
      <c r="J1879">
        <v>1.893</v>
      </c>
      <c r="K1879">
        <v>3.1760000000000002</v>
      </c>
      <c r="L1879">
        <v>85.867000000000004</v>
      </c>
      <c r="M1879">
        <v>20486.842000000001</v>
      </c>
      <c r="N1879">
        <v>0.05</v>
      </c>
      <c r="O1879">
        <v>2.206</v>
      </c>
      <c r="P1879">
        <v>-3.81</v>
      </c>
      <c r="Q1879">
        <v>157.81</v>
      </c>
      <c r="R1879">
        <v>20488.396000000001</v>
      </c>
      <c r="S1879">
        <v>20330.585999999999</v>
      </c>
    </row>
    <row r="1880" spans="1:19" x14ac:dyDescent="0.3">
      <c r="A1880">
        <v>2021</v>
      </c>
      <c r="B1880">
        <v>3</v>
      </c>
      <c r="C1880">
        <v>20</v>
      </c>
      <c r="D1880">
        <v>7</v>
      </c>
      <c r="E1880">
        <v>19929.339</v>
      </c>
      <c r="F1880">
        <v>1136.616</v>
      </c>
      <c r="G1880">
        <v>63.88</v>
      </c>
      <c r="H1880">
        <v>0</v>
      </c>
      <c r="I1880">
        <v>68.882999999999996</v>
      </c>
      <c r="J1880">
        <v>2.2879999999999998</v>
      </c>
      <c r="K1880">
        <v>8.4979999999999993</v>
      </c>
      <c r="L1880">
        <v>86.328999999999994</v>
      </c>
      <c r="M1880">
        <v>21231.954000000002</v>
      </c>
      <c r="N1880">
        <v>200.417</v>
      </c>
      <c r="O1880">
        <v>1.218</v>
      </c>
      <c r="P1880">
        <v>-1.5669999999999999</v>
      </c>
      <c r="Q1880">
        <v>175.97300000000001</v>
      </c>
      <c r="R1880">
        <v>21031.885999999999</v>
      </c>
      <c r="S1880">
        <v>20855.913</v>
      </c>
    </row>
    <row r="1881" spans="1:19" x14ac:dyDescent="0.3">
      <c r="A1881">
        <v>2021</v>
      </c>
      <c r="B1881">
        <v>3</v>
      </c>
      <c r="C1881">
        <v>20</v>
      </c>
      <c r="D1881">
        <v>8</v>
      </c>
      <c r="E1881">
        <v>21187.905999999999</v>
      </c>
      <c r="F1881">
        <v>1068.26</v>
      </c>
      <c r="G1881">
        <v>67.075000000000003</v>
      </c>
      <c r="H1881">
        <v>0</v>
      </c>
      <c r="I1881">
        <v>109.06699999999999</v>
      </c>
      <c r="J1881">
        <v>2.8879999999999999</v>
      </c>
      <c r="K1881">
        <v>7.3559999999999999</v>
      </c>
      <c r="L1881">
        <v>87.013999999999996</v>
      </c>
      <c r="M1881">
        <v>22462.491000000002</v>
      </c>
      <c r="N1881">
        <v>1982.9849999999999</v>
      </c>
      <c r="O1881">
        <v>-6.8140000000000001</v>
      </c>
      <c r="P1881">
        <v>-0.47899999999999998</v>
      </c>
      <c r="Q1881">
        <v>200.995</v>
      </c>
      <c r="R1881">
        <v>20486.798999999999</v>
      </c>
      <c r="S1881">
        <v>20285.804</v>
      </c>
    </row>
    <row r="1882" spans="1:19" x14ac:dyDescent="0.3">
      <c r="A1882">
        <v>2021</v>
      </c>
      <c r="B1882">
        <v>3</v>
      </c>
      <c r="C1882">
        <v>20</v>
      </c>
      <c r="D1882">
        <v>9</v>
      </c>
      <c r="E1882">
        <v>22226.448</v>
      </c>
      <c r="F1882">
        <v>1024.53</v>
      </c>
      <c r="G1882">
        <v>66.846999999999994</v>
      </c>
      <c r="H1882">
        <v>0</v>
      </c>
      <c r="I1882">
        <v>148.09700000000001</v>
      </c>
      <c r="J1882">
        <v>3.0950000000000002</v>
      </c>
      <c r="K1882">
        <v>3.879</v>
      </c>
      <c r="L1882">
        <v>87.591999999999999</v>
      </c>
      <c r="M1882">
        <v>23493.641</v>
      </c>
      <c r="N1882">
        <v>4192.7179999999998</v>
      </c>
      <c r="O1882">
        <v>-19.805</v>
      </c>
      <c r="P1882">
        <v>0.621</v>
      </c>
      <c r="Q1882">
        <v>224.298</v>
      </c>
      <c r="R1882">
        <v>19320.106</v>
      </c>
      <c r="S1882">
        <v>19095.808000000001</v>
      </c>
    </row>
    <row r="1883" spans="1:19" x14ac:dyDescent="0.3">
      <c r="A1883">
        <v>2021</v>
      </c>
      <c r="B1883">
        <v>3</v>
      </c>
      <c r="C1883">
        <v>20</v>
      </c>
      <c r="D1883">
        <v>10</v>
      </c>
      <c r="E1883">
        <v>23142.558000000001</v>
      </c>
      <c r="F1883">
        <v>1018.407</v>
      </c>
      <c r="G1883">
        <v>64.722999999999999</v>
      </c>
      <c r="H1883">
        <v>0</v>
      </c>
      <c r="I1883">
        <v>183.595</v>
      </c>
      <c r="J1883">
        <v>3.2829999999999999</v>
      </c>
      <c r="K1883">
        <v>1.4910000000000001</v>
      </c>
      <c r="L1883">
        <v>88.138999999999996</v>
      </c>
      <c r="M1883">
        <v>24437.472000000002</v>
      </c>
      <c r="N1883">
        <v>6057.5320000000002</v>
      </c>
      <c r="O1883">
        <v>-31.323</v>
      </c>
      <c r="P1883">
        <v>2.3119999999999998</v>
      </c>
      <c r="Q1883">
        <v>241.81399999999999</v>
      </c>
      <c r="R1883">
        <v>18408.951000000001</v>
      </c>
      <c r="S1883">
        <v>18167.136999999999</v>
      </c>
    </row>
    <row r="1884" spans="1:19" x14ac:dyDescent="0.3">
      <c r="A1884">
        <v>2021</v>
      </c>
      <c r="B1884">
        <v>3</v>
      </c>
      <c r="C1884">
        <v>20</v>
      </c>
      <c r="D1884">
        <v>11</v>
      </c>
      <c r="E1884">
        <v>23661.15</v>
      </c>
      <c r="F1884">
        <v>1010.81</v>
      </c>
      <c r="G1884">
        <v>63.222000000000001</v>
      </c>
      <c r="H1884">
        <v>0</v>
      </c>
      <c r="I1884">
        <v>236.779</v>
      </c>
      <c r="J1884">
        <v>3.4590000000000001</v>
      </c>
      <c r="K1884">
        <v>4.3559999999999999</v>
      </c>
      <c r="L1884">
        <v>88.45</v>
      </c>
      <c r="M1884">
        <v>25005.005000000001</v>
      </c>
      <c r="N1884">
        <v>7300.9250000000002</v>
      </c>
      <c r="O1884">
        <v>-30.73</v>
      </c>
      <c r="P1884">
        <v>3.7690000000000001</v>
      </c>
      <c r="Q1884">
        <v>253.11799999999999</v>
      </c>
      <c r="R1884">
        <v>17731.041000000001</v>
      </c>
      <c r="S1884">
        <v>17477.921999999999</v>
      </c>
    </row>
    <row r="1885" spans="1:19" x14ac:dyDescent="0.3">
      <c r="A1885">
        <v>2021</v>
      </c>
      <c r="B1885">
        <v>3</v>
      </c>
      <c r="C1885">
        <v>20</v>
      </c>
      <c r="D1885">
        <v>12</v>
      </c>
      <c r="E1885">
        <v>23881.218000000001</v>
      </c>
      <c r="F1885">
        <v>962.59500000000003</v>
      </c>
      <c r="G1885">
        <v>62.572000000000003</v>
      </c>
      <c r="H1885">
        <v>0</v>
      </c>
      <c r="I1885">
        <v>278.48500000000001</v>
      </c>
      <c r="J1885">
        <v>3.6019999999999999</v>
      </c>
      <c r="K1885">
        <v>4.9349999999999996</v>
      </c>
      <c r="L1885">
        <v>88.575999999999993</v>
      </c>
      <c r="M1885">
        <v>25219.411</v>
      </c>
      <c r="N1885">
        <v>7978.152</v>
      </c>
      <c r="O1885">
        <v>-11.62</v>
      </c>
      <c r="P1885">
        <v>4.8159999999999998</v>
      </c>
      <c r="Q1885">
        <v>259.44600000000003</v>
      </c>
      <c r="R1885">
        <v>17248.063999999998</v>
      </c>
      <c r="S1885">
        <v>16988.617999999999</v>
      </c>
    </row>
    <row r="1886" spans="1:19" x14ac:dyDescent="0.3">
      <c r="A1886">
        <v>2021</v>
      </c>
      <c r="B1886">
        <v>3</v>
      </c>
      <c r="C1886">
        <v>20</v>
      </c>
      <c r="D1886">
        <v>13</v>
      </c>
      <c r="E1886">
        <v>23866.761999999999</v>
      </c>
      <c r="F1886">
        <v>938.66700000000003</v>
      </c>
      <c r="G1886">
        <v>62.344000000000001</v>
      </c>
      <c r="H1886">
        <v>0</v>
      </c>
      <c r="I1886">
        <v>291.25299999999999</v>
      </c>
      <c r="J1886">
        <v>3.6070000000000002</v>
      </c>
      <c r="K1886">
        <v>3.1349999999999998</v>
      </c>
      <c r="L1886">
        <v>88.558000000000007</v>
      </c>
      <c r="M1886">
        <v>25191.982</v>
      </c>
      <c r="N1886">
        <v>8099.4769999999999</v>
      </c>
      <c r="O1886">
        <v>-7.2370000000000001</v>
      </c>
      <c r="P1886">
        <v>5.5359999999999996</v>
      </c>
      <c r="Q1886">
        <v>262.92399999999998</v>
      </c>
      <c r="R1886">
        <v>17094.205999999998</v>
      </c>
      <c r="S1886">
        <v>16831.281999999999</v>
      </c>
    </row>
    <row r="1887" spans="1:19" x14ac:dyDescent="0.3">
      <c r="A1887">
        <v>2021</v>
      </c>
      <c r="B1887">
        <v>3</v>
      </c>
      <c r="C1887">
        <v>20</v>
      </c>
      <c r="D1887">
        <v>14</v>
      </c>
      <c r="E1887">
        <v>23766.778999999999</v>
      </c>
      <c r="F1887">
        <v>889.37300000000005</v>
      </c>
      <c r="G1887">
        <v>62.344000000000001</v>
      </c>
      <c r="H1887">
        <v>0</v>
      </c>
      <c r="I1887">
        <v>290.77</v>
      </c>
      <c r="J1887">
        <v>3.3069999999999999</v>
      </c>
      <c r="K1887">
        <v>5.2430000000000003</v>
      </c>
      <c r="L1887">
        <v>88.507000000000005</v>
      </c>
      <c r="M1887">
        <v>25043.978999999999</v>
      </c>
      <c r="N1887">
        <v>7653.6909999999998</v>
      </c>
      <c r="O1887">
        <v>-4.3869999999999996</v>
      </c>
      <c r="P1887">
        <v>5.2770000000000001</v>
      </c>
      <c r="Q1887">
        <v>261.72199999999998</v>
      </c>
      <c r="R1887">
        <v>17389.398000000001</v>
      </c>
      <c r="S1887">
        <v>17127.675999999999</v>
      </c>
    </row>
    <row r="1888" spans="1:19" x14ac:dyDescent="0.3">
      <c r="A1888">
        <v>2021</v>
      </c>
      <c r="B1888">
        <v>3</v>
      </c>
      <c r="C1888">
        <v>20</v>
      </c>
      <c r="D1888">
        <v>15</v>
      </c>
      <c r="E1888">
        <v>23570.100999999999</v>
      </c>
      <c r="F1888">
        <v>856.20500000000004</v>
      </c>
      <c r="G1888">
        <v>62.713000000000001</v>
      </c>
      <c r="H1888">
        <v>0</v>
      </c>
      <c r="I1888">
        <v>293.33</v>
      </c>
      <c r="J1888">
        <v>3.363</v>
      </c>
      <c r="K1888">
        <v>3.6779999999999999</v>
      </c>
      <c r="L1888">
        <v>88.382000000000005</v>
      </c>
      <c r="M1888">
        <v>24815.059000000001</v>
      </c>
      <c r="N1888">
        <v>6552.277</v>
      </c>
      <c r="O1888">
        <v>-1.829</v>
      </c>
      <c r="P1888">
        <v>3.4420000000000002</v>
      </c>
      <c r="Q1888">
        <v>257.226</v>
      </c>
      <c r="R1888">
        <v>18261.169000000002</v>
      </c>
      <c r="S1888">
        <v>18003.942999999999</v>
      </c>
    </row>
    <row r="1889" spans="1:19" x14ac:dyDescent="0.3">
      <c r="A1889">
        <v>2021</v>
      </c>
      <c r="B1889">
        <v>3</v>
      </c>
      <c r="C1889">
        <v>20</v>
      </c>
      <c r="D1889">
        <v>16</v>
      </c>
      <c r="E1889">
        <v>23256.441999999999</v>
      </c>
      <c r="F1889">
        <v>771.66300000000001</v>
      </c>
      <c r="G1889">
        <v>63.265999999999998</v>
      </c>
      <c r="H1889">
        <v>0</v>
      </c>
      <c r="I1889">
        <v>195.18899999999999</v>
      </c>
      <c r="J1889">
        <v>2.121</v>
      </c>
      <c r="K1889">
        <v>1.736</v>
      </c>
      <c r="L1889">
        <v>88.173000000000002</v>
      </c>
      <c r="M1889">
        <v>24315.324000000001</v>
      </c>
      <c r="N1889">
        <v>4781.3779999999997</v>
      </c>
      <c r="O1889">
        <v>-2.0470000000000002</v>
      </c>
      <c r="P1889">
        <v>1.6910000000000001</v>
      </c>
      <c r="Q1889">
        <v>249.65</v>
      </c>
      <c r="R1889">
        <v>19534.302</v>
      </c>
      <c r="S1889">
        <v>19284.651999999998</v>
      </c>
    </row>
    <row r="1890" spans="1:19" x14ac:dyDescent="0.3">
      <c r="A1890">
        <v>2021</v>
      </c>
      <c r="B1890">
        <v>3</v>
      </c>
      <c r="C1890">
        <v>20</v>
      </c>
      <c r="D1890">
        <v>17</v>
      </c>
      <c r="E1890">
        <v>23282.205999999998</v>
      </c>
      <c r="F1890">
        <v>694.54899999999998</v>
      </c>
      <c r="G1890">
        <v>64.055999999999997</v>
      </c>
      <c r="H1890">
        <v>0</v>
      </c>
      <c r="I1890">
        <v>205.239</v>
      </c>
      <c r="J1890">
        <v>1.9910000000000001</v>
      </c>
      <c r="K1890">
        <v>-7.8940000000000001</v>
      </c>
      <c r="L1890">
        <v>88.183999999999997</v>
      </c>
      <c r="M1890">
        <v>24264.275000000001</v>
      </c>
      <c r="N1890">
        <v>2560.2460000000001</v>
      </c>
      <c r="O1890">
        <v>0.97199999999999998</v>
      </c>
      <c r="P1890">
        <v>4.665</v>
      </c>
      <c r="Q1890">
        <v>240.73</v>
      </c>
      <c r="R1890">
        <v>21698.393</v>
      </c>
      <c r="S1890">
        <v>21457.662</v>
      </c>
    </row>
    <row r="1891" spans="1:19" x14ac:dyDescent="0.3">
      <c r="A1891">
        <v>2021</v>
      </c>
      <c r="B1891">
        <v>3</v>
      </c>
      <c r="C1891">
        <v>20</v>
      </c>
      <c r="D1891">
        <v>18</v>
      </c>
      <c r="E1891">
        <v>23776.502</v>
      </c>
      <c r="F1891">
        <v>664.03700000000003</v>
      </c>
      <c r="G1891">
        <v>65.811000000000007</v>
      </c>
      <c r="H1891">
        <v>0</v>
      </c>
      <c r="I1891">
        <v>206.95099999999999</v>
      </c>
      <c r="J1891">
        <v>1.8640000000000001</v>
      </c>
      <c r="K1891">
        <v>-14.401999999999999</v>
      </c>
      <c r="L1891">
        <v>88.474999999999994</v>
      </c>
      <c r="M1891">
        <v>24723.425999999999</v>
      </c>
      <c r="N1891">
        <v>514.57299999999998</v>
      </c>
      <c r="O1891">
        <v>9.8049999999999997</v>
      </c>
      <c r="P1891">
        <v>10.577</v>
      </c>
      <c r="Q1891">
        <v>229.262</v>
      </c>
      <c r="R1891">
        <v>24188.472000000002</v>
      </c>
      <c r="S1891">
        <v>23959.21</v>
      </c>
    </row>
    <row r="1892" spans="1:19" x14ac:dyDescent="0.3">
      <c r="A1892">
        <v>2021</v>
      </c>
      <c r="B1892">
        <v>3</v>
      </c>
      <c r="C1892">
        <v>20</v>
      </c>
      <c r="D1892">
        <v>19</v>
      </c>
      <c r="E1892">
        <v>25740.409</v>
      </c>
      <c r="F1892">
        <v>666.17100000000005</v>
      </c>
      <c r="G1892">
        <v>66.75</v>
      </c>
      <c r="H1892">
        <v>0</v>
      </c>
      <c r="I1892">
        <v>232.16</v>
      </c>
      <c r="J1892">
        <v>1.7270000000000001</v>
      </c>
      <c r="K1892">
        <v>-18.298999999999999</v>
      </c>
      <c r="L1892">
        <v>89.616</v>
      </c>
      <c r="M1892">
        <v>26711.784</v>
      </c>
      <c r="N1892">
        <v>0.13</v>
      </c>
      <c r="O1892">
        <v>13.964</v>
      </c>
      <c r="P1892">
        <v>16.824000000000002</v>
      </c>
      <c r="Q1892">
        <v>222.196</v>
      </c>
      <c r="R1892">
        <v>26680.866999999998</v>
      </c>
      <c r="S1892">
        <v>26458.670999999998</v>
      </c>
    </row>
    <row r="1893" spans="1:19" x14ac:dyDescent="0.3">
      <c r="A1893">
        <v>2021</v>
      </c>
      <c r="B1893">
        <v>3</v>
      </c>
      <c r="C1893">
        <v>20</v>
      </c>
      <c r="D1893">
        <v>20</v>
      </c>
      <c r="E1893">
        <v>25930.675999999999</v>
      </c>
      <c r="F1893">
        <v>670.14099999999996</v>
      </c>
      <c r="G1893">
        <v>69.418000000000006</v>
      </c>
      <c r="H1893">
        <v>0</v>
      </c>
      <c r="I1893">
        <v>324.928</v>
      </c>
      <c r="J1893">
        <v>1.5820000000000001</v>
      </c>
      <c r="K1893">
        <v>-13.055</v>
      </c>
      <c r="L1893">
        <v>89.781999999999996</v>
      </c>
      <c r="M1893">
        <v>27004.054</v>
      </c>
      <c r="N1893">
        <v>0</v>
      </c>
      <c r="O1893">
        <v>13.613</v>
      </c>
      <c r="P1893">
        <v>16.16</v>
      </c>
      <c r="Q1893">
        <v>214.827</v>
      </c>
      <c r="R1893">
        <v>26974.280999999999</v>
      </c>
      <c r="S1893">
        <v>26759.454000000002</v>
      </c>
    </row>
    <row r="1894" spans="1:19" x14ac:dyDescent="0.3">
      <c r="A1894">
        <v>2021</v>
      </c>
      <c r="B1894">
        <v>3</v>
      </c>
      <c r="C1894">
        <v>20</v>
      </c>
      <c r="D1894">
        <v>21</v>
      </c>
      <c r="E1894">
        <v>24853.324000000001</v>
      </c>
      <c r="F1894">
        <v>715.78800000000001</v>
      </c>
      <c r="G1894">
        <v>67.697999999999993</v>
      </c>
      <c r="H1894">
        <v>0</v>
      </c>
      <c r="I1894">
        <v>370.52199999999999</v>
      </c>
      <c r="J1894">
        <v>1.948</v>
      </c>
      <c r="K1894">
        <v>-9.7420000000000009</v>
      </c>
      <c r="L1894">
        <v>89.126999999999995</v>
      </c>
      <c r="M1894">
        <v>26020.967000000001</v>
      </c>
      <c r="N1894">
        <v>0</v>
      </c>
      <c r="O1894">
        <v>13.29</v>
      </c>
      <c r="P1894">
        <v>6.6929999999999996</v>
      </c>
      <c r="Q1894">
        <v>204.25200000000001</v>
      </c>
      <c r="R1894">
        <v>26000.984</v>
      </c>
      <c r="S1894">
        <v>25796.732</v>
      </c>
    </row>
    <row r="1895" spans="1:19" x14ac:dyDescent="0.3">
      <c r="A1895">
        <v>2021</v>
      </c>
      <c r="B1895">
        <v>3</v>
      </c>
      <c r="C1895">
        <v>20</v>
      </c>
      <c r="D1895">
        <v>22</v>
      </c>
      <c r="E1895">
        <v>23076.05</v>
      </c>
      <c r="F1895">
        <v>870.92200000000003</v>
      </c>
      <c r="G1895">
        <v>64.230999999999995</v>
      </c>
      <c r="H1895">
        <v>0</v>
      </c>
      <c r="I1895">
        <v>407.01100000000002</v>
      </c>
      <c r="J1895">
        <v>1.7749999999999999</v>
      </c>
      <c r="K1895">
        <v>1.0780000000000001</v>
      </c>
      <c r="L1895">
        <v>88.085999999999999</v>
      </c>
      <c r="M1895">
        <v>24444.920999999998</v>
      </c>
      <c r="N1895">
        <v>0</v>
      </c>
      <c r="O1895">
        <v>11.43</v>
      </c>
      <c r="P1895">
        <v>-9.673</v>
      </c>
      <c r="Q1895">
        <v>189.50299999999999</v>
      </c>
      <c r="R1895">
        <v>24443.165000000001</v>
      </c>
      <c r="S1895">
        <v>24253.662</v>
      </c>
    </row>
    <row r="1896" spans="1:19" x14ac:dyDescent="0.3">
      <c r="A1896">
        <v>2021</v>
      </c>
      <c r="B1896">
        <v>3</v>
      </c>
      <c r="C1896">
        <v>20</v>
      </c>
      <c r="D1896">
        <v>23</v>
      </c>
      <c r="E1896">
        <v>21122.61</v>
      </c>
      <c r="F1896">
        <v>1066.008</v>
      </c>
      <c r="G1896">
        <v>60.975000000000001</v>
      </c>
      <c r="H1896">
        <v>0</v>
      </c>
      <c r="I1896">
        <v>498.94400000000002</v>
      </c>
      <c r="J1896">
        <v>1.89</v>
      </c>
      <c r="K1896">
        <v>7.51</v>
      </c>
      <c r="L1896">
        <v>87.001000000000005</v>
      </c>
      <c r="M1896">
        <v>22783.963</v>
      </c>
      <c r="N1896">
        <v>0</v>
      </c>
      <c r="O1896">
        <v>8.8109999999999999</v>
      </c>
      <c r="P1896">
        <v>-19.382000000000001</v>
      </c>
      <c r="Q1896">
        <v>171.81899999999999</v>
      </c>
      <c r="R1896">
        <v>22794.534</v>
      </c>
      <c r="S1896">
        <v>22622.714</v>
      </c>
    </row>
    <row r="1897" spans="1:19" x14ac:dyDescent="0.3">
      <c r="A1897">
        <v>2021</v>
      </c>
      <c r="B1897">
        <v>3</v>
      </c>
      <c r="C1897">
        <v>20</v>
      </c>
      <c r="D1897">
        <v>24</v>
      </c>
      <c r="E1897">
        <v>19543.954000000002</v>
      </c>
      <c r="F1897">
        <v>1348.3879999999999</v>
      </c>
      <c r="G1897">
        <v>58.095999999999997</v>
      </c>
      <c r="H1897">
        <v>0</v>
      </c>
      <c r="I1897">
        <v>775.452</v>
      </c>
      <c r="J1897">
        <v>1.8029999999999999</v>
      </c>
      <c r="K1897">
        <v>12.148999999999999</v>
      </c>
      <c r="L1897">
        <v>86.144000000000005</v>
      </c>
      <c r="M1897">
        <v>21767.89</v>
      </c>
      <c r="N1897">
        <v>0</v>
      </c>
      <c r="O1897">
        <v>6.0919999999999996</v>
      </c>
      <c r="P1897">
        <v>-23.242999999999999</v>
      </c>
      <c r="Q1897">
        <v>156.41200000000001</v>
      </c>
      <c r="R1897">
        <v>21785.042000000001</v>
      </c>
      <c r="S1897">
        <v>21628.63</v>
      </c>
    </row>
    <row r="1898" spans="1:19" x14ac:dyDescent="0.3">
      <c r="A1898">
        <v>2021</v>
      </c>
      <c r="B1898">
        <v>3</v>
      </c>
      <c r="C1898">
        <v>21</v>
      </c>
      <c r="D1898">
        <v>1</v>
      </c>
      <c r="E1898">
        <v>19120.478999999999</v>
      </c>
      <c r="F1898">
        <v>1493.2909999999999</v>
      </c>
      <c r="G1898">
        <v>54.462000000000003</v>
      </c>
      <c r="H1898">
        <v>0</v>
      </c>
      <c r="I1898">
        <v>657.721</v>
      </c>
      <c r="J1898">
        <v>1.788</v>
      </c>
      <c r="K1898">
        <v>8.2270000000000003</v>
      </c>
      <c r="L1898">
        <v>85.896000000000001</v>
      </c>
      <c r="M1898">
        <v>21367.401000000002</v>
      </c>
      <c r="N1898">
        <v>0</v>
      </c>
      <c r="O1898">
        <v>3.9369999999999998</v>
      </c>
      <c r="P1898">
        <v>-24.498000000000001</v>
      </c>
      <c r="Q1898">
        <v>145.78100000000001</v>
      </c>
      <c r="R1898">
        <v>21387.962</v>
      </c>
      <c r="S1898">
        <v>21242.182000000001</v>
      </c>
    </row>
    <row r="1899" spans="1:19" x14ac:dyDescent="0.3">
      <c r="A1899">
        <v>2021</v>
      </c>
      <c r="B1899">
        <v>3</v>
      </c>
      <c r="C1899">
        <v>21</v>
      </c>
      <c r="D1899">
        <v>2</v>
      </c>
      <c r="E1899">
        <v>18255.704000000002</v>
      </c>
      <c r="F1899">
        <v>1548.2260000000001</v>
      </c>
      <c r="G1899">
        <v>53.101999999999997</v>
      </c>
      <c r="H1899">
        <v>0</v>
      </c>
      <c r="I1899">
        <v>441.95</v>
      </c>
      <c r="J1899">
        <v>1.8160000000000001</v>
      </c>
      <c r="K1899">
        <v>7.68</v>
      </c>
      <c r="L1899">
        <v>85.441000000000003</v>
      </c>
      <c r="M1899">
        <v>20340.815999999999</v>
      </c>
      <c r="N1899">
        <v>0</v>
      </c>
      <c r="O1899">
        <v>3.2410000000000001</v>
      </c>
      <c r="P1899">
        <v>-19.489000000000001</v>
      </c>
      <c r="Q1899">
        <v>139.56800000000001</v>
      </c>
      <c r="R1899">
        <v>20357.064999999999</v>
      </c>
      <c r="S1899">
        <v>20217.495999999999</v>
      </c>
    </row>
    <row r="1900" spans="1:19" x14ac:dyDescent="0.3">
      <c r="A1900">
        <v>2021</v>
      </c>
      <c r="B1900">
        <v>3</v>
      </c>
      <c r="C1900">
        <v>21</v>
      </c>
      <c r="D1900">
        <v>3</v>
      </c>
      <c r="E1900">
        <v>17938.633999999998</v>
      </c>
      <c r="F1900">
        <v>1502.145</v>
      </c>
      <c r="G1900">
        <v>52.951999999999998</v>
      </c>
      <c r="H1900">
        <v>0</v>
      </c>
      <c r="I1900">
        <v>279.93400000000003</v>
      </c>
      <c r="J1900">
        <v>1.79</v>
      </c>
      <c r="K1900">
        <v>9.4</v>
      </c>
      <c r="L1900">
        <v>85.364000000000004</v>
      </c>
      <c r="M1900">
        <v>19817.266</v>
      </c>
      <c r="N1900">
        <v>0</v>
      </c>
      <c r="O1900">
        <v>2.9020000000000001</v>
      </c>
      <c r="P1900">
        <v>-14.253</v>
      </c>
      <c r="Q1900">
        <v>135.52500000000001</v>
      </c>
      <c r="R1900">
        <v>19828.617999999999</v>
      </c>
      <c r="S1900">
        <v>19693.093000000001</v>
      </c>
    </row>
    <row r="1901" spans="1:19" x14ac:dyDescent="0.3">
      <c r="A1901">
        <v>2021</v>
      </c>
      <c r="B1901">
        <v>3</v>
      </c>
      <c r="C1901">
        <v>21</v>
      </c>
      <c r="D1901">
        <v>4</v>
      </c>
      <c r="E1901">
        <v>18069.864000000001</v>
      </c>
      <c r="F1901">
        <v>1475.816</v>
      </c>
      <c r="G1901">
        <v>54.101999999999997</v>
      </c>
      <c r="H1901">
        <v>0</v>
      </c>
      <c r="I1901">
        <v>175.989</v>
      </c>
      <c r="J1901">
        <v>1.619</v>
      </c>
      <c r="K1901">
        <v>10.287000000000001</v>
      </c>
      <c r="L1901">
        <v>85.409000000000006</v>
      </c>
      <c r="M1901">
        <v>19818.984</v>
      </c>
      <c r="N1901">
        <v>0</v>
      </c>
      <c r="O1901">
        <v>2.407</v>
      </c>
      <c r="P1901">
        <v>-9.6159999999999997</v>
      </c>
      <c r="Q1901">
        <v>134.87200000000001</v>
      </c>
      <c r="R1901">
        <v>19826.192999999999</v>
      </c>
      <c r="S1901">
        <v>19691.322</v>
      </c>
    </row>
    <row r="1902" spans="1:19" x14ac:dyDescent="0.3">
      <c r="A1902">
        <v>2021</v>
      </c>
      <c r="B1902">
        <v>3</v>
      </c>
      <c r="C1902">
        <v>21</v>
      </c>
      <c r="D1902">
        <v>5</v>
      </c>
      <c r="E1902">
        <v>18685.669000000002</v>
      </c>
      <c r="F1902">
        <v>1348.2139999999999</v>
      </c>
      <c r="G1902">
        <v>57.201000000000001</v>
      </c>
      <c r="H1902">
        <v>0</v>
      </c>
      <c r="I1902">
        <v>101.506</v>
      </c>
      <c r="J1902">
        <v>1.629</v>
      </c>
      <c r="K1902">
        <v>9.1240000000000006</v>
      </c>
      <c r="L1902">
        <v>85.626999999999995</v>
      </c>
      <c r="M1902">
        <v>20231.769</v>
      </c>
      <c r="N1902">
        <v>0</v>
      </c>
      <c r="O1902">
        <v>2.073</v>
      </c>
      <c r="P1902">
        <v>-6.5389999999999997</v>
      </c>
      <c r="Q1902">
        <v>138.16800000000001</v>
      </c>
      <c r="R1902">
        <v>20236.235000000001</v>
      </c>
      <c r="S1902">
        <v>20098.066999999999</v>
      </c>
    </row>
    <row r="1903" spans="1:19" x14ac:dyDescent="0.3">
      <c r="A1903">
        <v>2021</v>
      </c>
      <c r="B1903">
        <v>3</v>
      </c>
      <c r="C1903">
        <v>21</v>
      </c>
      <c r="D1903">
        <v>6</v>
      </c>
      <c r="E1903">
        <v>20306.121999999999</v>
      </c>
      <c r="F1903">
        <v>1208.8889999999999</v>
      </c>
      <c r="G1903">
        <v>61.238</v>
      </c>
      <c r="H1903">
        <v>0</v>
      </c>
      <c r="I1903">
        <v>64.483999999999995</v>
      </c>
      <c r="J1903">
        <v>1.893</v>
      </c>
      <c r="K1903">
        <v>3.0720000000000001</v>
      </c>
      <c r="L1903">
        <v>86.507000000000005</v>
      </c>
      <c r="M1903">
        <v>21670.968000000001</v>
      </c>
      <c r="N1903">
        <v>0.05</v>
      </c>
      <c r="O1903">
        <v>2.206</v>
      </c>
      <c r="P1903">
        <v>-3.81</v>
      </c>
      <c r="Q1903">
        <v>148.256</v>
      </c>
      <c r="R1903">
        <v>21672.522000000001</v>
      </c>
      <c r="S1903">
        <v>21524.266</v>
      </c>
    </row>
    <row r="1904" spans="1:19" x14ac:dyDescent="0.3">
      <c r="A1904">
        <v>2021</v>
      </c>
      <c r="B1904">
        <v>3</v>
      </c>
      <c r="C1904">
        <v>21</v>
      </c>
      <c r="D1904">
        <v>7</v>
      </c>
      <c r="E1904">
        <v>21370.288</v>
      </c>
      <c r="F1904">
        <v>1136.616</v>
      </c>
      <c r="G1904">
        <v>67.100999999999999</v>
      </c>
      <c r="H1904">
        <v>0</v>
      </c>
      <c r="I1904">
        <v>68.882999999999996</v>
      </c>
      <c r="J1904">
        <v>2.2879999999999998</v>
      </c>
      <c r="K1904">
        <v>8.2319999999999993</v>
      </c>
      <c r="L1904">
        <v>87.081000000000003</v>
      </c>
      <c r="M1904">
        <v>22673.387999999999</v>
      </c>
      <c r="N1904">
        <v>200.417</v>
      </c>
      <c r="O1904">
        <v>1.218</v>
      </c>
      <c r="P1904">
        <v>-1.5669999999999999</v>
      </c>
      <c r="Q1904">
        <v>160.791</v>
      </c>
      <c r="R1904">
        <v>22473.32</v>
      </c>
      <c r="S1904">
        <v>22312.528999999999</v>
      </c>
    </row>
    <row r="1905" spans="1:19" x14ac:dyDescent="0.3">
      <c r="A1905">
        <v>2021</v>
      </c>
      <c r="B1905">
        <v>3</v>
      </c>
      <c r="C1905">
        <v>21</v>
      </c>
      <c r="D1905">
        <v>8</v>
      </c>
      <c r="E1905">
        <v>22387.18</v>
      </c>
      <c r="F1905">
        <v>1068.26</v>
      </c>
      <c r="G1905">
        <v>68.813000000000002</v>
      </c>
      <c r="H1905">
        <v>0</v>
      </c>
      <c r="I1905">
        <v>109.06699999999999</v>
      </c>
      <c r="J1905">
        <v>2.8879999999999999</v>
      </c>
      <c r="K1905">
        <v>6.9169999999999998</v>
      </c>
      <c r="L1905">
        <v>87.643000000000001</v>
      </c>
      <c r="M1905">
        <v>23661.955000000002</v>
      </c>
      <c r="N1905">
        <v>1982.9849999999999</v>
      </c>
      <c r="O1905">
        <v>-6.8140000000000001</v>
      </c>
      <c r="P1905">
        <v>-0.47899999999999998</v>
      </c>
      <c r="Q1905">
        <v>178.238</v>
      </c>
      <c r="R1905">
        <v>21686.262999999999</v>
      </c>
      <c r="S1905">
        <v>21508.025000000001</v>
      </c>
    </row>
    <row r="1906" spans="1:19" x14ac:dyDescent="0.3">
      <c r="A1906">
        <v>2021</v>
      </c>
      <c r="B1906">
        <v>3</v>
      </c>
      <c r="C1906">
        <v>21</v>
      </c>
      <c r="D1906">
        <v>9</v>
      </c>
      <c r="E1906">
        <v>23451.186000000002</v>
      </c>
      <c r="F1906">
        <v>1024.53</v>
      </c>
      <c r="G1906">
        <v>67.688999999999993</v>
      </c>
      <c r="H1906">
        <v>0</v>
      </c>
      <c r="I1906">
        <v>148.09700000000001</v>
      </c>
      <c r="J1906">
        <v>3.0950000000000002</v>
      </c>
      <c r="K1906">
        <v>3.6789999999999998</v>
      </c>
      <c r="L1906">
        <v>88.281999999999996</v>
      </c>
      <c r="M1906">
        <v>24718.868999999999</v>
      </c>
      <c r="N1906">
        <v>4192.7179999999998</v>
      </c>
      <c r="O1906">
        <v>-19.805</v>
      </c>
      <c r="P1906">
        <v>0.621</v>
      </c>
      <c r="Q1906">
        <v>197.619</v>
      </c>
      <c r="R1906">
        <v>20545.333999999999</v>
      </c>
      <c r="S1906">
        <v>20347.715</v>
      </c>
    </row>
    <row r="1907" spans="1:19" x14ac:dyDescent="0.3">
      <c r="A1907">
        <v>2021</v>
      </c>
      <c r="B1907">
        <v>3</v>
      </c>
      <c r="C1907">
        <v>21</v>
      </c>
      <c r="D1907">
        <v>10</v>
      </c>
      <c r="E1907">
        <v>24321.627</v>
      </c>
      <c r="F1907">
        <v>1018.407</v>
      </c>
      <c r="G1907">
        <v>66.995999999999995</v>
      </c>
      <c r="H1907">
        <v>0</v>
      </c>
      <c r="I1907">
        <v>183.595</v>
      </c>
      <c r="J1907">
        <v>3.2829999999999999</v>
      </c>
      <c r="K1907">
        <v>1.47</v>
      </c>
      <c r="L1907">
        <v>88.78</v>
      </c>
      <c r="M1907">
        <v>25617.162</v>
      </c>
      <c r="N1907">
        <v>6057.5320000000002</v>
      </c>
      <c r="O1907">
        <v>-31.323</v>
      </c>
      <c r="P1907">
        <v>2.3119999999999998</v>
      </c>
      <c r="Q1907">
        <v>212.899</v>
      </c>
      <c r="R1907">
        <v>19588.64</v>
      </c>
      <c r="S1907">
        <v>19375.741000000002</v>
      </c>
    </row>
    <row r="1908" spans="1:19" x14ac:dyDescent="0.3">
      <c r="A1908">
        <v>2021</v>
      </c>
      <c r="B1908">
        <v>3</v>
      </c>
      <c r="C1908">
        <v>21</v>
      </c>
      <c r="D1908">
        <v>11</v>
      </c>
      <c r="E1908">
        <v>24838.14</v>
      </c>
      <c r="F1908">
        <v>1010.81</v>
      </c>
      <c r="G1908">
        <v>66.108999999999995</v>
      </c>
      <c r="H1908">
        <v>0</v>
      </c>
      <c r="I1908">
        <v>236.779</v>
      </c>
      <c r="J1908">
        <v>3.4590000000000001</v>
      </c>
      <c r="K1908">
        <v>4.3310000000000004</v>
      </c>
      <c r="L1908">
        <v>89.084999999999994</v>
      </c>
      <c r="M1908">
        <v>26182.603999999999</v>
      </c>
      <c r="N1908">
        <v>7300.9250000000002</v>
      </c>
      <c r="O1908">
        <v>-30.73</v>
      </c>
      <c r="P1908">
        <v>3.7690000000000001</v>
      </c>
      <c r="Q1908">
        <v>223.642</v>
      </c>
      <c r="R1908">
        <v>18908.64</v>
      </c>
      <c r="S1908">
        <v>18684.998</v>
      </c>
    </row>
    <row r="1909" spans="1:19" x14ac:dyDescent="0.3">
      <c r="A1909">
        <v>2021</v>
      </c>
      <c r="B1909">
        <v>3</v>
      </c>
      <c r="C1909">
        <v>21</v>
      </c>
      <c r="D1909">
        <v>12</v>
      </c>
      <c r="E1909">
        <v>25002.306</v>
      </c>
      <c r="F1909">
        <v>962.59500000000003</v>
      </c>
      <c r="G1909">
        <v>65.346000000000004</v>
      </c>
      <c r="H1909">
        <v>0</v>
      </c>
      <c r="I1909">
        <v>278.48500000000001</v>
      </c>
      <c r="J1909">
        <v>3.6019999999999999</v>
      </c>
      <c r="K1909">
        <v>4.7960000000000003</v>
      </c>
      <c r="L1909">
        <v>89.168000000000006</v>
      </c>
      <c r="M1909">
        <v>26340.951000000001</v>
      </c>
      <c r="N1909">
        <v>7978.152</v>
      </c>
      <c r="O1909">
        <v>-11.62</v>
      </c>
      <c r="P1909">
        <v>4.8159999999999998</v>
      </c>
      <c r="Q1909">
        <v>231.947</v>
      </c>
      <c r="R1909">
        <v>18369.603999999999</v>
      </c>
      <c r="S1909">
        <v>18137.656999999999</v>
      </c>
    </row>
    <row r="1910" spans="1:19" x14ac:dyDescent="0.3">
      <c r="A1910">
        <v>2021</v>
      </c>
      <c r="B1910">
        <v>3</v>
      </c>
      <c r="C1910">
        <v>21</v>
      </c>
      <c r="D1910">
        <v>13</v>
      </c>
      <c r="E1910">
        <v>25063.530999999999</v>
      </c>
      <c r="F1910">
        <v>938.66700000000003</v>
      </c>
      <c r="G1910">
        <v>65.090999999999994</v>
      </c>
      <c r="H1910">
        <v>0</v>
      </c>
      <c r="I1910">
        <v>291.25299999999999</v>
      </c>
      <c r="J1910">
        <v>3.6070000000000002</v>
      </c>
      <c r="K1910">
        <v>3.028</v>
      </c>
      <c r="L1910">
        <v>89.191000000000003</v>
      </c>
      <c r="M1910">
        <v>26389.276999999998</v>
      </c>
      <c r="N1910">
        <v>8099.4769999999999</v>
      </c>
      <c r="O1910">
        <v>-7.2370000000000001</v>
      </c>
      <c r="P1910">
        <v>5.5359999999999996</v>
      </c>
      <c r="Q1910">
        <v>236.17400000000001</v>
      </c>
      <c r="R1910">
        <v>18291.501</v>
      </c>
      <c r="S1910">
        <v>18055.328000000001</v>
      </c>
    </row>
    <row r="1911" spans="1:19" x14ac:dyDescent="0.3">
      <c r="A1911">
        <v>2021</v>
      </c>
      <c r="B1911">
        <v>3</v>
      </c>
      <c r="C1911">
        <v>21</v>
      </c>
      <c r="D1911">
        <v>14</v>
      </c>
      <c r="E1911">
        <v>25080.492999999999</v>
      </c>
      <c r="F1911">
        <v>889.37300000000005</v>
      </c>
      <c r="G1911">
        <v>65.012</v>
      </c>
      <c r="H1911">
        <v>0</v>
      </c>
      <c r="I1911">
        <v>290.77</v>
      </c>
      <c r="J1911">
        <v>3.3069999999999999</v>
      </c>
      <c r="K1911">
        <v>5.3159999999999998</v>
      </c>
      <c r="L1911">
        <v>89.203999999999994</v>
      </c>
      <c r="M1911">
        <v>26358.464</v>
      </c>
      <c r="N1911">
        <v>7653.6909999999998</v>
      </c>
      <c r="O1911">
        <v>-4.3869999999999996</v>
      </c>
      <c r="P1911">
        <v>5.2770000000000001</v>
      </c>
      <c r="Q1911">
        <v>237.75200000000001</v>
      </c>
      <c r="R1911">
        <v>18703.883000000002</v>
      </c>
      <c r="S1911">
        <v>18466.131000000001</v>
      </c>
    </row>
    <row r="1912" spans="1:19" x14ac:dyDescent="0.3">
      <c r="A1912">
        <v>2021</v>
      </c>
      <c r="B1912">
        <v>3</v>
      </c>
      <c r="C1912">
        <v>21</v>
      </c>
      <c r="D1912">
        <v>15</v>
      </c>
      <c r="E1912">
        <v>24936.240000000002</v>
      </c>
      <c r="F1912">
        <v>856.20500000000004</v>
      </c>
      <c r="G1912">
        <v>64.748999999999995</v>
      </c>
      <c r="H1912">
        <v>0</v>
      </c>
      <c r="I1912">
        <v>293.33</v>
      </c>
      <c r="J1912">
        <v>3.363</v>
      </c>
      <c r="K1912">
        <v>3.673</v>
      </c>
      <c r="L1912">
        <v>89.117999999999995</v>
      </c>
      <c r="M1912">
        <v>26181.928</v>
      </c>
      <c r="N1912">
        <v>6552.277</v>
      </c>
      <c r="O1912">
        <v>-1.829</v>
      </c>
      <c r="P1912">
        <v>3.4420000000000002</v>
      </c>
      <c r="Q1912">
        <v>237.63499999999999</v>
      </c>
      <c r="R1912">
        <v>19628.039000000001</v>
      </c>
      <c r="S1912">
        <v>19390.402999999998</v>
      </c>
    </row>
    <row r="1913" spans="1:19" x14ac:dyDescent="0.3">
      <c r="A1913">
        <v>2021</v>
      </c>
      <c r="B1913">
        <v>3</v>
      </c>
      <c r="C1913">
        <v>21</v>
      </c>
      <c r="D1913">
        <v>16</v>
      </c>
      <c r="E1913">
        <v>24809.63</v>
      </c>
      <c r="F1913">
        <v>771.66300000000001</v>
      </c>
      <c r="G1913">
        <v>64.688000000000002</v>
      </c>
      <c r="H1913">
        <v>0</v>
      </c>
      <c r="I1913">
        <v>195.18899999999999</v>
      </c>
      <c r="J1913">
        <v>2.121</v>
      </c>
      <c r="K1913">
        <v>1.639</v>
      </c>
      <c r="L1913">
        <v>89.052999999999997</v>
      </c>
      <c r="M1913">
        <v>25869.294000000002</v>
      </c>
      <c r="N1913">
        <v>4781.3779999999997</v>
      </c>
      <c r="O1913">
        <v>-2.0470000000000002</v>
      </c>
      <c r="P1913">
        <v>1.6910000000000001</v>
      </c>
      <c r="Q1913">
        <v>236.322</v>
      </c>
      <c r="R1913">
        <v>21088.273000000001</v>
      </c>
      <c r="S1913">
        <v>20851.95</v>
      </c>
    </row>
    <row r="1914" spans="1:19" x14ac:dyDescent="0.3">
      <c r="A1914">
        <v>2021</v>
      </c>
      <c r="B1914">
        <v>3</v>
      </c>
      <c r="C1914">
        <v>21</v>
      </c>
      <c r="D1914">
        <v>17</v>
      </c>
      <c r="E1914">
        <v>24738.170999999998</v>
      </c>
      <c r="F1914">
        <v>694.54899999999998</v>
      </c>
      <c r="G1914">
        <v>64.933000000000007</v>
      </c>
      <c r="H1914">
        <v>0</v>
      </c>
      <c r="I1914">
        <v>205.239</v>
      </c>
      <c r="J1914">
        <v>1.9910000000000001</v>
      </c>
      <c r="K1914">
        <v>-8.2309999999999999</v>
      </c>
      <c r="L1914">
        <v>89.025999999999996</v>
      </c>
      <c r="M1914">
        <v>25720.744999999999</v>
      </c>
      <c r="N1914">
        <v>2560.2460000000001</v>
      </c>
      <c r="O1914">
        <v>0.97199999999999998</v>
      </c>
      <c r="P1914">
        <v>4.665</v>
      </c>
      <c r="Q1914">
        <v>233.13200000000001</v>
      </c>
      <c r="R1914">
        <v>23154.862000000001</v>
      </c>
      <c r="S1914">
        <v>22921.73</v>
      </c>
    </row>
    <row r="1915" spans="1:19" x14ac:dyDescent="0.3">
      <c r="A1915">
        <v>2021</v>
      </c>
      <c r="B1915">
        <v>3</v>
      </c>
      <c r="C1915">
        <v>21</v>
      </c>
      <c r="D1915">
        <v>18</v>
      </c>
      <c r="E1915">
        <v>25093.852999999999</v>
      </c>
      <c r="F1915">
        <v>664.03700000000003</v>
      </c>
      <c r="G1915">
        <v>65.846000000000004</v>
      </c>
      <c r="H1915">
        <v>0</v>
      </c>
      <c r="I1915">
        <v>206.95099999999999</v>
      </c>
      <c r="J1915">
        <v>1.8640000000000001</v>
      </c>
      <c r="K1915">
        <v>-15.067</v>
      </c>
      <c r="L1915">
        <v>89.238</v>
      </c>
      <c r="M1915">
        <v>26040.877</v>
      </c>
      <c r="N1915">
        <v>514.57299999999998</v>
      </c>
      <c r="O1915">
        <v>9.8049999999999997</v>
      </c>
      <c r="P1915">
        <v>10.577</v>
      </c>
      <c r="Q1915">
        <v>226.072</v>
      </c>
      <c r="R1915">
        <v>25505.921999999999</v>
      </c>
      <c r="S1915">
        <v>25279.85</v>
      </c>
    </row>
    <row r="1916" spans="1:19" x14ac:dyDescent="0.3">
      <c r="A1916">
        <v>2021</v>
      </c>
      <c r="B1916">
        <v>3</v>
      </c>
      <c r="C1916">
        <v>21</v>
      </c>
      <c r="D1916">
        <v>19</v>
      </c>
      <c r="E1916">
        <v>26813.663</v>
      </c>
      <c r="F1916">
        <v>666.17100000000005</v>
      </c>
      <c r="G1916">
        <v>66.741</v>
      </c>
      <c r="H1916">
        <v>0</v>
      </c>
      <c r="I1916">
        <v>232.16</v>
      </c>
      <c r="J1916">
        <v>1.7270000000000001</v>
      </c>
      <c r="K1916">
        <v>-18.831</v>
      </c>
      <c r="L1916">
        <v>90.423000000000002</v>
      </c>
      <c r="M1916">
        <v>27785.312999999998</v>
      </c>
      <c r="N1916">
        <v>0.13</v>
      </c>
      <c r="O1916">
        <v>13.964</v>
      </c>
      <c r="P1916">
        <v>16.824000000000002</v>
      </c>
      <c r="Q1916">
        <v>222.74600000000001</v>
      </c>
      <c r="R1916">
        <v>27754.396000000001</v>
      </c>
      <c r="S1916">
        <v>27531.65</v>
      </c>
    </row>
    <row r="1917" spans="1:19" x14ac:dyDescent="0.3">
      <c r="A1917">
        <v>2021</v>
      </c>
      <c r="B1917">
        <v>3</v>
      </c>
      <c r="C1917">
        <v>21</v>
      </c>
      <c r="D1917">
        <v>20</v>
      </c>
      <c r="E1917">
        <v>26887.501</v>
      </c>
      <c r="F1917">
        <v>670.14099999999996</v>
      </c>
      <c r="G1917">
        <v>70.533000000000001</v>
      </c>
      <c r="H1917">
        <v>0</v>
      </c>
      <c r="I1917">
        <v>324.928</v>
      </c>
      <c r="J1917">
        <v>1.5820000000000001</v>
      </c>
      <c r="K1917">
        <v>-13.249000000000001</v>
      </c>
      <c r="L1917">
        <v>90.531999999999996</v>
      </c>
      <c r="M1917">
        <v>27961.435000000001</v>
      </c>
      <c r="N1917">
        <v>0</v>
      </c>
      <c r="O1917">
        <v>13.613</v>
      </c>
      <c r="P1917">
        <v>16.16</v>
      </c>
      <c r="Q1917">
        <v>217.24</v>
      </c>
      <c r="R1917">
        <v>27931.663</v>
      </c>
      <c r="S1917">
        <v>27714.421999999999</v>
      </c>
    </row>
    <row r="1918" spans="1:19" x14ac:dyDescent="0.3">
      <c r="A1918">
        <v>2021</v>
      </c>
      <c r="B1918">
        <v>3</v>
      </c>
      <c r="C1918">
        <v>21</v>
      </c>
      <c r="D1918">
        <v>21</v>
      </c>
      <c r="E1918">
        <v>25761.547999999999</v>
      </c>
      <c r="F1918">
        <v>715.78800000000001</v>
      </c>
      <c r="G1918">
        <v>69.331000000000003</v>
      </c>
      <c r="H1918">
        <v>0</v>
      </c>
      <c r="I1918">
        <v>370.52199999999999</v>
      </c>
      <c r="J1918">
        <v>1.948</v>
      </c>
      <c r="K1918">
        <v>-9.5009999999999994</v>
      </c>
      <c r="L1918">
        <v>89.668999999999997</v>
      </c>
      <c r="M1918">
        <v>26929.973999999998</v>
      </c>
      <c r="N1918">
        <v>0</v>
      </c>
      <c r="O1918">
        <v>13.29</v>
      </c>
      <c r="P1918">
        <v>6.6929999999999996</v>
      </c>
      <c r="Q1918">
        <v>207.66200000000001</v>
      </c>
      <c r="R1918">
        <v>26909.99</v>
      </c>
      <c r="S1918">
        <v>26702.328000000001</v>
      </c>
    </row>
    <row r="1919" spans="1:19" x14ac:dyDescent="0.3">
      <c r="A1919">
        <v>2021</v>
      </c>
      <c r="B1919">
        <v>3</v>
      </c>
      <c r="C1919">
        <v>21</v>
      </c>
      <c r="D1919">
        <v>22</v>
      </c>
      <c r="E1919">
        <v>23720.553</v>
      </c>
      <c r="F1919">
        <v>870.92200000000003</v>
      </c>
      <c r="G1919">
        <v>65.144000000000005</v>
      </c>
      <c r="H1919">
        <v>0</v>
      </c>
      <c r="I1919">
        <v>407.01100000000002</v>
      </c>
      <c r="J1919">
        <v>1.7749999999999999</v>
      </c>
      <c r="K1919">
        <v>1.425</v>
      </c>
      <c r="L1919">
        <v>88.475999999999999</v>
      </c>
      <c r="M1919">
        <v>25090.162</v>
      </c>
      <c r="N1919">
        <v>0</v>
      </c>
      <c r="O1919">
        <v>11.43</v>
      </c>
      <c r="P1919">
        <v>-9.673</v>
      </c>
      <c r="Q1919">
        <v>191.76300000000001</v>
      </c>
      <c r="R1919">
        <v>25088.404999999999</v>
      </c>
      <c r="S1919">
        <v>24896.642</v>
      </c>
    </row>
    <row r="1920" spans="1:19" x14ac:dyDescent="0.3">
      <c r="A1920">
        <v>2021</v>
      </c>
      <c r="B1920">
        <v>3</v>
      </c>
      <c r="C1920">
        <v>21</v>
      </c>
      <c r="D1920">
        <v>23</v>
      </c>
      <c r="E1920">
        <v>21572.467000000001</v>
      </c>
      <c r="F1920">
        <v>1066.008</v>
      </c>
      <c r="G1920">
        <v>61.247</v>
      </c>
      <c r="H1920">
        <v>0</v>
      </c>
      <c r="I1920">
        <v>499.92</v>
      </c>
      <c r="J1920">
        <v>3.0449999999999999</v>
      </c>
      <c r="K1920">
        <v>7.4960000000000004</v>
      </c>
      <c r="L1920">
        <v>87.251999999999995</v>
      </c>
      <c r="M1920">
        <v>23236.188999999998</v>
      </c>
      <c r="N1920">
        <v>0</v>
      </c>
      <c r="O1920">
        <v>8.8109999999999999</v>
      </c>
      <c r="P1920">
        <v>-19.382000000000001</v>
      </c>
      <c r="Q1920">
        <v>171.70699999999999</v>
      </c>
      <c r="R1920">
        <v>23246.76</v>
      </c>
      <c r="S1920">
        <v>23075.053</v>
      </c>
    </row>
    <row r="1921" spans="1:19" x14ac:dyDescent="0.3">
      <c r="A1921">
        <v>2021</v>
      </c>
      <c r="B1921">
        <v>3</v>
      </c>
      <c r="C1921">
        <v>21</v>
      </c>
      <c r="D1921">
        <v>24</v>
      </c>
      <c r="E1921">
        <v>19870.954000000002</v>
      </c>
      <c r="F1921">
        <v>1348.3879999999999</v>
      </c>
      <c r="G1921">
        <v>58.35</v>
      </c>
      <c r="H1921">
        <v>0</v>
      </c>
      <c r="I1921">
        <v>846.64099999999996</v>
      </c>
      <c r="J1921">
        <v>5.0780000000000003</v>
      </c>
      <c r="K1921">
        <v>11.644</v>
      </c>
      <c r="L1921">
        <v>86.337000000000003</v>
      </c>
      <c r="M1921">
        <v>22169.042000000001</v>
      </c>
      <c r="N1921">
        <v>0</v>
      </c>
      <c r="O1921">
        <v>6.0919999999999996</v>
      </c>
      <c r="P1921">
        <v>-23.242999999999999</v>
      </c>
      <c r="Q1921">
        <v>154.154</v>
      </c>
      <c r="R1921">
        <v>22186.192999999999</v>
      </c>
      <c r="S1921">
        <v>22032.039000000001</v>
      </c>
    </row>
    <row r="1922" spans="1:19" x14ac:dyDescent="0.3">
      <c r="A1922">
        <v>2021</v>
      </c>
      <c r="B1922">
        <v>3</v>
      </c>
      <c r="C1922">
        <v>22</v>
      </c>
      <c r="D1922">
        <v>1</v>
      </c>
      <c r="E1922">
        <v>19247.827000000001</v>
      </c>
      <c r="F1922">
        <v>1512.7059999999999</v>
      </c>
      <c r="G1922">
        <v>54.347999999999999</v>
      </c>
      <c r="H1922">
        <v>0</v>
      </c>
      <c r="I1922">
        <v>601.077</v>
      </c>
      <c r="J1922">
        <v>4.9450000000000003</v>
      </c>
      <c r="K1922">
        <v>8.1449999999999996</v>
      </c>
      <c r="L1922">
        <v>85.975999999999999</v>
      </c>
      <c r="M1922">
        <v>21460.675999999999</v>
      </c>
      <c r="N1922">
        <v>0</v>
      </c>
      <c r="O1922">
        <v>4.4290000000000003</v>
      </c>
      <c r="P1922">
        <v>-24.498000000000001</v>
      </c>
      <c r="Q1922">
        <v>136.80099999999999</v>
      </c>
      <c r="R1922">
        <v>21480.743999999999</v>
      </c>
      <c r="S1922">
        <v>21343.942999999999</v>
      </c>
    </row>
    <row r="1923" spans="1:19" x14ac:dyDescent="0.3">
      <c r="A1923">
        <v>2021</v>
      </c>
      <c r="B1923">
        <v>3</v>
      </c>
      <c r="C1923">
        <v>22</v>
      </c>
      <c r="D1923">
        <v>2</v>
      </c>
      <c r="E1923">
        <v>18431.787</v>
      </c>
      <c r="F1923">
        <v>1576.0329999999999</v>
      </c>
      <c r="G1923">
        <v>51.908000000000001</v>
      </c>
      <c r="H1923">
        <v>0</v>
      </c>
      <c r="I1923">
        <v>360.00200000000001</v>
      </c>
      <c r="J1923">
        <v>4.8719999999999999</v>
      </c>
      <c r="K1923">
        <v>7.52</v>
      </c>
      <c r="L1923">
        <v>85.525000000000006</v>
      </c>
      <c r="M1923">
        <v>20465.738000000001</v>
      </c>
      <c r="N1923">
        <v>0</v>
      </c>
      <c r="O1923">
        <v>3.6480000000000001</v>
      </c>
      <c r="P1923">
        <v>-19.489000000000001</v>
      </c>
      <c r="Q1923">
        <v>130.602</v>
      </c>
      <c r="R1923">
        <v>20481.579000000002</v>
      </c>
      <c r="S1923">
        <v>20350.976999999999</v>
      </c>
    </row>
    <row r="1924" spans="1:19" x14ac:dyDescent="0.3">
      <c r="A1924">
        <v>2021</v>
      </c>
      <c r="B1924">
        <v>3</v>
      </c>
      <c r="C1924">
        <v>22</v>
      </c>
      <c r="D1924">
        <v>3</v>
      </c>
      <c r="E1924">
        <v>18249.526000000002</v>
      </c>
      <c r="F1924">
        <v>1512.212</v>
      </c>
      <c r="G1924">
        <v>52.619</v>
      </c>
      <c r="H1924">
        <v>0</v>
      </c>
      <c r="I1924">
        <v>204.78</v>
      </c>
      <c r="J1924">
        <v>4.7190000000000003</v>
      </c>
      <c r="K1924">
        <v>9.2170000000000005</v>
      </c>
      <c r="L1924">
        <v>85.47</v>
      </c>
      <c r="M1924">
        <v>20065.923999999999</v>
      </c>
      <c r="N1924">
        <v>0</v>
      </c>
      <c r="O1924">
        <v>3.2989999999999999</v>
      </c>
      <c r="P1924">
        <v>-14.253</v>
      </c>
      <c r="Q1924">
        <v>129.47800000000001</v>
      </c>
      <c r="R1924">
        <v>20076.878000000001</v>
      </c>
      <c r="S1924">
        <v>19947.400000000001</v>
      </c>
    </row>
    <row r="1925" spans="1:19" x14ac:dyDescent="0.3">
      <c r="A1925">
        <v>2021</v>
      </c>
      <c r="B1925">
        <v>3</v>
      </c>
      <c r="C1925">
        <v>22</v>
      </c>
      <c r="D1925">
        <v>4</v>
      </c>
      <c r="E1925">
        <v>18587.12</v>
      </c>
      <c r="F1925">
        <v>1446.0260000000001</v>
      </c>
      <c r="G1925">
        <v>53.128</v>
      </c>
      <c r="H1925">
        <v>0</v>
      </c>
      <c r="I1925">
        <v>102.96599999999999</v>
      </c>
      <c r="J1925">
        <v>3.6520000000000001</v>
      </c>
      <c r="K1925">
        <v>10.128</v>
      </c>
      <c r="L1925">
        <v>85.602000000000004</v>
      </c>
      <c r="M1925">
        <v>20235.493999999999</v>
      </c>
      <c r="N1925">
        <v>0</v>
      </c>
      <c r="O1925">
        <v>3.2210000000000001</v>
      </c>
      <c r="P1925">
        <v>-9.6159999999999997</v>
      </c>
      <c r="Q1925">
        <v>133.297</v>
      </c>
      <c r="R1925">
        <v>20241.888999999999</v>
      </c>
      <c r="S1925">
        <v>20108.592000000001</v>
      </c>
    </row>
    <row r="1926" spans="1:19" x14ac:dyDescent="0.3">
      <c r="A1926">
        <v>2021</v>
      </c>
      <c r="B1926">
        <v>3</v>
      </c>
      <c r="C1926">
        <v>22</v>
      </c>
      <c r="D1926">
        <v>5</v>
      </c>
      <c r="E1926">
        <v>19920.751</v>
      </c>
      <c r="F1926">
        <v>1229.3409999999999</v>
      </c>
      <c r="G1926">
        <v>56.191000000000003</v>
      </c>
      <c r="H1926">
        <v>0</v>
      </c>
      <c r="I1926">
        <v>72.459999999999994</v>
      </c>
      <c r="J1926">
        <v>2.3290000000000002</v>
      </c>
      <c r="K1926">
        <v>9.1679999999999993</v>
      </c>
      <c r="L1926">
        <v>86.435000000000002</v>
      </c>
      <c r="M1926">
        <v>21320.484</v>
      </c>
      <c r="N1926">
        <v>0</v>
      </c>
      <c r="O1926">
        <v>3.181</v>
      </c>
      <c r="P1926">
        <v>-6.5389999999999997</v>
      </c>
      <c r="Q1926">
        <v>145.08600000000001</v>
      </c>
      <c r="R1926">
        <v>21323.843000000001</v>
      </c>
      <c r="S1926">
        <v>21178.757000000001</v>
      </c>
    </row>
    <row r="1927" spans="1:19" x14ac:dyDescent="0.3">
      <c r="A1927">
        <v>2021</v>
      </c>
      <c r="B1927">
        <v>3</v>
      </c>
      <c r="C1927">
        <v>22</v>
      </c>
      <c r="D1927">
        <v>6</v>
      </c>
      <c r="E1927">
        <v>22270.314999999999</v>
      </c>
      <c r="F1927">
        <v>972.50300000000004</v>
      </c>
      <c r="G1927">
        <v>60.140999999999998</v>
      </c>
      <c r="H1927">
        <v>0</v>
      </c>
      <c r="I1927">
        <v>128.994</v>
      </c>
      <c r="J1927">
        <v>2.839</v>
      </c>
      <c r="K1927">
        <v>3.2269999999999999</v>
      </c>
      <c r="L1927">
        <v>87.790999999999997</v>
      </c>
      <c r="M1927">
        <v>23465.668000000001</v>
      </c>
      <c r="N1927">
        <v>1.101</v>
      </c>
      <c r="O1927">
        <v>3.516</v>
      </c>
      <c r="P1927">
        <v>-3.81</v>
      </c>
      <c r="Q1927">
        <v>168.64599999999999</v>
      </c>
      <c r="R1927">
        <v>23464.861000000001</v>
      </c>
      <c r="S1927">
        <v>23296.215</v>
      </c>
    </row>
    <row r="1928" spans="1:19" x14ac:dyDescent="0.3">
      <c r="A1928">
        <v>2021</v>
      </c>
      <c r="B1928">
        <v>3</v>
      </c>
      <c r="C1928">
        <v>22</v>
      </c>
      <c r="D1928">
        <v>7</v>
      </c>
      <c r="E1928">
        <v>24503.040000000001</v>
      </c>
      <c r="F1928">
        <v>824.78200000000004</v>
      </c>
      <c r="G1928">
        <v>64.108000000000004</v>
      </c>
      <c r="H1928">
        <v>0</v>
      </c>
      <c r="I1928">
        <v>267.89</v>
      </c>
      <c r="J1928">
        <v>3.702</v>
      </c>
      <c r="K1928">
        <v>8.5060000000000002</v>
      </c>
      <c r="L1928">
        <v>89.203999999999994</v>
      </c>
      <c r="M1928">
        <v>25697.124</v>
      </c>
      <c r="N1928">
        <v>379.53399999999999</v>
      </c>
      <c r="O1928">
        <v>1.5249999999999999</v>
      </c>
      <c r="P1928">
        <v>-1.5669999999999999</v>
      </c>
      <c r="Q1928">
        <v>196.30500000000001</v>
      </c>
      <c r="R1928">
        <v>25317.632000000001</v>
      </c>
      <c r="S1928">
        <v>25121.327000000001</v>
      </c>
    </row>
    <row r="1929" spans="1:19" x14ac:dyDescent="0.3">
      <c r="A1929">
        <v>2021</v>
      </c>
      <c r="B1929">
        <v>3</v>
      </c>
      <c r="C1929">
        <v>22</v>
      </c>
      <c r="D1929">
        <v>8</v>
      </c>
      <c r="E1929">
        <v>25640.448</v>
      </c>
      <c r="F1929">
        <v>761.46199999999999</v>
      </c>
      <c r="G1929">
        <v>66.382000000000005</v>
      </c>
      <c r="H1929">
        <v>0</v>
      </c>
      <c r="I1929">
        <v>494.47699999999998</v>
      </c>
      <c r="J1929">
        <v>4.97</v>
      </c>
      <c r="K1929">
        <v>7.6070000000000002</v>
      </c>
      <c r="L1929">
        <v>89.918000000000006</v>
      </c>
      <c r="M1929">
        <v>26998.883000000002</v>
      </c>
      <c r="N1929">
        <v>2522.8710000000001</v>
      </c>
      <c r="O1929">
        <v>-10.411</v>
      </c>
      <c r="P1929">
        <v>-0.47899999999999998</v>
      </c>
      <c r="Q1929">
        <v>225.23500000000001</v>
      </c>
      <c r="R1929">
        <v>24486.901999999998</v>
      </c>
      <c r="S1929">
        <v>24261.667000000001</v>
      </c>
    </row>
    <row r="1930" spans="1:19" x14ac:dyDescent="0.3">
      <c r="A1930">
        <v>2021</v>
      </c>
      <c r="B1930">
        <v>3</v>
      </c>
      <c r="C1930">
        <v>22</v>
      </c>
      <c r="D1930">
        <v>9</v>
      </c>
      <c r="E1930">
        <v>26424.454000000002</v>
      </c>
      <c r="F1930">
        <v>760.44799999999998</v>
      </c>
      <c r="G1930">
        <v>66.688999999999993</v>
      </c>
      <c r="H1930">
        <v>0</v>
      </c>
      <c r="I1930">
        <v>610.23099999999999</v>
      </c>
      <c r="J1930">
        <v>5.5170000000000003</v>
      </c>
      <c r="K1930">
        <v>3.8149999999999999</v>
      </c>
      <c r="L1930">
        <v>90.524000000000001</v>
      </c>
      <c r="M1930">
        <v>27894.99</v>
      </c>
      <c r="N1930">
        <v>4964.8490000000002</v>
      </c>
      <c r="O1930">
        <v>-24.637</v>
      </c>
      <c r="P1930">
        <v>0.621</v>
      </c>
      <c r="Q1930">
        <v>246.964</v>
      </c>
      <c r="R1930">
        <v>22954.156999999999</v>
      </c>
      <c r="S1930">
        <v>22707.192999999999</v>
      </c>
    </row>
    <row r="1931" spans="1:19" x14ac:dyDescent="0.3">
      <c r="A1931">
        <v>2021</v>
      </c>
      <c r="B1931">
        <v>3</v>
      </c>
      <c r="C1931">
        <v>22</v>
      </c>
      <c r="D1931">
        <v>10</v>
      </c>
      <c r="E1931">
        <v>27010.628000000001</v>
      </c>
      <c r="F1931">
        <v>793.18600000000004</v>
      </c>
      <c r="G1931">
        <v>65.977999999999994</v>
      </c>
      <c r="H1931">
        <v>0</v>
      </c>
      <c r="I1931">
        <v>577.70699999999999</v>
      </c>
      <c r="J1931">
        <v>5.8330000000000002</v>
      </c>
      <c r="K1931">
        <v>1.4590000000000001</v>
      </c>
      <c r="L1931">
        <v>91.031999999999996</v>
      </c>
      <c r="M1931">
        <v>28479.844000000001</v>
      </c>
      <c r="N1931">
        <v>6898.2060000000001</v>
      </c>
      <c r="O1931">
        <v>-37.046999999999997</v>
      </c>
      <c r="P1931">
        <v>2.3119999999999998</v>
      </c>
      <c r="Q1931">
        <v>260.47800000000001</v>
      </c>
      <c r="R1931">
        <v>21616.373</v>
      </c>
      <c r="S1931">
        <v>21355.895</v>
      </c>
    </row>
    <row r="1932" spans="1:19" x14ac:dyDescent="0.3">
      <c r="A1932">
        <v>2021</v>
      </c>
      <c r="B1932">
        <v>3</v>
      </c>
      <c r="C1932">
        <v>22</v>
      </c>
      <c r="D1932">
        <v>11</v>
      </c>
      <c r="E1932">
        <v>27231.246999999999</v>
      </c>
      <c r="F1932">
        <v>811.66800000000001</v>
      </c>
      <c r="G1932">
        <v>64.688000000000002</v>
      </c>
      <c r="H1932">
        <v>0</v>
      </c>
      <c r="I1932">
        <v>491.72500000000002</v>
      </c>
      <c r="J1932">
        <v>5.9710000000000001</v>
      </c>
      <c r="K1932">
        <v>4.4649999999999999</v>
      </c>
      <c r="L1932">
        <v>91.209000000000003</v>
      </c>
      <c r="M1932">
        <v>28636.284</v>
      </c>
      <c r="N1932">
        <v>8097.3140000000003</v>
      </c>
      <c r="O1932">
        <v>-21.6</v>
      </c>
      <c r="P1932">
        <v>3.7690000000000001</v>
      </c>
      <c r="Q1932">
        <v>270.66500000000002</v>
      </c>
      <c r="R1932">
        <v>20556.800999999999</v>
      </c>
      <c r="S1932">
        <v>20286.135999999999</v>
      </c>
    </row>
    <row r="1933" spans="1:19" x14ac:dyDescent="0.3">
      <c r="A1933">
        <v>2021</v>
      </c>
      <c r="B1933">
        <v>3</v>
      </c>
      <c r="C1933">
        <v>22</v>
      </c>
      <c r="D1933">
        <v>12</v>
      </c>
      <c r="E1933">
        <v>27393.852999999999</v>
      </c>
      <c r="F1933">
        <v>781.01400000000001</v>
      </c>
      <c r="G1933">
        <v>63.774999999999999</v>
      </c>
      <c r="H1933">
        <v>0</v>
      </c>
      <c r="I1933">
        <v>454.66800000000001</v>
      </c>
      <c r="J1933">
        <v>5.9409999999999998</v>
      </c>
      <c r="K1933">
        <v>5.05</v>
      </c>
      <c r="L1933">
        <v>91.394999999999996</v>
      </c>
      <c r="M1933">
        <v>28731.920999999998</v>
      </c>
      <c r="N1933">
        <v>8696.3230000000003</v>
      </c>
      <c r="O1933">
        <v>-7.0650000000000004</v>
      </c>
      <c r="P1933">
        <v>4.8159999999999998</v>
      </c>
      <c r="Q1933">
        <v>275.69499999999999</v>
      </c>
      <c r="R1933">
        <v>20037.848000000002</v>
      </c>
      <c r="S1933">
        <v>19762.153999999999</v>
      </c>
    </row>
    <row r="1934" spans="1:19" x14ac:dyDescent="0.3">
      <c r="A1934">
        <v>2021</v>
      </c>
      <c r="B1934">
        <v>3</v>
      </c>
      <c r="C1934">
        <v>22</v>
      </c>
      <c r="D1934">
        <v>13</v>
      </c>
      <c r="E1934">
        <v>27381.685000000001</v>
      </c>
      <c r="F1934">
        <v>767.20600000000002</v>
      </c>
      <c r="G1934">
        <v>64.046999999999997</v>
      </c>
      <c r="H1934">
        <v>0</v>
      </c>
      <c r="I1934">
        <v>430.10700000000003</v>
      </c>
      <c r="J1934">
        <v>5.8310000000000004</v>
      </c>
      <c r="K1934">
        <v>3.266</v>
      </c>
      <c r="L1934">
        <v>91.385000000000005</v>
      </c>
      <c r="M1934">
        <v>28679.48</v>
      </c>
      <c r="N1934">
        <v>8758.4179999999997</v>
      </c>
      <c r="O1934">
        <v>-3.153</v>
      </c>
      <c r="P1934">
        <v>5.5359999999999996</v>
      </c>
      <c r="Q1934">
        <v>279.24</v>
      </c>
      <c r="R1934">
        <v>19918.68</v>
      </c>
      <c r="S1934">
        <v>19639.439999999999</v>
      </c>
    </row>
    <row r="1935" spans="1:19" x14ac:dyDescent="0.3">
      <c r="A1935">
        <v>2021</v>
      </c>
      <c r="B1935">
        <v>3</v>
      </c>
      <c r="C1935">
        <v>22</v>
      </c>
      <c r="D1935">
        <v>14</v>
      </c>
      <c r="E1935">
        <v>27191.228999999999</v>
      </c>
      <c r="F1935">
        <v>734.28399999999999</v>
      </c>
      <c r="G1935">
        <v>64.108000000000004</v>
      </c>
      <c r="H1935">
        <v>0</v>
      </c>
      <c r="I1935">
        <v>368.52499999999998</v>
      </c>
      <c r="J1935">
        <v>5.3470000000000004</v>
      </c>
      <c r="K1935">
        <v>5.2270000000000003</v>
      </c>
      <c r="L1935">
        <v>91.165999999999997</v>
      </c>
      <c r="M1935">
        <v>28395.777999999998</v>
      </c>
      <c r="N1935">
        <v>8295.384</v>
      </c>
      <c r="O1935">
        <v>-3.6459999999999999</v>
      </c>
      <c r="P1935">
        <v>5.2770000000000001</v>
      </c>
      <c r="Q1935">
        <v>281.608</v>
      </c>
      <c r="R1935">
        <v>20098.761999999999</v>
      </c>
      <c r="S1935">
        <v>19817.153999999999</v>
      </c>
    </row>
    <row r="1936" spans="1:19" x14ac:dyDescent="0.3">
      <c r="A1936">
        <v>2021</v>
      </c>
      <c r="B1936">
        <v>3</v>
      </c>
      <c r="C1936">
        <v>22</v>
      </c>
      <c r="D1936">
        <v>15</v>
      </c>
      <c r="E1936">
        <v>26884.572</v>
      </c>
      <c r="F1936">
        <v>711.85799999999995</v>
      </c>
      <c r="G1936">
        <v>64.063999999999993</v>
      </c>
      <c r="H1936">
        <v>0</v>
      </c>
      <c r="I1936">
        <v>339.13400000000001</v>
      </c>
      <c r="J1936">
        <v>5.5759999999999996</v>
      </c>
      <c r="K1936">
        <v>3.5179999999999998</v>
      </c>
      <c r="L1936">
        <v>90.835999999999999</v>
      </c>
      <c r="M1936">
        <v>28035.493999999999</v>
      </c>
      <c r="N1936">
        <v>7115.1019999999999</v>
      </c>
      <c r="O1936">
        <v>-2.2679999999999998</v>
      </c>
      <c r="P1936">
        <v>3.4420000000000002</v>
      </c>
      <c r="Q1936">
        <v>279.19499999999999</v>
      </c>
      <c r="R1936">
        <v>20919.219000000001</v>
      </c>
      <c r="S1936">
        <v>20640.024000000001</v>
      </c>
    </row>
    <row r="1937" spans="1:19" x14ac:dyDescent="0.3">
      <c r="A1937">
        <v>2021</v>
      </c>
      <c r="B1937">
        <v>3</v>
      </c>
      <c r="C1937">
        <v>22</v>
      </c>
      <c r="D1937">
        <v>16</v>
      </c>
      <c r="E1937">
        <v>26473.535</v>
      </c>
      <c r="F1937">
        <v>639.73099999999999</v>
      </c>
      <c r="G1937">
        <v>64.441999999999993</v>
      </c>
      <c r="H1937">
        <v>0</v>
      </c>
      <c r="I1937">
        <v>233.93700000000001</v>
      </c>
      <c r="J1937">
        <v>4.3869999999999996</v>
      </c>
      <c r="K1937">
        <v>1.5289999999999999</v>
      </c>
      <c r="L1937">
        <v>90.432000000000002</v>
      </c>
      <c r="M1937">
        <v>27443.552</v>
      </c>
      <c r="N1937">
        <v>5248.4279999999999</v>
      </c>
      <c r="O1937">
        <v>-0.85599999999999998</v>
      </c>
      <c r="P1937">
        <v>1.6910000000000001</v>
      </c>
      <c r="Q1937">
        <v>272.45999999999998</v>
      </c>
      <c r="R1937">
        <v>22194.289000000001</v>
      </c>
      <c r="S1937">
        <v>21921.828000000001</v>
      </c>
    </row>
    <row r="1938" spans="1:19" x14ac:dyDescent="0.3">
      <c r="A1938">
        <v>2021</v>
      </c>
      <c r="B1938">
        <v>3</v>
      </c>
      <c r="C1938">
        <v>22</v>
      </c>
      <c r="D1938">
        <v>17</v>
      </c>
      <c r="E1938">
        <v>26136.440999999999</v>
      </c>
      <c r="F1938">
        <v>584.72</v>
      </c>
      <c r="G1938">
        <v>65.363</v>
      </c>
      <c r="H1938">
        <v>0</v>
      </c>
      <c r="I1938">
        <v>255.80699999999999</v>
      </c>
      <c r="J1938">
        <v>4.91</v>
      </c>
      <c r="K1938">
        <v>-8.1739999999999995</v>
      </c>
      <c r="L1938">
        <v>90.102999999999994</v>
      </c>
      <c r="M1938">
        <v>27063.808000000001</v>
      </c>
      <c r="N1938">
        <v>2895.8960000000002</v>
      </c>
      <c r="O1938">
        <v>0.61399999999999999</v>
      </c>
      <c r="P1938">
        <v>4.665</v>
      </c>
      <c r="Q1938">
        <v>262.21300000000002</v>
      </c>
      <c r="R1938">
        <v>24162.633000000002</v>
      </c>
      <c r="S1938">
        <v>23900.419000000002</v>
      </c>
    </row>
    <row r="1939" spans="1:19" x14ac:dyDescent="0.3">
      <c r="A1939">
        <v>2021</v>
      </c>
      <c r="B1939">
        <v>3</v>
      </c>
      <c r="C1939">
        <v>22</v>
      </c>
      <c r="D1939">
        <v>18</v>
      </c>
      <c r="E1939">
        <v>26227.399000000001</v>
      </c>
      <c r="F1939">
        <v>574.52</v>
      </c>
      <c r="G1939">
        <v>66.977999999999994</v>
      </c>
      <c r="H1939">
        <v>0</v>
      </c>
      <c r="I1939">
        <v>326.37799999999999</v>
      </c>
      <c r="J1939">
        <v>4.7430000000000003</v>
      </c>
      <c r="K1939">
        <v>-15</v>
      </c>
      <c r="L1939">
        <v>90.12</v>
      </c>
      <c r="M1939">
        <v>27208.16</v>
      </c>
      <c r="N1939">
        <v>706.73699999999997</v>
      </c>
      <c r="O1939">
        <v>6.9619999999999997</v>
      </c>
      <c r="P1939">
        <v>10.577</v>
      </c>
      <c r="Q1939">
        <v>247.92099999999999</v>
      </c>
      <c r="R1939">
        <v>26483.883999999998</v>
      </c>
      <c r="S1939">
        <v>26235.963</v>
      </c>
    </row>
    <row r="1940" spans="1:19" x14ac:dyDescent="0.3">
      <c r="A1940">
        <v>2021</v>
      </c>
      <c r="B1940">
        <v>3</v>
      </c>
      <c r="C1940">
        <v>22</v>
      </c>
      <c r="D1940">
        <v>19</v>
      </c>
      <c r="E1940">
        <v>28047.452000000001</v>
      </c>
      <c r="F1940">
        <v>585.29</v>
      </c>
      <c r="G1940">
        <v>69.093999999999994</v>
      </c>
      <c r="H1940">
        <v>0</v>
      </c>
      <c r="I1940">
        <v>361.14600000000002</v>
      </c>
      <c r="J1940">
        <v>4.4640000000000004</v>
      </c>
      <c r="K1940">
        <v>-19.489999999999998</v>
      </c>
      <c r="L1940">
        <v>91.76</v>
      </c>
      <c r="M1940">
        <v>29070.620999999999</v>
      </c>
      <c r="N1940">
        <v>2.5659999999999998</v>
      </c>
      <c r="O1940">
        <v>12.42</v>
      </c>
      <c r="P1940">
        <v>16.824000000000002</v>
      </c>
      <c r="Q1940">
        <v>238.25800000000001</v>
      </c>
      <c r="R1940">
        <v>29038.81</v>
      </c>
      <c r="S1940">
        <v>28800.552</v>
      </c>
    </row>
    <row r="1941" spans="1:19" x14ac:dyDescent="0.3">
      <c r="A1941">
        <v>2021</v>
      </c>
      <c r="B1941">
        <v>3</v>
      </c>
      <c r="C1941">
        <v>22</v>
      </c>
      <c r="D1941">
        <v>20</v>
      </c>
      <c r="E1941">
        <v>28077.133000000002</v>
      </c>
      <c r="F1941">
        <v>594.98</v>
      </c>
      <c r="G1941">
        <v>72.218000000000004</v>
      </c>
      <c r="H1941">
        <v>0</v>
      </c>
      <c r="I1941">
        <v>404.81200000000001</v>
      </c>
      <c r="J1941">
        <v>4.1230000000000002</v>
      </c>
      <c r="K1941">
        <v>-14.108000000000001</v>
      </c>
      <c r="L1941">
        <v>91.81</v>
      </c>
      <c r="M1941">
        <v>29158.749</v>
      </c>
      <c r="N1941">
        <v>0</v>
      </c>
      <c r="O1941">
        <v>12.961</v>
      </c>
      <c r="P1941">
        <v>16.16</v>
      </c>
      <c r="Q1941">
        <v>227.53800000000001</v>
      </c>
      <c r="R1941">
        <v>29129.628000000001</v>
      </c>
      <c r="S1941">
        <v>28902.09</v>
      </c>
    </row>
    <row r="1942" spans="1:19" x14ac:dyDescent="0.3">
      <c r="A1942">
        <v>2021</v>
      </c>
      <c r="B1942">
        <v>3</v>
      </c>
      <c r="C1942">
        <v>22</v>
      </c>
      <c r="D1942">
        <v>21</v>
      </c>
      <c r="E1942">
        <v>26797.34</v>
      </c>
      <c r="F1942">
        <v>646.64400000000001</v>
      </c>
      <c r="G1942">
        <v>70.084999999999994</v>
      </c>
      <c r="H1942">
        <v>0</v>
      </c>
      <c r="I1942">
        <v>517.60900000000004</v>
      </c>
      <c r="J1942">
        <v>5.181</v>
      </c>
      <c r="K1942">
        <v>-10.352</v>
      </c>
      <c r="L1942">
        <v>90.608000000000004</v>
      </c>
      <c r="M1942">
        <v>28047.03</v>
      </c>
      <c r="N1942">
        <v>0</v>
      </c>
      <c r="O1942">
        <v>12.884</v>
      </c>
      <c r="P1942">
        <v>6.6929999999999996</v>
      </c>
      <c r="Q1942">
        <v>214.47399999999999</v>
      </c>
      <c r="R1942">
        <v>28027.453000000001</v>
      </c>
      <c r="S1942">
        <v>27812.978999999999</v>
      </c>
    </row>
    <row r="1943" spans="1:19" x14ac:dyDescent="0.3">
      <c r="A1943">
        <v>2021</v>
      </c>
      <c r="B1943">
        <v>3</v>
      </c>
      <c r="C1943">
        <v>22</v>
      </c>
      <c r="D1943">
        <v>22</v>
      </c>
      <c r="E1943">
        <v>24636.850999999999</v>
      </c>
      <c r="F1943">
        <v>815.41200000000003</v>
      </c>
      <c r="G1943">
        <v>66.364000000000004</v>
      </c>
      <c r="H1943">
        <v>0</v>
      </c>
      <c r="I1943">
        <v>577.44799999999998</v>
      </c>
      <c r="J1943">
        <v>4.8490000000000002</v>
      </c>
      <c r="K1943">
        <v>1.3660000000000001</v>
      </c>
      <c r="L1943">
        <v>89.073999999999998</v>
      </c>
      <c r="M1943">
        <v>26125</v>
      </c>
      <c r="N1943">
        <v>0</v>
      </c>
      <c r="O1943">
        <v>10.920999999999999</v>
      </c>
      <c r="P1943">
        <v>-9.673</v>
      </c>
      <c r="Q1943">
        <v>194.97900000000001</v>
      </c>
      <c r="R1943">
        <v>26123.751</v>
      </c>
      <c r="S1943">
        <v>25928.772000000001</v>
      </c>
    </row>
    <row r="1944" spans="1:19" x14ac:dyDescent="0.3">
      <c r="A1944">
        <v>2021</v>
      </c>
      <c r="B1944">
        <v>3</v>
      </c>
      <c r="C1944">
        <v>22</v>
      </c>
      <c r="D1944">
        <v>23</v>
      </c>
      <c r="E1944">
        <v>22205.455000000002</v>
      </c>
      <c r="F1944">
        <v>1019.1660000000001</v>
      </c>
      <c r="G1944">
        <v>62.247</v>
      </c>
      <c r="H1944">
        <v>0</v>
      </c>
      <c r="I1944">
        <v>962.154</v>
      </c>
      <c r="J1944">
        <v>5.25</v>
      </c>
      <c r="K1944">
        <v>7.702</v>
      </c>
      <c r="L1944">
        <v>87.63</v>
      </c>
      <c r="M1944">
        <v>24287.357</v>
      </c>
      <c r="N1944">
        <v>0</v>
      </c>
      <c r="O1944">
        <v>8.4540000000000006</v>
      </c>
      <c r="P1944">
        <v>-19.382000000000001</v>
      </c>
      <c r="Q1944">
        <v>171.56100000000001</v>
      </c>
      <c r="R1944">
        <v>24298.285</v>
      </c>
      <c r="S1944">
        <v>24126.723999999998</v>
      </c>
    </row>
    <row r="1945" spans="1:19" x14ac:dyDescent="0.3">
      <c r="A1945">
        <v>2021</v>
      </c>
      <c r="B1945">
        <v>3</v>
      </c>
      <c r="C1945">
        <v>22</v>
      </c>
      <c r="D1945">
        <v>24</v>
      </c>
      <c r="E1945">
        <v>20417.73</v>
      </c>
      <c r="F1945">
        <v>1281.819</v>
      </c>
      <c r="G1945">
        <v>59.649000000000001</v>
      </c>
      <c r="H1945">
        <v>0</v>
      </c>
      <c r="I1945">
        <v>846.64099999999996</v>
      </c>
      <c r="J1945">
        <v>5.0780000000000003</v>
      </c>
      <c r="K1945">
        <v>11.944000000000001</v>
      </c>
      <c r="L1945">
        <v>86.65</v>
      </c>
      <c r="M1945">
        <v>22649.862000000001</v>
      </c>
      <c r="N1945">
        <v>0</v>
      </c>
      <c r="O1945">
        <v>6.4219999999999997</v>
      </c>
      <c r="P1945">
        <v>-23.242999999999999</v>
      </c>
      <c r="Q1945">
        <v>151.864</v>
      </c>
      <c r="R1945">
        <v>22666.684000000001</v>
      </c>
      <c r="S1945">
        <v>22514.82</v>
      </c>
    </row>
    <row r="1946" spans="1:19" x14ac:dyDescent="0.3">
      <c r="A1946">
        <v>2021</v>
      </c>
      <c r="B1946">
        <v>3</v>
      </c>
      <c r="C1946">
        <v>23</v>
      </c>
      <c r="D1946">
        <v>1</v>
      </c>
      <c r="E1946">
        <v>19379.988000000001</v>
      </c>
      <c r="F1946">
        <v>1512.7059999999999</v>
      </c>
      <c r="G1946">
        <v>55.331000000000003</v>
      </c>
      <c r="H1946">
        <v>0</v>
      </c>
      <c r="I1946">
        <v>601.077</v>
      </c>
      <c r="J1946">
        <v>4.9450000000000003</v>
      </c>
      <c r="K1946">
        <v>8.1059999999999999</v>
      </c>
      <c r="L1946">
        <v>86.114999999999995</v>
      </c>
      <c r="M1946">
        <v>21592.936000000002</v>
      </c>
      <c r="N1946">
        <v>0</v>
      </c>
      <c r="O1946">
        <v>4.4290000000000003</v>
      </c>
      <c r="P1946">
        <v>-24.498000000000001</v>
      </c>
      <c r="Q1946">
        <v>141.08199999999999</v>
      </c>
      <c r="R1946">
        <v>21613.004000000001</v>
      </c>
      <c r="S1946">
        <v>21471.922999999999</v>
      </c>
    </row>
    <row r="1947" spans="1:19" x14ac:dyDescent="0.3">
      <c r="A1947">
        <v>2021</v>
      </c>
      <c r="B1947">
        <v>3</v>
      </c>
      <c r="C1947">
        <v>23</v>
      </c>
      <c r="D1947">
        <v>2</v>
      </c>
      <c r="E1947">
        <v>18690.752</v>
      </c>
      <c r="F1947">
        <v>1576.0329999999999</v>
      </c>
      <c r="G1947">
        <v>54.023000000000003</v>
      </c>
      <c r="H1947">
        <v>0</v>
      </c>
      <c r="I1947">
        <v>360.00200000000001</v>
      </c>
      <c r="J1947">
        <v>4.8719999999999999</v>
      </c>
      <c r="K1947">
        <v>7.4820000000000002</v>
      </c>
      <c r="L1947">
        <v>85.679000000000002</v>
      </c>
      <c r="M1947">
        <v>20724.817999999999</v>
      </c>
      <c r="N1947">
        <v>0</v>
      </c>
      <c r="O1947">
        <v>3.6480000000000001</v>
      </c>
      <c r="P1947">
        <v>-19.489000000000001</v>
      </c>
      <c r="Q1947">
        <v>135.63499999999999</v>
      </c>
      <c r="R1947">
        <v>20740.659</v>
      </c>
      <c r="S1947">
        <v>20605.024000000001</v>
      </c>
    </row>
    <row r="1948" spans="1:19" x14ac:dyDescent="0.3">
      <c r="A1948">
        <v>2021</v>
      </c>
      <c r="B1948">
        <v>3</v>
      </c>
      <c r="C1948">
        <v>23</v>
      </c>
      <c r="D1948">
        <v>3</v>
      </c>
      <c r="E1948">
        <v>18411.819</v>
      </c>
      <c r="F1948">
        <v>1512.212</v>
      </c>
      <c r="G1948">
        <v>53.374000000000002</v>
      </c>
      <c r="H1948">
        <v>0</v>
      </c>
      <c r="I1948">
        <v>204.78</v>
      </c>
      <c r="J1948">
        <v>4.7190000000000003</v>
      </c>
      <c r="K1948">
        <v>9.1430000000000007</v>
      </c>
      <c r="L1948">
        <v>85.55</v>
      </c>
      <c r="M1948">
        <v>20228.222000000002</v>
      </c>
      <c r="N1948">
        <v>0</v>
      </c>
      <c r="O1948">
        <v>3.2989999999999999</v>
      </c>
      <c r="P1948">
        <v>-14.253</v>
      </c>
      <c r="Q1948">
        <v>134.45500000000001</v>
      </c>
      <c r="R1948">
        <v>20239.175999999999</v>
      </c>
      <c r="S1948">
        <v>20104.721000000001</v>
      </c>
    </row>
    <row r="1949" spans="1:19" x14ac:dyDescent="0.3">
      <c r="A1949">
        <v>2021</v>
      </c>
      <c r="B1949">
        <v>3</v>
      </c>
      <c r="C1949">
        <v>23</v>
      </c>
      <c r="D1949">
        <v>4</v>
      </c>
      <c r="E1949">
        <v>18782.538</v>
      </c>
      <c r="F1949">
        <v>1446.0260000000001</v>
      </c>
      <c r="G1949">
        <v>53.927</v>
      </c>
      <c r="H1949">
        <v>0</v>
      </c>
      <c r="I1949">
        <v>102.96599999999999</v>
      </c>
      <c r="J1949">
        <v>3.6520000000000001</v>
      </c>
      <c r="K1949">
        <v>10.036</v>
      </c>
      <c r="L1949">
        <v>85.712999999999994</v>
      </c>
      <c r="M1949">
        <v>20430.931</v>
      </c>
      <c r="N1949">
        <v>0</v>
      </c>
      <c r="O1949">
        <v>3.2210000000000001</v>
      </c>
      <c r="P1949">
        <v>-9.6159999999999997</v>
      </c>
      <c r="Q1949">
        <v>138.48099999999999</v>
      </c>
      <c r="R1949">
        <v>20437.325000000001</v>
      </c>
      <c r="S1949">
        <v>20298.844000000001</v>
      </c>
    </row>
    <row r="1950" spans="1:19" x14ac:dyDescent="0.3">
      <c r="A1950">
        <v>2021</v>
      </c>
      <c r="B1950">
        <v>3</v>
      </c>
      <c r="C1950">
        <v>23</v>
      </c>
      <c r="D1950">
        <v>5</v>
      </c>
      <c r="E1950">
        <v>20194.350999999999</v>
      </c>
      <c r="F1950">
        <v>1229.3409999999999</v>
      </c>
      <c r="G1950">
        <v>57.139000000000003</v>
      </c>
      <c r="H1950">
        <v>0</v>
      </c>
      <c r="I1950">
        <v>72.459999999999994</v>
      </c>
      <c r="J1950">
        <v>2.3290000000000002</v>
      </c>
      <c r="K1950">
        <v>9.1069999999999993</v>
      </c>
      <c r="L1950">
        <v>86.552999999999997</v>
      </c>
      <c r="M1950">
        <v>21594.141</v>
      </c>
      <c r="N1950">
        <v>0</v>
      </c>
      <c r="O1950">
        <v>3.181</v>
      </c>
      <c r="P1950">
        <v>-6.5389999999999997</v>
      </c>
      <c r="Q1950">
        <v>150.92599999999999</v>
      </c>
      <c r="R1950">
        <v>21597.5</v>
      </c>
      <c r="S1950">
        <v>21446.574000000001</v>
      </c>
    </row>
    <row r="1951" spans="1:19" x14ac:dyDescent="0.3">
      <c r="A1951">
        <v>2021</v>
      </c>
      <c r="B1951">
        <v>3</v>
      </c>
      <c r="C1951">
        <v>23</v>
      </c>
      <c r="D1951">
        <v>6</v>
      </c>
      <c r="E1951">
        <v>22456.147000000001</v>
      </c>
      <c r="F1951">
        <v>972.50300000000004</v>
      </c>
      <c r="G1951">
        <v>61.396000000000001</v>
      </c>
      <c r="H1951">
        <v>0</v>
      </c>
      <c r="I1951">
        <v>128.994</v>
      </c>
      <c r="J1951">
        <v>2.839</v>
      </c>
      <c r="K1951">
        <v>3.2069999999999999</v>
      </c>
      <c r="L1951">
        <v>87.757000000000005</v>
      </c>
      <c r="M1951">
        <v>23651.446</v>
      </c>
      <c r="N1951">
        <v>1.101</v>
      </c>
      <c r="O1951">
        <v>3.516</v>
      </c>
      <c r="P1951">
        <v>-3.81</v>
      </c>
      <c r="Q1951">
        <v>175.22499999999999</v>
      </c>
      <c r="R1951">
        <v>23650.637999999999</v>
      </c>
      <c r="S1951">
        <v>23475.413</v>
      </c>
    </row>
    <row r="1952" spans="1:19" x14ac:dyDescent="0.3">
      <c r="A1952">
        <v>2021</v>
      </c>
      <c r="B1952">
        <v>3</v>
      </c>
      <c r="C1952">
        <v>23</v>
      </c>
      <c r="D1952">
        <v>7</v>
      </c>
      <c r="E1952">
        <v>24196.222000000002</v>
      </c>
      <c r="F1952">
        <v>824.78200000000004</v>
      </c>
      <c r="G1952">
        <v>66.706000000000003</v>
      </c>
      <c r="H1952">
        <v>0</v>
      </c>
      <c r="I1952">
        <v>267.89</v>
      </c>
      <c r="J1952">
        <v>3.702</v>
      </c>
      <c r="K1952">
        <v>8.6549999999999994</v>
      </c>
      <c r="L1952">
        <v>88.808000000000007</v>
      </c>
      <c r="M1952">
        <v>25390.059000000001</v>
      </c>
      <c r="N1952">
        <v>379.53399999999999</v>
      </c>
      <c r="O1952">
        <v>1.5249999999999999</v>
      </c>
      <c r="P1952">
        <v>-1.5669999999999999</v>
      </c>
      <c r="Q1952">
        <v>201.23</v>
      </c>
      <c r="R1952">
        <v>25010.566999999999</v>
      </c>
      <c r="S1952">
        <v>24809.335999999999</v>
      </c>
    </row>
    <row r="1953" spans="1:19" x14ac:dyDescent="0.3">
      <c r="A1953">
        <v>2021</v>
      </c>
      <c r="B1953">
        <v>3</v>
      </c>
      <c r="C1953">
        <v>23</v>
      </c>
      <c r="D1953">
        <v>8</v>
      </c>
      <c r="E1953">
        <v>25477.398000000001</v>
      </c>
      <c r="F1953">
        <v>761.46199999999999</v>
      </c>
      <c r="G1953">
        <v>69.489000000000004</v>
      </c>
      <c r="H1953">
        <v>0</v>
      </c>
      <c r="I1953">
        <v>494.47699999999998</v>
      </c>
      <c r="J1953">
        <v>4.97</v>
      </c>
      <c r="K1953">
        <v>7.4290000000000003</v>
      </c>
      <c r="L1953">
        <v>89.557000000000002</v>
      </c>
      <c r="M1953">
        <v>26835.292000000001</v>
      </c>
      <c r="N1953">
        <v>2522.8710000000001</v>
      </c>
      <c r="O1953">
        <v>-10.411</v>
      </c>
      <c r="P1953">
        <v>-0.47899999999999998</v>
      </c>
      <c r="Q1953">
        <v>227.60900000000001</v>
      </c>
      <c r="R1953">
        <v>24323.312000000002</v>
      </c>
      <c r="S1953">
        <v>24095.703000000001</v>
      </c>
    </row>
    <row r="1954" spans="1:19" x14ac:dyDescent="0.3">
      <c r="A1954">
        <v>2021</v>
      </c>
      <c r="B1954">
        <v>3</v>
      </c>
      <c r="C1954">
        <v>23</v>
      </c>
      <c r="D1954">
        <v>9</v>
      </c>
      <c r="E1954">
        <v>26284.3</v>
      </c>
      <c r="F1954">
        <v>760.44799999999998</v>
      </c>
      <c r="G1954">
        <v>69.55</v>
      </c>
      <c r="H1954">
        <v>0</v>
      </c>
      <c r="I1954">
        <v>610.23099999999999</v>
      </c>
      <c r="J1954">
        <v>5.5170000000000003</v>
      </c>
      <c r="K1954">
        <v>3.8929999999999998</v>
      </c>
      <c r="L1954">
        <v>90.138000000000005</v>
      </c>
      <c r="M1954">
        <v>27754.527999999998</v>
      </c>
      <c r="N1954">
        <v>4964.8490000000002</v>
      </c>
      <c r="O1954">
        <v>-24.637</v>
      </c>
      <c r="P1954">
        <v>0.621</v>
      </c>
      <c r="Q1954">
        <v>246.435</v>
      </c>
      <c r="R1954">
        <v>22813.695</v>
      </c>
      <c r="S1954">
        <v>22567.26</v>
      </c>
    </row>
    <row r="1955" spans="1:19" x14ac:dyDescent="0.3">
      <c r="A1955">
        <v>2021</v>
      </c>
      <c r="B1955">
        <v>3</v>
      </c>
      <c r="C1955">
        <v>23</v>
      </c>
      <c r="D1955">
        <v>10</v>
      </c>
      <c r="E1955">
        <v>26850.825000000001</v>
      </c>
      <c r="F1955">
        <v>793.18600000000004</v>
      </c>
      <c r="G1955">
        <v>68.838999999999999</v>
      </c>
      <c r="H1955">
        <v>0</v>
      </c>
      <c r="I1955">
        <v>577.70699999999999</v>
      </c>
      <c r="J1955">
        <v>5.8330000000000002</v>
      </c>
      <c r="K1955">
        <v>1.5429999999999999</v>
      </c>
      <c r="L1955">
        <v>90.643000000000001</v>
      </c>
      <c r="M1955">
        <v>28319.738000000001</v>
      </c>
      <c r="N1955">
        <v>6898.2060000000001</v>
      </c>
      <c r="O1955">
        <v>-37.046999999999997</v>
      </c>
      <c r="P1955">
        <v>2.3119999999999998</v>
      </c>
      <c r="Q1955">
        <v>261.52</v>
      </c>
      <c r="R1955">
        <v>21456.266</v>
      </c>
      <c r="S1955">
        <v>21194.745999999999</v>
      </c>
    </row>
    <row r="1956" spans="1:19" x14ac:dyDescent="0.3">
      <c r="A1956">
        <v>2021</v>
      </c>
      <c r="B1956">
        <v>3</v>
      </c>
      <c r="C1956">
        <v>23</v>
      </c>
      <c r="D1956">
        <v>11</v>
      </c>
      <c r="E1956">
        <v>27132.3</v>
      </c>
      <c r="F1956">
        <v>811.66800000000001</v>
      </c>
      <c r="G1956">
        <v>68.111000000000004</v>
      </c>
      <c r="H1956">
        <v>0</v>
      </c>
      <c r="I1956">
        <v>491.72500000000002</v>
      </c>
      <c r="J1956">
        <v>5.9710000000000001</v>
      </c>
      <c r="K1956">
        <v>4.3209999999999997</v>
      </c>
      <c r="L1956">
        <v>90.897999999999996</v>
      </c>
      <c r="M1956">
        <v>28536.883000000002</v>
      </c>
      <c r="N1956">
        <v>8097.3140000000003</v>
      </c>
      <c r="O1956">
        <v>-21.6</v>
      </c>
      <c r="P1956">
        <v>3.7690000000000001</v>
      </c>
      <c r="Q1956">
        <v>273.62799999999999</v>
      </c>
      <c r="R1956">
        <v>20457.400000000001</v>
      </c>
      <c r="S1956">
        <v>20183.772000000001</v>
      </c>
    </row>
    <row r="1957" spans="1:19" x14ac:dyDescent="0.3">
      <c r="A1957">
        <v>2021</v>
      </c>
      <c r="B1957">
        <v>3</v>
      </c>
      <c r="C1957">
        <v>23</v>
      </c>
      <c r="D1957">
        <v>12</v>
      </c>
      <c r="E1957">
        <v>27194.668000000001</v>
      </c>
      <c r="F1957">
        <v>781.01400000000001</v>
      </c>
      <c r="G1957">
        <v>66.917000000000002</v>
      </c>
      <c r="H1957">
        <v>0</v>
      </c>
      <c r="I1957">
        <v>454.66800000000001</v>
      </c>
      <c r="J1957">
        <v>5.9409999999999998</v>
      </c>
      <c r="K1957">
        <v>4.7460000000000004</v>
      </c>
      <c r="L1957">
        <v>90.933000000000007</v>
      </c>
      <c r="M1957">
        <v>28531.969000000001</v>
      </c>
      <c r="N1957">
        <v>8696.3230000000003</v>
      </c>
      <c r="O1957">
        <v>-7.0650000000000004</v>
      </c>
      <c r="P1957">
        <v>4.8159999999999998</v>
      </c>
      <c r="Q1957">
        <v>281.22699999999998</v>
      </c>
      <c r="R1957">
        <v>19837.896000000001</v>
      </c>
      <c r="S1957">
        <v>19556.669000000002</v>
      </c>
    </row>
    <row r="1958" spans="1:19" x14ac:dyDescent="0.3">
      <c r="A1958">
        <v>2021</v>
      </c>
      <c r="B1958">
        <v>3</v>
      </c>
      <c r="C1958">
        <v>23</v>
      </c>
      <c r="D1958">
        <v>13</v>
      </c>
      <c r="E1958">
        <v>27268.062000000002</v>
      </c>
      <c r="F1958">
        <v>767.20600000000002</v>
      </c>
      <c r="G1958">
        <v>66.408000000000001</v>
      </c>
      <c r="H1958">
        <v>0</v>
      </c>
      <c r="I1958">
        <v>430.10700000000003</v>
      </c>
      <c r="J1958">
        <v>5.8310000000000004</v>
      </c>
      <c r="K1958">
        <v>3.0470000000000002</v>
      </c>
      <c r="L1958">
        <v>90.984999999999999</v>
      </c>
      <c r="M1958">
        <v>28565.237000000001</v>
      </c>
      <c r="N1958">
        <v>8758.4179999999997</v>
      </c>
      <c r="O1958">
        <v>-3.153</v>
      </c>
      <c r="P1958">
        <v>5.5359999999999996</v>
      </c>
      <c r="Q1958">
        <v>287.59699999999998</v>
      </c>
      <c r="R1958">
        <v>19804.437000000002</v>
      </c>
      <c r="S1958">
        <v>19516.84</v>
      </c>
    </row>
    <row r="1959" spans="1:19" x14ac:dyDescent="0.3">
      <c r="A1959">
        <v>2021</v>
      </c>
      <c r="B1959">
        <v>3</v>
      </c>
      <c r="C1959">
        <v>23</v>
      </c>
      <c r="D1959">
        <v>14</v>
      </c>
      <c r="E1959">
        <v>27225.113000000001</v>
      </c>
      <c r="F1959">
        <v>734.28399999999999</v>
      </c>
      <c r="G1959">
        <v>67.031000000000006</v>
      </c>
      <c r="H1959">
        <v>0</v>
      </c>
      <c r="I1959">
        <v>368.52499999999998</v>
      </c>
      <c r="J1959">
        <v>5.3470000000000004</v>
      </c>
      <c r="K1959">
        <v>5.0780000000000003</v>
      </c>
      <c r="L1959">
        <v>90.938999999999993</v>
      </c>
      <c r="M1959">
        <v>28429.286</v>
      </c>
      <c r="N1959">
        <v>8295.384</v>
      </c>
      <c r="O1959">
        <v>-3.6459999999999999</v>
      </c>
      <c r="P1959">
        <v>5.2770000000000001</v>
      </c>
      <c r="Q1959">
        <v>292.036</v>
      </c>
      <c r="R1959">
        <v>20132.271000000001</v>
      </c>
      <c r="S1959">
        <v>19840.235000000001</v>
      </c>
    </row>
    <row r="1960" spans="1:19" x14ac:dyDescent="0.3">
      <c r="A1960">
        <v>2021</v>
      </c>
      <c r="B1960">
        <v>3</v>
      </c>
      <c r="C1960">
        <v>23</v>
      </c>
      <c r="D1960">
        <v>15</v>
      </c>
      <c r="E1960">
        <v>26859.652999999998</v>
      </c>
      <c r="F1960">
        <v>711.85799999999995</v>
      </c>
      <c r="G1960">
        <v>67.83</v>
      </c>
      <c r="H1960">
        <v>0</v>
      </c>
      <c r="I1960">
        <v>339.13400000000001</v>
      </c>
      <c r="J1960">
        <v>5.5759999999999996</v>
      </c>
      <c r="K1960">
        <v>3.5350000000000001</v>
      </c>
      <c r="L1960">
        <v>90.616</v>
      </c>
      <c r="M1960">
        <v>28010.371999999999</v>
      </c>
      <c r="N1960">
        <v>7115.1019999999999</v>
      </c>
      <c r="O1960">
        <v>-2.2679999999999998</v>
      </c>
      <c r="P1960">
        <v>3.4420000000000002</v>
      </c>
      <c r="Q1960">
        <v>291.24700000000001</v>
      </c>
      <c r="R1960">
        <v>20894.097000000002</v>
      </c>
      <c r="S1960">
        <v>20602.849999999999</v>
      </c>
    </row>
    <row r="1961" spans="1:19" x14ac:dyDescent="0.3">
      <c r="A1961">
        <v>2021</v>
      </c>
      <c r="B1961">
        <v>3</v>
      </c>
      <c r="C1961">
        <v>23</v>
      </c>
      <c r="D1961">
        <v>16</v>
      </c>
      <c r="E1961">
        <v>26397.103999999999</v>
      </c>
      <c r="F1961">
        <v>639.73099999999999</v>
      </c>
      <c r="G1961">
        <v>67.935000000000002</v>
      </c>
      <c r="H1961">
        <v>0</v>
      </c>
      <c r="I1961">
        <v>233.93700000000001</v>
      </c>
      <c r="J1961">
        <v>4.3869999999999996</v>
      </c>
      <c r="K1961">
        <v>1.6850000000000001</v>
      </c>
      <c r="L1961">
        <v>90.213999999999999</v>
      </c>
      <c r="M1961">
        <v>27367.059000000001</v>
      </c>
      <c r="N1961">
        <v>5248.4279999999999</v>
      </c>
      <c r="O1961">
        <v>-0.85599999999999998</v>
      </c>
      <c r="P1961">
        <v>1.6910000000000001</v>
      </c>
      <c r="Q1961">
        <v>285.358</v>
      </c>
      <c r="R1961">
        <v>22117.795999999998</v>
      </c>
      <c r="S1961">
        <v>21832.437000000002</v>
      </c>
    </row>
    <row r="1962" spans="1:19" x14ac:dyDescent="0.3">
      <c r="A1962">
        <v>2021</v>
      </c>
      <c r="B1962">
        <v>3</v>
      </c>
      <c r="C1962">
        <v>23</v>
      </c>
      <c r="D1962">
        <v>17</v>
      </c>
      <c r="E1962">
        <v>25961.563999999998</v>
      </c>
      <c r="F1962">
        <v>584.72</v>
      </c>
      <c r="G1962">
        <v>68.453000000000003</v>
      </c>
      <c r="H1962">
        <v>0</v>
      </c>
      <c r="I1962">
        <v>255.80699999999999</v>
      </c>
      <c r="J1962">
        <v>4.91</v>
      </c>
      <c r="K1962">
        <v>-7.8410000000000002</v>
      </c>
      <c r="L1962">
        <v>89.861000000000004</v>
      </c>
      <c r="M1962">
        <v>26889.022000000001</v>
      </c>
      <c r="N1962">
        <v>2895.8960000000002</v>
      </c>
      <c r="O1962">
        <v>0.61399999999999999</v>
      </c>
      <c r="P1962">
        <v>4.665</v>
      </c>
      <c r="Q1962">
        <v>274.48500000000001</v>
      </c>
      <c r="R1962">
        <v>23987.847000000002</v>
      </c>
      <c r="S1962">
        <v>23713.362000000001</v>
      </c>
    </row>
    <row r="1963" spans="1:19" x14ac:dyDescent="0.3">
      <c r="A1963">
        <v>2021</v>
      </c>
      <c r="B1963">
        <v>3</v>
      </c>
      <c r="C1963">
        <v>23</v>
      </c>
      <c r="D1963">
        <v>18</v>
      </c>
      <c r="E1963">
        <v>25987.102999999999</v>
      </c>
      <c r="F1963">
        <v>574.52</v>
      </c>
      <c r="G1963">
        <v>69.707999999999998</v>
      </c>
      <c r="H1963">
        <v>0</v>
      </c>
      <c r="I1963">
        <v>326.37799999999999</v>
      </c>
      <c r="J1963">
        <v>4.7430000000000003</v>
      </c>
      <c r="K1963">
        <v>-14.676</v>
      </c>
      <c r="L1963">
        <v>89.867000000000004</v>
      </c>
      <c r="M1963">
        <v>26967.934000000001</v>
      </c>
      <c r="N1963">
        <v>706.73699999999997</v>
      </c>
      <c r="O1963">
        <v>6.9619999999999997</v>
      </c>
      <c r="P1963">
        <v>10.577</v>
      </c>
      <c r="Q1963">
        <v>256.78899999999999</v>
      </c>
      <c r="R1963">
        <v>26243.657999999999</v>
      </c>
      <c r="S1963">
        <v>25986.868999999999</v>
      </c>
    </row>
    <row r="1964" spans="1:19" x14ac:dyDescent="0.3">
      <c r="A1964">
        <v>2021</v>
      </c>
      <c r="B1964">
        <v>3</v>
      </c>
      <c r="C1964">
        <v>23</v>
      </c>
      <c r="D1964">
        <v>19</v>
      </c>
      <c r="E1964">
        <v>27711.618999999999</v>
      </c>
      <c r="F1964">
        <v>585.29</v>
      </c>
      <c r="G1964">
        <v>70.753</v>
      </c>
      <c r="H1964">
        <v>0</v>
      </c>
      <c r="I1964">
        <v>361.14600000000002</v>
      </c>
      <c r="J1964">
        <v>4.4640000000000004</v>
      </c>
      <c r="K1964">
        <v>-18.811</v>
      </c>
      <c r="L1964">
        <v>91.399000000000001</v>
      </c>
      <c r="M1964">
        <v>28735.105</v>
      </c>
      <c r="N1964">
        <v>2.5659999999999998</v>
      </c>
      <c r="O1964">
        <v>12.42</v>
      </c>
      <c r="P1964">
        <v>16.824000000000002</v>
      </c>
      <c r="Q1964">
        <v>241.91</v>
      </c>
      <c r="R1964">
        <v>28703.294999999998</v>
      </c>
      <c r="S1964">
        <v>28461.383999999998</v>
      </c>
    </row>
    <row r="1965" spans="1:19" x14ac:dyDescent="0.3">
      <c r="A1965">
        <v>2021</v>
      </c>
      <c r="B1965">
        <v>3</v>
      </c>
      <c r="C1965">
        <v>23</v>
      </c>
      <c r="D1965">
        <v>20</v>
      </c>
      <c r="E1965">
        <v>27821.780999999999</v>
      </c>
      <c r="F1965">
        <v>594.98</v>
      </c>
      <c r="G1965">
        <v>73.692999999999998</v>
      </c>
      <c r="H1965">
        <v>0</v>
      </c>
      <c r="I1965">
        <v>404.81200000000001</v>
      </c>
      <c r="J1965">
        <v>4.1230000000000002</v>
      </c>
      <c r="K1965">
        <v>-13.464</v>
      </c>
      <c r="L1965">
        <v>91.566999999999993</v>
      </c>
      <c r="M1965">
        <v>28903.798999999999</v>
      </c>
      <c r="N1965">
        <v>0</v>
      </c>
      <c r="O1965">
        <v>12.961</v>
      </c>
      <c r="P1965">
        <v>16.16</v>
      </c>
      <c r="Q1965">
        <v>229.27600000000001</v>
      </c>
      <c r="R1965">
        <v>28874.678</v>
      </c>
      <c r="S1965">
        <v>28645.401999999998</v>
      </c>
    </row>
    <row r="1966" spans="1:19" x14ac:dyDescent="0.3">
      <c r="A1966">
        <v>2021</v>
      </c>
      <c r="B1966">
        <v>3</v>
      </c>
      <c r="C1966">
        <v>23</v>
      </c>
      <c r="D1966">
        <v>21</v>
      </c>
      <c r="E1966">
        <v>26570.27</v>
      </c>
      <c r="F1966">
        <v>646.64400000000001</v>
      </c>
      <c r="G1966">
        <v>72.472999999999999</v>
      </c>
      <c r="H1966">
        <v>0</v>
      </c>
      <c r="I1966">
        <v>517.60900000000004</v>
      </c>
      <c r="J1966">
        <v>5.181</v>
      </c>
      <c r="K1966">
        <v>-10.125</v>
      </c>
      <c r="L1966">
        <v>90.411000000000001</v>
      </c>
      <c r="M1966">
        <v>27819.989000000001</v>
      </c>
      <c r="N1966">
        <v>0</v>
      </c>
      <c r="O1966">
        <v>12.884</v>
      </c>
      <c r="P1966">
        <v>6.6929999999999996</v>
      </c>
      <c r="Q1966">
        <v>214.483</v>
      </c>
      <c r="R1966">
        <v>27800.411</v>
      </c>
      <c r="S1966">
        <v>27585.929</v>
      </c>
    </row>
    <row r="1967" spans="1:19" x14ac:dyDescent="0.3">
      <c r="A1967">
        <v>2021</v>
      </c>
      <c r="B1967">
        <v>3</v>
      </c>
      <c r="C1967">
        <v>23</v>
      </c>
      <c r="D1967">
        <v>22</v>
      </c>
      <c r="E1967">
        <v>24447.278999999999</v>
      </c>
      <c r="F1967">
        <v>815.41200000000003</v>
      </c>
      <c r="G1967">
        <v>67.926000000000002</v>
      </c>
      <c r="H1967">
        <v>0</v>
      </c>
      <c r="I1967">
        <v>577.44799999999998</v>
      </c>
      <c r="J1967">
        <v>4.8490000000000002</v>
      </c>
      <c r="K1967">
        <v>1.2</v>
      </c>
      <c r="L1967">
        <v>88.986999999999995</v>
      </c>
      <c r="M1967">
        <v>25935.173999999999</v>
      </c>
      <c r="N1967">
        <v>0</v>
      </c>
      <c r="O1967">
        <v>10.920999999999999</v>
      </c>
      <c r="P1967">
        <v>-9.673</v>
      </c>
      <c r="Q1967">
        <v>194.47499999999999</v>
      </c>
      <c r="R1967">
        <v>25933.925999999999</v>
      </c>
      <c r="S1967">
        <v>25739.451000000001</v>
      </c>
    </row>
    <row r="1968" spans="1:19" x14ac:dyDescent="0.3">
      <c r="A1968">
        <v>2021</v>
      </c>
      <c r="B1968">
        <v>3</v>
      </c>
      <c r="C1968">
        <v>23</v>
      </c>
      <c r="D1968">
        <v>23</v>
      </c>
      <c r="E1968">
        <v>21970.647000000001</v>
      </c>
      <c r="F1968">
        <v>1019.1660000000001</v>
      </c>
      <c r="G1968">
        <v>63.143000000000001</v>
      </c>
      <c r="H1968">
        <v>0</v>
      </c>
      <c r="I1968">
        <v>962.154</v>
      </c>
      <c r="J1968">
        <v>5.25</v>
      </c>
      <c r="K1968">
        <v>7.6340000000000003</v>
      </c>
      <c r="L1968">
        <v>87.503</v>
      </c>
      <c r="M1968">
        <v>24052.352999999999</v>
      </c>
      <c r="N1968">
        <v>0</v>
      </c>
      <c r="O1968">
        <v>8.4540000000000006</v>
      </c>
      <c r="P1968">
        <v>-19.382000000000001</v>
      </c>
      <c r="Q1968">
        <v>170.542</v>
      </c>
      <c r="R1968">
        <v>24063.280999999999</v>
      </c>
      <c r="S1968">
        <v>23892.739000000001</v>
      </c>
    </row>
    <row r="1969" spans="1:19" x14ac:dyDescent="0.3">
      <c r="A1969">
        <v>2021</v>
      </c>
      <c r="B1969">
        <v>3</v>
      </c>
      <c r="C1969">
        <v>23</v>
      </c>
      <c r="D1969">
        <v>24</v>
      </c>
      <c r="E1969">
        <v>20490.383000000002</v>
      </c>
      <c r="F1969">
        <v>1281.819</v>
      </c>
      <c r="G1969">
        <v>60.238</v>
      </c>
      <c r="H1969">
        <v>0</v>
      </c>
      <c r="I1969">
        <v>846.64099999999996</v>
      </c>
      <c r="J1969">
        <v>5.0780000000000003</v>
      </c>
      <c r="K1969">
        <v>11.935</v>
      </c>
      <c r="L1969">
        <v>86.712000000000003</v>
      </c>
      <c r="M1969">
        <v>22722.567999999999</v>
      </c>
      <c r="N1969">
        <v>0</v>
      </c>
      <c r="O1969">
        <v>6.4219999999999997</v>
      </c>
      <c r="P1969">
        <v>-23.242999999999999</v>
      </c>
      <c r="Q1969">
        <v>151.857</v>
      </c>
      <c r="R1969">
        <v>22739.39</v>
      </c>
      <c r="S1969">
        <v>22587.531999999999</v>
      </c>
    </row>
    <row r="1970" spans="1:19" x14ac:dyDescent="0.3">
      <c r="A1970">
        <v>2021</v>
      </c>
      <c r="B1970">
        <v>3</v>
      </c>
      <c r="C1970">
        <v>24</v>
      </c>
      <c r="D1970">
        <v>1</v>
      </c>
      <c r="E1970">
        <v>19557.245999999999</v>
      </c>
      <c r="F1970">
        <v>1512.7059999999999</v>
      </c>
      <c r="G1970">
        <v>56.279000000000003</v>
      </c>
      <c r="H1970">
        <v>0</v>
      </c>
      <c r="I1970">
        <v>601.077</v>
      </c>
      <c r="J1970">
        <v>4.9450000000000003</v>
      </c>
      <c r="K1970">
        <v>8.3230000000000004</v>
      </c>
      <c r="L1970">
        <v>86.209000000000003</v>
      </c>
      <c r="M1970">
        <v>21770.506000000001</v>
      </c>
      <c r="N1970">
        <v>0</v>
      </c>
      <c r="O1970">
        <v>4.4290000000000003</v>
      </c>
      <c r="P1970">
        <v>-24.498000000000001</v>
      </c>
      <c r="Q1970">
        <v>139.928</v>
      </c>
      <c r="R1970">
        <v>21790.574000000001</v>
      </c>
      <c r="S1970">
        <v>21650.646000000001</v>
      </c>
    </row>
    <row r="1971" spans="1:19" x14ac:dyDescent="0.3">
      <c r="A1971">
        <v>2021</v>
      </c>
      <c r="B1971">
        <v>3</v>
      </c>
      <c r="C1971">
        <v>24</v>
      </c>
      <c r="D1971">
        <v>2</v>
      </c>
      <c r="E1971">
        <v>18915.196</v>
      </c>
      <c r="F1971">
        <v>1576.0329999999999</v>
      </c>
      <c r="G1971">
        <v>54.91</v>
      </c>
      <c r="H1971">
        <v>0</v>
      </c>
      <c r="I1971">
        <v>360.00200000000001</v>
      </c>
      <c r="J1971">
        <v>4.8719999999999999</v>
      </c>
      <c r="K1971">
        <v>7.6260000000000003</v>
      </c>
      <c r="L1971">
        <v>85.81</v>
      </c>
      <c r="M1971">
        <v>20949.538</v>
      </c>
      <c r="N1971">
        <v>0</v>
      </c>
      <c r="O1971">
        <v>3.6480000000000001</v>
      </c>
      <c r="P1971">
        <v>-19.489000000000001</v>
      </c>
      <c r="Q1971">
        <v>135.20099999999999</v>
      </c>
      <c r="R1971">
        <v>20965.379000000001</v>
      </c>
      <c r="S1971">
        <v>20830.178</v>
      </c>
    </row>
    <row r="1972" spans="1:19" x14ac:dyDescent="0.3">
      <c r="A1972">
        <v>2021</v>
      </c>
      <c r="B1972">
        <v>3</v>
      </c>
      <c r="C1972">
        <v>24</v>
      </c>
      <c r="D1972">
        <v>3</v>
      </c>
      <c r="E1972">
        <v>18629.678</v>
      </c>
      <c r="F1972">
        <v>1512.212</v>
      </c>
      <c r="G1972">
        <v>55.295999999999999</v>
      </c>
      <c r="H1972">
        <v>0</v>
      </c>
      <c r="I1972">
        <v>204.78</v>
      </c>
      <c r="J1972">
        <v>4.7190000000000003</v>
      </c>
      <c r="K1972">
        <v>9.2870000000000008</v>
      </c>
      <c r="L1972">
        <v>85.655000000000001</v>
      </c>
      <c r="M1972">
        <v>20446.330999999998</v>
      </c>
      <c r="N1972">
        <v>0</v>
      </c>
      <c r="O1972">
        <v>3.2989999999999999</v>
      </c>
      <c r="P1972">
        <v>-14.253</v>
      </c>
      <c r="Q1972">
        <v>134.45699999999999</v>
      </c>
      <c r="R1972">
        <v>20457.285</v>
      </c>
      <c r="S1972">
        <v>20322.828000000001</v>
      </c>
    </row>
    <row r="1973" spans="1:19" x14ac:dyDescent="0.3">
      <c r="A1973">
        <v>2021</v>
      </c>
      <c r="B1973">
        <v>3</v>
      </c>
      <c r="C1973">
        <v>24</v>
      </c>
      <c r="D1973">
        <v>4</v>
      </c>
      <c r="E1973">
        <v>19106.603999999999</v>
      </c>
      <c r="F1973">
        <v>1446.0260000000001</v>
      </c>
      <c r="G1973">
        <v>55.709000000000003</v>
      </c>
      <c r="H1973">
        <v>0</v>
      </c>
      <c r="I1973">
        <v>102.96599999999999</v>
      </c>
      <c r="J1973">
        <v>3.6520000000000001</v>
      </c>
      <c r="K1973">
        <v>10.250999999999999</v>
      </c>
      <c r="L1973">
        <v>85.953000000000003</v>
      </c>
      <c r="M1973">
        <v>20755.452000000001</v>
      </c>
      <c r="N1973">
        <v>0</v>
      </c>
      <c r="O1973">
        <v>3.2210000000000001</v>
      </c>
      <c r="P1973">
        <v>-9.6159999999999997</v>
      </c>
      <c r="Q1973">
        <v>138.47200000000001</v>
      </c>
      <c r="R1973">
        <v>20761.846000000001</v>
      </c>
      <c r="S1973">
        <v>20623.374</v>
      </c>
    </row>
    <row r="1974" spans="1:19" x14ac:dyDescent="0.3">
      <c r="A1974">
        <v>2021</v>
      </c>
      <c r="B1974">
        <v>3</v>
      </c>
      <c r="C1974">
        <v>24</v>
      </c>
      <c r="D1974">
        <v>5</v>
      </c>
      <c r="E1974">
        <v>20442.565999999999</v>
      </c>
      <c r="F1974">
        <v>1229.3409999999999</v>
      </c>
      <c r="G1974">
        <v>58.481999999999999</v>
      </c>
      <c r="H1974">
        <v>0</v>
      </c>
      <c r="I1974">
        <v>72.459999999999994</v>
      </c>
      <c r="J1974">
        <v>2.3290000000000002</v>
      </c>
      <c r="K1974">
        <v>9.2119999999999997</v>
      </c>
      <c r="L1974">
        <v>86.724000000000004</v>
      </c>
      <c r="M1974">
        <v>21842.632000000001</v>
      </c>
      <c r="N1974">
        <v>0</v>
      </c>
      <c r="O1974">
        <v>3.181</v>
      </c>
      <c r="P1974">
        <v>-6.5389999999999997</v>
      </c>
      <c r="Q1974">
        <v>151.25700000000001</v>
      </c>
      <c r="R1974">
        <v>21845.991000000002</v>
      </c>
      <c r="S1974">
        <v>21694.733</v>
      </c>
    </row>
    <row r="1975" spans="1:19" x14ac:dyDescent="0.3">
      <c r="A1975">
        <v>2021</v>
      </c>
      <c r="B1975">
        <v>3</v>
      </c>
      <c r="C1975">
        <v>24</v>
      </c>
      <c r="D1975">
        <v>6</v>
      </c>
      <c r="E1975">
        <v>22934.915000000001</v>
      </c>
      <c r="F1975">
        <v>972.50300000000004</v>
      </c>
      <c r="G1975">
        <v>62.167999999999999</v>
      </c>
      <c r="H1975">
        <v>0</v>
      </c>
      <c r="I1975">
        <v>128.994</v>
      </c>
      <c r="J1975">
        <v>2.839</v>
      </c>
      <c r="K1975">
        <v>3.2149999999999999</v>
      </c>
      <c r="L1975">
        <v>88.135999999999996</v>
      </c>
      <c r="M1975">
        <v>24130.6</v>
      </c>
      <c r="N1975">
        <v>1.101</v>
      </c>
      <c r="O1975">
        <v>3.516</v>
      </c>
      <c r="P1975">
        <v>-3.81</v>
      </c>
      <c r="Q1975">
        <v>175.35499999999999</v>
      </c>
      <c r="R1975">
        <v>24129.792000000001</v>
      </c>
      <c r="S1975">
        <v>23954.437000000002</v>
      </c>
    </row>
    <row r="1976" spans="1:19" x14ac:dyDescent="0.3">
      <c r="A1976">
        <v>2021</v>
      </c>
      <c r="B1976">
        <v>3</v>
      </c>
      <c r="C1976">
        <v>24</v>
      </c>
      <c r="D1976">
        <v>7</v>
      </c>
      <c r="E1976">
        <v>25039.713</v>
      </c>
      <c r="F1976">
        <v>824.78200000000004</v>
      </c>
      <c r="G1976">
        <v>69.216999999999999</v>
      </c>
      <c r="H1976">
        <v>0</v>
      </c>
      <c r="I1976">
        <v>267.89</v>
      </c>
      <c r="J1976">
        <v>3.702</v>
      </c>
      <c r="K1976">
        <v>8.5690000000000008</v>
      </c>
      <c r="L1976">
        <v>89.495999999999995</v>
      </c>
      <c r="M1976">
        <v>26234.151999999998</v>
      </c>
      <c r="N1976">
        <v>379.53399999999999</v>
      </c>
      <c r="O1976">
        <v>1.5249999999999999</v>
      </c>
      <c r="P1976">
        <v>-1.5669999999999999</v>
      </c>
      <c r="Q1976">
        <v>201.16800000000001</v>
      </c>
      <c r="R1976">
        <v>25854.66</v>
      </c>
      <c r="S1976">
        <v>25653.491999999998</v>
      </c>
    </row>
    <row r="1977" spans="1:19" x14ac:dyDescent="0.3">
      <c r="A1977">
        <v>2021</v>
      </c>
      <c r="B1977">
        <v>3</v>
      </c>
      <c r="C1977">
        <v>24</v>
      </c>
      <c r="D1977">
        <v>8</v>
      </c>
      <c r="E1977">
        <v>26216.197</v>
      </c>
      <c r="F1977">
        <v>761.46199999999999</v>
      </c>
      <c r="G1977">
        <v>72.736000000000004</v>
      </c>
      <c r="H1977">
        <v>0</v>
      </c>
      <c r="I1977">
        <v>494.47699999999998</v>
      </c>
      <c r="J1977">
        <v>4.97</v>
      </c>
      <c r="K1977">
        <v>7.5439999999999996</v>
      </c>
      <c r="L1977">
        <v>90.335999999999999</v>
      </c>
      <c r="M1977">
        <v>27574.986000000001</v>
      </c>
      <c r="N1977">
        <v>2522.8710000000001</v>
      </c>
      <c r="O1977">
        <v>-10.411</v>
      </c>
      <c r="P1977">
        <v>-0.47899999999999998</v>
      </c>
      <c r="Q1977">
        <v>227.51400000000001</v>
      </c>
      <c r="R1977">
        <v>25063.005000000001</v>
      </c>
      <c r="S1977">
        <v>24835.491000000002</v>
      </c>
    </row>
    <row r="1978" spans="1:19" x14ac:dyDescent="0.3">
      <c r="A1978">
        <v>2021</v>
      </c>
      <c r="B1978">
        <v>3</v>
      </c>
      <c r="C1978">
        <v>24</v>
      </c>
      <c r="D1978">
        <v>9</v>
      </c>
      <c r="E1978">
        <v>26921.347000000002</v>
      </c>
      <c r="F1978">
        <v>760.44799999999998</v>
      </c>
      <c r="G1978">
        <v>71.945999999999998</v>
      </c>
      <c r="H1978">
        <v>0</v>
      </c>
      <c r="I1978">
        <v>610.23099999999999</v>
      </c>
      <c r="J1978">
        <v>5.5170000000000003</v>
      </c>
      <c r="K1978">
        <v>3.782</v>
      </c>
      <c r="L1978">
        <v>90.915999999999997</v>
      </c>
      <c r="M1978">
        <v>28392.241999999998</v>
      </c>
      <c r="N1978">
        <v>4964.8490000000002</v>
      </c>
      <c r="O1978">
        <v>-24.637</v>
      </c>
      <c r="P1978">
        <v>0.621</v>
      </c>
      <c r="Q1978">
        <v>246.851</v>
      </c>
      <c r="R1978">
        <v>23451.409</v>
      </c>
      <c r="S1978">
        <v>23204.558000000001</v>
      </c>
    </row>
    <row r="1979" spans="1:19" x14ac:dyDescent="0.3">
      <c r="A1979">
        <v>2021</v>
      </c>
      <c r="B1979">
        <v>3</v>
      </c>
      <c r="C1979">
        <v>24</v>
      </c>
      <c r="D1979">
        <v>10</v>
      </c>
      <c r="E1979">
        <v>27426.222000000002</v>
      </c>
      <c r="F1979">
        <v>793.18600000000004</v>
      </c>
      <c r="G1979">
        <v>68.962000000000003</v>
      </c>
      <c r="H1979">
        <v>0</v>
      </c>
      <c r="I1979">
        <v>577.70699999999999</v>
      </c>
      <c r="J1979">
        <v>5.8330000000000002</v>
      </c>
      <c r="K1979">
        <v>1.353</v>
      </c>
      <c r="L1979">
        <v>91.361999999999995</v>
      </c>
      <c r="M1979">
        <v>28895.664000000001</v>
      </c>
      <c r="N1979">
        <v>6898.2060000000001</v>
      </c>
      <c r="O1979">
        <v>-37.046999999999997</v>
      </c>
      <c r="P1979">
        <v>2.3119999999999998</v>
      </c>
      <c r="Q1979">
        <v>262.51600000000002</v>
      </c>
      <c r="R1979">
        <v>22032.191999999999</v>
      </c>
      <c r="S1979">
        <v>21769.677</v>
      </c>
    </row>
    <row r="1980" spans="1:19" x14ac:dyDescent="0.3">
      <c r="A1980">
        <v>2021</v>
      </c>
      <c r="B1980">
        <v>3</v>
      </c>
      <c r="C1980">
        <v>24</v>
      </c>
      <c r="D1980">
        <v>11</v>
      </c>
      <c r="E1980">
        <v>27711.338</v>
      </c>
      <c r="F1980">
        <v>811.66800000000001</v>
      </c>
      <c r="G1980">
        <v>66.495999999999995</v>
      </c>
      <c r="H1980">
        <v>0</v>
      </c>
      <c r="I1980">
        <v>491.72500000000002</v>
      </c>
      <c r="J1980">
        <v>5.9710000000000001</v>
      </c>
      <c r="K1980">
        <v>4.3959999999999999</v>
      </c>
      <c r="L1980">
        <v>91.59</v>
      </c>
      <c r="M1980">
        <v>29116.687999999998</v>
      </c>
      <c r="N1980">
        <v>8097.3140000000003</v>
      </c>
      <c r="O1980">
        <v>-21.6</v>
      </c>
      <c r="P1980">
        <v>3.7690000000000001</v>
      </c>
      <c r="Q1980">
        <v>274.62400000000002</v>
      </c>
      <c r="R1980">
        <v>21037.205000000002</v>
      </c>
      <c r="S1980">
        <v>20762.580000000002</v>
      </c>
    </row>
    <row r="1981" spans="1:19" x14ac:dyDescent="0.3">
      <c r="A1981">
        <v>2021</v>
      </c>
      <c r="B1981">
        <v>3</v>
      </c>
      <c r="C1981">
        <v>24</v>
      </c>
      <c r="D1981">
        <v>12</v>
      </c>
      <c r="E1981">
        <v>27852.736000000001</v>
      </c>
      <c r="F1981">
        <v>781.01400000000001</v>
      </c>
      <c r="G1981">
        <v>64.906999999999996</v>
      </c>
      <c r="H1981">
        <v>0</v>
      </c>
      <c r="I1981">
        <v>454.66800000000001</v>
      </c>
      <c r="J1981">
        <v>5.9409999999999998</v>
      </c>
      <c r="K1981">
        <v>5.0460000000000003</v>
      </c>
      <c r="L1981">
        <v>91.694000000000003</v>
      </c>
      <c r="M1981">
        <v>29191.098999999998</v>
      </c>
      <c r="N1981">
        <v>8696.3230000000003</v>
      </c>
      <c r="O1981">
        <v>-7.0650000000000004</v>
      </c>
      <c r="P1981">
        <v>4.8159999999999998</v>
      </c>
      <c r="Q1981">
        <v>282.96499999999997</v>
      </c>
      <c r="R1981">
        <v>20497.026000000002</v>
      </c>
      <c r="S1981">
        <v>20214.061000000002</v>
      </c>
    </row>
    <row r="1982" spans="1:19" x14ac:dyDescent="0.3">
      <c r="A1982">
        <v>2021</v>
      </c>
      <c r="B1982">
        <v>3</v>
      </c>
      <c r="C1982">
        <v>24</v>
      </c>
      <c r="D1982">
        <v>13</v>
      </c>
      <c r="E1982">
        <v>27723.352999999999</v>
      </c>
      <c r="F1982">
        <v>767.20600000000002</v>
      </c>
      <c r="G1982">
        <v>65.293000000000006</v>
      </c>
      <c r="H1982">
        <v>0</v>
      </c>
      <c r="I1982">
        <v>430.10700000000003</v>
      </c>
      <c r="J1982">
        <v>5.8310000000000004</v>
      </c>
      <c r="K1982">
        <v>3.238</v>
      </c>
      <c r="L1982">
        <v>91.522000000000006</v>
      </c>
      <c r="M1982">
        <v>29021.257000000001</v>
      </c>
      <c r="N1982">
        <v>8758.4179999999997</v>
      </c>
      <c r="O1982">
        <v>-3.153</v>
      </c>
      <c r="P1982">
        <v>5.5359999999999996</v>
      </c>
      <c r="Q1982">
        <v>288.97399999999999</v>
      </c>
      <c r="R1982">
        <v>20260.456999999999</v>
      </c>
      <c r="S1982">
        <v>19971.483</v>
      </c>
    </row>
    <row r="1983" spans="1:19" x14ac:dyDescent="0.3">
      <c r="A1983">
        <v>2021</v>
      </c>
      <c r="B1983">
        <v>3</v>
      </c>
      <c r="C1983">
        <v>24</v>
      </c>
      <c r="D1983">
        <v>14</v>
      </c>
      <c r="E1983">
        <v>27512.974999999999</v>
      </c>
      <c r="F1983">
        <v>734.28399999999999</v>
      </c>
      <c r="G1983">
        <v>65.459999999999994</v>
      </c>
      <c r="H1983">
        <v>0</v>
      </c>
      <c r="I1983">
        <v>368.52499999999998</v>
      </c>
      <c r="J1983">
        <v>5.3470000000000004</v>
      </c>
      <c r="K1983">
        <v>5.3819999999999997</v>
      </c>
      <c r="L1983">
        <v>91.293999999999997</v>
      </c>
      <c r="M1983">
        <v>28717.807000000001</v>
      </c>
      <c r="N1983">
        <v>8295.384</v>
      </c>
      <c r="O1983">
        <v>-3.6459999999999999</v>
      </c>
      <c r="P1983">
        <v>5.2770000000000001</v>
      </c>
      <c r="Q1983">
        <v>292.22800000000001</v>
      </c>
      <c r="R1983">
        <v>20420.792000000001</v>
      </c>
      <c r="S1983">
        <v>20128.563999999998</v>
      </c>
    </row>
    <row r="1984" spans="1:19" x14ac:dyDescent="0.3">
      <c r="A1984">
        <v>2021</v>
      </c>
      <c r="B1984">
        <v>3</v>
      </c>
      <c r="C1984">
        <v>24</v>
      </c>
      <c r="D1984">
        <v>15</v>
      </c>
      <c r="E1984">
        <v>27025.178</v>
      </c>
      <c r="F1984">
        <v>711.85799999999995</v>
      </c>
      <c r="G1984">
        <v>65.722999999999999</v>
      </c>
      <c r="H1984">
        <v>0</v>
      </c>
      <c r="I1984">
        <v>339.13400000000001</v>
      </c>
      <c r="J1984">
        <v>5.5759999999999996</v>
      </c>
      <c r="K1984">
        <v>3.6389999999999998</v>
      </c>
      <c r="L1984">
        <v>90.805999999999997</v>
      </c>
      <c r="M1984">
        <v>28176.191999999999</v>
      </c>
      <c r="N1984">
        <v>7115.1019999999999</v>
      </c>
      <c r="O1984">
        <v>-2.2679999999999998</v>
      </c>
      <c r="P1984">
        <v>3.4420000000000002</v>
      </c>
      <c r="Q1984">
        <v>291.404</v>
      </c>
      <c r="R1984">
        <v>21059.916000000001</v>
      </c>
      <c r="S1984">
        <v>20768.511999999999</v>
      </c>
    </row>
    <row r="1985" spans="1:19" x14ac:dyDescent="0.3">
      <c r="A1985">
        <v>2021</v>
      </c>
      <c r="B1985">
        <v>3</v>
      </c>
      <c r="C1985">
        <v>24</v>
      </c>
      <c r="D1985">
        <v>16</v>
      </c>
      <c r="E1985">
        <v>26622.25</v>
      </c>
      <c r="F1985">
        <v>639.73099999999999</v>
      </c>
      <c r="G1985">
        <v>65.977999999999994</v>
      </c>
      <c r="H1985">
        <v>0</v>
      </c>
      <c r="I1985">
        <v>233.93700000000001</v>
      </c>
      <c r="J1985">
        <v>4.3869999999999996</v>
      </c>
      <c r="K1985">
        <v>1.5549999999999999</v>
      </c>
      <c r="L1985">
        <v>90.423000000000002</v>
      </c>
      <c r="M1985">
        <v>27592.284</v>
      </c>
      <c r="N1985">
        <v>5248.4279999999999</v>
      </c>
      <c r="O1985">
        <v>-0.85599999999999998</v>
      </c>
      <c r="P1985">
        <v>1.6910000000000001</v>
      </c>
      <c r="Q1985">
        <v>285.73099999999999</v>
      </c>
      <c r="R1985">
        <v>22343.021000000001</v>
      </c>
      <c r="S1985">
        <v>22057.29</v>
      </c>
    </row>
    <row r="1986" spans="1:19" x14ac:dyDescent="0.3">
      <c r="A1986">
        <v>2021</v>
      </c>
      <c r="B1986">
        <v>3</v>
      </c>
      <c r="C1986">
        <v>24</v>
      </c>
      <c r="D1986">
        <v>17</v>
      </c>
      <c r="E1986">
        <v>26216.982</v>
      </c>
      <c r="F1986">
        <v>584.72</v>
      </c>
      <c r="G1986">
        <v>66.408000000000001</v>
      </c>
      <c r="H1986">
        <v>0</v>
      </c>
      <c r="I1986">
        <v>255.80699999999999</v>
      </c>
      <c r="J1986">
        <v>4.91</v>
      </c>
      <c r="K1986">
        <v>-8.3040000000000003</v>
      </c>
      <c r="L1986">
        <v>90.073999999999998</v>
      </c>
      <c r="M1986">
        <v>27144.188999999998</v>
      </c>
      <c r="N1986">
        <v>2895.8960000000002</v>
      </c>
      <c r="O1986">
        <v>0.61399999999999999</v>
      </c>
      <c r="P1986">
        <v>4.665</v>
      </c>
      <c r="Q1986">
        <v>275.63600000000002</v>
      </c>
      <c r="R1986">
        <v>24243.013999999999</v>
      </c>
      <c r="S1986">
        <v>23967.378000000001</v>
      </c>
    </row>
    <row r="1987" spans="1:19" x14ac:dyDescent="0.3">
      <c r="A1987">
        <v>2021</v>
      </c>
      <c r="B1987">
        <v>3</v>
      </c>
      <c r="C1987">
        <v>24</v>
      </c>
      <c r="D1987">
        <v>18</v>
      </c>
      <c r="E1987">
        <v>26350.882000000001</v>
      </c>
      <c r="F1987">
        <v>574.52</v>
      </c>
      <c r="G1987">
        <v>67.435000000000002</v>
      </c>
      <c r="H1987">
        <v>0</v>
      </c>
      <c r="I1987">
        <v>326.37799999999999</v>
      </c>
      <c r="J1987">
        <v>4.7430000000000003</v>
      </c>
      <c r="K1987">
        <v>-15.225</v>
      </c>
      <c r="L1987">
        <v>90.176000000000002</v>
      </c>
      <c r="M1987">
        <v>27331.473999999998</v>
      </c>
      <c r="N1987">
        <v>706.73699999999997</v>
      </c>
      <c r="O1987">
        <v>6.9619999999999997</v>
      </c>
      <c r="P1987">
        <v>10.577</v>
      </c>
      <c r="Q1987">
        <v>256.53500000000003</v>
      </c>
      <c r="R1987">
        <v>26607.198</v>
      </c>
      <c r="S1987">
        <v>26350.663</v>
      </c>
    </row>
    <row r="1988" spans="1:19" x14ac:dyDescent="0.3">
      <c r="A1988">
        <v>2021</v>
      </c>
      <c r="B1988">
        <v>3</v>
      </c>
      <c r="C1988">
        <v>24</v>
      </c>
      <c r="D1988">
        <v>19</v>
      </c>
      <c r="E1988">
        <v>28048.904999999999</v>
      </c>
      <c r="F1988">
        <v>585.29</v>
      </c>
      <c r="G1988">
        <v>67.346999999999994</v>
      </c>
      <c r="H1988">
        <v>0</v>
      </c>
      <c r="I1988">
        <v>361.14600000000002</v>
      </c>
      <c r="J1988">
        <v>4.4640000000000004</v>
      </c>
      <c r="K1988">
        <v>-19.338000000000001</v>
      </c>
      <c r="L1988">
        <v>91.756</v>
      </c>
      <c r="M1988">
        <v>29072.221000000001</v>
      </c>
      <c r="N1988">
        <v>2.5659999999999998</v>
      </c>
      <c r="O1988">
        <v>12.42</v>
      </c>
      <c r="P1988">
        <v>16.824000000000002</v>
      </c>
      <c r="Q1988">
        <v>241.39699999999999</v>
      </c>
      <c r="R1988">
        <v>29040.411</v>
      </c>
      <c r="S1988">
        <v>28799.012999999999</v>
      </c>
    </row>
    <row r="1989" spans="1:19" x14ac:dyDescent="0.3">
      <c r="A1989">
        <v>2021</v>
      </c>
      <c r="B1989">
        <v>3</v>
      </c>
      <c r="C1989">
        <v>24</v>
      </c>
      <c r="D1989">
        <v>20</v>
      </c>
      <c r="E1989">
        <v>28070.222000000002</v>
      </c>
      <c r="F1989">
        <v>594.98</v>
      </c>
      <c r="G1989">
        <v>71.2</v>
      </c>
      <c r="H1989">
        <v>0</v>
      </c>
      <c r="I1989">
        <v>404.81200000000001</v>
      </c>
      <c r="J1989">
        <v>4.1230000000000002</v>
      </c>
      <c r="K1989">
        <v>-13.935</v>
      </c>
      <c r="L1989">
        <v>91.817999999999998</v>
      </c>
      <c r="M1989">
        <v>29152.02</v>
      </c>
      <c r="N1989">
        <v>0</v>
      </c>
      <c r="O1989">
        <v>12.961</v>
      </c>
      <c r="P1989">
        <v>16.16</v>
      </c>
      <c r="Q1989">
        <v>228.15199999999999</v>
      </c>
      <c r="R1989">
        <v>29122.899000000001</v>
      </c>
      <c r="S1989">
        <v>28894.746999999999</v>
      </c>
    </row>
    <row r="1990" spans="1:19" x14ac:dyDescent="0.3">
      <c r="A1990">
        <v>2021</v>
      </c>
      <c r="B1990">
        <v>3</v>
      </c>
      <c r="C1990">
        <v>24</v>
      </c>
      <c r="D1990">
        <v>21</v>
      </c>
      <c r="E1990">
        <v>26789.435000000001</v>
      </c>
      <c r="F1990">
        <v>646.64400000000001</v>
      </c>
      <c r="G1990">
        <v>69.647000000000006</v>
      </c>
      <c r="H1990">
        <v>0</v>
      </c>
      <c r="I1990">
        <v>517.60900000000004</v>
      </c>
      <c r="J1990">
        <v>5.181</v>
      </c>
      <c r="K1990">
        <v>-10.358000000000001</v>
      </c>
      <c r="L1990">
        <v>90.616</v>
      </c>
      <c r="M1990">
        <v>28039.126</v>
      </c>
      <c r="N1990">
        <v>0</v>
      </c>
      <c r="O1990">
        <v>12.884</v>
      </c>
      <c r="P1990">
        <v>6.6929999999999996</v>
      </c>
      <c r="Q1990">
        <v>213.47800000000001</v>
      </c>
      <c r="R1990">
        <v>28019.547999999999</v>
      </c>
      <c r="S1990">
        <v>27806.071</v>
      </c>
    </row>
    <row r="1991" spans="1:19" x14ac:dyDescent="0.3">
      <c r="A1991">
        <v>2021</v>
      </c>
      <c r="B1991">
        <v>3</v>
      </c>
      <c r="C1991">
        <v>24</v>
      </c>
      <c r="D1991">
        <v>22</v>
      </c>
      <c r="E1991">
        <v>24553.911</v>
      </c>
      <c r="F1991">
        <v>815.41200000000003</v>
      </c>
      <c r="G1991">
        <v>65.064999999999998</v>
      </c>
      <c r="H1991">
        <v>0</v>
      </c>
      <c r="I1991">
        <v>577.44799999999998</v>
      </c>
      <c r="J1991">
        <v>4.8490000000000002</v>
      </c>
      <c r="K1991">
        <v>1.4470000000000001</v>
      </c>
      <c r="L1991">
        <v>89.039000000000001</v>
      </c>
      <c r="M1991">
        <v>26042.106</v>
      </c>
      <c r="N1991">
        <v>0</v>
      </c>
      <c r="O1991">
        <v>10.920999999999999</v>
      </c>
      <c r="P1991">
        <v>-9.673</v>
      </c>
      <c r="Q1991">
        <v>193.399</v>
      </c>
      <c r="R1991">
        <v>26040.857</v>
      </c>
      <c r="S1991">
        <v>25847.458999999999</v>
      </c>
    </row>
    <row r="1992" spans="1:19" x14ac:dyDescent="0.3">
      <c r="A1992">
        <v>2021</v>
      </c>
      <c r="B1992">
        <v>3</v>
      </c>
      <c r="C1992">
        <v>24</v>
      </c>
      <c r="D1992">
        <v>23</v>
      </c>
      <c r="E1992">
        <v>22042.296999999999</v>
      </c>
      <c r="F1992">
        <v>1019.1660000000001</v>
      </c>
      <c r="G1992">
        <v>60.957000000000001</v>
      </c>
      <c r="H1992">
        <v>0</v>
      </c>
      <c r="I1992">
        <v>962.154</v>
      </c>
      <c r="J1992">
        <v>5.25</v>
      </c>
      <c r="K1992">
        <v>7.8310000000000004</v>
      </c>
      <c r="L1992">
        <v>87.534999999999997</v>
      </c>
      <c r="M1992">
        <v>24124.234</v>
      </c>
      <c r="N1992">
        <v>0</v>
      </c>
      <c r="O1992">
        <v>8.4540000000000006</v>
      </c>
      <c r="P1992">
        <v>-19.382000000000001</v>
      </c>
      <c r="Q1992">
        <v>169.55</v>
      </c>
      <c r="R1992">
        <v>24135.162</v>
      </c>
      <c r="S1992">
        <v>23965.612000000001</v>
      </c>
    </row>
    <row r="1993" spans="1:19" x14ac:dyDescent="0.3">
      <c r="A1993">
        <v>2021</v>
      </c>
      <c r="B1993">
        <v>3</v>
      </c>
      <c r="C1993">
        <v>24</v>
      </c>
      <c r="D1993">
        <v>24</v>
      </c>
      <c r="E1993">
        <v>20476.28</v>
      </c>
      <c r="F1993">
        <v>1281.819</v>
      </c>
      <c r="G1993">
        <v>57.656999999999996</v>
      </c>
      <c r="H1993">
        <v>0</v>
      </c>
      <c r="I1993">
        <v>846.64099999999996</v>
      </c>
      <c r="J1993">
        <v>5.0780000000000003</v>
      </c>
      <c r="K1993">
        <v>12.243</v>
      </c>
      <c r="L1993">
        <v>86.683999999999997</v>
      </c>
      <c r="M1993">
        <v>22708.744999999999</v>
      </c>
      <c r="N1993">
        <v>0</v>
      </c>
      <c r="O1993">
        <v>6.4219999999999997</v>
      </c>
      <c r="P1993">
        <v>-23.242999999999999</v>
      </c>
      <c r="Q1993">
        <v>150.62700000000001</v>
      </c>
      <c r="R1993">
        <v>22725.566999999999</v>
      </c>
      <c r="S1993">
        <v>22574.94</v>
      </c>
    </row>
    <row r="1994" spans="1:19" x14ac:dyDescent="0.3">
      <c r="A1994">
        <v>2021</v>
      </c>
      <c r="B1994">
        <v>3</v>
      </c>
      <c r="C1994">
        <v>25</v>
      </c>
      <c r="D1994">
        <v>1</v>
      </c>
      <c r="E1994">
        <v>18950.758999999998</v>
      </c>
      <c r="F1994">
        <v>1512.7059999999999</v>
      </c>
      <c r="G1994">
        <v>59.667000000000002</v>
      </c>
      <c r="H1994">
        <v>0</v>
      </c>
      <c r="I1994">
        <v>601.077</v>
      </c>
      <c r="J1994">
        <v>4.9450000000000003</v>
      </c>
      <c r="K1994">
        <v>8.3469999999999995</v>
      </c>
      <c r="L1994">
        <v>85.808000000000007</v>
      </c>
      <c r="M1994">
        <v>21163.641</v>
      </c>
      <c r="N1994">
        <v>0</v>
      </c>
      <c r="O1994">
        <v>4.4290000000000003</v>
      </c>
      <c r="P1994">
        <v>-24.498000000000001</v>
      </c>
      <c r="Q1994">
        <v>141.886</v>
      </c>
      <c r="R1994">
        <v>21183.71</v>
      </c>
      <c r="S1994">
        <v>21041.823</v>
      </c>
    </row>
    <row r="1995" spans="1:19" x14ac:dyDescent="0.3">
      <c r="A1995">
        <v>2021</v>
      </c>
      <c r="B1995">
        <v>3</v>
      </c>
      <c r="C1995">
        <v>25</v>
      </c>
      <c r="D1995">
        <v>2</v>
      </c>
      <c r="E1995">
        <v>18170.654999999999</v>
      </c>
      <c r="F1995">
        <v>1576.0329999999999</v>
      </c>
      <c r="G1995">
        <v>59.579000000000001</v>
      </c>
      <c r="H1995">
        <v>0</v>
      </c>
      <c r="I1995">
        <v>360.00200000000001</v>
      </c>
      <c r="J1995">
        <v>4.8719999999999999</v>
      </c>
      <c r="K1995">
        <v>7.7240000000000002</v>
      </c>
      <c r="L1995">
        <v>85.447999999999993</v>
      </c>
      <c r="M1995">
        <v>20204.733</v>
      </c>
      <c r="N1995">
        <v>0</v>
      </c>
      <c r="O1995">
        <v>3.6480000000000001</v>
      </c>
      <c r="P1995">
        <v>-19.489000000000001</v>
      </c>
      <c r="Q1995">
        <v>136.78700000000001</v>
      </c>
      <c r="R1995">
        <v>20220.574000000001</v>
      </c>
      <c r="S1995">
        <v>20083.787</v>
      </c>
    </row>
    <row r="1996" spans="1:19" x14ac:dyDescent="0.3">
      <c r="A1996">
        <v>2021</v>
      </c>
      <c r="B1996">
        <v>3</v>
      </c>
      <c r="C1996">
        <v>25</v>
      </c>
      <c r="D1996">
        <v>3</v>
      </c>
      <c r="E1996">
        <v>17971.111000000001</v>
      </c>
      <c r="F1996">
        <v>1512.212</v>
      </c>
      <c r="G1996">
        <v>59.658000000000001</v>
      </c>
      <c r="H1996">
        <v>0</v>
      </c>
      <c r="I1996">
        <v>204.78</v>
      </c>
      <c r="J1996">
        <v>4.7190000000000003</v>
      </c>
      <c r="K1996">
        <v>9.3550000000000004</v>
      </c>
      <c r="L1996">
        <v>85.402000000000001</v>
      </c>
      <c r="M1996">
        <v>19787.578000000001</v>
      </c>
      <c r="N1996">
        <v>0</v>
      </c>
      <c r="O1996">
        <v>3.2989999999999999</v>
      </c>
      <c r="P1996">
        <v>-14.253</v>
      </c>
      <c r="Q1996">
        <v>135.12</v>
      </c>
      <c r="R1996">
        <v>19798.531999999999</v>
      </c>
      <c r="S1996">
        <v>19663.412</v>
      </c>
    </row>
    <row r="1997" spans="1:19" x14ac:dyDescent="0.3">
      <c r="A1997">
        <v>2021</v>
      </c>
      <c r="B1997">
        <v>3</v>
      </c>
      <c r="C1997">
        <v>25</v>
      </c>
      <c r="D1997">
        <v>4</v>
      </c>
      <c r="E1997">
        <v>18380.300999999999</v>
      </c>
      <c r="F1997">
        <v>1446.0260000000001</v>
      </c>
      <c r="G1997">
        <v>60.843000000000004</v>
      </c>
      <c r="H1997">
        <v>0</v>
      </c>
      <c r="I1997">
        <v>102.96599999999999</v>
      </c>
      <c r="J1997">
        <v>3.6520000000000001</v>
      </c>
      <c r="K1997">
        <v>10.189</v>
      </c>
      <c r="L1997">
        <v>85.533000000000001</v>
      </c>
      <c r="M1997">
        <v>20028.668000000001</v>
      </c>
      <c r="N1997">
        <v>0</v>
      </c>
      <c r="O1997">
        <v>3.2210000000000001</v>
      </c>
      <c r="P1997">
        <v>-9.6159999999999997</v>
      </c>
      <c r="Q1997">
        <v>138.54499999999999</v>
      </c>
      <c r="R1997">
        <v>20035.062000000002</v>
      </c>
      <c r="S1997">
        <v>19896.518</v>
      </c>
    </row>
    <row r="1998" spans="1:19" x14ac:dyDescent="0.3">
      <c r="A1998">
        <v>2021</v>
      </c>
      <c r="B1998">
        <v>3</v>
      </c>
      <c r="C1998">
        <v>25</v>
      </c>
      <c r="D1998">
        <v>5</v>
      </c>
      <c r="E1998">
        <v>19914.631000000001</v>
      </c>
      <c r="F1998">
        <v>1229.3409999999999</v>
      </c>
      <c r="G1998">
        <v>63.317999999999998</v>
      </c>
      <c r="H1998">
        <v>0</v>
      </c>
      <c r="I1998">
        <v>72.459999999999994</v>
      </c>
      <c r="J1998">
        <v>2.3290000000000002</v>
      </c>
      <c r="K1998">
        <v>9.077</v>
      </c>
      <c r="L1998">
        <v>86.361000000000004</v>
      </c>
      <c r="M1998">
        <v>21314.199000000001</v>
      </c>
      <c r="N1998">
        <v>0</v>
      </c>
      <c r="O1998">
        <v>3.181</v>
      </c>
      <c r="P1998">
        <v>-6.5389999999999997</v>
      </c>
      <c r="Q1998">
        <v>150.97800000000001</v>
      </c>
      <c r="R1998">
        <v>21317.558000000001</v>
      </c>
      <c r="S1998">
        <v>21166.58</v>
      </c>
    </row>
    <row r="1999" spans="1:19" x14ac:dyDescent="0.3">
      <c r="A1999">
        <v>2021</v>
      </c>
      <c r="B1999">
        <v>3</v>
      </c>
      <c r="C1999">
        <v>25</v>
      </c>
      <c r="D1999">
        <v>6</v>
      </c>
      <c r="E1999">
        <v>22360.133000000002</v>
      </c>
      <c r="F1999">
        <v>972.50300000000004</v>
      </c>
      <c r="G1999">
        <v>69.778000000000006</v>
      </c>
      <c r="H1999">
        <v>0</v>
      </c>
      <c r="I1999">
        <v>128.994</v>
      </c>
      <c r="J1999">
        <v>2.839</v>
      </c>
      <c r="K1999">
        <v>3.1880000000000002</v>
      </c>
      <c r="L1999">
        <v>87.692999999999998</v>
      </c>
      <c r="M1999">
        <v>23555.35</v>
      </c>
      <c r="N1999">
        <v>1.101</v>
      </c>
      <c r="O1999">
        <v>3.516</v>
      </c>
      <c r="P1999">
        <v>-3.81</v>
      </c>
      <c r="Q1999">
        <v>174.40899999999999</v>
      </c>
      <c r="R1999">
        <v>23554.542000000001</v>
      </c>
      <c r="S1999">
        <v>23380.133000000002</v>
      </c>
    </row>
    <row r="2000" spans="1:19" x14ac:dyDescent="0.3">
      <c r="A2000">
        <v>2021</v>
      </c>
      <c r="B2000">
        <v>3</v>
      </c>
      <c r="C2000">
        <v>25</v>
      </c>
      <c r="D2000">
        <v>7</v>
      </c>
      <c r="E2000">
        <v>24618.455999999998</v>
      </c>
      <c r="F2000">
        <v>824.78200000000004</v>
      </c>
      <c r="G2000">
        <v>75.921999999999997</v>
      </c>
      <c r="H2000">
        <v>0</v>
      </c>
      <c r="I2000">
        <v>267.89</v>
      </c>
      <c r="J2000">
        <v>3.702</v>
      </c>
      <c r="K2000">
        <v>8.25</v>
      </c>
      <c r="L2000">
        <v>89.084999999999994</v>
      </c>
      <c r="M2000">
        <v>25812.165000000001</v>
      </c>
      <c r="N2000">
        <v>379.53399999999999</v>
      </c>
      <c r="O2000">
        <v>1.5249999999999999</v>
      </c>
      <c r="P2000">
        <v>-1.5669999999999999</v>
      </c>
      <c r="Q2000">
        <v>201.05099999999999</v>
      </c>
      <c r="R2000">
        <v>25432.672999999999</v>
      </c>
      <c r="S2000">
        <v>25231.621999999999</v>
      </c>
    </row>
    <row r="2001" spans="1:19" x14ac:dyDescent="0.3">
      <c r="A2001">
        <v>2021</v>
      </c>
      <c r="B2001">
        <v>3</v>
      </c>
      <c r="C2001">
        <v>25</v>
      </c>
      <c r="D2001">
        <v>8</v>
      </c>
      <c r="E2001">
        <v>25725.458999999999</v>
      </c>
      <c r="F2001">
        <v>761.46199999999999</v>
      </c>
      <c r="G2001">
        <v>75.781999999999996</v>
      </c>
      <c r="H2001">
        <v>0</v>
      </c>
      <c r="I2001">
        <v>494.47699999999998</v>
      </c>
      <c r="J2001">
        <v>4.97</v>
      </c>
      <c r="K2001">
        <v>7.0659999999999998</v>
      </c>
      <c r="L2001">
        <v>89.811999999999998</v>
      </c>
      <c r="M2001">
        <v>27083.244999999999</v>
      </c>
      <c r="N2001">
        <v>2522.8710000000001</v>
      </c>
      <c r="O2001">
        <v>-10.411</v>
      </c>
      <c r="P2001">
        <v>-0.47899999999999998</v>
      </c>
      <c r="Q2001">
        <v>228.762</v>
      </c>
      <c r="R2001">
        <v>24571.263999999999</v>
      </c>
      <c r="S2001">
        <v>24342.502</v>
      </c>
    </row>
    <row r="2002" spans="1:19" x14ac:dyDescent="0.3">
      <c r="A2002">
        <v>2021</v>
      </c>
      <c r="B2002">
        <v>3</v>
      </c>
      <c r="C2002">
        <v>25</v>
      </c>
      <c r="D2002">
        <v>9</v>
      </c>
      <c r="E2002">
        <v>26500.335999999999</v>
      </c>
      <c r="F2002">
        <v>760.44799999999998</v>
      </c>
      <c r="G2002">
        <v>71.92</v>
      </c>
      <c r="H2002">
        <v>0</v>
      </c>
      <c r="I2002">
        <v>610.23099999999999</v>
      </c>
      <c r="J2002">
        <v>5.5170000000000003</v>
      </c>
      <c r="K2002">
        <v>3.6389999999999998</v>
      </c>
      <c r="L2002">
        <v>90.391999999999996</v>
      </c>
      <c r="M2002">
        <v>27970.563999999998</v>
      </c>
      <c r="N2002">
        <v>4964.8490000000002</v>
      </c>
      <c r="O2002">
        <v>-24.637</v>
      </c>
      <c r="P2002">
        <v>0.621</v>
      </c>
      <c r="Q2002">
        <v>248.79300000000001</v>
      </c>
      <c r="R2002">
        <v>23029.73</v>
      </c>
      <c r="S2002">
        <v>22780.937999999998</v>
      </c>
    </row>
    <row r="2003" spans="1:19" x14ac:dyDescent="0.3">
      <c r="A2003">
        <v>2021</v>
      </c>
      <c r="B2003">
        <v>3</v>
      </c>
      <c r="C2003">
        <v>25</v>
      </c>
      <c r="D2003">
        <v>10</v>
      </c>
      <c r="E2003">
        <v>27027.7</v>
      </c>
      <c r="F2003">
        <v>793.18600000000004</v>
      </c>
      <c r="G2003">
        <v>68.62</v>
      </c>
      <c r="H2003">
        <v>0</v>
      </c>
      <c r="I2003">
        <v>577.70699999999999</v>
      </c>
      <c r="J2003">
        <v>5.8330000000000002</v>
      </c>
      <c r="K2003">
        <v>1.391</v>
      </c>
      <c r="L2003">
        <v>90.837000000000003</v>
      </c>
      <c r="M2003">
        <v>28496.653999999999</v>
      </c>
      <c r="N2003">
        <v>6898.2060000000001</v>
      </c>
      <c r="O2003">
        <v>-37.046999999999997</v>
      </c>
      <c r="P2003">
        <v>2.3119999999999998</v>
      </c>
      <c r="Q2003">
        <v>262.55099999999999</v>
      </c>
      <c r="R2003">
        <v>21633.182000000001</v>
      </c>
      <c r="S2003">
        <v>21370.631000000001</v>
      </c>
    </row>
    <row r="2004" spans="1:19" x14ac:dyDescent="0.3">
      <c r="A2004">
        <v>2021</v>
      </c>
      <c r="B2004">
        <v>3</v>
      </c>
      <c r="C2004">
        <v>25</v>
      </c>
      <c r="D2004">
        <v>11</v>
      </c>
      <c r="E2004">
        <v>27358.491999999998</v>
      </c>
      <c r="F2004">
        <v>811.66800000000001</v>
      </c>
      <c r="G2004">
        <v>66.486999999999995</v>
      </c>
      <c r="H2004">
        <v>0</v>
      </c>
      <c r="I2004">
        <v>491.72500000000002</v>
      </c>
      <c r="J2004">
        <v>5.9710000000000001</v>
      </c>
      <c r="K2004">
        <v>4.3109999999999999</v>
      </c>
      <c r="L2004">
        <v>91.144000000000005</v>
      </c>
      <c r="M2004">
        <v>28763.31</v>
      </c>
      <c r="N2004">
        <v>8097.3140000000003</v>
      </c>
      <c r="O2004">
        <v>-21.6</v>
      </c>
      <c r="P2004">
        <v>3.7690000000000001</v>
      </c>
      <c r="Q2004">
        <v>272.572</v>
      </c>
      <c r="R2004">
        <v>20683.827000000001</v>
      </c>
      <c r="S2004">
        <v>20411.255000000001</v>
      </c>
    </row>
    <row r="2005" spans="1:19" x14ac:dyDescent="0.3">
      <c r="A2005">
        <v>2021</v>
      </c>
      <c r="B2005">
        <v>3</v>
      </c>
      <c r="C2005">
        <v>25</v>
      </c>
      <c r="D2005">
        <v>12</v>
      </c>
      <c r="E2005">
        <v>27583.538</v>
      </c>
      <c r="F2005">
        <v>781.01400000000001</v>
      </c>
      <c r="G2005">
        <v>65.495000000000005</v>
      </c>
      <c r="H2005">
        <v>0</v>
      </c>
      <c r="I2005">
        <v>454.66800000000001</v>
      </c>
      <c r="J2005">
        <v>5.9409999999999998</v>
      </c>
      <c r="K2005">
        <v>5.0439999999999996</v>
      </c>
      <c r="L2005">
        <v>91.346999999999994</v>
      </c>
      <c r="M2005">
        <v>28921.552</v>
      </c>
      <c r="N2005">
        <v>8696.3230000000003</v>
      </c>
      <c r="O2005">
        <v>-7.0650000000000004</v>
      </c>
      <c r="P2005">
        <v>4.8159999999999998</v>
      </c>
      <c r="Q2005">
        <v>279.21300000000002</v>
      </c>
      <c r="R2005">
        <v>20227.478999999999</v>
      </c>
      <c r="S2005">
        <v>19948.266</v>
      </c>
    </row>
    <row r="2006" spans="1:19" x14ac:dyDescent="0.3">
      <c r="A2006">
        <v>2021</v>
      </c>
      <c r="B2006">
        <v>3</v>
      </c>
      <c r="C2006">
        <v>25</v>
      </c>
      <c r="D2006">
        <v>13</v>
      </c>
      <c r="E2006">
        <v>27694.331999999999</v>
      </c>
      <c r="F2006">
        <v>767.20600000000002</v>
      </c>
      <c r="G2006">
        <v>64.590999999999994</v>
      </c>
      <c r="H2006">
        <v>0</v>
      </c>
      <c r="I2006">
        <v>430.10700000000003</v>
      </c>
      <c r="J2006">
        <v>5.8310000000000004</v>
      </c>
      <c r="K2006">
        <v>3.27</v>
      </c>
      <c r="L2006">
        <v>91.436999999999998</v>
      </c>
      <c r="M2006">
        <v>28992.183000000001</v>
      </c>
      <c r="N2006">
        <v>8758.4179999999997</v>
      </c>
      <c r="O2006">
        <v>-3.153</v>
      </c>
      <c r="P2006">
        <v>5.5359999999999996</v>
      </c>
      <c r="Q2006">
        <v>284.43700000000001</v>
      </c>
      <c r="R2006">
        <v>20231.382000000001</v>
      </c>
      <c r="S2006">
        <v>19946.945</v>
      </c>
    </row>
    <row r="2007" spans="1:19" x14ac:dyDescent="0.3">
      <c r="A2007">
        <v>2021</v>
      </c>
      <c r="B2007">
        <v>3</v>
      </c>
      <c r="C2007">
        <v>25</v>
      </c>
      <c r="D2007">
        <v>14</v>
      </c>
      <c r="E2007">
        <v>27740.402999999998</v>
      </c>
      <c r="F2007">
        <v>734.28399999999999</v>
      </c>
      <c r="G2007">
        <v>64.477000000000004</v>
      </c>
      <c r="H2007">
        <v>0</v>
      </c>
      <c r="I2007">
        <v>368.52499999999998</v>
      </c>
      <c r="J2007">
        <v>5.3470000000000004</v>
      </c>
      <c r="K2007">
        <v>5.5339999999999998</v>
      </c>
      <c r="L2007">
        <v>91.483000000000004</v>
      </c>
      <c r="M2007">
        <v>28945.576000000001</v>
      </c>
      <c r="N2007">
        <v>8295.384</v>
      </c>
      <c r="O2007">
        <v>-3.6459999999999999</v>
      </c>
      <c r="P2007">
        <v>5.2770000000000001</v>
      </c>
      <c r="Q2007">
        <v>287.14999999999998</v>
      </c>
      <c r="R2007">
        <v>20648.561000000002</v>
      </c>
      <c r="S2007">
        <v>20361.411</v>
      </c>
    </row>
    <row r="2008" spans="1:19" x14ac:dyDescent="0.3">
      <c r="A2008">
        <v>2021</v>
      </c>
      <c r="B2008">
        <v>3</v>
      </c>
      <c r="C2008">
        <v>25</v>
      </c>
      <c r="D2008">
        <v>15</v>
      </c>
      <c r="E2008">
        <v>27504.205999999998</v>
      </c>
      <c r="F2008">
        <v>711.85799999999995</v>
      </c>
      <c r="G2008">
        <v>64.730999999999995</v>
      </c>
      <c r="H2008">
        <v>0</v>
      </c>
      <c r="I2008">
        <v>339.13400000000001</v>
      </c>
      <c r="J2008">
        <v>5.5759999999999996</v>
      </c>
      <c r="K2008">
        <v>3.9289999999999998</v>
      </c>
      <c r="L2008">
        <v>91.259</v>
      </c>
      <c r="M2008">
        <v>28655.963</v>
      </c>
      <c r="N2008">
        <v>7115.1019999999999</v>
      </c>
      <c r="O2008">
        <v>-2.2679999999999998</v>
      </c>
      <c r="P2008">
        <v>3.4420000000000002</v>
      </c>
      <c r="Q2008">
        <v>286.89400000000001</v>
      </c>
      <c r="R2008">
        <v>21539.687000000002</v>
      </c>
      <c r="S2008">
        <v>21252.793000000001</v>
      </c>
    </row>
    <row r="2009" spans="1:19" x14ac:dyDescent="0.3">
      <c r="A2009">
        <v>2021</v>
      </c>
      <c r="B2009">
        <v>3</v>
      </c>
      <c r="C2009">
        <v>25</v>
      </c>
      <c r="D2009">
        <v>16</v>
      </c>
      <c r="E2009">
        <v>27081.347000000002</v>
      </c>
      <c r="F2009">
        <v>639.73099999999999</v>
      </c>
      <c r="G2009">
        <v>65.319000000000003</v>
      </c>
      <c r="H2009">
        <v>0</v>
      </c>
      <c r="I2009">
        <v>233.93700000000001</v>
      </c>
      <c r="J2009">
        <v>4.3869999999999996</v>
      </c>
      <c r="K2009">
        <v>1.8939999999999999</v>
      </c>
      <c r="L2009">
        <v>90.872</v>
      </c>
      <c r="M2009">
        <v>28052.169000000002</v>
      </c>
      <c r="N2009">
        <v>5248.4279999999999</v>
      </c>
      <c r="O2009">
        <v>-0.85599999999999998</v>
      </c>
      <c r="P2009">
        <v>1.6910000000000001</v>
      </c>
      <c r="Q2009">
        <v>280.29399999999998</v>
      </c>
      <c r="R2009">
        <v>22802.905999999999</v>
      </c>
      <c r="S2009">
        <v>22522.612000000001</v>
      </c>
    </row>
    <row r="2010" spans="1:19" x14ac:dyDescent="0.3">
      <c r="A2010">
        <v>2021</v>
      </c>
      <c r="B2010">
        <v>3</v>
      </c>
      <c r="C2010">
        <v>25</v>
      </c>
      <c r="D2010">
        <v>17</v>
      </c>
      <c r="E2010">
        <v>26617.473999999998</v>
      </c>
      <c r="F2010">
        <v>584.72</v>
      </c>
      <c r="G2010">
        <v>66.793999999999997</v>
      </c>
      <c r="H2010">
        <v>0</v>
      </c>
      <c r="I2010">
        <v>255.80699999999999</v>
      </c>
      <c r="J2010">
        <v>4.91</v>
      </c>
      <c r="K2010">
        <v>-8.6910000000000007</v>
      </c>
      <c r="L2010">
        <v>90.438999999999993</v>
      </c>
      <c r="M2010">
        <v>27544.659</v>
      </c>
      <c r="N2010">
        <v>2895.8960000000002</v>
      </c>
      <c r="O2010">
        <v>0.61399999999999999</v>
      </c>
      <c r="P2010">
        <v>4.665</v>
      </c>
      <c r="Q2010">
        <v>267.43</v>
      </c>
      <c r="R2010">
        <v>24643.484</v>
      </c>
      <c r="S2010">
        <v>24376.054</v>
      </c>
    </row>
    <row r="2011" spans="1:19" x14ac:dyDescent="0.3">
      <c r="A2011">
        <v>2021</v>
      </c>
      <c r="B2011">
        <v>3</v>
      </c>
      <c r="C2011">
        <v>25</v>
      </c>
      <c r="D2011">
        <v>18</v>
      </c>
      <c r="E2011">
        <v>26601.468000000001</v>
      </c>
      <c r="F2011">
        <v>574.52</v>
      </c>
      <c r="G2011">
        <v>70.63</v>
      </c>
      <c r="H2011">
        <v>0</v>
      </c>
      <c r="I2011">
        <v>326.37799999999999</v>
      </c>
      <c r="J2011">
        <v>4.7430000000000003</v>
      </c>
      <c r="K2011">
        <v>-15.856</v>
      </c>
      <c r="L2011">
        <v>90.402000000000001</v>
      </c>
      <c r="M2011">
        <v>27581.654999999999</v>
      </c>
      <c r="N2011">
        <v>706.73699999999997</v>
      </c>
      <c r="O2011">
        <v>6.9619999999999997</v>
      </c>
      <c r="P2011">
        <v>10.577</v>
      </c>
      <c r="Q2011">
        <v>248.68799999999999</v>
      </c>
      <c r="R2011">
        <v>26857.379000000001</v>
      </c>
      <c r="S2011">
        <v>26608.690999999999</v>
      </c>
    </row>
    <row r="2012" spans="1:19" x14ac:dyDescent="0.3">
      <c r="A2012">
        <v>2021</v>
      </c>
      <c r="B2012">
        <v>3</v>
      </c>
      <c r="C2012">
        <v>25</v>
      </c>
      <c r="D2012">
        <v>19</v>
      </c>
      <c r="E2012">
        <v>28377.901000000002</v>
      </c>
      <c r="F2012">
        <v>585.29</v>
      </c>
      <c r="G2012">
        <v>73.983000000000004</v>
      </c>
      <c r="H2012">
        <v>0</v>
      </c>
      <c r="I2012">
        <v>361.14600000000002</v>
      </c>
      <c r="J2012">
        <v>4.4640000000000004</v>
      </c>
      <c r="K2012">
        <v>-20.396000000000001</v>
      </c>
      <c r="L2012">
        <v>91.998000000000005</v>
      </c>
      <c r="M2012">
        <v>29400.401999999998</v>
      </c>
      <c r="N2012">
        <v>2.5659999999999998</v>
      </c>
      <c r="O2012">
        <v>12.42</v>
      </c>
      <c r="P2012">
        <v>16.824000000000002</v>
      </c>
      <c r="Q2012">
        <v>235.209</v>
      </c>
      <c r="R2012">
        <v>29368.592000000001</v>
      </c>
      <c r="S2012">
        <v>29133.383000000002</v>
      </c>
    </row>
    <row r="2013" spans="1:19" x14ac:dyDescent="0.3">
      <c r="A2013">
        <v>2021</v>
      </c>
      <c r="B2013">
        <v>3</v>
      </c>
      <c r="C2013">
        <v>25</v>
      </c>
      <c r="D2013">
        <v>20</v>
      </c>
      <c r="E2013">
        <v>28385.357</v>
      </c>
      <c r="F2013">
        <v>594.98</v>
      </c>
      <c r="G2013">
        <v>73.614000000000004</v>
      </c>
      <c r="H2013">
        <v>0</v>
      </c>
      <c r="I2013">
        <v>404.81200000000001</v>
      </c>
      <c r="J2013">
        <v>4.1230000000000002</v>
      </c>
      <c r="K2013">
        <v>-14.345000000000001</v>
      </c>
      <c r="L2013">
        <v>92.058000000000007</v>
      </c>
      <c r="M2013">
        <v>29466.985000000001</v>
      </c>
      <c r="N2013">
        <v>0</v>
      </c>
      <c r="O2013">
        <v>12.961</v>
      </c>
      <c r="P2013">
        <v>16.16</v>
      </c>
      <c r="Q2013">
        <v>224.495</v>
      </c>
      <c r="R2013">
        <v>29437.864000000001</v>
      </c>
      <c r="S2013">
        <v>29213.368999999999</v>
      </c>
    </row>
    <row r="2014" spans="1:19" x14ac:dyDescent="0.3">
      <c r="A2014">
        <v>2021</v>
      </c>
      <c r="B2014">
        <v>3</v>
      </c>
      <c r="C2014">
        <v>25</v>
      </c>
      <c r="D2014">
        <v>21</v>
      </c>
      <c r="E2014">
        <v>27019.4</v>
      </c>
      <c r="F2014">
        <v>646.64400000000001</v>
      </c>
      <c r="G2014">
        <v>71.042000000000002</v>
      </c>
      <c r="H2014">
        <v>0</v>
      </c>
      <c r="I2014">
        <v>517.60900000000004</v>
      </c>
      <c r="J2014">
        <v>5.181</v>
      </c>
      <c r="K2014">
        <v>-10.51</v>
      </c>
      <c r="L2014">
        <v>90.835999999999999</v>
      </c>
      <c r="M2014">
        <v>28269.16</v>
      </c>
      <c r="N2014">
        <v>0</v>
      </c>
      <c r="O2014">
        <v>12.884</v>
      </c>
      <c r="P2014">
        <v>6.6929999999999996</v>
      </c>
      <c r="Q2014">
        <v>211.01400000000001</v>
      </c>
      <c r="R2014">
        <v>28249.581999999999</v>
      </c>
      <c r="S2014">
        <v>28038.567999999999</v>
      </c>
    </row>
    <row r="2015" spans="1:19" x14ac:dyDescent="0.3">
      <c r="A2015">
        <v>2021</v>
      </c>
      <c r="B2015">
        <v>3</v>
      </c>
      <c r="C2015">
        <v>25</v>
      </c>
      <c r="D2015">
        <v>22</v>
      </c>
      <c r="E2015">
        <v>24816.1</v>
      </c>
      <c r="F2015">
        <v>815.41200000000003</v>
      </c>
      <c r="G2015">
        <v>66.802999999999997</v>
      </c>
      <c r="H2015">
        <v>0</v>
      </c>
      <c r="I2015">
        <v>577.44799999999998</v>
      </c>
      <c r="J2015">
        <v>4.8490000000000002</v>
      </c>
      <c r="K2015">
        <v>1.383</v>
      </c>
      <c r="L2015">
        <v>89.201999999999998</v>
      </c>
      <c r="M2015">
        <v>26304.395</v>
      </c>
      <c r="N2015">
        <v>0</v>
      </c>
      <c r="O2015">
        <v>10.920999999999999</v>
      </c>
      <c r="P2015">
        <v>-9.673</v>
      </c>
      <c r="Q2015">
        <v>192.12200000000001</v>
      </c>
      <c r="R2015">
        <v>26303.146000000001</v>
      </c>
      <c r="S2015">
        <v>26111.024000000001</v>
      </c>
    </row>
    <row r="2016" spans="1:19" x14ac:dyDescent="0.3">
      <c r="A2016">
        <v>2021</v>
      </c>
      <c r="B2016">
        <v>3</v>
      </c>
      <c r="C2016">
        <v>25</v>
      </c>
      <c r="D2016">
        <v>23</v>
      </c>
      <c r="E2016">
        <v>22209.332999999999</v>
      </c>
      <c r="F2016">
        <v>1019.1660000000001</v>
      </c>
      <c r="G2016">
        <v>62.651000000000003</v>
      </c>
      <c r="H2016">
        <v>0</v>
      </c>
      <c r="I2016">
        <v>962.154</v>
      </c>
      <c r="J2016">
        <v>5.25</v>
      </c>
      <c r="K2016">
        <v>7.78</v>
      </c>
      <c r="L2016">
        <v>87.650999999999996</v>
      </c>
      <c r="M2016">
        <v>24291.332999999999</v>
      </c>
      <c r="N2016">
        <v>0</v>
      </c>
      <c r="O2016">
        <v>8.4540000000000006</v>
      </c>
      <c r="P2016">
        <v>-19.382000000000001</v>
      </c>
      <c r="Q2016">
        <v>169.41499999999999</v>
      </c>
      <c r="R2016">
        <v>24302.260999999999</v>
      </c>
      <c r="S2016">
        <v>24132.846000000001</v>
      </c>
    </row>
    <row r="2017" spans="1:19" x14ac:dyDescent="0.3">
      <c r="A2017">
        <v>2021</v>
      </c>
      <c r="B2017">
        <v>3</v>
      </c>
      <c r="C2017">
        <v>25</v>
      </c>
      <c r="D2017">
        <v>24</v>
      </c>
      <c r="E2017">
        <v>20513.314999999999</v>
      </c>
      <c r="F2017">
        <v>1281.819</v>
      </c>
      <c r="G2017">
        <v>60.482999999999997</v>
      </c>
      <c r="H2017">
        <v>0</v>
      </c>
      <c r="I2017">
        <v>846.64099999999996</v>
      </c>
      <c r="J2017">
        <v>5.0780000000000003</v>
      </c>
      <c r="K2017">
        <v>12.042</v>
      </c>
      <c r="L2017">
        <v>86.721000000000004</v>
      </c>
      <c r="M2017">
        <v>22745.616000000002</v>
      </c>
      <c r="N2017">
        <v>0</v>
      </c>
      <c r="O2017">
        <v>6.4219999999999997</v>
      </c>
      <c r="P2017">
        <v>-23.242999999999999</v>
      </c>
      <c r="Q2017">
        <v>151.077</v>
      </c>
      <c r="R2017">
        <v>22762.437999999998</v>
      </c>
      <c r="S2017">
        <v>22611.361000000001</v>
      </c>
    </row>
    <row r="2018" spans="1:19" x14ac:dyDescent="0.3">
      <c r="A2018">
        <v>2021</v>
      </c>
      <c r="B2018">
        <v>3</v>
      </c>
      <c r="C2018">
        <v>26</v>
      </c>
      <c r="D2018">
        <v>1</v>
      </c>
      <c r="E2018">
        <v>18831.705999999998</v>
      </c>
      <c r="F2018">
        <v>1512.7059999999999</v>
      </c>
      <c r="G2018">
        <v>58.86</v>
      </c>
      <c r="H2018">
        <v>0</v>
      </c>
      <c r="I2018">
        <v>601.077</v>
      </c>
      <c r="J2018">
        <v>4.9450000000000003</v>
      </c>
      <c r="K2018">
        <v>8.1210000000000004</v>
      </c>
      <c r="L2018">
        <v>85.674999999999997</v>
      </c>
      <c r="M2018">
        <v>21044.23</v>
      </c>
      <c r="N2018">
        <v>0</v>
      </c>
      <c r="O2018">
        <v>4.4290000000000003</v>
      </c>
      <c r="P2018">
        <v>-24.498000000000001</v>
      </c>
      <c r="Q2018">
        <v>149.381</v>
      </c>
      <c r="R2018">
        <v>21064.298999999999</v>
      </c>
      <c r="S2018">
        <v>20914.918000000001</v>
      </c>
    </row>
    <row r="2019" spans="1:19" x14ac:dyDescent="0.3">
      <c r="A2019">
        <v>2021</v>
      </c>
      <c r="B2019">
        <v>3</v>
      </c>
      <c r="C2019">
        <v>26</v>
      </c>
      <c r="D2019">
        <v>2</v>
      </c>
      <c r="E2019">
        <v>18362.503000000001</v>
      </c>
      <c r="F2019">
        <v>1576.0329999999999</v>
      </c>
      <c r="G2019">
        <v>57.902999999999999</v>
      </c>
      <c r="H2019">
        <v>0</v>
      </c>
      <c r="I2019">
        <v>360.00200000000001</v>
      </c>
      <c r="J2019">
        <v>4.8719999999999999</v>
      </c>
      <c r="K2019">
        <v>7.53</v>
      </c>
      <c r="L2019">
        <v>85.465000000000003</v>
      </c>
      <c r="M2019">
        <v>20396.403999999999</v>
      </c>
      <c r="N2019">
        <v>0</v>
      </c>
      <c r="O2019">
        <v>3.6480000000000001</v>
      </c>
      <c r="P2019">
        <v>-19.489000000000001</v>
      </c>
      <c r="Q2019">
        <v>142.744</v>
      </c>
      <c r="R2019">
        <v>20412.244999999999</v>
      </c>
      <c r="S2019">
        <v>20269.5</v>
      </c>
    </row>
    <row r="2020" spans="1:19" x14ac:dyDescent="0.3">
      <c r="A2020">
        <v>2021</v>
      </c>
      <c r="B2020">
        <v>3</v>
      </c>
      <c r="C2020">
        <v>26</v>
      </c>
      <c r="D2020">
        <v>3</v>
      </c>
      <c r="E2020">
        <v>18047.922999999999</v>
      </c>
      <c r="F2020">
        <v>1512.212</v>
      </c>
      <c r="G2020">
        <v>57.859000000000002</v>
      </c>
      <c r="H2020">
        <v>0</v>
      </c>
      <c r="I2020">
        <v>204.78</v>
      </c>
      <c r="J2020">
        <v>4.7190000000000003</v>
      </c>
      <c r="K2020">
        <v>9.2539999999999996</v>
      </c>
      <c r="L2020">
        <v>85.378</v>
      </c>
      <c r="M2020">
        <v>19864.266</v>
      </c>
      <c r="N2020">
        <v>0</v>
      </c>
      <c r="O2020">
        <v>3.2989999999999999</v>
      </c>
      <c r="P2020">
        <v>-14.253</v>
      </c>
      <c r="Q2020">
        <v>140.61099999999999</v>
      </c>
      <c r="R2020">
        <v>19875.22</v>
      </c>
      <c r="S2020">
        <v>19734.609</v>
      </c>
    </row>
    <row r="2021" spans="1:19" x14ac:dyDescent="0.3">
      <c r="A2021">
        <v>2021</v>
      </c>
      <c r="B2021">
        <v>3</v>
      </c>
      <c r="C2021">
        <v>26</v>
      </c>
      <c r="D2021">
        <v>4</v>
      </c>
      <c r="E2021">
        <v>18635.707999999999</v>
      </c>
      <c r="F2021">
        <v>1446.0260000000001</v>
      </c>
      <c r="G2021">
        <v>58.753999999999998</v>
      </c>
      <c r="H2021">
        <v>0</v>
      </c>
      <c r="I2021">
        <v>102.96599999999999</v>
      </c>
      <c r="J2021">
        <v>3.6520000000000001</v>
      </c>
      <c r="K2021">
        <v>10.182</v>
      </c>
      <c r="L2021">
        <v>85.61</v>
      </c>
      <c r="M2021">
        <v>20284.144</v>
      </c>
      <c r="N2021">
        <v>0</v>
      </c>
      <c r="O2021">
        <v>3.2210000000000001</v>
      </c>
      <c r="P2021">
        <v>-9.6159999999999997</v>
      </c>
      <c r="Q2021">
        <v>141.52099999999999</v>
      </c>
      <c r="R2021">
        <v>20290.538</v>
      </c>
      <c r="S2021">
        <v>20149.017</v>
      </c>
    </row>
    <row r="2022" spans="1:19" x14ac:dyDescent="0.3">
      <c r="A2022">
        <v>2021</v>
      </c>
      <c r="B2022">
        <v>3</v>
      </c>
      <c r="C2022">
        <v>26</v>
      </c>
      <c r="D2022">
        <v>5</v>
      </c>
      <c r="E2022">
        <v>19983.775000000001</v>
      </c>
      <c r="F2022">
        <v>1229.3409999999999</v>
      </c>
      <c r="G2022">
        <v>60.606000000000002</v>
      </c>
      <c r="H2022">
        <v>0</v>
      </c>
      <c r="I2022">
        <v>72.459999999999994</v>
      </c>
      <c r="J2022">
        <v>2.3290000000000002</v>
      </c>
      <c r="K2022">
        <v>9.1489999999999991</v>
      </c>
      <c r="L2022">
        <v>86.468000000000004</v>
      </c>
      <c r="M2022">
        <v>21383.522000000001</v>
      </c>
      <c r="N2022">
        <v>0</v>
      </c>
      <c r="O2022">
        <v>3.181</v>
      </c>
      <c r="P2022">
        <v>-6.5389999999999997</v>
      </c>
      <c r="Q2022">
        <v>150.28700000000001</v>
      </c>
      <c r="R2022">
        <v>21386.880000000001</v>
      </c>
      <c r="S2022">
        <v>21236.593000000001</v>
      </c>
    </row>
    <row r="2023" spans="1:19" x14ac:dyDescent="0.3">
      <c r="A2023">
        <v>2021</v>
      </c>
      <c r="B2023">
        <v>3</v>
      </c>
      <c r="C2023">
        <v>26</v>
      </c>
      <c r="D2023">
        <v>6</v>
      </c>
      <c r="E2023">
        <v>22413.633000000002</v>
      </c>
      <c r="F2023">
        <v>972.50300000000004</v>
      </c>
      <c r="G2023">
        <v>64.494</v>
      </c>
      <c r="H2023">
        <v>0</v>
      </c>
      <c r="I2023">
        <v>128.994</v>
      </c>
      <c r="J2023">
        <v>2.839</v>
      </c>
      <c r="K2023">
        <v>3.2040000000000002</v>
      </c>
      <c r="L2023">
        <v>87.88</v>
      </c>
      <c r="M2023">
        <v>23609.053</v>
      </c>
      <c r="N2023">
        <v>1.101</v>
      </c>
      <c r="O2023">
        <v>3.516</v>
      </c>
      <c r="P2023">
        <v>-3.81</v>
      </c>
      <c r="Q2023">
        <v>174.76900000000001</v>
      </c>
      <c r="R2023">
        <v>23608.244999999999</v>
      </c>
      <c r="S2023">
        <v>23433.475999999999</v>
      </c>
    </row>
    <row r="2024" spans="1:19" x14ac:dyDescent="0.3">
      <c r="A2024">
        <v>2021</v>
      </c>
      <c r="B2024">
        <v>3</v>
      </c>
      <c r="C2024">
        <v>26</v>
      </c>
      <c r="D2024">
        <v>7</v>
      </c>
      <c r="E2024">
        <v>24338.052</v>
      </c>
      <c r="F2024">
        <v>824.78200000000004</v>
      </c>
      <c r="G2024">
        <v>71.736000000000004</v>
      </c>
      <c r="H2024">
        <v>0</v>
      </c>
      <c r="I2024">
        <v>267.89</v>
      </c>
      <c r="J2024">
        <v>3.702</v>
      </c>
      <c r="K2024">
        <v>8.5239999999999991</v>
      </c>
      <c r="L2024">
        <v>89.093999999999994</v>
      </c>
      <c r="M2024">
        <v>25532.044999999998</v>
      </c>
      <c r="N2024">
        <v>379.53399999999999</v>
      </c>
      <c r="O2024">
        <v>1.5249999999999999</v>
      </c>
      <c r="P2024">
        <v>-1.5669999999999999</v>
      </c>
      <c r="Q2024">
        <v>205.77099999999999</v>
      </c>
      <c r="R2024">
        <v>25152.553</v>
      </c>
      <c r="S2024">
        <v>24946.780999999999</v>
      </c>
    </row>
    <row r="2025" spans="1:19" x14ac:dyDescent="0.3">
      <c r="A2025">
        <v>2021</v>
      </c>
      <c r="B2025">
        <v>3</v>
      </c>
      <c r="C2025">
        <v>26</v>
      </c>
      <c r="D2025">
        <v>8</v>
      </c>
      <c r="E2025">
        <v>25290.074000000001</v>
      </c>
      <c r="F2025">
        <v>761.46199999999999</v>
      </c>
      <c r="G2025">
        <v>74.061999999999998</v>
      </c>
      <c r="H2025">
        <v>0</v>
      </c>
      <c r="I2025">
        <v>494.47699999999998</v>
      </c>
      <c r="J2025">
        <v>4.97</v>
      </c>
      <c r="K2025">
        <v>7.3540000000000001</v>
      </c>
      <c r="L2025">
        <v>89.700999999999993</v>
      </c>
      <c r="M2025">
        <v>26648.037</v>
      </c>
      <c r="N2025">
        <v>2522.8710000000001</v>
      </c>
      <c r="O2025">
        <v>-10.411</v>
      </c>
      <c r="P2025">
        <v>-0.47899999999999998</v>
      </c>
      <c r="Q2025">
        <v>236.35</v>
      </c>
      <c r="R2025">
        <v>24136.057000000001</v>
      </c>
      <c r="S2025">
        <v>23899.706999999999</v>
      </c>
    </row>
    <row r="2026" spans="1:19" x14ac:dyDescent="0.3">
      <c r="A2026">
        <v>2021</v>
      </c>
      <c r="B2026">
        <v>3</v>
      </c>
      <c r="C2026">
        <v>26</v>
      </c>
      <c r="D2026">
        <v>9</v>
      </c>
      <c r="E2026">
        <v>26130.225999999999</v>
      </c>
      <c r="F2026">
        <v>760.44799999999998</v>
      </c>
      <c r="G2026">
        <v>73.456000000000003</v>
      </c>
      <c r="H2026">
        <v>0</v>
      </c>
      <c r="I2026">
        <v>610.23099999999999</v>
      </c>
      <c r="J2026">
        <v>5.5170000000000003</v>
      </c>
      <c r="K2026">
        <v>3.7530000000000001</v>
      </c>
      <c r="L2026">
        <v>90.281000000000006</v>
      </c>
      <c r="M2026">
        <v>27600.456999999999</v>
      </c>
      <c r="N2026">
        <v>4964.8490000000002</v>
      </c>
      <c r="O2026">
        <v>-24.637</v>
      </c>
      <c r="P2026">
        <v>0.621</v>
      </c>
      <c r="Q2026">
        <v>260.97500000000002</v>
      </c>
      <c r="R2026">
        <v>22659.624</v>
      </c>
      <c r="S2026">
        <v>22398.649000000001</v>
      </c>
    </row>
    <row r="2027" spans="1:19" x14ac:dyDescent="0.3">
      <c r="A2027">
        <v>2021</v>
      </c>
      <c r="B2027">
        <v>3</v>
      </c>
      <c r="C2027">
        <v>26</v>
      </c>
      <c r="D2027">
        <v>10</v>
      </c>
      <c r="E2027">
        <v>26701.109</v>
      </c>
      <c r="F2027">
        <v>793.18600000000004</v>
      </c>
      <c r="G2027">
        <v>70.278999999999996</v>
      </c>
      <c r="H2027">
        <v>0</v>
      </c>
      <c r="I2027">
        <v>577.70699999999999</v>
      </c>
      <c r="J2027">
        <v>5.8330000000000002</v>
      </c>
      <c r="K2027">
        <v>1.419</v>
      </c>
      <c r="L2027">
        <v>90.754999999999995</v>
      </c>
      <c r="M2027">
        <v>28170.008000000002</v>
      </c>
      <c r="N2027">
        <v>6898.2060000000001</v>
      </c>
      <c r="O2027">
        <v>-37.046999999999997</v>
      </c>
      <c r="P2027">
        <v>2.3119999999999998</v>
      </c>
      <c r="Q2027">
        <v>277.178</v>
      </c>
      <c r="R2027">
        <v>21306.537</v>
      </c>
      <c r="S2027">
        <v>21029.359</v>
      </c>
    </row>
    <row r="2028" spans="1:19" x14ac:dyDescent="0.3">
      <c r="A2028">
        <v>2021</v>
      </c>
      <c r="B2028">
        <v>3</v>
      </c>
      <c r="C2028">
        <v>26</v>
      </c>
      <c r="D2028">
        <v>11</v>
      </c>
      <c r="E2028">
        <v>26935.047999999999</v>
      </c>
      <c r="F2028">
        <v>811.66800000000001</v>
      </c>
      <c r="G2028">
        <v>68.373999999999995</v>
      </c>
      <c r="H2028">
        <v>0</v>
      </c>
      <c r="I2028">
        <v>491.72500000000002</v>
      </c>
      <c r="J2028">
        <v>5.9710000000000001</v>
      </c>
      <c r="K2028">
        <v>4.3570000000000002</v>
      </c>
      <c r="L2028">
        <v>90.950999999999993</v>
      </c>
      <c r="M2028">
        <v>28339.72</v>
      </c>
      <c r="N2028">
        <v>8097.3140000000003</v>
      </c>
      <c r="O2028">
        <v>-21.6</v>
      </c>
      <c r="P2028">
        <v>3.7690000000000001</v>
      </c>
      <c r="Q2028">
        <v>290.96600000000001</v>
      </c>
      <c r="R2028">
        <v>20260.237000000001</v>
      </c>
      <c r="S2028">
        <v>19969.271000000001</v>
      </c>
    </row>
    <row r="2029" spans="1:19" x14ac:dyDescent="0.3">
      <c r="A2029">
        <v>2021</v>
      </c>
      <c r="B2029">
        <v>3</v>
      </c>
      <c r="C2029">
        <v>26</v>
      </c>
      <c r="D2029">
        <v>12</v>
      </c>
      <c r="E2029">
        <v>27030.605</v>
      </c>
      <c r="F2029">
        <v>781.01400000000001</v>
      </c>
      <c r="G2029">
        <v>66.933999999999997</v>
      </c>
      <c r="H2029">
        <v>0</v>
      </c>
      <c r="I2029">
        <v>454.66800000000001</v>
      </c>
      <c r="J2029">
        <v>5.9409999999999998</v>
      </c>
      <c r="K2029">
        <v>4.9829999999999997</v>
      </c>
      <c r="L2029">
        <v>91.022999999999996</v>
      </c>
      <c r="M2029">
        <v>28368.234</v>
      </c>
      <c r="N2029">
        <v>8696.3230000000003</v>
      </c>
      <c r="O2029">
        <v>-7.0650000000000004</v>
      </c>
      <c r="P2029">
        <v>4.8159999999999998</v>
      </c>
      <c r="Q2029">
        <v>299.39999999999998</v>
      </c>
      <c r="R2029">
        <v>19674.16</v>
      </c>
      <c r="S2029">
        <v>19374.759999999998</v>
      </c>
    </row>
    <row r="2030" spans="1:19" x14ac:dyDescent="0.3">
      <c r="A2030">
        <v>2021</v>
      </c>
      <c r="B2030">
        <v>3</v>
      </c>
      <c r="C2030">
        <v>26</v>
      </c>
      <c r="D2030">
        <v>13</v>
      </c>
      <c r="E2030">
        <v>27140.423999999999</v>
      </c>
      <c r="F2030">
        <v>767.20600000000002</v>
      </c>
      <c r="G2030">
        <v>65.477000000000004</v>
      </c>
      <c r="H2030">
        <v>0</v>
      </c>
      <c r="I2030">
        <v>430.10700000000003</v>
      </c>
      <c r="J2030">
        <v>5.8310000000000004</v>
      </c>
      <c r="K2030">
        <v>3.2210000000000001</v>
      </c>
      <c r="L2030">
        <v>91.134</v>
      </c>
      <c r="M2030">
        <v>28437.922999999999</v>
      </c>
      <c r="N2030">
        <v>8758.4179999999997</v>
      </c>
      <c r="O2030">
        <v>-3.153</v>
      </c>
      <c r="P2030">
        <v>5.5359999999999996</v>
      </c>
      <c r="Q2030">
        <v>307.34399999999999</v>
      </c>
      <c r="R2030">
        <v>19677.121999999999</v>
      </c>
      <c r="S2030">
        <v>19369.777999999998</v>
      </c>
    </row>
    <row r="2031" spans="1:19" x14ac:dyDescent="0.3">
      <c r="A2031">
        <v>2021</v>
      </c>
      <c r="B2031">
        <v>3</v>
      </c>
      <c r="C2031">
        <v>26</v>
      </c>
      <c r="D2031">
        <v>14</v>
      </c>
      <c r="E2031">
        <v>27046.674999999999</v>
      </c>
      <c r="F2031">
        <v>734.28399999999999</v>
      </c>
      <c r="G2031">
        <v>64.486000000000004</v>
      </c>
      <c r="H2031">
        <v>0</v>
      </c>
      <c r="I2031">
        <v>368.52499999999998</v>
      </c>
      <c r="J2031">
        <v>5.3470000000000004</v>
      </c>
      <c r="K2031">
        <v>5.3979999999999997</v>
      </c>
      <c r="L2031">
        <v>91.058999999999997</v>
      </c>
      <c r="M2031">
        <v>28251.287</v>
      </c>
      <c r="N2031">
        <v>8295.384</v>
      </c>
      <c r="O2031">
        <v>-3.6459999999999999</v>
      </c>
      <c r="P2031">
        <v>5.2770000000000001</v>
      </c>
      <c r="Q2031">
        <v>311.452</v>
      </c>
      <c r="R2031">
        <v>19954.272000000001</v>
      </c>
      <c r="S2031">
        <v>19642.82</v>
      </c>
    </row>
    <row r="2032" spans="1:19" x14ac:dyDescent="0.3">
      <c r="A2032">
        <v>2021</v>
      </c>
      <c r="B2032">
        <v>3</v>
      </c>
      <c r="C2032">
        <v>26</v>
      </c>
      <c r="D2032">
        <v>15</v>
      </c>
      <c r="E2032">
        <v>26713.537</v>
      </c>
      <c r="F2032">
        <v>711.85799999999995</v>
      </c>
      <c r="G2032">
        <v>63.335999999999999</v>
      </c>
      <c r="H2032">
        <v>0</v>
      </c>
      <c r="I2032">
        <v>339.13400000000001</v>
      </c>
      <c r="J2032">
        <v>5.5759999999999996</v>
      </c>
      <c r="K2032">
        <v>3.677</v>
      </c>
      <c r="L2032">
        <v>90.725999999999999</v>
      </c>
      <c r="M2032">
        <v>27864.51</v>
      </c>
      <c r="N2032">
        <v>7115.1019999999999</v>
      </c>
      <c r="O2032">
        <v>-2.2679999999999998</v>
      </c>
      <c r="P2032">
        <v>3.4420000000000002</v>
      </c>
      <c r="Q2032">
        <v>309.41199999999998</v>
      </c>
      <c r="R2032">
        <v>20748.234</v>
      </c>
      <c r="S2032">
        <v>20438.821</v>
      </c>
    </row>
    <row r="2033" spans="1:19" x14ac:dyDescent="0.3">
      <c r="A2033">
        <v>2021</v>
      </c>
      <c r="B2033">
        <v>3</v>
      </c>
      <c r="C2033">
        <v>26</v>
      </c>
      <c r="D2033">
        <v>16</v>
      </c>
      <c r="E2033">
        <v>26287.778999999999</v>
      </c>
      <c r="F2033">
        <v>639.73099999999999</v>
      </c>
      <c r="G2033">
        <v>63.317999999999998</v>
      </c>
      <c r="H2033">
        <v>0</v>
      </c>
      <c r="I2033">
        <v>233.93700000000001</v>
      </c>
      <c r="J2033">
        <v>4.3869999999999996</v>
      </c>
      <c r="K2033">
        <v>1.613</v>
      </c>
      <c r="L2033">
        <v>90.313999999999993</v>
      </c>
      <c r="M2033">
        <v>27257.761999999999</v>
      </c>
      <c r="N2033">
        <v>5248.4279999999999</v>
      </c>
      <c r="O2033">
        <v>-0.85599999999999998</v>
      </c>
      <c r="P2033">
        <v>1.6910000000000001</v>
      </c>
      <c r="Q2033">
        <v>298.411</v>
      </c>
      <c r="R2033">
        <v>22008.499</v>
      </c>
      <c r="S2033">
        <v>21710.088</v>
      </c>
    </row>
    <row r="2034" spans="1:19" x14ac:dyDescent="0.3">
      <c r="A2034">
        <v>2021</v>
      </c>
      <c r="B2034">
        <v>3</v>
      </c>
      <c r="C2034">
        <v>26</v>
      </c>
      <c r="D2034">
        <v>17</v>
      </c>
      <c r="E2034">
        <v>25916.935000000001</v>
      </c>
      <c r="F2034">
        <v>584.72</v>
      </c>
      <c r="G2034">
        <v>64.177999999999997</v>
      </c>
      <c r="H2034">
        <v>0</v>
      </c>
      <c r="I2034">
        <v>255.80699999999999</v>
      </c>
      <c r="J2034">
        <v>4.91</v>
      </c>
      <c r="K2034">
        <v>-8.1430000000000007</v>
      </c>
      <c r="L2034">
        <v>89.989000000000004</v>
      </c>
      <c r="M2034">
        <v>26844.219000000001</v>
      </c>
      <c r="N2034">
        <v>2895.8960000000002</v>
      </c>
      <c r="O2034">
        <v>0.61399999999999999</v>
      </c>
      <c r="P2034">
        <v>4.665</v>
      </c>
      <c r="Q2034">
        <v>278.79000000000002</v>
      </c>
      <c r="R2034">
        <v>23943.044000000002</v>
      </c>
      <c r="S2034">
        <v>23664.254000000001</v>
      </c>
    </row>
    <row r="2035" spans="1:19" x14ac:dyDescent="0.3">
      <c r="A2035">
        <v>2021</v>
      </c>
      <c r="B2035">
        <v>3</v>
      </c>
      <c r="C2035">
        <v>26</v>
      </c>
      <c r="D2035">
        <v>18</v>
      </c>
      <c r="E2035">
        <v>25960.580999999998</v>
      </c>
      <c r="F2035">
        <v>574.52</v>
      </c>
      <c r="G2035">
        <v>65.872</v>
      </c>
      <c r="H2035">
        <v>0</v>
      </c>
      <c r="I2035">
        <v>326.37799999999999</v>
      </c>
      <c r="J2035">
        <v>4.7430000000000003</v>
      </c>
      <c r="K2035">
        <v>-14.872</v>
      </c>
      <c r="L2035">
        <v>89.968999999999994</v>
      </c>
      <c r="M2035">
        <v>26941.319</v>
      </c>
      <c r="N2035">
        <v>706.73699999999997</v>
      </c>
      <c r="O2035">
        <v>6.9619999999999997</v>
      </c>
      <c r="P2035">
        <v>10.577</v>
      </c>
      <c r="Q2035">
        <v>257.16399999999999</v>
      </c>
      <c r="R2035">
        <v>26217.043000000001</v>
      </c>
      <c r="S2035">
        <v>25959.879000000001</v>
      </c>
    </row>
    <row r="2036" spans="1:19" x14ac:dyDescent="0.3">
      <c r="A2036">
        <v>2021</v>
      </c>
      <c r="B2036">
        <v>3</v>
      </c>
      <c r="C2036">
        <v>26</v>
      </c>
      <c r="D2036">
        <v>19</v>
      </c>
      <c r="E2036">
        <v>27536.501</v>
      </c>
      <c r="F2036">
        <v>585.29</v>
      </c>
      <c r="G2036">
        <v>67.688999999999993</v>
      </c>
      <c r="H2036">
        <v>0</v>
      </c>
      <c r="I2036">
        <v>361.14600000000002</v>
      </c>
      <c r="J2036">
        <v>4.4640000000000004</v>
      </c>
      <c r="K2036">
        <v>-18.978000000000002</v>
      </c>
      <c r="L2036">
        <v>91.34</v>
      </c>
      <c r="M2036">
        <v>28559.761999999999</v>
      </c>
      <c r="N2036">
        <v>2.5659999999999998</v>
      </c>
      <c r="O2036">
        <v>12.42</v>
      </c>
      <c r="P2036">
        <v>16.824000000000002</v>
      </c>
      <c r="Q2036">
        <v>242.066</v>
      </c>
      <c r="R2036">
        <v>28527.951000000001</v>
      </c>
      <c r="S2036">
        <v>28285.884999999998</v>
      </c>
    </row>
    <row r="2037" spans="1:19" x14ac:dyDescent="0.3">
      <c r="A2037">
        <v>2021</v>
      </c>
      <c r="B2037">
        <v>3</v>
      </c>
      <c r="C2037">
        <v>26</v>
      </c>
      <c r="D2037">
        <v>20</v>
      </c>
      <c r="E2037">
        <v>27731.482</v>
      </c>
      <c r="F2037">
        <v>594.98</v>
      </c>
      <c r="G2037">
        <v>71.963999999999999</v>
      </c>
      <c r="H2037">
        <v>0</v>
      </c>
      <c r="I2037">
        <v>404.81200000000001</v>
      </c>
      <c r="J2037">
        <v>4.1230000000000002</v>
      </c>
      <c r="K2037">
        <v>-13.611000000000001</v>
      </c>
      <c r="L2037">
        <v>91.558000000000007</v>
      </c>
      <c r="M2037">
        <v>28813.344000000001</v>
      </c>
      <c r="N2037">
        <v>0</v>
      </c>
      <c r="O2037">
        <v>12.961</v>
      </c>
      <c r="P2037">
        <v>16.16</v>
      </c>
      <c r="Q2037">
        <v>234.273</v>
      </c>
      <c r="R2037">
        <v>28784.223000000002</v>
      </c>
      <c r="S2037">
        <v>28549.95</v>
      </c>
    </row>
    <row r="2038" spans="1:19" x14ac:dyDescent="0.3">
      <c r="A2038">
        <v>2021</v>
      </c>
      <c r="B2038">
        <v>3</v>
      </c>
      <c r="C2038">
        <v>26</v>
      </c>
      <c r="D2038">
        <v>21</v>
      </c>
      <c r="E2038">
        <v>26384.641</v>
      </c>
      <c r="F2038">
        <v>646.64400000000001</v>
      </c>
      <c r="G2038">
        <v>71.051000000000002</v>
      </c>
      <c r="H2038">
        <v>0</v>
      </c>
      <c r="I2038">
        <v>517.60900000000004</v>
      </c>
      <c r="J2038">
        <v>5.181</v>
      </c>
      <c r="K2038">
        <v>-10.157999999999999</v>
      </c>
      <c r="L2038">
        <v>90.227999999999994</v>
      </c>
      <c r="M2038">
        <v>27634.145</v>
      </c>
      <c r="N2038">
        <v>0</v>
      </c>
      <c r="O2038">
        <v>12.884</v>
      </c>
      <c r="P2038">
        <v>6.6929999999999996</v>
      </c>
      <c r="Q2038">
        <v>225.73599999999999</v>
      </c>
      <c r="R2038">
        <v>27614.567999999999</v>
      </c>
      <c r="S2038">
        <v>27388.831999999999</v>
      </c>
    </row>
    <row r="2039" spans="1:19" x14ac:dyDescent="0.3">
      <c r="A2039">
        <v>2021</v>
      </c>
      <c r="B2039">
        <v>3</v>
      </c>
      <c r="C2039">
        <v>26</v>
      </c>
      <c r="D2039">
        <v>22</v>
      </c>
      <c r="E2039">
        <v>24001.085999999999</v>
      </c>
      <c r="F2039">
        <v>815.41200000000003</v>
      </c>
      <c r="G2039">
        <v>67.337999999999994</v>
      </c>
      <c r="H2039">
        <v>0</v>
      </c>
      <c r="I2039">
        <v>577.44799999999998</v>
      </c>
      <c r="J2039">
        <v>4.8490000000000002</v>
      </c>
      <c r="K2039">
        <v>1.391</v>
      </c>
      <c r="L2039">
        <v>88.662999999999997</v>
      </c>
      <c r="M2039">
        <v>25488.848000000002</v>
      </c>
      <c r="N2039">
        <v>0</v>
      </c>
      <c r="O2039">
        <v>10.920999999999999</v>
      </c>
      <c r="P2039">
        <v>-9.673</v>
      </c>
      <c r="Q2039">
        <v>208.21299999999999</v>
      </c>
      <c r="R2039">
        <v>25487.599999999999</v>
      </c>
      <c r="S2039">
        <v>25279.385999999999</v>
      </c>
    </row>
    <row r="2040" spans="1:19" x14ac:dyDescent="0.3">
      <c r="A2040">
        <v>2021</v>
      </c>
      <c r="B2040">
        <v>3</v>
      </c>
      <c r="C2040">
        <v>26</v>
      </c>
      <c r="D2040">
        <v>23</v>
      </c>
      <c r="E2040">
        <v>21728.420999999998</v>
      </c>
      <c r="F2040">
        <v>1019.1660000000001</v>
      </c>
      <c r="G2040">
        <v>62.8</v>
      </c>
      <c r="H2040">
        <v>0</v>
      </c>
      <c r="I2040">
        <v>961.178</v>
      </c>
      <c r="J2040">
        <v>4.0940000000000003</v>
      </c>
      <c r="K2040">
        <v>7.64</v>
      </c>
      <c r="L2040">
        <v>87.328000000000003</v>
      </c>
      <c r="M2040">
        <v>23807.828000000001</v>
      </c>
      <c r="N2040">
        <v>0</v>
      </c>
      <c r="O2040">
        <v>8.4540000000000006</v>
      </c>
      <c r="P2040">
        <v>-19.382000000000001</v>
      </c>
      <c r="Q2040">
        <v>184.16300000000001</v>
      </c>
      <c r="R2040">
        <v>23818.756000000001</v>
      </c>
      <c r="S2040">
        <v>23634.593000000001</v>
      </c>
    </row>
    <row r="2041" spans="1:19" x14ac:dyDescent="0.3">
      <c r="A2041">
        <v>2021</v>
      </c>
      <c r="B2041">
        <v>3</v>
      </c>
      <c r="C2041">
        <v>26</v>
      </c>
      <c r="D2041">
        <v>24</v>
      </c>
      <c r="E2041">
        <v>20142.650000000001</v>
      </c>
      <c r="F2041">
        <v>1281.819</v>
      </c>
      <c r="G2041">
        <v>60.631999999999998</v>
      </c>
      <c r="H2041">
        <v>0</v>
      </c>
      <c r="I2041">
        <v>775.452</v>
      </c>
      <c r="J2041">
        <v>1.8029999999999999</v>
      </c>
      <c r="K2041">
        <v>11.798999999999999</v>
      </c>
      <c r="L2041">
        <v>86.48</v>
      </c>
      <c r="M2041">
        <v>22300.003000000001</v>
      </c>
      <c r="N2041">
        <v>0</v>
      </c>
      <c r="O2041">
        <v>6.4219999999999997</v>
      </c>
      <c r="P2041">
        <v>-23.242999999999999</v>
      </c>
      <c r="Q2041">
        <v>165.19499999999999</v>
      </c>
      <c r="R2041">
        <v>22316.824000000001</v>
      </c>
      <c r="S2041">
        <v>22151.63</v>
      </c>
    </row>
    <row r="2042" spans="1:19" x14ac:dyDescent="0.3">
      <c r="A2042">
        <v>2021</v>
      </c>
      <c r="B2042">
        <v>3</v>
      </c>
      <c r="C2042">
        <v>27</v>
      </c>
      <c r="D2042">
        <v>1</v>
      </c>
      <c r="E2042">
        <v>18995.428</v>
      </c>
      <c r="F2042">
        <v>1493.2909999999999</v>
      </c>
      <c r="G2042">
        <v>55.015000000000001</v>
      </c>
      <c r="H2042">
        <v>0</v>
      </c>
      <c r="I2042">
        <v>657.721</v>
      </c>
      <c r="J2042">
        <v>1.788</v>
      </c>
      <c r="K2042">
        <v>8.2330000000000005</v>
      </c>
      <c r="L2042">
        <v>85.811999999999998</v>
      </c>
      <c r="M2042">
        <v>21242.273000000001</v>
      </c>
      <c r="N2042">
        <v>0</v>
      </c>
      <c r="O2042">
        <v>4.4290000000000003</v>
      </c>
      <c r="P2042">
        <v>-24.498000000000001</v>
      </c>
      <c r="Q2042">
        <v>144.07400000000001</v>
      </c>
      <c r="R2042">
        <v>21262.342000000001</v>
      </c>
      <c r="S2042">
        <v>21118.267</v>
      </c>
    </row>
    <row r="2043" spans="1:19" x14ac:dyDescent="0.3">
      <c r="A2043">
        <v>2021</v>
      </c>
      <c r="B2043">
        <v>3</v>
      </c>
      <c r="C2043">
        <v>27</v>
      </c>
      <c r="D2043">
        <v>2</v>
      </c>
      <c r="E2043">
        <v>18297.616000000002</v>
      </c>
      <c r="F2043">
        <v>1548.2260000000001</v>
      </c>
      <c r="G2043">
        <v>53.417999999999999</v>
      </c>
      <c r="H2043">
        <v>0</v>
      </c>
      <c r="I2043">
        <v>441.95</v>
      </c>
      <c r="J2043">
        <v>1.8160000000000001</v>
      </c>
      <c r="K2043">
        <v>7.5430000000000001</v>
      </c>
      <c r="L2043">
        <v>85.462999999999994</v>
      </c>
      <c r="M2043">
        <v>20382.614000000001</v>
      </c>
      <c r="N2043">
        <v>0</v>
      </c>
      <c r="O2043">
        <v>3.6480000000000001</v>
      </c>
      <c r="P2043">
        <v>-19.489000000000001</v>
      </c>
      <c r="Q2043">
        <v>138.20099999999999</v>
      </c>
      <c r="R2043">
        <v>20398.454000000002</v>
      </c>
      <c r="S2043">
        <v>20260.253000000001</v>
      </c>
    </row>
    <row r="2044" spans="1:19" x14ac:dyDescent="0.3">
      <c r="A2044">
        <v>2021</v>
      </c>
      <c r="B2044">
        <v>3</v>
      </c>
      <c r="C2044">
        <v>27</v>
      </c>
      <c r="D2044">
        <v>3</v>
      </c>
      <c r="E2044">
        <v>17904.234</v>
      </c>
      <c r="F2044">
        <v>1502.145</v>
      </c>
      <c r="G2044">
        <v>52.793999999999997</v>
      </c>
      <c r="H2044">
        <v>0</v>
      </c>
      <c r="I2044">
        <v>279.93400000000003</v>
      </c>
      <c r="J2044">
        <v>1.79</v>
      </c>
      <c r="K2044">
        <v>9.2349999999999994</v>
      </c>
      <c r="L2044">
        <v>85.36</v>
      </c>
      <c r="M2044">
        <v>19782.698</v>
      </c>
      <c r="N2044">
        <v>0</v>
      </c>
      <c r="O2044">
        <v>3.2989999999999999</v>
      </c>
      <c r="P2044">
        <v>-14.253</v>
      </c>
      <c r="Q2044">
        <v>134.749</v>
      </c>
      <c r="R2044">
        <v>19793.651999999998</v>
      </c>
      <c r="S2044">
        <v>19658.902999999998</v>
      </c>
    </row>
    <row r="2045" spans="1:19" x14ac:dyDescent="0.3">
      <c r="A2045">
        <v>2021</v>
      </c>
      <c r="B2045">
        <v>3</v>
      </c>
      <c r="C2045">
        <v>27</v>
      </c>
      <c r="D2045">
        <v>4</v>
      </c>
      <c r="E2045">
        <v>17756.449000000001</v>
      </c>
      <c r="F2045">
        <v>1475.816</v>
      </c>
      <c r="G2045">
        <v>53.154000000000003</v>
      </c>
      <c r="H2045">
        <v>0</v>
      </c>
      <c r="I2045">
        <v>175.989</v>
      </c>
      <c r="J2045">
        <v>1.619</v>
      </c>
      <c r="K2045">
        <v>10.079000000000001</v>
      </c>
      <c r="L2045">
        <v>85.332999999999998</v>
      </c>
      <c r="M2045">
        <v>19505.286</v>
      </c>
      <c r="N2045">
        <v>0</v>
      </c>
      <c r="O2045">
        <v>3.2210000000000001</v>
      </c>
      <c r="P2045">
        <v>-9.6159999999999997</v>
      </c>
      <c r="Q2045">
        <v>134.977</v>
      </c>
      <c r="R2045">
        <v>19511.68</v>
      </c>
      <c r="S2045">
        <v>19376.703000000001</v>
      </c>
    </row>
    <row r="2046" spans="1:19" x14ac:dyDescent="0.3">
      <c r="A2046">
        <v>2021</v>
      </c>
      <c r="B2046">
        <v>3</v>
      </c>
      <c r="C2046">
        <v>27</v>
      </c>
      <c r="D2046">
        <v>5</v>
      </c>
      <c r="E2046">
        <v>18315.552</v>
      </c>
      <c r="F2046">
        <v>1348.2139999999999</v>
      </c>
      <c r="G2046">
        <v>55.252000000000002</v>
      </c>
      <c r="H2046">
        <v>0</v>
      </c>
      <c r="I2046">
        <v>101.506</v>
      </c>
      <c r="J2046">
        <v>1.629</v>
      </c>
      <c r="K2046">
        <v>9.1489999999999991</v>
      </c>
      <c r="L2046">
        <v>85.519000000000005</v>
      </c>
      <c r="M2046">
        <v>19861.57</v>
      </c>
      <c r="N2046">
        <v>0</v>
      </c>
      <c r="O2046">
        <v>3.181</v>
      </c>
      <c r="P2046">
        <v>-6.5389999999999997</v>
      </c>
      <c r="Q2046">
        <v>139.81700000000001</v>
      </c>
      <c r="R2046">
        <v>19864.928</v>
      </c>
      <c r="S2046">
        <v>19725.111000000001</v>
      </c>
    </row>
    <row r="2047" spans="1:19" x14ac:dyDescent="0.3">
      <c r="A2047">
        <v>2021</v>
      </c>
      <c r="B2047">
        <v>3</v>
      </c>
      <c r="C2047">
        <v>27</v>
      </c>
      <c r="D2047">
        <v>6</v>
      </c>
      <c r="E2047">
        <v>19260.044999999998</v>
      </c>
      <c r="F2047">
        <v>1208.8889999999999</v>
      </c>
      <c r="G2047">
        <v>58.737000000000002</v>
      </c>
      <c r="H2047">
        <v>0</v>
      </c>
      <c r="I2047">
        <v>64.483999999999995</v>
      </c>
      <c r="J2047">
        <v>1.893</v>
      </c>
      <c r="K2047">
        <v>3.165</v>
      </c>
      <c r="L2047">
        <v>85.956000000000003</v>
      </c>
      <c r="M2047">
        <v>20624.433000000001</v>
      </c>
      <c r="N2047">
        <v>1.101</v>
      </c>
      <c r="O2047">
        <v>3.516</v>
      </c>
      <c r="P2047">
        <v>-3.81</v>
      </c>
      <c r="Q2047">
        <v>152.83600000000001</v>
      </c>
      <c r="R2047">
        <v>20623.626</v>
      </c>
      <c r="S2047">
        <v>20470.789000000001</v>
      </c>
    </row>
    <row r="2048" spans="1:19" x14ac:dyDescent="0.3">
      <c r="A2048">
        <v>2021</v>
      </c>
      <c r="B2048">
        <v>3</v>
      </c>
      <c r="C2048">
        <v>27</v>
      </c>
      <c r="D2048">
        <v>7</v>
      </c>
      <c r="E2048">
        <v>19945.143</v>
      </c>
      <c r="F2048">
        <v>1136.616</v>
      </c>
      <c r="G2048">
        <v>62.011000000000003</v>
      </c>
      <c r="H2048">
        <v>0</v>
      </c>
      <c r="I2048">
        <v>68.882999999999996</v>
      </c>
      <c r="J2048">
        <v>2.2879999999999998</v>
      </c>
      <c r="K2048">
        <v>8.2479999999999993</v>
      </c>
      <c r="L2048">
        <v>86.335999999999999</v>
      </c>
      <c r="M2048">
        <v>21247.513999999999</v>
      </c>
      <c r="N2048">
        <v>379.53399999999999</v>
      </c>
      <c r="O2048">
        <v>1.5249999999999999</v>
      </c>
      <c r="P2048">
        <v>-1.5669999999999999</v>
      </c>
      <c r="Q2048">
        <v>169.68600000000001</v>
      </c>
      <c r="R2048">
        <v>20868.022000000001</v>
      </c>
      <c r="S2048">
        <v>20698.335999999999</v>
      </c>
    </row>
    <row r="2049" spans="1:19" x14ac:dyDescent="0.3">
      <c r="A2049">
        <v>2021</v>
      </c>
      <c r="B2049">
        <v>3</v>
      </c>
      <c r="C2049">
        <v>27</v>
      </c>
      <c r="D2049">
        <v>8</v>
      </c>
      <c r="E2049">
        <v>21227.665000000001</v>
      </c>
      <c r="F2049">
        <v>1068.26</v>
      </c>
      <c r="G2049">
        <v>63.95</v>
      </c>
      <c r="H2049">
        <v>0</v>
      </c>
      <c r="I2049">
        <v>109.06699999999999</v>
      </c>
      <c r="J2049">
        <v>2.8879999999999999</v>
      </c>
      <c r="K2049">
        <v>7.3220000000000001</v>
      </c>
      <c r="L2049">
        <v>87.021000000000001</v>
      </c>
      <c r="M2049">
        <v>22502.223999999998</v>
      </c>
      <c r="N2049">
        <v>2522.8710000000001</v>
      </c>
      <c r="O2049">
        <v>-10.411</v>
      </c>
      <c r="P2049">
        <v>-0.47899999999999998</v>
      </c>
      <c r="Q2049">
        <v>195.46799999999999</v>
      </c>
      <c r="R2049">
        <v>19990.242999999999</v>
      </c>
      <c r="S2049">
        <v>19794.775000000001</v>
      </c>
    </row>
    <row r="2050" spans="1:19" x14ac:dyDescent="0.3">
      <c r="A2050">
        <v>2021</v>
      </c>
      <c r="B2050">
        <v>3</v>
      </c>
      <c r="C2050">
        <v>27</v>
      </c>
      <c r="D2050">
        <v>9</v>
      </c>
      <c r="E2050">
        <v>22596.799999999999</v>
      </c>
      <c r="F2050">
        <v>1024.53</v>
      </c>
      <c r="G2050">
        <v>64.959999999999994</v>
      </c>
      <c r="H2050">
        <v>0</v>
      </c>
      <c r="I2050">
        <v>148.09700000000001</v>
      </c>
      <c r="J2050">
        <v>3.0950000000000002</v>
      </c>
      <c r="K2050">
        <v>3.9239999999999999</v>
      </c>
      <c r="L2050">
        <v>87.793999999999997</v>
      </c>
      <c r="M2050">
        <v>23864.240000000002</v>
      </c>
      <c r="N2050">
        <v>4964.8490000000002</v>
      </c>
      <c r="O2050">
        <v>-24.637</v>
      </c>
      <c r="P2050">
        <v>0.621</v>
      </c>
      <c r="Q2050">
        <v>219.071</v>
      </c>
      <c r="R2050">
        <v>18923.406999999999</v>
      </c>
      <c r="S2050">
        <v>18704.335999999999</v>
      </c>
    </row>
    <row r="2051" spans="1:19" x14ac:dyDescent="0.3">
      <c r="A2051">
        <v>2021</v>
      </c>
      <c r="B2051">
        <v>3</v>
      </c>
      <c r="C2051">
        <v>27</v>
      </c>
      <c r="D2051">
        <v>10</v>
      </c>
      <c r="E2051">
        <v>23441.089</v>
      </c>
      <c r="F2051">
        <v>1018.407</v>
      </c>
      <c r="G2051">
        <v>64.695999999999998</v>
      </c>
      <c r="H2051">
        <v>0</v>
      </c>
      <c r="I2051">
        <v>183.595</v>
      </c>
      <c r="J2051">
        <v>3.2829999999999999</v>
      </c>
      <c r="K2051">
        <v>1.756</v>
      </c>
      <c r="L2051">
        <v>88.299000000000007</v>
      </c>
      <c r="M2051">
        <v>24736.429</v>
      </c>
      <c r="N2051">
        <v>6898.2060000000001</v>
      </c>
      <c r="O2051">
        <v>-37.046999999999997</v>
      </c>
      <c r="P2051">
        <v>2.3119999999999998</v>
      </c>
      <c r="Q2051">
        <v>235.92599999999999</v>
      </c>
      <c r="R2051">
        <v>17872.957999999999</v>
      </c>
      <c r="S2051">
        <v>17637.030999999999</v>
      </c>
    </row>
    <row r="2052" spans="1:19" x14ac:dyDescent="0.3">
      <c r="A2052">
        <v>2021</v>
      </c>
      <c r="B2052">
        <v>3</v>
      </c>
      <c r="C2052">
        <v>27</v>
      </c>
      <c r="D2052">
        <v>11</v>
      </c>
      <c r="E2052">
        <v>23873.329000000002</v>
      </c>
      <c r="F2052">
        <v>1010.81</v>
      </c>
      <c r="G2052">
        <v>63.747999999999998</v>
      </c>
      <c r="H2052">
        <v>0</v>
      </c>
      <c r="I2052">
        <v>236.779</v>
      </c>
      <c r="J2052">
        <v>3.4590000000000001</v>
      </c>
      <c r="K2052">
        <v>4.6189999999999998</v>
      </c>
      <c r="L2052">
        <v>88.554000000000002</v>
      </c>
      <c r="M2052">
        <v>25217.550999999999</v>
      </c>
      <c r="N2052">
        <v>8097.3140000000003</v>
      </c>
      <c r="O2052">
        <v>-21.6</v>
      </c>
      <c r="P2052">
        <v>3.7690000000000001</v>
      </c>
      <c r="Q2052">
        <v>247.107</v>
      </c>
      <c r="R2052">
        <v>17138.067999999999</v>
      </c>
      <c r="S2052">
        <v>16890.960999999999</v>
      </c>
    </row>
    <row r="2053" spans="1:19" x14ac:dyDescent="0.3">
      <c r="A2053">
        <v>2021</v>
      </c>
      <c r="B2053">
        <v>3</v>
      </c>
      <c r="C2053">
        <v>27</v>
      </c>
      <c r="D2053">
        <v>12</v>
      </c>
      <c r="E2053">
        <v>24071.146000000001</v>
      </c>
      <c r="F2053">
        <v>962.59500000000003</v>
      </c>
      <c r="G2053">
        <v>63.152000000000001</v>
      </c>
      <c r="H2053">
        <v>0</v>
      </c>
      <c r="I2053">
        <v>278.48500000000001</v>
      </c>
      <c r="J2053">
        <v>3.6019999999999999</v>
      </c>
      <c r="K2053">
        <v>5.0069999999999997</v>
      </c>
      <c r="L2053">
        <v>88.668999999999997</v>
      </c>
      <c r="M2053">
        <v>25409.504000000001</v>
      </c>
      <c r="N2053">
        <v>8696.3230000000003</v>
      </c>
      <c r="O2053">
        <v>-7.0650000000000004</v>
      </c>
      <c r="P2053">
        <v>4.8159999999999998</v>
      </c>
      <c r="Q2053">
        <v>253.52199999999999</v>
      </c>
      <c r="R2053">
        <v>16715.431</v>
      </c>
      <c r="S2053">
        <v>16461.909</v>
      </c>
    </row>
    <row r="2054" spans="1:19" x14ac:dyDescent="0.3">
      <c r="A2054">
        <v>2021</v>
      </c>
      <c r="B2054">
        <v>3</v>
      </c>
      <c r="C2054">
        <v>27</v>
      </c>
      <c r="D2054">
        <v>13</v>
      </c>
      <c r="E2054">
        <v>23981.002</v>
      </c>
      <c r="F2054">
        <v>938.66700000000003</v>
      </c>
      <c r="G2054">
        <v>62.738999999999997</v>
      </c>
      <c r="H2054">
        <v>0</v>
      </c>
      <c r="I2054">
        <v>291.25299999999999</v>
      </c>
      <c r="J2054">
        <v>3.6070000000000002</v>
      </c>
      <c r="K2054">
        <v>3.21</v>
      </c>
      <c r="L2054">
        <v>88.632000000000005</v>
      </c>
      <c r="M2054">
        <v>25306.370999999999</v>
      </c>
      <c r="N2054">
        <v>8758.4179999999997</v>
      </c>
      <c r="O2054">
        <v>-3.153</v>
      </c>
      <c r="P2054">
        <v>5.5359999999999996</v>
      </c>
      <c r="Q2054">
        <v>257.74200000000002</v>
      </c>
      <c r="R2054">
        <v>16545.57</v>
      </c>
      <c r="S2054">
        <v>16287.828</v>
      </c>
    </row>
    <row r="2055" spans="1:19" x14ac:dyDescent="0.3">
      <c r="A2055">
        <v>2021</v>
      </c>
      <c r="B2055">
        <v>3</v>
      </c>
      <c r="C2055">
        <v>27</v>
      </c>
      <c r="D2055">
        <v>14</v>
      </c>
      <c r="E2055">
        <v>23831.671999999999</v>
      </c>
      <c r="F2055">
        <v>889.37300000000005</v>
      </c>
      <c r="G2055">
        <v>62.344000000000001</v>
      </c>
      <c r="H2055">
        <v>0</v>
      </c>
      <c r="I2055">
        <v>290.77</v>
      </c>
      <c r="J2055">
        <v>3.3069999999999999</v>
      </c>
      <c r="K2055">
        <v>5.2969999999999997</v>
      </c>
      <c r="L2055">
        <v>88.558000000000007</v>
      </c>
      <c r="M2055">
        <v>25108.976999999999</v>
      </c>
      <c r="N2055">
        <v>8295.384</v>
      </c>
      <c r="O2055">
        <v>-3.6459999999999999</v>
      </c>
      <c r="P2055">
        <v>5.2770000000000001</v>
      </c>
      <c r="Q2055">
        <v>258.95400000000001</v>
      </c>
      <c r="R2055">
        <v>16811.962</v>
      </c>
      <c r="S2055">
        <v>16553.008000000002</v>
      </c>
    </row>
    <row r="2056" spans="1:19" x14ac:dyDescent="0.3">
      <c r="A2056">
        <v>2021</v>
      </c>
      <c r="B2056">
        <v>3</v>
      </c>
      <c r="C2056">
        <v>27</v>
      </c>
      <c r="D2056">
        <v>15</v>
      </c>
      <c r="E2056">
        <v>23542.008999999998</v>
      </c>
      <c r="F2056">
        <v>856.20500000000004</v>
      </c>
      <c r="G2056">
        <v>62.677999999999997</v>
      </c>
      <c r="H2056">
        <v>0</v>
      </c>
      <c r="I2056">
        <v>293.33</v>
      </c>
      <c r="J2056">
        <v>3.363</v>
      </c>
      <c r="K2056">
        <v>3.544</v>
      </c>
      <c r="L2056">
        <v>88.397000000000006</v>
      </c>
      <c r="M2056">
        <v>24786.848000000002</v>
      </c>
      <c r="N2056">
        <v>7115.1019999999999</v>
      </c>
      <c r="O2056">
        <v>-2.2679999999999998</v>
      </c>
      <c r="P2056">
        <v>3.4420000000000002</v>
      </c>
      <c r="Q2056">
        <v>257.77199999999999</v>
      </c>
      <c r="R2056">
        <v>17670.572</v>
      </c>
      <c r="S2056">
        <v>17412.8</v>
      </c>
    </row>
    <row r="2057" spans="1:19" x14ac:dyDescent="0.3">
      <c r="A2057">
        <v>2021</v>
      </c>
      <c r="B2057">
        <v>3</v>
      </c>
      <c r="C2057">
        <v>27</v>
      </c>
      <c r="D2057">
        <v>16</v>
      </c>
      <c r="E2057">
        <v>23394.752</v>
      </c>
      <c r="F2057">
        <v>771.66300000000001</v>
      </c>
      <c r="G2057">
        <v>62.923000000000002</v>
      </c>
      <c r="H2057">
        <v>0</v>
      </c>
      <c r="I2057">
        <v>195.18899999999999</v>
      </c>
      <c r="J2057">
        <v>2.121</v>
      </c>
      <c r="K2057">
        <v>1.5329999999999999</v>
      </c>
      <c r="L2057">
        <v>88.326999999999998</v>
      </c>
      <c r="M2057">
        <v>24453.583999999999</v>
      </c>
      <c r="N2057">
        <v>5248.4279999999999</v>
      </c>
      <c r="O2057">
        <v>-0.85599999999999998</v>
      </c>
      <c r="P2057">
        <v>1.6910000000000001</v>
      </c>
      <c r="Q2057">
        <v>252.602</v>
      </c>
      <c r="R2057">
        <v>19204.321</v>
      </c>
      <c r="S2057">
        <v>18951.719000000001</v>
      </c>
    </row>
    <row r="2058" spans="1:19" x14ac:dyDescent="0.3">
      <c r="A2058">
        <v>2021</v>
      </c>
      <c r="B2058">
        <v>3</v>
      </c>
      <c r="C2058">
        <v>27</v>
      </c>
      <c r="D2058">
        <v>17</v>
      </c>
      <c r="E2058">
        <v>23370.085999999999</v>
      </c>
      <c r="F2058">
        <v>694.54899999999998</v>
      </c>
      <c r="G2058">
        <v>63.677999999999997</v>
      </c>
      <c r="H2058">
        <v>0</v>
      </c>
      <c r="I2058">
        <v>205.239</v>
      </c>
      <c r="J2058">
        <v>1.9910000000000001</v>
      </c>
      <c r="K2058">
        <v>-8.1129999999999995</v>
      </c>
      <c r="L2058">
        <v>88.32</v>
      </c>
      <c r="M2058">
        <v>24352.072</v>
      </c>
      <c r="N2058">
        <v>2895.8960000000002</v>
      </c>
      <c r="O2058">
        <v>0.61399999999999999</v>
      </c>
      <c r="P2058">
        <v>4.665</v>
      </c>
      <c r="Q2058">
        <v>243.96199999999999</v>
      </c>
      <c r="R2058">
        <v>21450.897000000001</v>
      </c>
      <c r="S2058">
        <v>21206.935000000001</v>
      </c>
    </row>
    <row r="2059" spans="1:19" x14ac:dyDescent="0.3">
      <c r="A2059">
        <v>2021</v>
      </c>
      <c r="B2059">
        <v>3</v>
      </c>
      <c r="C2059">
        <v>27</v>
      </c>
      <c r="D2059">
        <v>18</v>
      </c>
      <c r="E2059">
        <v>23740.291000000001</v>
      </c>
      <c r="F2059">
        <v>664.03700000000003</v>
      </c>
      <c r="G2059">
        <v>64.564999999999998</v>
      </c>
      <c r="H2059">
        <v>0</v>
      </c>
      <c r="I2059">
        <v>206.95099999999999</v>
      </c>
      <c r="J2059">
        <v>1.8640000000000001</v>
      </c>
      <c r="K2059">
        <v>-14.672000000000001</v>
      </c>
      <c r="L2059">
        <v>88.513999999999996</v>
      </c>
      <c r="M2059">
        <v>24686.985000000001</v>
      </c>
      <c r="N2059">
        <v>706.73699999999997</v>
      </c>
      <c r="O2059">
        <v>6.9619999999999997</v>
      </c>
      <c r="P2059">
        <v>10.577</v>
      </c>
      <c r="Q2059">
        <v>229.72200000000001</v>
      </c>
      <c r="R2059">
        <v>23962.708999999999</v>
      </c>
      <c r="S2059">
        <v>23732.987000000001</v>
      </c>
    </row>
    <row r="2060" spans="1:19" x14ac:dyDescent="0.3">
      <c r="A2060">
        <v>2021</v>
      </c>
      <c r="B2060">
        <v>3</v>
      </c>
      <c r="C2060">
        <v>27</v>
      </c>
      <c r="D2060">
        <v>19</v>
      </c>
      <c r="E2060">
        <v>25756.075000000001</v>
      </c>
      <c r="F2060">
        <v>666.17100000000005</v>
      </c>
      <c r="G2060">
        <v>65.468999999999994</v>
      </c>
      <c r="H2060">
        <v>0</v>
      </c>
      <c r="I2060">
        <v>232.16</v>
      </c>
      <c r="J2060">
        <v>1.7270000000000001</v>
      </c>
      <c r="K2060">
        <v>-18.998999999999999</v>
      </c>
      <c r="L2060">
        <v>89.686999999999998</v>
      </c>
      <c r="M2060">
        <v>26726.821</v>
      </c>
      <c r="N2060">
        <v>2.5659999999999998</v>
      </c>
      <c r="O2060">
        <v>12.42</v>
      </c>
      <c r="P2060">
        <v>16.824000000000002</v>
      </c>
      <c r="Q2060">
        <v>221.33600000000001</v>
      </c>
      <c r="R2060">
        <v>26695.01</v>
      </c>
      <c r="S2060">
        <v>26473.674999999999</v>
      </c>
    </row>
    <row r="2061" spans="1:19" x14ac:dyDescent="0.3">
      <c r="A2061">
        <v>2021</v>
      </c>
      <c r="B2061">
        <v>3</v>
      </c>
      <c r="C2061">
        <v>27</v>
      </c>
      <c r="D2061">
        <v>20</v>
      </c>
      <c r="E2061">
        <v>25981.866999999998</v>
      </c>
      <c r="F2061">
        <v>670.14099999999996</v>
      </c>
      <c r="G2061">
        <v>69.48</v>
      </c>
      <c r="H2061">
        <v>0</v>
      </c>
      <c r="I2061">
        <v>324.928</v>
      </c>
      <c r="J2061">
        <v>1.5820000000000001</v>
      </c>
      <c r="K2061">
        <v>-13.217000000000001</v>
      </c>
      <c r="L2061">
        <v>89.873999999999995</v>
      </c>
      <c r="M2061">
        <v>27055.174999999999</v>
      </c>
      <c r="N2061">
        <v>0</v>
      </c>
      <c r="O2061">
        <v>12.961</v>
      </c>
      <c r="P2061">
        <v>16.16</v>
      </c>
      <c r="Q2061">
        <v>212.59700000000001</v>
      </c>
      <c r="R2061">
        <v>27026.054</v>
      </c>
      <c r="S2061">
        <v>26813.455999999998</v>
      </c>
    </row>
    <row r="2062" spans="1:19" x14ac:dyDescent="0.3">
      <c r="A2062">
        <v>2021</v>
      </c>
      <c r="B2062">
        <v>3</v>
      </c>
      <c r="C2062">
        <v>27</v>
      </c>
      <c r="D2062">
        <v>21</v>
      </c>
      <c r="E2062">
        <v>24962.323</v>
      </c>
      <c r="F2062">
        <v>715.78800000000001</v>
      </c>
      <c r="G2062">
        <v>68.269000000000005</v>
      </c>
      <c r="H2062">
        <v>0</v>
      </c>
      <c r="I2062">
        <v>370.52199999999999</v>
      </c>
      <c r="J2062">
        <v>1.948</v>
      </c>
      <c r="K2062">
        <v>-9.8729999999999993</v>
      </c>
      <c r="L2062">
        <v>89.233000000000004</v>
      </c>
      <c r="M2062">
        <v>26129.940999999999</v>
      </c>
      <c r="N2062">
        <v>0</v>
      </c>
      <c r="O2062">
        <v>12.884</v>
      </c>
      <c r="P2062">
        <v>6.6929999999999996</v>
      </c>
      <c r="Q2062">
        <v>201.87899999999999</v>
      </c>
      <c r="R2062">
        <v>26110.364000000001</v>
      </c>
      <c r="S2062">
        <v>25908.485000000001</v>
      </c>
    </row>
    <row r="2063" spans="1:19" x14ac:dyDescent="0.3">
      <c r="A2063">
        <v>2021</v>
      </c>
      <c r="B2063">
        <v>3</v>
      </c>
      <c r="C2063">
        <v>27</v>
      </c>
      <c r="D2063">
        <v>22</v>
      </c>
      <c r="E2063">
        <v>23151.214</v>
      </c>
      <c r="F2063">
        <v>870.92200000000003</v>
      </c>
      <c r="G2063">
        <v>64.704999999999998</v>
      </c>
      <c r="H2063">
        <v>0</v>
      </c>
      <c r="I2063">
        <v>407.01100000000002</v>
      </c>
      <c r="J2063">
        <v>1.7749999999999999</v>
      </c>
      <c r="K2063">
        <v>0.996</v>
      </c>
      <c r="L2063">
        <v>88.162000000000006</v>
      </c>
      <c r="M2063">
        <v>24520.080000000002</v>
      </c>
      <c r="N2063">
        <v>0</v>
      </c>
      <c r="O2063">
        <v>10.920999999999999</v>
      </c>
      <c r="P2063">
        <v>-9.673</v>
      </c>
      <c r="Q2063">
        <v>187.048</v>
      </c>
      <c r="R2063">
        <v>24518.830999999998</v>
      </c>
      <c r="S2063">
        <v>24331.784</v>
      </c>
    </row>
    <row r="2064" spans="1:19" x14ac:dyDescent="0.3">
      <c r="A2064">
        <v>2021</v>
      </c>
      <c r="B2064">
        <v>3</v>
      </c>
      <c r="C2064">
        <v>27</v>
      </c>
      <c r="D2064">
        <v>23</v>
      </c>
      <c r="E2064">
        <v>21265.728999999999</v>
      </c>
      <c r="F2064">
        <v>1066.008</v>
      </c>
      <c r="G2064">
        <v>61.228999999999999</v>
      </c>
      <c r="H2064">
        <v>0</v>
      </c>
      <c r="I2064">
        <v>498.94400000000002</v>
      </c>
      <c r="J2064">
        <v>1.89</v>
      </c>
      <c r="K2064">
        <v>7.32</v>
      </c>
      <c r="L2064">
        <v>87.102000000000004</v>
      </c>
      <c r="M2064">
        <v>22926.992999999999</v>
      </c>
      <c r="N2064">
        <v>0</v>
      </c>
      <c r="O2064">
        <v>8.4540000000000006</v>
      </c>
      <c r="P2064">
        <v>-19.382000000000001</v>
      </c>
      <c r="Q2064">
        <v>169.47200000000001</v>
      </c>
      <c r="R2064">
        <v>22937.920999999998</v>
      </c>
      <c r="S2064">
        <v>22768.449000000001</v>
      </c>
    </row>
    <row r="2065" spans="1:19" x14ac:dyDescent="0.3">
      <c r="A2065">
        <v>2021</v>
      </c>
      <c r="B2065">
        <v>3</v>
      </c>
      <c r="C2065">
        <v>27</v>
      </c>
      <c r="D2065">
        <v>24</v>
      </c>
      <c r="E2065">
        <v>19726.164000000001</v>
      </c>
      <c r="F2065">
        <v>1348.3879999999999</v>
      </c>
      <c r="G2065">
        <v>58.21</v>
      </c>
      <c r="H2065">
        <v>0</v>
      </c>
      <c r="I2065">
        <v>775.452</v>
      </c>
      <c r="J2065">
        <v>1.8029999999999999</v>
      </c>
      <c r="K2065">
        <v>12.037000000000001</v>
      </c>
      <c r="L2065">
        <v>86.27</v>
      </c>
      <c r="M2065">
        <v>21950.114000000001</v>
      </c>
      <c r="N2065">
        <v>0</v>
      </c>
      <c r="O2065">
        <v>6.4219999999999997</v>
      </c>
      <c r="P2065">
        <v>-23.242999999999999</v>
      </c>
      <c r="Q2065">
        <v>154.387</v>
      </c>
      <c r="R2065">
        <v>21966.936000000002</v>
      </c>
      <c r="S2065">
        <v>21812.548999999999</v>
      </c>
    </row>
    <row r="2066" spans="1:19" x14ac:dyDescent="0.3">
      <c r="A2066">
        <v>2021</v>
      </c>
      <c r="B2066">
        <v>3</v>
      </c>
      <c r="C2066">
        <v>28</v>
      </c>
      <c r="D2066">
        <v>1</v>
      </c>
      <c r="E2066">
        <v>18400.760999999999</v>
      </c>
      <c r="F2066">
        <v>1493.2909999999999</v>
      </c>
      <c r="G2066">
        <v>55.963000000000001</v>
      </c>
      <c r="H2066">
        <v>0</v>
      </c>
      <c r="I2066">
        <v>657.721</v>
      </c>
      <c r="J2066">
        <v>1.788</v>
      </c>
      <c r="K2066">
        <v>8.4440000000000008</v>
      </c>
      <c r="L2066">
        <v>85.480999999999995</v>
      </c>
      <c r="M2066">
        <v>20647.485000000001</v>
      </c>
      <c r="N2066">
        <v>0</v>
      </c>
      <c r="O2066">
        <v>4.4290000000000003</v>
      </c>
      <c r="P2066">
        <v>-24.498000000000001</v>
      </c>
      <c r="Q2066">
        <v>143.477</v>
      </c>
      <c r="R2066">
        <v>20667.554</v>
      </c>
      <c r="S2066">
        <v>20524.077000000001</v>
      </c>
    </row>
    <row r="2067" spans="1:19" x14ac:dyDescent="0.3">
      <c r="A2067">
        <v>2021</v>
      </c>
      <c r="B2067">
        <v>3</v>
      </c>
      <c r="C2067">
        <v>28</v>
      </c>
      <c r="D2067">
        <v>2</v>
      </c>
      <c r="E2067">
        <v>17394.487000000001</v>
      </c>
      <c r="F2067">
        <v>1548.2260000000001</v>
      </c>
      <c r="G2067">
        <v>54.524000000000001</v>
      </c>
      <c r="H2067">
        <v>0</v>
      </c>
      <c r="I2067">
        <v>441.95</v>
      </c>
      <c r="J2067">
        <v>1.8160000000000001</v>
      </c>
      <c r="K2067">
        <v>7.8090000000000002</v>
      </c>
      <c r="L2067">
        <v>85.275000000000006</v>
      </c>
      <c r="M2067">
        <v>19479.562999999998</v>
      </c>
      <c r="N2067">
        <v>0</v>
      </c>
      <c r="O2067">
        <v>3.6480000000000001</v>
      </c>
      <c r="P2067">
        <v>-19.489000000000001</v>
      </c>
      <c r="Q2067">
        <v>136.809</v>
      </c>
      <c r="R2067">
        <v>19495.403999999999</v>
      </c>
      <c r="S2067">
        <v>19358.595000000001</v>
      </c>
    </row>
    <row r="2068" spans="1:19" x14ac:dyDescent="0.3">
      <c r="A2068">
        <v>2021</v>
      </c>
      <c r="B2068">
        <v>3</v>
      </c>
      <c r="C2068">
        <v>28</v>
      </c>
      <c r="D2068">
        <v>3</v>
      </c>
      <c r="E2068">
        <v>16981.491999999998</v>
      </c>
      <c r="F2068">
        <v>1502.145</v>
      </c>
      <c r="G2068">
        <v>54.795999999999999</v>
      </c>
      <c r="H2068">
        <v>0</v>
      </c>
      <c r="I2068">
        <v>279.93400000000003</v>
      </c>
      <c r="J2068">
        <v>1.79</v>
      </c>
      <c r="K2068">
        <v>9.4610000000000003</v>
      </c>
      <c r="L2068">
        <v>85.260999999999996</v>
      </c>
      <c r="M2068">
        <v>18860.081999999999</v>
      </c>
      <c r="N2068">
        <v>0</v>
      </c>
      <c r="O2068">
        <v>3.2989999999999999</v>
      </c>
      <c r="P2068">
        <v>-14.253</v>
      </c>
      <c r="Q2068">
        <v>132.298</v>
      </c>
      <c r="R2068">
        <v>18871.036</v>
      </c>
      <c r="S2068">
        <v>18738.738000000001</v>
      </c>
    </row>
    <row r="2069" spans="1:19" x14ac:dyDescent="0.3">
      <c r="A2069">
        <v>2021</v>
      </c>
      <c r="B2069">
        <v>3</v>
      </c>
      <c r="C2069">
        <v>28</v>
      </c>
      <c r="D2069">
        <v>4</v>
      </c>
      <c r="E2069">
        <v>16928.169999999998</v>
      </c>
      <c r="F2069">
        <v>1475.816</v>
      </c>
      <c r="G2069">
        <v>55.752000000000002</v>
      </c>
      <c r="H2069">
        <v>0</v>
      </c>
      <c r="I2069">
        <v>175.989</v>
      </c>
      <c r="J2069">
        <v>1.619</v>
      </c>
      <c r="K2069">
        <v>10.253</v>
      </c>
      <c r="L2069">
        <v>85.262</v>
      </c>
      <c r="M2069">
        <v>18677.109</v>
      </c>
      <c r="N2069">
        <v>0</v>
      </c>
      <c r="O2069">
        <v>3.2210000000000001</v>
      </c>
      <c r="P2069">
        <v>-9.6159999999999997</v>
      </c>
      <c r="Q2069">
        <v>131.82400000000001</v>
      </c>
      <c r="R2069">
        <v>18683.503000000001</v>
      </c>
      <c r="S2069">
        <v>18551.68</v>
      </c>
    </row>
    <row r="2070" spans="1:19" x14ac:dyDescent="0.3">
      <c r="A2070">
        <v>2021</v>
      </c>
      <c r="B2070">
        <v>3</v>
      </c>
      <c r="C2070">
        <v>28</v>
      </c>
      <c r="D2070">
        <v>5</v>
      </c>
      <c r="E2070">
        <v>17609.216</v>
      </c>
      <c r="F2070">
        <v>1348.2139999999999</v>
      </c>
      <c r="G2070">
        <v>58.008000000000003</v>
      </c>
      <c r="H2070">
        <v>0</v>
      </c>
      <c r="I2070">
        <v>101.506</v>
      </c>
      <c r="J2070">
        <v>1.629</v>
      </c>
      <c r="K2070">
        <v>9.0340000000000007</v>
      </c>
      <c r="L2070">
        <v>85.295000000000002</v>
      </c>
      <c r="M2070">
        <v>19154.894</v>
      </c>
      <c r="N2070">
        <v>0</v>
      </c>
      <c r="O2070">
        <v>3.181</v>
      </c>
      <c r="P2070">
        <v>-6.5389999999999997</v>
      </c>
      <c r="Q2070">
        <v>134.81700000000001</v>
      </c>
      <c r="R2070">
        <v>19158.252</v>
      </c>
      <c r="S2070">
        <v>19023.436000000002</v>
      </c>
    </row>
    <row r="2071" spans="1:19" x14ac:dyDescent="0.3">
      <c r="A2071">
        <v>2021</v>
      </c>
      <c r="B2071">
        <v>3</v>
      </c>
      <c r="C2071">
        <v>28</v>
      </c>
      <c r="D2071">
        <v>6</v>
      </c>
      <c r="E2071">
        <v>18567.010999999999</v>
      </c>
      <c r="F2071">
        <v>1208.8889999999999</v>
      </c>
      <c r="G2071">
        <v>61.606999999999999</v>
      </c>
      <c r="H2071">
        <v>0</v>
      </c>
      <c r="I2071">
        <v>64.483999999999995</v>
      </c>
      <c r="J2071">
        <v>1.893</v>
      </c>
      <c r="K2071">
        <v>3.0089999999999999</v>
      </c>
      <c r="L2071">
        <v>85.539000000000001</v>
      </c>
      <c r="M2071">
        <v>19930.825000000001</v>
      </c>
      <c r="N2071">
        <v>1.101</v>
      </c>
      <c r="O2071">
        <v>3.516</v>
      </c>
      <c r="P2071">
        <v>-3.81</v>
      </c>
      <c r="Q2071">
        <v>143.68299999999999</v>
      </c>
      <c r="R2071">
        <v>19930.017</v>
      </c>
      <c r="S2071">
        <v>19786.333999999999</v>
      </c>
    </row>
    <row r="2072" spans="1:19" x14ac:dyDescent="0.3">
      <c r="A2072">
        <v>2021</v>
      </c>
      <c r="B2072">
        <v>3</v>
      </c>
      <c r="C2072">
        <v>28</v>
      </c>
      <c r="D2072">
        <v>7</v>
      </c>
      <c r="E2072">
        <v>19312.391</v>
      </c>
      <c r="F2072">
        <v>1136.616</v>
      </c>
      <c r="G2072">
        <v>67.328999999999994</v>
      </c>
      <c r="H2072">
        <v>0</v>
      </c>
      <c r="I2072">
        <v>68.882999999999996</v>
      </c>
      <c r="J2072">
        <v>2.2879999999999998</v>
      </c>
      <c r="K2072">
        <v>7.6180000000000003</v>
      </c>
      <c r="L2072">
        <v>85.948999999999998</v>
      </c>
      <c r="M2072">
        <v>20613.745999999999</v>
      </c>
      <c r="N2072">
        <v>379.53399999999999</v>
      </c>
      <c r="O2072">
        <v>1.5249999999999999</v>
      </c>
      <c r="P2072">
        <v>-1.5669999999999999</v>
      </c>
      <c r="Q2072">
        <v>155.27000000000001</v>
      </c>
      <c r="R2072">
        <v>20234.253000000001</v>
      </c>
      <c r="S2072">
        <v>20078.983</v>
      </c>
    </row>
    <row r="2073" spans="1:19" x14ac:dyDescent="0.3">
      <c r="A2073">
        <v>2021</v>
      </c>
      <c r="B2073">
        <v>3</v>
      </c>
      <c r="C2073">
        <v>28</v>
      </c>
      <c r="D2073">
        <v>8</v>
      </c>
      <c r="E2073">
        <v>20744.278999999999</v>
      </c>
      <c r="F2073">
        <v>1068.26</v>
      </c>
      <c r="G2073">
        <v>69.875</v>
      </c>
      <c r="H2073">
        <v>0</v>
      </c>
      <c r="I2073">
        <v>109.06699999999999</v>
      </c>
      <c r="J2073">
        <v>2.8879999999999999</v>
      </c>
      <c r="K2073">
        <v>6.335</v>
      </c>
      <c r="L2073">
        <v>86.739000000000004</v>
      </c>
      <c r="M2073">
        <v>22017.567999999999</v>
      </c>
      <c r="N2073">
        <v>2522.8710000000001</v>
      </c>
      <c r="O2073">
        <v>-10.411</v>
      </c>
      <c r="P2073">
        <v>-0.47899999999999998</v>
      </c>
      <c r="Q2073">
        <v>173.24100000000001</v>
      </c>
      <c r="R2073">
        <v>19505.587</v>
      </c>
      <c r="S2073">
        <v>19332.346000000001</v>
      </c>
    </row>
    <row r="2074" spans="1:19" x14ac:dyDescent="0.3">
      <c r="A2074">
        <v>2021</v>
      </c>
      <c r="B2074">
        <v>3</v>
      </c>
      <c r="C2074">
        <v>28</v>
      </c>
      <c r="D2074">
        <v>9</v>
      </c>
      <c r="E2074">
        <v>21913.37</v>
      </c>
      <c r="F2074">
        <v>1024.53</v>
      </c>
      <c r="G2074">
        <v>68.540999999999997</v>
      </c>
      <c r="H2074">
        <v>0</v>
      </c>
      <c r="I2074">
        <v>148.09700000000001</v>
      </c>
      <c r="J2074">
        <v>3.0950000000000002</v>
      </c>
      <c r="K2074">
        <v>3.762</v>
      </c>
      <c r="L2074">
        <v>87.393000000000001</v>
      </c>
      <c r="M2074">
        <v>23180.245999999999</v>
      </c>
      <c r="N2074">
        <v>4964.8490000000002</v>
      </c>
      <c r="O2074">
        <v>-24.637</v>
      </c>
      <c r="P2074">
        <v>0.621</v>
      </c>
      <c r="Q2074">
        <v>193.00399999999999</v>
      </c>
      <c r="R2074">
        <v>18239.413</v>
      </c>
      <c r="S2074">
        <v>18046.409</v>
      </c>
    </row>
    <row r="2075" spans="1:19" x14ac:dyDescent="0.3">
      <c r="A2075">
        <v>2021</v>
      </c>
      <c r="B2075">
        <v>3</v>
      </c>
      <c r="C2075">
        <v>28</v>
      </c>
      <c r="D2075">
        <v>10</v>
      </c>
      <c r="E2075">
        <v>22742.249</v>
      </c>
      <c r="F2075">
        <v>1018.407</v>
      </c>
      <c r="G2075">
        <v>66.231999999999999</v>
      </c>
      <c r="H2075">
        <v>0</v>
      </c>
      <c r="I2075">
        <v>183.595</v>
      </c>
      <c r="J2075">
        <v>3.2829999999999999</v>
      </c>
      <c r="K2075">
        <v>1.411</v>
      </c>
      <c r="L2075">
        <v>87.852000000000004</v>
      </c>
      <c r="M2075">
        <v>24036.796999999999</v>
      </c>
      <c r="N2075">
        <v>6898.2060000000001</v>
      </c>
      <c r="O2075">
        <v>-37.046999999999997</v>
      </c>
      <c r="P2075">
        <v>2.3119999999999998</v>
      </c>
      <c r="Q2075">
        <v>208.72399999999999</v>
      </c>
      <c r="R2075">
        <v>17173.326000000001</v>
      </c>
      <c r="S2075">
        <v>16964.600999999999</v>
      </c>
    </row>
    <row r="2076" spans="1:19" x14ac:dyDescent="0.3">
      <c r="A2076">
        <v>2021</v>
      </c>
      <c r="B2076">
        <v>3</v>
      </c>
      <c r="C2076">
        <v>28</v>
      </c>
      <c r="D2076">
        <v>11</v>
      </c>
      <c r="E2076">
        <v>23039.124</v>
      </c>
      <c r="F2076">
        <v>1010.81</v>
      </c>
      <c r="G2076">
        <v>64.468000000000004</v>
      </c>
      <c r="H2076">
        <v>0</v>
      </c>
      <c r="I2076">
        <v>236.779</v>
      </c>
      <c r="J2076">
        <v>3.4590000000000001</v>
      </c>
      <c r="K2076">
        <v>4.5640000000000001</v>
      </c>
      <c r="L2076">
        <v>88.025999999999996</v>
      </c>
      <c r="M2076">
        <v>24382.761999999999</v>
      </c>
      <c r="N2076">
        <v>8097.3140000000003</v>
      </c>
      <c r="O2076">
        <v>-21.6</v>
      </c>
      <c r="P2076">
        <v>3.7690000000000001</v>
      </c>
      <c r="Q2076">
        <v>219.738</v>
      </c>
      <c r="R2076">
        <v>16303.279</v>
      </c>
      <c r="S2076">
        <v>16083.540999999999</v>
      </c>
    </row>
    <row r="2077" spans="1:19" x14ac:dyDescent="0.3">
      <c r="A2077">
        <v>2021</v>
      </c>
      <c r="B2077">
        <v>3</v>
      </c>
      <c r="C2077">
        <v>28</v>
      </c>
      <c r="D2077">
        <v>12</v>
      </c>
      <c r="E2077">
        <v>23103.491000000002</v>
      </c>
      <c r="F2077">
        <v>962.59500000000003</v>
      </c>
      <c r="G2077">
        <v>63.475999999999999</v>
      </c>
      <c r="H2077">
        <v>0</v>
      </c>
      <c r="I2077">
        <v>278.48500000000001</v>
      </c>
      <c r="J2077">
        <v>3.6019999999999999</v>
      </c>
      <c r="K2077">
        <v>5.3410000000000002</v>
      </c>
      <c r="L2077">
        <v>88.055000000000007</v>
      </c>
      <c r="M2077">
        <v>24441.569</v>
      </c>
      <c r="N2077">
        <v>8696.3230000000003</v>
      </c>
      <c r="O2077">
        <v>-7.0650000000000004</v>
      </c>
      <c r="P2077">
        <v>4.8159999999999998</v>
      </c>
      <c r="Q2077">
        <v>228.36799999999999</v>
      </c>
      <c r="R2077">
        <v>15747.495000000001</v>
      </c>
      <c r="S2077">
        <v>15519.128000000001</v>
      </c>
    </row>
    <row r="2078" spans="1:19" x14ac:dyDescent="0.3">
      <c r="A2078">
        <v>2021</v>
      </c>
      <c r="B2078">
        <v>3</v>
      </c>
      <c r="C2078">
        <v>28</v>
      </c>
      <c r="D2078">
        <v>13</v>
      </c>
      <c r="E2078">
        <v>23001.993999999999</v>
      </c>
      <c r="F2078">
        <v>938.66700000000003</v>
      </c>
      <c r="G2078">
        <v>63.335999999999999</v>
      </c>
      <c r="H2078">
        <v>0</v>
      </c>
      <c r="I2078">
        <v>291.25299999999999</v>
      </c>
      <c r="J2078">
        <v>3.6070000000000002</v>
      </c>
      <c r="K2078">
        <v>3.4249999999999998</v>
      </c>
      <c r="L2078">
        <v>87.980999999999995</v>
      </c>
      <c r="M2078">
        <v>24326.925999999999</v>
      </c>
      <c r="N2078">
        <v>8758.4179999999997</v>
      </c>
      <c r="O2078">
        <v>-3.153</v>
      </c>
      <c r="P2078">
        <v>5.5359999999999996</v>
      </c>
      <c r="Q2078">
        <v>232.935</v>
      </c>
      <c r="R2078">
        <v>15566.126</v>
      </c>
      <c r="S2078">
        <v>15333.19</v>
      </c>
    </row>
    <row r="2079" spans="1:19" x14ac:dyDescent="0.3">
      <c r="A2079">
        <v>2021</v>
      </c>
      <c r="B2079">
        <v>3</v>
      </c>
      <c r="C2079">
        <v>28</v>
      </c>
      <c r="D2079">
        <v>14</v>
      </c>
      <c r="E2079">
        <v>22860.321</v>
      </c>
      <c r="F2079">
        <v>889.37300000000005</v>
      </c>
      <c r="G2079">
        <v>63.835999999999999</v>
      </c>
      <c r="H2079">
        <v>0</v>
      </c>
      <c r="I2079">
        <v>290.77</v>
      </c>
      <c r="J2079">
        <v>3.3069999999999999</v>
      </c>
      <c r="K2079">
        <v>5.9420000000000002</v>
      </c>
      <c r="L2079">
        <v>87.884</v>
      </c>
      <c r="M2079">
        <v>24137.597000000002</v>
      </c>
      <c r="N2079">
        <v>8295.384</v>
      </c>
      <c r="O2079">
        <v>-3.6459999999999999</v>
      </c>
      <c r="P2079">
        <v>5.2770000000000001</v>
      </c>
      <c r="Q2079">
        <v>233.64500000000001</v>
      </c>
      <c r="R2079">
        <v>15840.582</v>
      </c>
      <c r="S2079">
        <v>15606.937</v>
      </c>
    </row>
    <row r="2080" spans="1:19" x14ac:dyDescent="0.3">
      <c r="A2080">
        <v>2021</v>
      </c>
      <c r="B2080">
        <v>3</v>
      </c>
      <c r="C2080">
        <v>28</v>
      </c>
      <c r="D2080">
        <v>15</v>
      </c>
      <c r="E2080">
        <v>22644.767</v>
      </c>
      <c r="F2080">
        <v>856.20500000000004</v>
      </c>
      <c r="G2080">
        <v>64.02</v>
      </c>
      <c r="H2080">
        <v>0</v>
      </c>
      <c r="I2080">
        <v>293.33</v>
      </c>
      <c r="J2080">
        <v>3.363</v>
      </c>
      <c r="K2080">
        <v>4.2300000000000004</v>
      </c>
      <c r="L2080">
        <v>87.762</v>
      </c>
      <c r="M2080">
        <v>23889.656999999999</v>
      </c>
      <c r="N2080">
        <v>7115.1019999999999</v>
      </c>
      <c r="O2080">
        <v>-2.2679999999999998</v>
      </c>
      <c r="P2080">
        <v>3.4420000000000002</v>
      </c>
      <c r="Q2080">
        <v>231.958</v>
      </c>
      <c r="R2080">
        <v>16773.381000000001</v>
      </c>
      <c r="S2080">
        <v>16541.422999999999</v>
      </c>
    </row>
    <row r="2081" spans="1:19" x14ac:dyDescent="0.3">
      <c r="A2081">
        <v>2021</v>
      </c>
      <c r="B2081">
        <v>3</v>
      </c>
      <c r="C2081">
        <v>28</v>
      </c>
      <c r="D2081">
        <v>16</v>
      </c>
      <c r="E2081">
        <v>22489.648000000001</v>
      </c>
      <c r="F2081">
        <v>771.66300000000001</v>
      </c>
      <c r="G2081">
        <v>64.503</v>
      </c>
      <c r="H2081">
        <v>0</v>
      </c>
      <c r="I2081">
        <v>195.18899999999999</v>
      </c>
      <c r="J2081">
        <v>2.121</v>
      </c>
      <c r="K2081">
        <v>1.9870000000000001</v>
      </c>
      <c r="L2081">
        <v>87.671000000000006</v>
      </c>
      <c r="M2081">
        <v>23548.278999999999</v>
      </c>
      <c r="N2081">
        <v>5248.4279999999999</v>
      </c>
      <c r="O2081">
        <v>-0.85599999999999998</v>
      </c>
      <c r="P2081">
        <v>1.6910000000000001</v>
      </c>
      <c r="Q2081">
        <v>229.61799999999999</v>
      </c>
      <c r="R2081">
        <v>18299.016</v>
      </c>
      <c r="S2081">
        <v>18069.398000000001</v>
      </c>
    </row>
    <row r="2082" spans="1:19" x14ac:dyDescent="0.3">
      <c r="A2082">
        <v>2021</v>
      </c>
      <c r="B2082">
        <v>3</v>
      </c>
      <c r="C2082">
        <v>28</v>
      </c>
      <c r="D2082">
        <v>17</v>
      </c>
      <c r="E2082">
        <v>22439.583999999999</v>
      </c>
      <c r="F2082">
        <v>694.54899999999998</v>
      </c>
      <c r="G2082">
        <v>65.266999999999996</v>
      </c>
      <c r="H2082">
        <v>0</v>
      </c>
      <c r="I2082">
        <v>205.239</v>
      </c>
      <c r="J2082">
        <v>1.9910000000000001</v>
      </c>
      <c r="K2082">
        <v>-8.5069999999999997</v>
      </c>
      <c r="L2082">
        <v>87.644999999999996</v>
      </c>
      <c r="M2082">
        <v>23420.502</v>
      </c>
      <c r="N2082">
        <v>2895.8960000000002</v>
      </c>
      <c r="O2082">
        <v>0.61399999999999999</v>
      </c>
      <c r="P2082">
        <v>4.665</v>
      </c>
      <c r="Q2082">
        <v>224.23</v>
      </c>
      <c r="R2082">
        <v>20519.327000000001</v>
      </c>
      <c r="S2082">
        <v>20295.097000000002</v>
      </c>
    </row>
    <row r="2083" spans="1:19" x14ac:dyDescent="0.3">
      <c r="A2083">
        <v>2021</v>
      </c>
      <c r="B2083">
        <v>3</v>
      </c>
      <c r="C2083">
        <v>28</v>
      </c>
      <c r="D2083">
        <v>18</v>
      </c>
      <c r="E2083">
        <v>22812.146000000001</v>
      </c>
      <c r="F2083">
        <v>664.03700000000003</v>
      </c>
      <c r="G2083">
        <v>66.231999999999999</v>
      </c>
      <c r="H2083">
        <v>0</v>
      </c>
      <c r="I2083">
        <v>206.95099999999999</v>
      </c>
      <c r="J2083">
        <v>1.8640000000000001</v>
      </c>
      <c r="K2083">
        <v>-15.095000000000001</v>
      </c>
      <c r="L2083">
        <v>87.858999999999995</v>
      </c>
      <c r="M2083">
        <v>23757.761999999999</v>
      </c>
      <c r="N2083">
        <v>706.73699999999997</v>
      </c>
      <c r="O2083">
        <v>6.9619999999999997</v>
      </c>
      <c r="P2083">
        <v>10.577</v>
      </c>
      <c r="Q2083">
        <v>216.411</v>
      </c>
      <c r="R2083">
        <v>23033.486000000001</v>
      </c>
      <c r="S2083">
        <v>22817.075000000001</v>
      </c>
    </row>
    <row r="2084" spans="1:19" x14ac:dyDescent="0.3">
      <c r="A2084">
        <v>2021</v>
      </c>
      <c r="B2084">
        <v>3</v>
      </c>
      <c r="C2084">
        <v>28</v>
      </c>
      <c r="D2084">
        <v>19</v>
      </c>
      <c r="E2084">
        <v>24775.41</v>
      </c>
      <c r="F2084">
        <v>666.17100000000005</v>
      </c>
      <c r="G2084">
        <v>66.108999999999995</v>
      </c>
      <c r="H2084">
        <v>0</v>
      </c>
      <c r="I2084">
        <v>232.16</v>
      </c>
      <c r="J2084">
        <v>1.7270000000000001</v>
      </c>
      <c r="K2084">
        <v>-18.690000000000001</v>
      </c>
      <c r="L2084">
        <v>89.013000000000005</v>
      </c>
      <c r="M2084">
        <v>25745.791000000001</v>
      </c>
      <c r="N2084">
        <v>2.5659999999999998</v>
      </c>
      <c r="O2084">
        <v>12.42</v>
      </c>
      <c r="P2084">
        <v>16.824000000000002</v>
      </c>
      <c r="Q2084">
        <v>215.995</v>
      </c>
      <c r="R2084">
        <v>25713.981</v>
      </c>
      <c r="S2084">
        <v>25497.986000000001</v>
      </c>
    </row>
    <row r="2085" spans="1:19" x14ac:dyDescent="0.3">
      <c r="A2085">
        <v>2021</v>
      </c>
      <c r="B2085">
        <v>3</v>
      </c>
      <c r="C2085">
        <v>28</v>
      </c>
      <c r="D2085">
        <v>20</v>
      </c>
      <c r="E2085">
        <v>25213.745999999999</v>
      </c>
      <c r="F2085">
        <v>670.14099999999996</v>
      </c>
      <c r="G2085">
        <v>69.242999999999995</v>
      </c>
      <c r="H2085">
        <v>0</v>
      </c>
      <c r="I2085">
        <v>324.928</v>
      </c>
      <c r="J2085">
        <v>1.5820000000000001</v>
      </c>
      <c r="K2085">
        <v>-12.965</v>
      </c>
      <c r="L2085">
        <v>89.302000000000007</v>
      </c>
      <c r="M2085">
        <v>26286.733</v>
      </c>
      <c r="N2085">
        <v>0</v>
      </c>
      <c r="O2085">
        <v>12.961</v>
      </c>
      <c r="P2085">
        <v>16.16</v>
      </c>
      <c r="Q2085">
        <v>213.083</v>
      </c>
      <c r="R2085">
        <v>26257.612000000001</v>
      </c>
      <c r="S2085">
        <v>26044.528999999999</v>
      </c>
    </row>
    <row r="2086" spans="1:19" x14ac:dyDescent="0.3">
      <c r="A2086">
        <v>2021</v>
      </c>
      <c r="B2086">
        <v>3</v>
      </c>
      <c r="C2086">
        <v>28</v>
      </c>
      <c r="D2086">
        <v>21</v>
      </c>
      <c r="E2086">
        <v>24119.337</v>
      </c>
      <c r="F2086">
        <v>715.78800000000001</v>
      </c>
      <c r="G2086">
        <v>68.320999999999998</v>
      </c>
      <c r="H2086">
        <v>0</v>
      </c>
      <c r="I2086">
        <v>370.52199999999999</v>
      </c>
      <c r="J2086">
        <v>1.948</v>
      </c>
      <c r="K2086">
        <v>-9.5519999999999996</v>
      </c>
      <c r="L2086">
        <v>88.674999999999997</v>
      </c>
      <c r="M2086">
        <v>25286.719000000001</v>
      </c>
      <c r="N2086">
        <v>0</v>
      </c>
      <c r="O2086">
        <v>12.884</v>
      </c>
      <c r="P2086">
        <v>6.6929999999999996</v>
      </c>
      <c r="Q2086">
        <v>204.904</v>
      </c>
      <c r="R2086">
        <v>25267.141</v>
      </c>
      <c r="S2086">
        <v>25062.237000000001</v>
      </c>
    </row>
    <row r="2087" spans="1:19" x14ac:dyDescent="0.3">
      <c r="A2087">
        <v>2021</v>
      </c>
      <c r="B2087">
        <v>3</v>
      </c>
      <c r="C2087">
        <v>28</v>
      </c>
      <c r="D2087">
        <v>22</v>
      </c>
      <c r="E2087">
        <v>22250.867999999999</v>
      </c>
      <c r="F2087">
        <v>870.92200000000003</v>
      </c>
      <c r="G2087">
        <v>64.555999999999997</v>
      </c>
      <c r="H2087">
        <v>0</v>
      </c>
      <c r="I2087">
        <v>407.01100000000002</v>
      </c>
      <c r="J2087">
        <v>1.7749999999999999</v>
      </c>
      <c r="K2087">
        <v>1.1040000000000001</v>
      </c>
      <c r="L2087">
        <v>87.596000000000004</v>
      </c>
      <c r="M2087">
        <v>23619.275000000001</v>
      </c>
      <c r="N2087">
        <v>0</v>
      </c>
      <c r="O2087">
        <v>10.920999999999999</v>
      </c>
      <c r="P2087">
        <v>-9.673</v>
      </c>
      <c r="Q2087">
        <v>189.58699999999999</v>
      </c>
      <c r="R2087">
        <v>23618.026000000002</v>
      </c>
      <c r="S2087">
        <v>23428.44</v>
      </c>
    </row>
    <row r="2088" spans="1:19" x14ac:dyDescent="0.3">
      <c r="A2088">
        <v>2021</v>
      </c>
      <c r="B2088">
        <v>3</v>
      </c>
      <c r="C2088">
        <v>28</v>
      </c>
      <c r="D2088">
        <v>23</v>
      </c>
      <c r="E2088">
        <v>20490.267</v>
      </c>
      <c r="F2088">
        <v>1066.008</v>
      </c>
      <c r="G2088">
        <v>60.826000000000001</v>
      </c>
      <c r="H2088">
        <v>0</v>
      </c>
      <c r="I2088">
        <v>499.92</v>
      </c>
      <c r="J2088">
        <v>3.0449999999999999</v>
      </c>
      <c r="K2088">
        <v>7.4409999999999998</v>
      </c>
      <c r="L2088">
        <v>86.641999999999996</v>
      </c>
      <c r="M2088">
        <v>22153.324000000001</v>
      </c>
      <c r="N2088">
        <v>0</v>
      </c>
      <c r="O2088">
        <v>8.4540000000000006</v>
      </c>
      <c r="P2088">
        <v>-19.382000000000001</v>
      </c>
      <c r="Q2088">
        <v>170.10900000000001</v>
      </c>
      <c r="R2088">
        <v>22164.252</v>
      </c>
      <c r="S2088">
        <v>21994.143</v>
      </c>
    </row>
    <row r="2089" spans="1:19" x14ac:dyDescent="0.3">
      <c r="A2089">
        <v>2021</v>
      </c>
      <c r="B2089">
        <v>3</v>
      </c>
      <c r="C2089">
        <v>28</v>
      </c>
      <c r="D2089">
        <v>24</v>
      </c>
      <c r="E2089">
        <v>18821.772000000001</v>
      </c>
      <c r="F2089">
        <v>1348.3879999999999</v>
      </c>
      <c r="G2089">
        <v>58.14</v>
      </c>
      <c r="H2089">
        <v>0</v>
      </c>
      <c r="I2089">
        <v>846.64099999999996</v>
      </c>
      <c r="J2089">
        <v>5.0780000000000003</v>
      </c>
      <c r="K2089">
        <v>12.180999999999999</v>
      </c>
      <c r="L2089">
        <v>85.67</v>
      </c>
      <c r="M2089">
        <v>21119.728999999999</v>
      </c>
      <c r="N2089">
        <v>0</v>
      </c>
      <c r="O2089">
        <v>6.4219999999999997</v>
      </c>
      <c r="P2089">
        <v>-23.242999999999999</v>
      </c>
      <c r="Q2089">
        <v>152.50899999999999</v>
      </c>
      <c r="R2089">
        <v>21136.550999999999</v>
      </c>
      <c r="S2089">
        <v>20984.042000000001</v>
      </c>
    </row>
    <row r="2090" spans="1:19" x14ac:dyDescent="0.3">
      <c r="A2090">
        <v>2021</v>
      </c>
      <c r="B2090">
        <v>3</v>
      </c>
      <c r="C2090">
        <v>29</v>
      </c>
      <c r="D2090">
        <v>1</v>
      </c>
      <c r="E2090">
        <v>18773.201000000001</v>
      </c>
      <c r="F2090">
        <v>1512.7059999999999</v>
      </c>
      <c r="G2090">
        <v>57.49</v>
      </c>
      <c r="H2090">
        <v>0</v>
      </c>
      <c r="I2090">
        <v>601.077</v>
      </c>
      <c r="J2090">
        <v>4.9450000000000003</v>
      </c>
      <c r="K2090">
        <v>8.0969999999999995</v>
      </c>
      <c r="L2090">
        <v>85.644000000000005</v>
      </c>
      <c r="M2090">
        <v>20985.67</v>
      </c>
      <c r="N2090">
        <v>0</v>
      </c>
      <c r="O2090">
        <v>4.4290000000000003</v>
      </c>
      <c r="P2090">
        <v>-24.498000000000001</v>
      </c>
      <c r="Q2090">
        <v>136.80099999999999</v>
      </c>
      <c r="R2090">
        <v>21005.738000000001</v>
      </c>
      <c r="S2090">
        <v>20868.937000000002</v>
      </c>
    </row>
    <row r="2091" spans="1:19" x14ac:dyDescent="0.3">
      <c r="A2091">
        <v>2021</v>
      </c>
      <c r="B2091">
        <v>3</v>
      </c>
      <c r="C2091">
        <v>29</v>
      </c>
      <c r="D2091">
        <v>2</v>
      </c>
      <c r="E2091">
        <v>17966.786</v>
      </c>
      <c r="F2091">
        <v>1576.0329999999999</v>
      </c>
      <c r="G2091">
        <v>56.497999999999998</v>
      </c>
      <c r="H2091">
        <v>0</v>
      </c>
      <c r="I2091">
        <v>360.00200000000001</v>
      </c>
      <c r="J2091">
        <v>4.8719999999999999</v>
      </c>
      <c r="K2091">
        <v>7.4989999999999997</v>
      </c>
      <c r="L2091">
        <v>85.352999999999994</v>
      </c>
      <c r="M2091">
        <v>20000.544000000002</v>
      </c>
      <c r="N2091">
        <v>0</v>
      </c>
      <c r="O2091">
        <v>3.6480000000000001</v>
      </c>
      <c r="P2091">
        <v>-19.489000000000001</v>
      </c>
      <c r="Q2091">
        <v>130.602</v>
      </c>
      <c r="R2091">
        <v>20016.383999999998</v>
      </c>
      <c r="S2091">
        <v>19885.781999999999</v>
      </c>
    </row>
    <row r="2092" spans="1:19" x14ac:dyDescent="0.3">
      <c r="A2092">
        <v>2021</v>
      </c>
      <c r="B2092">
        <v>3</v>
      </c>
      <c r="C2092">
        <v>29</v>
      </c>
      <c r="D2092">
        <v>3</v>
      </c>
      <c r="E2092">
        <v>17821.496999999999</v>
      </c>
      <c r="F2092">
        <v>1512.212</v>
      </c>
      <c r="G2092">
        <v>56.709000000000003</v>
      </c>
      <c r="H2092">
        <v>0</v>
      </c>
      <c r="I2092">
        <v>204.78</v>
      </c>
      <c r="J2092">
        <v>4.7190000000000003</v>
      </c>
      <c r="K2092">
        <v>9.1859999999999999</v>
      </c>
      <c r="L2092">
        <v>85.332999999999998</v>
      </c>
      <c r="M2092">
        <v>19637.726999999999</v>
      </c>
      <c r="N2092">
        <v>0</v>
      </c>
      <c r="O2092">
        <v>3.2989999999999999</v>
      </c>
      <c r="P2092">
        <v>-14.253</v>
      </c>
      <c r="Q2092">
        <v>129.47800000000001</v>
      </c>
      <c r="R2092">
        <v>19648.681</v>
      </c>
      <c r="S2092">
        <v>19519.203000000001</v>
      </c>
    </row>
    <row r="2093" spans="1:19" x14ac:dyDescent="0.3">
      <c r="A2093">
        <v>2021</v>
      </c>
      <c r="B2093">
        <v>3</v>
      </c>
      <c r="C2093">
        <v>29</v>
      </c>
      <c r="D2093">
        <v>4</v>
      </c>
      <c r="E2093">
        <v>18157.165000000001</v>
      </c>
      <c r="F2093">
        <v>1446.0260000000001</v>
      </c>
      <c r="G2093">
        <v>57.972999999999999</v>
      </c>
      <c r="H2093">
        <v>0</v>
      </c>
      <c r="I2093">
        <v>102.96599999999999</v>
      </c>
      <c r="J2093">
        <v>3.6520000000000001</v>
      </c>
      <c r="K2093">
        <v>10.086</v>
      </c>
      <c r="L2093">
        <v>85.444000000000003</v>
      </c>
      <c r="M2093">
        <v>19805.339</v>
      </c>
      <c r="N2093">
        <v>0</v>
      </c>
      <c r="O2093">
        <v>3.2210000000000001</v>
      </c>
      <c r="P2093">
        <v>-9.6159999999999997</v>
      </c>
      <c r="Q2093">
        <v>133.297</v>
      </c>
      <c r="R2093">
        <v>19811.733</v>
      </c>
      <c r="S2093">
        <v>19678.436000000002</v>
      </c>
    </row>
    <row r="2094" spans="1:19" x14ac:dyDescent="0.3">
      <c r="A2094">
        <v>2021</v>
      </c>
      <c r="B2094">
        <v>3</v>
      </c>
      <c r="C2094">
        <v>29</v>
      </c>
      <c r="D2094">
        <v>5</v>
      </c>
      <c r="E2094">
        <v>19560.589</v>
      </c>
      <c r="F2094">
        <v>1229.3409999999999</v>
      </c>
      <c r="G2094">
        <v>60.466000000000001</v>
      </c>
      <c r="H2094">
        <v>0</v>
      </c>
      <c r="I2094">
        <v>72.459999999999994</v>
      </c>
      <c r="J2094">
        <v>2.3290000000000002</v>
      </c>
      <c r="K2094">
        <v>9.0500000000000007</v>
      </c>
      <c r="L2094">
        <v>86.191999999999993</v>
      </c>
      <c r="M2094">
        <v>20959.962</v>
      </c>
      <c r="N2094">
        <v>0</v>
      </c>
      <c r="O2094">
        <v>3.181</v>
      </c>
      <c r="P2094">
        <v>-6.5389999999999997</v>
      </c>
      <c r="Q2094">
        <v>145.08600000000001</v>
      </c>
      <c r="R2094">
        <v>20963.32</v>
      </c>
      <c r="S2094">
        <v>20818.234</v>
      </c>
    </row>
    <row r="2095" spans="1:19" x14ac:dyDescent="0.3">
      <c r="A2095">
        <v>2021</v>
      </c>
      <c r="B2095">
        <v>3</v>
      </c>
      <c r="C2095">
        <v>29</v>
      </c>
      <c r="D2095">
        <v>6</v>
      </c>
      <c r="E2095">
        <v>21860.793000000001</v>
      </c>
      <c r="F2095">
        <v>972.50300000000004</v>
      </c>
      <c r="G2095">
        <v>64.793000000000006</v>
      </c>
      <c r="H2095">
        <v>0</v>
      </c>
      <c r="I2095">
        <v>128.994</v>
      </c>
      <c r="J2095">
        <v>2.839</v>
      </c>
      <c r="K2095">
        <v>3.1589999999999998</v>
      </c>
      <c r="L2095">
        <v>87.540999999999997</v>
      </c>
      <c r="M2095">
        <v>23055.827000000001</v>
      </c>
      <c r="N2095">
        <v>1.101</v>
      </c>
      <c r="O2095">
        <v>3.516</v>
      </c>
      <c r="P2095">
        <v>-3.81</v>
      </c>
      <c r="Q2095">
        <v>168.64599999999999</v>
      </c>
      <c r="R2095">
        <v>23055.02</v>
      </c>
      <c r="S2095">
        <v>22886.374</v>
      </c>
    </row>
    <row r="2096" spans="1:19" x14ac:dyDescent="0.3">
      <c r="A2096">
        <v>2021</v>
      </c>
      <c r="B2096">
        <v>3</v>
      </c>
      <c r="C2096">
        <v>29</v>
      </c>
      <c r="D2096">
        <v>7</v>
      </c>
      <c r="E2096">
        <v>23753.534</v>
      </c>
      <c r="F2096">
        <v>824.78200000000004</v>
      </c>
      <c r="G2096">
        <v>72.489999999999995</v>
      </c>
      <c r="H2096">
        <v>0</v>
      </c>
      <c r="I2096">
        <v>267.89</v>
      </c>
      <c r="J2096">
        <v>3.702</v>
      </c>
      <c r="K2096">
        <v>8.2690000000000001</v>
      </c>
      <c r="L2096">
        <v>88.748000000000005</v>
      </c>
      <c r="M2096">
        <v>24946.925999999999</v>
      </c>
      <c r="N2096">
        <v>379.53399999999999</v>
      </c>
      <c r="O2096">
        <v>1.5249999999999999</v>
      </c>
      <c r="P2096">
        <v>-1.5669999999999999</v>
      </c>
      <c r="Q2096">
        <v>196.30500000000001</v>
      </c>
      <c r="R2096">
        <v>24567.433000000001</v>
      </c>
      <c r="S2096">
        <v>24371.128000000001</v>
      </c>
    </row>
    <row r="2097" spans="1:19" x14ac:dyDescent="0.3">
      <c r="A2097">
        <v>2021</v>
      </c>
      <c r="B2097">
        <v>3</v>
      </c>
      <c r="C2097">
        <v>29</v>
      </c>
      <c r="D2097">
        <v>8</v>
      </c>
      <c r="E2097">
        <v>24945.4</v>
      </c>
      <c r="F2097">
        <v>761.46199999999999</v>
      </c>
      <c r="G2097">
        <v>74.492000000000004</v>
      </c>
      <c r="H2097">
        <v>0</v>
      </c>
      <c r="I2097">
        <v>494.47699999999998</v>
      </c>
      <c r="J2097">
        <v>4.97</v>
      </c>
      <c r="K2097">
        <v>7.3019999999999996</v>
      </c>
      <c r="L2097">
        <v>89.504999999999995</v>
      </c>
      <c r="M2097">
        <v>26303.116999999998</v>
      </c>
      <c r="N2097">
        <v>2522.8710000000001</v>
      </c>
      <c r="O2097">
        <v>-10.411</v>
      </c>
      <c r="P2097">
        <v>-0.47899999999999998</v>
      </c>
      <c r="Q2097">
        <v>225.23500000000001</v>
      </c>
      <c r="R2097">
        <v>23791.135999999999</v>
      </c>
      <c r="S2097">
        <v>23565.901000000002</v>
      </c>
    </row>
    <row r="2098" spans="1:19" x14ac:dyDescent="0.3">
      <c r="A2098">
        <v>2021</v>
      </c>
      <c r="B2098">
        <v>3</v>
      </c>
      <c r="C2098">
        <v>29</v>
      </c>
      <c r="D2098">
        <v>9</v>
      </c>
      <c r="E2098">
        <v>25749.815999999999</v>
      </c>
      <c r="F2098">
        <v>760.44799999999998</v>
      </c>
      <c r="G2098">
        <v>71.603999999999999</v>
      </c>
      <c r="H2098">
        <v>0</v>
      </c>
      <c r="I2098">
        <v>610.23099999999999</v>
      </c>
      <c r="J2098">
        <v>5.5170000000000003</v>
      </c>
      <c r="K2098">
        <v>3.8809999999999998</v>
      </c>
      <c r="L2098">
        <v>90.099000000000004</v>
      </c>
      <c r="M2098">
        <v>27219.991999999998</v>
      </c>
      <c r="N2098">
        <v>4964.8490000000002</v>
      </c>
      <c r="O2098">
        <v>-24.637</v>
      </c>
      <c r="P2098">
        <v>0.621</v>
      </c>
      <c r="Q2098">
        <v>246.964</v>
      </c>
      <c r="R2098">
        <v>22279.159</v>
      </c>
      <c r="S2098">
        <v>22032.195</v>
      </c>
    </row>
    <row r="2099" spans="1:19" x14ac:dyDescent="0.3">
      <c r="A2099">
        <v>2021</v>
      </c>
      <c r="B2099">
        <v>3</v>
      </c>
      <c r="C2099">
        <v>29</v>
      </c>
      <c r="D2099">
        <v>10</v>
      </c>
      <c r="E2099">
        <v>26424.864000000001</v>
      </c>
      <c r="F2099">
        <v>793.18600000000004</v>
      </c>
      <c r="G2099">
        <v>68.066999999999993</v>
      </c>
      <c r="H2099">
        <v>0</v>
      </c>
      <c r="I2099">
        <v>577.70699999999999</v>
      </c>
      <c r="J2099">
        <v>5.8330000000000002</v>
      </c>
      <c r="K2099">
        <v>1.806</v>
      </c>
      <c r="L2099">
        <v>90.596000000000004</v>
      </c>
      <c r="M2099">
        <v>27893.991999999998</v>
      </c>
      <c r="N2099">
        <v>6898.2060000000001</v>
      </c>
      <c r="O2099">
        <v>-37.046999999999997</v>
      </c>
      <c r="P2099">
        <v>2.3119999999999998</v>
      </c>
      <c r="Q2099">
        <v>260.47800000000001</v>
      </c>
      <c r="R2099">
        <v>21030.52</v>
      </c>
      <c r="S2099">
        <v>20770.043000000001</v>
      </c>
    </row>
    <row r="2100" spans="1:19" x14ac:dyDescent="0.3">
      <c r="A2100">
        <v>2021</v>
      </c>
      <c r="B2100">
        <v>3</v>
      </c>
      <c r="C2100">
        <v>29</v>
      </c>
      <c r="D2100">
        <v>11</v>
      </c>
      <c r="E2100">
        <v>26748.442999999999</v>
      </c>
      <c r="F2100">
        <v>811.66800000000001</v>
      </c>
      <c r="G2100">
        <v>65.706000000000003</v>
      </c>
      <c r="H2100">
        <v>0</v>
      </c>
      <c r="I2100">
        <v>491.72500000000002</v>
      </c>
      <c r="J2100">
        <v>5.9710000000000001</v>
      </c>
      <c r="K2100">
        <v>4.7140000000000004</v>
      </c>
      <c r="L2100">
        <v>90.801000000000002</v>
      </c>
      <c r="M2100">
        <v>28153.321</v>
      </c>
      <c r="N2100">
        <v>8097.3140000000003</v>
      </c>
      <c r="O2100">
        <v>-21.6</v>
      </c>
      <c r="P2100">
        <v>3.7690000000000001</v>
      </c>
      <c r="Q2100">
        <v>270.66500000000002</v>
      </c>
      <c r="R2100">
        <v>20073.838</v>
      </c>
      <c r="S2100">
        <v>19803.172999999999</v>
      </c>
    </row>
    <row r="2101" spans="1:19" x14ac:dyDescent="0.3">
      <c r="A2101">
        <v>2021</v>
      </c>
      <c r="B2101">
        <v>3</v>
      </c>
      <c r="C2101">
        <v>29</v>
      </c>
      <c r="D2101">
        <v>12</v>
      </c>
      <c r="E2101">
        <v>26810.707999999999</v>
      </c>
      <c r="F2101">
        <v>781.01400000000001</v>
      </c>
      <c r="G2101">
        <v>64.846000000000004</v>
      </c>
      <c r="H2101">
        <v>0</v>
      </c>
      <c r="I2101">
        <v>454.66800000000001</v>
      </c>
      <c r="J2101">
        <v>5.9409999999999998</v>
      </c>
      <c r="K2101">
        <v>5.0960000000000001</v>
      </c>
      <c r="L2101">
        <v>90.819000000000003</v>
      </c>
      <c r="M2101">
        <v>28148.245999999999</v>
      </c>
      <c r="N2101">
        <v>8696.3230000000003</v>
      </c>
      <c r="O2101">
        <v>-7.0650000000000004</v>
      </c>
      <c r="P2101">
        <v>4.8159999999999998</v>
      </c>
      <c r="Q2101">
        <v>275.69499999999999</v>
      </c>
      <c r="R2101">
        <v>19454.172999999999</v>
      </c>
      <c r="S2101">
        <v>19178.477999999999</v>
      </c>
    </row>
    <row r="2102" spans="1:19" x14ac:dyDescent="0.3">
      <c r="A2102">
        <v>2021</v>
      </c>
      <c r="B2102">
        <v>3</v>
      </c>
      <c r="C2102">
        <v>29</v>
      </c>
      <c r="D2102">
        <v>13</v>
      </c>
      <c r="E2102">
        <v>26763.012999999999</v>
      </c>
      <c r="F2102">
        <v>767.20600000000002</v>
      </c>
      <c r="G2102">
        <v>64.468000000000004</v>
      </c>
      <c r="H2102">
        <v>0</v>
      </c>
      <c r="I2102">
        <v>430.10700000000003</v>
      </c>
      <c r="J2102">
        <v>5.8310000000000004</v>
      </c>
      <c r="K2102">
        <v>3.3079999999999998</v>
      </c>
      <c r="L2102">
        <v>90.760999999999996</v>
      </c>
      <c r="M2102">
        <v>28060.225999999999</v>
      </c>
      <c r="N2102">
        <v>8758.4179999999997</v>
      </c>
      <c r="O2102">
        <v>-3.153</v>
      </c>
      <c r="P2102">
        <v>5.5359999999999996</v>
      </c>
      <c r="Q2102">
        <v>279.24</v>
      </c>
      <c r="R2102">
        <v>19299.424999999999</v>
      </c>
      <c r="S2102">
        <v>19020.185000000001</v>
      </c>
    </row>
    <row r="2103" spans="1:19" x14ac:dyDescent="0.3">
      <c r="A2103">
        <v>2021</v>
      </c>
      <c r="B2103">
        <v>3</v>
      </c>
      <c r="C2103">
        <v>29</v>
      </c>
      <c r="D2103">
        <v>14</v>
      </c>
      <c r="E2103">
        <v>26571.522000000001</v>
      </c>
      <c r="F2103">
        <v>734.28399999999999</v>
      </c>
      <c r="G2103">
        <v>63.95</v>
      </c>
      <c r="H2103">
        <v>0</v>
      </c>
      <c r="I2103">
        <v>368.52499999999998</v>
      </c>
      <c r="J2103">
        <v>5.3470000000000004</v>
      </c>
      <c r="K2103">
        <v>5.2539999999999996</v>
      </c>
      <c r="L2103">
        <v>90.549000000000007</v>
      </c>
      <c r="M2103">
        <v>27775.481</v>
      </c>
      <c r="N2103">
        <v>8295.384</v>
      </c>
      <c r="O2103">
        <v>-3.6459999999999999</v>
      </c>
      <c r="P2103">
        <v>5.2770000000000001</v>
      </c>
      <c r="Q2103">
        <v>281.608</v>
      </c>
      <c r="R2103">
        <v>19478.466</v>
      </c>
      <c r="S2103">
        <v>19196.857</v>
      </c>
    </row>
    <row r="2104" spans="1:19" x14ac:dyDescent="0.3">
      <c r="A2104">
        <v>2021</v>
      </c>
      <c r="B2104">
        <v>3</v>
      </c>
      <c r="C2104">
        <v>29</v>
      </c>
      <c r="D2104">
        <v>15</v>
      </c>
      <c r="E2104">
        <v>26178.822</v>
      </c>
      <c r="F2104">
        <v>711.85799999999995</v>
      </c>
      <c r="G2104">
        <v>64.143000000000001</v>
      </c>
      <c r="H2104">
        <v>0</v>
      </c>
      <c r="I2104">
        <v>339.13400000000001</v>
      </c>
      <c r="J2104">
        <v>5.5759999999999996</v>
      </c>
      <c r="K2104">
        <v>3.5950000000000002</v>
      </c>
      <c r="L2104">
        <v>90.165000000000006</v>
      </c>
      <c r="M2104">
        <v>27329.15</v>
      </c>
      <c r="N2104">
        <v>7115.1019999999999</v>
      </c>
      <c r="O2104">
        <v>-2.2679999999999998</v>
      </c>
      <c r="P2104">
        <v>3.4420000000000002</v>
      </c>
      <c r="Q2104">
        <v>279.19499999999999</v>
      </c>
      <c r="R2104">
        <v>20212.874</v>
      </c>
      <c r="S2104">
        <v>19933.68</v>
      </c>
    </row>
    <row r="2105" spans="1:19" x14ac:dyDescent="0.3">
      <c r="A2105">
        <v>2021</v>
      </c>
      <c r="B2105">
        <v>3</v>
      </c>
      <c r="C2105">
        <v>29</v>
      </c>
      <c r="D2105">
        <v>16</v>
      </c>
      <c r="E2105">
        <v>25829.999</v>
      </c>
      <c r="F2105">
        <v>639.73099999999999</v>
      </c>
      <c r="G2105">
        <v>64.521000000000001</v>
      </c>
      <c r="H2105">
        <v>0</v>
      </c>
      <c r="I2105">
        <v>233.93700000000001</v>
      </c>
      <c r="J2105">
        <v>4.3869999999999996</v>
      </c>
      <c r="K2105">
        <v>1.6679999999999999</v>
      </c>
      <c r="L2105">
        <v>89.906999999999996</v>
      </c>
      <c r="M2105">
        <v>26799.63</v>
      </c>
      <c r="N2105">
        <v>5248.4279999999999</v>
      </c>
      <c r="O2105">
        <v>-0.85599999999999998</v>
      </c>
      <c r="P2105">
        <v>1.6910000000000001</v>
      </c>
      <c r="Q2105">
        <v>272.45999999999998</v>
      </c>
      <c r="R2105">
        <v>21550.366999999998</v>
      </c>
      <c r="S2105">
        <v>21277.906999999999</v>
      </c>
    </row>
    <row r="2106" spans="1:19" x14ac:dyDescent="0.3">
      <c r="A2106">
        <v>2021</v>
      </c>
      <c r="B2106">
        <v>3</v>
      </c>
      <c r="C2106">
        <v>29</v>
      </c>
      <c r="D2106">
        <v>17</v>
      </c>
      <c r="E2106">
        <v>25611.198</v>
      </c>
      <c r="F2106">
        <v>584.72</v>
      </c>
      <c r="G2106">
        <v>65.372</v>
      </c>
      <c r="H2106">
        <v>0</v>
      </c>
      <c r="I2106">
        <v>255.80699999999999</v>
      </c>
      <c r="J2106">
        <v>4.91</v>
      </c>
      <c r="K2106">
        <v>-8.31</v>
      </c>
      <c r="L2106">
        <v>89.769000000000005</v>
      </c>
      <c r="M2106">
        <v>26538.094000000001</v>
      </c>
      <c r="N2106">
        <v>2895.8960000000002</v>
      </c>
      <c r="O2106">
        <v>0.61399999999999999</v>
      </c>
      <c r="P2106">
        <v>4.665</v>
      </c>
      <c r="Q2106">
        <v>262.21300000000002</v>
      </c>
      <c r="R2106">
        <v>23636.919000000002</v>
      </c>
      <c r="S2106">
        <v>23374.705999999998</v>
      </c>
    </row>
    <row r="2107" spans="1:19" x14ac:dyDescent="0.3">
      <c r="A2107">
        <v>2021</v>
      </c>
      <c r="B2107">
        <v>3</v>
      </c>
      <c r="C2107">
        <v>29</v>
      </c>
      <c r="D2107">
        <v>18</v>
      </c>
      <c r="E2107">
        <v>25691.544000000002</v>
      </c>
      <c r="F2107">
        <v>574.52</v>
      </c>
      <c r="G2107">
        <v>66.784999999999997</v>
      </c>
      <c r="H2107">
        <v>0</v>
      </c>
      <c r="I2107">
        <v>326.37799999999999</v>
      </c>
      <c r="J2107">
        <v>4.7430000000000003</v>
      </c>
      <c r="K2107">
        <v>-15.206</v>
      </c>
      <c r="L2107">
        <v>89.783000000000001</v>
      </c>
      <c r="M2107">
        <v>26671.761999999999</v>
      </c>
      <c r="N2107">
        <v>706.73699999999997</v>
      </c>
      <c r="O2107">
        <v>6.9619999999999997</v>
      </c>
      <c r="P2107">
        <v>10.577</v>
      </c>
      <c r="Q2107">
        <v>247.92099999999999</v>
      </c>
      <c r="R2107">
        <v>25947.486000000001</v>
      </c>
      <c r="S2107">
        <v>25699.564999999999</v>
      </c>
    </row>
    <row r="2108" spans="1:19" x14ac:dyDescent="0.3">
      <c r="A2108">
        <v>2021</v>
      </c>
      <c r="B2108">
        <v>3</v>
      </c>
      <c r="C2108">
        <v>29</v>
      </c>
      <c r="D2108">
        <v>19</v>
      </c>
      <c r="E2108">
        <v>27379.791000000001</v>
      </c>
      <c r="F2108">
        <v>585.29</v>
      </c>
      <c r="G2108">
        <v>67.988</v>
      </c>
      <c r="H2108">
        <v>0</v>
      </c>
      <c r="I2108">
        <v>361.14600000000002</v>
      </c>
      <c r="J2108">
        <v>4.4640000000000004</v>
      </c>
      <c r="K2108">
        <v>-19.728999999999999</v>
      </c>
      <c r="L2108">
        <v>91.194999999999993</v>
      </c>
      <c r="M2108">
        <v>28402.155999999999</v>
      </c>
      <c r="N2108">
        <v>2.5659999999999998</v>
      </c>
      <c r="O2108">
        <v>12.42</v>
      </c>
      <c r="P2108">
        <v>16.824000000000002</v>
      </c>
      <c r="Q2108">
        <v>238.25800000000001</v>
      </c>
      <c r="R2108">
        <v>28370.345000000001</v>
      </c>
      <c r="S2108">
        <v>28132.088</v>
      </c>
    </row>
    <row r="2109" spans="1:19" x14ac:dyDescent="0.3">
      <c r="A2109">
        <v>2021</v>
      </c>
      <c r="B2109">
        <v>3</v>
      </c>
      <c r="C2109">
        <v>29</v>
      </c>
      <c r="D2109">
        <v>20</v>
      </c>
      <c r="E2109">
        <v>27466.125</v>
      </c>
      <c r="F2109">
        <v>594.98</v>
      </c>
      <c r="G2109">
        <v>70.567999999999998</v>
      </c>
      <c r="H2109">
        <v>0</v>
      </c>
      <c r="I2109">
        <v>404.81200000000001</v>
      </c>
      <c r="J2109">
        <v>4.1230000000000002</v>
      </c>
      <c r="K2109">
        <v>-13.715</v>
      </c>
      <c r="L2109">
        <v>91.32</v>
      </c>
      <c r="M2109">
        <v>28547.644</v>
      </c>
      <c r="N2109">
        <v>0</v>
      </c>
      <c r="O2109">
        <v>12.961</v>
      </c>
      <c r="P2109">
        <v>16.16</v>
      </c>
      <c r="Q2109">
        <v>227.53800000000001</v>
      </c>
      <c r="R2109">
        <v>28518.523000000001</v>
      </c>
      <c r="S2109">
        <v>28290.985000000001</v>
      </c>
    </row>
    <row r="2110" spans="1:19" x14ac:dyDescent="0.3">
      <c r="A2110">
        <v>2021</v>
      </c>
      <c r="B2110">
        <v>3</v>
      </c>
      <c r="C2110">
        <v>29</v>
      </c>
      <c r="D2110">
        <v>21</v>
      </c>
      <c r="E2110">
        <v>26256.776999999998</v>
      </c>
      <c r="F2110">
        <v>646.64400000000001</v>
      </c>
      <c r="G2110">
        <v>68.478999999999999</v>
      </c>
      <c r="H2110">
        <v>0</v>
      </c>
      <c r="I2110">
        <v>517.60900000000004</v>
      </c>
      <c r="J2110">
        <v>5.181</v>
      </c>
      <c r="K2110">
        <v>-10.07</v>
      </c>
      <c r="L2110">
        <v>90.180999999999997</v>
      </c>
      <c r="M2110">
        <v>27506.321</v>
      </c>
      <c r="N2110">
        <v>0</v>
      </c>
      <c r="O2110">
        <v>12.884</v>
      </c>
      <c r="P2110">
        <v>6.6929999999999996</v>
      </c>
      <c r="Q2110">
        <v>214.47399999999999</v>
      </c>
      <c r="R2110">
        <v>27486.743999999999</v>
      </c>
      <c r="S2110">
        <v>27272.27</v>
      </c>
    </row>
    <row r="2111" spans="1:19" x14ac:dyDescent="0.3">
      <c r="A2111">
        <v>2021</v>
      </c>
      <c r="B2111">
        <v>3</v>
      </c>
      <c r="C2111">
        <v>29</v>
      </c>
      <c r="D2111">
        <v>22</v>
      </c>
      <c r="E2111">
        <v>23982.602999999999</v>
      </c>
      <c r="F2111">
        <v>815.41200000000003</v>
      </c>
      <c r="G2111">
        <v>64.353999999999999</v>
      </c>
      <c r="H2111">
        <v>0</v>
      </c>
      <c r="I2111">
        <v>577.44799999999998</v>
      </c>
      <c r="J2111">
        <v>4.8490000000000002</v>
      </c>
      <c r="K2111">
        <v>1.44</v>
      </c>
      <c r="L2111">
        <v>88.697000000000003</v>
      </c>
      <c r="M2111">
        <v>25470.449000000001</v>
      </c>
      <c r="N2111">
        <v>0</v>
      </c>
      <c r="O2111">
        <v>10.920999999999999</v>
      </c>
      <c r="P2111">
        <v>-9.673</v>
      </c>
      <c r="Q2111">
        <v>194.97900000000001</v>
      </c>
      <c r="R2111">
        <v>25469.200000000001</v>
      </c>
      <c r="S2111">
        <v>25274.222000000002</v>
      </c>
    </row>
    <row r="2112" spans="1:19" x14ac:dyDescent="0.3">
      <c r="A2112">
        <v>2021</v>
      </c>
      <c r="B2112">
        <v>3</v>
      </c>
      <c r="C2112">
        <v>29</v>
      </c>
      <c r="D2112">
        <v>23</v>
      </c>
      <c r="E2112">
        <v>21726.976999999999</v>
      </c>
      <c r="F2112">
        <v>1019.1660000000001</v>
      </c>
      <c r="G2112">
        <v>61.238</v>
      </c>
      <c r="H2112">
        <v>0</v>
      </c>
      <c r="I2112">
        <v>962.154</v>
      </c>
      <c r="J2112">
        <v>5.25</v>
      </c>
      <c r="K2112">
        <v>7.8369999999999997</v>
      </c>
      <c r="L2112">
        <v>87.353999999999999</v>
      </c>
      <c r="M2112">
        <v>23808.737000000001</v>
      </c>
      <c r="N2112">
        <v>0</v>
      </c>
      <c r="O2112">
        <v>8.4540000000000006</v>
      </c>
      <c r="P2112">
        <v>-19.382000000000001</v>
      </c>
      <c r="Q2112">
        <v>171.56100000000001</v>
      </c>
      <c r="R2112">
        <v>23819.666000000001</v>
      </c>
      <c r="S2112">
        <v>23648.103999999999</v>
      </c>
    </row>
    <row r="2113" spans="1:19" x14ac:dyDescent="0.3">
      <c r="A2113">
        <v>2021</v>
      </c>
      <c r="B2113">
        <v>3</v>
      </c>
      <c r="C2113">
        <v>29</v>
      </c>
      <c r="D2113">
        <v>24</v>
      </c>
      <c r="E2113">
        <v>20133.124</v>
      </c>
      <c r="F2113">
        <v>1281.819</v>
      </c>
      <c r="G2113">
        <v>58.744999999999997</v>
      </c>
      <c r="H2113">
        <v>0</v>
      </c>
      <c r="I2113">
        <v>846.64099999999996</v>
      </c>
      <c r="J2113">
        <v>5.0780000000000003</v>
      </c>
      <c r="K2113">
        <v>12.135</v>
      </c>
      <c r="L2113">
        <v>86.497</v>
      </c>
      <c r="M2113">
        <v>22365.294999999998</v>
      </c>
      <c r="N2113">
        <v>0</v>
      </c>
      <c r="O2113">
        <v>6.4219999999999997</v>
      </c>
      <c r="P2113">
        <v>-23.242999999999999</v>
      </c>
      <c r="Q2113">
        <v>151.864</v>
      </c>
      <c r="R2113">
        <v>22382.116999999998</v>
      </c>
      <c r="S2113">
        <v>22230.253000000001</v>
      </c>
    </row>
    <row r="2114" spans="1:19" x14ac:dyDescent="0.3">
      <c r="A2114">
        <v>2021</v>
      </c>
      <c r="B2114">
        <v>3</v>
      </c>
      <c r="C2114">
        <v>30</v>
      </c>
      <c r="D2114">
        <v>1</v>
      </c>
      <c r="E2114">
        <v>19378.825000000001</v>
      </c>
      <c r="F2114">
        <v>1512.7059999999999</v>
      </c>
      <c r="G2114">
        <v>55.322000000000003</v>
      </c>
      <c r="H2114">
        <v>0</v>
      </c>
      <c r="I2114">
        <v>601.077</v>
      </c>
      <c r="J2114">
        <v>4.9450000000000003</v>
      </c>
      <c r="K2114">
        <v>8.093</v>
      </c>
      <c r="L2114">
        <v>86.114000000000004</v>
      </c>
      <c r="M2114">
        <v>21591.758999999998</v>
      </c>
      <c r="N2114">
        <v>0</v>
      </c>
      <c r="O2114">
        <v>4.4290000000000003</v>
      </c>
      <c r="P2114">
        <v>-24.498000000000001</v>
      </c>
      <c r="Q2114">
        <v>141.08199999999999</v>
      </c>
      <c r="R2114">
        <v>21611.828000000001</v>
      </c>
      <c r="S2114">
        <v>21470.745999999999</v>
      </c>
    </row>
    <row r="2115" spans="1:19" x14ac:dyDescent="0.3">
      <c r="A2115">
        <v>2021</v>
      </c>
      <c r="B2115">
        <v>3</v>
      </c>
      <c r="C2115">
        <v>30</v>
      </c>
      <c r="D2115">
        <v>2</v>
      </c>
      <c r="E2115">
        <v>18688.159</v>
      </c>
      <c r="F2115">
        <v>1576.0329999999999</v>
      </c>
      <c r="G2115">
        <v>54.006</v>
      </c>
      <c r="H2115">
        <v>0</v>
      </c>
      <c r="I2115">
        <v>360.00200000000001</v>
      </c>
      <c r="J2115">
        <v>4.8719999999999999</v>
      </c>
      <c r="K2115">
        <v>7.5709999999999997</v>
      </c>
      <c r="L2115">
        <v>85.677999999999997</v>
      </c>
      <c r="M2115">
        <v>20722.313999999998</v>
      </c>
      <c r="N2115">
        <v>0</v>
      </c>
      <c r="O2115">
        <v>3.6480000000000001</v>
      </c>
      <c r="P2115">
        <v>-19.489000000000001</v>
      </c>
      <c r="Q2115">
        <v>135.63499999999999</v>
      </c>
      <c r="R2115">
        <v>20738.154999999999</v>
      </c>
      <c r="S2115">
        <v>20602.52</v>
      </c>
    </row>
    <row r="2116" spans="1:19" x14ac:dyDescent="0.3">
      <c r="A2116">
        <v>2021</v>
      </c>
      <c r="B2116">
        <v>3</v>
      </c>
      <c r="C2116">
        <v>30</v>
      </c>
      <c r="D2116">
        <v>3</v>
      </c>
      <c r="E2116">
        <v>18405.876</v>
      </c>
      <c r="F2116">
        <v>1512.212</v>
      </c>
      <c r="G2116">
        <v>53.356000000000002</v>
      </c>
      <c r="H2116">
        <v>0</v>
      </c>
      <c r="I2116">
        <v>204.78</v>
      </c>
      <c r="J2116">
        <v>4.7190000000000003</v>
      </c>
      <c r="K2116">
        <v>9.3260000000000005</v>
      </c>
      <c r="L2116">
        <v>85.549000000000007</v>
      </c>
      <c r="M2116">
        <v>20222.462</v>
      </c>
      <c r="N2116">
        <v>0</v>
      </c>
      <c r="O2116">
        <v>3.2989999999999999</v>
      </c>
      <c r="P2116">
        <v>-14.253</v>
      </c>
      <c r="Q2116">
        <v>134.45500000000001</v>
      </c>
      <c r="R2116">
        <v>20233.416000000001</v>
      </c>
      <c r="S2116">
        <v>20098.960999999999</v>
      </c>
    </row>
    <row r="2117" spans="1:19" x14ac:dyDescent="0.3">
      <c r="A2117">
        <v>2021</v>
      </c>
      <c r="B2117">
        <v>3</v>
      </c>
      <c r="C2117">
        <v>30</v>
      </c>
      <c r="D2117">
        <v>4</v>
      </c>
      <c r="E2117">
        <v>18781.444</v>
      </c>
      <c r="F2117">
        <v>1446.0260000000001</v>
      </c>
      <c r="G2117">
        <v>53.892000000000003</v>
      </c>
      <c r="H2117">
        <v>0</v>
      </c>
      <c r="I2117">
        <v>102.96599999999999</v>
      </c>
      <c r="J2117">
        <v>3.6520000000000001</v>
      </c>
      <c r="K2117">
        <v>10.241</v>
      </c>
      <c r="L2117">
        <v>85.712000000000003</v>
      </c>
      <c r="M2117">
        <v>20430.041000000001</v>
      </c>
      <c r="N2117">
        <v>0</v>
      </c>
      <c r="O2117">
        <v>3.2210000000000001</v>
      </c>
      <c r="P2117">
        <v>-9.6159999999999997</v>
      </c>
      <c r="Q2117">
        <v>138.48099999999999</v>
      </c>
      <c r="R2117">
        <v>20436.436000000002</v>
      </c>
      <c r="S2117">
        <v>20297.954000000002</v>
      </c>
    </row>
    <row r="2118" spans="1:19" x14ac:dyDescent="0.3">
      <c r="A2118">
        <v>2021</v>
      </c>
      <c r="B2118">
        <v>3</v>
      </c>
      <c r="C2118">
        <v>30</v>
      </c>
      <c r="D2118">
        <v>5</v>
      </c>
      <c r="E2118">
        <v>20193.77</v>
      </c>
      <c r="F2118">
        <v>1229.3409999999999</v>
      </c>
      <c r="G2118">
        <v>57.139000000000003</v>
      </c>
      <c r="H2118">
        <v>0</v>
      </c>
      <c r="I2118">
        <v>72.459999999999994</v>
      </c>
      <c r="J2118">
        <v>2.3290000000000002</v>
      </c>
      <c r="K2118">
        <v>9.2040000000000006</v>
      </c>
      <c r="L2118">
        <v>86.552000000000007</v>
      </c>
      <c r="M2118">
        <v>21593.655999999999</v>
      </c>
      <c r="N2118">
        <v>0</v>
      </c>
      <c r="O2118">
        <v>3.181</v>
      </c>
      <c r="P2118">
        <v>-6.5389999999999997</v>
      </c>
      <c r="Q2118">
        <v>150.92599999999999</v>
      </c>
      <c r="R2118">
        <v>21597.014999999999</v>
      </c>
      <c r="S2118">
        <v>21446.089</v>
      </c>
    </row>
    <row r="2119" spans="1:19" x14ac:dyDescent="0.3">
      <c r="A2119">
        <v>2021</v>
      </c>
      <c r="B2119">
        <v>3</v>
      </c>
      <c r="C2119">
        <v>30</v>
      </c>
      <c r="D2119">
        <v>6</v>
      </c>
      <c r="E2119">
        <v>22454.451000000001</v>
      </c>
      <c r="F2119">
        <v>972.50300000000004</v>
      </c>
      <c r="G2119">
        <v>61.387</v>
      </c>
      <c r="H2119">
        <v>0</v>
      </c>
      <c r="I2119">
        <v>128.994</v>
      </c>
      <c r="J2119">
        <v>2.839</v>
      </c>
      <c r="K2119">
        <v>3.26</v>
      </c>
      <c r="L2119">
        <v>87.756</v>
      </c>
      <c r="M2119">
        <v>23649.803</v>
      </c>
      <c r="N2119">
        <v>1.101</v>
      </c>
      <c r="O2119">
        <v>3.516</v>
      </c>
      <c r="P2119">
        <v>-3.81</v>
      </c>
      <c r="Q2119">
        <v>175.22499999999999</v>
      </c>
      <c r="R2119">
        <v>23648.994999999999</v>
      </c>
      <c r="S2119">
        <v>23473.77</v>
      </c>
    </row>
    <row r="2120" spans="1:19" x14ac:dyDescent="0.3">
      <c r="A2120">
        <v>2021</v>
      </c>
      <c r="B2120">
        <v>3</v>
      </c>
      <c r="C2120">
        <v>30</v>
      </c>
      <c r="D2120">
        <v>7</v>
      </c>
      <c r="E2120">
        <v>24195.486000000001</v>
      </c>
      <c r="F2120">
        <v>824.78200000000004</v>
      </c>
      <c r="G2120">
        <v>66.697999999999993</v>
      </c>
      <c r="H2120">
        <v>0</v>
      </c>
      <c r="I2120">
        <v>267.89</v>
      </c>
      <c r="J2120">
        <v>3.702</v>
      </c>
      <c r="K2120">
        <v>8.6590000000000007</v>
      </c>
      <c r="L2120">
        <v>88.807000000000002</v>
      </c>
      <c r="M2120">
        <v>25389.326000000001</v>
      </c>
      <c r="N2120">
        <v>379.53399999999999</v>
      </c>
      <c r="O2120">
        <v>1.5249999999999999</v>
      </c>
      <c r="P2120">
        <v>-1.5669999999999999</v>
      </c>
      <c r="Q2120">
        <v>201.23</v>
      </c>
      <c r="R2120">
        <v>25009.833999999999</v>
      </c>
      <c r="S2120">
        <v>24808.603999999999</v>
      </c>
    </row>
    <row r="2121" spans="1:19" x14ac:dyDescent="0.3">
      <c r="A2121">
        <v>2021</v>
      </c>
      <c r="B2121">
        <v>3</v>
      </c>
      <c r="C2121">
        <v>30</v>
      </c>
      <c r="D2121">
        <v>8</v>
      </c>
      <c r="E2121">
        <v>25475.75</v>
      </c>
      <c r="F2121">
        <v>761.46199999999999</v>
      </c>
      <c r="G2121">
        <v>69.48</v>
      </c>
      <c r="H2121">
        <v>0</v>
      </c>
      <c r="I2121">
        <v>494.47699999999998</v>
      </c>
      <c r="J2121">
        <v>4.97</v>
      </c>
      <c r="K2121">
        <v>7.5259999999999998</v>
      </c>
      <c r="L2121">
        <v>89.555999999999997</v>
      </c>
      <c r="M2121">
        <v>26833.741000000002</v>
      </c>
      <c r="N2121">
        <v>2522.8710000000001</v>
      </c>
      <c r="O2121">
        <v>-10.411</v>
      </c>
      <c r="P2121">
        <v>-0.47899999999999998</v>
      </c>
      <c r="Q2121">
        <v>227.60900000000001</v>
      </c>
      <c r="R2121">
        <v>24321.759999999998</v>
      </c>
      <c r="S2121">
        <v>24094.151000000002</v>
      </c>
    </row>
    <row r="2122" spans="1:19" x14ac:dyDescent="0.3">
      <c r="A2122">
        <v>2021</v>
      </c>
      <c r="B2122">
        <v>3</v>
      </c>
      <c r="C2122">
        <v>30</v>
      </c>
      <c r="D2122">
        <v>9</v>
      </c>
      <c r="E2122">
        <v>26282.822</v>
      </c>
      <c r="F2122">
        <v>760.44799999999998</v>
      </c>
      <c r="G2122">
        <v>69.55</v>
      </c>
      <c r="H2122">
        <v>0</v>
      </c>
      <c r="I2122">
        <v>610.23099999999999</v>
      </c>
      <c r="J2122">
        <v>5.5170000000000003</v>
      </c>
      <c r="K2122">
        <v>3.742</v>
      </c>
      <c r="L2122">
        <v>90.137</v>
      </c>
      <c r="M2122">
        <v>27752.898000000001</v>
      </c>
      <c r="N2122">
        <v>4964.8490000000002</v>
      </c>
      <c r="O2122">
        <v>-24.637</v>
      </c>
      <c r="P2122">
        <v>0.621</v>
      </c>
      <c r="Q2122">
        <v>246.435</v>
      </c>
      <c r="R2122">
        <v>22812.064999999999</v>
      </c>
      <c r="S2122">
        <v>22565.63</v>
      </c>
    </row>
    <row r="2123" spans="1:19" x14ac:dyDescent="0.3">
      <c r="A2123">
        <v>2021</v>
      </c>
      <c r="B2123">
        <v>3</v>
      </c>
      <c r="C2123">
        <v>30</v>
      </c>
      <c r="D2123">
        <v>10</v>
      </c>
      <c r="E2123">
        <v>26849.331999999999</v>
      </c>
      <c r="F2123">
        <v>793.18600000000004</v>
      </c>
      <c r="G2123">
        <v>68.838999999999999</v>
      </c>
      <c r="H2123">
        <v>0</v>
      </c>
      <c r="I2123">
        <v>577.70699999999999</v>
      </c>
      <c r="J2123">
        <v>5.8330000000000002</v>
      </c>
      <c r="K2123">
        <v>1.367</v>
      </c>
      <c r="L2123">
        <v>90.641999999999996</v>
      </c>
      <c r="M2123">
        <v>28318.067999999999</v>
      </c>
      <c r="N2123">
        <v>6898.2060000000001</v>
      </c>
      <c r="O2123">
        <v>-37.046999999999997</v>
      </c>
      <c r="P2123">
        <v>2.3119999999999998</v>
      </c>
      <c r="Q2123">
        <v>261.52</v>
      </c>
      <c r="R2123">
        <v>21454.596000000001</v>
      </c>
      <c r="S2123">
        <v>21193.076000000001</v>
      </c>
    </row>
    <row r="2124" spans="1:19" x14ac:dyDescent="0.3">
      <c r="A2124">
        <v>2021</v>
      </c>
      <c r="B2124">
        <v>3</v>
      </c>
      <c r="C2124">
        <v>30</v>
      </c>
      <c r="D2124">
        <v>11</v>
      </c>
      <c r="E2124">
        <v>27130.517</v>
      </c>
      <c r="F2124">
        <v>811.66800000000001</v>
      </c>
      <c r="G2124">
        <v>68.111000000000004</v>
      </c>
      <c r="H2124">
        <v>0</v>
      </c>
      <c r="I2124">
        <v>491.72500000000002</v>
      </c>
      <c r="J2124">
        <v>5.9710000000000001</v>
      </c>
      <c r="K2124">
        <v>4.2409999999999997</v>
      </c>
      <c r="L2124">
        <v>90.897000000000006</v>
      </c>
      <c r="M2124">
        <v>28535.019</v>
      </c>
      <c r="N2124">
        <v>8097.3140000000003</v>
      </c>
      <c r="O2124">
        <v>-21.6</v>
      </c>
      <c r="P2124">
        <v>3.7690000000000001</v>
      </c>
      <c r="Q2124">
        <v>273.62799999999999</v>
      </c>
      <c r="R2124">
        <v>20455.535</v>
      </c>
      <c r="S2124">
        <v>20181.906999999999</v>
      </c>
    </row>
    <row r="2125" spans="1:19" x14ac:dyDescent="0.3">
      <c r="A2125">
        <v>2021</v>
      </c>
      <c r="B2125">
        <v>3</v>
      </c>
      <c r="C2125">
        <v>30</v>
      </c>
      <c r="D2125">
        <v>12</v>
      </c>
      <c r="E2125">
        <v>27194.066999999999</v>
      </c>
      <c r="F2125">
        <v>781.01400000000001</v>
      </c>
      <c r="G2125">
        <v>66.917000000000002</v>
      </c>
      <c r="H2125">
        <v>0</v>
      </c>
      <c r="I2125">
        <v>454.66800000000001</v>
      </c>
      <c r="J2125">
        <v>5.9409999999999998</v>
      </c>
      <c r="K2125">
        <v>4.859</v>
      </c>
      <c r="L2125">
        <v>90.932000000000002</v>
      </c>
      <c r="M2125">
        <v>28531.481</v>
      </c>
      <c r="N2125">
        <v>8696.3230000000003</v>
      </c>
      <c r="O2125">
        <v>-7.0650000000000004</v>
      </c>
      <c r="P2125">
        <v>4.8159999999999998</v>
      </c>
      <c r="Q2125">
        <v>281.22699999999998</v>
      </c>
      <c r="R2125">
        <v>19837.407999999999</v>
      </c>
      <c r="S2125">
        <v>19556.182000000001</v>
      </c>
    </row>
    <row r="2126" spans="1:19" x14ac:dyDescent="0.3">
      <c r="A2126">
        <v>2021</v>
      </c>
      <c r="B2126">
        <v>3</v>
      </c>
      <c r="C2126">
        <v>30</v>
      </c>
      <c r="D2126">
        <v>13</v>
      </c>
      <c r="E2126">
        <v>27267.379000000001</v>
      </c>
      <c r="F2126">
        <v>767.20600000000002</v>
      </c>
      <c r="G2126">
        <v>66.408000000000001</v>
      </c>
      <c r="H2126">
        <v>0</v>
      </c>
      <c r="I2126">
        <v>430.10700000000003</v>
      </c>
      <c r="J2126">
        <v>5.8310000000000004</v>
      </c>
      <c r="K2126">
        <v>3.1070000000000002</v>
      </c>
      <c r="L2126">
        <v>90.983999999999995</v>
      </c>
      <c r="M2126">
        <v>28564.613000000001</v>
      </c>
      <c r="N2126">
        <v>8758.4179999999997</v>
      </c>
      <c r="O2126">
        <v>-3.153</v>
      </c>
      <c r="P2126">
        <v>5.5359999999999996</v>
      </c>
      <c r="Q2126">
        <v>287.59699999999998</v>
      </c>
      <c r="R2126">
        <v>19803.812000000002</v>
      </c>
      <c r="S2126">
        <v>19516.215</v>
      </c>
    </row>
    <row r="2127" spans="1:19" x14ac:dyDescent="0.3">
      <c r="A2127">
        <v>2021</v>
      </c>
      <c r="B2127">
        <v>3</v>
      </c>
      <c r="C2127">
        <v>30</v>
      </c>
      <c r="D2127">
        <v>14</v>
      </c>
      <c r="E2127">
        <v>27223.572</v>
      </c>
      <c r="F2127">
        <v>734.28399999999999</v>
      </c>
      <c r="G2127">
        <v>67.022000000000006</v>
      </c>
      <c r="H2127">
        <v>0</v>
      </c>
      <c r="I2127">
        <v>368.52499999999998</v>
      </c>
      <c r="J2127">
        <v>5.3470000000000004</v>
      </c>
      <c r="K2127">
        <v>5.2279999999999998</v>
      </c>
      <c r="L2127">
        <v>90.936999999999998</v>
      </c>
      <c r="M2127">
        <v>28427.893</v>
      </c>
      <c r="N2127">
        <v>8295.384</v>
      </c>
      <c r="O2127">
        <v>-3.6459999999999999</v>
      </c>
      <c r="P2127">
        <v>5.2770000000000001</v>
      </c>
      <c r="Q2127">
        <v>292.036</v>
      </c>
      <c r="R2127">
        <v>20130.878000000001</v>
      </c>
      <c r="S2127">
        <v>19838.842000000001</v>
      </c>
    </row>
    <row r="2128" spans="1:19" x14ac:dyDescent="0.3">
      <c r="A2128">
        <v>2021</v>
      </c>
      <c r="B2128">
        <v>3</v>
      </c>
      <c r="C2128">
        <v>30</v>
      </c>
      <c r="D2128">
        <v>15</v>
      </c>
      <c r="E2128">
        <v>26858.469000000001</v>
      </c>
      <c r="F2128">
        <v>711.85799999999995</v>
      </c>
      <c r="G2128">
        <v>67.820999999999998</v>
      </c>
      <c r="H2128">
        <v>0</v>
      </c>
      <c r="I2128">
        <v>339.13400000000001</v>
      </c>
      <c r="J2128">
        <v>5.5759999999999996</v>
      </c>
      <c r="K2128">
        <v>3.5609999999999999</v>
      </c>
      <c r="L2128">
        <v>90.614999999999995</v>
      </c>
      <c r="M2128">
        <v>28009.213</v>
      </c>
      <c r="N2128">
        <v>7115.1019999999999</v>
      </c>
      <c r="O2128">
        <v>-2.2679999999999998</v>
      </c>
      <c r="P2128">
        <v>3.4420000000000002</v>
      </c>
      <c r="Q2128">
        <v>291.24700000000001</v>
      </c>
      <c r="R2128">
        <v>20892.937000000002</v>
      </c>
      <c r="S2128">
        <v>20601.690999999999</v>
      </c>
    </row>
    <row r="2129" spans="1:19" x14ac:dyDescent="0.3">
      <c r="A2129">
        <v>2021</v>
      </c>
      <c r="B2129">
        <v>3</v>
      </c>
      <c r="C2129">
        <v>30</v>
      </c>
      <c r="D2129">
        <v>16</v>
      </c>
      <c r="E2129">
        <v>26396.843000000001</v>
      </c>
      <c r="F2129">
        <v>639.73099999999999</v>
      </c>
      <c r="G2129">
        <v>67.935000000000002</v>
      </c>
      <c r="H2129">
        <v>0</v>
      </c>
      <c r="I2129">
        <v>233.93700000000001</v>
      </c>
      <c r="J2129">
        <v>4.3869999999999996</v>
      </c>
      <c r="K2129">
        <v>1.591</v>
      </c>
      <c r="L2129">
        <v>90.212999999999994</v>
      </c>
      <c r="M2129">
        <v>27366.704000000002</v>
      </c>
      <c r="N2129">
        <v>5248.4279999999999</v>
      </c>
      <c r="O2129">
        <v>-0.85599999999999998</v>
      </c>
      <c r="P2129">
        <v>1.6910000000000001</v>
      </c>
      <c r="Q2129">
        <v>285.358</v>
      </c>
      <c r="R2129">
        <v>22117.440999999999</v>
      </c>
      <c r="S2129">
        <v>21832.081999999999</v>
      </c>
    </row>
    <row r="2130" spans="1:19" x14ac:dyDescent="0.3">
      <c r="A2130">
        <v>2021</v>
      </c>
      <c r="B2130">
        <v>3</v>
      </c>
      <c r="C2130">
        <v>30</v>
      </c>
      <c r="D2130">
        <v>17</v>
      </c>
      <c r="E2130">
        <v>25960.132000000001</v>
      </c>
      <c r="F2130">
        <v>584.72</v>
      </c>
      <c r="G2130">
        <v>68.444000000000003</v>
      </c>
      <c r="H2130">
        <v>0</v>
      </c>
      <c r="I2130">
        <v>255.80699999999999</v>
      </c>
      <c r="J2130">
        <v>4.91</v>
      </c>
      <c r="K2130">
        <v>-7.9219999999999997</v>
      </c>
      <c r="L2130">
        <v>89.86</v>
      </c>
      <c r="M2130">
        <v>26887.508000000002</v>
      </c>
      <c r="N2130">
        <v>2895.8960000000002</v>
      </c>
      <c r="O2130">
        <v>0.61399999999999999</v>
      </c>
      <c r="P2130">
        <v>4.665</v>
      </c>
      <c r="Q2130">
        <v>274.48500000000001</v>
      </c>
      <c r="R2130">
        <v>23986.332999999999</v>
      </c>
      <c r="S2130">
        <v>23711.848000000002</v>
      </c>
    </row>
    <row r="2131" spans="1:19" x14ac:dyDescent="0.3">
      <c r="A2131">
        <v>2021</v>
      </c>
      <c r="B2131">
        <v>3</v>
      </c>
      <c r="C2131">
        <v>30</v>
      </c>
      <c r="D2131">
        <v>18</v>
      </c>
      <c r="E2131">
        <v>25986.65</v>
      </c>
      <c r="F2131">
        <v>574.52</v>
      </c>
      <c r="G2131">
        <v>69.707999999999998</v>
      </c>
      <c r="H2131">
        <v>0</v>
      </c>
      <c r="I2131">
        <v>326.37799999999999</v>
      </c>
      <c r="J2131">
        <v>4.7430000000000003</v>
      </c>
      <c r="K2131">
        <v>-14.602</v>
      </c>
      <c r="L2131">
        <v>89.866</v>
      </c>
      <c r="M2131">
        <v>26967.554</v>
      </c>
      <c r="N2131">
        <v>706.73699999999997</v>
      </c>
      <c r="O2131">
        <v>6.9619999999999997</v>
      </c>
      <c r="P2131">
        <v>10.577</v>
      </c>
      <c r="Q2131">
        <v>256.78899999999999</v>
      </c>
      <c r="R2131">
        <v>26243.278999999999</v>
      </c>
      <c r="S2131">
        <v>25986.489000000001</v>
      </c>
    </row>
    <row r="2132" spans="1:19" x14ac:dyDescent="0.3">
      <c r="A2132">
        <v>2021</v>
      </c>
      <c r="B2132">
        <v>3</v>
      </c>
      <c r="C2132">
        <v>30</v>
      </c>
      <c r="D2132">
        <v>19</v>
      </c>
      <c r="E2132">
        <v>27709.697</v>
      </c>
      <c r="F2132">
        <v>585.29</v>
      </c>
      <c r="G2132">
        <v>70.753</v>
      </c>
      <c r="H2132">
        <v>0</v>
      </c>
      <c r="I2132">
        <v>361.14600000000002</v>
      </c>
      <c r="J2132">
        <v>4.4640000000000004</v>
      </c>
      <c r="K2132">
        <v>-18.84</v>
      </c>
      <c r="L2132">
        <v>91.397000000000006</v>
      </c>
      <c r="M2132">
        <v>28733.153999999999</v>
      </c>
      <c r="N2132">
        <v>2.5659999999999998</v>
      </c>
      <c r="O2132">
        <v>12.42</v>
      </c>
      <c r="P2132">
        <v>16.824000000000002</v>
      </c>
      <c r="Q2132">
        <v>241.91</v>
      </c>
      <c r="R2132">
        <v>28701.343000000001</v>
      </c>
      <c r="S2132">
        <v>28459.433000000001</v>
      </c>
    </row>
    <row r="2133" spans="1:19" x14ac:dyDescent="0.3">
      <c r="A2133">
        <v>2021</v>
      </c>
      <c r="B2133">
        <v>3</v>
      </c>
      <c r="C2133">
        <v>30</v>
      </c>
      <c r="D2133">
        <v>20</v>
      </c>
      <c r="E2133">
        <v>27821.219000000001</v>
      </c>
      <c r="F2133">
        <v>594.98</v>
      </c>
      <c r="G2133">
        <v>73.692999999999998</v>
      </c>
      <c r="H2133">
        <v>0</v>
      </c>
      <c r="I2133">
        <v>404.81200000000001</v>
      </c>
      <c r="J2133">
        <v>4.1230000000000002</v>
      </c>
      <c r="K2133">
        <v>-13.542</v>
      </c>
      <c r="L2133">
        <v>91.566000000000003</v>
      </c>
      <c r="M2133">
        <v>28903.156999999999</v>
      </c>
      <c r="N2133">
        <v>0</v>
      </c>
      <c r="O2133">
        <v>12.961</v>
      </c>
      <c r="P2133">
        <v>16.16</v>
      </c>
      <c r="Q2133">
        <v>229.27600000000001</v>
      </c>
      <c r="R2133">
        <v>28874.036</v>
      </c>
      <c r="S2133">
        <v>28644.76</v>
      </c>
    </row>
    <row r="2134" spans="1:19" x14ac:dyDescent="0.3">
      <c r="A2134">
        <v>2021</v>
      </c>
      <c r="B2134">
        <v>3</v>
      </c>
      <c r="C2134">
        <v>30</v>
      </c>
      <c r="D2134">
        <v>21</v>
      </c>
      <c r="E2134">
        <v>26568.287</v>
      </c>
      <c r="F2134">
        <v>646.64400000000001</v>
      </c>
      <c r="G2134">
        <v>72.463999999999999</v>
      </c>
      <c r="H2134">
        <v>0</v>
      </c>
      <c r="I2134">
        <v>517.60900000000004</v>
      </c>
      <c r="J2134">
        <v>5.181</v>
      </c>
      <c r="K2134">
        <v>-9.9390000000000001</v>
      </c>
      <c r="L2134">
        <v>90.41</v>
      </c>
      <c r="M2134">
        <v>27818.190999999999</v>
      </c>
      <c r="N2134">
        <v>0</v>
      </c>
      <c r="O2134">
        <v>12.884</v>
      </c>
      <c r="P2134">
        <v>6.6929999999999996</v>
      </c>
      <c r="Q2134">
        <v>214.483</v>
      </c>
      <c r="R2134">
        <v>27798.614000000001</v>
      </c>
      <c r="S2134">
        <v>27584.131000000001</v>
      </c>
    </row>
    <row r="2135" spans="1:19" x14ac:dyDescent="0.3">
      <c r="A2135">
        <v>2021</v>
      </c>
      <c r="B2135">
        <v>3</v>
      </c>
      <c r="C2135">
        <v>30</v>
      </c>
      <c r="D2135">
        <v>22</v>
      </c>
      <c r="E2135">
        <v>24444.268</v>
      </c>
      <c r="F2135">
        <v>815.41200000000003</v>
      </c>
      <c r="G2135">
        <v>67.926000000000002</v>
      </c>
      <c r="H2135">
        <v>0</v>
      </c>
      <c r="I2135">
        <v>577.44799999999998</v>
      </c>
      <c r="J2135">
        <v>4.8490000000000002</v>
      </c>
      <c r="K2135">
        <v>1.387</v>
      </c>
      <c r="L2135">
        <v>88.986000000000004</v>
      </c>
      <c r="M2135">
        <v>25932.35</v>
      </c>
      <c r="N2135">
        <v>0</v>
      </c>
      <c r="O2135">
        <v>10.920999999999999</v>
      </c>
      <c r="P2135">
        <v>-9.673</v>
      </c>
      <c r="Q2135">
        <v>194.47499999999999</v>
      </c>
      <c r="R2135">
        <v>25931.100999999999</v>
      </c>
      <c r="S2135">
        <v>25736.627</v>
      </c>
    </row>
    <row r="2136" spans="1:19" x14ac:dyDescent="0.3">
      <c r="A2136">
        <v>2021</v>
      </c>
      <c r="B2136">
        <v>3</v>
      </c>
      <c r="C2136">
        <v>30</v>
      </c>
      <c r="D2136">
        <v>23</v>
      </c>
      <c r="E2136">
        <v>21969.535</v>
      </c>
      <c r="F2136">
        <v>1019.1660000000001</v>
      </c>
      <c r="G2136">
        <v>63.143000000000001</v>
      </c>
      <c r="H2136">
        <v>0</v>
      </c>
      <c r="I2136">
        <v>962.154</v>
      </c>
      <c r="J2136">
        <v>5.25</v>
      </c>
      <c r="K2136">
        <v>7.5640000000000001</v>
      </c>
      <c r="L2136">
        <v>87.501999999999995</v>
      </c>
      <c r="M2136">
        <v>24051.170999999998</v>
      </c>
      <c r="N2136">
        <v>0</v>
      </c>
      <c r="O2136">
        <v>8.4540000000000006</v>
      </c>
      <c r="P2136">
        <v>-19.382000000000001</v>
      </c>
      <c r="Q2136">
        <v>170.542</v>
      </c>
      <c r="R2136">
        <v>24062.098999999998</v>
      </c>
      <c r="S2136">
        <v>23891.557000000001</v>
      </c>
    </row>
    <row r="2137" spans="1:19" x14ac:dyDescent="0.3">
      <c r="A2137">
        <v>2021</v>
      </c>
      <c r="B2137">
        <v>3</v>
      </c>
      <c r="C2137">
        <v>30</v>
      </c>
      <c r="D2137">
        <v>24</v>
      </c>
      <c r="E2137">
        <v>20489.062999999998</v>
      </c>
      <c r="F2137">
        <v>1281.819</v>
      </c>
      <c r="G2137">
        <v>60.228999999999999</v>
      </c>
      <c r="H2137">
        <v>0</v>
      </c>
      <c r="I2137">
        <v>846.64099999999996</v>
      </c>
      <c r="J2137">
        <v>5.0780000000000003</v>
      </c>
      <c r="K2137">
        <v>11.726000000000001</v>
      </c>
      <c r="L2137">
        <v>86.710999999999999</v>
      </c>
      <c r="M2137">
        <v>22721.038</v>
      </c>
      <c r="N2137">
        <v>0</v>
      </c>
      <c r="O2137">
        <v>6.4219999999999997</v>
      </c>
      <c r="P2137">
        <v>-23.242999999999999</v>
      </c>
      <c r="Q2137">
        <v>151.857</v>
      </c>
      <c r="R2137">
        <v>22737.859</v>
      </c>
      <c r="S2137">
        <v>22586.002</v>
      </c>
    </row>
    <row r="2138" spans="1:19" x14ac:dyDescent="0.3">
      <c r="A2138">
        <v>2021</v>
      </c>
      <c r="B2138">
        <v>3</v>
      </c>
      <c r="C2138">
        <v>31</v>
      </c>
      <c r="D2138">
        <v>1</v>
      </c>
      <c r="E2138">
        <v>19309.343000000001</v>
      </c>
      <c r="F2138">
        <v>1512.7059999999999</v>
      </c>
      <c r="G2138">
        <v>60.201999999999998</v>
      </c>
      <c r="H2138">
        <v>0</v>
      </c>
      <c r="I2138">
        <v>601.077</v>
      </c>
      <c r="J2138">
        <v>4.9450000000000003</v>
      </c>
      <c r="K2138">
        <v>8.3640000000000008</v>
      </c>
      <c r="L2138">
        <v>86.009</v>
      </c>
      <c r="M2138">
        <v>21522.444</v>
      </c>
      <c r="N2138">
        <v>0</v>
      </c>
      <c r="O2138">
        <v>4.4290000000000003</v>
      </c>
      <c r="P2138">
        <v>-24.498000000000001</v>
      </c>
      <c r="Q2138">
        <v>139.928</v>
      </c>
      <c r="R2138">
        <v>21542.512999999999</v>
      </c>
      <c r="S2138">
        <v>21402.584999999999</v>
      </c>
    </row>
    <row r="2139" spans="1:19" x14ac:dyDescent="0.3">
      <c r="A2139">
        <v>2021</v>
      </c>
      <c r="B2139">
        <v>3</v>
      </c>
      <c r="C2139">
        <v>31</v>
      </c>
      <c r="D2139">
        <v>2</v>
      </c>
      <c r="E2139">
        <v>18600.483</v>
      </c>
      <c r="F2139">
        <v>1576.0329999999999</v>
      </c>
      <c r="G2139">
        <v>59.755000000000003</v>
      </c>
      <c r="H2139">
        <v>0</v>
      </c>
      <c r="I2139">
        <v>360.00200000000001</v>
      </c>
      <c r="J2139">
        <v>4.8719999999999999</v>
      </c>
      <c r="K2139">
        <v>7.7460000000000004</v>
      </c>
      <c r="L2139">
        <v>85.638000000000005</v>
      </c>
      <c r="M2139">
        <v>20634.773000000001</v>
      </c>
      <c r="N2139">
        <v>0</v>
      </c>
      <c r="O2139">
        <v>3.6480000000000001</v>
      </c>
      <c r="P2139">
        <v>-19.489000000000001</v>
      </c>
      <c r="Q2139">
        <v>135.20099999999999</v>
      </c>
      <c r="R2139">
        <v>20650.614000000001</v>
      </c>
      <c r="S2139">
        <v>20515.413</v>
      </c>
    </row>
    <row r="2140" spans="1:19" x14ac:dyDescent="0.3">
      <c r="A2140">
        <v>2021</v>
      </c>
      <c r="B2140">
        <v>3</v>
      </c>
      <c r="C2140">
        <v>31</v>
      </c>
      <c r="D2140">
        <v>3</v>
      </c>
      <c r="E2140">
        <v>18334.591</v>
      </c>
      <c r="F2140">
        <v>1512.212</v>
      </c>
      <c r="G2140">
        <v>59.850999999999999</v>
      </c>
      <c r="H2140">
        <v>0</v>
      </c>
      <c r="I2140">
        <v>204.78</v>
      </c>
      <c r="J2140">
        <v>4.7190000000000003</v>
      </c>
      <c r="K2140">
        <v>9.4440000000000008</v>
      </c>
      <c r="L2140">
        <v>85.501000000000005</v>
      </c>
      <c r="M2140">
        <v>20151.246999999999</v>
      </c>
      <c r="N2140">
        <v>0</v>
      </c>
      <c r="O2140">
        <v>3.2989999999999999</v>
      </c>
      <c r="P2140">
        <v>-14.253</v>
      </c>
      <c r="Q2140">
        <v>134.45699999999999</v>
      </c>
      <c r="R2140">
        <v>20162.202000000001</v>
      </c>
      <c r="S2140">
        <v>20027.743999999999</v>
      </c>
    </row>
    <row r="2141" spans="1:19" x14ac:dyDescent="0.3">
      <c r="A2141">
        <v>2021</v>
      </c>
      <c r="B2141">
        <v>3</v>
      </c>
      <c r="C2141">
        <v>31</v>
      </c>
      <c r="D2141">
        <v>4</v>
      </c>
      <c r="E2141">
        <v>18609.655999999999</v>
      </c>
      <c r="F2141">
        <v>1446.0260000000001</v>
      </c>
      <c r="G2141">
        <v>60.781999999999996</v>
      </c>
      <c r="H2141">
        <v>0</v>
      </c>
      <c r="I2141">
        <v>102.96599999999999</v>
      </c>
      <c r="J2141">
        <v>3.6520000000000001</v>
      </c>
      <c r="K2141">
        <v>10.244</v>
      </c>
      <c r="L2141">
        <v>85.61</v>
      </c>
      <c r="M2141">
        <v>20258.153999999999</v>
      </c>
      <c r="N2141">
        <v>0</v>
      </c>
      <c r="O2141">
        <v>3.2210000000000001</v>
      </c>
      <c r="P2141">
        <v>-9.6159999999999997</v>
      </c>
      <c r="Q2141">
        <v>138.47200000000001</v>
      </c>
      <c r="R2141">
        <v>20264.547999999999</v>
      </c>
      <c r="S2141">
        <v>20126.076000000001</v>
      </c>
    </row>
    <row r="2142" spans="1:19" x14ac:dyDescent="0.3">
      <c r="A2142">
        <v>2021</v>
      </c>
      <c r="B2142">
        <v>3</v>
      </c>
      <c r="C2142">
        <v>31</v>
      </c>
      <c r="D2142">
        <v>5</v>
      </c>
      <c r="E2142">
        <v>19827.560000000001</v>
      </c>
      <c r="F2142">
        <v>1229.3409999999999</v>
      </c>
      <c r="G2142">
        <v>62.73</v>
      </c>
      <c r="H2142">
        <v>0</v>
      </c>
      <c r="I2142">
        <v>72.459999999999994</v>
      </c>
      <c r="J2142">
        <v>2.3290000000000002</v>
      </c>
      <c r="K2142">
        <v>9.1639999999999997</v>
      </c>
      <c r="L2142">
        <v>86.33</v>
      </c>
      <c r="M2142">
        <v>21227.184000000001</v>
      </c>
      <c r="N2142">
        <v>0</v>
      </c>
      <c r="O2142">
        <v>3.181</v>
      </c>
      <c r="P2142">
        <v>-6.5389999999999997</v>
      </c>
      <c r="Q2142">
        <v>151.25700000000001</v>
      </c>
      <c r="R2142">
        <v>21230.542000000001</v>
      </c>
      <c r="S2142">
        <v>21079.285</v>
      </c>
    </row>
    <row r="2143" spans="1:19" x14ac:dyDescent="0.3">
      <c r="A2143">
        <v>2021</v>
      </c>
      <c r="B2143">
        <v>3</v>
      </c>
      <c r="C2143">
        <v>31</v>
      </c>
      <c r="D2143">
        <v>6</v>
      </c>
      <c r="E2143">
        <v>22146.294999999998</v>
      </c>
      <c r="F2143">
        <v>972.50300000000004</v>
      </c>
      <c r="G2143">
        <v>68.655000000000001</v>
      </c>
      <c r="H2143">
        <v>0</v>
      </c>
      <c r="I2143">
        <v>128.994</v>
      </c>
      <c r="J2143">
        <v>2.839</v>
      </c>
      <c r="K2143">
        <v>3.1259999999999999</v>
      </c>
      <c r="L2143">
        <v>87.608999999999995</v>
      </c>
      <c r="M2143">
        <v>23341.365000000002</v>
      </c>
      <c r="N2143">
        <v>1.101</v>
      </c>
      <c r="O2143">
        <v>3.516</v>
      </c>
      <c r="P2143">
        <v>-3.81</v>
      </c>
      <c r="Q2143">
        <v>175.35499999999999</v>
      </c>
      <c r="R2143">
        <v>23340.557000000001</v>
      </c>
      <c r="S2143">
        <v>23165.202000000001</v>
      </c>
    </row>
    <row r="2144" spans="1:19" x14ac:dyDescent="0.3">
      <c r="A2144">
        <v>2021</v>
      </c>
      <c r="B2144">
        <v>3</v>
      </c>
      <c r="C2144">
        <v>31</v>
      </c>
      <c r="D2144">
        <v>7</v>
      </c>
      <c r="E2144">
        <v>24422.956999999999</v>
      </c>
      <c r="F2144">
        <v>824.78200000000004</v>
      </c>
      <c r="G2144">
        <v>75.22</v>
      </c>
      <c r="H2144">
        <v>0</v>
      </c>
      <c r="I2144">
        <v>267.89</v>
      </c>
      <c r="J2144">
        <v>3.702</v>
      </c>
      <c r="K2144">
        <v>8.3369999999999997</v>
      </c>
      <c r="L2144">
        <v>89.024000000000001</v>
      </c>
      <c r="M2144">
        <v>25616.692999999999</v>
      </c>
      <c r="N2144">
        <v>379.53399999999999</v>
      </c>
      <c r="O2144">
        <v>1.5249999999999999</v>
      </c>
      <c r="P2144">
        <v>-1.5669999999999999</v>
      </c>
      <c r="Q2144">
        <v>201.16800000000001</v>
      </c>
      <c r="R2144">
        <v>25237.201000000001</v>
      </c>
      <c r="S2144">
        <v>25036.031999999999</v>
      </c>
    </row>
    <row r="2145" spans="1:19" x14ac:dyDescent="0.3">
      <c r="A2145">
        <v>2021</v>
      </c>
      <c r="B2145">
        <v>3</v>
      </c>
      <c r="C2145">
        <v>31</v>
      </c>
      <c r="D2145">
        <v>8</v>
      </c>
      <c r="E2145">
        <v>25605.562999999998</v>
      </c>
      <c r="F2145">
        <v>761.46199999999999</v>
      </c>
      <c r="G2145">
        <v>76.94</v>
      </c>
      <c r="H2145">
        <v>0</v>
      </c>
      <c r="I2145">
        <v>494.47699999999998</v>
      </c>
      <c r="J2145">
        <v>4.97</v>
      </c>
      <c r="K2145">
        <v>7.1390000000000002</v>
      </c>
      <c r="L2145">
        <v>89.757999999999996</v>
      </c>
      <c r="M2145">
        <v>26963.368999999999</v>
      </c>
      <c r="N2145">
        <v>2522.8710000000001</v>
      </c>
      <c r="O2145">
        <v>-10.411</v>
      </c>
      <c r="P2145">
        <v>-0.47899999999999998</v>
      </c>
      <c r="Q2145">
        <v>227.51400000000001</v>
      </c>
      <c r="R2145">
        <v>24451.387999999999</v>
      </c>
      <c r="S2145">
        <v>24223.874</v>
      </c>
    </row>
    <row r="2146" spans="1:19" x14ac:dyDescent="0.3">
      <c r="A2146">
        <v>2021</v>
      </c>
      <c r="B2146">
        <v>3</v>
      </c>
      <c r="C2146">
        <v>31</v>
      </c>
      <c r="D2146">
        <v>9</v>
      </c>
      <c r="E2146">
        <v>26453.071</v>
      </c>
      <c r="F2146">
        <v>760.44799999999998</v>
      </c>
      <c r="G2146">
        <v>75.001000000000005</v>
      </c>
      <c r="H2146">
        <v>0</v>
      </c>
      <c r="I2146">
        <v>610.23099999999999</v>
      </c>
      <c r="J2146">
        <v>5.5170000000000003</v>
      </c>
      <c r="K2146">
        <v>3.7320000000000002</v>
      </c>
      <c r="L2146">
        <v>90.42</v>
      </c>
      <c r="M2146">
        <v>27923.42</v>
      </c>
      <c r="N2146">
        <v>4964.8490000000002</v>
      </c>
      <c r="O2146">
        <v>-24.637</v>
      </c>
      <c r="P2146">
        <v>0.621</v>
      </c>
      <c r="Q2146">
        <v>246.851</v>
      </c>
      <c r="R2146">
        <v>22982.587</v>
      </c>
      <c r="S2146">
        <v>22735.736000000001</v>
      </c>
    </row>
    <row r="2147" spans="1:19" x14ac:dyDescent="0.3">
      <c r="A2147">
        <v>2021</v>
      </c>
      <c r="B2147">
        <v>3</v>
      </c>
      <c r="C2147">
        <v>31</v>
      </c>
      <c r="D2147">
        <v>10</v>
      </c>
      <c r="E2147">
        <v>27129.896000000001</v>
      </c>
      <c r="F2147">
        <v>793.18600000000004</v>
      </c>
      <c r="G2147">
        <v>71.894000000000005</v>
      </c>
      <c r="H2147">
        <v>0</v>
      </c>
      <c r="I2147">
        <v>577.70699999999999</v>
      </c>
      <c r="J2147">
        <v>5.8330000000000002</v>
      </c>
      <c r="K2147">
        <v>1.5029999999999999</v>
      </c>
      <c r="L2147">
        <v>91.07</v>
      </c>
      <c r="M2147">
        <v>28599.195</v>
      </c>
      <c r="N2147">
        <v>6898.2060000000001</v>
      </c>
      <c r="O2147">
        <v>-37.046999999999997</v>
      </c>
      <c r="P2147">
        <v>2.3119999999999998</v>
      </c>
      <c r="Q2147">
        <v>262.51600000000002</v>
      </c>
      <c r="R2147">
        <v>21735.723999999998</v>
      </c>
      <c r="S2147">
        <v>21473.207999999999</v>
      </c>
    </row>
    <row r="2148" spans="1:19" x14ac:dyDescent="0.3">
      <c r="A2148">
        <v>2021</v>
      </c>
      <c r="B2148">
        <v>3</v>
      </c>
      <c r="C2148">
        <v>31</v>
      </c>
      <c r="D2148">
        <v>11</v>
      </c>
      <c r="E2148">
        <v>27519.494999999999</v>
      </c>
      <c r="F2148">
        <v>811.66800000000001</v>
      </c>
      <c r="G2148">
        <v>69.180999999999997</v>
      </c>
      <c r="H2148">
        <v>0</v>
      </c>
      <c r="I2148">
        <v>491.72500000000002</v>
      </c>
      <c r="J2148">
        <v>5.9710000000000001</v>
      </c>
      <c r="K2148">
        <v>4.41</v>
      </c>
      <c r="L2148">
        <v>91.403000000000006</v>
      </c>
      <c r="M2148">
        <v>28924.671999999999</v>
      </c>
      <c r="N2148">
        <v>8097.3140000000003</v>
      </c>
      <c r="O2148">
        <v>-21.6</v>
      </c>
      <c r="P2148">
        <v>3.7690000000000001</v>
      </c>
      <c r="Q2148">
        <v>274.62400000000002</v>
      </c>
      <c r="R2148">
        <v>20845.188999999998</v>
      </c>
      <c r="S2148">
        <v>20570.564999999999</v>
      </c>
    </row>
    <row r="2149" spans="1:19" x14ac:dyDescent="0.3">
      <c r="A2149">
        <v>2021</v>
      </c>
      <c r="B2149">
        <v>3</v>
      </c>
      <c r="C2149">
        <v>31</v>
      </c>
      <c r="D2149">
        <v>12</v>
      </c>
      <c r="E2149">
        <v>27678.803</v>
      </c>
      <c r="F2149">
        <v>781.01400000000001</v>
      </c>
      <c r="G2149">
        <v>66.451999999999998</v>
      </c>
      <c r="H2149">
        <v>0</v>
      </c>
      <c r="I2149">
        <v>454.66800000000001</v>
      </c>
      <c r="J2149">
        <v>5.9409999999999998</v>
      </c>
      <c r="K2149">
        <v>4.9249999999999998</v>
      </c>
      <c r="L2149">
        <v>91.534999999999997</v>
      </c>
      <c r="M2149">
        <v>29016.885999999999</v>
      </c>
      <c r="N2149">
        <v>8696.3230000000003</v>
      </c>
      <c r="O2149">
        <v>-7.0650000000000004</v>
      </c>
      <c r="P2149">
        <v>4.8159999999999998</v>
      </c>
      <c r="Q2149">
        <v>282.96499999999997</v>
      </c>
      <c r="R2149">
        <v>20322.812999999998</v>
      </c>
      <c r="S2149">
        <v>20039.848000000002</v>
      </c>
    </row>
    <row r="2150" spans="1:19" x14ac:dyDescent="0.3">
      <c r="A2150">
        <v>2021</v>
      </c>
      <c r="B2150">
        <v>3</v>
      </c>
      <c r="C2150">
        <v>31</v>
      </c>
      <c r="D2150">
        <v>13</v>
      </c>
      <c r="E2150">
        <v>27691.955999999998</v>
      </c>
      <c r="F2150">
        <v>767.20600000000002</v>
      </c>
      <c r="G2150">
        <v>65.222999999999999</v>
      </c>
      <c r="H2150">
        <v>0</v>
      </c>
      <c r="I2150">
        <v>430.10700000000003</v>
      </c>
      <c r="J2150">
        <v>5.8310000000000004</v>
      </c>
      <c r="K2150">
        <v>3.1970000000000001</v>
      </c>
      <c r="L2150">
        <v>91.537000000000006</v>
      </c>
      <c r="M2150">
        <v>28989.833999999999</v>
      </c>
      <c r="N2150">
        <v>8758.4179999999997</v>
      </c>
      <c r="O2150">
        <v>-3.153</v>
      </c>
      <c r="P2150">
        <v>5.5359999999999996</v>
      </c>
      <c r="Q2150">
        <v>288.97399999999999</v>
      </c>
      <c r="R2150">
        <v>20229.032999999999</v>
      </c>
      <c r="S2150">
        <v>19940.060000000001</v>
      </c>
    </row>
    <row r="2151" spans="1:19" x14ac:dyDescent="0.3">
      <c r="A2151">
        <v>2021</v>
      </c>
      <c r="B2151">
        <v>3</v>
      </c>
      <c r="C2151">
        <v>31</v>
      </c>
      <c r="D2151">
        <v>14</v>
      </c>
      <c r="E2151">
        <v>27582.972000000002</v>
      </c>
      <c r="F2151">
        <v>734.28399999999999</v>
      </c>
      <c r="G2151">
        <v>64.521000000000001</v>
      </c>
      <c r="H2151">
        <v>0</v>
      </c>
      <c r="I2151">
        <v>368.52499999999998</v>
      </c>
      <c r="J2151">
        <v>5.3470000000000004</v>
      </c>
      <c r="K2151">
        <v>5.4989999999999997</v>
      </c>
      <c r="L2151">
        <v>91.444000000000003</v>
      </c>
      <c r="M2151">
        <v>28788.07</v>
      </c>
      <c r="N2151">
        <v>8295.384</v>
      </c>
      <c r="O2151">
        <v>-3.6459999999999999</v>
      </c>
      <c r="P2151">
        <v>5.2770000000000001</v>
      </c>
      <c r="Q2151">
        <v>292.22800000000001</v>
      </c>
      <c r="R2151">
        <v>20491.055</v>
      </c>
      <c r="S2151">
        <v>20198.827000000001</v>
      </c>
    </row>
    <row r="2152" spans="1:19" x14ac:dyDescent="0.3">
      <c r="A2152">
        <v>2021</v>
      </c>
      <c r="B2152">
        <v>3</v>
      </c>
      <c r="C2152">
        <v>31</v>
      </c>
      <c r="D2152">
        <v>15</v>
      </c>
      <c r="E2152">
        <v>27329.114000000001</v>
      </c>
      <c r="F2152">
        <v>711.85799999999995</v>
      </c>
      <c r="G2152">
        <v>64.617000000000004</v>
      </c>
      <c r="H2152">
        <v>0</v>
      </c>
      <c r="I2152">
        <v>339.13400000000001</v>
      </c>
      <c r="J2152">
        <v>5.5759999999999996</v>
      </c>
      <c r="K2152">
        <v>3.6440000000000001</v>
      </c>
      <c r="L2152">
        <v>91.215000000000003</v>
      </c>
      <c r="M2152">
        <v>28480.541000000001</v>
      </c>
      <c r="N2152">
        <v>7115.1019999999999</v>
      </c>
      <c r="O2152">
        <v>-2.2679999999999998</v>
      </c>
      <c r="P2152">
        <v>3.4420000000000002</v>
      </c>
      <c r="Q2152">
        <v>291.404</v>
      </c>
      <c r="R2152">
        <v>21364.264999999999</v>
      </c>
      <c r="S2152">
        <v>21072.861000000001</v>
      </c>
    </row>
    <row r="2153" spans="1:19" x14ac:dyDescent="0.3">
      <c r="A2153">
        <v>2021</v>
      </c>
      <c r="B2153">
        <v>3</v>
      </c>
      <c r="C2153">
        <v>31</v>
      </c>
      <c r="D2153">
        <v>16</v>
      </c>
      <c r="E2153">
        <v>27035.036</v>
      </c>
      <c r="F2153">
        <v>639.73099999999999</v>
      </c>
      <c r="G2153">
        <v>64.819000000000003</v>
      </c>
      <c r="H2153">
        <v>0</v>
      </c>
      <c r="I2153">
        <v>233.93700000000001</v>
      </c>
      <c r="J2153">
        <v>4.3869999999999996</v>
      </c>
      <c r="K2153">
        <v>1.498</v>
      </c>
      <c r="L2153">
        <v>90.942999999999998</v>
      </c>
      <c r="M2153">
        <v>28005.532999999999</v>
      </c>
      <c r="N2153">
        <v>5248.4279999999999</v>
      </c>
      <c r="O2153">
        <v>-0.85599999999999998</v>
      </c>
      <c r="P2153">
        <v>1.6910000000000001</v>
      </c>
      <c r="Q2153">
        <v>285.73099999999999</v>
      </c>
      <c r="R2153">
        <v>22756.27</v>
      </c>
      <c r="S2153">
        <v>22470.539000000001</v>
      </c>
    </row>
    <row r="2154" spans="1:19" x14ac:dyDescent="0.3">
      <c r="A2154">
        <v>2021</v>
      </c>
      <c r="B2154">
        <v>3</v>
      </c>
      <c r="C2154">
        <v>31</v>
      </c>
      <c r="D2154">
        <v>17</v>
      </c>
      <c r="E2154">
        <v>26689.753000000001</v>
      </c>
      <c r="F2154">
        <v>584.72</v>
      </c>
      <c r="G2154">
        <v>65.671000000000006</v>
      </c>
      <c r="H2154">
        <v>0</v>
      </c>
      <c r="I2154">
        <v>255.80699999999999</v>
      </c>
      <c r="J2154">
        <v>4.91</v>
      </c>
      <c r="K2154">
        <v>-8.7959999999999994</v>
      </c>
      <c r="L2154">
        <v>90.605000000000004</v>
      </c>
      <c r="M2154">
        <v>27616.999</v>
      </c>
      <c r="N2154">
        <v>2895.8960000000002</v>
      </c>
      <c r="O2154">
        <v>0.61399999999999999</v>
      </c>
      <c r="P2154">
        <v>4.665</v>
      </c>
      <c r="Q2154">
        <v>275.63600000000002</v>
      </c>
      <c r="R2154">
        <v>24715.824000000001</v>
      </c>
      <c r="S2154">
        <v>24440.187999999998</v>
      </c>
    </row>
    <row r="2155" spans="1:19" x14ac:dyDescent="0.3">
      <c r="A2155">
        <v>2021</v>
      </c>
      <c r="B2155">
        <v>3</v>
      </c>
      <c r="C2155">
        <v>31</v>
      </c>
      <c r="D2155">
        <v>18</v>
      </c>
      <c r="E2155">
        <v>26768.678</v>
      </c>
      <c r="F2155">
        <v>574.52</v>
      </c>
      <c r="G2155">
        <v>67.417000000000002</v>
      </c>
      <c r="H2155">
        <v>0</v>
      </c>
      <c r="I2155">
        <v>326.37799999999999</v>
      </c>
      <c r="J2155">
        <v>4.7430000000000003</v>
      </c>
      <c r="K2155">
        <v>-16.367000000000001</v>
      </c>
      <c r="L2155">
        <v>90.634</v>
      </c>
      <c r="M2155">
        <v>27748.585999999999</v>
      </c>
      <c r="N2155">
        <v>706.73699999999997</v>
      </c>
      <c r="O2155">
        <v>6.9619999999999997</v>
      </c>
      <c r="P2155">
        <v>10.577</v>
      </c>
      <c r="Q2155">
        <v>256.53500000000003</v>
      </c>
      <c r="R2155">
        <v>27024.31</v>
      </c>
      <c r="S2155">
        <v>26767.774000000001</v>
      </c>
    </row>
    <row r="2156" spans="1:19" x14ac:dyDescent="0.3">
      <c r="A2156">
        <v>2021</v>
      </c>
      <c r="B2156">
        <v>3</v>
      </c>
      <c r="C2156">
        <v>31</v>
      </c>
      <c r="D2156">
        <v>19</v>
      </c>
      <c r="E2156">
        <v>28345.940999999999</v>
      </c>
      <c r="F2156">
        <v>585.29</v>
      </c>
      <c r="G2156">
        <v>69.180999999999997</v>
      </c>
      <c r="H2156">
        <v>0</v>
      </c>
      <c r="I2156">
        <v>361.14600000000002</v>
      </c>
      <c r="J2156">
        <v>4.4640000000000004</v>
      </c>
      <c r="K2156">
        <v>-20.161000000000001</v>
      </c>
      <c r="L2156">
        <v>91.978999999999999</v>
      </c>
      <c r="M2156">
        <v>29368.657999999999</v>
      </c>
      <c r="N2156">
        <v>2.5659999999999998</v>
      </c>
      <c r="O2156">
        <v>12.42</v>
      </c>
      <c r="P2156">
        <v>16.824000000000002</v>
      </c>
      <c r="Q2156">
        <v>241.39699999999999</v>
      </c>
      <c r="R2156">
        <v>29336.847000000002</v>
      </c>
      <c r="S2156">
        <v>29095.45</v>
      </c>
    </row>
    <row r="2157" spans="1:19" x14ac:dyDescent="0.3">
      <c r="A2157">
        <v>2021</v>
      </c>
      <c r="B2157">
        <v>3</v>
      </c>
      <c r="C2157">
        <v>31</v>
      </c>
      <c r="D2157">
        <v>20</v>
      </c>
      <c r="E2157">
        <v>28316.324000000001</v>
      </c>
      <c r="F2157">
        <v>594.98</v>
      </c>
      <c r="G2157">
        <v>72.447000000000003</v>
      </c>
      <c r="H2157">
        <v>0</v>
      </c>
      <c r="I2157">
        <v>404.81200000000001</v>
      </c>
      <c r="J2157">
        <v>4.1230000000000002</v>
      </c>
      <c r="K2157">
        <v>-14.241</v>
      </c>
      <c r="L2157">
        <v>91.975999999999999</v>
      </c>
      <c r="M2157">
        <v>29397.973000000002</v>
      </c>
      <c r="N2157">
        <v>0</v>
      </c>
      <c r="O2157">
        <v>12.961</v>
      </c>
      <c r="P2157">
        <v>16.16</v>
      </c>
      <c r="Q2157">
        <v>228.15199999999999</v>
      </c>
      <c r="R2157">
        <v>29368.851999999999</v>
      </c>
      <c r="S2157">
        <v>29140.7</v>
      </c>
    </row>
    <row r="2158" spans="1:19" x14ac:dyDescent="0.3">
      <c r="A2158">
        <v>2021</v>
      </c>
      <c r="B2158">
        <v>3</v>
      </c>
      <c r="C2158">
        <v>31</v>
      </c>
      <c r="D2158">
        <v>21</v>
      </c>
      <c r="E2158">
        <v>27040.784</v>
      </c>
      <c r="F2158">
        <v>646.64400000000001</v>
      </c>
      <c r="G2158">
        <v>70.980999999999995</v>
      </c>
      <c r="H2158">
        <v>0</v>
      </c>
      <c r="I2158">
        <v>517.60900000000004</v>
      </c>
      <c r="J2158">
        <v>5.181</v>
      </c>
      <c r="K2158">
        <v>-10.459</v>
      </c>
      <c r="L2158">
        <v>90.852999999999994</v>
      </c>
      <c r="M2158">
        <v>28290.611000000001</v>
      </c>
      <c r="N2158">
        <v>0</v>
      </c>
      <c r="O2158">
        <v>12.884</v>
      </c>
      <c r="P2158">
        <v>6.6929999999999996</v>
      </c>
      <c r="Q2158">
        <v>213.47800000000001</v>
      </c>
      <c r="R2158">
        <v>28271.032999999999</v>
      </c>
      <c r="S2158">
        <v>28057.556</v>
      </c>
    </row>
    <row r="2159" spans="1:19" x14ac:dyDescent="0.3">
      <c r="A2159">
        <v>2021</v>
      </c>
      <c r="B2159">
        <v>3</v>
      </c>
      <c r="C2159">
        <v>31</v>
      </c>
      <c r="D2159">
        <v>22</v>
      </c>
      <c r="E2159">
        <v>24939.664000000001</v>
      </c>
      <c r="F2159">
        <v>815.41200000000003</v>
      </c>
      <c r="G2159">
        <v>67.531000000000006</v>
      </c>
      <c r="H2159">
        <v>0</v>
      </c>
      <c r="I2159">
        <v>577.44799999999998</v>
      </c>
      <c r="J2159">
        <v>4.8490000000000002</v>
      </c>
      <c r="K2159">
        <v>1.395</v>
      </c>
      <c r="L2159">
        <v>89.272999999999996</v>
      </c>
      <c r="M2159">
        <v>26428.042000000001</v>
      </c>
      <c r="N2159">
        <v>0</v>
      </c>
      <c r="O2159">
        <v>10.920999999999999</v>
      </c>
      <c r="P2159">
        <v>-9.673</v>
      </c>
      <c r="Q2159">
        <v>193.399</v>
      </c>
      <c r="R2159">
        <v>26426.794000000002</v>
      </c>
      <c r="S2159">
        <v>26233.395</v>
      </c>
    </row>
    <row r="2160" spans="1:19" x14ac:dyDescent="0.3">
      <c r="A2160">
        <v>2021</v>
      </c>
      <c r="B2160">
        <v>3</v>
      </c>
      <c r="C2160">
        <v>31</v>
      </c>
      <c r="D2160">
        <v>23</v>
      </c>
      <c r="E2160">
        <v>22576.645</v>
      </c>
      <c r="F2160">
        <v>1019.1660000000001</v>
      </c>
      <c r="G2160">
        <v>63.238999999999997</v>
      </c>
      <c r="H2160">
        <v>0</v>
      </c>
      <c r="I2160">
        <v>962.154</v>
      </c>
      <c r="J2160">
        <v>5.25</v>
      </c>
      <c r="K2160">
        <v>7.827</v>
      </c>
      <c r="L2160">
        <v>87.867000000000004</v>
      </c>
      <c r="M2160">
        <v>24658.91</v>
      </c>
      <c r="N2160">
        <v>0</v>
      </c>
      <c r="O2160">
        <v>8.4540000000000006</v>
      </c>
      <c r="P2160">
        <v>-19.382000000000001</v>
      </c>
      <c r="Q2160">
        <v>169.55</v>
      </c>
      <c r="R2160">
        <v>24669.838</v>
      </c>
      <c r="S2160">
        <v>24500.287</v>
      </c>
    </row>
    <row r="2161" spans="1:19" x14ac:dyDescent="0.3">
      <c r="A2161">
        <v>2021</v>
      </c>
      <c r="B2161">
        <v>3</v>
      </c>
      <c r="C2161">
        <v>31</v>
      </c>
      <c r="D2161">
        <v>24</v>
      </c>
      <c r="E2161">
        <v>20662.922999999999</v>
      </c>
      <c r="F2161">
        <v>1281.819</v>
      </c>
      <c r="G2161">
        <v>60.912999999999997</v>
      </c>
      <c r="H2161">
        <v>0</v>
      </c>
      <c r="I2161">
        <v>846.64099999999996</v>
      </c>
      <c r="J2161">
        <v>5.0780000000000003</v>
      </c>
      <c r="K2161">
        <v>12.026999999999999</v>
      </c>
      <c r="L2161">
        <v>86.807000000000002</v>
      </c>
      <c r="M2161">
        <v>22895.294000000002</v>
      </c>
      <c r="N2161">
        <v>0</v>
      </c>
      <c r="O2161">
        <v>6.4219999999999997</v>
      </c>
      <c r="P2161">
        <v>-23.242999999999999</v>
      </c>
      <c r="Q2161">
        <v>150.62700000000001</v>
      </c>
      <c r="R2161">
        <v>22912.116000000002</v>
      </c>
      <c r="S2161">
        <v>22761.489000000001</v>
      </c>
    </row>
    <row r="2162" spans="1:19" x14ac:dyDescent="0.3">
      <c r="A2162">
        <v>2021</v>
      </c>
      <c r="B2162">
        <v>4</v>
      </c>
      <c r="C2162">
        <v>1</v>
      </c>
      <c r="D2162">
        <v>1</v>
      </c>
      <c r="E2162">
        <v>19354.367999999999</v>
      </c>
      <c r="F2162">
        <v>1497.3620000000001</v>
      </c>
      <c r="G2162">
        <v>58.465000000000003</v>
      </c>
      <c r="H2162">
        <v>0</v>
      </c>
      <c r="I2162">
        <v>601.077</v>
      </c>
      <c r="J2162">
        <v>4.9450000000000003</v>
      </c>
      <c r="K2162">
        <v>4.6040000000000001</v>
      </c>
      <c r="L2162">
        <v>86.093000000000004</v>
      </c>
      <c r="M2162">
        <v>21548.448</v>
      </c>
      <c r="N2162">
        <v>0</v>
      </c>
      <c r="O2162">
        <v>4.1360000000000001</v>
      </c>
      <c r="P2162">
        <v>-21.065999999999999</v>
      </c>
      <c r="Q2162">
        <v>147.15700000000001</v>
      </c>
      <c r="R2162">
        <v>21565.377</v>
      </c>
      <c r="S2162">
        <v>21418.22</v>
      </c>
    </row>
    <row r="2163" spans="1:19" x14ac:dyDescent="0.3">
      <c r="A2163">
        <v>2021</v>
      </c>
      <c r="B2163">
        <v>4</v>
      </c>
      <c r="C2163">
        <v>1</v>
      </c>
      <c r="D2163">
        <v>2</v>
      </c>
      <c r="E2163">
        <v>18812.37</v>
      </c>
      <c r="F2163">
        <v>1542.8</v>
      </c>
      <c r="G2163">
        <v>57.78</v>
      </c>
      <c r="H2163">
        <v>0</v>
      </c>
      <c r="I2163">
        <v>360.00200000000001</v>
      </c>
      <c r="J2163">
        <v>4.8719999999999999</v>
      </c>
      <c r="K2163">
        <v>9.9619999999999997</v>
      </c>
      <c r="L2163">
        <v>85.763999999999996</v>
      </c>
      <c r="M2163">
        <v>20815.77</v>
      </c>
      <c r="N2163">
        <v>0</v>
      </c>
      <c r="O2163">
        <v>3.7360000000000002</v>
      </c>
      <c r="P2163">
        <v>-16.295000000000002</v>
      </c>
      <c r="Q2163">
        <v>141.011</v>
      </c>
      <c r="R2163">
        <v>20828.329000000002</v>
      </c>
      <c r="S2163">
        <v>20687.317999999999</v>
      </c>
    </row>
    <row r="2164" spans="1:19" x14ac:dyDescent="0.3">
      <c r="A2164">
        <v>2021</v>
      </c>
      <c r="B2164">
        <v>4</v>
      </c>
      <c r="C2164">
        <v>1</v>
      </c>
      <c r="D2164">
        <v>3</v>
      </c>
      <c r="E2164">
        <v>18612.557000000001</v>
      </c>
      <c r="F2164">
        <v>1542.297</v>
      </c>
      <c r="G2164">
        <v>57.92</v>
      </c>
      <c r="H2164">
        <v>0</v>
      </c>
      <c r="I2164">
        <v>204.78</v>
      </c>
      <c r="J2164">
        <v>4.7190000000000003</v>
      </c>
      <c r="K2164">
        <v>9.5709999999999997</v>
      </c>
      <c r="L2164">
        <v>85.66</v>
      </c>
      <c r="M2164">
        <v>20459.584999999999</v>
      </c>
      <c r="N2164">
        <v>0</v>
      </c>
      <c r="O2164">
        <v>3.536</v>
      </c>
      <c r="P2164">
        <v>-11.433999999999999</v>
      </c>
      <c r="Q2164">
        <v>138.798</v>
      </c>
      <c r="R2164">
        <v>20467.483</v>
      </c>
      <c r="S2164">
        <v>20328.685000000001</v>
      </c>
    </row>
    <row r="2165" spans="1:19" x14ac:dyDescent="0.3">
      <c r="A2165">
        <v>2021</v>
      </c>
      <c r="B2165">
        <v>4</v>
      </c>
      <c r="C2165">
        <v>1</v>
      </c>
      <c r="D2165">
        <v>4</v>
      </c>
      <c r="E2165">
        <v>19085.727999999999</v>
      </c>
      <c r="F2165">
        <v>1489.7909999999999</v>
      </c>
      <c r="G2165">
        <v>58.823999999999998</v>
      </c>
      <c r="H2165">
        <v>0</v>
      </c>
      <c r="I2165">
        <v>102.96599999999999</v>
      </c>
      <c r="J2165">
        <v>3.6520000000000001</v>
      </c>
      <c r="K2165">
        <v>10.252000000000001</v>
      </c>
      <c r="L2165">
        <v>85.927000000000007</v>
      </c>
      <c r="M2165">
        <v>20778.315999999999</v>
      </c>
      <c r="N2165">
        <v>0</v>
      </c>
      <c r="O2165">
        <v>3.5430000000000001</v>
      </c>
      <c r="P2165">
        <v>-7.7240000000000002</v>
      </c>
      <c r="Q2165">
        <v>141.941</v>
      </c>
      <c r="R2165">
        <v>20782.496999999999</v>
      </c>
      <c r="S2165">
        <v>20640.556</v>
      </c>
    </row>
    <row r="2166" spans="1:19" x14ac:dyDescent="0.3">
      <c r="A2166">
        <v>2021</v>
      </c>
      <c r="B2166">
        <v>4</v>
      </c>
      <c r="C2166">
        <v>1</v>
      </c>
      <c r="D2166">
        <v>5</v>
      </c>
      <c r="E2166">
        <v>20475.623</v>
      </c>
      <c r="F2166">
        <v>1299.75</v>
      </c>
      <c r="G2166">
        <v>61.220999999999997</v>
      </c>
      <c r="H2166">
        <v>0</v>
      </c>
      <c r="I2166">
        <v>72.459999999999994</v>
      </c>
      <c r="J2166">
        <v>2.3290000000000002</v>
      </c>
      <c r="K2166">
        <v>9.1120000000000001</v>
      </c>
      <c r="L2166">
        <v>86.706999999999994</v>
      </c>
      <c r="M2166">
        <v>21945.982</v>
      </c>
      <c r="N2166">
        <v>0</v>
      </c>
      <c r="O2166">
        <v>3.8969999999999998</v>
      </c>
      <c r="P2166">
        <v>-5.7649999999999997</v>
      </c>
      <c r="Q2166">
        <v>153.72999999999999</v>
      </c>
      <c r="R2166">
        <v>21947.850999999999</v>
      </c>
      <c r="S2166">
        <v>21794.120999999999</v>
      </c>
    </row>
    <row r="2167" spans="1:19" x14ac:dyDescent="0.3">
      <c r="A2167">
        <v>2021</v>
      </c>
      <c r="B2167">
        <v>4</v>
      </c>
      <c r="C2167">
        <v>1</v>
      </c>
      <c r="D2167">
        <v>6</v>
      </c>
      <c r="E2167">
        <v>22416.386999999999</v>
      </c>
      <c r="F2167">
        <v>1003.557</v>
      </c>
      <c r="G2167">
        <v>67.022000000000006</v>
      </c>
      <c r="H2167">
        <v>0</v>
      </c>
      <c r="I2167">
        <v>128.994</v>
      </c>
      <c r="J2167">
        <v>2.839</v>
      </c>
      <c r="K2167">
        <v>15.334</v>
      </c>
      <c r="L2167">
        <v>87.763999999999996</v>
      </c>
      <c r="M2167">
        <v>23654.875</v>
      </c>
      <c r="N2167">
        <v>4.351</v>
      </c>
      <c r="O2167">
        <v>5.0010000000000003</v>
      </c>
      <c r="P2167">
        <v>-2.78</v>
      </c>
      <c r="Q2167">
        <v>176.01499999999999</v>
      </c>
      <c r="R2167">
        <v>23648.302</v>
      </c>
      <c r="S2167">
        <v>23472.287</v>
      </c>
    </row>
    <row r="2168" spans="1:19" x14ac:dyDescent="0.3">
      <c r="A2168">
        <v>2021</v>
      </c>
      <c r="B2168">
        <v>4</v>
      </c>
      <c r="C2168">
        <v>1</v>
      </c>
      <c r="D2168">
        <v>7</v>
      </c>
      <c r="E2168">
        <v>24336.919000000002</v>
      </c>
      <c r="F2168">
        <v>900.28099999999995</v>
      </c>
      <c r="G2168">
        <v>74.263000000000005</v>
      </c>
      <c r="H2168">
        <v>0</v>
      </c>
      <c r="I2168">
        <v>267.89</v>
      </c>
      <c r="J2168">
        <v>3.702</v>
      </c>
      <c r="K2168">
        <v>12.279</v>
      </c>
      <c r="L2168">
        <v>88.932000000000002</v>
      </c>
      <c r="M2168">
        <v>25610.003000000001</v>
      </c>
      <c r="N2168">
        <v>650.23599999999999</v>
      </c>
      <c r="O2168">
        <v>1.07</v>
      </c>
      <c r="P2168">
        <v>-1.8260000000000001</v>
      </c>
      <c r="Q2168">
        <v>206.32900000000001</v>
      </c>
      <c r="R2168">
        <v>24960.523000000001</v>
      </c>
      <c r="S2168">
        <v>24754.194</v>
      </c>
    </row>
    <row r="2169" spans="1:19" x14ac:dyDescent="0.3">
      <c r="A2169">
        <v>2021</v>
      </c>
      <c r="B2169">
        <v>4</v>
      </c>
      <c r="C2169">
        <v>1</v>
      </c>
      <c r="D2169">
        <v>8</v>
      </c>
      <c r="E2169">
        <v>25749.083999999999</v>
      </c>
      <c r="F2169">
        <v>877.59699999999998</v>
      </c>
      <c r="G2169">
        <v>75.965999999999994</v>
      </c>
      <c r="H2169">
        <v>0</v>
      </c>
      <c r="I2169">
        <v>494.47699999999998</v>
      </c>
      <c r="J2169">
        <v>4.97</v>
      </c>
      <c r="K2169">
        <v>6.4969999999999999</v>
      </c>
      <c r="L2169">
        <v>89.766999999999996</v>
      </c>
      <c r="M2169">
        <v>27222.391</v>
      </c>
      <c r="N2169">
        <v>3091.4549999999999</v>
      </c>
      <c r="O2169">
        <v>-11.61</v>
      </c>
      <c r="P2169">
        <v>4.0000000000000001E-3</v>
      </c>
      <c r="Q2169">
        <v>239.97300000000001</v>
      </c>
      <c r="R2169">
        <v>24142.542000000001</v>
      </c>
      <c r="S2169">
        <v>23902.569</v>
      </c>
    </row>
    <row r="2170" spans="1:19" x14ac:dyDescent="0.3">
      <c r="A2170">
        <v>2021</v>
      </c>
      <c r="B2170">
        <v>4</v>
      </c>
      <c r="C2170">
        <v>1</v>
      </c>
      <c r="D2170">
        <v>9</v>
      </c>
      <c r="E2170">
        <v>26882.436000000002</v>
      </c>
      <c r="F2170">
        <v>897.53</v>
      </c>
      <c r="G2170">
        <v>74.552999999999997</v>
      </c>
      <c r="H2170">
        <v>0</v>
      </c>
      <c r="I2170">
        <v>610.23099999999999</v>
      </c>
      <c r="J2170">
        <v>5.5170000000000003</v>
      </c>
      <c r="K2170">
        <v>-0.28299999999999997</v>
      </c>
      <c r="L2170">
        <v>90.725999999999999</v>
      </c>
      <c r="M2170">
        <v>28486.156999999999</v>
      </c>
      <c r="N2170">
        <v>5669.3720000000003</v>
      </c>
      <c r="O2170">
        <v>-26.329000000000001</v>
      </c>
      <c r="P2170">
        <v>2.4900000000000002</v>
      </c>
      <c r="Q2170">
        <v>267.48399999999998</v>
      </c>
      <c r="R2170">
        <v>22840.624</v>
      </c>
      <c r="S2170">
        <v>22573.14</v>
      </c>
    </row>
    <row r="2171" spans="1:19" x14ac:dyDescent="0.3">
      <c r="A2171">
        <v>2021</v>
      </c>
      <c r="B2171">
        <v>4</v>
      </c>
      <c r="C2171">
        <v>1</v>
      </c>
      <c r="D2171">
        <v>10</v>
      </c>
      <c r="E2171">
        <v>27702.295999999998</v>
      </c>
      <c r="F2171">
        <v>912.80799999999999</v>
      </c>
      <c r="G2171">
        <v>72.429000000000002</v>
      </c>
      <c r="H2171">
        <v>0</v>
      </c>
      <c r="I2171">
        <v>577.70699999999999</v>
      </c>
      <c r="J2171">
        <v>5.8330000000000002</v>
      </c>
      <c r="K2171">
        <v>0.90600000000000003</v>
      </c>
      <c r="L2171">
        <v>91.503</v>
      </c>
      <c r="M2171">
        <v>29291.053</v>
      </c>
      <c r="N2171">
        <v>7657.9219999999996</v>
      </c>
      <c r="O2171">
        <v>-37.950000000000003</v>
      </c>
      <c r="P2171">
        <v>3.5179999999999998</v>
      </c>
      <c r="Q2171">
        <v>287.90699999999998</v>
      </c>
      <c r="R2171">
        <v>21667.562999999998</v>
      </c>
      <c r="S2171">
        <v>21379.655999999999</v>
      </c>
    </row>
    <row r="2172" spans="1:19" x14ac:dyDescent="0.3">
      <c r="A2172">
        <v>2021</v>
      </c>
      <c r="B2172">
        <v>4</v>
      </c>
      <c r="C2172">
        <v>1</v>
      </c>
      <c r="D2172">
        <v>11</v>
      </c>
      <c r="E2172">
        <v>28055.179</v>
      </c>
      <c r="F2172">
        <v>935.54600000000005</v>
      </c>
      <c r="G2172">
        <v>70.242999999999995</v>
      </c>
      <c r="H2172">
        <v>0</v>
      </c>
      <c r="I2172">
        <v>491.72500000000002</v>
      </c>
      <c r="J2172">
        <v>5.9710000000000001</v>
      </c>
      <c r="K2172">
        <v>3.246</v>
      </c>
      <c r="L2172">
        <v>91.796999999999997</v>
      </c>
      <c r="M2172">
        <v>29583.463</v>
      </c>
      <c r="N2172">
        <v>8853.7960000000003</v>
      </c>
      <c r="O2172">
        <v>-18.036999999999999</v>
      </c>
      <c r="P2172">
        <v>2.8849999999999998</v>
      </c>
      <c r="Q2172">
        <v>304.87299999999999</v>
      </c>
      <c r="R2172">
        <v>20744.819</v>
      </c>
      <c r="S2172">
        <v>20439.946</v>
      </c>
    </row>
    <row r="2173" spans="1:19" x14ac:dyDescent="0.3">
      <c r="A2173">
        <v>2021</v>
      </c>
      <c r="B2173">
        <v>4</v>
      </c>
      <c r="C2173">
        <v>1</v>
      </c>
      <c r="D2173">
        <v>12</v>
      </c>
      <c r="E2173">
        <v>28146.511999999999</v>
      </c>
      <c r="F2173">
        <v>914.423</v>
      </c>
      <c r="G2173">
        <v>68.909000000000006</v>
      </c>
      <c r="H2173">
        <v>0</v>
      </c>
      <c r="I2173">
        <v>454.66800000000001</v>
      </c>
      <c r="J2173">
        <v>5.9409999999999998</v>
      </c>
      <c r="K2173">
        <v>1.018</v>
      </c>
      <c r="L2173">
        <v>91.826999999999998</v>
      </c>
      <c r="M2173">
        <v>29614.387999999999</v>
      </c>
      <c r="N2173">
        <v>9404.732</v>
      </c>
      <c r="O2173">
        <v>-6.2320000000000002</v>
      </c>
      <c r="P2173">
        <v>3.9369999999999998</v>
      </c>
      <c r="Q2173">
        <v>314.87099999999998</v>
      </c>
      <c r="R2173">
        <v>20211.951000000001</v>
      </c>
      <c r="S2173">
        <v>19897.079000000002</v>
      </c>
    </row>
    <row r="2174" spans="1:19" x14ac:dyDescent="0.3">
      <c r="A2174">
        <v>2021</v>
      </c>
      <c r="B2174">
        <v>4</v>
      </c>
      <c r="C2174">
        <v>1</v>
      </c>
      <c r="D2174">
        <v>13</v>
      </c>
      <c r="E2174">
        <v>28317.514999999999</v>
      </c>
      <c r="F2174">
        <v>855.53599999999994</v>
      </c>
      <c r="G2174">
        <v>68.602000000000004</v>
      </c>
      <c r="H2174">
        <v>0</v>
      </c>
      <c r="I2174">
        <v>430.10700000000003</v>
      </c>
      <c r="J2174">
        <v>5.8310000000000004</v>
      </c>
      <c r="K2174">
        <v>3.9060000000000001</v>
      </c>
      <c r="L2174">
        <v>91.97</v>
      </c>
      <c r="M2174">
        <v>29704.865000000002</v>
      </c>
      <c r="N2174">
        <v>9332.9940000000006</v>
      </c>
      <c r="O2174">
        <v>-1.4490000000000001</v>
      </c>
      <c r="P2174">
        <v>4.5380000000000003</v>
      </c>
      <c r="Q2174">
        <v>324.64499999999998</v>
      </c>
      <c r="R2174">
        <v>20368.780999999999</v>
      </c>
      <c r="S2174">
        <v>20044.135999999999</v>
      </c>
    </row>
    <row r="2175" spans="1:19" x14ac:dyDescent="0.3">
      <c r="A2175">
        <v>2021</v>
      </c>
      <c r="B2175">
        <v>4</v>
      </c>
      <c r="C2175">
        <v>1</v>
      </c>
      <c r="D2175">
        <v>14</v>
      </c>
      <c r="E2175">
        <v>28282.123</v>
      </c>
      <c r="F2175">
        <v>805.60299999999995</v>
      </c>
      <c r="G2175">
        <v>68.760000000000005</v>
      </c>
      <c r="H2175">
        <v>0</v>
      </c>
      <c r="I2175">
        <v>368.52499999999998</v>
      </c>
      <c r="J2175">
        <v>5.3470000000000004</v>
      </c>
      <c r="K2175">
        <v>4.3499999999999996</v>
      </c>
      <c r="L2175">
        <v>91.935000000000002</v>
      </c>
      <c r="M2175">
        <v>29557.883000000002</v>
      </c>
      <c r="N2175">
        <v>8803.6790000000001</v>
      </c>
      <c r="O2175">
        <v>-0.75600000000000001</v>
      </c>
      <c r="P2175">
        <v>4.2539999999999996</v>
      </c>
      <c r="Q2175">
        <v>331.38</v>
      </c>
      <c r="R2175">
        <v>20750.705000000002</v>
      </c>
      <c r="S2175">
        <v>20419.326000000001</v>
      </c>
    </row>
    <row r="2176" spans="1:19" x14ac:dyDescent="0.3">
      <c r="A2176">
        <v>2021</v>
      </c>
      <c r="B2176">
        <v>4</v>
      </c>
      <c r="C2176">
        <v>1</v>
      </c>
      <c r="D2176">
        <v>15</v>
      </c>
      <c r="E2176">
        <v>28060.732</v>
      </c>
      <c r="F2176">
        <v>774.11699999999996</v>
      </c>
      <c r="G2176">
        <v>69.41</v>
      </c>
      <c r="H2176">
        <v>0</v>
      </c>
      <c r="I2176">
        <v>339.13400000000001</v>
      </c>
      <c r="J2176">
        <v>5.5759999999999996</v>
      </c>
      <c r="K2176">
        <v>-2.1829999999999998</v>
      </c>
      <c r="L2176">
        <v>91.757999999999996</v>
      </c>
      <c r="M2176">
        <v>29269.133999999998</v>
      </c>
      <c r="N2176">
        <v>7627.7089999999998</v>
      </c>
      <c r="O2176">
        <v>-0.28999999999999998</v>
      </c>
      <c r="P2176">
        <v>2.88</v>
      </c>
      <c r="Q2176">
        <v>334.21199999999999</v>
      </c>
      <c r="R2176">
        <v>21638.834999999999</v>
      </c>
      <c r="S2176">
        <v>21304.623</v>
      </c>
    </row>
    <row r="2177" spans="1:19" x14ac:dyDescent="0.3">
      <c r="A2177">
        <v>2021</v>
      </c>
      <c r="B2177">
        <v>4</v>
      </c>
      <c r="C2177">
        <v>1</v>
      </c>
      <c r="D2177">
        <v>16</v>
      </c>
      <c r="E2177">
        <v>27784.643</v>
      </c>
      <c r="F2177">
        <v>684.31799999999998</v>
      </c>
      <c r="G2177">
        <v>70.076999999999998</v>
      </c>
      <c r="H2177">
        <v>0</v>
      </c>
      <c r="I2177">
        <v>233.93700000000001</v>
      </c>
      <c r="J2177">
        <v>4.3869999999999996</v>
      </c>
      <c r="K2177">
        <v>-13.186999999999999</v>
      </c>
      <c r="L2177">
        <v>91.555000000000007</v>
      </c>
      <c r="M2177">
        <v>28785.653999999999</v>
      </c>
      <c r="N2177">
        <v>5709.2929999999997</v>
      </c>
      <c r="O2177">
        <v>0.192</v>
      </c>
      <c r="P2177">
        <v>1.6419999999999999</v>
      </c>
      <c r="Q2177">
        <v>328.95499999999998</v>
      </c>
      <c r="R2177">
        <v>23074.526999999998</v>
      </c>
      <c r="S2177">
        <v>22745.572</v>
      </c>
    </row>
    <row r="2178" spans="1:19" x14ac:dyDescent="0.3">
      <c r="A2178">
        <v>2021</v>
      </c>
      <c r="B2178">
        <v>4</v>
      </c>
      <c r="C2178">
        <v>1</v>
      </c>
      <c r="D2178">
        <v>17</v>
      </c>
      <c r="E2178">
        <v>27304.324000000001</v>
      </c>
      <c r="F2178">
        <v>621.42700000000002</v>
      </c>
      <c r="G2178">
        <v>70.760999999999996</v>
      </c>
      <c r="H2178">
        <v>0</v>
      </c>
      <c r="I2178">
        <v>255.80699999999999</v>
      </c>
      <c r="J2178">
        <v>4.91</v>
      </c>
      <c r="K2178">
        <v>-13.784000000000001</v>
      </c>
      <c r="L2178">
        <v>91.149000000000001</v>
      </c>
      <c r="M2178">
        <v>28263.833999999999</v>
      </c>
      <c r="N2178">
        <v>3278.087</v>
      </c>
      <c r="O2178">
        <v>1.5920000000000001</v>
      </c>
      <c r="P2178">
        <v>7.7039999999999997</v>
      </c>
      <c r="Q2178">
        <v>313.40600000000001</v>
      </c>
      <c r="R2178">
        <v>24976.451000000001</v>
      </c>
      <c r="S2178">
        <v>24663.044999999998</v>
      </c>
    </row>
    <row r="2179" spans="1:19" x14ac:dyDescent="0.3">
      <c r="A2179">
        <v>2021</v>
      </c>
      <c r="B2179">
        <v>4</v>
      </c>
      <c r="C2179">
        <v>1</v>
      </c>
      <c r="D2179">
        <v>18</v>
      </c>
      <c r="E2179">
        <v>26770.945</v>
      </c>
      <c r="F2179">
        <v>622.64400000000001</v>
      </c>
      <c r="G2179">
        <v>71.787999999999997</v>
      </c>
      <c r="H2179">
        <v>0</v>
      </c>
      <c r="I2179">
        <v>326.37799999999999</v>
      </c>
      <c r="J2179">
        <v>4.7430000000000003</v>
      </c>
      <c r="K2179">
        <v>-23.003</v>
      </c>
      <c r="L2179">
        <v>90.635000000000005</v>
      </c>
      <c r="M2179">
        <v>27792.343000000001</v>
      </c>
      <c r="N2179">
        <v>829.58799999999997</v>
      </c>
      <c r="O2179">
        <v>8.077</v>
      </c>
      <c r="P2179">
        <v>10.428000000000001</v>
      </c>
      <c r="Q2179">
        <v>287.74400000000003</v>
      </c>
      <c r="R2179">
        <v>26944.25</v>
      </c>
      <c r="S2179">
        <v>26656.506000000001</v>
      </c>
    </row>
    <row r="2180" spans="1:19" x14ac:dyDescent="0.3">
      <c r="A2180">
        <v>2021</v>
      </c>
      <c r="B2180">
        <v>4</v>
      </c>
      <c r="C2180">
        <v>1</v>
      </c>
      <c r="D2180">
        <v>19</v>
      </c>
      <c r="E2180">
        <v>27543.937000000002</v>
      </c>
      <c r="F2180">
        <v>655.13</v>
      </c>
      <c r="G2180">
        <v>71.349000000000004</v>
      </c>
      <c r="H2180">
        <v>0</v>
      </c>
      <c r="I2180">
        <v>361.14600000000002</v>
      </c>
      <c r="J2180">
        <v>4.4640000000000004</v>
      </c>
      <c r="K2180">
        <v>-17.518999999999998</v>
      </c>
      <c r="L2180">
        <v>91.284000000000006</v>
      </c>
      <c r="M2180">
        <v>28638.441999999999</v>
      </c>
      <c r="N2180">
        <v>13.162000000000001</v>
      </c>
      <c r="O2180">
        <v>11.747999999999999</v>
      </c>
      <c r="P2180">
        <v>16.402000000000001</v>
      </c>
      <c r="Q2180">
        <v>263.31</v>
      </c>
      <c r="R2180">
        <v>28597.131000000001</v>
      </c>
      <c r="S2180">
        <v>28333.821</v>
      </c>
    </row>
    <row r="2181" spans="1:19" x14ac:dyDescent="0.3">
      <c r="A2181">
        <v>2021</v>
      </c>
      <c r="B2181">
        <v>4</v>
      </c>
      <c r="C2181">
        <v>1</v>
      </c>
      <c r="D2181">
        <v>20</v>
      </c>
      <c r="E2181">
        <v>28457.084999999999</v>
      </c>
      <c r="F2181">
        <v>687.91</v>
      </c>
      <c r="G2181">
        <v>73.674999999999997</v>
      </c>
      <c r="H2181">
        <v>0</v>
      </c>
      <c r="I2181">
        <v>404.81200000000001</v>
      </c>
      <c r="J2181">
        <v>4.1230000000000002</v>
      </c>
      <c r="K2181">
        <v>-13.614000000000001</v>
      </c>
      <c r="L2181">
        <v>92.132999999999996</v>
      </c>
      <c r="M2181">
        <v>29632.449000000001</v>
      </c>
      <c r="N2181">
        <v>0</v>
      </c>
      <c r="O2181">
        <v>12.412000000000001</v>
      </c>
      <c r="P2181">
        <v>12.269</v>
      </c>
      <c r="Q2181">
        <v>245.00800000000001</v>
      </c>
      <c r="R2181">
        <v>29607.767</v>
      </c>
      <c r="S2181">
        <v>29362.76</v>
      </c>
    </row>
    <row r="2182" spans="1:19" x14ac:dyDescent="0.3">
      <c r="A2182">
        <v>2021</v>
      </c>
      <c r="B2182">
        <v>4</v>
      </c>
      <c r="C2182">
        <v>1</v>
      </c>
      <c r="D2182">
        <v>21</v>
      </c>
      <c r="E2182">
        <v>27061.041000000001</v>
      </c>
      <c r="F2182">
        <v>748.40099999999995</v>
      </c>
      <c r="G2182">
        <v>73.209999999999994</v>
      </c>
      <c r="H2182">
        <v>0</v>
      </c>
      <c r="I2182">
        <v>517.60900000000004</v>
      </c>
      <c r="J2182">
        <v>5.181</v>
      </c>
      <c r="K2182">
        <v>0.83399999999999996</v>
      </c>
      <c r="L2182">
        <v>90.918000000000006</v>
      </c>
      <c r="M2182">
        <v>28423.984</v>
      </c>
      <c r="N2182">
        <v>0</v>
      </c>
      <c r="O2182">
        <v>12.103999999999999</v>
      </c>
      <c r="P2182">
        <v>2.7509999999999999</v>
      </c>
      <c r="Q2182">
        <v>229.70400000000001</v>
      </c>
      <c r="R2182">
        <v>28409.129000000001</v>
      </c>
      <c r="S2182">
        <v>28179.424999999999</v>
      </c>
    </row>
    <row r="2183" spans="1:19" x14ac:dyDescent="0.3">
      <c r="A2183">
        <v>2021</v>
      </c>
      <c r="B2183">
        <v>4</v>
      </c>
      <c r="C2183">
        <v>1</v>
      </c>
      <c r="D2183">
        <v>22</v>
      </c>
      <c r="E2183">
        <v>24710.51</v>
      </c>
      <c r="F2183">
        <v>905.67100000000005</v>
      </c>
      <c r="G2183">
        <v>68.373999999999995</v>
      </c>
      <c r="H2183">
        <v>0</v>
      </c>
      <c r="I2183">
        <v>577.44799999999998</v>
      </c>
      <c r="J2183">
        <v>4.8490000000000002</v>
      </c>
      <c r="K2183">
        <v>11.499000000000001</v>
      </c>
      <c r="L2183">
        <v>89.155000000000001</v>
      </c>
      <c r="M2183">
        <v>26299.131000000001</v>
      </c>
      <c r="N2183">
        <v>0</v>
      </c>
      <c r="O2183">
        <v>9.8390000000000004</v>
      </c>
      <c r="P2183">
        <v>-17.568000000000001</v>
      </c>
      <c r="Q2183">
        <v>210.292</v>
      </c>
      <c r="R2183">
        <v>26306.861000000001</v>
      </c>
      <c r="S2183">
        <v>26096.569</v>
      </c>
    </row>
    <row r="2184" spans="1:19" x14ac:dyDescent="0.3">
      <c r="A2184">
        <v>2021</v>
      </c>
      <c r="B2184">
        <v>4</v>
      </c>
      <c r="C2184">
        <v>1</v>
      </c>
      <c r="D2184">
        <v>23</v>
      </c>
      <c r="E2184">
        <v>22190.905999999999</v>
      </c>
      <c r="F2184">
        <v>1086.912</v>
      </c>
      <c r="G2184">
        <v>63.055</v>
      </c>
      <c r="H2184">
        <v>0</v>
      </c>
      <c r="I2184">
        <v>962.154</v>
      </c>
      <c r="J2184">
        <v>5.25</v>
      </c>
      <c r="K2184">
        <v>17.893999999999998</v>
      </c>
      <c r="L2184">
        <v>87.656999999999996</v>
      </c>
      <c r="M2184">
        <v>24350.774000000001</v>
      </c>
      <c r="N2184">
        <v>0</v>
      </c>
      <c r="O2184">
        <v>7.4550000000000001</v>
      </c>
      <c r="P2184">
        <v>-15.762</v>
      </c>
      <c r="Q2184">
        <v>183.542</v>
      </c>
      <c r="R2184">
        <v>24359.080999999998</v>
      </c>
      <c r="S2184">
        <v>24175.539000000001</v>
      </c>
    </row>
    <row r="2185" spans="1:19" x14ac:dyDescent="0.3">
      <c r="A2185">
        <v>2021</v>
      </c>
      <c r="B2185">
        <v>4</v>
      </c>
      <c r="C2185">
        <v>1</v>
      </c>
      <c r="D2185">
        <v>24</v>
      </c>
      <c r="E2185">
        <v>20612.050999999999</v>
      </c>
      <c r="F2185">
        <v>1360.875</v>
      </c>
      <c r="G2185">
        <v>60.255000000000003</v>
      </c>
      <c r="H2185">
        <v>0</v>
      </c>
      <c r="I2185">
        <v>846.64099999999996</v>
      </c>
      <c r="J2185">
        <v>5.0780000000000003</v>
      </c>
      <c r="K2185">
        <v>8.3719999999999999</v>
      </c>
      <c r="L2185">
        <v>86.796000000000006</v>
      </c>
      <c r="M2185">
        <v>22919.812999999998</v>
      </c>
      <c r="N2185">
        <v>0</v>
      </c>
      <c r="O2185">
        <v>5.1630000000000003</v>
      </c>
      <c r="P2185">
        <v>-25.152000000000001</v>
      </c>
      <c r="Q2185">
        <v>160.30000000000001</v>
      </c>
      <c r="R2185">
        <v>22939.802</v>
      </c>
      <c r="S2185">
        <v>22779.502</v>
      </c>
    </row>
    <row r="2186" spans="1:19" x14ac:dyDescent="0.3">
      <c r="A2186">
        <v>2021</v>
      </c>
      <c r="B2186">
        <v>4</v>
      </c>
      <c r="C2186">
        <v>2</v>
      </c>
      <c r="D2186">
        <v>1</v>
      </c>
      <c r="E2186">
        <v>18994.793000000001</v>
      </c>
      <c r="F2186">
        <v>1497.3620000000001</v>
      </c>
      <c r="G2186">
        <v>56.209000000000003</v>
      </c>
      <c r="H2186">
        <v>0</v>
      </c>
      <c r="I2186">
        <v>601.077</v>
      </c>
      <c r="J2186">
        <v>4.9450000000000003</v>
      </c>
      <c r="K2186">
        <v>4.4800000000000004</v>
      </c>
      <c r="L2186">
        <v>85.825000000000003</v>
      </c>
      <c r="M2186">
        <v>21188.482</v>
      </c>
      <c r="N2186">
        <v>0</v>
      </c>
      <c r="O2186">
        <v>4.1360000000000001</v>
      </c>
      <c r="P2186">
        <v>-21.065999999999999</v>
      </c>
      <c r="Q2186">
        <v>139.535</v>
      </c>
      <c r="R2186">
        <v>21205.411</v>
      </c>
      <c r="S2186">
        <v>21065.877</v>
      </c>
    </row>
    <row r="2187" spans="1:19" x14ac:dyDescent="0.3">
      <c r="A2187">
        <v>2021</v>
      </c>
      <c r="B2187">
        <v>4</v>
      </c>
      <c r="C2187">
        <v>2</v>
      </c>
      <c r="D2187">
        <v>2</v>
      </c>
      <c r="E2187">
        <v>18341.571</v>
      </c>
      <c r="F2187">
        <v>1542.8</v>
      </c>
      <c r="G2187">
        <v>54.856999999999999</v>
      </c>
      <c r="H2187">
        <v>0</v>
      </c>
      <c r="I2187">
        <v>360.00200000000001</v>
      </c>
      <c r="J2187">
        <v>4.8719999999999999</v>
      </c>
      <c r="K2187">
        <v>9.8170000000000002</v>
      </c>
      <c r="L2187">
        <v>85.522000000000006</v>
      </c>
      <c r="M2187">
        <v>20344.584999999999</v>
      </c>
      <c r="N2187">
        <v>0</v>
      </c>
      <c r="O2187">
        <v>3.7360000000000002</v>
      </c>
      <c r="P2187">
        <v>-16.295000000000002</v>
      </c>
      <c r="Q2187">
        <v>134.27099999999999</v>
      </c>
      <c r="R2187">
        <v>20357.144</v>
      </c>
      <c r="S2187">
        <v>20222.874</v>
      </c>
    </row>
    <row r="2188" spans="1:19" x14ac:dyDescent="0.3">
      <c r="A2188">
        <v>2021</v>
      </c>
      <c r="B2188">
        <v>4</v>
      </c>
      <c r="C2188">
        <v>2</v>
      </c>
      <c r="D2188">
        <v>3</v>
      </c>
      <c r="E2188">
        <v>18101.403999999999</v>
      </c>
      <c r="F2188">
        <v>1542.297</v>
      </c>
      <c r="G2188">
        <v>54.628999999999998</v>
      </c>
      <c r="H2188">
        <v>0</v>
      </c>
      <c r="I2188">
        <v>204.78</v>
      </c>
      <c r="J2188">
        <v>4.7190000000000003</v>
      </c>
      <c r="K2188">
        <v>9.4359999999999999</v>
      </c>
      <c r="L2188">
        <v>85.448999999999998</v>
      </c>
      <c r="M2188">
        <v>19948.084999999999</v>
      </c>
      <c r="N2188">
        <v>0</v>
      </c>
      <c r="O2188">
        <v>3.536</v>
      </c>
      <c r="P2188">
        <v>-11.433999999999999</v>
      </c>
      <c r="Q2188">
        <v>133.07599999999999</v>
      </c>
      <c r="R2188">
        <v>19955.982</v>
      </c>
      <c r="S2188">
        <v>19822.906999999999</v>
      </c>
    </row>
    <row r="2189" spans="1:19" x14ac:dyDescent="0.3">
      <c r="A2189">
        <v>2021</v>
      </c>
      <c r="B2189">
        <v>4</v>
      </c>
      <c r="C2189">
        <v>2</v>
      </c>
      <c r="D2189">
        <v>4</v>
      </c>
      <c r="E2189">
        <v>18551.921999999999</v>
      </c>
      <c r="F2189">
        <v>1489.7909999999999</v>
      </c>
      <c r="G2189">
        <v>55.384</v>
      </c>
      <c r="H2189">
        <v>0</v>
      </c>
      <c r="I2189">
        <v>102.96599999999999</v>
      </c>
      <c r="J2189">
        <v>3.6520000000000001</v>
      </c>
      <c r="K2189">
        <v>10.125999999999999</v>
      </c>
      <c r="L2189">
        <v>85.596999999999994</v>
      </c>
      <c r="M2189">
        <v>20244.054</v>
      </c>
      <c r="N2189">
        <v>0</v>
      </c>
      <c r="O2189">
        <v>3.5430000000000001</v>
      </c>
      <c r="P2189">
        <v>-7.7240000000000002</v>
      </c>
      <c r="Q2189">
        <v>137.08600000000001</v>
      </c>
      <c r="R2189">
        <v>20248.235000000001</v>
      </c>
      <c r="S2189">
        <v>20111.149000000001</v>
      </c>
    </row>
    <row r="2190" spans="1:19" x14ac:dyDescent="0.3">
      <c r="A2190">
        <v>2021</v>
      </c>
      <c r="B2190">
        <v>4</v>
      </c>
      <c r="C2190">
        <v>2</v>
      </c>
      <c r="D2190">
        <v>5</v>
      </c>
      <c r="E2190">
        <v>20202.063999999998</v>
      </c>
      <c r="F2190">
        <v>1299.75</v>
      </c>
      <c r="G2190">
        <v>58.201000000000001</v>
      </c>
      <c r="H2190">
        <v>0</v>
      </c>
      <c r="I2190">
        <v>72.459999999999994</v>
      </c>
      <c r="J2190">
        <v>2.3290000000000002</v>
      </c>
      <c r="K2190">
        <v>9.0609999999999999</v>
      </c>
      <c r="L2190">
        <v>86.546999999999997</v>
      </c>
      <c r="M2190">
        <v>21672.212</v>
      </c>
      <c r="N2190">
        <v>0</v>
      </c>
      <c r="O2190">
        <v>3.8969999999999998</v>
      </c>
      <c r="P2190">
        <v>-5.7649999999999997</v>
      </c>
      <c r="Q2190">
        <v>149.61199999999999</v>
      </c>
      <c r="R2190">
        <v>21674.080999999998</v>
      </c>
      <c r="S2190">
        <v>21524.469000000001</v>
      </c>
    </row>
    <row r="2191" spans="1:19" x14ac:dyDescent="0.3">
      <c r="A2191">
        <v>2021</v>
      </c>
      <c r="B2191">
        <v>4</v>
      </c>
      <c r="C2191">
        <v>2</v>
      </c>
      <c r="D2191">
        <v>6</v>
      </c>
      <c r="E2191">
        <v>22471.169000000002</v>
      </c>
      <c r="F2191">
        <v>1003.557</v>
      </c>
      <c r="G2191">
        <v>61.658999999999999</v>
      </c>
      <c r="H2191">
        <v>0</v>
      </c>
      <c r="I2191">
        <v>128.994</v>
      </c>
      <c r="J2191">
        <v>2.839</v>
      </c>
      <c r="K2191">
        <v>15.528</v>
      </c>
      <c r="L2191">
        <v>87.82</v>
      </c>
      <c r="M2191">
        <v>23709.905999999999</v>
      </c>
      <c r="N2191">
        <v>4.351</v>
      </c>
      <c r="O2191">
        <v>5.0010000000000003</v>
      </c>
      <c r="P2191">
        <v>-2.78</v>
      </c>
      <c r="Q2191">
        <v>173.07</v>
      </c>
      <c r="R2191">
        <v>23703.333999999999</v>
      </c>
      <c r="S2191">
        <v>23530.263999999999</v>
      </c>
    </row>
    <row r="2192" spans="1:19" x14ac:dyDescent="0.3">
      <c r="A2192">
        <v>2021</v>
      </c>
      <c r="B2192">
        <v>4</v>
      </c>
      <c r="C2192">
        <v>2</v>
      </c>
      <c r="D2192">
        <v>7</v>
      </c>
      <c r="E2192">
        <v>24279.053</v>
      </c>
      <c r="F2192">
        <v>900.28099999999995</v>
      </c>
      <c r="G2192">
        <v>66.108999999999995</v>
      </c>
      <c r="H2192">
        <v>0</v>
      </c>
      <c r="I2192">
        <v>267.89</v>
      </c>
      <c r="J2192">
        <v>3.702</v>
      </c>
      <c r="K2192">
        <v>12.425000000000001</v>
      </c>
      <c r="L2192">
        <v>88.92</v>
      </c>
      <c r="M2192">
        <v>25552.271000000001</v>
      </c>
      <c r="N2192">
        <v>650.23599999999999</v>
      </c>
      <c r="O2192">
        <v>1.07</v>
      </c>
      <c r="P2192">
        <v>-1.8260000000000001</v>
      </c>
      <c r="Q2192">
        <v>197.624</v>
      </c>
      <c r="R2192">
        <v>24902.791000000001</v>
      </c>
      <c r="S2192">
        <v>24705.166000000001</v>
      </c>
    </row>
    <row r="2193" spans="1:19" x14ac:dyDescent="0.3">
      <c r="A2193">
        <v>2021</v>
      </c>
      <c r="B2193">
        <v>4</v>
      </c>
      <c r="C2193">
        <v>2</v>
      </c>
      <c r="D2193">
        <v>8</v>
      </c>
      <c r="E2193">
        <v>25658.986000000001</v>
      </c>
      <c r="F2193">
        <v>877.59699999999998</v>
      </c>
      <c r="G2193">
        <v>68.171999999999997</v>
      </c>
      <c r="H2193">
        <v>0</v>
      </c>
      <c r="I2193">
        <v>494.47699999999998</v>
      </c>
      <c r="J2193">
        <v>4.97</v>
      </c>
      <c r="K2193">
        <v>6.5149999999999997</v>
      </c>
      <c r="L2193">
        <v>89.733000000000004</v>
      </c>
      <c r="M2193">
        <v>27132.276999999998</v>
      </c>
      <c r="N2193">
        <v>3091.4549999999999</v>
      </c>
      <c r="O2193">
        <v>-11.61</v>
      </c>
      <c r="P2193">
        <v>4.0000000000000001E-3</v>
      </c>
      <c r="Q2193">
        <v>223.429</v>
      </c>
      <c r="R2193">
        <v>24052.429</v>
      </c>
      <c r="S2193">
        <v>23829</v>
      </c>
    </row>
    <row r="2194" spans="1:19" x14ac:dyDescent="0.3">
      <c r="A2194">
        <v>2021</v>
      </c>
      <c r="B2194">
        <v>4</v>
      </c>
      <c r="C2194">
        <v>2</v>
      </c>
      <c r="D2194">
        <v>9</v>
      </c>
      <c r="E2194">
        <v>26525.075000000001</v>
      </c>
      <c r="F2194">
        <v>897.53</v>
      </c>
      <c r="G2194">
        <v>67.346999999999994</v>
      </c>
      <c r="H2194">
        <v>0</v>
      </c>
      <c r="I2194">
        <v>610.23099999999999</v>
      </c>
      <c r="J2194">
        <v>5.5170000000000003</v>
      </c>
      <c r="K2194">
        <v>-0.51600000000000001</v>
      </c>
      <c r="L2194">
        <v>90.382000000000005</v>
      </c>
      <c r="M2194">
        <v>28128.22</v>
      </c>
      <c r="N2194">
        <v>5669.3720000000003</v>
      </c>
      <c r="O2194">
        <v>-26.329000000000001</v>
      </c>
      <c r="P2194">
        <v>2.4900000000000002</v>
      </c>
      <c r="Q2194">
        <v>243.5</v>
      </c>
      <c r="R2194">
        <v>22482.686000000002</v>
      </c>
      <c r="S2194">
        <v>22239.187000000002</v>
      </c>
    </row>
    <row r="2195" spans="1:19" x14ac:dyDescent="0.3">
      <c r="A2195">
        <v>2021</v>
      </c>
      <c r="B2195">
        <v>4</v>
      </c>
      <c r="C2195">
        <v>2</v>
      </c>
      <c r="D2195">
        <v>10</v>
      </c>
      <c r="E2195">
        <v>27203.741999999998</v>
      </c>
      <c r="F2195">
        <v>912.80799999999999</v>
      </c>
      <c r="G2195">
        <v>66.662000000000006</v>
      </c>
      <c r="H2195">
        <v>0</v>
      </c>
      <c r="I2195">
        <v>577.70699999999999</v>
      </c>
      <c r="J2195">
        <v>5.8330000000000002</v>
      </c>
      <c r="K2195">
        <v>0.66400000000000003</v>
      </c>
      <c r="L2195">
        <v>91</v>
      </c>
      <c r="M2195">
        <v>28791.754000000001</v>
      </c>
      <c r="N2195">
        <v>7657.9219999999996</v>
      </c>
      <c r="O2195">
        <v>-37.950000000000003</v>
      </c>
      <c r="P2195">
        <v>3.5179999999999998</v>
      </c>
      <c r="Q2195">
        <v>259.673</v>
      </c>
      <c r="R2195">
        <v>21168.263999999999</v>
      </c>
      <c r="S2195">
        <v>20908.591</v>
      </c>
    </row>
    <row r="2196" spans="1:19" x14ac:dyDescent="0.3">
      <c r="A2196">
        <v>2021</v>
      </c>
      <c r="B2196">
        <v>4</v>
      </c>
      <c r="C2196">
        <v>2</v>
      </c>
      <c r="D2196">
        <v>11</v>
      </c>
      <c r="E2196">
        <v>27694.556</v>
      </c>
      <c r="F2196">
        <v>935.54600000000005</v>
      </c>
      <c r="G2196">
        <v>66.153000000000006</v>
      </c>
      <c r="H2196">
        <v>0</v>
      </c>
      <c r="I2196">
        <v>491.72500000000002</v>
      </c>
      <c r="J2196">
        <v>5.9710000000000001</v>
      </c>
      <c r="K2196">
        <v>3.133</v>
      </c>
      <c r="L2196">
        <v>91.453999999999994</v>
      </c>
      <c r="M2196">
        <v>29222.384999999998</v>
      </c>
      <c r="N2196">
        <v>8853.7960000000003</v>
      </c>
      <c r="O2196">
        <v>-18.036999999999999</v>
      </c>
      <c r="P2196">
        <v>2.8849999999999998</v>
      </c>
      <c r="Q2196">
        <v>272.94499999999999</v>
      </c>
      <c r="R2196">
        <v>20383.741000000002</v>
      </c>
      <c r="S2196">
        <v>20110.795999999998</v>
      </c>
    </row>
    <row r="2197" spans="1:19" x14ac:dyDescent="0.3">
      <c r="A2197">
        <v>2021</v>
      </c>
      <c r="B2197">
        <v>4</v>
      </c>
      <c r="C2197">
        <v>2</v>
      </c>
      <c r="D2197">
        <v>12</v>
      </c>
      <c r="E2197">
        <v>27839.618999999999</v>
      </c>
      <c r="F2197">
        <v>914.423</v>
      </c>
      <c r="G2197">
        <v>66.162000000000006</v>
      </c>
      <c r="H2197">
        <v>0</v>
      </c>
      <c r="I2197">
        <v>454.66800000000001</v>
      </c>
      <c r="J2197">
        <v>5.9409999999999998</v>
      </c>
      <c r="K2197">
        <v>1.105</v>
      </c>
      <c r="L2197">
        <v>91.572999999999993</v>
      </c>
      <c r="M2197">
        <v>29307.329000000002</v>
      </c>
      <c r="N2197">
        <v>9404.732</v>
      </c>
      <c r="O2197">
        <v>-6.2320000000000002</v>
      </c>
      <c r="P2197">
        <v>3.9369999999999998</v>
      </c>
      <c r="Q2197">
        <v>282.17099999999999</v>
      </c>
      <c r="R2197">
        <v>19904.891</v>
      </c>
      <c r="S2197">
        <v>19622.72</v>
      </c>
    </row>
    <row r="2198" spans="1:19" x14ac:dyDescent="0.3">
      <c r="A2198">
        <v>2021</v>
      </c>
      <c r="B2198">
        <v>4</v>
      </c>
      <c r="C2198">
        <v>2</v>
      </c>
      <c r="D2198">
        <v>13</v>
      </c>
      <c r="E2198">
        <v>27866.874</v>
      </c>
      <c r="F2198">
        <v>855.53599999999994</v>
      </c>
      <c r="G2198">
        <v>65.942999999999998</v>
      </c>
      <c r="H2198">
        <v>0</v>
      </c>
      <c r="I2198">
        <v>430.10700000000003</v>
      </c>
      <c r="J2198">
        <v>5.8310000000000004</v>
      </c>
      <c r="K2198">
        <v>3.9980000000000002</v>
      </c>
      <c r="L2198">
        <v>91.567999999999998</v>
      </c>
      <c r="M2198">
        <v>29253.913</v>
      </c>
      <c r="N2198">
        <v>9332.9940000000006</v>
      </c>
      <c r="O2198">
        <v>-1.4490000000000001</v>
      </c>
      <c r="P2198">
        <v>4.5380000000000003</v>
      </c>
      <c r="Q2198">
        <v>289.31900000000002</v>
      </c>
      <c r="R2198">
        <v>19917.830000000002</v>
      </c>
      <c r="S2198">
        <v>19628.510999999999</v>
      </c>
    </row>
    <row r="2199" spans="1:19" x14ac:dyDescent="0.3">
      <c r="A2199">
        <v>2021</v>
      </c>
      <c r="B2199">
        <v>4</v>
      </c>
      <c r="C2199">
        <v>2</v>
      </c>
      <c r="D2199">
        <v>14</v>
      </c>
      <c r="E2199">
        <v>27676.154999999999</v>
      </c>
      <c r="F2199">
        <v>805.60299999999995</v>
      </c>
      <c r="G2199">
        <v>66.162000000000006</v>
      </c>
      <c r="H2199">
        <v>0</v>
      </c>
      <c r="I2199">
        <v>368.52499999999998</v>
      </c>
      <c r="J2199">
        <v>5.3470000000000004</v>
      </c>
      <c r="K2199">
        <v>4.4050000000000002</v>
      </c>
      <c r="L2199">
        <v>91.396000000000001</v>
      </c>
      <c r="M2199">
        <v>28951.431</v>
      </c>
      <c r="N2199">
        <v>8803.6790000000001</v>
      </c>
      <c r="O2199">
        <v>-0.75600000000000001</v>
      </c>
      <c r="P2199">
        <v>4.2539999999999996</v>
      </c>
      <c r="Q2199">
        <v>292.18</v>
      </c>
      <c r="R2199">
        <v>20144.253000000001</v>
      </c>
      <c r="S2199">
        <v>19852.074000000001</v>
      </c>
    </row>
    <row r="2200" spans="1:19" x14ac:dyDescent="0.3">
      <c r="A2200">
        <v>2021</v>
      </c>
      <c r="B2200">
        <v>4</v>
      </c>
      <c r="C2200">
        <v>2</v>
      </c>
      <c r="D2200">
        <v>15</v>
      </c>
      <c r="E2200">
        <v>27277.716</v>
      </c>
      <c r="F2200">
        <v>774.11699999999996</v>
      </c>
      <c r="G2200">
        <v>66.25</v>
      </c>
      <c r="H2200">
        <v>0</v>
      </c>
      <c r="I2200">
        <v>339.13400000000001</v>
      </c>
      <c r="J2200">
        <v>5.5759999999999996</v>
      </c>
      <c r="K2200">
        <v>-2.0499999999999998</v>
      </c>
      <c r="L2200">
        <v>91.043000000000006</v>
      </c>
      <c r="M2200">
        <v>28485.536</v>
      </c>
      <c r="N2200">
        <v>7627.7089999999998</v>
      </c>
      <c r="O2200">
        <v>-0.28999999999999998</v>
      </c>
      <c r="P2200">
        <v>2.88</v>
      </c>
      <c r="Q2200">
        <v>290.54700000000003</v>
      </c>
      <c r="R2200">
        <v>20855.237000000001</v>
      </c>
      <c r="S2200">
        <v>20564.689999999999</v>
      </c>
    </row>
    <row r="2201" spans="1:19" x14ac:dyDescent="0.3">
      <c r="A2201">
        <v>2021</v>
      </c>
      <c r="B2201">
        <v>4</v>
      </c>
      <c r="C2201">
        <v>2</v>
      </c>
      <c r="D2201">
        <v>16</v>
      </c>
      <c r="E2201">
        <v>26844.116999999998</v>
      </c>
      <c r="F2201">
        <v>684.31799999999998</v>
      </c>
      <c r="G2201">
        <v>67.25</v>
      </c>
      <c r="H2201">
        <v>0</v>
      </c>
      <c r="I2201">
        <v>233.93700000000001</v>
      </c>
      <c r="J2201">
        <v>4.3869999999999996</v>
      </c>
      <c r="K2201">
        <v>-12.778</v>
      </c>
      <c r="L2201">
        <v>90.658000000000001</v>
      </c>
      <c r="M2201">
        <v>27844.641</v>
      </c>
      <c r="N2201">
        <v>5709.2929999999997</v>
      </c>
      <c r="O2201">
        <v>0.192</v>
      </c>
      <c r="P2201">
        <v>1.6419999999999999</v>
      </c>
      <c r="Q2201">
        <v>283.71699999999998</v>
      </c>
      <c r="R2201">
        <v>22133.512999999999</v>
      </c>
      <c r="S2201">
        <v>21849.795999999998</v>
      </c>
    </row>
    <row r="2202" spans="1:19" x14ac:dyDescent="0.3">
      <c r="A2202">
        <v>2021</v>
      </c>
      <c r="B2202">
        <v>4</v>
      </c>
      <c r="C2202">
        <v>2</v>
      </c>
      <c r="D2202">
        <v>17</v>
      </c>
      <c r="E2202">
        <v>26445.921999999999</v>
      </c>
      <c r="F2202">
        <v>621.42700000000002</v>
      </c>
      <c r="G2202">
        <v>68.137</v>
      </c>
      <c r="H2202">
        <v>0</v>
      </c>
      <c r="I2202">
        <v>255.80699999999999</v>
      </c>
      <c r="J2202">
        <v>4.91</v>
      </c>
      <c r="K2202">
        <v>-13.503</v>
      </c>
      <c r="L2202">
        <v>90.307000000000002</v>
      </c>
      <c r="M2202">
        <v>27404.871999999999</v>
      </c>
      <c r="N2202">
        <v>3278.087</v>
      </c>
      <c r="O2202">
        <v>1.5920000000000001</v>
      </c>
      <c r="P2202">
        <v>7.7039999999999997</v>
      </c>
      <c r="Q2202">
        <v>271.613</v>
      </c>
      <c r="R2202">
        <v>24117.489000000001</v>
      </c>
      <c r="S2202">
        <v>23845.876</v>
      </c>
    </row>
    <row r="2203" spans="1:19" x14ac:dyDescent="0.3">
      <c r="A2203">
        <v>2021</v>
      </c>
      <c r="B2203">
        <v>4</v>
      </c>
      <c r="C2203">
        <v>2</v>
      </c>
      <c r="D2203">
        <v>18</v>
      </c>
      <c r="E2203">
        <v>26055.317999999999</v>
      </c>
      <c r="F2203">
        <v>622.64400000000001</v>
      </c>
      <c r="G2203">
        <v>69.611999999999995</v>
      </c>
      <c r="H2203">
        <v>0</v>
      </c>
      <c r="I2203">
        <v>326.37799999999999</v>
      </c>
      <c r="J2203">
        <v>4.7430000000000003</v>
      </c>
      <c r="K2203">
        <v>-22.771999999999998</v>
      </c>
      <c r="L2203">
        <v>89.971999999999994</v>
      </c>
      <c r="M2203">
        <v>27076.284</v>
      </c>
      <c r="N2203">
        <v>829.58799999999997</v>
      </c>
      <c r="O2203">
        <v>8.077</v>
      </c>
      <c r="P2203">
        <v>10.428000000000001</v>
      </c>
      <c r="Q2203">
        <v>252.798</v>
      </c>
      <c r="R2203">
        <v>26228.191999999999</v>
      </c>
      <c r="S2203">
        <v>25975.394</v>
      </c>
    </row>
    <row r="2204" spans="1:19" x14ac:dyDescent="0.3">
      <c r="A2204">
        <v>2021</v>
      </c>
      <c r="B2204">
        <v>4</v>
      </c>
      <c r="C2204">
        <v>2</v>
      </c>
      <c r="D2204">
        <v>19</v>
      </c>
      <c r="E2204">
        <v>27104.433000000001</v>
      </c>
      <c r="F2204">
        <v>655.13</v>
      </c>
      <c r="G2204">
        <v>69.497</v>
      </c>
      <c r="H2204">
        <v>0</v>
      </c>
      <c r="I2204">
        <v>361.14600000000002</v>
      </c>
      <c r="J2204">
        <v>4.4640000000000004</v>
      </c>
      <c r="K2204">
        <v>-17.34</v>
      </c>
      <c r="L2204">
        <v>90.852999999999994</v>
      </c>
      <c r="M2204">
        <v>28198.686000000002</v>
      </c>
      <c r="N2204">
        <v>13.162000000000001</v>
      </c>
      <c r="O2204">
        <v>11.747999999999999</v>
      </c>
      <c r="P2204">
        <v>16.402000000000001</v>
      </c>
      <c r="Q2204">
        <v>236.38</v>
      </c>
      <c r="R2204">
        <v>28157.375</v>
      </c>
      <c r="S2204">
        <v>27920.994999999999</v>
      </c>
    </row>
    <row r="2205" spans="1:19" x14ac:dyDescent="0.3">
      <c r="A2205">
        <v>2021</v>
      </c>
      <c r="B2205">
        <v>4</v>
      </c>
      <c r="C2205">
        <v>2</v>
      </c>
      <c r="D2205">
        <v>20</v>
      </c>
      <c r="E2205">
        <v>27738.223999999998</v>
      </c>
      <c r="F2205">
        <v>687.91</v>
      </c>
      <c r="G2205">
        <v>71.727000000000004</v>
      </c>
      <c r="H2205">
        <v>0</v>
      </c>
      <c r="I2205">
        <v>404.81200000000001</v>
      </c>
      <c r="J2205">
        <v>4.1230000000000002</v>
      </c>
      <c r="K2205">
        <v>-13.297000000000001</v>
      </c>
      <c r="L2205">
        <v>91.498999999999995</v>
      </c>
      <c r="M2205">
        <v>28913.271000000001</v>
      </c>
      <c r="N2205">
        <v>0</v>
      </c>
      <c r="O2205">
        <v>12.412000000000001</v>
      </c>
      <c r="P2205">
        <v>12.269</v>
      </c>
      <c r="Q2205">
        <v>222.86500000000001</v>
      </c>
      <c r="R2205">
        <v>28888.59</v>
      </c>
      <c r="S2205">
        <v>28665.724999999999</v>
      </c>
    </row>
    <row r="2206" spans="1:19" x14ac:dyDescent="0.3">
      <c r="A2206">
        <v>2021</v>
      </c>
      <c r="B2206">
        <v>4</v>
      </c>
      <c r="C2206">
        <v>2</v>
      </c>
      <c r="D2206">
        <v>21</v>
      </c>
      <c r="E2206">
        <v>26373.300999999999</v>
      </c>
      <c r="F2206">
        <v>748.40099999999995</v>
      </c>
      <c r="G2206">
        <v>71.796999999999997</v>
      </c>
      <c r="H2206">
        <v>0</v>
      </c>
      <c r="I2206">
        <v>517.60900000000004</v>
      </c>
      <c r="J2206">
        <v>5.181</v>
      </c>
      <c r="K2206">
        <v>0.86199999999999999</v>
      </c>
      <c r="L2206">
        <v>90.239000000000004</v>
      </c>
      <c r="M2206">
        <v>27735.592000000001</v>
      </c>
      <c r="N2206">
        <v>0</v>
      </c>
      <c r="O2206">
        <v>12.103999999999999</v>
      </c>
      <c r="P2206">
        <v>2.7509999999999999</v>
      </c>
      <c r="Q2206">
        <v>208.995</v>
      </c>
      <c r="R2206">
        <v>27720.737000000001</v>
      </c>
      <c r="S2206">
        <v>27511.741999999998</v>
      </c>
    </row>
    <row r="2207" spans="1:19" x14ac:dyDescent="0.3">
      <c r="A2207">
        <v>2021</v>
      </c>
      <c r="B2207">
        <v>4</v>
      </c>
      <c r="C2207">
        <v>2</v>
      </c>
      <c r="D2207">
        <v>22</v>
      </c>
      <c r="E2207">
        <v>23967.65</v>
      </c>
      <c r="F2207">
        <v>905.67100000000005</v>
      </c>
      <c r="G2207">
        <v>67.091999999999999</v>
      </c>
      <c r="H2207">
        <v>0</v>
      </c>
      <c r="I2207">
        <v>577.44799999999998</v>
      </c>
      <c r="J2207">
        <v>4.8490000000000002</v>
      </c>
      <c r="K2207">
        <v>11.401999999999999</v>
      </c>
      <c r="L2207">
        <v>88.668999999999997</v>
      </c>
      <c r="M2207">
        <v>25555.688999999998</v>
      </c>
      <c r="N2207">
        <v>0</v>
      </c>
      <c r="O2207">
        <v>9.8390000000000004</v>
      </c>
      <c r="P2207">
        <v>-17.568000000000001</v>
      </c>
      <c r="Q2207">
        <v>191.04599999999999</v>
      </c>
      <c r="R2207">
        <v>25563.418000000001</v>
      </c>
      <c r="S2207">
        <v>25372.371999999999</v>
      </c>
    </row>
    <row r="2208" spans="1:19" x14ac:dyDescent="0.3">
      <c r="A2208">
        <v>2021</v>
      </c>
      <c r="B2208">
        <v>4</v>
      </c>
      <c r="C2208">
        <v>2</v>
      </c>
      <c r="D2208">
        <v>23</v>
      </c>
      <c r="E2208">
        <v>21668.035</v>
      </c>
      <c r="F2208">
        <v>1086.912</v>
      </c>
      <c r="G2208">
        <v>62.063000000000002</v>
      </c>
      <c r="H2208">
        <v>0</v>
      </c>
      <c r="I2208">
        <v>961.178</v>
      </c>
      <c r="J2208">
        <v>4.0940000000000003</v>
      </c>
      <c r="K2208">
        <v>17.946999999999999</v>
      </c>
      <c r="L2208">
        <v>87.338999999999999</v>
      </c>
      <c r="M2208">
        <v>23825.505000000001</v>
      </c>
      <c r="N2208">
        <v>0</v>
      </c>
      <c r="O2208">
        <v>7.4550000000000001</v>
      </c>
      <c r="P2208">
        <v>-15.762</v>
      </c>
      <c r="Q2208">
        <v>170.476</v>
      </c>
      <c r="R2208">
        <v>23833.812000000002</v>
      </c>
      <c r="S2208">
        <v>23663.337</v>
      </c>
    </row>
    <row r="2209" spans="1:19" x14ac:dyDescent="0.3">
      <c r="A2209">
        <v>2021</v>
      </c>
      <c r="B2209">
        <v>4</v>
      </c>
      <c r="C2209">
        <v>2</v>
      </c>
      <c r="D2209">
        <v>24</v>
      </c>
      <c r="E2209">
        <v>20158.434000000001</v>
      </c>
      <c r="F2209">
        <v>1360.875</v>
      </c>
      <c r="G2209">
        <v>58.886000000000003</v>
      </c>
      <c r="H2209">
        <v>0</v>
      </c>
      <c r="I2209">
        <v>775.452</v>
      </c>
      <c r="J2209">
        <v>1.8029999999999999</v>
      </c>
      <c r="K2209">
        <v>8.6920000000000002</v>
      </c>
      <c r="L2209">
        <v>86.522999999999996</v>
      </c>
      <c r="M2209">
        <v>22391.777999999998</v>
      </c>
      <c r="N2209">
        <v>0</v>
      </c>
      <c r="O2209">
        <v>5.1630000000000003</v>
      </c>
      <c r="P2209">
        <v>-25.152000000000001</v>
      </c>
      <c r="Q2209">
        <v>151.59700000000001</v>
      </c>
      <c r="R2209">
        <v>22411.767</v>
      </c>
      <c r="S2209">
        <v>22260.17</v>
      </c>
    </row>
    <row r="2210" spans="1:19" x14ac:dyDescent="0.3">
      <c r="A2210">
        <v>2021</v>
      </c>
      <c r="B2210">
        <v>4</v>
      </c>
      <c r="C2210">
        <v>3</v>
      </c>
      <c r="D2210">
        <v>1</v>
      </c>
      <c r="E2210">
        <v>18955.448</v>
      </c>
      <c r="F2210">
        <v>1477.9469999999999</v>
      </c>
      <c r="G2210">
        <v>56.92</v>
      </c>
      <c r="H2210">
        <v>0</v>
      </c>
      <c r="I2210">
        <v>657.721</v>
      </c>
      <c r="J2210">
        <v>1.788</v>
      </c>
      <c r="K2210">
        <v>4.6440000000000001</v>
      </c>
      <c r="L2210">
        <v>85.786000000000001</v>
      </c>
      <c r="M2210">
        <v>21183.333999999999</v>
      </c>
      <c r="N2210">
        <v>0</v>
      </c>
      <c r="O2210">
        <v>4.1360000000000001</v>
      </c>
      <c r="P2210">
        <v>-21.065999999999999</v>
      </c>
      <c r="Q2210">
        <v>144.25800000000001</v>
      </c>
      <c r="R2210">
        <v>21200.262999999999</v>
      </c>
      <c r="S2210">
        <v>21056.005000000001</v>
      </c>
    </row>
    <row r="2211" spans="1:19" x14ac:dyDescent="0.3">
      <c r="A2211">
        <v>2021</v>
      </c>
      <c r="B2211">
        <v>4</v>
      </c>
      <c r="C2211">
        <v>3</v>
      </c>
      <c r="D2211">
        <v>2</v>
      </c>
      <c r="E2211">
        <v>18154.29</v>
      </c>
      <c r="F2211">
        <v>1514.9939999999999</v>
      </c>
      <c r="G2211">
        <v>55.243000000000002</v>
      </c>
      <c r="H2211">
        <v>0</v>
      </c>
      <c r="I2211">
        <v>441.95</v>
      </c>
      <c r="J2211">
        <v>1.8160000000000001</v>
      </c>
      <c r="K2211">
        <v>10.263999999999999</v>
      </c>
      <c r="L2211">
        <v>85.441000000000003</v>
      </c>
      <c r="M2211">
        <v>20208.755000000001</v>
      </c>
      <c r="N2211">
        <v>0</v>
      </c>
      <c r="O2211">
        <v>3.7360000000000002</v>
      </c>
      <c r="P2211">
        <v>-16.295000000000002</v>
      </c>
      <c r="Q2211">
        <v>137.44900000000001</v>
      </c>
      <c r="R2211">
        <v>20221.314999999999</v>
      </c>
      <c r="S2211">
        <v>20083.865000000002</v>
      </c>
    </row>
    <row r="2212" spans="1:19" x14ac:dyDescent="0.3">
      <c r="A2212">
        <v>2021</v>
      </c>
      <c r="B2212">
        <v>4</v>
      </c>
      <c r="C2212">
        <v>3</v>
      </c>
      <c r="D2212">
        <v>3</v>
      </c>
      <c r="E2212">
        <v>17711.240000000002</v>
      </c>
      <c r="F2212">
        <v>1532.23</v>
      </c>
      <c r="G2212">
        <v>55.040999999999997</v>
      </c>
      <c r="H2212">
        <v>0</v>
      </c>
      <c r="I2212">
        <v>279.93400000000003</v>
      </c>
      <c r="J2212">
        <v>1.79</v>
      </c>
      <c r="K2212">
        <v>9.7650000000000006</v>
      </c>
      <c r="L2212">
        <v>85.346000000000004</v>
      </c>
      <c r="M2212">
        <v>19620.305</v>
      </c>
      <c r="N2212">
        <v>0</v>
      </c>
      <c r="O2212">
        <v>3.536</v>
      </c>
      <c r="P2212">
        <v>-11.433999999999999</v>
      </c>
      <c r="Q2212">
        <v>134.22399999999999</v>
      </c>
      <c r="R2212">
        <v>19628.203000000001</v>
      </c>
      <c r="S2212">
        <v>19493.978999999999</v>
      </c>
    </row>
    <row r="2213" spans="1:19" x14ac:dyDescent="0.3">
      <c r="A2213">
        <v>2021</v>
      </c>
      <c r="B2213">
        <v>4</v>
      </c>
      <c r="C2213">
        <v>3</v>
      </c>
      <c r="D2213">
        <v>4</v>
      </c>
      <c r="E2213">
        <v>17855.774000000001</v>
      </c>
      <c r="F2213">
        <v>1519.5809999999999</v>
      </c>
      <c r="G2213">
        <v>55.401000000000003</v>
      </c>
      <c r="H2213">
        <v>0</v>
      </c>
      <c r="I2213">
        <v>175.989</v>
      </c>
      <c r="J2213">
        <v>1.619</v>
      </c>
      <c r="K2213">
        <v>10.388999999999999</v>
      </c>
      <c r="L2213">
        <v>85.369</v>
      </c>
      <c r="M2213">
        <v>19648.721000000001</v>
      </c>
      <c r="N2213">
        <v>0</v>
      </c>
      <c r="O2213">
        <v>3.5430000000000001</v>
      </c>
      <c r="P2213">
        <v>-7.7240000000000002</v>
      </c>
      <c r="Q2213">
        <v>134.46299999999999</v>
      </c>
      <c r="R2213">
        <v>19652.901999999998</v>
      </c>
      <c r="S2213">
        <v>19518.438999999998</v>
      </c>
    </row>
    <row r="2214" spans="1:19" x14ac:dyDescent="0.3">
      <c r="A2214">
        <v>2021</v>
      </c>
      <c r="B2214">
        <v>4</v>
      </c>
      <c r="C2214">
        <v>3</v>
      </c>
      <c r="D2214">
        <v>5</v>
      </c>
      <c r="E2214">
        <v>18604.29</v>
      </c>
      <c r="F2214">
        <v>1418.623</v>
      </c>
      <c r="G2214">
        <v>57.578000000000003</v>
      </c>
      <c r="H2214">
        <v>0</v>
      </c>
      <c r="I2214">
        <v>101.506</v>
      </c>
      <c r="J2214">
        <v>1.629</v>
      </c>
      <c r="K2214">
        <v>9.0510000000000002</v>
      </c>
      <c r="L2214">
        <v>85.605000000000004</v>
      </c>
      <c r="M2214">
        <v>20220.705000000002</v>
      </c>
      <c r="N2214">
        <v>0</v>
      </c>
      <c r="O2214">
        <v>3.8969999999999998</v>
      </c>
      <c r="P2214">
        <v>-5.7649999999999997</v>
      </c>
      <c r="Q2214">
        <v>138.99700000000001</v>
      </c>
      <c r="R2214">
        <v>20222.573</v>
      </c>
      <c r="S2214">
        <v>20083.577000000001</v>
      </c>
    </row>
    <row r="2215" spans="1:19" x14ac:dyDescent="0.3">
      <c r="A2215">
        <v>2021</v>
      </c>
      <c r="B2215">
        <v>4</v>
      </c>
      <c r="C2215">
        <v>3</v>
      </c>
      <c r="D2215">
        <v>6</v>
      </c>
      <c r="E2215">
        <v>19542.986000000001</v>
      </c>
      <c r="F2215">
        <v>1239.944</v>
      </c>
      <c r="G2215">
        <v>60.518000000000001</v>
      </c>
      <c r="H2215">
        <v>0</v>
      </c>
      <c r="I2215">
        <v>64.483999999999995</v>
      </c>
      <c r="J2215">
        <v>1.893</v>
      </c>
      <c r="K2215">
        <v>14.62</v>
      </c>
      <c r="L2215">
        <v>86.156000000000006</v>
      </c>
      <c r="M2215">
        <v>20950.082999999999</v>
      </c>
      <c r="N2215">
        <v>4.351</v>
      </c>
      <c r="O2215">
        <v>5.0010000000000003</v>
      </c>
      <c r="P2215">
        <v>-2.78</v>
      </c>
      <c r="Q2215">
        <v>148.30099999999999</v>
      </c>
      <c r="R2215">
        <v>20943.510999999999</v>
      </c>
      <c r="S2215">
        <v>20795.21</v>
      </c>
    </row>
    <row r="2216" spans="1:19" x14ac:dyDescent="0.3">
      <c r="A2216">
        <v>2021</v>
      </c>
      <c r="B2216">
        <v>4</v>
      </c>
      <c r="C2216">
        <v>3</v>
      </c>
      <c r="D2216">
        <v>7</v>
      </c>
      <c r="E2216">
        <v>20218.457999999999</v>
      </c>
      <c r="F2216">
        <v>1212.114</v>
      </c>
      <c r="G2216">
        <v>63.468000000000004</v>
      </c>
      <c r="H2216">
        <v>0</v>
      </c>
      <c r="I2216">
        <v>68.882999999999996</v>
      </c>
      <c r="J2216">
        <v>2.2879999999999998</v>
      </c>
      <c r="K2216">
        <v>10.798</v>
      </c>
      <c r="L2216">
        <v>86.522000000000006</v>
      </c>
      <c r="M2216">
        <v>21599.063999999998</v>
      </c>
      <c r="N2216">
        <v>650.23599999999999</v>
      </c>
      <c r="O2216">
        <v>1.07</v>
      </c>
      <c r="P2216">
        <v>-1.8260000000000001</v>
      </c>
      <c r="Q2216">
        <v>163.69900000000001</v>
      </c>
      <c r="R2216">
        <v>20949.582999999999</v>
      </c>
      <c r="S2216">
        <v>20785.884999999998</v>
      </c>
    </row>
    <row r="2217" spans="1:19" x14ac:dyDescent="0.3">
      <c r="A2217">
        <v>2021</v>
      </c>
      <c r="B2217">
        <v>4</v>
      </c>
      <c r="C2217">
        <v>3</v>
      </c>
      <c r="D2217">
        <v>8</v>
      </c>
      <c r="E2217">
        <v>21527.322</v>
      </c>
      <c r="F2217">
        <v>1184.395</v>
      </c>
      <c r="G2217">
        <v>65.819999999999993</v>
      </c>
      <c r="H2217">
        <v>0</v>
      </c>
      <c r="I2217">
        <v>109.06699999999999</v>
      </c>
      <c r="J2217">
        <v>2.8879999999999999</v>
      </c>
      <c r="K2217">
        <v>5.8650000000000002</v>
      </c>
      <c r="L2217">
        <v>87.215000000000003</v>
      </c>
      <c r="M2217">
        <v>22916.752</v>
      </c>
      <c r="N2217">
        <v>3091.4549999999999</v>
      </c>
      <c r="O2217">
        <v>-11.61</v>
      </c>
      <c r="P2217">
        <v>4.0000000000000001E-3</v>
      </c>
      <c r="Q2217">
        <v>188.137</v>
      </c>
      <c r="R2217">
        <v>19836.902999999998</v>
      </c>
      <c r="S2217">
        <v>19648.766</v>
      </c>
    </row>
    <row r="2218" spans="1:19" x14ac:dyDescent="0.3">
      <c r="A2218">
        <v>2021</v>
      </c>
      <c r="B2218">
        <v>4</v>
      </c>
      <c r="C2218">
        <v>3</v>
      </c>
      <c r="D2218">
        <v>9</v>
      </c>
      <c r="E2218">
        <v>22674.206999999999</v>
      </c>
      <c r="F2218">
        <v>1161.6110000000001</v>
      </c>
      <c r="G2218">
        <v>66.039000000000001</v>
      </c>
      <c r="H2218">
        <v>0</v>
      </c>
      <c r="I2218">
        <v>148.09700000000001</v>
      </c>
      <c r="J2218">
        <v>3.0950000000000002</v>
      </c>
      <c r="K2218">
        <v>-0.29699999999999999</v>
      </c>
      <c r="L2218">
        <v>87.855999999999995</v>
      </c>
      <c r="M2218">
        <v>24074.569</v>
      </c>
      <c r="N2218">
        <v>5669.3720000000003</v>
      </c>
      <c r="O2218">
        <v>-26.329000000000001</v>
      </c>
      <c r="P2218">
        <v>2.4900000000000002</v>
      </c>
      <c r="Q2218">
        <v>212.20400000000001</v>
      </c>
      <c r="R2218">
        <v>18429.036</v>
      </c>
      <c r="S2218">
        <v>18216.831999999999</v>
      </c>
    </row>
    <row r="2219" spans="1:19" x14ac:dyDescent="0.3">
      <c r="A2219">
        <v>2021</v>
      </c>
      <c r="B2219">
        <v>4</v>
      </c>
      <c r="C2219">
        <v>3</v>
      </c>
      <c r="D2219">
        <v>10</v>
      </c>
      <c r="E2219">
        <v>23538.384999999998</v>
      </c>
      <c r="F2219">
        <v>1138.03</v>
      </c>
      <c r="G2219">
        <v>65.713999999999999</v>
      </c>
      <c r="H2219">
        <v>0</v>
      </c>
      <c r="I2219">
        <v>183.595</v>
      </c>
      <c r="J2219">
        <v>3.2829999999999999</v>
      </c>
      <c r="K2219">
        <v>0.6</v>
      </c>
      <c r="L2219">
        <v>88.347999999999999</v>
      </c>
      <c r="M2219">
        <v>24952.241000000002</v>
      </c>
      <c r="N2219">
        <v>7657.9219999999996</v>
      </c>
      <c r="O2219">
        <v>-37.950000000000003</v>
      </c>
      <c r="P2219">
        <v>3.5179999999999998</v>
      </c>
      <c r="Q2219">
        <v>230.405</v>
      </c>
      <c r="R2219">
        <v>17328.751</v>
      </c>
      <c r="S2219">
        <v>17098.346000000001</v>
      </c>
    </row>
    <row r="2220" spans="1:19" x14ac:dyDescent="0.3">
      <c r="A2220">
        <v>2021</v>
      </c>
      <c r="B2220">
        <v>4</v>
      </c>
      <c r="C2220">
        <v>3</v>
      </c>
      <c r="D2220">
        <v>11</v>
      </c>
      <c r="E2220">
        <v>23715.294999999998</v>
      </c>
      <c r="F2220">
        <v>1134.6890000000001</v>
      </c>
      <c r="G2220">
        <v>65.504000000000005</v>
      </c>
      <c r="H2220">
        <v>0</v>
      </c>
      <c r="I2220">
        <v>236.779</v>
      </c>
      <c r="J2220">
        <v>3.4590000000000001</v>
      </c>
      <c r="K2220">
        <v>3.9449999999999998</v>
      </c>
      <c r="L2220">
        <v>88.436000000000007</v>
      </c>
      <c r="M2220">
        <v>25182.602999999999</v>
      </c>
      <c r="N2220">
        <v>8853.7960000000003</v>
      </c>
      <c r="O2220">
        <v>-18.036999999999999</v>
      </c>
      <c r="P2220">
        <v>2.8849999999999998</v>
      </c>
      <c r="Q2220">
        <v>243.68100000000001</v>
      </c>
      <c r="R2220">
        <v>16343.959000000001</v>
      </c>
      <c r="S2220">
        <v>16100.278</v>
      </c>
    </row>
    <row r="2221" spans="1:19" x14ac:dyDescent="0.3">
      <c r="A2221">
        <v>2021</v>
      </c>
      <c r="B2221">
        <v>4</v>
      </c>
      <c r="C2221">
        <v>3</v>
      </c>
      <c r="D2221">
        <v>12</v>
      </c>
      <c r="E2221">
        <v>23696.691999999999</v>
      </c>
      <c r="F2221">
        <v>1096.0029999999999</v>
      </c>
      <c r="G2221">
        <v>64.872</v>
      </c>
      <c r="H2221">
        <v>0</v>
      </c>
      <c r="I2221">
        <v>278.48500000000001</v>
      </c>
      <c r="J2221">
        <v>3.6019999999999999</v>
      </c>
      <c r="K2221">
        <v>1.8540000000000001</v>
      </c>
      <c r="L2221">
        <v>88.406000000000006</v>
      </c>
      <c r="M2221">
        <v>25165.041000000001</v>
      </c>
      <c r="N2221">
        <v>9404.732</v>
      </c>
      <c r="O2221">
        <v>-6.2320000000000002</v>
      </c>
      <c r="P2221">
        <v>3.9369999999999998</v>
      </c>
      <c r="Q2221">
        <v>250.358</v>
      </c>
      <c r="R2221">
        <v>15762.603999999999</v>
      </c>
      <c r="S2221">
        <v>15512.245999999999</v>
      </c>
    </row>
    <row r="2222" spans="1:19" x14ac:dyDescent="0.3">
      <c r="A2222">
        <v>2021</v>
      </c>
      <c r="B2222">
        <v>4</v>
      </c>
      <c r="C2222">
        <v>3</v>
      </c>
      <c r="D2222">
        <v>13</v>
      </c>
      <c r="E2222">
        <v>23520.902999999998</v>
      </c>
      <c r="F2222">
        <v>1026.9970000000001</v>
      </c>
      <c r="G2222">
        <v>64.38</v>
      </c>
      <c r="H2222">
        <v>0</v>
      </c>
      <c r="I2222">
        <v>291.25299999999999</v>
      </c>
      <c r="J2222">
        <v>3.6070000000000002</v>
      </c>
      <c r="K2222">
        <v>5.4370000000000003</v>
      </c>
      <c r="L2222">
        <v>88.296999999999997</v>
      </c>
      <c r="M2222">
        <v>24936.493999999999</v>
      </c>
      <c r="N2222">
        <v>9332.9940000000006</v>
      </c>
      <c r="O2222">
        <v>-1.4490000000000001</v>
      </c>
      <c r="P2222">
        <v>4.5380000000000003</v>
      </c>
      <c r="Q2222">
        <v>252.77500000000001</v>
      </c>
      <c r="R2222">
        <v>15600.41</v>
      </c>
      <c r="S2222">
        <v>15347.635</v>
      </c>
    </row>
    <row r="2223" spans="1:19" x14ac:dyDescent="0.3">
      <c r="A2223">
        <v>2021</v>
      </c>
      <c r="B2223">
        <v>4</v>
      </c>
      <c r="C2223">
        <v>3</v>
      </c>
      <c r="D2223">
        <v>14</v>
      </c>
      <c r="E2223">
        <v>23381.732</v>
      </c>
      <c r="F2223">
        <v>960.69200000000001</v>
      </c>
      <c r="G2223">
        <v>63.994</v>
      </c>
      <c r="H2223">
        <v>0</v>
      </c>
      <c r="I2223">
        <v>290.77</v>
      </c>
      <c r="J2223">
        <v>3.3069999999999999</v>
      </c>
      <c r="K2223">
        <v>5.4790000000000001</v>
      </c>
      <c r="L2223">
        <v>88.227999999999994</v>
      </c>
      <c r="M2223">
        <v>24730.207999999999</v>
      </c>
      <c r="N2223">
        <v>8803.6790000000001</v>
      </c>
      <c r="O2223">
        <v>-0.75600000000000001</v>
      </c>
      <c r="P2223">
        <v>4.2539999999999996</v>
      </c>
      <c r="Q2223">
        <v>251.40100000000001</v>
      </c>
      <c r="R2223">
        <v>15923.03</v>
      </c>
      <c r="S2223">
        <v>15671.63</v>
      </c>
    </row>
    <row r="2224" spans="1:19" x14ac:dyDescent="0.3">
      <c r="A2224">
        <v>2021</v>
      </c>
      <c r="B2224">
        <v>4</v>
      </c>
      <c r="C2224">
        <v>3</v>
      </c>
      <c r="D2224">
        <v>15</v>
      </c>
      <c r="E2224">
        <v>23231.314999999999</v>
      </c>
      <c r="F2224">
        <v>918.46299999999997</v>
      </c>
      <c r="G2224">
        <v>64.555999999999997</v>
      </c>
      <c r="H2224">
        <v>0</v>
      </c>
      <c r="I2224">
        <v>293.33</v>
      </c>
      <c r="J2224">
        <v>3.363</v>
      </c>
      <c r="K2224">
        <v>-2.3889999999999998</v>
      </c>
      <c r="L2224">
        <v>88.143000000000001</v>
      </c>
      <c r="M2224">
        <v>24532.224999999999</v>
      </c>
      <c r="N2224">
        <v>7627.7089999999998</v>
      </c>
      <c r="O2224">
        <v>-0.28999999999999998</v>
      </c>
      <c r="P2224">
        <v>2.88</v>
      </c>
      <c r="Q2224">
        <v>248.59200000000001</v>
      </c>
      <c r="R2224">
        <v>16901.925999999999</v>
      </c>
      <c r="S2224">
        <v>16653.333999999999</v>
      </c>
    </row>
    <row r="2225" spans="1:19" x14ac:dyDescent="0.3">
      <c r="A2225">
        <v>2021</v>
      </c>
      <c r="B2225">
        <v>4</v>
      </c>
      <c r="C2225">
        <v>3</v>
      </c>
      <c r="D2225">
        <v>16</v>
      </c>
      <c r="E2225">
        <v>23011.696</v>
      </c>
      <c r="F2225">
        <v>816.25</v>
      </c>
      <c r="G2225">
        <v>65.004000000000005</v>
      </c>
      <c r="H2225">
        <v>0</v>
      </c>
      <c r="I2225">
        <v>195.18899999999999</v>
      </c>
      <c r="J2225">
        <v>2.121</v>
      </c>
      <c r="K2225">
        <v>-14.526</v>
      </c>
      <c r="L2225">
        <v>88.001999999999995</v>
      </c>
      <c r="M2225">
        <v>24098.732</v>
      </c>
      <c r="N2225">
        <v>5709.2929999999997</v>
      </c>
      <c r="O2225">
        <v>0.192</v>
      </c>
      <c r="P2225">
        <v>1.6419999999999999</v>
      </c>
      <c r="Q2225">
        <v>245.047</v>
      </c>
      <c r="R2225">
        <v>18387.605</v>
      </c>
      <c r="S2225">
        <v>18142.558000000001</v>
      </c>
    </row>
    <row r="2226" spans="1:19" x14ac:dyDescent="0.3">
      <c r="A2226">
        <v>2021</v>
      </c>
      <c r="B2226">
        <v>4</v>
      </c>
      <c r="C2226">
        <v>3</v>
      </c>
      <c r="D2226">
        <v>17</v>
      </c>
      <c r="E2226">
        <v>23048.562000000002</v>
      </c>
      <c r="F2226">
        <v>731.25699999999995</v>
      </c>
      <c r="G2226">
        <v>65.828999999999994</v>
      </c>
      <c r="H2226">
        <v>0</v>
      </c>
      <c r="I2226">
        <v>205.239</v>
      </c>
      <c r="J2226">
        <v>1.9910000000000001</v>
      </c>
      <c r="K2226">
        <v>-14.11</v>
      </c>
      <c r="L2226">
        <v>88.028000000000006</v>
      </c>
      <c r="M2226">
        <v>24060.968000000001</v>
      </c>
      <c r="N2226">
        <v>3278.087</v>
      </c>
      <c r="O2226">
        <v>1.5920000000000001</v>
      </c>
      <c r="P2226">
        <v>7.7039999999999997</v>
      </c>
      <c r="Q2226">
        <v>237.04</v>
      </c>
      <c r="R2226">
        <v>20773.584999999999</v>
      </c>
      <c r="S2226">
        <v>20536.544999999998</v>
      </c>
    </row>
    <row r="2227" spans="1:19" x14ac:dyDescent="0.3">
      <c r="A2227">
        <v>2021</v>
      </c>
      <c r="B2227">
        <v>4</v>
      </c>
      <c r="C2227">
        <v>3</v>
      </c>
      <c r="D2227">
        <v>18</v>
      </c>
      <c r="E2227">
        <v>23278.039000000001</v>
      </c>
      <c r="F2227">
        <v>712.16200000000003</v>
      </c>
      <c r="G2227">
        <v>66.793999999999997</v>
      </c>
      <c r="H2227">
        <v>0</v>
      </c>
      <c r="I2227">
        <v>206.95099999999999</v>
      </c>
      <c r="J2227">
        <v>1.8640000000000001</v>
      </c>
      <c r="K2227">
        <v>-22.539000000000001</v>
      </c>
      <c r="L2227">
        <v>88.165000000000006</v>
      </c>
      <c r="M2227">
        <v>24264.642</v>
      </c>
      <c r="N2227">
        <v>829.58799999999997</v>
      </c>
      <c r="O2227">
        <v>8.077</v>
      </c>
      <c r="P2227">
        <v>10.428000000000001</v>
      </c>
      <c r="Q2227">
        <v>223.476</v>
      </c>
      <c r="R2227">
        <v>23416.548999999999</v>
      </c>
      <c r="S2227">
        <v>23193.073</v>
      </c>
    </row>
    <row r="2228" spans="1:19" x14ac:dyDescent="0.3">
      <c r="A2228">
        <v>2021</v>
      </c>
      <c r="B2228">
        <v>4</v>
      </c>
      <c r="C2228">
        <v>3</v>
      </c>
      <c r="D2228">
        <v>19</v>
      </c>
      <c r="E2228">
        <v>24615.510999999999</v>
      </c>
      <c r="F2228">
        <v>736.01099999999997</v>
      </c>
      <c r="G2228">
        <v>66.986999999999995</v>
      </c>
      <c r="H2228">
        <v>0</v>
      </c>
      <c r="I2228">
        <v>232.16</v>
      </c>
      <c r="J2228">
        <v>1.7270000000000001</v>
      </c>
      <c r="K2228">
        <v>-16.565999999999999</v>
      </c>
      <c r="L2228">
        <v>88.935000000000002</v>
      </c>
      <c r="M2228">
        <v>25657.777999999998</v>
      </c>
      <c r="N2228">
        <v>13.162000000000001</v>
      </c>
      <c r="O2228">
        <v>11.747999999999999</v>
      </c>
      <c r="P2228">
        <v>16.402000000000001</v>
      </c>
      <c r="Q2228">
        <v>215.56</v>
      </c>
      <c r="R2228">
        <v>25616.467000000001</v>
      </c>
      <c r="S2228">
        <v>25400.906999999999</v>
      </c>
    </row>
    <row r="2229" spans="1:19" x14ac:dyDescent="0.3">
      <c r="A2229">
        <v>2021</v>
      </c>
      <c r="B2229">
        <v>4</v>
      </c>
      <c r="C2229">
        <v>3</v>
      </c>
      <c r="D2229">
        <v>20</v>
      </c>
      <c r="E2229">
        <v>25588.45</v>
      </c>
      <c r="F2229">
        <v>763.07100000000003</v>
      </c>
      <c r="G2229">
        <v>69.77</v>
      </c>
      <c r="H2229">
        <v>0</v>
      </c>
      <c r="I2229">
        <v>324.928</v>
      </c>
      <c r="J2229">
        <v>1.5820000000000001</v>
      </c>
      <c r="K2229">
        <v>-12.583</v>
      </c>
      <c r="L2229">
        <v>89.558999999999997</v>
      </c>
      <c r="M2229">
        <v>26755.006000000001</v>
      </c>
      <c r="N2229">
        <v>0</v>
      </c>
      <c r="O2229">
        <v>12.412000000000001</v>
      </c>
      <c r="P2229">
        <v>12.269</v>
      </c>
      <c r="Q2229">
        <v>211.39599999999999</v>
      </c>
      <c r="R2229">
        <v>26730.325000000001</v>
      </c>
      <c r="S2229">
        <v>26518.93</v>
      </c>
    </row>
    <row r="2230" spans="1:19" x14ac:dyDescent="0.3">
      <c r="A2230">
        <v>2021</v>
      </c>
      <c r="B2230">
        <v>4</v>
      </c>
      <c r="C2230">
        <v>3</v>
      </c>
      <c r="D2230">
        <v>21</v>
      </c>
      <c r="E2230">
        <v>24521.819</v>
      </c>
      <c r="F2230">
        <v>817.54600000000005</v>
      </c>
      <c r="G2230">
        <v>70.2</v>
      </c>
      <c r="H2230">
        <v>0</v>
      </c>
      <c r="I2230">
        <v>370.52199999999999</v>
      </c>
      <c r="J2230">
        <v>1.948</v>
      </c>
      <c r="K2230">
        <v>0.73799999999999999</v>
      </c>
      <c r="L2230">
        <v>88.941999999999993</v>
      </c>
      <c r="M2230">
        <v>25801.514999999999</v>
      </c>
      <c r="N2230">
        <v>0</v>
      </c>
      <c r="O2230">
        <v>12.103999999999999</v>
      </c>
      <c r="P2230">
        <v>2.7509999999999999</v>
      </c>
      <c r="Q2230">
        <v>205.24</v>
      </c>
      <c r="R2230">
        <v>25786.66</v>
      </c>
      <c r="S2230">
        <v>25581.42</v>
      </c>
    </row>
    <row r="2231" spans="1:19" x14ac:dyDescent="0.3">
      <c r="A2231">
        <v>2021</v>
      </c>
      <c r="B2231">
        <v>4</v>
      </c>
      <c r="C2231">
        <v>3</v>
      </c>
      <c r="D2231">
        <v>22</v>
      </c>
      <c r="E2231">
        <v>22666.638999999999</v>
      </c>
      <c r="F2231">
        <v>961.18100000000004</v>
      </c>
      <c r="G2231">
        <v>66.022000000000006</v>
      </c>
      <c r="H2231">
        <v>0</v>
      </c>
      <c r="I2231">
        <v>407.01100000000002</v>
      </c>
      <c r="J2231">
        <v>1.7749999999999999</v>
      </c>
      <c r="K2231">
        <v>10.769</v>
      </c>
      <c r="L2231">
        <v>87.861000000000004</v>
      </c>
      <c r="M2231">
        <v>24135.235000000001</v>
      </c>
      <c r="N2231">
        <v>0</v>
      </c>
      <c r="O2231">
        <v>9.8390000000000004</v>
      </c>
      <c r="P2231">
        <v>-17.568000000000001</v>
      </c>
      <c r="Q2231">
        <v>192.625</v>
      </c>
      <c r="R2231">
        <v>24142.965</v>
      </c>
      <c r="S2231">
        <v>23950.34</v>
      </c>
    </row>
    <row r="2232" spans="1:19" x14ac:dyDescent="0.3">
      <c r="A2232">
        <v>2021</v>
      </c>
      <c r="B2232">
        <v>4</v>
      </c>
      <c r="C2232">
        <v>3</v>
      </c>
      <c r="D2232">
        <v>23</v>
      </c>
      <c r="E2232">
        <v>20712.402999999998</v>
      </c>
      <c r="F2232">
        <v>1133.7539999999999</v>
      </c>
      <c r="G2232">
        <v>61.588999999999999</v>
      </c>
      <c r="H2232">
        <v>0</v>
      </c>
      <c r="I2232">
        <v>498.94400000000002</v>
      </c>
      <c r="J2232">
        <v>1.89</v>
      </c>
      <c r="K2232">
        <v>17.460999999999999</v>
      </c>
      <c r="L2232">
        <v>86.775000000000006</v>
      </c>
      <c r="M2232">
        <v>22451.227999999999</v>
      </c>
      <c r="N2232">
        <v>0</v>
      </c>
      <c r="O2232">
        <v>7.4550000000000001</v>
      </c>
      <c r="P2232">
        <v>-15.762</v>
      </c>
      <c r="Q2232">
        <v>174.44300000000001</v>
      </c>
      <c r="R2232">
        <v>22459.535</v>
      </c>
      <c r="S2232">
        <v>22285.091</v>
      </c>
    </row>
    <row r="2233" spans="1:19" x14ac:dyDescent="0.3">
      <c r="A2233">
        <v>2021</v>
      </c>
      <c r="B2233">
        <v>4</v>
      </c>
      <c r="C2233">
        <v>3</v>
      </c>
      <c r="D2233">
        <v>24</v>
      </c>
      <c r="E2233">
        <v>19230.264999999999</v>
      </c>
      <c r="F2233">
        <v>1427.444</v>
      </c>
      <c r="G2233">
        <v>58.886000000000003</v>
      </c>
      <c r="H2233">
        <v>0</v>
      </c>
      <c r="I2233">
        <v>775.452</v>
      </c>
      <c r="J2233">
        <v>1.8029999999999999</v>
      </c>
      <c r="K2233">
        <v>8.6549999999999994</v>
      </c>
      <c r="L2233">
        <v>85.936999999999998</v>
      </c>
      <c r="M2233">
        <v>21529.555</v>
      </c>
      <c r="N2233">
        <v>0</v>
      </c>
      <c r="O2233">
        <v>5.1630000000000003</v>
      </c>
      <c r="P2233">
        <v>-25.152000000000001</v>
      </c>
      <c r="Q2233">
        <v>157.209</v>
      </c>
      <c r="R2233">
        <v>21549.544000000002</v>
      </c>
      <c r="S2233">
        <v>21392.334999999999</v>
      </c>
    </row>
    <row r="2234" spans="1:19" x14ac:dyDescent="0.3">
      <c r="A2234">
        <v>2021</v>
      </c>
      <c r="B2234">
        <v>4</v>
      </c>
      <c r="C2234">
        <v>4</v>
      </c>
      <c r="D2234">
        <v>1</v>
      </c>
      <c r="E2234">
        <v>18663.803</v>
      </c>
      <c r="F2234">
        <v>1477.9469999999999</v>
      </c>
      <c r="G2234">
        <v>55.63</v>
      </c>
      <c r="H2234">
        <v>0</v>
      </c>
      <c r="I2234">
        <v>657.721</v>
      </c>
      <c r="J2234">
        <v>1.788</v>
      </c>
      <c r="K2234">
        <v>4.4889999999999999</v>
      </c>
      <c r="L2234">
        <v>85.623000000000005</v>
      </c>
      <c r="M2234">
        <v>20891.370999999999</v>
      </c>
      <c r="N2234">
        <v>0</v>
      </c>
      <c r="O2234">
        <v>4.1360000000000001</v>
      </c>
      <c r="P2234">
        <v>-21.065999999999999</v>
      </c>
      <c r="Q2234">
        <v>142.904</v>
      </c>
      <c r="R2234">
        <v>20908.3</v>
      </c>
      <c r="S2234">
        <v>20765.396000000001</v>
      </c>
    </row>
    <row r="2235" spans="1:19" x14ac:dyDescent="0.3">
      <c r="A2235">
        <v>2021</v>
      </c>
      <c r="B2235">
        <v>4</v>
      </c>
      <c r="C2235">
        <v>4</v>
      </c>
      <c r="D2235">
        <v>2</v>
      </c>
      <c r="E2235">
        <v>17838.46</v>
      </c>
      <c r="F2235">
        <v>1514.9939999999999</v>
      </c>
      <c r="G2235">
        <v>54.058</v>
      </c>
      <c r="H2235">
        <v>0</v>
      </c>
      <c r="I2235">
        <v>441.95</v>
      </c>
      <c r="J2235">
        <v>1.8160000000000001</v>
      </c>
      <c r="K2235">
        <v>9.93</v>
      </c>
      <c r="L2235">
        <v>85.343000000000004</v>
      </c>
      <c r="M2235">
        <v>19892.492999999999</v>
      </c>
      <c r="N2235">
        <v>0</v>
      </c>
      <c r="O2235">
        <v>3.7360000000000002</v>
      </c>
      <c r="P2235">
        <v>-16.295000000000002</v>
      </c>
      <c r="Q2235">
        <v>136.047</v>
      </c>
      <c r="R2235">
        <v>19905.053</v>
      </c>
      <c r="S2235">
        <v>19769.006000000001</v>
      </c>
    </row>
    <row r="2236" spans="1:19" x14ac:dyDescent="0.3">
      <c r="A2236">
        <v>2021</v>
      </c>
      <c r="B2236">
        <v>4</v>
      </c>
      <c r="C2236">
        <v>4</v>
      </c>
      <c r="D2236">
        <v>3</v>
      </c>
      <c r="E2236">
        <v>17521.246999999999</v>
      </c>
      <c r="F2236">
        <v>1532.23</v>
      </c>
      <c r="G2236">
        <v>53.716000000000001</v>
      </c>
      <c r="H2236">
        <v>0</v>
      </c>
      <c r="I2236">
        <v>279.93400000000003</v>
      </c>
      <c r="J2236">
        <v>1.79</v>
      </c>
      <c r="K2236">
        <v>9.51</v>
      </c>
      <c r="L2236">
        <v>85.307000000000002</v>
      </c>
      <c r="M2236">
        <v>19430.018</v>
      </c>
      <c r="N2236">
        <v>0</v>
      </c>
      <c r="O2236">
        <v>3.536</v>
      </c>
      <c r="P2236">
        <v>-11.433999999999999</v>
      </c>
      <c r="Q2236">
        <v>132.339</v>
      </c>
      <c r="R2236">
        <v>19437.916000000001</v>
      </c>
      <c r="S2236">
        <v>19305.577000000001</v>
      </c>
    </row>
    <row r="2237" spans="1:19" x14ac:dyDescent="0.3">
      <c r="A2237">
        <v>2021</v>
      </c>
      <c r="B2237">
        <v>4</v>
      </c>
      <c r="C2237">
        <v>4</v>
      </c>
      <c r="D2237">
        <v>4</v>
      </c>
      <c r="E2237">
        <v>17628.351999999999</v>
      </c>
      <c r="F2237">
        <v>1519.5809999999999</v>
      </c>
      <c r="G2237">
        <v>54.743000000000002</v>
      </c>
      <c r="H2237">
        <v>0</v>
      </c>
      <c r="I2237">
        <v>175.989</v>
      </c>
      <c r="J2237">
        <v>1.619</v>
      </c>
      <c r="K2237">
        <v>10.281000000000001</v>
      </c>
      <c r="L2237">
        <v>85.331999999999994</v>
      </c>
      <c r="M2237">
        <v>19421.151999999998</v>
      </c>
      <c r="N2237">
        <v>0</v>
      </c>
      <c r="O2237">
        <v>3.5430000000000001</v>
      </c>
      <c r="P2237">
        <v>-7.7240000000000002</v>
      </c>
      <c r="Q2237">
        <v>132.22800000000001</v>
      </c>
      <c r="R2237">
        <v>19425.332999999999</v>
      </c>
      <c r="S2237">
        <v>19293.105</v>
      </c>
    </row>
    <row r="2238" spans="1:19" x14ac:dyDescent="0.3">
      <c r="A2238">
        <v>2021</v>
      </c>
      <c r="B2238">
        <v>4</v>
      </c>
      <c r="C2238">
        <v>4</v>
      </c>
      <c r="D2238">
        <v>5</v>
      </c>
      <c r="E2238">
        <v>18219.041000000001</v>
      </c>
      <c r="F2238">
        <v>1418.623</v>
      </c>
      <c r="G2238">
        <v>56.436999999999998</v>
      </c>
      <c r="H2238">
        <v>0</v>
      </c>
      <c r="I2238">
        <v>101.506</v>
      </c>
      <c r="J2238">
        <v>1.629</v>
      </c>
      <c r="K2238">
        <v>9.2110000000000003</v>
      </c>
      <c r="L2238">
        <v>85.521000000000001</v>
      </c>
      <c r="M2238">
        <v>19835.532999999999</v>
      </c>
      <c r="N2238">
        <v>0</v>
      </c>
      <c r="O2238">
        <v>3.8969999999999998</v>
      </c>
      <c r="P2238">
        <v>-5.7649999999999997</v>
      </c>
      <c r="Q2238">
        <v>135.28299999999999</v>
      </c>
      <c r="R2238">
        <v>19837.401000000002</v>
      </c>
      <c r="S2238">
        <v>19702.117999999999</v>
      </c>
    </row>
    <row r="2239" spans="1:19" x14ac:dyDescent="0.3">
      <c r="A2239">
        <v>2021</v>
      </c>
      <c r="B2239">
        <v>4</v>
      </c>
      <c r="C2239">
        <v>4</v>
      </c>
      <c r="D2239">
        <v>6</v>
      </c>
      <c r="E2239">
        <v>18954.089</v>
      </c>
      <c r="F2239">
        <v>1239.944</v>
      </c>
      <c r="G2239">
        <v>59.843000000000004</v>
      </c>
      <c r="H2239">
        <v>0</v>
      </c>
      <c r="I2239">
        <v>64.483999999999995</v>
      </c>
      <c r="J2239">
        <v>1.893</v>
      </c>
      <c r="K2239">
        <v>15.673999999999999</v>
      </c>
      <c r="L2239">
        <v>85.882000000000005</v>
      </c>
      <c r="M2239">
        <v>20361.966</v>
      </c>
      <c r="N2239">
        <v>4.351</v>
      </c>
      <c r="O2239">
        <v>5.0010000000000003</v>
      </c>
      <c r="P2239">
        <v>-2.78</v>
      </c>
      <c r="Q2239">
        <v>141.58000000000001</v>
      </c>
      <c r="R2239">
        <v>20355.393</v>
      </c>
      <c r="S2239">
        <v>20213.812999999998</v>
      </c>
    </row>
    <row r="2240" spans="1:19" x14ac:dyDescent="0.3">
      <c r="A2240">
        <v>2021</v>
      </c>
      <c r="B2240">
        <v>4</v>
      </c>
      <c r="C2240">
        <v>4</v>
      </c>
      <c r="D2240">
        <v>7</v>
      </c>
      <c r="E2240">
        <v>19608.885999999999</v>
      </c>
      <c r="F2240">
        <v>1212.114</v>
      </c>
      <c r="G2240">
        <v>63.152000000000001</v>
      </c>
      <c r="H2240">
        <v>0</v>
      </c>
      <c r="I2240">
        <v>68.882999999999996</v>
      </c>
      <c r="J2240">
        <v>2.2879999999999998</v>
      </c>
      <c r="K2240">
        <v>12.41</v>
      </c>
      <c r="L2240">
        <v>86.167000000000002</v>
      </c>
      <c r="M2240">
        <v>20990.749</v>
      </c>
      <c r="N2240">
        <v>650.23599999999999</v>
      </c>
      <c r="O2240">
        <v>1.07</v>
      </c>
      <c r="P2240">
        <v>-1.8260000000000001</v>
      </c>
      <c r="Q2240">
        <v>151.43299999999999</v>
      </c>
      <c r="R2240">
        <v>20341.269</v>
      </c>
      <c r="S2240">
        <v>20189.834999999999</v>
      </c>
    </row>
    <row r="2241" spans="1:19" x14ac:dyDescent="0.3">
      <c r="A2241">
        <v>2021</v>
      </c>
      <c r="B2241">
        <v>4</v>
      </c>
      <c r="C2241">
        <v>4</v>
      </c>
      <c r="D2241">
        <v>8</v>
      </c>
      <c r="E2241">
        <v>21046.638999999999</v>
      </c>
      <c r="F2241">
        <v>1184.395</v>
      </c>
      <c r="G2241">
        <v>65.204999999999998</v>
      </c>
      <c r="H2241">
        <v>0</v>
      </c>
      <c r="I2241">
        <v>109.06699999999999</v>
      </c>
      <c r="J2241">
        <v>2.8879999999999999</v>
      </c>
      <c r="K2241">
        <v>6.7149999999999999</v>
      </c>
      <c r="L2241">
        <v>86.947000000000003</v>
      </c>
      <c r="M2241">
        <v>22436.651000000002</v>
      </c>
      <c r="N2241">
        <v>3091.4549999999999</v>
      </c>
      <c r="O2241">
        <v>-11.61</v>
      </c>
      <c r="P2241">
        <v>4.0000000000000001E-3</v>
      </c>
      <c r="Q2241">
        <v>168.667</v>
      </c>
      <c r="R2241">
        <v>19356.803</v>
      </c>
      <c r="S2241">
        <v>19188.135999999999</v>
      </c>
    </row>
    <row r="2242" spans="1:19" x14ac:dyDescent="0.3">
      <c r="A2242">
        <v>2021</v>
      </c>
      <c r="B2242">
        <v>4</v>
      </c>
      <c r="C2242">
        <v>4</v>
      </c>
      <c r="D2242">
        <v>9</v>
      </c>
      <c r="E2242">
        <v>22304.053</v>
      </c>
      <c r="F2242">
        <v>1161.6110000000001</v>
      </c>
      <c r="G2242">
        <v>65.793000000000006</v>
      </c>
      <c r="H2242">
        <v>0</v>
      </c>
      <c r="I2242">
        <v>148.09700000000001</v>
      </c>
      <c r="J2242">
        <v>3.0950000000000002</v>
      </c>
      <c r="K2242">
        <v>-0.36099999999999999</v>
      </c>
      <c r="L2242">
        <v>87.68</v>
      </c>
      <c r="M2242">
        <v>23704.174999999999</v>
      </c>
      <c r="N2242">
        <v>5669.3720000000003</v>
      </c>
      <c r="O2242">
        <v>-26.329000000000001</v>
      </c>
      <c r="P2242">
        <v>2.4900000000000002</v>
      </c>
      <c r="Q2242">
        <v>189.33799999999999</v>
      </c>
      <c r="R2242">
        <v>18058.642</v>
      </c>
      <c r="S2242">
        <v>17869.304</v>
      </c>
    </row>
    <row r="2243" spans="1:19" x14ac:dyDescent="0.3">
      <c r="A2243">
        <v>2021</v>
      </c>
      <c r="B2243">
        <v>4</v>
      </c>
      <c r="C2243">
        <v>4</v>
      </c>
      <c r="D2243">
        <v>10</v>
      </c>
      <c r="E2243">
        <v>23099.473000000002</v>
      </c>
      <c r="F2243">
        <v>1138.03</v>
      </c>
      <c r="G2243">
        <v>64.828000000000003</v>
      </c>
      <c r="H2243">
        <v>0</v>
      </c>
      <c r="I2243">
        <v>183.595</v>
      </c>
      <c r="J2243">
        <v>3.2829999999999999</v>
      </c>
      <c r="K2243">
        <v>0.79600000000000004</v>
      </c>
      <c r="L2243">
        <v>88.126000000000005</v>
      </c>
      <c r="M2243">
        <v>24513.303</v>
      </c>
      <c r="N2243">
        <v>7657.9219999999996</v>
      </c>
      <c r="O2243">
        <v>-37.950000000000003</v>
      </c>
      <c r="P2243">
        <v>3.5179999999999998</v>
      </c>
      <c r="Q2243">
        <v>206.32400000000001</v>
      </c>
      <c r="R2243">
        <v>16889.812999999998</v>
      </c>
      <c r="S2243">
        <v>16683.490000000002</v>
      </c>
    </row>
    <row r="2244" spans="1:19" x14ac:dyDescent="0.3">
      <c r="A2244">
        <v>2021</v>
      </c>
      <c r="B2244">
        <v>4</v>
      </c>
      <c r="C2244">
        <v>4</v>
      </c>
      <c r="D2244">
        <v>11</v>
      </c>
      <c r="E2244">
        <v>23384.103999999999</v>
      </c>
      <c r="F2244">
        <v>1134.6890000000001</v>
      </c>
      <c r="G2244">
        <v>63.898000000000003</v>
      </c>
      <c r="H2244">
        <v>0</v>
      </c>
      <c r="I2244">
        <v>236.779</v>
      </c>
      <c r="J2244">
        <v>3.4590000000000001</v>
      </c>
      <c r="K2244">
        <v>3.496</v>
      </c>
      <c r="L2244">
        <v>88.284000000000006</v>
      </c>
      <c r="M2244">
        <v>24850.81</v>
      </c>
      <c r="N2244">
        <v>8853.7960000000003</v>
      </c>
      <c r="O2244">
        <v>-18.036999999999999</v>
      </c>
      <c r="P2244">
        <v>2.8849999999999998</v>
      </c>
      <c r="Q2244">
        <v>217.54300000000001</v>
      </c>
      <c r="R2244">
        <v>16012.165999999999</v>
      </c>
      <c r="S2244">
        <v>15794.624</v>
      </c>
    </row>
    <row r="2245" spans="1:19" x14ac:dyDescent="0.3">
      <c r="A2245">
        <v>2021</v>
      </c>
      <c r="B2245">
        <v>4</v>
      </c>
      <c r="C2245">
        <v>4</v>
      </c>
      <c r="D2245">
        <v>12</v>
      </c>
      <c r="E2245">
        <v>23493.395</v>
      </c>
      <c r="F2245">
        <v>1096.0029999999999</v>
      </c>
      <c r="G2245">
        <v>63.335999999999999</v>
      </c>
      <c r="H2245">
        <v>0</v>
      </c>
      <c r="I2245">
        <v>278.48500000000001</v>
      </c>
      <c r="J2245">
        <v>3.6019999999999999</v>
      </c>
      <c r="K2245">
        <v>1.3320000000000001</v>
      </c>
      <c r="L2245">
        <v>88.343000000000004</v>
      </c>
      <c r="M2245">
        <v>24961.16</v>
      </c>
      <c r="N2245">
        <v>9404.732</v>
      </c>
      <c r="O2245">
        <v>-6.2320000000000002</v>
      </c>
      <c r="P2245">
        <v>3.9369999999999998</v>
      </c>
      <c r="Q2245">
        <v>225.62100000000001</v>
      </c>
      <c r="R2245">
        <v>15558.722</v>
      </c>
      <c r="S2245">
        <v>15333.101000000001</v>
      </c>
    </row>
    <row r="2246" spans="1:19" x14ac:dyDescent="0.3">
      <c r="A2246">
        <v>2021</v>
      </c>
      <c r="B2246">
        <v>4</v>
      </c>
      <c r="C2246">
        <v>4</v>
      </c>
      <c r="D2246">
        <v>13</v>
      </c>
      <c r="E2246">
        <v>23325.039000000001</v>
      </c>
      <c r="F2246">
        <v>1026.9970000000001</v>
      </c>
      <c r="G2246">
        <v>63.029000000000003</v>
      </c>
      <c r="H2246">
        <v>0</v>
      </c>
      <c r="I2246">
        <v>291.25299999999999</v>
      </c>
      <c r="J2246">
        <v>3.6070000000000002</v>
      </c>
      <c r="K2246">
        <v>4.2640000000000002</v>
      </c>
      <c r="L2246">
        <v>88.245000000000005</v>
      </c>
      <c r="M2246">
        <v>24739.404999999999</v>
      </c>
      <c r="N2246">
        <v>9332.9940000000006</v>
      </c>
      <c r="O2246">
        <v>-1.4490000000000001</v>
      </c>
      <c r="P2246">
        <v>4.5380000000000003</v>
      </c>
      <c r="Q2246">
        <v>229.678</v>
      </c>
      <c r="R2246">
        <v>15403.321</v>
      </c>
      <c r="S2246">
        <v>15173.644</v>
      </c>
    </row>
    <row r="2247" spans="1:19" x14ac:dyDescent="0.3">
      <c r="A2247">
        <v>2021</v>
      </c>
      <c r="B2247">
        <v>4</v>
      </c>
      <c r="C2247">
        <v>4</v>
      </c>
      <c r="D2247">
        <v>14</v>
      </c>
      <c r="E2247">
        <v>23130.035</v>
      </c>
      <c r="F2247">
        <v>960.69200000000001</v>
      </c>
      <c r="G2247">
        <v>62.66</v>
      </c>
      <c r="H2247">
        <v>0</v>
      </c>
      <c r="I2247">
        <v>290.77</v>
      </c>
      <c r="J2247">
        <v>3.3069999999999999</v>
      </c>
      <c r="K2247">
        <v>4.4660000000000002</v>
      </c>
      <c r="L2247">
        <v>88.126999999999995</v>
      </c>
      <c r="M2247">
        <v>24477.397000000001</v>
      </c>
      <c r="N2247">
        <v>8803.6790000000001</v>
      </c>
      <c r="O2247">
        <v>-0.75600000000000001</v>
      </c>
      <c r="P2247">
        <v>4.2539999999999996</v>
      </c>
      <c r="Q2247">
        <v>230.90600000000001</v>
      </c>
      <c r="R2247">
        <v>15670.218999999999</v>
      </c>
      <c r="S2247">
        <v>15439.313</v>
      </c>
    </row>
    <row r="2248" spans="1:19" x14ac:dyDescent="0.3">
      <c r="A2248">
        <v>2021</v>
      </c>
      <c r="B2248">
        <v>4</v>
      </c>
      <c r="C2248">
        <v>4</v>
      </c>
      <c r="D2248">
        <v>15</v>
      </c>
      <c r="E2248">
        <v>22956.796999999999</v>
      </c>
      <c r="F2248">
        <v>918.46299999999997</v>
      </c>
      <c r="G2248">
        <v>62.73</v>
      </c>
      <c r="H2248">
        <v>0</v>
      </c>
      <c r="I2248">
        <v>293.33</v>
      </c>
      <c r="J2248">
        <v>3.363</v>
      </c>
      <c r="K2248">
        <v>-2.2250000000000001</v>
      </c>
      <c r="L2248">
        <v>88.02</v>
      </c>
      <c r="M2248">
        <v>24257.748</v>
      </c>
      <c r="N2248">
        <v>7627.7089999999998</v>
      </c>
      <c r="O2248">
        <v>-0.28999999999999998</v>
      </c>
      <c r="P2248">
        <v>2.88</v>
      </c>
      <c r="Q2248">
        <v>231.672</v>
      </c>
      <c r="R2248">
        <v>16627.449000000001</v>
      </c>
      <c r="S2248">
        <v>16395.776999999998</v>
      </c>
    </row>
    <row r="2249" spans="1:19" x14ac:dyDescent="0.3">
      <c r="A2249">
        <v>2021</v>
      </c>
      <c r="B2249">
        <v>4</v>
      </c>
      <c r="C2249">
        <v>4</v>
      </c>
      <c r="D2249">
        <v>16</v>
      </c>
      <c r="E2249">
        <v>22850.186000000002</v>
      </c>
      <c r="F2249">
        <v>816.25</v>
      </c>
      <c r="G2249">
        <v>63.09</v>
      </c>
      <c r="H2249">
        <v>0</v>
      </c>
      <c r="I2249">
        <v>195.18899999999999</v>
      </c>
      <c r="J2249">
        <v>2.121</v>
      </c>
      <c r="K2249">
        <v>-13.029</v>
      </c>
      <c r="L2249">
        <v>87.956000000000003</v>
      </c>
      <c r="M2249">
        <v>23938.672999999999</v>
      </c>
      <c r="N2249">
        <v>5709.2929999999997</v>
      </c>
      <c r="O2249">
        <v>0.192</v>
      </c>
      <c r="P2249">
        <v>1.6419999999999999</v>
      </c>
      <c r="Q2249">
        <v>232.22399999999999</v>
      </c>
      <c r="R2249">
        <v>18227.545999999998</v>
      </c>
      <c r="S2249">
        <v>17995.322</v>
      </c>
    </row>
    <row r="2250" spans="1:19" x14ac:dyDescent="0.3">
      <c r="A2250">
        <v>2021</v>
      </c>
      <c r="B2250">
        <v>4</v>
      </c>
      <c r="C2250">
        <v>4</v>
      </c>
      <c r="D2250">
        <v>17</v>
      </c>
      <c r="E2250">
        <v>22739.289000000001</v>
      </c>
      <c r="F2250">
        <v>731.25699999999995</v>
      </c>
      <c r="G2250">
        <v>63.941000000000003</v>
      </c>
      <c r="H2250">
        <v>0</v>
      </c>
      <c r="I2250">
        <v>205.239</v>
      </c>
      <c r="J2250">
        <v>1.9910000000000001</v>
      </c>
      <c r="K2250">
        <v>-13.162000000000001</v>
      </c>
      <c r="L2250">
        <v>87.873999999999995</v>
      </c>
      <c r="M2250">
        <v>23752.488000000001</v>
      </c>
      <c r="N2250">
        <v>3278.087</v>
      </c>
      <c r="O2250">
        <v>1.5920000000000001</v>
      </c>
      <c r="P2250">
        <v>7.7039999999999997</v>
      </c>
      <c r="Q2250">
        <v>229.892</v>
      </c>
      <c r="R2250">
        <v>20465.105</v>
      </c>
      <c r="S2250">
        <v>20235.213</v>
      </c>
    </row>
    <row r="2251" spans="1:19" x14ac:dyDescent="0.3">
      <c r="A2251">
        <v>2021</v>
      </c>
      <c r="B2251">
        <v>4</v>
      </c>
      <c r="C2251">
        <v>4</v>
      </c>
      <c r="D2251">
        <v>18</v>
      </c>
      <c r="E2251">
        <v>22839.737000000001</v>
      </c>
      <c r="F2251">
        <v>712.16200000000003</v>
      </c>
      <c r="G2251">
        <v>65.441999999999993</v>
      </c>
      <c r="H2251">
        <v>0</v>
      </c>
      <c r="I2251">
        <v>206.95099999999999</v>
      </c>
      <c r="J2251">
        <v>1.8640000000000001</v>
      </c>
      <c r="K2251">
        <v>-21.574000000000002</v>
      </c>
      <c r="L2251">
        <v>87.929000000000002</v>
      </c>
      <c r="M2251">
        <v>23827.069</v>
      </c>
      <c r="N2251">
        <v>829.58799999999997</v>
      </c>
      <c r="O2251">
        <v>8.077</v>
      </c>
      <c r="P2251">
        <v>10.428000000000001</v>
      </c>
      <c r="Q2251">
        <v>222.55699999999999</v>
      </c>
      <c r="R2251">
        <v>22978.976999999999</v>
      </c>
      <c r="S2251">
        <v>22756.42</v>
      </c>
    </row>
    <row r="2252" spans="1:19" x14ac:dyDescent="0.3">
      <c r="A2252">
        <v>2021</v>
      </c>
      <c r="B2252">
        <v>4</v>
      </c>
      <c r="C2252">
        <v>4</v>
      </c>
      <c r="D2252">
        <v>19</v>
      </c>
      <c r="E2252">
        <v>24349.238000000001</v>
      </c>
      <c r="F2252">
        <v>736.01099999999997</v>
      </c>
      <c r="G2252">
        <v>65.204999999999998</v>
      </c>
      <c r="H2252">
        <v>0</v>
      </c>
      <c r="I2252">
        <v>232.16</v>
      </c>
      <c r="J2252">
        <v>1.7270000000000001</v>
      </c>
      <c r="K2252">
        <v>-16.274999999999999</v>
      </c>
      <c r="L2252">
        <v>88.805000000000007</v>
      </c>
      <c r="M2252">
        <v>25391.667000000001</v>
      </c>
      <c r="N2252">
        <v>13.162000000000001</v>
      </c>
      <c r="O2252">
        <v>11.747999999999999</v>
      </c>
      <c r="P2252">
        <v>16.402000000000001</v>
      </c>
      <c r="Q2252">
        <v>220.08600000000001</v>
      </c>
      <c r="R2252">
        <v>25350.356</v>
      </c>
      <c r="S2252">
        <v>25130.271000000001</v>
      </c>
    </row>
    <row r="2253" spans="1:19" x14ac:dyDescent="0.3">
      <c r="A2253">
        <v>2021</v>
      </c>
      <c r="B2253">
        <v>4</v>
      </c>
      <c r="C2253">
        <v>4</v>
      </c>
      <c r="D2253">
        <v>20</v>
      </c>
      <c r="E2253">
        <v>25459.524000000001</v>
      </c>
      <c r="F2253">
        <v>763.07100000000003</v>
      </c>
      <c r="G2253">
        <v>68.540999999999997</v>
      </c>
      <c r="H2253">
        <v>0</v>
      </c>
      <c r="I2253">
        <v>324.928</v>
      </c>
      <c r="J2253">
        <v>1.5820000000000001</v>
      </c>
      <c r="K2253">
        <v>-12.56</v>
      </c>
      <c r="L2253">
        <v>89.515000000000001</v>
      </c>
      <c r="M2253">
        <v>26626.059000000001</v>
      </c>
      <c r="N2253">
        <v>0</v>
      </c>
      <c r="O2253">
        <v>12.412000000000001</v>
      </c>
      <c r="P2253">
        <v>12.269</v>
      </c>
      <c r="Q2253">
        <v>217.27099999999999</v>
      </c>
      <c r="R2253">
        <v>26601.378000000001</v>
      </c>
      <c r="S2253">
        <v>26384.107</v>
      </c>
    </row>
    <row r="2254" spans="1:19" x14ac:dyDescent="0.3">
      <c r="A2254">
        <v>2021</v>
      </c>
      <c r="B2254">
        <v>4</v>
      </c>
      <c r="C2254">
        <v>4</v>
      </c>
      <c r="D2254">
        <v>21</v>
      </c>
      <c r="E2254">
        <v>24383.499</v>
      </c>
      <c r="F2254">
        <v>817.54600000000005</v>
      </c>
      <c r="G2254">
        <v>68.355999999999995</v>
      </c>
      <c r="H2254">
        <v>0</v>
      </c>
      <c r="I2254">
        <v>370.52199999999999</v>
      </c>
      <c r="J2254">
        <v>1.948</v>
      </c>
      <c r="K2254">
        <v>0.755</v>
      </c>
      <c r="L2254">
        <v>88.875</v>
      </c>
      <c r="M2254">
        <v>25663.145</v>
      </c>
      <c r="N2254">
        <v>0</v>
      </c>
      <c r="O2254">
        <v>12.103999999999999</v>
      </c>
      <c r="P2254">
        <v>2.7509999999999999</v>
      </c>
      <c r="Q2254">
        <v>209.755</v>
      </c>
      <c r="R2254">
        <v>25648.29</v>
      </c>
      <c r="S2254">
        <v>25438.535</v>
      </c>
    </row>
    <row r="2255" spans="1:19" x14ac:dyDescent="0.3">
      <c r="A2255">
        <v>2021</v>
      </c>
      <c r="B2255">
        <v>4</v>
      </c>
      <c r="C2255">
        <v>4</v>
      </c>
      <c r="D2255">
        <v>22</v>
      </c>
      <c r="E2255">
        <v>22274.161</v>
      </c>
      <c r="F2255">
        <v>961.18100000000004</v>
      </c>
      <c r="G2255">
        <v>64.424000000000007</v>
      </c>
      <c r="H2255">
        <v>0</v>
      </c>
      <c r="I2255">
        <v>407.01100000000002</v>
      </c>
      <c r="J2255">
        <v>1.7749999999999999</v>
      </c>
      <c r="K2255">
        <v>10.856999999999999</v>
      </c>
      <c r="L2255">
        <v>87.620999999999995</v>
      </c>
      <c r="M2255">
        <v>23742.606</v>
      </c>
      <c r="N2255">
        <v>0</v>
      </c>
      <c r="O2255">
        <v>9.8390000000000004</v>
      </c>
      <c r="P2255">
        <v>-17.568000000000001</v>
      </c>
      <c r="Q2255">
        <v>194.946</v>
      </c>
      <c r="R2255">
        <v>23750.335999999999</v>
      </c>
      <c r="S2255">
        <v>23555.388999999999</v>
      </c>
    </row>
    <row r="2256" spans="1:19" x14ac:dyDescent="0.3">
      <c r="A2256">
        <v>2021</v>
      </c>
      <c r="B2256">
        <v>4</v>
      </c>
      <c r="C2256">
        <v>4</v>
      </c>
      <c r="D2256">
        <v>23</v>
      </c>
      <c r="E2256">
        <v>20467.53</v>
      </c>
      <c r="F2256">
        <v>1133.7539999999999</v>
      </c>
      <c r="G2256">
        <v>61.027000000000001</v>
      </c>
      <c r="H2256">
        <v>0</v>
      </c>
      <c r="I2256">
        <v>499.92</v>
      </c>
      <c r="J2256">
        <v>3.0449999999999999</v>
      </c>
      <c r="K2256">
        <v>17.393000000000001</v>
      </c>
      <c r="L2256">
        <v>86.637</v>
      </c>
      <c r="M2256">
        <v>22208.280999999999</v>
      </c>
      <c r="N2256">
        <v>0</v>
      </c>
      <c r="O2256">
        <v>7.4550000000000001</v>
      </c>
      <c r="P2256">
        <v>-15.762</v>
      </c>
      <c r="Q2256">
        <v>172.64599999999999</v>
      </c>
      <c r="R2256">
        <v>22216.588</v>
      </c>
      <c r="S2256">
        <v>22043.941999999999</v>
      </c>
    </row>
    <row r="2257" spans="1:19" x14ac:dyDescent="0.3">
      <c r="A2257">
        <v>2021</v>
      </c>
      <c r="B2257">
        <v>4</v>
      </c>
      <c r="C2257">
        <v>4</v>
      </c>
      <c r="D2257">
        <v>24</v>
      </c>
      <c r="E2257">
        <v>19122.715</v>
      </c>
      <c r="F2257">
        <v>1427.444</v>
      </c>
      <c r="G2257">
        <v>58.052</v>
      </c>
      <c r="H2257">
        <v>0</v>
      </c>
      <c r="I2257">
        <v>846.64099999999996</v>
      </c>
      <c r="J2257">
        <v>5.0780000000000003</v>
      </c>
      <c r="K2257">
        <v>8.5960000000000001</v>
      </c>
      <c r="L2257">
        <v>85.869</v>
      </c>
      <c r="M2257">
        <v>21496.343000000001</v>
      </c>
      <c r="N2257">
        <v>0</v>
      </c>
      <c r="O2257">
        <v>5.1630000000000003</v>
      </c>
      <c r="P2257">
        <v>-25.152000000000001</v>
      </c>
      <c r="Q2257">
        <v>152.49199999999999</v>
      </c>
      <c r="R2257">
        <v>21516.331999999999</v>
      </c>
      <c r="S2257">
        <v>21363.84</v>
      </c>
    </row>
    <row r="2258" spans="1:19" x14ac:dyDescent="0.3">
      <c r="A2258">
        <v>2021</v>
      </c>
      <c r="B2258">
        <v>4</v>
      </c>
      <c r="C2258">
        <v>5</v>
      </c>
      <c r="D2258">
        <v>1</v>
      </c>
      <c r="E2258">
        <v>19471.286</v>
      </c>
      <c r="F2258">
        <v>1497.3620000000001</v>
      </c>
      <c r="G2258">
        <v>56.112000000000002</v>
      </c>
      <c r="H2258">
        <v>0</v>
      </c>
      <c r="I2258">
        <v>601.077</v>
      </c>
      <c r="J2258">
        <v>4.9450000000000003</v>
      </c>
      <c r="K2258">
        <v>4.5389999999999997</v>
      </c>
      <c r="L2258">
        <v>86.167000000000002</v>
      </c>
      <c r="M2258">
        <v>21665.375</v>
      </c>
      <c r="N2258">
        <v>0</v>
      </c>
      <c r="O2258">
        <v>4.1360000000000001</v>
      </c>
      <c r="P2258">
        <v>-21.065999999999999</v>
      </c>
      <c r="Q2258">
        <v>138.489</v>
      </c>
      <c r="R2258">
        <v>21682.304</v>
      </c>
      <c r="S2258">
        <v>21543.814999999999</v>
      </c>
    </row>
    <row r="2259" spans="1:19" x14ac:dyDescent="0.3">
      <c r="A2259">
        <v>2021</v>
      </c>
      <c r="B2259">
        <v>4</v>
      </c>
      <c r="C2259">
        <v>5</v>
      </c>
      <c r="D2259">
        <v>2</v>
      </c>
      <c r="E2259">
        <v>18787.274000000001</v>
      </c>
      <c r="F2259">
        <v>1542.8</v>
      </c>
      <c r="G2259">
        <v>53.347000000000001</v>
      </c>
      <c r="H2259">
        <v>0</v>
      </c>
      <c r="I2259">
        <v>360.00200000000001</v>
      </c>
      <c r="J2259">
        <v>4.8719999999999999</v>
      </c>
      <c r="K2259">
        <v>10.38</v>
      </c>
      <c r="L2259">
        <v>85.808999999999997</v>
      </c>
      <c r="M2259">
        <v>20791.135999999999</v>
      </c>
      <c r="N2259">
        <v>0</v>
      </c>
      <c r="O2259">
        <v>3.7360000000000002</v>
      </c>
      <c r="P2259">
        <v>-16.295000000000002</v>
      </c>
      <c r="Q2259">
        <v>131.38300000000001</v>
      </c>
      <c r="R2259">
        <v>20803.696</v>
      </c>
      <c r="S2259">
        <v>20672.312999999998</v>
      </c>
    </row>
    <row r="2260" spans="1:19" x14ac:dyDescent="0.3">
      <c r="A2260">
        <v>2021</v>
      </c>
      <c r="B2260">
        <v>4</v>
      </c>
      <c r="C2260">
        <v>5</v>
      </c>
      <c r="D2260">
        <v>3</v>
      </c>
      <c r="E2260">
        <v>18580.508000000002</v>
      </c>
      <c r="F2260">
        <v>1542.297</v>
      </c>
      <c r="G2260">
        <v>52.127000000000002</v>
      </c>
      <c r="H2260">
        <v>0</v>
      </c>
      <c r="I2260">
        <v>204.78</v>
      </c>
      <c r="J2260">
        <v>4.7190000000000003</v>
      </c>
      <c r="K2260">
        <v>10.013</v>
      </c>
      <c r="L2260">
        <v>85.712999999999994</v>
      </c>
      <c r="M2260">
        <v>20428.03</v>
      </c>
      <c r="N2260">
        <v>0</v>
      </c>
      <c r="O2260">
        <v>3.536</v>
      </c>
      <c r="P2260">
        <v>-11.433999999999999</v>
      </c>
      <c r="Q2260">
        <v>129.47800000000001</v>
      </c>
      <c r="R2260">
        <v>20435.928</v>
      </c>
      <c r="S2260">
        <v>20306.45</v>
      </c>
    </row>
    <row r="2261" spans="1:19" x14ac:dyDescent="0.3">
      <c r="A2261">
        <v>2021</v>
      </c>
      <c r="B2261">
        <v>4</v>
      </c>
      <c r="C2261">
        <v>5</v>
      </c>
      <c r="D2261">
        <v>4</v>
      </c>
      <c r="E2261">
        <v>19210.864000000001</v>
      </c>
      <c r="F2261">
        <v>1489.7909999999999</v>
      </c>
      <c r="G2261">
        <v>52.284999999999997</v>
      </c>
      <c r="H2261">
        <v>0</v>
      </c>
      <c r="I2261">
        <v>102.96599999999999</v>
      </c>
      <c r="J2261">
        <v>3.6520000000000001</v>
      </c>
      <c r="K2261">
        <v>10.776</v>
      </c>
      <c r="L2261">
        <v>86.022000000000006</v>
      </c>
      <c r="M2261">
        <v>20904.071</v>
      </c>
      <c r="N2261">
        <v>0</v>
      </c>
      <c r="O2261">
        <v>3.5430000000000001</v>
      </c>
      <c r="P2261">
        <v>-7.7240000000000002</v>
      </c>
      <c r="Q2261">
        <v>132.97300000000001</v>
      </c>
      <c r="R2261">
        <v>20908.252</v>
      </c>
      <c r="S2261">
        <v>20775.28</v>
      </c>
    </row>
    <row r="2262" spans="1:19" x14ac:dyDescent="0.3">
      <c r="A2262">
        <v>2021</v>
      </c>
      <c r="B2262">
        <v>4</v>
      </c>
      <c r="C2262">
        <v>5</v>
      </c>
      <c r="D2262">
        <v>5</v>
      </c>
      <c r="E2262">
        <v>20640.717000000001</v>
      </c>
      <c r="F2262">
        <v>1299.75</v>
      </c>
      <c r="G2262">
        <v>54.137</v>
      </c>
      <c r="H2262">
        <v>0</v>
      </c>
      <c r="I2262">
        <v>72.459999999999994</v>
      </c>
      <c r="J2262">
        <v>2.3290000000000002</v>
      </c>
      <c r="K2262">
        <v>9.6329999999999991</v>
      </c>
      <c r="L2262">
        <v>86.823999999999998</v>
      </c>
      <c r="M2262">
        <v>22111.714</v>
      </c>
      <c r="N2262">
        <v>0</v>
      </c>
      <c r="O2262">
        <v>3.8969999999999998</v>
      </c>
      <c r="P2262">
        <v>-5.7649999999999997</v>
      </c>
      <c r="Q2262">
        <v>144.041</v>
      </c>
      <c r="R2262">
        <v>22113.581999999999</v>
      </c>
      <c r="S2262">
        <v>21969.542000000001</v>
      </c>
    </row>
    <row r="2263" spans="1:19" x14ac:dyDescent="0.3">
      <c r="A2263">
        <v>2021</v>
      </c>
      <c r="B2263">
        <v>4</v>
      </c>
      <c r="C2263">
        <v>5</v>
      </c>
      <c r="D2263">
        <v>6</v>
      </c>
      <c r="E2263">
        <v>22593.686000000002</v>
      </c>
      <c r="F2263">
        <v>1003.557</v>
      </c>
      <c r="G2263">
        <v>58.192</v>
      </c>
      <c r="H2263">
        <v>0</v>
      </c>
      <c r="I2263">
        <v>128.994</v>
      </c>
      <c r="J2263">
        <v>2.839</v>
      </c>
      <c r="K2263">
        <v>16.574999999999999</v>
      </c>
      <c r="L2263">
        <v>87.912000000000006</v>
      </c>
      <c r="M2263">
        <v>23833.562999999998</v>
      </c>
      <c r="N2263">
        <v>4.351</v>
      </c>
      <c r="O2263">
        <v>5.0010000000000003</v>
      </c>
      <c r="P2263">
        <v>-2.78</v>
      </c>
      <c r="Q2263">
        <v>165.15899999999999</v>
      </c>
      <c r="R2263">
        <v>23826.991000000002</v>
      </c>
      <c r="S2263">
        <v>23661.831999999999</v>
      </c>
    </row>
    <row r="2264" spans="1:19" x14ac:dyDescent="0.3">
      <c r="A2264">
        <v>2021</v>
      </c>
      <c r="B2264">
        <v>4</v>
      </c>
      <c r="C2264">
        <v>5</v>
      </c>
      <c r="D2264">
        <v>7</v>
      </c>
      <c r="E2264">
        <v>24508.407999999999</v>
      </c>
      <c r="F2264">
        <v>900.28099999999995</v>
      </c>
      <c r="G2264">
        <v>60.728999999999999</v>
      </c>
      <c r="H2264">
        <v>0</v>
      </c>
      <c r="I2264">
        <v>267.89</v>
      </c>
      <c r="J2264">
        <v>3.702</v>
      </c>
      <c r="K2264">
        <v>13.223000000000001</v>
      </c>
      <c r="L2264">
        <v>89.09</v>
      </c>
      <c r="M2264">
        <v>25782.593000000001</v>
      </c>
      <c r="N2264">
        <v>650.23599999999999</v>
      </c>
      <c r="O2264">
        <v>1.07</v>
      </c>
      <c r="P2264">
        <v>-1.8260000000000001</v>
      </c>
      <c r="Q2264">
        <v>193.71600000000001</v>
      </c>
      <c r="R2264">
        <v>25133.113000000001</v>
      </c>
      <c r="S2264">
        <v>24939.397000000001</v>
      </c>
    </row>
    <row r="2265" spans="1:19" x14ac:dyDescent="0.3">
      <c r="A2265">
        <v>2021</v>
      </c>
      <c r="B2265">
        <v>4</v>
      </c>
      <c r="C2265">
        <v>5</v>
      </c>
      <c r="D2265">
        <v>8</v>
      </c>
      <c r="E2265">
        <v>25698.326000000001</v>
      </c>
      <c r="F2265">
        <v>877.59699999999998</v>
      </c>
      <c r="G2265">
        <v>62.792000000000002</v>
      </c>
      <c r="H2265">
        <v>0</v>
      </c>
      <c r="I2265">
        <v>494.47699999999998</v>
      </c>
      <c r="J2265">
        <v>4.97</v>
      </c>
      <c r="K2265">
        <v>6.9260000000000002</v>
      </c>
      <c r="L2265">
        <v>89.888000000000005</v>
      </c>
      <c r="M2265">
        <v>27172.183000000001</v>
      </c>
      <c r="N2265">
        <v>3091.4549999999999</v>
      </c>
      <c r="O2265">
        <v>-11.61</v>
      </c>
      <c r="P2265">
        <v>4.0000000000000001E-3</v>
      </c>
      <c r="Q2265">
        <v>224.584</v>
      </c>
      <c r="R2265">
        <v>24092.334999999999</v>
      </c>
      <c r="S2265">
        <v>23867.751</v>
      </c>
    </row>
    <row r="2266" spans="1:19" x14ac:dyDescent="0.3">
      <c r="A2266">
        <v>2021</v>
      </c>
      <c r="B2266">
        <v>4</v>
      </c>
      <c r="C2266">
        <v>5</v>
      </c>
      <c r="D2266">
        <v>9</v>
      </c>
      <c r="E2266">
        <v>26557.973000000002</v>
      </c>
      <c r="F2266">
        <v>897.53</v>
      </c>
      <c r="G2266">
        <v>64.335999999999999</v>
      </c>
      <c r="H2266">
        <v>0</v>
      </c>
      <c r="I2266">
        <v>610.23099999999999</v>
      </c>
      <c r="J2266">
        <v>5.5170000000000003</v>
      </c>
      <c r="K2266">
        <v>-0.91800000000000004</v>
      </c>
      <c r="L2266">
        <v>90.516999999999996</v>
      </c>
      <c r="M2266">
        <v>28160.85</v>
      </c>
      <c r="N2266">
        <v>5669.3720000000003</v>
      </c>
      <c r="O2266">
        <v>-26.329000000000001</v>
      </c>
      <c r="P2266">
        <v>2.4900000000000002</v>
      </c>
      <c r="Q2266">
        <v>248.90700000000001</v>
      </c>
      <c r="R2266">
        <v>22515.316999999999</v>
      </c>
      <c r="S2266">
        <v>22266.41</v>
      </c>
    </row>
    <row r="2267" spans="1:19" x14ac:dyDescent="0.3">
      <c r="A2267">
        <v>2021</v>
      </c>
      <c r="B2267">
        <v>4</v>
      </c>
      <c r="C2267">
        <v>5</v>
      </c>
      <c r="D2267">
        <v>10</v>
      </c>
      <c r="E2267">
        <v>27228.273000000001</v>
      </c>
      <c r="F2267">
        <v>912.80799999999999</v>
      </c>
      <c r="G2267">
        <v>65.117999999999995</v>
      </c>
      <c r="H2267">
        <v>0</v>
      </c>
      <c r="I2267">
        <v>577.70699999999999</v>
      </c>
      <c r="J2267">
        <v>5.8330000000000002</v>
      </c>
      <c r="K2267">
        <v>0.39600000000000002</v>
      </c>
      <c r="L2267">
        <v>91.103999999999999</v>
      </c>
      <c r="M2267">
        <v>28816.121999999999</v>
      </c>
      <c r="N2267">
        <v>7657.9219999999996</v>
      </c>
      <c r="O2267">
        <v>-37.950000000000003</v>
      </c>
      <c r="P2267">
        <v>3.5179999999999998</v>
      </c>
      <c r="Q2267">
        <v>264.91300000000001</v>
      </c>
      <c r="R2267">
        <v>21192.631000000001</v>
      </c>
      <c r="S2267">
        <v>20927.718000000001</v>
      </c>
    </row>
    <row r="2268" spans="1:19" x14ac:dyDescent="0.3">
      <c r="A2268">
        <v>2021</v>
      </c>
      <c r="B2268">
        <v>4</v>
      </c>
      <c r="C2268">
        <v>5</v>
      </c>
      <c r="D2268">
        <v>11</v>
      </c>
      <c r="E2268">
        <v>27554.010999999999</v>
      </c>
      <c r="F2268">
        <v>935.54600000000005</v>
      </c>
      <c r="G2268">
        <v>65.504000000000005</v>
      </c>
      <c r="H2268">
        <v>0</v>
      </c>
      <c r="I2268">
        <v>491.72500000000002</v>
      </c>
      <c r="J2268">
        <v>5.9710000000000001</v>
      </c>
      <c r="K2268">
        <v>3.5339999999999998</v>
      </c>
      <c r="L2268">
        <v>91.382999999999996</v>
      </c>
      <c r="M2268">
        <v>29082.17</v>
      </c>
      <c r="N2268">
        <v>8853.7960000000003</v>
      </c>
      <c r="O2268">
        <v>-18.036999999999999</v>
      </c>
      <c r="P2268">
        <v>2.8849999999999998</v>
      </c>
      <c r="Q2268">
        <v>277.84500000000003</v>
      </c>
      <c r="R2268">
        <v>20243.526000000002</v>
      </c>
      <c r="S2268">
        <v>19965.681</v>
      </c>
    </row>
    <row r="2269" spans="1:19" x14ac:dyDescent="0.3">
      <c r="A2269">
        <v>2021</v>
      </c>
      <c r="B2269">
        <v>4</v>
      </c>
      <c r="C2269">
        <v>5</v>
      </c>
      <c r="D2269">
        <v>12</v>
      </c>
      <c r="E2269">
        <v>27596.931</v>
      </c>
      <c r="F2269">
        <v>914.423</v>
      </c>
      <c r="G2269">
        <v>65.539000000000001</v>
      </c>
      <c r="H2269">
        <v>0</v>
      </c>
      <c r="I2269">
        <v>454.66800000000001</v>
      </c>
      <c r="J2269">
        <v>5.9409999999999998</v>
      </c>
      <c r="K2269">
        <v>1.61</v>
      </c>
      <c r="L2269">
        <v>91.397000000000006</v>
      </c>
      <c r="M2269">
        <v>29064.969000000001</v>
      </c>
      <c r="N2269">
        <v>9404.732</v>
      </c>
      <c r="O2269">
        <v>-6.2320000000000002</v>
      </c>
      <c r="P2269">
        <v>3.9369999999999998</v>
      </c>
      <c r="Q2269">
        <v>285.03100000000001</v>
      </c>
      <c r="R2269">
        <v>19662.530999999999</v>
      </c>
      <c r="S2269">
        <v>19377.5</v>
      </c>
    </row>
    <row r="2270" spans="1:19" x14ac:dyDescent="0.3">
      <c r="A2270">
        <v>2021</v>
      </c>
      <c r="B2270">
        <v>4</v>
      </c>
      <c r="C2270">
        <v>5</v>
      </c>
      <c r="D2270">
        <v>13</v>
      </c>
      <c r="E2270">
        <v>27725.996999999999</v>
      </c>
      <c r="F2270">
        <v>855.53599999999994</v>
      </c>
      <c r="G2270">
        <v>65.757999999999996</v>
      </c>
      <c r="H2270">
        <v>0</v>
      </c>
      <c r="I2270">
        <v>430.10700000000003</v>
      </c>
      <c r="J2270">
        <v>5.8310000000000004</v>
      </c>
      <c r="K2270">
        <v>4.726</v>
      </c>
      <c r="L2270">
        <v>91.52</v>
      </c>
      <c r="M2270">
        <v>29113.716</v>
      </c>
      <c r="N2270">
        <v>9332.9940000000006</v>
      </c>
      <c r="O2270">
        <v>-1.4490000000000001</v>
      </c>
      <c r="P2270">
        <v>4.5380000000000003</v>
      </c>
      <c r="Q2270">
        <v>289.42599999999999</v>
      </c>
      <c r="R2270">
        <v>19777.633000000002</v>
      </c>
      <c r="S2270">
        <v>19488.206999999999</v>
      </c>
    </row>
    <row r="2271" spans="1:19" x14ac:dyDescent="0.3">
      <c r="A2271">
        <v>2021</v>
      </c>
      <c r="B2271">
        <v>4</v>
      </c>
      <c r="C2271">
        <v>5</v>
      </c>
      <c r="D2271">
        <v>14</v>
      </c>
      <c r="E2271">
        <v>27605.161</v>
      </c>
      <c r="F2271">
        <v>805.60299999999995</v>
      </c>
      <c r="G2271">
        <v>66.575000000000003</v>
      </c>
      <c r="H2271">
        <v>0</v>
      </c>
      <c r="I2271">
        <v>368.52499999999998</v>
      </c>
      <c r="J2271">
        <v>5.3470000000000004</v>
      </c>
      <c r="K2271">
        <v>4.76</v>
      </c>
      <c r="L2271">
        <v>91.418000000000006</v>
      </c>
      <c r="M2271">
        <v>28880.812999999998</v>
      </c>
      <c r="N2271">
        <v>8803.6790000000001</v>
      </c>
      <c r="O2271">
        <v>-0.75600000000000001</v>
      </c>
      <c r="P2271">
        <v>4.2539999999999996</v>
      </c>
      <c r="Q2271">
        <v>289.32900000000001</v>
      </c>
      <c r="R2271">
        <v>20073.634999999998</v>
      </c>
      <c r="S2271">
        <v>19784.306</v>
      </c>
    </row>
    <row r="2272" spans="1:19" x14ac:dyDescent="0.3">
      <c r="A2272">
        <v>2021</v>
      </c>
      <c r="B2272">
        <v>4</v>
      </c>
      <c r="C2272">
        <v>5</v>
      </c>
      <c r="D2272">
        <v>15</v>
      </c>
      <c r="E2272">
        <v>27270.516</v>
      </c>
      <c r="F2272">
        <v>774.11699999999996</v>
      </c>
      <c r="G2272">
        <v>67.242000000000004</v>
      </c>
      <c r="H2272">
        <v>0</v>
      </c>
      <c r="I2272">
        <v>339.13400000000001</v>
      </c>
      <c r="J2272">
        <v>5.5759999999999996</v>
      </c>
      <c r="K2272">
        <v>-2.0920000000000001</v>
      </c>
      <c r="L2272">
        <v>91.091999999999999</v>
      </c>
      <c r="M2272">
        <v>28478.343000000001</v>
      </c>
      <c r="N2272">
        <v>7627.7089999999998</v>
      </c>
      <c r="O2272">
        <v>-0.28999999999999998</v>
      </c>
      <c r="P2272">
        <v>2.88</v>
      </c>
      <c r="Q2272">
        <v>285.77300000000002</v>
      </c>
      <c r="R2272">
        <v>20848.043000000001</v>
      </c>
      <c r="S2272">
        <v>20562.27</v>
      </c>
    </row>
    <row r="2273" spans="1:19" x14ac:dyDescent="0.3">
      <c r="A2273">
        <v>2021</v>
      </c>
      <c r="B2273">
        <v>4</v>
      </c>
      <c r="C2273">
        <v>5</v>
      </c>
      <c r="D2273">
        <v>16</v>
      </c>
      <c r="E2273">
        <v>27022.956999999999</v>
      </c>
      <c r="F2273">
        <v>684.31799999999998</v>
      </c>
      <c r="G2273">
        <v>68.233999999999995</v>
      </c>
      <c r="H2273">
        <v>0</v>
      </c>
      <c r="I2273">
        <v>233.93700000000001</v>
      </c>
      <c r="J2273">
        <v>4.3869999999999996</v>
      </c>
      <c r="K2273">
        <v>-12.839</v>
      </c>
      <c r="L2273">
        <v>90.855000000000004</v>
      </c>
      <c r="M2273">
        <v>28023.616000000002</v>
      </c>
      <c r="N2273">
        <v>5709.2929999999997</v>
      </c>
      <c r="O2273">
        <v>0.192</v>
      </c>
      <c r="P2273">
        <v>1.6419999999999999</v>
      </c>
      <c r="Q2273">
        <v>278.94099999999997</v>
      </c>
      <c r="R2273">
        <v>22312.489000000001</v>
      </c>
      <c r="S2273">
        <v>22033.547999999999</v>
      </c>
    </row>
    <row r="2274" spans="1:19" x14ac:dyDescent="0.3">
      <c r="A2274">
        <v>2021</v>
      </c>
      <c r="B2274">
        <v>4</v>
      </c>
      <c r="C2274">
        <v>5</v>
      </c>
      <c r="D2274">
        <v>17</v>
      </c>
      <c r="E2274">
        <v>26589.186000000002</v>
      </c>
      <c r="F2274">
        <v>621.42700000000002</v>
      </c>
      <c r="G2274">
        <v>69.066999999999993</v>
      </c>
      <c r="H2274">
        <v>0</v>
      </c>
      <c r="I2274">
        <v>255.80699999999999</v>
      </c>
      <c r="J2274">
        <v>4.91</v>
      </c>
      <c r="K2274">
        <v>-12.984999999999999</v>
      </c>
      <c r="L2274">
        <v>90.436000000000007</v>
      </c>
      <c r="M2274">
        <v>27548.781999999999</v>
      </c>
      <c r="N2274">
        <v>3278.087</v>
      </c>
      <c r="O2274">
        <v>1.5920000000000001</v>
      </c>
      <c r="P2274">
        <v>7.7039999999999997</v>
      </c>
      <c r="Q2274">
        <v>269.56799999999998</v>
      </c>
      <c r="R2274">
        <v>24261.4</v>
      </c>
      <c r="S2274">
        <v>23991.831999999999</v>
      </c>
    </row>
    <row r="2275" spans="1:19" x14ac:dyDescent="0.3">
      <c r="A2275">
        <v>2021</v>
      </c>
      <c r="B2275">
        <v>4</v>
      </c>
      <c r="C2275">
        <v>5</v>
      </c>
      <c r="D2275">
        <v>18</v>
      </c>
      <c r="E2275">
        <v>26218.613000000001</v>
      </c>
      <c r="F2275">
        <v>622.64400000000001</v>
      </c>
      <c r="G2275">
        <v>69.831000000000003</v>
      </c>
      <c r="H2275">
        <v>0</v>
      </c>
      <c r="I2275">
        <v>326.37799999999999</v>
      </c>
      <c r="J2275">
        <v>4.7430000000000003</v>
      </c>
      <c r="K2275">
        <v>-21.707999999999998</v>
      </c>
      <c r="L2275">
        <v>90.117999999999995</v>
      </c>
      <c r="M2275">
        <v>27240.788</v>
      </c>
      <c r="N2275">
        <v>829.58799999999997</v>
      </c>
      <c r="O2275">
        <v>8.077</v>
      </c>
      <c r="P2275">
        <v>10.428000000000001</v>
      </c>
      <c r="Q2275">
        <v>254.28800000000001</v>
      </c>
      <c r="R2275">
        <v>26392.696</v>
      </c>
      <c r="S2275">
        <v>26138.407999999999</v>
      </c>
    </row>
    <row r="2276" spans="1:19" x14ac:dyDescent="0.3">
      <c r="A2276">
        <v>2021</v>
      </c>
      <c r="B2276">
        <v>4</v>
      </c>
      <c r="C2276">
        <v>5</v>
      </c>
      <c r="D2276">
        <v>19</v>
      </c>
      <c r="E2276">
        <v>27055.599999999999</v>
      </c>
      <c r="F2276">
        <v>655.13</v>
      </c>
      <c r="G2276">
        <v>69.62</v>
      </c>
      <c r="H2276">
        <v>0</v>
      </c>
      <c r="I2276">
        <v>361.14600000000002</v>
      </c>
      <c r="J2276">
        <v>4.4640000000000004</v>
      </c>
      <c r="K2276">
        <v>-16.841000000000001</v>
      </c>
      <c r="L2276">
        <v>90.781000000000006</v>
      </c>
      <c r="M2276">
        <v>28150.278999999999</v>
      </c>
      <c r="N2276">
        <v>13.162000000000001</v>
      </c>
      <c r="O2276">
        <v>11.747999999999999</v>
      </c>
      <c r="P2276">
        <v>16.402000000000001</v>
      </c>
      <c r="Q2276">
        <v>242.27600000000001</v>
      </c>
      <c r="R2276">
        <v>28108.968000000001</v>
      </c>
      <c r="S2276">
        <v>27866.691999999999</v>
      </c>
    </row>
    <row r="2277" spans="1:19" x14ac:dyDescent="0.3">
      <c r="A2277">
        <v>2021</v>
      </c>
      <c r="B2277">
        <v>4</v>
      </c>
      <c r="C2277">
        <v>5</v>
      </c>
      <c r="D2277">
        <v>20</v>
      </c>
      <c r="E2277">
        <v>27991.457999999999</v>
      </c>
      <c r="F2277">
        <v>687.91</v>
      </c>
      <c r="G2277">
        <v>71.42</v>
      </c>
      <c r="H2277">
        <v>0</v>
      </c>
      <c r="I2277">
        <v>404.81200000000001</v>
      </c>
      <c r="J2277">
        <v>4.1230000000000002</v>
      </c>
      <c r="K2277">
        <v>-13.223000000000001</v>
      </c>
      <c r="L2277">
        <v>91.748999999999995</v>
      </c>
      <c r="M2277">
        <v>29166.829000000002</v>
      </c>
      <c r="N2277">
        <v>0</v>
      </c>
      <c r="O2277">
        <v>12.412000000000001</v>
      </c>
      <c r="P2277">
        <v>12.269</v>
      </c>
      <c r="Q2277">
        <v>233.03700000000001</v>
      </c>
      <c r="R2277">
        <v>29142.148000000001</v>
      </c>
      <c r="S2277">
        <v>28909.111000000001</v>
      </c>
    </row>
    <row r="2278" spans="1:19" x14ac:dyDescent="0.3">
      <c r="A2278">
        <v>2021</v>
      </c>
      <c r="B2278">
        <v>4</v>
      </c>
      <c r="C2278">
        <v>5</v>
      </c>
      <c r="D2278">
        <v>21</v>
      </c>
      <c r="E2278">
        <v>26700.678</v>
      </c>
      <c r="F2278">
        <v>748.40099999999995</v>
      </c>
      <c r="G2278">
        <v>71.076999999999998</v>
      </c>
      <c r="H2278">
        <v>0</v>
      </c>
      <c r="I2278">
        <v>517.60900000000004</v>
      </c>
      <c r="J2278">
        <v>5.181</v>
      </c>
      <c r="K2278">
        <v>0.86499999999999999</v>
      </c>
      <c r="L2278">
        <v>90.581000000000003</v>
      </c>
      <c r="M2278">
        <v>28063.314999999999</v>
      </c>
      <c r="N2278">
        <v>0</v>
      </c>
      <c r="O2278">
        <v>12.103999999999999</v>
      </c>
      <c r="P2278">
        <v>2.7509999999999999</v>
      </c>
      <c r="Q2278">
        <v>220.60900000000001</v>
      </c>
      <c r="R2278">
        <v>28048.460999999999</v>
      </c>
      <c r="S2278">
        <v>27827.851999999999</v>
      </c>
    </row>
    <row r="2279" spans="1:19" x14ac:dyDescent="0.3">
      <c r="A2279">
        <v>2021</v>
      </c>
      <c r="B2279">
        <v>4</v>
      </c>
      <c r="C2279">
        <v>5</v>
      </c>
      <c r="D2279">
        <v>22</v>
      </c>
      <c r="E2279">
        <v>24243.363000000001</v>
      </c>
      <c r="F2279">
        <v>905.67100000000005</v>
      </c>
      <c r="G2279">
        <v>66.364000000000004</v>
      </c>
      <c r="H2279">
        <v>0</v>
      </c>
      <c r="I2279">
        <v>577.44799999999998</v>
      </c>
      <c r="J2279">
        <v>4.8490000000000002</v>
      </c>
      <c r="K2279">
        <v>11.391</v>
      </c>
      <c r="L2279">
        <v>88.888999999999996</v>
      </c>
      <c r="M2279">
        <v>25831.611000000001</v>
      </c>
      <c r="N2279">
        <v>0</v>
      </c>
      <c r="O2279">
        <v>9.8390000000000004</v>
      </c>
      <c r="P2279">
        <v>-17.568000000000001</v>
      </c>
      <c r="Q2279">
        <v>201.541</v>
      </c>
      <c r="R2279">
        <v>25839.34</v>
      </c>
      <c r="S2279">
        <v>25637.798999999999</v>
      </c>
    </row>
    <row r="2280" spans="1:19" x14ac:dyDescent="0.3">
      <c r="A2280">
        <v>2021</v>
      </c>
      <c r="B2280">
        <v>4</v>
      </c>
      <c r="C2280">
        <v>5</v>
      </c>
      <c r="D2280">
        <v>23</v>
      </c>
      <c r="E2280">
        <v>21819.862000000001</v>
      </c>
      <c r="F2280">
        <v>1086.912</v>
      </c>
      <c r="G2280">
        <v>61.616</v>
      </c>
      <c r="H2280">
        <v>0</v>
      </c>
      <c r="I2280">
        <v>962.154</v>
      </c>
      <c r="J2280">
        <v>5.25</v>
      </c>
      <c r="K2280">
        <v>17.715</v>
      </c>
      <c r="L2280">
        <v>87.447000000000003</v>
      </c>
      <c r="M2280">
        <v>23979.339</v>
      </c>
      <c r="N2280">
        <v>0</v>
      </c>
      <c r="O2280">
        <v>7.4550000000000001</v>
      </c>
      <c r="P2280">
        <v>-15.762</v>
      </c>
      <c r="Q2280">
        <v>176.738</v>
      </c>
      <c r="R2280">
        <v>23987.646000000001</v>
      </c>
      <c r="S2280">
        <v>23810.907999999999</v>
      </c>
    </row>
    <row r="2281" spans="1:19" x14ac:dyDescent="0.3">
      <c r="A2281">
        <v>2021</v>
      </c>
      <c r="B2281">
        <v>4</v>
      </c>
      <c r="C2281">
        <v>5</v>
      </c>
      <c r="D2281">
        <v>24</v>
      </c>
      <c r="E2281">
        <v>20526.351999999999</v>
      </c>
      <c r="F2281">
        <v>1360.875</v>
      </c>
      <c r="G2281">
        <v>57.991</v>
      </c>
      <c r="H2281">
        <v>0</v>
      </c>
      <c r="I2281">
        <v>846.64099999999996</v>
      </c>
      <c r="J2281">
        <v>5.0780000000000003</v>
      </c>
      <c r="K2281">
        <v>8.3569999999999993</v>
      </c>
      <c r="L2281">
        <v>86.765000000000001</v>
      </c>
      <c r="M2281">
        <v>22834.067999999999</v>
      </c>
      <c r="N2281">
        <v>0</v>
      </c>
      <c r="O2281">
        <v>5.1630000000000003</v>
      </c>
      <c r="P2281">
        <v>-25.152000000000001</v>
      </c>
      <c r="Q2281">
        <v>155.482</v>
      </c>
      <c r="R2281">
        <v>22854.057000000001</v>
      </c>
      <c r="S2281">
        <v>22698.575000000001</v>
      </c>
    </row>
    <row r="2282" spans="1:19" x14ac:dyDescent="0.3">
      <c r="A2282">
        <v>2021</v>
      </c>
      <c r="B2282">
        <v>4</v>
      </c>
      <c r="C2282">
        <v>6</v>
      </c>
      <c r="D2282">
        <v>1</v>
      </c>
      <c r="E2282">
        <v>18696.434000000001</v>
      </c>
      <c r="F2282">
        <v>1497.3620000000001</v>
      </c>
      <c r="G2282">
        <v>56.734999999999999</v>
      </c>
      <c r="H2282">
        <v>0</v>
      </c>
      <c r="I2282">
        <v>601.077</v>
      </c>
      <c r="J2282">
        <v>4.9450000000000003</v>
      </c>
      <c r="K2282">
        <v>4.5750000000000002</v>
      </c>
      <c r="L2282">
        <v>85.634</v>
      </c>
      <c r="M2282">
        <v>20890.026999999998</v>
      </c>
      <c r="N2282">
        <v>0</v>
      </c>
      <c r="O2282">
        <v>4.1360000000000001</v>
      </c>
      <c r="P2282">
        <v>-21.065999999999999</v>
      </c>
      <c r="Q2282">
        <v>143.38499999999999</v>
      </c>
      <c r="R2282">
        <v>20906.955999999998</v>
      </c>
      <c r="S2282">
        <v>20763.571</v>
      </c>
    </row>
    <row r="2283" spans="1:19" x14ac:dyDescent="0.3">
      <c r="A2283">
        <v>2021</v>
      </c>
      <c r="B2283">
        <v>4</v>
      </c>
      <c r="C2283">
        <v>6</v>
      </c>
      <c r="D2283">
        <v>2</v>
      </c>
      <c r="E2283">
        <v>18093.545999999998</v>
      </c>
      <c r="F2283">
        <v>1542.8</v>
      </c>
      <c r="G2283">
        <v>54.497</v>
      </c>
      <c r="H2283">
        <v>0</v>
      </c>
      <c r="I2283">
        <v>360.00200000000001</v>
      </c>
      <c r="J2283">
        <v>4.8719999999999999</v>
      </c>
      <c r="K2283">
        <v>10.242000000000001</v>
      </c>
      <c r="L2283">
        <v>85.406000000000006</v>
      </c>
      <c r="M2283">
        <v>20096.866999999998</v>
      </c>
      <c r="N2283">
        <v>0</v>
      </c>
      <c r="O2283">
        <v>3.7360000000000002</v>
      </c>
      <c r="P2283">
        <v>-16.295000000000002</v>
      </c>
      <c r="Q2283">
        <v>137.488</v>
      </c>
      <c r="R2283">
        <v>20109.427</v>
      </c>
      <c r="S2283">
        <v>19971.938999999998</v>
      </c>
    </row>
    <row r="2284" spans="1:19" x14ac:dyDescent="0.3">
      <c r="A2284">
        <v>2021</v>
      </c>
      <c r="B2284">
        <v>4</v>
      </c>
      <c r="C2284">
        <v>6</v>
      </c>
      <c r="D2284">
        <v>3</v>
      </c>
      <c r="E2284">
        <v>17996.182000000001</v>
      </c>
      <c r="F2284">
        <v>1542.297</v>
      </c>
      <c r="G2284">
        <v>53.795000000000002</v>
      </c>
      <c r="H2284">
        <v>0</v>
      </c>
      <c r="I2284">
        <v>204.78</v>
      </c>
      <c r="J2284">
        <v>4.7190000000000003</v>
      </c>
      <c r="K2284">
        <v>9.766</v>
      </c>
      <c r="L2284">
        <v>85.391000000000005</v>
      </c>
      <c r="M2284">
        <v>19843.134999999998</v>
      </c>
      <c r="N2284">
        <v>0</v>
      </c>
      <c r="O2284">
        <v>3.536</v>
      </c>
      <c r="P2284">
        <v>-11.433999999999999</v>
      </c>
      <c r="Q2284">
        <v>135.63200000000001</v>
      </c>
      <c r="R2284">
        <v>19851.032999999999</v>
      </c>
      <c r="S2284">
        <v>19715.401000000002</v>
      </c>
    </row>
    <row r="2285" spans="1:19" x14ac:dyDescent="0.3">
      <c r="A2285">
        <v>2021</v>
      </c>
      <c r="B2285">
        <v>4</v>
      </c>
      <c r="C2285">
        <v>6</v>
      </c>
      <c r="D2285">
        <v>4</v>
      </c>
      <c r="E2285">
        <v>18781.601999999999</v>
      </c>
      <c r="F2285">
        <v>1489.7909999999999</v>
      </c>
      <c r="G2285">
        <v>54.392000000000003</v>
      </c>
      <c r="H2285">
        <v>0</v>
      </c>
      <c r="I2285">
        <v>102.96599999999999</v>
      </c>
      <c r="J2285">
        <v>3.6520000000000001</v>
      </c>
      <c r="K2285">
        <v>10.412000000000001</v>
      </c>
      <c r="L2285">
        <v>85.712999999999994</v>
      </c>
      <c r="M2285">
        <v>20474.135999999999</v>
      </c>
      <c r="N2285">
        <v>0</v>
      </c>
      <c r="O2285">
        <v>3.5430000000000001</v>
      </c>
      <c r="P2285">
        <v>-7.7240000000000002</v>
      </c>
      <c r="Q2285">
        <v>138.755</v>
      </c>
      <c r="R2285">
        <v>20478.316999999999</v>
      </c>
      <c r="S2285">
        <v>20339.562000000002</v>
      </c>
    </row>
    <row r="2286" spans="1:19" x14ac:dyDescent="0.3">
      <c r="A2286">
        <v>2021</v>
      </c>
      <c r="B2286">
        <v>4</v>
      </c>
      <c r="C2286">
        <v>6</v>
      </c>
      <c r="D2286">
        <v>5</v>
      </c>
      <c r="E2286">
        <v>20318.128000000001</v>
      </c>
      <c r="F2286">
        <v>1299.75</v>
      </c>
      <c r="G2286">
        <v>56.771000000000001</v>
      </c>
      <c r="H2286">
        <v>0</v>
      </c>
      <c r="I2286">
        <v>72.459999999999994</v>
      </c>
      <c r="J2286">
        <v>2.3290000000000002</v>
      </c>
      <c r="K2286">
        <v>9.1210000000000004</v>
      </c>
      <c r="L2286">
        <v>86.634</v>
      </c>
      <c r="M2286">
        <v>21788.421999999999</v>
      </c>
      <c r="N2286">
        <v>0</v>
      </c>
      <c r="O2286">
        <v>3.8969999999999998</v>
      </c>
      <c r="P2286">
        <v>-5.7649999999999997</v>
      </c>
      <c r="Q2286">
        <v>149.98400000000001</v>
      </c>
      <c r="R2286">
        <v>21790.291000000001</v>
      </c>
      <c r="S2286">
        <v>21640.307000000001</v>
      </c>
    </row>
    <row r="2287" spans="1:19" x14ac:dyDescent="0.3">
      <c r="A2287">
        <v>2021</v>
      </c>
      <c r="B2287">
        <v>4</v>
      </c>
      <c r="C2287">
        <v>6</v>
      </c>
      <c r="D2287">
        <v>6</v>
      </c>
      <c r="E2287">
        <v>22684.856</v>
      </c>
      <c r="F2287">
        <v>1003.557</v>
      </c>
      <c r="G2287">
        <v>60.378</v>
      </c>
      <c r="H2287">
        <v>0</v>
      </c>
      <c r="I2287">
        <v>128.994</v>
      </c>
      <c r="J2287">
        <v>2.839</v>
      </c>
      <c r="K2287">
        <v>14.971</v>
      </c>
      <c r="L2287">
        <v>87.977000000000004</v>
      </c>
      <c r="M2287">
        <v>23923.194</v>
      </c>
      <c r="N2287">
        <v>4.351</v>
      </c>
      <c r="O2287">
        <v>5.0010000000000003</v>
      </c>
      <c r="P2287">
        <v>-2.78</v>
      </c>
      <c r="Q2287">
        <v>171.321</v>
      </c>
      <c r="R2287">
        <v>23916.620999999999</v>
      </c>
      <c r="S2287">
        <v>23745.3</v>
      </c>
    </row>
    <row r="2288" spans="1:19" x14ac:dyDescent="0.3">
      <c r="A2288">
        <v>2021</v>
      </c>
      <c r="B2288">
        <v>4</v>
      </c>
      <c r="C2288">
        <v>6</v>
      </c>
      <c r="D2288">
        <v>7</v>
      </c>
      <c r="E2288">
        <v>24548.583999999999</v>
      </c>
      <c r="F2288">
        <v>900.28099999999995</v>
      </c>
      <c r="G2288">
        <v>63.134</v>
      </c>
      <c r="H2288">
        <v>0</v>
      </c>
      <c r="I2288">
        <v>267.89</v>
      </c>
      <c r="J2288">
        <v>3.702</v>
      </c>
      <c r="K2288">
        <v>11.005000000000001</v>
      </c>
      <c r="L2288">
        <v>89.125</v>
      </c>
      <c r="M2288">
        <v>25820.587</v>
      </c>
      <c r="N2288">
        <v>650.23599999999999</v>
      </c>
      <c r="O2288">
        <v>1.07</v>
      </c>
      <c r="P2288">
        <v>-1.8260000000000001</v>
      </c>
      <c r="Q2288">
        <v>199.511</v>
      </c>
      <c r="R2288">
        <v>25171.107</v>
      </c>
      <c r="S2288">
        <v>24971.597000000002</v>
      </c>
    </row>
    <row r="2289" spans="1:19" x14ac:dyDescent="0.3">
      <c r="A2289">
        <v>2021</v>
      </c>
      <c r="B2289">
        <v>4</v>
      </c>
      <c r="C2289">
        <v>6</v>
      </c>
      <c r="D2289">
        <v>8</v>
      </c>
      <c r="E2289">
        <v>25849.14</v>
      </c>
      <c r="F2289">
        <v>877.59699999999998</v>
      </c>
      <c r="G2289">
        <v>65.162000000000006</v>
      </c>
      <c r="H2289">
        <v>0</v>
      </c>
      <c r="I2289">
        <v>494.47699999999998</v>
      </c>
      <c r="J2289">
        <v>4.97</v>
      </c>
      <c r="K2289">
        <v>6.0510000000000002</v>
      </c>
      <c r="L2289">
        <v>89.944999999999993</v>
      </c>
      <c r="M2289">
        <v>27322.18</v>
      </c>
      <c r="N2289">
        <v>3091.4549999999999</v>
      </c>
      <c r="O2289">
        <v>-11.61</v>
      </c>
      <c r="P2289">
        <v>4.0000000000000001E-3</v>
      </c>
      <c r="Q2289">
        <v>230.678</v>
      </c>
      <c r="R2289">
        <v>24242.331999999999</v>
      </c>
      <c r="S2289">
        <v>24011.653999999999</v>
      </c>
    </row>
    <row r="2290" spans="1:19" x14ac:dyDescent="0.3">
      <c r="A2290">
        <v>2021</v>
      </c>
      <c r="B2290">
        <v>4</v>
      </c>
      <c r="C2290">
        <v>6</v>
      </c>
      <c r="D2290">
        <v>9</v>
      </c>
      <c r="E2290">
        <v>26675.957999999999</v>
      </c>
      <c r="F2290">
        <v>897.53</v>
      </c>
      <c r="G2290">
        <v>65.372</v>
      </c>
      <c r="H2290">
        <v>0</v>
      </c>
      <c r="I2290">
        <v>610.23099999999999</v>
      </c>
      <c r="J2290">
        <v>5.5170000000000003</v>
      </c>
      <c r="K2290">
        <v>-0.47799999999999998</v>
      </c>
      <c r="L2290">
        <v>90.599000000000004</v>
      </c>
      <c r="M2290">
        <v>28279.357</v>
      </c>
      <c r="N2290">
        <v>5669.3720000000003</v>
      </c>
      <c r="O2290">
        <v>-26.329000000000001</v>
      </c>
      <c r="P2290">
        <v>2.4900000000000002</v>
      </c>
      <c r="Q2290">
        <v>255.56800000000001</v>
      </c>
      <c r="R2290">
        <v>22633.824000000001</v>
      </c>
      <c r="S2290">
        <v>22378.256000000001</v>
      </c>
    </row>
    <row r="2291" spans="1:19" x14ac:dyDescent="0.3">
      <c r="A2291">
        <v>2021</v>
      </c>
      <c r="B2291">
        <v>4</v>
      </c>
      <c r="C2291">
        <v>6</v>
      </c>
      <c r="D2291">
        <v>10</v>
      </c>
      <c r="E2291">
        <v>27217.300999999999</v>
      </c>
      <c r="F2291">
        <v>912.80799999999999</v>
      </c>
      <c r="G2291">
        <v>65.441999999999993</v>
      </c>
      <c r="H2291">
        <v>0</v>
      </c>
      <c r="I2291">
        <v>577.70699999999999</v>
      </c>
      <c r="J2291">
        <v>5.8330000000000002</v>
      </c>
      <c r="K2291">
        <v>0.46100000000000002</v>
      </c>
      <c r="L2291">
        <v>91.078999999999994</v>
      </c>
      <c r="M2291">
        <v>28805.19</v>
      </c>
      <c r="N2291">
        <v>7657.9219999999996</v>
      </c>
      <c r="O2291">
        <v>-37.950000000000003</v>
      </c>
      <c r="P2291">
        <v>3.5179999999999998</v>
      </c>
      <c r="Q2291">
        <v>274.04000000000002</v>
      </c>
      <c r="R2291">
        <v>21181.699000000001</v>
      </c>
      <c r="S2291">
        <v>20907.66</v>
      </c>
    </row>
    <row r="2292" spans="1:19" x14ac:dyDescent="0.3">
      <c r="A2292">
        <v>2021</v>
      </c>
      <c r="B2292">
        <v>4</v>
      </c>
      <c r="C2292">
        <v>6</v>
      </c>
      <c r="D2292">
        <v>11</v>
      </c>
      <c r="E2292">
        <v>27428.036</v>
      </c>
      <c r="F2292">
        <v>935.54600000000005</v>
      </c>
      <c r="G2292">
        <v>65.731999999999999</v>
      </c>
      <c r="H2292">
        <v>0</v>
      </c>
      <c r="I2292">
        <v>491.72500000000002</v>
      </c>
      <c r="J2292">
        <v>5.9710000000000001</v>
      </c>
      <c r="K2292">
        <v>3.8740000000000001</v>
      </c>
      <c r="L2292">
        <v>91.272000000000006</v>
      </c>
      <c r="M2292">
        <v>28956.422999999999</v>
      </c>
      <c r="N2292">
        <v>8853.7960000000003</v>
      </c>
      <c r="O2292">
        <v>-18.036999999999999</v>
      </c>
      <c r="P2292">
        <v>2.8849999999999998</v>
      </c>
      <c r="Q2292">
        <v>288.63499999999999</v>
      </c>
      <c r="R2292">
        <v>20117.78</v>
      </c>
      <c r="S2292">
        <v>19829.145</v>
      </c>
    </row>
    <row r="2293" spans="1:19" x14ac:dyDescent="0.3">
      <c r="A2293">
        <v>2021</v>
      </c>
      <c r="B2293">
        <v>4</v>
      </c>
      <c r="C2293">
        <v>6</v>
      </c>
      <c r="D2293">
        <v>12</v>
      </c>
      <c r="E2293">
        <v>27392.341</v>
      </c>
      <c r="F2293">
        <v>914.423</v>
      </c>
      <c r="G2293">
        <v>66.231999999999999</v>
      </c>
      <c r="H2293">
        <v>0</v>
      </c>
      <c r="I2293">
        <v>454.66800000000001</v>
      </c>
      <c r="J2293">
        <v>5.9409999999999998</v>
      </c>
      <c r="K2293">
        <v>1.927</v>
      </c>
      <c r="L2293">
        <v>91.209000000000003</v>
      </c>
      <c r="M2293">
        <v>28860.508000000002</v>
      </c>
      <c r="N2293">
        <v>9404.732</v>
      </c>
      <c r="O2293">
        <v>-6.2320000000000002</v>
      </c>
      <c r="P2293">
        <v>3.9369999999999998</v>
      </c>
      <c r="Q2293">
        <v>298.50400000000002</v>
      </c>
      <c r="R2293">
        <v>19458.07</v>
      </c>
      <c r="S2293">
        <v>19159.566999999999</v>
      </c>
    </row>
    <row r="2294" spans="1:19" x14ac:dyDescent="0.3">
      <c r="A2294">
        <v>2021</v>
      </c>
      <c r="B2294">
        <v>4</v>
      </c>
      <c r="C2294">
        <v>6</v>
      </c>
      <c r="D2294">
        <v>13</v>
      </c>
      <c r="E2294">
        <v>27483.537</v>
      </c>
      <c r="F2294">
        <v>855.53599999999994</v>
      </c>
      <c r="G2294">
        <v>67.988</v>
      </c>
      <c r="H2294">
        <v>0</v>
      </c>
      <c r="I2294">
        <v>430.10700000000003</v>
      </c>
      <c r="J2294">
        <v>5.8310000000000004</v>
      </c>
      <c r="K2294">
        <v>5.3789999999999996</v>
      </c>
      <c r="L2294">
        <v>91.278999999999996</v>
      </c>
      <c r="M2294">
        <v>28871.67</v>
      </c>
      <c r="N2294">
        <v>9332.9940000000006</v>
      </c>
      <c r="O2294">
        <v>-1.4490000000000001</v>
      </c>
      <c r="P2294">
        <v>4.5380000000000003</v>
      </c>
      <c r="Q2294">
        <v>305.423</v>
      </c>
      <c r="R2294">
        <v>19535.585999999999</v>
      </c>
      <c r="S2294">
        <v>19230.163</v>
      </c>
    </row>
    <row r="2295" spans="1:19" x14ac:dyDescent="0.3">
      <c r="A2295">
        <v>2021</v>
      </c>
      <c r="B2295">
        <v>4</v>
      </c>
      <c r="C2295">
        <v>6</v>
      </c>
      <c r="D2295">
        <v>14</v>
      </c>
      <c r="E2295">
        <v>27281.95</v>
      </c>
      <c r="F2295">
        <v>805.60299999999995</v>
      </c>
      <c r="G2295">
        <v>69.471000000000004</v>
      </c>
      <c r="H2295">
        <v>0</v>
      </c>
      <c r="I2295">
        <v>368.52499999999998</v>
      </c>
      <c r="J2295">
        <v>5.3470000000000004</v>
      </c>
      <c r="K2295">
        <v>5.3529999999999998</v>
      </c>
      <c r="L2295">
        <v>91.078999999999994</v>
      </c>
      <c r="M2295">
        <v>28557.856</v>
      </c>
      <c r="N2295">
        <v>8803.6790000000001</v>
      </c>
      <c r="O2295">
        <v>-0.75600000000000001</v>
      </c>
      <c r="P2295">
        <v>4.2539999999999996</v>
      </c>
      <c r="Q2295">
        <v>308.62900000000002</v>
      </c>
      <c r="R2295">
        <v>19750.679</v>
      </c>
      <c r="S2295">
        <v>19442.05</v>
      </c>
    </row>
    <row r="2296" spans="1:19" x14ac:dyDescent="0.3">
      <c r="A2296">
        <v>2021</v>
      </c>
      <c r="B2296">
        <v>4</v>
      </c>
      <c r="C2296">
        <v>6</v>
      </c>
      <c r="D2296">
        <v>15</v>
      </c>
      <c r="E2296">
        <v>26776.050999999999</v>
      </c>
      <c r="F2296">
        <v>774.11699999999996</v>
      </c>
      <c r="G2296">
        <v>71.402000000000001</v>
      </c>
      <c r="H2296">
        <v>0</v>
      </c>
      <c r="I2296">
        <v>339.13400000000001</v>
      </c>
      <c r="J2296">
        <v>5.5759999999999996</v>
      </c>
      <c r="K2296">
        <v>-2.3929999999999998</v>
      </c>
      <c r="L2296">
        <v>90.570999999999998</v>
      </c>
      <c r="M2296">
        <v>27983.056</v>
      </c>
      <c r="N2296">
        <v>7627.7089999999998</v>
      </c>
      <c r="O2296">
        <v>-0.28999999999999998</v>
      </c>
      <c r="P2296">
        <v>2.88</v>
      </c>
      <c r="Q2296">
        <v>304.935</v>
      </c>
      <c r="R2296">
        <v>20352.757000000001</v>
      </c>
      <c r="S2296">
        <v>20047.822</v>
      </c>
    </row>
    <row r="2297" spans="1:19" x14ac:dyDescent="0.3">
      <c r="A2297">
        <v>2021</v>
      </c>
      <c r="B2297">
        <v>4</v>
      </c>
      <c r="C2297">
        <v>6</v>
      </c>
      <c r="D2297">
        <v>16</v>
      </c>
      <c r="E2297">
        <v>26380.876</v>
      </c>
      <c r="F2297">
        <v>684.31799999999998</v>
      </c>
      <c r="G2297">
        <v>73.218999999999994</v>
      </c>
      <c r="H2297">
        <v>0</v>
      </c>
      <c r="I2297">
        <v>233.93700000000001</v>
      </c>
      <c r="J2297">
        <v>4.3869999999999996</v>
      </c>
      <c r="K2297">
        <v>-14.497</v>
      </c>
      <c r="L2297">
        <v>90.233999999999995</v>
      </c>
      <c r="M2297">
        <v>27379.256000000001</v>
      </c>
      <c r="N2297">
        <v>5709.2929999999997</v>
      </c>
      <c r="O2297">
        <v>0.192</v>
      </c>
      <c r="P2297">
        <v>1.6419999999999999</v>
      </c>
      <c r="Q2297">
        <v>295.38099999999997</v>
      </c>
      <c r="R2297">
        <v>21668.128000000001</v>
      </c>
      <c r="S2297">
        <v>21372.746999999999</v>
      </c>
    </row>
    <row r="2298" spans="1:19" x14ac:dyDescent="0.3">
      <c r="A2298">
        <v>2021</v>
      </c>
      <c r="B2298">
        <v>4</v>
      </c>
      <c r="C2298">
        <v>6</v>
      </c>
      <c r="D2298">
        <v>17</v>
      </c>
      <c r="E2298">
        <v>26044.723999999998</v>
      </c>
      <c r="F2298">
        <v>621.42700000000002</v>
      </c>
      <c r="G2298">
        <v>74.385999999999996</v>
      </c>
      <c r="H2298">
        <v>0</v>
      </c>
      <c r="I2298">
        <v>255.80699999999999</v>
      </c>
      <c r="J2298">
        <v>4.91</v>
      </c>
      <c r="K2298">
        <v>-14.284000000000001</v>
      </c>
      <c r="L2298">
        <v>89.947999999999993</v>
      </c>
      <c r="M2298">
        <v>27002.532999999999</v>
      </c>
      <c r="N2298">
        <v>3278.087</v>
      </c>
      <c r="O2298">
        <v>1.5920000000000001</v>
      </c>
      <c r="P2298">
        <v>7.7039999999999997</v>
      </c>
      <c r="Q2298">
        <v>281.74099999999999</v>
      </c>
      <c r="R2298">
        <v>23715.15</v>
      </c>
      <c r="S2298">
        <v>23433.409</v>
      </c>
    </row>
    <row r="2299" spans="1:19" x14ac:dyDescent="0.3">
      <c r="A2299">
        <v>2021</v>
      </c>
      <c r="B2299">
        <v>4</v>
      </c>
      <c r="C2299">
        <v>6</v>
      </c>
      <c r="D2299">
        <v>18</v>
      </c>
      <c r="E2299">
        <v>25861.856</v>
      </c>
      <c r="F2299">
        <v>622.64400000000001</v>
      </c>
      <c r="G2299">
        <v>74.869</v>
      </c>
      <c r="H2299">
        <v>0</v>
      </c>
      <c r="I2299">
        <v>326.37799999999999</v>
      </c>
      <c r="J2299">
        <v>4.7430000000000003</v>
      </c>
      <c r="K2299">
        <v>-23.114999999999998</v>
      </c>
      <c r="L2299">
        <v>89.801000000000002</v>
      </c>
      <c r="M2299">
        <v>26882.309000000001</v>
      </c>
      <c r="N2299">
        <v>829.58799999999997</v>
      </c>
      <c r="O2299">
        <v>8.077</v>
      </c>
      <c r="P2299">
        <v>10.428000000000001</v>
      </c>
      <c r="Q2299">
        <v>263.52600000000001</v>
      </c>
      <c r="R2299">
        <v>26034.216</v>
      </c>
      <c r="S2299">
        <v>25770.690999999999</v>
      </c>
    </row>
    <row r="2300" spans="1:19" x14ac:dyDescent="0.3">
      <c r="A2300">
        <v>2021</v>
      </c>
      <c r="B2300">
        <v>4</v>
      </c>
      <c r="C2300">
        <v>6</v>
      </c>
      <c r="D2300">
        <v>19</v>
      </c>
      <c r="E2300">
        <v>27041.457999999999</v>
      </c>
      <c r="F2300">
        <v>655.13</v>
      </c>
      <c r="G2300">
        <v>74.183999999999997</v>
      </c>
      <c r="H2300">
        <v>0</v>
      </c>
      <c r="I2300">
        <v>361.14600000000002</v>
      </c>
      <c r="J2300">
        <v>4.4640000000000004</v>
      </c>
      <c r="K2300">
        <v>-17.486000000000001</v>
      </c>
      <c r="L2300">
        <v>90.744</v>
      </c>
      <c r="M2300">
        <v>28135.455000000002</v>
      </c>
      <c r="N2300">
        <v>13.162000000000001</v>
      </c>
      <c r="O2300">
        <v>11.747999999999999</v>
      </c>
      <c r="P2300">
        <v>16.402000000000001</v>
      </c>
      <c r="Q2300">
        <v>249.23400000000001</v>
      </c>
      <c r="R2300">
        <v>28094.144</v>
      </c>
      <c r="S2300">
        <v>27844.91</v>
      </c>
    </row>
    <row r="2301" spans="1:19" x14ac:dyDescent="0.3">
      <c r="A2301">
        <v>2021</v>
      </c>
      <c r="B2301">
        <v>4</v>
      </c>
      <c r="C2301">
        <v>6</v>
      </c>
      <c r="D2301">
        <v>20</v>
      </c>
      <c r="E2301">
        <v>27805.311000000002</v>
      </c>
      <c r="F2301">
        <v>687.91</v>
      </c>
      <c r="G2301">
        <v>74.183999999999997</v>
      </c>
      <c r="H2301">
        <v>0</v>
      </c>
      <c r="I2301">
        <v>404.81200000000001</v>
      </c>
      <c r="J2301">
        <v>4.1230000000000002</v>
      </c>
      <c r="K2301">
        <v>-13.567</v>
      </c>
      <c r="L2301">
        <v>91.516999999999996</v>
      </c>
      <c r="M2301">
        <v>28980.105</v>
      </c>
      <c r="N2301">
        <v>0</v>
      </c>
      <c r="O2301">
        <v>12.412000000000001</v>
      </c>
      <c r="P2301">
        <v>12.269</v>
      </c>
      <c r="Q2301">
        <v>238.08199999999999</v>
      </c>
      <c r="R2301">
        <v>28955.423999999999</v>
      </c>
      <c r="S2301">
        <v>28717.343000000001</v>
      </c>
    </row>
    <row r="2302" spans="1:19" x14ac:dyDescent="0.3">
      <c r="A2302">
        <v>2021</v>
      </c>
      <c r="B2302">
        <v>4</v>
      </c>
      <c r="C2302">
        <v>6</v>
      </c>
      <c r="D2302">
        <v>21</v>
      </c>
      <c r="E2302">
        <v>26405.242999999999</v>
      </c>
      <c r="F2302">
        <v>748.40099999999995</v>
      </c>
      <c r="G2302">
        <v>72.938000000000002</v>
      </c>
      <c r="H2302">
        <v>0</v>
      </c>
      <c r="I2302">
        <v>517.60900000000004</v>
      </c>
      <c r="J2302">
        <v>5.181</v>
      </c>
      <c r="K2302">
        <v>0.82199999999999995</v>
      </c>
      <c r="L2302">
        <v>90.253</v>
      </c>
      <c r="M2302">
        <v>27767.508000000002</v>
      </c>
      <c r="N2302">
        <v>0</v>
      </c>
      <c r="O2302">
        <v>12.103999999999999</v>
      </c>
      <c r="P2302">
        <v>2.7509999999999999</v>
      </c>
      <c r="Q2302">
        <v>224.32</v>
      </c>
      <c r="R2302">
        <v>27752.653999999999</v>
      </c>
      <c r="S2302">
        <v>27528.332999999999</v>
      </c>
    </row>
    <row r="2303" spans="1:19" x14ac:dyDescent="0.3">
      <c r="A2303">
        <v>2021</v>
      </c>
      <c r="B2303">
        <v>4</v>
      </c>
      <c r="C2303">
        <v>6</v>
      </c>
      <c r="D2303">
        <v>22</v>
      </c>
      <c r="E2303">
        <v>23924.483</v>
      </c>
      <c r="F2303">
        <v>905.67100000000005</v>
      </c>
      <c r="G2303">
        <v>67.838999999999999</v>
      </c>
      <c r="H2303">
        <v>0</v>
      </c>
      <c r="I2303">
        <v>577.44799999999998</v>
      </c>
      <c r="J2303">
        <v>4.8490000000000002</v>
      </c>
      <c r="K2303">
        <v>11.243</v>
      </c>
      <c r="L2303">
        <v>88.658000000000001</v>
      </c>
      <c r="M2303">
        <v>25512.352999999999</v>
      </c>
      <c r="N2303">
        <v>0</v>
      </c>
      <c r="O2303">
        <v>9.8390000000000004</v>
      </c>
      <c r="P2303">
        <v>-17.568000000000001</v>
      </c>
      <c r="Q2303">
        <v>204.976</v>
      </c>
      <c r="R2303">
        <v>25520.081999999999</v>
      </c>
      <c r="S2303">
        <v>25315.106</v>
      </c>
    </row>
    <row r="2304" spans="1:19" x14ac:dyDescent="0.3">
      <c r="A2304">
        <v>2021</v>
      </c>
      <c r="B2304">
        <v>4</v>
      </c>
      <c r="C2304">
        <v>6</v>
      </c>
      <c r="D2304">
        <v>23</v>
      </c>
      <c r="E2304">
        <v>21602.828000000001</v>
      </c>
      <c r="F2304">
        <v>1086.912</v>
      </c>
      <c r="G2304">
        <v>62.457999999999998</v>
      </c>
      <c r="H2304">
        <v>0</v>
      </c>
      <c r="I2304">
        <v>962.154</v>
      </c>
      <c r="J2304">
        <v>5.25</v>
      </c>
      <c r="K2304">
        <v>17.797999999999998</v>
      </c>
      <c r="L2304">
        <v>87.302999999999997</v>
      </c>
      <c r="M2304">
        <v>23762.243999999999</v>
      </c>
      <c r="N2304">
        <v>0</v>
      </c>
      <c r="O2304">
        <v>7.4550000000000001</v>
      </c>
      <c r="P2304">
        <v>-15.762</v>
      </c>
      <c r="Q2304">
        <v>180.49</v>
      </c>
      <c r="R2304">
        <v>23770.550999999999</v>
      </c>
      <c r="S2304">
        <v>23590.061000000002</v>
      </c>
    </row>
    <row r="2305" spans="1:19" x14ac:dyDescent="0.3">
      <c r="A2305">
        <v>2021</v>
      </c>
      <c r="B2305">
        <v>4</v>
      </c>
      <c r="C2305">
        <v>6</v>
      </c>
      <c r="D2305">
        <v>24</v>
      </c>
      <c r="E2305">
        <v>20074.448</v>
      </c>
      <c r="F2305">
        <v>1360.875</v>
      </c>
      <c r="G2305">
        <v>59.325000000000003</v>
      </c>
      <c r="H2305">
        <v>0</v>
      </c>
      <c r="I2305">
        <v>846.64099999999996</v>
      </c>
      <c r="J2305">
        <v>5.0780000000000003</v>
      </c>
      <c r="K2305">
        <v>8.6110000000000007</v>
      </c>
      <c r="L2305">
        <v>86.477999999999994</v>
      </c>
      <c r="M2305">
        <v>22382.13</v>
      </c>
      <c r="N2305">
        <v>0</v>
      </c>
      <c r="O2305">
        <v>5.1630000000000003</v>
      </c>
      <c r="P2305">
        <v>-25.152000000000001</v>
      </c>
      <c r="Q2305">
        <v>159.809</v>
      </c>
      <c r="R2305">
        <v>22402.118999999999</v>
      </c>
      <c r="S2305">
        <v>22242.31</v>
      </c>
    </row>
    <row r="2306" spans="1:19" x14ac:dyDescent="0.3">
      <c r="A2306">
        <v>2021</v>
      </c>
      <c r="B2306">
        <v>4</v>
      </c>
      <c r="C2306">
        <v>7</v>
      </c>
      <c r="D2306">
        <v>1</v>
      </c>
      <c r="E2306">
        <v>19360.147000000001</v>
      </c>
      <c r="F2306">
        <v>1497.3620000000001</v>
      </c>
      <c r="G2306">
        <v>57.692</v>
      </c>
      <c r="H2306">
        <v>0</v>
      </c>
      <c r="I2306">
        <v>601.077</v>
      </c>
      <c r="J2306">
        <v>4.9450000000000003</v>
      </c>
      <c r="K2306">
        <v>4.548</v>
      </c>
      <c r="L2306">
        <v>86.096000000000004</v>
      </c>
      <c r="M2306">
        <v>21554.173999999999</v>
      </c>
      <c r="N2306">
        <v>0</v>
      </c>
      <c r="O2306">
        <v>4.1360000000000001</v>
      </c>
      <c r="P2306">
        <v>-21.065999999999999</v>
      </c>
      <c r="Q2306">
        <v>145.971</v>
      </c>
      <c r="R2306">
        <v>21571.102999999999</v>
      </c>
      <c r="S2306">
        <v>21425.132000000001</v>
      </c>
    </row>
    <row r="2307" spans="1:19" x14ac:dyDescent="0.3">
      <c r="A2307">
        <v>2021</v>
      </c>
      <c r="B2307">
        <v>4</v>
      </c>
      <c r="C2307">
        <v>7</v>
      </c>
      <c r="D2307">
        <v>2</v>
      </c>
      <c r="E2307">
        <v>18834.22</v>
      </c>
      <c r="F2307">
        <v>1542.8</v>
      </c>
      <c r="G2307">
        <v>56.683</v>
      </c>
      <c r="H2307">
        <v>0</v>
      </c>
      <c r="I2307">
        <v>360.00200000000001</v>
      </c>
      <c r="J2307">
        <v>4.8719999999999999</v>
      </c>
      <c r="K2307">
        <v>9.9809999999999999</v>
      </c>
      <c r="L2307">
        <v>85.757000000000005</v>
      </c>
      <c r="M2307">
        <v>20837.632000000001</v>
      </c>
      <c r="N2307">
        <v>0</v>
      </c>
      <c r="O2307">
        <v>3.7360000000000002</v>
      </c>
      <c r="P2307">
        <v>-16.295000000000002</v>
      </c>
      <c r="Q2307">
        <v>138.999</v>
      </c>
      <c r="R2307">
        <v>20850.191999999999</v>
      </c>
      <c r="S2307">
        <v>20711.192999999999</v>
      </c>
    </row>
    <row r="2308" spans="1:19" x14ac:dyDescent="0.3">
      <c r="A2308">
        <v>2021</v>
      </c>
      <c r="B2308">
        <v>4</v>
      </c>
      <c r="C2308">
        <v>7</v>
      </c>
      <c r="D2308">
        <v>3</v>
      </c>
      <c r="E2308">
        <v>18687.357</v>
      </c>
      <c r="F2308">
        <v>1542.297</v>
      </c>
      <c r="G2308">
        <v>56.34</v>
      </c>
      <c r="H2308">
        <v>0</v>
      </c>
      <c r="I2308">
        <v>204.78</v>
      </c>
      <c r="J2308">
        <v>4.7190000000000003</v>
      </c>
      <c r="K2308">
        <v>9.5630000000000006</v>
      </c>
      <c r="L2308">
        <v>85.668999999999997</v>
      </c>
      <c r="M2308">
        <v>20534.384999999998</v>
      </c>
      <c r="N2308">
        <v>0</v>
      </c>
      <c r="O2308">
        <v>3.536</v>
      </c>
      <c r="P2308">
        <v>-11.433999999999999</v>
      </c>
      <c r="Q2308">
        <v>136.69999999999999</v>
      </c>
      <c r="R2308">
        <v>20542.282999999999</v>
      </c>
      <c r="S2308">
        <v>20405.582999999999</v>
      </c>
    </row>
    <row r="2309" spans="1:19" x14ac:dyDescent="0.3">
      <c r="A2309">
        <v>2021</v>
      </c>
      <c r="B2309">
        <v>4</v>
      </c>
      <c r="C2309">
        <v>7</v>
      </c>
      <c r="D2309">
        <v>4</v>
      </c>
      <c r="E2309">
        <v>19203.405999999999</v>
      </c>
      <c r="F2309">
        <v>1489.7909999999999</v>
      </c>
      <c r="G2309">
        <v>57.613</v>
      </c>
      <c r="H2309">
        <v>0</v>
      </c>
      <c r="I2309">
        <v>102.96599999999999</v>
      </c>
      <c r="J2309">
        <v>3.6520000000000001</v>
      </c>
      <c r="K2309">
        <v>10.250999999999999</v>
      </c>
      <c r="L2309">
        <v>86.007000000000005</v>
      </c>
      <c r="M2309">
        <v>20896.073</v>
      </c>
      <c r="N2309">
        <v>0</v>
      </c>
      <c r="O2309">
        <v>3.5430000000000001</v>
      </c>
      <c r="P2309">
        <v>-7.7240000000000002</v>
      </c>
      <c r="Q2309">
        <v>139.751</v>
      </c>
      <c r="R2309">
        <v>20900.253000000001</v>
      </c>
      <c r="S2309">
        <v>20760.503000000001</v>
      </c>
    </row>
    <row r="2310" spans="1:19" x14ac:dyDescent="0.3">
      <c r="A2310">
        <v>2021</v>
      </c>
      <c r="B2310">
        <v>4</v>
      </c>
      <c r="C2310">
        <v>7</v>
      </c>
      <c r="D2310">
        <v>5</v>
      </c>
      <c r="E2310">
        <v>20649.726999999999</v>
      </c>
      <c r="F2310">
        <v>1299.75</v>
      </c>
      <c r="G2310">
        <v>59.991999999999997</v>
      </c>
      <c r="H2310">
        <v>0</v>
      </c>
      <c r="I2310">
        <v>72.459999999999994</v>
      </c>
      <c r="J2310">
        <v>2.3290000000000002</v>
      </c>
      <c r="K2310">
        <v>9.1140000000000008</v>
      </c>
      <c r="L2310">
        <v>86.819000000000003</v>
      </c>
      <c r="M2310">
        <v>22120.201000000001</v>
      </c>
      <c r="N2310">
        <v>0</v>
      </c>
      <c r="O2310">
        <v>3.8969999999999998</v>
      </c>
      <c r="P2310">
        <v>-5.7649999999999997</v>
      </c>
      <c r="Q2310">
        <v>150.31899999999999</v>
      </c>
      <c r="R2310">
        <v>22122.069</v>
      </c>
      <c r="S2310">
        <v>21971.75</v>
      </c>
    </row>
    <row r="2311" spans="1:19" x14ac:dyDescent="0.3">
      <c r="A2311">
        <v>2021</v>
      </c>
      <c r="B2311">
        <v>4</v>
      </c>
      <c r="C2311">
        <v>7</v>
      </c>
      <c r="D2311">
        <v>6</v>
      </c>
      <c r="E2311">
        <v>22939.082999999999</v>
      </c>
      <c r="F2311">
        <v>1003.557</v>
      </c>
      <c r="G2311">
        <v>64.512</v>
      </c>
      <c r="H2311">
        <v>0</v>
      </c>
      <c r="I2311">
        <v>128.994</v>
      </c>
      <c r="J2311">
        <v>2.839</v>
      </c>
      <c r="K2311">
        <v>15.384</v>
      </c>
      <c r="L2311">
        <v>88.108000000000004</v>
      </c>
      <c r="M2311">
        <v>24177.965</v>
      </c>
      <c r="N2311">
        <v>4.351</v>
      </c>
      <c r="O2311">
        <v>5.0010000000000003</v>
      </c>
      <c r="P2311">
        <v>-2.78</v>
      </c>
      <c r="Q2311">
        <v>171.452</v>
      </c>
      <c r="R2311">
        <v>24171.392</v>
      </c>
      <c r="S2311">
        <v>23999.940999999999</v>
      </c>
    </row>
    <row r="2312" spans="1:19" x14ac:dyDescent="0.3">
      <c r="A2312">
        <v>2021</v>
      </c>
      <c r="B2312">
        <v>4</v>
      </c>
      <c r="C2312">
        <v>7</v>
      </c>
      <c r="D2312">
        <v>7</v>
      </c>
      <c r="E2312">
        <v>24940.309000000001</v>
      </c>
      <c r="F2312">
        <v>900.28099999999995</v>
      </c>
      <c r="G2312">
        <v>68.847999999999999</v>
      </c>
      <c r="H2312">
        <v>0</v>
      </c>
      <c r="I2312">
        <v>267.89</v>
      </c>
      <c r="J2312">
        <v>3.702</v>
      </c>
      <c r="K2312">
        <v>12.307</v>
      </c>
      <c r="L2312">
        <v>89.346000000000004</v>
      </c>
      <c r="M2312">
        <v>26213.834999999999</v>
      </c>
      <c r="N2312">
        <v>650.23599999999999</v>
      </c>
      <c r="O2312">
        <v>1.07</v>
      </c>
      <c r="P2312">
        <v>-1.8260000000000001</v>
      </c>
      <c r="Q2312">
        <v>200.58</v>
      </c>
      <c r="R2312">
        <v>25564.355</v>
      </c>
      <c r="S2312">
        <v>25363.775000000001</v>
      </c>
    </row>
    <row r="2313" spans="1:19" x14ac:dyDescent="0.3">
      <c r="A2313">
        <v>2021</v>
      </c>
      <c r="B2313">
        <v>4</v>
      </c>
      <c r="C2313">
        <v>7</v>
      </c>
      <c r="D2313">
        <v>8</v>
      </c>
      <c r="E2313">
        <v>26229.784</v>
      </c>
      <c r="F2313">
        <v>877.59699999999998</v>
      </c>
      <c r="G2313">
        <v>72.052000000000007</v>
      </c>
      <c r="H2313">
        <v>0</v>
      </c>
      <c r="I2313">
        <v>494.47699999999998</v>
      </c>
      <c r="J2313">
        <v>4.97</v>
      </c>
      <c r="K2313">
        <v>6.4740000000000002</v>
      </c>
      <c r="L2313">
        <v>90.222999999999999</v>
      </c>
      <c r="M2313">
        <v>27703.524000000001</v>
      </c>
      <c r="N2313">
        <v>3091.4549999999999</v>
      </c>
      <c r="O2313">
        <v>-11.61</v>
      </c>
      <c r="P2313">
        <v>4.0000000000000001E-3</v>
      </c>
      <c r="Q2313">
        <v>235.46299999999999</v>
      </c>
      <c r="R2313">
        <v>24623.674999999999</v>
      </c>
      <c r="S2313">
        <v>24388.212</v>
      </c>
    </row>
    <row r="2314" spans="1:19" x14ac:dyDescent="0.3">
      <c r="A2314">
        <v>2021</v>
      </c>
      <c r="B2314">
        <v>4</v>
      </c>
      <c r="C2314">
        <v>7</v>
      </c>
      <c r="D2314">
        <v>9</v>
      </c>
      <c r="E2314">
        <v>27189.681</v>
      </c>
      <c r="F2314">
        <v>897.53</v>
      </c>
      <c r="G2314">
        <v>71.718000000000004</v>
      </c>
      <c r="H2314">
        <v>0</v>
      </c>
      <c r="I2314">
        <v>610.23099999999999</v>
      </c>
      <c r="J2314">
        <v>5.5170000000000003</v>
      </c>
      <c r="K2314">
        <v>-0.36499999999999999</v>
      </c>
      <c r="L2314">
        <v>91.088999999999999</v>
      </c>
      <c r="M2314">
        <v>28793.684000000001</v>
      </c>
      <c r="N2314">
        <v>5669.3720000000003</v>
      </c>
      <c r="O2314">
        <v>-26.329000000000001</v>
      </c>
      <c r="P2314">
        <v>2.4900000000000002</v>
      </c>
      <c r="Q2314">
        <v>263.66500000000002</v>
      </c>
      <c r="R2314">
        <v>23148.15</v>
      </c>
      <c r="S2314">
        <v>22884.486000000001</v>
      </c>
    </row>
    <row r="2315" spans="1:19" x14ac:dyDescent="0.3">
      <c r="A2315">
        <v>2021</v>
      </c>
      <c r="B2315">
        <v>4</v>
      </c>
      <c r="C2315">
        <v>7</v>
      </c>
      <c r="D2315">
        <v>10</v>
      </c>
      <c r="E2315">
        <v>27946.726999999999</v>
      </c>
      <c r="F2315">
        <v>912.80799999999999</v>
      </c>
      <c r="G2315">
        <v>71.462999999999994</v>
      </c>
      <c r="H2315">
        <v>0</v>
      </c>
      <c r="I2315">
        <v>577.70699999999999</v>
      </c>
      <c r="J2315">
        <v>5.8330000000000002</v>
      </c>
      <c r="K2315">
        <v>0.88</v>
      </c>
      <c r="L2315">
        <v>91.768000000000001</v>
      </c>
      <c r="M2315">
        <v>29535.723999999998</v>
      </c>
      <c r="N2315">
        <v>7657.9219999999996</v>
      </c>
      <c r="O2315">
        <v>-37.950000000000003</v>
      </c>
      <c r="P2315">
        <v>3.5179999999999998</v>
      </c>
      <c r="Q2315">
        <v>285.28399999999999</v>
      </c>
      <c r="R2315">
        <v>21912.233</v>
      </c>
      <c r="S2315">
        <v>21626.949000000001</v>
      </c>
    </row>
    <row r="2316" spans="1:19" x14ac:dyDescent="0.3">
      <c r="A2316">
        <v>2021</v>
      </c>
      <c r="B2316">
        <v>4</v>
      </c>
      <c r="C2316">
        <v>7</v>
      </c>
      <c r="D2316">
        <v>11</v>
      </c>
      <c r="E2316">
        <v>28345.567999999999</v>
      </c>
      <c r="F2316">
        <v>935.54600000000005</v>
      </c>
      <c r="G2316">
        <v>70.611999999999995</v>
      </c>
      <c r="H2316">
        <v>0</v>
      </c>
      <c r="I2316">
        <v>491.72500000000002</v>
      </c>
      <c r="J2316">
        <v>5.9710000000000001</v>
      </c>
      <c r="K2316">
        <v>3.2360000000000002</v>
      </c>
      <c r="L2316">
        <v>92.04</v>
      </c>
      <c r="M2316">
        <v>29874.085999999999</v>
      </c>
      <c r="N2316">
        <v>8853.7960000000003</v>
      </c>
      <c r="O2316">
        <v>-18.036999999999999</v>
      </c>
      <c r="P2316">
        <v>2.8849999999999998</v>
      </c>
      <c r="Q2316">
        <v>303.30099999999999</v>
      </c>
      <c r="R2316">
        <v>21035.441999999999</v>
      </c>
      <c r="S2316">
        <v>20732.141</v>
      </c>
    </row>
    <row r="2317" spans="1:19" x14ac:dyDescent="0.3">
      <c r="A2317">
        <v>2021</v>
      </c>
      <c r="B2317">
        <v>4</v>
      </c>
      <c r="C2317">
        <v>7</v>
      </c>
      <c r="D2317">
        <v>12</v>
      </c>
      <c r="E2317">
        <v>28448.375</v>
      </c>
      <c r="F2317">
        <v>914.423</v>
      </c>
      <c r="G2317">
        <v>69.515000000000001</v>
      </c>
      <c r="H2317">
        <v>0</v>
      </c>
      <c r="I2317">
        <v>454.66800000000001</v>
      </c>
      <c r="J2317">
        <v>5.9409999999999998</v>
      </c>
      <c r="K2317">
        <v>0.97899999999999998</v>
      </c>
      <c r="L2317">
        <v>92.087999999999994</v>
      </c>
      <c r="M2317">
        <v>29916.473000000002</v>
      </c>
      <c r="N2317">
        <v>9404.732</v>
      </c>
      <c r="O2317">
        <v>-6.2320000000000002</v>
      </c>
      <c r="P2317">
        <v>3.9369999999999998</v>
      </c>
      <c r="Q2317">
        <v>314.53500000000003</v>
      </c>
      <c r="R2317">
        <v>20514.035</v>
      </c>
      <c r="S2317">
        <v>20199.5</v>
      </c>
    </row>
    <row r="2318" spans="1:19" x14ac:dyDescent="0.3">
      <c r="A2318">
        <v>2021</v>
      </c>
      <c r="B2318">
        <v>4</v>
      </c>
      <c r="C2318">
        <v>7</v>
      </c>
      <c r="D2318">
        <v>13</v>
      </c>
      <c r="E2318">
        <v>28550.031999999999</v>
      </c>
      <c r="F2318">
        <v>855.53599999999994</v>
      </c>
      <c r="G2318">
        <v>68.69</v>
      </c>
      <c r="H2318">
        <v>0</v>
      </c>
      <c r="I2318">
        <v>430.10700000000003</v>
      </c>
      <c r="J2318">
        <v>5.8310000000000004</v>
      </c>
      <c r="K2318">
        <v>3.8250000000000002</v>
      </c>
      <c r="L2318">
        <v>92.123000000000005</v>
      </c>
      <c r="M2318">
        <v>29937.454000000002</v>
      </c>
      <c r="N2318">
        <v>9332.9940000000006</v>
      </c>
      <c r="O2318">
        <v>-1.4490000000000001</v>
      </c>
      <c r="P2318">
        <v>4.5380000000000003</v>
      </c>
      <c r="Q2318">
        <v>323.14499999999998</v>
      </c>
      <c r="R2318">
        <v>20601.37</v>
      </c>
      <c r="S2318">
        <v>20278.225999999999</v>
      </c>
    </row>
    <row r="2319" spans="1:19" x14ac:dyDescent="0.3">
      <c r="A2319">
        <v>2021</v>
      </c>
      <c r="B2319">
        <v>4</v>
      </c>
      <c r="C2319">
        <v>7</v>
      </c>
      <c r="D2319">
        <v>14</v>
      </c>
      <c r="E2319">
        <v>28435.96</v>
      </c>
      <c r="F2319">
        <v>805.60299999999995</v>
      </c>
      <c r="G2319">
        <v>69.05</v>
      </c>
      <c r="H2319">
        <v>0</v>
      </c>
      <c r="I2319">
        <v>368.52499999999998</v>
      </c>
      <c r="J2319">
        <v>5.3470000000000004</v>
      </c>
      <c r="K2319">
        <v>4.1619999999999999</v>
      </c>
      <c r="L2319">
        <v>92.009</v>
      </c>
      <c r="M2319">
        <v>29711.606</v>
      </c>
      <c r="N2319">
        <v>8803.6790000000001</v>
      </c>
      <c r="O2319">
        <v>-0.75600000000000001</v>
      </c>
      <c r="P2319">
        <v>4.2539999999999996</v>
      </c>
      <c r="Q2319">
        <v>328.55799999999999</v>
      </c>
      <c r="R2319">
        <v>20904.428</v>
      </c>
      <c r="S2319">
        <v>20575.87</v>
      </c>
    </row>
    <row r="2320" spans="1:19" x14ac:dyDescent="0.3">
      <c r="A2320">
        <v>2021</v>
      </c>
      <c r="B2320">
        <v>4</v>
      </c>
      <c r="C2320">
        <v>7</v>
      </c>
      <c r="D2320">
        <v>15</v>
      </c>
      <c r="E2320">
        <v>28156.528999999999</v>
      </c>
      <c r="F2320">
        <v>774.11699999999996</v>
      </c>
      <c r="G2320">
        <v>69.664000000000001</v>
      </c>
      <c r="H2320">
        <v>0</v>
      </c>
      <c r="I2320">
        <v>339.13400000000001</v>
      </c>
      <c r="J2320">
        <v>5.5759999999999996</v>
      </c>
      <c r="K2320">
        <v>-2.3439999999999999</v>
      </c>
      <c r="L2320">
        <v>91.778000000000006</v>
      </c>
      <c r="M2320">
        <v>29364.79</v>
      </c>
      <c r="N2320">
        <v>7627.7089999999998</v>
      </c>
      <c r="O2320">
        <v>-0.28999999999999998</v>
      </c>
      <c r="P2320">
        <v>2.88</v>
      </c>
      <c r="Q2320">
        <v>328.41300000000001</v>
      </c>
      <c r="R2320">
        <v>21734.491000000002</v>
      </c>
      <c r="S2320">
        <v>21406.078000000001</v>
      </c>
    </row>
    <row r="2321" spans="1:19" x14ac:dyDescent="0.3">
      <c r="A2321">
        <v>2021</v>
      </c>
      <c r="B2321">
        <v>4</v>
      </c>
      <c r="C2321">
        <v>7</v>
      </c>
      <c r="D2321">
        <v>16</v>
      </c>
      <c r="E2321">
        <v>27654.208999999999</v>
      </c>
      <c r="F2321">
        <v>684.31799999999998</v>
      </c>
      <c r="G2321">
        <v>69.936000000000007</v>
      </c>
      <c r="H2321">
        <v>0</v>
      </c>
      <c r="I2321">
        <v>233.93700000000001</v>
      </c>
      <c r="J2321">
        <v>4.3869999999999996</v>
      </c>
      <c r="K2321">
        <v>-13.537000000000001</v>
      </c>
      <c r="L2321">
        <v>91.379000000000005</v>
      </c>
      <c r="M2321">
        <v>28654.694</v>
      </c>
      <c r="N2321">
        <v>5709.2929999999997</v>
      </c>
      <c r="O2321">
        <v>0.192</v>
      </c>
      <c r="P2321">
        <v>1.6419999999999999</v>
      </c>
      <c r="Q2321">
        <v>319.77100000000002</v>
      </c>
      <c r="R2321">
        <v>22943.565999999999</v>
      </c>
      <c r="S2321">
        <v>22623.794999999998</v>
      </c>
    </row>
    <row r="2322" spans="1:19" x14ac:dyDescent="0.3">
      <c r="A2322">
        <v>2021</v>
      </c>
      <c r="B2322">
        <v>4</v>
      </c>
      <c r="C2322">
        <v>7</v>
      </c>
      <c r="D2322">
        <v>17</v>
      </c>
      <c r="E2322">
        <v>27133.463</v>
      </c>
      <c r="F2322">
        <v>621.42700000000002</v>
      </c>
      <c r="G2322">
        <v>69.875</v>
      </c>
      <c r="H2322">
        <v>0</v>
      </c>
      <c r="I2322">
        <v>255.80699999999999</v>
      </c>
      <c r="J2322">
        <v>4.91</v>
      </c>
      <c r="K2322">
        <v>-14.112</v>
      </c>
      <c r="L2322">
        <v>90.929000000000002</v>
      </c>
      <c r="M2322">
        <v>28092.424999999999</v>
      </c>
      <c r="N2322">
        <v>3278.087</v>
      </c>
      <c r="O2322">
        <v>1.5920000000000001</v>
      </c>
      <c r="P2322">
        <v>7.7039999999999997</v>
      </c>
      <c r="Q2322">
        <v>301.51299999999998</v>
      </c>
      <c r="R2322">
        <v>24805.042000000001</v>
      </c>
      <c r="S2322">
        <v>24503.528999999999</v>
      </c>
    </row>
    <row r="2323" spans="1:19" x14ac:dyDescent="0.3">
      <c r="A2323">
        <v>2021</v>
      </c>
      <c r="B2323">
        <v>4</v>
      </c>
      <c r="C2323">
        <v>7</v>
      </c>
      <c r="D2323">
        <v>18</v>
      </c>
      <c r="E2323">
        <v>26659.991999999998</v>
      </c>
      <c r="F2323">
        <v>622.64400000000001</v>
      </c>
      <c r="G2323">
        <v>70.471999999999994</v>
      </c>
      <c r="H2323">
        <v>0</v>
      </c>
      <c r="I2323">
        <v>326.37799999999999</v>
      </c>
      <c r="J2323">
        <v>4.7430000000000003</v>
      </c>
      <c r="K2323">
        <v>-23.109000000000002</v>
      </c>
      <c r="L2323">
        <v>90.498999999999995</v>
      </c>
      <c r="M2323">
        <v>27681.147000000001</v>
      </c>
      <c r="N2323">
        <v>829.58799999999997</v>
      </c>
      <c r="O2323">
        <v>8.077</v>
      </c>
      <c r="P2323">
        <v>10.428000000000001</v>
      </c>
      <c r="Q2323">
        <v>275.19400000000002</v>
      </c>
      <c r="R2323">
        <v>26833.054</v>
      </c>
      <c r="S2323">
        <v>26557.86</v>
      </c>
    </row>
    <row r="2324" spans="1:19" x14ac:dyDescent="0.3">
      <c r="A2324">
        <v>2021</v>
      </c>
      <c r="B2324">
        <v>4</v>
      </c>
      <c r="C2324">
        <v>7</v>
      </c>
      <c r="D2324">
        <v>19</v>
      </c>
      <c r="E2324">
        <v>27544.018</v>
      </c>
      <c r="F2324">
        <v>655.13</v>
      </c>
      <c r="G2324">
        <v>70.147000000000006</v>
      </c>
      <c r="H2324">
        <v>0</v>
      </c>
      <c r="I2324">
        <v>361.14600000000002</v>
      </c>
      <c r="J2324">
        <v>4.4640000000000004</v>
      </c>
      <c r="K2324">
        <v>-17.579999999999998</v>
      </c>
      <c r="L2324">
        <v>91.218000000000004</v>
      </c>
      <c r="M2324">
        <v>28638.395</v>
      </c>
      <c r="N2324">
        <v>13.162000000000001</v>
      </c>
      <c r="O2324">
        <v>11.747999999999999</v>
      </c>
      <c r="P2324">
        <v>16.402000000000001</v>
      </c>
      <c r="Q2324">
        <v>252.98</v>
      </c>
      <c r="R2324">
        <v>28597.083999999999</v>
      </c>
      <c r="S2324">
        <v>28344.105</v>
      </c>
    </row>
    <row r="2325" spans="1:19" x14ac:dyDescent="0.3">
      <c r="A2325">
        <v>2021</v>
      </c>
      <c r="B2325">
        <v>4</v>
      </c>
      <c r="C2325">
        <v>7</v>
      </c>
      <c r="D2325">
        <v>20</v>
      </c>
      <c r="E2325">
        <v>28417.784</v>
      </c>
      <c r="F2325">
        <v>687.91</v>
      </c>
      <c r="G2325">
        <v>72.411000000000001</v>
      </c>
      <c r="H2325">
        <v>0</v>
      </c>
      <c r="I2325">
        <v>404.81200000000001</v>
      </c>
      <c r="J2325">
        <v>4.1230000000000002</v>
      </c>
      <c r="K2325">
        <v>-13.537000000000001</v>
      </c>
      <c r="L2325">
        <v>92.052000000000007</v>
      </c>
      <c r="M2325">
        <v>29593.144</v>
      </c>
      <c r="N2325">
        <v>0</v>
      </c>
      <c r="O2325">
        <v>12.412000000000001</v>
      </c>
      <c r="P2325">
        <v>12.269</v>
      </c>
      <c r="Q2325">
        <v>238.95099999999999</v>
      </c>
      <c r="R2325">
        <v>29568.463</v>
      </c>
      <c r="S2325">
        <v>29329.511999999999</v>
      </c>
    </row>
    <row r="2326" spans="1:19" x14ac:dyDescent="0.3">
      <c r="A2326">
        <v>2021</v>
      </c>
      <c r="B2326">
        <v>4</v>
      </c>
      <c r="C2326">
        <v>7</v>
      </c>
      <c r="D2326">
        <v>21</v>
      </c>
      <c r="E2326">
        <v>26963.934000000001</v>
      </c>
      <c r="F2326">
        <v>748.40099999999995</v>
      </c>
      <c r="G2326">
        <v>72.805999999999997</v>
      </c>
      <c r="H2326">
        <v>0</v>
      </c>
      <c r="I2326">
        <v>517.60900000000004</v>
      </c>
      <c r="J2326">
        <v>5.181</v>
      </c>
      <c r="K2326">
        <v>0.82</v>
      </c>
      <c r="L2326">
        <v>90.802000000000007</v>
      </c>
      <c r="M2326">
        <v>28326.745999999999</v>
      </c>
      <c r="N2326">
        <v>0</v>
      </c>
      <c r="O2326">
        <v>12.103999999999999</v>
      </c>
      <c r="P2326">
        <v>2.7509999999999999</v>
      </c>
      <c r="Q2326">
        <v>227.48400000000001</v>
      </c>
      <c r="R2326">
        <v>28311.891</v>
      </c>
      <c r="S2326">
        <v>28084.406999999999</v>
      </c>
    </row>
    <row r="2327" spans="1:19" x14ac:dyDescent="0.3">
      <c r="A2327">
        <v>2021</v>
      </c>
      <c r="B2327">
        <v>4</v>
      </c>
      <c r="C2327">
        <v>7</v>
      </c>
      <c r="D2327">
        <v>22</v>
      </c>
      <c r="E2327">
        <v>24571.573</v>
      </c>
      <c r="F2327">
        <v>905.67100000000005</v>
      </c>
      <c r="G2327">
        <v>68.706999999999994</v>
      </c>
      <c r="H2327">
        <v>0</v>
      </c>
      <c r="I2327">
        <v>577.44799999999998</v>
      </c>
      <c r="J2327">
        <v>4.8490000000000002</v>
      </c>
      <c r="K2327">
        <v>11.582000000000001</v>
      </c>
      <c r="L2327">
        <v>89.061000000000007</v>
      </c>
      <c r="M2327">
        <v>26160.184000000001</v>
      </c>
      <c r="N2327">
        <v>0</v>
      </c>
      <c r="O2327">
        <v>9.8390000000000004</v>
      </c>
      <c r="P2327">
        <v>-17.568000000000001</v>
      </c>
      <c r="Q2327">
        <v>208.40899999999999</v>
      </c>
      <c r="R2327">
        <v>26167.913</v>
      </c>
      <c r="S2327">
        <v>25959.504000000001</v>
      </c>
    </row>
    <row r="2328" spans="1:19" x14ac:dyDescent="0.3">
      <c r="A2328">
        <v>2021</v>
      </c>
      <c r="B2328">
        <v>4</v>
      </c>
      <c r="C2328">
        <v>7</v>
      </c>
      <c r="D2328">
        <v>23</v>
      </c>
      <c r="E2328">
        <v>22012.672999999999</v>
      </c>
      <c r="F2328">
        <v>1086.912</v>
      </c>
      <c r="G2328">
        <v>63.16</v>
      </c>
      <c r="H2328">
        <v>0</v>
      </c>
      <c r="I2328">
        <v>962.154</v>
      </c>
      <c r="J2328">
        <v>5.25</v>
      </c>
      <c r="K2328">
        <v>18.128</v>
      </c>
      <c r="L2328">
        <v>87.542000000000002</v>
      </c>
      <c r="M2328">
        <v>24172.659</v>
      </c>
      <c r="N2328">
        <v>0</v>
      </c>
      <c r="O2328">
        <v>7.4550000000000001</v>
      </c>
      <c r="P2328">
        <v>-15.762</v>
      </c>
      <c r="Q2328">
        <v>183.37799999999999</v>
      </c>
      <c r="R2328">
        <v>24180.966</v>
      </c>
      <c r="S2328">
        <v>23997.588</v>
      </c>
    </row>
    <row r="2329" spans="1:19" x14ac:dyDescent="0.3">
      <c r="A2329">
        <v>2021</v>
      </c>
      <c r="B2329">
        <v>4</v>
      </c>
      <c r="C2329">
        <v>7</v>
      </c>
      <c r="D2329">
        <v>24</v>
      </c>
      <c r="E2329">
        <v>20458.929</v>
      </c>
      <c r="F2329">
        <v>1360.875</v>
      </c>
      <c r="G2329">
        <v>60.378</v>
      </c>
      <c r="H2329">
        <v>0</v>
      </c>
      <c r="I2329">
        <v>846.64099999999996</v>
      </c>
      <c r="J2329">
        <v>5.0780000000000003</v>
      </c>
      <c r="K2329">
        <v>8.516</v>
      </c>
      <c r="L2329">
        <v>86.698999999999998</v>
      </c>
      <c r="M2329">
        <v>22766.738000000001</v>
      </c>
      <c r="N2329">
        <v>0</v>
      </c>
      <c r="O2329">
        <v>5.1630000000000003</v>
      </c>
      <c r="P2329">
        <v>-25.152000000000001</v>
      </c>
      <c r="Q2329">
        <v>161.00299999999999</v>
      </c>
      <c r="R2329">
        <v>22786.726999999999</v>
      </c>
      <c r="S2329">
        <v>22625.723999999998</v>
      </c>
    </row>
    <row r="2330" spans="1:19" x14ac:dyDescent="0.3">
      <c r="A2330">
        <v>2021</v>
      </c>
      <c r="B2330">
        <v>4</v>
      </c>
      <c r="C2330">
        <v>8</v>
      </c>
      <c r="D2330">
        <v>1</v>
      </c>
      <c r="E2330">
        <v>18954.841</v>
      </c>
      <c r="F2330">
        <v>1497.3620000000001</v>
      </c>
      <c r="G2330">
        <v>56.332000000000001</v>
      </c>
      <c r="H2330">
        <v>0</v>
      </c>
      <c r="I2330">
        <v>601.077</v>
      </c>
      <c r="J2330">
        <v>4.9450000000000003</v>
      </c>
      <c r="K2330">
        <v>4.6189999999999998</v>
      </c>
      <c r="L2330">
        <v>85.814999999999998</v>
      </c>
      <c r="M2330">
        <v>21148.657999999999</v>
      </c>
      <c r="N2330">
        <v>0</v>
      </c>
      <c r="O2330">
        <v>3.5760000000000001</v>
      </c>
      <c r="P2330">
        <v>-21.065999999999999</v>
      </c>
      <c r="Q2330">
        <v>144.40799999999999</v>
      </c>
      <c r="R2330">
        <v>21166.148000000001</v>
      </c>
      <c r="S2330">
        <v>21021.739000000001</v>
      </c>
    </row>
    <row r="2331" spans="1:19" x14ac:dyDescent="0.3">
      <c r="A2331">
        <v>2021</v>
      </c>
      <c r="B2331">
        <v>4</v>
      </c>
      <c r="C2331">
        <v>8</v>
      </c>
      <c r="D2331">
        <v>2</v>
      </c>
      <c r="E2331">
        <v>18360.876</v>
      </c>
      <c r="F2331">
        <v>1542.8</v>
      </c>
      <c r="G2331">
        <v>54.707999999999998</v>
      </c>
      <c r="H2331">
        <v>0</v>
      </c>
      <c r="I2331">
        <v>360.00200000000001</v>
      </c>
      <c r="J2331">
        <v>4.8719999999999999</v>
      </c>
      <c r="K2331">
        <v>10.234</v>
      </c>
      <c r="L2331">
        <v>85.52</v>
      </c>
      <c r="M2331">
        <v>20364.304</v>
      </c>
      <c r="N2331">
        <v>0</v>
      </c>
      <c r="O2331">
        <v>3.0790000000000002</v>
      </c>
      <c r="P2331">
        <v>-16.295000000000002</v>
      </c>
      <c r="Q2331">
        <v>137.63800000000001</v>
      </c>
      <c r="R2331">
        <v>20377.52</v>
      </c>
      <c r="S2331">
        <v>20239.881000000001</v>
      </c>
    </row>
    <row r="2332" spans="1:19" x14ac:dyDescent="0.3">
      <c r="A2332">
        <v>2021</v>
      </c>
      <c r="B2332">
        <v>4</v>
      </c>
      <c r="C2332">
        <v>8</v>
      </c>
      <c r="D2332">
        <v>3</v>
      </c>
      <c r="E2332">
        <v>18166.287</v>
      </c>
      <c r="F2332">
        <v>1542.297</v>
      </c>
      <c r="G2332">
        <v>54.277999999999999</v>
      </c>
      <c r="H2332">
        <v>0</v>
      </c>
      <c r="I2332">
        <v>204.78</v>
      </c>
      <c r="J2332">
        <v>4.7190000000000003</v>
      </c>
      <c r="K2332">
        <v>9.6940000000000008</v>
      </c>
      <c r="L2332">
        <v>85.445999999999998</v>
      </c>
      <c r="M2332">
        <v>20013.223000000002</v>
      </c>
      <c r="N2332">
        <v>0</v>
      </c>
      <c r="O2332">
        <v>2.9060000000000001</v>
      </c>
      <c r="P2332">
        <v>-11.433999999999999</v>
      </c>
      <c r="Q2332">
        <v>135.947</v>
      </c>
      <c r="R2332">
        <v>20021.751</v>
      </c>
      <c r="S2332">
        <v>19885.804</v>
      </c>
    </row>
    <row r="2333" spans="1:19" x14ac:dyDescent="0.3">
      <c r="A2333">
        <v>2021</v>
      </c>
      <c r="B2333">
        <v>4</v>
      </c>
      <c r="C2333">
        <v>8</v>
      </c>
      <c r="D2333">
        <v>4</v>
      </c>
      <c r="E2333">
        <v>18659.338</v>
      </c>
      <c r="F2333">
        <v>1489.7909999999999</v>
      </c>
      <c r="G2333">
        <v>54.831000000000003</v>
      </c>
      <c r="H2333">
        <v>0</v>
      </c>
      <c r="I2333">
        <v>102.96599999999999</v>
      </c>
      <c r="J2333">
        <v>3.6520000000000001</v>
      </c>
      <c r="K2333">
        <v>10.31</v>
      </c>
      <c r="L2333">
        <v>85.656000000000006</v>
      </c>
      <c r="M2333">
        <v>20351.713</v>
      </c>
      <c r="N2333">
        <v>0</v>
      </c>
      <c r="O2333">
        <v>2.593</v>
      </c>
      <c r="P2333">
        <v>-7.7240000000000002</v>
      </c>
      <c r="Q2333">
        <v>139.227</v>
      </c>
      <c r="R2333">
        <v>20356.843000000001</v>
      </c>
      <c r="S2333">
        <v>20217.616000000002</v>
      </c>
    </row>
    <row r="2334" spans="1:19" x14ac:dyDescent="0.3">
      <c r="A2334">
        <v>2021</v>
      </c>
      <c r="B2334">
        <v>4</v>
      </c>
      <c r="C2334">
        <v>8</v>
      </c>
      <c r="D2334">
        <v>5</v>
      </c>
      <c r="E2334">
        <v>20073.403999999999</v>
      </c>
      <c r="F2334">
        <v>1299.75</v>
      </c>
      <c r="G2334">
        <v>57.28</v>
      </c>
      <c r="H2334">
        <v>0</v>
      </c>
      <c r="I2334">
        <v>72.459999999999994</v>
      </c>
      <c r="J2334">
        <v>2.3290000000000002</v>
      </c>
      <c r="K2334">
        <v>9.0190000000000001</v>
      </c>
      <c r="L2334">
        <v>86.491</v>
      </c>
      <c r="M2334">
        <v>21543.454000000002</v>
      </c>
      <c r="N2334">
        <v>0</v>
      </c>
      <c r="O2334">
        <v>2.8109999999999999</v>
      </c>
      <c r="P2334">
        <v>-5.7649999999999997</v>
      </c>
      <c r="Q2334">
        <v>150.721</v>
      </c>
      <c r="R2334">
        <v>21546.407999999999</v>
      </c>
      <c r="S2334">
        <v>21395.687000000002</v>
      </c>
    </row>
    <row r="2335" spans="1:19" x14ac:dyDescent="0.3">
      <c r="A2335">
        <v>2021</v>
      </c>
      <c r="B2335">
        <v>4</v>
      </c>
      <c r="C2335">
        <v>8</v>
      </c>
      <c r="D2335">
        <v>6</v>
      </c>
      <c r="E2335">
        <v>21878.058000000001</v>
      </c>
      <c r="F2335">
        <v>1003.557</v>
      </c>
      <c r="G2335">
        <v>61.457999999999998</v>
      </c>
      <c r="H2335">
        <v>0</v>
      </c>
      <c r="I2335">
        <v>128.994</v>
      </c>
      <c r="J2335">
        <v>2.839</v>
      </c>
      <c r="K2335">
        <v>14.746</v>
      </c>
      <c r="L2335">
        <v>87.472999999999999</v>
      </c>
      <c r="M2335">
        <v>23115.667000000001</v>
      </c>
      <c r="N2335">
        <v>20.062999999999999</v>
      </c>
      <c r="O2335">
        <v>3.4169999999999998</v>
      </c>
      <c r="P2335">
        <v>-2.78</v>
      </c>
      <c r="Q2335">
        <v>170.81</v>
      </c>
      <c r="R2335">
        <v>23094.967000000001</v>
      </c>
      <c r="S2335">
        <v>22924.156999999999</v>
      </c>
    </row>
    <row r="2336" spans="1:19" x14ac:dyDescent="0.3">
      <c r="A2336">
        <v>2021</v>
      </c>
      <c r="B2336">
        <v>4</v>
      </c>
      <c r="C2336">
        <v>8</v>
      </c>
      <c r="D2336">
        <v>7</v>
      </c>
      <c r="E2336">
        <v>23637.688999999998</v>
      </c>
      <c r="F2336">
        <v>900.28099999999995</v>
      </c>
      <c r="G2336">
        <v>65.099999999999994</v>
      </c>
      <c r="H2336">
        <v>0</v>
      </c>
      <c r="I2336">
        <v>267.89</v>
      </c>
      <c r="J2336">
        <v>3.702</v>
      </c>
      <c r="K2336">
        <v>10.701000000000001</v>
      </c>
      <c r="L2336">
        <v>88.531000000000006</v>
      </c>
      <c r="M2336">
        <v>24908.794000000002</v>
      </c>
      <c r="N2336">
        <v>786.43100000000004</v>
      </c>
      <c r="O2336">
        <v>0.32400000000000001</v>
      </c>
      <c r="P2336">
        <v>-1.8260000000000001</v>
      </c>
      <c r="Q2336">
        <v>198.876</v>
      </c>
      <c r="R2336">
        <v>24123.864000000001</v>
      </c>
      <c r="S2336">
        <v>23924.988000000001</v>
      </c>
    </row>
    <row r="2337" spans="1:19" x14ac:dyDescent="0.3">
      <c r="A2337">
        <v>2021</v>
      </c>
      <c r="B2337">
        <v>4</v>
      </c>
      <c r="C2337">
        <v>8</v>
      </c>
      <c r="D2337">
        <v>8</v>
      </c>
      <c r="E2337">
        <v>25184.22</v>
      </c>
      <c r="F2337">
        <v>877.59699999999998</v>
      </c>
      <c r="G2337">
        <v>67.277000000000001</v>
      </c>
      <c r="H2337">
        <v>0</v>
      </c>
      <c r="I2337">
        <v>494.47699999999998</v>
      </c>
      <c r="J2337">
        <v>4.97</v>
      </c>
      <c r="K2337">
        <v>5.883</v>
      </c>
      <c r="L2337">
        <v>89.468000000000004</v>
      </c>
      <c r="M2337">
        <v>26656.616000000002</v>
      </c>
      <c r="N2337">
        <v>3034.3969999999999</v>
      </c>
      <c r="O2337">
        <v>-15.773</v>
      </c>
      <c r="P2337">
        <v>4.0000000000000001E-3</v>
      </c>
      <c r="Q2337">
        <v>227.226</v>
      </c>
      <c r="R2337">
        <v>23637.988000000001</v>
      </c>
      <c r="S2337">
        <v>23410.761999999999</v>
      </c>
    </row>
    <row r="2338" spans="1:19" x14ac:dyDescent="0.3">
      <c r="A2338">
        <v>2021</v>
      </c>
      <c r="B2338">
        <v>4</v>
      </c>
      <c r="C2338">
        <v>8</v>
      </c>
      <c r="D2338">
        <v>9</v>
      </c>
      <c r="E2338">
        <v>26221.297999999999</v>
      </c>
      <c r="F2338">
        <v>897.53</v>
      </c>
      <c r="G2338">
        <v>66.864000000000004</v>
      </c>
      <c r="H2338">
        <v>0</v>
      </c>
      <c r="I2338">
        <v>610.23099999999999</v>
      </c>
      <c r="J2338">
        <v>5.5170000000000003</v>
      </c>
      <c r="K2338">
        <v>-0.441</v>
      </c>
      <c r="L2338">
        <v>90.167000000000002</v>
      </c>
      <c r="M2338">
        <v>27824.302</v>
      </c>
      <c r="N2338">
        <v>5276.79</v>
      </c>
      <c r="O2338">
        <v>-31.716999999999999</v>
      </c>
      <c r="P2338">
        <v>2.4900000000000002</v>
      </c>
      <c r="Q2338">
        <v>248.24199999999999</v>
      </c>
      <c r="R2338">
        <v>22576.739000000001</v>
      </c>
      <c r="S2338">
        <v>22328.496999999999</v>
      </c>
    </row>
    <row r="2339" spans="1:19" x14ac:dyDescent="0.3">
      <c r="A2339">
        <v>2021</v>
      </c>
      <c r="B2339">
        <v>4</v>
      </c>
      <c r="C2339">
        <v>8</v>
      </c>
      <c r="D2339">
        <v>10</v>
      </c>
      <c r="E2339">
        <v>26992.736000000001</v>
      </c>
      <c r="F2339">
        <v>912.80799999999999</v>
      </c>
      <c r="G2339">
        <v>65.75</v>
      </c>
      <c r="H2339">
        <v>0</v>
      </c>
      <c r="I2339">
        <v>577.70699999999999</v>
      </c>
      <c r="J2339">
        <v>5.8330000000000002</v>
      </c>
      <c r="K2339">
        <v>0.44400000000000001</v>
      </c>
      <c r="L2339">
        <v>90.864999999999995</v>
      </c>
      <c r="M2339">
        <v>28580.394</v>
      </c>
      <c r="N2339">
        <v>6983.4750000000004</v>
      </c>
      <c r="O2339">
        <v>-37.844999999999999</v>
      </c>
      <c r="P2339">
        <v>3.5179999999999998</v>
      </c>
      <c r="Q2339">
        <v>261.86099999999999</v>
      </c>
      <c r="R2339">
        <v>21631.245999999999</v>
      </c>
      <c r="S2339">
        <v>21369.383999999998</v>
      </c>
    </row>
    <row r="2340" spans="1:19" x14ac:dyDescent="0.3">
      <c r="A2340">
        <v>2021</v>
      </c>
      <c r="B2340">
        <v>4</v>
      </c>
      <c r="C2340">
        <v>8</v>
      </c>
      <c r="D2340">
        <v>11</v>
      </c>
      <c r="E2340">
        <v>27291.598000000002</v>
      </c>
      <c r="F2340">
        <v>935.54600000000005</v>
      </c>
      <c r="G2340">
        <v>65.153000000000006</v>
      </c>
      <c r="H2340">
        <v>0</v>
      </c>
      <c r="I2340">
        <v>491.72500000000002</v>
      </c>
      <c r="J2340">
        <v>5.9710000000000001</v>
      </c>
      <c r="K2340">
        <v>3.7429999999999999</v>
      </c>
      <c r="L2340">
        <v>91.156000000000006</v>
      </c>
      <c r="M2340">
        <v>28819.738000000001</v>
      </c>
      <c r="N2340">
        <v>7990.3950000000004</v>
      </c>
      <c r="O2340">
        <v>-23.928000000000001</v>
      </c>
      <c r="P2340">
        <v>2.8849999999999998</v>
      </c>
      <c r="Q2340">
        <v>272.65300000000002</v>
      </c>
      <c r="R2340">
        <v>20850.386999999999</v>
      </c>
      <c r="S2340">
        <v>20577.734</v>
      </c>
    </row>
    <row r="2341" spans="1:19" x14ac:dyDescent="0.3">
      <c r="A2341">
        <v>2021</v>
      </c>
      <c r="B2341">
        <v>4</v>
      </c>
      <c r="C2341">
        <v>8</v>
      </c>
      <c r="D2341">
        <v>12</v>
      </c>
      <c r="E2341">
        <v>27474.394</v>
      </c>
      <c r="F2341">
        <v>914.423</v>
      </c>
      <c r="G2341">
        <v>64.739999999999995</v>
      </c>
      <c r="H2341">
        <v>0</v>
      </c>
      <c r="I2341">
        <v>454.66800000000001</v>
      </c>
      <c r="J2341">
        <v>5.9409999999999998</v>
      </c>
      <c r="K2341">
        <v>1.8560000000000001</v>
      </c>
      <c r="L2341">
        <v>91.325999999999993</v>
      </c>
      <c r="M2341">
        <v>28942.606</v>
      </c>
      <c r="N2341">
        <v>8489.5329999999994</v>
      </c>
      <c r="O2341">
        <v>-7.5960000000000001</v>
      </c>
      <c r="P2341">
        <v>3.9369999999999998</v>
      </c>
      <c r="Q2341">
        <v>279.04199999999997</v>
      </c>
      <c r="R2341">
        <v>20456.733</v>
      </c>
      <c r="S2341">
        <v>20177.690999999999</v>
      </c>
    </row>
    <row r="2342" spans="1:19" x14ac:dyDescent="0.3">
      <c r="A2342">
        <v>2021</v>
      </c>
      <c r="B2342">
        <v>4</v>
      </c>
      <c r="C2342">
        <v>8</v>
      </c>
      <c r="D2342">
        <v>13</v>
      </c>
      <c r="E2342">
        <v>27576.364000000001</v>
      </c>
      <c r="F2342">
        <v>855.53599999999994</v>
      </c>
      <c r="G2342">
        <v>65.090999999999994</v>
      </c>
      <c r="H2342">
        <v>0</v>
      </c>
      <c r="I2342">
        <v>430.10700000000003</v>
      </c>
      <c r="J2342">
        <v>5.8310000000000004</v>
      </c>
      <c r="K2342">
        <v>5.3659999999999997</v>
      </c>
      <c r="L2342">
        <v>91.415000000000006</v>
      </c>
      <c r="M2342">
        <v>28964.618999999999</v>
      </c>
      <c r="N2342">
        <v>8497.1380000000008</v>
      </c>
      <c r="O2342">
        <v>-2.4470000000000001</v>
      </c>
      <c r="P2342">
        <v>4.5380000000000003</v>
      </c>
      <c r="Q2342">
        <v>284.399</v>
      </c>
      <c r="R2342">
        <v>20465.391</v>
      </c>
      <c r="S2342">
        <v>20180.991000000002</v>
      </c>
    </row>
    <row r="2343" spans="1:19" x14ac:dyDescent="0.3">
      <c r="A2343">
        <v>2021</v>
      </c>
      <c r="B2343">
        <v>4</v>
      </c>
      <c r="C2343">
        <v>8</v>
      </c>
      <c r="D2343">
        <v>14</v>
      </c>
      <c r="E2343">
        <v>27473.58</v>
      </c>
      <c r="F2343">
        <v>805.60299999999995</v>
      </c>
      <c r="G2343">
        <v>65.17</v>
      </c>
      <c r="H2343">
        <v>0</v>
      </c>
      <c r="I2343">
        <v>368.52499999999998</v>
      </c>
      <c r="J2343">
        <v>5.3470000000000004</v>
      </c>
      <c r="K2343">
        <v>5.5229999999999997</v>
      </c>
      <c r="L2343">
        <v>91.33</v>
      </c>
      <c r="M2343">
        <v>28749.906999999999</v>
      </c>
      <c r="N2343">
        <v>7945.0659999999998</v>
      </c>
      <c r="O2343">
        <v>-0.85699999999999998</v>
      </c>
      <c r="P2343">
        <v>4.2539999999999996</v>
      </c>
      <c r="Q2343">
        <v>285.76499999999999</v>
      </c>
      <c r="R2343">
        <v>20801.444</v>
      </c>
      <c r="S2343">
        <v>20515.679</v>
      </c>
    </row>
    <row r="2344" spans="1:19" x14ac:dyDescent="0.3">
      <c r="A2344">
        <v>2021</v>
      </c>
      <c r="B2344">
        <v>4</v>
      </c>
      <c r="C2344">
        <v>8</v>
      </c>
      <c r="D2344">
        <v>15</v>
      </c>
      <c r="E2344">
        <v>27221.523000000001</v>
      </c>
      <c r="F2344">
        <v>774.11699999999996</v>
      </c>
      <c r="G2344">
        <v>65.671000000000006</v>
      </c>
      <c r="H2344">
        <v>0</v>
      </c>
      <c r="I2344">
        <v>339.13400000000001</v>
      </c>
      <c r="J2344">
        <v>5.5759999999999996</v>
      </c>
      <c r="K2344">
        <v>-2.3540000000000001</v>
      </c>
      <c r="L2344">
        <v>91.096999999999994</v>
      </c>
      <c r="M2344">
        <v>28429.093000000001</v>
      </c>
      <c r="N2344">
        <v>6824.7950000000001</v>
      </c>
      <c r="O2344">
        <v>-1.0269999999999999</v>
      </c>
      <c r="P2344">
        <v>2.88</v>
      </c>
      <c r="Q2344">
        <v>283.24</v>
      </c>
      <c r="R2344">
        <v>21602.444</v>
      </c>
      <c r="S2344">
        <v>21319.204000000002</v>
      </c>
    </row>
    <row r="2345" spans="1:19" x14ac:dyDescent="0.3">
      <c r="A2345">
        <v>2021</v>
      </c>
      <c r="B2345">
        <v>4</v>
      </c>
      <c r="C2345">
        <v>8</v>
      </c>
      <c r="D2345">
        <v>16</v>
      </c>
      <c r="E2345">
        <v>26874.655999999999</v>
      </c>
      <c r="F2345">
        <v>684.31799999999998</v>
      </c>
      <c r="G2345">
        <v>67.144999999999996</v>
      </c>
      <c r="H2345">
        <v>0</v>
      </c>
      <c r="I2345">
        <v>233.93700000000001</v>
      </c>
      <c r="J2345">
        <v>4.3869999999999996</v>
      </c>
      <c r="K2345">
        <v>-15.093</v>
      </c>
      <c r="L2345">
        <v>90.742999999999995</v>
      </c>
      <c r="M2345">
        <v>27872.949000000001</v>
      </c>
      <c r="N2345">
        <v>5152.5619999999999</v>
      </c>
      <c r="O2345">
        <v>0.753</v>
      </c>
      <c r="P2345">
        <v>1.6419999999999999</v>
      </c>
      <c r="Q2345">
        <v>278.63</v>
      </c>
      <c r="R2345">
        <v>22717.991999999998</v>
      </c>
      <c r="S2345">
        <v>22439.361000000001</v>
      </c>
    </row>
    <row r="2346" spans="1:19" x14ac:dyDescent="0.3">
      <c r="A2346">
        <v>2021</v>
      </c>
      <c r="B2346">
        <v>4</v>
      </c>
      <c r="C2346">
        <v>8</v>
      </c>
      <c r="D2346">
        <v>17</v>
      </c>
      <c r="E2346">
        <v>26443.143</v>
      </c>
      <c r="F2346">
        <v>621.42700000000002</v>
      </c>
      <c r="G2346">
        <v>68.171999999999997</v>
      </c>
      <c r="H2346">
        <v>0</v>
      </c>
      <c r="I2346">
        <v>255.80699999999999</v>
      </c>
      <c r="J2346">
        <v>4.91</v>
      </c>
      <c r="K2346">
        <v>-14.759</v>
      </c>
      <c r="L2346">
        <v>90.326999999999998</v>
      </c>
      <c r="M2346">
        <v>27400.856</v>
      </c>
      <c r="N2346">
        <v>3071.2539999999999</v>
      </c>
      <c r="O2346">
        <v>1.8640000000000001</v>
      </c>
      <c r="P2346">
        <v>7.7039999999999997</v>
      </c>
      <c r="Q2346">
        <v>272.75700000000001</v>
      </c>
      <c r="R2346">
        <v>24320.034</v>
      </c>
      <c r="S2346">
        <v>24047.276999999998</v>
      </c>
    </row>
    <row r="2347" spans="1:19" x14ac:dyDescent="0.3">
      <c r="A2347">
        <v>2021</v>
      </c>
      <c r="B2347">
        <v>4</v>
      </c>
      <c r="C2347">
        <v>8</v>
      </c>
      <c r="D2347">
        <v>18</v>
      </c>
      <c r="E2347">
        <v>25916.955000000002</v>
      </c>
      <c r="F2347">
        <v>622.64400000000001</v>
      </c>
      <c r="G2347">
        <v>69.287000000000006</v>
      </c>
      <c r="H2347">
        <v>0</v>
      </c>
      <c r="I2347">
        <v>326.37799999999999</v>
      </c>
      <c r="J2347">
        <v>4.7430000000000003</v>
      </c>
      <c r="K2347">
        <v>-24.166</v>
      </c>
      <c r="L2347">
        <v>89.863</v>
      </c>
      <c r="M2347">
        <v>26936.417000000001</v>
      </c>
      <c r="N2347">
        <v>848.702</v>
      </c>
      <c r="O2347">
        <v>11.144</v>
      </c>
      <c r="P2347">
        <v>10.428000000000001</v>
      </c>
      <c r="Q2347">
        <v>260.14800000000002</v>
      </c>
      <c r="R2347">
        <v>26066.143</v>
      </c>
      <c r="S2347">
        <v>25805.994999999999</v>
      </c>
    </row>
    <row r="2348" spans="1:19" x14ac:dyDescent="0.3">
      <c r="A2348">
        <v>2021</v>
      </c>
      <c r="B2348">
        <v>4</v>
      </c>
      <c r="C2348">
        <v>8</v>
      </c>
      <c r="D2348">
        <v>19</v>
      </c>
      <c r="E2348">
        <v>26739.384999999998</v>
      </c>
      <c r="F2348">
        <v>655.13</v>
      </c>
      <c r="G2348">
        <v>68.900999999999996</v>
      </c>
      <c r="H2348">
        <v>0</v>
      </c>
      <c r="I2348">
        <v>361.14600000000002</v>
      </c>
      <c r="J2348">
        <v>4.4640000000000004</v>
      </c>
      <c r="K2348">
        <v>-18.047999999999998</v>
      </c>
      <c r="L2348">
        <v>90.504000000000005</v>
      </c>
      <c r="M2348">
        <v>27832.58</v>
      </c>
      <c r="N2348">
        <v>27.167999999999999</v>
      </c>
      <c r="O2348">
        <v>14.875</v>
      </c>
      <c r="P2348">
        <v>16.402000000000001</v>
      </c>
      <c r="Q2348">
        <v>245.70500000000001</v>
      </c>
      <c r="R2348">
        <v>27774.134999999998</v>
      </c>
      <c r="S2348">
        <v>27528.43</v>
      </c>
    </row>
    <row r="2349" spans="1:19" x14ac:dyDescent="0.3">
      <c r="A2349">
        <v>2021</v>
      </c>
      <c r="B2349">
        <v>4</v>
      </c>
      <c r="C2349">
        <v>8</v>
      </c>
      <c r="D2349">
        <v>20</v>
      </c>
      <c r="E2349">
        <v>27547.634999999998</v>
      </c>
      <c r="F2349">
        <v>687.91</v>
      </c>
      <c r="G2349">
        <v>70.594999999999999</v>
      </c>
      <c r="H2349">
        <v>0</v>
      </c>
      <c r="I2349">
        <v>404.81200000000001</v>
      </c>
      <c r="J2349">
        <v>4.1230000000000002</v>
      </c>
      <c r="K2349">
        <v>-13.677</v>
      </c>
      <c r="L2349">
        <v>91.278000000000006</v>
      </c>
      <c r="M2349">
        <v>28722.080999999998</v>
      </c>
      <c r="N2349">
        <v>0</v>
      </c>
      <c r="O2349">
        <v>14.887</v>
      </c>
      <c r="P2349">
        <v>12.269</v>
      </c>
      <c r="Q2349">
        <v>233.96199999999999</v>
      </c>
      <c r="R2349">
        <v>28694.924999999999</v>
      </c>
      <c r="S2349">
        <v>28460.963</v>
      </c>
    </row>
    <row r="2350" spans="1:19" x14ac:dyDescent="0.3">
      <c r="A2350">
        <v>2021</v>
      </c>
      <c r="B2350">
        <v>4</v>
      </c>
      <c r="C2350">
        <v>8</v>
      </c>
      <c r="D2350">
        <v>21</v>
      </c>
      <c r="E2350">
        <v>26246.548999999999</v>
      </c>
      <c r="F2350">
        <v>748.40099999999995</v>
      </c>
      <c r="G2350">
        <v>70.524000000000001</v>
      </c>
      <c r="H2350">
        <v>0</v>
      </c>
      <c r="I2350">
        <v>517.60900000000004</v>
      </c>
      <c r="J2350">
        <v>5.181</v>
      </c>
      <c r="K2350">
        <v>0.79600000000000004</v>
      </c>
      <c r="L2350">
        <v>90.125</v>
      </c>
      <c r="M2350">
        <v>27608.66</v>
      </c>
      <c r="N2350">
        <v>0</v>
      </c>
      <c r="O2350">
        <v>13.615</v>
      </c>
      <c r="P2350">
        <v>2.7509999999999999</v>
      </c>
      <c r="Q2350">
        <v>221.297</v>
      </c>
      <c r="R2350">
        <v>27592.294000000002</v>
      </c>
      <c r="S2350">
        <v>27370.996999999999</v>
      </c>
    </row>
    <row r="2351" spans="1:19" x14ac:dyDescent="0.3">
      <c r="A2351">
        <v>2021</v>
      </c>
      <c r="B2351">
        <v>4</v>
      </c>
      <c r="C2351">
        <v>8</v>
      </c>
      <c r="D2351">
        <v>22</v>
      </c>
      <c r="E2351">
        <v>24018.329000000002</v>
      </c>
      <c r="F2351">
        <v>905.67100000000005</v>
      </c>
      <c r="G2351">
        <v>66.082999999999998</v>
      </c>
      <c r="H2351">
        <v>0</v>
      </c>
      <c r="I2351">
        <v>577.44799999999998</v>
      </c>
      <c r="J2351">
        <v>4.8490000000000002</v>
      </c>
      <c r="K2351">
        <v>11.353999999999999</v>
      </c>
      <c r="L2351">
        <v>88.72</v>
      </c>
      <c r="M2351">
        <v>25606.371999999999</v>
      </c>
      <c r="N2351">
        <v>0</v>
      </c>
      <c r="O2351">
        <v>10.334</v>
      </c>
      <c r="P2351">
        <v>-17.568000000000001</v>
      </c>
      <c r="Q2351">
        <v>203.547</v>
      </c>
      <c r="R2351">
        <v>25613.606</v>
      </c>
      <c r="S2351">
        <v>25410.059000000001</v>
      </c>
    </row>
    <row r="2352" spans="1:19" x14ac:dyDescent="0.3">
      <c r="A2352">
        <v>2021</v>
      </c>
      <c r="B2352">
        <v>4</v>
      </c>
      <c r="C2352">
        <v>8</v>
      </c>
      <c r="D2352">
        <v>23</v>
      </c>
      <c r="E2352">
        <v>21724.253000000001</v>
      </c>
      <c r="F2352">
        <v>1086.912</v>
      </c>
      <c r="G2352">
        <v>61.651000000000003</v>
      </c>
      <c r="H2352">
        <v>0</v>
      </c>
      <c r="I2352">
        <v>962.154</v>
      </c>
      <c r="J2352">
        <v>5.25</v>
      </c>
      <c r="K2352">
        <v>18.065999999999999</v>
      </c>
      <c r="L2352">
        <v>87.375</v>
      </c>
      <c r="M2352">
        <v>23884.01</v>
      </c>
      <c r="N2352">
        <v>0</v>
      </c>
      <c r="O2352">
        <v>7.5350000000000001</v>
      </c>
      <c r="P2352">
        <v>-15.762</v>
      </c>
      <c r="Q2352">
        <v>179.49299999999999</v>
      </c>
      <c r="R2352">
        <v>23892.237000000001</v>
      </c>
      <c r="S2352">
        <v>23712.743999999999</v>
      </c>
    </row>
    <row r="2353" spans="1:19" x14ac:dyDescent="0.3">
      <c r="A2353">
        <v>2021</v>
      </c>
      <c r="B2353">
        <v>4</v>
      </c>
      <c r="C2353">
        <v>8</v>
      </c>
      <c r="D2353">
        <v>24</v>
      </c>
      <c r="E2353">
        <v>20211.467000000001</v>
      </c>
      <c r="F2353">
        <v>1360.875</v>
      </c>
      <c r="G2353">
        <v>58.262999999999998</v>
      </c>
      <c r="H2353">
        <v>0</v>
      </c>
      <c r="I2353">
        <v>846.64099999999996</v>
      </c>
      <c r="J2353">
        <v>5.0780000000000003</v>
      </c>
      <c r="K2353">
        <v>8.7119999999999997</v>
      </c>
      <c r="L2353">
        <v>86.56</v>
      </c>
      <c r="M2353">
        <v>22519.332999999999</v>
      </c>
      <c r="N2353">
        <v>0</v>
      </c>
      <c r="O2353">
        <v>4.8070000000000004</v>
      </c>
      <c r="P2353">
        <v>-25.152000000000001</v>
      </c>
      <c r="Q2353">
        <v>157.965</v>
      </c>
      <c r="R2353">
        <v>22539.678</v>
      </c>
      <c r="S2353">
        <v>22381.713</v>
      </c>
    </row>
    <row r="2354" spans="1:19" x14ac:dyDescent="0.3">
      <c r="A2354">
        <v>2021</v>
      </c>
      <c r="B2354">
        <v>4</v>
      </c>
      <c r="C2354">
        <v>9</v>
      </c>
      <c r="D2354">
        <v>1</v>
      </c>
      <c r="E2354">
        <v>19320.771000000001</v>
      </c>
      <c r="F2354">
        <v>1497.3620000000001</v>
      </c>
      <c r="G2354">
        <v>55.472000000000001</v>
      </c>
      <c r="H2354">
        <v>0</v>
      </c>
      <c r="I2354">
        <v>601.077</v>
      </c>
      <c r="J2354">
        <v>4.9450000000000003</v>
      </c>
      <c r="K2354">
        <v>4.4450000000000003</v>
      </c>
      <c r="L2354">
        <v>86.066999999999993</v>
      </c>
      <c r="M2354">
        <v>21514.666000000001</v>
      </c>
      <c r="N2354">
        <v>0</v>
      </c>
      <c r="O2354">
        <v>3.5760000000000001</v>
      </c>
      <c r="P2354">
        <v>-21.065999999999999</v>
      </c>
      <c r="Q2354">
        <v>145.30500000000001</v>
      </c>
      <c r="R2354">
        <v>21532.154999999999</v>
      </c>
      <c r="S2354">
        <v>21386.85</v>
      </c>
    </row>
    <row r="2355" spans="1:19" x14ac:dyDescent="0.3">
      <c r="A2355">
        <v>2021</v>
      </c>
      <c r="B2355">
        <v>4</v>
      </c>
      <c r="C2355">
        <v>9</v>
      </c>
      <c r="D2355">
        <v>2</v>
      </c>
      <c r="E2355">
        <v>18850.102999999999</v>
      </c>
      <c r="F2355">
        <v>1542.8</v>
      </c>
      <c r="G2355">
        <v>52.750999999999998</v>
      </c>
      <c r="H2355">
        <v>0</v>
      </c>
      <c r="I2355">
        <v>360.00200000000001</v>
      </c>
      <c r="J2355">
        <v>4.8719999999999999</v>
      </c>
      <c r="K2355">
        <v>9.859</v>
      </c>
      <c r="L2355">
        <v>85.772999999999996</v>
      </c>
      <c r="M2355">
        <v>20853.409</v>
      </c>
      <c r="N2355">
        <v>0</v>
      </c>
      <c r="O2355">
        <v>3.0790000000000002</v>
      </c>
      <c r="P2355">
        <v>-16.295000000000002</v>
      </c>
      <c r="Q2355">
        <v>138.21299999999999</v>
      </c>
      <c r="R2355">
        <v>20866.625</v>
      </c>
      <c r="S2355">
        <v>20728.412</v>
      </c>
    </row>
    <row r="2356" spans="1:19" x14ac:dyDescent="0.3">
      <c r="A2356">
        <v>2021</v>
      </c>
      <c r="B2356">
        <v>4</v>
      </c>
      <c r="C2356">
        <v>9</v>
      </c>
      <c r="D2356">
        <v>3</v>
      </c>
      <c r="E2356">
        <v>18696.931</v>
      </c>
      <c r="F2356">
        <v>1542.297</v>
      </c>
      <c r="G2356">
        <v>51.978000000000002</v>
      </c>
      <c r="H2356">
        <v>0</v>
      </c>
      <c r="I2356">
        <v>204.78</v>
      </c>
      <c r="J2356">
        <v>4.7190000000000003</v>
      </c>
      <c r="K2356">
        <v>9.3889999999999993</v>
      </c>
      <c r="L2356">
        <v>85.712000000000003</v>
      </c>
      <c r="M2356">
        <v>20543.827000000001</v>
      </c>
      <c r="N2356">
        <v>0</v>
      </c>
      <c r="O2356">
        <v>2.9060000000000001</v>
      </c>
      <c r="P2356">
        <v>-11.433999999999999</v>
      </c>
      <c r="Q2356">
        <v>135.82400000000001</v>
      </c>
      <c r="R2356">
        <v>20552.355</v>
      </c>
      <c r="S2356">
        <v>20416.530999999999</v>
      </c>
    </row>
    <row r="2357" spans="1:19" x14ac:dyDescent="0.3">
      <c r="A2357">
        <v>2021</v>
      </c>
      <c r="B2357">
        <v>4</v>
      </c>
      <c r="C2357">
        <v>9</v>
      </c>
      <c r="D2357">
        <v>4</v>
      </c>
      <c r="E2357">
        <v>19133.725999999999</v>
      </c>
      <c r="F2357">
        <v>1489.7909999999999</v>
      </c>
      <c r="G2357">
        <v>52.4</v>
      </c>
      <c r="H2357">
        <v>0</v>
      </c>
      <c r="I2357">
        <v>102.96599999999999</v>
      </c>
      <c r="J2357">
        <v>3.6520000000000001</v>
      </c>
      <c r="K2357">
        <v>10.114000000000001</v>
      </c>
      <c r="L2357">
        <v>85.966999999999999</v>
      </c>
      <c r="M2357">
        <v>20826.216</v>
      </c>
      <c r="N2357">
        <v>0</v>
      </c>
      <c r="O2357">
        <v>2.593</v>
      </c>
      <c r="P2357">
        <v>-7.7240000000000002</v>
      </c>
      <c r="Q2357">
        <v>139.048</v>
      </c>
      <c r="R2357">
        <v>20831.346000000001</v>
      </c>
      <c r="S2357">
        <v>20692.297999999999</v>
      </c>
    </row>
    <row r="2358" spans="1:19" x14ac:dyDescent="0.3">
      <c r="A2358">
        <v>2021</v>
      </c>
      <c r="B2358">
        <v>4</v>
      </c>
      <c r="C2358">
        <v>9</v>
      </c>
      <c r="D2358">
        <v>5</v>
      </c>
      <c r="E2358">
        <v>20155.468000000001</v>
      </c>
      <c r="F2358">
        <v>1299.75</v>
      </c>
      <c r="G2358">
        <v>54.610999999999997</v>
      </c>
      <c r="H2358">
        <v>0</v>
      </c>
      <c r="I2358">
        <v>72.459999999999994</v>
      </c>
      <c r="J2358">
        <v>2.3290000000000002</v>
      </c>
      <c r="K2358">
        <v>9.0830000000000002</v>
      </c>
      <c r="L2358">
        <v>86.546999999999997</v>
      </c>
      <c r="M2358">
        <v>21625.637999999999</v>
      </c>
      <c r="N2358">
        <v>0</v>
      </c>
      <c r="O2358">
        <v>2.8109999999999999</v>
      </c>
      <c r="P2358">
        <v>-5.7649999999999997</v>
      </c>
      <c r="Q2358">
        <v>150.298</v>
      </c>
      <c r="R2358">
        <v>21628.592000000001</v>
      </c>
      <c r="S2358">
        <v>21478.294000000002</v>
      </c>
    </row>
    <row r="2359" spans="1:19" x14ac:dyDescent="0.3">
      <c r="A2359">
        <v>2021</v>
      </c>
      <c r="B2359">
        <v>4</v>
      </c>
      <c r="C2359">
        <v>9</v>
      </c>
      <c r="D2359">
        <v>6</v>
      </c>
      <c r="E2359">
        <v>21781.687000000002</v>
      </c>
      <c r="F2359">
        <v>1003.557</v>
      </c>
      <c r="G2359">
        <v>58.895000000000003</v>
      </c>
      <c r="H2359">
        <v>0</v>
      </c>
      <c r="I2359">
        <v>128.994</v>
      </c>
      <c r="J2359">
        <v>2.839</v>
      </c>
      <c r="K2359">
        <v>15.433</v>
      </c>
      <c r="L2359">
        <v>87.447999999999993</v>
      </c>
      <c r="M2359">
        <v>23019.957999999999</v>
      </c>
      <c r="N2359">
        <v>20.062999999999999</v>
      </c>
      <c r="O2359">
        <v>3.4169999999999998</v>
      </c>
      <c r="P2359">
        <v>-2.78</v>
      </c>
      <c r="Q2359">
        <v>170.71700000000001</v>
      </c>
      <c r="R2359">
        <v>22999.258000000002</v>
      </c>
      <c r="S2359">
        <v>22828.541000000001</v>
      </c>
    </row>
    <row r="2360" spans="1:19" x14ac:dyDescent="0.3">
      <c r="A2360">
        <v>2021</v>
      </c>
      <c r="B2360">
        <v>4</v>
      </c>
      <c r="C2360">
        <v>9</v>
      </c>
      <c r="D2360">
        <v>7</v>
      </c>
      <c r="E2360">
        <v>23373.75</v>
      </c>
      <c r="F2360">
        <v>900.28099999999995</v>
      </c>
      <c r="G2360">
        <v>61.414000000000001</v>
      </c>
      <c r="H2360">
        <v>0</v>
      </c>
      <c r="I2360">
        <v>267.89</v>
      </c>
      <c r="J2360">
        <v>3.702</v>
      </c>
      <c r="K2360">
        <v>12.221</v>
      </c>
      <c r="L2360">
        <v>88.417000000000002</v>
      </c>
      <c r="M2360">
        <v>24646.260999999999</v>
      </c>
      <c r="N2360">
        <v>786.43100000000004</v>
      </c>
      <c r="O2360">
        <v>0.32400000000000001</v>
      </c>
      <c r="P2360">
        <v>-1.8260000000000001</v>
      </c>
      <c r="Q2360">
        <v>199.76300000000001</v>
      </c>
      <c r="R2360">
        <v>23861.330999999998</v>
      </c>
      <c r="S2360">
        <v>23661.567999999999</v>
      </c>
    </row>
    <row r="2361" spans="1:19" x14ac:dyDescent="0.3">
      <c r="A2361">
        <v>2021</v>
      </c>
      <c r="B2361">
        <v>4</v>
      </c>
      <c r="C2361">
        <v>9</v>
      </c>
      <c r="D2361">
        <v>8</v>
      </c>
      <c r="E2361">
        <v>24822.598999999998</v>
      </c>
      <c r="F2361">
        <v>877.59699999999998</v>
      </c>
      <c r="G2361">
        <v>62.466999999999999</v>
      </c>
      <c r="H2361">
        <v>0</v>
      </c>
      <c r="I2361">
        <v>494.47699999999998</v>
      </c>
      <c r="J2361">
        <v>4.97</v>
      </c>
      <c r="K2361">
        <v>6.649</v>
      </c>
      <c r="L2361">
        <v>89.275000000000006</v>
      </c>
      <c r="M2361">
        <v>26295.565999999999</v>
      </c>
      <c r="N2361">
        <v>3034.3969999999999</v>
      </c>
      <c r="O2361">
        <v>-15.773</v>
      </c>
      <c r="P2361">
        <v>4.0000000000000001E-3</v>
      </c>
      <c r="Q2361">
        <v>234.75</v>
      </c>
      <c r="R2361">
        <v>23276.938999999998</v>
      </c>
      <c r="S2361">
        <v>23042.188999999998</v>
      </c>
    </row>
    <row r="2362" spans="1:19" x14ac:dyDescent="0.3">
      <c r="A2362">
        <v>2021</v>
      </c>
      <c r="B2362">
        <v>4</v>
      </c>
      <c r="C2362">
        <v>9</v>
      </c>
      <c r="D2362">
        <v>9</v>
      </c>
      <c r="E2362">
        <v>25931.746999999999</v>
      </c>
      <c r="F2362">
        <v>897.53</v>
      </c>
      <c r="G2362">
        <v>62.808999999999997</v>
      </c>
      <c r="H2362">
        <v>0</v>
      </c>
      <c r="I2362">
        <v>610.23099999999999</v>
      </c>
      <c r="J2362">
        <v>5.5170000000000003</v>
      </c>
      <c r="K2362">
        <v>-0.26700000000000002</v>
      </c>
      <c r="L2362">
        <v>90.052000000000007</v>
      </c>
      <c r="M2362">
        <v>27534.809000000001</v>
      </c>
      <c r="N2362">
        <v>5276.79</v>
      </c>
      <c r="O2362">
        <v>-31.716999999999999</v>
      </c>
      <c r="P2362">
        <v>2.4900000000000002</v>
      </c>
      <c r="Q2362">
        <v>264.82</v>
      </c>
      <c r="R2362">
        <v>22287.245999999999</v>
      </c>
      <c r="S2362">
        <v>22022.425999999999</v>
      </c>
    </row>
    <row r="2363" spans="1:19" x14ac:dyDescent="0.3">
      <c r="A2363">
        <v>2021</v>
      </c>
      <c r="B2363">
        <v>4</v>
      </c>
      <c r="C2363">
        <v>9</v>
      </c>
      <c r="D2363">
        <v>10</v>
      </c>
      <c r="E2363">
        <v>26692.056</v>
      </c>
      <c r="F2363">
        <v>912.80799999999999</v>
      </c>
      <c r="G2363">
        <v>62.896999999999998</v>
      </c>
      <c r="H2363">
        <v>0</v>
      </c>
      <c r="I2363">
        <v>577.70699999999999</v>
      </c>
      <c r="J2363">
        <v>5.8330000000000002</v>
      </c>
      <c r="K2363">
        <v>0.86499999999999999</v>
      </c>
      <c r="L2363">
        <v>90.647000000000006</v>
      </c>
      <c r="M2363">
        <v>28279.916000000001</v>
      </c>
      <c r="N2363">
        <v>6983.4750000000004</v>
      </c>
      <c r="O2363">
        <v>-37.844999999999999</v>
      </c>
      <c r="P2363">
        <v>3.5179999999999998</v>
      </c>
      <c r="Q2363">
        <v>286.69200000000001</v>
      </c>
      <c r="R2363">
        <v>21330.768</v>
      </c>
      <c r="S2363">
        <v>21044.076000000001</v>
      </c>
    </row>
    <row r="2364" spans="1:19" x14ac:dyDescent="0.3">
      <c r="A2364">
        <v>2021</v>
      </c>
      <c r="B2364">
        <v>4</v>
      </c>
      <c r="C2364">
        <v>9</v>
      </c>
      <c r="D2364">
        <v>11</v>
      </c>
      <c r="E2364">
        <v>26996.789000000001</v>
      </c>
      <c r="F2364">
        <v>935.54600000000005</v>
      </c>
      <c r="G2364">
        <v>63.186999999999998</v>
      </c>
      <c r="H2364">
        <v>0</v>
      </c>
      <c r="I2364">
        <v>491.72500000000002</v>
      </c>
      <c r="J2364">
        <v>5.9710000000000001</v>
      </c>
      <c r="K2364">
        <v>3.444</v>
      </c>
      <c r="L2364">
        <v>90.897000000000006</v>
      </c>
      <c r="M2364">
        <v>28524.371999999999</v>
      </c>
      <c r="N2364">
        <v>7990.3950000000004</v>
      </c>
      <c r="O2364">
        <v>-23.928000000000001</v>
      </c>
      <c r="P2364">
        <v>2.8849999999999998</v>
      </c>
      <c r="Q2364">
        <v>303.67200000000003</v>
      </c>
      <c r="R2364">
        <v>20555.02</v>
      </c>
      <c r="S2364">
        <v>20251.348000000002</v>
      </c>
    </row>
    <row r="2365" spans="1:19" x14ac:dyDescent="0.3">
      <c r="A2365">
        <v>2021</v>
      </c>
      <c r="B2365">
        <v>4</v>
      </c>
      <c r="C2365">
        <v>9</v>
      </c>
      <c r="D2365">
        <v>12</v>
      </c>
      <c r="E2365">
        <v>27150.958999999999</v>
      </c>
      <c r="F2365">
        <v>914.423</v>
      </c>
      <c r="G2365">
        <v>63.765999999999998</v>
      </c>
      <c r="H2365">
        <v>0</v>
      </c>
      <c r="I2365">
        <v>454.66800000000001</v>
      </c>
      <c r="J2365">
        <v>5.9409999999999998</v>
      </c>
      <c r="K2365">
        <v>1.2789999999999999</v>
      </c>
      <c r="L2365">
        <v>91.031999999999996</v>
      </c>
      <c r="M2365">
        <v>28618.300999999999</v>
      </c>
      <c r="N2365">
        <v>8489.5329999999994</v>
      </c>
      <c r="O2365">
        <v>-7.5960000000000001</v>
      </c>
      <c r="P2365">
        <v>3.9369999999999998</v>
      </c>
      <c r="Q2365">
        <v>314.50700000000001</v>
      </c>
      <c r="R2365">
        <v>20132.428</v>
      </c>
      <c r="S2365">
        <v>19817.920999999998</v>
      </c>
    </row>
    <row r="2366" spans="1:19" x14ac:dyDescent="0.3">
      <c r="A2366">
        <v>2021</v>
      </c>
      <c r="B2366">
        <v>4</v>
      </c>
      <c r="C2366">
        <v>9</v>
      </c>
      <c r="D2366">
        <v>13</v>
      </c>
      <c r="E2366">
        <v>27275.343000000001</v>
      </c>
      <c r="F2366">
        <v>855.53599999999994</v>
      </c>
      <c r="G2366">
        <v>64.072999999999993</v>
      </c>
      <c r="H2366">
        <v>0</v>
      </c>
      <c r="I2366">
        <v>430.10700000000003</v>
      </c>
      <c r="J2366">
        <v>5.8310000000000004</v>
      </c>
      <c r="K2366">
        <v>4.1289999999999996</v>
      </c>
      <c r="L2366">
        <v>91.173000000000002</v>
      </c>
      <c r="M2366">
        <v>28662.117999999999</v>
      </c>
      <c r="N2366">
        <v>8497.1380000000008</v>
      </c>
      <c r="O2366">
        <v>-2.4470000000000001</v>
      </c>
      <c r="P2366">
        <v>4.5380000000000003</v>
      </c>
      <c r="Q2366">
        <v>322.83800000000002</v>
      </c>
      <c r="R2366">
        <v>20162.89</v>
      </c>
      <c r="S2366">
        <v>19840.050999999999</v>
      </c>
    </row>
    <row r="2367" spans="1:19" x14ac:dyDescent="0.3">
      <c r="A2367">
        <v>2021</v>
      </c>
      <c r="B2367">
        <v>4</v>
      </c>
      <c r="C2367">
        <v>9</v>
      </c>
      <c r="D2367">
        <v>14</v>
      </c>
      <c r="E2367">
        <v>27225.077000000001</v>
      </c>
      <c r="F2367">
        <v>805.60299999999995</v>
      </c>
      <c r="G2367">
        <v>64.695999999999998</v>
      </c>
      <c r="H2367">
        <v>0</v>
      </c>
      <c r="I2367">
        <v>368.52499999999998</v>
      </c>
      <c r="J2367">
        <v>5.3470000000000004</v>
      </c>
      <c r="K2367">
        <v>4.3079999999999998</v>
      </c>
      <c r="L2367">
        <v>91.135000000000005</v>
      </c>
      <c r="M2367">
        <v>28499.994999999999</v>
      </c>
      <c r="N2367">
        <v>7945.0659999999998</v>
      </c>
      <c r="O2367">
        <v>-0.85699999999999998</v>
      </c>
      <c r="P2367">
        <v>4.2539999999999996</v>
      </c>
      <c r="Q2367">
        <v>327.88</v>
      </c>
      <c r="R2367">
        <v>20551.530999999999</v>
      </c>
      <c r="S2367">
        <v>20223.651999999998</v>
      </c>
    </row>
    <row r="2368" spans="1:19" x14ac:dyDescent="0.3">
      <c r="A2368">
        <v>2021</v>
      </c>
      <c r="B2368">
        <v>4</v>
      </c>
      <c r="C2368">
        <v>9</v>
      </c>
      <c r="D2368">
        <v>15</v>
      </c>
      <c r="E2368">
        <v>27001.717000000001</v>
      </c>
      <c r="F2368">
        <v>774.11699999999996</v>
      </c>
      <c r="G2368">
        <v>66.197000000000003</v>
      </c>
      <c r="H2368">
        <v>0</v>
      </c>
      <c r="I2368">
        <v>339.13400000000001</v>
      </c>
      <c r="J2368">
        <v>5.5759999999999996</v>
      </c>
      <c r="K2368">
        <v>-2.2080000000000002</v>
      </c>
      <c r="L2368">
        <v>90.902000000000001</v>
      </c>
      <c r="M2368">
        <v>28209.238000000001</v>
      </c>
      <c r="N2368">
        <v>6824.7950000000001</v>
      </c>
      <c r="O2368">
        <v>-1.0269999999999999</v>
      </c>
      <c r="P2368">
        <v>2.88</v>
      </c>
      <c r="Q2368">
        <v>327.99700000000001</v>
      </c>
      <c r="R2368">
        <v>21382.59</v>
      </c>
      <c r="S2368">
        <v>21054.593000000001</v>
      </c>
    </row>
    <row r="2369" spans="1:19" x14ac:dyDescent="0.3">
      <c r="A2369">
        <v>2021</v>
      </c>
      <c r="B2369">
        <v>4</v>
      </c>
      <c r="C2369">
        <v>9</v>
      </c>
      <c r="D2369">
        <v>16</v>
      </c>
      <c r="E2369">
        <v>26833.841</v>
      </c>
      <c r="F2369">
        <v>684.31799999999998</v>
      </c>
      <c r="G2369">
        <v>67.786000000000001</v>
      </c>
      <c r="H2369">
        <v>0</v>
      </c>
      <c r="I2369">
        <v>233.93700000000001</v>
      </c>
      <c r="J2369">
        <v>4.3869999999999996</v>
      </c>
      <c r="K2369">
        <v>-12.718999999999999</v>
      </c>
      <c r="L2369">
        <v>90.747</v>
      </c>
      <c r="M2369">
        <v>27834.511999999999</v>
      </c>
      <c r="N2369">
        <v>5152.5619999999999</v>
      </c>
      <c r="O2369">
        <v>0.753</v>
      </c>
      <c r="P2369">
        <v>1.6419999999999999</v>
      </c>
      <c r="Q2369">
        <v>319.75200000000001</v>
      </c>
      <c r="R2369">
        <v>22679.554</v>
      </c>
      <c r="S2369">
        <v>22359.803</v>
      </c>
    </row>
    <row r="2370" spans="1:19" x14ac:dyDescent="0.3">
      <c r="A2370">
        <v>2021</v>
      </c>
      <c r="B2370">
        <v>4</v>
      </c>
      <c r="C2370">
        <v>9</v>
      </c>
      <c r="D2370">
        <v>17</v>
      </c>
      <c r="E2370">
        <v>26483.5</v>
      </c>
      <c r="F2370">
        <v>621.42700000000002</v>
      </c>
      <c r="G2370">
        <v>68.778000000000006</v>
      </c>
      <c r="H2370">
        <v>0</v>
      </c>
      <c r="I2370">
        <v>255.80699999999999</v>
      </c>
      <c r="J2370">
        <v>4.91</v>
      </c>
      <c r="K2370">
        <v>-12.943</v>
      </c>
      <c r="L2370">
        <v>90.417000000000002</v>
      </c>
      <c r="M2370">
        <v>27443.117999999999</v>
      </c>
      <c r="N2370">
        <v>3071.2539999999999</v>
      </c>
      <c r="O2370">
        <v>1.8640000000000001</v>
      </c>
      <c r="P2370">
        <v>7.7039999999999997</v>
      </c>
      <c r="Q2370">
        <v>302.16699999999997</v>
      </c>
      <c r="R2370">
        <v>24362.295999999998</v>
      </c>
      <c r="S2370">
        <v>24060.13</v>
      </c>
    </row>
    <row r="2371" spans="1:19" x14ac:dyDescent="0.3">
      <c r="A2371">
        <v>2021</v>
      </c>
      <c r="B2371">
        <v>4</v>
      </c>
      <c r="C2371">
        <v>9</v>
      </c>
      <c r="D2371">
        <v>18</v>
      </c>
      <c r="E2371">
        <v>26087.466</v>
      </c>
      <c r="F2371">
        <v>622.64400000000001</v>
      </c>
      <c r="G2371">
        <v>69.251999999999995</v>
      </c>
      <c r="H2371">
        <v>0</v>
      </c>
      <c r="I2371">
        <v>326.37799999999999</v>
      </c>
      <c r="J2371">
        <v>4.7430000000000003</v>
      </c>
      <c r="K2371">
        <v>-21.577999999999999</v>
      </c>
      <c r="L2371">
        <v>90.043999999999997</v>
      </c>
      <c r="M2371">
        <v>27109.697</v>
      </c>
      <c r="N2371">
        <v>848.702</v>
      </c>
      <c r="O2371">
        <v>11.144</v>
      </c>
      <c r="P2371">
        <v>10.428000000000001</v>
      </c>
      <c r="Q2371">
        <v>275.072</v>
      </c>
      <c r="R2371">
        <v>26239.422999999999</v>
      </c>
      <c r="S2371">
        <v>25964.350999999999</v>
      </c>
    </row>
    <row r="2372" spans="1:19" x14ac:dyDescent="0.3">
      <c r="A2372">
        <v>2021</v>
      </c>
      <c r="B2372">
        <v>4</v>
      </c>
      <c r="C2372">
        <v>9</v>
      </c>
      <c r="D2372">
        <v>19</v>
      </c>
      <c r="E2372">
        <v>26784.635999999999</v>
      </c>
      <c r="F2372">
        <v>655.13</v>
      </c>
      <c r="G2372">
        <v>68.804000000000002</v>
      </c>
      <c r="H2372">
        <v>0</v>
      </c>
      <c r="I2372">
        <v>361.14600000000002</v>
      </c>
      <c r="J2372">
        <v>4.4640000000000004</v>
      </c>
      <c r="K2372">
        <v>-16.725000000000001</v>
      </c>
      <c r="L2372">
        <v>90.569000000000003</v>
      </c>
      <c r="M2372">
        <v>27879.219000000001</v>
      </c>
      <c r="N2372">
        <v>27.167999999999999</v>
      </c>
      <c r="O2372">
        <v>14.875</v>
      </c>
      <c r="P2372">
        <v>16.402000000000001</v>
      </c>
      <c r="Q2372">
        <v>249.21299999999999</v>
      </c>
      <c r="R2372">
        <v>27820.775000000001</v>
      </c>
      <c r="S2372">
        <v>27571.561000000002</v>
      </c>
    </row>
    <row r="2373" spans="1:19" x14ac:dyDescent="0.3">
      <c r="A2373">
        <v>2021</v>
      </c>
      <c r="B2373">
        <v>4</v>
      </c>
      <c r="C2373">
        <v>9</v>
      </c>
      <c r="D2373">
        <v>20</v>
      </c>
      <c r="E2373">
        <v>27628.672999999999</v>
      </c>
      <c r="F2373">
        <v>687.91</v>
      </c>
      <c r="G2373">
        <v>69.382999999999996</v>
      </c>
      <c r="H2373">
        <v>0</v>
      </c>
      <c r="I2373">
        <v>404.81200000000001</v>
      </c>
      <c r="J2373">
        <v>4.1230000000000002</v>
      </c>
      <c r="K2373">
        <v>-13.061999999999999</v>
      </c>
      <c r="L2373">
        <v>91.459000000000003</v>
      </c>
      <c r="M2373">
        <v>28803.915000000001</v>
      </c>
      <c r="N2373">
        <v>0</v>
      </c>
      <c r="O2373">
        <v>14.887</v>
      </c>
      <c r="P2373">
        <v>12.269</v>
      </c>
      <c r="Q2373">
        <v>231.947</v>
      </c>
      <c r="R2373">
        <v>28776.758999999998</v>
      </c>
      <c r="S2373">
        <v>28544.811000000002</v>
      </c>
    </row>
    <row r="2374" spans="1:19" x14ac:dyDescent="0.3">
      <c r="A2374">
        <v>2021</v>
      </c>
      <c r="B2374">
        <v>4</v>
      </c>
      <c r="C2374">
        <v>9</v>
      </c>
      <c r="D2374">
        <v>21</v>
      </c>
      <c r="E2374">
        <v>26447.52</v>
      </c>
      <c r="F2374">
        <v>748.40099999999995</v>
      </c>
      <c r="G2374">
        <v>69.540999999999997</v>
      </c>
      <c r="H2374">
        <v>0</v>
      </c>
      <c r="I2374">
        <v>517.60900000000004</v>
      </c>
      <c r="J2374">
        <v>5.181</v>
      </c>
      <c r="K2374">
        <v>0.82899999999999996</v>
      </c>
      <c r="L2374">
        <v>90.331999999999994</v>
      </c>
      <c r="M2374">
        <v>27809.870999999999</v>
      </c>
      <c r="N2374">
        <v>0</v>
      </c>
      <c r="O2374">
        <v>13.615</v>
      </c>
      <c r="P2374">
        <v>2.7509999999999999</v>
      </c>
      <c r="Q2374">
        <v>219.64</v>
      </c>
      <c r="R2374">
        <v>27793.505000000001</v>
      </c>
      <c r="S2374">
        <v>27573.865000000002</v>
      </c>
    </row>
    <row r="2375" spans="1:19" x14ac:dyDescent="0.3">
      <c r="A2375">
        <v>2021</v>
      </c>
      <c r="B2375">
        <v>4</v>
      </c>
      <c r="C2375">
        <v>9</v>
      </c>
      <c r="D2375">
        <v>22</v>
      </c>
      <c r="E2375">
        <v>24203.838</v>
      </c>
      <c r="F2375">
        <v>905.67100000000005</v>
      </c>
      <c r="G2375">
        <v>64.924999999999997</v>
      </c>
      <c r="H2375">
        <v>0</v>
      </c>
      <c r="I2375">
        <v>577.44799999999998</v>
      </c>
      <c r="J2375">
        <v>4.8490000000000002</v>
      </c>
      <c r="K2375">
        <v>11.359</v>
      </c>
      <c r="L2375">
        <v>88.846000000000004</v>
      </c>
      <c r="M2375">
        <v>25792.010999999999</v>
      </c>
      <c r="N2375">
        <v>0</v>
      </c>
      <c r="O2375">
        <v>10.334</v>
      </c>
      <c r="P2375">
        <v>-17.568000000000001</v>
      </c>
      <c r="Q2375">
        <v>203.31299999999999</v>
      </c>
      <c r="R2375">
        <v>25799.245999999999</v>
      </c>
      <c r="S2375">
        <v>25595.933000000001</v>
      </c>
    </row>
    <row r="2376" spans="1:19" x14ac:dyDescent="0.3">
      <c r="A2376">
        <v>2021</v>
      </c>
      <c r="B2376">
        <v>4</v>
      </c>
      <c r="C2376">
        <v>9</v>
      </c>
      <c r="D2376">
        <v>23</v>
      </c>
      <c r="E2376">
        <v>21823.645</v>
      </c>
      <c r="F2376">
        <v>1086.912</v>
      </c>
      <c r="G2376">
        <v>61.273000000000003</v>
      </c>
      <c r="H2376">
        <v>0</v>
      </c>
      <c r="I2376">
        <v>961.178</v>
      </c>
      <c r="J2376">
        <v>4.0940000000000003</v>
      </c>
      <c r="K2376">
        <v>17.61</v>
      </c>
      <c r="L2376">
        <v>87.427000000000007</v>
      </c>
      <c r="M2376">
        <v>23980.866999999998</v>
      </c>
      <c r="N2376">
        <v>0</v>
      </c>
      <c r="O2376">
        <v>7.5350000000000001</v>
      </c>
      <c r="P2376">
        <v>-15.762</v>
      </c>
      <c r="Q2376">
        <v>181.304</v>
      </c>
      <c r="R2376">
        <v>23989.094000000001</v>
      </c>
      <c r="S2376">
        <v>23807.789000000001</v>
      </c>
    </row>
    <row r="2377" spans="1:19" x14ac:dyDescent="0.3">
      <c r="A2377">
        <v>2021</v>
      </c>
      <c r="B2377">
        <v>4</v>
      </c>
      <c r="C2377">
        <v>9</v>
      </c>
      <c r="D2377">
        <v>24</v>
      </c>
      <c r="E2377">
        <v>20191.900000000001</v>
      </c>
      <c r="F2377">
        <v>1360.875</v>
      </c>
      <c r="G2377">
        <v>57.789000000000001</v>
      </c>
      <c r="H2377">
        <v>0</v>
      </c>
      <c r="I2377">
        <v>775.452</v>
      </c>
      <c r="J2377">
        <v>1.8029999999999999</v>
      </c>
      <c r="K2377">
        <v>8.3230000000000004</v>
      </c>
      <c r="L2377">
        <v>86.539000000000001</v>
      </c>
      <c r="M2377">
        <v>22424.891</v>
      </c>
      <c r="N2377">
        <v>0</v>
      </c>
      <c r="O2377">
        <v>4.8070000000000004</v>
      </c>
      <c r="P2377">
        <v>-25.152000000000001</v>
      </c>
      <c r="Q2377">
        <v>160.65199999999999</v>
      </c>
      <c r="R2377">
        <v>22445.236000000001</v>
      </c>
      <c r="S2377">
        <v>22284.583999999999</v>
      </c>
    </row>
    <row r="2378" spans="1:19" x14ac:dyDescent="0.3">
      <c r="A2378">
        <v>2021</v>
      </c>
      <c r="B2378">
        <v>4</v>
      </c>
      <c r="C2378">
        <v>10</v>
      </c>
      <c r="D2378">
        <v>1</v>
      </c>
      <c r="E2378">
        <v>19214.282999999999</v>
      </c>
      <c r="F2378">
        <v>1477.9469999999999</v>
      </c>
      <c r="G2378">
        <v>56.454999999999998</v>
      </c>
      <c r="H2378">
        <v>0</v>
      </c>
      <c r="I2378">
        <v>657.721</v>
      </c>
      <c r="J2378">
        <v>1.788</v>
      </c>
      <c r="K2378">
        <v>4.476</v>
      </c>
      <c r="L2378">
        <v>86.009</v>
      </c>
      <c r="M2378">
        <v>21442.223000000002</v>
      </c>
      <c r="N2378">
        <v>0</v>
      </c>
      <c r="O2378">
        <v>3.5760000000000001</v>
      </c>
      <c r="P2378">
        <v>-21.065999999999999</v>
      </c>
      <c r="Q2378">
        <v>155.01499999999999</v>
      </c>
      <c r="R2378">
        <v>21459.713</v>
      </c>
      <c r="S2378">
        <v>21304.697</v>
      </c>
    </row>
    <row r="2379" spans="1:19" x14ac:dyDescent="0.3">
      <c r="A2379">
        <v>2021</v>
      </c>
      <c r="B2379">
        <v>4</v>
      </c>
      <c r="C2379">
        <v>10</v>
      </c>
      <c r="D2379">
        <v>2</v>
      </c>
      <c r="E2379">
        <v>18288.274000000001</v>
      </c>
      <c r="F2379">
        <v>1514.9939999999999</v>
      </c>
      <c r="G2379">
        <v>54.462000000000003</v>
      </c>
      <c r="H2379">
        <v>0</v>
      </c>
      <c r="I2379">
        <v>441.95</v>
      </c>
      <c r="J2379">
        <v>1.8160000000000001</v>
      </c>
      <c r="K2379">
        <v>9.9220000000000006</v>
      </c>
      <c r="L2379">
        <v>85.543999999999997</v>
      </c>
      <c r="M2379">
        <v>20342.5</v>
      </c>
      <c r="N2379">
        <v>0</v>
      </c>
      <c r="O2379">
        <v>3.0790000000000002</v>
      </c>
      <c r="P2379">
        <v>-16.295000000000002</v>
      </c>
      <c r="Q2379">
        <v>150.976</v>
      </c>
      <c r="R2379">
        <v>20355.716</v>
      </c>
      <c r="S2379">
        <v>20204.740000000002</v>
      </c>
    </row>
    <row r="2380" spans="1:19" x14ac:dyDescent="0.3">
      <c r="A2380">
        <v>2021</v>
      </c>
      <c r="B2380">
        <v>4</v>
      </c>
      <c r="C2380">
        <v>10</v>
      </c>
      <c r="D2380">
        <v>3</v>
      </c>
      <c r="E2380">
        <v>18048.603999999999</v>
      </c>
      <c r="F2380">
        <v>1532.23</v>
      </c>
      <c r="G2380">
        <v>53.62</v>
      </c>
      <c r="H2380">
        <v>0</v>
      </c>
      <c r="I2380">
        <v>279.93400000000003</v>
      </c>
      <c r="J2380">
        <v>1.79</v>
      </c>
      <c r="K2380">
        <v>9.5030000000000001</v>
      </c>
      <c r="L2380">
        <v>85.471000000000004</v>
      </c>
      <c r="M2380">
        <v>19957.532999999999</v>
      </c>
      <c r="N2380">
        <v>0</v>
      </c>
      <c r="O2380">
        <v>2.9060000000000001</v>
      </c>
      <c r="P2380">
        <v>-11.433999999999999</v>
      </c>
      <c r="Q2380">
        <v>149.18100000000001</v>
      </c>
      <c r="R2380">
        <v>19966.060000000001</v>
      </c>
      <c r="S2380">
        <v>19816.88</v>
      </c>
    </row>
    <row r="2381" spans="1:19" x14ac:dyDescent="0.3">
      <c r="A2381">
        <v>2021</v>
      </c>
      <c r="B2381">
        <v>4</v>
      </c>
      <c r="C2381">
        <v>10</v>
      </c>
      <c r="D2381">
        <v>4</v>
      </c>
      <c r="E2381">
        <v>18087.254000000001</v>
      </c>
      <c r="F2381">
        <v>1519.5809999999999</v>
      </c>
      <c r="G2381">
        <v>53.970999999999997</v>
      </c>
      <c r="H2381">
        <v>0</v>
      </c>
      <c r="I2381">
        <v>175.989</v>
      </c>
      <c r="J2381">
        <v>1.619</v>
      </c>
      <c r="K2381">
        <v>10.233000000000001</v>
      </c>
      <c r="L2381">
        <v>85.492000000000004</v>
      </c>
      <c r="M2381">
        <v>19880.168000000001</v>
      </c>
      <c r="N2381">
        <v>0</v>
      </c>
      <c r="O2381">
        <v>2.593</v>
      </c>
      <c r="P2381">
        <v>-7.7240000000000002</v>
      </c>
      <c r="Q2381">
        <v>149.446</v>
      </c>
      <c r="R2381">
        <v>19885.297999999999</v>
      </c>
      <c r="S2381">
        <v>19735.851999999999</v>
      </c>
    </row>
    <row r="2382" spans="1:19" x14ac:dyDescent="0.3">
      <c r="A2382">
        <v>2021</v>
      </c>
      <c r="B2382">
        <v>4</v>
      </c>
      <c r="C2382">
        <v>10</v>
      </c>
      <c r="D2382">
        <v>5</v>
      </c>
      <c r="E2382">
        <v>18576.86</v>
      </c>
      <c r="F2382">
        <v>1418.623</v>
      </c>
      <c r="G2382">
        <v>56.497999999999998</v>
      </c>
      <c r="H2382">
        <v>0</v>
      </c>
      <c r="I2382">
        <v>101.506</v>
      </c>
      <c r="J2382">
        <v>1.629</v>
      </c>
      <c r="K2382">
        <v>9.1829999999999998</v>
      </c>
      <c r="L2382">
        <v>85.709000000000003</v>
      </c>
      <c r="M2382">
        <v>20193.510999999999</v>
      </c>
      <c r="N2382">
        <v>0</v>
      </c>
      <c r="O2382">
        <v>2.8109999999999999</v>
      </c>
      <c r="P2382">
        <v>-5.7649999999999997</v>
      </c>
      <c r="Q2382">
        <v>156.40899999999999</v>
      </c>
      <c r="R2382">
        <v>20196.465</v>
      </c>
      <c r="S2382">
        <v>20040.056</v>
      </c>
    </row>
    <row r="2383" spans="1:19" x14ac:dyDescent="0.3">
      <c r="A2383">
        <v>2021</v>
      </c>
      <c r="B2383">
        <v>4</v>
      </c>
      <c r="C2383">
        <v>10</v>
      </c>
      <c r="D2383">
        <v>6</v>
      </c>
      <c r="E2383">
        <v>19124.962</v>
      </c>
      <c r="F2383">
        <v>1239.944</v>
      </c>
      <c r="G2383">
        <v>59.764000000000003</v>
      </c>
      <c r="H2383">
        <v>0</v>
      </c>
      <c r="I2383">
        <v>64.483999999999995</v>
      </c>
      <c r="J2383">
        <v>1.893</v>
      </c>
      <c r="K2383">
        <v>15.653</v>
      </c>
      <c r="L2383">
        <v>85.956999999999994</v>
      </c>
      <c r="M2383">
        <v>20532.894</v>
      </c>
      <c r="N2383">
        <v>20.062999999999999</v>
      </c>
      <c r="O2383">
        <v>3.4169999999999998</v>
      </c>
      <c r="P2383">
        <v>-2.78</v>
      </c>
      <c r="Q2383">
        <v>166.19499999999999</v>
      </c>
      <c r="R2383">
        <v>20512.192999999999</v>
      </c>
      <c r="S2383">
        <v>20345.999</v>
      </c>
    </row>
    <row r="2384" spans="1:19" x14ac:dyDescent="0.3">
      <c r="A2384">
        <v>2021</v>
      </c>
      <c r="B2384">
        <v>4</v>
      </c>
      <c r="C2384">
        <v>10</v>
      </c>
      <c r="D2384">
        <v>7</v>
      </c>
      <c r="E2384">
        <v>19863.474999999999</v>
      </c>
      <c r="F2384">
        <v>1212.114</v>
      </c>
      <c r="G2384">
        <v>62.686</v>
      </c>
      <c r="H2384">
        <v>0</v>
      </c>
      <c r="I2384">
        <v>68.882999999999996</v>
      </c>
      <c r="J2384">
        <v>2.2879999999999998</v>
      </c>
      <c r="K2384">
        <v>12.179</v>
      </c>
      <c r="L2384">
        <v>86.343999999999994</v>
      </c>
      <c r="M2384">
        <v>21245.284</v>
      </c>
      <c r="N2384">
        <v>786.43100000000004</v>
      </c>
      <c r="O2384">
        <v>0.32400000000000001</v>
      </c>
      <c r="P2384">
        <v>-1.8260000000000001</v>
      </c>
      <c r="Q2384">
        <v>179.86099999999999</v>
      </c>
      <c r="R2384">
        <v>20460.353999999999</v>
      </c>
      <c r="S2384">
        <v>20280.493999999999</v>
      </c>
    </row>
    <row r="2385" spans="1:19" x14ac:dyDescent="0.3">
      <c r="A2385">
        <v>2021</v>
      </c>
      <c r="B2385">
        <v>4</v>
      </c>
      <c r="C2385">
        <v>10</v>
      </c>
      <c r="D2385">
        <v>8</v>
      </c>
      <c r="E2385">
        <v>21348.898000000001</v>
      </c>
      <c r="F2385">
        <v>1184.395</v>
      </c>
      <c r="G2385">
        <v>64.828000000000003</v>
      </c>
      <c r="H2385">
        <v>0</v>
      </c>
      <c r="I2385">
        <v>109.06699999999999</v>
      </c>
      <c r="J2385">
        <v>2.8879999999999999</v>
      </c>
      <c r="K2385">
        <v>6.5179999999999998</v>
      </c>
      <c r="L2385">
        <v>87.164000000000001</v>
      </c>
      <c r="M2385">
        <v>22738.931</v>
      </c>
      <c r="N2385">
        <v>3034.3969999999999</v>
      </c>
      <c r="O2385">
        <v>-15.773</v>
      </c>
      <c r="P2385">
        <v>4.0000000000000001E-3</v>
      </c>
      <c r="Q2385">
        <v>198.5</v>
      </c>
      <c r="R2385">
        <v>19720.304</v>
      </c>
      <c r="S2385">
        <v>19521.804</v>
      </c>
    </row>
    <row r="2386" spans="1:19" x14ac:dyDescent="0.3">
      <c r="A2386">
        <v>2021</v>
      </c>
      <c r="B2386">
        <v>4</v>
      </c>
      <c r="C2386">
        <v>10</v>
      </c>
      <c r="D2386">
        <v>9</v>
      </c>
      <c r="E2386">
        <v>22507.489000000001</v>
      </c>
      <c r="F2386">
        <v>1161.6110000000001</v>
      </c>
      <c r="G2386">
        <v>65.239999999999995</v>
      </c>
      <c r="H2386">
        <v>0</v>
      </c>
      <c r="I2386">
        <v>148.09700000000001</v>
      </c>
      <c r="J2386">
        <v>3.0950000000000002</v>
      </c>
      <c r="K2386">
        <v>-0.59599999999999997</v>
      </c>
      <c r="L2386">
        <v>87.819000000000003</v>
      </c>
      <c r="M2386">
        <v>23907.514999999999</v>
      </c>
      <c r="N2386">
        <v>5276.79</v>
      </c>
      <c r="O2386">
        <v>-31.716999999999999</v>
      </c>
      <c r="P2386">
        <v>2.4900000000000002</v>
      </c>
      <c r="Q2386">
        <v>218.97399999999999</v>
      </c>
      <c r="R2386">
        <v>18659.952000000001</v>
      </c>
      <c r="S2386">
        <v>18440.977999999999</v>
      </c>
    </row>
    <row r="2387" spans="1:19" x14ac:dyDescent="0.3">
      <c r="A2387">
        <v>2021</v>
      </c>
      <c r="B2387">
        <v>4</v>
      </c>
      <c r="C2387">
        <v>10</v>
      </c>
      <c r="D2387">
        <v>10</v>
      </c>
      <c r="E2387">
        <v>23286.687000000002</v>
      </c>
      <c r="F2387">
        <v>1138.03</v>
      </c>
      <c r="G2387">
        <v>65.406999999999996</v>
      </c>
      <c r="H2387">
        <v>0</v>
      </c>
      <c r="I2387">
        <v>183.595</v>
      </c>
      <c r="J2387">
        <v>3.2829999999999999</v>
      </c>
      <c r="K2387">
        <v>0.53500000000000003</v>
      </c>
      <c r="L2387">
        <v>88.272999999999996</v>
      </c>
      <c r="M2387">
        <v>24700.402999999998</v>
      </c>
      <c r="N2387">
        <v>6983.4750000000004</v>
      </c>
      <c r="O2387">
        <v>-37.844999999999999</v>
      </c>
      <c r="P2387">
        <v>3.5179999999999998</v>
      </c>
      <c r="Q2387">
        <v>236.80699999999999</v>
      </c>
      <c r="R2387">
        <v>17751.255000000001</v>
      </c>
      <c r="S2387">
        <v>17514.449000000001</v>
      </c>
    </row>
    <row r="2388" spans="1:19" x14ac:dyDescent="0.3">
      <c r="A2388">
        <v>2021</v>
      </c>
      <c r="B2388">
        <v>4</v>
      </c>
      <c r="C2388">
        <v>10</v>
      </c>
      <c r="D2388">
        <v>11</v>
      </c>
      <c r="E2388">
        <v>23647.292000000001</v>
      </c>
      <c r="F2388">
        <v>1134.6890000000001</v>
      </c>
      <c r="G2388">
        <v>65.671000000000006</v>
      </c>
      <c r="H2388">
        <v>0</v>
      </c>
      <c r="I2388">
        <v>236.779</v>
      </c>
      <c r="J2388">
        <v>3.4590000000000001</v>
      </c>
      <c r="K2388">
        <v>3.5680000000000001</v>
      </c>
      <c r="L2388">
        <v>88.484999999999999</v>
      </c>
      <c r="M2388">
        <v>25114.272000000001</v>
      </c>
      <c r="N2388">
        <v>7990.3950000000004</v>
      </c>
      <c r="O2388">
        <v>-23.928000000000001</v>
      </c>
      <c r="P2388">
        <v>2.8849999999999998</v>
      </c>
      <c r="Q2388">
        <v>250.00200000000001</v>
      </c>
      <c r="R2388">
        <v>17144.920999999998</v>
      </c>
      <c r="S2388">
        <v>16894.919000000002</v>
      </c>
    </row>
    <row r="2389" spans="1:19" x14ac:dyDescent="0.3">
      <c r="A2389">
        <v>2021</v>
      </c>
      <c r="B2389">
        <v>4</v>
      </c>
      <c r="C2389">
        <v>10</v>
      </c>
      <c r="D2389">
        <v>12</v>
      </c>
      <c r="E2389">
        <v>23726.131000000001</v>
      </c>
      <c r="F2389">
        <v>1096.0029999999999</v>
      </c>
      <c r="G2389">
        <v>65.468999999999994</v>
      </c>
      <c r="H2389">
        <v>0</v>
      </c>
      <c r="I2389">
        <v>278.48500000000001</v>
      </c>
      <c r="J2389">
        <v>3.6019999999999999</v>
      </c>
      <c r="K2389">
        <v>1.579</v>
      </c>
      <c r="L2389">
        <v>88.525999999999996</v>
      </c>
      <c r="M2389">
        <v>25194.326000000001</v>
      </c>
      <c r="N2389">
        <v>8489.5329999999994</v>
      </c>
      <c r="O2389">
        <v>-7.5960000000000001</v>
      </c>
      <c r="P2389">
        <v>3.9369999999999998</v>
      </c>
      <c r="Q2389">
        <v>259.91199999999998</v>
      </c>
      <c r="R2389">
        <v>16708.453000000001</v>
      </c>
      <c r="S2389">
        <v>16448.541000000001</v>
      </c>
    </row>
    <row r="2390" spans="1:19" x14ac:dyDescent="0.3">
      <c r="A2390">
        <v>2021</v>
      </c>
      <c r="B2390">
        <v>4</v>
      </c>
      <c r="C2390">
        <v>10</v>
      </c>
      <c r="D2390">
        <v>13</v>
      </c>
      <c r="E2390">
        <v>23587.912</v>
      </c>
      <c r="F2390">
        <v>1026.9970000000001</v>
      </c>
      <c r="G2390">
        <v>65.555999999999997</v>
      </c>
      <c r="H2390">
        <v>0</v>
      </c>
      <c r="I2390">
        <v>291.25299999999999</v>
      </c>
      <c r="J2390">
        <v>3.6070000000000002</v>
      </c>
      <c r="K2390">
        <v>4.6059999999999999</v>
      </c>
      <c r="L2390">
        <v>88.447999999999993</v>
      </c>
      <c r="M2390">
        <v>25002.823</v>
      </c>
      <c r="N2390">
        <v>8497.1380000000008</v>
      </c>
      <c r="O2390">
        <v>-2.4470000000000001</v>
      </c>
      <c r="P2390">
        <v>4.5380000000000003</v>
      </c>
      <c r="Q2390">
        <v>262.86599999999999</v>
      </c>
      <c r="R2390">
        <v>16503.594000000001</v>
      </c>
      <c r="S2390">
        <v>16240.727999999999</v>
      </c>
    </row>
    <row r="2391" spans="1:19" x14ac:dyDescent="0.3">
      <c r="A2391">
        <v>2021</v>
      </c>
      <c r="B2391">
        <v>4</v>
      </c>
      <c r="C2391">
        <v>10</v>
      </c>
      <c r="D2391">
        <v>14</v>
      </c>
      <c r="E2391">
        <v>23374.204000000002</v>
      </c>
      <c r="F2391">
        <v>960.69200000000001</v>
      </c>
      <c r="G2391">
        <v>65.924999999999997</v>
      </c>
      <c r="H2391">
        <v>0</v>
      </c>
      <c r="I2391">
        <v>290.77</v>
      </c>
      <c r="J2391">
        <v>3.3069999999999999</v>
      </c>
      <c r="K2391">
        <v>4.6920000000000002</v>
      </c>
      <c r="L2391">
        <v>88.326999999999998</v>
      </c>
      <c r="M2391">
        <v>24721.991999999998</v>
      </c>
      <c r="N2391">
        <v>7945.0659999999998</v>
      </c>
      <c r="O2391">
        <v>-0.85699999999999998</v>
      </c>
      <c r="P2391">
        <v>4.2539999999999996</v>
      </c>
      <c r="Q2391">
        <v>251.499</v>
      </c>
      <c r="R2391">
        <v>16773.528999999999</v>
      </c>
      <c r="S2391">
        <v>16522.028999999999</v>
      </c>
    </row>
    <row r="2392" spans="1:19" x14ac:dyDescent="0.3">
      <c r="A2392">
        <v>2021</v>
      </c>
      <c r="B2392">
        <v>4</v>
      </c>
      <c r="C2392">
        <v>10</v>
      </c>
      <c r="D2392">
        <v>15</v>
      </c>
      <c r="E2392">
        <v>23188.274000000001</v>
      </c>
      <c r="F2392">
        <v>918.46299999999997</v>
      </c>
      <c r="G2392">
        <v>65.75</v>
      </c>
      <c r="H2392">
        <v>0</v>
      </c>
      <c r="I2392">
        <v>293.33</v>
      </c>
      <c r="J2392">
        <v>3.363</v>
      </c>
      <c r="K2392">
        <v>-2.1219999999999999</v>
      </c>
      <c r="L2392">
        <v>88.221000000000004</v>
      </c>
      <c r="M2392">
        <v>24489.528999999999</v>
      </c>
      <c r="N2392">
        <v>6824.7950000000001</v>
      </c>
      <c r="O2392">
        <v>-1.0269999999999999</v>
      </c>
      <c r="P2392">
        <v>2.88</v>
      </c>
      <c r="Q2392">
        <v>248.571</v>
      </c>
      <c r="R2392">
        <v>17662.881000000001</v>
      </c>
      <c r="S2392">
        <v>17414.310000000001</v>
      </c>
    </row>
    <row r="2393" spans="1:19" x14ac:dyDescent="0.3">
      <c r="A2393">
        <v>2021</v>
      </c>
      <c r="B2393">
        <v>4</v>
      </c>
      <c r="C2393">
        <v>10</v>
      </c>
      <c r="D2393">
        <v>16</v>
      </c>
      <c r="E2393">
        <v>22967.674999999999</v>
      </c>
      <c r="F2393">
        <v>816.25</v>
      </c>
      <c r="G2393">
        <v>66.022000000000006</v>
      </c>
      <c r="H2393">
        <v>0</v>
      </c>
      <c r="I2393">
        <v>195.18899999999999</v>
      </c>
      <c r="J2393">
        <v>2.121</v>
      </c>
      <c r="K2393">
        <v>-13.019</v>
      </c>
      <c r="L2393">
        <v>88.087000000000003</v>
      </c>
      <c r="M2393">
        <v>24056.303</v>
      </c>
      <c r="N2393">
        <v>5152.5619999999999</v>
      </c>
      <c r="O2393">
        <v>0.753</v>
      </c>
      <c r="P2393">
        <v>1.6419999999999999</v>
      </c>
      <c r="Q2393">
        <v>243.99299999999999</v>
      </c>
      <c r="R2393">
        <v>18901.346000000001</v>
      </c>
      <c r="S2393">
        <v>18657.352999999999</v>
      </c>
    </row>
    <row r="2394" spans="1:19" x14ac:dyDescent="0.3">
      <c r="A2394">
        <v>2021</v>
      </c>
      <c r="B2394">
        <v>4</v>
      </c>
      <c r="C2394">
        <v>10</v>
      </c>
      <c r="D2394">
        <v>17</v>
      </c>
      <c r="E2394">
        <v>22930.743999999999</v>
      </c>
      <c r="F2394">
        <v>731.25699999999995</v>
      </c>
      <c r="G2394">
        <v>66.846999999999994</v>
      </c>
      <c r="H2394">
        <v>0</v>
      </c>
      <c r="I2394">
        <v>205.239</v>
      </c>
      <c r="J2394">
        <v>1.9910000000000001</v>
      </c>
      <c r="K2394">
        <v>-13.138</v>
      </c>
      <c r="L2394">
        <v>88.06</v>
      </c>
      <c r="M2394">
        <v>23944.152999999998</v>
      </c>
      <c r="N2394">
        <v>3071.2539999999999</v>
      </c>
      <c r="O2394">
        <v>1.8640000000000001</v>
      </c>
      <c r="P2394">
        <v>7.7039999999999997</v>
      </c>
      <c r="Q2394">
        <v>237.72200000000001</v>
      </c>
      <c r="R2394">
        <v>20863.330999999998</v>
      </c>
      <c r="S2394">
        <v>20625.609</v>
      </c>
    </row>
    <row r="2395" spans="1:19" x14ac:dyDescent="0.3">
      <c r="A2395">
        <v>2021</v>
      </c>
      <c r="B2395">
        <v>4</v>
      </c>
      <c r="C2395">
        <v>10</v>
      </c>
      <c r="D2395">
        <v>18</v>
      </c>
      <c r="E2395">
        <v>23033.012999999999</v>
      </c>
      <c r="F2395">
        <v>712.16200000000003</v>
      </c>
      <c r="G2395">
        <v>67.513999999999996</v>
      </c>
      <c r="H2395">
        <v>0</v>
      </c>
      <c r="I2395">
        <v>206.95099999999999</v>
      </c>
      <c r="J2395">
        <v>1.8640000000000001</v>
      </c>
      <c r="K2395">
        <v>-21.78</v>
      </c>
      <c r="L2395">
        <v>88.108000000000004</v>
      </c>
      <c r="M2395">
        <v>24020.316999999999</v>
      </c>
      <c r="N2395">
        <v>848.702</v>
      </c>
      <c r="O2395">
        <v>11.144</v>
      </c>
      <c r="P2395">
        <v>10.428000000000001</v>
      </c>
      <c r="Q2395">
        <v>222.74199999999999</v>
      </c>
      <c r="R2395">
        <v>23150.043000000001</v>
      </c>
      <c r="S2395">
        <v>22927.300999999999</v>
      </c>
    </row>
    <row r="2396" spans="1:19" x14ac:dyDescent="0.3">
      <c r="A2396">
        <v>2021</v>
      </c>
      <c r="B2396">
        <v>4</v>
      </c>
      <c r="C2396">
        <v>10</v>
      </c>
      <c r="D2396">
        <v>19</v>
      </c>
      <c r="E2396">
        <v>24311.894</v>
      </c>
      <c r="F2396">
        <v>736.01099999999997</v>
      </c>
      <c r="G2396">
        <v>67.960999999999999</v>
      </c>
      <c r="H2396">
        <v>0</v>
      </c>
      <c r="I2396">
        <v>232.16</v>
      </c>
      <c r="J2396">
        <v>1.7270000000000001</v>
      </c>
      <c r="K2396">
        <v>-16.445</v>
      </c>
      <c r="L2396">
        <v>88.804000000000002</v>
      </c>
      <c r="M2396">
        <v>25354.151999999998</v>
      </c>
      <c r="N2396">
        <v>27.167999999999999</v>
      </c>
      <c r="O2396">
        <v>14.875</v>
      </c>
      <c r="P2396">
        <v>16.402000000000001</v>
      </c>
      <c r="Q2396">
        <v>228.43</v>
      </c>
      <c r="R2396">
        <v>25295.706999999999</v>
      </c>
      <c r="S2396">
        <v>25067.276999999998</v>
      </c>
    </row>
    <row r="2397" spans="1:19" x14ac:dyDescent="0.3">
      <c r="A2397">
        <v>2021</v>
      </c>
      <c r="B2397">
        <v>4</v>
      </c>
      <c r="C2397">
        <v>10</v>
      </c>
      <c r="D2397">
        <v>20</v>
      </c>
      <c r="E2397">
        <v>25476.075000000001</v>
      </c>
      <c r="F2397">
        <v>763.07100000000003</v>
      </c>
      <c r="G2397">
        <v>69.760999999999996</v>
      </c>
      <c r="H2397">
        <v>0</v>
      </c>
      <c r="I2397">
        <v>324.928</v>
      </c>
      <c r="J2397">
        <v>1.5820000000000001</v>
      </c>
      <c r="K2397">
        <v>-12.686999999999999</v>
      </c>
      <c r="L2397">
        <v>89.537999999999997</v>
      </c>
      <c r="M2397">
        <v>26642.507000000001</v>
      </c>
      <c r="N2397">
        <v>0</v>
      </c>
      <c r="O2397">
        <v>14.887</v>
      </c>
      <c r="P2397">
        <v>12.269</v>
      </c>
      <c r="Q2397">
        <v>225.18</v>
      </c>
      <c r="R2397">
        <v>26615.350999999999</v>
      </c>
      <c r="S2397">
        <v>26390.170999999998</v>
      </c>
    </row>
    <row r="2398" spans="1:19" x14ac:dyDescent="0.3">
      <c r="A2398">
        <v>2021</v>
      </c>
      <c r="B2398">
        <v>4</v>
      </c>
      <c r="C2398">
        <v>10</v>
      </c>
      <c r="D2398">
        <v>21</v>
      </c>
      <c r="E2398">
        <v>24443.294999999998</v>
      </c>
      <c r="F2398">
        <v>817.54600000000005</v>
      </c>
      <c r="G2398">
        <v>69.584999999999994</v>
      </c>
      <c r="H2398">
        <v>0</v>
      </c>
      <c r="I2398">
        <v>370.52199999999999</v>
      </c>
      <c r="J2398">
        <v>1.948</v>
      </c>
      <c r="K2398">
        <v>0.71399999999999997</v>
      </c>
      <c r="L2398">
        <v>88.951999999999998</v>
      </c>
      <c r="M2398">
        <v>25722.975999999999</v>
      </c>
      <c r="N2398">
        <v>0</v>
      </c>
      <c r="O2398">
        <v>13.615</v>
      </c>
      <c r="P2398">
        <v>2.7509999999999999</v>
      </c>
      <c r="Q2398">
        <v>211.26</v>
      </c>
      <c r="R2398">
        <v>25706.61</v>
      </c>
      <c r="S2398">
        <v>25495.35</v>
      </c>
    </row>
    <row r="2399" spans="1:19" x14ac:dyDescent="0.3">
      <c r="A2399">
        <v>2021</v>
      </c>
      <c r="B2399">
        <v>4</v>
      </c>
      <c r="C2399">
        <v>10</v>
      </c>
      <c r="D2399">
        <v>22</v>
      </c>
      <c r="E2399">
        <v>22438.098000000002</v>
      </c>
      <c r="F2399">
        <v>961.18100000000004</v>
      </c>
      <c r="G2399">
        <v>65.355000000000004</v>
      </c>
      <c r="H2399">
        <v>0</v>
      </c>
      <c r="I2399">
        <v>407.01100000000002</v>
      </c>
      <c r="J2399">
        <v>1.7749999999999999</v>
      </c>
      <c r="K2399">
        <v>10.814</v>
      </c>
      <c r="L2399">
        <v>87.757000000000005</v>
      </c>
      <c r="M2399">
        <v>23906.634999999998</v>
      </c>
      <c r="N2399">
        <v>0</v>
      </c>
      <c r="O2399">
        <v>10.334</v>
      </c>
      <c r="P2399">
        <v>-17.568000000000001</v>
      </c>
      <c r="Q2399">
        <v>191.95599999999999</v>
      </c>
      <c r="R2399">
        <v>23913.87</v>
      </c>
      <c r="S2399">
        <v>23721.914000000001</v>
      </c>
    </row>
    <row r="2400" spans="1:19" x14ac:dyDescent="0.3">
      <c r="A2400">
        <v>2021</v>
      </c>
      <c r="B2400">
        <v>4</v>
      </c>
      <c r="C2400">
        <v>10</v>
      </c>
      <c r="D2400">
        <v>23</v>
      </c>
      <c r="E2400">
        <v>20674.153999999999</v>
      </c>
      <c r="F2400">
        <v>1133.7539999999999</v>
      </c>
      <c r="G2400">
        <v>61.421999999999997</v>
      </c>
      <c r="H2400">
        <v>0</v>
      </c>
      <c r="I2400">
        <v>498.94400000000002</v>
      </c>
      <c r="J2400">
        <v>1.89</v>
      </c>
      <c r="K2400">
        <v>17.337</v>
      </c>
      <c r="L2400">
        <v>86.798000000000002</v>
      </c>
      <c r="M2400">
        <v>22412.877</v>
      </c>
      <c r="N2400">
        <v>0</v>
      </c>
      <c r="O2400">
        <v>7.5350000000000001</v>
      </c>
      <c r="P2400">
        <v>-15.762</v>
      </c>
      <c r="Q2400">
        <v>172.673</v>
      </c>
      <c r="R2400">
        <v>22421.103999999999</v>
      </c>
      <c r="S2400">
        <v>22248.431</v>
      </c>
    </row>
    <row r="2401" spans="1:19" x14ac:dyDescent="0.3">
      <c r="A2401">
        <v>2021</v>
      </c>
      <c r="B2401">
        <v>4</v>
      </c>
      <c r="C2401">
        <v>10</v>
      </c>
      <c r="D2401">
        <v>24</v>
      </c>
      <c r="E2401">
        <v>19159.829000000002</v>
      </c>
      <c r="F2401">
        <v>1427.444</v>
      </c>
      <c r="G2401">
        <v>58.104999999999997</v>
      </c>
      <c r="H2401">
        <v>0</v>
      </c>
      <c r="I2401">
        <v>775.452</v>
      </c>
      <c r="J2401">
        <v>1.8029999999999999</v>
      </c>
      <c r="K2401">
        <v>8.5530000000000008</v>
      </c>
      <c r="L2401">
        <v>85.932000000000002</v>
      </c>
      <c r="M2401">
        <v>21459.011999999999</v>
      </c>
      <c r="N2401">
        <v>0</v>
      </c>
      <c r="O2401">
        <v>4.8070000000000004</v>
      </c>
      <c r="P2401">
        <v>-25.152000000000001</v>
      </c>
      <c r="Q2401">
        <v>159.56299999999999</v>
      </c>
      <c r="R2401">
        <v>21479.357</v>
      </c>
      <c r="S2401">
        <v>21319.794000000002</v>
      </c>
    </row>
    <row r="2402" spans="1:19" x14ac:dyDescent="0.3">
      <c r="A2402">
        <v>2021</v>
      </c>
      <c r="B2402">
        <v>4</v>
      </c>
      <c r="C2402">
        <v>11</v>
      </c>
      <c r="D2402">
        <v>1</v>
      </c>
      <c r="E2402">
        <v>18860.149000000001</v>
      </c>
      <c r="F2402">
        <v>1477.9469999999999</v>
      </c>
      <c r="G2402">
        <v>56.648000000000003</v>
      </c>
      <c r="H2402">
        <v>0</v>
      </c>
      <c r="I2402">
        <v>657.721</v>
      </c>
      <c r="J2402">
        <v>1.788</v>
      </c>
      <c r="K2402">
        <v>4.6100000000000003</v>
      </c>
      <c r="L2402">
        <v>85.728999999999999</v>
      </c>
      <c r="M2402">
        <v>21087.942999999999</v>
      </c>
      <c r="N2402">
        <v>0</v>
      </c>
      <c r="O2402">
        <v>3.5760000000000001</v>
      </c>
      <c r="P2402">
        <v>-21.065999999999999</v>
      </c>
      <c r="Q2402">
        <v>146.1</v>
      </c>
      <c r="R2402">
        <v>21105.433000000001</v>
      </c>
      <c r="S2402">
        <v>20959.332999999999</v>
      </c>
    </row>
    <row r="2403" spans="1:19" x14ac:dyDescent="0.3">
      <c r="A2403">
        <v>2021</v>
      </c>
      <c r="B2403">
        <v>4</v>
      </c>
      <c r="C2403">
        <v>11</v>
      </c>
      <c r="D2403">
        <v>2</v>
      </c>
      <c r="E2403">
        <v>18135.811000000002</v>
      </c>
      <c r="F2403">
        <v>1514.9939999999999</v>
      </c>
      <c r="G2403">
        <v>54.743000000000002</v>
      </c>
      <c r="H2403">
        <v>0</v>
      </c>
      <c r="I2403">
        <v>441.95</v>
      </c>
      <c r="J2403">
        <v>1.8160000000000001</v>
      </c>
      <c r="K2403">
        <v>10.3</v>
      </c>
      <c r="L2403">
        <v>85.409000000000006</v>
      </c>
      <c r="M2403">
        <v>20190.28</v>
      </c>
      <c r="N2403">
        <v>0</v>
      </c>
      <c r="O2403">
        <v>3.0790000000000002</v>
      </c>
      <c r="P2403">
        <v>-16.295000000000002</v>
      </c>
      <c r="Q2403">
        <v>138.38999999999999</v>
      </c>
      <c r="R2403">
        <v>20203.495999999999</v>
      </c>
      <c r="S2403">
        <v>20065.106</v>
      </c>
    </row>
    <row r="2404" spans="1:19" x14ac:dyDescent="0.3">
      <c r="A2404">
        <v>2021</v>
      </c>
      <c r="B2404">
        <v>4</v>
      </c>
      <c r="C2404">
        <v>11</v>
      </c>
      <c r="D2404">
        <v>3</v>
      </c>
      <c r="E2404">
        <v>17755.036</v>
      </c>
      <c r="F2404">
        <v>1532.23</v>
      </c>
      <c r="G2404">
        <v>53.646000000000001</v>
      </c>
      <c r="H2404">
        <v>0</v>
      </c>
      <c r="I2404">
        <v>279.93400000000003</v>
      </c>
      <c r="J2404">
        <v>1.79</v>
      </c>
      <c r="K2404">
        <v>9.766</v>
      </c>
      <c r="L2404">
        <v>85.322999999999993</v>
      </c>
      <c r="M2404">
        <v>19664.080000000002</v>
      </c>
      <c r="N2404">
        <v>0</v>
      </c>
      <c r="O2404">
        <v>2.9060000000000001</v>
      </c>
      <c r="P2404">
        <v>-11.433999999999999</v>
      </c>
      <c r="Q2404">
        <v>134.684</v>
      </c>
      <c r="R2404">
        <v>19672.607</v>
      </c>
      <c r="S2404">
        <v>19537.922999999999</v>
      </c>
    </row>
    <row r="2405" spans="1:19" x14ac:dyDescent="0.3">
      <c r="A2405">
        <v>2021</v>
      </c>
      <c r="B2405">
        <v>4</v>
      </c>
      <c r="C2405">
        <v>11</v>
      </c>
      <c r="D2405">
        <v>4</v>
      </c>
      <c r="E2405">
        <v>17911.804</v>
      </c>
      <c r="F2405">
        <v>1519.5809999999999</v>
      </c>
      <c r="G2405">
        <v>53.83</v>
      </c>
      <c r="H2405">
        <v>0</v>
      </c>
      <c r="I2405">
        <v>175.989</v>
      </c>
      <c r="J2405">
        <v>1.619</v>
      </c>
      <c r="K2405">
        <v>10.416</v>
      </c>
      <c r="L2405">
        <v>85.361999999999995</v>
      </c>
      <c r="M2405">
        <v>19704.77</v>
      </c>
      <c r="N2405">
        <v>0</v>
      </c>
      <c r="O2405">
        <v>2.593</v>
      </c>
      <c r="P2405">
        <v>-7.7240000000000002</v>
      </c>
      <c r="Q2405">
        <v>134.589</v>
      </c>
      <c r="R2405">
        <v>19709.901000000002</v>
      </c>
      <c r="S2405">
        <v>19575.312000000002</v>
      </c>
    </row>
    <row r="2406" spans="1:19" x14ac:dyDescent="0.3">
      <c r="A2406">
        <v>2021</v>
      </c>
      <c r="B2406">
        <v>4</v>
      </c>
      <c r="C2406">
        <v>11</v>
      </c>
      <c r="D2406">
        <v>5</v>
      </c>
      <c r="E2406">
        <v>18403.773000000001</v>
      </c>
      <c r="F2406">
        <v>1418.623</v>
      </c>
      <c r="G2406">
        <v>55.981000000000002</v>
      </c>
      <c r="H2406">
        <v>0</v>
      </c>
      <c r="I2406">
        <v>101.506</v>
      </c>
      <c r="J2406">
        <v>1.629</v>
      </c>
      <c r="K2406">
        <v>9.141</v>
      </c>
      <c r="L2406">
        <v>85.534000000000006</v>
      </c>
      <c r="M2406">
        <v>20020.206999999999</v>
      </c>
      <c r="N2406">
        <v>0</v>
      </c>
      <c r="O2406">
        <v>2.8109999999999999</v>
      </c>
      <c r="P2406">
        <v>-5.7649999999999997</v>
      </c>
      <c r="Q2406">
        <v>137.49199999999999</v>
      </c>
      <c r="R2406">
        <v>20023.161</v>
      </c>
      <c r="S2406">
        <v>19885.668000000001</v>
      </c>
    </row>
    <row r="2407" spans="1:19" x14ac:dyDescent="0.3">
      <c r="A2407">
        <v>2021</v>
      </c>
      <c r="B2407">
        <v>4</v>
      </c>
      <c r="C2407">
        <v>11</v>
      </c>
      <c r="D2407">
        <v>6</v>
      </c>
      <c r="E2407">
        <v>19228.036</v>
      </c>
      <c r="F2407">
        <v>1239.944</v>
      </c>
      <c r="G2407">
        <v>59.420999999999999</v>
      </c>
      <c r="H2407">
        <v>0</v>
      </c>
      <c r="I2407">
        <v>64.483999999999995</v>
      </c>
      <c r="J2407">
        <v>1.893</v>
      </c>
      <c r="K2407">
        <v>15.005000000000001</v>
      </c>
      <c r="L2407">
        <v>85.99</v>
      </c>
      <c r="M2407">
        <v>20635.351999999999</v>
      </c>
      <c r="N2407">
        <v>20.062999999999999</v>
      </c>
      <c r="O2407">
        <v>3.4169999999999998</v>
      </c>
      <c r="P2407">
        <v>-2.78</v>
      </c>
      <c r="Q2407">
        <v>142.88200000000001</v>
      </c>
      <c r="R2407">
        <v>20614.651999999998</v>
      </c>
      <c r="S2407">
        <v>20471.769</v>
      </c>
    </row>
    <row r="2408" spans="1:19" x14ac:dyDescent="0.3">
      <c r="A2408">
        <v>2021</v>
      </c>
      <c r="B2408">
        <v>4</v>
      </c>
      <c r="C2408">
        <v>11</v>
      </c>
      <c r="D2408">
        <v>7</v>
      </c>
      <c r="E2408">
        <v>20049.724999999999</v>
      </c>
      <c r="F2408">
        <v>1212.114</v>
      </c>
      <c r="G2408">
        <v>61.457999999999998</v>
      </c>
      <c r="H2408">
        <v>0</v>
      </c>
      <c r="I2408">
        <v>68.882999999999996</v>
      </c>
      <c r="J2408">
        <v>2.2879999999999998</v>
      </c>
      <c r="K2408">
        <v>11.12</v>
      </c>
      <c r="L2408">
        <v>86.462999999999994</v>
      </c>
      <c r="M2408">
        <v>21430.595000000001</v>
      </c>
      <c r="N2408">
        <v>786.43100000000004</v>
      </c>
      <c r="O2408">
        <v>0.32400000000000001</v>
      </c>
      <c r="P2408">
        <v>-1.8260000000000001</v>
      </c>
      <c r="Q2408">
        <v>153.143</v>
      </c>
      <c r="R2408">
        <v>20645.665000000001</v>
      </c>
      <c r="S2408">
        <v>20492.522000000001</v>
      </c>
    </row>
    <row r="2409" spans="1:19" x14ac:dyDescent="0.3">
      <c r="A2409">
        <v>2021</v>
      </c>
      <c r="B2409">
        <v>4</v>
      </c>
      <c r="C2409">
        <v>11</v>
      </c>
      <c r="D2409">
        <v>8</v>
      </c>
      <c r="E2409">
        <v>21448.652999999998</v>
      </c>
      <c r="F2409">
        <v>1184.395</v>
      </c>
      <c r="G2409">
        <v>63.134</v>
      </c>
      <c r="H2409">
        <v>0</v>
      </c>
      <c r="I2409">
        <v>109.06699999999999</v>
      </c>
      <c r="J2409">
        <v>2.8879999999999999</v>
      </c>
      <c r="K2409">
        <v>5.9630000000000001</v>
      </c>
      <c r="L2409">
        <v>87.233000000000004</v>
      </c>
      <c r="M2409">
        <v>22838.199000000001</v>
      </c>
      <c r="N2409">
        <v>3034.3969999999999</v>
      </c>
      <c r="O2409">
        <v>-15.773</v>
      </c>
      <c r="P2409">
        <v>4.0000000000000001E-3</v>
      </c>
      <c r="Q2409">
        <v>170.905</v>
      </c>
      <c r="R2409">
        <v>19819.572</v>
      </c>
      <c r="S2409">
        <v>19648.667000000001</v>
      </c>
    </row>
    <row r="2410" spans="1:19" x14ac:dyDescent="0.3">
      <c r="A2410">
        <v>2021</v>
      </c>
      <c r="B2410">
        <v>4</v>
      </c>
      <c r="C2410">
        <v>11</v>
      </c>
      <c r="D2410">
        <v>9</v>
      </c>
      <c r="E2410">
        <v>22618.144</v>
      </c>
      <c r="F2410">
        <v>1161.6110000000001</v>
      </c>
      <c r="G2410">
        <v>63.459000000000003</v>
      </c>
      <c r="H2410">
        <v>0</v>
      </c>
      <c r="I2410">
        <v>148.09700000000001</v>
      </c>
      <c r="J2410">
        <v>3.0950000000000002</v>
      </c>
      <c r="K2410">
        <v>-0.47</v>
      </c>
      <c r="L2410">
        <v>87.885999999999996</v>
      </c>
      <c r="M2410">
        <v>24018.363000000001</v>
      </c>
      <c r="N2410">
        <v>5276.79</v>
      </c>
      <c r="O2410">
        <v>-31.716999999999999</v>
      </c>
      <c r="P2410">
        <v>2.4900000000000002</v>
      </c>
      <c r="Q2410">
        <v>191.63800000000001</v>
      </c>
      <c r="R2410">
        <v>18770.8</v>
      </c>
      <c r="S2410">
        <v>18579.162</v>
      </c>
    </row>
    <row r="2411" spans="1:19" x14ac:dyDescent="0.3">
      <c r="A2411">
        <v>2021</v>
      </c>
      <c r="B2411">
        <v>4</v>
      </c>
      <c r="C2411">
        <v>11</v>
      </c>
      <c r="D2411">
        <v>10</v>
      </c>
      <c r="E2411">
        <v>23597.291000000001</v>
      </c>
      <c r="F2411">
        <v>1138.03</v>
      </c>
      <c r="G2411">
        <v>63.765999999999998</v>
      </c>
      <c r="H2411">
        <v>0</v>
      </c>
      <c r="I2411">
        <v>183.595</v>
      </c>
      <c r="J2411">
        <v>3.2829999999999999</v>
      </c>
      <c r="K2411">
        <v>0.46400000000000002</v>
      </c>
      <c r="L2411">
        <v>88.484999999999999</v>
      </c>
      <c r="M2411">
        <v>25011.148000000001</v>
      </c>
      <c r="N2411">
        <v>6983.4750000000004</v>
      </c>
      <c r="O2411">
        <v>-37.844999999999999</v>
      </c>
      <c r="P2411">
        <v>3.5179999999999998</v>
      </c>
      <c r="Q2411">
        <v>208.095</v>
      </c>
      <c r="R2411">
        <v>18062</v>
      </c>
      <c r="S2411">
        <v>17853.904999999999</v>
      </c>
    </row>
    <row r="2412" spans="1:19" x14ac:dyDescent="0.3">
      <c r="A2412">
        <v>2021</v>
      </c>
      <c r="B2412">
        <v>4</v>
      </c>
      <c r="C2412">
        <v>11</v>
      </c>
      <c r="D2412">
        <v>11</v>
      </c>
      <c r="E2412">
        <v>24006.802</v>
      </c>
      <c r="F2412">
        <v>1134.6890000000001</v>
      </c>
      <c r="G2412">
        <v>63.564</v>
      </c>
      <c r="H2412">
        <v>0</v>
      </c>
      <c r="I2412">
        <v>236.779</v>
      </c>
      <c r="J2412">
        <v>3.4590000000000001</v>
      </c>
      <c r="K2412">
        <v>3.7650000000000001</v>
      </c>
      <c r="L2412">
        <v>88.725999999999999</v>
      </c>
      <c r="M2412">
        <v>25474.22</v>
      </c>
      <c r="N2412">
        <v>7990.3950000000004</v>
      </c>
      <c r="O2412">
        <v>-23.928000000000001</v>
      </c>
      <c r="P2412">
        <v>2.8849999999999998</v>
      </c>
      <c r="Q2412">
        <v>219.988</v>
      </c>
      <c r="R2412">
        <v>17504.867999999999</v>
      </c>
      <c r="S2412">
        <v>17284.881000000001</v>
      </c>
    </row>
    <row r="2413" spans="1:19" x14ac:dyDescent="0.3">
      <c r="A2413">
        <v>2021</v>
      </c>
      <c r="B2413">
        <v>4</v>
      </c>
      <c r="C2413">
        <v>11</v>
      </c>
      <c r="D2413">
        <v>12</v>
      </c>
      <c r="E2413">
        <v>24035.440999999999</v>
      </c>
      <c r="F2413">
        <v>1096.0029999999999</v>
      </c>
      <c r="G2413">
        <v>62.826999999999998</v>
      </c>
      <c r="H2413">
        <v>0</v>
      </c>
      <c r="I2413">
        <v>278.48500000000001</v>
      </c>
      <c r="J2413">
        <v>3.6019999999999999</v>
      </c>
      <c r="K2413">
        <v>1.746</v>
      </c>
      <c r="L2413">
        <v>88.722999999999999</v>
      </c>
      <c r="M2413">
        <v>25504.001</v>
      </c>
      <c r="N2413">
        <v>8489.5329999999994</v>
      </c>
      <c r="O2413">
        <v>-7.5960000000000001</v>
      </c>
      <c r="P2413">
        <v>3.9369999999999998</v>
      </c>
      <c r="Q2413">
        <v>228.86799999999999</v>
      </c>
      <c r="R2413">
        <v>17018.127</v>
      </c>
      <c r="S2413">
        <v>16789.259999999998</v>
      </c>
    </row>
    <row r="2414" spans="1:19" x14ac:dyDescent="0.3">
      <c r="A2414">
        <v>2021</v>
      </c>
      <c r="B2414">
        <v>4</v>
      </c>
      <c r="C2414">
        <v>11</v>
      </c>
      <c r="D2414">
        <v>13</v>
      </c>
      <c r="E2414">
        <v>23950.476999999999</v>
      </c>
      <c r="F2414">
        <v>1026.9970000000001</v>
      </c>
      <c r="G2414">
        <v>62.642000000000003</v>
      </c>
      <c r="H2414">
        <v>0</v>
      </c>
      <c r="I2414">
        <v>291.25299999999999</v>
      </c>
      <c r="J2414">
        <v>3.6070000000000002</v>
      </c>
      <c r="K2414">
        <v>5.2640000000000002</v>
      </c>
      <c r="L2414">
        <v>88.664000000000001</v>
      </c>
      <c r="M2414">
        <v>25366.261999999999</v>
      </c>
      <c r="N2414">
        <v>8497.1380000000008</v>
      </c>
      <c r="O2414">
        <v>-2.4470000000000001</v>
      </c>
      <c r="P2414">
        <v>4.5380000000000003</v>
      </c>
      <c r="Q2414">
        <v>234.88300000000001</v>
      </c>
      <c r="R2414">
        <v>16867.034</v>
      </c>
      <c r="S2414">
        <v>16632.151000000002</v>
      </c>
    </row>
    <row r="2415" spans="1:19" x14ac:dyDescent="0.3">
      <c r="A2415">
        <v>2021</v>
      </c>
      <c r="B2415">
        <v>4</v>
      </c>
      <c r="C2415">
        <v>11</v>
      </c>
      <c r="D2415">
        <v>14</v>
      </c>
      <c r="E2415">
        <v>23776.267</v>
      </c>
      <c r="F2415">
        <v>960.69200000000001</v>
      </c>
      <c r="G2415">
        <v>62.484000000000002</v>
      </c>
      <c r="H2415">
        <v>0</v>
      </c>
      <c r="I2415">
        <v>290.77</v>
      </c>
      <c r="J2415">
        <v>3.3069999999999999</v>
      </c>
      <c r="K2415">
        <v>5.3440000000000003</v>
      </c>
      <c r="L2415">
        <v>88.573999999999998</v>
      </c>
      <c r="M2415">
        <v>25124.954000000002</v>
      </c>
      <c r="N2415">
        <v>7945.0659999999998</v>
      </c>
      <c r="O2415">
        <v>-0.85699999999999998</v>
      </c>
      <c r="P2415">
        <v>4.2539999999999996</v>
      </c>
      <c r="Q2415">
        <v>238.553</v>
      </c>
      <c r="R2415">
        <v>17176.491000000002</v>
      </c>
      <c r="S2415">
        <v>16937.937999999998</v>
      </c>
    </row>
    <row r="2416" spans="1:19" x14ac:dyDescent="0.3">
      <c r="A2416">
        <v>2021</v>
      </c>
      <c r="B2416">
        <v>4</v>
      </c>
      <c r="C2416">
        <v>11</v>
      </c>
      <c r="D2416">
        <v>15</v>
      </c>
      <c r="E2416">
        <v>23604.210999999999</v>
      </c>
      <c r="F2416">
        <v>918.46299999999997</v>
      </c>
      <c r="G2416">
        <v>62.871000000000002</v>
      </c>
      <c r="H2416">
        <v>0</v>
      </c>
      <c r="I2416">
        <v>293.33</v>
      </c>
      <c r="J2416">
        <v>3.363</v>
      </c>
      <c r="K2416">
        <v>-2.2250000000000001</v>
      </c>
      <c r="L2416">
        <v>88.477999999999994</v>
      </c>
      <c r="M2416">
        <v>24905.620999999999</v>
      </c>
      <c r="N2416">
        <v>6824.7950000000001</v>
      </c>
      <c r="O2416">
        <v>-1.0269999999999999</v>
      </c>
      <c r="P2416">
        <v>2.88</v>
      </c>
      <c r="Q2416">
        <v>241.36699999999999</v>
      </c>
      <c r="R2416">
        <v>18078.972000000002</v>
      </c>
      <c r="S2416">
        <v>17837.606</v>
      </c>
    </row>
    <row r="2417" spans="1:19" x14ac:dyDescent="0.3">
      <c r="A2417">
        <v>2021</v>
      </c>
      <c r="B2417">
        <v>4</v>
      </c>
      <c r="C2417">
        <v>11</v>
      </c>
      <c r="D2417">
        <v>16</v>
      </c>
      <c r="E2417">
        <v>23458.223999999998</v>
      </c>
      <c r="F2417">
        <v>816.25</v>
      </c>
      <c r="G2417">
        <v>63.168999999999997</v>
      </c>
      <c r="H2417">
        <v>0</v>
      </c>
      <c r="I2417">
        <v>195.18899999999999</v>
      </c>
      <c r="J2417">
        <v>2.121</v>
      </c>
      <c r="K2417">
        <v>-14.037000000000001</v>
      </c>
      <c r="L2417">
        <v>88.399000000000001</v>
      </c>
      <c r="M2417">
        <v>24546.146000000001</v>
      </c>
      <c r="N2417">
        <v>5152.5619999999999</v>
      </c>
      <c r="O2417">
        <v>0.753</v>
      </c>
      <c r="P2417">
        <v>1.6419999999999999</v>
      </c>
      <c r="Q2417">
        <v>243.04900000000001</v>
      </c>
      <c r="R2417">
        <v>19391.188999999998</v>
      </c>
      <c r="S2417">
        <v>19148.14</v>
      </c>
    </row>
    <row r="2418" spans="1:19" x14ac:dyDescent="0.3">
      <c r="A2418">
        <v>2021</v>
      </c>
      <c r="B2418">
        <v>4</v>
      </c>
      <c r="C2418">
        <v>11</v>
      </c>
      <c r="D2418">
        <v>17</v>
      </c>
      <c r="E2418">
        <v>23382.266</v>
      </c>
      <c r="F2418">
        <v>731.25699999999995</v>
      </c>
      <c r="G2418">
        <v>64.143000000000001</v>
      </c>
      <c r="H2418">
        <v>0</v>
      </c>
      <c r="I2418">
        <v>205.239</v>
      </c>
      <c r="J2418">
        <v>1.9910000000000001</v>
      </c>
      <c r="K2418">
        <v>-13.827</v>
      </c>
      <c r="L2418">
        <v>88.337000000000003</v>
      </c>
      <c r="M2418">
        <v>24395.262999999999</v>
      </c>
      <c r="N2418">
        <v>3071.2539999999999</v>
      </c>
      <c r="O2418">
        <v>1.8640000000000001</v>
      </c>
      <c r="P2418">
        <v>7.7039999999999997</v>
      </c>
      <c r="Q2418">
        <v>242.071</v>
      </c>
      <c r="R2418">
        <v>21314.440999999999</v>
      </c>
      <c r="S2418">
        <v>21072.37</v>
      </c>
    </row>
    <row r="2419" spans="1:19" x14ac:dyDescent="0.3">
      <c r="A2419">
        <v>2021</v>
      </c>
      <c r="B2419">
        <v>4</v>
      </c>
      <c r="C2419">
        <v>11</v>
      </c>
      <c r="D2419">
        <v>18</v>
      </c>
      <c r="E2419">
        <v>23498.194</v>
      </c>
      <c r="F2419">
        <v>712.16200000000003</v>
      </c>
      <c r="G2419">
        <v>64.959999999999994</v>
      </c>
      <c r="H2419">
        <v>0</v>
      </c>
      <c r="I2419">
        <v>206.95099999999999</v>
      </c>
      <c r="J2419">
        <v>1.8640000000000001</v>
      </c>
      <c r="K2419">
        <v>-22.782</v>
      </c>
      <c r="L2419">
        <v>88.376999999999995</v>
      </c>
      <c r="M2419">
        <v>24484.767</v>
      </c>
      <c r="N2419">
        <v>848.702</v>
      </c>
      <c r="O2419">
        <v>11.144</v>
      </c>
      <c r="P2419">
        <v>10.428000000000001</v>
      </c>
      <c r="Q2419">
        <v>234.96</v>
      </c>
      <c r="R2419">
        <v>23614.492999999999</v>
      </c>
      <c r="S2419">
        <v>23379.532999999999</v>
      </c>
    </row>
    <row r="2420" spans="1:19" x14ac:dyDescent="0.3">
      <c r="A2420">
        <v>2021</v>
      </c>
      <c r="B2420">
        <v>4</v>
      </c>
      <c r="C2420">
        <v>11</v>
      </c>
      <c r="D2420">
        <v>19</v>
      </c>
      <c r="E2420">
        <v>24728.102999999999</v>
      </c>
      <c r="F2420">
        <v>736.01099999999997</v>
      </c>
      <c r="G2420">
        <v>65.073999999999998</v>
      </c>
      <c r="H2420">
        <v>0</v>
      </c>
      <c r="I2420">
        <v>232.16</v>
      </c>
      <c r="J2420">
        <v>1.7270000000000001</v>
      </c>
      <c r="K2420">
        <v>-16.940000000000001</v>
      </c>
      <c r="L2420">
        <v>89.037000000000006</v>
      </c>
      <c r="M2420">
        <v>25770.098999999998</v>
      </c>
      <c r="N2420">
        <v>27.167999999999999</v>
      </c>
      <c r="O2420">
        <v>14.875</v>
      </c>
      <c r="P2420">
        <v>16.402000000000001</v>
      </c>
      <c r="Q2420">
        <v>227.898</v>
      </c>
      <c r="R2420">
        <v>25711.653999999999</v>
      </c>
      <c r="S2420">
        <v>25483.756000000001</v>
      </c>
    </row>
    <row r="2421" spans="1:19" x14ac:dyDescent="0.3">
      <c r="A2421">
        <v>2021</v>
      </c>
      <c r="B2421">
        <v>4</v>
      </c>
      <c r="C2421">
        <v>11</v>
      </c>
      <c r="D2421">
        <v>20</v>
      </c>
      <c r="E2421">
        <v>25737.114000000001</v>
      </c>
      <c r="F2421">
        <v>763.07100000000003</v>
      </c>
      <c r="G2421">
        <v>66.933999999999997</v>
      </c>
      <c r="H2421">
        <v>0</v>
      </c>
      <c r="I2421">
        <v>324.928</v>
      </c>
      <c r="J2421">
        <v>1.5820000000000001</v>
      </c>
      <c r="K2421">
        <v>-12.754</v>
      </c>
      <c r="L2421">
        <v>89.686999999999998</v>
      </c>
      <c r="M2421">
        <v>26903.627</v>
      </c>
      <c r="N2421">
        <v>0</v>
      </c>
      <c r="O2421">
        <v>14.887</v>
      </c>
      <c r="P2421">
        <v>12.269</v>
      </c>
      <c r="Q2421">
        <v>221.923</v>
      </c>
      <c r="R2421">
        <v>26876.472000000002</v>
      </c>
      <c r="S2421">
        <v>26654.548999999999</v>
      </c>
    </row>
    <row r="2422" spans="1:19" x14ac:dyDescent="0.3">
      <c r="A2422">
        <v>2021</v>
      </c>
      <c r="B2422">
        <v>4</v>
      </c>
      <c r="C2422">
        <v>11</v>
      </c>
      <c r="D2422">
        <v>21</v>
      </c>
      <c r="E2422">
        <v>24744.724999999999</v>
      </c>
      <c r="F2422">
        <v>817.54600000000005</v>
      </c>
      <c r="G2422">
        <v>67.644999999999996</v>
      </c>
      <c r="H2422">
        <v>0</v>
      </c>
      <c r="I2422">
        <v>370.52199999999999</v>
      </c>
      <c r="J2422">
        <v>1.948</v>
      </c>
      <c r="K2422">
        <v>0.77700000000000002</v>
      </c>
      <c r="L2422">
        <v>89.11</v>
      </c>
      <c r="M2422">
        <v>26024.628000000001</v>
      </c>
      <c r="N2422">
        <v>0</v>
      </c>
      <c r="O2422">
        <v>13.615</v>
      </c>
      <c r="P2422">
        <v>2.7509999999999999</v>
      </c>
      <c r="Q2422">
        <v>215.084</v>
      </c>
      <c r="R2422">
        <v>26008.260999999999</v>
      </c>
      <c r="S2422">
        <v>25793.177</v>
      </c>
    </row>
    <row r="2423" spans="1:19" x14ac:dyDescent="0.3">
      <c r="A2423">
        <v>2021</v>
      </c>
      <c r="B2423">
        <v>4</v>
      </c>
      <c r="C2423">
        <v>11</v>
      </c>
      <c r="D2423">
        <v>22</v>
      </c>
      <c r="E2423">
        <v>22681.188999999998</v>
      </c>
      <c r="F2423">
        <v>961.18100000000004</v>
      </c>
      <c r="G2423">
        <v>64.319000000000003</v>
      </c>
      <c r="H2423">
        <v>0</v>
      </c>
      <c r="I2423">
        <v>407.01100000000002</v>
      </c>
      <c r="J2423">
        <v>1.7749999999999999</v>
      </c>
      <c r="K2423">
        <v>10.87</v>
      </c>
      <c r="L2423">
        <v>87.894999999999996</v>
      </c>
      <c r="M2423">
        <v>24149.919999999998</v>
      </c>
      <c r="N2423">
        <v>0</v>
      </c>
      <c r="O2423">
        <v>10.334</v>
      </c>
      <c r="P2423">
        <v>-17.568000000000001</v>
      </c>
      <c r="Q2423">
        <v>200.48699999999999</v>
      </c>
      <c r="R2423">
        <v>24157.153999999999</v>
      </c>
      <c r="S2423">
        <v>23956.667000000001</v>
      </c>
    </row>
    <row r="2424" spans="1:19" x14ac:dyDescent="0.3">
      <c r="A2424">
        <v>2021</v>
      </c>
      <c r="B2424">
        <v>4</v>
      </c>
      <c r="C2424">
        <v>11</v>
      </c>
      <c r="D2424">
        <v>23</v>
      </c>
      <c r="E2424">
        <v>20757.392</v>
      </c>
      <c r="F2424">
        <v>1133.7539999999999</v>
      </c>
      <c r="G2424">
        <v>60.869</v>
      </c>
      <c r="H2424">
        <v>0</v>
      </c>
      <c r="I2424">
        <v>499.92</v>
      </c>
      <c r="J2424">
        <v>3.0449999999999999</v>
      </c>
      <c r="K2424">
        <v>17.382000000000001</v>
      </c>
      <c r="L2424">
        <v>86.831000000000003</v>
      </c>
      <c r="M2424">
        <v>22498.326000000001</v>
      </c>
      <c r="N2424">
        <v>0</v>
      </c>
      <c r="O2424">
        <v>7.5350000000000001</v>
      </c>
      <c r="P2424">
        <v>-15.762</v>
      </c>
      <c r="Q2424">
        <v>176.904</v>
      </c>
      <c r="R2424">
        <v>22506.553</v>
      </c>
      <c r="S2424">
        <v>22329.649000000001</v>
      </c>
    </row>
    <row r="2425" spans="1:19" x14ac:dyDescent="0.3">
      <c r="A2425">
        <v>2021</v>
      </c>
      <c r="B2425">
        <v>4</v>
      </c>
      <c r="C2425">
        <v>11</v>
      </c>
      <c r="D2425">
        <v>24</v>
      </c>
      <c r="E2425">
        <v>19172.705000000002</v>
      </c>
      <c r="F2425">
        <v>1427.444</v>
      </c>
      <c r="G2425">
        <v>58.28</v>
      </c>
      <c r="H2425">
        <v>0</v>
      </c>
      <c r="I2425">
        <v>846.64099999999996</v>
      </c>
      <c r="J2425">
        <v>5.0780000000000003</v>
      </c>
      <c r="K2425">
        <v>8.6010000000000009</v>
      </c>
      <c r="L2425">
        <v>85.921000000000006</v>
      </c>
      <c r="M2425">
        <v>21546.388999999999</v>
      </c>
      <c r="N2425">
        <v>0</v>
      </c>
      <c r="O2425">
        <v>4.8070000000000004</v>
      </c>
      <c r="P2425">
        <v>-25.152000000000001</v>
      </c>
      <c r="Q2425">
        <v>155.63399999999999</v>
      </c>
      <c r="R2425">
        <v>21566.734</v>
      </c>
      <c r="S2425">
        <v>21411.098999999998</v>
      </c>
    </row>
    <row r="2426" spans="1:19" x14ac:dyDescent="0.3">
      <c r="A2426">
        <v>2021</v>
      </c>
      <c r="B2426">
        <v>4</v>
      </c>
      <c r="C2426">
        <v>12</v>
      </c>
      <c r="D2426">
        <v>1</v>
      </c>
      <c r="E2426">
        <v>19185.060000000001</v>
      </c>
      <c r="F2426">
        <v>1497.3620000000001</v>
      </c>
      <c r="G2426">
        <v>56.63</v>
      </c>
      <c r="H2426">
        <v>0</v>
      </c>
      <c r="I2426">
        <v>601.077</v>
      </c>
      <c r="J2426">
        <v>4.9450000000000003</v>
      </c>
      <c r="K2426">
        <v>4.4109999999999996</v>
      </c>
      <c r="L2426">
        <v>85.956999999999994</v>
      </c>
      <c r="M2426">
        <v>21378.812000000002</v>
      </c>
      <c r="N2426">
        <v>0</v>
      </c>
      <c r="O2426">
        <v>3.5760000000000001</v>
      </c>
      <c r="P2426">
        <v>-21.065999999999999</v>
      </c>
      <c r="Q2426">
        <v>139.333</v>
      </c>
      <c r="R2426">
        <v>21396.300999999999</v>
      </c>
      <c r="S2426">
        <v>21256.968000000001</v>
      </c>
    </row>
    <row r="2427" spans="1:19" x14ac:dyDescent="0.3">
      <c r="A2427">
        <v>2021</v>
      </c>
      <c r="B2427">
        <v>4</v>
      </c>
      <c r="C2427">
        <v>12</v>
      </c>
      <c r="D2427">
        <v>2</v>
      </c>
      <c r="E2427">
        <v>18626.039000000001</v>
      </c>
      <c r="F2427">
        <v>1542.8</v>
      </c>
      <c r="G2427">
        <v>54.954000000000001</v>
      </c>
      <c r="H2427">
        <v>0</v>
      </c>
      <c r="I2427">
        <v>360.00200000000001</v>
      </c>
      <c r="J2427">
        <v>4.8719999999999999</v>
      </c>
      <c r="K2427">
        <v>9.8919999999999995</v>
      </c>
      <c r="L2427">
        <v>85.608000000000004</v>
      </c>
      <c r="M2427">
        <v>20629.214</v>
      </c>
      <c r="N2427">
        <v>0</v>
      </c>
      <c r="O2427">
        <v>3.0790000000000002</v>
      </c>
      <c r="P2427">
        <v>-16.295000000000002</v>
      </c>
      <c r="Q2427">
        <v>132.38300000000001</v>
      </c>
      <c r="R2427">
        <v>20642.43</v>
      </c>
      <c r="S2427">
        <v>20510.046999999999</v>
      </c>
    </row>
    <row r="2428" spans="1:19" x14ac:dyDescent="0.3">
      <c r="A2428">
        <v>2021</v>
      </c>
      <c r="B2428">
        <v>4</v>
      </c>
      <c r="C2428">
        <v>12</v>
      </c>
      <c r="D2428">
        <v>3</v>
      </c>
      <c r="E2428">
        <v>18474.594000000001</v>
      </c>
      <c r="F2428">
        <v>1542.297</v>
      </c>
      <c r="G2428">
        <v>54.945</v>
      </c>
      <c r="H2428">
        <v>0</v>
      </c>
      <c r="I2428">
        <v>204.78</v>
      </c>
      <c r="J2428">
        <v>4.7190000000000003</v>
      </c>
      <c r="K2428">
        <v>9.5470000000000006</v>
      </c>
      <c r="L2428">
        <v>85.54</v>
      </c>
      <c r="M2428">
        <v>20321.476999999999</v>
      </c>
      <c r="N2428">
        <v>0</v>
      </c>
      <c r="O2428">
        <v>2.9060000000000001</v>
      </c>
      <c r="P2428">
        <v>-11.433999999999999</v>
      </c>
      <c r="Q2428">
        <v>130.708</v>
      </c>
      <c r="R2428">
        <v>20330.005000000001</v>
      </c>
      <c r="S2428">
        <v>20199.296999999999</v>
      </c>
    </row>
    <row r="2429" spans="1:19" x14ac:dyDescent="0.3">
      <c r="A2429">
        <v>2021</v>
      </c>
      <c r="B2429">
        <v>4</v>
      </c>
      <c r="C2429">
        <v>12</v>
      </c>
      <c r="D2429">
        <v>4</v>
      </c>
      <c r="E2429">
        <v>19018.025000000001</v>
      </c>
      <c r="F2429">
        <v>1489.7909999999999</v>
      </c>
      <c r="G2429">
        <v>55.997999999999998</v>
      </c>
      <c r="H2429">
        <v>0</v>
      </c>
      <c r="I2429">
        <v>102.96599999999999</v>
      </c>
      <c r="J2429">
        <v>3.6520000000000001</v>
      </c>
      <c r="K2429">
        <v>10.369</v>
      </c>
      <c r="L2429">
        <v>85.864000000000004</v>
      </c>
      <c r="M2429">
        <v>20710.668000000001</v>
      </c>
      <c r="N2429">
        <v>0</v>
      </c>
      <c r="O2429">
        <v>2.593</v>
      </c>
      <c r="P2429">
        <v>-7.7240000000000002</v>
      </c>
      <c r="Q2429">
        <v>134.60499999999999</v>
      </c>
      <c r="R2429">
        <v>20715.798999999999</v>
      </c>
      <c r="S2429">
        <v>20581.194</v>
      </c>
    </row>
    <row r="2430" spans="1:19" x14ac:dyDescent="0.3">
      <c r="A2430">
        <v>2021</v>
      </c>
      <c r="B2430">
        <v>4</v>
      </c>
      <c r="C2430">
        <v>12</v>
      </c>
      <c r="D2430">
        <v>5</v>
      </c>
      <c r="E2430">
        <v>20575.072</v>
      </c>
      <c r="F2430">
        <v>1299.75</v>
      </c>
      <c r="G2430">
        <v>58.744999999999997</v>
      </c>
      <c r="H2430">
        <v>0</v>
      </c>
      <c r="I2430">
        <v>72.459999999999994</v>
      </c>
      <c r="J2430">
        <v>2.3290000000000002</v>
      </c>
      <c r="K2430">
        <v>9.34</v>
      </c>
      <c r="L2430">
        <v>86.763999999999996</v>
      </c>
      <c r="M2430">
        <v>22045.716</v>
      </c>
      <c r="N2430">
        <v>0</v>
      </c>
      <c r="O2430">
        <v>2.8109999999999999</v>
      </c>
      <c r="P2430">
        <v>-5.7649999999999997</v>
      </c>
      <c r="Q2430">
        <v>146.208</v>
      </c>
      <c r="R2430">
        <v>22048.67</v>
      </c>
      <c r="S2430">
        <v>21902.462</v>
      </c>
    </row>
    <row r="2431" spans="1:19" x14ac:dyDescent="0.3">
      <c r="A2431">
        <v>2021</v>
      </c>
      <c r="B2431">
        <v>4</v>
      </c>
      <c r="C2431">
        <v>12</v>
      </c>
      <c r="D2431">
        <v>6</v>
      </c>
      <c r="E2431">
        <v>22762.012999999999</v>
      </c>
      <c r="F2431">
        <v>1003.557</v>
      </c>
      <c r="G2431">
        <v>62.502000000000002</v>
      </c>
      <c r="H2431">
        <v>0</v>
      </c>
      <c r="I2431">
        <v>128.994</v>
      </c>
      <c r="J2431">
        <v>2.839</v>
      </c>
      <c r="K2431">
        <v>16.015000000000001</v>
      </c>
      <c r="L2431">
        <v>87.977000000000004</v>
      </c>
      <c r="M2431">
        <v>24001.395</v>
      </c>
      <c r="N2431">
        <v>20.062999999999999</v>
      </c>
      <c r="O2431">
        <v>3.4169999999999998</v>
      </c>
      <c r="P2431">
        <v>-2.78</v>
      </c>
      <c r="Q2431">
        <v>167.024</v>
      </c>
      <c r="R2431">
        <v>23980.695</v>
      </c>
      <c r="S2431">
        <v>23813.670999999998</v>
      </c>
    </row>
    <row r="2432" spans="1:19" x14ac:dyDescent="0.3">
      <c r="A2432">
        <v>2021</v>
      </c>
      <c r="B2432">
        <v>4</v>
      </c>
      <c r="C2432">
        <v>12</v>
      </c>
      <c r="D2432">
        <v>7</v>
      </c>
      <c r="E2432">
        <v>24718.294999999998</v>
      </c>
      <c r="F2432">
        <v>900.28099999999995</v>
      </c>
      <c r="G2432">
        <v>68.102000000000004</v>
      </c>
      <c r="H2432">
        <v>0</v>
      </c>
      <c r="I2432">
        <v>267.89</v>
      </c>
      <c r="J2432">
        <v>3.702</v>
      </c>
      <c r="K2432">
        <v>12.884</v>
      </c>
      <c r="L2432">
        <v>89.171999999999997</v>
      </c>
      <c r="M2432">
        <v>25992.224999999999</v>
      </c>
      <c r="N2432">
        <v>786.43100000000004</v>
      </c>
      <c r="O2432">
        <v>0.32400000000000001</v>
      </c>
      <c r="P2432">
        <v>-1.8260000000000001</v>
      </c>
      <c r="Q2432">
        <v>194.774</v>
      </c>
      <c r="R2432">
        <v>25207.294999999998</v>
      </c>
      <c r="S2432">
        <v>25012.521000000001</v>
      </c>
    </row>
    <row r="2433" spans="1:19" x14ac:dyDescent="0.3">
      <c r="A2433">
        <v>2021</v>
      </c>
      <c r="B2433">
        <v>4</v>
      </c>
      <c r="C2433">
        <v>12</v>
      </c>
      <c r="D2433">
        <v>8</v>
      </c>
      <c r="E2433">
        <v>25922.29</v>
      </c>
      <c r="F2433">
        <v>877.59699999999998</v>
      </c>
      <c r="G2433">
        <v>70.05</v>
      </c>
      <c r="H2433">
        <v>0</v>
      </c>
      <c r="I2433">
        <v>494.47699999999998</v>
      </c>
      <c r="J2433">
        <v>4.97</v>
      </c>
      <c r="K2433">
        <v>6.82</v>
      </c>
      <c r="L2433">
        <v>89.915999999999997</v>
      </c>
      <c r="M2433">
        <v>27396.069</v>
      </c>
      <c r="N2433">
        <v>3034.3969999999999</v>
      </c>
      <c r="O2433">
        <v>-15.773</v>
      </c>
      <c r="P2433">
        <v>4.0000000000000001E-3</v>
      </c>
      <c r="Q2433">
        <v>223.84100000000001</v>
      </c>
      <c r="R2433">
        <v>24377.441999999999</v>
      </c>
      <c r="S2433">
        <v>24153.600999999999</v>
      </c>
    </row>
    <row r="2434" spans="1:19" x14ac:dyDescent="0.3">
      <c r="A2434">
        <v>2021</v>
      </c>
      <c r="B2434">
        <v>4</v>
      </c>
      <c r="C2434">
        <v>12</v>
      </c>
      <c r="D2434">
        <v>9</v>
      </c>
      <c r="E2434">
        <v>26700.633999999998</v>
      </c>
      <c r="F2434">
        <v>897.53</v>
      </c>
      <c r="G2434">
        <v>69.102000000000004</v>
      </c>
      <c r="H2434">
        <v>0</v>
      </c>
      <c r="I2434">
        <v>610.23099999999999</v>
      </c>
      <c r="J2434">
        <v>5.5170000000000003</v>
      </c>
      <c r="K2434">
        <v>-0.65900000000000003</v>
      </c>
      <c r="L2434">
        <v>90.542000000000002</v>
      </c>
      <c r="M2434">
        <v>28303.795999999998</v>
      </c>
      <c r="N2434">
        <v>5276.79</v>
      </c>
      <c r="O2434">
        <v>-31.716999999999999</v>
      </c>
      <c r="P2434">
        <v>2.4900000000000002</v>
      </c>
      <c r="Q2434">
        <v>247.56299999999999</v>
      </c>
      <c r="R2434">
        <v>23056.233</v>
      </c>
      <c r="S2434">
        <v>22808.67</v>
      </c>
    </row>
    <row r="2435" spans="1:19" x14ac:dyDescent="0.3">
      <c r="A2435">
        <v>2021</v>
      </c>
      <c r="B2435">
        <v>4</v>
      </c>
      <c r="C2435">
        <v>12</v>
      </c>
      <c r="D2435">
        <v>10</v>
      </c>
      <c r="E2435">
        <v>27372.234</v>
      </c>
      <c r="F2435">
        <v>912.80799999999999</v>
      </c>
      <c r="G2435">
        <v>68.093000000000004</v>
      </c>
      <c r="H2435">
        <v>0</v>
      </c>
      <c r="I2435">
        <v>577.70699999999999</v>
      </c>
      <c r="J2435">
        <v>5.8330000000000002</v>
      </c>
      <c r="K2435">
        <v>0.60299999999999998</v>
      </c>
      <c r="L2435">
        <v>91.174999999999997</v>
      </c>
      <c r="M2435">
        <v>28960.361000000001</v>
      </c>
      <c r="N2435">
        <v>6983.4750000000004</v>
      </c>
      <c r="O2435">
        <v>-37.844999999999999</v>
      </c>
      <c r="P2435">
        <v>3.5179999999999998</v>
      </c>
      <c r="Q2435">
        <v>265.37900000000002</v>
      </c>
      <c r="R2435">
        <v>22011.213</v>
      </c>
      <c r="S2435">
        <v>21745.833999999999</v>
      </c>
    </row>
    <row r="2436" spans="1:19" x14ac:dyDescent="0.3">
      <c r="A2436">
        <v>2021</v>
      </c>
      <c r="B2436">
        <v>4</v>
      </c>
      <c r="C2436">
        <v>12</v>
      </c>
      <c r="D2436">
        <v>11</v>
      </c>
      <c r="E2436">
        <v>27676.989000000001</v>
      </c>
      <c r="F2436">
        <v>935.54600000000005</v>
      </c>
      <c r="G2436">
        <v>67.451999999999998</v>
      </c>
      <c r="H2436">
        <v>0</v>
      </c>
      <c r="I2436">
        <v>491.72500000000002</v>
      </c>
      <c r="J2436">
        <v>5.9710000000000001</v>
      </c>
      <c r="K2436">
        <v>3.3250000000000002</v>
      </c>
      <c r="L2436">
        <v>91.450999999999993</v>
      </c>
      <c r="M2436">
        <v>29205.006000000001</v>
      </c>
      <c r="N2436">
        <v>7990.3950000000004</v>
      </c>
      <c r="O2436">
        <v>-23.928000000000001</v>
      </c>
      <c r="P2436">
        <v>2.8849999999999998</v>
      </c>
      <c r="Q2436">
        <v>281.97399999999999</v>
      </c>
      <c r="R2436">
        <v>21235.654999999999</v>
      </c>
      <c r="S2436">
        <v>20953.681</v>
      </c>
    </row>
    <row r="2437" spans="1:19" x14ac:dyDescent="0.3">
      <c r="A2437">
        <v>2021</v>
      </c>
      <c r="B2437">
        <v>4</v>
      </c>
      <c r="C2437">
        <v>12</v>
      </c>
      <c r="D2437">
        <v>12</v>
      </c>
      <c r="E2437">
        <v>27667.331999999999</v>
      </c>
      <c r="F2437">
        <v>914.423</v>
      </c>
      <c r="G2437">
        <v>67.224000000000004</v>
      </c>
      <c r="H2437">
        <v>0</v>
      </c>
      <c r="I2437">
        <v>454.66800000000001</v>
      </c>
      <c r="J2437">
        <v>5.9409999999999998</v>
      </c>
      <c r="K2437">
        <v>1.351</v>
      </c>
      <c r="L2437">
        <v>91.397999999999996</v>
      </c>
      <c r="M2437">
        <v>29135.112000000001</v>
      </c>
      <c r="N2437">
        <v>8489.5329999999994</v>
      </c>
      <c r="O2437">
        <v>-7.5960000000000001</v>
      </c>
      <c r="P2437">
        <v>3.9369999999999998</v>
      </c>
      <c r="Q2437">
        <v>292.26799999999997</v>
      </c>
      <c r="R2437">
        <v>20649.239000000001</v>
      </c>
      <c r="S2437">
        <v>20356.971000000001</v>
      </c>
    </row>
    <row r="2438" spans="1:19" x14ac:dyDescent="0.3">
      <c r="A2438">
        <v>2021</v>
      </c>
      <c r="B2438">
        <v>4</v>
      </c>
      <c r="C2438">
        <v>12</v>
      </c>
      <c r="D2438">
        <v>13</v>
      </c>
      <c r="E2438">
        <v>27792.034</v>
      </c>
      <c r="F2438">
        <v>855.53599999999994</v>
      </c>
      <c r="G2438">
        <v>67.180000000000007</v>
      </c>
      <c r="H2438">
        <v>0</v>
      </c>
      <c r="I2438">
        <v>430.10700000000003</v>
      </c>
      <c r="J2438">
        <v>5.8310000000000004</v>
      </c>
      <c r="K2438">
        <v>4.1859999999999999</v>
      </c>
      <c r="L2438">
        <v>91.477999999999994</v>
      </c>
      <c r="M2438">
        <v>29179.170999999998</v>
      </c>
      <c r="N2438">
        <v>8497.1380000000008</v>
      </c>
      <c r="O2438">
        <v>-2.4470000000000001</v>
      </c>
      <c r="P2438">
        <v>4.5380000000000003</v>
      </c>
      <c r="Q2438">
        <v>299.78899999999999</v>
      </c>
      <c r="R2438">
        <v>20679.941999999999</v>
      </c>
      <c r="S2438">
        <v>20380.151999999998</v>
      </c>
    </row>
    <row r="2439" spans="1:19" x14ac:dyDescent="0.3">
      <c r="A2439">
        <v>2021</v>
      </c>
      <c r="B2439">
        <v>4</v>
      </c>
      <c r="C2439">
        <v>12</v>
      </c>
      <c r="D2439">
        <v>14</v>
      </c>
      <c r="E2439">
        <v>27647.334999999999</v>
      </c>
      <c r="F2439">
        <v>805.60299999999995</v>
      </c>
      <c r="G2439">
        <v>67.802999999999997</v>
      </c>
      <c r="H2439">
        <v>0</v>
      </c>
      <c r="I2439">
        <v>368.52499999999998</v>
      </c>
      <c r="J2439">
        <v>5.3470000000000004</v>
      </c>
      <c r="K2439">
        <v>4.3449999999999998</v>
      </c>
      <c r="L2439">
        <v>91.332999999999998</v>
      </c>
      <c r="M2439">
        <v>28922.487000000001</v>
      </c>
      <c r="N2439">
        <v>7945.0659999999998</v>
      </c>
      <c r="O2439">
        <v>-0.85699999999999998</v>
      </c>
      <c r="P2439">
        <v>4.2539999999999996</v>
      </c>
      <c r="Q2439">
        <v>303.351</v>
      </c>
      <c r="R2439">
        <v>20974.023000000001</v>
      </c>
      <c r="S2439">
        <v>20670.672999999999</v>
      </c>
    </row>
    <row r="2440" spans="1:19" x14ac:dyDescent="0.3">
      <c r="A2440">
        <v>2021</v>
      </c>
      <c r="B2440">
        <v>4</v>
      </c>
      <c r="C2440">
        <v>12</v>
      </c>
      <c r="D2440">
        <v>15</v>
      </c>
      <c r="E2440">
        <v>27296.567999999999</v>
      </c>
      <c r="F2440">
        <v>774.11699999999996</v>
      </c>
      <c r="G2440">
        <v>67.900000000000006</v>
      </c>
      <c r="H2440">
        <v>0</v>
      </c>
      <c r="I2440">
        <v>339.13400000000001</v>
      </c>
      <c r="J2440">
        <v>5.5759999999999996</v>
      </c>
      <c r="K2440">
        <v>-2.0409999999999999</v>
      </c>
      <c r="L2440">
        <v>91.025999999999996</v>
      </c>
      <c r="M2440">
        <v>28504.381000000001</v>
      </c>
      <c r="N2440">
        <v>6824.7950000000001</v>
      </c>
      <c r="O2440">
        <v>-1.0269999999999999</v>
      </c>
      <c r="P2440">
        <v>2.88</v>
      </c>
      <c r="Q2440">
        <v>305.32799999999997</v>
      </c>
      <c r="R2440">
        <v>21677.733</v>
      </c>
      <c r="S2440">
        <v>21372.404999999999</v>
      </c>
    </row>
    <row r="2441" spans="1:19" x14ac:dyDescent="0.3">
      <c r="A2441">
        <v>2021</v>
      </c>
      <c r="B2441">
        <v>4</v>
      </c>
      <c r="C2441">
        <v>12</v>
      </c>
      <c r="D2441">
        <v>16</v>
      </c>
      <c r="E2441">
        <v>26898.913</v>
      </c>
      <c r="F2441">
        <v>684.31799999999998</v>
      </c>
      <c r="G2441">
        <v>68.838999999999999</v>
      </c>
      <c r="H2441">
        <v>0</v>
      </c>
      <c r="I2441">
        <v>233.93700000000001</v>
      </c>
      <c r="J2441">
        <v>4.3869999999999996</v>
      </c>
      <c r="K2441">
        <v>-12.41</v>
      </c>
      <c r="L2441">
        <v>90.695999999999998</v>
      </c>
      <c r="M2441">
        <v>27899.841</v>
      </c>
      <c r="N2441">
        <v>5152.5619999999999</v>
      </c>
      <c r="O2441">
        <v>0.753</v>
      </c>
      <c r="P2441">
        <v>1.6419999999999999</v>
      </c>
      <c r="Q2441">
        <v>303.13499999999999</v>
      </c>
      <c r="R2441">
        <v>22744.883999999998</v>
      </c>
      <c r="S2441">
        <v>22441.749</v>
      </c>
    </row>
    <row r="2442" spans="1:19" x14ac:dyDescent="0.3">
      <c r="A2442">
        <v>2021</v>
      </c>
      <c r="B2442">
        <v>4</v>
      </c>
      <c r="C2442">
        <v>12</v>
      </c>
      <c r="D2442">
        <v>17</v>
      </c>
      <c r="E2442">
        <v>26434.611000000001</v>
      </c>
      <c r="F2442">
        <v>621.42700000000002</v>
      </c>
      <c r="G2442">
        <v>69.822000000000003</v>
      </c>
      <c r="H2442">
        <v>0</v>
      </c>
      <c r="I2442">
        <v>255.80699999999999</v>
      </c>
      <c r="J2442">
        <v>4.91</v>
      </c>
      <c r="K2442">
        <v>-12.846</v>
      </c>
      <c r="L2442">
        <v>90.274000000000001</v>
      </c>
      <c r="M2442">
        <v>27394.184000000001</v>
      </c>
      <c r="N2442">
        <v>3071.2539999999999</v>
      </c>
      <c r="O2442">
        <v>1.8640000000000001</v>
      </c>
      <c r="P2442">
        <v>7.7039999999999997</v>
      </c>
      <c r="Q2442">
        <v>297.36799999999999</v>
      </c>
      <c r="R2442">
        <v>24313.362000000001</v>
      </c>
      <c r="S2442">
        <v>24015.993999999999</v>
      </c>
    </row>
    <row r="2443" spans="1:19" x14ac:dyDescent="0.3">
      <c r="A2443">
        <v>2021</v>
      </c>
      <c r="B2443">
        <v>4</v>
      </c>
      <c r="C2443">
        <v>12</v>
      </c>
      <c r="D2443">
        <v>18</v>
      </c>
      <c r="E2443">
        <v>26030.376</v>
      </c>
      <c r="F2443">
        <v>622.64400000000001</v>
      </c>
      <c r="G2443">
        <v>69.998000000000005</v>
      </c>
      <c r="H2443">
        <v>0</v>
      </c>
      <c r="I2443">
        <v>326.37799999999999</v>
      </c>
      <c r="J2443">
        <v>4.7430000000000003</v>
      </c>
      <c r="K2443">
        <v>-21.73</v>
      </c>
      <c r="L2443">
        <v>89.927999999999997</v>
      </c>
      <c r="M2443">
        <v>27052.339</v>
      </c>
      <c r="N2443">
        <v>848.702</v>
      </c>
      <c r="O2443">
        <v>11.144</v>
      </c>
      <c r="P2443">
        <v>10.428000000000001</v>
      </c>
      <c r="Q2443">
        <v>281.35000000000002</v>
      </c>
      <c r="R2443">
        <v>26182.064999999999</v>
      </c>
      <c r="S2443">
        <v>25900.715</v>
      </c>
    </row>
    <row r="2444" spans="1:19" x14ac:dyDescent="0.3">
      <c r="A2444">
        <v>2021</v>
      </c>
      <c r="B2444">
        <v>4</v>
      </c>
      <c r="C2444">
        <v>12</v>
      </c>
      <c r="D2444">
        <v>19</v>
      </c>
      <c r="E2444">
        <v>27195.044999999998</v>
      </c>
      <c r="F2444">
        <v>655.13</v>
      </c>
      <c r="G2444">
        <v>69.260000000000005</v>
      </c>
      <c r="H2444">
        <v>0</v>
      </c>
      <c r="I2444">
        <v>361.14600000000002</v>
      </c>
      <c r="J2444">
        <v>4.4640000000000004</v>
      </c>
      <c r="K2444">
        <v>-16.834</v>
      </c>
      <c r="L2444">
        <v>90.850999999999999</v>
      </c>
      <c r="M2444">
        <v>28289.800999999999</v>
      </c>
      <c r="N2444">
        <v>27.167999999999999</v>
      </c>
      <c r="O2444">
        <v>14.875</v>
      </c>
      <c r="P2444">
        <v>16.402000000000001</v>
      </c>
      <c r="Q2444">
        <v>259.45699999999999</v>
      </c>
      <c r="R2444">
        <v>28231.357</v>
      </c>
      <c r="S2444">
        <v>27971.9</v>
      </c>
    </row>
    <row r="2445" spans="1:19" x14ac:dyDescent="0.3">
      <c r="A2445">
        <v>2021</v>
      </c>
      <c r="B2445">
        <v>4</v>
      </c>
      <c r="C2445">
        <v>12</v>
      </c>
      <c r="D2445">
        <v>20</v>
      </c>
      <c r="E2445">
        <v>27969.297999999999</v>
      </c>
      <c r="F2445">
        <v>687.91</v>
      </c>
      <c r="G2445">
        <v>70.787999999999997</v>
      </c>
      <c r="H2445">
        <v>0</v>
      </c>
      <c r="I2445">
        <v>404.81200000000001</v>
      </c>
      <c r="J2445">
        <v>4.1230000000000002</v>
      </c>
      <c r="K2445">
        <v>-13.095000000000001</v>
      </c>
      <c r="L2445">
        <v>91.629000000000005</v>
      </c>
      <c r="M2445">
        <v>29144.677</v>
      </c>
      <c r="N2445">
        <v>0</v>
      </c>
      <c r="O2445">
        <v>14.887</v>
      </c>
      <c r="P2445">
        <v>12.269</v>
      </c>
      <c r="Q2445">
        <v>241.11799999999999</v>
      </c>
      <c r="R2445">
        <v>29117.521000000001</v>
      </c>
      <c r="S2445">
        <v>28876.402999999998</v>
      </c>
    </row>
    <row r="2446" spans="1:19" x14ac:dyDescent="0.3">
      <c r="A2446">
        <v>2021</v>
      </c>
      <c r="B2446">
        <v>4</v>
      </c>
      <c r="C2446">
        <v>12</v>
      </c>
      <c r="D2446">
        <v>21</v>
      </c>
      <c r="E2446">
        <v>26606.749</v>
      </c>
      <c r="F2446">
        <v>748.40099999999995</v>
      </c>
      <c r="G2446">
        <v>71.454999999999998</v>
      </c>
      <c r="H2446">
        <v>0</v>
      </c>
      <c r="I2446">
        <v>517.60900000000004</v>
      </c>
      <c r="J2446">
        <v>5.181</v>
      </c>
      <c r="K2446">
        <v>0.88500000000000001</v>
      </c>
      <c r="L2446">
        <v>90.424000000000007</v>
      </c>
      <c r="M2446">
        <v>27969.249</v>
      </c>
      <c r="N2446">
        <v>0</v>
      </c>
      <c r="O2446">
        <v>13.615</v>
      </c>
      <c r="P2446">
        <v>2.7509999999999999</v>
      </c>
      <c r="Q2446">
        <v>224.75200000000001</v>
      </c>
      <c r="R2446">
        <v>27952.883000000002</v>
      </c>
      <c r="S2446">
        <v>27728.131000000001</v>
      </c>
    </row>
    <row r="2447" spans="1:19" x14ac:dyDescent="0.3">
      <c r="A2447">
        <v>2021</v>
      </c>
      <c r="B2447">
        <v>4</v>
      </c>
      <c r="C2447">
        <v>12</v>
      </c>
      <c r="D2447">
        <v>22</v>
      </c>
      <c r="E2447">
        <v>24225.29</v>
      </c>
      <c r="F2447">
        <v>905.67100000000005</v>
      </c>
      <c r="G2447">
        <v>67.408000000000001</v>
      </c>
      <c r="H2447">
        <v>0</v>
      </c>
      <c r="I2447">
        <v>577.44799999999998</v>
      </c>
      <c r="J2447">
        <v>4.8490000000000002</v>
      </c>
      <c r="K2447">
        <v>11.282</v>
      </c>
      <c r="L2447">
        <v>88.843000000000004</v>
      </c>
      <c r="M2447">
        <v>25813.383000000002</v>
      </c>
      <c r="N2447">
        <v>0</v>
      </c>
      <c r="O2447">
        <v>10.334</v>
      </c>
      <c r="P2447">
        <v>-17.568000000000001</v>
      </c>
      <c r="Q2447">
        <v>204.69900000000001</v>
      </c>
      <c r="R2447">
        <v>25820.616999999998</v>
      </c>
      <c r="S2447">
        <v>25615.919000000002</v>
      </c>
    </row>
    <row r="2448" spans="1:19" x14ac:dyDescent="0.3">
      <c r="A2448">
        <v>2021</v>
      </c>
      <c r="B2448">
        <v>4</v>
      </c>
      <c r="C2448">
        <v>12</v>
      </c>
      <c r="D2448">
        <v>23</v>
      </c>
      <c r="E2448">
        <v>21850.981</v>
      </c>
      <c r="F2448">
        <v>1086.912</v>
      </c>
      <c r="G2448">
        <v>62.642000000000003</v>
      </c>
      <c r="H2448">
        <v>0</v>
      </c>
      <c r="I2448">
        <v>962.154</v>
      </c>
      <c r="J2448">
        <v>5.25</v>
      </c>
      <c r="K2448">
        <v>17.523</v>
      </c>
      <c r="L2448">
        <v>87.448999999999998</v>
      </c>
      <c r="M2448">
        <v>24010.269</v>
      </c>
      <c r="N2448">
        <v>0</v>
      </c>
      <c r="O2448">
        <v>7.5350000000000001</v>
      </c>
      <c r="P2448">
        <v>-15.762</v>
      </c>
      <c r="Q2448">
        <v>178.626</v>
      </c>
      <c r="R2448">
        <v>24018.495999999999</v>
      </c>
      <c r="S2448">
        <v>23839.868999999999</v>
      </c>
    </row>
    <row r="2449" spans="1:19" x14ac:dyDescent="0.3">
      <c r="A2449">
        <v>2021</v>
      </c>
      <c r="B2449">
        <v>4</v>
      </c>
      <c r="C2449">
        <v>12</v>
      </c>
      <c r="D2449">
        <v>24</v>
      </c>
      <c r="E2449">
        <v>20315.370999999999</v>
      </c>
      <c r="F2449">
        <v>1360.875</v>
      </c>
      <c r="G2449">
        <v>59.86</v>
      </c>
      <c r="H2449">
        <v>0</v>
      </c>
      <c r="I2449">
        <v>846.64099999999996</v>
      </c>
      <c r="J2449">
        <v>5.0780000000000003</v>
      </c>
      <c r="K2449">
        <v>8.2650000000000006</v>
      </c>
      <c r="L2449">
        <v>86.619</v>
      </c>
      <c r="M2449">
        <v>22622.848000000002</v>
      </c>
      <c r="N2449">
        <v>0</v>
      </c>
      <c r="O2449">
        <v>4.8070000000000004</v>
      </c>
      <c r="P2449">
        <v>-25.152000000000001</v>
      </c>
      <c r="Q2449">
        <v>156.06299999999999</v>
      </c>
      <c r="R2449">
        <v>22643.192999999999</v>
      </c>
      <c r="S2449">
        <v>22487.129000000001</v>
      </c>
    </row>
    <row r="2450" spans="1:19" x14ac:dyDescent="0.3">
      <c r="A2450">
        <v>2021</v>
      </c>
      <c r="B2450">
        <v>4</v>
      </c>
      <c r="C2450">
        <v>13</v>
      </c>
      <c r="D2450">
        <v>1</v>
      </c>
      <c r="E2450">
        <v>18965.573</v>
      </c>
      <c r="F2450">
        <v>1497.3620000000001</v>
      </c>
      <c r="G2450">
        <v>58.026000000000003</v>
      </c>
      <c r="H2450">
        <v>0</v>
      </c>
      <c r="I2450">
        <v>601.077</v>
      </c>
      <c r="J2450">
        <v>4.9450000000000003</v>
      </c>
      <c r="K2450">
        <v>4.5549999999999997</v>
      </c>
      <c r="L2450">
        <v>85.808999999999997</v>
      </c>
      <c r="M2450">
        <v>21159.32</v>
      </c>
      <c r="N2450">
        <v>0</v>
      </c>
      <c r="O2450">
        <v>3.5760000000000001</v>
      </c>
      <c r="P2450">
        <v>-21.065999999999999</v>
      </c>
      <c r="Q2450">
        <v>141.608</v>
      </c>
      <c r="R2450">
        <v>21176.81</v>
      </c>
      <c r="S2450">
        <v>21035.202000000001</v>
      </c>
    </row>
    <row r="2451" spans="1:19" x14ac:dyDescent="0.3">
      <c r="A2451">
        <v>2021</v>
      </c>
      <c r="B2451">
        <v>4</v>
      </c>
      <c r="C2451">
        <v>13</v>
      </c>
      <c r="D2451">
        <v>2</v>
      </c>
      <c r="E2451">
        <v>18418.841</v>
      </c>
      <c r="F2451">
        <v>1542.8</v>
      </c>
      <c r="G2451">
        <v>56.621000000000002</v>
      </c>
      <c r="H2451">
        <v>0</v>
      </c>
      <c r="I2451">
        <v>360.00200000000001</v>
      </c>
      <c r="J2451">
        <v>4.8719999999999999</v>
      </c>
      <c r="K2451">
        <v>10.182</v>
      </c>
      <c r="L2451">
        <v>85.512</v>
      </c>
      <c r="M2451">
        <v>20422.208999999999</v>
      </c>
      <c r="N2451">
        <v>0</v>
      </c>
      <c r="O2451">
        <v>3.0790000000000002</v>
      </c>
      <c r="P2451">
        <v>-16.295000000000002</v>
      </c>
      <c r="Q2451">
        <v>134.73099999999999</v>
      </c>
      <c r="R2451">
        <v>20435.424999999999</v>
      </c>
      <c r="S2451">
        <v>20300.694</v>
      </c>
    </row>
    <row r="2452" spans="1:19" x14ac:dyDescent="0.3">
      <c r="A2452">
        <v>2021</v>
      </c>
      <c r="B2452">
        <v>4</v>
      </c>
      <c r="C2452">
        <v>13</v>
      </c>
      <c r="D2452">
        <v>3</v>
      </c>
      <c r="E2452">
        <v>18185.400000000001</v>
      </c>
      <c r="F2452">
        <v>1542.297</v>
      </c>
      <c r="G2452">
        <v>56.27</v>
      </c>
      <c r="H2452">
        <v>0</v>
      </c>
      <c r="I2452">
        <v>204.78</v>
      </c>
      <c r="J2452">
        <v>4.7190000000000003</v>
      </c>
      <c r="K2452">
        <v>9.718</v>
      </c>
      <c r="L2452">
        <v>85.436000000000007</v>
      </c>
      <c r="M2452">
        <v>20032.350999999999</v>
      </c>
      <c r="N2452">
        <v>0</v>
      </c>
      <c r="O2452">
        <v>2.9060000000000001</v>
      </c>
      <c r="P2452">
        <v>-11.433999999999999</v>
      </c>
      <c r="Q2452">
        <v>132.80699999999999</v>
      </c>
      <c r="R2452">
        <v>20040.878000000001</v>
      </c>
      <c r="S2452">
        <v>19908.071</v>
      </c>
    </row>
    <row r="2453" spans="1:19" x14ac:dyDescent="0.3">
      <c r="A2453">
        <v>2021</v>
      </c>
      <c r="B2453">
        <v>4</v>
      </c>
      <c r="C2453">
        <v>13</v>
      </c>
      <c r="D2453">
        <v>4</v>
      </c>
      <c r="E2453">
        <v>18859.405999999999</v>
      </c>
      <c r="F2453">
        <v>1489.7909999999999</v>
      </c>
      <c r="G2453">
        <v>57.192</v>
      </c>
      <c r="H2453">
        <v>0</v>
      </c>
      <c r="I2453">
        <v>102.96599999999999</v>
      </c>
      <c r="J2453">
        <v>3.6520000000000001</v>
      </c>
      <c r="K2453">
        <v>10.37</v>
      </c>
      <c r="L2453">
        <v>85.763999999999996</v>
      </c>
      <c r="M2453">
        <v>20551.949000000001</v>
      </c>
      <c r="N2453">
        <v>0</v>
      </c>
      <c r="O2453">
        <v>2.593</v>
      </c>
      <c r="P2453">
        <v>-7.7240000000000002</v>
      </c>
      <c r="Q2453">
        <v>136.673</v>
      </c>
      <c r="R2453">
        <v>20557.079000000002</v>
      </c>
      <c r="S2453">
        <v>20420.406999999999</v>
      </c>
    </row>
    <row r="2454" spans="1:19" x14ac:dyDescent="0.3">
      <c r="A2454">
        <v>2021</v>
      </c>
      <c r="B2454">
        <v>4</v>
      </c>
      <c r="C2454">
        <v>13</v>
      </c>
      <c r="D2454">
        <v>5</v>
      </c>
      <c r="E2454">
        <v>20387.106</v>
      </c>
      <c r="F2454">
        <v>1299.75</v>
      </c>
      <c r="G2454">
        <v>59.36</v>
      </c>
      <c r="H2454">
        <v>0</v>
      </c>
      <c r="I2454">
        <v>72.459999999999994</v>
      </c>
      <c r="J2454">
        <v>2.3290000000000002</v>
      </c>
      <c r="K2454">
        <v>9.202</v>
      </c>
      <c r="L2454">
        <v>86.667000000000002</v>
      </c>
      <c r="M2454">
        <v>21857.514999999999</v>
      </c>
      <c r="N2454">
        <v>0</v>
      </c>
      <c r="O2454">
        <v>2.8109999999999999</v>
      </c>
      <c r="P2454">
        <v>-5.7649999999999997</v>
      </c>
      <c r="Q2454">
        <v>147.99199999999999</v>
      </c>
      <c r="R2454">
        <v>21860.469000000001</v>
      </c>
      <c r="S2454">
        <v>21712.475999999999</v>
      </c>
    </row>
    <row r="2455" spans="1:19" x14ac:dyDescent="0.3">
      <c r="A2455">
        <v>2021</v>
      </c>
      <c r="B2455">
        <v>4</v>
      </c>
      <c r="C2455">
        <v>13</v>
      </c>
      <c r="D2455">
        <v>6</v>
      </c>
      <c r="E2455">
        <v>22546.203000000001</v>
      </c>
      <c r="F2455">
        <v>1003.557</v>
      </c>
      <c r="G2455">
        <v>62.563000000000002</v>
      </c>
      <c r="H2455">
        <v>0</v>
      </c>
      <c r="I2455">
        <v>128.994</v>
      </c>
      <c r="J2455">
        <v>2.839</v>
      </c>
      <c r="K2455">
        <v>15.657</v>
      </c>
      <c r="L2455">
        <v>87.876999999999995</v>
      </c>
      <c r="M2455">
        <v>23785.127</v>
      </c>
      <c r="N2455">
        <v>20.062999999999999</v>
      </c>
      <c r="O2455">
        <v>3.4169999999999998</v>
      </c>
      <c r="P2455">
        <v>-2.78</v>
      </c>
      <c r="Q2455">
        <v>168.09</v>
      </c>
      <c r="R2455">
        <v>23764.427</v>
      </c>
      <c r="S2455">
        <v>23596.335999999999</v>
      </c>
    </row>
    <row r="2456" spans="1:19" x14ac:dyDescent="0.3">
      <c r="A2456">
        <v>2021</v>
      </c>
      <c r="B2456">
        <v>4</v>
      </c>
      <c r="C2456">
        <v>13</v>
      </c>
      <c r="D2456">
        <v>7</v>
      </c>
      <c r="E2456">
        <v>24519.059000000001</v>
      </c>
      <c r="F2456">
        <v>900.28099999999995</v>
      </c>
      <c r="G2456">
        <v>68.531999999999996</v>
      </c>
      <c r="H2456">
        <v>0</v>
      </c>
      <c r="I2456">
        <v>267.89</v>
      </c>
      <c r="J2456">
        <v>3.702</v>
      </c>
      <c r="K2456">
        <v>12.236000000000001</v>
      </c>
      <c r="L2456">
        <v>89.087999999999994</v>
      </c>
      <c r="M2456">
        <v>25792.256000000001</v>
      </c>
      <c r="N2456">
        <v>786.43100000000004</v>
      </c>
      <c r="O2456">
        <v>0.32400000000000001</v>
      </c>
      <c r="P2456">
        <v>-1.8260000000000001</v>
      </c>
      <c r="Q2456">
        <v>194.916</v>
      </c>
      <c r="R2456">
        <v>25007.326000000001</v>
      </c>
      <c r="S2456">
        <v>24812.411</v>
      </c>
    </row>
    <row r="2457" spans="1:19" x14ac:dyDescent="0.3">
      <c r="A2457">
        <v>2021</v>
      </c>
      <c r="B2457">
        <v>4</v>
      </c>
      <c r="C2457">
        <v>13</v>
      </c>
      <c r="D2457">
        <v>8</v>
      </c>
      <c r="E2457">
        <v>25856.710999999999</v>
      </c>
      <c r="F2457">
        <v>877.59699999999998</v>
      </c>
      <c r="G2457">
        <v>70.7</v>
      </c>
      <c r="H2457">
        <v>0</v>
      </c>
      <c r="I2457">
        <v>494.47699999999998</v>
      </c>
      <c r="J2457">
        <v>4.97</v>
      </c>
      <c r="K2457">
        <v>6.5389999999999997</v>
      </c>
      <c r="L2457">
        <v>89.927999999999997</v>
      </c>
      <c r="M2457">
        <v>27330.222000000002</v>
      </c>
      <c r="N2457">
        <v>3034.3969999999999</v>
      </c>
      <c r="O2457">
        <v>-15.773</v>
      </c>
      <c r="P2457">
        <v>4.0000000000000001E-3</v>
      </c>
      <c r="Q2457">
        <v>224.137</v>
      </c>
      <c r="R2457">
        <v>24311.595000000001</v>
      </c>
      <c r="S2457">
        <v>24087.457999999999</v>
      </c>
    </row>
    <row r="2458" spans="1:19" x14ac:dyDescent="0.3">
      <c r="A2458">
        <v>2021</v>
      </c>
      <c r="B2458">
        <v>4</v>
      </c>
      <c r="C2458">
        <v>13</v>
      </c>
      <c r="D2458">
        <v>9</v>
      </c>
      <c r="E2458">
        <v>26814.633999999998</v>
      </c>
      <c r="F2458">
        <v>897.53</v>
      </c>
      <c r="G2458">
        <v>70.024000000000001</v>
      </c>
      <c r="H2458">
        <v>0</v>
      </c>
      <c r="I2458">
        <v>610.23099999999999</v>
      </c>
      <c r="J2458">
        <v>5.5170000000000003</v>
      </c>
      <c r="K2458">
        <v>-0.55800000000000005</v>
      </c>
      <c r="L2458">
        <v>90.721000000000004</v>
      </c>
      <c r="M2458">
        <v>28418.075000000001</v>
      </c>
      <c r="N2458">
        <v>5276.79</v>
      </c>
      <c r="O2458">
        <v>-31.716999999999999</v>
      </c>
      <c r="P2458">
        <v>2.4900000000000002</v>
      </c>
      <c r="Q2458">
        <v>246.798</v>
      </c>
      <c r="R2458">
        <v>23170.510999999999</v>
      </c>
      <c r="S2458">
        <v>22923.714</v>
      </c>
    </row>
    <row r="2459" spans="1:19" x14ac:dyDescent="0.3">
      <c r="A2459">
        <v>2021</v>
      </c>
      <c r="B2459">
        <v>4</v>
      </c>
      <c r="C2459">
        <v>13</v>
      </c>
      <c r="D2459">
        <v>10</v>
      </c>
      <c r="E2459">
        <v>27589.527999999998</v>
      </c>
      <c r="F2459">
        <v>912.80799999999999</v>
      </c>
      <c r="G2459">
        <v>68.769000000000005</v>
      </c>
      <c r="H2459">
        <v>0</v>
      </c>
      <c r="I2459">
        <v>577.70699999999999</v>
      </c>
      <c r="J2459">
        <v>5.8330000000000002</v>
      </c>
      <c r="K2459">
        <v>0.59199999999999997</v>
      </c>
      <c r="L2459">
        <v>91.430999999999997</v>
      </c>
      <c r="M2459">
        <v>29177.9</v>
      </c>
      <c r="N2459">
        <v>6983.4750000000004</v>
      </c>
      <c r="O2459">
        <v>-37.844999999999999</v>
      </c>
      <c r="P2459">
        <v>3.5179999999999998</v>
      </c>
      <c r="Q2459">
        <v>262.14800000000002</v>
      </c>
      <c r="R2459">
        <v>22228.752</v>
      </c>
      <c r="S2459">
        <v>21966.603999999999</v>
      </c>
    </row>
    <row r="2460" spans="1:19" x14ac:dyDescent="0.3">
      <c r="A2460">
        <v>2021</v>
      </c>
      <c r="B2460">
        <v>4</v>
      </c>
      <c r="C2460">
        <v>13</v>
      </c>
      <c r="D2460">
        <v>11</v>
      </c>
      <c r="E2460">
        <v>28007.455000000002</v>
      </c>
      <c r="F2460">
        <v>935.54600000000005</v>
      </c>
      <c r="G2460">
        <v>67.846999999999994</v>
      </c>
      <c r="H2460">
        <v>0</v>
      </c>
      <c r="I2460">
        <v>491.72500000000002</v>
      </c>
      <c r="J2460">
        <v>5.9710000000000001</v>
      </c>
      <c r="K2460">
        <v>3.3109999999999999</v>
      </c>
      <c r="L2460">
        <v>91.769000000000005</v>
      </c>
      <c r="M2460">
        <v>29535.776999999998</v>
      </c>
      <c r="N2460">
        <v>7990.3950000000004</v>
      </c>
      <c r="O2460">
        <v>-23.928000000000001</v>
      </c>
      <c r="P2460">
        <v>2.8849999999999998</v>
      </c>
      <c r="Q2460">
        <v>274.69299999999998</v>
      </c>
      <c r="R2460">
        <v>21566.424999999999</v>
      </c>
      <c r="S2460">
        <v>21291.732</v>
      </c>
    </row>
    <row r="2461" spans="1:19" x14ac:dyDescent="0.3">
      <c r="A2461">
        <v>2021</v>
      </c>
      <c r="B2461">
        <v>4</v>
      </c>
      <c r="C2461">
        <v>13</v>
      </c>
      <c r="D2461">
        <v>12</v>
      </c>
      <c r="E2461">
        <v>28175.115000000002</v>
      </c>
      <c r="F2461">
        <v>914.423</v>
      </c>
      <c r="G2461">
        <v>67.882000000000005</v>
      </c>
      <c r="H2461">
        <v>0</v>
      </c>
      <c r="I2461">
        <v>454.66800000000001</v>
      </c>
      <c r="J2461">
        <v>5.9409999999999998</v>
      </c>
      <c r="K2461">
        <v>1.4039999999999999</v>
      </c>
      <c r="L2461">
        <v>91.88</v>
      </c>
      <c r="M2461">
        <v>29643.429</v>
      </c>
      <c r="N2461">
        <v>8489.5329999999994</v>
      </c>
      <c r="O2461">
        <v>-7.5960000000000001</v>
      </c>
      <c r="P2461">
        <v>3.9369999999999998</v>
      </c>
      <c r="Q2461">
        <v>281.33300000000003</v>
      </c>
      <c r="R2461">
        <v>21157.556</v>
      </c>
      <c r="S2461">
        <v>20876.223000000002</v>
      </c>
    </row>
    <row r="2462" spans="1:19" x14ac:dyDescent="0.3">
      <c r="A2462">
        <v>2021</v>
      </c>
      <c r="B2462">
        <v>4</v>
      </c>
      <c r="C2462">
        <v>13</v>
      </c>
      <c r="D2462">
        <v>13</v>
      </c>
      <c r="E2462">
        <v>28363.969000000001</v>
      </c>
      <c r="F2462">
        <v>855.53599999999994</v>
      </c>
      <c r="G2462">
        <v>68.277000000000001</v>
      </c>
      <c r="H2462">
        <v>0</v>
      </c>
      <c r="I2462">
        <v>430.10700000000003</v>
      </c>
      <c r="J2462">
        <v>5.8310000000000004</v>
      </c>
      <c r="K2462">
        <v>4.4349999999999996</v>
      </c>
      <c r="L2462">
        <v>92</v>
      </c>
      <c r="M2462">
        <v>29751.878000000001</v>
      </c>
      <c r="N2462">
        <v>8497.1380000000008</v>
      </c>
      <c r="O2462">
        <v>-2.4470000000000001</v>
      </c>
      <c r="P2462">
        <v>4.5380000000000003</v>
      </c>
      <c r="Q2462">
        <v>285.58699999999999</v>
      </c>
      <c r="R2462">
        <v>21252.649000000001</v>
      </c>
      <c r="S2462">
        <v>20967.062000000002</v>
      </c>
    </row>
    <row r="2463" spans="1:19" x14ac:dyDescent="0.3">
      <c r="A2463">
        <v>2021</v>
      </c>
      <c r="B2463">
        <v>4</v>
      </c>
      <c r="C2463">
        <v>13</v>
      </c>
      <c r="D2463">
        <v>14</v>
      </c>
      <c r="E2463">
        <v>28267.181</v>
      </c>
      <c r="F2463">
        <v>805.60299999999995</v>
      </c>
      <c r="G2463">
        <v>69.338999999999999</v>
      </c>
      <c r="H2463">
        <v>0</v>
      </c>
      <c r="I2463">
        <v>368.52499999999998</v>
      </c>
      <c r="J2463">
        <v>5.3470000000000004</v>
      </c>
      <c r="K2463">
        <v>4.7320000000000002</v>
      </c>
      <c r="L2463">
        <v>91.918000000000006</v>
      </c>
      <c r="M2463">
        <v>29543.306</v>
      </c>
      <c r="N2463">
        <v>7945.0659999999998</v>
      </c>
      <c r="O2463">
        <v>-0.85699999999999998</v>
      </c>
      <c r="P2463">
        <v>4.2539999999999996</v>
      </c>
      <c r="Q2463">
        <v>287.76600000000002</v>
      </c>
      <c r="R2463">
        <v>21594.843000000001</v>
      </c>
      <c r="S2463">
        <v>21307.077000000001</v>
      </c>
    </row>
    <row r="2464" spans="1:19" x14ac:dyDescent="0.3">
      <c r="A2464">
        <v>2021</v>
      </c>
      <c r="B2464">
        <v>4</v>
      </c>
      <c r="C2464">
        <v>13</v>
      </c>
      <c r="D2464">
        <v>15</v>
      </c>
      <c r="E2464">
        <v>28041.331999999999</v>
      </c>
      <c r="F2464">
        <v>774.11699999999996</v>
      </c>
      <c r="G2464">
        <v>70.305000000000007</v>
      </c>
      <c r="H2464">
        <v>0</v>
      </c>
      <c r="I2464">
        <v>339.13400000000001</v>
      </c>
      <c r="J2464">
        <v>5.5759999999999996</v>
      </c>
      <c r="K2464">
        <v>-2.125</v>
      </c>
      <c r="L2464">
        <v>91.718999999999994</v>
      </c>
      <c r="M2464">
        <v>29249.753000000001</v>
      </c>
      <c r="N2464">
        <v>6824.7950000000001</v>
      </c>
      <c r="O2464">
        <v>-1.0269999999999999</v>
      </c>
      <c r="P2464">
        <v>2.88</v>
      </c>
      <c r="Q2464">
        <v>287.86</v>
      </c>
      <c r="R2464">
        <v>22423.105</v>
      </c>
      <c r="S2464">
        <v>22135.244999999999</v>
      </c>
    </row>
    <row r="2465" spans="1:19" x14ac:dyDescent="0.3">
      <c r="A2465">
        <v>2021</v>
      </c>
      <c r="B2465">
        <v>4</v>
      </c>
      <c r="C2465">
        <v>13</v>
      </c>
      <c r="D2465">
        <v>16</v>
      </c>
      <c r="E2465">
        <v>27655.859</v>
      </c>
      <c r="F2465">
        <v>684.31799999999998</v>
      </c>
      <c r="G2465">
        <v>71.278999999999996</v>
      </c>
      <c r="H2465">
        <v>0</v>
      </c>
      <c r="I2465">
        <v>233.93700000000001</v>
      </c>
      <c r="J2465">
        <v>4.3869999999999996</v>
      </c>
      <c r="K2465">
        <v>-13.260999999999999</v>
      </c>
      <c r="L2465">
        <v>91.388999999999996</v>
      </c>
      <c r="M2465">
        <v>28656.631000000001</v>
      </c>
      <c r="N2465">
        <v>5152.5619999999999</v>
      </c>
      <c r="O2465">
        <v>0.753</v>
      </c>
      <c r="P2465">
        <v>1.6419999999999999</v>
      </c>
      <c r="Q2465">
        <v>285.59399999999999</v>
      </c>
      <c r="R2465">
        <v>23501.672999999999</v>
      </c>
      <c r="S2465">
        <v>23216.079000000002</v>
      </c>
    </row>
    <row r="2466" spans="1:19" x14ac:dyDescent="0.3">
      <c r="A2466">
        <v>2021</v>
      </c>
      <c r="B2466">
        <v>4</v>
      </c>
      <c r="C2466">
        <v>13</v>
      </c>
      <c r="D2466">
        <v>17</v>
      </c>
      <c r="E2466">
        <v>27154.44</v>
      </c>
      <c r="F2466">
        <v>621.42700000000002</v>
      </c>
      <c r="G2466">
        <v>72.131</v>
      </c>
      <c r="H2466">
        <v>0</v>
      </c>
      <c r="I2466">
        <v>255.80699999999999</v>
      </c>
      <c r="J2466">
        <v>4.91</v>
      </c>
      <c r="K2466">
        <v>-13.744999999999999</v>
      </c>
      <c r="L2466">
        <v>90.93</v>
      </c>
      <c r="M2466">
        <v>28113.77</v>
      </c>
      <c r="N2466">
        <v>3071.2539999999999</v>
      </c>
      <c r="O2466">
        <v>1.8640000000000001</v>
      </c>
      <c r="P2466">
        <v>7.7039999999999997</v>
      </c>
      <c r="Q2466">
        <v>280.84899999999999</v>
      </c>
      <c r="R2466">
        <v>25032.948</v>
      </c>
      <c r="S2466">
        <v>24752.098999999998</v>
      </c>
    </row>
    <row r="2467" spans="1:19" x14ac:dyDescent="0.3">
      <c r="A2467">
        <v>2021</v>
      </c>
      <c r="B2467">
        <v>4</v>
      </c>
      <c r="C2467">
        <v>13</v>
      </c>
      <c r="D2467">
        <v>18</v>
      </c>
      <c r="E2467">
        <v>26713.27</v>
      </c>
      <c r="F2467">
        <v>622.64400000000001</v>
      </c>
      <c r="G2467">
        <v>72.367999999999995</v>
      </c>
      <c r="H2467">
        <v>0</v>
      </c>
      <c r="I2467">
        <v>326.37799999999999</v>
      </c>
      <c r="J2467">
        <v>4.7430000000000003</v>
      </c>
      <c r="K2467">
        <v>-23.253</v>
      </c>
      <c r="L2467">
        <v>90.528000000000006</v>
      </c>
      <c r="M2467">
        <v>27734.31</v>
      </c>
      <c r="N2467">
        <v>848.702</v>
      </c>
      <c r="O2467">
        <v>11.144</v>
      </c>
      <c r="P2467">
        <v>10.428000000000001</v>
      </c>
      <c r="Q2467">
        <v>266.82</v>
      </c>
      <c r="R2467">
        <v>26864.037</v>
      </c>
      <c r="S2467">
        <v>26597.217000000001</v>
      </c>
    </row>
    <row r="2468" spans="1:19" x14ac:dyDescent="0.3">
      <c r="A2468">
        <v>2021</v>
      </c>
      <c r="B2468">
        <v>4</v>
      </c>
      <c r="C2468">
        <v>13</v>
      </c>
      <c r="D2468">
        <v>19</v>
      </c>
      <c r="E2468">
        <v>27719.940999999999</v>
      </c>
      <c r="F2468">
        <v>655.13</v>
      </c>
      <c r="G2468">
        <v>71.902000000000001</v>
      </c>
      <c r="H2468">
        <v>0</v>
      </c>
      <c r="I2468">
        <v>361.14600000000002</v>
      </c>
      <c r="J2468">
        <v>4.4640000000000004</v>
      </c>
      <c r="K2468">
        <v>-17.920999999999999</v>
      </c>
      <c r="L2468">
        <v>91.43</v>
      </c>
      <c r="M2468">
        <v>28814.188999999998</v>
      </c>
      <c r="N2468">
        <v>27.167999999999999</v>
      </c>
      <c r="O2468">
        <v>14.875</v>
      </c>
      <c r="P2468">
        <v>16.402000000000001</v>
      </c>
      <c r="Q2468">
        <v>249.67699999999999</v>
      </c>
      <c r="R2468">
        <v>28755.743999999999</v>
      </c>
      <c r="S2468">
        <v>28506.066999999999</v>
      </c>
    </row>
    <row r="2469" spans="1:19" x14ac:dyDescent="0.3">
      <c r="A2469">
        <v>2021</v>
      </c>
      <c r="B2469">
        <v>4</v>
      </c>
      <c r="C2469">
        <v>13</v>
      </c>
      <c r="D2469">
        <v>20</v>
      </c>
      <c r="E2469">
        <v>28383.927</v>
      </c>
      <c r="F2469">
        <v>687.91</v>
      </c>
      <c r="G2469">
        <v>72.947000000000003</v>
      </c>
      <c r="H2469">
        <v>0</v>
      </c>
      <c r="I2469">
        <v>404.81200000000001</v>
      </c>
      <c r="J2469">
        <v>4.1230000000000002</v>
      </c>
      <c r="K2469">
        <v>-13.798999999999999</v>
      </c>
      <c r="L2469">
        <v>92.061000000000007</v>
      </c>
      <c r="M2469">
        <v>29559.034</v>
      </c>
      <c r="N2469">
        <v>0</v>
      </c>
      <c r="O2469">
        <v>14.887</v>
      </c>
      <c r="P2469">
        <v>12.269</v>
      </c>
      <c r="Q2469">
        <v>235.464</v>
      </c>
      <c r="R2469">
        <v>29531.878000000001</v>
      </c>
      <c r="S2469">
        <v>29296.414000000001</v>
      </c>
    </row>
    <row r="2470" spans="1:19" x14ac:dyDescent="0.3">
      <c r="A2470">
        <v>2021</v>
      </c>
      <c r="B2470">
        <v>4</v>
      </c>
      <c r="C2470">
        <v>13</v>
      </c>
      <c r="D2470">
        <v>21</v>
      </c>
      <c r="E2470">
        <v>26925.746999999999</v>
      </c>
      <c r="F2470">
        <v>748.40099999999995</v>
      </c>
      <c r="G2470">
        <v>72.656999999999996</v>
      </c>
      <c r="H2470">
        <v>0</v>
      </c>
      <c r="I2470">
        <v>517.60900000000004</v>
      </c>
      <c r="J2470">
        <v>5.181</v>
      </c>
      <c r="K2470">
        <v>0.92300000000000004</v>
      </c>
      <c r="L2470">
        <v>90.753</v>
      </c>
      <c r="M2470">
        <v>28288.614000000001</v>
      </c>
      <c r="N2470">
        <v>0</v>
      </c>
      <c r="O2470">
        <v>13.615</v>
      </c>
      <c r="P2470">
        <v>2.7509999999999999</v>
      </c>
      <c r="Q2470">
        <v>221.89400000000001</v>
      </c>
      <c r="R2470">
        <v>28272.248</v>
      </c>
      <c r="S2470">
        <v>28050.353999999999</v>
      </c>
    </row>
    <row r="2471" spans="1:19" x14ac:dyDescent="0.3">
      <c r="A2471">
        <v>2021</v>
      </c>
      <c r="B2471">
        <v>4</v>
      </c>
      <c r="C2471">
        <v>13</v>
      </c>
      <c r="D2471">
        <v>22</v>
      </c>
      <c r="E2471">
        <v>24446.239000000001</v>
      </c>
      <c r="F2471">
        <v>905.67100000000005</v>
      </c>
      <c r="G2471">
        <v>68.128</v>
      </c>
      <c r="H2471">
        <v>0</v>
      </c>
      <c r="I2471">
        <v>577.44799999999998</v>
      </c>
      <c r="J2471">
        <v>4.8490000000000002</v>
      </c>
      <c r="K2471">
        <v>11.577999999999999</v>
      </c>
      <c r="L2471">
        <v>88.983000000000004</v>
      </c>
      <c r="M2471">
        <v>26034.769</v>
      </c>
      <c r="N2471">
        <v>0</v>
      </c>
      <c r="O2471">
        <v>10.334</v>
      </c>
      <c r="P2471">
        <v>-17.568000000000001</v>
      </c>
      <c r="Q2471">
        <v>203.49199999999999</v>
      </c>
      <c r="R2471">
        <v>26042.003000000001</v>
      </c>
      <c r="S2471">
        <v>25838.510999999999</v>
      </c>
    </row>
    <row r="2472" spans="1:19" x14ac:dyDescent="0.3">
      <c r="A2472">
        <v>2021</v>
      </c>
      <c r="B2472">
        <v>4</v>
      </c>
      <c r="C2472">
        <v>13</v>
      </c>
      <c r="D2472">
        <v>23</v>
      </c>
      <c r="E2472">
        <v>21938.328000000001</v>
      </c>
      <c r="F2472">
        <v>1086.912</v>
      </c>
      <c r="G2472">
        <v>63.468000000000004</v>
      </c>
      <c r="H2472">
        <v>0</v>
      </c>
      <c r="I2472">
        <v>962.154</v>
      </c>
      <c r="J2472">
        <v>5.25</v>
      </c>
      <c r="K2472">
        <v>17.937999999999999</v>
      </c>
      <c r="L2472">
        <v>87.494</v>
      </c>
      <c r="M2472">
        <v>24098.076000000001</v>
      </c>
      <c r="N2472">
        <v>0</v>
      </c>
      <c r="O2472">
        <v>7.5350000000000001</v>
      </c>
      <c r="P2472">
        <v>-15.762</v>
      </c>
      <c r="Q2472">
        <v>179.56299999999999</v>
      </c>
      <c r="R2472">
        <v>24106.303</v>
      </c>
      <c r="S2472">
        <v>23926.74</v>
      </c>
    </row>
    <row r="2473" spans="1:19" x14ac:dyDescent="0.3">
      <c r="A2473">
        <v>2021</v>
      </c>
      <c r="B2473">
        <v>4</v>
      </c>
      <c r="C2473">
        <v>13</v>
      </c>
      <c r="D2473">
        <v>24</v>
      </c>
      <c r="E2473">
        <v>20393.385999999999</v>
      </c>
      <c r="F2473">
        <v>1360.875</v>
      </c>
      <c r="G2473">
        <v>60.404000000000003</v>
      </c>
      <c r="H2473">
        <v>0</v>
      </c>
      <c r="I2473">
        <v>846.64099999999996</v>
      </c>
      <c r="J2473">
        <v>5.0780000000000003</v>
      </c>
      <c r="K2473">
        <v>8.4529999999999994</v>
      </c>
      <c r="L2473">
        <v>86.668999999999997</v>
      </c>
      <c r="M2473">
        <v>22701.100999999999</v>
      </c>
      <c r="N2473">
        <v>0</v>
      </c>
      <c r="O2473">
        <v>4.8070000000000004</v>
      </c>
      <c r="P2473">
        <v>-25.152000000000001</v>
      </c>
      <c r="Q2473">
        <v>157.63900000000001</v>
      </c>
      <c r="R2473">
        <v>22721.446</v>
      </c>
      <c r="S2473">
        <v>22563.807000000001</v>
      </c>
    </row>
    <row r="2474" spans="1:19" x14ac:dyDescent="0.3">
      <c r="A2474">
        <v>2021</v>
      </c>
      <c r="B2474">
        <v>4</v>
      </c>
      <c r="C2474">
        <v>14</v>
      </c>
      <c r="D2474">
        <v>1</v>
      </c>
      <c r="E2474">
        <v>19439.005000000001</v>
      </c>
      <c r="F2474">
        <v>1497.3620000000001</v>
      </c>
      <c r="G2474">
        <v>56.348999999999997</v>
      </c>
      <c r="H2474">
        <v>0</v>
      </c>
      <c r="I2474">
        <v>601.077</v>
      </c>
      <c r="J2474">
        <v>4.9450000000000003</v>
      </c>
      <c r="K2474">
        <v>4.45</v>
      </c>
      <c r="L2474">
        <v>86.156999999999996</v>
      </c>
      <c r="M2474">
        <v>21632.994999999999</v>
      </c>
      <c r="N2474">
        <v>0</v>
      </c>
      <c r="O2474">
        <v>3.5760000000000001</v>
      </c>
      <c r="P2474">
        <v>-21.065999999999999</v>
      </c>
      <c r="Q2474">
        <v>144.333</v>
      </c>
      <c r="R2474">
        <v>21650.484</v>
      </c>
      <c r="S2474">
        <v>21506.151000000002</v>
      </c>
    </row>
    <row r="2475" spans="1:19" x14ac:dyDescent="0.3">
      <c r="A2475">
        <v>2021</v>
      </c>
      <c r="B2475">
        <v>4</v>
      </c>
      <c r="C2475">
        <v>14</v>
      </c>
      <c r="D2475">
        <v>2</v>
      </c>
      <c r="E2475">
        <v>18908.413</v>
      </c>
      <c r="F2475">
        <v>1542.8</v>
      </c>
      <c r="G2475">
        <v>54.085000000000001</v>
      </c>
      <c r="H2475">
        <v>0</v>
      </c>
      <c r="I2475">
        <v>360.00200000000001</v>
      </c>
      <c r="J2475">
        <v>4.8719999999999999</v>
      </c>
      <c r="K2475">
        <v>9.9749999999999996</v>
      </c>
      <c r="L2475">
        <v>85.835999999999999</v>
      </c>
      <c r="M2475">
        <v>20911.897000000001</v>
      </c>
      <c r="N2475">
        <v>0</v>
      </c>
      <c r="O2475">
        <v>3.0790000000000002</v>
      </c>
      <c r="P2475">
        <v>-16.295000000000002</v>
      </c>
      <c r="Q2475">
        <v>137.82400000000001</v>
      </c>
      <c r="R2475">
        <v>20925.113000000001</v>
      </c>
      <c r="S2475">
        <v>20787.289000000001</v>
      </c>
    </row>
    <row r="2476" spans="1:19" x14ac:dyDescent="0.3">
      <c r="A2476">
        <v>2021</v>
      </c>
      <c r="B2476">
        <v>4</v>
      </c>
      <c r="C2476">
        <v>14</v>
      </c>
      <c r="D2476">
        <v>3</v>
      </c>
      <c r="E2476">
        <v>18730.5</v>
      </c>
      <c r="F2476">
        <v>1542.297</v>
      </c>
      <c r="G2476">
        <v>53.04</v>
      </c>
      <c r="H2476">
        <v>0</v>
      </c>
      <c r="I2476">
        <v>204.78</v>
      </c>
      <c r="J2476">
        <v>4.7190000000000003</v>
      </c>
      <c r="K2476">
        <v>9.5649999999999995</v>
      </c>
      <c r="L2476">
        <v>85.751999999999995</v>
      </c>
      <c r="M2476">
        <v>20577.613000000001</v>
      </c>
      <c r="N2476">
        <v>0</v>
      </c>
      <c r="O2476">
        <v>2.9060000000000001</v>
      </c>
      <c r="P2476">
        <v>-11.433999999999999</v>
      </c>
      <c r="Q2476">
        <v>136.083</v>
      </c>
      <c r="R2476">
        <v>20586.141</v>
      </c>
      <c r="S2476">
        <v>20450.058000000001</v>
      </c>
    </row>
    <row r="2477" spans="1:19" x14ac:dyDescent="0.3">
      <c r="A2477">
        <v>2021</v>
      </c>
      <c r="B2477">
        <v>4</v>
      </c>
      <c r="C2477">
        <v>14</v>
      </c>
      <c r="D2477">
        <v>4</v>
      </c>
      <c r="E2477">
        <v>19180.707999999999</v>
      </c>
      <c r="F2477">
        <v>1489.7909999999999</v>
      </c>
      <c r="G2477">
        <v>53.338999999999999</v>
      </c>
      <c r="H2477">
        <v>0</v>
      </c>
      <c r="I2477">
        <v>102.96599999999999</v>
      </c>
      <c r="J2477">
        <v>3.6520000000000001</v>
      </c>
      <c r="K2477">
        <v>10.323</v>
      </c>
      <c r="L2477">
        <v>86.003</v>
      </c>
      <c r="M2477">
        <v>20873.442999999999</v>
      </c>
      <c r="N2477">
        <v>0</v>
      </c>
      <c r="O2477">
        <v>2.593</v>
      </c>
      <c r="P2477">
        <v>-7.7240000000000002</v>
      </c>
      <c r="Q2477">
        <v>139.80799999999999</v>
      </c>
      <c r="R2477">
        <v>20878.574000000001</v>
      </c>
      <c r="S2477">
        <v>20738.766</v>
      </c>
    </row>
    <row r="2478" spans="1:19" x14ac:dyDescent="0.3">
      <c r="A2478">
        <v>2021</v>
      </c>
      <c r="B2478">
        <v>4</v>
      </c>
      <c r="C2478">
        <v>14</v>
      </c>
      <c r="D2478">
        <v>5</v>
      </c>
      <c r="E2478">
        <v>20523.329000000002</v>
      </c>
      <c r="F2478">
        <v>1299.75</v>
      </c>
      <c r="G2478">
        <v>56.121000000000002</v>
      </c>
      <c r="H2478">
        <v>0</v>
      </c>
      <c r="I2478">
        <v>72.459999999999994</v>
      </c>
      <c r="J2478">
        <v>2.3290000000000002</v>
      </c>
      <c r="K2478">
        <v>9.2550000000000008</v>
      </c>
      <c r="L2478">
        <v>86.759</v>
      </c>
      <c r="M2478">
        <v>21993.882000000001</v>
      </c>
      <c r="N2478">
        <v>0</v>
      </c>
      <c r="O2478">
        <v>2.8109999999999999</v>
      </c>
      <c r="P2478">
        <v>-5.7649999999999997</v>
      </c>
      <c r="Q2478">
        <v>151.18299999999999</v>
      </c>
      <c r="R2478">
        <v>21996.835999999999</v>
      </c>
      <c r="S2478">
        <v>21845.653999999999</v>
      </c>
    </row>
    <row r="2479" spans="1:19" x14ac:dyDescent="0.3">
      <c r="A2479">
        <v>2021</v>
      </c>
      <c r="B2479">
        <v>4</v>
      </c>
      <c r="C2479">
        <v>14</v>
      </c>
      <c r="D2479">
        <v>6</v>
      </c>
      <c r="E2479">
        <v>22659.017</v>
      </c>
      <c r="F2479">
        <v>1003.557</v>
      </c>
      <c r="G2479">
        <v>59.93</v>
      </c>
      <c r="H2479">
        <v>0</v>
      </c>
      <c r="I2479">
        <v>128.994</v>
      </c>
      <c r="J2479">
        <v>2.839</v>
      </c>
      <c r="K2479">
        <v>15.819000000000001</v>
      </c>
      <c r="L2479">
        <v>87.956999999999994</v>
      </c>
      <c r="M2479">
        <v>23898.183000000001</v>
      </c>
      <c r="N2479">
        <v>20.062999999999999</v>
      </c>
      <c r="O2479">
        <v>3.4169999999999998</v>
      </c>
      <c r="P2479">
        <v>-2.78</v>
      </c>
      <c r="Q2479">
        <v>171.17400000000001</v>
      </c>
      <c r="R2479">
        <v>23877.483</v>
      </c>
      <c r="S2479">
        <v>23706.309000000001</v>
      </c>
    </row>
    <row r="2480" spans="1:19" x14ac:dyDescent="0.3">
      <c r="A2480">
        <v>2021</v>
      </c>
      <c r="B2480">
        <v>4</v>
      </c>
      <c r="C2480">
        <v>14</v>
      </c>
      <c r="D2480">
        <v>7</v>
      </c>
      <c r="E2480">
        <v>24613.358</v>
      </c>
      <c r="F2480">
        <v>900.28099999999995</v>
      </c>
      <c r="G2480">
        <v>63.344999999999999</v>
      </c>
      <c r="H2480">
        <v>0</v>
      </c>
      <c r="I2480">
        <v>267.89</v>
      </c>
      <c r="J2480">
        <v>3.702</v>
      </c>
      <c r="K2480">
        <v>12.701000000000001</v>
      </c>
      <c r="L2480">
        <v>89.156000000000006</v>
      </c>
      <c r="M2480">
        <v>25887.088</v>
      </c>
      <c r="N2480">
        <v>786.43100000000004</v>
      </c>
      <c r="O2480">
        <v>0.32400000000000001</v>
      </c>
      <c r="P2480">
        <v>-1.8260000000000001</v>
      </c>
      <c r="Q2480">
        <v>197.93700000000001</v>
      </c>
      <c r="R2480">
        <v>25102.159</v>
      </c>
      <c r="S2480">
        <v>24904.222000000002</v>
      </c>
    </row>
    <row r="2481" spans="1:19" x14ac:dyDescent="0.3">
      <c r="A2481">
        <v>2021</v>
      </c>
      <c r="B2481">
        <v>4</v>
      </c>
      <c r="C2481">
        <v>14</v>
      </c>
      <c r="D2481">
        <v>8</v>
      </c>
      <c r="E2481">
        <v>25976.314999999999</v>
      </c>
      <c r="F2481">
        <v>877.59699999999998</v>
      </c>
      <c r="G2481">
        <v>65.644000000000005</v>
      </c>
      <c r="H2481">
        <v>0</v>
      </c>
      <c r="I2481">
        <v>494.47699999999998</v>
      </c>
      <c r="J2481">
        <v>4.97</v>
      </c>
      <c r="K2481">
        <v>6.7069999999999999</v>
      </c>
      <c r="L2481">
        <v>90.05</v>
      </c>
      <c r="M2481">
        <v>27450.116000000002</v>
      </c>
      <c r="N2481">
        <v>3034.3969999999999</v>
      </c>
      <c r="O2481">
        <v>-15.773</v>
      </c>
      <c r="P2481">
        <v>4.0000000000000001E-3</v>
      </c>
      <c r="Q2481">
        <v>226.90199999999999</v>
      </c>
      <c r="R2481">
        <v>24431.488000000001</v>
      </c>
      <c r="S2481">
        <v>24204.587</v>
      </c>
    </row>
    <row r="2482" spans="1:19" x14ac:dyDescent="0.3">
      <c r="A2482">
        <v>2021</v>
      </c>
      <c r="B2482">
        <v>4</v>
      </c>
      <c r="C2482">
        <v>14</v>
      </c>
      <c r="D2482">
        <v>9</v>
      </c>
      <c r="E2482">
        <v>26879.744999999999</v>
      </c>
      <c r="F2482">
        <v>897.53</v>
      </c>
      <c r="G2482">
        <v>66.144999999999996</v>
      </c>
      <c r="H2482">
        <v>0</v>
      </c>
      <c r="I2482">
        <v>610.23099999999999</v>
      </c>
      <c r="J2482">
        <v>5.5170000000000003</v>
      </c>
      <c r="K2482">
        <v>-0.46200000000000002</v>
      </c>
      <c r="L2482">
        <v>90.823999999999998</v>
      </c>
      <c r="M2482">
        <v>28483.383999999998</v>
      </c>
      <c r="N2482">
        <v>5276.79</v>
      </c>
      <c r="O2482">
        <v>-31.716999999999999</v>
      </c>
      <c r="P2482">
        <v>2.4900000000000002</v>
      </c>
      <c r="Q2482">
        <v>248.06399999999999</v>
      </c>
      <c r="R2482">
        <v>23235.821</v>
      </c>
      <c r="S2482">
        <v>22987.757000000001</v>
      </c>
    </row>
    <row r="2483" spans="1:19" x14ac:dyDescent="0.3">
      <c r="A2483">
        <v>2021</v>
      </c>
      <c r="B2483">
        <v>4</v>
      </c>
      <c r="C2483">
        <v>14</v>
      </c>
      <c r="D2483">
        <v>10</v>
      </c>
      <c r="E2483">
        <v>27630.772000000001</v>
      </c>
      <c r="F2483">
        <v>912.80799999999999</v>
      </c>
      <c r="G2483">
        <v>66.540000000000006</v>
      </c>
      <c r="H2483">
        <v>0</v>
      </c>
      <c r="I2483">
        <v>577.70699999999999</v>
      </c>
      <c r="J2483">
        <v>5.8330000000000002</v>
      </c>
      <c r="K2483">
        <v>0.75900000000000001</v>
      </c>
      <c r="L2483">
        <v>91.527000000000001</v>
      </c>
      <c r="M2483">
        <v>29219.406999999999</v>
      </c>
      <c r="N2483">
        <v>6983.4750000000004</v>
      </c>
      <c r="O2483">
        <v>-37.844999999999999</v>
      </c>
      <c r="P2483">
        <v>3.5179999999999998</v>
      </c>
      <c r="Q2483">
        <v>261.90499999999997</v>
      </c>
      <c r="R2483">
        <v>22270.258999999998</v>
      </c>
      <c r="S2483">
        <v>22008.353999999999</v>
      </c>
    </row>
    <row r="2484" spans="1:19" x14ac:dyDescent="0.3">
      <c r="A2484">
        <v>2021</v>
      </c>
      <c r="B2484">
        <v>4</v>
      </c>
      <c r="C2484">
        <v>14</v>
      </c>
      <c r="D2484">
        <v>11</v>
      </c>
      <c r="E2484">
        <v>28053.17</v>
      </c>
      <c r="F2484">
        <v>935.54600000000005</v>
      </c>
      <c r="G2484">
        <v>66.811999999999998</v>
      </c>
      <c r="H2484">
        <v>0</v>
      </c>
      <c r="I2484">
        <v>491.72500000000002</v>
      </c>
      <c r="J2484">
        <v>5.9710000000000001</v>
      </c>
      <c r="K2484">
        <v>3.3660000000000001</v>
      </c>
      <c r="L2484">
        <v>91.863</v>
      </c>
      <c r="M2484">
        <v>29581.64</v>
      </c>
      <c r="N2484">
        <v>7990.3950000000004</v>
      </c>
      <c r="O2484">
        <v>-23.928000000000001</v>
      </c>
      <c r="P2484">
        <v>2.8849999999999998</v>
      </c>
      <c r="Q2484">
        <v>274.16199999999998</v>
      </c>
      <c r="R2484">
        <v>21612.289000000001</v>
      </c>
      <c r="S2484">
        <v>21338.126</v>
      </c>
    </row>
    <row r="2485" spans="1:19" x14ac:dyDescent="0.3">
      <c r="A2485">
        <v>2021</v>
      </c>
      <c r="B2485">
        <v>4</v>
      </c>
      <c r="C2485">
        <v>14</v>
      </c>
      <c r="D2485">
        <v>12</v>
      </c>
      <c r="E2485">
        <v>28155.599999999999</v>
      </c>
      <c r="F2485">
        <v>914.423</v>
      </c>
      <c r="G2485">
        <v>66.917000000000002</v>
      </c>
      <c r="H2485">
        <v>0</v>
      </c>
      <c r="I2485">
        <v>454.66800000000001</v>
      </c>
      <c r="J2485">
        <v>5.9409999999999998</v>
      </c>
      <c r="K2485">
        <v>1.2050000000000001</v>
      </c>
      <c r="L2485">
        <v>91.924999999999997</v>
      </c>
      <c r="M2485">
        <v>29623.760999999999</v>
      </c>
      <c r="N2485">
        <v>8489.5329999999994</v>
      </c>
      <c r="O2485">
        <v>-7.5960000000000001</v>
      </c>
      <c r="P2485">
        <v>3.9369999999999998</v>
      </c>
      <c r="Q2485">
        <v>281.92399999999998</v>
      </c>
      <c r="R2485">
        <v>21137.887999999999</v>
      </c>
      <c r="S2485">
        <v>20855.964</v>
      </c>
    </row>
    <row r="2486" spans="1:19" x14ac:dyDescent="0.3">
      <c r="A2486">
        <v>2021</v>
      </c>
      <c r="B2486">
        <v>4</v>
      </c>
      <c r="C2486">
        <v>14</v>
      </c>
      <c r="D2486">
        <v>13</v>
      </c>
      <c r="E2486">
        <v>28317.511999999999</v>
      </c>
      <c r="F2486">
        <v>855.53599999999994</v>
      </c>
      <c r="G2486">
        <v>67.935000000000002</v>
      </c>
      <c r="H2486">
        <v>0</v>
      </c>
      <c r="I2486">
        <v>430.10700000000003</v>
      </c>
      <c r="J2486">
        <v>5.8310000000000004</v>
      </c>
      <c r="K2486">
        <v>3.9910000000000001</v>
      </c>
      <c r="L2486">
        <v>92.045000000000002</v>
      </c>
      <c r="M2486">
        <v>29705.022000000001</v>
      </c>
      <c r="N2486">
        <v>8497.1380000000008</v>
      </c>
      <c r="O2486">
        <v>-2.4470000000000001</v>
      </c>
      <c r="P2486">
        <v>4.5380000000000003</v>
      </c>
      <c r="Q2486">
        <v>286.88200000000001</v>
      </c>
      <c r="R2486">
        <v>21205.793000000001</v>
      </c>
      <c r="S2486">
        <v>20918.911</v>
      </c>
    </row>
    <row r="2487" spans="1:19" x14ac:dyDescent="0.3">
      <c r="A2487">
        <v>2021</v>
      </c>
      <c r="B2487">
        <v>4</v>
      </c>
      <c r="C2487">
        <v>14</v>
      </c>
      <c r="D2487">
        <v>14</v>
      </c>
      <c r="E2487">
        <v>28189.266</v>
      </c>
      <c r="F2487">
        <v>805.60299999999995</v>
      </c>
      <c r="G2487">
        <v>69.575999999999993</v>
      </c>
      <c r="H2487">
        <v>0</v>
      </c>
      <c r="I2487">
        <v>368.52499999999998</v>
      </c>
      <c r="J2487">
        <v>5.3470000000000004</v>
      </c>
      <c r="K2487">
        <v>4.1929999999999996</v>
      </c>
      <c r="L2487">
        <v>91.948999999999998</v>
      </c>
      <c r="M2487">
        <v>29464.883000000002</v>
      </c>
      <c r="N2487">
        <v>7945.0659999999998</v>
      </c>
      <c r="O2487">
        <v>-0.85699999999999998</v>
      </c>
      <c r="P2487">
        <v>4.2539999999999996</v>
      </c>
      <c r="Q2487">
        <v>287.77100000000002</v>
      </c>
      <c r="R2487">
        <v>21516.42</v>
      </c>
      <c r="S2487">
        <v>21228.648000000001</v>
      </c>
    </row>
    <row r="2488" spans="1:19" x14ac:dyDescent="0.3">
      <c r="A2488">
        <v>2021</v>
      </c>
      <c r="B2488">
        <v>4</v>
      </c>
      <c r="C2488">
        <v>14</v>
      </c>
      <c r="D2488">
        <v>15</v>
      </c>
      <c r="E2488">
        <v>27848.223999999998</v>
      </c>
      <c r="F2488">
        <v>774.11699999999996</v>
      </c>
      <c r="G2488">
        <v>70.41</v>
      </c>
      <c r="H2488">
        <v>0</v>
      </c>
      <c r="I2488">
        <v>339.13400000000001</v>
      </c>
      <c r="J2488">
        <v>5.5759999999999996</v>
      </c>
      <c r="K2488">
        <v>-2.3170000000000002</v>
      </c>
      <c r="L2488">
        <v>91.661000000000001</v>
      </c>
      <c r="M2488">
        <v>29056.395</v>
      </c>
      <c r="N2488">
        <v>6824.7950000000001</v>
      </c>
      <c r="O2488">
        <v>-1.0269999999999999</v>
      </c>
      <c r="P2488">
        <v>2.88</v>
      </c>
      <c r="Q2488">
        <v>285.43200000000002</v>
      </c>
      <c r="R2488">
        <v>22229.746999999999</v>
      </c>
      <c r="S2488">
        <v>21944.314999999999</v>
      </c>
    </row>
    <row r="2489" spans="1:19" x14ac:dyDescent="0.3">
      <c r="A2489">
        <v>2021</v>
      </c>
      <c r="B2489">
        <v>4</v>
      </c>
      <c r="C2489">
        <v>14</v>
      </c>
      <c r="D2489">
        <v>16</v>
      </c>
      <c r="E2489">
        <v>27379.392</v>
      </c>
      <c r="F2489">
        <v>684.31799999999998</v>
      </c>
      <c r="G2489">
        <v>71.147999999999996</v>
      </c>
      <c r="H2489">
        <v>0</v>
      </c>
      <c r="I2489">
        <v>233.93700000000001</v>
      </c>
      <c r="J2489">
        <v>4.3869999999999996</v>
      </c>
      <c r="K2489">
        <v>-13.057</v>
      </c>
      <c r="L2489">
        <v>91.236000000000004</v>
      </c>
      <c r="M2489">
        <v>28380.214</v>
      </c>
      <c r="N2489">
        <v>5152.5619999999999</v>
      </c>
      <c r="O2489">
        <v>0.753</v>
      </c>
      <c r="P2489">
        <v>1.6419999999999999</v>
      </c>
      <c r="Q2489">
        <v>280.48</v>
      </c>
      <c r="R2489">
        <v>23225.257000000001</v>
      </c>
      <c r="S2489">
        <v>22944.776999999998</v>
      </c>
    </row>
    <row r="2490" spans="1:19" x14ac:dyDescent="0.3">
      <c r="A2490">
        <v>2021</v>
      </c>
      <c r="B2490">
        <v>4</v>
      </c>
      <c r="C2490">
        <v>14</v>
      </c>
      <c r="D2490">
        <v>17</v>
      </c>
      <c r="E2490">
        <v>26956.982</v>
      </c>
      <c r="F2490">
        <v>621.42700000000002</v>
      </c>
      <c r="G2490">
        <v>71.998999999999995</v>
      </c>
      <c r="H2490">
        <v>0</v>
      </c>
      <c r="I2490">
        <v>255.80699999999999</v>
      </c>
      <c r="J2490">
        <v>4.91</v>
      </c>
      <c r="K2490">
        <v>-13.491</v>
      </c>
      <c r="L2490">
        <v>90.826999999999998</v>
      </c>
      <c r="M2490">
        <v>27916.463</v>
      </c>
      <c r="N2490">
        <v>3071.2539999999999</v>
      </c>
      <c r="O2490">
        <v>1.8640000000000001</v>
      </c>
      <c r="P2490">
        <v>7.7039999999999997</v>
      </c>
      <c r="Q2490">
        <v>273.327</v>
      </c>
      <c r="R2490">
        <v>24835.641</v>
      </c>
      <c r="S2490">
        <v>24562.313999999998</v>
      </c>
    </row>
    <row r="2491" spans="1:19" x14ac:dyDescent="0.3">
      <c r="A2491">
        <v>2021</v>
      </c>
      <c r="B2491">
        <v>4</v>
      </c>
      <c r="C2491">
        <v>14</v>
      </c>
      <c r="D2491">
        <v>18</v>
      </c>
      <c r="E2491">
        <v>26514.206999999999</v>
      </c>
      <c r="F2491">
        <v>622.64400000000001</v>
      </c>
      <c r="G2491">
        <v>72.340999999999994</v>
      </c>
      <c r="H2491">
        <v>0</v>
      </c>
      <c r="I2491">
        <v>326.37799999999999</v>
      </c>
      <c r="J2491">
        <v>4.7430000000000003</v>
      </c>
      <c r="K2491">
        <v>-22.042999999999999</v>
      </c>
      <c r="L2491">
        <v>90.384</v>
      </c>
      <c r="M2491">
        <v>27536.312999999998</v>
      </c>
      <c r="N2491">
        <v>848.702</v>
      </c>
      <c r="O2491">
        <v>11.144</v>
      </c>
      <c r="P2491">
        <v>10.428000000000001</v>
      </c>
      <c r="Q2491">
        <v>259.71100000000001</v>
      </c>
      <c r="R2491">
        <v>26666.039000000001</v>
      </c>
      <c r="S2491">
        <v>26406.328000000001</v>
      </c>
    </row>
    <row r="2492" spans="1:19" x14ac:dyDescent="0.3">
      <c r="A2492">
        <v>2021</v>
      </c>
      <c r="B2492">
        <v>4</v>
      </c>
      <c r="C2492">
        <v>14</v>
      </c>
      <c r="D2492">
        <v>19</v>
      </c>
      <c r="E2492">
        <v>27254.847000000002</v>
      </c>
      <c r="F2492">
        <v>655.13</v>
      </c>
      <c r="G2492">
        <v>71.7</v>
      </c>
      <c r="H2492">
        <v>0</v>
      </c>
      <c r="I2492">
        <v>361.14600000000002</v>
      </c>
      <c r="J2492">
        <v>4.4640000000000004</v>
      </c>
      <c r="K2492">
        <v>-17.036000000000001</v>
      </c>
      <c r="L2492">
        <v>90.951999999999998</v>
      </c>
      <c r="M2492">
        <v>28349.502</v>
      </c>
      <c r="N2492">
        <v>27.167999999999999</v>
      </c>
      <c r="O2492">
        <v>14.875</v>
      </c>
      <c r="P2492">
        <v>16.402000000000001</v>
      </c>
      <c r="Q2492">
        <v>244.75899999999999</v>
      </c>
      <c r="R2492">
        <v>28291.057000000001</v>
      </c>
      <c r="S2492">
        <v>28046.297999999999</v>
      </c>
    </row>
    <row r="2493" spans="1:19" x14ac:dyDescent="0.3">
      <c r="A2493">
        <v>2021</v>
      </c>
      <c r="B2493">
        <v>4</v>
      </c>
      <c r="C2493">
        <v>14</v>
      </c>
      <c r="D2493">
        <v>20</v>
      </c>
      <c r="E2493">
        <v>28063.489000000001</v>
      </c>
      <c r="F2493">
        <v>687.91</v>
      </c>
      <c r="G2493">
        <v>72.745000000000005</v>
      </c>
      <c r="H2493">
        <v>0</v>
      </c>
      <c r="I2493">
        <v>404.81200000000001</v>
      </c>
      <c r="J2493">
        <v>4.1230000000000002</v>
      </c>
      <c r="K2493">
        <v>-13.304</v>
      </c>
      <c r="L2493">
        <v>91.772999999999996</v>
      </c>
      <c r="M2493">
        <v>29238.803</v>
      </c>
      <c r="N2493">
        <v>0</v>
      </c>
      <c r="O2493">
        <v>14.887</v>
      </c>
      <c r="P2493">
        <v>12.269</v>
      </c>
      <c r="Q2493">
        <v>232.64400000000001</v>
      </c>
      <c r="R2493">
        <v>29211.647000000001</v>
      </c>
      <c r="S2493">
        <v>28979.003000000001</v>
      </c>
    </row>
    <row r="2494" spans="1:19" x14ac:dyDescent="0.3">
      <c r="A2494">
        <v>2021</v>
      </c>
      <c r="B2494">
        <v>4</v>
      </c>
      <c r="C2494">
        <v>14</v>
      </c>
      <c r="D2494">
        <v>21</v>
      </c>
      <c r="E2494">
        <v>26741.606</v>
      </c>
      <c r="F2494">
        <v>748.40099999999995</v>
      </c>
      <c r="G2494">
        <v>72.034000000000006</v>
      </c>
      <c r="H2494">
        <v>0</v>
      </c>
      <c r="I2494">
        <v>517.60900000000004</v>
      </c>
      <c r="J2494">
        <v>5.181</v>
      </c>
      <c r="K2494">
        <v>0.80900000000000005</v>
      </c>
      <c r="L2494">
        <v>90.575000000000003</v>
      </c>
      <c r="M2494">
        <v>28104.181</v>
      </c>
      <c r="N2494">
        <v>0</v>
      </c>
      <c r="O2494">
        <v>13.615</v>
      </c>
      <c r="P2494">
        <v>2.7509999999999999</v>
      </c>
      <c r="Q2494">
        <v>219.809</v>
      </c>
      <c r="R2494">
        <v>28087.814999999999</v>
      </c>
      <c r="S2494">
        <v>27868.005000000001</v>
      </c>
    </row>
    <row r="2495" spans="1:19" x14ac:dyDescent="0.3">
      <c r="A2495">
        <v>2021</v>
      </c>
      <c r="B2495">
        <v>4</v>
      </c>
      <c r="C2495">
        <v>14</v>
      </c>
      <c r="D2495">
        <v>22</v>
      </c>
      <c r="E2495">
        <v>24435.043000000001</v>
      </c>
      <c r="F2495">
        <v>905.67100000000005</v>
      </c>
      <c r="G2495">
        <v>67.391000000000005</v>
      </c>
      <c r="H2495">
        <v>0</v>
      </c>
      <c r="I2495">
        <v>577.44799999999998</v>
      </c>
      <c r="J2495">
        <v>4.8490000000000002</v>
      </c>
      <c r="K2495">
        <v>11.433</v>
      </c>
      <c r="L2495">
        <v>88.995000000000005</v>
      </c>
      <c r="M2495">
        <v>26023.438999999998</v>
      </c>
      <c r="N2495">
        <v>0</v>
      </c>
      <c r="O2495">
        <v>10.334</v>
      </c>
      <c r="P2495">
        <v>-17.568000000000001</v>
      </c>
      <c r="Q2495">
        <v>201.37100000000001</v>
      </c>
      <c r="R2495">
        <v>26030.672999999999</v>
      </c>
      <c r="S2495">
        <v>25829.302</v>
      </c>
    </row>
    <row r="2496" spans="1:19" x14ac:dyDescent="0.3">
      <c r="A2496">
        <v>2021</v>
      </c>
      <c r="B2496">
        <v>4</v>
      </c>
      <c r="C2496">
        <v>14</v>
      </c>
      <c r="D2496">
        <v>23</v>
      </c>
      <c r="E2496">
        <v>22026.737000000001</v>
      </c>
      <c r="F2496">
        <v>1086.912</v>
      </c>
      <c r="G2496">
        <v>62.326000000000001</v>
      </c>
      <c r="H2496">
        <v>0</v>
      </c>
      <c r="I2496">
        <v>962.154</v>
      </c>
      <c r="J2496">
        <v>5.25</v>
      </c>
      <c r="K2496">
        <v>17.818000000000001</v>
      </c>
      <c r="L2496">
        <v>87.569000000000003</v>
      </c>
      <c r="M2496">
        <v>24186.440999999999</v>
      </c>
      <c r="N2496">
        <v>0</v>
      </c>
      <c r="O2496">
        <v>7.5350000000000001</v>
      </c>
      <c r="P2496">
        <v>-15.762</v>
      </c>
      <c r="Q2496">
        <v>178.20099999999999</v>
      </c>
      <c r="R2496">
        <v>24194.668000000001</v>
      </c>
      <c r="S2496">
        <v>24016.467000000001</v>
      </c>
    </row>
    <row r="2497" spans="1:19" x14ac:dyDescent="0.3">
      <c r="A2497">
        <v>2021</v>
      </c>
      <c r="B2497">
        <v>4</v>
      </c>
      <c r="C2497">
        <v>14</v>
      </c>
      <c r="D2497">
        <v>24</v>
      </c>
      <c r="E2497">
        <v>20401.591</v>
      </c>
      <c r="F2497">
        <v>1360.875</v>
      </c>
      <c r="G2497">
        <v>59</v>
      </c>
      <c r="H2497">
        <v>0</v>
      </c>
      <c r="I2497">
        <v>846.64099999999996</v>
      </c>
      <c r="J2497">
        <v>5.0780000000000003</v>
      </c>
      <c r="K2497">
        <v>8.33</v>
      </c>
      <c r="L2497">
        <v>86.68</v>
      </c>
      <c r="M2497">
        <v>22709.194</v>
      </c>
      <c r="N2497">
        <v>0</v>
      </c>
      <c r="O2497">
        <v>4.8070000000000004</v>
      </c>
      <c r="P2497">
        <v>-25.152000000000001</v>
      </c>
      <c r="Q2497">
        <v>157.441</v>
      </c>
      <c r="R2497">
        <v>22729.539000000001</v>
      </c>
      <c r="S2497">
        <v>22572.098000000002</v>
      </c>
    </row>
    <row r="2498" spans="1:19" x14ac:dyDescent="0.3">
      <c r="A2498">
        <v>2021</v>
      </c>
      <c r="B2498">
        <v>4</v>
      </c>
      <c r="C2498">
        <v>15</v>
      </c>
      <c r="D2498">
        <v>1</v>
      </c>
      <c r="E2498">
        <v>19570.48</v>
      </c>
      <c r="F2498">
        <v>1497.3620000000001</v>
      </c>
      <c r="G2498">
        <v>55.682000000000002</v>
      </c>
      <c r="H2498">
        <v>0</v>
      </c>
      <c r="I2498">
        <v>601.077</v>
      </c>
      <c r="J2498">
        <v>4.9450000000000003</v>
      </c>
      <c r="K2498">
        <v>4.5780000000000003</v>
      </c>
      <c r="L2498">
        <v>86.236999999999995</v>
      </c>
      <c r="M2498">
        <v>21764.678</v>
      </c>
      <c r="N2498">
        <v>0</v>
      </c>
      <c r="O2498">
        <v>3.7589999999999999</v>
      </c>
      <c r="P2498">
        <v>-21.065999999999999</v>
      </c>
      <c r="Q2498">
        <v>146.93299999999999</v>
      </c>
      <c r="R2498">
        <v>21781.985000000001</v>
      </c>
      <c r="S2498">
        <v>21635.052</v>
      </c>
    </row>
    <row r="2499" spans="1:19" x14ac:dyDescent="0.3">
      <c r="A2499">
        <v>2021</v>
      </c>
      <c r="B2499">
        <v>4</v>
      </c>
      <c r="C2499">
        <v>15</v>
      </c>
      <c r="D2499">
        <v>2</v>
      </c>
      <c r="E2499">
        <v>19053.271000000001</v>
      </c>
      <c r="F2499">
        <v>1542.8</v>
      </c>
      <c r="G2499">
        <v>53.944000000000003</v>
      </c>
      <c r="H2499">
        <v>0</v>
      </c>
      <c r="I2499">
        <v>360.00200000000001</v>
      </c>
      <c r="J2499">
        <v>4.8719999999999999</v>
      </c>
      <c r="K2499">
        <v>10.378</v>
      </c>
      <c r="L2499">
        <v>85.918000000000006</v>
      </c>
      <c r="M2499">
        <v>21057.241000000002</v>
      </c>
      <c r="N2499">
        <v>0</v>
      </c>
      <c r="O2499">
        <v>3.1629999999999998</v>
      </c>
      <c r="P2499">
        <v>-16.295000000000002</v>
      </c>
      <c r="Q2499">
        <v>139.91800000000001</v>
      </c>
      <c r="R2499">
        <v>21070.373</v>
      </c>
      <c r="S2499">
        <v>20930.455000000002</v>
      </c>
    </row>
    <row r="2500" spans="1:19" x14ac:dyDescent="0.3">
      <c r="A2500">
        <v>2021</v>
      </c>
      <c r="B2500">
        <v>4</v>
      </c>
      <c r="C2500">
        <v>15</v>
      </c>
      <c r="D2500">
        <v>3</v>
      </c>
      <c r="E2500">
        <v>18768.990000000002</v>
      </c>
      <c r="F2500">
        <v>1542.297</v>
      </c>
      <c r="G2500">
        <v>52.944000000000003</v>
      </c>
      <c r="H2500">
        <v>0</v>
      </c>
      <c r="I2500">
        <v>204.78</v>
      </c>
      <c r="J2500">
        <v>4.7190000000000003</v>
      </c>
      <c r="K2500">
        <v>9.8330000000000002</v>
      </c>
      <c r="L2500">
        <v>85.727000000000004</v>
      </c>
      <c r="M2500">
        <v>20616.346000000001</v>
      </c>
      <c r="N2500">
        <v>0</v>
      </c>
      <c r="O2500">
        <v>2.96</v>
      </c>
      <c r="P2500">
        <v>-11.433999999999999</v>
      </c>
      <c r="Q2500">
        <v>137.548</v>
      </c>
      <c r="R2500">
        <v>20624.82</v>
      </c>
      <c r="S2500">
        <v>20487.272000000001</v>
      </c>
    </row>
    <row r="2501" spans="1:19" x14ac:dyDescent="0.3">
      <c r="A2501">
        <v>2021</v>
      </c>
      <c r="B2501">
        <v>4</v>
      </c>
      <c r="C2501">
        <v>15</v>
      </c>
      <c r="D2501">
        <v>4</v>
      </c>
      <c r="E2501">
        <v>19253.86</v>
      </c>
      <c r="F2501">
        <v>1489.7909999999999</v>
      </c>
      <c r="G2501">
        <v>53.777999999999999</v>
      </c>
      <c r="H2501">
        <v>0</v>
      </c>
      <c r="I2501">
        <v>102.96599999999999</v>
      </c>
      <c r="J2501">
        <v>3.6520000000000001</v>
      </c>
      <c r="K2501">
        <v>10.401</v>
      </c>
      <c r="L2501">
        <v>86.042000000000002</v>
      </c>
      <c r="M2501">
        <v>20946.712</v>
      </c>
      <c r="N2501">
        <v>0</v>
      </c>
      <c r="O2501">
        <v>2.9529999999999998</v>
      </c>
      <c r="P2501">
        <v>-7.7240000000000002</v>
      </c>
      <c r="Q2501">
        <v>140.33199999999999</v>
      </c>
      <c r="R2501">
        <v>20951.482</v>
      </c>
      <c r="S2501">
        <v>20811.151000000002</v>
      </c>
    </row>
    <row r="2502" spans="1:19" x14ac:dyDescent="0.3">
      <c r="A2502">
        <v>2021</v>
      </c>
      <c r="B2502">
        <v>4</v>
      </c>
      <c r="C2502">
        <v>15</v>
      </c>
      <c r="D2502">
        <v>5</v>
      </c>
      <c r="E2502">
        <v>20621.144</v>
      </c>
      <c r="F2502">
        <v>1299.75</v>
      </c>
      <c r="G2502">
        <v>56.594999999999999</v>
      </c>
      <c r="H2502">
        <v>0</v>
      </c>
      <c r="I2502">
        <v>72.459999999999994</v>
      </c>
      <c r="J2502">
        <v>2.3290000000000002</v>
      </c>
      <c r="K2502">
        <v>9.0299999999999994</v>
      </c>
      <c r="L2502">
        <v>86.802000000000007</v>
      </c>
      <c r="M2502">
        <v>22091.516</v>
      </c>
      <c r="N2502">
        <v>0</v>
      </c>
      <c r="O2502">
        <v>3.27</v>
      </c>
      <c r="P2502">
        <v>-5.7649999999999997</v>
      </c>
      <c r="Q2502">
        <v>151.09</v>
      </c>
      <c r="R2502">
        <v>22094.010999999999</v>
      </c>
      <c r="S2502">
        <v>21942.920999999998</v>
      </c>
    </row>
    <row r="2503" spans="1:19" x14ac:dyDescent="0.3">
      <c r="A2503">
        <v>2021</v>
      </c>
      <c r="B2503">
        <v>4</v>
      </c>
      <c r="C2503">
        <v>15</v>
      </c>
      <c r="D2503">
        <v>6</v>
      </c>
      <c r="E2503">
        <v>22892.191999999999</v>
      </c>
      <c r="F2503">
        <v>1003.557</v>
      </c>
      <c r="G2503">
        <v>60.957000000000001</v>
      </c>
      <c r="H2503">
        <v>0</v>
      </c>
      <c r="I2503">
        <v>128.994</v>
      </c>
      <c r="J2503">
        <v>2.839</v>
      </c>
      <c r="K2503">
        <v>14.647</v>
      </c>
      <c r="L2503">
        <v>88.081000000000003</v>
      </c>
      <c r="M2503">
        <v>24130.309000000001</v>
      </c>
      <c r="N2503">
        <v>55.515000000000001</v>
      </c>
      <c r="O2503">
        <v>3.851</v>
      </c>
      <c r="P2503">
        <v>-2.78</v>
      </c>
      <c r="Q2503">
        <v>170.21700000000001</v>
      </c>
      <c r="R2503">
        <v>24073.722000000002</v>
      </c>
      <c r="S2503">
        <v>23903.505000000001</v>
      </c>
    </row>
    <row r="2504" spans="1:19" x14ac:dyDescent="0.3">
      <c r="A2504">
        <v>2021</v>
      </c>
      <c r="B2504">
        <v>4</v>
      </c>
      <c r="C2504">
        <v>15</v>
      </c>
      <c r="D2504">
        <v>7</v>
      </c>
      <c r="E2504">
        <v>24963.595000000001</v>
      </c>
      <c r="F2504">
        <v>900.28099999999995</v>
      </c>
      <c r="G2504">
        <v>64.933000000000007</v>
      </c>
      <c r="H2504">
        <v>0</v>
      </c>
      <c r="I2504">
        <v>267.89</v>
      </c>
      <c r="J2504">
        <v>3.702</v>
      </c>
      <c r="K2504">
        <v>10.59</v>
      </c>
      <c r="L2504">
        <v>89.34</v>
      </c>
      <c r="M2504">
        <v>26235.398000000001</v>
      </c>
      <c r="N2504">
        <v>1055.385</v>
      </c>
      <c r="O2504">
        <v>0.45200000000000001</v>
      </c>
      <c r="P2504">
        <v>-1.8260000000000001</v>
      </c>
      <c r="Q2504">
        <v>201.476</v>
      </c>
      <c r="R2504">
        <v>25181.387999999999</v>
      </c>
      <c r="S2504">
        <v>24979.912</v>
      </c>
    </row>
    <row r="2505" spans="1:19" x14ac:dyDescent="0.3">
      <c r="A2505">
        <v>2021</v>
      </c>
      <c r="B2505">
        <v>4</v>
      </c>
      <c r="C2505">
        <v>15</v>
      </c>
      <c r="D2505">
        <v>8</v>
      </c>
      <c r="E2505">
        <v>26502.527999999998</v>
      </c>
      <c r="F2505">
        <v>877.59699999999998</v>
      </c>
      <c r="G2505">
        <v>67.777000000000001</v>
      </c>
      <c r="H2505">
        <v>0</v>
      </c>
      <c r="I2505">
        <v>494.47699999999998</v>
      </c>
      <c r="J2505">
        <v>4.97</v>
      </c>
      <c r="K2505">
        <v>5.8630000000000004</v>
      </c>
      <c r="L2505">
        <v>90.447999999999993</v>
      </c>
      <c r="M2505">
        <v>27975.883000000002</v>
      </c>
      <c r="N2505">
        <v>3574.4839999999999</v>
      </c>
      <c r="O2505">
        <v>-11.521000000000001</v>
      </c>
      <c r="P2505">
        <v>4.0000000000000001E-3</v>
      </c>
      <c r="Q2505">
        <v>233.06399999999999</v>
      </c>
      <c r="R2505">
        <v>24412.917000000001</v>
      </c>
      <c r="S2505">
        <v>24179.852999999999</v>
      </c>
    </row>
    <row r="2506" spans="1:19" x14ac:dyDescent="0.3">
      <c r="A2506">
        <v>2021</v>
      </c>
      <c r="B2506">
        <v>4</v>
      </c>
      <c r="C2506">
        <v>15</v>
      </c>
      <c r="D2506">
        <v>9</v>
      </c>
      <c r="E2506">
        <v>27606.146000000001</v>
      </c>
      <c r="F2506">
        <v>897.53</v>
      </c>
      <c r="G2506">
        <v>67.478999999999999</v>
      </c>
      <c r="H2506">
        <v>0</v>
      </c>
      <c r="I2506">
        <v>610.23099999999999</v>
      </c>
      <c r="J2506">
        <v>5.5170000000000003</v>
      </c>
      <c r="K2506">
        <v>-0.41099999999999998</v>
      </c>
      <c r="L2506">
        <v>91.495999999999995</v>
      </c>
      <c r="M2506">
        <v>29210.508999999998</v>
      </c>
      <c r="N2506">
        <v>6033.4790000000003</v>
      </c>
      <c r="O2506">
        <v>-25.952000000000002</v>
      </c>
      <c r="P2506">
        <v>2.4900000000000002</v>
      </c>
      <c r="Q2506">
        <v>257.19299999999998</v>
      </c>
      <c r="R2506">
        <v>23200.492999999999</v>
      </c>
      <c r="S2506">
        <v>22943.3</v>
      </c>
    </row>
    <row r="2507" spans="1:19" x14ac:dyDescent="0.3">
      <c r="A2507">
        <v>2021</v>
      </c>
      <c r="B2507">
        <v>4</v>
      </c>
      <c r="C2507">
        <v>15</v>
      </c>
      <c r="D2507">
        <v>10</v>
      </c>
      <c r="E2507">
        <v>28487.094000000001</v>
      </c>
      <c r="F2507">
        <v>912.80799999999999</v>
      </c>
      <c r="G2507">
        <v>67.075000000000003</v>
      </c>
      <c r="H2507">
        <v>0</v>
      </c>
      <c r="I2507">
        <v>577.70699999999999</v>
      </c>
      <c r="J2507">
        <v>5.8330000000000002</v>
      </c>
      <c r="K2507">
        <v>0.44</v>
      </c>
      <c r="L2507">
        <v>92.197000000000003</v>
      </c>
      <c r="M2507">
        <v>30076.079000000002</v>
      </c>
      <c r="N2507">
        <v>7905.7470000000003</v>
      </c>
      <c r="O2507">
        <v>-31.364999999999998</v>
      </c>
      <c r="P2507">
        <v>3.5179999999999998</v>
      </c>
      <c r="Q2507">
        <v>273.60899999999998</v>
      </c>
      <c r="R2507">
        <v>22198.179</v>
      </c>
      <c r="S2507">
        <v>21924.569</v>
      </c>
    </row>
    <row r="2508" spans="1:19" x14ac:dyDescent="0.3">
      <c r="A2508">
        <v>2021</v>
      </c>
      <c r="B2508">
        <v>4</v>
      </c>
      <c r="C2508">
        <v>15</v>
      </c>
      <c r="D2508">
        <v>11</v>
      </c>
      <c r="E2508">
        <v>28934.531999999999</v>
      </c>
      <c r="F2508">
        <v>935.54600000000005</v>
      </c>
      <c r="G2508">
        <v>67.180000000000007</v>
      </c>
      <c r="H2508">
        <v>0</v>
      </c>
      <c r="I2508">
        <v>491.72500000000002</v>
      </c>
      <c r="J2508">
        <v>5.9710000000000001</v>
      </c>
      <c r="K2508">
        <v>3.8220000000000001</v>
      </c>
      <c r="L2508">
        <v>92.491</v>
      </c>
      <c r="M2508">
        <v>30464.087</v>
      </c>
      <c r="N2508">
        <v>9030.5169999999998</v>
      </c>
      <c r="O2508">
        <v>-22.216000000000001</v>
      </c>
      <c r="P2508">
        <v>2.8849999999999998</v>
      </c>
      <c r="Q2508">
        <v>285.36799999999999</v>
      </c>
      <c r="R2508">
        <v>21452.901000000002</v>
      </c>
      <c r="S2508">
        <v>21167.532999999999</v>
      </c>
    </row>
    <row r="2509" spans="1:19" x14ac:dyDescent="0.3">
      <c r="A2509">
        <v>2021</v>
      </c>
      <c r="B2509">
        <v>4</v>
      </c>
      <c r="C2509">
        <v>15</v>
      </c>
      <c r="D2509">
        <v>12</v>
      </c>
      <c r="E2509">
        <v>29178.123</v>
      </c>
      <c r="F2509">
        <v>914.423</v>
      </c>
      <c r="G2509">
        <v>67.451999999999998</v>
      </c>
      <c r="H2509">
        <v>0</v>
      </c>
      <c r="I2509">
        <v>454.66800000000001</v>
      </c>
      <c r="J2509">
        <v>5.9409999999999998</v>
      </c>
      <c r="K2509">
        <v>1.964</v>
      </c>
      <c r="L2509">
        <v>92.608999999999995</v>
      </c>
      <c r="M2509">
        <v>30647.727999999999</v>
      </c>
      <c r="N2509">
        <v>9555.84</v>
      </c>
      <c r="O2509">
        <v>-7.681</v>
      </c>
      <c r="P2509">
        <v>3.9369999999999998</v>
      </c>
      <c r="Q2509">
        <v>290.81400000000002</v>
      </c>
      <c r="R2509">
        <v>21095.632000000001</v>
      </c>
      <c r="S2509">
        <v>20804.817999999999</v>
      </c>
    </row>
    <row r="2510" spans="1:19" x14ac:dyDescent="0.3">
      <c r="A2510">
        <v>2021</v>
      </c>
      <c r="B2510">
        <v>4</v>
      </c>
      <c r="C2510">
        <v>15</v>
      </c>
      <c r="D2510">
        <v>13</v>
      </c>
      <c r="E2510">
        <v>29438.012999999999</v>
      </c>
      <c r="F2510">
        <v>855.53599999999994</v>
      </c>
      <c r="G2510">
        <v>68.128</v>
      </c>
      <c r="H2510">
        <v>0</v>
      </c>
      <c r="I2510">
        <v>430.10700000000003</v>
      </c>
      <c r="J2510">
        <v>5.8310000000000004</v>
      </c>
      <c r="K2510">
        <v>5.5880000000000001</v>
      </c>
      <c r="L2510">
        <v>92.74</v>
      </c>
      <c r="M2510">
        <v>30827.814999999999</v>
      </c>
      <c r="N2510">
        <v>9548.8520000000008</v>
      </c>
      <c r="O2510">
        <v>-4.6760000000000002</v>
      </c>
      <c r="P2510">
        <v>4.5380000000000003</v>
      </c>
      <c r="Q2510">
        <v>295.33699999999999</v>
      </c>
      <c r="R2510">
        <v>21279.100999999999</v>
      </c>
      <c r="S2510">
        <v>20983.763999999999</v>
      </c>
    </row>
    <row r="2511" spans="1:19" x14ac:dyDescent="0.3">
      <c r="A2511">
        <v>2021</v>
      </c>
      <c r="B2511">
        <v>4</v>
      </c>
      <c r="C2511">
        <v>15</v>
      </c>
      <c r="D2511">
        <v>14</v>
      </c>
      <c r="E2511">
        <v>29454.255000000001</v>
      </c>
      <c r="F2511">
        <v>805.60299999999995</v>
      </c>
      <c r="G2511">
        <v>68.295000000000002</v>
      </c>
      <c r="H2511">
        <v>0</v>
      </c>
      <c r="I2511">
        <v>368.52499999999998</v>
      </c>
      <c r="J2511">
        <v>5.3470000000000004</v>
      </c>
      <c r="K2511">
        <v>5.6879999999999997</v>
      </c>
      <c r="L2511">
        <v>92.751999999999995</v>
      </c>
      <c r="M2511">
        <v>30732.169000000002</v>
      </c>
      <c r="N2511">
        <v>8975.8289999999997</v>
      </c>
      <c r="O2511">
        <v>-6.2850000000000001</v>
      </c>
      <c r="P2511">
        <v>4.2539999999999996</v>
      </c>
      <c r="Q2511">
        <v>295.81700000000001</v>
      </c>
      <c r="R2511">
        <v>21758.371999999999</v>
      </c>
      <c r="S2511">
        <v>21462.555</v>
      </c>
    </row>
    <row r="2512" spans="1:19" x14ac:dyDescent="0.3">
      <c r="A2512">
        <v>2021</v>
      </c>
      <c r="B2512">
        <v>4</v>
      </c>
      <c r="C2512">
        <v>15</v>
      </c>
      <c r="D2512">
        <v>15</v>
      </c>
      <c r="E2512">
        <v>29173.745999999999</v>
      </c>
      <c r="F2512">
        <v>774.11699999999996</v>
      </c>
      <c r="G2512">
        <v>69.084999999999994</v>
      </c>
      <c r="H2512">
        <v>0</v>
      </c>
      <c r="I2512">
        <v>339.13400000000001</v>
      </c>
      <c r="J2512">
        <v>5.5759999999999996</v>
      </c>
      <c r="K2512">
        <v>-2.4460000000000002</v>
      </c>
      <c r="L2512">
        <v>92.611000000000004</v>
      </c>
      <c r="M2512">
        <v>30382.739000000001</v>
      </c>
      <c r="N2512">
        <v>7690.7049999999999</v>
      </c>
      <c r="O2512">
        <v>-1.2829999999999999</v>
      </c>
      <c r="P2512">
        <v>2.88</v>
      </c>
      <c r="Q2512">
        <v>292.05399999999997</v>
      </c>
      <c r="R2512">
        <v>22690.437000000002</v>
      </c>
      <c r="S2512">
        <v>22398.383000000002</v>
      </c>
    </row>
    <row r="2513" spans="1:19" x14ac:dyDescent="0.3">
      <c r="A2513">
        <v>2021</v>
      </c>
      <c r="B2513">
        <v>4</v>
      </c>
      <c r="C2513">
        <v>15</v>
      </c>
      <c r="D2513">
        <v>16</v>
      </c>
      <c r="E2513">
        <v>28719.728999999999</v>
      </c>
      <c r="F2513">
        <v>684.31799999999998</v>
      </c>
      <c r="G2513">
        <v>69.927000000000007</v>
      </c>
      <c r="H2513">
        <v>0</v>
      </c>
      <c r="I2513">
        <v>233.93700000000001</v>
      </c>
      <c r="J2513">
        <v>4.3869999999999996</v>
      </c>
      <c r="K2513">
        <v>-15.26</v>
      </c>
      <c r="L2513">
        <v>92.36</v>
      </c>
      <c r="M2513">
        <v>29719.473000000002</v>
      </c>
      <c r="N2513">
        <v>5769.3029999999999</v>
      </c>
      <c r="O2513">
        <v>0.53400000000000003</v>
      </c>
      <c r="P2513">
        <v>1.6419999999999999</v>
      </c>
      <c r="Q2513">
        <v>283.99799999999999</v>
      </c>
      <c r="R2513">
        <v>23947.992999999999</v>
      </c>
      <c r="S2513">
        <v>23663.995999999999</v>
      </c>
    </row>
    <row r="2514" spans="1:19" x14ac:dyDescent="0.3">
      <c r="A2514">
        <v>2021</v>
      </c>
      <c r="B2514">
        <v>4</v>
      </c>
      <c r="C2514">
        <v>15</v>
      </c>
      <c r="D2514">
        <v>17</v>
      </c>
      <c r="E2514">
        <v>28141.760999999999</v>
      </c>
      <c r="F2514">
        <v>621.42700000000002</v>
      </c>
      <c r="G2514">
        <v>70.182000000000002</v>
      </c>
      <c r="H2514">
        <v>0</v>
      </c>
      <c r="I2514">
        <v>255.80699999999999</v>
      </c>
      <c r="J2514">
        <v>4.91</v>
      </c>
      <c r="K2514">
        <v>-15.119</v>
      </c>
      <c r="L2514">
        <v>91.974999999999994</v>
      </c>
      <c r="M2514">
        <v>29100.761999999999</v>
      </c>
      <c r="N2514">
        <v>3398.915</v>
      </c>
      <c r="O2514">
        <v>1.157</v>
      </c>
      <c r="P2514">
        <v>7.7039999999999997</v>
      </c>
      <c r="Q2514">
        <v>274.30900000000003</v>
      </c>
      <c r="R2514">
        <v>25692.987000000001</v>
      </c>
      <c r="S2514">
        <v>25418.677</v>
      </c>
    </row>
    <row r="2515" spans="1:19" x14ac:dyDescent="0.3">
      <c r="A2515">
        <v>2021</v>
      </c>
      <c r="B2515">
        <v>4</v>
      </c>
      <c r="C2515">
        <v>15</v>
      </c>
      <c r="D2515">
        <v>18</v>
      </c>
      <c r="E2515">
        <v>27422.421999999999</v>
      </c>
      <c r="F2515">
        <v>622.64400000000001</v>
      </c>
      <c r="G2515">
        <v>70.998000000000005</v>
      </c>
      <c r="H2515">
        <v>0</v>
      </c>
      <c r="I2515">
        <v>326.37799999999999</v>
      </c>
      <c r="J2515">
        <v>4.7430000000000003</v>
      </c>
      <c r="K2515">
        <v>-25.048999999999999</v>
      </c>
      <c r="L2515">
        <v>91.337000000000003</v>
      </c>
      <c r="M2515">
        <v>28442.475999999999</v>
      </c>
      <c r="N2515">
        <v>969.40300000000002</v>
      </c>
      <c r="O2515">
        <v>10.231999999999999</v>
      </c>
      <c r="P2515">
        <v>10.428000000000001</v>
      </c>
      <c r="Q2515">
        <v>260.28500000000003</v>
      </c>
      <c r="R2515">
        <v>27452.412</v>
      </c>
      <c r="S2515">
        <v>27192.127</v>
      </c>
    </row>
    <row r="2516" spans="1:19" x14ac:dyDescent="0.3">
      <c r="A2516">
        <v>2021</v>
      </c>
      <c r="B2516">
        <v>4</v>
      </c>
      <c r="C2516">
        <v>15</v>
      </c>
      <c r="D2516">
        <v>19</v>
      </c>
      <c r="E2516">
        <v>28075.134999999998</v>
      </c>
      <c r="F2516">
        <v>655.13</v>
      </c>
      <c r="G2516">
        <v>70.260999999999996</v>
      </c>
      <c r="H2516">
        <v>0</v>
      </c>
      <c r="I2516">
        <v>361.14600000000002</v>
      </c>
      <c r="J2516">
        <v>4.4640000000000004</v>
      </c>
      <c r="K2516">
        <v>-18.821999999999999</v>
      </c>
      <c r="L2516">
        <v>91.804000000000002</v>
      </c>
      <c r="M2516">
        <v>29168.856</v>
      </c>
      <c r="N2516">
        <v>53.838000000000001</v>
      </c>
      <c r="O2516">
        <v>14.157</v>
      </c>
      <c r="P2516">
        <v>16.402000000000001</v>
      </c>
      <c r="Q2516">
        <v>245.613</v>
      </c>
      <c r="R2516">
        <v>29084.46</v>
      </c>
      <c r="S2516">
        <v>28838.847000000002</v>
      </c>
    </row>
    <row r="2517" spans="1:19" x14ac:dyDescent="0.3">
      <c r="A2517">
        <v>2021</v>
      </c>
      <c r="B2517">
        <v>4</v>
      </c>
      <c r="C2517">
        <v>15</v>
      </c>
      <c r="D2517">
        <v>20</v>
      </c>
      <c r="E2517">
        <v>28720.550999999999</v>
      </c>
      <c r="F2517">
        <v>687.91</v>
      </c>
      <c r="G2517">
        <v>72.727000000000004</v>
      </c>
      <c r="H2517">
        <v>0</v>
      </c>
      <c r="I2517">
        <v>404.81200000000001</v>
      </c>
      <c r="J2517">
        <v>4.1230000000000002</v>
      </c>
      <c r="K2517">
        <v>-14.372999999999999</v>
      </c>
      <c r="L2517">
        <v>92.313999999999993</v>
      </c>
      <c r="M2517">
        <v>29895.337</v>
      </c>
      <c r="N2517">
        <v>0</v>
      </c>
      <c r="O2517">
        <v>14.407</v>
      </c>
      <c r="P2517">
        <v>12.269</v>
      </c>
      <c r="Q2517">
        <v>235.71</v>
      </c>
      <c r="R2517">
        <v>29868.661</v>
      </c>
      <c r="S2517">
        <v>29632.951000000001</v>
      </c>
    </row>
    <row r="2518" spans="1:19" x14ac:dyDescent="0.3">
      <c r="A2518">
        <v>2021</v>
      </c>
      <c r="B2518">
        <v>4</v>
      </c>
      <c r="C2518">
        <v>15</v>
      </c>
      <c r="D2518">
        <v>21</v>
      </c>
      <c r="E2518">
        <v>27326.741000000002</v>
      </c>
      <c r="F2518">
        <v>748.40099999999995</v>
      </c>
      <c r="G2518">
        <v>72.289000000000001</v>
      </c>
      <c r="H2518">
        <v>0</v>
      </c>
      <c r="I2518">
        <v>517.60900000000004</v>
      </c>
      <c r="J2518">
        <v>5.181</v>
      </c>
      <c r="K2518">
        <v>0.88300000000000001</v>
      </c>
      <c r="L2518">
        <v>91.19</v>
      </c>
      <c r="M2518">
        <v>28690.004000000001</v>
      </c>
      <c r="N2518">
        <v>0</v>
      </c>
      <c r="O2518">
        <v>13.4</v>
      </c>
      <c r="P2518">
        <v>2.7509999999999999</v>
      </c>
      <c r="Q2518">
        <v>223.501</v>
      </c>
      <c r="R2518">
        <v>28673.852999999999</v>
      </c>
      <c r="S2518">
        <v>28450.351999999999</v>
      </c>
    </row>
    <row r="2519" spans="1:19" x14ac:dyDescent="0.3">
      <c r="A2519">
        <v>2021</v>
      </c>
      <c r="B2519">
        <v>4</v>
      </c>
      <c r="C2519">
        <v>15</v>
      </c>
      <c r="D2519">
        <v>22</v>
      </c>
      <c r="E2519">
        <v>24961.9</v>
      </c>
      <c r="F2519">
        <v>905.67100000000005</v>
      </c>
      <c r="G2519">
        <v>67.811999999999998</v>
      </c>
      <c r="H2519">
        <v>0</v>
      </c>
      <c r="I2519">
        <v>577.44799999999998</v>
      </c>
      <c r="J2519">
        <v>4.8490000000000002</v>
      </c>
      <c r="K2519">
        <v>12.032</v>
      </c>
      <c r="L2519">
        <v>89.316000000000003</v>
      </c>
      <c r="M2519">
        <v>26551.216</v>
      </c>
      <c r="N2519">
        <v>0</v>
      </c>
      <c r="O2519">
        <v>10.4</v>
      </c>
      <c r="P2519">
        <v>-17.568000000000001</v>
      </c>
      <c r="Q2519">
        <v>205.14</v>
      </c>
      <c r="R2519">
        <v>26558.384999999998</v>
      </c>
      <c r="S2519">
        <v>26353.244999999999</v>
      </c>
    </row>
    <row r="2520" spans="1:19" x14ac:dyDescent="0.3">
      <c r="A2520">
        <v>2021</v>
      </c>
      <c r="B2520">
        <v>4</v>
      </c>
      <c r="C2520">
        <v>15</v>
      </c>
      <c r="D2520">
        <v>23</v>
      </c>
      <c r="E2520">
        <v>22453.05</v>
      </c>
      <c r="F2520">
        <v>1086.912</v>
      </c>
      <c r="G2520">
        <v>62.783000000000001</v>
      </c>
      <c r="H2520">
        <v>0</v>
      </c>
      <c r="I2520">
        <v>962.154</v>
      </c>
      <c r="J2520">
        <v>5.25</v>
      </c>
      <c r="K2520">
        <v>18.581</v>
      </c>
      <c r="L2520">
        <v>87.820999999999998</v>
      </c>
      <c r="M2520">
        <v>24613.768</v>
      </c>
      <c r="N2520">
        <v>0</v>
      </c>
      <c r="O2520">
        <v>7.593</v>
      </c>
      <c r="P2520">
        <v>-15.762</v>
      </c>
      <c r="Q2520">
        <v>181.17400000000001</v>
      </c>
      <c r="R2520">
        <v>24621.937999999998</v>
      </c>
      <c r="S2520">
        <v>24440.763999999999</v>
      </c>
    </row>
    <row r="2521" spans="1:19" x14ac:dyDescent="0.3">
      <c r="A2521">
        <v>2021</v>
      </c>
      <c r="B2521">
        <v>4</v>
      </c>
      <c r="C2521">
        <v>15</v>
      </c>
      <c r="D2521">
        <v>24</v>
      </c>
      <c r="E2521">
        <v>20769.758000000002</v>
      </c>
      <c r="F2521">
        <v>1360.875</v>
      </c>
      <c r="G2521">
        <v>59.895000000000003</v>
      </c>
      <c r="H2521">
        <v>0</v>
      </c>
      <c r="I2521">
        <v>846.64099999999996</v>
      </c>
      <c r="J2521">
        <v>5.0780000000000003</v>
      </c>
      <c r="K2521">
        <v>8.5359999999999996</v>
      </c>
      <c r="L2521">
        <v>86.888000000000005</v>
      </c>
      <c r="M2521">
        <v>23077.775000000001</v>
      </c>
      <c r="N2521">
        <v>0</v>
      </c>
      <c r="O2521">
        <v>5.04</v>
      </c>
      <c r="P2521">
        <v>-25.152000000000001</v>
      </c>
      <c r="Q2521">
        <v>159.922</v>
      </c>
      <c r="R2521">
        <v>23097.886999999999</v>
      </c>
      <c r="S2521">
        <v>22937.965</v>
      </c>
    </row>
    <row r="2522" spans="1:19" x14ac:dyDescent="0.3">
      <c r="A2522">
        <v>2021</v>
      </c>
      <c r="B2522">
        <v>4</v>
      </c>
      <c r="C2522">
        <v>16</v>
      </c>
      <c r="D2522">
        <v>1</v>
      </c>
      <c r="E2522">
        <v>19612.795999999998</v>
      </c>
      <c r="F2522">
        <v>1497.3620000000001</v>
      </c>
      <c r="G2522">
        <v>51.645000000000003</v>
      </c>
      <c r="H2522">
        <v>0</v>
      </c>
      <c r="I2522">
        <v>601.077</v>
      </c>
      <c r="J2522">
        <v>4.9450000000000003</v>
      </c>
      <c r="K2522">
        <v>4.6280000000000001</v>
      </c>
      <c r="L2522">
        <v>86.275999999999996</v>
      </c>
      <c r="M2522">
        <v>21807.082999999999</v>
      </c>
      <c r="N2522">
        <v>0</v>
      </c>
      <c r="O2522">
        <v>3.7589999999999999</v>
      </c>
      <c r="P2522">
        <v>-21.065999999999999</v>
      </c>
      <c r="Q2522">
        <v>144.55600000000001</v>
      </c>
      <c r="R2522">
        <v>21824.39</v>
      </c>
      <c r="S2522">
        <v>21679.833999999999</v>
      </c>
    </row>
    <row r="2523" spans="1:19" x14ac:dyDescent="0.3">
      <c r="A2523">
        <v>2021</v>
      </c>
      <c r="B2523">
        <v>4</v>
      </c>
      <c r="C2523">
        <v>16</v>
      </c>
      <c r="D2523">
        <v>2</v>
      </c>
      <c r="E2523">
        <v>19113.964</v>
      </c>
      <c r="F2523">
        <v>1542.8</v>
      </c>
      <c r="G2523">
        <v>50.915999999999997</v>
      </c>
      <c r="H2523">
        <v>0</v>
      </c>
      <c r="I2523">
        <v>360.00200000000001</v>
      </c>
      <c r="J2523">
        <v>4.8719999999999999</v>
      </c>
      <c r="K2523">
        <v>10.314</v>
      </c>
      <c r="L2523">
        <v>85.977999999999994</v>
      </c>
      <c r="M2523">
        <v>21117.929</v>
      </c>
      <c r="N2523">
        <v>0</v>
      </c>
      <c r="O2523">
        <v>3.1629999999999998</v>
      </c>
      <c r="P2523">
        <v>-16.295000000000002</v>
      </c>
      <c r="Q2523">
        <v>137.98599999999999</v>
      </c>
      <c r="R2523">
        <v>21131.061000000002</v>
      </c>
      <c r="S2523">
        <v>20993.076000000001</v>
      </c>
    </row>
    <row r="2524" spans="1:19" x14ac:dyDescent="0.3">
      <c r="A2524">
        <v>2021</v>
      </c>
      <c r="B2524">
        <v>4</v>
      </c>
      <c r="C2524">
        <v>16</v>
      </c>
      <c r="D2524">
        <v>3</v>
      </c>
      <c r="E2524">
        <v>18946.333999999999</v>
      </c>
      <c r="F2524">
        <v>1542.297</v>
      </c>
      <c r="G2524">
        <v>50.688000000000002</v>
      </c>
      <c r="H2524">
        <v>0</v>
      </c>
      <c r="I2524">
        <v>204.78</v>
      </c>
      <c r="J2524">
        <v>4.7190000000000003</v>
      </c>
      <c r="K2524">
        <v>9.7810000000000006</v>
      </c>
      <c r="L2524">
        <v>85.876000000000005</v>
      </c>
      <c r="M2524">
        <v>20793.787</v>
      </c>
      <c r="N2524">
        <v>0</v>
      </c>
      <c r="O2524">
        <v>2.96</v>
      </c>
      <c r="P2524">
        <v>-11.433999999999999</v>
      </c>
      <c r="Q2524">
        <v>135.66800000000001</v>
      </c>
      <c r="R2524">
        <v>20802.260999999999</v>
      </c>
      <c r="S2524">
        <v>20666.593000000001</v>
      </c>
    </row>
    <row r="2525" spans="1:19" x14ac:dyDescent="0.3">
      <c r="A2525">
        <v>2021</v>
      </c>
      <c r="B2525">
        <v>4</v>
      </c>
      <c r="C2525">
        <v>16</v>
      </c>
      <c r="D2525">
        <v>4</v>
      </c>
      <c r="E2525">
        <v>19359.276999999998</v>
      </c>
      <c r="F2525">
        <v>1489.7909999999999</v>
      </c>
      <c r="G2525">
        <v>51.118000000000002</v>
      </c>
      <c r="H2525">
        <v>0</v>
      </c>
      <c r="I2525">
        <v>102.96599999999999</v>
      </c>
      <c r="J2525">
        <v>3.6520000000000001</v>
      </c>
      <c r="K2525">
        <v>10.439</v>
      </c>
      <c r="L2525">
        <v>86.128</v>
      </c>
      <c r="M2525">
        <v>21052.252</v>
      </c>
      <c r="N2525">
        <v>0</v>
      </c>
      <c r="O2525">
        <v>2.9529999999999998</v>
      </c>
      <c r="P2525">
        <v>-7.7240000000000002</v>
      </c>
      <c r="Q2525">
        <v>138.911</v>
      </c>
      <c r="R2525">
        <v>21057.022000000001</v>
      </c>
      <c r="S2525">
        <v>20918.111000000001</v>
      </c>
    </row>
    <row r="2526" spans="1:19" x14ac:dyDescent="0.3">
      <c r="A2526">
        <v>2021</v>
      </c>
      <c r="B2526">
        <v>4</v>
      </c>
      <c r="C2526">
        <v>16</v>
      </c>
      <c r="D2526">
        <v>5</v>
      </c>
      <c r="E2526">
        <v>20674.059000000001</v>
      </c>
      <c r="F2526">
        <v>1299.75</v>
      </c>
      <c r="G2526">
        <v>51.863999999999997</v>
      </c>
      <c r="H2526">
        <v>0</v>
      </c>
      <c r="I2526">
        <v>72.459999999999994</v>
      </c>
      <c r="J2526">
        <v>2.3290000000000002</v>
      </c>
      <c r="K2526">
        <v>9.2210000000000001</v>
      </c>
      <c r="L2526">
        <v>86.847999999999999</v>
      </c>
      <c r="M2526">
        <v>22144.668000000001</v>
      </c>
      <c r="N2526">
        <v>0</v>
      </c>
      <c r="O2526">
        <v>3.27</v>
      </c>
      <c r="P2526">
        <v>-5.7649999999999997</v>
      </c>
      <c r="Q2526">
        <v>149.69499999999999</v>
      </c>
      <c r="R2526">
        <v>22147.162</v>
      </c>
      <c r="S2526">
        <v>21997.468000000001</v>
      </c>
    </row>
    <row r="2527" spans="1:19" x14ac:dyDescent="0.3">
      <c r="A2527">
        <v>2021</v>
      </c>
      <c r="B2527">
        <v>4</v>
      </c>
      <c r="C2527">
        <v>16</v>
      </c>
      <c r="D2527">
        <v>6</v>
      </c>
      <c r="E2527">
        <v>22751.505000000001</v>
      </c>
      <c r="F2527">
        <v>1003.557</v>
      </c>
      <c r="G2527">
        <v>55.814</v>
      </c>
      <c r="H2527">
        <v>0</v>
      </c>
      <c r="I2527">
        <v>128.994</v>
      </c>
      <c r="J2527">
        <v>2.839</v>
      </c>
      <c r="K2527">
        <v>15.526999999999999</v>
      </c>
      <c r="L2527">
        <v>87.998999999999995</v>
      </c>
      <c r="M2527">
        <v>23990.420999999998</v>
      </c>
      <c r="N2527">
        <v>55.515000000000001</v>
      </c>
      <c r="O2527">
        <v>3.851</v>
      </c>
      <c r="P2527">
        <v>-2.78</v>
      </c>
      <c r="Q2527">
        <v>168.80600000000001</v>
      </c>
      <c r="R2527">
        <v>23933.833999999999</v>
      </c>
      <c r="S2527">
        <v>23765.027999999998</v>
      </c>
    </row>
    <row r="2528" spans="1:19" x14ac:dyDescent="0.3">
      <c r="A2528">
        <v>2021</v>
      </c>
      <c r="B2528">
        <v>4</v>
      </c>
      <c r="C2528">
        <v>16</v>
      </c>
      <c r="D2528">
        <v>7</v>
      </c>
      <c r="E2528">
        <v>25001.154999999999</v>
      </c>
      <c r="F2528">
        <v>900.28099999999995</v>
      </c>
      <c r="G2528">
        <v>58.35</v>
      </c>
      <c r="H2528">
        <v>0</v>
      </c>
      <c r="I2528">
        <v>267.89</v>
      </c>
      <c r="J2528">
        <v>3.702</v>
      </c>
      <c r="K2528">
        <v>12.143000000000001</v>
      </c>
      <c r="L2528">
        <v>89.385999999999996</v>
      </c>
      <c r="M2528">
        <v>26274.557000000001</v>
      </c>
      <c r="N2528">
        <v>1055.385</v>
      </c>
      <c r="O2528">
        <v>0.45200000000000001</v>
      </c>
      <c r="P2528">
        <v>-1.8260000000000001</v>
      </c>
      <c r="Q2528">
        <v>196.495</v>
      </c>
      <c r="R2528">
        <v>25220.546999999999</v>
      </c>
      <c r="S2528">
        <v>25024.052</v>
      </c>
    </row>
    <row r="2529" spans="1:19" x14ac:dyDescent="0.3">
      <c r="A2529">
        <v>2021</v>
      </c>
      <c r="B2529">
        <v>4</v>
      </c>
      <c r="C2529">
        <v>16</v>
      </c>
      <c r="D2529">
        <v>8</v>
      </c>
      <c r="E2529">
        <v>26533.491999999998</v>
      </c>
      <c r="F2529">
        <v>877.59699999999998</v>
      </c>
      <c r="G2529">
        <v>60.545000000000002</v>
      </c>
      <c r="H2529">
        <v>0</v>
      </c>
      <c r="I2529">
        <v>494.47699999999998</v>
      </c>
      <c r="J2529">
        <v>4.97</v>
      </c>
      <c r="K2529">
        <v>6.5030000000000001</v>
      </c>
      <c r="L2529">
        <v>90.503</v>
      </c>
      <c r="M2529">
        <v>28007.541000000001</v>
      </c>
      <c r="N2529">
        <v>3574.4839999999999</v>
      </c>
      <c r="O2529">
        <v>-11.521000000000001</v>
      </c>
      <c r="P2529">
        <v>4.0000000000000001E-3</v>
      </c>
      <c r="Q2529">
        <v>225.953</v>
      </c>
      <c r="R2529">
        <v>24444.575000000001</v>
      </c>
      <c r="S2529">
        <v>24218.621999999999</v>
      </c>
    </row>
    <row r="2530" spans="1:19" x14ac:dyDescent="0.3">
      <c r="A2530">
        <v>2021</v>
      </c>
      <c r="B2530">
        <v>4</v>
      </c>
      <c r="C2530">
        <v>16</v>
      </c>
      <c r="D2530">
        <v>9</v>
      </c>
      <c r="E2530">
        <v>27786.1</v>
      </c>
      <c r="F2530">
        <v>897.53</v>
      </c>
      <c r="G2530">
        <v>60.597000000000001</v>
      </c>
      <c r="H2530">
        <v>0</v>
      </c>
      <c r="I2530">
        <v>610.23099999999999</v>
      </c>
      <c r="J2530">
        <v>5.5170000000000003</v>
      </c>
      <c r="K2530">
        <v>-0.66400000000000003</v>
      </c>
      <c r="L2530">
        <v>91.67</v>
      </c>
      <c r="M2530">
        <v>29390.383999999998</v>
      </c>
      <c r="N2530">
        <v>6033.4790000000003</v>
      </c>
      <c r="O2530">
        <v>-25.952000000000002</v>
      </c>
      <c r="P2530">
        <v>2.4900000000000002</v>
      </c>
      <c r="Q2530">
        <v>248.52099999999999</v>
      </c>
      <c r="R2530">
        <v>23380.367999999999</v>
      </c>
      <c r="S2530">
        <v>23131.847000000002</v>
      </c>
    </row>
    <row r="2531" spans="1:19" x14ac:dyDescent="0.3">
      <c r="A2531">
        <v>2021</v>
      </c>
      <c r="B2531">
        <v>4</v>
      </c>
      <c r="C2531">
        <v>16</v>
      </c>
      <c r="D2531">
        <v>10</v>
      </c>
      <c r="E2531">
        <v>28782.5</v>
      </c>
      <c r="F2531">
        <v>912.80799999999999</v>
      </c>
      <c r="G2531">
        <v>62.932000000000002</v>
      </c>
      <c r="H2531">
        <v>0</v>
      </c>
      <c r="I2531">
        <v>577.70699999999999</v>
      </c>
      <c r="J2531">
        <v>5.8330000000000002</v>
      </c>
      <c r="K2531">
        <v>0.53</v>
      </c>
      <c r="L2531">
        <v>92.4</v>
      </c>
      <c r="M2531">
        <v>30371.777999999998</v>
      </c>
      <c r="N2531">
        <v>7905.7470000000003</v>
      </c>
      <c r="O2531">
        <v>-31.364999999999998</v>
      </c>
      <c r="P2531">
        <v>3.5179999999999998</v>
      </c>
      <c r="Q2531">
        <v>263.048</v>
      </c>
      <c r="R2531">
        <v>22493.877</v>
      </c>
      <c r="S2531">
        <v>22230.829000000002</v>
      </c>
    </row>
    <row r="2532" spans="1:19" x14ac:dyDescent="0.3">
      <c r="A2532">
        <v>2021</v>
      </c>
      <c r="B2532">
        <v>4</v>
      </c>
      <c r="C2532">
        <v>16</v>
      </c>
      <c r="D2532">
        <v>11</v>
      </c>
      <c r="E2532">
        <v>29368.597000000002</v>
      </c>
      <c r="F2532">
        <v>935.54600000000005</v>
      </c>
      <c r="G2532">
        <v>63.036999999999999</v>
      </c>
      <c r="H2532">
        <v>0</v>
      </c>
      <c r="I2532">
        <v>491.72500000000002</v>
      </c>
      <c r="J2532">
        <v>5.9710000000000001</v>
      </c>
      <c r="K2532">
        <v>3.3879999999999999</v>
      </c>
      <c r="L2532">
        <v>92.710999999999999</v>
      </c>
      <c r="M2532">
        <v>30897.937999999998</v>
      </c>
      <c r="N2532">
        <v>9030.5169999999998</v>
      </c>
      <c r="O2532">
        <v>-22.216000000000001</v>
      </c>
      <c r="P2532">
        <v>2.8849999999999998</v>
      </c>
      <c r="Q2532">
        <v>274.39699999999999</v>
      </c>
      <c r="R2532">
        <v>21886.753000000001</v>
      </c>
      <c r="S2532">
        <v>21612.356</v>
      </c>
    </row>
    <row r="2533" spans="1:19" x14ac:dyDescent="0.3">
      <c r="A2533">
        <v>2021</v>
      </c>
      <c r="B2533">
        <v>4</v>
      </c>
      <c r="C2533">
        <v>16</v>
      </c>
      <c r="D2533">
        <v>12</v>
      </c>
      <c r="E2533">
        <v>29681.882000000001</v>
      </c>
      <c r="F2533">
        <v>914.423</v>
      </c>
      <c r="G2533">
        <v>62.783000000000001</v>
      </c>
      <c r="H2533">
        <v>0</v>
      </c>
      <c r="I2533">
        <v>454.66800000000001</v>
      </c>
      <c r="J2533">
        <v>5.9409999999999998</v>
      </c>
      <c r="K2533">
        <v>1.427</v>
      </c>
      <c r="L2533">
        <v>92.835999999999999</v>
      </c>
      <c r="M2533">
        <v>31151.177</v>
      </c>
      <c r="N2533">
        <v>9555.84</v>
      </c>
      <c r="O2533">
        <v>-7.681</v>
      </c>
      <c r="P2533">
        <v>3.9369999999999998</v>
      </c>
      <c r="Q2533">
        <v>280.95</v>
      </c>
      <c r="R2533">
        <v>21599.080999999998</v>
      </c>
      <c r="S2533">
        <v>21318.131000000001</v>
      </c>
    </row>
    <row r="2534" spans="1:19" x14ac:dyDescent="0.3">
      <c r="A2534">
        <v>2021</v>
      </c>
      <c r="B2534">
        <v>4</v>
      </c>
      <c r="C2534">
        <v>16</v>
      </c>
      <c r="D2534">
        <v>13</v>
      </c>
      <c r="E2534">
        <v>30104.218000000001</v>
      </c>
      <c r="F2534">
        <v>855.53599999999994</v>
      </c>
      <c r="G2534">
        <v>62.713000000000001</v>
      </c>
      <c r="H2534">
        <v>0</v>
      </c>
      <c r="I2534">
        <v>430.10700000000003</v>
      </c>
      <c r="J2534">
        <v>5.8310000000000004</v>
      </c>
      <c r="K2534">
        <v>4.4160000000000004</v>
      </c>
      <c r="L2534">
        <v>93.015000000000001</v>
      </c>
      <c r="M2534">
        <v>31493.123</v>
      </c>
      <c r="N2534">
        <v>9548.8520000000008</v>
      </c>
      <c r="O2534">
        <v>-4.6760000000000002</v>
      </c>
      <c r="P2534">
        <v>4.5380000000000003</v>
      </c>
      <c r="Q2534">
        <v>285.37400000000002</v>
      </c>
      <c r="R2534">
        <v>21944.409</v>
      </c>
      <c r="S2534">
        <v>21659.035</v>
      </c>
    </row>
    <row r="2535" spans="1:19" x14ac:dyDescent="0.3">
      <c r="A2535">
        <v>2021</v>
      </c>
      <c r="B2535">
        <v>4</v>
      </c>
      <c r="C2535">
        <v>16</v>
      </c>
      <c r="D2535">
        <v>14</v>
      </c>
      <c r="E2535">
        <v>30229.163</v>
      </c>
      <c r="F2535">
        <v>805.60299999999995</v>
      </c>
      <c r="G2535">
        <v>63.283000000000001</v>
      </c>
      <c r="H2535">
        <v>0</v>
      </c>
      <c r="I2535">
        <v>368.52499999999998</v>
      </c>
      <c r="J2535">
        <v>5.3470000000000004</v>
      </c>
      <c r="K2535">
        <v>4.6310000000000002</v>
      </c>
      <c r="L2535">
        <v>93.013999999999996</v>
      </c>
      <c r="M2535">
        <v>31506.280999999999</v>
      </c>
      <c r="N2535">
        <v>8975.8289999999997</v>
      </c>
      <c r="O2535">
        <v>-6.2850000000000001</v>
      </c>
      <c r="P2535">
        <v>4.2539999999999996</v>
      </c>
      <c r="Q2535">
        <v>286.17599999999999</v>
      </c>
      <c r="R2535">
        <v>22532.483</v>
      </c>
      <c r="S2535">
        <v>22246.308000000001</v>
      </c>
    </row>
    <row r="2536" spans="1:19" x14ac:dyDescent="0.3">
      <c r="A2536">
        <v>2021</v>
      </c>
      <c r="B2536">
        <v>4</v>
      </c>
      <c r="C2536">
        <v>16</v>
      </c>
      <c r="D2536">
        <v>15</v>
      </c>
      <c r="E2536">
        <v>30076.097000000002</v>
      </c>
      <c r="F2536">
        <v>774.11699999999996</v>
      </c>
      <c r="G2536">
        <v>63.38</v>
      </c>
      <c r="H2536">
        <v>0</v>
      </c>
      <c r="I2536">
        <v>339.13400000000001</v>
      </c>
      <c r="J2536">
        <v>5.5759999999999996</v>
      </c>
      <c r="K2536">
        <v>-2.589</v>
      </c>
      <c r="L2536">
        <v>92.834999999999994</v>
      </c>
      <c r="M2536">
        <v>31285.170999999998</v>
      </c>
      <c r="N2536">
        <v>7690.7049999999999</v>
      </c>
      <c r="O2536">
        <v>-1.2829999999999999</v>
      </c>
      <c r="P2536">
        <v>2.88</v>
      </c>
      <c r="Q2536">
        <v>284.87099999999998</v>
      </c>
      <c r="R2536">
        <v>23592.868999999999</v>
      </c>
      <c r="S2536">
        <v>23307.998</v>
      </c>
    </row>
    <row r="2537" spans="1:19" x14ac:dyDescent="0.3">
      <c r="A2537">
        <v>2021</v>
      </c>
      <c r="B2537">
        <v>4</v>
      </c>
      <c r="C2537">
        <v>16</v>
      </c>
      <c r="D2537">
        <v>16</v>
      </c>
      <c r="E2537">
        <v>29635.51</v>
      </c>
      <c r="F2537">
        <v>684.31799999999998</v>
      </c>
      <c r="G2537">
        <v>63.871000000000002</v>
      </c>
      <c r="H2537">
        <v>0</v>
      </c>
      <c r="I2537">
        <v>233.93700000000001</v>
      </c>
      <c r="J2537">
        <v>4.3869999999999996</v>
      </c>
      <c r="K2537">
        <v>-15.048999999999999</v>
      </c>
      <c r="L2537">
        <v>92.623999999999995</v>
      </c>
      <c r="M2537">
        <v>30635.727999999999</v>
      </c>
      <c r="N2537">
        <v>5769.3029999999999</v>
      </c>
      <c r="O2537">
        <v>0.53400000000000003</v>
      </c>
      <c r="P2537">
        <v>1.6419999999999999</v>
      </c>
      <c r="Q2537">
        <v>280.38299999999998</v>
      </c>
      <c r="R2537">
        <v>24864.249</v>
      </c>
      <c r="S2537">
        <v>24583.866000000002</v>
      </c>
    </row>
    <row r="2538" spans="1:19" x14ac:dyDescent="0.3">
      <c r="A2538">
        <v>2021</v>
      </c>
      <c r="B2538">
        <v>4</v>
      </c>
      <c r="C2538">
        <v>16</v>
      </c>
      <c r="D2538">
        <v>17</v>
      </c>
      <c r="E2538">
        <v>28922.835999999999</v>
      </c>
      <c r="F2538">
        <v>621.42700000000002</v>
      </c>
      <c r="G2538">
        <v>64.441999999999993</v>
      </c>
      <c r="H2538">
        <v>0</v>
      </c>
      <c r="I2538">
        <v>255.80699999999999</v>
      </c>
      <c r="J2538">
        <v>4.91</v>
      </c>
      <c r="K2538">
        <v>-15.971</v>
      </c>
      <c r="L2538">
        <v>92.234999999999999</v>
      </c>
      <c r="M2538">
        <v>29881.244999999999</v>
      </c>
      <c r="N2538">
        <v>3398.915</v>
      </c>
      <c r="O2538">
        <v>1.157</v>
      </c>
      <c r="P2538">
        <v>7.7039999999999997</v>
      </c>
      <c r="Q2538">
        <v>273.39800000000002</v>
      </c>
      <c r="R2538">
        <v>26473.47</v>
      </c>
      <c r="S2538">
        <v>26200.072</v>
      </c>
    </row>
    <row r="2539" spans="1:19" x14ac:dyDescent="0.3">
      <c r="A2539">
        <v>2021</v>
      </c>
      <c r="B2539">
        <v>4</v>
      </c>
      <c r="C2539">
        <v>16</v>
      </c>
      <c r="D2539">
        <v>18</v>
      </c>
      <c r="E2539">
        <v>28241.705000000002</v>
      </c>
      <c r="F2539">
        <v>622.64400000000001</v>
      </c>
      <c r="G2539">
        <v>65.284000000000006</v>
      </c>
      <c r="H2539">
        <v>0</v>
      </c>
      <c r="I2539">
        <v>326.37799999999999</v>
      </c>
      <c r="J2539">
        <v>4.7430000000000003</v>
      </c>
      <c r="K2539">
        <v>-26.266999999999999</v>
      </c>
      <c r="L2539">
        <v>91.816999999999993</v>
      </c>
      <c r="M2539">
        <v>29261.021000000001</v>
      </c>
      <c r="N2539">
        <v>969.40300000000002</v>
      </c>
      <c r="O2539">
        <v>10.231999999999999</v>
      </c>
      <c r="P2539">
        <v>10.428000000000001</v>
      </c>
      <c r="Q2539">
        <v>259.60700000000003</v>
      </c>
      <c r="R2539">
        <v>28270.957999999999</v>
      </c>
      <c r="S2539">
        <v>28011.350999999999</v>
      </c>
    </row>
    <row r="2540" spans="1:19" x14ac:dyDescent="0.3">
      <c r="A2540">
        <v>2021</v>
      </c>
      <c r="B2540">
        <v>4</v>
      </c>
      <c r="C2540">
        <v>16</v>
      </c>
      <c r="D2540">
        <v>19</v>
      </c>
      <c r="E2540">
        <v>28642.720000000001</v>
      </c>
      <c r="F2540">
        <v>655.13</v>
      </c>
      <c r="G2540">
        <v>65.17</v>
      </c>
      <c r="H2540">
        <v>0</v>
      </c>
      <c r="I2540">
        <v>361.14600000000002</v>
      </c>
      <c r="J2540">
        <v>4.4640000000000004</v>
      </c>
      <c r="K2540">
        <v>-19.742000000000001</v>
      </c>
      <c r="L2540">
        <v>92.010999999999996</v>
      </c>
      <c r="M2540">
        <v>29735.727999999999</v>
      </c>
      <c r="N2540">
        <v>53.838000000000001</v>
      </c>
      <c r="O2540">
        <v>14.157</v>
      </c>
      <c r="P2540">
        <v>16.402000000000001</v>
      </c>
      <c r="Q2540">
        <v>244.739</v>
      </c>
      <c r="R2540">
        <v>29651.332999999999</v>
      </c>
      <c r="S2540">
        <v>29406.593000000001</v>
      </c>
    </row>
    <row r="2541" spans="1:19" x14ac:dyDescent="0.3">
      <c r="A2541">
        <v>2021</v>
      </c>
      <c r="B2541">
        <v>4</v>
      </c>
      <c r="C2541">
        <v>16</v>
      </c>
      <c r="D2541">
        <v>20</v>
      </c>
      <c r="E2541">
        <v>29345.471000000001</v>
      </c>
      <c r="F2541">
        <v>687.91</v>
      </c>
      <c r="G2541">
        <v>66.986999999999995</v>
      </c>
      <c r="H2541">
        <v>0</v>
      </c>
      <c r="I2541">
        <v>404.81200000000001</v>
      </c>
      <c r="J2541">
        <v>4.1230000000000002</v>
      </c>
      <c r="K2541">
        <v>-15.212</v>
      </c>
      <c r="L2541">
        <v>92.599000000000004</v>
      </c>
      <c r="M2541">
        <v>30519.703000000001</v>
      </c>
      <c r="N2541">
        <v>0</v>
      </c>
      <c r="O2541">
        <v>14.407</v>
      </c>
      <c r="P2541">
        <v>12.269</v>
      </c>
      <c r="Q2541">
        <v>231.988</v>
      </c>
      <c r="R2541">
        <v>30493.026999999998</v>
      </c>
      <c r="S2541">
        <v>30261.039000000001</v>
      </c>
    </row>
    <row r="2542" spans="1:19" x14ac:dyDescent="0.3">
      <c r="A2542">
        <v>2021</v>
      </c>
      <c r="B2542">
        <v>4</v>
      </c>
      <c r="C2542">
        <v>16</v>
      </c>
      <c r="D2542">
        <v>21</v>
      </c>
      <c r="E2542">
        <v>27816.041000000001</v>
      </c>
      <c r="F2542">
        <v>748.40099999999995</v>
      </c>
      <c r="G2542">
        <v>68.031999999999996</v>
      </c>
      <c r="H2542">
        <v>0</v>
      </c>
      <c r="I2542">
        <v>517.60900000000004</v>
      </c>
      <c r="J2542">
        <v>5.181</v>
      </c>
      <c r="K2542">
        <v>0.49</v>
      </c>
      <c r="L2542">
        <v>91.58</v>
      </c>
      <c r="M2542">
        <v>29179.3</v>
      </c>
      <c r="N2542">
        <v>0</v>
      </c>
      <c r="O2542">
        <v>13.4</v>
      </c>
      <c r="P2542">
        <v>2.7509999999999999</v>
      </c>
      <c r="Q2542">
        <v>219.23500000000001</v>
      </c>
      <c r="R2542">
        <v>29163.149000000001</v>
      </c>
      <c r="S2542">
        <v>28943.915000000001</v>
      </c>
    </row>
    <row r="2543" spans="1:19" x14ac:dyDescent="0.3">
      <c r="A2543">
        <v>2021</v>
      </c>
      <c r="B2543">
        <v>4</v>
      </c>
      <c r="C2543">
        <v>16</v>
      </c>
      <c r="D2543">
        <v>22</v>
      </c>
      <c r="E2543">
        <v>25142.657999999999</v>
      </c>
      <c r="F2543">
        <v>905.67100000000005</v>
      </c>
      <c r="G2543">
        <v>63.905999999999999</v>
      </c>
      <c r="H2543">
        <v>0</v>
      </c>
      <c r="I2543">
        <v>577.44799999999998</v>
      </c>
      <c r="J2543">
        <v>4.8490000000000002</v>
      </c>
      <c r="K2543">
        <v>12.037000000000001</v>
      </c>
      <c r="L2543">
        <v>89.45</v>
      </c>
      <c r="M2543">
        <v>26732.113000000001</v>
      </c>
      <c r="N2543">
        <v>0</v>
      </c>
      <c r="O2543">
        <v>10.4</v>
      </c>
      <c r="P2543">
        <v>-17.568000000000001</v>
      </c>
      <c r="Q2543">
        <v>202.29300000000001</v>
      </c>
      <c r="R2543">
        <v>26739.280999999999</v>
      </c>
      <c r="S2543">
        <v>26536.988000000001</v>
      </c>
    </row>
    <row r="2544" spans="1:19" x14ac:dyDescent="0.3">
      <c r="A2544">
        <v>2021</v>
      </c>
      <c r="B2544">
        <v>4</v>
      </c>
      <c r="C2544">
        <v>16</v>
      </c>
      <c r="D2544">
        <v>23</v>
      </c>
      <c r="E2544">
        <v>22484.446</v>
      </c>
      <c r="F2544">
        <v>1086.912</v>
      </c>
      <c r="G2544">
        <v>60.378</v>
      </c>
      <c r="H2544">
        <v>0</v>
      </c>
      <c r="I2544">
        <v>961.178</v>
      </c>
      <c r="J2544">
        <v>4.0940000000000003</v>
      </c>
      <c r="K2544">
        <v>18.699000000000002</v>
      </c>
      <c r="L2544">
        <v>87.85</v>
      </c>
      <c r="M2544">
        <v>24643.18</v>
      </c>
      <c r="N2544">
        <v>0</v>
      </c>
      <c r="O2544">
        <v>7.593</v>
      </c>
      <c r="P2544">
        <v>-15.762</v>
      </c>
      <c r="Q2544">
        <v>180.63900000000001</v>
      </c>
      <c r="R2544">
        <v>24651.35</v>
      </c>
      <c r="S2544">
        <v>24470.710999999999</v>
      </c>
    </row>
    <row r="2545" spans="1:19" x14ac:dyDescent="0.3">
      <c r="A2545">
        <v>2021</v>
      </c>
      <c r="B2545">
        <v>4</v>
      </c>
      <c r="C2545">
        <v>16</v>
      </c>
      <c r="D2545">
        <v>24</v>
      </c>
      <c r="E2545">
        <v>20761.281999999999</v>
      </c>
      <c r="F2545">
        <v>1360.875</v>
      </c>
      <c r="G2545">
        <v>57.226999999999997</v>
      </c>
      <c r="H2545">
        <v>0</v>
      </c>
      <c r="I2545">
        <v>775.452</v>
      </c>
      <c r="J2545">
        <v>1.8029999999999999</v>
      </c>
      <c r="K2545">
        <v>8.7119999999999997</v>
      </c>
      <c r="L2545">
        <v>86.900999999999996</v>
      </c>
      <c r="M2545">
        <v>22995.024000000001</v>
      </c>
      <c r="N2545">
        <v>0</v>
      </c>
      <c r="O2545">
        <v>5.04</v>
      </c>
      <c r="P2545">
        <v>-25.152000000000001</v>
      </c>
      <c r="Q2545">
        <v>160.892</v>
      </c>
      <c r="R2545">
        <v>23015.135999999999</v>
      </c>
      <c r="S2545">
        <v>22854.243999999999</v>
      </c>
    </row>
    <row r="2546" spans="1:19" x14ac:dyDescent="0.3">
      <c r="A2546">
        <v>2021</v>
      </c>
      <c r="B2546">
        <v>4</v>
      </c>
      <c r="C2546">
        <v>17</v>
      </c>
      <c r="D2546">
        <v>1</v>
      </c>
      <c r="E2546">
        <v>19177.925999999999</v>
      </c>
      <c r="F2546">
        <v>1477.9469999999999</v>
      </c>
      <c r="G2546">
        <v>55.12</v>
      </c>
      <c r="H2546">
        <v>0</v>
      </c>
      <c r="I2546">
        <v>657.721</v>
      </c>
      <c r="J2546">
        <v>1.788</v>
      </c>
      <c r="K2546">
        <v>4.4729999999999999</v>
      </c>
      <c r="L2546">
        <v>85.95</v>
      </c>
      <c r="M2546">
        <v>21405.804</v>
      </c>
      <c r="N2546">
        <v>0</v>
      </c>
      <c r="O2546">
        <v>3.7589999999999999</v>
      </c>
      <c r="P2546">
        <v>-21.065999999999999</v>
      </c>
      <c r="Q2546">
        <v>147.46299999999999</v>
      </c>
      <c r="R2546">
        <v>21423.111000000001</v>
      </c>
      <c r="S2546">
        <v>21275.647000000001</v>
      </c>
    </row>
    <row r="2547" spans="1:19" x14ac:dyDescent="0.3">
      <c r="A2547">
        <v>2021</v>
      </c>
      <c r="B2547">
        <v>4</v>
      </c>
      <c r="C2547">
        <v>17</v>
      </c>
      <c r="D2547">
        <v>2</v>
      </c>
      <c r="E2547">
        <v>18564.641</v>
      </c>
      <c r="F2547">
        <v>1514.9939999999999</v>
      </c>
      <c r="G2547">
        <v>53.198</v>
      </c>
      <c r="H2547">
        <v>0</v>
      </c>
      <c r="I2547">
        <v>441.95</v>
      </c>
      <c r="J2547">
        <v>1.8160000000000001</v>
      </c>
      <c r="K2547">
        <v>9.9160000000000004</v>
      </c>
      <c r="L2547">
        <v>85.584000000000003</v>
      </c>
      <c r="M2547">
        <v>20618.901000000002</v>
      </c>
      <c r="N2547">
        <v>0</v>
      </c>
      <c r="O2547">
        <v>3.1629999999999998</v>
      </c>
      <c r="P2547">
        <v>-16.295000000000002</v>
      </c>
      <c r="Q2547">
        <v>140.864</v>
      </c>
      <c r="R2547">
        <v>20632.032999999999</v>
      </c>
      <c r="S2547">
        <v>20491.169000000002</v>
      </c>
    </row>
    <row r="2548" spans="1:19" x14ac:dyDescent="0.3">
      <c r="A2548">
        <v>2021</v>
      </c>
      <c r="B2548">
        <v>4</v>
      </c>
      <c r="C2548">
        <v>17</v>
      </c>
      <c r="D2548">
        <v>3</v>
      </c>
      <c r="E2548">
        <v>18260.579000000002</v>
      </c>
      <c r="F2548">
        <v>1532.23</v>
      </c>
      <c r="G2548">
        <v>52.662999999999997</v>
      </c>
      <c r="H2548">
        <v>0</v>
      </c>
      <c r="I2548">
        <v>279.93400000000003</v>
      </c>
      <c r="J2548">
        <v>1.79</v>
      </c>
      <c r="K2548">
        <v>9.4960000000000004</v>
      </c>
      <c r="L2548">
        <v>85.468000000000004</v>
      </c>
      <c r="M2548">
        <v>20169.496999999999</v>
      </c>
      <c r="N2548">
        <v>0</v>
      </c>
      <c r="O2548">
        <v>2.96</v>
      </c>
      <c r="P2548">
        <v>-11.433999999999999</v>
      </c>
      <c r="Q2548">
        <v>137.72800000000001</v>
      </c>
      <c r="R2548">
        <v>20177.971000000001</v>
      </c>
      <c r="S2548">
        <v>20040.242999999999</v>
      </c>
    </row>
    <row r="2549" spans="1:19" x14ac:dyDescent="0.3">
      <c r="A2549">
        <v>2021</v>
      </c>
      <c r="B2549">
        <v>4</v>
      </c>
      <c r="C2549">
        <v>17</v>
      </c>
      <c r="D2549">
        <v>4</v>
      </c>
      <c r="E2549">
        <v>18530.414000000001</v>
      </c>
      <c r="F2549">
        <v>1519.5809999999999</v>
      </c>
      <c r="G2549">
        <v>53.180999999999997</v>
      </c>
      <c r="H2549">
        <v>0</v>
      </c>
      <c r="I2549">
        <v>175.989</v>
      </c>
      <c r="J2549">
        <v>1.619</v>
      </c>
      <c r="K2549">
        <v>10.205</v>
      </c>
      <c r="L2549">
        <v>85.58</v>
      </c>
      <c r="M2549">
        <v>20323.386999999999</v>
      </c>
      <c r="N2549">
        <v>0</v>
      </c>
      <c r="O2549">
        <v>2.9529999999999998</v>
      </c>
      <c r="P2549">
        <v>-7.7240000000000002</v>
      </c>
      <c r="Q2549">
        <v>138.75299999999999</v>
      </c>
      <c r="R2549">
        <v>20328.157999999999</v>
      </c>
      <c r="S2549">
        <v>20189.403999999999</v>
      </c>
    </row>
    <row r="2550" spans="1:19" x14ac:dyDescent="0.3">
      <c r="A2550">
        <v>2021</v>
      </c>
      <c r="B2550">
        <v>4</v>
      </c>
      <c r="C2550">
        <v>17</v>
      </c>
      <c r="D2550">
        <v>5</v>
      </c>
      <c r="E2550">
        <v>19472.741999999998</v>
      </c>
      <c r="F2550">
        <v>1418.623</v>
      </c>
      <c r="G2550">
        <v>55.7</v>
      </c>
      <c r="H2550">
        <v>0</v>
      </c>
      <c r="I2550">
        <v>101.506</v>
      </c>
      <c r="J2550">
        <v>1.629</v>
      </c>
      <c r="K2550">
        <v>9.1669999999999998</v>
      </c>
      <c r="L2550">
        <v>86.134</v>
      </c>
      <c r="M2550">
        <v>21089.802</v>
      </c>
      <c r="N2550">
        <v>0</v>
      </c>
      <c r="O2550">
        <v>3.27</v>
      </c>
      <c r="P2550">
        <v>-5.7649999999999997</v>
      </c>
      <c r="Q2550">
        <v>144.08000000000001</v>
      </c>
      <c r="R2550">
        <v>21092.296999999999</v>
      </c>
      <c r="S2550">
        <v>20948.216</v>
      </c>
    </row>
    <row r="2551" spans="1:19" x14ac:dyDescent="0.3">
      <c r="A2551">
        <v>2021</v>
      </c>
      <c r="B2551">
        <v>4</v>
      </c>
      <c r="C2551">
        <v>17</v>
      </c>
      <c r="D2551">
        <v>6</v>
      </c>
      <c r="E2551">
        <v>20807.128000000001</v>
      </c>
      <c r="F2551">
        <v>1239.944</v>
      </c>
      <c r="G2551">
        <v>59.174999999999997</v>
      </c>
      <c r="H2551">
        <v>0</v>
      </c>
      <c r="I2551">
        <v>64.483999999999995</v>
      </c>
      <c r="J2551">
        <v>1.893</v>
      </c>
      <c r="K2551">
        <v>15.773</v>
      </c>
      <c r="L2551">
        <v>86.863</v>
      </c>
      <c r="M2551">
        <v>22216.085999999999</v>
      </c>
      <c r="N2551">
        <v>55.515000000000001</v>
      </c>
      <c r="O2551">
        <v>3.851</v>
      </c>
      <c r="P2551">
        <v>-2.78</v>
      </c>
      <c r="Q2551">
        <v>151.846</v>
      </c>
      <c r="R2551">
        <v>22159.499</v>
      </c>
      <c r="S2551">
        <v>22007.652999999998</v>
      </c>
    </row>
    <row r="2552" spans="1:19" x14ac:dyDescent="0.3">
      <c r="A2552">
        <v>2021</v>
      </c>
      <c r="B2552">
        <v>4</v>
      </c>
      <c r="C2552">
        <v>17</v>
      </c>
      <c r="D2552">
        <v>7</v>
      </c>
      <c r="E2552">
        <v>21873.714</v>
      </c>
      <c r="F2552">
        <v>1212.114</v>
      </c>
      <c r="G2552">
        <v>61.844000000000001</v>
      </c>
      <c r="H2552">
        <v>0</v>
      </c>
      <c r="I2552">
        <v>68.882999999999996</v>
      </c>
      <c r="J2552">
        <v>2.2879999999999998</v>
      </c>
      <c r="K2552">
        <v>12.476000000000001</v>
      </c>
      <c r="L2552">
        <v>87.421000000000006</v>
      </c>
      <c r="M2552">
        <v>23256.896000000001</v>
      </c>
      <c r="N2552">
        <v>1055.385</v>
      </c>
      <c r="O2552">
        <v>0.45200000000000001</v>
      </c>
      <c r="P2552">
        <v>-1.8260000000000001</v>
      </c>
      <c r="Q2552">
        <v>167.47900000000001</v>
      </c>
      <c r="R2552">
        <v>22202.885999999999</v>
      </c>
      <c r="S2552">
        <v>22035.407999999999</v>
      </c>
    </row>
    <row r="2553" spans="1:19" x14ac:dyDescent="0.3">
      <c r="A2553">
        <v>2021</v>
      </c>
      <c r="B2553">
        <v>4</v>
      </c>
      <c r="C2553">
        <v>17</v>
      </c>
      <c r="D2553">
        <v>8</v>
      </c>
      <c r="E2553">
        <v>23165.308000000001</v>
      </c>
      <c r="F2553">
        <v>1184.395</v>
      </c>
      <c r="G2553">
        <v>63.59</v>
      </c>
      <c r="H2553">
        <v>0</v>
      </c>
      <c r="I2553">
        <v>109.06699999999999</v>
      </c>
      <c r="J2553">
        <v>2.8879999999999999</v>
      </c>
      <c r="K2553">
        <v>6.6310000000000002</v>
      </c>
      <c r="L2553">
        <v>88.191000000000003</v>
      </c>
      <c r="M2553">
        <v>24556.481</v>
      </c>
      <c r="N2553">
        <v>3574.4839999999999</v>
      </c>
      <c r="O2553">
        <v>-11.521000000000001</v>
      </c>
      <c r="P2553">
        <v>4.0000000000000001E-3</v>
      </c>
      <c r="Q2553">
        <v>190.86799999999999</v>
      </c>
      <c r="R2553">
        <v>20993.514999999999</v>
      </c>
      <c r="S2553">
        <v>20802.647000000001</v>
      </c>
    </row>
    <row r="2554" spans="1:19" x14ac:dyDescent="0.3">
      <c r="A2554">
        <v>2021</v>
      </c>
      <c r="B2554">
        <v>4</v>
      </c>
      <c r="C2554">
        <v>17</v>
      </c>
      <c r="D2554">
        <v>9</v>
      </c>
      <c r="E2554">
        <v>24513.098000000002</v>
      </c>
      <c r="F2554">
        <v>1161.6110000000001</v>
      </c>
      <c r="G2554">
        <v>64.02</v>
      </c>
      <c r="H2554">
        <v>0</v>
      </c>
      <c r="I2554">
        <v>148.09700000000001</v>
      </c>
      <c r="J2554">
        <v>3.0950000000000002</v>
      </c>
      <c r="K2554">
        <v>-0.76100000000000001</v>
      </c>
      <c r="L2554">
        <v>88.981999999999999</v>
      </c>
      <c r="M2554">
        <v>25914.121999999999</v>
      </c>
      <c r="N2554">
        <v>6033.4790000000003</v>
      </c>
      <c r="O2554">
        <v>-25.952000000000002</v>
      </c>
      <c r="P2554">
        <v>2.4900000000000002</v>
      </c>
      <c r="Q2554">
        <v>214.55699999999999</v>
      </c>
      <c r="R2554">
        <v>19904.106</v>
      </c>
      <c r="S2554">
        <v>19689.55</v>
      </c>
    </row>
    <row r="2555" spans="1:19" x14ac:dyDescent="0.3">
      <c r="A2555">
        <v>2021</v>
      </c>
      <c r="B2555">
        <v>4</v>
      </c>
      <c r="C2555">
        <v>17</v>
      </c>
      <c r="D2555">
        <v>10</v>
      </c>
      <c r="E2555">
        <v>25343.15</v>
      </c>
      <c r="F2555">
        <v>1138.03</v>
      </c>
      <c r="G2555">
        <v>64.177999999999997</v>
      </c>
      <c r="H2555">
        <v>0</v>
      </c>
      <c r="I2555">
        <v>183.595</v>
      </c>
      <c r="J2555">
        <v>3.2829999999999999</v>
      </c>
      <c r="K2555">
        <v>0.46400000000000002</v>
      </c>
      <c r="L2555">
        <v>89.451999999999998</v>
      </c>
      <c r="M2555">
        <v>26757.972000000002</v>
      </c>
      <c r="N2555">
        <v>7905.7470000000003</v>
      </c>
      <c r="O2555">
        <v>-31.364999999999998</v>
      </c>
      <c r="P2555">
        <v>3.5179999999999998</v>
      </c>
      <c r="Q2555">
        <v>232.83500000000001</v>
      </c>
      <c r="R2555">
        <v>18880.072</v>
      </c>
      <c r="S2555">
        <v>18647.237000000001</v>
      </c>
    </row>
    <row r="2556" spans="1:19" x14ac:dyDescent="0.3">
      <c r="A2556">
        <v>2021</v>
      </c>
      <c r="B2556">
        <v>4</v>
      </c>
      <c r="C2556">
        <v>17</v>
      </c>
      <c r="D2556">
        <v>11</v>
      </c>
      <c r="E2556">
        <v>25684.457999999999</v>
      </c>
      <c r="F2556">
        <v>1134.6890000000001</v>
      </c>
      <c r="G2556">
        <v>63.722000000000001</v>
      </c>
      <c r="H2556">
        <v>0</v>
      </c>
      <c r="I2556">
        <v>236.779</v>
      </c>
      <c r="J2556">
        <v>3.4590000000000001</v>
      </c>
      <c r="K2556">
        <v>3.4049999999999998</v>
      </c>
      <c r="L2556">
        <v>89.656000000000006</v>
      </c>
      <c r="M2556">
        <v>27152.445</v>
      </c>
      <c r="N2556">
        <v>9030.5169999999998</v>
      </c>
      <c r="O2556">
        <v>-22.216000000000001</v>
      </c>
      <c r="P2556">
        <v>2.8849999999999998</v>
      </c>
      <c r="Q2556">
        <v>246.095</v>
      </c>
      <c r="R2556">
        <v>18141.259999999998</v>
      </c>
      <c r="S2556">
        <v>17895.165000000001</v>
      </c>
    </row>
    <row r="2557" spans="1:19" x14ac:dyDescent="0.3">
      <c r="A2557">
        <v>2021</v>
      </c>
      <c r="B2557">
        <v>4</v>
      </c>
      <c r="C2557">
        <v>17</v>
      </c>
      <c r="D2557">
        <v>12</v>
      </c>
      <c r="E2557">
        <v>25909.445</v>
      </c>
      <c r="F2557">
        <v>1096.0029999999999</v>
      </c>
      <c r="G2557">
        <v>63.616999999999997</v>
      </c>
      <c r="H2557">
        <v>0</v>
      </c>
      <c r="I2557">
        <v>278.48500000000001</v>
      </c>
      <c r="J2557">
        <v>3.6019999999999999</v>
      </c>
      <c r="K2557">
        <v>1.431</v>
      </c>
      <c r="L2557">
        <v>89.808000000000007</v>
      </c>
      <c r="M2557">
        <v>27378.774000000001</v>
      </c>
      <c r="N2557">
        <v>9555.84</v>
      </c>
      <c r="O2557">
        <v>-7.681</v>
      </c>
      <c r="P2557">
        <v>3.9369999999999998</v>
      </c>
      <c r="Q2557">
        <v>253.61</v>
      </c>
      <c r="R2557">
        <v>17826.678</v>
      </c>
      <c r="S2557">
        <v>17573.067999999999</v>
      </c>
    </row>
    <row r="2558" spans="1:19" x14ac:dyDescent="0.3">
      <c r="A2558">
        <v>2021</v>
      </c>
      <c r="B2558">
        <v>4</v>
      </c>
      <c r="C2558">
        <v>17</v>
      </c>
      <c r="D2558">
        <v>13</v>
      </c>
      <c r="E2558">
        <v>26010.45</v>
      </c>
      <c r="F2558">
        <v>1026.9970000000001</v>
      </c>
      <c r="G2558">
        <v>63.292000000000002</v>
      </c>
      <c r="H2558">
        <v>0</v>
      </c>
      <c r="I2558">
        <v>291.25299999999999</v>
      </c>
      <c r="J2558">
        <v>3.6070000000000002</v>
      </c>
      <c r="K2558">
        <v>4.3150000000000004</v>
      </c>
      <c r="L2558">
        <v>89.888000000000005</v>
      </c>
      <c r="M2558">
        <v>27426.508999999998</v>
      </c>
      <c r="N2558">
        <v>9548.8520000000008</v>
      </c>
      <c r="O2558">
        <v>-4.6760000000000002</v>
      </c>
      <c r="P2558">
        <v>4.5380000000000003</v>
      </c>
      <c r="Q2558">
        <v>256.69799999999998</v>
      </c>
      <c r="R2558">
        <v>17877.795999999998</v>
      </c>
      <c r="S2558">
        <v>17621.097000000002</v>
      </c>
    </row>
    <row r="2559" spans="1:19" x14ac:dyDescent="0.3">
      <c r="A2559">
        <v>2021</v>
      </c>
      <c r="B2559">
        <v>4</v>
      </c>
      <c r="C2559">
        <v>17</v>
      </c>
      <c r="D2559">
        <v>14</v>
      </c>
      <c r="E2559">
        <v>26051.913</v>
      </c>
      <c r="F2559">
        <v>960.69200000000001</v>
      </c>
      <c r="G2559">
        <v>63.668999999999997</v>
      </c>
      <c r="H2559">
        <v>0</v>
      </c>
      <c r="I2559">
        <v>290.77</v>
      </c>
      <c r="J2559">
        <v>3.3069999999999999</v>
      </c>
      <c r="K2559">
        <v>4.4690000000000003</v>
      </c>
      <c r="L2559">
        <v>89.953000000000003</v>
      </c>
      <c r="M2559">
        <v>27401.103999999999</v>
      </c>
      <c r="N2559">
        <v>8975.8289999999997</v>
      </c>
      <c r="O2559">
        <v>-6.2850000000000001</v>
      </c>
      <c r="P2559">
        <v>4.2539999999999996</v>
      </c>
      <c r="Q2559">
        <v>256.18400000000003</v>
      </c>
      <c r="R2559">
        <v>18427.306</v>
      </c>
      <c r="S2559">
        <v>18171.121999999999</v>
      </c>
    </row>
    <row r="2560" spans="1:19" x14ac:dyDescent="0.3">
      <c r="A2560">
        <v>2021</v>
      </c>
      <c r="B2560">
        <v>4</v>
      </c>
      <c r="C2560">
        <v>17</v>
      </c>
      <c r="D2560">
        <v>15</v>
      </c>
      <c r="E2560">
        <v>25865.170999999998</v>
      </c>
      <c r="F2560">
        <v>918.46299999999997</v>
      </c>
      <c r="G2560">
        <v>64.152000000000001</v>
      </c>
      <c r="H2560">
        <v>0</v>
      </c>
      <c r="I2560">
        <v>293.33</v>
      </c>
      <c r="J2560">
        <v>3.363</v>
      </c>
      <c r="K2560">
        <v>-2.173</v>
      </c>
      <c r="L2560">
        <v>89.83</v>
      </c>
      <c r="M2560">
        <v>27167.984</v>
      </c>
      <c r="N2560">
        <v>7690.7049999999999</v>
      </c>
      <c r="O2560">
        <v>-1.2829999999999999</v>
      </c>
      <c r="P2560">
        <v>2.88</v>
      </c>
      <c r="Q2560">
        <v>256.39999999999998</v>
      </c>
      <c r="R2560">
        <v>19475.682000000001</v>
      </c>
      <c r="S2560">
        <v>19219.281999999999</v>
      </c>
    </row>
    <row r="2561" spans="1:19" x14ac:dyDescent="0.3">
      <c r="A2561">
        <v>2021</v>
      </c>
      <c r="B2561">
        <v>4</v>
      </c>
      <c r="C2561">
        <v>17</v>
      </c>
      <c r="D2561">
        <v>16</v>
      </c>
      <c r="E2561">
        <v>25738.712</v>
      </c>
      <c r="F2561">
        <v>816.25</v>
      </c>
      <c r="G2561">
        <v>64.968000000000004</v>
      </c>
      <c r="H2561">
        <v>0</v>
      </c>
      <c r="I2561">
        <v>195.18899999999999</v>
      </c>
      <c r="J2561">
        <v>2.121</v>
      </c>
      <c r="K2561">
        <v>-12.935</v>
      </c>
      <c r="L2561">
        <v>89.745000000000005</v>
      </c>
      <c r="M2561">
        <v>26829.081999999999</v>
      </c>
      <c r="N2561">
        <v>5769.3029999999999</v>
      </c>
      <c r="O2561">
        <v>0.53400000000000003</v>
      </c>
      <c r="P2561">
        <v>1.6419999999999999</v>
      </c>
      <c r="Q2561">
        <v>256.07100000000003</v>
      </c>
      <c r="R2561">
        <v>21057.602999999999</v>
      </c>
      <c r="S2561">
        <v>20801.531999999999</v>
      </c>
    </row>
    <row r="2562" spans="1:19" x14ac:dyDescent="0.3">
      <c r="A2562">
        <v>2021</v>
      </c>
      <c r="B2562">
        <v>4</v>
      </c>
      <c r="C2562">
        <v>17</v>
      </c>
      <c r="D2562">
        <v>17</v>
      </c>
      <c r="E2562">
        <v>25601.776999999998</v>
      </c>
      <c r="F2562">
        <v>731.25699999999995</v>
      </c>
      <c r="G2562">
        <v>66.557000000000002</v>
      </c>
      <c r="H2562">
        <v>0</v>
      </c>
      <c r="I2562">
        <v>205.239</v>
      </c>
      <c r="J2562">
        <v>1.9910000000000001</v>
      </c>
      <c r="K2562">
        <v>-13.377000000000001</v>
      </c>
      <c r="L2562">
        <v>89.644999999999996</v>
      </c>
      <c r="M2562">
        <v>26616.530999999999</v>
      </c>
      <c r="N2562">
        <v>3398.915</v>
      </c>
      <c r="O2562">
        <v>1.157</v>
      </c>
      <c r="P2562">
        <v>7.7039999999999997</v>
      </c>
      <c r="Q2562">
        <v>254.60400000000001</v>
      </c>
      <c r="R2562">
        <v>23208.756000000001</v>
      </c>
      <c r="S2562">
        <v>22954.151000000002</v>
      </c>
    </row>
    <row r="2563" spans="1:19" x14ac:dyDescent="0.3">
      <c r="A2563">
        <v>2021</v>
      </c>
      <c r="B2563">
        <v>4</v>
      </c>
      <c r="C2563">
        <v>17</v>
      </c>
      <c r="D2563">
        <v>18</v>
      </c>
      <c r="E2563">
        <v>25345.201000000001</v>
      </c>
      <c r="F2563">
        <v>712.16200000000003</v>
      </c>
      <c r="G2563">
        <v>67.855999999999995</v>
      </c>
      <c r="H2563">
        <v>0</v>
      </c>
      <c r="I2563">
        <v>206.95099999999999</v>
      </c>
      <c r="J2563">
        <v>1.8640000000000001</v>
      </c>
      <c r="K2563">
        <v>-21.928000000000001</v>
      </c>
      <c r="L2563">
        <v>89.472999999999999</v>
      </c>
      <c r="M2563">
        <v>26333.722000000002</v>
      </c>
      <c r="N2563">
        <v>969.40300000000002</v>
      </c>
      <c r="O2563">
        <v>10.231999999999999</v>
      </c>
      <c r="P2563">
        <v>10.428000000000001</v>
      </c>
      <c r="Q2563">
        <v>245.44900000000001</v>
      </c>
      <c r="R2563">
        <v>25343.659</v>
      </c>
      <c r="S2563">
        <v>25098.21</v>
      </c>
    </row>
    <row r="2564" spans="1:19" x14ac:dyDescent="0.3">
      <c r="A2564">
        <v>2021</v>
      </c>
      <c r="B2564">
        <v>4</v>
      </c>
      <c r="C2564">
        <v>17</v>
      </c>
      <c r="D2564">
        <v>19</v>
      </c>
      <c r="E2564">
        <v>26236.309000000001</v>
      </c>
      <c r="F2564">
        <v>736.01099999999997</v>
      </c>
      <c r="G2564">
        <v>67.593000000000004</v>
      </c>
      <c r="H2564">
        <v>0</v>
      </c>
      <c r="I2564">
        <v>232.16</v>
      </c>
      <c r="J2564">
        <v>1.7270000000000001</v>
      </c>
      <c r="K2564">
        <v>-16.677</v>
      </c>
      <c r="L2564">
        <v>90.072999999999993</v>
      </c>
      <c r="M2564">
        <v>27279.605</v>
      </c>
      <c r="N2564">
        <v>53.838000000000001</v>
      </c>
      <c r="O2564">
        <v>14.157</v>
      </c>
      <c r="P2564">
        <v>16.402000000000001</v>
      </c>
      <c r="Q2564">
        <v>234.53200000000001</v>
      </c>
      <c r="R2564">
        <v>27195.208999999999</v>
      </c>
      <c r="S2564">
        <v>26960.677</v>
      </c>
    </row>
    <row r="2565" spans="1:19" x14ac:dyDescent="0.3">
      <c r="A2565">
        <v>2021</v>
      </c>
      <c r="B2565">
        <v>4</v>
      </c>
      <c r="C2565">
        <v>17</v>
      </c>
      <c r="D2565">
        <v>20</v>
      </c>
      <c r="E2565">
        <v>27038.9</v>
      </c>
      <c r="F2565">
        <v>763.07100000000003</v>
      </c>
      <c r="G2565">
        <v>68.549000000000007</v>
      </c>
      <c r="H2565">
        <v>0</v>
      </c>
      <c r="I2565">
        <v>324.928</v>
      </c>
      <c r="J2565">
        <v>1.5820000000000001</v>
      </c>
      <c r="K2565">
        <v>-13.079000000000001</v>
      </c>
      <c r="L2565">
        <v>90.805999999999997</v>
      </c>
      <c r="M2565">
        <v>28206.206999999999</v>
      </c>
      <c r="N2565">
        <v>0</v>
      </c>
      <c r="O2565">
        <v>14.407</v>
      </c>
      <c r="P2565">
        <v>12.269</v>
      </c>
      <c r="Q2565">
        <v>223.55199999999999</v>
      </c>
      <c r="R2565">
        <v>28179.531999999999</v>
      </c>
      <c r="S2565">
        <v>27955.98</v>
      </c>
    </row>
    <row r="2566" spans="1:19" x14ac:dyDescent="0.3">
      <c r="A2566">
        <v>2021</v>
      </c>
      <c r="B2566">
        <v>4</v>
      </c>
      <c r="C2566">
        <v>17</v>
      </c>
      <c r="D2566">
        <v>21</v>
      </c>
      <c r="E2566">
        <v>25985.343000000001</v>
      </c>
      <c r="F2566">
        <v>817.54600000000005</v>
      </c>
      <c r="G2566">
        <v>69.453999999999994</v>
      </c>
      <c r="H2566">
        <v>0</v>
      </c>
      <c r="I2566">
        <v>370.52199999999999</v>
      </c>
      <c r="J2566">
        <v>1.948</v>
      </c>
      <c r="K2566">
        <v>0.78400000000000003</v>
      </c>
      <c r="L2566">
        <v>89.917000000000002</v>
      </c>
      <c r="M2566">
        <v>27266.059000000001</v>
      </c>
      <c r="N2566">
        <v>0</v>
      </c>
      <c r="O2566">
        <v>13.4</v>
      </c>
      <c r="P2566">
        <v>2.7509999999999999</v>
      </c>
      <c r="Q2566">
        <v>211.536</v>
      </c>
      <c r="R2566">
        <v>27249.907999999999</v>
      </c>
      <c r="S2566">
        <v>27038.371999999999</v>
      </c>
    </row>
    <row r="2567" spans="1:19" x14ac:dyDescent="0.3">
      <c r="A2567">
        <v>2021</v>
      </c>
      <c r="B2567">
        <v>4</v>
      </c>
      <c r="C2567">
        <v>17</v>
      </c>
      <c r="D2567">
        <v>22</v>
      </c>
      <c r="E2567">
        <v>23838.973999999998</v>
      </c>
      <c r="F2567">
        <v>961.18100000000004</v>
      </c>
      <c r="G2567">
        <v>65.415999999999997</v>
      </c>
      <c r="H2567">
        <v>0</v>
      </c>
      <c r="I2567">
        <v>407.01100000000002</v>
      </c>
      <c r="J2567">
        <v>1.7749999999999999</v>
      </c>
      <c r="K2567">
        <v>11.191000000000001</v>
      </c>
      <c r="L2567">
        <v>88.593000000000004</v>
      </c>
      <c r="M2567">
        <v>25308.723999999998</v>
      </c>
      <c r="N2567">
        <v>0</v>
      </c>
      <c r="O2567">
        <v>10.4</v>
      </c>
      <c r="P2567">
        <v>-17.568000000000001</v>
      </c>
      <c r="Q2567">
        <v>197.13300000000001</v>
      </c>
      <c r="R2567">
        <v>25315.892</v>
      </c>
      <c r="S2567">
        <v>25118.76</v>
      </c>
    </row>
    <row r="2568" spans="1:19" x14ac:dyDescent="0.3">
      <c r="A2568">
        <v>2021</v>
      </c>
      <c r="B2568">
        <v>4</v>
      </c>
      <c r="C2568">
        <v>17</v>
      </c>
      <c r="D2568">
        <v>23</v>
      </c>
      <c r="E2568">
        <v>21636.823</v>
      </c>
      <c r="F2568">
        <v>1133.7539999999999</v>
      </c>
      <c r="G2568">
        <v>61.73</v>
      </c>
      <c r="H2568">
        <v>0</v>
      </c>
      <c r="I2568">
        <v>498.94400000000002</v>
      </c>
      <c r="J2568">
        <v>1.89</v>
      </c>
      <c r="K2568">
        <v>17.66</v>
      </c>
      <c r="L2568">
        <v>87.304000000000002</v>
      </c>
      <c r="M2568">
        <v>23376.375</v>
      </c>
      <c r="N2568">
        <v>0</v>
      </c>
      <c r="O2568">
        <v>7.593</v>
      </c>
      <c r="P2568">
        <v>-15.762</v>
      </c>
      <c r="Q2568">
        <v>177.48699999999999</v>
      </c>
      <c r="R2568">
        <v>23384.544999999998</v>
      </c>
      <c r="S2568">
        <v>23207.058000000001</v>
      </c>
    </row>
    <row r="2569" spans="1:19" x14ac:dyDescent="0.3">
      <c r="A2569">
        <v>2021</v>
      </c>
      <c r="B2569">
        <v>4</v>
      </c>
      <c r="C2569">
        <v>17</v>
      </c>
      <c r="D2569">
        <v>24</v>
      </c>
      <c r="E2569">
        <v>20037.473999999998</v>
      </c>
      <c r="F2569">
        <v>1427.444</v>
      </c>
      <c r="G2569">
        <v>58.780999999999999</v>
      </c>
      <c r="H2569">
        <v>0</v>
      </c>
      <c r="I2569">
        <v>775.452</v>
      </c>
      <c r="J2569">
        <v>1.8029999999999999</v>
      </c>
      <c r="K2569">
        <v>8.6010000000000009</v>
      </c>
      <c r="L2569">
        <v>86.444000000000003</v>
      </c>
      <c r="M2569">
        <v>22337.217000000001</v>
      </c>
      <c r="N2569">
        <v>0</v>
      </c>
      <c r="O2569">
        <v>5.04</v>
      </c>
      <c r="P2569">
        <v>-25.152000000000001</v>
      </c>
      <c r="Q2569">
        <v>159.02799999999999</v>
      </c>
      <c r="R2569">
        <v>22357.329000000002</v>
      </c>
      <c r="S2569">
        <v>22198.302</v>
      </c>
    </row>
    <row r="2570" spans="1:19" x14ac:dyDescent="0.3">
      <c r="A2570">
        <v>2021</v>
      </c>
      <c r="B2570">
        <v>4</v>
      </c>
      <c r="C2570">
        <v>18</v>
      </c>
      <c r="D2570">
        <v>1</v>
      </c>
      <c r="E2570">
        <v>19145.019</v>
      </c>
      <c r="F2570">
        <v>1477.9469999999999</v>
      </c>
      <c r="G2570">
        <v>59.079000000000001</v>
      </c>
      <c r="H2570">
        <v>0</v>
      </c>
      <c r="I2570">
        <v>657.721</v>
      </c>
      <c r="J2570">
        <v>1.788</v>
      </c>
      <c r="K2570">
        <v>4.4800000000000004</v>
      </c>
      <c r="L2570">
        <v>85.927000000000007</v>
      </c>
      <c r="M2570">
        <v>21372.880000000001</v>
      </c>
      <c r="N2570">
        <v>0</v>
      </c>
      <c r="O2570">
        <v>3.7589999999999999</v>
      </c>
      <c r="P2570">
        <v>-21.065999999999999</v>
      </c>
      <c r="Q2570">
        <v>145.09200000000001</v>
      </c>
      <c r="R2570">
        <v>21390.187000000002</v>
      </c>
      <c r="S2570">
        <v>21245.095000000001</v>
      </c>
    </row>
    <row r="2571" spans="1:19" x14ac:dyDescent="0.3">
      <c r="A2571">
        <v>2021</v>
      </c>
      <c r="B2571">
        <v>4</v>
      </c>
      <c r="C2571">
        <v>18</v>
      </c>
      <c r="D2571">
        <v>2</v>
      </c>
      <c r="E2571">
        <v>18367.178</v>
      </c>
      <c r="F2571">
        <v>1514.9939999999999</v>
      </c>
      <c r="G2571">
        <v>58.613999999999997</v>
      </c>
      <c r="H2571">
        <v>0</v>
      </c>
      <c r="I2571">
        <v>441.95</v>
      </c>
      <c r="J2571">
        <v>1.8160000000000001</v>
      </c>
      <c r="K2571">
        <v>10.122</v>
      </c>
      <c r="L2571">
        <v>85.486999999999995</v>
      </c>
      <c r="M2571">
        <v>20421.546999999999</v>
      </c>
      <c r="N2571">
        <v>0</v>
      </c>
      <c r="O2571">
        <v>3.1629999999999998</v>
      </c>
      <c r="P2571">
        <v>-16.295000000000002</v>
      </c>
      <c r="Q2571">
        <v>138.46799999999999</v>
      </c>
      <c r="R2571">
        <v>20434.679</v>
      </c>
      <c r="S2571">
        <v>20296.210999999999</v>
      </c>
    </row>
    <row r="2572" spans="1:19" x14ac:dyDescent="0.3">
      <c r="A2572">
        <v>2021</v>
      </c>
      <c r="B2572">
        <v>4</v>
      </c>
      <c r="C2572">
        <v>18</v>
      </c>
      <c r="D2572">
        <v>3</v>
      </c>
      <c r="E2572">
        <v>17902.135999999999</v>
      </c>
      <c r="F2572">
        <v>1532.23</v>
      </c>
      <c r="G2572">
        <v>58.429000000000002</v>
      </c>
      <c r="H2572">
        <v>0</v>
      </c>
      <c r="I2572">
        <v>279.93400000000003</v>
      </c>
      <c r="J2572">
        <v>1.79</v>
      </c>
      <c r="K2572">
        <v>9.7620000000000005</v>
      </c>
      <c r="L2572">
        <v>85.356999999999999</v>
      </c>
      <c r="M2572">
        <v>19811.208999999999</v>
      </c>
      <c r="N2572">
        <v>0</v>
      </c>
      <c r="O2572">
        <v>2.96</v>
      </c>
      <c r="P2572">
        <v>-11.433999999999999</v>
      </c>
      <c r="Q2572">
        <v>134.154</v>
      </c>
      <c r="R2572">
        <v>19819.682000000001</v>
      </c>
      <c r="S2572">
        <v>19685.528999999999</v>
      </c>
    </row>
    <row r="2573" spans="1:19" x14ac:dyDescent="0.3">
      <c r="A2573">
        <v>2021</v>
      </c>
      <c r="B2573">
        <v>4</v>
      </c>
      <c r="C2573">
        <v>18</v>
      </c>
      <c r="D2573">
        <v>4</v>
      </c>
      <c r="E2573">
        <v>18081.282999999999</v>
      </c>
      <c r="F2573">
        <v>1519.5809999999999</v>
      </c>
      <c r="G2573">
        <v>59.465000000000003</v>
      </c>
      <c r="H2573">
        <v>0</v>
      </c>
      <c r="I2573">
        <v>175.989</v>
      </c>
      <c r="J2573">
        <v>1.619</v>
      </c>
      <c r="K2573">
        <v>10.522</v>
      </c>
      <c r="L2573">
        <v>85.417000000000002</v>
      </c>
      <c r="M2573">
        <v>19874.411</v>
      </c>
      <c r="N2573">
        <v>0</v>
      </c>
      <c r="O2573">
        <v>2.9529999999999998</v>
      </c>
      <c r="P2573">
        <v>-7.7240000000000002</v>
      </c>
      <c r="Q2573">
        <v>134.31800000000001</v>
      </c>
      <c r="R2573">
        <v>19879.181</v>
      </c>
      <c r="S2573">
        <v>19744.863000000001</v>
      </c>
    </row>
    <row r="2574" spans="1:19" x14ac:dyDescent="0.3">
      <c r="A2574">
        <v>2021</v>
      </c>
      <c r="B2574">
        <v>4</v>
      </c>
      <c r="C2574">
        <v>18</v>
      </c>
      <c r="D2574">
        <v>5</v>
      </c>
      <c r="E2574">
        <v>18758.454000000002</v>
      </c>
      <c r="F2574">
        <v>1418.623</v>
      </c>
      <c r="G2574">
        <v>61.597999999999999</v>
      </c>
      <c r="H2574">
        <v>0</v>
      </c>
      <c r="I2574">
        <v>101.506</v>
      </c>
      <c r="J2574">
        <v>1.629</v>
      </c>
      <c r="K2574">
        <v>9.4570000000000007</v>
      </c>
      <c r="L2574">
        <v>85.680999999999997</v>
      </c>
      <c r="M2574">
        <v>20375.351999999999</v>
      </c>
      <c r="N2574">
        <v>0</v>
      </c>
      <c r="O2574">
        <v>3.27</v>
      </c>
      <c r="P2574">
        <v>-5.7649999999999997</v>
      </c>
      <c r="Q2574">
        <v>137.387</v>
      </c>
      <c r="R2574">
        <v>20377.846000000001</v>
      </c>
      <c r="S2574">
        <v>20240.458999999999</v>
      </c>
    </row>
    <row r="2575" spans="1:19" x14ac:dyDescent="0.3">
      <c r="A2575">
        <v>2021</v>
      </c>
      <c r="B2575">
        <v>4</v>
      </c>
      <c r="C2575">
        <v>18</v>
      </c>
      <c r="D2575">
        <v>6</v>
      </c>
      <c r="E2575">
        <v>19435.511999999999</v>
      </c>
      <c r="F2575">
        <v>1239.944</v>
      </c>
      <c r="G2575">
        <v>66.933999999999997</v>
      </c>
      <c r="H2575">
        <v>0</v>
      </c>
      <c r="I2575">
        <v>64.483999999999995</v>
      </c>
      <c r="J2575">
        <v>1.893</v>
      </c>
      <c r="K2575">
        <v>16.388000000000002</v>
      </c>
      <c r="L2575">
        <v>86.088999999999999</v>
      </c>
      <c r="M2575">
        <v>20844.311000000002</v>
      </c>
      <c r="N2575">
        <v>55.515000000000001</v>
      </c>
      <c r="O2575">
        <v>3.851</v>
      </c>
      <c r="P2575">
        <v>-2.78</v>
      </c>
      <c r="Q2575">
        <v>141.87</v>
      </c>
      <c r="R2575">
        <v>20787.723999999998</v>
      </c>
      <c r="S2575">
        <v>20645.853999999999</v>
      </c>
    </row>
    <row r="2576" spans="1:19" x14ac:dyDescent="0.3">
      <c r="A2576">
        <v>2021</v>
      </c>
      <c r="B2576">
        <v>4</v>
      </c>
      <c r="C2576">
        <v>18</v>
      </c>
      <c r="D2576">
        <v>7</v>
      </c>
      <c r="E2576">
        <v>20513.228999999999</v>
      </c>
      <c r="F2576">
        <v>1212.114</v>
      </c>
      <c r="G2576">
        <v>73.569999999999993</v>
      </c>
      <c r="H2576">
        <v>0</v>
      </c>
      <c r="I2576">
        <v>68.882999999999996</v>
      </c>
      <c r="J2576">
        <v>2.2879999999999998</v>
      </c>
      <c r="K2576">
        <v>13.085000000000001</v>
      </c>
      <c r="L2576">
        <v>86.700999999999993</v>
      </c>
      <c r="M2576">
        <v>21896.300999999999</v>
      </c>
      <c r="N2576">
        <v>1055.385</v>
      </c>
      <c r="O2576">
        <v>0.45200000000000001</v>
      </c>
      <c r="P2576">
        <v>-1.8260000000000001</v>
      </c>
      <c r="Q2576">
        <v>153.018</v>
      </c>
      <c r="R2576">
        <v>20842.291000000001</v>
      </c>
      <c r="S2576">
        <v>20689.273000000001</v>
      </c>
    </row>
    <row r="2577" spans="1:19" x14ac:dyDescent="0.3">
      <c r="A2577">
        <v>2021</v>
      </c>
      <c r="B2577">
        <v>4</v>
      </c>
      <c r="C2577">
        <v>18</v>
      </c>
      <c r="D2577">
        <v>8</v>
      </c>
      <c r="E2577">
        <v>21929.305</v>
      </c>
      <c r="F2577">
        <v>1184.395</v>
      </c>
      <c r="G2577">
        <v>74.210999999999999</v>
      </c>
      <c r="H2577">
        <v>0</v>
      </c>
      <c r="I2577">
        <v>109.06699999999999</v>
      </c>
      <c r="J2577">
        <v>2.8879999999999999</v>
      </c>
      <c r="K2577">
        <v>6.8529999999999998</v>
      </c>
      <c r="L2577">
        <v>87.462000000000003</v>
      </c>
      <c r="M2577">
        <v>23319.971000000001</v>
      </c>
      <c r="N2577">
        <v>3574.4839999999999</v>
      </c>
      <c r="O2577">
        <v>-11.521000000000001</v>
      </c>
      <c r="P2577">
        <v>4.0000000000000001E-3</v>
      </c>
      <c r="Q2577">
        <v>172.17099999999999</v>
      </c>
      <c r="R2577">
        <v>19757.005000000001</v>
      </c>
      <c r="S2577">
        <v>19584.833999999999</v>
      </c>
    </row>
    <row r="2578" spans="1:19" x14ac:dyDescent="0.3">
      <c r="A2578">
        <v>2021</v>
      </c>
      <c r="B2578">
        <v>4</v>
      </c>
      <c r="C2578">
        <v>18</v>
      </c>
      <c r="D2578">
        <v>9</v>
      </c>
      <c r="E2578">
        <v>23263.367999999999</v>
      </c>
      <c r="F2578">
        <v>1161.6110000000001</v>
      </c>
      <c r="G2578">
        <v>71.278999999999996</v>
      </c>
      <c r="H2578">
        <v>0</v>
      </c>
      <c r="I2578">
        <v>148.09700000000001</v>
      </c>
      <c r="J2578">
        <v>3.0950000000000002</v>
      </c>
      <c r="K2578">
        <v>-0.77800000000000002</v>
      </c>
      <c r="L2578">
        <v>88.260999999999996</v>
      </c>
      <c r="M2578">
        <v>24663.653999999999</v>
      </c>
      <c r="N2578">
        <v>6033.4790000000003</v>
      </c>
      <c r="O2578">
        <v>-25.952000000000002</v>
      </c>
      <c r="P2578">
        <v>2.4900000000000002</v>
      </c>
      <c r="Q2578">
        <v>194.53800000000001</v>
      </c>
      <c r="R2578">
        <v>18653.637999999999</v>
      </c>
      <c r="S2578">
        <v>18459.099999999999</v>
      </c>
    </row>
    <row r="2579" spans="1:19" x14ac:dyDescent="0.3">
      <c r="A2579">
        <v>2021</v>
      </c>
      <c r="B2579">
        <v>4</v>
      </c>
      <c r="C2579">
        <v>18</v>
      </c>
      <c r="D2579">
        <v>10</v>
      </c>
      <c r="E2579">
        <v>24327.053</v>
      </c>
      <c r="F2579">
        <v>1138.03</v>
      </c>
      <c r="G2579">
        <v>68.531999999999996</v>
      </c>
      <c r="H2579">
        <v>0</v>
      </c>
      <c r="I2579">
        <v>183.595</v>
      </c>
      <c r="J2579">
        <v>3.2829999999999999</v>
      </c>
      <c r="K2579">
        <v>0.46200000000000002</v>
      </c>
      <c r="L2579">
        <v>88.885000000000005</v>
      </c>
      <c r="M2579">
        <v>25741.308000000001</v>
      </c>
      <c r="N2579">
        <v>7905.7470000000003</v>
      </c>
      <c r="O2579">
        <v>-31.364999999999998</v>
      </c>
      <c r="P2579">
        <v>3.5179999999999998</v>
      </c>
      <c r="Q2579">
        <v>213.17099999999999</v>
      </c>
      <c r="R2579">
        <v>17863.407999999999</v>
      </c>
      <c r="S2579">
        <v>17650.236000000001</v>
      </c>
    </row>
    <row r="2580" spans="1:19" x14ac:dyDescent="0.3">
      <c r="A2580">
        <v>2021</v>
      </c>
      <c r="B2580">
        <v>4</v>
      </c>
      <c r="C2580">
        <v>18</v>
      </c>
      <c r="D2580">
        <v>11</v>
      </c>
      <c r="E2580">
        <v>24740.949000000001</v>
      </c>
      <c r="F2580">
        <v>1134.6890000000001</v>
      </c>
      <c r="G2580">
        <v>65.450999999999993</v>
      </c>
      <c r="H2580">
        <v>0</v>
      </c>
      <c r="I2580">
        <v>236.779</v>
      </c>
      <c r="J2580">
        <v>3.4590000000000001</v>
      </c>
      <c r="K2580">
        <v>3.4409999999999998</v>
      </c>
      <c r="L2580">
        <v>89.13</v>
      </c>
      <c r="M2580">
        <v>26208.447</v>
      </c>
      <c r="N2580">
        <v>9030.5169999999998</v>
      </c>
      <c r="O2580">
        <v>-22.216000000000001</v>
      </c>
      <c r="P2580">
        <v>2.8849999999999998</v>
      </c>
      <c r="Q2580">
        <v>225.43799999999999</v>
      </c>
      <c r="R2580">
        <v>17197.260999999999</v>
      </c>
      <c r="S2580">
        <v>16971.823</v>
      </c>
    </row>
    <row r="2581" spans="1:19" x14ac:dyDescent="0.3">
      <c r="A2581">
        <v>2021</v>
      </c>
      <c r="B2581">
        <v>4</v>
      </c>
      <c r="C2581">
        <v>18</v>
      </c>
      <c r="D2581">
        <v>12</v>
      </c>
      <c r="E2581">
        <v>24986.451000000001</v>
      </c>
      <c r="F2581">
        <v>1096.0029999999999</v>
      </c>
      <c r="G2581">
        <v>64.177999999999997</v>
      </c>
      <c r="H2581">
        <v>0</v>
      </c>
      <c r="I2581">
        <v>278.48500000000001</v>
      </c>
      <c r="J2581">
        <v>3.6019999999999999</v>
      </c>
      <c r="K2581">
        <v>1.488</v>
      </c>
      <c r="L2581">
        <v>89.278000000000006</v>
      </c>
      <c r="M2581">
        <v>26455.307000000001</v>
      </c>
      <c r="N2581">
        <v>9555.84</v>
      </c>
      <c r="O2581">
        <v>-7.681</v>
      </c>
      <c r="P2581">
        <v>3.9369999999999998</v>
      </c>
      <c r="Q2581">
        <v>234.637</v>
      </c>
      <c r="R2581">
        <v>16903.210999999999</v>
      </c>
      <c r="S2581">
        <v>16668.574000000001</v>
      </c>
    </row>
    <row r="2582" spans="1:19" x14ac:dyDescent="0.3">
      <c r="A2582">
        <v>2021</v>
      </c>
      <c r="B2582">
        <v>4</v>
      </c>
      <c r="C2582">
        <v>18</v>
      </c>
      <c r="D2582">
        <v>13</v>
      </c>
      <c r="E2582">
        <v>24982.118999999999</v>
      </c>
      <c r="F2582">
        <v>1026.9970000000001</v>
      </c>
      <c r="G2582">
        <v>63.774999999999999</v>
      </c>
      <c r="H2582">
        <v>0</v>
      </c>
      <c r="I2582">
        <v>291.25299999999999</v>
      </c>
      <c r="J2582">
        <v>3.6070000000000002</v>
      </c>
      <c r="K2582">
        <v>4.4649999999999999</v>
      </c>
      <c r="L2582">
        <v>89.266000000000005</v>
      </c>
      <c r="M2582">
        <v>26397.705999999998</v>
      </c>
      <c r="N2582">
        <v>9548.8520000000008</v>
      </c>
      <c r="O2582">
        <v>-4.6760000000000002</v>
      </c>
      <c r="P2582">
        <v>4.5380000000000003</v>
      </c>
      <c r="Q2582">
        <v>238.88</v>
      </c>
      <c r="R2582">
        <v>16848.992999999999</v>
      </c>
      <c r="S2582">
        <v>16610.113000000001</v>
      </c>
    </row>
    <row r="2583" spans="1:19" x14ac:dyDescent="0.3">
      <c r="A2583">
        <v>2021</v>
      </c>
      <c r="B2583">
        <v>4</v>
      </c>
      <c r="C2583">
        <v>18</v>
      </c>
      <c r="D2583">
        <v>14</v>
      </c>
      <c r="E2583">
        <v>24850.112000000001</v>
      </c>
      <c r="F2583">
        <v>960.69200000000001</v>
      </c>
      <c r="G2583">
        <v>63.405999999999999</v>
      </c>
      <c r="H2583">
        <v>0</v>
      </c>
      <c r="I2583">
        <v>290.77</v>
      </c>
      <c r="J2583">
        <v>3.3069999999999999</v>
      </c>
      <c r="K2583">
        <v>4.5720000000000001</v>
      </c>
      <c r="L2583">
        <v>89.176000000000002</v>
      </c>
      <c r="M2583">
        <v>26198.629000000001</v>
      </c>
      <c r="N2583">
        <v>8975.8289999999997</v>
      </c>
      <c r="O2583">
        <v>-6.2850000000000001</v>
      </c>
      <c r="P2583">
        <v>4.2539999999999996</v>
      </c>
      <c r="Q2583">
        <v>240.596</v>
      </c>
      <c r="R2583">
        <v>17224.830999999998</v>
      </c>
      <c r="S2583">
        <v>16984.236000000001</v>
      </c>
    </row>
    <row r="2584" spans="1:19" x14ac:dyDescent="0.3">
      <c r="A2584">
        <v>2021</v>
      </c>
      <c r="B2584">
        <v>4</v>
      </c>
      <c r="C2584">
        <v>18</v>
      </c>
      <c r="D2584">
        <v>15</v>
      </c>
      <c r="E2584">
        <v>24690.682000000001</v>
      </c>
      <c r="F2584">
        <v>918.46299999999997</v>
      </c>
      <c r="G2584">
        <v>63.625999999999998</v>
      </c>
      <c r="H2584">
        <v>0</v>
      </c>
      <c r="I2584">
        <v>293.33</v>
      </c>
      <c r="J2584">
        <v>3.363</v>
      </c>
      <c r="K2584">
        <v>-2.0459999999999998</v>
      </c>
      <c r="L2584">
        <v>89.090999999999994</v>
      </c>
      <c r="M2584">
        <v>25992.883000000002</v>
      </c>
      <c r="N2584">
        <v>7690.7049999999999</v>
      </c>
      <c r="O2584">
        <v>-1.2829999999999999</v>
      </c>
      <c r="P2584">
        <v>2.88</v>
      </c>
      <c r="Q2584">
        <v>240.233</v>
      </c>
      <c r="R2584">
        <v>18300.580999999998</v>
      </c>
      <c r="S2584">
        <v>18060.348000000002</v>
      </c>
    </row>
    <row r="2585" spans="1:19" x14ac:dyDescent="0.3">
      <c r="A2585">
        <v>2021</v>
      </c>
      <c r="B2585">
        <v>4</v>
      </c>
      <c r="C2585">
        <v>18</v>
      </c>
      <c r="D2585">
        <v>16</v>
      </c>
      <c r="E2585">
        <v>24665.79</v>
      </c>
      <c r="F2585">
        <v>816.25</v>
      </c>
      <c r="G2585">
        <v>64.195999999999998</v>
      </c>
      <c r="H2585">
        <v>0</v>
      </c>
      <c r="I2585">
        <v>195.18899999999999</v>
      </c>
      <c r="J2585">
        <v>2.121</v>
      </c>
      <c r="K2585">
        <v>-12.568</v>
      </c>
      <c r="L2585">
        <v>89.081000000000003</v>
      </c>
      <c r="M2585">
        <v>25755.863000000001</v>
      </c>
      <c r="N2585">
        <v>5769.3029999999999</v>
      </c>
      <c r="O2585">
        <v>0.53400000000000003</v>
      </c>
      <c r="P2585">
        <v>1.6419999999999999</v>
      </c>
      <c r="Q2585">
        <v>241.05699999999999</v>
      </c>
      <c r="R2585">
        <v>19984.383999999998</v>
      </c>
      <c r="S2585">
        <v>19743.327000000001</v>
      </c>
    </row>
    <row r="2586" spans="1:19" x14ac:dyDescent="0.3">
      <c r="A2586">
        <v>2021</v>
      </c>
      <c r="B2586">
        <v>4</v>
      </c>
      <c r="C2586">
        <v>18</v>
      </c>
      <c r="D2586">
        <v>17</v>
      </c>
      <c r="E2586">
        <v>24615.496999999999</v>
      </c>
      <c r="F2586">
        <v>731.25699999999995</v>
      </c>
      <c r="G2586">
        <v>64.881</v>
      </c>
      <c r="H2586">
        <v>0</v>
      </c>
      <c r="I2586">
        <v>205.239</v>
      </c>
      <c r="J2586">
        <v>1.9910000000000001</v>
      </c>
      <c r="K2586">
        <v>-12.737</v>
      </c>
      <c r="L2586">
        <v>89.05</v>
      </c>
      <c r="M2586">
        <v>25630.295999999998</v>
      </c>
      <c r="N2586">
        <v>3398.915</v>
      </c>
      <c r="O2586">
        <v>1.157</v>
      </c>
      <c r="P2586">
        <v>7.7039999999999997</v>
      </c>
      <c r="Q2586">
        <v>242.97300000000001</v>
      </c>
      <c r="R2586">
        <v>22222.521000000001</v>
      </c>
      <c r="S2586">
        <v>21979.546999999999</v>
      </c>
    </row>
    <row r="2587" spans="1:19" x14ac:dyDescent="0.3">
      <c r="A2587">
        <v>2021</v>
      </c>
      <c r="B2587">
        <v>4</v>
      </c>
      <c r="C2587">
        <v>18</v>
      </c>
      <c r="D2587">
        <v>18</v>
      </c>
      <c r="E2587">
        <v>24510.581999999999</v>
      </c>
      <c r="F2587">
        <v>712.16200000000003</v>
      </c>
      <c r="G2587">
        <v>66.337999999999994</v>
      </c>
      <c r="H2587">
        <v>0</v>
      </c>
      <c r="I2587">
        <v>206.95099999999999</v>
      </c>
      <c r="J2587">
        <v>1.8640000000000001</v>
      </c>
      <c r="K2587">
        <v>-21.273</v>
      </c>
      <c r="L2587">
        <v>88.974999999999994</v>
      </c>
      <c r="M2587">
        <v>25499.26</v>
      </c>
      <c r="N2587">
        <v>969.40300000000002</v>
      </c>
      <c r="O2587">
        <v>10.231999999999999</v>
      </c>
      <c r="P2587">
        <v>10.428000000000001</v>
      </c>
      <c r="Q2587">
        <v>239.50899999999999</v>
      </c>
      <c r="R2587">
        <v>24509.197</v>
      </c>
      <c r="S2587">
        <v>24269.687999999998</v>
      </c>
    </row>
    <row r="2588" spans="1:19" x14ac:dyDescent="0.3">
      <c r="A2588">
        <v>2021</v>
      </c>
      <c r="B2588">
        <v>4</v>
      </c>
      <c r="C2588">
        <v>18</v>
      </c>
      <c r="D2588">
        <v>19</v>
      </c>
      <c r="E2588">
        <v>25392.477999999999</v>
      </c>
      <c r="F2588">
        <v>736.01099999999997</v>
      </c>
      <c r="G2588">
        <v>66.364000000000004</v>
      </c>
      <c r="H2588">
        <v>0</v>
      </c>
      <c r="I2588">
        <v>232.16</v>
      </c>
      <c r="J2588">
        <v>1.7270000000000001</v>
      </c>
      <c r="K2588">
        <v>-16.346</v>
      </c>
      <c r="L2588">
        <v>89.429000000000002</v>
      </c>
      <c r="M2588">
        <v>26435.46</v>
      </c>
      <c r="N2588">
        <v>53.838000000000001</v>
      </c>
      <c r="O2588">
        <v>14.157</v>
      </c>
      <c r="P2588">
        <v>16.402000000000001</v>
      </c>
      <c r="Q2588">
        <v>235.09700000000001</v>
      </c>
      <c r="R2588">
        <v>26351.064999999999</v>
      </c>
      <c r="S2588">
        <v>26115.968000000001</v>
      </c>
    </row>
    <row r="2589" spans="1:19" x14ac:dyDescent="0.3">
      <c r="A2589">
        <v>2021</v>
      </c>
      <c r="B2589">
        <v>4</v>
      </c>
      <c r="C2589">
        <v>18</v>
      </c>
      <c r="D2589">
        <v>20</v>
      </c>
      <c r="E2589">
        <v>26406.473000000002</v>
      </c>
      <c r="F2589">
        <v>763.07100000000003</v>
      </c>
      <c r="G2589">
        <v>69.989000000000004</v>
      </c>
      <c r="H2589">
        <v>0</v>
      </c>
      <c r="I2589">
        <v>324.928</v>
      </c>
      <c r="J2589">
        <v>1.5820000000000001</v>
      </c>
      <c r="K2589">
        <v>-12.858000000000001</v>
      </c>
      <c r="L2589">
        <v>90.213999999999999</v>
      </c>
      <c r="M2589">
        <v>27573.41</v>
      </c>
      <c r="N2589">
        <v>0</v>
      </c>
      <c r="O2589">
        <v>14.407</v>
      </c>
      <c r="P2589">
        <v>12.269</v>
      </c>
      <c r="Q2589">
        <v>229.631</v>
      </c>
      <c r="R2589">
        <v>27546.734</v>
      </c>
      <c r="S2589">
        <v>27317.102999999999</v>
      </c>
    </row>
    <row r="2590" spans="1:19" x14ac:dyDescent="0.3">
      <c r="A2590">
        <v>2021</v>
      </c>
      <c r="B2590">
        <v>4</v>
      </c>
      <c r="C2590">
        <v>18</v>
      </c>
      <c r="D2590">
        <v>21</v>
      </c>
      <c r="E2590">
        <v>25362.848999999998</v>
      </c>
      <c r="F2590">
        <v>817.54600000000005</v>
      </c>
      <c r="G2590">
        <v>70.400999999999996</v>
      </c>
      <c r="H2590">
        <v>0</v>
      </c>
      <c r="I2590">
        <v>370.52199999999999</v>
      </c>
      <c r="J2590">
        <v>1.948</v>
      </c>
      <c r="K2590">
        <v>0.80800000000000005</v>
      </c>
      <c r="L2590">
        <v>89.495000000000005</v>
      </c>
      <c r="M2590">
        <v>26643.168000000001</v>
      </c>
      <c r="N2590">
        <v>0</v>
      </c>
      <c r="O2590">
        <v>13.4</v>
      </c>
      <c r="P2590">
        <v>2.7509999999999999</v>
      </c>
      <c r="Q2590">
        <v>219.42</v>
      </c>
      <c r="R2590">
        <v>26627.017</v>
      </c>
      <c r="S2590">
        <v>26407.597000000002</v>
      </c>
    </row>
    <row r="2591" spans="1:19" x14ac:dyDescent="0.3">
      <c r="A2591">
        <v>2021</v>
      </c>
      <c r="B2591">
        <v>4</v>
      </c>
      <c r="C2591">
        <v>18</v>
      </c>
      <c r="D2591">
        <v>22</v>
      </c>
      <c r="E2591">
        <v>23239.678</v>
      </c>
      <c r="F2591">
        <v>961.18100000000004</v>
      </c>
      <c r="G2591">
        <v>66.215000000000003</v>
      </c>
      <c r="H2591">
        <v>0</v>
      </c>
      <c r="I2591">
        <v>407.01100000000002</v>
      </c>
      <c r="J2591">
        <v>1.7749999999999999</v>
      </c>
      <c r="K2591">
        <v>11.148999999999999</v>
      </c>
      <c r="L2591">
        <v>88.242000000000004</v>
      </c>
      <c r="M2591">
        <v>24709.036</v>
      </c>
      <c r="N2591">
        <v>0</v>
      </c>
      <c r="O2591">
        <v>10.4</v>
      </c>
      <c r="P2591">
        <v>-17.568000000000001</v>
      </c>
      <c r="Q2591">
        <v>203.261</v>
      </c>
      <c r="R2591">
        <v>24716.204000000002</v>
      </c>
      <c r="S2591">
        <v>24512.944</v>
      </c>
    </row>
    <row r="2592" spans="1:19" x14ac:dyDescent="0.3">
      <c r="A2592">
        <v>2021</v>
      </c>
      <c r="B2592">
        <v>4</v>
      </c>
      <c r="C2592">
        <v>18</v>
      </c>
      <c r="D2592">
        <v>23</v>
      </c>
      <c r="E2592">
        <v>21169.200000000001</v>
      </c>
      <c r="F2592">
        <v>1133.7539999999999</v>
      </c>
      <c r="G2592">
        <v>62.204000000000001</v>
      </c>
      <c r="H2592">
        <v>0</v>
      </c>
      <c r="I2592">
        <v>499.92</v>
      </c>
      <c r="J2592">
        <v>3.0449999999999999</v>
      </c>
      <c r="K2592">
        <v>17.559000000000001</v>
      </c>
      <c r="L2592">
        <v>87.063999999999993</v>
      </c>
      <c r="M2592">
        <v>22910.543000000001</v>
      </c>
      <c r="N2592">
        <v>0</v>
      </c>
      <c r="O2592">
        <v>7.593</v>
      </c>
      <c r="P2592">
        <v>-15.762</v>
      </c>
      <c r="Q2592">
        <v>179.535</v>
      </c>
      <c r="R2592">
        <v>22918.713</v>
      </c>
      <c r="S2592">
        <v>22739.178</v>
      </c>
    </row>
    <row r="2593" spans="1:19" x14ac:dyDescent="0.3">
      <c r="A2593">
        <v>2021</v>
      </c>
      <c r="B2593">
        <v>4</v>
      </c>
      <c r="C2593">
        <v>18</v>
      </c>
      <c r="D2593">
        <v>24</v>
      </c>
      <c r="E2593">
        <v>19693.081999999999</v>
      </c>
      <c r="F2593">
        <v>1427.444</v>
      </c>
      <c r="G2593">
        <v>59.613999999999997</v>
      </c>
      <c r="H2593">
        <v>0</v>
      </c>
      <c r="I2593">
        <v>846.64099999999996</v>
      </c>
      <c r="J2593">
        <v>5.0780000000000003</v>
      </c>
      <c r="K2593">
        <v>8.3629999999999995</v>
      </c>
      <c r="L2593">
        <v>86.268000000000001</v>
      </c>
      <c r="M2593">
        <v>22066.876</v>
      </c>
      <c r="N2593">
        <v>0</v>
      </c>
      <c r="O2593">
        <v>5.04</v>
      </c>
      <c r="P2593">
        <v>-25.152000000000001</v>
      </c>
      <c r="Q2593">
        <v>157.53</v>
      </c>
      <c r="R2593">
        <v>22086.988000000001</v>
      </c>
      <c r="S2593">
        <v>21929.457999999999</v>
      </c>
    </row>
    <row r="2594" spans="1:19" x14ac:dyDescent="0.3">
      <c r="A2594">
        <v>2021</v>
      </c>
      <c r="B2594">
        <v>4</v>
      </c>
      <c r="C2594">
        <v>19</v>
      </c>
      <c r="D2594">
        <v>1</v>
      </c>
      <c r="E2594">
        <v>19548.241000000002</v>
      </c>
      <c r="F2594">
        <v>1497.3620000000001</v>
      </c>
      <c r="G2594">
        <v>58.552</v>
      </c>
      <c r="H2594">
        <v>0</v>
      </c>
      <c r="I2594">
        <v>601.077</v>
      </c>
      <c r="J2594">
        <v>4.9450000000000003</v>
      </c>
      <c r="K2594">
        <v>4.6879999999999997</v>
      </c>
      <c r="L2594">
        <v>86.22</v>
      </c>
      <c r="M2594">
        <v>21742.532999999999</v>
      </c>
      <c r="N2594">
        <v>0</v>
      </c>
      <c r="O2594">
        <v>3.7589999999999999</v>
      </c>
      <c r="P2594">
        <v>-21.065999999999999</v>
      </c>
      <c r="Q2594">
        <v>141.72399999999999</v>
      </c>
      <c r="R2594">
        <v>21759.84</v>
      </c>
      <c r="S2594">
        <v>21618.116000000002</v>
      </c>
    </row>
    <row r="2595" spans="1:19" x14ac:dyDescent="0.3">
      <c r="A2595">
        <v>2021</v>
      </c>
      <c r="B2595">
        <v>4</v>
      </c>
      <c r="C2595">
        <v>19</v>
      </c>
      <c r="D2595">
        <v>2</v>
      </c>
      <c r="E2595">
        <v>18993.379000000001</v>
      </c>
      <c r="F2595">
        <v>1542.8</v>
      </c>
      <c r="G2595">
        <v>56.832000000000001</v>
      </c>
      <c r="H2595">
        <v>0</v>
      </c>
      <c r="I2595">
        <v>360.00200000000001</v>
      </c>
      <c r="J2595">
        <v>4.8719999999999999</v>
      </c>
      <c r="K2595">
        <v>10.266999999999999</v>
      </c>
      <c r="L2595">
        <v>85.876000000000005</v>
      </c>
      <c r="M2595">
        <v>20997.196</v>
      </c>
      <c r="N2595">
        <v>0</v>
      </c>
      <c r="O2595">
        <v>3.1629999999999998</v>
      </c>
      <c r="P2595">
        <v>-16.295000000000002</v>
      </c>
      <c r="Q2595">
        <v>134.108</v>
      </c>
      <c r="R2595">
        <v>21010.328000000001</v>
      </c>
      <c r="S2595">
        <v>20876.22</v>
      </c>
    </row>
    <row r="2596" spans="1:19" x14ac:dyDescent="0.3">
      <c r="A2596">
        <v>2021</v>
      </c>
      <c r="B2596">
        <v>4</v>
      </c>
      <c r="C2596">
        <v>19</v>
      </c>
      <c r="D2596">
        <v>3</v>
      </c>
      <c r="E2596">
        <v>18843.813999999998</v>
      </c>
      <c r="F2596">
        <v>1542.297</v>
      </c>
      <c r="G2596">
        <v>56.375999999999998</v>
      </c>
      <c r="H2596">
        <v>0</v>
      </c>
      <c r="I2596">
        <v>204.78</v>
      </c>
      <c r="J2596">
        <v>4.7190000000000003</v>
      </c>
      <c r="K2596">
        <v>9.766</v>
      </c>
      <c r="L2596">
        <v>85.790999999999997</v>
      </c>
      <c r="M2596">
        <v>20691.167000000001</v>
      </c>
      <c r="N2596">
        <v>0</v>
      </c>
      <c r="O2596">
        <v>2.96</v>
      </c>
      <c r="P2596">
        <v>-11.433999999999999</v>
      </c>
      <c r="Q2596">
        <v>131.715</v>
      </c>
      <c r="R2596">
        <v>20699.64</v>
      </c>
      <c r="S2596">
        <v>20567.924999999999</v>
      </c>
    </row>
    <row r="2597" spans="1:19" x14ac:dyDescent="0.3">
      <c r="A2597">
        <v>2021</v>
      </c>
      <c r="B2597">
        <v>4</v>
      </c>
      <c r="C2597">
        <v>19</v>
      </c>
      <c r="D2597">
        <v>4</v>
      </c>
      <c r="E2597">
        <v>19287.841</v>
      </c>
      <c r="F2597">
        <v>1489.7909999999999</v>
      </c>
      <c r="G2597">
        <v>56.832000000000001</v>
      </c>
      <c r="H2597">
        <v>0</v>
      </c>
      <c r="I2597">
        <v>102.96599999999999</v>
      </c>
      <c r="J2597">
        <v>3.6520000000000001</v>
      </c>
      <c r="K2597">
        <v>10.425000000000001</v>
      </c>
      <c r="L2597">
        <v>86.055000000000007</v>
      </c>
      <c r="M2597">
        <v>20980.73</v>
      </c>
      <c r="N2597">
        <v>0</v>
      </c>
      <c r="O2597">
        <v>2.9529999999999998</v>
      </c>
      <c r="P2597">
        <v>-7.7240000000000002</v>
      </c>
      <c r="Q2597">
        <v>135.262</v>
      </c>
      <c r="R2597">
        <v>20985.5</v>
      </c>
      <c r="S2597">
        <v>20850.238000000001</v>
      </c>
    </row>
    <row r="2598" spans="1:19" x14ac:dyDescent="0.3">
      <c r="A2598">
        <v>2021</v>
      </c>
      <c r="B2598">
        <v>4</v>
      </c>
      <c r="C2598">
        <v>19</v>
      </c>
      <c r="D2598">
        <v>5</v>
      </c>
      <c r="E2598">
        <v>20828.596000000001</v>
      </c>
      <c r="F2598">
        <v>1299.75</v>
      </c>
      <c r="G2598">
        <v>59.404000000000003</v>
      </c>
      <c r="H2598">
        <v>0</v>
      </c>
      <c r="I2598">
        <v>72.459999999999994</v>
      </c>
      <c r="J2598">
        <v>2.3290000000000002</v>
      </c>
      <c r="K2598">
        <v>9.2170000000000005</v>
      </c>
      <c r="L2598">
        <v>86.918999999999997</v>
      </c>
      <c r="M2598">
        <v>22299.272000000001</v>
      </c>
      <c r="N2598">
        <v>0</v>
      </c>
      <c r="O2598">
        <v>3.27</v>
      </c>
      <c r="P2598">
        <v>-5.7649999999999997</v>
      </c>
      <c r="Q2598">
        <v>146.238</v>
      </c>
      <c r="R2598">
        <v>22301.766</v>
      </c>
      <c r="S2598">
        <v>22155.527999999998</v>
      </c>
    </row>
    <row r="2599" spans="1:19" x14ac:dyDescent="0.3">
      <c r="A2599">
        <v>2021</v>
      </c>
      <c r="B2599">
        <v>4</v>
      </c>
      <c r="C2599">
        <v>19</v>
      </c>
      <c r="D2599">
        <v>6</v>
      </c>
      <c r="E2599">
        <v>23117.187999999998</v>
      </c>
      <c r="F2599">
        <v>1003.557</v>
      </c>
      <c r="G2599">
        <v>62.423000000000002</v>
      </c>
      <c r="H2599">
        <v>0</v>
      </c>
      <c r="I2599">
        <v>128.994</v>
      </c>
      <c r="J2599">
        <v>2.839</v>
      </c>
      <c r="K2599">
        <v>15.422000000000001</v>
      </c>
      <c r="L2599">
        <v>88.218000000000004</v>
      </c>
      <c r="M2599">
        <v>24356.217000000001</v>
      </c>
      <c r="N2599">
        <v>55.515000000000001</v>
      </c>
      <c r="O2599">
        <v>3.851</v>
      </c>
      <c r="P2599">
        <v>-2.78</v>
      </c>
      <c r="Q2599">
        <v>166.05500000000001</v>
      </c>
      <c r="R2599">
        <v>24299.631000000001</v>
      </c>
      <c r="S2599">
        <v>24133.576000000001</v>
      </c>
    </row>
    <row r="2600" spans="1:19" x14ac:dyDescent="0.3">
      <c r="A2600">
        <v>2021</v>
      </c>
      <c r="B2600">
        <v>4</v>
      </c>
      <c r="C2600">
        <v>19</v>
      </c>
      <c r="D2600">
        <v>7</v>
      </c>
      <c r="E2600">
        <v>25200.865000000002</v>
      </c>
      <c r="F2600">
        <v>900.28099999999995</v>
      </c>
      <c r="G2600">
        <v>67.100999999999999</v>
      </c>
      <c r="H2600">
        <v>0</v>
      </c>
      <c r="I2600">
        <v>267.89</v>
      </c>
      <c r="J2600">
        <v>3.702</v>
      </c>
      <c r="K2600">
        <v>12.153</v>
      </c>
      <c r="L2600">
        <v>89.513999999999996</v>
      </c>
      <c r="M2600">
        <v>26474.404999999999</v>
      </c>
      <c r="N2600">
        <v>1055.385</v>
      </c>
      <c r="O2600">
        <v>0.45200000000000001</v>
      </c>
      <c r="P2600">
        <v>-1.8260000000000001</v>
      </c>
      <c r="Q2600">
        <v>197.05600000000001</v>
      </c>
      <c r="R2600">
        <v>25420.395</v>
      </c>
      <c r="S2600">
        <v>25223.339</v>
      </c>
    </row>
    <row r="2601" spans="1:19" x14ac:dyDescent="0.3">
      <c r="A2601">
        <v>2021</v>
      </c>
      <c r="B2601">
        <v>4</v>
      </c>
      <c r="C2601">
        <v>19</v>
      </c>
      <c r="D2601">
        <v>8</v>
      </c>
      <c r="E2601">
        <v>26576.253000000001</v>
      </c>
      <c r="F2601">
        <v>877.59699999999998</v>
      </c>
      <c r="G2601">
        <v>69.831000000000003</v>
      </c>
      <c r="H2601">
        <v>0</v>
      </c>
      <c r="I2601">
        <v>494.47699999999998</v>
      </c>
      <c r="J2601">
        <v>4.97</v>
      </c>
      <c r="K2601">
        <v>6.3239999999999998</v>
      </c>
      <c r="L2601">
        <v>90.542000000000002</v>
      </c>
      <c r="M2601">
        <v>28050.162</v>
      </c>
      <c r="N2601">
        <v>3574.4839999999999</v>
      </c>
      <c r="O2601">
        <v>-11.521000000000001</v>
      </c>
      <c r="P2601">
        <v>4.0000000000000001E-3</v>
      </c>
      <c r="Q2601">
        <v>230.5</v>
      </c>
      <c r="R2601">
        <v>24487.196</v>
      </c>
      <c r="S2601">
        <v>24256.696</v>
      </c>
    </row>
    <row r="2602" spans="1:19" x14ac:dyDescent="0.3">
      <c r="A2602">
        <v>2021</v>
      </c>
      <c r="B2602">
        <v>4</v>
      </c>
      <c r="C2602">
        <v>19</v>
      </c>
      <c r="D2602">
        <v>9</v>
      </c>
      <c r="E2602">
        <v>27669.618999999999</v>
      </c>
      <c r="F2602">
        <v>897.53</v>
      </c>
      <c r="G2602">
        <v>70.516000000000005</v>
      </c>
      <c r="H2602">
        <v>0</v>
      </c>
      <c r="I2602">
        <v>610.23099999999999</v>
      </c>
      <c r="J2602">
        <v>5.5170000000000003</v>
      </c>
      <c r="K2602">
        <v>-0.27400000000000002</v>
      </c>
      <c r="L2602">
        <v>91.581000000000003</v>
      </c>
      <c r="M2602">
        <v>29274.204000000002</v>
      </c>
      <c r="N2602">
        <v>6033.4790000000003</v>
      </c>
      <c r="O2602">
        <v>-25.952000000000002</v>
      </c>
      <c r="P2602">
        <v>2.4900000000000002</v>
      </c>
      <c r="Q2602">
        <v>257.15199999999999</v>
      </c>
      <c r="R2602">
        <v>23264.187000000002</v>
      </c>
      <c r="S2602">
        <v>23007.035</v>
      </c>
    </row>
    <row r="2603" spans="1:19" x14ac:dyDescent="0.3">
      <c r="A2603">
        <v>2021</v>
      </c>
      <c r="B2603">
        <v>4</v>
      </c>
      <c r="C2603">
        <v>19</v>
      </c>
      <c r="D2603">
        <v>10</v>
      </c>
      <c r="E2603">
        <v>28675.535</v>
      </c>
      <c r="F2603">
        <v>912.80799999999999</v>
      </c>
      <c r="G2603">
        <v>70.006</v>
      </c>
      <c r="H2603">
        <v>0</v>
      </c>
      <c r="I2603">
        <v>577.70699999999999</v>
      </c>
      <c r="J2603">
        <v>5.8330000000000002</v>
      </c>
      <c r="K2603">
        <v>0.88900000000000001</v>
      </c>
      <c r="L2603">
        <v>92.346999999999994</v>
      </c>
      <c r="M2603">
        <v>30265.119999999999</v>
      </c>
      <c r="N2603">
        <v>7905.7470000000003</v>
      </c>
      <c r="O2603">
        <v>-31.364999999999998</v>
      </c>
      <c r="P2603">
        <v>3.5179999999999998</v>
      </c>
      <c r="Q2603">
        <v>275.392</v>
      </c>
      <c r="R2603">
        <v>22387.219000000001</v>
      </c>
      <c r="S2603">
        <v>22111.827000000001</v>
      </c>
    </row>
    <row r="2604" spans="1:19" x14ac:dyDescent="0.3">
      <c r="A2604">
        <v>2021</v>
      </c>
      <c r="B2604">
        <v>4</v>
      </c>
      <c r="C2604">
        <v>19</v>
      </c>
      <c r="D2604">
        <v>11</v>
      </c>
      <c r="E2604">
        <v>29159.670999999998</v>
      </c>
      <c r="F2604">
        <v>935.54600000000005</v>
      </c>
      <c r="G2604">
        <v>69.673000000000002</v>
      </c>
      <c r="H2604">
        <v>0</v>
      </c>
      <c r="I2604">
        <v>491.72500000000002</v>
      </c>
      <c r="J2604">
        <v>5.9710000000000001</v>
      </c>
      <c r="K2604">
        <v>3.222</v>
      </c>
      <c r="L2604">
        <v>92.620999999999995</v>
      </c>
      <c r="M2604">
        <v>30688.755000000001</v>
      </c>
      <c r="N2604">
        <v>9030.5169999999998</v>
      </c>
      <c r="O2604">
        <v>-22.216000000000001</v>
      </c>
      <c r="P2604">
        <v>2.8849999999999998</v>
      </c>
      <c r="Q2604">
        <v>292.39400000000001</v>
      </c>
      <c r="R2604">
        <v>21677.569</v>
      </c>
      <c r="S2604">
        <v>21385.175999999999</v>
      </c>
    </row>
    <row r="2605" spans="1:19" x14ac:dyDescent="0.3">
      <c r="A2605">
        <v>2021</v>
      </c>
      <c r="B2605">
        <v>4</v>
      </c>
      <c r="C2605">
        <v>19</v>
      </c>
      <c r="D2605">
        <v>12</v>
      </c>
      <c r="E2605">
        <v>29427.715</v>
      </c>
      <c r="F2605">
        <v>914.423</v>
      </c>
      <c r="G2605">
        <v>70.602999999999994</v>
      </c>
      <c r="H2605">
        <v>0</v>
      </c>
      <c r="I2605">
        <v>454.66800000000001</v>
      </c>
      <c r="J2605">
        <v>5.9409999999999998</v>
      </c>
      <c r="K2605">
        <v>1.06</v>
      </c>
      <c r="L2605">
        <v>92.760999999999996</v>
      </c>
      <c r="M2605">
        <v>30896.566999999999</v>
      </c>
      <c r="N2605">
        <v>9555.84</v>
      </c>
      <c r="O2605">
        <v>-7.681</v>
      </c>
      <c r="P2605">
        <v>3.9369999999999998</v>
      </c>
      <c r="Q2605">
        <v>302.16000000000003</v>
      </c>
      <c r="R2605">
        <v>21344.471000000001</v>
      </c>
      <c r="S2605">
        <v>21042.311000000002</v>
      </c>
    </row>
    <row r="2606" spans="1:19" x14ac:dyDescent="0.3">
      <c r="A2606">
        <v>2021</v>
      </c>
      <c r="B2606">
        <v>4</v>
      </c>
      <c r="C2606">
        <v>19</v>
      </c>
      <c r="D2606">
        <v>13</v>
      </c>
      <c r="E2606">
        <v>29748.883000000002</v>
      </c>
      <c r="F2606">
        <v>855.53599999999994</v>
      </c>
      <c r="G2606">
        <v>72.007999999999996</v>
      </c>
      <c r="H2606">
        <v>0</v>
      </c>
      <c r="I2606">
        <v>430.10700000000003</v>
      </c>
      <c r="J2606">
        <v>5.8310000000000004</v>
      </c>
      <c r="K2606">
        <v>4.0730000000000004</v>
      </c>
      <c r="L2606">
        <v>92.91</v>
      </c>
      <c r="M2606">
        <v>31137.34</v>
      </c>
      <c r="N2606">
        <v>9548.8520000000008</v>
      </c>
      <c r="O2606">
        <v>-4.6760000000000002</v>
      </c>
      <c r="P2606">
        <v>4.5380000000000003</v>
      </c>
      <c r="Q2606">
        <v>309.67</v>
      </c>
      <c r="R2606">
        <v>21588.627</v>
      </c>
      <c r="S2606">
        <v>21278.955999999998</v>
      </c>
    </row>
    <row r="2607" spans="1:19" x14ac:dyDescent="0.3">
      <c r="A2607">
        <v>2021</v>
      </c>
      <c r="B2607">
        <v>4</v>
      </c>
      <c r="C2607">
        <v>19</v>
      </c>
      <c r="D2607">
        <v>14</v>
      </c>
      <c r="E2607">
        <v>29752.652999999998</v>
      </c>
      <c r="F2607">
        <v>805.60299999999995</v>
      </c>
      <c r="G2607">
        <v>73.367999999999995</v>
      </c>
      <c r="H2607">
        <v>0</v>
      </c>
      <c r="I2607">
        <v>368.52499999999998</v>
      </c>
      <c r="J2607">
        <v>5.3470000000000004</v>
      </c>
      <c r="K2607">
        <v>4.6459999999999999</v>
      </c>
      <c r="L2607">
        <v>92.912000000000006</v>
      </c>
      <c r="M2607">
        <v>31029.685000000001</v>
      </c>
      <c r="N2607">
        <v>8975.8289999999997</v>
      </c>
      <c r="O2607">
        <v>-6.2850000000000001</v>
      </c>
      <c r="P2607">
        <v>4.2539999999999996</v>
      </c>
      <c r="Q2607">
        <v>312.38400000000001</v>
      </c>
      <c r="R2607">
        <v>22055.886999999999</v>
      </c>
      <c r="S2607">
        <v>21743.503000000001</v>
      </c>
    </row>
    <row r="2608" spans="1:19" x14ac:dyDescent="0.3">
      <c r="A2608">
        <v>2021</v>
      </c>
      <c r="B2608">
        <v>4</v>
      </c>
      <c r="C2608">
        <v>19</v>
      </c>
      <c r="D2608">
        <v>15</v>
      </c>
      <c r="E2608">
        <v>29486.473999999998</v>
      </c>
      <c r="F2608">
        <v>774.11699999999996</v>
      </c>
      <c r="G2608">
        <v>75.228999999999999</v>
      </c>
      <c r="H2608">
        <v>0</v>
      </c>
      <c r="I2608">
        <v>339.13400000000001</v>
      </c>
      <c r="J2608">
        <v>5.5759999999999996</v>
      </c>
      <c r="K2608">
        <v>-2.4049999999999998</v>
      </c>
      <c r="L2608">
        <v>92.784999999999997</v>
      </c>
      <c r="M2608">
        <v>30695.681</v>
      </c>
      <c r="N2608">
        <v>7690.7049999999999</v>
      </c>
      <c r="O2608">
        <v>-1.2829999999999999</v>
      </c>
      <c r="P2608">
        <v>2.88</v>
      </c>
      <c r="Q2608">
        <v>309.428</v>
      </c>
      <c r="R2608">
        <v>23003.379000000001</v>
      </c>
      <c r="S2608">
        <v>22693.951000000001</v>
      </c>
    </row>
    <row r="2609" spans="1:19" x14ac:dyDescent="0.3">
      <c r="A2609">
        <v>2021</v>
      </c>
      <c r="B2609">
        <v>4</v>
      </c>
      <c r="C2609">
        <v>19</v>
      </c>
      <c r="D2609">
        <v>16</v>
      </c>
      <c r="E2609">
        <v>29096.280999999999</v>
      </c>
      <c r="F2609">
        <v>684.31799999999998</v>
      </c>
      <c r="G2609">
        <v>76.66</v>
      </c>
      <c r="H2609">
        <v>0</v>
      </c>
      <c r="I2609">
        <v>233.93700000000001</v>
      </c>
      <c r="J2609">
        <v>4.3869999999999996</v>
      </c>
      <c r="K2609">
        <v>-15.058</v>
      </c>
      <c r="L2609">
        <v>92.581999999999994</v>
      </c>
      <c r="M2609">
        <v>30096.448</v>
      </c>
      <c r="N2609">
        <v>5769.3029999999999</v>
      </c>
      <c r="O2609">
        <v>0.53400000000000003</v>
      </c>
      <c r="P2609">
        <v>1.6419999999999999</v>
      </c>
      <c r="Q2609">
        <v>301.255</v>
      </c>
      <c r="R2609">
        <v>24324.969000000001</v>
      </c>
      <c r="S2609">
        <v>24023.714</v>
      </c>
    </row>
    <row r="2610" spans="1:19" x14ac:dyDescent="0.3">
      <c r="A2610">
        <v>2021</v>
      </c>
      <c r="B2610">
        <v>4</v>
      </c>
      <c r="C2610">
        <v>19</v>
      </c>
      <c r="D2610">
        <v>17</v>
      </c>
      <c r="E2610">
        <v>28491.824000000001</v>
      </c>
      <c r="F2610">
        <v>621.42700000000002</v>
      </c>
      <c r="G2610">
        <v>77.397000000000006</v>
      </c>
      <c r="H2610">
        <v>0</v>
      </c>
      <c r="I2610">
        <v>255.80699999999999</v>
      </c>
      <c r="J2610">
        <v>4.91</v>
      </c>
      <c r="K2610">
        <v>-15.688000000000001</v>
      </c>
      <c r="L2610">
        <v>92.215000000000003</v>
      </c>
      <c r="M2610">
        <v>29450.494999999999</v>
      </c>
      <c r="N2610">
        <v>3398.915</v>
      </c>
      <c r="O2610">
        <v>1.157</v>
      </c>
      <c r="P2610">
        <v>7.7039999999999997</v>
      </c>
      <c r="Q2610">
        <v>292.31400000000002</v>
      </c>
      <c r="R2610">
        <v>26042.720000000001</v>
      </c>
      <c r="S2610">
        <v>25750.405999999999</v>
      </c>
    </row>
    <row r="2611" spans="1:19" x14ac:dyDescent="0.3">
      <c r="A2611">
        <v>2021</v>
      </c>
      <c r="B2611">
        <v>4</v>
      </c>
      <c r="C2611">
        <v>19</v>
      </c>
      <c r="D2611">
        <v>18</v>
      </c>
      <c r="E2611">
        <v>27810.063999999998</v>
      </c>
      <c r="F2611">
        <v>622.64400000000001</v>
      </c>
      <c r="G2611">
        <v>77.792000000000002</v>
      </c>
      <c r="H2611">
        <v>0</v>
      </c>
      <c r="I2611">
        <v>326.37799999999999</v>
      </c>
      <c r="J2611">
        <v>4.7430000000000003</v>
      </c>
      <c r="K2611">
        <v>-26.087</v>
      </c>
      <c r="L2611">
        <v>91.679000000000002</v>
      </c>
      <c r="M2611">
        <v>28829.421999999999</v>
      </c>
      <c r="N2611">
        <v>969.40300000000002</v>
      </c>
      <c r="O2611">
        <v>10.231999999999999</v>
      </c>
      <c r="P2611">
        <v>10.428000000000001</v>
      </c>
      <c r="Q2611">
        <v>276.93799999999999</v>
      </c>
      <c r="R2611">
        <v>27839.359</v>
      </c>
      <c r="S2611">
        <v>27562.420999999998</v>
      </c>
    </row>
    <row r="2612" spans="1:19" x14ac:dyDescent="0.3">
      <c r="A2612">
        <v>2021</v>
      </c>
      <c r="B2612">
        <v>4</v>
      </c>
      <c r="C2612">
        <v>19</v>
      </c>
      <c r="D2612">
        <v>19</v>
      </c>
      <c r="E2612">
        <v>28422.030999999999</v>
      </c>
      <c r="F2612">
        <v>655.13</v>
      </c>
      <c r="G2612">
        <v>77.09</v>
      </c>
      <c r="H2612">
        <v>0</v>
      </c>
      <c r="I2612">
        <v>361.14600000000002</v>
      </c>
      <c r="J2612">
        <v>4.4640000000000004</v>
      </c>
      <c r="K2612">
        <v>-19.555</v>
      </c>
      <c r="L2612">
        <v>92.064999999999998</v>
      </c>
      <c r="M2612">
        <v>29515.279999999999</v>
      </c>
      <c r="N2612">
        <v>53.838000000000001</v>
      </c>
      <c r="O2612">
        <v>14.157</v>
      </c>
      <c r="P2612">
        <v>16.402000000000001</v>
      </c>
      <c r="Q2612">
        <v>261.28899999999999</v>
      </c>
      <c r="R2612">
        <v>29430.884999999998</v>
      </c>
      <c r="S2612">
        <v>29169.596000000001</v>
      </c>
    </row>
    <row r="2613" spans="1:19" x14ac:dyDescent="0.3">
      <c r="A2613">
        <v>2021</v>
      </c>
      <c r="B2613">
        <v>4</v>
      </c>
      <c r="C2613">
        <v>19</v>
      </c>
      <c r="D2613">
        <v>20</v>
      </c>
      <c r="E2613">
        <v>29097.508000000002</v>
      </c>
      <c r="F2613">
        <v>687.91</v>
      </c>
      <c r="G2613">
        <v>77.186000000000007</v>
      </c>
      <c r="H2613">
        <v>0</v>
      </c>
      <c r="I2613">
        <v>404.81200000000001</v>
      </c>
      <c r="J2613">
        <v>4.1230000000000002</v>
      </c>
      <c r="K2613">
        <v>-14.895</v>
      </c>
      <c r="L2613">
        <v>92.552999999999997</v>
      </c>
      <c r="M2613">
        <v>30272.01</v>
      </c>
      <c r="N2613">
        <v>0</v>
      </c>
      <c r="O2613">
        <v>14.407</v>
      </c>
      <c r="P2613">
        <v>12.269</v>
      </c>
      <c r="Q2613">
        <v>247.417</v>
      </c>
      <c r="R2613">
        <v>30245.333999999999</v>
      </c>
      <c r="S2613">
        <v>29997.918000000001</v>
      </c>
    </row>
    <row r="2614" spans="1:19" x14ac:dyDescent="0.3">
      <c r="A2614">
        <v>2021</v>
      </c>
      <c r="B2614">
        <v>4</v>
      </c>
      <c r="C2614">
        <v>19</v>
      </c>
      <c r="D2614">
        <v>21</v>
      </c>
      <c r="E2614">
        <v>27667.108</v>
      </c>
      <c r="F2614">
        <v>748.40099999999995</v>
      </c>
      <c r="G2614">
        <v>75.378</v>
      </c>
      <c r="H2614">
        <v>0</v>
      </c>
      <c r="I2614">
        <v>517.60900000000004</v>
      </c>
      <c r="J2614">
        <v>5.181</v>
      </c>
      <c r="K2614">
        <v>0.85199999999999998</v>
      </c>
      <c r="L2614">
        <v>91.53</v>
      </c>
      <c r="M2614">
        <v>29030.68</v>
      </c>
      <c r="N2614">
        <v>0</v>
      </c>
      <c r="O2614">
        <v>13.4</v>
      </c>
      <c r="P2614">
        <v>2.7509999999999999</v>
      </c>
      <c r="Q2614">
        <v>230.38300000000001</v>
      </c>
      <c r="R2614">
        <v>29014.528999999999</v>
      </c>
      <c r="S2614">
        <v>28784.147000000001</v>
      </c>
    </row>
    <row r="2615" spans="1:19" x14ac:dyDescent="0.3">
      <c r="A2615">
        <v>2021</v>
      </c>
      <c r="B2615">
        <v>4</v>
      </c>
      <c r="C2615">
        <v>19</v>
      </c>
      <c r="D2615">
        <v>22</v>
      </c>
      <c r="E2615">
        <v>25140.596000000001</v>
      </c>
      <c r="F2615">
        <v>905.67100000000005</v>
      </c>
      <c r="G2615">
        <v>70.138000000000005</v>
      </c>
      <c r="H2615">
        <v>0</v>
      </c>
      <c r="I2615">
        <v>577.44799999999998</v>
      </c>
      <c r="J2615">
        <v>4.8490000000000002</v>
      </c>
      <c r="K2615">
        <v>12.342000000000001</v>
      </c>
      <c r="L2615">
        <v>89.427000000000007</v>
      </c>
      <c r="M2615">
        <v>26730.332999999999</v>
      </c>
      <c r="N2615">
        <v>0</v>
      </c>
      <c r="O2615">
        <v>10.4</v>
      </c>
      <c r="P2615">
        <v>-17.568000000000001</v>
      </c>
      <c r="Q2615">
        <v>209.53800000000001</v>
      </c>
      <c r="R2615">
        <v>26737.502</v>
      </c>
      <c r="S2615">
        <v>26527.964</v>
      </c>
    </row>
    <row r="2616" spans="1:19" x14ac:dyDescent="0.3">
      <c r="A2616">
        <v>2021</v>
      </c>
      <c r="B2616">
        <v>4</v>
      </c>
      <c r="C2616">
        <v>19</v>
      </c>
      <c r="D2616">
        <v>23</v>
      </c>
      <c r="E2616">
        <v>22482.134999999998</v>
      </c>
      <c r="F2616">
        <v>1086.912</v>
      </c>
      <c r="G2616">
        <v>63.801000000000002</v>
      </c>
      <c r="H2616">
        <v>0</v>
      </c>
      <c r="I2616">
        <v>962.154</v>
      </c>
      <c r="J2616">
        <v>5.25</v>
      </c>
      <c r="K2616">
        <v>19.248999999999999</v>
      </c>
      <c r="L2616">
        <v>87.846000000000004</v>
      </c>
      <c r="M2616">
        <v>24643.545999999998</v>
      </c>
      <c r="N2616">
        <v>0</v>
      </c>
      <c r="O2616">
        <v>7.593</v>
      </c>
      <c r="P2616">
        <v>-15.762</v>
      </c>
      <c r="Q2616">
        <v>183.101</v>
      </c>
      <c r="R2616">
        <v>24651.716</v>
      </c>
      <c r="S2616">
        <v>24468.615000000002</v>
      </c>
    </row>
    <row r="2617" spans="1:19" x14ac:dyDescent="0.3">
      <c r="A2617">
        <v>2021</v>
      </c>
      <c r="B2617">
        <v>4</v>
      </c>
      <c r="C2617">
        <v>19</v>
      </c>
      <c r="D2617">
        <v>24</v>
      </c>
      <c r="E2617">
        <v>20724.216</v>
      </c>
      <c r="F2617">
        <v>1360.875</v>
      </c>
      <c r="G2617">
        <v>60.421999999999997</v>
      </c>
      <c r="H2617">
        <v>0</v>
      </c>
      <c r="I2617">
        <v>846.64099999999996</v>
      </c>
      <c r="J2617">
        <v>5.0780000000000003</v>
      </c>
      <c r="K2617">
        <v>8.8309999999999995</v>
      </c>
      <c r="L2617">
        <v>86.863</v>
      </c>
      <c r="M2617">
        <v>23032.503000000001</v>
      </c>
      <c r="N2617">
        <v>0</v>
      </c>
      <c r="O2617">
        <v>5.04</v>
      </c>
      <c r="P2617">
        <v>-25.152000000000001</v>
      </c>
      <c r="Q2617">
        <v>160.14099999999999</v>
      </c>
      <c r="R2617">
        <v>23052.616000000002</v>
      </c>
      <c r="S2617">
        <v>22892.474999999999</v>
      </c>
    </row>
    <row r="2618" spans="1:19" x14ac:dyDescent="0.3">
      <c r="A2618">
        <v>2021</v>
      </c>
      <c r="B2618">
        <v>4</v>
      </c>
      <c r="C2618">
        <v>20</v>
      </c>
      <c r="D2618">
        <v>1</v>
      </c>
      <c r="E2618">
        <v>19356.535</v>
      </c>
      <c r="F2618">
        <v>1497.3620000000001</v>
      </c>
      <c r="G2618">
        <v>58.078000000000003</v>
      </c>
      <c r="H2618">
        <v>0</v>
      </c>
      <c r="I2618">
        <v>601.077</v>
      </c>
      <c r="J2618">
        <v>4.9450000000000003</v>
      </c>
      <c r="K2618">
        <v>4.5270000000000001</v>
      </c>
      <c r="L2618">
        <v>86.07</v>
      </c>
      <c r="M2618">
        <v>21550.516</v>
      </c>
      <c r="N2618">
        <v>0</v>
      </c>
      <c r="O2618">
        <v>3.7589999999999999</v>
      </c>
      <c r="P2618">
        <v>-21.065999999999999</v>
      </c>
      <c r="Q2618">
        <v>145.60300000000001</v>
      </c>
      <c r="R2618">
        <v>21567.822</v>
      </c>
      <c r="S2618">
        <v>21422.219000000001</v>
      </c>
    </row>
    <row r="2619" spans="1:19" x14ac:dyDescent="0.3">
      <c r="A2619">
        <v>2021</v>
      </c>
      <c r="B2619">
        <v>4</v>
      </c>
      <c r="C2619">
        <v>20</v>
      </c>
      <c r="D2619">
        <v>2</v>
      </c>
      <c r="E2619">
        <v>18794.404999999999</v>
      </c>
      <c r="F2619">
        <v>1542.8</v>
      </c>
      <c r="G2619">
        <v>56.664999999999999</v>
      </c>
      <c r="H2619">
        <v>0</v>
      </c>
      <c r="I2619">
        <v>360.00200000000001</v>
      </c>
      <c r="J2619">
        <v>4.8719999999999999</v>
      </c>
      <c r="K2619">
        <v>10.135999999999999</v>
      </c>
      <c r="L2619">
        <v>85.706000000000003</v>
      </c>
      <c r="M2619">
        <v>20797.921999999999</v>
      </c>
      <c r="N2619">
        <v>0</v>
      </c>
      <c r="O2619">
        <v>3.1629999999999998</v>
      </c>
      <c r="P2619">
        <v>-16.295000000000002</v>
      </c>
      <c r="Q2619">
        <v>139.13399999999999</v>
      </c>
      <c r="R2619">
        <v>20811.054</v>
      </c>
      <c r="S2619">
        <v>20671.919000000002</v>
      </c>
    </row>
    <row r="2620" spans="1:19" x14ac:dyDescent="0.3">
      <c r="A2620">
        <v>2021</v>
      </c>
      <c r="B2620">
        <v>4</v>
      </c>
      <c r="C2620">
        <v>20</v>
      </c>
      <c r="D2620">
        <v>3</v>
      </c>
      <c r="E2620">
        <v>18614.189999999999</v>
      </c>
      <c r="F2620">
        <v>1542.297</v>
      </c>
      <c r="G2620">
        <v>56.402000000000001</v>
      </c>
      <c r="H2620">
        <v>0</v>
      </c>
      <c r="I2620">
        <v>204.78</v>
      </c>
      <c r="J2620">
        <v>4.7190000000000003</v>
      </c>
      <c r="K2620">
        <v>9.7639999999999993</v>
      </c>
      <c r="L2620">
        <v>85.608999999999995</v>
      </c>
      <c r="M2620">
        <v>20461.358</v>
      </c>
      <c r="N2620">
        <v>0</v>
      </c>
      <c r="O2620">
        <v>2.96</v>
      </c>
      <c r="P2620">
        <v>-11.433999999999999</v>
      </c>
      <c r="Q2620">
        <v>137.22999999999999</v>
      </c>
      <c r="R2620">
        <v>20469.831999999999</v>
      </c>
      <c r="S2620">
        <v>20332.601999999999</v>
      </c>
    </row>
    <row r="2621" spans="1:19" x14ac:dyDescent="0.3">
      <c r="A2621">
        <v>2021</v>
      </c>
      <c r="B2621">
        <v>4</v>
      </c>
      <c r="C2621">
        <v>20</v>
      </c>
      <c r="D2621">
        <v>4</v>
      </c>
      <c r="E2621">
        <v>19101.016</v>
      </c>
      <c r="F2621">
        <v>1489.7909999999999</v>
      </c>
      <c r="G2621">
        <v>56.418999999999997</v>
      </c>
      <c r="H2621">
        <v>0</v>
      </c>
      <c r="I2621">
        <v>102.96599999999999</v>
      </c>
      <c r="J2621">
        <v>3.6520000000000001</v>
      </c>
      <c r="K2621">
        <v>10.504</v>
      </c>
      <c r="L2621">
        <v>85.918000000000006</v>
      </c>
      <c r="M2621">
        <v>20793.848000000002</v>
      </c>
      <c r="N2621">
        <v>0</v>
      </c>
      <c r="O2621">
        <v>2.9529999999999998</v>
      </c>
      <c r="P2621">
        <v>-7.7240000000000002</v>
      </c>
      <c r="Q2621">
        <v>140.31399999999999</v>
      </c>
      <c r="R2621">
        <v>20798.617999999999</v>
      </c>
      <c r="S2621">
        <v>20658.304</v>
      </c>
    </row>
    <row r="2622" spans="1:19" x14ac:dyDescent="0.3">
      <c r="A2622">
        <v>2021</v>
      </c>
      <c r="B2622">
        <v>4</v>
      </c>
      <c r="C2622">
        <v>20</v>
      </c>
      <c r="D2622">
        <v>5</v>
      </c>
      <c r="E2622">
        <v>20505.722000000002</v>
      </c>
      <c r="F2622">
        <v>1299.75</v>
      </c>
      <c r="G2622">
        <v>57.789000000000001</v>
      </c>
      <c r="H2622">
        <v>0</v>
      </c>
      <c r="I2622">
        <v>72.459999999999994</v>
      </c>
      <c r="J2622">
        <v>2.3290000000000002</v>
      </c>
      <c r="K2622">
        <v>9.3849999999999998</v>
      </c>
      <c r="L2622">
        <v>86.718000000000004</v>
      </c>
      <c r="M2622">
        <v>21976.366000000002</v>
      </c>
      <c r="N2622">
        <v>0</v>
      </c>
      <c r="O2622">
        <v>3.27</v>
      </c>
      <c r="P2622">
        <v>-5.7649999999999997</v>
      </c>
      <c r="Q2622">
        <v>151.76400000000001</v>
      </c>
      <c r="R2622">
        <v>21978.86</v>
      </c>
      <c r="S2622">
        <v>21827.096000000001</v>
      </c>
    </row>
    <row r="2623" spans="1:19" x14ac:dyDescent="0.3">
      <c r="A2623">
        <v>2021</v>
      </c>
      <c r="B2623">
        <v>4</v>
      </c>
      <c r="C2623">
        <v>20</v>
      </c>
      <c r="D2623">
        <v>6</v>
      </c>
      <c r="E2623">
        <v>22438.952000000001</v>
      </c>
      <c r="F2623">
        <v>1003.557</v>
      </c>
      <c r="G2623">
        <v>60.280999999999999</v>
      </c>
      <c r="H2623">
        <v>0</v>
      </c>
      <c r="I2623">
        <v>128.994</v>
      </c>
      <c r="J2623">
        <v>2.839</v>
      </c>
      <c r="K2623">
        <v>16.129000000000001</v>
      </c>
      <c r="L2623">
        <v>87.787999999999997</v>
      </c>
      <c r="M2623">
        <v>23678.258999999998</v>
      </c>
      <c r="N2623">
        <v>55.515000000000001</v>
      </c>
      <c r="O2623">
        <v>3.851</v>
      </c>
      <c r="P2623">
        <v>-2.78</v>
      </c>
      <c r="Q2623">
        <v>171.10300000000001</v>
      </c>
      <c r="R2623">
        <v>23621.671999999999</v>
      </c>
      <c r="S2623">
        <v>23450.57</v>
      </c>
    </row>
    <row r="2624" spans="1:19" x14ac:dyDescent="0.3">
      <c r="A2624">
        <v>2021</v>
      </c>
      <c r="B2624">
        <v>4</v>
      </c>
      <c r="C2624">
        <v>20</v>
      </c>
      <c r="D2624">
        <v>7</v>
      </c>
      <c r="E2624">
        <v>24480.332999999999</v>
      </c>
      <c r="F2624">
        <v>900.28099999999995</v>
      </c>
      <c r="G2624">
        <v>62.887999999999998</v>
      </c>
      <c r="H2624">
        <v>0</v>
      </c>
      <c r="I2624">
        <v>267.89</v>
      </c>
      <c r="J2624">
        <v>3.702</v>
      </c>
      <c r="K2624">
        <v>12.702999999999999</v>
      </c>
      <c r="L2624">
        <v>89.043999999999997</v>
      </c>
      <c r="M2624">
        <v>25753.952000000001</v>
      </c>
      <c r="N2624">
        <v>1055.385</v>
      </c>
      <c r="O2624">
        <v>0.45200000000000001</v>
      </c>
      <c r="P2624">
        <v>-1.8260000000000001</v>
      </c>
      <c r="Q2624">
        <v>201.86500000000001</v>
      </c>
      <c r="R2624">
        <v>24699.941999999999</v>
      </c>
      <c r="S2624">
        <v>24498.077000000001</v>
      </c>
    </row>
    <row r="2625" spans="1:19" x14ac:dyDescent="0.3">
      <c r="A2625">
        <v>2021</v>
      </c>
      <c r="B2625">
        <v>4</v>
      </c>
      <c r="C2625">
        <v>20</v>
      </c>
      <c r="D2625">
        <v>8</v>
      </c>
      <c r="E2625">
        <v>25914.777999999998</v>
      </c>
      <c r="F2625">
        <v>877.59699999999998</v>
      </c>
      <c r="G2625">
        <v>65.03</v>
      </c>
      <c r="H2625">
        <v>0</v>
      </c>
      <c r="I2625">
        <v>494.47699999999998</v>
      </c>
      <c r="J2625">
        <v>4.97</v>
      </c>
      <c r="K2625">
        <v>6.8029999999999999</v>
      </c>
      <c r="L2625">
        <v>89.948999999999998</v>
      </c>
      <c r="M2625">
        <v>27388.573</v>
      </c>
      <c r="N2625">
        <v>3574.4839999999999</v>
      </c>
      <c r="O2625">
        <v>-11.521000000000001</v>
      </c>
      <c r="P2625">
        <v>4.0000000000000001E-3</v>
      </c>
      <c r="Q2625">
        <v>233.53</v>
      </c>
      <c r="R2625">
        <v>23825.607</v>
      </c>
      <c r="S2625">
        <v>23592.077000000001</v>
      </c>
    </row>
    <row r="2626" spans="1:19" x14ac:dyDescent="0.3">
      <c r="A2626">
        <v>2021</v>
      </c>
      <c r="B2626">
        <v>4</v>
      </c>
      <c r="C2626">
        <v>20</v>
      </c>
      <c r="D2626">
        <v>9</v>
      </c>
      <c r="E2626">
        <v>27090.347000000002</v>
      </c>
      <c r="F2626">
        <v>897.53</v>
      </c>
      <c r="G2626">
        <v>66.460999999999999</v>
      </c>
      <c r="H2626">
        <v>0</v>
      </c>
      <c r="I2626">
        <v>610.23099999999999</v>
      </c>
      <c r="J2626">
        <v>5.5170000000000003</v>
      </c>
      <c r="K2626">
        <v>-0.89600000000000002</v>
      </c>
      <c r="L2626">
        <v>90.962000000000003</v>
      </c>
      <c r="M2626">
        <v>28693.691999999999</v>
      </c>
      <c r="N2626">
        <v>6033.4790000000003</v>
      </c>
      <c r="O2626">
        <v>-25.952000000000002</v>
      </c>
      <c r="P2626">
        <v>2.4900000000000002</v>
      </c>
      <c r="Q2626">
        <v>258.21600000000001</v>
      </c>
      <c r="R2626">
        <v>22683.675999999999</v>
      </c>
      <c r="S2626">
        <v>22425.46</v>
      </c>
    </row>
    <row r="2627" spans="1:19" x14ac:dyDescent="0.3">
      <c r="A2627">
        <v>2021</v>
      </c>
      <c r="B2627">
        <v>4</v>
      </c>
      <c r="C2627">
        <v>20</v>
      </c>
      <c r="D2627">
        <v>10</v>
      </c>
      <c r="E2627">
        <v>28150.813999999998</v>
      </c>
      <c r="F2627">
        <v>912.80799999999999</v>
      </c>
      <c r="G2627">
        <v>67.135999999999996</v>
      </c>
      <c r="H2627">
        <v>0</v>
      </c>
      <c r="I2627">
        <v>577.70699999999999</v>
      </c>
      <c r="J2627">
        <v>5.8330000000000002</v>
      </c>
      <c r="K2627">
        <v>0.38600000000000001</v>
      </c>
      <c r="L2627">
        <v>91.917000000000002</v>
      </c>
      <c r="M2627">
        <v>29739.466</v>
      </c>
      <c r="N2627">
        <v>7905.7470000000003</v>
      </c>
      <c r="O2627">
        <v>-31.364999999999998</v>
      </c>
      <c r="P2627">
        <v>3.5179999999999998</v>
      </c>
      <c r="Q2627">
        <v>276.71100000000001</v>
      </c>
      <c r="R2627">
        <v>21861.565999999999</v>
      </c>
      <c r="S2627">
        <v>21584.853999999999</v>
      </c>
    </row>
    <row r="2628" spans="1:19" x14ac:dyDescent="0.3">
      <c r="A2628">
        <v>2021</v>
      </c>
      <c r="B2628">
        <v>4</v>
      </c>
      <c r="C2628">
        <v>20</v>
      </c>
      <c r="D2628">
        <v>11</v>
      </c>
      <c r="E2628">
        <v>28764.427</v>
      </c>
      <c r="F2628">
        <v>935.54600000000005</v>
      </c>
      <c r="G2628">
        <v>66.926000000000002</v>
      </c>
      <c r="H2628">
        <v>0</v>
      </c>
      <c r="I2628">
        <v>491.72500000000002</v>
      </c>
      <c r="J2628">
        <v>5.9710000000000001</v>
      </c>
      <c r="K2628">
        <v>3.718</v>
      </c>
      <c r="L2628">
        <v>92.335999999999999</v>
      </c>
      <c r="M2628">
        <v>30293.721000000001</v>
      </c>
      <c r="N2628">
        <v>9030.5169999999998</v>
      </c>
      <c r="O2628">
        <v>-22.216000000000001</v>
      </c>
      <c r="P2628">
        <v>2.8849999999999998</v>
      </c>
      <c r="Q2628">
        <v>293.00299999999999</v>
      </c>
      <c r="R2628">
        <v>21282.536</v>
      </c>
      <c r="S2628">
        <v>20989.532999999999</v>
      </c>
    </row>
    <row r="2629" spans="1:19" x14ac:dyDescent="0.3">
      <c r="A2629">
        <v>2021</v>
      </c>
      <c r="B2629">
        <v>4</v>
      </c>
      <c r="C2629">
        <v>20</v>
      </c>
      <c r="D2629">
        <v>12</v>
      </c>
      <c r="E2629">
        <v>29053.985000000001</v>
      </c>
      <c r="F2629">
        <v>914.423</v>
      </c>
      <c r="G2629">
        <v>67.135999999999996</v>
      </c>
      <c r="H2629">
        <v>0</v>
      </c>
      <c r="I2629">
        <v>454.66800000000001</v>
      </c>
      <c r="J2629">
        <v>5.9409999999999998</v>
      </c>
      <c r="K2629">
        <v>1.7549999999999999</v>
      </c>
      <c r="L2629">
        <v>92.488</v>
      </c>
      <c r="M2629">
        <v>30523.258999999998</v>
      </c>
      <c r="N2629">
        <v>9555.84</v>
      </c>
      <c r="O2629">
        <v>-7.681</v>
      </c>
      <c r="P2629">
        <v>3.9369999999999998</v>
      </c>
      <c r="Q2629">
        <v>303.85599999999999</v>
      </c>
      <c r="R2629">
        <v>20971.164000000001</v>
      </c>
      <c r="S2629">
        <v>20667.307000000001</v>
      </c>
    </row>
    <row r="2630" spans="1:19" x14ac:dyDescent="0.3">
      <c r="A2630">
        <v>2021</v>
      </c>
      <c r="B2630">
        <v>4</v>
      </c>
      <c r="C2630">
        <v>20</v>
      </c>
      <c r="D2630">
        <v>13</v>
      </c>
      <c r="E2630">
        <v>29462.893</v>
      </c>
      <c r="F2630">
        <v>855.53599999999994</v>
      </c>
      <c r="G2630">
        <v>67.066000000000003</v>
      </c>
      <c r="H2630">
        <v>0</v>
      </c>
      <c r="I2630">
        <v>430.10700000000003</v>
      </c>
      <c r="J2630">
        <v>5.8310000000000004</v>
      </c>
      <c r="K2630">
        <v>5.0839999999999996</v>
      </c>
      <c r="L2630">
        <v>92.727999999999994</v>
      </c>
      <c r="M2630">
        <v>30852.179</v>
      </c>
      <c r="N2630">
        <v>9548.8520000000008</v>
      </c>
      <c r="O2630">
        <v>-4.6760000000000002</v>
      </c>
      <c r="P2630">
        <v>4.5380000000000003</v>
      </c>
      <c r="Q2630">
        <v>311.28100000000001</v>
      </c>
      <c r="R2630">
        <v>21303.465</v>
      </c>
      <c r="S2630">
        <v>20992.185000000001</v>
      </c>
    </row>
    <row r="2631" spans="1:19" x14ac:dyDescent="0.3">
      <c r="A2631">
        <v>2021</v>
      </c>
      <c r="B2631">
        <v>4</v>
      </c>
      <c r="C2631">
        <v>20</v>
      </c>
      <c r="D2631">
        <v>14</v>
      </c>
      <c r="E2631">
        <v>29557.315999999999</v>
      </c>
      <c r="F2631">
        <v>805.60299999999995</v>
      </c>
      <c r="G2631">
        <v>67.602000000000004</v>
      </c>
      <c r="H2631">
        <v>0</v>
      </c>
      <c r="I2631">
        <v>368.52499999999998</v>
      </c>
      <c r="J2631">
        <v>5.3470000000000004</v>
      </c>
      <c r="K2631">
        <v>5.0880000000000001</v>
      </c>
      <c r="L2631">
        <v>92.771000000000001</v>
      </c>
      <c r="M2631">
        <v>30834.65</v>
      </c>
      <c r="N2631">
        <v>8975.8289999999997</v>
      </c>
      <c r="O2631">
        <v>-6.2850000000000001</v>
      </c>
      <c r="P2631">
        <v>4.2539999999999996</v>
      </c>
      <c r="Q2631">
        <v>312.91800000000001</v>
      </c>
      <c r="R2631">
        <v>21860.851999999999</v>
      </c>
      <c r="S2631">
        <v>21547.934000000001</v>
      </c>
    </row>
    <row r="2632" spans="1:19" x14ac:dyDescent="0.3">
      <c r="A2632">
        <v>2021</v>
      </c>
      <c r="B2632">
        <v>4</v>
      </c>
      <c r="C2632">
        <v>20</v>
      </c>
      <c r="D2632">
        <v>15</v>
      </c>
      <c r="E2632">
        <v>29447.938999999998</v>
      </c>
      <c r="F2632">
        <v>774.11699999999996</v>
      </c>
      <c r="G2632">
        <v>68.513999999999996</v>
      </c>
      <c r="H2632">
        <v>0</v>
      </c>
      <c r="I2632">
        <v>339.13400000000001</v>
      </c>
      <c r="J2632">
        <v>5.5759999999999996</v>
      </c>
      <c r="K2632">
        <v>-2.3410000000000002</v>
      </c>
      <c r="L2632">
        <v>92.686999999999998</v>
      </c>
      <c r="M2632">
        <v>30657.112000000001</v>
      </c>
      <c r="N2632">
        <v>7690.7049999999999</v>
      </c>
      <c r="O2632">
        <v>-1.2829999999999999</v>
      </c>
      <c r="P2632">
        <v>2.88</v>
      </c>
      <c r="Q2632">
        <v>307.13299999999998</v>
      </c>
      <c r="R2632">
        <v>22964.811000000002</v>
      </c>
      <c r="S2632">
        <v>22657.678</v>
      </c>
    </row>
    <row r="2633" spans="1:19" x14ac:dyDescent="0.3">
      <c r="A2633">
        <v>2021</v>
      </c>
      <c r="B2633">
        <v>4</v>
      </c>
      <c r="C2633">
        <v>20</v>
      </c>
      <c r="D2633">
        <v>16</v>
      </c>
      <c r="E2633">
        <v>29074.294000000002</v>
      </c>
      <c r="F2633">
        <v>684.31799999999998</v>
      </c>
      <c r="G2633">
        <v>69.707999999999998</v>
      </c>
      <c r="H2633">
        <v>0</v>
      </c>
      <c r="I2633">
        <v>233.93700000000001</v>
      </c>
      <c r="J2633">
        <v>4.3869999999999996</v>
      </c>
      <c r="K2633">
        <v>-14.119</v>
      </c>
      <c r="L2633">
        <v>92.512</v>
      </c>
      <c r="M2633">
        <v>30075.33</v>
      </c>
      <c r="N2633">
        <v>5769.3029999999999</v>
      </c>
      <c r="O2633">
        <v>0.53400000000000003</v>
      </c>
      <c r="P2633">
        <v>1.6419999999999999</v>
      </c>
      <c r="Q2633">
        <v>297.327</v>
      </c>
      <c r="R2633">
        <v>24303.850999999999</v>
      </c>
      <c r="S2633">
        <v>24006.524000000001</v>
      </c>
    </row>
    <row r="2634" spans="1:19" x14ac:dyDescent="0.3">
      <c r="A2634">
        <v>2021</v>
      </c>
      <c r="B2634">
        <v>4</v>
      </c>
      <c r="C2634">
        <v>20</v>
      </c>
      <c r="D2634">
        <v>17</v>
      </c>
      <c r="E2634">
        <v>28373.644</v>
      </c>
      <c r="F2634">
        <v>621.42700000000002</v>
      </c>
      <c r="G2634">
        <v>70.489000000000004</v>
      </c>
      <c r="H2634">
        <v>0</v>
      </c>
      <c r="I2634">
        <v>255.80699999999999</v>
      </c>
      <c r="J2634">
        <v>4.91</v>
      </c>
      <c r="K2634">
        <v>-14.477</v>
      </c>
      <c r="L2634">
        <v>92.081999999999994</v>
      </c>
      <c r="M2634">
        <v>29333.393</v>
      </c>
      <c r="N2634">
        <v>3398.915</v>
      </c>
      <c r="O2634">
        <v>1.157</v>
      </c>
      <c r="P2634">
        <v>7.7039999999999997</v>
      </c>
      <c r="Q2634">
        <v>287.34500000000003</v>
      </c>
      <c r="R2634">
        <v>25925.617999999999</v>
      </c>
      <c r="S2634">
        <v>25638.273000000001</v>
      </c>
    </row>
    <row r="2635" spans="1:19" x14ac:dyDescent="0.3">
      <c r="A2635">
        <v>2021</v>
      </c>
      <c r="B2635">
        <v>4</v>
      </c>
      <c r="C2635">
        <v>20</v>
      </c>
      <c r="D2635">
        <v>18</v>
      </c>
      <c r="E2635">
        <v>27637.901999999998</v>
      </c>
      <c r="F2635">
        <v>622.64400000000001</v>
      </c>
      <c r="G2635">
        <v>71.218000000000004</v>
      </c>
      <c r="H2635">
        <v>0</v>
      </c>
      <c r="I2635">
        <v>326.37799999999999</v>
      </c>
      <c r="J2635">
        <v>4.7430000000000003</v>
      </c>
      <c r="K2635">
        <v>-24.29</v>
      </c>
      <c r="L2635">
        <v>91.486999999999995</v>
      </c>
      <c r="M2635">
        <v>28658.864000000001</v>
      </c>
      <c r="N2635">
        <v>969.40300000000002</v>
      </c>
      <c r="O2635">
        <v>10.231999999999999</v>
      </c>
      <c r="P2635">
        <v>10.428000000000001</v>
      </c>
      <c r="Q2635">
        <v>274.60599999999999</v>
      </c>
      <c r="R2635">
        <v>27668.800999999999</v>
      </c>
      <c r="S2635">
        <v>27394.195</v>
      </c>
    </row>
    <row r="2636" spans="1:19" x14ac:dyDescent="0.3">
      <c r="A2636">
        <v>2021</v>
      </c>
      <c r="B2636">
        <v>4</v>
      </c>
      <c r="C2636">
        <v>20</v>
      </c>
      <c r="D2636">
        <v>19</v>
      </c>
      <c r="E2636">
        <v>28235.95</v>
      </c>
      <c r="F2636">
        <v>655.13</v>
      </c>
      <c r="G2636">
        <v>71.183000000000007</v>
      </c>
      <c r="H2636">
        <v>0</v>
      </c>
      <c r="I2636">
        <v>361.14600000000002</v>
      </c>
      <c r="J2636">
        <v>4.4640000000000004</v>
      </c>
      <c r="K2636">
        <v>-18.526</v>
      </c>
      <c r="L2636">
        <v>91.840999999999994</v>
      </c>
      <c r="M2636">
        <v>29330.004000000001</v>
      </c>
      <c r="N2636">
        <v>53.838000000000001</v>
      </c>
      <c r="O2636">
        <v>14.157</v>
      </c>
      <c r="P2636">
        <v>16.402000000000001</v>
      </c>
      <c r="Q2636">
        <v>259.99299999999999</v>
      </c>
      <c r="R2636">
        <v>29245.608</v>
      </c>
      <c r="S2636">
        <v>28985.615000000002</v>
      </c>
    </row>
    <row r="2637" spans="1:19" x14ac:dyDescent="0.3">
      <c r="A2637">
        <v>2021</v>
      </c>
      <c r="B2637">
        <v>4</v>
      </c>
      <c r="C2637">
        <v>20</v>
      </c>
      <c r="D2637">
        <v>20</v>
      </c>
      <c r="E2637">
        <v>28913.114000000001</v>
      </c>
      <c r="F2637">
        <v>687.91</v>
      </c>
      <c r="G2637">
        <v>70.322000000000003</v>
      </c>
      <c r="H2637">
        <v>0</v>
      </c>
      <c r="I2637">
        <v>404.81200000000001</v>
      </c>
      <c r="J2637">
        <v>4.1230000000000002</v>
      </c>
      <c r="K2637">
        <v>-14.238</v>
      </c>
      <c r="L2637">
        <v>92.42</v>
      </c>
      <c r="M2637">
        <v>30088.14</v>
      </c>
      <c r="N2637">
        <v>0</v>
      </c>
      <c r="O2637">
        <v>14.407</v>
      </c>
      <c r="P2637">
        <v>12.269</v>
      </c>
      <c r="Q2637">
        <v>246.84800000000001</v>
      </c>
      <c r="R2637">
        <v>30061.464</v>
      </c>
      <c r="S2637">
        <v>29814.616000000002</v>
      </c>
    </row>
    <row r="2638" spans="1:19" x14ac:dyDescent="0.3">
      <c r="A2638">
        <v>2021</v>
      </c>
      <c r="B2638">
        <v>4</v>
      </c>
      <c r="C2638">
        <v>20</v>
      </c>
      <c r="D2638">
        <v>21</v>
      </c>
      <c r="E2638">
        <v>27473.617999999999</v>
      </c>
      <c r="F2638">
        <v>748.40099999999995</v>
      </c>
      <c r="G2638">
        <v>63.107999999999997</v>
      </c>
      <c r="H2638">
        <v>0</v>
      </c>
      <c r="I2638">
        <v>517.60900000000004</v>
      </c>
      <c r="J2638">
        <v>5.181</v>
      </c>
      <c r="K2638">
        <v>0.85599999999999998</v>
      </c>
      <c r="L2638">
        <v>91.33</v>
      </c>
      <c r="M2638">
        <v>28836.993999999999</v>
      </c>
      <c r="N2638">
        <v>0</v>
      </c>
      <c r="O2638">
        <v>13.4</v>
      </c>
      <c r="P2638">
        <v>2.7509999999999999</v>
      </c>
      <c r="Q2638">
        <v>229.374</v>
      </c>
      <c r="R2638">
        <v>28820.843000000001</v>
      </c>
      <c r="S2638">
        <v>28591.469000000001</v>
      </c>
    </row>
    <row r="2639" spans="1:19" x14ac:dyDescent="0.3">
      <c r="A2639">
        <v>2021</v>
      </c>
      <c r="B2639">
        <v>4</v>
      </c>
      <c r="C2639">
        <v>20</v>
      </c>
      <c r="D2639">
        <v>22</v>
      </c>
      <c r="E2639">
        <v>24948.816999999999</v>
      </c>
      <c r="F2639">
        <v>905.67100000000005</v>
      </c>
      <c r="G2639">
        <v>61.475000000000001</v>
      </c>
      <c r="H2639">
        <v>0</v>
      </c>
      <c r="I2639">
        <v>577.44799999999998</v>
      </c>
      <c r="J2639">
        <v>4.8490000000000002</v>
      </c>
      <c r="K2639">
        <v>11.882</v>
      </c>
      <c r="L2639">
        <v>89.307000000000002</v>
      </c>
      <c r="M2639">
        <v>26537.973000000002</v>
      </c>
      <c r="N2639">
        <v>0</v>
      </c>
      <c r="O2639">
        <v>10.4</v>
      </c>
      <c r="P2639">
        <v>-17.568000000000001</v>
      </c>
      <c r="Q2639">
        <v>208.11099999999999</v>
      </c>
      <c r="R2639">
        <v>26545.142</v>
      </c>
      <c r="S2639">
        <v>26337.03</v>
      </c>
    </row>
    <row r="2640" spans="1:19" x14ac:dyDescent="0.3">
      <c r="A2640">
        <v>2021</v>
      </c>
      <c r="B2640">
        <v>4</v>
      </c>
      <c r="C2640">
        <v>20</v>
      </c>
      <c r="D2640">
        <v>23</v>
      </c>
      <c r="E2640">
        <v>22357.008000000002</v>
      </c>
      <c r="F2640">
        <v>1086.912</v>
      </c>
      <c r="G2640">
        <v>59.192999999999998</v>
      </c>
      <c r="H2640">
        <v>0</v>
      </c>
      <c r="I2640">
        <v>962.154</v>
      </c>
      <c r="J2640">
        <v>5.25</v>
      </c>
      <c r="K2640">
        <v>18.369</v>
      </c>
      <c r="L2640">
        <v>87.754999999999995</v>
      </c>
      <c r="M2640">
        <v>24517.448</v>
      </c>
      <c r="N2640">
        <v>0</v>
      </c>
      <c r="O2640">
        <v>7.593</v>
      </c>
      <c r="P2640">
        <v>-15.762</v>
      </c>
      <c r="Q2640">
        <v>182.64500000000001</v>
      </c>
      <c r="R2640">
        <v>24525.617999999999</v>
      </c>
      <c r="S2640">
        <v>24342.973000000002</v>
      </c>
    </row>
    <row r="2641" spans="1:19" x14ac:dyDescent="0.3">
      <c r="A2641">
        <v>2021</v>
      </c>
      <c r="B2641">
        <v>4</v>
      </c>
      <c r="C2641">
        <v>20</v>
      </c>
      <c r="D2641">
        <v>24</v>
      </c>
      <c r="E2641">
        <v>20786.261999999999</v>
      </c>
      <c r="F2641">
        <v>1360.875</v>
      </c>
      <c r="G2641">
        <v>56.524999999999999</v>
      </c>
      <c r="H2641">
        <v>0</v>
      </c>
      <c r="I2641">
        <v>846.64099999999996</v>
      </c>
      <c r="J2641">
        <v>5.0780000000000003</v>
      </c>
      <c r="K2641">
        <v>8.6210000000000004</v>
      </c>
      <c r="L2641">
        <v>86.894000000000005</v>
      </c>
      <c r="M2641">
        <v>23094.37</v>
      </c>
      <c r="N2641">
        <v>0</v>
      </c>
      <c r="O2641">
        <v>5.04</v>
      </c>
      <c r="P2641">
        <v>-25.152000000000001</v>
      </c>
      <c r="Q2641">
        <v>161.23099999999999</v>
      </c>
      <c r="R2641">
        <v>23114.482</v>
      </c>
      <c r="S2641">
        <v>22953.252</v>
      </c>
    </row>
    <row r="2642" spans="1:19" x14ac:dyDescent="0.3">
      <c r="A2642">
        <v>2021</v>
      </c>
      <c r="B2642">
        <v>4</v>
      </c>
      <c r="C2642">
        <v>21</v>
      </c>
      <c r="D2642">
        <v>1</v>
      </c>
      <c r="E2642">
        <v>19283.690999999999</v>
      </c>
      <c r="F2642">
        <v>1497.3620000000001</v>
      </c>
      <c r="G2642">
        <v>55.603000000000002</v>
      </c>
      <c r="H2642">
        <v>0</v>
      </c>
      <c r="I2642">
        <v>601.077</v>
      </c>
      <c r="J2642">
        <v>4.9450000000000003</v>
      </c>
      <c r="K2642">
        <v>4.6669999999999998</v>
      </c>
      <c r="L2642">
        <v>86.04</v>
      </c>
      <c r="M2642">
        <v>21477.781999999999</v>
      </c>
      <c r="N2642">
        <v>0</v>
      </c>
      <c r="O2642">
        <v>3.7589999999999999</v>
      </c>
      <c r="P2642">
        <v>-21.065999999999999</v>
      </c>
      <c r="Q2642">
        <v>147.19</v>
      </c>
      <c r="R2642">
        <v>21495.089</v>
      </c>
      <c r="S2642">
        <v>21347.899000000001</v>
      </c>
    </row>
    <row r="2643" spans="1:19" x14ac:dyDescent="0.3">
      <c r="A2643">
        <v>2021</v>
      </c>
      <c r="B2643">
        <v>4</v>
      </c>
      <c r="C2643">
        <v>21</v>
      </c>
      <c r="D2643">
        <v>2</v>
      </c>
      <c r="E2643">
        <v>18683.053</v>
      </c>
      <c r="F2643">
        <v>1542.8</v>
      </c>
      <c r="G2643">
        <v>53.997</v>
      </c>
      <c r="H2643">
        <v>0</v>
      </c>
      <c r="I2643">
        <v>360.00200000000001</v>
      </c>
      <c r="J2643">
        <v>4.8719999999999999</v>
      </c>
      <c r="K2643">
        <v>10.47</v>
      </c>
      <c r="L2643">
        <v>85.66</v>
      </c>
      <c r="M2643">
        <v>20686.857</v>
      </c>
      <c r="N2643">
        <v>0</v>
      </c>
      <c r="O2643">
        <v>3.1629999999999998</v>
      </c>
      <c r="P2643">
        <v>-16.295000000000002</v>
      </c>
      <c r="Q2643">
        <v>140.32900000000001</v>
      </c>
      <c r="R2643">
        <v>20699.989000000001</v>
      </c>
      <c r="S2643">
        <v>20559.66</v>
      </c>
    </row>
    <row r="2644" spans="1:19" x14ac:dyDescent="0.3">
      <c r="A2644">
        <v>2021</v>
      </c>
      <c r="B2644">
        <v>4</v>
      </c>
      <c r="C2644">
        <v>21</v>
      </c>
      <c r="D2644">
        <v>3</v>
      </c>
      <c r="E2644">
        <v>18550.87</v>
      </c>
      <c r="F2644">
        <v>1542.297</v>
      </c>
      <c r="G2644">
        <v>53.83</v>
      </c>
      <c r="H2644">
        <v>0</v>
      </c>
      <c r="I2644">
        <v>204.78</v>
      </c>
      <c r="J2644">
        <v>4.7190000000000003</v>
      </c>
      <c r="K2644">
        <v>9.8840000000000003</v>
      </c>
      <c r="L2644">
        <v>85.608999999999995</v>
      </c>
      <c r="M2644">
        <v>20398.159</v>
      </c>
      <c r="N2644">
        <v>0</v>
      </c>
      <c r="O2644">
        <v>2.96</v>
      </c>
      <c r="P2644">
        <v>-11.433999999999999</v>
      </c>
      <c r="Q2644">
        <v>137.67699999999999</v>
      </c>
      <c r="R2644">
        <v>20406.633000000002</v>
      </c>
      <c r="S2644">
        <v>20268.955999999998</v>
      </c>
    </row>
    <row r="2645" spans="1:19" x14ac:dyDescent="0.3">
      <c r="A2645">
        <v>2021</v>
      </c>
      <c r="B2645">
        <v>4</v>
      </c>
      <c r="C2645">
        <v>21</v>
      </c>
      <c r="D2645">
        <v>4</v>
      </c>
      <c r="E2645">
        <v>19163.644</v>
      </c>
      <c r="F2645">
        <v>1489.7909999999999</v>
      </c>
      <c r="G2645">
        <v>54.637999999999998</v>
      </c>
      <c r="H2645">
        <v>0</v>
      </c>
      <c r="I2645">
        <v>102.96599999999999</v>
      </c>
      <c r="J2645">
        <v>3.6520000000000001</v>
      </c>
      <c r="K2645">
        <v>10.554</v>
      </c>
      <c r="L2645">
        <v>85.983000000000004</v>
      </c>
      <c r="M2645">
        <v>20856.59</v>
      </c>
      <c r="N2645">
        <v>0</v>
      </c>
      <c r="O2645">
        <v>2.9529999999999998</v>
      </c>
      <c r="P2645">
        <v>-7.7240000000000002</v>
      </c>
      <c r="Q2645">
        <v>140.346</v>
      </c>
      <c r="R2645">
        <v>20861.36</v>
      </c>
      <c r="S2645">
        <v>20721.014999999999</v>
      </c>
    </row>
    <row r="2646" spans="1:19" x14ac:dyDescent="0.3">
      <c r="A2646">
        <v>2021</v>
      </c>
      <c r="B2646">
        <v>4</v>
      </c>
      <c r="C2646">
        <v>21</v>
      </c>
      <c r="D2646">
        <v>5</v>
      </c>
      <c r="E2646">
        <v>20673.095000000001</v>
      </c>
      <c r="F2646">
        <v>1299.75</v>
      </c>
      <c r="G2646">
        <v>57.587000000000003</v>
      </c>
      <c r="H2646">
        <v>0</v>
      </c>
      <c r="I2646">
        <v>72.459999999999994</v>
      </c>
      <c r="J2646">
        <v>2.3290000000000002</v>
      </c>
      <c r="K2646">
        <v>9.298</v>
      </c>
      <c r="L2646">
        <v>86.831999999999994</v>
      </c>
      <c r="M2646">
        <v>22143.763999999999</v>
      </c>
      <c r="N2646">
        <v>0</v>
      </c>
      <c r="O2646">
        <v>3.27</v>
      </c>
      <c r="P2646">
        <v>-5.7649999999999997</v>
      </c>
      <c r="Q2646">
        <v>150.739</v>
      </c>
      <c r="R2646">
        <v>22146.258999999998</v>
      </c>
      <c r="S2646">
        <v>21995.52</v>
      </c>
    </row>
    <row r="2647" spans="1:19" x14ac:dyDescent="0.3">
      <c r="A2647">
        <v>2021</v>
      </c>
      <c r="B2647">
        <v>4</v>
      </c>
      <c r="C2647">
        <v>21</v>
      </c>
      <c r="D2647">
        <v>6</v>
      </c>
      <c r="E2647">
        <v>22974.957999999999</v>
      </c>
      <c r="F2647">
        <v>1003.557</v>
      </c>
      <c r="G2647">
        <v>61.58</v>
      </c>
      <c r="H2647">
        <v>0</v>
      </c>
      <c r="I2647">
        <v>128.994</v>
      </c>
      <c r="J2647">
        <v>2.839</v>
      </c>
      <c r="K2647">
        <v>15.047000000000001</v>
      </c>
      <c r="L2647">
        <v>88.147000000000006</v>
      </c>
      <c r="M2647">
        <v>24213.542000000001</v>
      </c>
      <c r="N2647">
        <v>55.515000000000001</v>
      </c>
      <c r="O2647">
        <v>3.851</v>
      </c>
      <c r="P2647">
        <v>-2.78</v>
      </c>
      <c r="Q2647">
        <v>169.35900000000001</v>
      </c>
      <c r="R2647">
        <v>24156.955999999998</v>
      </c>
      <c r="S2647">
        <v>23987.596000000001</v>
      </c>
    </row>
    <row r="2648" spans="1:19" x14ac:dyDescent="0.3">
      <c r="A2648">
        <v>2021</v>
      </c>
      <c r="B2648">
        <v>4</v>
      </c>
      <c r="C2648">
        <v>21</v>
      </c>
      <c r="D2648">
        <v>7</v>
      </c>
      <c r="E2648">
        <v>24984.84</v>
      </c>
      <c r="F2648">
        <v>900.28099999999995</v>
      </c>
      <c r="G2648">
        <v>66.540000000000006</v>
      </c>
      <c r="H2648">
        <v>0</v>
      </c>
      <c r="I2648">
        <v>267.89</v>
      </c>
      <c r="J2648">
        <v>3.702</v>
      </c>
      <c r="K2648">
        <v>11.061999999999999</v>
      </c>
      <c r="L2648">
        <v>89.391999999999996</v>
      </c>
      <c r="M2648">
        <v>26257.167000000001</v>
      </c>
      <c r="N2648">
        <v>1055.385</v>
      </c>
      <c r="O2648">
        <v>0.45200000000000001</v>
      </c>
      <c r="P2648">
        <v>-1.8260000000000001</v>
      </c>
      <c r="Q2648">
        <v>200.364</v>
      </c>
      <c r="R2648">
        <v>25203.156999999999</v>
      </c>
      <c r="S2648">
        <v>25002.793000000001</v>
      </c>
    </row>
    <row r="2649" spans="1:19" x14ac:dyDescent="0.3">
      <c r="A2649">
        <v>2021</v>
      </c>
      <c r="B2649">
        <v>4</v>
      </c>
      <c r="C2649">
        <v>21</v>
      </c>
      <c r="D2649">
        <v>8</v>
      </c>
      <c r="E2649">
        <v>26370.941999999999</v>
      </c>
      <c r="F2649">
        <v>877.59699999999998</v>
      </c>
      <c r="G2649">
        <v>68.497</v>
      </c>
      <c r="H2649">
        <v>0</v>
      </c>
      <c r="I2649">
        <v>494.47699999999998</v>
      </c>
      <c r="J2649">
        <v>4.97</v>
      </c>
      <c r="K2649">
        <v>6.1319999999999997</v>
      </c>
      <c r="L2649">
        <v>90.325000000000003</v>
      </c>
      <c r="M2649">
        <v>27844.441999999999</v>
      </c>
      <c r="N2649">
        <v>3574.4839999999999</v>
      </c>
      <c r="O2649">
        <v>-11.521000000000001</v>
      </c>
      <c r="P2649">
        <v>4.0000000000000001E-3</v>
      </c>
      <c r="Q2649">
        <v>232.89500000000001</v>
      </c>
      <c r="R2649">
        <v>24281.475999999999</v>
      </c>
      <c r="S2649">
        <v>24048.580999999998</v>
      </c>
    </row>
    <row r="2650" spans="1:19" x14ac:dyDescent="0.3">
      <c r="A2650">
        <v>2021</v>
      </c>
      <c r="B2650">
        <v>4</v>
      </c>
      <c r="C2650">
        <v>21</v>
      </c>
      <c r="D2650">
        <v>9</v>
      </c>
      <c r="E2650">
        <v>27406.185000000001</v>
      </c>
      <c r="F2650">
        <v>897.53</v>
      </c>
      <c r="G2650">
        <v>67.531000000000006</v>
      </c>
      <c r="H2650">
        <v>0</v>
      </c>
      <c r="I2650">
        <v>610.23099999999999</v>
      </c>
      <c r="J2650">
        <v>5.5170000000000003</v>
      </c>
      <c r="K2650">
        <v>-0.51500000000000001</v>
      </c>
      <c r="L2650">
        <v>91.269000000000005</v>
      </c>
      <c r="M2650">
        <v>29010.217000000001</v>
      </c>
      <c r="N2650">
        <v>6033.4790000000003</v>
      </c>
      <c r="O2650">
        <v>-25.952000000000002</v>
      </c>
      <c r="P2650">
        <v>2.4900000000000002</v>
      </c>
      <c r="Q2650">
        <v>257.89499999999998</v>
      </c>
      <c r="R2650">
        <v>23000.201000000001</v>
      </c>
      <c r="S2650">
        <v>22742.305</v>
      </c>
    </row>
    <row r="2651" spans="1:19" x14ac:dyDescent="0.3">
      <c r="A2651">
        <v>2021</v>
      </c>
      <c r="B2651">
        <v>4</v>
      </c>
      <c r="C2651">
        <v>21</v>
      </c>
      <c r="D2651">
        <v>10</v>
      </c>
      <c r="E2651">
        <v>28433.417000000001</v>
      </c>
      <c r="F2651">
        <v>912.80799999999999</v>
      </c>
      <c r="G2651">
        <v>66.486999999999995</v>
      </c>
      <c r="H2651">
        <v>0</v>
      </c>
      <c r="I2651">
        <v>577.70699999999999</v>
      </c>
      <c r="J2651">
        <v>5.8330000000000002</v>
      </c>
      <c r="K2651">
        <v>0.48</v>
      </c>
      <c r="L2651">
        <v>92.096000000000004</v>
      </c>
      <c r="M2651">
        <v>30022.341</v>
      </c>
      <c r="N2651">
        <v>7905.7470000000003</v>
      </c>
      <c r="O2651">
        <v>-31.364999999999998</v>
      </c>
      <c r="P2651">
        <v>3.5179999999999998</v>
      </c>
      <c r="Q2651">
        <v>274.77499999999998</v>
      </c>
      <c r="R2651">
        <v>22144.44</v>
      </c>
      <c r="S2651">
        <v>21869.665000000001</v>
      </c>
    </row>
    <row r="2652" spans="1:19" x14ac:dyDescent="0.3">
      <c r="A2652">
        <v>2021</v>
      </c>
      <c r="B2652">
        <v>4</v>
      </c>
      <c r="C2652">
        <v>21</v>
      </c>
      <c r="D2652">
        <v>11</v>
      </c>
      <c r="E2652">
        <v>28935.559000000001</v>
      </c>
      <c r="F2652">
        <v>935.54600000000005</v>
      </c>
      <c r="G2652">
        <v>66.319999999999993</v>
      </c>
      <c r="H2652">
        <v>0</v>
      </c>
      <c r="I2652">
        <v>491.72500000000002</v>
      </c>
      <c r="J2652">
        <v>5.9710000000000001</v>
      </c>
      <c r="K2652">
        <v>4.3689999999999998</v>
      </c>
      <c r="L2652">
        <v>92.375</v>
      </c>
      <c r="M2652">
        <v>30465.544000000002</v>
      </c>
      <c r="N2652">
        <v>9030.5169999999998</v>
      </c>
      <c r="O2652">
        <v>-22.216000000000001</v>
      </c>
      <c r="P2652">
        <v>2.8849999999999998</v>
      </c>
      <c r="Q2652">
        <v>287.45699999999999</v>
      </c>
      <c r="R2652">
        <v>21454.359</v>
      </c>
      <c r="S2652">
        <v>21166.901999999998</v>
      </c>
    </row>
    <row r="2653" spans="1:19" x14ac:dyDescent="0.3">
      <c r="A2653">
        <v>2021</v>
      </c>
      <c r="B2653">
        <v>4</v>
      </c>
      <c r="C2653">
        <v>21</v>
      </c>
      <c r="D2653">
        <v>12</v>
      </c>
      <c r="E2653">
        <v>29254.647000000001</v>
      </c>
      <c r="F2653">
        <v>914.423</v>
      </c>
      <c r="G2653">
        <v>66.241</v>
      </c>
      <c r="H2653">
        <v>0</v>
      </c>
      <c r="I2653">
        <v>454.66800000000001</v>
      </c>
      <c r="J2653">
        <v>5.9409999999999998</v>
      </c>
      <c r="K2653">
        <v>2.2839999999999998</v>
      </c>
      <c r="L2653">
        <v>92.504000000000005</v>
      </c>
      <c r="M2653">
        <v>30724.467000000001</v>
      </c>
      <c r="N2653">
        <v>9555.84</v>
      </c>
      <c r="O2653">
        <v>-7.681</v>
      </c>
      <c r="P2653">
        <v>3.9369999999999998</v>
      </c>
      <c r="Q2653">
        <v>294.10300000000001</v>
      </c>
      <c r="R2653">
        <v>21172.370999999999</v>
      </c>
      <c r="S2653">
        <v>20878.268</v>
      </c>
    </row>
    <row r="2654" spans="1:19" x14ac:dyDescent="0.3">
      <c r="A2654">
        <v>2021</v>
      </c>
      <c r="B2654">
        <v>4</v>
      </c>
      <c r="C2654">
        <v>21</v>
      </c>
      <c r="D2654">
        <v>13</v>
      </c>
      <c r="E2654">
        <v>29514.894</v>
      </c>
      <c r="F2654">
        <v>855.53599999999994</v>
      </c>
      <c r="G2654">
        <v>66.899000000000001</v>
      </c>
      <c r="H2654">
        <v>0</v>
      </c>
      <c r="I2654">
        <v>430.10700000000003</v>
      </c>
      <c r="J2654">
        <v>5.8310000000000004</v>
      </c>
      <c r="K2654">
        <v>6.0350000000000001</v>
      </c>
      <c r="L2654">
        <v>92.588999999999999</v>
      </c>
      <c r="M2654">
        <v>30904.992999999999</v>
      </c>
      <c r="N2654">
        <v>9548.8520000000008</v>
      </c>
      <c r="O2654">
        <v>-4.6760000000000002</v>
      </c>
      <c r="P2654">
        <v>4.5380000000000003</v>
      </c>
      <c r="Q2654">
        <v>297.86700000000002</v>
      </c>
      <c r="R2654">
        <v>21356.278999999999</v>
      </c>
      <c r="S2654">
        <v>21058.412</v>
      </c>
    </row>
    <row r="2655" spans="1:19" x14ac:dyDescent="0.3">
      <c r="A2655">
        <v>2021</v>
      </c>
      <c r="B2655">
        <v>4</v>
      </c>
      <c r="C2655">
        <v>21</v>
      </c>
      <c r="D2655">
        <v>14</v>
      </c>
      <c r="E2655">
        <v>29513.951000000001</v>
      </c>
      <c r="F2655">
        <v>805.60299999999995</v>
      </c>
      <c r="G2655">
        <v>68.506</v>
      </c>
      <c r="H2655">
        <v>0</v>
      </c>
      <c r="I2655">
        <v>368.52499999999998</v>
      </c>
      <c r="J2655">
        <v>5.3470000000000004</v>
      </c>
      <c r="K2655">
        <v>5.9459999999999997</v>
      </c>
      <c r="L2655">
        <v>92.539000000000001</v>
      </c>
      <c r="M2655">
        <v>30791.909</v>
      </c>
      <c r="N2655">
        <v>8975.8289999999997</v>
      </c>
      <c r="O2655">
        <v>-6.2850000000000001</v>
      </c>
      <c r="P2655">
        <v>4.2539999999999996</v>
      </c>
      <c r="Q2655">
        <v>297.70400000000001</v>
      </c>
      <c r="R2655">
        <v>21818.111000000001</v>
      </c>
      <c r="S2655">
        <v>21520.406999999999</v>
      </c>
    </row>
    <row r="2656" spans="1:19" x14ac:dyDescent="0.3">
      <c r="A2656">
        <v>2021</v>
      </c>
      <c r="B2656">
        <v>4</v>
      </c>
      <c r="C2656">
        <v>21</v>
      </c>
      <c r="D2656">
        <v>15</v>
      </c>
      <c r="E2656">
        <v>29261.584999999999</v>
      </c>
      <c r="F2656">
        <v>774.11699999999996</v>
      </c>
      <c r="G2656">
        <v>69.647000000000006</v>
      </c>
      <c r="H2656">
        <v>0</v>
      </c>
      <c r="I2656">
        <v>339.13400000000001</v>
      </c>
      <c r="J2656">
        <v>5.5759999999999996</v>
      </c>
      <c r="K2656">
        <v>-2.7109999999999999</v>
      </c>
      <c r="L2656">
        <v>92.337999999999994</v>
      </c>
      <c r="M2656">
        <v>30470.04</v>
      </c>
      <c r="N2656">
        <v>7690.7049999999999</v>
      </c>
      <c r="O2656">
        <v>-1.2829999999999999</v>
      </c>
      <c r="P2656">
        <v>2.88</v>
      </c>
      <c r="Q2656">
        <v>292.85899999999998</v>
      </c>
      <c r="R2656">
        <v>22777.738000000001</v>
      </c>
      <c r="S2656">
        <v>22484.879000000001</v>
      </c>
    </row>
    <row r="2657" spans="1:19" x14ac:dyDescent="0.3">
      <c r="A2657">
        <v>2021</v>
      </c>
      <c r="B2657">
        <v>4</v>
      </c>
      <c r="C2657">
        <v>21</v>
      </c>
      <c r="D2657">
        <v>16</v>
      </c>
      <c r="E2657">
        <v>28962.583999999999</v>
      </c>
      <c r="F2657">
        <v>684.31799999999998</v>
      </c>
      <c r="G2657">
        <v>70.656000000000006</v>
      </c>
      <c r="H2657">
        <v>0</v>
      </c>
      <c r="I2657">
        <v>233.93700000000001</v>
      </c>
      <c r="J2657">
        <v>4.3869999999999996</v>
      </c>
      <c r="K2657">
        <v>-15.972</v>
      </c>
      <c r="L2657">
        <v>92.182000000000002</v>
      </c>
      <c r="M2657">
        <v>29961.437000000002</v>
      </c>
      <c r="N2657">
        <v>5769.3029999999999</v>
      </c>
      <c r="O2657">
        <v>0.53400000000000003</v>
      </c>
      <c r="P2657">
        <v>1.6419999999999999</v>
      </c>
      <c r="Q2657">
        <v>282.85399999999998</v>
      </c>
      <c r="R2657">
        <v>24189.957999999999</v>
      </c>
      <c r="S2657">
        <v>23907.103999999999</v>
      </c>
    </row>
    <row r="2658" spans="1:19" x14ac:dyDescent="0.3">
      <c r="A2658">
        <v>2021</v>
      </c>
      <c r="B2658">
        <v>4</v>
      </c>
      <c r="C2658">
        <v>21</v>
      </c>
      <c r="D2658">
        <v>17</v>
      </c>
      <c r="E2658">
        <v>28289.745999999999</v>
      </c>
      <c r="F2658">
        <v>621.42700000000002</v>
      </c>
      <c r="G2658">
        <v>71.778999999999996</v>
      </c>
      <c r="H2658">
        <v>0</v>
      </c>
      <c r="I2658">
        <v>255.80699999999999</v>
      </c>
      <c r="J2658">
        <v>4.91</v>
      </c>
      <c r="K2658">
        <v>-15.763999999999999</v>
      </c>
      <c r="L2658">
        <v>91.727000000000004</v>
      </c>
      <c r="M2658">
        <v>29247.852999999999</v>
      </c>
      <c r="N2658">
        <v>3398.915</v>
      </c>
      <c r="O2658">
        <v>1.157</v>
      </c>
      <c r="P2658">
        <v>7.7039999999999997</v>
      </c>
      <c r="Q2658">
        <v>269.40199999999999</v>
      </c>
      <c r="R2658">
        <v>25840.078000000001</v>
      </c>
      <c r="S2658">
        <v>25570.675999999999</v>
      </c>
    </row>
    <row r="2659" spans="1:19" x14ac:dyDescent="0.3">
      <c r="A2659">
        <v>2021</v>
      </c>
      <c r="B2659">
        <v>4</v>
      </c>
      <c r="C2659">
        <v>21</v>
      </c>
      <c r="D2659">
        <v>18</v>
      </c>
      <c r="E2659">
        <v>27495.406999999999</v>
      </c>
      <c r="F2659">
        <v>622.64400000000001</v>
      </c>
      <c r="G2659">
        <v>72.885000000000005</v>
      </c>
      <c r="H2659">
        <v>0</v>
      </c>
      <c r="I2659">
        <v>326.37799999999999</v>
      </c>
      <c r="J2659">
        <v>4.7430000000000003</v>
      </c>
      <c r="K2659">
        <v>-25.256</v>
      </c>
      <c r="L2659">
        <v>91.135000000000005</v>
      </c>
      <c r="M2659">
        <v>28515.050999999999</v>
      </c>
      <c r="N2659">
        <v>969.40300000000002</v>
      </c>
      <c r="O2659">
        <v>10.231999999999999</v>
      </c>
      <c r="P2659">
        <v>10.428000000000001</v>
      </c>
      <c r="Q2659">
        <v>253.91200000000001</v>
      </c>
      <c r="R2659">
        <v>27524.988000000001</v>
      </c>
      <c r="S2659">
        <v>27271.076000000001</v>
      </c>
    </row>
    <row r="2660" spans="1:19" x14ac:dyDescent="0.3">
      <c r="A2660">
        <v>2021</v>
      </c>
      <c r="B2660">
        <v>4</v>
      </c>
      <c r="C2660">
        <v>21</v>
      </c>
      <c r="D2660">
        <v>19</v>
      </c>
      <c r="E2660">
        <v>28196.563999999998</v>
      </c>
      <c r="F2660">
        <v>655.13</v>
      </c>
      <c r="G2660">
        <v>72.42</v>
      </c>
      <c r="H2660">
        <v>0</v>
      </c>
      <c r="I2660">
        <v>361.14600000000002</v>
      </c>
      <c r="J2660">
        <v>4.4640000000000004</v>
      </c>
      <c r="K2660">
        <v>-18.509</v>
      </c>
      <c r="L2660">
        <v>91.656999999999996</v>
      </c>
      <c r="M2660">
        <v>29290.45</v>
      </c>
      <c r="N2660">
        <v>53.838000000000001</v>
      </c>
      <c r="O2660">
        <v>14.157</v>
      </c>
      <c r="P2660">
        <v>16.402000000000001</v>
      </c>
      <c r="Q2660">
        <v>241.52199999999999</v>
      </c>
      <c r="R2660">
        <v>29206.054</v>
      </c>
      <c r="S2660">
        <v>28964.531999999999</v>
      </c>
    </row>
    <row r="2661" spans="1:19" x14ac:dyDescent="0.3">
      <c r="A2661">
        <v>2021</v>
      </c>
      <c r="B2661">
        <v>4</v>
      </c>
      <c r="C2661">
        <v>21</v>
      </c>
      <c r="D2661">
        <v>20</v>
      </c>
      <c r="E2661">
        <v>28998.468000000001</v>
      </c>
      <c r="F2661">
        <v>687.91</v>
      </c>
      <c r="G2661">
        <v>73.289000000000001</v>
      </c>
      <c r="H2661">
        <v>0</v>
      </c>
      <c r="I2661">
        <v>404.81200000000001</v>
      </c>
      <c r="J2661">
        <v>4.1230000000000002</v>
      </c>
      <c r="K2661">
        <v>-14.074</v>
      </c>
      <c r="L2661">
        <v>92.391000000000005</v>
      </c>
      <c r="M2661">
        <v>30173.63</v>
      </c>
      <c r="N2661">
        <v>0</v>
      </c>
      <c r="O2661">
        <v>14.407</v>
      </c>
      <c r="P2661">
        <v>12.269</v>
      </c>
      <c r="Q2661">
        <v>235.77600000000001</v>
      </c>
      <c r="R2661">
        <v>30146.954000000002</v>
      </c>
      <c r="S2661">
        <v>29911.178</v>
      </c>
    </row>
    <row r="2662" spans="1:19" x14ac:dyDescent="0.3">
      <c r="A2662">
        <v>2021</v>
      </c>
      <c r="B2662">
        <v>4</v>
      </c>
      <c r="C2662">
        <v>21</v>
      </c>
      <c r="D2662">
        <v>21</v>
      </c>
      <c r="E2662">
        <v>27533.571</v>
      </c>
      <c r="F2662">
        <v>748.40099999999995</v>
      </c>
      <c r="G2662">
        <v>72.578000000000003</v>
      </c>
      <c r="H2662">
        <v>0</v>
      </c>
      <c r="I2662">
        <v>517.60900000000004</v>
      </c>
      <c r="J2662">
        <v>5.181</v>
      </c>
      <c r="K2662">
        <v>0.94499999999999995</v>
      </c>
      <c r="L2662">
        <v>91.295000000000002</v>
      </c>
      <c r="M2662">
        <v>28897.002</v>
      </c>
      <c r="N2662">
        <v>0</v>
      </c>
      <c r="O2662">
        <v>13.4</v>
      </c>
      <c r="P2662">
        <v>2.7509999999999999</v>
      </c>
      <c r="Q2662">
        <v>225.75700000000001</v>
      </c>
      <c r="R2662">
        <v>28880.850999999999</v>
      </c>
      <c r="S2662">
        <v>28655.094000000001</v>
      </c>
    </row>
    <row r="2663" spans="1:19" x14ac:dyDescent="0.3">
      <c r="A2663">
        <v>2021</v>
      </c>
      <c r="B2663">
        <v>4</v>
      </c>
      <c r="C2663">
        <v>21</v>
      </c>
      <c r="D2663">
        <v>22</v>
      </c>
      <c r="E2663">
        <v>25028.166000000001</v>
      </c>
      <c r="F2663">
        <v>905.67100000000005</v>
      </c>
      <c r="G2663">
        <v>67.882000000000005</v>
      </c>
      <c r="H2663">
        <v>0</v>
      </c>
      <c r="I2663">
        <v>577.44799999999998</v>
      </c>
      <c r="J2663">
        <v>4.8490000000000002</v>
      </c>
      <c r="K2663">
        <v>11.807</v>
      </c>
      <c r="L2663">
        <v>89.3</v>
      </c>
      <c r="M2663">
        <v>26617.241000000002</v>
      </c>
      <c r="N2663">
        <v>0</v>
      </c>
      <c r="O2663">
        <v>10.4</v>
      </c>
      <c r="P2663">
        <v>-17.568000000000001</v>
      </c>
      <c r="Q2663">
        <v>207.303</v>
      </c>
      <c r="R2663">
        <v>26624.409</v>
      </c>
      <c r="S2663">
        <v>26417.106</v>
      </c>
    </row>
    <row r="2664" spans="1:19" x14ac:dyDescent="0.3">
      <c r="A2664">
        <v>2021</v>
      </c>
      <c r="B2664">
        <v>4</v>
      </c>
      <c r="C2664">
        <v>21</v>
      </c>
      <c r="D2664">
        <v>23</v>
      </c>
      <c r="E2664">
        <v>22435.803</v>
      </c>
      <c r="F2664">
        <v>1086.912</v>
      </c>
      <c r="G2664">
        <v>62.317999999999998</v>
      </c>
      <c r="H2664">
        <v>0</v>
      </c>
      <c r="I2664">
        <v>962.154</v>
      </c>
      <c r="J2664">
        <v>5.25</v>
      </c>
      <c r="K2664">
        <v>18.277999999999999</v>
      </c>
      <c r="L2664">
        <v>87.777000000000001</v>
      </c>
      <c r="M2664">
        <v>24596.173999999999</v>
      </c>
      <c r="N2664">
        <v>0</v>
      </c>
      <c r="O2664">
        <v>7.593</v>
      </c>
      <c r="P2664">
        <v>-15.762</v>
      </c>
      <c r="Q2664">
        <v>183.36099999999999</v>
      </c>
      <c r="R2664">
        <v>24604.344000000001</v>
      </c>
      <c r="S2664">
        <v>24420.982</v>
      </c>
    </row>
    <row r="2665" spans="1:19" x14ac:dyDescent="0.3">
      <c r="A2665">
        <v>2021</v>
      </c>
      <c r="B2665">
        <v>4</v>
      </c>
      <c r="C2665">
        <v>21</v>
      </c>
      <c r="D2665">
        <v>24</v>
      </c>
      <c r="E2665">
        <v>20724.532999999999</v>
      </c>
      <c r="F2665">
        <v>1360.875</v>
      </c>
      <c r="G2665">
        <v>58.868000000000002</v>
      </c>
      <c r="H2665">
        <v>0</v>
      </c>
      <c r="I2665">
        <v>846.64099999999996</v>
      </c>
      <c r="J2665">
        <v>5.0780000000000003</v>
      </c>
      <c r="K2665">
        <v>8.6910000000000007</v>
      </c>
      <c r="L2665">
        <v>86.843000000000004</v>
      </c>
      <c r="M2665">
        <v>23032.66</v>
      </c>
      <c r="N2665">
        <v>0</v>
      </c>
      <c r="O2665">
        <v>5.04</v>
      </c>
      <c r="P2665">
        <v>-25.152000000000001</v>
      </c>
      <c r="Q2665">
        <v>162.13399999999999</v>
      </c>
      <c r="R2665">
        <v>23052.772000000001</v>
      </c>
      <c r="S2665">
        <v>22890.637999999999</v>
      </c>
    </row>
    <row r="2666" spans="1:19" x14ac:dyDescent="0.3">
      <c r="A2666">
        <v>2021</v>
      </c>
      <c r="B2666">
        <v>4</v>
      </c>
      <c r="C2666">
        <v>22</v>
      </c>
      <c r="D2666">
        <v>1</v>
      </c>
      <c r="E2666">
        <v>19879.013999999999</v>
      </c>
      <c r="F2666">
        <v>1497.3620000000001</v>
      </c>
      <c r="G2666">
        <v>55.716999999999999</v>
      </c>
      <c r="H2666">
        <v>0</v>
      </c>
      <c r="I2666">
        <v>601.077</v>
      </c>
      <c r="J2666">
        <v>4.9450000000000003</v>
      </c>
      <c r="K2666">
        <v>4.593</v>
      </c>
      <c r="L2666">
        <v>86.412999999999997</v>
      </c>
      <c r="M2666">
        <v>22073.402999999998</v>
      </c>
      <c r="N2666">
        <v>0</v>
      </c>
      <c r="O2666">
        <v>4.0819999999999999</v>
      </c>
      <c r="P2666">
        <v>-21.065999999999999</v>
      </c>
      <c r="Q2666">
        <v>148.48699999999999</v>
      </c>
      <c r="R2666">
        <v>22090.386999999999</v>
      </c>
      <c r="S2666">
        <v>21941.9</v>
      </c>
    </row>
    <row r="2667" spans="1:19" x14ac:dyDescent="0.3">
      <c r="A2667">
        <v>2021</v>
      </c>
      <c r="B2667">
        <v>4</v>
      </c>
      <c r="C2667">
        <v>22</v>
      </c>
      <c r="D2667">
        <v>2</v>
      </c>
      <c r="E2667">
        <v>19243.914000000001</v>
      </c>
      <c r="F2667">
        <v>1542.8</v>
      </c>
      <c r="G2667">
        <v>54.067</v>
      </c>
      <c r="H2667">
        <v>0</v>
      </c>
      <c r="I2667">
        <v>360.00200000000001</v>
      </c>
      <c r="J2667">
        <v>4.8719999999999999</v>
      </c>
      <c r="K2667">
        <v>10.035</v>
      </c>
      <c r="L2667">
        <v>86.036000000000001</v>
      </c>
      <c r="M2667">
        <v>21247.659</v>
      </c>
      <c r="N2667">
        <v>0</v>
      </c>
      <c r="O2667">
        <v>3.1179999999999999</v>
      </c>
      <c r="P2667">
        <v>-16.295000000000002</v>
      </c>
      <c r="Q2667">
        <v>141.36500000000001</v>
      </c>
      <c r="R2667">
        <v>21260.835999999999</v>
      </c>
      <c r="S2667">
        <v>21119.472000000002</v>
      </c>
    </row>
    <row r="2668" spans="1:19" x14ac:dyDescent="0.3">
      <c r="A2668">
        <v>2021</v>
      </c>
      <c r="B2668">
        <v>4</v>
      </c>
      <c r="C2668">
        <v>22</v>
      </c>
      <c r="D2668">
        <v>3</v>
      </c>
      <c r="E2668">
        <v>18998.402999999998</v>
      </c>
      <c r="F2668">
        <v>1542.297</v>
      </c>
      <c r="G2668">
        <v>53.514000000000003</v>
      </c>
      <c r="H2668">
        <v>0</v>
      </c>
      <c r="I2668">
        <v>204.78</v>
      </c>
      <c r="J2668">
        <v>4.7190000000000003</v>
      </c>
      <c r="K2668">
        <v>9.5830000000000002</v>
      </c>
      <c r="L2668">
        <v>85.875</v>
      </c>
      <c r="M2668">
        <v>20845.655999999999</v>
      </c>
      <c r="N2668">
        <v>0</v>
      </c>
      <c r="O2668">
        <v>2.218</v>
      </c>
      <c r="P2668">
        <v>-11.433999999999999</v>
      </c>
      <c r="Q2668">
        <v>139.33000000000001</v>
      </c>
      <c r="R2668">
        <v>20854.871999999999</v>
      </c>
      <c r="S2668">
        <v>20715.543000000001</v>
      </c>
    </row>
    <row r="2669" spans="1:19" x14ac:dyDescent="0.3">
      <c r="A2669">
        <v>2021</v>
      </c>
      <c r="B2669">
        <v>4</v>
      </c>
      <c r="C2669">
        <v>22</v>
      </c>
      <c r="D2669">
        <v>4</v>
      </c>
      <c r="E2669">
        <v>19347.491999999998</v>
      </c>
      <c r="F2669">
        <v>1489.7909999999999</v>
      </c>
      <c r="G2669">
        <v>55.182000000000002</v>
      </c>
      <c r="H2669">
        <v>0</v>
      </c>
      <c r="I2669">
        <v>102.96599999999999</v>
      </c>
      <c r="J2669">
        <v>3.6520000000000001</v>
      </c>
      <c r="K2669">
        <v>10.266</v>
      </c>
      <c r="L2669">
        <v>86.099000000000004</v>
      </c>
      <c r="M2669">
        <v>21040.267</v>
      </c>
      <c r="N2669">
        <v>0</v>
      </c>
      <c r="O2669">
        <v>1.7330000000000001</v>
      </c>
      <c r="P2669">
        <v>-7.7240000000000002</v>
      </c>
      <c r="Q2669">
        <v>142.18799999999999</v>
      </c>
      <c r="R2669">
        <v>21046.257000000001</v>
      </c>
      <c r="S2669">
        <v>20904.069</v>
      </c>
    </row>
    <row r="2670" spans="1:19" x14ac:dyDescent="0.3">
      <c r="A2670">
        <v>2021</v>
      </c>
      <c r="B2670">
        <v>4</v>
      </c>
      <c r="C2670">
        <v>22</v>
      </c>
      <c r="D2670">
        <v>5</v>
      </c>
      <c r="E2670">
        <v>20629.433000000001</v>
      </c>
      <c r="F2670">
        <v>1299.75</v>
      </c>
      <c r="G2670">
        <v>58.192</v>
      </c>
      <c r="H2670">
        <v>0</v>
      </c>
      <c r="I2670">
        <v>72.459999999999994</v>
      </c>
      <c r="J2670">
        <v>2.3290000000000002</v>
      </c>
      <c r="K2670">
        <v>9.1219999999999999</v>
      </c>
      <c r="L2670">
        <v>86.798000000000002</v>
      </c>
      <c r="M2670">
        <v>22099.892</v>
      </c>
      <c r="N2670">
        <v>0</v>
      </c>
      <c r="O2670">
        <v>1.056</v>
      </c>
      <c r="P2670">
        <v>-5.7649999999999997</v>
      </c>
      <c r="Q2670">
        <v>153.166</v>
      </c>
      <c r="R2670">
        <v>22104.601999999999</v>
      </c>
      <c r="S2670">
        <v>21951.435000000001</v>
      </c>
    </row>
    <row r="2671" spans="1:19" x14ac:dyDescent="0.3">
      <c r="A2671">
        <v>2021</v>
      </c>
      <c r="B2671">
        <v>4</v>
      </c>
      <c r="C2671">
        <v>22</v>
      </c>
      <c r="D2671">
        <v>6</v>
      </c>
      <c r="E2671">
        <v>22505.922999999999</v>
      </c>
      <c r="F2671">
        <v>1003.557</v>
      </c>
      <c r="G2671">
        <v>62.581000000000003</v>
      </c>
      <c r="H2671">
        <v>0</v>
      </c>
      <c r="I2671">
        <v>128.994</v>
      </c>
      <c r="J2671">
        <v>2.839</v>
      </c>
      <c r="K2671">
        <v>15.531000000000001</v>
      </c>
      <c r="L2671">
        <v>87.826999999999998</v>
      </c>
      <c r="M2671">
        <v>23744.670999999998</v>
      </c>
      <c r="N2671">
        <v>71.861000000000004</v>
      </c>
      <c r="O2671">
        <v>0.71199999999999997</v>
      </c>
      <c r="P2671">
        <v>-2.78</v>
      </c>
      <c r="Q2671">
        <v>171.482</v>
      </c>
      <c r="R2671">
        <v>23674.878000000001</v>
      </c>
      <c r="S2671">
        <v>23503.397000000001</v>
      </c>
    </row>
    <row r="2672" spans="1:19" x14ac:dyDescent="0.3">
      <c r="A2672">
        <v>2021</v>
      </c>
      <c r="B2672">
        <v>4</v>
      </c>
      <c r="C2672">
        <v>22</v>
      </c>
      <c r="D2672">
        <v>7</v>
      </c>
      <c r="E2672">
        <v>24683.503000000001</v>
      </c>
      <c r="F2672">
        <v>900.28099999999995</v>
      </c>
      <c r="G2672">
        <v>68.435000000000002</v>
      </c>
      <c r="H2672">
        <v>0</v>
      </c>
      <c r="I2672">
        <v>267.89</v>
      </c>
      <c r="J2672">
        <v>3.702</v>
      </c>
      <c r="K2672">
        <v>12.314</v>
      </c>
      <c r="L2672">
        <v>89.143000000000001</v>
      </c>
      <c r="M2672">
        <v>25956.831999999999</v>
      </c>
      <c r="N2672">
        <v>1151.2080000000001</v>
      </c>
      <c r="O2672">
        <v>-1.806</v>
      </c>
      <c r="P2672">
        <v>-1.8260000000000001</v>
      </c>
      <c r="Q2672">
        <v>203.46</v>
      </c>
      <c r="R2672">
        <v>24809.256000000001</v>
      </c>
      <c r="S2672">
        <v>24605.795999999998</v>
      </c>
    </row>
    <row r="2673" spans="1:19" x14ac:dyDescent="0.3">
      <c r="A2673">
        <v>2021</v>
      </c>
      <c r="B2673">
        <v>4</v>
      </c>
      <c r="C2673">
        <v>22</v>
      </c>
      <c r="D2673">
        <v>8</v>
      </c>
      <c r="E2673">
        <v>26357.667000000001</v>
      </c>
      <c r="F2673">
        <v>877.59699999999998</v>
      </c>
      <c r="G2673">
        <v>70.462999999999994</v>
      </c>
      <c r="H2673">
        <v>0</v>
      </c>
      <c r="I2673">
        <v>494.47699999999998</v>
      </c>
      <c r="J2673">
        <v>4.97</v>
      </c>
      <c r="K2673">
        <v>6.5629999999999997</v>
      </c>
      <c r="L2673">
        <v>90.262</v>
      </c>
      <c r="M2673">
        <v>27831.535</v>
      </c>
      <c r="N2673">
        <v>3527.4850000000001</v>
      </c>
      <c r="O2673">
        <v>-14.728</v>
      </c>
      <c r="P2673">
        <v>4.0000000000000001E-3</v>
      </c>
      <c r="Q2673">
        <v>235.346</v>
      </c>
      <c r="R2673">
        <v>24318.775000000001</v>
      </c>
      <c r="S2673">
        <v>24083.429</v>
      </c>
    </row>
    <row r="2674" spans="1:19" x14ac:dyDescent="0.3">
      <c r="A2674">
        <v>2021</v>
      </c>
      <c r="B2674">
        <v>4</v>
      </c>
      <c r="C2674">
        <v>22</v>
      </c>
      <c r="D2674">
        <v>9</v>
      </c>
      <c r="E2674">
        <v>27778.789000000001</v>
      </c>
      <c r="F2674">
        <v>897.53</v>
      </c>
      <c r="G2674">
        <v>68.936000000000007</v>
      </c>
      <c r="H2674">
        <v>0</v>
      </c>
      <c r="I2674">
        <v>610.23099999999999</v>
      </c>
      <c r="J2674">
        <v>5.5170000000000003</v>
      </c>
      <c r="K2674">
        <v>-0.55900000000000005</v>
      </c>
      <c r="L2674">
        <v>91.578999999999994</v>
      </c>
      <c r="M2674">
        <v>29383.085999999999</v>
      </c>
      <c r="N2674">
        <v>5831.92</v>
      </c>
      <c r="O2674">
        <v>-27.14</v>
      </c>
      <c r="P2674">
        <v>2.4900000000000002</v>
      </c>
      <c r="Q2674">
        <v>260.22899999999998</v>
      </c>
      <c r="R2674">
        <v>23575.816999999999</v>
      </c>
      <c r="S2674">
        <v>23315.588</v>
      </c>
    </row>
    <row r="2675" spans="1:19" x14ac:dyDescent="0.3">
      <c r="A2675">
        <v>2021</v>
      </c>
      <c r="B2675">
        <v>4</v>
      </c>
      <c r="C2675">
        <v>22</v>
      </c>
      <c r="D2675">
        <v>10</v>
      </c>
      <c r="E2675">
        <v>28880.201000000001</v>
      </c>
      <c r="F2675">
        <v>912.80799999999999</v>
      </c>
      <c r="G2675">
        <v>68.013999999999996</v>
      </c>
      <c r="H2675">
        <v>0</v>
      </c>
      <c r="I2675">
        <v>577.70699999999999</v>
      </c>
      <c r="J2675">
        <v>5.8330000000000002</v>
      </c>
      <c r="K2675">
        <v>0.66600000000000004</v>
      </c>
      <c r="L2675">
        <v>92.364999999999995</v>
      </c>
      <c r="M2675">
        <v>30469.580999999998</v>
      </c>
      <c r="N2675">
        <v>7672.174</v>
      </c>
      <c r="O2675">
        <v>-36.643000000000001</v>
      </c>
      <c r="P2675">
        <v>3.5179999999999998</v>
      </c>
      <c r="Q2675">
        <v>278.45800000000003</v>
      </c>
      <c r="R2675">
        <v>22830.530999999999</v>
      </c>
      <c r="S2675">
        <v>22552.073</v>
      </c>
    </row>
    <row r="2676" spans="1:19" x14ac:dyDescent="0.3">
      <c r="A2676">
        <v>2021</v>
      </c>
      <c r="B2676">
        <v>4</v>
      </c>
      <c r="C2676">
        <v>22</v>
      </c>
      <c r="D2676">
        <v>11</v>
      </c>
      <c r="E2676">
        <v>29554.825000000001</v>
      </c>
      <c r="F2676">
        <v>935.54600000000005</v>
      </c>
      <c r="G2676">
        <v>67.768000000000001</v>
      </c>
      <c r="H2676">
        <v>0</v>
      </c>
      <c r="I2676">
        <v>491.72500000000002</v>
      </c>
      <c r="J2676">
        <v>5.9710000000000001</v>
      </c>
      <c r="K2676">
        <v>3.4649999999999999</v>
      </c>
      <c r="L2676">
        <v>92.712000000000003</v>
      </c>
      <c r="M2676">
        <v>31084.242999999999</v>
      </c>
      <c r="N2676">
        <v>8787.0830000000005</v>
      </c>
      <c r="O2676">
        <v>-33.552</v>
      </c>
      <c r="P2676">
        <v>2.8849999999999998</v>
      </c>
      <c r="Q2676">
        <v>294.06099999999998</v>
      </c>
      <c r="R2676">
        <v>22327.828000000001</v>
      </c>
      <c r="S2676">
        <v>22033.767</v>
      </c>
    </row>
    <row r="2677" spans="1:19" x14ac:dyDescent="0.3">
      <c r="A2677">
        <v>2021</v>
      </c>
      <c r="B2677">
        <v>4</v>
      </c>
      <c r="C2677">
        <v>22</v>
      </c>
      <c r="D2677">
        <v>12</v>
      </c>
      <c r="E2677">
        <v>30012.307000000001</v>
      </c>
      <c r="F2677">
        <v>914.423</v>
      </c>
      <c r="G2677">
        <v>68.040000000000006</v>
      </c>
      <c r="H2677">
        <v>0</v>
      </c>
      <c r="I2677">
        <v>454.66800000000001</v>
      </c>
      <c r="J2677">
        <v>5.9409999999999998</v>
      </c>
      <c r="K2677">
        <v>1.2789999999999999</v>
      </c>
      <c r="L2677">
        <v>92.9</v>
      </c>
      <c r="M2677">
        <v>31481.517</v>
      </c>
      <c r="N2677">
        <v>9337.9549999999999</v>
      </c>
      <c r="O2677">
        <v>-6.7220000000000004</v>
      </c>
      <c r="P2677">
        <v>3.9369999999999998</v>
      </c>
      <c r="Q2677">
        <v>304.78100000000001</v>
      </c>
      <c r="R2677">
        <v>22146.347000000002</v>
      </c>
      <c r="S2677">
        <v>21841.565999999999</v>
      </c>
    </row>
    <row r="2678" spans="1:19" x14ac:dyDescent="0.3">
      <c r="A2678">
        <v>2021</v>
      </c>
      <c r="B2678">
        <v>4</v>
      </c>
      <c r="C2678">
        <v>22</v>
      </c>
      <c r="D2678">
        <v>13</v>
      </c>
      <c r="E2678">
        <v>30589.615000000002</v>
      </c>
      <c r="F2678">
        <v>855.53599999999994</v>
      </c>
      <c r="G2678">
        <v>69.233999999999995</v>
      </c>
      <c r="H2678">
        <v>0</v>
      </c>
      <c r="I2678">
        <v>430.10700000000003</v>
      </c>
      <c r="J2678">
        <v>5.8310000000000004</v>
      </c>
      <c r="K2678">
        <v>3.948</v>
      </c>
      <c r="L2678">
        <v>93.06</v>
      </c>
      <c r="M2678">
        <v>31978.096000000001</v>
      </c>
      <c r="N2678">
        <v>9370.5550000000003</v>
      </c>
      <c r="O2678">
        <v>-3.915</v>
      </c>
      <c r="P2678">
        <v>4.5380000000000003</v>
      </c>
      <c r="Q2678">
        <v>313.911</v>
      </c>
      <c r="R2678">
        <v>22606.919000000002</v>
      </c>
      <c r="S2678">
        <v>22293.008000000002</v>
      </c>
    </row>
    <row r="2679" spans="1:19" x14ac:dyDescent="0.3">
      <c r="A2679">
        <v>2021</v>
      </c>
      <c r="B2679">
        <v>4</v>
      </c>
      <c r="C2679">
        <v>22</v>
      </c>
      <c r="D2679">
        <v>14</v>
      </c>
      <c r="E2679">
        <v>30814.092000000001</v>
      </c>
      <c r="F2679">
        <v>805.60299999999995</v>
      </c>
      <c r="G2679">
        <v>70.27</v>
      </c>
      <c r="H2679">
        <v>0</v>
      </c>
      <c r="I2679">
        <v>368.52499999999998</v>
      </c>
      <c r="J2679">
        <v>5.3470000000000004</v>
      </c>
      <c r="K2679">
        <v>4.1740000000000004</v>
      </c>
      <c r="L2679">
        <v>93.081000000000003</v>
      </c>
      <c r="M2679">
        <v>32090.822</v>
      </c>
      <c r="N2679">
        <v>8834.7090000000007</v>
      </c>
      <c r="O2679">
        <v>-3.5259999999999998</v>
      </c>
      <c r="P2679">
        <v>4.2539999999999996</v>
      </c>
      <c r="Q2679">
        <v>319.94099999999997</v>
      </c>
      <c r="R2679">
        <v>23255.384999999998</v>
      </c>
      <c r="S2679">
        <v>22935.442999999999</v>
      </c>
    </row>
    <row r="2680" spans="1:19" x14ac:dyDescent="0.3">
      <c r="A2680">
        <v>2021</v>
      </c>
      <c r="B2680">
        <v>4</v>
      </c>
      <c r="C2680">
        <v>22</v>
      </c>
      <c r="D2680">
        <v>15</v>
      </c>
      <c r="E2680">
        <v>30841.071</v>
      </c>
      <c r="F2680">
        <v>774.11699999999996</v>
      </c>
      <c r="G2680">
        <v>71.2</v>
      </c>
      <c r="H2680">
        <v>0</v>
      </c>
      <c r="I2680">
        <v>339.13400000000001</v>
      </c>
      <c r="J2680">
        <v>5.5759999999999996</v>
      </c>
      <c r="K2680">
        <v>-2.8260000000000001</v>
      </c>
      <c r="L2680">
        <v>93.058999999999997</v>
      </c>
      <c r="M2680">
        <v>32050.131000000001</v>
      </c>
      <c r="N2680">
        <v>7646.8310000000001</v>
      </c>
      <c r="O2680">
        <v>-4.84</v>
      </c>
      <c r="P2680">
        <v>2.88</v>
      </c>
      <c r="Q2680">
        <v>320.49599999999998</v>
      </c>
      <c r="R2680">
        <v>24405.260999999999</v>
      </c>
      <c r="S2680">
        <v>24084.764999999999</v>
      </c>
    </row>
    <row r="2681" spans="1:19" x14ac:dyDescent="0.3">
      <c r="A2681">
        <v>2021</v>
      </c>
      <c r="B2681">
        <v>4</v>
      </c>
      <c r="C2681">
        <v>22</v>
      </c>
      <c r="D2681">
        <v>16</v>
      </c>
      <c r="E2681">
        <v>30716.537</v>
      </c>
      <c r="F2681">
        <v>684.31799999999998</v>
      </c>
      <c r="G2681">
        <v>72.454999999999998</v>
      </c>
      <c r="H2681">
        <v>0</v>
      </c>
      <c r="I2681">
        <v>233.93700000000001</v>
      </c>
      <c r="J2681">
        <v>4.3869999999999996</v>
      </c>
      <c r="K2681">
        <v>-15.145</v>
      </c>
      <c r="L2681">
        <v>93.02</v>
      </c>
      <c r="M2681">
        <v>31717.056</v>
      </c>
      <c r="N2681">
        <v>5813.9679999999998</v>
      </c>
      <c r="O2681">
        <v>-2.7080000000000002</v>
      </c>
      <c r="P2681">
        <v>1.6419999999999999</v>
      </c>
      <c r="Q2681">
        <v>316.53399999999999</v>
      </c>
      <c r="R2681">
        <v>25904.152999999998</v>
      </c>
      <c r="S2681">
        <v>25587.62</v>
      </c>
    </row>
    <row r="2682" spans="1:19" x14ac:dyDescent="0.3">
      <c r="A2682">
        <v>2021</v>
      </c>
      <c r="B2682">
        <v>4</v>
      </c>
      <c r="C2682">
        <v>22</v>
      </c>
      <c r="D2682">
        <v>17</v>
      </c>
      <c r="E2682">
        <v>30189.902999999998</v>
      </c>
      <c r="F2682">
        <v>621.42700000000002</v>
      </c>
      <c r="G2682">
        <v>73.236000000000004</v>
      </c>
      <c r="H2682">
        <v>0</v>
      </c>
      <c r="I2682">
        <v>255.80699999999999</v>
      </c>
      <c r="J2682">
        <v>4.91</v>
      </c>
      <c r="K2682">
        <v>-16.614999999999998</v>
      </c>
      <c r="L2682">
        <v>92.846999999999994</v>
      </c>
      <c r="M2682">
        <v>31148.280999999999</v>
      </c>
      <c r="N2682">
        <v>3465.3310000000001</v>
      </c>
      <c r="O2682">
        <v>2.0339999999999998</v>
      </c>
      <c r="P2682">
        <v>7.7039999999999997</v>
      </c>
      <c r="Q2682">
        <v>308.96300000000002</v>
      </c>
      <c r="R2682">
        <v>27673.213</v>
      </c>
      <c r="S2682">
        <v>27364.25</v>
      </c>
    </row>
    <row r="2683" spans="1:19" x14ac:dyDescent="0.3">
      <c r="A2683">
        <v>2021</v>
      </c>
      <c r="B2683">
        <v>4</v>
      </c>
      <c r="C2683">
        <v>22</v>
      </c>
      <c r="D2683">
        <v>18</v>
      </c>
      <c r="E2683">
        <v>29310.984</v>
      </c>
      <c r="F2683">
        <v>622.64400000000001</v>
      </c>
      <c r="G2683">
        <v>74.069999999999993</v>
      </c>
      <c r="H2683">
        <v>0</v>
      </c>
      <c r="I2683">
        <v>326.37799999999999</v>
      </c>
      <c r="J2683">
        <v>4.7430000000000003</v>
      </c>
      <c r="K2683">
        <v>-27.088000000000001</v>
      </c>
      <c r="L2683">
        <v>92.438999999999993</v>
      </c>
      <c r="M2683">
        <v>30330.1</v>
      </c>
      <c r="N2683">
        <v>1073.415</v>
      </c>
      <c r="O2683">
        <v>14.891999999999999</v>
      </c>
      <c r="P2683">
        <v>10.428000000000001</v>
      </c>
      <c r="Q2683">
        <v>292.40699999999998</v>
      </c>
      <c r="R2683">
        <v>29231.366000000002</v>
      </c>
      <c r="S2683">
        <v>28938.958999999999</v>
      </c>
    </row>
    <row r="2684" spans="1:19" x14ac:dyDescent="0.3">
      <c r="A2684">
        <v>2021</v>
      </c>
      <c r="B2684">
        <v>4</v>
      </c>
      <c r="C2684">
        <v>22</v>
      </c>
      <c r="D2684">
        <v>19</v>
      </c>
      <c r="E2684">
        <v>29392.694</v>
      </c>
      <c r="F2684">
        <v>655.13</v>
      </c>
      <c r="G2684">
        <v>73.28</v>
      </c>
      <c r="H2684">
        <v>0</v>
      </c>
      <c r="I2684">
        <v>361.14600000000002</v>
      </c>
      <c r="J2684">
        <v>4.4640000000000004</v>
      </c>
      <c r="K2684">
        <v>-20.36</v>
      </c>
      <c r="L2684">
        <v>92.475999999999999</v>
      </c>
      <c r="M2684">
        <v>30485.55</v>
      </c>
      <c r="N2684">
        <v>65.484999999999999</v>
      </c>
      <c r="O2684">
        <v>18.977</v>
      </c>
      <c r="P2684">
        <v>16.402000000000001</v>
      </c>
      <c r="Q2684">
        <v>269.82499999999999</v>
      </c>
      <c r="R2684">
        <v>30384.686000000002</v>
      </c>
      <c r="S2684">
        <v>30114.861000000001</v>
      </c>
    </row>
    <row r="2685" spans="1:19" x14ac:dyDescent="0.3">
      <c r="A2685">
        <v>2021</v>
      </c>
      <c r="B2685">
        <v>4</v>
      </c>
      <c r="C2685">
        <v>22</v>
      </c>
      <c r="D2685">
        <v>20</v>
      </c>
      <c r="E2685">
        <v>30036.539000000001</v>
      </c>
      <c r="F2685">
        <v>687.91</v>
      </c>
      <c r="G2685">
        <v>73.772000000000006</v>
      </c>
      <c r="H2685">
        <v>0</v>
      </c>
      <c r="I2685">
        <v>404.81200000000001</v>
      </c>
      <c r="J2685">
        <v>4.1230000000000002</v>
      </c>
      <c r="K2685">
        <v>-15.451000000000001</v>
      </c>
      <c r="L2685">
        <v>92.921999999999997</v>
      </c>
      <c r="M2685">
        <v>31210.852999999999</v>
      </c>
      <c r="N2685">
        <v>0</v>
      </c>
      <c r="O2685">
        <v>19.199000000000002</v>
      </c>
      <c r="P2685">
        <v>12.269</v>
      </c>
      <c r="Q2685">
        <v>251.197</v>
      </c>
      <c r="R2685">
        <v>31179.385999999999</v>
      </c>
      <c r="S2685">
        <v>30928.188999999998</v>
      </c>
    </row>
    <row r="2686" spans="1:19" x14ac:dyDescent="0.3">
      <c r="A2686">
        <v>2021</v>
      </c>
      <c r="B2686">
        <v>4</v>
      </c>
      <c r="C2686">
        <v>22</v>
      </c>
      <c r="D2686">
        <v>21</v>
      </c>
      <c r="E2686">
        <v>28569.573</v>
      </c>
      <c r="F2686">
        <v>748.40099999999995</v>
      </c>
      <c r="G2686">
        <v>73.131</v>
      </c>
      <c r="H2686">
        <v>0</v>
      </c>
      <c r="I2686">
        <v>517.60900000000004</v>
      </c>
      <c r="J2686">
        <v>5.181</v>
      </c>
      <c r="K2686">
        <v>0.59899999999999998</v>
      </c>
      <c r="L2686">
        <v>92.105999999999995</v>
      </c>
      <c r="M2686">
        <v>29933.468000000001</v>
      </c>
      <c r="N2686">
        <v>0</v>
      </c>
      <c r="O2686">
        <v>17.846</v>
      </c>
      <c r="P2686">
        <v>2.7509999999999999</v>
      </c>
      <c r="Q2686">
        <v>233.82599999999999</v>
      </c>
      <c r="R2686">
        <v>29912.870999999999</v>
      </c>
      <c r="S2686">
        <v>29679.045999999998</v>
      </c>
    </row>
    <row r="2687" spans="1:19" x14ac:dyDescent="0.3">
      <c r="A2687">
        <v>2021</v>
      </c>
      <c r="B2687">
        <v>4</v>
      </c>
      <c r="C2687">
        <v>22</v>
      </c>
      <c r="D2687">
        <v>22</v>
      </c>
      <c r="E2687">
        <v>25837.825000000001</v>
      </c>
      <c r="F2687">
        <v>905.67100000000005</v>
      </c>
      <c r="G2687">
        <v>67.855999999999995</v>
      </c>
      <c r="H2687">
        <v>0</v>
      </c>
      <c r="I2687">
        <v>577.44799999999998</v>
      </c>
      <c r="J2687">
        <v>4.8490000000000002</v>
      </c>
      <c r="K2687">
        <v>12.146000000000001</v>
      </c>
      <c r="L2687">
        <v>89.881</v>
      </c>
      <c r="M2687">
        <v>27427.82</v>
      </c>
      <c r="N2687">
        <v>0</v>
      </c>
      <c r="O2687">
        <v>14.000999999999999</v>
      </c>
      <c r="P2687">
        <v>-17.568000000000001</v>
      </c>
      <c r="Q2687">
        <v>213.22399999999999</v>
      </c>
      <c r="R2687">
        <v>27431.387999999999</v>
      </c>
      <c r="S2687">
        <v>27218.164000000001</v>
      </c>
    </row>
    <row r="2688" spans="1:19" x14ac:dyDescent="0.3">
      <c r="A2688">
        <v>2021</v>
      </c>
      <c r="B2688">
        <v>4</v>
      </c>
      <c r="C2688">
        <v>22</v>
      </c>
      <c r="D2688">
        <v>23</v>
      </c>
      <c r="E2688">
        <v>22973.879000000001</v>
      </c>
      <c r="F2688">
        <v>1086.912</v>
      </c>
      <c r="G2688">
        <v>62.475999999999999</v>
      </c>
      <c r="H2688">
        <v>0</v>
      </c>
      <c r="I2688">
        <v>962.154</v>
      </c>
      <c r="J2688">
        <v>5.25</v>
      </c>
      <c r="K2688">
        <v>18.727</v>
      </c>
      <c r="L2688">
        <v>88.097999999999999</v>
      </c>
      <c r="M2688">
        <v>25135.02</v>
      </c>
      <c r="N2688">
        <v>0</v>
      </c>
      <c r="O2688">
        <v>9.952</v>
      </c>
      <c r="P2688">
        <v>-15.762</v>
      </c>
      <c r="Q2688">
        <v>186.03899999999999</v>
      </c>
      <c r="R2688">
        <v>25140.83</v>
      </c>
      <c r="S2688">
        <v>24954.791000000001</v>
      </c>
    </row>
    <row r="2689" spans="1:19" x14ac:dyDescent="0.3">
      <c r="A2689">
        <v>2021</v>
      </c>
      <c r="B2689">
        <v>4</v>
      </c>
      <c r="C2689">
        <v>22</v>
      </c>
      <c r="D2689">
        <v>24</v>
      </c>
      <c r="E2689">
        <v>21128.058000000001</v>
      </c>
      <c r="F2689">
        <v>1360.875</v>
      </c>
      <c r="G2689">
        <v>59.271999999999998</v>
      </c>
      <c r="H2689">
        <v>0</v>
      </c>
      <c r="I2689">
        <v>846.64099999999996</v>
      </c>
      <c r="J2689">
        <v>5.0780000000000003</v>
      </c>
      <c r="K2689">
        <v>8.907</v>
      </c>
      <c r="L2689">
        <v>87.066000000000003</v>
      </c>
      <c r="M2689">
        <v>23436.625</v>
      </c>
      <c r="N2689">
        <v>0</v>
      </c>
      <c r="O2689">
        <v>6.1340000000000003</v>
      </c>
      <c r="P2689">
        <v>-25.152000000000001</v>
      </c>
      <c r="Q2689">
        <v>162.84100000000001</v>
      </c>
      <c r="R2689">
        <v>23455.643</v>
      </c>
      <c r="S2689">
        <v>23292.802</v>
      </c>
    </row>
    <row r="2690" spans="1:19" x14ac:dyDescent="0.3">
      <c r="A2690">
        <v>2021</v>
      </c>
      <c r="B2690">
        <v>4</v>
      </c>
      <c r="C2690">
        <v>23</v>
      </c>
      <c r="D2690">
        <v>1</v>
      </c>
      <c r="E2690">
        <v>19375.433000000001</v>
      </c>
      <c r="F2690">
        <v>1497.3620000000001</v>
      </c>
      <c r="G2690">
        <v>55.77</v>
      </c>
      <c r="H2690">
        <v>0</v>
      </c>
      <c r="I2690">
        <v>601.077</v>
      </c>
      <c r="J2690">
        <v>4.9450000000000003</v>
      </c>
      <c r="K2690">
        <v>4.5890000000000004</v>
      </c>
      <c r="L2690">
        <v>86.103999999999999</v>
      </c>
      <c r="M2690">
        <v>21569.51</v>
      </c>
      <c r="N2690">
        <v>0</v>
      </c>
      <c r="O2690">
        <v>4.0819999999999999</v>
      </c>
      <c r="P2690">
        <v>-21.065999999999999</v>
      </c>
      <c r="Q2690">
        <v>148.57</v>
      </c>
      <c r="R2690">
        <v>21586.493999999999</v>
      </c>
      <c r="S2690">
        <v>21437.923999999999</v>
      </c>
    </row>
    <row r="2691" spans="1:19" x14ac:dyDescent="0.3">
      <c r="A2691">
        <v>2021</v>
      </c>
      <c r="B2691">
        <v>4</v>
      </c>
      <c r="C2691">
        <v>23</v>
      </c>
      <c r="D2691">
        <v>2</v>
      </c>
      <c r="E2691">
        <v>18702.601999999999</v>
      </c>
      <c r="F2691">
        <v>1542.8</v>
      </c>
      <c r="G2691">
        <v>54.164000000000001</v>
      </c>
      <c r="H2691">
        <v>0</v>
      </c>
      <c r="I2691">
        <v>360.00200000000001</v>
      </c>
      <c r="J2691">
        <v>4.8719999999999999</v>
      </c>
      <c r="K2691">
        <v>10.323</v>
      </c>
      <c r="L2691">
        <v>85.691999999999993</v>
      </c>
      <c r="M2691">
        <v>20706.292000000001</v>
      </c>
      <c r="N2691">
        <v>0</v>
      </c>
      <c r="O2691">
        <v>3.1179999999999999</v>
      </c>
      <c r="P2691">
        <v>-16.295000000000002</v>
      </c>
      <c r="Q2691">
        <v>141.49100000000001</v>
      </c>
      <c r="R2691">
        <v>20719.469000000001</v>
      </c>
      <c r="S2691">
        <v>20577.977999999999</v>
      </c>
    </row>
    <row r="2692" spans="1:19" x14ac:dyDescent="0.3">
      <c r="A2692">
        <v>2021</v>
      </c>
      <c r="B2692">
        <v>4</v>
      </c>
      <c r="C2692">
        <v>23</v>
      </c>
      <c r="D2692">
        <v>3</v>
      </c>
      <c r="E2692">
        <v>18471.915000000001</v>
      </c>
      <c r="F2692">
        <v>1542.297</v>
      </c>
      <c r="G2692">
        <v>53.488</v>
      </c>
      <c r="H2692">
        <v>0</v>
      </c>
      <c r="I2692">
        <v>204.78</v>
      </c>
      <c r="J2692">
        <v>4.7190000000000003</v>
      </c>
      <c r="K2692">
        <v>9.7840000000000007</v>
      </c>
      <c r="L2692">
        <v>85.581999999999994</v>
      </c>
      <c r="M2692">
        <v>20319.077000000001</v>
      </c>
      <c r="N2692">
        <v>0</v>
      </c>
      <c r="O2692">
        <v>2.218</v>
      </c>
      <c r="P2692">
        <v>-11.433999999999999</v>
      </c>
      <c r="Q2692">
        <v>139.012</v>
      </c>
      <c r="R2692">
        <v>20328.292000000001</v>
      </c>
      <c r="S2692">
        <v>20189.28</v>
      </c>
    </row>
    <row r="2693" spans="1:19" x14ac:dyDescent="0.3">
      <c r="A2693">
        <v>2021</v>
      </c>
      <c r="B2693">
        <v>4</v>
      </c>
      <c r="C2693">
        <v>23</v>
      </c>
      <c r="D2693">
        <v>4</v>
      </c>
      <c r="E2693">
        <v>18924.778999999999</v>
      </c>
      <c r="F2693">
        <v>1489.7909999999999</v>
      </c>
      <c r="G2693">
        <v>54.313000000000002</v>
      </c>
      <c r="H2693">
        <v>0</v>
      </c>
      <c r="I2693">
        <v>102.96599999999999</v>
      </c>
      <c r="J2693">
        <v>3.6520000000000001</v>
      </c>
      <c r="K2693">
        <v>10.367000000000001</v>
      </c>
      <c r="L2693">
        <v>85.805000000000007</v>
      </c>
      <c r="M2693">
        <v>20617.36</v>
      </c>
      <c r="N2693">
        <v>0</v>
      </c>
      <c r="O2693">
        <v>1.7330000000000001</v>
      </c>
      <c r="P2693">
        <v>-7.7240000000000002</v>
      </c>
      <c r="Q2693">
        <v>141.983</v>
      </c>
      <c r="R2693">
        <v>20623.350999999999</v>
      </c>
      <c r="S2693">
        <v>20481.367999999999</v>
      </c>
    </row>
    <row r="2694" spans="1:19" x14ac:dyDescent="0.3">
      <c r="A2694">
        <v>2021</v>
      </c>
      <c r="B2694">
        <v>4</v>
      </c>
      <c r="C2694">
        <v>23</v>
      </c>
      <c r="D2694">
        <v>5</v>
      </c>
      <c r="E2694">
        <v>20286.041000000001</v>
      </c>
      <c r="F2694">
        <v>1299.75</v>
      </c>
      <c r="G2694">
        <v>56.244</v>
      </c>
      <c r="H2694">
        <v>0</v>
      </c>
      <c r="I2694">
        <v>72.459999999999994</v>
      </c>
      <c r="J2694">
        <v>2.3290000000000002</v>
      </c>
      <c r="K2694">
        <v>9.0809999999999995</v>
      </c>
      <c r="L2694">
        <v>86.591999999999999</v>
      </c>
      <c r="M2694">
        <v>21756.253000000001</v>
      </c>
      <c r="N2694">
        <v>0</v>
      </c>
      <c r="O2694">
        <v>1.056</v>
      </c>
      <c r="P2694">
        <v>-5.7649999999999997</v>
      </c>
      <c r="Q2694">
        <v>153.06800000000001</v>
      </c>
      <c r="R2694">
        <v>21760.962</v>
      </c>
      <c r="S2694">
        <v>21607.895</v>
      </c>
    </row>
    <row r="2695" spans="1:19" x14ac:dyDescent="0.3">
      <c r="A2695">
        <v>2021</v>
      </c>
      <c r="B2695">
        <v>4</v>
      </c>
      <c r="C2695">
        <v>23</v>
      </c>
      <c r="D2695">
        <v>6</v>
      </c>
      <c r="E2695">
        <v>22223.378000000001</v>
      </c>
      <c r="F2695">
        <v>1003.557</v>
      </c>
      <c r="G2695">
        <v>59.246000000000002</v>
      </c>
      <c r="H2695">
        <v>0</v>
      </c>
      <c r="I2695">
        <v>128.994</v>
      </c>
      <c r="J2695">
        <v>2.839</v>
      </c>
      <c r="K2695">
        <v>14.747</v>
      </c>
      <c r="L2695">
        <v>87.653000000000006</v>
      </c>
      <c r="M2695">
        <v>23461.167000000001</v>
      </c>
      <c r="N2695">
        <v>71.861000000000004</v>
      </c>
      <c r="O2695">
        <v>0.71199999999999997</v>
      </c>
      <c r="P2695">
        <v>-2.78</v>
      </c>
      <c r="Q2695">
        <v>171.874</v>
      </c>
      <c r="R2695">
        <v>23391.375</v>
      </c>
      <c r="S2695">
        <v>23219.501</v>
      </c>
    </row>
    <row r="2696" spans="1:19" x14ac:dyDescent="0.3">
      <c r="A2696">
        <v>2021</v>
      </c>
      <c r="B2696">
        <v>4</v>
      </c>
      <c r="C2696">
        <v>23</v>
      </c>
      <c r="D2696">
        <v>7</v>
      </c>
      <c r="E2696">
        <v>24234.988000000001</v>
      </c>
      <c r="F2696">
        <v>900.28099999999995</v>
      </c>
      <c r="G2696">
        <v>61.932000000000002</v>
      </c>
      <c r="H2696">
        <v>0</v>
      </c>
      <c r="I2696">
        <v>267.89</v>
      </c>
      <c r="J2696">
        <v>3.702</v>
      </c>
      <c r="K2696">
        <v>10.704000000000001</v>
      </c>
      <c r="L2696">
        <v>88.885000000000005</v>
      </c>
      <c r="M2696">
        <v>25506.45</v>
      </c>
      <c r="N2696">
        <v>1151.2080000000001</v>
      </c>
      <c r="O2696">
        <v>-1.806</v>
      </c>
      <c r="P2696">
        <v>-1.8260000000000001</v>
      </c>
      <c r="Q2696">
        <v>203.20599999999999</v>
      </c>
      <c r="R2696">
        <v>24358.873</v>
      </c>
      <c r="S2696">
        <v>24155.668000000001</v>
      </c>
    </row>
    <row r="2697" spans="1:19" x14ac:dyDescent="0.3">
      <c r="A2697">
        <v>2021</v>
      </c>
      <c r="B2697">
        <v>4</v>
      </c>
      <c r="C2697">
        <v>23</v>
      </c>
      <c r="D2697">
        <v>8</v>
      </c>
      <c r="E2697">
        <v>25713.360000000001</v>
      </c>
      <c r="F2697">
        <v>877.59699999999998</v>
      </c>
      <c r="G2697">
        <v>63.652000000000001</v>
      </c>
      <c r="H2697">
        <v>0</v>
      </c>
      <c r="I2697">
        <v>494.47699999999998</v>
      </c>
      <c r="J2697">
        <v>4.97</v>
      </c>
      <c r="K2697">
        <v>5.8620000000000001</v>
      </c>
      <c r="L2697">
        <v>89.790999999999997</v>
      </c>
      <c r="M2697">
        <v>27186.056</v>
      </c>
      <c r="N2697">
        <v>3527.4850000000001</v>
      </c>
      <c r="O2697">
        <v>-14.728</v>
      </c>
      <c r="P2697">
        <v>4.0000000000000001E-3</v>
      </c>
      <c r="Q2697">
        <v>236.12100000000001</v>
      </c>
      <c r="R2697">
        <v>23673.295999999998</v>
      </c>
      <c r="S2697">
        <v>23437.174999999999</v>
      </c>
    </row>
    <row r="2698" spans="1:19" x14ac:dyDescent="0.3">
      <c r="A2698">
        <v>2021</v>
      </c>
      <c r="B2698">
        <v>4</v>
      </c>
      <c r="C2698">
        <v>23</v>
      </c>
      <c r="D2698">
        <v>9</v>
      </c>
      <c r="E2698">
        <v>26766.737000000001</v>
      </c>
      <c r="F2698">
        <v>897.53</v>
      </c>
      <c r="G2698">
        <v>65.046999999999997</v>
      </c>
      <c r="H2698">
        <v>0</v>
      </c>
      <c r="I2698">
        <v>610.23099999999999</v>
      </c>
      <c r="J2698">
        <v>5.5170000000000003</v>
      </c>
      <c r="K2698">
        <v>-0.53200000000000003</v>
      </c>
      <c r="L2698">
        <v>90.662999999999997</v>
      </c>
      <c r="M2698">
        <v>28370.146000000001</v>
      </c>
      <c r="N2698">
        <v>5831.92</v>
      </c>
      <c r="O2698">
        <v>-27.14</v>
      </c>
      <c r="P2698">
        <v>2.4900000000000002</v>
      </c>
      <c r="Q2698">
        <v>262.61599999999999</v>
      </c>
      <c r="R2698">
        <v>22562.876</v>
      </c>
      <c r="S2698">
        <v>22300.26</v>
      </c>
    </row>
    <row r="2699" spans="1:19" x14ac:dyDescent="0.3">
      <c r="A2699">
        <v>2021</v>
      </c>
      <c r="B2699">
        <v>4</v>
      </c>
      <c r="C2699">
        <v>23</v>
      </c>
      <c r="D2699">
        <v>10</v>
      </c>
      <c r="E2699">
        <v>27621.894</v>
      </c>
      <c r="F2699">
        <v>912.80799999999999</v>
      </c>
      <c r="G2699">
        <v>65.004000000000005</v>
      </c>
      <c r="H2699">
        <v>0</v>
      </c>
      <c r="I2699">
        <v>577.70699999999999</v>
      </c>
      <c r="J2699">
        <v>5.8330000000000002</v>
      </c>
      <c r="K2699">
        <v>0.33300000000000002</v>
      </c>
      <c r="L2699">
        <v>91.478999999999999</v>
      </c>
      <c r="M2699">
        <v>29210.053</v>
      </c>
      <c r="N2699">
        <v>7672.174</v>
      </c>
      <c r="O2699">
        <v>-36.643000000000001</v>
      </c>
      <c r="P2699">
        <v>3.5179999999999998</v>
      </c>
      <c r="Q2699">
        <v>282.49799999999999</v>
      </c>
      <c r="R2699">
        <v>21571.004000000001</v>
      </c>
      <c r="S2699">
        <v>21288.505000000001</v>
      </c>
    </row>
    <row r="2700" spans="1:19" x14ac:dyDescent="0.3">
      <c r="A2700">
        <v>2021</v>
      </c>
      <c r="B2700">
        <v>4</v>
      </c>
      <c r="C2700">
        <v>23</v>
      </c>
      <c r="D2700">
        <v>11</v>
      </c>
      <c r="E2700">
        <v>28003.251</v>
      </c>
      <c r="F2700">
        <v>935.54600000000005</v>
      </c>
      <c r="G2700">
        <v>64.099000000000004</v>
      </c>
      <c r="H2700">
        <v>0</v>
      </c>
      <c r="I2700">
        <v>491.72500000000002</v>
      </c>
      <c r="J2700">
        <v>5.9710000000000001</v>
      </c>
      <c r="K2700">
        <v>3.879</v>
      </c>
      <c r="L2700">
        <v>91.811999999999998</v>
      </c>
      <c r="M2700">
        <v>29532.184000000001</v>
      </c>
      <c r="N2700">
        <v>8787.0830000000005</v>
      </c>
      <c r="O2700">
        <v>-33.552</v>
      </c>
      <c r="P2700">
        <v>2.8849999999999998</v>
      </c>
      <c r="Q2700">
        <v>298.36799999999999</v>
      </c>
      <c r="R2700">
        <v>20775.768</v>
      </c>
      <c r="S2700">
        <v>20477.400000000001</v>
      </c>
    </row>
    <row r="2701" spans="1:19" x14ac:dyDescent="0.3">
      <c r="A2701">
        <v>2021</v>
      </c>
      <c r="B2701">
        <v>4</v>
      </c>
      <c r="C2701">
        <v>23</v>
      </c>
      <c r="D2701">
        <v>12</v>
      </c>
      <c r="E2701">
        <v>28155.62</v>
      </c>
      <c r="F2701">
        <v>914.423</v>
      </c>
      <c r="G2701">
        <v>63.16</v>
      </c>
      <c r="H2701">
        <v>0</v>
      </c>
      <c r="I2701">
        <v>454.66800000000001</v>
      </c>
      <c r="J2701">
        <v>5.9409999999999998</v>
      </c>
      <c r="K2701">
        <v>2.0150000000000001</v>
      </c>
      <c r="L2701">
        <v>91.915000000000006</v>
      </c>
      <c r="M2701">
        <v>29624.581999999999</v>
      </c>
      <c r="N2701">
        <v>9337.9549999999999</v>
      </c>
      <c r="O2701">
        <v>-6.7220000000000004</v>
      </c>
      <c r="P2701">
        <v>3.9369999999999998</v>
      </c>
      <c r="Q2701">
        <v>306.54300000000001</v>
      </c>
      <c r="R2701">
        <v>20289.412</v>
      </c>
      <c r="S2701">
        <v>19982.87</v>
      </c>
    </row>
    <row r="2702" spans="1:19" x14ac:dyDescent="0.3">
      <c r="A2702">
        <v>2021</v>
      </c>
      <c r="B2702">
        <v>4</v>
      </c>
      <c r="C2702">
        <v>23</v>
      </c>
      <c r="D2702">
        <v>13</v>
      </c>
      <c r="E2702">
        <v>28454.62</v>
      </c>
      <c r="F2702">
        <v>855.53599999999994</v>
      </c>
      <c r="G2702">
        <v>62.290999999999997</v>
      </c>
      <c r="H2702">
        <v>0</v>
      </c>
      <c r="I2702">
        <v>430.10700000000003</v>
      </c>
      <c r="J2702">
        <v>5.8310000000000004</v>
      </c>
      <c r="K2702">
        <v>5.5709999999999997</v>
      </c>
      <c r="L2702">
        <v>92.165999999999997</v>
      </c>
      <c r="M2702">
        <v>29843.83</v>
      </c>
      <c r="N2702">
        <v>9370.5550000000003</v>
      </c>
      <c r="O2702">
        <v>-3.915</v>
      </c>
      <c r="P2702">
        <v>4.5380000000000003</v>
      </c>
      <c r="Q2702">
        <v>312.64600000000002</v>
      </c>
      <c r="R2702">
        <v>20472.652999999998</v>
      </c>
      <c r="S2702">
        <v>20160.007000000001</v>
      </c>
    </row>
    <row r="2703" spans="1:19" x14ac:dyDescent="0.3">
      <c r="A2703">
        <v>2021</v>
      </c>
      <c r="B2703">
        <v>4</v>
      </c>
      <c r="C2703">
        <v>23</v>
      </c>
      <c r="D2703">
        <v>14</v>
      </c>
      <c r="E2703">
        <v>28528.125</v>
      </c>
      <c r="F2703">
        <v>805.60299999999995</v>
      </c>
      <c r="G2703">
        <v>61.984000000000002</v>
      </c>
      <c r="H2703">
        <v>0</v>
      </c>
      <c r="I2703">
        <v>368.52499999999998</v>
      </c>
      <c r="J2703">
        <v>5.3470000000000004</v>
      </c>
      <c r="K2703">
        <v>5.59</v>
      </c>
      <c r="L2703">
        <v>92.257000000000005</v>
      </c>
      <c r="M2703">
        <v>29805.447</v>
      </c>
      <c r="N2703">
        <v>8834.7090000000007</v>
      </c>
      <c r="O2703">
        <v>-3.5259999999999998</v>
      </c>
      <c r="P2703">
        <v>4.2539999999999996</v>
      </c>
      <c r="Q2703">
        <v>315.803</v>
      </c>
      <c r="R2703">
        <v>20970.009999999998</v>
      </c>
      <c r="S2703">
        <v>20654.205999999998</v>
      </c>
    </row>
    <row r="2704" spans="1:19" x14ac:dyDescent="0.3">
      <c r="A2704">
        <v>2021</v>
      </c>
      <c r="B2704">
        <v>4</v>
      </c>
      <c r="C2704">
        <v>23</v>
      </c>
      <c r="D2704">
        <v>15</v>
      </c>
      <c r="E2704">
        <v>28351.498</v>
      </c>
      <c r="F2704">
        <v>774.11699999999996</v>
      </c>
      <c r="G2704">
        <v>61.808999999999997</v>
      </c>
      <c r="H2704">
        <v>0</v>
      </c>
      <c r="I2704">
        <v>339.13400000000001</v>
      </c>
      <c r="J2704">
        <v>5.5759999999999996</v>
      </c>
      <c r="K2704">
        <v>-2.3519999999999999</v>
      </c>
      <c r="L2704">
        <v>92.150999999999996</v>
      </c>
      <c r="M2704">
        <v>29560.124</v>
      </c>
      <c r="N2704">
        <v>7646.8310000000001</v>
      </c>
      <c r="O2704">
        <v>-4.84</v>
      </c>
      <c r="P2704">
        <v>2.88</v>
      </c>
      <c r="Q2704">
        <v>314.95699999999999</v>
      </c>
      <c r="R2704">
        <v>21915.254000000001</v>
      </c>
      <c r="S2704">
        <v>21600.295999999998</v>
      </c>
    </row>
    <row r="2705" spans="1:19" x14ac:dyDescent="0.3">
      <c r="A2705">
        <v>2021</v>
      </c>
      <c r="B2705">
        <v>4</v>
      </c>
      <c r="C2705">
        <v>23</v>
      </c>
      <c r="D2705">
        <v>16</v>
      </c>
      <c r="E2705">
        <v>28041.845000000001</v>
      </c>
      <c r="F2705">
        <v>684.31799999999998</v>
      </c>
      <c r="G2705">
        <v>62.204000000000001</v>
      </c>
      <c r="H2705">
        <v>0</v>
      </c>
      <c r="I2705">
        <v>233.93700000000001</v>
      </c>
      <c r="J2705">
        <v>4.3869999999999996</v>
      </c>
      <c r="K2705">
        <v>-14.863</v>
      </c>
      <c r="L2705">
        <v>91.935000000000002</v>
      </c>
      <c r="M2705">
        <v>29041.56</v>
      </c>
      <c r="N2705">
        <v>5813.9679999999998</v>
      </c>
      <c r="O2705">
        <v>-2.7080000000000002</v>
      </c>
      <c r="P2705">
        <v>1.6419999999999999</v>
      </c>
      <c r="Q2705">
        <v>309.61399999999998</v>
      </c>
      <c r="R2705">
        <v>23228.657999999999</v>
      </c>
      <c r="S2705">
        <v>22919.044000000002</v>
      </c>
    </row>
    <row r="2706" spans="1:19" x14ac:dyDescent="0.3">
      <c r="A2706">
        <v>2021</v>
      </c>
      <c r="B2706">
        <v>4</v>
      </c>
      <c r="C2706">
        <v>23</v>
      </c>
      <c r="D2706">
        <v>17</v>
      </c>
      <c r="E2706">
        <v>27497.940999999999</v>
      </c>
      <c r="F2706">
        <v>621.42700000000002</v>
      </c>
      <c r="G2706">
        <v>62.774000000000001</v>
      </c>
      <c r="H2706">
        <v>0</v>
      </c>
      <c r="I2706">
        <v>255.80699999999999</v>
      </c>
      <c r="J2706">
        <v>4.91</v>
      </c>
      <c r="K2706">
        <v>-14.609</v>
      </c>
      <c r="L2706">
        <v>91.448999999999998</v>
      </c>
      <c r="M2706">
        <v>28456.925999999999</v>
      </c>
      <c r="N2706">
        <v>3465.3310000000001</v>
      </c>
      <c r="O2706">
        <v>2.0339999999999998</v>
      </c>
      <c r="P2706">
        <v>7.7039999999999997</v>
      </c>
      <c r="Q2706">
        <v>300.428</v>
      </c>
      <c r="R2706">
        <v>24981.859</v>
      </c>
      <c r="S2706">
        <v>24681.431</v>
      </c>
    </row>
    <row r="2707" spans="1:19" x14ac:dyDescent="0.3">
      <c r="A2707">
        <v>2021</v>
      </c>
      <c r="B2707">
        <v>4</v>
      </c>
      <c r="C2707">
        <v>23</v>
      </c>
      <c r="D2707">
        <v>18</v>
      </c>
      <c r="E2707">
        <v>26911.057000000001</v>
      </c>
      <c r="F2707">
        <v>622.64400000000001</v>
      </c>
      <c r="G2707">
        <v>63.643000000000001</v>
      </c>
      <c r="H2707">
        <v>0</v>
      </c>
      <c r="I2707">
        <v>326.37799999999999</v>
      </c>
      <c r="J2707">
        <v>4.7430000000000003</v>
      </c>
      <c r="K2707">
        <v>-23.943999999999999</v>
      </c>
      <c r="L2707">
        <v>90.863</v>
      </c>
      <c r="M2707">
        <v>27931.741999999998</v>
      </c>
      <c r="N2707">
        <v>1073.415</v>
      </c>
      <c r="O2707">
        <v>14.891999999999999</v>
      </c>
      <c r="P2707">
        <v>10.428000000000001</v>
      </c>
      <c r="Q2707">
        <v>282.81599999999997</v>
      </c>
      <c r="R2707">
        <v>26833.007000000001</v>
      </c>
      <c r="S2707">
        <v>26550.190999999999</v>
      </c>
    </row>
    <row r="2708" spans="1:19" x14ac:dyDescent="0.3">
      <c r="A2708">
        <v>2021</v>
      </c>
      <c r="B2708">
        <v>4</v>
      </c>
      <c r="C2708">
        <v>23</v>
      </c>
      <c r="D2708">
        <v>19</v>
      </c>
      <c r="E2708">
        <v>27665.736000000001</v>
      </c>
      <c r="F2708">
        <v>655.13</v>
      </c>
      <c r="G2708">
        <v>63.959000000000003</v>
      </c>
      <c r="H2708">
        <v>0</v>
      </c>
      <c r="I2708">
        <v>361.14600000000002</v>
      </c>
      <c r="J2708">
        <v>4.4640000000000004</v>
      </c>
      <c r="K2708">
        <v>-17.89</v>
      </c>
      <c r="L2708">
        <v>91.465999999999994</v>
      </c>
      <c r="M2708">
        <v>28760.052</v>
      </c>
      <c r="N2708">
        <v>65.484999999999999</v>
      </c>
      <c r="O2708">
        <v>18.977</v>
      </c>
      <c r="P2708">
        <v>16.402000000000001</v>
      </c>
      <c r="Q2708">
        <v>260.25700000000001</v>
      </c>
      <c r="R2708">
        <v>28659.187999999998</v>
      </c>
      <c r="S2708">
        <v>28398.931</v>
      </c>
    </row>
    <row r="2709" spans="1:19" x14ac:dyDescent="0.3">
      <c r="A2709">
        <v>2021</v>
      </c>
      <c r="B2709">
        <v>4</v>
      </c>
      <c r="C2709">
        <v>23</v>
      </c>
      <c r="D2709">
        <v>20</v>
      </c>
      <c r="E2709">
        <v>28549.646000000001</v>
      </c>
      <c r="F2709">
        <v>687.91</v>
      </c>
      <c r="G2709">
        <v>66.100999999999999</v>
      </c>
      <c r="H2709">
        <v>0</v>
      </c>
      <c r="I2709">
        <v>404.81200000000001</v>
      </c>
      <c r="J2709">
        <v>4.1230000000000002</v>
      </c>
      <c r="K2709">
        <v>-13.694000000000001</v>
      </c>
      <c r="L2709">
        <v>92.227000000000004</v>
      </c>
      <c r="M2709">
        <v>29725.024000000001</v>
      </c>
      <c r="N2709">
        <v>0</v>
      </c>
      <c r="O2709">
        <v>19.199000000000002</v>
      </c>
      <c r="P2709">
        <v>12.269</v>
      </c>
      <c r="Q2709">
        <v>242.84899999999999</v>
      </c>
      <c r="R2709">
        <v>29693.556</v>
      </c>
      <c r="S2709">
        <v>29450.706999999999</v>
      </c>
    </row>
    <row r="2710" spans="1:19" x14ac:dyDescent="0.3">
      <c r="A2710">
        <v>2021</v>
      </c>
      <c r="B2710">
        <v>4</v>
      </c>
      <c r="C2710">
        <v>23</v>
      </c>
      <c r="D2710">
        <v>21</v>
      </c>
      <c r="E2710">
        <v>27104.845000000001</v>
      </c>
      <c r="F2710">
        <v>748.40099999999995</v>
      </c>
      <c r="G2710">
        <v>66.837999999999994</v>
      </c>
      <c r="H2710">
        <v>0</v>
      </c>
      <c r="I2710">
        <v>517.60900000000004</v>
      </c>
      <c r="J2710">
        <v>5.181</v>
      </c>
      <c r="K2710">
        <v>0.79900000000000004</v>
      </c>
      <c r="L2710">
        <v>91.004000000000005</v>
      </c>
      <c r="M2710">
        <v>28467.839</v>
      </c>
      <c r="N2710">
        <v>0</v>
      </c>
      <c r="O2710">
        <v>17.846</v>
      </c>
      <c r="P2710">
        <v>2.7509999999999999</v>
      </c>
      <c r="Q2710">
        <v>227</v>
      </c>
      <c r="R2710">
        <v>28447.241999999998</v>
      </c>
      <c r="S2710">
        <v>28220.241999999998</v>
      </c>
    </row>
    <row r="2711" spans="1:19" x14ac:dyDescent="0.3">
      <c r="A2711">
        <v>2021</v>
      </c>
      <c r="B2711">
        <v>4</v>
      </c>
      <c r="C2711">
        <v>23</v>
      </c>
      <c r="D2711">
        <v>22</v>
      </c>
      <c r="E2711">
        <v>24756.018</v>
      </c>
      <c r="F2711">
        <v>905.67100000000005</v>
      </c>
      <c r="G2711">
        <v>63.713000000000001</v>
      </c>
      <c r="H2711">
        <v>0</v>
      </c>
      <c r="I2711">
        <v>577.44799999999998</v>
      </c>
      <c r="J2711">
        <v>4.8490000000000002</v>
      </c>
      <c r="K2711">
        <v>11.706</v>
      </c>
      <c r="L2711">
        <v>89.212999999999994</v>
      </c>
      <c r="M2711">
        <v>26344.904999999999</v>
      </c>
      <c r="N2711">
        <v>0</v>
      </c>
      <c r="O2711">
        <v>14.000999999999999</v>
      </c>
      <c r="P2711">
        <v>-17.568000000000001</v>
      </c>
      <c r="Q2711">
        <v>208.69399999999999</v>
      </c>
      <c r="R2711">
        <v>26348.473000000002</v>
      </c>
      <c r="S2711">
        <v>26139.778999999999</v>
      </c>
    </row>
    <row r="2712" spans="1:19" x14ac:dyDescent="0.3">
      <c r="A2712">
        <v>2021</v>
      </c>
      <c r="B2712">
        <v>4</v>
      </c>
      <c r="C2712">
        <v>23</v>
      </c>
      <c r="D2712">
        <v>23</v>
      </c>
      <c r="E2712">
        <v>22177.468000000001</v>
      </c>
      <c r="F2712">
        <v>1086.912</v>
      </c>
      <c r="G2712">
        <v>61.308</v>
      </c>
      <c r="H2712">
        <v>0</v>
      </c>
      <c r="I2712">
        <v>961.178</v>
      </c>
      <c r="J2712">
        <v>4.0940000000000003</v>
      </c>
      <c r="K2712">
        <v>18.116</v>
      </c>
      <c r="L2712">
        <v>87.667000000000002</v>
      </c>
      <c r="M2712">
        <v>24335.435000000001</v>
      </c>
      <c r="N2712">
        <v>0</v>
      </c>
      <c r="O2712">
        <v>9.952</v>
      </c>
      <c r="P2712">
        <v>-15.762</v>
      </c>
      <c r="Q2712">
        <v>185.36099999999999</v>
      </c>
      <c r="R2712">
        <v>24341.245999999999</v>
      </c>
      <c r="S2712">
        <v>24155.883999999998</v>
      </c>
    </row>
    <row r="2713" spans="1:19" x14ac:dyDescent="0.3">
      <c r="A2713">
        <v>2021</v>
      </c>
      <c r="B2713">
        <v>4</v>
      </c>
      <c r="C2713">
        <v>23</v>
      </c>
      <c r="D2713">
        <v>24</v>
      </c>
      <c r="E2713">
        <v>20546.249</v>
      </c>
      <c r="F2713">
        <v>1360.875</v>
      </c>
      <c r="G2713">
        <v>58.402999999999999</v>
      </c>
      <c r="H2713">
        <v>0</v>
      </c>
      <c r="I2713">
        <v>775.452</v>
      </c>
      <c r="J2713">
        <v>1.8029999999999999</v>
      </c>
      <c r="K2713">
        <v>8.5079999999999991</v>
      </c>
      <c r="L2713">
        <v>86.772999999999996</v>
      </c>
      <c r="M2713">
        <v>22779.66</v>
      </c>
      <c r="N2713">
        <v>0</v>
      </c>
      <c r="O2713">
        <v>6.1340000000000003</v>
      </c>
      <c r="P2713">
        <v>-25.152000000000001</v>
      </c>
      <c r="Q2713">
        <v>164.33500000000001</v>
      </c>
      <c r="R2713">
        <v>22798.678</v>
      </c>
      <c r="S2713">
        <v>22634.344000000001</v>
      </c>
    </row>
    <row r="2714" spans="1:19" x14ac:dyDescent="0.3">
      <c r="A2714">
        <v>2021</v>
      </c>
      <c r="B2714">
        <v>4</v>
      </c>
      <c r="C2714">
        <v>24</v>
      </c>
      <c r="D2714">
        <v>1</v>
      </c>
      <c r="E2714">
        <v>19048.132000000001</v>
      </c>
      <c r="F2714">
        <v>1477.9469999999999</v>
      </c>
      <c r="G2714">
        <v>56.042000000000002</v>
      </c>
      <c r="H2714">
        <v>0</v>
      </c>
      <c r="I2714">
        <v>657.721</v>
      </c>
      <c r="J2714">
        <v>1.788</v>
      </c>
      <c r="K2714">
        <v>4.5430000000000001</v>
      </c>
      <c r="L2714">
        <v>85.856999999999999</v>
      </c>
      <c r="M2714">
        <v>21275.987000000001</v>
      </c>
      <c r="N2714">
        <v>0</v>
      </c>
      <c r="O2714">
        <v>4.0819999999999999</v>
      </c>
      <c r="P2714">
        <v>-21.065999999999999</v>
      </c>
      <c r="Q2714">
        <v>149.93</v>
      </c>
      <c r="R2714">
        <v>21292.971000000001</v>
      </c>
      <c r="S2714">
        <v>21143.041000000001</v>
      </c>
    </row>
    <row r="2715" spans="1:19" x14ac:dyDescent="0.3">
      <c r="A2715">
        <v>2021</v>
      </c>
      <c r="B2715">
        <v>4</v>
      </c>
      <c r="C2715">
        <v>24</v>
      </c>
      <c r="D2715">
        <v>2</v>
      </c>
      <c r="E2715">
        <v>18348.956999999999</v>
      </c>
      <c r="F2715">
        <v>1514.9939999999999</v>
      </c>
      <c r="G2715">
        <v>54.295000000000002</v>
      </c>
      <c r="H2715">
        <v>0</v>
      </c>
      <c r="I2715">
        <v>441.95</v>
      </c>
      <c r="J2715">
        <v>1.8160000000000001</v>
      </c>
      <c r="K2715">
        <v>10.016</v>
      </c>
      <c r="L2715">
        <v>85.486000000000004</v>
      </c>
      <c r="M2715">
        <v>20403.219000000001</v>
      </c>
      <c r="N2715">
        <v>0</v>
      </c>
      <c r="O2715">
        <v>3.1179999999999999</v>
      </c>
      <c r="P2715">
        <v>-16.295000000000002</v>
      </c>
      <c r="Q2715">
        <v>143.04499999999999</v>
      </c>
      <c r="R2715">
        <v>20416.396000000001</v>
      </c>
      <c r="S2715">
        <v>20273.351999999999</v>
      </c>
    </row>
    <row r="2716" spans="1:19" x14ac:dyDescent="0.3">
      <c r="A2716">
        <v>2021</v>
      </c>
      <c r="B2716">
        <v>4</v>
      </c>
      <c r="C2716">
        <v>24</v>
      </c>
      <c r="D2716">
        <v>3</v>
      </c>
      <c r="E2716">
        <v>17901.083999999999</v>
      </c>
      <c r="F2716">
        <v>1532.23</v>
      </c>
      <c r="G2716">
        <v>53.795000000000002</v>
      </c>
      <c r="H2716">
        <v>0</v>
      </c>
      <c r="I2716">
        <v>279.93400000000003</v>
      </c>
      <c r="J2716">
        <v>1.79</v>
      </c>
      <c r="K2716">
        <v>9.6010000000000009</v>
      </c>
      <c r="L2716">
        <v>85.352999999999994</v>
      </c>
      <c r="M2716">
        <v>19809.992999999999</v>
      </c>
      <c r="N2716">
        <v>0</v>
      </c>
      <c r="O2716">
        <v>2.218</v>
      </c>
      <c r="P2716">
        <v>-11.433999999999999</v>
      </c>
      <c r="Q2716">
        <v>139.48400000000001</v>
      </c>
      <c r="R2716">
        <v>19819.208999999999</v>
      </c>
      <c r="S2716">
        <v>19679.724999999999</v>
      </c>
    </row>
    <row r="2717" spans="1:19" x14ac:dyDescent="0.3">
      <c r="A2717">
        <v>2021</v>
      </c>
      <c r="B2717">
        <v>4</v>
      </c>
      <c r="C2717">
        <v>24</v>
      </c>
      <c r="D2717">
        <v>4</v>
      </c>
      <c r="E2717">
        <v>18032.286</v>
      </c>
      <c r="F2717">
        <v>1519.5809999999999</v>
      </c>
      <c r="G2717">
        <v>53.698999999999998</v>
      </c>
      <c r="H2717">
        <v>0</v>
      </c>
      <c r="I2717">
        <v>175.989</v>
      </c>
      <c r="J2717">
        <v>1.619</v>
      </c>
      <c r="K2717">
        <v>10.252000000000001</v>
      </c>
      <c r="L2717">
        <v>85.385000000000005</v>
      </c>
      <c r="M2717">
        <v>19825.111000000001</v>
      </c>
      <c r="N2717">
        <v>0</v>
      </c>
      <c r="O2717">
        <v>1.7330000000000001</v>
      </c>
      <c r="P2717">
        <v>-7.7240000000000002</v>
      </c>
      <c r="Q2717">
        <v>140.02199999999999</v>
      </c>
      <c r="R2717">
        <v>19831.101999999999</v>
      </c>
      <c r="S2717">
        <v>19691.079000000002</v>
      </c>
    </row>
    <row r="2718" spans="1:19" x14ac:dyDescent="0.3">
      <c r="A2718">
        <v>2021</v>
      </c>
      <c r="B2718">
        <v>4</v>
      </c>
      <c r="C2718">
        <v>24</v>
      </c>
      <c r="D2718">
        <v>5</v>
      </c>
      <c r="E2718">
        <v>18733.198</v>
      </c>
      <c r="F2718">
        <v>1418.623</v>
      </c>
      <c r="G2718">
        <v>55.515000000000001</v>
      </c>
      <c r="H2718">
        <v>0</v>
      </c>
      <c r="I2718">
        <v>101.506</v>
      </c>
      <c r="J2718">
        <v>1.629</v>
      </c>
      <c r="K2718">
        <v>9.06</v>
      </c>
      <c r="L2718">
        <v>85.668999999999997</v>
      </c>
      <c r="M2718">
        <v>20349.685000000001</v>
      </c>
      <c r="N2718">
        <v>0</v>
      </c>
      <c r="O2718">
        <v>1.056</v>
      </c>
      <c r="P2718">
        <v>-5.7649999999999997</v>
      </c>
      <c r="Q2718">
        <v>144.649</v>
      </c>
      <c r="R2718">
        <v>20354.395</v>
      </c>
      <c r="S2718">
        <v>20209.745999999999</v>
      </c>
    </row>
    <row r="2719" spans="1:19" x14ac:dyDescent="0.3">
      <c r="A2719">
        <v>2021</v>
      </c>
      <c r="B2719">
        <v>4</v>
      </c>
      <c r="C2719">
        <v>24</v>
      </c>
      <c r="D2719">
        <v>6</v>
      </c>
      <c r="E2719">
        <v>19502.365000000002</v>
      </c>
      <c r="F2719">
        <v>1239.944</v>
      </c>
      <c r="G2719">
        <v>58.920999999999999</v>
      </c>
      <c r="H2719">
        <v>0</v>
      </c>
      <c r="I2719">
        <v>64.483999999999995</v>
      </c>
      <c r="J2719">
        <v>1.893</v>
      </c>
      <c r="K2719">
        <v>15.4</v>
      </c>
      <c r="L2719">
        <v>86.144999999999996</v>
      </c>
      <c r="M2719">
        <v>20910.232</v>
      </c>
      <c r="N2719">
        <v>71.861000000000004</v>
      </c>
      <c r="O2719">
        <v>0.71199999999999997</v>
      </c>
      <c r="P2719">
        <v>-2.78</v>
      </c>
      <c r="Q2719">
        <v>151.46600000000001</v>
      </c>
      <c r="R2719">
        <v>20840.438999999998</v>
      </c>
      <c r="S2719">
        <v>20688.973999999998</v>
      </c>
    </row>
    <row r="2720" spans="1:19" x14ac:dyDescent="0.3">
      <c r="A2720">
        <v>2021</v>
      </c>
      <c r="B2720">
        <v>4</v>
      </c>
      <c r="C2720">
        <v>24</v>
      </c>
      <c r="D2720">
        <v>7</v>
      </c>
      <c r="E2720">
        <v>20401.008000000002</v>
      </c>
      <c r="F2720">
        <v>1212.114</v>
      </c>
      <c r="G2720">
        <v>61.054000000000002</v>
      </c>
      <c r="H2720">
        <v>0</v>
      </c>
      <c r="I2720">
        <v>68.882999999999996</v>
      </c>
      <c r="J2720">
        <v>2.2879999999999998</v>
      </c>
      <c r="K2720">
        <v>12.172000000000001</v>
      </c>
      <c r="L2720">
        <v>86.655000000000001</v>
      </c>
      <c r="M2720">
        <v>21783.119999999999</v>
      </c>
      <c r="N2720">
        <v>1151.2080000000001</v>
      </c>
      <c r="O2720">
        <v>-1.806</v>
      </c>
      <c r="P2720">
        <v>-1.8260000000000001</v>
      </c>
      <c r="Q2720">
        <v>170.143</v>
      </c>
      <c r="R2720">
        <v>20635.544000000002</v>
      </c>
      <c r="S2720">
        <v>20465.401000000002</v>
      </c>
    </row>
    <row r="2721" spans="1:19" x14ac:dyDescent="0.3">
      <c r="A2721">
        <v>2021</v>
      </c>
      <c r="B2721">
        <v>4</v>
      </c>
      <c r="C2721">
        <v>24</v>
      </c>
      <c r="D2721">
        <v>8</v>
      </c>
      <c r="E2721">
        <v>21833.149000000001</v>
      </c>
      <c r="F2721">
        <v>1184.395</v>
      </c>
      <c r="G2721">
        <v>62.738999999999997</v>
      </c>
      <c r="H2721">
        <v>0</v>
      </c>
      <c r="I2721">
        <v>109.06699999999999</v>
      </c>
      <c r="J2721">
        <v>2.8879999999999999</v>
      </c>
      <c r="K2721">
        <v>6.3920000000000003</v>
      </c>
      <c r="L2721">
        <v>87.429000000000002</v>
      </c>
      <c r="M2721">
        <v>23223.319</v>
      </c>
      <c r="N2721">
        <v>3527.4850000000001</v>
      </c>
      <c r="O2721">
        <v>-14.728</v>
      </c>
      <c r="P2721">
        <v>4.0000000000000001E-3</v>
      </c>
      <c r="Q2721">
        <v>196.45599999999999</v>
      </c>
      <c r="R2721">
        <v>19710.559000000001</v>
      </c>
      <c r="S2721">
        <v>19514.102999999999</v>
      </c>
    </row>
    <row r="2722" spans="1:19" x14ac:dyDescent="0.3">
      <c r="A2722">
        <v>2021</v>
      </c>
      <c r="B2722">
        <v>4</v>
      </c>
      <c r="C2722">
        <v>24</v>
      </c>
      <c r="D2722">
        <v>9</v>
      </c>
      <c r="E2722">
        <v>23230.75</v>
      </c>
      <c r="F2722">
        <v>1161.6110000000001</v>
      </c>
      <c r="G2722">
        <v>63.582000000000001</v>
      </c>
      <c r="H2722">
        <v>0</v>
      </c>
      <c r="I2722">
        <v>148.09700000000001</v>
      </c>
      <c r="J2722">
        <v>3.0950000000000002</v>
      </c>
      <c r="K2722">
        <v>-0.622</v>
      </c>
      <c r="L2722">
        <v>88.233999999999995</v>
      </c>
      <c r="M2722">
        <v>24631.166000000001</v>
      </c>
      <c r="N2722">
        <v>5831.92</v>
      </c>
      <c r="O2722">
        <v>-27.14</v>
      </c>
      <c r="P2722">
        <v>2.4900000000000002</v>
      </c>
      <c r="Q2722">
        <v>222.821</v>
      </c>
      <c r="R2722">
        <v>18823.896000000001</v>
      </c>
      <c r="S2722">
        <v>18601.075000000001</v>
      </c>
    </row>
    <row r="2723" spans="1:19" x14ac:dyDescent="0.3">
      <c r="A2723">
        <v>2021</v>
      </c>
      <c r="B2723">
        <v>4</v>
      </c>
      <c r="C2723">
        <v>24</v>
      </c>
      <c r="D2723">
        <v>10</v>
      </c>
      <c r="E2723">
        <v>24083.824000000001</v>
      </c>
      <c r="F2723">
        <v>1138.03</v>
      </c>
      <c r="G2723">
        <v>63.652000000000001</v>
      </c>
      <c r="H2723">
        <v>0</v>
      </c>
      <c r="I2723">
        <v>183.595</v>
      </c>
      <c r="J2723">
        <v>3.2829999999999999</v>
      </c>
      <c r="K2723">
        <v>0.56299999999999994</v>
      </c>
      <c r="L2723">
        <v>88.756</v>
      </c>
      <c r="M2723">
        <v>25498.050999999999</v>
      </c>
      <c r="N2723">
        <v>7672.174</v>
      </c>
      <c r="O2723">
        <v>-36.643000000000001</v>
      </c>
      <c r="P2723">
        <v>3.5179999999999998</v>
      </c>
      <c r="Q2723">
        <v>243.31399999999999</v>
      </c>
      <c r="R2723">
        <v>17859.001</v>
      </c>
      <c r="S2723">
        <v>17615.687000000002</v>
      </c>
    </row>
    <row r="2724" spans="1:19" x14ac:dyDescent="0.3">
      <c r="A2724">
        <v>2021</v>
      </c>
      <c r="B2724">
        <v>4</v>
      </c>
      <c r="C2724">
        <v>24</v>
      </c>
      <c r="D2724">
        <v>11</v>
      </c>
      <c r="E2724">
        <v>24597.05</v>
      </c>
      <c r="F2724">
        <v>1134.6890000000001</v>
      </c>
      <c r="G2724">
        <v>63.459000000000003</v>
      </c>
      <c r="H2724">
        <v>0</v>
      </c>
      <c r="I2724">
        <v>236.779</v>
      </c>
      <c r="J2724">
        <v>3.4590000000000001</v>
      </c>
      <c r="K2724">
        <v>3.2469999999999999</v>
      </c>
      <c r="L2724">
        <v>89.049000000000007</v>
      </c>
      <c r="M2724">
        <v>26064.272000000001</v>
      </c>
      <c r="N2724">
        <v>8787.0830000000005</v>
      </c>
      <c r="O2724">
        <v>-33.552</v>
      </c>
      <c r="P2724">
        <v>2.8849999999999998</v>
      </c>
      <c r="Q2724">
        <v>258.39400000000001</v>
      </c>
      <c r="R2724">
        <v>17307.857</v>
      </c>
      <c r="S2724">
        <v>17049.463</v>
      </c>
    </row>
    <row r="2725" spans="1:19" x14ac:dyDescent="0.3">
      <c r="A2725">
        <v>2021</v>
      </c>
      <c r="B2725">
        <v>4</v>
      </c>
      <c r="C2725">
        <v>24</v>
      </c>
      <c r="D2725">
        <v>12</v>
      </c>
      <c r="E2725">
        <v>24739.531999999999</v>
      </c>
      <c r="F2725">
        <v>1096.0029999999999</v>
      </c>
      <c r="G2725">
        <v>62.905999999999999</v>
      </c>
      <c r="H2725">
        <v>0</v>
      </c>
      <c r="I2725">
        <v>278.48500000000001</v>
      </c>
      <c r="J2725">
        <v>3.6019999999999999</v>
      </c>
      <c r="K2725">
        <v>1.2909999999999999</v>
      </c>
      <c r="L2725">
        <v>89.125</v>
      </c>
      <c r="M2725">
        <v>26208.038</v>
      </c>
      <c r="N2725">
        <v>9337.9549999999999</v>
      </c>
      <c r="O2725">
        <v>-6.7220000000000004</v>
      </c>
      <c r="P2725">
        <v>3.9369999999999998</v>
      </c>
      <c r="Q2725">
        <v>267.29500000000002</v>
      </c>
      <c r="R2725">
        <v>16872.867999999999</v>
      </c>
      <c r="S2725">
        <v>16605.573</v>
      </c>
    </row>
    <row r="2726" spans="1:19" x14ac:dyDescent="0.3">
      <c r="A2726">
        <v>2021</v>
      </c>
      <c r="B2726">
        <v>4</v>
      </c>
      <c r="C2726">
        <v>24</v>
      </c>
      <c r="D2726">
        <v>13</v>
      </c>
      <c r="E2726">
        <v>24863.415000000001</v>
      </c>
      <c r="F2726">
        <v>1026.9970000000001</v>
      </c>
      <c r="G2726">
        <v>62.326000000000001</v>
      </c>
      <c r="H2726">
        <v>0</v>
      </c>
      <c r="I2726">
        <v>291.25299999999999</v>
      </c>
      <c r="J2726">
        <v>3.6070000000000002</v>
      </c>
      <c r="K2726">
        <v>4.3570000000000002</v>
      </c>
      <c r="L2726">
        <v>89.209000000000003</v>
      </c>
      <c r="M2726">
        <v>26278.837</v>
      </c>
      <c r="N2726">
        <v>9370.5550000000003</v>
      </c>
      <c r="O2726">
        <v>-3.915</v>
      </c>
      <c r="P2726">
        <v>4.5380000000000003</v>
      </c>
      <c r="Q2726">
        <v>272.01299999999998</v>
      </c>
      <c r="R2726">
        <v>16907.66</v>
      </c>
      <c r="S2726">
        <v>16635.647000000001</v>
      </c>
    </row>
    <row r="2727" spans="1:19" x14ac:dyDescent="0.3">
      <c r="A2727">
        <v>2021</v>
      </c>
      <c r="B2727">
        <v>4</v>
      </c>
      <c r="C2727">
        <v>24</v>
      </c>
      <c r="D2727">
        <v>14</v>
      </c>
      <c r="E2727">
        <v>24926.817999999999</v>
      </c>
      <c r="F2727">
        <v>960.69200000000001</v>
      </c>
      <c r="G2727">
        <v>62.16</v>
      </c>
      <c r="H2727">
        <v>0</v>
      </c>
      <c r="I2727">
        <v>290.77</v>
      </c>
      <c r="J2727">
        <v>3.3069999999999999</v>
      </c>
      <c r="K2727">
        <v>4.617</v>
      </c>
      <c r="L2727">
        <v>89.266999999999996</v>
      </c>
      <c r="M2727">
        <v>26275.471000000001</v>
      </c>
      <c r="N2727">
        <v>8834.7090000000007</v>
      </c>
      <c r="O2727">
        <v>-3.5259999999999998</v>
      </c>
      <c r="P2727">
        <v>4.2539999999999996</v>
      </c>
      <c r="Q2727">
        <v>274.59100000000001</v>
      </c>
      <c r="R2727">
        <v>17440.034</v>
      </c>
      <c r="S2727">
        <v>17165.442999999999</v>
      </c>
    </row>
    <row r="2728" spans="1:19" x14ac:dyDescent="0.3">
      <c r="A2728">
        <v>2021</v>
      </c>
      <c r="B2728">
        <v>4</v>
      </c>
      <c r="C2728">
        <v>24</v>
      </c>
      <c r="D2728">
        <v>15</v>
      </c>
      <c r="E2728">
        <v>24899.289000000001</v>
      </c>
      <c r="F2728">
        <v>918.46299999999997</v>
      </c>
      <c r="G2728">
        <v>62.125</v>
      </c>
      <c r="H2728">
        <v>0</v>
      </c>
      <c r="I2728">
        <v>293.33</v>
      </c>
      <c r="J2728">
        <v>3.363</v>
      </c>
      <c r="K2728">
        <v>-2.081</v>
      </c>
      <c r="L2728">
        <v>89.259</v>
      </c>
      <c r="M2728">
        <v>26201.623</v>
      </c>
      <c r="N2728">
        <v>7646.8310000000001</v>
      </c>
      <c r="O2728">
        <v>-4.84</v>
      </c>
      <c r="P2728">
        <v>2.88</v>
      </c>
      <c r="Q2728">
        <v>275.56599999999997</v>
      </c>
      <c r="R2728">
        <v>18556.752</v>
      </c>
      <c r="S2728">
        <v>18281.186000000002</v>
      </c>
    </row>
    <row r="2729" spans="1:19" x14ac:dyDescent="0.3">
      <c r="A2729">
        <v>2021</v>
      </c>
      <c r="B2729">
        <v>4</v>
      </c>
      <c r="C2729">
        <v>24</v>
      </c>
      <c r="D2729">
        <v>16</v>
      </c>
      <c r="E2729">
        <v>24939.858</v>
      </c>
      <c r="F2729">
        <v>816.25</v>
      </c>
      <c r="G2729">
        <v>62.466999999999999</v>
      </c>
      <c r="H2729">
        <v>0</v>
      </c>
      <c r="I2729">
        <v>195.18899999999999</v>
      </c>
      <c r="J2729">
        <v>2.121</v>
      </c>
      <c r="K2729">
        <v>-12.919</v>
      </c>
      <c r="L2729">
        <v>89.286000000000001</v>
      </c>
      <c r="M2729">
        <v>26029.785</v>
      </c>
      <c r="N2729">
        <v>5813.9679999999998</v>
      </c>
      <c r="O2729">
        <v>-2.7080000000000002</v>
      </c>
      <c r="P2729">
        <v>1.6419999999999999</v>
      </c>
      <c r="Q2729">
        <v>274.262</v>
      </c>
      <c r="R2729">
        <v>20216.882000000001</v>
      </c>
      <c r="S2729">
        <v>19942.62</v>
      </c>
    </row>
    <row r="2730" spans="1:19" x14ac:dyDescent="0.3">
      <c r="A2730">
        <v>2021</v>
      </c>
      <c r="B2730">
        <v>4</v>
      </c>
      <c r="C2730">
        <v>24</v>
      </c>
      <c r="D2730">
        <v>17</v>
      </c>
      <c r="E2730">
        <v>24840.601999999999</v>
      </c>
      <c r="F2730">
        <v>731.25699999999995</v>
      </c>
      <c r="G2730">
        <v>63.265999999999998</v>
      </c>
      <c r="H2730">
        <v>0</v>
      </c>
      <c r="I2730">
        <v>205.239</v>
      </c>
      <c r="J2730">
        <v>1.9910000000000001</v>
      </c>
      <c r="K2730">
        <v>-13.353999999999999</v>
      </c>
      <c r="L2730">
        <v>89.200999999999993</v>
      </c>
      <c r="M2730">
        <v>25854.936000000002</v>
      </c>
      <c r="N2730">
        <v>3465.3310000000001</v>
      </c>
      <c r="O2730">
        <v>2.0339999999999998</v>
      </c>
      <c r="P2730">
        <v>7.7039999999999997</v>
      </c>
      <c r="Q2730">
        <v>270.971</v>
      </c>
      <c r="R2730">
        <v>22379.867999999999</v>
      </c>
      <c r="S2730">
        <v>22108.897000000001</v>
      </c>
    </row>
    <row r="2731" spans="1:19" x14ac:dyDescent="0.3">
      <c r="A2731">
        <v>2021</v>
      </c>
      <c r="B2731">
        <v>4</v>
      </c>
      <c r="C2731">
        <v>24</v>
      </c>
      <c r="D2731">
        <v>18</v>
      </c>
      <c r="E2731">
        <v>24718.625</v>
      </c>
      <c r="F2731">
        <v>712.16200000000003</v>
      </c>
      <c r="G2731">
        <v>63.844999999999999</v>
      </c>
      <c r="H2731">
        <v>0</v>
      </c>
      <c r="I2731">
        <v>206.95099999999999</v>
      </c>
      <c r="J2731">
        <v>1.8640000000000001</v>
      </c>
      <c r="K2731">
        <v>-22.234000000000002</v>
      </c>
      <c r="L2731">
        <v>89.102000000000004</v>
      </c>
      <c r="M2731">
        <v>25706.469000000001</v>
      </c>
      <c r="N2731">
        <v>1073.415</v>
      </c>
      <c r="O2731">
        <v>14.891999999999999</v>
      </c>
      <c r="P2731">
        <v>10.428000000000001</v>
      </c>
      <c r="Q2731">
        <v>259.95600000000002</v>
      </c>
      <c r="R2731">
        <v>24607.734</v>
      </c>
      <c r="S2731">
        <v>24347.777999999998</v>
      </c>
    </row>
    <row r="2732" spans="1:19" x14ac:dyDescent="0.3">
      <c r="A2732">
        <v>2021</v>
      </c>
      <c r="B2732">
        <v>4</v>
      </c>
      <c r="C2732">
        <v>24</v>
      </c>
      <c r="D2732">
        <v>19</v>
      </c>
      <c r="E2732">
        <v>25586.241999999998</v>
      </c>
      <c r="F2732">
        <v>736.01099999999997</v>
      </c>
      <c r="G2732">
        <v>63.984999999999999</v>
      </c>
      <c r="H2732">
        <v>0</v>
      </c>
      <c r="I2732">
        <v>232.16</v>
      </c>
      <c r="J2732">
        <v>1.7270000000000001</v>
      </c>
      <c r="K2732">
        <v>-16.798999999999999</v>
      </c>
      <c r="L2732">
        <v>89.603999999999999</v>
      </c>
      <c r="M2732">
        <v>26628.945</v>
      </c>
      <c r="N2732">
        <v>65.484999999999999</v>
      </c>
      <c r="O2732">
        <v>18.977</v>
      </c>
      <c r="P2732">
        <v>16.402000000000001</v>
      </c>
      <c r="Q2732">
        <v>245.09299999999999</v>
      </c>
      <c r="R2732">
        <v>26528.081999999999</v>
      </c>
      <c r="S2732">
        <v>26282.988000000001</v>
      </c>
    </row>
    <row r="2733" spans="1:19" x14ac:dyDescent="0.3">
      <c r="A2733">
        <v>2021</v>
      </c>
      <c r="B2733">
        <v>4</v>
      </c>
      <c r="C2733">
        <v>24</v>
      </c>
      <c r="D2733">
        <v>20</v>
      </c>
      <c r="E2733">
        <v>26472.531999999999</v>
      </c>
      <c r="F2733">
        <v>763.07100000000003</v>
      </c>
      <c r="G2733">
        <v>66.039000000000001</v>
      </c>
      <c r="H2733">
        <v>0</v>
      </c>
      <c r="I2733">
        <v>324.928</v>
      </c>
      <c r="J2733">
        <v>1.5820000000000001</v>
      </c>
      <c r="K2733">
        <v>-13.053000000000001</v>
      </c>
      <c r="L2733">
        <v>90.287000000000006</v>
      </c>
      <c r="M2733">
        <v>27639.347000000002</v>
      </c>
      <c r="N2733">
        <v>0</v>
      </c>
      <c r="O2733">
        <v>19.199000000000002</v>
      </c>
      <c r="P2733">
        <v>12.269</v>
      </c>
      <c r="Q2733">
        <v>232.49</v>
      </c>
      <c r="R2733">
        <v>27607.879000000001</v>
      </c>
      <c r="S2733">
        <v>27375.388999999999</v>
      </c>
    </row>
    <row r="2734" spans="1:19" x14ac:dyDescent="0.3">
      <c r="A2734">
        <v>2021</v>
      </c>
      <c r="B2734">
        <v>4</v>
      </c>
      <c r="C2734">
        <v>24</v>
      </c>
      <c r="D2734">
        <v>21</v>
      </c>
      <c r="E2734">
        <v>25399.05</v>
      </c>
      <c r="F2734">
        <v>817.54600000000005</v>
      </c>
      <c r="G2734">
        <v>66.433999999999997</v>
      </c>
      <c r="H2734">
        <v>0</v>
      </c>
      <c r="I2734">
        <v>370.52199999999999</v>
      </c>
      <c r="J2734">
        <v>1.948</v>
      </c>
      <c r="K2734">
        <v>0.79300000000000004</v>
      </c>
      <c r="L2734">
        <v>89.504999999999995</v>
      </c>
      <c r="M2734">
        <v>26679.364000000001</v>
      </c>
      <c r="N2734">
        <v>0</v>
      </c>
      <c r="O2734">
        <v>17.846</v>
      </c>
      <c r="P2734">
        <v>2.7509999999999999</v>
      </c>
      <c r="Q2734">
        <v>218.98</v>
      </c>
      <c r="R2734">
        <v>26658.767</v>
      </c>
      <c r="S2734">
        <v>26439.787</v>
      </c>
    </row>
    <row r="2735" spans="1:19" x14ac:dyDescent="0.3">
      <c r="A2735">
        <v>2021</v>
      </c>
      <c r="B2735">
        <v>4</v>
      </c>
      <c r="C2735">
        <v>24</v>
      </c>
      <c r="D2735">
        <v>22</v>
      </c>
      <c r="E2735">
        <v>23228.362000000001</v>
      </c>
      <c r="F2735">
        <v>961.18100000000004</v>
      </c>
      <c r="G2735">
        <v>63.616999999999997</v>
      </c>
      <c r="H2735">
        <v>0</v>
      </c>
      <c r="I2735">
        <v>407.01100000000002</v>
      </c>
      <c r="J2735">
        <v>1.7749999999999999</v>
      </c>
      <c r="K2735">
        <v>10.946999999999999</v>
      </c>
      <c r="L2735">
        <v>88.221000000000004</v>
      </c>
      <c r="M2735">
        <v>24697.495999999999</v>
      </c>
      <c r="N2735">
        <v>0</v>
      </c>
      <c r="O2735">
        <v>14.000999999999999</v>
      </c>
      <c r="P2735">
        <v>-17.568000000000001</v>
      </c>
      <c r="Q2735">
        <v>203.255</v>
      </c>
      <c r="R2735">
        <v>24701.062999999998</v>
      </c>
      <c r="S2735">
        <v>24497.808000000001</v>
      </c>
    </row>
    <row r="2736" spans="1:19" x14ac:dyDescent="0.3">
      <c r="A2736">
        <v>2021</v>
      </c>
      <c r="B2736">
        <v>4</v>
      </c>
      <c r="C2736">
        <v>24</v>
      </c>
      <c r="D2736">
        <v>23</v>
      </c>
      <c r="E2736">
        <v>21095.273000000001</v>
      </c>
      <c r="F2736">
        <v>1133.7539999999999</v>
      </c>
      <c r="G2736">
        <v>60.615000000000002</v>
      </c>
      <c r="H2736">
        <v>0</v>
      </c>
      <c r="I2736">
        <v>498.94400000000002</v>
      </c>
      <c r="J2736">
        <v>1.89</v>
      </c>
      <c r="K2736">
        <v>17.456</v>
      </c>
      <c r="L2736">
        <v>87.016000000000005</v>
      </c>
      <c r="M2736">
        <v>22834.333999999999</v>
      </c>
      <c r="N2736">
        <v>0</v>
      </c>
      <c r="O2736">
        <v>9.952</v>
      </c>
      <c r="P2736">
        <v>-15.762</v>
      </c>
      <c r="Q2736">
        <v>182.19499999999999</v>
      </c>
      <c r="R2736">
        <v>22840.144</v>
      </c>
      <c r="S2736">
        <v>22657.95</v>
      </c>
    </row>
    <row r="2737" spans="1:19" x14ac:dyDescent="0.3">
      <c r="A2737">
        <v>2021</v>
      </c>
      <c r="B2737">
        <v>4</v>
      </c>
      <c r="C2737">
        <v>24</v>
      </c>
      <c r="D2737">
        <v>24</v>
      </c>
      <c r="E2737">
        <v>19573.572</v>
      </c>
      <c r="F2737">
        <v>1427.444</v>
      </c>
      <c r="G2737">
        <v>57.929000000000002</v>
      </c>
      <c r="H2737">
        <v>0</v>
      </c>
      <c r="I2737">
        <v>775.452</v>
      </c>
      <c r="J2737">
        <v>1.8029999999999999</v>
      </c>
      <c r="K2737">
        <v>8.6999999999999993</v>
      </c>
      <c r="L2737">
        <v>86.183999999999997</v>
      </c>
      <c r="M2737">
        <v>21873.153999999999</v>
      </c>
      <c r="N2737">
        <v>0</v>
      </c>
      <c r="O2737">
        <v>6.1340000000000003</v>
      </c>
      <c r="P2737">
        <v>-25.152000000000001</v>
      </c>
      <c r="Q2737">
        <v>162.833</v>
      </c>
      <c r="R2737">
        <v>21892.172999999999</v>
      </c>
      <c r="S2737">
        <v>21729.34</v>
      </c>
    </row>
    <row r="2738" spans="1:19" x14ac:dyDescent="0.3">
      <c r="A2738">
        <v>2021</v>
      </c>
      <c r="B2738">
        <v>4</v>
      </c>
      <c r="C2738">
        <v>25</v>
      </c>
      <c r="D2738">
        <v>1</v>
      </c>
      <c r="E2738">
        <v>19272.319</v>
      </c>
      <c r="F2738">
        <v>1477.9469999999999</v>
      </c>
      <c r="G2738">
        <v>55.725999999999999</v>
      </c>
      <c r="H2738">
        <v>0</v>
      </c>
      <c r="I2738">
        <v>657.721</v>
      </c>
      <c r="J2738">
        <v>1.788</v>
      </c>
      <c r="K2738">
        <v>4.4859999999999998</v>
      </c>
      <c r="L2738">
        <v>86.031000000000006</v>
      </c>
      <c r="M2738">
        <v>21500.292000000001</v>
      </c>
      <c r="N2738">
        <v>0</v>
      </c>
      <c r="O2738">
        <v>4.0819999999999999</v>
      </c>
      <c r="P2738">
        <v>-21.065999999999999</v>
      </c>
      <c r="Q2738">
        <v>146.88999999999999</v>
      </c>
      <c r="R2738">
        <v>21517.276000000002</v>
      </c>
      <c r="S2738">
        <v>21370.385999999999</v>
      </c>
    </row>
    <row r="2739" spans="1:19" x14ac:dyDescent="0.3">
      <c r="A2739">
        <v>2021</v>
      </c>
      <c r="B2739">
        <v>4</v>
      </c>
      <c r="C2739">
        <v>25</v>
      </c>
      <c r="D2739">
        <v>2</v>
      </c>
      <c r="E2739">
        <v>18821.562999999998</v>
      </c>
      <c r="F2739">
        <v>1514.9939999999999</v>
      </c>
      <c r="G2739">
        <v>53.523000000000003</v>
      </c>
      <c r="H2739">
        <v>0</v>
      </c>
      <c r="I2739">
        <v>441.95</v>
      </c>
      <c r="J2739">
        <v>1.8160000000000001</v>
      </c>
      <c r="K2739">
        <v>9.8879999999999999</v>
      </c>
      <c r="L2739">
        <v>85.751999999999995</v>
      </c>
      <c r="M2739">
        <v>20875.963</v>
      </c>
      <c r="N2739">
        <v>0</v>
      </c>
      <c r="O2739">
        <v>3.1179999999999999</v>
      </c>
      <c r="P2739">
        <v>-16.295000000000002</v>
      </c>
      <c r="Q2739">
        <v>140.08699999999999</v>
      </c>
      <c r="R2739">
        <v>20889.141</v>
      </c>
      <c r="S2739">
        <v>20749.054</v>
      </c>
    </row>
    <row r="2740" spans="1:19" x14ac:dyDescent="0.3">
      <c r="A2740">
        <v>2021</v>
      </c>
      <c r="B2740">
        <v>4</v>
      </c>
      <c r="C2740">
        <v>25</v>
      </c>
      <c r="D2740">
        <v>3</v>
      </c>
      <c r="E2740">
        <v>18551.330000000002</v>
      </c>
      <c r="F2740">
        <v>1532.23</v>
      </c>
      <c r="G2740">
        <v>52.838000000000001</v>
      </c>
      <c r="H2740">
        <v>0</v>
      </c>
      <c r="I2740">
        <v>279.93400000000003</v>
      </c>
      <c r="J2740">
        <v>1.79</v>
      </c>
      <c r="K2740">
        <v>9.4499999999999993</v>
      </c>
      <c r="L2740">
        <v>85.635999999999996</v>
      </c>
      <c r="M2740">
        <v>20460.370999999999</v>
      </c>
      <c r="N2740">
        <v>0</v>
      </c>
      <c r="O2740">
        <v>2.218</v>
      </c>
      <c r="P2740">
        <v>-11.433999999999999</v>
      </c>
      <c r="Q2740">
        <v>136.01599999999999</v>
      </c>
      <c r="R2740">
        <v>20469.587</v>
      </c>
      <c r="S2740">
        <v>20333.571</v>
      </c>
    </row>
    <row r="2741" spans="1:19" x14ac:dyDescent="0.3">
      <c r="A2741">
        <v>2021</v>
      </c>
      <c r="B2741">
        <v>4</v>
      </c>
      <c r="C2741">
        <v>25</v>
      </c>
      <c r="D2741">
        <v>4</v>
      </c>
      <c r="E2741">
        <v>18853.133000000002</v>
      </c>
      <c r="F2741">
        <v>1519.5809999999999</v>
      </c>
      <c r="G2741">
        <v>53.435000000000002</v>
      </c>
      <c r="H2741">
        <v>0</v>
      </c>
      <c r="I2741">
        <v>175.989</v>
      </c>
      <c r="J2741">
        <v>1.619</v>
      </c>
      <c r="K2741">
        <v>10.148</v>
      </c>
      <c r="L2741">
        <v>85.805999999999997</v>
      </c>
      <c r="M2741">
        <v>20646.275000000001</v>
      </c>
      <c r="N2741">
        <v>0</v>
      </c>
      <c r="O2741">
        <v>1.7330000000000001</v>
      </c>
      <c r="P2741">
        <v>-7.7240000000000002</v>
      </c>
      <c r="Q2741">
        <v>136.10900000000001</v>
      </c>
      <c r="R2741">
        <v>20652.266</v>
      </c>
      <c r="S2741">
        <v>20516.155999999999</v>
      </c>
    </row>
    <row r="2742" spans="1:19" x14ac:dyDescent="0.3">
      <c r="A2742">
        <v>2021</v>
      </c>
      <c r="B2742">
        <v>4</v>
      </c>
      <c r="C2742">
        <v>25</v>
      </c>
      <c r="D2742">
        <v>5</v>
      </c>
      <c r="E2742">
        <v>19871.409</v>
      </c>
      <c r="F2742">
        <v>1418.623</v>
      </c>
      <c r="G2742">
        <v>56.56</v>
      </c>
      <c r="H2742">
        <v>0</v>
      </c>
      <c r="I2742">
        <v>101.506</v>
      </c>
      <c r="J2742">
        <v>1.629</v>
      </c>
      <c r="K2742">
        <v>9.0109999999999992</v>
      </c>
      <c r="L2742">
        <v>86.412999999999997</v>
      </c>
      <c r="M2742">
        <v>21488.592000000001</v>
      </c>
      <c r="N2742">
        <v>0</v>
      </c>
      <c r="O2742">
        <v>1.056</v>
      </c>
      <c r="P2742">
        <v>-5.7649999999999997</v>
      </c>
      <c r="Q2742">
        <v>139.27099999999999</v>
      </c>
      <c r="R2742">
        <v>21493.300999999999</v>
      </c>
      <c r="S2742">
        <v>21354.028999999999</v>
      </c>
    </row>
    <row r="2743" spans="1:19" x14ac:dyDescent="0.3">
      <c r="A2743">
        <v>2021</v>
      </c>
      <c r="B2743">
        <v>4</v>
      </c>
      <c r="C2743">
        <v>25</v>
      </c>
      <c r="D2743">
        <v>6</v>
      </c>
      <c r="E2743">
        <v>21222.960999999999</v>
      </c>
      <c r="F2743">
        <v>1239.944</v>
      </c>
      <c r="G2743">
        <v>60.887</v>
      </c>
      <c r="H2743">
        <v>0</v>
      </c>
      <c r="I2743">
        <v>64.483999999999995</v>
      </c>
      <c r="J2743">
        <v>1.893</v>
      </c>
      <c r="K2743">
        <v>15.388999999999999</v>
      </c>
      <c r="L2743">
        <v>87.194000000000003</v>
      </c>
      <c r="M2743">
        <v>22631.865000000002</v>
      </c>
      <c r="N2743">
        <v>71.861000000000004</v>
      </c>
      <c r="O2743">
        <v>0.71199999999999997</v>
      </c>
      <c r="P2743">
        <v>-2.78</v>
      </c>
      <c r="Q2743">
        <v>142.999</v>
      </c>
      <c r="R2743">
        <v>22562.073</v>
      </c>
      <c r="S2743">
        <v>22419.074000000001</v>
      </c>
    </row>
    <row r="2744" spans="1:19" x14ac:dyDescent="0.3">
      <c r="A2744">
        <v>2021</v>
      </c>
      <c r="B2744">
        <v>4</v>
      </c>
      <c r="C2744">
        <v>25</v>
      </c>
      <c r="D2744">
        <v>7</v>
      </c>
      <c r="E2744">
        <v>22566.048999999999</v>
      </c>
      <c r="F2744">
        <v>1212.114</v>
      </c>
      <c r="G2744">
        <v>64.722999999999999</v>
      </c>
      <c r="H2744">
        <v>0</v>
      </c>
      <c r="I2744">
        <v>68.882999999999996</v>
      </c>
      <c r="J2744">
        <v>2.2879999999999998</v>
      </c>
      <c r="K2744">
        <v>12.042999999999999</v>
      </c>
      <c r="L2744">
        <v>88.003</v>
      </c>
      <c r="M2744">
        <v>23949.38</v>
      </c>
      <c r="N2744">
        <v>1151.2080000000001</v>
      </c>
      <c r="O2744">
        <v>-1.806</v>
      </c>
      <c r="P2744">
        <v>-1.8260000000000001</v>
      </c>
      <c r="Q2744">
        <v>155.35</v>
      </c>
      <c r="R2744">
        <v>22801.804</v>
      </c>
      <c r="S2744">
        <v>22646.454000000002</v>
      </c>
    </row>
    <row r="2745" spans="1:19" x14ac:dyDescent="0.3">
      <c r="A2745">
        <v>2021</v>
      </c>
      <c r="B2745">
        <v>4</v>
      </c>
      <c r="C2745">
        <v>25</v>
      </c>
      <c r="D2745">
        <v>8</v>
      </c>
      <c r="E2745">
        <v>23885.981</v>
      </c>
      <c r="F2745">
        <v>1184.395</v>
      </c>
      <c r="G2745">
        <v>67.628</v>
      </c>
      <c r="H2745">
        <v>0</v>
      </c>
      <c r="I2745">
        <v>109.06699999999999</v>
      </c>
      <c r="J2745">
        <v>2.8879999999999999</v>
      </c>
      <c r="K2745">
        <v>6.5140000000000002</v>
      </c>
      <c r="L2745">
        <v>88.748000000000005</v>
      </c>
      <c r="M2745">
        <v>25277.594000000001</v>
      </c>
      <c r="N2745">
        <v>3527.4850000000001</v>
      </c>
      <c r="O2745">
        <v>-14.728</v>
      </c>
      <c r="P2745">
        <v>4.0000000000000001E-3</v>
      </c>
      <c r="Q2745">
        <v>173.26900000000001</v>
      </c>
      <c r="R2745">
        <v>21764.833999999999</v>
      </c>
      <c r="S2745">
        <v>21591.565999999999</v>
      </c>
    </row>
    <row r="2746" spans="1:19" x14ac:dyDescent="0.3">
      <c r="A2746">
        <v>2021</v>
      </c>
      <c r="B2746">
        <v>4</v>
      </c>
      <c r="C2746">
        <v>25</v>
      </c>
      <c r="D2746">
        <v>9</v>
      </c>
      <c r="E2746">
        <v>25012.794999999998</v>
      </c>
      <c r="F2746">
        <v>1161.6110000000001</v>
      </c>
      <c r="G2746">
        <v>68.155000000000001</v>
      </c>
      <c r="H2746">
        <v>0</v>
      </c>
      <c r="I2746">
        <v>148.09700000000001</v>
      </c>
      <c r="J2746">
        <v>3.0950000000000002</v>
      </c>
      <c r="K2746">
        <v>-0.47699999999999998</v>
      </c>
      <c r="L2746">
        <v>89.418999999999997</v>
      </c>
      <c r="M2746">
        <v>26414.541000000001</v>
      </c>
      <c r="N2746">
        <v>5831.92</v>
      </c>
      <c r="O2746">
        <v>-27.14</v>
      </c>
      <c r="P2746">
        <v>2.4900000000000002</v>
      </c>
      <c r="Q2746">
        <v>194.63499999999999</v>
      </c>
      <c r="R2746">
        <v>20607.271000000001</v>
      </c>
      <c r="S2746">
        <v>20412.635999999999</v>
      </c>
    </row>
    <row r="2747" spans="1:19" x14ac:dyDescent="0.3">
      <c r="A2747">
        <v>2021</v>
      </c>
      <c r="B2747">
        <v>4</v>
      </c>
      <c r="C2747">
        <v>25</v>
      </c>
      <c r="D2747">
        <v>10</v>
      </c>
      <c r="E2747">
        <v>25766.93</v>
      </c>
      <c r="F2747">
        <v>1138.03</v>
      </c>
      <c r="G2747">
        <v>68.022999999999996</v>
      </c>
      <c r="H2747">
        <v>0</v>
      </c>
      <c r="I2747">
        <v>183.595</v>
      </c>
      <c r="J2747">
        <v>3.2829999999999999</v>
      </c>
      <c r="K2747">
        <v>0.60199999999999998</v>
      </c>
      <c r="L2747">
        <v>89.893000000000001</v>
      </c>
      <c r="M2747">
        <v>27182.333999999999</v>
      </c>
      <c r="N2747">
        <v>7672.174</v>
      </c>
      <c r="O2747">
        <v>-36.643000000000001</v>
      </c>
      <c r="P2747">
        <v>3.5179999999999998</v>
      </c>
      <c r="Q2747">
        <v>212.708</v>
      </c>
      <c r="R2747">
        <v>19543.284</v>
      </c>
      <c r="S2747">
        <v>19330.576000000001</v>
      </c>
    </row>
    <row r="2748" spans="1:19" x14ac:dyDescent="0.3">
      <c r="A2748">
        <v>2021</v>
      </c>
      <c r="B2748">
        <v>4</v>
      </c>
      <c r="C2748">
        <v>25</v>
      </c>
      <c r="D2748">
        <v>11</v>
      </c>
      <c r="E2748">
        <v>26023.919000000002</v>
      </c>
      <c r="F2748">
        <v>1134.6890000000001</v>
      </c>
      <c r="G2748">
        <v>67.786000000000001</v>
      </c>
      <c r="H2748">
        <v>0</v>
      </c>
      <c r="I2748">
        <v>236.779</v>
      </c>
      <c r="J2748">
        <v>3.4590000000000001</v>
      </c>
      <c r="K2748">
        <v>3.294</v>
      </c>
      <c r="L2748">
        <v>90.06</v>
      </c>
      <c r="M2748">
        <v>27492.199000000001</v>
      </c>
      <c r="N2748">
        <v>8787.0830000000005</v>
      </c>
      <c r="O2748">
        <v>-33.552</v>
      </c>
      <c r="P2748">
        <v>2.8849999999999998</v>
      </c>
      <c r="Q2748">
        <v>224.44</v>
      </c>
      <c r="R2748">
        <v>18735.784</v>
      </c>
      <c r="S2748">
        <v>18511.344000000001</v>
      </c>
    </row>
    <row r="2749" spans="1:19" x14ac:dyDescent="0.3">
      <c r="A2749">
        <v>2021</v>
      </c>
      <c r="B2749">
        <v>4</v>
      </c>
      <c r="C2749">
        <v>25</v>
      </c>
      <c r="D2749">
        <v>12</v>
      </c>
      <c r="E2749">
        <v>26013.473000000002</v>
      </c>
      <c r="F2749">
        <v>1096.0029999999999</v>
      </c>
      <c r="G2749">
        <v>68.137</v>
      </c>
      <c r="H2749">
        <v>0</v>
      </c>
      <c r="I2749">
        <v>278.48500000000001</v>
      </c>
      <c r="J2749">
        <v>3.6019999999999999</v>
      </c>
      <c r="K2749">
        <v>1.395</v>
      </c>
      <c r="L2749">
        <v>90.016999999999996</v>
      </c>
      <c r="M2749">
        <v>27482.975999999999</v>
      </c>
      <c r="N2749">
        <v>9337.9549999999999</v>
      </c>
      <c r="O2749">
        <v>-6.7220000000000004</v>
      </c>
      <c r="P2749">
        <v>3.9369999999999998</v>
      </c>
      <c r="Q2749">
        <v>232.58600000000001</v>
      </c>
      <c r="R2749">
        <v>18147.806</v>
      </c>
      <c r="S2749">
        <v>17915.221000000001</v>
      </c>
    </row>
    <row r="2750" spans="1:19" x14ac:dyDescent="0.3">
      <c r="A2750">
        <v>2021</v>
      </c>
      <c r="B2750">
        <v>4</v>
      </c>
      <c r="C2750">
        <v>25</v>
      </c>
      <c r="D2750">
        <v>13</v>
      </c>
      <c r="E2750">
        <v>26030.948</v>
      </c>
      <c r="F2750">
        <v>1026.9970000000001</v>
      </c>
      <c r="G2750">
        <v>68.462000000000003</v>
      </c>
      <c r="H2750">
        <v>0</v>
      </c>
      <c r="I2750">
        <v>291.25299999999999</v>
      </c>
      <c r="J2750">
        <v>3.6070000000000002</v>
      </c>
      <c r="K2750">
        <v>4.3739999999999997</v>
      </c>
      <c r="L2750">
        <v>90.018000000000001</v>
      </c>
      <c r="M2750">
        <v>27447.197</v>
      </c>
      <c r="N2750">
        <v>9370.5550000000003</v>
      </c>
      <c r="O2750">
        <v>-3.915</v>
      </c>
      <c r="P2750">
        <v>4.5380000000000003</v>
      </c>
      <c r="Q2750">
        <v>236.922</v>
      </c>
      <c r="R2750">
        <v>18076.02</v>
      </c>
      <c r="S2750">
        <v>17839.097000000002</v>
      </c>
    </row>
    <row r="2751" spans="1:19" x14ac:dyDescent="0.3">
      <c r="A2751">
        <v>2021</v>
      </c>
      <c r="B2751">
        <v>4</v>
      </c>
      <c r="C2751">
        <v>25</v>
      </c>
      <c r="D2751">
        <v>14</v>
      </c>
      <c r="E2751">
        <v>25921.617999999999</v>
      </c>
      <c r="F2751">
        <v>960.69200000000001</v>
      </c>
      <c r="G2751">
        <v>68.224999999999994</v>
      </c>
      <c r="H2751">
        <v>0</v>
      </c>
      <c r="I2751">
        <v>290.77</v>
      </c>
      <c r="J2751">
        <v>3.3069999999999999</v>
      </c>
      <c r="K2751">
        <v>4.6340000000000003</v>
      </c>
      <c r="L2751">
        <v>89.947999999999993</v>
      </c>
      <c r="M2751">
        <v>27270.968000000001</v>
      </c>
      <c r="N2751">
        <v>8834.7090000000007</v>
      </c>
      <c r="O2751">
        <v>-3.5259999999999998</v>
      </c>
      <c r="P2751">
        <v>4.2539999999999996</v>
      </c>
      <c r="Q2751">
        <v>238.77199999999999</v>
      </c>
      <c r="R2751">
        <v>18435.530999999999</v>
      </c>
      <c r="S2751">
        <v>18196.759999999998</v>
      </c>
    </row>
    <row r="2752" spans="1:19" x14ac:dyDescent="0.3">
      <c r="A2752">
        <v>2021</v>
      </c>
      <c r="B2752">
        <v>4</v>
      </c>
      <c r="C2752">
        <v>25</v>
      </c>
      <c r="D2752">
        <v>15</v>
      </c>
      <c r="E2752">
        <v>25639.373</v>
      </c>
      <c r="F2752">
        <v>918.46299999999997</v>
      </c>
      <c r="G2752">
        <v>68.338999999999999</v>
      </c>
      <c r="H2752">
        <v>0</v>
      </c>
      <c r="I2752">
        <v>293.33</v>
      </c>
      <c r="J2752">
        <v>3.363</v>
      </c>
      <c r="K2752">
        <v>-2.0720000000000001</v>
      </c>
      <c r="L2752">
        <v>89.739000000000004</v>
      </c>
      <c r="M2752">
        <v>26942.196</v>
      </c>
      <c r="N2752">
        <v>7646.8310000000001</v>
      </c>
      <c r="O2752">
        <v>-4.84</v>
      </c>
      <c r="P2752">
        <v>2.88</v>
      </c>
      <c r="Q2752">
        <v>239.35900000000001</v>
      </c>
      <c r="R2752">
        <v>19297.326000000001</v>
      </c>
      <c r="S2752">
        <v>19057.967000000001</v>
      </c>
    </row>
    <row r="2753" spans="1:19" x14ac:dyDescent="0.3">
      <c r="A2753">
        <v>2021</v>
      </c>
      <c r="B2753">
        <v>4</v>
      </c>
      <c r="C2753">
        <v>25</v>
      </c>
      <c r="D2753">
        <v>16</v>
      </c>
      <c r="E2753">
        <v>25374.26</v>
      </c>
      <c r="F2753">
        <v>816.25</v>
      </c>
      <c r="G2753">
        <v>68.637</v>
      </c>
      <c r="H2753">
        <v>0</v>
      </c>
      <c r="I2753">
        <v>195.18899999999999</v>
      </c>
      <c r="J2753">
        <v>2.121</v>
      </c>
      <c r="K2753">
        <v>-13.222</v>
      </c>
      <c r="L2753">
        <v>89.555999999999997</v>
      </c>
      <c r="M2753">
        <v>26464.153999999999</v>
      </c>
      <c r="N2753">
        <v>5813.9679999999998</v>
      </c>
      <c r="O2753">
        <v>-2.7080000000000002</v>
      </c>
      <c r="P2753">
        <v>1.6419999999999999</v>
      </c>
      <c r="Q2753">
        <v>240.876</v>
      </c>
      <c r="R2753">
        <v>20651.251</v>
      </c>
      <c r="S2753">
        <v>20410.375</v>
      </c>
    </row>
    <row r="2754" spans="1:19" x14ac:dyDescent="0.3">
      <c r="A2754">
        <v>2021</v>
      </c>
      <c r="B2754">
        <v>4</v>
      </c>
      <c r="C2754">
        <v>25</v>
      </c>
      <c r="D2754">
        <v>17</v>
      </c>
      <c r="E2754">
        <v>25075.536</v>
      </c>
      <c r="F2754">
        <v>731.25699999999995</v>
      </c>
      <c r="G2754">
        <v>68.962000000000003</v>
      </c>
      <c r="H2754">
        <v>0</v>
      </c>
      <c r="I2754">
        <v>205.239</v>
      </c>
      <c r="J2754">
        <v>1.9910000000000001</v>
      </c>
      <c r="K2754">
        <v>-13.571</v>
      </c>
      <c r="L2754">
        <v>89.367999999999995</v>
      </c>
      <c r="M2754">
        <v>26089.82</v>
      </c>
      <c r="N2754">
        <v>3465.3310000000001</v>
      </c>
      <c r="O2754">
        <v>2.0339999999999998</v>
      </c>
      <c r="P2754">
        <v>7.7039999999999997</v>
      </c>
      <c r="Q2754">
        <v>244.15</v>
      </c>
      <c r="R2754">
        <v>22614.752</v>
      </c>
      <c r="S2754">
        <v>22370.601999999999</v>
      </c>
    </row>
    <row r="2755" spans="1:19" x14ac:dyDescent="0.3">
      <c r="A2755">
        <v>2021</v>
      </c>
      <c r="B2755">
        <v>4</v>
      </c>
      <c r="C2755">
        <v>25</v>
      </c>
      <c r="D2755">
        <v>18</v>
      </c>
      <c r="E2755">
        <v>24772.625</v>
      </c>
      <c r="F2755">
        <v>712.16200000000003</v>
      </c>
      <c r="G2755">
        <v>69.331000000000003</v>
      </c>
      <c r="H2755">
        <v>0</v>
      </c>
      <c r="I2755">
        <v>206.95099999999999</v>
      </c>
      <c r="J2755">
        <v>1.8640000000000001</v>
      </c>
      <c r="K2755">
        <v>-22.98</v>
      </c>
      <c r="L2755">
        <v>89.182000000000002</v>
      </c>
      <c r="M2755">
        <v>25759.803</v>
      </c>
      <c r="N2755">
        <v>1073.415</v>
      </c>
      <c r="O2755">
        <v>14.891999999999999</v>
      </c>
      <c r="P2755">
        <v>10.428000000000001</v>
      </c>
      <c r="Q2755">
        <v>242.15799999999999</v>
      </c>
      <c r="R2755">
        <v>24661.069</v>
      </c>
      <c r="S2755">
        <v>24418.911</v>
      </c>
    </row>
    <row r="2756" spans="1:19" x14ac:dyDescent="0.3">
      <c r="A2756">
        <v>2021</v>
      </c>
      <c r="B2756">
        <v>4</v>
      </c>
      <c r="C2756">
        <v>25</v>
      </c>
      <c r="D2756">
        <v>19</v>
      </c>
      <c r="E2756">
        <v>25794.328000000001</v>
      </c>
      <c r="F2756">
        <v>736.01099999999997</v>
      </c>
      <c r="G2756">
        <v>69.462000000000003</v>
      </c>
      <c r="H2756">
        <v>0</v>
      </c>
      <c r="I2756">
        <v>232.16</v>
      </c>
      <c r="J2756">
        <v>1.7270000000000001</v>
      </c>
      <c r="K2756">
        <v>-17.364000000000001</v>
      </c>
      <c r="L2756">
        <v>89.751000000000005</v>
      </c>
      <c r="M2756">
        <v>26836.613000000001</v>
      </c>
      <c r="N2756">
        <v>65.484999999999999</v>
      </c>
      <c r="O2756">
        <v>18.977</v>
      </c>
      <c r="P2756">
        <v>16.402000000000001</v>
      </c>
      <c r="Q2756">
        <v>236.667</v>
      </c>
      <c r="R2756">
        <v>26735.75</v>
      </c>
      <c r="S2756">
        <v>26499.082999999999</v>
      </c>
    </row>
    <row r="2757" spans="1:19" x14ac:dyDescent="0.3">
      <c r="A2757">
        <v>2021</v>
      </c>
      <c r="B2757">
        <v>4</v>
      </c>
      <c r="C2757">
        <v>25</v>
      </c>
      <c r="D2757">
        <v>20</v>
      </c>
      <c r="E2757">
        <v>26762.440999999999</v>
      </c>
      <c r="F2757">
        <v>763.07100000000003</v>
      </c>
      <c r="G2757">
        <v>71.578000000000003</v>
      </c>
      <c r="H2757">
        <v>0</v>
      </c>
      <c r="I2757">
        <v>324.928</v>
      </c>
      <c r="J2757">
        <v>1.5820000000000001</v>
      </c>
      <c r="K2757">
        <v>-13.247</v>
      </c>
      <c r="L2757">
        <v>90.591999999999999</v>
      </c>
      <c r="M2757">
        <v>27929.366999999998</v>
      </c>
      <c r="N2757">
        <v>0</v>
      </c>
      <c r="O2757">
        <v>19.199000000000002</v>
      </c>
      <c r="P2757">
        <v>12.269</v>
      </c>
      <c r="Q2757">
        <v>230.161</v>
      </c>
      <c r="R2757">
        <v>27897.899000000001</v>
      </c>
      <c r="S2757">
        <v>27667.738000000001</v>
      </c>
    </row>
    <row r="2758" spans="1:19" x14ac:dyDescent="0.3">
      <c r="A2758">
        <v>2021</v>
      </c>
      <c r="B2758">
        <v>4</v>
      </c>
      <c r="C2758">
        <v>25</v>
      </c>
      <c r="D2758">
        <v>21</v>
      </c>
      <c r="E2758">
        <v>25709.008000000002</v>
      </c>
      <c r="F2758">
        <v>817.54600000000005</v>
      </c>
      <c r="G2758">
        <v>71.411000000000001</v>
      </c>
      <c r="H2758">
        <v>0</v>
      </c>
      <c r="I2758">
        <v>370.52199999999999</v>
      </c>
      <c r="J2758">
        <v>1.948</v>
      </c>
      <c r="K2758">
        <v>0.76</v>
      </c>
      <c r="L2758">
        <v>89.738</v>
      </c>
      <c r="M2758">
        <v>26989.521000000001</v>
      </c>
      <c r="N2758">
        <v>0</v>
      </c>
      <c r="O2758">
        <v>17.846</v>
      </c>
      <c r="P2758">
        <v>2.7509999999999999</v>
      </c>
      <c r="Q2758">
        <v>218.67699999999999</v>
      </c>
      <c r="R2758">
        <v>26968.923999999999</v>
      </c>
      <c r="S2758">
        <v>26750.248</v>
      </c>
    </row>
    <row r="2759" spans="1:19" x14ac:dyDescent="0.3">
      <c r="A2759">
        <v>2021</v>
      </c>
      <c r="B2759">
        <v>4</v>
      </c>
      <c r="C2759">
        <v>25</v>
      </c>
      <c r="D2759">
        <v>22</v>
      </c>
      <c r="E2759">
        <v>23561.82</v>
      </c>
      <c r="F2759">
        <v>961.18100000000004</v>
      </c>
      <c r="G2759">
        <v>67.918000000000006</v>
      </c>
      <c r="H2759">
        <v>0</v>
      </c>
      <c r="I2759">
        <v>407.01100000000002</v>
      </c>
      <c r="J2759">
        <v>1.7749999999999999</v>
      </c>
      <c r="K2759">
        <v>11.148999999999999</v>
      </c>
      <c r="L2759">
        <v>88.444999999999993</v>
      </c>
      <c r="M2759">
        <v>25031.381000000001</v>
      </c>
      <c r="N2759">
        <v>0</v>
      </c>
      <c r="O2759">
        <v>14.000999999999999</v>
      </c>
      <c r="P2759">
        <v>-17.568000000000001</v>
      </c>
      <c r="Q2759">
        <v>202.06200000000001</v>
      </c>
      <c r="R2759">
        <v>25034.949000000001</v>
      </c>
      <c r="S2759">
        <v>24832.886999999999</v>
      </c>
    </row>
    <row r="2760" spans="1:19" x14ac:dyDescent="0.3">
      <c r="A2760">
        <v>2021</v>
      </c>
      <c r="B2760">
        <v>4</v>
      </c>
      <c r="C2760">
        <v>25</v>
      </c>
      <c r="D2760">
        <v>23</v>
      </c>
      <c r="E2760">
        <v>21398.133999999998</v>
      </c>
      <c r="F2760">
        <v>1133.7539999999999</v>
      </c>
      <c r="G2760">
        <v>62.220999999999997</v>
      </c>
      <c r="H2760">
        <v>0</v>
      </c>
      <c r="I2760">
        <v>499.92</v>
      </c>
      <c r="J2760">
        <v>3.0449999999999999</v>
      </c>
      <c r="K2760">
        <v>17.888999999999999</v>
      </c>
      <c r="L2760">
        <v>87.194999999999993</v>
      </c>
      <c r="M2760">
        <v>23139.937000000002</v>
      </c>
      <c r="N2760">
        <v>0</v>
      </c>
      <c r="O2760">
        <v>9.952</v>
      </c>
      <c r="P2760">
        <v>-15.762</v>
      </c>
      <c r="Q2760">
        <v>178.244</v>
      </c>
      <c r="R2760">
        <v>23145.748</v>
      </c>
      <c r="S2760">
        <v>22967.503000000001</v>
      </c>
    </row>
    <row r="2761" spans="1:19" x14ac:dyDescent="0.3">
      <c r="A2761">
        <v>2021</v>
      </c>
      <c r="B2761">
        <v>4</v>
      </c>
      <c r="C2761">
        <v>25</v>
      </c>
      <c r="D2761">
        <v>24</v>
      </c>
      <c r="E2761">
        <v>19950.768</v>
      </c>
      <c r="F2761">
        <v>1427.444</v>
      </c>
      <c r="G2761">
        <v>59.465000000000003</v>
      </c>
      <c r="H2761">
        <v>0</v>
      </c>
      <c r="I2761">
        <v>846.64099999999996</v>
      </c>
      <c r="J2761">
        <v>5.0780000000000003</v>
      </c>
      <c r="K2761">
        <v>8.6859999999999999</v>
      </c>
      <c r="L2761">
        <v>86.42</v>
      </c>
      <c r="M2761">
        <v>22325.036</v>
      </c>
      <c r="N2761">
        <v>0</v>
      </c>
      <c r="O2761">
        <v>6.1340000000000003</v>
      </c>
      <c r="P2761">
        <v>-25.152000000000001</v>
      </c>
      <c r="Q2761">
        <v>156.46600000000001</v>
      </c>
      <c r="R2761">
        <v>22344.054</v>
      </c>
      <c r="S2761">
        <v>22187.588</v>
      </c>
    </row>
    <row r="2762" spans="1:19" x14ac:dyDescent="0.3">
      <c r="A2762">
        <v>2021</v>
      </c>
      <c r="B2762">
        <v>4</v>
      </c>
      <c r="C2762">
        <v>26</v>
      </c>
      <c r="D2762">
        <v>1</v>
      </c>
      <c r="E2762">
        <v>19474.357</v>
      </c>
      <c r="F2762">
        <v>1497.3620000000001</v>
      </c>
      <c r="G2762">
        <v>59.631999999999998</v>
      </c>
      <c r="H2762">
        <v>0</v>
      </c>
      <c r="I2762">
        <v>601.077</v>
      </c>
      <c r="J2762">
        <v>4.9450000000000003</v>
      </c>
      <c r="K2762">
        <v>4.7290000000000001</v>
      </c>
      <c r="L2762">
        <v>86.174999999999997</v>
      </c>
      <c r="M2762">
        <v>21668.644</v>
      </c>
      <c r="N2762">
        <v>0</v>
      </c>
      <c r="O2762">
        <v>4.0819999999999999</v>
      </c>
      <c r="P2762">
        <v>-21.065999999999999</v>
      </c>
      <c r="Q2762">
        <v>142.02000000000001</v>
      </c>
      <c r="R2762">
        <v>21685.628000000001</v>
      </c>
      <c r="S2762">
        <v>21543.608</v>
      </c>
    </row>
    <row r="2763" spans="1:19" x14ac:dyDescent="0.3">
      <c r="A2763">
        <v>2021</v>
      </c>
      <c r="B2763">
        <v>4</v>
      </c>
      <c r="C2763">
        <v>26</v>
      </c>
      <c r="D2763">
        <v>2</v>
      </c>
      <c r="E2763">
        <v>18883.572</v>
      </c>
      <c r="F2763">
        <v>1542.8</v>
      </c>
      <c r="G2763">
        <v>58.807000000000002</v>
      </c>
      <c r="H2763">
        <v>0</v>
      </c>
      <c r="I2763">
        <v>360.00200000000001</v>
      </c>
      <c r="J2763">
        <v>4.8719999999999999</v>
      </c>
      <c r="K2763">
        <v>10.615</v>
      </c>
      <c r="L2763">
        <v>85.783000000000001</v>
      </c>
      <c r="M2763">
        <v>20887.645</v>
      </c>
      <c r="N2763">
        <v>0</v>
      </c>
      <c r="O2763">
        <v>3.1179999999999999</v>
      </c>
      <c r="P2763">
        <v>-16.295000000000002</v>
      </c>
      <c r="Q2763">
        <v>134.619</v>
      </c>
      <c r="R2763">
        <v>20900.822</v>
      </c>
      <c r="S2763">
        <v>20766.203000000001</v>
      </c>
    </row>
    <row r="2764" spans="1:19" x14ac:dyDescent="0.3">
      <c r="A2764">
        <v>2021</v>
      </c>
      <c r="B2764">
        <v>4</v>
      </c>
      <c r="C2764">
        <v>26</v>
      </c>
      <c r="D2764">
        <v>3</v>
      </c>
      <c r="E2764">
        <v>18655.491000000002</v>
      </c>
      <c r="F2764">
        <v>1542.297</v>
      </c>
      <c r="G2764">
        <v>59.14</v>
      </c>
      <c r="H2764">
        <v>0</v>
      </c>
      <c r="I2764">
        <v>204.78</v>
      </c>
      <c r="J2764">
        <v>4.7190000000000003</v>
      </c>
      <c r="K2764">
        <v>10.000999999999999</v>
      </c>
      <c r="L2764">
        <v>85.647999999999996</v>
      </c>
      <c r="M2764">
        <v>20502.936000000002</v>
      </c>
      <c r="N2764">
        <v>0</v>
      </c>
      <c r="O2764">
        <v>2.218</v>
      </c>
      <c r="P2764">
        <v>-11.433999999999999</v>
      </c>
      <c r="Q2764">
        <v>132.56100000000001</v>
      </c>
      <c r="R2764">
        <v>20512.151999999998</v>
      </c>
      <c r="S2764">
        <v>20379.59</v>
      </c>
    </row>
    <row r="2765" spans="1:19" x14ac:dyDescent="0.3">
      <c r="A2765">
        <v>2021</v>
      </c>
      <c r="B2765">
        <v>4</v>
      </c>
      <c r="C2765">
        <v>26</v>
      </c>
      <c r="D2765">
        <v>4</v>
      </c>
      <c r="E2765">
        <v>19143.909</v>
      </c>
      <c r="F2765">
        <v>1489.7909999999999</v>
      </c>
      <c r="G2765">
        <v>59.771999999999998</v>
      </c>
      <c r="H2765">
        <v>0</v>
      </c>
      <c r="I2765">
        <v>102.96599999999999</v>
      </c>
      <c r="J2765">
        <v>3.6520000000000001</v>
      </c>
      <c r="K2765">
        <v>10.53</v>
      </c>
      <c r="L2765">
        <v>85.962000000000003</v>
      </c>
      <c r="M2765">
        <v>20836.809000000001</v>
      </c>
      <c r="N2765">
        <v>0</v>
      </c>
      <c r="O2765">
        <v>1.7330000000000001</v>
      </c>
      <c r="P2765">
        <v>-7.7240000000000002</v>
      </c>
      <c r="Q2765">
        <v>136.114</v>
      </c>
      <c r="R2765">
        <v>20842.798999999999</v>
      </c>
      <c r="S2765">
        <v>20706.685000000001</v>
      </c>
    </row>
    <row r="2766" spans="1:19" x14ac:dyDescent="0.3">
      <c r="A2766">
        <v>2021</v>
      </c>
      <c r="B2766">
        <v>4</v>
      </c>
      <c r="C2766">
        <v>26</v>
      </c>
      <c r="D2766">
        <v>5</v>
      </c>
      <c r="E2766">
        <v>20535.363000000001</v>
      </c>
      <c r="F2766">
        <v>1299.75</v>
      </c>
      <c r="G2766">
        <v>61.932000000000002</v>
      </c>
      <c r="H2766">
        <v>0</v>
      </c>
      <c r="I2766">
        <v>72.459999999999994</v>
      </c>
      <c r="J2766">
        <v>2.3290000000000002</v>
      </c>
      <c r="K2766">
        <v>9.14</v>
      </c>
      <c r="L2766">
        <v>86.738</v>
      </c>
      <c r="M2766">
        <v>22005.780999999999</v>
      </c>
      <c r="N2766">
        <v>0</v>
      </c>
      <c r="O2766">
        <v>1.056</v>
      </c>
      <c r="P2766">
        <v>-5.7649999999999997</v>
      </c>
      <c r="Q2766">
        <v>147.22399999999999</v>
      </c>
      <c r="R2766">
        <v>22010.49</v>
      </c>
      <c r="S2766">
        <v>21863.266</v>
      </c>
    </row>
    <row r="2767" spans="1:19" x14ac:dyDescent="0.3">
      <c r="A2767">
        <v>2021</v>
      </c>
      <c r="B2767">
        <v>4</v>
      </c>
      <c r="C2767">
        <v>26</v>
      </c>
      <c r="D2767">
        <v>6</v>
      </c>
      <c r="E2767">
        <v>22593.333999999999</v>
      </c>
      <c r="F2767">
        <v>1003.557</v>
      </c>
      <c r="G2767">
        <v>67.504999999999995</v>
      </c>
      <c r="H2767">
        <v>0</v>
      </c>
      <c r="I2767">
        <v>128.994</v>
      </c>
      <c r="J2767">
        <v>2.839</v>
      </c>
      <c r="K2767">
        <v>14.76</v>
      </c>
      <c r="L2767">
        <v>87.870999999999995</v>
      </c>
      <c r="M2767">
        <v>23831.355</v>
      </c>
      <c r="N2767">
        <v>71.861000000000004</v>
      </c>
      <c r="O2767">
        <v>0.71199999999999997</v>
      </c>
      <c r="P2767">
        <v>-2.78</v>
      </c>
      <c r="Q2767">
        <v>165.97300000000001</v>
      </c>
      <c r="R2767">
        <v>23761.562000000002</v>
      </c>
      <c r="S2767">
        <v>23595.59</v>
      </c>
    </row>
    <row r="2768" spans="1:19" x14ac:dyDescent="0.3">
      <c r="A2768">
        <v>2021</v>
      </c>
      <c r="B2768">
        <v>4</v>
      </c>
      <c r="C2768">
        <v>26</v>
      </c>
      <c r="D2768">
        <v>7</v>
      </c>
      <c r="E2768">
        <v>24586.794999999998</v>
      </c>
      <c r="F2768">
        <v>900.28099999999995</v>
      </c>
      <c r="G2768">
        <v>73.727999999999994</v>
      </c>
      <c r="H2768">
        <v>0</v>
      </c>
      <c r="I2768">
        <v>267.89</v>
      </c>
      <c r="J2768">
        <v>3.702</v>
      </c>
      <c r="K2768">
        <v>10.563000000000001</v>
      </c>
      <c r="L2768">
        <v>89.090999999999994</v>
      </c>
      <c r="M2768">
        <v>25858.321</v>
      </c>
      <c r="N2768">
        <v>1151.2080000000001</v>
      </c>
      <c r="O2768">
        <v>-1.806</v>
      </c>
      <c r="P2768">
        <v>-1.8260000000000001</v>
      </c>
      <c r="Q2768">
        <v>197.59200000000001</v>
      </c>
      <c r="R2768">
        <v>24710.744999999999</v>
      </c>
      <c r="S2768">
        <v>24513.152999999998</v>
      </c>
    </row>
    <row r="2769" spans="1:19" x14ac:dyDescent="0.3">
      <c r="A2769">
        <v>2021</v>
      </c>
      <c r="B2769">
        <v>4</v>
      </c>
      <c r="C2769">
        <v>26</v>
      </c>
      <c r="D2769">
        <v>8</v>
      </c>
      <c r="E2769">
        <v>26261.08</v>
      </c>
      <c r="F2769">
        <v>877.59699999999998</v>
      </c>
      <c r="G2769">
        <v>75.334000000000003</v>
      </c>
      <c r="H2769">
        <v>0</v>
      </c>
      <c r="I2769">
        <v>494.47699999999998</v>
      </c>
      <c r="J2769">
        <v>4.97</v>
      </c>
      <c r="K2769">
        <v>5.8</v>
      </c>
      <c r="L2769">
        <v>90.21</v>
      </c>
      <c r="M2769">
        <v>27734.133999999998</v>
      </c>
      <c r="N2769">
        <v>3527.4850000000001</v>
      </c>
      <c r="O2769">
        <v>-14.728</v>
      </c>
      <c r="P2769">
        <v>4.0000000000000001E-3</v>
      </c>
      <c r="Q2769">
        <v>231.07300000000001</v>
      </c>
      <c r="R2769">
        <v>24221.374</v>
      </c>
      <c r="S2769">
        <v>23990.300999999999</v>
      </c>
    </row>
    <row r="2770" spans="1:19" x14ac:dyDescent="0.3">
      <c r="A2770">
        <v>2021</v>
      </c>
      <c r="B2770">
        <v>4</v>
      </c>
      <c r="C2770">
        <v>26</v>
      </c>
      <c r="D2770">
        <v>9</v>
      </c>
      <c r="E2770">
        <v>27498.891</v>
      </c>
      <c r="F2770">
        <v>897.53</v>
      </c>
      <c r="G2770">
        <v>73.832999999999998</v>
      </c>
      <c r="H2770">
        <v>0</v>
      </c>
      <c r="I2770">
        <v>610.23099999999999</v>
      </c>
      <c r="J2770">
        <v>5.5170000000000003</v>
      </c>
      <c r="K2770">
        <v>-0.379</v>
      </c>
      <c r="L2770">
        <v>91.415999999999997</v>
      </c>
      <c r="M2770">
        <v>29103.205999999998</v>
      </c>
      <c r="N2770">
        <v>5831.92</v>
      </c>
      <c r="O2770">
        <v>-27.14</v>
      </c>
      <c r="P2770">
        <v>2.4900000000000002</v>
      </c>
      <c r="Q2770">
        <v>257.72699999999998</v>
      </c>
      <c r="R2770">
        <v>23295.937000000002</v>
      </c>
      <c r="S2770">
        <v>23038.208999999999</v>
      </c>
    </row>
    <row r="2771" spans="1:19" x14ac:dyDescent="0.3">
      <c r="A2771">
        <v>2021</v>
      </c>
      <c r="B2771">
        <v>4</v>
      </c>
      <c r="C2771">
        <v>26</v>
      </c>
      <c r="D2771">
        <v>10</v>
      </c>
      <c r="E2771">
        <v>28556.396000000001</v>
      </c>
      <c r="F2771">
        <v>912.80799999999999</v>
      </c>
      <c r="G2771">
        <v>72.613</v>
      </c>
      <c r="H2771">
        <v>0</v>
      </c>
      <c r="I2771">
        <v>577.70699999999999</v>
      </c>
      <c r="J2771">
        <v>5.8330000000000002</v>
      </c>
      <c r="K2771">
        <v>0.41</v>
      </c>
      <c r="L2771">
        <v>92.275000000000006</v>
      </c>
      <c r="M2771">
        <v>30145.43</v>
      </c>
      <c r="N2771">
        <v>7672.174</v>
      </c>
      <c r="O2771">
        <v>-36.643000000000001</v>
      </c>
      <c r="P2771">
        <v>3.5179999999999998</v>
      </c>
      <c r="Q2771">
        <v>277.02100000000002</v>
      </c>
      <c r="R2771">
        <v>22506.381000000001</v>
      </c>
      <c r="S2771">
        <v>22229.360000000001</v>
      </c>
    </row>
    <row r="2772" spans="1:19" x14ac:dyDescent="0.3">
      <c r="A2772">
        <v>2021</v>
      </c>
      <c r="B2772">
        <v>4</v>
      </c>
      <c r="C2772">
        <v>26</v>
      </c>
      <c r="D2772">
        <v>11</v>
      </c>
      <c r="E2772">
        <v>29248.644</v>
      </c>
      <c r="F2772">
        <v>935.54600000000005</v>
      </c>
      <c r="G2772">
        <v>71.63</v>
      </c>
      <c r="H2772">
        <v>0</v>
      </c>
      <c r="I2772">
        <v>491.72500000000002</v>
      </c>
      <c r="J2772">
        <v>5.9710000000000001</v>
      </c>
      <c r="K2772">
        <v>3.9249999999999998</v>
      </c>
      <c r="L2772">
        <v>92.682000000000002</v>
      </c>
      <c r="M2772">
        <v>30778.492999999999</v>
      </c>
      <c r="N2772">
        <v>8787.0830000000005</v>
      </c>
      <c r="O2772">
        <v>-33.552</v>
      </c>
      <c r="P2772">
        <v>2.8849999999999998</v>
      </c>
      <c r="Q2772">
        <v>293.89100000000002</v>
      </c>
      <c r="R2772">
        <v>22022.077000000001</v>
      </c>
      <c r="S2772">
        <v>21728.186000000002</v>
      </c>
    </row>
    <row r="2773" spans="1:19" x14ac:dyDescent="0.3">
      <c r="A2773">
        <v>2021</v>
      </c>
      <c r="B2773">
        <v>4</v>
      </c>
      <c r="C2773">
        <v>26</v>
      </c>
      <c r="D2773">
        <v>12</v>
      </c>
      <c r="E2773">
        <v>29669.829000000002</v>
      </c>
      <c r="F2773">
        <v>914.423</v>
      </c>
      <c r="G2773">
        <v>72.340999999999994</v>
      </c>
      <c r="H2773">
        <v>0</v>
      </c>
      <c r="I2773">
        <v>454.66800000000001</v>
      </c>
      <c r="J2773">
        <v>5.9409999999999998</v>
      </c>
      <c r="K2773">
        <v>2.0779999999999998</v>
      </c>
      <c r="L2773">
        <v>92.882999999999996</v>
      </c>
      <c r="M2773">
        <v>31139.821</v>
      </c>
      <c r="N2773">
        <v>9337.9549999999999</v>
      </c>
      <c r="O2773">
        <v>-6.7220000000000004</v>
      </c>
      <c r="P2773">
        <v>3.9369999999999998</v>
      </c>
      <c r="Q2773">
        <v>303.69400000000002</v>
      </c>
      <c r="R2773">
        <v>21804.651999999998</v>
      </c>
      <c r="S2773">
        <v>21500.957999999999</v>
      </c>
    </row>
    <row r="2774" spans="1:19" x14ac:dyDescent="0.3">
      <c r="A2774">
        <v>2021</v>
      </c>
      <c r="B2774">
        <v>4</v>
      </c>
      <c r="C2774">
        <v>26</v>
      </c>
      <c r="D2774">
        <v>13</v>
      </c>
      <c r="E2774">
        <v>30003.802</v>
      </c>
      <c r="F2774">
        <v>855.53599999999994</v>
      </c>
      <c r="G2774">
        <v>73.323999999999998</v>
      </c>
      <c r="H2774">
        <v>0</v>
      </c>
      <c r="I2774">
        <v>430.10700000000003</v>
      </c>
      <c r="J2774">
        <v>5.8310000000000004</v>
      </c>
      <c r="K2774">
        <v>5.8490000000000002</v>
      </c>
      <c r="L2774">
        <v>93.031999999999996</v>
      </c>
      <c r="M2774">
        <v>31394.156999999999</v>
      </c>
      <c r="N2774">
        <v>9370.5550000000003</v>
      </c>
      <c r="O2774">
        <v>-3.915</v>
      </c>
      <c r="P2774">
        <v>4.5380000000000003</v>
      </c>
      <c r="Q2774">
        <v>309.721</v>
      </c>
      <c r="R2774">
        <v>22022.98</v>
      </c>
      <c r="S2774">
        <v>21713.26</v>
      </c>
    </row>
    <row r="2775" spans="1:19" x14ac:dyDescent="0.3">
      <c r="A2775">
        <v>2021</v>
      </c>
      <c r="B2775">
        <v>4</v>
      </c>
      <c r="C2775">
        <v>26</v>
      </c>
      <c r="D2775">
        <v>14</v>
      </c>
      <c r="E2775">
        <v>30110.54</v>
      </c>
      <c r="F2775">
        <v>805.60299999999995</v>
      </c>
      <c r="G2775">
        <v>75.150000000000006</v>
      </c>
      <c r="H2775">
        <v>0</v>
      </c>
      <c r="I2775">
        <v>368.52499999999998</v>
      </c>
      <c r="J2775">
        <v>5.3470000000000004</v>
      </c>
      <c r="K2775">
        <v>5.9119999999999999</v>
      </c>
      <c r="L2775">
        <v>93.076999999999998</v>
      </c>
      <c r="M2775">
        <v>31389.003000000001</v>
      </c>
      <c r="N2775">
        <v>8834.7090000000007</v>
      </c>
      <c r="O2775">
        <v>-3.5259999999999998</v>
      </c>
      <c r="P2775">
        <v>4.2539999999999996</v>
      </c>
      <c r="Q2775">
        <v>311.26</v>
      </c>
      <c r="R2775">
        <v>22553.565999999999</v>
      </c>
      <c r="S2775">
        <v>22242.306</v>
      </c>
    </row>
    <row r="2776" spans="1:19" x14ac:dyDescent="0.3">
      <c r="A2776">
        <v>2021</v>
      </c>
      <c r="B2776">
        <v>4</v>
      </c>
      <c r="C2776">
        <v>26</v>
      </c>
      <c r="D2776">
        <v>15</v>
      </c>
      <c r="E2776">
        <v>29947.040000000001</v>
      </c>
      <c r="F2776">
        <v>774.11699999999996</v>
      </c>
      <c r="G2776">
        <v>76.563000000000002</v>
      </c>
      <c r="H2776">
        <v>0</v>
      </c>
      <c r="I2776">
        <v>339.13400000000001</v>
      </c>
      <c r="J2776">
        <v>5.5759999999999996</v>
      </c>
      <c r="K2776">
        <v>-2.5019999999999998</v>
      </c>
      <c r="L2776">
        <v>93.007000000000005</v>
      </c>
      <c r="M2776">
        <v>31156.371999999999</v>
      </c>
      <c r="N2776">
        <v>7646.8310000000001</v>
      </c>
      <c r="O2776">
        <v>-4.84</v>
      </c>
      <c r="P2776">
        <v>2.88</v>
      </c>
      <c r="Q2776">
        <v>308.29700000000003</v>
      </c>
      <c r="R2776">
        <v>23511.501</v>
      </c>
      <c r="S2776">
        <v>23203.205000000002</v>
      </c>
    </row>
    <row r="2777" spans="1:19" x14ac:dyDescent="0.3">
      <c r="A2777">
        <v>2021</v>
      </c>
      <c r="B2777">
        <v>4</v>
      </c>
      <c r="C2777">
        <v>26</v>
      </c>
      <c r="D2777">
        <v>16</v>
      </c>
      <c r="E2777">
        <v>29567.569</v>
      </c>
      <c r="F2777">
        <v>684.31799999999998</v>
      </c>
      <c r="G2777">
        <v>77.66</v>
      </c>
      <c r="H2777">
        <v>0</v>
      </c>
      <c r="I2777">
        <v>233.93700000000001</v>
      </c>
      <c r="J2777">
        <v>4.3869999999999996</v>
      </c>
      <c r="K2777">
        <v>-16.393000000000001</v>
      </c>
      <c r="L2777">
        <v>92.826999999999998</v>
      </c>
      <c r="M2777">
        <v>30566.647000000001</v>
      </c>
      <c r="N2777">
        <v>5813.9679999999998</v>
      </c>
      <c r="O2777">
        <v>-2.7080000000000002</v>
      </c>
      <c r="P2777">
        <v>1.6419999999999999</v>
      </c>
      <c r="Q2777">
        <v>301.14299999999997</v>
      </c>
      <c r="R2777">
        <v>24753.744999999999</v>
      </c>
      <c r="S2777">
        <v>24452.601999999999</v>
      </c>
    </row>
    <row r="2778" spans="1:19" x14ac:dyDescent="0.3">
      <c r="A2778">
        <v>2021</v>
      </c>
      <c r="B2778">
        <v>4</v>
      </c>
      <c r="C2778">
        <v>26</v>
      </c>
      <c r="D2778">
        <v>17</v>
      </c>
      <c r="E2778">
        <v>28960.894</v>
      </c>
      <c r="F2778">
        <v>621.42700000000002</v>
      </c>
      <c r="G2778">
        <v>79.144000000000005</v>
      </c>
      <c r="H2778">
        <v>0</v>
      </c>
      <c r="I2778">
        <v>255.80699999999999</v>
      </c>
      <c r="J2778">
        <v>4.91</v>
      </c>
      <c r="K2778">
        <v>-16.152999999999999</v>
      </c>
      <c r="L2778">
        <v>92.486999999999995</v>
      </c>
      <c r="M2778">
        <v>29919.373</v>
      </c>
      <c r="N2778">
        <v>3465.3310000000001</v>
      </c>
      <c r="O2778">
        <v>2.0339999999999998</v>
      </c>
      <c r="P2778">
        <v>7.7039999999999997</v>
      </c>
      <c r="Q2778">
        <v>292.56200000000001</v>
      </c>
      <c r="R2778">
        <v>26444.305</v>
      </c>
      <c r="S2778">
        <v>26151.742999999999</v>
      </c>
    </row>
    <row r="2779" spans="1:19" x14ac:dyDescent="0.3">
      <c r="A2779">
        <v>2021</v>
      </c>
      <c r="B2779">
        <v>4</v>
      </c>
      <c r="C2779">
        <v>26</v>
      </c>
      <c r="D2779">
        <v>18</v>
      </c>
      <c r="E2779">
        <v>28287.772000000001</v>
      </c>
      <c r="F2779">
        <v>622.64400000000001</v>
      </c>
      <c r="G2779">
        <v>79.028999999999996</v>
      </c>
      <c r="H2779">
        <v>0</v>
      </c>
      <c r="I2779">
        <v>326.37799999999999</v>
      </c>
      <c r="J2779">
        <v>4.7430000000000003</v>
      </c>
      <c r="K2779">
        <v>-26.908999999999999</v>
      </c>
      <c r="L2779">
        <v>92.022999999999996</v>
      </c>
      <c r="M2779">
        <v>29306.651000000002</v>
      </c>
      <c r="N2779">
        <v>1073.415</v>
      </c>
      <c r="O2779">
        <v>14.891999999999999</v>
      </c>
      <c r="P2779">
        <v>10.428000000000001</v>
      </c>
      <c r="Q2779">
        <v>279.87700000000001</v>
      </c>
      <c r="R2779">
        <v>28207.917000000001</v>
      </c>
      <c r="S2779">
        <v>27928.039000000001</v>
      </c>
    </row>
    <row r="2780" spans="1:19" x14ac:dyDescent="0.3">
      <c r="A2780">
        <v>2021</v>
      </c>
      <c r="B2780">
        <v>4</v>
      </c>
      <c r="C2780">
        <v>26</v>
      </c>
      <c r="D2780">
        <v>19</v>
      </c>
      <c r="E2780">
        <v>28799.021000000001</v>
      </c>
      <c r="F2780">
        <v>655.13</v>
      </c>
      <c r="G2780">
        <v>77.861999999999995</v>
      </c>
      <c r="H2780">
        <v>0</v>
      </c>
      <c r="I2780">
        <v>361.14600000000002</v>
      </c>
      <c r="J2780">
        <v>4.4640000000000004</v>
      </c>
      <c r="K2780">
        <v>-20.001000000000001</v>
      </c>
      <c r="L2780">
        <v>92.396000000000001</v>
      </c>
      <c r="M2780">
        <v>29892.155999999999</v>
      </c>
      <c r="N2780">
        <v>65.484999999999999</v>
      </c>
      <c r="O2780">
        <v>18.977</v>
      </c>
      <c r="P2780">
        <v>16.402000000000001</v>
      </c>
      <c r="Q2780">
        <v>264.81599999999997</v>
      </c>
      <c r="R2780">
        <v>29791.292000000001</v>
      </c>
      <c r="S2780">
        <v>29526.476999999999</v>
      </c>
    </row>
    <row r="2781" spans="1:19" x14ac:dyDescent="0.3">
      <c r="A2781">
        <v>2021</v>
      </c>
      <c r="B2781">
        <v>4</v>
      </c>
      <c r="C2781">
        <v>26</v>
      </c>
      <c r="D2781">
        <v>20</v>
      </c>
      <c r="E2781">
        <v>29303.773000000001</v>
      </c>
      <c r="F2781">
        <v>687.91</v>
      </c>
      <c r="G2781">
        <v>78.415000000000006</v>
      </c>
      <c r="H2781">
        <v>0</v>
      </c>
      <c r="I2781">
        <v>404.81200000000001</v>
      </c>
      <c r="J2781">
        <v>4.1230000000000002</v>
      </c>
      <c r="K2781">
        <v>-15.096</v>
      </c>
      <c r="L2781">
        <v>92.677999999999997</v>
      </c>
      <c r="M2781">
        <v>30478.2</v>
      </c>
      <c r="N2781">
        <v>0</v>
      </c>
      <c r="O2781">
        <v>19.199000000000002</v>
      </c>
      <c r="P2781">
        <v>12.269</v>
      </c>
      <c r="Q2781">
        <v>251.08199999999999</v>
      </c>
      <c r="R2781">
        <v>30446.732</v>
      </c>
      <c r="S2781">
        <v>30195.65</v>
      </c>
    </row>
    <row r="2782" spans="1:19" x14ac:dyDescent="0.3">
      <c r="A2782">
        <v>2021</v>
      </c>
      <c r="B2782">
        <v>4</v>
      </c>
      <c r="C2782">
        <v>26</v>
      </c>
      <c r="D2782">
        <v>21</v>
      </c>
      <c r="E2782">
        <v>27834.888999999999</v>
      </c>
      <c r="F2782">
        <v>748.40099999999995</v>
      </c>
      <c r="G2782">
        <v>77.256</v>
      </c>
      <c r="H2782">
        <v>0</v>
      </c>
      <c r="I2782">
        <v>517.60900000000004</v>
      </c>
      <c r="J2782">
        <v>5.181</v>
      </c>
      <c r="K2782">
        <v>0.85199999999999998</v>
      </c>
      <c r="L2782">
        <v>91.727999999999994</v>
      </c>
      <c r="M2782">
        <v>29198.66</v>
      </c>
      <c r="N2782">
        <v>0</v>
      </c>
      <c r="O2782">
        <v>17.846</v>
      </c>
      <c r="P2782">
        <v>2.7509999999999999</v>
      </c>
      <c r="Q2782">
        <v>232.72300000000001</v>
      </c>
      <c r="R2782">
        <v>29178.062999999998</v>
      </c>
      <c r="S2782">
        <v>28945.34</v>
      </c>
    </row>
    <row r="2783" spans="1:19" x14ac:dyDescent="0.3">
      <c r="A2783">
        <v>2021</v>
      </c>
      <c r="B2783">
        <v>4</v>
      </c>
      <c r="C2783">
        <v>26</v>
      </c>
      <c r="D2783">
        <v>22</v>
      </c>
      <c r="E2783">
        <v>25326.504000000001</v>
      </c>
      <c r="F2783">
        <v>905.67100000000005</v>
      </c>
      <c r="G2783">
        <v>72.245000000000005</v>
      </c>
      <c r="H2783">
        <v>0</v>
      </c>
      <c r="I2783">
        <v>577.44799999999998</v>
      </c>
      <c r="J2783">
        <v>4.8490000000000002</v>
      </c>
      <c r="K2783">
        <v>12.606999999999999</v>
      </c>
      <c r="L2783">
        <v>89.608000000000004</v>
      </c>
      <c r="M2783">
        <v>26916.687000000002</v>
      </c>
      <c r="N2783">
        <v>0</v>
      </c>
      <c r="O2783">
        <v>14.000999999999999</v>
      </c>
      <c r="P2783">
        <v>-17.568000000000001</v>
      </c>
      <c r="Q2783">
        <v>210.20099999999999</v>
      </c>
      <c r="R2783">
        <v>26920.254000000001</v>
      </c>
      <c r="S2783">
        <v>26710.054</v>
      </c>
    </row>
    <row r="2784" spans="1:19" x14ac:dyDescent="0.3">
      <c r="A2784">
        <v>2021</v>
      </c>
      <c r="B2784">
        <v>4</v>
      </c>
      <c r="C2784">
        <v>26</v>
      </c>
      <c r="D2784">
        <v>23</v>
      </c>
      <c r="E2784">
        <v>22577.087</v>
      </c>
      <c r="F2784">
        <v>1086.912</v>
      </c>
      <c r="G2784">
        <v>65.617999999999995</v>
      </c>
      <c r="H2784">
        <v>0</v>
      </c>
      <c r="I2784">
        <v>962.154</v>
      </c>
      <c r="J2784">
        <v>5.25</v>
      </c>
      <c r="K2784">
        <v>19.303999999999998</v>
      </c>
      <c r="L2784">
        <v>87.915000000000006</v>
      </c>
      <c r="M2784">
        <v>24738.621999999999</v>
      </c>
      <c r="N2784">
        <v>0</v>
      </c>
      <c r="O2784">
        <v>9.952</v>
      </c>
      <c r="P2784">
        <v>-15.762</v>
      </c>
      <c r="Q2784">
        <v>182.73699999999999</v>
      </c>
      <c r="R2784">
        <v>24744.432000000001</v>
      </c>
      <c r="S2784">
        <v>24561.696</v>
      </c>
    </row>
    <row r="2785" spans="1:19" x14ac:dyDescent="0.3">
      <c r="A2785">
        <v>2021</v>
      </c>
      <c r="B2785">
        <v>4</v>
      </c>
      <c r="C2785">
        <v>26</v>
      </c>
      <c r="D2785">
        <v>24</v>
      </c>
      <c r="E2785">
        <v>20861.887999999999</v>
      </c>
      <c r="F2785">
        <v>1360.875</v>
      </c>
      <c r="G2785">
        <v>61.466000000000001</v>
      </c>
      <c r="H2785">
        <v>0</v>
      </c>
      <c r="I2785">
        <v>846.64099999999996</v>
      </c>
      <c r="J2785">
        <v>5.0780000000000003</v>
      </c>
      <c r="K2785">
        <v>8.86</v>
      </c>
      <c r="L2785">
        <v>86.953999999999994</v>
      </c>
      <c r="M2785">
        <v>23170.295999999998</v>
      </c>
      <c r="N2785">
        <v>0</v>
      </c>
      <c r="O2785">
        <v>6.1340000000000003</v>
      </c>
      <c r="P2785">
        <v>-25.152000000000001</v>
      </c>
      <c r="Q2785">
        <v>159.56399999999999</v>
      </c>
      <c r="R2785">
        <v>23189.313999999998</v>
      </c>
      <c r="S2785">
        <v>23029.75</v>
      </c>
    </row>
    <row r="2786" spans="1:19" x14ac:dyDescent="0.3">
      <c r="A2786">
        <v>2021</v>
      </c>
      <c r="B2786">
        <v>4</v>
      </c>
      <c r="C2786">
        <v>27</v>
      </c>
      <c r="D2786">
        <v>1</v>
      </c>
      <c r="E2786">
        <v>19466.554</v>
      </c>
      <c r="F2786">
        <v>1497.3620000000001</v>
      </c>
      <c r="G2786">
        <v>56.296999999999997</v>
      </c>
      <c r="H2786">
        <v>0</v>
      </c>
      <c r="I2786">
        <v>601.077</v>
      </c>
      <c r="J2786">
        <v>4.9450000000000003</v>
      </c>
      <c r="K2786">
        <v>4.6980000000000004</v>
      </c>
      <c r="L2786">
        <v>86.171999999999997</v>
      </c>
      <c r="M2786">
        <v>21660.807000000001</v>
      </c>
      <c r="N2786">
        <v>0</v>
      </c>
      <c r="O2786">
        <v>4.0819999999999999</v>
      </c>
      <c r="P2786">
        <v>-21.065999999999999</v>
      </c>
      <c r="Q2786">
        <v>145.05000000000001</v>
      </c>
      <c r="R2786">
        <v>21677.791000000001</v>
      </c>
      <c r="S2786">
        <v>21532.741000000002</v>
      </c>
    </row>
    <row r="2787" spans="1:19" x14ac:dyDescent="0.3">
      <c r="A2787">
        <v>2021</v>
      </c>
      <c r="B2787">
        <v>4</v>
      </c>
      <c r="C2787">
        <v>27</v>
      </c>
      <c r="D2787">
        <v>2</v>
      </c>
      <c r="E2787">
        <v>18916.342000000001</v>
      </c>
      <c r="F2787">
        <v>1542.8</v>
      </c>
      <c r="G2787">
        <v>53.777999999999999</v>
      </c>
      <c r="H2787">
        <v>0</v>
      </c>
      <c r="I2787">
        <v>360.00200000000001</v>
      </c>
      <c r="J2787">
        <v>4.8719999999999999</v>
      </c>
      <c r="K2787">
        <v>10.288</v>
      </c>
      <c r="L2787">
        <v>85.802999999999997</v>
      </c>
      <c r="M2787">
        <v>20920.108</v>
      </c>
      <c r="N2787">
        <v>0</v>
      </c>
      <c r="O2787">
        <v>3.1179999999999999</v>
      </c>
      <c r="P2787">
        <v>-16.295000000000002</v>
      </c>
      <c r="Q2787">
        <v>137.76</v>
      </c>
      <c r="R2787">
        <v>20933.285</v>
      </c>
      <c r="S2787">
        <v>20795.525000000001</v>
      </c>
    </row>
    <row r="2788" spans="1:19" x14ac:dyDescent="0.3">
      <c r="A2788">
        <v>2021</v>
      </c>
      <c r="B2788">
        <v>4</v>
      </c>
      <c r="C2788">
        <v>27</v>
      </c>
      <c r="D2788">
        <v>3</v>
      </c>
      <c r="E2788">
        <v>18620.581999999999</v>
      </c>
      <c r="F2788">
        <v>1542.297</v>
      </c>
      <c r="G2788">
        <v>52.645000000000003</v>
      </c>
      <c r="H2788">
        <v>0</v>
      </c>
      <c r="I2788">
        <v>204.78</v>
      </c>
      <c r="J2788">
        <v>4.7190000000000003</v>
      </c>
      <c r="K2788">
        <v>9.8339999999999996</v>
      </c>
      <c r="L2788">
        <v>85.62</v>
      </c>
      <c r="M2788">
        <v>20467.831999999999</v>
      </c>
      <c r="N2788">
        <v>0</v>
      </c>
      <c r="O2788">
        <v>2.218</v>
      </c>
      <c r="P2788">
        <v>-11.433999999999999</v>
      </c>
      <c r="Q2788">
        <v>135.56</v>
      </c>
      <c r="R2788">
        <v>20477.047999999999</v>
      </c>
      <c r="S2788">
        <v>20341.488000000001</v>
      </c>
    </row>
    <row r="2789" spans="1:19" x14ac:dyDescent="0.3">
      <c r="A2789">
        <v>2021</v>
      </c>
      <c r="B2789">
        <v>4</v>
      </c>
      <c r="C2789">
        <v>27</v>
      </c>
      <c r="D2789">
        <v>4</v>
      </c>
      <c r="E2789">
        <v>18952.89</v>
      </c>
      <c r="F2789">
        <v>1489.7909999999999</v>
      </c>
      <c r="G2789">
        <v>52.460999999999999</v>
      </c>
      <c r="H2789">
        <v>0</v>
      </c>
      <c r="I2789">
        <v>102.96599999999999</v>
      </c>
      <c r="J2789">
        <v>3.6520000000000001</v>
      </c>
      <c r="K2789">
        <v>10.384</v>
      </c>
      <c r="L2789">
        <v>85.811999999999998</v>
      </c>
      <c r="M2789">
        <v>20645.495999999999</v>
      </c>
      <c r="N2789">
        <v>0</v>
      </c>
      <c r="O2789">
        <v>1.7330000000000001</v>
      </c>
      <c r="P2789">
        <v>-7.7240000000000002</v>
      </c>
      <c r="Q2789">
        <v>138.87200000000001</v>
      </c>
      <c r="R2789">
        <v>20651.486000000001</v>
      </c>
      <c r="S2789">
        <v>20512.614000000001</v>
      </c>
    </row>
    <row r="2790" spans="1:19" x14ac:dyDescent="0.3">
      <c r="A2790">
        <v>2021</v>
      </c>
      <c r="B2790">
        <v>4</v>
      </c>
      <c r="C2790">
        <v>27</v>
      </c>
      <c r="D2790">
        <v>5</v>
      </c>
      <c r="E2790">
        <v>20344.298999999999</v>
      </c>
      <c r="F2790">
        <v>1299.75</v>
      </c>
      <c r="G2790">
        <v>54.62</v>
      </c>
      <c r="H2790">
        <v>0</v>
      </c>
      <c r="I2790">
        <v>72.459999999999994</v>
      </c>
      <c r="J2790">
        <v>2.3290000000000002</v>
      </c>
      <c r="K2790">
        <v>9.1340000000000003</v>
      </c>
      <c r="L2790">
        <v>86.62</v>
      </c>
      <c r="M2790">
        <v>21814.593000000001</v>
      </c>
      <c r="N2790">
        <v>0</v>
      </c>
      <c r="O2790">
        <v>1.056</v>
      </c>
      <c r="P2790">
        <v>-5.7649999999999997</v>
      </c>
      <c r="Q2790">
        <v>150.01400000000001</v>
      </c>
      <c r="R2790">
        <v>21819.302</v>
      </c>
      <c r="S2790">
        <v>21669.289000000001</v>
      </c>
    </row>
    <row r="2791" spans="1:19" x14ac:dyDescent="0.3">
      <c r="A2791">
        <v>2021</v>
      </c>
      <c r="B2791">
        <v>4</v>
      </c>
      <c r="C2791">
        <v>27</v>
      </c>
      <c r="D2791">
        <v>6</v>
      </c>
      <c r="E2791">
        <v>22431.120999999999</v>
      </c>
      <c r="F2791">
        <v>1003.557</v>
      </c>
      <c r="G2791">
        <v>58.262999999999998</v>
      </c>
      <c r="H2791">
        <v>0</v>
      </c>
      <c r="I2791">
        <v>128.994</v>
      </c>
      <c r="J2791">
        <v>2.839</v>
      </c>
      <c r="K2791">
        <v>15.347</v>
      </c>
      <c r="L2791">
        <v>87.753</v>
      </c>
      <c r="M2791">
        <v>23669.611000000001</v>
      </c>
      <c r="N2791">
        <v>71.861000000000004</v>
      </c>
      <c r="O2791">
        <v>0.71199999999999997</v>
      </c>
      <c r="P2791">
        <v>-2.78</v>
      </c>
      <c r="Q2791">
        <v>168.61600000000001</v>
      </c>
      <c r="R2791">
        <v>23599.819</v>
      </c>
      <c r="S2791">
        <v>23431.203000000001</v>
      </c>
    </row>
    <row r="2792" spans="1:19" x14ac:dyDescent="0.3">
      <c r="A2792">
        <v>2021</v>
      </c>
      <c r="B2792">
        <v>4</v>
      </c>
      <c r="C2792">
        <v>27</v>
      </c>
      <c r="D2792">
        <v>7</v>
      </c>
      <c r="E2792">
        <v>24197.556</v>
      </c>
      <c r="F2792">
        <v>900.28099999999995</v>
      </c>
      <c r="G2792">
        <v>60.817</v>
      </c>
      <c r="H2792">
        <v>0</v>
      </c>
      <c r="I2792">
        <v>267.89</v>
      </c>
      <c r="J2792">
        <v>3.702</v>
      </c>
      <c r="K2792">
        <v>12.061</v>
      </c>
      <c r="L2792">
        <v>88.82</v>
      </c>
      <c r="M2792">
        <v>25470.31</v>
      </c>
      <c r="N2792">
        <v>1151.2080000000001</v>
      </c>
      <c r="O2792">
        <v>-1.806</v>
      </c>
      <c r="P2792">
        <v>-1.8260000000000001</v>
      </c>
      <c r="Q2792">
        <v>200.43199999999999</v>
      </c>
      <c r="R2792">
        <v>24322.734</v>
      </c>
      <c r="S2792">
        <v>24122.302</v>
      </c>
    </row>
    <row r="2793" spans="1:19" x14ac:dyDescent="0.3">
      <c r="A2793">
        <v>2021</v>
      </c>
      <c r="B2793">
        <v>4</v>
      </c>
      <c r="C2793">
        <v>27</v>
      </c>
      <c r="D2793">
        <v>8</v>
      </c>
      <c r="E2793">
        <v>25958.580999999998</v>
      </c>
      <c r="F2793">
        <v>877.59699999999998</v>
      </c>
      <c r="G2793">
        <v>63.098999999999997</v>
      </c>
      <c r="H2793">
        <v>0</v>
      </c>
      <c r="I2793">
        <v>494.47699999999998</v>
      </c>
      <c r="J2793">
        <v>4.97</v>
      </c>
      <c r="K2793">
        <v>6.2750000000000004</v>
      </c>
      <c r="L2793">
        <v>89.91</v>
      </c>
      <c r="M2793">
        <v>27431.81</v>
      </c>
      <c r="N2793">
        <v>3527.4850000000001</v>
      </c>
      <c r="O2793">
        <v>-14.728</v>
      </c>
      <c r="P2793">
        <v>4.0000000000000001E-3</v>
      </c>
      <c r="Q2793">
        <v>233.45500000000001</v>
      </c>
      <c r="R2793">
        <v>23919.050999999999</v>
      </c>
      <c r="S2793">
        <v>23685.596000000001</v>
      </c>
    </row>
    <row r="2794" spans="1:19" x14ac:dyDescent="0.3">
      <c r="A2794">
        <v>2021</v>
      </c>
      <c r="B2794">
        <v>4</v>
      </c>
      <c r="C2794">
        <v>27</v>
      </c>
      <c r="D2794">
        <v>9</v>
      </c>
      <c r="E2794">
        <v>27268.465</v>
      </c>
      <c r="F2794">
        <v>897.53</v>
      </c>
      <c r="G2794">
        <v>64.730999999999995</v>
      </c>
      <c r="H2794">
        <v>0</v>
      </c>
      <c r="I2794">
        <v>610.23099999999999</v>
      </c>
      <c r="J2794">
        <v>5.5170000000000003</v>
      </c>
      <c r="K2794">
        <v>-0.56000000000000005</v>
      </c>
      <c r="L2794">
        <v>91.084000000000003</v>
      </c>
      <c r="M2794">
        <v>28872.266</v>
      </c>
      <c r="N2794">
        <v>5831.92</v>
      </c>
      <c r="O2794">
        <v>-27.14</v>
      </c>
      <c r="P2794">
        <v>2.4900000000000002</v>
      </c>
      <c r="Q2794">
        <v>258.19</v>
      </c>
      <c r="R2794">
        <v>23064.995999999999</v>
      </c>
      <c r="S2794">
        <v>22806.806</v>
      </c>
    </row>
    <row r="2795" spans="1:19" x14ac:dyDescent="0.3">
      <c r="A2795">
        <v>2021</v>
      </c>
      <c r="B2795">
        <v>4</v>
      </c>
      <c r="C2795">
        <v>27</v>
      </c>
      <c r="D2795">
        <v>10</v>
      </c>
      <c r="E2795">
        <v>28464.811000000002</v>
      </c>
      <c r="F2795">
        <v>912.80799999999999</v>
      </c>
      <c r="G2795">
        <v>66.215000000000003</v>
      </c>
      <c r="H2795">
        <v>0</v>
      </c>
      <c r="I2795">
        <v>577.70699999999999</v>
      </c>
      <c r="J2795">
        <v>5.8330000000000002</v>
      </c>
      <c r="K2795">
        <v>0.61499999999999999</v>
      </c>
      <c r="L2795">
        <v>92.144000000000005</v>
      </c>
      <c r="M2795">
        <v>30053.918000000001</v>
      </c>
      <c r="N2795">
        <v>7672.174</v>
      </c>
      <c r="O2795">
        <v>-36.643000000000001</v>
      </c>
      <c r="P2795">
        <v>3.5179999999999998</v>
      </c>
      <c r="Q2795">
        <v>275.88900000000001</v>
      </c>
      <c r="R2795">
        <v>22414.867999999999</v>
      </c>
      <c r="S2795">
        <v>22138.978999999999</v>
      </c>
    </row>
    <row r="2796" spans="1:19" x14ac:dyDescent="0.3">
      <c r="A2796">
        <v>2021</v>
      </c>
      <c r="B2796">
        <v>4</v>
      </c>
      <c r="C2796">
        <v>27</v>
      </c>
      <c r="D2796">
        <v>11</v>
      </c>
      <c r="E2796">
        <v>29143.600999999999</v>
      </c>
      <c r="F2796">
        <v>935.54600000000005</v>
      </c>
      <c r="G2796">
        <v>67.733000000000004</v>
      </c>
      <c r="H2796">
        <v>0</v>
      </c>
      <c r="I2796">
        <v>491.72500000000002</v>
      </c>
      <c r="J2796">
        <v>5.9710000000000001</v>
      </c>
      <c r="K2796">
        <v>3.206</v>
      </c>
      <c r="L2796">
        <v>92.578000000000003</v>
      </c>
      <c r="M2796">
        <v>30672.626</v>
      </c>
      <c r="N2796">
        <v>8787.0830000000005</v>
      </c>
      <c r="O2796">
        <v>-33.552</v>
      </c>
      <c r="P2796">
        <v>2.8849999999999998</v>
      </c>
      <c r="Q2796">
        <v>289.541</v>
      </c>
      <c r="R2796">
        <v>21916.21</v>
      </c>
      <c r="S2796">
        <v>21626.67</v>
      </c>
    </row>
    <row r="2797" spans="1:19" x14ac:dyDescent="0.3">
      <c r="A2797">
        <v>2021</v>
      </c>
      <c r="B2797">
        <v>4</v>
      </c>
      <c r="C2797">
        <v>27</v>
      </c>
      <c r="D2797">
        <v>12</v>
      </c>
      <c r="E2797">
        <v>29593.343000000001</v>
      </c>
      <c r="F2797">
        <v>914.423</v>
      </c>
      <c r="G2797">
        <v>69.831000000000003</v>
      </c>
      <c r="H2797">
        <v>0</v>
      </c>
      <c r="I2797">
        <v>454.66800000000001</v>
      </c>
      <c r="J2797">
        <v>5.9409999999999998</v>
      </c>
      <c r="K2797">
        <v>1.177</v>
      </c>
      <c r="L2797">
        <v>92.819000000000003</v>
      </c>
      <c r="M2797">
        <v>31062.37</v>
      </c>
      <c r="N2797">
        <v>9337.9549999999999</v>
      </c>
      <c r="O2797">
        <v>-6.7220000000000004</v>
      </c>
      <c r="P2797">
        <v>3.9369999999999998</v>
      </c>
      <c r="Q2797">
        <v>295.34500000000003</v>
      </c>
      <c r="R2797">
        <v>21727.200000000001</v>
      </c>
      <c r="S2797">
        <v>21431.855</v>
      </c>
    </row>
    <row r="2798" spans="1:19" x14ac:dyDescent="0.3">
      <c r="A2798">
        <v>2021</v>
      </c>
      <c r="B2798">
        <v>4</v>
      </c>
      <c r="C2798">
        <v>27</v>
      </c>
      <c r="D2798">
        <v>13</v>
      </c>
      <c r="E2798">
        <v>30096.054</v>
      </c>
      <c r="F2798">
        <v>855.53599999999994</v>
      </c>
      <c r="G2798">
        <v>71.936999999999998</v>
      </c>
      <c r="H2798">
        <v>0</v>
      </c>
      <c r="I2798">
        <v>430.10700000000003</v>
      </c>
      <c r="J2798">
        <v>5.8310000000000004</v>
      </c>
      <c r="K2798">
        <v>4.2859999999999996</v>
      </c>
      <c r="L2798">
        <v>93.042000000000002</v>
      </c>
      <c r="M2798">
        <v>31484.856</v>
      </c>
      <c r="N2798">
        <v>9370.5550000000003</v>
      </c>
      <c r="O2798">
        <v>-3.915</v>
      </c>
      <c r="P2798">
        <v>4.5380000000000003</v>
      </c>
      <c r="Q2798">
        <v>298.24099999999999</v>
      </c>
      <c r="R2798">
        <v>22113.679</v>
      </c>
      <c r="S2798">
        <v>21815.438999999998</v>
      </c>
    </row>
    <row r="2799" spans="1:19" x14ac:dyDescent="0.3">
      <c r="A2799">
        <v>2021</v>
      </c>
      <c r="B2799">
        <v>4</v>
      </c>
      <c r="C2799">
        <v>27</v>
      </c>
      <c r="D2799">
        <v>14</v>
      </c>
      <c r="E2799">
        <v>30301.454000000002</v>
      </c>
      <c r="F2799">
        <v>805.60299999999995</v>
      </c>
      <c r="G2799">
        <v>74.316000000000003</v>
      </c>
      <c r="H2799">
        <v>0</v>
      </c>
      <c r="I2799">
        <v>368.52499999999998</v>
      </c>
      <c r="J2799">
        <v>5.3470000000000004</v>
      </c>
      <c r="K2799">
        <v>4.7880000000000003</v>
      </c>
      <c r="L2799">
        <v>93.132999999999996</v>
      </c>
      <c r="M2799">
        <v>31578.848999999998</v>
      </c>
      <c r="N2799">
        <v>8834.7090000000007</v>
      </c>
      <c r="O2799">
        <v>-3.5259999999999998</v>
      </c>
      <c r="P2799">
        <v>4.2539999999999996</v>
      </c>
      <c r="Q2799">
        <v>298.80599999999998</v>
      </c>
      <c r="R2799">
        <v>22743.412</v>
      </c>
      <c r="S2799">
        <v>22444.607</v>
      </c>
    </row>
    <row r="2800" spans="1:19" x14ac:dyDescent="0.3">
      <c r="A2800">
        <v>2021</v>
      </c>
      <c r="B2800">
        <v>4</v>
      </c>
      <c r="C2800">
        <v>27</v>
      </c>
      <c r="D2800">
        <v>15</v>
      </c>
      <c r="E2800">
        <v>30262.159</v>
      </c>
      <c r="F2800">
        <v>774.11699999999996</v>
      </c>
      <c r="G2800">
        <v>76.465999999999994</v>
      </c>
      <c r="H2800">
        <v>0</v>
      </c>
      <c r="I2800">
        <v>339.13400000000001</v>
      </c>
      <c r="J2800">
        <v>5.5759999999999996</v>
      </c>
      <c r="K2800">
        <v>-2.3420000000000001</v>
      </c>
      <c r="L2800">
        <v>93.122</v>
      </c>
      <c r="M2800">
        <v>31471.767</v>
      </c>
      <c r="N2800">
        <v>7646.8310000000001</v>
      </c>
      <c r="O2800">
        <v>-4.84</v>
      </c>
      <c r="P2800">
        <v>2.88</v>
      </c>
      <c r="Q2800">
        <v>296.221</v>
      </c>
      <c r="R2800">
        <v>23826.896000000001</v>
      </c>
      <c r="S2800">
        <v>23530.673999999999</v>
      </c>
    </row>
    <row r="2801" spans="1:19" x14ac:dyDescent="0.3">
      <c r="A2801">
        <v>2021</v>
      </c>
      <c r="B2801">
        <v>4</v>
      </c>
      <c r="C2801">
        <v>27</v>
      </c>
      <c r="D2801">
        <v>16</v>
      </c>
      <c r="E2801">
        <v>29991.886999999999</v>
      </c>
      <c r="F2801">
        <v>684.31799999999998</v>
      </c>
      <c r="G2801">
        <v>78.125</v>
      </c>
      <c r="H2801">
        <v>0</v>
      </c>
      <c r="I2801">
        <v>233.93700000000001</v>
      </c>
      <c r="J2801">
        <v>4.3869999999999996</v>
      </c>
      <c r="K2801">
        <v>-14.866</v>
      </c>
      <c r="L2801">
        <v>93.025999999999996</v>
      </c>
      <c r="M2801">
        <v>30992.69</v>
      </c>
      <c r="N2801">
        <v>5813.9679999999998</v>
      </c>
      <c r="O2801">
        <v>-2.7080000000000002</v>
      </c>
      <c r="P2801">
        <v>1.6419999999999999</v>
      </c>
      <c r="Q2801">
        <v>290.03500000000003</v>
      </c>
      <c r="R2801">
        <v>25179.788</v>
      </c>
      <c r="S2801">
        <v>24889.753000000001</v>
      </c>
    </row>
    <row r="2802" spans="1:19" x14ac:dyDescent="0.3">
      <c r="A2802">
        <v>2021</v>
      </c>
      <c r="B2802">
        <v>4</v>
      </c>
      <c r="C2802">
        <v>27</v>
      </c>
      <c r="D2802">
        <v>17</v>
      </c>
      <c r="E2802">
        <v>29471.315999999999</v>
      </c>
      <c r="F2802">
        <v>621.42700000000002</v>
      </c>
      <c r="G2802">
        <v>78.968000000000004</v>
      </c>
      <c r="H2802">
        <v>0</v>
      </c>
      <c r="I2802">
        <v>255.80699999999999</v>
      </c>
      <c r="J2802">
        <v>4.91</v>
      </c>
      <c r="K2802">
        <v>-15.773999999999999</v>
      </c>
      <c r="L2802">
        <v>92.816000000000003</v>
      </c>
      <c r="M2802">
        <v>30430.503000000001</v>
      </c>
      <c r="N2802">
        <v>3465.3310000000001</v>
      </c>
      <c r="O2802">
        <v>2.0339999999999998</v>
      </c>
      <c r="P2802">
        <v>7.7039999999999997</v>
      </c>
      <c r="Q2802">
        <v>281.92599999999999</v>
      </c>
      <c r="R2802">
        <v>26955.435000000001</v>
      </c>
      <c r="S2802">
        <v>26673.508999999998</v>
      </c>
    </row>
    <row r="2803" spans="1:19" x14ac:dyDescent="0.3">
      <c r="A2803">
        <v>2021</v>
      </c>
      <c r="B2803">
        <v>4</v>
      </c>
      <c r="C2803">
        <v>27</v>
      </c>
      <c r="D2803">
        <v>18</v>
      </c>
      <c r="E2803">
        <v>28612.575000000001</v>
      </c>
      <c r="F2803">
        <v>622.64400000000001</v>
      </c>
      <c r="G2803">
        <v>79.108000000000004</v>
      </c>
      <c r="H2803">
        <v>0</v>
      </c>
      <c r="I2803">
        <v>326.37799999999999</v>
      </c>
      <c r="J2803">
        <v>4.7430000000000003</v>
      </c>
      <c r="K2803">
        <v>-26.422999999999998</v>
      </c>
      <c r="L2803">
        <v>92.328999999999994</v>
      </c>
      <c r="M2803">
        <v>29632.246999999999</v>
      </c>
      <c r="N2803">
        <v>1073.415</v>
      </c>
      <c r="O2803">
        <v>14.891999999999999</v>
      </c>
      <c r="P2803">
        <v>10.428000000000001</v>
      </c>
      <c r="Q2803">
        <v>267.97000000000003</v>
      </c>
      <c r="R2803">
        <v>28533.511999999999</v>
      </c>
      <c r="S2803">
        <v>28265.542000000001</v>
      </c>
    </row>
    <row r="2804" spans="1:19" x14ac:dyDescent="0.3">
      <c r="A2804">
        <v>2021</v>
      </c>
      <c r="B2804">
        <v>4</v>
      </c>
      <c r="C2804">
        <v>27</v>
      </c>
      <c r="D2804">
        <v>19</v>
      </c>
      <c r="E2804">
        <v>28994.092000000001</v>
      </c>
      <c r="F2804">
        <v>655.13</v>
      </c>
      <c r="G2804">
        <v>78.117000000000004</v>
      </c>
      <c r="H2804">
        <v>0</v>
      </c>
      <c r="I2804">
        <v>361.14600000000002</v>
      </c>
      <c r="J2804">
        <v>4.4640000000000004</v>
      </c>
      <c r="K2804">
        <v>-19.739999999999998</v>
      </c>
      <c r="L2804">
        <v>92.474000000000004</v>
      </c>
      <c r="M2804">
        <v>30087.565999999999</v>
      </c>
      <c r="N2804">
        <v>65.484999999999999</v>
      </c>
      <c r="O2804">
        <v>18.977</v>
      </c>
      <c r="P2804">
        <v>16.402000000000001</v>
      </c>
      <c r="Q2804">
        <v>251.68</v>
      </c>
      <c r="R2804">
        <v>29986.702000000001</v>
      </c>
      <c r="S2804">
        <v>29735.022000000001</v>
      </c>
    </row>
    <row r="2805" spans="1:19" x14ac:dyDescent="0.3">
      <c r="A2805">
        <v>2021</v>
      </c>
      <c r="B2805">
        <v>4</v>
      </c>
      <c r="C2805">
        <v>27</v>
      </c>
      <c r="D2805">
        <v>20</v>
      </c>
      <c r="E2805">
        <v>29549.040000000001</v>
      </c>
      <c r="F2805">
        <v>687.91</v>
      </c>
      <c r="G2805">
        <v>76.923000000000002</v>
      </c>
      <c r="H2805">
        <v>0</v>
      </c>
      <c r="I2805">
        <v>404.81200000000001</v>
      </c>
      <c r="J2805">
        <v>4.1230000000000002</v>
      </c>
      <c r="K2805">
        <v>-15.109</v>
      </c>
      <c r="L2805">
        <v>92.813999999999993</v>
      </c>
      <c r="M2805">
        <v>30723.589</v>
      </c>
      <c r="N2805">
        <v>0</v>
      </c>
      <c r="O2805">
        <v>19.199000000000002</v>
      </c>
      <c r="P2805">
        <v>12.269</v>
      </c>
      <c r="Q2805">
        <v>239.333</v>
      </c>
      <c r="R2805">
        <v>30692.121999999999</v>
      </c>
      <c r="S2805">
        <v>30452.789000000001</v>
      </c>
    </row>
    <row r="2806" spans="1:19" x14ac:dyDescent="0.3">
      <c r="A2806">
        <v>2021</v>
      </c>
      <c r="B2806">
        <v>4</v>
      </c>
      <c r="C2806">
        <v>27</v>
      </c>
      <c r="D2806">
        <v>21</v>
      </c>
      <c r="E2806">
        <v>28006.753000000001</v>
      </c>
      <c r="F2806">
        <v>748.40099999999995</v>
      </c>
      <c r="G2806">
        <v>75.361000000000004</v>
      </c>
      <c r="H2806">
        <v>0</v>
      </c>
      <c r="I2806">
        <v>517.60900000000004</v>
      </c>
      <c r="J2806">
        <v>5.181</v>
      </c>
      <c r="K2806">
        <v>0.88900000000000001</v>
      </c>
      <c r="L2806">
        <v>91.858000000000004</v>
      </c>
      <c r="M2806">
        <v>29370.690999999999</v>
      </c>
      <c r="N2806">
        <v>0</v>
      </c>
      <c r="O2806">
        <v>17.846</v>
      </c>
      <c r="P2806">
        <v>2.7509999999999999</v>
      </c>
      <c r="Q2806">
        <v>225.16200000000001</v>
      </c>
      <c r="R2806">
        <v>29350.094000000001</v>
      </c>
      <c r="S2806">
        <v>29124.932000000001</v>
      </c>
    </row>
    <row r="2807" spans="1:19" x14ac:dyDescent="0.3">
      <c r="A2807">
        <v>2021</v>
      </c>
      <c r="B2807">
        <v>4</v>
      </c>
      <c r="C2807">
        <v>27</v>
      </c>
      <c r="D2807">
        <v>22</v>
      </c>
      <c r="E2807">
        <v>25342.284</v>
      </c>
      <c r="F2807">
        <v>905.67100000000005</v>
      </c>
      <c r="G2807">
        <v>69.891999999999996</v>
      </c>
      <c r="H2807">
        <v>0</v>
      </c>
      <c r="I2807">
        <v>577.44799999999998</v>
      </c>
      <c r="J2807">
        <v>4.8490000000000002</v>
      </c>
      <c r="K2807">
        <v>12.407</v>
      </c>
      <c r="L2807">
        <v>89.555000000000007</v>
      </c>
      <c r="M2807">
        <v>26932.213</v>
      </c>
      <c r="N2807">
        <v>0</v>
      </c>
      <c r="O2807">
        <v>14.000999999999999</v>
      </c>
      <c r="P2807">
        <v>-17.568000000000001</v>
      </c>
      <c r="Q2807">
        <v>206.172</v>
      </c>
      <c r="R2807">
        <v>26935.780999999999</v>
      </c>
      <c r="S2807">
        <v>26729.609</v>
      </c>
    </row>
    <row r="2808" spans="1:19" x14ac:dyDescent="0.3">
      <c r="A2808">
        <v>2021</v>
      </c>
      <c r="B2808">
        <v>4</v>
      </c>
      <c r="C2808">
        <v>27</v>
      </c>
      <c r="D2808">
        <v>23</v>
      </c>
      <c r="E2808">
        <v>22604.800999999999</v>
      </c>
      <c r="F2808">
        <v>1086.912</v>
      </c>
      <c r="G2808">
        <v>63.256999999999998</v>
      </c>
      <c r="H2808">
        <v>0</v>
      </c>
      <c r="I2808">
        <v>962.154</v>
      </c>
      <c r="J2808">
        <v>5.25</v>
      </c>
      <c r="K2808">
        <v>19.346</v>
      </c>
      <c r="L2808">
        <v>87.906000000000006</v>
      </c>
      <c r="M2808">
        <v>24766.368999999999</v>
      </c>
      <c r="N2808">
        <v>0</v>
      </c>
      <c r="O2808">
        <v>9.952</v>
      </c>
      <c r="P2808">
        <v>-15.762</v>
      </c>
      <c r="Q2808">
        <v>181.327</v>
      </c>
      <c r="R2808">
        <v>24772.179</v>
      </c>
      <c r="S2808">
        <v>24590.851999999999</v>
      </c>
    </row>
    <row r="2809" spans="1:19" x14ac:dyDescent="0.3">
      <c r="A2809">
        <v>2021</v>
      </c>
      <c r="B2809">
        <v>4</v>
      </c>
      <c r="C2809">
        <v>27</v>
      </c>
      <c r="D2809">
        <v>24</v>
      </c>
      <c r="E2809">
        <v>20850.531999999999</v>
      </c>
      <c r="F2809">
        <v>1360.875</v>
      </c>
      <c r="G2809">
        <v>59.448</v>
      </c>
      <c r="H2809">
        <v>0</v>
      </c>
      <c r="I2809">
        <v>846.64099999999996</v>
      </c>
      <c r="J2809">
        <v>5.0780000000000003</v>
      </c>
      <c r="K2809">
        <v>8.8239999999999998</v>
      </c>
      <c r="L2809">
        <v>86.936999999999998</v>
      </c>
      <c r="M2809">
        <v>23158.885999999999</v>
      </c>
      <c r="N2809">
        <v>0</v>
      </c>
      <c r="O2809">
        <v>6.1340000000000003</v>
      </c>
      <c r="P2809">
        <v>-25.152000000000001</v>
      </c>
      <c r="Q2809">
        <v>159.887</v>
      </c>
      <c r="R2809">
        <v>23177.904999999999</v>
      </c>
      <c r="S2809">
        <v>23018.018</v>
      </c>
    </row>
    <row r="2810" spans="1:19" x14ac:dyDescent="0.3">
      <c r="A2810">
        <v>2021</v>
      </c>
      <c r="B2810">
        <v>4</v>
      </c>
      <c r="C2810">
        <v>28</v>
      </c>
      <c r="D2810">
        <v>1</v>
      </c>
      <c r="E2810">
        <v>20042.367999999999</v>
      </c>
      <c r="F2810">
        <v>1497.3620000000001</v>
      </c>
      <c r="G2810">
        <v>56.182000000000002</v>
      </c>
      <c r="H2810">
        <v>0</v>
      </c>
      <c r="I2810">
        <v>601.077</v>
      </c>
      <c r="J2810">
        <v>4.9450000000000003</v>
      </c>
      <c r="K2810">
        <v>4.9169999999999998</v>
      </c>
      <c r="L2810">
        <v>86.478999999999999</v>
      </c>
      <c r="M2810">
        <v>22237.147000000001</v>
      </c>
      <c r="N2810">
        <v>0</v>
      </c>
      <c r="O2810">
        <v>4.0819999999999999</v>
      </c>
      <c r="P2810">
        <v>-21.065999999999999</v>
      </c>
      <c r="Q2810">
        <v>146.982</v>
      </c>
      <c r="R2810">
        <v>22254.131000000001</v>
      </c>
      <c r="S2810">
        <v>22107.15</v>
      </c>
    </row>
    <row r="2811" spans="1:19" x14ac:dyDescent="0.3">
      <c r="A2811">
        <v>2021</v>
      </c>
      <c r="B2811">
        <v>4</v>
      </c>
      <c r="C2811">
        <v>28</v>
      </c>
      <c r="D2811">
        <v>2</v>
      </c>
      <c r="E2811">
        <v>19373.267</v>
      </c>
      <c r="F2811">
        <v>1542.8</v>
      </c>
      <c r="G2811">
        <v>54.795999999999999</v>
      </c>
      <c r="H2811">
        <v>0</v>
      </c>
      <c r="I2811">
        <v>360.00200000000001</v>
      </c>
      <c r="J2811">
        <v>4.8719999999999999</v>
      </c>
      <c r="K2811">
        <v>10.497</v>
      </c>
      <c r="L2811">
        <v>86.076999999999998</v>
      </c>
      <c r="M2811">
        <v>21377.516</v>
      </c>
      <c r="N2811">
        <v>0</v>
      </c>
      <c r="O2811">
        <v>3.1179999999999999</v>
      </c>
      <c r="P2811">
        <v>-16.295000000000002</v>
      </c>
      <c r="Q2811">
        <v>140.13</v>
      </c>
      <c r="R2811">
        <v>21390.692999999999</v>
      </c>
      <c r="S2811">
        <v>21250.562999999998</v>
      </c>
    </row>
    <row r="2812" spans="1:19" x14ac:dyDescent="0.3">
      <c r="A2812">
        <v>2021</v>
      </c>
      <c r="B2812">
        <v>4</v>
      </c>
      <c r="C2812">
        <v>28</v>
      </c>
      <c r="D2812">
        <v>3</v>
      </c>
      <c r="E2812">
        <v>19104.629000000001</v>
      </c>
      <c r="F2812">
        <v>1542.297</v>
      </c>
      <c r="G2812">
        <v>54.682000000000002</v>
      </c>
      <c r="H2812">
        <v>0</v>
      </c>
      <c r="I2812">
        <v>204.78</v>
      </c>
      <c r="J2812">
        <v>4.7190000000000003</v>
      </c>
      <c r="K2812">
        <v>10.01</v>
      </c>
      <c r="L2812">
        <v>85.921999999999997</v>
      </c>
      <c r="M2812">
        <v>20952.357</v>
      </c>
      <c r="N2812">
        <v>0</v>
      </c>
      <c r="O2812">
        <v>2.218</v>
      </c>
      <c r="P2812">
        <v>-11.433999999999999</v>
      </c>
      <c r="Q2812">
        <v>137.864</v>
      </c>
      <c r="R2812">
        <v>20961.573</v>
      </c>
      <c r="S2812">
        <v>20823.708999999999</v>
      </c>
    </row>
    <row r="2813" spans="1:19" x14ac:dyDescent="0.3">
      <c r="A2813">
        <v>2021</v>
      </c>
      <c r="B2813">
        <v>4</v>
      </c>
      <c r="C2813">
        <v>28</v>
      </c>
      <c r="D2813">
        <v>4</v>
      </c>
      <c r="E2813">
        <v>19564.246999999999</v>
      </c>
      <c r="F2813">
        <v>1489.7909999999999</v>
      </c>
      <c r="G2813">
        <v>55.261000000000003</v>
      </c>
      <c r="H2813">
        <v>0</v>
      </c>
      <c r="I2813">
        <v>102.96599999999999</v>
      </c>
      <c r="J2813">
        <v>3.6520000000000001</v>
      </c>
      <c r="K2813">
        <v>10.673999999999999</v>
      </c>
      <c r="L2813">
        <v>86.207999999999998</v>
      </c>
      <c r="M2813">
        <v>21257.538</v>
      </c>
      <c r="N2813">
        <v>0</v>
      </c>
      <c r="O2813">
        <v>1.7330000000000001</v>
      </c>
      <c r="P2813">
        <v>-7.7240000000000002</v>
      </c>
      <c r="Q2813">
        <v>141.11099999999999</v>
      </c>
      <c r="R2813">
        <v>21263.527999999998</v>
      </c>
      <c r="S2813">
        <v>21122.418000000001</v>
      </c>
    </row>
    <row r="2814" spans="1:19" x14ac:dyDescent="0.3">
      <c r="A2814">
        <v>2021</v>
      </c>
      <c r="B2814">
        <v>4</v>
      </c>
      <c r="C2814">
        <v>28</v>
      </c>
      <c r="D2814">
        <v>5</v>
      </c>
      <c r="E2814">
        <v>20969.758000000002</v>
      </c>
      <c r="F2814">
        <v>1299.75</v>
      </c>
      <c r="G2814">
        <v>57.375999999999998</v>
      </c>
      <c r="H2814">
        <v>0</v>
      </c>
      <c r="I2814">
        <v>72.459999999999994</v>
      </c>
      <c r="J2814">
        <v>2.3290000000000002</v>
      </c>
      <c r="K2814">
        <v>9.4039999999999999</v>
      </c>
      <c r="L2814">
        <v>86.981999999999999</v>
      </c>
      <c r="M2814">
        <v>22440.684000000001</v>
      </c>
      <c r="N2814">
        <v>0</v>
      </c>
      <c r="O2814">
        <v>1.056</v>
      </c>
      <c r="P2814">
        <v>-5.7649999999999997</v>
      </c>
      <c r="Q2814">
        <v>152.31100000000001</v>
      </c>
      <c r="R2814">
        <v>22445.393</v>
      </c>
      <c r="S2814">
        <v>22293.082999999999</v>
      </c>
    </row>
    <row r="2815" spans="1:19" x14ac:dyDescent="0.3">
      <c r="A2815">
        <v>2021</v>
      </c>
      <c r="B2815">
        <v>4</v>
      </c>
      <c r="C2815">
        <v>28</v>
      </c>
      <c r="D2815">
        <v>6</v>
      </c>
      <c r="E2815">
        <v>23101.061000000002</v>
      </c>
      <c r="F2815">
        <v>1003.557</v>
      </c>
      <c r="G2815">
        <v>60.747</v>
      </c>
      <c r="H2815">
        <v>0</v>
      </c>
      <c r="I2815">
        <v>128.994</v>
      </c>
      <c r="J2815">
        <v>2.839</v>
      </c>
      <c r="K2815">
        <v>15.817</v>
      </c>
      <c r="L2815">
        <v>88.183999999999997</v>
      </c>
      <c r="M2815">
        <v>24340.451000000001</v>
      </c>
      <c r="N2815">
        <v>71.861000000000004</v>
      </c>
      <c r="O2815">
        <v>0.71199999999999997</v>
      </c>
      <c r="P2815">
        <v>-2.78</v>
      </c>
      <c r="Q2815">
        <v>170.21100000000001</v>
      </c>
      <c r="R2815">
        <v>24270.659</v>
      </c>
      <c r="S2815">
        <v>24100.448</v>
      </c>
    </row>
    <row r="2816" spans="1:19" x14ac:dyDescent="0.3">
      <c r="A2816">
        <v>2021</v>
      </c>
      <c r="B2816">
        <v>4</v>
      </c>
      <c r="C2816">
        <v>28</v>
      </c>
      <c r="D2816">
        <v>7</v>
      </c>
      <c r="E2816">
        <v>25421.359</v>
      </c>
      <c r="F2816">
        <v>900.28099999999995</v>
      </c>
      <c r="G2816">
        <v>64.644000000000005</v>
      </c>
      <c r="H2816">
        <v>0</v>
      </c>
      <c r="I2816">
        <v>267.89</v>
      </c>
      <c r="J2816">
        <v>3.702</v>
      </c>
      <c r="K2816">
        <v>12.278</v>
      </c>
      <c r="L2816">
        <v>89.623999999999995</v>
      </c>
      <c r="M2816">
        <v>26695.133000000002</v>
      </c>
      <c r="N2816">
        <v>1151.2080000000001</v>
      </c>
      <c r="O2816">
        <v>-1.806</v>
      </c>
      <c r="P2816">
        <v>-1.8260000000000001</v>
      </c>
      <c r="Q2816">
        <v>202.024</v>
      </c>
      <c r="R2816">
        <v>25547.557000000001</v>
      </c>
      <c r="S2816">
        <v>25345.532999999999</v>
      </c>
    </row>
    <row r="2817" spans="1:19" x14ac:dyDescent="0.3">
      <c r="A2817">
        <v>2021</v>
      </c>
      <c r="B2817">
        <v>4</v>
      </c>
      <c r="C2817">
        <v>28</v>
      </c>
      <c r="D2817">
        <v>8</v>
      </c>
      <c r="E2817">
        <v>27109.012999999999</v>
      </c>
      <c r="F2817">
        <v>877.59699999999998</v>
      </c>
      <c r="G2817">
        <v>66.662000000000006</v>
      </c>
      <c r="H2817">
        <v>0</v>
      </c>
      <c r="I2817">
        <v>494.47699999999998</v>
      </c>
      <c r="J2817">
        <v>4.97</v>
      </c>
      <c r="K2817">
        <v>6.476</v>
      </c>
      <c r="L2817">
        <v>91.022999999999996</v>
      </c>
      <c r="M2817">
        <v>28583.556</v>
      </c>
      <c r="N2817">
        <v>3527.4850000000001</v>
      </c>
      <c r="O2817">
        <v>-14.728</v>
      </c>
      <c r="P2817">
        <v>4.0000000000000001E-3</v>
      </c>
      <c r="Q2817">
        <v>233.601</v>
      </c>
      <c r="R2817">
        <v>25070.795999999998</v>
      </c>
      <c r="S2817">
        <v>24837.195</v>
      </c>
    </row>
    <row r="2818" spans="1:19" x14ac:dyDescent="0.3">
      <c r="A2818">
        <v>2021</v>
      </c>
      <c r="B2818">
        <v>4</v>
      </c>
      <c r="C2818">
        <v>28</v>
      </c>
      <c r="D2818">
        <v>9</v>
      </c>
      <c r="E2818">
        <v>28791.235000000001</v>
      </c>
      <c r="F2818">
        <v>897.53</v>
      </c>
      <c r="G2818">
        <v>66.004000000000005</v>
      </c>
      <c r="H2818">
        <v>0</v>
      </c>
      <c r="I2818">
        <v>610.23099999999999</v>
      </c>
      <c r="J2818">
        <v>5.5170000000000003</v>
      </c>
      <c r="K2818">
        <v>-0.4</v>
      </c>
      <c r="L2818">
        <v>92.385000000000005</v>
      </c>
      <c r="M2818">
        <v>30396.496999999999</v>
      </c>
      <c r="N2818">
        <v>5831.92</v>
      </c>
      <c r="O2818">
        <v>-27.14</v>
      </c>
      <c r="P2818">
        <v>2.4900000000000002</v>
      </c>
      <c r="Q2818">
        <v>257.06900000000002</v>
      </c>
      <c r="R2818">
        <v>24589.227999999999</v>
      </c>
      <c r="S2818">
        <v>24332.159</v>
      </c>
    </row>
    <row r="2819" spans="1:19" x14ac:dyDescent="0.3">
      <c r="A2819">
        <v>2021</v>
      </c>
      <c r="B2819">
        <v>4</v>
      </c>
      <c r="C2819">
        <v>28</v>
      </c>
      <c r="D2819">
        <v>10</v>
      </c>
      <c r="E2819">
        <v>30197.095000000001</v>
      </c>
      <c r="F2819">
        <v>912.80799999999999</v>
      </c>
      <c r="G2819">
        <v>65.197000000000003</v>
      </c>
      <c r="H2819">
        <v>0</v>
      </c>
      <c r="I2819">
        <v>577.70699999999999</v>
      </c>
      <c r="J2819">
        <v>5.8330000000000002</v>
      </c>
      <c r="K2819">
        <v>0.78700000000000003</v>
      </c>
      <c r="L2819">
        <v>93.093000000000004</v>
      </c>
      <c r="M2819">
        <v>31787.323</v>
      </c>
      <c r="N2819">
        <v>7672.174</v>
      </c>
      <c r="O2819">
        <v>-36.643000000000001</v>
      </c>
      <c r="P2819">
        <v>3.5179999999999998</v>
      </c>
      <c r="Q2819">
        <v>273.28399999999999</v>
      </c>
      <c r="R2819">
        <v>24148.274000000001</v>
      </c>
      <c r="S2819">
        <v>23874.99</v>
      </c>
    </row>
    <row r="2820" spans="1:19" x14ac:dyDescent="0.3">
      <c r="A2820">
        <v>2021</v>
      </c>
      <c r="B2820">
        <v>4</v>
      </c>
      <c r="C2820">
        <v>28</v>
      </c>
      <c r="D2820">
        <v>11</v>
      </c>
      <c r="E2820">
        <v>31305.815999999999</v>
      </c>
      <c r="F2820">
        <v>935.54600000000005</v>
      </c>
      <c r="G2820">
        <v>64.53</v>
      </c>
      <c r="H2820">
        <v>0</v>
      </c>
      <c r="I2820">
        <v>491.72500000000002</v>
      </c>
      <c r="J2820">
        <v>5.9710000000000001</v>
      </c>
      <c r="K2820">
        <v>3.3330000000000002</v>
      </c>
      <c r="L2820">
        <v>93.442999999999998</v>
      </c>
      <c r="M2820">
        <v>32835.832999999999</v>
      </c>
      <c r="N2820">
        <v>8787.0830000000005</v>
      </c>
      <c r="O2820">
        <v>-33.552</v>
      </c>
      <c r="P2820">
        <v>2.8849999999999998</v>
      </c>
      <c r="Q2820">
        <v>287.041</v>
      </c>
      <c r="R2820">
        <v>24079.418000000001</v>
      </c>
      <c r="S2820">
        <v>23792.377</v>
      </c>
    </row>
    <row r="2821" spans="1:19" x14ac:dyDescent="0.3">
      <c r="A2821">
        <v>2021</v>
      </c>
      <c r="B2821">
        <v>4</v>
      </c>
      <c r="C2821">
        <v>28</v>
      </c>
      <c r="D2821">
        <v>12</v>
      </c>
      <c r="E2821">
        <v>32223.272000000001</v>
      </c>
      <c r="F2821">
        <v>914.423</v>
      </c>
      <c r="G2821">
        <v>64.363</v>
      </c>
      <c r="H2821">
        <v>0</v>
      </c>
      <c r="I2821">
        <v>454.66800000000001</v>
      </c>
      <c r="J2821">
        <v>5.9409999999999998</v>
      </c>
      <c r="K2821">
        <v>1.091</v>
      </c>
      <c r="L2821">
        <v>93.664000000000001</v>
      </c>
      <c r="M2821">
        <v>33693.057999999997</v>
      </c>
      <c r="N2821">
        <v>9337.9549999999999</v>
      </c>
      <c r="O2821">
        <v>-6.7220000000000004</v>
      </c>
      <c r="P2821">
        <v>3.9369999999999998</v>
      </c>
      <c r="Q2821">
        <v>295.47000000000003</v>
      </c>
      <c r="R2821">
        <v>24357.888999999999</v>
      </c>
      <c r="S2821">
        <v>24062.419000000002</v>
      </c>
    </row>
    <row r="2822" spans="1:19" x14ac:dyDescent="0.3">
      <c r="A2822">
        <v>2021</v>
      </c>
      <c r="B2822">
        <v>4</v>
      </c>
      <c r="C2822">
        <v>28</v>
      </c>
      <c r="D2822">
        <v>13</v>
      </c>
      <c r="E2822">
        <v>33353.017999999996</v>
      </c>
      <c r="F2822">
        <v>855.53599999999994</v>
      </c>
      <c r="G2822">
        <v>64.406999999999996</v>
      </c>
      <c r="H2822">
        <v>0</v>
      </c>
      <c r="I2822">
        <v>430.10700000000003</v>
      </c>
      <c r="J2822">
        <v>5.8310000000000004</v>
      </c>
      <c r="K2822">
        <v>3.9350000000000001</v>
      </c>
      <c r="L2822">
        <v>93.89</v>
      </c>
      <c r="M2822">
        <v>34742.317000000003</v>
      </c>
      <c r="N2822">
        <v>9370.5550000000003</v>
      </c>
      <c r="O2822">
        <v>-3.915</v>
      </c>
      <c r="P2822">
        <v>4.5380000000000003</v>
      </c>
      <c r="Q2822">
        <v>301.74599999999998</v>
      </c>
      <c r="R2822">
        <v>25371.14</v>
      </c>
      <c r="S2822">
        <v>25069.394</v>
      </c>
    </row>
    <row r="2823" spans="1:19" x14ac:dyDescent="0.3">
      <c r="A2823">
        <v>2021</v>
      </c>
      <c r="B2823">
        <v>4</v>
      </c>
      <c r="C2823">
        <v>28</v>
      </c>
      <c r="D2823">
        <v>14</v>
      </c>
      <c r="E2823">
        <v>33949.122000000003</v>
      </c>
      <c r="F2823">
        <v>805.60299999999995</v>
      </c>
      <c r="G2823">
        <v>64.730999999999995</v>
      </c>
      <c r="H2823">
        <v>0</v>
      </c>
      <c r="I2823">
        <v>368.52499999999998</v>
      </c>
      <c r="J2823">
        <v>5.3470000000000004</v>
      </c>
      <c r="K2823">
        <v>4.4530000000000003</v>
      </c>
      <c r="L2823">
        <v>94.006</v>
      </c>
      <c r="M2823">
        <v>35227.055999999997</v>
      </c>
      <c r="N2823">
        <v>8834.7090000000007</v>
      </c>
      <c r="O2823">
        <v>-3.5259999999999998</v>
      </c>
      <c r="P2823">
        <v>4.2539999999999996</v>
      </c>
      <c r="Q2823">
        <v>304.95699999999999</v>
      </c>
      <c r="R2823">
        <v>26391.618999999999</v>
      </c>
      <c r="S2823">
        <v>26086.662</v>
      </c>
    </row>
    <row r="2824" spans="1:19" x14ac:dyDescent="0.3">
      <c r="A2824">
        <v>2021</v>
      </c>
      <c r="B2824">
        <v>4</v>
      </c>
      <c r="C2824">
        <v>28</v>
      </c>
      <c r="D2824">
        <v>15</v>
      </c>
      <c r="E2824">
        <v>34226.828000000001</v>
      </c>
      <c r="F2824">
        <v>774.11699999999996</v>
      </c>
      <c r="G2824">
        <v>65.055999999999997</v>
      </c>
      <c r="H2824">
        <v>0</v>
      </c>
      <c r="I2824">
        <v>339.13400000000001</v>
      </c>
      <c r="J2824">
        <v>5.5759999999999996</v>
      </c>
      <c r="K2824">
        <v>-2.9889999999999999</v>
      </c>
      <c r="L2824">
        <v>94.043999999999997</v>
      </c>
      <c r="M2824">
        <v>35436.711000000003</v>
      </c>
      <c r="N2824">
        <v>7646.8310000000001</v>
      </c>
      <c r="O2824">
        <v>-4.84</v>
      </c>
      <c r="P2824">
        <v>2.88</v>
      </c>
      <c r="Q2824">
        <v>304.46800000000002</v>
      </c>
      <c r="R2824">
        <v>27791.84</v>
      </c>
      <c r="S2824">
        <v>27487.371999999999</v>
      </c>
    </row>
    <row r="2825" spans="1:19" x14ac:dyDescent="0.3">
      <c r="A2825">
        <v>2021</v>
      </c>
      <c r="B2825">
        <v>4</v>
      </c>
      <c r="C2825">
        <v>28</v>
      </c>
      <c r="D2825">
        <v>16</v>
      </c>
      <c r="E2825">
        <v>34073.300000000003</v>
      </c>
      <c r="F2825">
        <v>684.31799999999998</v>
      </c>
      <c r="G2825">
        <v>65.881</v>
      </c>
      <c r="H2825">
        <v>0</v>
      </c>
      <c r="I2825">
        <v>233.93700000000001</v>
      </c>
      <c r="J2825">
        <v>4.3869999999999996</v>
      </c>
      <c r="K2825">
        <v>-17.204999999999998</v>
      </c>
      <c r="L2825">
        <v>94.016999999999996</v>
      </c>
      <c r="M2825">
        <v>35072.754999999997</v>
      </c>
      <c r="N2825">
        <v>5813.9679999999998</v>
      </c>
      <c r="O2825">
        <v>-2.7080000000000002</v>
      </c>
      <c r="P2825">
        <v>1.6419999999999999</v>
      </c>
      <c r="Q2825">
        <v>299.24700000000001</v>
      </c>
      <c r="R2825">
        <v>29259.852999999999</v>
      </c>
      <c r="S2825">
        <v>28960.606</v>
      </c>
    </row>
    <row r="2826" spans="1:19" x14ac:dyDescent="0.3">
      <c r="A2826">
        <v>2021</v>
      </c>
      <c r="B2826">
        <v>4</v>
      </c>
      <c r="C2826">
        <v>28</v>
      </c>
      <c r="D2826">
        <v>17</v>
      </c>
      <c r="E2826">
        <v>33370.786999999997</v>
      </c>
      <c r="F2826">
        <v>621.42700000000002</v>
      </c>
      <c r="G2826">
        <v>66.61</v>
      </c>
      <c r="H2826">
        <v>0</v>
      </c>
      <c r="I2826">
        <v>255.80699999999999</v>
      </c>
      <c r="J2826">
        <v>4.91</v>
      </c>
      <c r="K2826">
        <v>-18.959</v>
      </c>
      <c r="L2826">
        <v>93.884</v>
      </c>
      <c r="M2826">
        <v>34327.857000000004</v>
      </c>
      <c r="N2826">
        <v>3465.3310000000001</v>
      </c>
      <c r="O2826">
        <v>2.0339999999999998</v>
      </c>
      <c r="P2826">
        <v>7.7039999999999997</v>
      </c>
      <c r="Q2826">
        <v>291.649</v>
      </c>
      <c r="R2826">
        <v>30852.789000000001</v>
      </c>
      <c r="S2826">
        <v>30561.14</v>
      </c>
    </row>
    <row r="2827" spans="1:19" x14ac:dyDescent="0.3">
      <c r="A2827">
        <v>2021</v>
      </c>
      <c r="B2827">
        <v>4</v>
      </c>
      <c r="C2827">
        <v>28</v>
      </c>
      <c r="D2827">
        <v>18</v>
      </c>
      <c r="E2827">
        <v>31964.625</v>
      </c>
      <c r="F2827">
        <v>622.64400000000001</v>
      </c>
      <c r="G2827">
        <v>67.97</v>
      </c>
      <c r="H2827">
        <v>0</v>
      </c>
      <c r="I2827">
        <v>326.37799999999999</v>
      </c>
      <c r="J2827">
        <v>4.7430000000000003</v>
      </c>
      <c r="K2827">
        <v>-31.215</v>
      </c>
      <c r="L2827">
        <v>93.597999999999999</v>
      </c>
      <c r="M2827">
        <v>32980.773999999998</v>
      </c>
      <c r="N2827">
        <v>1073.415</v>
      </c>
      <c r="O2827">
        <v>14.891999999999999</v>
      </c>
      <c r="P2827">
        <v>10.428000000000001</v>
      </c>
      <c r="Q2827">
        <v>276.80399999999997</v>
      </c>
      <c r="R2827">
        <v>31882.039000000001</v>
      </c>
      <c r="S2827">
        <v>31605.235000000001</v>
      </c>
    </row>
    <row r="2828" spans="1:19" x14ac:dyDescent="0.3">
      <c r="A2828">
        <v>2021</v>
      </c>
      <c r="B2828">
        <v>4</v>
      </c>
      <c r="C2828">
        <v>28</v>
      </c>
      <c r="D2828">
        <v>19</v>
      </c>
      <c r="E2828">
        <v>31380.797999999999</v>
      </c>
      <c r="F2828">
        <v>655.13</v>
      </c>
      <c r="G2828">
        <v>68.155000000000001</v>
      </c>
      <c r="H2828">
        <v>0</v>
      </c>
      <c r="I2828">
        <v>361.14600000000002</v>
      </c>
      <c r="J2828">
        <v>4.4640000000000004</v>
      </c>
      <c r="K2828">
        <v>-23.103000000000002</v>
      </c>
      <c r="L2828">
        <v>93.41</v>
      </c>
      <c r="M2828">
        <v>32471.844000000001</v>
      </c>
      <c r="N2828">
        <v>65.484999999999999</v>
      </c>
      <c r="O2828">
        <v>18.977</v>
      </c>
      <c r="P2828">
        <v>16.402000000000001</v>
      </c>
      <c r="Q2828">
        <v>258.767</v>
      </c>
      <c r="R2828">
        <v>32370.981</v>
      </c>
      <c r="S2828">
        <v>32112.214</v>
      </c>
    </row>
    <row r="2829" spans="1:19" x14ac:dyDescent="0.3">
      <c r="A2829">
        <v>2021</v>
      </c>
      <c r="B2829">
        <v>4</v>
      </c>
      <c r="C2829">
        <v>28</v>
      </c>
      <c r="D2829">
        <v>20</v>
      </c>
      <c r="E2829">
        <v>31771.190999999999</v>
      </c>
      <c r="F2829">
        <v>687.91</v>
      </c>
      <c r="G2829">
        <v>70.48</v>
      </c>
      <c r="H2829">
        <v>0</v>
      </c>
      <c r="I2829">
        <v>404.81200000000001</v>
      </c>
      <c r="J2829">
        <v>4.1230000000000002</v>
      </c>
      <c r="K2829">
        <v>-17.195</v>
      </c>
      <c r="L2829">
        <v>93.543000000000006</v>
      </c>
      <c r="M2829">
        <v>32944.383999999998</v>
      </c>
      <c r="N2829">
        <v>0</v>
      </c>
      <c r="O2829">
        <v>19.199000000000002</v>
      </c>
      <c r="P2829">
        <v>12.269</v>
      </c>
      <c r="Q2829">
        <v>243.61199999999999</v>
      </c>
      <c r="R2829">
        <v>32912.915999999997</v>
      </c>
      <c r="S2829">
        <v>32669.305</v>
      </c>
    </row>
    <row r="2830" spans="1:19" x14ac:dyDescent="0.3">
      <c r="A2830">
        <v>2021</v>
      </c>
      <c r="B2830">
        <v>4</v>
      </c>
      <c r="C2830">
        <v>28</v>
      </c>
      <c r="D2830">
        <v>21</v>
      </c>
      <c r="E2830">
        <v>30016.798999999999</v>
      </c>
      <c r="F2830">
        <v>748.40099999999995</v>
      </c>
      <c r="G2830">
        <v>70.322000000000003</v>
      </c>
      <c r="H2830">
        <v>0</v>
      </c>
      <c r="I2830">
        <v>517.60900000000004</v>
      </c>
      <c r="J2830">
        <v>5.181</v>
      </c>
      <c r="K2830">
        <v>0.60599999999999998</v>
      </c>
      <c r="L2830">
        <v>92.991</v>
      </c>
      <c r="M2830">
        <v>31381.585999999999</v>
      </c>
      <c r="N2830">
        <v>0</v>
      </c>
      <c r="O2830">
        <v>17.846</v>
      </c>
      <c r="P2830">
        <v>2.7509999999999999</v>
      </c>
      <c r="Q2830">
        <v>228.48500000000001</v>
      </c>
      <c r="R2830">
        <v>31360.989000000001</v>
      </c>
      <c r="S2830">
        <v>31132.504000000001</v>
      </c>
    </row>
    <row r="2831" spans="1:19" x14ac:dyDescent="0.3">
      <c r="A2831">
        <v>2021</v>
      </c>
      <c r="B2831">
        <v>4</v>
      </c>
      <c r="C2831">
        <v>28</v>
      </c>
      <c r="D2831">
        <v>22</v>
      </c>
      <c r="E2831">
        <v>26962.577000000001</v>
      </c>
      <c r="F2831">
        <v>905.67100000000005</v>
      </c>
      <c r="G2831">
        <v>66.266999999999996</v>
      </c>
      <c r="H2831">
        <v>0</v>
      </c>
      <c r="I2831">
        <v>577.44799999999998</v>
      </c>
      <c r="J2831">
        <v>4.8490000000000002</v>
      </c>
      <c r="K2831">
        <v>13.526999999999999</v>
      </c>
      <c r="L2831">
        <v>90.884</v>
      </c>
      <c r="M2831">
        <v>28554.956999999999</v>
      </c>
      <c r="N2831">
        <v>0</v>
      </c>
      <c r="O2831">
        <v>14.000999999999999</v>
      </c>
      <c r="P2831">
        <v>-17.568000000000001</v>
      </c>
      <c r="Q2831">
        <v>208.65899999999999</v>
      </c>
      <c r="R2831">
        <v>28558.524000000001</v>
      </c>
      <c r="S2831">
        <v>28349.865000000002</v>
      </c>
    </row>
    <row r="2832" spans="1:19" x14ac:dyDescent="0.3">
      <c r="A2832">
        <v>2021</v>
      </c>
      <c r="B2832">
        <v>4</v>
      </c>
      <c r="C2832">
        <v>28</v>
      </c>
      <c r="D2832">
        <v>23</v>
      </c>
      <c r="E2832">
        <v>24069.438999999998</v>
      </c>
      <c r="F2832">
        <v>1086.912</v>
      </c>
      <c r="G2832">
        <v>61.896000000000001</v>
      </c>
      <c r="H2832">
        <v>0</v>
      </c>
      <c r="I2832">
        <v>962.154</v>
      </c>
      <c r="J2832">
        <v>5.25</v>
      </c>
      <c r="K2832">
        <v>20.864000000000001</v>
      </c>
      <c r="L2832">
        <v>88.790999999999997</v>
      </c>
      <c r="M2832">
        <v>26233.411</v>
      </c>
      <c r="N2832">
        <v>0</v>
      </c>
      <c r="O2832">
        <v>9.952</v>
      </c>
      <c r="P2832">
        <v>-15.762</v>
      </c>
      <c r="Q2832">
        <v>183.5</v>
      </c>
      <c r="R2832">
        <v>26239.221000000001</v>
      </c>
      <c r="S2832">
        <v>26055.721000000001</v>
      </c>
    </row>
    <row r="2833" spans="1:19" x14ac:dyDescent="0.3">
      <c r="A2833">
        <v>2021</v>
      </c>
      <c r="B2833">
        <v>4</v>
      </c>
      <c r="C2833">
        <v>28</v>
      </c>
      <c r="D2833">
        <v>24</v>
      </c>
      <c r="E2833">
        <v>21892.76</v>
      </c>
      <c r="F2833">
        <v>1360.875</v>
      </c>
      <c r="G2833">
        <v>58.877000000000002</v>
      </c>
      <c r="H2833">
        <v>0</v>
      </c>
      <c r="I2833">
        <v>846.64099999999996</v>
      </c>
      <c r="J2833">
        <v>5.0780000000000003</v>
      </c>
      <c r="K2833">
        <v>9.8130000000000006</v>
      </c>
      <c r="L2833">
        <v>87.524000000000001</v>
      </c>
      <c r="M2833">
        <v>24202.69</v>
      </c>
      <c r="N2833">
        <v>0</v>
      </c>
      <c r="O2833">
        <v>6.1340000000000003</v>
      </c>
      <c r="P2833">
        <v>-25.152000000000001</v>
      </c>
      <c r="Q2833">
        <v>161.446</v>
      </c>
      <c r="R2833">
        <v>24221.708999999999</v>
      </c>
      <c r="S2833">
        <v>24060.261999999999</v>
      </c>
    </row>
    <row r="2834" spans="1:19" x14ac:dyDescent="0.3">
      <c r="A2834">
        <v>2021</v>
      </c>
      <c r="B2834">
        <v>4</v>
      </c>
      <c r="C2834">
        <v>29</v>
      </c>
      <c r="D2834">
        <v>1</v>
      </c>
      <c r="E2834">
        <v>19373.802</v>
      </c>
      <c r="F2834">
        <v>1497.3620000000001</v>
      </c>
      <c r="G2834">
        <v>55.77</v>
      </c>
      <c r="H2834">
        <v>0</v>
      </c>
      <c r="I2834">
        <v>601.077</v>
      </c>
      <c r="J2834">
        <v>4.9450000000000003</v>
      </c>
      <c r="K2834">
        <v>4.5</v>
      </c>
      <c r="L2834">
        <v>86.102999999999994</v>
      </c>
      <c r="M2834">
        <v>21567.787</v>
      </c>
      <c r="N2834">
        <v>0</v>
      </c>
      <c r="O2834">
        <v>4.0819999999999999</v>
      </c>
      <c r="P2834">
        <v>-21.065999999999999</v>
      </c>
      <c r="Q2834">
        <v>148.48699999999999</v>
      </c>
      <c r="R2834">
        <v>21584.771000000001</v>
      </c>
      <c r="S2834">
        <v>21436.284</v>
      </c>
    </row>
    <row r="2835" spans="1:19" x14ac:dyDescent="0.3">
      <c r="A2835">
        <v>2021</v>
      </c>
      <c r="B2835">
        <v>4</v>
      </c>
      <c r="C2835">
        <v>29</v>
      </c>
      <c r="D2835">
        <v>2</v>
      </c>
      <c r="E2835">
        <v>18701.73</v>
      </c>
      <c r="F2835">
        <v>1542.8</v>
      </c>
      <c r="G2835">
        <v>54.155000000000001</v>
      </c>
      <c r="H2835">
        <v>0</v>
      </c>
      <c r="I2835">
        <v>360.00200000000001</v>
      </c>
      <c r="J2835">
        <v>4.8719999999999999</v>
      </c>
      <c r="K2835">
        <v>10.137</v>
      </c>
      <c r="L2835">
        <v>85.691000000000003</v>
      </c>
      <c r="M2835">
        <v>20705.232</v>
      </c>
      <c r="N2835">
        <v>0</v>
      </c>
      <c r="O2835">
        <v>3.1179999999999999</v>
      </c>
      <c r="P2835">
        <v>-16.295000000000002</v>
      </c>
      <c r="Q2835">
        <v>141.36500000000001</v>
      </c>
      <c r="R2835">
        <v>20718.409</v>
      </c>
      <c r="S2835">
        <v>20577.044999999998</v>
      </c>
    </row>
    <row r="2836" spans="1:19" x14ac:dyDescent="0.3">
      <c r="A2836">
        <v>2021</v>
      </c>
      <c r="B2836">
        <v>4</v>
      </c>
      <c r="C2836">
        <v>29</v>
      </c>
      <c r="D2836">
        <v>3</v>
      </c>
      <c r="E2836">
        <v>18469.87</v>
      </c>
      <c r="F2836">
        <v>1542.297</v>
      </c>
      <c r="G2836">
        <v>53.47</v>
      </c>
      <c r="H2836">
        <v>0</v>
      </c>
      <c r="I2836">
        <v>204.78</v>
      </c>
      <c r="J2836">
        <v>4.7190000000000003</v>
      </c>
      <c r="K2836">
        <v>9.7989999999999995</v>
      </c>
      <c r="L2836">
        <v>85.581000000000003</v>
      </c>
      <c r="M2836">
        <v>20317.046999999999</v>
      </c>
      <c r="N2836">
        <v>0</v>
      </c>
      <c r="O2836">
        <v>2.218</v>
      </c>
      <c r="P2836">
        <v>-11.433999999999999</v>
      </c>
      <c r="Q2836">
        <v>139.33000000000001</v>
      </c>
      <c r="R2836">
        <v>20326.262999999999</v>
      </c>
      <c r="S2836">
        <v>20186.933000000001</v>
      </c>
    </row>
    <row r="2837" spans="1:19" x14ac:dyDescent="0.3">
      <c r="A2837">
        <v>2021</v>
      </c>
      <c r="B2837">
        <v>4</v>
      </c>
      <c r="C2837">
        <v>29</v>
      </c>
      <c r="D2837">
        <v>4</v>
      </c>
      <c r="E2837">
        <v>18922.313999999998</v>
      </c>
      <c r="F2837">
        <v>1489.7909999999999</v>
      </c>
      <c r="G2837">
        <v>54.313000000000002</v>
      </c>
      <c r="H2837">
        <v>0</v>
      </c>
      <c r="I2837">
        <v>102.96599999999999</v>
      </c>
      <c r="J2837">
        <v>3.6520000000000001</v>
      </c>
      <c r="K2837">
        <v>10.593</v>
      </c>
      <c r="L2837">
        <v>85.804000000000002</v>
      </c>
      <c r="M2837">
        <v>20615.118999999999</v>
      </c>
      <c r="N2837">
        <v>0</v>
      </c>
      <c r="O2837">
        <v>1.7330000000000001</v>
      </c>
      <c r="P2837">
        <v>-7.7240000000000002</v>
      </c>
      <c r="Q2837">
        <v>142.18799999999999</v>
      </c>
      <c r="R2837">
        <v>20621.109</v>
      </c>
      <c r="S2837">
        <v>20478.920999999998</v>
      </c>
    </row>
    <row r="2838" spans="1:19" x14ac:dyDescent="0.3">
      <c r="A2838">
        <v>2021</v>
      </c>
      <c r="B2838">
        <v>4</v>
      </c>
      <c r="C2838">
        <v>29</v>
      </c>
      <c r="D2838">
        <v>5</v>
      </c>
      <c r="E2838">
        <v>20284.064999999999</v>
      </c>
      <c r="F2838">
        <v>1299.75</v>
      </c>
      <c r="G2838">
        <v>56.244</v>
      </c>
      <c r="H2838">
        <v>0</v>
      </c>
      <c r="I2838">
        <v>72.459999999999994</v>
      </c>
      <c r="J2838">
        <v>2.3290000000000002</v>
      </c>
      <c r="K2838">
        <v>9.5190000000000001</v>
      </c>
      <c r="L2838">
        <v>86.590999999999994</v>
      </c>
      <c r="M2838">
        <v>21754.715</v>
      </c>
      <c r="N2838">
        <v>0</v>
      </c>
      <c r="O2838">
        <v>1.056</v>
      </c>
      <c r="P2838">
        <v>-5.7649999999999997</v>
      </c>
      <c r="Q2838">
        <v>153.166</v>
      </c>
      <c r="R2838">
        <v>21759.423999999999</v>
      </c>
      <c r="S2838">
        <v>21606.258000000002</v>
      </c>
    </row>
    <row r="2839" spans="1:19" x14ac:dyDescent="0.3">
      <c r="A2839">
        <v>2021</v>
      </c>
      <c r="B2839">
        <v>4</v>
      </c>
      <c r="C2839">
        <v>29</v>
      </c>
      <c r="D2839">
        <v>6</v>
      </c>
      <c r="E2839">
        <v>22220.488000000001</v>
      </c>
      <c r="F2839">
        <v>1003.557</v>
      </c>
      <c r="G2839">
        <v>59.237000000000002</v>
      </c>
      <c r="H2839">
        <v>0</v>
      </c>
      <c r="I2839">
        <v>128.994</v>
      </c>
      <c r="J2839">
        <v>2.839</v>
      </c>
      <c r="K2839">
        <v>16.396000000000001</v>
      </c>
      <c r="L2839">
        <v>87.652000000000001</v>
      </c>
      <c r="M2839">
        <v>23459.925999999999</v>
      </c>
      <c r="N2839">
        <v>71.861000000000004</v>
      </c>
      <c r="O2839">
        <v>0.71199999999999997</v>
      </c>
      <c r="P2839">
        <v>-2.78</v>
      </c>
      <c r="Q2839">
        <v>171.482</v>
      </c>
      <c r="R2839">
        <v>23390.133000000002</v>
      </c>
      <c r="S2839">
        <v>23218.651999999998</v>
      </c>
    </row>
    <row r="2840" spans="1:19" x14ac:dyDescent="0.3">
      <c r="A2840">
        <v>2021</v>
      </c>
      <c r="B2840">
        <v>4</v>
      </c>
      <c r="C2840">
        <v>29</v>
      </c>
      <c r="D2840">
        <v>7</v>
      </c>
      <c r="E2840">
        <v>24233.225999999999</v>
      </c>
      <c r="F2840">
        <v>900.28099999999995</v>
      </c>
      <c r="G2840">
        <v>61.932000000000002</v>
      </c>
      <c r="H2840">
        <v>0</v>
      </c>
      <c r="I2840">
        <v>267.89</v>
      </c>
      <c r="J2840">
        <v>3.702</v>
      </c>
      <c r="K2840">
        <v>12.863</v>
      </c>
      <c r="L2840">
        <v>88.884</v>
      </c>
      <c r="M2840">
        <v>25506.846000000001</v>
      </c>
      <c r="N2840">
        <v>1151.2080000000001</v>
      </c>
      <c r="O2840">
        <v>-1.806</v>
      </c>
      <c r="P2840">
        <v>-1.8260000000000001</v>
      </c>
      <c r="Q2840">
        <v>203.46</v>
      </c>
      <c r="R2840">
        <v>24359.27</v>
      </c>
      <c r="S2840">
        <v>24155.81</v>
      </c>
    </row>
    <row r="2841" spans="1:19" x14ac:dyDescent="0.3">
      <c r="A2841">
        <v>2021</v>
      </c>
      <c r="B2841">
        <v>4</v>
      </c>
      <c r="C2841">
        <v>29</v>
      </c>
      <c r="D2841">
        <v>8</v>
      </c>
      <c r="E2841">
        <v>25712.455000000002</v>
      </c>
      <c r="F2841">
        <v>877.59699999999998</v>
      </c>
      <c r="G2841">
        <v>63.643000000000001</v>
      </c>
      <c r="H2841">
        <v>0</v>
      </c>
      <c r="I2841">
        <v>494.47699999999998</v>
      </c>
      <c r="J2841">
        <v>4.97</v>
      </c>
      <c r="K2841">
        <v>6.7469999999999999</v>
      </c>
      <c r="L2841">
        <v>89.79</v>
      </c>
      <c r="M2841">
        <v>27186.035</v>
      </c>
      <c r="N2841">
        <v>3527.4850000000001</v>
      </c>
      <c r="O2841">
        <v>-14.728</v>
      </c>
      <c r="P2841">
        <v>4.0000000000000001E-3</v>
      </c>
      <c r="Q2841">
        <v>235.346</v>
      </c>
      <c r="R2841">
        <v>23673.276000000002</v>
      </c>
      <c r="S2841">
        <v>23437.93</v>
      </c>
    </row>
    <row r="2842" spans="1:19" x14ac:dyDescent="0.3">
      <c r="A2842">
        <v>2021</v>
      </c>
      <c r="B2842">
        <v>4</v>
      </c>
      <c r="C2842">
        <v>29</v>
      </c>
      <c r="D2842">
        <v>9</v>
      </c>
      <c r="E2842">
        <v>26765.562999999998</v>
      </c>
      <c r="F2842">
        <v>897.53</v>
      </c>
      <c r="G2842">
        <v>65.046999999999997</v>
      </c>
      <c r="H2842">
        <v>0</v>
      </c>
      <c r="I2842">
        <v>610.23099999999999</v>
      </c>
      <c r="J2842">
        <v>5.5170000000000003</v>
      </c>
      <c r="K2842">
        <v>-0.88100000000000001</v>
      </c>
      <c r="L2842">
        <v>90.662000000000006</v>
      </c>
      <c r="M2842">
        <v>28368.620999999999</v>
      </c>
      <c r="N2842">
        <v>5831.92</v>
      </c>
      <c r="O2842">
        <v>-27.14</v>
      </c>
      <c r="P2842">
        <v>2.4900000000000002</v>
      </c>
      <c r="Q2842">
        <v>260.22899999999998</v>
      </c>
      <c r="R2842">
        <v>22561.351999999999</v>
      </c>
      <c r="S2842">
        <v>22301.123</v>
      </c>
    </row>
    <row r="2843" spans="1:19" x14ac:dyDescent="0.3">
      <c r="A2843">
        <v>2021</v>
      </c>
      <c r="B2843">
        <v>4</v>
      </c>
      <c r="C2843">
        <v>29</v>
      </c>
      <c r="D2843">
        <v>10</v>
      </c>
      <c r="E2843">
        <v>27620.867999999999</v>
      </c>
      <c r="F2843">
        <v>912.80799999999999</v>
      </c>
      <c r="G2843">
        <v>64.995000000000005</v>
      </c>
      <c r="H2843">
        <v>0</v>
      </c>
      <c r="I2843">
        <v>577.70699999999999</v>
      </c>
      <c r="J2843">
        <v>5.8330000000000002</v>
      </c>
      <c r="K2843">
        <v>0.34200000000000003</v>
      </c>
      <c r="L2843">
        <v>91.477000000000004</v>
      </c>
      <c r="M2843">
        <v>29209.036</v>
      </c>
      <c r="N2843">
        <v>7672.174</v>
      </c>
      <c r="O2843">
        <v>-36.643000000000001</v>
      </c>
      <c r="P2843">
        <v>3.5179999999999998</v>
      </c>
      <c r="Q2843">
        <v>278.45800000000003</v>
      </c>
      <c r="R2843">
        <v>21569.986000000001</v>
      </c>
      <c r="S2843">
        <v>21291.527999999998</v>
      </c>
    </row>
    <row r="2844" spans="1:19" x14ac:dyDescent="0.3">
      <c r="A2844">
        <v>2021</v>
      </c>
      <c r="B2844">
        <v>4</v>
      </c>
      <c r="C2844">
        <v>29</v>
      </c>
      <c r="D2844">
        <v>11</v>
      </c>
      <c r="E2844">
        <v>28001.262999999999</v>
      </c>
      <c r="F2844">
        <v>935.54600000000005</v>
      </c>
      <c r="G2844">
        <v>64.090999999999994</v>
      </c>
      <c r="H2844">
        <v>0</v>
      </c>
      <c r="I2844">
        <v>491.72500000000002</v>
      </c>
      <c r="J2844">
        <v>5.9710000000000001</v>
      </c>
      <c r="K2844">
        <v>3.673</v>
      </c>
      <c r="L2844">
        <v>91.811000000000007</v>
      </c>
      <c r="M2844">
        <v>29529.989000000001</v>
      </c>
      <c r="N2844">
        <v>8787.0830000000005</v>
      </c>
      <c r="O2844">
        <v>-33.552</v>
      </c>
      <c r="P2844">
        <v>2.8849999999999998</v>
      </c>
      <c r="Q2844">
        <v>294.06099999999998</v>
      </c>
      <c r="R2844">
        <v>20773.573</v>
      </c>
      <c r="S2844">
        <v>20479.511999999999</v>
      </c>
    </row>
    <row r="2845" spans="1:19" x14ac:dyDescent="0.3">
      <c r="A2845">
        <v>2021</v>
      </c>
      <c r="B2845">
        <v>4</v>
      </c>
      <c r="C2845">
        <v>29</v>
      </c>
      <c r="D2845">
        <v>12</v>
      </c>
      <c r="E2845">
        <v>28154.175999999999</v>
      </c>
      <c r="F2845">
        <v>914.423</v>
      </c>
      <c r="G2845">
        <v>63.16</v>
      </c>
      <c r="H2845">
        <v>0</v>
      </c>
      <c r="I2845">
        <v>454.66800000000001</v>
      </c>
      <c r="J2845">
        <v>5.9409999999999998</v>
      </c>
      <c r="K2845">
        <v>1.829</v>
      </c>
      <c r="L2845">
        <v>91.914000000000001</v>
      </c>
      <c r="M2845">
        <v>29622.95</v>
      </c>
      <c r="N2845">
        <v>9337.9549999999999</v>
      </c>
      <c r="O2845">
        <v>-6.7220000000000004</v>
      </c>
      <c r="P2845">
        <v>3.9369999999999998</v>
      </c>
      <c r="Q2845">
        <v>304.78100000000001</v>
      </c>
      <c r="R2845">
        <v>20287.78</v>
      </c>
      <c r="S2845">
        <v>19983</v>
      </c>
    </row>
    <row r="2846" spans="1:19" x14ac:dyDescent="0.3">
      <c r="A2846">
        <v>2021</v>
      </c>
      <c r="B2846">
        <v>4</v>
      </c>
      <c r="C2846">
        <v>29</v>
      </c>
      <c r="D2846">
        <v>13</v>
      </c>
      <c r="E2846">
        <v>28453.063999999998</v>
      </c>
      <c r="F2846">
        <v>855.53599999999994</v>
      </c>
      <c r="G2846">
        <v>62.283000000000001</v>
      </c>
      <c r="H2846">
        <v>0</v>
      </c>
      <c r="I2846">
        <v>430.10700000000003</v>
      </c>
      <c r="J2846">
        <v>5.8310000000000004</v>
      </c>
      <c r="K2846">
        <v>5.1529999999999996</v>
      </c>
      <c r="L2846">
        <v>92.165000000000006</v>
      </c>
      <c r="M2846">
        <v>29841.856</v>
      </c>
      <c r="N2846">
        <v>9370.5550000000003</v>
      </c>
      <c r="O2846">
        <v>-3.915</v>
      </c>
      <c r="P2846">
        <v>4.5380000000000003</v>
      </c>
      <c r="Q2846">
        <v>313.911</v>
      </c>
      <c r="R2846">
        <v>20470.678</v>
      </c>
      <c r="S2846">
        <v>20156.767</v>
      </c>
    </row>
    <row r="2847" spans="1:19" x14ac:dyDescent="0.3">
      <c r="A2847">
        <v>2021</v>
      </c>
      <c r="B2847">
        <v>4</v>
      </c>
      <c r="C2847">
        <v>29</v>
      </c>
      <c r="D2847">
        <v>14</v>
      </c>
      <c r="E2847">
        <v>28525.678</v>
      </c>
      <c r="F2847">
        <v>805.60299999999995</v>
      </c>
      <c r="G2847">
        <v>61.984000000000002</v>
      </c>
      <c r="H2847">
        <v>0</v>
      </c>
      <c r="I2847">
        <v>368.52499999999998</v>
      </c>
      <c r="J2847">
        <v>5.3470000000000004</v>
      </c>
      <c r="K2847">
        <v>5.1420000000000003</v>
      </c>
      <c r="L2847">
        <v>92.256</v>
      </c>
      <c r="M2847">
        <v>29802.550999999999</v>
      </c>
      <c r="N2847">
        <v>8834.7090000000007</v>
      </c>
      <c r="O2847">
        <v>-3.5259999999999998</v>
      </c>
      <c r="P2847">
        <v>4.2539999999999996</v>
      </c>
      <c r="Q2847">
        <v>319.94099999999997</v>
      </c>
      <c r="R2847">
        <v>20967.114000000001</v>
      </c>
      <c r="S2847">
        <v>20647.172999999999</v>
      </c>
    </row>
    <row r="2848" spans="1:19" x14ac:dyDescent="0.3">
      <c r="A2848">
        <v>2021</v>
      </c>
      <c r="B2848">
        <v>4</v>
      </c>
      <c r="C2848">
        <v>29</v>
      </c>
      <c r="D2848">
        <v>15</v>
      </c>
      <c r="E2848">
        <v>28349.7</v>
      </c>
      <c r="F2848">
        <v>774.11699999999996</v>
      </c>
      <c r="G2848">
        <v>61.790999999999997</v>
      </c>
      <c r="H2848">
        <v>0</v>
      </c>
      <c r="I2848">
        <v>339.13400000000001</v>
      </c>
      <c r="J2848">
        <v>5.5759999999999996</v>
      </c>
      <c r="K2848">
        <v>-2.2250000000000001</v>
      </c>
      <c r="L2848">
        <v>92.149000000000001</v>
      </c>
      <c r="M2848">
        <v>29558.452000000001</v>
      </c>
      <c r="N2848">
        <v>7646.8310000000001</v>
      </c>
      <c r="O2848">
        <v>-4.84</v>
      </c>
      <c r="P2848">
        <v>2.88</v>
      </c>
      <c r="Q2848">
        <v>320.49599999999998</v>
      </c>
      <c r="R2848">
        <v>21913.581999999999</v>
      </c>
      <c r="S2848">
        <v>21593.085999999999</v>
      </c>
    </row>
    <row r="2849" spans="1:19" x14ac:dyDescent="0.3">
      <c r="A2849">
        <v>2021</v>
      </c>
      <c r="B2849">
        <v>4</v>
      </c>
      <c r="C2849">
        <v>29</v>
      </c>
      <c r="D2849">
        <v>16</v>
      </c>
      <c r="E2849">
        <v>28039.88</v>
      </c>
      <c r="F2849">
        <v>684.31799999999998</v>
      </c>
      <c r="G2849">
        <v>62.204000000000001</v>
      </c>
      <c r="H2849">
        <v>0</v>
      </c>
      <c r="I2849">
        <v>233.93700000000001</v>
      </c>
      <c r="J2849">
        <v>4.3869999999999996</v>
      </c>
      <c r="K2849">
        <v>-13.557</v>
      </c>
      <c r="L2849">
        <v>91.933999999999997</v>
      </c>
      <c r="M2849">
        <v>29040.9</v>
      </c>
      <c r="N2849">
        <v>5813.9679999999998</v>
      </c>
      <c r="O2849">
        <v>-2.7080000000000002</v>
      </c>
      <c r="P2849">
        <v>1.6419999999999999</v>
      </c>
      <c r="Q2849">
        <v>316.53399999999999</v>
      </c>
      <c r="R2849">
        <v>23227.996999999999</v>
      </c>
      <c r="S2849">
        <v>22911.464</v>
      </c>
    </row>
    <row r="2850" spans="1:19" x14ac:dyDescent="0.3">
      <c r="A2850">
        <v>2021</v>
      </c>
      <c r="B2850">
        <v>4</v>
      </c>
      <c r="C2850">
        <v>29</v>
      </c>
      <c r="D2850">
        <v>17</v>
      </c>
      <c r="E2850">
        <v>27496.851999999999</v>
      </c>
      <c r="F2850">
        <v>621.42700000000002</v>
      </c>
      <c r="G2850">
        <v>62.765000000000001</v>
      </c>
      <c r="H2850">
        <v>0</v>
      </c>
      <c r="I2850">
        <v>255.80699999999999</v>
      </c>
      <c r="J2850">
        <v>4.91</v>
      </c>
      <c r="K2850">
        <v>-13.608000000000001</v>
      </c>
      <c r="L2850">
        <v>91.447999999999993</v>
      </c>
      <c r="M2850">
        <v>28456.838</v>
      </c>
      <c r="N2850">
        <v>3465.3310000000001</v>
      </c>
      <c r="O2850">
        <v>2.0339999999999998</v>
      </c>
      <c r="P2850">
        <v>7.7039999999999997</v>
      </c>
      <c r="Q2850">
        <v>308.96300000000002</v>
      </c>
      <c r="R2850">
        <v>24981.77</v>
      </c>
      <c r="S2850">
        <v>24672.807000000001</v>
      </c>
    </row>
    <row r="2851" spans="1:19" x14ac:dyDescent="0.3">
      <c r="A2851">
        <v>2021</v>
      </c>
      <c r="B2851">
        <v>4</v>
      </c>
      <c r="C2851">
        <v>29</v>
      </c>
      <c r="D2851">
        <v>18</v>
      </c>
      <c r="E2851">
        <v>26910.541000000001</v>
      </c>
      <c r="F2851">
        <v>622.64400000000001</v>
      </c>
      <c r="G2851">
        <v>63.634</v>
      </c>
      <c r="H2851">
        <v>0</v>
      </c>
      <c r="I2851">
        <v>326.37799999999999</v>
      </c>
      <c r="J2851">
        <v>4.7430000000000003</v>
      </c>
      <c r="K2851">
        <v>-22.786000000000001</v>
      </c>
      <c r="L2851">
        <v>90.861999999999995</v>
      </c>
      <c r="M2851">
        <v>27932.382000000001</v>
      </c>
      <c r="N2851">
        <v>1073.415</v>
      </c>
      <c r="O2851">
        <v>14.891999999999999</v>
      </c>
      <c r="P2851">
        <v>10.428000000000001</v>
      </c>
      <c r="Q2851">
        <v>292.40699999999998</v>
      </c>
      <c r="R2851">
        <v>26833.648000000001</v>
      </c>
      <c r="S2851">
        <v>26541.241000000002</v>
      </c>
    </row>
    <row r="2852" spans="1:19" x14ac:dyDescent="0.3">
      <c r="A2852">
        <v>2021</v>
      </c>
      <c r="B2852">
        <v>4</v>
      </c>
      <c r="C2852">
        <v>29</v>
      </c>
      <c r="D2852">
        <v>19</v>
      </c>
      <c r="E2852">
        <v>27664.465</v>
      </c>
      <c r="F2852">
        <v>655.13</v>
      </c>
      <c r="G2852">
        <v>63.959000000000003</v>
      </c>
      <c r="H2852">
        <v>0</v>
      </c>
      <c r="I2852">
        <v>361.14600000000002</v>
      </c>
      <c r="J2852">
        <v>4.4640000000000004</v>
      </c>
      <c r="K2852">
        <v>-17.716000000000001</v>
      </c>
      <c r="L2852">
        <v>91.465000000000003</v>
      </c>
      <c r="M2852">
        <v>28758.953000000001</v>
      </c>
      <c r="N2852">
        <v>65.484999999999999</v>
      </c>
      <c r="O2852">
        <v>18.977</v>
      </c>
      <c r="P2852">
        <v>16.402000000000001</v>
      </c>
      <c r="Q2852">
        <v>269.82499999999999</v>
      </c>
      <c r="R2852">
        <v>28658.09</v>
      </c>
      <c r="S2852">
        <v>28388.264999999999</v>
      </c>
    </row>
    <row r="2853" spans="1:19" x14ac:dyDescent="0.3">
      <c r="A2853">
        <v>2021</v>
      </c>
      <c r="B2853">
        <v>4</v>
      </c>
      <c r="C2853">
        <v>29</v>
      </c>
      <c r="D2853">
        <v>20</v>
      </c>
      <c r="E2853">
        <v>28548.632000000001</v>
      </c>
      <c r="F2853">
        <v>687.91</v>
      </c>
      <c r="G2853">
        <v>66.100999999999999</v>
      </c>
      <c r="H2853">
        <v>0</v>
      </c>
      <c r="I2853">
        <v>404.81200000000001</v>
      </c>
      <c r="J2853">
        <v>4.1230000000000002</v>
      </c>
      <c r="K2853">
        <v>-13.978999999999999</v>
      </c>
      <c r="L2853">
        <v>92.225999999999999</v>
      </c>
      <c r="M2853">
        <v>29723.723000000002</v>
      </c>
      <c r="N2853">
        <v>0</v>
      </c>
      <c r="O2853">
        <v>19.199000000000002</v>
      </c>
      <c r="P2853">
        <v>12.269</v>
      </c>
      <c r="Q2853">
        <v>251.197</v>
      </c>
      <c r="R2853">
        <v>29692.256000000001</v>
      </c>
      <c r="S2853">
        <v>29441.059000000001</v>
      </c>
    </row>
    <row r="2854" spans="1:19" x14ac:dyDescent="0.3">
      <c r="A2854">
        <v>2021</v>
      </c>
      <c r="B2854">
        <v>4</v>
      </c>
      <c r="C2854">
        <v>29</v>
      </c>
      <c r="D2854">
        <v>21</v>
      </c>
      <c r="E2854">
        <v>27103.339</v>
      </c>
      <c r="F2854">
        <v>748.40099999999995</v>
      </c>
      <c r="G2854">
        <v>66.837999999999994</v>
      </c>
      <c r="H2854">
        <v>0</v>
      </c>
      <c r="I2854">
        <v>517.60900000000004</v>
      </c>
      <c r="J2854">
        <v>5.181</v>
      </c>
      <c r="K2854">
        <v>0.79900000000000004</v>
      </c>
      <c r="L2854">
        <v>91.003</v>
      </c>
      <c r="M2854">
        <v>28466.330999999998</v>
      </c>
      <c r="N2854">
        <v>0</v>
      </c>
      <c r="O2854">
        <v>17.846</v>
      </c>
      <c r="P2854">
        <v>2.7509999999999999</v>
      </c>
      <c r="Q2854">
        <v>233.82599999999999</v>
      </c>
      <c r="R2854">
        <v>28445.734</v>
      </c>
      <c r="S2854">
        <v>28211.907999999999</v>
      </c>
    </row>
    <row r="2855" spans="1:19" x14ac:dyDescent="0.3">
      <c r="A2855">
        <v>2021</v>
      </c>
      <c r="B2855">
        <v>4</v>
      </c>
      <c r="C2855">
        <v>29</v>
      </c>
      <c r="D2855">
        <v>22</v>
      </c>
      <c r="E2855">
        <v>24754.615000000002</v>
      </c>
      <c r="F2855">
        <v>905.67100000000005</v>
      </c>
      <c r="G2855">
        <v>63.713000000000001</v>
      </c>
      <c r="H2855">
        <v>0</v>
      </c>
      <c r="I2855">
        <v>577.44799999999998</v>
      </c>
      <c r="J2855">
        <v>4.8490000000000002</v>
      </c>
      <c r="K2855">
        <v>11.647</v>
      </c>
      <c r="L2855">
        <v>89.212000000000003</v>
      </c>
      <c r="M2855">
        <v>26343.441999999999</v>
      </c>
      <c r="N2855">
        <v>0</v>
      </c>
      <c r="O2855">
        <v>14.000999999999999</v>
      </c>
      <c r="P2855">
        <v>-17.568000000000001</v>
      </c>
      <c r="Q2855">
        <v>213.22399999999999</v>
      </c>
      <c r="R2855">
        <v>26347.01</v>
      </c>
      <c r="S2855">
        <v>26133.786</v>
      </c>
    </row>
    <row r="2856" spans="1:19" x14ac:dyDescent="0.3">
      <c r="A2856">
        <v>2021</v>
      </c>
      <c r="B2856">
        <v>4</v>
      </c>
      <c r="C2856">
        <v>29</v>
      </c>
      <c r="D2856">
        <v>23</v>
      </c>
      <c r="E2856">
        <v>22176.091</v>
      </c>
      <c r="F2856">
        <v>1086.912</v>
      </c>
      <c r="G2856">
        <v>61.308</v>
      </c>
      <c r="H2856">
        <v>0</v>
      </c>
      <c r="I2856">
        <v>962.154</v>
      </c>
      <c r="J2856">
        <v>5.25</v>
      </c>
      <c r="K2856">
        <v>18.117000000000001</v>
      </c>
      <c r="L2856">
        <v>87.665999999999997</v>
      </c>
      <c r="M2856">
        <v>24336.19</v>
      </c>
      <c r="N2856">
        <v>0</v>
      </c>
      <c r="O2856">
        <v>9.952</v>
      </c>
      <c r="P2856">
        <v>-15.762</v>
      </c>
      <c r="Q2856">
        <v>186.03899999999999</v>
      </c>
      <c r="R2856">
        <v>24342</v>
      </c>
      <c r="S2856">
        <v>24155.960999999999</v>
      </c>
    </row>
    <row r="2857" spans="1:19" x14ac:dyDescent="0.3">
      <c r="A2857">
        <v>2021</v>
      </c>
      <c r="B2857">
        <v>4</v>
      </c>
      <c r="C2857">
        <v>29</v>
      </c>
      <c r="D2857">
        <v>24</v>
      </c>
      <c r="E2857">
        <v>20545.166000000001</v>
      </c>
      <c r="F2857">
        <v>1360.875</v>
      </c>
      <c r="G2857">
        <v>58.393999999999998</v>
      </c>
      <c r="H2857">
        <v>0</v>
      </c>
      <c r="I2857">
        <v>846.64099999999996</v>
      </c>
      <c r="J2857">
        <v>5.0780000000000003</v>
      </c>
      <c r="K2857">
        <v>8.4420000000000002</v>
      </c>
      <c r="L2857">
        <v>86.772000000000006</v>
      </c>
      <c r="M2857">
        <v>22852.973999999998</v>
      </c>
      <c r="N2857">
        <v>0</v>
      </c>
      <c r="O2857">
        <v>6.1340000000000003</v>
      </c>
      <c r="P2857">
        <v>-25.152000000000001</v>
      </c>
      <c r="Q2857">
        <v>162.84100000000001</v>
      </c>
      <c r="R2857">
        <v>22871.992999999999</v>
      </c>
      <c r="S2857">
        <v>22709.151000000002</v>
      </c>
    </row>
    <row r="2858" spans="1:19" x14ac:dyDescent="0.3">
      <c r="A2858">
        <v>2021</v>
      </c>
      <c r="B2858">
        <v>4</v>
      </c>
      <c r="C2858">
        <v>30</v>
      </c>
      <c r="D2858">
        <v>1</v>
      </c>
      <c r="E2858">
        <v>19113.18</v>
      </c>
      <c r="F2858">
        <v>1497.3620000000001</v>
      </c>
      <c r="G2858">
        <v>59.561999999999998</v>
      </c>
      <c r="H2858">
        <v>0</v>
      </c>
      <c r="I2858">
        <v>601.077</v>
      </c>
      <c r="J2858">
        <v>4.9450000000000003</v>
      </c>
      <c r="K2858">
        <v>4.4909999999999997</v>
      </c>
      <c r="L2858">
        <v>85.941999999999993</v>
      </c>
      <c r="M2858">
        <v>21306.995999999999</v>
      </c>
      <c r="N2858">
        <v>0</v>
      </c>
      <c r="O2858">
        <v>4.0819999999999999</v>
      </c>
      <c r="P2858">
        <v>-21.065999999999999</v>
      </c>
      <c r="Q2858">
        <v>148.57</v>
      </c>
      <c r="R2858">
        <v>21323.98</v>
      </c>
      <c r="S2858">
        <v>21175.41</v>
      </c>
    </row>
    <row r="2859" spans="1:19" x14ac:dyDescent="0.3">
      <c r="A2859">
        <v>2021</v>
      </c>
      <c r="B2859">
        <v>4</v>
      </c>
      <c r="C2859">
        <v>30</v>
      </c>
      <c r="D2859">
        <v>2</v>
      </c>
      <c r="E2859">
        <v>18526.272000000001</v>
      </c>
      <c r="F2859">
        <v>1542.8</v>
      </c>
      <c r="G2859">
        <v>58.131</v>
      </c>
      <c r="H2859">
        <v>0</v>
      </c>
      <c r="I2859">
        <v>360.00200000000001</v>
      </c>
      <c r="J2859">
        <v>4.8719999999999999</v>
      </c>
      <c r="K2859">
        <v>9.7929999999999993</v>
      </c>
      <c r="L2859">
        <v>85.646000000000001</v>
      </c>
      <c r="M2859">
        <v>20529.384999999998</v>
      </c>
      <c r="N2859">
        <v>0</v>
      </c>
      <c r="O2859">
        <v>3.1179999999999999</v>
      </c>
      <c r="P2859">
        <v>-16.295000000000002</v>
      </c>
      <c r="Q2859">
        <v>141.49100000000001</v>
      </c>
      <c r="R2859">
        <v>20542.562000000002</v>
      </c>
      <c r="S2859">
        <v>20401.071</v>
      </c>
    </row>
    <row r="2860" spans="1:19" x14ac:dyDescent="0.3">
      <c r="A2860">
        <v>2021</v>
      </c>
      <c r="B2860">
        <v>4</v>
      </c>
      <c r="C2860">
        <v>30</v>
      </c>
      <c r="D2860">
        <v>3</v>
      </c>
      <c r="E2860">
        <v>18421.005000000001</v>
      </c>
      <c r="F2860">
        <v>1542.297</v>
      </c>
      <c r="G2860">
        <v>57.56</v>
      </c>
      <c r="H2860">
        <v>0</v>
      </c>
      <c r="I2860">
        <v>204.78</v>
      </c>
      <c r="J2860">
        <v>4.7190000000000003</v>
      </c>
      <c r="K2860">
        <v>9.3510000000000009</v>
      </c>
      <c r="L2860">
        <v>85.616</v>
      </c>
      <c r="M2860">
        <v>20267.768</v>
      </c>
      <c r="N2860">
        <v>0</v>
      </c>
      <c r="O2860">
        <v>2.218</v>
      </c>
      <c r="P2860">
        <v>-11.433999999999999</v>
      </c>
      <c r="Q2860">
        <v>139.012</v>
      </c>
      <c r="R2860">
        <v>20276.984</v>
      </c>
      <c r="S2860">
        <v>20137.972000000002</v>
      </c>
    </row>
    <row r="2861" spans="1:19" x14ac:dyDescent="0.3">
      <c r="A2861">
        <v>2021</v>
      </c>
      <c r="B2861">
        <v>4</v>
      </c>
      <c r="C2861">
        <v>30</v>
      </c>
      <c r="D2861">
        <v>4</v>
      </c>
      <c r="E2861">
        <v>18986.184000000001</v>
      </c>
      <c r="F2861">
        <v>1489.7909999999999</v>
      </c>
      <c r="G2861">
        <v>58.017000000000003</v>
      </c>
      <c r="H2861">
        <v>0</v>
      </c>
      <c r="I2861">
        <v>102.96599999999999</v>
      </c>
      <c r="J2861">
        <v>3.6520000000000001</v>
      </c>
      <c r="K2861">
        <v>10.057</v>
      </c>
      <c r="L2861">
        <v>85.876999999999995</v>
      </c>
      <c r="M2861">
        <v>20678.526999999998</v>
      </c>
      <c r="N2861">
        <v>0</v>
      </c>
      <c r="O2861">
        <v>1.7330000000000001</v>
      </c>
      <c r="P2861">
        <v>-7.7240000000000002</v>
      </c>
      <c r="Q2861">
        <v>141.983</v>
      </c>
      <c r="R2861">
        <v>20684.517</v>
      </c>
      <c r="S2861">
        <v>20542.534</v>
      </c>
    </row>
    <row r="2862" spans="1:19" x14ac:dyDescent="0.3">
      <c r="A2862">
        <v>2021</v>
      </c>
      <c r="B2862">
        <v>4</v>
      </c>
      <c r="C2862">
        <v>30</v>
      </c>
      <c r="D2862">
        <v>5</v>
      </c>
      <c r="E2862">
        <v>20412.864000000001</v>
      </c>
      <c r="F2862">
        <v>1299.75</v>
      </c>
      <c r="G2862">
        <v>60.088000000000001</v>
      </c>
      <c r="H2862">
        <v>0</v>
      </c>
      <c r="I2862">
        <v>72.459999999999994</v>
      </c>
      <c r="J2862">
        <v>2.3290000000000002</v>
      </c>
      <c r="K2862">
        <v>8.9659999999999993</v>
      </c>
      <c r="L2862">
        <v>86.671999999999997</v>
      </c>
      <c r="M2862">
        <v>21883.042000000001</v>
      </c>
      <c r="N2862">
        <v>0</v>
      </c>
      <c r="O2862">
        <v>1.056</v>
      </c>
      <c r="P2862">
        <v>-5.7649999999999997</v>
      </c>
      <c r="Q2862">
        <v>153.06800000000001</v>
      </c>
      <c r="R2862">
        <v>21887.751</v>
      </c>
      <c r="S2862">
        <v>21734.684000000001</v>
      </c>
    </row>
    <row r="2863" spans="1:19" x14ac:dyDescent="0.3">
      <c r="A2863">
        <v>2021</v>
      </c>
      <c r="B2863">
        <v>4</v>
      </c>
      <c r="C2863">
        <v>30</v>
      </c>
      <c r="D2863">
        <v>6</v>
      </c>
      <c r="E2863">
        <v>22628.804</v>
      </c>
      <c r="F2863">
        <v>1003.557</v>
      </c>
      <c r="G2863">
        <v>64.204999999999998</v>
      </c>
      <c r="H2863">
        <v>0</v>
      </c>
      <c r="I2863">
        <v>128.994</v>
      </c>
      <c r="J2863">
        <v>2.839</v>
      </c>
      <c r="K2863">
        <v>15.286</v>
      </c>
      <c r="L2863">
        <v>87.908000000000001</v>
      </c>
      <c r="M2863">
        <v>23867.387999999999</v>
      </c>
      <c r="N2863">
        <v>71.861000000000004</v>
      </c>
      <c r="O2863">
        <v>0.71199999999999997</v>
      </c>
      <c r="P2863">
        <v>-2.78</v>
      </c>
      <c r="Q2863">
        <v>171.874</v>
      </c>
      <c r="R2863">
        <v>23797.596000000001</v>
      </c>
      <c r="S2863">
        <v>23625.721000000001</v>
      </c>
    </row>
    <row r="2864" spans="1:19" x14ac:dyDescent="0.3">
      <c r="A2864">
        <v>2021</v>
      </c>
      <c r="B2864">
        <v>4</v>
      </c>
      <c r="C2864">
        <v>30</v>
      </c>
      <c r="D2864">
        <v>7</v>
      </c>
      <c r="E2864">
        <v>24760.152999999998</v>
      </c>
      <c r="F2864">
        <v>900.28099999999995</v>
      </c>
      <c r="G2864">
        <v>70.313999999999993</v>
      </c>
      <c r="H2864">
        <v>0</v>
      </c>
      <c r="I2864">
        <v>267.89</v>
      </c>
      <c r="J2864">
        <v>3.702</v>
      </c>
      <c r="K2864">
        <v>12.041</v>
      </c>
      <c r="L2864">
        <v>89.242000000000004</v>
      </c>
      <c r="M2864">
        <v>26033.309000000001</v>
      </c>
      <c r="N2864">
        <v>1151.2080000000001</v>
      </c>
      <c r="O2864">
        <v>-1.806</v>
      </c>
      <c r="P2864">
        <v>-1.8260000000000001</v>
      </c>
      <c r="Q2864">
        <v>203.20599999999999</v>
      </c>
      <c r="R2864">
        <v>24885.732</v>
      </c>
      <c r="S2864">
        <v>24682.526999999998</v>
      </c>
    </row>
    <row r="2865" spans="1:19" x14ac:dyDescent="0.3">
      <c r="A2865">
        <v>2021</v>
      </c>
      <c r="B2865">
        <v>4</v>
      </c>
      <c r="C2865">
        <v>30</v>
      </c>
      <c r="D2865">
        <v>8</v>
      </c>
      <c r="E2865">
        <v>26376.453000000001</v>
      </c>
      <c r="F2865">
        <v>877.59699999999998</v>
      </c>
      <c r="G2865">
        <v>72.903000000000006</v>
      </c>
      <c r="H2865">
        <v>0</v>
      </c>
      <c r="I2865">
        <v>494.47699999999998</v>
      </c>
      <c r="J2865">
        <v>4.97</v>
      </c>
      <c r="K2865">
        <v>6.4710000000000001</v>
      </c>
      <c r="L2865">
        <v>90.436999999999998</v>
      </c>
      <c r="M2865">
        <v>27850.403999999999</v>
      </c>
      <c r="N2865">
        <v>3527.4850000000001</v>
      </c>
      <c r="O2865">
        <v>-14.728</v>
      </c>
      <c r="P2865">
        <v>4.0000000000000001E-3</v>
      </c>
      <c r="Q2865">
        <v>236.12100000000001</v>
      </c>
      <c r="R2865">
        <v>24337.645</v>
      </c>
      <c r="S2865">
        <v>24101.523000000001</v>
      </c>
    </row>
    <row r="2866" spans="1:19" x14ac:dyDescent="0.3">
      <c r="A2866">
        <v>2021</v>
      </c>
      <c r="B2866">
        <v>4</v>
      </c>
      <c r="C2866">
        <v>30</v>
      </c>
      <c r="D2866">
        <v>9</v>
      </c>
      <c r="E2866">
        <v>27540.445</v>
      </c>
      <c r="F2866">
        <v>897.53</v>
      </c>
      <c r="G2866">
        <v>73.016999999999996</v>
      </c>
      <c r="H2866">
        <v>0</v>
      </c>
      <c r="I2866">
        <v>610.23099999999999</v>
      </c>
      <c r="J2866">
        <v>5.5170000000000003</v>
      </c>
      <c r="K2866">
        <v>-0.55800000000000005</v>
      </c>
      <c r="L2866">
        <v>91.460999999999999</v>
      </c>
      <c r="M2866">
        <v>29144.626</v>
      </c>
      <c r="N2866">
        <v>5831.92</v>
      </c>
      <c r="O2866">
        <v>-27.14</v>
      </c>
      <c r="P2866">
        <v>2.4900000000000002</v>
      </c>
      <c r="Q2866">
        <v>262.61599999999999</v>
      </c>
      <c r="R2866">
        <v>23337.356</v>
      </c>
      <c r="S2866">
        <v>23074.74</v>
      </c>
    </row>
    <row r="2867" spans="1:19" x14ac:dyDescent="0.3">
      <c r="A2867">
        <v>2021</v>
      </c>
      <c r="B2867">
        <v>4</v>
      </c>
      <c r="C2867">
        <v>30</v>
      </c>
      <c r="D2867">
        <v>10</v>
      </c>
      <c r="E2867">
        <v>28500.441999999999</v>
      </c>
      <c r="F2867">
        <v>912.80799999999999</v>
      </c>
      <c r="G2867">
        <v>73.614000000000004</v>
      </c>
      <c r="H2867">
        <v>0</v>
      </c>
      <c r="I2867">
        <v>577.70699999999999</v>
      </c>
      <c r="J2867">
        <v>5.8330000000000002</v>
      </c>
      <c r="K2867">
        <v>0.56499999999999995</v>
      </c>
      <c r="L2867">
        <v>92.207999999999998</v>
      </c>
      <c r="M2867">
        <v>30089.563999999998</v>
      </c>
      <c r="N2867">
        <v>7672.174</v>
      </c>
      <c r="O2867">
        <v>-36.643000000000001</v>
      </c>
      <c r="P2867">
        <v>3.5179999999999998</v>
      </c>
      <c r="Q2867">
        <v>282.49799999999999</v>
      </c>
      <c r="R2867">
        <v>22450.513999999999</v>
      </c>
      <c r="S2867">
        <v>22168.014999999999</v>
      </c>
    </row>
    <row r="2868" spans="1:19" x14ac:dyDescent="0.3">
      <c r="A2868">
        <v>2021</v>
      </c>
      <c r="B2868">
        <v>4</v>
      </c>
      <c r="C2868">
        <v>30</v>
      </c>
      <c r="D2868">
        <v>11</v>
      </c>
      <c r="E2868">
        <v>29153.575000000001</v>
      </c>
      <c r="F2868">
        <v>935.54600000000005</v>
      </c>
      <c r="G2868">
        <v>73.394000000000005</v>
      </c>
      <c r="H2868">
        <v>0</v>
      </c>
      <c r="I2868">
        <v>491.72500000000002</v>
      </c>
      <c r="J2868">
        <v>5.9710000000000001</v>
      </c>
      <c r="K2868">
        <v>3.2770000000000001</v>
      </c>
      <c r="L2868">
        <v>92.617000000000004</v>
      </c>
      <c r="M2868">
        <v>30682.710999999999</v>
      </c>
      <c r="N2868">
        <v>8787.0830000000005</v>
      </c>
      <c r="O2868">
        <v>-33.552</v>
      </c>
      <c r="P2868">
        <v>2.8849999999999998</v>
      </c>
      <c r="Q2868">
        <v>298.36799999999999</v>
      </c>
      <c r="R2868">
        <v>21926.294999999998</v>
      </c>
      <c r="S2868">
        <v>21627.927</v>
      </c>
    </row>
    <row r="2869" spans="1:19" x14ac:dyDescent="0.3">
      <c r="A2869">
        <v>2021</v>
      </c>
      <c r="B2869">
        <v>4</v>
      </c>
      <c r="C2869">
        <v>30</v>
      </c>
      <c r="D2869">
        <v>12</v>
      </c>
      <c r="E2869">
        <v>29492.152999999998</v>
      </c>
      <c r="F2869">
        <v>914.423</v>
      </c>
      <c r="G2869">
        <v>74.632000000000005</v>
      </c>
      <c r="H2869">
        <v>0</v>
      </c>
      <c r="I2869">
        <v>454.66800000000001</v>
      </c>
      <c r="J2869">
        <v>5.9409999999999998</v>
      </c>
      <c r="K2869">
        <v>1.4570000000000001</v>
      </c>
      <c r="L2869">
        <v>92.802000000000007</v>
      </c>
      <c r="M2869">
        <v>30961.442999999999</v>
      </c>
      <c r="N2869">
        <v>9337.9549999999999</v>
      </c>
      <c r="O2869">
        <v>-6.7220000000000004</v>
      </c>
      <c r="P2869">
        <v>3.9369999999999998</v>
      </c>
      <c r="Q2869">
        <v>306.54300000000001</v>
      </c>
      <c r="R2869">
        <v>21626.273000000001</v>
      </c>
      <c r="S2869">
        <v>21319.731</v>
      </c>
    </row>
    <row r="2870" spans="1:19" x14ac:dyDescent="0.3">
      <c r="A2870">
        <v>2021</v>
      </c>
      <c r="B2870">
        <v>4</v>
      </c>
      <c r="C2870">
        <v>30</v>
      </c>
      <c r="D2870">
        <v>13</v>
      </c>
      <c r="E2870">
        <v>29872.915000000001</v>
      </c>
      <c r="F2870">
        <v>855.53599999999994</v>
      </c>
      <c r="G2870">
        <v>76.765000000000001</v>
      </c>
      <c r="H2870">
        <v>0</v>
      </c>
      <c r="I2870">
        <v>430.10700000000003</v>
      </c>
      <c r="J2870">
        <v>5.8310000000000004</v>
      </c>
      <c r="K2870">
        <v>4.5599999999999996</v>
      </c>
      <c r="L2870">
        <v>92.977000000000004</v>
      </c>
      <c r="M2870">
        <v>31261.925999999999</v>
      </c>
      <c r="N2870">
        <v>9370.5550000000003</v>
      </c>
      <c r="O2870">
        <v>-3.915</v>
      </c>
      <c r="P2870">
        <v>4.5380000000000003</v>
      </c>
      <c r="Q2870">
        <v>312.64600000000002</v>
      </c>
      <c r="R2870">
        <v>21890.749</v>
      </c>
      <c r="S2870">
        <v>21578.102999999999</v>
      </c>
    </row>
    <row r="2871" spans="1:19" x14ac:dyDescent="0.3">
      <c r="A2871">
        <v>2021</v>
      </c>
      <c r="B2871">
        <v>4</v>
      </c>
      <c r="C2871">
        <v>30</v>
      </c>
      <c r="D2871">
        <v>14</v>
      </c>
      <c r="E2871">
        <v>29883.345000000001</v>
      </c>
      <c r="F2871">
        <v>805.60299999999995</v>
      </c>
      <c r="G2871">
        <v>78.888999999999996</v>
      </c>
      <c r="H2871">
        <v>0</v>
      </c>
      <c r="I2871">
        <v>368.52499999999998</v>
      </c>
      <c r="J2871">
        <v>5.3470000000000004</v>
      </c>
      <c r="K2871">
        <v>4.8449999999999998</v>
      </c>
      <c r="L2871">
        <v>93.001999999999995</v>
      </c>
      <c r="M2871">
        <v>31160.665000000001</v>
      </c>
      <c r="N2871">
        <v>8834.7090000000007</v>
      </c>
      <c r="O2871">
        <v>-3.5259999999999998</v>
      </c>
      <c r="P2871">
        <v>4.2539999999999996</v>
      </c>
      <c r="Q2871">
        <v>315.803</v>
      </c>
      <c r="R2871">
        <v>22325.228999999999</v>
      </c>
      <c r="S2871">
        <v>22009.424999999999</v>
      </c>
    </row>
    <row r="2872" spans="1:19" x14ac:dyDescent="0.3">
      <c r="A2872">
        <v>2021</v>
      </c>
      <c r="B2872">
        <v>4</v>
      </c>
      <c r="C2872">
        <v>30</v>
      </c>
      <c r="D2872">
        <v>15</v>
      </c>
      <c r="E2872">
        <v>29684.25</v>
      </c>
      <c r="F2872">
        <v>774.11699999999996</v>
      </c>
      <c r="G2872">
        <v>78.977000000000004</v>
      </c>
      <c r="H2872">
        <v>0</v>
      </c>
      <c r="I2872">
        <v>339.13400000000001</v>
      </c>
      <c r="J2872">
        <v>5.5759999999999996</v>
      </c>
      <c r="K2872">
        <v>-2.2450000000000001</v>
      </c>
      <c r="L2872">
        <v>92.929000000000002</v>
      </c>
      <c r="M2872">
        <v>30893.761999999999</v>
      </c>
      <c r="N2872">
        <v>7646.8310000000001</v>
      </c>
      <c r="O2872">
        <v>-4.84</v>
      </c>
      <c r="P2872">
        <v>2.88</v>
      </c>
      <c r="Q2872">
        <v>314.95699999999999</v>
      </c>
      <c r="R2872">
        <v>23248.891</v>
      </c>
      <c r="S2872">
        <v>22933.934000000001</v>
      </c>
    </row>
    <row r="2873" spans="1:19" x14ac:dyDescent="0.3">
      <c r="A2873">
        <v>2021</v>
      </c>
      <c r="B2873">
        <v>4</v>
      </c>
      <c r="C2873">
        <v>30</v>
      </c>
      <c r="D2873">
        <v>16</v>
      </c>
      <c r="E2873">
        <v>29280.754000000001</v>
      </c>
      <c r="F2873">
        <v>684.31799999999998</v>
      </c>
      <c r="G2873">
        <v>79.144000000000005</v>
      </c>
      <c r="H2873">
        <v>0</v>
      </c>
      <c r="I2873">
        <v>233.93700000000001</v>
      </c>
      <c r="J2873">
        <v>4.3869999999999996</v>
      </c>
      <c r="K2873">
        <v>-14.273</v>
      </c>
      <c r="L2873">
        <v>92.748000000000005</v>
      </c>
      <c r="M2873">
        <v>30281.871999999999</v>
      </c>
      <c r="N2873">
        <v>5813.9679999999998</v>
      </c>
      <c r="O2873">
        <v>-2.7080000000000002</v>
      </c>
      <c r="P2873">
        <v>1.6419999999999999</v>
      </c>
      <c r="Q2873">
        <v>309.61399999999998</v>
      </c>
      <c r="R2873">
        <v>24468.97</v>
      </c>
      <c r="S2873">
        <v>24159.357</v>
      </c>
    </row>
    <row r="2874" spans="1:19" x14ac:dyDescent="0.3">
      <c r="A2874">
        <v>2021</v>
      </c>
      <c r="B2874">
        <v>4</v>
      </c>
      <c r="C2874">
        <v>30</v>
      </c>
      <c r="D2874">
        <v>17</v>
      </c>
      <c r="E2874">
        <v>28735.304</v>
      </c>
      <c r="F2874">
        <v>621.42700000000002</v>
      </c>
      <c r="G2874">
        <v>79.406999999999996</v>
      </c>
      <c r="H2874">
        <v>0</v>
      </c>
      <c r="I2874">
        <v>255.80699999999999</v>
      </c>
      <c r="J2874">
        <v>4.91</v>
      </c>
      <c r="K2874">
        <v>-14.782</v>
      </c>
      <c r="L2874">
        <v>92.441000000000003</v>
      </c>
      <c r="M2874">
        <v>29695.108</v>
      </c>
      <c r="N2874">
        <v>3465.3310000000001</v>
      </c>
      <c r="O2874">
        <v>2.0339999999999998</v>
      </c>
      <c r="P2874">
        <v>7.7039999999999997</v>
      </c>
      <c r="Q2874">
        <v>300.428</v>
      </c>
      <c r="R2874">
        <v>26220.04</v>
      </c>
      <c r="S2874">
        <v>25919.612000000001</v>
      </c>
    </row>
    <row r="2875" spans="1:19" x14ac:dyDescent="0.3">
      <c r="A2875">
        <v>2021</v>
      </c>
      <c r="B2875">
        <v>4</v>
      </c>
      <c r="C2875">
        <v>30</v>
      </c>
      <c r="D2875">
        <v>18</v>
      </c>
      <c r="E2875">
        <v>27992.052</v>
      </c>
      <c r="F2875">
        <v>622.64400000000001</v>
      </c>
      <c r="G2875">
        <v>79.512</v>
      </c>
      <c r="H2875">
        <v>0</v>
      </c>
      <c r="I2875">
        <v>326.37799999999999</v>
      </c>
      <c r="J2875">
        <v>4.7430000000000003</v>
      </c>
      <c r="K2875">
        <v>-25.027000000000001</v>
      </c>
      <c r="L2875">
        <v>91.891999999999996</v>
      </c>
      <c r="M2875">
        <v>29012.683000000001</v>
      </c>
      <c r="N2875">
        <v>1073.415</v>
      </c>
      <c r="O2875">
        <v>14.891999999999999</v>
      </c>
      <c r="P2875">
        <v>10.428000000000001</v>
      </c>
      <c r="Q2875">
        <v>282.81599999999997</v>
      </c>
      <c r="R2875">
        <v>27913.949000000001</v>
      </c>
      <c r="S2875">
        <v>27631.133000000002</v>
      </c>
    </row>
    <row r="2876" spans="1:19" x14ac:dyDescent="0.3">
      <c r="A2876">
        <v>2021</v>
      </c>
      <c r="B2876">
        <v>4</v>
      </c>
      <c r="C2876">
        <v>30</v>
      </c>
      <c r="D2876">
        <v>19</v>
      </c>
      <c r="E2876">
        <v>28554.164000000001</v>
      </c>
      <c r="F2876">
        <v>655.13</v>
      </c>
      <c r="G2876">
        <v>78.704999999999998</v>
      </c>
      <c r="H2876">
        <v>0</v>
      </c>
      <c r="I2876">
        <v>361.14600000000002</v>
      </c>
      <c r="J2876">
        <v>4.4640000000000004</v>
      </c>
      <c r="K2876">
        <v>-19.125</v>
      </c>
      <c r="L2876">
        <v>92.236000000000004</v>
      </c>
      <c r="M2876">
        <v>29648.014999999999</v>
      </c>
      <c r="N2876">
        <v>65.484999999999999</v>
      </c>
      <c r="O2876">
        <v>18.977</v>
      </c>
      <c r="P2876">
        <v>16.402000000000001</v>
      </c>
      <c r="Q2876">
        <v>260.25700000000001</v>
      </c>
      <c r="R2876">
        <v>29547.151999999998</v>
      </c>
      <c r="S2876">
        <v>29286.895</v>
      </c>
    </row>
    <row r="2877" spans="1:19" x14ac:dyDescent="0.3">
      <c r="A2877">
        <v>2021</v>
      </c>
      <c r="B2877">
        <v>4</v>
      </c>
      <c r="C2877">
        <v>30</v>
      </c>
      <c r="D2877">
        <v>20</v>
      </c>
      <c r="E2877">
        <v>29095.891</v>
      </c>
      <c r="F2877">
        <v>687.91</v>
      </c>
      <c r="G2877">
        <v>79.503</v>
      </c>
      <c r="H2877">
        <v>0</v>
      </c>
      <c r="I2877">
        <v>404.81200000000001</v>
      </c>
      <c r="J2877">
        <v>4.1230000000000002</v>
      </c>
      <c r="K2877">
        <v>-14.747</v>
      </c>
      <c r="L2877">
        <v>92.58</v>
      </c>
      <c r="M2877">
        <v>30270.569</v>
      </c>
      <c r="N2877">
        <v>0</v>
      </c>
      <c r="O2877">
        <v>19.199000000000002</v>
      </c>
      <c r="P2877">
        <v>12.269</v>
      </c>
      <c r="Q2877">
        <v>242.84899999999999</v>
      </c>
      <c r="R2877">
        <v>30239.100999999999</v>
      </c>
      <c r="S2877">
        <v>29996.252</v>
      </c>
    </row>
    <row r="2878" spans="1:19" x14ac:dyDescent="0.3">
      <c r="A2878">
        <v>2021</v>
      </c>
      <c r="B2878">
        <v>4</v>
      </c>
      <c r="C2878">
        <v>30</v>
      </c>
      <c r="D2878">
        <v>21</v>
      </c>
      <c r="E2878">
        <v>27602.823</v>
      </c>
      <c r="F2878">
        <v>748.40099999999995</v>
      </c>
      <c r="G2878">
        <v>78.177999999999997</v>
      </c>
      <c r="H2878">
        <v>0</v>
      </c>
      <c r="I2878">
        <v>517.60900000000004</v>
      </c>
      <c r="J2878">
        <v>5.181</v>
      </c>
      <c r="K2878">
        <v>0.82899999999999996</v>
      </c>
      <c r="L2878">
        <v>91.513000000000005</v>
      </c>
      <c r="M2878">
        <v>28966.356</v>
      </c>
      <c r="N2878">
        <v>0</v>
      </c>
      <c r="O2878">
        <v>17.846</v>
      </c>
      <c r="P2878">
        <v>2.7509999999999999</v>
      </c>
      <c r="Q2878">
        <v>227</v>
      </c>
      <c r="R2878">
        <v>28945.758999999998</v>
      </c>
      <c r="S2878">
        <v>28718.758999999998</v>
      </c>
    </row>
    <row r="2879" spans="1:19" x14ac:dyDescent="0.3">
      <c r="A2879">
        <v>2021</v>
      </c>
      <c r="B2879">
        <v>4</v>
      </c>
      <c r="C2879">
        <v>30</v>
      </c>
      <c r="D2879">
        <v>22</v>
      </c>
      <c r="E2879">
        <v>25094.815999999999</v>
      </c>
      <c r="F2879">
        <v>905.67100000000005</v>
      </c>
      <c r="G2879">
        <v>73.200999999999993</v>
      </c>
      <c r="H2879">
        <v>0</v>
      </c>
      <c r="I2879">
        <v>577.44799999999998</v>
      </c>
      <c r="J2879">
        <v>4.8490000000000002</v>
      </c>
      <c r="K2879">
        <v>12.340999999999999</v>
      </c>
      <c r="L2879">
        <v>89.433000000000007</v>
      </c>
      <c r="M2879">
        <v>26684.558000000001</v>
      </c>
      <c r="N2879">
        <v>0</v>
      </c>
      <c r="O2879">
        <v>14.000999999999999</v>
      </c>
      <c r="P2879">
        <v>-17.568000000000001</v>
      </c>
      <c r="Q2879">
        <v>208.69399999999999</v>
      </c>
      <c r="R2879">
        <v>26688.126</v>
      </c>
      <c r="S2879">
        <v>26479.432000000001</v>
      </c>
    </row>
    <row r="2880" spans="1:19" x14ac:dyDescent="0.3">
      <c r="A2880">
        <v>2021</v>
      </c>
      <c r="B2880">
        <v>4</v>
      </c>
      <c r="C2880">
        <v>30</v>
      </c>
      <c r="D2880">
        <v>23</v>
      </c>
      <c r="E2880">
        <v>22311.428</v>
      </c>
      <c r="F2880">
        <v>1086.912</v>
      </c>
      <c r="G2880">
        <v>66.566000000000003</v>
      </c>
      <c r="H2880">
        <v>0</v>
      </c>
      <c r="I2880">
        <v>961.178</v>
      </c>
      <c r="J2880">
        <v>4.0940000000000003</v>
      </c>
      <c r="K2880">
        <v>19.045000000000002</v>
      </c>
      <c r="L2880">
        <v>87.742000000000004</v>
      </c>
      <c r="M2880">
        <v>24470.399000000001</v>
      </c>
      <c r="N2880">
        <v>0</v>
      </c>
      <c r="O2880">
        <v>9.952</v>
      </c>
      <c r="P2880">
        <v>-15.762</v>
      </c>
      <c r="Q2880">
        <v>185.36099999999999</v>
      </c>
      <c r="R2880">
        <v>24476.21</v>
      </c>
      <c r="S2880">
        <v>24290.848000000002</v>
      </c>
    </row>
    <row r="2881" spans="1:19" x14ac:dyDescent="0.3">
      <c r="A2881">
        <v>2021</v>
      </c>
      <c r="B2881">
        <v>4</v>
      </c>
      <c r="C2881">
        <v>30</v>
      </c>
      <c r="D2881">
        <v>24</v>
      </c>
      <c r="E2881">
        <v>20741.793000000001</v>
      </c>
      <c r="F2881">
        <v>1360.875</v>
      </c>
      <c r="G2881">
        <v>62.116</v>
      </c>
      <c r="H2881">
        <v>0</v>
      </c>
      <c r="I2881">
        <v>775.452</v>
      </c>
      <c r="J2881">
        <v>1.8029999999999999</v>
      </c>
      <c r="K2881">
        <v>8.7449999999999992</v>
      </c>
      <c r="L2881">
        <v>86.876999999999995</v>
      </c>
      <c r="M2881">
        <v>22975.544000000002</v>
      </c>
      <c r="N2881">
        <v>0</v>
      </c>
      <c r="O2881">
        <v>6.1340000000000003</v>
      </c>
      <c r="P2881">
        <v>-25.152000000000001</v>
      </c>
      <c r="Q2881">
        <v>164.33500000000001</v>
      </c>
      <c r="R2881">
        <v>22994.562999999998</v>
      </c>
      <c r="S2881">
        <v>22830.227999999999</v>
      </c>
    </row>
    <row r="2882" spans="1:19" x14ac:dyDescent="0.3">
      <c r="A2882">
        <v>2021</v>
      </c>
      <c r="B2882">
        <v>5</v>
      </c>
      <c r="C2882">
        <v>1</v>
      </c>
      <c r="D2882">
        <v>1</v>
      </c>
      <c r="E2882">
        <v>19718.148000000001</v>
      </c>
      <c r="F2882">
        <v>1485.29</v>
      </c>
      <c r="G2882">
        <v>57.235999999999997</v>
      </c>
      <c r="H2882">
        <v>61.688000000000002</v>
      </c>
      <c r="I2882">
        <v>657.721</v>
      </c>
      <c r="J2882">
        <v>1.788</v>
      </c>
      <c r="K2882">
        <v>21.212</v>
      </c>
      <c r="L2882">
        <v>86.299000000000007</v>
      </c>
      <c r="M2882">
        <v>22032.145</v>
      </c>
      <c r="N2882">
        <v>0</v>
      </c>
      <c r="O2882">
        <v>4.5709999999999997</v>
      </c>
      <c r="P2882">
        <v>-18.643999999999998</v>
      </c>
      <c r="Q2882">
        <v>157.10599999999999</v>
      </c>
      <c r="R2882">
        <v>22046.219000000001</v>
      </c>
      <c r="S2882">
        <v>21889.113000000001</v>
      </c>
    </row>
    <row r="2883" spans="1:19" x14ac:dyDescent="0.3">
      <c r="A2883">
        <v>2021</v>
      </c>
      <c r="B2883">
        <v>5</v>
      </c>
      <c r="C2883">
        <v>1</v>
      </c>
      <c r="D2883">
        <v>2</v>
      </c>
      <c r="E2883">
        <v>19090.580999999998</v>
      </c>
      <c r="F2883">
        <v>1549.3710000000001</v>
      </c>
      <c r="G2883">
        <v>54.682000000000002</v>
      </c>
      <c r="H2883">
        <v>61.377000000000002</v>
      </c>
      <c r="I2883">
        <v>441.95</v>
      </c>
      <c r="J2883">
        <v>1.8160000000000001</v>
      </c>
      <c r="K2883">
        <v>18.504000000000001</v>
      </c>
      <c r="L2883">
        <v>85.942999999999998</v>
      </c>
      <c r="M2883">
        <v>21249.542000000001</v>
      </c>
      <c r="N2883">
        <v>0</v>
      </c>
      <c r="O2883">
        <v>3.4830000000000001</v>
      </c>
      <c r="P2883">
        <v>-13.452999999999999</v>
      </c>
      <c r="Q2883">
        <v>149.476</v>
      </c>
      <c r="R2883">
        <v>21259.511999999999</v>
      </c>
      <c r="S2883">
        <v>21110.035</v>
      </c>
    </row>
    <row r="2884" spans="1:19" x14ac:dyDescent="0.3">
      <c r="A2884">
        <v>2021</v>
      </c>
      <c r="B2884">
        <v>5</v>
      </c>
      <c r="C2884">
        <v>1</v>
      </c>
      <c r="D2884">
        <v>3</v>
      </c>
      <c r="E2884">
        <v>18628.591</v>
      </c>
      <c r="F2884">
        <v>1576.87</v>
      </c>
      <c r="G2884">
        <v>52.856000000000002</v>
      </c>
      <c r="H2884">
        <v>60.945999999999998</v>
      </c>
      <c r="I2884">
        <v>279.93400000000003</v>
      </c>
      <c r="J2884">
        <v>1.79</v>
      </c>
      <c r="K2884">
        <v>16.594000000000001</v>
      </c>
      <c r="L2884">
        <v>85.734999999999999</v>
      </c>
      <c r="M2884">
        <v>20650.46</v>
      </c>
      <c r="N2884">
        <v>0</v>
      </c>
      <c r="O2884">
        <v>2.8410000000000002</v>
      </c>
      <c r="P2884">
        <v>-8.6229999999999993</v>
      </c>
      <c r="Q2884">
        <v>145.32</v>
      </c>
      <c r="R2884">
        <v>20656.241999999998</v>
      </c>
      <c r="S2884">
        <v>20510.920999999998</v>
      </c>
    </row>
    <row r="2885" spans="1:19" x14ac:dyDescent="0.3">
      <c r="A2885">
        <v>2021</v>
      </c>
      <c r="B2885">
        <v>5</v>
      </c>
      <c r="C2885">
        <v>1</v>
      </c>
      <c r="D2885">
        <v>4</v>
      </c>
      <c r="E2885">
        <v>18732.884999999998</v>
      </c>
      <c r="F2885">
        <v>1573.8979999999999</v>
      </c>
      <c r="G2885">
        <v>52.575000000000003</v>
      </c>
      <c r="H2885">
        <v>60.704000000000001</v>
      </c>
      <c r="I2885">
        <v>175.989</v>
      </c>
      <c r="J2885">
        <v>1.619</v>
      </c>
      <c r="K2885">
        <v>16.363</v>
      </c>
      <c r="L2885">
        <v>85.784999999999997</v>
      </c>
      <c r="M2885">
        <v>20647.242999999999</v>
      </c>
      <c r="N2885">
        <v>0</v>
      </c>
      <c r="O2885">
        <v>2.347</v>
      </c>
      <c r="P2885">
        <v>-6.0910000000000002</v>
      </c>
      <c r="Q2885">
        <v>144.99299999999999</v>
      </c>
      <c r="R2885">
        <v>20650.987000000001</v>
      </c>
      <c r="S2885">
        <v>20505.993999999999</v>
      </c>
    </row>
    <row r="2886" spans="1:19" x14ac:dyDescent="0.3">
      <c r="A2886">
        <v>2021</v>
      </c>
      <c r="B2886">
        <v>5</v>
      </c>
      <c r="C2886">
        <v>1</v>
      </c>
      <c r="D2886">
        <v>5</v>
      </c>
      <c r="E2886">
        <v>19156.548999999999</v>
      </c>
      <c r="F2886">
        <v>1461.558</v>
      </c>
      <c r="G2886">
        <v>53.874000000000002</v>
      </c>
      <c r="H2886">
        <v>60.430999999999997</v>
      </c>
      <c r="I2886">
        <v>101.506</v>
      </c>
      <c r="J2886">
        <v>1.629</v>
      </c>
      <c r="K2886">
        <v>7.0209999999999999</v>
      </c>
      <c r="L2886">
        <v>85.975999999999999</v>
      </c>
      <c r="M2886">
        <v>20874.670999999998</v>
      </c>
      <c r="N2886">
        <v>0</v>
      </c>
      <c r="O2886">
        <v>2.5059999999999998</v>
      </c>
      <c r="P2886">
        <v>-5.3959999999999999</v>
      </c>
      <c r="Q2886">
        <v>149.273</v>
      </c>
      <c r="R2886">
        <v>20877.560000000001</v>
      </c>
      <c r="S2886">
        <v>20728.287</v>
      </c>
    </row>
    <row r="2887" spans="1:19" x14ac:dyDescent="0.3">
      <c r="A2887">
        <v>2021</v>
      </c>
      <c r="B2887">
        <v>5</v>
      </c>
      <c r="C2887">
        <v>1</v>
      </c>
      <c r="D2887">
        <v>6</v>
      </c>
      <c r="E2887">
        <v>19525.721000000001</v>
      </c>
      <c r="F2887">
        <v>1332.58</v>
      </c>
      <c r="G2887">
        <v>57.13</v>
      </c>
      <c r="H2887">
        <v>60.098999999999997</v>
      </c>
      <c r="I2887">
        <v>64.483999999999995</v>
      </c>
      <c r="J2887">
        <v>1.893</v>
      </c>
      <c r="K2887">
        <v>3.9910000000000001</v>
      </c>
      <c r="L2887">
        <v>86.147999999999996</v>
      </c>
      <c r="M2887">
        <v>21074.916000000001</v>
      </c>
      <c r="N2887">
        <v>105.27500000000001</v>
      </c>
      <c r="O2887">
        <v>2.1800000000000002</v>
      </c>
      <c r="P2887">
        <v>-2.4129999999999998</v>
      </c>
      <c r="Q2887">
        <v>156.51</v>
      </c>
      <c r="R2887">
        <v>20969.874</v>
      </c>
      <c r="S2887">
        <v>20813.364000000001</v>
      </c>
    </row>
    <row r="2888" spans="1:19" x14ac:dyDescent="0.3">
      <c r="A2888">
        <v>2021</v>
      </c>
      <c r="B2888">
        <v>5</v>
      </c>
      <c r="C2888">
        <v>1</v>
      </c>
      <c r="D2888">
        <v>7</v>
      </c>
      <c r="E2888">
        <v>20692.105</v>
      </c>
      <c r="F2888">
        <v>1300.3879999999999</v>
      </c>
      <c r="G2888">
        <v>59.701999999999998</v>
      </c>
      <c r="H2888">
        <v>60.378</v>
      </c>
      <c r="I2888">
        <v>68.882999999999996</v>
      </c>
      <c r="J2888">
        <v>2.2879999999999998</v>
      </c>
      <c r="K2888">
        <v>10.257999999999999</v>
      </c>
      <c r="L2888">
        <v>86.802999999999997</v>
      </c>
      <c r="M2888">
        <v>22221.102999999999</v>
      </c>
      <c r="N2888">
        <v>1378.905</v>
      </c>
      <c r="O2888">
        <v>-1.597</v>
      </c>
      <c r="P2888">
        <v>-1.6890000000000001</v>
      </c>
      <c r="Q2888">
        <v>175.93</v>
      </c>
      <c r="R2888">
        <v>20845.485000000001</v>
      </c>
      <c r="S2888">
        <v>20669.554</v>
      </c>
    </row>
    <row r="2889" spans="1:19" x14ac:dyDescent="0.3">
      <c r="A2889">
        <v>2021</v>
      </c>
      <c r="B2889">
        <v>5</v>
      </c>
      <c r="C2889">
        <v>1</v>
      </c>
      <c r="D2889">
        <v>8</v>
      </c>
      <c r="E2889">
        <v>22214.010999999999</v>
      </c>
      <c r="F2889">
        <v>1266.77</v>
      </c>
      <c r="G2889">
        <v>61.817</v>
      </c>
      <c r="H2889">
        <v>60.488999999999997</v>
      </c>
      <c r="I2889">
        <v>109.06699999999999</v>
      </c>
      <c r="J2889">
        <v>2.8879999999999999</v>
      </c>
      <c r="K2889">
        <v>8.0449999999999999</v>
      </c>
      <c r="L2889">
        <v>87.643000000000001</v>
      </c>
      <c r="M2889">
        <v>23748.914000000001</v>
      </c>
      <c r="N2889">
        <v>3810.7420000000002</v>
      </c>
      <c r="O2889">
        <v>-15.217000000000001</v>
      </c>
      <c r="P2889">
        <v>-0.51500000000000001</v>
      </c>
      <c r="Q2889">
        <v>200.65899999999999</v>
      </c>
      <c r="R2889">
        <v>19953.902999999998</v>
      </c>
      <c r="S2889">
        <v>19753.244999999999</v>
      </c>
    </row>
    <row r="2890" spans="1:19" x14ac:dyDescent="0.3">
      <c r="A2890">
        <v>2021</v>
      </c>
      <c r="B2890">
        <v>5</v>
      </c>
      <c r="C2890">
        <v>1</v>
      </c>
      <c r="D2890">
        <v>9</v>
      </c>
      <c r="E2890">
        <v>23606.312999999998</v>
      </c>
      <c r="F2890">
        <v>1209.952</v>
      </c>
      <c r="G2890">
        <v>63.222000000000001</v>
      </c>
      <c r="H2890">
        <v>59.965000000000003</v>
      </c>
      <c r="I2890">
        <v>148.09700000000001</v>
      </c>
      <c r="J2890">
        <v>3.0950000000000002</v>
      </c>
      <c r="K2890">
        <v>9.9420000000000002</v>
      </c>
      <c r="L2890">
        <v>88.463999999999999</v>
      </c>
      <c r="M2890">
        <v>25125.828000000001</v>
      </c>
      <c r="N2890">
        <v>6168.4740000000002</v>
      </c>
      <c r="O2890">
        <v>-29.620999999999999</v>
      </c>
      <c r="P2890">
        <v>1.335</v>
      </c>
      <c r="Q2890">
        <v>225.82</v>
      </c>
      <c r="R2890">
        <v>18985.64</v>
      </c>
      <c r="S2890">
        <v>18759.82</v>
      </c>
    </row>
    <row r="2891" spans="1:19" x14ac:dyDescent="0.3">
      <c r="A2891">
        <v>2021</v>
      </c>
      <c r="B2891">
        <v>5</v>
      </c>
      <c r="C2891">
        <v>1</v>
      </c>
      <c r="D2891">
        <v>10</v>
      </c>
      <c r="E2891">
        <v>24794.675999999999</v>
      </c>
      <c r="F2891">
        <v>1156.1500000000001</v>
      </c>
      <c r="G2891">
        <v>64.748999999999995</v>
      </c>
      <c r="H2891">
        <v>59.628</v>
      </c>
      <c r="I2891">
        <v>183.595</v>
      </c>
      <c r="J2891">
        <v>3.2829999999999999</v>
      </c>
      <c r="K2891">
        <v>17.695</v>
      </c>
      <c r="L2891">
        <v>89.162000000000006</v>
      </c>
      <c r="M2891">
        <v>26304.19</v>
      </c>
      <c r="N2891">
        <v>8000.6239999999998</v>
      </c>
      <c r="O2891">
        <v>-35.338999999999999</v>
      </c>
      <c r="P2891">
        <v>2.9889999999999999</v>
      </c>
      <c r="Q2891">
        <v>245.30699999999999</v>
      </c>
      <c r="R2891">
        <v>18335.915000000001</v>
      </c>
      <c r="S2891">
        <v>18090.608</v>
      </c>
    </row>
    <row r="2892" spans="1:19" x14ac:dyDescent="0.3">
      <c r="A2892">
        <v>2021</v>
      </c>
      <c r="B2892">
        <v>5</v>
      </c>
      <c r="C2892">
        <v>1</v>
      </c>
      <c r="D2892">
        <v>11</v>
      </c>
      <c r="E2892">
        <v>25321.609</v>
      </c>
      <c r="F2892">
        <v>1114.461</v>
      </c>
      <c r="G2892">
        <v>66.557000000000002</v>
      </c>
      <c r="H2892">
        <v>59.274000000000001</v>
      </c>
      <c r="I2892">
        <v>236.779</v>
      </c>
      <c r="J2892">
        <v>3.4590000000000001</v>
      </c>
      <c r="K2892">
        <v>17.802</v>
      </c>
      <c r="L2892">
        <v>89.48</v>
      </c>
      <c r="M2892">
        <v>26842.865000000002</v>
      </c>
      <c r="N2892">
        <v>9091.2279999999992</v>
      </c>
      <c r="O2892">
        <v>-28.745000000000001</v>
      </c>
      <c r="P2892">
        <v>4.2569999999999997</v>
      </c>
      <c r="Q2892">
        <v>260.27999999999997</v>
      </c>
      <c r="R2892">
        <v>17776.125</v>
      </c>
      <c r="S2892">
        <v>17515.846000000001</v>
      </c>
    </row>
    <row r="2893" spans="1:19" x14ac:dyDescent="0.3">
      <c r="A2893">
        <v>2021</v>
      </c>
      <c r="B2893">
        <v>5</v>
      </c>
      <c r="C2893">
        <v>1</v>
      </c>
      <c r="D2893">
        <v>12</v>
      </c>
      <c r="E2893">
        <v>25621.121999999999</v>
      </c>
      <c r="F2893">
        <v>1081.5630000000001</v>
      </c>
      <c r="G2893">
        <v>68.400000000000006</v>
      </c>
      <c r="H2893">
        <v>58.484999999999999</v>
      </c>
      <c r="I2893">
        <v>278.48500000000001</v>
      </c>
      <c r="J2893">
        <v>3.6019999999999999</v>
      </c>
      <c r="K2893">
        <v>9.4309999999999992</v>
      </c>
      <c r="L2893">
        <v>89.688000000000002</v>
      </c>
      <c r="M2893">
        <v>27142.376</v>
      </c>
      <c r="N2893">
        <v>9589.3670000000002</v>
      </c>
      <c r="O2893">
        <v>-4.5609999999999999</v>
      </c>
      <c r="P2893">
        <v>6.7510000000000003</v>
      </c>
      <c r="Q2893">
        <v>267.59899999999999</v>
      </c>
      <c r="R2893">
        <v>17550.819</v>
      </c>
      <c r="S2893">
        <v>17283.22</v>
      </c>
    </row>
    <row r="2894" spans="1:19" x14ac:dyDescent="0.3">
      <c r="A2894">
        <v>2021</v>
      </c>
      <c r="B2894">
        <v>5</v>
      </c>
      <c r="C2894">
        <v>1</v>
      </c>
      <c r="D2894">
        <v>13</v>
      </c>
      <c r="E2894">
        <v>25742.037</v>
      </c>
      <c r="F2894">
        <v>1021.9349999999999</v>
      </c>
      <c r="G2894">
        <v>70.129000000000005</v>
      </c>
      <c r="H2894">
        <v>58.472000000000001</v>
      </c>
      <c r="I2894">
        <v>291.25299999999999</v>
      </c>
      <c r="J2894">
        <v>3.6070000000000002</v>
      </c>
      <c r="K2894">
        <v>7.06</v>
      </c>
      <c r="L2894">
        <v>89.756</v>
      </c>
      <c r="M2894">
        <v>27214.12</v>
      </c>
      <c r="N2894">
        <v>9478.4480000000003</v>
      </c>
      <c r="O2894">
        <v>-2.2690000000000001</v>
      </c>
      <c r="P2894">
        <v>6.8029999999999999</v>
      </c>
      <c r="Q2894">
        <v>271.36</v>
      </c>
      <c r="R2894">
        <v>17731.137999999999</v>
      </c>
      <c r="S2894">
        <v>17459.777999999998</v>
      </c>
    </row>
    <row r="2895" spans="1:19" x14ac:dyDescent="0.3">
      <c r="A2895">
        <v>2021</v>
      </c>
      <c r="B2895">
        <v>5</v>
      </c>
      <c r="C2895">
        <v>1</v>
      </c>
      <c r="D2895">
        <v>14</v>
      </c>
      <c r="E2895">
        <v>25814.652999999998</v>
      </c>
      <c r="F2895">
        <v>971.00400000000002</v>
      </c>
      <c r="G2895">
        <v>72.052000000000007</v>
      </c>
      <c r="H2895">
        <v>58.088999999999999</v>
      </c>
      <c r="I2895">
        <v>290.77</v>
      </c>
      <c r="J2895">
        <v>3.3069999999999999</v>
      </c>
      <c r="K2895">
        <v>-1.054</v>
      </c>
      <c r="L2895">
        <v>89.804000000000002</v>
      </c>
      <c r="M2895">
        <v>27226.573</v>
      </c>
      <c r="N2895">
        <v>8870.2870000000003</v>
      </c>
      <c r="O2895">
        <v>-2.8740000000000001</v>
      </c>
      <c r="P2895">
        <v>5.6459999999999999</v>
      </c>
      <c r="Q2895">
        <v>272.42599999999999</v>
      </c>
      <c r="R2895">
        <v>18353.512999999999</v>
      </c>
      <c r="S2895">
        <v>18081.087</v>
      </c>
    </row>
    <row r="2896" spans="1:19" x14ac:dyDescent="0.3">
      <c r="A2896">
        <v>2021</v>
      </c>
      <c r="B2896">
        <v>5</v>
      </c>
      <c r="C2896">
        <v>1</v>
      </c>
      <c r="D2896">
        <v>15</v>
      </c>
      <c r="E2896">
        <v>25880.017</v>
      </c>
      <c r="F2896">
        <v>927.779</v>
      </c>
      <c r="G2896">
        <v>73.867999999999995</v>
      </c>
      <c r="H2896">
        <v>57.213000000000001</v>
      </c>
      <c r="I2896">
        <v>293.33</v>
      </c>
      <c r="J2896">
        <v>3.363</v>
      </c>
      <c r="K2896">
        <v>-3.339</v>
      </c>
      <c r="L2896">
        <v>89.863</v>
      </c>
      <c r="M2896">
        <v>27248.224999999999</v>
      </c>
      <c r="N2896">
        <v>7609.4979999999996</v>
      </c>
      <c r="O2896">
        <v>-1.23</v>
      </c>
      <c r="P2896">
        <v>6.5830000000000002</v>
      </c>
      <c r="Q2896">
        <v>271.57600000000002</v>
      </c>
      <c r="R2896">
        <v>19633.374</v>
      </c>
      <c r="S2896">
        <v>19361.797999999999</v>
      </c>
    </row>
    <row r="2897" spans="1:19" x14ac:dyDescent="0.3">
      <c r="A2897">
        <v>2021</v>
      </c>
      <c r="B2897">
        <v>5</v>
      </c>
      <c r="C2897">
        <v>1</v>
      </c>
      <c r="D2897">
        <v>16</v>
      </c>
      <c r="E2897">
        <v>25910.014999999999</v>
      </c>
      <c r="F2897">
        <v>865.26599999999996</v>
      </c>
      <c r="G2897">
        <v>75.650000000000006</v>
      </c>
      <c r="H2897">
        <v>57.176000000000002</v>
      </c>
      <c r="I2897">
        <v>195.18899999999999</v>
      </c>
      <c r="J2897">
        <v>2.121</v>
      </c>
      <c r="K2897">
        <v>-27.844000000000001</v>
      </c>
      <c r="L2897">
        <v>89.885999999999996</v>
      </c>
      <c r="M2897">
        <v>27091.81</v>
      </c>
      <c r="N2897">
        <v>5815.0919999999996</v>
      </c>
      <c r="O2897">
        <v>-0.44600000000000001</v>
      </c>
      <c r="P2897">
        <v>5.0960000000000001</v>
      </c>
      <c r="Q2897">
        <v>271.15100000000001</v>
      </c>
      <c r="R2897">
        <v>21272.067999999999</v>
      </c>
      <c r="S2897">
        <v>21000.917000000001</v>
      </c>
    </row>
    <row r="2898" spans="1:19" x14ac:dyDescent="0.3">
      <c r="A2898">
        <v>2021</v>
      </c>
      <c r="B2898">
        <v>5</v>
      </c>
      <c r="C2898">
        <v>1</v>
      </c>
      <c r="D2898">
        <v>17</v>
      </c>
      <c r="E2898">
        <v>25840.226999999999</v>
      </c>
      <c r="F2898">
        <v>800.18899999999996</v>
      </c>
      <c r="G2898">
        <v>76.414000000000001</v>
      </c>
      <c r="H2898">
        <v>57.442</v>
      </c>
      <c r="I2898">
        <v>205.239</v>
      </c>
      <c r="J2898">
        <v>1.9910000000000001</v>
      </c>
      <c r="K2898">
        <v>-39.073999999999998</v>
      </c>
      <c r="L2898">
        <v>89.835999999999999</v>
      </c>
      <c r="M2898">
        <v>26955.850999999999</v>
      </c>
      <c r="N2898">
        <v>3513.1280000000002</v>
      </c>
      <c r="O2898">
        <v>1.254</v>
      </c>
      <c r="P2898">
        <v>5.8730000000000002</v>
      </c>
      <c r="Q2898">
        <v>268.33699999999999</v>
      </c>
      <c r="R2898">
        <v>23435.595000000001</v>
      </c>
      <c r="S2898">
        <v>23167.258000000002</v>
      </c>
    </row>
    <row r="2899" spans="1:19" x14ac:dyDescent="0.3">
      <c r="A2899">
        <v>2021</v>
      </c>
      <c r="B2899">
        <v>5</v>
      </c>
      <c r="C2899">
        <v>1</v>
      </c>
      <c r="D2899">
        <v>18</v>
      </c>
      <c r="E2899">
        <v>25529.425999999999</v>
      </c>
      <c r="F2899">
        <v>754.03599999999994</v>
      </c>
      <c r="G2899">
        <v>76.3</v>
      </c>
      <c r="H2899">
        <v>58.847999999999999</v>
      </c>
      <c r="I2899">
        <v>206.95099999999999</v>
      </c>
      <c r="J2899">
        <v>1.8640000000000001</v>
      </c>
      <c r="K2899">
        <v>-39.673000000000002</v>
      </c>
      <c r="L2899">
        <v>89.629000000000005</v>
      </c>
      <c r="M2899">
        <v>26601.08</v>
      </c>
      <c r="N2899">
        <v>1178.0899999999999</v>
      </c>
      <c r="O2899">
        <v>10.032</v>
      </c>
      <c r="P2899">
        <v>0.997</v>
      </c>
      <c r="Q2899">
        <v>258.75200000000001</v>
      </c>
      <c r="R2899">
        <v>25411.962</v>
      </c>
      <c r="S2899">
        <v>25153.21</v>
      </c>
    </row>
    <row r="2900" spans="1:19" x14ac:dyDescent="0.3">
      <c r="A2900">
        <v>2021</v>
      </c>
      <c r="B2900">
        <v>5</v>
      </c>
      <c r="C2900">
        <v>1</v>
      </c>
      <c r="D2900">
        <v>19</v>
      </c>
      <c r="E2900">
        <v>25658.686000000002</v>
      </c>
      <c r="F2900">
        <v>741.79300000000001</v>
      </c>
      <c r="G2900">
        <v>74.447999999999993</v>
      </c>
      <c r="H2900">
        <v>58.957999999999998</v>
      </c>
      <c r="I2900">
        <v>232.16</v>
      </c>
      <c r="J2900">
        <v>1.7270000000000001</v>
      </c>
      <c r="K2900">
        <v>-43.79</v>
      </c>
      <c r="L2900">
        <v>89.661000000000001</v>
      </c>
      <c r="M2900">
        <v>26739.196</v>
      </c>
      <c r="N2900">
        <v>92.801000000000002</v>
      </c>
      <c r="O2900">
        <v>14.593</v>
      </c>
      <c r="P2900">
        <v>5.1360000000000001</v>
      </c>
      <c r="Q2900">
        <v>244.90299999999999</v>
      </c>
      <c r="R2900">
        <v>26626.666000000001</v>
      </c>
      <c r="S2900">
        <v>26381.761999999999</v>
      </c>
    </row>
    <row r="2901" spans="1:19" x14ac:dyDescent="0.3">
      <c r="A2901">
        <v>2021</v>
      </c>
      <c r="B2901">
        <v>5</v>
      </c>
      <c r="C2901">
        <v>1</v>
      </c>
      <c r="D2901">
        <v>20</v>
      </c>
      <c r="E2901">
        <v>26805.089</v>
      </c>
      <c r="F2901">
        <v>775.43100000000004</v>
      </c>
      <c r="G2901">
        <v>73.165999999999997</v>
      </c>
      <c r="H2901">
        <v>60.719000000000001</v>
      </c>
      <c r="I2901">
        <v>324.928</v>
      </c>
      <c r="J2901">
        <v>1.5820000000000001</v>
      </c>
      <c r="K2901">
        <v>-47.912999999999997</v>
      </c>
      <c r="L2901">
        <v>90.58</v>
      </c>
      <c r="M2901">
        <v>28010.417000000001</v>
      </c>
      <c r="N2901">
        <v>2E-3</v>
      </c>
      <c r="O2901">
        <v>14.88</v>
      </c>
      <c r="P2901">
        <v>8.2550000000000008</v>
      </c>
      <c r="Q2901">
        <v>235.83500000000001</v>
      </c>
      <c r="R2901">
        <v>27987.279999999999</v>
      </c>
      <c r="S2901">
        <v>27751.445</v>
      </c>
    </row>
    <row r="2902" spans="1:19" x14ac:dyDescent="0.3">
      <c r="A2902">
        <v>2021</v>
      </c>
      <c r="B2902">
        <v>5</v>
      </c>
      <c r="C2902">
        <v>1</v>
      </c>
      <c r="D2902">
        <v>21</v>
      </c>
      <c r="E2902">
        <v>26181.934000000001</v>
      </c>
      <c r="F2902">
        <v>831.63900000000001</v>
      </c>
      <c r="G2902">
        <v>72.534000000000006</v>
      </c>
      <c r="H2902">
        <v>62.694000000000003</v>
      </c>
      <c r="I2902">
        <v>370.52199999999999</v>
      </c>
      <c r="J2902">
        <v>1.948</v>
      </c>
      <c r="K2902">
        <v>-14.09</v>
      </c>
      <c r="L2902">
        <v>90.111999999999995</v>
      </c>
      <c r="M2902">
        <v>27524.757000000001</v>
      </c>
      <c r="N2902">
        <v>0</v>
      </c>
      <c r="O2902">
        <v>14.473000000000001</v>
      </c>
      <c r="P2902">
        <v>2.0049999999999999</v>
      </c>
      <c r="Q2902">
        <v>222.57499999999999</v>
      </c>
      <c r="R2902">
        <v>27508.278999999999</v>
      </c>
      <c r="S2902">
        <v>27285.704000000002</v>
      </c>
    </row>
    <row r="2903" spans="1:19" x14ac:dyDescent="0.3">
      <c r="A2903">
        <v>2021</v>
      </c>
      <c r="B2903">
        <v>5</v>
      </c>
      <c r="C2903">
        <v>1</v>
      </c>
      <c r="D2903">
        <v>22</v>
      </c>
      <c r="E2903">
        <v>23972.523000000001</v>
      </c>
      <c r="F2903">
        <v>969.22</v>
      </c>
      <c r="G2903">
        <v>67.786000000000001</v>
      </c>
      <c r="H2903">
        <v>63.09</v>
      </c>
      <c r="I2903">
        <v>407.01100000000002</v>
      </c>
      <c r="J2903">
        <v>1.7749999999999999</v>
      </c>
      <c r="K2903">
        <v>4.8490000000000002</v>
      </c>
      <c r="L2903">
        <v>88.718999999999994</v>
      </c>
      <c r="M2903">
        <v>25507.187000000002</v>
      </c>
      <c r="N2903">
        <v>0</v>
      </c>
      <c r="O2903">
        <v>11.289</v>
      </c>
      <c r="P2903">
        <v>-12.587</v>
      </c>
      <c r="Q2903">
        <v>206.583</v>
      </c>
      <c r="R2903">
        <v>25508.485000000001</v>
      </c>
      <c r="S2903">
        <v>25301.901999999998</v>
      </c>
    </row>
    <row r="2904" spans="1:19" x14ac:dyDescent="0.3">
      <c r="A2904">
        <v>2021</v>
      </c>
      <c r="B2904">
        <v>5</v>
      </c>
      <c r="C2904">
        <v>1</v>
      </c>
      <c r="D2904">
        <v>23</v>
      </c>
      <c r="E2904">
        <v>21723.154999999999</v>
      </c>
      <c r="F2904">
        <v>1132.6089999999999</v>
      </c>
      <c r="G2904">
        <v>62.581000000000003</v>
      </c>
      <c r="H2904">
        <v>62.75</v>
      </c>
      <c r="I2904">
        <v>498.94400000000002</v>
      </c>
      <c r="J2904">
        <v>1.89</v>
      </c>
      <c r="K2904">
        <v>17.545999999999999</v>
      </c>
      <c r="L2904">
        <v>87.396000000000001</v>
      </c>
      <c r="M2904">
        <v>23524.291000000001</v>
      </c>
      <c r="N2904">
        <v>0</v>
      </c>
      <c r="O2904">
        <v>8.2550000000000008</v>
      </c>
      <c r="P2904">
        <v>-14.349</v>
      </c>
      <c r="Q2904">
        <v>187.02799999999999</v>
      </c>
      <c r="R2904">
        <v>23530.384999999998</v>
      </c>
      <c r="S2904">
        <v>23343.357</v>
      </c>
    </row>
    <row r="2905" spans="1:19" x14ac:dyDescent="0.3">
      <c r="A2905">
        <v>2021</v>
      </c>
      <c r="B2905">
        <v>5</v>
      </c>
      <c r="C2905">
        <v>1</v>
      </c>
      <c r="D2905">
        <v>24</v>
      </c>
      <c r="E2905">
        <v>20167.907999999999</v>
      </c>
      <c r="F2905">
        <v>1446.9190000000001</v>
      </c>
      <c r="G2905">
        <v>59.14</v>
      </c>
      <c r="H2905">
        <v>62.253</v>
      </c>
      <c r="I2905">
        <v>775.452</v>
      </c>
      <c r="J2905">
        <v>1.8029999999999999</v>
      </c>
      <c r="K2905">
        <v>23.74</v>
      </c>
      <c r="L2905">
        <v>86.55</v>
      </c>
      <c r="M2905">
        <v>22564.625</v>
      </c>
      <c r="N2905">
        <v>0</v>
      </c>
      <c r="O2905">
        <v>5.47</v>
      </c>
      <c r="P2905">
        <v>-23.893000000000001</v>
      </c>
      <c r="Q2905">
        <v>168.55600000000001</v>
      </c>
      <c r="R2905">
        <v>22583.047999999999</v>
      </c>
      <c r="S2905">
        <v>22414.491999999998</v>
      </c>
    </row>
    <row r="2906" spans="1:19" x14ac:dyDescent="0.3">
      <c r="A2906">
        <v>2021</v>
      </c>
      <c r="B2906">
        <v>5</v>
      </c>
      <c r="C2906">
        <v>2</v>
      </c>
      <c r="D2906">
        <v>1</v>
      </c>
      <c r="E2906">
        <v>19822.486000000001</v>
      </c>
      <c r="F2906">
        <v>1485.29</v>
      </c>
      <c r="G2906">
        <v>54.383000000000003</v>
      </c>
      <c r="H2906">
        <v>61.715000000000003</v>
      </c>
      <c r="I2906">
        <v>657.721</v>
      </c>
      <c r="J2906">
        <v>1.788</v>
      </c>
      <c r="K2906">
        <v>21.98</v>
      </c>
      <c r="L2906">
        <v>86.384</v>
      </c>
      <c r="M2906">
        <v>22137.363000000001</v>
      </c>
      <c r="N2906">
        <v>0</v>
      </c>
      <c r="O2906">
        <v>4.5709999999999997</v>
      </c>
      <c r="P2906">
        <v>-18.643999999999998</v>
      </c>
      <c r="Q2906">
        <v>151.87799999999999</v>
      </c>
      <c r="R2906">
        <v>22151.437000000002</v>
      </c>
      <c r="S2906">
        <v>21999.558000000001</v>
      </c>
    </row>
    <row r="2907" spans="1:19" x14ac:dyDescent="0.3">
      <c r="A2907">
        <v>2021</v>
      </c>
      <c r="B2907">
        <v>5</v>
      </c>
      <c r="C2907">
        <v>2</v>
      </c>
      <c r="D2907">
        <v>2</v>
      </c>
      <c r="E2907">
        <v>19123.755000000001</v>
      </c>
      <c r="F2907">
        <v>1549.3710000000001</v>
      </c>
      <c r="G2907">
        <v>52.372999999999998</v>
      </c>
      <c r="H2907">
        <v>61.389000000000003</v>
      </c>
      <c r="I2907">
        <v>441.95</v>
      </c>
      <c r="J2907">
        <v>1.8160000000000001</v>
      </c>
      <c r="K2907">
        <v>19.247</v>
      </c>
      <c r="L2907">
        <v>85.986999999999995</v>
      </c>
      <c r="M2907">
        <v>21283.514999999999</v>
      </c>
      <c r="N2907">
        <v>0</v>
      </c>
      <c r="O2907">
        <v>3.4830000000000001</v>
      </c>
      <c r="P2907">
        <v>-13.452999999999999</v>
      </c>
      <c r="Q2907">
        <v>142.958</v>
      </c>
      <c r="R2907">
        <v>21293.485000000001</v>
      </c>
      <c r="S2907">
        <v>21150.526999999998</v>
      </c>
    </row>
    <row r="2908" spans="1:19" x14ac:dyDescent="0.3">
      <c r="A2908">
        <v>2021</v>
      </c>
      <c r="B2908">
        <v>5</v>
      </c>
      <c r="C2908">
        <v>2</v>
      </c>
      <c r="D2908">
        <v>3</v>
      </c>
      <c r="E2908">
        <v>18654.150000000001</v>
      </c>
      <c r="F2908">
        <v>1576.87</v>
      </c>
      <c r="G2908">
        <v>51.731999999999999</v>
      </c>
      <c r="H2908">
        <v>60.954000000000001</v>
      </c>
      <c r="I2908">
        <v>279.93400000000003</v>
      </c>
      <c r="J2908">
        <v>1.79</v>
      </c>
      <c r="K2908">
        <v>17.109000000000002</v>
      </c>
      <c r="L2908">
        <v>85.77</v>
      </c>
      <c r="M2908">
        <v>20676.577000000001</v>
      </c>
      <c r="N2908">
        <v>0</v>
      </c>
      <c r="O2908">
        <v>2.8410000000000002</v>
      </c>
      <c r="P2908">
        <v>-8.6229999999999993</v>
      </c>
      <c r="Q2908">
        <v>138.28899999999999</v>
      </c>
      <c r="R2908">
        <v>20682.359</v>
      </c>
      <c r="S2908">
        <v>20544.07</v>
      </c>
    </row>
    <row r="2909" spans="1:19" x14ac:dyDescent="0.3">
      <c r="A2909">
        <v>2021</v>
      </c>
      <c r="B2909">
        <v>5</v>
      </c>
      <c r="C2909">
        <v>2</v>
      </c>
      <c r="D2909">
        <v>4</v>
      </c>
      <c r="E2909">
        <v>18719.628000000001</v>
      </c>
      <c r="F2909">
        <v>1573.8979999999999</v>
      </c>
      <c r="G2909">
        <v>51.591999999999999</v>
      </c>
      <c r="H2909">
        <v>60.701999999999998</v>
      </c>
      <c r="I2909">
        <v>175.989</v>
      </c>
      <c r="J2909">
        <v>1.619</v>
      </c>
      <c r="K2909">
        <v>16.670000000000002</v>
      </c>
      <c r="L2909">
        <v>85.802999999999997</v>
      </c>
      <c r="M2909">
        <v>20634.310000000001</v>
      </c>
      <c r="N2909">
        <v>0</v>
      </c>
      <c r="O2909">
        <v>2.347</v>
      </c>
      <c r="P2909">
        <v>-6.0910000000000002</v>
      </c>
      <c r="Q2909">
        <v>137.83500000000001</v>
      </c>
      <c r="R2909">
        <v>20638.054</v>
      </c>
      <c r="S2909">
        <v>20500.219000000001</v>
      </c>
    </row>
    <row r="2910" spans="1:19" x14ac:dyDescent="0.3">
      <c r="A2910">
        <v>2021</v>
      </c>
      <c r="B2910">
        <v>5</v>
      </c>
      <c r="C2910">
        <v>2</v>
      </c>
      <c r="D2910">
        <v>5</v>
      </c>
      <c r="E2910">
        <v>19256.617999999999</v>
      </c>
      <c r="F2910">
        <v>1461.558</v>
      </c>
      <c r="G2910">
        <v>52.487000000000002</v>
      </c>
      <c r="H2910">
        <v>60.448</v>
      </c>
      <c r="I2910">
        <v>101.506</v>
      </c>
      <c r="J2910">
        <v>1.629</v>
      </c>
      <c r="K2910">
        <v>6.9950000000000001</v>
      </c>
      <c r="L2910">
        <v>86.036000000000001</v>
      </c>
      <c r="M2910">
        <v>20974.791000000001</v>
      </c>
      <c r="N2910">
        <v>0</v>
      </c>
      <c r="O2910">
        <v>2.5059999999999998</v>
      </c>
      <c r="P2910">
        <v>-5.3959999999999999</v>
      </c>
      <c r="Q2910">
        <v>141.23400000000001</v>
      </c>
      <c r="R2910">
        <v>20977.68</v>
      </c>
      <c r="S2910">
        <v>20836.445</v>
      </c>
    </row>
    <row r="2911" spans="1:19" x14ac:dyDescent="0.3">
      <c r="A2911">
        <v>2021</v>
      </c>
      <c r="B2911">
        <v>5</v>
      </c>
      <c r="C2911">
        <v>2</v>
      </c>
      <c r="D2911">
        <v>6</v>
      </c>
      <c r="E2911">
        <v>19663.646000000001</v>
      </c>
      <c r="F2911">
        <v>1332.58</v>
      </c>
      <c r="G2911">
        <v>55.902000000000001</v>
      </c>
      <c r="H2911">
        <v>60.116</v>
      </c>
      <c r="I2911">
        <v>64.483999999999995</v>
      </c>
      <c r="J2911">
        <v>1.893</v>
      </c>
      <c r="K2911">
        <v>3.8330000000000002</v>
      </c>
      <c r="L2911">
        <v>86.222999999999999</v>
      </c>
      <c r="M2911">
        <v>21212.776000000002</v>
      </c>
      <c r="N2911">
        <v>105.27500000000001</v>
      </c>
      <c r="O2911">
        <v>2.1800000000000002</v>
      </c>
      <c r="P2911">
        <v>-2.4129999999999998</v>
      </c>
      <c r="Q2911">
        <v>145.69300000000001</v>
      </c>
      <c r="R2911">
        <v>21107.734</v>
      </c>
      <c r="S2911">
        <v>20962.041000000001</v>
      </c>
    </row>
    <row r="2912" spans="1:19" x14ac:dyDescent="0.3">
      <c r="A2912">
        <v>2021</v>
      </c>
      <c r="B2912">
        <v>5</v>
      </c>
      <c r="C2912">
        <v>2</v>
      </c>
      <c r="D2912">
        <v>7</v>
      </c>
      <c r="E2912">
        <v>20906.897000000001</v>
      </c>
      <c r="F2912">
        <v>1300.3879999999999</v>
      </c>
      <c r="G2912">
        <v>58.087000000000003</v>
      </c>
      <c r="H2912">
        <v>60.405999999999999</v>
      </c>
      <c r="I2912">
        <v>68.882999999999996</v>
      </c>
      <c r="J2912">
        <v>2.2879999999999998</v>
      </c>
      <c r="K2912">
        <v>8.968</v>
      </c>
      <c r="L2912">
        <v>86.917000000000002</v>
      </c>
      <c r="M2912">
        <v>22434.746999999999</v>
      </c>
      <c r="N2912">
        <v>1378.905</v>
      </c>
      <c r="O2912">
        <v>-1.597</v>
      </c>
      <c r="P2912">
        <v>-1.6890000000000001</v>
      </c>
      <c r="Q2912">
        <v>158.88999999999999</v>
      </c>
      <c r="R2912">
        <v>21059.129000000001</v>
      </c>
      <c r="S2912">
        <v>20900.239000000001</v>
      </c>
    </row>
    <row r="2913" spans="1:19" x14ac:dyDescent="0.3">
      <c r="A2913">
        <v>2021</v>
      </c>
      <c r="B2913">
        <v>5</v>
      </c>
      <c r="C2913">
        <v>2</v>
      </c>
      <c r="D2913">
        <v>8</v>
      </c>
      <c r="E2913">
        <v>22367.637999999999</v>
      </c>
      <c r="F2913">
        <v>1266.77</v>
      </c>
      <c r="G2913">
        <v>60.317</v>
      </c>
      <c r="H2913">
        <v>60.51</v>
      </c>
      <c r="I2913">
        <v>109.06699999999999</v>
      </c>
      <c r="J2913">
        <v>2.8879999999999999</v>
      </c>
      <c r="K2913">
        <v>7.0030000000000001</v>
      </c>
      <c r="L2913">
        <v>87.745000000000005</v>
      </c>
      <c r="M2913">
        <v>23901.620999999999</v>
      </c>
      <c r="N2913">
        <v>3810.7420000000002</v>
      </c>
      <c r="O2913">
        <v>-15.217000000000001</v>
      </c>
      <c r="P2913">
        <v>-0.51500000000000001</v>
      </c>
      <c r="Q2913">
        <v>177.154</v>
      </c>
      <c r="R2913">
        <v>20106.611000000001</v>
      </c>
      <c r="S2913">
        <v>19929.455999999998</v>
      </c>
    </row>
    <row r="2914" spans="1:19" x14ac:dyDescent="0.3">
      <c r="A2914">
        <v>2021</v>
      </c>
      <c r="B2914">
        <v>5</v>
      </c>
      <c r="C2914">
        <v>2</v>
      </c>
      <c r="D2914">
        <v>9</v>
      </c>
      <c r="E2914">
        <v>23663.781999999999</v>
      </c>
      <c r="F2914">
        <v>1209.952</v>
      </c>
      <c r="G2914">
        <v>61.658999999999999</v>
      </c>
      <c r="H2914">
        <v>59.970999999999997</v>
      </c>
      <c r="I2914">
        <v>148.09700000000001</v>
      </c>
      <c r="J2914">
        <v>3.0950000000000002</v>
      </c>
      <c r="K2914">
        <v>9.6859999999999999</v>
      </c>
      <c r="L2914">
        <v>88.51</v>
      </c>
      <c r="M2914">
        <v>25183.093000000001</v>
      </c>
      <c r="N2914">
        <v>6168.4740000000002</v>
      </c>
      <c r="O2914">
        <v>-29.620999999999999</v>
      </c>
      <c r="P2914">
        <v>1.335</v>
      </c>
      <c r="Q2914">
        <v>199.39400000000001</v>
      </c>
      <c r="R2914">
        <v>19042.905999999999</v>
      </c>
      <c r="S2914">
        <v>18843.511999999999</v>
      </c>
    </row>
    <row r="2915" spans="1:19" x14ac:dyDescent="0.3">
      <c r="A2915">
        <v>2021</v>
      </c>
      <c r="B2915">
        <v>5</v>
      </c>
      <c r="C2915">
        <v>2</v>
      </c>
      <c r="D2915">
        <v>10</v>
      </c>
      <c r="E2915">
        <v>24736.755000000001</v>
      </c>
      <c r="F2915">
        <v>1156.1500000000001</v>
      </c>
      <c r="G2915">
        <v>62.133000000000003</v>
      </c>
      <c r="H2915">
        <v>59.621000000000002</v>
      </c>
      <c r="I2915">
        <v>183.595</v>
      </c>
      <c r="J2915">
        <v>3.2829999999999999</v>
      </c>
      <c r="K2915">
        <v>18.968</v>
      </c>
      <c r="L2915">
        <v>89.132000000000005</v>
      </c>
      <c r="M2915">
        <v>26247.503000000001</v>
      </c>
      <c r="N2915">
        <v>8000.6239999999998</v>
      </c>
      <c r="O2915">
        <v>-35.338999999999999</v>
      </c>
      <c r="P2915">
        <v>2.9889999999999999</v>
      </c>
      <c r="Q2915">
        <v>218.65799999999999</v>
      </c>
      <c r="R2915">
        <v>18279.228999999999</v>
      </c>
      <c r="S2915">
        <v>18060.571</v>
      </c>
    </row>
    <row r="2916" spans="1:19" x14ac:dyDescent="0.3">
      <c r="A2916">
        <v>2021</v>
      </c>
      <c r="B2916">
        <v>5</v>
      </c>
      <c r="C2916">
        <v>2</v>
      </c>
      <c r="D2916">
        <v>11</v>
      </c>
      <c r="E2916">
        <v>25166.935000000001</v>
      </c>
      <c r="F2916">
        <v>1114.461</v>
      </c>
      <c r="G2916">
        <v>62.396999999999998</v>
      </c>
      <c r="H2916">
        <v>59.252000000000002</v>
      </c>
      <c r="I2916">
        <v>236.779</v>
      </c>
      <c r="J2916">
        <v>3.4590000000000001</v>
      </c>
      <c r="K2916">
        <v>20.169</v>
      </c>
      <c r="L2916">
        <v>89.418999999999997</v>
      </c>
      <c r="M2916">
        <v>26690.474999999999</v>
      </c>
      <c r="N2916">
        <v>9091.2279999999992</v>
      </c>
      <c r="O2916">
        <v>-28.745000000000001</v>
      </c>
      <c r="P2916">
        <v>4.2569999999999997</v>
      </c>
      <c r="Q2916">
        <v>233.95</v>
      </c>
      <c r="R2916">
        <v>17623.735000000001</v>
      </c>
      <c r="S2916">
        <v>17389.785</v>
      </c>
    </row>
    <row r="2917" spans="1:19" x14ac:dyDescent="0.3">
      <c r="A2917">
        <v>2021</v>
      </c>
      <c r="B2917">
        <v>5</v>
      </c>
      <c r="C2917">
        <v>2</v>
      </c>
      <c r="D2917">
        <v>12</v>
      </c>
      <c r="E2917">
        <v>25308.776000000002</v>
      </c>
      <c r="F2917">
        <v>1081.5630000000001</v>
      </c>
      <c r="G2917">
        <v>62.097999999999999</v>
      </c>
      <c r="H2917">
        <v>58.457000000000001</v>
      </c>
      <c r="I2917">
        <v>278.48500000000001</v>
      </c>
      <c r="J2917">
        <v>3.6019999999999999</v>
      </c>
      <c r="K2917">
        <v>10.984999999999999</v>
      </c>
      <c r="L2917">
        <v>89.498000000000005</v>
      </c>
      <c r="M2917">
        <v>26831.366000000002</v>
      </c>
      <c r="N2917">
        <v>9589.3670000000002</v>
      </c>
      <c r="O2917">
        <v>-4.5609999999999999</v>
      </c>
      <c r="P2917">
        <v>6.7510000000000003</v>
      </c>
      <c r="Q2917">
        <v>246.40899999999999</v>
      </c>
      <c r="R2917">
        <v>17239.809000000001</v>
      </c>
      <c r="S2917">
        <v>16993.400000000001</v>
      </c>
    </row>
    <row r="2918" spans="1:19" x14ac:dyDescent="0.3">
      <c r="A2918">
        <v>2021</v>
      </c>
      <c r="B2918">
        <v>5</v>
      </c>
      <c r="C2918">
        <v>2</v>
      </c>
      <c r="D2918">
        <v>13</v>
      </c>
      <c r="E2918">
        <v>25311.261999999999</v>
      </c>
      <c r="F2918">
        <v>1021.9349999999999</v>
      </c>
      <c r="G2918">
        <v>62.133000000000003</v>
      </c>
      <c r="H2918">
        <v>58.436999999999998</v>
      </c>
      <c r="I2918">
        <v>291.25299999999999</v>
      </c>
      <c r="J2918">
        <v>3.6070000000000002</v>
      </c>
      <c r="K2918">
        <v>8.3680000000000003</v>
      </c>
      <c r="L2918">
        <v>89.501000000000005</v>
      </c>
      <c r="M2918">
        <v>26784.362000000001</v>
      </c>
      <c r="N2918">
        <v>9478.4480000000003</v>
      </c>
      <c r="O2918">
        <v>-2.2690000000000001</v>
      </c>
      <c r="P2918">
        <v>6.8029999999999999</v>
      </c>
      <c r="Q2918">
        <v>255.77600000000001</v>
      </c>
      <c r="R2918">
        <v>17301.38</v>
      </c>
      <c r="S2918">
        <v>17045.603999999999</v>
      </c>
    </row>
    <row r="2919" spans="1:19" x14ac:dyDescent="0.3">
      <c r="A2919">
        <v>2021</v>
      </c>
      <c r="B2919">
        <v>5</v>
      </c>
      <c r="C2919">
        <v>2</v>
      </c>
      <c r="D2919">
        <v>14</v>
      </c>
      <c r="E2919">
        <v>25294.013999999999</v>
      </c>
      <c r="F2919">
        <v>971.00400000000002</v>
      </c>
      <c r="G2919">
        <v>62.09</v>
      </c>
      <c r="H2919">
        <v>58.042999999999999</v>
      </c>
      <c r="I2919">
        <v>290.77</v>
      </c>
      <c r="J2919">
        <v>3.3069999999999999</v>
      </c>
      <c r="K2919">
        <v>-0.996</v>
      </c>
      <c r="L2919">
        <v>89.492999999999995</v>
      </c>
      <c r="M2919">
        <v>26705.633999999998</v>
      </c>
      <c r="N2919">
        <v>8870.2870000000003</v>
      </c>
      <c r="O2919">
        <v>-2.8740000000000001</v>
      </c>
      <c r="P2919">
        <v>5.6459999999999999</v>
      </c>
      <c r="Q2919">
        <v>263.63400000000001</v>
      </c>
      <c r="R2919">
        <v>17832.575000000001</v>
      </c>
      <c r="S2919">
        <v>17568.939999999999</v>
      </c>
    </row>
    <row r="2920" spans="1:19" x14ac:dyDescent="0.3">
      <c r="A2920">
        <v>2021</v>
      </c>
      <c r="B2920">
        <v>5</v>
      </c>
      <c r="C2920">
        <v>2</v>
      </c>
      <c r="D2920">
        <v>15</v>
      </c>
      <c r="E2920">
        <v>25208.87</v>
      </c>
      <c r="F2920">
        <v>927.779</v>
      </c>
      <c r="G2920">
        <v>61.975000000000001</v>
      </c>
      <c r="H2920">
        <v>57.185000000000002</v>
      </c>
      <c r="I2920">
        <v>293.33</v>
      </c>
      <c r="J2920">
        <v>3.363</v>
      </c>
      <c r="K2920">
        <v>-3.625</v>
      </c>
      <c r="L2920">
        <v>89.453000000000003</v>
      </c>
      <c r="M2920">
        <v>26576.353999999999</v>
      </c>
      <c r="N2920">
        <v>7609.4979999999996</v>
      </c>
      <c r="O2920">
        <v>-1.23</v>
      </c>
      <c r="P2920">
        <v>6.5830000000000002</v>
      </c>
      <c r="Q2920">
        <v>270.80500000000001</v>
      </c>
      <c r="R2920">
        <v>18961.504000000001</v>
      </c>
      <c r="S2920">
        <v>18690.7</v>
      </c>
    </row>
    <row r="2921" spans="1:19" x14ac:dyDescent="0.3">
      <c r="A2921">
        <v>2021</v>
      </c>
      <c r="B2921">
        <v>5</v>
      </c>
      <c r="C2921">
        <v>2</v>
      </c>
      <c r="D2921">
        <v>16</v>
      </c>
      <c r="E2921">
        <v>25134.431</v>
      </c>
      <c r="F2921">
        <v>865.26599999999996</v>
      </c>
      <c r="G2921">
        <v>61.94</v>
      </c>
      <c r="H2921">
        <v>57.13</v>
      </c>
      <c r="I2921">
        <v>195.18899999999999</v>
      </c>
      <c r="J2921">
        <v>2.121</v>
      </c>
      <c r="K2921">
        <v>-32.173999999999999</v>
      </c>
      <c r="L2921">
        <v>89.424000000000007</v>
      </c>
      <c r="M2921">
        <v>26311.386999999999</v>
      </c>
      <c r="N2921">
        <v>5815.0919999999996</v>
      </c>
      <c r="O2921">
        <v>-0.44600000000000001</v>
      </c>
      <c r="P2921">
        <v>5.0960000000000001</v>
      </c>
      <c r="Q2921">
        <v>280.22300000000001</v>
      </c>
      <c r="R2921">
        <v>20491.645</v>
      </c>
      <c r="S2921">
        <v>20211.421999999999</v>
      </c>
    </row>
    <row r="2922" spans="1:19" x14ac:dyDescent="0.3">
      <c r="A2922">
        <v>2021</v>
      </c>
      <c r="B2922">
        <v>5</v>
      </c>
      <c r="C2922">
        <v>2</v>
      </c>
      <c r="D2922">
        <v>17</v>
      </c>
      <c r="E2922">
        <v>25044.536</v>
      </c>
      <c r="F2922">
        <v>800.18899999999996</v>
      </c>
      <c r="G2922">
        <v>62.353000000000002</v>
      </c>
      <c r="H2922">
        <v>57.396000000000001</v>
      </c>
      <c r="I2922">
        <v>205.239</v>
      </c>
      <c r="J2922">
        <v>1.9910000000000001</v>
      </c>
      <c r="K2922">
        <v>-43.843000000000004</v>
      </c>
      <c r="L2922">
        <v>89.355000000000004</v>
      </c>
      <c r="M2922">
        <v>26154.863000000001</v>
      </c>
      <c r="N2922">
        <v>3513.1280000000002</v>
      </c>
      <c r="O2922">
        <v>1.254</v>
      </c>
      <c r="P2922">
        <v>5.8730000000000002</v>
      </c>
      <c r="Q2922">
        <v>287.99099999999999</v>
      </c>
      <c r="R2922">
        <v>22634.607</v>
      </c>
      <c r="S2922">
        <v>22346.616000000002</v>
      </c>
    </row>
    <row r="2923" spans="1:19" x14ac:dyDescent="0.3">
      <c r="A2923">
        <v>2021</v>
      </c>
      <c r="B2923">
        <v>5</v>
      </c>
      <c r="C2923">
        <v>2</v>
      </c>
      <c r="D2923">
        <v>18</v>
      </c>
      <c r="E2923">
        <v>24790.401000000002</v>
      </c>
      <c r="F2923">
        <v>754.03599999999994</v>
      </c>
      <c r="G2923">
        <v>63.31</v>
      </c>
      <c r="H2923">
        <v>58.77</v>
      </c>
      <c r="I2923">
        <v>206.95099999999999</v>
      </c>
      <c r="J2923">
        <v>1.8640000000000001</v>
      </c>
      <c r="K2923">
        <v>-43.002000000000002</v>
      </c>
      <c r="L2923">
        <v>89.183999999999997</v>
      </c>
      <c r="M2923">
        <v>25858.203000000001</v>
      </c>
      <c r="N2923">
        <v>1178.0899999999999</v>
      </c>
      <c r="O2923">
        <v>10.032</v>
      </c>
      <c r="P2923">
        <v>0.997</v>
      </c>
      <c r="Q2923">
        <v>288.11500000000001</v>
      </c>
      <c r="R2923">
        <v>24669.085999999999</v>
      </c>
      <c r="S2923">
        <v>24380.97</v>
      </c>
    </row>
    <row r="2924" spans="1:19" x14ac:dyDescent="0.3">
      <c r="A2924">
        <v>2021</v>
      </c>
      <c r="B2924">
        <v>5</v>
      </c>
      <c r="C2924">
        <v>2</v>
      </c>
      <c r="D2924">
        <v>19</v>
      </c>
      <c r="E2924">
        <v>24997.366999999998</v>
      </c>
      <c r="F2924">
        <v>741.79300000000001</v>
      </c>
      <c r="G2924">
        <v>63.607999999999997</v>
      </c>
      <c r="H2924">
        <v>58.887999999999998</v>
      </c>
      <c r="I2924">
        <v>232.16</v>
      </c>
      <c r="J2924">
        <v>1.7270000000000001</v>
      </c>
      <c r="K2924">
        <v>-45.953000000000003</v>
      </c>
      <c r="L2924">
        <v>89.233999999999995</v>
      </c>
      <c r="M2924">
        <v>26075.216</v>
      </c>
      <c r="N2924">
        <v>92.801000000000002</v>
      </c>
      <c r="O2924">
        <v>14.593</v>
      </c>
      <c r="P2924">
        <v>5.1360000000000001</v>
      </c>
      <c r="Q2924">
        <v>274.57799999999997</v>
      </c>
      <c r="R2924">
        <v>25962.685000000001</v>
      </c>
      <c r="S2924">
        <v>25688.108</v>
      </c>
    </row>
    <row r="2925" spans="1:19" x14ac:dyDescent="0.3">
      <c r="A2925">
        <v>2021</v>
      </c>
      <c r="B2925">
        <v>5</v>
      </c>
      <c r="C2925">
        <v>2</v>
      </c>
      <c r="D2925">
        <v>20</v>
      </c>
      <c r="E2925">
        <v>26232.493999999999</v>
      </c>
      <c r="F2925">
        <v>775.43100000000004</v>
      </c>
      <c r="G2925">
        <v>64.424000000000007</v>
      </c>
      <c r="H2925">
        <v>60.634</v>
      </c>
      <c r="I2925">
        <v>324.928</v>
      </c>
      <c r="J2925">
        <v>1.5820000000000001</v>
      </c>
      <c r="K2925">
        <v>-49.073</v>
      </c>
      <c r="L2925">
        <v>90.057000000000002</v>
      </c>
      <c r="M2925">
        <v>27436.054</v>
      </c>
      <c r="N2925">
        <v>2E-3</v>
      </c>
      <c r="O2925">
        <v>14.88</v>
      </c>
      <c r="P2925">
        <v>8.2550000000000008</v>
      </c>
      <c r="Q2925">
        <v>255.047</v>
      </c>
      <c r="R2925">
        <v>27412.917000000001</v>
      </c>
      <c r="S2925">
        <v>27157.87</v>
      </c>
    </row>
    <row r="2926" spans="1:19" x14ac:dyDescent="0.3">
      <c r="A2926">
        <v>2021</v>
      </c>
      <c r="B2926">
        <v>5</v>
      </c>
      <c r="C2926">
        <v>2</v>
      </c>
      <c r="D2926">
        <v>21</v>
      </c>
      <c r="E2926">
        <v>25653.878000000001</v>
      </c>
      <c r="F2926">
        <v>831.63900000000001</v>
      </c>
      <c r="G2926">
        <v>66.013000000000005</v>
      </c>
      <c r="H2926">
        <v>62.578000000000003</v>
      </c>
      <c r="I2926">
        <v>370.52199999999999</v>
      </c>
      <c r="J2926">
        <v>1.948</v>
      </c>
      <c r="K2926">
        <v>-14.093999999999999</v>
      </c>
      <c r="L2926">
        <v>89.73</v>
      </c>
      <c r="M2926">
        <v>26996.201000000001</v>
      </c>
      <c r="N2926">
        <v>0</v>
      </c>
      <c r="O2926">
        <v>14.473000000000001</v>
      </c>
      <c r="P2926">
        <v>2.0049999999999999</v>
      </c>
      <c r="Q2926">
        <v>235.15299999999999</v>
      </c>
      <c r="R2926">
        <v>26979.723000000002</v>
      </c>
      <c r="S2926">
        <v>26744.57</v>
      </c>
    </row>
    <row r="2927" spans="1:19" x14ac:dyDescent="0.3">
      <c r="A2927">
        <v>2021</v>
      </c>
      <c r="B2927">
        <v>5</v>
      </c>
      <c r="C2927">
        <v>2</v>
      </c>
      <c r="D2927">
        <v>22</v>
      </c>
      <c r="E2927">
        <v>23788.228999999999</v>
      </c>
      <c r="F2927">
        <v>969.22</v>
      </c>
      <c r="G2927">
        <v>63.353000000000002</v>
      </c>
      <c r="H2927">
        <v>63.042999999999999</v>
      </c>
      <c r="I2927">
        <v>407.01100000000002</v>
      </c>
      <c r="J2927">
        <v>1.7749999999999999</v>
      </c>
      <c r="K2927">
        <v>4.8360000000000003</v>
      </c>
      <c r="L2927">
        <v>88.603999999999999</v>
      </c>
      <c r="M2927">
        <v>25322.717000000001</v>
      </c>
      <c r="N2927">
        <v>0</v>
      </c>
      <c r="O2927">
        <v>11.289</v>
      </c>
      <c r="P2927">
        <v>-12.587</v>
      </c>
      <c r="Q2927">
        <v>215.83600000000001</v>
      </c>
      <c r="R2927">
        <v>25324.014999999999</v>
      </c>
      <c r="S2927">
        <v>25108.179</v>
      </c>
    </row>
    <row r="2928" spans="1:19" x14ac:dyDescent="0.3">
      <c r="A2928">
        <v>2021</v>
      </c>
      <c r="B2928">
        <v>5</v>
      </c>
      <c r="C2928">
        <v>2</v>
      </c>
      <c r="D2928">
        <v>23</v>
      </c>
      <c r="E2928">
        <v>21685.953000000001</v>
      </c>
      <c r="F2928">
        <v>1132.6089999999999</v>
      </c>
      <c r="G2928">
        <v>60.194000000000003</v>
      </c>
      <c r="H2928">
        <v>62.743000000000002</v>
      </c>
      <c r="I2928">
        <v>499.92</v>
      </c>
      <c r="J2928">
        <v>3.0449999999999999</v>
      </c>
      <c r="K2928">
        <v>17.59</v>
      </c>
      <c r="L2928">
        <v>87.376999999999995</v>
      </c>
      <c r="M2928">
        <v>23489.238000000001</v>
      </c>
      <c r="N2928">
        <v>0</v>
      </c>
      <c r="O2928">
        <v>8.2550000000000008</v>
      </c>
      <c r="P2928">
        <v>-14.349</v>
      </c>
      <c r="Q2928">
        <v>190.191</v>
      </c>
      <c r="R2928">
        <v>23495.331999999999</v>
      </c>
      <c r="S2928">
        <v>23305.141</v>
      </c>
    </row>
    <row r="2929" spans="1:19" x14ac:dyDescent="0.3">
      <c r="A2929">
        <v>2021</v>
      </c>
      <c r="B2929">
        <v>5</v>
      </c>
      <c r="C2929">
        <v>2</v>
      </c>
      <c r="D2929">
        <v>24</v>
      </c>
      <c r="E2929">
        <v>20191.988000000001</v>
      </c>
      <c r="F2929">
        <v>1446.9190000000001</v>
      </c>
      <c r="G2929">
        <v>56.893000000000001</v>
      </c>
      <c r="H2929">
        <v>62.262</v>
      </c>
      <c r="I2929">
        <v>846.64099999999996</v>
      </c>
      <c r="J2929">
        <v>5.0780000000000003</v>
      </c>
      <c r="K2929">
        <v>24.109000000000002</v>
      </c>
      <c r="L2929">
        <v>86.570999999999998</v>
      </c>
      <c r="M2929">
        <v>22663.567999999999</v>
      </c>
      <c r="N2929">
        <v>0</v>
      </c>
      <c r="O2929">
        <v>5.47</v>
      </c>
      <c r="P2929">
        <v>-23.893000000000001</v>
      </c>
      <c r="Q2929">
        <v>165.738</v>
      </c>
      <c r="R2929">
        <v>22681.99</v>
      </c>
      <c r="S2929">
        <v>22516.253000000001</v>
      </c>
    </row>
    <row r="2930" spans="1:19" x14ac:dyDescent="0.3">
      <c r="A2930">
        <v>2021</v>
      </c>
      <c r="B2930">
        <v>5</v>
      </c>
      <c r="C2930">
        <v>3</v>
      </c>
      <c r="D2930">
        <v>1</v>
      </c>
      <c r="E2930">
        <v>19738.704000000002</v>
      </c>
      <c r="F2930">
        <v>1504.7049999999999</v>
      </c>
      <c r="G2930">
        <v>55.314</v>
      </c>
      <c r="H2930">
        <v>61.6</v>
      </c>
      <c r="I2930">
        <v>601.077</v>
      </c>
      <c r="J2930">
        <v>4.9450000000000003</v>
      </c>
      <c r="K2930">
        <v>21.454999999999998</v>
      </c>
      <c r="L2930">
        <v>86.322999999999993</v>
      </c>
      <c r="M2930">
        <v>22018.808000000001</v>
      </c>
      <c r="N2930">
        <v>0</v>
      </c>
      <c r="O2930">
        <v>4.5709999999999997</v>
      </c>
      <c r="P2930">
        <v>-18.643999999999998</v>
      </c>
      <c r="Q2930">
        <v>146.46799999999999</v>
      </c>
      <c r="R2930">
        <v>22032.882000000001</v>
      </c>
      <c r="S2930">
        <v>21886.414000000001</v>
      </c>
    </row>
    <row r="2931" spans="1:19" x14ac:dyDescent="0.3">
      <c r="A2931">
        <v>2021</v>
      </c>
      <c r="B2931">
        <v>5</v>
      </c>
      <c r="C2931">
        <v>3</v>
      </c>
      <c r="D2931">
        <v>2</v>
      </c>
      <c r="E2931">
        <v>19249.183000000001</v>
      </c>
      <c r="F2931">
        <v>1577.1769999999999</v>
      </c>
      <c r="G2931">
        <v>53.137</v>
      </c>
      <c r="H2931">
        <v>61.326000000000001</v>
      </c>
      <c r="I2931">
        <v>360.00200000000001</v>
      </c>
      <c r="J2931">
        <v>4.8719999999999999</v>
      </c>
      <c r="K2931">
        <v>18.861999999999998</v>
      </c>
      <c r="L2931">
        <v>86.037999999999997</v>
      </c>
      <c r="M2931">
        <v>21357.460999999999</v>
      </c>
      <c r="N2931">
        <v>0</v>
      </c>
      <c r="O2931">
        <v>3.4830000000000001</v>
      </c>
      <c r="P2931">
        <v>-13.452999999999999</v>
      </c>
      <c r="Q2931">
        <v>137.62200000000001</v>
      </c>
      <c r="R2931">
        <v>21367.43</v>
      </c>
      <c r="S2931">
        <v>21229.808000000001</v>
      </c>
    </row>
    <row r="2932" spans="1:19" x14ac:dyDescent="0.3">
      <c r="A2932">
        <v>2021</v>
      </c>
      <c r="B2932">
        <v>5</v>
      </c>
      <c r="C2932">
        <v>3</v>
      </c>
      <c r="D2932">
        <v>3</v>
      </c>
      <c r="E2932">
        <v>19027.249</v>
      </c>
      <c r="F2932">
        <v>1586.9369999999999</v>
      </c>
      <c r="G2932">
        <v>52.521999999999998</v>
      </c>
      <c r="H2932">
        <v>60.957999999999998</v>
      </c>
      <c r="I2932">
        <v>204.78</v>
      </c>
      <c r="J2932">
        <v>4.7190000000000003</v>
      </c>
      <c r="K2932">
        <v>16.802</v>
      </c>
      <c r="L2932">
        <v>85.908000000000001</v>
      </c>
      <c r="M2932">
        <v>20987.352999999999</v>
      </c>
      <c r="N2932">
        <v>0</v>
      </c>
      <c r="O2932">
        <v>2.8410000000000002</v>
      </c>
      <c r="P2932">
        <v>-8.6229999999999993</v>
      </c>
      <c r="Q2932">
        <v>135.24299999999999</v>
      </c>
      <c r="R2932">
        <v>20993.134999999998</v>
      </c>
      <c r="S2932">
        <v>20857.892</v>
      </c>
    </row>
    <row r="2933" spans="1:19" x14ac:dyDescent="0.3">
      <c r="A2933">
        <v>2021</v>
      </c>
      <c r="B2933">
        <v>5</v>
      </c>
      <c r="C2933">
        <v>3</v>
      </c>
      <c r="D2933">
        <v>4</v>
      </c>
      <c r="E2933">
        <v>19512.169999999998</v>
      </c>
      <c r="F2933">
        <v>1544.1079999999999</v>
      </c>
      <c r="G2933">
        <v>52.54</v>
      </c>
      <c r="H2933">
        <v>60.802999999999997</v>
      </c>
      <c r="I2933">
        <v>102.96599999999999</v>
      </c>
      <c r="J2933">
        <v>3.6520000000000001</v>
      </c>
      <c r="K2933">
        <v>16.562000000000001</v>
      </c>
      <c r="L2933">
        <v>86.200999999999993</v>
      </c>
      <c r="M2933">
        <v>21326.463</v>
      </c>
      <c r="N2933">
        <v>0</v>
      </c>
      <c r="O2933">
        <v>2.347</v>
      </c>
      <c r="P2933">
        <v>-6.0910000000000002</v>
      </c>
      <c r="Q2933">
        <v>138.501</v>
      </c>
      <c r="R2933">
        <v>21330.206999999999</v>
      </c>
      <c r="S2933">
        <v>21191.705999999998</v>
      </c>
    </row>
    <row r="2934" spans="1:19" x14ac:dyDescent="0.3">
      <c r="A2934">
        <v>2021</v>
      </c>
      <c r="B2934">
        <v>5</v>
      </c>
      <c r="C2934">
        <v>3</v>
      </c>
      <c r="D2934">
        <v>5</v>
      </c>
      <c r="E2934">
        <v>20947.651000000002</v>
      </c>
      <c r="F2934">
        <v>1342.6849999999999</v>
      </c>
      <c r="G2934">
        <v>54.594000000000001</v>
      </c>
      <c r="H2934">
        <v>60.793999999999997</v>
      </c>
      <c r="I2934">
        <v>72.459999999999994</v>
      </c>
      <c r="J2934">
        <v>2.3290000000000002</v>
      </c>
      <c r="K2934">
        <v>7.069</v>
      </c>
      <c r="L2934">
        <v>87.007000000000005</v>
      </c>
      <c r="M2934">
        <v>22519.994999999999</v>
      </c>
      <c r="N2934">
        <v>0</v>
      </c>
      <c r="O2934">
        <v>2.5059999999999998</v>
      </c>
      <c r="P2934">
        <v>-5.3959999999999999</v>
      </c>
      <c r="Q2934">
        <v>149.994</v>
      </c>
      <c r="R2934">
        <v>22522.883999999998</v>
      </c>
      <c r="S2934">
        <v>22372.89</v>
      </c>
    </row>
    <row r="2935" spans="1:19" x14ac:dyDescent="0.3">
      <c r="A2935">
        <v>2021</v>
      </c>
      <c r="B2935">
        <v>5</v>
      </c>
      <c r="C2935">
        <v>3</v>
      </c>
      <c r="D2935">
        <v>6</v>
      </c>
      <c r="E2935">
        <v>22760.501</v>
      </c>
      <c r="F2935">
        <v>1096.194</v>
      </c>
      <c r="G2935">
        <v>58.420999999999999</v>
      </c>
      <c r="H2935">
        <v>60.741999999999997</v>
      </c>
      <c r="I2935">
        <v>128.994</v>
      </c>
      <c r="J2935">
        <v>2.839</v>
      </c>
      <c r="K2935">
        <v>3.9929999999999999</v>
      </c>
      <c r="L2935">
        <v>88.024000000000001</v>
      </c>
      <c r="M2935">
        <v>24141.286</v>
      </c>
      <c r="N2935">
        <v>105.27500000000001</v>
      </c>
      <c r="O2935">
        <v>2.1800000000000002</v>
      </c>
      <c r="P2935">
        <v>-2.4129999999999998</v>
      </c>
      <c r="Q2935">
        <v>169.46700000000001</v>
      </c>
      <c r="R2935">
        <v>24036.244999999999</v>
      </c>
      <c r="S2935">
        <v>23866.777999999998</v>
      </c>
    </row>
    <row r="2936" spans="1:19" x14ac:dyDescent="0.3">
      <c r="A2936">
        <v>2021</v>
      </c>
      <c r="B2936">
        <v>5</v>
      </c>
      <c r="C2936">
        <v>3</v>
      </c>
      <c r="D2936">
        <v>7</v>
      </c>
      <c r="E2936">
        <v>25179.141</v>
      </c>
      <c r="F2936">
        <v>988.55399999999997</v>
      </c>
      <c r="G2936">
        <v>60.694000000000003</v>
      </c>
      <c r="H2936">
        <v>61.171999999999997</v>
      </c>
      <c r="I2936">
        <v>267.89</v>
      </c>
      <c r="J2936">
        <v>3.702</v>
      </c>
      <c r="K2936">
        <v>10.071999999999999</v>
      </c>
      <c r="L2936">
        <v>89.53</v>
      </c>
      <c r="M2936">
        <v>26600.062000000002</v>
      </c>
      <c r="N2936">
        <v>1378.905</v>
      </c>
      <c r="O2936">
        <v>-1.597</v>
      </c>
      <c r="P2936">
        <v>-1.6890000000000001</v>
      </c>
      <c r="Q2936">
        <v>202.15899999999999</v>
      </c>
      <c r="R2936">
        <v>25224.444</v>
      </c>
      <c r="S2936">
        <v>25022.284</v>
      </c>
    </row>
    <row r="2937" spans="1:19" x14ac:dyDescent="0.3">
      <c r="A2937">
        <v>2021</v>
      </c>
      <c r="B2937">
        <v>5</v>
      </c>
      <c r="C2937">
        <v>3</v>
      </c>
      <c r="D2937">
        <v>8</v>
      </c>
      <c r="E2937">
        <v>26592.598000000002</v>
      </c>
      <c r="F2937">
        <v>959.97299999999996</v>
      </c>
      <c r="G2937">
        <v>62.212000000000003</v>
      </c>
      <c r="H2937">
        <v>61.156999999999996</v>
      </c>
      <c r="I2937">
        <v>494.47699999999998</v>
      </c>
      <c r="J2937">
        <v>4.97</v>
      </c>
      <c r="K2937">
        <v>7.9119999999999999</v>
      </c>
      <c r="L2937">
        <v>90.548000000000002</v>
      </c>
      <c r="M2937">
        <v>28211.634999999998</v>
      </c>
      <c r="N2937">
        <v>3810.7420000000002</v>
      </c>
      <c r="O2937">
        <v>-15.217000000000001</v>
      </c>
      <c r="P2937">
        <v>-0.51500000000000001</v>
      </c>
      <c r="Q2937">
        <v>237.351</v>
      </c>
      <c r="R2937">
        <v>24416.625</v>
      </c>
      <c r="S2937">
        <v>24179.273000000001</v>
      </c>
    </row>
    <row r="2938" spans="1:19" x14ac:dyDescent="0.3">
      <c r="A2938">
        <v>2021</v>
      </c>
      <c r="B2938">
        <v>5</v>
      </c>
      <c r="C2938">
        <v>3</v>
      </c>
      <c r="D2938">
        <v>9</v>
      </c>
      <c r="E2938">
        <v>27839.208999999999</v>
      </c>
      <c r="F2938">
        <v>945.87099999999998</v>
      </c>
      <c r="G2938">
        <v>62.238999999999997</v>
      </c>
      <c r="H2938">
        <v>60.442</v>
      </c>
      <c r="I2938">
        <v>610.01099999999997</v>
      </c>
      <c r="J2938">
        <v>5.5149999999999997</v>
      </c>
      <c r="K2938">
        <v>9.827</v>
      </c>
      <c r="L2938">
        <v>91.701999999999998</v>
      </c>
      <c r="M2938">
        <v>29562.577000000001</v>
      </c>
      <c r="N2938">
        <v>6168.4740000000002</v>
      </c>
      <c r="O2938">
        <v>-29.620999999999999</v>
      </c>
      <c r="P2938">
        <v>1.335</v>
      </c>
      <c r="Q2938">
        <v>263.82</v>
      </c>
      <c r="R2938">
        <v>23422.39</v>
      </c>
      <c r="S2938">
        <v>23158.57</v>
      </c>
    </row>
    <row r="2939" spans="1:19" x14ac:dyDescent="0.3">
      <c r="A2939">
        <v>2021</v>
      </c>
      <c r="B2939">
        <v>5</v>
      </c>
      <c r="C2939">
        <v>3</v>
      </c>
      <c r="D2939">
        <v>10</v>
      </c>
      <c r="E2939">
        <v>28860.621999999999</v>
      </c>
      <c r="F2939">
        <v>930.928</v>
      </c>
      <c r="G2939">
        <v>62.414000000000001</v>
      </c>
      <c r="H2939">
        <v>59.993000000000002</v>
      </c>
      <c r="I2939">
        <v>576.36599999999999</v>
      </c>
      <c r="J2939">
        <v>5.82</v>
      </c>
      <c r="K2939">
        <v>17.478000000000002</v>
      </c>
      <c r="L2939">
        <v>92.444999999999993</v>
      </c>
      <c r="M2939">
        <v>30543.651000000002</v>
      </c>
      <c r="N2939">
        <v>8000.6239999999998</v>
      </c>
      <c r="O2939">
        <v>-35.338999999999999</v>
      </c>
      <c r="P2939">
        <v>2.9889999999999999</v>
      </c>
      <c r="Q2939">
        <v>283.53199999999998</v>
      </c>
      <c r="R2939">
        <v>22575.377</v>
      </c>
      <c r="S2939">
        <v>22291.845000000001</v>
      </c>
    </row>
    <row r="2940" spans="1:19" x14ac:dyDescent="0.3">
      <c r="A2940">
        <v>2021</v>
      </c>
      <c r="B2940">
        <v>5</v>
      </c>
      <c r="C2940">
        <v>3</v>
      </c>
      <c r="D2940">
        <v>11</v>
      </c>
      <c r="E2940">
        <v>29232.228999999999</v>
      </c>
      <c r="F2940">
        <v>915.31799999999998</v>
      </c>
      <c r="G2940">
        <v>62.704000000000001</v>
      </c>
      <c r="H2940">
        <v>59.537999999999997</v>
      </c>
      <c r="I2940">
        <v>490.58300000000003</v>
      </c>
      <c r="J2940">
        <v>5.9569999999999999</v>
      </c>
      <c r="K2940">
        <v>17.771999999999998</v>
      </c>
      <c r="L2940">
        <v>92.656000000000006</v>
      </c>
      <c r="M2940">
        <v>30814.053</v>
      </c>
      <c r="N2940">
        <v>9091.2279999999992</v>
      </c>
      <c r="O2940">
        <v>-28.745000000000001</v>
      </c>
      <c r="P2940">
        <v>4.2569999999999997</v>
      </c>
      <c r="Q2940">
        <v>300.15300000000002</v>
      </c>
      <c r="R2940">
        <v>21747.312999999998</v>
      </c>
      <c r="S2940">
        <v>21447.16</v>
      </c>
    </row>
    <row r="2941" spans="1:19" x14ac:dyDescent="0.3">
      <c r="A2941">
        <v>2021</v>
      </c>
      <c r="B2941">
        <v>5</v>
      </c>
      <c r="C2941">
        <v>3</v>
      </c>
      <c r="D2941">
        <v>12</v>
      </c>
      <c r="E2941">
        <v>29364.517</v>
      </c>
      <c r="F2941">
        <v>899.98299999999995</v>
      </c>
      <c r="G2941">
        <v>62.817999999999998</v>
      </c>
      <c r="H2941">
        <v>58.643000000000001</v>
      </c>
      <c r="I2941">
        <v>453.64400000000001</v>
      </c>
      <c r="J2941">
        <v>5.9269999999999996</v>
      </c>
      <c r="K2941">
        <v>9.2449999999999992</v>
      </c>
      <c r="L2941">
        <v>92.718000000000004</v>
      </c>
      <c r="M2941">
        <v>30884.677</v>
      </c>
      <c r="N2941">
        <v>9589.3670000000002</v>
      </c>
      <c r="O2941">
        <v>-4.5609999999999999</v>
      </c>
      <c r="P2941">
        <v>6.7510000000000003</v>
      </c>
      <c r="Q2941">
        <v>311.714</v>
      </c>
      <c r="R2941">
        <v>21293.119999999999</v>
      </c>
      <c r="S2941">
        <v>20981.405999999999</v>
      </c>
    </row>
    <row r="2942" spans="1:19" x14ac:dyDescent="0.3">
      <c r="A2942">
        <v>2021</v>
      </c>
      <c r="B2942">
        <v>5</v>
      </c>
      <c r="C2942">
        <v>3</v>
      </c>
      <c r="D2942">
        <v>13</v>
      </c>
      <c r="E2942">
        <v>29606.822</v>
      </c>
      <c r="F2942">
        <v>850.47400000000005</v>
      </c>
      <c r="G2942">
        <v>62.862000000000002</v>
      </c>
      <c r="H2942">
        <v>58.621000000000002</v>
      </c>
      <c r="I2942">
        <v>429.274</v>
      </c>
      <c r="J2942">
        <v>5.819</v>
      </c>
      <c r="K2942">
        <v>6.9260000000000002</v>
      </c>
      <c r="L2942">
        <v>92.85</v>
      </c>
      <c r="M2942">
        <v>31050.786</v>
      </c>
      <c r="N2942">
        <v>9478.4480000000003</v>
      </c>
      <c r="O2942">
        <v>-2.2690000000000001</v>
      </c>
      <c r="P2942">
        <v>6.8029999999999999</v>
      </c>
      <c r="Q2942">
        <v>318.52699999999999</v>
      </c>
      <c r="R2942">
        <v>21567.805</v>
      </c>
      <c r="S2942">
        <v>21249.277999999998</v>
      </c>
    </row>
    <row r="2943" spans="1:19" x14ac:dyDescent="0.3">
      <c r="A2943">
        <v>2021</v>
      </c>
      <c r="B2943">
        <v>5</v>
      </c>
      <c r="C2943">
        <v>3</v>
      </c>
      <c r="D2943">
        <v>14</v>
      </c>
      <c r="E2943">
        <v>29588.089</v>
      </c>
      <c r="F2943">
        <v>815.91499999999996</v>
      </c>
      <c r="G2943">
        <v>63.134</v>
      </c>
      <c r="H2943">
        <v>58.186999999999998</v>
      </c>
      <c r="I2943">
        <v>368.52499999999998</v>
      </c>
      <c r="J2943">
        <v>5.3470000000000004</v>
      </c>
      <c r="K2943">
        <v>-1.4039999999999999</v>
      </c>
      <c r="L2943">
        <v>92.850999999999999</v>
      </c>
      <c r="M2943">
        <v>30927.508999999998</v>
      </c>
      <c r="N2943">
        <v>8870.2870000000003</v>
      </c>
      <c r="O2943">
        <v>-2.8740000000000001</v>
      </c>
      <c r="P2943">
        <v>5.6459999999999999</v>
      </c>
      <c r="Q2943">
        <v>323.97699999999998</v>
      </c>
      <c r="R2943">
        <v>22054.449000000001</v>
      </c>
      <c r="S2943">
        <v>21730.472000000002</v>
      </c>
    </row>
    <row r="2944" spans="1:19" x14ac:dyDescent="0.3">
      <c r="A2944">
        <v>2021</v>
      </c>
      <c r="B2944">
        <v>5</v>
      </c>
      <c r="C2944">
        <v>3</v>
      </c>
      <c r="D2944">
        <v>15</v>
      </c>
      <c r="E2944">
        <v>29379.345000000001</v>
      </c>
      <c r="F2944">
        <v>783.43200000000002</v>
      </c>
      <c r="G2944">
        <v>63.503</v>
      </c>
      <c r="H2944">
        <v>57.194000000000003</v>
      </c>
      <c r="I2944">
        <v>339.13400000000001</v>
      </c>
      <c r="J2944">
        <v>5.5759999999999996</v>
      </c>
      <c r="K2944">
        <v>-3.629</v>
      </c>
      <c r="L2944">
        <v>92.756</v>
      </c>
      <c r="M2944">
        <v>30653.809000000001</v>
      </c>
      <c r="N2944">
        <v>7609.4979999999996</v>
      </c>
      <c r="O2944">
        <v>-1.23</v>
      </c>
      <c r="P2944">
        <v>6.5830000000000002</v>
      </c>
      <c r="Q2944">
        <v>327.05700000000002</v>
      </c>
      <c r="R2944">
        <v>23038.957999999999</v>
      </c>
      <c r="S2944">
        <v>22711.901999999998</v>
      </c>
    </row>
    <row r="2945" spans="1:19" x14ac:dyDescent="0.3">
      <c r="A2945">
        <v>2021</v>
      </c>
      <c r="B2945">
        <v>5</v>
      </c>
      <c r="C2945">
        <v>3</v>
      </c>
      <c r="D2945">
        <v>16</v>
      </c>
      <c r="E2945">
        <v>28978.62</v>
      </c>
      <c r="F2945">
        <v>733.33500000000004</v>
      </c>
      <c r="G2945">
        <v>64.046999999999997</v>
      </c>
      <c r="H2945">
        <v>57.158999999999999</v>
      </c>
      <c r="I2945">
        <v>233.93700000000001</v>
      </c>
      <c r="J2945">
        <v>4.3869999999999996</v>
      </c>
      <c r="K2945">
        <v>-29.073</v>
      </c>
      <c r="L2945">
        <v>92.55</v>
      </c>
      <c r="M2945">
        <v>30070.915000000001</v>
      </c>
      <c r="N2945">
        <v>5815.0919999999996</v>
      </c>
      <c r="O2945">
        <v>-0.44600000000000001</v>
      </c>
      <c r="P2945">
        <v>5.0960000000000001</v>
      </c>
      <c r="Q2945">
        <v>325.88400000000001</v>
      </c>
      <c r="R2945">
        <v>24251.173999999999</v>
      </c>
      <c r="S2945">
        <v>23925.289000000001</v>
      </c>
    </row>
    <row r="2946" spans="1:19" x14ac:dyDescent="0.3">
      <c r="A2946">
        <v>2021</v>
      </c>
      <c r="B2946">
        <v>5</v>
      </c>
      <c r="C2946">
        <v>3</v>
      </c>
      <c r="D2946">
        <v>17</v>
      </c>
      <c r="E2946">
        <v>28453.484</v>
      </c>
      <c r="F2946">
        <v>690.35900000000004</v>
      </c>
      <c r="G2946">
        <v>65.188000000000002</v>
      </c>
      <c r="H2946">
        <v>57.442</v>
      </c>
      <c r="I2946">
        <v>255.80699999999999</v>
      </c>
      <c r="J2946">
        <v>4.91</v>
      </c>
      <c r="K2946">
        <v>-41.076999999999998</v>
      </c>
      <c r="L2946">
        <v>92.224999999999994</v>
      </c>
      <c r="M2946">
        <v>29513.151000000002</v>
      </c>
      <c r="N2946">
        <v>3513.1280000000002</v>
      </c>
      <c r="O2946">
        <v>1.254</v>
      </c>
      <c r="P2946">
        <v>5.8730000000000002</v>
      </c>
      <c r="Q2946">
        <v>322.60899999999998</v>
      </c>
      <c r="R2946">
        <v>25992.895</v>
      </c>
      <c r="S2946">
        <v>25670.287</v>
      </c>
    </row>
    <row r="2947" spans="1:19" x14ac:dyDescent="0.3">
      <c r="A2947">
        <v>2021</v>
      </c>
      <c r="B2947">
        <v>5</v>
      </c>
      <c r="C2947">
        <v>3</v>
      </c>
      <c r="D2947">
        <v>18</v>
      </c>
      <c r="E2947">
        <v>27744.478999999999</v>
      </c>
      <c r="F2947">
        <v>664.51800000000003</v>
      </c>
      <c r="G2947">
        <v>66.197000000000003</v>
      </c>
      <c r="H2947">
        <v>58.941000000000003</v>
      </c>
      <c r="I2947">
        <v>326.37799999999999</v>
      </c>
      <c r="J2947">
        <v>4.7430000000000003</v>
      </c>
      <c r="K2947">
        <v>-42.283999999999999</v>
      </c>
      <c r="L2947">
        <v>91.674999999999997</v>
      </c>
      <c r="M2947">
        <v>28848.45</v>
      </c>
      <c r="N2947">
        <v>1178.0899999999999</v>
      </c>
      <c r="O2947">
        <v>10.032</v>
      </c>
      <c r="P2947">
        <v>0.997</v>
      </c>
      <c r="Q2947">
        <v>308.726</v>
      </c>
      <c r="R2947">
        <v>27659.331999999999</v>
      </c>
      <c r="S2947">
        <v>27350.606</v>
      </c>
    </row>
    <row r="2948" spans="1:19" x14ac:dyDescent="0.3">
      <c r="A2948">
        <v>2021</v>
      </c>
      <c r="B2948">
        <v>5</v>
      </c>
      <c r="C2948">
        <v>3</v>
      </c>
      <c r="D2948">
        <v>19</v>
      </c>
      <c r="E2948">
        <v>27784.276999999998</v>
      </c>
      <c r="F2948">
        <v>660.91200000000003</v>
      </c>
      <c r="G2948">
        <v>66.39</v>
      </c>
      <c r="H2948">
        <v>59.029000000000003</v>
      </c>
      <c r="I2948">
        <v>361.14600000000002</v>
      </c>
      <c r="J2948">
        <v>4.4640000000000004</v>
      </c>
      <c r="K2948">
        <v>-47.558999999999997</v>
      </c>
      <c r="L2948">
        <v>91.643000000000001</v>
      </c>
      <c r="M2948">
        <v>28913.911</v>
      </c>
      <c r="N2948">
        <v>92.801000000000002</v>
      </c>
      <c r="O2948">
        <v>14.593</v>
      </c>
      <c r="P2948">
        <v>5.1360000000000001</v>
      </c>
      <c r="Q2948">
        <v>286.69299999999998</v>
      </c>
      <c r="R2948">
        <v>28801.38</v>
      </c>
      <c r="S2948">
        <v>28514.687000000002</v>
      </c>
    </row>
    <row r="2949" spans="1:19" x14ac:dyDescent="0.3">
      <c r="A2949">
        <v>2021</v>
      </c>
      <c r="B2949">
        <v>5</v>
      </c>
      <c r="C2949">
        <v>3</v>
      </c>
      <c r="D2949">
        <v>20</v>
      </c>
      <c r="E2949">
        <v>28870.684000000001</v>
      </c>
      <c r="F2949">
        <v>700.27</v>
      </c>
      <c r="G2949">
        <v>66.855000000000004</v>
      </c>
      <c r="H2949">
        <v>60.826000000000001</v>
      </c>
      <c r="I2949">
        <v>404.81200000000001</v>
      </c>
      <c r="J2949">
        <v>4.1230000000000002</v>
      </c>
      <c r="K2949">
        <v>-52.933999999999997</v>
      </c>
      <c r="L2949">
        <v>92.441000000000003</v>
      </c>
      <c r="M2949">
        <v>30080.221000000001</v>
      </c>
      <c r="N2949">
        <v>2E-3</v>
      </c>
      <c r="O2949">
        <v>14.88</v>
      </c>
      <c r="P2949">
        <v>8.2550000000000008</v>
      </c>
      <c r="Q2949">
        <v>263.72899999999998</v>
      </c>
      <c r="R2949">
        <v>30057.083999999999</v>
      </c>
      <c r="S2949">
        <v>29793.355</v>
      </c>
    </row>
    <row r="2950" spans="1:19" x14ac:dyDescent="0.3">
      <c r="A2950">
        <v>2021</v>
      </c>
      <c r="B2950">
        <v>5</v>
      </c>
      <c r="C2950">
        <v>3</v>
      </c>
      <c r="D2950">
        <v>21</v>
      </c>
      <c r="E2950">
        <v>27864.648000000001</v>
      </c>
      <c r="F2950">
        <v>762.49400000000003</v>
      </c>
      <c r="G2950">
        <v>68.004999999999995</v>
      </c>
      <c r="H2950">
        <v>62.682000000000002</v>
      </c>
      <c r="I2950">
        <v>517.60900000000004</v>
      </c>
      <c r="J2950">
        <v>5.181</v>
      </c>
      <c r="K2950">
        <v>-15.305</v>
      </c>
      <c r="L2950">
        <v>91.766999999999996</v>
      </c>
      <c r="M2950">
        <v>29289.076000000001</v>
      </c>
      <c r="N2950">
        <v>0</v>
      </c>
      <c r="O2950">
        <v>14.473000000000001</v>
      </c>
      <c r="P2950">
        <v>2.0049999999999999</v>
      </c>
      <c r="Q2950">
        <v>241.32400000000001</v>
      </c>
      <c r="R2950">
        <v>29272.598000000002</v>
      </c>
      <c r="S2950">
        <v>29031.274000000001</v>
      </c>
    </row>
    <row r="2951" spans="1:19" x14ac:dyDescent="0.3">
      <c r="A2951">
        <v>2021</v>
      </c>
      <c r="B2951">
        <v>5</v>
      </c>
      <c r="C2951">
        <v>3</v>
      </c>
      <c r="D2951">
        <v>22</v>
      </c>
      <c r="E2951">
        <v>25377.569</v>
      </c>
      <c r="F2951">
        <v>913.71</v>
      </c>
      <c r="G2951">
        <v>64.275000000000006</v>
      </c>
      <c r="H2951">
        <v>63.097000000000001</v>
      </c>
      <c r="I2951">
        <v>577.44799999999998</v>
      </c>
      <c r="J2951">
        <v>4.8490000000000002</v>
      </c>
      <c r="K2951">
        <v>5.3220000000000001</v>
      </c>
      <c r="L2951">
        <v>89.625</v>
      </c>
      <c r="M2951">
        <v>27031.62</v>
      </c>
      <c r="N2951">
        <v>0</v>
      </c>
      <c r="O2951">
        <v>11.289</v>
      </c>
      <c r="P2951">
        <v>-12.587</v>
      </c>
      <c r="Q2951">
        <v>217.34800000000001</v>
      </c>
      <c r="R2951">
        <v>27032.918000000001</v>
      </c>
      <c r="S2951">
        <v>26815.571</v>
      </c>
    </row>
    <row r="2952" spans="1:19" x14ac:dyDescent="0.3">
      <c r="A2952">
        <v>2021</v>
      </c>
      <c r="B2952">
        <v>5</v>
      </c>
      <c r="C2952">
        <v>3</v>
      </c>
      <c r="D2952">
        <v>23</v>
      </c>
      <c r="E2952">
        <v>22760.546999999999</v>
      </c>
      <c r="F2952">
        <v>1085.768</v>
      </c>
      <c r="G2952">
        <v>60.710999999999999</v>
      </c>
      <c r="H2952">
        <v>62.698</v>
      </c>
      <c r="I2952">
        <v>962.154</v>
      </c>
      <c r="J2952">
        <v>5.25</v>
      </c>
      <c r="K2952">
        <v>18.082999999999998</v>
      </c>
      <c r="L2952">
        <v>88.028000000000006</v>
      </c>
      <c r="M2952">
        <v>24982.527999999998</v>
      </c>
      <c r="N2952">
        <v>0</v>
      </c>
      <c r="O2952">
        <v>8.2550000000000008</v>
      </c>
      <c r="P2952">
        <v>-14.349</v>
      </c>
      <c r="Q2952">
        <v>190.05199999999999</v>
      </c>
      <c r="R2952">
        <v>24988.621999999999</v>
      </c>
      <c r="S2952">
        <v>24798.57</v>
      </c>
    </row>
    <row r="2953" spans="1:19" x14ac:dyDescent="0.3">
      <c r="A2953">
        <v>2021</v>
      </c>
      <c r="B2953">
        <v>5</v>
      </c>
      <c r="C2953">
        <v>3</v>
      </c>
      <c r="D2953">
        <v>24</v>
      </c>
      <c r="E2953">
        <v>21132.181</v>
      </c>
      <c r="F2953">
        <v>1380.3510000000001</v>
      </c>
      <c r="G2953">
        <v>57.296999999999997</v>
      </c>
      <c r="H2953">
        <v>62.22</v>
      </c>
      <c r="I2953">
        <v>846.64099999999996</v>
      </c>
      <c r="J2953">
        <v>5.0780000000000003</v>
      </c>
      <c r="K2953">
        <v>23.527000000000001</v>
      </c>
      <c r="L2953">
        <v>87.108000000000004</v>
      </c>
      <c r="M2953">
        <v>23537.106</v>
      </c>
      <c r="N2953">
        <v>0</v>
      </c>
      <c r="O2953">
        <v>5.47</v>
      </c>
      <c r="P2953">
        <v>-23.893000000000001</v>
      </c>
      <c r="Q2953">
        <v>165.48</v>
      </c>
      <c r="R2953">
        <v>23555.528999999999</v>
      </c>
      <c r="S2953">
        <v>23390.048999999999</v>
      </c>
    </row>
    <row r="2954" spans="1:19" x14ac:dyDescent="0.3">
      <c r="A2954">
        <v>2021</v>
      </c>
      <c r="B2954">
        <v>5</v>
      </c>
      <c r="C2954">
        <v>4</v>
      </c>
      <c r="D2954">
        <v>1</v>
      </c>
      <c r="E2954">
        <v>19741.071</v>
      </c>
      <c r="F2954">
        <v>1504.7049999999999</v>
      </c>
      <c r="G2954">
        <v>56.253</v>
      </c>
      <c r="H2954">
        <v>61.601999999999997</v>
      </c>
      <c r="I2954">
        <v>601.077</v>
      </c>
      <c r="J2954">
        <v>4.9450000000000003</v>
      </c>
      <c r="K2954">
        <v>21.395</v>
      </c>
      <c r="L2954">
        <v>86.322999999999993</v>
      </c>
      <c r="M2954">
        <v>22021.117999999999</v>
      </c>
      <c r="N2954">
        <v>0</v>
      </c>
      <c r="O2954">
        <v>4.5709999999999997</v>
      </c>
      <c r="P2954">
        <v>-18.643999999999998</v>
      </c>
      <c r="Q2954">
        <v>149.25</v>
      </c>
      <c r="R2954">
        <v>22035.191999999999</v>
      </c>
      <c r="S2954">
        <v>21885.941999999999</v>
      </c>
    </row>
    <row r="2955" spans="1:19" x14ac:dyDescent="0.3">
      <c r="A2955">
        <v>2021</v>
      </c>
      <c r="B2955">
        <v>5</v>
      </c>
      <c r="C2955">
        <v>4</v>
      </c>
      <c r="D2955">
        <v>2</v>
      </c>
      <c r="E2955">
        <v>19144.035</v>
      </c>
      <c r="F2955">
        <v>1577.1769999999999</v>
      </c>
      <c r="G2955">
        <v>54.040999999999997</v>
      </c>
      <c r="H2955">
        <v>61.305999999999997</v>
      </c>
      <c r="I2955">
        <v>360.00200000000001</v>
      </c>
      <c r="J2955">
        <v>4.8719999999999999</v>
      </c>
      <c r="K2955">
        <v>18.869</v>
      </c>
      <c r="L2955">
        <v>85.965000000000003</v>
      </c>
      <c r="M2955">
        <v>21252.225999999999</v>
      </c>
      <c r="N2955">
        <v>0</v>
      </c>
      <c r="O2955">
        <v>3.4830000000000001</v>
      </c>
      <c r="P2955">
        <v>-13.452999999999999</v>
      </c>
      <c r="Q2955">
        <v>141.41399999999999</v>
      </c>
      <c r="R2955">
        <v>21262.196</v>
      </c>
      <c r="S2955">
        <v>21120.781999999999</v>
      </c>
    </row>
    <row r="2956" spans="1:19" x14ac:dyDescent="0.3">
      <c r="A2956">
        <v>2021</v>
      </c>
      <c r="B2956">
        <v>5</v>
      </c>
      <c r="C2956">
        <v>4</v>
      </c>
      <c r="D2956">
        <v>3</v>
      </c>
      <c r="E2956">
        <v>18911.555</v>
      </c>
      <c r="F2956">
        <v>1586.9369999999999</v>
      </c>
      <c r="G2956">
        <v>53.014000000000003</v>
      </c>
      <c r="H2956">
        <v>60.938000000000002</v>
      </c>
      <c r="I2956">
        <v>204.78</v>
      </c>
      <c r="J2956">
        <v>4.7190000000000003</v>
      </c>
      <c r="K2956">
        <v>16.957000000000001</v>
      </c>
      <c r="L2956">
        <v>85.822000000000003</v>
      </c>
      <c r="M2956">
        <v>20871.707999999999</v>
      </c>
      <c r="N2956">
        <v>0</v>
      </c>
      <c r="O2956">
        <v>2.8410000000000002</v>
      </c>
      <c r="P2956">
        <v>-8.6229999999999993</v>
      </c>
      <c r="Q2956">
        <v>139.149</v>
      </c>
      <c r="R2956">
        <v>20877.489000000001</v>
      </c>
      <c r="S2956">
        <v>20738.34</v>
      </c>
    </row>
    <row r="2957" spans="1:19" x14ac:dyDescent="0.3">
      <c r="A2957">
        <v>2021</v>
      </c>
      <c r="B2957">
        <v>5</v>
      </c>
      <c r="C2957">
        <v>4</v>
      </c>
      <c r="D2957">
        <v>4</v>
      </c>
      <c r="E2957">
        <v>19452.807000000001</v>
      </c>
      <c r="F2957">
        <v>1544.1079999999999</v>
      </c>
      <c r="G2957">
        <v>52.996000000000002</v>
      </c>
      <c r="H2957">
        <v>60.793999999999997</v>
      </c>
      <c r="I2957">
        <v>102.96599999999999</v>
      </c>
      <c r="J2957">
        <v>3.6520000000000001</v>
      </c>
      <c r="K2957">
        <v>16.728999999999999</v>
      </c>
      <c r="L2957">
        <v>86.167000000000002</v>
      </c>
      <c r="M2957">
        <v>21267.223000000002</v>
      </c>
      <c r="N2957">
        <v>0</v>
      </c>
      <c r="O2957">
        <v>2.347</v>
      </c>
      <c r="P2957">
        <v>-6.0910000000000002</v>
      </c>
      <c r="Q2957">
        <v>142.35400000000001</v>
      </c>
      <c r="R2957">
        <v>21270.967000000001</v>
      </c>
      <c r="S2957">
        <v>21128.613000000001</v>
      </c>
    </row>
    <row r="2958" spans="1:19" x14ac:dyDescent="0.3">
      <c r="A2958">
        <v>2021</v>
      </c>
      <c r="B2958">
        <v>5</v>
      </c>
      <c r="C2958">
        <v>4</v>
      </c>
      <c r="D2958">
        <v>5</v>
      </c>
      <c r="E2958">
        <v>20700.987000000001</v>
      </c>
      <c r="F2958">
        <v>1342.6849999999999</v>
      </c>
      <c r="G2958">
        <v>55.436</v>
      </c>
      <c r="H2958">
        <v>60.758000000000003</v>
      </c>
      <c r="I2958">
        <v>72.459999999999994</v>
      </c>
      <c r="J2958">
        <v>2.3290000000000002</v>
      </c>
      <c r="K2958">
        <v>7.1509999999999998</v>
      </c>
      <c r="L2958">
        <v>86.858999999999995</v>
      </c>
      <c r="M2958">
        <v>22273.228999999999</v>
      </c>
      <c r="N2958">
        <v>0</v>
      </c>
      <c r="O2958">
        <v>2.5059999999999998</v>
      </c>
      <c r="P2958">
        <v>-5.3959999999999999</v>
      </c>
      <c r="Q2958">
        <v>153.94399999999999</v>
      </c>
      <c r="R2958">
        <v>22276.117999999999</v>
      </c>
      <c r="S2958">
        <v>22122.173999999999</v>
      </c>
    </row>
    <row r="2959" spans="1:19" x14ac:dyDescent="0.3">
      <c r="A2959">
        <v>2021</v>
      </c>
      <c r="B2959">
        <v>5</v>
      </c>
      <c r="C2959">
        <v>4</v>
      </c>
      <c r="D2959">
        <v>6</v>
      </c>
      <c r="E2959">
        <v>22409.399000000001</v>
      </c>
      <c r="F2959">
        <v>1096.194</v>
      </c>
      <c r="G2959">
        <v>59.052999999999997</v>
      </c>
      <c r="H2959">
        <v>60.703000000000003</v>
      </c>
      <c r="I2959">
        <v>128.994</v>
      </c>
      <c r="J2959">
        <v>2.839</v>
      </c>
      <c r="K2959">
        <v>4.0430000000000001</v>
      </c>
      <c r="L2959">
        <v>87.816999999999993</v>
      </c>
      <c r="M2959">
        <v>23789.988000000001</v>
      </c>
      <c r="N2959">
        <v>105.27500000000001</v>
      </c>
      <c r="O2959">
        <v>2.1800000000000002</v>
      </c>
      <c r="P2959">
        <v>-2.4129999999999998</v>
      </c>
      <c r="Q2959">
        <v>172.94900000000001</v>
      </c>
      <c r="R2959">
        <v>23684.947</v>
      </c>
      <c r="S2959">
        <v>23511.998</v>
      </c>
    </row>
    <row r="2960" spans="1:19" x14ac:dyDescent="0.3">
      <c r="A2960">
        <v>2021</v>
      </c>
      <c r="B2960">
        <v>5</v>
      </c>
      <c r="C2960">
        <v>4</v>
      </c>
      <c r="D2960">
        <v>7</v>
      </c>
      <c r="E2960">
        <v>24811.787</v>
      </c>
      <c r="F2960">
        <v>988.55399999999997</v>
      </c>
      <c r="G2960">
        <v>61.518999999999998</v>
      </c>
      <c r="H2960">
        <v>61.137</v>
      </c>
      <c r="I2960">
        <v>267.89</v>
      </c>
      <c r="J2960">
        <v>3.702</v>
      </c>
      <c r="K2960">
        <v>10.375999999999999</v>
      </c>
      <c r="L2960">
        <v>89.275000000000006</v>
      </c>
      <c r="M2960">
        <v>26232.722000000002</v>
      </c>
      <c r="N2960">
        <v>1378.905</v>
      </c>
      <c r="O2960">
        <v>-1.597</v>
      </c>
      <c r="P2960">
        <v>-1.6890000000000001</v>
      </c>
      <c r="Q2960">
        <v>204.792</v>
      </c>
      <c r="R2960">
        <v>24857.102999999999</v>
      </c>
      <c r="S2960">
        <v>24652.311000000002</v>
      </c>
    </row>
    <row r="2961" spans="1:19" x14ac:dyDescent="0.3">
      <c r="A2961">
        <v>2021</v>
      </c>
      <c r="B2961">
        <v>5</v>
      </c>
      <c r="C2961">
        <v>4</v>
      </c>
      <c r="D2961">
        <v>8</v>
      </c>
      <c r="E2961">
        <v>26394.767</v>
      </c>
      <c r="F2961">
        <v>959.97299999999996</v>
      </c>
      <c r="G2961">
        <v>63.494</v>
      </c>
      <c r="H2961">
        <v>61.140999999999998</v>
      </c>
      <c r="I2961">
        <v>494.47699999999998</v>
      </c>
      <c r="J2961">
        <v>4.97</v>
      </c>
      <c r="K2961">
        <v>7.9669999999999996</v>
      </c>
      <c r="L2961">
        <v>90.378</v>
      </c>
      <c r="M2961">
        <v>28013.672999999999</v>
      </c>
      <c r="N2961">
        <v>3810.7420000000002</v>
      </c>
      <c r="O2961">
        <v>-15.217000000000001</v>
      </c>
      <c r="P2961">
        <v>-0.51500000000000001</v>
      </c>
      <c r="Q2961">
        <v>236.71199999999999</v>
      </c>
      <c r="R2961">
        <v>24218.662</v>
      </c>
      <c r="S2961">
        <v>23981.95</v>
      </c>
    </row>
    <row r="2962" spans="1:19" x14ac:dyDescent="0.3">
      <c r="A2962">
        <v>2021</v>
      </c>
      <c r="B2962">
        <v>5</v>
      </c>
      <c r="C2962">
        <v>4</v>
      </c>
      <c r="D2962">
        <v>9</v>
      </c>
      <c r="E2962">
        <v>27678.879000000001</v>
      </c>
      <c r="F2962">
        <v>945.87099999999998</v>
      </c>
      <c r="G2962">
        <v>64.415000000000006</v>
      </c>
      <c r="H2962">
        <v>60.432000000000002</v>
      </c>
      <c r="I2962">
        <v>610.01099999999997</v>
      </c>
      <c r="J2962">
        <v>5.5149999999999997</v>
      </c>
      <c r="K2962">
        <v>9.6709999999999994</v>
      </c>
      <c r="L2962">
        <v>91.587000000000003</v>
      </c>
      <c r="M2962">
        <v>29401.966</v>
      </c>
      <c r="N2962">
        <v>6168.4740000000002</v>
      </c>
      <c r="O2962">
        <v>-29.620999999999999</v>
      </c>
      <c r="P2962">
        <v>1.335</v>
      </c>
      <c r="Q2962">
        <v>262.54899999999998</v>
      </c>
      <c r="R2962">
        <v>23261.777999999998</v>
      </c>
      <c r="S2962">
        <v>22999.228999999999</v>
      </c>
    </row>
    <row r="2963" spans="1:19" x14ac:dyDescent="0.3">
      <c r="A2963">
        <v>2021</v>
      </c>
      <c r="B2963">
        <v>5</v>
      </c>
      <c r="C2963">
        <v>4</v>
      </c>
      <c r="D2963">
        <v>10</v>
      </c>
      <c r="E2963">
        <v>28601.606</v>
      </c>
      <c r="F2963">
        <v>930.928</v>
      </c>
      <c r="G2963">
        <v>64.406999999999996</v>
      </c>
      <c r="H2963">
        <v>59.981000000000002</v>
      </c>
      <c r="I2963">
        <v>576.36599999999999</v>
      </c>
      <c r="J2963">
        <v>5.82</v>
      </c>
      <c r="K2963">
        <v>17.126000000000001</v>
      </c>
      <c r="L2963">
        <v>92.286000000000001</v>
      </c>
      <c r="M2963">
        <v>30284.113000000001</v>
      </c>
      <c r="N2963">
        <v>8000.6239999999998</v>
      </c>
      <c r="O2963">
        <v>-35.338999999999999</v>
      </c>
      <c r="P2963">
        <v>2.9889999999999999</v>
      </c>
      <c r="Q2963">
        <v>280.48099999999999</v>
      </c>
      <c r="R2963">
        <v>22315.839</v>
      </c>
      <c r="S2963">
        <v>22035.357</v>
      </c>
    </row>
    <row r="2964" spans="1:19" x14ac:dyDescent="0.3">
      <c r="A2964">
        <v>2021</v>
      </c>
      <c r="B2964">
        <v>5</v>
      </c>
      <c r="C2964">
        <v>4</v>
      </c>
      <c r="D2964">
        <v>11</v>
      </c>
      <c r="E2964">
        <v>29048.383999999998</v>
      </c>
      <c r="F2964">
        <v>915.31799999999998</v>
      </c>
      <c r="G2964">
        <v>64.204999999999998</v>
      </c>
      <c r="H2964">
        <v>59.536999999999999</v>
      </c>
      <c r="I2964">
        <v>490.58300000000003</v>
      </c>
      <c r="J2964">
        <v>5.9569999999999999</v>
      </c>
      <c r="K2964">
        <v>17.276</v>
      </c>
      <c r="L2964">
        <v>92.55</v>
      </c>
      <c r="M2964">
        <v>30629.603999999999</v>
      </c>
      <c r="N2964">
        <v>9091.2279999999992</v>
      </c>
      <c r="O2964">
        <v>-28.745000000000001</v>
      </c>
      <c r="P2964">
        <v>4.2569999999999997</v>
      </c>
      <c r="Q2964">
        <v>295.40300000000002</v>
      </c>
      <c r="R2964">
        <v>21562.864000000001</v>
      </c>
      <c r="S2964">
        <v>21267.462</v>
      </c>
    </row>
    <row r="2965" spans="1:19" x14ac:dyDescent="0.3">
      <c r="A2965">
        <v>2021</v>
      </c>
      <c r="B2965">
        <v>5</v>
      </c>
      <c r="C2965">
        <v>4</v>
      </c>
      <c r="D2965">
        <v>12</v>
      </c>
      <c r="E2965">
        <v>29239.108</v>
      </c>
      <c r="F2965">
        <v>899.98299999999995</v>
      </c>
      <c r="G2965">
        <v>64.328000000000003</v>
      </c>
      <c r="H2965">
        <v>58.649000000000001</v>
      </c>
      <c r="I2965">
        <v>453.64400000000001</v>
      </c>
      <c r="J2965">
        <v>5.9269999999999996</v>
      </c>
      <c r="K2965">
        <v>9.0340000000000007</v>
      </c>
      <c r="L2965">
        <v>92.656000000000006</v>
      </c>
      <c r="M2965">
        <v>30759.001</v>
      </c>
      <c r="N2965">
        <v>9589.3670000000002</v>
      </c>
      <c r="O2965">
        <v>-4.5609999999999999</v>
      </c>
      <c r="P2965">
        <v>6.7510000000000003</v>
      </c>
      <c r="Q2965">
        <v>303.36700000000002</v>
      </c>
      <c r="R2965">
        <v>21167.444</v>
      </c>
      <c r="S2965">
        <v>20864.078000000001</v>
      </c>
    </row>
    <row r="2966" spans="1:19" x14ac:dyDescent="0.3">
      <c r="A2966">
        <v>2021</v>
      </c>
      <c r="B2966">
        <v>5</v>
      </c>
      <c r="C2966">
        <v>4</v>
      </c>
      <c r="D2966">
        <v>13</v>
      </c>
      <c r="E2966">
        <v>29523.300999999999</v>
      </c>
      <c r="F2966">
        <v>850.47400000000005</v>
      </c>
      <c r="G2966">
        <v>64.397999999999996</v>
      </c>
      <c r="H2966">
        <v>58.633000000000003</v>
      </c>
      <c r="I2966">
        <v>429.274</v>
      </c>
      <c r="J2966">
        <v>5.819</v>
      </c>
      <c r="K2966">
        <v>6.8170000000000002</v>
      </c>
      <c r="L2966">
        <v>92.804000000000002</v>
      </c>
      <c r="M2966">
        <v>30967.121999999999</v>
      </c>
      <c r="N2966">
        <v>9478.4480000000003</v>
      </c>
      <c r="O2966">
        <v>-2.2690000000000001</v>
      </c>
      <c r="P2966">
        <v>6.8029999999999999</v>
      </c>
      <c r="Q2966">
        <v>310.50200000000001</v>
      </c>
      <c r="R2966">
        <v>21484.141</v>
      </c>
      <c r="S2966">
        <v>21173.637999999999</v>
      </c>
    </row>
    <row r="2967" spans="1:19" x14ac:dyDescent="0.3">
      <c r="A2967">
        <v>2021</v>
      </c>
      <c r="B2967">
        <v>5</v>
      </c>
      <c r="C2967">
        <v>4</v>
      </c>
      <c r="D2967">
        <v>14</v>
      </c>
      <c r="E2967">
        <v>29383.977999999999</v>
      </c>
      <c r="F2967">
        <v>815.91499999999996</v>
      </c>
      <c r="G2967">
        <v>64.626000000000005</v>
      </c>
      <c r="H2967">
        <v>58.215000000000003</v>
      </c>
      <c r="I2967">
        <v>368.52499999999998</v>
      </c>
      <c r="J2967">
        <v>5.3470000000000004</v>
      </c>
      <c r="K2967">
        <v>-1.1890000000000001</v>
      </c>
      <c r="L2967">
        <v>92.728999999999999</v>
      </c>
      <c r="M2967">
        <v>30723.52</v>
      </c>
      <c r="N2967">
        <v>8870.2870000000003</v>
      </c>
      <c r="O2967">
        <v>-2.8740000000000001</v>
      </c>
      <c r="P2967">
        <v>5.6459999999999999</v>
      </c>
      <c r="Q2967">
        <v>314.98500000000001</v>
      </c>
      <c r="R2967">
        <v>21850.460999999999</v>
      </c>
      <c r="S2967">
        <v>21535.474999999999</v>
      </c>
    </row>
    <row r="2968" spans="1:19" x14ac:dyDescent="0.3">
      <c r="A2968">
        <v>2021</v>
      </c>
      <c r="B2968">
        <v>5</v>
      </c>
      <c r="C2968">
        <v>4</v>
      </c>
      <c r="D2968">
        <v>15</v>
      </c>
      <c r="E2968">
        <v>29142.170999999998</v>
      </c>
      <c r="F2968">
        <v>783.43200000000002</v>
      </c>
      <c r="G2968">
        <v>65.055999999999997</v>
      </c>
      <c r="H2968">
        <v>57.232999999999997</v>
      </c>
      <c r="I2968">
        <v>339.13400000000001</v>
      </c>
      <c r="J2968">
        <v>5.5759999999999996</v>
      </c>
      <c r="K2968">
        <v>-3.5209999999999999</v>
      </c>
      <c r="L2968">
        <v>92.581999999999994</v>
      </c>
      <c r="M2968">
        <v>30416.608</v>
      </c>
      <c r="N2968">
        <v>7609.4979999999996</v>
      </c>
      <c r="O2968">
        <v>-1.23</v>
      </c>
      <c r="P2968">
        <v>6.5830000000000002</v>
      </c>
      <c r="Q2968">
        <v>316.53500000000003</v>
      </c>
      <c r="R2968">
        <v>22801.758000000002</v>
      </c>
      <c r="S2968">
        <v>22485.223000000002</v>
      </c>
    </row>
    <row r="2969" spans="1:19" x14ac:dyDescent="0.3">
      <c r="A2969">
        <v>2021</v>
      </c>
      <c r="B2969">
        <v>5</v>
      </c>
      <c r="C2969">
        <v>4</v>
      </c>
      <c r="D2969">
        <v>16</v>
      </c>
      <c r="E2969">
        <v>28822.712</v>
      </c>
      <c r="F2969">
        <v>733.33500000000004</v>
      </c>
      <c r="G2969">
        <v>66.451999999999998</v>
      </c>
      <c r="H2969">
        <v>57.213000000000001</v>
      </c>
      <c r="I2969">
        <v>233.93700000000001</v>
      </c>
      <c r="J2969">
        <v>4.3869999999999996</v>
      </c>
      <c r="K2969">
        <v>-27.995999999999999</v>
      </c>
      <c r="L2969">
        <v>92.397000000000006</v>
      </c>
      <c r="M2969">
        <v>29915.986000000001</v>
      </c>
      <c r="N2969">
        <v>5815.0919999999996</v>
      </c>
      <c r="O2969">
        <v>-0.44600000000000001</v>
      </c>
      <c r="P2969">
        <v>5.0960000000000001</v>
      </c>
      <c r="Q2969">
        <v>314.685</v>
      </c>
      <c r="R2969">
        <v>24096.243999999999</v>
      </c>
      <c r="S2969">
        <v>23781.559000000001</v>
      </c>
    </row>
    <row r="2970" spans="1:19" x14ac:dyDescent="0.3">
      <c r="A2970">
        <v>2021</v>
      </c>
      <c r="B2970">
        <v>5</v>
      </c>
      <c r="C2970">
        <v>4</v>
      </c>
      <c r="D2970">
        <v>17</v>
      </c>
      <c r="E2970">
        <v>28204.507000000001</v>
      </c>
      <c r="F2970">
        <v>690.35900000000004</v>
      </c>
      <c r="G2970">
        <v>66.662000000000006</v>
      </c>
      <c r="H2970">
        <v>57.494</v>
      </c>
      <c r="I2970">
        <v>255.80699999999999</v>
      </c>
      <c r="J2970">
        <v>4.91</v>
      </c>
      <c r="K2970">
        <v>-39.613</v>
      </c>
      <c r="L2970">
        <v>91.980999999999995</v>
      </c>
      <c r="M2970">
        <v>29265.446</v>
      </c>
      <c r="N2970">
        <v>3513.1280000000002</v>
      </c>
      <c r="O2970">
        <v>1.254</v>
      </c>
      <c r="P2970">
        <v>5.8730000000000002</v>
      </c>
      <c r="Q2970">
        <v>309.61900000000003</v>
      </c>
      <c r="R2970">
        <v>25745.190999999999</v>
      </c>
      <c r="S2970">
        <v>25435.572</v>
      </c>
    </row>
    <row r="2971" spans="1:19" x14ac:dyDescent="0.3">
      <c r="A2971">
        <v>2021</v>
      </c>
      <c r="B2971">
        <v>5</v>
      </c>
      <c r="C2971">
        <v>4</v>
      </c>
      <c r="D2971">
        <v>18</v>
      </c>
      <c r="E2971">
        <v>27568.936000000002</v>
      </c>
      <c r="F2971">
        <v>664.51800000000003</v>
      </c>
      <c r="G2971">
        <v>66.591999999999999</v>
      </c>
      <c r="H2971">
        <v>58.975999999999999</v>
      </c>
      <c r="I2971">
        <v>326.37799999999999</v>
      </c>
      <c r="J2971">
        <v>4.7430000000000003</v>
      </c>
      <c r="K2971">
        <v>-40.862000000000002</v>
      </c>
      <c r="L2971">
        <v>91.468000000000004</v>
      </c>
      <c r="M2971">
        <v>28674.156999999999</v>
      </c>
      <c r="N2971">
        <v>1178.0899999999999</v>
      </c>
      <c r="O2971">
        <v>10.032</v>
      </c>
      <c r="P2971">
        <v>0.997</v>
      </c>
      <c r="Q2971">
        <v>295.71600000000001</v>
      </c>
      <c r="R2971">
        <v>27485.039000000001</v>
      </c>
      <c r="S2971">
        <v>27189.323</v>
      </c>
    </row>
    <row r="2972" spans="1:19" x14ac:dyDescent="0.3">
      <c r="A2972">
        <v>2021</v>
      </c>
      <c r="B2972">
        <v>5</v>
      </c>
      <c r="C2972">
        <v>4</v>
      </c>
      <c r="D2972">
        <v>19</v>
      </c>
      <c r="E2972">
        <v>27685.715</v>
      </c>
      <c r="F2972">
        <v>660.91200000000003</v>
      </c>
      <c r="G2972">
        <v>66.311000000000007</v>
      </c>
      <c r="H2972">
        <v>59.069000000000003</v>
      </c>
      <c r="I2972">
        <v>361.14600000000002</v>
      </c>
      <c r="J2972">
        <v>4.4640000000000004</v>
      </c>
      <c r="K2972">
        <v>-45.993000000000002</v>
      </c>
      <c r="L2972">
        <v>91.494</v>
      </c>
      <c r="M2972">
        <v>28816.806</v>
      </c>
      <c r="N2972">
        <v>92.801000000000002</v>
      </c>
      <c r="O2972">
        <v>14.593</v>
      </c>
      <c r="P2972">
        <v>5.1360000000000001</v>
      </c>
      <c r="Q2972">
        <v>274.35899999999998</v>
      </c>
      <c r="R2972">
        <v>28704.276000000002</v>
      </c>
      <c r="S2972">
        <v>28429.917000000001</v>
      </c>
    </row>
    <row r="2973" spans="1:19" x14ac:dyDescent="0.3">
      <c r="A2973">
        <v>2021</v>
      </c>
      <c r="B2973">
        <v>5</v>
      </c>
      <c r="C2973">
        <v>4</v>
      </c>
      <c r="D2973">
        <v>20</v>
      </c>
      <c r="E2973">
        <v>28703.24</v>
      </c>
      <c r="F2973">
        <v>700.27</v>
      </c>
      <c r="G2973">
        <v>67.224000000000004</v>
      </c>
      <c r="H2973">
        <v>60.832999999999998</v>
      </c>
      <c r="I2973">
        <v>404.81200000000001</v>
      </c>
      <c r="J2973">
        <v>4.1230000000000002</v>
      </c>
      <c r="K2973">
        <v>-51.585999999999999</v>
      </c>
      <c r="L2973">
        <v>92.278000000000006</v>
      </c>
      <c r="M2973">
        <v>29913.971000000001</v>
      </c>
      <c r="N2973">
        <v>2E-3</v>
      </c>
      <c r="O2973">
        <v>14.88</v>
      </c>
      <c r="P2973">
        <v>8.2550000000000008</v>
      </c>
      <c r="Q2973">
        <v>254.166</v>
      </c>
      <c r="R2973">
        <v>29890.833999999999</v>
      </c>
      <c r="S2973">
        <v>29636.668000000001</v>
      </c>
    </row>
    <row r="2974" spans="1:19" x14ac:dyDescent="0.3">
      <c r="A2974">
        <v>2021</v>
      </c>
      <c r="B2974">
        <v>5</v>
      </c>
      <c r="C2974">
        <v>4</v>
      </c>
      <c r="D2974">
        <v>21</v>
      </c>
      <c r="E2974">
        <v>27665.257000000001</v>
      </c>
      <c r="F2974">
        <v>762.49400000000003</v>
      </c>
      <c r="G2974">
        <v>68.338999999999999</v>
      </c>
      <c r="H2974">
        <v>62.655000000000001</v>
      </c>
      <c r="I2974">
        <v>517.60900000000004</v>
      </c>
      <c r="J2974">
        <v>5.181</v>
      </c>
      <c r="K2974">
        <v>-15.205</v>
      </c>
      <c r="L2974">
        <v>91.558999999999997</v>
      </c>
      <c r="M2974">
        <v>29089.55</v>
      </c>
      <c r="N2974">
        <v>0</v>
      </c>
      <c r="O2974">
        <v>14.473000000000001</v>
      </c>
      <c r="P2974">
        <v>2.0049999999999999</v>
      </c>
      <c r="Q2974">
        <v>234.49600000000001</v>
      </c>
      <c r="R2974">
        <v>29073.072</v>
      </c>
      <c r="S2974">
        <v>28838.576000000001</v>
      </c>
    </row>
    <row r="2975" spans="1:19" x14ac:dyDescent="0.3">
      <c r="A2975">
        <v>2021</v>
      </c>
      <c r="B2975">
        <v>5</v>
      </c>
      <c r="C2975">
        <v>4</v>
      </c>
      <c r="D2975">
        <v>22</v>
      </c>
      <c r="E2975">
        <v>25191.156999999999</v>
      </c>
      <c r="F2975">
        <v>913.71</v>
      </c>
      <c r="G2975">
        <v>64.635000000000005</v>
      </c>
      <c r="H2975">
        <v>63.057000000000002</v>
      </c>
      <c r="I2975">
        <v>577.44799999999998</v>
      </c>
      <c r="J2975">
        <v>4.8490000000000002</v>
      </c>
      <c r="K2975">
        <v>5.2220000000000004</v>
      </c>
      <c r="L2975">
        <v>89.472999999999999</v>
      </c>
      <c r="M2975">
        <v>26844.915000000001</v>
      </c>
      <c r="N2975">
        <v>0</v>
      </c>
      <c r="O2975">
        <v>11.289</v>
      </c>
      <c r="P2975">
        <v>-12.587</v>
      </c>
      <c r="Q2975">
        <v>212.62299999999999</v>
      </c>
      <c r="R2975">
        <v>26846.213</v>
      </c>
      <c r="S2975">
        <v>26633.59</v>
      </c>
    </row>
    <row r="2976" spans="1:19" x14ac:dyDescent="0.3">
      <c r="A2976">
        <v>2021</v>
      </c>
      <c r="B2976">
        <v>5</v>
      </c>
      <c r="C2976">
        <v>4</v>
      </c>
      <c r="D2976">
        <v>23</v>
      </c>
      <c r="E2976">
        <v>22537.721000000001</v>
      </c>
      <c r="F2976">
        <v>1085.768</v>
      </c>
      <c r="G2976">
        <v>61.142000000000003</v>
      </c>
      <c r="H2976">
        <v>62.643000000000001</v>
      </c>
      <c r="I2976">
        <v>962.154</v>
      </c>
      <c r="J2976">
        <v>5.25</v>
      </c>
      <c r="K2976">
        <v>18.027999999999999</v>
      </c>
      <c r="L2976">
        <v>87.88</v>
      </c>
      <c r="M2976">
        <v>24759.442999999999</v>
      </c>
      <c r="N2976">
        <v>0</v>
      </c>
      <c r="O2976">
        <v>8.2550000000000008</v>
      </c>
      <c r="P2976">
        <v>-14.349</v>
      </c>
      <c r="Q2976">
        <v>186.065</v>
      </c>
      <c r="R2976">
        <v>24765.537</v>
      </c>
      <c r="S2976">
        <v>24579.472000000002</v>
      </c>
    </row>
    <row r="2977" spans="1:19" x14ac:dyDescent="0.3">
      <c r="A2977">
        <v>2021</v>
      </c>
      <c r="B2977">
        <v>5</v>
      </c>
      <c r="C2977">
        <v>4</v>
      </c>
      <c r="D2977">
        <v>24</v>
      </c>
      <c r="E2977">
        <v>21071.666000000001</v>
      </c>
      <c r="F2977">
        <v>1380.3510000000001</v>
      </c>
      <c r="G2977">
        <v>57.991</v>
      </c>
      <c r="H2977">
        <v>62.204999999999998</v>
      </c>
      <c r="I2977">
        <v>846.64099999999996</v>
      </c>
      <c r="J2977">
        <v>5.0780000000000003</v>
      </c>
      <c r="K2977">
        <v>23.454999999999998</v>
      </c>
      <c r="L2977">
        <v>87.072000000000003</v>
      </c>
      <c r="M2977">
        <v>23476.468000000001</v>
      </c>
      <c r="N2977">
        <v>0</v>
      </c>
      <c r="O2977">
        <v>5.47</v>
      </c>
      <c r="P2977">
        <v>-23.893000000000001</v>
      </c>
      <c r="Q2977">
        <v>163.17099999999999</v>
      </c>
      <c r="R2977">
        <v>23494.891</v>
      </c>
      <c r="S2977">
        <v>23331.72</v>
      </c>
    </row>
    <row r="2978" spans="1:19" x14ac:dyDescent="0.3">
      <c r="A2978">
        <v>2021</v>
      </c>
      <c r="B2978">
        <v>5</v>
      </c>
      <c r="C2978">
        <v>5</v>
      </c>
      <c r="D2978">
        <v>1</v>
      </c>
      <c r="E2978">
        <v>20437.892</v>
      </c>
      <c r="F2978">
        <v>1504.7049999999999</v>
      </c>
      <c r="G2978">
        <v>56.613</v>
      </c>
      <c r="H2978">
        <v>61.753999999999998</v>
      </c>
      <c r="I2978">
        <v>601.077</v>
      </c>
      <c r="J2978">
        <v>4.9450000000000003</v>
      </c>
      <c r="K2978">
        <v>23.802</v>
      </c>
      <c r="L2978">
        <v>86.741</v>
      </c>
      <c r="M2978">
        <v>22720.915000000001</v>
      </c>
      <c r="N2978">
        <v>0</v>
      </c>
      <c r="O2978">
        <v>4.5709999999999997</v>
      </c>
      <c r="P2978">
        <v>-18.643999999999998</v>
      </c>
      <c r="Q2978">
        <v>151.244</v>
      </c>
      <c r="R2978">
        <v>22734.989000000001</v>
      </c>
      <c r="S2978">
        <v>22583.744999999999</v>
      </c>
    </row>
    <row r="2979" spans="1:19" x14ac:dyDescent="0.3">
      <c r="A2979">
        <v>2021</v>
      </c>
      <c r="B2979">
        <v>5</v>
      </c>
      <c r="C2979">
        <v>5</v>
      </c>
      <c r="D2979">
        <v>2</v>
      </c>
      <c r="E2979">
        <v>19764.61</v>
      </c>
      <c r="F2979">
        <v>1577.1769999999999</v>
      </c>
      <c r="G2979">
        <v>54.752000000000002</v>
      </c>
      <c r="H2979">
        <v>61.433999999999997</v>
      </c>
      <c r="I2979">
        <v>360.00200000000001</v>
      </c>
      <c r="J2979">
        <v>4.8719999999999999</v>
      </c>
      <c r="K2979">
        <v>21.218</v>
      </c>
      <c r="L2979">
        <v>86.353999999999999</v>
      </c>
      <c r="M2979">
        <v>21875.668000000001</v>
      </c>
      <c r="N2979">
        <v>0</v>
      </c>
      <c r="O2979">
        <v>3.4830000000000001</v>
      </c>
      <c r="P2979">
        <v>-13.452999999999999</v>
      </c>
      <c r="Q2979">
        <v>142.953</v>
      </c>
      <c r="R2979">
        <v>21885.636999999999</v>
      </c>
      <c r="S2979">
        <v>21742.685000000001</v>
      </c>
    </row>
    <row r="2980" spans="1:19" x14ac:dyDescent="0.3">
      <c r="A2980">
        <v>2021</v>
      </c>
      <c r="B2980">
        <v>5</v>
      </c>
      <c r="C2980">
        <v>5</v>
      </c>
      <c r="D2980">
        <v>3</v>
      </c>
      <c r="E2980">
        <v>19541.444</v>
      </c>
      <c r="F2980">
        <v>1586.9369999999999</v>
      </c>
      <c r="G2980">
        <v>52.777000000000001</v>
      </c>
      <c r="H2980">
        <v>61.057000000000002</v>
      </c>
      <c r="I2980">
        <v>204.78</v>
      </c>
      <c r="J2980">
        <v>4.7190000000000003</v>
      </c>
      <c r="K2980">
        <v>18.454999999999998</v>
      </c>
      <c r="L2980">
        <v>86.234999999999999</v>
      </c>
      <c r="M2980">
        <v>21503.627</v>
      </c>
      <c r="N2980">
        <v>0</v>
      </c>
      <c r="O2980">
        <v>2.8410000000000002</v>
      </c>
      <c r="P2980">
        <v>-8.6229999999999993</v>
      </c>
      <c r="Q2980">
        <v>140.36500000000001</v>
      </c>
      <c r="R2980">
        <v>21509.409</v>
      </c>
      <c r="S2980">
        <v>21369.044000000002</v>
      </c>
    </row>
    <row r="2981" spans="1:19" x14ac:dyDescent="0.3">
      <c r="A2981">
        <v>2021</v>
      </c>
      <c r="B2981">
        <v>5</v>
      </c>
      <c r="C2981">
        <v>5</v>
      </c>
      <c r="D2981">
        <v>4</v>
      </c>
      <c r="E2981">
        <v>19926.972000000002</v>
      </c>
      <c r="F2981">
        <v>1544.1079999999999</v>
      </c>
      <c r="G2981">
        <v>53.250999999999998</v>
      </c>
      <c r="H2981">
        <v>60.875999999999998</v>
      </c>
      <c r="I2981">
        <v>102.96599999999999</v>
      </c>
      <c r="J2981">
        <v>3.6520000000000001</v>
      </c>
      <c r="K2981">
        <v>17.585999999999999</v>
      </c>
      <c r="L2981">
        <v>86.447000000000003</v>
      </c>
      <c r="M2981">
        <v>21742.608</v>
      </c>
      <c r="N2981">
        <v>0</v>
      </c>
      <c r="O2981">
        <v>2.347</v>
      </c>
      <c r="P2981">
        <v>-6.0910000000000002</v>
      </c>
      <c r="Q2981">
        <v>143.38999999999999</v>
      </c>
      <c r="R2981">
        <v>21746.351999999999</v>
      </c>
      <c r="S2981">
        <v>21602.962</v>
      </c>
    </row>
    <row r="2982" spans="1:19" x14ac:dyDescent="0.3">
      <c r="A2982">
        <v>2021</v>
      </c>
      <c r="B2982">
        <v>5</v>
      </c>
      <c r="C2982">
        <v>5</v>
      </c>
      <c r="D2982">
        <v>5</v>
      </c>
      <c r="E2982">
        <v>20933.542000000001</v>
      </c>
      <c r="F2982">
        <v>1342.6849999999999</v>
      </c>
      <c r="G2982">
        <v>55.155999999999999</v>
      </c>
      <c r="H2982">
        <v>60.793999999999997</v>
      </c>
      <c r="I2982">
        <v>72.459999999999994</v>
      </c>
      <c r="J2982">
        <v>2.3290000000000002</v>
      </c>
      <c r="K2982">
        <v>7.218</v>
      </c>
      <c r="L2982">
        <v>86.986000000000004</v>
      </c>
      <c r="M2982">
        <v>22506.013999999999</v>
      </c>
      <c r="N2982">
        <v>0</v>
      </c>
      <c r="O2982">
        <v>2.5059999999999998</v>
      </c>
      <c r="P2982">
        <v>-5.3959999999999999</v>
      </c>
      <c r="Q2982">
        <v>155.16499999999999</v>
      </c>
      <c r="R2982">
        <v>22508.902999999998</v>
      </c>
      <c r="S2982">
        <v>22353.738000000001</v>
      </c>
    </row>
    <row r="2983" spans="1:19" x14ac:dyDescent="0.3">
      <c r="A2983">
        <v>2021</v>
      </c>
      <c r="B2983">
        <v>5</v>
      </c>
      <c r="C2983">
        <v>5</v>
      </c>
      <c r="D2983">
        <v>6</v>
      </c>
      <c r="E2983">
        <v>22486.687000000002</v>
      </c>
      <c r="F2983">
        <v>1096.194</v>
      </c>
      <c r="G2983">
        <v>58.5</v>
      </c>
      <c r="H2983">
        <v>60.712000000000003</v>
      </c>
      <c r="I2983">
        <v>128.994</v>
      </c>
      <c r="J2983">
        <v>2.839</v>
      </c>
      <c r="K2983">
        <v>3.8540000000000001</v>
      </c>
      <c r="L2983">
        <v>87.847999999999999</v>
      </c>
      <c r="M2983">
        <v>23867.127</v>
      </c>
      <c r="N2983">
        <v>105.27500000000001</v>
      </c>
      <c r="O2983">
        <v>2.1800000000000002</v>
      </c>
      <c r="P2983">
        <v>-2.4129999999999998</v>
      </c>
      <c r="Q2983">
        <v>174.38200000000001</v>
      </c>
      <c r="R2983">
        <v>23762.085999999999</v>
      </c>
      <c r="S2983">
        <v>23587.704000000002</v>
      </c>
    </row>
    <row r="2984" spans="1:19" x14ac:dyDescent="0.3">
      <c r="A2984">
        <v>2021</v>
      </c>
      <c r="B2984">
        <v>5</v>
      </c>
      <c r="C2984">
        <v>5</v>
      </c>
      <c r="D2984">
        <v>7</v>
      </c>
      <c r="E2984">
        <v>24856.929</v>
      </c>
      <c r="F2984">
        <v>988.55399999999997</v>
      </c>
      <c r="G2984">
        <v>61.15</v>
      </c>
      <c r="H2984">
        <v>61.136000000000003</v>
      </c>
      <c r="I2984">
        <v>267.89</v>
      </c>
      <c r="J2984">
        <v>3.702</v>
      </c>
      <c r="K2984">
        <v>8.7759999999999998</v>
      </c>
      <c r="L2984">
        <v>89.271000000000001</v>
      </c>
      <c r="M2984">
        <v>26276.257000000001</v>
      </c>
      <c r="N2984">
        <v>1378.905</v>
      </c>
      <c r="O2984">
        <v>-1.597</v>
      </c>
      <c r="P2984">
        <v>-1.6890000000000001</v>
      </c>
      <c r="Q2984">
        <v>207.27699999999999</v>
      </c>
      <c r="R2984">
        <v>24900.637999999999</v>
      </c>
      <c r="S2984">
        <v>24693.361000000001</v>
      </c>
    </row>
    <row r="2985" spans="1:19" x14ac:dyDescent="0.3">
      <c r="A2985">
        <v>2021</v>
      </c>
      <c r="B2985">
        <v>5</v>
      </c>
      <c r="C2985">
        <v>5</v>
      </c>
      <c r="D2985">
        <v>8</v>
      </c>
      <c r="E2985">
        <v>26552.248</v>
      </c>
      <c r="F2985">
        <v>959.97299999999996</v>
      </c>
      <c r="G2985">
        <v>63.073</v>
      </c>
      <c r="H2985">
        <v>61.155999999999999</v>
      </c>
      <c r="I2985">
        <v>494.47699999999998</v>
      </c>
      <c r="J2985">
        <v>4.97</v>
      </c>
      <c r="K2985">
        <v>6.7169999999999996</v>
      </c>
      <c r="L2985">
        <v>90.507000000000005</v>
      </c>
      <c r="M2985">
        <v>28170.046999999999</v>
      </c>
      <c r="N2985">
        <v>3810.7420000000002</v>
      </c>
      <c r="O2985">
        <v>-15.217000000000001</v>
      </c>
      <c r="P2985">
        <v>-0.51500000000000001</v>
      </c>
      <c r="Q2985">
        <v>238.38399999999999</v>
      </c>
      <c r="R2985">
        <v>24375.036</v>
      </c>
      <c r="S2985">
        <v>24136.651999999998</v>
      </c>
    </row>
    <row r="2986" spans="1:19" x14ac:dyDescent="0.3">
      <c r="A2986">
        <v>2021</v>
      </c>
      <c r="B2986">
        <v>5</v>
      </c>
      <c r="C2986">
        <v>5</v>
      </c>
      <c r="D2986">
        <v>9</v>
      </c>
      <c r="E2986">
        <v>27902.686000000002</v>
      </c>
      <c r="F2986">
        <v>945.87099999999998</v>
      </c>
      <c r="G2986">
        <v>64.328000000000003</v>
      </c>
      <c r="H2986">
        <v>60.448</v>
      </c>
      <c r="I2986">
        <v>610.01099999999997</v>
      </c>
      <c r="J2986">
        <v>5.5149999999999997</v>
      </c>
      <c r="K2986">
        <v>9.3819999999999997</v>
      </c>
      <c r="L2986">
        <v>91.792000000000002</v>
      </c>
      <c r="M2986">
        <v>29625.704000000002</v>
      </c>
      <c r="N2986">
        <v>6168.4740000000002</v>
      </c>
      <c r="O2986">
        <v>-29.620999999999999</v>
      </c>
      <c r="P2986">
        <v>1.335</v>
      </c>
      <c r="Q2986">
        <v>264.28800000000001</v>
      </c>
      <c r="R2986">
        <v>23485.517</v>
      </c>
      <c r="S2986">
        <v>23221.228999999999</v>
      </c>
    </row>
    <row r="2987" spans="1:19" x14ac:dyDescent="0.3">
      <c r="A2987">
        <v>2021</v>
      </c>
      <c r="B2987">
        <v>5</v>
      </c>
      <c r="C2987">
        <v>5</v>
      </c>
      <c r="D2987">
        <v>10</v>
      </c>
      <c r="E2987">
        <v>28908.507000000001</v>
      </c>
      <c r="F2987">
        <v>930.928</v>
      </c>
      <c r="G2987">
        <v>65.872</v>
      </c>
      <c r="H2987">
        <v>59.999000000000002</v>
      </c>
      <c r="I2987">
        <v>576.36599999999999</v>
      </c>
      <c r="J2987">
        <v>5.82</v>
      </c>
      <c r="K2987">
        <v>18.859000000000002</v>
      </c>
      <c r="L2987">
        <v>92.489000000000004</v>
      </c>
      <c r="M2987">
        <v>30592.968000000001</v>
      </c>
      <c r="N2987">
        <v>8000.6239999999998</v>
      </c>
      <c r="O2987">
        <v>-35.338999999999999</v>
      </c>
      <c r="P2987">
        <v>2.9889999999999999</v>
      </c>
      <c r="Q2987">
        <v>283.41399999999999</v>
      </c>
      <c r="R2987">
        <v>22624.694</v>
      </c>
      <c r="S2987">
        <v>22341.279999999999</v>
      </c>
    </row>
    <row r="2988" spans="1:19" x14ac:dyDescent="0.3">
      <c r="A2988">
        <v>2021</v>
      </c>
      <c r="B2988">
        <v>5</v>
      </c>
      <c r="C2988">
        <v>5</v>
      </c>
      <c r="D2988">
        <v>11</v>
      </c>
      <c r="E2988">
        <v>29594.057000000001</v>
      </c>
      <c r="F2988">
        <v>915.31799999999998</v>
      </c>
      <c r="G2988">
        <v>67.162999999999997</v>
      </c>
      <c r="H2988">
        <v>59.564999999999998</v>
      </c>
      <c r="I2988">
        <v>490.58300000000003</v>
      </c>
      <c r="J2988">
        <v>5.9569999999999999</v>
      </c>
      <c r="K2988">
        <v>20.361999999999998</v>
      </c>
      <c r="L2988">
        <v>92.855000000000004</v>
      </c>
      <c r="M2988">
        <v>31178.696</v>
      </c>
      <c r="N2988">
        <v>9091.2279999999992</v>
      </c>
      <c r="O2988">
        <v>-28.745000000000001</v>
      </c>
      <c r="P2988">
        <v>4.2569999999999997</v>
      </c>
      <c r="Q2988">
        <v>300.51299999999998</v>
      </c>
      <c r="R2988">
        <v>22111.955999999998</v>
      </c>
      <c r="S2988">
        <v>21811.441999999999</v>
      </c>
    </row>
    <row r="2989" spans="1:19" x14ac:dyDescent="0.3">
      <c r="A2989">
        <v>2021</v>
      </c>
      <c r="B2989">
        <v>5</v>
      </c>
      <c r="C2989">
        <v>5</v>
      </c>
      <c r="D2989">
        <v>12</v>
      </c>
      <c r="E2989">
        <v>29934.514999999999</v>
      </c>
      <c r="F2989">
        <v>899.98299999999995</v>
      </c>
      <c r="G2989">
        <v>67.795000000000002</v>
      </c>
      <c r="H2989">
        <v>58.658999999999999</v>
      </c>
      <c r="I2989">
        <v>453.64400000000001</v>
      </c>
      <c r="J2989">
        <v>5.9269999999999996</v>
      </c>
      <c r="K2989">
        <v>11.064</v>
      </c>
      <c r="L2989">
        <v>93.001999999999995</v>
      </c>
      <c r="M2989">
        <v>31456.794000000002</v>
      </c>
      <c r="N2989">
        <v>9589.3670000000002</v>
      </c>
      <c r="O2989">
        <v>-4.5609999999999999</v>
      </c>
      <c r="P2989">
        <v>6.7510000000000003</v>
      </c>
      <c r="Q2989">
        <v>310.80099999999999</v>
      </c>
      <c r="R2989">
        <v>21865.237000000001</v>
      </c>
      <c r="S2989">
        <v>21554.436000000002</v>
      </c>
    </row>
    <row r="2990" spans="1:19" x14ac:dyDescent="0.3">
      <c r="A2990">
        <v>2021</v>
      </c>
      <c r="B2990">
        <v>5</v>
      </c>
      <c r="C2990">
        <v>5</v>
      </c>
      <c r="D2990">
        <v>13</v>
      </c>
      <c r="E2990">
        <v>30339.085999999999</v>
      </c>
      <c r="F2990">
        <v>850.47400000000005</v>
      </c>
      <c r="G2990">
        <v>68.566999999999993</v>
      </c>
      <c r="H2990">
        <v>58.649000000000001</v>
      </c>
      <c r="I2990">
        <v>429.274</v>
      </c>
      <c r="J2990">
        <v>5.819</v>
      </c>
      <c r="K2990">
        <v>8.5419999999999998</v>
      </c>
      <c r="L2990">
        <v>93.165999999999997</v>
      </c>
      <c r="M2990">
        <v>31785.010999999999</v>
      </c>
      <c r="N2990">
        <v>9478.4480000000003</v>
      </c>
      <c r="O2990">
        <v>-2.2690000000000001</v>
      </c>
      <c r="P2990">
        <v>6.8029999999999999</v>
      </c>
      <c r="Q2990">
        <v>318.39499999999998</v>
      </c>
      <c r="R2990">
        <v>22302.028999999999</v>
      </c>
      <c r="S2990">
        <v>21983.633999999998</v>
      </c>
    </row>
    <row r="2991" spans="1:19" x14ac:dyDescent="0.3">
      <c r="A2991">
        <v>2021</v>
      </c>
      <c r="B2991">
        <v>5</v>
      </c>
      <c r="C2991">
        <v>5</v>
      </c>
      <c r="D2991">
        <v>14</v>
      </c>
      <c r="E2991">
        <v>30569.862000000001</v>
      </c>
      <c r="F2991">
        <v>815.91499999999996</v>
      </c>
      <c r="G2991">
        <v>69.242999999999995</v>
      </c>
      <c r="H2991">
        <v>58.2</v>
      </c>
      <c r="I2991">
        <v>368.52499999999998</v>
      </c>
      <c r="J2991">
        <v>5.3470000000000004</v>
      </c>
      <c r="K2991">
        <v>-1.8080000000000001</v>
      </c>
      <c r="L2991">
        <v>93.251999999999995</v>
      </c>
      <c r="M2991">
        <v>31909.292000000001</v>
      </c>
      <c r="N2991">
        <v>8870.2870000000003</v>
      </c>
      <c r="O2991">
        <v>-2.8740000000000001</v>
      </c>
      <c r="P2991">
        <v>5.6459999999999999</v>
      </c>
      <c r="Q2991">
        <v>324.065</v>
      </c>
      <c r="R2991">
        <v>23036.233</v>
      </c>
      <c r="S2991">
        <v>22712.168000000001</v>
      </c>
    </row>
    <row r="2992" spans="1:19" x14ac:dyDescent="0.3">
      <c r="A2992">
        <v>2021</v>
      </c>
      <c r="B2992">
        <v>5</v>
      </c>
      <c r="C2992">
        <v>5</v>
      </c>
      <c r="D2992">
        <v>15</v>
      </c>
      <c r="E2992">
        <v>30683.277999999998</v>
      </c>
      <c r="F2992">
        <v>783.43200000000002</v>
      </c>
      <c r="G2992">
        <v>70.63</v>
      </c>
      <c r="H2992">
        <v>57.156999999999996</v>
      </c>
      <c r="I2992">
        <v>339.13400000000001</v>
      </c>
      <c r="J2992">
        <v>5.5759999999999996</v>
      </c>
      <c r="K2992">
        <v>-4.5570000000000004</v>
      </c>
      <c r="L2992">
        <v>93.298000000000002</v>
      </c>
      <c r="M2992">
        <v>31957.319</v>
      </c>
      <c r="N2992">
        <v>7609.4979999999996</v>
      </c>
      <c r="O2992">
        <v>-1.23</v>
      </c>
      <c r="P2992">
        <v>6.5830000000000002</v>
      </c>
      <c r="Q2992">
        <v>325.60399999999998</v>
      </c>
      <c r="R2992">
        <v>24342.469000000001</v>
      </c>
      <c r="S2992">
        <v>24016.864000000001</v>
      </c>
    </row>
    <row r="2993" spans="1:19" x14ac:dyDescent="0.3">
      <c r="A2993">
        <v>2021</v>
      </c>
      <c r="B2993">
        <v>5</v>
      </c>
      <c r="C2993">
        <v>5</v>
      </c>
      <c r="D2993">
        <v>16</v>
      </c>
      <c r="E2993">
        <v>30507.669000000002</v>
      </c>
      <c r="F2993">
        <v>733.33500000000004</v>
      </c>
      <c r="G2993">
        <v>71.929000000000002</v>
      </c>
      <c r="H2993">
        <v>57.088999999999999</v>
      </c>
      <c r="I2993">
        <v>233.93700000000001</v>
      </c>
      <c r="J2993">
        <v>4.3869999999999996</v>
      </c>
      <c r="K2993">
        <v>-37.658000000000001</v>
      </c>
      <c r="L2993">
        <v>93.245999999999995</v>
      </c>
      <c r="M2993">
        <v>31592.006000000001</v>
      </c>
      <c r="N2993">
        <v>5815.0919999999996</v>
      </c>
      <c r="O2993">
        <v>-0.44600000000000001</v>
      </c>
      <c r="P2993">
        <v>5.0960000000000001</v>
      </c>
      <c r="Q2993">
        <v>324.97300000000001</v>
      </c>
      <c r="R2993">
        <v>25772.263999999999</v>
      </c>
      <c r="S2993">
        <v>25447.291000000001</v>
      </c>
    </row>
    <row r="2994" spans="1:19" x14ac:dyDescent="0.3">
      <c r="A2994">
        <v>2021</v>
      </c>
      <c r="B2994">
        <v>5</v>
      </c>
      <c r="C2994">
        <v>5</v>
      </c>
      <c r="D2994">
        <v>17</v>
      </c>
      <c r="E2994">
        <v>30020.472000000002</v>
      </c>
      <c r="F2994">
        <v>690.35900000000004</v>
      </c>
      <c r="G2994">
        <v>72.867999999999995</v>
      </c>
      <c r="H2994">
        <v>57.395000000000003</v>
      </c>
      <c r="I2994">
        <v>255.80699999999999</v>
      </c>
      <c r="J2994">
        <v>4.91</v>
      </c>
      <c r="K2994">
        <v>-52.496000000000002</v>
      </c>
      <c r="L2994">
        <v>93.052000000000007</v>
      </c>
      <c r="M2994">
        <v>31069.5</v>
      </c>
      <c r="N2994">
        <v>3513.1280000000002</v>
      </c>
      <c r="O2994">
        <v>1.254</v>
      </c>
      <c r="P2994">
        <v>5.8730000000000002</v>
      </c>
      <c r="Q2994">
        <v>321.17</v>
      </c>
      <c r="R2994">
        <v>27549.244999999999</v>
      </c>
      <c r="S2994">
        <v>27228.075000000001</v>
      </c>
    </row>
    <row r="2995" spans="1:19" x14ac:dyDescent="0.3">
      <c r="A2995">
        <v>2021</v>
      </c>
      <c r="B2995">
        <v>5</v>
      </c>
      <c r="C2995">
        <v>5</v>
      </c>
      <c r="D2995">
        <v>18</v>
      </c>
      <c r="E2995">
        <v>29159.065999999999</v>
      </c>
      <c r="F2995">
        <v>664.51800000000003</v>
      </c>
      <c r="G2995">
        <v>73.298000000000002</v>
      </c>
      <c r="H2995">
        <v>58.984000000000002</v>
      </c>
      <c r="I2995">
        <v>326.37799999999999</v>
      </c>
      <c r="J2995">
        <v>4.7430000000000003</v>
      </c>
      <c r="K2995">
        <v>-51.91</v>
      </c>
      <c r="L2995">
        <v>92.647000000000006</v>
      </c>
      <c r="M2995">
        <v>30254.425999999999</v>
      </c>
      <c r="N2995">
        <v>1178.0899999999999</v>
      </c>
      <c r="O2995">
        <v>10.032</v>
      </c>
      <c r="P2995">
        <v>0.997</v>
      </c>
      <c r="Q2995">
        <v>306.25700000000001</v>
      </c>
      <c r="R2995">
        <v>29065.308000000001</v>
      </c>
      <c r="S2995">
        <v>28759.050999999999</v>
      </c>
    </row>
    <row r="2996" spans="1:19" x14ac:dyDescent="0.3">
      <c r="A2996">
        <v>2021</v>
      </c>
      <c r="B2996">
        <v>5</v>
      </c>
      <c r="C2996">
        <v>5</v>
      </c>
      <c r="D2996">
        <v>19</v>
      </c>
      <c r="E2996">
        <v>28795.399000000001</v>
      </c>
      <c r="F2996">
        <v>660.91200000000003</v>
      </c>
      <c r="G2996">
        <v>72.912000000000006</v>
      </c>
      <c r="H2996">
        <v>59.057000000000002</v>
      </c>
      <c r="I2996">
        <v>361.14600000000002</v>
      </c>
      <c r="J2996">
        <v>4.4640000000000004</v>
      </c>
      <c r="K2996">
        <v>-55.780999999999999</v>
      </c>
      <c r="L2996">
        <v>92.448999999999998</v>
      </c>
      <c r="M2996">
        <v>29917.644</v>
      </c>
      <c r="N2996">
        <v>92.801000000000002</v>
      </c>
      <c r="O2996">
        <v>14.593</v>
      </c>
      <c r="P2996">
        <v>5.1360000000000001</v>
      </c>
      <c r="Q2996">
        <v>281.82499999999999</v>
      </c>
      <c r="R2996">
        <v>29805.114000000001</v>
      </c>
      <c r="S2996">
        <v>29523.289000000001</v>
      </c>
    </row>
    <row r="2997" spans="1:19" x14ac:dyDescent="0.3">
      <c r="A2997">
        <v>2021</v>
      </c>
      <c r="B2997">
        <v>5</v>
      </c>
      <c r="C2997">
        <v>5</v>
      </c>
      <c r="D2997">
        <v>20</v>
      </c>
      <c r="E2997">
        <v>29608.649000000001</v>
      </c>
      <c r="F2997">
        <v>700.27</v>
      </c>
      <c r="G2997">
        <v>72.147999999999996</v>
      </c>
      <c r="H2997">
        <v>60.902000000000001</v>
      </c>
      <c r="I2997">
        <v>404.81200000000001</v>
      </c>
      <c r="J2997">
        <v>4.1230000000000002</v>
      </c>
      <c r="K2997">
        <v>-59.79</v>
      </c>
      <c r="L2997">
        <v>92.861999999999995</v>
      </c>
      <c r="M2997">
        <v>30811.828000000001</v>
      </c>
      <c r="N2997">
        <v>2E-3</v>
      </c>
      <c r="O2997">
        <v>14.88</v>
      </c>
      <c r="P2997">
        <v>8.2550000000000008</v>
      </c>
      <c r="Q2997">
        <v>260.46100000000001</v>
      </c>
      <c r="R2997">
        <v>30788.691999999999</v>
      </c>
      <c r="S2997">
        <v>30528.23</v>
      </c>
    </row>
    <row r="2998" spans="1:19" x14ac:dyDescent="0.3">
      <c r="A2998">
        <v>2021</v>
      </c>
      <c r="B2998">
        <v>5</v>
      </c>
      <c r="C2998">
        <v>5</v>
      </c>
      <c r="D2998">
        <v>21</v>
      </c>
      <c r="E2998">
        <v>28544.072</v>
      </c>
      <c r="F2998">
        <v>762.49400000000003</v>
      </c>
      <c r="G2998">
        <v>72.429000000000002</v>
      </c>
      <c r="H2998">
        <v>62.805999999999997</v>
      </c>
      <c r="I2998">
        <v>517.60900000000004</v>
      </c>
      <c r="J2998">
        <v>5.181</v>
      </c>
      <c r="K2998">
        <v>-16.657</v>
      </c>
      <c r="L2998">
        <v>92.295000000000002</v>
      </c>
      <c r="M2998">
        <v>29967.798999999999</v>
      </c>
      <c r="N2998">
        <v>0</v>
      </c>
      <c r="O2998">
        <v>14.473000000000001</v>
      </c>
      <c r="P2998">
        <v>2.0049999999999999</v>
      </c>
      <c r="Q2998">
        <v>238.572</v>
      </c>
      <c r="R2998">
        <v>29951.321</v>
      </c>
      <c r="S2998">
        <v>29712.749</v>
      </c>
    </row>
    <row r="2999" spans="1:19" x14ac:dyDescent="0.3">
      <c r="A2999">
        <v>2021</v>
      </c>
      <c r="B2999">
        <v>5</v>
      </c>
      <c r="C2999">
        <v>5</v>
      </c>
      <c r="D2999">
        <v>22</v>
      </c>
      <c r="E2999">
        <v>26069.346000000001</v>
      </c>
      <c r="F2999">
        <v>913.71</v>
      </c>
      <c r="G2999">
        <v>67.451999999999998</v>
      </c>
      <c r="H2999">
        <v>63.247999999999998</v>
      </c>
      <c r="I2999">
        <v>577.44799999999998</v>
      </c>
      <c r="J2999">
        <v>4.8490000000000002</v>
      </c>
      <c r="K2999">
        <v>5.8170000000000002</v>
      </c>
      <c r="L2999">
        <v>90.174999999999997</v>
      </c>
      <c r="M2999">
        <v>27724.594000000001</v>
      </c>
      <c r="N2999">
        <v>0</v>
      </c>
      <c r="O2999">
        <v>11.289</v>
      </c>
      <c r="P2999">
        <v>-12.587</v>
      </c>
      <c r="Q2999">
        <v>214.64699999999999</v>
      </c>
      <c r="R2999">
        <v>27725.893</v>
      </c>
      <c r="S2999">
        <v>27511.245999999999</v>
      </c>
    </row>
    <row r="3000" spans="1:19" x14ac:dyDescent="0.3">
      <c r="A3000">
        <v>2021</v>
      </c>
      <c r="B3000">
        <v>5</v>
      </c>
      <c r="C3000">
        <v>5</v>
      </c>
      <c r="D3000">
        <v>23</v>
      </c>
      <c r="E3000">
        <v>23434.463</v>
      </c>
      <c r="F3000">
        <v>1085.768</v>
      </c>
      <c r="G3000">
        <v>62.011000000000003</v>
      </c>
      <c r="H3000">
        <v>62.856000000000002</v>
      </c>
      <c r="I3000">
        <v>962.154</v>
      </c>
      <c r="J3000">
        <v>5.25</v>
      </c>
      <c r="K3000">
        <v>19.315000000000001</v>
      </c>
      <c r="L3000">
        <v>88.460999999999999</v>
      </c>
      <c r="M3000">
        <v>25658.266</v>
      </c>
      <c r="N3000">
        <v>0</v>
      </c>
      <c r="O3000">
        <v>8.2550000000000008</v>
      </c>
      <c r="P3000">
        <v>-14.349</v>
      </c>
      <c r="Q3000">
        <v>188.17699999999999</v>
      </c>
      <c r="R3000">
        <v>25664.36</v>
      </c>
      <c r="S3000">
        <v>25476.183000000001</v>
      </c>
    </row>
    <row r="3001" spans="1:19" x14ac:dyDescent="0.3">
      <c r="A3001">
        <v>2021</v>
      </c>
      <c r="B3001">
        <v>5</v>
      </c>
      <c r="C3001">
        <v>5</v>
      </c>
      <c r="D3001">
        <v>24</v>
      </c>
      <c r="E3001">
        <v>21418.884999999998</v>
      </c>
      <c r="F3001">
        <v>1380.3510000000001</v>
      </c>
      <c r="G3001">
        <v>58.737000000000002</v>
      </c>
      <c r="H3001">
        <v>62.286000000000001</v>
      </c>
      <c r="I3001">
        <v>846.64099999999996</v>
      </c>
      <c r="J3001">
        <v>5.0780000000000003</v>
      </c>
      <c r="K3001">
        <v>24.998000000000001</v>
      </c>
      <c r="L3001">
        <v>87.266999999999996</v>
      </c>
      <c r="M3001">
        <v>23825.506000000001</v>
      </c>
      <c r="N3001">
        <v>0</v>
      </c>
      <c r="O3001">
        <v>5.47</v>
      </c>
      <c r="P3001">
        <v>-23.893000000000001</v>
      </c>
      <c r="Q3001">
        <v>165.89699999999999</v>
      </c>
      <c r="R3001">
        <v>23843.928</v>
      </c>
      <c r="S3001">
        <v>23678.030999999999</v>
      </c>
    </row>
    <row r="3002" spans="1:19" x14ac:dyDescent="0.3">
      <c r="A3002">
        <v>2021</v>
      </c>
      <c r="B3002">
        <v>5</v>
      </c>
      <c r="C3002">
        <v>6</v>
      </c>
      <c r="D3002">
        <v>1</v>
      </c>
      <c r="E3002">
        <v>21498.751</v>
      </c>
      <c r="F3002">
        <v>1504.7049999999999</v>
      </c>
      <c r="G3002">
        <v>57.438000000000002</v>
      </c>
      <c r="H3002">
        <v>61.976999999999997</v>
      </c>
      <c r="I3002">
        <v>601.077</v>
      </c>
      <c r="J3002">
        <v>4.9450000000000003</v>
      </c>
      <c r="K3002">
        <v>24.648</v>
      </c>
      <c r="L3002">
        <v>87.323999999999998</v>
      </c>
      <c r="M3002">
        <v>23783.425999999999</v>
      </c>
      <c r="N3002">
        <v>0</v>
      </c>
      <c r="O3002">
        <v>4.5709999999999997</v>
      </c>
      <c r="P3002">
        <v>-18.643999999999998</v>
      </c>
      <c r="Q3002">
        <v>151.911</v>
      </c>
      <c r="R3002">
        <v>23797.5</v>
      </c>
      <c r="S3002">
        <v>23645.589</v>
      </c>
    </row>
    <row r="3003" spans="1:19" x14ac:dyDescent="0.3">
      <c r="A3003">
        <v>2021</v>
      </c>
      <c r="B3003">
        <v>5</v>
      </c>
      <c r="C3003">
        <v>6</v>
      </c>
      <c r="D3003">
        <v>2</v>
      </c>
      <c r="E3003">
        <v>20670.871999999999</v>
      </c>
      <c r="F3003">
        <v>1577.1769999999999</v>
      </c>
      <c r="G3003">
        <v>55.305</v>
      </c>
      <c r="H3003">
        <v>61.615000000000002</v>
      </c>
      <c r="I3003">
        <v>360.00200000000001</v>
      </c>
      <c r="J3003">
        <v>4.8719999999999999</v>
      </c>
      <c r="K3003">
        <v>21.131</v>
      </c>
      <c r="L3003">
        <v>86.875</v>
      </c>
      <c r="M3003">
        <v>22782.544000000002</v>
      </c>
      <c r="N3003">
        <v>0</v>
      </c>
      <c r="O3003">
        <v>3.4830000000000001</v>
      </c>
      <c r="P3003">
        <v>-13.452999999999999</v>
      </c>
      <c r="Q3003">
        <v>144.44300000000001</v>
      </c>
      <c r="R3003">
        <v>22792.513999999999</v>
      </c>
      <c r="S3003">
        <v>22648.071</v>
      </c>
    </row>
    <row r="3004" spans="1:19" x14ac:dyDescent="0.3">
      <c r="A3004">
        <v>2021</v>
      </c>
      <c r="B3004">
        <v>5</v>
      </c>
      <c r="C3004">
        <v>6</v>
      </c>
      <c r="D3004">
        <v>3</v>
      </c>
      <c r="E3004">
        <v>20279.756000000001</v>
      </c>
      <c r="F3004">
        <v>1586.9369999999999</v>
      </c>
      <c r="G3004">
        <v>54.05</v>
      </c>
      <c r="H3004">
        <v>61.192</v>
      </c>
      <c r="I3004">
        <v>204.78</v>
      </c>
      <c r="J3004">
        <v>4.7190000000000003</v>
      </c>
      <c r="K3004">
        <v>18.606999999999999</v>
      </c>
      <c r="L3004">
        <v>86.658000000000001</v>
      </c>
      <c r="M3004">
        <v>22242.649000000001</v>
      </c>
      <c r="N3004">
        <v>0</v>
      </c>
      <c r="O3004">
        <v>2.8410000000000002</v>
      </c>
      <c r="P3004">
        <v>-8.6229999999999993</v>
      </c>
      <c r="Q3004">
        <v>142.05799999999999</v>
      </c>
      <c r="R3004">
        <v>22248.431</v>
      </c>
      <c r="S3004">
        <v>22106.373</v>
      </c>
    </row>
    <row r="3005" spans="1:19" x14ac:dyDescent="0.3">
      <c r="A3005">
        <v>2021</v>
      </c>
      <c r="B3005">
        <v>5</v>
      </c>
      <c r="C3005">
        <v>6</v>
      </c>
      <c r="D3005">
        <v>4</v>
      </c>
      <c r="E3005">
        <v>20657.887999999999</v>
      </c>
      <c r="F3005">
        <v>1544.1079999999999</v>
      </c>
      <c r="G3005">
        <v>53.804000000000002</v>
      </c>
      <c r="H3005">
        <v>61.000999999999998</v>
      </c>
      <c r="I3005">
        <v>102.96599999999999</v>
      </c>
      <c r="J3005">
        <v>3.6520000000000001</v>
      </c>
      <c r="K3005">
        <v>17.899999999999999</v>
      </c>
      <c r="L3005">
        <v>86.867000000000004</v>
      </c>
      <c r="M3005">
        <v>22474.382000000001</v>
      </c>
      <c r="N3005">
        <v>0</v>
      </c>
      <c r="O3005">
        <v>2.347</v>
      </c>
      <c r="P3005">
        <v>-6.0910000000000002</v>
      </c>
      <c r="Q3005">
        <v>144.90899999999999</v>
      </c>
      <c r="R3005">
        <v>22478.126</v>
      </c>
      <c r="S3005">
        <v>22333.218000000001</v>
      </c>
    </row>
    <row r="3006" spans="1:19" x14ac:dyDescent="0.3">
      <c r="A3006">
        <v>2021</v>
      </c>
      <c r="B3006">
        <v>5</v>
      </c>
      <c r="C3006">
        <v>6</v>
      </c>
      <c r="D3006">
        <v>5</v>
      </c>
      <c r="E3006">
        <v>21889.076000000001</v>
      </c>
      <c r="F3006">
        <v>1342.6849999999999</v>
      </c>
      <c r="G3006">
        <v>55.497999999999998</v>
      </c>
      <c r="H3006">
        <v>60.945999999999998</v>
      </c>
      <c r="I3006">
        <v>72.459999999999994</v>
      </c>
      <c r="J3006">
        <v>2.3290000000000002</v>
      </c>
      <c r="K3006">
        <v>7.5229999999999997</v>
      </c>
      <c r="L3006">
        <v>87.534999999999997</v>
      </c>
      <c r="M3006">
        <v>23462.555</v>
      </c>
      <c r="N3006">
        <v>0</v>
      </c>
      <c r="O3006">
        <v>2.5059999999999998</v>
      </c>
      <c r="P3006">
        <v>-5.3959999999999999</v>
      </c>
      <c r="Q3006">
        <v>156.297</v>
      </c>
      <c r="R3006">
        <v>23465.444</v>
      </c>
      <c r="S3006">
        <v>23309.146000000001</v>
      </c>
    </row>
    <row r="3007" spans="1:19" x14ac:dyDescent="0.3">
      <c r="A3007">
        <v>2021</v>
      </c>
      <c r="B3007">
        <v>5</v>
      </c>
      <c r="C3007">
        <v>6</v>
      </c>
      <c r="D3007">
        <v>6</v>
      </c>
      <c r="E3007">
        <v>23901.962</v>
      </c>
      <c r="F3007">
        <v>1096.194</v>
      </c>
      <c r="G3007">
        <v>58.587000000000003</v>
      </c>
      <c r="H3007">
        <v>60.912999999999997</v>
      </c>
      <c r="I3007">
        <v>128.994</v>
      </c>
      <c r="J3007">
        <v>2.839</v>
      </c>
      <c r="K3007">
        <v>4.0369999999999999</v>
      </c>
      <c r="L3007">
        <v>88.742999999999995</v>
      </c>
      <c r="M3007">
        <v>25283.681</v>
      </c>
      <c r="N3007">
        <v>105.27500000000001</v>
      </c>
      <c r="O3007">
        <v>2.1800000000000002</v>
      </c>
      <c r="P3007">
        <v>-2.4129999999999998</v>
      </c>
      <c r="Q3007">
        <v>175.78200000000001</v>
      </c>
      <c r="R3007">
        <v>25178.638999999999</v>
      </c>
      <c r="S3007">
        <v>25002.857</v>
      </c>
    </row>
    <row r="3008" spans="1:19" x14ac:dyDescent="0.3">
      <c r="A3008">
        <v>2021</v>
      </c>
      <c r="B3008">
        <v>5</v>
      </c>
      <c r="C3008">
        <v>6</v>
      </c>
      <c r="D3008">
        <v>7</v>
      </c>
      <c r="E3008">
        <v>26399.594000000001</v>
      </c>
      <c r="F3008">
        <v>988.55399999999997</v>
      </c>
      <c r="G3008">
        <v>60.966000000000001</v>
      </c>
      <c r="H3008">
        <v>61.354999999999997</v>
      </c>
      <c r="I3008">
        <v>267.89</v>
      </c>
      <c r="J3008">
        <v>3.702</v>
      </c>
      <c r="K3008">
        <v>10.208</v>
      </c>
      <c r="L3008">
        <v>90.46</v>
      </c>
      <c r="M3008">
        <v>27821.763999999999</v>
      </c>
      <c r="N3008">
        <v>1378.905</v>
      </c>
      <c r="O3008">
        <v>-1.597</v>
      </c>
      <c r="P3008">
        <v>-1.6890000000000001</v>
      </c>
      <c r="Q3008">
        <v>207.48400000000001</v>
      </c>
      <c r="R3008">
        <v>26446.145</v>
      </c>
      <c r="S3008">
        <v>26238.661</v>
      </c>
    </row>
    <row r="3009" spans="1:19" x14ac:dyDescent="0.3">
      <c r="A3009">
        <v>2021</v>
      </c>
      <c r="B3009">
        <v>5</v>
      </c>
      <c r="C3009">
        <v>6</v>
      </c>
      <c r="D3009">
        <v>8</v>
      </c>
      <c r="E3009">
        <v>28238.828000000001</v>
      </c>
      <c r="F3009">
        <v>959.97299999999996</v>
      </c>
      <c r="G3009">
        <v>62.871000000000002</v>
      </c>
      <c r="H3009">
        <v>61.384999999999998</v>
      </c>
      <c r="I3009">
        <v>494.47699999999998</v>
      </c>
      <c r="J3009">
        <v>4.97</v>
      </c>
      <c r="K3009">
        <v>7.7229999999999999</v>
      </c>
      <c r="L3009">
        <v>92.091999999999999</v>
      </c>
      <c r="M3009">
        <v>29859.448</v>
      </c>
      <c r="N3009">
        <v>3810.7420000000002</v>
      </c>
      <c r="O3009">
        <v>-15.217000000000001</v>
      </c>
      <c r="P3009">
        <v>-0.51500000000000001</v>
      </c>
      <c r="Q3009">
        <v>239.078</v>
      </c>
      <c r="R3009">
        <v>26064.437999999998</v>
      </c>
      <c r="S3009">
        <v>25825.359</v>
      </c>
    </row>
    <row r="3010" spans="1:19" x14ac:dyDescent="0.3">
      <c r="A3010">
        <v>2021</v>
      </c>
      <c r="B3010">
        <v>5</v>
      </c>
      <c r="C3010">
        <v>6</v>
      </c>
      <c r="D3010">
        <v>9</v>
      </c>
      <c r="E3010">
        <v>29968.617999999999</v>
      </c>
      <c r="F3010">
        <v>945.87099999999998</v>
      </c>
      <c r="G3010">
        <v>64.328000000000003</v>
      </c>
      <c r="H3010">
        <v>60.670999999999999</v>
      </c>
      <c r="I3010">
        <v>610.01099999999997</v>
      </c>
      <c r="J3010">
        <v>5.5149999999999997</v>
      </c>
      <c r="K3010">
        <v>10.097</v>
      </c>
      <c r="L3010">
        <v>93.016999999999996</v>
      </c>
      <c r="M3010">
        <v>31693.8</v>
      </c>
      <c r="N3010">
        <v>6168.4740000000002</v>
      </c>
      <c r="O3010">
        <v>-29.620999999999999</v>
      </c>
      <c r="P3010">
        <v>1.335</v>
      </c>
      <c r="Q3010">
        <v>264.76100000000002</v>
      </c>
      <c r="R3010">
        <v>25553.612000000001</v>
      </c>
      <c r="S3010">
        <v>25288.850999999999</v>
      </c>
    </row>
    <row r="3011" spans="1:19" x14ac:dyDescent="0.3">
      <c r="A3011">
        <v>2021</v>
      </c>
      <c r="B3011">
        <v>5</v>
      </c>
      <c r="C3011">
        <v>6</v>
      </c>
      <c r="D3011">
        <v>10</v>
      </c>
      <c r="E3011">
        <v>31634.702000000001</v>
      </c>
      <c r="F3011">
        <v>930.928</v>
      </c>
      <c r="G3011">
        <v>65.837000000000003</v>
      </c>
      <c r="H3011">
        <v>60.232999999999997</v>
      </c>
      <c r="I3011">
        <v>576.36599999999999</v>
      </c>
      <c r="J3011">
        <v>5.82</v>
      </c>
      <c r="K3011">
        <v>18.655999999999999</v>
      </c>
      <c r="L3011">
        <v>93.549000000000007</v>
      </c>
      <c r="M3011">
        <v>33320.252999999997</v>
      </c>
      <c r="N3011">
        <v>8000.6239999999998</v>
      </c>
      <c r="O3011">
        <v>-35.338999999999999</v>
      </c>
      <c r="P3011">
        <v>2.9889999999999999</v>
      </c>
      <c r="Q3011">
        <v>284.33</v>
      </c>
      <c r="R3011">
        <v>25351.978999999999</v>
      </c>
      <c r="S3011">
        <v>25067.649000000001</v>
      </c>
    </row>
    <row r="3012" spans="1:19" x14ac:dyDescent="0.3">
      <c r="A3012">
        <v>2021</v>
      </c>
      <c r="B3012">
        <v>5</v>
      </c>
      <c r="C3012">
        <v>6</v>
      </c>
      <c r="D3012">
        <v>11</v>
      </c>
      <c r="E3012">
        <v>33093.841999999997</v>
      </c>
      <c r="F3012">
        <v>915.31799999999998</v>
      </c>
      <c r="G3012">
        <v>67.346999999999994</v>
      </c>
      <c r="H3012">
        <v>59.81</v>
      </c>
      <c r="I3012">
        <v>490.58300000000003</v>
      </c>
      <c r="J3012">
        <v>5.9569999999999999</v>
      </c>
      <c r="K3012">
        <v>19.338999999999999</v>
      </c>
      <c r="L3012">
        <v>93.876999999999995</v>
      </c>
      <c r="M3012">
        <v>34678.726999999999</v>
      </c>
      <c r="N3012">
        <v>9091.2279999999992</v>
      </c>
      <c r="O3012">
        <v>-28.745000000000001</v>
      </c>
      <c r="P3012">
        <v>4.2569999999999997</v>
      </c>
      <c r="Q3012">
        <v>302.98700000000002</v>
      </c>
      <c r="R3012">
        <v>25611.987000000001</v>
      </c>
      <c r="S3012">
        <v>25308.999</v>
      </c>
    </row>
    <row r="3013" spans="1:19" x14ac:dyDescent="0.3">
      <c r="A3013">
        <v>2021</v>
      </c>
      <c r="B3013">
        <v>5</v>
      </c>
      <c r="C3013">
        <v>6</v>
      </c>
      <c r="D3013">
        <v>12</v>
      </c>
      <c r="E3013">
        <v>34128.108999999997</v>
      </c>
      <c r="F3013">
        <v>899.98299999999995</v>
      </c>
      <c r="G3013">
        <v>68.698999999999998</v>
      </c>
      <c r="H3013">
        <v>58.820999999999998</v>
      </c>
      <c r="I3013">
        <v>453.64400000000001</v>
      </c>
      <c r="J3013">
        <v>5.9269999999999996</v>
      </c>
      <c r="K3013">
        <v>10.603999999999999</v>
      </c>
      <c r="L3013">
        <v>94.076999999999998</v>
      </c>
      <c r="M3013">
        <v>35651.165000000001</v>
      </c>
      <c r="N3013">
        <v>9589.3670000000002</v>
      </c>
      <c r="O3013">
        <v>-4.5609999999999999</v>
      </c>
      <c r="P3013">
        <v>6.7510000000000003</v>
      </c>
      <c r="Q3013">
        <v>314.51499999999999</v>
      </c>
      <c r="R3013">
        <v>26059.608</v>
      </c>
      <c r="S3013">
        <v>25745.093000000001</v>
      </c>
    </row>
    <row r="3014" spans="1:19" x14ac:dyDescent="0.3">
      <c r="A3014">
        <v>2021</v>
      </c>
      <c r="B3014">
        <v>5</v>
      </c>
      <c r="C3014">
        <v>6</v>
      </c>
      <c r="D3014">
        <v>13</v>
      </c>
      <c r="E3014">
        <v>35481.707000000002</v>
      </c>
      <c r="F3014">
        <v>850.47400000000005</v>
      </c>
      <c r="G3014">
        <v>69.682000000000002</v>
      </c>
      <c r="H3014">
        <v>58.841000000000001</v>
      </c>
      <c r="I3014">
        <v>429.274</v>
      </c>
      <c r="J3014">
        <v>5.819</v>
      </c>
      <c r="K3014">
        <v>8.1159999999999997</v>
      </c>
      <c r="L3014">
        <v>94.323999999999998</v>
      </c>
      <c r="M3014">
        <v>36928.555999999997</v>
      </c>
      <c r="N3014">
        <v>9478.4480000000003</v>
      </c>
      <c r="O3014">
        <v>-2.2690000000000001</v>
      </c>
      <c r="P3014">
        <v>6.8029999999999999</v>
      </c>
      <c r="Q3014">
        <v>323.64699999999999</v>
      </c>
      <c r="R3014">
        <v>27445.575000000001</v>
      </c>
      <c r="S3014">
        <v>27121.927</v>
      </c>
    </row>
    <row r="3015" spans="1:19" x14ac:dyDescent="0.3">
      <c r="A3015">
        <v>2021</v>
      </c>
      <c r="B3015">
        <v>5</v>
      </c>
      <c r="C3015">
        <v>6</v>
      </c>
      <c r="D3015">
        <v>14</v>
      </c>
      <c r="E3015">
        <v>36400.319000000003</v>
      </c>
      <c r="F3015">
        <v>815.91499999999996</v>
      </c>
      <c r="G3015">
        <v>71.445999999999998</v>
      </c>
      <c r="H3015">
        <v>58.313000000000002</v>
      </c>
      <c r="I3015">
        <v>368.52499999999998</v>
      </c>
      <c r="J3015">
        <v>5.3470000000000004</v>
      </c>
      <c r="K3015">
        <v>-1.7490000000000001</v>
      </c>
      <c r="L3015">
        <v>94.477999999999994</v>
      </c>
      <c r="M3015">
        <v>37741.146999999997</v>
      </c>
      <c r="N3015">
        <v>8870.2870000000003</v>
      </c>
      <c r="O3015">
        <v>-2.8740000000000001</v>
      </c>
      <c r="P3015">
        <v>5.6459999999999999</v>
      </c>
      <c r="Q3015">
        <v>330.46300000000002</v>
      </c>
      <c r="R3015">
        <v>28868.088</v>
      </c>
      <c r="S3015">
        <v>28537.624</v>
      </c>
    </row>
    <row r="3016" spans="1:19" x14ac:dyDescent="0.3">
      <c r="A3016">
        <v>2021</v>
      </c>
      <c r="B3016">
        <v>5</v>
      </c>
      <c r="C3016">
        <v>6</v>
      </c>
      <c r="D3016">
        <v>15</v>
      </c>
      <c r="E3016">
        <v>36999.811999999998</v>
      </c>
      <c r="F3016">
        <v>783.43200000000002</v>
      </c>
      <c r="G3016">
        <v>72.245000000000005</v>
      </c>
      <c r="H3016">
        <v>57.066000000000003</v>
      </c>
      <c r="I3016">
        <v>339.13400000000001</v>
      </c>
      <c r="J3016">
        <v>5.5759999999999996</v>
      </c>
      <c r="K3016">
        <v>-5.31</v>
      </c>
      <c r="L3016">
        <v>94.564999999999998</v>
      </c>
      <c r="M3016">
        <v>38274.275000000001</v>
      </c>
      <c r="N3016">
        <v>7609.4979999999996</v>
      </c>
      <c r="O3016">
        <v>-1.23</v>
      </c>
      <c r="P3016">
        <v>6.5830000000000002</v>
      </c>
      <c r="Q3016">
        <v>334.15199999999999</v>
      </c>
      <c r="R3016">
        <v>30659.424999999999</v>
      </c>
      <c r="S3016">
        <v>30325.274000000001</v>
      </c>
    </row>
    <row r="3017" spans="1:19" x14ac:dyDescent="0.3">
      <c r="A3017">
        <v>2021</v>
      </c>
      <c r="B3017">
        <v>5</v>
      </c>
      <c r="C3017">
        <v>6</v>
      </c>
      <c r="D3017">
        <v>16</v>
      </c>
      <c r="E3017">
        <v>37142.510999999999</v>
      </c>
      <c r="F3017">
        <v>733.33500000000004</v>
      </c>
      <c r="G3017">
        <v>73.525999999999996</v>
      </c>
      <c r="H3017">
        <v>56.941000000000003</v>
      </c>
      <c r="I3017">
        <v>233.93700000000001</v>
      </c>
      <c r="J3017">
        <v>4.3869999999999996</v>
      </c>
      <c r="K3017">
        <v>-40.386000000000003</v>
      </c>
      <c r="L3017">
        <v>94.59</v>
      </c>
      <c r="M3017">
        <v>38225.315999999999</v>
      </c>
      <c r="N3017">
        <v>5815.0919999999996</v>
      </c>
      <c r="O3017">
        <v>-0.44600000000000001</v>
      </c>
      <c r="P3017">
        <v>5.0960000000000001</v>
      </c>
      <c r="Q3017">
        <v>334.07600000000002</v>
      </c>
      <c r="R3017">
        <v>32405.574000000001</v>
      </c>
      <c r="S3017">
        <v>32071.498</v>
      </c>
    </row>
    <row r="3018" spans="1:19" x14ac:dyDescent="0.3">
      <c r="A3018">
        <v>2021</v>
      </c>
      <c r="B3018">
        <v>5</v>
      </c>
      <c r="C3018">
        <v>6</v>
      </c>
      <c r="D3018">
        <v>17</v>
      </c>
      <c r="E3018">
        <v>36339.745000000003</v>
      </c>
      <c r="F3018">
        <v>690.35900000000004</v>
      </c>
      <c r="G3018">
        <v>74.956999999999994</v>
      </c>
      <c r="H3018">
        <v>57.305</v>
      </c>
      <c r="I3018">
        <v>255.80699999999999</v>
      </c>
      <c r="J3018">
        <v>4.91</v>
      </c>
      <c r="K3018">
        <v>-58.286000000000001</v>
      </c>
      <c r="L3018">
        <v>94.483999999999995</v>
      </c>
      <c r="M3018">
        <v>37384.324999999997</v>
      </c>
      <c r="N3018">
        <v>3513.1280000000002</v>
      </c>
      <c r="O3018">
        <v>1.254</v>
      </c>
      <c r="P3018">
        <v>5.8730000000000002</v>
      </c>
      <c r="Q3018">
        <v>328.714</v>
      </c>
      <c r="R3018">
        <v>33864.07</v>
      </c>
      <c r="S3018">
        <v>33535.356</v>
      </c>
    </row>
    <row r="3019" spans="1:19" x14ac:dyDescent="0.3">
      <c r="A3019">
        <v>2021</v>
      </c>
      <c r="B3019">
        <v>5</v>
      </c>
      <c r="C3019">
        <v>6</v>
      </c>
      <c r="D3019">
        <v>18</v>
      </c>
      <c r="E3019">
        <v>34970.455999999998</v>
      </c>
      <c r="F3019">
        <v>664.51800000000003</v>
      </c>
      <c r="G3019">
        <v>75.474999999999994</v>
      </c>
      <c r="H3019">
        <v>59.258000000000003</v>
      </c>
      <c r="I3019">
        <v>326.37799999999999</v>
      </c>
      <c r="J3019">
        <v>4.7430000000000003</v>
      </c>
      <c r="K3019">
        <v>-58.582000000000001</v>
      </c>
      <c r="L3019">
        <v>94.287999999999997</v>
      </c>
      <c r="M3019">
        <v>36061.06</v>
      </c>
      <c r="N3019">
        <v>1178.0899999999999</v>
      </c>
      <c r="O3019">
        <v>10.032</v>
      </c>
      <c r="P3019">
        <v>0.997</v>
      </c>
      <c r="Q3019">
        <v>311.822</v>
      </c>
      <c r="R3019">
        <v>34871.942000000003</v>
      </c>
      <c r="S3019">
        <v>34560.120000000003</v>
      </c>
    </row>
    <row r="3020" spans="1:19" x14ac:dyDescent="0.3">
      <c r="A3020">
        <v>2021</v>
      </c>
      <c r="B3020">
        <v>5</v>
      </c>
      <c r="C3020">
        <v>6</v>
      </c>
      <c r="D3020">
        <v>19</v>
      </c>
      <c r="E3020">
        <v>33780.89</v>
      </c>
      <c r="F3020">
        <v>660.91200000000003</v>
      </c>
      <c r="G3020">
        <v>75.061999999999998</v>
      </c>
      <c r="H3020">
        <v>59.286000000000001</v>
      </c>
      <c r="I3020">
        <v>361.14600000000002</v>
      </c>
      <c r="J3020">
        <v>4.4640000000000004</v>
      </c>
      <c r="K3020">
        <v>-62.222000000000001</v>
      </c>
      <c r="L3020">
        <v>94.070999999999998</v>
      </c>
      <c r="M3020">
        <v>34898.546000000002</v>
      </c>
      <c r="N3020">
        <v>92.801000000000002</v>
      </c>
      <c r="O3020">
        <v>14.593</v>
      </c>
      <c r="P3020">
        <v>5.1360000000000001</v>
      </c>
      <c r="Q3020">
        <v>286.005</v>
      </c>
      <c r="R3020">
        <v>34786.014999999999</v>
      </c>
      <c r="S3020">
        <v>34500.01</v>
      </c>
    </row>
    <row r="3021" spans="1:19" x14ac:dyDescent="0.3">
      <c r="A3021">
        <v>2021</v>
      </c>
      <c r="B3021">
        <v>5</v>
      </c>
      <c r="C3021">
        <v>6</v>
      </c>
      <c r="D3021">
        <v>20</v>
      </c>
      <c r="E3021">
        <v>33692.737000000001</v>
      </c>
      <c r="F3021">
        <v>700.27</v>
      </c>
      <c r="G3021">
        <v>73.254000000000005</v>
      </c>
      <c r="H3021">
        <v>61.34</v>
      </c>
      <c r="I3021">
        <v>404.81200000000001</v>
      </c>
      <c r="J3021">
        <v>4.1230000000000002</v>
      </c>
      <c r="K3021">
        <v>-65.349999999999994</v>
      </c>
      <c r="L3021">
        <v>94.042000000000002</v>
      </c>
      <c r="M3021">
        <v>34891.974000000002</v>
      </c>
      <c r="N3021">
        <v>2E-3</v>
      </c>
      <c r="O3021">
        <v>14.88</v>
      </c>
      <c r="P3021">
        <v>8.2550000000000008</v>
      </c>
      <c r="Q3021">
        <v>262.33199999999999</v>
      </c>
      <c r="R3021">
        <v>34868.837</v>
      </c>
      <c r="S3021">
        <v>34606.504999999997</v>
      </c>
    </row>
    <row r="3022" spans="1:19" x14ac:dyDescent="0.3">
      <c r="A3022">
        <v>2021</v>
      </c>
      <c r="B3022">
        <v>5</v>
      </c>
      <c r="C3022">
        <v>6</v>
      </c>
      <c r="D3022">
        <v>21</v>
      </c>
      <c r="E3022">
        <v>31954.355</v>
      </c>
      <c r="F3022">
        <v>762.49400000000003</v>
      </c>
      <c r="G3022">
        <v>73.509</v>
      </c>
      <c r="H3022">
        <v>63.459000000000003</v>
      </c>
      <c r="I3022">
        <v>517.60900000000004</v>
      </c>
      <c r="J3022">
        <v>5.181</v>
      </c>
      <c r="K3022">
        <v>-17.475000000000001</v>
      </c>
      <c r="L3022">
        <v>93.685000000000002</v>
      </c>
      <c r="M3022">
        <v>33379.307000000001</v>
      </c>
      <c r="N3022">
        <v>0</v>
      </c>
      <c r="O3022">
        <v>14.473000000000001</v>
      </c>
      <c r="P3022">
        <v>2.0049999999999999</v>
      </c>
      <c r="Q3022">
        <v>239.84200000000001</v>
      </c>
      <c r="R3022">
        <v>33362.828999999998</v>
      </c>
      <c r="S3022">
        <v>33122.987000000001</v>
      </c>
    </row>
    <row r="3023" spans="1:19" x14ac:dyDescent="0.3">
      <c r="A3023">
        <v>2021</v>
      </c>
      <c r="B3023">
        <v>5</v>
      </c>
      <c r="C3023">
        <v>6</v>
      </c>
      <c r="D3023">
        <v>22</v>
      </c>
      <c r="E3023">
        <v>28607.401999999998</v>
      </c>
      <c r="F3023">
        <v>913.71</v>
      </c>
      <c r="G3023">
        <v>68.918000000000006</v>
      </c>
      <c r="H3023">
        <v>63.823999999999998</v>
      </c>
      <c r="I3023">
        <v>577.44799999999998</v>
      </c>
      <c r="J3023">
        <v>4.8490000000000002</v>
      </c>
      <c r="K3023">
        <v>5.984</v>
      </c>
      <c r="L3023">
        <v>92.444000000000003</v>
      </c>
      <c r="M3023">
        <v>30265.661</v>
      </c>
      <c r="N3023">
        <v>0</v>
      </c>
      <c r="O3023">
        <v>11.289</v>
      </c>
      <c r="P3023">
        <v>-12.587</v>
      </c>
      <c r="Q3023">
        <v>215.88300000000001</v>
      </c>
      <c r="R3023">
        <v>30266.958999999999</v>
      </c>
      <c r="S3023">
        <v>30051.076000000001</v>
      </c>
    </row>
    <row r="3024" spans="1:19" x14ac:dyDescent="0.3">
      <c r="A3024">
        <v>2021</v>
      </c>
      <c r="B3024">
        <v>5</v>
      </c>
      <c r="C3024">
        <v>6</v>
      </c>
      <c r="D3024">
        <v>23</v>
      </c>
      <c r="E3024">
        <v>25563.723000000002</v>
      </c>
      <c r="F3024">
        <v>1085.768</v>
      </c>
      <c r="G3024">
        <v>62.887999999999998</v>
      </c>
      <c r="H3024">
        <v>63.363</v>
      </c>
      <c r="I3024">
        <v>962.154</v>
      </c>
      <c r="J3024">
        <v>5.25</v>
      </c>
      <c r="K3024">
        <v>20.574000000000002</v>
      </c>
      <c r="L3024">
        <v>89.918000000000006</v>
      </c>
      <c r="M3024">
        <v>27790.75</v>
      </c>
      <c r="N3024">
        <v>0</v>
      </c>
      <c r="O3024">
        <v>8.2550000000000008</v>
      </c>
      <c r="P3024">
        <v>-14.349</v>
      </c>
      <c r="Q3024">
        <v>189.517</v>
      </c>
      <c r="R3024">
        <v>27796.844000000001</v>
      </c>
      <c r="S3024">
        <v>27607.327000000001</v>
      </c>
    </row>
    <row r="3025" spans="1:19" x14ac:dyDescent="0.3">
      <c r="A3025">
        <v>2021</v>
      </c>
      <c r="B3025">
        <v>5</v>
      </c>
      <c r="C3025">
        <v>6</v>
      </c>
      <c r="D3025">
        <v>24</v>
      </c>
      <c r="E3025">
        <v>23341.845000000001</v>
      </c>
      <c r="F3025">
        <v>1380.3510000000001</v>
      </c>
      <c r="G3025">
        <v>59.552999999999997</v>
      </c>
      <c r="H3025">
        <v>62.731000000000002</v>
      </c>
      <c r="I3025">
        <v>846.64099999999996</v>
      </c>
      <c r="J3025">
        <v>5.0780000000000003</v>
      </c>
      <c r="K3025">
        <v>27.506</v>
      </c>
      <c r="L3025">
        <v>88.48</v>
      </c>
      <c r="M3025">
        <v>25752.631000000001</v>
      </c>
      <c r="N3025">
        <v>0</v>
      </c>
      <c r="O3025">
        <v>5.47</v>
      </c>
      <c r="P3025">
        <v>-23.893000000000001</v>
      </c>
      <c r="Q3025">
        <v>167.05799999999999</v>
      </c>
      <c r="R3025">
        <v>25771.054</v>
      </c>
      <c r="S3025">
        <v>25603.994999999999</v>
      </c>
    </row>
    <row r="3026" spans="1:19" x14ac:dyDescent="0.3">
      <c r="A3026">
        <v>2021</v>
      </c>
      <c r="B3026">
        <v>5</v>
      </c>
      <c r="C3026">
        <v>7</v>
      </c>
      <c r="D3026">
        <v>1</v>
      </c>
      <c r="E3026">
        <v>20016.062999999998</v>
      </c>
      <c r="F3026">
        <v>1504.7049999999999</v>
      </c>
      <c r="G3026">
        <v>60.500999999999998</v>
      </c>
      <c r="H3026">
        <v>61.658000000000001</v>
      </c>
      <c r="I3026">
        <v>601.077</v>
      </c>
      <c r="J3026">
        <v>4.9450000000000003</v>
      </c>
      <c r="K3026">
        <v>22.870999999999999</v>
      </c>
      <c r="L3026">
        <v>86.483000000000004</v>
      </c>
      <c r="M3026">
        <v>22297.800999999999</v>
      </c>
      <c r="N3026">
        <v>0</v>
      </c>
      <c r="O3026">
        <v>4.5709999999999997</v>
      </c>
      <c r="P3026">
        <v>-18.643999999999998</v>
      </c>
      <c r="Q3026">
        <v>153.20599999999999</v>
      </c>
      <c r="R3026">
        <v>22311.874</v>
      </c>
      <c r="S3026">
        <v>22158.669000000002</v>
      </c>
    </row>
    <row r="3027" spans="1:19" x14ac:dyDescent="0.3">
      <c r="A3027">
        <v>2021</v>
      </c>
      <c r="B3027">
        <v>5</v>
      </c>
      <c r="C3027">
        <v>7</v>
      </c>
      <c r="D3027">
        <v>2</v>
      </c>
      <c r="E3027">
        <v>19369.988000000001</v>
      </c>
      <c r="F3027">
        <v>1577.1769999999999</v>
      </c>
      <c r="G3027">
        <v>58.07</v>
      </c>
      <c r="H3027">
        <v>61.348999999999997</v>
      </c>
      <c r="I3027">
        <v>360.00200000000001</v>
      </c>
      <c r="J3027">
        <v>4.8719999999999999</v>
      </c>
      <c r="K3027">
        <v>20.222999999999999</v>
      </c>
      <c r="L3027">
        <v>86.099000000000004</v>
      </c>
      <c r="M3027">
        <v>21479.71</v>
      </c>
      <c r="N3027">
        <v>0</v>
      </c>
      <c r="O3027">
        <v>3.4830000000000001</v>
      </c>
      <c r="P3027">
        <v>-13.452999999999999</v>
      </c>
      <c r="Q3027">
        <v>145.02000000000001</v>
      </c>
      <c r="R3027">
        <v>21489.679</v>
      </c>
      <c r="S3027">
        <v>21344.659</v>
      </c>
    </row>
    <row r="3028" spans="1:19" x14ac:dyDescent="0.3">
      <c r="A3028">
        <v>2021</v>
      </c>
      <c r="B3028">
        <v>5</v>
      </c>
      <c r="C3028">
        <v>7</v>
      </c>
      <c r="D3028">
        <v>3</v>
      </c>
      <c r="E3028">
        <v>19134.473000000002</v>
      </c>
      <c r="F3028">
        <v>1586.9369999999999</v>
      </c>
      <c r="G3028">
        <v>56.094999999999999</v>
      </c>
      <c r="H3028">
        <v>60.975999999999999</v>
      </c>
      <c r="I3028">
        <v>204.78</v>
      </c>
      <c r="J3028">
        <v>4.7190000000000003</v>
      </c>
      <c r="K3028">
        <v>17.747</v>
      </c>
      <c r="L3028">
        <v>85.960999999999999</v>
      </c>
      <c r="M3028">
        <v>21095.593000000001</v>
      </c>
      <c r="N3028">
        <v>0</v>
      </c>
      <c r="O3028">
        <v>2.8410000000000002</v>
      </c>
      <c r="P3028">
        <v>-8.6229999999999993</v>
      </c>
      <c r="Q3028">
        <v>142.17400000000001</v>
      </c>
      <c r="R3028">
        <v>21101.375</v>
      </c>
      <c r="S3028">
        <v>20959.202000000001</v>
      </c>
    </row>
    <row r="3029" spans="1:19" x14ac:dyDescent="0.3">
      <c r="A3029">
        <v>2021</v>
      </c>
      <c r="B3029">
        <v>5</v>
      </c>
      <c r="C3029">
        <v>7</v>
      </c>
      <c r="D3029">
        <v>4</v>
      </c>
      <c r="E3029">
        <v>19552.745999999999</v>
      </c>
      <c r="F3029">
        <v>1544.1079999999999</v>
      </c>
      <c r="G3029">
        <v>54.822000000000003</v>
      </c>
      <c r="H3029">
        <v>60.808</v>
      </c>
      <c r="I3029">
        <v>102.96599999999999</v>
      </c>
      <c r="J3029">
        <v>3.6520000000000001</v>
      </c>
      <c r="K3029">
        <v>17.045000000000002</v>
      </c>
      <c r="L3029">
        <v>86.212000000000003</v>
      </c>
      <c r="M3029">
        <v>21367.537</v>
      </c>
      <c r="N3029">
        <v>0</v>
      </c>
      <c r="O3029">
        <v>2.347</v>
      </c>
      <c r="P3029">
        <v>-6.0910000000000002</v>
      </c>
      <c r="Q3029">
        <v>144.733</v>
      </c>
      <c r="R3029">
        <v>21371.280999999999</v>
      </c>
      <c r="S3029">
        <v>21226.547999999999</v>
      </c>
    </row>
    <row r="3030" spans="1:19" x14ac:dyDescent="0.3">
      <c r="A3030">
        <v>2021</v>
      </c>
      <c r="B3030">
        <v>5</v>
      </c>
      <c r="C3030">
        <v>7</v>
      </c>
      <c r="D3030">
        <v>5</v>
      </c>
      <c r="E3030">
        <v>20576.643</v>
      </c>
      <c r="F3030">
        <v>1342.6849999999999</v>
      </c>
      <c r="G3030">
        <v>56.209000000000003</v>
      </c>
      <c r="H3030">
        <v>60.731999999999999</v>
      </c>
      <c r="I3030">
        <v>72.459999999999994</v>
      </c>
      <c r="J3030">
        <v>2.3290000000000002</v>
      </c>
      <c r="K3030">
        <v>7.0839999999999996</v>
      </c>
      <c r="L3030">
        <v>86.760999999999996</v>
      </c>
      <c r="M3030">
        <v>22148.694</v>
      </c>
      <c r="N3030">
        <v>0</v>
      </c>
      <c r="O3030">
        <v>2.5059999999999998</v>
      </c>
      <c r="P3030">
        <v>-5.3959999999999999</v>
      </c>
      <c r="Q3030">
        <v>155.733</v>
      </c>
      <c r="R3030">
        <v>22151.582999999999</v>
      </c>
      <c r="S3030">
        <v>21995.850999999999</v>
      </c>
    </row>
    <row r="3031" spans="1:19" x14ac:dyDescent="0.3">
      <c r="A3031">
        <v>2021</v>
      </c>
      <c r="B3031">
        <v>5</v>
      </c>
      <c r="C3031">
        <v>7</v>
      </c>
      <c r="D3031">
        <v>6</v>
      </c>
      <c r="E3031">
        <v>22095.041000000001</v>
      </c>
      <c r="F3031">
        <v>1096.194</v>
      </c>
      <c r="G3031">
        <v>58.947000000000003</v>
      </c>
      <c r="H3031">
        <v>60.642000000000003</v>
      </c>
      <c r="I3031">
        <v>128.994</v>
      </c>
      <c r="J3031">
        <v>2.839</v>
      </c>
      <c r="K3031">
        <v>3.8050000000000002</v>
      </c>
      <c r="L3031">
        <v>87.567999999999998</v>
      </c>
      <c r="M3031">
        <v>23475.080999999998</v>
      </c>
      <c r="N3031">
        <v>105.27500000000001</v>
      </c>
      <c r="O3031">
        <v>2.1800000000000002</v>
      </c>
      <c r="P3031">
        <v>-2.4129999999999998</v>
      </c>
      <c r="Q3031">
        <v>174.55</v>
      </c>
      <c r="R3031">
        <v>23370.039000000001</v>
      </c>
      <c r="S3031">
        <v>23195.49</v>
      </c>
    </row>
    <row r="3032" spans="1:19" x14ac:dyDescent="0.3">
      <c r="A3032">
        <v>2021</v>
      </c>
      <c r="B3032">
        <v>5</v>
      </c>
      <c r="C3032">
        <v>7</v>
      </c>
      <c r="D3032">
        <v>7</v>
      </c>
      <c r="E3032">
        <v>24591.746999999999</v>
      </c>
      <c r="F3032">
        <v>988.55399999999997</v>
      </c>
      <c r="G3032">
        <v>61.518999999999998</v>
      </c>
      <c r="H3032">
        <v>61.081000000000003</v>
      </c>
      <c r="I3032">
        <v>267.89</v>
      </c>
      <c r="J3032">
        <v>3.702</v>
      </c>
      <c r="K3032">
        <v>8.8010000000000002</v>
      </c>
      <c r="L3032">
        <v>89.081000000000003</v>
      </c>
      <c r="M3032">
        <v>26010.856</v>
      </c>
      <c r="N3032">
        <v>1378.905</v>
      </c>
      <c r="O3032">
        <v>-1.597</v>
      </c>
      <c r="P3032">
        <v>-1.6890000000000001</v>
      </c>
      <c r="Q3032">
        <v>205.61099999999999</v>
      </c>
      <c r="R3032">
        <v>24635.238000000001</v>
      </c>
      <c r="S3032">
        <v>24429.627</v>
      </c>
    </row>
    <row r="3033" spans="1:19" x14ac:dyDescent="0.3">
      <c r="A3033">
        <v>2021</v>
      </c>
      <c r="B3033">
        <v>5</v>
      </c>
      <c r="C3033">
        <v>7</v>
      </c>
      <c r="D3033">
        <v>8</v>
      </c>
      <c r="E3033">
        <v>26430.879000000001</v>
      </c>
      <c r="F3033">
        <v>959.97299999999996</v>
      </c>
      <c r="G3033">
        <v>65.433999999999997</v>
      </c>
      <c r="H3033">
        <v>61.133000000000003</v>
      </c>
      <c r="I3033">
        <v>494.47699999999998</v>
      </c>
      <c r="J3033">
        <v>4.97</v>
      </c>
      <c r="K3033">
        <v>6.99</v>
      </c>
      <c r="L3033">
        <v>90.361000000000004</v>
      </c>
      <c r="M3033">
        <v>28048.782999999999</v>
      </c>
      <c r="N3033">
        <v>3810.7420000000002</v>
      </c>
      <c r="O3033">
        <v>-15.217000000000001</v>
      </c>
      <c r="P3033">
        <v>-0.51500000000000001</v>
      </c>
      <c r="Q3033">
        <v>237.12299999999999</v>
      </c>
      <c r="R3033">
        <v>24253.772000000001</v>
      </c>
      <c r="S3033">
        <v>24016.65</v>
      </c>
    </row>
    <row r="3034" spans="1:19" x14ac:dyDescent="0.3">
      <c r="A3034">
        <v>2021</v>
      </c>
      <c r="B3034">
        <v>5</v>
      </c>
      <c r="C3034">
        <v>7</v>
      </c>
      <c r="D3034">
        <v>9</v>
      </c>
      <c r="E3034">
        <v>27884.296999999999</v>
      </c>
      <c r="F3034">
        <v>945.87099999999998</v>
      </c>
      <c r="G3034">
        <v>69.778000000000006</v>
      </c>
      <c r="H3034">
        <v>60.447000000000003</v>
      </c>
      <c r="I3034">
        <v>610.01099999999997</v>
      </c>
      <c r="J3034">
        <v>5.5149999999999997</v>
      </c>
      <c r="K3034">
        <v>9.484</v>
      </c>
      <c r="L3034">
        <v>91.722999999999999</v>
      </c>
      <c r="M3034">
        <v>29607.348000000002</v>
      </c>
      <c r="N3034">
        <v>6168.4740000000002</v>
      </c>
      <c r="O3034">
        <v>-29.620999999999999</v>
      </c>
      <c r="P3034">
        <v>1.335</v>
      </c>
      <c r="Q3034">
        <v>263.34199999999998</v>
      </c>
      <c r="R3034">
        <v>23467.16</v>
      </c>
      <c r="S3034">
        <v>23203.817999999999</v>
      </c>
    </row>
    <row r="3035" spans="1:19" x14ac:dyDescent="0.3">
      <c r="A3035">
        <v>2021</v>
      </c>
      <c r="B3035">
        <v>5</v>
      </c>
      <c r="C3035">
        <v>7</v>
      </c>
      <c r="D3035">
        <v>10</v>
      </c>
      <c r="E3035">
        <v>29132.206999999999</v>
      </c>
      <c r="F3035">
        <v>930.928</v>
      </c>
      <c r="G3035">
        <v>74.272000000000006</v>
      </c>
      <c r="H3035">
        <v>60.021999999999998</v>
      </c>
      <c r="I3035">
        <v>576.36599999999999</v>
      </c>
      <c r="J3035">
        <v>5.82</v>
      </c>
      <c r="K3035">
        <v>18.533999999999999</v>
      </c>
      <c r="L3035">
        <v>92.600999999999999</v>
      </c>
      <c r="M3035">
        <v>30816.477999999999</v>
      </c>
      <c r="N3035">
        <v>8000.6239999999998</v>
      </c>
      <c r="O3035">
        <v>-35.338999999999999</v>
      </c>
      <c r="P3035">
        <v>2.9889999999999999</v>
      </c>
      <c r="Q3035">
        <v>283.60300000000001</v>
      </c>
      <c r="R3035">
        <v>22848.204000000002</v>
      </c>
      <c r="S3035">
        <v>22564.600999999999</v>
      </c>
    </row>
    <row r="3036" spans="1:19" x14ac:dyDescent="0.3">
      <c r="A3036">
        <v>2021</v>
      </c>
      <c r="B3036">
        <v>5</v>
      </c>
      <c r="C3036">
        <v>7</v>
      </c>
      <c r="D3036">
        <v>11</v>
      </c>
      <c r="E3036">
        <v>29883.353999999999</v>
      </c>
      <c r="F3036">
        <v>915.31799999999998</v>
      </c>
      <c r="G3036">
        <v>78.835999999999999</v>
      </c>
      <c r="H3036">
        <v>59.594999999999999</v>
      </c>
      <c r="I3036">
        <v>490.58300000000003</v>
      </c>
      <c r="J3036">
        <v>5.9569999999999999</v>
      </c>
      <c r="K3036">
        <v>19.654</v>
      </c>
      <c r="L3036">
        <v>92.968999999999994</v>
      </c>
      <c r="M3036">
        <v>31467.429</v>
      </c>
      <c r="N3036">
        <v>9091.2279999999992</v>
      </c>
      <c r="O3036">
        <v>-28.745000000000001</v>
      </c>
      <c r="P3036">
        <v>4.2569999999999997</v>
      </c>
      <c r="Q3036">
        <v>299.70100000000002</v>
      </c>
      <c r="R3036">
        <v>22400.688999999998</v>
      </c>
      <c r="S3036">
        <v>22100.988000000001</v>
      </c>
    </row>
    <row r="3037" spans="1:19" x14ac:dyDescent="0.3">
      <c r="A3037">
        <v>2021</v>
      </c>
      <c r="B3037">
        <v>5</v>
      </c>
      <c r="C3037">
        <v>7</v>
      </c>
      <c r="D3037">
        <v>12</v>
      </c>
      <c r="E3037">
        <v>30321.901999999998</v>
      </c>
      <c r="F3037">
        <v>899.98299999999995</v>
      </c>
      <c r="G3037">
        <v>83.822000000000003</v>
      </c>
      <c r="H3037">
        <v>58.701999999999998</v>
      </c>
      <c r="I3037">
        <v>453.64400000000001</v>
      </c>
      <c r="J3037">
        <v>5.9269999999999996</v>
      </c>
      <c r="K3037">
        <v>9.9350000000000005</v>
      </c>
      <c r="L3037">
        <v>93.13</v>
      </c>
      <c r="M3037">
        <v>31843.223000000002</v>
      </c>
      <c r="N3037">
        <v>9589.3670000000002</v>
      </c>
      <c r="O3037">
        <v>-4.5609999999999999</v>
      </c>
      <c r="P3037">
        <v>6.7510000000000003</v>
      </c>
      <c r="Q3037">
        <v>308.31400000000002</v>
      </c>
      <c r="R3037">
        <v>22251.666000000001</v>
      </c>
      <c r="S3037">
        <v>21943.350999999999</v>
      </c>
    </row>
    <row r="3038" spans="1:19" x14ac:dyDescent="0.3">
      <c r="A3038">
        <v>2021</v>
      </c>
      <c r="B3038">
        <v>5</v>
      </c>
      <c r="C3038">
        <v>7</v>
      </c>
      <c r="D3038">
        <v>13</v>
      </c>
      <c r="E3038">
        <v>31117.454000000002</v>
      </c>
      <c r="F3038">
        <v>850.47400000000005</v>
      </c>
      <c r="G3038">
        <v>88.894999999999996</v>
      </c>
      <c r="H3038">
        <v>58.704999999999998</v>
      </c>
      <c r="I3038">
        <v>429.274</v>
      </c>
      <c r="J3038">
        <v>5.819</v>
      </c>
      <c r="K3038">
        <v>7.4569999999999999</v>
      </c>
      <c r="L3038">
        <v>93.385999999999996</v>
      </c>
      <c r="M3038">
        <v>32562.57</v>
      </c>
      <c r="N3038">
        <v>9478.4480000000003</v>
      </c>
      <c r="O3038">
        <v>-2.2690000000000001</v>
      </c>
      <c r="P3038">
        <v>6.8029999999999999</v>
      </c>
      <c r="Q3038">
        <v>313.005</v>
      </c>
      <c r="R3038">
        <v>23079.588</v>
      </c>
      <c r="S3038">
        <v>22766.582999999999</v>
      </c>
    </row>
    <row r="3039" spans="1:19" x14ac:dyDescent="0.3">
      <c r="A3039">
        <v>2021</v>
      </c>
      <c r="B3039">
        <v>5</v>
      </c>
      <c r="C3039">
        <v>7</v>
      </c>
      <c r="D3039">
        <v>14</v>
      </c>
      <c r="E3039">
        <v>31540.348000000002</v>
      </c>
      <c r="F3039">
        <v>815.91499999999996</v>
      </c>
      <c r="G3039">
        <v>92.975999999999999</v>
      </c>
      <c r="H3039">
        <v>58.287999999999997</v>
      </c>
      <c r="I3039">
        <v>368.52499999999998</v>
      </c>
      <c r="J3039">
        <v>5.3470000000000004</v>
      </c>
      <c r="K3039">
        <v>-2.262</v>
      </c>
      <c r="L3039">
        <v>93.492999999999995</v>
      </c>
      <c r="M3039">
        <v>32879.654000000002</v>
      </c>
      <c r="N3039">
        <v>8870.2870000000003</v>
      </c>
      <c r="O3039">
        <v>-2.8740000000000001</v>
      </c>
      <c r="P3039">
        <v>5.6459999999999999</v>
      </c>
      <c r="Q3039">
        <v>315.88099999999997</v>
      </c>
      <c r="R3039">
        <v>24006.594000000001</v>
      </c>
      <c r="S3039">
        <v>23690.713</v>
      </c>
    </row>
    <row r="3040" spans="1:19" x14ac:dyDescent="0.3">
      <c r="A3040">
        <v>2021</v>
      </c>
      <c r="B3040">
        <v>5</v>
      </c>
      <c r="C3040">
        <v>7</v>
      </c>
      <c r="D3040">
        <v>15</v>
      </c>
      <c r="E3040">
        <v>31639.735000000001</v>
      </c>
      <c r="F3040">
        <v>783.43200000000002</v>
      </c>
      <c r="G3040">
        <v>96.399000000000001</v>
      </c>
      <c r="H3040">
        <v>57.243000000000002</v>
      </c>
      <c r="I3040">
        <v>339.13400000000001</v>
      </c>
      <c r="J3040">
        <v>5.5759999999999996</v>
      </c>
      <c r="K3040">
        <v>-4.7190000000000003</v>
      </c>
      <c r="L3040">
        <v>93.516000000000005</v>
      </c>
      <c r="M3040">
        <v>32913.917999999998</v>
      </c>
      <c r="N3040">
        <v>7609.4979999999996</v>
      </c>
      <c r="O3040">
        <v>-1.23</v>
      </c>
      <c r="P3040">
        <v>6.5830000000000002</v>
      </c>
      <c r="Q3040">
        <v>315.92899999999997</v>
      </c>
      <c r="R3040">
        <v>25299.067999999999</v>
      </c>
      <c r="S3040">
        <v>24983.137999999999</v>
      </c>
    </row>
    <row r="3041" spans="1:19" x14ac:dyDescent="0.3">
      <c r="A3041">
        <v>2021</v>
      </c>
      <c r="B3041">
        <v>5</v>
      </c>
      <c r="C3041">
        <v>7</v>
      </c>
      <c r="D3041">
        <v>16</v>
      </c>
      <c r="E3041">
        <v>31612.288</v>
      </c>
      <c r="F3041">
        <v>733.33500000000004</v>
      </c>
      <c r="G3041">
        <v>98.347999999999999</v>
      </c>
      <c r="H3041">
        <v>57.223999999999997</v>
      </c>
      <c r="I3041">
        <v>233.93700000000001</v>
      </c>
      <c r="J3041">
        <v>4.3869999999999996</v>
      </c>
      <c r="K3041">
        <v>-34.840000000000003</v>
      </c>
      <c r="L3041">
        <v>93.513999999999996</v>
      </c>
      <c r="M3041">
        <v>32699.846000000001</v>
      </c>
      <c r="N3041">
        <v>5815.0919999999996</v>
      </c>
      <c r="O3041">
        <v>-0.44600000000000001</v>
      </c>
      <c r="P3041">
        <v>5.0960000000000001</v>
      </c>
      <c r="Q3041">
        <v>312.375</v>
      </c>
      <c r="R3041">
        <v>26880.105</v>
      </c>
      <c r="S3041">
        <v>26567.728999999999</v>
      </c>
    </row>
    <row r="3042" spans="1:19" x14ac:dyDescent="0.3">
      <c r="A3042">
        <v>2021</v>
      </c>
      <c r="B3042">
        <v>5</v>
      </c>
      <c r="C3042">
        <v>7</v>
      </c>
      <c r="D3042">
        <v>17</v>
      </c>
      <c r="E3042">
        <v>31186.657999999999</v>
      </c>
      <c r="F3042">
        <v>690.35900000000004</v>
      </c>
      <c r="G3042">
        <v>99.207999999999998</v>
      </c>
      <c r="H3042">
        <v>57.523000000000003</v>
      </c>
      <c r="I3042">
        <v>255.80699999999999</v>
      </c>
      <c r="J3042">
        <v>4.91</v>
      </c>
      <c r="K3042">
        <v>-48.164000000000001</v>
      </c>
      <c r="L3042">
        <v>93.412000000000006</v>
      </c>
      <c r="M3042">
        <v>32240.507000000001</v>
      </c>
      <c r="N3042">
        <v>3513.1280000000002</v>
      </c>
      <c r="O3042">
        <v>1.254</v>
      </c>
      <c r="P3042">
        <v>5.8730000000000002</v>
      </c>
      <c r="Q3042">
        <v>305.20600000000002</v>
      </c>
      <c r="R3042">
        <v>28720.251</v>
      </c>
      <c r="S3042">
        <v>28415.045999999998</v>
      </c>
    </row>
    <row r="3043" spans="1:19" x14ac:dyDescent="0.3">
      <c r="A3043">
        <v>2021</v>
      </c>
      <c r="B3043">
        <v>5</v>
      </c>
      <c r="C3043">
        <v>7</v>
      </c>
      <c r="D3043">
        <v>18</v>
      </c>
      <c r="E3043">
        <v>30355.298999999999</v>
      </c>
      <c r="F3043">
        <v>664.51800000000003</v>
      </c>
      <c r="G3043">
        <v>98.356999999999999</v>
      </c>
      <c r="H3043">
        <v>59.173000000000002</v>
      </c>
      <c r="I3043">
        <v>326.37799999999999</v>
      </c>
      <c r="J3043">
        <v>4.7430000000000003</v>
      </c>
      <c r="K3043">
        <v>-47.968000000000004</v>
      </c>
      <c r="L3043">
        <v>93.194999999999993</v>
      </c>
      <c r="M3043">
        <v>31455.338</v>
      </c>
      <c r="N3043">
        <v>1178.0899999999999</v>
      </c>
      <c r="O3043">
        <v>10.032</v>
      </c>
      <c r="P3043">
        <v>0.997</v>
      </c>
      <c r="Q3043">
        <v>290.17899999999997</v>
      </c>
      <c r="R3043">
        <v>30266.22</v>
      </c>
      <c r="S3043">
        <v>29976.041000000001</v>
      </c>
    </row>
    <row r="3044" spans="1:19" x14ac:dyDescent="0.3">
      <c r="A3044">
        <v>2021</v>
      </c>
      <c r="B3044">
        <v>5</v>
      </c>
      <c r="C3044">
        <v>7</v>
      </c>
      <c r="D3044">
        <v>19</v>
      </c>
      <c r="E3044">
        <v>29974.108</v>
      </c>
      <c r="F3044">
        <v>660.91200000000003</v>
      </c>
      <c r="G3044">
        <v>95.917000000000002</v>
      </c>
      <c r="H3044">
        <v>59.244</v>
      </c>
      <c r="I3044">
        <v>361.14600000000002</v>
      </c>
      <c r="J3044">
        <v>4.4640000000000004</v>
      </c>
      <c r="K3044">
        <v>-51.834000000000003</v>
      </c>
      <c r="L3044">
        <v>93.012</v>
      </c>
      <c r="M3044">
        <v>31101.052</v>
      </c>
      <c r="N3044">
        <v>92.801000000000002</v>
      </c>
      <c r="O3044">
        <v>14.593</v>
      </c>
      <c r="P3044">
        <v>5.1360000000000001</v>
      </c>
      <c r="Q3044">
        <v>269.43200000000002</v>
      </c>
      <c r="R3044">
        <v>30988.521000000001</v>
      </c>
      <c r="S3044">
        <v>30719.09</v>
      </c>
    </row>
    <row r="3045" spans="1:19" x14ac:dyDescent="0.3">
      <c r="A3045">
        <v>2021</v>
      </c>
      <c r="B3045">
        <v>5</v>
      </c>
      <c r="C3045">
        <v>7</v>
      </c>
      <c r="D3045">
        <v>20</v>
      </c>
      <c r="E3045">
        <v>30471.338</v>
      </c>
      <c r="F3045">
        <v>700.27</v>
      </c>
      <c r="G3045">
        <v>91.123999999999995</v>
      </c>
      <c r="H3045">
        <v>61.058</v>
      </c>
      <c r="I3045">
        <v>404.81200000000001</v>
      </c>
      <c r="J3045">
        <v>4.1230000000000002</v>
      </c>
      <c r="K3045">
        <v>-55.595999999999997</v>
      </c>
      <c r="L3045">
        <v>93.200999999999993</v>
      </c>
      <c r="M3045">
        <v>31679.205999999998</v>
      </c>
      <c r="N3045">
        <v>2E-3</v>
      </c>
      <c r="O3045">
        <v>14.88</v>
      </c>
      <c r="P3045">
        <v>8.2550000000000008</v>
      </c>
      <c r="Q3045">
        <v>252.13499999999999</v>
      </c>
      <c r="R3045">
        <v>31656.069</v>
      </c>
      <c r="S3045">
        <v>31403.934000000001</v>
      </c>
    </row>
    <row r="3046" spans="1:19" x14ac:dyDescent="0.3">
      <c r="A3046">
        <v>2021</v>
      </c>
      <c r="B3046">
        <v>5</v>
      </c>
      <c r="C3046">
        <v>7</v>
      </c>
      <c r="D3046">
        <v>21</v>
      </c>
      <c r="E3046">
        <v>29222.050999999999</v>
      </c>
      <c r="F3046">
        <v>762.49400000000003</v>
      </c>
      <c r="G3046">
        <v>87.727999999999994</v>
      </c>
      <c r="H3046">
        <v>62.96</v>
      </c>
      <c r="I3046">
        <v>517.60900000000004</v>
      </c>
      <c r="J3046">
        <v>5.181</v>
      </c>
      <c r="K3046">
        <v>-15.999000000000001</v>
      </c>
      <c r="L3046">
        <v>92.694999999999993</v>
      </c>
      <c r="M3046">
        <v>30646.991000000002</v>
      </c>
      <c r="N3046">
        <v>0</v>
      </c>
      <c r="O3046">
        <v>14.473000000000001</v>
      </c>
      <c r="P3046">
        <v>2.0049999999999999</v>
      </c>
      <c r="Q3046">
        <v>234.51400000000001</v>
      </c>
      <c r="R3046">
        <v>30630.513999999999</v>
      </c>
      <c r="S3046">
        <v>30396</v>
      </c>
    </row>
    <row r="3047" spans="1:19" x14ac:dyDescent="0.3">
      <c r="A3047">
        <v>2021</v>
      </c>
      <c r="B3047">
        <v>5</v>
      </c>
      <c r="C3047">
        <v>7</v>
      </c>
      <c r="D3047">
        <v>22</v>
      </c>
      <c r="E3047">
        <v>26359.053</v>
      </c>
      <c r="F3047">
        <v>913.71</v>
      </c>
      <c r="G3047">
        <v>81.100999999999999</v>
      </c>
      <c r="H3047">
        <v>63.322000000000003</v>
      </c>
      <c r="I3047">
        <v>577.44799999999998</v>
      </c>
      <c r="J3047">
        <v>4.8490000000000002</v>
      </c>
      <c r="K3047">
        <v>5.657</v>
      </c>
      <c r="L3047">
        <v>90.38</v>
      </c>
      <c r="M3047">
        <v>28014.419000000002</v>
      </c>
      <c r="N3047">
        <v>0</v>
      </c>
      <c r="O3047">
        <v>11.289</v>
      </c>
      <c r="P3047">
        <v>-12.587</v>
      </c>
      <c r="Q3047">
        <v>214.33799999999999</v>
      </c>
      <c r="R3047">
        <v>28015.718000000001</v>
      </c>
      <c r="S3047">
        <v>27801.379000000001</v>
      </c>
    </row>
    <row r="3048" spans="1:19" x14ac:dyDescent="0.3">
      <c r="A3048">
        <v>2021</v>
      </c>
      <c r="B3048">
        <v>5</v>
      </c>
      <c r="C3048">
        <v>7</v>
      </c>
      <c r="D3048">
        <v>23</v>
      </c>
      <c r="E3048">
        <v>23514.297999999999</v>
      </c>
      <c r="F3048">
        <v>1085.768</v>
      </c>
      <c r="G3048">
        <v>72.956000000000003</v>
      </c>
      <c r="H3048">
        <v>62.874000000000002</v>
      </c>
      <c r="I3048">
        <v>961.178</v>
      </c>
      <c r="J3048">
        <v>4.0940000000000003</v>
      </c>
      <c r="K3048">
        <v>19.361999999999998</v>
      </c>
      <c r="L3048">
        <v>88.492000000000004</v>
      </c>
      <c r="M3048">
        <v>25736.065999999999</v>
      </c>
      <c r="N3048">
        <v>0</v>
      </c>
      <c r="O3048">
        <v>8.2550000000000008</v>
      </c>
      <c r="P3048">
        <v>-14.349</v>
      </c>
      <c r="Q3048">
        <v>191.571</v>
      </c>
      <c r="R3048">
        <v>25742.161</v>
      </c>
      <c r="S3048">
        <v>25550.589</v>
      </c>
    </row>
    <row r="3049" spans="1:19" x14ac:dyDescent="0.3">
      <c r="A3049">
        <v>2021</v>
      </c>
      <c r="B3049">
        <v>5</v>
      </c>
      <c r="C3049">
        <v>7</v>
      </c>
      <c r="D3049">
        <v>24</v>
      </c>
      <c r="E3049">
        <v>21555.670999999998</v>
      </c>
      <c r="F3049">
        <v>1380.3510000000001</v>
      </c>
      <c r="G3049">
        <v>65.679000000000002</v>
      </c>
      <c r="H3049">
        <v>62.311999999999998</v>
      </c>
      <c r="I3049">
        <v>775.452</v>
      </c>
      <c r="J3049">
        <v>1.8029999999999999</v>
      </c>
      <c r="K3049">
        <v>25.274999999999999</v>
      </c>
      <c r="L3049">
        <v>87.335999999999999</v>
      </c>
      <c r="M3049">
        <v>23888.198</v>
      </c>
      <c r="N3049">
        <v>0</v>
      </c>
      <c r="O3049">
        <v>5.47</v>
      </c>
      <c r="P3049">
        <v>-23.893000000000001</v>
      </c>
      <c r="Q3049">
        <v>170.19900000000001</v>
      </c>
      <c r="R3049">
        <v>23906.620999999999</v>
      </c>
      <c r="S3049">
        <v>23736.421999999999</v>
      </c>
    </row>
    <row r="3050" spans="1:19" x14ac:dyDescent="0.3">
      <c r="A3050">
        <v>2021</v>
      </c>
      <c r="B3050">
        <v>5</v>
      </c>
      <c r="C3050">
        <v>8</v>
      </c>
      <c r="D3050">
        <v>1</v>
      </c>
      <c r="E3050">
        <v>19895.225999999999</v>
      </c>
      <c r="F3050">
        <v>1485.29</v>
      </c>
      <c r="G3050">
        <v>56.648000000000003</v>
      </c>
      <c r="H3050">
        <v>61.734000000000002</v>
      </c>
      <c r="I3050">
        <v>657.721</v>
      </c>
      <c r="J3050">
        <v>1.788</v>
      </c>
      <c r="K3050">
        <v>22.193999999999999</v>
      </c>
      <c r="L3050">
        <v>86.429000000000002</v>
      </c>
      <c r="M3050">
        <v>22210.381000000001</v>
      </c>
      <c r="N3050">
        <v>0</v>
      </c>
      <c r="O3050">
        <v>2.4670000000000001</v>
      </c>
      <c r="P3050">
        <v>-18.643999999999998</v>
      </c>
      <c r="Q3050">
        <v>158.435</v>
      </c>
      <c r="R3050">
        <v>22226.558000000001</v>
      </c>
      <c r="S3050">
        <v>22068.123</v>
      </c>
    </row>
    <row r="3051" spans="1:19" x14ac:dyDescent="0.3">
      <c r="A3051">
        <v>2021</v>
      </c>
      <c r="B3051">
        <v>5</v>
      </c>
      <c r="C3051">
        <v>8</v>
      </c>
      <c r="D3051">
        <v>2</v>
      </c>
      <c r="E3051">
        <v>19209.815999999999</v>
      </c>
      <c r="F3051">
        <v>1549.3710000000001</v>
      </c>
      <c r="G3051">
        <v>54.331000000000003</v>
      </c>
      <c r="H3051">
        <v>61.406999999999996</v>
      </c>
      <c r="I3051">
        <v>441.95</v>
      </c>
      <c r="J3051">
        <v>1.8160000000000001</v>
      </c>
      <c r="K3051">
        <v>19.231000000000002</v>
      </c>
      <c r="L3051">
        <v>86.031000000000006</v>
      </c>
      <c r="M3051">
        <v>21369.621999999999</v>
      </c>
      <c r="N3051">
        <v>0</v>
      </c>
      <c r="O3051">
        <v>2.012</v>
      </c>
      <c r="P3051">
        <v>-13.452999999999999</v>
      </c>
      <c r="Q3051">
        <v>150.41200000000001</v>
      </c>
      <c r="R3051">
        <v>21381.062999999998</v>
      </c>
      <c r="S3051">
        <v>21230.651000000002</v>
      </c>
    </row>
    <row r="3052" spans="1:19" x14ac:dyDescent="0.3">
      <c r="A3052">
        <v>2021</v>
      </c>
      <c r="B3052">
        <v>5</v>
      </c>
      <c r="C3052">
        <v>8</v>
      </c>
      <c r="D3052">
        <v>3</v>
      </c>
      <c r="E3052">
        <v>18768.291000000001</v>
      </c>
      <c r="F3052">
        <v>1576.87</v>
      </c>
      <c r="G3052">
        <v>52.741999999999997</v>
      </c>
      <c r="H3052">
        <v>60.98</v>
      </c>
      <c r="I3052">
        <v>279.93400000000003</v>
      </c>
      <c r="J3052">
        <v>1.79</v>
      </c>
      <c r="K3052">
        <v>17.055</v>
      </c>
      <c r="L3052">
        <v>85.768000000000001</v>
      </c>
      <c r="M3052">
        <v>20790.687000000002</v>
      </c>
      <c r="N3052">
        <v>0</v>
      </c>
      <c r="O3052">
        <v>1.448</v>
      </c>
      <c r="P3052">
        <v>-8.6229999999999993</v>
      </c>
      <c r="Q3052">
        <v>145.69900000000001</v>
      </c>
      <c r="R3052">
        <v>20797.862000000001</v>
      </c>
      <c r="S3052">
        <v>20652.163</v>
      </c>
    </row>
    <row r="3053" spans="1:19" x14ac:dyDescent="0.3">
      <c r="A3053">
        <v>2021</v>
      </c>
      <c r="B3053">
        <v>5</v>
      </c>
      <c r="C3053">
        <v>8</v>
      </c>
      <c r="D3053">
        <v>4</v>
      </c>
      <c r="E3053">
        <v>18795.82</v>
      </c>
      <c r="F3053">
        <v>1573.8979999999999</v>
      </c>
      <c r="G3053">
        <v>52.584000000000003</v>
      </c>
      <c r="H3053">
        <v>60.720999999999997</v>
      </c>
      <c r="I3053">
        <v>175.989</v>
      </c>
      <c r="J3053">
        <v>1.619</v>
      </c>
      <c r="K3053">
        <v>16.628</v>
      </c>
      <c r="L3053">
        <v>85.784999999999997</v>
      </c>
      <c r="M3053">
        <v>20710.46</v>
      </c>
      <c r="N3053">
        <v>0</v>
      </c>
      <c r="O3053">
        <v>1.37</v>
      </c>
      <c r="P3053">
        <v>-6.0910000000000002</v>
      </c>
      <c r="Q3053">
        <v>145.495</v>
      </c>
      <c r="R3053">
        <v>20715.181</v>
      </c>
      <c r="S3053">
        <v>20569.686000000002</v>
      </c>
    </row>
    <row r="3054" spans="1:19" x14ac:dyDescent="0.3">
      <c r="A3054">
        <v>2021</v>
      </c>
      <c r="B3054">
        <v>5</v>
      </c>
      <c r="C3054">
        <v>8</v>
      </c>
      <c r="D3054">
        <v>5</v>
      </c>
      <c r="E3054">
        <v>19244.39</v>
      </c>
      <c r="F3054">
        <v>1461.558</v>
      </c>
      <c r="G3054">
        <v>54.847999999999999</v>
      </c>
      <c r="H3054">
        <v>60.454999999999998</v>
      </c>
      <c r="I3054">
        <v>101.506</v>
      </c>
      <c r="J3054">
        <v>1.629</v>
      </c>
      <c r="K3054">
        <v>6.9450000000000003</v>
      </c>
      <c r="L3054">
        <v>86.051000000000002</v>
      </c>
      <c r="M3054">
        <v>20962.535</v>
      </c>
      <c r="N3054">
        <v>9.4E-2</v>
      </c>
      <c r="O3054">
        <v>1.4910000000000001</v>
      </c>
      <c r="P3054">
        <v>-5.3959999999999999</v>
      </c>
      <c r="Q3054">
        <v>149.173</v>
      </c>
      <c r="R3054">
        <v>20966.346000000001</v>
      </c>
      <c r="S3054">
        <v>20817.172999999999</v>
      </c>
    </row>
    <row r="3055" spans="1:19" x14ac:dyDescent="0.3">
      <c r="A3055">
        <v>2021</v>
      </c>
      <c r="B3055">
        <v>5</v>
      </c>
      <c r="C3055">
        <v>8</v>
      </c>
      <c r="D3055">
        <v>6</v>
      </c>
      <c r="E3055">
        <v>19465.246999999999</v>
      </c>
      <c r="F3055">
        <v>1332.58</v>
      </c>
      <c r="G3055">
        <v>57.445999999999998</v>
      </c>
      <c r="H3055">
        <v>60.106000000000002</v>
      </c>
      <c r="I3055">
        <v>64.483999999999995</v>
      </c>
      <c r="J3055">
        <v>1.893</v>
      </c>
      <c r="K3055">
        <v>3.839</v>
      </c>
      <c r="L3055">
        <v>86.168999999999997</v>
      </c>
      <c r="M3055">
        <v>21014.319</v>
      </c>
      <c r="N3055">
        <v>135.28</v>
      </c>
      <c r="O3055">
        <v>1.4430000000000001</v>
      </c>
      <c r="P3055">
        <v>-2.4129999999999998</v>
      </c>
      <c r="Q3055">
        <v>157.12700000000001</v>
      </c>
      <c r="R3055">
        <v>20880.008999999998</v>
      </c>
      <c r="S3055">
        <v>20722.882000000001</v>
      </c>
    </row>
    <row r="3056" spans="1:19" x14ac:dyDescent="0.3">
      <c r="A3056">
        <v>2021</v>
      </c>
      <c r="B3056">
        <v>5</v>
      </c>
      <c r="C3056">
        <v>8</v>
      </c>
      <c r="D3056">
        <v>7</v>
      </c>
      <c r="E3056">
        <v>20585.434000000001</v>
      </c>
      <c r="F3056">
        <v>1300.3879999999999</v>
      </c>
      <c r="G3056">
        <v>59.79</v>
      </c>
      <c r="H3056">
        <v>60.378</v>
      </c>
      <c r="I3056">
        <v>68.882999999999996</v>
      </c>
      <c r="J3056">
        <v>2.2879999999999998</v>
      </c>
      <c r="K3056">
        <v>8.7750000000000004</v>
      </c>
      <c r="L3056">
        <v>86.790999999999997</v>
      </c>
      <c r="M3056">
        <v>22112.937000000002</v>
      </c>
      <c r="N3056">
        <v>1464.598</v>
      </c>
      <c r="O3056">
        <v>-2.7450000000000001</v>
      </c>
      <c r="P3056">
        <v>-1.6890000000000001</v>
      </c>
      <c r="Q3056">
        <v>176.779</v>
      </c>
      <c r="R3056">
        <v>20652.774000000001</v>
      </c>
      <c r="S3056">
        <v>20475.994999999999</v>
      </c>
    </row>
    <row r="3057" spans="1:19" x14ac:dyDescent="0.3">
      <c r="A3057">
        <v>2021</v>
      </c>
      <c r="B3057">
        <v>5</v>
      </c>
      <c r="C3057">
        <v>8</v>
      </c>
      <c r="D3057">
        <v>8</v>
      </c>
      <c r="E3057">
        <v>22234.781999999999</v>
      </c>
      <c r="F3057">
        <v>1266.77</v>
      </c>
      <c r="G3057">
        <v>61.914000000000001</v>
      </c>
      <c r="H3057">
        <v>60.503999999999998</v>
      </c>
      <c r="I3057">
        <v>109.06699999999999</v>
      </c>
      <c r="J3057">
        <v>2.8879999999999999</v>
      </c>
      <c r="K3057">
        <v>6.9029999999999996</v>
      </c>
      <c r="L3057">
        <v>87.691000000000003</v>
      </c>
      <c r="M3057">
        <v>23768.606</v>
      </c>
      <c r="N3057">
        <v>3865.4940000000001</v>
      </c>
      <c r="O3057">
        <v>-16.460999999999999</v>
      </c>
      <c r="P3057">
        <v>-0.51500000000000001</v>
      </c>
      <c r="Q3057">
        <v>203.67</v>
      </c>
      <c r="R3057">
        <v>19920.088</v>
      </c>
      <c r="S3057">
        <v>19716.417000000001</v>
      </c>
    </row>
    <row r="3058" spans="1:19" x14ac:dyDescent="0.3">
      <c r="A3058">
        <v>2021</v>
      </c>
      <c r="B3058">
        <v>5</v>
      </c>
      <c r="C3058">
        <v>8</v>
      </c>
      <c r="D3058">
        <v>9</v>
      </c>
      <c r="E3058">
        <v>23917.580999999998</v>
      </c>
      <c r="F3058">
        <v>1209.952</v>
      </c>
      <c r="G3058">
        <v>63.081000000000003</v>
      </c>
      <c r="H3058">
        <v>60.011000000000003</v>
      </c>
      <c r="I3058">
        <v>148.09700000000001</v>
      </c>
      <c r="J3058">
        <v>3.0950000000000002</v>
      </c>
      <c r="K3058">
        <v>9.6110000000000007</v>
      </c>
      <c r="L3058">
        <v>88.712000000000003</v>
      </c>
      <c r="M3058">
        <v>25437.058000000001</v>
      </c>
      <c r="N3058">
        <v>6226.86</v>
      </c>
      <c r="O3058">
        <v>-28.960999999999999</v>
      </c>
      <c r="P3058">
        <v>1.335</v>
      </c>
      <c r="Q3058">
        <v>232.54400000000001</v>
      </c>
      <c r="R3058">
        <v>19237.825000000001</v>
      </c>
      <c r="S3058">
        <v>19005.28</v>
      </c>
    </row>
    <row r="3059" spans="1:19" x14ac:dyDescent="0.3">
      <c r="A3059">
        <v>2021</v>
      </c>
      <c r="B3059">
        <v>5</v>
      </c>
      <c r="C3059">
        <v>8</v>
      </c>
      <c r="D3059">
        <v>10</v>
      </c>
      <c r="E3059">
        <v>24856.394</v>
      </c>
      <c r="F3059">
        <v>1156.1500000000001</v>
      </c>
      <c r="G3059">
        <v>64.388999999999996</v>
      </c>
      <c r="H3059">
        <v>59.639000000000003</v>
      </c>
      <c r="I3059">
        <v>183.595</v>
      </c>
      <c r="J3059">
        <v>3.2829999999999999</v>
      </c>
      <c r="K3059">
        <v>19.100999999999999</v>
      </c>
      <c r="L3059">
        <v>89.278999999999996</v>
      </c>
      <c r="M3059">
        <v>26367.440999999999</v>
      </c>
      <c r="N3059">
        <v>8092.0889999999999</v>
      </c>
      <c r="O3059">
        <v>-36.195999999999998</v>
      </c>
      <c r="P3059">
        <v>2.9889999999999999</v>
      </c>
      <c r="Q3059">
        <v>256.41800000000001</v>
      </c>
      <c r="R3059">
        <v>18308.560000000001</v>
      </c>
      <c r="S3059">
        <v>18052.142</v>
      </c>
    </row>
    <row r="3060" spans="1:19" x14ac:dyDescent="0.3">
      <c r="A3060">
        <v>2021</v>
      </c>
      <c r="B3060">
        <v>5</v>
      </c>
      <c r="C3060">
        <v>8</v>
      </c>
      <c r="D3060">
        <v>11</v>
      </c>
      <c r="E3060">
        <v>25441.802</v>
      </c>
      <c r="F3060">
        <v>1114.461</v>
      </c>
      <c r="G3060">
        <v>66.25</v>
      </c>
      <c r="H3060">
        <v>59.283999999999999</v>
      </c>
      <c r="I3060">
        <v>236.779</v>
      </c>
      <c r="J3060">
        <v>3.4590000000000001</v>
      </c>
      <c r="K3060">
        <v>20.257000000000001</v>
      </c>
      <c r="L3060">
        <v>89.647999999999996</v>
      </c>
      <c r="M3060">
        <v>26965.69</v>
      </c>
      <c r="N3060">
        <v>9232.32</v>
      </c>
      <c r="O3060">
        <v>-25.850999999999999</v>
      </c>
      <c r="P3060">
        <v>4.2569999999999997</v>
      </c>
      <c r="Q3060">
        <v>274.75299999999999</v>
      </c>
      <c r="R3060">
        <v>17754.965</v>
      </c>
      <c r="S3060">
        <v>17480.212</v>
      </c>
    </row>
    <row r="3061" spans="1:19" x14ac:dyDescent="0.3">
      <c r="A3061">
        <v>2021</v>
      </c>
      <c r="B3061">
        <v>5</v>
      </c>
      <c r="C3061">
        <v>8</v>
      </c>
      <c r="D3061">
        <v>12</v>
      </c>
      <c r="E3061">
        <v>25611.995999999999</v>
      </c>
      <c r="F3061">
        <v>1081.5630000000001</v>
      </c>
      <c r="G3061">
        <v>68.066999999999993</v>
      </c>
      <c r="H3061">
        <v>58.475000000000001</v>
      </c>
      <c r="I3061">
        <v>278.48500000000001</v>
      </c>
      <c r="J3061">
        <v>3.6019999999999999</v>
      </c>
      <c r="K3061">
        <v>10.811</v>
      </c>
      <c r="L3061">
        <v>89.76</v>
      </c>
      <c r="M3061">
        <v>27134.690999999999</v>
      </c>
      <c r="N3061">
        <v>9734.7479999999996</v>
      </c>
      <c r="O3061">
        <v>-6.6970000000000001</v>
      </c>
      <c r="P3061">
        <v>6.7510000000000003</v>
      </c>
      <c r="Q3061">
        <v>285.85500000000002</v>
      </c>
      <c r="R3061">
        <v>17399.888999999999</v>
      </c>
      <c r="S3061">
        <v>17114.034</v>
      </c>
    </row>
    <row r="3062" spans="1:19" x14ac:dyDescent="0.3">
      <c r="A3062">
        <v>2021</v>
      </c>
      <c r="B3062">
        <v>5</v>
      </c>
      <c r="C3062">
        <v>8</v>
      </c>
      <c r="D3062">
        <v>13</v>
      </c>
      <c r="E3062">
        <v>25833.165000000001</v>
      </c>
      <c r="F3062">
        <v>1021.9349999999999</v>
      </c>
      <c r="G3062">
        <v>69.813000000000002</v>
      </c>
      <c r="H3062">
        <v>58.457999999999998</v>
      </c>
      <c r="I3062">
        <v>291.25299999999999</v>
      </c>
      <c r="J3062">
        <v>3.6070000000000002</v>
      </c>
      <c r="K3062">
        <v>8.2230000000000008</v>
      </c>
      <c r="L3062">
        <v>89.963999999999999</v>
      </c>
      <c r="M3062">
        <v>27306.605</v>
      </c>
      <c r="N3062">
        <v>9704.85</v>
      </c>
      <c r="O3062">
        <v>-1.899</v>
      </c>
      <c r="P3062">
        <v>6.8029999999999999</v>
      </c>
      <c r="Q3062">
        <v>294.60300000000001</v>
      </c>
      <c r="R3062">
        <v>17596.850999999999</v>
      </c>
      <c r="S3062">
        <v>17302.249</v>
      </c>
    </row>
    <row r="3063" spans="1:19" x14ac:dyDescent="0.3">
      <c r="A3063">
        <v>2021</v>
      </c>
      <c r="B3063">
        <v>5</v>
      </c>
      <c r="C3063">
        <v>8</v>
      </c>
      <c r="D3063">
        <v>14</v>
      </c>
      <c r="E3063">
        <v>25863.5</v>
      </c>
      <c r="F3063">
        <v>971.00400000000002</v>
      </c>
      <c r="G3063">
        <v>72.349999999999994</v>
      </c>
      <c r="H3063">
        <v>58.043999999999997</v>
      </c>
      <c r="I3063">
        <v>290.77</v>
      </c>
      <c r="J3063">
        <v>3.3069999999999999</v>
      </c>
      <c r="K3063">
        <v>-1.2549999999999999</v>
      </c>
      <c r="L3063">
        <v>90.007000000000005</v>
      </c>
      <c r="M3063">
        <v>27275.378000000001</v>
      </c>
      <c r="N3063">
        <v>9195.3430000000008</v>
      </c>
      <c r="O3063">
        <v>-1.2989999999999999</v>
      </c>
      <c r="P3063">
        <v>5.6459999999999999</v>
      </c>
      <c r="Q3063">
        <v>299.173</v>
      </c>
      <c r="R3063">
        <v>18075.687999999998</v>
      </c>
      <c r="S3063">
        <v>17776.514999999999</v>
      </c>
    </row>
    <row r="3064" spans="1:19" x14ac:dyDescent="0.3">
      <c r="A3064">
        <v>2021</v>
      </c>
      <c r="B3064">
        <v>5</v>
      </c>
      <c r="C3064">
        <v>8</v>
      </c>
      <c r="D3064">
        <v>15</v>
      </c>
      <c r="E3064">
        <v>25832.133000000002</v>
      </c>
      <c r="F3064">
        <v>927.779</v>
      </c>
      <c r="G3064">
        <v>74.534999999999997</v>
      </c>
      <c r="H3064">
        <v>57.167999999999999</v>
      </c>
      <c r="I3064">
        <v>293.33</v>
      </c>
      <c r="J3064">
        <v>3.363</v>
      </c>
      <c r="K3064">
        <v>-3.7349999999999999</v>
      </c>
      <c r="L3064">
        <v>89.991</v>
      </c>
      <c r="M3064">
        <v>27200.027999999998</v>
      </c>
      <c r="N3064">
        <v>7962.0050000000001</v>
      </c>
      <c r="O3064">
        <v>-3.3580000000000001</v>
      </c>
      <c r="P3064">
        <v>6.5830000000000002</v>
      </c>
      <c r="Q3064">
        <v>301.536</v>
      </c>
      <c r="R3064">
        <v>19234.798999999999</v>
      </c>
      <c r="S3064">
        <v>18933.261999999999</v>
      </c>
    </row>
    <row r="3065" spans="1:19" x14ac:dyDescent="0.3">
      <c r="A3065">
        <v>2021</v>
      </c>
      <c r="B3065">
        <v>5</v>
      </c>
      <c r="C3065">
        <v>8</v>
      </c>
      <c r="D3065">
        <v>16</v>
      </c>
      <c r="E3065">
        <v>25743.239000000001</v>
      </c>
      <c r="F3065">
        <v>865.26599999999996</v>
      </c>
      <c r="G3065">
        <v>76.721000000000004</v>
      </c>
      <c r="H3065">
        <v>57.110999999999997</v>
      </c>
      <c r="I3065">
        <v>195.18899999999999</v>
      </c>
      <c r="J3065">
        <v>2.121</v>
      </c>
      <c r="K3065">
        <v>-31.808</v>
      </c>
      <c r="L3065">
        <v>89.917000000000002</v>
      </c>
      <c r="M3065">
        <v>26921.035</v>
      </c>
      <c r="N3065">
        <v>6123.7790000000005</v>
      </c>
      <c r="O3065">
        <v>-1.524</v>
      </c>
      <c r="P3065">
        <v>5.0960000000000001</v>
      </c>
      <c r="Q3065">
        <v>301.82400000000001</v>
      </c>
      <c r="R3065">
        <v>20793.685000000001</v>
      </c>
      <c r="S3065">
        <v>20491.861000000001</v>
      </c>
    </row>
    <row r="3066" spans="1:19" x14ac:dyDescent="0.3">
      <c r="A3066">
        <v>2021</v>
      </c>
      <c r="B3066">
        <v>5</v>
      </c>
      <c r="C3066">
        <v>8</v>
      </c>
      <c r="D3066">
        <v>17</v>
      </c>
      <c r="E3066">
        <v>25590.401999999998</v>
      </c>
      <c r="F3066">
        <v>800.18899999999996</v>
      </c>
      <c r="G3066">
        <v>77.984999999999999</v>
      </c>
      <c r="H3066">
        <v>57.389000000000003</v>
      </c>
      <c r="I3066">
        <v>205.239</v>
      </c>
      <c r="J3066">
        <v>1.9910000000000001</v>
      </c>
      <c r="K3066">
        <v>-43.857999999999997</v>
      </c>
      <c r="L3066">
        <v>89.787000000000006</v>
      </c>
      <c r="M3066">
        <v>26701.138999999999</v>
      </c>
      <c r="N3066">
        <v>3767.7339999999999</v>
      </c>
      <c r="O3066">
        <v>4.7080000000000002</v>
      </c>
      <c r="P3066">
        <v>5.8730000000000002</v>
      </c>
      <c r="Q3066">
        <v>296.41899999999998</v>
      </c>
      <c r="R3066">
        <v>22922.823</v>
      </c>
      <c r="S3066">
        <v>22626.403999999999</v>
      </c>
    </row>
    <row r="3067" spans="1:19" x14ac:dyDescent="0.3">
      <c r="A3067">
        <v>2021</v>
      </c>
      <c r="B3067">
        <v>5</v>
      </c>
      <c r="C3067">
        <v>8</v>
      </c>
      <c r="D3067">
        <v>18</v>
      </c>
      <c r="E3067">
        <v>25339.162</v>
      </c>
      <c r="F3067">
        <v>754.03599999999994</v>
      </c>
      <c r="G3067">
        <v>77.932000000000002</v>
      </c>
      <c r="H3067">
        <v>58.801000000000002</v>
      </c>
      <c r="I3067">
        <v>206.95099999999999</v>
      </c>
      <c r="J3067">
        <v>1.8640000000000001</v>
      </c>
      <c r="K3067">
        <v>-43.481000000000002</v>
      </c>
      <c r="L3067">
        <v>89.62</v>
      </c>
      <c r="M3067">
        <v>26406.953000000001</v>
      </c>
      <c r="N3067">
        <v>1333.403</v>
      </c>
      <c r="O3067">
        <v>16.920000000000002</v>
      </c>
      <c r="P3067">
        <v>0.997</v>
      </c>
      <c r="Q3067">
        <v>280.17099999999999</v>
      </c>
      <c r="R3067">
        <v>25055.633000000002</v>
      </c>
      <c r="S3067">
        <v>24775.462</v>
      </c>
    </row>
    <row r="3068" spans="1:19" x14ac:dyDescent="0.3">
      <c r="A3068">
        <v>2021</v>
      </c>
      <c r="B3068">
        <v>5</v>
      </c>
      <c r="C3068">
        <v>8</v>
      </c>
      <c r="D3068">
        <v>19</v>
      </c>
      <c r="E3068">
        <v>25506.578000000001</v>
      </c>
      <c r="F3068">
        <v>741.79300000000001</v>
      </c>
      <c r="G3068">
        <v>76.221000000000004</v>
      </c>
      <c r="H3068">
        <v>58.911999999999999</v>
      </c>
      <c r="I3068">
        <v>232.16</v>
      </c>
      <c r="J3068">
        <v>1.7270000000000001</v>
      </c>
      <c r="K3068">
        <v>-46.582000000000001</v>
      </c>
      <c r="L3068">
        <v>89.66</v>
      </c>
      <c r="M3068">
        <v>26584.248</v>
      </c>
      <c r="N3068">
        <v>143.73699999999999</v>
      </c>
      <c r="O3068">
        <v>20.998999999999999</v>
      </c>
      <c r="P3068">
        <v>5.1360000000000001</v>
      </c>
      <c r="Q3068">
        <v>255.86699999999999</v>
      </c>
      <c r="R3068">
        <v>26414.376</v>
      </c>
      <c r="S3068">
        <v>26158.508999999998</v>
      </c>
    </row>
    <row r="3069" spans="1:19" x14ac:dyDescent="0.3">
      <c r="A3069">
        <v>2021</v>
      </c>
      <c r="B3069">
        <v>5</v>
      </c>
      <c r="C3069">
        <v>8</v>
      </c>
      <c r="D3069">
        <v>20</v>
      </c>
      <c r="E3069">
        <v>26683.093000000001</v>
      </c>
      <c r="F3069">
        <v>775.43100000000004</v>
      </c>
      <c r="G3069">
        <v>74.227999999999994</v>
      </c>
      <c r="H3069">
        <v>60.679000000000002</v>
      </c>
      <c r="I3069">
        <v>324.928</v>
      </c>
      <c r="J3069">
        <v>1.5820000000000001</v>
      </c>
      <c r="K3069">
        <v>-50.375</v>
      </c>
      <c r="L3069">
        <v>90.573999999999998</v>
      </c>
      <c r="M3069">
        <v>27885.912</v>
      </c>
      <c r="N3069">
        <v>4.5999999999999999E-2</v>
      </c>
      <c r="O3069">
        <v>20.053999999999998</v>
      </c>
      <c r="P3069">
        <v>8.2550000000000008</v>
      </c>
      <c r="Q3069">
        <v>241.2</v>
      </c>
      <c r="R3069">
        <v>27857.557000000001</v>
      </c>
      <c r="S3069">
        <v>27616.358</v>
      </c>
    </row>
    <row r="3070" spans="1:19" x14ac:dyDescent="0.3">
      <c r="A3070">
        <v>2021</v>
      </c>
      <c r="B3070">
        <v>5</v>
      </c>
      <c r="C3070">
        <v>8</v>
      </c>
      <c r="D3070">
        <v>21</v>
      </c>
      <c r="E3070">
        <v>25945.357</v>
      </c>
      <c r="F3070">
        <v>831.63900000000001</v>
      </c>
      <c r="G3070">
        <v>74.096999999999994</v>
      </c>
      <c r="H3070">
        <v>62.642000000000003</v>
      </c>
      <c r="I3070">
        <v>370.52199999999999</v>
      </c>
      <c r="J3070">
        <v>1.948</v>
      </c>
      <c r="K3070">
        <v>-14.435</v>
      </c>
      <c r="L3070">
        <v>90.01</v>
      </c>
      <c r="M3070">
        <v>27287.682000000001</v>
      </c>
      <c r="N3070">
        <v>0</v>
      </c>
      <c r="O3070">
        <v>18.366</v>
      </c>
      <c r="P3070">
        <v>2.0049999999999999</v>
      </c>
      <c r="Q3070">
        <v>225.572</v>
      </c>
      <c r="R3070">
        <v>27267.311000000002</v>
      </c>
      <c r="S3070">
        <v>27041.74</v>
      </c>
    </row>
    <row r="3071" spans="1:19" x14ac:dyDescent="0.3">
      <c r="A3071">
        <v>2021</v>
      </c>
      <c r="B3071">
        <v>5</v>
      </c>
      <c r="C3071">
        <v>8</v>
      </c>
      <c r="D3071">
        <v>22</v>
      </c>
      <c r="E3071">
        <v>23862.550999999999</v>
      </c>
      <c r="F3071">
        <v>969.22</v>
      </c>
      <c r="G3071">
        <v>69.796000000000006</v>
      </c>
      <c r="H3071">
        <v>63.066000000000003</v>
      </c>
      <c r="I3071">
        <v>407.01100000000002</v>
      </c>
      <c r="J3071">
        <v>1.7749999999999999</v>
      </c>
      <c r="K3071">
        <v>4.9610000000000003</v>
      </c>
      <c r="L3071">
        <v>88.658000000000001</v>
      </c>
      <c r="M3071">
        <v>25397.241999999998</v>
      </c>
      <c r="N3071">
        <v>0</v>
      </c>
      <c r="O3071">
        <v>12.292999999999999</v>
      </c>
      <c r="P3071">
        <v>-12.587</v>
      </c>
      <c r="Q3071">
        <v>208.3</v>
      </c>
      <c r="R3071">
        <v>25397.536</v>
      </c>
      <c r="S3071">
        <v>25189.236000000001</v>
      </c>
    </row>
    <row r="3072" spans="1:19" x14ac:dyDescent="0.3">
      <c r="A3072">
        <v>2021</v>
      </c>
      <c r="B3072">
        <v>5</v>
      </c>
      <c r="C3072">
        <v>8</v>
      </c>
      <c r="D3072">
        <v>23</v>
      </c>
      <c r="E3072">
        <v>21649.687000000002</v>
      </c>
      <c r="F3072">
        <v>1132.6089999999999</v>
      </c>
      <c r="G3072">
        <v>63.555</v>
      </c>
      <c r="H3072">
        <v>62.731999999999999</v>
      </c>
      <c r="I3072">
        <v>498.94400000000002</v>
      </c>
      <c r="J3072">
        <v>1.89</v>
      </c>
      <c r="K3072">
        <v>17.827000000000002</v>
      </c>
      <c r="L3072">
        <v>87.341999999999999</v>
      </c>
      <c r="M3072">
        <v>23451.030999999999</v>
      </c>
      <c r="N3072">
        <v>0</v>
      </c>
      <c r="O3072">
        <v>6.1349999999999998</v>
      </c>
      <c r="P3072">
        <v>-14.349</v>
      </c>
      <c r="Q3072">
        <v>187.797</v>
      </c>
      <c r="R3072">
        <v>23459.244999999999</v>
      </c>
      <c r="S3072">
        <v>23271.448</v>
      </c>
    </row>
    <row r="3073" spans="1:19" x14ac:dyDescent="0.3">
      <c r="A3073">
        <v>2021</v>
      </c>
      <c r="B3073">
        <v>5</v>
      </c>
      <c r="C3073">
        <v>8</v>
      </c>
      <c r="D3073">
        <v>24</v>
      </c>
      <c r="E3073">
        <v>20124.905999999999</v>
      </c>
      <c r="F3073">
        <v>1446.9190000000001</v>
      </c>
      <c r="G3073">
        <v>59.798999999999999</v>
      </c>
      <c r="H3073">
        <v>62.238999999999997</v>
      </c>
      <c r="I3073">
        <v>775.452</v>
      </c>
      <c r="J3073">
        <v>1.8029999999999999</v>
      </c>
      <c r="K3073">
        <v>24.51</v>
      </c>
      <c r="L3073">
        <v>86.515000000000001</v>
      </c>
      <c r="M3073">
        <v>22522.344000000001</v>
      </c>
      <c r="N3073">
        <v>0</v>
      </c>
      <c r="O3073">
        <v>3.3330000000000002</v>
      </c>
      <c r="P3073">
        <v>-23.893000000000001</v>
      </c>
      <c r="Q3073">
        <v>169.04300000000001</v>
      </c>
      <c r="R3073">
        <v>22542.903999999999</v>
      </c>
      <c r="S3073">
        <v>22373.861000000001</v>
      </c>
    </row>
    <row r="3074" spans="1:19" x14ac:dyDescent="0.3">
      <c r="A3074">
        <v>2021</v>
      </c>
      <c r="B3074">
        <v>5</v>
      </c>
      <c r="C3074">
        <v>9</v>
      </c>
      <c r="D3074">
        <v>1</v>
      </c>
      <c r="E3074">
        <v>19425.86</v>
      </c>
      <c r="F3074">
        <v>1485.29</v>
      </c>
      <c r="G3074">
        <v>56.709000000000003</v>
      </c>
      <c r="H3074">
        <v>61.625</v>
      </c>
      <c r="I3074">
        <v>657.721</v>
      </c>
      <c r="J3074">
        <v>1.788</v>
      </c>
      <c r="K3074">
        <v>22.199000000000002</v>
      </c>
      <c r="L3074">
        <v>86.117000000000004</v>
      </c>
      <c r="M3074">
        <v>21740.6</v>
      </c>
      <c r="N3074">
        <v>0</v>
      </c>
      <c r="O3074">
        <v>2.4670000000000001</v>
      </c>
      <c r="P3074">
        <v>-18.643999999999998</v>
      </c>
      <c r="Q3074">
        <v>156.52699999999999</v>
      </c>
      <c r="R3074">
        <v>21756.776999999998</v>
      </c>
      <c r="S3074">
        <v>21600.25</v>
      </c>
    </row>
    <row r="3075" spans="1:19" x14ac:dyDescent="0.3">
      <c r="A3075">
        <v>2021</v>
      </c>
      <c r="B3075">
        <v>5</v>
      </c>
      <c r="C3075">
        <v>9</v>
      </c>
      <c r="D3075">
        <v>2</v>
      </c>
      <c r="E3075">
        <v>18613.087</v>
      </c>
      <c r="F3075">
        <v>1549.3710000000001</v>
      </c>
      <c r="G3075">
        <v>54.488</v>
      </c>
      <c r="H3075">
        <v>61.279000000000003</v>
      </c>
      <c r="I3075">
        <v>441.95</v>
      </c>
      <c r="J3075">
        <v>1.8160000000000001</v>
      </c>
      <c r="K3075">
        <v>19.501999999999999</v>
      </c>
      <c r="L3075">
        <v>85.713999999999999</v>
      </c>
      <c r="M3075">
        <v>20772.719000000001</v>
      </c>
      <c r="N3075">
        <v>0</v>
      </c>
      <c r="O3075">
        <v>2.012</v>
      </c>
      <c r="P3075">
        <v>-13.452999999999999</v>
      </c>
      <c r="Q3075">
        <v>148.36600000000001</v>
      </c>
      <c r="R3075">
        <v>20784.159</v>
      </c>
      <c r="S3075">
        <v>20635.793000000001</v>
      </c>
    </row>
    <row r="3076" spans="1:19" x14ac:dyDescent="0.3">
      <c r="A3076">
        <v>2021</v>
      </c>
      <c r="B3076">
        <v>5</v>
      </c>
      <c r="C3076">
        <v>9</v>
      </c>
      <c r="D3076">
        <v>3</v>
      </c>
      <c r="E3076">
        <v>18243.902999999998</v>
      </c>
      <c r="F3076">
        <v>1576.87</v>
      </c>
      <c r="G3076">
        <v>52.689</v>
      </c>
      <c r="H3076">
        <v>60.875</v>
      </c>
      <c r="I3076">
        <v>279.93400000000003</v>
      </c>
      <c r="J3076">
        <v>1.79</v>
      </c>
      <c r="K3076">
        <v>17.372</v>
      </c>
      <c r="L3076">
        <v>85.552000000000007</v>
      </c>
      <c r="M3076">
        <v>20266.295999999998</v>
      </c>
      <c r="N3076">
        <v>0</v>
      </c>
      <c r="O3076">
        <v>1.448</v>
      </c>
      <c r="P3076">
        <v>-8.6229999999999993</v>
      </c>
      <c r="Q3076">
        <v>143.18</v>
      </c>
      <c r="R3076">
        <v>20273.472000000002</v>
      </c>
      <c r="S3076">
        <v>20130.291000000001</v>
      </c>
    </row>
    <row r="3077" spans="1:19" x14ac:dyDescent="0.3">
      <c r="A3077">
        <v>2021</v>
      </c>
      <c r="B3077">
        <v>5</v>
      </c>
      <c r="C3077">
        <v>9</v>
      </c>
      <c r="D3077">
        <v>4</v>
      </c>
      <c r="E3077">
        <v>18215.491999999998</v>
      </c>
      <c r="F3077">
        <v>1573.8979999999999</v>
      </c>
      <c r="G3077">
        <v>52.293999999999997</v>
      </c>
      <c r="H3077">
        <v>60.616</v>
      </c>
      <c r="I3077">
        <v>175.989</v>
      </c>
      <c r="J3077">
        <v>1.619</v>
      </c>
      <c r="K3077">
        <v>16.997</v>
      </c>
      <c r="L3077">
        <v>85.533000000000001</v>
      </c>
      <c r="M3077">
        <v>20130.145</v>
      </c>
      <c r="N3077">
        <v>0</v>
      </c>
      <c r="O3077">
        <v>1.37</v>
      </c>
      <c r="P3077">
        <v>-6.0910000000000002</v>
      </c>
      <c r="Q3077">
        <v>142.238</v>
      </c>
      <c r="R3077">
        <v>20134.866000000002</v>
      </c>
      <c r="S3077">
        <v>19992.628000000001</v>
      </c>
    </row>
    <row r="3078" spans="1:19" x14ac:dyDescent="0.3">
      <c r="A3078">
        <v>2021</v>
      </c>
      <c r="B3078">
        <v>5</v>
      </c>
      <c r="C3078">
        <v>9</v>
      </c>
      <c r="D3078">
        <v>5</v>
      </c>
      <c r="E3078">
        <v>18651.477999999999</v>
      </c>
      <c r="F3078">
        <v>1461.558</v>
      </c>
      <c r="G3078">
        <v>54.12</v>
      </c>
      <c r="H3078">
        <v>60.356999999999999</v>
      </c>
      <c r="I3078">
        <v>101.506</v>
      </c>
      <c r="J3078">
        <v>1.629</v>
      </c>
      <c r="K3078">
        <v>7.0880000000000001</v>
      </c>
      <c r="L3078">
        <v>85.744</v>
      </c>
      <c r="M3078">
        <v>20369.36</v>
      </c>
      <c r="N3078">
        <v>9.4E-2</v>
      </c>
      <c r="O3078">
        <v>1.4910000000000001</v>
      </c>
      <c r="P3078">
        <v>-5.3959999999999999</v>
      </c>
      <c r="Q3078">
        <v>144.54</v>
      </c>
      <c r="R3078">
        <v>20373.170999999998</v>
      </c>
      <c r="S3078">
        <v>20228.631000000001</v>
      </c>
    </row>
    <row r="3079" spans="1:19" x14ac:dyDescent="0.3">
      <c r="A3079">
        <v>2021</v>
      </c>
      <c r="B3079">
        <v>5</v>
      </c>
      <c r="C3079">
        <v>9</v>
      </c>
      <c r="D3079">
        <v>6</v>
      </c>
      <c r="E3079">
        <v>18990.05</v>
      </c>
      <c r="F3079">
        <v>1332.58</v>
      </c>
      <c r="G3079">
        <v>57.235999999999997</v>
      </c>
      <c r="H3079">
        <v>60.034999999999997</v>
      </c>
      <c r="I3079">
        <v>64.483999999999995</v>
      </c>
      <c r="J3079">
        <v>1.893</v>
      </c>
      <c r="K3079">
        <v>3.6850000000000001</v>
      </c>
      <c r="L3079">
        <v>85.912000000000006</v>
      </c>
      <c r="M3079">
        <v>20538.638999999999</v>
      </c>
      <c r="N3079">
        <v>135.28</v>
      </c>
      <c r="O3079">
        <v>1.4430000000000001</v>
      </c>
      <c r="P3079">
        <v>-2.4129999999999998</v>
      </c>
      <c r="Q3079">
        <v>149.101</v>
      </c>
      <c r="R3079">
        <v>20404.329000000002</v>
      </c>
      <c r="S3079">
        <v>20255.227999999999</v>
      </c>
    </row>
    <row r="3080" spans="1:19" x14ac:dyDescent="0.3">
      <c r="A3080">
        <v>2021</v>
      </c>
      <c r="B3080">
        <v>5</v>
      </c>
      <c r="C3080">
        <v>9</v>
      </c>
      <c r="D3080">
        <v>7</v>
      </c>
      <c r="E3080">
        <v>20167.294999999998</v>
      </c>
      <c r="F3080">
        <v>1300.3879999999999</v>
      </c>
      <c r="G3080">
        <v>59.667000000000002</v>
      </c>
      <c r="H3080">
        <v>60.314999999999998</v>
      </c>
      <c r="I3080">
        <v>68.882999999999996</v>
      </c>
      <c r="J3080">
        <v>2.2879999999999998</v>
      </c>
      <c r="K3080">
        <v>8.8729999999999993</v>
      </c>
      <c r="L3080">
        <v>86.539000000000001</v>
      </c>
      <c r="M3080">
        <v>21694.581999999999</v>
      </c>
      <c r="N3080">
        <v>1464.598</v>
      </c>
      <c r="O3080">
        <v>-2.7450000000000001</v>
      </c>
      <c r="P3080">
        <v>-1.6890000000000001</v>
      </c>
      <c r="Q3080">
        <v>162.30799999999999</v>
      </c>
      <c r="R3080">
        <v>20234.418000000001</v>
      </c>
      <c r="S3080">
        <v>20072.11</v>
      </c>
    </row>
    <row r="3081" spans="1:19" x14ac:dyDescent="0.3">
      <c r="A3081">
        <v>2021</v>
      </c>
      <c r="B3081">
        <v>5</v>
      </c>
      <c r="C3081">
        <v>9</v>
      </c>
      <c r="D3081">
        <v>8</v>
      </c>
      <c r="E3081">
        <v>21721.594000000001</v>
      </c>
      <c r="F3081">
        <v>1266.77</v>
      </c>
      <c r="G3081">
        <v>61.335000000000001</v>
      </c>
      <c r="H3081">
        <v>60.427</v>
      </c>
      <c r="I3081">
        <v>109.06699999999999</v>
      </c>
      <c r="J3081">
        <v>2.8879999999999999</v>
      </c>
      <c r="K3081">
        <v>7.0519999999999996</v>
      </c>
      <c r="L3081">
        <v>87.39</v>
      </c>
      <c r="M3081">
        <v>23255.19</v>
      </c>
      <c r="N3081">
        <v>3865.4940000000001</v>
      </c>
      <c r="O3081">
        <v>-16.460999999999999</v>
      </c>
      <c r="P3081">
        <v>-0.51500000000000001</v>
      </c>
      <c r="Q3081">
        <v>181.13399999999999</v>
      </c>
      <c r="R3081">
        <v>19406.670999999998</v>
      </c>
      <c r="S3081">
        <v>19225.538</v>
      </c>
    </row>
    <row r="3082" spans="1:19" x14ac:dyDescent="0.3">
      <c r="A3082">
        <v>2021</v>
      </c>
      <c r="B3082">
        <v>5</v>
      </c>
      <c r="C3082">
        <v>9</v>
      </c>
      <c r="D3082">
        <v>9</v>
      </c>
      <c r="E3082">
        <v>23148.838</v>
      </c>
      <c r="F3082">
        <v>1209.952</v>
      </c>
      <c r="G3082">
        <v>62.317999999999998</v>
      </c>
      <c r="H3082">
        <v>59.914000000000001</v>
      </c>
      <c r="I3082">
        <v>148.09700000000001</v>
      </c>
      <c r="J3082">
        <v>3.0950000000000002</v>
      </c>
      <c r="K3082">
        <v>9.8640000000000008</v>
      </c>
      <c r="L3082">
        <v>88.218000000000004</v>
      </c>
      <c r="M3082">
        <v>24667.976999999999</v>
      </c>
      <c r="N3082">
        <v>6226.86</v>
      </c>
      <c r="O3082">
        <v>-28.960999999999999</v>
      </c>
      <c r="P3082">
        <v>1.335</v>
      </c>
      <c r="Q3082">
        <v>204.12899999999999</v>
      </c>
      <c r="R3082">
        <v>18468.743999999999</v>
      </c>
      <c r="S3082">
        <v>18264.615000000002</v>
      </c>
    </row>
    <row r="3083" spans="1:19" x14ac:dyDescent="0.3">
      <c r="A3083">
        <v>2021</v>
      </c>
      <c r="B3083">
        <v>5</v>
      </c>
      <c r="C3083">
        <v>9</v>
      </c>
      <c r="D3083">
        <v>10</v>
      </c>
      <c r="E3083">
        <v>24182.853999999999</v>
      </c>
      <c r="F3083">
        <v>1156.1500000000001</v>
      </c>
      <c r="G3083">
        <v>63.116</v>
      </c>
      <c r="H3083">
        <v>59.573</v>
      </c>
      <c r="I3083">
        <v>183.595</v>
      </c>
      <c r="J3083">
        <v>3.2829999999999999</v>
      </c>
      <c r="K3083">
        <v>19.193999999999999</v>
      </c>
      <c r="L3083">
        <v>88.805999999999997</v>
      </c>
      <c r="M3083">
        <v>25693.455999999998</v>
      </c>
      <c r="N3083">
        <v>8092.0889999999999</v>
      </c>
      <c r="O3083">
        <v>-36.195999999999998</v>
      </c>
      <c r="P3083">
        <v>2.9889999999999999</v>
      </c>
      <c r="Q3083">
        <v>224.37200000000001</v>
      </c>
      <c r="R3083">
        <v>17634.575000000001</v>
      </c>
      <c r="S3083">
        <v>17410.202000000001</v>
      </c>
    </row>
    <row r="3084" spans="1:19" x14ac:dyDescent="0.3">
      <c r="A3084">
        <v>2021</v>
      </c>
      <c r="B3084">
        <v>5</v>
      </c>
      <c r="C3084">
        <v>9</v>
      </c>
      <c r="D3084">
        <v>11</v>
      </c>
      <c r="E3084">
        <v>24633.911</v>
      </c>
      <c r="F3084">
        <v>1114.461</v>
      </c>
      <c r="G3084">
        <v>63.74</v>
      </c>
      <c r="H3084">
        <v>59.220999999999997</v>
      </c>
      <c r="I3084">
        <v>236.779</v>
      </c>
      <c r="J3084">
        <v>3.4590000000000001</v>
      </c>
      <c r="K3084">
        <v>20.175999999999998</v>
      </c>
      <c r="L3084">
        <v>89.081999999999994</v>
      </c>
      <c r="M3084">
        <v>26157.089</v>
      </c>
      <c r="N3084">
        <v>9232.32</v>
      </c>
      <c r="O3084">
        <v>-25.850999999999999</v>
      </c>
      <c r="P3084">
        <v>4.2569999999999997</v>
      </c>
      <c r="Q3084">
        <v>239.67099999999999</v>
      </c>
      <c r="R3084">
        <v>16946.364000000001</v>
      </c>
      <c r="S3084">
        <v>16706.691999999999</v>
      </c>
    </row>
    <row r="3085" spans="1:19" x14ac:dyDescent="0.3">
      <c r="A3085">
        <v>2021</v>
      </c>
      <c r="B3085">
        <v>5</v>
      </c>
      <c r="C3085">
        <v>9</v>
      </c>
      <c r="D3085">
        <v>12</v>
      </c>
      <c r="E3085">
        <v>24845.532999999999</v>
      </c>
      <c r="F3085">
        <v>1081.5630000000001</v>
      </c>
      <c r="G3085">
        <v>64.572999999999993</v>
      </c>
      <c r="H3085">
        <v>58.442</v>
      </c>
      <c r="I3085">
        <v>278.48500000000001</v>
      </c>
      <c r="J3085">
        <v>3.6019999999999999</v>
      </c>
      <c r="K3085">
        <v>10.513</v>
      </c>
      <c r="L3085">
        <v>89.228999999999999</v>
      </c>
      <c r="M3085">
        <v>26367.366000000002</v>
      </c>
      <c r="N3085">
        <v>9734.7479999999996</v>
      </c>
      <c r="O3085">
        <v>-6.6970000000000001</v>
      </c>
      <c r="P3085">
        <v>6.7510000000000003</v>
      </c>
      <c r="Q3085">
        <v>250.85900000000001</v>
      </c>
      <c r="R3085">
        <v>16632.563999999998</v>
      </c>
      <c r="S3085">
        <v>16381.705</v>
      </c>
    </row>
    <row r="3086" spans="1:19" x14ac:dyDescent="0.3">
      <c r="A3086">
        <v>2021</v>
      </c>
      <c r="B3086">
        <v>5</v>
      </c>
      <c r="C3086">
        <v>9</v>
      </c>
      <c r="D3086">
        <v>13</v>
      </c>
      <c r="E3086">
        <v>25009.093000000001</v>
      </c>
      <c r="F3086">
        <v>1021.9349999999999</v>
      </c>
      <c r="G3086">
        <v>65.188000000000002</v>
      </c>
      <c r="H3086">
        <v>58.435000000000002</v>
      </c>
      <c r="I3086">
        <v>291.25299999999999</v>
      </c>
      <c r="J3086">
        <v>3.6070000000000002</v>
      </c>
      <c r="K3086">
        <v>7.9729999999999999</v>
      </c>
      <c r="L3086">
        <v>89.328999999999994</v>
      </c>
      <c r="M3086">
        <v>26481.625</v>
      </c>
      <c r="N3086">
        <v>9704.85</v>
      </c>
      <c r="O3086">
        <v>-1.899</v>
      </c>
      <c r="P3086">
        <v>6.8029999999999999</v>
      </c>
      <c r="Q3086">
        <v>257.95</v>
      </c>
      <c r="R3086">
        <v>16771.870999999999</v>
      </c>
      <c r="S3086">
        <v>16513.920999999998</v>
      </c>
    </row>
    <row r="3087" spans="1:19" x14ac:dyDescent="0.3">
      <c r="A3087">
        <v>2021</v>
      </c>
      <c r="B3087">
        <v>5</v>
      </c>
      <c r="C3087">
        <v>9</v>
      </c>
      <c r="D3087">
        <v>14</v>
      </c>
      <c r="E3087">
        <v>24986.401999999998</v>
      </c>
      <c r="F3087">
        <v>971.00400000000002</v>
      </c>
      <c r="G3087">
        <v>66.091999999999999</v>
      </c>
      <c r="H3087">
        <v>58.052</v>
      </c>
      <c r="I3087">
        <v>290.77</v>
      </c>
      <c r="J3087">
        <v>3.3069999999999999</v>
      </c>
      <c r="K3087">
        <v>-1.7270000000000001</v>
      </c>
      <c r="L3087">
        <v>89.32</v>
      </c>
      <c r="M3087">
        <v>26397.127</v>
      </c>
      <c r="N3087">
        <v>9195.3430000000008</v>
      </c>
      <c r="O3087">
        <v>-1.2989999999999999</v>
      </c>
      <c r="P3087">
        <v>5.6459999999999999</v>
      </c>
      <c r="Q3087">
        <v>264.04000000000002</v>
      </c>
      <c r="R3087">
        <v>17197.437999999998</v>
      </c>
      <c r="S3087">
        <v>16933.397000000001</v>
      </c>
    </row>
    <row r="3088" spans="1:19" x14ac:dyDescent="0.3">
      <c r="A3088">
        <v>2021</v>
      </c>
      <c r="B3088">
        <v>5</v>
      </c>
      <c r="C3088">
        <v>9</v>
      </c>
      <c r="D3088">
        <v>15</v>
      </c>
      <c r="E3088">
        <v>24892.802</v>
      </c>
      <c r="F3088">
        <v>927.779</v>
      </c>
      <c r="G3088">
        <v>67.206999999999994</v>
      </c>
      <c r="H3088">
        <v>57.213000000000001</v>
      </c>
      <c r="I3088">
        <v>293.33</v>
      </c>
      <c r="J3088">
        <v>3.363</v>
      </c>
      <c r="K3088">
        <v>-4.173</v>
      </c>
      <c r="L3088">
        <v>89.272000000000006</v>
      </c>
      <c r="M3088">
        <v>26259.585999999999</v>
      </c>
      <c r="N3088">
        <v>7962.0050000000001</v>
      </c>
      <c r="O3088">
        <v>-3.3580000000000001</v>
      </c>
      <c r="P3088">
        <v>6.5830000000000002</v>
      </c>
      <c r="Q3088">
        <v>268.16000000000003</v>
      </c>
      <c r="R3088">
        <v>18294.356</v>
      </c>
      <c r="S3088">
        <v>18026.196</v>
      </c>
    </row>
    <row r="3089" spans="1:19" x14ac:dyDescent="0.3">
      <c r="A3089">
        <v>2021</v>
      </c>
      <c r="B3089">
        <v>5</v>
      </c>
      <c r="C3089">
        <v>9</v>
      </c>
      <c r="D3089">
        <v>16</v>
      </c>
      <c r="E3089">
        <v>24974.723999999998</v>
      </c>
      <c r="F3089">
        <v>865.26599999999996</v>
      </c>
      <c r="G3089">
        <v>68.33</v>
      </c>
      <c r="H3089">
        <v>57.165999999999997</v>
      </c>
      <c r="I3089">
        <v>195.18899999999999</v>
      </c>
      <c r="J3089">
        <v>2.121</v>
      </c>
      <c r="K3089">
        <v>-32.759</v>
      </c>
      <c r="L3089">
        <v>89.323999999999998</v>
      </c>
      <c r="M3089">
        <v>26151.030999999999</v>
      </c>
      <c r="N3089">
        <v>6123.7790000000005</v>
      </c>
      <c r="O3089">
        <v>-1.524</v>
      </c>
      <c r="P3089">
        <v>5.0960000000000001</v>
      </c>
      <c r="Q3089">
        <v>272.76299999999998</v>
      </c>
      <c r="R3089">
        <v>20023.681</v>
      </c>
      <c r="S3089">
        <v>19750.918000000001</v>
      </c>
    </row>
    <row r="3090" spans="1:19" x14ac:dyDescent="0.3">
      <c r="A3090">
        <v>2021</v>
      </c>
      <c r="B3090">
        <v>5</v>
      </c>
      <c r="C3090">
        <v>9</v>
      </c>
      <c r="D3090">
        <v>17</v>
      </c>
      <c r="E3090">
        <v>24859.472000000002</v>
      </c>
      <c r="F3090">
        <v>800.18899999999996</v>
      </c>
      <c r="G3090">
        <v>68.522999999999996</v>
      </c>
      <c r="H3090">
        <v>57.418999999999997</v>
      </c>
      <c r="I3090">
        <v>205.239</v>
      </c>
      <c r="J3090">
        <v>1.9910000000000001</v>
      </c>
      <c r="K3090">
        <v>-44.694000000000003</v>
      </c>
      <c r="L3090">
        <v>89.254999999999995</v>
      </c>
      <c r="M3090">
        <v>25968.870999999999</v>
      </c>
      <c r="N3090">
        <v>3767.7339999999999</v>
      </c>
      <c r="O3090">
        <v>4.7080000000000002</v>
      </c>
      <c r="P3090">
        <v>5.8730000000000002</v>
      </c>
      <c r="Q3090">
        <v>272.82499999999999</v>
      </c>
      <c r="R3090">
        <v>22190.555</v>
      </c>
      <c r="S3090">
        <v>21917.728999999999</v>
      </c>
    </row>
    <row r="3091" spans="1:19" x14ac:dyDescent="0.3">
      <c r="A3091">
        <v>2021</v>
      </c>
      <c r="B3091">
        <v>5</v>
      </c>
      <c r="C3091">
        <v>9</v>
      </c>
      <c r="D3091">
        <v>18</v>
      </c>
      <c r="E3091">
        <v>24712.663</v>
      </c>
      <c r="F3091">
        <v>754.03599999999994</v>
      </c>
      <c r="G3091">
        <v>68.698999999999998</v>
      </c>
      <c r="H3091">
        <v>58.790999999999997</v>
      </c>
      <c r="I3091">
        <v>206.95099999999999</v>
      </c>
      <c r="J3091">
        <v>1.8640000000000001</v>
      </c>
      <c r="K3091">
        <v>-43.610999999999997</v>
      </c>
      <c r="L3091">
        <v>89.15</v>
      </c>
      <c r="M3091">
        <v>25779.843000000001</v>
      </c>
      <c r="N3091">
        <v>1333.403</v>
      </c>
      <c r="O3091">
        <v>16.920000000000002</v>
      </c>
      <c r="P3091">
        <v>0.997</v>
      </c>
      <c r="Q3091">
        <v>266.58600000000001</v>
      </c>
      <c r="R3091">
        <v>24428.523000000001</v>
      </c>
      <c r="S3091">
        <v>24161.937999999998</v>
      </c>
    </row>
    <row r="3092" spans="1:19" x14ac:dyDescent="0.3">
      <c r="A3092">
        <v>2021</v>
      </c>
      <c r="B3092">
        <v>5</v>
      </c>
      <c r="C3092">
        <v>9</v>
      </c>
      <c r="D3092">
        <v>19</v>
      </c>
      <c r="E3092">
        <v>24990.18</v>
      </c>
      <c r="F3092">
        <v>741.79300000000001</v>
      </c>
      <c r="G3092">
        <v>68.066999999999993</v>
      </c>
      <c r="H3092">
        <v>58.927</v>
      </c>
      <c r="I3092">
        <v>232.16</v>
      </c>
      <c r="J3092">
        <v>1.7270000000000001</v>
      </c>
      <c r="K3092">
        <v>-46.762999999999998</v>
      </c>
      <c r="L3092">
        <v>89.248000000000005</v>
      </c>
      <c r="M3092">
        <v>26067.272000000001</v>
      </c>
      <c r="N3092">
        <v>143.73699999999999</v>
      </c>
      <c r="O3092">
        <v>20.998999999999999</v>
      </c>
      <c r="P3092">
        <v>5.1360000000000001</v>
      </c>
      <c r="Q3092">
        <v>253.125</v>
      </c>
      <c r="R3092">
        <v>25897.4</v>
      </c>
      <c r="S3092">
        <v>25644.275000000001</v>
      </c>
    </row>
    <row r="3093" spans="1:19" x14ac:dyDescent="0.3">
      <c r="A3093">
        <v>2021</v>
      </c>
      <c r="B3093">
        <v>5</v>
      </c>
      <c r="C3093">
        <v>9</v>
      </c>
      <c r="D3093">
        <v>20</v>
      </c>
      <c r="E3093">
        <v>26227.417000000001</v>
      </c>
      <c r="F3093">
        <v>775.43100000000004</v>
      </c>
      <c r="G3093">
        <v>67.593000000000004</v>
      </c>
      <c r="H3093">
        <v>60.66</v>
      </c>
      <c r="I3093">
        <v>324.928</v>
      </c>
      <c r="J3093">
        <v>1.5820000000000001</v>
      </c>
      <c r="K3093">
        <v>-50.042999999999999</v>
      </c>
      <c r="L3093">
        <v>90.067999999999998</v>
      </c>
      <c r="M3093">
        <v>27430.044000000002</v>
      </c>
      <c r="N3093">
        <v>4.5999999999999999E-2</v>
      </c>
      <c r="O3093">
        <v>20.053999999999998</v>
      </c>
      <c r="P3093">
        <v>8.2550000000000008</v>
      </c>
      <c r="Q3093">
        <v>244.226</v>
      </c>
      <c r="R3093">
        <v>27401.688999999998</v>
      </c>
      <c r="S3093">
        <v>27157.464</v>
      </c>
    </row>
    <row r="3094" spans="1:19" x14ac:dyDescent="0.3">
      <c r="A3094">
        <v>2021</v>
      </c>
      <c r="B3094">
        <v>5</v>
      </c>
      <c r="C3094">
        <v>9</v>
      </c>
      <c r="D3094">
        <v>21</v>
      </c>
      <c r="E3094">
        <v>25547.13</v>
      </c>
      <c r="F3094">
        <v>831.63900000000001</v>
      </c>
      <c r="G3094">
        <v>69.129000000000005</v>
      </c>
      <c r="H3094">
        <v>62.566000000000003</v>
      </c>
      <c r="I3094">
        <v>370.52199999999999</v>
      </c>
      <c r="J3094">
        <v>1.948</v>
      </c>
      <c r="K3094">
        <v>-14.173</v>
      </c>
      <c r="L3094">
        <v>89.646000000000001</v>
      </c>
      <c r="M3094">
        <v>26889.276999999998</v>
      </c>
      <c r="N3094">
        <v>0</v>
      </c>
      <c r="O3094">
        <v>18.366</v>
      </c>
      <c r="P3094">
        <v>2.0049999999999999</v>
      </c>
      <c r="Q3094">
        <v>230.71600000000001</v>
      </c>
      <c r="R3094">
        <v>26868.905999999999</v>
      </c>
      <c r="S3094">
        <v>26638.19</v>
      </c>
    </row>
    <row r="3095" spans="1:19" x14ac:dyDescent="0.3">
      <c r="A3095">
        <v>2021</v>
      </c>
      <c r="B3095">
        <v>5</v>
      </c>
      <c r="C3095">
        <v>9</v>
      </c>
      <c r="D3095">
        <v>22</v>
      </c>
      <c r="E3095">
        <v>23382.723000000002</v>
      </c>
      <c r="F3095">
        <v>969.22</v>
      </c>
      <c r="G3095">
        <v>65.671000000000006</v>
      </c>
      <c r="H3095">
        <v>62.948999999999998</v>
      </c>
      <c r="I3095">
        <v>407.01100000000002</v>
      </c>
      <c r="J3095">
        <v>1.7749999999999999</v>
      </c>
      <c r="K3095">
        <v>4.8310000000000004</v>
      </c>
      <c r="L3095">
        <v>88.35</v>
      </c>
      <c r="M3095">
        <v>24916.859</v>
      </c>
      <c r="N3095">
        <v>0</v>
      </c>
      <c r="O3095">
        <v>12.292999999999999</v>
      </c>
      <c r="P3095">
        <v>-12.587</v>
      </c>
      <c r="Q3095">
        <v>211.857</v>
      </c>
      <c r="R3095">
        <v>24917.152999999998</v>
      </c>
      <c r="S3095">
        <v>24705.295999999998</v>
      </c>
    </row>
    <row r="3096" spans="1:19" x14ac:dyDescent="0.3">
      <c r="A3096">
        <v>2021</v>
      </c>
      <c r="B3096">
        <v>5</v>
      </c>
      <c r="C3096">
        <v>9</v>
      </c>
      <c r="D3096">
        <v>23</v>
      </c>
      <c r="E3096">
        <v>21335.109</v>
      </c>
      <c r="F3096">
        <v>1132.6089999999999</v>
      </c>
      <c r="G3096">
        <v>61.738</v>
      </c>
      <c r="H3096">
        <v>62.652999999999999</v>
      </c>
      <c r="I3096">
        <v>499.92</v>
      </c>
      <c r="J3096">
        <v>3.0449999999999999</v>
      </c>
      <c r="K3096">
        <v>17.792999999999999</v>
      </c>
      <c r="L3096">
        <v>87.168000000000006</v>
      </c>
      <c r="M3096">
        <v>23138.296999999999</v>
      </c>
      <c r="N3096">
        <v>0</v>
      </c>
      <c r="O3096">
        <v>6.1349999999999998</v>
      </c>
      <c r="P3096">
        <v>-14.349</v>
      </c>
      <c r="Q3096">
        <v>188.87700000000001</v>
      </c>
      <c r="R3096">
        <v>23146.511999999999</v>
      </c>
      <c r="S3096">
        <v>22957.633999999998</v>
      </c>
    </row>
    <row r="3097" spans="1:19" x14ac:dyDescent="0.3">
      <c r="A3097">
        <v>2021</v>
      </c>
      <c r="B3097">
        <v>5</v>
      </c>
      <c r="C3097">
        <v>9</v>
      </c>
      <c r="D3097">
        <v>24</v>
      </c>
      <c r="E3097">
        <v>19985.420999999998</v>
      </c>
      <c r="F3097">
        <v>1446.9190000000001</v>
      </c>
      <c r="G3097">
        <v>58.447000000000003</v>
      </c>
      <c r="H3097">
        <v>62.212000000000003</v>
      </c>
      <c r="I3097">
        <v>846.64099999999996</v>
      </c>
      <c r="J3097">
        <v>5.0780000000000003</v>
      </c>
      <c r="K3097">
        <v>24.353000000000002</v>
      </c>
      <c r="L3097">
        <v>86.441999999999993</v>
      </c>
      <c r="M3097">
        <v>22457.066999999999</v>
      </c>
      <c r="N3097">
        <v>0</v>
      </c>
      <c r="O3097">
        <v>3.3330000000000002</v>
      </c>
      <c r="P3097">
        <v>-23.893000000000001</v>
      </c>
      <c r="Q3097">
        <v>167.571</v>
      </c>
      <c r="R3097">
        <v>22477.627</v>
      </c>
      <c r="S3097">
        <v>22310.056</v>
      </c>
    </row>
    <row r="3098" spans="1:19" x14ac:dyDescent="0.3">
      <c r="A3098">
        <v>2021</v>
      </c>
      <c r="B3098">
        <v>5</v>
      </c>
      <c r="C3098">
        <v>10</v>
      </c>
      <c r="D3098">
        <v>1</v>
      </c>
      <c r="E3098">
        <v>20660.449000000001</v>
      </c>
      <c r="F3098">
        <v>1504.7049999999999</v>
      </c>
      <c r="G3098">
        <v>57.472999999999999</v>
      </c>
      <c r="H3098">
        <v>61.805</v>
      </c>
      <c r="I3098">
        <v>601.077</v>
      </c>
      <c r="J3098">
        <v>4.9450000000000003</v>
      </c>
      <c r="K3098">
        <v>22.812000000000001</v>
      </c>
      <c r="L3098">
        <v>86.855000000000004</v>
      </c>
      <c r="M3098">
        <v>22942.648000000001</v>
      </c>
      <c r="N3098">
        <v>0</v>
      </c>
      <c r="O3098">
        <v>2.4670000000000001</v>
      </c>
      <c r="P3098">
        <v>-18.643999999999998</v>
      </c>
      <c r="Q3098">
        <v>150.49799999999999</v>
      </c>
      <c r="R3098">
        <v>22958.825000000001</v>
      </c>
      <c r="S3098">
        <v>22808.327000000001</v>
      </c>
    </row>
    <row r="3099" spans="1:19" x14ac:dyDescent="0.3">
      <c r="A3099">
        <v>2021</v>
      </c>
      <c r="B3099">
        <v>5</v>
      </c>
      <c r="C3099">
        <v>10</v>
      </c>
      <c r="D3099">
        <v>2</v>
      </c>
      <c r="E3099">
        <v>19918.546999999999</v>
      </c>
      <c r="F3099">
        <v>1577.1769999999999</v>
      </c>
      <c r="G3099">
        <v>55.182000000000002</v>
      </c>
      <c r="H3099">
        <v>61.468000000000004</v>
      </c>
      <c r="I3099">
        <v>360.00200000000001</v>
      </c>
      <c r="J3099">
        <v>4.8719999999999999</v>
      </c>
      <c r="K3099">
        <v>19.838000000000001</v>
      </c>
      <c r="L3099">
        <v>86.438000000000002</v>
      </c>
      <c r="M3099">
        <v>22028.342000000001</v>
      </c>
      <c r="N3099">
        <v>0</v>
      </c>
      <c r="O3099">
        <v>2.012</v>
      </c>
      <c r="P3099">
        <v>-13.452999999999999</v>
      </c>
      <c r="Q3099">
        <v>141.69999999999999</v>
      </c>
      <c r="R3099">
        <v>22039.781999999999</v>
      </c>
      <c r="S3099">
        <v>21898.082999999999</v>
      </c>
    </row>
    <row r="3100" spans="1:19" x14ac:dyDescent="0.3">
      <c r="A3100">
        <v>2021</v>
      </c>
      <c r="B3100">
        <v>5</v>
      </c>
      <c r="C3100">
        <v>10</v>
      </c>
      <c r="D3100">
        <v>3</v>
      </c>
      <c r="E3100">
        <v>19649.315999999999</v>
      </c>
      <c r="F3100">
        <v>1586.9369999999999</v>
      </c>
      <c r="G3100">
        <v>53.383000000000003</v>
      </c>
      <c r="H3100">
        <v>61.08</v>
      </c>
      <c r="I3100">
        <v>204.78</v>
      </c>
      <c r="J3100">
        <v>4.7190000000000003</v>
      </c>
      <c r="K3100">
        <v>17.55</v>
      </c>
      <c r="L3100">
        <v>86.292000000000002</v>
      </c>
      <c r="M3100">
        <v>21610.674999999999</v>
      </c>
      <c r="N3100">
        <v>0</v>
      </c>
      <c r="O3100">
        <v>1.448</v>
      </c>
      <c r="P3100">
        <v>-8.6229999999999993</v>
      </c>
      <c r="Q3100">
        <v>138.99199999999999</v>
      </c>
      <c r="R3100">
        <v>21617.85</v>
      </c>
      <c r="S3100">
        <v>21478.858</v>
      </c>
    </row>
    <row r="3101" spans="1:19" x14ac:dyDescent="0.3">
      <c r="A3101">
        <v>2021</v>
      </c>
      <c r="B3101">
        <v>5</v>
      </c>
      <c r="C3101">
        <v>10</v>
      </c>
      <c r="D3101">
        <v>4</v>
      </c>
      <c r="E3101">
        <v>20067.582999999999</v>
      </c>
      <c r="F3101">
        <v>1544.1079999999999</v>
      </c>
      <c r="G3101">
        <v>52.9</v>
      </c>
      <c r="H3101">
        <v>60.901000000000003</v>
      </c>
      <c r="I3101">
        <v>102.96599999999999</v>
      </c>
      <c r="J3101">
        <v>3.6520000000000001</v>
      </c>
      <c r="K3101">
        <v>17.167999999999999</v>
      </c>
      <c r="L3101">
        <v>86.527000000000001</v>
      </c>
      <c r="M3101">
        <v>21882.904999999999</v>
      </c>
      <c r="N3101">
        <v>0</v>
      </c>
      <c r="O3101">
        <v>1.37</v>
      </c>
      <c r="P3101">
        <v>-6.0910000000000002</v>
      </c>
      <c r="Q3101">
        <v>141.90199999999999</v>
      </c>
      <c r="R3101">
        <v>21887.626</v>
      </c>
      <c r="S3101">
        <v>21745.723999999998</v>
      </c>
    </row>
    <row r="3102" spans="1:19" x14ac:dyDescent="0.3">
      <c r="A3102">
        <v>2021</v>
      </c>
      <c r="B3102">
        <v>5</v>
      </c>
      <c r="C3102">
        <v>10</v>
      </c>
      <c r="D3102">
        <v>5</v>
      </c>
      <c r="E3102">
        <v>21297.260999999999</v>
      </c>
      <c r="F3102">
        <v>1342.6849999999999</v>
      </c>
      <c r="G3102">
        <v>54.366</v>
      </c>
      <c r="H3102">
        <v>60.85</v>
      </c>
      <c r="I3102">
        <v>72.459999999999994</v>
      </c>
      <c r="J3102">
        <v>2.3290000000000002</v>
      </c>
      <c r="K3102">
        <v>7.2690000000000001</v>
      </c>
      <c r="L3102">
        <v>87.194000000000003</v>
      </c>
      <c r="M3102">
        <v>22870.047999999999</v>
      </c>
      <c r="N3102">
        <v>9.4E-2</v>
      </c>
      <c r="O3102">
        <v>1.4910000000000001</v>
      </c>
      <c r="P3102">
        <v>-5.3959999999999999</v>
      </c>
      <c r="Q3102">
        <v>152.435</v>
      </c>
      <c r="R3102">
        <v>22873.859</v>
      </c>
      <c r="S3102">
        <v>22721.423999999999</v>
      </c>
    </row>
    <row r="3103" spans="1:19" x14ac:dyDescent="0.3">
      <c r="A3103">
        <v>2021</v>
      </c>
      <c r="B3103">
        <v>5</v>
      </c>
      <c r="C3103">
        <v>10</v>
      </c>
      <c r="D3103">
        <v>6</v>
      </c>
      <c r="E3103">
        <v>23067.152999999998</v>
      </c>
      <c r="F3103">
        <v>1096.194</v>
      </c>
      <c r="G3103">
        <v>57.587000000000003</v>
      </c>
      <c r="H3103">
        <v>60.786000000000001</v>
      </c>
      <c r="I3103">
        <v>128.994</v>
      </c>
      <c r="J3103">
        <v>2.839</v>
      </c>
      <c r="K3103">
        <v>4.0330000000000004</v>
      </c>
      <c r="L3103">
        <v>88.215999999999994</v>
      </c>
      <c r="M3103">
        <v>24448.214</v>
      </c>
      <c r="N3103">
        <v>135.28</v>
      </c>
      <c r="O3103">
        <v>1.4430000000000001</v>
      </c>
      <c r="P3103">
        <v>-2.4129999999999998</v>
      </c>
      <c r="Q3103">
        <v>172.33099999999999</v>
      </c>
      <c r="R3103">
        <v>24313.904999999999</v>
      </c>
      <c r="S3103">
        <v>24141.574000000001</v>
      </c>
    </row>
    <row r="3104" spans="1:19" x14ac:dyDescent="0.3">
      <c r="A3104">
        <v>2021</v>
      </c>
      <c r="B3104">
        <v>5</v>
      </c>
      <c r="C3104">
        <v>10</v>
      </c>
      <c r="D3104">
        <v>7</v>
      </c>
      <c r="E3104">
        <v>25415.977999999999</v>
      </c>
      <c r="F3104">
        <v>988.55399999999997</v>
      </c>
      <c r="G3104">
        <v>59.825000000000003</v>
      </c>
      <c r="H3104">
        <v>61.207000000000001</v>
      </c>
      <c r="I3104">
        <v>267.89</v>
      </c>
      <c r="J3104">
        <v>3.702</v>
      </c>
      <c r="K3104">
        <v>10.141999999999999</v>
      </c>
      <c r="L3104">
        <v>89.659000000000006</v>
      </c>
      <c r="M3104">
        <v>26837.133000000002</v>
      </c>
      <c r="N3104">
        <v>1464.598</v>
      </c>
      <c r="O3104">
        <v>-2.7450000000000001</v>
      </c>
      <c r="P3104">
        <v>-1.6890000000000001</v>
      </c>
      <c r="Q3104">
        <v>206.45500000000001</v>
      </c>
      <c r="R3104">
        <v>25376.969000000001</v>
      </c>
      <c r="S3104">
        <v>25170.513999999999</v>
      </c>
    </row>
    <row r="3105" spans="1:19" x14ac:dyDescent="0.3">
      <c r="A3105">
        <v>2021</v>
      </c>
      <c r="B3105">
        <v>5</v>
      </c>
      <c r="C3105">
        <v>10</v>
      </c>
      <c r="D3105">
        <v>8</v>
      </c>
      <c r="E3105">
        <v>27009.126</v>
      </c>
      <c r="F3105">
        <v>959.97299999999996</v>
      </c>
      <c r="G3105">
        <v>62.353000000000002</v>
      </c>
      <c r="H3105">
        <v>61.215000000000003</v>
      </c>
      <c r="I3105">
        <v>494.47699999999998</v>
      </c>
      <c r="J3105">
        <v>4.97</v>
      </c>
      <c r="K3105">
        <v>7.8650000000000002</v>
      </c>
      <c r="L3105">
        <v>90.951999999999998</v>
      </c>
      <c r="M3105">
        <v>28628.576000000001</v>
      </c>
      <c r="N3105">
        <v>3865.4940000000001</v>
      </c>
      <c r="O3105">
        <v>-16.460999999999999</v>
      </c>
      <c r="P3105">
        <v>-0.51500000000000001</v>
      </c>
      <c r="Q3105">
        <v>242.99199999999999</v>
      </c>
      <c r="R3105">
        <v>24780.058000000001</v>
      </c>
      <c r="S3105">
        <v>24537.065999999999</v>
      </c>
    </row>
    <row r="3106" spans="1:19" x14ac:dyDescent="0.3">
      <c r="A3106">
        <v>2021</v>
      </c>
      <c r="B3106">
        <v>5</v>
      </c>
      <c r="C3106">
        <v>10</v>
      </c>
      <c r="D3106">
        <v>9</v>
      </c>
      <c r="E3106">
        <v>28565.131000000001</v>
      </c>
      <c r="F3106">
        <v>945.87099999999998</v>
      </c>
      <c r="G3106">
        <v>64.363</v>
      </c>
      <c r="H3106">
        <v>60.521000000000001</v>
      </c>
      <c r="I3106">
        <v>610.01099999999997</v>
      </c>
      <c r="J3106">
        <v>5.5149999999999997</v>
      </c>
      <c r="K3106">
        <v>9.7560000000000002</v>
      </c>
      <c r="L3106">
        <v>92.251999999999995</v>
      </c>
      <c r="M3106">
        <v>30289.056</v>
      </c>
      <c r="N3106">
        <v>6226.86</v>
      </c>
      <c r="O3106">
        <v>-28.960999999999999</v>
      </c>
      <c r="P3106">
        <v>1.335</v>
      </c>
      <c r="Q3106">
        <v>269.49099999999999</v>
      </c>
      <c r="R3106">
        <v>24089.822</v>
      </c>
      <c r="S3106">
        <v>23820.331999999999</v>
      </c>
    </row>
    <row r="3107" spans="1:19" x14ac:dyDescent="0.3">
      <c r="A3107">
        <v>2021</v>
      </c>
      <c r="B3107">
        <v>5</v>
      </c>
      <c r="C3107">
        <v>10</v>
      </c>
      <c r="D3107">
        <v>10</v>
      </c>
      <c r="E3107">
        <v>29721.885999999999</v>
      </c>
      <c r="F3107">
        <v>930.928</v>
      </c>
      <c r="G3107">
        <v>67.444000000000003</v>
      </c>
      <c r="H3107">
        <v>60.076000000000001</v>
      </c>
      <c r="I3107">
        <v>576.36599999999999</v>
      </c>
      <c r="J3107">
        <v>5.82</v>
      </c>
      <c r="K3107">
        <v>17.488</v>
      </c>
      <c r="L3107">
        <v>92.888999999999996</v>
      </c>
      <c r="M3107">
        <v>31405.453000000001</v>
      </c>
      <c r="N3107">
        <v>8092.0889999999999</v>
      </c>
      <c r="O3107">
        <v>-36.195999999999998</v>
      </c>
      <c r="P3107">
        <v>2.9889999999999999</v>
      </c>
      <c r="Q3107">
        <v>289.35700000000003</v>
      </c>
      <c r="R3107">
        <v>23346.572</v>
      </c>
      <c r="S3107">
        <v>23057.214</v>
      </c>
    </row>
    <row r="3108" spans="1:19" x14ac:dyDescent="0.3">
      <c r="A3108">
        <v>2021</v>
      </c>
      <c r="B3108">
        <v>5</v>
      </c>
      <c r="C3108">
        <v>10</v>
      </c>
      <c r="D3108">
        <v>11</v>
      </c>
      <c r="E3108">
        <v>30505.227999999999</v>
      </c>
      <c r="F3108">
        <v>915.31799999999998</v>
      </c>
      <c r="G3108">
        <v>68.918000000000006</v>
      </c>
      <c r="H3108">
        <v>59.64</v>
      </c>
      <c r="I3108">
        <v>490.58300000000003</v>
      </c>
      <c r="J3108">
        <v>5.9569999999999999</v>
      </c>
      <c r="K3108">
        <v>17.795999999999999</v>
      </c>
      <c r="L3108">
        <v>93.191000000000003</v>
      </c>
      <c r="M3108">
        <v>32087.713</v>
      </c>
      <c r="N3108">
        <v>9232.32</v>
      </c>
      <c r="O3108">
        <v>-25.850999999999999</v>
      </c>
      <c r="P3108">
        <v>4.2569999999999997</v>
      </c>
      <c r="Q3108">
        <v>305.23500000000001</v>
      </c>
      <c r="R3108">
        <v>22876.987000000001</v>
      </c>
      <c r="S3108">
        <v>22571.753000000001</v>
      </c>
    </row>
    <row r="3109" spans="1:19" x14ac:dyDescent="0.3">
      <c r="A3109">
        <v>2021</v>
      </c>
      <c r="B3109">
        <v>5</v>
      </c>
      <c r="C3109">
        <v>10</v>
      </c>
      <c r="D3109">
        <v>12</v>
      </c>
      <c r="E3109">
        <v>30844.286</v>
      </c>
      <c r="F3109">
        <v>899.98299999999995</v>
      </c>
      <c r="G3109">
        <v>71.822999999999993</v>
      </c>
      <c r="H3109">
        <v>58.734999999999999</v>
      </c>
      <c r="I3109">
        <v>453.64400000000001</v>
      </c>
      <c r="J3109">
        <v>5.9269999999999996</v>
      </c>
      <c r="K3109">
        <v>9.3620000000000001</v>
      </c>
      <c r="L3109">
        <v>93.266999999999996</v>
      </c>
      <c r="M3109">
        <v>32365.204000000002</v>
      </c>
      <c r="N3109">
        <v>9734.7479999999996</v>
      </c>
      <c r="O3109">
        <v>-6.6970000000000001</v>
      </c>
      <c r="P3109">
        <v>6.7510000000000003</v>
      </c>
      <c r="Q3109">
        <v>316.97899999999998</v>
      </c>
      <c r="R3109">
        <v>22630.401999999998</v>
      </c>
      <c r="S3109">
        <v>22313.421999999999</v>
      </c>
    </row>
    <row r="3110" spans="1:19" x14ac:dyDescent="0.3">
      <c r="A3110">
        <v>2021</v>
      </c>
      <c r="B3110">
        <v>5</v>
      </c>
      <c r="C3110">
        <v>10</v>
      </c>
      <c r="D3110">
        <v>13</v>
      </c>
      <c r="E3110">
        <v>31476.293000000001</v>
      </c>
      <c r="F3110">
        <v>850.47400000000005</v>
      </c>
      <c r="G3110">
        <v>76.08</v>
      </c>
      <c r="H3110">
        <v>58.732999999999997</v>
      </c>
      <c r="I3110">
        <v>429.274</v>
      </c>
      <c r="J3110">
        <v>5.819</v>
      </c>
      <c r="K3110">
        <v>6.9619999999999997</v>
      </c>
      <c r="L3110">
        <v>93.424999999999997</v>
      </c>
      <c r="M3110">
        <v>32920.981</v>
      </c>
      <c r="N3110">
        <v>9704.85</v>
      </c>
      <c r="O3110">
        <v>-1.899</v>
      </c>
      <c r="P3110">
        <v>6.8029999999999999</v>
      </c>
      <c r="Q3110">
        <v>325.572</v>
      </c>
      <c r="R3110">
        <v>23211.227999999999</v>
      </c>
      <c r="S3110">
        <v>22885.655999999999</v>
      </c>
    </row>
    <row r="3111" spans="1:19" x14ac:dyDescent="0.3">
      <c r="A3111">
        <v>2021</v>
      </c>
      <c r="B3111">
        <v>5</v>
      </c>
      <c r="C3111">
        <v>10</v>
      </c>
      <c r="D3111">
        <v>14</v>
      </c>
      <c r="E3111">
        <v>31764.449000000001</v>
      </c>
      <c r="F3111">
        <v>815.91499999999996</v>
      </c>
      <c r="G3111">
        <v>78.335999999999999</v>
      </c>
      <c r="H3111">
        <v>58.335000000000001</v>
      </c>
      <c r="I3111">
        <v>368.52499999999998</v>
      </c>
      <c r="J3111">
        <v>5.3470000000000004</v>
      </c>
      <c r="K3111">
        <v>-1.64</v>
      </c>
      <c r="L3111">
        <v>93.5</v>
      </c>
      <c r="M3111">
        <v>33104.43</v>
      </c>
      <c r="N3111">
        <v>9195.3430000000008</v>
      </c>
      <c r="O3111">
        <v>-1.2989999999999999</v>
      </c>
      <c r="P3111">
        <v>5.6459999999999999</v>
      </c>
      <c r="Q3111">
        <v>332.452</v>
      </c>
      <c r="R3111">
        <v>23904.741000000002</v>
      </c>
      <c r="S3111">
        <v>23572.289000000001</v>
      </c>
    </row>
    <row r="3112" spans="1:19" x14ac:dyDescent="0.3">
      <c r="A3112">
        <v>2021</v>
      </c>
      <c r="B3112">
        <v>5</v>
      </c>
      <c r="C3112">
        <v>10</v>
      </c>
      <c r="D3112">
        <v>15</v>
      </c>
      <c r="E3112">
        <v>31782.784</v>
      </c>
      <c r="F3112">
        <v>783.43200000000002</v>
      </c>
      <c r="G3112">
        <v>80.355000000000004</v>
      </c>
      <c r="H3112">
        <v>57.286000000000001</v>
      </c>
      <c r="I3112">
        <v>339.13400000000001</v>
      </c>
      <c r="J3112">
        <v>5.5759999999999996</v>
      </c>
      <c r="K3112">
        <v>-4.391</v>
      </c>
      <c r="L3112">
        <v>93.491</v>
      </c>
      <c r="M3112">
        <v>33057.313000000002</v>
      </c>
      <c r="N3112">
        <v>7962.0050000000001</v>
      </c>
      <c r="O3112">
        <v>-3.3580000000000001</v>
      </c>
      <c r="P3112">
        <v>6.5830000000000002</v>
      </c>
      <c r="Q3112">
        <v>335.79</v>
      </c>
      <c r="R3112">
        <v>25092.082999999999</v>
      </c>
      <c r="S3112">
        <v>24756.293000000001</v>
      </c>
    </row>
    <row r="3113" spans="1:19" x14ac:dyDescent="0.3">
      <c r="A3113">
        <v>2021</v>
      </c>
      <c r="B3113">
        <v>5</v>
      </c>
      <c r="C3113">
        <v>10</v>
      </c>
      <c r="D3113">
        <v>16</v>
      </c>
      <c r="E3113">
        <v>31474.921999999999</v>
      </c>
      <c r="F3113">
        <v>733.33500000000004</v>
      </c>
      <c r="G3113">
        <v>82.188999999999993</v>
      </c>
      <c r="H3113">
        <v>57.308999999999997</v>
      </c>
      <c r="I3113">
        <v>233.93700000000001</v>
      </c>
      <c r="J3113">
        <v>4.3869999999999996</v>
      </c>
      <c r="K3113">
        <v>-32.249000000000002</v>
      </c>
      <c r="L3113">
        <v>93.394999999999996</v>
      </c>
      <c r="M3113">
        <v>32565.036</v>
      </c>
      <c r="N3113">
        <v>6123.7790000000005</v>
      </c>
      <c r="O3113">
        <v>-1.524</v>
      </c>
      <c r="P3113">
        <v>5.0960000000000001</v>
      </c>
      <c r="Q3113">
        <v>335.089</v>
      </c>
      <c r="R3113">
        <v>26437.685000000001</v>
      </c>
      <c r="S3113">
        <v>26102.596000000001</v>
      </c>
    </row>
    <row r="3114" spans="1:19" x14ac:dyDescent="0.3">
      <c r="A3114">
        <v>2021</v>
      </c>
      <c r="B3114">
        <v>5</v>
      </c>
      <c r="C3114">
        <v>10</v>
      </c>
      <c r="D3114">
        <v>17</v>
      </c>
      <c r="E3114">
        <v>30801.669000000002</v>
      </c>
      <c r="F3114">
        <v>690.35900000000004</v>
      </c>
      <c r="G3114">
        <v>83.224999999999994</v>
      </c>
      <c r="H3114">
        <v>57.61</v>
      </c>
      <c r="I3114">
        <v>255.80699999999999</v>
      </c>
      <c r="J3114">
        <v>4.91</v>
      </c>
      <c r="K3114">
        <v>-46.314999999999998</v>
      </c>
      <c r="L3114">
        <v>93.152000000000001</v>
      </c>
      <c r="M3114">
        <v>31857.194</v>
      </c>
      <c r="N3114">
        <v>3767.7339999999999</v>
      </c>
      <c r="O3114">
        <v>4.7080000000000002</v>
      </c>
      <c r="P3114">
        <v>5.8730000000000002</v>
      </c>
      <c r="Q3114">
        <v>331.6</v>
      </c>
      <c r="R3114">
        <v>28078.878000000001</v>
      </c>
      <c r="S3114">
        <v>27747.277999999998</v>
      </c>
    </row>
    <row r="3115" spans="1:19" x14ac:dyDescent="0.3">
      <c r="A3115">
        <v>2021</v>
      </c>
      <c r="B3115">
        <v>5</v>
      </c>
      <c r="C3115">
        <v>10</v>
      </c>
      <c r="D3115">
        <v>18</v>
      </c>
      <c r="E3115">
        <v>29897.116999999998</v>
      </c>
      <c r="F3115">
        <v>664.51800000000003</v>
      </c>
      <c r="G3115">
        <v>83.031999999999996</v>
      </c>
      <c r="H3115">
        <v>59.198</v>
      </c>
      <c r="I3115">
        <v>326.37799999999999</v>
      </c>
      <c r="J3115">
        <v>4.7430000000000003</v>
      </c>
      <c r="K3115">
        <v>-47.734000000000002</v>
      </c>
      <c r="L3115">
        <v>92.847999999999999</v>
      </c>
      <c r="M3115">
        <v>30997.067999999999</v>
      </c>
      <c r="N3115">
        <v>1333.403</v>
      </c>
      <c r="O3115">
        <v>16.920000000000002</v>
      </c>
      <c r="P3115">
        <v>0.997</v>
      </c>
      <c r="Q3115">
        <v>317.54399999999998</v>
      </c>
      <c r="R3115">
        <v>29645.746999999999</v>
      </c>
      <c r="S3115">
        <v>29328.204000000002</v>
      </c>
    </row>
    <row r="3116" spans="1:19" x14ac:dyDescent="0.3">
      <c r="A3116">
        <v>2021</v>
      </c>
      <c r="B3116">
        <v>5</v>
      </c>
      <c r="C3116">
        <v>10</v>
      </c>
      <c r="D3116">
        <v>19</v>
      </c>
      <c r="E3116">
        <v>29459.159</v>
      </c>
      <c r="F3116">
        <v>660.91200000000003</v>
      </c>
      <c r="G3116">
        <v>81.548000000000002</v>
      </c>
      <c r="H3116">
        <v>59.243000000000002</v>
      </c>
      <c r="I3116">
        <v>361.14600000000002</v>
      </c>
      <c r="J3116">
        <v>4.4640000000000004</v>
      </c>
      <c r="K3116">
        <v>-52.685000000000002</v>
      </c>
      <c r="L3116">
        <v>92.603999999999999</v>
      </c>
      <c r="M3116">
        <v>30584.842000000001</v>
      </c>
      <c r="N3116">
        <v>143.73699999999999</v>
      </c>
      <c r="O3116">
        <v>20.998999999999999</v>
      </c>
      <c r="P3116">
        <v>5.1360000000000001</v>
      </c>
      <c r="Q3116">
        <v>292.959</v>
      </c>
      <c r="R3116">
        <v>30414.97</v>
      </c>
      <c r="S3116">
        <v>30122.010999999999</v>
      </c>
    </row>
    <row r="3117" spans="1:19" x14ac:dyDescent="0.3">
      <c r="A3117">
        <v>2021</v>
      </c>
      <c r="B3117">
        <v>5</v>
      </c>
      <c r="C3117">
        <v>10</v>
      </c>
      <c r="D3117">
        <v>20</v>
      </c>
      <c r="E3117">
        <v>30038.427</v>
      </c>
      <c r="F3117">
        <v>700.27</v>
      </c>
      <c r="G3117">
        <v>79.144000000000005</v>
      </c>
      <c r="H3117">
        <v>61.031999999999996</v>
      </c>
      <c r="I3117">
        <v>404.81200000000001</v>
      </c>
      <c r="J3117">
        <v>4.1230000000000002</v>
      </c>
      <c r="K3117">
        <v>-57.566000000000003</v>
      </c>
      <c r="L3117">
        <v>92.938999999999993</v>
      </c>
      <c r="M3117">
        <v>31244.037</v>
      </c>
      <c r="N3117">
        <v>4.5999999999999999E-2</v>
      </c>
      <c r="O3117">
        <v>20.053999999999998</v>
      </c>
      <c r="P3117">
        <v>8.2550000000000008</v>
      </c>
      <c r="Q3117">
        <v>270.43700000000001</v>
      </c>
      <c r="R3117">
        <v>31215.683000000001</v>
      </c>
      <c r="S3117">
        <v>30945.244999999999</v>
      </c>
    </row>
    <row r="3118" spans="1:19" x14ac:dyDescent="0.3">
      <c r="A3118">
        <v>2021</v>
      </c>
      <c r="B3118">
        <v>5</v>
      </c>
      <c r="C3118">
        <v>10</v>
      </c>
      <c r="D3118">
        <v>21</v>
      </c>
      <c r="E3118">
        <v>28991.282999999999</v>
      </c>
      <c r="F3118">
        <v>762.49400000000003</v>
      </c>
      <c r="G3118">
        <v>78.081000000000003</v>
      </c>
      <c r="H3118">
        <v>62.917999999999999</v>
      </c>
      <c r="I3118">
        <v>517.60900000000004</v>
      </c>
      <c r="J3118">
        <v>5.181</v>
      </c>
      <c r="K3118">
        <v>-16.353000000000002</v>
      </c>
      <c r="L3118">
        <v>92.47</v>
      </c>
      <c r="M3118">
        <v>30415.600999999999</v>
      </c>
      <c r="N3118">
        <v>0</v>
      </c>
      <c r="O3118">
        <v>18.366</v>
      </c>
      <c r="P3118">
        <v>2.0049999999999999</v>
      </c>
      <c r="Q3118">
        <v>246.47</v>
      </c>
      <c r="R3118">
        <v>30395.231</v>
      </c>
      <c r="S3118">
        <v>30148.760999999999</v>
      </c>
    </row>
    <row r="3119" spans="1:19" x14ac:dyDescent="0.3">
      <c r="A3119">
        <v>2021</v>
      </c>
      <c r="B3119">
        <v>5</v>
      </c>
      <c r="C3119">
        <v>10</v>
      </c>
      <c r="D3119">
        <v>22</v>
      </c>
      <c r="E3119">
        <v>26255.168000000001</v>
      </c>
      <c r="F3119">
        <v>913.71</v>
      </c>
      <c r="G3119">
        <v>72.683999999999997</v>
      </c>
      <c r="H3119">
        <v>63.295000000000002</v>
      </c>
      <c r="I3119">
        <v>577.44799999999998</v>
      </c>
      <c r="J3119">
        <v>4.8490000000000002</v>
      </c>
      <c r="K3119">
        <v>5.5620000000000003</v>
      </c>
      <c r="L3119">
        <v>90.257999999999996</v>
      </c>
      <c r="M3119">
        <v>27910.291000000001</v>
      </c>
      <c r="N3119">
        <v>0</v>
      </c>
      <c r="O3119">
        <v>12.292999999999999</v>
      </c>
      <c r="P3119">
        <v>-12.587</v>
      </c>
      <c r="Q3119">
        <v>220.755</v>
      </c>
      <c r="R3119">
        <v>27910.584999999999</v>
      </c>
      <c r="S3119">
        <v>27689.83</v>
      </c>
    </row>
    <row r="3120" spans="1:19" x14ac:dyDescent="0.3">
      <c r="A3120">
        <v>2021</v>
      </c>
      <c r="B3120">
        <v>5</v>
      </c>
      <c r="C3120">
        <v>10</v>
      </c>
      <c r="D3120">
        <v>23</v>
      </c>
      <c r="E3120">
        <v>23660.965</v>
      </c>
      <c r="F3120">
        <v>1085.768</v>
      </c>
      <c r="G3120">
        <v>65.231999999999999</v>
      </c>
      <c r="H3120">
        <v>62.902999999999999</v>
      </c>
      <c r="I3120">
        <v>962.154</v>
      </c>
      <c r="J3120">
        <v>5.25</v>
      </c>
      <c r="K3120">
        <v>19.390999999999998</v>
      </c>
      <c r="L3120">
        <v>88.548000000000002</v>
      </c>
      <c r="M3120">
        <v>25884.978999999999</v>
      </c>
      <c r="N3120">
        <v>0</v>
      </c>
      <c r="O3120">
        <v>6.1349999999999998</v>
      </c>
      <c r="P3120">
        <v>-14.349</v>
      </c>
      <c r="Q3120">
        <v>192.57</v>
      </c>
      <c r="R3120">
        <v>25893.192999999999</v>
      </c>
      <c r="S3120">
        <v>25700.623</v>
      </c>
    </row>
    <row r="3121" spans="1:19" x14ac:dyDescent="0.3">
      <c r="A3121">
        <v>2021</v>
      </c>
      <c r="B3121">
        <v>5</v>
      </c>
      <c r="C3121">
        <v>10</v>
      </c>
      <c r="D3121">
        <v>24</v>
      </c>
      <c r="E3121">
        <v>21772.935000000001</v>
      </c>
      <c r="F3121">
        <v>1380.3510000000001</v>
      </c>
      <c r="G3121">
        <v>60.851999999999997</v>
      </c>
      <c r="H3121">
        <v>62.357999999999997</v>
      </c>
      <c r="I3121">
        <v>846.64099999999996</v>
      </c>
      <c r="J3121">
        <v>5.0780000000000003</v>
      </c>
      <c r="K3121">
        <v>25.173999999999999</v>
      </c>
      <c r="L3121">
        <v>87.46</v>
      </c>
      <c r="M3121">
        <v>24179.995999999999</v>
      </c>
      <c r="N3121">
        <v>0</v>
      </c>
      <c r="O3121">
        <v>3.3330000000000002</v>
      </c>
      <c r="P3121">
        <v>-23.893000000000001</v>
      </c>
      <c r="Q3121">
        <v>168.977</v>
      </c>
      <c r="R3121">
        <v>24200.556</v>
      </c>
      <c r="S3121">
        <v>24031.579000000002</v>
      </c>
    </row>
    <row r="3122" spans="1:19" x14ac:dyDescent="0.3">
      <c r="A3122">
        <v>2021</v>
      </c>
      <c r="B3122">
        <v>5</v>
      </c>
      <c r="C3122">
        <v>11</v>
      </c>
      <c r="D3122">
        <v>1</v>
      </c>
      <c r="E3122">
        <v>20473.659</v>
      </c>
      <c r="F3122">
        <v>1504.7049999999999</v>
      </c>
      <c r="G3122">
        <v>58.613999999999997</v>
      </c>
      <c r="H3122">
        <v>61.756</v>
      </c>
      <c r="I3122">
        <v>601.077</v>
      </c>
      <c r="J3122">
        <v>4.9450000000000003</v>
      </c>
      <c r="K3122">
        <v>25.719000000000001</v>
      </c>
      <c r="L3122">
        <v>86.766000000000005</v>
      </c>
      <c r="M3122">
        <v>22758.626</v>
      </c>
      <c r="N3122">
        <v>0</v>
      </c>
      <c r="O3122">
        <v>2.4670000000000001</v>
      </c>
      <c r="P3122">
        <v>-18.643999999999998</v>
      </c>
      <c r="Q3122">
        <v>150.31700000000001</v>
      </c>
      <c r="R3122">
        <v>22774.804</v>
      </c>
      <c r="S3122">
        <v>22624.486000000001</v>
      </c>
    </row>
    <row r="3123" spans="1:19" x14ac:dyDescent="0.3">
      <c r="A3123">
        <v>2021</v>
      </c>
      <c r="B3123">
        <v>5</v>
      </c>
      <c r="C3123">
        <v>11</v>
      </c>
      <c r="D3123">
        <v>2</v>
      </c>
      <c r="E3123">
        <v>19889.412</v>
      </c>
      <c r="F3123">
        <v>1577.1769999999999</v>
      </c>
      <c r="G3123">
        <v>55.954000000000001</v>
      </c>
      <c r="H3123">
        <v>61.454999999999998</v>
      </c>
      <c r="I3123">
        <v>360.00200000000001</v>
      </c>
      <c r="J3123">
        <v>4.8719999999999999</v>
      </c>
      <c r="K3123">
        <v>23.055</v>
      </c>
      <c r="L3123">
        <v>86.444999999999993</v>
      </c>
      <c r="M3123">
        <v>22002.418000000001</v>
      </c>
      <c r="N3123">
        <v>0</v>
      </c>
      <c r="O3123">
        <v>2.012</v>
      </c>
      <c r="P3123">
        <v>-13.452999999999999</v>
      </c>
      <c r="Q3123">
        <v>142.41900000000001</v>
      </c>
      <c r="R3123">
        <v>22013.859</v>
      </c>
      <c r="S3123">
        <v>21871.439999999999</v>
      </c>
    </row>
    <row r="3124" spans="1:19" x14ac:dyDescent="0.3">
      <c r="A3124">
        <v>2021</v>
      </c>
      <c r="B3124">
        <v>5</v>
      </c>
      <c r="C3124">
        <v>11</v>
      </c>
      <c r="D3124">
        <v>3</v>
      </c>
      <c r="E3124">
        <v>19655.740000000002</v>
      </c>
      <c r="F3124">
        <v>1586.9369999999999</v>
      </c>
      <c r="G3124">
        <v>53.978999999999999</v>
      </c>
      <c r="H3124">
        <v>61.072000000000003</v>
      </c>
      <c r="I3124">
        <v>204.78</v>
      </c>
      <c r="J3124">
        <v>4.7190000000000003</v>
      </c>
      <c r="K3124">
        <v>19.925999999999998</v>
      </c>
      <c r="L3124">
        <v>86.305000000000007</v>
      </c>
      <c r="M3124">
        <v>21619.478999999999</v>
      </c>
      <c r="N3124">
        <v>0</v>
      </c>
      <c r="O3124">
        <v>1.448</v>
      </c>
      <c r="P3124">
        <v>-8.6229999999999993</v>
      </c>
      <c r="Q3124">
        <v>139.82499999999999</v>
      </c>
      <c r="R3124">
        <v>21626.653999999999</v>
      </c>
      <c r="S3124">
        <v>21486.829000000002</v>
      </c>
    </row>
    <row r="3125" spans="1:19" x14ac:dyDescent="0.3">
      <c r="A3125">
        <v>2021</v>
      </c>
      <c r="B3125">
        <v>5</v>
      </c>
      <c r="C3125">
        <v>11</v>
      </c>
      <c r="D3125">
        <v>4</v>
      </c>
      <c r="E3125">
        <v>19948.448</v>
      </c>
      <c r="F3125">
        <v>1544.1079999999999</v>
      </c>
      <c r="G3125">
        <v>53.171999999999997</v>
      </c>
      <c r="H3125">
        <v>60.878999999999998</v>
      </c>
      <c r="I3125">
        <v>102.96599999999999</v>
      </c>
      <c r="J3125">
        <v>3.6520000000000001</v>
      </c>
      <c r="K3125">
        <v>18.856999999999999</v>
      </c>
      <c r="L3125">
        <v>86.481999999999999</v>
      </c>
      <c r="M3125">
        <v>21765.392</v>
      </c>
      <c r="N3125">
        <v>0</v>
      </c>
      <c r="O3125">
        <v>1.37</v>
      </c>
      <c r="P3125">
        <v>-6.0910000000000002</v>
      </c>
      <c r="Q3125">
        <v>142.87799999999999</v>
      </c>
      <c r="R3125">
        <v>21770.113000000001</v>
      </c>
      <c r="S3125">
        <v>21627.234</v>
      </c>
    </row>
    <row r="3126" spans="1:19" x14ac:dyDescent="0.3">
      <c r="A3126">
        <v>2021</v>
      </c>
      <c r="B3126">
        <v>5</v>
      </c>
      <c r="C3126">
        <v>11</v>
      </c>
      <c r="D3126">
        <v>5</v>
      </c>
      <c r="E3126">
        <v>21004.108</v>
      </c>
      <c r="F3126">
        <v>1342.6849999999999</v>
      </c>
      <c r="G3126">
        <v>54.506</v>
      </c>
      <c r="H3126">
        <v>60.802999999999997</v>
      </c>
      <c r="I3126">
        <v>72.459999999999994</v>
      </c>
      <c r="J3126">
        <v>2.3290000000000002</v>
      </c>
      <c r="K3126">
        <v>7.6779999999999999</v>
      </c>
      <c r="L3126">
        <v>87.051000000000002</v>
      </c>
      <c r="M3126">
        <v>22577.115000000002</v>
      </c>
      <c r="N3126">
        <v>9.4E-2</v>
      </c>
      <c r="O3126">
        <v>1.4910000000000001</v>
      </c>
      <c r="P3126">
        <v>-5.3959999999999999</v>
      </c>
      <c r="Q3126">
        <v>154.005</v>
      </c>
      <c r="R3126">
        <v>22580.925999999999</v>
      </c>
      <c r="S3126">
        <v>22426.920999999998</v>
      </c>
    </row>
    <row r="3127" spans="1:19" x14ac:dyDescent="0.3">
      <c r="A3127">
        <v>2021</v>
      </c>
      <c r="B3127">
        <v>5</v>
      </c>
      <c r="C3127">
        <v>11</v>
      </c>
      <c r="D3127">
        <v>6</v>
      </c>
      <c r="E3127">
        <v>22705.056</v>
      </c>
      <c r="F3127">
        <v>1096.194</v>
      </c>
      <c r="G3127">
        <v>57.069000000000003</v>
      </c>
      <c r="H3127">
        <v>60.728999999999999</v>
      </c>
      <c r="I3127">
        <v>128.994</v>
      </c>
      <c r="J3127">
        <v>2.839</v>
      </c>
      <c r="K3127">
        <v>4.0060000000000002</v>
      </c>
      <c r="L3127">
        <v>88.034999999999997</v>
      </c>
      <c r="M3127">
        <v>24085.851999999999</v>
      </c>
      <c r="N3127">
        <v>135.28</v>
      </c>
      <c r="O3127">
        <v>1.4430000000000001</v>
      </c>
      <c r="P3127">
        <v>-2.4129999999999998</v>
      </c>
      <c r="Q3127">
        <v>173.422</v>
      </c>
      <c r="R3127">
        <v>23951.542000000001</v>
      </c>
      <c r="S3127">
        <v>23778.12</v>
      </c>
    </row>
    <row r="3128" spans="1:19" x14ac:dyDescent="0.3">
      <c r="A3128">
        <v>2021</v>
      </c>
      <c r="B3128">
        <v>5</v>
      </c>
      <c r="C3128">
        <v>11</v>
      </c>
      <c r="D3128">
        <v>7</v>
      </c>
      <c r="E3128">
        <v>25291.929</v>
      </c>
      <c r="F3128">
        <v>988.55399999999997</v>
      </c>
      <c r="G3128">
        <v>59.280999999999999</v>
      </c>
      <c r="H3128">
        <v>61.179000000000002</v>
      </c>
      <c r="I3128">
        <v>267.89</v>
      </c>
      <c r="J3128">
        <v>3.702</v>
      </c>
      <c r="K3128">
        <v>9.1460000000000008</v>
      </c>
      <c r="L3128">
        <v>89.722999999999999</v>
      </c>
      <c r="M3128">
        <v>26712.123</v>
      </c>
      <c r="N3128">
        <v>1464.598</v>
      </c>
      <c r="O3128">
        <v>-2.7450000000000001</v>
      </c>
      <c r="P3128">
        <v>-1.6890000000000001</v>
      </c>
      <c r="Q3128">
        <v>205.78200000000001</v>
      </c>
      <c r="R3128">
        <v>25251.96</v>
      </c>
      <c r="S3128">
        <v>25046.177</v>
      </c>
    </row>
    <row r="3129" spans="1:19" x14ac:dyDescent="0.3">
      <c r="A3129">
        <v>2021</v>
      </c>
      <c r="B3129">
        <v>5</v>
      </c>
      <c r="C3129">
        <v>11</v>
      </c>
      <c r="D3129">
        <v>8</v>
      </c>
      <c r="E3129">
        <v>27153.185000000001</v>
      </c>
      <c r="F3129">
        <v>959.97299999999996</v>
      </c>
      <c r="G3129">
        <v>61.765000000000001</v>
      </c>
      <c r="H3129">
        <v>61.219000000000001</v>
      </c>
      <c r="I3129">
        <v>494.47699999999998</v>
      </c>
      <c r="J3129">
        <v>4.97</v>
      </c>
      <c r="K3129">
        <v>7.0449999999999999</v>
      </c>
      <c r="L3129">
        <v>91.203000000000003</v>
      </c>
      <c r="M3129">
        <v>28772.071</v>
      </c>
      <c r="N3129">
        <v>3865.4940000000001</v>
      </c>
      <c r="O3129">
        <v>-16.460999999999999</v>
      </c>
      <c r="P3129">
        <v>-0.51500000000000001</v>
      </c>
      <c r="Q3129">
        <v>239.626</v>
      </c>
      <c r="R3129">
        <v>24923.553</v>
      </c>
      <c r="S3129">
        <v>24683.927</v>
      </c>
    </row>
    <row r="3130" spans="1:19" x14ac:dyDescent="0.3">
      <c r="A3130">
        <v>2021</v>
      </c>
      <c r="B3130">
        <v>5</v>
      </c>
      <c r="C3130">
        <v>11</v>
      </c>
      <c r="D3130">
        <v>9</v>
      </c>
      <c r="E3130">
        <v>28647.613000000001</v>
      </c>
      <c r="F3130">
        <v>945.87099999999998</v>
      </c>
      <c r="G3130">
        <v>63.933</v>
      </c>
      <c r="H3130">
        <v>60.51</v>
      </c>
      <c r="I3130">
        <v>610.01099999999997</v>
      </c>
      <c r="J3130">
        <v>5.5149999999999997</v>
      </c>
      <c r="K3130">
        <v>9.4939999999999998</v>
      </c>
      <c r="L3130">
        <v>92.298000000000002</v>
      </c>
      <c r="M3130">
        <v>30371.312000000002</v>
      </c>
      <c r="N3130">
        <v>6226.86</v>
      </c>
      <c r="O3130">
        <v>-28.960999999999999</v>
      </c>
      <c r="P3130">
        <v>1.335</v>
      </c>
      <c r="Q3130">
        <v>266.88600000000002</v>
      </c>
      <c r="R3130">
        <v>24172.078000000001</v>
      </c>
      <c r="S3130">
        <v>23905.191999999999</v>
      </c>
    </row>
    <row r="3131" spans="1:19" x14ac:dyDescent="0.3">
      <c r="A3131">
        <v>2021</v>
      </c>
      <c r="B3131">
        <v>5</v>
      </c>
      <c r="C3131">
        <v>11</v>
      </c>
      <c r="D3131">
        <v>10</v>
      </c>
      <c r="E3131">
        <v>30181.272000000001</v>
      </c>
      <c r="F3131">
        <v>930.928</v>
      </c>
      <c r="G3131">
        <v>68.058000000000007</v>
      </c>
      <c r="H3131">
        <v>60.082000000000001</v>
      </c>
      <c r="I3131">
        <v>576.36599999999999</v>
      </c>
      <c r="J3131">
        <v>5.82</v>
      </c>
      <c r="K3131">
        <v>18.681000000000001</v>
      </c>
      <c r="L3131">
        <v>93.040999999999997</v>
      </c>
      <c r="M3131">
        <v>31866.19</v>
      </c>
      <c r="N3131">
        <v>8092.0889999999999</v>
      </c>
      <c r="O3131">
        <v>-36.195999999999998</v>
      </c>
      <c r="P3131">
        <v>2.9889999999999999</v>
      </c>
      <c r="Q3131">
        <v>286.47300000000001</v>
      </c>
      <c r="R3131">
        <v>23807.309000000001</v>
      </c>
      <c r="S3131">
        <v>23520.835999999999</v>
      </c>
    </row>
    <row r="3132" spans="1:19" x14ac:dyDescent="0.3">
      <c r="A3132">
        <v>2021</v>
      </c>
      <c r="B3132">
        <v>5</v>
      </c>
      <c r="C3132">
        <v>11</v>
      </c>
      <c r="D3132">
        <v>11</v>
      </c>
      <c r="E3132">
        <v>31236.866999999998</v>
      </c>
      <c r="F3132">
        <v>915.31799999999998</v>
      </c>
      <c r="G3132">
        <v>71.876000000000005</v>
      </c>
      <c r="H3132">
        <v>59.651000000000003</v>
      </c>
      <c r="I3132">
        <v>490.58300000000003</v>
      </c>
      <c r="J3132">
        <v>5.9569999999999999</v>
      </c>
      <c r="K3132">
        <v>20.170000000000002</v>
      </c>
      <c r="L3132">
        <v>93.403999999999996</v>
      </c>
      <c r="M3132">
        <v>32821.949999999997</v>
      </c>
      <c r="N3132">
        <v>9232.32</v>
      </c>
      <c r="O3132">
        <v>-25.850999999999999</v>
      </c>
      <c r="P3132">
        <v>4.2569999999999997</v>
      </c>
      <c r="Q3132">
        <v>302.048</v>
      </c>
      <c r="R3132">
        <v>23611.224999999999</v>
      </c>
      <c r="S3132">
        <v>23309.177</v>
      </c>
    </row>
    <row r="3133" spans="1:19" x14ac:dyDescent="0.3">
      <c r="A3133">
        <v>2021</v>
      </c>
      <c r="B3133">
        <v>5</v>
      </c>
      <c r="C3133">
        <v>11</v>
      </c>
      <c r="D3133">
        <v>12</v>
      </c>
      <c r="E3133">
        <v>31842.066999999999</v>
      </c>
      <c r="F3133">
        <v>899.98299999999995</v>
      </c>
      <c r="G3133">
        <v>75.343000000000004</v>
      </c>
      <c r="H3133">
        <v>58.673999999999999</v>
      </c>
      <c r="I3133">
        <v>453.64400000000001</v>
      </c>
      <c r="J3133">
        <v>5.9269999999999996</v>
      </c>
      <c r="K3133">
        <v>10.462</v>
      </c>
      <c r="L3133">
        <v>93.581999999999994</v>
      </c>
      <c r="M3133">
        <v>33364.339999999997</v>
      </c>
      <c r="N3133">
        <v>9734.7479999999996</v>
      </c>
      <c r="O3133">
        <v>-6.6970000000000001</v>
      </c>
      <c r="P3133">
        <v>6.7510000000000003</v>
      </c>
      <c r="Q3133">
        <v>310.654</v>
      </c>
      <c r="R3133">
        <v>23629.538</v>
      </c>
      <c r="S3133">
        <v>23318.883999999998</v>
      </c>
    </row>
    <row r="3134" spans="1:19" x14ac:dyDescent="0.3">
      <c r="A3134">
        <v>2021</v>
      </c>
      <c r="B3134">
        <v>5</v>
      </c>
      <c r="C3134">
        <v>11</v>
      </c>
      <c r="D3134">
        <v>13</v>
      </c>
      <c r="E3134">
        <v>32745.73</v>
      </c>
      <c r="F3134">
        <v>850.47400000000005</v>
      </c>
      <c r="G3134">
        <v>79.248999999999995</v>
      </c>
      <c r="H3134">
        <v>58.680999999999997</v>
      </c>
      <c r="I3134">
        <v>429.274</v>
      </c>
      <c r="J3134">
        <v>5.819</v>
      </c>
      <c r="K3134">
        <v>8.2859999999999996</v>
      </c>
      <c r="L3134">
        <v>93.816000000000003</v>
      </c>
      <c r="M3134">
        <v>34192.080999999998</v>
      </c>
      <c r="N3134">
        <v>9704.85</v>
      </c>
      <c r="O3134">
        <v>-1.899</v>
      </c>
      <c r="P3134">
        <v>6.8029999999999999</v>
      </c>
      <c r="Q3134">
        <v>318.71300000000002</v>
      </c>
      <c r="R3134">
        <v>24482.327000000001</v>
      </c>
      <c r="S3134">
        <v>24163.613000000001</v>
      </c>
    </row>
    <row r="3135" spans="1:19" x14ac:dyDescent="0.3">
      <c r="A3135">
        <v>2021</v>
      </c>
      <c r="B3135">
        <v>5</v>
      </c>
      <c r="C3135">
        <v>11</v>
      </c>
      <c r="D3135">
        <v>14</v>
      </c>
      <c r="E3135">
        <v>33309.781999999999</v>
      </c>
      <c r="F3135">
        <v>815.91499999999996</v>
      </c>
      <c r="G3135">
        <v>82.4</v>
      </c>
      <c r="H3135">
        <v>58.127000000000002</v>
      </c>
      <c r="I3135">
        <v>368.52499999999998</v>
      </c>
      <c r="J3135">
        <v>5.3470000000000004</v>
      </c>
      <c r="K3135">
        <v>-2.8090000000000002</v>
      </c>
      <c r="L3135">
        <v>93.938999999999993</v>
      </c>
      <c r="M3135">
        <v>34648.824999999997</v>
      </c>
      <c r="N3135">
        <v>9195.3430000000008</v>
      </c>
      <c r="O3135">
        <v>-1.2989999999999999</v>
      </c>
      <c r="P3135">
        <v>5.6459999999999999</v>
      </c>
      <c r="Q3135">
        <v>325.82600000000002</v>
      </c>
      <c r="R3135">
        <v>25449.134999999998</v>
      </c>
      <c r="S3135">
        <v>25123.31</v>
      </c>
    </row>
    <row r="3136" spans="1:19" x14ac:dyDescent="0.3">
      <c r="A3136">
        <v>2021</v>
      </c>
      <c r="B3136">
        <v>5</v>
      </c>
      <c r="C3136">
        <v>11</v>
      </c>
      <c r="D3136">
        <v>15</v>
      </c>
      <c r="E3136">
        <v>33517.298999999999</v>
      </c>
      <c r="F3136">
        <v>783.43200000000002</v>
      </c>
      <c r="G3136">
        <v>85.507000000000005</v>
      </c>
      <c r="H3136">
        <v>56.972000000000001</v>
      </c>
      <c r="I3136">
        <v>339.13400000000001</v>
      </c>
      <c r="J3136">
        <v>5.5759999999999996</v>
      </c>
      <c r="K3136">
        <v>-5.3579999999999997</v>
      </c>
      <c r="L3136">
        <v>93.98</v>
      </c>
      <c r="M3136">
        <v>34791.036</v>
      </c>
      <c r="N3136">
        <v>7962.0050000000001</v>
      </c>
      <c r="O3136">
        <v>-3.3580000000000001</v>
      </c>
      <c r="P3136">
        <v>6.5830000000000002</v>
      </c>
      <c r="Q3136">
        <v>329.63900000000001</v>
      </c>
      <c r="R3136">
        <v>26825.806</v>
      </c>
      <c r="S3136">
        <v>26496.167000000001</v>
      </c>
    </row>
    <row r="3137" spans="1:19" x14ac:dyDescent="0.3">
      <c r="A3137">
        <v>2021</v>
      </c>
      <c r="B3137">
        <v>5</v>
      </c>
      <c r="C3137">
        <v>11</v>
      </c>
      <c r="D3137">
        <v>16</v>
      </c>
      <c r="E3137">
        <v>33519.209000000003</v>
      </c>
      <c r="F3137">
        <v>733.33500000000004</v>
      </c>
      <c r="G3137">
        <v>87.454999999999998</v>
      </c>
      <c r="H3137">
        <v>56.802999999999997</v>
      </c>
      <c r="I3137">
        <v>233.93700000000001</v>
      </c>
      <c r="J3137">
        <v>4.3869999999999996</v>
      </c>
      <c r="K3137">
        <v>-42.274999999999999</v>
      </c>
      <c r="L3137">
        <v>93.983000000000004</v>
      </c>
      <c r="M3137">
        <v>34599.379000000001</v>
      </c>
      <c r="N3137">
        <v>6123.7790000000005</v>
      </c>
      <c r="O3137">
        <v>-1.524</v>
      </c>
      <c r="P3137">
        <v>5.0960000000000001</v>
      </c>
      <c r="Q3137">
        <v>328.25799999999998</v>
      </c>
      <c r="R3137">
        <v>28472.028999999999</v>
      </c>
      <c r="S3137">
        <v>28143.771000000001</v>
      </c>
    </row>
    <row r="3138" spans="1:19" x14ac:dyDescent="0.3">
      <c r="A3138">
        <v>2021</v>
      </c>
      <c r="B3138">
        <v>5</v>
      </c>
      <c r="C3138">
        <v>11</v>
      </c>
      <c r="D3138">
        <v>17</v>
      </c>
      <c r="E3138">
        <v>32978.322</v>
      </c>
      <c r="F3138">
        <v>690.35900000000004</v>
      </c>
      <c r="G3138">
        <v>87.21</v>
      </c>
      <c r="H3138">
        <v>57.177</v>
      </c>
      <c r="I3138">
        <v>255.80699999999999</v>
      </c>
      <c r="J3138">
        <v>4.91</v>
      </c>
      <c r="K3138">
        <v>-58.499000000000002</v>
      </c>
      <c r="L3138">
        <v>93.828999999999994</v>
      </c>
      <c r="M3138">
        <v>34021.906999999999</v>
      </c>
      <c r="N3138">
        <v>3767.7339999999999</v>
      </c>
      <c r="O3138">
        <v>4.7080000000000002</v>
      </c>
      <c r="P3138">
        <v>5.8730000000000002</v>
      </c>
      <c r="Q3138">
        <v>323.37599999999998</v>
      </c>
      <c r="R3138">
        <v>30243.591</v>
      </c>
      <c r="S3138">
        <v>29920.215</v>
      </c>
    </row>
    <row r="3139" spans="1:19" x14ac:dyDescent="0.3">
      <c r="A3139">
        <v>2021</v>
      </c>
      <c r="B3139">
        <v>5</v>
      </c>
      <c r="C3139">
        <v>11</v>
      </c>
      <c r="D3139">
        <v>18</v>
      </c>
      <c r="E3139">
        <v>31960.995999999999</v>
      </c>
      <c r="F3139">
        <v>664.51800000000003</v>
      </c>
      <c r="G3139">
        <v>87.165999999999997</v>
      </c>
      <c r="H3139">
        <v>58.978000000000002</v>
      </c>
      <c r="I3139">
        <v>326.37799999999999</v>
      </c>
      <c r="J3139">
        <v>4.7430000000000003</v>
      </c>
      <c r="K3139">
        <v>-57.113</v>
      </c>
      <c r="L3139">
        <v>93.515000000000001</v>
      </c>
      <c r="M3139">
        <v>33052.014000000003</v>
      </c>
      <c r="N3139">
        <v>1333.403</v>
      </c>
      <c r="O3139">
        <v>16.920000000000002</v>
      </c>
      <c r="P3139">
        <v>0.997</v>
      </c>
      <c r="Q3139">
        <v>307.99700000000001</v>
      </c>
      <c r="R3139">
        <v>31700.694</v>
      </c>
      <c r="S3139">
        <v>31392.697</v>
      </c>
    </row>
    <row r="3140" spans="1:19" x14ac:dyDescent="0.3">
      <c r="A3140">
        <v>2021</v>
      </c>
      <c r="B3140">
        <v>5</v>
      </c>
      <c r="C3140">
        <v>11</v>
      </c>
      <c r="D3140">
        <v>19</v>
      </c>
      <c r="E3140">
        <v>31249.698</v>
      </c>
      <c r="F3140">
        <v>660.91200000000003</v>
      </c>
      <c r="G3140">
        <v>84.822000000000003</v>
      </c>
      <c r="H3140">
        <v>59.039000000000001</v>
      </c>
      <c r="I3140">
        <v>361.14600000000002</v>
      </c>
      <c r="J3140">
        <v>4.4640000000000004</v>
      </c>
      <c r="K3140">
        <v>-60.704999999999998</v>
      </c>
      <c r="L3140">
        <v>93.295000000000002</v>
      </c>
      <c r="M3140">
        <v>32367.847000000002</v>
      </c>
      <c r="N3140">
        <v>143.73699999999999</v>
      </c>
      <c r="O3140">
        <v>20.998999999999999</v>
      </c>
      <c r="P3140">
        <v>5.1360000000000001</v>
      </c>
      <c r="Q3140">
        <v>282.19400000000002</v>
      </c>
      <c r="R3140">
        <v>32197.974999999999</v>
      </c>
      <c r="S3140">
        <v>31915.780999999999</v>
      </c>
    </row>
    <row r="3141" spans="1:19" x14ac:dyDescent="0.3">
      <c r="A3141">
        <v>2021</v>
      </c>
      <c r="B3141">
        <v>5</v>
      </c>
      <c r="C3141">
        <v>11</v>
      </c>
      <c r="D3141">
        <v>20</v>
      </c>
      <c r="E3141">
        <v>31594.377</v>
      </c>
      <c r="F3141">
        <v>700.27</v>
      </c>
      <c r="G3141">
        <v>81.777000000000001</v>
      </c>
      <c r="H3141">
        <v>61.033999999999999</v>
      </c>
      <c r="I3141">
        <v>404.81200000000001</v>
      </c>
      <c r="J3141">
        <v>4.1230000000000002</v>
      </c>
      <c r="K3141">
        <v>-64.239999999999995</v>
      </c>
      <c r="L3141">
        <v>93.491</v>
      </c>
      <c r="M3141">
        <v>32793.866999999998</v>
      </c>
      <c r="N3141">
        <v>4.5999999999999999E-2</v>
      </c>
      <c r="O3141">
        <v>20.053999999999998</v>
      </c>
      <c r="P3141">
        <v>8.2550000000000008</v>
      </c>
      <c r="Q3141">
        <v>259.81099999999998</v>
      </c>
      <c r="R3141">
        <v>32765.511999999999</v>
      </c>
      <c r="S3141">
        <v>32505.701000000001</v>
      </c>
    </row>
    <row r="3142" spans="1:19" x14ac:dyDescent="0.3">
      <c r="A3142">
        <v>2021</v>
      </c>
      <c r="B3142">
        <v>5</v>
      </c>
      <c r="C3142">
        <v>11</v>
      </c>
      <c r="D3142">
        <v>21</v>
      </c>
      <c r="E3142">
        <v>30072.312999999998</v>
      </c>
      <c r="F3142">
        <v>762.49400000000003</v>
      </c>
      <c r="G3142">
        <v>80.126999999999995</v>
      </c>
      <c r="H3142">
        <v>63.067999999999998</v>
      </c>
      <c r="I3142">
        <v>517.60900000000004</v>
      </c>
      <c r="J3142">
        <v>5.181</v>
      </c>
      <c r="K3142">
        <v>-17.169</v>
      </c>
      <c r="L3142">
        <v>92.944999999999993</v>
      </c>
      <c r="M3142">
        <v>31496.44</v>
      </c>
      <c r="N3142">
        <v>0</v>
      </c>
      <c r="O3142">
        <v>18.366</v>
      </c>
      <c r="P3142">
        <v>2.0049999999999999</v>
      </c>
      <c r="Q3142">
        <v>237.07599999999999</v>
      </c>
      <c r="R3142">
        <v>31476.07</v>
      </c>
      <c r="S3142">
        <v>31238.992999999999</v>
      </c>
    </row>
    <row r="3143" spans="1:19" x14ac:dyDescent="0.3">
      <c r="A3143">
        <v>2021</v>
      </c>
      <c r="B3143">
        <v>5</v>
      </c>
      <c r="C3143">
        <v>11</v>
      </c>
      <c r="D3143">
        <v>22</v>
      </c>
      <c r="E3143">
        <v>27092.929</v>
      </c>
      <c r="F3143">
        <v>913.71</v>
      </c>
      <c r="G3143">
        <v>74.587999999999994</v>
      </c>
      <c r="H3143">
        <v>63.468000000000004</v>
      </c>
      <c r="I3143">
        <v>577.44799999999998</v>
      </c>
      <c r="J3143">
        <v>4.8490000000000002</v>
      </c>
      <c r="K3143">
        <v>5.9329999999999998</v>
      </c>
      <c r="L3143">
        <v>91.210999999999999</v>
      </c>
      <c r="M3143">
        <v>28749.548999999999</v>
      </c>
      <c r="N3143">
        <v>0</v>
      </c>
      <c r="O3143">
        <v>12.292999999999999</v>
      </c>
      <c r="P3143">
        <v>-12.587</v>
      </c>
      <c r="Q3143">
        <v>213.44</v>
      </c>
      <c r="R3143">
        <v>28749.843000000001</v>
      </c>
      <c r="S3143">
        <v>28536.401999999998</v>
      </c>
    </row>
    <row r="3144" spans="1:19" x14ac:dyDescent="0.3">
      <c r="A3144">
        <v>2021</v>
      </c>
      <c r="B3144">
        <v>5</v>
      </c>
      <c r="C3144">
        <v>11</v>
      </c>
      <c r="D3144">
        <v>23</v>
      </c>
      <c r="E3144">
        <v>24268.886999999999</v>
      </c>
      <c r="F3144">
        <v>1085.768</v>
      </c>
      <c r="G3144">
        <v>67.566000000000003</v>
      </c>
      <c r="H3144">
        <v>63.055999999999997</v>
      </c>
      <c r="I3144">
        <v>962.154</v>
      </c>
      <c r="J3144">
        <v>5.25</v>
      </c>
      <c r="K3144">
        <v>20.111000000000001</v>
      </c>
      <c r="L3144">
        <v>89.022000000000006</v>
      </c>
      <c r="M3144">
        <v>26494.246999999999</v>
      </c>
      <c r="N3144">
        <v>0</v>
      </c>
      <c r="O3144">
        <v>6.1349999999999998</v>
      </c>
      <c r="P3144">
        <v>-14.349</v>
      </c>
      <c r="Q3144">
        <v>187.11600000000001</v>
      </c>
      <c r="R3144">
        <v>26502.460999999999</v>
      </c>
      <c r="S3144">
        <v>26315.345000000001</v>
      </c>
    </row>
    <row r="3145" spans="1:19" x14ac:dyDescent="0.3">
      <c r="A3145">
        <v>2021</v>
      </c>
      <c r="B3145">
        <v>5</v>
      </c>
      <c r="C3145">
        <v>11</v>
      </c>
      <c r="D3145">
        <v>24</v>
      </c>
      <c r="E3145">
        <v>22068.016</v>
      </c>
      <c r="F3145">
        <v>1380.3510000000001</v>
      </c>
      <c r="G3145">
        <v>62.054000000000002</v>
      </c>
      <c r="H3145">
        <v>62.442</v>
      </c>
      <c r="I3145">
        <v>846.64099999999996</v>
      </c>
      <c r="J3145">
        <v>5.0780000000000003</v>
      </c>
      <c r="K3145">
        <v>26.225000000000001</v>
      </c>
      <c r="L3145">
        <v>87.686999999999998</v>
      </c>
      <c r="M3145">
        <v>24476.438999999998</v>
      </c>
      <c r="N3145">
        <v>0</v>
      </c>
      <c r="O3145">
        <v>3.3330000000000002</v>
      </c>
      <c r="P3145">
        <v>-23.893000000000001</v>
      </c>
      <c r="Q3145">
        <v>165.38200000000001</v>
      </c>
      <c r="R3145">
        <v>24496.999</v>
      </c>
      <c r="S3145">
        <v>24331.617999999999</v>
      </c>
    </row>
    <row r="3146" spans="1:19" x14ac:dyDescent="0.3">
      <c r="A3146">
        <v>2021</v>
      </c>
      <c r="B3146">
        <v>5</v>
      </c>
      <c r="C3146">
        <v>12</v>
      </c>
      <c r="D3146">
        <v>1</v>
      </c>
      <c r="E3146">
        <v>19839.617999999999</v>
      </c>
      <c r="F3146">
        <v>1504.7049999999999</v>
      </c>
      <c r="G3146">
        <v>54.970999999999997</v>
      </c>
      <c r="H3146">
        <v>61.622</v>
      </c>
      <c r="I3146">
        <v>601.077</v>
      </c>
      <c r="J3146">
        <v>4.9450000000000003</v>
      </c>
      <c r="K3146">
        <v>21.507999999999999</v>
      </c>
      <c r="L3146">
        <v>86.381</v>
      </c>
      <c r="M3146">
        <v>22119.856</v>
      </c>
      <c r="N3146">
        <v>0</v>
      </c>
      <c r="O3146">
        <v>2.4670000000000001</v>
      </c>
      <c r="P3146">
        <v>-18.643999999999998</v>
      </c>
      <c r="Q3146">
        <v>150.792</v>
      </c>
      <c r="R3146">
        <v>22136.032999999999</v>
      </c>
      <c r="S3146">
        <v>21985.241000000002</v>
      </c>
    </row>
    <row r="3147" spans="1:19" x14ac:dyDescent="0.3">
      <c r="A3147">
        <v>2021</v>
      </c>
      <c r="B3147">
        <v>5</v>
      </c>
      <c r="C3147">
        <v>12</v>
      </c>
      <c r="D3147">
        <v>2</v>
      </c>
      <c r="E3147">
        <v>19247.401999999998</v>
      </c>
      <c r="F3147">
        <v>1577.1769999999999</v>
      </c>
      <c r="G3147">
        <v>52.716000000000001</v>
      </c>
      <c r="H3147">
        <v>61.326999999999998</v>
      </c>
      <c r="I3147">
        <v>360.00200000000001</v>
      </c>
      <c r="J3147">
        <v>4.8719999999999999</v>
      </c>
      <c r="K3147">
        <v>18.963999999999999</v>
      </c>
      <c r="L3147">
        <v>86.03</v>
      </c>
      <c r="M3147">
        <v>21355.774000000001</v>
      </c>
      <c r="N3147">
        <v>0</v>
      </c>
      <c r="O3147">
        <v>2.012</v>
      </c>
      <c r="P3147">
        <v>-13.452999999999999</v>
      </c>
      <c r="Q3147">
        <v>142.96299999999999</v>
      </c>
      <c r="R3147">
        <v>21367.214</v>
      </c>
      <c r="S3147">
        <v>21224.251</v>
      </c>
    </row>
    <row r="3148" spans="1:19" x14ac:dyDescent="0.3">
      <c r="A3148">
        <v>2021</v>
      </c>
      <c r="B3148">
        <v>5</v>
      </c>
      <c r="C3148">
        <v>12</v>
      </c>
      <c r="D3148">
        <v>3</v>
      </c>
      <c r="E3148">
        <v>19025.938999999998</v>
      </c>
      <c r="F3148">
        <v>1586.9369999999999</v>
      </c>
      <c r="G3148">
        <v>52.048000000000002</v>
      </c>
      <c r="H3148">
        <v>60.959000000000003</v>
      </c>
      <c r="I3148">
        <v>204.78</v>
      </c>
      <c r="J3148">
        <v>4.7190000000000003</v>
      </c>
      <c r="K3148">
        <v>16.919</v>
      </c>
      <c r="L3148">
        <v>85.902000000000001</v>
      </c>
      <c r="M3148">
        <v>20986.154999999999</v>
      </c>
      <c r="N3148">
        <v>0</v>
      </c>
      <c r="O3148">
        <v>1.448</v>
      </c>
      <c r="P3148">
        <v>-8.6229999999999993</v>
      </c>
      <c r="Q3148">
        <v>140.785</v>
      </c>
      <c r="R3148">
        <v>20993.33</v>
      </c>
      <c r="S3148">
        <v>20852.545999999998</v>
      </c>
    </row>
    <row r="3149" spans="1:19" x14ac:dyDescent="0.3">
      <c r="A3149">
        <v>2021</v>
      </c>
      <c r="B3149">
        <v>5</v>
      </c>
      <c r="C3149">
        <v>12</v>
      </c>
      <c r="D3149">
        <v>4</v>
      </c>
      <c r="E3149">
        <v>19600.39</v>
      </c>
      <c r="F3149">
        <v>1544.1079999999999</v>
      </c>
      <c r="G3149">
        <v>52.338000000000001</v>
      </c>
      <c r="H3149">
        <v>60.819000000000003</v>
      </c>
      <c r="I3149">
        <v>102.96599999999999</v>
      </c>
      <c r="J3149">
        <v>3.6520000000000001</v>
      </c>
      <c r="K3149">
        <v>16.651</v>
      </c>
      <c r="L3149">
        <v>86.254999999999995</v>
      </c>
      <c r="M3149">
        <v>21414.841</v>
      </c>
      <c r="N3149">
        <v>0</v>
      </c>
      <c r="O3149">
        <v>1.37</v>
      </c>
      <c r="P3149">
        <v>-6.0910000000000002</v>
      </c>
      <c r="Q3149">
        <v>143.62799999999999</v>
      </c>
      <c r="R3149">
        <v>21419.562000000002</v>
      </c>
      <c r="S3149">
        <v>21275.934000000001</v>
      </c>
    </row>
    <row r="3150" spans="1:19" x14ac:dyDescent="0.3">
      <c r="A3150">
        <v>2021</v>
      </c>
      <c r="B3150">
        <v>5</v>
      </c>
      <c r="C3150">
        <v>12</v>
      </c>
      <c r="D3150">
        <v>5</v>
      </c>
      <c r="E3150">
        <v>20866.333999999999</v>
      </c>
      <c r="F3150">
        <v>1342.6849999999999</v>
      </c>
      <c r="G3150">
        <v>54.988999999999997</v>
      </c>
      <c r="H3150">
        <v>60.781999999999996</v>
      </c>
      <c r="I3150">
        <v>72.459999999999994</v>
      </c>
      <c r="J3150">
        <v>2.3290000000000002</v>
      </c>
      <c r="K3150">
        <v>7.13</v>
      </c>
      <c r="L3150">
        <v>86.947999999999993</v>
      </c>
      <c r="M3150">
        <v>22438.669000000002</v>
      </c>
      <c r="N3150">
        <v>9.4E-2</v>
      </c>
      <c r="O3150">
        <v>1.4910000000000001</v>
      </c>
      <c r="P3150">
        <v>-5.3959999999999999</v>
      </c>
      <c r="Q3150">
        <v>154.43600000000001</v>
      </c>
      <c r="R3150">
        <v>22442.48</v>
      </c>
      <c r="S3150">
        <v>22288.044999999998</v>
      </c>
    </row>
    <row r="3151" spans="1:19" x14ac:dyDescent="0.3">
      <c r="A3151">
        <v>2021</v>
      </c>
      <c r="B3151">
        <v>5</v>
      </c>
      <c r="C3151">
        <v>12</v>
      </c>
      <c r="D3151">
        <v>6</v>
      </c>
      <c r="E3151">
        <v>22499.306</v>
      </c>
      <c r="F3151">
        <v>1096.194</v>
      </c>
      <c r="G3151">
        <v>58.665999999999997</v>
      </c>
      <c r="H3151">
        <v>60.712000000000003</v>
      </c>
      <c r="I3151">
        <v>128.994</v>
      </c>
      <c r="J3151">
        <v>2.839</v>
      </c>
      <c r="K3151">
        <v>4.0359999999999996</v>
      </c>
      <c r="L3151">
        <v>87.838999999999999</v>
      </c>
      <c r="M3151">
        <v>23879.919000000002</v>
      </c>
      <c r="N3151">
        <v>135.28</v>
      </c>
      <c r="O3151">
        <v>1.4430000000000001</v>
      </c>
      <c r="P3151">
        <v>-2.4129999999999998</v>
      </c>
      <c r="Q3151">
        <v>174.24</v>
      </c>
      <c r="R3151">
        <v>23745.61</v>
      </c>
      <c r="S3151">
        <v>23571.37</v>
      </c>
    </row>
    <row r="3152" spans="1:19" x14ac:dyDescent="0.3">
      <c r="A3152">
        <v>2021</v>
      </c>
      <c r="B3152">
        <v>5</v>
      </c>
      <c r="C3152">
        <v>12</v>
      </c>
      <c r="D3152">
        <v>7</v>
      </c>
      <c r="E3152">
        <v>24846.532999999999</v>
      </c>
      <c r="F3152">
        <v>988.55399999999997</v>
      </c>
      <c r="G3152">
        <v>61.484000000000002</v>
      </c>
      <c r="H3152">
        <v>61.136000000000003</v>
      </c>
      <c r="I3152">
        <v>267.89</v>
      </c>
      <c r="J3152">
        <v>3.702</v>
      </c>
      <c r="K3152">
        <v>10.173</v>
      </c>
      <c r="L3152">
        <v>89.236999999999995</v>
      </c>
      <c r="M3152">
        <v>26267.225999999999</v>
      </c>
      <c r="N3152">
        <v>1464.598</v>
      </c>
      <c r="O3152">
        <v>-2.7450000000000001</v>
      </c>
      <c r="P3152">
        <v>-1.6890000000000001</v>
      </c>
      <c r="Q3152">
        <v>207.58799999999999</v>
      </c>
      <c r="R3152">
        <v>24807.062000000002</v>
      </c>
      <c r="S3152">
        <v>24599.473999999998</v>
      </c>
    </row>
    <row r="3153" spans="1:19" x14ac:dyDescent="0.3">
      <c r="A3153">
        <v>2021</v>
      </c>
      <c r="B3153">
        <v>5</v>
      </c>
      <c r="C3153">
        <v>12</v>
      </c>
      <c r="D3153">
        <v>8</v>
      </c>
      <c r="E3153">
        <v>26322.19</v>
      </c>
      <c r="F3153">
        <v>959.97299999999996</v>
      </c>
      <c r="G3153">
        <v>62.984999999999999</v>
      </c>
      <c r="H3153">
        <v>61.128999999999998</v>
      </c>
      <c r="I3153">
        <v>494.47699999999998</v>
      </c>
      <c r="J3153">
        <v>4.97</v>
      </c>
      <c r="K3153">
        <v>7.8390000000000004</v>
      </c>
      <c r="L3153">
        <v>90.197999999999993</v>
      </c>
      <c r="M3153">
        <v>27940.776000000002</v>
      </c>
      <c r="N3153">
        <v>3865.4940000000001</v>
      </c>
      <c r="O3153">
        <v>-16.460999999999999</v>
      </c>
      <c r="P3153">
        <v>-0.51500000000000001</v>
      </c>
      <c r="Q3153">
        <v>240.208</v>
      </c>
      <c r="R3153">
        <v>24092.257000000001</v>
      </c>
      <c r="S3153">
        <v>23852.048999999999</v>
      </c>
    </row>
    <row r="3154" spans="1:19" x14ac:dyDescent="0.3">
      <c r="A3154">
        <v>2021</v>
      </c>
      <c r="B3154">
        <v>5</v>
      </c>
      <c r="C3154">
        <v>12</v>
      </c>
      <c r="D3154">
        <v>9</v>
      </c>
      <c r="E3154">
        <v>27556.748</v>
      </c>
      <c r="F3154">
        <v>945.87099999999998</v>
      </c>
      <c r="G3154">
        <v>63.81</v>
      </c>
      <c r="H3154">
        <v>60.417000000000002</v>
      </c>
      <c r="I3154">
        <v>610.01099999999997</v>
      </c>
      <c r="J3154">
        <v>5.5149999999999997</v>
      </c>
      <c r="K3154">
        <v>9.61</v>
      </c>
      <c r="L3154">
        <v>91.29</v>
      </c>
      <c r="M3154">
        <v>29279.462</v>
      </c>
      <c r="N3154">
        <v>6226.86</v>
      </c>
      <c r="O3154">
        <v>-28.960999999999999</v>
      </c>
      <c r="P3154">
        <v>1.335</v>
      </c>
      <c r="Q3154">
        <v>266.05500000000001</v>
      </c>
      <c r="R3154">
        <v>23080.227999999999</v>
      </c>
      <c r="S3154">
        <v>22814.173999999999</v>
      </c>
    </row>
    <row r="3155" spans="1:19" x14ac:dyDescent="0.3">
      <c r="A3155">
        <v>2021</v>
      </c>
      <c r="B3155">
        <v>5</v>
      </c>
      <c r="C3155">
        <v>12</v>
      </c>
      <c r="D3155">
        <v>10</v>
      </c>
      <c r="E3155">
        <v>28488.830999999998</v>
      </c>
      <c r="F3155">
        <v>930.928</v>
      </c>
      <c r="G3155">
        <v>64.17</v>
      </c>
      <c r="H3155">
        <v>59.966999999999999</v>
      </c>
      <c r="I3155">
        <v>576.36599999999999</v>
      </c>
      <c r="J3155">
        <v>5.82</v>
      </c>
      <c r="K3155">
        <v>17.143000000000001</v>
      </c>
      <c r="L3155">
        <v>92.055000000000007</v>
      </c>
      <c r="M3155">
        <v>30171.111000000001</v>
      </c>
      <c r="N3155">
        <v>8092.0889999999999</v>
      </c>
      <c r="O3155">
        <v>-36.195999999999998</v>
      </c>
      <c r="P3155">
        <v>2.9889999999999999</v>
      </c>
      <c r="Q3155">
        <v>285.13</v>
      </c>
      <c r="R3155">
        <v>22112.23</v>
      </c>
      <c r="S3155">
        <v>21827.098999999998</v>
      </c>
    </row>
    <row r="3156" spans="1:19" x14ac:dyDescent="0.3">
      <c r="A3156">
        <v>2021</v>
      </c>
      <c r="B3156">
        <v>5</v>
      </c>
      <c r="C3156">
        <v>12</v>
      </c>
      <c r="D3156">
        <v>11</v>
      </c>
      <c r="E3156">
        <v>28909.219000000001</v>
      </c>
      <c r="F3156">
        <v>915.31799999999998</v>
      </c>
      <c r="G3156">
        <v>64.581999999999994</v>
      </c>
      <c r="H3156">
        <v>59.517000000000003</v>
      </c>
      <c r="I3156">
        <v>490.58300000000003</v>
      </c>
      <c r="J3156">
        <v>5.9569999999999999</v>
      </c>
      <c r="K3156">
        <v>17.335000000000001</v>
      </c>
      <c r="L3156">
        <v>92.316000000000003</v>
      </c>
      <c r="M3156">
        <v>30490.244999999999</v>
      </c>
      <c r="N3156">
        <v>9232.32</v>
      </c>
      <c r="O3156">
        <v>-25.850999999999999</v>
      </c>
      <c r="P3156">
        <v>4.2569999999999997</v>
      </c>
      <c r="Q3156">
        <v>301.78300000000002</v>
      </c>
      <c r="R3156">
        <v>21279.519</v>
      </c>
      <c r="S3156">
        <v>20977.736000000001</v>
      </c>
    </row>
    <row r="3157" spans="1:19" x14ac:dyDescent="0.3">
      <c r="A3157">
        <v>2021</v>
      </c>
      <c r="B3157">
        <v>5</v>
      </c>
      <c r="C3157">
        <v>12</v>
      </c>
      <c r="D3157">
        <v>12</v>
      </c>
      <c r="E3157">
        <v>28999.047999999999</v>
      </c>
      <c r="F3157">
        <v>899.98299999999995</v>
      </c>
      <c r="G3157">
        <v>64.581999999999994</v>
      </c>
      <c r="H3157">
        <v>58.645000000000003</v>
      </c>
      <c r="I3157">
        <v>453.64400000000001</v>
      </c>
      <c r="J3157">
        <v>5.9269999999999996</v>
      </c>
      <c r="K3157">
        <v>9.2379999999999995</v>
      </c>
      <c r="L3157">
        <v>92.341999999999999</v>
      </c>
      <c r="M3157">
        <v>30518.827000000001</v>
      </c>
      <c r="N3157">
        <v>9734.7479999999996</v>
      </c>
      <c r="O3157">
        <v>-6.6970000000000001</v>
      </c>
      <c r="P3157">
        <v>6.7510000000000003</v>
      </c>
      <c r="Q3157">
        <v>311.029</v>
      </c>
      <c r="R3157">
        <v>20784.025000000001</v>
      </c>
      <c r="S3157">
        <v>20472.995999999999</v>
      </c>
    </row>
    <row r="3158" spans="1:19" x14ac:dyDescent="0.3">
      <c r="A3158">
        <v>2021</v>
      </c>
      <c r="B3158">
        <v>5</v>
      </c>
      <c r="C3158">
        <v>12</v>
      </c>
      <c r="D3158">
        <v>13</v>
      </c>
      <c r="E3158">
        <v>29271.948</v>
      </c>
      <c r="F3158">
        <v>850.47400000000005</v>
      </c>
      <c r="G3158">
        <v>64.828000000000003</v>
      </c>
      <c r="H3158">
        <v>58.622</v>
      </c>
      <c r="I3158">
        <v>429.274</v>
      </c>
      <c r="J3158">
        <v>5.819</v>
      </c>
      <c r="K3158">
        <v>7.0419999999999998</v>
      </c>
      <c r="L3158">
        <v>92.49</v>
      </c>
      <c r="M3158">
        <v>30715.67</v>
      </c>
      <c r="N3158">
        <v>9704.85</v>
      </c>
      <c r="O3158">
        <v>-1.899</v>
      </c>
      <c r="P3158">
        <v>6.8029999999999999</v>
      </c>
      <c r="Q3158">
        <v>318.49</v>
      </c>
      <c r="R3158">
        <v>21005.916000000001</v>
      </c>
      <c r="S3158">
        <v>20687.425999999999</v>
      </c>
    </row>
    <row r="3159" spans="1:19" x14ac:dyDescent="0.3">
      <c r="A3159">
        <v>2021</v>
      </c>
      <c r="B3159">
        <v>5</v>
      </c>
      <c r="C3159">
        <v>12</v>
      </c>
      <c r="D3159">
        <v>14</v>
      </c>
      <c r="E3159">
        <v>29193.794000000002</v>
      </c>
      <c r="F3159">
        <v>815.91499999999996</v>
      </c>
      <c r="G3159">
        <v>65.915999999999997</v>
      </c>
      <c r="H3159">
        <v>58.222999999999999</v>
      </c>
      <c r="I3159">
        <v>368.52499999999998</v>
      </c>
      <c r="J3159">
        <v>5.3470000000000004</v>
      </c>
      <c r="K3159">
        <v>-1.0669999999999999</v>
      </c>
      <c r="L3159">
        <v>92.447999999999993</v>
      </c>
      <c r="M3159">
        <v>30533.183000000001</v>
      </c>
      <c r="N3159">
        <v>9195.3430000000008</v>
      </c>
      <c r="O3159">
        <v>-1.2989999999999999</v>
      </c>
      <c r="P3159">
        <v>5.6459999999999999</v>
      </c>
      <c r="Q3159">
        <v>323.279</v>
      </c>
      <c r="R3159">
        <v>21333.493999999999</v>
      </c>
      <c r="S3159">
        <v>21010.215</v>
      </c>
    </row>
    <row r="3160" spans="1:19" x14ac:dyDescent="0.3">
      <c r="A3160">
        <v>2021</v>
      </c>
      <c r="B3160">
        <v>5</v>
      </c>
      <c r="C3160">
        <v>12</v>
      </c>
      <c r="D3160">
        <v>15</v>
      </c>
      <c r="E3160">
        <v>28982.686000000002</v>
      </c>
      <c r="F3160">
        <v>783.43200000000002</v>
      </c>
      <c r="G3160">
        <v>66.960999999999999</v>
      </c>
      <c r="H3160">
        <v>57.243000000000002</v>
      </c>
      <c r="I3160">
        <v>339.13400000000001</v>
      </c>
      <c r="J3160">
        <v>5.5759999999999996</v>
      </c>
      <c r="K3160">
        <v>-3.3730000000000002</v>
      </c>
      <c r="L3160">
        <v>92.313000000000002</v>
      </c>
      <c r="M3160">
        <v>30257.010999999999</v>
      </c>
      <c r="N3160">
        <v>7962.0050000000001</v>
      </c>
      <c r="O3160">
        <v>-3.3580000000000001</v>
      </c>
      <c r="P3160">
        <v>6.5830000000000002</v>
      </c>
      <c r="Q3160">
        <v>323.86700000000002</v>
      </c>
      <c r="R3160">
        <v>22291.781999999999</v>
      </c>
      <c r="S3160">
        <v>21967.914000000001</v>
      </c>
    </row>
    <row r="3161" spans="1:19" x14ac:dyDescent="0.3">
      <c r="A3161">
        <v>2021</v>
      </c>
      <c r="B3161">
        <v>5</v>
      </c>
      <c r="C3161">
        <v>12</v>
      </c>
      <c r="D3161">
        <v>16</v>
      </c>
      <c r="E3161">
        <v>28545.55</v>
      </c>
      <c r="F3161">
        <v>733.33500000000004</v>
      </c>
      <c r="G3161">
        <v>68.47</v>
      </c>
      <c r="H3161">
        <v>57.238999999999997</v>
      </c>
      <c r="I3161">
        <v>233.93700000000001</v>
      </c>
      <c r="J3161">
        <v>4.3869999999999996</v>
      </c>
      <c r="K3161">
        <v>-28.393000000000001</v>
      </c>
      <c r="L3161">
        <v>92.022000000000006</v>
      </c>
      <c r="M3161">
        <v>29638.078000000001</v>
      </c>
      <c r="N3161">
        <v>6123.7790000000005</v>
      </c>
      <c r="O3161">
        <v>-1.524</v>
      </c>
      <c r="P3161">
        <v>5.0960000000000001</v>
      </c>
      <c r="Q3161">
        <v>321.73</v>
      </c>
      <c r="R3161">
        <v>23510.727999999999</v>
      </c>
      <c r="S3161">
        <v>23188.996999999999</v>
      </c>
    </row>
    <row r="3162" spans="1:19" x14ac:dyDescent="0.3">
      <c r="A3162">
        <v>2021</v>
      </c>
      <c r="B3162">
        <v>5</v>
      </c>
      <c r="C3162">
        <v>12</v>
      </c>
      <c r="D3162">
        <v>17</v>
      </c>
      <c r="E3162">
        <v>28043.668000000001</v>
      </c>
      <c r="F3162">
        <v>690.35900000000004</v>
      </c>
      <c r="G3162">
        <v>70.05</v>
      </c>
      <c r="H3162">
        <v>57.499000000000002</v>
      </c>
      <c r="I3162">
        <v>255.80699999999999</v>
      </c>
      <c r="J3162">
        <v>4.91</v>
      </c>
      <c r="K3162">
        <v>-40.412999999999997</v>
      </c>
      <c r="L3162">
        <v>91.622</v>
      </c>
      <c r="M3162">
        <v>29103.454000000002</v>
      </c>
      <c r="N3162">
        <v>3767.7339999999999</v>
      </c>
      <c r="O3162">
        <v>4.7080000000000002</v>
      </c>
      <c r="P3162">
        <v>5.8730000000000002</v>
      </c>
      <c r="Q3162">
        <v>314.97699999999998</v>
      </c>
      <c r="R3162">
        <v>25325.137999999999</v>
      </c>
      <c r="S3162">
        <v>25010.161</v>
      </c>
    </row>
    <row r="3163" spans="1:19" x14ac:dyDescent="0.3">
      <c r="A3163">
        <v>2021</v>
      </c>
      <c r="B3163">
        <v>5</v>
      </c>
      <c r="C3163">
        <v>12</v>
      </c>
      <c r="D3163">
        <v>18</v>
      </c>
      <c r="E3163">
        <v>27470.186000000002</v>
      </c>
      <c r="F3163">
        <v>664.51800000000003</v>
      </c>
      <c r="G3163">
        <v>71.094999999999999</v>
      </c>
      <c r="H3163">
        <v>58.927</v>
      </c>
      <c r="I3163">
        <v>326.37799999999999</v>
      </c>
      <c r="J3163">
        <v>4.7430000000000003</v>
      </c>
      <c r="K3163">
        <v>-41.707000000000001</v>
      </c>
      <c r="L3163">
        <v>91.128</v>
      </c>
      <c r="M3163">
        <v>28574.172999999999</v>
      </c>
      <c r="N3163">
        <v>1333.403</v>
      </c>
      <c r="O3163">
        <v>16.920000000000002</v>
      </c>
      <c r="P3163">
        <v>0.997</v>
      </c>
      <c r="Q3163">
        <v>300.44900000000001</v>
      </c>
      <c r="R3163">
        <v>27222.852999999999</v>
      </c>
      <c r="S3163">
        <v>26922.403999999999</v>
      </c>
    </row>
    <row r="3164" spans="1:19" x14ac:dyDescent="0.3">
      <c r="A3164">
        <v>2021</v>
      </c>
      <c r="B3164">
        <v>5</v>
      </c>
      <c r="C3164">
        <v>12</v>
      </c>
      <c r="D3164">
        <v>19</v>
      </c>
      <c r="E3164">
        <v>27672.286</v>
      </c>
      <c r="F3164">
        <v>660.91200000000003</v>
      </c>
      <c r="G3164">
        <v>70.971999999999994</v>
      </c>
      <c r="H3164">
        <v>59.021999999999998</v>
      </c>
      <c r="I3164">
        <v>361.14600000000002</v>
      </c>
      <c r="J3164">
        <v>4.4640000000000004</v>
      </c>
      <c r="K3164">
        <v>-46.841000000000001</v>
      </c>
      <c r="L3164">
        <v>91.305000000000007</v>
      </c>
      <c r="M3164">
        <v>28802.292000000001</v>
      </c>
      <c r="N3164">
        <v>143.73699999999999</v>
      </c>
      <c r="O3164">
        <v>20.998999999999999</v>
      </c>
      <c r="P3164">
        <v>5.1360000000000001</v>
      </c>
      <c r="Q3164">
        <v>277.577</v>
      </c>
      <c r="R3164">
        <v>28632.42</v>
      </c>
      <c r="S3164">
        <v>28354.843000000001</v>
      </c>
    </row>
    <row r="3165" spans="1:19" x14ac:dyDescent="0.3">
      <c r="A3165">
        <v>2021</v>
      </c>
      <c r="B3165">
        <v>5</v>
      </c>
      <c r="C3165">
        <v>12</v>
      </c>
      <c r="D3165">
        <v>20</v>
      </c>
      <c r="E3165">
        <v>28675.438999999998</v>
      </c>
      <c r="F3165">
        <v>700.27</v>
      </c>
      <c r="G3165">
        <v>70.366</v>
      </c>
      <c r="H3165">
        <v>60.79</v>
      </c>
      <c r="I3165">
        <v>404.81200000000001</v>
      </c>
      <c r="J3165">
        <v>4.1230000000000002</v>
      </c>
      <c r="K3165">
        <v>-51.707999999999998</v>
      </c>
      <c r="L3165">
        <v>92.174999999999997</v>
      </c>
      <c r="M3165">
        <v>29885.9</v>
      </c>
      <c r="N3165">
        <v>4.5999999999999999E-2</v>
      </c>
      <c r="O3165">
        <v>20.053999999999998</v>
      </c>
      <c r="P3165">
        <v>8.2550000000000008</v>
      </c>
      <c r="Q3165">
        <v>258.60899999999998</v>
      </c>
      <c r="R3165">
        <v>29857.544999999998</v>
      </c>
      <c r="S3165">
        <v>29598.936000000002</v>
      </c>
    </row>
    <row r="3166" spans="1:19" x14ac:dyDescent="0.3">
      <c r="A3166">
        <v>2021</v>
      </c>
      <c r="B3166">
        <v>5</v>
      </c>
      <c r="C3166">
        <v>12</v>
      </c>
      <c r="D3166">
        <v>21</v>
      </c>
      <c r="E3166">
        <v>27576.723000000002</v>
      </c>
      <c r="F3166">
        <v>762.49400000000003</v>
      </c>
      <c r="G3166">
        <v>71.480999999999995</v>
      </c>
      <c r="H3166">
        <v>62.595999999999997</v>
      </c>
      <c r="I3166">
        <v>517.60900000000004</v>
      </c>
      <c r="J3166">
        <v>5.181</v>
      </c>
      <c r="K3166">
        <v>-15.048</v>
      </c>
      <c r="L3166">
        <v>91.319000000000003</v>
      </c>
      <c r="M3166">
        <v>29000.874</v>
      </c>
      <c r="N3166">
        <v>0</v>
      </c>
      <c r="O3166">
        <v>18.366</v>
      </c>
      <c r="P3166">
        <v>2.0049999999999999</v>
      </c>
      <c r="Q3166">
        <v>237.62700000000001</v>
      </c>
      <c r="R3166">
        <v>28980.504000000001</v>
      </c>
      <c r="S3166">
        <v>28742.876</v>
      </c>
    </row>
    <row r="3167" spans="1:19" x14ac:dyDescent="0.3">
      <c r="A3167">
        <v>2021</v>
      </c>
      <c r="B3167">
        <v>5</v>
      </c>
      <c r="C3167">
        <v>12</v>
      </c>
      <c r="D3167">
        <v>22</v>
      </c>
      <c r="E3167">
        <v>25187.702000000001</v>
      </c>
      <c r="F3167">
        <v>913.71</v>
      </c>
      <c r="G3167">
        <v>67.031000000000006</v>
      </c>
      <c r="H3167">
        <v>63.024000000000001</v>
      </c>
      <c r="I3167">
        <v>577.44799999999998</v>
      </c>
      <c r="J3167">
        <v>4.8490000000000002</v>
      </c>
      <c r="K3167">
        <v>5.2130000000000001</v>
      </c>
      <c r="L3167">
        <v>89.396000000000001</v>
      </c>
      <c r="M3167">
        <v>26841.343000000001</v>
      </c>
      <c r="N3167">
        <v>0</v>
      </c>
      <c r="O3167">
        <v>12.292999999999999</v>
      </c>
      <c r="P3167">
        <v>-12.587</v>
      </c>
      <c r="Q3167">
        <v>213.87799999999999</v>
      </c>
      <c r="R3167">
        <v>26841.636999999999</v>
      </c>
      <c r="S3167">
        <v>26627.758999999998</v>
      </c>
    </row>
    <row r="3168" spans="1:19" x14ac:dyDescent="0.3">
      <c r="A3168">
        <v>2021</v>
      </c>
      <c r="B3168">
        <v>5</v>
      </c>
      <c r="C3168">
        <v>12</v>
      </c>
      <c r="D3168">
        <v>23</v>
      </c>
      <c r="E3168">
        <v>22515.219000000001</v>
      </c>
      <c r="F3168">
        <v>1085.768</v>
      </c>
      <c r="G3168">
        <v>62.072000000000003</v>
      </c>
      <c r="H3168">
        <v>62.62</v>
      </c>
      <c r="I3168">
        <v>962.154</v>
      </c>
      <c r="J3168">
        <v>5.25</v>
      </c>
      <c r="K3168">
        <v>18.033000000000001</v>
      </c>
      <c r="L3168">
        <v>87.817999999999998</v>
      </c>
      <c r="M3168">
        <v>24736.861000000001</v>
      </c>
      <c r="N3168">
        <v>0</v>
      </c>
      <c r="O3168">
        <v>6.1349999999999998</v>
      </c>
      <c r="P3168">
        <v>-14.349</v>
      </c>
      <c r="Q3168">
        <v>187.126</v>
      </c>
      <c r="R3168">
        <v>24745.076000000001</v>
      </c>
      <c r="S3168">
        <v>24557.95</v>
      </c>
    </row>
    <row r="3169" spans="1:19" x14ac:dyDescent="0.3">
      <c r="A3169">
        <v>2021</v>
      </c>
      <c r="B3169">
        <v>5</v>
      </c>
      <c r="C3169">
        <v>12</v>
      </c>
      <c r="D3169">
        <v>24</v>
      </c>
      <c r="E3169">
        <v>20938.998</v>
      </c>
      <c r="F3169">
        <v>1380.3510000000001</v>
      </c>
      <c r="G3169">
        <v>58.86</v>
      </c>
      <c r="H3169">
        <v>62.164000000000001</v>
      </c>
      <c r="I3169">
        <v>846.64099999999996</v>
      </c>
      <c r="J3169">
        <v>5.0780000000000003</v>
      </c>
      <c r="K3169">
        <v>23.521999999999998</v>
      </c>
      <c r="L3169">
        <v>86.956999999999994</v>
      </c>
      <c r="M3169">
        <v>23343.710999999999</v>
      </c>
      <c r="N3169">
        <v>0</v>
      </c>
      <c r="O3169">
        <v>3.3330000000000002</v>
      </c>
      <c r="P3169">
        <v>-23.893000000000001</v>
      </c>
      <c r="Q3169">
        <v>164.971</v>
      </c>
      <c r="R3169">
        <v>23364.27</v>
      </c>
      <c r="S3169">
        <v>23199.298999999999</v>
      </c>
    </row>
    <row r="3170" spans="1:19" x14ac:dyDescent="0.3">
      <c r="A3170">
        <v>2021</v>
      </c>
      <c r="B3170">
        <v>5</v>
      </c>
      <c r="C3170">
        <v>13</v>
      </c>
      <c r="D3170">
        <v>1</v>
      </c>
      <c r="E3170">
        <v>19823.955999999998</v>
      </c>
      <c r="F3170">
        <v>1504.7049999999999</v>
      </c>
      <c r="G3170">
        <v>55.567999999999998</v>
      </c>
      <c r="H3170">
        <v>61.63</v>
      </c>
      <c r="I3170">
        <v>601.077</v>
      </c>
      <c r="J3170">
        <v>4.9450000000000003</v>
      </c>
      <c r="K3170">
        <v>22.216000000000001</v>
      </c>
      <c r="L3170">
        <v>86.369</v>
      </c>
      <c r="M3170">
        <v>22104.897000000001</v>
      </c>
      <c r="N3170">
        <v>0</v>
      </c>
      <c r="O3170">
        <v>2.4670000000000001</v>
      </c>
      <c r="P3170">
        <v>-18.643999999999998</v>
      </c>
      <c r="Q3170">
        <v>150.92599999999999</v>
      </c>
      <c r="R3170">
        <v>22121.075000000001</v>
      </c>
      <c r="S3170">
        <v>21970.148000000001</v>
      </c>
    </row>
    <row r="3171" spans="1:19" x14ac:dyDescent="0.3">
      <c r="A3171">
        <v>2021</v>
      </c>
      <c r="B3171">
        <v>5</v>
      </c>
      <c r="C3171">
        <v>13</v>
      </c>
      <c r="D3171">
        <v>2</v>
      </c>
      <c r="E3171">
        <v>19291.383000000002</v>
      </c>
      <c r="F3171">
        <v>1577.1769999999999</v>
      </c>
      <c r="G3171">
        <v>53.76</v>
      </c>
      <c r="H3171">
        <v>61.341000000000001</v>
      </c>
      <c r="I3171">
        <v>360.00200000000001</v>
      </c>
      <c r="J3171">
        <v>4.8719999999999999</v>
      </c>
      <c r="K3171">
        <v>19.640999999999998</v>
      </c>
      <c r="L3171">
        <v>86.066999999999993</v>
      </c>
      <c r="M3171">
        <v>21400.484</v>
      </c>
      <c r="N3171">
        <v>0</v>
      </c>
      <c r="O3171">
        <v>2.012</v>
      </c>
      <c r="P3171">
        <v>-13.452999999999999</v>
      </c>
      <c r="Q3171">
        <v>143.6</v>
      </c>
      <c r="R3171">
        <v>21411.923999999999</v>
      </c>
      <c r="S3171">
        <v>21268.325000000001</v>
      </c>
    </row>
    <row r="3172" spans="1:19" x14ac:dyDescent="0.3">
      <c r="A3172">
        <v>2021</v>
      </c>
      <c r="B3172">
        <v>5</v>
      </c>
      <c r="C3172">
        <v>13</v>
      </c>
      <c r="D3172">
        <v>3</v>
      </c>
      <c r="E3172">
        <v>19109.003000000001</v>
      </c>
      <c r="F3172">
        <v>1586.9369999999999</v>
      </c>
      <c r="G3172">
        <v>52.872999999999998</v>
      </c>
      <c r="H3172">
        <v>60.98</v>
      </c>
      <c r="I3172">
        <v>204.78</v>
      </c>
      <c r="J3172">
        <v>4.7190000000000003</v>
      </c>
      <c r="K3172">
        <v>17.398</v>
      </c>
      <c r="L3172">
        <v>85.962000000000003</v>
      </c>
      <c r="M3172">
        <v>21069.778999999999</v>
      </c>
      <c r="N3172">
        <v>0</v>
      </c>
      <c r="O3172">
        <v>1.448</v>
      </c>
      <c r="P3172">
        <v>-8.6229999999999993</v>
      </c>
      <c r="Q3172">
        <v>141.44900000000001</v>
      </c>
      <c r="R3172">
        <v>21076.954000000002</v>
      </c>
      <c r="S3172">
        <v>20935.505000000001</v>
      </c>
    </row>
    <row r="3173" spans="1:19" x14ac:dyDescent="0.3">
      <c r="A3173">
        <v>2021</v>
      </c>
      <c r="B3173">
        <v>5</v>
      </c>
      <c r="C3173">
        <v>13</v>
      </c>
      <c r="D3173">
        <v>4</v>
      </c>
      <c r="E3173">
        <v>19478.864000000001</v>
      </c>
      <c r="F3173">
        <v>1544.1079999999999</v>
      </c>
      <c r="G3173">
        <v>53.075000000000003</v>
      </c>
      <c r="H3173">
        <v>60.802</v>
      </c>
      <c r="I3173">
        <v>102.96599999999999</v>
      </c>
      <c r="J3173">
        <v>3.6520000000000001</v>
      </c>
      <c r="K3173">
        <v>16.899999999999999</v>
      </c>
      <c r="L3173">
        <v>86.197999999999993</v>
      </c>
      <c r="M3173">
        <v>21293.491000000002</v>
      </c>
      <c r="N3173">
        <v>0</v>
      </c>
      <c r="O3173">
        <v>1.37</v>
      </c>
      <c r="P3173">
        <v>-6.0910000000000002</v>
      </c>
      <c r="Q3173">
        <v>144.239</v>
      </c>
      <c r="R3173">
        <v>21298.212</v>
      </c>
      <c r="S3173">
        <v>21153.972000000002</v>
      </c>
    </row>
    <row r="3174" spans="1:19" x14ac:dyDescent="0.3">
      <c r="A3174">
        <v>2021</v>
      </c>
      <c r="B3174">
        <v>5</v>
      </c>
      <c r="C3174">
        <v>13</v>
      </c>
      <c r="D3174">
        <v>5</v>
      </c>
      <c r="E3174">
        <v>20614.194</v>
      </c>
      <c r="F3174">
        <v>1342.6849999999999</v>
      </c>
      <c r="G3174">
        <v>55.787999999999997</v>
      </c>
      <c r="H3174">
        <v>60.747999999999998</v>
      </c>
      <c r="I3174">
        <v>72.459999999999994</v>
      </c>
      <c r="J3174">
        <v>2.3290000000000002</v>
      </c>
      <c r="K3174">
        <v>7.03</v>
      </c>
      <c r="L3174">
        <v>86.838999999999999</v>
      </c>
      <c r="M3174">
        <v>22186.286</v>
      </c>
      <c r="N3174">
        <v>9.4E-2</v>
      </c>
      <c r="O3174">
        <v>1.4910000000000001</v>
      </c>
      <c r="P3174">
        <v>-5.3959999999999999</v>
      </c>
      <c r="Q3174">
        <v>155.09399999999999</v>
      </c>
      <c r="R3174">
        <v>22190.097000000002</v>
      </c>
      <c r="S3174">
        <v>22035.002</v>
      </c>
    </row>
    <row r="3175" spans="1:19" x14ac:dyDescent="0.3">
      <c r="A3175">
        <v>2021</v>
      </c>
      <c r="B3175">
        <v>5</v>
      </c>
      <c r="C3175">
        <v>13</v>
      </c>
      <c r="D3175">
        <v>6</v>
      </c>
      <c r="E3175">
        <v>22210.956999999999</v>
      </c>
      <c r="F3175">
        <v>1096.194</v>
      </c>
      <c r="G3175">
        <v>59.113999999999997</v>
      </c>
      <c r="H3175">
        <v>60.667000000000002</v>
      </c>
      <c r="I3175">
        <v>128.994</v>
      </c>
      <c r="J3175">
        <v>2.839</v>
      </c>
      <c r="K3175">
        <v>3.6659999999999999</v>
      </c>
      <c r="L3175">
        <v>87.760999999999996</v>
      </c>
      <c r="M3175">
        <v>23591.077000000001</v>
      </c>
      <c r="N3175">
        <v>135.28</v>
      </c>
      <c r="O3175">
        <v>1.4430000000000001</v>
      </c>
      <c r="P3175">
        <v>-2.4129999999999998</v>
      </c>
      <c r="Q3175">
        <v>175.03299999999999</v>
      </c>
      <c r="R3175">
        <v>23456.767</v>
      </c>
      <c r="S3175">
        <v>23281.734</v>
      </c>
    </row>
    <row r="3176" spans="1:19" x14ac:dyDescent="0.3">
      <c r="A3176">
        <v>2021</v>
      </c>
      <c r="B3176">
        <v>5</v>
      </c>
      <c r="C3176">
        <v>13</v>
      </c>
      <c r="D3176">
        <v>7</v>
      </c>
      <c r="E3176">
        <v>24540.637999999999</v>
      </c>
      <c r="F3176">
        <v>988.55399999999997</v>
      </c>
      <c r="G3176">
        <v>61.887999999999998</v>
      </c>
      <c r="H3176">
        <v>61.075000000000003</v>
      </c>
      <c r="I3176">
        <v>267.89</v>
      </c>
      <c r="J3176">
        <v>3.702</v>
      </c>
      <c r="K3176">
        <v>8.8059999999999992</v>
      </c>
      <c r="L3176">
        <v>89.218000000000004</v>
      </c>
      <c r="M3176">
        <v>25959.883000000002</v>
      </c>
      <c r="N3176">
        <v>1464.598</v>
      </c>
      <c r="O3176">
        <v>-2.7450000000000001</v>
      </c>
      <c r="P3176">
        <v>-1.6890000000000001</v>
      </c>
      <c r="Q3176">
        <v>209.00899999999999</v>
      </c>
      <c r="R3176">
        <v>24499.719000000001</v>
      </c>
      <c r="S3176">
        <v>24290.71</v>
      </c>
    </row>
    <row r="3177" spans="1:19" x14ac:dyDescent="0.3">
      <c r="A3177">
        <v>2021</v>
      </c>
      <c r="B3177">
        <v>5</v>
      </c>
      <c r="C3177">
        <v>13</v>
      </c>
      <c r="D3177">
        <v>8</v>
      </c>
      <c r="E3177">
        <v>26118.046999999999</v>
      </c>
      <c r="F3177">
        <v>959.97299999999996</v>
      </c>
      <c r="G3177">
        <v>63.914999999999999</v>
      </c>
      <c r="H3177">
        <v>61.082999999999998</v>
      </c>
      <c r="I3177">
        <v>494.47699999999998</v>
      </c>
      <c r="J3177">
        <v>4.97</v>
      </c>
      <c r="K3177">
        <v>6.9240000000000004</v>
      </c>
      <c r="L3177">
        <v>90.408000000000001</v>
      </c>
      <c r="M3177">
        <v>27735.881000000001</v>
      </c>
      <c r="N3177">
        <v>3865.4940000000001</v>
      </c>
      <c r="O3177">
        <v>-16.460999999999999</v>
      </c>
      <c r="P3177">
        <v>-0.51500000000000001</v>
      </c>
      <c r="Q3177">
        <v>242.15299999999999</v>
      </c>
      <c r="R3177">
        <v>23887.363000000001</v>
      </c>
      <c r="S3177">
        <v>23645.21</v>
      </c>
    </row>
    <row r="3178" spans="1:19" x14ac:dyDescent="0.3">
      <c r="A3178">
        <v>2021</v>
      </c>
      <c r="B3178">
        <v>5</v>
      </c>
      <c r="C3178">
        <v>13</v>
      </c>
      <c r="D3178">
        <v>9</v>
      </c>
      <c r="E3178">
        <v>27347.464</v>
      </c>
      <c r="F3178">
        <v>945.87099999999998</v>
      </c>
      <c r="G3178">
        <v>64.397999999999996</v>
      </c>
      <c r="H3178">
        <v>60.378999999999998</v>
      </c>
      <c r="I3178">
        <v>610.01099999999997</v>
      </c>
      <c r="J3178">
        <v>5.5149999999999997</v>
      </c>
      <c r="K3178">
        <v>9.6820000000000004</v>
      </c>
      <c r="L3178">
        <v>91.376999999999995</v>
      </c>
      <c r="M3178">
        <v>29070.298999999999</v>
      </c>
      <c r="N3178">
        <v>6226.86</v>
      </c>
      <c r="O3178">
        <v>-28.960999999999999</v>
      </c>
      <c r="P3178">
        <v>1.335</v>
      </c>
      <c r="Q3178">
        <v>268.74099999999999</v>
      </c>
      <c r="R3178">
        <v>22871.064999999999</v>
      </c>
      <c r="S3178">
        <v>22602.324000000001</v>
      </c>
    </row>
    <row r="3179" spans="1:19" x14ac:dyDescent="0.3">
      <c r="A3179">
        <v>2021</v>
      </c>
      <c r="B3179">
        <v>5</v>
      </c>
      <c r="C3179">
        <v>13</v>
      </c>
      <c r="D3179">
        <v>10</v>
      </c>
      <c r="E3179">
        <v>28361.595000000001</v>
      </c>
      <c r="F3179">
        <v>930.928</v>
      </c>
      <c r="G3179">
        <v>64.328000000000003</v>
      </c>
      <c r="H3179">
        <v>59.941000000000003</v>
      </c>
      <c r="I3179">
        <v>576.36599999999999</v>
      </c>
      <c r="J3179">
        <v>5.82</v>
      </c>
      <c r="K3179">
        <v>18.696999999999999</v>
      </c>
      <c r="L3179">
        <v>92.182000000000002</v>
      </c>
      <c r="M3179">
        <v>30045.528999999999</v>
      </c>
      <c r="N3179">
        <v>8092.0889999999999</v>
      </c>
      <c r="O3179">
        <v>-36.195999999999998</v>
      </c>
      <c r="P3179">
        <v>2.9889999999999999</v>
      </c>
      <c r="Q3179">
        <v>287.24099999999999</v>
      </c>
      <c r="R3179">
        <v>21986.648000000001</v>
      </c>
      <c r="S3179">
        <v>21699.406999999999</v>
      </c>
    </row>
    <row r="3180" spans="1:19" x14ac:dyDescent="0.3">
      <c r="A3180">
        <v>2021</v>
      </c>
      <c r="B3180">
        <v>5</v>
      </c>
      <c r="C3180">
        <v>13</v>
      </c>
      <c r="D3180">
        <v>11</v>
      </c>
      <c r="E3180">
        <v>28920.511999999999</v>
      </c>
      <c r="F3180">
        <v>915.31799999999998</v>
      </c>
      <c r="G3180">
        <v>64.863</v>
      </c>
      <c r="H3180">
        <v>59.512999999999998</v>
      </c>
      <c r="I3180">
        <v>490.58300000000003</v>
      </c>
      <c r="J3180">
        <v>5.9569999999999999</v>
      </c>
      <c r="K3180">
        <v>19.625</v>
      </c>
      <c r="L3180">
        <v>92.548000000000002</v>
      </c>
      <c r="M3180">
        <v>30504.056</v>
      </c>
      <c r="N3180">
        <v>9232.32</v>
      </c>
      <c r="O3180">
        <v>-25.850999999999999</v>
      </c>
      <c r="P3180">
        <v>4.2569999999999997</v>
      </c>
      <c r="Q3180">
        <v>303.33600000000001</v>
      </c>
      <c r="R3180">
        <v>21293.330999999998</v>
      </c>
      <c r="S3180">
        <v>20989.993999999999</v>
      </c>
    </row>
    <row r="3181" spans="1:19" x14ac:dyDescent="0.3">
      <c r="A3181">
        <v>2021</v>
      </c>
      <c r="B3181">
        <v>5</v>
      </c>
      <c r="C3181">
        <v>13</v>
      </c>
      <c r="D3181">
        <v>12</v>
      </c>
      <c r="E3181">
        <v>29166.35</v>
      </c>
      <c r="F3181">
        <v>899.98299999999995</v>
      </c>
      <c r="G3181">
        <v>64.53</v>
      </c>
      <c r="H3181">
        <v>58.62</v>
      </c>
      <c r="I3181">
        <v>453.64400000000001</v>
      </c>
      <c r="J3181">
        <v>5.9269999999999996</v>
      </c>
      <c r="K3181">
        <v>9.9600000000000009</v>
      </c>
      <c r="L3181">
        <v>92.688999999999993</v>
      </c>
      <c r="M3181">
        <v>30687.171999999999</v>
      </c>
      <c r="N3181">
        <v>9734.7479999999996</v>
      </c>
      <c r="O3181">
        <v>-6.6970000000000001</v>
      </c>
      <c r="P3181">
        <v>6.7510000000000003</v>
      </c>
      <c r="Q3181">
        <v>312.286</v>
      </c>
      <c r="R3181">
        <v>20952.37</v>
      </c>
      <c r="S3181">
        <v>20640.084999999999</v>
      </c>
    </row>
    <row r="3182" spans="1:19" x14ac:dyDescent="0.3">
      <c r="A3182">
        <v>2021</v>
      </c>
      <c r="B3182">
        <v>5</v>
      </c>
      <c r="C3182">
        <v>13</v>
      </c>
      <c r="D3182">
        <v>13</v>
      </c>
      <c r="E3182">
        <v>29507.062000000002</v>
      </c>
      <c r="F3182">
        <v>850.47400000000005</v>
      </c>
      <c r="G3182">
        <v>64.635000000000005</v>
      </c>
      <c r="H3182">
        <v>58.613999999999997</v>
      </c>
      <c r="I3182">
        <v>429.274</v>
      </c>
      <c r="J3182">
        <v>5.819</v>
      </c>
      <c r="K3182">
        <v>7.4260000000000002</v>
      </c>
      <c r="L3182">
        <v>92.872</v>
      </c>
      <c r="M3182">
        <v>30951.541000000001</v>
      </c>
      <c r="N3182">
        <v>9704.85</v>
      </c>
      <c r="O3182">
        <v>-1.899</v>
      </c>
      <c r="P3182">
        <v>6.8029999999999999</v>
      </c>
      <c r="Q3182">
        <v>317.94200000000001</v>
      </c>
      <c r="R3182">
        <v>21241.787</v>
      </c>
      <c r="S3182">
        <v>20923.845000000001</v>
      </c>
    </row>
    <row r="3183" spans="1:19" x14ac:dyDescent="0.3">
      <c r="A3183">
        <v>2021</v>
      </c>
      <c r="B3183">
        <v>5</v>
      </c>
      <c r="C3183">
        <v>13</v>
      </c>
      <c r="D3183">
        <v>14</v>
      </c>
      <c r="E3183">
        <v>29653.769</v>
      </c>
      <c r="F3183">
        <v>815.91499999999996</v>
      </c>
      <c r="G3183">
        <v>64.38</v>
      </c>
      <c r="H3183">
        <v>58.179000000000002</v>
      </c>
      <c r="I3183">
        <v>368.52499999999998</v>
      </c>
      <c r="J3183">
        <v>5.3470000000000004</v>
      </c>
      <c r="K3183">
        <v>-2.383</v>
      </c>
      <c r="L3183">
        <v>92.95</v>
      </c>
      <c r="M3183">
        <v>30992.300999999999</v>
      </c>
      <c r="N3183">
        <v>9195.3430000000008</v>
      </c>
      <c r="O3183">
        <v>-1.2989999999999999</v>
      </c>
      <c r="P3183">
        <v>5.6459999999999999</v>
      </c>
      <c r="Q3183">
        <v>320.50599999999997</v>
      </c>
      <c r="R3183">
        <v>21792.612000000001</v>
      </c>
      <c r="S3183">
        <v>21472.106</v>
      </c>
    </row>
    <row r="3184" spans="1:19" x14ac:dyDescent="0.3">
      <c r="A3184">
        <v>2021</v>
      </c>
      <c r="B3184">
        <v>5</v>
      </c>
      <c r="C3184">
        <v>13</v>
      </c>
      <c r="D3184">
        <v>15</v>
      </c>
      <c r="E3184">
        <v>29637.126</v>
      </c>
      <c r="F3184">
        <v>783.43200000000002</v>
      </c>
      <c r="G3184">
        <v>64.572999999999993</v>
      </c>
      <c r="H3184">
        <v>57.19</v>
      </c>
      <c r="I3184">
        <v>339.13400000000001</v>
      </c>
      <c r="J3184">
        <v>5.5759999999999996</v>
      </c>
      <c r="K3184">
        <v>-4.6349999999999998</v>
      </c>
      <c r="L3184">
        <v>92.956999999999994</v>
      </c>
      <c r="M3184">
        <v>30910.778999999999</v>
      </c>
      <c r="N3184">
        <v>7962.0050000000001</v>
      </c>
      <c r="O3184">
        <v>-3.3580000000000001</v>
      </c>
      <c r="P3184">
        <v>6.5830000000000002</v>
      </c>
      <c r="Q3184">
        <v>319.3</v>
      </c>
      <c r="R3184">
        <v>22945.55</v>
      </c>
      <c r="S3184">
        <v>22626.25</v>
      </c>
    </row>
    <row r="3185" spans="1:19" x14ac:dyDescent="0.3">
      <c r="A3185">
        <v>2021</v>
      </c>
      <c r="B3185">
        <v>5</v>
      </c>
      <c r="C3185">
        <v>13</v>
      </c>
      <c r="D3185">
        <v>16</v>
      </c>
      <c r="E3185">
        <v>29456.761999999999</v>
      </c>
      <c r="F3185">
        <v>733.33500000000004</v>
      </c>
      <c r="G3185">
        <v>64.906999999999996</v>
      </c>
      <c r="H3185">
        <v>57.143000000000001</v>
      </c>
      <c r="I3185">
        <v>233.93700000000001</v>
      </c>
      <c r="J3185">
        <v>4.3869999999999996</v>
      </c>
      <c r="K3185">
        <v>-33.926000000000002</v>
      </c>
      <c r="L3185">
        <v>92.885000000000005</v>
      </c>
      <c r="M3185">
        <v>30544.524000000001</v>
      </c>
      <c r="N3185">
        <v>6123.7790000000005</v>
      </c>
      <c r="O3185">
        <v>-1.524</v>
      </c>
      <c r="P3185">
        <v>5.0960000000000001</v>
      </c>
      <c r="Q3185">
        <v>315.53500000000003</v>
      </c>
      <c r="R3185">
        <v>24417.173999999999</v>
      </c>
      <c r="S3185">
        <v>24101.637999999999</v>
      </c>
    </row>
    <row r="3186" spans="1:19" x14ac:dyDescent="0.3">
      <c r="A3186">
        <v>2021</v>
      </c>
      <c r="B3186">
        <v>5</v>
      </c>
      <c r="C3186">
        <v>13</v>
      </c>
      <c r="D3186">
        <v>17</v>
      </c>
      <c r="E3186">
        <v>28963.359</v>
      </c>
      <c r="F3186">
        <v>690.35900000000004</v>
      </c>
      <c r="G3186">
        <v>65.706000000000003</v>
      </c>
      <c r="H3186">
        <v>57.441000000000003</v>
      </c>
      <c r="I3186">
        <v>255.80699999999999</v>
      </c>
      <c r="J3186">
        <v>4.91</v>
      </c>
      <c r="K3186">
        <v>-46.104999999999997</v>
      </c>
      <c r="L3186">
        <v>92.64</v>
      </c>
      <c r="M3186">
        <v>30018.413</v>
      </c>
      <c r="N3186">
        <v>3767.7339999999999</v>
      </c>
      <c r="O3186">
        <v>4.7080000000000002</v>
      </c>
      <c r="P3186">
        <v>5.8730000000000002</v>
      </c>
      <c r="Q3186">
        <v>310.04399999999998</v>
      </c>
      <c r="R3186">
        <v>26240.097000000002</v>
      </c>
      <c r="S3186">
        <v>25930.053</v>
      </c>
    </row>
    <row r="3187" spans="1:19" x14ac:dyDescent="0.3">
      <c r="A3187">
        <v>2021</v>
      </c>
      <c r="B3187">
        <v>5</v>
      </c>
      <c r="C3187">
        <v>13</v>
      </c>
      <c r="D3187">
        <v>18</v>
      </c>
      <c r="E3187">
        <v>28322.249</v>
      </c>
      <c r="F3187">
        <v>664.51800000000003</v>
      </c>
      <c r="G3187">
        <v>66.337999999999994</v>
      </c>
      <c r="H3187">
        <v>58.997999999999998</v>
      </c>
      <c r="I3187">
        <v>326.37799999999999</v>
      </c>
      <c r="J3187">
        <v>4.7430000000000003</v>
      </c>
      <c r="K3187">
        <v>-45.542999999999999</v>
      </c>
      <c r="L3187">
        <v>92.242999999999995</v>
      </c>
      <c r="M3187">
        <v>29423.587</v>
      </c>
      <c r="N3187">
        <v>1333.403</v>
      </c>
      <c r="O3187">
        <v>16.920000000000002</v>
      </c>
      <c r="P3187">
        <v>0.997</v>
      </c>
      <c r="Q3187">
        <v>298.72000000000003</v>
      </c>
      <c r="R3187">
        <v>28072.266</v>
      </c>
      <c r="S3187">
        <v>27773.545999999998</v>
      </c>
    </row>
    <row r="3188" spans="1:19" x14ac:dyDescent="0.3">
      <c r="A3188">
        <v>2021</v>
      </c>
      <c r="B3188">
        <v>5</v>
      </c>
      <c r="C3188">
        <v>13</v>
      </c>
      <c r="D3188">
        <v>19</v>
      </c>
      <c r="E3188">
        <v>28089.027999999998</v>
      </c>
      <c r="F3188">
        <v>660.91200000000003</v>
      </c>
      <c r="G3188">
        <v>66.180000000000007</v>
      </c>
      <c r="H3188">
        <v>59.055</v>
      </c>
      <c r="I3188">
        <v>361.14600000000002</v>
      </c>
      <c r="J3188">
        <v>4.4640000000000004</v>
      </c>
      <c r="K3188">
        <v>-49.41</v>
      </c>
      <c r="L3188">
        <v>92.019000000000005</v>
      </c>
      <c r="M3188">
        <v>29217.213</v>
      </c>
      <c r="N3188">
        <v>143.73699999999999</v>
      </c>
      <c r="O3188">
        <v>20.998999999999999</v>
      </c>
      <c r="P3188">
        <v>5.1360000000000001</v>
      </c>
      <c r="Q3188">
        <v>277.03500000000003</v>
      </c>
      <c r="R3188">
        <v>29047.341</v>
      </c>
      <c r="S3188">
        <v>28770.306</v>
      </c>
    </row>
    <row r="3189" spans="1:19" x14ac:dyDescent="0.3">
      <c r="A3189">
        <v>2021</v>
      </c>
      <c r="B3189">
        <v>5</v>
      </c>
      <c r="C3189">
        <v>13</v>
      </c>
      <c r="D3189">
        <v>20</v>
      </c>
      <c r="E3189">
        <v>28976.754000000001</v>
      </c>
      <c r="F3189">
        <v>700.27</v>
      </c>
      <c r="G3189">
        <v>67.61</v>
      </c>
      <c r="H3189">
        <v>60.848999999999997</v>
      </c>
      <c r="I3189">
        <v>404.81200000000001</v>
      </c>
      <c r="J3189">
        <v>4.1230000000000002</v>
      </c>
      <c r="K3189">
        <v>-53.884</v>
      </c>
      <c r="L3189">
        <v>92.576999999999998</v>
      </c>
      <c r="M3189">
        <v>30185.5</v>
      </c>
      <c r="N3189">
        <v>4.5999999999999999E-2</v>
      </c>
      <c r="O3189">
        <v>20.053999999999998</v>
      </c>
      <c r="P3189">
        <v>8.2550000000000008</v>
      </c>
      <c r="Q3189">
        <v>257.49099999999999</v>
      </c>
      <c r="R3189">
        <v>30157.146000000001</v>
      </c>
      <c r="S3189">
        <v>29899.654999999999</v>
      </c>
    </row>
    <row r="3190" spans="1:19" x14ac:dyDescent="0.3">
      <c r="A3190">
        <v>2021</v>
      </c>
      <c r="B3190">
        <v>5</v>
      </c>
      <c r="C3190">
        <v>13</v>
      </c>
      <c r="D3190">
        <v>21</v>
      </c>
      <c r="E3190">
        <v>28031.466</v>
      </c>
      <c r="F3190">
        <v>762.49400000000003</v>
      </c>
      <c r="G3190">
        <v>69.55</v>
      </c>
      <c r="H3190">
        <v>62.731999999999999</v>
      </c>
      <c r="I3190">
        <v>517.60900000000004</v>
      </c>
      <c r="J3190">
        <v>5.181</v>
      </c>
      <c r="K3190">
        <v>-15.513</v>
      </c>
      <c r="L3190">
        <v>91.991</v>
      </c>
      <c r="M3190">
        <v>29455.96</v>
      </c>
      <c r="N3190">
        <v>0</v>
      </c>
      <c r="O3190">
        <v>18.366</v>
      </c>
      <c r="P3190">
        <v>2.0049999999999999</v>
      </c>
      <c r="Q3190">
        <v>236.733</v>
      </c>
      <c r="R3190">
        <v>29435.589</v>
      </c>
      <c r="S3190">
        <v>29198.856</v>
      </c>
    </row>
    <row r="3191" spans="1:19" x14ac:dyDescent="0.3">
      <c r="A3191">
        <v>2021</v>
      </c>
      <c r="B3191">
        <v>5</v>
      </c>
      <c r="C3191">
        <v>13</v>
      </c>
      <c r="D3191">
        <v>22</v>
      </c>
      <c r="E3191">
        <v>25559.35</v>
      </c>
      <c r="F3191">
        <v>913.71</v>
      </c>
      <c r="G3191">
        <v>65.564999999999998</v>
      </c>
      <c r="H3191">
        <v>63.15</v>
      </c>
      <c r="I3191">
        <v>577.44799999999998</v>
      </c>
      <c r="J3191">
        <v>4.8490000000000002</v>
      </c>
      <c r="K3191">
        <v>5.3769999999999998</v>
      </c>
      <c r="L3191">
        <v>89.768000000000001</v>
      </c>
      <c r="M3191">
        <v>27213.651999999998</v>
      </c>
      <c r="N3191">
        <v>0</v>
      </c>
      <c r="O3191">
        <v>12.292999999999999</v>
      </c>
      <c r="P3191">
        <v>-12.587</v>
      </c>
      <c r="Q3191">
        <v>213.285</v>
      </c>
      <c r="R3191">
        <v>27213.947</v>
      </c>
      <c r="S3191">
        <v>27000.662</v>
      </c>
    </row>
    <row r="3192" spans="1:19" x14ac:dyDescent="0.3">
      <c r="A3192">
        <v>2021</v>
      </c>
      <c r="B3192">
        <v>5</v>
      </c>
      <c r="C3192">
        <v>13</v>
      </c>
      <c r="D3192">
        <v>23</v>
      </c>
      <c r="E3192">
        <v>22914.906999999999</v>
      </c>
      <c r="F3192">
        <v>1085.768</v>
      </c>
      <c r="G3192">
        <v>61.167999999999999</v>
      </c>
      <c r="H3192">
        <v>62.738999999999997</v>
      </c>
      <c r="I3192">
        <v>962.154</v>
      </c>
      <c r="J3192">
        <v>5.25</v>
      </c>
      <c r="K3192">
        <v>18.346</v>
      </c>
      <c r="L3192">
        <v>88.125</v>
      </c>
      <c r="M3192">
        <v>25137.287</v>
      </c>
      <c r="N3192">
        <v>0</v>
      </c>
      <c r="O3192">
        <v>6.1349999999999998</v>
      </c>
      <c r="P3192">
        <v>-14.349</v>
      </c>
      <c r="Q3192">
        <v>187.44300000000001</v>
      </c>
      <c r="R3192">
        <v>25145.502</v>
      </c>
      <c r="S3192">
        <v>24958.059000000001</v>
      </c>
    </row>
    <row r="3193" spans="1:19" x14ac:dyDescent="0.3">
      <c r="A3193">
        <v>2021</v>
      </c>
      <c r="B3193">
        <v>5</v>
      </c>
      <c r="C3193">
        <v>13</v>
      </c>
      <c r="D3193">
        <v>24</v>
      </c>
      <c r="E3193">
        <v>21014.32</v>
      </c>
      <c r="F3193">
        <v>1380.3510000000001</v>
      </c>
      <c r="G3193">
        <v>57.85</v>
      </c>
      <c r="H3193">
        <v>62.192999999999998</v>
      </c>
      <c r="I3193">
        <v>846.64099999999996</v>
      </c>
      <c r="J3193">
        <v>5.0780000000000003</v>
      </c>
      <c r="K3193">
        <v>23.946000000000002</v>
      </c>
      <c r="L3193">
        <v>87.040999999999997</v>
      </c>
      <c r="M3193">
        <v>23419.57</v>
      </c>
      <c r="N3193">
        <v>0</v>
      </c>
      <c r="O3193">
        <v>3.3330000000000002</v>
      </c>
      <c r="P3193">
        <v>-23.893000000000001</v>
      </c>
      <c r="Q3193">
        <v>165.923</v>
      </c>
      <c r="R3193">
        <v>23440.13</v>
      </c>
      <c r="S3193">
        <v>23274.206999999999</v>
      </c>
    </row>
    <row r="3194" spans="1:19" x14ac:dyDescent="0.3">
      <c r="A3194">
        <v>2021</v>
      </c>
      <c r="B3194">
        <v>5</v>
      </c>
      <c r="C3194">
        <v>14</v>
      </c>
      <c r="D3194">
        <v>1</v>
      </c>
      <c r="E3194">
        <v>20099.437000000002</v>
      </c>
      <c r="F3194">
        <v>1504.7049999999999</v>
      </c>
      <c r="G3194">
        <v>56.366999999999997</v>
      </c>
      <c r="H3194">
        <v>61.682000000000002</v>
      </c>
      <c r="I3194">
        <v>601.077</v>
      </c>
      <c r="J3194">
        <v>4.9450000000000003</v>
      </c>
      <c r="K3194">
        <v>22.89</v>
      </c>
      <c r="L3194">
        <v>86.57</v>
      </c>
      <c r="M3194">
        <v>22381.306</v>
      </c>
      <c r="N3194">
        <v>0</v>
      </c>
      <c r="O3194">
        <v>2.4670000000000001</v>
      </c>
      <c r="P3194">
        <v>-18.643999999999998</v>
      </c>
      <c r="Q3194">
        <v>151.584</v>
      </c>
      <c r="R3194">
        <v>22397.484</v>
      </c>
      <c r="S3194">
        <v>22245.9</v>
      </c>
    </row>
    <row r="3195" spans="1:19" x14ac:dyDescent="0.3">
      <c r="A3195">
        <v>2021</v>
      </c>
      <c r="B3195">
        <v>5</v>
      </c>
      <c r="C3195">
        <v>14</v>
      </c>
      <c r="D3195">
        <v>2</v>
      </c>
      <c r="E3195">
        <v>19398.339</v>
      </c>
      <c r="F3195">
        <v>1577.1769999999999</v>
      </c>
      <c r="G3195">
        <v>53.698999999999998</v>
      </c>
      <c r="H3195">
        <v>61.363</v>
      </c>
      <c r="I3195">
        <v>360.00200000000001</v>
      </c>
      <c r="J3195">
        <v>4.8719999999999999</v>
      </c>
      <c r="K3195">
        <v>19.917000000000002</v>
      </c>
      <c r="L3195">
        <v>86.161000000000001</v>
      </c>
      <c r="M3195">
        <v>21507.830999999998</v>
      </c>
      <c r="N3195">
        <v>0</v>
      </c>
      <c r="O3195">
        <v>2.012</v>
      </c>
      <c r="P3195">
        <v>-13.452999999999999</v>
      </c>
      <c r="Q3195">
        <v>143.708</v>
      </c>
      <c r="R3195">
        <v>21519.272000000001</v>
      </c>
      <c r="S3195">
        <v>21375.563999999998</v>
      </c>
    </row>
    <row r="3196" spans="1:19" x14ac:dyDescent="0.3">
      <c r="A3196">
        <v>2021</v>
      </c>
      <c r="B3196">
        <v>5</v>
      </c>
      <c r="C3196">
        <v>14</v>
      </c>
      <c r="D3196">
        <v>3</v>
      </c>
      <c r="E3196">
        <v>19139.472000000002</v>
      </c>
      <c r="F3196">
        <v>1586.9369999999999</v>
      </c>
      <c r="G3196">
        <v>52.189</v>
      </c>
      <c r="H3196">
        <v>60.985999999999997</v>
      </c>
      <c r="I3196">
        <v>204.78</v>
      </c>
      <c r="J3196">
        <v>4.7190000000000003</v>
      </c>
      <c r="K3196">
        <v>17.640999999999998</v>
      </c>
      <c r="L3196">
        <v>86.001999999999995</v>
      </c>
      <c r="M3196">
        <v>21100.537</v>
      </c>
      <c r="N3196">
        <v>0</v>
      </c>
      <c r="O3196">
        <v>1.448</v>
      </c>
      <c r="P3196">
        <v>-8.6229999999999993</v>
      </c>
      <c r="Q3196">
        <v>140.78399999999999</v>
      </c>
      <c r="R3196">
        <v>21107.712</v>
      </c>
      <c r="S3196">
        <v>20966.928</v>
      </c>
    </row>
    <row r="3197" spans="1:19" x14ac:dyDescent="0.3">
      <c r="A3197">
        <v>2021</v>
      </c>
      <c r="B3197">
        <v>5</v>
      </c>
      <c r="C3197">
        <v>14</v>
      </c>
      <c r="D3197">
        <v>4</v>
      </c>
      <c r="E3197">
        <v>19650.359</v>
      </c>
      <c r="F3197">
        <v>1544.1079999999999</v>
      </c>
      <c r="G3197">
        <v>52.241999999999997</v>
      </c>
      <c r="H3197">
        <v>60.832999999999998</v>
      </c>
      <c r="I3197">
        <v>102.96599999999999</v>
      </c>
      <c r="J3197">
        <v>3.6520000000000001</v>
      </c>
      <c r="K3197">
        <v>17.032</v>
      </c>
      <c r="L3197">
        <v>86.32</v>
      </c>
      <c r="M3197">
        <v>21465.27</v>
      </c>
      <c r="N3197">
        <v>0</v>
      </c>
      <c r="O3197">
        <v>1.37</v>
      </c>
      <c r="P3197">
        <v>-6.0910000000000002</v>
      </c>
      <c r="Q3197">
        <v>143.69300000000001</v>
      </c>
      <c r="R3197">
        <v>21469.99</v>
      </c>
      <c r="S3197">
        <v>21326.296999999999</v>
      </c>
    </row>
    <row r="3198" spans="1:19" x14ac:dyDescent="0.3">
      <c r="A3198">
        <v>2021</v>
      </c>
      <c r="B3198">
        <v>5</v>
      </c>
      <c r="C3198">
        <v>14</v>
      </c>
      <c r="D3198">
        <v>5</v>
      </c>
      <c r="E3198">
        <v>20881.223999999998</v>
      </c>
      <c r="F3198">
        <v>1342.6849999999999</v>
      </c>
      <c r="G3198">
        <v>53.383000000000003</v>
      </c>
      <c r="H3198">
        <v>60.790999999999997</v>
      </c>
      <c r="I3198">
        <v>72.459999999999994</v>
      </c>
      <c r="J3198">
        <v>2.3290000000000002</v>
      </c>
      <c r="K3198">
        <v>7.024</v>
      </c>
      <c r="L3198">
        <v>86.992000000000004</v>
      </c>
      <c r="M3198">
        <v>22453.506000000001</v>
      </c>
      <c r="N3198">
        <v>9.4E-2</v>
      </c>
      <c r="O3198">
        <v>1.4910000000000001</v>
      </c>
      <c r="P3198">
        <v>-5.3959999999999999</v>
      </c>
      <c r="Q3198">
        <v>153.86799999999999</v>
      </c>
      <c r="R3198">
        <v>22457.316999999999</v>
      </c>
      <c r="S3198">
        <v>22303.45</v>
      </c>
    </row>
    <row r="3199" spans="1:19" x14ac:dyDescent="0.3">
      <c r="A3199">
        <v>2021</v>
      </c>
      <c r="B3199">
        <v>5</v>
      </c>
      <c r="C3199">
        <v>14</v>
      </c>
      <c r="D3199">
        <v>6</v>
      </c>
      <c r="E3199">
        <v>22548.9</v>
      </c>
      <c r="F3199">
        <v>1096.194</v>
      </c>
      <c r="G3199">
        <v>57.332000000000001</v>
      </c>
      <c r="H3199">
        <v>60.722999999999999</v>
      </c>
      <c r="I3199">
        <v>128.994</v>
      </c>
      <c r="J3199">
        <v>2.839</v>
      </c>
      <c r="K3199">
        <v>3.7850000000000001</v>
      </c>
      <c r="L3199">
        <v>87.924999999999997</v>
      </c>
      <c r="M3199">
        <v>23929.360000000001</v>
      </c>
      <c r="N3199">
        <v>135.28</v>
      </c>
      <c r="O3199">
        <v>1.4430000000000001</v>
      </c>
      <c r="P3199">
        <v>-2.4129999999999998</v>
      </c>
      <c r="Q3199">
        <v>173.619</v>
      </c>
      <c r="R3199">
        <v>23795.05</v>
      </c>
      <c r="S3199">
        <v>23621.431</v>
      </c>
    </row>
    <row r="3200" spans="1:19" x14ac:dyDescent="0.3">
      <c r="A3200">
        <v>2021</v>
      </c>
      <c r="B3200">
        <v>5</v>
      </c>
      <c r="C3200">
        <v>14</v>
      </c>
      <c r="D3200">
        <v>7</v>
      </c>
      <c r="E3200">
        <v>24882.871999999999</v>
      </c>
      <c r="F3200">
        <v>988.55399999999997</v>
      </c>
      <c r="G3200">
        <v>59.939</v>
      </c>
      <c r="H3200">
        <v>61.142000000000003</v>
      </c>
      <c r="I3200">
        <v>267.89</v>
      </c>
      <c r="J3200">
        <v>3.702</v>
      </c>
      <c r="K3200">
        <v>8.7230000000000008</v>
      </c>
      <c r="L3200">
        <v>89.344999999999999</v>
      </c>
      <c r="M3200">
        <v>26302.227999999999</v>
      </c>
      <c r="N3200">
        <v>1464.598</v>
      </c>
      <c r="O3200">
        <v>-2.7450000000000001</v>
      </c>
      <c r="P3200">
        <v>-1.6890000000000001</v>
      </c>
      <c r="Q3200">
        <v>206.488</v>
      </c>
      <c r="R3200">
        <v>24842.063999999998</v>
      </c>
      <c r="S3200">
        <v>24635.576000000001</v>
      </c>
    </row>
    <row r="3201" spans="1:19" x14ac:dyDescent="0.3">
      <c r="A3201">
        <v>2021</v>
      </c>
      <c r="B3201">
        <v>5</v>
      </c>
      <c r="C3201">
        <v>14</v>
      </c>
      <c r="D3201">
        <v>8</v>
      </c>
      <c r="E3201">
        <v>26283.088</v>
      </c>
      <c r="F3201">
        <v>959.97299999999996</v>
      </c>
      <c r="G3201">
        <v>61.932000000000002</v>
      </c>
      <c r="H3201">
        <v>61.122</v>
      </c>
      <c r="I3201">
        <v>494.47699999999998</v>
      </c>
      <c r="J3201">
        <v>4.97</v>
      </c>
      <c r="K3201">
        <v>6.8550000000000004</v>
      </c>
      <c r="L3201">
        <v>90.293000000000006</v>
      </c>
      <c r="M3201">
        <v>27900.776999999998</v>
      </c>
      <c r="N3201">
        <v>3865.4940000000001</v>
      </c>
      <c r="O3201">
        <v>-16.460999999999999</v>
      </c>
      <c r="P3201">
        <v>-0.51500000000000001</v>
      </c>
      <c r="Q3201">
        <v>242.24600000000001</v>
      </c>
      <c r="R3201">
        <v>24052.258999999998</v>
      </c>
      <c r="S3201">
        <v>23810.012999999999</v>
      </c>
    </row>
    <row r="3202" spans="1:19" x14ac:dyDescent="0.3">
      <c r="A3202">
        <v>2021</v>
      </c>
      <c r="B3202">
        <v>5</v>
      </c>
      <c r="C3202">
        <v>14</v>
      </c>
      <c r="D3202">
        <v>9</v>
      </c>
      <c r="E3202">
        <v>27485.041000000001</v>
      </c>
      <c r="F3202">
        <v>945.87099999999998</v>
      </c>
      <c r="G3202">
        <v>62.817999999999998</v>
      </c>
      <c r="H3202">
        <v>60.404000000000003</v>
      </c>
      <c r="I3202">
        <v>610.01099999999997</v>
      </c>
      <c r="J3202">
        <v>5.5149999999999997</v>
      </c>
      <c r="K3202">
        <v>9.16</v>
      </c>
      <c r="L3202">
        <v>91.406999999999996</v>
      </c>
      <c r="M3202">
        <v>29207.409</v>
      </c>
      <c r="N3202">
        <v>6226.86</v>
      </c>
      <c r="O3202">
        <v>-28.960999999999999</v>
      </c>
      <c r="P3202">
        <v>1.335</v>
      </c>
      <c r="Q3202">
        <v>271.32900000000001</v>
      </c>
      <c r="R3202">
        <v>23008.174999999999</v>
      </c>
      <c r="S3202">
        <v>22736.846000000001</v>
      </c>
    </row>
    <row r="3203" spans="1:19" x14ac:dyDescent="0.3">
      <c r="A3203">
        <v>2021</v>
      </c>
      <c r="B3203">
        <v>5</v>
      </c>
      <c r="C3203">
        <v>14</v>
      </c>
      <c r="D3203">
        <v>10</v>
      </c>
      <c r="E3203">
        <v>28348.632000000001</v>
      </c>
      <c r="F3203">
        <v>930.928</v>
      </c>
      <c r="G3203">
        <v>64.652000000000001</v>
      </c>
      <c r="H3203">
        <v>59.948</v>
      </c>
      <c r="I3203">
        <v>576.36599999999999</v>
      </c>
      <c r="J3203">
        <v>5.82</v>
      </c>
      <c r="K3203">
        <v>17.821000000000002</v>
      </c>
      <c r="L3203">
        <v>92.120999999999995</v>
      </c>
      <c r="M3203">
        <v>30031.634999999998</v>
      </c>
      <c r="N3203">
        <v>8092.0889999999999</v>
      </c>
      <c r="O3203">
        <v>-36.195999999999998</v>
      </c>
      <c r="P3203">
        <v>2.9889999999999999</v>
      </c>
      <c r="Q3203">
        <v>293.10700000000003</v>
      </c>
      <c r="R3203">
        <v>21972.754000000001</v>
      </c>
      <c r="S3203">
        <v>21679.647000000001</v>
      </c>
    </row>
    <row r="3204" spans="1:19" x14ac:dyDescent="0.3">
      <c r="A3204">
        <v>2021</v>
      </c>
      <c r="B3204">
        <v>5</v>
      </c>
      <c r="C3204">
        <v>14</v>
      </c>
      <c r="D3204">
        <v>11</v>
      </c>
      <c r="E3204">
        <v>28682.347000000002</v>
      </c>
      <c r="F3204">
        <v>915.31799999999998</v>
      </c>
      <c r="G3204">
        <v>67.004999999999995</v>
      </c>
      <c r="H3204">
        <v>59.499000000000002</v>
      </c>
      <c r="I3204">
        <v>490.58300000000003</v>
      </c>
      <c r="J3204">
        <v>5.9569999999999999</v>
      </c>
      <c r="K3204">
        <v>18.888000000000002</v>
      </c>
      <c r="L3204">
        <v>92.344999999999999</v>
      </c>
      <c r="M3204">
        <v>30264.936000000002</v>
      </c>
      <c r="N3204">
        <v>9232.32</v>
      </c>
      <c r="O3204">
        <v>-25.850999999999999</v>
      </c>
      <c r="P3204">
        <v>4.2569999999999997</v>
      </c>
      <c r="Q3204">
        <v>309.733</v>
      </c>
      <c r="R3204">
        <v>21054.21</v>
      </c>
      <c r="S3204">
        <v>20744.476999999999</v>
      </c>
    </row>
    <row r="3205" spans="1:19" x14ac:dyDescent="0.3">
      <c r="A3205">
        <v>2021</v>
      </c>
      <c r="B3205">
        <v>5</v>
      </c>
      <c r="C3205">
        <v>14</v>
      </c>
      <c r="D3205">
        <v>12</v>
      </c>
      <c r="E3205">
        <v>28720.066999999999</v>
      </c>
      <c r="F3205">
        <v>899.98299999999995</v>
      </c>
      <c r="G3205">
        <v>69.366</v>
      </c>
      <c r="H3205">
        <v>58.61</v>
      </c>
      <c r="I3205">
        <v>453.64400000000001</v>
      </c>
      <c r="J3205">
        <v>5.9269999999999996</v>
      </c>
      <c r="K3205">
        <v>9.7010000000000005</v>
      </c>
      <c r="L3205">
        <v>92.35</v>
      </c>
      <c r="M3205">
        <v>30240.280999999999</v>
      </c>
      <c r="N3205">
        <v>9734.7479999999996</v>
      </c>
      <c r="O3205">
        <v>-6.6970000000000001</v>
      </c>
      <c r="P3205">
        <v>6.7510000000000003</v>
      </c>
      <c r="Q3205">
        <v>320.36700000000002</v>
      </c>
      <c r="R3205">
        <v>20505.478999999999</v>
      </c>
      <c r="S3205">
        <v>20185.112000000001</v>
      </c>
    </row>
    <row r="3206" spans="1:19" x14ac:dyDescent="0.3">
      <c r="A3206">
        <v>2021</v>
      </c>
      <c r="B3206">
        <v>5</v>
      </c>
      <c r="C3206">
        <v>14</v>
      </c>
      <c r="D3206">
        <v>13</v>
      </c>
      <c r="E3206">
        <v>28848.845000000001</v>
      </c>
      <c r="F3206">
        <v>850.47400000000005</v>
      </c>
      <c r="G3206">
        <v>72.613</v>
      </c>
      <c r="H3206">
        <v>58.585999999999999</v>
      </c>
      <c r="I3206">
        <v>429.274</v>
      </c>
      <c r="J3206">
        <v>5.819</v>
      </c>
      <c r="K3206">
        <v>7.4530000000000003</v>
      </c>
      <c r="L3206">
        <v>92.44</v>
      </c>
      <c r="M3206">
        <v>30292.892</v>
      </c>
      <c r="N3206">
        <v>9704.85</v>
      </c>
      <c r="O3206">
        <v>-1.899</v>
      </c>
      <c r="P3206">
        <v>6.8029999999999999</v>
      </c>
      <c r="Q3206">
        <v>328.8</v>
      </c>
      <c r="R3206">
        <v>20583.137999999999</v>
      </c>
      <c r="S3206">
        <v>20254.339</v>
      </c>
    </row>
    <row r="3207" spans="1:19" x14ac:dyDescent="0.3">
      <c r="A3207">
        <v>2021</v>
      </c>
      <c r="B3207">
        <v>5</v>
      </c>
      <c r="C3207">
        <v>14</v>
      </c>
      <c r="D3207">
        <v>14</v>
      </c>
      <c r="E3207">
        <v>28723.514999999999</v>
      </c>
      <c r="F3207">
        <v>815.91499999999996</v>
      </c>
      <c r="G3207">
        <v>75.614999999999995</v>
      </c>
      <c r="H3207">
        <v>58.156999999999996</v>
      </c>
      <c r="I3207">
        <v>368.52499999999998</v>
      </c>
      <c r="J3207">
        <v>5.3470000000000004</v>
      </c>
      <c r="K3207">
        <v>-2.157</v>
      </c>
      <c r="L3207">
        <v>92.367999999999995</v>
      </c>
      <c r="M3207">
        <v>30061.669000000002</v>
      </c>
      <c r="N3207">
        <v>9195.3430000000008</v>
      </c>
      <c r="O3207">
        <v>-1.2989999999999999</v>
      </c>
      <c r="P3207">
        <v>5.6459999999999999</v>
      </c>
      <c r="Q3207">
        <v>335.64499999999998</v>
      </c>
      <c r="R3207">
        <v>20861.978999999999</v>
      </c>
      <c r="S3207">
        <v>20526.333999999999</v>
      </c>
    </row>
    <row r="3208" spans="1:19" x14ac:dyDescent="0.3">
      <c r="A3208">
        <v>2021</v>
      </c>
      <c r="B3208">
        <v>5</v>
      </c>
      <c r="C3208">
        <v>14</v>
      </c>
      <c r="D3208">
        <v>15</v>
      </c>
      <c r="E3208">
        <v>28490.530999999999</v>
      </c>
      <c r="F3208">
        <v>783.43200000000002</v>
      </c>
      <c r="G3208">
        <v>78.001999999999995</v>
      </c>
      <c r="H3208">
        <v>57.182000000000002</v>
      </c>
      <c r="I3208">
        <v>339.13400000000001</v>
      </c>
      <c r="J3208">
        <v>5.5759999999999996</v>
      </c>
      <c r="K3208">
        <v>-4.3609999999999998</v>
      </c>
      <c r="L3208">
        <v>92.224000000000004</v>
      </c>
      <c r="M3208">
        <v>29763.719000000001</v>
      </c>
      <c r="N3208">
        <v>7962.0050000000001</v>
      </c>
      <c r="O3208">
        <v>-3.3580000000000001</v>
      </c>
      <c r="P3208">
        <v>6.5830000000000002</v>
      </c>
      <c r="Q3208">
        <v>337.74900000000002</v>
      </c>
      <c r="R3208">
        <v>21798.489000000001</v>
      </c>
      <c r="S3208">
        <v>21460.74</v>
      </c>
    </row>
    <row r="3209" spans="1:19" x14ac:dyDescent="0.3">
      <c r="A3209">
        <v>2021</v>
      </c>
      <c r="B3209">
        <v>5</v>
      </c>
      <c r="C3209">
        <v>14</v>
      </c>
      <c r="D3209">
        <v>16</v>
      </c>
      <c r="E3209">
        <v>28157.925999999999</v>
      </c>
      <c r="F3209">
        <v>733.33500000000004</v>
      </c>
      <c r="G3209">
        <v>80.197000000000003</v>
      </c>
      <c r="H3209">
        <v>57.121000000000002</v>
      </c>
      <c r="I3209">
        <v>233.93700000000001</v>
      </c>
      <c r="J3209">
        <v>4.3869999999999996</v>
      </c>
      <c r="K3209">
        <v>-34.360999999999997</v>
      </c>
      <c r="L3209">
        <v>92.007999999999996</v>
      </c>
      <c r="M3209">
        <v>29244.353999999999</v>
      </c>
      <c r="N3209">
        <v>6123.7790000000005</v>
      </c>
      <c r="O3209">
        <v>-1.524</v>
      </c>
      <c r="P3209">
        <v>5.0960000000000001</v>
      </c>
      <c r="Q3209">
        <v>335.68099999999998</v>
      </c>
      <c r="R3209">
        <v>23117.003000000001</v>
      </c>
      <c r="S3209">
        <v>22781.322</v>
      </c>
    </row>
    <row r="3210" spans="1:19" x14ac:dyDescent="0.3">
      <c r="A3210">
        <v>2021</v>
      </c>
      <c r="B3210">
        <v>5</v>
      </c>
      <c r="C3210">
        <v>14</v>
      </c>
      <c r="D3210">
        <v>17</v>
      </c>
      <c r="E3210">
        <v>27672.485000000001</v>
      </c>
      <c r="F3210">
        <v>690.35900000000004</v>
      </c>
      <c r="G3210">
        <v>81.039000000000001</v>
      </c>
      <c r="H3210">
        <v>57.399000000000001</v>
      </c>
      <c r="I3210">
        <v>255.80699999999999</v>
      </c>
      <c r="J3210">
        <v>4.91</v>
      </c>
      <c r="K3210">
        <v>-47.268000000000001</v>
      </c>
      <c r="L3210">
        <v>91.608999999999995</v>
      </c>
      <c r="M3210">
        <v>28725.302</v>
      </c>
      <c r="N3210">
        <v>3767.7339999999999</v>
      </c>
      <c r="O3210">
        <v>4.7080000000000002</v>
      </c>
      <c r="P3210">
        <v>5.8730000000000002</v>
      </c>
      <c r="Q3210">
        <v>329.84800000000001</v>
      </c>
      <c r="R3210">
        <v>24946.987000000001</v>
      </c>
      <c r="S3210">
        <v>24617.137999999999</v>
      </c>
    </row>
    <row r="3211" spans="1:19" x14ac:dyDescent="0.3">
      <c r="A3211">
        <v>2021</v>
      </c>
      <c r="B3211">
        <v>5</v>
      </c>
      <c r="C3211">
        <v>14</v>
      </c>
      <c r="D3211">
        <v>18</v>
      </c>
      <c r="E3211">
        <v>27200.584999999999</v>
      </c>
      <c r="F3211">
        <v>664.51800000000003</v>
      </c>
      <c r="G3211">
        <v>80.337000000000003</v>
      </c>
      <c r="H3211">
        <v>58.889000000000003</v>
      </c>
      <c r="I3211">
        <v>326.37799999999999</v>
      </c>
      <c r="J3211">
        <v>4.7430000000000003</v>
      </c>
      <c r="K3211">
        <v>-47.029000000000003</v>
      </c>
      <c r="L3211">
        <v>91.218000000000004</v>
      </c>
      <c r="M3211">
        <v>28299.302</v>
      </c>
      <c r="N3211">
        <v>1333.403</v>
      </c>
      <c r="O3211">
        <v>16.920000000000002</v>
      </c>
      <c r="P3211">
        <v>0.997</v>
      </c>
      <c r="Q3211">
        <v>313.077</v>
      </c>
      <c r="R3211">
        <v>26947.982</v>
      </c>
      <c r="S3211">
        <v>26634.904999999999</v>
      </c>
    </row>
    <row r="3212" spans="1:19" x14ac:dyDescent="0.3">
      <c r="A3212">
        <v>2021</v>
      </c>
      <c r="B3212">
        <v>5</v>
      </c>
      <c r="C3212">
        <v>14</v>
      </c>
      <c r="D3212">
        <v>19</v>
      </c>
      <c r="E3212">
        <v>27324.041000000001</v>
      </c>
      <c r="F3212">
        <v>660.91200000000003</v>
      </c>
      <c r="G3212">
        <v>77.984999999999999</v>
      </c>
      <c r="H3212">
        <v>58.984000000000002</v>
      </c>
      <c r="I3212">
        <v>361.14600000000002</v>
      </c>
      <c r="J3212">
        <v>4.4640000000000004</v>
      </c>
      <c r="K3212">
        <v>-51.097999999999999</v>
      </c>
      <c r="L3212">
        <v>91.281000000000006</v>
      </c>
      <c r="M3212">
        <v>28449.728999999999</v>
      </c>
      <c r="N3212">
        <v>143.73699999999999</v>
      </c>
      <c r="O3212">
        <v>20.998999999999999</v>
      </c>
      <c r="P3212">
        <v>5.1360000000000001</v>
      </c>
      <c r="Q3212">
        <v>284.14</v>
      </c>
      <c r="R3212">
        <v>28279.856</v>
      </c>
      <c r="S3212">
        <v>27995.716</v>
      </c>
    </row>
    <row r="3213" spans="1:19" x14ac:dyDescent="0.3">
      <c r="A3213">
        <v>2021</v>
      </c>
      <c r="B3213">
        <v>5</v>
      </c>
      <c r="C3213">
        <v>14</v>
      </c>
      <c r="D3213">
        <v>20</v>
      </c>
      <c r="E3213">
        <v>28436.491999999998</v>
      </c>
      <c r="F3213">
        <v>700.27</v>
      </c>
      <c r="G3213">
        <v>75.659000000000006</v>
      </c>
      <c r="H3213">
        <v>60.765000000000001</v>
      </c>
      <c r="I3213">
        <v>404.81200000000001</v>
      </c>
      <c r="J3213">
        <v>4.1230000000000002</v>
      </c>
      <c r="K3213">
        <v>-54.75</v>
      </c>
      <c r="L3213">
        <v>92.194999999999993</v>
      </c>
      <c r="M3213">
        <v>29643.907999999999</v>
      </c>
      <c r="N3213">
        <v>4.5999999999999999E-2</v>
      </c>
      <c r="O3213">
        <v>20.053999999999998</v>
      </c>
      <c r="P3213">
        <v>8.2550000000000008</v>
      </c>
      <c r="Q3213">
        <v>258.85599999999999</v>
      </c>
      <c r="R3213">
        <v>29615.553</v>
      </c>
      <c r="S3213">
        <v>29356.698</v>
      </c>
    </row>
    <row r="3214" spans="1:19" x14ac:dyDescent="0.3">
      <c r="A3214">
        <v>2021</v>
      </c>
      <c r="B3214">
        <v>5</v>
      </c>
      <c r="C3214">
        <v>14</v>
      </c>
      <c r="D3214">
        <v>21</v>
      </c>
      <c r="E3214">
        <v>27411.032999999999</v>
      </c>
      <c r="F3214">
        <v>762.49400000000003</v>
      </c>
      <c r="G3214">
        <v>74.956999999999994</v>
      </c>
      <c r="H3214">
        <v>62.597999999999999</v>
      </c>
      <c r="I3214">
        <v>517.60900000000004</v>
      </c>
      <c r="J3214">
        <v>5.181</v>
      </c>
      <c r="K3214">
        <v>-15.253</v>
      </c>
      <c r="L3214">
        <v>91.391999999999996</v>
      </c>
      <c r="M3214">
        <v>28835.054</v>
      </c>
      <c r="N3214">
        <v>0</v>
      </c>
      <c r="O3214">
        <v>18.366</v>
      </c>
      <c r="P3214">
        <v>2.0049999999999999</v>
      </c>
      <c r="Q3214">
        <v>236.85</v>
      </c>
      <c r="R3214">
        <v>28814.684000000001</v>
      </c>
      <c r="S3214">
        <v>28577.833999999999</v>
      </c>
    </row>
    <row r="3215" spans="1:19" x14ac:dyDescent="0.3">
      <c r="A3215">
        <v>2021</v>
      </c>
      <c r="B3215">
        <v>5</v>
      </c>
      <c r="C3215">
        <v>14</v>
      </c>
      <c r="D3215">
        <v>22</v>
      </c>
      <c r="E3215">
        <v>25184.7</v>
      </c>
      <c r="F3215">
        <v>913.71</v>
      </c>
      <c r="G3215">
        <v>70.63</v>
      </c>
      <c r="H3215">
        <v>63.055999999999997</v>
      </c>
      <c r="I3215">
        <v>577.44799999999998</v>
      </c>
      <c r="J3215">
        <v>4.8490000000000002</v>
      </c>
      <c r="K3215">
        <v>5.218</v>
      </c>
      <c r="L3215">
        <v>89.516000000000005</v>
      </c>
      <c r="M3215">
        <v>26838.498</v>
      </c>
      <c r="N3215">
        <v>0</v>
      </c>
      <c r="O3215">
        <v>12.292999999999999</v>
      </c>
      <c r="P3215">
        <v>-12.587</v>
      </c>
      <c r="Q3215">
        <v>215.184</v>
      </c>
      <c r="R3215">
        <v>26838.792000000001</v>
      </c>
      <c r="S3215">
        <v>26623.609</v>
      </c>
    </row>
    <row r="3216" spans="1:19" x14ac:dyDescent="0.3">
      <c r="A3216">
        <v>2021</v>
      </c>
      <c r="B3216">
        <v>5</v>
      </c>
      <c r="C3216">
        <v>14</v>
      </c>
      <c r="D3216">
        <v>23</v>
      </c>
      <c r="E3216">
        <v>22552.853999999999</v>
      </c>
      <c r="F3216">
        <v>1085.768</v>
      </c>
      <c r="G3216">
        <v>64.503</v>
      </c>
      <c r="H3216">
        <v>62.651000000000003</v>
      </c>
      <c r="I3216">
        <v>961.178</v>
      </c>
      <c r="J3216">
        <v>4.0940000000000003</v>
      </c>
      <c r="K3216">
        <v>18.768999999999998</v>
      </c>
      <c r="L3216">
        <v>87.905000000000001</v>
      </c>
      <c r="M3216">
        <v>24773.218000000001</v>
      </c>
      <c r="N3216">
        <v>0</v>
      </c>
      <c r="O3216">
        <v>6.1349999999999998</v>
      </c>
      <c r="P3216">
        <v>-14.349</v>
      </c>
      <c r="Q3216">
        <v>191.32400000000001</v>
      </c>
      <c r="R3216">
        <v>24781.433000000001</v>
      </c>
      <c r="S3216">
        <v>24590.109</v>
      </c>
    </row>
    <row r="3217" spans="1:19" x14ac:dyDescent="0.3">
      <c r="A3217">
        <v>2021</v>
      </c>
      <c r="B3217">
        <v>5</v>
      </c>
      <c r="C3217">
        <v>14</v>
      </c>
      <c r="D3217">
        <v>24</v>
      </c>
      <c r="E3217">
        <v>20913.082999999999</v>
      </c>
      <c r="F3217">
        <v>1380.3510000000001</v>
      </c>
      <c r="G3217">
        <v>60.351999999999997</v>
      </c>
      <c r="H3217">
        <v>62.173000000000002</v>
      </c>
      <c r="I3217">
        <v>775.452</v>
      </c>
      <c r="J3217">
        <v>1.8029999999999999</v>
      </c>
      <c r="K3217">
        <v>25.616</v>
      </c>
      <c r="L3217">
        <v>86.991</v>
      </c>
      <c r="M3217">
        <v>23245.468000000001</v>
      </c>
      <c r="N3217">
        <v>0</v>
      </c>
      <c r="O3217">
        <v>3.3330000000000002</v>
      </c>
      <c r="P3217">
        <v>-23.893000000000001</v>
      </c>
      <c r="Q3217">
        <v>169.68700000000001</v>
      </c>
      <c r="R3217">
        <v>23266.027999999998</v>
      </c>
      <c r="S3217">
        <v>23096.34</v>
      </c>
    </row>
    <row r="3218" spans="1:19" x14ac:dyDescent="0.3">
      <c r="A3218">
        <v>2021</v>
      </c>
      <c r="B3218">
        <v>5</v>
      </c>
      <c r="C3218">
        <v>15</v>
      </c>
      <c r="D3218">
        <v>1</v>
      </c>
      <c r="E3218">
        <v>19949.598999999998</v>
      </c>
      <c r="F3218">
        <v>1485.29</v>
      </c>
      <c r="G3218">
        <v>57.008000000000003</v>
      </c>
      <c r="H3218">
        <v>61.744</v>
      </c>
      <c r="I3218">
        <v>657.721</v>
      </c>
      <c r="J3218">
        <v>1.788</v>
      </c>
      <c r="K3218">
        <v>21.457000000000001</v>
      </c>
      <c r="L3218">
        <v>86.480999999999995</v>
      </c>
      <c r="M3218">
        <v>22264.080000000002</v>
      </c>
      <c r="N3218">
        <v>0</v>
      </c>
      <c r="O3218">
        <v>1.411</v>
      </c>
      <c r="P3218">
        <v>-18.643999999999998</v>
      </c>
      <c r="Q3218">
        <v>159.92599999999999</v>
      </c>
      <c r="R3218">
        <v>22281.312000000002</v>
      </c>
      <c r="S3218">
        <v>22121.385999999999</v>
      </c>
    </row>
    <row r="3219" spans="1:19" x14ac:dyDescent="0.3">
      <c r="A3219">
        <v>2021</v>
      </c>
      <c r="B3219">
        <v>5</v>
      </c>
      <c r="C3219">
        <v>15</v>
      </c>
      <c r="D3219">
        <v>2</v>
      </c>
      <c r="E3219">
        <v>19364.899000000001</v>
      </c>
      <c r="F3219">
        <v>1549.3710000000001</v>
      </c>
      <c r="G3219">
        <v>54.804000000000002</v>
      </c>
      <c r="H3219">
        <v>61.438000000000002</v>
      </c>
      <c r="I3219">
        <v>441.95</v>
      </c>
      <c r="J3219">
        <v>1.8160000000000001</v>
      </c>
      <c r="K3219">
        <v>18.904</v>
      </c>
      <c r="L3219">
        <v>86.132999999999996</v>
      </c>
      <c r="M3219">
        <v>21524.510999999999</v>
      </c>
      <c r="N3219">
        <v>0</v>
      </c>
      <c r="O3219">
        <v>0.66700000000000004</v>
      </c>
      <c r="P3219">
        <v>-13.452999999999999</v>
      </c>
      <c r="Q3219">
        <v>151.33000000000001</v>
      </c>
      <c r="R3219">
        <v>21537.296999999999</v>
      </c>
      <c r="S3219">
        <v>21385.967000000001</v>
      </c>
    </row>
    <row r="3220" spans="1:19" x14ac:dyDescent="0.3">
      <c r="A3220">
        <v>2021</v>
      </c>
      <c r="B3220">
        <v>5</v>
      </c>
      <c r="C3220">
        <v>15</v>
      </c>
      <c r="D3220">
        <v>3</v>
      </c>
      <c r="E3220">
        <v>19067.973999999998</v>
      </c>
      <c r="F3220">
        <v>1576.87</v>
      </c>
      <c r="G3220">
        <v>53.453000000000003</v>
      </c>
      <c r="H3220">
        <v>61.033000000000001</v>
      </c>
      <c r="I3220">
        <v>279.93400000000003</v>
      </c>
      <c r="J3220">
        <v>1.79</v>
      </c>
      <c r="K3220">
        <v>16.920999999999999</v>
      </c>
      <c r="L3220">
        <v>85.960999999999999</v>
      </c>
      <c r="M3220">
        <v>21090.483</v>
      </c>
      <c r="N3220">
        <v>0</v>
      </c>
      <c r="O3220">
        <v>0.34799999999999998</v>
      </c>
      <c r="P3220">
        <v>-8.6229999999999993</v>
      </c>
      <c r="Q3220">
        <v>146.15600000000001</v>
      </c>
      <c r="R3220">
        <v>21098.757000000001</v>
      </c>
      <c r="S3220">
        <v>20952.600999999999</v>
      </c>
    </row>
    <row r="3221" spans="1:19" x14ac:dyDescent="0.3">
      <c r="A3221">
        <v>2021</v>
      </c>
      <c r="B3221">
        <v>5</v>
      </c>
      <c r="C3221">
        <v>15</v>
      </c>
      <c r="D3221">
        <v>4</v>
      </c>
      <c r="E3221">
        <v>19283.675999999999</v>
      </c>
      <c r="F3221">
        <v>1573.8979999999999</v>
      </c>
      <c r="G3221">
        <v>53.058</v>
      </c>
      <c r="H3221">
        <v>60.804000000000002</v>
      </c>
      <c r="I3221">
        <v>175.989</v>
      </c>
      <c r="J3221">
        <v>1.619</v>
      </c>
      <c r="K3221">
        <v>16.606000000000002</v>
      </c>
      <c r="L3221">
        <v>86.087000000000003</v>
      </c>
      <c r="M3221">
        <v>21198.679</v>
      </c>
      <c r="N3221">
        <v>0</v>
      </c>
      <c r="O3221">
        <v>0</v>
      </c>
      <c r="P3221">
        <v>-6.0910000000000002</v>
      </c>
      <c r="Q3221">
        <v>145.47999999999999</v>
      </c>
      <c r="R3221">
        <v>21204.77</v>
      </c>
      <c r="S3221">
        <v>21059.29</v>
      </c>
    </row>
    <row r="3222" spans="1:19" x14ac:dyDescent="0.3">
      <c r="A3222">
        <v>2021</v>
      </c>
      <c r="B3222">
        <v>5</v>
      </c>
      <c r="C3222">
        <v>15</v>
      </c>
      <c r="D3222">
        <v>5</v>
      </c>
      <c r="E3222">
        <v>19950.338</v>
      </c>
      <c r="F3222">
        <v>1461.558</v>
      </c>
      <c r="G3222">
        <v>55.34</v>
      </c>
      <c r="H3222">
        <v>60.564</v>
      </c>
      <c r="I3222">
        <v>101.506</v>
      </c>
      <c r="J3222">
        <v>1.629</v>
      </c>
      <c r="K3222">
        <v>7.0789999999999997</v>
      </c>
      <c r="L3222">
        <v>86.474000000000004</v>
      </c>
      <c r="M3222">
        <v>21669.149000000001</v>
      </c>
      <c r="N3222">
        <v>0.187</v>
      </c>
      <c r="O3222">
        <v>0</v>
      </c>
      <c r="P3222">
        <v>-5.3959999999999999</v>
      </c>
      <c r="Q3222">
        <v>148.49199999999999</v>
      </c>
      <c r="R3222">
        <v>21674.358</v>
      </c>
      <c r="S3222">
        <v>21525.866000000002</v>
      </c>
    </row>
    <row r="3223" spans="1:19" x14ac:dyDescent="0.3">
      <c r="A3223">
        <v>2021</v>
      </c>
      <c r="B3223">
        <v>5</v>
      </c>
      <c r="C3223">
        <v>15</v>
      </c>
      <c r="D3223">
        <v>6</v>
      </c>
      <c r="E3223">
        <v>20781.241999999998</v>
      </c>
      <c r="F3223">
        <v>1332.58</v>
      </c>
      <c r="G3223">
        <v>58.341999999999999</v>
      </c>
      <c r="H3223">
        <v>60.289000000000001</v>
      </c>
      <c r="I3223">
        <v>64.483999999999995</v>
      </c>
      <c r="J3223">
        <v>1.893</v>
      </c>
      <c r="K3223">
        <v>3.9689999999999999</v>
      </c>
      <c r="L3223">
        <v>86.926000000000002</v>
      </c>
      <c r="M3223">
        <v>22331.383000000002</v>
      </c>
      <c r="N3223">
        <v>162.57499999999999</v>
      </c>
      <c r="O3223">
        <v>0</v>
      </c>
      <c r="P3223">
        <v>-2.4129999999999998</v>
      </c>
      <c r="Q3223">
        <v>156.12100000000001</v>
      </c>
      <c r="R3223">
        <v>22171.221000000001</v>
      </c>
      <c r="S3223">
        <v>22015.1</v>
      </c>
    </row>
    <row r="3224" spans="1:19" x14ac:dyDescent="0.3">
      <c r="A3224">
        <v>2021</v>
      </c>
      <c r="B3224">
        <v>5</v>
      </c>
      <c r="C3224">
        <v>15</v>
      </c>
      <c r="D3224">
        <v>7</v>
      </c>
      <c r="E3224">
        <v>22245.851999999999</v>
      </c>
      <c r="F3224">
        <v>1300.3879999999999</v>
      </c>
      <c r="G3224">
        <v>60.624000000000002</v>
      </c>
      <c r="H3224">
        <v>60.622</v>
      </c>
      <c r="I3224">
        <v>68.882999999999996</v>
      </c>
      <c r="J3224">
        <v>2.2879999999999998</v>
      </c>
      <c r="K3224">
        <v>10.002000000000001</v>
      </c>
      <c r="L3224">
        <v>87.736999999999995</v>
      </c>
      <c r="M3224">
        <v>23775.773000000001</v>
      </c>
      <c r="N3224">
        <v>1491.473</v>
      </c>
      <c r="O3224">
        <v>-2.2549999999999999</v>
      </c>
      <c r="P3224">
        <v>-1.6890000000000001</v>
      </c>
      <c r="Q3224">
        <v>176.84700000000001</v>
      </c>
      <c r="R3224">
        <v>22288.243999999999</v>
      </c>
      <c r="S3224">
        <v>22111.397000000001</v>
      </c>
    </row>
    <row r="3225" spans="1:19" x14ac:dyDescent="0.3">
      <c r="A3225">
        <v>2021</v>
      </c>
      <c r="B3225">
        <v>5</v>
      </c>
      <c r="C3225">
        <v>15</v>
      </c>
      <c r="D3225">
        <v>8</v>
      </c>
      <c r="E3225">
        <v>24100.54</v>
      </c>
      <c r="F3225">
        <v>1266.77</v>
      </c>
      <c r="G3225">
        <v>62.581000000000003</v>
      </c>
      <c r="H3225">
        <v>60.768999999999998</v>
      </c>
      <c r="I3225">
        <v>109.06699999999999</v>
      </c>
      <c r="J3225">
        <v>2.8879999999999999</v>
      </c>
      <c r="K3225">
        <v>7.82</v>
      </c>
      <c r="L3225">
        <v>88.849000000000004</v>
      </c>
      <c r="M3225">
        <v>25636.704000000002</v>
      </c>
      <c r="N3225">
        <v>3722.19</v>
      </c>
      <c r="O3225">
        <v>-14.055999999999999</v>
      </c>
      <c r="P3225">
        <v>-0.51500000000000001</v>
      </c>
      <c r="Q3225">
        <v>206.19800000000001</v>
      </c>
      <c r="R3225">
        <v>21929.084999999999</v>
      </c>
      <c r="S3225">
        <v>21722.887999999999</v>
      </c>
    </row>
    <row r="3226" spans="1:19" x14ac:dyDescent="0.3">
      <c r="A3226">
        <v>2021</v>
      </c>
      <c r="B3226">
        <v>5</v>
      </c>
      <c r="C3226">
        <v>15</v>
      </c>
      <c r="D3226">
        <v>9</v>
      </c>
      <c r="E3226">
        <v>25529.077000000001</v>
      </c>
      <c r="F3226">
        <v>1209.952</v>
      </c>
      <c r="G3226">
        <v>64.090999999999994</v>
      </c>
      <c r="H3226">
        <v>60.192999999999998</v>
      </c>
      <c r="I3226">
        <v>148.09700000000001</v>
      </c>
      <c r="J3226">
        <v>3.0950000000000002</v>
      </c>
      <c r="K3226">
        <v>9.6370000000000005</v>
      </c>
      <c r="L3226">
        <v>89.712999999999994</v>
      </c>
      <c r="M3226">
        <v>27049.763999999999</v>
      </c>
      <c r="N3226">
        <v>5924.2659999999996</v>
      </c>
      <c r="O3226">
        <v>-26.974</v>
      </c>
      <c r="P3226">
        <v>1.335</v>
      </c>
      <c r="Q3226">
        <v>236.625</v>
      </c>
      <c r="R3226">
        <v>21151.137999999999</v>
      </c>
      <c r="S3226">
        <v>20914.511999999999</v>
      </c>
    </row>
    <row r="3227" spans="1:19" x14ac:dyDescent="0.3">
      <c r="A3227">
        <v>2021</v>
      </c>
      <c r="B3227">
        <v>5</v>
      </c>
      <c r="C3227">
        <v>15</v>
      </c>
      <c r="D3227">
        <v>10</v>
      </c>
      <c r="E3227">
        <v>26489.64</v>
      </c>
      <c r="F3227">
        <v>1156.1500000000001</v>
      </c>
      <c r="G3227">
        <v>65.819999999999993</v>
      </c>
      <c r="H3227">
        <v>59.795000000000002</v>
      </c>
      <c r="I3227">
        <v>183.595</v>
      </c>
      <c r="J3227">
        <v>3.2829999999999999</v>
      </c>
      <c r="K3227">
        <v>17.225999999999999</v>
      </c>
      <c r="L3227">
        <v>90.42</v>
      </c>
      <c r="M3227">
        <v>28000.109</v>
      </c>
      <c r="N3227">
        <v>7672.4030000000002</v>
      </c>
      <c r="O3227">
        <v>-34.146999999999998</v>
      </c>
      <c r="P3227">
        <v>2.9889999999999999</v>
      </c>
      <c r="Q3227">
        <v>260.86399999999998</v>
      </c>
      <c r="R3227">
        <v>20358.864000000001</v>
      </c>
      <c r="S3227">
        <v>20098.001</v>
      </c>
    </row>
    <row r="3228" spans="1:19" x14ac:dyDescent="0.3">
      <c r="A3228">
        <v>2021</v>
      </c>
      <c r="B3228">
        <v>5</v>
      </c>
      <c r="C3228">
        <v>15</v>
      </c>
      <c r="D3228">
        <v>11</v>
      </c>
      <c r="E3228">
        <v>27036.508999999998</v>
      </c>
      <c r="F3228">
        <v>1114.461</v>
      </c>
      <c r="G3228">
        <v>67.435000000000002</v>
      </c>
      <c r="H3228">
        <v>59.408000000000001</v>
      </c>
      <c r="I3228">
        <v>236.779</v>
      </c>
      <c r="J3228">
        <v>3.4590000000000001</v>
      </c>
      <c r="K3228">
        <v>17.501000000000001</v>
      </c>
      <c r="L3228">
        <v>90.941999999999993</v>
      </c>
      <c r="M3228">
        <v>28559.06</v>
      </c>
      <c r="N3228">
        <v>8765.6020000000008</v>
      </c>
      <c r="O3228">
        <v>-36.765999999999998</v>
      </c>
      <c r="P3228">
        <v>4.2569999999999997</v>
      </c>
      <c r="Q3228">
        <v>279.94299999999998</v>
      </c>
      <c r="R3228">
        <v>19825.967000000001</v>
      </c>
      <c r="S3228">
        <v>19546.023000000001</v>
      </c>
    </row>
    <row r="3229" spans="1:19" x14ac:dyDescent="0.3">
      <c r="A3229">
        <v>2021</v>
      </c>
      <c r="B3229">
        <v>5</v>
      </c>
      <c r="C3229">
        <v>15</v>
      </c>
      <c r="D3229">
        <v>12</v>
      </c>
      <c r="E3229">
        <v>27123.361000000001</v>
      </c>
      <c r="F3229">
        <v>1081.5630000000001</v>
      </c>
      <c r="G3229">
        <v>69.198999999999998</v>
      </c>
      <c r="H3229">
        <v>58.552999999999997</v>
      </c>
      <c r="I3229">
        <v>278.48500000000001</v>
      </c>
      <c r="J3229">
        <v>3.6019999999999999</v>
      </c>
      <c r="K3229">
        <v>9.2569999999999997</v>
      </c>
      <c r="L3229">
        <v>91.022999999999996</v>
      </c>
      <c r="M3229">
        <v>28645.844000000001</v>
      </c>
      <c r="N3229">
        <v>9264.68</v>
      </c>
      <c r="O3229">
        <v>-7.5279999999999996</v>
      </c>
      <c r="P3229">
        <v>6.7510000000000003</v>
      </c>
      <c r="Q3229">
        <v>292.85000000000002</v>
      </c>
      <c r="R3229">
        <v>19381.940999999999</v>
      </c>
      <c r="S3229">
        <v>19089.091</v>
      </c>
    </row>
    <row r="3230" spans="1:19" x14ac:dyDescent="0.3">
      <c r="A3230">
        <v>2021</v>
      </c>
      <c r="B3230">
        <v>5</v>
      </c>
      <c r="C3230">
        <v>15</v>
      </c>
      <c r="D3230">
        <v>13</v>
      </c>
      <c r="E3230">
        <v>27178.062000000002</v>
      </c>
      <c r="F3230">
        <v>1021.9349999999999</v>
      </c>
      <c r="G3230">
        <v>71.445999999999998</v>
      </c>
      <c r="H3230">
        <v>58.533999999999999</v>
      </c>
      <c r="I3230">
        <v>291.25299999999999</v>
      </c>
      <c r="J3230">
        <v>3.6070000000000002</v>
      </c>
      <c r="K3230">
        <v>7.05</v>
      </c>
      <c r="L3230">
        <v>91.096000000000004</v>
      </c>
      <c r="M3230">
        <v>28651.537</v>
      </c>
      <c r="N3230">
        <v>9278.9279999999999</v>
      </c>
      <c r="O3230">
        <v>-3.508</v>
      </c>
      <c r="P3230">
        <v>6.8029999999999999</v>
      </c>
      <c r="Q3230">
        <v>302.52699999999999</v>
      </c>
      <c r="R3230">
        <v>19369.313999999998</v>
      </c>
      <c r="S3230">
        <v>19066.787</v>
      </c>
    </row>
    <row r="3231" spans="1:19" x14ac:dyDescent="0.3">
      <c r="A3231">
        <v>2021</v>
      </c>
      <c r="B3231">
        <v>5</v>
      </c>
      <c r="C3231">
        <v>15</v>
      </c>
      <c r="D3231">
        <v>14</v>
      </c>
      <c r="E3231">
        <v>27098.600999999999</v>
      </c>
      <c r="F3231">
        <v>971.00400000000002</v>
      </c>
      <c r="G3231">
        <v>73.209999999999994</v>
      </c>
      <c r="H3231">
        <v>58.121000000000002</v>
      </c>
      <c r="I3231">
        <v>290.77</v>
      </c>
      <c r="J3231">
        <v>3.3069999999999999</v>
      </c>
      <c r="K3231">
        <v>-0.93300000000000005</v>
      </c>
      <c r="L3231">
        <v>91.031999999999996</v>
      </c>
      <c r="M3231">
        <v>28511.901000000002</v>
      </c>
      <c r="N3231">
        <v>8764.116</v>
      </c>
      <c r="O3231">
        <v>-3.036</v>
      </c>
      <c r="P3231">
        <v>5.6459999999999999</v>
      </c>
      <c r="Q3231">
        <v>308.77499999999998</v>
      </c>
      <c r="R3231">
        <v>19745.173999999999</v>
      </c>
      <c r="S3231">
        <v>19436.399000000001</v>
      </c>
    </row>
    <row r="3232" spans="1:19" x14ac:dyDescent="0.3">
      <c r="A3232">
        <v>2021</v>
      </c>
      <c r="B3232">
        <v>5</v>
      </c>
      <c r="C3232">
        <v>15</v>
      </c>
      <c r="D3232">
        <v>15</v>
      </c>
      <c r="E3232">
        <v>26938.673999999999</v>
      </c>
      <c r="F3232">
        <v>927.779</v>
      </c>
      <c r="G3232">
        <v>76.141999999999996</v>
      </c>
      <c r="H3232">
        <v>57.209000000000003</v>
      </c>
      <c r="I3232">
        <v>293.33</v>
      </c>
      <c r="J3232">
        <v>3.363</v>
      </c>
      <c r="K3232">
        <v>-3.355</v>
      </c>
      <c r="L3232">
        <v>90.897999999999996</v>
      </c>
      <c r="M3232">
        <v>28307.898000000001</v>
      </c>
      <c r="N3232">
        <v>7542.3209999999999</v>
      </c>
      <c r="O3232">
        <v>-2.4260000000000002</v>
      </c>
      <c r="P3232">
        <v>6.5830000000000002</v>
      </c>
      <c r="Q3232">
        <v>311.84399999999999</v>
      </c>
      <c r="R3232">
        <v>20761.420999999998</v>
      </c>
      <c r="S3232">
        <v>20449.576000000001</v>
      </c>
    </row>
    <row r="3233" spans="1:19" x14ac:dyDescent="0.3">
      <c r="A3233">
        <v>2021</v>
      </c>
      <c r="B3233">
        <v>5</v>
      </c>
      <c r="C3233">
        <v>15</v>
      </c>
      <c r="D3233">
        <v>16</v>
      </c>
      <c r="E3233">
        <v>26663.258999999998</v>
      </c>
      <c r="F3233">
        <v>865.26599999999996</v>
      </c>
      <c r="G3233">
        <v>78.986000000000004</v>
      </c>
      <c r="H3233">
        <v>57.170999999999999</v>
      </c>
      <c r="I3233">
        <v>195.18899999999999</v>
      </c>
      <c r="J3233">
        <v>2.121</v>
      </c>
      <c r="K3233">
        <v>-28.297000000000001</v>
      </c>
      <c r="L3233">
        <v>90.632000000000005</v>
      </c>
      <c r="M3233">
        <v>27845.34</v>
      </c>
      <c r="N3233">
        <v>5787.8760000000002</v>
      </c>
      <c r="O3233">
        <v>1.4179999999999999</v>
      </c>
      <c r="P3233">
        <v>5.0960000000000001</v>
      </c>
      <c r="Q3233">
        <v>312.21899999999999</v>
      </c>
      <c r="R3233">
        <v>22050.951000000001</v>
      </c>
      <c r="S3233">
        <v>21738.731</v>
      </c>
    </row>
    <row r="3234" spans="1:19" x14ac:dyDescent="0.3">
      <c r="A3234">
        <v>2021</v>
      </c>
      <c r="B3234">
        <v>5</v>
      </c>
      <c r="C3234">
        <v>15</v>
      </c>
      <c r="D3234">
        <v>17</v>
      </c>
      <c r="E3234">
        <v>26305.66</v>
      </c>
      <c r="F3234">
        <v>800.18899999999996</v>
      </c>
      <c r="G3234">
        <v>81.197000000000003</v>
      </c>
      <c r="H3234">
        <v>57.451999999999998</v>
      </c>
      <c r="I3234">
        <v>205.239</v>
      </c>
      <c r="J3234">
        <v>1.9910000000000001</v>
      </c>
      <c r="K3234">
        <v>-39.832999999999998</v>
      </c>
      <c r="L3234">
        <v>90.287000000000006</v>
      </c>
      <c r="M3234">
        <v>27420.985000000001</v>
      </c>
      <c r="N3234">
        <v>3605.7350000000001</v>
      </c>
      <c r="O3234">
        <v>6.6150000000000002</v>
      </c>
      <c r="P3234">
        <v>5.8730000000000002</v>
      </c>
      <c r="Q3234">
        <v>307.238</v>
      </c>
      <c r="R3234">
        <v>23802.761999999999</v>
      </c>
      <c r="S3234">
        <v>23495.524000000001</v>
      </c>
    </row>
    <row r="3235" spans="1:19" x14ac:dyDescent="0.3">
      <c r="A3235">
        <v>2021</v>
      </c>
      <c r="B3235">
        <v>5</v>
      </c>
      <c r="C3235">
        <v>15</v>
      </c>
      <c r="D3235">
        <v>18</v>
      </c>
      <c r="E3235">
        <v>25945.303</v>
      </c>
      <c r="F3235">
        <v>754.03599999999994</v>
      </c>
      <c r="G3235">
        <v>82.4</v>
      </c>
      <c r="H3235">
        <v>58.901000000000003</v>
      </c>
      <c r="I3235">
        <v>206.95099999999999</v>
      </c>
      <c r="J3235">
        <v>1.8640000000000001</v>
      </c>
      <c r="K3235">
        <v>-40.679000000000002</v>
      </c>
      <c r="L3235">
        <v>89.984999999999999</v>
      </c>
      <c r="M3235">
        <v>27016.361000000001</v>
      </c>
      <c r="N3235">
        <v>1351.7719999999999</v>
      </c>
      <c r="O3235">
        <v>18.824000000000002</v>
      </c>
      <c r="P3235">
        <v>0.997</v>
      </c>
      <c r="Q3235">
        <v>294.34800000000001</v>
      </c>
      <c r="R3235">
        <v>25644.768</v>
      </c>
      <c r="S3235">
        <v>25350.419000000002</v>
      </c>
    </row>
    <row r="3236" spans="1:19" x14ac:dyDescent="0.3">
      <c r="A3236">
        <v>2021</v>
      </c>
      <c r="B3236">
        <v>5</v>
      </c>
      <c r="C3236">
        <v>15</v>
      </c>
      <c r="D3236">
        <v>19</v>
      </c>
      <c r="E3236">
        <v>26141.553</v>
      </c>
      <c r="F3236">
        <v>741.79300000000001</v>
      </c>
      <c r="G3236">
        <v>81.706000000000003</v>
      </c>
      <c r="H3236">
        <v>59.018999999999998</v>
      </c>
      <c r="I3236">
        <v>232.16</v>
      </c>
      <c r="J3236">
        <v>1.7270000000000001</v>
      </c>
      <c r="K3236">
        <v>-45.326000000000001</v>
      </c>
      <c r="L3236">
        <v>90.073999999999998</v>
      </c>
      <c r="M3236">
        <v>27221.001</v>
      </c>
      <c r="N3236">
        <v>172.09899999999999</v>
      </c>
      <c r="O3236">
        <v>22.193999999999999</v>
      </c>
      <c r="P3236">
        <v>5.1360000000000001</v>
      </c>
      <c r="Q3236">
        <v>272.17899999999997</v>
      </c>
      <c r="R3236">
        <v>27021.571</v>
      </c>
      <c r="S3236">
        <v>26749.392</v>
      </c>
    </row>
    <row r="3237" spans="1:19" x14ac:dyDescent="0.3">
      <c r="A3237">
        <v>2021</v>
      </c>
      <c r="B3237">
        <v>5</v>
      </c>
      <c r="C3237">
        <v>15</v>
      </c>
      <c r="D3237">
        <v>20</v>
      </c>
      <c r="E3237">
        <v>27258.334999999999</v>
      </c>
      <c r="F3237">
        <v>775.43100000000004</v>
      </c>
      <c r="G3237">
        <v>78.388999999999996</v>
      </c>
      <c r="H3237">
        <v>60.793999999999997</v>
      </c>
      <c r="I3237">
        <v>324.928</v>
      </c>
      <c r="J3237">
        <v>1.5820000000000001</v>
      </c>
      <c r="K3237">
        <v>-50.051000000000002</v>
      </c>
      <c r="L3237">
        <v>91.069000000000003</v>
      </c>
      <c r="M3237">
        <v>28462.087</v>
      </c>
      <c r="N3237">
        <v>9.7000000000000003E-2</v>
      </c>
      <c r="O3237">
        <v>21.196999999999999</v>
      </c>
      <c r="P3237">
        <v>8.2550000000000008</v>
      </c>
      <c r="Q3237">
        <v>255.49</v>
      </c>
      <c r="R3237">
        <v>28432.538</v>
      </c>
      <c r="S3237">
        <v>28177.048999999999</v>
      </c>
    </row>
    <row r="3238" spans="1:19" x14ac:dyDescent="0.3">
      <c r="A3238">
        <v>2021</v>
      </c>
      <c r="B3238">
        <v>5</v>
      </c>
      <c r="C3238">
        <v>15</v>
      </c>
      <c r="D3238">
        <v>21</v>
      </c>
      <c r="E3238">
        <v>26480.824000000001</v>
      </c>
      <c r="F3238">
        <v>831.63900000000001</v>
      </c>
      <c r="G3238">
        <v>76.8</v>
      </c>
      <c r="H3238">
        <v>62.764000000000003</v>
      </c>
      <c r="I3238">
        <v>370.52199999999999</v>
      </c>
      <c r="J3238">
        <v>1.948</v>
      </c>
      <c r="K3238">
        <v>-14.537000000000001</v>
      </c>
      <c r="L3238">
        <v>90.4</v>
      </c>
      <c r="M3238">
        <v>27823.559000000001</v>
      </c>
      <c r="N3238">
        <v>0</v>
      </c>
      <c r="O3238">
        <v>17.259</v>
      </c>
      <c r="P3238">
        <v>2.0049999999999999</v>
      </c>
      <c r="Q3238">
        <v>236.541</v>
      </c>
      <c r="R3238">
        <v>27804.294999999998</v>
      </c>
      <c r="S3238">
        <v>27567.754000000001</v>
      </c>
    </row>
    <row r="3239" spans="1:19" x14ac:dyDescent="0.3">
      <c r="A3239">
        <v>2021</v>
      </c>
      <c r="B3239">
        <v>5</v>
      </c>
      <c r="C3239">
        <v>15</v>
      </c>
      <c r="D3239">
        <v>22</v>
      </c>
      <c r="E3239">
        <v>24352.469000000001</v>
      </c>
      <c r="F3239">
        <v>969.22</v>
      </c>
      <c r="G3239">
        <v>71.402000000000001</v>
      </c>
      <c r="H3239">
        <v>63.191000000000003</v>
      </c>
      <c r="I3239">
        <v>407.01100000000002</v>
      </c>
      <c r="J3239">
        <v>1.7749999999999999</v>
      </c>
      <c r="K3239">
        <v>4.944</v>
      </c>
      <c r="L3239">
        <v>88.968999999999994</v>
      </c>
      <c r="M3239">
        <v>25887.579000000002</v>
      </c>
      <c r="N3239">
        <v>0</v>
      </c>
      <c r="O3239">
        <v>11.529</v>
      </c>
      <c r="P3239">
        <v>-12.587</v>
      </c>
      <c r="Q3239">
        <v>217.70599999999999</v>
      </c>
      <c r="R3239">
        <v>25888.636999999999</v>
      </c>
      <c r="S3239">
        <v>25670.931</v>
      </c>
    </row>
    <row r="3240" spans="1:19" x14ac:dyDescent="0.3">
      <c r="A3240">
        <v>2021</v>
      </c>
      <c r="B3240">
        <v>5</v>
      </c>
      <c r="C3240">
        <v>15</v>
      </c>
      <c r="D3240">
        <v>23</v>
      </c>
      <c r="E3240">
        <v>21898.975999999999</v>
      </c>
      <c r="F3240">
        <v>1132.6089999999999</v>
      </c>
      <c r="G3240">
        <v>64.275000000000006</v>
      </c>
      <c r="H3240">
        <v>62.796999999999997</v>
      </c>
      <c r="I3240">
        <v>498.94400000000002</v>
      </c>
      <c r="J3240">
        <v>1.89</v>
      </c>
      <c r="K3240">
        <v>17.553000000000001</v>
      </c>
      <c r="L3240">
        <v>87.498999999999995</v>
      </c>
      <c r="M3240">
        <v>23700.27</v>
      </c>
      <c r="N3240">
        <v>0</v>
      </c>
      <c r="O3240">
        <v>5.9409999999999998</v>
      </c>
      <c r="P3240">
        <v>-14.349</v>
      </c>
      <c r="Q3240">
        <v>194.976</v>
      </c>
      <c r="R3240">
        <v>23708.678</v>
      </c>
      <c r="S3240">
        <v>23513.703000000001</v>
      </c>
    </row>
    <row r="3241" spans="1:19" x14ac:dyDescent="0.3">
      <c r="A3241">
        <v>2021</v>
      </c>
      <c r="B3241">
        <v>5</v>
      </c>
      <c r="C3241">
        <v>15</v>
      </c>
      <c r="D3241">
        <v>24</v>
      </c>
      <c r="E3241">
        <v>20404.366000000002</v>
      </c>
      <c r="F3241">
        <v>1446.9190000000001</v>
      </c>
      <c r="G3241">
        <v>60.273000000000003</v>
      </c>
      <c r="H3241">
        <v>62.311</v>
      </c>
      <c r="I3241">
        <v>775.452</v>
      </c>
      <c r="J3241">
        <v>1.8029999999999999</v>
      </c>
      <c r="K3241">
        <v>23.332999999999998</v>
      </c>
      <c r="L3241">
        <v>86.69</v>
      </c>
      <c r="M3241">
        <v>22800.874</v>
      </c>
      <c r="N3241">
        <v>0</v>
      </c>
      <c r="O3241">
        <v>2.9140000000000001</v>
      </c>
      <c r="P3241">
        <v>-23.893000000000001</v>
      </c>
      <c r="Q3241">
        <v>174.04599999999999</v>
      </c>
      <c r="R3241">
        <v>22821.852999999999</v>
      </c>
      <c r="S3241">
        <v>22647.808000000001</v>
      </c>
    </row>
    <row r="3242" spans="1:19" x14ac:dyDescent="0.3">
      <c r="A3242">
        <v>2021</v>
      </c>
      <c r="B3242">
        <v>5</v>
      </c>
      <c r="C3242">
        <v>16</v>
      </c>
      <c r="D3242">
        <v>1</v>
      </c>
      <c r="E3242">
        <v>19926.263999999999</v>
      </c>
      <c r="F3242">
        <v>1485.29</v>
      </c>
      <c r="G3242">
        <v>59.465000000000003</v>
      </c>
      <c r="H3242">
        <v>61.74</v>
      </c>
      <c r="I3242">
        <v>657.721</v>
      </c>
      <c r="J3242">
        <v>1.788</v>
      </c>
      <c r="K3242">
        <v>20.832999999999998</v>
      </c>
      <c r="L3242">
        <v>86.444000000000003</v>
      </c>
      <c r="M3242">
        <v>22240.080000000002</v>
      </c>
      <c r="N3242">
        <v>0</v>
      </c>
      <c r="O3242">
        <v>1.411</v>
      </c>
      <c r="P3242">
        <v>-18.643999999999998</v>
      </c>
      <c r="Q3242">
        <v>160.4</v>
      </c>
      <c r="R3242">
        <v>22257.312999999998</v>
      </c>
      <c r="S3242">
        <v>22096.913</v>
      </c>
    </row>
    <row r="3243" spans="1:19" x14ac:dyDescent="0.3">
      <c r="A3243">
        <v>2021</v>
      </c>
      <c r="B3243">
        <v>5</v>
      </c>
      <c r="C3243">
        <v>16</v>
      </c>
      <c r="D3243">
        <v>2</v>
      </c>
      <c r="E3243">
        <v>19196.918000000001</v>
      </c>
      <c r="F3243">
        <v>1549.3710000000001</v>
      </c>
      <c r="G3243">
        <v>56.787999999999997</v>
      </c>
      <c r="H3243">
        <v>61.404000000000003</v>
      </c>
      <c r="I3243">
        <v>441.95</v>
      </c>
      <c r="J3243">
        <v>1.8160000000000001</v>
      </c>
      <c r="K3243">
        <v>18.425000000000001</v>
      </c>
      <c r="L3243">
        <v>86.019000000000005</v>
      </c>
      <c r="M3243">
        <v>21355.903999999999</v>
      </c>
      <c r="N3243">
        <v>0</v>
      </c>
      <c r="O3243">
        <v>0.66700000000000004</v>
      </c>
      <c r="P3243">
        <v>-13.452999999999999</v>
      </c>
      <c r="Q3243">
        <v>151.02600000000001</v>
      </c>
      <c r="R3243">
        <v>21368.688999999998</v>
      </c>
      <c r="S3243">
        <v>21217.663</v>
      </c>
    </row>
    <row r="3244" spans="1:19" x14ac:dyDescent="0.3">
      <c r="A3244">
        <v>2021</v>
      </c>
      <c r="B3244">
        <v>5</v>
      </c>
      <c r="C3244">
        <v>16</v>
      </c>
      <c r="D3244">
        <v>3</v>
      </c>
      <c r="E3244">
        <v>18843.677</v>
      </c>
      <c r="F3244">
        <v>1576.87</v>
      </c>
      <c r="G3244">
        <v>54.55</v>
      </c>
      <c r="H3244">
        <v>60.993000000000002</v>
      </c>
      <c r="I3244">
        <v>279.93400000000003</v>
      </c>
      <c r="J3244">
        <v>1.79</v>
      </c>
      <c r="K3244">
        <v>16.670999999999999</v>
      </c>
      <c r="L3244">
        <v>85.799000000000007</v>
      </c>
      <c r="M3244">
        <v>20865.733</v>
      </c>
      <c r="N3244">
        <v>0</v>
      </c>
      <c r="O3244">
        <v>0.34799999999999998</v>
      </c>
      <c r="P3244">
        <v>-8.6229999999999993</v>
      </c>
      <c r="Q3244">
        <v>145.49700000000001</v>
      </c>
      <c r="R3244">
        <v>20874.008000000002</v>
      </c>
      <c r="S3244">
        <v>20728.509999999998</v>
      </c>
    </row>
    <row r="3245" spans="1:19" x14ac:dyDescent="0.3">
      <c r="A3245">
        <v>2021</v>
      </c>
      <c r="B3245">
        <v>5</v>
      </c>
      <c r="C3245">
        <v>16</v>
      </c>
      <c r="D3245">
        <v>4</v>
      </c>
      <c r="E3245">
        <v>18825.607</v>
      </c>
      <c r="F3245">
        <v>1573.8979999999999</v>
      </c>
      <c r="G3245">
        <v>53.268000000000001</v>
      </c>
      <c r="H3245">
        <v>60.722999999999999</v>
      </c>
      <c r="I3245">
        <v>175.989</v>
      </c>
      <c r="J3245">
        <v>1.619</v>
      </c>
      <c r="K3245">
        <v>16.507999999999999</v>
      </c>
      <c r="L3245">
        <v>85.786000000000001</v>
      </c>
      <c r="M3245">
        <v>20740.13</v>
      </c>
      <c r="N3245">
        <v>0</v>
      </c>
      <c r="O3245">
        <v>0</v>
      </c>
      <c r="P3245">
        <v>-6.0910000000000002</v>
      </c>
      <c r="Q3245">
        <v>144.08600000000001</v>
      </c>
      <c r="R3245">
        <v>20746.221000000001</v>
      </c>
      <c r="S3245">
        <v>20602.134999999998</v>
      </c>
    </row>
    <row r="3246" spans="1:19" x14ac:dyDescent="0.3">
      <c r="A3246">
        <v>2021</v>
      </c>
      <c r="B3246">
        <v>5</v>
      </c>
      <c r="C3246">
        <v>16</v>
      </c>
      <c r="D3246">
        <v>5</v>
      </c>
      <c r="E3246">
        <v>19453.825000000001</v>
      </c>
      <c r="F3246">
        <v>1461.558</v>
      </c>
      <c r="G3246">
        <v>53.523000000000003</v>
      </c>
      <c r="H3246">
        <v>60.481999999999999</v>
      </c>
      <c r="I3246">
        <v>101.506</v>
      </c>
      <c r="J3246">
        <v>1.629</v>
      </c>
      <c r="K3246">
        <v>7.0449999999999999</v>
      </c>
      <c r="L3246">
        <v>86.147999999999996</v>
      </c>
      <c r="M3246">
        <v>21172.192999999999</v>
      </c>
      <c r="N3246">
        <v>0.187</v>
      </c>
      <c r="O3246">
        <v>0</v>
      </c>
      <c r="P3246">
        <v>-5.3959999999999999</v>
      </c>
      <c r="Q3246">
        <v>145.172</v>
      </c>
      <c r="R3246">
        <v>21177.401000000002</v>
      </c>
      <c r="S3246">
        <v>21032.23</v>
      </c>
    </row>
    <row r="3247" spans="1:19" x14ac:dyDescent="0.3">
      <c r="A3247">
        <v>2021</v>
      </c>
      <c r="B3247">
        <v>5</v>
      </c>
      <c r="C3247">
        <v>16</v>
      </c>
      <c r="D3247">
        <v>6</v>
      </c>
      <c r="E3247">
        <v>19958.335999999999</v>
      </c>
      <c r="F3247">
        <v>1332.58</v>
      </c>
      <c r="G3247">
        <v>54.847999999999999</v>
      </c>
      <c r="H3247">
        <v>60.164999999999999</v>
      </c>
      <c r="I3247">
        <v>64.483999999999995</v>
      </c>
      <c r="J3247">
        <v>1.893</v>
      </c>
      <c r="K3247">
        <v>3.9809999999999999</v>
      </c>
      <c r="L3247">
        <v>86.426000000000002</v>
      </c>
      <c r="M3247">
        <v>21507.865000000002</v>
      </c>
      <c r="N3247">
        <v>162.57499999999999</v>
      </c>
      <c r="O3247">
        <v>0</v>
      </c>
      <c r="P3247">
        <v>-2.4129999999999998</v>
      </c>
      <c r="Q3247">
        <v>150.62899999999999</v>
      </c>
      <c r="R3247">
        <v>21347.702000000001</v>
      </c>
      <c r="S3247">
        <v>21197.073</v>
      </c>
    </row>
    <row r="3248" spans="1:19" x14ac:dyDescent="0.3">
      <c r="A3248">
        <v>2021</v>
      </c>
      <c r="B3248">
        <v>5</v>
      </c>
      <c r="C3248">
        <v>16</v>
      </c>
      <c r="D3248">
        <v>7</v>
      </c>
      <c r="E3248">
        <v>21191.486000000001</v>
      </c>
      <c r="F3248">
        <v>1300.3879999999999</v>
      </c>
      <c r="G3248">
        <v>57.165999999999997</v>
      </c>
      <c r="H3248">
        <v>60.453000000000003</v>
      </c>
      <c r="I3248">
        <v>68.882999999999996</v>
      </c>
      <c r="J3248">
        <v>2.2879999999999998</v>
      </c>
      <c r="K3248">
        <v>10.154</v>
      </c>
      <c r="L3248">
        <v>87.105000000000004</v>
      </c>
      <c r="M3248">
        <v>22720.757000000001</v>
      </c>
      <c r="N3248">
        <v>1491.473</v>
      </c>
      <c r="O3248">
        <v>-2.2549999999999999</v>
      </c>
      <c r="P3248">
        <v>-1.6890000000000001</v>
      </c>
      <c r="Q3248">
        <v>164.613</v>
      </c>
      <c r="R3248">
        <v>21233.227999999999</v>
      </c>
      <c r="S3248">
        <v>21068.615000000002</v>
      </c>
    </row>
    <row r="3249" spans="1:19" x14ac:dyDescent="0.3">
      <c r="A3249">
        <v>2021</v>
      </c>
      <c r="B3249">
        <v>5</v>
      </c>
      <c r="C3249">
        <v>16</v>
      </c>
      <c r="D3249">
        <v>8</v>
      </c>
      <c r="E3249">
        <v>22712.441999999999</v>
      </c>
      <c r="F3249">
        <v>1266.77</v>
      </c>
      <c r="G3249">
        <v>60.255000000000003</v>
      </c>
      <c r="H3249">
        <v>60.56</v>
      </c>
      <c r="I3249">
        <v>109.06699999999999</v>
      </c>
      <c r="J3249">
        <v>2.8879999999999999</v>
      </c>
      <c r="K3249">
        <v>7.875</v>
      </c>
      <c r="L3249">
        <v>87.962000000000003</v>
      </c>
      <c r="M3249">
        <v>24247.563999999998</v>
      </c>
      <c r="N3249">
        <v>3722.19</v>
      </c>
      <c r="O3249">
        <v>-14.055999999999999</v>
      </c>
      <c r="P3249">
        <v>-0.51500000000000001</v>
      </c>
      <c r="Q3249">
        <v>185.30099999999999</v>
      </c>
      <c r="R3249">
        <v>20539.946</v>
      </c>
      <c r="S3249">
        <v>20354.645</v>
      </c>
    </row>
    <row r="3250" spans="1:19" x14ac:dyDescent="0.3">
      <c r="A3250">
        <v>2021</v>
      </c>
      <c r="B3250">
        <v>5</v>
      </c>
      <c r="C3250">
        <v>16</v>
      </c>
      <c r="D3250">
        <v>9</v>
      </c>
      <c r="E3250">
        <v>24353.727999999999</v>
      </c>
      <c r="F3250">
        <v>1209.952</v>
      </c>
      <c r="G3250">
        <v>62.238999999999997</v>
      </c>
      <c r="H3250">
        <v>60.046999999999997</v>
      </c>
      <c r="I3250">
        <v>148.09700000000001</v>
      </c>
      <c r="J3250">
        <v>3.0950000000000002</v>
      </c>
      <c r="K3250">
        <v>9.6039999999999992</v>
      </c>
      <c r="L3250">
        <v>88.914000000000001</v>
      </c>
      <c r="M3250">
        <v>25873.437000000002</v>
      </c>
      <c r="N3250">
        <v>5924.2659999999996</v>
      </c>
      <c r="O3250">
        <v>-26.974</v>
      </c>
      <c r="P3250">
        <v>1.335</v>
      </c>
      <c r="Q3250">
        <v>210.28899999999999</v>
      </c>
      <c r="R3250">
        <v>19974.810000000001</v>
      </c>
      <c r="S3250">
        <v>19764.521000000001</v>
      </c>
    </row>
    <row r="3251" spans="1:19" x14ac:dyDescent="0.3">
      <c r="A3251">
        <v>2021</v>
      </c>
      <c r="B3251">
        <v>5</v>
      </c>
      <c r="C3251">
        <v>16</v>
      </c>
      <c r="D3251">
        <v>10</v>
      </c>
      <c r="E3251">
        <v>25511.384999999998</v>
      </c>
      <c r="F3251">
        <v>1156.1500000000001</v>
      </c>
      <c r="G3251">
        <v>65.573999999999998</v>
      </c>
      <c r="H3251">
        <v>59.686999999999998</v>
      </c>
      <c r="I3251">
        <v>183.595</v>
      </c>
      <c r="J3251">
        <v>3.2829999999999999</v>
      </c>
      <c r="K3251">
        <v>16.989000000000001</v>
      </c>
      <c r="L3251">
        <v>89.679000000000002</v>
      </c>
      <c r="M3251">
        <v>27020.767</v>
      </c>
      <c r="N3251">
        <v>7672.4030000000002</v>
      </c>
      <c r="O3251">
        <v>-34.146999999999998</v>
      </c>
      <c r="P3251">
        <v>2.9889999999999999</v>
      </c>
      <c r="Q3251">
        <v>232.96100000000001</v>
      </c>
      <c r="R3251">
        <v>19379.522000000001</v>
      </c>
      <c r="S3251">
        <v>19146.561000000002</v>
      </c>
    </row>
    <row r="3252" spans="1:19" x14ac:dyDescent="0.3">
      <c r="A3252">
        <v>2021</v>
      </c>
      <c r="B3252">
        <v>5</v>
      </c>
      <c r="C3252">
        <v>16</v>
      </c>
      <c r="D3252">
        <v>11</v>
      </c>
      <c r="E3252">
        <v>26195.698</v>
      </c>
      <c r="F3252">
        <v>1114.461</v>
      </c>
      <c r="G3252">
        <v>69.989000000000004</v>
      </c>
      <c r="H3252">
        <v>59.326999999999998</v>
      </c>
      <c r="I3252">
        <v>236.779</v>
      </c>
      <c r="J3252">
        <v>3.4590000000000001</v>
      </c>
      <c r="K3252">
        <v>17.161999999999999</v>
      </c>
      <c r="L3252">
        <v>90.173000000000002</v>
      </c>
      <c r="M3252">
        <v>27717.06</v>
      </c>
      <c r="N3252">
        <v>8765.6020000000008</v>
      </c>
      <c r="O3252">
        <v>-36.765999999999998</v>
      </c>
      <c r="P3252">
        <v>4.2569999999999997</v>
      </c>
      <c r="Q3252">
        <v>251.40700000000001</v>
      </c>
      <c r="R3252">
        <v>18983.967000000001</v>
      </c>
      <c r="S3252">
        <v>18732.560000000001</v>
      </c>
    </row>
    <row r="3253" spans="1:19" x14ac:dyDescent="0.3">
      <c r="A3253">
        <v>2021</v>
      </c>
      <c r="B3253">
        <v>5</v>
      </c>
      <c r="C3253">
        <v>16</v>
      </c>
      <c r="D3253">
        <v>12</v>
      </c>
      <c r="E3253">
        <v>26509.71</v>
      </c>
      <c r="F3253">
        <v>1081.5630000000001</v>
      </c>
      <c r="G3253">
        <v>73.789000000000001</v>
      </c>
      <c r="H3253">
        <v>58.509</v>
      </c>
      <c r="I3253">
        <v>278.48500000000001</v>
      </c>
      <c r="J3253">
        <v>3.6019999999999999</v>
      </c>
      <c r="K3253">
        <v>8.9440000000000008</v>
      </c>
      <c r="L3253">
        <v>90.39</v>
      </c>
      <c r="M3253">
        <v>28031.202000000001</v>
      </c>
      <c r="N3253">
        <v>9264.68</v>
      </c>
      <c r="O3253">
        <v>-7.5279999999999996</v>
      </c>
      <c r="P3253">
        <v>6.7510000000000003</v>
      </c>
      <c r="Q3253">
        <v>266.34199999999998</v>
      </c>
      <c r="R3253">
        <v>18767.3</v>
      </c>
      <c r="S3253">
        <v>18500.957999999999</v>
      </c>
    </row>
    <row r="3254" spans="1:19" x14ac:dyDescent="0.3">
      <c r="A3254">
        <v>2021</v>
      </c>
      <c r="B3254">
        <v>5</v>
      </c>
      <c r="C3254">
        <v>16</v>
      </c>
      <c r="D3254">
        <v>13</v>
      </c>
      <c r="E3254">
        <v>26738.074000000001</v>
      </c>
      <c r="F3254">
        <v>1021.9349999999999</v>
      </c>
      <c r="G3254">
        <v>77.397000000000006</v>
      </c>
      <c r="H3254">
        <v>58.500999999999998</v>
      </c>
      <c r="I3254">
        <v>291.25299999999999</v>
      </c>
      <c r="J3254">
        <v>3.6070000000000002</v>
      </c>
      <c r="K3254">
        <v>6.76</v>
      </c>
      <c r="L3254">
        <v>90.581000000000003</v>
      </c>
      <c r="M3254">
        <v>28210.710999999999</v>
      </c>
      <c r="N3254">
        <v>9278.9279999999999</v>
      </c>
      <c r="O3254">
        <v>-3.508</v>
      </c>
      <c r="P3254">
        <v>6.8029999999999999</v>
      </c>
      <c r="Q3254">
        <v>277.51400000000001</v>
      </c>
      <c r="R3254">
        <v>18928.488000000001</v>
      </c>
      <c r="S3254">
        <v>18650.973999999998</v>
      </c>
    </row>
    <row r="3255" spans="1:19" x14ac:dyDescent="0.3">
      <c r="A3255">
        <v>2021</v>
      </c>
      <c r="B3255">
        <v>5</v>
      </c>
      <c r="C3255">
        <v>16</v>
      </c>
      <c r="D3255">
        <v>14</v>
      </c>
      <c r="E3255">
        <v>26894.371999999999</v>
      </c>
      <c r="F3255">
        <v>971.00400000000002</v>
      </c>
      <c r="G3255">
        <v>80.741</v>
      </c>
      <c r="H3255">
        <v>58.107999999999997</v>
      </c>
      <c r="I3255">
        <v>290.77</v>
      </c>
      <c r="J3255">
        <v>3.3069999999999999</v>
      </c>
      <c r="K3255">
        <v>-1.2210000000000001</v>
      </c>
      <c r="L3255">
        <v>90.727000000000004</v>
      </c>
      <c r="M3255">
        <v>28307.066999999999</v>
      </c>
      <c r="N3255">
        <v>8764.116</v>
      </c>
      <c r="O3255">
        <v>-3.036</v>
      </c>
      <c r="P3255">
        <v>5.6459999999999999</v>
      </c>
      <c r="Q3255">
        <v>286.84800000000001</v>
      </c>
      <c r="R3255">
        <v>19540.34</v>
      </c>
      <c r="S3255">
        <v>19253.491000000002</v>
      </c>
    </row>
    <row r="3256" spans="1:19" x14ac:dyDescent="0.3">
      <c r="A3256">
        <v>2021</v>
      </c>
      <c r="B3256">
        <v>5</v>
      </c>
      <c r="C3256">
        <v>16</v>
      </c>
      <c r="D3256">
        <v>15</v>
      </c>
      <c r="E3256">
        <v>26987.596000000001</v>
      </c>
      <c r="F3256">
        <v>927.779</v>
      </c>
      <c r="G3256">
        <v>84.066999999999993</v>
      </c>
      <c r="H3256">
        <v>57.209000000000003</v>
      </c>
      <c r="I3256">
        <v>293.33</v>
      </c>
      <c r="J3256">
        <v>3.363</v>
      </c>
      <c r="K3256">
        <v>-3.4969999999999999</v>
      </c>
      <c r="L3256">
        <v>90.834000000000003</v>
      </c>
      <c r="M3256">
        <v>28356.613000000001</v>
      </c>
      <c r="N3256">
        <v>7542.3209999999999</v>
      </c>
      <c r="O3256">
        <v>-2.4260000000000002</v>
      </c>
      <c r="P3256">
        <v>6.5830000000000002</v>
      </c>
      <c r="Q3256">
        <v>292.46100000000001</v>
      </c>
      <c r="R3256">
        <v>20810.135999999999</v>
      </c>
      <c r="S3256">
        <v>20517.674999999999</v>
      </c>
    </row>
    <row r="3257" spans="1:19" x14ac:dyDescent="0.3">
      <c r="A3257">
        <v>2021</v>
      </c>
      <c r="B3257">
        <v>5</v>
      </c>
      <c r="C3257">
        <v>16</v>
      </c>
      <c r="D3257">
        <v>16</v>
      </c>
      <c r="E3257">
        <v>26976.134999999998</v>
      </c>
      <c r="F3257">
        <v>865.26599999999996</v>
      </c>
      <c r="G3257">
        <v>87.271000000000001</v>
      </c>
      <c r="H3257">
        <v>57.179000000000002</v>
      </c>
      <c r="I3257">
        <v>195.18899999999999</v>
      </c>
      <c r="J3257">
        <v>2.121</v>
      </c>
      <c r="K3257">
        <v>-28.471</v>
      </c>
      <c r="L3257">
        <v>90.841999999999999</v>
      </c>
      <c r="M3257">
        <v>28158.261999999999</v>
      </c>
      <c r="N3257">
        <v>5787.8760000000002</v>
      </c>
      <c r="O3257">
        <v>1.4179999999999999</v>
      </c>
      <c r="P3257">
        <v>5.0960000000000001</v>
      </c>
      <c r="Q3257">
        <v>297.27300000000002</v>
      </c>
      <c r="R3257">
        <v>22363.871999999999</v>
      </c>
      <c r="S3257">
        <v>22066.598999999998</v>
      </c>
    </row>
    <row r="3258" spans="1:19" x14ac:dyDescent="0.3">
      <c r="A3258">
        <v>2021</v>
      </c>
      <c r="B3258">
        <v>5</v>
      </c>
      <c r="C3258">
        <v>16</v>
      </c>
      <c r="D3258">
        <v>17</v>
      </c>
      <c r="E3258">
        <v>26786.663</v>
      </c>
      <c r="F3258">
        <v>800.18899999999996</v>
      </c>
      <c r="G3258">
        <v>89.685000000000002</v>
      </c>
      <c r="H3258">
        <v>57.448999999999998</v>
      </c>
      <c r="I3258">
        <v>205.239</v>
      </c>
      <c r="J3258">
        <v>1.9910000000000001</v>
      </c>
      <c r="K3258">
        <v>-40.463000000000001</v>
      </c>
      <c r="L3258">
        <v>90.67</v>
      </c>
      <c r="M3258">
        <v>27901.737000000001</v>
      </c>
      <c r="N3258">
        <v>3605.7350000000001</v>
      </c>
      <c r="O3258">
        <v>6.6150000000000002</v>
      </c>
      <c r="P3258">
        <v>5.8730000000000002</v>
      </c>
      <c r="Q3258">
        <v>297.13499999999999</v>
      </c>
      <c r="R3258">
        <v>24283.513999999999</v>
      </c>
      <c r="S3258">
        <v>23986.379000000001</v>
      </c>
    </row>
    <row r="3259" spans="1:19" x14ac:dyDescent="0.3">
      <c r="A3259">
        <v>2021</v>
      </c>
      <c r="B3259">
        <v>5</v>
      </c>
      <c r="C3259">
        <v>16</v>
      </c>
      <c r="D3259">
        <v>18</v>
      </c>
      <c r="E3259">
        <v>26449.486000000001</v>
      </c>
      <c r="F3259">
        <v>754.03599999999994</v>
      </c>
      <c r="G3259">
        <v>90.668000000000006</v>
      </c>
      <c r="H3259">
        <v>58.908000000000001</v>
      </c>
      <c r="I3259">
        <v>206.95099999999999</v>
      </c>
      <c r="J3259">
        <v>1.8640000000000001</v>
      </c>
      <c r="K3259">
        <v>-41.414000000000001</v>
      </c>
      <c r="L3259">
        <v>90.361999999999995</v>
      </c>
      <c r="M3259">
        <v>27520.192999999999</v>
      </c>
      <c r="N3259">
        <v>1351.7719999999999</v>
      </c>
      <c r="O3259">
        <v>18.824000000000002</v>
      </c>
      <c r="P3259">
        <v>0.997</v>
      </c>
      <c r="Q3259">
        <v>290.51900000000001</v>
      </c>
      <c r="R3259">
        <v>26148.6</v>
      </c>
      <c r="S3259">
        <v>25858.080999999998</v>
      </c>
    </row>
    <row r="3260" spans="1:19" x14ac:dyDescent="0.3">
      <c r="A3260">
        <v>2021</v>
      </c>
      <c r="B3260">
        <v>5</v>
      </c>
      <c r="C3260">
        <v>16</v>
      </c>
      <c r="D3260">
        <v>19</v>
      </c>
      <c r="E3260">
        <v>26507.928</v>
      </c>
      <c r="F3260">
        <v>741.79300000000001</v>
      </c>
      <c r="G3260">
        <v>89</v>
      </c>
      <c r="H3260">
        <v>59.015999999999998</v>
      </c>
      <c r="I3260">
        <v>232.16</v>
      </c>
      <c r="J3260">
        <v>1.7270000000000001</v>
      </c>
      <c r="K3260">
        <v>-45.642000000000003</v>
      </c>
      <c r="L3260">
        <v>90.361000000000004</v>
      </c>
      <c r="M3260">
        <v>27587.344000000001</v>
      </c>
      <c r="N3260">
        <v>172.09899999999999</v>
      </c>
      <c r="O3260">
        <v>22.193999999999999</v>
      </c>
      <c r="P3260">
        <v>5.1360000000000001</v>
      </c>
      <c r="Q3260">
        <v>274.392</v>
      </c>
      <c r="R3260">
        <v>27387.915000000001</v>
      </c>
      <c r="S3260">
        <v>27113.523000000001</v>
      </c>
    </row>
    <row r="3261" spans="1:19" x14ac:dyDescent="0.3">
      <c r="A3261">
        <v>2021</v>
      </c>
      <c r="B3261">
        <v>5</v>
      </c>
      <c r="C3261">
        <v>16</v>
      </c>
      <c r="D3261">
        <v>20</v>
      </c>
      <c r="E3261">
        <v>27611.558000000001</v>
      </c>
      <c r="F3261">
        <v>775.43100000000004</v>
      </c>
      <c r="G3261">
        <v>84.146000000000001</v>
      </c>
      <c r="H3261">
        <v>60.814999999999998</v>
      </c>
      <c r="I3261">
        <v>324.928</v>
      </c>
      <c r="J3261">
        <v>1.5820000000000001</v>
      </c>
      <c r="K3261">
        <v>-50.52</v>
      </c>
      <c r="L3261">
        <v>91.412000000000006</v>
      </c>
      <c r="M3261">
        <v>28815.205999999998</v>
      </c>
      <c r="N3261">
        <v>9.7000000000000003E-2</v>
      </c>
      <c r="O3261">
        <v>21.196999999999999</v>
      </c>
      <c r="P3261">
        <v>8.2550000000000008</v>
      </c>
      <c r="Q3261">
        <v>259.39499999999998</v>
      </c>
      <c r="R3261">
        <v>28785.656999999999</v>
      </c>
      <c r="S3261">
        <v>28526.262999999999</v>
      </c>
    </row>
    <row r="3262" spans="1:19" x14ac:dyDescent="0.3">
      <c r="A3262">
        <v>2021</v>
      </c>
      <c r="B3262">
        <v>5</v>
      </c>
      <c r="C3262">
        <v>16</v>
      </c>
      <c r="D3262">
        <v>21</v>
      </c>
      <c r="E3262">
        <v>26707.734</v>
      </c>
      <c r="F3262">
        <v>831.63900000000001</v>
      </c>
      <c r="G3262">
        <v>81.513000000000005</v>
      </c>
      <c r="H3262">
        <v>62.798999999999999</v>
      </c>
      <c r="I3262">
        <v>370.52199999999999</v>
      </c>
      <c r="J3262">
        <v>1.948</v>
      </c>
      <c r="K3262">
        <v>-14.801</v>
      </c>
      <c r="L3262">
        <v>90.606999999999999</v>
      </c>
      <c r="M3262">
        <v>28050.447</v>
      </c>
      <c r="N3262">
        <v>0</v>
      </c>
      <c r="O3262">
        <v>17.259</v>
      </c>
      <c r="P3262">
        <v>2.0049999999999999</v>
      </c>
      <c r="Q3262">
        <v>242.08600000000001</v>
      </c>
      <c r="R3262">
        <v>28031.184000000001</v>
      </c>
      <c r="S3262">
        <v>27789.097000000002</v>
      </c>
    </row>
    <row r="3263" spans="1:19" x14ac:dyDescent="0.3">
      <c r="A3263">
        <v>2021</v>
      </c>
      <c r="B3263">
        <v>5</v>
      </c>
      <c r="C3263">
        <v>16</v>
      </c>
      <c r="D3263">
        <v>22</v>
      </c>
      <c r="E3263">
        <v>24378.306</v>
      </c>
      <c r="F3263">
        <v>969.22</v>
      </c>
      <c r="G3263">
        <v>75.659000000000006</v>
      </c>
      <c r="H3263">
        <v>63.188000000000002</v>
      </c>
      <c r="I3263">
        <v>407.01100000000002</v>
      </c>
      <c r="J3263">
        <v>1.7749999999999999</v>
      </c>
      <c r="K3263">
        <v>5.0140000000000002</v>
      </c>
      <c r="L3263">
        <v>88.974999999999994</v>
      </c>
      <c r="M3263">
        <v>25913.489000000001</v>
      </c>
      <c r="N3263">
        <v>0</v>
      </c>
      <c r="O3263">
        <v>11.529</v>
      </c>
      <c r="P3263">
        <v>-12.587</v>
      </c>
      <c r="Q3263">
        <v>221.541</v>
      </c>
      <c r="R3263">
        <v>25914.546999999999</v>
      </c>
      <c r="S3263">
        <v>25693.005000000001</v>
      </c>
    </row>
    <row r="3264" spans="1:19" x14ac:dyDescent="0.3">
      <c r="A3264">
        <v>2021</v>
      </c>
      <c r="B3264">
        <v>5</v>
      </c>
      <c r="C3264">
        <v>16</v>
      </c>
      <c r="D3264">
        <v>23</v>
      </c>
      <c r="E3264">
        <v>21931.274000000001</v>
      </c>
      <c r="F3264">
        <v>1132.6089999999999</v>
      </c>
      <c r="G3264">
        <v>68.215999999999994</v>
      </c>
      <c r="H3264">
        <v>62.801000000000002</v>
      </c>
      <c r="I3264">
        <v>499.92</v>
      </c>
      <c r="J3264">
        <v>3.0449999999999999</v>
      </c>
      <c r="K3264">
        <v>17.456</v>
      </c>
      <c r="L3264">
        <v>87.506</v>
      </c>
      <c r="M3264">
        <v>23734.612000000001</v>
      </c>
      <c r="N3264">
        <v>0</v>
      </c>
      <c r="O3264">
        <v>5.9409999999999998</v>
      </c>
      <c r="P3264">
        <v>-14.349</v>
      </c>
      <c r="Q3264">
        <v>196.57599999999999</v>
      </c>
      <c r="R3264">
        <v>23743.02</v>
      </c>
      <c r="S3264">
        <v>23546.445</v>
      </c>
    </row>
    <row r="3265" spans="1:19" x14ac:dyDescent="0.3">
      <c r="A3265">
        <v>2021</v>
      </c>
      <c r="B3265">
        <v>5</v>
      </c>
      <c r="C3265">
        <v>16</v>
      </c>
      <c r="D3265">
        <v>24</v>
      </c>
      <c r="E3265">
        <v>20494.749</v>
      </c>
      <c r="F3265">
        <v>1446.9190000000001</v>
      </c>
      <c r="G3265">
        <v>62.133000000000003</v>
      </c>
      <c r="H3265">
        <v>62.331000000000003</v>
      </c>
      <c r="I3265">
        <v>846.64099999999996</v>
      </c>
      <c r="J3265">
        <v>5.0780000000000003</v>
      </c>
      <c r="K3265">
        <v>22.873000000000001</v>
      </c>
      <c r="L3265">
        <v>86.736000000000004</v>
      </c>
      <c r="M3265">
        <v>22965.327000000001</v>
      </c>
      <c r="N3265">
        <v>0</v>
      </c>
      <c r="O3265">
        <v>2.9140000000000001</v>
      </c>
      <c r="P3265">
        <v>-23.893000000000001</v>
      </c>
      <c r="Q3265">
        <v>172.83199999999999</v>
      </c>
      <c r="R3265">
        <v>22986.306</v>
      </c>
      <c r="S3265">
        <v>22813.473999999998</v>
      </c>
    </row>
    <row r="3266" spans="1:19" x14ac:dyDescent="0.3">
      <c r="A3266">
        <v>2021</v>
      </c>
      <c r="B3266">
        <v>5</v>
      </c>
      <c r="C3266">
        <v>17</v>
      </c>
      <c r="D3266">
        <v>1</v>
      </c>
      <c r="E3266">
        <v>20006.347000000002</v>
      </c>
      <c r="F3266">
        <v>1504.7049999999999</v>
      </c>
      <c r="G3266">
        <v>53.847999999999999</v>
      </c>
      <c r="H3266">
        <v>61.664000000000001</v>
      </c>
      <c r="I3266">
        <v>601.077</v>
      </c>
      <c r="J3266">
        <v>4.9450000000000003</v>
      </c>
      <c r="K3266">
        <v>22</v>
      </c>
      <c r="L3266">
        <v>86.494</v>
      </c>
      <c r="M3266">
        <v>22287.23</v>
      </c>
      <c r="N3266">
        <v>0</v>
      </c>
      <c r="O3266">
        <v>1.411</v>
      </c>
      <c r="P3266">
        <v>-18.643999999999998</v>
      </c>
      <c r="Q3266">
        <v>156.77799999999999</v>
      </c>
      <c r="R3266">
        <v>22304.463</v>
      </c>
      <c r="S3266">
        <v>22147.686000000002</v>
      </c>
    </row>
    <row r="3267" spans="1:19" x14ac:dyDescent="0.3">
      <c r="A3267">
        <v>2021</v>
      </c>
      <c r="B3267">
        <v>5</v>
      </c>
      <c r="C3267">
        <v>17</v>
      </c>
      <c r="D3267">
        <v>2</v>
      </c>
      <c r="E3267">
        <v>19367.048999999999</v>
      </c>
      <c r="F3267">
        <v>1577.1769999999999</v>
      </c>
      <c r="G3267">
        <v>51.784999999999997</v>
      </c>
      <c r="H3267">
        <v>61.354999999999997</v>
      </c>
      <c r="I3267">
        <v>360.00200000000001</v>
      </c>
      <c r="J3267">
        <v>4.8719999999999999</v>
      </c>
      <c r="K3267">
        <v>19.254999999999999</v>
      </c>
      <c r="L3267">
        <v>86.125</v>
      </c>
      <c r="M3267">
        <v>21475.834999999999</v>
      </c>
      <c r="N3267">
        <v>0</v>
      </c>
      <c r="O3267">
        <v>0.66700000000000004</v>
      </c>
      <c r="P3267">
        <v>-13.452999999999999</v>
      </c>
      <c r="Q3267">
        <v>146.642</v>
      </c>
      <c r="R3267">
        <v>21488.620999999999</v>
      </c>
      <c r="S3267">
        <v>21341.978999999999</v>
      </c>
    </row>
    <row r="3268" spans="1:19" x14ac:dyDescent="0.3">
      <c r="A3268">
        <v>2021</v>
      </c>
      <c r="B3268">
        <v>5</v>
      </c>
      <c r="C3268">
        <v>17</v>
      </c>
      <c r="D3268">
        <v>3</v>
      </c>
      <c r="E3268">
        <v>19123.761999999999</v>
      </c>
      <c r="F3268">
        <v>1586.9369999999999</v>
      </c>
      <c r="G3268">
        <v>51.258000000000003</v>
      </c>
      <c r="H3268">
        <v>60.981000000000002</v>
      </c>
      <c r="I3268">
        <v>204.78</v>
      </c>
      <c r="J3268">
        <v>4.7190000000000003</v>
      </c>
      <c r="K3268">
        <v>17.181000000000001</v>
      </c>
      <c r="L3268">
        <v>85.983000000000004</v>
      </c>
      <c r="M3268">
        <v>21084.343000000001</v>
      </c>
      <c r="N3268">
        <v>0</v>
      </c>
      <c r="O3268">
        <v>0.34799999999999998</v>
      </c>
      <c r="P3268">
        <v>-8.6229999999999993</v>
      </c>
      <c r="Q3268">
        <v>143.29300000000001</v>
      </c>
      <c r="R3268">
        <v>21092.617999999999</v>
      </c>
      <c r="S3268">
        <v>20949.325000000001</v>
      </c>
    </row>
    <row r="3269" spans="1:19" x14ac:dyDescent="0.3">
      <c r="A3269">
        <v>2021</v>
      </c>
      <c r="B3269">
        <v>5</v>
      </c>
      <c r="C3269">
        <v>17</v>
      </c>
      <c r="D3269">
        <v>4</v>
      </c>
      <c r="E3269">
        <v>19516.555</v>
      </c>
      <c r="F3269">
        <v>1544.1079999999999</v>
      </c>
      <c r="G3269">
        <v>51.442999999999998</v>
      </c>
      <c r="H3269">
        <v>60.807000000000002</v>
      </c>
      <c r="I3269">
        <v>102.96599999999999</v>
      </c>
      <c r="J3269">
        <v>3.6520000000000001</v>
      </c>
      <c r="K3269">
        <v>16.87</v>
      </c>
      <c r="L3269">
        <v>86.215000000000003</v>
      </c>
      <c r="M3269">
        <v>21331.173999999999</v>
      </c>
      <c r="N3269">
        <v>0</v>
      </c>
      <c r="O3269">
        <v>0</v>
      </c>
      <c r="P3269">
        <v>-6.0910000000000002</v>
      </c>
      <c r="Q3269">
        <v>145.44</v>
      </c>
      <c r="R3269">
        <v>21337.264999999999</v>
      </c>
      <c r="S3269">
        <v>21191.825000000001</v>
      </c>
    </row>
    <row r="3270" spans="1:19" x14ac:dyDescent="0.3">
      <c r="A3270">
        <v>2021</v>
      </c>
      <c r="B3270">
        <v>5</v>
      </c>
      <c r="C3270">
        <v>17</v>
      </c>
      <c r="D3270">
        <v>5</v>
      </c>
      <c r="E3270">
        <v>20819.038</v>
      </c>
      <c r="F3270">
        <v>1342.6849999999999</v>
      </c>
      <c r="G3270">
        <v>52.926000000000002</v>
      </c>
      <c r="H3270">
        <v>60.777000000000001</v>
      </c>
      <c r="I3270">
        <v>72.459999999999994</v>
      </c>
      <c r="J3270">
        <v>2.3290000000000002</v>
      </c>
      <c r="K3270">
        <v>7.141</v>
      </c>
      <c r="L3270">
        <v>86.942999999999998</v>
      </c>
      <c r="M3270">
        <v>22391.373</v>
      </c>
      <c r="N3270">
        <v>0.187</v>
      </c>
      <c r="O3270">
        <v>0</v>
      </c>
      <c r="P3270">
        <v>-5.3959999999999999</v>
      </c>
      <c r="Q3270">
        <v>154.93</v>
      </c>
      <c r="R3270">
        <v>22396.581999999999</v>
      </c>
      <c r="S3270">
        <v>22241.651999999998</v>
      </c>
    </row>
    <row r="3271" spans="1:19" x14ac:dyDescent="0.3">
      <c r="A3271">
        <v>2021</v>
      </c>
      <c r="B3271">
        <v>5</v>
      </c>
      <c r="C3271">
        <v>17</v>
      </c>
      <c r="D3271">
        <v>6</v>
      </c>
      <c r="E3271">
        <v>22470.435000000001</v>
      </c>
      <c r="F3271">
        <v>1096.194</v>
      </c>
      <c r="G3271">
        <v>57.796999999999997</v>
      </c>
      <c r="H3271">
        <v>60.703000000000003</v>
      </c>
      <c r="I3271">
        <v>128.994</v>
      </c>
      <c r="J3271">
        <v>2.839</v>
      </c>
      <c r="K3271">
        <v>4.0030000000000001</v>
      </c>
      <c r="L3271">
        <v>87.850999999999999</v>
      </c>
      <c r="M3271">
        <v>23851.017</v>
      </c>
      <c r="N3271">
        <v>162.57499999999999</v>
      </c>
      <c r="O3271">
        <v>0</v>
      </c>
      <c r="P3271">
        <v>-2.4129999999999998</v>
      </c>
      <c r="Q3271">
        <v>175.41800000000001</v>
      </c>
      <c r="R3271">
        <v>23690.855</v>
      </c>
      <c r="S3271">
        <v>23515.437000000002</v>
      </c>
    </row>
    <row r="3272" spans="1:19" x14ac:dyDescent="0.3">
      <c r="A3272">
        <v>2021</v>
      </c>
      <c r="B3272">
        <v>5</v>
      </c>
      <c r="C3272">
        <v>17</v>
      </c>
      <c r="D3272">
        <v>7</v>
      </c>
      <c r="E3272">
        <v>24787.578000000001</v>
      </c>
      <c r="F3272">
        <v>988.55399999999997</v>
      </c>
      <c r="G3272">
        <v>60.658999999999999</v>
      </c>
      <c r="H3272">
        <v>61.119</v>
      </c>
      <c r="I3272">
        <v>267.89</v>
      </c>
      <c r="J3272">
        <v>3.702</v>
      </c>
      <c r="K3272">
        <v>10.069000000000001</v>
      </c>
      <c r="L3272">
        <v>89.266000000000005</v>
      </c>
      <c r="M3272">
        <v>26208.179</v>
      </c>
      <c r="N3272">
        <v>1491.473</v>
      </c>
      <c r="O3272">
        <v>-2.2549999999999999</v>
      </c>
      <c r="P3272">
        <v>-1.6890000000000001</v>
      </c>
      <c r="Q3272">
        <v>210.93199999999999</v>
      </c>
      <c r="R3272">
        <v>24720.65</v>
      </c>
      <c r="S3272">
        <v>24509.718000000001</v>
      </c>
    </row>
    <row r="3273" spans="1:19" x14ac:dyDescent="0.3">
      <c r="A3273">
        <v>2021</v>
      </c>
      <c r="B3273">
        <v>5</v>
      </c>
      <c r="C3273">
        <v>17</v>
      </c>
      <c r="D3273">
        <v>8</v>
      </c>
      <c r="E3273">
        <v>26380.977999999999</v>
      </c>
      <c r="F3273">
        <v>959.97299999999996</v>
      </c>
      <c r="G3273">
        <v>62.73</v>
      </c>
      <c r="H3273">
        <v>61.131999999999998</v>
      </c>
      <c r="I3273">
        <v>494.47699999999998</v>
      </c>
      <c r="J3273">
        <v>4.97</v>
      </c>
      <c r="K3273">
        <v>7.8</v>
      </c>
      <c r="L3273">
        <v>90.361000000000004</v>
      </c>
      <c r="M3273">
        <v>27999.69</v>
      </c>
      <c r="N3273">
        <v>3722.19</v>
      </c>
      <c r="O3273">
        <v>-14.055999999999999</v>
      </c>
      <c r="P3273">
        <v>-0.51500000000000001</v>
      </c>
      <c r="Q3273">
        <v>251.38</v>
      </c>
      <c r="R3273">
        <v>24292.072</v>
      </c>
      <c r="S3273">
        <v>24040.691999999999</v>
      </c>
    </row>
    <row r="3274" spans="1:19" x14ac:dyDescent="0.3">
      <c r="A3274">
        <v>2021</v>
      </c>
      <c r="B3274">
        <v>5</v>
      </c>
      <c r="C3274">
        <v>17</v>
      </c>
      <c r="D3274">
        <v>9</v>
      </c>
      <c r="E3274">
        <v>27609.755000000001</v>
      </c>
      <c r="F3274">
        <v>945.87099999999998</v>
      </c>
      <c r="G3274">
        <v>63.889000000000003</v>
      </c>
      <c r="H3274">
        <v>60.417999999999999</v>
      </c>
      <c r="I3274">
        <v>610.01099999999997</v>
      </c>
      <c r="J3274">
        <v>5.5149999999999997</v>
      </c>
      <c r="K3274">
        <v>9.9269999999999996</v>
      </c>
      <c r="L3274">
        <v>91.522000000000006</v>
      </c>
      <c r="M3274">
        <v>29333.02</v>
      </c>
      <c r="N3274">
        <v>5924.2659999999996</v>
      </c>
      <c r="O3274">
        <v>-26.974</v>
      </c>
      <c r="P3274">
        <v>1.335</v>
      </c>
      <c r="Q3274">
        <v>282.54000000000002</v>
      </c>
      <c r="R3274">
        <v>23434.393</v>
      </c>
      <c r="S3274">
        <v>23151.852999999999</v>
      </c>
    </row>
    <row r="3275" spans="1:19" x14ac:dyDescent="0.3">
      <c r="A3275">
        <v>2021</v>
      </c>
      <c r="B3275">
        <v>5</v>
      </c>
      <c r="C3275">
        <v>17</v>
      </c>
      <c r="D3275">
        <v>10</v>
      </c>
      <c r="E3275">
        <v>28579.473999999998</v>
      </c>
      <c r="F3275">
        <v>930.928</v>
      </c>
      <c r="G3275">
        <v>65.302000000000007</v>
      </c>
      <c r="H3275">
        <v>59.973999999999997</v>
      </c>
      <c r="I3275">
        <v>576.36599999999999</v>
      </c>
      <c r="J3275">
        <v>5.82</v>
      </c>
      <c r="K3275">
        <v>18.175000000000001</v>
      </c>
      <c r="L3275">
        <v>92.265000000000001</v>
      </c>
      <c r="M3275">
        <v>30263.001</v>
      </c>
      <c r="N3275">
        <v>7672.4030000000002</v>
      </c>
      <c r="O3275">
        <v>-34.146999999999998</v>
      </c>
      <c r="P3275">
        <v>2.9889999999999999</v>
      </c>
      <c r="Q3275">
        <v>307.024</v>
      </c>
      <c r="R3275">
        <v>22621.756000000001</v>
      </c>
      <c r="S3275">
        <v>22314.732</v>
      </c>
    </row>
    <row r="3276" spans="1:19" x14ac:dyDescent="0.3">
      <c r="A3276">
        <v>2021</v>
      </c>
      <c r="B3276">
        <v>5</v>
      </c>
      <c r="C3276">
        <v>17</v>
      </c>
      <c r="D3276">
        <v>11</v>
      </c>
      <c r="E3276">
        <v>29155.738000000001</v>
      </c>
      <c r="F3276">
        <v>915.31799999999998</v>
      </c>
      <c r="G3276">
        <v>66.486999999999995</v>
      </c>
      <c r="H3276">
        <v>59.537999999999997</v>
      </c>
      <c r="I3276">
        <v>490.58300000000003</v>
      </c>
      <c r="J3276">
        <v>5.9569999999999999</v>
      </c>
      <c r="K3276">
        <v>18.628</v>
      </c>
      <c r="L3276">
        <v>92.637</v>
      </c>
      <c r="M3276">
        <v>30738.399000000001</v>
      </c>
      <c r="N3276">
        <v>8765.6020000000008</v>
      </c>
      <c r="O3276">
        <v>-36.765999999999998</v>
      </c>
      <c r="P3276">
        <v>4.2569999999999997</v>
      </c>
      <c r="Q3276">
        <v>329.25799999999998</v>
      </c>
      <c r="R3276">
        <v>22005.306</v>
      </c>
      <c r="S3276">
        <v>21676.046999999999</v>
      </c>
    </row>
    <row r="3277" spans="1:19" x14ac:dyDescent="0.3">
      <c r="A3277">
        <v>2021</v>
      </c>
      <c r="B3277">
        <v>5</v>
      </c>
      <c r="C3277">
        <v>17</v>
      </c>
      <c r="D3277">
        <v>12</v>
      </c>
      <c r="E3277">
        <v>29380.245999999999</v>
      </c>
      <c r="F3277">
        <v>899.98299999999995</v>
      </c>
      <c r="G3277">
        <v>68.382999999999996</v>
      </c>
      <c r="H3277">
        <v>58.643999999999998</v>
      </c>
      <c r="I3277">
        <v>453.64400000000001</v>
      </c>
      <c r="J3277">
        <v>5.9269999999999996</v>
      </c>
      <c r="K3277">
        <v>10.061999999999999</v>
      </c>
      <c r="L3277">
        <v>92.75</v>
      </c>
      <c r="M3277">
        <v>30901.255000000001</v>
      </c>
      <c r="N3277">
        <v>9264.68</v>
      </c>
      <c r="O3277">
        <v>-7.5279999999999996</v>
      </c>
      <c r="P3277">
        <v>6.7510000000000003</v>
      </c>
      <c r="Q3277">
        <v>345.27199999999999</v>
      </c>
      <c r="R3277">
        <v>21637.352999999999</v>
      </c>
      <c r="S3277">
        <v>21292.080999999998</v>
      </c>
    </row>
    <row r="3278" spans="1:19" x14ac:dyDescent="0.3">
      <c r="A3278">
        <v>2021</v>
      </c>
      <c r="B3278">
        <v>5</v>
      </c>
      <c r="C3278">
        <v>17</v>
      </c>
      <c r="D3278">
        <v>13</v>
      </c>
      <c r="E3278">
        <v>29810.2</v>
      </c>
      <c r="F3278">
        <v>850.47400000000005</v>
      </c>
      <c r="G3278">
        <v>70.27</v>
      </c>
      <c r="H3278">
        <v>58.631</v>
      </c>
      <c r="I3278">
        <v>429.274</v>
      </c>
      <c r="J3278">
        <v>5.819</v>
      </c>
      <c r="K3278">
        <v>7.5430000000000001</v>
      </c>
      <c r="L3278">
        <v>92.971000000000004</v>
      </c>
      <c r="M3278">
        <v>31254.912</v>
      </c>
      <c r="N3278">
        <v>9278.9279999999999</v>
      </c>
      <c r="O3278">
        <v>-3.508</v>
      </c>
      <c r="P3278">
        <v>6.8029999999999999</v>
      </c>
      <c r="Q3278">
        <v>357.80399999999997</v>
      </c>
      <c r="R3278">
        <v>21972.688999999998</v>
      </c>
      <c r="S3278">
        <v>21614.885999999999</v>
      </c>
    </row>
    <row r="3279" spans="1:19" x14ac:dyDescent="0.3">
      <c r="A3279">
        <v>2021</v>
      </c>
      <c r="B3279">
        <v>5</v>
      </c>
      <c r="C3279">
        <v>17</v>
      </c>
      <c r="D3279">
        <v>14</v>
      </c>
      <c r="E3279">
        <v>29989.744999999999</v>
      </c>
      <c r="F3279">
        <v>815.91499999999996</v>
      </c>
      <c r="G3279">
        <v>72.613</v>
      </c>
      <c r="H3279">
        <v>58.188000000000002</v>
      </c>
      <c r="I3279">
        <v>368.52499999999998</v>
      </c>
      <c r="J3279">
        <v>5.3470000000000004</v>
      </c>
      <c r="K3279">
        <v>-1.1160000000000001</v>
      </c>
      <c r="L3279">
        <v>93.07</v>
      </c>
      <c r="M3279">
        <v>31329.671999999999</v>
      </c>
      <c r="N3279">
        <v>8764.116</v>
      </c>
      <c r="O3279">
        <v>-3.036</v>
      </c>
      <c r="P3279">
        <v>5.6459999999999999</v>
      </c>
      <c r="Q3279">
        <v>369.34199999999998</v>
      </c>
      <c r="R3279">
        <v>22562.946</v>
      </c>
      <c r="S3279">
        <v>22193.602999999999</v>
      </c>
    </row>
    <row r="3280" spans="1:19" x14ac:dyDescent="0.3">
      <c r="A3280">
        <v>2021</v>
      </c>
      <c r="B3280">
        <v>5</v>
      </c>
      <c r="C3280">
        <v>17</v>
      </c>
      <c r="D3280">
        <v>15</v>
      </c>
      <c r="E3280">
        <v>29957.744999999999</v>
      </c>
      <c r="F3280">
        <v>783.43200000000002</v>
      </c>
      <c r="G3280">
        <v>74.158000000000001</v>
      </c>
      <c r="H3280">
        <v>57.16</v>
      </c>
      <c r="I3280">
        <v>339.13400000000001</v>
      </c>
      <c r="J3280">
        <v>5.5759999999999996</v>
      </c>
      <c r="K3280">
        <v>-3.6509999999999998</v>
      </c>
      <c r="L3280">
        <v>93.085999999999999</v>
      </c>
      <c r="M3280">
        <v>31232.483</v>
      </c>
      <c r="N3280">
        <v>7542.3209999999999</v>
      </c>
      <c r="O3280">
        <v>-2.4260000000000002</v>
      </c>
      <c r="P3280">
        <v>6.5830000000000002</v>
      </c>
      <c r="Q3280">
        <v>377.20299999999997</v>
      </c>
      <c r="R3280">
        <v>23686.006000000001</v>
      </c>
      <c r="S3280">
        <v>23308.804</v>
      </c>
    </row>
    <row r="3281" spans="1:19" x14ac:dyDescent="0.3">
      <c r="A3281">
        <v>2021</v>
      </c>
      <c r="B3281">
        <v>5</v>
      </c>
      <c r="C3281">
        <v>17</v>
      </c>
      <c r="D3281">
        <v>16</v>
      </c>
      <c r="E3281">
        <v>29788.143</v>
      </c>
      <c r="F3281">
        <v>733.33500000000004</v>
      </c>
      <c r="G3281">
        <v>76.054000000000002</v>
      </c>
      <c r="H3281">
        <v>57.073</v>
      </c>
      <c r="I3281">
        <v>233.93700000000001</v>
      </c>
      <c r="J3281">
        <v>4.3869999999999996</v>
      </c>
      <c r="K3281">
        <v>-30.436</v>
      </c>
      <c r="L3281">
        <v>93.034000000000006</v>
      </c>
      <c r="M3281">
        <v>30879.473000000002</v>
      </c>
      <c r="N3281">
        <v>5787.8760000000002</v>
      </c>
      <c r="O3281">
        <v>1.4179999999999999</v>
      </c>
      <c r="P3281">
        <v>5.0960000000000001</v>
      </c>
      <c r="Q3281">
        <v>378.00599999999997</v>
      </c>
      <c r="R3281">
        <v>25085.082999999999</v>
      </c>
      <c r="S3281">
        <v>24707.077000000001</v>
      </c>
    </row>
    <row r="3282" spans="1:19" x14ac:dyDescent="0.3">
      <c r="A3282">
        <v>2021</v>
      </c>
      <c r="B3282">
        <v>5</v>
      </c>
      <c r="C3282">
        <v>17</v>
      </c>
      <c r="D3282">
        <v>17</v>
      </c>
      <c r="E3282">
        <v>29229.385999999999</v>
      </c>
      <c r="F3282">
        <v>690.35900000000004</v>
      </c>
      <c r="G3282">
        <v>77.16</v>
      </c>
      <c r="H3282">
        <v>57.372999999999998</v>
      </c>
      <c r="I3282">
        <v>255.80699999999999</v>
      </c>
      <c r="J3282">
        <v>4.91</v>
      </c>
      <c r="K3282">
        <v>-43.427999999999997</v>
      </c>
      <c r="L3282">
        <v>92.778999999999996</v>
      </c>
      <c r="M3282">
        <v>30287.187000000002</v>
      </c>
      <c r="N3282">
        <v>3605.7350000000001</v>
      </c>
      <c r="O3282">
        <v>6.6150000000000002</v>
      </c>
      <c r="P3282">
        <v>5.8730000000000002</v>
      </c>
      <c r="Q3282">
        <v>373.94099999999997</v>
      </c>
      <c r="R3282">
        <v>26668.964</v>
      </c>
      <c r="S3282">
        <v>26295.023000000001</v>
      </c>
    </row>
    <row r="3283" spans="1:19" x14ac:dyDescent="0.3">
      <c r="A3283">
        <v>2021</v>
      </c>
      <c r="B3283">
        <v>5</v>
      </c>
      <c r="C3283">
        <v>17</v>
      </c>
      <c r="D3283">
        <v>18</v>
      </c>
      <c r="E3283">
        <v>28643.642</v>
      </c>
      <c r="F3283">
        <v>664.51800000000003</v>
      </c>
      <c r="G3283">
        <v>77.334999999999994</v>
      </c>
      <c r="H3283">
        <v>58.963999999999999</v>
      </c>
      <c r="I3283">
        <v>326.37799999999999</v>
      </c>
      <c r="J3283">
        <v>4.7430000000000003</v>
      </c>
      <c r="K3283">
        <v>-45.107999999999997</v>
      </c>
      <c r="L3283">
        <v>92.45</v>
      </c>
      <c r="M3283">
        <v>29745.588</v>
      </c>
      <c r="N3283">
        <v>1351.7719999999999</v>
      </c>
      <c r="O3283">
        <v>18.824000000000002</v>
      </c>
      <c r="P3283">
        <v>0.997</v>
      </c>
      <c r="Q3283">
        <v>355.33100000000002</v>
      </c>
      <c r="R3283">
        <v>28373.994999999999</v>
      </c>
      <c r="S3283">
        <v>28018.664000000001</v>
      </c>
    </row>
    <row r="3284" spans="1:19" x14ac:dyDescent="0.3">
      <c r="A3284">
        <v>2021</v>
      </c>
      <c r="B3284">
        <v>5</v>
      </c>
      <c r="C3284">
        <v>17</v>
      </c>
      <c r="D3284">
        <v>19</v>
      </c>
      <c r="E3284">
        <v>28557.866999999998</v>
      </c>
      <c r="F3284">
        <v>660.91200000000003</v>
      </c>
      <c r="G3284">
        <v>76.756</v>
      </c>
      <c r="H3284">
        <v>59.045999999999999</v>
      </c>
      <c r="I3284">
        <v>361.14600000000002</v>
      </c>
      <c r="J3284">
        <v>4.4640000000000004</v>
      </c>
      <c r="K3284">
        <v>-50.85</v>
      </c>
      <c r="L3284">
        <v>92.349000000000004</v>
      </c>
      <c r="M3284">
        <v>29684.934000000001</v>
      </c>
      <c r="N3284">
        <v>172.09899999999999</v>
      </c>
      <c r="O3284">
        <v>22.193999999999999</v>
      </c>
      <c r="P3284">
        <v>5.1360000000000001</v>
      </c>
      <c r="Q3284">
        <v>322.23599999999999</v>
      </c>
      <c r="R3284">
        <v>29485.504000000001</v>
      </c>
      <c r="S3284">
        <v>29163.268</v>
      </c>
    </row>
    <row r="3285" spans="1:19" x14ac:dyDescent="0.3">
      <c r="A3285">
        <v>2021</v>
      </c>
      <c r="B3285">
        <v>5</v>
      </c>
      <c r="C3285">
        <v>17</v>
      </c>
      <c r="D3285">
        <v>20</v>
      </c>
      <c r="E3285">
        <v>29478.956999999999</v>
      </c>
      <c r="F3285">
        <v>700.27</v>
      </c>
      <c r="G3285">
        <v>75.808000000000007</v>
      </c>
      <c r="H3285">
        <v>60.887</v>
      </c>
      <c r="I3285">
        <v>404.81200000000001</v>
      </c>
      <c r="J3285">
        <v>4.1230000000000002</v>
      </c>
      <c r="K3285">
        <v>-56.36</v>
      </c>
      <c r="L3285">
        <v>92.844999999999999</v>
      </c>
      <c r="M3285">
        <v>30685.535</v>
      </c>
      <c r="N3285">
        <v>9.7000000000000003E-2</v>
      </c>
      <c r="O3285">
        <v>21.196999999999999</v>
      </c>
      <c r="P3285">
        <v>8.2550000000000008</v>
      </c>
      <c r="Q3285">
        <v>291.78899999999999</v>
      </c>
      <c r="R3285">
        <v>30655.986000000001</v>
      </c>
      <c r="S3285">
        <v>30364.197</v>
      </c>
    </row>
    <row r="3286" spans="1:19" x14ac:dyDescent="0.3">
      <c r="A3286">
        <v>2021</v>
      </c>
      <c r="B3286">
        <v>5</v>
      </c>
      <c r="C3286">
        <v>17</v>
      </c>
      <c r="D3286">
        <v>21</v>
      </c>
      <c r="E3286">
        <v>28374.87</v>
      </c>
      <c r="F3286">
        <v>762.49400000000003</v>
      </c>
      <c r="G3286">
        <v>75.396000000000001</v>
      </c>
      <c r="H3286">
        <v>62.792000000000002</v>
      </c>
      <c r="I3286">
        <v>517.60900000000004</v>
      </c>
      <c r="J3286">
        <v>5.181</v>
      </c>
      <c r="K3286">
        <v>-16.22</v>
      </c>
      <c r="L3286">
        <v>92.26</v>
      </c>
      <c r="M3286">
        <v>29798.986000000001</v>
      </c>
      <c r="N3286">
        <v>0</v>
      </c>
      <c r="O3286">
        <v>17.259</v>
      </c>
      <c r="P3286">
        <v>2.0049999999999999</v>
      </c>
      <c r="Q3286">
        <v>263.71300000000002</v>
      </c>
      <c r="R3286">
        <v>29779.722000000002</v>
      </c>
      <c r="S3286">
        <v>29516.008999999998</v>
      </c>
    </row>
    <row r="3287" spans="1:19" x14ac:dyDescent="0.3">
      <c r="A3287">
        <v>2021</v>
      </c>
      <c r="B3287">
        <v>5</v>
      </c>
      <c r="C3287">
        <v>17</v>
      </c>
      <c r="D3287">
        <v>22</v>
      </c>
      <c r="E3287">
        <v>25920.763999999999</v>
      </c>
      <c r="F3287">
        <v>913.71</v>
      </c>
      <c r="G3287">
        <v>70.182000000000002</v>
      </c>
      <c r="H3287">
        <v>63.23</v>
      </c>
      <c r="I3287">
        <v>577.44799999999998</v>
      </c>
      <c r="J3287">
        <v>4.8490000000000002</v>
      </c>
      <c r="K3287">
        <v>5.6230000000000002</v>
      </c>
      <c r="L3287">
        <v>90.138999999999996</v>
      </c>
      <c r="M3287">
        <v>27575.763999999999</v>
      </c>
      <c r="N3287">
        <v>0</v>
      </c>
      <c r="O3287">
        <v>11.529</v>
      </c>
      <c r="P3287">
        <v>-12.587</v>
      </c>
      <c r="Q3287">
        <v>235.05099999999999</v>
      </c>
      <c r="R3287">
        <v>27576.822</v>
      </c>
      <c r="S3287">
        <v>27341.77</v>
      </c>
    </row>
    <row r="3288" spans="1:19" x14ac:dyDescent="0.3">
      <c r="A3288">
        <v>2021</v>
      </c>
      <c r="B3288">
        <v>5</v>
      </c>
      <c r="C3288">
        <v>17</v>
      </c>
      <c r="D3288">
        <v>23</v>
      </c>
      <c r="E3288">
        <v>23205.025000000001</v>
      </c>
      <c r="F3288">
        <v>1085.768</v>
      </c>
      <c r="G3288">
        <v>63.81</v>
      </c>
      <c r="H3288">
        <v>62.814</v>
      </c>
      <c r="I3288">
        <v>962.154</v>
      </c>
      <c r="J3288">
        <v>5.25</v>
      </c>
      <c r="K3288">
        <v>18.939</v>
      </c>
      <c r="L3288">
        <v>88.363</v>
      </c>
      <c r="M3288">
        <v>25428.312999999998</v>
      </c>
      <c r="N3288">
        <v>0</v>
      </c>
      <c r="O3288">
        <v>5.9409999999999998</v>
      </c>
      <c r="P3288">
        <v>-14.349</v>
      </c>
      <c r="Q3288">
        <v>204.53700000000001</v>
      </c>
      <c r="R3288">
        <v>25436.722000000002</v>
      </c>
      <c r="S3288">
        <v>25232.185000000001</v>
      </c>
    </row>
    <row r="3289" spans="1:19" x14ac:dyDescent="0.3">
      <c r="A3289">
        <v>2021</v>
      </c>
      <c r="B3289">
        <v>5</v>
      </c>
      <c r="C3289">
        <v>17</v>
      </c>
      <c r="D3289">
        <v>24</v>
      </c>
      <c r="E3289">
        <v>21320.539000000001</v>
      </c>
      <c r="F3289">
        <v>1380.3510000000001</v>
      </c>
      <c r="G3289">
        <v>60.043999999999997</v>
      </c>
      <c r="H3289">
        <v>62.274000000000001</v>
      </c>
      <c r="I3289">
        <v>846.64099999999996</v>
      </c>
      <c r="J3289">
        <v>5.0780000000000003</v>
      </c>
      <c r="K3289">
        <v>24.283999999999999</v>
      </c>
      <c r="L3289">
        <v>87.245999999999995</v>
      </c>
      <c r="M3289">
        <v>23726.411</v>
      </c>
      <c r="N3289">
        <v>0</v>
      </c>
      <c r="O3289">
        <v>2.9140000000000001</v>
      </c>
      <c r="P3289">
        <v>-23.893000000000001</v>
      </c>
      <c r="Q3289">
        <v>178.06700000000001</v>
      </c>
      <c r="R3289">
        <v>23747.39</v>
      </c>
      <c r="S3289">
        <v>23569.323</v>
      </c>
    </row>
    <row r="3290" spans="1:19" x14ac:dyDescent="0.3">
      <c r="A3290">
        <v>2021</v>
      </c>
      <c r="B3290">
        <v>5</v>
      </c>
      <c r="C3290">
        <v>18</v>
      </c>
      <c r="D3290">
        <v>1</v>
      </c>
      <c r="E3290">
        <v>19993.618999999999</v>
      </c>
      <c r="F3290">
        <v>1504.7049999999999</v>
      </c>
      <c r="G3290">
        <v>56.7</v>
      </c>
      <c r="H3290">
        <v>61.652000000000001</v>
      </c>
      <c r="I3290">
        <v>601.077</v>
      </c>
      <c r="J3290">
        <v>4.9450000000000003</v>
      </c>
      <c r="K3290">
        <v>21.552</v>
      </c>
      <c r="L3290">
        <v>86.448999999999998</v>
      </c>
      <c r="M3290">
        <v>22273.999</v>
      </c>
      <c r="N3290">
        <v>0</v>
      </c>
      <c r="O3290">
        <v>1.411</v>
      </c>
      <c r="P3290">
        <v>-18.643999999999998</v>
      </c>
      <c r="Q3290">
        <v>155.33199999999999</v>
      </c>
      <c r="R3290">
        <v>22291.232</v>
      </c>
      <c r="S3290">
        <v>22135.9</v>
      </c>
    </row>
    <row r="3291" spans="1:19" x14ac:dyDescent="0.3">
      <c r="A3291">
        <v>2021</v>
      </c>
      <c r="B3291">
        <v>5</v>
      </c>
      <c r="C3291">
        <v>18</v>
      </c>
      <c r="D3291">
        <v>2</v>
      </c>
      <c r="E3291">
        <v>19392.345000000001</v>
      </c>
      <c r="F3291">
        <v>1577.1769999999999</v>
      </c>
      <c r="G3291">
        <v>54.26</v>
      </c>
      <c r="H3291">
        <v>61.350999999999999</v>
      </c>
      <c r="I3291">
        <v>360.00200000000001</v>
      </c>
      <c r="J3291">
        <v>4.8719999999999999</v>
      </c>
      <c r="K3291">
        <v>18.963999999999999</v>
      </c>
      <c r="L3291">
        <v>86.094999999999999</v>
      </c>
      <c r="M3291">
        <v>21500.806</v>
      </c>
      <c r="N3291">
        <v>0</v>
      </c>
      <c r="O3291">
        <v>0.66700000000000004</v>
      </c>
      <c r="P3291">
        <v>-13.452999999999999</v>
      </c>
      <c r="Q3291">
        <v>147.14099999999999</v>
      </c>
      <c r="R3291">
        <v>21513.592000000001</v>
      </c>
      <c r="S3291">
        <v>21366.451000000001</v>
      </c>
    </row>
    <row r="3292" spans="1:19" x14ac:dyDescent="0.3">
      <c r="A3292">
        <v>2021</v>
      </c>
      <c r="B3292">
        <v>5</v>
      </c>
      <c r="C3292">
        <v>18</v>
      </c>
      <c r="D3292">
        <v>3</v>
      </c>
      <c r="E3292">
        <v>19169.046999999999</v>
      </c>
      <c r="F3292">
        <v>1586.9369999999999</v>
      </c>
      <c r="G3292">
        <v>53.548999999999999</v>
      </c>
      <c r="H3292">
        <v>60.981000000000002</v>
      </c>
      <c r="I3292">
        <v>204.78</v>
      </c>
      <c r="J3292">
        <v>4.7190000000000003</v>
      </c>
      <c r="K3292">
        <v>17.111000000000001</v>
      </c>
      <c r="L3292">
        <v>85.966999999999999</v>
      </c>
      <c r="M3292">
        <v>21129.542000000001</v>
      </c>
      <c r="N3292">
        <v>0</v>
      </c>
      <c r="O3292">
        <v>0.34799999999999998</v>
      </c>
      <c r="P3292">
        <v>-8.6229999999999993</v>
      </c>
      <c r="Q3292">
        <v>144.24100000000001</v>
      </c>
      <c r="R3292">
        <v>21137.816999999999</v>
      </c>
      <c r="S3292">
        <v>20993.575000000001</v>
      </c>
    </row>
    <row r="3293" spans="1:19" x14ac:dyDescent="0.3">
      <c r="A3293">
        <v>2021</v>
      </c>
      <c r="B3293">
        <v>5</v>
      </c>
      <c r="C3293">
        <v>18</v>
      </c>
      <c r="D3293">
        <v>4</v>
      </c>
      <c r="E3293">
        <v>19530.655999999999</v>
      </c>
      <c r="F3293">
        <v>1544.1079999999999</v>
      </c>
      <c r="G3293">
        <v>53.067</v>
      </c>
      <c r="H3293">
        <v>60.801000000000002</v>
      </c>
      <c r="I3293">
        <v>102.96599999999999</v>
      </c>
      <c r="J3293">
        <v>3.6520000000000001</v>
      </c>
      <c r="K3293">
        <v>16.791</v>
      </c>
      <c r="L3293">
        <v>86.183000000000007</v>
      </c>
      <c r="M3293">
        <v>21345.157999999999</v>
      </c>
      <c r="N3293">
        <v>0</v>
      </c>
      <c r="O3293">
        <v>0</v>
      </c>
      <c r="P3293">
        <v>-6.0910000000000002</v>
      </c>
      <c r="Q3293">
        <v>146.785</v>
      </c>
      <c r="R3293">
        <v>21351.249</v>
      </c>
      <c r="S3293">
        <v>21204.465</v>
      </c>
    </row>
    <row r="3294" spans="1:19" x14ac:dyDescent="0.3">
      <c r="A3294">
        <v>2021</v>
      </c>
      <c r="B3294">
        <v>5</v>
      </c>
      <c r="C3294">
        <v>18</v>
      </c>
      <c r="D3294">
        <v>5</v>
      </c>
      <c r="E3294">
        <v>20539.143</v>
      </c>
      <c r="F3294">
        <v>1342.6849999999999</v>
      </c>
      <c r="G3294">
        <v>55.261000000000003</v>
      </c>
      <c r="H3294">
        <v>60.722000000000001</v>
      </c>
      <c r="I3294">
        <v>72.459999999999994</v>
      </c>
      <c r="J3294">
        <v>2.3290000000000002</v>
      </c>
      <c r="K3294">
        <v>7.1360000000000001</v>
      </c>
      <c r="L3294">
        <v>86.736000000000004</v>
      </c>
      <c r="M3294">
        <v>22111.212</v>
      </c>
      <c r="N3294">
        <v>0.187</v>
      </c>
      <c r="O3294">
        <v>0</v>
      </c>
      <c r="P3294">
        <v>-5.3959999999999999</v>
      </c>
      <c r="Q3294">
        <v>157.047</v>
      </c>
      <c r="R3294">
        <v>22116.420999999998</v>
      </c>
      <c r="S3294">
        <v>21959.374</v>
      </c>
    </row>
    <row r="3295" spans="1:19" x14ac:dyDescent="0.3">
      <c r="A3295">
        <v>2021</v>
      </c>
      <c r="B3295">
        <v>5</v>
      </c>
      <c r="C3295">
        <v>18</v>
      </c>
      <c r="D3295">
        <v>6</v>
      </c>
      <c r="E3295">
        <v>22034.925999999999</v>
      </c>
      <c r="F3295">
        <v>1096.194</v>
      </c>
      <c r="G3295">
        <v>59.482999999999997</v>
      </c>
      <c r="H3295">
        <v>60.621000000000002</v>
      </c>
      <c r="I3295">
        <v>128.994</v>
      </c>
      <c r="J3295">
        <v>2.839</v>
      </c>
      <c r="K3295">
        <v>4.0220000000000002</v>
      </c>
      <c r="L3295">
        <v>87.575000000000003</v>
      </c>
      <c r="M3295">
        <v>23415.169000000002</v>
      </c>
      <c r="N3295">
        <v>162.57499999999999</v>
      </c>
      <c r="O3295">
        <v>0</v>
      </c>
      <c r="P3295">
        <v>-2.4129999999999998</v>
      </c>
      <c r="Q3295">
        <v>176.44</v>
      </c>
      <c r="R3295">
        <v>23255.007000000001</v>
      </c>
      <c r="S3295">
        <v>23078.566999999999</v>
      </c>
    </row>
    <row r="3296" spans="1:19" x14ac:dyDescent="0.3">
      <c r="A3296">
        <v>2021</v>
      </c>
      <c r="B3296">
        <v>5</v>
      </c>
      <c r="C3296">
        <v>18</v>
      </c>
      <c r="D3296">
        <v>7</v>
      </c>
      <c r="E3296">
        <v>24209.012999999999</v>
      </c>
      <c r="F3296">
        <v>988.55399999999997</v>
      </c>
      <c r="G3296">
        <v>61.878999999999998</v>
      </c>
      <c r="H3296">
        <v>61.000999999999998</v>
      </c>
      <c r="I3296">
        <v>267.89</v>
      </c>
      <c r="J3296">
        <v>3.702</v>
      </c>
      <c r="K3296">
        <v>10.24</v>
      </c>
      <c r="L3296">
        <v>88.906000000000006</v>
      </c>
      <c r="M3296">
        <v>25629.306</v>
      </c>
      <c r="N3296">
        <v>1491.473</v>
      </c>
      <c r="O3296">
        <v>-2.2549999999999999</v>
      </c>
      <c r="P3296">
        <v>-1.6890000000000001</v>
      </c>
      <c r="Q3296">
        <v>209.636</v>
      </c>
      <c r="R3296">
        <v>24141.776999999998</v>
      </c>
      <c r="S3296">
        <v>23932.141</v>
      </c>
    </row>
    <row r="3297" spans="1:19" x14ac:dyDescent="0.3">
      <c r="A3297">
        <v>2021</v>
      </c>
      <c r="B3297">
        <v>5</v>
      </c>
      <c r="C3297">
        <v>18</v>
      </c>
      <c r="D3297">
        <v>8</v>
      </c>
      <c r="E3297">
        <v>25849.328000000001</v>
      </c>
      <c r="F3297">
        <v>959.97299999999996</v>
      </c>
      <c r="G3297">
        <v>63.704000000000001</v>
      </c>
      <c r="H3297">
        <v>61.027999999999999</v>
      </c>
      <c r="I3297">
        <v>494.47699999999998</v>
      </c>
      <c r="J3297">
        <v>4.97</v>
      </c>
      <c r="K3297">
        <v>7.9290000000000003</v>
      </c>
      <c r="L3297">
        <v>90.072000000000003</v>
      </c>
      <c r="M3297">
        <v>27467.776999999998</v>
      </c>
      <c r="N3297">
        <v>3722.19</v>
      </c>
      <c r="O3297">
        <v>-14.055999999999999</v>
      </c>
      <c r="P3297">
        <v>-0.51500000000000001</v>
      </c>
      <c r="Q3297">
        <v>246.53800000000001</v>
      </c>
      <c r="R3297">
        <v>23760.157999999999</v>
      </c>
      <c r="S3297">
        <v>23513.620999999999</v>
      </c>
    </row>
    <row r="3298" spans="1:19" x14ac:dyDescent="0.3">
      <c r="A3298">
        <v>2021</v>
      </c>
      <c r="B3298">
        <v>5</v>
      </c>
      <c r="C3298">
        <v>18</v>
      </c>
      <c r="D3298">
        <v>9</v>
      </c>
      <c r="E3298">
        <v>27189.352999999999</v>
      </c>
      <c r="F3298">
        <v>945.87099999999998</v>
      </c>
      <c r="G3298">
        <v>64.372</v>
      </c>
      <c r="H3298">
        <v>60.344000000000001</v>
      </c>
      <c r="I3298">
        <v>610.01099999999997</v>
      </c>
      <c r="J3298">
        <v>5.5149999999999997</v>
      </c>
      <c r="K3298">
        <v>9.7059999999999995</v>
      </c>
      <c r="L3298">
        <v>91.102999999999994</v>
      </c>
      <c r="M3298">
        <v>28911.902999999998</v>
      </c>
      <c r="N3298">
        <v>5924.2659999999996</v>
      </c>
      <c r="O3298">
        <v>-26.974</v>
      </c>
      <c r="P3298">
        <v>1.335</v>
      </c>
      <c r="Q3298">
        <v>279.09100000000001</v>
      </c>
      <c r="R3298">
        <v>23013.276999999998</v>
      </c>
      <c r="S3298">
        <v>22734.186000000002</v>
      </c>
    </row>
    <row r="3299" spans="1:19" x14ac:dyDescent="0.3">
      <c r="A3299">
        <v>2021</v>
      </c>
      <c r="B3299">
        <v>5</v>
      </c>
      <c r="C3299">
        <v>18</v>
      </c>
      <c r="D3299">
        <v>10</v>
      </c>
      <c r="E3299">
        <v>28080.73</v>
      </c>
      <c r="F3299">
        <v>930.928</v>
      </c>
      <c r="G3299">
        <v>65.021000000000001</v>
      </c>
      <c r="H3299">
        <v>59.890999999999998</v>
      </c>
      <c r="I3299">
        <v>576.36599999999999</v>
      </c>
      <c r="J3299">
        <v>5.82</v>
      </c>
      <c r="K3299">
        <v>17.106999999999999</v>
      </c>
      <c r="L3299">
        <v>91.733999999999995</v>
      </c>
      <c r="M3299">
        <v>29762.575000000001</v>
      </c>
      <c r="N3299">
        <v>7672.4030000000002</v>
      </c>
      <c r="O3299">
        <v>-34.146999999999998</v>
      </c>
      <c r="P3299">
        <v>2.9889999999999999</v>
      </c>
      <c r="Q3299">
        <v>305.23599999999999</v>
      </c>
      <c r="R3299">
        <v>22121.33</v>
      </c>
      <c r="S3299">
        <v>21816.094000000001</v>
      </c>
    </row>
    <row r="3300" spans="1:19" x14ac:dyDescent="0.3">
      <c r="A3300">
        <v>2021</v>
      </c>
      <c r="B3300">
        <v>5</v>
      </c>
      <c r="C3300">
        <v>18</v>
      </c>
      <c r="D3300">
        <v>11</v>
      </c>
      <c r="E3300">
        <v>28486.454000000002</v>
      </c>
      <c r="F3300">
        <v>915.31799999999998</v>
      </c>
      <c r="G3300">
        <v>65.231999999999999</v>
      </c>
      <c r="H3300">
        <v>59.454000000000001</v>
      </c>
      <c r="I3300">
        <v>490.58300000000003</v>
      </c>
      <c r="J3300">
        <v>5.9569999999999999</v>
      </c>
      <c r="K3300">
        <v>17.286999999999999</v>
      </c>
      <c r="L3300">
        <v>92.028999999999996</v>
      </c>
      <c r="M3300">
        <v>30067.081999999999</v>
      </c>
      <c r="N3300">
        <v>8765.6020000000008</v>
      </c>
      <c r="O3300">
        <v>-36.765999999999998</v>
      </c>
      <c r="P3300">
        <v>4.2569999999999997</v>
      </c>
      <c r="Q3300">
        <v>327.54199999999997</v>
      </c>
      <c r="R3300">
        <v>21333.989000000001</v>
      </c>
      <c r="S3300">
        <v>21006.447</v>
      </c>
    </row>
    <row r="3301" spans="1:19" x14ac:dyDescent="0.3">
      <c r="A3301">
        <v>2021</v>
      </c>
      <c r="B3301">
        <v>5</v>
      </c>
      <c r="C3301">
        <v>18</v>
      </c>
      <c r="D3301">
        <v>12</v>
      </c>
      <c r="E3301">
        <v>28614.815999999999</v>
      </c>
      <c r="F3301">
        <v>899.98299999999995</v>
      </c>
      <c r="G3301">
        <v>65.722999999999999</v>
      </c>
      <c r="H3301">
        <v>58.563000000000002</v>
      </c>
      <c r="I3301">
        <v>453.64400000000001</v>
      </c>
      <c r="J3301">
        <v>5.9269999999999996</v>
      </c>
      <c r="K3301">
        <v>9.17</v>
      </c>
      <c r="L3301">
        <v>92.131</v>
      </c>
      <c r="M3301">
        <v>30134.233</v>
      </c>
      <c r="N3301">
        <v>9264.68</v>
      </c>
      <c r="O3301">
        <v>-7.5279999999999996</v>
      </c>
      <c r="P3301">
        <v>6.7510000000000003</v>
      </c>
      <c r="Q3301">
        <v>339.87599999999998</v>
      </c>
      <c r="R3301">
        <v>20870.330999999998</v>
      </c>
      <c r="S3301">
        <v>20530.454000000002</v>
      </c>
    </row>
    <row r="3302" spans="1:19" x14ac:dyDescent="0.3">
      <c r="A3302">
        <v>2021</v>
      </c>
      <c r="B3302">
        <v>5</v>
      </c>
      <c r="C3302">
        <v>18</v>
      </c>
      <c r="D3302">
        <v>13</v>
      </c>
      <c r="E3302">
        <v>28843.445</v>
      </c>
      <c r="F3302">
        <v>850.47400000000005</v>
      </c>
      <c r="G3302">
        <v>66.013000000000005</v>
      </c>
      <c r="H3302">
        <v>58.554000000000002</v>
      </c>
      <c r="I3302">
        <v>429.274</v>
      </c>
      <c r="J3302">
        <v>5.819</v>
      </c>
      <c r="K3302">
        <v>6.899</v>
      </c>
      <c r="L3302">
        <v>92.301000000000002</v>
      </c>
      <c r="M3302">
        <v>30286.767</v>
      </c>
      <c r="N3302">
        <v>9278.9279999999999</v>
      </c>
      <c r="O3302">
        <v>-3.508</v>
      </c>
      <c r="P3302">
        <v>6.8029999999999999</v>
      </c>
      <c r="Q3302">
        <v>348.53800000000001</v>
      </c>
      <c r="R3302">
        <v>21004.544000000002</v>
      </c>
      <c r="S3302">
        <v>20656.006000000001</v>
      </c>
    </row>
    <row r="3303" spans="1:19" x14ac:dyDescent="0.3">
      <c r="A3303">
        <v>2021</v>
      </c>
      <c r="B3303">
        <v>5</v>
      </c>
      <c r="C3303">
        <v>18</v>
      </c>
      <c r="D3303">
        <v>14</v>
      </c>
      <c r="E3303">
        <v>28837.288</v>
      </c>
      <c r="F3303">
        <v>815.91499999999996</v>
      </c>
      <c r="G3303">
        <v>66.619</v>
      </c>
      <c r="H3303">
        <v>58.11</v>
      </c>
      <c r="I3303">
        <v>368.52499999999998</v>
      </c>
      <c r="J3303">
        <v>5.3470000000000004</v>
      </c>
      <c r="K3303">
        <v>-1.0960000000000001</v>
      </c>
      <c r="L3303">
        <v>92.313000000000002</v>
      </c>
      <c r="M3303">
        <v>30176.401000000002</v>
      </c>
      <c r="N3303">
        <v>8764.116</v>
      </c>
      <c r="O3303">
        <v>-3.036</v>
      </c>
      <c r="P3303">
        <v>5.6459999999999999</v>
      </c>
      <c r="Q3303">
        <v>356.39600000000002</v>
      </c>
      <c r="R3303">
        <v>21409.673999999999</v>
      </c>
      <c r="S3303">
        <v>21053.277999999998</v>
      </c>
    </row>
    <row r="3304" spans="1:19" x14ac:dyDescent="0.3">
      <c r="A3304">
        <v>2021</v>
      </c>
      <c r="B3304">
        <v>5</v>
      </c>
      <c r="C3304">
        <v>18</v>
      </c>
      <c r="D3304">
        <v>15</v>
      </c>
      <c r="E3304">
        <v>28578.826000000001</v>
      </c>
      <c r="F3304">
        <v>783.43200000000002</v>
      </c>
      <c r="G3304">
        <v>67.697999999999993</v>
      </c>
      <c r="H3304">
        <v>57.136000000000003</v>
      </c>
      <c r="I3304">
        <v>339.13400000000001</v>
      </c>
      <c r="J3304">
        <v>5.5759999999999996</v>
      </c>
      <c r="K3304">
        <v>-3.488</v>
      </c>
      <c r="L3304">
        <v>92.159000000000006</v>
      </c>
      <c r="M3304">
        <v>29852.776000000002</v>
      </c>
      <c r="N3304">
        <v>7542.3209999999999</v>
      </c>
      <c r="O3304">
        <v>-2.4260000000000002</v>
      </c>
      <c r="P3304">
        <v>6.5830000000000002</v>
      </c>
      <c r="Q3304">
        <v>361.87599999999998</v>
      </c>
      <c r="R3304">
        <v>22306.298999999999</v>
      </c>
      <c r="S3304">
        <v>21944.421999999999</v>
      </c>
    </row>
    <row r="3305" spans="1:19" x14ac:dyDescent="0.3">
      <c r="A3305">
        <v>2021</v>
      </c>
      <c r="B3305">
        <v>5</v>
      </c>
      <c r="C3305">
        <v>18</v>
      </c>
      <c r="D3305">
        <v>16</v>
      </c>
      <c r="E3305">
        <v>28301.457999999999</v>
      </c>
      <c r="F3305">
        <v>733.33500000000004</v>
      </c>
      <c r="G3305">
        <v>69.155000000000001</v>
      </c>
      <c r="H3305">
        <v>57.084000000000003</v>
      </c>
      <c r="I3305">
        <v>233.93700000000001</v>
      </c>
      <c r="J3305">
        <v>4.3869999999999996</v>
      </c>
      <c r="K3305">
        <v>-28.992999999999999</v>
      </c>
      <c r="L3305">
        <v>91.942999999999998</v>
      </c>
      <c r="M3305">
        <v>29393.151999999998</v>
      </c>
      <c r="N3305">
        <v>5787.8760000000002</v>
      </c>
      <c r="O3305">
        <v>1.4179999999999999</v>
      </c>
      <c r="P3305">
        <v>5.0960000000000001</v>
      </c>
      <c r="Q3305">
        <v>362.721</v>
      </c>
      <c r="R3305">
        <v>23598.761999999999</v>
      </c>
      <c r="S3305">
        <v>23236.041000000001</v>
      </c>
    </row>
    <row r="3306" spans="1:19" x14ac:dyDescent="0.3">
      <c r="A3306">
        <v>2021</v>
      </c>
      <c r="B3306">
        <v>5</v>
      </c>
      <c r="C3306">
        <v>18</v>
      </c>
      <c r="D3306">
        <v>17</v>
      </c>
      <c r="E3306">
        <v>27853.858</v>
      </c>
      <c r="F3306">
        <v>690.35900000000004</v>
      </c>
      <c r="G3306">
        <v>70.418999999999997</v>
      </c>
      <c r="H3306">
        <v>57.390999999999998</v>
      </c>
      <c r="I3306">
        <v>255.80699999999999</v>
      </c>
      <c r="J3306">
        <v>4.91</v>
      </c>
      <c r="K3306">
        <v>-41.508000000000003</v>
      </c>
      <c r="L3306">
        <v>91.622</v>
      </c>
      <c r="M3306">
        <v>28912.44</v>
      </c>
      <c r="N3306">
        <v>3605.7350000000001</v>
      </c>
      <c r="O3306">
        <v>6.6150000000000002</v>
      </c>
      <c r="P3306">
        <v>5.8730000000000002</v>
      </c>
      <c r="Q3306">
        <v>358.983</v>
      </c>
      <c r="R3306">
        <v>25294.217000000001</v>
      </c>
      <c r="S3306">
        <v>24935.234</v>
      </c>
    </row>
    <row r="3307" spans="1:19" x14ac:dyDescent="0.3">
      <c r="A3307">
        <v>2021</v>
      </c>
      <c r="B3307">
        <v>5</v>
      </c>
      <c r="C3307">
        <v>18</v>
      </c>
      <c r="D3307">
        <v>18</v>
      </c>
      <c r="E3307">
        <v>27349.057000000001</v>
      </c>
      <c r="F3307">
        <v>664.51800000000003</v>
      </c>
      <c r="G3307">
        <v>70.902000000000001</v>
      </c>
      <c r="H3307">
        <v>58.866999999999997</v>
      </c>
      <c r="I3307">
        <v>326.37799999999999</v>
      </c>
      <c r="J3307">
        <v>4.7430000000000003</v>
      </c>
      <c r="K3307">
        <v>-43.15</v>
      </c>
      <c r="L3307">
        <v>91.242000000000004</v>
      </c>
      <c r="M3307">
        <v>28451.654999999999</v>
      </c>
      <c r="N3307">
        <v>1351.7719999999999</v>
      </c>
      <c r="O3307">
        <v>18.824000000000002</v>
      </c>
      <c r="P3307">
        <v>0.997</v>
      </c>
      <c r="Q3307">
        <v>342.24099999999999</v>
      </c>
      <c r="R3307">
        <v>27080.061000000002</v>
      </c>
      <c r="S3307">
        <v>26737.821</v>
      </c>
    </row>
    <row r="3308" spans="1:19" x14ac:dyDescent="0.3">
      <c r="A3308">
        <v>2021</v>
      </c>
      <c r="B3308">
        <v>5</v>
      </c>
      <c r="C3308">
        <v>18</v>
      </c>
      <c r="D3308">
        <v>19</v>
      </c>
      <c r="E3308">
        <v>27508.687000000002</v>
      </c>
      <c r="F3308">
        <v>660.91200000000003</v>
      </c>
      <c r="G3308">
        <v>69.91</v>
      </c>
      <c r="H3308">
        <v>58.962000000000003</v>
      </c>
      <c r="I3308">
        <v>361.14600000000002</v>
      </c>
      <c r="J3308">
        <v>4.4640000000000004</v>
      </c>
      <c r="K3308">
        <v>-47.866999999999997</v>
      </c>
      <c r="L3308">
        <v>91.338999999999999</v>
      </c>
      <c r="M3308">
        <v>28637.642</v>
      </c>
      <c r="N3308">
        <v>172.09899999999999</v>
      </c>
      <c r="O3308">
        <v>22.193999999999999</v>
      </c>
      <c r="P3308">
        <v>5.1360000000000001</v>
      </c>
      <c r="Q3308">
        <v>309.892</v>
      </c>
      <c r="R3308">
        <v>28438.212</v>
      </c>
      <c r="S3308">
        <v>28128.32</v>
      </c>
    </row>
    <row r="3309" spans="1:19" x14ac:dyDescent="0.3">
      <c r="A3309">
        <v>2021</v>
      </c>
      <c r="B3309">
        <v>5</v>
      </c>
      <c r="C3309">
        <v>18</v>
      </c>
      <c r="D3309">
        <v>20</v>
      </c>
      <c r="E3309">
        <v>28456.046999999999</v>
      </c>
      <c r="F3309">
        <v>700.27</v>
      </c>
      <c r="G3309">
        <v>70.120999999999995</v>
      </c>
      <c r="H3309">
        <v>60.738999999999997</v>
      </c>
      <c r="I3309">
        <v>404.81200000000001</v>
      </c>
      <c r="J3309">
        <v>4.1230000000000002</v>
      </c>
      <c r="K3309">
        <v>-53.070999999999998</v>
      </c>
      <c r="L3309">
        <v>92.122</v>
      </c>
      <c r="M3309">
        <v>29665.042000000001</v>
      </c>
      <c r="N3309">
        <v>9.7000000000000003E-2</v>
      </c>
      <c r="O3309">
        <v>21.196999999999999</v>
      </c>
      <c r="P3309">
        <v>8.2550000000000008</v>
      </c>
      <c r="Q3309">
        <v>281.02699999999999</v>
      </c>
      <c r="R3309">
        <v>29635.493999999999</v>
      </c>
      <c r="S3309">
        <v>29354.466</v>
      </c>
    </row>
    <row r="3310" spans="1:19" x14ac:dyDescent="0.3">
      <c r="A3310">
        <v>2021</v>
      </c>
      <c r="B3310">
        <v>5</v>
      </c>
      <c r="C3310">
        <v>18</v>
      </c>
      <c r="D3310">
        <v>21</v>
      </c>
      <c r="E3310">
        <v>27497.883999999998</v>
      </c>
      <c r="F3310">
        <v>762.49400000000003</v>
      </c>
      <c r="G3310">
        <v>71.262</v>
      </c>
      <c r="H3310">
        <v>62.591000000000001</v>
      </c>
      <c r="I3310">
        <v>517.60900000000004</v>
      </c>
      <c r="J3310">
        <v>5.181</v>
      </c>
      <c r="K3310">
        <v>-15.494</v>
      </c>
      <c r="L3310">
        <v>91.379000000000005</v>
      </c>
      <c r="M3310">
        <v>28921.643</v>
      </c>
      <c r="N3310">
        <v>0</v>
      </c>
      <c r="O3310">
        <v>17.259</v>
      </c>
      <c r="P3310">
        <v>2.0049999999999999</v>
      </c>
      <c r="Q3310">
        <v>253.6</v>
      </c>
      <c r="R3310">
        <v>28902.379000000001</v>
      </c>
      <c r="S3310">
        <v>28648.778999999999</v>
      </c>
    </row>
    <row r="3311" spans="1:19" x14ac:dyDescent="0.3">
      <c r="A3311">
        <v>2021</v>
      </c>
      <c r="B3311">
        <v>5</v>
      </c>
      <c r="C3311">
        <v>18</v>
      </c>
      <c r="D3311">
        <v>22</v>
      </c>
      <c r="E3311">
        <v>25191.375</v>
      </c>
      <c r="F3311">
        <v>913.71</v>
      </c>
      <c r="G3311">
        <v>67.144999999999996</v>
      </c>
      <c r="H3311">
        <v>63.042000000000002</v>
      </c>
      <c r="I3311">
        <v>577.44799999999998</v>
      </c>
      <c r="J3311">
        <v>4.8490000000000002</v>
      </c>
      <c r="K3311">
        <v>5.3540000000000001</v>
      </c>
      <c r="L3311">
        <v>89.503</v>
      </c>
      <c r="M3311">
        <v>26845.279999999999</v>
      </c>
      <c r="N3311">
        <v>0</v>
      </c>
      <c r="O3311">
        <v>11.529</v>
      </c>
      <c r="P3311">
        <v>-12.587</v>
      </c>
      <c r="Q3311">
        <v>225.494</v>
      </c>
      <c r="R3311">
        <v>26846.338</v>
      </c>
      <c r="S3311">
        <v>26620.844000000001</v>
      </c>
    </row>
    <row r="3312" spans="1:19" x14ac:dyDescent="0.3">
      <c r="A3312">
        <v>2021</v>
      </c>
      <c r="B3312">
        <v>5</v>
      </c>
      <c r="C3312">
        <v>18</v>
      </c>
      <c r="D3312">
        <v>23</v>
      </c>
      <c r="E3312">
        <v>22637.677</v>
      </c>
      <c r="F3312">
        <v>1085.768</v>
      </c>
      <c r="G3312">
        <v>61.914000000000001</v>
      </c>
      <c r="H3312">
        <v>62.662999999999997</v>
      </c>
      <c r="I3312">
        <v>962.154</v>
      </c>
      <c r="J3312">
        <v>5.25</v>
      </c>
      <c r="K3312">
        <v>18.387</v>
      </c>
      <c r="L3312">
        <v>87.953000000000003</v>
      </c>
      <c r="M3312">
        <v>24859.850999999999</v>
      </c>
      <c r="N3312">
        <v>0</v>
      </c>
      <c r="O3312">
        <v>5.9409999999999998</v>
      </c>
      <c r="P3312">
        <v>-14.349</v>
      </c>
      <c r="Q3312">
        <v>195.20400000000001</v>
      </c>
      <c r="R3312">
        <v>24868.26</v>
      </c>
      <c r="S3312">
        <v>24673.056</v>
      </c>
    </row>
    <row r="3313" spans="1:19" x14ac:dyDescent="0.3">
      <c r="A3313">
        <v>2021</v>
      </c>
      <c r="B3313">
        <v>5</v>
      </c>
      <c r="C3313">
        <v>18</v>
      </c>
      <c r="D3313">
        <v>24</v>
      </c>
      <c r="E3313">
        <v>20968.486000000001</v>
      </c>
      <c r="F3313">
        <v>1380.3510000000001</v>
      </c>
      <c r="G3313">
        <v>58.753999999999998</v>
      </c>
      <c r="H3313">
        <v>62.180999999999997</v>
      </c>
      <c r="I3313">
        <v>846.64099999999996</v>
      </c>
      <c r="J3313">
        <v>5.0780000000000003</v>
      </c>
      <c r="K3313">
        <v>24.032</v>
      </c>
      <c r="L3313">
        <v>87.001999999999995</v>
      </c>
      <c r="M3313">
        <v>23373.77</v>
      </c>
      <c r="N3313">
        <v>0</v>
      </c>
      <c r="O3313">
        <v>2.9140000000000001</v>
      </c>
      <c r="P3313">
        <v>-23.893000000000001</v>
      </c>
      <c r="Q3313">
        <v>170.11500000000001</v>
      </c>
      <c r="R3313">
        <v>23394.749</v>
      </c>
      <c r="S3313">
        <v>23224.633999999998</v>
      </c>
    </row>
    <row r="3314" spans="1:19" x14ac:dyDescent="0.3">
      <c r="A3314">
        <v>2021</v>
      </c>
      <c r="B3314">
        <v>5</v>
      </c>
      <c r="C3314">
        <v>19</v>
      </c>
      <c r="D3314">
        <v>1</v>
      </c>
      <c r="E3314">
        <v>20390.577000000001</v>
      </c>
      <c r="F3314">
        <v>1504.7049999999999</v>
      </c>
      <c r="G3314">
        <v>59.167000000000002</v>
      </c>
      <c r="H3314">
        <v>61.735999999999997</v>
      </c>
      <c r="I3314">
        <v>601.077</v>
      </c>
      <c r="J3314">
        <v>4.9450000000000003</v>
      </c>
      <c r="K3314">
        <v>24.995999999999999</v>
      </c>
      <c r="L3314">
        <v>86.730999999999995</v>
      </c>
      <c r="M3314">
        <v>22674.768</v>
      </c>
      <c r="N3314">
        <v>0</v>
      </c>
      <c r="O3314">
        <v>1.411</v>
      </c>
      <c r="P3314">
        <v>-18.643999999999998</v>
      </c>
      <c r="Q3314">
        <v>152.30199999999999</v>
      </c>
      <c r="R3314">
        <v>22692</v>
      </c>
      <c r="S3314">
        <v>22539.698</v>
      </c>
    </row>
    <row r="3315" spans="1:19" x14ac:dyDescent="0.3">
      <c r="A3315">
        <v>2021</v>
      </c>
      <c r="B3315">
        <v>5</v>
      </c>
      <c r="C3315">
        <v>19</v>
      </c>
      <c r="D3315">
        <v>2</v>
      </c>
      <c r="E3315">
        <v>19793.021000000001</v>
      </c>
      <c r="F3315">
        <v>1577.1769999999999</v>
      </c>
      <c r="G3315">
        <v>56.902000000000001</v>
      </c>
      <c r="H3315">
        <v>61.435000000000002</v>
      </c>
      <c r="I3315">
        <v>360.00200000000001</v>
      </c>
      <c r="J3315">
        <v>4.8719999999999999</v>
      </c>
      <c r="K3315">
        <v>21.748000000000001</v>
      </c>
      <c r="L3315">
        <v>86.376000000000005</v>
      </c>
      <c r="M3315">
        <v>21904.632000000001</v>
      </c>
      <c r="N3315">
        <v>0</v>
      </c>
      <c r="O3315">
        <v>0.66700000000000004</v>
      </c>
      <c r="P3315">
        <v>-13.452999999999999</v>
      </c>
      <c r="Q3315">
        <v>144.30000000000001</v>
      </c>
      <c r="R3315">
        <v>21917.417000000001</v>
      </c>
      <c r="S3315">
        <v>21773.116999999998</v>
      </c>
    </row>
    <row r="3316" spans="1:19" x14ac:dyDescent="0.3">
      <c r="A3316">
        <v>2021</v>
      </c>
      <c r="B3316">
        <v>5</v>
      </c>
      <c r="C3316">
        <v>19</v>
      </c>
      <c r="D3316">
        <v>3</v>
      </c>
      <c r="E3316">
        <v>19487.627</v>
      </c>
      <c r="F3316">
        <v>1586.9369999999999</v>
      </c>
      <c r="G3316">
        <v>55.277999999999999</v>
      </c>
      <c r="H3316">
        <v>61.042000000000002</v>
      </c>
      <c r="I3316">
        <v>204.78</v>
      </c>
      <c r="J3316">
        <v>4.7190000000000003</v>
      </c>
      <c r="K3316">
        <v>18.875</v>
      </c>
      <c r="L3316">
        <v>86.191000000000003</v>
      </c>
      <c r="M3316">
        <v>21450.17</v>
      </c>
      <c r="N3316">
        <v>0</v>
      </c>
      <c r="O3316">
        <v>0.34799999999999998</v>
      </c>
      <c r="P3316">
        <v>-8.6229999999999993</v>
      </c>
      <c r="Q3316">
        <v>141.834</v>
      </c>
      <c r="R3316">
        <v>21458.444</v>
      </c>
      <c r="S3316">
        <v>21316.611000000001</v>
      </c>
    </row>
    <row r="3317" spans="1:19" x14ac:dyDescent="0.3">
      <c r="A3317">
        <v>2021</v>
      </c>
      <c r="B3317">
        <v>5</v>
      </c>
      <c r="C3317">
        <v>19</v>
      </c>
      <c r="D3317">
        <v>4</v>
      </c>
      <c r="E3317">
        <v>19802.048999999999</v>
      </c>
      <c r="F3317">
        <v>1544.1079999999999</v>
      </c>
      <c r="G3317">
        <v>53.847999999999999</v>
      </c>
      <c r="H3317">
        <v>60.853000000000002</v>
      </c>
      <c r="I3317">
        <v>102.96599999999999</v>
      </c>
      <c r="J3317">
        <v>3.6520000000000001</v>
      </c>
      <c r="K3317">
        <v>18.137</v>
      </c>
      <c r="L3317">
        <v>86.379000000000005</v>
      </c>
      <c r="M3317">
        <v>21618.145</v>
      </c>
      <c r="N3317">
        <v>0</v>
      </c>
      <c r="O3317">
        <v>0</v>
      </c>
      <c r="P3317">
        <v>-6.0910000000000002</v>
      </c>
      <c r="Q3317">
        <v>145.03100000000001</v>
      </c>
      <c r="R3317">
        <v>21624.236000000001</v>
      </c>
      <c r="S3317">
        <v>21479.205000000002</v>
      </c>
    </row>
    <row r="3318" spans="1:19" x14ac:dyDescent="0.3">
      <c r="A3318">
        <v>2021</v>
      </c>
      <c r="B3318">
        <v>5</v>
      </c>
      <c r="C3318">
        <v>19</v>
      </c>
      <c r="D3318">
        <v>5</v>
      </c>
      <c r="E3318">
        <v>20940.257000000001</v>
      </c>
      <c r="F3318">
        <v>1342.6849999999999</v>
      </c>
      <c r="G3318">
        <v>55.506999999999998</v>
      </c>
      <c r="H3318">
        <v>60.795999999999999</v>
      </c>
      <c r="I3318">
        <v>72.459999999999994</v>
      </c>
      <c r="J3318">
        <v>2.3290000000000002</v>
      </c>
      <c r="K3318">
        <v>7.53</v>
      </c>
      <c r="L3318">
        <v>87</v>
      </c>
      <c r="M3318">
        <v>22513.058000000001</v>
      </c>
      <c r="N3318">
        <v>0.187</v>
      </c>
      <c r="O3318">
        <v>0</v>
      </c>
      <c r="P3318">
        <v>-5.3959999999999999</v>
      </c>
      <c r="Q3318">
        <v>156.10499999999999</v>
      </c>
      <c r="R3318">
        <v>22518.267</v>
      </c>
      <c r="S3318">
        <v>22362.162</v>
      </c>
    </row>
    <row r="3319" spans="1:19" x14ac:dyDescent="0.3">
      <c r="A3319">
        <v>2021</v>
      </c>
      <c r="B3319">
        <v>5</v>
      </c>
      <c r="C3319">
        <v>19</v>
      </c>
      <c r="D3319">
        <v>6</v>
      </c>
      <c r="E3319">
        <v>22417.186000000002</v>
      </c>
      <c r="F3319">
        <v>1096.194</v>
      </c>
      <c r="G3319">
        <v>57.911999999999999</v>
      </c>
      <c r="H3319">
        <v>60.703000000000003</v>
      </c>
      <c r="I3319">
        <v>128.994</v>
      </c>
      <c r="J3319">
        <v>2.839</v>
      </c>
      <c r="K3319">
        <v>3.85</v>
      </c>
      <c r="L3319">
        <v>87.817999999999998</v>
      </c>
      <c r="M3319">
        <v>23797.582999999999</v>
      </c>
      <c r="N3319">
        <v>162.57499999999999</v>
      </c>
      <c r="O3319">
        <v>0</v>
      </c>
      <c r="P3319">
        <v>-2.4129999999999998</v>
      </c>
      <c r="Q3319">
        <v>176.524</v>
      </c>
      <c r="R3319">
        <v>23637.420999999998</v>
      </c>
      <c r="S3319">
        <v>23460.896000000001</v>
      </c>
    </row>
    <row r="3320" spans="1:19" x14ac:dyDescent="0.3">
      <c r="A3320">
        <v>2021</v>
      </c>
      <c r="B3320">
        <v>5</v>
      </c>
      <c r="C3320">
        <v>19</v>
      </c>
      <c r="D3320">
        <v>7</v>
      </c>
      <c r="E3320">
        <v>24723.077000000001</v>
      </c>
      <c r="F3320">
        <v>988.55399999999997</v>
      </c>
      <c r="G3320">
        <v>60.466000000000001</v>
      </c>
      <c r="H3320">
        <v>61.121000000000002</v>
      </c>
      <c r="I3320">
        <v>267.89</v>
      </c>
      <c r="J3320">
        <v>3.702</v>
      </c>
      <c r="K3320">
        <v>9.2970000000000006</v>
      </c>
      <c r="L3320">
        <v>89.22</v>
      </c>
      <c r="M3320">
        <v>26142.861000000001</v>
      </c>
      <c r="N3320">
        <v>1491.473</v>
      </c>
      <c r="O3320">
        <v>-2.2549999999999999</v>
      </c>
      <c r="P3320">
        <v>-1.6890000000000001</v>
      </c>
      <c r="Q3320">
        <v>209.68299999999999</v>
      </c>
      <c r="R3320">
        <v>24655.331999999999</v>
      </c>
      <c r="S3320">
        <v>24445.649000000001</v>
      </c>
    </row>
    <row r="3321" spans="1:19" x14ac:dyDescent="0.3">
      <c r="A3321">
        <v>2021</v>
      </c>
      <c r="B3321">
        <v>5</v>
      </c>
      <c r="C3321">
        <v>19</v>
      </c>
      <c r="D3321">
        <v>8</v>
      </c>
      <c r="E3321">
        <v>26334.814999999999</v>
      </c>
      <c r="F3321">
        <v>959.97299999999996</v>
      </c>
      <c r="G3321">
        <v>63.036999999999999</v>
      </c>
      <c r="H3321">
        <v>61.128</v>
      </c>
      <c r="I3321">
        <v>494.47699999999998</v>
      </c>
      <c r="J3321">
        <v>4.97</v>
      </c>
      <c r="K3321">
        <v>7.1289999999999996</v>
      </c>
      <c r="L3321">
        <v>90.346999999999994</v>
      </c>
      <c r="M3321">
        <v>27952.837</v>
      </c>
      <c r="N3321">
        <v>3722.19</v>
      </c>
      <c r="O3321">
        <v>-14.055999999999999</v>
      </c>
      <c r="P3321">
        <v>-0.51500000000000001</v>
      </c>
      <c r="Q3321">
        <v>243.75899999999999</v>
      </c>
      <c r="R3321">
        <v>24245.219000000001</v>
      </c>
      <c r="S3321">
        <v>24001.46</v>
      </c>
    </row>
    <row r="3322" spans="1:19" x14ac:dyDescent="0.3">
      <c r="A3322">
        <v>2021</v>
      </c>
      <c r="B3322">
        <v>5</v>
      </c>
      <c r="C3322">
        <v>19</v>
      </c>
      <c r="D3322">
        <v>9</v>
      </c>
      <c r="E3322">
        <v>27569.030999999999</v>
      </c>
      <c r="F3322">
        <v>945.87099999999998</v>
      </c>
      <c r="G3322">
        <v>65.793000000000006</v>
      </c>
      <c r="H3322">
        <v>60.411999999999999</v>
      </c>
      <c r="I3322">
        <v>610.01099999999997</v>
      </c>
      <c r="J3322">
        <v>5.5149999999999997</v>
      </c>
      <c r="K3322">
        <v>9.7449999999999992</v>
      </c>
      <c r="L3322">
        <v>91.504000000000005</v>
      </c>
      <c r="M3322">
        <v>29292.09</v>
      </c>
      <c r="N3322">
        <v>5924.2659999999996</v>
      </c>
      <c r="O3322">
        <v>-26.974</v>
      </c>
      <c r="P3322">
        <v>1.335</v>
      </c>
      <c r="Q3322">
        <v>272.267</v>
      </c>
      <c r="R3322">
        <v>23393.463</v>
      </c>
      <c r="S3322">
        <v>23121.196</v>
      </c>
    </row>
    <row r="3323" spans="1:19" x14ac:dyDescent="0.3">
      <c r="A3323">
        <v>2021</v>
      </c>
      <c r="B3323">
        <v>5</v>
      </c>
      <c r="C3323">
        <v>19</v>
      </c>
      <c r="D3323">
        <v>10</v>
      </c>
      <c r="E3323">
        <v>28577.956999999999</v>
      </c>
      <c r="F3323">
        <v>930.928</v>
      </c>
      <c r="G3323">
        <v>68.900999999999996</v>
      </c>
      <c r="H3323">
        <v>59.965000000000003</v>
      </c>
      <c r="I3323">
        <v>576.36599999999999</v>
      </c>
      <c r="J3323">
        <v>5.82</v>
      </c>
      <c r="K3323">
        <v>18.545999999999999</v>
      </c>
      <c r="L3323">
        <v>92.296999999999997</v>
      </c>
      <c r="M3323">
        <v>30261.879000000001</v>
      </c>
      <c r="N3323">
        <v>7672.4030000000002</v>
      </c>
      <c r="O3323">
        <v>-34.146999999999998</v>
      </c>
      <c r="P3323">
        <v>2.9889999999999999</v>
      </c>
      <c r="Q3323">
        <v>293.92500000000001</v>
      </c>
      <c r="R3323">
        <v>22620.633999999998</v>
      </c>
      <c r="S3323">
        <v>22326.708999999999</v>
      </c>
    </row>
    <row r="3324" spans="1:19" x14ac:dyDescent="0.3">
      <c r="A3324">
        <v>2021</v>
      </c>
      <c r="B3324">
        <v>5</v>
      </c>
      <c r="C3324">
        <v>19</v>
      </c>
      <c r="D3324">
        <v>11</v>
      </c>
      <c r="E3324">
        <v>29148.883000000002</v>
      </c>
      <c r="F3324">
        <v>915.31799999999998</v>
      </c>
      <c r="G3324">
        <v>72.191999999999993</v>
      </c>
      <c r="H3324">
        <v>59.524999999999999</v>
      </c>
      <c r="I3324">
        <v>490.58300000000003</v>
      </c>
      <c r="J3324">
        <v>5.9569999999999999</v>
      </c>
      <c r="K3324">
        <v>19.553999999999998</v>
      </c>
      <c r="L3324">
        <v>92.632999999999996</v>
      </c>
      <c r="M3324">
        <v>30732.453000000001</v>
      </c>
      <c r="N3324">
        <v>8765.6020000000008</v>
      </c>
      <c r="O3324">
        <v>-36.765999999999998</v>
      </c>
      <c r="P3324">
        <v>4.2569999999999997</v>
      </c>
      <c r="Q3324">
        <v>312.93900000000002</v>
      </c>
      <c r="R3324">
        <v>21999.359</v>
      </c>
      <c r="S3324">
        <v>21686.420999999998</v>
      </c>
    </row>
    <row r="3325" spans="1:19" x14ac:dyDescent="0.3">
      <c r="A3325">
        <v>2021</v>
      </c>
      <c r="B3325">
        <v>5</v>
      </c>
      <c r="C3325">
        <v>19</v>
      </c>
      <c r="D3325">
        <v>12</v>
      </c>
      <c r="E3325">
        <v>29452.546999999999</v>
      </c>
      <c r="F3325">
        <v>899.98299999999995</v>
      </c>
      <c r="G3325">
        <v>74.992000000000004</v>
      </c>
      <c r="H3325">
        <v>58.613999999999997</v>
      </c>
      <c r="I3325">
        <v>453.64400000000001</v>
      </c>
      <c r="J3325">
        <v>5.9269999999999996</v>
      </c>
      <c r="K3325">
        <v>9.9339999999999993</v>
      </c>
      <c r="L3325">
        <v>92.777000000000001</v>
      </c>
      <c r="M3325">
        <v>30973.425999999999</v>
      </c>
      <c r="N3325">
        <v>9264.68</v>
      </c>
      <c r="O3325">
        <v>-7.5279999999999996</v>
      </c>
      <c r="P3325">
        <v>6.7510000000000003</v>
      </c>
      <c r="Q3325">
        <v>325.15100000000001</v>
      </c>
      <c r="R3325">
        <v>21709.524000000001</v>
      </c>
      <c r="S3325">
        <v>21384.371999999999</v>
      </c>
    </row>
    <row r="3326" spans="1:19" x14ac:dyDescent="0.3">
      <c r="A3326">
        <v>2021</v>
      </c>
      <c r="B3326">
        <v>5</v>
      </c>
      <c r="C3326">
        <v>19</v>
      </c>
      <c r="D3326">
        <v>13</v>
      </c>
      <c r="E3326">
        <v>29890.091</v>
      </c>
      <c r="F3326">
        <v>850.47400000000005</v>
      </c>
      <c r="G3326">
        <v>77.599000000000004</v>
      </c>
      <c r="H3326">
        <v>58.598999999999997</v>
      </c>
      <c r="I3326">
        <v>429.274</v>
      </c>
      <c r="J3326">
        <v>5.819</v>
      </c>
      <c r="K3326">
        <v>7.5819999999999999</v>
      </c>
      <c r="L3326">
        <v>92.957999999999998</v>
      </c>
      <c r="M3326">
        <v>31334.797999999999</v>
      </c>
      <c r="N3326">
        <v>9278.9279999999999</v>
      </c>
      <c r="O3326">
        <v>-3.508</v>
      </c>
      <c r="P3326">
        <v>6.8029999999999999</v>
      </c>
      <c r="Q3326">
        <v>334.64499999999998</v>
      </c>
      <c r="R3326">
        <v>22052.575000000001</v>
      </c>
      <c r="S3326">
        <v>21717.93</v>
      </c>
    </row>
    <row r="3327" spans="1:19" x14ac:dyDescent="0.3">
      <c r="A3327">
        <v>2021</v>
      </c>
      <c r="B3327">
        <v>5</v>
      </c>
      <c r="C3327">
        <v>19</v>
      </c>
      <c r="D3327">
        <v>14</v>
      </c>
      <c r="E3327">
        <v>29985.042000000001</v>
      </c>
      <c r="F3327">
        <v>815.91499999999996</v>
      </c>
      <c r="G3327">
        <v>80.381</v>
      </c>
      <c r="H3327">
        <v>58.113</v>
      </c>
      <c r="I3327">
        <v>368.52499999999998</v>
      </c>
      <c r="J3327">
        <v>5.3470000000000004</v>
      </c>
      <c r="K3327">
        <v>-2.5619999999999998</v>
      </c>
      <c r="L3327">
        <v>92.986000000000004</v>
      </c>
      <c r="M3327">
        <v>31323.365000000002</v>
      </c>
      <c r="N3327">
        <v>8764.116</v>
      </c>
      <c r="O3327">
        <v>-3.036</v>
      </c>
      <c r="P3327">
        <v>5.6459999999999999</v>
      </c>
      <c r="Q3327">
        <v>341.83699999999999</v>
      </c>
      <c r="R3327">
        <v>22556.637999999999</v>
      </c>
      <c r="S3327">
        <v>22214.800999999999</v>
      </c>
    </row>
    <row r="3328" spans="1:19" x14ac:dyDescent="0.3">
      <c r="A3328">
        <v>2021</v>
      </c>
      <c r="B3328">
        <v>5</v>
      </c>
      <c r="C3328">
        <v>19</v>
      </c>
      <c r="D3328">
        <v>15</v>
      </c>
      <c r="E3328">
        <v>29964.521000000001</v>
      </c>
      <c r="F3328">
        <v>783.43200000000002</v>
      </c>
      <c r="G3328">
        <v>82.513999999999996</v>
      </c>
      <c r="H3328">
        <v>57.076999999999998</v>
      </c>
      <c r="I3328">
        <v>339.13400000000001</v>
      </c>
      <c r="J3328">
        <v>5.5759999999999996</v>
      </c>
      <c r="K3328">
        <v>-5.01</v>
      </c>
      <c r="L3328">
        <v>92.962000000000003</v>
      </c>
      <c r="M3328">
        <v>31237.691999999999</v>
      </c>
      <c r="N3328">
        <v>7542.3209999999999</v>
      </c>
      <c r="O3328">
        <v>-2.4260000000000002</v>
      </c>
      <c r="P3328">
        <v>6.5830000000000002</v>
      </c>
      <c r="Q3328">
        <v>344.99299999999999</v>
      </c>
      <c r="R3328">
        <v>23691.216</v>
      </c>
      <c r="S3328">
        <v>23346.223000000002</v>
      </c>
    </row>
    <row r="3329" spans="1:19" x14ac:dyDescent="0.3">
      <c r="A3329">
        <v>2021</v>
      </c>
      <c r="B3329">
        <v>5</v>
      </c>
      <c r="C3329">
        <v>19</v>
      </c>
      <c r="D3329">
        <v>16</v>
      </c>
      <c r="E3329">
        <v>29745.339</v>
      </c>
      <c r="F3329">
        <v>733.33500000000004</v>
      </c>
      <c r="G3329">
        <v>84.656000000000006</v>
      </c>
      <c r="H3329">
        <v>56.951000000000001</v>
      </c>
      <c r="I3329">
        <v>233.93700000000001</v>
      </c>
      <c r="J3329">
        <v>4.3869999999999996</v>
      </c>
      <c r="K3329">
        <v>-39.256</v>
      </c>
      <c r="L3329">
        <v>92.828999999999994</v>
      </c>
      <c r="M3329">
        <v>30827.523000000001</v>
      </c>
      <c r="N3329">
        <v>5787.8760000000002</v>
      </c>
      <c r="O3329">
        <v>1.4179999999999999</v>
      </c>
      <c r="P3329">
        <v>5.0960000000000001</v>
      </c>
      <c r="Q3329">
        <v>343.887</v>
      </c>
      <c r="R3329">
        <v>25033.133000000002</v>
      </c>
      <c r="S3329">
        <v>24689.245999999999</v>
      </c>
    </row>
    <row r="3330" spans="1:19" x14ac:dyDescent="0.3">
      <c r="A3330">
        <v>2021</v>
      </c>
      <c r="B3330">
        <v>5</v>
      </c>
      <c r="C3330">
        <v>19</v>
      </c>
      <c r="D3330">
        <v>17</v>
      </c>
      <c r="E3330">
        <v>29255.272000000001</v>
      </c>
      <c r="F3330">
        <v>690.35900000000004</v>
      </c>
      <c r="G3330">
        <v>86.156000000000006</v>
      </c>
      <c r="H3330">
        <v>57.265999999999998</v>
      </c>
      <c r="I3330">
        <v>255.80699999999999</v>
      </c>
      <c r="J3330">
        <v>4.91</v>
      </c>
      <c r="K3330">
        <v>-55.451000000000001</v>
      </c>
      <c r="L3330">
        <v>92.515000000000001</v>
      </c>
      <c r="M3330">
        <v>30300.68</v>
      </c>
      <c r="N3330">
        <v>3605.7350000000001</v>
      </c>
      <c r="O3330">
        <v>6.6150000000000002</v>
      </c>
      <c r="P3330">
        <v>5.8730000000000002</v>
      </c>
      <c r="Q3330">
        <v>339.74299999999999</v>
      </c>
      <c r="R3330">
        <v>26682.456999999999</v>
      </c>
      <c r="S3330">
        <v>26342.714</v>
      </c>
    </row>
    <row r="3331" spans="1:19" x14ac:dyDescent="0.3">
      <c r="A3331">
        <v>2021</v>
      </c>
      <c r="B3331">
        <v>5</v>
      </c>
      <c r="C3331">
        <v>19</v>
      </c>
      <c r="D3331">
        <v>18</v>
      </c>
      <c r="E3331">
        <v>28622.303</v>
      </c>
      <c r="F3331">
        <v>664.51800000000003</v>
      </c>
      <c r="G3331">
        <v>86.296999999999997</v>
      </c>
      <c r="H3331">
        <v>58.860999999999997</v>
      </c>
      <c r="I3331">
        <v>326.37799999999999</v>
      </c>
      <c r="J3331">
        <v>4.7430000000000003</v>
      </c>
      <c r="K3331">
        <v>-54.451999999999998</v>
      </c>
      <c r="L3331">
        <v>92.116</v>
      </c>
      <c r="M3331">
        <v>29714.468000000001</v>
      </c>
      <c r="N3331">
        <v>1351.7719999999999</v>
      </c>
      <c r="O3331">
        <v>18.824000000000002</v>
      </c>
      <c r="P3331">
        <v>0.997</v>
      </c>
      <c r="Q3331">
        <v>324.69499999999999</v>
      </c>
      <c r="R3331">
        <v>28342.875</v>
      </c>
      <c r="S3331">
        <v>28018.179</v>
      </c>
    </row>
    <row r="3332" spans="1:19" x14ac:dyDescent="0.3">
      <c r="A3332">
        <v>2021</v>
      </c>
      <c r="B3332">
        <v>5</v>
      </c>
      <c r="C3332">
        <v>19</v>
      </c>
      <c r="D3332">
        <v>19</v>
      </c>
      <c r="E3332">
        <v>28357.557000000001</v>
      </c>
      <c r="F3332">
        <v>660.91200000000003</v>
      </c>
      <c r="G3332">
        <v>84.602999999999994</v>
      </c>
      <c r="H3332">
        <v>58.954999999999998</v>
      </c>
      <c r="I3332">
        <v>361.14600000000002</v>
      </c>
      <c r="J3332">
        <v>4.4640000000000004</v>
      </c>
      <c r="K3332">
        <v>-57.514000000000003</v>
      </c>
      <c r="L3332">
        <v>92.042000000000002</v>
      </c>
      <c r="M3332">
        <v>29477.562000000002</v>
      </c>
      <c r="N3332">
        <v>172.09899999999999</v>
      </c>
      <c r="O3332">
        <v>22.193999999999999</v>
      </c>
      <c r="P3332">
        <v>5.1360000000000001</v>
      </c>
      <c r="Q3332">
        <v>297.55500000000001</v>
      </c>
      <c r="R3332">
        <v>29278.132000000001</v>
      </c>
      <c r="S3332">
        <v>28980.577000000001</v>
      </c>
    </row>
    <row r="3333" spans="1:19" x14ac:dyDescent="0.3">
      <c r="A3333">
        <v>2021</v>
      </c>
      <c r="B3333">
        <v>5</v>
      </c>
      <c r="C3333">
        <v>19</v>
      </c>
      <c r="D3333">
        <v>20</v>
      </c>
      <c r="E3333">
        <v>29207.395</v>
      </c>
      <c r="F3333">
        <v>700.27</v>
      </c>
      <c r="G3333">
        <v>80.899000000000001</v>
      </c>
      <c r="H3333">
        <v>60.808</v>
      </c>
      <c r="I3333">
        <v>404.81200000000001</v>
      </c>
      <c r="J3333">
        <v>4.1230000000000002</v>
      </c>
      <c r="K3333">
        <v>-60.185000000000002</v>
      </c>
      <c r="L3333">
        <v>92.643000000000001</v>
      </c>
      <c r="M3333">
        <v>30409.866000000002</v>
      </c>
      <c r="N3333">
        <v>9.7000000000000003E-2</v>
      </c>
      <c r="O3333">
        <v>21.196999999999999</v>
      </c>
      <c r="P3333">
        <v>8.2550000000000008</v>
      </c>
      <c r="Q3333">
        <v>273.76499999999999</v>
      </c>
      <c r="R3333">
        <v>30380.316999999999</v>
      </c>
      <c r="S3333">
        <v>30106.552</v>
      </c>
    </row>
    <row r="3334" spans="1:19" x14ac:dyDescent="0.3">
      <c r="A3334">
        <v>2021</v>
      </c>
      <c r="B3334">
        <v>5</v>
      </c>
      <c r="C3334">
        <v>19</v>
      </c>
      <c r="D3334">
        <v>21</v>
      </c>
      <c r="E3334">
        <v>28144.985000000001</v>
      </c>
      <c r="F3334">
        <v>762.49400000000003</v>
      </c>
      <c r="G3334">
        <v>78.468000000000004</v>
      </c>
      <c r="H3334">
        <v>62.728000000000002</v>
      </c>
      <c r="I3334">
        <v>517.60900000000004</v>
      </c>
      <c r="J3334">
        <v>5.181</v>
      </c>
      <c r="K3334">
        <v>-16.195</v>
      </c>
      <c r="L3334">
        <v>91.998000000000005</v>
      </c>
      <c r="M3334">
        <v>29568.799999999999</v>
      </c>
      <c r="N3334">
        <v>0</v>
      </c>
      <c r="O3334">
        <v>17.259</v>
      </c>
      <c r="P3334">
        <v>2.0049999999999999</v>
      </c>
      <c r="Q3334">
        <v>247.87799999999999</v>
      </c>
      <c r="R3334">
        <v>29549.536</v>
      </c>
      <c r="S3334">
        <v>29301.657999999999</v>
      </c>
    </row>
    <row r="3335" spans="1:19" x14ac:dyDescent="0.3">
      <c r="A3335">
        <v>2021</v>
      </c>
      <c r="B3335">
        <v>5</v>
      </c>
      <c r="C3335">
        <v>19</v>
      </c>
      <c r="D3335">
        <v>22</v>
      </c>
      <c r="E3335">
        <v>25896.985000000001</v>
      </c>
      <c r="F3335">
        <v>913.71</v>
      </c>
      <c r="G3335">
        <v>73.358999999999995</v>
      </c>
      <c r="H3335">
        <v>63.219000000000001</v>
      </c>
      <c r="I3335">
        <v>577.44799999999998</v>
      </c>
      <c r="J3335">
        <v>4.8490000000000002</v>
      </c>
      <c r="K3335">
        <v>5.47</v>
      </c>
      <c r="L3335">
        <v>90.216999999999999</v>
      </c>
      <c r="M3335">
        <v>27551.897000000001</v>
      </c>
      <c r="N3335">
        <v>0</v>
      </c>
      <c r="O3335">
        <v>11.529</v>
      </c>
      <c r="P3335">
        <v>-12.587</v>
      </c>
      <c r="Q3335">
        <v>220.679</v>
      </c>
      <c r="R3335">
        <v>27552.955000000002</v>
      </c>
      <c r="S3335">
        <v>27332.276000000002</v>
      </c>
    </row>
    <row r="3336" spans="1:19" x14ac:dyDescent="0.3">
      <c r="A3336">
        <v>2021</v>
      </c>
      <c r="B3336">
        <v>5</v>
      </c>
      <c r="C3336">
        <v>19</v>
      </c>
      <c r="D3336">
        <v>23</v>
      </c>
      <c r="E3336">
        <v>23207.359</v>
      </c>
      <c r="F3336">
        <v>1085.768</v>
      </c>
      <c r="G3336">
        <v>66.575000000000003</v>
      </c>
      <c r="H3336">
        <v>62.816000000000003</v>
      </c>
      <c r="I3336">
        <v>962.154</v>
      </c>
      <c r="J3336">
        <v>5.25</v>
      </c>
      <c r="K3336">
        <v>18.943000000000001</v>
      </c>
      <c r="L3336">
        <v>88.388000000000005</v>
      </c>
      <c r="M3336">
        <v>25430.678</v>
      </c>
      <c r="N3336">
        <v>0</v>
      </c>
      <c r="O3336">
        <v>5.9409999999999998</v>
      </c>
      <c r="P3336">
        <v>-14.349</v>
      </c>
      <c r="Q3336">
        <v>191.286</v>
      </c>
      <c r="R3336">
        <v>25439.085999999999</v>
      </c>
      <c r="S3336">
        <v>25247.800999999999</v>
      </c>
    </row>
    <row r="3337" spans="1:19" x14ac:dyDescent="0.3">
      <c r="A3337">
        <v>2021</v>
      </c>
      <c r="B3337">
        <v>5</v>
      </c>
      <c r="C3337">
        <v>19</v>
      </c>
      <c r="D3337">
        <v>24</v>
      </c>
      <c r="E3337">
        <v>21405.312000000002</v>
      </c>
      <c r="F3337">
        <v>1380.3510000000001</v>
      </c>
      <c r="G3337">
        <v>61.597999999999999</v>
      </c>
      <c r="H3337">
        <v>62.298000000000002</v>
      </c>
      <c r="I3337">
        <v>846.64099999999996</v>
      </c>
      <c r="J3337">
        <v>5.0780000000000003</v>
      </c>
      <c r="K3337">
        <v>26.146999999999998</v>
      </c>
      <c r="L3337">
        <v>87.317999999999998</v>
      </c>
      <c r="M3337">
        <v>23813.144</v>
      </c>
      <c r="N3337">
        <v>0</v>
      </c>
      <c r="O3337">
        <v>2.9140000000000001</v>
      </c>
      <c r="P3337">
        <v>-23.893000000000001</v>
      </c>
      <c r="Q3337">
        <v>167.56100000000001</v>
      </c>
      <c r="R3337">
        <v>23834.123</v>
      </c>
      <c r="S3337">
        <v>23666.562000000002</v>
      </c>
    </row>
    <row r="3338" spans="1:19" x14ac:dyDescent="0.3">
      <c r="A3338">
        <v>2021</v>
      </c>
      <c r="B3338">
        <v>5</v>
      </c>
      <c r="C3338">
        <v>20</v>
      </c>
      <c r="D3338">
        <v>1</v>
      </c>
      <c r="E3338">
        <v>20657.793000000001</v>
      </c>
      <c r="F3338">
        <v>1504.7049999999999</v>
      </c>
      <c r="G3338">
        <v>58.911999999999999</v>
      </c>
      <c r="H3338">
        <v>61.789000000000001</v>
      </c>
      <c r="I3338">
        <v>601.077</v>
      </c>
      <c r="J3338">
        <v>4.9450000000000003</v>
      </c>
      <c r="K3338">
        <v>24.081</v>
      </c>
      <c r="L3338">
        <v>86.864999999999995</v>
      </c>
      <c r="M3338">
        <v>22941.256000000001</v>
      </c>
      <c r="N3338">
        <v>0</v>
      </c>
      <c r="O3338">
        <v>1.411</v>
      </c>
      <c r="P3338">
        <v>-18.643999999999998</v>
      </c>
      <c r="Q3338">
        <v>151.59</v>
      </c>
      <c r="R3338">
        <v>22958.488000000001</v>
      </c>
      <c r="S3338">
        <v>22806.899000000001</v>
      </c>
    </row>
    <row r="3339" spans="1:19" x14ac:dyDescent="0.3">
      <c r="A3339">
        <v>2021</v>
      </c>
      <c r="B3339">
        <v>5</v>
      </c>
      <c r="C3339">
        <v>20</v>
      </c>
      <c r="D3339">
        <v>2</v>
      </c>
      <c r="E3339">
        <v>19932.562999999998</v>
      </c>
      <c r="F3339">
        <v>1577.1769999999999</v>
      </c>
      <c r="G3339">
        <v>56.13</v>
      </c>
      <c r="H3339">
        <v>61.460999999999999</v>
      </c>
      <c r="I3339">
        <v>360.00200000000001</v>
      </c>
      <c r="J3339">
        <v>4.8719999999999999</v>
      </c>
      <c r="K3339">
        <v>20.445</v>
      </c>
      <c r="L3339">
        <v>86.453000000000003</v>
      </c>
      <c r="M3339">
        <v>22042.973000000002</v>
      </c>
      <c r="N3339">
        <v>0</v>
      </c>
      <c r="O3339">
        <v>0.66700000000000004</v>
      </c>
      <c r="P3339">
        <v>-13.452999999999999</v>
      </c>
      <c r="Q3339">
        <v>143.90600000000001</v>
      </c>
      <c r="R3339">
        <v>22055.758999999998</v>
      </c>
      <c r="S3339">
        <v>21911.852999999999</v>
      </c>
    </row>
    <row r="3340" spans="1:19" x14ac:dyDescent="0.3">
      <c r="A3340">
        <v>2021</v>
      </c>
      <c r="B3340">
        <v>5</v>
      </c>
      <c r="C3340">
        <v>20</v>
      </c>
      <c r="D3340">
        <v>3</v>
      </c>
      <c r="E3340">
        <v>19663.432000000001</v>
      </c>
      <c r="F3340">
        <v>1586.9369999999999</v>
      </c>
      <c r="G3340">
        <v>54.19</v>
      </c>
      <c r="H3340">
        <v>61.073</v>
      </c>
      <c r="I3340">
        <v>204.78</v>
      </c>
      <c r="J3340">
        <v>4.7190000000000003</v>
      </c>
      <c r="K3340">
        <v>18.071000000000002</v>
      </c>
      <c r="L3340">
        <v>86.292000000000002</v>
      </c>
      <c r="M3340">
        <v>21625.304</v>
      </c>
      <c r="N3340">
        <v>0</v>
      </c>
      <c r="O3340">
        <v>0.34799999999999998</v>
      </c>
      <c r="P3340">
        <v>-8.6229999999999993</v>
      </c>
      <c r="Q3340">
        <v>141.45699999999999</v>
      </c>
      <c r="R3340">
        <v>21633.578000000001</v>
      </c>
      <c r="S3340">
        <v>21492.120999999999</v>
      </c>
    </row>
    <row r="3341" spans="1:19" x14ac:dyDescent="0.3">
      <c r="A3341">
        <v>2021</v>
      </c>
      <c r="B3341">
        <v>5</v>
      </c>
      <c r="C3341">
        <v>20</v>
      </c>
      <c r="D3341">
        <v>4</v>
      </c>
      <c r="E3341">
        <v>20078.105</v>
      </c>
      <c r="F3341">
        <v>1544.1079999999999</v>
      </c>
      <c r="G3341">
        <v>53.813000000000002</v>
      </c>
      <c r="H3341">
        <v>60.898000000000003</v>
      </c>
      <c r="I3341">
        <v>102.96599999999999</v>
      </c>
      <c r="J3341">
        <v>3.6520000000000001</v>
      </c>
      <c r="K3341">
        <v>17.530999999999999</v>
      </c>
      <c r="L3341">
        <v>86.539000000000001</v>
      </c>
      <c r="M3341">
        <v>21893.8</v>
      </c>
      <c r="N3341">
        <v>0</v>
      </c>
      <c r="O3341">
        <v>0</v>
      </c>
      <c r="P3341">
        <v>-6.0910000000000002</v>
      </c>
      <c r="Q3341">
        <v>144.68700000000001</v>
      </c>
      <c r="R3341">
        <v>21899.891</v>
      </c>
      <c r="S3341">
        <v>21755.204000000002</v>
      </c>
    </row>
    <row r="3342" spans="1:19" x14ac:dyDescent="0.3">
      <c r="A3342">
        <v>2021</v>
      </c>
      <c r="B3342">
        <v>5</v>
      </c>
      <c r="C3342">
        <v>20</v>
      </c>
      <c r="D3342">
        <v>5</v>
      </c>
      <c r="E3342">
        <v>21216.348000000002</v>
      </c>
      <c r="F3342">
        <v>1342.6849999999999</v>
      </c>
      <c r="G3342">
        <v>55.393000000000001</v>
      </c>
      <c r="H3342">
        <v>60.834000000000003</v>
      </c>
      <c r="I3342">
        <v>72.459999999999994</v>
      </c>
      <c r="J3342">
        <v>2.3290000000000002</v>
      </c>
      <c r="K3342">
        <v>7.4009999999999998</v>
      </c>
      <c r="L3342">
        <v>87.15</v>
      </c>
      <c r="M3342">
        <v>22789.207999999999</v>
      </c>
      <c r="N3342">
        <v>0.187</v>
      </c>
      <c r="O3342">
        <v>0</v>
      </c>
      <c r="P3342">
        <v>-5.3959999999999999</v>
      </c>
      <c r="Q3342">
        <v>155.56</v>
      </c>
      <c r="R3342">
        <v>22794.417000000001</v>
      </c>
      <c r="S3342">
        <v>22638.857</v>
      </c>
    </row>
    <row r="3343" spans="1:19" x14ac:dyDescent="0.3">
      <c r="A3343">
        <v>2021</v>
      </c>
      <c r="B3343">
        <v>5</v>
      </c>
      <c r="C3343">
        <v>20</v>
      </c>
      <c r="D3343">
        <v>6</v>
      </c>
      <c r="E3343">
        <v>23212.473999999998</v>
      </c>
      <c r="F3343">
        <v>1096.194</v>
      </c>
      <c r="G3343">
        <v>58.789000000000001</v>
      </c>
      <c r="H3343">
        <v>60.804000000000002</v>
      </c>
      <c r="I3343">
        <v>128.994</v>
      </c>
      <c r="J3343">
        <v>2.839</v>
      </c>
      <c r="K3343">
        <v>3.97</v>
      </c>
      <c r="L3343">
        <v>88.317999999999998</v>
      </c>
      <c r="M3343">
        <v>24593.592000000001</v>
      </c>
      <c r="N3343">
        <v>162.57499999999999</v>
      </c>
      <c r="O3343">
        <v>0</v>
      </c>
      <c r="P3343">
        <v>-2.4129999999999998</v>
      </c>
      <c r="Q3343">
        <v>176.50800000000001</v>
      </c>
      <c r="R3343">
        <v>24433.429</v>
      </c>
      <c r="S3343">
        <v>24256.921999999999</v>
      </c>
    </row>
    <row r="3344" spans="1:19" x14ac:dyDescent="0.3">
      <c r="A3344">
        <v>2021</v>
      </c>
      <c r="B3344">
        <v>5</v>
      </c>
      <c r="C3344">
        <v>20</v>
      </c>
      <c r="D3344">
        <v>7</v>
      </c>
      <c r="E3344">
        <v>25562.205000000002</v>
      </c>
      <c r="F3344">
        <v>988.55399999999997</v>
      </c>
      <c r="G3344">
        <v>61.036000000000001</v>
      </c>
      <c r="H3344">
        <v>61.219000000000001</v>
      </c>
      <c r="I3344">
        <v>267.89</v>
      </c>
      <c r="J3344">
        <v>3.702</v>
      </c>
      <c r="K3344">
        <v>10.026999999999999</v>
      </c>
      <c r="L3344">
        <v>89.813000000000002</v>
      </c>
      <c r="M3344">
        <v>26983.41</v>
      </c>
      <c r="N3344">
        <v>1491.473</v>
      </c>
      <c r="O3344">
        <v>-2.2549999999999999</v>
      </c>
      <c r="P3344">
        <v>-1.6890000000000001</v>
      </c>
      <c r="Q3344">
        <v>210.22800000000001</v>
      </c>
      <c r="R3344">
        <v>25495.881000000001</v>
      </c>
      <c r="S3344">
        <v>25285.652999999998</v>
      </c>
    </row>
    <row r="3345" spans="1:19" x14ac:dyDescent="0.3">
      <c r="A3345">
        <v>2021</v>
      </c>
      <c r="B3345">
        <v>5</v>
      </c>
      <c r="C3345">
        <v>20</v>
      </c>
      <c r="D3345">
        <v>8</v>
      </c>
      <c r="E3345">
        <v>27294.257000000001</v>
      </c>
      <c r="F3345">
        <v>959.97299999999996</v>
      </c>
      <c r="G3345">
        <v>63.835999999999999</v>
      </c>
      <c r="H3345">
        <v>61.24</v>
      </c>
      <c r="I3345">
        <v>494.47699999999998</v>
      </c>
      <c r="J3345">
        <v>4.97</v>
      </c>
      <c r="K3345">
        <v>7.6360000000000001</v>
      </c>
      <c r="L3345">
        <v>91.239000000000004</v>
      </c>
      <c r="M3345">
        <v>28913.792000000001</v>
      </c>
      <c r="N3345">
        <v>3722.19</v>
      </c>
      <c r="O3345">
        <v>-14.055999999999999</v>
      </c>
      <c r="P3345">
        <v>-0.51500000000000001</v>
      </c>
      <c r="Q3345">
        <v>245.89099999999999</v>
      </c>
      <c r="R3345">
        <v>25206.173999999999</v>
      </c>
      <c r="S3345">
        <v>24960.281999999999</v>
      </c>
    </row>
    <row r="3346" spans="1:19" x14ac:dyDescent="0.3">
      <c r="A3346">
        <v>2021</v>
      </c>
      <c r="B3346">
        <v>5</v>
      </c>
      <c r="C3346">
        <v>20</v>
      </c>
      <c r="D3346">
        <v>9</v>
      </c>
      <c r="E3346">
        <v>28802.948</v>
      </c>
      <c r="F3346">
        <v>945.87099999999998</v>
      </c>
      <c r="G3346">
        <v>66.715000000000003</v>
      </c>
      <c r="H3346">
        <v>60.533000000000001</v>
      </c>
      <c r="I3346">
        <v>610.01099999999997</v>
      </c>
      <c r="J3346">
        <v>5.5149999999999997</v>
      </c>
      <c r="K3346">
        <v>10.167999999999999</v>
      </c>
      <c r="L3346">
        <v>92.376000000000005</v>
      </c>
      <c r="M3346">
        <v>30527.420999999998</v>
      </c>
      <c r="N3346">
        <v>5924.2659999999996</v>
      </c>
      <c r="O3346">
        <v>-26.974</v>
      </c>
      <c r="P3346">
        <v>1.335</v>
      </c>
      <c r="Q3346">
        <v>274.786</v>
      </c>
      <c r="R3346">
        <v>24628.794999999998</v>
      </c>
      <c r="S3346">
        <v>24354.008000000002</v>
      </c>
    </row>
    <row r="3347" spans="1:19" x14ac:dyDescent="0.3">
      <c r="A3347">
        <v>2021</v>
      </c>
      <c r="B3347">
        <v>5</v>
      </c>
      <c r="C3347">
        <v>20</v>
      </c>
      <c r="D3347">
        <v>10</v>
      </c>
      <c r="E3347">
        <v>30191.168000000001</v>
      </c>
      <c r="F3347">
        <v>930.928</v>
      </c>
      <c r="G3347">
        <v>70.462999999999994</v>
      </c>
      <c r="H3347">
        <v>60.1</v>
      </c>
      <c r="I3347">
        <v>576.36599999999999</v>
      </c>
      <c r="J3347">
        <v>5.82</v>
      </c>
      <c r="K3347">
        <v>18.952999999999999</v>
      </c>
      <c r="L3347">
        <v>93.06</v>
      </c>
      <c r="M3347">
        <v>31876.395</v>
      </c>
      <c r="N3347">
        <v>7672.4030000000002</v>
      </c>
      <c r="O3347">
        <v>-34.146999999999998</v>
      </c>
      <c r="P3347">
        <v>2.9889999999999999</v>
      </c>
      <c r="Q3347">
        <v>295.69</v>
      </c>
      <c r="R3347">
        <v>24235.15</v>
      </c>
      <c r="S3347">
        <v>23939.46</v>
      </c>
    </row>
    <row r="3348" spans="1:19" x14ac:dyDescent="0.3">
      <c r="A3348">
        <v>2021</v>
      </c>
      <c r="B3348">
        <v>5</v>
      </c>
      <c r="C3348">
        <v>20</v>
      </c>
      <c r="D3348">
        <v>11</v>
      </c>
      <c r="E3348">
        <v>31213.749</v>
      </c>
      <c r="F3348">
        <v>915.31799999999998</v>
      </c>
      <c r="G3348">
        <v>73.183999999999997</v>
      </c>
      <c r="H3348">
        <v>59.67</v>
      </c>
      <c r="I3348">
        <v>490.58300000000003</v>
      </c>
      <c r="J3348">
        <v>5.9569999999999999</v>
      </c>
      <c r="K3348">
        <v>19.597999999999999</v>
      </c>
      <c r="L3348">
        <v>93.403999999999996</v>
      </c>
      <c r="M3348">
        <v>32798.279000000002</v>
      </c>
      <c r="N3348">
        <v>8765.6020000000008</v>
      </c>
      <c r="O3348">
        <v>-36.765999999999998</v>
      </c>
      <c r="P3348">
        <v>4.2569999999999997</v>
      </c>
      <c r="Q3348">
        <v>315.68</v>
      </c>
      <c r="R3348">
        <v>24065.186000000002</v>
      </c>
      <c r="S3348">
        <v>23749.506000000001</v>
      </c>
    </row>
    <row r="3349" spans="1:19" x14ac:dyDescent="0.3">
      <c r="A3349">
        <v>2021</v>
      </c>
      <c r="B3349">
        <v>5</v>
      </c>
      <c r="C3349">
        <v>20</v>
      </c>
      <c r="D3349">
        <v>12</v>
      </c>
      <c r="E3349">
        <v>31843.606</v>
      </c>
      <c r="F3349">
        <v>899.98299999999995</v>
      </c>
      <c r="G3349">
        <v>76.247</v>
      </c>
      <c r="H3349">
        <v>58.74</v>
      </c>
      <c r="I3349">
        <v>453.64400000000001</v>
      </c>
      <c r="J3349">
        <v>5.9269999999999996</v>
      </c>
      <c r="K3349">
        <v>10.978</v>
      </c>
      <c r="L3349">
        <v>93.566000000000003</v>
      </c>
      <c r="M3349">
        <v>33366.444000000003</v>
      </c>
      <c r="N3349">
        <v>9264.68</v>
      </c>
      <c r="O3349">
        <v>-7.5279999999999996</v>
      </c>
      <c r="P3349">
        <v>6.7510000000000003</v>
      </c>
      <c r="Q3349">
        <v>329.53100000000001</v>
      </c>
      <c r="R3349">
        <v>24102.541000000001</v>
      </c>
      <c r="S3349">
        <v>23773.01</v>
      </c>
    </row>
    <row r="3350" spans="1:19" x14ac:dyDescent="0.3">
      <c r="A3350">
        <v>2021</v>
      </c>
      <c r="B3350">
        <v>5</v>
      </c>
      <c r="C3350">
        <v>20</v>
      </c>
      <c r="D3350">
        <v>13</v>
      </c>
      <c r="E3350">
        <v>32649.213</v>
      </c>
      <c r="F3350">
        <v>850.47400000000005</v>
      </c>
      <c r="G3350">
        <v>79.090999999999994</v>
      </c>
      <c r="H3350">
        <v>58.743000000000002</v>
      </c>
      <c r="I3350">
        <v>429.274</v>
      </c>
      <c r="J3350">
        <v>5.819</v>
      </c>
      <c r="K3350">
        <v>8.1920000000000002</v>
      </c>
      <c r="L3350">
        <v>93.754000000000005</v>
      </c>
      <c r="M3350">
        <v>34095.468999999997</v>
      </c>
      <c r="N3350">
        <v>9278.9279999999999</v>
      </c>
      <c r="O3350">
        <v>-3.508</v>
      </c>
      <c r="P3350">
        <v>6.8029999999999999</v>
      </c>
      <c r="Q3350">
        <v>341.017</v>
      </c>
      <c r="R3350">
        <v>24813.246999999999</v>
      </c>
      <c r="S3350">
        <v>24472.23</v>
      </c>
    </row>
    <row r="3351" spans="1:19" x14ac:dyDescent="0.3">
      <c r="A3351">
        <v>2021</v>
      </c>
      <c r="B3351">
        <v>5</v>
      </c>
      <c r="C3351">
        <v>20</v>
      </c>
      <c r="D3351">
        <v>14</v>
      </c>
      <c r="E3351">
        <v>33212.455000000002</v>
      </c>
      <c r="F3351">
        <v>815.91499999999996</v>
      </c>
      <c r="G3351">
        <v>81.540000000000006</v>
      </c>
      <c r="H3351">
        <v>58.286999999999999</v>
      </c>
      <c r="I3351">
        <v>368.52499999999998</v>
      </c>
      <c r="J3351">
        <v>5.3470000000000004</v>
      </c>
      <c r="K3351">
        <v>-1.3680000000000001</v>
      </c>
      <c r="L3351">
        <v>93.882999999999996</v>
      </c>
      <c r="M3351">
        <v>34553.042999999998</v>
      </c>
      <c r="N3351">
        <v>8764.116</v>
      </c>
      <c r="O3351">
        <v>-3.036</v>
      </c>
      <c r="P3351">
        <v>5.6459999999999999</v>
      </c>
      <c r="Q3351">
        <v>346.9</v>
      </c>
      <c r="R3351">
        <v>25786.315999999999</v>
      </c>
      <c r="S3351">
        <v>25439.416000000001</v>
      </c>
    </row>
    <row r="3352" spans="1:19" x14ac:dyDescent="0.3">
      <c r="A3352">
        <v>2021</v>
      </c>
      <c r="B3352">
        <v>5</v>
      </c>
      <c r="C3352">
        <v>20</v>
      </c>
      <c r="D3352">
        <v>15</v>
      </c>
      <c r="E3352">
        <v>33471.743000000002</v>
      </c>
      <c r="F3352">
        <v>783.43200000000002</v>
      </c>
      <c r="G3352">
        <v>83.831000000000003</v>
      </c>
      <c r="H3352">
        <v>57.176000000000002</v>
      </c>
      <c r="I3352">
        <v>339.13400000000001</v>
      </c>
      <c r="J3352">
        <v>5.5759999999999996</v>
      </c>
      <c r="K3352">
        <v>-4.915</v>
      </c>
      <c r="L3352">
        <v>93.936999999999998</v>
      </c>
      <c r="M3352">
        <v>34746.084000000003</v>
      </c>
      <c r="N3352">
        <v>7542.3209999999999</v>
      </c>
      <c r="O3352">
        <v>-2.4260000000000002</v>
      </c>
      <c r="P3352">
        <v>6.5830000000000002</v>
      </c>
      <c r="Q3352">
        <v>347.51600000000002</v>
      </c>
      <c r="R3352">
        <v>27199.607</v>
      </c>
      <c r="S3352">
        <v>26852.091</v>
      </c>
    </row>
    <row r="3353" spans="1:19" x14ac:dyDescent="0.3">
      <c r="A3353">
        <v>2021</v>
      </c>
      <c r="B3353">
        <v>5</v>
      </c>
      <c r="C3353">
        <v>20</v>
      </c>
      <c r="D3353">
        <v>16</v>
      </c>
      <c r="E3353">
        <v>33365.322</v>
      </c>
      <c r="F3353">
        <v>733.33500000000004</v>
      </c>
      <c r="G3353">
        <v>85.691000000000003</v>
      </c>
      <c r="H3353">
        <v>57.128</v>
      </c>
      <c r="I3353">
        <v>233.93700000000001</v>
      </c>
      <c r="J3353">
        <v>4.3869999999999996</v>
      </c>
      <c r="K3353">
        <v>-37.975000000000001</v>
      </c>
      <c r="L3353">
        <v>93.93</v>
      </c>
      <c r="M3353">
        <v>34450.065000000002</v>
      </c>
      <c r="N3353">
        <v>5787.8760000000002</v>
      </c>
      <c r="O3353">
        <v>1.4179999999999999</v>
      </c>
      <c r="P3353">
        <v>5.0960000000000001</v>
      </c>
      <c r="Q3353">
        <v>345.97</v>
      </c>
      <c r="R3353">
        <v>28655.674999999999</v>
      </c>
      <c r="S3353">
        <v>28309.705000000002</v>
      </c>
    </row>
    <row r="3354" spans="1:19" x14ac:dyDescent="0.3">
      <c r="A3354">
        <v>2021</v>
      </c>
      <c r="B3354">
        <v>5</v>
      </c>
      <c r="C3354">
        <v>20</v>
      </c>
      <c r="D3354">
        <v>17</v>
      </c>
      <c r="E3354">
        <v>32717.566999999999</v>
      </c>
      <c r="F3354">
        <v>690.35900000000004</v>
      </c>
      <c r="G3354">
        <v>86.700999999999993</v>
      </c>
      <c r="H3354">
        <v>57.46</v>
      </c>
      <c r="I3354">
        <v>255.80699999999999</v>
      </c>
      <c r="J3354">
        <v>4.91</v>
      </c>
      <c r="K3354">
        <v>-54.777999999999999</v>
      </c>
      <c r="L3354">
        <v>93.796999999999997</v>
      </c>
      <c r="M3354">
        <v>33765.124000000003</v>
      </c>
      <c r="N3354">
        <v>3605.7350000000001</v>
      </c>
      <c r="O3354">
        <v>6.6150000000000002</v>
      </c>
      <c r="P3354">
        <v>5.8730000000000002</v>
      </c>
      <c r="Q3354">
        <v>341.49400000000003</v>
      </c>
      <c r="R3354">
        <v>30146.901000000002</v>
      </c>
      <c r="S3354">
        <v>29805.406999999999</v>
      </c>
    </row>
    <row r="3355" spans="1:19" x14ac:dyDescent="0.3">
      <c r="A3355">
        <v>2021</v>
      </c>
      <c r="B3355">
        <v>5</v>
      </c>
      <c r="C3355">
        <v>20</v>
      </c>
      <c r="D3355">
        <v>18</v>
      </c>
      <c r="E3355">
        <v>31614.313999999998</v>
      </c>
      <c r="F3355">
        <v>664.51800000000003</v>
      </c>
      <c r="G3355">
        <v>86.376000000000005</v>
      </c>
      <c r="H3355">
        <v>59.165999999999997</v>
      </c>
      <c r="I3355">
        <v>326.37799999999999</v>
      </c>
      <c r="J3355">
        <v>4.7430000000000003</v>
      </c>
      <c r="K3355">
        <v>-55.734999999999999</v>
      </c>
      <c r="L3355">
        <v>93.563999999999993</v>
      </c>
      <c r="M3355">
        <v>32706.948</v>
      </c>
      <c r="N3355">
        <v>1351.7719999999999</v>
      </c>
      <c r="O3355">
        <v>18.824000000000002</v>
      </c>
      <c r="P3355">
        <v>0.997</v>
      </c>
      <c r="Q3355">
        <v>325.892</v>
      </c>
      <c r="R3355">
        <v>31335.355</v>
      </c>
      <c r="S3355">
        <v>31009.463</v>
      </c>
    </row>
    <row r="3356" spans="1:19" x14ac:dyDescent="0.3">
      <c r="A3356">
        <v>2021</v>
      </c>
      <c r="B3356">
        <v>5</v>
      </c>
      <c r="C3356">
        <v>20</v>
      </c>
      <c r="D3356">
        <v>19</v>
      </c>
      <c r="E3356">
        <v>31069.066999999999</v>
      </c>
      <c r="F3356">
        <v>660.91200000000003</v>
      </c>
      <c r="G3356">
        <v>83.997</v>
      </c>
      <c r="H3356">
        <v>59.247999999999998</v>
      </c>
      <c r="I3356">
        <v>361.14600000000002</v>
      </c>
      <c r="J3356">
        <v>4.4640000000000004</v>
      </c>
      <c r="K3356">
        <v>-59.948999999999998</v>
      </c>
      <c r="L3356">
        <v>93.412999999999997</v>
      </c>
      <c r="M3356">
        <v>32188.3</v>
      </c>
      <c r="N3356">
        <v>172.09899999999999</v>
      </c>
      <c r="O3356">
        <v>22.193999999999999</v>
      </c>
      <c r="P3356">
        <v>5.1360000000000001</v>
      </c>
      <c r="Q3356">
        <v>296.75400000000002</v>
      </c>
      <c r="R3356">
        <v>31988.87</v>
      </c>
      <c r="S3356">
        <v>31692.116000000002</v>
      </c>
    </row>
    <row r="3357" spans="1:19" x14ac:dyDescent="0.3">
      <c r="A3357">
        <v>2021</v>
      </c>
      <c r="B3357">
        <v>5</v>
      </c>
      <c r="C3357">
        <v>20</v>
      </c>
      <c r="D3357">
        <v>20</v>
      </c>
      <c r="E3357">
        <v>31307.828000000001</v>
      </c>
      <c r="F3357">
        <v>700.27</v>
      </c>
      <c r="G3357">
        <v>81.117999999999995</v>
      </c>
      <c r="H3357">
        <v>61.12</v>
      </c>
      <c r="I3357">
        <v>404.81200000000001</v>
      </c>
      <c r="J3357">
        <v>4.1230000000000002</v>
      </c>
      <c r="K3357">
        <v>-63.811</v>
      </c>
      <c r="L3357">
        <v>93.459000000000003</v>
      </c>
      <c r="M3357">
        <v>32507.798999999999</v>
      </c>
      <c r="N3357">
        <v>9.7000000000000003E-2</v>
      </c>
      <c r="O3357">
        <v>21.196999999999999</v>
      </c>
      <c r="P3357">
        <v>8.2550000000000008</v>
      </c>
      <c r="Q3357">
        <v>270.29300000000001</v>
      </c>
      <c r="R3357">
        <v>32478.251</v>
      </c>
      <c r="S3357">
        <v>32207.957999999999</v>
      </c>
    </row>
    <row r="3358" spans="1:19" x14ac:dyDescent="0.3">
      <c r="A3358">
        <v>2021</v>
      </c>
      <c r="B3358">
        <v>5</v>
      </c>
      <c r="C3358">
        <v>20</v>
      </c>
      <c r="D3358">
        <v>21</v>
      </c>
      <c r="E3358">
        <v>29934.512999999999</v>
      </c>
      <c r="F3358">
        <v>762.49400000000003</v>
      </c>
      <c r="G3358">
        <v>79.372</v>
      </c>
      <c r="H3358">
        <v>63.069000000000003</v>
      </c>
      <c r="I3358">
        <v>517.60900000000004</v>
      </c>
      <c r="J3358">
        <v>5.181</v>
      </c>
      <c r="K3358">
        <v>-17.346</v>
      </c>
      <c r="L3358">
        <v>93.019000000000005</v>
      </c>
      <c r="M3358">
        <v>31358.538</v>
      </c>
      <c r="N3358">
        <v>0</v>
      </c>
      <c r="O3358">
        <v>17.259</v>
      </c>
      <c r="P3358">
        <v>2.0049999999999999</v>
      </c>
      <c r="Q3358">
        <v>244.56299999999999</v>
      </c>
      <c r="R3358">
        <v>31339.275000000001</v>
      </c>
      <c r="S3358">
        <v>31094.712</v>
      </c>
    </row>
    <row r="3359" spans="1:19" x14ac:dyDescent="0.3">
      <c r="A3359">
        <v>2021</v>
      </c>
      <c r="B3359">
        <v>5</v>
      </c>
      <c r="C3359">
        <v>20</v>
      </c>
      <c r="D3359">
        <v>22</v>
      </c>
      <c r="E3359">
        <v>27165.042000000001</v>
      </c>
      <c r="F3359">
        <v>913.71</v>
      </c>
      <c r="G3359">
        <v>73.798000000000002</v>
      </c>
      <c r="H3359">
        <v>63.482999999999997</v>
      </c>
      <c r="I3359">
        <v>577.44799999999998</v>
      </c>
      <c r="J3359">
        <v>4.8490000000000002</v>
      </c>
      <c r="K3359">
        <v>5.9859999999999998</v>
      </c>
      <c r="L3359">
        <v>91.162999999999997</v>
      </c>
      <c r="M3359">
        <v>28821.681</v>
      </c>
      <c r="N3359">
        <v>0</v>
      </c>
      <c r="O3359">
        <v>11.529</v>
      </c>
      <c r="P3359">
        <v>-12.587</v>
      </c>
      <c r="Q3359">
        <v>218.292</v>
      </c>
      <c r="R3359">
        <v>28822.739000000001</v>
      </c>
      <c r="S3359">
        <v>28604.448</v>
      </c>
    </row>
    <row r="3360" spans="1:19" x14ac:dyDescent="0.3">
      <c r="A3360">
        <v>2021</v>
      </c>
      <c r="B3360">
        <v>5</v>
      </c>
      <c r="C3360">
        <v>20</v>
      </c>
      <c r="D3360">
        <v>23</v>
      </c>
      <c r="E3360">
        <v>24299.795999999998</v>
      </c>
      <c r="F3360">
        <v>1085.768</v>
      </c>
      <c r="G3360">
        <v>66.759</v>
      </c>
      <c r="H3360">
        <v>63.052</v>
      </c>
      <c r="I3360">
        <v>962.154</v>
      </c>
      <c r="J3360">
        <v>5.25</v>
      </c>
      <c r="K3360">
        <v>20.827999999999999</v>
      </c>
      <c r="L3360">
        <v>88.99</v>
      </c>
      <c r="M3360">
        <v>26525.837</v>
      </c>
      <c r="N3360">
        <v>0</v>
      </c>
      <c r="O3360">
        <v>5.9409999999999998</v>
      </c>
      <c r="P3360">
        <v>-14.349</v>
      </c>
      <c r="Q3360">
        <v>189.43600000000001</v>
      </c>
      <c r="R3360">
        <v>26534.244999999999</v>
      </c>
      <c r="S3360">
        <v>26344.81</v>
      </c>
    </row>
    <row r="3361" spans="1:19" x14ac:dyDescent="0.3">
      <c r="A3361">
        <v>2021</v>
      </c>
      <c r="B3361">
        <v>5</v>
      </c>
      <c r="C3361">
        <v>20</v>
      </c>
      <c r="D3361">
        <v>24</v>
      </c>
      <c r="E3361">
        <v>22011.566999999999</v>
      </c>
      <c r="F3361">
        <v>1380.3510000000001</v>
      </c>
      <c r="G3361">
        <v>61.500999999999998</v>
      </c>
      <c r="H3361">
        <v>62.415999999999997</v>
      </c>
      <c r="I3361">
        <v>846.64099999999996</v>
      </c>
      <c r="J3361">
        <v>5.0780000000000003</v>
      </c>
      <c r="K3361">
        <v>27.875</v>
      </c>
      <c r="L3361">
        <v>87.602999999999994</v>
      </c>
      <c r="M3361">
        <v>24421.530999999999</v>
      </c>
      <c r="N3361">
        <v>0</v>
      </c>
      <c r="O3361">
        <v>2.9140000000000001</v>
      </c>
      <c r="P3361">
        <v>-23.893000000000001</v>
      </c>
      <c r="Q3361">
        <v>165.46100000000001</v>
      </c>
      <c r="R3361">
        <v>24442.508999999998</v>
      </c>
      <c r="S3361">
        <v>24277.048999999999</v>
      </c>
    </row>
    <row r="3362" spans="1:19" x14ac:dyDescent="0.3">
      <c r="A3362">
        <v>2021</v>
      </c>
      <c r="B3362">
        <v>5</v>
      </c>
      <c r="C3362">
        <v>21</v>
      </c>
      <c r="D3362">
        <v>1</v>
      </c>
      <c r="E3362">
        <v>20077.07</v>
      </c>
      <c r="F3362">
        <v>1504.7049999999999</v>
      </c>
      <c r="G3362">
        <v>56.49</v>
      </c>
      <c r="H3362">
        <v>61.661999999999999</v>
      </c>
      <c r="I3362">
        <v>601.077</v>
      </c>
      <c r="J3362">
        <v>4.9450000000000003</v>
      </c>
      <c r="K3362">
        <v>21.655999999999999</v>
      </c>
      <c r="L3362">
        <v>86.504999999999995</v>
      </c>
      <c r="M3362">
        <v>22357.62</v>
      </c>
      <c r="N3362">
        <v>0</v>
      </c>
      <c r="O3362">
        <v>1.411</v>
      </c>
      <c r="P3362">
        <v>-18.643999999999998</v>
      </c>
      <c r="Q3362">
        <v>152.56399999999999</v>
      </c>
      <c r="R3362">
        <v>22374.852999999999</v>
      </c>
      <c r="S3362">
        <v>22222.289000000001</v>
      </c>
    </row>
    <row r="3363" spans="1:19" x14ac:dyDescent="0.3">
      <c r="A3363">
        <v>2021</v>
      </c>
      <c r="B3363">
        <v>5</v>
      </c>
      <c r="C3363">
        <v>21</v>
      </c>
      <c r="D3363">
        <v>2</v>
      </c>
      <c r="E3363">
        <v>19381.249</v>
      </c>
      <c r="F3363">
        <v>1577.1769999999999</v>
      </c>
      <c r="G3363">
        <v>53.734000000000002</v>
      </c>
      <c r="H3363">
        <v>61.347999999999999</v>
      </c>
      <c r="I3363">
        <v>360.00200000000001</v>
      </c>
      <c r="J3363">
        <v>4.8719999999999999</v>
      </c>
      <c r="K3363">
        <v>18.818000000000001</v>
      </c>
      <c r="L3363">
        <v>86.102000000000004</v>
      </c>
      <c r="M3363">
        <v>21489.567999999999</v>
      </c>
      <c r="N3363">
        <v>0</v>
      </c>
      <c r="O3363">
        <v>0.66700000000000004</v>
      </c>
      <c r="P3363">
        <v>-13.452999999999999</v>
      </c>
      <c r="Q3363">
        <v>144.22300000000001</v>
      </c>
      <c r="R3363">
        <v>21502.353999999999</v>
      </c>
      <c r="S3363">
        <v>21358.13</v>
      </c>
    </row>
    <row r="3364" spans="1:19" x14ac:dyDescent="0.3">
      <c r="A3364">
        <v>2021</v>
      </c>
      <c r="B3364">
        <v>5</v>
      </c>
      <c r="C3364">
        <v>21</v>
      </c>
      <c r="D3364">
        <v>3</v>
      </c>
      <c r="E3364">
        <v>19113.238000000001</v>
      </c>
      <c r="F3364">
        <v>1586.9369999999999</v>
      </c>
      <c r="G3364">
        <v>52.084000000000003</v>
      </c>
      <c r="H3364">
        <v>60.966999999999999</v>
      </c>
      <c r="I3364">
        <v>204.78</v>
      </c>
      <c r="J3364">
        <v>4.7190000000000003</v>
      </c>
      <c r="K3364">
        <v>16.818000000000001</v>
      </c>
      <c r="L3364">
        <v>85.971999999999994</v>
      </c>
      <c r="M3364">
        <v>21073.431</v>
      </c>
      <c r="N3364">
        <v>0</v>
      </c>
      <c r="O3364">
        <v>0.34799999999999998</v>
      </c>
      <c r="P3364">
        <v>-8.6229999999999993</v>
      </c>
      <c r="Q3364">
        <v>141.13999999999999</v>
      </c>
      <c r="R3364">
        <v>21081.705999999998</v>
      </c>
      <c r="S3364">
        <v>20940.565999999999</v>
      </c>
    </row>
    <row r="3365" spans="1:19" x14ac:dyDescent="0.3">
      <c r="A3365">
        <v>2021</v>
      </c>
      <c r="B3365">
        <v>5</v>
      </c>
      <c r="C3365">
        <v>21</v>
      </c>
      <c r="D3365">
        <v>4</v>
      </c>
      <c r="E3365">
        <v>19575.91</v>
      </c>
      <c r="F3365">
        <v>1544.1079999999999</v>
      </c>
      <c r="G3365">
        <v>52.005000000000003</v>
      </c>
      <c r="H3365">
        <v>60.81</v>
      </c>
      <c r="I3365">
        <v>102.96599999999999</v>
      </c>
      <c r="J3365">
        <v>3.6520000000000001</v>
      </c>
      <c r="K3365">
        <v>16.579000000000001</v>
      </c>
      <c r="L3365">
        <v>86.216999999999999</v>
      </c>
      <c r="M3365">
        <v>21390.242999999999</v>
      </c>
      <c r="N3365">
        <v>0</v>
      </c>
      <c r="O3365">
        <v>0</v>
      </c>
      <c r="P3365">
        <v>-6.0910000000000002</v>
      </c>
      <c r="Q3365">
        <v>143.86600000000001</v>
      </c>
      <c r="R3365">
        <v>21396.333999999999</v>
      </c>
      <c r="S3365">
        <v>21252.468000000001</v>
      </c>
    </row>
    <row r="3366" spans="1:19" x14ac:dyDescent="0.3">
      <c r="A3366">
        <v>2021</v>
      </c>
      <c r="B3366">
        <v>5</v>
      </c>
      <c r="C3366">
        <v>21</v>
      </c>
      <c r="D3366">
        <v>5</v>
      </c>
      <c r="E3366">
        <v>20796.962</v>
      </c>
      <c r="F3366">
        <v>1342.6849999999999</v>
      </c>
      <c r="G3366">
        <v>53.637</v>
      </c>
      <c r="H3366">
        <v>60.765000000000001</v>
      </c>
      <c r="I3366">
        <v>72.459999999999994</v>
      </c>
      <c r="J3366">
        <v>2.3290000000000002</v>
      </c>
      <c r="K3366">
        <v>7.1260000000000003</v>
      </c>
      <c r="L3366">
        <v>86.906000000000006</v>
      </c>
      <c r="M3366">
        <v>22369.235000000001</v>
      </c>
      <c r="N3366">
        <v>0.187</v>
      </c>
      <c r="O3366">
        <v>0</v>
      </c>
      <c r="P3366">
        <v>-5.3959999999999999</v>
      </c>
      <c r="Q3366">
        <v>154.17599999999999</v>
      </c>
      <c r="R3366">
        <v>22374.444</v>
      </c>
      <c r="S3366">
        <v>22220.267</v>
      </c>
    </row>
    <row r="3367" spans="1:19" x14ac:dyDescent="0.3">
      <c r="A3367">
        <v>2021</v>
      </c>
      <c r="B3367">
        <v>5</v>
      </c>
      <c r="C3367">
        <v>21</v>
      </c>
      <c r="D3367">
        <v>6</v>
      </c>
      <c r="E3367">
        <v>22400.773000000001</v>
      </c>
      <c r="F3367">
        <v>1096.194</v>
      </c>
      <c r="G3367">
        <v>56.893000000000001</v>
      </c>
      <c r="H3367">
        <v>60.683999999999997</v>
      </c>
      <c r="I3367">
        <v>128.994</v>
      </c>
      <c r="J3367">
        <v>2.839</v>
      </c>
      <c r="K3367">
        <v>3.8730000000000002</v>
      </c>
      <c r="L3367">
        <v>87.799000000000007</v>
      </c>
      <c r="M3367">
        <v>23781.154999999999</v>
      </c>
      <c r="N3367">
        <v>162.57499999999999</v>
      </c>
      <c r="O3367">
        <v>0</v>
      </c>
      <c r="P3367">
        <v>-2.4129999999999998</v>
      </c>
      <c r="Q3367">
        <v>174.55799999999999</v>
      </c>
      <c r="R3367">
        <v>23620.992999999999</v>
      </c>
      <c r="S3367">
        <v>23446.434000000001</v>
      </c>
    </row>
    <row r="3368" spans="1:19" x14ac:dyDescent="0.3">
      <c r="A3368">
        <v>2021</v>
      </c>
      <c r="B3368">
        <v>5</v>
      </c>
      <c r="C3368">
        <v>21</v>
      </c>
      <c r="D3368">
        <v>7</v>
      </c>
      <c r="E3368">
        <v>24810.387999999999</v>
      </c>
      <c r="F3368">
        <v>988.55399999999997</v>
      </c>
      <c r="G3368">
        <v>59.262999999999998</v>
      </c>
      <c r="H3368">
        <v>61.115000000000002</v>
      </c>
      <c r="I3368">
        <v>267.89</v>
      </c>
      <c r="J3368">
        <v>3.702</v>
      </c>
      <c r="K3368">
        <v>10.058999999999999</v>
      </c>
      <c r="L3368">
        <v>89.272000000000006</v>
      </c>
      <c r="M3368">
        <v>26230.98</v>
      </c>
      <c r="N3368">
        <v>1491.473</v>
      </c>
      <c r="O3368">
        <v>-2.2549999999999999</v>
      </c>
      <c r="P3368">
        <v>-1.6890000000000001</v>
      </c>
      <c r="Q3368">
        <v>207.637</v>
      </c>
      <c r="R3368">
        <v>24743.451000000001</v>
      </c>
      <c r="S3368">
        <v>24535.812999999998</v>
      </c>
    </row>
    <row r="3369" spans="1:19" x14ac:dyDescent="0.3">
      <c r="A3369">
        <v>2021</v>
      </c>
      <c r="B3369">
        <v>5</v>
      </c>
      <c r="C3369">
        <v>21</v>
      </c>
      <c r="D3369">
        <v>8</v>
      </c>
      <c r="E3369">
        <v>26532.771000000001</v>
      </c>
      <c r="F3369">
        <v>959.97299999999996</v>
      </c>
      <c r="G3369">
        <v>61.720999999999997</v>
      </c>
      <c r="H3369">
        <v>61.145000000000003</v>
      </c>
      <c r="I3369">
        <v>494.47699999999998</v>
      </c>
      <c r="J3369">
        <v>4.97</v>
      </c>
      <c r="K3369">
        <v>7.8680000000000003</v>
      </c>
      <c r="L3369">
        <v>90.491</v>
      </c>
      <c r="M3369">
        <v>28151.694</v>
      </c>
      <c r="N3369">
        <v>3722.19</v>
      </c>
      <c r="O3369">
        <v>-14.055999999999999</v>
      </c>
      <c r="P3369">
        <v>-0.51500000000000001</v>
      </c>
      <c r="Q3369">
        <v>243.42500000000001</v>
      </c>
      <c r="R3369">
        <v>24444.075000000001</v>
      </c>
      <c r="S3369">
        <v>24200.651000000002</v>
      </c>
    </row>
    <row r="3370" spans="1:19" x14ac:dyDescent="0.3">
      <c r="A3370">
        <v>2021</v>
      </c>
      <c r="B3370">
        <v>5</v>
      </c>
      <c r="C3370">
        <v>21</v>
      </c>
      <c r="D3370">
        <v>9</v>
      </c>
      <c r="E3370">
        <v>27823.678</v>
      </c>
      <c r="F3370">
        <v>945.87099999999998</v>
      </c>
      <c r="G3370">
        <v>63.362000000000002</v>
      </c>
      <c r="H3370">
        <v>60.435000000000002</v>
      </c>
      <c r="I3370">
        <v>610.01099999999997</v>
      </c>
      <c r="J3370">
        <v>5.5149999999999997</v>
      </c>
      <c r="K3370">
        <v>9.9659999999999993</v>
      </c>
      <c r="L3370">
        <v>91.65</v>
      </c>
      <c r="M3370">
        <v>29547.125</v>
      </c>
      <c r="N3370">
        <v>5924.2659999999996</v>
      </c>
      <c r="O3370">
        <v>-26.974</v>
      </c>
      <c r="P3370">
        <v>1.335</v>
      </c>
      <c r="Q3370">
        <v>272.524</v>
      </c>
      <c r="R3370">
        <v>23648.499</v>
      </c>
      <c r="S3370">
        <v>23375.973999999998</v>
      </c>
    </row>
    <row r="3371" spans="1:19" x14ac:dyDescent="0.3">
      <c r="A3371">
        <v>2021</v>
      </c>
      <c r="B3371">
        <v>5</v>
      </c>
      <c r="C3371">
        <v>21</v>
      </c>
      <c r="D3371">
        <v>10</v>
      </c>
      <c r="E3371">
        <v>28885.743999999999</v>
      </c>
      <c r="F3371">
        <v>930.928</v>
      </c>
      <c r="G3371">
        <v>65.179000000000002</v>
      </c>
      <c r="H3371">
        <v>59.993000000000002</v>
      </c>
      <c r="I3371">
        <v>576.36599999999999</v>
      </c>
      <c r="J3371">
        <v>5.82</v>
      </c>
      <c r="K3371">
        <v>17.588999999999999</v>
      </c>
      <c r="L3371">
        <v>92.424999999999997</v>
      </c>
      <c r="M3371">
        <v>30568.866000000002</v>
      </c>
      <c r="N3371">
        <v>7672.4030000000002</v>
      </c>
      <c r="O3371">
        <v>-34.146999999999998</v>
      </c>
      <c r="P3371">
        <v>2.9889999999999999</v>
      </c>
      <c r="Q3371">
        <v>294.36200000000002</v>
      </c>
      <c r="R3371">
        <v>22927.620999999999</v>
      </c>
      <c r="S3371">
        <v>22633.258000000002</v>
      </c>
    </row>
    <row r="3372" spans="1:19" x14ac:dyDescent="0.3">
      <c r="A3372">
        <v>2021</v>
      </c>
      <c r="B3372">
        <v>5</v>
      </c>
      <c r="C3372">
        <v>21</v>
      </c>
      <c r="D3372">
        <v>11</v>
      </c>
      <c r="E3372">
        <v>29366.098000000002</v>
      </c>
      <c r="F3372">
        <v>915.31799999999998</v>
      </c>
      <c r="G3372">
        <v>67.180000000000007</v>
      </c>
      <c r="H3372">
        <v>59.55</v>
      </c>
      <c r="I3372">
        <v>490.58300000000003</v>
      </c>
      <c r="J3372">
        <v>5.9569999999999999</v>
      </c>
      <c r="K3372">
        <v>17.295999999999999</v>
      </c>
      <c r="L3372">
        <v>92.686999999999998</v>
      </c>
      <c r="M3372">
        <v>30947.488000000001</v>
      </c>
      <c r="N3372">
        <v>8765.6020000000008</v>
      </c>
      <c r="O3372">
        <v>-36.765999999999998</v>
      </c>
      <c r="P3372">
        <v>4.2569999999999997</v>
      </c>
      <c r="Q3372">
        <v>310.95</v>
      </c>
      <c r="R3372">
        <v>22214.395</v>
      </c>
      <c r="S3372">
        <v>21903.446</v>
      </c>
    </row>
    <row r="3373" spans="1:19" x14ac:dyDescent="0.3">
      <c r="A3373">
        <v>2021</v>
      </c>
      <c r="B3373">
        <v>5</v>
      </c>
      <c r="C3373">
        <v>21</v>
      </c>
      <c r="D3373">
        <v>12</v>
      </c>
      <c r="E3373">
        <v>29576.832999999999</v>
      </c>
      <c r="F3373">
        <v>899.98299999999995</v>
      </c>
      <c r="G3373">
        <v>69.102000000000004</v>
      </c>
      <c r="H3373">
        <v>58.667999999999999</v>
      </c>
      <c r="I3373">
        <v>453.64400000000001</v>
      </c>
      <c r="J3373">
        <v>5.9269999999999996</v>
      </c>
      <c r="K3373">
        <v>8.9320000000000004</v>
      </c>
      <c r="L3373">
        <v>92.771000000000001</v>
      </c>
      <c r="M3373">
        <v>31096.758000000002</v>
      </c>
      <c r="N3373">
        <v>9264.68</v>
      </c>
      <c r="O3373">
        <v>-7.5279999999999996</v>
      </c>
      <c r="P3373">
        <v>6.7510000000000003</v>
      </c>
      <c r="Q3373">
        <v>320.65300000000002</v>
      </c>
      <c r="R3373">
        <v>21832.855</v>
      </c>
      <c r="S3373">
        <v>21512.203000000001</v>
      </c>
    </row>
    <row r="3374" spans="1:19" x14ac:dyDescent="0.3">
      <c r="A3374">
        <v>2021</v>
      </c>
      <c r="B3374">
        <v>5</v>
      </c>
      <c r="C3374">
        <v>21</v>
      </c>
      <c r="D3374">
        <v>13</v>
      </c>
      <c r="E3374">
        <v>29979.309000000001</v>
      </c>
      <c r="F3374">
        <v>850.47400000000005</v>
      </c>
      <c r="G3374">
        <v>71.376000000000005</v>
      </c>
      <c r="H3374">
        <v>58.656999999999996</v>
      </c>
      <c r="I3374">
        <v>429.274</v>
      </c>
      <c r="J3374">
        <v>5.819</v>
      </c>
      <c r="K3374">
        <v>6.6550000000000002</v>
      </c>
      <c r="L3374">
        <v>92.956000000000003</v>
      </c>
      <c r="M3374">
        <v>31423.146000000001</v>
      </c>
      <c r="N3374">
        <v>9278.9279999999999</v>
      </c>
      <c r="O3374">
        <v>-3.508</v>
      </c>
      <c r="P3374">
        <v>6.8029999999999999</v>
      </c>
      <c r="Q3374">
        <v>326.97399999999999</v>
      </c>
      <c r="R3374">
        <v>22140.922999999999</v>
      </c>
      <c r="S3374">
        <v>21813.949000000001</v>
      </c>
    </row>
    <row r="3375" spans="1:19" x14ac:dyDescent="0.3">
      <c r="A3375">
        <v>2021</v>
      </c>
      <c r="B3375">
        <v>5</v>
      </c>
      <c r="C3375">
        <v>21</v>
      </c>
      <c r="D3375">
        <v>14</v>
      </c>
      <c r="E3375">
        <v>30212.35</v>
      </c>
      <c r="F3375">
        <v>815.91499999999996</v>
      </c>
      <c r="G3375">
        <v>73.263000000000005</v>
      </c>
      <c r="H3375">
        <v>58.258000000000003</v>
      </c>
      <c r="I3375">
        <v>368.52499999999998</v>
      </c>
      <c r="J3375">
        <v>5.3470000000000004</v>
      </c>
      <c r="K3375">
        <v>-1.395</v>
      </c>
      <c r="L3375">
        <v>93.054000000000002</v>
      </c>
      <c r="M3375">
        <v>31552.053</v>
      </c>
      <c r="N3375">
        <v>8764.116</v>
      </c>
      <c r="O3375">
        <v>-3.036</v>
      </c>
      <c r="P3375">
        <v>5.6459999999999999</v>
      </c>
      <c r="Q3375">
        <v>332.94799999999998</v>
      </c>
      <c r="R3375">
        <v>22785.326000000001</v>
      </c>
      <c r="S3375">
        <v>22452.378000000001</v>
      </c>
    </row>
    <row r="3376" spans="1:19" x14ac:dyDescent="0.3">
      <c r="A3376">
        <v>2021</v>
      </c>
      <c r="B3376">
        <v>5</v>
      </c>
      <c r="C3376">
        <v>21</v>
      </c>
      <c r="D3376">
        <v>15</v>
      </c>
      <c r="E3376">
        <v>30253.535</v>
      </c>
      <c r="F3376">
        <v>783.43200000000002</v>
      </c>
      <c r="G3376">
        <v>75.027000000000001</v>
      </c>
      <c r="H3376">
        <v>57.253</v>
      </c>
      <c r="I3376">
        <v>339.13400000000001</v>
      </c>
      <c r="J3376">
        <v>5.5759999999999996</v>
      </c>
      <c r="K3376">
        <v>-3.7669999999999999</v>
      </c>
      <c r="L3376">
        <v>93.058000000000007</v>
      </c>
      <c r="M3376">
        <v>31528.221000000001</v>
      </c>
      <c r="N3376">
        <v>7542.3209999999999</v>
      </c>
      <c r="O3376">
        <v>-2.4260000000000002</v>
      </c>
      <c r="P3376">
        <v>6.5830000000000002</v>
      </c>
      <c r="Q3376">
        <v>335.99099999999999</v>
      </c>
      <c r="R3376">
        <v>23981.743999999999</v>
      </c>
      <c r="S3376">
        <v>23645.754000000001</v>
      </c>
    </row>
    <row r="3377" spans="1:19" x14ac:dyDescent="0.3">
      <c r="A3377">
        <v>2021</v>
      </c>
      <c r="B3377">
        <v>5</v>
      </c>
      <c r="C3377">
        <v>21</v>
      </c>
      <c r="D3377">
        <v>16</v>
      </c>
      <c r="E3377">
        <v>30069.161</v>
      </c>
      <c r="F3377">
        <v>733.33500000000004</v>
      </c>
      <c r="G3377">
        <v>75.738</v>
      </c>
      <c r="H3377">
        <v>57.256</v>
      </c>
      <c r="I3377">
        <v>233.93700000000001</v>
      </c>
      <c r="J3377">
        <v>4.3869999999999996</v>
      </c>
      <c r="K3377">
        <v>-29.346</v>
      </c>
      <c r="L3377">
        <v>92.981999999999999</v>
      </c>
      <c r="M3377">
        <v>31161.712</v>
      </c>
      <c r="N3377">
        <v>5787.8760000000002</v>
      </c>
      <c r="O3377">
        <v>1.4179999999999999</v>
      </c>
      <c r="P3377">
        <v>5.0960000000000001</v>
      </c>
      <c r="Q3377">
        <v>335.59899999999999</v>
      </c>
      <c r="R3377">
        <v>25367.323</v>
      </c>
      <c r="S3377">
        <v>25031.723999999998</v>
      </c>
    </row>
    <row r="3378" spans="1:19" x14ac:dyDescent="0.3">
      <c r="A3378">
        <v>2021</v>
      </c>
      <c r="B3378">
        <v>5</v>
      </c>
      <c r="C3378">
        <v>21</v>
      </c>
      <c r="D3378">
        <v>17</v>
      </c>
      <c r="E3378">
        <v>29536.264999999999</v>
      </c>
      <c r="F3378">
        <v>690.35900000000004</v>
      </c>
      <c r="G3378">
        <v>76.423000000000002</v>
      </c>
      <c r="H3378">
        <v>57.545999999999999</v>
      </c>
      <c r="I3378">
        <v>255.80699999999999</v>
      </c>
      <c r="J3378">
        <v>4.91</v>
      </c>
      <c r="K3378">
        <v>-41.581000000000003</v>
      </c>
      <c r="L3378">
        <v>92.727000000000004</v>
      </c>
      <c r="M3378">
        <v>30596.035</v>
      </c>
      <c r="N3378">
        <v>3605.7350000000001</v>
      </c>
      <c r="O3378">
        <v>6.6150000000000002</v>
      </c>
      <c r="P3378">
        <v>5.8730000000000002</v>
      </c>
      <c r="Q3378">
        <v>332.82900000000001</v>
      </c>
      <c r="R3378">
        <v>26977.812000000002</v>
      </c>
      <c r="S3378">
        <v>26644.983</v>
      </c>
    </row>
    <row r="3379" spans="1:19" x14ac:dyDescent="0.3">
      <c r="A3379">
        <v>2021</v>
      </c>
      <c r="B3379">
        <v>5</v>
      </c>
      <c r="C3379">
        <v>21</v>
      </c>
      <c r="D3379">
        <v>18</v>
      </c>
      <c r="E3379">
        <v>28843.221000000001</v>
      </c>
      <c r="F3379">
        <v>664.51800000000003</v>
      </c>
      <c r="G3379">
        <v>76.44</v>
      </c>
      <c r="H3379">
        <v>59.088999999999999</v>
      </c>
      <c r="I3379">
        <v>326.37799999999999</v>
      </c>
      <c r="J3379">
        <v>4.7430000000000003</v>
      </c>
      <c r="K3379">
        <v>-42.826999999999998</v>
      </c>
      <c r="L3379">
        <v>92.367000000000004</v>
      </c>
      <c r="M3379">
        <v>29947.488000000001</v>
      </c>
      <c r="N3379">
        <v>1351.7719999999999</v>
      </c>
      <c r="O3379">
        <v>18.824000000000002</v>
      </c>
      <c r="P3379">
        <v>0.997</v>
      </c>
      <c r="Q3379">
        <v>319.29399999999998</v>
      </c>
      <c r="R3379">
        <v>28575.895</v>
      </c>
      <c r="S3379">
        <v>28256.600999999999</v>
      </c>
    </row>
    <row r="3380" spans="1:19" x14ac:dyDescent="0.3">
      <c r="A3380">
        <v>2021</v>
      </c>
      <c r="B3380">
        <v>5</v>
      </c>
      <c r="C3380">
        <v>21</v>
      </c>
      <c r="D3380">
        <v>19</v>
      </c>
      <c r="E3380">
        <v>28584.803</v>
      </c>
      <c r="F3380">
        <v>660.91200000000003</v>
      </c>
      <c r="G3380">
        <v>74.096999999999994</v>
      </c>
      <c r="H3380">
        <v>59.152999999999999</v>
      </c>
      <c r="I3380">
        <v>361.14600000000002</v>
      </c>
      <c r="J3380">
        <v>4.4640000000000004</v>
      </c>
      <c r="K3380">
        <v>-47.698999999999998</v>
      </c>
      <c r="L3380">
        <v>92.141999999999996</v>
      </c>
      <c r="M3380">
        <v>29714.92</v>
      </c>
      <c r="N3380">
        <v>172.09899999999999</v>
      </c>
      <c r="O3380">
        <v>22.193999999999999</v>
      </c>
      <c r="P3380">
        <v>5.1360000000000001</v>
      </c>
      <c r="Q3380">
        <v>291.52499999999998</v>
      </c>
      <c r="R3380">
        <v>29515.491000000002</v>
      </c>
      <c r="S3380">
        <v>29223.966</v>
      </c>
    </row>
    <row r="3381" spans="1:19" x14ac:dyDescent="0.3">
      <c r="A3381">
        <v>2021</v>
      </c>
      <c r="B3381">
        <v>5</v>
      </c>
      <c r="C3381">
        <v>21</v>
      </c>
      <c r="D3381">
        <v>20</v>
      </c>
      <c r="E3381">
        <v>29406.675999999999</v>
      </c>
      <c r="F3381">
        <v>700.27</v>
      </c>
      <c r="G3381">
        <v>72.472999999999999</v>
      </c>
      <c r="H3381">
        <v>60.933999999999997</v>
      </c>
      <c r="I3381">
        <v>404.81200000000001</v>
      </c>
      <c r="J3381">
        <v>4.1230000000000002</v>
      </c>
      <c r="K3381">
        <v>-52.774999999999999</v>
      </c>
      <c r="L3381">
        <v>92.661000000000001</v>
      </c>
      <c r="M3381">
        <v>30616.701000000001</v>
      </c>
      <c r="N3381">
        <v>9.7000000000000003E-2</v>
      </c>
      <c r="O3381">
        <v>21.196999999999999</v>
      </c>
      <c r="P3381">
        <v>8.2550000000000008</v>
      </c>
      <c r="Q3381">
        <v>265.95299999999997</v>
      </c>
      <c r="R3381">
        <v>30587.151999999998</v>
      </c>
      <c r="S3381">
        <v>30321.199000000001</v>
      </c>
    </row>
    <row r="3382" spans="1:19" x14ac:dyDescent="0.3">
      <c r="A3382">
        <v>2021</v>
      </c>
      <c r="B3382">
        <v>5</v>
      </c>
      <c r="C3382">
        <v>21</v>
      </c>
      <c r="D3382">
        <v>21</v>
      </c>
      <c r="E3382">
        <v>28271.173999999999</v>
      </c>
      <c r="F3382">
        <v>762.49400000000003</v>
      </c>
      <c r="G3382">
        <v>72.262</v>
      </c>
      <c r="H3382">
        <v>62.771000000000001</v>
      </c>
      <c r="I3382">
        <v>517.60900000000004</v>
      </c>
      <c r="J3382">
        <v>5.181</v>
      </c>
      <c r="K3382">
        <v>-15.276</v>
      </c>
      <c r="L3382">
        <v>91.998999999999995</v>
      </c>
      <c r="M3382">
        <v>29695.952000000001</v>
      </c>
      <c r="N3382">
        <v>0</v>
      </c>
      <c r="O3382">
        <v>17.259</v>
      </c>
      <c r="P3382">
        <v>2.0049999999999999</v>
      </c>
      <c r="Q3382">
        <v>241.93799999999999</v>
      </c>
      <c r="R3382">
        <v>29676.687999999998</v>
      </c>
      <c r="S3382">
        <v>29434.75</v>
      </c>
    </row>
    <row r="3383" spans="1:19" x14ac:dyDescent="0.3">
      <c r="A3383">
        <v>2021</v>
      </c>
      <c r="B3383">
        <v>5</v>
      </c>
      <c r="C3383">
        <v>21</v>
      </c>
      <c r="D3383">
        <v>22</v>
      </c>
      <c r="E3383">
        <v>25794.11</v>
      </c>
      <c r="F3383">
        <v>913.71</v>
      </c>
      <c r="G3383">
        <v>67.637</v>
      </c>
      <c r="H3383">
        <v>63.183999999999997</v>
      </c>
      <c r="I3383">
        <v>577.44799999999998</v>
      </c>
      <c r="J3383">
        <v>4.8490000000000002</v>
      </c>
      <c r="K3383">
        <v>5.226</v>
      </c>
      <c r="L3383">
        <v>89.841999999999999</v>
      </c>
      <c r="M3383">
        <v>27448.367999999999</v>
      </c>
      <c r="N3383">
        <v>0</v>
      </c>
      <c r="O3383">
        <v>11.529</v>
      </c>
      <c r="P3383">
        <v>-12.587</v>
      </c>
      <c r="Q3383">
        <v>218.48099999999999</v>
      </c>
      <c r="R3383">
        <v>27449.425999999999</v>
      </c>
      <c r="S3383">
        <v>27230.946</v>
      </c>
    </row>
    <row r="3384" spans="1:19" x14ac:dyDescent="0.3">
      <c r="A3384">
        <v>2021</v>
      </c>
      <c r="B3384">
        <v>5</v>
      </c>
      <c r="C3384">
        <v>21</v>
      </c>
      <c r="D3384">
        <v>23</v>
      </c>
      <c r="E3384">
        <v>23160.705000000002</v>
      </c>
      <c r="F3384">
        <v>1085.768</v>
      </c>
      <c r="G3384">
        <v>62.308999999999997</v>
      </c>
      <c r="H3384">
        <v>62.78</v>
      </c>
      <c r="I3384">
        <v>961.178</v>
      </c>
      <c r="J3384">
        <v>4.0940000000000003</v>
      </c>
      <c r="K3384">
        <v>18.276</v>
      </c>
      <c r="L3384">
        <v>88.218999999999994</v>
      </c>
      <c r="M3384">
        <v>25381.019</v>
      </c>
      <c r="N3384">
        <v>0</v>
      </c>
      <c r="O3384">
        <v>5.9409999999999998</v>
      </c>
      <c r="P3384">
        <v>-14.349</v>
      </c>
      <c r="Q3384">
        <v>192.869</v>
      </c>
      <c r="R3384">
        <v>25389.428</v>
      </c>
      <c r="S3384">
        <v>25196.559000000001</v>
      </c>
    </row>
    <row r="3385" spans="1:19" x14ac:dyDescent="0.3">
      <c r="A3385">
        <v>2021</v>
      </c>
      <c r="B3385">
        <v>5</v>
      </c>
      <c r="C3385">
        <v>21</v>
      </c>
      <c r="D3385">
        <v>24</v>
      </c>
      <c r="E3385">
        <v>21144.254000000001</v>
      </c>
      <c r="F3385">
        <v>1380.3510000000001</v>
      </c>
      <c r="G3385">
        <v>59.386000000000003</v>
      </c>
      <c r="H3385">
        <v>62.213000000000001</v>
      </c>
      <c r="I3385">
        <v>775.452</v>
      </c>
      <c r="J3385">
        <v>1.8029999999999999</v>
      </c>
      <c r="K3385">
        <v>23.942</v>
      </c>
      <c r="L3385">
        <v>87.085999999999999</v>
      </c>
      <c r="M3385">
        <v>23475.100999999999</v>
      </c>
      <c r="N3385">
        <v>0</v>
      </c>
      <c r="O3385">
        <v>2.9140000000000001</v>
      </c>
      <c r="P3385">
        <v>-23.893000000000001</v>
      </c>
      <c r="Q3385">
        <v>169.77</v>
      </c>
      <c r="R3385">
        <v>23496.080000000002</v>
      </c>
      <c r="S3385">
        <v>23326.31</v>
      </c>
    </row>
    <row r="3386" spans="1:19" x14ac:dyDescent="0.3">
      <c r="A3386">
        <v>2021</v>
      </c>
      <c r="B3386">
        <v>5</v>
      </c>
      <c r="C3386">
        <v>22</v>
      </c>
      <c r="D3386">
        <v>1</v>
      </c>
      <c r="E3386">
        <v>19676.746999999999</v>
      </c>
      <c r="F3386">
        <v>1485.29</v>
      </c>
      <c r="G3386">
        <v>59.439</v>
      </c>
      <c r="H3386">
        <v>61.673999999999999</v>
      </c>
      <c r="I3386">
        <v>657.721</v>
      </c>
      <c r="J3386">
        <v>1.788</v>
      </c>
      <c r="K3386">
        <v>21.140999999999998</v>
      </c>
      <c r="L3386">
        <v>86.281999999999996</v>
      </c>
      <c r="M3386">
        <v>21990.642</v>
      </c>
      <c r="N3386">
        <v>0</v>
      </c>
      <c r="O3386">
        <v>3.165</v>
      </c>
      <c r="P3386">
        <v>-18.643999999999998</v>
      </c>
      <c r="Q3386">
        <v>160.36600000000001</v>
      </c>
      <c r="R3386">
        <v>22006.120999999999</v>
      </c>
      <c r="S3386">
        <v>21845.755000000001</v>
      </c>
    </row>
    <row r="3387" spans="1:19" x14ac:dyDescent="0.3">
      <c r="A3387">
        <v>2021</v>
      </c>
      <c r="B3387">
        <v>5</v>
      </c>
      <c r="C3387">
        <v>22</v>
      </c>
      <c r="D3387">
        <v>2</v>
      </c>
      <c r="E3387">
        <v>18853.795999999998</v>
      </c>
      <c r="F3387">
        <v>1549.3710000000001</v>
      </c>
      <c r="G3387">
        <v>56.972000000000001</v>
      </c>
      <c r="H3387">
        <v>61.325000000000003</v>
      </c>
      <c r="I3387">
        <v>441.95</v>
      </c>
      <c r="J3387">
        <v>1.8160000000000001</v>
      </c>
      <c r="K3387">
        <v>18.593</v>
      </c>
      <c r="L3387">
        <v>85.909000000000006</v>
      </c>
      <c r="M3387">
        <v>21012.758999999998</v>
      </c>
      <c r="N3387">
        <v>0</v>
      </c>
      <c r="O3387">
        <v>2.0430000000000001</v>
      </c>
      <c r="P3387">
        <v>-13.452999999999999</v>
      </c>
      <c r="Q3387">
        <v>152.22200000000001</v>
      </c>
      <c r="R3387">
        <v>21024.169000000002</v>
      </c>
      <c r="S3387">
        <v>20871.947</v>
      </c>
    </row>
    <row r="3388" spans="1:19" x14ac:dyDescent="0.3">
      <c r="A3388">
        <v>2021</v>
      </c>
      <c r="B3388">
        <v>5</v>
      </c>
      <c r="C3388">
        <v>22</v>
      </c>
      <c r="D3388">
        <v>3</v>
      </c>
      <c r="E3388">
        <v>18512.436000000002</v>
      </c>
      <c r="F3388">
        <v>1576.87</v>
      </c>
      <c r="G3388">
        <v>55.058999999999997</v>
      </c>
      <c r="H3388">
        <v>60.918999999999997</v>
      </c>
      <c r="I3388">
        <v>279.93400000000003</v>
      </c>
      <c r="J3388">
        <v>1.79</v>
      </c>
      <c r="K3388">
        <v>16.710999999999999</v>
      </c>
      <c r="L3388">
        <v>85.832999999999998</v>
      </c>
      <c r="M3388">
        <v>20534.492999999999</v>
      </c>
      <c r="N3388">
        <v>0</v>
      </c>
      <c r="O3388">
        <v>1.1539999999999999</v>
      </c>
      <c r="P3388">
        <v>-8.6229999999999993</v>
      </c>
      <c r="Q3388">
        <v>147.31100000000001</v>
      </c>
      <c r="R3388">
        <v>20541.962</v>
      </c>
      <c r="S3388">
        <v>20394.650000000001</v>
      </c>
    </row>
    <row r="3389" spans="1:19" x14ac:dyDescent="0.3">
      <c r="A3389">
        <v>2021</v>
      </c>
      <c r="B3389">
        <v>5</v>
      </c>
      <c r="C3389">
        <v>22</v>
      </c>
      <c r="D3389">
        <v>4</v>
      </c>
      <c r="E3389">
        <v>18662.834999999999</v>
      </c>
      <c r="F3389">
        <v>1573.8979999999999</v>
      </c>
      <c r="G3389">
        <v>54.234000000000002</v>
      </c>
      <c r="H3389">
        <v>60.69</v>
      </c>
      <c r="I3389">
        <v>175.989</v>
      </c>
      <c r="J3389">
        <v>1.619</v>
      </c>
      <c r="K3389">
        <v>16.658999999999999</v>
      </c>
      <c r="L3389">
        <v>85.915000000000006</v>
      </c>
      <c r="M3389">
        <v>20577.605</v>
      </c>
      <c r="N3389">
        <v>0</v>
      </c>
      <c r="O3389">
        <v>0.51100000000000001</v>
      </c>
      <c r="P3389">
        <v>-6.0910000000000002</v>
      </c>
      <c r="Q3389">
        <v>146.81399999999999</v>
      </c>
      <c r="R3389">
        <v>20583.185000000001</v>
      </c>
      <c r="S3389">
        <v>20436.370999999999</v>
      </c>
    </row>
    <row r="3390" spans="1:19" x14ac:dyDescent="0.3">
      <c r="A3390">
        <v>2021</v>
      </c>
      <c r="B3390">
        <v>5</v>
      </c>
      <c r="C3390">
        <v>22</v>
      </c>
      <c r="D3390">
        <v>5</v>
      </c>
      <c r="E3390">
        <v>19165.173999999999</v>
      </c>
      <c r="F3390">
        <v>1461.558</v>
      </c>
      <c r="G3390">
        <v>55.682000000000002</v>
      </c>
      <c r="H3390">
        <v>60.432000000000002</v>
      </c>
      <c r="I3390">
        <v>101.506</v>
      </c>
      <c r="J3390">
        <v>1.629</v>
      </c>
      <c r="K3390">
        <v>7.1980000000000004</v>
      </c>
      <c r="L3390">
        <v>86.162000000000006</v>
      </c>
      <c r="M3390">
        <v>20883.661</v>
      </c>
      <c r="N3390">
        <v>0.245</v>
      </c>
      <c r="O3390">
        <v>0.28499999999999998</v>
      </c>
      <c r="P3390">
        <v>-5.3959999999999999</v>
      </c>
      <c r="Q3390">
        <v>149.309</v>
      </c>
      <c r="R3390">
        <v>20888.526000000002</v>
      </c>
      <c r="S3390">
        <v>20739.217000000001</v>
      </c>
    </row>
    <row r="3391" spans="1:19" x14ac:dyDescent="0.3">
      <c r="A3391">
        <v>2021</v>
      </c>
      <c r="B3391">
        <v>5</v>
      </c>
      <c r="C3391">
        <v>22</v>
      </c>
      <c r="D3391">
        <v>6</v>
      </c>
      <c r="E3391">
        <v>19519.905999999999</v>
      </c>
      <c r="F3391">
        <v>1332.58</v>
      </c>
      <c r="G3391">
        <v>57.726999999999997</v>
      </c>
      <c r="H3391">
        <v>60.075000000000003</v>
      </c>
      <c r="I3391">
        <v>64.483999999999995</v>
      </c>
      <c r="J3391">
        <v>1.893</v>
      </c>
      <c r="K3391">
        <v>3.9089999999999998</v>
      </c>
      <c r="L3391">
        <v>86.474000000000004</v>
      </c>
      <c r="M3391">
        <v>21069.322</v>
      </c>
      <c r="N3391">
        <v>192.55099999999999</v>
      </c>
      <c r="O3391">
        <v>0.18099999999999999</v>
      </c>
      <c r="P3391">
        <v>-2.4129999999999998</v>
      </c>
      <c r="Q3391">
        <v>157.684</v>
      </c>
      <c r="R3391">
        <v>20879.002</v>
      </c>
      <c r="S3391">
        <v>20721.319</v>
      </c>
    </row>
    <row r="3392" spans="1:19" x14ac:dyDescent="0.3">
      <c r="A3392">
        <v>2021</v>
      </c>
      <c r="B3392">
        <v>5</v>
      </c>
      <c r="C3392">
        <v>22</v>
      </c>
      <c r="D3392">
        <v>7</v>
      </c>
      <c r="E3392">
        <v>20977.491999999998</v>
      </c>
      <c r="F3392">
        <v>1300.3879999999999</v>
      </c>
      <c r="G3392">
        <v>59.816000000000003</v>
      </c>
      <c r="H3392">
        <v>60.374000000000002</v>
      </c>
      <c r="I3392">
        <v>68.882999999999996</v>
      </c>
      <c r="J3392">
        <v>2.2879999999999998</v>
      </c>
      <c r="K3392">
        <v>10.246</v>
      </c>
      <c r="L3392">
        <v>87.152000000000001</v>
      </c>
      <c r="M3392">
        <v>22506.823</v>
      </c>
      <c r="N3392">
        <v>1567.7149999999999</v>
      </c>
      <c r="O3392">
        <v>-3.1139999999999999</v>
      </c>
      <c r="P3392">
        <v>-1.6890000000000001</v>
      </c>
      <c r="Q3392">
        <v>176.893</v>
      </c>
      <c r="R3392">
        <v>20943.911</v>
      </c>
      <c r="S3392">
        <v>20767.019</v>
      </c>
    </row>
    <row r="3393" spans="1:19" x14ac:dyDescent="0.3">
      <c r="A3393">
        <v>2021</v>
      </c>
      <c r="B3393">
        <v>5</v>
      </c>
      <c r="C3393">
        <v>22</v>
      </c>
      <c r="D3393">
        <v>8</v>
      </c>
      <c r="E3393">
        <v>22615.042000000001</v>
      </c>
      <c r="F3393">
        <v>1266.77</v>
      </c>
      <c r="G3393">
        <v>62.378999999999998</v>
      </c>
      <c r="H3393">
        <v>60.505000000000003</v>
      </c>
      <c r="I3393">
        <v>109.06699999999999</v>
      </c>
      <c r="J3393">
        <v>2.8879999999999999</v>
      </c>
      <c r="K3393">
        <v>7.9329999999999998</v>
      </c>
      <c r="L3393">
        <v>88.069000000000003</v>
      </c>
      <c r="M3393">
        <v>24150.274000000001</v>
      </c>
      <c r="N3393">
        <v>3856.3919999999998</v>
      </c>
      <c r="O3393">
        <v>-10.396000000000001</v>
      </c>
      <c r="P3393">
        <v>-0.51500000000000001</v>
      </c>
      <c r="Q3393">
        <v>202.61600000000001</v>
      </c>
      <c r="R3393">
        <v>20304.793000000001</v>
      </c>
      <c r="S3393">
        <v>20102.177</v>
      </c>
    </row>
    <row r="3394" spans="1:19" x14ac:dyDescent="0.3">
      <c r="A3394">
        <v>2021</v>
      </c>
      <c r="B3394">
        <v>5</v>
      </c>
      <c r="C3394">
        <v>22</v>
      </c>
      <c r="D3394">
        <v>9</v>
      </c>
      <c r="E3394">
        <v>23912.806</v>
      </c>
      <c r="F3394">
        <v>1209.952</v>
      </c>
      <c r="G3394">
        <v>65.135000000000005</v>
      </c>
      <c r="H3394">
        <v>59.954000000000001</v>
      </c>
      <c r="I3394">
        <v>148.09700000000001</v>
      </c>
      <c r="J3394">
        <v>3.0950000000000002</v>
      </c>
      <c r="K3394">
        <v>10.183</v>
      </c>
      <c r="L3394">
        <v>88.906000000000006</v>
      </c>
      <c r="M3394">
        <v>25432.991999999998</v>
      </c>
      <c r="N3394">
        <v>6068.8469999999998</v>
      </c>
      <c r="O3394">
        <v>-21.635000000000002</v>
      </c>
      <c r="P3394">
        <v>1.335</v>
      </c>
      <c r="Q3394">
        <v>230.12899999999999</v>
      </c>
      <c r="R3394">
        <v>19384.446</v>
      </c>
      <c r="S3394">
        <v>19154.316999999999</v>
      </c>
    </row>
    <row r="3395" spans="1:19" x14ac:dyDescent="0.3">
      <c r="A3395">
        <v>2021</v>
      </c>
      <c r="B3395">
        <v>5</v>
      </c>
      <c r="C3395">
        <v>22</v>
      </c>
      <c r="D3395">
        <v>10</v>
      </c>
      <c r="E3395">
        <v>24893.870999999999</v>
      </c>
      <c r="F3395">
        <v>1156.1500000000001</v>
      </c>
      <c r="G3395">
        <v>69.12</v>
      </c>
      <c r="H3395">
        <v>59.587000000000003</v>
      </c>
      <c r="I3395">
        <v>183.595</v>
      </c>
      <c r="J3395">
        <v>3.2829999999999999</v>
      </c>
      <c r="K3395">
        <v>18.245000000000001</v>
      </c>
      <c r="L3395">
        <v>89.647000000000006</v>
      </c>
      <c r="M3395">
        <v>26404.379000000001</v>
      </c>
      <c r="N3395">
        <v>7846.12</v>
      </c>
      <c r="O3395">
        <v>-34.304000000000002</v>
      </c>
      <c r="P3395">
        <v>2.9889999999999999</v>
      </c>
      <c r="Q3395">
        <v>251.45400000000001</v>
      </c>
      <c r="R3395">
        <v>18589.574000000001</v>
      </c>
      <c r="S3395">
        <v>18338.12</v>
      </c>
    </row>
    <row r="3396" spans="1:19" x14ac:dyDescent="0.3">
      <c r="A3396">
        <v>2021</v>
      </c>
      <c r="B3396">
        <v>5</v>
      </c>
      <c r="C3396">
        <v>22</v>
      </c>
      <c r="D3396">
        <v>11</v>
      </c>
      <c r="E3396">
        <v>25398.687000000002</v>
      </c>
      <c r="F3396">
        <v>1114.461</v>
      </c>
      <c r="G3396">
        <v>73.727999999999994</v>
      </c>
      <c r="H3396">
        <v>59.234999999999999</v>
      </c>
      <c r="I3396">
        <v>236.779</v>
      </c>
      <c r="J3396">
        <v>3.4590000000000001</v>
      </c>
      <c r="K3396">
        <v>18.2</v>
      </c>
      <c r="L3396">
        <v>90.019000000000005</v>
      </c>
      <c r="M3396">
        <v>26920.841</v>
      </c>
      <c r="N3396">
        <v>8953.6949999999997</v>
      </c>
      <c r="O3396">
        <v>-34.619</v>
      </c>
      <c r="P3396">
        <v>4.2569999999999997</v>
      </c>
      <c r="Q3396">
        <v>267.32299999999998</v>
      </c>
      <c r="R3396">
        <v>17997.508000000002</v>
      </c>
      <c r="S3396">
        <v>17730.185000000001</v>
      </c>
    </row>
    <row r="3397" spans="1:19" x14ac:dyDescent="0.3">
      <c r="A3397">
        <v>2021</v>
      </c>
      <c r="B3397">
        <v>5</v>
      </c>
      <c r="C3397">
        <v>22</v>
      </c>
      <c r="D3397">
        <v>12</v>
      </c>
      <c r="E3397">
        <v>25503.796999999999</v>
      </c>
      <c r="F3397">
        <v>1081.5630000000001</v>
      </c>
      <c r="G3397">
        <v>77.125</v>
      </c>
      <c r="H3397">
        <v>58.399000000000001</v>
      </c>
      <c r="I3397">
        <v>278.48500000000001</v>
      </c>
      <c r="J3397">
        <v>3.6019999999999999</v>
      </c>
      <c r="K3397">
        <v>9.9589999999999996</v>
      </c>
      <c r="L3397">
        <v>90.052999999999997</v>
      </c>
      <c r="M3397">
        <v>27025.857</v>
      </c>
      <c r="N3397">
        <v>9476.009</v>
      </c>
      <c r="O3397">
        <v>-16.224</v>
      </c>
      <c r="P3397">
        <v>6.7510000000000003</v>
      </c>
      <c r="Q3397">
        <v>275.447</v>
      </c>
      <c r="R3397">
        <v>17559.322</v>
      </c>
      <c r="S3397">
        <v>17283.874</v>
      </c>
    </row>
    <row r="3398" spans="1:19" x14ac:dyDescent="0.3">
      <c r="A3398">
        <v>2021</v>
      </c>
      <c r="B3398">
        <v>5</v>
      </c>
      <c r="C3398">
        <v>22</v>
      </c>
      <c r="D3398">
        <v>13</v>
      </c>
      <c r="E3398">
        <v>25613.061000000002</v>
      </c>
      <c r="F3398">
        <v>1021.9349999999999</v>
      </c>
      <c r="G3398">
        <v>81.768000000000001</v>
      </c>
      <c r="H3398">
        <v>58.395000000000003</v>
      </c>
      <c r="I3398">
        <v>291.25299999999999</v>
      </c>
      <c r="J3398">
        <v>3.6070000000000002</v>
      </c>
      <c r="K3398">
        <v>7.423</v>
      </c>
      <c r="L3398">
        <v>90.162999999999997</v>
      </c>
      <c r="M3398">
        <v>27085.835999999999</v>
      </c>
      <c r="N3398">
        <v>9521.8179999999993</v>
      </c>
      <c r="O3398">
        <v>-8.3439999999999994</v>
      </c>
      <c r="P3398">
        <v>6.8029999999999999</v>
      </c>
      <c r="Q3398">
        <v>280.75599999999997</v>
      </c>
      <c r="R3398">
        <v>17565.560000000001</v>
      </c>
      <c r="S3398">
        <v>17284.804</v>
      </c>
    </row>
    <row r="3399" spans="1:19" x14ac:dyDescent="0.3">
      <c r="A3399">
        <v>2021</v>
      </c>
      <c r="B3399">
        <v>5</v>
      </c>
      <c r="C3399">
        <v>22</v>
      </c>
      <c r="D3399">
        <v>14</v>
      </c>
      <c r="E3399">
        <v>25552.781999999999</v>
      </c>
      <c r="F3399">
        <v>971.00400000000002</v>
      </c>
      <c r="G3399">
        <v>85.024000000000001</v>
      </c>
      <c r="H3399">
        <v>57.939</v>
      </c>
      <c r="I3399">
        <v>290.77</v>
      </c>
      <c r="J3399">
        <v>3.3069999999999999</v>
      </c>
      <c r="K3399">
        <v>-0.75800000000000001</v>
      </c>
      <c r="L3399">
        <v>90.1</v>
      </c>
      <c r="M3399">
        <v>26965.143</v>
      </c>
      <c r="N3399">
        <v>8956.4619999999995</v>
      </c>
      <c r="O3399">
        <v>-5.5289999999999999</v>
      </c>
      <c r="P3399">
        <v>5.6459999999999999</v>
      </c>
      <c r="Q3399">
        <v>282.49400000000003</v>
      </c>
      <c r="R3399">
        <v>18008.563999999998</v>
      </c>
      <c r="S3399">
        <v>17726.07</v>
      </c>
    </row>
    <row r="3400" spans="1:19" x14ac:dyDescent="0.3">
      <c r="A3400">
        <v>2021</v>
      </c>
      <c r="B3400">
        <v>5</v>
      </c>
      <c r="C3400">
        <v>22</v>
      </c>
      <c r="D3400">
        <v>15</v>
      </c>
      <c r="E3400">
        <v>25420.582999999999</v>
      </c>
      <c r="F3400">
        <v>927.779</v>
      </c>
      <c r="G3400">
        <v>87.771000000000001</v>
      </c>
      <c r="H3400">
        <v>57.066000000000003</v>
      </c>
      <c r="I3400">
        <v>293.33</v>
      </c>
      <c r="J3400">
        <v>3.363</v>
      </c>
      <c r="K3400">
        <v>-3.3340000000000001</v>
      </c>
      <c r="L3400">
        <v>90.009</v>
      </c>
      <c r="M3400">
        <v>26788.795999999998</v>
      </c>
      <c r="N3400">
        <v>7823.4849999999997</v>
      </c>
      <c r="O3400">
        <v>-0.97499999999999998</v>
      </c>
      <c r="P3400">
        <v>6.5830000000000002</v>
      </c>
      <c r="Q3400">
        <v>281.33199999999999</v>
      </c>
      <c r="R3400">
        <v>18959.703000000001</v>
      </c>
      <c r="S3400">
        <v>18678.370999999999</v>
      </c>
    </row>
    <row r="3401" spans="1:19" x14ac:dyDescent="0.3">
      <c r="A3401">
        <v>2021</v>
      </c>
      <c r="B3401">
        <v>5</v>
      </c>
      <c r="C3401">
        <v>22</v>
      </c>
      <c r="D3401">
        <v>16</v>
      </c>
      <c r="E3401">
        <v>25348.06</v>
      </c>
      <c r="F3401">
        <v>865.26599999999996</v>
      </c>
      <c r="G3401">
        <v>90.228999999999999</v>
      </c>
      <c r="H3401">
        <v>56.938000000000002</v>
      </c>
      <c r="I3401">
        <v>195.18899999999999</v>
      </c>
      <c r="J3401">
        <v>2.121</v>
      </c>
      <c r="K3401">
        <v>-28.044</v>
      </c>
      <c r="L3401">
        <v>90.013000000000005</v>
      </c>
      <c r="M3401">
        <v>26529.544000000002</v>
      </c>
      <c r="N3401">
        <v>6069.6210000000001</v>
      </c>
      <c r="O3401">
        <v>-3.7999999999999999E-2</v>
      </c>
      <c r="P3401">
        <v>5.0960000000000001</v>
      </c>
      <c r="Q3401">
        <v>279.98</v>
      </c>
      <c r="R3401">
        <v>20454.864000000001</v>
      </c>
      <c r="S3401">
        <v>20174.884999999998</v>
      </c>
    </row>
    <row r="3402" spans="1:19" x14ac:dyDescent="0.3">
      <c r="A3402">
        <v>2021</v>
      </c>
      <c r="B3402">
        <v>5</v>
      </c>
      <c r="C3402">
        <v>22</v>
      </c>
      <c r="D3402">
        <v>17</v>
      </c>
      <c r="E3402">
        <v>25124.659</v>
      </c>
      <c r="F3402">
        <v>800.18899999999996</v>
      </c>
      <c r="G3402">
        <v>91.466999999999999</v>
      </c>
      <c r="H3402">
        <v>57.237000000000002</v>
      </c>
      <c r="I3402">
        <v>205.239</v>
      </c>
      <c r="J3402">
        <v>1.9910000000000001</v>
      </c>
      <c r="K3402">
        <v>-39.466999999999999</v>
      </c>
      <c r="L3402">
        <v>89.822999999999993</v>
      </c>
      <c r="M3402">
        <v>26239.671999999999</v>
      </c>
      <c r="N3402">
        <v>3823.9229999999998</v>
      </c>
      <c r="O3402">
        <v>2.6869999999999998</v>
      </c>
      <c r="P3402">
        <v>5.8730000000000002</v>
      </c>
      <c r="Q3402">
        <v>275.49799999999999</v>
      </c>
      <c r="R3402">
        <v>22407.187999999998</v>
      </c>
      <c r="S3402">
        <v>22131.69</v>
      </c>
    </row>
    <row r="3403" spans="1:19" x14ac:dyDescent="0.3">
      <c r="A3403">
        <v>2021</v>
      </c>
      <c r="B3403">
        <v>5</v>
      </c>
      <c r="C3403">
        <v>22</v>
      </c>
      <c r="D3403">
        <v>18</v>
      </c>
      <c r="E3403">
        <v>25043.030999999999</v>
      </c>
      <c r="F3403">
        <v>754.03599999999994</v>
      </c>
      <c r="G3403">
        <v>90.983999999999995</v>
      </c>
      <c r="H3403">
        <v>58.673000000000002</v>
      </c>
      <c r="I3403">
        <v>206.95099999999999</v>
      </c>
      <c r="J3403">
        <v>1.8640000000000001</v>
      </c>
      <c r="K3403">
        <v>-40.271999999999998</v>
      </c>
      <c r="L3403">
        <v>89.698999999999998</v>
      </c>
      <c r="M3403">
        <v>26113.981</v>
      </c>
      <c r="N3403">
        <v>1494.925</v>
      </c>
      <c r="O3403">
        <v>15.896000000000001</v>
      </c>
      <c r="P3403">
        <v>0.997</v>
      </c>
      <c r="Q3403">
        <v>265.31599999999997</v>
      </c>
      <c r="R3403">
        <v>24602.163</v>
      </c>
      <c r="S3403">
        <v>24336.848000000002</v>
      </c>
    </row>
    <row r="3404" spans="1:19" x14ac:dyDescent="0.3">
      <c r="A3404">
        <v>2021</v>
      </c>
      <c r="B3404">
        <v>5</v>
      </c>
      <c r="C3404">
        <v>22</v>
      </c>
      <c r="D3404">
        <v>19</v>
      </c>
      <c r="E3404">
        <v>25507.519</v>
      </c>
      <c r="F3404">
        <v>741.79300000000001</v>
      </c>
      <c r="G3404">
        <v>87.972999999999999</v>
      </c>
      <c r="H3404">
        <v>58.816000000000003</v>
      </c>
      <c r="I3404">
        <v>232.16</v>
      </c>
      <c r="J3404">
        <v>1.7270000000000001</v>
      </c>
      <c r="K3404">
        <v>-44.393000000000001</v>
      </c>
      <c r="L3404">
        <v>89.914000000000001</v>
      </c>
      <c r="M3404">
        <v>26587.537</v>
      </c>
      <c r="N3404">
        <v>210.07300000000001</v>
      </c>
      <c r="O3404">
        <v>20.001999999999999</v>
      </c>
      <c r="P3404">
        <v>5.1360000000000001</v>
      </c>
      <c r="Q3404">
        <v>249.71199999999999</v>
      </c>
      <c r="R3404">
        <v>26352.325000000001</v>
      </c>
      <c r="S3404">
        <v>26102.613000000001</v>
      </c>
    </row>
    <row r="3405" spans="1:19" x14ac:dyDescent="0.3">
      <c r="A3405">
        <v>2021</v>
      </c>
      <c r="B3405">
        <v>5</v>
      </c>
      <c r="C3405">
        <v>22</v>
      </c>
      <c r="D3405">
        <v>20</v>
      </c>
      <c r="E3405">
        <v>26762.52</v>
      </c>
      <c r="F3405">
        <v>775.43100000000004</v>
      </c>
      <c r="G3405">
        <v>83.944999999999993</v>
      </c>
      <c r="H3405">
        <v>60.63</v>
      </c>
      <c r="I3405">
        <v>324.928</v>
      </c>
      <c r="J3405">
        <v>1.5820000000000001</v>
      </c>
      <c r="K3405">
        <v>-49.567999999999998</v>
      </c>
      <c r="L3405">
        <v>90.843000000000004</v>
      </c>
      <c r="M3405">
        <v>27966.366999999998</v>
      </c>
      <c r="N3405">
        <v>0.45900000000000002</v>
      </c>
      <c r="O3405">
        <v>19.817</v>
      </c>
      <c r="P3405">
        <v>8.2550000000000008</v>
      </c>
      <c r="Q3405">
        <v>241.29</v>
      </c>
      <c r="R3405">
        <v>27937.835999999999</v>
      </c>
      <c r="S3405">
        <v>27696.545999999998</v>
      </c>
    </row>
    <row r="3406" spans="1:19" x14ac:dyDescent="0.3">
      <c r="A3406">
        <v>2021</v>
      </c>
      <c r="B3406">
        <v>5</v>
      </c>
      <c r="C3406">
        <v>22</v>
      </c>
      <c r="D3406">
        <v>21</v>
      </c>
      <c r="E3406">
        <v>26061.454000000002</v>
      </c>
      <c r="F3406">
        <v>831.63900000000001</v>
      </c>
      <c r="G3406">
        <v>81.39</v>
      </c>
      <c r="H3406">
        <v>62.646000000000001</v>
      </c>
      <c r="I3406">
        <v>370.52199999999999</v>
      </c>
      <c r="J3406">
        <v>1.948</v>
      </c>
      <c r="K3406">
        <v>-14.599</v>
      </c>
      <c r="L3406">
        <v>90.361000000000004</v>
      </c>
      <c r="M3406">
        <v>27403.97</v>
      </c>
      <c r="N3406">
        <v>0</v>
      </c>
      <c r="O3406">
        <v>18.408999999999999</v>
      </c>
      <c r="P3406">
        <v>2.0049999999999999</v>
      </c>
      <c r="Q3406">
        <v>227.745</v>
      </c>
      <c r="R3406">
        <v>27383.557000000001</v>
      </c>
      <c r="S3406">
        <v>27155.812000000002</v>
      </c>
    </row>
    <row r="3407" spans="1:19" x14ac:dyDescent="0.3">
      <c r="A3407">
        <v>2021</v>
      </c>
      <c r="B3407">
        <v>5</v>
      </c>
      <c r="C3407">
        <v>22</v>
      </c>
      <c r="D3407">
        <v>22</v>
      </c>
      <c r="E3407">
        <v>23896.817999999999</v>
      </c>
      <c r="F3407">
        <v>969.22</v>
      </c>
      <c r="G3407">
        <v>75.316999999999993</v>
      </c>
      <c r="H3407">
        <v>63.066000000000003</v>
      </c>
      <c r="I3407">
        <v>407.01100000000002</v>
      </c>
      <c r="J3407">
        <v>1.7749999999999999</v>
      </c>
      <c r="K3407">
        <v>5.2140000000000004</v>
      </c>
      <c r="L3407">
        <v>88.741</v>
      </c>
      <c r="M3407">
        <v>25431.845000000001</v>
      </c>
      <c r="N3407">
        <v>0</v>
      </c>
      <c r="O3407">
        <v>14.316000000000001</v>
      </c>
      <c r="P3407">
        <v>-12.587</v>
      </c>
      <c r="Q3407">
        <v>210.94499999999999</v>
      </c>
      <c r="R3407">
        <v>25430.115000000002</v>
      </c>
      <c r="S3407">
        <v>25219.17</v>
      </c>
    </row>
    <row r="3408" spans="1:19" x14ac:dyDescent="0.3">
      <c r="A3408">
        <v>2021</v>
      </c>
      <c r="B3408">
        <v>5</v>
      </c>
      <c r="C3408">
        <v>22</v>
      </c>
      <c r="D3408">
        <v>23</v>
      </c>
      <c r="E3408">
        <v>21688.436000000002</v>
      </c>
      <c r="F3408">
        <v>1132.6089999999999</v>
      </c>
      <c r="G3408">
        <v>67.960999999999999</v>
      </c>
      <c r="H3408">
        <v>62.747999999999998</v>
      </c>
      <c r="I3408">
        <v>498.94400000000002</v>
      </c>
      <c r="J3408">
        <v>1.89</v>
      </c>
      <c r="K3408">
        <v>18.026</v>
      </c>
      <c r="L3408">
        <v>87.418000000000006</v>
      </c>
      <c r="M3408">
        <v>23490.072</v>
      </c>
      <c r="N3408">
        <v>0</v>
      </c>
      <c r="O3408">
        <v>9.9269999999999996</v>
      </c>
      <c r="P3408">
        <v>-14.349</v>
      </c>
      <c r="Q3408">
        <v>190.53200000000001</v>
      </c>
      <c r="R3408">
        <v>23494.493999999999</v>
      </c>
      <c r="S3408">
        <v>23303.962</v>
      </c>
    </row>
    <row r="3409" spans="1:19" x14ac:dyDescent="0.3">
      <c r="A3409">
        <v>2021</v>
      </c>
      <c r="B3409">
        <v>5</v>
      </c>
      <c r="C3409">
        <v>22</v>
      </c>
      <c r="D3409">
        <v>24</v>
      </c>
      <c r="E3409">
        <v>20196.47</v>
      </c>
      <c r="F3409">
        <v>1446.9190000000001</v>
      </c>
      <c r="G3409">
        <v>61.87</v>
      </c>
      <c r="H3409">
        <v>62.27</v>
      </c>
      <c r="I3409">
        <v>775.452</v>
      </c>
      <c r="J3409">
        <v>1.8029999999999999</v>
      </c>
      <c r="K3409">
        <v>23.347999999999999</v>
      </c>
      <c r="L3409">
        <v>86.569000000000003</v>
      </c>
      <c r="M3409">
        <v>22592.830999999998</v>
      </c>
      <c r="N3409">
        <v>0</v>
      </c>
      <c r="O3409">
        <v>5.7050000000000001</v>
      </c>
      <c r="P3409">
        <v>-23.893000000000001</v>
      </c>
      <c r="Q3409">
        <v>171.715</v>
      </c>
      <c r="R3409">
        <v>22611.019</v>
      </c>
      <c r="S3409">
        <v>22439.303</v>
      </c>
    </row>
    <row r="3410" spans="1:19" x14ac:dyDescent="0.3">
      <c r="A3410">
        <v>2021</v>
      </c>
      <c r="B3410">
        <v>5</v>
      </c>
      <c r="C3410">
        <v>23</v>
      </c>
      <c r="D3410">
        <v>1</v>
      </c>
      <c r="E3410">
        <v>19482.282999999999</v>
      </c>
      <c r="F3410">
        <v>1485.29</v>
      </c>
      <c r="G3410">
        <v>60.176000000000002</v>
      </c>
      <c r="H3410">
        <v>61.637</v>
      </c>
      <c r="I3410">
        <v>657.721</v>
      </c>
      <c r="J3410">
        <v>1.788</v>
      </c>
      <c r="K3410">
        <v>20.963000000000001</v>
      </c>
      <c r="L3410">
        <v>86.153999999999996</v>
      </c>
      <c r="M3410">
        <v>21795.835999999999</v>
      </c>
      <c r="N3410">
        <v>0</v>
      </c>
      <c r="O3410">
        <v>3.165</v>
      </c>
      <c r="P3410">
        <v>-18.643999999999998</v>
      </c>
      <c r="Q3410">
        <v>155.43700000000001</v>
      </c>
      <c r="R3410">
        <v>21811.313999999998</v>
      </c>
      <c r="S3410">
        <v>21655.877</v>
      </c>
    </row>
    <row r="3411" spans="1:19" x14ac:dyDescent="0.3">
      <c r="A3411">
        <v>2021</v>
      </c>
      <c r="B3411">
        <v>5</v>
      </c>
      <c r="C3411">
        <v>23</v>
      </c>
      <c r="D3411">
        <v>2</v>
      </c>
      <c r="E3411">
        <v>18848.77</v>
      </c>
      <c r="F3411">
        <v>1549.3710000000001</v>
      </c>
      <c r="G3411">
        <v>57.631</v>
      </c>
      <c r="H3411">
        <v>61.326999999999998</v>
      </c>
      <c r="I3411">
        <v>441.95</v>
      </c>
      <c r="J3411">
        <v>1.8160000000000001</v>
      </c>
      <c r="K3411">
        <v>18.273</v>
      </c>
      <c r="L3411">
        <v>85.832999999999998</v>
      </c>
      <c r="M3411">
        <v>21007.34</v>
      </c>
      <c r="N3411">
        <v>0</v>
      </c>
      <c r="O3411">
        <v>2.0430000000000001</v>
      </c>
      <c r="P3411">
        <v>-13.452999999999999</v>
      </c>
      <c r="Q3411">
        <v>147.13900000000001</v>
      </c>
      <c r="R3411">
        <v>21018.75</v>
      </c>
      <c r="S3411">
        <v>20871.611000000001</v>
      </c>
    </row>
    <row r="3412" spans="1:19" x14ac:dyDescent="0.3">
      <c r="A3412">
        <v>2021</v>
      </c>
      <c r="B3412">
        <v>5</v>
      </c>
      <c r="C3412">
        <v>23</v>
      </c>
      <c r="D3412">
        <v>3</v>
      </c>
      <c r="E3412">
        <v>18426.302</v>
      </c>
      <c r="F3412">
        <v>1576.87</v>
      </c>
      <c r="G3412">
        <v>55.795999999999999</v>
      </c>
      <c r="H3412">
        <v>60.905999999999999</v>
      </c>
      <c r="I3412">
        <v>279.93400000000003</v>
      </c>
      <c r="J3412">
        <v>1.79</v>
      </c>
      <c r="K3412">
        <v>16.513000000000002</v>
      </c>
      <c r="L3412">
        <v>85.653999999999996</v>
      </c>
      <c r="M3412">
        <v>20447.97</v>
      </c>
      <c r="N3412">
        <v>0</v>
      </c>
      <c r="O3412">
        <v>1.1539999999999999</v>
      </c>
      <c r="P3412">
        <v>-8.6229999999999993</v>
      </c>
      <c r="Q3412">
        <v>142.48599999999999</v>
      </c>
      <c r="R3412">
        <v>20455.437999999998</v>
      </c>
      <c r="S3412">
        <v>20312.953000000001</v>
      </c>
    </row>
    <row r="3413" spans="1:19" x14ac:dyDescent="0.3">
      <c r="A3413">
        <v>2021</v>
      </c>
      <c r="B3413">
        <v>5</v>
      </c>
      <c r="C3413">
        <v>23</v>
      </c>
      <c r="D3413">
        <v>4</v>
      </c>
      <c r="E3413">
        <v>18445.083999999999</v>
      </c>
      <c r="F3413">
        <v>1573.8979999999999</v>
      </c>
      <c r="G3413">
        <v>54.664000000000001</v>
      </c>
      <c r="H3413">
        <v>60.652999999999999</v>
      </c>
      <c r="I3413">
        <v>175.989</v>
      </c>
      <c r="J3413">
        <v>1.619</v>
      </c>
      <c r="K3413">
        <v>16.434999999999999</v>
      </c>
      <c r="L3413">
        <v>85.650999999999996</v>
      </c>
      <c r="M3413">
        <v>20359.329000000002</v>
      </c>
      <c r="N3413">
        <v>0</v>
      </c>
      <c r="O3413">
        <v>0.51100000000000001</v>
      </c>
      <c r="P3413">
        <v>-6.0910000000000002</v>
      </c>
      <c r="Q3413">
        <v>141.72499999999999</v>
      </c>
      <c r="R3413">
        <v>20364.909</v>
      </c>
      <c r="S3413">
        <v>20223.184000000001</v>
      </c>
    </row>
    <row r="3414" spans="1:19" x14ac:dyDescent="0.3">
      <c r="A3414">
        <v>2021</v>
      </c>
      <c r="B3414">
        <v>5</v>
      </c>
      <c r="C3414">
        <v>23</v>
      </c>
      <c r="D3414">
        <v>5</v>
      </c>
      <c r="E3414">
        <v>18762.573</v>
      </c>
      <c r="F3414">
        <v>1461.558</v>
      </c>
      <c r="G3414">
        <v>55.454000000000001</v>
      </c>
      <c r="H3414">
        <v>60.372999999999998</v>
      </c>
      <c r="I3414">
        <v>101.506</v>
      </c>
      <c r="J3414">
        <v>1.629</v>
      </c>
      <c r="K3414">
        <v>7.0590000000000002</v>
      </c>
      <c r="L3414">
        <v>85.817999999999998</v>
      </c>
      <c r="M3414">
        <v>20480.516</v>
      </c>
      <c r="N3414">
        <v>0.245</v>
      </c>
      <c r="O3414">
        <v>0.28499999999999998</v>
      </c>
      <c r="P3414">
        <v>-5.3959999999999999</v>
      </c>
      <c r="Q3414">
        <v>143.14500000000001</v>
      </c>
      <c r="R3414">
        <v>20485.382000000001</v>
      </c>
      <c r="S3414">
        <v>20342.236000000001</v>
      </c>
    </row>
    <row r="3415" spans="1:19" x14ac:dyDescent="0.3">
      <c r="A3415">
        <v>2021</v>
      </c>
      <c r="B3415">
        <v>5</v>
      </c>
      <c r="C3415">
        <v>23</v>
      </c>
      <c r="D3415">
        <v>6</v>
      </c>
      <c r="E3415">
        <v>18828.066999999999</v>
      </c>
      <c r="F3415">
        <v>1332.58</v>
      </c>
      <c r="G3415">
        <v>57.156999999999996</v>
      </c>
      <c r="H3415">
        <v>60.006999999999998</v>
      </c>
      <c r="I3415">
        <v>64.483999999999995</v>
      </c>
      <c r="J3415">
        <v>1.893</v>
      </c>
      <c r="K3415">
        <v>4.0220000000000002</v>
      </c>
      <c r="L3415">
        <v>85.864000000000004</v>
      </c>
      <c r="M3415">
        <v>20376.917000000001</v>
      </c>
      <c r="N3415">
        <v>192.55099999999999</v>
      </c>
      <c r="O3415">
        <v>0.18099999999999999</v>
      </c>
      <c r="P3415">
        <v>-2.4129999999999998</v>
      </c>
      <c r="Q3415">
        <v>149.114</v>
      </c>
      <c r="R3415">
        <v>20186.598000000002</v>
      </c>
      <c r="S3415">
        <v>20037.485000000001</v>
      </c>
    </row>
    <row r="3416" spans="1:19" x14ac:dyDescent="0.3">
      <c r="A3416">
        <v>2021</v>
      </c>
      <c r="B3416">
        <v>5</v>
      </c>
      <c r="C3416">
        <v>23</v>
      </c>
      <c r="D3416">
        <v>7</v>
      </c>
      <c r="E3416">
        <v>20026.614000000001</v>
      </c>
      <c r="F3416">
        <v>1300.3879999999999</v>
      </c>
      <c r="G3416">
        <v>59.350999999999999</v>
      </c>
      <c r="H3416">
        <v>60.286999999999999</v>
      </c>
      <c r="I3416">
        <v>68.882999999999996</v>
      </c>
      <c r="J3416">
        <v>2.2879999999999998</v>
      </c>
      <c r="K3416">
        <v>10</v>
      </c>
      <c r="L3416">
        <v>86.430999999999997</v>
      </c>
      <c r="M3416">
        <v>21554.891</v>
      </c>
      <c r="N3416">
        <v>1567.7149999999999</v>
      </c>
      <c r="O3416">
        <v>-3.1139999999999999</v>
      </c>
      <c r="P3416">
        <v>-1.6890000000000001</v>
      </c>
      <c r="Q3416">
        <v>162.584</v>
      </c>
      <c r="R3416">
        <v>19991.98</v>
      </c>
      <c r="S3416">
        <v>19829.396000000001</v>
      </c>
    </row>
    <row r="3417" spans="1:19" x14ac:dyDescent="0.3">
      <c r="A3417">
        <v>2021</v>
      </c>
      <c r="B3417">
        <v>5</v>
      </c>
      <c r="C3417">
        <v>23</v>
      </c>
      <c r="D3417">
        <v>8</v>
      </c>
      <c r="E3417">
        <v>21526.356</v>
      </c>
      <c r="F3417">
        <v>1266.77</v>
      </c>
      <c r="G3417">
        <v>62.195</v>
      </c>
      <c r="H3417">
        <v>60.401000000000003</v>
      </c>
      <c r="I3417">
        <v>109.06699999999999</v>
      </c>
      <c r="J3417">
        <v>2.8879999999999999</v>
      </c>
      <c r="K3417">
        <v>7.8049999999999997</v>
      </c>
      <c r="L3417">
        <v>87.259</v>
      </c>
      <c r="M3417">
        <v>23060.546999999999</v>
      </c>
      <c r="N3417">
        <v>3856.3919999999998</v>
      </c>
      <c r="O3417">
        <v>-10.396000000000001</v>
      </c>
      <c r="P3417">
        <v>-0.51500000000000001</v>
      </c>
      <c r="Q3417">
        <v>181.57499999999999</v>
      </c>
      <c r="R3417">
        <v>19215.064999999999</v>
      </c>
      <c r="S3417">
        <v>19033.490000000002</v>
      </c>
    </row>
    <row r="3418" spans="1:19" x14ac:dyDescent="0.3">
      <c r="A3418">
        <v>2021</v>
      </c>
      <c r="B3418">
        <v>5</v>
      </c>
      <c r="C3418">
        <v>23</v>
      </c>
      <c r="D3418">
        <v>9</v>
      </c>
      <c r="E3418">
        <v>22657.017</v>
      </c>
      <c r="F3418">
        <v>1209.952</v>
      </c>
      <c r="G3418">
        <v>65.924999999999997</v>
      </c>
      <c r="H3418">
        <v>59.869</v>
      </c>
      <c r="I3418">
        <v>148.09700000000001</v>
      </c>
      <c r="J3418">
        <v>3.0950000000000002</v>
      </c>
      <c r="K3418">
        <v>10.039999999999999</v>
      </c>
      <c r="L3418">
        <v>87.882999999999996</v>
      </c>
      <c r="M3418">
        <v>24175.953000000001</v>
      </c>
      <c r="N3418">
        <v>6068.8469999999998</v>
      </c>
      <c r="O3418">
        <v>-21.635000000000002</v>
      </c>
      <c r="P3418">
        <v>1.335</v>
      </c>
      <c r="Q3418">
        <v>203.79599999999999</v>
      </c>
      <c r="R3418">
        <v>18127.405999999999</v>
      </c>
      <c r="S3418">
        <v>17923.61</v>
      </c>
    </row>
    <row r="3419" spans="1:19" x14ac:dyDescent="0.3">
      <c r="A3419">
        <v>2021</v>
      </c>
      <c r="B3419">
        <v>5</v>
      </c>
      <c r="C3419">
        <v>23</v>
      </c>
      <c r="D3419">
        <v>10</v>
      </c>
      <c r="E3419">
        <v>23606.441999999999</v>
      </c>
      <c r="F3419">
        <v>1156.1500000000001</v>
      </c>
      <c r="G3419">
        <v>70.27</v>
      </c>
      <c r="H3419">
        <v>59.527999999999999</v>
      </c>
      <c r="I3419">
        <v>183.595</v>
      </c>
      <c r="J3419">
        <v>3.2829999999999999</v>
      </c>
      <c r="K3419">
        <v>18.382999999999999</v>
      </c>
      <c r="L3419">
        <v>88.44</v>
      </c>
      <c r="M3419">
        <v>25115.821</v>
      </c>
      <c r="N3419">
        <v>7846.12</v>
      </c>
      <c r="O3419">
        <v>-34.304000000000002</v>
      </c>
      <c r="P3419">
        <v>2.9889999999999999</v>
      </c>
      <c r="Q3419">
        <v>222.97800000000001</v>
      </c>
      <c r="R3419">
        <v>17301.016</v>
      </c>
      <c r="S3419">
        <v>17078.038</v>
      </c>
    </row>
    <row r="3420" spans="1:19" x14ac:dyDescent="0.3">
      <c r="A3420">
        <v>2021</v>
      </c>
      <c r="B3420">
        <v>5</v>
      </c>
      <c r="C3420">
        <v>23</v>
      </c>
      <c r="D3420">
        <v>11</v>
      </c>
      <c r="E3420">
        <v>24102.914000000001</v>
      </c>
      <c r="F3420">
        <v>1114.461</v>
      </c>
      <c r="G3420">
        <v>75.290000000000006</v>
      </c>
      <c r="H3420">
        <v>59.186999999999998</v>
      </c>
      <c r="I3420">
        <v>236.779</v>
      </c>
      <c r="J3420">
        <v>3.4590000000000001</v>
      </c>
      <c r="K3420">
        <v>18.741</v>
      </c>
      <c r="L3420">
        <v>88.718999999999994</v>
      </c>
      <c r="M3420">
        <v>25624.258999999998</v>
      </c>
      <c r="N3420">
        <v>8953.6949999999997</v>
      </c>
      <c r="O3420">
        <v>-34.619</v>
      </c>
      <c r="P3420">
        <v>4.2569999999999997</v>
      </c>
      <c r="Q3420">
        <v>237.041</v>
      </c>
      <c r="R3420">
        <v>16700.925999999999</v>
      </c>
      <c r="S3420">
        <v>16463.884999999998</v>
      </c>
    </row>
    <row r="3421" spans="1:19" x14ac:dyDescent="0.3">
      <c r="A3421">
        <v>2021</v>
      </c>
      <c r="B3421">
        <v>5</v>
      </c>
      <c r="C3421">
        <v>23</v>
      </c>
      <c r="D3421">
        <v>12</v>
      </c>
      <c r="E3421">
        <v>24181.723000000002</v>
      </c>
      <c r="F3421">
        <v>1081.5630000000001</v>
      </c>
      <c r="G3421">
        <v>79.635000000000005</v>
      </c>
      <c r="H3421">
        <v>58.426000000000002</v>
      </c>
      <c r="I3421">
        <v>278.48500000000001</v>
      </c>
      <c r="J3421">
        <v>3.6019999999999999</v>
      </c>
      <c r="K3421">
        <v>10.209</v>
      </c>
      <c r="L3421">
        <v>88.760999999999996</v>
      </c>
      <c r="M3421">
        <v>25702.768</v>
      </c>
      <c r="N3421">
        <v>9476.009</v>
      </c>
      <c r="O3421">
        <v>-16.224</v>
      </c>
      <c r="P3421">
        <v>6.7510000000000003</v>
      </c>
      <c r="Q3421">
        <v>247.072</v>
      </c>
      <c r="R3421">
        <v>16236.233</v>
      </c>
      <c r="S3421">
        <v>15989.161</v>
      </c>
    </row>
    <row r="3422" spans="1:19" x14ac:dyDescent="0.3">
      <c r="A3422">
        <v>2021</v>
      </c>
      <c r="B3422">
        <v>5</v>
      </c>
      <c r="C3422">
        <v>23</v>
      </c>
      <c r="D3422">
        <v>13</v>
      </c>
      <c r="E3422">
        <v>24252.258000000002</v>
      </c>
      <c r="F3422">
        <v>1021.9349999999999</v>
      </c>
      <c r="G3422">
        <v>83.566999999999993</v>
      </c>
      <c r="H3422">
        <v>58.401000000000003</v>
      </c>
      <c r="I3422">
        <v>291.25299999999999</v>
      </c>
      <c r="J3422">
        <v>3.6070000000000002</v>
      </c>
      <c r="K3422">
        <v>7.7</v>
      </c>
      <c r="L3422">
        <v>88.823999999999998</v>
      </c>
      <c r="M3422">
        <v>25723.978999999999</v>
      </c>
      <c r="N3422">
        <v>9521.8179999999993</v>
      </c>
      <c r="O3422">
        <v>-8.3439999999999994</v>
      </c>
      <c r="P3422">
        <v>6.8029999999999999</v>
      </c>
      <c r="Q3422">
        <v>254.08099999999999</v>
      </c>
      <c r="R3422">
        <v>16203.701999999999</v>
      </c>
      <c r="S3422">
        <v>15949.620999999999</v>
      </c>
    </row>
    <row r="3423" spans="1:19" x14ac:dyDescent="0.3">
      <c r="A3423">
        <v>2021</v>
      </c>
      <c r="B3423">
        <v>5</v>
      </c>
      <c r="C3423">
        <v>23</v>
      </c>
      <c r="D3423">
        <v>14</v>
      </c>
      <c r="E3423">
        <v>24134.496999999999</v>
      </c>
      <c r="F3423">
        <v>971.00400000000002</v>
      </c>
      <c r="G3423">
        <v>87.025000000000006</v>
      </c>
      <c r="H3423">
        <v>58.021000000000001</v>
      </c>
      <c r="I3423">
        <v>290.77</v>
      </c>
      <c r="J3423">
        <v>3.3069999999999999</v>
      </c>
      <c r="K3423">
        <v>-0.73699999999999999</v>
      </c>
      <c r="L3423">
        <v>88.771000000000001</v>
      </c>
      <c r="M3423">
        <v>25545.632000000001</v>
      </c>
      <c r="N3423">
        <v>8956.4619999999995</v>
      </c>
      <c r="O3423">
        <v>-5.5289999999999999</v>
      </c>
      <c r="P3423">
        <v>5.6459999999999999</v>
      </c>
      <c r="Q3423">
        <v>259.267</v>
      </c>
      <c r="R3423">
        <v>16589.053</v>
      </c>
      <c r="S3423">
        <v>16329.786</v>
      </c>
    </row>
    <row r="3424" spans="1:19" x14ac:dyDescent="0.3">
      <c r="A3424">
        <v>2021</v>
      </c>
      <c r="B3424">
        <v>5</v>
      </c>
      <c r="C3424">
        <v>23</v>
      </c>
      <c r="D3424">
        <v>15</v>
      </c>
      <c r="E3424">
        <v>23985.600999999999</v>
      </c>
      <c r="F3424">
        <v>927.779</v>
      </c>
      <c r="G3424">
        <v>90.299000000000007</v>
      </c>
      <c r="H3424">
        <v>57.201000000000001</v>
      </c>
      <c r="I3424">
        <v>293.33</v>
      </c>
      <c r="J3424">
        <v>3.363</v>
      </c>
      <c r="K3424">
        <v>-3.2749999999999999</v>
      </c>
      <c r="L3424">
        <v>88.695999999999998</v>
      </c>
      <c r="M3424">
        <v>25352.694</v>
      </c>
      <c r="N3424">
        <v>7823.4849999999997</v>
      </c>
      <c r="O3424">
        <v>-0.97499999999999998</v>
      </c>
      <c r="P3424">
        <v>6.5830000000000002</v>
      </c>
      <c r="Q3424">
        <v>263.00799999999998</v>
      </c>
      <c r="R3424">
        <v>17523.601999999999</v>
      </c>
      <c r="S3424">
        <v>17260.593000000001</v>
      </c>
    </row>
    <row r="3425" spans="1:19" x14ac:dyDescent="0.3">
      <c r="A3425">
        <v>2021</v>
      </c>
      <c r="B3425">
        <v>5</v>
      </c>
      <c r="C3425">
        <v>23</v>
      </c>
      <c r="D3425">
        <v>16</v>
      </c>
      <c r="E3425">
        <v>23842.688999999998</v>
      </c>
      <c r="F3425">
        <v>865.26599999999996</v>
      </c>
      <c r="G3425">
        <v>91.668000000000006</v>
      </c>
      <c r="H3425">
        <v>57.14</v>
      </c>
      <c r="I3425">
        <v>195.18899999999999</v>
      </c>
      <c r="J3425">
        <v>2.121</v>
      </c>
      <c r="K3425">
        <v>-28.004999999999999</v>
      </c>
      <c r="L3425">
        <v>88.631</v>
      </c>
      <c r="M3425">
        <v>25023.031999999999</v>
      </c>
      <c r="N3425">
        <v>6069.6210000000001</v>
      </c>
      <c r="O3425">
        <v>-3.7999999999999999E-2</v>
      </c>
      <c r="P3425">
        <v>5.0960000000000001</v>
      </c>
      <c r="Q3425">
        <v>267.76900000000001</v>
      </c>
      <c r="R3425">
        <v>18948.352999999999</v>
      </c>
      <c r="S3425">
        <v>18680.583999999999</v>
      </c>
    </row>
    <row r="3426" spans="1:19" x14ac:dyDescent="0.3">
      <c r="A3426">
        <v>2021</v>
      </c>
      <c r="B3426">
        <v>5</v>
      </c>
      <c r="C3426">
        <v>23</v>
      </c>
      <c r="D3426">
        <v>17</v>
      </c>
      <c r="E3426">
        <v>23734.199000000001</v>
      </c>
      <c r="F3426">
        <v>800.18899999999996</v>
      </c>
      <c r="G3426">
        <v>92.572999999999993</v>
      </c>
      <c r="H3426">
        <v>57.387999999999998</v>
      </c>
      <c r="I3426">
        <v>205.239</v>
      </c>
      <c r="J3426">
        <v>1.9910000000000001</v>
      </c>
      <c r="K3426">
        <v>-38.881999999999998</v>
      </c>
      <c r="L3426">
        <v>88.569000000000003</v>
      </c>
      <c r="M3426">
        <v>24848.694</v>
      </c>
      <c r="N3426">
        <v>3823.9229999999998</v>
      </c>
      <c r="O3426">
        <v>2.6869999999999998</v>
      </c>
      <c r="P3426">
        <v>5.8730000000000002</v>
      </c>
      <c r="Q3426">
        <v>270.827</v>
      </c>
      <c r="R3426">
        <v>21016.21</v>
      </c>
      <c r="S3426">
        <v>20745.383999999998</v>
      </c>
    </row>
    <row r="3427" spans="1:19" x14ac:dyDescent="0.3">
      <c r="A3427">
        <v>2021</v>
      </c>
      <c r="B3427">
        <v>5</v>
      </c>
      <c r="C3427">
        <v>23</v>
      </c>
      <c r="D3427">
        <v>18</v>
      </c>
      <c r="E3427">
        <v>23484.026000000002</v>
      </c>
      <c r="F3427">
        <v>754.03599999999994</v>
      </c>
      <c r="G3427">
        <v>91.966999999999999</v>
      </c>
      <c r="H3427">
        <v>58.686</v>
      </c>
      <c r="I3427">
        <v>206.95099999999999</v>
      </c>
      <c r="J3427">
        <v>1.8640000000000001</v>
      </c>
      <c r="K3427">
        <v>-39.145000000000003</v>
      </c>
      <c r="L3427">
        <v>88.412000000000006</v>
      </c>
      <c r="M3427">
        <v>24554.83</v>
      </c>
      <c r="N3427">
        <v>1494.925</v>
      </c>
      <c r="O3427">
        <v>15.896000000000001</v>
      </c>
      <c r="P3427">
        <v>0.997</v>
      </c>
      <c r="Q3427">
        <v>269.19600000000003</v>
      </c>
      <c r="R3427">
        <v>23043.012999999999</v>
      </c>
      <c r="S3427">
        <v>22773.816999999999</v>
      </c>
    </row>
    <row r="3428" spans="1:19" x14ac:dyDescent="0.3">
      <c r="A3428">
        <v>2021</v>
      </c>
      <c r="B3428">
        <v>5</v>
      </c>
      <c r="C3428">
        <v>23</v>
      </c>
      <c r="D3428">
        <v>19</v>
      </c>
      <c r="E3428">
        <v>23804.058000000001</v>
      </c>
      <c r="F3428">
        <v>741.79300000000001</v>
      </c>
      <c r="G3428">
        <v>88.543999999999997</v>
      </c>
      <c r="H3428">
        <v>58.813000000000002</v>
      </c>
      <c r="I3428">
        <v>232.16</v>
      </c>
      <c r="J3428">
        <v>1.7270000000000001</v>
      </c>
      <c r="K3428">
        <v>-43.151000000000003</v>
      </c>
      <c r="L3428">
        <v>88.558000000000007</v>
      </c>
      <c r="M3428">
        <v>24883.958999999999</v>
      </c>
      <c r="N3428">
        <v>210.07300000000001</v>
      </c>
      <c r="O3428">
        <v>20.001999999999999</v>
      </c>
      <c r="P3428">
        <v>5.1360000000000001</v>
      </c>
      <c r="Q3428">
        <v>259.49900000000002</v>
      </c>
      <c r="R3428">
        <v>24648.746999999999</v>
      </c>
      <c r="S3428">
        <v>24389.248</v>
      </c>
    </row>
    <row r="3429" spans="1:19" x14ac:dyDescent="0.3">
      <c r="A3429">
        <v>2021</v>
      </c>
      <c r="B3429">
        <v>5</v>
      </c>
      <c r="C3429">
        <v>23</v>
      </c>
      <c r="D3429">
        <v>20</v>
      </c>
      <c r="E3429">
        <v>25346.579000000002</v>
      </c>
      <c r="F3429">
        <v>775.43100000000004</v>
      </c>
      <c r="G3429">
        <v>84.506</v>
      </c>
      <c r="H3429">
        <v>60.524999999999999</v>
      </c>
      <c r="I3429">
        <v>324.928</v>
      </c>
      <c r="J3429">
        <v>1.5820000000000001</v>
      </c>
      <c r="K3429">
        <v>-47.600999999999999</v>
      </c>
      <c r="L3429">
        <v>89.460999999999999</v>
      </c>
      <c r="M3429">
        <v>26550.904999999999</v>
      </c>
      <c r="N3429">
        <v>0.45900000000000002</v>
      </c>
      <c r="O3429">
        <v>19.817</v>
      </c>
      <c r="P3429">
        <v>8.2550000000000008</v>
      </c>
      <c r="Q3429">
        <v>249.988</v>
      </c>
      <c r="R3429">
        <v>26522.374</v>
      </c>
      <c r="S3429">
        <v>26272.385999999999</v>
      </c>
    </row>
    <row r="3430" spans="1:19" x14ac:dyDescent="0.3">
      <c r="A3430">
        <v>2021</v>
      </c>
      <c r="B3430">
        <v>5</v>
      </c>
      <c r="C3430">
        <v>23</v>
      </c>
      <c r="D3430">
        <v>21</v>
      </c>
      <c r="E3430">
        <v>24829.724999999999</v>
      </c>
      <c r="F3430">
        <v>831.63900000000001</v>
      </c>
      <c r="G3430">
        <v>82.688999999999993</v>
      </c>
      <c r="H3430">
        <v>62.408000000000001</v>
      </c>
      <c r="I3430">
        <v>370.52199999999999</v>
      </c>
      <c r="J3430">
        <v>1.948</v>
      </c>
      <c r="K3430">
        <v>-13.879</v>
      </c>
      <c r="L3430">
        <v>89.191999999999993</v>
      </c>
      <c r="M3430">
        <v>26171.555</v>
      </c>
      <c r="N3430">
        <v>0</v>
      </c>
      <c r="O3430">
        <v>18.408999999999999</v>
      </c>
      <c r="P3430">
        <v>2.0049999999999999</v>
      </c>
      <c r="Q3430">
        <v>232.78800000000001</v>
      </c>
      <c r="R3430">
        <v>26151.141</v>
      </c>
      <c r="S3430">
        <v>25918.353999999999</v>
      </c>
    </row>
    <row r="3431" spans="1:19" x14ac:dyDescent="0.3">
      <c r="A3431">
        <v>2021</v>
      </c>
      <c r="B3431">
        <v>5</v>
      </c>
      <c r="C3431">
        <v>23</v>
      </c>
      <c r="D3431">
        <v>22</v>
      </c>
      <c r="E3431">
        <v>22869.119999999999</v>
      </c>
      <c r="F3431">
        <v>969.22</v>
      </c>
      <c r="G3431">
        <v>77.150999999999996</v>
      </c>
      <c r="H3431">
        <v>62.817</v>
      </c>
      <c r="I3431">
        <v>407.01100000000002</v>
      </c>
      <c r="J3431">
        <v>1.7749999999999999</v>
      </c>
      <c r="K3431">
        <v>4.8339999999999996</v>
      </c>
      <c r="L3431">
        <v>88.015000000000001</v>
      </c>
      <c r="M3431">
        <v>24402.791000000001</v>
      </c>
      <c r="N3431">
        <v>0</v>
      </c>
      <c r="O3431">
        <v>14.316000000000001</v>
      </c>
      <c r="P3431">
        <v>-12.587</v>
      </c>
      <c r="Q3431">
        <v>212.51900000000001</v>
      </c>
      <c r="R3431">
        <v>24401.062000000002</v>
      </c>
      <c r="S3431">
        <v>24188.543000000001</v>
      </c>
    </row>
    <row r="3432" spans="1:19" x14ac:dyDescent="0.3">
      <c r="A3432">
        <v>2021</v>
      </c>
      <c r="B3432">
        <v>5</v>
      </c>
      <c r="C3432">
        <v>23</v>
      </c>
      <c r="D3432">
        <v>23</v>
      </c>
      <c r="E3432">
        <v>21118.643</v>
      </c>
      <c r="F3432">
        <v>1132.6089999999999</v>
      </c>
      <c r="G3432">
        <v>70.042000000000002</v>
      </c>
      <c r="H3432">
        <v>62.594000000000001</v>
      </c>
      <c r="I3432">
        <v>499.92</v>
      </c>
      <c r="J3432">
        <v>3.0449999999999999</v>
      </c>
      <c r="K3432">
        <v>17.41</v>
      </c>
      <c r="L3432">
        <v>87.031000000000006</v>
      </c>
      <c r="M3432">
        <v>22921.254000000001</v>
      </c>
      <c r="N3432">
        <v>0</v>
      </c>
      <c r="O3432">
        <v>9.9269999999999996</v>
      </c>
      <c r="P3432">
        <v>-14.349</v>
      </c>
      <c r="Q3432">
        <v>188.727</v>
      </c>
      <c r="R3432">
        <v>22925.675999999999</v>
      </c>
      <c r="S3432">
        <v>22736.949000000001</v>
      </c>
    </row>
    <row r="3433" spans="1:19" x14ac:dyDescent="0.3">
      <c r="A3433">
        <v>2021</v>
      </c>
      <c r="B3433">
        <v>5</v>
      </c>
      <c r="C3433">
        <v>23</v>
      </c>
      <c r="D3433">
        <v>24</v>
      </c>
      <c r="E3433">
        <v>19747.874</v>
      </c>
      <c r="F3433">
        <v>1446.9190000000001</v>
      </c>
      <c r="G3433">
        <v>63.582000000000001</v>
      </c>
      <c r="H3433">
        <v>62.149000000000001</v>
      </c>
      <c r="I3433">
        <v>846.64099999999996</v>
      </c>
      <c r="J3433">
        <v>5.0780000000000003</v>
      </c>
      <c r="K3433">
        <v>23.564</v>
      </c>
      <c r="L3433">
        <v>86.278000000000006</v>
      </c>
      <c r="M3433">
        <v>22218.503000000001</v>
      </c>
      <c r="N3433">
        <v>0</v>
      </c>
      <c r="O3433">
        <v>5.7050000000000001</v>
      </c>
      <c r="P3433">
        <v>-23.893000000000001</v>
      </c>
      <c r="Q3433">
        <v>166.399</v>
      </c>
      <c r="R3433">
        <v>22236.690999999999</v>
      </c>
      <c r="S3433">
        <v>22070.292000000001</v>
      </c>
    </row>
    <row r="3434" spans="1:19" x14ac:dyDescent="0.3">
      <c r="A3434">
        <v>2021</v>
      </c>
      <c r="B3434">
        <v>5</v>
      </c>
      <c r="C3434">
        <v>24</v>
      </c>
      <c r="D3434">
        <v>1</v>
      </c>
      <c r="E3434">
        <v>20969.080000000002</v>
      </c>
      <c r="F3434">
        <v>1504.7049999999999</v>
      </c>
      <c r="G3434">
        <v>57.173999999999999</v>
      </c>
      <c r="H3434">
        <v>61.866999999999997</v>
      </c>
      <c r="I3434">
        <v>601.077</v>
      </c>
      <c r="J3434">
        <v>4.9450000000000003</v>
      </c>
      <c r="K3434">
        <v>23.196000000000002</v>
      </c>
      <c r="L3434">
        <v>86.984999999999999</v>
      </c>
      <c r="M3434">
        <v>23251.853999999999</v>
      </c>
      <c r="N3434">
        <v>0</v>
      </c>
      <c r="O3434">
        <v>3.165</v>
      </c>
      <c r="P3434">
        <v>-18.643999999999998</v>
      </c>
      <c r="Q3434">
        <v>152.86699999999999</v>
      </c>
      <c r="R3434">
        <v>23267.332999999999</v>
      </c>
      <c r="S3434">
        <v>23114.466</v>
      </c>
    </row>
    <row r="3435" spans="1:19" x14ac:dyDescent="0.3">
      <c r="A3435">
        <v>2021</v>
      </c>
      <c r="B3435">
        <v>5</v>
      </c>
      <c r="C3435">
        <v>24</v>
      </c>
      <c r="D3435">
        <v>2</v>
      </c>
      <c r="E3435">
        <v>20170.612000000001</v>
      </c>
      <c r="F3435">
        <v>1577.1769999999999</v>
      </c>
      <c r="G3435">
        <v>54.673000000000002</v>
      </c>
      <c r="H3435">
        <v>61.515000000000001</v>
      </c>
      <c r="I3435">
        <v>360.00200000000001</v>
      </c>
      <c r="J3435">
        <v>4.8719999999999999</v>
      </c>
      <c r="K3435">
        <v>19.948</v>
      </c>
      <c r="L3435">
        <v>86.555000000000007</v>
      </c>
      <c r="M3435">
        <v>22280.682000000001</v>
      </c>
      <c r="N3435">
        <v>0</v>
      </c>
      <c r="O3435">
        <v>2.0430000000000001</v>
      </c>
      <c r="P3435">
        <v>-13.452999999999999</v>
      </c>
      <c r="Q3435">
        <v>143.47300000000001</v>
      </c>
      <c r="R3435">
        <v>22292.092000000001</v>
      </c>
      <c r="S3435">
        <v>22148.618999999999</v>
      </c>
    </row>
    <row r="3436" spans="1:19" x14ac:dyDescent="0.3">
      <c r="A3436">
        <v>2021</v>
      </c>
      <c r="B3436">
        <v>5</v>
      </c>
      <c r="C3436">
        <v>24</v>
      </c>
      <c r="D3436">
        <v>3</v>
      </c>
      <c r="E3436">
        <v>19852.021000000001</v>
      </c>
      <c r="F3436">
        <v>1586.9369999999999</v>
      </c>
      <c r="G3436">
        <v>52.83</v>
      </c>
      <c r="H3436">
        <v>61.115000000000002</v>
      </c>
      <c r="I3436">
        <v>204.78</v>
      </c>
      <c r="J3436">
        <v>4.7190000000000003</v>
      </c>
      <c r="K3436">
        <v>17.591999999999999</v>
      </c>
      <c r="L3436">
        <v>86.378</v>
      </c>
      <c r="M3436">
        <v>21813.542000000001</v>
      </c>
      <c r="N3436">
        <v>0</v>
      </c>
      <c r="O3436">
        <v>1.1539999999999999</v>
      </c>
      <c r="P3436">
        <v>-8.6229999999999993</v>
      </c>
      <c r="Q3436">
        <v>140.54499999999999</v>
      </c>
      <c r="R3436">
        <v>21821.010999999999</v>
      </c>
      <c r="S3436">
        <v>21680.466</v>
      </c>
    </row>
    <row r="3437" spans="1:19" x14ac:dyDescent="0.3">
      <c r="A3437">
        <v>2021</v>
      </c>
      <c r="B3437">
        <v>5</v>
      </c>
      <c r="C3437">
        <v>24</v>
      </c>
      <c r="D3437">
        <v>4</v>
      </c>
      <c r="E3437">
        <v>20215.32</v>
      </c>
      <c r="F3437">
        <v>1544.1079999999999</v>
      </c>
      <c r="G3437">
        <v>52.890999999999998</v>
      </c>
      <c r="H3437">
        <v>60.923000000000002</v>
      </c>
      <c r="I3437">
        <v>102.96599999999999</v>
      </c>
      <c r="J3437">
        <v>3.6520000000000001</v>
      </c>
      <c r="K3437">
        <v>17.276</v>
      </c>
      <c r="L3437">
        <v>86.58</v>
      </c>
      <c r="M3437">
        <v>22030.825000000001</v>
      </c>
      <c r="N3437">
        <v>0</v>
      </c>
      <c r="O3437">
        <v>0.51100000000000001</v>
      </c>
      <c r="P3437">
        <v>-6.0910000000000002</v>
      </c>
      <c r="Q3437">
        <v>143.392</v>
      </c>
      <c r="R3437">
        <v>22036.404999999999</v>
      </c>
      <c r="S3437">
        <v>21893.013999999999</v>
      </c>
    </row>
    <row r="3438" spans="1:19" x14ac:dyDescent="0.3">
      <c r="A3438">
        <v>2021</v>
      </c>
      <c r="B3438">
        <v>5</v>
      </c>
      <c r="C3438">
        <v>24</v>
      </c>
      <c r="D3438">
        <v>5</v>
      </c>
      <c r="E3438">
        <v>21401.208999999999</v>
      </c>
      <c r="F3438">
        <v>1342.6849999999999</v>
      </c>
      <c r="G3438">
        <v>54.883000000000003</v>
      </c>
      <c r="H3438">
        <v>60.868000000000002</v>
      </c>
      <c r="I3438">
        <v>72.459999999999994</v>
      </c>
      <c r="J3438">
        <v>2.3290000000000002</v>
      </c>
      <c r="K3438">
        <v>7.3559999999999999</v>
      </c>
      <c r="L3438">
        <v>87.224999999999994</v>
      </c>
      <c r="M3438">
        <v>22974.133000000002</v>
      </c>
      <c r="N3438">
        <v>0.245</v>
      </c>
      <c r="O3438">
        <v>0.28499999999999998</v>
      </c>
      <c r="P3438">
        <v>-5.3959999999999999</v>
      </c>
      <c r="Q3438">
        <v>152.351</v>
      </c>
      <c r="R3438">
        <v>22978.999</v>
      </c>
      <c r="S3438">
        <v>22826.647000000001</v>
      </c>
    </row>
    <row r="3439" spans="1:19" x14ac:dyDescent="0.3">
      <c r="A3439">
        <v>2021</v>
      </c>
      <c r="B3439">
        <v>5</v>
      </c>
      <c r="C3439">
        <v>24</v>
      </c>
      <c r="D3439">
        <v>6</v>
      </c>
      <c r="E3439">
        <v>23358.717000000001</v>
      </c>
      <c r="F3439">
        <v>1096.194</v>
      </c>
      <c r="G3439">
        <v>58.920999999999999</v>
      </c>
      <c r="H3439">
        <v>60.84</v>
      </c>
      <c r="I3439">
        <v>128.994</v>
      </c>
      <c r="J3439">
        <v>2.839</v>
      </c>
      <c r="K3439">
        <v>3.9649999999999999</v>
      </c>
      <c r="L3439">
        <v>88.358000000000004</v>
      </c>
      <c r="M3439">
        <v>24739.904999999999</v>
      </c>
      <c r="N3439">
        <v>192.55099999999999</v>
      </c>
      <c r="O3439">
        <v>0.18099999999999999</v>
      </c>
      <c r="P3439">
        <v>-2.4129999999999998</v>
      </c>
      <c r="Q3439">
        <v>173.37700000000001</v>
      </c>
      <c r="R3439">
        <v>24549.585999999999</v>
      </c>
      <c r="S3439">
        <v>24376.207999999999</v>
      </c>
    </row>
    <row r="3440" spans="1:19" x14ac:dyDescent="0.3">
      <c r="A3440">
        <v>2021</v>
      </c>
      <c r="B3440">
        <v>5</v>
      </c>
      <c r="C3440">
        <v>24</v>
      </c>
      <c r="D3440">
        <v>7</v>
      </c>
      <c r="E3440">
        <v>25952.436000000002</v>
      </c>
      <c r="F3440">
        <v>988.55399999999997</v>
      </c>
      <c r="G3440">
        <v>61.756</v>
      </c>
      <c r="H3440">
        <v>61.296999999999997</v>
      </c>
      <c r="I3440">
        <v>267.89</v>
      </c>
      <c r="J3440">
        <v>3.702</v>
      </c>
      <c r="K3440">
        <v>10.050000000000001</v>
      </c>
      <c r="L3440">
        <v>89.983000000000004</v>
      </c>
      <c r="M3440">
        <v>27373.913</v>
      </c>
      <c r="N3440">
        <v>1567.7149999999999</v>
      </c>
      <c r="O3440">
        <v>-3.1139999999999999</v>
      </c>
      <c r="P3440">
        <v>-1.6890000000000001</v>
      </c>
      <c r="Q3440">
        <v>207.672</v>
      </c>
      <c r="R3440">
        <v>25811.002</v>
      </c>
      <c r="S3440">
        <v>25603.33</v>
      </c>
    </row>
    <row r="3441" spans="1:19" x14ac:dyDescent="0.3">
      <c r="A3441">
        <v>2021</v>
      </c>
      <c r="B3441">
        <v>5</v>
      </c>
      <c r="C3441">
        <v>24</v>
      </c>
      <c r="D3441">
        <v>8</v>
      </c>
      <c r="E3441">
        <v>27862.206999999999</v>
      </c>
      <c r="F3441">
        <v>959.97299999999996</v>
      </c>
      <c r="G3441">
        <v>63.503</v>
      </c>
      <c r="H3441">
        <v>61.344999999999999</v>
      </c>
      <c r="I3441">
        <v>494.47699999999998</v>
      </c>
      <c r="J3441">
        <v>4.97</v>
      </c>
      <c r="K3441">
        <v>7.6959999999999997</v>
      </c>
      <c r="L3441">
        <v>91.685000000000002</v>
      </c>
      <c r="M3441">
        <v>29482.352999999999</v>
      </c>
      <c r="N3441">
        <v>3856.3919999999998</v>
      </c>
      <c r="O3441">
        <v>-10.396000000000001</v>
      </c>
      <c r="P3441">
        <v>-0.51500000000000001</v>
      </c>
      <c r="Q3441">
        <v>244.858</v>
      </c>
      <c r="R3441">
        <v>25636.871999999999</v>
      </c>
      <c r="S3441">
        <v>25392.012999999999</v>
      </c>
    </row>
    <row r="3442" spans="1:19" x14ac:dyDescent="0.3">
      <c r="A3442">
        <v>2021</v>
      </c>
      <c r="B3442">
        <v>5</v>
      </c>
      <c r="C3442">
        <v>24</v>
      </c>
      <c r="D3442">
        <v>9</v>
      </c>
      <c r="E3442">
        <v>29710.67</v>
      </c>
      <c r="F3442">
        <v>945.87099999999998</v>
      </c>
      <c r="G3442">
        <v>65.135000000000005</v>
      </c>
      <c r="H3442">
        <v>60.664000000000001</v>
      </c>
      <c r="I3442">
        <v>610.01099999999997</v>
      </c>
      <c r="J3442">
        <v>5.5149999999999997</v>
      </c>
      <c r="K3442">
        <v>10.093</v>
      </c>
      <c r="L3442">
        <v>92.837000000000003</v>
      </c>
      <c r="M3442">
        <v>31435.662</v>
      </c>
      <c r="N3442">
        <v>6068.8469999999998</v>
      </c>
      <c r="O3442">
        <v>-21.635000000000002</v>
      </c>
      <c r="P3442">
        <v>1.335</v>
      </c>
      <c r="Q3442">
        <v>272.82499999999999</v>
      </c>
      <c r="R3442">
        <v>25387.115000000002</v>
      </c>
      <c r="S3442">
        <v>25114.29</v>
      </c>
    </row>
    <row r="3443" spans="1:19" x14ac:dyDescent="0.3">
      <c r="A3443">
        <v>2021</v>
      </c>
      <c r="B3443">
        <v>5</v>
      </c>
      <c r="C3443">
        <v>24</v>
      </c>
      <c r="D3443">
        <v>10</v>
      </c>
      <c r="E3443">
        <v>31513.255000000001</v>
      </c>
      <c r="F3443">
        <v>930.928</v>
      </c>
      <c r="G3443">
        <v>67.400000000000006</v>
      </c>
      <c r="H3443">
        <v>60.256999999999998</v>
      </c>
      <c r="I3443">
        <v>576.36599999999999</v>
      </c>
      <c r="J3443">
        <v>5.82</v>
      </c>
      <c r="K3443">
        <v>18.411000000000001</v>
      </c>
      <c r="L3443">
        <v>93.435000000000002</v>
      </c>
      <c r="M3443">
        <v>33198.472000000002</v>
      </c>
      <c r="N3443">
        <v>7846.12</v>
      </c>
      <c r="O3443">
        <v>-34.304000000000002</v>
      </c>
      <c r="P3443">
        <v>2.9889999999999999</v>
      </c>
      <c r="Q3443">
        <v>293.58</v>
      </c>
      <c r="R3443">
        <v>25383.667000000001</v>
      </c>
      <c r="S3443">
        <v>25090.087</v>
      </c>
    </row>
    <row r="3444" spans="1:19" x14ac:dyDescent="0.3">
      <c r="A3444">
        <v>2021</v>
      </c>
      <c r="B3444">
        <v>5</v>
      </c>
      <c r="C3444">
        <v>24</v>
      </c>
      <c r="D3444">
        <v>11</v>
      </c>
      <c r="E3444">
        <v>32930.830999999998</v>
      </c>
      <c r="F3444">
        <v>915.31799999999998</v>
      </c>
      <c r="G3444">
        <v>69.84</v>
      </c>
      <c r="H3444">
        <v>59.841999999999999</v>
      </c>
      <c r="I3444">
        <v>490.58300000000003</v>
      </c>
      <c r="J3444">
        <v>5.9569999999999999</v>
      </c>
      <c r="K3444">
        <v>18.88</v>
      </c>
      <c r="L3444">
        <v>93.744</v>
      </c>
      <c r="M3444">
        <v>34515.154999999999</v>
      </c>
      <c r="N3444">
        <v>8953.6949999999997</v>
      </c>
      <c r="O3444">
        <v>-34.619</v>
      </c>
      <c r="P3444">
        <v>4.2569999999999997</v>
      </c>
      <c r="Q3444">
        <v>311.15600000000001</v>
      </c>
      <c r="R3444">
        <v>25591.822</v>
      </c>
      <c r="S3444">
        <v>25280.666000000001</v>
      </c>
    </row>
    <row r="3445" spans="1:19" x14ac:dyDescent="0.3">
      <c r="A3445">
        <v>2021</v>
      </c>
      <c r="B3445">
        <v>5</v>
      </c>
      <c r="C3445">
        <v>24</v>
      </c>
      <c r="D3445">
        <v>12</v>
      </c>
      <c r="E3445">
        <v>33791.870999999999</v>
      </c>
      <c r="F3445">
        <v>899.98299999999995</v>
      </c>
      <c r="G3445">
        <v>72.832999999999998</v>
      </c>
      <c r="H3445">
        <v>58.911000000000001</v>
      </c>
      <c r="I3445">
        <v>453.64400000000001</v>
      </c>
      <c r="J3445">
        <v>5.9269999999999996</v>
      </c>
      <c r="K3445">
        <v>10.34</v>
      </c>
      <c r="L3445">
        <v>93.896000000000001</v>
      </c>
      <c r="M3445">
        <v>35314.572</v>
      </c>
      <c r="N3445">
        <v>9476.009</v>
      </c>
      <c r="O3445">
        <v>-16.224</v>
      </c>
      <c r="P3445">
        <v>6.7510000000000003</v>
      </c>
      <c r="Q3445">
        <v>323.51900000000001</v>
      </c>
      <c r="R3445">
        <v>25848.037</v>
      </c>
      <c r="S3445">
        <v>25524.518</v>
      </c>
    </row>
    <row r="3446" spans="1:19" x14ac:dyDescent="0.3">
      <c r="A3446">
        <v>2021</v>
      </c>
      <c r="B3446">
        <v>5</v>
      </c>
      <c r="C3446">
        <v>24</v>
      </c>
      <c r="D3446">
        <v>13</v>
      </c>
      <c r="E3446">
        <v>34965.909</v>
      </c>
      <c r="F3446">
        <v>850.47400000000005</v>
      </c>
      <c r="G3446">
        <v>75.58</v>
      </c>
      <c r="H3446">
        <v>58.929000000000002</v>
      </c>
      <c r="I3446">
        <v>429.274</v>
      </c>
      <c r="J3446">
        <v>5.819</v>
      </c>
      <c r="K3446">
        <v>7.5919999999999996</v>
      </c>
      <c r="L3446">
        <v>94.084000000000003</v>
      </c>
      <c r="M3446">
        <v>36412.080999999998</v>
      </c>
      <c r="N3446">
        <v>9521.8179999999993</v>
      </c>
      <c r="O3446">
        <v>-8.3439999999999994</v>
      </c>
      <c r="P3446">
        <v>6.8029999999999999</v>
      </c>
      <c r="Q3446">
        <v>332.76400000000001</v>
      </c>
      <c r="R3446">
        <v>26891.805</v>
      </c>
      <c r="S3446">
        <v>26559.041000000001</v>
      </c>
    </row>
    <row r="3447" spans="1:19" x14ac:dyDescent="0.3">
      <c r="A3447">
        <v>2021</v>
      </c>
      <c r="B3447">
        <v>5</v>
      </c>
      <c r="C3447">
        <v>24</v>
      </c>
      <c r="D3447">
        <v>14</v>
      </c>
      <c r="E3447">
        <v>35604.449999999997</v>
      </c>
      <c r="F3447">
        <v>815.91499999999996</v>
      </c>
      <c r="G3447">
        <v>78.537999999999997</v>
      </c>
      <c r="H3447">
        <v>58.545999999999999</v>
      </c>
      <c r="I3447">
        <v>368.52499999999998</v>
      </c>
      <c r="J3447">
        <v>5.3470000000000004</v>
      </c>
      <c r="K3447">
        <v>-1.2589999999999999</v>
      </c>
      <c r="L3447">
        <v>94.185000000000002</v>
      </c>
      <c r="M3447">
        <v>36945.709000000003</v>
      </c>
      <c r="N3447">
        <v>8956.4619999999995</v>
      </c>
      <c r="O3447">
        <v>-5.5289999999999999</v>
      </c>
      <c r="P3447">
        <v>5.6459999999999999</v>
      </c>
      <c r="Q3447">
        <v>339.98</v>
      </c>
      <c r="R3447">
        <v>27989.13</v>
      </c>
      <c r="S3447">
        <v>27649.15</v>
      </c>
    </row>
    <row r="3448" spans="1:19" x14ac:dyDescent="0.3">
      <c r="A3448">
        <v>2021</v>
      </c>
      <c r="B3448">
        <v>5</v>
      </c>
      <c r="C3448">
        <v>24</v>
      </c>
      <c r="D3448">
        <v>15</v>
      </c>
      <c r="E3448">
        <v>36046.788999999997</v>
      </c>
      <c r="F3448">
        <v>783.43200000000002</v>
      </c>
      <c r="G3448">
        <v>80.873000000000005</v>
      </c>
      <c r="H3448">
        <v>57.387999999999998</v>
      </c>
      <c r="I3448">
        <v>339.13400000000001</v>
      </c>
      <c r="J3448">
        <v>5.5759999999999996</v>
      </c>
      <c r="K3448">
        <v>-4.6310000000000002</v>
      </c>
      <c r="L3448">
        <v>94.233999999999995</v>
      </c>
      <c r="M3448">
        <v>37321.921999999999</v>
      </c>
      <c r="N3448">
        <v>7823.4849999999997</v>
      </c>
      <c r="O3448">
        <v>-0.97499999999999998</v>
      </c>
      <c r="P3448">
        <v>6.5830000000000002</v>
      </c>
      <c r="Q3448">
        <v>341.66899999999998</v>
      </c>
      <c r="R3448">
        <v>29492.83</v>
      </c>
      <c r="S3448">
        <v>29151.161</v>
      </c>
    </row>
    <row r="3449" spans="1:19" x14ac:dyDescent="0.3">
      <c r="A3449">
        <v>2021</v>
      </c>
      <c r="B3449">
        <v>5</v>
      </c>
      <c r="C3449">
        <v>24</v>
      </c>
      <c r="D3449">
        <v>16</v>
      </c>
      <c r="E3449">
        <v>36086.428999999996</v>
      </c>
      <c r="F3449">
        <v>733.33500000000004</v>
      </c>
      <c r="G3449">
        <v>83.040999999999997</v>
      </c>
      <c r="H3449">
        <v>57.451999999999998</v>
      </c>
      <c r="I3449">
        <v>233.93700000000001</v>
      </c>
      <c r="J3449">
        <v>4.3869999999999996</v>
      </c>
      <c r="K3449">
        <v>-34.725000000000001</v>
      </c>
      <c r="L3449">
        <v>94.242000000000004</v>
      </c>
      <c r="M3449">
        <v>37175.057999999997</v>
      </c>
      <c r="N3449">
        <v>6069.6210000000001</v>
      </c>
      <c r="O3449">
        <v>-3.7999999999999999E-2</v>
      </c>
      <c r="P3449">
        <v>5.0960000000000001</v>
      </c>
      <c r="Q3449">
        <v>337.22800000000001</v>
      </c>
      <c r="R3449">
        <v>31100.379000000001</v>
      </c>
      <c r="S3449">
        <v>30763.15</v>
      </c>
    </row>
    <row r="3450" spans="1:19" x14ac:dyDescent="0.3">
      <c r="A3450">
        <v>2021</v>
      </c>
      <c r="B3450">
        <v>5</v>
      </c>
      <c r="C3450">
        <v>24</v>
      </c>
      <c r="D3450">
        <v>17</v>
      </c>
      <c r="E3450">
        <v>35269.019</v>
      </c>
      <c r="F3450">
        <v>690.35900000000004</v>
      </c>
      <c r="G3450">
        <v>84.656000000000006</v>
      </c>
      <c r="H3450">
        <v>57.756999999999998</v>
      </c>
      <c r="I3450">
        <v>255.80699999999999</v>
      </c>
      <c r="J3450">
        <v>4.91</v>
      </c>
      <c r="K3450">
        <v>-49.890999999999998</v>
      </c>
      <c r="L3450">
        <v>94.119</v>
      </c>
      <c r="M3450">
        <v>36322.080999999998</v>
      </c>
      <c r="N3450">
        <v>3823.9229999999998</v>
      </c>
      <c r="O3450">
        <v>2.6869999999999998</v>
      </c>
      <c r="P3450">
        <v>5.8730000000000002</v>
      </c>
      <c r="Q3450">
        <v>328.94200000000001</v>
      </c>
      <c r="R3450">
        <v>32489.597000000002</v>
      </c>
      <c r="S3450">
        <v>32160.654999999999</v>
      </c>
    </row>
    <row r="3451" spans="1:19" x14ac:dyDescent="0.3">
      <c r="A3451">
        <v>2021</v>
      </c>
      <c r="B3451">
        <v>5</v>
      </c>
      <c r="C3451">
        <v>24</v>
      </c>
      <c r="D3451">
        <v>18</v>
      </c>
      <c r="E3451">
        <v>33893.769999999997</v>
      </c>
      <c r="F3451">
        <v>664.51800000000003</v>
      </c>
      <c r="G3451">
        <v>84.331000000000003</v>
      </c>
      <c r="H3451">
        <v>59.542000000000002</v>
      </c>
      <c r="I3451">
        <v>326.37799999999999</v>
      </c>
      <c r="J3451">
        <v>4.7430000000000003</v>
      </c>
      <c r="K3451">
        <v>-51.744</v>
      </c>
      <c r="L3451">
        <v>93.899000000000001</v>
      </c>
      <c r="M3451">
        <v>34991.106</v>
      </c>
      <c r="N3451">
        <v>1494.925</v>
      </c>
      <c r="O3451">
        <v>15.896000000000001</v>
      </c>
      <c r="P3451">
        <v>0.997</v>
      </c>
      <c r="Q3451">
        <v>312.55099999999999</v>
      </c>
      <c r="R3451">
        <v>33479.288999999997</v>
      </c>
      <c r="S3451">
        <v>33166.737999999998</v>
      </c>
    </row>
    <row r="3452" spans="1:19" x14ac:dyDescent="0.3">
      <c r="A3452">
        <v>2021</v>
      </c>
      <c r="B3452">
        <v>5</v>
      </c>
      <c r="C3452">
        <v>24</v>
      </c>
      <c r="D3452">
        <v>19</v>
      </c>
      <c r="E3452">
        <v>32854.008999999998</v>
      </c>
      <c r="F3452">
        <v>660.91200000000003</v>
      </c>
      <c r="G3452">
        <v>82.619</v>
      </c>
      <c r="H3452">
        <v>59.561999999999998</v>
      </c>
      <c r="I3452">
        <v>361.14600000000002</v>
      </c>
      <c r="J3452">
        <v>4.4640000000000004</v>
      </c>
      <c r="K3452">
        <v>-56.222999999999999</v>
      </c>
      <c r="L3452">
        <v>93.674999999999997</v>
      </c>
      <c r="M3452">
        <v>33977.542999999998</v>
      </c>
      <c r="N3452">
        <v>210.07300000000001</v>
      </c>
      <c r="O3452">
        <v>20.001999999999999</v>
      </c>
      <c r="P3452">
        <v>5.1360000000000001</v>
      </c>
      <c r="Q3452">
        <v>288.82900000000001</v>
      </c>
      <c r="R3452">
        <v>33742.332000000002</v>
      </c>
      <c r="S3452">
        <v>33453.502999999997</v>
      </c>
    </row>
    <row r="3453" spans="1:19" x14ac:dyDescent="0.3">
      <c r="A3453">
        <v>2021</v>
      </c>
      <c r="B3453">
        <v>5</v>
      </c>
      <c r="C3453">
        <v>24</v>
      </c>
      <c r="D3453">
        <v>20</v>
      </c>
      <c r="E3453">
        <v>32981.938000000002</v>
      </c>
      <c r="F3453">
        <v>700.27</v>
      </c>
      <c r="G3453">
        <v>78.924000000000007</v>
      </c>
      <c r="H3453">
        <v>61.457999999999998</v>
      </c>
      <c r="I3453">
        <v>404.81200000000001</v>
      </c>
      <c r="J3453">
        <v>4.1230000000000002</v>
      </c>
      <c r="K3453">
        <v>-60.768000000000001</v>
      </c>
      <c r="L3453">
        <v>93.716999999999999</v>
      </c>
      <c r="M3453">
        <v>34185.550999999999</v>
      </c>
      <c r="N3453">
        <v>0.45900000000000002</v>
      </c>
      <c r="O3453">
        <v>19.817</v>
      </c>
      <c r="P3453">
        <v>8.2550000000000008</v>
      </c>
      <c r="Q3453">
        <v>270.14</v>
      </c>
      <c r="R3453">
        <v>34157.019999999997</v>
      </c>
      <c r="S3453">
        <v>33886.879000000001</v>
      </c>
    </row>
    <row r="3454" spans="1:19" x14ac:dyDescent="0.3">
      <c r="A3454">
        <v>2021</v>
      </c>
      <c r="B3454">
        <v>5</v>
      </c>
      <c r="C3454">
        <v>24</v>
      </c>
      <c r="D3454">
        <v>21</v>
      </c>
      <c r="E3454">
        <v>31185.268</v>
      </c>
      <c r="F3454">
        <v>762.49400000000003</v>
      </c>
      <c r="G3454">
        <v>77.677999999999997</v>
      </c>
      <c r="H3454">
        <v>63.351999999999997</v>
      </c>
      <c r="I3454">
        <v>517.60900000000004</v>
      </c>
      <c r="J3454">
        <v>5.181</v>
      </c>
      <c r="K3454">
        <v>-17.199000000000002</v>
      </c>
      <c r="L3454">
        <v>93.305999999999997</v>
      </c>
      <c r="M3454">
        <v>32610.01</v>
      </c>
      <c r="N3454">
        <v>0</v>
      </c>
      <c r="O3454">
        <v>18.408999999999999</v>
      </c>
      <c r="P3454">
        <v>2.0049999999999999</v>
      </c>
      <c r="Q3454">
        <v>247.857</v>
      </c>
      <c r="R3454">
        <v>32589.597000000002</v>
      </c>
      <c r="S3454">
        <v>32341.739000000001</v>
      </c>
    </row>
    <row r="3455" spans="1:19" x14ac:dyDescent="0.3">
      <c r="A3455">
        <v>2021</v>
      </c>
      <c r="B3455">
        <v>5</v>
      </c>
      <c r="C3455">
        <v>24</v>
      </c>
      <c r="D3455">
        <v>22</v>
      </c>
      <c r="E3455">
        <v>28098.687999999998</v>
      </c>
      <c r="F3455">
        <v>913.71</v>
      </c>
      <c r="G3455">
        <v>72.736000000000004</v>
      </c>
      <c r="H3455">
        <v>63.704999999999998</v>
      </c>
      <c r="I3455">
        <v>577.44799999999998</v>
      </c>
      <c r="J3455">
        <v>4.8490000000000002</v>
      </c>
      <c r="K3455">
        <v>5.8529999999999998</v>
      </c>
      <c r="L3455">
        <v>91.650999999999996</v>
      </c>
      <c r="M3455">
        <v>29755.903999999999</v>
      </c>
      <c r="N3455">
        <v>0</v>
      </c>
      <c r="O3455">
        <v>14.316000000000001</v>
      </c>
      <c r="P3455">
        <v>-12.587</v>
      </c>
      <c r="Q3455">
        <v>221.983</v>
      </c>
      <c r="R3455">
        <v>29754.174999999999</v>
      </c>
      <c r="S3455">
        <v>29532.191999999999</v>
      </c>
    </row>
    <row r="3456" spans="1:19" x14ac:dyDescent="0.3">
      <c r="A3456">
        <v>2021</v>
      </c>
      <c r="B3456">
        <v>5</v>
      </c>
      <c r="C3456">
        <v>24</v>
      </c>
      <c r="D3456">
        <v>23</v>
      </c>
      <c r="E3456">
        <v>24935.95</v>
      </c>
      <c r="F3456">
        <v>1085.768</v>
      </c>
      <c r="G3456">
        <v>65.548000000000002</v>
      </c>
      <c r="H3456">
        <v>63.186</v>
      </c>
      <c r="I3456">
        <v>962.154</v>
      </c>
      <c r="J3456">
        <v>5.25</v>
      </c>
      <c r="K3456">
        <v>20.367999999999999</v>
      </c>
      <c r="L3456">
        <v>89.331000000000003</v>
      </c>
      <c r="M3456">
        <v>27162.007000000001</v>
      </c>
      <c r="N3456">
        <v>0</v>
      </c>
      <c r="O3456">
        <v>9.9269999999999996</v>
      </c>
      <c r="P3456">
        <v>-14.349</v>
      </c>
      <c r="Q3456">
        <v>193.88399999999999</v>
      </c>
      <c r="R3456">
        <v>27166.429</v>
      </c>
      <c r="S3456">
        <v>26972.544999999998</v>
      </c>
    </row>
    <row r="3457" spans="1:19" x14ac:dyDescent="0.3">
      <c r="A3457">
        <v>2021</v>
      </c>
      <c r="B3457">
        <v>5</v>
      </c>
      <c r="C3457">
        <v>24</v>
      </c>
      <c r="D3457">
        <v>24</v>
      </c>
      <c r="E3457">
        <v>22863.006000000001</v>
      </c>
      <c r="F3457">
        <v>1380.3510000000001</v>
      </c>
      <c r="G3457">
        <v>60.94</v>
      </c>
      <c r="H3457">
        <v>62.59</v>
      </c>
      <c r="I3457">
        <v>846.64099999999996</v>
      </c>
      <c r="J3457">
        <v>5.0780000000000003</v>
      </c>
      <c r="K3457">
        <v>26.577000000000002</v>
      </c>
      <c r="L3457">
        <v>88.072000000000003</v>
      </c>
      <c r="M3457">
        <v>25272.313999999998</v>
      </c>
      <c r="N3457">
        <v>0</v>
      </c>
      <c r="O3457">
        <v>5.7050000000000001</v>
      </c>
      <c r="P3457">
        <v>-23.893000000000001</v>
      </c>
      <c r="Q3457">
        <v>170.48099999999999</v>
      </c>
      <c r="R3457">
        <v>25290.501</v>
      </c>
      <c r="S3457">
        <v>25120.021000000001</v>
      </c>
    </row>
    <row r="3458" spans="1:19" x14ac:dyDescent="0.3">
      <c r="A3458">
        <v>2021</v>
      </c>
      <c r="B3458">
        <v>5</v>
      </c>
      <c r="C3458">
        <v>25</v>
      </c>
      <c r="D3458">
        <v>1</v>
      </c>
      <c r="E3458">
        <v>22937.598999999998</v>
      </c>
      <c r="F3458">
        <v>1504.7049999999999</v>
      </c>
      <c r="G3458">
        <v>63.213000000000001</v>
      </c>
      <c r="H3458">
        <v>62.277000000000001</v>
      </c>
      <c r="I3458">
        <v>601.077</v>
      </c>
      <c r="J3458">
        <v>4.9450000000000003</v>
      </c>
      <c r="K3458">
        <v>25.654</v>
      </c>
      <c r="L3458">
        <v>88.233999999999995</v>
      </c>
      <c r="M3458">
        <v>25224.491000000002</v>
      </c>
      <c r="N3458">
        <v>0</v>
      </c>
      <c r="O3458">
        <v>3.165</v>
      </c>
      <c r="P3458">
        <v>-18.643999999999998</v>
      </c>
      <c r="Q3458">
        <v>154.50399999999999</v>
      </c>
      <c r="R3458">
        <v>25239.969000000001</v>
      </c>
      <c r="S3458">
        <v>25085.466</v>
      </c>
    </row>
    <row r="3459" spans="1:19" x14ac:dyDescent="0.3">
      <c r="A3459">
        <v>2021</v>
      </c>
      <c r="B3459">
        <v>5</v>
      </c>
      <c r="C3459">
        <v>25</v>
      </c>
      <c r="D3459">
        <v>2</v>
      </c>
      <c r="E3459">
        <v>21846.437999999998</v>
      </c>
      <c r="F3459">
        <v>1577.1769999999999</v>
      </c>
      <c r="G3459">
        <v>60.667999999999999</v>
      </c>
      <c r="H3459">
        <v>61.847000000000001</v>
      </c>
      <c r="I3459">
        <v>360.00200000000001</v>
      </c>
      <c r="J3459">
        <v>4.8719999999999999</v>
      </c>
      <c r="K3459">
        <v>21.890999999999998</v>
      </c>
      <c r="L3459">
        <v>87.564999999999998</v>
      </c>
      <c r="M3459">
        <v>23959.792000000001</v>
      </c>
      <c r="N3459">
        <v>0</v>
      </c>
      <c r="O3459">
        <v>2.0430000000000001</v>
      </c>
      <c r="P3459">
        <v>-13.452999999999999</v>
      </c>
      <c r="Q3459">
        <v>146.28100000000001</v>
      </c>
      <c r="R3459">
        <v>23971.202000000001</v>
      </c>
      <c r="S3459">
        <v>23824.92</v>
      </c>
    </row>
    <row r="3460" spans="1:19" x14ac:dyDescent="0.3">
      <c r="A3460">
        <v>2021</v>
      </c>
      <c r="B3460">
        <v>5</v>
      </c>
      <c r="C3460">
        <v>25</v>
      </c>
      <c r="D3460">
        <v>3</v>
      </c>
      <c r="E3460">
        <v>21363.886999999999</v>
      </c>
      <c r="F3460">
        <v>1586.9369999999999</v>
      </c>
      <c r="G3460">
        <v>58.868000000000002</v>
      </c>
      <c r="H3460">
        <v>61.386000000000003</v>
      </c>
      <c r="I3460">
        <v>204.78</v>
      </c>
      <c r="J3460">
        <v>4.7190000000000003</v>
      </c>
      <c r="K3460">
        <v>19.076000000000001</v>
      </c>
      <c r="L3460">
        <v>87.287999999999997</v>
      </c>
      <c r="M3460">
        <v>23328.074000000001</v>
      </c>
      <c r="N3460">
        <v>0</v>
      </c>
      <c r="O3460">
        <v>1.1539999999999999</v>
      </c>
      <c r="P3460">
        <v>-8.6229999999999993</v>
      </c>
      <c r="Q3460">
        <v>143.33699999999999</v>
      </c>
      <c r="R3460">
        <v>23335.543000000001</v>
      </c>
      <c r="S3460">
        <v>23192.205000000002</v>
      </c>
    </row>
    <row r="3461" spans="1:19" x14ac:dyDescent="0.3">
      <c r="A3461">
        <v>2021</v>
      </c>
      <c r="B3461">
        <v>5</v>
      </c>
      <c r="C3461">
        <v>25</v>
      </c>
      <c r="D3461">
        <v>4</v>
      </c>
      <c r="E3461">
        <v>21637.036</v>
      </c>
      <c r="F3461">
        <v>1544.1079999999999</v>
      </c>
      <c r="G3461">
        <v>57.359000000000002</v>
      </c>
      <c r="H3461">
        <v>61.165999999999997</v>
      </c>
      <c r="I3461">
        <v>102.96599999999999</v>
      </c>
      <c r="J3461">
        <v>3.6520000000000001</v>
      </c>
      <c r="K3461">
        <v>18.367000000000001</v>
      </c>
      <c r="L3461">
        <v>87.447999999999993</v>
      </c>
      <c r="M3461">
        <v>23454.743999999999</v>
      </c>
      <c r="N3461">
        <v>0</v>
      </c>
      <c r="O3461">
        <v>0.51100000000000001</v>
      </c>
      <c r="P3461">
        <v>-6.0910000000000002</v>
      </c>
      <c r="Q3461">
        <v>146.262</v>
      </c>
      <c r="R3461">
        <v>23460.324000000001</v>
      </c>
      <c r="S3461">
        <v>23314.061000000002</v>
      </c>
    </row>
    <row r="3462" spans="1:19" x14ac:dyDescent="0.3">
      <c r="A3462">
        <v>2021</v>
      </c>
      <c r="B3462">
        <v>5</v>
      </c>
      <c r="C3462">
        <v>25</v>
      </c>
      <c r="D3462">
        <v>5</v>
      </c>
      <c r="E3462">
        <v>22590.105</v>
      </c>
      <c r="F3462">
        <v>1342.6849999999999</v>
      </c>
      <c r="G3462">
        <v>57.648000000000003</v>
      </c>
      <c r="H3462">
        <v>61.055999999999997</v>
      </c>
      <c r="I3462">
        <v>72.459999999999994</v>
      </c>
      <c r="J3462">
        <v>2.3290000000000002</v>
      </c>
      <c r="K3462">
        <v>7.5529999999999999</v>
      </c>
      <c r="L3462">
        <v>88.013999999999996</v>
      </c>
      <c r="M3462">
        <v>24164.203000000001</v>
      </c>
      <c r="N3462">
        <v>0.245</v>
      </c>
      <c r="O3462">
        <v>0.28499999999999998</v>
      </c>
      <c r="P3462">
        <v>-5.3959999999999999</v>
      </c>
      <c r="Q3462">
        <v>155.714</v>
      </c>
      <c r="R3462">
        <v>24169.067999999999</v>
      </c>
      <c r="S3462">
        <v>24013.353999999999</v>
      </c>
    </row>
    <row r="3463" spans="1:19" x14ac:dyDescent="0.3">
      <c r="A3463">
        <v>2021</v>
      </c>
      <c r="B3463">
        <v>5</v>
      </c>
      <c r="C3463">
        <v>25</v>
      </c>
      <c r="D3463">
        <v>6</v>
      </c>
      <c r="E3463">
        <v>24155.649000000001</v>
      </c>
      <c r="F3463">
        <v>1096.194</v>
      </c>
      <c r="G3463">
        <v>59.377000000000002</v>
      </c>
      <c r="H3463">
        <v>60.944000000000003</v>
      </c>
      <c r="I3463">
        <v>128.994</v>
      </c>
      <c r="J3463">
        <v>2.839</v>
      </c>
      <c r="K3463">
        <v>4.0490000000000004</v>
      </c>
      <c r="L3463">
        <v>88.95</v>
      </c>
      <c r="M3463">
        <v>25537.617999999999</v>
      </c>
      <c r="N3463">
        <v>192.55099999999999</v>
      </c>
      <c r="O3463">
        <v>0.18099999999999999</v>
      </c>
      <c r="P3463">
        <v>-2.4129999999999998</v>
      </c>
      <c r="Q3463">
        <v>176.857</v>
      </c>
      <c r="R3463">
        <v>25347.297999999999</v>
      </c>
      <c r="S3463">
        <v>25170.440999999999</v>
      </c>
    </row>
    <row r="3464" spans="1:19" x14ac:dyDescent="0.3">
      <c r="A3464">
        <v>2021</v>
      </c>
      <c r="B3464">
        <v>5</v>
      </c>
      <c r="C3464">
        <v>25</v>
      </c>
      <c r="D3464">
        <v>7</v>
      </c>
      <c r="E3464">
        <v>26381.316999999999</v>
      </c>
      <c r="F3464">
        <v>988.55399999999997</v>
      </c>
      <c r="G3464">
        <v>61.738</v>
      </c>
      <c r="H3464">
        <v>61.347999999999999</v>
      </c>
      <c r="I3464">
        <v>267.89</v>
      </c>
      <c r="J3464">
        <v>3.702</v>
      </c>
      <c r="K3464">
        <v>9.3230000000000004</v>
      </c>
      <c r="L3464">
        <v>90.55</v>
      </c>
      <c r="M3464">
        <v>27802.684000000001</v>
      </c>
      <c r="N3464">
        <v>1567.7149999999999</v>
      </c>
      <c r="O3464">
        <v>-3.1139999999999999</v>
      </c>
      <c r="P3464">
        <v>-1.6890000000000001</v>
      </c>
      <c r="Q3464">
        <v>212.04</v>
      </c>
      <c r="R3464">
        <v>26239.773000000001</v>
      </c>
      <c r="S3464">
        <v>26027.733</v>
      </c>
    </row>
    <row r="3465" spans="1:19" x14ac:dyDescent="0.3">
      <c r="A3465">
        <v>2021</v>
      </c>
      <c r="B3465">
        <v>5</v>
      </c>
      <c r="C3465">
        <v>25</v>
      </c>
      <c r="D3465">
        <v>8</v>
      </c>
      <c r="E3465">
        <v>28455.609</v>
      </c>
      <c r="F3465">
        <v>959.97299999999996</v>
      </c>
      <c r="G3465">
        <v>66.61</v>
      </c>
      <c r="H3465">
        <v>61.41</v>
      </c>
      <c r="I3465">
        <v>494.47699999999998</v>
      </c>
      <c r="J3465">
        <v>4.97</v>
      </c>
      <c r="K3465">
        <v>7.2670000000000003</v>
      </c>
      <c r="L3465">
        <v>92.27</v>
      </c>
      <c r="M3465">
        <v>30075.975999999999</v>
      </c>
      <c r="N3465">
        <v>3856.3919999999998</v>
      </c>
      <c r="O3465">
        <v>-10.396000000000001</v>
      </c>
      <c r="P3465">
        <v>-0.51500000000000001</v>
      </c>
      <c r="Q3465">
        <v>249.62700000000001</v>
      </c>
      <c r="R3465">
        <v>26230.493999999999</v>
      </c>
      <c r="S3465">
        <v>25980.866999999998</v>
      </c>
    </row>
    <row r="3466" spans="1:19" x14ac:dyDescent="0.3">
      <c r="A3466">
        <v>2021</v>
      </c>
      <c r="B3466">
        <v>5</v>
      </c>
      <c r="C3466">
        <v>25</v>
      </c>
      <c r="D3466">
        <v>9</v>
      </c>
      <c r="E3466">
        <v>30495.050999999999</v>
      </c>
      <c r="F3466">
        <v>945.87099999999998</v>
      </c>
      <c r="G3466">
        <v>72.596000000000004</v>
      </c>
      <c r="H3466">
        <v>60.722000000000001</v>
      </c>
      <c r="I3466">
        <v>610.01099999999997</v>
      </c>
      <c r="J3466">
        <v>5.5149999999999997</v>
      </c>
      <c r="K3466">
        <v>9.7759999999999998</v>
      </c>
      <c r="L3466">
        <v>93.231999999999999</v>
      </c>
      <c r="M3466">
        <v>32220.177</v>
      </c>
      <c r="N3466">
        <v>6068.8469999999998</v>
      </c>
      <c r="O3466">
        <v>-21.635000000000002</v>
      </c>
      <c r="P3466">
        <v>1.335</v>
      </c>
      <c r="Q3466">
        <v>280.30900000000003</v>
      </c>
      <c r="R3466">
        <v>26171.63</v>
      </c>
      <c r="S3466">
        <v>25891.321</v>
      </c>
    </row>
    <row r="3467" spans="1:19" x14ac:dyDescent="0.3">
      <c r="A3467">
        <v>2021</v>
      </c>
      <c r="B3467">
        <v>5</v>
      </c>
      <c r="C3467">
        <v>25</v>
      </c>
      <c r="D3467">
        <v>10</v>
      </c>
      <c r="E3467">
        <v>32512.919000000002</v>
      </c>
      <c r="F3467">
        <v>930.928</v>
      </c>
      <c r="G3467">
        <v>78.819000000000003</v>
      </c>
      <c r="H3467">
        <v>60.314</v>
      </c>
      <c r="I3467">
        <v>576.36599999999999</v>
      </c>
      <c r="J3467">
        <v>5.82</v>
      </c>
      <c r="K3467">
        <v>18.887</v>
      </c>
      <c r="L3467">
        <v>93.748999999999995</v>
      </c>
      <c r="M3467">
        <v>34198.983999999997</v>
      </c>
      <c r="N3467">
        <v>7846.12</v>
      </c>
      <c r="O3467">
        <v>-34.304000000000002</v>
      </c>
      <c r="P3467">
        <v>2.9889999999999999</v>
      </c>
      <c r="Q3467">
        <v>302.60500000000002</v>
      </c>
      <c r="R3467">
        <v>26384.179</v>
      </c>
      <c r="S3467">
        <v>26081.574000000001</v>
      </c>
    </row>
    <row r="3468" spans="1:19" x14ac:dyDescent="0.3">
      <c r="A3468">
        <v>2021</v>
      </c>
      <c r="B3468">
        <v>5</v>
      </c>
      <c r="C3468">
        <v>25</v>
      </c>
      <c r="D3468">
        <v>11</v>
      </c>
      <c r="E3468">
        <v>34109.771999999997</v>
      </c>
      <c r="F3468">
        <v>915.31799999999998</v>
      </c>
      <c r="G3468">
        <v>85.884</v>
      </c>
      <c r="H3468">
        <v>59.892000000000003</v>
      </c>
      <c r="I3468">
        <v>490.58300000000003</v>
      </c>
      <c r="J3468">
        <v>5.9569999999999999</v>
      </c>
      <c r="K3468">
        <v>20.126999999999999</v>
      </c>
      <c r="L3468">
        <v>94.063999999999993</v>
      </c>
      <c r="M3468">
        <v>35695.713000000003</v>
      </c>
      <c r="N3468">
        <v>8953.6949999999997</v>
      </c>
      <c r="O3468">
        <v>-34.619</v>
      </c>
      <c r="P3468">
        <v>4.2569999999999997</v>
      </c>
      <c r="Q3468">
        <v>321.81599999999997</v>
      </c>
      <c r="R3468">
        <v>26772.38</v>
      </c>
      <c r="S3468">
        <v>26450.563999999998</v>
      </c>
    </row>
    <row r="3469" spans="1:19" x14ac:dyDescent="0.3">
      <c r="A3469">
        <v>2021</v>
      </c>
      <c r="B3469">
        <v>5</v>
      </c>
      <c r="C3469">
        <v>25</v>
      </c>
      <c r="D3469">
        <v>12</v>
      </c>
      <c r="E3469">
        <v>35439.436000000002</v>
      </c>
      <c r="F3469">
        <v>899.98299999999995</v>
      </c>
      <c r="G3469">
        <v>91.966999999999999</v>
      </c>
      <c r="H3469">
        <v>58.896000000000001</v>
      </c>
      <c r="I3469">
        <v>453.64400000000001</v>
      </c>
      <c r="J3469">
        <v>5.9269999999999996</v>
      </c>
      <c r="K3469">
        <v>10.696999999999999</v>
      </c>
      <c r="L3469">
        <v>94.29</v>
      </c>
      <c r="M3469">
        <v>36962.873</v>
      </c>
      <c r="N3469">
        <v>9476.009</v>
      </c>
      <c r="O3469">
        <v>-16.224</v>
      </c>
      <c r="P3469">
        <v>6.7510000000000003</v>
      </c>
      <c r="Q3469">
        <v>333.54500000000002</v>
      </c>
      <c r="R3469">
        <v>27496.338</v>
      </c>
      <c r="S3469">
        <v>27162.793000000001</v>
      </c>
    </row>
    <row r="3470" spans="1:19" x14ac:dyDescent="0.3">
      <c r="A3470">
        <v>2021</v>
      </c>
      <c r="B3470">
        <v>5</v>
      </c>
      <c r="C3470">
        <v>25</v>
      </c>
      <c r="D3470">
        <v>13</v>
      </c>
      <c r="E3470">
        <v>37046.586000000003</v>
      </c>
      <c r="F3470">
        <v>850.47400000000005</v>
      </c>
      <c r="G3470">
        <v>97.33</v>
      </c>
      <c r="H3470">
        <v>58.933999999999997</v>
      </c>
      <c r="I3470">
        <v>429.274</v>
      </c>
      <c r="J3470">
        <v>5.819</v>
      </c>
      <c r="K3470">
        <v>8.4179999999999993</v>
      </c>
      <c r="L3470">
        <v>94.536000000000001</v>
      </c>
      <c r="M3470">
        <v>38494.042000000001</v>
      </c>
      <c r="N3470">
        <v>9521.8179999999993</v>
      </c>
      <c r="O3470">
        <v>-8.3439999999999994</v>
      </c>
      <c r="P3470">
        <v>6.8029999999999999</v>
      </c>
      <c r="Q3470">
        <v>343.51799999999997</v>
      </c>
      <c r="R3470">
        <v>28973.766</v>
      </c>
      <c r="S3470">
        <v>28630.248</v>
      </c>
    </row>
    <row r="3471" spans="1:19" x14ac:dyDescent="0.3">
      <c r="A3471">
        <v>2021</v>
      </c>
      <c r="B3471">
        <v>5</v>
      </c>
      <c r="C3471">
        <v>25</v>
      </c>
      <c r="D3471">
        <v>14</v>
      </c>
      <c r="E3471">
        <v>38212.661999999997</v>
      </c>
      <c r="F3471">
        <v>815.91499999999996</v>
      </c>
      <c r="G3471">
        <v>101.67400000000001</v>
      </c>
      <c r="H3471">
        <v>58.423000000000002</v>
      </c>
      <c r="I3471">
        <v>368.52499999999998</v>
      </c>
      <c r="J3471">
        <v>5.3470000000000004</v>
      </c>
      <c r="K3471">
        <v>-2.5489999999999999</v>
      </c>
      <c r="L3471">
        <v>94.688999999999993</v>
      </c>
      <c r="M3471">
        <v>39553.010999999999</v>
      </c>
      <c r="N3471">
        <v>8956.4619999999995</v>
      </c>
      <c r="O3471">
        <v>-5.5289999999999999</v>
      </c>
      <c r="P3471">
        <v>5.6459999999999999</v>
      </c>
      <c r="Q3471">
        <v>351.738</v>
      </c>
      <c r="R3471">
        <v>30596.432000000001</v>
      </c>
      <c r="S3471">
        <v>30244.694</v>
      </c>
    </row>
    <row r="3472" spans="1:19" x14ac:dyDescent="0.3">
      <c r="A3472">
        <v>2021</v>
      </c>
      <c r="B3472">
        <v>5</v>
      </c>
      <c r="C3472">
        <v>25</v>
      </c>
      <c r="D3472">
        <v>15</v>
      </c>
      <c r="E3472">
        <v>39029.195</v>
      </c>
      <c r="F3472">
        <v>783.43200000000002</v>
      </c>
      <c r="G3472">
        <v>105.545</v>
      </c>
      <c r="H3472">
        <v>57.125999999999998</v>
      </c>
      <c r="I3472">
        <v>339.13400000000001</v>
      </c>
      <c r="J3472">
        <v>5.5759999999999996</v>
      </c>
      <c r="K3472">
        <v>-5.819</v>
      </c>
      <c r="L3472">
        <v>94.775999999999996</v>
      </c>
      <c r="M3472">
        <v>40303.42</v>
      </c>
      <c r="N3472">
        <v>7823.4849999999997</v>
      </c>
      <c r="O3472">
        <v>-0.97499999999999998</v>
      </c>
      <c r="P3472">
        <v>6.5830000000000002</v>
      </c>
      <c r="Q3472">
        <v>355.65</v>
      </c>
      <c r="R3472">
        <v>32474.328000000001</v>
      </c>
      <c r="S3472">
        <v>32118.678</v>
      </c>
    </row>
    <row r="3473" spans="1:19" x14ac:dyDescent="0.3">
      <c r="A3473">
        <v>2021</v>
      </c>
      <c r="B3473">
        <v>5</v>
      </c>
      <c r="C3473">
        <v>25</v>
      </c>
      <c r="D3473">
        <v>16</v>
      </c>
      <c r="E3473">
        <v>39319.961000000003</v>
      </c>
      <c r="F3473">
        <v>733.33500000000004</v>
      </c>
      <c r="G3473">
        <v>108.07299999999999</v>
      </c>
      <c r="H3473">
        <v>57.031999999999996</v>
      </c>
      <c r="I3473">
        <v>233.93700000000001</v>
      </c>
      <c r="J3473">
        <v>4.3869999999999996</v>
      </c>
      <c r="K3473">
        <v>-44.54</v>
      </c>
      <c r="L3473">
        <v>94.805000000000007</v>
      </c>
      <c r="M3473">
        <v>40398.917999999998</v>
      </c>
      <c r="N3473">
        <v>6069.6210000000001</v>
      </c>
      <c r="O3473">
        <v>-3.7999999999999999E-2</v>
      </c>
      <c r="P3473">
        <v>5.0960000000000001</v>
      </c>
      <c r="Q3473">
        <v>354.27800000000002</v>
      </c>
      <c r="R3473">
        <v>34324.239000000001</v>
      </c>
      <c r="S3473">
        <v>33969.961000000003</v>
      </c>
    </row>
    <row r="3474" spans="1:19" x14ac:dyDescent="0.3">
      <c r="A3474">
        <v>2021</v>
      </c>
      <c r="B3474">
        <v>5</v>
      </c>
      <c r="C3474">
        <v>25</v>
      </c>
      <c r="D3474">
        <v>17</v>
      </c>
      <c r="E3474">
        <v>38607.671000000002</v>
      </c>
      <c r="F3474">
        <v>690.35900000000004</v>
      </c>
      <c r="G3474">
        <v>109.63500000000001</v>
      </c>
      <c r="H3474">
        <v>57.411999999999999</v>
      </c>
      <c r="I3474">
        <v>255.80699999999999</v>
      </c>
      <c r="J3474">
        <v>4.91</v>
      </c>
      <c r="K3474">
        <v>-63.194000000000003</v>
      </c>
      <c r="L3474">
        <v>94.741</v>
      </c>
      <c r="M3474">
        <v>39647.707999999999</v>
      </c>
      <c r="N3474">
        <v>3823.9229999999998</v>
      </c>
      <c r="O3474">
        <v>2.6869999999999998</v>
      </c>
      <c r="P3474">
        <v>5.8730000000000002</v>
      </c>
      <c r="Q3474">
        <v>348.24099999999999</v>
      </c>
      <c r="R3474">
        <v>35815.224000000002</v>
      </c>
      <c r="S3474">
        <v>35466.983</v>
      </c>
    </row>
    <row r="3475" spans="1:19" x14ac:dyDescent="0.3">
      <c r="A3475">
        <v>2021</v>
      </c>
      <c r="B3475">
        <v>5</v>
      </c>
      <c r="C3475">
        <v>25</v>
      </c>
      <c r="D3475">
        <v>18</v>
      </c>
      <c r="E3475">
        <v>37374.029000000002</v>
      </c>
      <c r="F3475">
        <v>664.51800000000003</v>
      </c>
      <c r="G3475">
        <v>108.88</v>
      </c>
      <c r="H3475">
        <v>59.466999999999999</v>
      </c>
      <c r="I3475">
        <v>326.37799999999999</v>
      </c>
      <c r="J3475">
        <v>4.7430000000000003</v>
      </c>
      <c r="K3475">
        <v>-63.05</v>
      </c>
      <c r="L3475">
        <v>94.602999999999994</v>
      </c>
      <c r="M3475">
        <v>38460.686999999998</v>
      </c>
      <c r="N3475">
        <v>1494.925</v>
      </c>
      <c r="O3475">
        <v>15.896000000000001</v>
      </c>
      <c r="P3475">
        <v>0.997</v>
      </c>
      <c r="Q3475">
        <v>330.72500000000002</v>
      </c>
      <c r="R3475">
        <v>36948.870000000003</v>
      </c>
      <c r="S3475">
        <v>36618.144999999997</v>
      </c>
    </row>
    <row r="3476" spans="1:19" x14ac:dyDescent="0.3">
      <c r="A3476">
        <v>2021</v>
      </c>
      <c r="B3476">
        <v>5</v>
      </c>
      <c r="C3476">
        <v>25</v>
      </c>
      <c r="D3476">
        <v>19</v>
      </c>
      <c r="E3476">
        <v>35841.648000000001</v>
      </c>
      <c r="F3476">
        <v>660.91200000000003</v>
      </c>
      <c r="G3476">
        <v>106.01900000000001</v>
      </c>
      <c r="H3476">
        <v>59.475999999999999</v>
      </c>
      <c r="I3476">
        <v>361.14600000000002</v>
      </c>
      <c r="J3476">
        <v>4.4640000000000004</v>
      </c>
      <c r="K3476">
        <v>-66.165000000000006</v>
      </c>
      <c r="L3476">
        <v>94.394000000000005</v>
      </c>
      <c r="M3476">
        <v>36955.874000000003</v>
      </c>
      <c r="N3476">
        <v>210.07300000000001</v>
      </c>
      <c r="O3476">
        <v>20.001999999999999</v>
      </c>
      <c r="P3476">
        <v>5.1360000000000001</v>
      </c>
      <c r="Q3476">
        <v>301.36599999999999</v>
      </c>
      <c r="R3476">
        <v>36720.661999999997</v>
      </c>
      <c r="S3476">
        <v>36419.294999999998</v>
      </c>
    </row>
    <row r="3477" spans="1:19" x14ac:dyDescent="0.3">
      <c r="A3477">
        <v>2021</v>
      </c>
      <c r="B3477">
        <v>5</v>
      </c>
      <c r="C3477">
        <v>25</v>
      </c>
      <c r="D3477">
        <v>20</v>
      </c>
      <c r="E3477">
        <v>35219.978000000003</v>
      </c>
      <c r="F3477">
        <v>700.27</v>
      </c>
      <c r="G3477">
        <v>99.647000000000006</v>
      </c>
      <c r="H3477">
        <v>61.567999999999998</v>
      </c>
      <c r="I3477">
        <v>404.81200000000001</v>
      </c>
      <c r="J3477">
        <v>4.1230000000000002</v>
      </c>
      <c r="K3477">
        <v>-69.116</v>
      </c>
      <c r="L3477">
        <v>94.274000000000001</v>
      </c>
      <c r="M3477">
        <v>36415.909</v>
      </c>
      <c r="N3477">
        <v>0.45900000000000002</v>
      </c>
      <c r="O3477">
        <v>19.817</v>
      </c>
      <c r="P3477">
        <v>8.2550000000000008</v>
      </c>
      <c r="Q3477">
        <v>278.04500000000002</v>
      </c>
      <c r="R3477">
        <v>36387.377999999997</v>
      </c>
      <c r="S3477">
        <v>36109.332999999999</v>
      </c>
    </row>
    <row r="3478" spans="1:19" x14ac:dyDescent="0.3">
      <c r="A3478">
        <v>2021</v>
      </c>
      <c r="B3478">
        <v>5</v>
      </c>
      <c r="C3478">
        <v>25</v>
      </c>
      <c r="D3478">
        <v>21</v>
      </c>
      <c r="E3478">
        <v>33763.764000000003</v>
      </c>
      <c r="F3478">
        <v>762.49400000000003</v>
      </c>
      <c r="G3478">
        <v>94.372</v>
      </c>
      <c r="H3478">
        <v>63.795999999999999</v>
      </c>
      <c r="I3478">
        <v>517.60900000000004</v>
      </c>
      <c r="J3478">
        <v>5.181</v>
      </c>
      <c r="K3478">
        <v>-18.242999999999999</v>
      </c>
      <c r="L3478">
        <v>94.037000000000006</v>
      </c>
      <c r="M3478">
        <v>35188.637999999999</v>
      </c>
      <c r="N3478">
        <v>0</v>
      </c>
      <c r="O3478">
        <v>18.408999999999999</v>
      </c>
      <c r="P3478">
        <v>2.0049999999999999</v>
      </c>
      <c r="Q3478">
        <v>253.67500000000001</v>
      </c>
      <c r="R3478">
        <v>35168.224000000002</v>
      </c>
      <c r="S3478">
        <v>34914.548999999999</v>
      </c>
    </row>
    <row r="3479" spans="1:19" x14ac:dyDescent="0.3">
      <c r="A3479">
        <v>2021</v>
      </c>
      <c r="B3479">
        <v>5</v>
      </c>
      <c r="C3479">
        <v>25</v>
      </c>
      <c r="D3479">
        <v>22</v>
      </c>
      <c r="E3479">
        <v>30655.53</v>
      </c>
      <c r="F3479">
        <v>913.71</v>
      </c>
      <c r="G3479">
        <v>87.394000000000005</v>
      </c>
      <c r="H3479">
        <v>64.263000000000005</v>
      </c>
      <c r="I3479">
        <v>577.44799999999998</v>
      </c>
      <c r="J3479">
        <v>4.8490000000000002</v>
      </c>
      <c r="K3479">
        <v>6.1079999999999997</v>
      </c>
      <c r="L3479">
        <v>93.311999999999998</v>
      </c>
      <c r="M3479">
        <v>32315.22</v>
      </c>
      <c r="N3479">
        <v>0</v>
      </c>
      <c r="O3479">
        <v>14.316000000000001</v>
      </c>
      <c r="P3479">
        <v>-12.587</v>
      </c>
      <c r="Q3479">
        <v>226.68600000000001</v>
      </c>
      <c r="R3479">
        <v>32313.491000000002</v>
      </c>
      <c r="S3479">
        <v>32086.805</v>
      </c>
    </row>
    <row r="3480" spans="1:19" x14ac:dyDescent="0.3">
      <c r="A3480">
        <v>2021</v>
      </c>
      <c r="B3480">
        <v>5</v>
      </c>
      <c r="C3480">
        <v>25</v>
      </c>
      <c r="D3480">
        <v>23</v>
      </c>
      <c r="E3480">
        <v>27520.789000000001</v>
      </c>
      <c r="F3480">
        <v>1085.768</v>
      </c>
      <c r="G3480">
        <v>78.494</v>
      </c>
      <c r="H3480">
        <v>63.798000000000002</v>
      </c>
      <c r="I3480">
        <v>962.154</v>
      </c>
      <c r="J3480">
        <v>5.25</v>
      </c>
      <c r="K3480">
        <v>21.324000000000002</v>
      </c>
      <c r="L3480">
        <v>91.643000000000001</v>
      </c>
      <c r="M3480">
        <v>29750.724999999999</v>
      </c>
      <c r="N3480">
        <v>0</v>
      </c>
      <c r="O3480">
        <v>9.9269999999999996</v>
      </c>
      <c r="P3480">
        <v>-14.349</v>
      </c>
      <c r="Q3480">
        <v>196.93600000000001</v>
      </c>
      <c r="R3480">
        <v>29755.147000000001</v>
      </c>
      <c r="S3480">
        <v>29558.212</v>
      </c>
    </row>
    <row r="3481" spans="1:19" x14ac:dyDescent="0.3">
      <c r="A3481">
        <v>2021</v>
      </c>
      <c r="B3481">
        <v>5</v>
      </c>
      <c r="C3481">
        <v>25</v>
      </c>
      <c r="D3481">
        <v>24</v>
      </c>
      <c r="E3481">
        <v>25160.217000000001</v>
      </c>
      <c r="F3481">
        <v>1380.3510000000001</v>
      </c>
      <c r="G3481">
        <v>70.260999999999996</v>
      </c>
      <c r="H3481">
        <v>63.13</v>
      </c>
      <c r="I3481">
        <v>846.64099999999996</v>
      </c>
      <c r="J3481">
        <v>5.0780000000000003</v>
      </c>
      <c r="K3481">
        <v>28.814</v>
      </c>
      <c r="L3481">
        <v>89.588999999999999</v>
      </c>
      <c r="M3481">
        <v>27573.819</v>
      </c>
      <c r="N3481">
        <v>0</v>
      </c>
      <c r="O3481">
        <v>5.7050000000000001</v>
      </c>
      <c r="P3481">
        <v>-23.893000000000001</v>
      </c>
      <c r="Q3481">
        <v>172.13</v>
      </c>
      <c r="R3481">
        <v>27592.007000000001</v>
      </c>
      <c r="S3481">
        <v>27419.877</v>
      </c>
    </row>
    <row r="3482" spans="1:19" x14ac:dyDescent="0.3">
      <c r="A3482">
        <v>2021</v>
      </c>
      <c r="B3482">
        <v>5</v>
      </c>
      <c r="C3482">
        <v>26</v>
      </c>
      <c r="D3482">
        <v>1</v>
      </c>
      <c r="E3482">
        <v>20603.024000000001</v>
      </c>
      <c r="F3482">
        <v>1504.7049999999999</v>
      </c>
      <c r="G3482">
        <v>61.01</v>
      </c>
      <c r="H3482">
        <v>61.792999999999999</v>
      </c>
      <c r="I3482">
        <v>601.077</v>
      </c>
      <c r="J3482">
        <v>4.9450000000000003</v>
      </c>
      <c r="K3482">
        <v>22.573</v>
      </c>
      <c r="L3482">
        <v>86.834999999999994</v>
      </c>
      <c r="M3482">
        <v>22884.95</v>
      </c>
      <c r="N3482">
        <v>0</v>
      </c>
      <c r="O3482">
        <v>3.165</v>
      </c>
      <c r="P3482">
        <v>-18.643999999999998</v>
      </c>
      <c r="Q3482">
        <v>153.489</v>
      </c>
      <c r="R3482">
        <v>22900.429</v>
      </c>
      <c r="S3482">
        <v>22746.94</v>
      </c>
    </row>
    <row r="3483" spans="1:19" x14ac:dyDescent="0.3">
      <c r="A3483">
        <v>2021</v>
      </c>
      <c r="B3483">
        <v>5</v>
      </c>
      <c r="C3483">
        <v>26</v>
      </c>
      <c r="D3483">
        <v>2</v>
      </c>
      <c r="E3483">
        <v>19923.749</v>
      </c>
      <c r="F3483">
        <v>1577.1769999999999</v>
      </c>
      <c r="G3483">
        <v>58.420999999999999</v>
      </c>
      <c r="H3483">
        <v>61.468000000000004</v>
      </c>
      <c r="I3483">
        <v>360.00200000000001</v>
      </c>
      <c r="J3483">
        <v>4.8719999999999999</v>
      </c>
      <c r="K3483">
        <v>19.597000000000001</v>
      </c>
      <c r="L3483">
        <v>86.453999999999994</v>
      </c>
      <c r="M3483">
        <v>22033.32</v>
      </c>
      <c r="N3483">
        <v>0</v>
      </c>
      <c r="O3483">
        <v>2.0430000000000001</v>
      </c>
      <c r="P3483">
        <v>-13.452999999999999</v>
      </c>
      <c r="Q3483">
        <v>145.285</v>
      </c>
      <c r="R3483">
        <v>22044.73</v>
      </c>
      <c r="S3483">
        <v>21899.446</v>
      </c>
    </row>
    <row r="3484" spans="1:19" x14ac:dyDescent="0.3">
      <c r="A3484">
        <v>2021</v>
      </c>
      <c r="B3484">
        <v>5</v>
      </c>
      <c r="C3484">
        <v>26</v>
      </c>
      <c r="D3484">
        <v>3</v>
      </c>
      <c r="E3484">
        <v>19699.328000000001</v>
      </c>
      <c r="F3484">
        <v>1586.9369999999999</v>
      </c>
      <c r="G3484">
        <v>56.384</v>
      </c>
      <c r="H3484">
        <v>61.088000000000001</v>
      </c>
      <c r="I3484">
        <v>204.78</v>
      </c>
      <c r="J3484">
        <v>4.7190000000000003</v>
      </c>
      <c r="K3484">
        <v>17.442</v>
      </c>
      <c r="L3484">
        <v>86.334000000000003</v>
      </c>
      <c r="M3484">
        <v>21660.628000000001</v>
      </c>
      <c r="N3484">
        <v>0</v>
      </c>
      <c r="O3484">
        <v>1.1539999999999999</v>
      </c>
      <c r="P3484">
        <v>-8.6229999999999993</v>
      </c>
      <c r="Q3484">
        <v>142.566</v>
      </c>
      <c r="R3484">
        <v>21668.096000000001</v>
      </c>
      <c r="S3484">
        <v>21525.53</v>
      </c>
    </row>
    <row r="3485" spans="1:19" x14ac:dyDescent="0.3">
      <c r="A3485">
        <v>2021</v>
      </c>
      <c r="B3485">
        <v>5</v>
      </c>
      <c r="C3485">
        <v>26</v>
      </c>
      <c r="D3485">
        <v>4</v>
      </c>
      <c r="E3485">
        <v>20057.280999999999</v>
      </c>
      <c r="F3485">
        <v>1544.1079999999999</v>
      </c>
      <c r="G3485">
        <v>55.015000000000001</v>
      </c>
      <c r="H3485">
        <v>60.9</v>
      </c>
      <c r="I3485">
        <v>102.96599999999999</v>
      </c>
      <c r="J3485">
        <v>3.6520000000000001</v>
      </c>
      <c r="K3485">
        <v>17</v>
      </c>
      <c r="L3485">
        <v>86.531999999999996</v>
      </c>
      <c r="M3485">
        <v>21872.44</v>
      </c>
      <c r="N3485">
        <v>0</v>
      </c>
      <c r="O3485">
        <v>0.51100000000000001</v>
      </c>
      <c r="P3485">
        <v>-6.0910000000000002</v>
      </c>
      <c r="Q3485">
        <v>145.61799999999999</v>
      </c>
      <c r="R3485">
        <v>21878.02</v>
      </c>
      <c r="S3485">
        <v>21732.401000000002</v>
      </c>
    </row>
    <row r="3486" spans="1:19" x14ac:dyDescent="0.3">
      <c r="A3486">
        <v>2021</v>
      </c>
      <c r="B3486">
        <v>5</v>
      </c>
      <c r="C3486">
        <v>26</v>
      </c>
      <c r="D3486">
        <v>5</v>
      </c>
      <c r="E3486">
        <v>21128.537</v>
      </c>
      <c r="F3486">
        <v>1342.6849999999999</v>
      </c>
      <c r="G3486">
        <v>55.612000000000002</v>
      </c>
      <c r="H3486">
        <v>60.825000000000003</v>
      </c>
      <c r="I3486">
        <v>72.459999999999994</v>
      </c>
      <c r="J3486">
        <v>2.3290000000000002</v>
      </c>
      <c r="K3486">
        <v>7.1989999999999998</v>
      </c>
      <c r="L3486">
        <v>87.100999999999999</v>
      </c>
      <c r="M3486">
        <v>22701.136999999999</v>
      </c>
      <c r="N3486">
        <v>0.245</v>
      </c>
      <c r="O3486">
        <v>0.28499999999999998</v>
      </c>
      <c r="P3486">
        <v>-5.3959999999999999</v>
      </c>
      <c r="Q3486">
        <v>155.51900000000001</v>
      </c>
      <c r="R3486">
        <v>22706.003000000001</v>
      </c>
      <c r="S3486">
        <v>22550.483</v>
      </c>
    </row>
    <row r="3487" spans="1:19" x14ac:dyDescent="0.3">
      <c r="A3487">
        <v>2021</v>
      </c>
      <c r="B3487">
        <v>5</v>
      </c>
      <c r="C3487">
        <v>26</v>
      </c>
      <c r="D3487">
        <v>6</v>
      </c>
      <c r="E3487">
        <v>22810.491000000002</v>
      </c>
      <c r="F3487">
        <v>1096.194</v>
      </c>
      <c r="G3487">
        <v>56.954999999999998</v>
      </c>
      <c r="H3487">
        <v>60.753</v>
      </c>
      <c r="I3487">
        <v>128.994</v>
      </c>
      <c r="J3487">
        <v>2.839</v>
      </c>
      <c r="K3487">
        <v>3.99</v>
      </c>
      <c r="L3487">
        <v>88.037999999999997</v>
      </c>
      <c r="M3487">
        <v>24191.297999999999</v>
      </c>
      <c r="N3487">
        <v>192.55099999999999</v>
      </c>
      <c r="O3487">
        <v>0.18099999999999999</v>
      </c>
      <c r="P3487">
        <v>-2.4129999999999998</v>
      </c>
      <c r="Q3487">
        <v>176.78800000000001</v>
      </c>
      <c r="R3487">
        <v>24000.977999999999</v>
      </c>
      <c r="S3487">
        <v>23824.19</v>
      </c>
    </row>
    <row r="3488" spans="1:19" x14ac:dyDescent="0.3">
      <c r="A3488">
        <v>2021</v>
      </c>
      <c r="B3488">
        <v>5</v>
      </c>
      <c r="C3488">
        <v>26</v>
      </c>
      <c r="D3488">
        <v>7</v>
      </c>
      <c r="E3488">
        <v>25217.741000000002</v>
      </c>
      <c r="F3488">
        <v>988.55399999999997</v>
      </c>
      <c r="G3488">
        <v>58.965000000000003</v>
      </c>
      <c r="H3488">
        <v>61.186</v>
      </c>
      <c r="I3488">
        <v>267.89</v>
      </c>
      <c r="J3488">
        <v>3.702</v>
      </c>
      <c r="K3488">
        <v>10.039</v>
      </c>
      <c r="L3488">
        <v>89.5</v>
      </c>
      <c r="M3488">
        <v>26638.612000000001</v>
      </c>
      <c r="N3488">
        <v>1567.7149999999999</v>
      </c>
      <c r="O3488">
        <v>-3.1139999999999999</v>
      </c>
      <c r="P3488">
        <v>-1.6890000000000001</v>
      </c>
      <c r="Q3488">
        <v>210.27099999999999</v>
      </c>
      <c r="R3488">
        <v>25075.701000000001</v>
      </c>
      <c r="S3488">
        <v>24865.43</v>
      </c>
    </row>
    <row r="3489" spans="1:19" x14ac:dyDescent="0.3">
      <c r="A3489">
        <v>2021</v>
      </c>
      <c r="B3489">
        <v>5</v>
      </c>
      <c r="C3489">
        <v>26</v>
      </c>
      <c r="D3489">
        <v>8</v>
      </c>
      <c r="E3489">
        <v>26723.759999999998</v>
      </c>
      <c r="F3489">
        <v>959.97299999999996</v>
      </c>
      <c r="G3489">
        <v>62.23</v>
      </c>
      <c r="H3489">
        <v>61.179000000000002</v>
      </c>
      <c r="I3489">
        <v>494.47699999999998</v>
      </c>
      <c r="J3489">
        <v>4.97</v>
      </c>
      <c r="K3489">
        <v>7.7619999999999996</v>
      </c>
      <c r="L3489">
        <v>90.656999999999996</v>
      </c>
      <c r="M3489">
        <v>28342.776999999998</v>
      </c>
      <c r="N3489">
        <v>3856.3919999999998</v>
      </c>
      <c r="O3489">
        <v>-10.396000000000001</v>
      </c>
      <c r="P3489">
        <v>-0.51500000000000001</v>
      </c>
      <c r="Q3489">
        <v>244.185</v>
      </c>
      <c r="R3489">
        <v>24497.295999999998</v>
      </c>
      <c r="S3489">
        <v>24253.111000000001</v>
      </c>
    </row>
    <row r="3490" spans="1:19" x14ac:dyDescent="0.3">
      <c r="A3490">
        <v>2021</v>
      </c>
      <c r="B3490">
        <v>5</v>
      </c>
      <c r="C3490">
        <v>26</v>
      </c>
      <c r="D3490">
        <v>9</v>
      </c>
      <c r="E3490">
        <v>28125.442999999999</v>
      </c>
      <c r="F3490">
        <v>945.87099999999998</v>
      </c>
      <c r="G3490">
        <v>66.433999999999997</v>
      </c>
      <c r="H3490">
        <v>60.48</v>
      </c>
      <c r="I3490">
        <v>610.01099999999997</v>
      </c>
      <c r="J3490">
        <v>5.5149999999999997</v>
      </c>
      <c r="K3490">
        <v>9.5570000000000004</v>
      </c>
      <c r="L3490">
        <v>91.953000000000003</v>
      </c>
      <c r="M3490">
        <v>29848.83</v>
      </c>
      <c r="N3490">
        <v>6068.8469999999998</v>
      </c>
      <c r="O3490">
        <v>-21.635000000000002</v>
      </c>
      <c r="P3490">
        <v>1.335</v>
      </c>
      <c r="Q3490">
        <v>272.09699999999998</v>
      </c>
      <c r="R3490">
        <v>23800.282999999999</v>
      </c>
      <c r="S3490">
        <v>23528.185000000001</v>
      </c>
    </row>
    <row r="3491" spans="1:19" x14ac:dyDescent="0.3">
      <c r="A3491">
        <v>2021</v>
      </c>
      <c r="B3491">
        <v>5</v>
      </c>
      <c r="C3491">
        <v>26</v>
      </c>
      <c r="D3491">
        <v>10</v>
      </c>
      <c r="E3491">
        <v>29308.171999999999</v>
      </c>
      <c r="F3491">
        <v>930.928</v>
      </c>
      <c r="G3491">
        <v>72.552000000000007</v>
      </c>
      <c r="H3491">
        <v>60.042000000000002</v>
      </c>
      <c r="I3491">
        <v>576.36599999999999</v>
      </c>
      <c r="J3491">
        <v>5.82</v>
      </c>
      <c r="K3491">
        <v>16.959</v>
      </c>
      <c r="L3491">
        <v>92.683000000000007</v>
      </c>
      <c r="M3491">
        <v>30990.969000000001</v>
      </c>
      <c r="N3491">
        <v>7846.12</v>
      </c>
      <c r="O3491">
        <v>-34.304000000000002</v>
      </c>
      <c r="P3491">
        <v>2.9889999999999999</v>
      </c>
      <c r="Q3491">
        <v>291.92399999999998</v>
      </c>
      <c r="R3491">
        <v>23176.164000000001</v>
      </c>
      <c r="S3491">
        <v>22884.240000000002</v>
      </c>
    </row>
    <row r="3492" spans="1:19" x14ac:dyDescent="0.3">
      <c r="A3492">
        <v>2021</v>
      </c>
      <c r="B3492">
        <v>5</v>
      </c>
      <c r="C3492">
        <v>26</v>
      </c>
      <c r="D3492">
        <v>11</v>
      </c>
      <c r="E3492">
        <v>30220.391</v>
      </c>
      <c r="F3492">
        <v>915.31799999999998</v>
      </c>
      <c r="G3492">
        <v>78.248000000000005</v>
      </c>
      <c r="H3492">
        <v>59.619</v>
      </c>
      <c r="I3492">
        <v>490.58300000000003</v>
      </c>
      <c r="J3492">
        <v>5.9569999999999999</v>
      </c>
      <c r="K3492">
        <v>17.254000000000001</v>
      </c>
      <c r="L3492">
        <v>93.103999999999999</v>
      </c>
      <c r="M3492">
        <v>31802.224999999999</v>
      </c>
      <c r="N3492">
        <v>8953.6949999999997</v>
      </c>
      <c r="O3492">
        <v>-34.619</v>
      </c>
      <c r="P3492">
        <v>4.2569999999999997</v>
      </c>
      <c r="Q3492">
        <v>309.58199999999999</v>
      </c>
      <c r="R3492">
        <v>22878.892</v>
      </c>
      <c r="S3492">
        <v>22569.31</v>
      </c>
    </row>
    <row r="3493" spans="1:19" x14ac:dyDescent="0.3">
      <c r="A3493">
        <v>2021</v>
      </c>
      <c r="B3493">
        <v>5</v>
      </c>
      <c r="C3493">
        <v>26</v>
      </c>
      <c r="D3493">
        <v>12</v>
      </c>
      <c r="E3493">
        <v>30491.508000000002</v>
      </c>
      <c r="F3493">
        <v>899.98299999999995</v>
      </c>
      <c r="G3493">
        <v>84.198999999999998</v>
      </c>
      <c r="H3493">
        <v>58.713999999999999</v>
      </c>
      <c r="I3493">
        <v>453.64400000000001</v>
      </c>
      <c r="J3493">
        <v>5.9269999999999996</v>
      </c>
      <c r="K3493">
        <v>9.1150000000000002</v>
      </c>
      <c r="L3493">
        <v>93.186999999999998</v>
      </c>
      <c r="M3493">
        <v>32012.077000000001</v>
      </c>
      <c r="N3493">
        <v>9476.009</v>
      </c>
      <c r="O3493">
        <v>-16.224</v>
      </c>
      <c r="P3493">
        <v>6.7510000000000003</v>
      </c>
      <c r="Q3493">
        <v>320.41399999999999</v>
      </c>
      <c r="R3493">
        <v>22545.542000000001</v>
      </c>
      <c r="S3493">
        <v>22225.128000000001</v>
      </c>
    </row>
    <row r="3494" spans="1:19" x14ac:dyDescent="0.3">
      <c r="A3494">
        <v>2021</v>
      </c>
      <c r="B3494">
        <v>5</v>
      </c>
      <c r="C3494">
        <v>26</v>
      </c>
      <c r="D3494">
        <v>13</v>
      </c>
      <c r="E3494">
        <v>31273.69</v>
      </c>
      <c r="F3494">
        <v>850.47400000000005</v>
      </c>
      <c r="G3494">
        <v>90.272999999999996</v>
      </c>
      <c r="H3494">
        <v>58.72</v>
      </c>
      <c r="I3494">
        <v>429.274</v>
      </c>
      <c r="J3494">
        <v>5.819</v>
      </c>
      <c r="K3494">
        <v>6.8979999999999997</v>
      </c>
      <c r="L3494">
        <v>93.408000000000001</v>
      </c>
      <c r="M3494">
        <v>32718.282999999999</v>
      </c>
      <c r="N3494">
        <v>9521.8179999999993</v>
      </c>
      <c r="O3494">
        <v>-8.3439999999999994</v>
      </c>
      <c r="P3494">
        <v>6.8029999999999999</v>
      </c>
      <c r="Q3494">
        <v>327.72199999999998</v>
      </c>
      <c r="R3494">
        <v>23198.007000000001</v>
      </c>
      <c r="S3494">
        <v>22870.285</v>
      </c>
    </row>
    <row r="3495" spans="1:19" x14ac:dyDescent="0.3">
      <c r="A3495">
        <v>2021</v>
      </c>
      <c r="B3495">
        <v>5</v>
      </c>
      <c r="C3495">
        <v>26</v>
      </c>
      <c r="D3495">
        <v>14</v>
      </c>
      <c r="E3495">
        <v>31626.468000000001</v>
      </c>
      <c r="F3495">
        <v>815.91499999999996</v>
      </c>
      <c r="G3495">
        <v>94.248999999999995</v>
      </c>
      <c r="H3495">
        <v>58.308</v>
      </c>
      <c r="I3495">
        <v>368.52499999999998</v>
      </c>
      <c r="J3495">
        <v>5.3470000000000004</v>
      </c>
      <c r="K3495">
        <v>-1.4850000000000001</v>
      </c>
      <c r="L3495">
        <v>93.5</v>
      </c>
      <c r="M3495">
        <v>32966.576999999997</v>
      </c>
      <c r="N3495">
        <v>8956.4619999999995</v>
      </c>
      <c r="O3495">
        <v>-5.5289999999999999</v>
      </c>
      <c r="P3495">
        <v>5.6459999999999999</v>
      </c>
      <c r="Q3495">
        <v>333.35199999999998</v>
      </c>
      <c r="R3495">
        <v>24009.996999999999</v>
      </c>
      <c r="S3495">
        <v>23676.645</v>
      </c>
    </row>
    <row r="3496" spans="1:19" x14ac:dyDescent="0.3">
      <c r="A3496">
        <v>2021</v>
      </c>
      <c r="B3496">
        <v>5</v>
      </c>
      <c r="C3496">
        <v>26</v>
      </c>
      <c r="D3496">
        <v>15</v>
      </c>
      <c r="E3496">
        <v>31782.530999999999</v>
      </c>
      <c r="F3496">
        <v>783.43200000000002</v>
      </c>
      <c r="G3496">
        <v>97.777000000000001</v>
      </c>
      <c r="H3496">
        <v>57.256999999999998</v>
      </c>
      <c r="I3496">
        <v>339.13400000000001</v>
      </c>
      <c r="J3496">
        <v>5.5759999999999996</v>
      </c>
      <c r="K3496">
        <v>-4.12</v>
      </c>
      <c r="L3496">
        <v>93.542000000000002</v>
      </c>
      <c r="M3496">
        <v>33057.353000000003</v>
      </c>
      <c r="N3496">
        <v>7823.4849999999997</v>
      </c>
      <c r="O3496">
        <v>-0.97499999999999998</v>
      </c>
      <c r="P3496">
        <v>6.5830000000000002</v>
      </c>
      <c r="Q3496">
        <v>332.65</v>
      </c>
      <c r="R3496">
        <v>25228.26</v>
      </c>
      <c r="S3496">
        <v>24895.611000000001</v>
      </c>
    </row>
    <row r="3497" spans="1:19" x14ac:dyDescent="0.3">
      <c r="A3497">
        <v>2021</v>
      </c>
      <c r="B3497">
        <v>5</v>
      </c>
      <c r="C3497">
        <v>26</v>
      </c>
      <c r="D3497">
        <v>16</v>
      </c>
      <c r="E3497">
        <v>31793.106</v>
      </c>
      <c r="F3497">
        <v>733.33500000000004</v>
      </c>
      <c r="G3497">
        <v>100.191</v>
      </c>
      <c r="H3497">
        <v>57.228000000000002</v>
      </c>
      <c r="I3497">
        <v>233.93700000000001</v>
      </c>
      <c r="J3497">
        <v>4.3869999999999996</v>
      </c>
      <c r="K3497">
        <v>-32.633000000000003</v>
      </c>
      <c r="L3497">
        <v>93.563000000000002</v>
      </c>
      <c r="M3497">
        <v>32882.923000000003</v>
      </c>
      <c r="N3497">
        <v>6069.6210000000001</v>
      </c>
      <c r="O3497">
        <v>-3.7999999999999999E-2</v>
      </c>
      <c r="P3497">
        <v>5.0960000000000001</v>
      </c>
      <c r="Q3497">
        <v>327.57600000000002</v>
      </c>
      <c r="R3497">
        <v>26808.243999999999</v>
      </c>
      <c r="S3497">
        <v>26480.668000000001</v>
      </c>
    </row>
    <row r="3498" spans="1:19" x14ac:dyDescent="0.3">
      <c r="A3498">
        <v>2021</v>
      </c>
      <c r="B3498">
        <v>5</v>
      </c>
      <c r="C3498">
        <v>26</v>
      </c>
      <c r="D3498">
        <v>17</v>
      </c>
      <c r="E3498">
        <v>31253.064999999999</v>
      </c>
      <c r="F3498">
        <v>690.35900000000004</v>
      </c>
      <c r="G3498">
        <v>100.735</v>
      </c>
      <c r="H3498">
        <v>57.531999999999996</v>
      </c>
      <c r="I3498">
        <v>255.80699999999999</v>
      </c>
      <c r="J3498">
        <v>4.91</v>
      </c>
      <c r="K3498">
        <v>-47.26</v>
      </c>
      <c r="L3498">
        <v>93.421000000000006</v>
      </c>
      <c r="M3498">
        <v>32307.833999999999</v>
      </c>
      <c r="N3498">
        <v>3823.9229999999998</v>
      </c>
      <c r="O3498">
        <v>2.6869999999999998</v>
      </c>
      <c r="P3498">
        <v>5.8730000000000002</v>
      </c>
      <c r="Q3498">
        <v>319.36099999999999</v>
      </c>
      <c r="R3498">
        <v>28475.350999999999</v>
      </c>
      <c r="S3498">
        <v>28155.99</v>
      </c>
    </row>
    <row r="3499" spans="1:19" x14ac:dyDescent="0.3">
      <c r="A3499">
        <v>2021</v>
      </c>
      <c r="B3499">
        <v>5</v>
      </c>
      <c r="C3499">
        <v>26</v>
      </c>
      <c r="D3499">
        <v>18</v>
      </c>
      <c r="E3499">
        <v>30340.793000000001</v>
      </c>
      <c r="F3499">
        <v>664.51800000000003</v>
      </c>
      <c r="G3499">
        <v>99.12</v>
      </c>
      <c r="H3499">
        <v>59.173000000000002</v>
      </c>
      <c r="I3499">
        <v>326.37799999999999</v>
      </c>
      <c r="J3499">
        <v>4.7430000000000003</v>
      </c>
      <c r="K3499">
        <v>-48.534999999999997</v>
      </c>
      <c r="L3499">
        <v>93.183000000000007</v>
      </c>
      <c r="M3499">
        <v>31440.253000000001</v>
      </c>
      <c r="N3499">
        <v>1494.925</v>
      </c>
      <c r="O3499">
        <v>15.896000000000001</v>
      </c>
      <c r="P3499">
        <v>0.997</v>
      </c>
      <c r="Q3499">
        <v>303.84300000000002</v>
      </c>
      <c r="R3499">
        <v>29928.436000000002</v>
      </c>
      <c r="S3499">
        <v>29624.593000000001</v>
      </c>
    </row>
    <row r="3500" spans="1:19" x14ac:dyDescent="0.3">
      <c r="A3500">
        <v>2021</v>
      </c>
      <c r="B3500">
        <v>5</v>
      </c>
      <c r="C3500">
        <v>26</v>
      </c>
      <c r="D3500">
        <v>19</v>
      </c>
      <c r="E3500">
        <v>29918.642</v>
      </c>
      <c r="F3500">
        <v>660.91200000000003</v>
      </c>
      <c r="G3500">
        <v>95.039000000000001</v>
      </c>
      <c r="H3500">
        <v>59.222999999999999</v>
      </c>
      <c r="I3500">
        <v>361.14600000000002</v>
      </c>
      <c r="J3500">
        <v>4.4640000000000004</v>
      </c>
      <c r="K3500">
        <v>-53.433999999999997</v>
      </c>
      <c r="L3500">
        <v>93.001000000000005</v>
      </c>
      <c r="M3500">
        <v>31043.953000000001</v>
      </c>
      <c r="N3500">
        <v>210.07300000000001</v>
      </c>
      <c r="O3500">
        <v>20.001999999999999</v>
      </c>
      <c r="P3500">
        <v>5.1360000000000001</v>
      </c>
      <c r="Q3500">
        <v>280.23500000000001</v>
      </c>
      <c r="R3500">
        <v>30808.741000000002</v>
      </c>
      <c r="S3500">
        <v>30528.506000000001</v>
      </c>
    </row>
    <row r="3501" spans="1:19" x14ac:dyDescent="0.3">
      <c r="A3501">
        <v>2021</v>
      </c>
      <c r="B3501">
        <v>5</v>
      </c>
      <c r="C3501">
        <v>26</v>
      </c>
      <c r="D3501">
        <v>20</v>
      </c>
      <c r="E3501">
        <v>30453.953000000001</v>
      </c>
      <c r="F3501">
        <v>700.27</v>
      </c>
      <c r="G3501">
        <v>89.596999999999994</v>
      </c>
      <c r="H3501">
        <v>61.058</v>
      </c>
      <c r="I3501">
        <v>404.81200000000001</v>
      </c>
      <c r="J3501">
        <v>4.1230000000000002</v>
      </c>
      <c r="K3501">
        <v>-58.423999999999999</v>
      </c>
      <c r="L3501">
        <v>93.186000000000007</v>
      </c>
      <c r="M3501">
        <v>31658.978999999999</v>
      </c>
      <c r="N3501">
        <v>0.45900000000000002</v>
      </c>
      <c r="O3501">
        <v>19.817</v>
      </c>
      <c r="P3501">
        <v>8.2550000000000008</v>
      </c>
      <c r="Q3501">
        <v>263.01299999999998</v>
      </c>
      <c r="R3501">
        <v>31630.448</v>
      </c>
      <c r="S3501">
        <v>31367.435000000001</v>
      </c>
    </row>
    <row r="3502" spans="1:19" x14ac:dyDescent="0.3">
      <c r="A3502">
        <v>2021</v>
      </c>
      <c r="B3502">
        <v>5</v>
      </c>
      <c r="C3502">
        <v>26</v>
      </c>
      <c r="D3502">
        <v>21</v>
      </c>
      <c r="E3502">
        <v>29340.718000000001</v>
      </c>
      <c r="F3502">
        <v>762.49400000000003</v>
      </c>
      <c r="G3502">
        <v>86.471999999999994</v>
      </c>
      <c r="H3502">
        <v>62.985999999999997</v>
      </c>
      <c r="I3502">
        <v>517.60900000000004</v>
      </c>
      <c r="J3502">
        <v>5.181</v>
      </c>
      <c r="K3502">
        <v>-16.279</v>
      </c>
      <c r="L3502">
        <v>92.748999999999995</v>
      </c>
      <c r="M3502">
        <v>30765.457999999999</v>
      </c>
      <c r="N3502">
        <v>0</v>
      </c>
      <c r="O3502">
        <v>18.408999999999999</v>
      </c>
      <c r="P3502">
        <v>2.0049999999999999</v>
      </c>
      <c r="Q3502">
        <v>242.23400000000001</v>
      </c>
      <c r="R3502">
        <v>30745.044000000002</v>
      </c>
      <c r="S3502">
        <v>30502.811000000002</v>
      </c>
    </row>
    <row r="3503" spans="1:19" x14ac:dyDescent="0.3">
      <c r="A3503">
        <v>2021</v>
      </c>
      <c r="B3503">
        <v>5</v>
      </c>
      <c r="C3503">
        <v>26</v>
      </c>
      <c r="D3503">
        <v>22</v>
      </c>
      <c r="E3503">
        <v>26516.973000000002</v>
      </c>
      <c r="F3503">
        <v>913.71</v>
      </c>
      <c r="G3503">
        <v>79.704999999999998</v>
      </c>
      <c r="H3503">
        <v>63.356999999999999</v>
      </c>
      <c r="I3503">
        <v>577.44799999999998</v>
      </c>
      <c r="J3503">
        <v>4.8490000000000002</v>
      </c>
      <c r="K3503">
        <v>5.6550000000000002</v>
      </c>
      <c r="L3503">
        <v>90.528999999999996</v>
      </c>
      <c r="M3503">
        <v>28172.522000000001</v>
      </c>
      <c r="N3503">
        <v>0</v>
      </c>
      <c r="O3503">
        <v>14.316000000000001</v>
      </c>
      <c r="P3503">
        <v>-12.587</v>
      </c>
      <c r="Q3503">
        <v>218.33199999999999</v>
      </c>
      <c r="R3503">
        <v>28170.792000000001</v>
      </c>
      <c r="S3503">
        <v>27952.460999999999</v>
      </c>
    </row>
    <row r="3504" spans="1:19" x14ac:dyDescent="0.3">
      <c r="A3504">
        <v>2021</v>
      </c>
      <c r="B3504">
        <v>5</v>
      </c>
      <c r="C3504">
        <v>26</v>
      </c>
      <c r="D3504">
        <v>23</v>
      </c>
      <c r="E3504">
        <v>23825.809000000001</v>
      </c>
      <c r="F3504">
        <v>1085.768</v>
      </c>
      <c r="G3504">
        <v>72.043000000000006</v>
      </c>
      <c r="H3504">
        <v>62.948</v>
      </c>
      <c r="I3504">
        <v>962.154</v>
      </c>
      <c r="J3504">
        <v>5.25</v>
      </c>
      <c r="K3504">
        <v>19.695</v>
      </c>
      <c r="L3504">
        <v>88.691999999999993</v>
      </c>
      <c r="M3504">
        <v>26050.315999999999</v>
      </c>
      <c r="N3504">
        <v>0</v>
      </c>
      <c r="O3504">
        <v>9.9269999999999996</v>
      </c>
      <c r="P3504">
        <v>-14.349</v>
      </c>
      <c r="Q3504">
        <v>191.71700000000001</v>
      </c>
      <c r="R3504">
        <v>26054.738000000001</v>
      </c>
      <c r="S3504">
        <v>25863.021000000001</v>
      </c>
    </row>
    <row r="3505" spans="1:19" x14ac:dyDescent="0.3">
      <c r="A3505">
        <v>2021</v>
      </c>
      <c r="B3505">
        <v>5</v>
      </c>
      <c r="C3505">
        <v>26</v>
      </c>
      <c r="D3505">
        <v>24</v>
      </c>
      <c r="E3505">
        <v>21879.767</v>
      </c>
      <c r="F3505">
        <v>1380.3510000000001</v>
      </c>
      <c r="G3505">
        <v>64.897999999999996</v>
      </c>
      <c r="H3505">
        <v>62.387999999999998</v>
      </c>
      <c r="I3505">
        <v>846.64099999999996</v>
      </c>
      <c r="J3505">
        <v>5.0780000000000003</v>
      </c>
      <c r="K3505">
        <v>25.704999999999998</v>
      </c>
      <c r="L3505">
        <v>87.537000000000006</v>
      </c>
      <c r="M3505">
        <v>24287.466</v>
      </c>
      <c r="N3505">
        <v>0</v>
      </c>
      <c r="O3505">
        <v>5.7050000000000001</v>
      </c>
      <c r="P3505">
        <v>-23.893000000000001</v>
      </c>
      <c r="Q3505">
        <v>169.48099999999999</v>
      </c>
      <c r="R3505">
        <v>24305.652999999998</v>
      </c>
      <c r="S3505">
        <v>24136.171999999999</v>
      </c>
    </row>
    <row r="3506" spans="1:19" x14ac:dyDescent="0.3">
      <c r="A3506">
        <v>2021</v>
      </c>
      <c r="B3506">
        <v>5</v>
      </c>
      <c r="C3506">
        <v>27</v>
      </c>
      <c r="D3506">
        <v>1</v>
      </c>
      <c r="E3506">
        <v>20578.598000000002</v>
      </c>
      <c r="F3506">
        <v>1504.7049999999999</v>
      </c>
      <c r="G3506">
        <v>60.685000000000002</v>
      </c>
      <c r="H3506">
        <v>61.784999999999997</v>
      </c>
      <c r="I3506">
        <v>601.077</v>
      </c>
      <c r="J3506">
        <v>4.9450000000000003</v>
      </c>
      <c r="K3506">
        <v>23.341999999999999</v>
      </c>
      <c r="L3506">
        <v>86.822999999999993</v>
      </c>
      <c r="M3506">
        <v>22861.274000000001</v>
      </c>
      <c r="N3506">
        <v>0</v>
      </c>
      <c r="O3506">
        <v>3.165</v>
      </c>
      <c r="P3506">
        <v>-18.643999999999998</v>
      </c>
      <c r="Q3506">
        <v>155.001</v>
      </c>
      <c r="R3506">
        <v>22876.753000000001</v>
      </c>
      <c r="S3506">
        <v>22721.752</v>
      </c>
    </row>
    <row r="3507" spans="1:19" x14ac:dyDescent="0.3">
      <c r="A3507">
        <v>2021</v>
      </c>
      <c r="B3507">
        <v>5</v>
      </c>
      <c r="C3507">
        <v>27</v>
      </c>
      <c r="D3507">
        <v>2</v>
      </c>
      <c r="E3507">
        <v>19939.501</v>
      </c>
      <c r="F3507">
        <v>1577.1769999999999</v>
      </c>
      <c r="G3507">
        <v>58.298000000000002</v>
      </c>
      <c r="H3507">
        <v>61.469000000000001</v>
      </c>
      <c r="I3507">
        <v>360.00200000000001</v>
      </c>
      <c r="J3507">
        <v>4.8719999999999999</v>
      </c>
      <c r="K3507">
        <v>20.314</v>
      </c>
      <c r="L3507">
        <v>86.460999999999999</v>
      </c>
      <c r="M3507">
        <v>22049.795999999998</v>
      </c>
      <c r="N3507">
        <v>0</v>
      </c>
      <c r="O3507">
        <v>2.0430000000000001</v>
      </c>
      <c r="P3507">
        <v>-13.452999999999999</v>
      </c>
      <c r="Q3507">
        <v>147.00800000000001</v>
      </c>
      <c r="R3507">
        <v>22061.205999999998</v>
      </c>
      <c r="S3507">
        <v>21914.198</v>
      </c>
    </row>
    <row r="3508" spans="1:19" x14ac:dyDescent="0.3">
      <c r="A3508">
        <v>2021</v>
      </c>
      <c r="B3508">
        <v>5</v>
      </c>
      <c r="C3508">
        <v>27</v>
      </c>
      <c r="D3508">
        <v>3</v>
      </c>
      <c r="E3508">
        <v>19597.22</v>
      </c>
      <c r="F3508">
        <v>1586.9369999999999</v>
      </c>
      <c r="G3508">
        <v>55.91</v>
      </c>
      <c r="H3508">
        <v>61.067</v>
      </c>
      <c r="I3508">
        <v>204.78</v>
      </c>
      <c r="J3508">
        <v>4.7190000000000003</v>
      </c>
      <c r="K3508">
        <v>17.835999999999999</v>
      </c>
      <c r="L3508">
        <v>86.272000000000006</v>
      </c>
      <c r="M3508">
        <v>21558.83</v>
      </c>
      <c r="N3508">
        <v>0</v>
      </c>
      <c r="O3508">
        <v>1.1539999999999999</v>
      </c>
      <c r="P3508">
        <v>-8.6229999999999993</v>
      </c>
      <c r="Q3508">
        <v>143.864</v>
      </c>
      <c r="R3508">
        <v>21566.298999999999</v>
      </c>
      <c r="S3508">
        <v>21422.434000000001</v>
      </c>
    </row>
    <row r="3509" spans="1:19" x14ac:dyDescent="0.3">
      <c r="A3509">
        <v>2021</v>
      </c>
      <c r="B3509">
        <v>5</v>
      </c>
      <c r="C3509">
        <v>27</v>
      </c>
      <c r="D3509">
        <v>4</v>
      </c>
      <c r="E3509">
        <v>20027.091</v>
      </c>
      <c r="F3509">
        <v>1544.1079999999999</v>
      </c>
      <c r="G3509">
        <v>55.076999999999998</v>
      </c>
      <c r="H3509">
        <v>60.895000000000003</v>
      </c>
      <c r="I3509">
        <v>102.96599999999999</v>
      </c>
      <c r="J3509">
        <v>3.6520000000000001</v>
      </c>
      <c r="K3509">
        <v>17.280999999999999</v>
      </c>
      <c r="L3509">
        <v>86.516000000000005</v>
      </c>
      <c r="M3509">
        <v>21842.508000000002</v>
      </c>
      <c r="N3509">
        <v>0</v>
      </c>
      <c r="O3509">
        <v>0.51100000000000001</v>
      </c>
      <c r="P3509">
        <v>-6.0910000000000002</v>
      </c>
      <c r="Q3509">
        <v>146.55799999999999</v>
      </c>
      <c r="R3509">
        <v>21848.088</v>
      </c>
      <c r="S3509">
        <v>21701.53</v>
      </c>
    </row>
    <row r="3510" spans="1:19" x14ac:dyDescent="0.3">
      <c r="A3510">
        <v>2021</v>
      </c>
      <c r="B3510">
        <v>5</v>
      </c>
      <c r="C3510">
        <v>27</v>
      </c>
      <c r="D3510">
        <v>5</v>
      </c>
      <c r="E3510">
        <v>20890.451000000001</v>
      </c>
      <c r="F3510">
        <v>1342.6849999999999</v>
      </c>
      <c r="G3510">
        <v>55.524000000000001</v>
      </c>
      <c r="H3510">
        <v>60.789000000000001</v>
      </c>
      <c r="I3510">
        <v>72.459999999999994</v>
      </c>
      <c r="J3510">
        <v>2.3290000000000002</v>
      </c>
      <c r="K3510">
        <v>7.1879999999999997</v>
      </c>
      <c r="L3510">
        <v>86.968999999999994</v>
      </c>
      <c r="M3510">
        <v>22462.870999999999</v>
      </c>
      <c r="N3510">
        <v>0.245</v>
      </c>
      <c r="O3510">
        <v>0.28499999999999998</v>
      </c>
      <c r="P3510">
        <v>-5.3959999999999999</v>
      </c>
      <c r="Q3510">
        <v>156.298</v>
      </c>
      <c r="R3510">
        <v>22467.737000000001</v>
      </c>
      <c r="S3510">
        <v>22311.437999999998</v>
      </c>
    </row>
    <row r="3511" spans="1:19" x14ac:dyDescent="0.3">
      <c r="A3511">
        <v>2021</v>
      </c>
      <c r="B3511">
        <v>5</v>
      </c>
      <c r="C3511">
        <v>27</v>
      </c>
      <c r="D3511">
        <v>6</v>
      </c>
      <c r="E3511">
        <v>22393.010999999999</v>
      </c>
      <c r="F3511">
        <v>1096.194</v>
      </c>
      <c r="G3511">
        <v>57.569000000000003</v>
      </c>
      <c r="H3511">
        <v>60.698</v>
      </c>
      <c r="I3511">
        <v>128.994</v>
      </c>
      <c r="J3511">
        <v>2.839</v>
      </c>
      <c r="K3511">
        <v>3.7389999999999999</v>
      </c>
      <c r="L3511">
        <v>87.790999999999997</v>
      </c>
      <c r="M3511">
        <v>23773.263999999999</v>
      </c>
      <c r="N3511">
        <v>192.55099999999999</v>
      </c>
      <c r="O3511">
        <v>0.18099999999999999</v>
      </c>
      <c r="P3511">
        <v>-2.4129999999999998</v>
      </c>
      <c r="Q3511">
        <v>177.22300000000001</v>
      </c>
      <c r="R3511">
        <v>23582.944</v>
      </c>
      <c r="S3511">
        <v>23405.722000000002</v>
      </c>
    </row>
    <row r="3512" spans="1:19" x14ac:dyDescent="0.3">
      <c r="A3512">
        <v>2021</v>
      </c>
      <c r="B3512">
        <v>5</v>
      </c>
      <c r="C3512">
        <v>27</v>
      </c>
      <c r="D3512">
        <v>7</v>
      </c>
      <c r="E3512">
        <v>24795.442999999999</v>
      </c>
      <c r="F3512">
        <v>988.55399999999997</v>
      </c>
      <c r="G3512">
        <v>59.676000000000002</v>
      </c>
      <c r="H3512">
        <v>61.13</v>
      </c>
      <c r="I3512">
        <v>267.89</v>
      </c>
      <c r="J3512">
        <v>3.702</v>
      </c>
      <c r="K3512">
        <v>8.8789999999999996</v>
      </c>
      <c r="L3512">
        <v>89.253</v>
      </c>
      <c r="M3512">
        <v>26214.850999999999</v>
      </c>
      <c r="N3512">
        <v>1567.7149999999999</v>
      </c>
      <c r="O3512">
        <v>-3.1139999999999999</v>
      </c>
      <c r="P3512">
        <v>-1.6890000000000001</v>
      </c>
      <c r="Q3512">
        <v>210.477</v>
      </c>
      <c r="R3512">
        <v>24651.94</v>
      </c>
      <c r="S3512">
        <v>24441.462</v>
      </c>
    </row>
    <row r="3513" spans="1:19" x14ac:dyDescent="0.3">
      <c r="A3513">
        <v>2021</v>
      </c>
      <c r="B3513">
        <v>5</v>
      </c>
      <c r="C3513">
        <v>27</v>
      </c>
      <c r="D3513">
        <v>8</v>
      </c>
      <c r="E3513">
        <v>26534.51</v>
      </c>
      <c r="F3513">
        <v>959.97299999999996</v>
      </c>
      <c r="G3513">
        <v>62.835999999999999</v>
      </c>
      <c r="H3513">
        <v>61.158999999999999</v>
      </c>
      <c r="I3513">
        <v>494.47699999999998</v>
      </c>
      <c r="J3513">
        <v>4.97</v>
      </c>
      <c r="K3513">
        <v>6.8769999999999998</v>
      </c>
      <c r="L3513">
        <v>90.53</v>
      </c>
      <c r="M3513">
        <v>28152.494999999999</v>
      </c>
      <c r="N3513">
        <v>3856.3919999999998</v>
      </c>
      <c r="O3513">
        <v>-10.396000000000001</v>
      </c>
      <c r="P3513">
        <v>-0.51500000000000001</v>
      </c>
      <c r="Q3513">
        <v>243.988</v>
      </c>
      <c r="R3513">
        <v>24307.013999999999</v>
      </c>
      <c r="S3513">
        <v>24063.026000000002</v>
      </c>
    </row>
    <row r="3514" spans="1:19" x14ac:dyDescent="0.3">
      <c r="A3514">
        <v>2021</v>
      </c>
      <c r="B3514">
        <v>5</v>
      </c>
      <c r="C3514">
        <v>27</v>
      </c>
      <c r="D3514">
        <v>9</v>
      </c>
      <c r="E3514">
        <v>27992.522000000001</v>
      </c>
      <c r="F3514">
        <v>945.87099999999998</v>
      </c>
      <c r="G3514">
        <v>67.444000000000003</v>
      </c>
      <c r="H3514">
        <v>60.466999999999999</v>
      </c>
      <c r="I3514">
        <v>610.01099999999997</v>
      </c>
      <c r="J3514">
        <v>5.5149999999999997</v>
      </c>
      <c r="K3514">
        <v>9.5340000000000007</v>
      </c>
      <c r="L3514">
        <v>91.9</v>
      </c>
      <c r="M3514">
        <v>29715.82</v>
      </c>
      <c r="N3514">
        <v>6068.8469999999998</v>
      </c>
      <c r="O3514">
        <v>-21.635000000000002</v>
      </c>
      <c r="P3514">
        <v>1.335</v>
      </c>
      <c r="Q3514">
        <v>270.59399999999999</v>
      </c>
      <c r="R3514">
        <v>23667.273000000001</v>
      </c>
      <c r="S3514">
        <v>23396.678</v>
      </c>
    </row>
    <row r="3515" spans="1:19" x14ac:dyDescent="0.3">
      <c r="A3515">
        <v>2021</v>
      </c>
      <c r="B3515">
        <v>5</v>
      </c>
      <c r="C3515">
        <v>27</v>
      </c>
      <c r="D3515">
        <v>10</v>
      </c>
      <c r="E3515">
        <v>29245.559000000001</v>
      </c>
      <c r="F3515">
        <v>930.928</v>
      </c>
      <c r="G3515">
        <v>71.963999999999999</v>
      </c>
      <c r="H3515">
        <v>60.037999999999997</v>
      </c>
      <c r="I3515">
        <v>576.36599999999999</v>
      </c>
      <c r="J3515">
        <v>5.82</v>
      </c>
      <c r="K3515">
        <v>18.567</v>
      </c>
      <c r="L3515">
        <v>92.701999999999998</v>
      </c>
      <c r="M3515">
        <v>30929.98</v>
      </c>
      <c r="N3515">
        <v>7846.12</v>
      </c>
      <c r="O3515">
        <v>-34.304000000000002</v>
      </c>
      <c r="P3515">
        <v>2.9889999999999999</v>
      </c>
      <c r="Q3515">
        <v>290.39999999999998</v>
      </c>
      <c r="R3515">
        <v>23115.174999999999</v>
      </c>
      <c r="S3515">
        <v>22824.776000000002</v>
      </c>
    </row>
    <row r="3516" spans="1:19" x14ac:dyDescent="0.3">
      <c r="A3516">
        <v>2021</v>
      </c>
      <c r="B3516">
        <v>5</v>
      </c>
      <c r="C3516">
        <v>27</v>
      </c>
      <c r="D3516">
        <v>11</v>
      </c>
      <c r="E3516">
        <v>30052.444</v>
      </c>
      <c r="F3516">
        <v>915.31799999999998</v>
      </c>
      <c r="G3516">
        <v>76.492999999999995</v>
      </c>
      <c r="H3516">
        <v>59.609000000000002</v>
      </c>
      <c r="I3516">
        <v>490.58300000000003</v>
      </c>
      <c r="J3516">
        <v>5.9569999999999999</v>
      </c>
      <c r="K3516">
        <v>20.018000000000001</v>
      </c>
      <c r="L3516">
        <v>93.072999999999993</v>
      </c>
      <c r="M3516">
        <v>31637.001</v>
      </c>
      <c r="N3516">
        <v>8953.6949999999997</v>
      </c>
      <c r="O3516">
        <v>-34.619</v>
      </c>
      <c r="P3516">
        <v>4.2569999999999997</v>
      </c>
      <c r="Q3516">
        <v>307.68099999999998</v>
      </c>
      <c r="R3516">
        <v>22713.668000000001</v>
      </c>
      <c r="S3516">
        <v>22405.987000000001</v>
      </c>
    </row>
    <row r="3517" spans="1:19" x14ac:dyDescent="0.3">
      <c r="A3517">
        <v>2021</v>
      </c>
      <c r="B3517">
        <v>5</v>
      </c>
      <c r="C3517">
        <v>27</v>
      </c>
      <c r="D3517">
        <v>12</v>
      </c>
      <c r="E3517">
        <v>30559.302</v>
      </c>
      <c r="F3517">
        <v>899.98299999999995</v>
      </c>
      <c r="G3517">
        <v>81.337999999999994</v>
      </c>
      <c r="H3517">
        <v>58.694000000000003</v>
      </c>
      <c r="I3517">
        <v>453.64400000000001</v>
      </c>
      <c r="J3517">
        <v>5.9269999999999996</v>
      </c>
      <c r="K3517">
        <v>10.260999999999999</v>
      </c>
      <c r="L3517">
        <v>93.268000000000001</v>
      </c>
      <c r="M3517">
        <v>32081.079000000002</v>
      </c>
      <c r="N3517">
        <v>9476.009</v>
      </c>
      <c r="O3517">
        <v>-16.224</v>
      </c>
      <c r="P3517">
        <v>6.7510000000000003</v>
      </c>
      <c r="Q3517">
        <v>317.48099999999999</v>
      </c>
      <c r="R3517">
        <v>22614.544000000002</v>
      </c>
      <c r="S3517">
        <v>22297.062999999998</v>
      </c>
    </row>
    <row r="3518" spans="1:19" x14ac:dyDescent="0.3">
      <c r="A3518">
        <v>2021</v>
      </c>
      <c r="B3518">
        <v>5</v>
      </c>
      <c r="C3518">
        <v>27</v>
      </c>
      <c r="D3518">
        <v>13</v>
      </c>
      <c r="E3518">
        <v>31240.902999999998</v>
      </c>
      <c r="F3518">
        <v>850.47400000000005</v>
      </c>
      <c r="G3518">
        <v>86.051000000000002</v>
      </c>
      <c r="H3518">
        <v>58.695</v>
      </c>
      <c r="I3518">
        <v>429.274</v>
      </c>
      <c r="J3518">
        <v>5.819</v>
      </c>
      <c r="K3518">
        <v>7.7279999999999998</v>
      </c>
      <c r="L3518">
        <v>93.468999999999994</v>
      </c>
      <c r="M3518">
        <v>32686.364000000001</v>
      </c>
      <c r="N3518">
        <v>9521.8179999999993</v>
      </c>
      <c r="O3518">
        <v>-8.3439999999999994</v>
      </c>
      <c r="P3518">
        <v>6.8029999999999999</v>
      </c>
      <c r="Q3518">
        <v>325.47300000000001</v>
      </c>
      <c r="R3518">
        <v>23166.088</v>
      </c>
      <c r="S3518">
        <v>22840.615000000002</v>
      </c>
    </row>
    <row r="3519" spans="1:19" x14ac:dyDescent="0.3">
      <c r="A3519">
        <v>2021</v>
      </c>
      <c r="B3519">
        <v>5</v>
      </c>
      <c r="C3519">
        <v>27</v>
      </c>
      <c r="D3519">
        <v>14</v>
      </c>
      <c r="E3519">
        <v>31606.587</v>
      </c>
      <c r="F3519">
        <v>815.91499999999996</v>
      </c>
      <c r="G3519">
        <v>90.861000000000004</v>
      </c>
      <c r="H3519">
        <v>58.247999999999998</v>
      </c>
      <c r="I3519">
        <v>368.52499999999998</v>
      </c>
      <c r="J3519">
        <v>5.3470000000000004</v>
      </c>
      <c r="K3519">
        <v>-2.7839999999999998</v>
      </c>
      <c r="L3519">
        <v>93.555999999999997</v>
      </c>
      <c r="M3519">
        <v>32945.392</v>
      </c>
      <c r="N3519">
        <v>8956.4619999999995</v>
      </c>
      <c r="O3519">
        <v>-5.5289999999999999</v>
      </c>
      <c r="P3519">
        <v>5.6459999999999999</v>
      </c>
      <c r="Q3519">
        <v>331.80799999999999</v>
      </c>
      <c r="R3519">
        <v>23988.812999999998</v>
      </c>
      <c r="S3519">
        <v>23657.005000000001</v>
      </c>
    </row>
    <row r="3520" spans="1:19" x14ac:dyDescent="0.3">
      <c r="A3520">
        <v>2021</v>
      </c>
      <c r="B3520">
        <v>5</v>
      </c>
      <c r="C3520">
        <v>27</v>
      </c>
      <c r="D3520">
        <v>15</v>
      </c>
      <c r="E3520">
        <v>31874.431</v>
      </c>
      <c r="F3520">
        <v>783.43200000000002</v>
      </c>
      <c r="G3520">
        <v>94.195999999999998</v>
      </c>
      <c r="H3520">
        <v>57.171999999999997</v>
      </c>
      <c r="I3520">
        <v>339.13400000000001</v>
      </c>
      <c r="J3520">
        <v>5.5759999999999996</v>
      </c>
      <c r="K3520">
        <v>-5.3330000000000002</v>
      </c>
      <c r="L3520">
        <v>93.635999999999996</v>
      </c>
      <c r="M3520">
        <v>33148.048999999999</v>
      </c>
      <c r="N3520">
        <v>7823.4849999999997</v>
      </c>
      <c r="O3520">
        <v>-0.97499999999999998</v>
      </c>
      <c r="P3520">
        <v>6.5830000000000002</v>
      </c>
      <c r="Q3520">
        <v>333.04</v>
      </c>
      <c r="R3520">
        <v>25318.956999999999</v>
      </c>
      <c r="S3520">
        <v>24985.917000000001</v>
      </c>
    </row>
    <row r="3521" spans="1:19" x14ac:dyDescent="0.3">
      <c r="A3521">
        <v>2021</v>
      </c>
      <c r="B3521">
        <v>5</v>
      </c>
      <c r="C3521">
        <v>27</v>
      </c>
      <c r="D3521">
        <v>16</v>
      </c>
      <c r="E3521">
        <v>31889.017</v>
      </c>
      <c r="F3521">
        <v>733.33500000000004</v>
      </c>
      <c r="G3521">
        <v>96.697999999999993</v>
      </c>
      <c r="H3521">
        <v>57.097999999999999</v>
      </c>
      <c r="I3521">
        <v>233.93700000000001</v>
      </c>
      <c r="J3521">
        <v>4.3869999999999996</v>
      </c>
      <c r="K3521">
        <v>-38.484999999999999</v>
      </c>
      <c r="L3521">
        <v>93.647999999999996</v>
      </c>
      <c r="M3521">
        <v>32972.936999999998</v>
      </c>
      <c r="N3521">
        <v>6069.6210000000001</v>
      </c>
      <c r="O3521">
        <v>-3.7999999999999999E-2</v>
      </c>
      <c r="P3521">
        <v>5.0960000000000001</v>
      </c>
      <c r="Q3521">
        <v>328.12099999999998</v>
      </c>
      <c r="R3521">
        <v>26898.258000000002</v>
      </c>
      <c r="S3521">
        <v>26570.136999999999</v>
      </c>
    </row>
    <row r="3522" spans="1:19" x14ac:dyDescent="0.3">
      <c r="A3522">
        <v>2021</v>
      </c>
      <c r="B3522">
        <v>5</v>
      </c>
      <c r="C3522">
        <v>27</v>
      </c>
      <c r="D3522">
        <v>17</v>
      </c>
      <c r="E3522">
        <v>31504.044999999998</v>
      </c>
      <c r="F3522">
        <v>690.35900000000004</v>
      </c>
      <c r="G3522">
        <v>97.54</v>
      </c>
      <c r="H3522">
        <v>57.408000000000001</v>
      </c>
      <c r="I3522">
        <v>255.80699999999999</v>
      </c>
      <c r="J3522">
        <v>4.91</v>
      </c>
      <c r="K3522">
        <v>-52.956000000000003</v>
      </c>
      <c r="L3522">
        <v>93.576999999999998</v>
      </c>
      <c r="M3522">
        <v>32553.151000000002</v>
      </c>
      <c r="N3522">
        <v>3823.9229999999998</v>
      </c>
      <c r="O3522">
        <v>2.6869999999999998</v>
      </c>
      <c r="P3522">
        <v>5.8730000000000002</v>
      </c>
      <c r="Q3522">
        <v>319.73700000000002</v>
      </c>
      <c r="R3522">
        <v>28720.667000000001</v>
      </c>
      <c r="S3522">
        <v>28400.93</v>
      </c>
    </row>
    <row r="3523" spans="1:19" x14ac:dyDescent="0.3">
      <c r="A3523">
        <v>2021</v>
      </c>
      <c r="B3523">
        <v>5</v>
      </c>
      <c r="C3523">
        <v>27</v>
      </c>
      <c r="D3523">
        <v>18</v>
      </c>
      <c r="E3523">
        <v>30665.813999999998</v>
      </c>
      <c r="F3523">
        <v>664.51800000000003</v>
      </c>
      <c r="G3523">
        <v>96.346999999999994</v>
      </c>
      <c r="H3523">
        <v>59.106999999999999</v>
      </c>
      <c r="I3523">
        <v>326.37799999999999</v>
      </c>
      <c r="J3523">
        <v>4.7430000000000003</v>
      </c>
      <c r="K3523">
        <v>-52.73</v>
      </c>
      <c r="L3523">
        <v>93.349000000000004</v>
      </c>
      <c r="M3523">
        <v>31761.179</v>
      </c>
      <c r="N3523">
        <v>1494.925</v>
      </c>
      <c r="O3523">
        <v>15.896000000000001</v>
      </c>
      <c r="P3523">
        <v>0.997</v>
      </c>
      <c r="Q3523">
        <v>303.64100000000002</v>
      </c>
      <c r="R3523">
        <v>30249.361000000001</v>
      </c>
      <c r="S3523">
        <v>29945.72</v>
      </c>
    </row>
    <row r="3524" spans="1:19" x14ac:dyDescent="0.3">
      <c r="A3524">
        <v>2021</v>
      </c>
      <c r="B3524">
        <v>5</v>
      </c>
      <c r="C3524">
        <v>27</v>
      </c>
      <c r="D3524">
        <v>19</v>
      </c>
      <c r="E3524">
        <v>30204.772000000001</v>
      </c>
      <c r="F3524">
        <v>660.91200000000003</v>
      </c>
      <c r="G3524">
        <v>93.072999999999993</v>
      </c>
      <c r="H3524">
        <v>59.168999999999997</v>
      </c>
      <c r="I3524">
        <v>361.14600000000002</v>
      </c>
      <c r="J3524">
        <v>4.4640000000000004</v>
      </c>
      <c r="K3524">
        <v>-57.082000000000001</v>
      </c>
      <c r="L3524">
        <v>93.159000000000006</v>
      </c>
      <c r="M3524">
        <v>31326.539000000001</v>
      </c>
      <c r="N3524">
        <v>210.07300000000001</v>
      </c>
      <c r="O3524">
        <v>20.001999999999999</v>
      </c>
      <c r="P3524">
        <v>5.1360000000000001</v>
      </c>
      <c r="Q3524">
        <v>280.45699999999999</v>
      </c>
      <c r="R3524">
        <v>31091.327000000001</v>
      </c>
      <c r="S3524">
        <v>30810.87</v>
      </c>
    </row>
    <row r="3525" spans="1:19" x14ac:dyDescent="0.3">
      <c r="A3525">
        <v>2021</v>
      </c>
      <c r="B3525">
        <v>5</v>
      </c>
      <c r="C3525">
        <v>27</v>
      </c>
      <c r="D3525">
        <v>20</v>
      </c>
      <c r="E3525">
        <v>30707.535</v>
      </c>
      <c r="F3525">
        <v>700.27</v>
      </c>
      <c r="G3525">
        <v>88.307000000000002</v>
      </c>
      <c r="H3525">
        <v>61.043999999999997</v>
      </c>
      <c r="I3525">
        <v>404.81200000000001</v>
      </c>
      <c r="J3525">
        <v>4.1230000000000002</v>
      </c>
      <c r="K3525">
        <v>-61.576000000000001</v>
      </c>
      <c r="L3525">
        <v>93.313999999999993</v>
      </c>
      <c r="M3525">
        <v>31909.523000000001</v>
      </c>
      <c r="N3525">
        <v>0.45900000000000002</v>
      </c>
      <c r="O3525">
        <v>19.817</v>
      </c>
      <c r="P3525">
        <v>8.2550000000000008</v>
      </c>
      <c r="Q3525">
        <v>263.99400000000003</v>
      </c>
      <c r="R3525">
        <v>31880.991000000002</v>
      </c>
      <c r="S3525">
        <v>31616.998</v>
      </c>
    </row>
    <row r="3526" spans="1:19" x14ac:dyDescent="0.3">
      <c r="A3526">
        <v>2021</v>
      </c>
      <c r="B3526">
        <v>5</v>
      </c>
      <c r="C3526">
        <v>27</v>
      </c>
      <c r="D3526">
        <v>21</v>
      </c>
      <c r="E3526">
        <v>29442.098999999998</v>
      </c>
      <c r="F3526">
        <v>762.49400000000003</v>
      </c>
      <c r="G3526">
        <v>84.91</v>
      </c>
      <c r="H3526">
        <v>63.002000000000002</v>
      </c>
      <c r="I3526">
        <v>517.60900000000004</v>
      </c>
      <c r="J3526">
        <v>5.181</v>
      </c>
      <c r="K3526">
        <v>-16.920999999999999</v>
      </c>
      <c r="L3526">
        <v>92.86</v>
      </c>
      <c r="M3526">
        <v>30866.324000000001</v>
      </c>
      <c r="N3526">
        <v>0</v>
      </c>
      <c r="O3526">
        <v>18.408999999999999</v>
      </c>
      <c r="P3526">
        <v>2.0049999999999999</v>
      </c>
      <c r="Q3526">
        <v>244.62799999999999</v>
      </c>
      <c r="R3526">
        <v>30845.91</v>
      </c>
      <c r="S3526">
        <v>30601.281999999999</v>
      </c>
    </row>
    <row r="3527" spans="1:19" x14ac:dyDescent="0.3">
      <c r="A3527">
        <v>2021</v>
      </c>
      <c r="B3527">
        <v>5</v>
      </c>
      <c r="C3527">
        <v>27</v>
      </c>
      <c r="D3527">
        <v>22</v>
      </c>
      <c r="E3527">
        <v>26658.366000000002</v>
      </c>
      <c r="F3527">
        <v>913.71</v>
      </c>
      <c r="G3527">
        <v>78.344999999999999</v>
      </c>
      <c r="H3527">
        <v>63.399000000000001</v>
      </c>
      <c r="I3527">
        <v>577.44799999999998</v>
      </c>
      <c r="J3527">
        <v>4.8490000000000002</v>
      </c>
      <c r="K3527">
        <v>5.9470000000000001</v>
      </c>
      <c r="L3527">
        <v>90.762</v>
      </c>
      <c r="M3527">
        <v>28314.481</v>
      </c>
      <c r="N3527">
        <v>0</v>
      </c>
      <c r="O3527">
        <v>14.316000000000001</v>
      </c>
      <c r="P3527">
        <v>-12.587</v>
      </c>
      <c r="Q3527">
        <v>220.70400000000001</v>
      </c>
      <c r="R3527">
        <v>28312.752</v>
      </c>
      <c r="S3527">
        <v>28092.047999999999</v>
      </c>
    </row>
    <row r="3528" spans="1:19" x14ac:dyDescent="0.3">
      <c r="A3528">
        <v>2021</v>
      </c>
      <c r="B3528">
        <v>5</v>
      </c>
      <c r="C3528">
        <v>27</v>
      </c>
      <c r="D3528">
        <v>23</v>
      </c>
      <c r="E3528">
        <v>23845.498</v>
      </c>
      <c r="F3528">
        <v>1085.768</v>
      </c>
      <c r="G3528">
        <v>70.971999999999994</v>
      </c>
      <c r="H3528">
        <v>62.962000000000003</v>
      </c>
      <c r="I3528">
        <v>962.154</v>
      </c>
      <c r="J3528">
        <v>5.25</v>
      </c>
      <c r="K3528">
        <v>20.029</v>
      </c>
      <c r="L3528">
        <v>88.748000000000005</v>
      </c>
      <c r="M3528">
        <v>26070.409</v>
      </c>
      <c r="N3528">
        <v>0</v>
      </c>
      <c r="O3528">
        <v>9.9269999999999996</v>
      </c>
      <c r="P3528">
        <v>-14.349</v>
      </c>
      <c r="Q3528">
        <v>194.346</v>
      </c>
      <c r="R3528">
        <v>26074.830999999998</v>
      </c>
      <c r="S3528">
        <v>25880.485000000001</v>
      </c>
    </row>
    <row r="3529" spans="1:19" x14ac:dyDescent="0.3">
      <c r="A3529">
        <v>2021</v>
      </c>
      <c r="B3529">
        <v>5</v>
      </c>
      <c r="C3529">
        <v>27</v>
      </c>
      <c r="D3529">
        <v>24</v>
      </c>
      <c r="E3529">
        <v>21797.733</v>
      </c>
      <c r="F3529">
        <v>1380.3510000000001</v>
      </c>
      <c r="G3529">
        <v>63.853999999999999</v>
      </c>
      <c r="H3529">
        <v>62.374000000000002</v>
      </c>
      <c r="I3529">
        <v>846.64099999999996</v>
      </c>
      <c r="J3529">
        <v>5.0780000000000003</v>
      </c>
      <c r="K3529">
        <v>25.907</v>
      </c>
      <c r="L3529">
        <v>87.501000000000005</v>
      </c>
      <c r="M3529">
        <v>24205.584999999999</v>
      </c>
      <c r="N3529">
        <v>0</v>
      </c>
      <c r="O3529">
        <v>5.7050000000000001</v>
      </c>
      <c r="P3529">
        <v>-23.893000000000001</v>
      </c>
      <c r="Q3529">
        <v>172.256</v>
      </c>
      <c r="R3529">
        <v>24223.773000000001</v>
      </c>
      <c r="S3529">
        <v>24051.517</v>
      </c>
    </row>
    <row r="3530" spans="1:19" x14ac:dyDescent="0.3">
      <c r="A3530">
        <v>2021</v>
      </c>
      <c r="B3530">
        <v>5</v>
      </c>
      <c r="C3530">
        <v>28</v>
      </c>
      <c r="D3530">
        <v>1</v>
      </c>
      <c r="E3530">
        <v>20335.222000000002</v>
      </c>
      <c r="F3530">
        <v>1504.7049999999999</v>
      </c>
      <c r="G3530">
        <v>59.271999999999998</v>
      </c>
      <c r="H3530">
        <v>61.726999999999997</v>
      </c>
      <c r="I3530">
        <v>601.077</v>
      </c>
      <c r="J3530">
        <v>4.9450000000000003</v>
      </c>
      <c r="K3530">
        <v>22.265999999999998</v>
      </c>
      <c r="L3530">
        <v>86.674000000000007</v>
      </c>
      <c r="M3530">
        <v>22616.614000000001</v>
      </c>
      <c r="N3530">
        <v>0</v>
      </c>
      <c r="O3530">
        <v>3.165</v>
      </c>
      <c r="P3530">
        <v>-18.643999999999998</v>
      </c>
      <c r="Q3530">
        <v>157.411</v>
      </c>
      <c r="R3530">
        <v>22632.093000000001</v>
      </c>
      <c r="S3530">
        <v>22474.682000000001</v>
      </c>
    </row>
    <row r="3531" spans="1:19" x14ac:dyDescent="0.3">
      <c r="A3531">
        <v>2021</v>
      </c>
      <c r="B3531">
        <v>5</v>
      </c>
      <c r="C3531">
        <v>28</v>
      </c>
      <c r="D3531">
        <v>2</v>
      </c>
      <c r="E3531">
        <v>19621.812000000002</v>
      </c>
      <c r="F3531">
        <v>1577.1769999999999</v>
      </c>
      <c r="G3531">
        <v>56.85</v>
      </c>
      <c r="H3531">
        <v>61.402000000000001</v>
      </c>
      <c r="I3531">
        <v>360.00200000000001</v>
      </c>
      <c r="J3531">
        <v>4.8719999999999999</v>
      </c>
      <c r="K3531">
        <v>19.670000000000002</v>
      </c>
      <c r="L3531">
        <v>86.268000000000001</v>
      </c>
      <c r="M3531">
        <v>21731.203000000001</v>
      </c>
      <c r="N3531">
        <v>0</v>
      </c>
      <c r="O3531">
        <v>2.0430000000000001</v>
      </c>
      <c r="P3531">
        <v>-13.452999999999999</v>
      </c>
      <c r="Q3531">
        <v>148.99799999999999</v>
      </c>
      <c r="R3531">
        <v>21742.613000000001</v>
      </c>
      <c r="S3531">
        <v>21593.615000000002</v>
      </c>
    </row>
    <row r="3532" spans="1:19" x14ac:dyDescent="0.3">
      <c r="A3532">
        <v>2021</v>
      </c>
      <c r="B3532">
        <v>5</v>
      </c>
      <c r="C3532">
        <v>28</v>
      </c>
      <c r="D3532">
        <v>3</v>
      </c>
      <c r="E3532">
        <v>19481.030999999999</v>
      </c>
      <c r="F3532">
        <v>1586.9369999999999</v>
      </c>
      <c r="G3532">
        <v>54.761000000000003</v>
      </c>
      <c r="H3532">
        <v>61.042999999999999</v>
      </c>
      <c r="I3532">
        <v>204.78</v>
      </c>
      <c r="J3532">
        <v>4.7190000000000003</v>
      </c>
      <c r="K3532">
        <v>17.420999999999999</v>
      </c>
      <c r="L3532">
        <v>86.192999999999998</v>
      </c>
      <c r="M3532">
        <v>21442.124</v>
      </c>
      <c r="N3532">
        <v>0</v>
      </c>
      <c r="O3532">
        <v>1.1539999999999999</v>
      </c>
      <c r="P3532">
        <v>-8.6229999999999993</v>
      </c>
      <c r="Q3532">
        <v>145.642</v>
      </c>
      <c r="R3532">
        <v>21449.592000000001</v>
      </c>
      <c r="S3532">
        <v>21303.95</v>
      </c>
    </row>
    <row r="3533" spans="1:19" x14ac:dyDescent="0.3">
      <c r="A3533">
        <v>2021</v>
      </c>
      <c r="B3533">
        <v>5</v>
      </c>
      <c r="C3533">
        <v>28</v>
      </c>
      <c r="D3533">
        <v>4</v>
      </c>
      <c r="E3533">
        <v>19891.971000000001</v>
      </c>
      <c r="F3533">
        <v>1544.1079999999999</v>
      </c>
      <c r="G3533">
        <v>53.567</v>
      </c>
      <c r="H3533">
        <v>60.87</v>
      </c>
      <c r="I3533">
        <v>102.96599999999999</v>
      </c>
      <c r="J3533">
        <v>3.6520000000000001</v>
      </c>
      <c r="K3533">
        <v>16.916</v>
      </c>
      <c r="L3533">
        <v>86.444000000000003</v>
      </c>
      <c r="M3533">
        <v>21706.929</v>
      </c>
      <c r="N3533">
        <v>0</v>
      </c>
      <c r="O3533">
        <v>0.51100000000000001</v>
      </c>
      <c r="P3533">
        <v>-6.0910000000000002</v>
      </c>
      <c r="Q3533">
        <v>148.31299999999999</v>
      </c>
      <c r="R3533">
        <v>21712.508999999998</v>
      </c>
      <c r="S3533">
        <v>21564.196</v>
      </c>
    </row>
    <row r="3534" spans="1:19" x14ac:dyDescent="0.3">
      <c r="A3534">
        <v>2021</v>
      </c>
      <c r="B3534">
        <v>5</v>
      </c>
      <c r="C3534">
        <v>28</v>
      </c>
      <c r="D3534">
        <v>5</v>
      </c>
      <c r="E3534">
        <v>21063.508999999998</v>
      </c>
      <c r="F3534">
        <v>1342.6849999999999</v>
      </c>
      <c r="G3534">
        <v>55.067999999999998</v>
      </c>
      <c r="H3534">
        <v>60.816000000000003</v>
      </c>
      <c r="I3534">
        <v>72.459999999999994</v>
      </c>
      <c r="J3534">
        <v>2.3290000000000002</v>
      </c>
      <c r="K3534">
        <v>7.2249999999999996</v>
      </c>
      <c r="L3534">
        <v>87.084000000000003</v>
      </c>
      <c r="M3534">
        <v>22636.108</v>
      </c>
      <c r="N3534">
        <v>0.245</v>
      </c>
      <c r="O3534">
        <v>0.28499999999999998</v>
      </c>
      <c r="P3534">
        <v>-5.3959999999999999</v>
      </c>
      <c r="Q3534">
        <v>157.68100000000001</v>
      </c>
      <c r="R3534">
        <v>22640.973999999998</v>
      </c>
      <c r="S3534">
        <v>22483.293000000001</v>
      </c>
    </row>
    <row r="3535" spans="1:19" x14ac:dyDescent="0.3">
      <c r="A3535">
        <v>2021</v>
      </c>
      <c r="B3535">
        <v>5</v>
      </c>
      <c r="C3535">
        <v>28</v>
      </c>
      <c r="D3535">
        <v>6</v>
      </c>
      <c r="E3535">
        <v>22887.146000000001</v>
      </c>
      <c r="F3535">
        <v>1096.194</v>
      </c>
      <c r="G3535">
        <v>57.771000000000001</v>
      </c>
      <c r="H3535">
        <v>60.768000000000001</v>
      </c>
      <c r="I3535">
        <v>128.994</v>
      </c>
      <c r="J3535">
        <v>2.839</v>
      </c>
      <c r="K3535">
        <v>4.0359999999999996</v>
      </c>
      <c r="L3535">
        <v>88.153000000000006</v>
      </c>
      <c r="M3535">
        <v>24268.128000000001</v>
      </c>
      <c r="N3535">
        <v>192.55099999999999</v>
      </c>
      <c r="O3535">
        <v>0.18099999999999999</v>
      </c>
      <c r="P3535">
        <v>-2.4129999999999998</v>
      </c>
      <c r="Q3535">
        <v>177.47399999999999</v>
      </c>
      <c r="R3535">
        <v>24077.809000000001</v>
      </c>
      <c r="S3535">
        <v>23900.334999999999</v>
      </c>
    </row>
    <row r="3536" spans="1:19" x14ac:dyDescent="0.3">
      <c r="A3536">
        <v>2021</v>
      </c>
      <c r="B3536">
        <v>5</v>
      </c>
      <c r="C3536">
        <v>28</v>
      </c>
      <c r="D3536">
        <v>7</v>
      </c>
      <c r="E3536">
        <v>25295.901999999998</v>
      </c>
      <c r="F3536">
        <v>988.55399999999997</v>
      </c>
      <c r="G3536">
        <v>60.158999999999999</v>
      </c>
      <c r="H3536">
        <v>61.195999999999998</v>
      </c>
      <c r="I3536">
        <v>267.89</v>
      </c>
      <c r="J3536">
        <v>3.702</v>
      </c>
      <c r="K3536">
        <v>10.23</v>
      </c>
      <c r="L3536">
        <v>89.66</v>
      </c>
      <c r="M3536">
        <v>26717.134999999998</v>
      </c>
      <c r="N3536">
        <v>1567.7149999999999</v>
      </c>
      <c r="O3536">
        <v>-3.1139999999999999</v>
      </c>
      <c r="P3536">
        <v>-1.6890000000000001</v>
      </c>
      <c r="Q3536">
        <v>209.54599999999999</v>
      </c>
      <c r="R3536">
        <v>25154.223999999998</v>
      </c>
      <c r="S3536">
        <v>24944.677</v>
      </c>
    </row>
    <row r="3537" spans="1:19" x14ac:dyDescent="0.3">
      <c r="A3537">
        <v>2021</v>
      </c>
      <c r="B3537">
        <v>5</v>
      </c>
      <c r="C3537">
        <v>28</v>
      </c>
      <c r="D3537">
        <v>8</v>
      </c>
      <c r="E3537">
        <v>26768.003000000001</v>
      </c>
      <c r="F3537">
        <v>959.97299999999996</v>
      </c>
      <c r="G3537">
        <v>62.677999999999997</v>
      </c>
      <c r="H3537">
        <v>61.18</v>
      </c>
      <c r="I3537">
        <v>494.47699999999998</v>
      </c>
      <c r="J3537">
        <v>4.97</v>
      </c>
      <c r="K3537">
        <v>7.9050000000000002</v>
      </c>
      <c r="L3537">
        <v>90.841999999999999</v>
      </c>
      <c r="M3537">
        <v>28387.35</v>
      </c>
      <c r="N3537">
        <v>3856.3919999999998</v>
      </c>
      <c r="O3537">
        <v>-10.396000000000001</v>
      </c>
      <c r="P3537">
        <v>-0.51500000000000001</v>
      </c>
      <c r="Q3537">
        <v>243.91</v>
      </c>
      <c r="R3537">
        <v>24541.868999999999</v>
      </c>
      <c r="S3537">
        <v>24297.958999999999</v>
      </c>
    </row>
    <row r="3538" spans="1:19" x14ac:dyDescent="0.3">
      <c r="A3538">
        <v>2021</v>
      </c>
      <c r="B3538">
        <v>5</v>
      </c>
      <c r="C3538">
        <v>28</v>
      </c>
      <c r="D3538">
        <v>9</v>
      </c>
      <c r="E3538">
        <v>27886.892</v>
      </c>
      <c r="F3538">
        <v>945.87099999999998</v>
      </c>
      <c r="G3538">
        <v>65.881</v>
      </c>
      <c r="H3538">
        <v>60.441000000000003</v>
      </c>
      <c r="I3538">
        <v>610.01099999999997</v>
      </c>
      <c r="J3538">
        <v>5.5149999999999997</v>
      </c>
      <c r="K3538">
        <v>9.6920000000000002</v>
      </c>
      <c r="L3538">
        <v>91.817999999999998</v>
      </c>
      <c r="M3538">
        <v>29610.240000000002</v>
      </c>
      <c r="N3538">
        <v>6068.8469999999998</v>
      </c>
      <c r="O3538">
        <v>-21.635000000000002</v>
      </c>
      <c r="P3538">
        <v>1.335</v>
      </c>
      <c r="Q3538">
        <v>271.125</v>
      </c>
      <c r="R3538">
        <v>23561.692999999999</v>
      </c>
      <c r="S3538">
        <v>23290.569</v>
      </c>
    </row>
    <row r="3539" spans="1:19" x14ac:dyDescent="0.3">
      <c r="A3539">
        <v>2021</v>
      </c>
      <c r="B3539">
        <v>5</v>
      </c>
      <c r="C3539">
        <v>28</v>
      </c>
      <c r="D3539">
        <v>10</v>
      </c>
      <c r="E3539">
        <v>28912.187999999998</v>
      </c>
      <c r="F3539">
        <v>930.928</v>
      </c>
      <c r="G3539">
        <v>69.664000000000001</v>
      </c>
      <c r="H3539">
        <v>59.991</v>
      </c>
      <c r="I3539">
        <v>576.36599999999999</v>
      </c>
      <c r="J3539">
        <v>5.82</v>
      </c>
      <c r="K3539">
        <v>17.295000000000002</v>
      </c>
      <c r="L3539">
        <v>92.52</v>
      </c>
      <c r="M3539">
        <v>30595.107</v>
      </c>
      <c r="N3539">
        <v>7846.12</v>
      </c>
      <c r="O3539">
        <v>-34.304000000000002</v>
      </c>
      <c r="P3539">
        <v>2.9889999999999999</v>
      </c>
      <c r="Q3539">
        <v>291.13200000000001</v>
      </c>
      <c r="R3539">
        <v>22780.302</v>
      </c>
      <c r="S3539">
        <v>22489.17</v>
      </c>
    </row>
    <row r="3540" spans="1:19" x14ac:dyDescent="0.3">
      <c r="A3540">
        <v>2021</v>
      </c>
      <c r="B3540">
        <v>5</v>
      </c>
      <c r="C3540">
        <v>28</v>
      </c>
      <c r="D3540">
        <v>11</v>
      </c>
      <c r="E3540">
        <v>29368.464</v>
      </c>
      <c r="F3540">
        <v>915.31799999999998</v>
      </c>
      <c r="G3540">
        <v>74.299000000000007</v>
      </c>
      <c r="H3540">
        <v>59.540999999999997</v>
      </c>
      <c r="I3540">
        <v>490.58300000000003</v>
      </c>
      <c r="J3540">
        <v>5.9569999999999999</v>
      </c>
      <c r="K3540">
        <v>17.518000000000001</v>
      </c>
      <c r="L3540">
        <v>92.757000000000005</v>
      </c>
      <c r="M3540">
        <v>30950.137999999999</v>
      </c>
      <c r="N3540">
        <v>8953.6949999999997</v>
      </c>
      <c r="O3540">
        <v>-34.619</v>
      </c>
      <c r="P3540">
        <v>4.2569999999999997</v>
      </c>
      <c r="Q3540">
        <v>307.79000000000002</v>
      </c>
      <c r="R3540">
        <v>22026.805</v>
      </c>
      <c r="S3540">
        <v>21719.014999999999</v>
      </c>
    </row>
    <row r="3541" spans="1:19" x14ac:dyDescent="0.3">
      <c r="A3541">
        <v>2021</v>
      </c>
      <c r="B3541">
        <v>5</v>
      </c>
      <c r="C3541">
        <v>28</v>
      </c>
      <c r="D3541">
        <v>12</v>
      </c>
      <c r="E3541">
        <v>29374.674999999999</v>
      </c>
      <c r="F3541">
        <v>899.98299999999995</v>
      </c>
      <c r="G3541">
        <v>78.09</v>
      </c>
      <c r="H3541">
        <v>58.624000000000002</v>
      </c>
      <c r="I3541">
        <v>453.64400000000001</v>
      </c>
      <c r="J3541">
        <v>5.9269999999999996</v>
      </c>
      <c r="K3541">
        <v>9.0350000000000001</v>
      </c>
      <c r="L3541">
        <v>92.751000000000005</v>
      </c>
      <c r="M3541">
        <v>30894.638999999999</v>
      </c>
      <c r="N3541">
        <v>9476.009</v>
      </c>
      <c r="O3541">
        <v>-16.224</v>
      </c>
      <c r="P3541">
        <v>6.7510000000000003</v>
      </c>
      <c r="Q3541">
        <v>317.21800000000002</v>
      </c>
      <c r="R3541">
        <v>21428.103999999999</v>
      </c>
      <c r="S3541">
        <v>21110.884999999998</v>
      </c>
    </row>
    <row r="3542" spans="1:19" x14ac:dyDescent="0.3">
      <c r="A3542">
        <v>2021</v>
      </c>
      <c r="B3542">
        <v>5</v>
      </c>
      <c r="C3542">
        <v>28</v>
      </c>
      <c r="D3542">
        <v>13</v>
      </c>
      <c r="E3542">
        <v>29630.395</v>
      </c>
      <c r="F3542">
        <v>850.47400000000005</v>
      </c>
      <c r="G3542">
        <v>82.277000000000001</v>
      </c>
      <c r="H3542">
        <v>58.607999999999997</v>
      </c>
      <c r="I3542">
        <v>429.274</v>
      </c>
      <c r="J3542">
        <v>5.819</v>
      </c>
      <c r="K3542">
        <v>6.9059999999999997</v>
      </c>
      <c r="L3542">
        <v>92.873000000000005</v>
      </c>
      <c r="M3542">
        <v>31074.35</v>
      </c>
      <c r="N3542">
        <v>9521.8179999999993</v>
      </c>
      <c r="O3542">
        <v>-8.3439999999999994</v>
      </c>
      <c r="P3542">
        <v>6.8029999999999999</v>
      </c>
      <c r="Q3542">
        <v>323.57499999999999</v>
      </c>
      <c r="R3542">
        <v>21554.074000000001</v>
      </c>
      <c r="S3542">
        <v>21230.499</v>
      </c>
    </row>
    <row r="3543" spans="1:19" x14ac:dyDescent="0.3">
      <c r="A3543">
        <v>2021</v>
      </c>
      <c r="B3543">
        <v>5</v>
      </c>
      <c r="C3543">
        <v>28</v>
      </c>
      <c r="D3543">
        <v>14</v>
      </c>
      <c r="E3543">
        <v>29620.291000000001</v>
      </c>
      <c r="F3543">
        <v>815.91499999999996</v>
      </c>
      <c r="G3543">
        <v>86.051000000000002</v>
      </c>
      <c r="H3543">
        <v>58.156999999999996</v>
      </c>
      <c r="I3543">
        <v>368.52499999999998</v>
      </c>
      <c r="J3543">
        <v>5.3470000000000004</v>
      </c>
      <c r="K3543">
        <v>-1.5129999999999999</v>
      </c>
      <c r="L3543">
        <v>92.870999999999995</v>
      </c>
      <c r="M3543">
        <v>30959.592000000001</v>
      </c>
      <c r="N3543">
        <v>8956.4619999999995</v>
      </c>
      <c r="O3543">
        <v>-5.5289999999999999</v>
      </c>
      <c r="P3543">
        <v>5.6459999999999999</v>
      </c>
      <c r="Q3543">
        <v>326.63799999999998</v>
      </c>
      <c r="R3543">
        <v>22003.012999999999</v>
      </c>
      <c r="S3543">
        <v>21676.375</v>
      </c>
    </row>
    <row r="3544" spans="1:19" x14ac:dyDescent="0.3">
      <c r="A3544">
        <v>2021</v>
      </c>
      <c r="B3544">
        <v>5</v>
      </c>
      <c r="C3544">
        <v>28</v>
      </c>
      <c r="D3544">
        <v>15</v>
      </c>
      <c r="E3544">
        <v>29448.726999999999</v>
      </c>
      <c r="F3544">
        <v>783.43200000000002</v>
      </c>
      <c r="G3544">
        <v>89.307000000000002</v>
      </c>
      <c r="H3544">
        <v>57.152999999999999</v>
      </c>
      <c r="I3544">
        <v>339.13400000000001</v>
      </c>
      <c r="J3544">
        <v>5.5759999999999996</v>
      </c>
      <c r="K3544">
        <v>-3.7389999999999999</v>
      </c>
      <c r="L3544">
        <v>92.804000000000002</v>
      </c>
      <c r="M3544">
        <v>30723.087</v>
      </c>
      <c r="N3544">
        <v>7823.4849999999997</v>
      </c>
      <c r="O3544">
        <v>-0.97499999999999998</v>
      </c>
      <c r="P3544">
        <v>6.5830000000000002</v>
      </c>
      <c r="Q3544">
        <v>325.40100000000001</v>
      </c>
      <c r="R3544">
        <v>22893.994999999999</v>
      </c>
      <c r="S3544">
        <v>22568.594000000001</v>
      </c>
    </row>
    <row r="3545" spans="1:19" x14ac:dyDescent="0.3">
      <c r="A3545">
        <v>2021</v>
      </c>
      <c r="B3545">
        <v>5</v>
      </c>
      <c r="C3545">
        <v>28</v>
      </c>
      <c r="D3545">
        <v>16</v>
      </c>
      <c r="E3545">
        <v>29119.637999999999</v>
      </c>
      <c r="F3545">
        <v>733.33500000000004</v>
      </c>
      <c r="G3545">
        <v>92.194999999999993</v>
      </c>
      <c r="H3545">
        <v>57.097999999999999</v>
      </c>
      <c r="I3545">
        <v>233.93700000000001</v>
      </c>
      <c r="J3545">
        <v>4.3869999999999996</v>
      </c>
      <c r="K3545">
        <v>-29.882999999999999</v>
      </c>
      <c r="L3545">
        <v>92.631</v>
      </c>
      <c r="M3545">
        <v>30211.143</v>
      </c>
      <c r="N3545">
        <v>6069.6210000000001</v>
      </c>
      <c r="O3545">
        <v>-3.7999999999999999E-2</v>
      </c>
      <c r="P3545">
        <v>5.0960000000000001</v>
      </c>
      <c r="Q3545">
        <v>320.68200000000002</v>
      </c>
      <c r="R3545">
        <v>24136.464</v>
      </c>
      <c r="S3545">
        <v>23815.781999999999</v>
      </c>
    </row>
    <row r="3546" spans="1:19" x14ac:dyDescent="0.3">
      <c r="A3546">
        <v>2021</v>
      </c>
      <c r="B3546">
        <v>5</v>
      </c>
      <c r="C3546">
        <v>28</v>
      </c>
      <c r="D3546">
        <v>17</v>
      </c>
      <c r="E3546">
        <v>28505.774000000001</v>
      </c>
      <c r="F3546">
        <v>690.35900000000004</v>
      </c>
      <c r="G3546">
        <v>93.897999999999996</v>
      </c>
      <c r="H3546">
        <v>57.402000000000001</v>
      </c>
      <c r="I3546">
        <v>255.80699999999999</v>
      </c>
      <c r="J3546">
        <v>4.91</v>
      </c>
      <c r="K3546">
        <v>-42.694000000000003</v>
      </c>
      <c r="L3546">
        <v>92.251000000000005</v>
      </c>
      <c r="M3546">
        <v>29563.81</v>
      </c>
      <c r="N3546">
        <v>3823.9229999999998</v>
      </c>
      <c r="O3546">
        <v>2.6869999999999998</v>
      </c>
      <c r="P3546">
        <v>5.8730000000000002</v>
      </c>
      <c r="Q3546">
        <v>312.29300000000001</v>
      </c>
      <c r="R3546">
        <v>25731.326000000001</v>
      </c>
      <c r="S3546">
        <v>25419.032999999999</v>
      </c>
    </row>
    <row r="3547" spans="1:19" x14ac:dyDescent="0.3">
      <c r="A3547">
        <v>2021</v>
      </c>
      <c r="B3547">
        <v>5</v>
      </c>
      <c r="C3547">
        <v>28</v>
      </c>
      <c r="D3547">
        <v>18</v>
      </c>
      <c r="E3547">
        <v>27823.983</v>
      </c>
      <c r="F3547">
        <v>664.51800000000003</v>
      </c>
      <c r="G3547">
        <v>94.021000000000001</v>
      </c>
      <c r="H3547">
        <v>58.91</v>
      </c>
      <c r="I3547">
        <v>326.37799999999999</v>
      </c>
      <c r="J3547">
        <v>4.7430000000000003</v>
      </c>
      <c r="K3547">
        <v>-43.805</v>
      </c>
      <c r="L3547">
        <v>91.712000000000003</v>
      </c>
      <c r="M3547">
        <v>28926.437999999998</v>
      </c>
      <c r="N3547">
        <v>1494.925</v>
      </c>
      <c r="O3547">
        <v>15.896000000000001</v>
      </c>
      <c r="P3547">
        <v>0.997</v>
      </c>
      <c r="Q3547">
        <v>295.899</v>
      </c>
      <c r="R3547">
        <v>27414.620999999999</v>
      </c>
      <c r="S3547">
        <v>27118.721000000001</v>
      </c>
    </row>
    <row r="3548" spans="1:19" x14ac:dyDescent="0.3">
      <c r="A3548">
        <v>2021</v>
      </c>
      <c r="B3548">
        <v>5</v>
      </c>
      <c r="C3548">
        <v>28</v>
      </c>
      <c r="D3548">
        <v>19</v>
      </c>
      <c r="E3548">
        <v>27728.76</v>
      </c>
      <c r="F3548">
        <v>660.91200000000003</v>
      </c>
      <c r="G3548">
        <v>92.45</v>
      </c>
      <c r="H3548">
        <v>58.994999999999997</v>
      </c>
      <c r="I3548">
        <v>361.14600000000002</v>
      </c>
      <c r="J3548">
        <v>4.4640000000000004</v>
      </c>
      <c r="K3548">
        <v>-49.3</v>
      </c>
      <c r="L3548">
        <v>91.614000000000004</v>
      </c>
      <c r="M3548">
        <v>28856.59</v>
      </c>
      <c r="N3548">
        <v>210.07300000000001</v>
      </c>
      <c r="O3548">
        <v>20.001999999999999</v>
      </c>
      <c r="P3548">
        <v>5.1360000000000001</v>
      </c>
      <c r="Q3548">
        <v>271.36799999999999</v>
      </c>
      <c r="R3548">
        <v>28621.378000000001</v>
      </c>
      <c r="S3548">
        <v>28350.01</v>
      </c>
    </row>
    <row r="3549" spans="1:19" x14ac:dyDescent="0.3">
      <c r="A3549">
        <v>2021</v>
      </c>
      <c r="B3549">
        <v>5</v>
      </c>
      <c r="C3549">
        <v>28</v>
      </c>
      <c r="D3549">
        <v>20</v>
      </c>
      <c r="E3549">
        <v>28733.49</v>
      </c>
      <c r="F3549">
        <v>700.27</v>
      </c>
      <c r="G3549">
        <v>88.332999999999998</v>
      </c>
      <c r="H3549">
        <v>60.798000000000002</v>
      </c>
      <c r="I3549">
        <v>404.81200000000001</v>
      </c>
      <c r="J3549">
        <v>4.1230000000000002</v>
      </c>
      <c r="K3549">
        <v>-54.814</v>
      </c>
      <c r="L3549">
        <v>92.361999999999995</v>
      </c>
      <c r="M3549">
        <v>29941.041000000001</v>
      </c>
      <c r="N3549">
        <v>0.45900000000000002</v>
      </c>
      <c r="O3549">
        <v>19.817</v>
      </c>
      <c r="P3549">
        <v>8.2550000000000008</v>
      </c>
      <c r="Q3549">
        <v>255.654</v>
      </c>
      <c r="R3549">
        <v>29912.508999999998</v>
      </c>
      <c r="S3549">
        <v>29656.855</v>
      </c>
    </row>
    <row r="3550" spans="1:19" x14ac:dyDescent="0.3">
      <c r="A3550">
        <v>2021</v>
      </c>
      <c r="B3550">
        <v>5</v>
      </c>
      <c r="C3550">
        <v>28</v>
      </c>
      <c r="D3550">
        <v>21</v>
      </c>
      <c r="E3550">
        <v>27919.08</v>
      </c>
      <c r="F3550">
        <v>762.49400000000003</v>
      </c>
      <c r="G3550">
        <v>84.427000000000007</v>
      </c>
      <c r="H3550">
        <v>62.686999999999998</v>
      </c>
      <c r="I3550">
        <v>517.60900000000004</v>
      </c>
      <c r="J3550">
        <v>5.181</v>
      </c>
      <c r="K3550">
        <v>-15.587</v>
      </c>
      <c r="L3550">
        <v>91.813999999999993</v>
      </c>
      <c r="M3550">
        <v>29343.277999999998</v>
      </c>
      <c r="N3550">
        <v>0</v>
      </c>
      <c r="O3550">
        <v>18.408999999999999</v>
      </c>
      <c r="P3550">
        <v>2.0049999999999999</v>
      </c>
      <c r="Q3550">
        <v>238.58</v>
      </c>
      <c r="R3550">
        <v>29322.865000000002</v>
      </c>
      <c r="S3550">
        <v>29084.285</v>
      </c>
    </row>
    <row r="3551" spans="1:19" x14ac:dyDescent="0.3">
      <c r="A3551">
        <v>2021</v>
      </c>
      <c r="B3551">
        <v>5</v>
      </c>
      <c r="C3551">
        <v>28</v>
      </c>
      <c r="D3551">
        <v>22</v>
      </c>
      <c r="E3551">
        <v>25607.097000000002</v>
      </c>
      <c r="F3551">
        <v>913.71</v>
      </c>
      <c r="G3551">
        <v>77.801000000000002</v>
      </c>
      <c r="H3551">
        <v>63.145000000000003</v>
      </c>
      <c r="I3551">
        <v>577.44799999999998</v>
      </c>
      <c r="J3551">
        <v>4.8490000000000002</v>
      </c>
      <c r="K3551">
        <v>5.4889999999999999</v>
      </c>
      <c r="L3551">
        <v>89.807000000000002</v>
      </c>
      <c r="M3551">
        <v>27261.545999999998</v>
      </c>
      <c r="N3551">
        <v>0</v>
      </c>
      <c r="O3551">
        <v>14.316000000000001</v>
      </c>
      <c r="P3551">
        <v>-12.587</v>
      </c>
      <c r="Q3551">
        <v>218.34899999999999</v>
      </c>
      <c r="R3551">
        <v>27259.816999999999</v>
      </c>
      <c r="S3551">
        <v>27041.467000000001</v>
      </c>
    </row>
    <row r="3552" spans="1:19" x14ac:dyDescent="0.3">
      <c r="A3552">
        <v>2021</v>
      </c>
      <c r="B3552">
        <v>5</v>
      </c>
      <c r="C3552">
        <v>28</v>
      </c>
      <c r="D3552">
        <v>23</v>
      </c>
      <c r="E3552">
        <v>23049.517</v>
      </c>
      <c r="F3552">
        <v>1085.768</v>
      </c>
      <c r="G3552">
        <v>70.585999999999999</v>
      </c>
      <c r="H3552">
        <v>62.765999999999998</v>
      </c>
      <c r="I3552">
        <v>961.178</v>
      </c>
      <c r="J3552">
        <v>4.0940000000000003</v>
      </c>
      <c r="K3552">
        <v>18.635000000000002</v>
      </c>
      <c r="L3552">
        <v>88.224000000000004</v>
      </c>
      <c r="M3552">
        <v>25270.181</v>
      </c>
      <c r="N3552">
        <v>0</v>
      </c>
      <c r="O3552">
        <v>9.9269999999999996</v>
      </c>
      <c r="P3552">
        <v>-14.349</v>
      </c>
      <c r="Q3552">
        <v>195.12200000000001</v>
      </c>
      <c r="R3552">
        <v>25274.602999999999</v>
      </c>
      <c r="S3552">
        <v>25079.481</v>
      </c>
    </row>
    <row r="3553" spans="1:19" x14ac:dyDescent="0.3">
      <c r="A3553">
        <v>2021</v>
      </c>
      <c r="B3553">
        <v>5</v>
      </c>
      <c r="C3553">
        <v>28</v>
      </c>
      <c r="D3553">
        <v>24</v>
      </c>
      <c r="E3553">
        <v>21267.918000000001</v>
      </c>
      <c r="F3553">
        <v>1380.3510000000001</v>
      </c>
      <c r="G3553">
        <v>63.898000000000003</v>
      </c>
      <c r="H3553">
        <v>62.253999999999998</v>
      </c>
      <c r="I3553">
        <v>775.452</v>
      </c>
      <c r="J3553">
        <v>1.8029999999999999</v>
      </c>
      <c r="K3553">
        <v>24.056000000000001</v>
      </c>
      <c r="L3553">
        <v>87.191000000000003</v>
      </c>
      <c r="M3553">
        <v>23599.025000000001</v>
      </c>
      <c r="N3553">
        <v>0</v>
      </c>
      <c r="O3553">
        <v>5.7050000000000001</v>
      </c>
      <c r="P3553">
        <v>-23.893000000000001</v>
      </c>
      <c r="Q3553">
        <v>173.95699999999999</v>
      </c>
      <c r="R3553">
        <v>23617.212</v>
      </c>
      <c r="S3553">
        <v>23443.255000000001</v>
      </c>
    </row>
    <row r="3554" spans="1:19" x14ac:dyDescent="0.3">
      <c r="A3554">
        <v>2021</v>
      </c>
      <c r="B3554">
        <v>5</v>
      </c>
      <c r="C3554">
        <v>29</v>
      </c>
      <c r="D3554">
        <v>1</v>
      </c>
      <c r="E3554">
        <v>19674.381000000001</v>
      </c>
      <c r="F3554">
        <v>1485.29</v>
      </c>
      <c r="G3554">
        <v>59.43</v>
      </c>
      <c r="H3554">
        <v>61.673000000000002</v>
      </c>
      <c r="I3554">
        <v>657.721</v>
      </c>
      <c r="J3554">
        <v>1.788</v>
      </c>
      <c r="K3554">
        <v>21.13</v>
      </c>
      <c r="L3554">
        <v>86.281000000000006</v>
      </c>
      <c r="M3554">
        <v>21988.262999999999</v>
      </c>
      <c r="N3554">
        <v>0</v>
      </c>
      <c r="O3554">
        <v>3.165</v>
      </c>
      <c r="P3554">
        <v>-18.643999999999998</v>
      </c>
      <c r="Q3554">
        <v>160.36600000000001</v>
      </c>
      <c r="R3554">
        <v>22003.741999999998</v>
      </c>
      <c r="S3554">
        <v>21843.376</v>
      </c>
    </row>
    <row r="3555" spans="1:19" x14ac:dyDescent="0.3">
      <c r="A3555">
        <v>2021</v>
      </c>
      <c r="B3555">
        <v>5</v>
      </c>
      <c r="C3555">
        <v>29</v>
      </c>
      <c r="D3555">
        <v>2</v>
      </c>
      <c r="E3555">
        <v>18851.565999999999</v>
      </c>
      <c r="F3555">
        <v>1549.3710000000001</v>
      </c>
      <c r="G3555">
        <v>56.963999999999999</v>
      </c>
      <c r="H3555">
        <v>61.323999999999998</v>
      </c>
      <c r="I3555">
        <v>441.95</v>
      </c>
      <c r="J3555">
        <v>1.8160000000000001</v>
      </c>
      <c r="K3555">
        <v>18.588999999999999</v>
      </c>
      <c r="L3555">
        <v>85.908000000000001</v>
      </c>
      <c r="M3555">
        <v>21010.524000000001</v>
      </c>
      <c r="N3555">
        <v>0</v>
      </c>
      <c r="O3555">
        <v>2.0430000000000001</v>
      </c>
      <c r="P3555">
        <v>-13.452999999999999</v>
      </c>
      <c r="Q3555">
        <v>152.22200000000001</v>
      </c>
      <c r="R3555">
        <v>21021.934000000001</v>
      </c>
      <c r="S3555">
        <v>20869.712</v>
      </c>
    </row>
    <row r="3556" spans="1:19" x14ac:dyDescent="0.3">
      <c r="A3556">
        <v>2021</v>
      </c>
      <c r="B3556">
        <v>5</v>
      </c>
      <c r="C3556">
        <v>29</v>
      </c>
      <c r="D3556">
        <v>3</v>
      </c>
      <c r="E3556">
        <v>18502.886999999999</v>
      </c>
      <c r="F3556">
        <v>1576.87</v>
      </c>
      <c r="G3556">
        <v>55.05</v>
      </c>
      <c r="H3556">
        <v>60.917000000000002</v>
      </c>
      <c r="I3556">
        <v>279.93400000000003</v>
      </c>
      <c r="J3556">
        <v>1.79</v>
      </c>
      <c r="K3556">
        <v>16.751999999999999</v>
      </c>
      <c r="L3556">
        <v>85.831999999999994</v>
      </c>
      <c r="M3556">
        <v>20524.982</v>
      </c>
      <c r="N3556">
        <v>0</v>
      </c>
      <c r="O3556">
        <v>1.1539999999999999</v>
      </c>
      <c r="P3556">
        <v>-8.6229999999999993</v>
      </c>
      <c r="Q3556">
        <v>147.31100000000001</v>
      </c>
      <c r="R3556">
        <v>20532.451000000001</v>
      </c>
      <c r="S3556">
        <v>20385.138999999999</v>
      </c>
    </row>
    <row r="3557" spans="1:19" x14ac:dyDescent="0.3">
      <c r="A3557">
        <v>2021</v>
      </c>
      <c r="B3557">
        <v>5</v>
      </c>
      <c r="C3557">
        <v>29</v>
      </c>
      <c r="D3557">
        <v>4</v>
      </c>
      <c r="E3557">
        <v>18655.737000000001</v>
      </c>
      <c r="F3557">
        <v>1573.8979999999999</v>
      </c>
      <c r="G3557">
        <v>54.216000000000001</v>
      </c>
      <c r="H3557">
        <v>60.689</v>
      </c>
      <c r="I3557">
        <v>175.989</v>
      </c>
      <c r="J3557">
        <v>1.619</v>
      </c>
      <c r="K3557">
        <v>16.588000000000001</v>
      </c>
      <c r="L3557">
        <v>85.914000000000001</v>
      </c>
      <c r="M3557">
        <v>20570.433000000001</v>
      </c>
      <c r="N3557">
        <v>0</v>
      </c>
      <c r="O3557">
        <v>0.51100000000000001</v>
      </c>
      <c r="P3557">
        <v>-6.0910000000000002</v>
      </c>
      <c r="Q3557">
        <v>146.81399999999999</v>
      </c>
      <c r="R3557">
        <v>20576.012999999999</v>
      </c>
      <c r="S3557">
        <v>20429.199000000001</v>
      </c>
    </row>
    <row r="3558" spans="1:19" x14ac:dyDescent="0.3">
      <c r="A3558">
        <v>2021</v>
      </c>
      <c r="B3558">
        <v>5</v>
      </c>
      <c r="C3558">
        <v>29</v>
      </c>
      <c r="D3558">
        <v>5</v>
      </c>
      <c r="E3558">
        <v>19160.171999999999</v>
      </c>
      <c r="F3558">
        <v>1461.558</v>
      </c>
      <c r="G3558">
        <v>55.673000000000002</v>
      </c>
      <c r="H3558">
        <v>60.430999999999997</v>
      </c>
      <c r="I3558">
        <v>101.506</v>
      </c>
      <c r="J3558">
        <v>1.629</v>
      </c>
      <c r="K3558">
        <v>7.1040000000000001</v>
      </c>
      <c r="L3558">
        <v>86.161000000000001</v>
      </c>
      <c r="M3558">
        <v>20878.562000000002</v>
      </c>
      <c r="N3558">
        <v>0.245</v>
      </c>
      <c r="O3558">
        <v>0.28499999999999998</v>
      </c>
      <c r="P3558">
        <v>-5.3959999999999999</v>
      </c>
      <c r="Q3558">
        <v>149.309</v>
      </c>
      <c r="R3558">
        <v>20883.427</v>
      </c>
      <c r="S3558">
        <v>20734.117999999999</v>
      </c>
    </row>
    <row r="3559" spans="1:19" x14ac:dyDescent="0.3">
      <c r="A3559">
        <v>2021</v>
      </c>
      <c r="B3559">
        <v>5</v>
      </c>
      <c r="C3559">
        <v>29</v>
      </c>
      <c r="D3559">
        <v>6</v>
      </c>
      <c r="E3559">
        <v>19508.834999999999</v>
      </c>
      <c r="F3559">
        <v>1332.58</v>
      </c>
      <c r="G3559">
        <v>57.718000000000004</v>
      </c>
      <c r="H3559">
        <v>60.073</v>
      </c>
      <c r="I3559">
        <v>64.483999999999995</v>
      </c>
      <c r="J3559">
        <v>1.893</v>
      </c>
      <c r="K3559">
        <v>3.8959999999999999</v>
      </c>
      <c r="L3559">
        <v>86.472999999999999</v>
      </c>
      <c r="M3559">
        <v>21058.235000000001</v>
      </c>
      <c r="N3559">
        <v>192.55099999999999</v>
      </c>
      <c r="O3559">
        <v>0.18099999999999999</v>
      </c>
      <c r="P3559">
        <v>-2.4129999999999998</v>
      </c>
      <c r="Q3559">
        <v>157.684</v>
      </c>
      <c r="R3559">
        <v>20867.916000000001</v>
      </c>
      <c r="S3559">
        <v>20710.232</v>
      </c>
    </row>
    <row r="3560" spans="1:19" x14ac:dyDescent="0.3">
      <c r="A3560">
        <v>2021</v>
      </c>
      <c r="B3560">
        <v>5</v>
      </c>
      <c r="C3560">
        <v>29</v>
      </c>
      <c r="D3560">
        <v>7</v>
      </c>
      <c r="E3560">
        <v>20974.169000000002</v>
      </c>
      <c r="F3560">
        <v>1300.3879999999999</v>
      </c>
      <c r="G3560">
        <v>59.807000000000002</v>
      </c>
      <c r="H3560">
        <v>60.372999999999998</v>
      </c>
      <c r="I3560">
        <v>68.882999999999996</v>
      </c>
      <c r="J3560">
        <v>2.2879999999999998</v>
      </c>
      <c r="K3560">
        <v>10.102</v>
      </c>
      <c r="L3560">
        <v>87.150999999999996</v>
      </c>
      <c r="M3560">
        <v>22503.353999999999</v>
      </c>
      <c r="N3560">
        <v>1567.7149999999999</v>
      </c>
      <c r="O3560">
        <v>-3.1139999999999999</v>
      </c>
      <c r="P3560">
        <v>-1.6890000000000001</v>
      </c>
      <c r="Q3560">
        <v>176.893</v>
      </c>
      <c r="R3560">
        <v>20940.442999999999</v>
      </c>
      <c r="S3560">
        <v>20763.55</v>
      </c>
    </row>
    <row r="3561" spans="1:19" x14ac:dyDescent="0.3">
      <c r="A3561">
        <v>2021</v>
      </c>
      <c r="B3561">
        <v>5</v>
      </c>
      <c r="C3561">
        <v>29</v>
      </c>
      <c r="D3561">
        <v>8</v>
      </c>
      <c r="E3561">
        <v>22613.64</v>
      </c>
      <c r="F3561">
        <v>1266.77</v>
      </c>
      <c r="G3561">
        <v>62.378999999999998</v>
      </c>
      <c r="H3561">
        <v>60.503999999999998</v>
      </c>
      <c r="I3561">
        <v>109.06699999999999</v>
      </c>
      <c r="J3561">
        <v>2.8879999999999999</v>
      </c>
      <c r="K3561">
        <v>7.8090000000000002</v>
      </c>
      <c r="L3561">
        <v>88.067999999999998</v>
      </c>
      <c r="M3561">
        <v>24148.748</v>
      </c>
      <c r="N3561">
        <v>3856.3919999999998</v>
      </c>
      <c r="O3561">
        <v>-10.396000000000001</v>
      </c>
      <c r="P3561">
        <v>-0.51500000000000001</v>
      </c>
      <c r="Q3561">
        <v>202.61600000000001</v>
      </c>
      <c r="R3561">
        <v>20303.266</v>
      </c>
      <c r="S3561">
        <v>20100.651000000002</v>
      </c>
    </row>
    <row r="3562" spans="1:19" x14ac:dyDescent="0.3">
      <c r="A3562">
        <v>2021</v>
      </c>
      <c r="B3562">
        <v>5</v>
      </c>
      <c r="C3562">
        <v>29</v>
      </c>
      <c r="D3562">
        <v>9</v>
      </c>
      <c r="E3562">
        <v>23912.034</v>
      </c>
      <c r="F3562">
        <v>1209.952</v>
      </c>
      <c r="G3562">
        <v>65.135000000000005</v>
      </c>
      <c r="H3562">
        <v>59.954000000000001</v>
      </c>
      <c r="I3562">
        <v>148.09700000000001</v>
      </c>
      <c r="J3562">
        <v>3.0950000000000002</v>
      </c>
      <c r="K3562">
        <v>10.111000000000001</v>
      </c>
      <c r="L3562">
        <v>88.905000000000001</v>
      </c>
      <c r="M3562">
        <v>25432.147000000001</v>
      </c>
      <c r="N3562">
        <v>6068.8469999999998</v>
      </c>
      <c r="O3562">
        <v>-21.635000000000002</v>
      </c>
      <c r="P3562">
        <v>1.335</v>
      </c>
      <c r="Q3562">
        <v>230.12899999999999</v>
      </c>
      <c r="R3562">
        <v>19383.599999999999</v>
      </c>
      <c r="S3562">
        <v>19153.471000000001</v>
      </c>
    </row>
    <row r="3563" spans="1:19" x14ac:dyDescent="0.3">
      <c r="A3563">
        <v>2021</v>
      </c>
      <c r="B3563">
        <v>5</v>
      </c>
      <c r="C3563">
        <v>29</v>
      </c>
      <c r="D3563">
        <v>10</v>
      </c>
      <c r="E3563">
        <v>24892.804</v>
      </c>
      <c r="F3563">
        <v>1156.1500000000001</v>
      </c>
      <c r="G3563">
        <v>69.111000000000004</v>
      </c>
      <c r="H3563">
        <v>59.587000000000003</v>
      </c>
      <c r="I3563">
        <v>183.595</v>
      </c>
      <c r="J3563">
        <v>3.2829999999999999</v>
      </c>
      <c r="K3563">
        <v>18.2</v>
      </c>
      <c r="L3563">
        <v>89.646000000000001</v>
      </c>
      <c r="M3563">
        <v>26403.264999999999</v>
      </c>
      <c r="N3563">
        <v>7846.12</v>
      </c>
      <c r="O3563">
        <v>-34.304000000000002</v>
      </c>
      <c r="P3563">
        <v>2.9889999999999999</v>
      </c>
      <c r="Q3563">
        <v>251.45400000000001</v>
      </c>
      <c r="R3563">
        <v>18588.46</v>
      </c>
      <c r="S3563">
        <v>18337.006000000001</v>
      </c>
    </row>
    <row r="3564" spans="1:19" x14ac:dyDescent="0.3">
      <c r="A3564">
        <v>2021</v>
      </c>
      <c r="B3564">
        <v>5</v>
      </c>
      <c r="C3564">
        <v>29</v>
      </c>
      <c r="D3564">
        <v>11</v>
      </c>
      <c r="E3564">
        <v>25398.007000000001</v>
      </c>
      <c r="F3564">
        <v>1114.461</v>
      </c>
      <c r="G3564">
        <v>73.727999999999994</v>
      </c>
      <c r="H3564">
        <v>59.234999999999999</v>
      </c>
      <c r="I3564">
        <v>236.779</v>
      </c>
      <c r="J3564">
        <v>3.4590000000000001</v>
      </c>
      <c r="K3564">
        <v>18.463000000000001</v>
      </c>
      <c r="L3564">
        <v>90.018000000000001</v>
      </c>
      <c r="M3564">
        <v>26920.422999999999</v>
      </c>
      <c r="N3564">
        <v>8953.6949999999997</v>
      </c>
      <c r="O3564">
        <v>-34.619</v>
      </c>
      <c r="P3564">
        <v>4.2569999999999997</v>
      </c>
      <c r="Q3564">
        <v>267.32299999999998</v>
      </c>
      <c r="R3564">
        <v>17997.09</v>
      </c>
      <c r="S3564">
        <v>17729.767</v>
      </c>
    </row>
    <row r="3565" spans="1:19" x14ac:dyDescent="0.3">
      <c r="A3565">
        <v>2021</v>
      </c>
      <c r="B3565">
        <v>5</v>
      </c>
      <c r="C3565">
        <v>29</v>
      </c>
      <c r="D3565">
        <v>12</v>
      </c>
      <c r="E3565">
        <v>25502.135999999999</v>
      </c>
      <c r="F3565">
        <v>1081.5630000000001</v>
      </c>
      <c r="G3565">
        <v>77.116</v>
      </c>
      <c r="H3565">
        <v>58.399000000000001</v>
      </c>
      <c r="I3565">
        <v>278.48500000000001</v>
      </c>
      <c r="J3565">
        <v>3.6019999999999999</v>
      </c>
      <c r="K3565">
        <v>9.9640000000000004</v>
      </c>
      <c r="L3565">
        <v>90.052000000000007</v>
      </c>
      <c r="M3565">
        <v>27024.199000000001</v>
      </c>
      <c r="N3565">
        <v>9476.009</v>
      </c>
      <c r="O3565">
        <v>-16.224</v>
      </c>
      <c r="P3565">
        <v>6.7510000000000003</v>
      </c>
      <c r="Q3565">
        <v>275.447</v>
      </c>
      <c r="R3565">
        <v>17557.664000000001</v>
      </c>
      <c r="S3565">
        <v>17282.217000000001</v>
      </c>
    </row>
    <row r="3566" spans="1:19" x14ac:dyDescent="0.3">
      <c r="A3566">
        <v>2021</v>
      </c>
      <c r="B3566">
        <v>5</v>
      </c>
      <c r="C3566">
        <v>29</v>
      </c>
      <c r="D3566">
        <v>13</v>
      </c>
      <c r="E3566">
        <v>25612.144</v>
      </c>
      <c r="F3566">
        <v>1021.9349999999999</v>
      </c>
      <c r="G3566">
        <v>81.759</v>
      </c>
      <c r="H3566">
        <v>58.395000000000003</v>
      </c>
      <c r="I3566">
        <v>291.25299999999999</v>
      </c>
      <c r="J3566">
        <v>3.6070000000000002</v>
      </c>
      <c r="K3566">
        <v>7.577</v>
      </c>
      <c r="L3566">
        <v>90.162000000000006</v>
      </c>
      <c r="M3566">
        <v>27085.072</v>
      </c>
      <c r="N3566">
        <v>9521.8179999999993</v>
      </c>
      <c r="O3566">
        <v>-8.3439999999999994</v>
      </c>
      <c r="P3566">
        <v>6.8029999999999999</v>
      </c>
      <c r="Q3566">
        <v>280.75599999999997</v>
      </c>
      <c r="R3566">
        <v>17564.794999999998</v>
      </c>
      <c r="S3566">
        <v>17284.039000000001</v>
      </c>
    </row>
    <row r="3567" spans="1:19" x14ac:dyDescent="0.3">
      <c r="A3567">
        <v>2021</v>
      </c>
      <c r="B3567">
        <v>5</v>
      </c>
      <c r="C3567">
        <v>29</v>
      </c>
      <c r="D3567">
        <v>14</v>
      </c>
      <c r="E3567">
        <v>25551.047999999999</v>
      </c>
      <c r="F3567">
        <v>971.00400000000002</v>
      </c>
      <c r="G3567">
        <v>85.007000000000005</v>
      </c>
      <c r="H3567">
        <v>57.939</v>
      </c>
      <c r="I3567">
        <v>290.77</v>
      </c>
      <c r="J3567">
        <v>3.3069999999999999</v>
      </c>
      <c r="K3567">
        <v>-0.77800000000000002</v>
      </c>
      <c r="L3567">
        <v>90.099000000000004</v>
      </c>
      <c r="M3567">
        <v>26963.387999999999</v>
      </c>
      <c r="N3567">
        <v>8956.4619999999995</v>
      </c>
      <c r="O3567">
        <v>-5.5289999999999999</v>
      </c>
      <c r="P3567">
        <v>5.6459999999999999</v>
      </c>
      <c r="Q3567">
        <v>282.49400000000003</v>
      </c>
      <c r="R3567">
        <v>18006.809000000001</v>
      </c>
      <c r="S3567">
        <v>17724.314999999999</v>
      </c>
    </row>
    <row r="3568" spans="1:19" x14ac:dyDescent="0.3">
      <c r="A3568">
        <v>2021</v>
      </c>
      <c r="B3568">
        <v>5</v>
      </c>
      <c r="C3568">
        <v>29</v>
      </c>
      <c r="D3568">
        <v>15</v>
      </c>
      <c r="E3568">
        <v>25416.544999999998</v>
      </c>
      <c r="F3568">
        <v>927.779</v>
      </c>
      <c r="G3568">
        <v>87.771000000000001</v>
      </c>
      <c r="H3568">
        <v>57.066000000000003</v>
      </c>
      <c r="I3568">
        <v>293.33</v>
      </c>
      <c r="J3568">
        <v>3.363</v>
      </c>
      <c r="K3568">
        <v>-3.3410000000000002</v>
      </c>
      <c r="L3568">
        <v>90.007999999999996</v>
      </c>
      <c r="M3568">
        <v>26784.749</v>
      </c>
      <c r="N3568">
        <v>7823.4849999999997</v>
      </c>
      <c r="O3568">
        <v>-0.97499999999999998</v>
      </c>
      <c r="P3568">
        <v>6.5830000000000002</v>
      </c>
      <c r="Q3568">
        <v>281.33199999999999</v>
      </c>
      <c r="R3568">
        <v>18955.655999999999</v>
      </c>
      <c r="S3568">
        <v>18674.324000000001</v>
      </c>
    </row>
    <row r="3569" spans="1:19" x14ac:dyDescent="0.3">
      <c r="A3569">
        <v>2021</v>
      </c>
      <c r="B3569">
        <v>5</v>
      </c>
      <c r="C3569">
        <v>29</v>
      </c>
      <c r="D3569">
        <v>16</v>
      </c>
      <c r="E3569">
        <v>25343.008999999998</v>
      </c>
      <c r="F3569">
        <v>865.26599999999996</v>
      </c>
      <c r="G3569">
        <v>90.210999999999999</v>
      </c>
      <c r="H3569">
        <v>56.938000000000002</v>
      </c>
      <c r="I3569">
        <v>195.18899999999999</v>
      </c>
      <c r="J3569">
        <v>2.121</v>
      </c>
      <c r="K3569">
        <v>-28.184999999999999</v>
      </c>
      <c r="L3569">
        <v>90.012</v>
      </c>
      <c r="M3569">
        <v>26524.35</v>
      </c>
      <c r="N3569">
        <v>6069.6210000000001</v>
      </c>
      <c r="O3569">
        <v>-3.7999999999999999E-2</v>
      </c>
      <c r="P3569">
        <v>5.0960000000000001</v>
      </c>
      <c r="Q3569">
        <v>279.98</v>
      </c>
      <c r="R3569">
        <v>20449.670999999998</v>
      </c>
      <c r="S3569">
        <v>20169.690999999999</v>
      </c>
    </row>
    <row r="3570" spans="1:19" x14ac:dyDescent="0.3">
      <c r="A3570">
        <v>2021</v>
      </c>
      <c r="B3570">
        <v>5</v>
      </c>
      <c r="C3570">
        <v>29</v>
      </c>
      <c r="D3570">
        <v>17</v>
      </c>
      <c r="E3570">
        <v>25124.097000000002</v>
      </c>
      <c r="F3570">
        <v>800.18899999999996</v>
      </c>
      <c r="G3570">
        <v>91.457999999999998</v>
      </c>
      <c r="H3570">
        <v>57.237000000000002</v>
      </c>
      <c r="I3570">
        <v>205.239</v>
      </c>
      <c r="J3570">
        <v>1.9910000000000001</v>
      </c>
      <c r="K3570">
        <v>-39.548000000000002</v>
      </c>
      <c r="L3570">
        <v>89.822000000000003</v>
      </c>
      <c r="M3570">
        <v>26239.027999999998</v>
      </c>
      <c r="N3570">
        <v>3823.9229999999998</v>
      </c>
      <c r="O3570">
        <v>2.6869999999999998</v>
      </c>
      <c r="P3570">
        <v>5.8730000000000002</v>
      </c>
      <c r="Q3570">
        <v>275.49799999999999</v>
      </c>
      <c r="R3570">
        <v>22406.544000000002</v>
      </c>
      <c r="S3570">
        <v>22131.045999999998</v>
      </c>
    </row>
    <row r="3571" spans="1:19" x14ac:dyDescent="0.3">
      <c r="A3571">
        <v>2021</v>
      </c>
      <c r="B3571">
        <v>5</v>
      </c>
      <c r="C3571">
        <v>29</v>
      </c>
      <c r="D3571">
        <v>18</v>
      </c>
      <c r="E3571">
        <v>25042.466</v>
      </c>
      <c r="F3571">
        <v>754.03599999999994</v>
      </c>
      <c r="G3571">
        <v>90.965999999999994</v>
      </c>
      <c r="H3571">
        <v>58.673000000000002</v>
      </c>
      <c r="I3571">
        <v>206.95099999999999</v>
      </c>
      <c r="J3571">
        <v>1.8640000000000001</v>
      </c>
      <c r="K3571">
        <v>-40.479999999999997</v>
      </c>
      <c r="L3571">
        <v>89.697000000000003</v>
      </c>
      <c r="M3571">
        <v>26113.206999999999</v>
      </c>
      <c r="N3571">
        <v>1494.925</v>
      </c>
      <c r="O3571">
        <v>15.896000000000001</v>
      </c>
      <c r="P3571">
        <v>0.997</v>
      </c>
      <c r="Q3571">
        <v>265.31599999999997</v>
      </c>
      <c r="R3571">
        <v>24601.388999999999</v>
      </c>
      <c r="S3571">
        <v>24336.074000000001</v>
      </c>
    </row>
    <row r="3572" spans="1:19" x14ac:dyDescent="0.3">
      <c r="A3572">
        <v>2021</v>
      </c>
      <c r="B3572">
        <v>5</v>
      </c>
      <c r="C3572">
        <v>29</v>
      </c>
      <c r="D3572">
        <v>19</v>
      </c>
      <c r="E3572">
        <v>25506.18</v>
      </c>
      <c r="F3572">
        <v>741.79300000000001</v>
      </c>
      <c r="G3572">
        <v>87.972999999999999</v>
      </c>
      <c r="H3572">
        <v>58.816000000000003</v>
      </c>
      <c r="I3572">
        <v>232.16</v>
      </c>
      <c r="J3572">
        <v>1.7270000000000001</v>
      </c>
      <c r="K3572">
        <v>-45.389000000000003</v>
      </c>
      <c r="L3572">
        <v>89.912999999999997</v>
      </c>
      <c r="M3572">
        <v>26585.200000000001</v>
      </c>
      <c r="N3572">
        <v>210.07300000000001</v>
      </c>
      <c r="O3572">
        <v>20.001999999999999</v>
      </c>
      <c r="P3572">
        <v>5.1360000000000001</v>
      </c>
      <c r="Q3572">
        <v>249.71199999999999</v>
      </c>
      <c r="R3572">
        <v>26349.988000000001</v>
      </c>
      <c r="S3572">
        <v>26100.276000000002</v>
      </c>
    </row>
    <row r="3573" spans="1:19" x14ac:dyDescent="0.3">
      <c r="A3573">
        <v>2021</v>
      </c>
      <c r="B3573">
        <v>5</v>
      </c>
      <c r="C3573">
        <v>29</v>
      </c>
      <c r="D3573">
        <v>20</v>
      </c>
      <c r="E3573">
        <v>26760.151000000002</v>
      </c>
      <c r="F3573">
        <v>775.43100000000004</v>
      </c>
      <c r="G3573">
        <v>83.944999999999993</v>
      </c>
      <c r="H3573">
        <v>60.63</v>
      </c>
      <c r="I3573">
        <v>324.928</v>
      </c>
      <c r="J3573">
        <v>1.5820000000000001</v>
      </c>
      <c r="K3573">
        <v>-50.604999999999997</v>
      </c>
      <c r="L3573">
        <v>90.841999999999999</v>
      </c>
      <c r="M3573">
        <v>27962.958999999999</v>
      </c>
      <c r="N3573">
        <v>0.45900000000000002</v>
      </c>
      <c r="O3573">
        <v>19.817</v>
      </c>
      <c r="P3573">
        <v>8.2550000000000008</v>
      </c>
      <c r="Q3573">
        <v>241.29</v>
      </c>
      <c r="R3573">
        <v>27934.428</v>
      </c>
      <c r="S3573">
        <v>27693.137999999999</v>
      </c>
    </row>
    <row r="3574" spans="1:19" x14ac:dyDescent="0.3">
      <c r="A3574">
        <v>2021</v>
      </c>
      <c r="B3574">
        <v>5</v>
      </c>
      <c r="C3574">
        <v>29</v>
      </c>
      <c r="D3574">
        <v>21</v>
      </c>
      <c r="E3574">
        <v>26058.737000000001</v>
      </c>
      <c r="F3574">
        <v>831.63900000000001</v>
      </c>
      <c r="G3574">
        <v>81.382000000000005</v>
      </c>
      <c r="H3574">
        <v>62.645000000000003</v>
      </c>
      <c r="I3574">
        <v>370.52199999999999</v>
      </c>
      <c r="J3574">
        <v>1.948</v>
      </c>
      <c r="K3574">
        <v>-14.648</v>
      </c>
      <c r="L3574">
        <v>90.36</v>
      </c>
      <c r="M3574">
        <v>27401.203000000001</v>
      </c>
      <c r="N3574">
        <v>0</v>
      </c>
      <c r="O3574">
        <v>18.408999999999999</v>
      </c>
      <c r="P3574">
        <v>2.0049999999999999</v>
      </c>
      <c r="Q3574">
        <v>227.745</v>
      </c>
      <c r="R3574">
        <v>27380.789000000001</v>
      </c>
      <c r="S3574">
        <v>27153.044999999998</v>
      </c>
    </row>
    <row r="3575" spans="1:19" x14ac:dyDescent="0.3">
      <c r="A3575">
        <v>2021</v>
      </c>
      <c r="B3575">
        <v>5</v>
      </c>
      <c r="C3575">
        <v>29</v>
      </c>
      <c r="D3575">
        <v>22</v>
      </c>
      <c r="E3575">
        <v>23895.883999999998</v>
      </c>
      <c r="F3575">
        <v>969.22</v>
      </c>
      <c r="G3575">
        <v>75.308000000000007</v>
      </c>
      <c r="H3575">
        <v>63.066000000000003</v>
      </c>
      <c r="I3575">
        <v>407.01100000000002</v>
      </c>
      <c r="J3575">
        <v>1.7749999999999999</v>
      </c>
      <c r="K3575">
        <v>5.1619999999999999</v>
      </c>
      <c r="L3575">
        <v>88.74</v>
      </c>
      <c r="M3575">
        <v>25430.858</v>
      </c>
      <c r="N3575">
        <v>0</v>
      </c>
      <c r="O3575">
        <v>14.316000000000001</v>
      </c>
      <c r="P3575">
        <v>-12.587</v>
      </c>
      <c r="Q3575">
        <v>210.94499999999999</v>
      </c>
      <c r="R3575">
        <v>25429.129000000001</v>
      </c>
      <c r="S3575">
        <v>25218.184000000001</v>
      </c>
    </row>
    <row r="3576" spans="1:19" x14ac:dyDescent="0.3">
      <c r="A3576">
        <v>2021</v>
      </c>
      <c r="B3576">
        <v>5</v>
      </c>
      <c r="C3576">
        <v>29</v>
      </c>
      <c r="D3576">
        <v>23</v>
      </c>
      <c r="E3576">
        <v>21687.262999999999</v>
      </c>
      <c r="F3576">
        <v>1132.6089999999999</v>
      </c>
      <c r="G3576">
        <v>67.960999999999999</v>
      </c>
      <c r="H3576">
        <v>62.747999999999998</v>
      </c>
      <c r="I3576">
        <v>498.94400000000002</v>
      </c>
      <c r="J3576">
        <v>1.89</v>
      </c>
      <c r="K3576">
        <v>17.677</v>
      </c>
      <c r="L3576">
        <v>87.417000000000002</v>
      </c>
      <c r="M3576">
        <v>23488.548999999999</v>
      </c>
      <c r="N3576">
        <v>0</v>
      </c>
      <c r="O3576">
        <v>9.9269999999999996</v>
      </c>
      <c r="P3576">
        <v>-14.349</v>
      </c>
      <c r="Q3576">
        <v>190.53200000000001</v>
      </c>
      <c r="R3576">
        <v>23492.971000000001</v>
      </c>
      <c r="S3576">
        <v>23302.438999999998</v>
      </c>
    </row>
    <row r="3577" spans="1:19" x14ac:dyDescent="0.3">
      <c r="A3577">
        <v>2021</v>
      </c>
      <c r="B3577">
        <v>5</v>
      </c>
      <c r="C3577">
        <v>29</v>
      </c>
      <c r="D3577">
        <v>24</v>
      </c>
      <c r="E3577">
        <v>20194.28</v>
      </c>
      <c r="F3577">
        <v>1446.9190000000001</v>
      </c>
      <c r="G3577">
        <v>61.860999999999997</v>
      </c>
      <c r="H3577">
        <v>62.27</v>
      </c>
      <c r="I3577">
        <v>775.452</v>
      </c>
      <c r="J3577">
        <v>1.8029999999999999</v>
      </c>
      <c r="K3577">
        <v>23.114000000000001</v>
      </c>
      <c r="L3577">
        <v>86.567999999999998</v>
      </c>
      <c r="M3577">
        <v>22590.404999999999</v>
      </c>
      <c r="N3577">
        <v>0</v>
      </c>
      <c r="O3577">
        <v>5.7050000000000001</v>
      </c>
      <c r="P3577">
        <v>-23.893000000000001</v>
      </c>
      <c r="Q3577">
        <v>171.715</v>
      </c>
      <c r="R3577">
        <v>22608.593000000001</v>
      </c>
      <c r="S3577">
        <v>22436.877</v>
      </c>
    </row>
    <row r="3578" spans="1:19" x14ac:dyDescent="0.3">
      <c r="A3578">
        <v>2021</v>
      </c>
      <c r="B3578">
        <v>5</v>
      </c>
      <c r="C3578">
        <v>30</v>
      </c>
      <c r="D3578">
        <v>1</v>
      </c>
      <c r="E3578">
        <v>19480.953000000001</v>
      </c>
      <c r="F3578">
        <v>1485.29</v>
      </c>
      <c r="G3578">
        <v>60.176000000000002</v>
      </c>
      <c r="H3578">
        <v>61.637</v>
      </c>
      <c r="I3578">
        <v>657.721</v>
      </c>
      <c r="J3578">
        <v>1.788</v>
      </c>
      <c r="K3578">
        <v>21.405000000000001</v>
      </c>
      <c r="L3578">
        <v>86.153000000000006</v>
      </c>
      <c r="M3578">
        <v>21794.946</v>
      </c>
      <c r="N3578">
        <v>0</v>
      </c>
      <c r="O3578">
        <v>3.165</v>
      </c>
      <c r="P3578">
        <v>-18.643999999999998</v>
      </c>
      <c r="Q3578">
        <v>155.43700000000001</v>
      </c>
      <c r="R3578">
        <v>21810.424999999999</v>
      </c>
      <c r="S3578">
        <v>21654.988000000001</v>
      </c>
    </row>
    <row r="3579" spans="1:19" x14ac:dyDescent="0.3">
      <c r="A3579">
        <v>2021</v>
      </c>
      <c r="B3579">
        <v>5</v>
      </c>
      <c r="C3579">
        <v>30</v>
      </c>
      <c r="D3579">
        <v>2</v>
      </c>
      <c r="E3579">
        <v>18847.373</v>
      </c>
      <c r="F3579">
        <v>1549.3710000000001</v>
      </c>
      <c r="G3579">
        <v>57.622</v>
      </c>
      <c r="H3579">
        <v>61.326000000000001</v>
      </c>
      <c r="I3579">
        <v>441.95</v>
      </c>
      <c r="J3579">
        <v>1.8160000000000001</v>
      </c>
      <c r="K3579">
        <v>18.675000000000001</v>
      </c>
      <c r="L3579">
        <v>85.831999999999994</v>
      </c>
      <c r="M3579">
        <v>21006.344000000001</v>
      </c>
      <c r="N3579">
        <v>0</v>
      </c>
      <c r="O3579">
        <v>2.0430000000000001</v>
      </c>
      <c r="P3579">
        <v>-13.452999999999999</v>
      </c>
      <c r="Q3579">
        <v>147.13900000000001</v>
      </c>
      <c r="R3579">
        <v>21017.754000000001</v>
      </c>
      <c r="S3579">
        <v>20870.615000000002</v>
      </c>
    </row>
    <row r="3580" spans="1:19" x14ac:dyDescent="0.3">
      <c r="A3580">
        <v>2021</v>
      </c>
      <c r="B3580">
        <v>5</v>
      </c>
      <c r="C3580">
        <v>30</v>
      </c>
      <c r="D3580">
        <v>3</v>
      </c>
      <c r="E3580">
        <v>18422.560000000001</v>
      </c>
      <c r="F3580">
        <v>1576.87</v>
      </c>
      <c r="G3580">
        <v>55.795999999999999</v>
      </c>
      <c r="H3580">
        <v>60.905999999999999</v>
      </c>
      <c r="I3580">
        <v>279.93400000000003</v>
      </c>
      <c r="J3580">
        <v>1.79</v>
      </c>
      <c r="K3580">
        <v>16.739999999999998</v>
      </c>
      <c r="L3580">
        <v>85.653000000000006</v>
      </c>
      <c r="M3580">
        <v>20444.453000000001</v>
      </c>
      <c r="N3580">
        <v>0</v>
      </c>
      <c r="O3580">
        <v>1.1539999999999999</v>
      </c>
      <c r="P3580">
        <v>-8.6229999999999993</v>
      </c>
      <c r="Q3580">
        <v>142.48599999999999</v>
      </c>
      <c r="R3580">
        <v>20451.921999999999</v>
      </c>
      <c r="S3580">
        <v>20309.436000000002</v>
      </c>
    </row>
    <row r="3581" spans="1:19" x14ac:dyDescent="0.3">
      <c r="A3581">
        <v>2021</v>
      </c>
      <c r="B3581">
        <v>5</v>
      </c>
      <c r="C3581">
        <v>30</v>
      </c>
      <c r="D3581">
        <v>4</v>
      </c>
      <c r="E3581">
        <v>18439.362000000001</v>
      </c>
      <c r="F3581">
        <v>1573.8979999999999</v>
      </c>
      <c r="G3581">
        <v>54.646000000000001</v>
      </c>
      <c r="H3581">
        <v>60.652000000000001</v>
      </c>
      <c r="I3581">
        <v>175.989</v>
      </c>
      <c r="J3581">
        <v>1.619</v>
      </c>
      <c r="K3581">
        <v>16.457999999999998</v>
      </c>
      <c r="L3581">
        <v>85.65</v>
      </c>
      <c r="M3581">
        <v>20353.628000000001</v>
      </c>
      <c r="N3581">
        <v>0</v>
      </c>
      <c r="O3581">
        <v>0.51100000000000001</v>
      </c>
      <c r="P3581">
        <v>-6.0910000000000002</v>
      </c>
      <c r="Q3581">
        <v>141.72499999999999</v>
      </c>
      <c r="R3581">
        <v>20359.207999999999</v>
      </c>
      <c r="S3581">
        <v>20217.483</v>
      </c>
    </row>
    <row r="3582" spans="1:19" x14ac:dyDescent="0.3">
      <c r="A3582">
        <v>2021</v>
      </c>
      <c r="B3582">
        <v>5</v>
      </c>
      <c r="C3582">
        <v>30</v>
      </c>
      <c r="D3582">
        <v>5</v>
      </c>
      <c r="E3582">
        <v>18759.773000000001</v>
      </c>
      <c r="F3582">
        <v>1461.558</v>
      </c>
      <c r="G3582">
        <v>55.445</v>
      </c>
      <c r="H3582">
        <v>60.372</v>
      </c>
      <c r="I3582">
        <v>101.506</v>
      </c>
      <c r="J3582">
        <v>1.629</v>
      </c>
      <c r="K3582">
        <v>7.0110000000000001</v>
      </c>
      <c r="L3582">
        <v>85.816999999999993</v>
      </c>
      <c r="M3582">
        <v>20477.667000000001</v>
      </c>
      <c r="N3582">
        <v>0.245</v>
      </c>
      <c r="O3582">
        <v>0.28499999999999998</v>
      </c>
      <c r="P3582">
        <v>-5.3959999999999999</v>
      </c>
      <c r="Q3582">
        <v>143.14500000000001</v>
      </c>
      <c r="R3582">
        <v>20482.531999999999</v>
      </c>
      <c r="S3582">
        <v>20339.386999999999</v>
      </c>
    </row>
    <row r="3583" spans="1:19" x14ac:dyDescent="0.3">
      <c r="A3583">
        <v>2021</v>
      </c>
      <c r="B3583">
        <v>5</v>
      </c>
      <c r="C3583">
        <v>30</v>
      </c>
      <c r="D3583">
        <v>6</v>
      </c>
      <c r="E3583">
        <v>18823.559000000001</v>
      </c>
      <c r="F3583">
        <v>1332.58</v>
      </c>
      <c r="G3583">
        <v>57.156999999999996</v>
      </c>
      <c r="H3583">
        <v>60.006999999999998</v>
      </c>
      <c r="I3583">
        <v>64.483999999999995</v>
      </c>
      <c r="J3583">
        <v>1.893</v>
      </c>
      <c r="K3583">
        <v>3.8380000000000001</v>
      </c>
      <c r="L3583">
        <v>85.863</v>
      </c>
      <c r="M3583">
        <v>20372.224999999999</v>
      </c>
      <c r="N3583">
        <v>192.55099999999999</v>
      </c>
      <c r="O3583">
        <v>0.18099999999999999</v>
      </c>
      <c r="P3583">
        <v>-2.4129999999999998</v>
      </c>
      <c r="Q3583">
        <v>149.114</v>
      </c>
      <c r="R3583">
        <v>20181.904999999999</v>
      </c>
      <c r="S3583">
        <v>20032.792000000001</v>
      </c>
    </row>
    <row r="3584" spans="1:19" x14ac:dyDescent="0.3">
      <c r="A3584">
        <v>2021</v>
      </c>
      <c r="B3584">
        <v>5</v>
      </c>
      <c r="C3584">
        <v>30</v>
      </c>
      <c r="D3584">
        <v>7</v>
      </c>
      <c r="E3584">
        <v>20024.133999999998</v>
      </c>
      <c r="F3584">
        <v>1300.3879999999999</v>
      </c>
      <c r="G3584">
        <v>59.350999999999999</v>
      </c>
      <c r="H3584">
        <v>60.286999999999999</v>
      </c>
      <c r="I3584">
        <v>68.882999999999996</v>
      </c>
      <c r="J3584">
        <v>2.2879999999999998</v>
      </c>
      <c r="K3584">
        <v>9.8580000000000005</v>
      </c>
      <c r="L3584">
        <v>86.43</v>
      </c>
      <c r="M3584">
        <v>21552.268</v>
      </c>
      <c r="N3584">
        <v>1567.7149999999999</v>
      </c>
      <c r="O3584">
        <v>-3.1139999999999999</v>
      </c>
      <c r="P3584">
        <v>-1.6890000000000001</v>
      </c>
      <c r="Q3584">
        <v>162.584</v>
      </c>
      <c r="R3584">
        <v>19989.357</v>
      </c>
      <c r="S3584">
        <v>19826.772000000001</v>
      </c>
    </row>
    <row r="3585" spans="1:19" x14ac:dyDescent="0.3">
      <c r="A3585">
        <v>2021</v>
      </c>
      <c r="B3585">
        <v>5</v>
      </c>
      <c r="C3585">
        <v>30</v>
      </c>
      <c r="D3585">
        <v>8</v>
      </c>
      <c r="E3585">
        <v>21524.418000000001</v>
      </c>
      <c r="F3585">
        <v>1266.77</v>
      </c>
      <c r="G3585">
        <v>62.195</v>
      </c>
      <c r="H3585">
        <v>60.4</v>
      </c>
      <c r="I3585">
        <v>109.06699999999999</v>
      </c>
      <c r="J3585">
        <v>2.8879999999999999</v>
      </c>
      <c r="K3585">
        <v>7.7050000000000001</v>
      </c>
      <c r="L3585">
        <v>87.257999999999996</v>
      </c>
      <c r="M3585">
        <v>23058.508000000002</v>
      </c>
      <c r="N3585">
        <v>3856.3919999999998</v>
      </c>
      <c r="O3585">
        <v>-10.396000000000001</v>
      </c>
      <c r="P3585">
        <v>-0.51500000000000001</v>
      </c>
      <c r="Q3585">
        <v>181.57499999999999</v>
      </c>
      <c r="R3585">
        <v>19213.026000000002</v>
      </c>
      <c r="S3585">
        <v>19031.451000000001</v>
      </c>
    </row>
    <row r="3586" spans="1:19" x14ac:dyDescent="0.3">
      <c r="A3586">
        <v>2021</v>
      </c>
      <c r="B3586">
        <v>5</v>
      </c>
      <c r="C3586">
        <v>30</v>
      </c>
      <c r="D3586">
        <v>9</v>
      </c>
      <c r="E3586">
        <v>22655.971000000001</v>
      </c>
      <c r="F3586">
        <v>1209.952</v>
      </c>
      <c r="G3586">
        <v>65.924999999999997</v>
      </c>
      <c r="H3586">
        <v>59.869</v>
      </c>
      <c r="I3586">
        <v>148.09700000000001</v>
      </c>
      <c r="J3586">
        <v>3.0950000000000002</v>
      </c>
      <c r="K3586">
        <v>9.9190000000000005</v>
      </c>
      <c r="L3586">
        <v>87.882000000000005</v>
      </c>
      <c r="M3586">
        <v>24174.785</v>
      </c>
      <c r="N3586">
        <v>6068.8469999999998</v>
      </c>
      <c r="O3586">
        <v>-21.635000000000002</v>
      </c>
      <c r="P3586">
        <v>1.335</v>
      </c>
      <c r="Q3586">
        <v>203.79599999999999</v>
      </c>
      <c r="R3586">
        <v>18126.238000000001</v>
      </c>
      <c r="S3586">
        <v>17922.441999999999</v>
      </c>
    </row>
    <row r="3587" spans="1:19" x14ac:dyDescent="0.3">
      <c r="A3587">
        <v>2021</v>
      </c>
      <c r="B3587">
        <v>5</v>
      </c>
      <c r="C3587">
        <v>30</v>
      </c>
      <c r="D3587">
        <v>10</v>
      </c>
      <c r="E3587">
        <v>23603.837</v>
      </c>
      <c r="F3587">
        <v>1156.1500000000001</v>
      </c>
      <c r="G3587">
        <v>70.27</v>
      </c>
      <c r="H3587">
        <v>59.527000000000001</v>
      </c>
      <c r="I3587">
        <v>183.595</v>
      </c>
      <c r="J3587">
        <v>3.2829999999999999</v>
      </c>
      <c r="K3587">
        <v>17.78</v>
      </c>
      <c r="L3587">
        <v>88.438999999999993</v>
      </c>
      <c r="M3587">
        <v>25112.612000000001</v>
      </c>
      <c r="N3587">
        <v>7846.12</v>
      </c>
      <c r="O3587">
        <v>-34.304000000000002</v>
      </c>
      <c r="P3587">
        <v>2.9889999999999999</v>
      </c>
      <c r="Q3587">
        <v>222.97800000000001</v>
      </c>
      <c r="R3587">
        <v>17297.807000000001</v>
      </c>
      <c r="S3587">
        <v>17074.829000000002</v>
      </c>
    </row>
    <row r="3588" spans="1:19" x14ac:dyDescent="0.3">
      <c r="A3588">
        <v>2021</v>
      </c>
      <c r="B3588">
        <v>5</v>
      </c>
      <c r="C3588">
        <v>30</v>
      </c>
      <c r="D3588">
        <v>11</v>
      </c>
      <c r="E3588">
        <v>24101.435000000001</v>
      </c>
      <c r="F3588">
        <v>1114.461</v>
      </c>
      <c r="G3588">
        <v>75.290000000000006</v>
      </c>
      <c r="H3588">
        <v>59.186999999999998</v>
      </c>
      <c r="I3588">
        <v>236.779</v>
      </c>
      <c r="J3588">
        <v>3.4590000000000001</v>
      </c>
      <c r="K3588">
        <v>17.974</v>
      </c>
      <c r="L3588">
        <v>88.718000000000004</v>
      </c>
      <c r="M3588">
        <v>25622.011999999999</v>
      </c>
      <c r="N3588">
        <v>8953.6949999999997</v>
      </c>
      <c r="O3588">
        <v>-34.619</v>
      </c>
      <c r="P3588">
        <v>4.2569999999999997</v>
      </c>
      <c r="Q3588">
        <v>237.041</v>
      </c>
      <c r="R3588">
        <v>16698.679</v>
      </c>
      <c r="S3588">
        <v>16461.637999999999</v>
      </c>
    </row>
    <row r="3589" spans="1:19" x14ac:dyDescent="0.3">
      <c r="A3589">
        <v>2021</v>
      </c>
      <c r="B3589">
        <v>5</v>
      </c>
      <c r="C3589">
        <v>30</v>
      </c>
      <c r="D3589">
        <v>12</v>
      </c>
      <c r="E3589">
        <v>24180.214</v>
      </c>
      <c r="F3589">
        <v>1081.5630000000001</v>
      </c>
      <c r="G3589">
        <v>79.626000000000005</v>
      </c>
      <c r="H3589">
        <v>58.426000000000002</v>
      </c>
      <c r="I3589">
        <v>278.48500000000001</v>
      </c>
      <c r="J3589">
        <v>3.6019999999999999</v>
      </c>
      <c r="K3589">
        <v>9.4209999999999994</v>
      </c>
      <c r="L3589">
        <v>88.76</v>
      </c>
      <c r="M3589">
        <v>25700.471000000001</v>
      </c>
      <c r="N3589">
        <v>9476.009</v>
      </c>
      <c r="O3589">
        <v>-16.224</v>
      </c>
      <c r="P3589">
        <v>6.7510000000000003</v>
      </c>
      <c r="Q3589">
        <v>247.072</v>
      </c>
      <c r="R3589">
        <v>16233.936</v>
      </c>
      <c r="S3589">
        <v>15986.864</v>
      </c>
    </row>
    <row r="3590" spans="1:19" x14ac:dyDescent="0.3">
      <c r="A3590">
        <v>2021</v>
      </c>
      <c r="B3590">
        <v>5</v>
      </c>
      <c r="C3590">
        <v>30</v>
      </c>
      <c r="D3590">
        <v>13</v>
      </c>
      <c r="E3590">
        <v>24249.594000000001</v>
      </c>
      <c r="F3590">
        <v>1021.9349999999999</v>
      </c>
      <c r="G3590">
        <v>83.566999999999993</v>
      </c>
      <c r="H3590">
        <v>58.401000000000003</v>
      </c>
      <c r="I3590">
        <v>291.25299999999999</v>
      </c>
      <c r="J3590">
        <v>3.6070000000000002</v>
      </c>
      <c r="K3590">
        <v>6.9720000000000004</v>
      </c>
      <c r="L3590">
        <v>88.822999999999993</v>
      </c>
      <c r="M3590">
        <v>25720.584999999999</v>
      </c>
      <c r="N3590">
        <v>9521.8179999999993</v>
      </c>
      <c r="O3590">
        <v>-8.3439999999999994</v>
      </c>
      <c r="P3590">
        <v>6.8029999999999999</v>
      </c>
      <c r="Q3590">
        <v>254.08099999999999</v>
      </c>
      <c r="R3590">
        <v>16200.308999999999</v>
      </c>
      <c r="S3590">
        <v>15946.227999999999</v>
      </c>
    </row>
    <row r="3591" spans="1:19" x14ac:dyDescent="0.3">
      <c r="A3591">
        <v>2021</v>
      </c>
      <c r="B3591">
        <v>5</v>
      </c>
      <c r="C3591">
        <v>30</v>
      </c>
      <c r="D3591">
        <v>14</v>
      </c>
      <c r="E3591">
        <v>24130.075000000001</v>
      </c>
      <c r="F3591">
        <v>971.00400000000002</v>
      </c>
      <c r="G3591">
        <v>87.016999999999996</v>
      </c>
      <c r="H3591">
        <v>58.02</v>
      </c>
      <c r="I3591">
        <v>290.77</v>
      </c>
      <c r="J3591">
        <v>3.3069999999999999</v>
      </c>
      <c r="K3591">
        <v>-1.395</v>
      </c>
      <c r="L3591">
        <v>88.77</v>
      </c>
      <c r="M3591">
        <v>25540.55</v>
      </c>
      <c r="N3591">
        <v>8956.4619999999995</v>
      </c>
      <c r="O3591">
        <v>-5.5289999999999999</v>
      </c>
      <c r="P3591">
        <v>5.6459999999999999</v>
      </c>
      <c r="Q3591">
        <v>259.267</v>
      </c>
      <c r="R3591">
        <v>16583.971000000001</v>
      </c>
      <c r="S3591">
        <v>16324.705</v>
      </c>
    </row>
    <row r="3592" spans="1:19" x14ac:dyDescent="0.3">
      <c r="A3592">
        <v>2021</v>
      </c>
      <c r="B3592">
        <v>5</v>
      </c>
      <c r="C3592">
        <v>30</v>
      </c>
      <c r="D3592">
        <v>15</v>
      </c>
      <c r="E3592">
        <v>23983.172999999999</v>
      </c>
      <c r="F3592">
        <v>927.779</v>
      </c>
      <c r="G3592">
        <v>90.29</v>
      </c>
      <c r="H3592">
        <v>57.201999999999998</v>
      </c>
      <c r="I3592">
        <v>293.33</v>
      </c>
      <c r="J3592">
        <v>3.363</v>
      </c>
      <c r="K3592">
        <v>-3.6469999999999998</v>
      </c>
      <c r="L3592">
        <v>88.694999999999993</v>
      </c>
      <c r="M3592">
        <v>25349.894</v>
      </c>
      <c r="N3592">
        <v>7823.4849999999997</v>
      </c>
      <c r="O3592">
        <v>-0.97499999999999998</v>
      </c>
      <c r="P3592">
        <v>6.5830000000000002</v>
      </c>
      <c r="Q3592">
        <v>263.00799999999998</v>
      </c>
      <c r="R3592">
        <v>17520.802</v>
      </c>
      <c r="S3592">
        <v>17257.793000000001</v>
      </c>
    </row>
    <row r="3593" spans="1:19" x14ac:dyDescent="0.3">
      <c r="A3593">
        <v>2021</v>
      </c>
      <c r="B3593">
        <v>5</v>
      </c>
      <c r="C3593">
        <v>30</v>
      </c>
      <c r="D3593">
        <v>16</v>
      </c>
      <c r="E3593">
        <v>23840.134999999998</v>
      </c>
      <c r="F3593">
        <v>865.26599999999996</v>
      </c>
      <c r="G3593">
        <v>91.668000000000006</v>
      </c>
      <c r="H3593">
        <v>57.14</v>
      </c>
      <c r="I3593">
        <v>195.18899999999999</v>
      </c>
      <c r="J3593">
        <v>2.121</v>
      </c>
      <c r="K3593">
        <v>-29.013000000000002</v>
      </c>
      <c r="L3593">
        <v>88.63</v>
      </c>
      <c r="M3593">
        <v>25019.469000000001</v>
      </c>
      <c r="N3593">
        <v>6069.6210000000001</v>
      </c>
      <c r="O3593">
        <v>-3.7999999999999999E-2</v>
      </c>
      <c r="P3593">
        <v>5.0960000000000001</v>
      </c>
      <c r="Q3593">
        <v>267.76900000000001</v>
      </c>
      <c r="R3593">
        <v>18944.789000000001</v>
      </c>
      <c r="S3593">
        <v>18677.02</v>
      </c>
    </row>
    <row r="3594" spans="1:19" x14ac:dyDescent="0.3">
      <c r="A3594">
        <v>2021</v>
      </c>
      <c r="B3594">
        <v>5</v>
      </c>
      <c r="C3594">
        <v>30</v>
      </c>
      <c r="D3594">
        <v>17</v>
      </c>
      <c r="E3594">
        <v>23733.313999999998</v>
      </c>
      <c r="F3594">
        <v>800.18899999999996</v>
      </c>
      <c r="G3594">
        <v>92.563999999999993</v>
      </c>
      <c r="H3594">
        <v>57.387999999999998</v>
      </c>
      <c r="I3594">
        <v>205.239</v>
      </c>
      <c r="J3594">
        <v>1.9910000000000001</v>
      </c>
      <c r="K3594">
        <v>-40.51</v>
      </c>
      <c r="L3594">
        <v>88.567999999999998</v>
      </c>
      <c r="M3594">
        <v>24846.18</v>
      </c>
      <c r="N3594">
        <v>3823.9229999999998</v>
      </c>
      <c r="O3594">
        <v>2.6869999999999998</v>
      </c>
      <c r="P3594">
        <v>5.8730000000000002</v>
      </c>
      <c r="Q3594">
        <v>270.827</v>
      </c>
      <c r="R3594">
        <v>21013.696</v>
      </c>
      <c r="S3594">
        <v>20742.868999999999</v>
      </c>
    </row>
    <row r="3595" spans="1:19" x14ac:dyDescent="0.3">
      <c r="A3595">
        <v>2021</v>
      </c>
      <c r="B3595">
        <v>5</v>
      </c>
      <c r="C3595">
        <v>30</v>
      </c>
      <c r="D3595">
        <v>18</v>
      </c>
      <c r="E3595">
        <v>23481.667000000001</v>
      </c>
      <c r="F3595">
        <v>754.03599999999994</v>
      </c>
      <c r="G3595">
        <v>91.966999999999999</v>
      </c>
      <c r="H3595">
        <v>58.686</v>
      </c>
      <c r="I3595">
        <v>206.95099999999999</v>
      </c>
      <c r="J3595">
        <v>1.8640000000000001</v>
      </c>
      <c r="K3595">
        <v>-40.529000000000003</v>
      </c>
      <c r="L3595">
        <v>88.411000000000001</v>
      </c>
      <c r="M3595">
        <v>24551.085999999999</v>
      </c>
      <c r="N3595">
        <v>1494.925</v>
      </c>
      <c r="O3595">
        <v>15.896000000000001</v>
      </c>
      <c r="P3595">
        <v>0.997</v>
      </c>
      <c r="Q3595">
        <v>269.19600000000003</v>
      </c>
      <c r="R3595">
        <v>23039.269</v>
      </c>
      <c r="S3595">
        <v>22770.072</v>
      </c>
    </row>
    <row r="3596" spans="1:19" x14ac:dyDescent="0.3">
      <c r="A3596">
        <v>2021</v>
      </c>
      <c r="B3596">
        <v>5</v>
      </c>
      <c r="C3596">
        <v>30</v>
      </c>
      <c r="D3596">
        <v>19</v>
      </c>
      <c r="E3596">
        <v>23802.84</v>
      </c>
      <c r="F3596">
        <v>741.79300000000001</v>
      </c>
      <c r="G3596">
        <v>88.543999999999997</v>
      </c>
      <c r="H3596">
        <v>58.813000000000002</v>
      </c>
      <c r="I3596">
        <v>232.16</v>
      </c>
      <c r="J3596">
        <v>1.7270000000000001</v>
      </c>
      <c r="K3596">
        <v>-44.677</v>
      </c>
      <c r="L3596">
        <v>88.557000000000002</v>
      </c>
      <c r="M3596">
        <v>24881.214</v>
      </c>
      <c r="N3596">
        <v>210.07300000000001</v>
      </c>
      <c r="O3596">
        <v>20.001999999999999</v>
      </c>
      <c r="P3596">
        <v>5.1360000000000001</v>
      </c>
      <c r="Q3596">
        <v>259.49900000000002</v>
      </c>
      <c r="R3596">
        <v>24646.002</v>
      </c>
      <c r="S3596">
        <v>24386.502</v>
      </c>
    </row>
    <row r="3597" spans="1:19" x14ac:dyDescent="0.3">
      <c r="A3597">
        <v>2021</v>
      </c>
      <c r="B3597">
        <v>5</v>
      </c>
      <c r="C3597">
        <v>30</v>
      </c>
      <c r="D3597">
        <v>20</v>
      </c>
      <c r="E3597">
        <v>25343.065999999999</v>
      </c>
      <c r="F3597">
        <v>775.43100000000004</v>
      </c>
      <c r="G3597">
        <v>84.506</v>
      </c>
      <c r="H3597">
        <v>60.524000000000001</v>
      </c>
      <c r="I3597">
        <v>324.928</v>
      </c>
      <c r="J3597">
        <v>1.5820000000000001</v>
      </c>
      <c r="K3597">
        <v>-48.863</v>
      </c>
      <c r="L3597">
        <v>89.46</v>
      </c>
      <c r="M3597">
        <v>26546.128000000001</v>
      </c>
      <c r="N3597">
        <v>0.45900000000000002</v>
      </c>
      <c r="O3597">
        <v>19.817</v>
      </c>
      <c r="P3597">
        <v>8.2550000000000008</v>
      </c>
      <c r="Q3597">
        <v>249.988</v>
      </c>
      <c r="R3597">
        <v>26517.597000000002</v>
      </c>
      <c r="S3597">
        <v>26267.609</v>
      </c>
    </row>
    <row r="3598" spans="1:19" x14ac:dyDescent="0.3">
      <c r="A3598">
        <v>2021</v>
      </c>
      <c r="B3598">
        <v>5</v>
      </c>
      <c r="C3598">
        <v>30</v>
      </c>
      <c r="D3598">
        <v>21</v>
      </c>
      <c r="E3598">
        <v>24828.526000000002</v>
      </c>
      <c r="F3598">
        <v>831.63900000000001</v>
      </c>
      <c r="G3598">
        <v>82.671999999999997</v>
      </c>
      <c r="H3598">
        <v>62.408000000000001</v>
      </c>
      <c r="I3598">
        <v>370.52199999999999</v>
      </c>
      <c r="J3598">
        <v>1.948</v>
      </c>
      <c r="K3598">
        <v>-13.994999999999999</v>
      </c>
      <c r="L3598">
        <v>89.191000000000003</v>
      </c>
      <c r="M3598">
        <v>26170.239000000001</v>
      </c>
      <c r="N3598">
        <v>0</v>
      </c>
      <c r="O3598">
        <v>18.408999999999999</v>
      </c>
      <c r="P3598">
        <v>2.0049999999999999</v>
      </c>
      <c r="Q3598">
        <v>232.78800000000001</v>
      </c>
      <c r="R3598">
        <v>26149.825000000001</v>
      </c>
      <c r="S3598">
        <v>25917.038</v>
      </c>
    </row>
    <row r="3599" spans="1:19" x14ac:dyDescent="0.3">
      <c r="A3599">
        <v>2021</v>
      </c>
      <c r="B3599">
        <v>5</v>
      </c>
      <c r="C3599">
        <v>30</v>
      </c>
      <c r="D3599">
        <v>22</v>
      </c>
      <c r="E3599">
        <v>22866.987000000001</v>
      </c>
      <c r="F3599">
        <v>969.22</v>
      </c>
      <c r="G3599">
        <v>77.141999999999996</v>
      </c>
      <c r="H3599">
        <v>62.816000000000003</v>
      </c>
      <c r="I3599">
        <v>407.01100000000002</v>
      </c>
      <c r="J3599">
        <v>1.7749999999999999</v>
      </c>
      <c r="K3599">
        <v>4.8</v>
      </c>
      <c r="L3599">
        <v>88.013999999999996</v>
      </c>
      <c r="M3599">
        <v>24400.623</v>
      </c>
      <c r="N3599">
        <v>0</v>
      </c>
      <c r="O3599">
        <v>14.316000000000001</v>
      </c>
      <c r="P3599">
        <v>-12.587</v>
      </c>
      <c r="Q3599">
        <v>212.51900000000001</v>
      </c>
      <c r="R3599">
        <v>24398.894</v>
      </c>
      <c r="S3599">
        <v>24186.375</v>
      </c>
    </row>
    <row r="3600" spans="1:19" x14ac:dyDescent="0.3">
      <c r="A3600">
        <v>2021</v>
      </c>
      <c r="B3600">
        <v>5</v>
      </c>
      <c r="C3600">
        <v>30</v>
      </c>
      <c r="D3600">
        <v>23</v>
      </c>
      <c r="E3600">
        <v>21117.8</v>
      </c>
      <c r="F3600">
        <v>1132.6089999999999</v>
      </c>
      <c r="G3600">
        <v>70.042000000000002</v>
      </c>
      <c r="H3600">
        <v>62.594000000000001</v>
      </c>
      <c r="I3600">
        <v>499.92</v>
      </c>
      <c r="J3600">
        <v>3.0449999999999999</v>
      </c>
      <c r="K3600">
        <v>17.395</v>
      </c>
      <c r="L3600">
        <v>87.03</v>
      </c>
      <c r="M3600">
        <v>22920.395</v>
      </c>
      <c r="N3600">
        <v>0</v>
      </c>
      <c r="O3600">
        <v>9.9269999999999996</v>
      </c>
      <c r="P3600">
        <v>-14.349</v>
      </c>
      <c r="Q3600">
        <v>188.727</v>
      </c>
      <c r="R3600">
        <v>22924.816999999999</v>
      </c>
      <c r="S3600">
        <v>22736.09</v>
      </c>
    </row>
    <row r="3601" spans="1:19" x14ac:dyDescent="0.3">
      <c r="A3601">
        <v>2021</v>
      </c>
      <c r="B3601">
        <v>5</v>
      </c>
      <c r="C3601">
        <v>30</v>
      </c>
      <c r="D3601">
        <v>24</v>
      </c>
      <c r="E3601">
        <v>19746.859</v>
      </c>
      <c r="F3601">
        <v>1446.9190000000001</v>
      </c>
      <c r="G3601">
        <v>63.573</v>
      </c>
      <c r="H3601">
        <v>62.149000000000001</v>
      </c>
      <c r="I3601">
        <v>846.64099999999996</v>
      </c>
      <c r="J3601">
        <v>5.0780000000000003</v>
      </c>
      <c r="K3601">
        <v>23.715</v>
      </c>
      <c r="L3601">
        <v>86.277000000000001</v>
      </c>
      <c r="M3601">
        <v>22217.637999999999</v>
      </c>
      <c r="N3601">
        <v>0</v>
      </c>
      <c r="O3601">
        <v>5.7050000000000001</v>
      </c>
      <c r="P3601">
        <v>-23.893000000000001</v>
      </c>
      <c r="Q3601">
        <v>166.399</v>
      </c>
      <c r="R3601">
        <v>22235.825000000001</v>
      </c>
      <c r="S3601">
        <v>22069.425999999999</v>
      </c>
    </row>
    <row r="3602" spans="1:19" x14ac:dyDescent="0.3">
      <c r="A3602">
        <v>2021</v>
      </c>
      <c r="B3602">
        <v>5</v>
      </c>
      <c r="C3602">
        <v>31</v>
      </c>
      <c r="D3602">
        <v>1</v>
      </c>
      <c r="E3602">
        <v>19709.944</v>
      </c>
      <c r="F3602">
        <v>1513.2850000000001</v>
      </c>
      <c r="G3602">
        <v>61.405000000000001</v>
      </c>
      <c r="H3602">
        <v>61.683</v>
      </c>
      <c r="I3602">
        <v>601.077</v>
      </c>
      <c r="J3602">
        <v>4.9450000000000003</v>
      </c>
      <c r="K3602">
        <v>21.437000000000001</v>
      </c>
      <c r="L3602">
        <v>86.284999999999997</v>
      </c>
      <c r="M3602">
        <v>21998.655999999999</v>
      </c>
      <c r="N3602">
        <v>0</v>
      </c>
      <c r="O3602">
        <v>3.165</v>
      </c>
      <c r="P3602">
        <v>-18.643999999999998</v>
      </c>
      <c r="Q3602">
        <v>151.202</v>
      </c>
      <c r="R3602">
        <v>22014.133999999998</v>
      </c>
      <c r="S3602">
        <v>21862.933000000001</v>
      </c>
    </row>
    <row r="3603" spans="1:19" x14ac:dyDescent="0.3">
      <c r="A3603">
        <v>2021</v>
      </c>
      <c r="B3603">
        <v>5</v>
      </c>
      <c r="C3603">
        <v>31</v>
      </c>
      <c r="D3603">
        <v>2</v>
      </c>
      <c r="E3603">
        <v>18967.875</v>
      </c>
      <c r="F3603">
        <v>1589.4749999999999</v>
      </c>
      <c r="G3603">
        <v>58.823999999999998</v>
      </c>
      <c r="H3603">
        <v>61.35</v>
      </c>
      <c r="I3603">
        <v>360.00200000000001</v>
      </c>
      <c r="J3603">
        <v>4.8719999999999999</v>
      </c>
      <c r="K3603">
        <v>18.855</v>
      </c>
      <c r="L3603">
        <v>85.884</v>
      </c>
      <c r="M3603">
        <v>21088.311000000002</v>
      </c>
      <c r="N3603">
        <v>0</v>
      </c>
      <c r="O3603">
        <v>2.0430000000000001</v>
      </c>
      <c r="P3603">
        <v>-13.452999999999999</v>
      </c>
      <c r="Q3603">
        <v>141.55600000000001</v>
      </c>
      <c r="R3603">
        <v>21099.721000000001</v>
      </c>
      <c r="S3603">
        <v>20958.165000000001</v>
      </c>
    </row>
    <row r="3604" spans="1:19" x14ac:dyDescent="0.3">
      <c r="A3604">
        <v>2021</v>
      </c>
      <c r="B3604">
        <v>5</v>
      </c>
      <c r="C3604">
        <v>31</v>
      </c>
      <c r="D3604">
        <v>3</v>
      </c>
      <c r="E3604">
        <v>18611.091</v>
      </c>
      <c r="F3604">
        <v>1574.038</v>
      </c>
      <c r="G3604">
        <v>56.981000000000002</v>
      </c>
      <c r="H3604">
        <v>60.939</v>
      </c>
      <c r="I3604">
        <v>204.78</v>
      </c>
      <c r="J3604">
        <v>4.7190000000000003</v>
      </c>
      <c r="K3604">
        <v>16.774999999999999</v>
      </c>
      <c r="L3604">
        <v>85.754999999999995</v>
      </c>
      <c r="M3604">
        <v>20558.096000000001</v>
      </c>
      <c r="N3604">
        <v>0</v>
      </c>
      <c r="O3604">
        <v>1.1539999999999999</v>
      </c>
      <c r="P3604">
        <v>-8.6229999999999993</v>
      </c>
      <c r="Q3604">
        <v>136.83199999999999</v>
      </c>
      <c r="R3604">
        <v>20565.564999999999</v>
      </c>
      <c r="S3604">
        <v>20428.734</v>
      </c>
    </row>
    <row r="3605" spans="1:19" x14ac:dyDescent="0.3">
      <c r="A3605">
        <v>2021</v>
      </c>
      <c r="B3605">
        <v>5</v>
      </c>
      <c r="C3605">
        <v>31</v>
      </c>
      <c r="D3605">
        <v>4</v>
      </c>
      <c r="E3605">
        <v>18819.87</v>
      </c>
      <c r="F3605">
        <v>1531.577</v>
      </c>
      <c r="G3605">
        <v>56.015999999999998</v>
      </c>
      <c r="H3605">
        <v>60.715000000000003</v>
      </c>
      <c r="I3605">
        <v>102.96599999999999</v>
      </c>
      <c r="J3605">
        <v>3.6520000000000001</v>
      </c>
      <c r="K3605">
        <v>16.597000000000001</v>
      </c>
      <c r="L3605">
        <v>85.855000000000004</v>
      </c>
      <c r="M3605">
        <v>20621.233</v>
      </c>
      <c r="N3605">
        <v>0</v>
      </c>
      <c r="O3605">
        <v>0.51100000000000001</v>
      </c>
      <c r="P3605">
        <v>-6.0910000000000002</v>
      </c>
      <c r="Q3605">
        <v>138.06700000000001</v>
      </c>
      <c r="R3605">
        <v>20626.812999999998</v>
      </c>
      <c r="S3605">
        <v>20488.745999999999</v>
      </c>
    </row>
    <row r="3606" spans="1:19" x14ac:dyDescent="0.3">
      <c r="A3606">
        <v>2021</v>
      </c>
      <c r="B3606">
        <v>5</v>
      </c>
      <c r="C3606">
        <v>31</v>
      </c>
      <c r="D3606">
        <v>5</v>
      </c>
      <c r="E3606">
        <v>19675.677</v>
      </c>
      <c r="F3606">
        <v>1385.482</v>
      </c>
      <c r="G3606">
        <v>56.718000000000004</v>
      </c>
      <c r="H3606">
        <v>60.51</v>
      </c>
      <c r="I3606">
        <v>72.459999999999994</v>
      </c>
      <c r="J3606">
        <v>2.3290000000000002</v>
      </c>
      <c r="K3606">
        <v>7.1150000000000002</v>
      </c>
      <c r="L3606">
        <v>86.272000000000006</v>
      </c>
      <c r="M3606">
        <v>21289.845000000001</v>
      </c>
      <c r="N3606">
        <v>0.245</v>
      </c>
      <c r="O3606">
        <v>0.28499999999999998</v>
      </c>
      <c r="P3606">
        <v>-5.3959999999999999</v>
      </c>
      <c r="Q3606">
        <v>141.398</v>
      </c>
      <c r="R3606">
        <v>21294.71</v>
      </c>
      <c r="S3606">
        <v>21153.312000000002</v>
      </c>
    </row>
    <row r="3607" spans="1:19" x14ac:dyDescent="0.3">
      <c r="A3607">
        <v>2021</v>
      </c>
      <c r="B3607">
        <v>5</v>
      </c>
      <c r="C3607">
        <v>31</v>
      </c>
      <c r="D3607">
        <v>6</v>
      </c>
      <c r="E3607">
        <v>20637.116000000002</v>
      </c>
      <c r="F3607">
        <v>1194.027</v>
      </c>
      <c r="G3607">
        <v>59.149000000000001</v>
      </c>
      <c r="H3607">
        <v>60.243000000000002</v>
      </c>
      <c r="I3607">
        <v>128.994</v>
      </c>
      <c r="J3607">
        <v>2.839</v>
      </c>
      <c r="K3607">
        <v>3.996</v>
      </c>
      <c r="L3607">
        <v>86.838999999999999</v>
      </c>
      <c r="M3607">
        <v>22114.054</v>
      </c>
      <c r="N3607">
        <v>192.55099999999999</v>
      </c>
      <c r="O3607">
        <v>0.18099999999999999</v>
      </c>
      <c r="P3607">
        <v>-2.4129999999999998</v>
      </c>
      <c r="Q3607">
        <v>148.983</v>
      </c>
      <c r="R3607">
        <v>21923.735000000001</v>
      </c>
      <c r="S3607">
        <v>21774.751</v>
      </c>
    </row>
    <row r="3608" spans="1:19" x14ac:dyDescent="0.3">
      <c r="A3608">
        <v>2021</v>
      </c>
      <c r="B3608">
        <v>5</v>
      </c>
      <c r="C3608">
        <v>31</v>
      </c>
      <c r="D3608">
        <v>7</v>
      </c>
      <c r="E3608">
        <v>22156.856</v>
      </c>
      <c r="F3608">
        <v>1145.8689999999999</v>
      </c>
      <c r="G3608">
        <v>61.677</v>
      </c>
      <c r="H3608">
        <v>60.566000000000003</v>
      </c>
      <c r="I3608">
        <v>267.89</v>
      </c>
      <c r="J3608">
        <v>3.702</v>
      </c>
      <c r="K3608">
        <v>9.9990000000000006</v>
      </c>
      <c r="L3608">
        <v>87.751999999999995</v>
      </c>
      <c r="M3608">
        <v>23732.633999999998</v>
      </c>
      <c r="N3608">
        <v>1567.7149999999999</v>
      </c>
      <c r="O3608">
        <v>-3.1139999999999999</v>
      </c>
      <c r="P3608">
        <v>-1.6890000000000001</v>
      </c>
      <c r="Q3608">
        <v>164.39400000000001</v>
      </c>
      <c r="R3608">
        <v>22169.722000000002</v>
      </c>
      <c r="S3608">
        <v>22005.328000000001</v>
      </c>
    </row>
    <row r="3609" spans="1:19" x14ac:dyDescent="0.3">
      <c r="A3609">
        <v>2021</v>
      </c>
      <c r="B3609">
        <v>5</v>
      </c>
      <c r="C3609">
        <v>31</v>
      </c>
      <c r="D3609">
        <v>8</v>
      </c>
      <c r="E3609">
        <v>23677.18</v>
      </c>
      <c r="F3609">
        <v>1108.0029999999999</v>
      </c>
      <c r="G3609">
        <v>65.239999999999995</v>
      </c>
      <c r="H3609">
        <v>60.665999999999997</v>
      </c>
      <c r="I3609">
        <v>494.47699999999998</v>
      </c>
      <c r="J3609">
        <v>4.97</v>
      </c>
      <c r="K3609">
        <v>7.7619999999999996</v>
      </c>
      <c r="L3609">
        <v>88.613</v>
      </c>
      <c r="M3609">
        <v>25441.67</v>
      </c>
      <c r="N3609">
        <v>3856.3919999999998</v>
      </c>
      <c r="O3609">
        <v>-10.396000000000001</v>
      </c>
      <c r="P3609">
        <v>-0.51500000000000001</v>
      </c>
      <c r="Q3609">
        <v>187.29</v>
      </c>
      <c r="R3609">
        <v>21596.188999999998</v>
      </c>
      <c r="S3609">
        <v>21408.899000000001</v>
      </c>
    </row>
    <row r="3610" spans="1:19" x14ac:dyDescent="0.3">
      <c r="A3610">
        <v>2021</v>
      </c>
      <c r="B3610">
        <v>5</v>
      </c>
      <c r="C3610">
        <v>31</v>
      </c>
      <c r="D3610">
        <v>9</v>
      </c>
      <c r="E3610">
        <v>25039.626</v>
      </c>
      <c r="F3610">
        <v>1069.885</v>
      </c>
      <c r="G3610">
        <v>69.436000000000007</v>
      </c>
      <c r="H3610">
        <v>60.091000000000001</v>
      </c>
      <c r="I3610">
        <v>610.01099999999997</v>
      </c>
      <c r="J3610">
        <v>5.5149999999999997</v>
      </c>
      <c r="K3610">
        <v>9.76</v>
      </c>
      <c r="L3610">
        <v>89.516999999999996</v>
      </c>
      <c r="M3610">
        <v>26884.403999999999</v>
      </c>
      <c r="N3610">
        <v>6068.8469999999998</v>
      </c>
      <c r="O3610">
        <v>-21.635000000000002</v>
      </c>
      <c r="P3610">
        <v>1.335</v>
      </c>
      <c r="Q3610">
        <v>212.89599999999999</v>
      </c>
      <c r="R3610">
        <v>20835.857</v>
      </c>
      <c r="S3610">
        <v>20622.960999999999</v>
      </c>
    </row>
    <row r="3611" spans="1:19" x14ac:dyDescent="0.3">
      <c r="A3611">
        <v>2021</v>
      </c>
      <c r="B3611">
        <v>5</v>
      </c>
      <c r="C3611">
        <v>31</v>
      </c>
      <c r="D3611">
        <v>10</v>
      </c>
      <c r="E3611">
        <v>26107.86</v>
      </c>
      <c r="F3611">
        <v>1024.2439999999999</v>
      </c>
      <c r="G3611">
        <v>74.474000000000004</v>
      </c>
      <c r="H3611">
        <v>59.715000000000003</v>
      </c>
      <c r="I3611">
        <v>576.36599999999999</v>
      </c>
      <c r="J3611">
        <v>5.82</v>
      </c>
      <c r="K3611">
        <v>17.914999999999999</v>
      </c>
      <c r="L3611">
        <v>90.328000000000003</v>
      </c>
      <c r="M3611">
        <v>27882.246999999999</v>
      </c>
      <c r="N3611">
        <v>7846.12</v>
      </c>
      <c r="O3611">
        <v>-34.304000000000002</v>
      </c>
      <c r="P3611">
        <v>2.9889999999999999</v>
      </c>
      <c r="Q3611">
        <v>234.83500000000001</v>
      </c>
      <c r="R3611">
        <v>20067.441999999999</v>
      </c>
      <c r="S3611">
        <v>19832.607</v>
      </c>
    </row>
    <row r="3612" spans="1:19" x14ac:dyDescent="0.3">
      <c r="A3612">
        <v>2021</v>
      </c>
      <c r="B3612">
        <v>5</v>
      </c>
      <c r="C3612">
        <v>31</v>
      </c>
      <c r="D3612">
        <v>11</v>
      </c>
      <c r="E3612">
        <v>26613.046999999999</v>
      </c>
      <c r="F3612">
        <v>989.71299999999997</v>
      </c>
      <c r="G3612">
        <v>79.608999999999995</v>
      </c>
      <c r="H3612">
        <v>59.338999999999999</v>
      </c>
      <c r="I3612">
        <v>490.58300000000003</v>
      </c>
      <c r="J3612">
        <v>5.9569999999999999</v>
      </c>
      <c r="K3612">
        <v>18.416</v>
      </c>
      <c r="L3612">
        <v>90.68</v>
      </c>
      <c r="M3612">
        <v>28267.734</v>
      </c>
      <c r="N3612">
        <v>8953.6949999999997</v>
      </c>
      <c r="O3612">
        <v>-34.619</v>
      </c>
      <c r="P3612">
        <v>4.2569999999999997</v>
      </c>
      <c r="Q3612">
        <v>254.852</v>
      </c>
      <c r="R3612">
        <v>19344.401000000002</v>
      </c>
      <c r="S3612">
        <v>19089.548999999999</v>
      </c>
    </row>
    <row r="3613" spans="1:19" x14ac:dyDescent="0.3">
      <c r="A3613">
        <v>2021</v>
      </c>
      <c r="B3613">
        <v>5</v>
      </c>
      <c r="C3613">
        <v>31</v>
      </c>
      <c r="D3613">
        <v>12</v>
      </c>
      <c r="E3613">
        <v>26805.508000000002</v>
      </c>
      <c r="F3613">
        <v>983.84199999999998</v>
      </c>
      <c r="G3613">
        <v>85.99</v>
      </c>
      <c r="H3613">
        <v>58.491</v>
      </c>
      <c r="I3613">
        <v>453.64400000000001</v>
      </c>
      <c r="J3613">
        <v>5.9269999999999996</v>
      </c>
      <c r="K3613">
        <v>10.233000000000001</v>
      </c>
      <c r="L3613">
        <v>90.814999999999998</v>
      </c>
      <c r="M3613">
        <v>28408.458999999999</v>
      </c>
      <c r="N3613">
        <v>9476.009</v>
      </c>
      <c r="O3613">
        <v>-16.224</v>
      </c>
      <c r="P3613">
        <v>6.7510000000000003</v>
      </c>
      <c r="Q3613">
        <v>266.274</v>
      </c>
      <c r="R3613">
        <v>18941.923999999999</v>
      </c>
      <c r="S3613">
        <v>18675.649000000001</v>
      </c>
    </row>
    <row r="3614" spans="1:19" x14ac:dyDescent="0.3">
      <c r="A3614">
        <v>2021</v>
      </c>
      <c r="B3614">
        <v>5</v>
      </c>
      <c r="C3614">
        <v>31</v>
      </c>
      <c r="D3614">
        <v>13</v>
      </c>
      <c r="E3614">
        <v>27144.812999999998</v>
      </c>
      <c r="F3614">
        <v>908.95100000000002</v>
      </c>
      <c r="G3614">
        <v>92.134</v>
      </c>
      <c r="H3614">
        <v>58.485999999999997</v>
      </c>
      <c r="I3614">
        <v>429.274</v>
      </c>
      <c r="J3614">
        <v>5.819</v>
      </c>
      <c r="K3614">
        <v>7.9809999999999999</v>
      </c>
      <c r="L3614">
        <v>91.1</v>
      </c>
      <c r="M3614">
        <v>28646.425999999999</v>
      </c>
      <c r="N3614">
        <v>9521.8179999999993</v>
      </c>
      <c r="O3614">
        <v>-8.3439999999999994</v>
      </c>
      <c r="P3614">
        <v>6.8029999999999999</v>
      </c>
      <c r="Q3614">
        <v>278.33199999999999</v>
      </c>
      <c r="R3614">
        <v>19126.150000000001</v>
      </c>
      <c r="S3614">
        <v>18847.817999999999</v>
      </c>
    </row>
    <row r="3615" spans="1:19" x14ac:dyDescent="0.3">
      <c r="A3615">
        <v>2021</v>
      </c>
      <c r="B3615">
        <v>5</v>
      </c>
      <c r="C3615">
        <v>31</v>
      </c>
      <c r="D3615">
        <v>14</v>
      </c>
      <c r="E3615">
        <v>27190.993999999999</v>
      </c>
      <c r="F3615">
        <v>875.27599999999995</v>
      </c>
      <c r="G3615">
        <v>96.057000000000002</v>
      </c>
      <c r="H3615">
        <v>58.045999999999999</v>
      </c>
      <c r="I3615">
        <v>368.52499999999998</v>
      </c>
      <c r="J3615">
        <v>5.3470000000000004</v>
      </c>
      <c r="K3615">
        <v>-0.17100000000000001</v>
      </c>
      <c r="L3615">
        <v>91.147999999999996</v>
      </c>
      <c r="M3615">
        <v>28589.163</v>
      </c>
      <c r="N3615">
        <v>8956.4619999999995</v>
      </c>
      <c r="O3615">
        <v>-5.5289999999999999</v>
      </c>
      <c r="P3615">
        <v>5.6459999999999999</v>
      </c>
      <c r="Q3615">
        <v>286.41000000000003</v>
      </c>
      <c r="R3615">
        <v>19632.583999999999</v>
      </c>
      <c r="S3615">
        <v>19346.173999999999</v>
      </c>
    </row>
    <row r="3616" spans="1:19" x14ac:dyDescent="0.3">
      <c r="A3616">
        <v>2021</v>
      </c>
      <c r="B3616">
        <v>5</v>
      </c>
      <c r="C3616">
        <v>31</v>
      </c>
      <c r="D3616">
        <v>15</v>
      </c>
      <c r="E3616">
        <v>27132.223000000002</v>
      </c>
      <c r="F3616">
        <v>836.15899999999999</v>
      </c>
      <c r="G3616">
        <v>99.305000000000007</v>
      </c>
      <c r="H3616">
        <v>57.134999999999998</v>
      </c>
      <c r="I3616">
        <v>339.13400000000001</v>
      </c>
      <c r="J3616">
        <v>5.5759999999999996</v>
      </c>
      <c r="K3616">
        <v>-2.8660000000000001</v>
      </c>
      <c r="L3616">
        <v>91.103999999999999</v>
      </c>
      <c r="M3616">
        <v>28458.465</v>
      </c>
      <c r="N3616">
        <v>7823.4849999999997</v>
      </c>
      <c r="O3616">
        <v>-0.97499999999999998</v>
      </c>
      <c r="P3616">
        <v>6.5830000000000002</v>
      </c>
      <c r="Q3616">
        <v>290.64299999999997</v>
      </c>
      <c r="R3616">
        <v>20629.373</v>
      </c>
      <c r="S3616">
        <v>20338.73</v>
      </c>
    </row>
    <row r="3617" spans="1:19" x14ac:dyDescent="0.3">
      <c r="A3617">
        <v>2021</v>
      </c>
      <c r="B3617">
        <v>5</v>
      </c>
      <c r="C3617">
        <v>31</v>
      </c>
      <c r="D3617">
        <v>16</v>
      </c>
      <c r="E3617">
        <v>26927.716</v>
      </c>
      <c r="F3617">
        <v>797.34799999999996</v>
      </c>
      <c r="G3617">
        <v>101.604</v>
      </c>
      <c r="H3617">
        <v>57.088999999999999</v>
      </c>
      <c r="I3617">
        <v>233.93700000000001</v>
      </c>
      <c r="J3617">
        <v>4.3869999999999996</v>
      </c>
      <c r="K3617">
        <v>-28.341000000000001</v>
      </c>
      <c r="L3617">
        <v>90.891000000000005</v>
      </c>
      <c r="M3617">
        <v>28083.027999999998</v>
      </c>
      <c r="N3617">
        <v>6069.6210000000001</v>
      </c>
      <c r="O3617">
        <v>-3.7999999999999999E-2</v>
      </c>
      <c r="P3617">
        <v>5.0960000000000001</v>
      </c>
      <c r="Q3617">
        <v>297.19099999999997</v>
      </c>
      <c r="R3617">
        <v>22008.348999999998</v>
      </c>
      <c r="S3617">
        <v>21711.157999999999</v>
      </c>
    </row>
    <row r="3618" spans="1:19" x14ac:dyDescent="0.3">
      <c r="A3618">
        <v>2021</v>
      </c>
      <c r="B3618">
        <v>5</v>
      </c>
      <c r="C3618">
        <v>31</v>
      </c>
      <c r="D3618">
        <v>17</v>
      </c>
      <c r="E3618">
        <v>26676.331999999999</v>
      </c>
      <c r="F3618">
        <v>748.70500000000004</v>
      </c>
      <c r="G3618">
        <v>102.815</v>
      </c>
      <c r="H3618">
        <v>57.387999999999998</v>
      </c>
      <c r="I3618">
        <v>255.80699999999999</v>
      </c>
      <c r="J3618">
        <v>4.91</v>
      </c>
      <c r="K3618">
        <v>-40.871000000000002</v>
      </c>
      <c r="L3618">
        <v>90.626999999999995</v>
      </c>
      <c r="M3618">
        <v>27792.899000000001</v>
      </c>
      <c r="N3618">
        <v>3823.9229999999998</v>
      </c>
      <c r="O3618">
        <v>2.6869999999999998</v>
      </c>
      <c r="P3618">
        <v>5.8730000000000002</v>
      </c>
      <c r="Q3618">
        <v>300.42700000000002</v>
      </c>
      <c r="R3618">
        <v>23960.415000000001</v>
      </c>
      <c r="S3618">
        <v>23659.988000000001</v>
      </c>
    </row>
    <row r="3619" spans="1:19" x14ac:dyDescent="0.3">
      <c r="A3619">
        <v>2021</v>
      </c>
      <c r="B3619">
        <v>5</v>
      </c>
      <c r="C3619">
        <v>31</v>
      </c>
      <c r="D3619">
        <v>18</v>
      </c>
      <c r="E3619">
        <v>26400.741000000002</v>
      </c>
      <c r="F3619">
        <v>711.24800000000005</v>
      </c>
      <c r="G3619">
        <v>102.57</v>
      </c>
      <c r="H3619">
        <v>58.859000000000002</v>
      </c>
      <c r="I3619">
        <v>326.37799999999999</v>
      </c>
      <c r="J3619">
        <v>4.7430000000000003</v>
      </c>
      <c r="K3619">
        <v>-42.218000000000004</v>
      </c>
      <c r="L3619">
        <v>90.38</v>
      </c>
      <c r="M3619">
        <v>27550.131000000001</v>
      </c>
      <c r="N3619">
        <v>1494.925</v>
      </c>
      <c r="O3619">
        <v>15.896000000000001</v>
      </c>
      <c r="P3619">
        <v>0.997</v>
      </c>
      <c r="Q3619">
        <v>297.65199999999999</v>
      </c>
      <c r="R3619">
        <v>26038.313999999998</v>
      </c>
      <c r="S3619">
        <v>25740.662</v>
      </c>
    </row>
    <row r="3620" spans="1:19" x14ac:dyDescent="0.3">
      <c r="A3620">
        <v>2021</v>
      </c>
      <c r="B3620">
        <v>5</v>
      </c>
      <c r="C3620">
        <v>31</v>
      </c>
      <c r="D3620">
        <v>19</v>
      </c>
      <c r="E3620">
        <v>26521.848000000002</v>
      </c>
      <c r="F3620">
        <v>708.55799999999999</v>
      </c>
      <c r="G3620">
        <v>100.51600000000001</v>
      </c>
      <c r="H3620">
        <v>58.975000000000001</v>
      </c>
      <c r="I3620">
        <v>361.14600000000002</v>
      </c>
      <c r="J3620">
        <v>4.4640000000000004</v>
      </c>
      <c r="K3620">
        <v>-47.048999999999999</v>
      </c>
      <c r="L3620">
        <v>90.406999999999996</v>
      </c>
      <c r="M3620">
        <v>27698.348000000002</v>
      </c>
      <c r="N3620">
        <v>210.07300000000001</v>
      </c>
      <c r="O3620">
        <v>20.001999999999999</v>
      </c>
      <c r="P3620">
        <v>5.1360000000000001</v>
      </c>
      <c r="Q3620">
        <v>283.14699999999999</v>
      </c>
      <c r="R3620">
        <v>27463.135999999999</v>
      </c>
      <c r="S3620">
        <v>27179.989000000001</v>
      </c>
    </row>
    <row r="3621" spans="1:19" x14ac:dyDescent="0.3">
      <c r="A3621">
        <v>2021</v>
      </c>
      <c r="B3621">
        <v>5</v>
      </c>
      <c r="C3621">
        <v>31</v>
      </c>
      <c r="D3621">
        <v>20</v>
      </c>
      <c r="E3621">
        <v>27613.646000000001</v>
      </c>
      <c r="F3621">
        <v>744.27599999999995</v>
      </c>
      <c r="G3621">
        <v>94.504000000000005</v>
      </c>
      <c r="H3621">
        <v>60.793999999999997</v>
      </c>
      <c r="I3621">
        <v>404.81200000000001</v>
      </c>
      <c r="J3621">
        <v>4.1230000000000002</v>
      </c>
      <c r="K3621">
        <v>-51.898000000000003</v>
      </c>
      <c r="L3621">
        <v>91.436000000000007</v>
      </c>
      <c r="M3621">
        <v>28867.187000000002</v>
      </c>
      <c r="N3621">
        <v>0.45900000000000002</v>
      </c>
      <c r="O3621">
        <v>19.817</v>
      </c>
      <c r="P3621">
        <v>8.2550000000000008</v>
      </c>
      <c r="Q3621">
        <v>267.01799999999997</v>
      </c>
      <c r="R3621">
        <v>28838.655999999999</v>
      </c>
      <c r="S3621">
        <v>28571.637999999999</v>
      </c>
    </row>
    <row r="3622" spans="1:19" x14ac:dyDescent="0.3">
      <c r="A3622">
        <v>2021</v>
      </c>
      <c r="B3622">
        <v>5</v>
      </c>
      <c r="C3622">
        <v>31</v>
      </c>
      <c r="D3622">
        <v>21</v>
      </c>
      <c r="E3622">
        <v>26781.034</v>
      </c>
      <c r="F3622">
        <v>799.77700000000004</v>
      </c>
      <c r="G3622">
        <v>90.334000000000003</v>
      </c>
      <c r="H3622">
        <v>62.807000000000002</v>
      </c>
      <c r="I3622">
        <v>517.60900000000004</v>
      </c>
      <c r="J3622">
        <v>5.181</v>
      </c>
      <c r="K3622">
        <v>-15.003</v>
      </c>
      <c r="L3622">
        <v>90.706999999999994</v>
      </c>
      <c r="M3622">
        <v>28242.112000000001</v>
      </c>
      <c r="N3622">
        <v>0</v>
      </c>
      <c r="O3622">
        <v>18.408999999999999</v>
      </c>
      <c r="P3622">
        <v>2.0049999999999999</v>
      </c>
      <c r="Q3622">
        <v>243.21799999999999</v>
      </c>
      <c r="R3622">
        <v>28221.698</v>
      </c>
      <c r="S3622">
        <v>27978.48</v>
      </c>
    </row>
    <row r="3623" spans="1:19" x14ac:dyDescent="0.3">
      <c r="A3623">
        <v>2021</v>
      </c>
      <c r="B3623">
        <v>5</v>
      </c>
      <c r="C3623">
        <v>31</v>
      </c>
      <c r="D3623">
        <v>22</v>
      </c>
      <c r="E3623">
        <v>24480.253000000001</v>
      </c>
      <c r="F3623">
        <v>943.60199999999998</v>
      </c>
      <c r="G3623">
        <v>82.944000000000003</v>
      </c>
      <c r="H3623">
        <v>63.209000000000003</v>
      </c>
      <c r="I3623">
        <v>577.44799999999998</v>
      </c>
      <c r="J3623">
        <v>4.8490000000000002</v>
      </c>
      <c r="K3623">
        <v>5.2530000000000001</v>
      </c>
      <c r="L3623">
        <v>89.043999999999997</v>
      </c>
      <c r="M3623">
        <v>26163.659</v>
      </c>
      <c r="N3623">
        <v>0</v>
      </c>
      <c r="O3623">
        <v>14.316000000000001</v>
      </c>
      <c r="P3623">
        <v>-12.587</v>
      </c>
      <c r="Q3623">
        <v>217.16300000000001</v>
      </c>
      <c r="R3623">
        <v>26161.93</v>
      </c>
      <c r="S3623">
        <v>25944.766</v>
      </c>
    </row>
    <row r="3624" spans="1:19" x14ac:dyDescent="0.3">
      <c r="A3624">
        <v>2021</v>
      </c>
      <c r="B3624">
        <v>5</v>
      </c>
      <c r="C3624">
        <v>31</v>
      </c>
      <c r="D3624">
        <v>23</v>
      </c>
      <c r="E3624">
        <v>21964.907999999999</v>
      </c>
      <c r="F3624">
        <v>1120.2249999999999</v>
      </c>
      <c r="G3624">
        <v>75.334000000000003</v>
      </c>
      <c r="H3624">
        <v>62.808999999999997</v>
      </c>
      <c r="I3624">
        <v>963.04499999999996</v>
      </c>
      <c r="J3624">
        <v>5.5490000000000004</v>
      </c>
      <c r="K3624">
        <v>18.216999999999999</v>
      </c>
      <c r="L3624">
        <v>87.531000000000006</v>
      </c>
      <c r="M3624">
        <v>24222.282999999999</v>
      </c>
      <c r="N3624">
        <v>0</v>
      </c>
      <c r="O3624">
        <v>9.9269999999999996</v>
      </c>
      <c r="P3624">
        <v>-14.349</v>
      </c>
      <c r="Q3624">
        <v>190.31100000000001</v>
      </c>
      <c r="R3624">
        <v>24226.705000000002</v>
      </c>
      <c r="S3624">
        <v>24036.395</v>
      </c>
    </row>
    <row r="3625" spans="1:19" x14ac:dyDescent="0.3">
      <c r="A3625">
        <v>2021</v>
      </c>
      <c r="B3625">
        <v>5</v>
      </c>
      <c r="C3625">
        <v>31</v>
      </c>
      <c r="D3625">
        <v>24</v>
      </c>
      <c r="E3625">
        <v>20421.948</v>
      </c>
      <c r="F3625">
        <v>1419.356</v>
      </c>
      <c r="G3625">
        <v>67.891000000000005</v>
      </c>
      <c r="H3625">
        <v>62.311</v>
      </c>
      <c r="I3625">
        <v>999.05899999999997</v>
      </c>
      <c r="J3625">
        <v>6.2009999999999996</v>
      </c>
      <c r="K3625">
        <v>24.032</v>
      </c>
      <c r="L3625">
        <v>86.686999999999998</v>
      </c>
      <c r="M3625">
        <v>23019.594000000001</v>
      </c>
      <c r="N3625">
        <v>0</v>
      </c>
      <c r="O3625">
        <v>5.7050000000000001</v>
      </c>
      <c r="P3625">
        <v>-23.893000000000001</v>
      </c>
      <c r="Q3625">
        <v>166.096</v>
      </c>
      <c r="R3625">
        <v>23037.780999999999</v>
      </c>
      <c r="S3625">
        <v>22871.685000000001</v>
      </c>
    </row>
    <row r="3626" spans="1:19" x14ac:dyDescent="0.3">
      <c r="A3626">
        <v>2021</v>
      </c>
      <c r="B3626">
        <v>6</v>
      </c>
      <c r="C3626">
        <v>1</v>
      </c>
      <c r="D3626">
        <v>1</v>
      </c>
      <c r="E3626">
        <v>20701.755000000001</v>
      </c>
      <c r="F3626">
        <v>1676.2629999999999</v>
      </c>
      <c r="G3626">
        <v>66.846999999999994</v>
      </c>
      <c r="H3626">
        <v>73.408000000000001</v>
      </c>
      <c r="I3626">
        <v>709.25599999999997</v>
      </c>
      <c r="J3626">
        <v>6.0380000000000003</v>
      </c>
      <c r="K3626">
        <v>25.492000000000001</v>
      </c>
      <c r="L3626">
        <v>86.867999999999995</v>
      </c>
      <c r="M3626">
        <v>23279.080999999998</v>
      </c>
      <c r="N3626">
        <v>0</v>
      </c>
      <c r="O3626">
        <v>0</v>
      </c>
      <c r="P3626">
        <v>-18.259</v>
      </c>
      <c r="Q3626">
        <v>169.078</v>
      </c>
      <c r="R3626">
        <v>23297.34</v>
      </c>
      <c r="S3626">
        <v>23128.261999999999</v>
      </c>
    </row>
    <row r="3627" spans="1:19" x14ac:dyDescent="0.3">
      <c r="A3627">
        <v>2021</v>
      </c>
      <c r="B3627">
        <v>6</v>
      </c>
      <c r="C3627">
        <v>1</v>
      </c>
      <c r="D3627">
        <v>2</v>
      </c>
      <c r="E3627">
        <v>20062.181</v>
      </c>
      <c r="F3627">
        <v>1730.2239999999999</v>
      </c>
      <c r="G3627">
        <v>62.527999999999999</v>
      </c>
      <c r="H3627">
        <v>71.795000000000002</v>
      </c>
      <c r="I3627">
        <v>424.76799999999997</v>
      </c>
      <c r="J3627">
        <v>5.9470000000000001</v>
      </c>
      <c r="K3627">
        <v>22.350999999999999</v>
      </c>
      <c r="L3627">
        <v>86.513000000000005</v>
      </c>
      <c r="M3627">
        <v>22403.778999999999</v>
      </c>
      <c r="N3627">
        <v>0</v>
      </c>
      <c r="O3627">
        <v>0</v>
      </c>
      <c r="P3627">
        <v>-13.888</v>
      </c>
      <c r="Q3627">
        <v>158.249</v>
      </c>
      <c r="R3627">
        <v>22417.667000000001</v>
      </c>
      <c r="S3627">
        <v>22259.418000000001</v>
      </c>
    </row>
    <row r="3628" spans="1:19" x14ac:dyDescent="0.3">
      <c r="A3628">
        <v>2021</v>
      </c>
      <c r="B3628">
        <v>6</v>
      </c>
      <c r="C3628">
        <v>1</v>
      </c>
      <c r="D3628">
        <v>3</v>
      </c>
      <c r="E3628">
        <v>19671.022000000001</v>
      </c>
      <c r="F3628">
        <v>1763.6759999999999</v>
      </c>
      <c r="G3628">
        <v>60.631999999999998</v>
      </c>
      <c r="H3628">
        <v>69.856999999999999</v>
      </c>
      <c r="I3628">
        <v>241.59299999999999</v>
      </c>
      <c r="J3628">
        <v>5.7679999999999998</v>
      </c>
      <c r="K3628">
        <v>19.920000000000002</v>
      </c>
      <c r="L3628">
        <v>86.281000000000006</v>
      </c>
      <c r="M3628">
        <v>21858.116999999998</v>
      </c>
      <c r="N3628">
        <v>0</v>
      </c>
      <c r="O3628">
        <v>0</v>
      </c>
      <c r="P3628">
        <v>-8.7870000000000008</v>
      </c>
      <c r="Q3628">
        <v>153.55799999999999</v>
      </c>
      <c r="R3628">
        <v>21866.902999999998</v>
      </c>
      <c r="S3628">
        <v>21713.345000000001</v>
      </c>
    </row>
    <row r="3629" spans="1:19" x14ac:dyDescent="0.3">
      <c r="A3629">
        <v>2021</v>
      </c>
      <c r="B3629">
        <v>6</v>
      </c>
      <c r="C3629">
        <v>1</v>
      </c>
      <c r="D3629">
        <v>4</v>
      </c>
      <c r="E3629">
        <v>19939.606</v>
      </c>
      <c r="F3629">
        <v>1723.105</v>
      </c>
      <c r="G3629">
        <v>59.456000000000003</v>
      </c>
      <c r="H3629">
        <v>68.783000000000001</v>
      </c>
      <c r="I3629">
        <v>121.383</v>
      </c>
      <c r="J3629">
        <v>4.4950000000000001</v>
      </c>
      <c r="K3629">
        <v>19.728999999999999</v>
      </c>
      <c r="L3629">
        <v>86.433000000000007</v>
      </c>
      <c r="M3629">
        <v>21963.535</v>
      </c>
      <c r="N3629">
        <v>0</v>
      </c>
      <c r="O3629">
        <v>0</v>
      </c>
      <c r="P3629">
        <v>-5.1609999999999996</v>
      </c>
      <c r="Q3629">
        <v>154.511</v>
      </c>
      <c r="R3629">
        <v>21968.696</v>
      </c>
      <c r="S3629">
        <v>21814.185000000001</v>
      </c>
    </row>
    <row r="3630" spans="1:19" x14ac:dyDescent="0.3">
      <c r="A3630">
        <v>2021</v>
      </c>
      <c r="B3630">
        <v>6</v>
      </c>
      <c r="C3630">
        <v>1</v>
      </c>
      <c r="D3630">
        <v>5</v>
      </c>
      <c r="E3630">
        <v>20616.324000000001</v>
      </c>
      <c r="F3630">
        <v>1566.431</v>
      </c>
      <c r="G3630">
        <v>59.29</v>
      </c>
      <c r="H3630">
        <v>68.302000000000007</v>
      </c>
      <c r="I3630">
        <v>84.954999999999998</v>
      </c>
      <c r="J3630">
        <v>2.8220000000000001</v>
      </c>
      <c r="K3630">
        <v>9.109</v>
      </c>
      <c r="L3630">
        <v>86.778000000000006</v>
      </c>
      <c r="M3630">
        <v>22434.720000000001</v>
      </c>
      <c r="N3630">
        <v>0.36799999999999999</v>
      </c>
      <c r="O3630">
        <v>0</v>
      </c>
      <c r="P3630">
        <v>-4.5750000000000002</v>
      </c>
      <c r="Q3630">
        <v>162.934</v>
      </c>
      <c r="R3630">
        <v>22438.927</v>
      </c>
      <c r="S3630">
        <v>22275.992999999999</v>
      </c>
    </row>
    <row r="3631" spans="1:19" x14ac:dyDescent="0.3">
      <c r="A3631">
        <v>2021</v>
      </c>
      <c r="B3631">
        <v>6</v>
      </c>
      <c r="C3631">
        <v>1</v>
      </c>
      <c r="D3631">
        <v>6</v>
      </c>
      <c r="E3631">
        <v>21817.437000000002</v>
      </c>
      <c r="F3631">
        <v>1312.222</v>
      </c>
      <c r="G3631">
        <v>60.061999999999998</v>
      </c>
      <c r="H3631">
        <v>68.444999999999993</v>
      </c>
      <c r="I3631">
        <v>149.79499999999999</v>
      </c>
      <c r="J3631">
        <v>3.399</v>
      </c>
      <c r="K3631">
        <v>4.3920000000000003</v>
      </c>
      <c r="L3631">
        <v>87.421000000000006</v>
      </c>
      <c r="M3631">
        <v>23443.111000000001</v>
      </c>
      <c r="N3631">
        <v>204.32499999999999</v>
      </c>
      <c r="O3631">
        <v>0</v>
      </c>
      <c r="P3631">
        <v>-2.1589999999999998</v>
      </c>
      <c r="Q3631">
        <v>184.06299999999999</v>
      </c>
      <c r="R3631">
        <v>23240.945</v>
      </c>
      <c r="S3631">
        <v>23056.882000000001</v>
      </c>
    </row>
    <row r="3632" spans="1:19" x14ac:dyDescent="0.3">
      <c r="A3632">
        <v>2021</v>
      </c>
      <c r="B3632">
        <v>6</v>
      </c>
      <c r="C3632">
        <v>1</v>
      </c>
      <c r="D3632">
        <v>7</v>
      </c>
      <c r="E3632">
        <v>23832.877</v>
      </c>
      <c r="F3632">
        <v>1186.104</v>
      </c>
      <c r="G3632">
        <v>62.002000000000002</v>
      </c>
      <c r="H3632">
        <v>70.683999999999997</v>
      </c>
      <c r="I3632">
        <v>294.92899999999997</v>
      </c>
      <c r="J3632">
        <v>4.1639999999999997</v>
      </c>
      <c r="K3632">
        <v>11.866</v>
      </c>
      <c r="L3632">
        <v>88.61</v>
      </c>
      <c r="M3632">
        <v>25489.234</v>
      </c>
      <c r="N3632">
        <v>1548.519</v>
      </c>
      <c r="O3632">
        <v>-2.2669999999999999</v>
      </c>
      <c r="P3632">
        <v>-1.5009999999999999</v>
      </c>
      <c r="Q3632">
        <v>220.29</v>
      </c>
      <c r="R3632">
        <v>23944.483</v>
      </c>
      <c r="S3632">
        <v>23724.192999999999</v>
      </c>
    </row>
    <row r="3633" spans="1:19" x14ac:dyDescent="0.3">
      <c r="A3633">
        <v>2021</v>
      </c>
      <c r="B3633">
        <v>6</v>
      </c>
      <c r="C3633">
        <v>1</v>
      </c>
      <c r="D3633">
        <v>8</v>
      </c>
      <c r="E3633">
        <v>25694.143</v>
      </c>
      <c r="F3633">
        <v>1115.21</v>
      </c>
      <c r="G3633">
        <v>67.760000000000005</v>
      </c>
      <c r="H3633">
        <v>72.486000000000004</v>
      </c>
      <c r="I3633">
        <v>488.18</v>
      </c>
      <c r="J3633">
        <v>4.9000000000000004</v>
      </c>
      <c r="K3633">
        <v>7.3630000000000004</v>
      </c>
      <c r="L3633">
        <v>89.756</v>
      </c>
      <c r="M3633">
        <v>27472.038</v>
      </c>
      <c r="N3633">
        <v>3641.6149999999998</v>
      </c>
      <c r="O3633">
        <v>-32.822000000000003</v>
      </c>
      <c r="P3633">
        <v>-1.222</v>
      </c>
      <c r="Q3633">
        <v>262.08199999999999</v>
      </c>
      <c r="R3633">
        <v>23864.468000000001</v>
      </c>
      <c r="S3633">
        <v>23602.385999999999</v>
      </c>
    </row>
    <row r="3634" spans="1:19" x14ac:dyDescent="0.3">
      <c r="A3634">
        <v>2021</v>
      </c>
      <c r="B3634">
        <v>6</v>
      </c>
      <c r="C3634">
        <v>1</v>
      </c>
      <c r="D3634">
        <v>9</v>
      </c>
      <c r="E3634">
        <v>27145.525000000001</v>
      </c>
      <c r="F3634">
        <v>1054.421</v>
      </c>
      <c r="G3634">
        <v>74.341999999999999</v>
      </c>
      <c r="H3634">
        <v>73.843999999999994</v>
      </c>
      <c r="I3634">
        <v>601.69799999999998</v>
      </c>
      <c r="J3634">
        <v>5.4370000000000003</v>
      </c>
      <c r="K3634">
        <v>7.94</v>
      </c>
      <c r="L3634">
        <v>90.933999999999997</v>
      </c>
      <c r="M3634">
        <v>28979.798999999999</v>
      </c>
      <c r="N3634">
        <v>5710.8239999999996</v>
      </c>
      <c r="O3634">
        <v>-62.289000000000001</v>
      </c>
      <c r="P3634">
        <v>0.55800000000000005</v>
      </c>
      <c r="Q3634">
        <v>297.87599999999998</v>
      </c>
      <c r="R3634">
        <v>23330.706999999999</v>
      </c>
      <c r="S3634">
        <v>23032.83</v>
      </c>
    </row>
    <row r="3635" spans="1:19" x14ac:dyDescent="0.3">
      <c r="A3635">
        <v>2021</v>
      </c>
      <c r="B3635">
        <v>6</v>
      </c>
      <c r="C3635">
        <v>1</v>
      </c>
      <c r="D3635">
        <v>10</v>
      </c>
      <c r="E3635">
        <v>28365.993999999999</v>
      </c>
      <c r="F3635">
        <v>989.62599999999998</v>
      </c>
      <c r="G3635">
        <v>81.846999999999994</v>
      </c>
      <c r="H3635">
        <v>77.346000000000004</v>
      </c>
      <c r="I3635">
        <v>568.28399999999999</v>
      </c>
      <c r="J3635">
        <v>5.7370000000000001</v>
      </c>
      <c r="K3635">
        <v>15.682</v>
      </c>
      <c r="L3635">
        <v>92.009</v>
      </c>
      <c r="M3635">
        <v>30114.678</v>
      </c>
      <c r="N3635">
        <v>7354.5839999999998</v>
      </c>
      <c r="O3635">
        <v>-66.694000000000003</v>
      </c>
      <c r="P3635">
        <v>2.133</v>
      </c>
      <c r="Q3635">
        <v>326.911</v>
      </c>
      <c r="R3635">
        <v>22824.654999999999</v>
      </c>
      <c r="S3635">
        <v>22497.743999999999</v>
      </c>
    </row>
    <row r="3636" spans="1:19" x14ac:dyDescent="0.3">
      <c r="A3636">
        <v>2021</v>
      </c>
      <c r="B3636">
        <v>6</v>
      </c>
      <c r="C3636">
        <v>1</v>
      </c>
      <c r="D3636">
        <v>11</v>
      </c>
      <c r="E3636">
        <v>29146.514999999999</v>
      </c>
      <c r="F3636">
        <v>941.34799999999996</v>
      </c>
      <c r="G3636">
        <v>89.369</v>
      </c>
      <c r="H3636">
        <v>79.959000000000003</v>
      </c>
      <c r="I3636">
        <v>483.69600000000003</v>
      </c>
      <c r="J3636">
        <v>5.8719999999999999</v>
      </c>
      <c r="K3636">
        <v>17.779</v>
      </c>
      <c r="L3636">
        <v>92.534999999999997</v>
      </c>
      <c r="M3636">
        <v>30767.703000000001</v>
      </c>
      <c r="N3636">
        <v>8447.15</v>
      </c>
      <c r="O3636">
        <v>-41.453000000000003</v>
      </c>
      <c r="P3636">
        <v>3.1669999999999998</v>
      </c>
      <c r="Q3636">
        <v>352.27100000000002</v>
      </c>
      <c r="R3636">
        <v>22358.84</v>
      </c>
      <c r="S3636">
        <v>22006.569</v>
      </c>
    </row>
    <row r="3637" spans="1:19" x14ac:dyDescent="0.3">
      <c r="A3637">
        <v>2021</v>
      </c>
      <c r="B3637">
        <v>6</v>
      </c>
      <c r="C3637">
        <v>1</v>
      </c>
      <c r="D3637">
        <v>12</v>
      </c>
      <c r="E3637">
        <v>29640.197</v>
      </c>
      <c r="F3637">
        <v>895.62300000000005</v>
      </c>
      <c r="G3637">
        <v>95.793999999999997</v>
      </c>
      <c r="H3637">
        <v>84.113</v>
      </c>
      <c r="I3637">
        <v>447.51600000000002</v>
      </c>
      <c r="J3637">
        <v>5.8419999999999996</v>
      </c>
      <c r="K3637">
        <v>10.097</v>
      </c>
      <c r="L3637">
        <v>92.772000000000006</v>
      </c>
      <c r="M3637">
        <v>31176.16</v>
      </c>
      <c r="N3637">
        <v>8988.7690000000002</v>
      </c>
      <c r="O3637">
        <v>-20.959</v>
      </c>
      <c r="P3637">
        <v>6.0179999999999998</v>
      </c>
      <c r="Q3637">
        <v>369.42</v>
      </c>
      <c r="R3637">
        <v>22202.332999999999</v>
      </c>
      <c r="S3637">
        <v>21832.913</v>
      </c>
    </row>
    <row r="3638" spans="1:19" x14ac:dyDescent="0.3">
      <c r="A3638">
        <v>2021</v>
      </c>
      <c r="B3638">
        <v>6</v>
      </c>
      <c r="C3638">
        <v>1</v>
      </c>
      <c r="D3638">
        <v>13</v>
      </c>
      <c r="E3638">
        <v>30164.525000000001</v>
      </c>
      <c r="F3638">
        <v>831.678</v>
      </c>
      <c r="G3638">
        <v>101.92</v>
      </c>
      <c r="H3638">
        <v>87.873999999999995</v>
      </c>
      <c r="I3638">
        <v>423.50099999999998</v>
      </c>
      <c r="J3638">
        <v>5.7359999999999998</v>
      </c>
      <c r="K3638">
        <v>7.7939999999999996</v>
      </c>
      <c r="L3638">
        <v>93.031999999999996</v>
      </c>
      <c r="M3638">
        <v>31614.138999999999</v>
      </c>
      <c r="N3638">
        <v>9046.3970000000008</v>
      </c>
      <c r="O3638">
        <v>-14.361000000000001</v>
      </c>
      <c r="P3638">
        <v>5.8289999999999997</v>
      </c>
      <c r="Q3638">
        <v>385.58600000000001</v>
      </c>
      <c r="R3638">
        <v>22576.273000000001</v>
      </c>
      <c r="S3638">
        <v>22190.687000000002</v>
      </c>
    </row>
    <row r="3639" spans="1:19" x14ac:dyDescent="0.3">
      <c r="A3639">
        <v>2021</v>
      </c>
      <c r="B3639">
        <v>6</v>
      </c>
      <c r="C3639">
        <v>1</v>
      </c>
      <c r="D3639">
        <v>14</v>
      </c>
      <c r="E3639">
        <v>30573.383000000002</v>
      </c>
      <c r="F3639">
        <v>779.82399999999996</v>
      </c>
      <c r="G3639">
        <v>107.827</v>
      </c>
      <c r="H3639">
        <v>91.527000000000001</v>
      </c>
      <c r="I3639">
        <v>351.24599999999998</v>
      </c>
      <c r="J3639">
        <v>5.0949999999999998</v>
      </c>
      <c r="K3639">
        <v>-1.516</v>
      </c>
      <c r="L3639">
        <v>93.188000000000002</v>
      </c>
      <c r="M3639">
        <v>31892.746999999999</v>
      </c>
      <c r="N3639">
        <v>8563.9969999999994</v>
      </c>
      <c r="O3639">
        <v>-7.2169999999999996</v>
      </c>
      <c r="P3639">
        <v>4.7149999999999999</v>
      </c>
      <c r="Q3639">
        <v>396.58800000000002</v>
      </c>
      <c r="R3639">
        <v>23331.251</v>
      </c>
      <c r="S3639">
        <v>22934.663</v>
      </c>
    </row>
    <row r="3640" spans="1:19" x14ac:dyDescent="0.3">
      <c r="A3640">
        <v>2021</v>
      </c>
      <c r="B3640">
        <v>6</v>
      </c>
      <c r="C3640">
        <v>1</v>
      </c>
      <c r="D3640">
        <v>15</v>
      </c>
      <c r="E3640">
        <v>30778.084999999999</v>
      </c>
      <c r="F3640">
        <v>759.28399999999999</v>
      </c>
      <c r="G3640">
        <v>111.724</v>
      </c>
      <c r="H3640">
        <v>94.78</v>
      </c>
      <c r="I3640">
        <v>284.096</v>
      </c>
      <c r="J3640">
        <v>4.0839999999999996</v>
      </c>
      <c r="K3640">
        <v>-4.5110000000000001</v>
      </c>
      <c r="L3640">
        <v>93.272000000000006</v>
      </c>
      <c r="M3640">
        <v>32009.09</v>
      </c>
      <c r="N3640">
        <v>7454.8459999999995</v>
      </c>
      <c r="O3640">
        <v>-2.976</v>
      </c>
      <c r="P3640">
        <v>7.1769999999999996</v>
      </c>
      <c r="Q3640">
        <v>401.09699999999998</v>
      </c>
      <c r="R3640">
        <v>24550.043000000001</v>
      </c>
      <c r="S3640">
        <v>24148.947</v>
      </c>
    </row>
    <row r="3641" spans="1:19" x14ac:dyDescent="0.3">
      <c r="A3641">
        <v>2021</v>
      </c>
      <c r="B3641">
        <v>6</v>
      </c>
      <c r="C3641">
        <v>1</v>
      </c>
      <c r="D3641">
        <v>16</v>
      </c>
      <c r="E3641">
        <v>30822.583999999999</v>
      </c>
      <c r="F3641">
        <v>719.32399999999996</v>
      </c>
      <c r="G3641">
        <v>115.48099999999999</v>
      </c>
      <c r="H3641">
        <v>97.031000000000006</v>
      </c>
      <c r="I3641">
        <v>91.177000000000007</v>
      </c>
      <c r="J3641">
        <v>1.821</v>
      </c>
      <c r="K3641">
        <v>-37.811</v>
      </c>
      <c r="L3641">
        <v>93.3</v>
      </c>
      <c r="M3641">
        <v>31787.424999999999</v>
      </c>
      <c r="N3641">
        <v>5846.3140000000003</v>
      </c>
      <c r="O3641">
        <v>3.9670000000000001</v>
      </c>
      <c r="P3641">
        <v>7.6639999999999997</v>
      </c>
      <c r="Q3641">
        <v>399.96100000000001</v>
      </c>
      <c r="R3641">
        <v>25929.481</v>
      </c>
      <c r="S3641">
        <v>25529.519</v>
      </c>
    </row>
    <row r="3642" spans="1:19" x14ac:dyDescent="0.3">
      <c r="A3642">
        <v>2021</v>
      </c>
      <c r="B3642">
        <v>6</v>
      </c>
      <c r="C3642">
        <v>1</v>
      </c>
      <c r="D3642">
        <v>17</v>
      </c>
      <c r="E3642">
        <v>30467.15</v>
      </c>
      <c r="F3642">
        <v>697.20399999999995</v>
      </c>
      <c r="G3642">
        <v>116.148</v>
      </c>
      <c r="H3642">
        <v>97.759</v>
      </c>
      <c r="I3642">
        <v>98.588999999999999</v>
      </c>
      <c r="J3642">
        <v>2.069</v>
      </c>
      <c r="K3642">
        <v>-55.182000000000002</v>
      </c>
      <c r="L3642">
        <v>93.186999999999998</v>
      </c>
      <c r="M3642">
        <v>31400.776999999998</v>
      </c>
      <c r="N3642">
        <v>3752.1480000000001</v>
      </c>
      <c r="O3642">
        <v>25.204000000000001</v>
      </c>
      <c r="P3642">
        <v>9.49</v>
      </c>
      <c r="Q3642">
        <v>392.536</v>
      </c>
      <c r="R3642">
        <v>27613.936000000002</v>
      </c>
      <c r="S3642">
        <v>27221.4</v>
      </c>
    </row>
    <row r="3643" spans="1:19" x14ac:dyDescent="0.3">
      <c r="A3643">
        <v>2021</v>
      </c>
      <c r="B3643">
        <v>6</v>
      </c>
      <c r="C3643">
        <v>1</v>
      </c>
      <c r="D3643">
        <v>18</v>
      </c>
      <c r="E3643">
        <v>29710.962</v>
      </c>
      <c r="F3643">
        <v>693.06100000000004</v>
      </c>
      <c r="G3643">
        <v>116.227</v>
      </c>
      <c r="H3643">
        <v>95.962999999999994</v>
      </c>
      <c r="I3643">
        <v>124.655</v>
      </c>
      <c r="J3643">
        <v>2.0009999999999999</v>
      </c>
      <c r="K3643">
        <v>-55.921999999999997</v>
      </c>
      <c r="L3643">
        <v>92.888999999999996</v>
      </c>
      <c r="M3643">
        <v>30663.61</v>
      </c>
      <c r="N3643">
        <v>1558.8420000000001</v>
      </c>
      <c r="O3643">
        <v>63.488</v>
      </c>
      <c r="P3643">
        <v>1.43</v>
      </c>
      <c r="Q3643">
        <v>371.488</v>
      </c>
      <c r="R3643">
        <v>29039.85</v>
      </c>
      <c r="S3643">
        <v>28668.362000000001</v>
      </c>
    </row>
    <row r="3644" spans="1:19" x14ac:dyDescent="0.3">
      <c r="A3644">
        <v>2021</v>
      </c>
      <c r="B3644">
        <v>6</v>
      </c>
      <c r="C3644">
        <v>1</v>
      </c>
      <c r="D3644">
        <v>19</v>
      </c>
      <c r="E3644">
        <v>29076.823</v>
      </c>
      <c r="F3644">
        <v>696.85799999999995</v>
      </c>
      <c r="G3644">
        <v>114.08499999999999</v>
      </c>
      <c r="H3644">
        <v>92.117999999999995</v>
      </c>
      <c r="I3644">
        <v>137.489</v>
      </c>
      <c r="J3644">
        <v>1.8859999999999999</v>
      </c>
      <c r="K3644">
        <v>-60.326999999999998</v>
      </c>
      <c r="L3644">
        <v>92.543999999999997</v>
      </c>
      <c r="M3644">
        <v>30037.392</v>
      </c>
      <c r="N3644">
        <v>230.05600000000001</v>
      </c>
      <c r="O3644">
        <v>75.807000000000002</v>
      </c>
      <c r="P3644">
        <v>1.91</v>
      </c>
      <c r="Q3644">
        <v>334.089</v>
      </c>
      <c r="R3644">
        <v>29729.618999999999</v>
      </c>
      <c r="S3644">
        <v>29395.53</v>
      </c>
    </row>
    <row r="3645" spans="1:19" x14ac:dyDescent="0.3">
      <c r="A3645">
        <v>2021</v>
      </c>
      <c r="B3645">
        <v>6</v>
      </c>
      <c r="C3645">
        <v>1</v>
      </c>
      <c r="D3645">
        <v>20</v>
      </c>
      <c r="E3645">
        <v>29484.698</v>
      </c>
      <c r="F3645">
        <v>743.54700000000003</v>
      </c>
      <c r="G3645">
        <v>107.072</v>
      </c>
      <c r="H3645">
        <v>88.451999999999998</v>
      </c>
      <c r="I3645">
        <v>165.87</v>
      </c>
      <c r="J3645">
        <v>3.3860000000000001</v>
      </c>
      <c r="K3645">
        <v>-63.375999999999998</v>
      </c>
      <c r="L3645">
        <v>92.715999999999994</v>
      </c>
      <c r="M3645">
        <v>30515.292000000001</v>
      </c>
      <c r="N3645">
        <v>1.952</v>
      </c>
      <c r="O3645">
        <v>70.287000000000006</v>
      </c>
      <c r="P3645">
        <v>4.7569999999999997</v>
      </c>
      <c r="Q3645">
        <v>302.709</v>
      </c>
      <c r="R3645">
        <v>30438.296999999999</v>
      </c>
      <c r="S3645">
        <v>30135.588</v>
      </c>
    </row>
    <row r="3646" spans="1:19" x14ac:dyDescent="0.3">
      <c r="A3646">
        <v>2021</v>
      </c>
      <c r="B3646">
        <v>6</v>
      </c>
      <c r="C3646">
        <v>1</v>
      </c>
      <c r="D3646">
        <v>21</v>
      </c>
      <c r="E3646">
        <v>28893.128000000001</v>
      </c>
      <c r="F3646">
        <v>811.76300000000003</v>
      </c>
      <c r="G3646">
        <v>99.015000000000001</v>
      </c>
      <c r="H3646">
        <v>86.876000000000005</v>
      </c>
      <c r="I3646">
        <v>599.99599999999998</v>
      </c>
      <c r="J3646">
        <v>6.1710000000000003</v>
      </c>
      <c r="K3646">
        <v>-17.338999999999999</v>
      </c>
      <c r="L3646">
        <v>92.465000000000003</v>
      </c>
      <c r="M3646">
        <v>30473.059000000001</v>
      </c>
      <c r="N3646">
        <v>0</v>
      </c>
      <c r="O3646">
        <v>0</v>
      </c>
      <c r="P3646">
        <v>2.3479999999999999</v>
      </c>
      <c r="Q3646">
        <v>274.60399999999998</v>
      </c>
      <c r="R3646">
        <v>30470.710999999999</v>
      </c>
      <c r="S3646">
        <v>30196.106</v>
      </c>
    </row>
    <row r="3647" spans="1:19" x14ac:dyDescent="0.3">
      <c r="A3647">
        <v>2021</v>
      </c>
      <c r="B3647">
        <v>6</v>
      </c>
      <c r="C3647">
        <v>1</v>
      </c>
      <c r="D3647">
        <v>22</v>
      </c>
      <c r="E3647">
        <v>26488.36</v>
      </c>
      <c r="F3647">
        <v>977.74400000000003</v>
      </c>
      <c r="G3647">
        <v>91.352999999999994</v>
      </c>
      <c r="H3647">
        <v>83.296000000000006</v>
      </c>
      <c r="I3647">
        <v>669.53200000000004</v>
      </c>
      <c r="J3647">
        <v>5.7759999999999998</v>
      </c>
      <c r="K3647">
        <v>6.35</v>
      </c>
      <c r="L3647">
        <v>90.424999999999997</v>
      </c>
      <c r="M3647">
        <v>28321.482</v>
      </c>
      <c r="N3647">
        <v>0</v>
      </c>
      <c r="O3647">
        <v>0</v>
      </c>
      <c r="P3647">
        <v>-10.281000000000001</v>
      </c>
      <c r="Q3647">
        <v>245.66300000000001</v>
      </c>
      <c r="R3647">
        <v>28331.762999999999</v>
      </c>
      <c r="S3647">
        <v>28086.1</v>
      </c>
    </row>
    <row r="3648" spans="1:19" x14ac:dyDescent="0.3">
      <c r="A3648">
        <v>2021</v>
      </c>
      <c r="B3648">
        <v>6</v>
      </c>
      <c r="C3648">
        <v>1</v>
      </c>
      <c r="D3648">
        <v>23</v>
      </c>
      <c r="E3648">
        <v>23930.081999999999</v>
      </c>
      <c r="F3648">
        <v>1180.598</v>
      </c>
      <c r="G3648">
        <v>81.951999999999998</v>
      </c>
      <c r="H3648">
        <v>79.84</v>
      </c>
      <c r="I3648">
        <v>1124.624</v>
      </c>
      <c r="J3648">
        <v>6.3360000000000003</v>
      </c>
      <c r="K3648">
        <v>21.538</v>
      </c>
      <c r="L3648">
        <v>88.721000000000004</v>
      </c>
      <c r="M3648">
        <v>26431.739000000001</v>
      </c>
      <c r="N3648">
        <v>0</v>
      </c>
      <c r="O3648">
        <v>0</v>
      </c>
      <c r="P3648">
        <v>-12.760999999999999</v>
      </c>
      <c r="Q3648">
        <v>214.26</v>
      </c>
      <c r="R3648">
        <v>26444.5</v>
      </c>
      <c r="S3648">
        <v>26230.240000000002</v>
      </c>
    </row>
    <row r="3649" spans="1:19" x14ac:dyDescent="0.3">
      <c r="A3649">
        <v>2021</v>
      </c>
      <c r="B3649">
        <v>6</v>
      </c>
      <c r="C3649">
        <v>1</v>
      </c>
      <c r="D3649">
        <v>24</v>
      </c>
      <c r="E3649">
        <v>21951.637999999999</v>
      </c>
      <c r="F3649">
        <v>1495.25</v>
      </c>
      <c r="G3649">
        <v>73.974000000000004</v>
      </c>
      <c r="H3649">
        <v>76.474999999999994</v>
      </c>
      <c r="I3649">
        <v>999.05899999999997</v>
      </c>
      <c r="J3649">
        <v>6.2009999999999996</v>
      </c>
      <c r="K3649">
        <v>28.141999999999999</v>
      </c>
      <c r="L3649">
        <v>87.545000000000002</v>
      </c>
      <c r="M3649">
        <v>24644.308000000001</v>
      </c>
      <c r="N3649">
        <v>0</v>
      </c>
      <c r="O3649">
        <v>0</v>
      </c>
      <c r="P3649">
        <v>-21.530999999999999</v>
      </c>
      <c r="Q3649">
        <v>186.78899999999999</v>
      </c>
      <c r="R3649">
        <v>24665.84</v>
      </c>
      <c r="S3649">
        <v>24479.050999999999</v>
      </c>
    </row>
    <row r="3650" spans="1:19" x14ac:dyDescent="0.3">
      <c r="A3650">
        <v>2021</v>
      </c>
      <c r="B3650">
        <v>6</v>
      </c>
      <c r="C3650">
        <v>2</v>
      </c>
      <c r="D3650">
        <v>1</v>
      </c>
      <c r="E3650">
        <v>21039.364000000001</v>
      </c>
      <c r="F3650">
        <v>1676.2629999999999</v>
      </c>
      <c r="G3650">
        <v>66.768000000000001</v>
      </c>
      <c r="H3650">
        <v>73.644000000000005</v>
      </c>
      <c r="I3650">
        <v>709.25599999999997</v>
      </c>
      <c r="J3650">
        <v>6.0380000000000003</v>
      </c>
      <c r="K3650">
        <v>28.452000000000002</v>
      </c>
      <c r="L3650">
        <v>87.043000000000006</v>
      </c>
      <c r="M3650">
        <v>23620.061000000002</v>
      </c>
      <c r="N3650">
        <v>0</v>
      </c>
      <c r="O3650">
        <v>0</v>
      </c>
      <c r="P3650">
        <v>-18.259</v>
      </c>
      <c r="Q3650">
        <v>166.303</v>
      </c>
      <c r="R3650">
        <v>23638.32</v>
      </c>
      <c r="S3650">
        <v>23472.017</v>
      </c>
    </row>
    <row r="3651" spans="1:19" x14ac:dyDescent="0.3">
      <c r="A3651">
        <v>2021</v>
      </c>
      <c r="B3651">
        <v>6</v>
      </c>
      <c r="C3651">
        <v>2</v>
      </c>
      <c r="D3651">
        <v>2</v>
      </c>
      <c r="E3651">
        <v>20376.383999999998</v>
      </c>
      <c r="F3651">
        <v>1730.2239999999999</v>
      </c>
      <c r="G3651">
        <v>63.195</v>
      </c>
      <c r="H3651">
        <v>72.024000000000001</v>
      </c>
      <c r="I3651">
        <v>424.76799999999997</v>
      </c>
      <c r="J3651">
        <v>5.9470000000000001</v>
      </c>
      <c r="K3651">
        <v>24.678000000000001</v>
      </c>
      <c r="L3651">
        <v>86.682000000000002</v>
      </c>
      <c r="M3651">
        <v>22720.707999999999</v>
      </c>
      <c r="N3651">
        <v>0</v>
      </c>
      <c r="O3651">
        <v>0</v>
      </c>
      <c r="P3651">
        <v>-13.888</v>
      </c>
      <c r="Q3651">
        <v>155.56</v>
      </c>
      <c r="R3651">
        <v>22734.596000000001</v>
      </c>
      <c r="S3651">
        <v>22579.036</v>
      </c>
    </row>
    <row r="3652" spans="1:19" x14ac:dyDescent="0.3">
      <c r="A3652">
        <v>2021</v>
      </c>
      <c r="B3652">
        <v>6</v>
      </c>
      <c r="C3652">
        <v>2</v>
      </c>
      <c r="D3652">
        <v>3</v>
      </c>
      <c r="E3652">
        <v>19914.308000000001</v>
      </c>
      <c r="F3652">
        <v>1763.6759999999999</v>
      </c>
      <c r="G3652">
        <v>61.651000000000003</v>
      </c>
      <c r="H3652">
        <v>70.028999999999996</v>
      </c>
      <c r="I3652">
        <v>241.59299999999999</v>
      </c>
      <c r="J3652">
        <v>5.7679999999999998</v>
      </c>
      <c r="K3652">
        <v>21.609000000000002</v>
      </c>
      <c r="L3652">
        <v>86.418000000000006</v>
      </c>
      <c r="M3652">
        <v>22103.401000000002</v>
      </c>
      <c r="N3652">
        <v>0</v>
      </c>
      <c r="O3652">
        <v>0</v>
      </c>
      <c r="P3652">
        <v>-8.7870000000000008</v>
      </c>
      <c r="Q3652">
        <v>151.27500000000001</v>
      </c>
      <c r="R3652">
        <v>22112.187999999998</v>
      </c>
      <c r="S3652">
        <v>21960.913</v>
      </c>
    </row>
    <row r="3653" spans="1:19" x14ac:dyDescent="0.3">
      <c r="A3653">
        <v>2021</v>
      </c>
      <c r="B3653">
        <v>6</v>
      </c>
      <c r="C3653">
        <v>2</v>
      </c>
      <c r="D3653">
        <v>4</v>
      </c>
      <c r="E3653">
        <v>20061.875</v>
      </c>
      <c r="F3653">
        <v>1723.105</v>
      </c>
      <c r="G3653">
        <v>60.58</v>
      </c>
      <c r="H3653">
        <v>68.879000000000005</v>
      </c>
      <c r="I3653">
        <v>121.383</v>
      </c>
      <c r="J3653">
        <v>4.4950000000000001</v>
      </c>
      <c r="K3653">
        <v>21.021999999999998</v>
      </c>
      <c r="L3653">
        <v>86.503</v>
      </c>
      <c r="M3653">
        <v>22087.261999999999</v>
      </c>
      <c r="N3653">
        <v>0</v>
      </c>
      <c r="O3653">
        <v>0</v>
      </c>
      <c r="P3653">
        <v>-5.1609999999999996</v>
      </c>
      <c r="Q3653">
        <v>152.92599999999999</v>
      </c>
      <c r="R3653">
        <v>22092.422999999999</v>
      </c>
      <c r="S3653">
        <v>21939.495999999999</v>
      </c>
    </row>
    <row r="3654" spans="1:19" x14ac:dyDescent="0.3">
      <c r="A3654">
        <v>2021</v>
      </c>
      <c r="B3654">
        <v>6</v>
      </c>
      <c r="C3654">
        <v>2</v>
      </c>
      <c r="D3654">
        <v>5</v>
      </c>
      <c r="E3654">
        <v>20642.438999999998</v>
      </c>
      <c r="F3654">
        <v>1566.431</v>
      </c>
      <c r="G3654">
        <v>61.290999999999997</v>
      </c>
      <c r="H3654">
        <v>68.347999999999999</v>
      </c>
      <c r="I3654">
        <v>84.954999999999998</v>
      </c>
      <c r="J3654">
        <v>2.8220000000000001</v>
      </c>
      <c r="K3654">
        <v>9.4760000000000009</v>
      </c>
      <c r="L3654">
        <v>86.814999999999998</v>
      </c>
      <c r="M3654">
        <v>22461.285</v>
      </c>
      <c r="N3654">
        <v>0.36799999999999999</v>
      </c>
      <c r="O3654">
        <v>0</v>
      </c>
      <c r="P3654">
        <v>-4.5750000000000002</v>
      </c>
      <c r="Q3654">
        <v>161.60900000000001</v>
      </c>
      <c r="R3654">
        <v>22465.491999999998</v>
      </c>
      <c r="S3654">
        <v>22303.883000000002</v>
      </c>
    </row>
    <row r="3655" spans="1:19" x14ac:dyDescent="0.3">
      <c r="A3655">
        <v>2021</v>
      </c>
      <c r="B3655">
        <v>6</v>
      </c>
      <c r="C3655">
        <v>2</v>
      </c>
      <c r="D3655">
        <v>6</v>
      </c>
      <c r="E3655">
        <v>21517.688999999998</v>
      </c>
      <c r="F3655">
        <v>1312.222</v>
      </c>
      <c r="G3655">
        <v>62.011000000000003</v>
      </c>
      <c r="H3655">
        <v>68.349000000000004</v>
      </c>
      <c r="I3655">
        <v>149.79499999999999</v>
      </c>
      <c r="J3655">
        <v>3.399</v>
      </c>
      <c r="K3655">
        <v>4.3689999999999998</v>
      </c>
      <c r="L3655">
        <v>87.298000000000002</v>
      </c>
      <c r="M3655">
        <v>23143.120999999999</v>
      </c>
      <c r="N3655">
        <v>204.32499999999999</v>
      </c>
      <c r="O3655">
        <v>0</v>
      </c>
      <c r="P3655">
        <v>-2.1589999999999998</v>
      </c>
      <c r="Q3655">
        <v>182.6</v>
      </c>
      <c r="R3655">
        <v>22940.955000000002</v>
      </c>
      <c r="S3655">
        <v>22758.355</v>
      </c>
    </row>
    <row r="3656" spans="1:19" x14ac:dyDescent="0.3">
      <c r="A3656">
        <v>2021</v>
      </c>
      <c r="B3656">
        <v>6</v>
      </c>
      <c r="C3656">
        <v>2</v>
      </c>
      <c r="D3656">
        <v>7</v>
      </c>
      <c r="E3656">
        <v>23440.825000000001</v>
      </c>
      <c r="F3656">
        <v>1186.104</v>
      </c>
      <c r="G3656">
        <v>65.073999999999998</v>
      </c>
      <c r="H3656">
        <v>70.575000000000003</v>
      </c>
      <c r="I3656">
        <v>294.92899999999997</v>
      </c>
      <c r="J3656">
        <v>4.1639999999999997</v>
      </c>
      <c r="K3656">
        <v>11.242000000000001</v>
      </c>
      <c r="L3656">
        <v>88.44</v>
      </c>
      <c r="M3656">
        <v>25096.278999999999</v>
      </c>
      <c r="N3656">
        <v>1548.519</v>
      </c>
      <c r="O3656">
        <v>-2.2669999999999999</v>
      </c>
      <c r="P3656">
        <v>-1.5009999999999999</v>
      </c>
      <c r="Q3656">
        <v>216.57499999999999</v>
      </c>
      <c r="R3656">
        <v>23551.527999999998</v>
      </c>
      <c r="S3656">
        <v>23334.954000000002</v>
      </c>
    </row>
    <row r="3657" spans="1:19" x14ac:dyDescent="0.3">
      <c r="A3657">
        <v>2021</v>
      </c>
      <c r="B3657">
        <v>6</v>
      </c>
      <c r="C3657">
        <v>2</v>
      </c>
      <c r="D3657">
        <v>8</v>
      </c>
      <c r="E3657">
        <v>25483.312000000002</v>
      </c>
      <c r="F3657">
        <v>1115.21</v>
      </c>
      <c r="G3657">
        <v>70.805000000000007</v>
      </c>
      <c r="H3657">
        <v>72.564999999999998</v>
      </c>
      <c r="I3657">
        <v>488.18</v>
      </c>
      <c r="J3657">
        <v>4.9000000000000004</v>
      </c>
      <c r="K3657">
        <v>6.8920000000000003</v>
      </c>
      <c r="L3657">
        <v>89.817999999999998</v>
      </c>
      <c r="M3657">
        <v>27260.877</v>
      </c>
      <c r="N3657">
        <v>3641.6149999999998</v>
      </c>
      <c r="O3657">
        <v>-32.822000000000003</v>
      </c>
      <c r="P3657">
        <v>-1.222</v>
      </c>
      <c r="Q3657">
        <v>256.90499999999997</v>
      </c>
      <c r="R3657">
        <v>23653.307000000001</v>
      </c>
      <c r="S3657">
        <v>23396.401999999998</v>
      </c>
    </row>
    <row r="3658" spans="1:19" x14ac:dyDescent="0.3">
      <c r="A3658">
        <v>2021</v>
      </c>
      <c r="B3658">
        <v>6</v>
      </c>
      <c r="C3658">
        <v>2</v>
      </c>
      <c r="D3658">
        <v>9</v>
      </c>
      <c r="E3658">
        <v>27035.439999999999</v>
      </c>
      <c r="F3658">
        <v>1054.421</v>
      </c>
      <c r="G3658">
        <v>75.756</v>
      </c>
      <c r="H3658">
        <v>74.061000000000007</v>
      </c>
      <c r="I3658">
        <v>601.69799999999998</v>
      </c>
      <c r="J3658">
        <v>5.4370000000000003</v>
      </c>
      <c r="K3658">
        <v>8.0660000000000007</v>
      </c>
      <c r="L3658">
        <v>91.031999999999996</v>
      </c>
      <c r="M3658">
        <v>28870.154999999999</v>
      </c>
      <c r="N3658">
        <v>5710.8239999999996</v>
      </c>
      <c r="O3658">
        <v>-62.289000000000001</v>
      </c>
      <c r="P3658">
        <v>0.55800000000000005</v>
      </c>
      <c r="Q3658">
        <v>291.45800000000003</v>
      </c>
      <c r="R3658">
        <v>23221.062999999998</v>
      </c>
      <c r="S3658">
        <v>22929.605</v>
      </c>
    </row>
    <row r="3659" spans="1:19" x14ac:dyDescent="0.3">
      <c r="A3659">
        <v>2021</v>
      </c>
      <c r="B3659">
        <v>6</v>
      </c>
      <c r="C3659">
        <v>2</v>
      </c>
      <c r="D3659">
        <v>10</v>
      </c>
      <c r="E3659">
        <v>28189.787</v>
      </c>
      <c r="F3659">
        <v>989.62599999999998</v>
      </c>
      <c r="G3659">
        <v>80.846000000000004</v>
      </c>
      <c r="H3659">
        <v>77.649000000000001</v>
      </c>
      <c r="I3659">
        <v>568.28399999999999</v>
      </c>
      <c r="J3659">
        <v>5.7370000000000001</v>
      </c>
      <c r="K3659">
        <v>17.568999999999999</v>
      </c>
      <c r="L3659">
        <v>91.837000000000003</v>
      </c>
      <c r="M3659">
        <v>29940.488000000001</v>
      </c>
      <c r="N3659">
        <v>7354.5839999999998</v>
      </c>
      <c r="O3659">
        <v>-66.694000000000003</v>
      </c>
      <c r="P3659">
        <v>2.133</v>
      </c>
      <c r="Q3659">
        <v>319.04000000000002</v>
      </c>
      <c r="R3659">
        <v>22650.465</v>
      </c>
      <c r="S3659">
        <v>22331.424999999999</v>
      </c>
    </row>
    <row r="3660" spans="1:19" x14ac:dyDescent="0.3">
      <c r="A3660">
        <v>2021</v>
      </c>
      <c r="B3660">
        <v>6</v>
      </c>
      <c r="C3660">
        <v>2</v>
      </c>
      <c r="D3660">
        <v>11</v>
      </c>
      <c r="E3660">
        <v>29030.073</v>
      </c>
      <c r="F3660">
        <v>941.34799999999996</v>
      </c>
      <c r="G3660">
        <v>86.034000000000006</v>
      </c>
      <c r="H3660">
        <v>80.418999999999997</v>
      </c>
      <c r="I3660">
        <v>483.69600000000003</v>
      </c>
      <c r="J3660">
        <v>5.8719999999999999</v>
      </c>
      <c r="K3660">
        <v>20.844999999999999</v>
      </c>
      <c r="L3660">
        <v>92.412000000000006</v>
      </c>
      <c r="M3660">
        <v>30654.664000000001</v>
      </c>
      <c r="N3660">
        <v>8447.15</v>
      </c>
      <c r="O3660">
        <v>-41.453000000000003</v>
      </c>
      <c r="P3660">
        <v>3.1669999999999998</v>
      </c>
      <c r="Q3660">
        <v>342.57</v>
      </c>
      <c r="R3660">
        <v>22245.800999999999</v>
      </c>
      <c r="S3660">
        <v>21903.23</v>
      </c>
    </row>
    <row r="3661" spans="1:19" x14ac:dyDescent="0.3">
      <c r="A3661">
        <v>2021</v>
      </c>
      <c r="B3661">
        <v>6</v>
      </c>
      <c r="C3661">
        <v>2</v>
      </c>
      <c r="D3661">
        <v>12</v>
      </c>
      <c r="E3661">
        <v>29600.763999999999</v>
      </c>
      <c r="F3661">
        <v>895.62300000000005</v>
      </c>
      <c r="G3661">
        <v>90.921999999999997</v>
      </c>
      <c r="H3661">
        <v>84.808999999999997</v>
      </c>
      <c r="I3661">
        <v>447.51600000000002</v>
      </c>
      <c r="J3661">
        <v>5.8419999999999996</v>
      </c>
      <c r="K3661">
        <v>11.817</v>
      </c>
      <c r="L3661">
        <v>92.742000000000004</v>
      </c>
      <c r="M3661">
        <v>31139.114000000001</v>
      </c>
      <c r="N3661">
        <v>8988.7690000000002</v>
      </c>
      <c r="O3661">
        <v>-20.959</v>
      </c>
      <c r="P3661">
        <v>6.0179999999999998</v>
      </c>
      <c r="Q3661">
        <v>358.39100000000002</v>
      </c>
      <c r="R3661">
        <v>22165.287</v>
      </c>
      <c r="S3661">
        <v>21806.896000000001</v>
      </c>
    </row>
    <row r="3662" spans="1:19" x14ac:dyDescent="0.3">
      <c r="A3662">
        <v>2021</v>
      </c>
      <c r="B3662">
        <v>6</v>
      </c>
      <c r="C3662">
        <v>2</v>
      </c>
      <c r="D3662">
        <v>13</v>
      </c>
      <c r="E3662">
        <v>30226.083999999999</v>
      </c>
      <c r="F3662">
        <v>831.678</v>
      </c>
      <c r="G3662">
        <v>95.522000000000006</v>
      </c>
      <c r="H3662">
        <v>88.725999999999999</v>
      </c>
      <c r="I3662">
        <v>423.50099999999998</v>
      </c>
      <c r="J3662">
        <v>5.7359999999999998</v>
      </c>
      <c r="K3662">
        <v>9.15</v>
      </c>
      <c r="L3662">
        <v>93.05</v>
      </c>
      <c r="M3662">
        <v>31677.925999999999</v>
      </c>
      <c r="N3662">
        <v>9046.3970000000008</v>
      </c>
      <c r="O3662">
        <v>-14.361000000000001</v>
      </c>
      <c r="P3662">
        <v>5.8289999999999997</v>
      </c>
      <c r="Q3662">
        <v>372.20800000000003</v>
      </c>
      <c r="R3662">
        <v>22640.06</v>
      </c>
      <c r="S3662">
        <v>22267.851999999999</v>
      </c>
    </row>
    <row r="3663" spans="1:19" x14ac:dyDescent="0.3">
      <c r="A3663">
        <v>2021</v>
      </c>
      <c r="B3663">
        <v>6</v>
      </c>
      <c r="C3663">
        <v>2</v>
      </c>
      <c r="D3663">
        <v>14</v>
      </c>
      <c r="E3663">
        <v>30610.067999999999</v>
      </c>
      <c r="F3663">
        <v>779.82399999999996</v>
      </c>
      <c r="G3663">
        <v>99.893000000000001</v>
      </c>
      <c r="H3663">
        <v>92.421000000000006</v>
      </c>
      <c r="I3663">
        <v>351.24599999999998</v>
      </c>
      <c r="J3663">
        <v>5.0949999999999998</v>
      </c>
      <c r="K3663">
        <v>-2.7679999999999998</v>
      </c>
      <c r="L3663">
        <v>93.224999999999994</v>
      </c>
      <c r="M3663">
        <v>31929.111000000001</v>
      </c>
      <c r="N3663">
        <v>8563.9969999999994</v>
      </c>
      <c r="O3663">
        <v>-7.2169999999999996</v>
      </c>
      <c r="P3663">
        <v>4.7149999999999999</v>
      </c>
      <c r="Q3663">
        <v>383.75700000000001</v>
      </c>
      <c r="R3663">
        <v>23367.615000000002</v>
      </c>
      <c r="S3663">
        <v>22983.858</v>
      </c>
    </row>
    <row r="3664" spans="1:19" x14ac:dyDescent="0.3">
      <c r="A3664">
        <v>2021</v>
      </c>
      <c r="B3664">
        <v>6</v>
      </c>
      <c r="C3664">
        <v>2</v>
      </c>
      <c r="D3664">
        <v>15</v>
      </c>
      <c r="E3664">
        <v>30766.083999999999</v>
      </c>
      <c r="F3664">
        <v>759.28399999999999</v>
      </c>
      <c r="G3664">
        <v>103.73699999999999</v>
      </c>
      <c r="H3664">
        <v>95.534000000000006</v>
      </c>
      <c r="I3664">
        <v>284.096</v>
      </c>
      <c r="J3664">
        <v>4.0839999999999996</v>
      </c>
      <c r="K3664">
        <v>-5.952</v>
      </c>
      <c r="L3664">
        <v>93.298000000000002</v>
      </c>
      <c r="M3664">
        <v>31996.429</v>
      </c>
      <c r="N3664">
        <v>7454.8459999999995</v>
      </c>
      <c r="O3664">
        <v>-2.976</v>
      </c>
      <c r="P3664">
        <v>7.1769999999999996</v>
      </c>
      <c r="Q3664">
        <v>388.89</v>
      </c>
      <c r="R3664">
        <v>24537.381000000001</v>
      </c>
      <c r="S3664">
        <v>24148.491000000002</v>
      </c>
    </row>
    <row r="3665" spans="1:19" x14ac:dyDescent="0.3">
      <c r="A3665">
        <v>2021</v>
      </c>
      <c r="B3665">
        <v>6</v>
      </c>
      <c r="C3665">
        <v>2</v>
      </c>
      <c r="D3665">
        <v>16</v>
      </c>
      <c r="E3665">
        <v>30909.026000000002</v>
      </c>
      <c r="F3665">
        <v>719.32399999999996</v>
      </c>
      <c r="G3665">
        <v>106.985</v>
      </c>
      <c r="H3665">
        <v>97.915000000000006</v>
      </c>
      <c r="I3665">
        <v>91.177000000000007</v>
      </c>
      <c r="J3665">
        <v>1.821</v>
      </c>
      <c r="K3665">
        <v>-48.375</v>
      </c>
      <c r="L3665">
        <v>93.346999999999994</v>
      </c>
      <c r="M3665">
        <v>31864.234</v>
      </c>
      <c r="N3665">
        <v>5846.3140000000003</v>
      </c>
      <c r="O3665">
        <v>3.9670000000000001</v>
      </c>
      <c r="P3665">
        <v>7.6639999999999997</v>
      </c>
      <c r="Q3665">
        <v>389.322</v>
      </c>
      <c r="R3665">
        <v>26006.289000000001</v>
      </c>
      <c r="S3665">
        <v>25616.967000000001</v>
      </c>
    </row>
    <row r="3666" spans="1:19" x14ac:dyDescent="0.3">
      <c r="A3666">
        <v>2021</v>
      </c>
      <c r="B3666">
        <v>6</v>
      </c>
      <c r="C3666">
        <v>2</v>
      </c>
      <c r="D3666">
        <v>17</v>
      </c>
      <c r="E3666">
        <v>30594.044000000002</v>
      </c>
      <c r="F3666">
        <v>697.20399999999995</v>
      </c>
      <c r="G3666">
        <v>108.134</v>
      </c>
      <c r="H3666">
        <v>98.617000000000004</v>
      </c>
      <c r="I3666">
        <v>98.588999999999999</v>
      </c>
      <c r="J3666">
        <v>2.069</v>
      </c>
      <c r="K3666">
        <v>-67.762</v>
      </c>
      <c r="L3666">
        <v>93.248000000000005</v>
      </c>
      <c r="M3666">
        <v>31516.010999999999</v>
      </c>
      <c r="N3666">
        <v>3752.1480000000001</v>
      </c>
      <c r="O3666">
        <v>25.204000000000001</v>
      </c>
      <c r="P3666">
        <v>9.49</v>
      </c>
      <c r="Q3666">
        <v>384.82799999999997</v>
      </c>
      <c r="R3666">
        <v>27729.169000000002</v>
      </c>
      <c r="S3666">
        <v>27344.342000000001</v>
      </c>
    </row>
    <row r="3667" spans="1:19" x14ac:dyDescent="0.3">
      <c r="A3667">
        <v>2021</v>
      </c>
      <c r="B3667">
        <v>6</v>
      </c>
      <c r="C3667">
        <v>2</v>
      </c>
      <c r="D3667">
        <v>18</v>
      </c>
      <c r="E3667">
        <v>29935.596000000001</v>
      </c>
      <c r="F3667">
        <v>693.06100000000004</v>
      </c>
      <c r="G3667">
        <v>107.301</v>
      </c>
      <c r="H3667">
        <v>96.971999999999994</v>
      </c>
      <c r="I3667">
        <v>124.655</v>
      </c>
      <c r="J3667">
        <v>2.0009999999999999</v>
      </c>
      <c r="K3667">
        <v>-65.308000000000007</v>
      </c>
      <c r="L3667">
        <v>93.010999999999996</v>
      </c>
      <c r="M3667">
        <v>30879.988000000001</v>
      </c>
      <c r="N3667">
        <v>1558.8420000000001</v>
      </c>
      <c r="O3667">
        <v>63.488</v>
      </c>
      <c r="P3667">
        <v>1.43</v>
      </c>
      <c r="Q3667">
        <v>367.65100000000001</v>
      </c>
      <c r="R3667">
        <v>29256.227999999999</v>
      </c>
      <c r="S3667">
        <v>28888.576000000001</v>
      </c>
    </row>
    <row r="3668" spans="1:19" x14ac:dyDescent="0.3">
      <c r="A3668">
        <v>2021</v>
      </c>
      <c r="B3668">
        <v>6</v>
      </c>
      <c r="C3668">
        <v>2</v>
      </c>
      <c r="D3668">
        <v>19</v>
      </c>
      <c r="E3668">
        <v>29259.488000000001</v>
      </c>
      <c r="F3668">
        <v>696.85799999999995</v>
      </c>
      <c r="G3668">
        <v>103.842</v>
      </c>
      <c r="H3668">
        <v>92.962999999999994</v>
      </c>
      <c r="I3668">
        <v>137.489</v>
      </c>
      <c r="J3668">
        <v>1.8859999999999999</v>
      </c>
      <c r="K3668">
        <v>-66.805999999999997</v>
      </c>
      <c r="L3668">
        <v>92.712999999999994</v>
      </c>
      <c r="M3668">
        <v>30214.592000000001</v>
      </c>
      <c r="N3668">
        <v>230.05600000000001</v>
      </c>
      <c r="O3668">
        <v>75.807000000000002</v>
      </c>
      <c r="P3668">
        <v>1.91</v>
      </c>
      <c r="Q3668">
        <v>333.28800000000001</v>
      </c>
      <c r="R3668">
        <v>29906.817999999999</v>
      </c>
      <c r="S3668">
        <v>29573.53</v>
      </c>
    </row>
    <row r="3669" spans="1:19" x14ac:dyDescent="0.3">
      <c r="A3669">
        <v>2021</v>
      </c>
      <c r="B3669">
        <v>6</v>
      </c>
      <c r="C3669">
        <v>2</v>
      </c>
      <c r="D3669">
        <v>20</v>
      </c>
      <c r="E3669">
        <v>29651.721000000001</v>
      </c>
      <c r="F3669">
        <v>743.54700000000003</v>
      </c>
      <c r="G3669">
        <v>98.040999999999997</v>
      </c>
      <c r="H3669">
        <v>89.123000000000005</v>
      </c>
      <c r="I3669">
        <v>165.87</v>
      </c>
      <c r="J3669">
        <v>3.3860000000000001</v>
      </c>
      <c r="K3669">
        <v>-68.289000000000001</v>
      </c>
      <c r="L3669">
        <v>92.876000000000005</v>
      </c>
      <c r="M3669">
        <v>30678.234</v>
      </c>
      <c r="N3669">
        <v>1.952</v>
      </c>
      <c r="O3669">
        <v>70.287000000000006</v>
      </c>
      <c r="P3669">
        <v>4.7569999999999997</v>
      </c>
      <c r="Q3669">
        <v>301.5</v>
      </c>
      <c r="R3669">
        <v>30601.239000000001</v>
      </c>
      <c r="S3669">
        <v>30299.738000000001</v>
      </c>
    </row>
    <row r="3670" spans="1:19" x14ac:dyDescent="0.3">
      <c r="A3670">
        <v>2021</v>
      </c>
      <c r="B3670">
        <v>6</v>
      </c>
      <c r="C3670">
        <v>2</v>
      </c>
      <c r="D3670">
        <v>21</v>
      </c>
      <c r="E3670">
        <v>28973.624</v>
      </c>
      <c r="F3670">
        <v>811.76300000000003</v>
      </c>
      <c r="G3670">
        <v>93.888999999999996</v>
      </c>
      <c r="H3670">
        <v>87.295000000000002</v>
      </c>
      <c r="I3670">
        <v>599.99599999999998</v>
      </c>
      <c r="J3670">
        <v>6.1710000000000003</v>
      </c>
      <c r="K3670">
        <v>-17.867999999999999</v>
      </c>
      <c r="L3670">
        <v>92.546000000000006</v>
      </c>
      <c r="M3670">
        <v>30553.526999999998</v>
      </c>
      <c r="N3670">
        <v>0</v>
      </c>
      <c r="O3670">
        <v>0</v>
      </c>
      <c r="P3670">
        <v>2.3479999999999999</v>
      </c>
      <c r="Q3670">
        <v>272.59899999999999</v>
      </c>
      <c r="R3670">
        <v>30551.179</v>
      </c>
      <c r="S3670">
        <v>30278.580999999998</v>
      </c>
    </row>
    <row r="3671" spans="1:19" x14ac:dyDescent="0.3">
      <c r="A3671">
        <v>2021</v>
      </c>
      <c r="B3671">
        <v>6</v>
      </c>
      <c r="C3671">
        <v>2</v>
      </c>
      <c r="D3671">
        <v>22</v>
      </c>
      <c r="E3671">
        <v>26686.614000000001</v>
      </c>
      <c r="F3671">
        <v>977.74400000000003</v>
      </c>
      <c r="G3671">
        <v>88.447000000000003</v>
      </c>
      <c r="H3671">
        <v>83.760999999999996</v>
      </c>
      <c r="I3671">
        <v>669.53200000000004</v>
      </c>
      <c r="J3671">
        <v>5.7759999999999998</v>
      </c>
      <c r="K3671">
        <v>6.7480000000000002</v>
      </c>
      <c r="L3671">
        <v>90.691999999999993</v>
      </c>
      <c r="M3671">
        <v>28520.866999999998</v>
      </c>
      <c r="N3671">
        <v>0</v>
      </c>
      <c r="O3671">
        <v>0</v>
      </c>
      <c r="P3671">
        <v>-10.281000000000001</v>
      </c>
      <c r="Q3671">
        <v>242.946</v>
      </c>
      <c r="R3671">
        <v>28531.148000000001</v>
      </c>
      <c r="S3671">
        <v>28288.202000000001</v>
      </c>
    </row>
    <row r="3672" spans="1:19" x14ac:dyDescent="0.3">
      <c r="A3672">
        <v>2021</v>
      </c>
      <c r="B3672">
        <v>6</v>
      </c>
      <c r="C3672">
        <v>2</v>
      </c>
      <c r="D3672">
        <v>23</v>
      </c>
      <c r="E3672">
        <v>24143.814999999999</v>
      </c>
      <c r="F3672">
        <v>1180.598</v>
      </c>
      <c r="G3672">
        <v>80.381</v>
      </c>
      <c r="H3672">
        <v>80.331999999999994</v>
      </c>
      <c r="I3672">
        <v>1124.624</v>
      </c>
      <c r="J3672">
        <v>6.3360000000000003</v>
      </c>
      <c r="K3672">
        <v>22.745000000000001</v>
      </c>
      <c r="L3672">
        <v>88.872</v>
      </c>
      <c r="M3672">
        <v>26647.323</v>
      </c>
      <c r="N3672">
        <v>0</v>
      </c>
      <c r="O3672">
        <v>0</v>
      </c>
      <c r="P3672">
        <v>-12.760999999999999</v>
      </c>
      <c r="Q3672">
        <v>212.03299999999999</v>
      </c>
      <c r="R3672">
        <v>26660.083999999999</v>
      </c>
      <c r="S3672">
        <v>26448.050999999999</v>
      </c>
    </row>
    <row r="3673" spans="1:19" x14ac:dyDescent="0.3">
      <c r="A3673">
        <v>2021</v>
      </c>
      <c r="B3673">
        <v>6</v>
      </c>
      <c r="C3673">
        <v>2</v>
      </c>
      <c r="D3673">
        <v>24</v>
      </c>
      <c r="E3673">
        <v>22022.28</v>
      </c>
      <c r="F3673">
        <v>1495.25</v>
      </c>
      <c r="G3673">
        <v>73.323999999999998</v>
      </c>
      <c r="H3673">
        <v>76.677999999999997</v>
      </c>
      <c r="I3673">
        <v>999.05899999999997</v>
      </c>
      <c r="J3673">
        <v>6.2009999999999996</v>
      </c>
      <c r="K3673">
        <v>30.991</v>
      </c>
      <c r="L3673">
        <v>87.597999999999999</v>
      </c>
      <c r="M3673">
        <v>24718.056</v>
      </c>
      <c r="N3673">
        <v>0</v>
      </c>
      <c r="O3673">
        <v>0</v>
      </c>
      <c r="P3673">
        <v>-21.530999999999999</v>
      </c>
      <c r="Q3673">
        <v>184.393</v>
      </c>
      <c r="R3673">
        <v>24739.587</v>
      </c>
      <c r="S3673">
        <v>24555.194</v>
      </c>
    </row>
    <row r="3674" spans="1:19" x14ac:dyDescent="0.3">
      <c r="A3674">
        <v>2021</v>
      </c>
      <c r="B3674">
        <v>6</v>
      </c>
      <c r="C3674">
        <v>3</v>
      </c>
      <c r="D3674">
        <v>1</v>
      </c>
      <c r="E3674">
        <v>21162.963</v>
      </c>
      <c r="F3674">
        <v>1676.2629999999999</v>
      </c>
      <c r="G3674">
        <v>62.634</v>
      </c>
      <c r="H3674">
        <v>73.697000000000003</v>
      </c>
      <c r="I3674">
        <v>709.25599999999997</v>
      </c>
      <c r="J3674">
        <v>6.0380000000000003</v>
      </c>
      <c r="K3674">
        <v>31.588999999999999</v>
      </c>
      <c r="L3674">
        <v>87.141999999999996</v>
      </c>
      <c r="M3674">
        <v>23746.949000000001</v>
      </c>
      <c r="N3674">
        <v>0</v>
      </c>
      <c r="O3674">
        <v>0</v>
      </c>
      <c r="P3674">
        <v>-18.259</v>
      </c>
      <c r="Q3674">
        <v>160.95099999999999</v>
      </c>
      <c r="R3674">
        <v>23765.207999999999</v>
      </c>
      <c r="S3674">
        <v>23604.257000000001</v>
      </c>
    </row>
    <row r="3675" spans="1:19" x14ac:dyDescent="0.3">
      <c r="A3675">
        <v>2021</v>
      </c>
      <c r="B3675">
        <v>6</v>
      </c>
      <c r="C3675">
        <v>3</v>
      </c>
      <c r="D3675">
        <v>2</v>
      </c>
      <c r="E3675">
        <v>20524.345000000001</v>
      </c>
      <c r="F3675">
        <v>1730.2239999999999</v>
      </c>
      <c r="G3675">
        <v>60.334000000000003</v>
      </c>
      <c r="H3675">
        <v>72.085999999999999</v>
      </c>
      <c r="I3675">
        <v>424.76799999999997</v>
      </c>
      <c r="J3675">
        <v>5.9470000000000001</v>
      </c>
      <c r="K3675">
        <v>28.241</v>
      </c>
      <c r="L3675">
        <v>86.795000000000002</v>
      </c>
      <c r="M3675">
        <v>22872.405999999999</v>
      </c>
      <c r="N3675">
        <v>0</v>
      </c>
      <c r="O3675">
        <v>0</v>
      </c>
      <c r="P3675">
        <v>-13.888</v>
      </c>
      <c r="Q3675">
        <v>152.08799999999999</v>
      </c>
      <c r="R3675">
        <v>22886.294000000002</v>
      </c>
      <c r="S3675">
        <v>22734.205999999998</v>
      </c>
    </row>
    <row r="3676" spans="1:19" x14ac:dyDescent="0.3">
      <c r="A3676">
        <v>2021</v>
      </c>
      <c r="B3676">
        <v>6</v>
      </c>
      <c r="C3676">
        <v>3</v>
      </c>
      <c r="D3676">
        <v>3</v>
      </c>
      <c r="E3676">
        <v>20251.280999999999</v>
      </c>
      <c r="F3676">
        <v>1763.6759999999999</v>
      </c>
      <c r="G3676">
        <v>58.561</v>
      </c>
      <c r="H3676">
        <v>70.238</v>
      </c>
      <c r="I3676">
        <v>241.59299999999999</v>
      </c>
      <c r="J3676">
        <v>5.7679999999999998</v>
      </c>
      <c r="K3676">
        <v>24.39</v>
      </c>
      <c r="L3676">
        <v>86.647000000000006</v>
      </c>
      <c r="M3676">
        <v>22443.594000000001</v>
      </c>
      <c r="N3676">
        <v>0</v>
      </c>
      <c r="O3676">
        <v>0</v>
      </c>
      <c r="P3676">
        <v>-8.7870000000000008</v>
      </c>
      <c r="Q3676">
        <v>148.37700000000001</v>
      </c>
      <c r="R3676">
        <v>22452.38</v>
      </c>
      <c r="S3676">
        <v>22304.003000000001</v>
      </c>
    </row>
    <row r="3677" spans="1:19" x14ac:dyDescent="0.3">
      <c r="A3677">
        <v>2021</v>
      </c>
      <c r="B3677">
        <v>6</v>
      </c>
      <c r="C3677">
        <v>3</v>
      </c>
      <c r="D3677">
        <v>4</v>
      </c>
      <c r="E3677">
        <v>20527.057000000001</v>
      </c>
      <c r="F3677">
        <v>1723.105</v>
      </c>
      <c r="G3677">
        <v>57.209000000000003</v>
      </c>
      <c r="H3677">
        <v>69.13</v>
      </c>
      <c r="I3677">
        <v>121.383</v>
      </c>
      <c r="J3677">
        <v>4.4950000000000001</v>
      </c>
      <c r="K3677">
        <v>23.219000000000001</v>
      </c>
      <c r="L3677">
        <v>86.793000000000006</v>
      </c>
      <c r="M3677">
        <v>22555.182000000001</v>
      </c>
      <c r="N3677">
        <v>0</v>
      </c>
      <c r="O3677">
        <v>0</v>
      </c>
      <c r="P3677">
        <v>-5.1609999999999996</v>
      </c>
      <c r="Q3677">
        <v>150.69399999999999</v>
      </c>
      <c r="R3677">
        <v>22560.343000000001</v>
      </c>
      <c r="S3677">
        <v>22409.65</v>
      </c>
    </row>
    <row r="3678" spans="1:19" x14ac:dyDescent="0.3">
      <c r="A3678">
        <v>2021</v>
      </c>
      <c r="B3678">
        <v>6</v>
      </c>
      <c r="C3678">
        <v>3</v>
      </c>
      <c r="D3678">
        <v>5</v>
      </c>
      <c r="E3678">
        <v>21218.708999999999</v>
      </c>
      <c r="F3678">
        <v>1566.431</v>
      </c>
      <c r="G3678">
        <v>57.49</v>
      </c>
      <c r="H3678">
        <v>68.599000000000004</v>
      </c>
      <c r="I3678">
        <v>84.954999999999998</v>
      </c>
      <c r="J3678">
        <v>2.8220000000000001</v>
      </c>
      <c r="K3678">
        <v>10.260999999999999</v>
      </c>
      <c r="L3678">
        <v>87.143000000000001</v>
      </c>
      <c r="M3678">
        <v>23038.92</v>
      </c>
      <c r="N3678">
        <v>0.36799999999999999</v>
      </c>
      <c r="O3678">
        <v>0</v>
      </c>
      <c r="P3678">
        <v>-4.5750000000000002</v>
      </c>
      <c r="Q3678">
        <v>159.88999999999999</v>
      </c>
      <c r="R3678">
        <v>23043.127</v>
      </c>
      <c r="S3678">
        <v>22883.237000000001</v>
      </c>
    </row>
    <row r="3679" spans="1:19" x14ac:dyDescent="0.3">
      <c r="A3679">
        <v>2021</v>
      </c>
      <c r="B3679">
        <v>6</v>
      </c>
      <c r="C3679">
        <v>3</v>
      </c>
      <c r="D3679">
        <v>6</v>
      </c>
      <c r="E3679">
        <v>22601.458999999999</v>
      </c>
      <c r="F3679">
        <v>1312.222</v>
      </c>
      <c r="G3679">
        <v>58.939</v>
      </c>
      <c r="H3679">
        <v>68.81</v>
      </c>
      <c r="I3679">
        <v>149.79499999999999</v>
      </c>
      <c r="J3679">
        <v>3.399</v>
      </c>
      <c r="K3679">
        <v>4.641</v>
      </c>
      <c r="L3679">
        <v>87.900999999999996</v>
      </c>
      <c r="M3679">
        <v>24228.226999999999</v>
      </c>
      <c r="N3679">
        <v>204.32499999999999</v>
      </c>
      <c r="O3679">
        <v>0</v>
      </c>
      <c r="P3679">
        <v>-2.1589999999999998</v>
      </c>
      <c r="Q3679">
        <v>180.876</v>
      </c>
      <c r="R3679">
        <v>24026.061000000002</v>
      </c>
      <c r="S3679">
        <v>23845.185000000001</v>
      </c>
    </row>
    <row r="3680" spans="1:19" x14ac:dyDescent="0.3">
      <c r="A3680">
        <v>2021</v>
      </c>
      <c r="B3680">
        <v>6</v>
      </c>
      <c r="C3680">
        <v>3</v>
      </c>
      <c r="D3680">
        <v>7</v>
      </c>
      <c r="E3680">
        <v>24924.152999999998</v>
      </c>
      <c r="F3680">
        <v>1186.104</v>
      </c>
      <c r="G3680">
        <v>61.212000000000003</v>
      </c>
      <c r="H3680">
        <v>71.239000000000004</v>
      </c>
      <c r="I3680">
        <v>294.92899999999997</v>
      </c>
      <c r="J3680">
        <v>4.1639999999999997</v>
      </c>
      <c r="K3680">
        <v>11.646000000000001</v>
      </c>
      <c r="L3680">
        <v>89.296000000000006</v>
      </c>
      <c r="M3680">
        <v>26581.53</v>
      </c>
      <c r="N3680">
        <v>1548.519</v>
      </c>
      <c r="O3680">
        <v>-2.2669999999999999</v>
      </c>
      <c r="P3680">
        <v>-1.5009999999999999</v>
      </c>
      <c r="Q3680">
        <v>214.92</v>
      </c>
      <c r="R3680">
        <v>25036.78</v>
      </c>
      <c r="S3680">
        <v>24821.86</v>
      </c>
    </row>
    <row r="3681" spans="1:19" x14ac:dyDescent="0.3">
      <c r="A3681">
        <v>2021</v>
      </c>
      <c r="B3681">
        <v>6</v>
      </c>
      <c r="C3681">
        <v>3</v>
      </c>
      <c r="D3681">
        <v>8</v>
      </c>
      <c r="E3681">
        <v>26653.348000000002</v>
      </c>
      <c r="F3681">
        <v>1115.21</v>
      </c>
      <c r="G3681">
        <v>65.004000000000005</v>
      </c>
      <c r="H3681">
        <v>73.037000000000006</v>
      </c>
      <c r="I3681">
        <v>488.18</v>
      </c>
      <c r="J3681">
        <v>4.9000000000000004</v>
      </c>
      <c r="K3681">
        <v>7.0439999999999996</v>
      </c>
      <c r="L3681">
        <v>90.584000000000003</v>
      </c>
      <c r="M3681">
        <v>28432.302</v>
      </c>
      <c r="N3681">
        <v>3641.6149999999998</v>
      </c>
      <c r="O3681">
        <v>-32.822000000000003</v>
      </c>
      <c r="P3681">
        <v>-1.222</v>
      </c>
      <c r="Q3681">
        <v>255.01400000000001</v>
      </c>
      <c r="R3681">
        <v>24824.732</v>
      </c>
      <c r="S3681">
        <v>24569.718000000001</v>
      </c>
    </row>
    <row r="3682" spans="1:19" x14ac:dyDescent="0.3">
      <c r="A3682">
        <v>2021</v>
      </c>
      <c r="B3682">
        <v>6</v>
      </c>
      <c r="C3682">
        <v>3</v>
      </c>
      <c r="D3682">
        <v>9</v>
      </c>
      <c r="E3682">
        <v>28160.97</v>
      </c>
      <c r="F3682">
        <v>1054.421</v>
      </c>
      <c r="G3682">
        <v>70.058999999999997</v>
      </c>
      <c r="H3682">
        <v>74.397999999999996</v>
      </c>
      <c r="I3682">
        <v>601.69799999999998</v>
      </c>
      <c r="J3682">
        <v>5.4370000000000003</v>
      </c>
      <c r="K3682">
        <v>8.2129999999999992</v>
      </c>
      <c r="L3682">
        <v>91.938000000000002</v>
      </c>
      <c r="M3682">
        <v>29997.075000000001</v>
      </c>
      <c r="N3682">
        <v>5710.8239999999996</v>
      </c>
      <c r="O3682">
        <v>-62.289000000000001</v>
      </c>
      <c r="P3682">
        <v>0.55800000000000005</v>
      </c>
      <c r="Q3682">
        <v>289.45800000000003</v>
      </c>
      <c r="R3682">
        <v>24347.983</v>
      </c>
      <c r="S3682">
        <v>24058.524000000001</v>
      </c>
    </row>
    <row r="3683" spans="1:19" x14ac:dyDescent="0.3">
      <c r="A3683">
        <v>2021</v>
      </c>
      <c r="B3683">
        <v>6</v>
      </c>
      <c r="C3683">
        <v>3</v>
      </c>
      <c r="D3683">
        <v>10</v>
      </c>
      <c r="E3683">
        <v>29552.523000000001</v>
      </c>
      <c r="F3683">
        <v>989.62599999999998</v>
      </c>
      <c r="G3683">
        <v>75.527000000000001</v>
      </c>
      <c r="H3683">
        <v>78.116</v>
      </c>
      <c r="I3683">
        <v>568.28399999999999</v>
      </c>
      <c r="J3683">
        <v>5.7370000000000001</v>
      </c>
      <c r="K3683">
        <v>17.773</v>
      </c>
      <c r="L3683">
        <v>92.805000000000007</v>
      </c>
      <c r="M3683">
        <v>31304.863000000001</v>
      </c>
      <c r="N3683">
        <v>7354.5839999999998</v>
      </c>
      <c r="O3683">
        <v>-66.694000000000003</v>
      </c>
      <c r="P3683">
        <v>2.133</v>
      </c>
      <c r="Q3683">
        <v>315.51299999999998</v>
      </c>
      <c r="R3683">
        <v>24014.84</v>
      </c>
      <c r="S3683">
        <v>23699.327000000001</v>
      </c>
    </row>
    <row r="3684" spans="1:19" x14ac:dyDescent="0.3">
      <c r="A3684">
        <v>2021</v>
      </c>
      <c r="B3684">
        <v>6</v>
      </c>
      <c r="C3684">
        <v>3</v>
      </c>
      <c r="D3684">
        <v>11</v>
      </c>
      <c r="E3684">
        <v>30403.643</v>
      </c>
      <c r="F3684">
        <v>941.34799999999996</v>
      </c>
      <c r="G3684">
        <v>80.626999999999995</v>
      </c>
      <c r="H3684">
        <v>80.924999999999997</v>
      </c>
      <c r="I3684">
        <v>483.69600000000003</v>
      </c>
      <c r="J3684">
        <v>5.8719999999999999</v>
      </c>
      <c r="K3684">
        <v>21.300999999999998</v>
      </c>
      <c r="L3684">
        <v>93.164000000000001</v>
      </c>
      <c r="M3684">
        <v>32029.948</v>
      </c>
      <c r="N3684">
        <v>8447.15</v>
      </c>
      <c r="O3684">
        <v>-41.453000000000003</v>
      </c>
      <c r="P3684">
        <v>3.1669999999999998</v>
      </c>
      <c r="Q3684">
        <v>335.97199999999998</v>
      </c>
      <c r="R3684">
        <v>23621.084999999999</v>
      </c>
      <c r="S3684">
        <v>23285.112000000001</v>
      </c>
    </row>
    <row r="3685" spans="1:19" x14ac:dyDescent="0.3">
      <c r="A3685">
        <v>2021</v>
      </c>
      <c r="B3685">
        <v>6</v>
      </c>
      <c r="C3685">
        <v>3</v>
      </c>
      <c r="D3685">
        <v>12</v>
      </c>
      <c r="E3685">
        <v>30818.025000000001</v>
      </c>
      <c r="F3685">
        <v>895.62300000000005</v>
      </c>
      <c r="G3685">
        <v>84.751999999999995</v>
      </c>
      <c r="H3685">
        <v>85.275000000000006</v>
      </c>
      <c r="I3685">
        <v>447.51600000000002</v>
      </c>
      <c r="J3685">
        <v>5.8419999999999996</v>
      </c>
      <c r="K3685">
        <v>11.843999999999999</v>
      </c>
      <c r="L3685">
        <v>93.308999999999997</v>
      </c>
      <c r="M3685">
        <v>32357.434000000001</v>
      </c>
      <c r="N3685">
        <v>8988.7690000000002</v>
      </c>
      <c r="O3685">
        <v>-20.959</v>
      </c>
      <c r="P3685">
        <v>6.0179999999999998</v>
      </c>
      <c r="Q3685">
        <v>348.02</v>
      </c>
      <c r="R3685">
        <v>23383.607</v>
      </c>
      <c r="S3685">
        <v>23035.587</v>
      </c>
    </row>
    <row r="3686" spans="1:19" x14ac:dyDescent="0.3">
      <c r="A3686">
        <v>2021</v>
      </c>
      <c r="B3686">
        <v>6</v>
      </c>
      <c r="C3686">
        <v>3</v>
      </c>
      <c r="D3686">
        <v>13</v>
      </c>
      <c r="E3686">
        <v>31564.592000000001</v>
      </c>
      <c r="F3686">
        <v>831.678</v>
      </c>
      <c r="G3686">
        <v>89.710999999999999</v>
      </c>
      <c r="H3686">
        <v>89.46</v>
      </c>
      <c r="I3686">
        <v>423.50099999999998</v>
      </c>
      <c r="J3686">
        <v>5.7359999999999998</v>
      </c>
      <c r="K3686">
        <v>9.3010000000000002</v>
      </c>
      <c r="L3686">
        <v>93.524000000000001</v>
      </c>
      <c r="M3686">
        <v>33017.792000000001</v>
      </c>
      <c r="N3686">
        <v>9046.3970000000008</v>
      </c>
      <c r="O3686">
        <v>-14.361000000000001</v>
      </c>
      <c r="P3686">
        <v>5.8289999999999997</v>
      </c>
      <c r="Q3686">
        <v>357.75400000000002</v>
      </c>
      <c r="R3686">
        <v>23979.925999999999</v>
      </c>
      <c r="S3686">
        <v>23622.171999999999</v>
      </c>
    </row>
    <row r="3687" spans="1:19" x14ac:dyDescent="0.3">
      <c r="A3687">
        <v>2021</v>
      </c>
      <c r="B3687">
        <v>6</v>
      </c>
      <c r="C3687">
        <v>3</v>
      </c>
      <c r="D3687">
        <v>14</v>
      </c>
      <c r="E3687">
        <v>31995.701000000001</v>
      </c>
      <c r="F3687">
        <v>779.82399999999996</v>
      </c>
      <c r="G3687">
        <v>94.626000000000005</v>
      </c>
      <c r="H3687">
        <v>93.394999999999996</v>
      </c>
      <c r="I3687">
        <v>351.24599999999998</v>
      </c>
      <c r="J3687">
        <v>5.0949999999999998</v>
      </c>
      <c r="K3687">
        <v>-3.4129999999999998</v>
      </c>
      <c r="L3687">
        <v>93.625</v>
      </c>
      <c r="M3687">
        <v>33315.472000000002</v>
      </c>
      <c r="N3687">
        <v>8563.9969999999994</v>
      </c>
      <c r="O3687">
        <v>-7.2169999999999996</v>
      </c>
      <c r="P3687">
        <v>4.7149999999999999</v>
      </c>
      <c r="Q3687">
        <v>365.11799999999999</v>
      </c>
      <c r="R3687">
        <v>24753.975999999999</v>
      </c>
      <c r="S3687">
        <v>24388.858</v>
      </c>
    </row>
    <row r="3688" spans="1:19" x14ac:dyDescent="0.3">
      <c r="A3688">
        <v>2021</v>
      </c>
      <c r="B3688">
        <v>6</v>
      </c>
      <c r="C3688">
        <v>3</v>
      </c>
      <c r="D3688">
        <v>15</v>
      </c>
      <c r="E3688">
        <v>32221.219000000001</v>
      </c>
      <c r="F3688">
        <v>759.28399999999999</v>
      </c>
      <c r="G3688">
        <v>98.286000000000001</v>
      </c>
      <c r="H3688">
        <v>96.903000000000006</v>
      </c>
      <c r="I3688">
        <v>284.096</v>
      </c>
      <c r="J3688">
        <v>4.0839999999999996</v>
      </c>
      <c r="K3688">
        <v>-6.6470000000000002</v>
      </c>
      <c r="L3688">
        <v>93.697000000000003</v>
      </c>
      <c r="M3688">
        <v>33452.635999999999</v>
      </c>
      <c r="N3688">
        <v>7454.8459999999995</v>
      </c>
      <c r="O3688">
        <v>-2.976</v>
      </c>
      <c r="P3688">
        <v>7.1769999999999996</v>
      </c>
      <c r="Q3688">
        <v>369.36</v>
      </c>
      <c r="R3688">
        <v>25993.589</v>
      </c>
      <c r="S3688">
        <v>25624.227999999999</v>
      </c>
    </row>
    <row r="3689" spans="1:19" x14ac:dyDescent="0.3">
      <c r="A3689">
        <v>2021</v>
      </c>
      <c r="B3689">
        <v>6</v>
      </c>
      <c r="C3689">
        <v>3</v>
      </c>
      <c r="D3689">
        <v>16</v>
      </c>
      <c r="E3689">
        <v>32252.422999999999</v>
      </c>
      <c r="F3689">
        <v>719.32399999999996</v>
      </c>
      <c r="G3689">
        <v>101.17400000000001</v>
      </c>
      <c r="H3689">
        <v>99.251999999999995</v>
      </c>
      <c r="I3689">
        <v>91.177000000000007</v>
      </c>
      <c r="J3689">
        <v>1.821</v>
      </c>
      <c r="K3689">
        <v>-52.838999999999999</v>
      </c>
      <c r="L3689">
        <v>93.710999999999999</v>
      </c>
      <c r="M3689">
        <v>33204.868000000002</v>
      </c>
      <c r="N3689">
        <v>5846.3140000000003</v>
      </c>
      <c r="O3689">
        <v>3.9670000000000001</v>
      </c>
      <c r="P3689">
        <v>7.6639999999999997</v>
      </c>
      <c r="Q3689">
        <v>371.04500000000002</v>
      </c>
      <c r="R3689">
        <v>27346.923999999999</v>
      </c>
      <c r="S3689">
        <v>26975.879000000001</v>
      </c>
    </row>
    <row r="3690" spans="1:19" x14ac:dyDescent="0.3">
      <c r="A3690">
        <v>2021</v>
      </c>
      <c r="B3690">
        <v>6</v>
      </c>
      <c r="C3690">
        <v>3</v>
      </c>
      <c r="D3690">
        <v>17</v>
      </c>
      <c r="E3690">
        <v>31847.424999999999</v>
      </c>
      <c r="F3690">
        <v>697.20399999999995</v>
      </c>
      <c r="G3690">
        <v>103.59699999999999</v>
      </c>
      <c r="H3690">
        <v>100.009</v>
      </c>
      <c r="I3690">
        <v>98.588999999999999</v>
      </c>
      <c r="J3690">
        <v>2.069</v>
      </c>
      <c r="K3690">
        <v>-74.811999999999998</v>
      </c>
      <c r="L3690">
        <v>93.626000000000005</v>
      </c>
      <c r="M3690">
        <v>32764.111000000001</v>
      </c>
      <c r="N3690">
        <v>3752.1480000000001</v>
      </c>
      <c r="O3690">
        <v>25.204000000000001</v>
      </c>
      <c r="P3690">
        <v>9.49</v>
      </c>
      <c r="Q3690">
        <v>370.399</v>
      </c>
      <c r="R3690">
        <v>28977.269</v>
      </c>
      <c r="S3690">
        <v>28606.87</v>
      </c>
    </row>
    <row r="3691" spans="1:19" x14ac:dyDescent="0.3">
      <c r="A3691">
        <v>2021</v>
      </c>
      <c r="B3691">
        <v>6</v>
      </c>
      <c r="C3691">
        <v>3</v>
      </c>
      <c r="D3691">
        <v>18</v>
      </c>
      <c r="E3691">
        <v>30979.856</v>
      </c>
      <c r="F3691">
        <v>693.06100000000004</v>
      </c>
      <c r="G3691">
        <v>103.08799999999999</v>
      </c>
      <c r="H3691">
        <v>98.245999999999995</v>
      </c>
      <c r="I3691">
        <v>124.655</v>
      </c>
      <c r="J3691">
        <v>2.0009999999999999</v>
      </c>
      <c r="K3691">
        <v>-72.563000000000002</v>
      </c>
      <c r="L3691">
        <v>93.418000000000006</v>
      </c>
      <c r="M3691">
        <v>31918.673999999999</v>
      </c>
      <c r="N3691">
        <v>1558.8420000000001</v>
      </c>
      <c r="O3691">
        <v>63.488</v>
      </c>
      <c r="P3691">
        <v>1.43</v>
      </c>
      <c r="Q3691">
        <v>357.214</v>
      </c>
      <c r="R3691">
        <v>30294.914000000001</v>
      </c>
      <c r="S3691">
        <v>29937.699000000001</v>
      </c>
    </row>
    <row r="3692" spans="1:19" x14ac:dyDescent="0.3">
      <c r="A3692">
        <v>2021</v>
      </c>
      <c r="B3692">
        <v>6</v>
      </c>
      <c r="C3692">
        <v>3</v>
      </c>
      <c r="D3692">
        <v>19</v>
      </c>
      <c r="E3692">
        <v>30170.118999999999</v>
      </c>
      <c r="F3692">
        <v>696.85799999999995</v>
      </c>
      <c r="G3692">
        <v>100.99</v>
      </c>
      <c r="H3692">
        <v>93.906000000000006</v>
      </c>
      <c r="I3692">
        <v>137.489</v>
      </c>
      <c r="J3692">
        <v>1.8859999999999999</v>
      </c>
      <c r="K3692">
        <v>-74.856999999999999</v>
      </c>
      <c r="L3692">
        <v>93.13</v>
      </c>
      <c r="M3692">
        <v>31118.531999999999</v>
      </c>
      <c r="N3692">
        <v>230.05600000000001</v>
      </c>
      <c r="O3692">
        <v>75.807000000000002</v>
      </c>
      <c r="P3692">
        <v>1.91</v>
      </c>
      <c r="Q3692">
        <v>326.05599999999998</v>
      </c>
      <c r="R3692">
        <v>30810.758000000002</v>
      </c>
      <c r="S3692">
        <v>30484.702000000001</v>
      </c>
    </row>
    <row r="3693" spans="1:19" x14ac:dyDescent="0.3">
      <c r="A3693">
        <v>2021</v>
      </c>
      <c r="B3693">
        <v>6</v>
      </c>
      <c r="C3693">
        <v>3</v>
      </c>
      <c r="D3693">
        <v>20</v>
      </c>
      <c r="E3693">
        <v>30420.739000000001</v>
      </c>
      <c r="F3693">
        <v>743.54700000000003</v>
      </c>
      <c r="G3693">
        <v>95.53</v>
      </c>
      <c r="H3693">
        <v>89.823999999999998</v>
      </c>
      <c r="I3693">
        <v>165.87</v>
      </c>
      <c r="J3693">
        <v>3.3860000000000001</v>
      </c>
      <c r="K3693">
        <v>-76.451999999999998</v>
      </c>
      <c r="L3693">
        <v>93.203000000000003</v>
      </c>
      <c r="M3693">
        <v>31440.116999999998</v>
      </c>
      <c r="N3693">
        <v>1.952</v>
      </c>
      <c r="O3693">
        <v>70.287000000000006</v>
      </c>
      <c r="P3693">
        <v>4.7569999999999997</v>
      </c>
      <c r="Q3693">
        <v>294.37099999999998</v>
      </c>
      <c r="R3693">
        <v>31363.120999999999</v>
      </c>
      <c r="S3693">
        <v>31068.75</v>
      </c>
    </row>
    <row r="3694" spans="1:19" x14ac:dyDescent="0.3">
      <c r="A3694">
        <v>2021</v>
      </c>
      <c r="B3694">
        <v>6</v>
      </c>
      <c r="C3694">
        <v>3</v>
      </c>
      <c r="D3694">
        <v>21</v>
      </c>
      <c r="E3694">
        <v>29677.456999999999</v>
      </c>
      <c r="F3694">
        <v>811.76300000000003</v>
      </c>
      <c r="G3694">
        <v>90.58</v>
      </c>
      <c r="H3694">
        <v>87.906999999999996</v>
      </c>
      <c r="I3694">
        <v>599.99599999999998</v>
      </c>
      <c r="J3694">
        <v>6.1710000000000003</v>
      </c>
      <c r="K3694">
        <v>-19.670999999999999</v>
      </c>
      <c r="L3694">
        <v>92.941999999999993</v>
      </c>
      <c r="M3694">
        <v>31256.565999999999</v>
      </c>
      <c r="N3694">
        <v>0</v>
      </c>
      <c r="O3694">
        <v>0</v>
      </c>
      <c r="P3694">
        <v>2.3479999999999999</v>
      </c>
      <c r="Q3694">
        <v>264.68900000000002</v>
      </c>
      <c r="R3694">
        <v>31254.218000000001</v>
      </c>
      <c r="S3694">
        <v>30989.527999999998</v>
      </c>
    </row>
    <row r="3695" spans="1:19" x14ac:dyDescent="0.3">
      <c r="A3695">
        <v>2021</v>
      </c>
      <c r="B3695">
        <v>6</v>
      </c>
      <c r="C3695">
        <v>3</v>
      </c>
      <c r="D3695">
        <v>22</v>
      </c>
      <c r="E3695">
        <v>27245.987000000001</v>
      </c>
      <c r="F3695">
        <v>977.74400000000003</v>
      </c>
      <c r="G3695">
        <v>83.286000000000001</v>
      </c>
      <c r="H3695">
        <v>84.222999999999999</v>
      </c>
      <c r="I3695">
        <v>669.53200000000004</v>
      </c>
      <c r="J3695">
        <v>5.7759999999999998</v>
      </c>
      <c r="K3695">
        <v>7.4340000000000002</v>
      </c>
      <c r="L3695">
        <v>91.322000000000003</v>
      </c>
      <c r="M3695">
        <v>29082.017</v>
      </c>
      <c r="N3695">
        <v>0</v>
      </c>
      <c r="O3695">
        <v>0</v>
      </c>
      <c r="P3695">
        <v>-10.281000000000001</v>
      </c>
      <c r="Q3695">
        <v>235.58699999999999</v>
      </c>
      <c r="R3695">
        <v>29092.297999999999</v>
      </c>
      <c r="S3695">
        <v>28856.710999999999</v>
      </c>
    </row>
    <row r="3696" spans="1:19" x14ac:dyDescent="0.3">
      <c r="A3696">
        <v>2021</v>
      </c>
      <c r="B3696">
        <v>6</v>
      </c>
      <c r="C3696">
        <v>3</v>
      </c>
      <c r="D3696">
        <v>23</v>
      </c>
      <c r="E3696">
        <v>24725.191999999999</v>
      </c>
      <c r="F3696">
        <v>1180.598</v>
      </c>
      <c r="G3696">
        <v>75.290000000000006</v>
      </c>
      <c r="H3696">
        <v>80.701999999999998</v>
      </c>
      <c r="I3696">
        <v>1124.624</v>
      </c>
      <c r="J3696">
        <v>6.3360000000000003</v>
      </c>
      <c r="K3696">
        <v>24.363</v>
      </c>
      <c r="L3696">
        <v>89.263000000000005</v>
      </c>
      <c r="M3696">
        <v>27231.079000000002</v>
      </c>
      <c r="N3696">
        <v>0</v>
      </c>
      <c r="O3696">
        <v>0</v>
      </c>
      <c r="P3696">
        <v>-12.760999999999999</v>
      </c>
      <c r="Q3696">
        <v>205.446</v>
      </c>
      <c r="R3696">
        <v>27243.84</v>
      </c>
      <c r="S3696">
        <v>27038.394</v>
      </c>
    </row>
    <row r="3697" spans="1:19" x14ac:dyDescent="0.3">
      <c r="A3697">
        <v>2021</v>
      </c>
      <c r="B3697">
        <v>6</v>
      </c>
      <c r="C3697">
        <v>3</v>
      </c>
      <c r="D3697">
        <v>24</v>
      </c>
      <c r="E3697">
        <v>22486.440999999999</v>
      </c>
      <c r="F3697">
        <v>1495.25</v>
      </c>
      <c r="G3697">
        <v>68.022999999999996</v>
      </c>
      <c r="H3697">
        <v>76.861000000000004</v>
      </c>
      <c r="I3697">
        <v>999.05899999999997</v>
      </c>
      <c r="J3697">
        <v>6.2009999999999996</v>
      </c>
      <c r="K3697">
        <v>32.055999999999997</v>
      </c>
      <c r="L3697">
        <v>87.908000000000001</v>
      </c>
      <c r="M3697">
        <v>25183.775000000001</v>
      </c>
      <c r="N3697">
        <v>0</v>
      </c>
      <c r="O3697">
        <v>0</v>
      </c>
      <c r="P3697">
        <v>-21.530999999999999</v>
      </c>
      <c r="Q3697">
        <v>178.28800000000001</v>
      </c>
      <c r="R3697">
        <v>25205.306</v>
      </c>
      <c r="S3697">
        <v>25027.018</v>
      </c>
    </row>
    <row r="3698" spans="1:19" x14ac:dyDescent="0.3">
      <c r="A3698">
        <v>2021</v>
      </c>
      <c r="B3698">
        <v>6</v>
      </c>
      <c r="C3698">
        <v>4</v>
      </c>
      <c r="D3698">
        <v>1</v>
      </c>
      <c r="E3698">
        <v>22199.999</v>
      </c>
      <c r="F3698">
        <v>1676.2629999999999</v>
      </c>
      <c r="G3698">
        <v>63.396999999999998</v>
      </c>
      <c r="H3698">
        <v>74.704999999999998</v>
      </c>
      <c r="I3698">
        <v>709.25599999999997</v>
      </c>
      <c r="J3698">
        <v>6.0380000000000003</v>
      </c>
      <c r="K3698">
        <v>33.554000000000002</v>
      </c>
      <c r="L3698">
        <v>87.823999999999998</v>
      </c>
      <c r="M3698">
        <v>24787.64</v>
      </c>
      <c r="N3698">
        <v>0</v>
      </c>
      <c r="O3698">
        <v>0</v>
      </c>
      <c r="P3698">
        <v>-18.259</v>
      </c>
      <c r="Q3698">
        <v>168.059</v>
      </c>
      <c r="R3698">
        <v>24805.899000000001</v>
      </c>
      <c r="S3698">
        <v>24637.84</v>
      </c>
    </row>
    <row r="3699" spans="1:19" x14ac:dyDescent="0.3">
      <c r="A3699">
        <v>2021</v>
      </c>
      <c r="B3699">
        <v>6</v>
      </c>
      <c r="C3699">
        <v>4</v>
      </c>
      <c r="D3699">
        <v>2</v>
      </c>
      <c r="E3699">
        <v>21257.580999999998</v>
      </c>
      <c r="F3699">
        <v>1730.2239999999999</v>
      </c>
      <c r="G3699">
        <v>60.51</v>
      </c>
      <c r="H3699">
        <v>72.751999999999995</v>
      </c>
      <c r="I3699">
        <v>424.76799999999997</v>
      </c>
      <c r="J3699">
        <v>5.9470000000000001</v>
      </c>
      <c r="K3699">
        <v>29.68</v>
      </c>
      <c r="L3699">
        <v>87.266999999999996</v>
      </c>
      <c r="M3699">
        <v>23608.219000000001</v>
      </c>
      <c r="N3699">
        <v>0</v>
      </c>
      <c r="O3699">
        <v>0</v>
      </c>
      <c r="P3699">
        <v>-13.888</v>
      </c>
      <c r="Q3699">
        <v>157.626</v>
      </c>
      <c r="R3699">
        <v>23622.107</v>
      </c>
      <c r="S3699">
        <v>23464.481</v>
      </c>
    </row>
    <row r="3700" spans="1:19" x14ac:dyDescent="0.3">
      <c r="A3700">
        <v>2021</v>
      </c>
      <c r="B3700">
        <v>6</v>
      </c>
      <c r="C3700">
        <v>4</v>
      </c>
      <c r="D3700">
        <v>3</v>
      </c>
      <c r="E3700">
        <v>20878.109</v>
      </c>
      <c r="F3700">
        <v>1763.6759999999999</v>
      </c>
      <c r="G3700">
        <v>58.701999999999998</v>
      </c>
      <c r="H3700">
        <v>70.706000000000003</v>
      </c>
      <c r="I3700">
        <v>241.59299999999999</v>
      </c>
      <c r="J3700">
        <v>5.7679999999999998</v>
      </c>
      <c r="K3700">
        <v>26.119</v>
      </c>
      <c r="L3700">
        <v>87.040999999999997</v>
      </c>
      <c r="M3700">
        <v>23073.011999999999</v>
      </c>
      <c r="N3700">
        <v>0</v>
      </c>
      <c r="O3700">
        <v>0</v>
      </c>
      <c r="P3700">
        <v>-8.7870000000000008</v>
      </c>
      <c r="Q3700">
        <v>153.07900000000001</v>
      </c>
      <c r="R3700">
        <v>23081.798999999999</v>
      </c>
      <c r="S3700">
        <v>22928.720000000001</v>
      </c>
    </row>
    <row r="3701" spans="1:19" x14ac:dyDescent="0.3">
      <c r="A3701">
        <v>2021</v>
      </c>
      <c r="B3701">
        <v>6</v>
      </c>
      <c r="C3701">
        <v>4</v>
      </c>
      <c r="D3701">
        <v>4</v>
      </c>
      <c r="E3701">
        <v>21031.151999999998</v>
      </c>
      <c r="F3701">
        <v>1723.105</v>
      </c>
      <c r="G3701">
        <v>57.359000000000002</v>
      </c>
      <c r="H3701">
        <v>69.48</v>
      </c>
      <c r="I3701">
        <v>121.383</v>
      </c>
      <c r="J3701">
        <v>4.4950000000000001</v>
      </c>
      <c r="K3701">
        <v>25.155999999999999</v>
      </c>
      <c r="L3701">
        <v>87.116</v>
      </c>
      <c r="M3701">
        <v>23061.887999999999</v>
      </c>
      <c r="N3701">
        <v>0</v>
      </c>
      <c r="O3701">
        <v>0</v>
      </c>
      <c r="P3701">
        <v>-5.1609999999999996</v>
      </c>
      <c r="Q3701">
        <v>153.97999999999999</v>
      </c>
      <c r="R3701">
        <v>23067.048999999999</v>
      </c>
      <c r="S3701">
        <v>22913.067999999999</v>
      </c>
    </row>
    <row r="3702" spans="1:19" x14ac:dyDescent="0.3">
      <c r="A3702">
        <v>2021</v>
      </c>
      <c r="B3702">
        <v>6</v>
      </c>
      <c r="C3702">
        <v>4</v>
      </c>
      <c r="D3702">
        <v>5</v>
      </c>
      <c r="E3702">
        <v>21865.324000000001</v>
      </c>
      <c r="F3702">
        <v>1566.431</v>
      </c>
      <c r="G3702">
        <v>58.008000000000003</v>
      </c>
      <c r="H3702">
        <v>69.043999999999997</v>
      </c>
      <c r="I3702">
        <v>84.954999999999998</v>
      </c>
      <c r="J3702">
        <v>2.8220000000000001</v>
      </c>
      <c r="K3702">
        <v>11.034000000000001</v>
      </c>
      <c r="L3702">
        <v>87.573999999999998</v>
      </c>
      <c r="M3702">
        <v>23687.184000000001</v>
      </c>
      <c r="N3702">
        <v>0.36799999999999999</v>
      </c>
      <c r="O3702">
        <v>0</v>
      </c>
      <c r="P3702">
        <v>-4.5750000000000002</v>
      </c>
      <c r="Q3702">
        <v>162.37700000000001</v>
      </c>
      <c r="R3702">
        <v>23691.39</v>
      </c>
      <c r="S3702">
        <v>23529.013999999999</v>
      </c>
    </row>
    <row r="3703" spans="1:19" x14ac:dyDescent="0.3">
      <c r="A3703">
        <v>2021</v>
      </c>
      <c r="B3703">
        <v>6</v>
      </c>
      <c r="C3703">
        <v>4</v>
      </c>
      <c r="D3703">
        <v>6</v>
      </c>
      <c r="E3703">
        <v>23205.044999999998</v>
      </c>
      <c r="F3703">
        <v>1312.222</v>
      </c>
      <c r="G3703">
        <v>59.07</v>
      </c>
      <c r="H3703">
        <v>69.241</v>
      </c>
      <c r="I3703">
        <v>149.79499999999999</v>
      </c>
      <c r="J3703">
        <v>3.399</v>
      </c>
      <c r="K3703">
        <v>4.9139999999999997</v>
      </c>
      <c r="L3703">
        <v>88.346999999999994</v>
      </c>
      <c r="M3703">
        <v>24832.963</v>
      </c>
      <c r="N3703">
        <v>204.32499999999999</v>
      </c>
      <c r="O3703">
        <v>0</v>
      </c>
      <c r="P3703">
        <v>-2.1589999999999998</v>
      </c>
      <c r="Q3703">
        <v>182.86600000000001</v>
      </c>
      <c r="R3703">
        <v>24630.796999999999</v>
      </c>
      <c r="S3703">
        <v>24447.931</v>
      </c>
    </row>
    <row r="3704" spans="1:19" x14ac:dyDescent="0.3">
      <c r="A3704">
        <v>2021</v>
      </c>
      <c r="B3704">
        <v>6</v>
      </c>
      <c r="C3704">
        <v>4</v>
      </c>
      <c r="D3704">
        <v>7</v>
      </c>
      <c r="E3704">
        <v>25418.417000000001</v>
      </c>
      <c r="F3704">
        <v>1186.104</v>
      </c>
      <c r="G3704">
        <v>61.448999999999998</v>
      </c>
      <c r="H3704">
        <v>71.661000000000001</v>
      </c>
      <c r="I3704">
        <v>294.92899999999997</v>
      </c>
      <c r="J3704">
        <v>4.1639999999999997</v>
      </c>
      <c r="K3704">
        <v>12.486000000000001</v>
      </c>
      <c r="L3704">
        <v>89.796000000000006</v>
      </c>
      <c r="M3704">
        <v>27077.557000000001</v>
      </c>
      <c r="N3704">
        <v>1548.519</v>
      </c>
      <c r="O3704">
        <v>-2.2669999999999999</v>
      </c>
      <c r="P3704">
        <v>-1.5009999999999999</v>
      </c>
      <c r="Q3704">
        <v>217.398</v>
      </c>
      <c r="R3704">
        <v>25532.806</v>
      </c>
      <c r="S3704">
        <v>25315.407999999999</v>
      </c>
    </row>
    <row r="3705" spans="1:19" x14ac:dyDescent="0.3">
      <c r="A3705">
        <v>2021</v>
      </c>
      <c r="B3705">
        <v>6</v>
      </c>
      <c r="C3705">
        <v>4</v>
      </c>
      <c r="D3705">
        <v>8</v>
      </c>
      <c r="E3705">
        <v>27441.471000000001</v>
      </c>
      <c r="F3705">
        <v>1115.21</v>
      </c>
      <c r="G3705">
        <v>66.180000000000007</v>
      </c>
      <c r="H3705">
        <v>73.680000000000007</v>
      </c>
      <c r="I3705">
        <v>488.18</v>
      </c>
      <c r="J3705">
        <v>4.9000000000000004</v>
      </c>
      <c r="K3705">
        <v>7.4180000000000001</v>
      </c>
      <c r="L3705">
        <v>91.39</v>
      </c>
      <c r="M3705">
        <v>29222.248</v>
      </c>
      <c r="N3705">
        <v>3641.6149999999998</v>
      </c>
      <c r="O3705">
        <v>-32.822000000000003</v>
      </c>
      <c r="P3705">
        <v>-1.222</v>
      </c>
      <c r="Q3705">
        <v>259.02199999999999</v>
      </c>
      <c r="R3705">
        <v>25614.678</v>
      </c>
      <c r="S3705">
        <v>25355.655999999999</v>
      </c>
    </row>
    <row r="3706" spans="1:19" x14ac:dyDescent="0.3">
      <c r="A3706">
        <v>2021</v>
      </c>
      <c r="B3706">
        <v>6</v>
      </c>
      <c r="C3706">
        <v>4</v>
      </c>
      <c r="D3706">
        <v>9</v>
      </c>
      <c r="E3706">
        <v>29248.288</v>
      </c>
      <c r="F3706">
        <v>1054.421</v>
      </c>
      <c r="G3706">
        <v>72.472999999999999</v>
      </c>
      <c r="H3706">
        <v>75.34</v>
      </c>
      <c r="I3706">
        <v>601.69799999999998</v>
      </c>
      <c r="J3706">
        <v>5.4370000000000003</v>
      </c>
      <c r="K3706">
        <v>8.4380000000000006</v>
      </c>
      <c r="L3706">
        <v>92.632999999999996</v>
      </c>
      <c r="M3706">
        <v>31086.255000000001</v>
      </c>
      <c r="N3706">
        <v>5710.8239999999996</v>
      </c>
      <c r="O3706">
        <v>-62.289000000000001</v>
      </c>
      <c r="P3706">
        <v>0.55800000000000005</v>
      </c>
      <c r="Q3706">
        <v>295.69299999999998</v>
      </c>
      <c r="R3706">
        <v>25437.163</v>
      </c>
      <c r="S3706">
        <v>25141.47</v>
      </c>
    </row>
    <row r="3707" spans="1:19" x14ac:dyDescent="0.3">
      <c r="A3707">
        <v>2021</v>
      </c>
      <c r="B3707">
        <v>6</v>
      </c>
      <c r="C3707">
        <v>4</v>
      </c>
      <c r="D3707">
        <v>10</v>
      </c>
      <c r="E3707">
        <v>30939.433000000001</v>
      </c>
      <c r="F3707">
        <v>989.62599999999998</v>
      </c>
      <c r="G3707">
        <v>79.739999999999995</v>
      </c>
      <c r="H3707">
        <v>79.488</v>
      </c>
      <c r="I3707">
        <v>568.28399999999999</v>
      </c>
      <c r="J3707">
        <v>5.7370000000000001</v>
      </c>
      <c r="K3707">
        <v>18.170000000000002</v>
      </c>
      <c r="L3707">
        <v>93.343000000000004</v>
      </c>
      <c r="M3707">
        <v>32694.080000000002</v>
      </c>
      <c r="N3707">
        <v>7354.5839999999998</v>
      </c>
      <c r="O3707">
        <v>-66.694000000000003</v>
      </c>
      <c r="P3707">
        <v>2.133</v>
      </c>
      <c r="Q3707">
        <v>324.40199999999999</v>
      </c>
      <c r="R3707">
        <v>25404.057000000001</v>
      </c>
      <c r="S3707">
        <v>25079.653999999999</v>
      </c>
    </row>
    <row r="3708" spans="1:19" x14ac:dyDescent="0.3">
      <c r="A3708">
        <v>2021</v>
      </c>
      <c r="B3708">
        <v>6</v>
      </c>
      <c r="C3708">
        <v>4</v>
      </c>
      <c r="D3708">
        <v>11</v>
      </c>
      <c r="E3708">
        <v>32214.813999999998</v>
      </c>
      <c r="F3708">
        <v>941.34799999999996</v>
      </c>
      <c r="G3708">
        <v>88.192999999999998</v>
      </c>
      <c r="H3708">
        <v>82.853999999999999</v>
      </c>
      <c r="I3708">
        <v>483.69600000000003</v>
      </c>
      <c r="J3708">
        <v>5.8719999999999999</v>
      </c>
      <c r="K3708">
        <v>21.998000000000001</v>
      </c>
      <c r="L3708">
        <v>93.712999999999994</v>
      </c>
      <c r="M3708">
        <v>33844.294999999998</v>
      </c>
      <c r="N3708">
        <v>8447.15</v>
      </c>
      <c r="O3708">
        <v>-41.453000000000003</v>
      </c>
      <c r="P3708">
        <v>3.1669999999999998</v>
      </c>
      <c r="Q3708">
        <v>347.92700000000002</v>
      </c>
      <c r="R3708">
        <v>25435.431</v>
      </c>
      <c r="S3708">
        <v>25087.504000000001</v>
      </c>
    </row>
    <row r="3709" spans="1:19" x14ac:dyDescent="0.3">
      <c r="A3709">
        <v>2021</v>
      </c>
      <c r="B3709">
        <v>6</v>
      </c>
      <c r="C3709">
        <v>4</v>
      </c>
      <c r="D3709">
        <v>12</v>
      </c>
      <c r="E3709">
        <v>33234.754999999997</v>
      </c>
      <c r="F3709">
        <v>895.62300000000005</v>
      </c>
      <c r="G3709">
        <v>95.442999999999998</v>
      </c>
      <c r="H3709">
        <v>87.997</v>
      </c>
      <c r="I3709">
        <v>447.51600000000002</v>
      </c>
      <c r="J3709">
        <v>5.8419999999999996</v>
      </c>
      <c r="K3709">
        <v>11.805</v>
      </c>
      <c r="L3709">
        <v>93.933000000000007</v>
      </c>
      <c r="M3709">
        <v>34777.470999999998</v>
      </c>
      <c r="N3709">
        <v>8988.7690000000002</v>
      </c>
      <c r="O3709">
        <v>-20.959</v>
      </c>
      <c r="P3709">
        <v>6.0179999999999998</v>
      </c>
      <c r="Q3709">
        <v>363.24799999999999</v>
      </c>
      <c r="R3709">
        <v>25803.644</v>
      </c>
      <c r="S3709">
        <v>25440.396000000001</v>
      </c>
    </row>
    <row r="3710" spans="1:19" x14ac:dyDescent="0.3">
      <c r="A3710">
        <v>2021</v>
      </c>
      <c r="B3710">
        <v>6</v>
      </c>
      <c r="C3710">
        <v>4</v>
      </c>
      <c r="D3710">
        <v>13</v>
      </c>
      <c r="E3710">
        <v>34484.868000000002</v>
      </c>
      <c r="F3710">
        <v>831.678</v>
      </c>
      <c r="G3710">
        <v>101.51600000000001</v>
      </c>
      <c r="H3710">
        <v>93.012</v>
      </c>
      <c r="I3710">
        <v>423.50099999999998</v>
      </c>
      <c r="J3710">
        <v>5.7359999999999998</v>
      </c>
      <c r="K3710">
        <v>9.1289999999999996</v>
      </c>
      <c r="L3710">
        <v>94.177999999999997</v>
      </c>
      <c r="M3710">
        <v>35942.101999999999</v>
      </c>
      <c r="N3710">
        <v>9046.3970000000008</v>
      </c>
      <c r="O3710">
        <v>-14.361000000000001</v>
      </c>
      <c r="P3710">
        <v>5.8289999999999997</v>
      </c>
      <c r="Q3710">
        <v>376.19499999999999</v>
      </c>
      <c r="R3710">
        <v>26904.236000000001</v>
      </c>
      <c r="S3710">
        <v>26528.041000000001</v>
      </c>
    </row>
    <row r="3711" spans="1:19" x14ac:dyDescent="0.3">
      <c r="A3711">
        <v>2021</v>
      </c>
      <c r="B3711">
        <v>6</v>
      </c>
      <c r="C3711">
        <v>4</v>
      </c>
      <c r="D3711">
        <v>14</v>
      </c>
      <c r="E3711">
        <v>35435.453999999998</v>
      </c>
      <c r="F3711">
        <v>779.82399999999996</v>
      </c>
      <c r="G3711">
        <v>107.20399999999999</v>
      </c>
      <c r="H3711">
        <v>97.957999999999998</v>
      </c>
      <c r="I3711">
        <v>351.24599999999998</v>
      </c>
      <c r="J3711">
        <v>5.0949999999999998</v>
      </c>
      <c r="K3711">
        <v>-5.5279999999999996</v>
      </c>
      <c r="L3711">
        <v>94.346000000000004</v>
      </c>
      <c r="M3711">
        <v>36758.394999999997</v>
      </c>
      <c r="N3711">
        <v>8563.9969999999994</v>
      </c>
      <c r="O3711">
        <v>-7.2169999999999996</v>
      </c>
      <c r="P3711">
        <v>4.7149999999999999</v>
      </c>
      <c r="Q3711">
        <v>389.80200000000002</v>
      </c>
      <c r="R3711">
        <v>28196.899000000001</v>
      </c>
      <c r="S3711">
        <v>27807.097000000002</v>
      </c>
    </row>
    <row r="3712" spans="1:19" x14ac:dyDescent="0.3">
      <c r="A3712">
        <v>2021</v>
      </c>
      <c r="B3712">
        <v>6</v>
      </c>
      <c r="C3712">
        <v>4</v>
      </c>
      <c r="D3712">
        <v>15</v>
      </c>
      <c r="E3712">
        <v>35992.913999999997</v>
      </c>
      <c r="F3712">
        <v>759.28399999999999</v>
      </c>
      <c r="G3712">
        <v>110.408</v>
      </c>
      <c r="H3712">
        <v>102.265</v>
      </c>
      <c r="I3712">
        <v>284.096</v>
      </c>
      <c r="J3712">
        <v>4.0839999999999996</v>
      </c>
      <c r="K3712">
        <v>-9.1890000000000001</v>
      </c>
      <c r="L3712">
        <v>94.438000000000002</v>
      </c>
      <c r="M3712">
        <v>37227.892999999996</v>
      </c>
      <c r="N3712">
        <v>7454.8459999999995</v>
      </c>
      <c r="O3712">
        <v>-2.976</v>
      </c>
      <c r="P3712">
        <v>7.1769999999999996</v>
      </c>
      <c r="Q3712">
        <v>398.38299999999998</v>
      </c>
      <c r="R3712">
        <v>29768.846000000001</v>
      </c>
      <c r="S3712">
        <v>29370.463</v>
      </c>
    </row>
    <row r="3713" spans="1:19" x14ac:dyDescent="0.3">
      <c r="A3713">
        <v>2021</v>
      </c>
      <c r="B3713">
        <v>6</v>
      </c>
      <c r="C3713">
        <v>4</v>
      </c>
      <c r="D3713">
        <v>16</v>
      </c>
      <c r="E3713">
        <v>36155.968000000001</v>
      </c>
      <c r="F3713">
        <v>719.32399999999996</v>
      </c>
      <c r="G3713">
        <v>112.663</v>
      </c>
      <c r="H3713">
        <v>105.14700000000001</v>
      </c>
      <c r="I3713">
        <v>91.177000000000007</v>
      </c>
      <c r="J3713">
        <v>1.821</v>
      </c>
      <c r="K3713">
        <v>-63.896000000000001</v>
      </c>
      <c r="L3713">
        <v>94.466999999999999</v>
      </c>
      <c r="M3713">
        <v>37104.006000000001</v>
      </c>
      <c r="N3713">
        <v>5846.3140000000003</v>
      </c>
      <c r="O3713">
        <v>3.9670000000000001</v>
      </c>
      <c r="P3713">
        <v>7.6639999999999997</v>
      </c>
      <c r="Q3713">
        <v>402.19200000000001</v>
      </c>
      <c r="R3713">
        <v>31246.062000000002</v>
      </c>
      <c r="S3713">
        <v>30843.87</v>
      </c>
    </row>
    <row r="3714" spans="1:19" x14ac:dyDescent="0.3">
      <c r="A3714">
        <v>2021</v>
      </c>
      <c r="B3714">
        <v>6</v>
      </c>
      <c r="C3714">
        <v>4</v>
      </c>
      <c r="D3714">
        <v>17</v>
      </c>
      <c r="E3714">
        <v>35616.03</v>
      </c>
      <c r="F3714">
        <v>697.20399999999995</v>
      </c>
      <c r="G3714">
        <v>113.98</v>
      </c>
      <c r="H3714">
        <v>105.81100000000001</v>
      </c>
      <c r="I3714">
        <v>98.588999999999999</v>
      </c>
      <c r="J3714">
        <v>2.069</v>
      </c>
      <c r="K3714">
        <v>-89.947000000000003</v>
      </c>
      <c r="L3714">
        <v>94.394000000000005</v>
      </c>
      <c r="M3714">
        <v>36524.15</v>
      </c>
      <c r="N3714">
        <v>3752.1480000000001</v>
      </c>
      <c r="O3714">
        <v>25.204000000000001</v>
      </c>
      <c r="P3714">
        <v>9.49</v>
      </c>
      <c r="Q3714">
        <v>400.928</v>
      </c>
      <c r="R3714">
        <v>32737.308000000001</v>
      </c>
      <c r="S3714">
        <v>32336.38</v>
      </c>
    </row>
    <row r="3715" spans="1:19" x14ac:dyDescent="0.3">
      <c r="A3715">
        <v>2021</v>
      </c>
      <c r="B3715">
        <v>6</v>
      </c>
      <c r="C3715">
        <v>4</v>
      </c>
      <c r="D3715">
        <v>18</v>
      </c>
      <c r="E3715">
        <v>34481.315000000002</v>
      </c>
      <c r="F3715">
        <v>693.06100000000004</v>
      </c>
      <c r="G3715">
        <v>112.20699999999999</v>
      </c>
      <c r="H3715">
        <v>103.557</v>
      </c>
      <c r="I3715">
        <v>124.655</v>
      </c>
      <c r="J3715">
        <v>2.0009999999999999</v>
      </c>
      <c r="K3715">
        <v>-86.531999999999996</v>
      </c>
      <c r="L3715">
        <v>94.215000000000003</v>
      </c>
      <c r="M3715">
        <v>35412.273000000001</v>
      </c>
      <c r="N3715">
        <v>1558.8420000000001</v>
      </c>
      <c r="O3715">
        <v>63.488</v>
      </c>
      <c r="P3715">
        <v>1.43</v>
      </c>
      <c r="Q3715">
        <v>385.28699999999998</v>
      </c>
      <c r="R3715">
        <v>33788.512000000002</v>
      </c>
      <c r="S3715">
        <v>33403.226000000002</v>
      </c>
    </row>
    <row r="3716" spans="1:19" x14ac:dyDescent="0.3">
      <c r="A3716">
        <v>2021</v>
      </c>
      <c r="B3716">
        <v>6</v>
      </c>
      <c r="C3716">
        <v>4</v>
      </c>
      <c r="D3716">
        <v>19</v>
      </c>
      <c r="E3716">
        <v>33170.535000000003</v>
      </c>
      <c r="F3716">
        <v>696.85799999999995</v>
      </c>
      <c r="G3716">
        <v>108.907</v>
      </c>
      <c r="H3716">
        <v>98.153999999999996</v>
      </c>
      <c r="I3716">
        <v>137.489</v>
      </c>
      <c r="J3716">
        <v>1.8859999999999999</v>
      </c>
      <c r="K3716">
        <v>-88.236999999999995</v>
      </c>
      <c r="L3716">
        <v>93.956000000000003</v>
      </c>
      <c r="M3716">
        <v>34110.641000000003</v>
      </c>
      <c r="N3716">
        <v>230.05600000000001</v>
      </c>
      <c r="O3716">
        <v>75.807000000000002</v>
      </c>
      <c r="P3716">
        <v>1.91</v>
      </c>
      <c r="Q3716">
        <v>350.40899999999999</v>
      </c>
      <c r="R3716">
        <v>33802.868000000002</v>
      </c>
      <c r="S3716">
        <v>33452.459000000003</v>
      </c>
    </row>
    <row r="3717" spans="1:19" x14ac:dyDescent="0.3">
      <c r="A3717">
        <v>2021</v>
      </c>
      <c r="B3717">
        <v>6</v>
      </c>
      <c r="C3717">
        <v>4</v>
      </c>
      <c r="D3717">
        <v>20</v>
      </c>
      <c r="E3717">
        <v>32713.071</v>
      </c>
      <c r="F3717">
        <v>743.54700000000003</v>
      </c>
      <c r="G3717">
        <v>101.947</v>
      </c>
      <c r="H3717">
        <v>92.652000000000001</v>
      </c>
      <c r="I3717">
        <v>165.87</v>
      </c>
      <c r="J3717">
        <v>3.3860000000000001</v>
      </c>
      <c r="K3717">
        <v>-89.135999999999996</v>
      </c>
      <c r="L3717">
        <v>93.834999999999994</v>
      </c>
      <c r="M3717">
        <v>33723.224000000002</v>
      </c>
      <c r="N3717">
        <v>1.952</v>
      </c>
      <c r="O3717">
        <v>70.287000000000006</v>
      </c>
      <c r="P3717">
        <v>4.7569999999999997</v>
      </c>
      <c r="Q3717">
        <v>315.75599999999997</v>
      </c>
      <c r="R3717">
        <v>33646.228999999999</v>
      </c>
      <c r="S3717">
        <v>33330.472000000002</v>
      </c>
    </row>
    <row r="3718" spans="1:19" x14ac:dyDescent="0.3">
      <c r="A3718">
        <v>2021</v>
      </c>
      <c r="B3718">
        <v>6</v>
      </c>
      <c r="C3718">
        <v>4</v>
      </c>
      <c r="D3718">
        <v>21</v>
      </c>
      <c r="E3718">
        <v>31678.413</v>
      </c>
      <c r="F3718">
        <v>811.76300000000003</v>
      </c>
      <c r="G3718">
        <v>96.399000000000001</v>
      </c>
      <c r="H3718">
        <v>90.26</v>
      </c>
      <c r="I3718">
        <v>599.99599999999998</v>
      </c>
      <c r="J3718">
        <v>6.1710000000000003</v>
      </c>
      <c r="K3718">
        <v>-22.576000000000001</v>
      </c>
      <c r="L3718">
        <v>93.620999999999995</v>
      </c>
      <c r="M3718">
        <v>33257.648000000001</v>
      </c>
      <c r="N3718">
        <v>0</v>
      </c>
      <c r="O3718">
        <v>0</v>
      </c>
      <c r="P3718">
        <v>2.3479999999999999</v>
      </c>
      <c r="Q3718">
        <v>282.517</v>
      </c>
      <c r="R3718">
        <v>33255.300000000003</v>
      </c>
      <c r="S3718">
        <v>32972.783000000003</v>
      </c>
    </row>
    <row r="3719" spans="1:19" x14ac:dyDescent="0.3">
      <c r="A3719">
        <v>2021</v>
      </c>
      <c r="B3719">
        <v>6</v>
      </c>
      <c r="C3719">
        <v>4</v>
      </c>
      <c r="D3719">
        <v>22</v>
      </c>
      <c r="E3719">
        <v>28910.895</v>
      </c>
      <c r="F3719">
        <v>977.74400000000003</v>
      </c>
      <c r="G3719">
        <v>89.141000000000005</v>
      </c>
      <c r="H3719">
        <v>85.977000000000004</v>
      </c>
      <c r="I3719">
        <v>669.53200000000004</v>
      </c>
      <c r="J3719">
        <v>5.7759999999999998</v>
      </c>
      <c r="K3719">
        <v>8.7249999999999996</v>
      </c>
      <c r="L3719">
        <v>92.656999999999996</v>
      </c>
      <c r="M3719">
        <v>30751.306</v>
      </c>
      <c r="N3719">
        <v>0</v>
      </c>
      <c r="O3719">
        <v>0</v>
      </c>
      <c r="P3719">
        <v>-10.281000000000001</v>
      </c>
      <c r="Q3719">
        <v>251.059</v>
      </c>
      <c r="R3719">
        <v>30761.585999999999</v>
      </c>
      <c r="S3719">
        <v>30510.527999999998</v>
      </c>
    </row>
    <row r="3720" spans="1:19" x14ac:dyDescent="0.3">
      <c r="A3720">
        <v>2021</v>
      </c>
      <c r="B3720">
        <v>6</v>
      </c>
      <c r="C3720">
        <v>4</v>
      </c>
      <c r="D3720">
        <v>23</v>
      </c>
      <c r="E3720">
        <v>26223.951000000001</v>
      </c>
      <c r="F3720">
        <v>1180.598</v>
      </c>
      <c r="G3720">
        <v>79.653000000000006</v>
      </c>
      <c r="H3720">
        <v>82.406999999999996</v>
      </c>
      <c r="I3720">
        <v>1123.501</v>
      </c>
      <c r="J3720">
        <v>4.9880000000000004</v>
      </c>
      <c r="K3720">
        <v>27.763000000000002</v>
      </c>
      <c r="L3720">
        <v>90.540999999999997</v>
      </c>
      <c r="M3720">
        <v>28733.75</v>
      </c>
      <c r="N3720">
        <v>0</v>
      </c>
      <c r="O3720">
        <v>0</v>
      </c>
      <c r="P3720">
        <v>-12.760999999999999</v>
      </c>
      <c r="Q3720">
        <v>218.28700000000001</v>
      </c>
      <c r="R3720">
        <v>28746.510999999999</v>
      </c>
      <c r="S3720">
        <v>28528.223999999998</v>
      </c>
    </row>
    <row r="3721" spans="1:19" x14ac:dyDescent="0.3">
      <c r="A3721">
        <v>2021</v>
      </c>
      <c r="B3721">
        <v>6</v>
      </c>
      <c r="C3721">
        <v>4</v>
      </c>
      <c r="D3721">
        <v>24</v>
      </c>
      <c r="E3721">
        <v>23883.966</v>
      </c>
      <c r="F3721">
        <v>1495.25</v>
      </c>
      <c r="G3721">
        <v>71.998999999999995</v>
      </c>
      <c r="H3721">
        <v>78.352000000000004</v>
      </c>
      <c r="I3721">
        <v>914.98099999999999</v>
      </c>
      <c r="J3721">
        <v>2.2050000000000001</v>
      </c>
      <c r="K3721">
        <v>36.677999999999997</v>
      </c>
      <c r="L3721">
        <v>88.850999999999999</v>
      </c>
      <c r="M3721">
        <v>26500.282999999999</v>
      </c>
      <c r="N3721">
        <v>0</v>
      </c>
      <c r="O3721">
        <v>0</v>
      </c>
      <c r="P3721">
        <v>-21.530999999999999</v>
      </c>
      <c r="Q3721">
        <v>189.46199999999999</v>
      </c>
      <c r="R3721">
        <v>26521.813999999998</v>
      </c>
      <c r="S3721">
        <v>26332.351999999999</v>
      </c>
    </row>
    <row r="3722" spans="1:19" x14ac:dyDescent="0.3">
      <c r="A3722">
        <v>2021</v>
      </c>
      <c r="B3722">
        <v>6</v>
      </c>
      <c r="C3722">
        <v>5</v>
      </c>
      <c r="D3722">
        <v>1</v>
      </c>
      <c r="E3722">
        <v>20567.685000000001</v>
      </c>
      <c r="F3722">
        <v>1656.848</v>
      </c>
      <c r="G3722">
        <v>63.537999999999997</v>
      </c>
      <c r="H3722">
        <v>73.628</v>
      </c>
      <c r="I3722">
        <v>776.048</v>
      </c>
      <c r="J3722">
        <v>2.1859999999999999</v>
      </c>
      <c r="K3722">
        <v>26.367999999999999</v>
      </c>
      <c r="L3722">
        <v>86.793999999999997</v>
      </c>
      <c r="M3722">
        <v>23189.556</v>
      </c>
      <c r="N3722">
        <v>0</v>
      </c>
      <c r="O3722">
        <v>0</v>
      </c>
      <c r="P3722">
        <v>-18.259</v>
      </c>
      <c r="Q3722">
        <v>169.86600000000001</v>
      </c>
      <c r="R3722">
        <v>23207.814999999999</v>
      </c>
      <c r="S3722">
        <v>23037.949000000001</v>
      </c>
    </row>
    <row r="3723" spans="1:19" x14ac:dyDescent="0.3">
      <c r="A3723">
        <v>2021</v>
      </c>
      <c r="B3723">
        <v>6</v>
      </c>
      <c r="C3723">
        <v>5</v>
      </c>
      <c r="D3723">
        <v>2</v>
      </c>
      <c r="E3723">
        <v>20032.841</v>
      </c>
      <c r="F3723">
        <v>1702.4179999999999</v>
      </c>
      <c r="G3723">
        <v>60.781999999999996</v>
      </c>
      <c r="H3723">
        <v>72.097999999999999</v>
      </c>
      <c r="I3723">
        <v>521.38699999999994</v>
      </c>
      <c r="J3723">
        <v>2.2200000000000002</v>
      </c>
      <c r="K3723">
        <v>22.577999999999999</v>
      </c>
      <c r="L3723">
        <v>86.501000000000005</v>
      </c>
      <c r="M3723">
        <v>22440.041000000001</v>
      </c>
      <c r="N3723">
        <v>0</v>
      </c>
      <c r="O3723">
        <v>0</v>
      </c>
      <c r="P3723">
        <v>-13.888</v>
      </c>
      <c r="Q3723">
        <v>160.13300000000001</v>
      </c>
      <c r="R3723">
        <v>22453.93</v>
      </c>
      <c r="S3723">
        <v>22293.795999999998</v>
      </c>
    </row>
    <row r="3724" spans="1:19" x14ac:dyDescent="0.3">
      <c r="A3724">
        <v>2021</v>
      </c>
      <c r="B3724">
        <v>6</v>
      </c>
      <c r="C3724">
        <v>5</v>
      </c>
      <c r="D3724">
        <v>3</v>
      </c>
      <c r="E3724">
        <v>19613.091</v>
      </c>
      <c r="F3724">
        <v>1753.6089999999999</v>
      </c>
      <c r="G3724">
        <v>58.744999999999997</v>
      </c>
      <c r="H3724">
        <v>70.069000000000003</v>
      </c>
      <c r="I3724">
        <v>330.22199999999998</v>
      </c>
      <c r="J3724">
        <v>2.1920000000000002</v>
      </c>
      <c r="K3724">
        <v>20.117999999999999</v>
      </c>
      <c r="L3724">
        <v>86.248000000000005</v>
      </c>
      <c r="M3724">
        <v>21875.550999999999</v>
      </c>
      <c r="N3724">
        <v>0</v>
      </c>
      <c r="O3724">
        <v>0</v>
      </c>
      <c r="P3724">
        <v>-8.7870000000000008</v>
      </c>
      <c r="Q3724">
        <v>154.37700000000001</v>
      </c>
      <c r="R3724">
        <v>21884.337</v>
      </c>
      <c r="S3724">
        <v>21729.960999999999</v>
      </c>
    </row>
    <row r="3725" spans="1:19" x14ac:dyDescent="0.3">
      <c r="A3725">
        <v>2021</v>
      </c>
      <c r="B3725">
        <v>6</v>
      </c>
      <c r="C3725">
        <v>5</v>
      </c>
      <c r="D3725">
        <v>4</v>
      </c>
      <c r="E3725">
        <v>19723.365000000002</v>
      </c>
      <c r="F3725">
        <v>1752.895</v>
      </c>
      <c r="G3725">
        <v>57.359000000000002</v>
      </c>
      <c r="H3725">
        <v>68.822000000000003</v>
      </c>
      <c r="I3725">
        <v>207.58500000000001</v>
      </c>
      <c r="J3725">
        <v>1.978</v>
      </c>
      <c r="K3725">
        <v>19.827000000000002</v>
      </c>
      <c r="L3725">
        <v>86.33</v>
      </c>
      <c r="M3725">
        <v>21860.803</v>
      </c>
      <c r="N3725">
        <v>0</v>
      </c>
      <c r="O3725">
        <v>0</v>
      </c>
      <c r="P3725">
        <v>-5.1609999999999996</v>
      </c>
      <c r="Q3725">
        <v>153.08600000000001</v>
      </c>
      <c r="R3725">
        <v>21865.964</v>
      </c>
      <c r="S3725">
        <v>21712.878000000001</v>
      </c>
    </row>
    <row r="3726" spans="1:19" x14ac:dyDescent="0.3">
      <c r="A3726">
        <v>2021</v>
      </c>
      <c r="B3726">
        <v>6</v>
      </c>
      <c r="C3726">
        <v>5</v>
      </c>
      <c r="D3726">
        <v>5</v>
      </c>
      <c r="E3726">
        <v>20343.259999999998</v>
      </c>
      <c r="F3726">
        <v>1685.3040000000001</v>
      </c>
      <c r="G3726">
        <v>58.174999999999997</v>
      </c>
      <c r="H3726">
        <v>68.210999999999999</v>
      </c>
      <c r="I3726">
        <v>119.679</v>
      </c>
      <c r="J3726">
        <v>1.9810000000000001</v>
      </c>
      <c r="K3726">
        <v>9.1329999999999991</v>
      </c>
      <c r="L3726">
        <v>86.721000000000004</v>
      </c>
      <c r="M3726">
        <v>22314.287</v>
      </c>
      <c r="N3726">
        <v>0.36799999999999999</v>
      </c>
      <c r="O3726">
        <v>0</v>
      </c>
      <c r="P3726">
        <v>-4.5750000000000002</v>
      </c>
      <c r="Q3726">
        <v>154.839</v>
      </c>
      <c r="R3726">
        <v>22318.492999999999</v>
      </c>
      <c r="S3726">
        <v>22163.653999999999</v>
      </c>
    </row>
    <row r="3727" spans="1:19" x14ac:dyDescent="0.3">
      <c r="A3727">
        <v>2021</v>
      </c>
      <c r="B3727">
        <v>6</v>
      </c>
      <c r="C3727">
        <v>5</v>
      </c>
      <c r="D3727">
        <v>6</v>
      </c>
      <c r="E3727">
        <v>21100.06</v>
      </c>
      <c r="F3727">
        <v>1548.6089999999999</v>
      </c>
      <c r="G3727">
        <v>58.902999999999999</v>
      </c>
      <c r="H3727">
        <v>68.093000000000004</v>
      </c>
      <c r="I3727">
        <v>75.995999999999995</v>
      </c>
      <c r="J3727">
        <v>2.302</v>
      </c>
      <c r="K3727">
        <v>4.391</v>
      </c>
      <c r="L3727">
        <v>87.171999999999997</v>
      </c>
      <c r="M3727">
        <v>22886.623</v>
      </c>
      <c r="N3727">
        <v>204.32499999999999</v>
      </c>
      <c r="O3727">
        <v>0</v>
      </c>
      <c r="P3727">
        <v>-2.1589999999999998</v>
      </c>
      <c r="Q3727">
        <v>162.792</v>
      </c>
      <c r="R3727">
        <v>22684.456999999999</v>
      </c>
      <c r="S3727">
        <v>22521.665000000001</v>
      </c>
    </row>
    <row r="3728" spans="1:19" x14ac:dyDescent="0.3">
      <c r="A3728">
        <v>2021</v>
      </c>
      <c r="B3728">
        <v>6</v>
      </c>
      <c r="C3728">
        <v>5</v>
      </c>
      <c r="D3728">
        <v>7</v>
      </c>
      <c r="E3728">
        <v>22948.062000000002</v>
      </c>
      <c r="F3728">
        <v>1497.9369999999999</v>
      </c>
      <c r="G3728">
        <v>61.018999999999998</v>
      </c>
      <c r="H3728">
        <v>70.331999999999994</v>
      </c>
      <c r="I3728">
        <v>79.161000000000001</v>
      </c>
      <c r="J3728">
        <v>2.62</v>
      </c>
      <c r="K3728">
        <v>11.824999999999999</v>
      </c>
      <c r="L3728">
        <v>88.296999999999997</v>
      </c>
      <c r="M3728">
        <v>24698.235000000001</v>
      </c>
      <c r="N3728">
        <v>1548.519</v>
      </c>
      <c r="O3728">
        <v>-2.2669999999999999</v>
      </c>
      <c r="P3728">
        <v>-1.5009999999999999</v>
      </c>
      <c r="Q3728">
        <v>183.42099999999999</v>
      </c>
      <c r="R3728">
        <v>23153.484</v>
      </c>
      <c r="S3728">
        <v>22970.062999999998</v>
      </c>
    </row>
    <row r="3729" spans="1:19" x14ac:dyDescent="0.3">
      <c r="A3729">
        <v>2021</v>
      </c>
      <c r="B3729">
        <v>6</v>
      </c>
      <c r="C3729">
        <v>5</v>
      </c>
      <c r="D3729">
        <v>8</v>
      </c>
      <c r="E3729">
        <v>24967.659</v>
      </c>
      <c r="F3729">
        <v>1422.008</v>
      </c>
      <c r="G3729">
        <v>65.153000000000006</v>
      </c>
      <c r="H3729">
        <v>72.375</v>
      </c>
      <c r="I3729">
        <v>109.06699999999999</v>
      </c>
      <c r="J3729">
        <v>2.8879999999999999</v>
      </c>
      <c r="K3729">
        <v>7.2430000000000003</v>
      </c>
      <c r="L3729">
        <v>89.626999999999995</v>
      </c>
      <c r="M3729">
        <v>26670.866999999998</v>
      </c>
      <c r="N3729">
        <v>3641.6149999999998</v>
      </c>
      <c r="O3729">
        <v>-32.822000000000003</v>
      </c>
      <c r="P3729">
        <v>-1.222</v>
      </c>
      <c r="Q3729">
        <v>213.869</v>
      </c>
      <c r="R3729">
        <v>23063.296999999999</v>
      </c>
      <c r="S3729">
        <v>22849.427</v>
      </c>
    </row>
    <row r="3730" spans="1:19" x14ac:dyDescent="0.3">
      <c r="A3730">
        <v>2021</v>
      </c>
      <c r="B3730">
        <v>6</v>
      </c>
      <c r="C3730">
        <v>5</v>
      </c>
      <c r="D3730">
        <v>9</v>
      </c>
      <c r="E3730">
        <v>26507.148000000001</v>
      </c>
      <c r="F3730">
        <v>1318.5029999999999</v>
      </c>
      <c r="G3730">
        <v>71.042000000000002</v>
      </c>
      <c r="H3730">
        <v>74.001999999999995</v>
      </c>
      <c r="I3730">
        <v>148.09700000000001</v>
      </c>
      <c r="J3730">
        <v>3.0950000000000002</v>
      </c>
      <c r="K3730">
        <v>7.9589999999999996</v>
      </c>
      <c r="L3730">
        <v>90.858000000000004</v>
      </c>
      <c r="M3730">
        <v>28149.661</v>
      </c>
      <c r="N3730">
        <v>5710.8239999999996</v>
      </c>
      <c r="O3730">
        <v>-62.289000000000001</v>
      </c>
      <c r="P3730">
        <v>0.55800000000000005</v>
      </c>
      <c r="Q3730">
        <v>245.911</v>
      </c>
      <c r="R3730">
        <v>22500.569</v>
      </c>
      <c r="S3730">
        <v>22254.657999999999</v>
      </c>
    </row>
    <row r="3731" spans="1:19" x14ac:dyDescent="0.3">
      <c r="A3731">
        <v>2021</v>
      </c>
      <c r="B3731">
        <v>6</v>
      </c>
      <c r="C3731">
        <v>5</v>
      </c>
      <c r="D3731">
        <v>10</v>
      </c>
      <c r="E3731">
        <v>27656.853999999999</v>
      </c>
      <c r="F3731">
        <v>1214.847</v>
      </c>
      <c r="G3731">
        <v>76.528000000000006</v>
      </c>
      <c r="H3731">
        <v>77.632000000000005</v>
      </c>
      <c r="I3731">
        <v>183.595</v>
      </c>
      <c r="J3731">
        <v>3.2829999999999999</v>
      </c>
      <c r="K3731">
        <v>16.117000000000001</v>
      </c>
      <c r="L3731">
        <v>91.584999999999994</v>
      </c>
      <c r="M3731">
        <v>29243.913</v>
      </c>
      <c r="N3731">
        <v>7354.5839999999998</v>
      </c>
      <c r="O3731">
        <v>-66.694000000000003</v>
      </c>
      <c r="P3731">
        <v>2.133</v>
      </c>
      <c r="Q3731">
        <v>273.85300000000001</v>
      </c>
      <c r="R3731">
        <v>21953.89</v>
      </c>
      <c r="S3731">
        <v>21680.036</v>
      </c>
    </row>
    <row r="3732" spans="1:19" x14ac:dyDescent="0.3">
      <c r="A3732">
        <v>2021</v>
      </c>
      <c r="B3732">
        <v>6</v>
      </c>
      <c r="C3732">
        <v>5</v>
      </c>
      <c r="D3732">
        <v>11</v>
      </c>
      <c r="E3732">
        <v>28367.199000000001</v>
      </c>
      <c r="F3732">
        <v>1140.491</v>
      </c>
      <c r="G3732">
        <v>82.61</v>
      </c>
      <c r="H3732">
        <v>80.477999999999994</v>
      </c>
      <c r="I3732">
        <v>236.779</v>
      </c>
      <c r="J3732">
        <v>3.4590000000000001</v>
      </c>
      <c r="K3732">
        <v>18.178000000000001</v>
      </c>
      <c r="L3732">
        <v>92.064999999999998</v>
      </c>
      <c r="M3732">
        <v>29938.649000000001</v>
      </c>
      <c r="N3732">
        <v>8447.15</v>
      </c>
      <c r="O3732">
        <v>-41.453000000000003</v>
      </c>
      <c r="P3732">
        <v>3.1669999999999998</v>
      </c>
      <c r="Q3732">
        <v>297.39299999999997</v>
      </c>
      <c r="R3732">
        <v>21529.786</v>
      </c>
      <c r="S3732">
        <v>21232.393</v>
      </c>
    </row>
    <row r="3733" spans="1:19" x14ac:dyDescent="0.3">
      <c r="A3733">
        <v>2021</v>
      </c>
      <c r="B3733">
        <v>6</v>
      </c>
      <c r="C3733">
        <v>5</v>
      </c>
      <c r="D3733">
        <v>12</v>
      </c>
      <c r="E3733">
        <v>28789.504000000001</v>
      </c>
      <c r="F3733">
        <v>1077.204</v>
      </c>
      <c r="G3733">
        <v>87.807000000000002</v>
      </c>
      <c r="H3733">
        <v>84.745999999999995</v>
      </c>
      <c r="I3733">
        <v>278.48500000000001</v>
      </c>
      <c r="J3733">
        <v>3.6019999999999999</v>
      </c>
      <c r="K3733">
        <v>10.212</v>
      </c>
      <c r="L3733">
        <v>92.379000000000005</v>
      </c>
      <c r="M3733">
        <v>30336.131000000001</v>
      </c>
      <c r="N3733">
        <v>8988.7690000000002</v>
      </c>
      <c r="O3733">
        <v>-20.959</v>
      </c>
      <c r="P3733">
        <v>6.0179999999999998</v>
      </c>
      <c r="Q3733">
        <v>314.73</v>
      </c>
      <c r="R3733">
        <v>21362.304</v>
      </c>
      <c r="S3733">
        <v>21047.574000000001</v>
      </c>
    </row>
    <row r="3734" spans="1:19" x14ac:dyDescent="0.3">
      <c r="A3734">
        <v>2021</v>
      </c>
      <c r="B3734">
        <v>6</v>
      </c>
      <c r="C3734">
        <v>5</v>
      </c>
      <c r="D3734">
        <v>13</v>
      </c>
      <c r="E3734">
        <v>29276.44</v>
      </c>
      <c r="F3734">
        <v>1003.139</v>
      </c>
      <c r="G3734">
        <v>93.45</v>
      </c>
      <c r="H3734">
        <v>88.555000000000007</v>
      </c>
      <c r="I3734">
        <v>291.09500000000003</v>
      </c>
      <c r="J3734">
        <v>3.601</v>
      </c>
      <c r="K3734">
        <v>7.9370000000000003</v>
      </c>
      <c r="L3734">
        <v>92.692999999999998</v>
      </c>
      <c r="M3734">
        <v>30763.46</v>
      </c>
      <c r="N3734">
        <v>9046.3970000000008</v>
      </c>
      <c r="O3734">
        <v>-14.361000000000001</v>
      </c>
      <c r="P3734">
        <v>5.8289999999999997</v>
      </c>
      <c r="Q3734">
        <v>327.90800000000002</v>
      </c>
      <c r="R3734">
        <v>21725.594000000001</v>
      </c>
      <c r="S3734">
        <v>21397.686000000002</v>
      </c>
    </row>
    <row r="3735" spans="1:19" x14ac:dyDescent="0.3">
      <c r="A3735">
        <v>2021</v>
      </c>
      <c r="B3735">
        <v>6</v>
      </c>
      <c r="C3735">
        <v>5</v>
      </c>
      <c r="D3735">
        <v>14</v>
      </c>
      <c r="E3735">
        <v>29667.522000000001</v>
      </c>
      <c r="F3735">
        <v>934.91300000000001</v>
      </c>
      <c r="G3735">
        <v>97.382000000000005</v>
      </c>
      <c r="H3735">
        <v>92.212999999999994</v>
      </c>
      <c r="I3735">
        <v>281.34899999999999</v>
      </c>
      <c r="J3735">
        <v>3.157</v>
      </c>
      <c r="K3735">
        <v>-2.2599999999999998</v>
      </c>
      <c r="L3735">
        <v>92.930999999999997</v>
      </c>
      <c r="M3735">
        <v>31069.826000000001</v>
      </c>
      <c r="N3735">
        <v>8563.9969999999994</v>
      </c>
      <c r="O3735">
        <v>-7.2169999999999996</v>
      </c>
      <c r="P3735">
        <v>4.7149999999999999</v>
      </c>
      <c r="Q3735">
        <v>336.73399999999998</v>
      </c>
      <c r="R3735">
        <v>22508.33</v>
      </c>
      <c r="S3735">
        <v>22171.596000000001</v>
      </c>
    </row>
    <row r="3736" spans="1:19" x14ac:dyDescent="0.3">
      <c r="A3736">
        <v>2021</v>
      </c>
      <c r="B3736">
        <v>6</v>
      </c>
      <c r="C3736">
        <v>5</v>
      </c>
      <c r="D3736">
        <v>15</v>
      </c>
      <c r="E3736">
        <v>29879.393</v>
      </c>
      <c r="F3736">
        <v>903.63099999999997</v>
      </c>
      <c r="G3736">
        <v>100.10299999999999</v>
      </c>
      <c r="H3736">
        <v>95.257999999999996</v>
      </c>
      <c r="I3736">
        <v>270.17500000000001</v>
      </c>
      <c r="J3736">
        <v>2.6850000000000001</v>
      </c>
      <c r="K3736">
        <v>-5.085</v>
      </c>
      <c r="L3736">
        <v>93.052999999999997</v>
      </c>
      <c r="M3736">
        <v>31239.11</v>
      </c>
      <c r="N3736">
        <v>7454.8459999999995</v>
      </c>
      <c r="O3736">
        <v>-2.976</v>
      </c>
      <c r="P3736">
        <v>7.1769999999999996</v>
      </c>
      <c r="Q3736">
        <v>341.70600000000002</v>
      </c>
      <c r="R3736">
        <v>23780.062999999998</v>
      </c>
      <c r="S3736">
        <v>23438.356</v>
      </c>
    </row>
    <row r="3737" spans="1:19" x14ac:dyDescent="0.3">
      <c r="A3737">
        <v>2021</v>
      </c>
      <c r="B3737">
        <v>6</v>
      </c>
      <c r="C3737">
        <v>5</v>
      </c>
      <c r="D3737">
        <v>16</v>
      </c>
      <c r="E3737">
        <v>29887.446</v>
      </c>
      <c r="F3737">
        <v>851.255</v>
      </c>
      <c r="G3737">
        <v>102.526</v>
      </c>
      <c r="H3737">
        <v>97.483000000000004</v>
      </c>
      <c r="I3737">
        <v>120.146</v>
      </c>
      <c r="J3737">
        <v>1.605</v>
      </c>
      <c r="K3737">
        <v>-41.609000000000002</v>
      </c>
      <c r="L3737">
        <v>93.067999999999998</v>
      </c>
      <c r="M3737">
        <v>31009.395</v>
      </c>
      <c r="N3737">
        <v>5846.3140000000003</v>
      </c>
      <c r="O3737">
        <v>3.9670000000000001</v>
      </c>
      <c r="P3737">
        <v>7.6639999999999997</v>
      </c>
      <c r="Q3737">
        <v>345.24599999999998</v>
      </c>
      <c r="R3737">
        <v>25151.451000000001</v>
      </c>
      <c r="S3737">
        <v>24806.205000000002</v>
      </c>
    </row>
    <row r="3738" spans="1:19" x14ac:dyDescent="0.3">
      <c r="A3738">
        <v>2021</v>
      </c>
      <c r="B3738">
        <v>6</v>
      </c>
      <c r="C3738">
        <v>5</v>
      </c>
      <c r="D3738">
        <v>17</v>
      </c>
      <c r="E3738">
        <v>29595.042000000001</v>
      </c>
      <c r="F3738">
        <v>807.03399999999999</v>
      </c>
      <c r="G3738">
        <v>104.14100000000001</v>
      </c>
      <c r="H3738">
        <v>98.177000000000007</v>
      </c>
      <c r="I3738">
        <v>125.048</v>
      </c>
      <c r="J3738">
        <v>1.504</v>
      </c>
      <c r="K3738">
        <v>-60.100999999999999</v>
      </c>
      <c r="L3738">
        <v>92.942999999999998</v>
      </c>
      <c r="M3738">
        <v>30659.647000000001</v>
      </c>
      <c r="N3738">
        <v>3752.1480000000001</v>
      </c>
      <c r="O3738">
        <v>25.204000000000001</v>
      </c>
      <c r="P3738">
        <v>9.49</v>
      </c>
      <c r="Q3738">
        <v>343.39299999999997</v>
      </c>
      <c r="R3738">
        <v>26872.805</v>
      </c>
      <c r="S3738">
        <v>26529.413</v>
      </c>
    </row>
    <row r="3739" spans="1:19" x14ac:dyDescent="0.3">
      <c r="A3739">
        <v>2021</v>
      </c>
      <c r="B3739">
        <v>6</v>
      </c>
      <c r="C3739">
        <v>5</v>
      </c>
      <c r="D3739">
        <v>18</v>
      </c>
      <c r="E3739">
        <v>28946.942999999999</v>
      </c>
      <c r="F3739">
        <v>782.57899999999995</v>
      </c>
      <c r="G3739">
        <v>104.27200000000001</v>
      </c>
      <c r="H3739">
        <v>96.986999999999995</v>
      </c>
      <c r="I3739">
        <v>126.42400000000001</v>
      </c>
      <c r="J3739">
        <v>1.413</v>
      </c>
      <c r="K3739">
        <v>-59.302</v>
      </c>
      <c r="L3739">
        <v>92.631</v>
      </c>
      <c r="M3739">
        <v>29987.674999999999</v>
      </c>
      <c r="N3739">
        <v>1558.8420000000001</v>
      </c>
      <c r="O3739">
        <v>63.488</v>
      </c>
      <c r="P3739">
        <v>1.43</v>
      </c>
      <c r="Q3739">
        <v>329.67500000000001</v>
      </c>
      <c r="R3739">
        <v>28363.915000000001</v>
      </c>
      <c r="S3739">
        <v>28034.240000000002</v>
      </c>
    </row>
    <row r="3740" spans="1:19" x14ac:dyDescent="0.3">
      <c r="A3740">
        <v>2021</v>
      </c>
      <c r="B3740">
        <v>6</v>
      </c>
      <c r="C3740">
        <v>5</v>
      </c>
      <c r="D3740">
        <v>19</v>
      </c>
      <c r="E3740">
        <v>28328.776000000002</v>
      </c>
      <c r="F3740">
        <v>777.74</v>
      </c>
      <c r="G3740">
        <v>100.744</v>
      </c>
      <c r="H3740">
        <v>93.096999999999994</v>
      </c>
      <c r="I3740">
        <v>140.63300000000001</v>
      </c>
      <c r="J3740">
        <v>1.3069999999999999</v>
      </c>
      <c r="K3740">
        <v>-62.773000000000003</v>
      </c>
      <c r="L3740">
        <v>92.230999999999995</v>
      </c>
      <c r="M3740">
        <v>29371.01</v>
      </c>
      <c r="N3740">
        <v>230.05600000000001</v>
      </c>
      <c r="O3740">
        <v>75.807000000000002</v>
      </c>
      <c r="P3740">
        <v>1.91</v>
      </c>
      <c r="Q3740">
        <v>303.745</v>
      </c>
      <c r="R3740">
        <v>29063.236000000001</v>
      </c>
      <c r="S3740">
        <v>28759.491000000002</v>
      </c>
    </row>
    <row r="3741" spans="1:19" x14ac:dyDescent="0.3">
      <c r="A3741">
        <v>2021</v>
      </c>
      <c r="B3741">
        <v>6</v>
      </c>
      <c r="C3741">
        <v>5</v>
      </c>
      <c r="D3741">
        <v>20</v>
      </c>
      <c r="E3741">
        <v>28906.025000000001</v>
      </c>
      <c r="F3741">
        <v>818.70699999999999</v>
      </c>
      <c r="G3741">
        <v>95.231999999999999</v>
      </c>
      <c r="H3741">
        <v>89.554000000000002</v>
      </c>
      <c r="I3741">
        <v>205.107</v>
      </c>
      <c r="J3741">
        <v>1.6870000000000001</v>
      </c>
      <c r="K3741">
        <v>-65.561000000000007</v>
      </c>
      <c r="L3741">
        <v>92.543999999999997</v>
      </c>
      <c r="M3741">
        <v>30048.062999999998</v>
      </c>
      <c r="N3741">
        <v>1.952</v>
      </c>
      <c r="O3741">
        <v>70.287000000000006</v>
      </c>
      <c r="P3741">
        <v>4.7569999999999997</v>
      </c>
      <c r="Q3741">
        <v>280.97699999999998</v>
      </c>
      <c r="R3741">
        <v>29971.067999999999</v>
      </c>
      <c r="S3741">
        <v>29690.09</v>
      </c>
    </row>
    <row r="3742" spans="1:19" x14ac:dyDescent="0.3">
      <c r="A3742">
        <v>2021</v>
      </c>
      <c r="B3742">
        <v>6</v>
      </c>
      <c r="C3742">
        <v>5</v>
      </c>
      <c r="D3742">
        <v>21</v>
      </c>
      <c r="E3742">
        <v>28336.991999999998</v>
      </c>
      <c r="F3742">
        <v>880.90800000000002</v>
      </c>
      <c r="G3742">
        <v>91.159000000000006</v>
      </c>
      <c r="H3742">
        <v>88.207999999999998</v>
      </c>
      <c r="I3742">
        <v>429.49599999999998</v>
      </c>
      <c r="J3742">
        <v>2.3239999999999998</v>
      </c>
      <c r="K3742">
        <v>-17.298999999999999</v>
      </c>
      <c r="L3742">
        <v>92.197999999999993</v>
      </c>
      <c r="M3742">
        <v>29812.827000000001</v>
      </c>
      <c r="N3742">
        <v>0</v>
      </c>
      <c r="O3742">
        <v>0</v>
      </c>
      <c r="P3742">
        <v>2.3479999999999999</v>
      </c>
      <c r="Q3742">
        <v>257.73500000000001</v>
      </c>
      <c r="R3742">
        <v>29810.478999999999</v>
      </c>
      <c r="S3742">
        <v>29552.743999999999</v>
      </c>
    </row>
    <row r="3743" spans="1:19" x14ac:dyDescent="0.3">
      <c r="A3743">
        <v>2021</v>
      </c>
      <c r="B3743">
        <v>6</v>
      </c>
      <c r="C3743">
        <v>5</v>
      </c>
      <c r="D3743">
        <v>22</v>
      </c>
      <c r="E3743">
        <v>26136.185000000001</v>
      </c>
      <c r="F3743">
        <v>1033.2539999999999</v>
      </c>
      <c r="G3743">
        <v>84.856999999999999</v>
      </c>
      <c r="H3743">
        <v>84.316000000000003</v>
      </c>
      <c r="I3743">
        <v>471.82100000000003</v>
      </c>
      <c r="J3743">
        <v>2.1179999999999999</v>
      </c>
      <c r="K3743">
        <v>6.7409999999999997</v>
      </c>
      <c r="L3743">
        <v>90.304000000000002</v>
      </c>
      <c r="M3743">
        <v>27824.738000000001</v>
      </c>
      <c r="N3743">
        <v>0</v>
      </c>
      <c r="O3743">
        <v>0</v>
      </c>
      <c r="P3743">
        <v>-10.281000000000001</v>
      </c>
      <c r="Q3743">
        <v>234.53700000000001</v>
      </c>
      <c r="R3743">
        <v>27835.019</v>
      </c>
      <c r="S3743">
        <v>27600.482</v>
      </c>
    </row>
    <row r="3744" spans="1:19" x14ac:dyDescent="0.3">
      <c r="A3744">
        <v>2021</v>
      </c>
      <c r="B3744">
        <v>6</v>
      </c>
      <c r="C3744">
        <v>5</v>
      </c>
      <c r="D3744">
        <v>23</v>
      </c>
      <c r="E3744">
        <v>23663.598000000002</v>
      </c>
      <c r="F3744">
        <v>1227.44</v>
      </c>
      <c r="G3744">
        <v>77.150999999999996</v>
      </c>
      <c r="H3744">
        <v>80.72</v>
      </c>
      <c r="I3744">
        <v>583.24</v>
      </c>
      <c r="J3744">
        <v>2.2850000000000001</v>
      </c>
      <c r="K3744">
        <v>22.344999999999999</v>
      </c>
      <c r="L3744">
        <v>88.629000000000005</v>
      </c>
      <c r="M3744">
        <v>25668.258000000002</v>
      </c>
      <c r="N3744">
        <v>0</v>
      </c>
      <c r="O3744">
        <v>0</v>
      </c>
      <c r="P3744">
        <v>-12.760999999999999</v>
      </c>
      <c r="Q3744">
        <v>209.22399999999999</v>
      </c>
      <c r="R3744">
        <v>25681.018</v>
      </c>
      <c r="S3744">
        <v>25471.794999999998</v>
      </c>
    </row>
    <row r="3745" spans="1:19" x14ac:dyDescent="0.3">
      <c r="A3745">
        <v>2021</v>
      </c>
      <c r="B3745">
        <v>6</v>
      </c>
      <c r="C3745">
        <v>5</v>
      </c>
      <c r="D3745">
        <v>24</v>
      </c>
      <c r="E3745">
        <v>21695.273000000001</v>
      </c>
      <c r="F3745">
        <v>1561.818</v>
      </c>
      <c r="G3745">
        <v>70.024000000000001</v>
      </c>
      <c r="H3745">
        <v>77.043999999999997</v>
      </c>
      <c r="I3745">
        <v>914.98099999999999</v>
      </c>
      <c r="J3745">
        <v>2.2050000000000001</v>
      </c>
      <c r="K3745">
        <v>30.41</v>
      </c>
      <c r="L3745">
        <v>87.454999999999998</v>
      </c>
      <c r="M3745">
        <v>24369.186000000002</v>
      </c>
      <c r="N3745">
        <v>0</v>
      </c>
      <c r="O3745">
        <v>0</v>
      </c>
      <c r="P3745">
        <v>-21.530999999999999</v>
      </c>
      <c r="Q3745">
        <v>185.96600000000001</v>
      </c>
      <c r="R3745">
        <v>24390.717000000001</v>
      </c>
      <c r="S3745">
        <v>24204.751</v>
      </c>
    </row>
    <row r="3746" spans="1:19" x14ac:dyDescent="0.3">
      <c r="A3746">
        <v>2021</v>
      </c>
      <c r="B3746">
        <v>6</v>
      </c>
      <c r="C3746">
        <v>6</v>
      </c>
      <c r="D3746">
        <v>1</v>
      </c>
      <c r="E3746">
        <v>20775.186000000002</v>
      </c>
      <c r="F3746">
        <v>1656.848</v>
      </c>
      <c r="G3746">
        <v>61.923000000000002</v>
      </c>
      <c r="H3746">
        <v>73.807000000000002</v>
      </c>
      <c r="I3746">
        <v>776.048</v>
      </c>
      <c r="J3746">
        <v>2.1859999999999999</v>
      </c>
      <c r="K3746">
        <v>24.719000000000001</v>
      </c>
      <c r="L3746">
        <v>86.936999999999998</v>
      </c>
      <c r="M3746">
        <v>23395.731</v>
      </c>
      <c r="N3746">
        <v>0</v>
      </c>
      <c r="O3746">
        <v>0</v>
      </c>
      <c r="P3746">
        <v>-18.259</v>
      </c>
      <c r="Q3746">
        <v>163.37899999999999</v>
      </c>
      <c r="R3746">
        <v>23413.99</v>
      </c>
      <c r="S3746">
        <v>23250.61</v>
      </c>
    </row>
    <row r="3747" spans="1:19" x14ac:dyDescent="0.3">
      <c r="A3747">
        <v>2021</v>
      </c>
      <c r="B3747">
        <v>6</v>
      </c>
      <c r="C3747">
        <v>6</v>
      </c>
      <c r="D3747">
        <v>2</v>
      </c>
      <c r="E3747">
        <v>20070.925999999999</v>
      </c>
      <c r="F3747">
        <v>1702.4179999999999</v>
      </c>
      <c r="G3747">
        <v>59.561999999999998</v>
      </c>
      <c r="H3747">
        <v>72.099999999999994</v>
      </c>
      <c r="I3747">
        <v>521.38699999999994</v>
      </c>
      <c r="J3747">
        <v>2.2200000000000002</v>
      </c>
      <c r="K3747">
        <v>21.675999999999998</v>
      </c>
      <c r="L3747">
        <v>86.551000000000002</v>
      </c>
      <c r="M3747">
        <v>22477.277999999998</v>
      </c>
      <c r="N3747">
        <v>0</v>
      </c>
      <c r="O3747">
        <v>0</v>
      </c>
      <c r="P3747">
        <v>-13.888</v>
      </c>
      <c r="Q3747">
        <v>153.46899999999999</v>
      </c>
      <c r="R3747">
        <v>22491.166000000001</v>
      </c>
      <c r="S3747">
        <v>22337.697</v>
      </c>
    </row>
    <row r="3748" spans="1:19" x14ac:dyDescent="0.3">
      <c r="A3748">
        <v>2021</v>
      </c>
      <c r="B3748">
        <v>6</v>
      </c>
      <c r="C3748">
        <v>6</v>
      </c>
      <c r="D3748">
        <v>3</v>
      </c>
      <c r="E3748">
        <v>19665.544000000002</v>
      </c>
      <c r="F3748">
        <v>1753.6089999999999</v>
      </c>
      <c r="G3748">
        <v>57.999000000000002</v>
      </c>
      <c r="H3748">
        <v>70.069999999999993</v>
      </c>
      <c r="I3748">
        <v>330.22199999999998</v>
      </c>
      <c r="J3748">
        <v>2.1920000000000002</v>
      </c>
      <c r="K3748">
        <v>19.565999999999999</v>
      </c>
      <c r="L3748">
        <v>86.301000000000002</v>
      </c>
      <c r="M3748">
        <v>21927.504000000001</v>
      </c>
      <c r="N3748">
        <v>0</v>
      </c>
      <c r="O3748">
        <v>0</v>
      </c>
      <c r="P3748">
        <v>-8.7870000000000008</v>
      </c>
      <c r="Q3748">
        <v>148.05000000000001</v>
      </c>
      <c r="R3748">
        <v>21936.291000000001</v>
      </c>
      <c r="S3748">
        <v>21788.241000000002</v>
      </c>
    </row>
    <row r="3749" spans="1:19" x14ac:dyDescent="0.3">
      <c r="A3749">
        <v>2021</v>
      </c>
      <c r="B3749">
        <v>6</v>
      </c>
      <c r="C3749">
        <v>6</v>
      </c>
      <c r="D3749">
        <v>4</v>
      </c>
      <c r="E3749">
        <v>19730.739000000001</v>
      </c>
      <c r="F3749">
        <v>1752.895</v>
      </c>
      <c r="G3749">
        <v>57.122</v>
      </c>
      <c r="H3749">
        <v>68.792000000000002</v>
      </c>
      <c r="I3749">
        <v>207.58500000000001</v>
      </c>
      <c r="J3749">
        <v>1.978</v>
      </c>
      <c r="K3749">
        <v>19.414000000000001</v>
      </c>
      <c r="L3749">
        <v>86.334000000000003</v>
      </c>
      <c r="M3749">
        <v>21867.738000000001</v>
      </c>
      <c r="N3749">
        <v>0</v>
      </c>
      <c r="O3749">
        <v>0</v>
      </c>
      <c r="P3749">
        <v>-5.1609999999999996</v>
      </c>
      <c r="Q3749">
        <v>146.18199999999999</v>
      </c>
      <c r="R3749">
        <v>21872.899000000001</v>
      </c>
      <c r="S3749">
        <v>21726.717000000001</v>
      </c>
    </row>
    <row r="3750" spans="1:19" x14ac:dyDescent="0.3">
      <c r="A3750">
        <v>2021</v>
      </c>
      <c r="B3750">
        <v>6</v>
      </c>
      <c r="C3750">
        <v>6</v>
      </c>
      <c r="D3750">
        <v>5</v>
      </c>
      <c r="E3750">
        <v>20109.101999999999</v>
      </c>
      <c r="F3750">
        <v>1685.3040000000001</v>
      </c>
      <c r="G3750">
        <v>57.981999999999999</v>
      </c>
      <c r="H3750">
        <v>68.040999999999997</v>
      </c>
      <c r="I3750">
        <v>119.679</v>
      </c>
      <c r="J3750">
        <v>1.9810000000000001</v>
      </c>
      <c r="K3750">
        <v>8.9220000000000006</v>
      </c>
      <c r="L3750">
        <v>86.552000000000007</v>
      </c>
      <c r="M3750">
        <v>22079.58</v>
      </c>
      <c r="N3750">
        <v>0.36799999999999999</v>
      </c>
      <c r="O3750">
        <v>0</v>
      </c>
      <c r="P3750">
        <v>-4.5750000000000002</v>
      </c>
      <c r="Q3750">
        <v>146.739</v>
      </c>
      <c r="R3750">
        <v>22083.787</v>
      </c>
      <c r="S3750">
        <v>21937.046999999999</v>
      </c>
    </row>
    <row r="3751" spans="1:19" x14ac:dyDescent="0.3">
      <c r="A3751">
        <v>2021</v>
      </c>
      <c r="B3751">
        <v>6</v>
      </c>
      <c r="C3751">
        <v>6</v>
      </c>
      <c r="D3751">
        <v>6</v>
      </c>
      <c r="E3751">
        <v>20693.977999999999</v>
      </c>
      <c r="F3751">
        <v>1548.6089999999999</v>
      </c>
      <c r="G3751">
        <v>59.377000000000002</v>
      </c>
      <c r="H3751">
        <v>67.813999999999993</v>
      </c>
      <c r="I3751">
        <v>75.995999999999995</v>
      </c>
      <c r="J3751">
        <v>2.302</v>
      </c>
      <c r="K3751">
        <v>4.226</v>
      </c>
      <c r="L3751">
        <v>86.873000000000005</v>
      </c>
      <c r="M3751">
        <v>22479.796999999999</v>
      </c>
      <c r="N3751">
        <v>204.32499999999999</v>
      </c>
      <c r="O3751">
        <v>0</v>
      </c>
      <c r="P3751">
        <v>-2.1589999999999998</v>
      </c>
      <c r="Q3751">
        <v>152.75200000000001</v>
      </c>
      <c r="R3751">
        <v>22277.631000000001</v>
      </c>
      <c r="S3751">
        <v>22124.879000000001</v>
      </c>
    </row>
    <row r="3752" spans="1:19" x14ac:dyDescent="0.3">
      <c r="A3752">
        <v>2021</v>
      </c>
      <c r="B3752">
        <v>6</v>
      </c>
      <c r="C3752">
        <v>6</v>
      </c>
      <c r="D3752">
        <v>7</v>
      </c>
      <c r="E3752">
        <v>22046.602999999999</v>
      </c>
      <c r="F3752">
        <v>1497.9369999999999</v>
      </c>
      <c r="G3752">
        <v>61.588999999999999</v>
      </c>
      <c r="H3752">
        <v>69.685000000000002</v>
      </c>
      <c r="I3752">
        <v>79.161000000000001</v>
      </c>
      <c r="J3752">
        <v>2.62</v>
      </c>
      <c r="K3752">
        <v>11.81</v>
      </c>
      <c r="L3752">
        <v>87.626999999999995</v>
      </c>
      <c r="M3752">
        <v>23795.444</v>
      </c>
      <c r="N3752">
        <v>1548.519</v>
      </c>
      <c r="O3752">
        <v>-2.2669999999999999</v>
      </c>
      <c r="P3752">
        <v>-1.5009999999999999</v>
      </c>
      <c r="Q3752">
        <v>166.68</v>
      </c>
      <c r="R3752">
        <v>22250.692999999999</v>
      </c>
      <c r="S3752">
        <v>22084.012999999999</v>
      </c>
    </row>
    <row r="3753" spans="1:19" x14ac:dyDescent="0.3">
      <c r="A3753">
        <v>2021</v>
      </c>
      <c r="B3753">
        <v>6</v>
      </c>
      <c r="C3753">
        <v>6</v>
      </c>
      <c r="D3753">
        <v>8</v>
      </c>
      <c r="E3753">
        <v>23883.074000000001</v>
      </c>
      <c r="F3753">
        <v>1422.008</v>
      </c>
      <c r="G3753">
        <v>65.731999999999999</v>
      </c>
      <c r="H3753">
        <v>71.531000000000006</v>
      </c>
      <c r="I3753">
        <v>109.06699999999999</v>
      </c>
      <c r="J3753">
        <v>2.8879999999999999</v>
      </c>
      <c r="K3753">
        <v>7.44</v>
      </c>
      <c r="L3753">
        <v>88.722999999999999</v>
      </c>
      <c r="M3753">
        <v>25584.731</v>
      </c>
      <c r="N3753">
        <v>3641.6149999999998</v>
      </c>
      <c r="O3753">
        <v>-32.822000000000003</v>
      </c>
      <c r="P3753">
        <v>-1.222</v>
      </c>
      <c r="Q3753">
        <v>187.214</v>
      </c>
      <c r="R3753">
        <v>21977.161</v>
      </c>
      <c r="S3753">
        <v>21789.947</v>
      </c>
    </row>
    <row r="3754" spans="1:19" x14ac:dyDescent="0.3">
      <c r="A3754">
        <v>2021</v>
      </c>
      <c r="B3754">
        <v>6</v>
      </c>
      <c r="C3754">
        <v>6</v>
      </c>
      <c r="D3754">
        <v>9</v>
      </c>
      <c r="E3754">
        <v>25307.884999999998</v>
      </c>
      <c r="F3754">
        <v>1318.5029999999999</v>
      </c>
      <c r="G3754">
        <v>70.902000000000001</v>
      </c>
      <c r="H3754">
        <v>72.912000000000006</v>
      </c>
      <c r="I3754">
        <v>148.09700000000001</v>
      </c>
      <c r="J3754">
        <v>3.0950000000000002</v>
      </c>
      <c r="K3754">
        <v>7.9409999999999998</v>
      </c>
      <c r="L3754">
        <v>89.587999999999994</v>
      </c>
      <c r="M3754">
        <v>26948.02</v>
      </c>
      <c r="N3754">
        <v>5710.8239999999996</v>
      </c>
      <c r="O3754">
        <v>-62.289000000000001</v>
      </c>
      <c r="P3754">
        <v>0.55800000000000005</v>
      </c>
      <c r="Q3754">
        <v>213.17599999999999</v>
      </c>
      <c r="R3754">
        <v>21298.928</v>
      </c>
      <c r="S3754">
        <v>21085.753000000001</v>
      </c>
    </row>
    <row r="3755" spans="1:19" x14ac:dyDescent="0.3">
      <c r="A3755">
        <v>2021</v>
      </c>
      <c r="B3755">
        <v>6</v>
      </c>
      <c r="C3755">
        <v>6</v>
      </c>
      <c r="D3755">
        <v>10</v>
      </c>
      <c r="E3755">
        <v>26540.735000000001</v>
      </c>
      <c r="F3755">
        <v>1214.847</v>
      </c>
      <c r="G3755">
        <v>76.019000000000005</v>
      </c>
      <c r="H3755">
        <v>76.441000000000003</v>
      </c>
      <c r="I3755">
        <v>183.595</v>
      </c>
      <c r="J3755">
        <v>3.2829999999999999</v>
      </c>
      <c r="K3755">
        <v>15.529</v>
      </c>
      <c r="L3755">
        <v>90.531999999999996</v>
      </c>
      <c r="M3755">
        <v>28124.962</v>
      </c>
      <c r="N3755">
        <v>7354.5839999999998</v>
      </c>
      <c r="O3755">
        <v>-66.694000000000003</v>
      </c>
      <c r="P3755">
        <v>2.133</v>
      </c>
      <c r="Q3755">
        <v>237.94900000000001</v>
      </c>
      <c r="R3755">
        <v>20834.938999999998</v>
      </c>
      <c r="S3755">
        <v>20596.990000000002</v>
      </c>
    </row>
    <row r="3756" spans="1:19" x14ac:dyDescent="0.3">
      <c r="A3756">
        <v>2021</v>
      </c>
      <c r="B3756">
        <v>6</v>
      </c>
      <c r="C3756">
        <v>6</v>
      </c>
      <c r="D3756">
        <v>11</v>
      </c>
      <c r="E3756">
        <v>27283.946</v>
      </c>
      <c r="F3756">
        <v>1140.491</v>
      </c>
      <c r="G3756">
        <v>81.653999999999996</v>
      </c>
      <c r="H3756">
        <v>79.161000000000001</v>
      </c>
      <c r="I3756">
        <v>236.779</v>
      </c>
      <c r="J3756">
        <v>3.4590000000000001</v>
      </c>
      <c r="K3756">
        <v>17.408999999999999</v>
      </c>
      <c r="L3756">
        <v>91.215999999999994</v>
      </c>
      <c r="M3756">
        <v>28852.46</v>
      </c>
      <c r="N3756">
        <v>8447.15</v>
      </c>
      <c r="O3756">
        <v>-41.453000000000003</v>
      </c>
      <c r="P3756">
        <v>3.1669999999999998</v>
      </c>
      <c r="Q3756">
        <v>259.04899999999998</v>
      </c>
      <c r="R3756">
        <v>20443.596000000001</v>
      </c>
      <c r="S3756">
        <v>20184.546999999999</v>
      </c>
    </row>
    <row r="3757" spans="1:19" x14ac:dyDescent="0.3">
      <c r="A3757">
        <v>2021</v>
      </c>
      <c r="B3757">
        <v>6</v>
      </c>
      <c r="C3757">
        <v>6</v>
      </c>
      <c r="D3757">
        <v>12</v>
      </c>
      <c r="E3757">
        <v>27694.458999999999</v>
      </c>
      <c r="F3757">
        <v>1077.204</v>
      </c>
      <c r="G3757">
        <v>86.796999999999997</v>
      </c>
      <c r="H3757">
        <v>83.251000000000005</v>
      </c>
      <c r="I3757">
        <v>278.48500000000001</v>
      </c>
      <c r="J3757">
        <v>3.6019999999999999</v>
      </c>
      <c r="K3757">
        <v>9.6289999999999996</v>
      </c>
      <c r="L3757">
        <v>91.597999999999999</v>
      </c>
      <c r="M3757">
        <v>29238.226999999999</v>
      </c>
      <c r="N3757">
        <v>8988.7690000000002</v>
      </c>
      <c r="O3757">
        <v>-20.959</v>
      </c>
      <c r="P3757">
        <v>6.0179999999999998</v>
      </c>
      <c r="Q3757">
        <v>275.50099999999998</v>
      </c>
      <c r="R3757">
        <v>20264.400000000001</v>
      </c>
      <c r="S3757">
        <v>19988.899000000001</v>
      </c>
    </row>
    <row r="3758" spans="1:19" x14ac:dyDescent="0.3">
      <c r="A3758">
        <v>2021</v>
      </c>
      <c r="B3758">
        <v>6</v>
      </c>
      <c r="C3758">
        <v>6</v>
      </c>
      <c r="D3758">
        <v>13</v>
      </c>
      <c r="E3758">
        <v>28120.435000000001</v>
      </c>
      <c r="F3758">
        <v>1003.139</v>
      </c>
      <c r="G3758">
        <v>91.73</v>
      </c>
      <c r="H3758">
        <v>86.683999999999997</v>
      </c>
      <c r="I3758">
        <v>291.09500000000003</v>
      </c>
      <c r="J3758">
        <v>3.601</v>
      </c>
      <c r="K3758">
        <v>7.1909999999999998</v>
      </c>
      <c r="L3758">
        <v>91.974000000000004</v>
      </c>
      <c r="M3758">
        <v>29604.118999999999</v>
      </c>
      <c r="N3758">
        <v>9046.3970000000008</v>
      </c>
      <c r="O3758">
        <v>-14.361000000000001</v>
      </c>
      <c r="P3758">
        <v>5.8289999999999997</v>
      </c>
      <c r="Q3758">
        <v>288.06299999999999</v>
      </c>
      <c r="R3758">
        <v>20566.253000000001</v>
      </c>
      <c r="S3758">
        <v>20278.189999999999</v>
      </c>
    </row>
    <row r="3759" spans="1:19" x14ac:dyDescent="0.3">
      <c r="A3759">
        <v>2021</v>
      </c>
      <c r="B3759">
        <v>6</v>
      </c>
      <c r="C3759">
        <v>6</v>
      </c>
      <c r="D3759">
        <v>14</v>
      </c>
      <c r="E3759">
        <v>28422.964</v>
      </c>
      <c r="F3759">
        <v>934.91300000000001</v>
      </c>
      <c r="G3759">
        <v>95.706000000000003</v>
      </c>
      <c r="H3759">
        <v>89.93</v>
      </c>
      <c r="I3759">
        <v>281.34899999999999</v>
      </c>
      <c r="J3759">
        <v>3.157</v>
      </c>
      <c r="K3759">
        <v>-2.044</v>
      </c>
      <c r="L3759">
        <v>92.207999999999998</v>
      </c>
      <c r="M3759">
        <v>29822.477999999999</v>
      </c>
      <c r="N3759">
        <v>8563.9969999999994</v>
      </c>
      <c r="O3759">
        <v>-7.2169999999999996</v>
      </c>
      <c r="P3759">
        <v>4.7149999999999999</v>
      </c>
      <c r="Q3759">
        <v>295.89299999999997</v>
      </c>
      <c r="R3759">
        <v>21260.982</v>
      </c>
      <c r="S3759">
        <v>20965.089</v>
      </c>
    </row>
    <row r="3760" spans="1:19" x14ac:dyDescent="0.3">
      <c r="A3760">
        <v>2021</v>
      </c>
      <c r="B3760">
        <v>6</v>
      </c>
      <c r="C3760">
        <v>6</v>
      </c>
      <c r="D3760">
        <v>15</v>
      </c>
      <c r="E3760">
        <v>28629.441999999999</v>
      </c>
      <c r="F3760">
        <v>903.63099999999997</v>
      </c>
      <c r="G3760">
        <v>98.831000000000003</v>
      </c>
      <c r="H3760">
        <v>92.876999999999995</v>
      </c>
      <c r="I3760">
        <v>270.17500000000001</v>
      </c>
      <c r="J3760">
        <v>2.6850000000000001</v>
      </c>
      <c r="K3760">
        <v>-4.673</v>
      </c>
      <c r="L3760">
        <v>92.355999999999995</v>
      </c>
      <c r="M3760">
        <v>29986.493999999999</v>
      </c>
      <c r="N3760">
        <v>7454.8459999999995</v>
      </c>
      <c r="O3760">
        <v>-2.976</v>
      </c>
      <c r="P3760">
        <v>7.1769999999999996</v>
      </c>
      <c r="Q3760">
        <v>300.84899999999999</v>
      </c>
      <c r="R3760">
        <v>22527.446</v>
      </c>
      <c r="S3760">
        <v>22226.598000000002</v>
      </c>
    </row>
    <row r="3761" spans="1:19" x14ac:dyDescent="0.3">
      <c r="A3761">
        <v>2021</v>
      </c>
      <c r="B3761">
        <v>6</v>
      </c>
      <c r="C3761">
        <v>6</v>
      </c>
      <c r="D3761">
        <v>16</v>
      </c>
      <c r="E3761">
        <v>28737.469000000001</v>
      </c>
      <c r="F3761">
        <v>851.255</v>
      </c>
      <c r="G3761">
        <v>101.18300000000001</v>
      </c>
      <c r="H3761">
        <v>95.132999999999996</v>
      </c>
      <c r="I3761">
        <v>120.146</v>
      </c>
      <c r="J3761">
        <v>1.605</v>
      </c>
      <c r="K3761">
        <v>-36.124000000000002</v>
      </c>
      <c r="L3761">
        <v>92.427000000000007</v>
      </c>
      <c r="M3761">
        <v>29861.912</v>
      </c>
      <c r="N3761">
        <v>5846.3140000000003</v>
      </c>
      <c r="O3761">
        <v>3.9670000000000001</v>
      </c>
      <c r="P3761">
        <v>7.6639999999999997</v>
      </c>
      <c r="Q3761">
        <v>305.47300000000001</v>
      </c>
      <c r="R3761">
        <v>24003.967000000001</v>
      </c>
      <c r="S3761">
        <v>23698.493999999999</v>
      </c>
    </row>
    <row r="3762" spans="1:19" x14ac:dyDescent="0.3">
      <c r="A3762">
        <v>2021</v>
      </c>
      <c r="B3762">
        <v>6</v>
      </c>
      <c r="C3762">
        <v>6</v>
      </c>
      <c r="D3762">
        <v>17</v>
      </c>
      <c r="E3762">
        <v>28656.39</v>
      </c>
      <c r="F3762">
        <v>807.03399999999999</v>
      </c>
      <c r="G3762">
        <v>102.254</v>
      </c>
      <c r="H3762">
        <v>96.197999999999993</v>
      </c>
      <c r="I3762">
        <v>125.048</v>
      </c>
      <c r="J3762">
        <v>1.504</v>
      </c>
      <c r="K3762">
        <v>-52.276000000000003</v>
      </c>
      <c r="L3762">
        <v>92.382999999999996</v>
      </c>
      <c r="M3762">
        <v>29726.280999999999</v>
      </c>
      <c r="N3762">
        <v>3752.1480000000001</v>
      </c>
      <c r="O3762">
        <v>25.204000000000001</v>
      </c>
      <c r="P3762">
        <v>9.49</v>
      </c>
      <c r="Q3762">
        <v>308.10399999999998</v>
      </c>
      <c r="R3762">
        <v>25939.438999999998</v>
      </c>
      <c r="S3762">
        <v>25631.334999999999</v>
      </c>
    </row>
    <row r="3763" spans="1:19" x14ac:dyDescent="0.3">
      <c r="A3763">
        <v>2021</v>
      </c>
      <c r="B3763">
        <v>6</v>
      </c>
      <c r="C3763">
        <v>6</v>
      </c>
      <c r="D3763">
        <v>18</v>
      </c>
      <c r="E3763">
        <v>28327.008999999998</v>
      </c>
      <c r="F3763">
        <v>782.57899999999995</v>
      </c>
      <c r="G3763">
        <v>101.929</v>
      </c>
      <c r="H3763">
        <v>95.665999999999997</v>
      </c>
      <c r="I3763">
        <v>126.42400000000001</v>
      </c>
      <c r="J3763">
        <v>1.413</v>
      </c>
      <c r="K3763">
        <v>-52.856000000000002</v>
      </c>
      <c r="L3763">
        <v>92.167000000000002</v>
      </c>
      <c r="M3763">
        <v>29372.401999999998</v>
      </c>
      <c r="N3763">
        <v>1558.8420000000001</v>
      </c>
      <c r="O3763">
        <v>63.488</v>
      </c>
      <c r="P3763">
        <v>1.43</v>
      </c>
      <c r="Q3763">
        <v>303.38299999999998</v>
      </c>
      <c r="R3763">
        <v>27748.642</v>
      </c>
      <c r="S3763">
        <v>27445.258999999998</v>
      </c>
    </row>
    <row r="3764" spans="1:19" x14ac:dyDescent="0.3">
      <c r="A3764">
        <v>2021</v>
      </c>
      <c r="B3764">
        <v>6</v>
      </c>
      <c r="C3764">
        <v>6</v>
      </c>
      <c r="D3764">
        <v>19</v>
      </c>
      <c r="E3764">
        <v>27852.848999999998</v>
      </c>
      <c r="F3764">
        <v>777.74</v>
      </c>
      <c r="G3764">
        <v>99.664000000000001</v>
      </c>
      <c r="H3764">
        <v>92.213999999999999</v>
      </c>
      <c r="I3764">
        <v>140.63300000000001</v>
      </c>
      <c r="J3764">
        <v>1.3069999999999999</v>
      </c>
      <c r="K3764">
        <v>-56.719000000000001</v>
      </c>
      <c r="L3764">
        <v>91.756</v>
      </c>
      <c r="M3764">
        <v>28899.778999999999</v>
      </c>
      <c r="N3764">
        <v>230.05600000000001</v>
      </c>
      <c r="O3764">
        <v>75.807000000000002</v>
      </c>
      <c r="P3764">
        <v>1.91</v>
      </c>
      <c r="Q3764">
        <v>285.99900000000002</v>
      </c>
      <c r="R3764">
        <v>28592.005000000001</v>
      </c>
      <c r="S3764">
        <v>28306.006000000001</v>
      </c>
    </row>
    <row r="3765" spans="1:19" x14ac:dyDescent="0.3">
      <c r="A3765">
        <v>2021</v>
      </c>
      <c r="B3765">
        <v>6</v>
      </c>
      <c r="C3765">
        <v>6</v>
      </c>
      <c r="D3765">
        <v>20</v>
      </c>
      <c r="E3765">
        <v>28452.154999999999</v>
      </c>
      <c r="F3765">
        <v>818.70699999999999</v>
      </c>
      <c r="G3765">
        <v>94.381</v>
      </c>
      <c r="H3765">
        <v>88.802999999999997</v>
      </c>
      <c r="I3765">
        <v>205.107</v>
      </c>
      <c r="J3765">
        <v>1.6870000000000001</v>
      </c>
      <c r="K3765">
        <v>-59.976999999999997</v>
      </c>
      <c r="L3765">
        <v>92.144999999999996</v>
      </c>
      <c r="M3765">
        <v>29598.627</v>
      </c>
      <c r="N3765">
        <v>1.952</v>
      </c>
      <c r="O3765">
        <v>70.287000000000006</v>
      </c>
      <c r="P3765">
        <v>4.7569999999999997</v>
      </c>
      <c r="Q3765">
        <v>268.03100000000001</v>
      </c>
      <c r="R3765">
        <v>29521.632000000001</v>
      </c>
      <c r="S3765">
        <v>29253.599999999999</v>
      </c>
    </row>
    <row r="3766" spans="1:19" x14ac:dyDescent="0.3">
      <c r="A3766">
        <v>2021</v>
      </c>
      <c r="B3766">
        <v>6</v>
      </c>
      <c r="C3766">
        <v>6</v>
      </c>
      <c r="D3766">
        <v>21</v>
      </c>
      <c r="E3766">
        <v>27997.123</v>
      </c>
      <c r="F3766">
        <v>880.90800000000002</v>
      </c>
      <c r="G3766">
        <v>89.570999999999998</v>
      </c>
      <c r="H3766">
        <v>87.605999999999995</v>
      </c>
      <c r="I3766">
        <v>429.49599999999998</v>
      </c>
      <c r="J3766">
        <v>2.3239999999999998</v>
      </c>
      <c r="K3766">
        <v>-16.294</v>
      </c>
      <c r="L3766">
        <v>91.87</v>
      </c>
      <c r="M3766">
        <v>29473.031999999999</v>
      </c>
      <c r="N3766">
        <v>0</v>
      </c>
      <c r="O3766">
        <v>0</v>
      </c>
      <c r="P3766">
        <v>2.3479999999999999</v>
      </c>
      <c r="Q3766">
        <v>247.78700000000001</v>
      </c>
      <c r="R3766">
        <v>29470.685000000001</v>
      </c>
      <c r="S3766">
        <v>29222.897000000001</v>
      </c>
    </row>
    <row r="3767" spans="1:19" x14ac:dyDescent="0.3">
      <c r="A3767">
        <v>2021</v>
      </c>
      <c r="B3767">
        <v>6</v>
      </c>
      <c r="C3767">
        <v>6</v>
      </c>
      <c r="D3767">
        <v>22</v>
      </c>
      <c r="E3767">
        <v>25799.491000000002</v>
      </c>
      <c r="F3767">
        <v>1033.2539999999999</v>
      </c>
      <c r="G3767">
        <v>82.855999999999995</v>
      </c>
      <c r="H3767">
        <v>83.778999999999996</v>
      </c>
      <c r="I3767">
        <v>471.82100000000003</v>
      </c>
      <c r="J3767">
        <v>2.1179999999999999</v>
      </c>
      <c r="K3767">
        <v>6.2359999999999998</v>
      </c>
      <c r="L3767">
        <v>89.914000000000001</v>
      </c>
      <c r="M3767">
        <v>27486.614000000001</v>
      </c>
      <c r="N3767">
        <v>0</v>
      </c>
      <c r="O3767">
        <v>0</v>
      </c>
      <c r="P3767">
        <v>-10.281000000000001</v>
      </c>
      <c r="Q3767">
        <v>225.881</v>
      </c>
      <c r="R3767">
        <v>27496.894</v>
      </c>
      <c r="S3767">
        <v>27271.012999999999</v>
      </c>
    </row>
    <row r="3768" spans="1:19" x14ac:dyDescent="0.3">
      <c r="A3768">
        <v>2021</v>
      </c>
      <c r="B3768">
        <v>6</v>
      </c>
      <c r="C3768">
        <v>6</v>
      </c>
      <c r="D3768">
        <v>23</v>
      </c>
      <c r="E3768">
        <v>23431.75</v>
      </c>
      <c r="F3768">
        <v>1227.44</v>
      </c>
      <c r="G3768">
        <v>74.421000000000006</v>
      </c>
      <c r="H3768">
        <v>80.340999999999994</v>
      </c>
      <c r="I3768">
        <v>584.36300000000006</v>
      </c>
      <c r="J3768">
        <v>3.633</v>
      </c>
      <c r="K3768">
        <v>21.119</v>
      </c>
      <c r="L3768">
        <v>88.448999999999998</v>
      </c>
      <c r="M3768">
        <v>25437.094000000001</v>
      </c>
      <c r="N3768">
        <v>0</v>
      </c>
      <c r="O3768">
        <v>0</v>
      </c>
      <c r="P3768">
        <v>-12.760999999999999</v>
      </c>
      <c r="Q3768">
        <v>199.358</v>
      </c>
      <c r="R3768">
        <v>25449.855</v>
      </c>
      <c r="S3768">
        <v>25250.498</v>
      </c>
    </row>
    <row r="3769" spans="1:19" x14ac:dyDescent="0.3">
      <c r="A3769">
        <v>2021</v>
      </c>
      <c r="B3769">
        <v>6</v>
      </c>
      <c r="C3769">
        <v>6</v>
      </c>
      <c r="D3769">
        <v>24</v>
      </c>
      <c r="E3769">
        <v>21470.401000000002</v>
      </c>
      <c r="F3769">
        <v>1561.818</v>
      </c>
      <c r="G3769">
        <v>66.460999999999999</v>
      </c>
      <c r="H3769">
        <v>76.756</v>
      </c>
      <c r="I3769">
        <v>999.05899999999997</v>
      </c>
      <c r="J3769">
        <v>6.2009999999999996</v>
      </c>
      <c r="K3769">
        <v>28.045000000000002</v>
      </c>
      <c r="L3769">
        <v>87.293999999999997</v>
      </c>
      <c r="M3769">
        <v>24229.574000000001</v>
      </c>
      <c r="N3769">
        <v>0</v>
      </c>
      <c r="O3769">
        <v>0</v>
      </c>
      <c r="P3769">
        <v>-21.530999999999999</v>
      </c>
      <c r="Q3769">
        <v>175.10300000000001</v>
      </c>
      <c r="R3769">
        <v>24251.105</v>
      </c>
      <c r="S3769">
        <v>24076.002</v>
      </c>
    </row>
    <row r="3770" spans="1:19" x14ac:dyDescent="0.3">
      <c r="A3770">
        <v>2021</v>
      </c>
      <c r="B3770">
        <v>6</v>
      </c>
      <c r="C3770">
        <v>7</v>
      </c>
      <c r="D3770">
        <v>1</v>
      </c>
      <c r="E3770">
        <v>20913.195</v>
      </c>
      <c r="F3770">
        <v>1676.2629999999999</v>
      </c>
      <c r="G3770">
        <v>64.293000000000006</v>
      </c>
      <c r="H3770">
        <v>73.554000000000002</v>
      </c>
      <c r="I3770">
        <v>709.25599999999997</v>
      </c>
      <c r="J3770">
        <v>6.0380000000000003</v>
      </c>
      <c r="K3770">
        <v>29.396999999999998</v>
      </c>
      <c r="L3770">
        <v>86.983999999999995</v>
      </c>
      <c r="M3770">
        <v>23494.687999999998</v>
      </c>
      <c r="N3770">
        <v>0</v>
      </c>
      <c r="O3770">
        <v>0</v>
      </c>
      <c r="P3770">
        <v>-18.259</v>
      </c>
      <c r="Q3770">
        <v>160.761</v>
      </c>
      <c r="R3770">
        <v>23512.947</v>
      </c>
      <c r="S3770">
        <v>23352.186000000002</v>
      </c>
    </row>
    <row r="3771" spans="1:19" x14ac:dyDescent="0.3">
      <c r="A3771">
        <v>2021</v>
      </c>
      <c r="B3771">
        <v>6</v>
      </c>
      <c r="C3771">
        <v>7</v>
      </c>
      <c r="D3771">
        <v>2</v>
      </c>
      <c r="E3771">
        <v>20204.475999999999</v>
      </c>
      <c r="F3771">
        <v>1730.2239999999999</v>
      </c>
      <c r="G3771">
        <v>61.73</v>
      </c>
      <c r="H3771">
        <v>71.908000000000001</v>
      </c>
      <c r="I3771">
        <v>424.76799999999997</v>
      </c>
      <c r="J3771">
        <v>5.9470000000000001</v>
      </c>
      <c r="K3771">
        <v>26.433</v>
      </c>
      <c r="L3771">
        <v>86.591999999999999</v>
      </c>
      <c r="M3771">
        <v>22550.348000000002</v>
      </c>
      <c r="N3771">
        <v>0</v>
      </c>
      <c r="O3771">
        <v>0</v>
      </c>
      <c r="P3771">
        <v>-13.888</v>
      </c>
      <c r="Q3771">
        <v>150.00200000000001</v>
      </c>
      <c r="R3771">
        <v>22564.236000000001</v>
      </c>
      <c r="S3771">
        <v>22414.234</v>
      </c>
    </row>
    <row r="3772" spans="1:19" x14ac:dyDescent="0.3">
      <c r="A3772">
        <v>2021</v>
      </c>
      <c r="B3772">
        <v>6</v>
      </c>
      <c r="C3772">
        <v>7</v>
      </c>
      <c r="D3772">
        <v>3</v>
      </c>
      <c r="E3772">
        <v>19864.406999999999</v>
      </c>
      <c r="F3772">
        <v>1763.6759999999999</v>
      </c>
      <c r="G3772">
        <v>60.167000000000002</v>
      </c>
      <c r="H3772">
        <v>70.010000000000005</v>
      </c>
      <c r="I3772">
        <v>241.59299999999999</v>
      </c>
      <c r="J3772">
        <v>5.7679999999999998</v>
      </c>
      <c r="K3772">
        <v>23.585000000000001</v>
      </c>
      <c r="L3772">
        <v>86.385999999999996</v>
      </c>
      <c r="M3772">
        <v>22055.423999999999</v>
      </c>
      <c r="N3772">
        <v>0</v>
      </c>
      <c r="O3772">
        <v>0</v>
      </c>
      <c r="P3772">
        <v>-8.7870000000000008</v>
      </c>
      <c r="Q3772">
        <v>146.626</v>
      </c>
      <c r="R3772">
        <v>22064.21</v>
      </c>
      <c r="S3772">
        <v>21917.583999999999</v>
      </c>
    </row>
    <row r="3773" spans="1:19" x14ac:dyDescent="0.3">
      <c r="A3773">
        <v>2021</v>
      </c>
      <c r="B3773">
        <v>6</v>
      </c>
      <c r="C3773">
        <v>7</v>
      </c>
      <c r="D3773">
        <v>4</v>
      </c>
      <c r="E3773">
        <v>20063.653999999999</v>
      </c>
      <c r="F3773">
        <v>1723.105</v>
      </c>
      <c r="G3773">
        <v>59.527000000000001</v>
      </c>
      <c r="H3773">
        <v>68.897999999999996</v>
      </c>
      <c r="I3773">
        <v>121.383</v>
      </c>
      <c r="J3773">
        <v>4.4950000000000001</v>
      </c>
      <c r="K3773">
        <v>23.056999999999999</v>
      </c>
      <c r="L3773">
        <v>86.510999999999996</v>
      </c>
      <c r="M3773">
        <v>22091.101999999999</v>
      </c>
      <c r="N3773">
        <v>0</v>
      </c>
      <c r="O3773">
        <v>0</v>
      </c>
      <c r="P3773">
        <v>-5.1609999999999996</v>
      </c>
      <c r="Q3773">
        <v>148.97499999999999</v>
      </c>
      <c r="R3773">
        <v>22096.262999999999</v>
      </c>
      <c r="S3773">
        <v>21947.289000000001</v>
      </c>
    </row>
    <row r="3774" spans="1:19" x14ac:dyDescent="0.3">
      <c r="A3774">
        <v>2021</v>
      </c>
      <c r="B3774">
        <v>6</v>
      </c>
      <c r="C3774">
        <v>7</v>
      </c>
      <c r="D3774">
        <v>5</v>
      </c>
      <c r="E3774">
        <v>20732.716</v>
      </c>
      <c r="F3774">
        <v>1566.431</v>
      </c>
      <c r="G3774">
        <v>59.771999999999998</v>
      </c>
      <c r="H3774">
        <v>68.421999999999997</v>
      </c>
      <c r="I3774">
        <v>84.954999999999998</v>
      </c>
      <c r="J3774">
        <v>2.8220000000000001</v>
      </c>
      <c r="K3774">
        <v>10.4</v>
      </c>
      <c r="L3774">
        <v>86.875</v>
      </c>
      <c r="M3774">
        <v>22552.62</v>
      </c>
      <c r="N3774">
        <v>0.36799999999999999</v>
      </c>
      <c r="O3774">
        <v>0</v>
      </c>
      <c r="P3774">
        <v>-4.5750000000000002</v>
      </c>
      <c r="Q3774">
        <v>158.02500000000001</v>
      </c>
      <c r="R3774">
        <v>22556.826000000001</v>
      </c>
      <c r="S3774">
        <v>22398.800999999999</v>
      </c>
    </row>
    <row r="3775" spans="1:19" x14ac:dyDescent="0.3">
      <c r="A3775">
        <v>2021</v>
      </c>
      <c r="B3775">
        <v>6</v>
      </c>
      <c r="C3775">
        <v>7</v>
      </c>
      <c r="D3775">
        <v>6</v>
      </c>
      <c r="E3775">
        <v>21692.55</v>
      </c>
      <c r="F3775">
        <v>1312.222</v>
      </c>
      <c r="G3775">
        <v>60.491999999999997</v>
      </c>
      <c r="H3775">
        <v>68.47</v>
      </c>
      <c r="I3775">
        <v>149.79499999999999</v>
      </c>
      <c r="J3775">
        <v>3.399</v>
      </c>
      <c r="K3775">
        <v>4.8639999999999999</v>
      </c>
      <c r="L3775">
        <v>87.414000000000001</v>
      </c>
      <c r="M3775">
        <v>23318.715</v>
      </c>
      <c r="N3775">
        <v>204.32499999999999</v>
      </c>
      <c r="O3775">
        <v>0</v>
      </c>
      <c r="P3775">
        <v>-2.1589999999999998</v>
      </c>
      <c r="Q3775">
        <v>179.13399999999999</v>
      </c>
      <c r="R3775">
        <v>23116.548999999999</v>
      </c>
      <c r="S3775">
        <v>22937.415000000001</v>
      </c>
    </row>
    <row r="3776" spans="1:19" x14ac:dyDescent="0.3">
      <c r="A3776">
        <v>2021</v>
      </c>
      <c r="B3776">
        <v>6</v>
      </c>
      <c r="C3776">
        <v>7</v>
      </c>
      <c r="D3776">
        <v>7</v>
      </c>
      <c r="E3776">
        <v>23614.245999999999</v>
      </c>
      <c r="F3776">
        <v>1186.104</v>
      </c>
      <c r="G3776">
        <v>62.441000000000003</v>
      </c>
      <c r="H3776">
        <v>70.72</v>
      </c>
      <c r="I3776">
        <v>294.92899999999997</v>
      </c>
      <c r="J3776">
        <v>4.1639999999999997</v>
      </c>
      <c r="K3776">
        <v>13.11</v>
      </c>
      <c r="L3776">
        <v>88.561999999999998</v>
      </c>
      <c r="M3776">
        <v>25271.834999999999</v>
      </c>
      <c r="N3776">
        <v>1548.519</v>
      </c>
      <c r="O3776">
        <v>-2.2669999999999999</v>
      </c>
      <c r="P3776">
        <v>-1.5009999999999999</v>
      </c>
      <c r="Q3776">
        <v>215.49700000000001</v>
      </c>
      <c r="R3776">
        <v>23727.084999999999</v>
      </c>
      <c r="S3776">
        <v>23511.588</v>
      </c>
    </row>
    <row r="3777" spans="1:19" x14ac:dyDescent="0.3">
      <c r="A3777">
        <v>2021</v>
      </c>
      <c r="B3777">
        <v>6</v>
      </c>
      <c r="C3777">
        <v>7</v>
      </c>
      <c r="D3777">
        <v>8</v>
      </c>
      <c r="E3777">
        <v>25416.499</v>
      </c>
      <c r="F3777">
        <v>1115.21</v>
      </c>
      <c r="G3777">
        <v>67.426000000000002</v>
      </c>
      <c r="H3777">
        <v>72.552999999999997</v>
      </c>
      <c r="I3777">
        <v>488.18</v>
      </c>
      <c r="J3777">
        <v>4.9000000000000004</v>
      </c>
      <c r="K3777">
        <v>7.8159999999999998</v>
      </c>
      <c r="L3777">
        <v>89.802999999999997</v>
      </c>
      <c r="M3777">
        <v>27194.960999999999</v>
      </c>
      <c r="N3777">
        <v>3641.6149999999998</v>
      </c>
      <c r="O3777">
        <v>-32.822000000000003</v>
      </c>
      <c r="P3777">
        <v>-1.222</v>
      </c>
      <c r="Q3777">
        <v>256.98</v>
      </c>
      <c r="R3777">
        <v>23587.39</v>
      </c>
      <c r="S3777">
        <v>23330.41</v>
      </c>
    </row>
    <row r="3778" spans="1:19" x14ac:dyDescent="0.3">
      <c r="A3778">
        <v>2021</v>
      </c>
      <c r="B3778">
        <v>6</v>
      </c>
      <c r="C3778">
        <v>7</v>
      </c>
      <c r="D3778">
        <v>9</v>
      </c>
      <c r="E3778">
        <v>26950.7</v>
      </c>
      <c r="F3778">
        <v>1054.421</v>
      </c>
      <c r="G3778">
        <v>72.841999999999999</v>
      </c>
      <c r="H3778">
        <v>73.965000000000003</v>
      </c>
      <c r="I3778">
        <v>601.69799999999998</v>
      </c>
      <c r="J3778">
        <v>5.4370000000000003</v>
      </c>
      <c r="K3778">
        <v>8.4369999999999994</v>
      </c>
      <c r="L3778">
        <v>90.944999999999993</v>
      </c>
      <c r="M3778">
        <v>28785.603999999999</v>
      </c>
      <c r="N3778">
        <v>5710.8239999999996</v>
      </c>
      <c r="O3778">
        <v>-62.289000000000001</v>
      </c>
      <c r="P3778">
        <v>0.55800000000000005</v>
      </c>
      <c r="Q3778">
        <v>290.30399999999997</v>
      </c>
      <c r="R3778">
        <v>23136.511999999999</v>
      </c>
      <c r="S3778">
        <v>22846.207999999999</v>
      </c>
    </row>
    <row r="3779" spans="1:19" x14ac:dyDescent="0.3">
      <c r="A3779">
        <v>2021</v>
      </c>
      <c r="B3779">
        <v>6</v>
      </c>
      <c r="C3779">
        <v>7</v>
      </c>
      <c r="D3779">
        <v>10</v>
      </c>
      <c r="E3779">
        <v>28198.46</v>
      </c>
      <c r="F3779">
        <v>989.62599999999998</v>
      </c>
      <c r="G3779">
        <v>77.852999999999994</v>
      </c>
      <c r="H3779">
        <v>77.509</v>
      </c>
      <c r="I3779">
        <v>568.28399999999999</v>
      </c>
      <c r="J3779">
        <v>5.7370000000000001</v>
      </c>
      <c r="K3779">
        <v>17.125</v>
      </c>
      <c r="L3779">
        <v>91.900999999999996</v>
      </c>
      <c r="M3779">
        <v>29948.641</v>
      </c>
      <c r="N3779">
        <v>7354.5839999999998</v>
      </c>
      <c r="O3779">
        <v>-66.694000000000003</v>
      </c>
      <c r="P3779">
        <v>2.133</v>
      </c>
      <c r="Q3779">
        <v>315.73599999999999</v>
      </c>
      <c r="R3779">
        <v>22658.616999999998</v>
      </c>
      <c r="S3779">
        <v>22342.882000000001</v>
      </c>
    </row>
    <row r="3780" spans="1:19" x14ac:dyDescent="0.3">
      <c r="A3780">
        <v>2021</v>
      </c>
      <c r="B3780">
        <v>6</v>
      </c>
      <c r="C3780">
        <v>7</v>
      </c>
      <c r="D3780">
        <v>11</v>
      </c>
      <c r="E3780">
        <v>29117.284</v>
      </c>
      <c r="F3780">
        <v>941.34799999999996</v>
      </c>
      <c r="G3780">
        <v>83.111000000000004</v>
      </c>
      <c r="H3780">
        <v>80.251000000000005</v>
      </c>
      <c r="I3780">
        <v>483.69600000000003</v>
      </c>
      <c r="J3780">
        <v>5.8719999999999999</v>
      </c>
      <c r="K3780">
        <v>19.885000000000002</v>
      </c>
      <c r="L3780">
        <v>92.549000000000007</v>
      </c>
      <c r="M3780">
        <v>30740.884999999998</v>
      </c>
      <c r="N3780">
        <v>8447.15</v>
      </c>
      <c r="O3780">
        <v>-41.453000000000003</v>
      </c>
      <c r="P3780">
        <v>3.1669999999999998</v>
      </c>
      <c r="Q3780">
        <v>336.964</v>
      </c>
      <c r="R3780">
        <v>22332.021000000001</v>
      </c>
      <c r="S3780">
        <v>21995.058000000001</v>
      </c>
    </row>
    <row r="3781" spans="1:19" x14ac:dyDescent="0.3">
      <c r="A3781">
        <v>2021</v>
      </c>
      <c r="B3781">
        <v>6</v>
      </c>
      <c r="C3781">
        <v>7</v>
      </c>
      <c r="D3781">
        <v>12</v>
      </c>
      <c r="E3781">
        <v>29713.917000000001</v>
      </c>
      <c r="F3781">
        <v>895.62300000000005</v>
      </c>
      <c r="G3781">
        <v>88.632000000000005</v>
      </c>
      <c r="H3781">
        <v>84.546000000000006</v>
      </c>
      <c r="I3781">
        <v>447.51600000000002</v>
      </c>
      <c r="J3781">
        <v>5.8419999999999996</v>
      </c>
      <c r="K3781">
        <v>10.968</v>
      </c>
      <c r="L3781">
        <v>92.870999999999995</v>
      </c>
      <c r="M3781">
        <v>31251.282999999999</v>
      </c>
      <c r="N3781">
        <v>8988.7690000000002</v>
      </c>
      <c r="O3781">
        <v>-20.959</v>
      </c>
      <c r="P3781">
        <v>6.0179999999999998</v>
      </c>
      <c r="Q3781">
        <v>353.33100000000002</v>
      </c>
      <c r="R3781">
        <v>22277.455999999998</v>
      </c>
      <c r="S3781">
        <v>21924.125</v>
      </c>
    </row>
    <row r="3782" spans="1:19" x14ac:dyDescent="0.3">
      <c r="A3782">
        <v>2021</v>
      </c>
      <c r="B3782">
        <v>6</v>
      </c>
      <c r="C3782">
        <v>7</v>
      </c>
      <c r="D3782">
        <v>13</v>
      </c>
      <c r="E3782">
        <v>30415.794999999998</v>
      </c>
      <c r="F3782">
        <v>831.678</v>
      </c>
      <c r="G3782">
        <v>93.335999999999999</v>
      </c>
      <c r="H3782">
        <v>88.474999999999994</v>
      </c>
      <c r="I3782">
        <v>423.50099999999998</v>
      </c>
      <c r="J3782">
        <v>5.7359999999999998</v>
      </c>
      <c r="K3782">
        <v>8.2859999999999996</v>
      </c>
      <c r="L3782">
        <v>93.173000000000002</v>
      </c>
      <c r="M3782">
        <v>31866.644</v>
      </c>
      <c r="N3782">
        <v>9046.3970000000008</v>
      </c>
      <c r="O3782">
        <v>-14.361000000000001</v>
      </c>
      <c r="P3782">
        <v>5.8289999999999997</v>
      </c>
      <c r="Q3782">
        <v>368.28</v>
      </c>
      <c r="R3782">
        <v>22828.777999999998</v>
      </c>
      <c r="S3782">
        <v>22460.498</v>
      </c>
    </row>
    <row r="3783" spans="1:19" x14ac:dyDescent="0.3">
      <c r="A3783">
        <v>2021</v>
      </c>
      <c r="B3783">
        <v>6</v>
      </c>
      <c r="C3783">
        <v>7</v>
      </c>
      <c r="D3783">
        <v>14</v>
      </c>
      <c r="E3783">
        <v>30930.813999999998</v>
      </c>
      <c r="F3783">
        <v>779.82399999999996</v>
      </c>
      <c r="G3783">
        <v>97.453000000000003</v>
      </c>
      <c r="H3783">
        <v>92.311999999999998</v>
      </c>
      <c r="I3783">
        <v>351.24599999999998</v>
      </c>
      <c r="J3783">
        <v>5.0949999999999998</v>
      </c>
      <c r="K3783">
        <v>-2.8319999999999999</v>
      </c>
      <c r="L3783">
        <v>93.356999999999999</v>
      </c>
      <c r="M3783">
        <v>32249.814999999999</v>
      </c>
      <c r="N3783">
        <v>8563.9969999999994</v>
      </c>
      <c r="O3783">
        <v>-7.2169999999999996</v>
      </c>
      <c r="P3783">
        <v>4.7149999999999999</v>
      </c>
      <c r="Q3783">
        <v>378.64499999999998</v>
      </c>
      <c r="R3783">
        <v>23688.319</v>
      </c>
      <c r="S3783">
        <v>23309.673999999999</v>
      </c>
    </row>
    <row r="3784" spans="1:19" x14ac:dyDescent="0.3">
      <c r="A3784">
        <v>2021</v>
      </c>
      <c r="B3784">
        <v>6</v>
      </c>
      <c r="C3784">
        <v>7</v>
      </c>
      <c r="D3784">
        <v>15</v>
      </c>
      <c r="E3784">
        <v>31233.899000000001</v>
      </c>
      <c r="F3784">
        <v>759.28399999999999</v>
      </c>
      <c r="G3784">
        <v>101.139</v>
      </c>
      <c r="H3784">
        <v>95.75</v>
      </c>
      <c r="I3784">
        <v>284.096</v>
      </c>
      <c r="J3784">
        <v>4.0839999999999996</v>
      </c>
      <c r="K3784">
        <v>-5.7770000000000001</v>
      </c>
      <c r="L3784">
        <v>93.448999999999998</v>
      </c>
      <c r="M3784">
        <v>32464.785</v>
      </c>
      <c r="N3784">
        <v>7454.8459999999995</v>
      </c>
      <c r="O3784">
        <v>-2.976</v>
      </c>
      <c r="P3784">
        <v>7.1769999999999996</v>
      </c>
      <c r="Q3784">
        <v>381.49900000000002</v>
      </c>
      <c r="R3784">
        <v>25005.738000000001</v>
      </c>
      <c r="S3784">
        <v>24624.239000000001</v>
      </c>
    </row>
    <row r="3785" spans="1:19" x14ac:dyDescent="0.3">
      <c r="A3785">
        <v>2021</v>
      </c>
      <c r="B3785">
        <v>6</v>
      </c>
      <c r="C3785">
        <v>7</v>
      </c>
      <c r="D3785">
        <v>16</v>
      </c>
      <c r="E3785">
        <v>31260.982</v>
      </c>
      <c r="F3785">
        <v>719.32399999999996</v>
      </c>
      <c r="G3785">
        <v>104.29900000000001</v>
      </c>
      <c r="H3785">
        <v>97.974000000000004</v>
      </c>
      <c r="I3785">
        <v>91.177000000000007</v>
      </c>
      <c r="J3785">
        <v>1.821</v>
      </c>
      <c r="K3785">
        <v>-43.250999999999998</v>
      </c>
      <c r="L3785">
        <v>93.460999999999999</v>
      </c>
      <c r="M3785">
        <v>32221.487000000001</v>
      </c>
      <c r="N3785">
        <v>5846.3140000000003</v>
      </c>
      <c r="O3785">
        <v>3.9670000000000001</v>
      </c>
      <c r="P3785">
        <v>7.6639999999999997</v>
      </c>
      <c r="Q3785">
        <v>378.74200000000002</v>
      </c>
      <c r="R3785">
        <v>26363.542000000001</v>
      </c>
      <c r="S3785">
        <v>25984.798999999999</v>
      </c>
    </row>
    <row r="3786" spans="1:19" x14ac:dyDescent="0.3">
      <c r="A3786">
        <v>2021</v>
      </c>
      <c r="B3786">
        <v>6</v>
      </c>
      <c r="C3786">
        <v>7</v>
      </c>
      <c r="D3786">
        <v>17</v>
      </c>
      <c r="E3786">
        <v>30924.629000000001</v>
      </c>
      <c r="F3786">
        <v>697.20399999999995</v>
      </c>
      <c r="G3786">
        <v>106.045</v>
      </c>
      <c r="H3786">
        <v>98.653999999999996</v>
      </c>
      <c r="I3786">
        <v>98.588999999999999</v>
      </c>
      <c r="J3786">
        <v>2.069</v>
      </c>
      <c r="K3786">
        <v>-61.088000000000001</v>
      </c>
      <c r="L3786">
        <v>93.369</v>
      </c>
      <c r="M3786">
        <v>31853.427</v>
      </c>
      <c r="N3786">
        <v>3752.1480000000001</v>
      </c>
      <c r="O3786">
        <v>25.204000000000001</v>
      </c>
      <c r="P3786">
        <v>9.49</v>
      </c>
      <c r="Q3786">
        <v>371.529</v>
      </c>
      <c r="R3786">
        <v>28066.584999999999</v>
      </c>
      <c r="S3786">
        <v>27695.056</v>
      </c>
    </row>
    <row r="3787" spans="1:19" x14ac:dyDescent="0.3">
      <c r="A3787">
        <v>2021</v>
      </c>
      <c r="B3787">
        <v>6</v>
      </c>
      <c r="C3787">
        <v>7</v>
      </c>
      <c r="D3787">
        <v>18</v>
      </c>
      <c r="E3787">
        <v>30214.684000000001</v>
      </c>
      <c r="F3787">
        <v>693.06100000000004</v>
      </c>
      <c r="G3787">
        <v>105.642</v>
      </c>
      <c r="H3787">
        <v>96.933999999999997</v>
      </c>
      <c r="I3787">
        <v>124.655</v>
      </c>
      <c r="J3787">
        <v>2.0009999999999999</v>
      </c>
      <c r="K3787">
        <v>-59.914000000000001</v>
      </c>
      <c r="L3787">
        <v>93.126999999999995</v>
      </c>
      <c r="M3787">
        <v>31164.547999999999</v>
      </c>
      <c r="N3787">
        <v>1558.8420000000001</v>
      </c>
      <c r="O3787">
        <v>63.488</v>
      </c>
      <c r="P3787">
        <v>1.43</v>
      </c>
      <c r="Q3787">
        <v>353.93900000000002</v>
      </c>
      <c r="R3787">
        <v>29540.788</v>
      </c>
      <c r="S3787">
        <v>29186.848999999998</v>
      </c>
    </row>
    <row r="3788" spans="1:19" x14ac:dyDescent="0.3">
      <c r="A3788">
        <v>2021</v>
      </c>
      <c r="B3788">
        <v>6</v>
      </c>
      <c r="C3788">
        <v>7</v>
      </c>
      <c r="D3788">
        <v>19</v>
      </c>
      <c r="E3788">
        <v>29437.273000000001</v>
      </c>
      <c r="F3788">
        <v>696.85799999999995</v>
      </c>
      <c r="G3788">
        <v>103.509</v>
      </c>
      <c r="H3788">
        <v>92.759</v>
      </c>
      <c r="I3788">
        <v>137.489</v>
      </c>
      <c r="J3788">
        <v>1.8859999999999999</v>
      </c>
      <c r="K3788">
        <v>-63.344000000000001</v>
      </c>
      <c r="L3788">
        <v>92.775999999999996</v>
      </c>
      <c r="M3788">
        <v>30395.699000000001</v>
      </c>
      <c r="N3788">
        <v>230.05600000000001</v>
      </c>
      <c r="O3788">
        <v>75.807000000000002</v>
      </c>
      <c r="P3788">
        <v>1.91</v>
      </c>
      <c r="Q3788">
        <v>321.07799999999997</v>
      </c>
      <c r="R3788">
        <v>30087.925999999999</v>
      </c>
      <c r="S3788">
        <v>29766.847000000002</v>
      </c>
    </row>
    <row r="3789" spans="1:19" x14ac:dyDescent="0.3">
      <c r="A3789">
        <v>2021</v>
      </c>
      <c r="B3789">
        <v>6</v>
      </c>
      <c r="C3789">
        <v>7</v>
      </c>
      <c r="D3789">
        <v>20</v>
      </c>
      <c r="E3789">
        <v>29753.363000000001</v>
      </c>
      <c r="F3789">
        <v>743.54700000000003</v>
      </c>
      <c r="G3789">
        <v>97.820999999999998</v>
      </c>
      <c r="H3789">
        <v>88.963999999999999</v>
      </c>
      <c r="I3789">
        <v>165.87</v>
      </c>
      <c r="J3789">
        <v>3.3860000000000001</v>
      </c>
      <c r="K3789">
        <v>-65.718000000000004</v>
      </c>
      <c r="L3789">
        <v>92.894000000000005</v>
      </c>
      <c r="M3789">
        <v>30782.305</v>
      </c>
      <c r="N3789">
        <v>1.952</v>
      </c>
      <c r="O3789">
        <v>70.287000000000006</v>
      </c>
      <c r="P3789">
        <v>4.7569999999999997</v>
      </c>
      <c r="Q3789">
        <v>293.13299999999998</v>
      </c>
      <c r="R3789">
        <v>30705.309000000001</v>
      </c>
      <c r="S3789">
        <v>30412.175999999999</v>
      </c>
    </row>
    <row r="3790" spans="1:19" x14ac:dyDescent="0.3">
      <c r="A3790">
        <v>2021</v>
      </c>
      <c r="B3790">
        <v>6</v>
      </c>
      <c r="C3790">
        <v>7</v>
      </c>
      <c r="D3790">
        <v>21</v>
      </c>
      <c r="E3790">
        <v>29078.682000000001</v>
      </c>
      <c r="F3790">
        <v>811.76300000000003</v>
      </c>
      <c r="G3790">
        <v>92.484999999999999</v>
      </c>
      <c r="H3790">
        <v>87.254999999999995</v>
      </c>
      <c r="I3790">
        <v>599.99599999999998</v>
      </c>
      <c r="J3790">
        <v>6.1710000000000003</v>
      </c>
      <c r="K3790">
        <v>-17.652000000000001</v>
      </c>
      <c r="L3790">
        <v>92.591999999999999</v>
      </c>
      <c r="M3790">
        <v>30658.807000000001</v>
      </c>
      <c r="N3790">
        <v>0</v>
      </c>
      <c r="O3790">
        <v>0</v>
      </c>
      <c r="P3790">
        <v>2.3479999999999999</v>
      </c>
      <c r="Q3790">
        <v>266.471</v>
      </c>
      <c r="R3790">
        <v>30656.458999999999</v>
      </c>
      <c r="S3790">
        <v>30389.988000000001</v>
      </c>
    </row>
    <row r="3791" spans="1:19" x14ac:dyDescent="0.3">
      <c r="A3791">
        <v>2021</v>
      </c>
      <c r="B3791">
        <v>6</v>
      </c>
      <c r="C3791">
        <v>7</v>
      </c>
      <c r="D3791">
        <v>22</v>
      </c>
      <c r="E3791">
        <v>26637.627</v>
      </c>
      <c r="F3791">
        <v>977.74400000000003</v>
      </c>
      <c r="G3791">
        <v>86.025000000000006</v>
      </c>
      <c r="H3791">
        <v>83.644999999999996</v>
      </c>
      <c r="I3791">
        <v>669.53200000000004</v>
      </c>
      <c r="J3791">
        <v>5.7759999999999998</v>
      </c>
      <c r="K3791">
        <v>6.7329999999999997</v>
      </c>
      <c r="L3791">
        <v>90.606999999999999</v>
      </c>
      <c r="M3791">
        <v>28471.664000000001</v>
      </c>
      <c r="N3791">
        <v>0</v>
      </c>
      <c r="O3791">
        <v>0</v>
      </c>
      <c r="P3791">
        <v>-10.281000000000001</v>
      </c>
      <c r="Q3791">
        <v>237.685</v>
      </c>
      <c r="R3791">
        <v>28481.944</v>
      </c>
      <c r="S3791">
        <v>28244.26</v>
      </c>
    </row>
    <row r="3792" spans="1:19" x14ac:dyDescent="0.3">
      <c r="A3792">
        <v>2021</v>
      </c>
      <c r="B3792">
        <v>6</v>
      </c>
      <c r="C3792">
        <v>7</v>
      </c>
      <c r="D3792">
        <v>23</v>
      </c>
      <c r="E3792">
        <v>23925.159</v>
      </c>
      <c r="F3792">
        <v>1180.598</v>
      </c>
      <c r="G3792">
        <v>77.888000000000005</v>
      </c>
      <c r="H3792">
        <v>80.018000000000001</v>
      </c>
      <c r="I3792">
        <v>1124.624</v>
      </c>
      <c r="J3792">
        <v>6.3360000000000003</v>
      </c>
      <c r="K3792">
        <v>23.187999999999999</v>
      </c>
      <c r="L3792">
        <v>88.727000000000004</v>
      </c>
      <c r="M3792">
        <v>26428.651000000002</v>
      </c>
      <c r="N3792">
        <v>0</v>
      </c>
      <c r="O3792">
        <v>0</v>
      </c>
      <c r="P3792">
        <v>-12.760999999999999</v>
      </c>
      <c r="Q3792">
        <v>206.91499999999999</v>
      </c>
      <c r="R3792">
        <v>26441.412</v>
      </c>
      <c r="S3792">
        <v>26234.496999999999</v>
      </c>
    </row>
    <row r="3793" spans="1:19" x14ac:dyDescent="0.3">
      <c r="A3793">
        <v>2021</v>
      </c>
      <c r="B3793">
        <v>6</v>
      </c>
      <c r="C3793">
        <v>7</v>
      </c>
      <c r="D3793">
        <v>24</v>
      </c>
      <c r="E3793">
        <v>21853.469000000001</v>
      </c>
      <c r="F3793">
        <v>1495.25</v>
      </c>
      <c r="G3793">
        <v>70.998000000000005</v>
      </c>
      <c r="H3793">
        <v>76.477000000000004</v>
      </c>
      <c r="I3793">
        <v>999.05899999999997</v>
      </c>
      <c r="J3793">
        <v>6.2009999999999996</v>
      </c>
      <c r="K3793">
        <v>31.155000000000001</v>
      </c>
      <c r="L3793">
        <v>87.492999999999995</v>
      </c>
      <c r="M3793">
        <v>24549.102999999999</v>
      </c>
      <c r="N3793">
        <v>0</v>
      </c>
      <c r="O3793">
        <v>0</v>
      </c>
      <c r="P3793">
        <v>-21.530999999999999</v>
      </c>
      <c r="Q3793">
        <v>180.64400000000001</v>
      </c>
      <c r="R3793">
        <v>24570.634999999998</v>
      </c>
      <c r="S3793">
        <v>24389.991000000002</v>
      </c>
    </row>
    <row r="3794" spans="1:19" x14ac:dyDescent="0.3">
      <c r="A3794">
        <v>2021</v>
      </c>
      <c r="B3794">
        <v>6</v>
      </c>
      <c r="C3794">
        <v>8</v>
      </c>
      <c r="D3794">
        <v>1</v>
      </c>
      <c r="E3794">
        <v>21903.53</v>
      </c>
      <c r="F3794">
        <v>1676.2629999999999</v>
      </c>
      <c r="G3794">
        <v>61.000999999999998</v>
      </c>
      <c r="H3794">
        <v>74.168000000000006</v>
      </c>
      <c r="I3794">
        <v>709.25599999999997</v>
      </c>
      <c r="J3794">
        <v>6.0380000000000003</v>
      </c>
      <c r="K3794">
        <v>29.431000000000001</v>
      </c>
      <c r="L3794">
        <v>87.566999999999993</v>
      </c>
      <c r="M3794">
        <v>24486.254000000001</v>
      </c>
      <c r="N3794">
        <v>0</v>
      </c>
      <c r="O3794">
        <v>0</v>
      </c>
      <c r="P3794">
        <v>-18.259</v>
      </c>
      <c r="Q3794">
        <v>163.69399999999999</v>
      </c>
      <c r="R3794">
        <v>24504.512999999999</v>
      </c>
      <c r="S3794">
        <v>24340.819</v>
      </c>
    </row>
    <row r="3795" spans="1:19" x14ac:dyDescent="0.3">
      <c r="A3795">
        <v>2021</v>
      </c>
      <c r="B3795">
        <v>6</v>
      </c>
      <c r="C3795">
        <v>8</v>
      </c>
      <c r="D3795">
        <v>2</v>
      </c>
      <c r="E3795">
        <v>21034.652999999998</v>
      </c>
      <c r="F3795">
        <v>1730.2239999999999</v>
      </c>
      <c r="G3795">
        <v>58.674999999999997</v>
      </c>
      <c r="H3795">
        <v>72.384</v>
      </c>
      <c r="I3795">
        <v>424.76799999999997</v>
      </c>
      <c r="J3795">
        <v>5.9470000000000001</v>
      </c>
      <c r="K3795">
        <v>24.542999999999999</v>
      </c>
      <c r="L3795">
        <v>87.078000000000003</v>
      </c>
      <c r="M3795">
        <v>23379.598000000002</v>
      </c>
      <c r="N3795">
        <v>0</v>
      </c>
      <c r="O3795">
        <v>0</v>
      </c>
      <c r="P3795">
        <v>-13.888</v>
      </c>
      <c r="Q3795">
        <v>153.84100000000001</v>
      </c>
      <c r="R3795">
        <v>23393.486000000001</v>
      </c>
      <c r="S3795">
        <v>23239.645</v>
      </c>
    </row>
    <row r="3796" spans="1:19" x14ac:dyDescent="0.3">
      <c r="A3796">
        <v>2021</v>
      </c>
      <c r="B3796">
        <v>6</v>
      </c>
      <c r="C3796">
        <v>8</v>
      </c>
      <c r="D3796">
        <v>3</v>
      </c>
      <c r="E3796">
        <v>20783.655999999999</v>
      </c>
      <c r="F3796">
        <v>1763.6759999999999</v>
      </c>
      <c r="G3796">
        <v>57.183</v>
      </c>
      <c r="H3796">
        <v>70.531999999999996</v>
      </c>
      <c r="I3796">
        <v>241.59299999999999</v>
      </c>
      <c r="J3796">
        <v>5.7679999999999998</v>
      </c>
      <c r="K3796">
        <v>21.809000000000001</v>
      </c>
      <c r="L3796">
        <v>86.945999999999998</v>
      </c>
      <c r="M3796">
        <v>22973.98</v>
      </c>
      <c r="N3796">
        <v>0</v>
      </c>
      <c r="O3796">
        <v>0</v>
      </c>
      <c r="P3796">
        <v>-8.7870000000000008</v>
      </c>
      <c r="Q3796">
        <v>150.303</v>
      </c>
      <c r="R3796">
        <v>22982.766</v>
      </c>
      <c r="S3796">
        <v>22832.463</v>
      </c>
    </row>
    <row r="3797" spans="1:19" x14ac:dyDescent="0.3">
      <c r="A3797">
        <v>2021</v>
      </c>
      <c r="B3797">
        <v>6</v>
      </c>
      <c r="C3797">
        <v>8</v>
      </c>
      <c r="D3797">
        <v>4</v>
      </c>
      <c r="E3797">
        <v>21012.454000000002</v>
      </c>
      <c r="F3797">
        <v>1723.105</v>
      </c>
      <c r="G3797">
        <v>56.085999999999999</v>
      </c>
      <c r="H3797">
        <v>69.372</v>
      </c>
      <c r="I3797">
        <v>121.383</v>
      </c>
      <c r="J3797">
        <v>4.4950000000000001</v>
      </c>
      <c r="K3797">
        <v>21.456</v>
      </c>
      <c r="L3797">
        <v>87.076999999999998</v>
      </c>
      <c r="M3797">
        <v>23039.341</v>
      </c>
      <c r="N3797">
        <v>0</v>
      </c>
      <c r="O3797">
        <v>0</v>
      </c>
      <c r="P3797">
        <v>-5.1609999999999996</v>
      </c>
      <c r="Q3797">
        <v>152.10300000000001</v>
      </c>
      <c r="R3797">
        <v>23044.502</v>
      </c>
      <c r="S3797">
        <v>22892.399000000001</v>
      </c>
    </row>
    <row r="3798" spans="1:19" x14ac:dyDescent="0.3">
      <c r="A3798">
        <v>2021</v>
      </c>
      <c r="B3798">
        <v>6</v>
      </c>
      <c r="C3798">
        <v>8</v>
      </c>
      <c r="D3798">
        <v>5</v>
      </c>
      <c r="E3798">
        <v>22017.457999999999</v>
      </c>
      <c r="F3798">
        <v>1566.431</v>
      </c>
      <c r="G3798">
        <v>57.35</v>
      </c>
      <c r="H3798">
        <v>69.051000000000002</v>
      </c>
      <c r="I3798">
        <v>84.954999999999998</v>
      </c>
      <c r="J3798">
        <v>2.8220000000000001</v>
      </c>
      <c r="K3798">
        <v>9.8450000000000006</v>
      </c>
      <c r="L3798">
        <v>87.647999999999996</v>
      </c>
      <c r="M3798">
        <v>23838.208999999999</v>
      </c>
      <c r="N3798">
        <v>0.45500000000000002</v>
      </c>
      <c r="O3798">
        <v>0</v>
      </c>
      <c r="P3798">
        <v>-4.5750000000000002</v>
      </c>
      <c r="Q3798">
        <v>159.84399999999999</v>
      </c>
      <c r="R3798">
        <v>23842.329000000002</v>
      </c>
      <c r="S3798">
        <v>23682.485000000001</v>
      </c>
    </row>
    <row r="3799" spans="1:19" x14ac:dyDescent="0.3">
      <c r="A3799">
        <v>2021</v>
      </c>
      <c r="B3799">
        <v>6</v>
      </c>
      <c r="C3799">
        <v>8</v>
      </c>
      <c r="D3799">
        <v>6</v>
      </c>
      <c r="E3799">
        <v>23650.949000000001</v>
      </c>
      <c r="F3799">
        <v>1312.222</v>
      </c>
      <c r="G3799">
        <v>59.420999999999999</v>
      </c>
      <c r="H3799">
        <v>69.388000000000005</v>
      </c>
      <c r="I3799">
        <v>149.79499999999999</v>
      </c>
      <c r="J3799">
        <v>3.399</v>
      </c>
      <c r="K3799">
        <v>4.6440000000000001</v>
      </c>
      <c r="L3799">
        <v>88.641000000000005</v>
      </c>
      <c r="M3799">
        <v>25279.039000000001</v>
      </c>
      <c r="N3799">
        <v>186.559</v>
      </c>
      <c r="O3799">
        <v>0</v>
      </c>
      <c r="P3799">
        <v>-2.1589999999999998</v>
      </c>
      <c r="Q3799">
        <v>180.571</v>
      </c>
      <c r="R3799">
        <v>25094.639999999999</v>
      </c>
      <c r="S3799">
        <v>24914.069</v>
      </c>
    </row>
    <row r="3800" spans="1:19" x14ac:dyDescent="0.3">
      <c r="A3800">
        <v>2021</v>
      </c>
      <c r="B3800">
        <v>6</v>
      </c>
      <c r="C3800">
        <v>8</v>
      </c>
      <c r="D3800">
        <v>7</v>
      </c>
      <c r="E3800">
        <v>25810.429</v>
      </c>
      <c r="F3800">
        <v>1186.104</v>
      </c>
      <c r="G3800">
        <v>61.290999999999997</v>
      </c>
      <c r="H3800">
        <v>71.787000000000006</v>
      </c>
      <c r="I3800">
        <v>294.92899999999997</v>
      </c>
      <c r="J3800">
        <v>4.1639999999999997</v>
      </c>
      <c r="K3800">
        <v>12.398999999999999</v>
      </c>
      <c r="L3800">
        <v>90.04</v>
      </c>
      <c r="M3800">
        <v>27469.850999999999</v>
      </c>
      <c r="N3800">
        <v>1451.373</v>
      </c>
      <c r="O3800">
        <v>-2.1190000000000002</v>
      </c>
      <c r="P3800">
        <v>-1.5009999999999999</v>
      </c>
      <c r="Q3800">
        <v>214.85400000000001</v>
      </c>
      <c r="R3800">
        <v>26022.098000000002</v>
      </c>
      <c r="S3800">
        <v>25807.243999999999</v>
      </c>
    </row>
    <row r="3801" spans="1:19" x14ac:dyDescent="0.3">
      <c r="A3801">
        <v>2021</v>
      </c>
      <c r="B3801">
        <v>6</v>
      </c>
      <c r="C3801">
        <v>8</v>
      </c>
      <c r="D3801">
        <v>8</v>
      </c>
      <c r="E3801">
        <v>27753.59</v>
      </c>
      <c r="F3801">
        <v>1115.21</v>
      </c>
      <c r="G3801">
        <v>64.31</v>
      </c>
      <c r="H3801">
        <v>73.754000000000005</v>
      </c>
      <c r="I3801">
        <v>488.18</v>
      </c>
      <c r="J3801">
        <v>4.9000000000000004</v>
      </c>
      <c r="K3801">
        <v>7.56</v>
      </c>
      <c r="L3801">
        <v>91.777000000000001</v>
      </c>
      <c r="M3801">
        <v>29534.971000000001</v>
      </c>
      <c r="N3801">
        <v>3527.116</v>
      </c>
      <c r="O3801">
        <v>-30.443999999999999</v>
      </c>
      <c r="P3801">
        <v>-1.222</v>
      </c>
      <c r="Q3801">
        <v>253.41200000000001</v>
      </c>
      <c r="R3801">
        <v>26039.521000000001</v>
      </c>
      <c r="S3801">
        <v>25786.109</v>
      </c>
    </row>
    <row r="3802" spans="1:19" x14ac:dyDescent="0.3">
      <c r="A3802">
        <v>2021</v>
      </c>
      <c r="B3802">
        <v>6</v>
      </c>
      <c r="C3802">
        <v>8</v>
      </c>
      <c r="D3802">
        <v>9</v>
      </c>
      <c r="E3802">
        <v>29483.401000000002</v>
      </c>
      <c r="F3802">
        <v>1054.421</v>
      </c>
      <c r="G3802">
        <v>68.233999999999995</v>
      </c>
      <c r="H3802">
        <v>75.332999999999998</v>
      </c>
      <c r="I3802">
        <v>601.69799999999998</v>
      </c>
      <c r="J3802">
        <v>5.4370000000000003</v>
      </c>
      <c r="K3802">
        <v>8.4280000000000008</v>
      </c>
      <c r="L3802">
        <v>92.85</v>
      </c>
      <c r="M3802">
        <v>31321.567999999999</v>
      </c>
      <c r="N3802">
        <v>5596.9059999999999</v>
      </c>
      <c r="O3802">
        <v>-60.15</v>
      </c>
      <c r="P3802">
        <v>0.55800000000000005</v>
      </c>
      <c r="Q3802">
        <v>286.59899999999999</v>
      </c>
      <c r="R3802">
        <v>25784.255000000001</v>
      </c>
      <c r="S3802">
        <v>25497.654999999999</v>
      </c>
    </row>
    <row r="3803" spans="1:19" x14ac:dyDescent="0.3">
      <c r="A3803">
        <v>2021</v>
      </c>
      <c r="B3803">
        <v>6</v>
      </c>
      <c r="C3803">
        <v>8</v>
      </c>
      <c r="D3803">
        <v>10</v>
      </c>
      <c r="E3803">
        <v>31111.788</v>
      </c>
      <c r="F3803">
        <v>989.62599999999998</v>
      </c>
      <c r="G3803">
        <v>71.849999999999994</v>
      </c>
      <c r="H3803">
        <v>79.418999999999997</v>
      </c>
      <c r="I3803">
        <v>568.28399999999999</v>
      </c>
      <c r="J3803">
        <v>5.7370000000000001</v>
      </c>
      <c r="K3803">
        <v>17.414000000000001</v>
      </c>
      <c r="L3803">
        <v>93.43</v>
      </c>
      <c r="M3803">
        <v>32865.697</v>
      </c>
      <c r="N3803">
        <v>7389.3180000000002</v>
      </c>
      <c r="O3803">
        <v>-75.503</v>
      </c>
      <c r="P3803">
        <v>2.133</v>
      </c>
      <c r="Q3803">
        <v>313.40300000000002</v>
      </c>
      <c r="R3803">
        <v>25549.749</v>
      </c>
      <c r="S3803">
        <v>25236.346000000001</v>
      </c>
    </row>
    <row r="3804" spans="1:19" x14ac:dyDescent="0.3">
      <c r="A3804">
        <v>2021</v>
      </c>
      <c r="B3804">
        <v>6</v>
      </c>
      <c r="C3804">
        <v>8</v>
      </c>
      <c r="D3804">
        <v>11</v>
      </c>
      <c r="E3804">
        <v>32455.837</v>
      </c>
      <c r="F3804">
        <v>941.34799999999996</v>
      </c>
      <c r="G3804">
        <v>75.263999999999996</v>
      </c>
      <c r="H3804">
        <v>82.781999999999996</v>
      </c>
      <c r="I3804">
        <v>483.69600000000003</v>
      </c>
      <c r="J3804">
        <v>5.8719999999999999</v>
      </c>
      <c r="K3804">
        <v>20.571999999999999</v>
      </c>
      <c r="L3804">
        <v>93.751999999999995</v>
      </c>
      <c r="M3804">
        <v>34083.858999999997</v>
      </c>
      <c r="N3804">
        <v>8651.5210000000006</v>
      </c>
      <c r="O3804">
        <v>-59.807000000000002</v>
      </c>
      <c r="P3804">
        <v>3.1669999999999998</v>
      </c>
      <c r="Q3804">
        <v>334.69299999999998</v>
      </c>
      <c r="R3804">
        <v>25488.977999999999</v>
      </c>
      <c r="S3804">
        <v>25154.285</v>
      </c>
    </row>
    <row r="3805" spans="1:19" x14ac:dyDescent="0.3">
      <c r="A3805">
        <v>2021</v>
      </c>
      <c r="B3805">
        <v>6</v>
      </c>
      <c r="C3805">
        <v>8</v>
      </c>
      <c r="D3805">
        <v>12</v>
      </c>
      <c r="E3805">
        <v>33219.01</v>
      </c>
      <c r="F3805">
        <v>895.62300000000005</v>
      </c>
      <c r="G3805">
        <v>78.143000000000001</v>
      </c>
      <c r="H3805">
        <v>87.763999999999996</v>
      </c>
      <c r="I3805">
        <v>447.51600000000002</v>
      </c>
      <c r="J3805">
        <v>5.8419999999999996</v>
      </c>
      <c r="K3805">
        <v>12.114000000000001</v>
      </c>
      <c r="L3805">
        <v>93.92</v>
      </c>
      <c r="M3805">
        <v>34761.788</v>
      </c>
      <c r="N3805">
        <v>9320.7919999999995</v>
      </c>
      <c r="O3805">
        <v>-34.436999999999998</v>
      </c>
      <c r="P3805">
        <v>6.0179999999999998</v>
      </c>
      <c r="Q3805">
        <v>347.03500000000003</v>
      </c>
      <c r="R3805">
        <v>25469.415000000001</v>
      </c>
      <c r="S3805">
        <v>25122.38</v>
      </c>
    </row>
    <row r="3806" spans="1:19" x14ac:dyDescent="0.3">
      <c r="A3806">
        <v>2021</v>
      </c>
      <c r="B3806">
        <v>6</v>
      </c>
      <c r="C3806">
        <v>8</v>
      </c>
      <c r="D3806">
        <v>13</v>
      </c>
      <c r="E3806">
        <v>34198.135999999999</v>
      </c>
      <c r="F3806">
        <v>831.678</v>
      </c>
      <c r="G3806">
        <v>80.459999999999994</v>
      </c>
      <c r="H3806">
        <v>92.504999999999995</v>
      </c>
      <c r="I3806">
        <v>423.50099999999998</v>
      </c>
      <c r="J3806">
        <v>5.7359999999999998</v>
      </c>
      <c r="K3806">
        <v>9.4749999999999996</v>
      </c>
      <c r="L3806">
        <v>94.105999999999995</v>
      </c>
      <c r="M3806">
        <v>35655.137000000002</v>
      </c>
      <c r="N3806">
        <v>9489.6309999999994</v>
      </c>
      <c r="O3806">
        <v>-25.04</v>
      </c>
      <c r="P3806">
        <v>5.8289999999999997</v>
      </c>
      <c r="Q3806">
        <v>357.90800000000002</v>
      </c>
      <c r="R3806">
        <v>26184.716</v>
      </c>
      <c r="S3806">
        <v>25826.808000000001</v>
      </c>
    </row>
    <row r="3807" spans="1:19" x14ac:dyDescent="0.3">
      <c r="A3807">
        <v>2021</v>
      </c>
      <c r="B3807">
        <v>6</v>
      </c>
      <c r="C3807">
        <v>8</v>
      </c>
      <c r="D3807">
        <v>14</v>
      </c>
      <c r="E3807">
        <v>35026.222999999998</v>
      </c>
      <c r="F3807">
        <v>779.82399999999996</v>
      </c>
      <c r="G3807">
        <v>82.653999999999996</v>
      </c>
      <c r="H3807">
        <v>97.33</v>
      </c>
      <c r="I3807">
        <v>351.24599999999998</v>
      </c>
      <c r="J3807">
        <v>5.0949999999999998</v>
      </c>
      <c r="K3807">
        <v>-2.8919999999999999</v>
      </c>
      <c r="L3807">
        <v>94.253</v>
      </c>
      <c r="M3807">
        <v>36351.078000000001</v>
      </c>
      <c r="N3807">
        <v>9067.768</v>
      </c>
      <c r="O3807">
        <v>-15.744</v>
      </c>
      <c r="P3807">
        <v>4.7149999999999999</v>
      </c>
      <c r="Q3807">
        <v>368.61500000000001</v>
      </c>
      <c r="R3807">
        <v>27294.339</v>
      </c>
      <c r="S3807">
        <v>26925.723999999998</v>
      </c>
    </row>
    <row r="3808" spans="1:19" x14ac:dyDescent="0.3">
      <c r="A3808">
        <v>2021</v>
      </c>
      <c r="B3808">
        <v>6</v>
      </c>
      <c r="C3808">
        <v>8</v>
      </c>
      <c r="D3808">
        <v>15</v>
      </c>
      <c r="E3808">
        <v>35504.44</v>
      </c>
      <c r="F3808">
        <v>759.28399999999999</v>
      </c>
      <c r="G3808">
        <v>85.620999999999995</v>
      </c>
      <c r="H3808">
        <v>101.53</v>
      </c>
      <c r="I3808">
        <v>284.096</v>
      </c>
      <c r="J3808">
        <v>4.0839999999999996</v>
      </c>
      <c r="K3808">
        <v>-7.2640000000000002</v>
      </c>
      <c r="L3808">
        <v>94.337000000000003</v>
      </c>
      <c r="M3808">
        <v>36740.508000000002</v>
      </c>
      <c r="N3808">
        <v>7944.5320000000002</v>
      </c>
      <c r="O3808">
        <v>-7.0490000000000004</v>
      </c>
      <c r="P3808">
        <v>7.1769999999999996</v>
      </c>
      <c r="Q3808">
        <v>374.24099999999999</v>
      </c>
      <c r="R3808">
        <v>28795.848000000002</v>
      </c>
      <c r="S3808">
        <v>28421.608</v>
      </c>
    </row>
    <row r="3809" spans="1:19" x14ac:dyDescent="0.3">
      <c r="A3809">
        <v>2021</v>
      </c>
      <c r="B3809">
        <v>6</v>
      </c>
      <c r="C3809">
        <v>8</v>
      </c>
      <c r="D3809">
        <v>16</v>
      </c>
      <c r="E3809">
        <v>35465.838000000003</v>
      </c>
      <c r="F3809">
        <v>719.32399999999996</v>
      </c>
      <c r="G3809">
        <v>88.763000000000005</v>
      </c>
      <c r="H3809">
        <v>104.08799999999999</v>
      </c>
      <c r="I3809">
        <v>91.177000000000007</v>
      </c>
      <c r="J3809">
        <v>1.821</v>
      </c>
      <c r="K3809">
        <v>-56.753</v>
      </c>
      <c r="L3809">
        <v>94.337000000000003</v>
      </c>
      <c r="M3809">
        <v>36419.830999999998</v>
      </c>
      <c r="N3809">
        <v>6245.1940000000004</v>
      </c>
      <c r="O3809">
        <v>2</v>
      </c>
      <c r="P3809">
        <v>7.6639999999999997</v>
      </c>
      <c r="Q3809">
        <v>375.47500000000002</v>
      </c>
      <c r="R3809">
        <v>30164.972000000002</v>
      </c>
      <c r="S3809">
        <v>29789.496999999999</v>
      </c>
    </row>
    <row r="3810" spans="1:19" x14ac:dyDescent="0.3">
      <c r="A3810">
        <v>2021</v>
      </c>
      <c r="B3810">
        <v>6</v>
      </c>
      <c r="C3810">
        <v>8</v>
      </c>
      <c r="D3810">
        <v>17</v>
      </c>
      <c r="E3810">
        <v>34910.398000000001</v>
      </c>
      <c r="F3810">
        <v>697.20399999999995</v>
      </c>
      <c r="G3810">
        <v>91.019000000000005</v>
      </c>
      <c r="H3810">
        <v>104.928</v>
      </c>
      <c r="I3810">
        <v>98.588999999999999</v>
      </c>
      <c r="J3810">
        <v>2.069</v>
      </c>
      <c r="K3810">
        <v>-82.858000000000004</v>
      </c>
      <c r="L3810">
        <v>94.257000000000005</v>
      </c>
      <c r="M3810">
        <v>35824.588000000003</v>
      </c>
      <c r="N3810">
        <v>4022.2350000000001</v>
      </c>
      <c r="O3810">
        <v>25.983000000000001</v>
      </c>
      <c r="P3810">
        <v>9.49</v>
      </c>
      <c r="Q3810">
        <v>373.28100000000001</v>
      </c>
      <c r="R3810">
        <v>31766.880000000001</v>
      </c>
      <c r="S3810">
        <v>31393.598999999998</v>
      </c>
    </row>
    <row r="3811" spans="1:19" x14ac:dyDescent="0.3">
      <c r="A3811">
        <v>2021</v>
      </c>
      <c r="B3811">
        <v>6</v>
      </c>
      <c r="C3811">
        <v>8</v>
      </c>
      <c r="D3811">
        <v>18</v>
      </c>
      <c r="E3811">
        <v>33858.942999999999</v>
      </c>
      <c r="F3811">
        <v>693.06100000000004</v>
      </c>
      <c r="G3811">
        <v>91.747</v>
      </c>
      <c r="H3811">
        <v>102.815</v>
      </c>
      <c r="I3811">
        <v>124.655</v>
      </c>
      <c r="J3811">
        <v>2.0009999999999999</v>
      </c>
      <c r="K3811">
        <v>-82.462000000000003</v>
      </c>
      <c r="L3811">
        <v>94.08</v>
      </c>
      <c r="M3811">
        <v>34793.093000000001</v>
      </c>
      <c r="N3811">
        <v>1697.345</v>
      </c>
      <c r="O3811">
        <v>68.513999999999996</v>
      </c>
      <c r="P3811">
        <v>1.43</v>
      </c>
      <c r="Q3811">
        <v>358.892</v>
      </c>
      <c r="R3811">
        <v>33025.803999999996</v>
      </c>
      <c r="S3811">
        <v>32666.912</v>
      </c>
    </row>
    <row r="3812" spans="1:19" x14ac:dyDescent="0.3">
      <c r="A3812">
        <v>2021</v>
      </c>
      <c r="B3812">
        <v>6</v>
      </c>
      <c r="C3812">
        <v>8</v>
      </c>
      <c r="D3812">
        <v>19</v>
      </c>
      <c r="E3812">
        <v>32651.991999999998</v>
      </c>
      <c r="F3812">
        <v>696.85799999999995</v>
      </c>
      <c r="G3812">
        <v>90.781999999999996</v>
      </c>
      <c r="H3812">
        <v>97.581000000000003</v>
      </c>
      <c r="I3812">
        <v>137.489</v>
      </c>
      <c r="J3812">
        <v>1.8859999999999999</v>
      </c>
      <c r="K3812">
        <v>-86.575999999999993</v>
      </c>
      <c r="L3812">
        <v>93.831000000000003</v>
      </c>
      <c r="M3812">
        <v>33593.061999999998</v>
      </c>
      <c r="N3812">
        <v>274.55399999999997</v>
      </c>
      <c r="O3812">
        <v>83.703000000000003</v>
      </c>
      <c r="P3812">
        <v>1.91</v>
      </c>
      <c r="Q3812">
        <v>326.46800000000002</v>
      </c>
      <c r="R3812">
        <v>33232.894999999997</v>
      </c>
      <c r="S3812">
        <v>32906.427000000003</v>
      </c>
    </row>
    <row r="3813" spans="1:19" x14ac:dyDescent="0.3">
      <c r="A3813">
        <v>2021</v>
      </c>
      <c r="B3813">
        <v>6</v>
      </c>
      <c r="C3813">
        <v>8</v>
      </c>
      <c r="D3813">
        <v>20</v>
      </c>
      <c r="E3813">
        <v>32470.437000000002</v>
      </c>
      <c r="F3813">
        <v>743.54700000000003</v>
      </c>
      <c r="G3813">
        <v>86.156000000000006</v>
      </c>
      <c r="H3813">
        <v>92.432000000000002</v>
      </c>
      <c r="I3813">
        <v>165.87</v>
      </c>
      <c r="J3813">
        <v>3.3860000000000001</v>
      </c>
      <c r="K3813">
        <v>-89.441000000000003</v>
      </c>
      <c r="L3813">
        <v>93.775000000000006</v>
      </c>
      <c r="M3813">
        <v>33480.004999999997</v>
      </c>
      <c r="N3813">
        <v>4.6059999999999999</v>
      </c>
      <c r="O3813">
        <v>82.673000000000002</v>
      </c>
      <c r="P3813">
        <v>4.7569999999999997</v>
      </c>
      <c r="Q3813">
        <v>293.42599999999999</v>
      </c>
      <c r="R3813">
        <v>33387.97</v>
      </c>
      <c r="S3813">
        <v>33094.544000000002</v>
      </c>
    </row>
    <row r="3814" spans="1:19" x14ac:dyDescent="0.3">
      <c r="A3814">
        <v>2021</v>
      </c>
      <c r="B3814">
        <v>6</v>
      </c>
      <c r="C3814">
        <v>8</v>
      </c>
      <c r="D3814">
        <v>21</v>
      </c>
      <c r="E3814">
        <v>31498.715</v>
      </c>
      <c r="F3814">
        <v>811.76300000000003</v>
      </c>
      <c r="G3814">
        <v>83.593999999999994</v>
      </c>
      <c r="H3814">
        <v>90.087000000000003</v>
      </c>
      <c r="I3814">
        <v>599.99599999999998</v>
      </c>
      <c r="J3814">
        <v>6.1710000000000003</v>
      </c>
      <c r="K3814">
        <v>-22.754000000000001</v>
      </c>
      <c r="L3814">
        <v>93.548000000000002</v>
      </c>
      <c r="M3814">
        <v>33077.525999999998</v>
      </c>
      <c r="N3814">
        <v>0</v>
      </c>
      <c r="O3814">
        <v>0</v>
      </c>
      <c r="P3814">
        <v>2.3479999999999999</v>
      </c>
      <c r="Q3814">
        <v>264.08800000000002</v>
      </c>
      <c r="R3814">
        <v>33075.178</v>
      </c>
      <c r="S3814">
        <v>32811.089999999997</v>
      </c>
    </row>
    <row r="3815" spans="1:19" x14ac:dyDescent="0.3">
      <c r="A3815">
        <v>2021</v>
      </c>
      <c r="B3815">
        <v>6</v>
      </c>
      <c r="C3815">
        <v>8</v>
      </c>
      <c r="D3815">
        <v>22</v>
      </c>
      <c r="E3815">
        <v>28667.788</v>
      </c>
      <c r="F3815">
        <v>977.74400000000003</v>
      </c>
      <c r="G3815">
        <v>78.528999999999996</v>
      </c>
      <c r="H3815">
        <v>85.724000000000004</v>
      </c>
      <c r="I3815">
        <v>669.53200000000004</v>
      </c>
      <c r="J3815">
        <v>5.7759999999999998</v>
      </c>
      <c r="K3815">
        <v>8.6419999999999995</v>
      </c>
      <c r="L3815">
        <v>92.454999999999998</v>
      </c>
      <c r="M3815">
        <v>30507.661</v>
      </c>
      <c r="N3815">
        <v>0</v>
      </c>
      <c r="O3815">
        <v>0</v>
      </c>
      <c r="P3815">
        <v>-10.281000000000001</v>
      </c>
      <c r="Q3815">
        <v>236.08600000000001</v>
      </c>
      <c r="R3815">
        <v>30517.941999999999</v>
      </c>
      <c r="S3815">
        <v>30281.856</v>
      </c>
    </row>
    <row r="3816" spans="1:19" x14ac:dyDescent="0.3">
      <c r="A3816">
        <v>2021</v>
      </c>
      <c r="B3816">
        <v>6</v>
      </c>
      <c r="C3816">
        <v>8</v>
      </c>
      <c r="D3816">
        <v>23</v>
      </c>
      <c r="E3816">
        <v>25862.919000000002</v>
      </c>
      <c r="F3816">
        <v>1180.598</v>
      </c>
      <c r="G3816">
        <v>71.471999999999994</v>
      </c>
      <c r="H3816">
        <v>81.950999999999993</v>
      </c>
      <c r="I3816">
        <v>1124.624</v>
      </c>
      <c r="J3816">
        <v>6.3360000000000003</v>
      </c>
      <c r="K3816">
        <v>27.745999999999999</v>
      </c>
      <c r="L3816">
        <v>90.102999999999994</v>
      </c>
      <c r="M3816">
        <v>28374.276999999998</v>
      </c>
      <c r="N3816">
        <v>0</v>
      </c>
      <c r="O3816">
        <v>0</v>
      </c>
      <c r="P3816">
        <v>-12.760999999999999</v>
      </c>
      <c r="Q3816">
        <v>205.89</v>
      </c>
      <c r="R3816">
        <v>28387.038</v>
      </c>
      <c r="S3816">
        <v>28181.148000000001</v>
      </c>
    </row>
    <row r="3817" spans="1:19" x14ac:dyDescent="0.3">
      <c r="A3817">
        <v>2021</v>
      </c>
      <c r="B3817">
        <v>6</v>
      </c>
      <c r="C3817">
        <v>8</v>
      </c>
      <c r="D3817">
        <v>24</v>
      </c>
      <c r="E3817">
        <v>23579.909</v>
      </c>
      <c r="F3817">
        <v>1495.25</v>
      </c>
      <c r="G3817">
        <v>64.644000000000005</v>
      </c>
      <c r="H3817">
        <v>77.971999999999994</v>
      </c>
      <c r="I3817">
        <v>999.05899999999997</v>
      </c>
      <c r="J3817">
        <v>6.2009999999999996</v>
      </c>
      <c r="K3817">
        <v>36.570999999999998</v>
      </c>
      <c r="L3817">
        <v>88.599000000000004</v>
      </c>
      <c r="M3817">
        <v>26283.561000000002</v>
      </c>
      <c r="N3817">
        <v>0</v>
      </c>
      <c r="O3817">
        <v>0</v>
      </c>
      <c r="P3817">
        <v>-21.530999999999999</v>
      </c>
      <c r="Q3817">
        <v>179.89500000000001</v>
      </c>
      <c r="R3817">
        <v>26305.092000000001</v>
      </c>
      <c r="S3817">
        <v>26125.196</v>
      </c>
    </row>
    <row r="3818" spans="1:19" x14ac:dyDescent="0.3">
      <c r="A3818">
        <v>2021</v>
      </c>
      <c r="B3818">
        <v>6</v>
      </c>
      <c r="C3818">
        <v>9</v>
      </c>
      <c r="D3818">
        <v>1</v>
      </c>
      <c r="E3818">
        <v>21429.74</v>
      </c>
      <c r="F3818">
        <v>1676.2629999999999</v>
      </c>
      <c r="G3818">
        <v>75.570999999999998</v>
      </c>
      <c r="H3818">
        <v>73.989999999999995</v>
      </c>
      <c r="I3818">
        <v>709.25599999999997</v>
      </c>
      <c r="J3818">
        <v>6.0380000000000003</v>
      </c>
      <c r="K3818">
        <v>30.527999999999999</v>
      </c>
      <c r="L3818">
        <v>87.296000000000006</v>
      </c>
      <c r="M3818">
        <v>24013.111000000001</v>
      </c>
      <c r="N3818">
        <v>0</v>
      </c>
      <c r="O3818">
        <v>0</v>
      </c>
      <c r="P3818">
        <v>-18.259</v>
      </c>
      <c r="Q3818">
        <v>166.04300000000001</v>
      </c>
      <c r="R3818">
        <v>24031.37</v>
      </c>
      <c r="S3818">
        <v>23865.327000000001</v>
      </c>
    </row>
    <row r="3819" spans="1:19" x14ac:dyDescent="0.3">
      <c r="A3819">
        <v>2021</v>
      </c>
      <c r="B3819">
        <v>6</v>
      </c>
      <c r="C3819">
        <v>9</v>
      </c>
      <c r="D3819">
        <v>2</v>
      </c>
      <c r="E3819">
        <v>20740.321</v>
      </c>
      <c r="F3819">
        <v>1730.2239999999999</v>
      </c>
      <c r="G3819">
        <v>70.998000000000005</v>
      </c>
      <c r="H3819">
        <v>72.295000000000002</v>
      </c>
      <c r="I3819">
        <v>424.76799999999997</v>
      </c>
      <c r="J3819">
        <v>5.9470000000000001</v>
      </c>
      <c r="K3819">
        <v>26.209</v>
      </c>
      <c r="L3819">
        <v>86.911000000000001</v>
      </c>
      <c r="M3819">
        <v>23086.674999999999</v>
      </c>
      <c r="N3819">
        <v>0</v>
      </c>
      <c r="O3819">
        <v>0</v>
      </c>
      <c r="P3819">
        <v>-13.888</v>
      </c>
      <c r="Q3819">
        <v>155.73099999999999</v>
      </c>
      <c r="R3819">
        <v>23100.563999999998</v>
      </c>
      <c r="S3819">
        <v>22944.831999999999</v>
      </c>
    </row>
    <row r="3820" spans="1:19" x14ac:dyDescent="0.3">
      <c r="A3820">
        <v>2021</v>
      </c>
      <c r="B3820">
        <v>6</v>
      </c>
      <c r="C3820">
        <v>9</v>
      </c>
      <c r="D3820">
        <v>3</v>
      </c>
      <c r="E3820">
        <v>20467.242999999999</v>
      </c>
      <c r="F3820">
        <v>1763.6759999999999</v>
      </c>
      <c r="G3820">
        <v>67.653999999999996</v>
      </c>
      <c r="H3820">
        <v>70.400000000000006</v>
      </c>
      <c r="I3820">
        <v>241.59299999999999</v>
      </c>
      <c r="J3820">
        <v>5.7679999999999998</v>
      </c>
      <c r="K3820">
        <v>22.745000000000001</v>
      </c>
      <c r="L3820">
        <v>86.759</v>
      </c>
      <c r="M3820">
        <v>22658.185000000001</v>
      </c>
      <c r="N3820">
        <v>0</v>
      </c>
      <c r="O3820">
        <v>0</v>
      </c>
      <c r="P3820">
        <v>-8.7870000000000008</v>
      </c>
      <c r="Q3820">
        <v>151.619</v>
      </c>
      <c r="R3820">
        <v>22666.971000000001</v>
      </c>
      <c r="S3820">
        <v>22515.352999999999</v>
      </c>
    </row>
    <row r="3821" spans="1:19" x14ac:dyDescent="0.3">
      <c r="A3821">
        <v>2021</v>
      </c>
      <c r="B3821">
        <v>6</v>
      </c>
      <c r="C3821">
        <v>9</v>
      </c>
      <c r="D3821">
        <v>4</v>
      </c>
      <c r="E3821">
        <v>20699.187999999998</v>
      </c>
      <c r="F3821">
        <v>1723.105</v>
      </c>
      <c r="G3821">
        <v>64.888999999999996</v>
      </c>
      <c r="H3821">
        <v>69.233000000000004</v>
      </c>
      <c r="I3821">
        <v>121.383</v>
      </c>
      <c r="J3821">
        <v>4.4950000000000001</v>
      </c>
      <c r="K3821">
        <v>21.937999999999999</v>
      </c>
      <c r="L3821">
        <v>86.881</v>
      </c>
      <c r="M3821">
        <v>22726.223000000002</v>
      </c>
      <c r="N3821">
        <v>0</v>
      </c>
      <c r="O3821">
        <v>0</v>
      </c>
      <c r="P3821">
        <v>-5.1609999999999996</v>
      </c>
      <c r="Q3821">
        <v>153.12899999999999</v>
      </c>
      <c r="R3821">
        <v>22731.383999999998</v>
      </c>
      <c r="S3821">
        <v>22578.255000000001</v>
      </c>
    </row>
    <row r="3822" spans="1:19" x14ac:dyDescent="0.3">
      <c r="A3822">
        <v>2021</v>
      </c>
      <c r="B3822">
        <v>6</v>
      </c>
      <c r="C3822">
        <v>9</v>
      </c>
      <c r="D3822">
        <v>5</v>
      </c>
      <c r="E3822">
        <v>21566.317999999999</v>
      </c>
      <c r="F3822">
        <v>1566.431</v>
      </c>
      <c r="G3822">
        <v>64.450999999999993</v>
      </c>
      <c r="H3822">
        <v>68.822999999999993</v>
      </c>
      <c r="I3822">
        <v>84.954999999999998</v>
      </c>
      <c r="J3822">
        <v>2.8220000000000001</v>
      </c>
      <c r="K3822">
        <v>9.8480000000000008</v>
      </c>
      <c r="L3822">
        <v>87.347999999999999</v>
      </c>
      <c r="M3822">
        <v>23386.544999999998</v>
      </c>
      <c r="N3822">
        <v>0.45500000000000002</v>
      </c>
      <c r="O3822">
        <v>0</v>
      </c>
      <c r="P3822">
        <v>-4.5750000000000002</v>
      </c>
      <c r="Q3822">
        <v>161.9</v>
      </c>
      <c r="R3822">
        <v>23390.665000000001</v>
      </c>
      <c r="S3822">
        <v>23228.764999999999</v>
      </c>
    </row>
    <row r="3823" spans="1:19" x14ac:dyDescent="0.3">
      <c r="A3823">
        <v>2021</v>
      </c>
      <c r="B3823">
        <v>6</v>
      </c>
      <c r="C3823">
        <v>9</v>
      </c>
      <c r="D3823">
        <v>6</v>
      </c>
      <c r="E3823">
        <v>23074.524000000001</v>
      </c>
      <c r="F3823">
        <v>1312.222</v>
      </c>
      <c r="G3823">
        <v>65.275999999999996</v>
      </c>
      <c r="H3823">
        <v>69.105000000000004</v>
      </c>
      <c r="I3823">
        <v>149.79499999999999</v>
      </c>
      <c r="J3823">
        <v>3.399</v>
      </c>
      <c r="K3823">
        <v>4.5380000000000003</v>
      </c>
      <c r="L3823">
        <v>88.224999999999994</v>
      </c>
      <c r="M3823">
        <v>24701.809000000001</v>
      </c>
      <c r="N3823">
        <v>186.559</v>
      </c>
      <c r="O3823">
        <v>0</v>
      </c>
      <c r="P3823">
        <v>-2.1589999999999998</v>
      </c>
      <c r="Q3823">
        <v>182.98400000000001</v>
      </c>
      <c r="R3823">
        <v>24517.409</v>
      </c>
      <c r="S3823">
        <v>24334.424999999999</v>
      </c>
    </row>
    <row r="3824" spans="1:19" x14ac:dyDescent="0.3">
      <c r="A3824">
        <v>2021</v>
      </c>
      <c r="B3824">
        <v>6</v>
      </c>
      <c r="C3824">
        <v>9</v>
      </c>
      <c r="D3824">
        <v>7</v>
      </c>
      <c r="E3824">
        <v>25446.795999999998</v>
      </c>
      <c r="F3824">
        <v>1186.104</v>
      </c>
      <c r="G3824">
        <v>68.311999999999998</v>
      </c>
      <c r="H3824">
        <v>71.594999999999999</v>
      </c>
      <c r="I3824">
        <v>294.92899999999997</v>
      </c>
      <c r="J3824">
        <v>4.1639999999999997</v>
      </c>
      <c r="K3824">
        <v>12.103</v>
      </c>
      <c r="L3824">
        <v>89.709000000000003</v>
      </c>
      <c r="M3824">
        <v>27105.4</v>
      </c>
      <c r="N3824">
        <v>1451.373</v>
      </c>
      <c r="O3824">
        <v>-2.1190000000000002</v>
      </c>
      <c r="P3824">
        <v>-1.5009999999999999</v>
      </c>
      <c r="Q3824">
        <v>216.78399999999999</v>
      </c>
      <c r="R3824">
        <v>25657.647000000001</v>
      </c>
      <c r="S3824">
        <v>25440.864000000001</v>
      </c>
    </row>
    <row r="3825" spans="1:19" x14ac:dyDescent="0.3">
      <c r="A3825">
        <v>2021</v>
      </c>
      <c r="B3825">
        <v>6</v>
      </c>
      <c r="C3825">
        <v>9</v>
      </c>
      <c r="D3825">
        <v>8</v>
      </c>
      <c r="E3825">
        <v>27268.066999999999</v>
      </c>
      <c r="F3825">
        <v>1115.21</v>
      </c>
      <c r="G3825">
        <v>75.167000000000002</v>
      </c>
      <c r="H3825">
        <v>73.489000000000004</v>
      </c>
      <c r="I3825">
        <v>488.18</v>
      </c>
      <c r="J3825">
        <v>4.9000000000000004</v>
      </c>
      <c r="K3825">
        <v>7.3159999999999998</v>
      </c>
      <c r="L3825">
        <v>91.198999999999998</v>
      </c>
      <c r="M3825">
        <v>29048.361000000001</v>
      </c>
      <c r="N3825">
        <v>3527.116</v>
      </c>
      <c r="O3825">
        <v>-30.443999999999999</v>
      </c>
      <c r="P3825">
        <v>-1.222</v>
      </c>
      <c r="Q3825">
        <v>256.37400000000002</v>
      </c>
      <c r="R3825">
        <v>25552.911</v>
      </c>
      <c r="S3825">
        <v>25296.537</v>
      </c>
    </row>
    <row r="3826" spans="1:19" x14ac:dyDescent="0.3">
      <c r="A3826">
        <v>2021</v>
      </c>
      <c r="B3826">
        <v>6</v>
      </c>
      <c r="C3826">
        <v>9</v>
      </c>
      <c r="D3826">
        <v>9</v>
      </c>
      <c r="E3826">
        <v>28900.855</v>
      </c>
      <c r="F3826">
        <v>1054.421</v>
      </c>
      <c r="G3826">
        <v>82.162999999999997</v>
      </c>
      <c r="H3826">
        <v>74.957999999999998</v>
      </c>
      <c r="I3826">
        <v>601.69799999999998</v>
      </c>
      <c r="J3826">
        <v>5.4370000000000003</v>
      </c>
      <c r="K3826">
        <v>8.06</v>
      </c>
      <c r="L3826">
        <v>92.441000000000003</v>
      </c>
      <c r="M3826">
        <v>30737.870999999999</v>
      </c>
      <c r="N3826">
        <v>5596.9059999999999</v>
      </c>
      <c r="O3826">
        <v>-60.15</v>
      </c>
      <c r="P3826">
        <v>0.55800000000000005</v>
      </c>
      <c r="Q3826">
        <v>290.89600000000002</v>
      </c>
      <c r="R3826">
        <v>25200.558000000001</v>
      </c>
      <c r="S3826">
        <v>24909.662</v>
      </c>
    </row>
    <row r="3827" spans="1:19" x14ac:dyDescent="0.3">
      <c r="A3827">
        <v>2021</v>
      </c>
      <c r="B3827">
        <v>6</v>
      </c>
      <c r="C3827">
        <v>9</v>
      </c>
      <c r="D3827">
        <v>10</v>
      </c>
      <c r="E3827">
        <v>30447.010999999999</v>
      </c>
      <c r="F3827">
        <v>989.62599999999998</v>
      </c>
      <c r="G3827">
        <v>89.438999999999993</v>
      </c>
      <c r="H3827">
        <v>78.906000000000006</v>
      </c>
      <c r="I3827">
        <v>568.28399999999999</v>
      </c>
      <c r="J3827">
        <v>5.7370000000000001</v>
      </c>
      <c r="K3827">
        <v>16.308</v>
      </c>
      <c r="L3827">
        <v>93.173000000000002</v>
      </c>
      <c r="M3827">
        <v>32199.044999999998</v>
      </c>
      <c r="N3827">
        <v>7389.3180000000002</v>
      </c>
      <c r="O3827">
        <v>-75.503</v>
      </c>
      <c r="P3827">
        <v>2.133</v>
      </c>
      <c r="Q3827">
        <v>318.57600000000002</v>
      </c>
      <c r="R3827">
        <v>24883.097000000002</v>
      </c>
      <c r="S3827">
        <v>24564.521000000001</v>
      </c>
    </row>
    <row r="3828" spans="1:19" x14ac:dyDescent="0.3">
      <c r="A3828">
        <v>2021</v>
      </c>
      <c r="B3828">
        <v>6</v>
      </c>
      <c r="C3828">
        <v>9</v>
      </c>
      <c r="D3828">
        <v>11</v>
      </c>
      <c r="E3828">
        <v>31459.653999999999</v>
      </c>
      <c r="F3828">
        <v>941.34799999999996</v>
      </c>
      <c r="G3828">
        <v>96.802999999999997</v>
      </c>
      <c r="H3828">
        <v>81.896000000000001</v>
      </c>
      <c r="I3828">
        <v>483.69600000000003</v>
      </c>
      <c r="J3828">
        <v>5.8719999999999999</v>
      </c>
      <c r="K3828">
        <v>19.061</v>
      </c>
      <c r="L3828">
        <v>93.495000000000005</v>
      </c>
      <c r="M3828">
        <v>33085.021999999997</v>
      </c>
      <c r="N3828">
        <v>8651.5210000000006</v>
      </c>
      <c r="O3828">
        <v>-59.807000000000002</v>
      </c>
      <c r="P3828">
        <v>3.1669999999999998</v>
      </c>
      <c r="Q3828">
        <v>341.91699999999997</v>
      </c>
      <c r="R3828">
        <v>24490.141</v>
      </c>
      <c r="S3828">
        <v>24148.224999999999</v>
      </c>
    </row>
    <row r="3829" spans="1:19" x14ac:dyDescent="0.3">
      <c r="A3829">
        <v>2021</v>
      </c>
      <c r="B3829">
        <v>6</v>
      </c>
      <c r="C3829">
        <v>9</v>
      </c>
      <c r="D3829">
        <v>12</v>
      </c>
      <c r="E3829">
        <v>32130.33</v>
      </c>
      <c r="F3829">
        <v>895.62300000000005</v>
      </c>
      <c r="G3829">
        <v>103.017</v>
      </c>
      <c r="H3829">
        <v>86.525000000000006</v>
      </c>
      <c r="I3829">
        <v>447.51600000000002</v>
      </c>
      <c r="J3829">
        <v>5.8419999999999996</v>
      </c>
      <c r="K3829">
        <v>10.577</v>
      </c>
      <c r="L3829">
        <v>93.646000000000001</v>
      </c>
      <c r="M3829">
        <v>33670.057999999997</v>
      </c>
      <c r="N3829">
        <v>9320.7919999999995</v>
      </c>
      <c r="O3829">
        <v>-34.436999999999998</v>
      </c>
      <c r="P3829">
        <v>6.0179999999999998</v>
      </c>
      <c r="Q3829">
        <v>357.23899999999998</v>
      </c>
      <c r="R3829">
        <v>24377.685000000001</v>
      </c>
      <c r="S3829">
        <v>24020.447</v>
      </c>
    </row>
    <row r="3830" spans="1:19" x14ac:dyDescent="0.3">
      <c r="A3830">
        <v>2021</v>
      </c>
      <c r="B3830">
        <v>6</v>
      </c>
      <c r="C3830">
        <v>9</v>
      </c>
      <c r="D3830">
        <v>13</v>
      </c>
      <c r="E3830">
        <v>32991.858999999997</v>
      </c>
      <c r="F3830">
        <v>831.678</v>
      </c>
      <c r="G3830">
        <v>110.03</v>
      </c>
      <c r="H3830">
        <v>90.876000000000005</v>
      </c>
      <c r="I3830">
        <v>423.50099999999998</v>
      </c>
      <c r="J3830">
        <v>5.7359999999999998</v>
      </c>
      <c r="K3830">
        <v>8.0730000000000004</v>
      </c>
      <c r="L3830">
        <v>93.846999999999994</v>
      </c>
      <c r="M3830">
        <v>34445.571000000004</v>
      </c>
      <c r="N3830">
        <v>9489.6309999999994</v>
      </c>
      <c r="O3830">
        <v>-25.04</v>
      </c>
      <c r="P3830">
        <v>5.8289999999999997</v>
      </c>
      <c r="Q3830">
        <v>370.24900000000002</v>
      </c>
      <c r="R3830">
        <v>24975.15</v>
      </c>
      <c r="S3830">
        <v>24604.901999999998</v>
      </c>
    </row>
    <row r="3831" spans="1:19" x14ac:dyDescent="0.3">
      <c r="A3831">
        <v>2021</v>
      </c>
      <c r="B3831">
        <v>6</v>
      </c>
      <c r="C3831">
        <v>9</v>
      </c>
      <c r="D3831">
        <v>14</v>
      </c>
      <c r="E3831">
        <v>33590.508999999998</v>
      </c>
      <c r="F3831">
        <v>779.82399999999996</v>
      </c>
      <c r="G3831">
        <v>114.937</v>
      </c>
      <c r="H3831">
        <v>95.114000000000004</v>
      </c>
      <c r="I3831">
        <v>351.24599999999998</v>
      </c>
      <c r="J3831">
        <v>5.0949999999999998</v>
      </c>
      <c r="K3831">
        <v>-3.49</v>
      </c>
      <c r="L3831">
        <v>93.968999999999994</v>
      </c>
      <c r="M3831">
        <v>34912.266000000003</v>
      </c>
      <c r="N3831">
        <v>9067.768</v>
      </c>
      <c r="O3831">
        <v>-15.744</v>
      </c>
      <c r="P3831">
        <v>4.7149999999999999</v>
      </c>
      <c r="Q3831">
        <v>380.6</v>
      </c>
      <c r="R3831">
        <v>25855.526999999998</v>
      </c>
      <c r="S3831">
        <v>25474.927</v>
      </c>
    </row>
    <row r="3832" spans="1:19" x14ac:dyDescent="0.3">
      <c r="A3832">
        <v>2021</v>
      </c>
      <c r="B3832">
        <v>6</v>
      </c>
      <c r="C3832">
        <v>9</v>
      </c>
      <c r="D3832">
        <v>15</v>
      </c>
      <c r="E3832">
        <v>34018.737999999998</v>
      </c>
      <c r="F3832">
        <v>759.28399999999999</v>
      </c>
      <c r="G3832">
        <v>118.57899999999999</v>
      </c>
      <c r="H3832">
        <v>98.891000000000005</v>
      </c>
      <c r="I3832">
        <v>284.096</v>
      </c>
      <c r="J3832">
        <v>4.0839999999999996</v>
      </c>
      <c r="K3832">
        <v>-7.1470000000000002</v>
      </c>
      <c r="L3832">
        <v>94.05</v>
      </c>
      <c r="M3832">
        <v>35251.997000000003</v>
      </c>
      <c r="N3832">
        <v>7944.5320000000002</v>
      </c>
      <c r="O3832">
        <v>-7.0490000000000004</v>
      </c>
      <c r="P3832">
        <v>7.1769999999999996</v>
      </c>
      <c r="Q3832">
        <v>386.08499999999998</v>
      </c>
      <c r="R3832">
        <v>27307.338</v>
      </c>
      <c r="S3832">
        <v>26921.253000000001</v>
      </c>
    </row>
    <row r="3833" spans="1:19" x14ac:dyDescent="0.3">
      <c r="A3833">
        <v>2021</v>
      </c>
      <c r="B3833">
        <v>6</v>
      </c>
      <c r="C3833">
        <v>9</v>
      </c>
      <c r="D3833">
        <v>16</v>
      </c>
      <c r="E3833">
        <v>34079.805</v>
      </c>
      <c r="F3833">
        <v>719.32399999999996</v>
      </c>
      <c r="G3833">
        <v>120.33499999999999</v>
      </c>
      <c r="H3833">
        <v>101.43300000000001</v>
      </c>
      <c r="I3833">
        <v>91.177000000000007</v>
      </c>
      <c r="J3833">
        <v>1.821</v>
      </c>
      <c r="K3833">
        <v>-52.652000000000001</v>
      </c>
      <c r="L3833">
        <v>94.073999999999998</v>
      </c>
      <c r="M3833">
        <v>35034.981</v>
      </c>
      <c r="N3833">
        <v>6245.1940000000004</v>
      </c>
      <c r="O3833">
        <v>2</v>
      </c>
      <c r="P3833">
        <v>7.6639999999999997</v>
      </c>
      <c r="Q3833">
        <v>385.86599999999999</v>
      </c>
      <c r="R3833">
        <v>28780.123</v>
      </c>
      <c r="S3833">
        <v>28394.257000000001</v>
      </c>
    </row>
    <row r="3834" spans="1:19" x14ac:dyDescent="0.3">
      <c r="A3834">
        <v>2021</v>
      </c>
      <c r="B3834">
        <v>6</v>
      </c>
      <c r="C3834">
        <v>9</v>
      </c>
      <c r="D3834">
        <v>17</v>
      </c>
      <c r="E3834">
        <v>33480.946000000004</v>
      </c>
      <c r="F3834">
        <v>697.20399999999995</v>
      </c>
      <c r="G3834">
        <v>122.16</v>
      </c>
      <c r="H3834">
        <v>102.003</v>
      </c>
      <c r="I3834">
        <v>98.588999999999999</v>
      </c>
      <c r="J3834">
        <v>2.069</v>
      </c>
      <c r="K3834">
        <v>-77.385000000000005</v>
      </c>
      <c r="L3834">
        <v>93.978999999999999</v>
      </c>
      <c r="M3834">
        <v>34397.406000000003</v>
      </c>
      <c r="N3834">
        <v>4022.2350000000001</v>
      </c>
      <c r="O3834">
        <v>25.983000000000001</v>
      </c>
      <c r="P3834">
        <v>9.49</v>
      </c>
      <c r="Q3834">
        <v>379.57900000000001</v>
      </c>
      <c r="R3834">
        <v>30339.698</v>
      </c>
      <c r="S3834">
        <v>29960.117999999999</v>
      </c>
    </row>
    <row r="3835" spans="1:19" x14ac:dyDescent="0.3">
      <c r="A3835">
        <v>2021</v>
      </c>
      <c r="B3835">
        <v>6</v>
      </c>
      <c r="C3835">
        <v>9</v>
      </c>
      <c r="D3835">
        <v>18</v>
      </c>
      <c r="E3835">
        <v>32585.935000000001</v>
      </c>
      <c r="F3835">
        <v>693.06100000000004</v>
      </c>
      <c r="G3835">
        <v>121.871</v>
      </c>
      <c r="H3835">
        <v>100.116</v>
      </c>
      <c r="I3835">
        <v>124.655</v>
      </c>
      <c r="J3835">
        <v>2.0009999999999999</v>
      </c>
      <c r="K3835">
        <v>-77.494</v>
      </c>
      <c r="L3835">
        <v>93.804000000000002</v>
      </c>
      <c r="M3835">
        <v>33522.078999999998</v>
      </c>
      <c r="N3835">
        <v>1697.345</v>
      </c>
      <c r="O3835">
        <v>68.513999999999996</v>
      </c>
      <c r="P3835">
        <v>1.43</v>
      </c>
      <c r="Q3835">
        <v>362.09199999999998</v>
      </c>
      <c r="R3835">
        <v>31754.789000000001</v>
      </c>
      <c r="S3835">
        <v>31392.698</v>
      </c>
    </row>
    <row r="3836" spans="1:19" x14ac:dyDescent="0.3">
      <c r="A3836">
        <v>2021</v>
      </c>
      <c r="B3836">
        <v>6</v>
      </c>
      <c r="C3836">
        <v>9</v>
      </c>
      <c r="D3836">
        <v>19</v>
      </c>
      <c r="E3836">
        <v>31443.741999999998</v>
      </c>
      <c r="F3836">
        <v>696.85799999999995</v>
      </c>
      <c r="G3836">
        <v>118.878</v>
      </c>
      <c r="H3836">
        <v>95.259</v>
      </c>
      <c r="I3836">
        <v>137.489</v>
      </c>
      <c r="J3836">
        <v>1.8859999999999999</v>
      </c>
      <c r="K3836">
        <v>-81.091999999999999</v>
      </c>
      <c r="L3836">
        <v>93.531999999999996</v>
      </c>
      <c r="M3836">
        <v>32387.674999999999</v>
      </c>
      <c r="N3836">
        <v>274.55399999999997</v>
      </c>
      <c r="O3836">
        <v>83.703000000000003</v>
      </c>
      <c r="P3836">
        <v>1.91</v>
      </c>
      <c r="Q3836">
        <v>329.334</v>
      </c>
      <c r="R3836">
        <v>32027.508000000002</v>
      </c>
      <c r="S3836">
        <v>31698.172999999999</v>
      </c>
    </row>
    <row r="3837" spans="1:19" x14ac:dyDescent="0.3">
      <c r="A3837">
        <v>2021</v>
      </c>
      <c r="B3837">
        <v>6</v>
      </c>
      <c r="C3837">
        <v>9</v>
      </c>
      <c r="D3837">
        <v>20</v>
      </c>
      <c r="E3837">
        <v>31437.281999999999</v>
      </c>
      <c r="F3837">
        <v>743.54700000000003</v>
      </c>
      <c r="G3837">
        <v>112.92700000000001</v>
      </c>
      <c r="H3837">
        <v>90.707999999999998</v>
      </c>
      <c r="I3837">
        <v>165.87</v>
      </c>
      <c r="J3837">
        <v>3.3860000000000001</v>
      </c>
      <c r="K3837">
        <v>-82.069000000000003</v>
      </c>
      <c r="L3837">
        <v>93.5</v>
      </c>
      <c r="M3837">
        <v>32452.223999999998</v>
      </c>
      <c r="N3837">
        <v>4.6059999999999999</v>
      </c>
      <c r="O3837">
        <v>82.673000000000002</v>
      </c>
      <c r="P3837">
        <v>4.7569999999999997</v>
      </c>
      <c r="Q3837">
        <v>297.45999999999998</v>
      </c>
      <c r="R3837">
        <v>32360.187999999998</v>
      </c>
      <c r="S3837">
        <v>32062.727999999999</v>
      </c>
    </row>
    <row r="3838" spans="1:19" x14ac:dyDescent="0.3">
      <c r="A3838">
        <v>2021</v>
      </c>
      <c r="B3838">
        <v>6</v>
      </c>
      <c r="C3838">
        <v>9</v>
      </c>
      <c r="D3838">
        <v>21</v>
      </c>
      <c r="E3838">
        <v>30530.589</v>
      </c>
      <c r="F3838">
        <v>811.76300000000003</v>
      </c>
      <c r="G3838">
        <v>105.45699999999999</v>
      </c>
      <c r="H3838">
        <v>88.581000000000003</v>
      </c>
      <c r="I3838">
        <v>599.99599999999998</v>
      </c>
      <c r="J3838">
        <v>6.1710000000000003</v>
      </c>
      <c r="K3838">
        <v>-20.864000000000001</v>
      </c>
      <c r="L3838">
        <v>93.260999999999996</v>
      </c>
      <c r="M3838">
        <v>32109.495999999999</v>
      </c>
      <c r="N3838">
        <v>0</v>
      </c>
      <c r="O3838">
        <v>0</v>
      </c>
      <c r="P3838">
        <v>2.3479999999999999</v>
      </c>
      <c r="Q3838">
        <v>269.096</v>
      </c>
      <c r="R3838">
        <v>32107.148000000001</v>
      </c>
      <c r="S3838">
        <v>31838.052</v>
      </c>
    </row>
    <row r="3839" spans="1:19" x14ac:dyDescent="0.3">
      <c r="A3839">
        <v>2021</v>
      </c>
      <c r="B3839">
        <v>6</v>
      </c>
      <c r="C3839">
        <v>9</v>
      </c>
      <c r="D3839">
        <v>22</v>
      </c>
      <c r="E3839">
        <v>27957.61</v>
      </c>
      <c r="F3839">
        <v>977.74400000000003</v>
      </c>
      <c r="G3839">
        <v>97.891000000000005</v>
      </c>
      <c r="H3839">
        <v>84.75</v>
      </c>
      <c r="I3839">
        <v>669.53200000000004</v>
      </c>
      <c r="J3839">
        <v>5.7759999999999998</v>
      </c>
      <c r="K3839">
        <v>7.6970000000000001</v>
      </c>
      <c r="L3839">
        <v>91.933000000000007</v>
      </c>
      <c r="M3839">
        <v>29795.042000000001</v>
      </c>
      <c r="N3839">
        <v>0</v>
      </c>
      <c r="O3839">
        <v>0</v>
      </c>
      <c r="P3839">
        <v>-10.281000000000001</v>
      </c>
      <c r="Q3839">
        <v>241.273</v>
      </c>
      <c r="R3839">
        <v>29805.323</v>
      </c>
      <c r="S3839">
        <v>29564.048999999999</v>
      </c>
    </row>
    <row r="3840" spans="1:19" x14ac:dyDescent="0.3">
      <c r="A3840">
        <v>2021</v>
      </c>
      <c r="B3840">
        <v>6</v>
      </c>
      <c r="C3840">
        <v>9</v>
      </c>
      <c r="D3840">
        <v>23</v>
      </c>
      <c r="E3840">
        <v>25202.800999999999</v>
      </c>
      <c r="F3840">
        <v>1180.598</v>
      </c>
      <c r="G3840">
        <v>89.403999999999996</v>
      </c>
      <c r="H3840">
        <v>81.090999999999994</v>
      </c>
      <c r="I3840">
        <v>1124.624</v>
      </c>
      <c r="J3840">
        <v>6.3360000000000003</v>
      </c>
      <c r="K3840">
        <v>25.338999999999999</v>
      </c>
      <c r="L3840">
        <v>89.548000000000002</v>
      </c>
      <c r="M3840">
        <v>27710.337</v>
      </c>
      <c r="N3840">
        <v>0</v>
      </c>
      <c r="O3840">
        <v>0</v>
      </c>
      <c r="P3840">
        <v>-12.760999999999999</v>
      </c>
      <c r="Q3840">
        <v>210.94399999999999</v>
      </c>
      <c r="R3840">
        <v>27723.098000000002</v>
      </c>
      <c r="S3840">
        <v>27512.153999999999</v>
      </c>
    </row>
    <row r="3841" spans="1:19" x14ac:dyDescent="0.3">
      <c r="A3841">
        <v>2021</v>
      </c>
      <c r="B3841">
        <v>6</v>
      </c>
      <c r="C3841">
        <v>9</v>
      </c>
      <c r="D3841">
        <v>24</v>
      </c>
      <c r="E3841">
        <v>22984.800999999999</v>
      </c>
      <c r="F3841">
        <v>1495.25</v>
      </c>
      <c r="G3841">
        <v>81.241</v>
      </c>
      <c r="H3841">
        <v>77.274000000000001</v>
      </c>
      <c r="I3841">
        <v>999.05899999999997</v>
      </c>
      <c r="J3841">
        <v>6.2009999999999996</v>
      </c>
      <c r="K3841">
        <v>34.058</v>
      </c>
      <c r="L3841">
        <v>88.188999999999993</v>
      </c>
      <c r="M3841">
        <v>25684.830999999998</v>
      </c>
      <c r="N3841">
        <v>0</v>
      </c>
      <c r="O3841">
        <v>0</v>
      </c>
      <c r="P3841">
        <v>-21.530999999999999</v>
      </c>
      <c r="Q3841">
        <v>183.858</v>
      </c>
      <c r="R3841">
        <v>25706.362000000001</v>
      </c>
      <c r="S3841">
        <v>25522.504000000001</v>
      </c>
    </row>
    <row r="3842" spans="1:19" x14ac:dyDescent="0.3">
      <c r="A3842">
        <v>2021</v>
      </c>
      <c r="B3842">
        <v>6</v>
      </c>
      <c r="C3842">
        <v>10</v>
      </c>
      <c r="D3842">
        <v>1</v>
      </c>
      <c r="E3842">
        <v>20817.741999999998</v>
      </c>
      <c r="F3842">
        <v>1676.2629999999999</v>
      </c>
      <c r="G3842">
        <v>68.891999999999996</v>
      </c>
      <c r="H3842">
        <v>73.495999999999995</v>
      </c>
      <c r="I3842">
        <v>709.25599999999997</v>
      </c>
      <c r="J3842">
        <v>6.0380000000000003</v>
      </c>
      <c r="K3842">
        <v>28.856000000000002</v>
      </c>
      <c r="L3842">
        <v>86.930999999999997</v>
      </c>
      <c r="M3842">
        <v>23398.582999999999</v>
      </c>
      <c r="N3842">
        <v>0</v>
      </c>
      <c r="O3842">
        <v>0</v>
      </c>
      <c r="P3842">
        <v>-18.259</v>
      </c>
      <c r="Q3842">
        <v>168.29499999999999</v>
      </c>
      <c r="R3842">
        <v>23416.842000000001</v>
      </c>
      <c r="S3842">
        <v>23248.546999999999</v>
      </c>
    </row>
    <row r="3843" spans="1:19" x14ac:dyDescent="0.3">
      <c r="A3843">
        <v>2021</v>
      </c>
      <c r="B3843">
        <v>6</v>
      </c>
      <c r="C3843">
        <v>10</v>
      </c>
      <c r="D3843">
        <v>2</v>
      </c>
      <c r="E3843">
        <v>20224.03</v>
      </c>
      <c r="F3843">
        <v>1730.2239999999999</v>
      </c>
      <c r="G3843">
        <v>64.090999999999994</v>
      </c>
      <c r="H3843">
        <v>71.94</v>
      </c>
      <c r="I3843">
        <v>424.76799999999997</v>
      </c>
      <c r="J3843">
        <v>5.9470000000000001</v>
      </c>
      <c r="K3843">
        <v>25.013999999999999</v>
      </c>
      <c r="L3843">
        <v>86.608999999999995</v>
      </c>
      <c r="M3843">
        <v>22568.531999999999</v>
      </c>
      <c r="N3843">
        <v>0</v>
      </c>
      <c r="O3843">
        <v>0</v>
      </c>
      <c r="P3843">
        <v>-13.888</v>
      </c>
      <c r="Q3843">
        <v>157.49700000000001</v>
      </c>
      <c r="R3843">
        <v>22582.42</v>
      </c>
      <c r="S3843">
        <v>22424.922999999999</v>
      </c>
    </row>
    <row r="3844" spans="1:19" x14ac:dyDescent="0.3">
      <c r="A3844">
        <v>2021</v>
      </c>
      <c r="B3844">
        <v>6</v>
      </c>
      <c r="C3844">
        <v>10</v>
      </c>
      <c r="D3844">
        <v>3</v>
      </c>
      <c r="E3844">
        <v>19968.577000000001</v>
      </c>
      <c r="F3844">
        <v>1763.6759999999999</v>
      </c>
      <c r="G3844">
        <v>61.853000000000002</v>
      </c>
      <c r="H3844">
        <v>70.093999999999994</v>
      </c>
      <c r="I3844">
        <v>241.59299999999999</v>
      </c>
      <c r="J3844">
        <v>5.7679999999999998</v>
      </c>
      <c r="K3844">
        <v>21.866</v>
      </c>
      <c r="L3844">
        <v>86.466999999999999</v>
      </c>
      <c r="M3844">
        <v>22158.04</v>
      </c>
      <c r="N3844">
        <v>0</v>
      </c>
      <c r="O3844">
        <v>0</v>
      </c>
      <c r="P3844">
        <v>-8.7870000000000008</v>
      </c>
      <c r="Q3844">
        <v>152.976</v>
      </c>
      <c r="R3844">
        <v>22166.827000000001</v>
      </c>
      <c r="S3844">
        <v>22013.850999999999</v>
      </c>
    </row>
    <row r="3845" spans="1:19" x14ac:dyDescent="0.3">
      <c r="A3845">
        <v>2021</v>
      </c>
      <c r="B3845">
        <v>6</v>
      </c>
      <c r="C3845">
        <v>10</v>
      </c>
      <c r="D3845">
        <v>4</v>
      </c>
      <c r="E3845">
        <v>20311.212</v>
      </c>
      <c r="F3845">
        <v>1723.105</v>
      </c>
      <c r="G3845">
        <v>60.527000000000001</v>
      </c>
      <c r="H3845">
        <v>69.048000000000002</v>
      </c>
      <c r="I3845">
        <v>121.383</v>
      </c>
      <c r="J3845">
        <v>4.4950000000000001</v>
      </c>
      <c r="K3845">
        <v>21.347000000000001</v>
      </c>
      <c r="L3845">
        <v>86.661000000000001</v>
      </c>
      <c r="M3845">
        <v>22337.251</v>
      </c>
      <c r="N3845">
        <v>0</v>
      </c>
      <c r="O3845">
        <v>0</v>
      </c>
      <c r="P3845">
        <v>-5.1609999999999996</v>
      </c>
      <c r="Q3845">
        <v>154.35</v>
      </c>
      <c r="R3845">
        <v>22342.413</v>
      </c>
      <c r="S3845">
        <v>22188.062999999998</v>
      </c>
    </row>
    <row r="3846" spans="1:19" x14ac:dyDescent="0.3">
      <c r="A3846">
        <v>2021</v>
      </c>
      <c r="B3846">
        <v>6</v>
      </c>
      <c r="C3846">
        <v>10</v>
      </c>
      <c r="D3846">
        <v>5</v>
      </c>
      <c r="E3846">
        <v>21242.637999999999</v>
      </c>
      <c r="F3846">
        <v>1566.431</v>
      </c>
      <c r="G3846">
        <v>60.552999999999997</v>
      </c>
      <c r="H3846">
        <v>68.665999999999997</v>
      </c>
      <c r="I3846">
        <v>84.954999999999998</v>
      </c>
      <c r="J3846">
        <v>2.8220000000000001</v>
      </c>
      <c r="K3846">
        <v>9.7260000000000009</v>
      </c>
      <c r="L3846">
        <v>87.165000000000006</v>
      </c>
      <c r="M3846">
        <v>23062.401999999998</v>
      </c>
      <c r="N3846">
        <v>0.45500000000000002</v>
      </c>
      <c r="O3846">
        <v>0</v>
      </c>
      <c r="P3846">
        <v>-4.5750000000000002</v>
      </c>
      <c r="Q3846">
        <v>162.80099999999999</v>
      </c>
      <c r="R3846">
        <v>23066.522000000001</v>
      </c>
      <c r="S3846">
        <v>22903.722000000002</v>
      </c>
    </row>
    <row r="3847" spans="1:19" x14ac:dyDescent="0.3">
      <c r="A3847">
        <v>2021</v>
      </c>
      <c r="B3847">
        <v>6</v>
      </c>
      <c r="C3847">
        <v>10</v>
      </c>
      <c r="D3847">
        <v>6</v>
      </c>
      <c r="E3847">
        <v>22651.649000000001</v>
      </c>
      <c r="F3847">
        <v>1312.222</v>
      </c>
      <c r="G3847">
        <v>61.3</v>
      </c>
      <c r="H3847">
        <v>68.885000000000005</v>
      </c>
      <c r="I3847">
        <v>149.79499999999999</v>
      </c>
      <c r="J3847">
        <v>3.399</v>
      </c>
      <c r="K3847">
        <v>4.5919999999999996</v>
      </c>
      <c r="L3847">
        <v>87.959000000000003</v>
      </c>
      <c r="M3847">
        <v>24278.5</v>
      </c>
      <c r="N3847">
        <v>186.559</v>
      </c>
      <c r="O3847">
        <v>0</v>
      </c>
      <c r="P3847">
        <v>-2.1589999999999998</v>
      </c>
      <c r="Q3847">
        <v>183.28700000000001</v>
      </c>
      <c r="R3847">
        <v>24094.100999999999</v>
      </c>
      <c r="S3847">
        <v>23910.812999999998</v>
      </c>
    </row>
    <row r="3848" spans="1:19" x14ac:dyDescent="0.3">
      <c r="A3848">
        <v>2021</v>
      </c>
      <c r="B3848">
        <v>6</v>
      </c>
      <c r="C3848">
        <v>10</v>
      </c>
      <c r="D3848">
        <v>7</v>
      </c>
      <c r="E3848">
        <v>25010.648000000001</v>
      </c>
      <c r="F3848">
        <v>1186.104</v>
      </c>
      <c r="G3848">
        <v>63.914999999999999</v>
      </c>
      <c r="H3848">
        <v>71.350999999999999</v>
      </c>
      <c r="I3848">
        <v>294.92899999999997</v>
      </c>
      <c r="J3848">
        <v>4.1639999999999997</v>
      </c>
      <c r="K3848">
        <v>12.092000000000001</v>
      </c>
      <c r="L3848">
        <v>89.405000000000001</v>
      </c>
      <c r="M3848">
        <v>26668.691999999999</v>
      </c>
      <c r="N3848">
        <v>1451.373</v>
      </c>
      <c r="O3848">
        <v>-2.1190000000000002</v>
      </c>
      <c r="P3848">
        <v>-1.5009999999999999</v>
      </c>
      <c r="Q3848">
        <v>217.2</v>
      </c>
      <c r="R3848">
        <v>25220.938999999998</v>
      </c>
      <c r="S3848">
        <v>25003.74</v>
      </c>
    </row>
    <row r="3849" spans="1:19" x14ac:dyDescent="0.3">
      <c r="A3849">
        <v>2021</v>
      </c>
      <c r="B3849">
        <v>6</v>
      </c>
      <c r="C3849">
        <v>10</v>
      </c>
      <c r="D3849">
        <v>8</v>
      </c>
      <c r="E3849">
        <v>26809.174999999999</v>
      </c>
      <c r="F3849">
        <v>1115.21</v>
      </c>
      <c r="G3849">
        <v>70.313999999999993</v>
      </c>
      <c r="H3849">
        <v>73.222999999999999</v>
      </c>
      <c r="I3849">
        <v>488.18</v>
      </c>
      <c r="J3849">
        <v>4.9000000000000004</v>
      </c>
      <c r="K3849">
        <v>7.2930000000000001</v>
      </c>
      <c r="L3849">
        <v>90.802000000000007</v>
      </c>
      <c r="M3849">
        <v>28588.782999999999</v>
      </c>
      <c r="N3849">
        <v>3527.116</v>
      </c>
      <c r="O3849">
        <v>-30.443999999999999</v>
      </c>
      <c r="P3849">
        <v>-1.222</v>
      </c>
      <c r="Q3849">
        <v>256.90800000000002</v>
      </c>
      <c r="R3849">
        <v>25093.332999999999</v>
      </c>
      <c r="S3849">
        <v>24836.424999999999</v>
      </c>
    </row>
    <row r="3850" spans="1:19" x14ac:dyDescent="0.3">
      <c r="A3850">
        <v>2021</v>
      </c>
      <c r="B3850">
        <v>6</v>
      </c>
      <c r="C3850">
        <v>10</v>
      </c>
      <c r="D3850">
        <v>9</v>
      </c>
      <c r="E3850">
        <v>28169.875</v>
      </c>
      <c r="F3850">
        <v>1054.421</v>
      </c>
      <c r="G3850">
        <v>77.203999999999994</v>
      </c>
      <c r="H3850">
        <v>74.578000000000003</v>
      </c>
      <c r="I3850">
        <v>601.69799999999998</v>
      </c>
      <c r="J3850">
        <v>5.4370000000000003</v>
      </c>
      <c r="K3850">
        <v>7.9459999999999997</v>
      </c>
      <c r="L3850">
        <v>91.896000000000001</v>
      </c>
      <c r="M3850">
        <v>30005.850999999999</v>
      </c>
      <c r="N3850">
        <v>5596.9059999999999</v>
      </c>
      <c r="O3850">
        <v>-60.15</v>
      </c>
      <c r="P3850">
        <v>0.55800000000000005</v>
      </c>
      <c r="Q3850">
        <v>291.93900000000002</v>
      </c>
      <c r="R3850">
        <v>24468.537</v>
      </c>
      <c r="S3850">
        <v>24176.598000000002</v>
      </c>
    </row>
    <row r="3851" spans="1:19" x14ac:dyDescent="0.3">
      <c r="A3851">
        <v>2021</v>
      </c>
      <c r="B3851">
        <v>6</v>
      </c>
      <c r="C3851">
        <v>10</v>
      </c>
      <c r="D3851">
        <v>10</v>
      </c>
      <c r="E3851">
        <v>29551.332999999999</v>
      </c>
      <c r="F3851">
        <v>989.62599999999998</v>
      </c>
      <c r="G3851">
        <v>84.629000000000005</v>
      </c>
      <c r="H3851">
        <v>78.384</v>
      </c>
      <c r="I3851">
        <v>568.28399999999999</v>
      </c>
      <c r="J3851">
        <v>5.7370000000000001</v>
      </c>
      <c r="K3851">
        <v>15.933999999999999</v>
      </c>
      <c r="L3851">
        <v>92.77</v>
      </c>
      <c r="M3851">
        <v>31302.067999999999</v>
      </c>
      <c r="N3851">
        <v>7389.3180000000002</v>
      </c>
      <c r="O3851">
        <v>-75.503</v>
      </c>
      <c r="P3851">
        <v>2.133</v>
      </c>
      <c r="Q3851">
        <v>320.85300000000001</v>
      </c>
      <c r="R3851">
        <v>23986.12</v>
      </c>
      <c r="S3851">
        <v>23665.267</v>
      </c>
    </row>
    <row r="3852" spans="1:19" x14ac:dyDescent="0.3">
      <c r="A3852">
        <v>2021</v>
      </c>
      <c r="B3852">
        <v>6</v>
      </c>
      <c r="C3852">
        <v>10</v>
      </c>
      <c r="D3852">
        <v>11</v>
      </c>
      <c r="E3852">
        <v>30572.856</v>
      </c>
      <c r="F3852">
        <v>941.34799999999996</v>
      </c>
      <c r="G3852">
        <v>91.703999999999994</v>
      </c>
      <c r="H3852">
        <v>81.522999999999996</v>
      </c>
      <c r="I3852">
        <v>483.69600000000003</v>
      </c>
      <c r="J3852">
        <v>5.8719999999999999</v>
      </c>
      <c r="K3852">
        <v>18.443999999999999</v>
      </c>
      <c r="L3852">
        <v>93.201999999999998</v>
      </c>
      <c r="M3852">
        <v>32196.94</v>
      </c>
      <c r="N3852">
        <v>8651.5210000000006</v>
      </c>
      <c r="O3852">
        <v>-59.807000000000002</v>
      </c>
      <c r="P3852">
        <v>3.1669999999999998</v>
      </c>
      <c r="Q3852">
        <v>346.21199999999999</v>
      </c>
      <c r="R3852">
        <v>23602.059000000001</v>
      </c>
      <c r="S3852">
        <v>23255.847000000002</v>
      </c>
    </row>
    <row r="3853" spans="1:19" x14ac:dyDescent="0.3">
      <c r="A3853">
        <v>2021</v>
      </c>
      <c r="B3853">
        <v>6</v>
      </c>
      <c r="C3853">
        <v>10</v>
      </c>
      <c r="D3853">
        <v>12</v>
      </c>
      <c r="E3853">
        <v>31010.024000000001</v>
      </c>
      <c r="F3853">
        <v>895.62300000000005</v>
      </c>
      <c r="G3853">
        <v>98.164000000000001</v>
      </c>
      <c r="H3853">
        <v>85.956000000000003</v>
      </c>
      <c r="I3853">
        <v>447.51600000000002</v>
      </c>
      <c r="J3853">
        <v>5.8419999999999996</v>
      </c>
      <c r="K3853">
        <v>10.388</v>
      </c>
      <c r="L3853">
        <v>93.364000000000004</v>
      </c>
      <c r="M3853">
        <v>32548.712</v>
      </c>
      <c r="N3853">
        <v>9320.7919999999995</v>
      </c>
      <c r="O3853">
        <v>-34.436999999999998</v>
      </c>
      <c r="P3853">
        <v>6.0179999999999998</v>
      </c>
      <c r="Q3853">
        <v>363.45299999999997</v>
      </c>
      <c r="R3853">
        <v>23256.339</v>
      </c>
      <c r="S3853">
        <v>22892.885999999999</v>
      </c>
    </row>
    <row r="3854" spans="1:19" x14ac:dyDescent="0.3">
      <c r="A3854">
        <v>2021</v>
      </c>
      <c r="B3854">
        <v>6</v>
      </c>
      <c r="C3854">
        <v>10</v>
      </c>
      <c r="D3854">
        <v>13</v>
      </c>
      <c r="E3854">
        <v>31744.162</v>
      </c>
      <c r="F3854">
        <v>831.678</v>
      </c>
      <c r="G3854">
        <v>104.501</v>
      </c>
      <c r="H3854">
        <v>90.192999999999998</v>
      </c>
      <c r="I3854">
        <v>423.50099999999998</v>
      </c>
      <c r="J3854">
        <v>5.7359999999999998</v>
      </c>
      <c r="K3854">
        <v>7.9470000000000001</v>
      </c>
      <c r="L3854">
        <v>93.593999999999994</v>
      </c>
      <c r="M3854">
        <v>33196.811000000002</v>
      </c>
      <c r="N3854">
        <v>9489.6309999999994</v>
      </c>
      <c r="O3854">
        <v>-25.04</v>
      </c>
      <c r="P3854">
        <v>5.8289999999999997</v>
      </c>
      <c r="Q3854">
        <v>378.67200000000003</v>
      </c>
      <c r="R3854">
        <v>23726.391</v>
      </c>
      <c r="S3854">
        <v>23347.719000000001</v>
      </c>
    </row>
    <row r="3855" spans="1:19" x14ac:dyDescent="0.3">
      <c r="A3855">
        <v>2021</v>
      </c>
      <c r="B3855">
        <v>6</v>
      </c>
      <c r="C3855">
        <v>10</v>
      </c>
      <c r="D3855">
        <v>14</v>
      </c>
      <c r="E3855">
        <v>32312.651999999998</v>
      </c>
      <c r="F3855">
        <v>779.82399999999996</v>
      </c>
      <c r="G3855">
        <v>109.776</v>
      </c>
      <c r="H3855">
        <v>94.406000000000006</v>
      </c>
      <c r="I3855">
        <v>351.24599999999998</v>
      </c>
      <c r="J3855">
        <v>5.0949999999999998</v>
      </c>
      <c r="K3855">
        <v>-2.99</v>
      </c>
      <c r="L3855">
        <v>93.734999999999999</v>
      </c>
      <c r="M3855">
        <v>33633.966999999997</v>
      </c>
      <c r="N3855">
        <v>9067.768</v>
      </c>
      <c r="O3855">
        <v>-15.744</v>
      </c>
      <c r="P3855">
        <v>4.7149999999999999</v>
      </c>
      <c r="Q3855">
        <v>393.49200000000002</v>
      </c>
      <c r="R3855">
        <v>24577.226999999999</v>
      </c>
      <c r="S3855">
        <v>24183.735000000001</v>
      </c>
    </row>
    <row r="3856" spans="1:19" x14ac:dyDescent="0.3">
      <c r="A3856">
        <v>2021</v>
      </c>
      <c r="B3856">
        <v>6</v>
      </c>
      <c r="C3856">
        <v>10</v>
      </c>
      <c r="D3856">
        <v>15</v>
      </c>
      <c r="E3856">
        <v>32624.373</v>
      </c>
      <c r="F3856">
        <v>759.28399999999999</v>
      </c>
      <c r="G3856">
        <v>113.717</v>
      </c>
      <c r="H3856">
        <v>98.058000000000007</v>
      </c>
      <c r="I3856">
        <v>284.096</v>
      </c>
      <c r="J3856">
        <v>4.0839999999999996</v>
      </c>
      <c r="K3856">
        <v>-6.0469999999999997</v>
      </c>
      <c r="L3856">
        <v>93.81</v>
      </c>
      <c r="M3856">
        <v>33857.658000000003</v>
      </c>
      <c r="N3856">
        <v>7944.5320000000002</v>
      </c>
      <c r="O3856">
        <v>-7.0490000000000004</v>
      </c>
      <c r="P3856">
        <v>7.1769999999999996</v>
      </c>
      <c r="Q3856">
        <v>405.23599999999999</v>
      </c>
      <c r="R3856">
        <v>25912.998</v>
      </c>
      <c r="S3856">
        <v>25507.761999999999</v>
      </c>
    </row>
    <row r="3857" spans="1:19" x14ac:dyDescent="0.3">
      <c r="A3857">
        <v>2021</v>
      </c>
      <c r="B3857">
        <v>6</v>
      </c>
      <c r="C3857">
        <v>10</v>
      </c>
      <c r="D3857">
        <v>16</v>
      </c>
      <c r="E3857">
        <v>32649.786</v>
      </c>
      <c r="F3857">
        <v>719.32399999999996</v>
      </c>
      <c r="G3857">
        <v>116.473</v>
      </c>
      <c r="H3857">
        <v>100.437</v>
      </c>
      <c r="I3857">
        <v>91.177000000000007</v>
      </c>
      <c r="J3857">
        <v>1.821</v>
      </c>
      <c r="K3857">
        <v>-46.808</v>
      </c>
      <c r="L3857">
        <v>93.822999999999993</v>
      </c>
      <c r="M3857">
        <v>33609.559000000001</v>
      </c>
      <c r="N3857">
        <v>6245.1940000000004</v>
      </c>
      <c r="O3857">
        <v>2</v>
      </c>
      <c r="P3857">
        <v>7.6639999999999997</v>
      </c>
      <c r="Q3857">
        <v>411.988</v>
      </c>
      <c r="R3857">
        <v>27354.7</v>
      </c>
      <c r="S3857">
        <v>26942.712</v>
      </c>
    </row>
    <row r="3858" spans="1:19" x14ac:dyDescent="0.3">
      <c r="A3858">
        <v>2021</v>
      </c>
      <c r="B3858">
        <v>6</v>
      </c>
      <c r="C3858">
        <v>10</v>
      </c>
      <c r="D3858">
        <v>17</v>
      </c>
      <c r="E3858">
        <v>32105.524000000001</v>
      </c>
      <c r="F3858">
        <v>697.20399999999995</v>
      </c>
      <c r="G3858">
        <v>118.06100000000001</v>
      </c>
      <c r="H3858">
        <v>101.08799999999999</v>
      </c>
      <c r="I3858">
        <v>98.588999999999999</v>
      </c>
      <c r="J3858">
        <v>2.069</v>
      </c>
      <c r="K3858">
        <v>-68.777000000000001</v>
      </c>
      <c r="L3858">
        <v>93.709000000000003</v>
      </c>
      <c r="M3858">
        <v>33029.406999999999</v>
      </c>
      <c r="N3858">
        <v>4022.2350000000001</v>
      </c>
      <c r="O3858">
        <v>25.983000000000001</v>
      </c>
      <c r="P3858">
        <v>9.49</v>
      </c>
      <c r="Q3858">
        <v>411.02600000000001</v>
      </c>
      <c r="R3858">
        <v>28971.699000000001</v>
      </c>
      <c r="S3858">
        <v>28560.672999999999</v>
      </c>
    </row>
    <row r="3859" spans="1:19" x14ac:dyDescent="0.3">
      <c r="A3859">
        <v>2021</v>
      </c>
      <c r="B3859">
        <v>6</v>
      </c>
      <c r="C3859">
        <v>10</v>
      </c>
      <c r="D3859">
        <v>18</v>
      </c>
      <c r="E3859">
        <v>31355.063999999998</v>
      </c>
      <c r="F3859">
        <v>693.06100000000004</v>
      </c>
      <c r="G3859">
        <v>117.649</v>
      </c>
      <c r="H3859">
        <v>99.316999999999993</v>
      </c>
      <c r="I3859">
        <v>124.655</v>
      </c>
      <c r="J3859">
        <v>2.0009999999999999</v>
      </c>
      <c r="K3859">
        <v>-69.343999999999994</v>
      </c>
      <c r="L3859">
        <v>93.507999999999996</v>
      </c>
      <c r="M3859">
        <v>32298.261999999999</v>
      </c>
      <c r="N3859">
        <v>1697.345</v>
      </c>
      <c r="O3859">
        <v>68.513999999999996</v>
      </c>
      <c r="P3859">
        <v>1.43</v>
      </c>
      <c r="Q3859">
        <v>392.089</v>
      </c>
      <c r="R3859">
        <v>30530.973000000002</v>
      </c>
      <c r="S3859">
        <v>30138.883999999998</v>
      </c>
    </row>
    <row r="3860" spans="1:19" x14ac:dyDescent="0.3">
      <c r="A3860">
        <v>2021</v>
      </c>
      <c r="B3860">
        <v>6</v>
      </c>
      <c r="C3860">
        <v>10</v>
      </c>
      <c r="D3860">
        <v>19</v>
      </c>
      <c r="E3860">
        <v>30686.201000000001</v>
      </c>
      <c r="F3860">
        <v>696.85799999999995</v>
      </c>
      <c r="G3860">
        <v>114.744</v>
      </c>
      <c r="H3860">
        <v>94.915999999999997</v>
      </c>
      <c r="I3860">
        <v>137.489</v>
      </c>
      <c r="J3860">
        <v>1.8859999999999999</v>
      </c>
      <c r="K3860">
        <v>-74.665999999999997</v>
      </c>
      <c r="L3860">
        <v>93.307000000000002</v>
      </c>
      <c r="M3860">
        <v>31635.991000000002</v>
      </c>
      <c r="N3860">
        <v>274.55399999999997</v>
      </c>
      <c r="O3860">
        <v>83.703000000000003</v>
      </c>
      <c r="P3860">
        <v>1.91</v>
      </c>
      <c r="Q3860">
        <v>353.17</v>
      </c>
      <c r="R3860">
        <v>31275.824000000001</v>
      </c>
      <c r="S3860">
        <v>30922.653999999999</v>
      </c>
    </row>
    <row r="3861" spans="1:19" x14ac:dyDescent="0.3">
      <c r="A3861">
        <v>2021</v>
      </c>
      <c r="B3861">
        <v>6</v>
      </c>
      <c r="C3861">
        <v>10</v>
      </c>
      <c r="D3861">
        <v>20</v>
      </c>
      <c r="E3861">
        <v>30861.612000000001</v>
      </c>
      <c r="F3861">
        <v>743.54700000000003</v>
      </c>
      <c r="G3861">
        <v>107.994</v>
      </c>
      <c r="H3861">
        <v>90.436000000000007</v>
      </c>
      <c r="I3861">
        <v>165.87</v>
      </c>
      <c r="J3861">
        <v>3.3860000000000001</v>
      </c>
      <c r="K3861">
        <v>-78.78</v>
      </c>
      <c r="L3861">
        <v>93.350999999999999</v>
      </c>
      <c r="M3861">
        <v>31879.421999999999</v>
      </c>
      <c r="N3861">
        <v>4.6059999999999999</v>
      </c>
      <c r="O3861">
        <v>82.673000000000002</v>
      </c>
      <c r="P3861">
        <v>4.7569999999999997</v>
      </c>
      <c r="Q3861">
        <v>314.04700000000003</v>
      </c>
      <c r="R3861">
        <v>31787.385999999999</v>
      </c>
      <c r="S3861">
        <v>31473.34</v>
      </c>
    </row>
    <row r="3862" spans="1:19" x14ac:dyDescent="0.3">
      <c r="A3862">
        <v>2021</v>
      </c>
      <c r="B3862">
        <v>6</v>
      </c>
      <c r="C3862">
        <v>10</v>
      </c>
      <c r="D3862">
        <v>21</v>
      </c>
      <c r="E3862">
        <v>29991.634999999998</v>
      </c>
      <c r="F3862">
        <v>811.76300000000003</v>
      </c>
      <c r="G3862">
        <v>99.936999999999998</v>
      </c>
      <c r="H3862">
        <v>88.406000000000006</v>
      </c>
      <c r="I3862">
        <v>599.99599999999998</v>
      </c>
      <c r="J3862">
        <v>6.1710000000000003</v>
      </c>
      <c r="K3862">
        <v>-20.164000000000001</v>
      </c>
      <c r="L3862">
        <v>93.055999999999997</v>
      </c>
      <c r="M3862">
        <v>31570.864000000001</v>
      </c>
      <c r="N3862">
        <v>0</v>
      </c>
      <c r="O3862">
        <v>0</v>
      </c>
      <c r="P3862">
        <v>2.3479999999999999</v>
      </c>
      <c r="Q3862">
        <v>279.33100000000002</v>
      </c>
      <c r="R3862">
        <v>31568.516</v>
      </c>
      <c r="S3862">
        <v>31289.185000000001</v>
      </c>
    </row>
    <row r="3863" spans="1:19" x14ac:dyDescent="0.3">
      <c r="A3863">
        <v>2021</v>
      </c>
      <c r="B3863">
        <v>6</v>
      </c>
      <c r="C3863">
        <v>10</v>
      </c>
      <c r="D3863">
        <v>22</v>
      </c>
      <c r="E3863">
        <v>27434.462</v>
      </c>
      <c r="F3863">
        <v>977.74400000000003</v>
      </c>
      <c r="G3863">
        <v>92.694999999999993</v>
      </c>
      <c r="H3863">
        <v>84.581000000000003</v>
      </c>
      <c r="I3863">
        <v>669.53200000000004</v>
      </c>
      <c r="J3863">
        <v>5.7759999999999998</v>
      </c>
      <c r="K3863">
        <v>7.71</v>
      </c>
      <c r="L3863">
        <v>91.492000000000004</v>
      </c>
      <c r="M3863">
        <v>29271.297999999999</v>
      </c>
      <c r="N3863">
        <v>0</v>
      </c>
      <c r="O3863">
        <v>0</v>
      </c>
      <c r="P3863">
        <v>-10.281000000000001</v>
      </c>
      <c r="Q3863">
        <v>248.52600000000001</v>
      </c>
      <c r="R3863">
        <v>29281.578000000001</v>
      </c>
      <c r="S3863">
        <v>29033.052</v>
      </c>
    </row>
    <row r="3864" spans="1:19" x14ac:dyDescent="0.3">
      <c r="A3864">
        <v>2021</v>
      </c>
      <c r="B3864">
        <v>6</v>
      </c>
      <c r="C3864">
        <v>10</v>
      </c>
      <c r="D3864">
        <v>23</v>
      </c>
      <c r="E3864">
        <v>24813.816999999999</v>
      </c>
      <c r="F3864">
        <v>1180.598</v>
      </c>
      <c r="G3864">
        <v>83.013999999999996</v>
      </c>
      <c r="H3864">
        <v>81.015000000000001</v>
      </c>
      <c r="I3864">
        <v>1124.624</v>
      </c>
      <c r="J3864">
        <v>6.3360000000000003</v>
      </c>
      <c r="K3864">
        <v>24.792999999999999</v>
      </c>
      <c r="L3864">
        <v>89.353999999999999</v>
      </c>
      <c r="M3864">
        <v>27320.537</v>
      </c>
      <c r="N3864">
        <v>0</v>
      </c>
      <c r="O3864">
        <v>0</v>
      </c>
      <c r="P3864">
        <v>-12.760999999999999</v>
      </c>
      <c r="Q3864">
        <v>216.87100000000001</v>
      </c>
      <c r="R3864">
        <v>27333.297999999999</v>
      </c>
      <c r="S3864">
        <v>27116.427</v>
      </c>
    </row>
    <row r="3865" spans="1:19" x14ac:dyDescent="0.3">
      <c r="A3865">
        <v>2021</v>
      </c>
      <c r="B3865">
        <v>6</v>
      </c>
      <c r="C3865">
        <v>10</v>
      </c>
      <c r="D3865">
        <v>24</v>
      </c>
      <c r="E3865">
        <v>22504.852999999999</v>
      </c>
      <c r="F3865">
        <v>1495.25</v>
      </c>
      <c r="G3865">
        <v>74.509</v>
      </c>
      <c r="H3865">
        <v>77.088999999999999</v>
      </c>
      <c r="I3865">
        <v>999.05899999999997</v>
      </c>
      <c r="J3865">
        <v>6.2009999999999996</v>
      </c>
      <c r="K3865">
        <v>32.061999999999998</v>
      </c>
      <c r="L3865">
        <v>87.933000000000007</v>
      </c>
      <c r="M3865">
        <v>25202.447</v>
      </c>
      <c r="N3865">
        <v>0</v>
      </c>
      <c r="O3865">
        <v>0</v>
      </c>
      <c r="P3865">
        <v>-21.530999999999999</v>
      </c>
      <c r="Q3865">
        <v>188.11099999999999</v>
      </c>
      <c r="R3865">
        <v>25223.977999999999</v>
      </c>
      <c r="S3865">
        <v>25035.866999999998</v>
      </c>
    </row>
    <row r="3866" spans="1:19" x14ac:dyDescent="0.3">
      <c r="A3866">
        <v>2021</v>
      </c>
      <c r="B3866">
        <v>6</v>
      </c>
      <c r="C3866">
        <v>11</v>
      </c>
      <c r="D3866">
        <v>1</v>
      </c>
      <c r="E3866">
        <v>21361.425999999999</v>
      </c>
      <c r="F3866">
        <v>1676.2629999999999</v>
      </c>
      <c r="G3866">
        <v>66.986999999999995</v>
      </c>
      <c r="H3866">
        <v>74.037999999999997</v>
      </c>
      <c r="I3866">
        <v>709.25599999999997</v>
      </c>
      <c r="J3866">
        <v>6.0380000000000003</v>
      </c>
      <c r="K3866">
        <v>37.094000000000001</v>
      </c>
      <c r="L3866">
        <v>87.272000000000006</v>
      </c>
      <c r="M3866">
        <v>23951.387999999999</v>
      </c>
      <c r="N3866">
        <v>0</v>
      </c>
      <c r="O3866">
        <v>0</v>
      </c>
      <c r="P3866">
        <v>-18.259</v>
      </c>
      <c r="Q3866">
        <v>162.39099999999999</v>
      </c>
      <c r="R3866">
        <v>23969.647000000001</v>
      </c>
      <c r="S3866">
        <v>23807.256000000001</v>
      </c>
    </row>
    <row r="3867" spans="1:19" x14ac:dyDescent="0.3">
      <c r="A3867">
        <v>2021</v>
      </c>
      <c r="B3867">
        <v>6</v>
      </c>
      <c r="C3867">
        <v>11</v>
      </c>
      <c r="D3867">
        <v>2</v>
      </c>
      <c r="E3867">
        <v>20641.668000000001</v>
      </c>
      <c r="F3867">
        <v>1730.2239999999999</v>
      </c>
      <c r="G3867">
        <v>63.195</v>
      </c>
      <c r="H3867">
        <v>72.299000000000007</v>
      </c>
      <c r="I3867">
        <v>424.76799999999997</v>
      </c>
      <c r="J3867">
        <v>5.9470000000000001</v>
      </c>
      <c r="K3867">
        <v>34.259</v>
      </c>
      <c r="L3867">
        <v>86.863</v>
      </c>
      <c r="M3867">
        <v>22996.027999999998</v>
      </c>
      <c r="N3867">
        <v>0</v>
      </c>
      <c r="O3867">
        <v>0</v>
      </c>
      <c r="P3867">
        <v>-13.888</v>
      </c>
      <c r="Q3867">
        <v>152.774</v>
      </c>
      <c r="R3867">
        <v>23009.916000000001</v>
      </c>
      <c r="S3867">
        <v>22857.142</v>
      </c>
    </row>
    <row r="3868" spans="1:19" x14ac:dyDescent="0.3">
      <c r="A3868">
        <v>2021</v>
      </c>
      <c r="B3868">
        <v>6</v>
      </c>
      <c r="C3868">
        <v>11</v>
      </c>
      <c r="D3868">
        <v>3</v>
      </c>
      <c r="E3868">
        <v>20253.772000000001</v>
      </c>
      <c r="F3868">
        <v>1763.6759999999999</v>
      </c>
      <c r="G3868">
        <v>61.484000000000002</v>
      </c>
      <c r="H3868">
        <v>70.298000000000002</v>
      </c>
      <c r="I3868">
        <v>241.59299999999999</v>
      </c>
      <c r="J3868">
        <v>5.7679999999999998</v>
      </c>
      <c r="K3868">
        <v>29.503</v>
      </c>
      <c r="L3868">
        <v>86.647999999999996</v>
      </c>
      <c r="M3868">
        <v>22451.257000000001</v>
      </c>
      <c r="N3868">
        <v>0</v>
      </c>
      <c r="O3868">
        <v>0</v>
      </c>
      <c r="P3868">
        <v>-8.7870000000000008</v>
      </c>
      <c r="Q3868">
        <v>148.83199999999999</v>
      </c>
      <c r="R3868">
        <v>22460.044000000002</v>
      </c>
      <c r="S3868">
        <v>22311.212</v>
      </c>
    </row>
    <row r="3869" spans="1:19" x14ac:dyDescent="0.3">
      <c r="A3869">
        <v>2021</v>
      </c>
      <c r="B3869">
        <v>6</v>
      </c>
      <c r="C3869">
        <v>11</v>
      </c>
      <c r="D3869">
        <v>4</v>
      </c>
      <c r="E3869">
        <v>20441.07</v>
      </c>
      <c r="F3869">
        <v>1723.105</v>
      </c>
      <c r="G3869">
        <v>60.334000000000003</v>
      </c>
      <c r="H3869">
        <v>69.120999999999995</v>
      </c>
      <c r="I3869">
        <v>121.383</v>
      </c>
      <c r="J3869">
        <v>4.4950000000000001</v>
      </c>
      <c r="K3869">
        <v>27.548999999999999</v>
      </c>
      <c r="L3869">
        <v>86.760999999999996</v>
      </c>
      <c r="M3869">
        <v>22473.483</v>
      </c>
      <c r="N3869">
        <v>0</v>
      </c>
      <c r="O3869">
        <v>0</v>
      </c>
      <c r="P3869">
        <v>-5.1609999999999996</v>
      </c>
      <c r="Q3869">
        <v>150.43199999999999</v>
      </c>
      <c r="R3869">
        <v>22478.644</v>
      </c>
      <c r="S3869">
        <v>22328.213</v>
      </c>
    </row>
    <row r="3870" spans="1:19" x14ac:dyDescent="0.3">
      <c r="A3870">
        <v>2021</v>
      </c>
      <c r="B3870">
        <v>6</v>
      </c>
      <c r="C3870">
        <v>11</v>
      </c>
      <c r="D3870">
        <v>5</v>
      </c>
      <c r="E3870">
        <v>21125.601999999999</v>
      </c>
      <c r="F3870">
        <v>1566.431</v>
      </c>
      <c r="G3870">
        <v>60.404000000000003</v>
      </c>
      <c r="H3870">
        <v>68.614999999999995</v>
      </c>
      <c r="I3870">
        <v>84.954999999999998</v>
      </c>
      <c r="J3870">
        <v>2.8220000000000001</v>
      </c>
      <c r="K3870">
        <v>11.805</v>
      </c>
      <c r="L3870">
        <v>87.143000000000001</v>
      </c>
      <c r="M3870">
        <v>22947.370999999999</v>
      </c>
      <c r="N3870">
        <v>0.45500000000000002</v>
      </c>
      <c r="O3870">
        <v>0</v>
      </c>
      <c r="P3870">
        <v>-4.5750000000000002</v>
      </c>
      <c r="Q3870">
        <v>158.453</v>
      </c>
      <c r="R3870">
        <v>22951.491999999998</v>
      </c>
      <c r="S3870">
        <v>22793.039000000001</v>
      </c>
    </row>
    <row r="3871" spans="1:19" x14ac:dyDescent="0.3">
      <c r="A3871">
        <v>2021</v>
      </c>
      <c r="B3871">
        <v>6</v>
      </c>
      <c r="C3871">
        <v>11</v>
      </c>
      <c r="D3871">
        <v>6</v>
      </c>
      <c r="E3871">
        <v>22310.434000000001</v>
      </c>
      <c r="F3871">
        <v>1312.222</v>
      </c>
      <c r="G3871">
        <v>60.887</v>
      </c>
      <c r="H3871">
        <v>68.766000000000005</v>
      </c>
      <c r="I3871">
        <v>149.79499999999999</v>
      </c>
      <c r="J3871">
        <v>3.399</v>
      </c>
      <c r="K3871">
        <v>5.2039999999999997</v>
      </c>
      <c r="L3871">
        <v>87.847999999999999</v>
      </c>
      <c r="M3871">
        <v>23937.667000000001</v>
      </c>
      <c r="N3871">
        <v>186.559</v>
      </c>
      <c r="O3871">
        <v>0</v>
      </c>
      <c r="P3871">
        <v>-2.1589999999999998</v>
      </c>
      <c r="Q3871">
        <v>179.32900000000001</v>
      </c>
      <c r="R3871">
        <v>23753.268</v>
      </c>
      <c r="S3871">
        <v>23573.937999999998</v>
      </c>
    </row>
    <row r="3872" spans="1:19" x14ac:dyDescent="0.3">
      <c r="A3872">
        <v>2021</v>
      </c>
      <c r="B3872">
        <v>6</v>
      </c>
      <c r="C3872">
        <v>11</v>
      </c>
      <c r="D3872">
        <v>7</v>
      </c>
      <c r="E3872">
        <v>24554.508999999998</v>
      </c>
      <c r="F3872">
        <v>1186.104</v>
      </c>
      <c r="G3872">
        <v>62.405000000000001</v>
      </c>
      <c r="H3872">
        <v>71.188999999999993</v>
      </c>
      <c r="I3872">
        <v>294.92899999999997</v>
      </c>
      <c r="J3872">
        <v>4.1639999999999997</v>
      </c>
      <c r="K3872">
        <v>13.956</v>
      </c>
      <c r="L3872">
        <v>89.265000000000001</v>
      </c>
      <c r="M3872">
        <v>26214.116000000002</v>
      </c>
      <c r="N3872">
        <v>1451.373</v>
      </c>
      <c r="O3872">
        <v>-2.1190000000000002</v>
      </c>
      <c r="P3872">
        <v>-1.5009999999999999</v>
      </c>
      <c r="Q3872">
        <v>214.17500000000001</v>
      </c>
      <c r="R3872">
        <v>24766.363000000001</v>
      </c>
      <c r="S3872">
        <v>24552.187999999998</v>
      </c>
    </row>
    <row r="3873" spans="1:19" x14ac:dyDescent="0.3">
      <c r="A3873">
        <v>2021</v>
      </c>
      <c r="B3873">
        <v>6</v>
      </c>
      <c r="C3873">
        <v>11</v>
      </c>
      <c r="D3873">
        <v>8</v>
      </c>
      <c r="E3873">
        <v>26348.863000000001</v>
      </c>
      <c r="F3873">
        <v>1115.21</v>
      </c>
      <c r="G3873">
        <v>65.968999999999994</v>
      </c>
      <c r="H3873">
        <v>73.066999999999993</v>
      </c>
      <c r="I3873">
        <v>488.18</v>
      </c>
      <c r="J3873">
        <v>4.9000000000000004</v>
      </c>
      <c r="K3873">
        <v>8.423</v>
      </c>
      <c r="L3873">
        <v>90.632000000000005</v>
      </c>
      <c r="M3873">
        <v>28129.274000000001</v>
      </c>
      <c r="N3873">
        <v>3527.116</v>
      </c>
      <c r="O3873">
        <v>-30.443999999999999</v>
      </c>
      <c r="P3873">
        <v>-1.222</v>
      </c>
      <c r="Q3873">
        <v>254.107</v>
      </c>
      <c r="R3873">
        <v>24633.825000000001</v>
      </c>
      <c r="S3873">
        <v>24379.717000000001</v>
      </c>
    </row>
    <row r="3874" spans="1:19" x14ac:dyDescent="0.3">
      <c r="A3874">
        <v>2021</v>
      </c>
      <c r="B3874">
        <v>6</v>
      </c>
      <c r="C3874">
        <v>11</v>
      </c>
      <c r="D3874">
        <v>9</v>
      </c>
      <c r="E3874">
        <v>27731.06</v>
      </c>
      <c r="F3874">
        <v>1054.421</v>
      </c>
      <c r="G3874">
        <v>70.813999999999993</v>
      </c>
      <c r="H3874">
        <v>74.488</v>
      </c>
      <c r="I3874">
        <v>601.69799999999998</v>
      </c>
      <c r="J3874">
        <v>5.4370000000000003</v>
      </c>
      <c r="K3874">
        <v>8.9390000000000001</v>
      </c>
      <c r="L3874">
        <v>91.760999999999996</v>
      </c>
      <c r="M3874">
        <v>29567.805</v>
      </c>
      <c r="N3874">
        <v>5596.9059999999999</v>
      </c>
      <c r="O3874">
        <v>-60.15</v>
      </c>
      <c r="P3874">
        <v>0.55800000000000005</v>
      </c>
      <c r="Q3874">
        <v>288.24799999999999</v>
      </c>
      <c r="R3874">
        <v>24030.491999999998</v>
      </c>
      <c r="S3874">
        <v>23742.243999999999</v>
      </c>
    </row>
    <row r="3875" spans="1:19" x14ac:dyDescent="0.3">
      <c r="A3875">
        <v>2021</v>
      </c>
      <c r="B3875">
        <v>6</v>
      </c>
      <c r="C3875">
        <v>11</v>
      </c>
      <c r="D3875">
        <v>10</v>
      </c>
      <c r="E3875">
        <v>29003.862000000001</v>
      </c>
      <c r="F3875">
        <v>989.62599999999998</v>
      </c>
      <c r="G3875">
        <v>74.394999999999996</v>
      </c>
      <c r="H3875">
        <v>78.100999999999999</v>
      </c>
      <c r="I3875">
        <v>568.28399999999999</v>
      </c>
      <c r="J3875">
        <v>5.7370000000000001</v>
      </c>
      <c r="K3875">
        <v>17.806000000000001</v>
      </c>
      <c r="L3875">
        <v>92.623999999999995</v>
      </c>
      <c r="M3875">
        <v>30756.038</v>
      </c>
      <c r="N3875">
        <v>7389.3180000000002</v>
      </c>
      <c r="O3875">
        <v>-75.503</v>
      </c>
      <c r="P3875">
        <v>2.133</v>
      </c>
      <c r="Q3875">
        <v>313.57600000000002</v>
      </c>
      <c r="R3875">
        <v>23440.091</v>
      </c>
      <c r="S3875">
        <v>23126.514999999999</v>
      </c>
    </row>
    <row r="3876" spans="1:19" x14ac:dyDescent="0.3">
      <c r="A3876">
        <v>2021</v>
      </c>
      <c r="B3876">
        <v>6</v>
      </c>
      <c r="C3876">
        <v>11</v>
      </c>
      <c r="D3876">
        <v>11</v>
      </c>
      <c r="E3876">
        <v>29960.955999999998</v>
      </c>
      <c r="F3876">
        <v>941.34799999999996</v>
      </c>
      <c r="G3876">
        <v>78.424000000000007</v>
      </c>
      <c r="H3876">
        <v>81.043000000000006</v>
      </c>
      <c r="I3876">
        <v>483.69600000000003</v>
      </c>
      <c r="J3876">
        <v>5.8719999999999999</v>
      </c>
      <c r="K3876">
        <v>20.617000000000001</v>
      </c>
      <c r="L3876">
        <v>93.052000000000007</v>
      </c>
      <c r="M3876">
        <v>31586.583999999999</v>
      </c>
      <c r="N3876">
        <v>8651.5210000000006</v>
      </c>
      <c r="O3876">
        <v>-59.807000000000002</v>
      </c>
      <c r="P3876">
        <v>3.1669999999999998</v>
      </c>
      <c r="Q3876">
        <v>334.17700000000002</v>
      </c>
      <c r="R3876">
        <v>22991.703000000001</v>
      </c>
      <c r="S3876">
        <v>22657.526000000002</v>
      </c>
    </row>
    <row r="3877" spans="1:19" x14ac:dyDescent="0.3">
      <c r="A3877">
        <v>2021</v>
      </c>
      <c r="B3877">
        <v>6</v>
      </c>
      <c r="C3877">
        <v>11</v>
      </c>
      <c r="D3877">
        <v>12</v>
      </c>
      <c r="E3877">
        <v>30507.004000000001</v>
      </c>
      <c r="F3877">
        <v>895.62300000000005</v>
      </c>
      <c r="G3877">
        <v>83.364999999999995</v>
      </c>
      <c r="H3877">
        <v>85.498000000000005</v>
      </c>
      <c r="I3877">
        <v>447.51600000000002</v>
      </c>
      <c r="J3877">
        <v>5.8419999999999996</v>
      </c>
      <c r="K3877">
        <v>10.563000000000001</v>
      </c>
      <c r="L3877">
        <v>93.251999999999995</v>
      </c>
      <c r="M3877">
        <v>32045.298999999999</v>
      </c>
      <c r="N3877">
        <v>9320.7919999999995</v>
      </c>
      <c r="O3877">
        <v>-34.436999999999998</v>
      </c>
      <c r="P3877">
        <v>6.0179999999999998</v>
      </c>
      <c r="Q3877">
        <v>347.678</v>
      </c>
      <c r="R3877">
        <v>22752.925999999999</v>
      </c>
      <c r="S3877">
        <v>22405.248</v>
      </c>
    </row>
    <row r="3878" spans="1:19" x14ac:dyDescent="0.3">
      <c r="A3878">
        <v>2021</v>
      </c>
      <c r="B3878">
        <v>6</v>
      </c>
      <c r="C3878">
        <v>11</v>
      </c>
      <c r="D3878">
        <v>13</v>
      </c>
      <c r="E3878">
        <v>31096.92</v>
      </c>
      <c r="F3878">
        <v>831.678</v>
      </c>
      <c r="G3878">
        <v>87.367999999999995</v>
      </c>
      <c r="H3878">
        <v>89.525999999999996</v>
      </c>
      <c r="I3878">
        <v>423.50099999999998</v>
      </c>
      <c r="J3878">
        <v>5.7359999999999998</v>
      </c>
      <c r="K3878">
        <v>7.9080000000000004</v>
      </c>
      <c r="L3878">
        <v>93.441999999999993</v>
      </c>
      <c r="M3878">
        <v>32548.710999999999</v>
      </c>
      <c r="N3878">
        <v>9489.6309999999994</v>
      </c>
      <c r="O3878">
        <v>-25.04</v>
      </c>
      <c r="P3878">
        <v>5.8289999999999997</v>
      </c>
      <c r="Q3878">
        <v>359.00700000000001</v>
      </c>
      <c r="R3878">
        <v>23078.29</v>
      </c>
      <c r="S3878">
        <v>22719.282999999999</v>
      </c>
    </row>
    <row r="3879" spans="1:19" x14ac:dyDescent="0.3">
      <c r="A3879">
        <v>2021</v>
      </c>
      <c r="B3879">
        <v>6</v>
      </c>
      <c r="C3879">
        <v>11</v>
      </c>
      <c r="D3879">
        <v>14</v>
      </c>
      <c r="E3879">
        <v>31466.001</v>
      </c>
      <c r="F3879">
        <v>779.82399999999996</v>
      </c>
      <c r="G3879">
        <v>90.694000000000003</v>
      </c>
      <c r="H3879">
        <v>93.355999999999995</v>
      </c>
      <c r="I3879">
        <v>351.24599999999998</v>
      </c>
      <c r="J3879">
        <v>5.0949999999999998</v>
      </c>
      <c r="K3879">
        <v>-4.9219999999999997</v>
      </c>
      <c r="L3879">
        <v>93.555999999999997</v>
      </c>
      <c r="M3879">
        <v>32784.154999999999</v>
      </c>
      <c r="N3879">
        <v>9067.768</v>
      </c>
      <c r="O3879">
        <v>-15.744</v>
      </c>
      <c r="P3879">
        <v>4.7149999999999999</v>
      </c>
      <c r="Q3879">
        <v>368.50299999999999</v>
      </c>
      <c r="R3879">
        <v>23727.416000000001</v>
      </c>
      <c r="S3879">
        <v>23358.913</v>
      </c>
    </row>
    <row r="3880" spans="1:19" x14ac:dyDescent="0.3">
      <c r="A3880">
        <v>2021</v>
      </c>
      <c r="B3880">
        <v>6</v>
      </c>
      <c r="C3880">
        <v>11</v>
      </c>
      <c r="D3880">
        <v>15</v>
      </c>
      <c r="E3880">
        <v>31647.828000000001</v>
      </c>
      <c r="F3880">
        <v>759.28399999999999</v>
      </c>
      <c r="G3880">
        <v>94.003</v>
      </c>
      <c r="H3880">
        <v>96.614999999999995</v>
      </c>
      <c r="I3880">
        <v>284.096</v>
      </c>
      <c r="J3880">
        <v>4.0839999999999996</v>
      </c>
      <c r="K3880">
        <v>-7.5369999999999999</v>
      </c>
      <c r="L3880">
        <v>93.599000000000004</v>
      </c>
      <c r="M3880">
        <v>32877.968999999997</v>
      </c>
      <c r="N3880">
        <v>7944.5320000000002</v>
      </c>
      <c r="O3880">
        <v>-7.0490000000000004</v>
      </c>
      <c r="P3880">
        <v>7.1769999999999996</v>
      </c>
      <c r="Q3880">
        <v>371.76799999999997</v>
      </c>
      <c r="R3880">
        <v>24933.31</v>
      </c>
      <c r="S3880">
        <v>24561.542000000001</v>
      </c>
    </row>
    <row r="3881" spans="1:19" x14ac:dyDescent="0.3">
      <c r="A3881">
        <v>2021</v>
      </c>
      <c r="B3881">
        <v>6</v>
      </c>
      <c r="C3881">
        <v>11</v>
      </c>
      <c r="D3881">
        <v>16</v>
      </c>
      <c r="E3881">
        <v>31573.279999999999</v>
      </c>
      <c r="F3881">
        <v>719.32399999999996</v>
      </c>
      <c r="G3881">
        <v>96.873000000000005</v>
      </c>
      <c r="H3881">
        <v>98.63</v>
      </c>
      <c r="I3881">
        <v>91.177000000000007</v>
      </c>
      <c r="J3881">
        <v>1.821</v>
      </c>
      <c r="K3881">
        <v>-51.313000000000002</v>
      </c>
      <c r="L3881">
        <v>93.578999999999994</v>
      </c>
      <c r="M3881">
        <v>32526.496999999999</v>
      </c>
      <c r="N3881">
        <v>6245.1940000000004</v>
      </c>
      <c r="O3881">
        <v>2</v>
      </c>
      <c r="P3881">
        <v>7.6639999999999997</v>
      </c>
      <c r="Q3881">
        <v>371.05399999999997</v>
      </c>
      <c r="R3881">
        <v>26271.637999999999</v>
      </c>
      <c r="S3881">
        <v>25900.583999999999</v>
      </c>
    </row>
    <row r="3882" spans="1:19" x14ac:dyDescent="0.3">
      <c r="A3882">
        <v>2021</v>
      </c>
      <c r="B3882">
        <v>6</v>
      </c>
      <c r="C3882">
        <v>11</v>
      </c>
      <c r="D3882">
        <v>17</v>
      </c>
      <c r="E3882">
        <v>31095.668000000001</v>
      </c>
      <c r="F3882">
        <v>697.20399999999995</v>
      </c>
      <c r="G3882">
        <v>98.936000000000007</v>
      </c>
      <c r="H3882">
        <v>99.177000000000007</v>
      </c>
      <c r="I3882">
        <v>98.588999999999999</v>
      </c>
      <c r="J3882">
        <v>2.069</v>
      </c>
      <c r="K3882">
        <v>-71.132000000000005</v>
      </c>
      <c r="L3882">
        <v>93.462000000000003</v>
      </c>
      <c r="M3882">
        <v>32015.039000000001</v>
      </c>
      <c r="N3882">
        <v>4022.2350000000001</v>
      </c>
      <c r="O3882">
        <v>25.983000000000001</v>
      </c>
      <c r="P3882">
        <v>9.49</v>
      </c>
      <c r="Q3882">
        <v>366.36700000000002</v>
      </c>
      <c r="R3882">
        <v>27957.330999999998</v>
      </c>
      <c r="S3882">
        <v>27590.964</v>
      </c>
    </row>
    <row r="3883" spans="1:19" x14ac:dyDescent="0.3">
      <c r="A3883">
        <v>2021</v>
      </c>
      <c r="B3883">
        <v>6</v>
      </c>
      <c r="C3883">
        <v>11</v>
      </c>
      <c r="D3883">
        <v>18</v>
      </c>
      <c r="E3883">
        <v>30263.788</v>
      </c>
      <c r="F3883">
        <v>693.06100000000004</v>
      </c>
      <c r="G3883">
        <v>98.804000000000002</v>
      </c>
      <c r="H3883">
        <v>97.171999999999997</v>
      </c>
      <c r="I3883">
        <v>124.655</v>
      </c>
      <c r="J3883">
        <v>2.0009999999999999</v>
      </c>
      <c r="K3883">
        <v>-67.954999999999998</v>
      </c>
      <c r="L3883">
        <v>93.191999999999993</v>
      </c>
      <c r="M3883">
        <v>31205.914000000001</v>
      </c>
      <c r="N3883">
        <v>1697.345</v>
      </c>
      <c r="O3883">
        <v>68.513999999999996</v>
      </c>
      <c r="P3883">
        <v>1.43</v>
      </c>
      <c r="Q3883">
        <v>348.62099999999998</v>
      </c>
      <c r="R3883">
        <v>29438.624</v>
      </c>
      <c r="S3883">
        <v>29090.003000000001</v>
      </c>
    </row>
    <row r="3884" spans="1:19" x14ac:dyDescent="0.3">
      <c r="A3884">
        <v>2021</v>
      </c>
      <c r="B3884">
        <v>6</v>
      </c>
      <c r="C3884">
        <v>11</v>
      </c>
      <c r="D3884">
        <v>19</v>
      </c>
      <c r="E3884">
        <v>29493.505000000001</v>
      </c>
      <c r="F3884">
        <v>696.85799999999995</v>
      </c>
      <c r="G3884">
        <v>96.346999999999994</v>
      </c>
      <c r="H3884">
        <v>92.991</v>
      </c>
      <c r="I3884">
        <v>137.489</v>
      </c>
      <c r="J3884">
        <v>1.8859999999999999</v>
      </c>
      <c r="K3884">
        <v>-69.251999999999995</v>
      </c>
      <c r="L3884">
        <v>92.864999999999995</v>
      </c>
      <c r="M3884">
        <v>30446.343000000001</v>
      </c>
      <c r="N3884">
        <v>274.55399999999997</v>
      </c>
      <c r="O3884">
        <v>83.703000000000003</v>
      </c>
      <c r="P3884">
        <v>1.91</v>
      </c>
      <c r="Q3884">
        <v>313.00799999999998</v>
      </c>
      <c r="R3884">
        <v>30086.175999999999</v>
      </c>
      <c r="S3884">
        <v>29773.167000000001</v>
      </c>
    </row>
    <row r="3885" spans="1:19" x14ac:dyDescent="0.3">
      <c r="A3885">
        <v>2021</v>
      </c>
      <c r="B3885">
        <v>6</v>
      </c>
      <c r="C3885">
        <v>11</v>
      </c>
      <c r="D3885">
        <v>20</v>
      </c>
      <c r="E3885">
        <v>29865.809000000001</v>
      </c>
      <c r="F3885">
        <v>743.54700000000003</v>
      </c>
      <c r="G3885">
        <v>91.747</v>
      </c>
      <c r="H3885">
        <v>89.119</v>
      </c>
      <c r="I3885">
        <v>165.87</v>
      </c>
      <c r="J3885">
        <v>3.3860000000000001</v>
      </c>
      <c r="K3885">
        <v>-71.14</v>
      </c>
      <c r="L3885">
        <v>92.986000000000004</v>
      </c>
      <c r="M3885">
        <v>30889.577000000001</v>
      </c>
      <c r="N3885">
        <v>4.6059999999999999</v>
      </c>
      <c r="O3885">
        <v>82.673000000000002</v>
      </c>
      <c r="P3885">
        <v>4.7569999999999997</v>
      </c>
      <c r="Q3885">
        <v>281.43400000000003</v>
      </c>
      <c r="R3885">
        <v>30797.541000000001</v>
      </c>
      <c r="S3885">
        <v>30516.107</v>
      </c>
    </row>
    <row r="3886" spans="1:19" x14ac:dyDescent="0.3">
      <c r="A3886">
        <v>2021</v>
      </c>
      <c r="B3886">
        <v>6</v>
      </c>
      <c r="C3886">
        <v>11</v>
      </c>
      <c r="D3886">
        <v>21</v>
      </c>
      <c r="E3886">
        <v>29233.673999999999</v>
      </c>
      <c r="F3886">
        <v>811.76300000000003</v>
      </c>
      <c r="G3886">
        <v>86.998999999999995</v>
      </c>
      <c r="H3886">
        <v>87.346000000000004</v>
      </c>
      <c r="I3886">
        <v>599.99599999999998</v>
      </c>
      <c r="J3886">
        <v>6.1710000000000003</v>
      </c>
      <c r="K3886">
        <v>-18.821999999999999</v>
      </c>
      <c r="L3886">
        <v>92.724999999999994</v>
      </c>
      <c r="M3886">
        <v>30812.853999999999</v>
      </c>
      <c r="N3886">
        <v>0</v>
      </c>
      <c r="O3886">
        <v>0</v>
      </c>
      <c r="P3886">
        <v>2.3479999999999999</v>
      </c>
      <c r="Q3886">
        <v>255.65700000000001</v>
      </c>
      <c r="R3886">
        <v>30810.506000000001</v>
      </c>
      <c r="S3886">
        <v>30554.848999999998</v>
      </c>
    </row>
    <row r="3887" spans="1:19" x14ac:dyDescent="0.3">
      <c r="A3887">
        <v>2021</v>
      </c>
      <c r="B3887">
        <v>6</v>
      </c>
      <c r="C3887">
        <v>11</v>
      </c>
      <c r="D3887">
        <v>22</v>
      </c>
      <c r="E3887">
        <v>26904.793000000001</v>
      </c>
      <c r="F3887">
        <v>977.74400000000003</v>
      </c>
      <c r="G3887">
        <v>81.013000000000005</v>
      </c>
      <c r="H3887">
        <v>83.882999999999996</v>
      </c>
      <c r="I3887">
        <v>669.53200000000004</v>
      </c>
      <c r="J3887">
        <v>5.7759999999999998</v>
      </c>
      <c r="K3887">
        <v>7.45</v>
      </c>
      <c r="L3887">
        <v>90.950999999999993</v>
      </c>
      <c r="M3887">
        <v>28740.129000000001</v>
      </c>
      <c r="N3887">
        <v>0</v>
      </c>
      <c r="O3887">
        <v>0</v>
      </c>
      <c r="P3887">
        <v>-10.281000000000001</v>
      </c>
      <c r="Q3887">
        <v>231.75399999999999</v>
      </c>
      <c r="R3887">
        <v>28750.41</v>
      </c>
      <c r="S3887">
        <v>28518.654999999999</v>
      </c>
    </row>
    <row r="3888" spans="1:19" x14ac:dyDescent="0.3">
      <c r="A3888">
        <v>2021</v>
      </c>
      <c r="B3888">
        <v>6</v>
      </c>
      <c r="C3888">
        <v>11</v>
      </c>
      <c r="D3888">
        <v>23</v>
      </c>
      <c r="E3888">
        <v>24465.444</v>
      </c>
      <c r="F3888">
        <v>1180.598</v>
      </c>
      <c r="G3888">
        <v>73.438000000000002</v>
      </c>
      <c r="H3888">
        <v>80.536000000000001</v>
      </c>
      <c r="I3888">
        <v>1123.501</v>
      </c>
      <c r="J3888">
        <v>4.9880000000000004</v>
      </c>
      <c r="K3888">
        <v>24.428999999999998</v>
      </c>
      <c r="L3888">
        <v>89.102999999999994</v>
      </c>
      <c r="M3888">
        <v>26968.6</v>
      </c>
      <c r="N3888">
        <v>0</v>
      </c>
      <c r="O3888">
        <v>0</v>
      </c>
      <c r="P3888">
        <v>-12.760999999999999</v>
      </c>
      <c r="Q3888">
        <v>205.35400000000001</v>
      </c>
      <c r="R3888">
        <v>26981.361000000001</v>
      </c>
      <c r="S3888">
        <v>26776.007000000001</v>
      </c>
    </row>
    <row r="3889" spans="1:19" x14ac:dyDescent="0.3">
      <c r="A3889">
        <v>2021</v>
      </c>
      <c r="B3889">
        <v>6</v>
      </c>
      <c r="C3889">
        <v>11</v>
      </c>
      <c r="D3889">
        <v>24</v>
      </c>
      <c r="E3889">
        <v>22444.999</v>
      </c>
      <c r="F3889">
        <v>1495.25</v>
      </c>
      <c r="G3889">
        <v>65.784999999999997</v>
      </c>
      <c r="H3889">
        <v>77.046999999999997</v>
      </c>
      <c r="I3889">
        <v>914.98099999999999</v>
      </c>
      <c r="J3889">
        <v>2.2050000000000001</v>
      </c>
      <c r="K3889">
        <v>32.457999999999998</v>
      </c>
      <c r="L3889">
        <v>87.9</v>
      </c>
      <c r="M3889">
        <v>25054.839</v>
      </c>
      <c r="N3889">
        <v>0</v>
      </c>
      <c r="O3889">
        <v>0</v>
      </c>
      <c r="P3889">
        <v>-21.530999999999999</v>
      </c>
      <c r="Q3889">
        <v>180.732</v>
      </c>
      <c r="R3889">
        <v>25076.37</v>
      </c>
      <c r="S3889">
        <v>24895.638999999999</v>
      </c>
    </row>
    <row r="3890" spans="1:19" x14ac:dyDescent="0.3">
      <c r="A3890">
        <v>2021</v>
      </c>
      <c r="B3890">
        <v>6</v>
      </c>
      <c r="C3890">
        <v>12</v>
      </c>
      <c r="D3890">
        <v>1</v>
      </c>
      <c r="E3890">
        <v>20796.743999999999</v>
      </c>
      <c r="F3890">
        <v>1656.848</v>
      </c>
      <c r="G3890">
        <v>65.162000000000006</v>
      </c>
      <c r="H3890">
        <v>73.734999999999999</v>
      </c>
      <c r="I3890">
        <v>776.048</v>
      </c>
      <c r="J3890">
        <v>2.1859999999999999</v>
      </c>
      <c r="K3890">
        <v>25.39</v>
      </c>
      <c r="L3890">
        <v>86.947000000000003</v>
      </c>
      <c r="M3890">
        <v>23417.898000000001</v>
      </c>
      <c r="N3890">
        <v>0</v>
      </c>
      <c r="O3890">
        <v>0</v>
      </c>
      <c r="P3890">
        <v>-18.259</v>
      </c>
      <c r="Q3890">
        <v>166.12100000000001</v>
      </c>
      <c r="R3890">
        <v>23436.156999999999</v>
      </c>
      <c r="S3890">
        <v>23270.036</v>
      </c>
    </row>
    <row r="3891" spans="1:19" x14ac:dyDescent="0.3">
      <c r="A3891">
        <v>2021</v>
      </c>
      <c r="B3891">
        <v>6</v>
      </c>
      <c r="C3891">
        <v>12</v>
      </c>
      <c r="D3891">
        <v>2</v>
      </c>
      <c r="E3891">
        <v>20155.014999999999</v>
      </c>
      <c r="F3891">
        <v>1702.4179999999999</v>
      </c>
      <c r="G3891">
        <v>61.642000000000003</v>
      </c>
      <c r="H3891">
        <v>72.105999999999995</v>
      </c>
      <c r="I3891">
        <v>521.38699999999994</v>
      </c>
      <c r="J3891">
        <v>2.2200000000000002</v>
      </c>
      <c r="K3891">
        <v>22.062999999999999</v>
      </c>
      <c r="L3891">
        <v>86.6</v>
      </c>
      <c r="M3891">
        <v>22561.809000000001</v>
      </c>
      <c r="N3891">
        <v>0</v>
      </c>
      <c r="O3891">
        <v>0</v>
      </c>
      <c r="P3891">
        <v>-13.888</v>
      </c>
      <c r="Q3891">
        <v>157.017</v>
      </c>
      <c r="R3891">
        <v>22575.697</v>
      </c>
      <c r="S3891">
        <v>22418.679</v>
      </c>
    </row>
    <row r="3892" spans="1:19" x14ac:dyDescent="0.3">
      <c r="A3892">
        <v>2021</v>
      </c>
      <c r="B3892">
        <v>6</v>
      </c>
      <c r="C3892">
        <v>12</v>
      </c>
      <c r="D3892">
        <v>3</v>
      </c>
      <c r="E3892">
        <v>19810.885999999999</v>
      </c>
      <c r="F3892">
        <v>1753.6089999999999</v>
      </c>
      <c r="G3892">
        <v>59.746000000000002</v>
      </c>
      <c r="H3892">
        <v>70.156999999999996</v>
      </c>
      <c r="I3892">
        <v>330.22199999999998</v>
      </c>
      <c r="J3892">
        <v>2.1920000000000002</v>
      </c>
      <c r="K3892">
        <v>19.55</v>
      </c>
      <c r="L3892">
        <v>86.412999999999997</v>
      </c>
      <c r="M3892">
        <v>22073.03</v>
      </c>
      <c r="N3892">
        <v>0</v>
      </c>
      <c r="O3892">
        <v>0</v>
      </c>
      <c r="P3892">
        <v>-8.7870000000000008</v>
      </c>
      <c r="Q3892">
        <v>151.80699999999999</v>
      </c>
      <c r="R3892">
        <v>22081.816999999999</v>
      </c>
      <c r="S3892">
        <v>21930.01</v>
      </c>
    </row>
    <row r="3893" spans="1:19" x14ac:dyDescent="0.3">
      <c r="A3893">
        <v>2021</v>
      </c>
      <c r="B3893">
        <v>6</v>
      </c>
      <c r="C3893">
        <v>12</v>
      </c>
      <c r="D3893">
        <v>4</v>
      </c>
      <c r="E3893">
        <v>19949.740000000002</v>
      </c>
      <c r="F3893">
        <v>1752.895</v>
      </c>
      <c r="G3893">
        <v>58.219000000000001</v>
      </c>
      <c r="H3893">
        <v>68.924000000000007</v>
      </c>
      <c r="I3893">
        <v>207.58500000000001</v>
      </c>
      <c r="J3893">
        <v>1.978</v>
      </c>
      <c r="K3893">
        <v>19.561</v>
      </c>
      <c r="L3893">
        <v>86.501000000000005</v>
      </c>
      <c r="M3893">
        <v>22087.184000000001</v>
      </c>
      <c r="N3893">
        <v>0</v>
      </c>
      <c r="O3893">
        <v>0</v>
      </c>
      <c r="P3893">
        <v>-5.1609999999999996</v>
      </c>
      <c r="Q3893">
        <v>150.76300000000001</v>
      </c>
      <c r="R3893">
        <v>22092.345000000001</v>
      </c>
      <c r="S3893">
        <v>21941.581999999999</v>
      </c>
    </row>
    <row r="3894" spans="1:19" x14ac:dyDescent="0.3">
      <c r="A3894">
        <v>2021</v>
      </c>
      <c r="B3894">
        <v>6</v>
      </c>
      <c r="C3894">
        <v>12</v>
      </c>
      <c r="D3894">
        <v>5</v>
      </c>
      <c r="E3894">
        <v>20321.544999999998</v>
      </c>
      <c r="F3894">
        <v>1685.3040000000001</v>
      </c>
      <c r="G3894">
        <v>58.262999999999998</v>
      </c>
      <c r="H3894">
        <v>68.167000000000002</v>
      </c>
      <c r="I3894">
        <v>119.679</v>
      </c>
      <c r="J3894">
        <v>1.9810000000000001</v>
      </c>
      <c r="K3894">
        <v>9.0730000000000004</v>
      </c>
      <c r="L3894">
        <v>86.703000000000003</v>
      </c>
      <c r="M3894">
        <v>22292.45</v>
      </c>
      <c r="N3894">
        <v>0.45500000000000002</v>
      </c>
      <c r="O3894">
        <v>0</v>
      </c>
      <c r="P3894">
        <v>-4.5750000000000002</v>
      </c>
      <c r="Q3894">
        <v>152.21700000000001</v>
      </c>
      <c r="R3894">
        <v>22296.57</v>
      </c>
      <c r="S3894">
        <v>22144.352999999999</v>
      </c>
    </row>
    <row r="3895" spans="1:19" x14ac:dyDescent="0.3">
      <c r="A3895">
        <v>2021</v>
      </c>
      <c r="B3895">
        <v>6</v>
      </c>
      <c r="C3895">
        <v>12</v>
      </c>
      <c r="D3895">
        <v>6</v>
      </c>
      <c r="E3895">
        <v>20937.712</v>
      </c>
      <c r="F3895">
        <v>1548.6089999999999</v>
      </c>
      <c r="G3895">
        <v>59.088000000000001</v>
      </c>
      <c r="H3895">
        <v>67.991</v>
      </c>
      <c r="I3895">
        <v>75.995999999999995</v>
      </c>
      <c r="J3895">
        <v>2.302</v>
      </c>
      <c r="K3895">
        <v>4.383</v>
      </c>
      <c r="L3895">
        <v>87.058999999999997</v>
      </c>
      <c r="M3895">
        <v>22724.052</v>
      </c>
      <c r="N3895">
        <v>186.559</v>
      </c>
      <c r="O3895">
        <v>0</v>
      </c>
      <c r="P3895">
        <v>-2.1589999999999998</v>
      </c>
      <c r="Q3895">
        <v>161.309</v>
      </c>
      <c r="R3895">
        <v>22539.651999999998</v>
      </c>
      <c r="S3895">
        <v>22378.343000000001</v>
      </c>
    </row>
    <row r="3896" spans="1:19" x14ac:dyDescent="0.3">
      <c r="A3896">
        <v>2021</v>
      </c>
      <c r="B3896">
        <v>6</v>
      </c>
      <c r="C3896">
        <v>12</v>
      </c>
      <c r="D3896">
        <v>7</v>
      </c>
      <c r="E3896">
        <v>22458.434000000001</v>
      </c>
      <c r="F3896">
        <v>1497.9369999999999</v>
      </c>
      <c r="G3896">
        <v>61.158999999999999</v>
      </c>
      <c r="H3896">
        <v>70.02</v>
      </c>
      <c r="I3896">
        <v>79.161000000000001</v>
      </c>
      <c r="J3896">
        <v>2.62</v>
      </c>
      <c r="K3896">
        <v>11.926</v>
      </c>
      <c r="L3896">
        <v>87.966999999999999</v>
      </c>
      <c r="M3896">
        <v>24208.064999999999</v>
      </c>
      <c r="N3896">
        <v>1451.373</v>
      </c>
      <c r="O3896">
        <v>-2.1190000000000002</v>
      </c>
      <c r="P3896">
        <v>-1.5009999999999999</v>
      </c>
      <c r="Q3896">
        <v>181.18799999999999</v>
      </c>
      <c r="R3896">
        <v>22760.312000000002</v>
      </c>
      <c r="S3896">
        <v>22579.124</v>
      </c>
    </row>
    <row r="3897" spans="1:19" x14ac:dyDescent="0.3">
      <c r="A3897">
        <v>2021</v>
      </c>
      <c r="B3897">
        <v>6</v>
      </c>
      <c r="C3897">
        <v>12</v>
      </c>
      <c r="D3897">
        <v>8</v>
      </c>
      <c r="E3897">
        <v>24372.959999999999</v>
      </c>
      <c r="F3897">
        <v>1422.008</v>
      </c>
      <c r="G3897">
        <v>65.513000000000005</v>
      </c>
      <c r="H3897">
        <v>71.978999999999999</v>
      </c>
      <c r="I3897">
        <v>109.06699999999999</v>
      </c>
      <c r="J3897">
        <v>2.8879999999999999</v>
      </c>
      <c r="K3897">
        <v>7.3940000000000001</v>
      </c>
      <c r="L3897">
        <v>89.12</v>
      </c>
      <c r="M3897">
        <v>26075.415000000001</v>
      </c>
      <c r="N3897">
        <v>3527.116</v>
      </c>
      <c r="O3897">
        <v>-30.443999999999999</v>
      </c>
      <c r="P3897">
        <v>-1.222</v>
      </c>
      <c r="Q3897">
        <v>211.947</v>
      </c>
      <c r="R3897">
        <v>22579.966</v>
      </c>
      <c r="S3897">
        <v>22368.019</v>
      </c>
    </row>
    <row r="3898" spans="1:19" x14ac:dyDescent="0.3">
      <c r="A3898">
        <v>2021</v>
      </c>
      <c r="B3898">
        <v>6</v>
      </c>
      <c r="C3898">
        <v>12</v>
      </c>
      <c r="D3898">
        <v>9</v>
      </c>
      <c r="E3898">
        <v>25822.216</v>
      </c>
      <c r="F3898">
        <v>1318.5029999999999</v>
      </c>
      <c r="G3898">
        <v>71.551000000000002</v>
      </c>
      <c r="H3898">
        <v>73.483999999999995</v>
      </c>
      <c r="I3898">
        <v>148.09700000000001</v>
      </c>
      <c r="J3898">
        <v>3.0950000000000002</v>
      </c>
      <c r="K3898">
        <v>7.7969999999999997</v>
      </c>
      <c r="L3898">
        <v>90.207999999999998</v>
      </c>
      <c r="M3898">
        <v>27463.399000000001</v>
      </c>
      <c r="N3898">
        <v>5596.9059999999999</v>
      </c>
      <c r="O3898">
        <v>-60.15</v>
      </c>
      <c r="P3898">
        <v>0.55800000000000005</v>
      </c>
      <c r="Q3898">
        <v>242.89</v>
      </c>
      <c r="R3898">
        <v>21926.085999999999</v>
      </c>
      <c r="S3898">
        <v>21683.196</v>
      </c>
    </row>
    <row r="3899" spans="1:19" x14ac:dyDescent="0.3">
      <c r="A3899">
        <v>2021</v>
      </c>
      <c r="B3899">
        <v>6</v>
      </c>
      <c r="C3899">
        <v>12</v>
      </c>
      <c r="D3899">
        <v>10</v>
      </c>
      <c r="E3899">
        <v>26958.391</v>
      </c>
      <c r="F3899">
        <v>1214.847</v>
      </c>
      <c r="G3899">
        <v>77.73</v>
      </c>
      <c r="H3899">
        <v>77.052000000000007</v>
      </c>
      <c r="I3899">
        <v>183.595</v>
      </c>
      <c r="J3899">
        <v>3.2829999999999999</v>
      </c>
      <c r="K3899">
        <v>15.189</v>
      </c>
      <c r="L3899">
        <v>91.069000000000003</v>
      </c>
      <c r="M3899">
        <v>28543.425999999999</v>
      </c>
      <c r="N3899">
        <v>7389.3180000000002</v>
      </c>
      <c r="O3899">
        <v>-75.503</v>
      </c>
      <c r="P3899">
        <v>2.133</v>
      </c>
      <c r="Q3899">
        <v>266.98399999999998</v>
      </c>
      <c r="R3899">
        <v>21227.477999999999</v>
      </c>
      <c r="S3899">
        <v>20960.493999999999</v>
      </c>
    </row>
    <row r="3900" spans="1:19" x14ac:dyDescent="0.3">
      <c r="A3900">
        <v>2021</v>
      </c>
      <c r="B3900">
        <v>6</v>
      </c>
      <c r="C3900">
        <v>12</v>
      </c>
      <c r="D3900">
        <v>11</v>
      </c>
      <c r="E3900">
        <v>27514.593000000001</v>
      </c>
      <c r="F3900">
        <v>1140.491</v>
      </c>
      <c r="G3900">
        <v>84.927999999999997</v>
      </c>
      <c r="H3900">
        <v>79.679000000000002</v>
      </c>
      <c r="I3900">
        <v>236.779</v>
      </c>
      <c r="J3900">
        <v>3.4590000000000001</v>
      </c>
      <c r="K3900">
        <v>17.091000000000001</v>
      </c>
      <c r="L3900">
        <v>91.478999999999999</v>
      </c>
      <c r="M3900">
        <v>29083.571</v>
      </c>
      <c r="N3900">
        <v>8651.5210000000006</v>
      </c>
      <c r="O3900">
        <v>-59.807000000000002</v>
      </c>
      <c r="P3900">
        <v>3.1669999999999998</v>
      </c>
      <c r="Q3900">
        <v>285.64400000000001</v>
      </c>
      <c r="R3900">
        <v>20488.690999999999</v>
      </c>
      <c r="S3900">
        <v>20203.045999999998</v>
      </c>
    </row>
    <row r="3901" spans="1:19" x14ac:dyDescent="0.3">
      <c r="A3901">
        <v>2021</v>
      </c>
      <c r="B3901">
        <v>6</v>
      </c>
      <c r="C3901">
        <v>12</v>
      </c>
      <c r="D3901">
        <v>12</v>
      </c>
      <c r="E3901">
        <v>27784.692999999999</v>
      </c>
      <c r="F3901">
        <v>1077.204</v>
      </c>
      <c r="G3901">
        <v>91.888000000000005</v>
      </c>
      <c r="H3901">
        <v>83.7</v>
      </c>
      <c r="I3901">
        <v>278.48500000000001</v>
      </c>
      <c r="J3901">
        <v>3.6019999999999999</v>
      </c>
      <c r="K3901">
        <v>9.234</v>
      </c>
      <c r="L3901">
        <v>91.697999999999993</v>
      </c>
      <c r="M3901">
        <v>29328.616000000002</v>
      </c>
      <c r="N3901">
        <v>9320.7919999999995</v>
      </c>
      <c r="O3901">
        <v>-34.436999999999998</v>
      </c>
      <c r="P3901">
        <v>6.0179999999999998</v>
      </c>
      <c r="Q3901">
        <v>297.81599999999997</v>
      </c>
      <c r="R3901">
        <v>20036.242999999999</v>
      </c>
      <c r="S3901">
        <v>19738.427</v>
      </c>
    </row>
    <row r="3902" spans="1:19" x14ac:dyDescent="0.3">
      <c r="A3902">
        <v>2021</v>
      </c>
      <c r="B3902">
        <v>6</v>
      </c>
      <c r="C3902">
        <v>12</v>
      </c>
      <c r="D3902">
        <v>13</v>
      </c>
      <c r="E3902">
        <v>28103.422999999999</v>
      </c>
      <c r="F3902">
        <v>1003.139</v>
      </c>
      <c r="G3902">
        <v>98.164000000000001</v>
      </c>
      <c r="H3902">
        <v>87.218999999999994</v>
      </c>
      <c r="I3902">
        <v>291.09500000000003</v>
      </c>
      <c r="J3902">
        <v>3.601</v>
      </c>
      <c r="K3902">
        <v>6.9550000000000001</v>
      </c>
      <c r="L3902">
        <v>91.991</v>
      </c>
      <c r="M3902">
        <v>29587.421999999999</v>
      </c>
      <c r="N3902">
        <v>9489.6309999999994</v>
      </c>
      <c r="O3902">
        <v>-25.04</v>
      </c>
      <c r="P3902">
        <v>5.8289999999999997</v>
      </c>
      <c r="Q3902">
        <v>306.13400000000001</v>
      </c>
      <c r="R3902">
        <v>20117.001</v>
      </c>
      <c r="S3902">
        <v>19810.866999999998</v>
      </c>
    </row>
    <row r="3903" spans="1:19" x14ac:dyDescent="0.3">
      <c r="A3903">
        <v>2021</v>
      </c>
      <c r="B3903">
        <v>6</v>
      </c>
      <c r="C3903">
        <v>12</v>
      </c>
      <c r="D3903">
        <v>14</v>
      </c>
      <c r="E3903">
        <v>28319.324000000001</v>
      </c>
      <c r="F3903">
        <v>934.91300000000001</v>
      </c>
      <c r="G3903">
        <v>103.483</v>
      </c>
      <c r="H3903">
        <v>90.558000000000007</v>
      </c>
      <c r="I3903">
        <v>281.34899999999999</v>
      </c>
      <c r="J3903">
        <v>3.157</v>
      </c>
      <c r="K3903">
        <v>-2.1949999999999998</v>
      </c>
      <c r="L3903">
        <v>92.191000000000003</v>
      </c>
      <c r="M3903">
        <v>29719.296999999999</v>
      </c>
      <c r="N3903">
        <v>9067.768</v>
      </c>
      <c r="O3903">
        <v>-15.744</v>
      </c>
      <c r="P3903">
        <v>4.7149999999999999</v>
      </c>
      <c r="Q3903">
        <v>311.97300000000001</v>
      </c>
      <c r="R3903">
        <v>20662.558000000001</v>
      </c>
      <c r="S3903">
        <v>20350.584999999999</v>
      </c>
    </row>
    <row r="3904" spans="1:19" x14ac:dyDescent="0.3">
      <c r="A3904">
        <v>2021</v>
      </c>
      <c r="B3904">
        <v>6</v>
      </c>
      <c r="C3904">
        <v>12</v>
      </c>
      <c r="D3904">
        <v>15</v>
      </c>
      <c r="E3904">
        <v>28434.895</v>
      </c>
      <c r="F3904">
        <v>903.63099999999997</v>
      </c>
      <c r="G3904">
        <v>107.994</v>
      </c>
      <c r="H3904">
        <v>93.421000000000006</v>
      </c>
      <c r="I3904">
        <v>270.17500000000001</v>
      </c>
      <c r="J3904">
        <v>2.6850000000000001</v>
      </c>
      <c r="K3904">
        <v>-4.4560000000000004</v>
      </c>
      <c r="L3904">
        <v>92.3</v>
      </c>
      <c r="M3904">
        <v>29792.651000000002</v>
      </c>
      <c r="N3904">
        <v>7944.5320000000002</v>
      </c>
      <c r="O3904">
        <v>-7.0490000000000004</v>
      </c>
      <c r="P3904">
        <v>7.1769999999999996</v>
      </c>
      <c r="Q3904">
        <v>316.48500000000001</v>
      </c>
      <c r="R3904">
        <v>21847.991999999998</v>
      </c>
      <c r="S3904">
        <v>21531.507000000001</v>
      </c>
    </row>
    <row r="3905" spans="1:19" x14ac:dyDescent="0.3">
      <c r="A3905">
        <v>2021</v>
      </c>
      <c r="B3905">
        <v>6</v>
      </c>
      <c r="C3905">
        <v>12</v>
      </c>
      <c r="D3905">
        <v>16</v>
      </c>
      <c r="E3905">
        <v>28429.082999999999</v>
      </c>
      <c r="F3905">
        <v>851.255</v>
      </c>
      <c r="G3905">
        <v>110.926</v>
      </c>
      <c r="H3905">
        <v>95.632999999999996</v>
      </c>
      <c r="I3905">
        <v>120.146</v>
      </c>
      <c r="J3905">
        <v>1.605</v>
      </c>
      <c r="K3905">
        <v>-34.994999999999997</v>
      </c>
      <c r="L3905">
        <v>92.28</v>
      </c>
      <c r="M3905">
        <v>29555.008000000002</v>
      </c>
      <c r="N3905">
        <v>6245.1940000000004</v>
      </c>
      <c r="O3905">
        <v>2</v>
      </c>
      <c r="P3905">
        <v>7.6639999999999997</v>
      </c>
      <c r="Q3905">
        <v>319.971</v>
      </c>
      <c r="R3905">
        <v>23300.149000000001</v>
      </c>
      <c r="S3905">
        <v>22980.178</v>
      </c>
    </row>
    <row r="3906" spans="1:19" x14ac:dyDescent="0.3">
      <c r="A3906">
        <v>2021</v>
      </c>
      <c r="B3906">
        <v>6</v>
      </c>
      <c r="C3906">
        <v>12</v>
      </c>
      <c r="D3906">
        <v>17</v>
      </c>
      <c r="E3906">
        <v>28149.119999999999</v>
      </c>
      <c r="F3906">
        <v>807.03399999999999</v>
      </c>
      <c r="G3906">
        <v>111.777</v>
      </c>
      <c r="H3906">
        <v>96.385999999999996</v>
      </c>
      <c r="I3906">
        <v>125.048</v>
      </c>
      <c r="J3906">
        <v>1.504</v>
      </c>
      <c r="K3906">
        <v>-51.124000000000002</v>
      </c>
      <c r="L3906">
        <v>92.043999999999997</v>
      </c>
      <c r="M3906">
        <v>29220.012999999999</v>
      </c>
      <c r="N3906">
        <v>4022.2350000000001</v>
      </c>
      <c r="O3906">
        <v>25.983000000000001</v>
      </c>
      <c r="P3906">
        <v>9.49</v>
      </c>
      <c r="Q3906">
        <v>319.262</v>
      </c>
      <c r="R3906">
        <v>25162.305</v>
      </c>
      <c r="S3906">
        <v>24843.044000000002</v>
      </c>
    </row>
    <row r="3907" spans="1:19" x14ac:dyDescent="0.3">
      <c r="A3907">
        <v>2021</v>
      </c>
      <c r="B3907">
        <v>6</v>
      </c>
      <c r="C3907">
        <v>12</v>
      </c>
      <c r="D3907">
        <v>18</v>
      </c>
      <c r="E3907">
        <v>27794.937999999998</v>
      </c>
      <c r="F3907">
        <v>782.57899999999995</v>
      </c>
      <c r="G3907">
        <v>110.399</v>
      </c>
      <c r="H3907">
        <v>95.786000000000001</v>
      </c>
      <c r="I3907">
        <v>126.42400000000001</v>
      </c>
      <c r="J3907">
        <v>1.413</v>
      </c>
      <c r="K3907">
        <v>-51.616999999999997</v>
      </c>
      <c r="L3907">
        <v>91.757000000000005</v>
      </c>
      <c r="M3907">
        <v>28841.279999999999</v>
      </c>
      <c r="N3907">
        <v>1697.345</v>
      </c>
      <c r="O3907">
        <v>68.513999999999996</v>
      </c>
      <c r="P3907">
        <v>1.43</v>
      </c>
      <c r="Q3907">
        <v>305.44600000000003</v>
      </c>
      <c r="R3907">
        <v>27073.99</v>
      </c>
      <c r="S3907">
        <v>26768.544000000002</v>
      </c>
    </row>
    <row r="3908" spans="1:19" x14ac:dyDescent="0.3">
      <c r="A3908">
        <v>2021</v>
      </c>
      <c r="B3908">
        <v>6</v>
      </c>
      <c r="C3908">
        <v>12</v>
      </c>
      <c r="D3908">
        <v>19</v>
      </c>
      <c r="E3908">
        <v>27430.763999999999</v>
      </c>
      <c r="F3908">
        <v>777.74</v>
      </c>
      <c r="G3908">
        <v>108.02</v>
      </c>
      <c r="H3908">
        <v>92.32</v>
      </c>
      <c r="I3908">
        <v>140.63300000000001</v>
      </c>
      <c r="J3908">
        <v>1.3069999999999999</v>
      </c>
      <c r="K3908">
        <v>-56.302999999999997</v>
      </c>
      <c r="L3908">
        <v>91.445999999999998</v>
      </c>
      <c r="M3908">
        <v>28477.905999999999</v>
      </c>
      <c r="N3908">
        <v>274.55399999999997</v>
      </c>
      <c r="O3908">
        <v>83.703000000000003</v>
      </c>
      <c r="P3908">
        <v>1.91</v>
      </c>
      <c r="Q3908">
        <v>280.84899999999999</v>
      </c>
      <c r="R3908">
        <v>28117.739000000001</v>
      </c>
      <c r="S3908">
        <v>27836.888999999999</v>
      </c>
    </row>
    <row r="3909" spans="1:19" x14ac:dyDescent="0.3">
      <c r="A3909">
        <v>2021</v>
      </c>
      <c r="B3909">
        <v>6</v>
      </c>
      <c r="C3909">
        <v>12</v>
      </c>
      <c r="D3909">
        <v>20</v>
      </c>
      <c r="E3909">
        <v>28018.577000000001</v>
      </c>
      <c r="F3909">
        <v>818.70699999999999</v>
      </c>
      <c r="G3909">
        <v>101.736</v>
      </c>
      <c r="H3909">
        <v>88.867999999999995</v>
      </c>
      <c r="I3909">
        <v>205.107</v>
      </c>
      <c r="J3909">
        <v>1.6870000000000001</v>
      </c>
      <c r="K3909">
        <v>-60.67</v>
      </c>
      <c r="L3909">
        <v>91.878</v>
      </c>
      <c r="M3909">
        <v>29164.152999999998</v>
      </c>
      <c r="N3909">
        <v>4.6059999999999999</v>
      </c>
      <c r="O3909">
        <v>82.673000000000002</v>
      </c>
      <c r="P3909">
        <v>4.7569999999999997</v>
      </c>
      <c r="Q3909">
        <v>262.08</v>
      </c>
      <c r="R3909">
        <v>29072.116999999998</v>
      </c>
      <c r="S3909">
        <v>28810.037</v>
      </c>
    </row>
    <row r="3910" spans="1:19" x14ac:dyDescent="0.3">
      <c r="A3910">
        <v>2021</v>
      </c>
      <c r="B3910">
        <v>6</v>
      </c>
      <c r="C3910">
        <v>12</v>
      </c>
      <c r="D3910">
        <v>21</v>
      </c>
      <c r="E3910">
        <v>27628.071</v>
      </c>
      <c r="F3910">
        <v>880.90800000000002</v>
      </c>
      <c r="G3910">
        <v>95.372</v>
      </c>
      <c r="H3910">
        <v>87.632000000000005</v>
      </c>
      <c r="I3910">
        <v>429.49599999999998</v>
      </c>
      <c r="J3910">
        <v>2.3239999999999998</v>
      </c>
      <c r="K3910">
        <v>-16.416</v>
      </c>
      <c r="L3910">
        <v>91.58</v>
      </c>
      <c r="M3910">
        <v>29103.595000000001</v>
      </c>
      <c r="N3910">
        <v>0</v>
      </c>
      <c r="O3910">
        <v>0</v>
      </c>
      <c r="P3910">
        <v>2.3479999999999999</v>
      </c>
      <c r="Q3910">
        <v>242.988</v>
      </c>
      <c r="R3910">
        <v>29101.246999999999</v>
      </c>
      <c r="S3910">
        <v>28858.258999999998</v>
      </c>
    </row>
    <row r="3911" spans="1:19" x14ac:dyDescent="0.3">
      <c r="A3911">
        <v>2021</v>
      </c>
      <c r="B3911">
        <v>6</v>
      </c>
      <c r="C3911">
        <v>12</v>
      </c>
      <c r="D3911">
        <v>22</v>
      </c>
      <c r="E3911">
        <v>25663.373</v>
      </c>
      <c r="F3911">
        <v>1033.2539999999999</v>
      </c>
      <c r="G3911">
        <v>88.64</v>
      </c>
      <c r="H3911">
        <v>83.909000000000006</v>
      </c>
      <c r="I3911">
        <v>471.82100000000003</v>
      </c>
      <c r="J3911">
        <v>2.1179999999999999</v>
      </c>
      <c r="K3911">
        <v>6.4480000000000004</v>
      </c>
      <c r="L3911">
        <v>89.947000000000003</v>
      </c>
      <c r="M3911">
        <v>27350.870999999999</v>
      </c>
      <c r="N3911">
        <v>0</v>
      </c>
      <c r="O3911">
        <v>0</v>
      </c>
      <c r="P3911">
        <v>-10.281000000000001</v>
      </c>
      <c r="Q3911">
        <v>223.97800000000001</v>
      </c>
      <c r="R3911">
        <v>27361.151999999998</v>
      </c>
      <c r="S3911">
        <v>27137.173999999999</v>
      </c>
    </row>
    <row r="3912" spans="1:19" x14ac:dyDescent="0.3">
      <c r="A3912">
        <v>2021</v>
      </c>
      <c r="B3912">
        <v>6</v>
      </c>
      <c r="C3912">
        <v>12</v>
      </c>
      <c r="D3912">
        <v>23</v>
      </c>
      <c r="E3912">
        <v>23333.346000000001</v>
      </c>
      <c r="F3912">
        <v>1227.44</v>
      </c>
      <c r="G3912">
        <v>79.67</v>
      </c>
      <c r="H3912">
        <v>80.376999999999995</v>
      </c>
      <c r="I3912">
        <v>583.24</v>
      </c>
      <c r="J3912">
        <v>2.2850000000000001</v>
      </c>
      <c r="K3912">
        <v>21.132999999999999</v>
      </c>
      <c r="L3912">
        <v>88.427000000000007</v>
      </c>
      <c r="M3912">
        <v>25336.249</v>
      </c>
      <c r="N3912">
        <v>0</v>
      </c>
      <c r="O3912">
        <v>0</v>
      </c>
      <c r="P3912">
        <v>-12.760999999999999</v>
      </c>
      <c r="Q3912">
        <v>202.215</v>
      </c>
      <c r="R3912">
        <v>25349.01</v>
      </c>
      <c r="S3912">
        <v>25146.794000000002</v>
      </c>
    </row>
    <row r="3913" spans="1:19" x14ac:dyDescent="0.3">
      <c r="A3913">
        <v>2021</v>
      </c>
      <c r="B3913">
        <v>6</v>
      </c>
      <c r="C3913">
        <v>12</v>
      </c>
      <c r="D3913">
        <v>24</v>
      </c>
      <c r="E3913">
        <v>21461.55</v>
      </c>
      <c r="F3913">
        <v>1561.818</v>
      </c>
      <c r="G3913">
        <v>72.087000000000003</v>
      </c>
      <c r="H3913">
        <v>76.811999999999998</v>
      </c>
      <c r="I3913">
        <v>914.98099999999999</v>
      </c>
      <c r="J3913">
        <v>2.2050000000000001</v>
      </c>
      <c r="K3913">
        <v>27.797999999999998</v>
      </c>
      <c r="L3913">
        <v>87.316999999999993</v>
      </c>
      <c r="M3913">
        <v>24132.482</v>
      </c>
      <c r="N3913">
        <v>0</v>
      </c>
      <c r="O3913">
        <v>0</v>
      </c>
      <c r="P3913">
        <v>-21.530999999999999</v>
      </c>
      <c r="Q3913">
        <v>181.07400000000001</v>
      </c>
      <c r="R3913">
        <v>24154.013999999999</v>
      </c>
      <c r="S3913">
        <v>23972.938999999998</v>
      </c>
    </row>
    <row r="3914" spans="1:19" x14ac:dyDescent="0.3">
      <c r="A3914">
        <v>2021</v>
      </c>
      <c r="B3914">
        <v>6</v>
      </c>
      <c r="C3914">
        <v>13</v>
      </c>
      <c r="D3914">
        <v>1</v>
      </c>
      <c r="E3914">
        <v>20629.163</v>
      </c>
      <c r="F3914">
        <v>1656.848</v>
      </c>
      <c r="G3914">
        <v>65.39</v>
      </c>
      <c r="H3914">
        <v>73.674000000000007</v>
      </c>
      <c r="I3914">
        <v>776.048</v>
      </c>
      <c r="J3914">
        <v>2.1859999999999999</v>
      </c>
      <c r="K3914">
        <v>25.247</v>
      </c>
      <c r="L3914">
        <v>86.825000000000003</v>
      </c>
      <c r="M3914">
        <v>23249.99</v>
      </c>
      <c r="N3914">
        <v>0</v>
      </c>
      <c r="O3914">
        <v>0</v>
      </c>
      <c r="P3914">
        <v>-18.259</v>
      </c>
      <c r="Q3914">
        <v>165.17599999999999</v>
      </c>
      <c r="R3914">
        <v>23268.249</v>
      </c>
      <c r="S3914">
        <v>23103.073</v>
      </c>
    </row>
    <row r="3915" spans="1:19" x14ac:dyDescent="0.3">
      <c r="A3915">
        <v>2021</v>
      </c>
      <c r="B3915">
        <v>6</v>
      </c>
      <c r="C3915">
        <v>13</v>
      </c>
      <c r="D3915">
        <v>2</v>
      </c>
      <c r="E3915">
        <v>19969.264999999999</v>
      </c>
      <c r="F3915">
        <v>1702.4179999999999</v>
      </c>
      <c r="G3915">
        <v>61.896000000000001</v>
      </c>
      <c r="H3915">
        <v>72.027000000000001</v>
      </c>
      <c r="I3915">
        <v>521.38699999999994</v>
      </c>
      <c r="J3915">
        <v>2.2200000000000002</v>
      </c>
      <c r="K3915">
        <v>22.484999999999999</v>
      </c>
      <c r="L3915">
        <v>86.459000000000003</v>
      </c>
      <c r="M3915">
        <v>22376.26</v>
      </c>
      <c r="N3915">
        <v>0</v>
      </c>
      <c r="O3915">
        <v>0</v>
      </c>
      <c r="P3915">
        <v>-13.888</v>
      </c>
      <c r="Q3915">
        <v>155.34399999999999</v>
      </c>
      <c r="R3915">
        <v>22390.149000000001</v>
      </c>
      <c r="S3915">
        <v>22234.805</v>
      </c>
    </row>
    <row r="3916" spans="1:19" x14ac:dyDescent="0.3">
      <c r="A3916">
        <v>2021</v>
      </c>
      <c r="B3916">
        <v>6</v>
      </c>
      <c r="C3916">
        <v>13</v>
      </c>
      <c r="D3916">
        <v>3</v>
      </c>
      <c r="E3916">
        <v>19500.740000000002</v>
      </c>
      <c r="F3916">
        <v>1753.6089999999999</v>
      </c>
      <c r="G3916">
        <v>60.15</v>
      </c>
      <c r="H3916">
        <v>69.977999999999994</v>
      </c>
      <c r="I3916">
        <v>330.22199999999998</v>
      </c>
      <c r="J3916">
        <v>2.1920000000000002</v>
      </c>
      <c r="K3916">
        <v>20.012</v>
      </c>
      <c r="L3916">
        <v>86.174999999999997</v>
      </c>
      <c r="M3916">
        <v>21762.929</v>
      </c>
      <c r="N3916">
        <v>0</v>
      </c>
      <c r="O3916">
        <v>0</v>
      </c>
      <c r="P3916">
        <v>-8.7870000000000008</v>
      </c>
      <c r="Q3916">
        <v>149.51900000000001</v>
      </c>
      <c r="R3916">
        <v>21771.716</v>
      </c>
      <c r="S3916">
        <v>21622.197</v>
      </c>
    </row>
    <row r="3917" spans="1:19" x14ac:dyDescent="0.3">
      <c r="A3917">
        <v>2021</v>
      </c>
      <c r="B3917">
        <v>6</v>
      </c>
      <c r="C3917">
        <v>13</v>
      </c>
      <c r="D3917">
        <v>4</v>
      </c>
      <c r="E3917">
        <v>19382.505000000001</v>
      </c>
      <c r="F3917">
        <v>1752.895</v>
      </c>
      <c r="G3917">
        <v>59.026000000000003</v>
      </c>
      <c r="H3917">
        <v>68.59</v>
      </c>
      <c r="I3917">
        <v>207.58500000000001</v>
      </c>
      <c r="J3917">
        <v>1.978</v>
      </c>
      <c r="K3917">
        <v>19.844999999999999</v>
      </c>
      <c r="L3917">
        <v>86.105000000000004</v>
      </c>
      <c r="M3917">
        <v>21519.504000000001</v>
      </c>
      <c r="N3917">
        <v>0</v>
      </c>
      <c r="O3917">
        <v>0</v>
      </c>
      <c r="P3917">
        <v>-5.1609999999999996</v>
      </c>
      <c r="Q3917">
        <v>147.416</v>
      </c>
      <c r="R3917">
        <v>21524.665000000001</v>
      </c>
      <c r="S3917">
        <v>21377.249</v>
      </c>
    </row>
    <row r="3918" spans="1:19" x14ac:dyDescent="0.3">
      <c r="A3918">
        <v>2021</v>
      </c>
      <c r="B3918">
        <v>6</v>
      </c>
      <c r="C3918">
        <v>13</v>
      </c>
      <c r="D3918">
        <v>5</v>
      </c>
      <c r="E3918">
        <v>19518.990000000002</v>
      </c>
      <c r="F3918">
        <v>1685.3040000000001</v>
      </c>
      <c r="G3918">
        <v>59.034999999999997</v>
      </c>
      <c r="H3918">
        <v>67.728999999999999</v>
      </c>
      <c r="I3918">
        <v>119.679</v>
      </c>
      <c r="J3918">
        <v>1.9810000000000001</v>
      </c>
      <c r="K3918">
        <v>9.1</v>
      </c>
      <c r="L3918">
        <v>86.171999999999997</v>
      </c>
      <c r="M3918">
        <v>21488.953000000001</v>
      </c>
      <c r="N3918">
        <v>0.45500000000000002</v>
      </c>
      <c r="O3918">
        <v>0</v>
      </c>
      <c r="P3918">
        <v>-4.5750000000000002</v>
      </c>
      <c r="Q3918">
        <v>147.45699999999999</v>
      </c>
      <c r="R3918">
        <v>21493.073</v>
      </c>
      <c r="S3918">
        <v>21345.616999999998</v>
      </c>
    </row>
    <row r="3919" spans="1:19" x14ac:dyDescent="0.3">
      <c r="A3919">
        <v>2021</v>
      </c>
      <c r="B3919">
        <v>6</v>
      </c>
      <c r="C3919">
        <v>13</v>
      </c>
      <c r="D3919">
        <v>6</v>
      </c>
      <c r="E3919">
        <v>19745.624</v>
      </c>
      <c r="F3919">
        <v>1548.6089999999999</v>
      </c>
      <c r="G3919">
        <v>59.921999999999997</v>
      </c>
      <c r="H3919">
        <v>67.352999999999994</v>
      </c>
      <c r="I3919">
        <v>75.995999999999995</v>
      </c>
      <c r="J3919">
        <v>2.302</v>
      </c>
      <c r="K3919">
        <v>4.3579999999999997</v>
      </c>
      <c r="L3919">
        <v>86.29</v>
      </c>
      <c r="M3919">
        <v>21530.531999999999</v>
      </c>
      <c r="N3919">
        <v>186.559</v>
      </c>
      <c r="O3919">
        <v>0</v>
      </c>
      <c r="P3919">
        <v>-2.1589999999999998</v>
      </c>
      <c r="Q3919">
        <v>153.65799999999999</v>
      </c>
      <c r="R3919">
        <v>21346.133000000002</v>
      </c>
      <c r="S3919">
        <v>21192.474999999999</v>
      </c>
    </row>
    <row r="3920" spans="1:19" x14ac:dyDescent="0.3">
      <c r="A3920">
        <v>2021</v>
      </c>
      <c r="B3920">
        <v>6</v>
      </c>
      <c r="C3920">
        <v>13</v>
      </c>
      <c r="D3920">
        <v>7</v>
      </c>
      <c r="E3920">
        <v>20846.591</v>
      </c>
      <c r="F3920">
        <v>1497.9369999999999</v>
      </c>
      <c r="G3920">
        <v>61.500999999999998</v>
      </c>
      <c r="H3920">
        <v>69.009</v>
      </c>
      <c r="I3920">
        <v>79.161000000000001</v>
      </c>
      <c r="J3920">
        <v>2.62</v>
      </c>
      <c r="K3920">
        <v>11.88</v>
      </c>
      <c r="L3920">
        <v>86.891000000000005</v>
      </c>
      <c r="M3920">
        <v>22594.09</v>
      </c>
      <c r="N3920">
        <v>1451.373</v>
      </c>
      <c r="O3920">
        <v>-2.1190000000000002</v>
      </c>
      <c r="P3920">
        <v>-1.5009999999999999</v>
      </c>
      <c r="Q3920">
        <v>166.965</v>
      </c>
      <c r="R3920">
        <v>21146.337</v>
      </c>
      <c r="S3920">
        <v>20979.371999999999</v>
      </c>
    </row>
    <row r="3921" spans="1:19" x14ac:dyDescent="0.3">
      <c r="A3921">
        <v>2021</v>
      </c>
      <c r="B3921">
        <v>6</v>
      </c>
      <c r="C3921">
        <v>13</v>
      </c>
      <c r="D3921">
        <v>8</v>
      </c>
      <c r="E3921">
        <v>22336.197</v>
      </c>
      <c r="F3921">
        <v>1422.008</v>
      </c>
      <c r="G3921">
        <v>66.004000000000005</v>
      </c>
      <c r="H3921">
        <v>70.591999999999999</v>
      </c>
      <c r="I3921">
        <v>109.06699999999999</v>
      </c>
      <c r="J3921">
        <v>2.8879999999999999</v>
      </c>
      <c r="K3921">
        <v>7.38</v>
      </c>
      <c r="L3921">
        <v>87.694000000000003</v>
      </c>
      <c r="M3921">
        <v>24035.826000000001</v>
      </c>
      <c r="N3921">
        <v>3527.116</v>
      </c>
      <c r="O3921">
        <v>-30.443999999999999</v>
      </c>
      <c r="P3921">
        <v>-1.222</v>
      </c>
      <c r="Q3921">
        <v>187.27500000000001</v>
      </c>
      <c r="R3921">
        <v>20540.377</v>
      </c>
      <c r="S3921">
        <v>20353.100999999999</v>
      </c>
    </row>
    <row r="3922" spans="1:19" x14ac:dyDescent="0.3">
      <c r="A3922">
        <v>2021</v>
      </c>
      <c r="B3922">
        <v>6</v>
      </c>
      <c r="C3922">
        <v>13</v>
      </c>
      <c r="D3922">
        <v>9</v>
      </c>
      <c r="E3922">
        <v>23983.446</v>
      </c>
      <c r="F3922">
        <v>1318.5029999999999</v>
      </c>
      <c r="G3922">
        <v>71.718000000000004</v>
      </c>
      <c r="H3922">
        <v>72.082999999999998</v>
      </c>
      <c r="I3922">
        <v>148.09700000000001</v>
      </c>
      <c r="J3922">
        <v>3.0950000000000002</v>
      </c>
      <c r="K3922">
        <v>7.77</v>
      </c>
      <c r="L3922">
        <v>88.665000000000006</v>
      </c>
      <c r="M3922">
        <v>25621.657999999999</v>
      </c>
      <c r="N3922">
        <v>5596.9059999999999</v>
      </c>
      <c r="O3922">
        <v>-60.15</v>
      </c>
      <c r="P3922">
        <v>0.55800000000000005</v>
      </c>
      <c r="Q3922">
        <v>212.01300000000001</v>
      </c>
      <c r="R3922">
        <v>20084.345000000001</v>
      </c>
      <c r="S3922">
        <v>19872.331999999999</v>
      </c>
    </row>
    <row r="3923" spans="1:19" x14ac:dyDescent="0.3">
      <c r="A3923">
        <v>2021</v>
      </c>
      <c r="B3923">
        <v>6</v>
      </c>
      <c r="C3923">
        <v>13</v>
      </c>
      <c r="D3923">
        <v>10</v>
      </c>
      <c r="E3923">
        <v>25287.092000000001</v>
      </c>
      <c r="F3923">
        <v>1214.847</v>
      </c>
      <c r="G3923">
        <v>77.23</v>
      </c>
      <c r="H3923">
        <v>75.531999999999996</v>
      </c>
      <c r="I3923">
        <v>183.595</v>
      </c>
      <c r="J3923">
        <v>3.2829999999999999</v>
      </c>
      <c r="K3923">
        <v>15.063000000000001</v>
      </c>
      <c r="L3923">
        <v>89.480999999999995</v>
      </c>
      <c r="M3923">
        <v>26868.894</v>
      </c>
      <c r="N3923">
        <v>7389.3180000000002</v>
      </c>
      <c r="O3923">
        <v>-75.503</v>
      </c>
      <c r="P3923">
        <v>2.133</v>
      </c>
      <c r="Q3923">
        <v>234.441</v>
      </c>
      <c r="R3923">
        <v>19552.946</v>
      </c>
      <c r="S3923">
        <v>19318.505000000001</v>
      </c>
    </row>
    <row r="3924" spans="1:19" x14ac:dyDescent="0.3">
      <c r="A3924">
        <v>2021</v>
      </c>
      <c r="B3924">
        <v>6</v>
      </c>
      <c r="C3924">
        <v>13</v>
      </c>
      <c r="D3924">
        <v>11</v>
      </c>
      <c r="E3924">
        <v>26062.932000000001</v>
      </c>
      <c r="F3924">
        <v>1140.491</v>
      </c>
      <c r="G3924">
        <v>81.864000000000004</v>
      </c>
      <c r="H3924">
        <v>78.212999999999994</v>
      </c>
      <c r="I3924">
        <v>236.779</v>
      </c>
      <c r="J3924">
        <v>3.4590000000000001</v>
      </c>
      <c r="K3924">
        <v>16.93</v>
      </c>
      <c r="L3924">
        <v>90.087000000000003</v>
      </c>
      <c r="M3924">
        <v>27628.89</v>
      </c>
      <c r="N3924">
        <v>8651.5210000000006</v>
      </c>
      <c r="O3924">
        <v>-59.807000000000002</v>
      </c>
      <c r="P3924">
        <v>3.1669999999999998</v>
      </c>
      <c r="Q3924">
        <v>251.26599999999999</v>
      </c>
      <c r="R3924">
        <v>19034.008999999998</v>
      </c>
      <c r="S3924">
        <v>18782.742999999999</v>
      </c>
    </row>
    <row r="3925" spans="1:19" x14ac:dyDescent="0.3">
      <c r="A3925">
        <v>2021</v>
      </c>
      <c r="B3925">
        <v>6</v>
      </c>
      <c r="C3925">
        <v>13</v>
      </c>
      <c r="D3925">
        <v>12</v>
      </c>
      <c r="E3925">
        <v>26412.748</v>
      </c>
      <c r="F3925">
        <v>1077.204</v>
      </c>
      <c r="G3925">
        <v>86.069000000000003</v>
      </c>
      <c r="H3925">
        <v>82.099000000000004</v>
      </c>
      <c r="I3925">
        <v>278.48500000000001</v>
      </c>
      <c r="J3925">
        <v>3.6019999999999999</v>
      </c>
      <c r="K3925">
        <v>9.1039999999999992</v>
      </c>
      <c r="L3925">
        <v>90.363</v>
      </c>
      <c r="M3925">
        <v>27953.603999999999</v>
      </c>
      <c r="N3925">
        <v>9320.7919999999995</v>
      </c>
      <c r="O3925">
        <v>-34.436999999999998</v>
      </c>
      <c r="P3925">
        <v>6.0179999999999998</v>
      </c>
      <c r="Q3925">
        <v>262.697</v>
      </c>
      <c r="R3925">
        <v>18661.231</v>
      </c>
      <c r="S3925">
        <v>18398.534</v>
      </c>
    </row>
    <row r="3926" spans="1:19" x14ac:dyDescent="0.3">
      <c r="A3926">
        <v>2021</v>
      </c>
      <c r="B3926">
        <v>6</v>
      </c>
      <c r="C3926">
        <v>13</v>
      </c>
      <c r="D3926">
        <v>13</v>
      </c>
      <c r="E3926">
        <v>26657.367999999999</v>
      </c>
      <c r="F3926">
        <v>1003.139</v>
      </c>
      <c r="G3926">
        <v>89.492000000000004</v>
      </c>
      <c r="H3926">
        <v>85.293000000000006</v>
      </c>
      <c r="I3926">
        <v>291.09500000000003</v>
      </c>
      <c r="J3926">
        <v>3.601</v>
      </c>
      <c r="K3926">
        <v>6.8529999999999998</v>
      </c>
      <c r="L3926">
        <v>90.567999999999998</v>
      </c>
      <c r="M3926">
        <v>28137.917000000001</v>
      </c>
      <c r="N3926">
        <v>9489.6309999999994</v>
      </c>
      <c r="O3926">
        <v>-25.04</v>
      </c>
      <c r="P3926">
        <v>5.8289999999999997</v>
      </c>
      <c r="Q3926">
        <v>271.80500000000001</v>
      </c>
      <c r="R3926">
        <v>18667.495999999999</v>
      </c>
      <c r="S3926">
        <v>18395.690999999999</v>
      </c>
    </row>
    <row r="3927" spans="1:19" x14ac:dyDescent="0.3">
      <c r="A3927">
        <v>2021</v>
      </c>
      <c r="B3927">
        <v>6</v>
      </c>
      <c r="C3927">
        <v>13</v>
      </c>
      <c r="D3927">
        <v>14</v>
      </c>
      <c r="E3927">
        <v>26839.339</v>
      </c>
      <c r="F3927">
        <v>934.91300000000001</v>
      </c>
      <c r="G3927">
        <v>92.599000000000004</v>
      </c>
      <c r="H3927">
        <v>88.361999999999995</v>
      </c>
      <c r="I3927">
        <v>281.34899999999999</v>
      </c>
      <c r="J3927">
        <v>3.157</v>
      </c>
      <c r="K3927">
        <v>-2.4689999999999999</v>
      </c>
      <c r="L3927">
        <v>90.742999999999995</v>
      </c>
      <c r="M3927">
        <v>28235.395</v>
      </c>
      <c r="N3927">
        <v>9067.768</v>
      </c>
      <c r="O3927">
        <v>-15.744</v>
      </c>
      <c r="P3927">
        <v>4.7149999999999999</v>
      </c>
      <c r="Q3927">
        <v>278.81799999999998</v>
      </c>
      <c r="R3927">
        <v>19178.655999999999</v>
      </c>
      <c r="S3927">
        <v>18899.837</v>
      </c>
    </row>
    <row r="3928" spans="1:19" x14ac:dyDescent="0.3">
      <c r="A3928">
        <v>2021</v>
      </c>
      <c r="B3928">
        <v>6</v>
      </c>
      <c r="C3928">
        <v>13</v>
      </c>
      <c r="D3928">
        <v>15</v>
      </c>
      <c r="E3928">
        <v>27038.233</v>
      </c>
      <c r="F3928">
        <v>903.63099999999997</v>
      </c>
      <c r="G3928">
        <v>95.32</v>
      </c>
      <c r="H3928">
        <v>91.242999999999995</v>
      </c>
      <c r="I3928">
        <v>270.17500000000001</v>
      </c>
      <c r="J3928">
        <v>2.6850000000000001</v>
      </c>
      <c r="K3928">
        <v>-4.8259999999999996</v>
      </c>
      <c r="L3928">
        <v>90.965999999999994</v>
      </c>
      <c r="M3928">
        <v>28392.107</v>
      </c>
      <c r="N3928">
        <v>7944.5320000000002</v>
      </c>
      <c r="O3928">
        <v>-7.0490000000000004</v>
      </c>
      <c r="P3928">
        <v>7.1769999999999996</v>
      </c>
      <c r="Q3928">
        <v>285.50299999999999</v>
      </c>
      <c r="R3928">
        <v>20447.447</v>
      </c>
      <c r="S3928">
        <v>20161.944</v>
      </c>
    </row>
    <row r="3929" spans="1:19" x14ac:dyDescent="0.3">
      <c r="A3929">
        <v>2021</v>
      </c>
      <c r="B3929">
        <v>6</v>
      </c>
      <c r="C3929">
        <v>13</v>
      </c>
      <c r="D3929">
        <v>16</v>
      </c>
      <c r="E3929">
        <v>27205.731</v>
      </c>
      <c r="F3929">
        <v>851.255</v>
      </c>
      <c r="G3929">
        <v>96.460999999999999</v>
      </c>
      <c r="H3929">
        <v>93.641999999999996</v>
      </c>
      <c r="I3929">
        <v>120.146</v>
      </c>
      <c r="J3929">
        <v>1.605</v>
      </c>
      <c r="K3929">
        <v>-37.433</v>
      </c>
      <c r="L3929">
        <v>91.152000000000001</v>
      </c>
      <c r="M3929">
        <v>28326.1</v>
      </c>
      <c r="N3929">
        <v>6245.1940000000004</v>
      </c>
      <c r="O3929">
        <v>2</v>
      </c>
      <c r="P3929">
        <v>7.6639999999999997</v>
      </c>
      <c r="Q3929">
        <v>291.32799999999997</v>
      </c>
      <c r="R3929">
        <v>22071.241000000002</v>
      </c>
      <c r="S3929">
        <v>21779.913</v>
      </c>
    </row>
    <row r="3930" spans="1:19" x14ac:dyDescent="0.3">
      <c r="A3930">
        <v>2021</v>
      </c>
      <c r="B3930">
        <v>6</v>
      </c>
      <c r="C3930">
        <v>13</v>
      </c>
      <c r="D3930">
        <v>17</v>
      </c>
      <c r="E3930">
        <v>27215.511999999999</v>
      </c>
      <c r="F3930">
        <v>807.03399999999999</v>
      </c>
      <c r="G3930">
        <v>97.084000000000003</v>
      </c>
      <c r="H3930">
        <v>94.811000000000007</v>
      </c>
      <c r="I3930">
        <v>125.048</v>
      </c>
      <c r="J3930">
        <v>1.504</v>
      </c>
      <c r="K3930">
        <v>-53.228000000000002</v>
      </c>
      <c r="L3930">
        <v>91.177999999999997</v>
      </c>
      <c r="M3930">
        <v>28281.859</v>
      </c>
      <c r="N3930">
        <v>4022.2350000000001</v>
      </c>
      <c r="O3930">
        <v>25.983000000000001</v>
      </c>
      <c r="P3930">
        <v>9.49</v>
      </c>
      <c r="Q3930">
        <v>294.65499999999997</v>
      </c>
      <c r="R3930">
        <v>24224.151000000002</v>
      </c>
      <c r="S3930">
        <v>23929.496999999999</v>
      </c>
    </row>
    <row r="3931" spans="1:19" x14ac:dyDescent="0.3">
      <c r="A3931">
        <v>2021</v>
      </c>
      <c r="B3931">
        <v>6</v>
      </c>
      <c r="C3931">
        <v>13</v>
      </c>
      <c r="D3931">
        <v>18</v>
      </c>
      <c r="E3931">
        <v>26933.554</v>
      </c>
      <c r="F3931">
        <v>782.57899999999995</v>
      </c>
      <c r="G3931">
        <v>96.706999999999994</v>
      </c>
      <c r="H3931">
        <v>94.31</v>
      </c>
      <c r="I3931">
        <v>126.42400000000001</v>
      </c>
      <c r="J3931">
        <v>1.413</v>
      </c>
      <c r="K3931">
        <v>-52.371000000000002</v>
      </c>
      <c r="L3931">
        <v>90.941999999999993</v>
      </c>
      <c r="M3931">
        <v>27976.85</v>
      </c>
      <c r="N3931">
        <v>1697.345</v>
      </c>
      <c r="O3931">
        <v>68.513999999999996</v>
      </c>
      <c r="P3931">
        <v>1.43</v>
      </c>
      <c r="Q3931">
        <v>291.67</v>
      </c>
      <c r="R3931">
        <v>26209.56</v>
      </c>
      <c r="S3931">
        <v>25917.89</v>
      </c>
    </row>
    <row r="3932" spans="1:19" x14ac:dyDescent="0.3">
      <c r="A3932">
        <v>2021</v>
      </c>
      <c r="B3932">
        <v>6</v>
      </c>
      <c r="C3932">
        <v>13</v>
      </c>
      <c r="D3932">
        <v>19</v>
      </c>
      <c r="E3932">
        <v>26641.937999999998</v>
      </c>
      <c r="F3932">
        <v>777.74</v>
      </c>
      <c r="G3932">
        <v>94.450999999999993</v>
      </c>
      <c r="H3932">
        <v>91.081999999999994</v>
      </c>
      <c r="I3932">
        <v>140.63300000000001</v>
      </c>
      <c r="J3932">
        <v>1.3069999999999999</v>
      </c>
      <c r="K3932">
        <v>-55.515999999999998</v>
      </c>
      <c r="L3932">
        <v>90.656000000000006</v>
      </c>
      <c r="M3932">
        <v>27687.839</v>
      </c>
      <c r="N3932">
        <v>274.55399999999997</v>
      </c>
      <c r="O3932">
        <v>83.703000000000003</v>
      </c>
      <c r="P3932">
        <v>1.91</v>
      </c>
      <c r="Q3932">
        <v>278.71600000000001</v>
      </c>
      <c r="R3932">
        <v>27327.671999999999</v>
      </c>
      <c r="S3932">
        <v>27048.955000000002</v>
      </c>
    </row>
    <row r="3933" spans="1:19" x14ac:dyDescent="0.3">
      <c r="A3933">
        <v>2021</v>
      </c>
      <c r="B3933">
        <v>6</v>
      </c>
      <c r="C3933">
        <v>13</v>
      </c>
      <c r="D3933">
        <v>20</v>
      </c>
      <c r="E3933">
        <v>27327.214</v>
      </c>
      <c r="F3933">
        <v>818.70699999999999</v>
      </c>
      <c r="G3933">
        <v>90.65</v>
      </c>
      <c r="H3933">
        <v>87.929000000000002</v>
      </c>
      <c r="I3933">
        <v>205.107</v>
      </c>
      <c r="J3933">
        <v>1.6870000000000001</v>
      </c>
      <c r="K3933">
        <v>-58.308999999999997</v>
      </c>
      <c r="L3933">
        <v>91.167000000000002</v>
      </c>
      <c r="M3933">
        <v>28473.503000000001</v>
      </c>
      <c r="N3933">
        <v>4.6059999999999999</v>
      </c>
      <c r="O3933">
        <v>82.673000000000002</v>
      </c>
      <c r="P3933">
        <v>4.7569999999999997</v>
      </c>
      <c r="Q3933">
        <v>263.22800000000001</v>
      </c>
      <c r="R3933">
        <v>28381.467000000001</v>
      </c>
      <c r="S3933">
        <v>28118.239000000001</v>
      </c>
    </row>
    <row r="3934" spans="1:19" x14ac:dyDescent="0.3">
      <c r="A3934">
        <v>2021</v>
      </c>
      <c r="B3934">
        <v>6</v>
      </c>
      <c r="C3934">
        <v>13</v>
      </c>
      <c r="D3934">
        <v>21</v>
      </c>
      <c r="E3934">
        <v>26953.929</v>
      </c>
      <c r="F3934">
        <v>880.90800000000002</v>
      </c>
      <c r="G3934">
        <v>86.867000000000004</v>
      </c>
      <c r="H3934">
        <v>86.728999999999999</v>
      </c>
      <c r="I3934">
        <v>429.49599999999998</v>
      </c>
      <c r="J3934">
        <v>2.3239999999999998</v>
      </c>
      <c r="K3934">
        <v>-15.831</v>
      </c>
      <c r="L3934">
        <v>90.891000000000005</v>
      </c>
      <c r="M3934">
        <v>28428.446</v>
      </c>
      <c r="N3934">
        <v>0</v>
      </c>
      <c r="O3934">
        <v>0</v>
      </c>
      <c r="P3934">
        <v>2.3479999999999999</v>
      </c>
      <c r="Q3934">
        <v>244.624</v>
      </c>
      <c r="R3934">
        <v>28426.098999999998</v>
      </c>
      <c r="S3934">
        <v>28181.474999999999</v>
      </c>
    </row>
    <row r="3935" spans="1:19" x14ac:dyDescent="0.3">
      <c r="A3935">
        <v>2021</v>
      </c>
      <c r="B3935">
        <v>6</v>
      </c>
      <c r="C3935">
        <v>13</v>
      </c>
      <c r="D3935">
        <v>22</v>
      </c>
      <c r="E3935">
        <v>25004.566999999999</v>
      </c>
      <c r="F3935">
        <v>1033.2539999999999</v>
      </c>
      <c r="G3935">
        <v>81.477999999999994</v>
      </c>
      <c r="H3935">
        <v>83.072000000000003</v>
      </c>
      <c r="I3935">
        <v>471.82100000000003</v>
      </c>
      <c r="J3935">
        <v>2.1179999999999999</v>
      </c>
      <c r="K3935">
        <v>6.0529999999999999</v>
      </c>
      <c r="L3935">
        <v>89.361999999999995</v>
      </c>
      <c r="M3935">
        <v>26690.246999999999</v>
      </c>
      <c r="N3935">
        <v>0</v>
      </c>
      <c r="O3935">
        <v>0</v>
      </c>
      <c r="P3935">
        <v>-10.281000000000001</v>
      </c>
      <c r="Q3935">
        <v>223.19399999999999</v>
      </c>
      <c r="R3935">
        <v>26700.527999999998</v>
      </c>
      <c r="S3935">
        <v>26477.333999999999</v>
      </c>
    </row>
    <row r="3936" spans="1:19" x14ac:dyDescent="0.3">
      <c r="A3936">
        <v>2021</v>
      </c>
      <c r="B3936">
        <v>6</v>
      </c>
      <c r="C3936">
        <v>13</v>
      </c>
      <c r="D3936">
        <v>23</v>
      </c>
      <c r="E3936">
        <v>22507.664000000001</v>
      </c>
      <c r="F3936">
        <v>1227.44</v>
      </c>
      <c r="G3936">
        <v>74.132000000000005</v>
      </c>
      <c r="H3936">
        <v>79.477000000000004</v>
      </c>
      <c r="I3936">
        <v>584.36300000000006</v>
      </c>
      <c r="J3936">
        <v>3.633</v>
      </c>
      <c r="K3936">
        <v>20.225000000000001</v>
      </c>
      <c r="L3936">
        <v>87.834000000000003</v>
      </c>
      <c r="M3936">
        <v>24510.636999999999</v>
      </c>
      <c r="N3936">
        <v>0</v>
      </c>
      <c r="O3936">
        <v>0</v>
      </c>
      <c r="P3936">
        <v>-12.760999999999999</v>
      </c>
      <c r="Q3936">
        <v>198.21700000000001</v>
      </c>
      <c r="R3936">
        <v>24523.398000000001</v>
      </c>
      <c r="S3936">
        <v>24325.181</v>
      </c>
    </row>
    <row r="3937" spans="1:19" x14ac:dyDescent="0.3">
      <c r="A3937">
        <v>2021</v>
      </c>
      <c r="B3937">
        <v>6</v>
      </c>
      <c r="C3937">
        <v>13</v>
      </c>
      <c r="D3937">
        <v>24</v>
      </c>
      <c r="E3937">
        <v>20760.207999999999</v>
      </c>
      <c r="F3937">
        <v>1561.818</v>
      </c>
      <c r="G3937">
        <v>67.135999999999996</v>
      </c>
      <c r="H3937">
        <v>76.076999999999998</v>
      </c>
      <c r="I3937">
        <v>999.05899999999997</v>
      </c>
      <c r="J3937">
        <v>6.2009999999999996</v>
      </c>
      <c r="K3937">
        <v>26.834</v>
      </c>
      <c r="L3937">
        <v>86.858999999999995</v>
      </c>
      <c r="M3937">
        <v>23517.056</v>
      </c>
      <c r="N3937">
        <v>0</v>
      </c>
      <c r="O3937">
        <v>0</v>
      </c>
      <c r="P3937">
        <v>-21.530999999999999</v>
      </c>
      <c r="Q3937">
        <v>176.56</v>
      </c>
      <c r="R3937">
        <v>23538.587</v>
      </c>
      <c r="S3937">
        <v>23362.026999999998</v>
      </c>
    </row>
    <row r="3938" spans="1:19" x14ac:dyDescent="0.3">
      <c r="A3938">
        <v>2021</v>
      </c>
      <c r="B3938">
        <v>6</v>
      </c>
      <c r="C3938">
        <v>14</v>
      </c>
      <c r="D3938">
        <v>1</v>
      </c>
      <c r="E3938">
        <v>21396.598000000002</v>
      </c>
      <c r="F3938">
        <v>1676.2629999999999</v>
      </c>
      <c r="G3938">
        <v>63.344999999999999</v>
      </c>
      <c r="H3938">
        <v>74.025000000000006</v>
      </c>
      <c r="I3938">
        <v>709.25599999999997</v>
      </c>
      <c r="J3938">
        <v>6.0380000000000003</v>
      </c>
      <c r="K3938">
        <v>30.844000000000001</v>
      </c>
      <c r="L3938">
        <v>87.298000000000002</v>
      </c>
      <c r="M3938">
        <v>23980.322</v>
      </c>
      <c r="N3938">
        <v>0</v>
      </c>
      <c r="O3938">
        <v>0</v>
      </c>
      <c r="P3938">
        <v>-18.259</v>
      </c>
      <c r="Q3938">
        <v>160.357</v>
      </c>
      <c r="R3938">
        <v>23998.580999999998</v>
      </c>
      <c r="S3938">
        <v>23838.223999999998</v>
      </c>
    </row>
    <row r="3939" spans="1:19" x14ac:dyDescent="0.3">
      <c r="A3939">
        <v>2021</v>
      </c>
      <c r="B3939">
        <v>6</v>
      </c>
      <c r="C3939">
        <v>14</v>
      </c>
      <c r="D3939">
        <v>2</v>
      </c>
      <c r="E3939">
        <v>20637.871999999999</v>
      </c>
      <c r="F3939">
        <v>1730.2239999999999</v>
      </c>
      <c r="G3939">
        <v>60.834000000000003</v>
      </c>
      <c r="H3939">
        <v>72.254000000000005</v>
      </c>
      <c r="I3939">
        <v>424.76799999999997</v>
      </c>
      <c r="J3939">
        <v>5.9470000000000001</v>
      </c>
      <c r="K3939">
        <v>26.359000000000002</v>
      </c>
      <c r="L3939">
        <v>86.867999999999995</v>
      </c>
      <c r="M3939">
        <v>22984.292000000001</v>
      </c>
      <c r="N3939">
        <v>0</v>
      </c>
      <c r="O3939">
        <v>0</v>
      </c>
      <c r="P3939">
        <v>-13.888</v>
      </c>
      <c r="Q3939">
        <v>149.40700000000001</v>
      </c>
      <c r="R3939">
        <v>22998.18</v>
      </c>
      <c r="S3939">
        <v>22848.774000000001</v>
      </c>
    </row>
    <row r="3940" spans="1:19" x14ac:dyDescent="0.3">
      <c r="A3940">
        <v>2021</v>
      </c>
      <c r="B3940">
        <v>6</v>
      </c>
      <c r="C3940">
        <v>14</v>
      </c>
      <c r="D3940">
        <v>3</v>
      </c>
      <c r="E3940">
        <v>20342.053</v>
      </c>
      <c r="F3940">
        <v>1763.6759999999999</v>
      </c>
      <c r="G3940">
        <v>59.316000000000003</v>
      </c>
      <c r="H3940">
        <v>70.331000000000003</v>
      </c>
      <c r="I3940">
        <v>241.59299999999999</v>
      </c>
      <c r="J3940">
        <v>5.7679999999999998</v>
      </c>
      <c r="K3940">
        <v>22.913</v>
      </c>
      <c r="L3940">
        <v>86.7</v>
      </c>
      <c r="M3940">
        <v>22533.032999999999</v>
      </c>
      <c r="N3940">
        <v>0</v>
      </c>
      <c r="O3940">
        <v>0</v>
      </c>
      <c r="P3940">
        <v>-8.7870000000000008</v>
      </c>
      <c r="Q3940">
        <v>146.345</v>
      </c>
      <c r="R3940">
        <v>22541.82</v>
      </c>
      <c r="S3940">
        <v>22395.474999999999</v>
      </c>
    </row>
    <row r="3941" spans="1:19" x14ac:dyDescent="0.3">
      <c r="A3941">
        <v>2021</v>
      </c>
      <c r="B3941">
        <v>6</v>
      </c>
      <c r="C3941">
        <v>14</v>
      </c>
      <c r="D3941">
        <v>4</v>
      </c>
      <c r="E3941">
        <v>20598.335999999999</v>
      </c>
      <c r="F3941">
        <v>1723.105</v>
      </c>
      <c r="G3941">
        <v>58.429000000000002</v>
      </c>
      <c r="H3941">
        <v>69.197000000000003</v>
      </c>
      <c r="I3941">
        <v>121.383</v>
      </c>
      <c r="J3941">
        <v>4.4950000000000001</v>
      </c>
      <c r="K3941">
        <v>22.242000000000001</v>
      </c>
      <c r="L3941">
        <v>86.84</v>
      </c>
      <c r="M3941">
        <v>22625.598000000002</v>
      </c>
      <c r="N3941">
        <v>0</v>
      </c>
      <c r="O3941">
        <v>0</v>
      </c>
      <c r="P3941">
        <v>-5.1609999999999996</v>
      </c>
      <c r="Q3941">
        <v>148.59100000000001</v>
      </c>
      <c r="R3941">
        <v>22630.758999999998</v>
      </c>
      <c r="S3941">
        <v>22482.168000000001</v>
      </c>
    </row>
    <row r="3942" spans="1:19" x14ac:dyDescent="0.3">
      <c r="A3942">
        <v>2021</v>
      </c>
      <c r="B3942">
        <v>6</v>
      </c>
      <c r="C3942">
        <v>14</v>
      </c>
      <c r="D3942">
        <v>5</v>
      </c>
      <c r="E3942">
        <v>21639.07</v>
      </c>
      <c r="F3942">
        <v>1566.431</v>
      </c>
      <c r="G3942">
        <v>58.71</v>
      </c>
      <c r="H3942">
        <v>68.908000000000001</v>
      </c>
      <c r="I3942">
        <v>84.954999999999998</v>
      </c>
      <c r="J3942">
        <v>2.8220000000000001</v>
      </c>
      <c r="K3942">
        <v>10.013999999999999</v>
      </c>
      <c r="L3942">
        <v>87.427000000000007</v>
      </c>
      <c r="M3942">
        <v>23459.626</v>
      </c>
      <c r="N3942">
        <v>0.45500000000000002</v>
      </c>
      <c r="O3942">
        <v>0</v>
      </c>
      <c r="P3942">
        <v>-4.5750000000000002</v>
      </c>
      <c r="Q3942">
        <v>157.185</v>
      </c>
      <c r="R3942">
        <v>23463.745999999999</v>
      </c>
      <c r="S3942">
        <v>23306.562000000002</v>
      </c>
    </row>
    <row r="3943" spans="1:19" x14ac:dyDescent="0.3">
      <c r="A3943">
        <v>2021</v>
      </c>
      <c r="B3943">
        <v>6</v>
      </c>
      <c r="C3943">
        <v>14</v>
      </c>
      <c r="D3943">
        <v>6</v>
      </c>
      <c r="E3943">
        <v>23321.708999999999</v>
      </c>
      <c r="F3943">
        <v>1312.222</v>
      </c>
      <c r="G3943">
        <v>59</v>
      </c>
      <c r="H3943">
        <v>69.292000000000002</v>
      </c>
      <c r="I3943">
        <v>149.79499999999999</v>
      </c>
      <c r="J3943">
        <v>3.399</v>
      </c>
      <c r="K3943">
        <v>4.6559999999999997</v>
      </c>
      <c r="L3943">
        <v>88.441999999999993</v>
      </c>
      <c r="M3943">
        <v>24949.514999999999</v>
      </c>
      <c r="N3943">
        <v>186.559</v>
      </c>
      <c r="O3943">
        <v>0</v>
      </c>
      <c r="P3943">
        <v>-2.1589999999999998</v>
      </c>
      <c r="Q3943">
        <v>178.69</v>
      </c>
      <c r="R3943">
        <v>24765.115000000002</v>
      </c>
      <c r="S3943">
        <v>24586.425999999999</v>
      </c>
    </row>
    <row r="3944" spans="1:19" x14ac:dyDescent="0.3">
      <c r="A3944">
        <v>2021</v>
      </c>
      <c r="B3944">
        <v>6</v>
      </c>
      <c r="C3944">
        <v>14</v>
      </c>
      <c r="D3944">
        <v>7</v>
      </c>
      <c r="E3944">
        <v>25815.164000000001</v>
      </c>
      <c r="F3944">
        <v>1186.104</v>
      </c>
      <c r="G3944">
        <v>60.58</v>
      </c>
      <c r="H3944">
        <v>71.905000000000001</v>
      </c>
      <c r="I3944">
        <v>294.92899999999997</v>
      </c>
      <c r="J3944">
        <v>4.1639999999999997</v>
      </c>
      <c r="K3944">
        <v>12.302</v>
      </c>
      <c r="L3944">
        <v>90.191999999999993</v>
      </c>
      <c r="M3944">
        <v>27474.76</v>
      </c>
      <c r="N3944">
        <v>1451.373</v>
      </c>
      <c r="O3944">
        <v>-2.1190000000000002</v>
      </c>
      <c r="P3944">
        <v>-1.5009999999999999</v>
      </c>
      <c r="Q3944">
        <v>213.72300000000001</v>
      </c>
      <c r="R3944">
        <v>26027.007000000001</v>
      </c>
      <c r="S3944">
        <v>25813.284</v>
      </c>
    </row>
    <row r="3945" spans="1:19" x14ac:dyDescent="0.3">
      <c r="A3945">
        <v>2021</v>
      </c>
      <c r="B3945">
        <v>6</v>
      </c>
      <c r="C3945">
        <v>14</v>
      </c>
      <c r="D3945">
        <v>8</v>
      </c>
      <c r="E3945">
        <v>27661.471000000001</v>
      </c>
      <c r="F3945">
        <v>1115.21</v>
      </c>
      <c r="G3945">
        <v>64.081999999999994</v>
      </c>
      <c r="H3945">
        <v>73.870999999999995</v>
      </c>
      <c r="I3945">
        <v>488.18</v>
      </c>
      <c r="J3945">
        <v>4.9000000000000004</v>
      </c>
      <c r="K3945">
        <v>7.4029999999999996</v>
      </c>
      <c r="L3945">
        <v>91.602000000000004</v>
      </c>
      <c r="M3945">
        <v>29442.634999999998</v>
      </c>
      <c r="N3945">
        <v>3527.116</v>
      </c>
      <c r="O3945">
        <v>-30.443999999999999</v>
      </c>
      <c r="P3945">
        <v>-1.222</v>
      </c>
      <c r="Q3945">
        <v>253.51599999999999</v>
      </c>
      <c r="R3945">
        <v>25947.186000000002</v>
      </c>
      <c r="S3945">
        <v>25693.67</v>
      </c>
    </row>
    <row r="3946" spans="1:19" x14ac:dyDescent="0.3">
      <c r="A3946">
        <v>2021</v>
      </c>
      <c r="B3946">
        <v>6</v>
      </c>
      <c r="C3946">
        <v>14</v>
      </c>
      <c r="D3946">
        <v>9</v>
      </c>
      <c r="E3946">
        <v>29300.383000000002</v>
      </c>
      <c r="F3946">
        <v>1054.421</v>
      </c>
      <c r="G3946">
        <v>68.953000000000003</v>
      </c>
      <c r="H3946">
        <v>75.480999999999995</v>
      </c>
      <c r="I3946">
        <v>601.69799999999998</v>
      </c>
      <c r="J3946">
        <v>5.4370000000000003</v>
      </c>
      <c r="K3946">
        <v>8.0820000000000007</v>
      </c>
      <c r="L3946">
        <v>92.658000000000001</v>
      </c>
      <c r="M3946">
        <v>31138.161</v>
      </c>
      <c r="N3946">
        <v>5596.9059999999999</v>
      </c>
      <c r="O3946">
        <v>-60.15</v>
      </c>
      <c r="P3946">
        <v>0.55800000000000005</v>
      </c>
      <c r="Q3946">
        <v>285.42</v>
      </c>
      <c r="R3946">
        <v>25600.847000000002</v>
      </c>
      <c r="S3946">
        <v>25315.428</v>
      </c>
    </row>
    <row r="3947" spans="1:19" x14ac:dyDescent="0.3">
      <c r="A3947">
        <v>2021</v>
      </c>
      <c r="B3947">
        <v>6</v>
      </c>
      <c r="C3947">
        <v>14</v>
      </c>
      <c r="D3947">
        <v>10</v>
      </c>
      <c r="E3947">
        <v>30913.256000000001</v>
      </c>
      <c r="F3947">
        <v>989.62599999999998</v>
      </c>
      <c r="G3947">
        <v>74.378</v>
      </c>
      <c r="H3947">
        <v>79.631</v>
      </c>
      <c r="I3947">
        <v>568.28399999999999</v>
      </c>
      <c r="J3947">
        <v>5.7370000000000001</v>
      </c>
      <c r="K3947">
        <v>16.164999999999999</v>
      </c>
      <c r="L3947">
        <v>93.314999999999998</v>
      </c>
      <c r="M3947">
        <v>32666.012999999999</v>
      </c>
      <c r="N3947">
        <v>7389.3180000000002</v>
      </c>
      <c r="O3947">
        <v>-75.503</v>
      </c>
      <c r="P3947">
        <v>2.133</v>
      </c>
      <c r="Q3947">
        <v>309.65100000000001</v>
      </c>
      <c r="R3947">
        <v>25350.064999999999</v>
      </c>
      <c r="S3947">
        <v>25040.414000000001</v>
      </c>
    </row>
    <row r="3948" spans="1:19" x14ac:dyDescent="0.3">
      <c r="A3948">
        <v>2021</v>
      </c>
      <c r="B3948">
        <v>6</v>
      </c>
      <c r="C3948">
        <v>14</v>
      </c>
      <c r="D3948">
        <v>11</v>
      </c>
      <c r="E3948">
        <v>32061.881000000001</v>
      </c>
      <c r="F3948">
        <v>941.34799999999996</v>
      </c>
      <c r="G3948">
        <v>78.275000000000006</v>
      </c>
      <c r="H3948">
        <v>82.99</v>
      </c>
      <c r="I3948">
        <v>483.69600000000003</v>
      </c>
      <c r="J3948">
        <v>5.8719999999999999</v>
      </c>
      <c r="K3948">
        <v>18.887</v>
      </c>
      <c r="L3948">
        <v>93.662000000000006</v>
      </c>
      <c r="M3948">
        <v>33688.334999999999</v>
      </c>
      <c r="N3948">
        <v>8651.5210000000006</v>
      </c>
      <c r="O3948">
        <v>-59.807000000000002</v>
      </c>
      <c r="P3948">
        <v>3.1669999999999998</v>
      </c>
      <c r="Q3948">
        <v>328.18299999999999</v>
      </c>
      <c r="R3948">
        <v>25093.455000000002</v>
      </c>
      <c r="S3948">
        <v>24765.271000000001</v>
      </c>
    </row>
    <row r="3949" spans="1:19" x14ac:dyDescent="0.3">
      <c r="A3949">
        <v>2021</v>
      </c>
      <c r="B3949">
        <v>6</v>
      </c>
      <c r="C3949">
        <v>14</v>
      </c>
      <c r="D3949">
        <v>12</v>
      </c>
      <c r="E3949">
        <v>32903.802000000003</v>
      </c>
      <c r="F3949">
        <v>895.62300000000005</v>
      </c>
      <c r="G3949">
        <v>82.409000000000006</v>
      </c>
      <c r="H3949">
        <v>88.117000000000004</v>
      </c>
      <c r="I3949">
        <v>447.51600000000002</v>
      </c>
      <c r="J3949">
        <v>5.8419999999999996</v>
      </c>
      <c r="K3949">
        <v>10.423</v>
      </c>
      <c r="L3949">
        <v>93.861000000000004</v>
      </c>
      <c r="M3949">
        <v>34445.184000000001</v>
      </c>
      <c r="N3949">
        <v>9320.7919999999995</v>
      </c>
      <c r="O3949">
        <v>-34.436999999999998</v>
      </c>
      <c r="P3949">
        <v>6.0179999999999998</v>
      </c>
      <c r="Q3949">
        <v>340.26799999999997</v>
      </c>
      <c r="R3949">
        <v>25152.811000000002</v>
      </c>
      <c r="S3949">
        <v>24812.543000000001</v>
      </c>
    </row>
    <row r="3950" spans="1:19" x14ac:dyDescent="0.3">
      <c r="A3950">
        <v>2021</v>
      </c>
      <c r="B3950">
        <v>6</v>
      </c>
      <c r="C3950">
        <v>14</v>
      </c>
      <c r="D3950">
        <v>13</v>
      </c>
      <c r="E3950">
        <v>34020.142999999996</v>
      </c>
      <c r="F3950">
        <v>831.678</v>
      </c>
      <c r="G3950">
        <v>86.2</v>
      </c>
      <c r="H3950">
        <v>93.087999999999994</v>
      </c>
      <c r="I3950">
        <v>423.50099999999998</v>
      </c>
      <c r="J3950">
        <v>5.7359999999999998</v>
      </c>
      <c r="K3950">
        <v>7.8860000000000001</v>
      </c>
      <c r="L3950">
        <v>94.088999999999999</v>
      </c>
      <c r="M3950">
        <v>35476.120000000003</v>
      </c>
      <c r="N3950">
        <v>9489.6309999999994</v>
      </c>
      <c r="O3950">
        <v>-25.04</v>
      </c>
      <c r="P3950">
        <v>5.8289999999999997</v>
      </c>
      <c r="Q3950">
        <v>350.96300000000002</v>
      </c>
      <c r="R3950">
        <v>26005.699000000001</v>
      </c>
      <c r="S3950">
        <v>25654.736000000001</v>
      </c>
    </row>
    <row r="3951" spans="1:19" x14ac:dyDescent="0.3">
      <c r="A3951">
        <v>2021</v>
      </c>
      <c r="B3951">
        <v>6</v>
      </c>
      <c r="C3951">
        <v>14</v>
      </c>
      <c r="D3951">
        <v>14</v>
      </c>
      <c r="E3951">
        <v>34752.438999999998</v>
      </c>
      <c r="F3951">
        <v>779.82399999999996</v>
      </c>
      <c r="G3951">
        <v>89.316000000000003</v>
      </c>
      <c r="H3951">
        <v>97.918000000000006</v>
      </c>
      <c r="I3951">
        <v>351.24599999999998</v>
      </c>
      <c r="J3951">
        <v>5.0949999999999998</v>
      </c>
      <c r="K3951">
        <v>-4.3170000000000002</v>
      </c>
      <c r="L3951">
        <v>94.231999999999999</v>
      </c>
      <c r="M3951">
        <v>36076.436000000002</v>
      </c>
      <c r="N3951">
        <v>9067.768</v>
      </c>
      <c r="O3951">
        <v>-15.744</v>
      </c>
      <c r="P3951">
        <v>4.7149999999999999</v>
      </c>
      <c r="Q3951">
        <v>356.52300000000002</v>
      </c>
      <c r="R3951">
        <v>27019.697</v>
      </c>
      <c r="S3951">
        <v>26663.173999999999</v>
      </c>
    </row>
    <row r="3952" spans="1:19" x14ac:dyDescent="0.3">
      <c r="A3952">
        <v>2021</v>
      </c>
      <c r="B3952">
        <v>6</v>
      </c>
      <c r="C3952">
        <v>14</v>
      </c>
      <c r="D3952">
        <v>15</v>
      </c>
      <c r="E3952">
        <v>35255.983999999997</v>
      </c>
      <c r="F3952">
        <v>759.28399999999999</v>
      </c>
      <c r="G3952">
        <v>91.694999999999993</v>
      </c>
      <c r="H3952">
        <v>102.155</v>
      </c>
      <c r="I3952">
        <v>284.096</v>
      </c>
      <c r="J3952">
        <v>4.0839999999999996</v>
      </c>
      <c r="K3952">
        <v>-7.7590000000000003</v>
      </c>
      <c r="L3952">
        <v>94.31</v>
      </c>
      <c r="M3952">
        <v>36492.154000000002</v>
      </c>
      <c r="N3952">
        <v>7944.5320000000002</v>
      </c>
      <c r="O3952">
        <v>-7.0490000000000004</v>
      </c>
      <c r="P3952">
        <v>7.1769999999999996</v>
      </c>
      <c r="Q3952">
        <v>356.48700000000002</v>
      </c>
      <c r="R3952">
        <v>28547.494999999999</v>
      </c>
      <c r="S3952">
        <v>28191.008000000002</v>
      </c>
    </row>
    <row r="3953" spans="1:19" x14ac:dyDescent="0.3">
      <c r="A3953">
        <v>2021</v>
      </c>
      <c r="B3953">
        <v>6</v>
      </c>
      <c r="C3953">
        <v>14</v>
      </c>
      <c r="D3953">
        <v>16</v>
      </c>
      <c r="E3953">
        <v>35310.675999999999</v>
      </c>
      <c r="F3953">
        <v>719.32399999999996</v>
      </c>
      <c r="G3953">
        <v>93.186999999999998</v>
      </c>
      <c r="H3953">
        <v>104.741</v>
      </c>
      <c r="I3953">
        <v>91.177000000000007</v>
      </c>
      <c r="J3953">
        <v>1.821</v>
      </c>
      <c r="K3953">
        <v>-56.308</v>
      </c>
      <c r="L3953">
        <v>94.323999999999998</v>
      </c>
      <c r="M3953">
        <v>36265.752999999997</v>
      </c>
      <c r="N3953">
        <v>6245.1940000000004</v>
      </c>
      <c r="O3953">
        <v>2</v>
      </c>
      <c r="P3953">
        <v>7.6639999999999997</v>
      </c>
      <c r="Q3953">
        <v>354.46800000000002</v>
      </c>
      <c r="R3953">
        <v>30010.895</v>
      </c>
      <c r="S3953">
        <v>29656.427</v>
      </c>
    </row>
    <row r="3954" spans="1:19" x14ac:dyDescent="0.3">
      <c r="A3954">
        <v>2021</v>
      </c>
      <c r="B3954">
        <v>6</v>
      </c>
      <c r="C3954">
        <v>14</v>
      </c>
      <c r="D3954">
        <v>17</v>
      </c>
      <c r="E3954">
        <v>34737.267</v>
      </c>
      <c r="F3954">
        <v>697.20399999999995</v>
      </c>
      <c r="G3954">
        <v>93.819000000000003</v>
      </c>
      <c r="H3954">
        <v>105.361</v>
      </c>
      <c r="I3954">
        <v>98.588999999999999</v>
      </c>
      <c r="J3954">
        <v>2.069</v>
      </c>
      <c r="K3954">
        <v>-82.334000000000003</v>
      </c>
      <c r="L3954">
        <v>94.230999999999995</v>
      </c>
      <c r="M3954">
        <v>35652.389000000003</v>
      </c>
      <c r="N3954">
        <v>4022.2350000000001</v>
      </c>
      <c r="O3954">
        <v>25.983000000000001</v>
      </c>
      <c r="P3954">
        <v>9.49</v>
      </c>
      <c r="Q3954">
        <v>350.41699999999997</v>
      </c>
      <c r="R3954">
        <v>31594.681</v>
      </c>
      <c r="S3954">
        <v>31244.262999999999</v>
      </c>
    </row>
    <row r="3955" spans="1:19" x14ac:dyDescent="0.3">
      <c r="A3955">
        <v>2021</v>
      </c>
      <c r="B3955">
        <v>6</v>
      </c>
      <c r="C3955">
        <v>14</v>
      </c>
      <c r="D3955">
        <v>18</v>
      </c>
      <c r="E3955">
        <v>33764.974000000002</v>
      </c>
      <c r="F3955">
        <v>693.06100000000004</v>
      </c>
      <c r="G3955">
        <v>93.81</v>
      </c>
      <c r="H3955">
        <v>103.13</v>
      </c>
      <c r="I3955">
        <v>124.655</v>
      </c>
      <c r="J3955">
        <v>2.0009999999999999</v>
      </c>
      <c r="K3955">
        <v>-81.688000000000002</v>
      </c>
      <c r="L3955">
        <v>94.052000000000007</v>
      </c>
      <c r="M3955">
        <v>34700.186000000002</v>
      </c>
      <c r="N3955">
        <v>1697.345</v>
      </c>
      <c r="O3955">
        <v>68.513999999999996</v>
      </c>
      <c r="P3955">
        <v>1.43</v>
      </c>
      <c r="Q3955">
        <v>338.55399999999997</v>
      </c>
      <c r="R3955">
        <v>32932.896999999997</v>
      </c>
      <c r="S3955">
        <v>32594.343000000001</v>
      </c>
    </row>
    <row r="3956" spans="1:19" x14ac:dyDescent="0.3">
      <c r="A3956">
        <v>2021</v>
      </c>
      <c r="B3956">
        <v>6</v>
      </c>
      <c r="C3956">
        <v>14</v>
      </c>
      <c r="D3956">
        <v>19</v>
      </c>
      <c r="E3956">
        <v>32514.758999999998</v>
      </c>
      <c r="F3956">
        <v>696.85799999999995</v>
      </c>
      <c r="G3956">
        <v>92.106999999999999</v>
      </c>
      <c r="H3956">
        <v>97.796999999999997</v>
      </c>
      <c r="I3956">
        <v>137.489</v>
      </c>
      <c r="J3956">
        <v>1.8859999999999999</v>
      </c>
      <c r="K3956">
        <v>-86.283000000000001</v>
      </c>
      <c r="L3956">
        <v>93.793999999999997</v>
      </c>
      <c r="M3956">
        <v>33456.300000000003</v>
      </c>
      <c r="N3956">
        <v>274.55399999999997</v>
      </c>
      <c r="O3956">
        <v>83.703000000000003</v>
      </c>
      <c r="P3956">
        <v>1.91</v>
      </c>
      <c r="Q3956">
        <v>312.041</v>
      </c>
      <c r="R3956">
        <v>33096.133000000002</v>
      </c>
      <c r="S3956">
        <v>32784.091999999997</v>
      </c>
    </row>
    <row r="3957" spans="1:19" x14ac:dyDescent="0.3">
      <c r="A3957">
        <v>2021</v>
      </c>
      <c r="B3957">
        <v>6</v>
      </c>
      <c r="C3957">
        <v>14</v>
      </c>
      <c r="D3957">
        <v>20</v>
      </c>
      <c r="E3957">
        <v>32251.057000000001</v>
      </c>
      <c r="F3957">
        <v>743.54700000000003</v>
      </c>
      <c r="G3957">
        <v>87.367999999999995</v>
      </c>
      <c r="H3957">
        <v>92.599000000000004</v>
      </c>
      <c r="I3957">
        <v>165.87</v>
      </c>
      <c r="J3957">
        <v>3.3860000000000001</v>
      </c>
      <c r="K3957">
        <v>-89.707999999999998</v>
      </c>
      <c r="L3957">
        <v>93.724999999999994</v>
      </c>
      <c r="M3957">
        <v>33260.474999999999</v>
      </c>
      <c r="N3957">
        <v>4.6059999999999999</v>
      </c>
      <c r="O3957">
        <v>82.673000000000002</v>
      </c>
      <c r="P3957">
        <v>4.7569999999999997</v>
      </c>
      <c r="Q3957">
        <v>286.31200000000001</v>
      </c>
      <c r="R3957">
        <v>33168.438999999998</v>
      </c>
      <c r="S3957">
        <v>32882.127999999997</v>
      </c>
    </row>
    <row r="3958" spans="1:19" x14ac:dyDescent="0.3">
      <c r="A3958">
        <v>2021</v>
      </c>
      <c r="B3958">
        <v>6</v>
      </c>
      <c r="C3958">
        <v>14</v>
      </c>
      <c r="D3958">
        <v>21</v>
      </c>
      <c r="E3958">
        <v>31286.06</v>
      </c>
      <c r="F3958">
        <v>811.76300000000003</v>
      </c>
      <c r="G3958">
        <v>83.742999999999995</v>
      </c>
      <c r="H3958">
        <v>90.256</v>
      </c>
      <c r="I3958">
        <v>599.99599999999998</v>
      </c>
      <c r="J3958">
        <v>6.1710000000000003</v>
      </c>
      <c r="K3958">
        <v>-22.587</v>
      </c>
      <c r="L3958">
        <v>93.438000000000002</v>
      </c>
      <c r="M3958">
        <v>32865.097000000002</v>
      </c>
      <c r="N3958">
        <v>0</v>
      </c>
      <c r="O3958">
        <v>0</v>
      </c>
      <c r="P3958">
        <v>2.3479999999999999</v>
      </c>
      <c r="Q3958">
        <v>261.78199999999998</v>
      </c>
      <c r="R3958">
        <v>32862.749000000003</v>
      </c>
      <c r="S3958">
        <v>32600.967000000001</v>
      </c>
    </row>
    <row r="3959" spans="1:19" x14ac:dyDescent="0.3">
      <c r="A3959">
        <v>2021</v>
      </c>
      <c r="B3959">
        <v>6</v>
      </c>
      <c r="C3959">
        <v>14</v>
      </c>
      <c r="D3959">
        <v>22</v>
      </c>
      <c r="E3959">
        <v>28262.944</v>
      </c>
      <c r="F3959">
        <v>977.74400000000003</v>
      </c>
      <c r="G3959">
        <v>78.748999999999995</v>
      </c>
      <c r="H3959">
        <v>85.66</v>
      </c>
      <c r="I3959">
        <v>669.53200000000004</v>
      </c>
      <c r="J3959">
        <v>5.7759999999999998</v>
      </c>
      <c r="K3959">
        <v>8.65</v>
      </c>
      <c r="L3959">
        <v>92.076999999999998</v>
      </c>
      <c r="M3959">
        <v>30102.383999999998</v>
      </c>
      <c r="N3959">
        <v>0</v>
      </c>
      <c r="O3959">
        <v>0</v>
      </c>
      <c r="P3959">
        <v>-10.281000000000001</v>
      </c>
      <c r="Q3959">
        <v>235.036</v>
      </c>
      <c r="R3959">
        <v>30112.664000000001</v>
      </c>
      <c r="S3959">
        <v>29877.628000000001</v>
      </c>
    </row>
    <row r="3960" spans="1:19" x14ac:dyDescent="0.3">
      <c r="A3960">
        <v>2021</v>
      </c>
      <c r="B3960">
        <v>6</v>
      </c>
      <c r="C3960">
        <v>14</v>
      </c>
      <c r="D3960">
        <v>23</v>
      </c>
      <c r="E3960">
        <v>25622.752</v>
      </c>
      <c r="F3960">
        <v>1180.598</v>
      </c>
      <c r="G3960">
        <v>71.902000000000001</v>
      </c>
      <c r="H3960">
        <v>82.004000000000005</v>
      </c>
      <c r="I3960">
        <v>1124.624</v>
      </c>
      <c r="J3960">
        <v>6.3360000000000003</v>
      </c>
      <c r="K3960">
        <v>27.236000000000001</v>
      </c>
      <c r="L3960">
        <v>90.067999999999998</v>
      </c>
      <c r="M3960">
        <v>28133.62</v>
      </c>
      <c r="N3960">
        <v>0</v>
      </c>
      <c r="O3960">
        <v>0</v>
      </c>
      <c r="P3960">
        <v>-12.760999999999999</v>
      </c>
      <c r="Q3960">
        <v>205.73</v>
      </c>
      <c r="R3960">
        <v>28146.38</v>
      </c>
      <c r="S3960">
        <v>27940.65</v>
      </c>
    </row>
    <row r="3961" spans="1:19" x14ac:dyDescent="0.3">
      <c r="A3961">
        <v>2021</v>
      </c>
      <c r="B3961">
        <v>6</v>
      </c>
      <c r="C3961">
        <v>14</v>
      </c>
      <c r="D3961">
        <v>24</v>
      </c>
      <c r="E3961">
        <v>23457.999</v>
      </c>
      <c r="F3961">
        <v>1495.25</v>
      </c>
      <c r="G3961">
        <v>65.126000000000005</v>
      </c>
      <c r="H3961">
        <v>78.159000000000006</v>
      </c>
      <c r="I3961">
        <v>999.05899999999997</v>
      </c>
      <c r="J3961">
        <v>6.2009999999999996</v>
      </c>
      <c r="K3961">
        <v>35.273000000000003</v>
      </c>
      <c r="L3961">
        <v>88.575000000000003</v>
      </c>
      <c r="M3961">
        <v>26160.516</v>
      </c>
      <c r="N3961">
        <v>0</v>
      </c>
      <c r="O3961">
        <v>0</v>
      </c>
      <c r="P3961">
        <v>-21.530999999999999</v>
      </c>
      <c r="Q3961">
        <v>179.523</v>
      </c>
      <c r="R3961">
        <v>26182.046999999999</v>
      </c>
      <c r="S3961">
        <v>26002.524000000001</v>
      </c>
    </row>
    <row r="3962" spans="1:19" x14ac:dyDescent="0.3">
      <c r="A3962">
        <v>2021</v>
      </c>
      <c r="B3962">
        <v>6</v>
      </c>
      <c r="C3962">
        <v>15</v>
      </c>
      <c r="D3962">
        <v>1</v>
      </c>
      <c r="E3962">
        <v>22750.075000000001</v>
      </c>
      <c r="F3962">
        <v>1676.2629999999999</v>
      </c>
      <c r="G3962">
        <v>74.825000000000003</v>
      </c>
      <c r="H3962">
        <v>75.649000000000001</v>
      </c>
      <c r="I3962">
        <v>709.25599999999997</v>
      </c>
      <c r="J3962">
        <v>6.0380000000000003</v>
      </c>
      <c r="K3962">
        <v>37.17</v>
      </c>
      <c r="L3962">
        <v>88.225999999999999</v>
      </c>
      <c r="M3962">
        <v>25342.678</v>
      </c>
      <c r="N3962">
        <v>0</v>
      </c>
      <c r="O3962">
        <v>0</v>
      </c>
      <c r="P3962">
        <v>-18.259</v>
      </c>
      <c r="Q3962">
        <v>174.23699999999999</v>
      </c>
      <c r="R3962">
        <v>25360.937000000002</v>
      </c>
      <c r="S3962">
        <v>25186.699000000001</v>
      </c>
    </row>
    <row r="3963" spans="1:19" x14ac:dyDescent="0.3">
      <c r="A3963">
        <v>2021</v>
      </c>
      <c r="B3963">
        <v>6</v>
      </c>
      <c r="C3963">
        <v>15</v>
      </c>
      <c r="D3963">
        <v>2</v>
      </c>
      <c r="E3963">
        <v>21783.634999999998</v>
      </c>
      <c r="F3963">
        <v>1730.2239999999999</v>
      </c>
      <c r="G3963">
        <v>70.27</v>
      </c>
      <c r="H3963">
        <v>73.474999999999994</v>
      </c>
      <c r="I3963">
        <v>424.76799999999997</v>
      </c>
      <c r="J3963">
        <v>5.9470000000000001</v>
      </c>
      <c r="K3963">
        <v>30.643000000000001</v>
      </c>
      <c r="L3963">
        <v>87.622</v>
      </c>
      <c r="M3963">
        <v>24136.314999999999</v>
      </c>
      <c r="N3963">
        <v>0</v>
      </c>
      <c r="O3963">
        <v>0</v>
      </c>
      <c r="P3963">
        <v>-13.888</v>
      </c>
      <c r="Q3963">
        <v>162.435</v>
      </c>
      <c r="R3963">
        <v>24150.203000000001</v>
      </c>
      <c r="S3963">
        <v>23987.768</v>
      </c>
    </row>
    <row r="3964" spans="1:19" x14ac:dyDescent="0.3">
      <c r="A3964">
        <v>2021</v>
      </c>
      <c r="B3964">
        <v>6</v>
      </c>
      <c r="C3964">
        <v>15</v>
      </c>
      <c r="D3964">
        <v>3</v>
      </c>
      <c r="E3964">
        <v>21275.152999999998</v>
      </c>
      <c r="F3964">
        <v>1763.6759999999999</v>
      </c>
      <c r="G3964">
        <v>66.504000000000005</v>
      </c>
      <c r="H3964">
        <v>71.177000000000007</v>
      </c>
      <c r="I3964">
        <v>241.59299999999999</v>
      </c>
      <c r="J3964">
        <v>5.7679999999999998</v>
      </c>
      <c r="K3964">
        <v>26.885999999999999</v>
      </c>
      <c r="L3964">
        <v>87.286000000000001</v>
      </c>
      <c r="M3964">
        <v>23471.539000000001</v>
      </c>
      <c r="N3964">
        <v>0</v>
      </c>
      <c r="O3964">
        <v>0</v>
      </c>
      <c r="P3964">
        <v>-8.7870000000000008</v>
      </c>
      <c r="Q3964">
        <v>157.45099999999999</v>
      </c>
      <c r="R3964">
        <v>23480.326000000001</v>
      </c>
      <c r="S3964">
        <v>23322.875</v>
      </c>
    </row>
    <row r="3965" spans="1:19" x14ac:dyDescent="0.3">
      <c r="A3965">
        <v>2021</v>
      </c>
      <c r="B3965">
        <v>6</v>
      </c>
      <c r="C3965">
        <v>15</v>
      </c>
      <c r="D3965">
        <v>4</v>
      </c>
      <c r="E3965">
        <v>21560.137999999999</v>
      </c>
      <c r="F3965">
        <v>1723.105</v>
      </c>
      <c r="G3965">
        <v>64.397999999999996</v>
      </c>
      <c r="H3965">
        <v>69.944000000000003</v>
      </c>
      <c r="I3965">
        <v>121.383</v>
      </c>
      <c r="J3965">
        <v>4.4950000000000001</v>
      </c>
      <c r="K3965">
        <v>25.67</v>
      </c>
      <c r="L3965">
        <v>87.453000000000003</v>
      </c>
      <c r="M3965">
        <v>23592.188999999998</v>
      </c>
      <c r="N3965">
        <v>0</v>
      </c>
      <c r="O3965">
        <v>0</v>
      </c>
      <c r="P3965">
        <v>-5.1609999999999996</v>
      </c>
      <c r="Q3965">
        <v>158.31899999999999</v>
      </c>
      <c r="R3965">
        <v>23597.35</v>
      </c>
      <c r="S3965">
        <v>23439.030999999999</v>
      </c>
    </row>
    <row r="3966" spans="1:19" x14ac:dyDescent="0.3">
      <c r="A3966">
        <v>2021</v>
      </c>
      <c r="B3966">
        <v>6</v>
      </c>
      <c r="C3966">
        <v>15</v>
      </c>
      <c r="D3966">
        <v>5</v>
      </c>
      <c r="E3966">
        <v>22581.499</v>
      </c>
      <c r="F3966">
        <v>1566.431</v>
      </c>
      <c r="G3966">
        <v>63.976999999999997</v>
      </c>
      <c r="H3966">
        <v>69.543000000000006</v>
      </c>
      <c r="I3966">
        <v>84.954999999999998</v>
      </c>
      <c r="J3966">
        <v>2.8220000000000001</v>
      </c>
      <c r="K3966">
        <v>11.343999999999999</v>
      </c>
      <c r="L3966">
        <v>88.061999999999998</v>
      </c>
      <c r="M3966">
        <v>24404.654999999999</v>
      </c>
      <c r="N3966">
        <v>0.48099999999999998</v>
      </c>
      <c r="O3966">
        <v>0</v>
      </c>
      <c r="P3966">
        <v>-4.5750000000000002</v>
      </c>
      <c r="Q3966">
        <v>165.858</v>
      </c>
      <c r="R3966">
        <v>24408.749</v>
      </c>
      <c r="S3966">
        <v>24242.891</v>
      </c>
    </row>
    <row r="3967" spans="1:19" x14ac:dyDescent="0.3">
      <c r="A3967">
        <v>2021</v>
      </c>
      <c r="B3967">
        <v>6</v>
      </c>
      <c r="C3967">
        <v>15</v>
      </c>
      <c r="D3967">
        <v>6</v>
      </c>
      <c r="E3967">
        <v>24353.039000000001</v>
      </c>
      <c r="F3967">
        <v>1312.222</v>
      </c>
      <c r="G3967">
        <v>64.766999999999996</v>
      </c>
      <c r="H3967">
        <v>69.891999999999996</v>
      </c>
      <c r="I3967">
        <v>149.79499999999999</v>
      </c>
      <c r="J3967">
        <v>3.399</v>
      </c>
      <c r="K3967">
        <v>5.1529999999999996</v>
      </c>
      <c r="L3967">
        <v>89.156999999999996</v>
      </c>
      <c r="M3967">
        <v>25982.656999999999</v>
      </c>
      <c r="N3967">
        <v>192.733</v>
      </c>
      <c r="O3967">
        <v>0</v>
      </c>
      <c r="P3967">
        <v>-2.1589999999999998</v>
      </c>
      <c r="Q3967">
        <v>187.011</v>
      </c>
      <c r="R3967">
        <v>25792.083999999999</v>
      </c>
      <c r="S3967">
        <v>25605.073</v>
      </c>
    </row>
    <row r="3968" spans="1:19" x14ac:dyDescent="0.3">
      <c r="A3968">
        <v>2021</v>
      </c>
      <c r="B3968">
        <v>6</v>
      </c>
      <c r="C3968">
        <v>15</v>
      </c>
      <c r="D3968">
        <v>7</v>
      </c>
      <c r="E3968">
        <v>26864.596000000001</v>
      </c>
      <c r="F3968">
        <v>1186.104</v>
      </c>
      <c r="G3968">
        <v>68.664000000000001</v>
      </c>
      <c r="H3968">
        <v>72.576999999999998</v>
      </c>
      <c r="I3968">
        <v>294.92899999999997</v>
      </c>
      <c r="J3968">
        <v>4.1639999999999997</v>
      </c>
      <c r="K3968">
        <v>13.57</v>
      </c>
      <c r="L3968">
        <v>91.097999999999999</v>
      </c>
      <c r="M3968">
        <v>28527.038</v>
      </c>
      <c r="N3968">
        <v>1511.2560000000001</v>
      </c>
      <c r="O3968">
        <v>-0.53800000000000003</v>
      </c>
      <c r="P3968">
        <v>-1.5009999999999999</v>
      </c>
      <c r="Q3968">
        <v>223.666</v>
      </c>
      <c r="R3968">
        <v>27017.822</v>
      </c>
      <c r="S3968">
        <v>26794.155999999999</v>
      </c>
    </row>
    <row r="3969" spans="1:19" x14ac:dyDescent="0.3">
      <c r="A3969">
        <v>2021</v>
      </c>
      <c r="B3969">
        <v>6</v>
      </c>
      <c r="C3969">
        <v>15</v>
      </c>
      <c r="D3969">
        <v>8</v>
      </c>
      <c r="E3969">
        <v>29141.696</v>
      </c>
      <c r="F3969">
        <v>1115.21</v>
      </c>
      <c r="G3969">
        <v>75.403999999999996</v>
      </c>
      <c r="H3969">
        <v>74.959999999999994</v>
      </c>
      <c r="I3969">
        <v>488.18</v>
      </c>
      <c r="J3969">
        <v>4.9000000000000004</v>
      </c>
      <c r="K3969">
        <v>8.1449999999999996</v>
      </c>
      <c r="L3969">
        <v>92.263999999999996</v>
      </c>
      <c r="M3969">
        <v>30925.353999999999</v>
      </c>
      <c r="N3969">
        <v>3753.6089999999999</v>
      </c>
      <c r="O3969">
        <v>-37.793999999999997</v>
      </c>
      <c r="P3969">
        <v>-1.222</v>
      </c>
      <c r="Q3969">
        <v>267.96699999999998</v>
      </c>
      <c r="R3969">
        <v>27210.761999999999</v>
      </c>
      <c r="S3969">
        <v>26942.794999999998</v>
      </c>
    </row>
    <row r="3970" spans="1:19" x14ac:dyDescent="0.3">
      <c r="A3970">
        <v>2021</v>
      </c>
      <c r="B3970">
        <v>6</v>
      </c>
      <c r="C3970">
        <v>15</v>
      </c>
      <c r="D3970">
        <v>9</v>
      </c>
      <c r="E3970">
        <v>31465.562000000002</v>
      </c>
      <c r="F3970">
        <v>1054.421</v>
      </c>
      <c r="G3970">
        <v>81.75</v>
      </c>
      <c r="H3970">
        <v>77.245999999999995</v>
      </c>
      <c r="I3970">
        <v>601.69799999999998</v>
      </c>
      <c r="J3970">
        <v>5.4370000000000003</v>
      </c>
      <c r="K3970">
        <v>8.9649999999999999</v>
      </c>
      <c r="L3970">
        <v>93.298000000000002</v>
      </c>
      <c r="M3970">
        <v>33306.627</v>
      </c>
      <c r="N3970">
        <v>6037.527</v>
      </c>
      <c r="O3970">
        <v>-83.015000000000001</v>
      </c>
      <c r="P3970">
        <v>0.55800000000000005</v>
      </c>
      <c r="Q3970">
        <v>305.80500000000001</v>
      </c>
      <c r="R3970">
        <v>27351.557000000001</v>
      </c>
      <c r="S3970">
        <v>27045.752</v>
      </c>
    </row>
    <row r="3971" spans="1:19" x14ac:dyDescent="0.3">
      <c r="A3971">
        <v>2021</v>
      </c>
      <c r="B3971">
        <v>6</v>
      </c>
      <c r="C3971">
        <v>15</v>
      </c>
      <c r="D3971">
        <v>10</v>
      </c>
      <c r="E3971">
        <v>33740.571000000004</v>
      </c>
      <c r="F3971">
        <v>989.62599999999998</v>
      </c>
      <c r="G3971">
        <v>89.465000000000003</v>
      </c>
      <c r="H3971">
        <v>82.433999999999997</v>
      </c>
      <c r="I3971">
        <v>568.28399999999999</v>
      </c>
      <c r="J3971">
        <v>5.7370000000000001</v>
      </c>
      <c r="K3971">
        <v>18.661000000000001</v>
      </c>
      <c r="L3971">
        <v>93.921000000000006</v>
      </c>
      <c r="M3971">
        <v>35499.233999999997</v>
      </c>
      <c r="N3971">
        <v>7909.951</v>
      </c>
      <c r="O3971">
        <v>-112.64700000000001</v>
      </c>
      <c r="P3971">
        <v>2.133</v>
      </c>
      <c r="Q3971">
        <v>335.404</v>
      </c>
      <c r="R3971">
        <v>27699.797999999999</v>
      </c>
      <c r="S3971">
        <v>27364.393</v>
      </c>
    </row>
    <row r="3972" spans="1:19" x14ac:dyDescent="0.3">
      <c r="A3972">
        <v>2021</v>
      </c>
      <c r="B3972">
        <v>6</v>
      </c>
      <c r="C3972">
        <v>15</v>
      </c>
      <c r="D3972">
        <v>11</v>
      </c>
      <c r="E3972">
        <v>35509.67</v>
      </c>
      <c r="F3972">
        <v>941.34799999999996</v>
      </c>
      <c r="G3972">
        <v>96.426000000000002</v>
      </c>
      <c r="H3972">
        <v>86.765000000000001</v>
      </c>
      <c r="I3972">
        <v>483.69600000000003</v>
      </c>
      <c r="J3972">
        <v>5.8719999999999999</v>
      </c>
      <c r="K3972">
        <v>22.568999999999999</v>
      </c>
      <c r="L3972">
        <v>94.224000000000004</v>
      </c>
      <c r="M3972">
        <v>37144.142999999996</v>
      </c>
      <c r="N3972">
        <v>9185.0969999999998</v>
      </c>
      <c r="O3972">
        <v>-92.564999999999998</v>
      </c>
      <c r="P3972">
        <v>3.1669999999999998</v>
      </c>
      <c r="Q3972">
        <v>360.86099999999999</v>
      </c>
      <c r="R3972">
        <v>28048.444</v>
      </c>
      <c r="S3972">
        <v>27687.582999999999</v>
      </c>
    </row>
    <row r="3973" spans="1:19" x14ac:dyDescent="0.3">
      <c r="A3973">
        <v>2021</v>
      </c>
      <c r="B3973">
        <v>6</v>
      </c>
      <c r="C3973">
        <v>15</v>
      </c>
      <c r="D3973">
        <v>12</v>
      </c>
      <c r="E3973">
        <v>36877.730000000003</v>
      </c>
      <c r="F3973">
        <v>895.62300000000005</v>
      </c>
      <c r="G3973">
        <v>102.91200000000001</v>
      </c>
      <c r="H3973">
        <v>93.218000000000004</v>
      </c>
      <c r="I3973">
        <v>447.51600000000002</v>
      </c>
      <c r="J3973">
        <v>5.8419999999999996</v>
      </c>
      <c r="K3973">
        <v>12.57</v>
      </c>
      <c r="L3973">
        <v>94.384</v>
      </c>
      <c r="M3973">
        <v>38426.883000000002</v>
      </c>
      <c r="N3973">
        <v>9767.473</v>
      </c>
      <c r="O3973">
        <v>-26.298999999999999</v>
      </c>
      <c r="P3973">
        <v>6.0179999999999998</v>
      </c>
      <c r="Q3973">
        <v>377.96</v>
      </c>
      <c r="R3973">
        <v>28679.691999999999</v>
      </c>
      <c r="S3973">
        <v>28301.732</v>
      </c>
    </row>
    <row r="3974" spans="1:19" x14ac:dyDescent="0.3">
      <c r="A3974">
        <v>2021</v>
      </c>
      <c r="B3974">
        <v>6</v>
      </c>
      <c r="C3974">
        <v>15</v>
      </c>
      <c r="D3974">
        <v>13</v>
      </c>
      <c r="E3974">
        <v>38339.481</v>
      </c>
      <c r="F3974">
        <v>831.678</v>
      </c>
      <c r="G3974">
        <v>110.258</v>
      </c>
      <c r="H3974">
        <v>99.338999999999999</v>
      </c>
      <c r="I3974">
        <v>423.50099999999998</v>
      </c>
      <c r="J3974">
        <v>5.7359999999999998</v>
      </c>
      <c r="K3974">
        <v>10.134</v>
      </c>
      <c r="L3974">
        <v>94.527000000000001</v>
      </c>
      <c r="M3974">
        <v>39804.396000000001</v>
      </c>
      <c r="N3974">
        <v>9802.4680000000008</v>
      </c>
      <c r="O3974">
        <v>-2.673</v>
      </c>
      <c r="P3974">
        <v>5.8289999999999997</v>
      </c>
      <c r="Q3974">
        <v>394.83300000000003</v>
      </c>
      <c r="R3974">
        <v>29998.771000000001</v>
      </c>
      <c r="S3974">
        <v>29603.938999999998</v>
      </c>
    </row>
    <row r="3975" spans="1:19" x14ac:dyDescent="0.3">
      <c r="A3975">
        <v>2021</v>
      </c>
      <c r="B3975">
        <v>6</v>
      </c>
      <c r="C3975">
        <v>15</v>
      </c>
      <c r="D3975">
        <v>14</v>
      </c>
      <c r="E3975">
        <v>39587.928999999996</v>
      </c>
      <c r="F3975">
        <v>779.82399999999996</v>
      </c>
      <c r="G3975">
        <v>115.902</v>
      </c>
      <c r="H3975">
        <v>105.777</v>
      </c>
      <c r="I3975">
        <v>351.24599999999998</v>
      </c>
      <c r="J3975">
        <v>5.0949999999999998</v>
      </c>
      <c r="K3975">
        <v>-6.2850000000000001</v>
      </c>
      <c r="L3975">
        <v>94.611999999999995</v>
      </c>
      <c r="M3975">
        <v>40918.197999999997</v>
      </c>
      <c r="N3975">
        <v>9269.9979999999996</v>
      </c>
      <c r="O3975">
        <v>-1.0720000000000001</v>
      </c>
      <c r="P3975">
        <v>4.7149999999999999</v>
      </c>
      <c r="Q3975">
        <v>409.38799999999998</v>
      </c>
      <c r="R3975">
        <v>31644.556</v>
      </c>
      <c r="S3975">
        <v>31235.168000000001</v>
      </c>
    </row>
    <row r="3976" spans="1:19" x14ac:dyDescent="0.3">
      <c r="A3976">
        <v>2021</v>
      </c>
      <c r="B3976">
        <v>6</v>
      </c>
      <c r="C3976">
        <v>15</v>
      </c>
      <c r="D3976">
        <v>15</v>
      </c>
      <c r="E3976">
        <v>40353.034</v>
      </c>
      <c r="F3976">
        <v>759.28399999999999</v>
      </c>
      <c r="G3976">
        <v>120.001</v>
      </c>
      <c r="H3976">
        <v>111.191</v>
      </c>
      <c r="I3976">
        <v>284.096</v>
      </c>
      <c r="J3976">
        <v>4.0839999999999996</v>
      </c>
      <c r="K3976">
        <v>-10.272</v>
      </c>
      <c r="L3976">
        <v>94.653999999999996</v>
      </c>
      <c r="M3976">
        <v>41596.072</v>
      </c>
      <c r="N3976">
        <v>8088.777</v>
      </c>
      <c r="O3976">
        <v>-1.123</v>
      </c>
      <c r="P3976">
        <v>7.1769999999999996</v>
      </c>
      <c r="Q3976">
        <v>418.96499999999997</v>
      </c>
      <c r="R3976">
        <v>33501.24</v>
      </c>
      <c r="S3976">
        <v>33082.275000000001</v>
      </c>
    </row>
    <row r="3977" spans="1:19" x14ac:dyDescent="0.3">
      <c r="A3977">
        <v>2021</v>
      </c>
      <c r="B3977">
        <v>6</v>
      </c>
      <c r="C3977">
        <v>15</v>
      </c>
      <c r="D3977">
        <v>16</v>
      </c>
      <c r="E3977">
        <v>40524.707000000002</v>
      </c>
      <c r="F3977">
        <v>719.32399999999996</v>
      </c>
      <c r="G3977">
        <v>124.6</v>
      </c>
      <c r="H3977">
        <v>114.61499999999999</v>
      </c>
      <c r="I3977">
        <v>91.177000000000007</v>
      </c>
      <c r="J3977">
        <v>1.821</v>
      </c>
      <c r="K3977">
        <v>-76.003</v>
      </c>
      <c r="L3977">
        <v>94.638000000000005</v>
      </c>
      <c r="M3977">
        <v>41470.277000000002</v>
      </c>
      <c r="N3977">
        <v>6354.299</v>
      </c>
      <c r="O3977">
        <v>2.069</v>
      </c>
      <c r="P3977">
        <v>7.6639999999999997</v>
      </c>
      <c r="Q3977">
        <v>421.71600000000001</v>
      </c>
      <c r="R3977">
        <v>35106.245000000003</v>
      </c>
      <c r="S3977">
        <v>34684.529000000002</v>
      </c>
    </row>
    <row r="3978" spans="1:19" x14ac:dyDescent="0.3">
      <c r="A3978">
        <v>2021</v>
      </c>
      <c r="B3978">
        <v>6</v>
      </c>
      <c r="C3978">
        <v>15</v>
      </c>
      <c r="D3978">
        <v>17</v>
      </c>
      <c r="E3978">
        <v>39486.046999999999</v>
      </c>
      <c r="F3978">
        <v>697.20399999999995</v>
      </c>
      <c r="G3978">
        <v>125.943</v>
      </c>
      <c r="H3978">
        <v>114.663</v>
      </c>
      <c r="I3978">
        <v>98.588999999999999</v>
      </c>
      <c r="J3978">
        <v>2.069</v>
      </c>
      <c r="K3978">
        <v>-109.651</v>
      </c>
      <c r="L3978">
        <v>94.552000000000007</v>
      </c>
      <c r="M3978">
        <v>40383.474999999999</v>
      </c>
      <c r="N3978">
        <v>4108.4399999999996</v>
      </c>
      <c r="O3978">
        <v>26.853000000000002</v>
      </c>
      <c r="P3978">
        <v>9.49</v>
      </c>
      <c r="Q3978">
        <v>415.536</v>
      </c>
      <c r="R3978">
        <v>36238.692000000003</v>
      </c>
      <c r="S3978">
        <v>35823.156000000003</v>
      </c>
    </row>
    <row r="3979" spans="1:19" x14ac:dyDescent="0.3">
      <c r="A3979">
        <v>2021</v>
      </c>
      <c r="B3979">
        <v>6</v>
      </c>
      <c r="C3979">
        <v>15</v>
      </c>
      <c r="D3979">
        <v>18</v>
      </c>
      <c r="E3979">
        <v>38013.084000000003</v>
      </c>
      <c r="F3979">
        <v>693.06100000000004</v>
      </c>
      <c r="G3979">
        <v>123.565</v>
      </c>
      <c r="H3979">
        <v>111.65600000000001</v>
      </c>
      <c r="I3979">
        <v>124.655</v>
      </c>
      <c r="J3979">
        <v>2.0009999999999999</v>
      </c>
      <c r="K3979">
        <v>-107.5</v>
      </c>
      <c r="L3979">
        <v>94.397000000000006</v>
      </c>
      <c r="M3979">
        <v>38931.355000000003</v>
      </c>
      <c r="N3979">
        <v>1746.377</v>
      </c>
      <c r="O3979">
        <v>75.513000000000005</v>
      </c>
      <c r="P3979">
        <v>1.43</v>
      </c>
      <c r="Q3979">
        <v>395.78100000000001</v>
      </c>
      <c r="R3979">
        <v>37108.034</v>
      </c>
      <c r="S3979">
        <v>36712.252999999997</v>
      </c>
    </row>
    <row r="3980" spans="1:19" x14ac:dyDescent="0.3">
      <c r="A3980">
        <v>2021</v>
      </c>
      <c r="B3980">
        <v>6</v>
      </c>
      <c r="C3980">
        <v>15</v>
      </c>
      <c r="D3980">
        <v>19</v>
      </c>
      <c r="E3980">
        <v>36653.707000000002</v>
      </c>
      <c r="F3980">
        <v>696.85799999999995</v>
      </c>
      <c r="G3980">
        <v>119.922</v>
      </c>
      <c r="H3980">
        <v>105.33799999999999</v>
      </c>
      <c r="I3980">
        <v>137.489</v>
      </c>
      <c r="J3980">
        <v>1.8859999999999999</v>
      </c>
      <c r="K3980">
        <v>-112.91500000000001</v>
      </c>
      <c r="L3980">
        <v>94.281999999999996</v>
      </c>
      <c r="M3980">
        <v>37576.646999999997</v>
      </c>
      <c r="N3980">
        <v>311.49200000000002</v>
      </c>
      <c r="O3980">
        <v>96.983999999999995</v>
      </c>
      <c r="P3980">
        <v>1.91</v>
      </c>
      <c r="Q3980">
        <v>357.73099999999999</v>
      </c>
      <c r="R3980">
        <v>37166.260999999999</v>
      </c>
      <c r="S3980">
        <v>36808.531000000003</v>
      </c>
    </row>
    <row r="3981" spans="1:19" x14ac:dyDescent="0.3">
      <c r="A3981">
        <v>2021</v>
      </c>
      <c r="B3981">
        <v>6</v>
      </c>
      <c r="C3981">
        <v>15</v>
      </c>
      <c r="D3981">
        <v>20</v>
      </c>
      <c r="E3981">
        <v>35984.911</v>
      </c>
      <c r="F3981">
        <v>743.54700000000003</v>
      </c>
      <c r="G3981">
        <v>113.541</v>
      </c>
      <c r="H3981">
        <v>98.338999999999999</v>
      </c>
      <c r="I3981">
        <v>165.87</v>
      </c>
      <c r="J3981">
        <v>3.3860000000000001</v>
      </c>
      <c r="K3981">
        <v>-118.14100000000001</v>
      </c>
      <c r="L3981">
        <v>94.287999999999997</v>
      </c>
      <c r="M3981">
        <v>36972.199999999997</v>
      </c>
      <c r="N3981">
        <v>6.6840000000000002</v>
      </c>
      <c r="O3981">
        <v>95.379000000000005</v>
      </c>
      <c r="P3981">
        <v>4.7569999999999997</v>
      </c>
      <c r="Q3981">
        <v>321.93200000000002</v>
      </c>
      <c r="R3981">
        <v>36865.379999999997</v>
      </c>
      <c r="S3981">
        <v>36543.447999999997</v>
      </c>
    </row>
    <row r="3982" spans="1:19" x14ac:dyDescent="0.3">
      <c r="A3982">
        <v>2021</v>
      </c>
      <c r="B3982">
        <v>6</v>
      </c>
      <c r="C3982">
        <v>15</v>
      </c>
      <c r="D3982">
        <v>21</v>
      </c>
      <c r="E3982">
        <v>34342.855000000003</v>
      </c>
      <c r="F3982">
        <v>811.76300000000003</v>
      </c>
      <c r="G3982">
        <v>106.39700000000001</v>
      </c>
      <c r="H3982">
        <v>94.912000000000006</v>
      </c>
      <c r="I3982">
        <v>599.99599999999998</v>
      </c>
      <c r="J3982">
        <v>6.1710000000000003</v>
      </c>
      <c r="K3982">
        <v>-29.44</v>
      </c>
      <c r="L3982">
        <v>93.989000000000004</v>
      </c>
      <c r="M3982">
        <v>35920.245999999999</v>
      </c>
      <c r="N3982">
        <v>0</v>
      </c>
      <c r="O3982">
        <v>0</v>
      </c>
      <c r="P3982">
        <v>2.3479999999999999</v>
      </c>
      <c r="Q3982">
        <v>289.19</v>
      </c>
      <c r="R3982">
        <v>35917.898000000001</v>
      </c>
      <c r="S3982">
        <v>35628.707999999999</v>
      </c>
    </row>
    <row r="3983" spans="1:19" x14ac:dyDescent="0.3">
      <c r="A3983">
        <v>2021</v>
      </c>
      <c r="B3983">
        <v>6</v>
      </c>
      <c r="C3983">
        <v>15</v>
      </c>
      <c r="D3983">
        <v>22</v>
      </c>
      <c r="E3983">
        <v>30838.81</v>
      </c>
      <c r="F3983">
        <v>977.74400000000003</v>
      </c>
      <c r="G3983">
        <v>99.260999999999996</v>
      </c>
      <c r="H3983">
        <v>89.412999999999997</v>
      </c>
      <c r="I3983">
        <v>669.53200000000004</v>
      </c>
      <c r="J3983">
        <v>5.7759999999999998</v>
      </c>
      <c r="K3983">
        <v>12.412000000000001</v>
      </c>
      <c r="L3983">
        <v>92.796000000000006</v>
      </c>
      <c r="M3983">
        <v>32686.483</v>
      </c>
      <c r="N3983">
        <v>0</v>
      </c>
      <c r="O3983">
        <v>0</v>
      </c>
      <c r="P3983">
        <v>-10.281000000000001</v>
      </c>
      <c r="Q3983">
        <v>256.59199999999998</v>
      </c>
      <c r="R3983">
        <v>32696.762999999999</v>
      </c>
      <c r="S3983">
        <v>32440.171999999999</v>
      </c>
    </row>
    <row r="3984" spans="1:19" x14ac:dyDescent="0.3">
      <c r="A3984">
        <v>2021</v>
      </c>
      <c r="B3984">
        <v>6</v>
      </c>
      <c r="C3984">
        <v>15</v>
      </c>
      <c r="D3984">
        <v>23</v>
      </c>
      <c r="E3984">
        <v>27351.166000000001</v>
      </c>
      <c r="F3984">
        <v>1180.598</v>
      </c>
      <c r="G3984">
        <v>91.23</v>
      </c>
      <c r="H3984">
        <v>84.513000000000005</v>
      </c>
      <c r="I3984">
        <v>1124.624</v>
      </c>
      <c r="J3984">
        <v>6.3360000000000003</v>
      </c>
      <c r="K3984">
        <v>37.582000000000001</v>
      </c>
      <c r="L3984">
        <v>91.353999999999999</v>
      </c>
      <c r="M3984">
        <v>29876.173999999999</v>
      </c>
      <c r="N3984">
        <v>0</v>
      </c>
      <c r="O3984">
        <v>0</v>
      </c>
      <c r="P3984">
        <v>-12.760999999999999</v>
      </c>
      <c r="Q3984">
        <v>222.11099999999999</v>
      </c>
      <c r="R3984">
        <v>29888.935000000001</v>
      </c>
      <c r="S3984">
        <v>29666.824000000001</v>
      </c>
    </row>
    <row r="3985" spans="1:19" x14ac:dyDescent="0.3">
      <c r="A3985">
        <v>2021</v>
      </c>
      <c r="B3985">
        <v>6</v>
      </c>
      <c r="C3985">
        <v>15</v>
      </c>
      <c r="D3985">
        <v>24</v>
      </c>
      <c r="E3985">
        <v>24675.125</v>
      </c>
      <c r="F3985">
        <v>1495.25</v>
      </c>
      <c r="G3985">
        <v>82.83</v>
      </c>
      <c r="H3985">
        <v>79.841999999999999</v>
      </c>
      <c r="I3985">
        <v>999.05899999999997</v>
      </c>
      <c r="J3985">
        <v>6.2009999999999996</v>
      </c>
      <c r="K3985">
        <v>48.466999999999999</v>
      </c>
      <c r="L3985">
        <v>89.745000000000005</v>
      </c>
      <c r="M3985">
        <v>27393.687999999998</v>
      </c>
      <c r="N3985">
        <v>0</v>
      </c>
      <c r="O3985">
        <v>0</v>
      </c>
      <c r="P3985">
        <v>-21.530999999999999</v>
      </c>
      <c r="Q3985">
        <v>192.465</v>
      </c>
      <c r="R3985">
        <v>27415.219000000001</v>
      </c>
      <c r="S3985">
        <v>27222.754000000001</v>
      </c>
    </row>
    <row r="3986" spans="1:19" x14ac:dyDescent="0.3">
      <c r="A3986">
        <v>2021</v>
      </c>
      <c r="B3986">
        <v>6</v>
      </c>
      <c r="C3986">
        <v>16</v>
      </c>
      <c r="D3986">
        <v>1</v>
      </c>
      <c r="E3986">
        <v>22456.108</v>
      </c>
      <c r="F3986">
        <v>1676.2629999999999</v>
      </c>
      <c r="G3986">
        <v>72.656999999999996</v>
      </c>
      <c r="H3986">
        <v>74.986000000000004</v>
      </c>
      <c r="I3986">
        <v>709.25599999999997</v>
      </c>
      <c r="J3986">
        <v>6.0380000000000003</v>
      </c>
      <c r="K3986">
        <v>31.606999999999999</v>
      </c>
      <c r="L3986">
        <v>87.959000000000003</v>
      </c>
      <c r="M3986">
        <v>25042.218000000001</v>
      </c>
      <c r="N3986">
        <v>0</v>
      </c>
      <c r="O3986">
        <v>0</v>
      </c>
      <c r="P3986">
        <v>-18.259</v>
      </c>
      <c r="Q3986">
        <v>166.30199999999999</v>
      </c>
      <c r="R3986">
        <v>25060.476999999999</v>
      </c>
      <c r="S3986">
        <v>24894.174999999999</v>
      </c>
    </row>
    <row r="3987" spans="1:19" x14ac:dyDescent="0.3">
      <c r="A3987">
        <v>2021</v>
      </c>
      <c r="B3987">
        <v>6</v>
      </c>
      <c r="C3987">
        <v>16</v>
      </c>
      <c r="D3987">
        <v>2</v>
      </c>
      <c r="E3987">
        <v>21356.445</v>
      </c>
      <c r="F3987">
        <v>1730.2239999999999</v>
      </c>
      <c r="G3987">
        <v>68.242000000000004</v>
      </c>
      <c r="H3987">
        <v>72.831000000000003</v>
      </c>
      <c r="I3987">
        <v>424.76799999999997</v>
      </c>
      <c r="J3987">
        <v>5.9470000000000001</v>
      </c>
      <c r="K3987">
        <v>26.748999999999999</v>
      </c>
      <c r="L3987">
        <v>87.284999999999997</v>
      </c>
      <c r="M3987">
        <v>23704.25</v>
      </c>
      <c r="N3987">
        <v>0</v>
      </c>
      <c r="O3987">
        <v>0</v>
      </c>
      <c r="P3987">
        <v>-13.888</v>
      </c>
      <c r="Q3987">
        <v>156.047</v>
      </c>
      <c r="R3987">
        <v>23718.138999999999</v>
      </c>
      <c r="S3987">
        <v>23562.091</v>
      </c>
    </row>
    <row r="3988" spans="1:19" x14ac:dyDescent="0.3">
      <c r="A3988">
        <v>2021</v>
      </c>
      <c r="B3988">
        <v>6</v>
      </c>
      <c r="C3988">
        <v>16</v>
      </c>
      <c r="D3988">
        <v>3</v>
      </c>
      <c r="E3988">
        <v>20861.683000000001</v>
      </c>
      <c r="F3988">
        <v>1763.6759999999999</v>
      </c>
      <c r="G3988">
        <v>65.03</v>
      </c>
      <c r="H3988">
        <v>70.692999999999998</v>
      </c>
      <c r="I3988">
        <v>241.59299999999999</v>
      </c>
      <c r="J3988">
        <v>5.7679999999999998</v>
      </c>
      <c r="K3988">
        <v>23.294</v>
      </c>
      <c r="L3988">
        <v>86.992999999999995</v>
      </c>
      <c r="M3988">
        <v>23053.698</v>
      </c>
      <c r="N3988">
        <v>0</v>
      </c>
      <c r="O3988">
        <v>0</v>
      </c>
      <c r="P3988">
        <v>-8.7870000000000008</v>
      </c>
      <c r="Q3988">
        <v>151.97300000000001</v>
      </c>
      <c r="R3988">
        <v>23062.485000000001</v>
      </c>
      <c r="S3988">
        <v>22910.511999999999</v>
      </c>
    </row>
    <row r="3989" spans="1:19" x14ac:dyDescent="0.3">
      <c r="A3989">
        <v>2021</v>
      </c>
      <c r="B3989">
        <v>6</v>
      </c>
      <c r="C3989">
        <v>16</v>
      </c>
      <c r="D3989">
        <v>4</v>
      </c>
      <c r="E3989">
        <v>21152.435000000001</v>
      </c>
      <c r="F3989">
        <v>1723.105</v>
      </c>
      <c r="G3989">
        <v>63.494</v>
      </c>
      <c r="H3989">
        <v>69.533000000000001</v>
      </c>
      <c r="I3989">
        <v>121.383</v>
      </c>
      <c r="J3989">
        <v>4.4950000000000001</v>
      </c>
      <c r="K3989">
        <v>22.579000000000001</v>
      </c>
      <c r="L3989">
        <v>87.155000000000001</v>
      </c>
      <c r="M3989">
        <v>23180.684000000001</v>
      </c>
      <c r="N3989">
        <v>0</v>
      </c>
      <c r="O3989">
        <v>0</v>
      </c>
      <c r="P3989">
        <v>-5.1609999999999996</v>
      </c>
      <c r="Q3989">
        <v>153.52099999999999</v>
      </c>
      <c r="R3989">
        <v>23185.845000000001</v>
      </c>
      <c r="S3989">
        <v>23032.324000000001</v>
      </c>
    </row>
    <row r="3990" spans="1:19" x14ac:dyDescent="0.3">
      <c r="A3990">
        <v>2021</v>
      </c>
      <c r="B3990">
        <v>6</v>
      </c>
      <c r="C3990">
        <v>16</v>
      </c>
      <c r="D3990">
        <v>5</v>
      </c>
      <c r="E3990">
        <v>21851.477999999999</v>
      </c>
      <c r="F3990">
        <v>1566.431</v>
      </c>
      <c r="G3990">
        <v>63.747999999999998</v>
      </c>
      <c r="H3990">
        <v>68.989999999999995</v>
      </c>
      <c r="I3990">
        <v>84.954999999999998</v>
      </c>
      <c r="J3990">
        <v>2.8220000000000001</v>
      </c>
      <c r="K3990">
        <v>10.17</v>
      </c>
      <c r="L3990">
        <v>87.533000000000001</v>
      </c>
      <c r="M3990">
        <v>23672.378000000001</v>
      </c>
      <c r="N3990">
        <v>0.48099999999999998</v>
      </c>
      <c r="O3990">
        <v>0</v>
      </c>
      <c r="P3990">
        <v>-4.5750000000000002</v>
      </c>
      <c r="Q3990">
        <v>161.536</v>
      </c>
      <c r="R3990">
        <v>23676.472000000002</v>
      </c>
      <c r="S3990">
        <v>23514.937000000002</v>
      </c>
    </row>
    <row r="3991" spans="1:19" x14ac:dyDescent="0.3">
      <c r="A3991">
        <v>2021</v>
      </c>
      <c r="B3991">
        <v>6</v>
      </c>
      <c r="C3991">
        <v>16</v>
      </c>
      <c r="D3991">
        <v>6</v>
      </c>
      <c r="E3991">
        <v>23304.135999999999</v>
      </c>
      <c r="F3991">
        <v>1312.222</v>
      </c>
      <c r="G3991">
        <v>64.730999999999995</v>
      </c>
      <c r="H3991">
        <v>69.197000000000003</v>
      </c>
      <c r="I3991">
        <v>149.79499999999999</v>
      </c>
      <c r="J3991">
        <v>3.399</v>
      </c>
      <c r="K3991">
        <v>4.7210000000000001</v>
      </c>
      <c r="L3991">
        <v>88.391000000000005</v>
      </c>
      <c r="M3991">
        <v>24931.861000000001</v>
      </c>
      <c r="N3991">
        <v>192.733</v>
      </c>
      <c r="O3991">
        <v>0</v>
      </c>
      <c r="P3991">
        <v>-2.1589999999999998</v>
      </c>
      <c r="Q3991">
        <v>182.88200000000001</v>
      </c>
      <c r="R3991">
        <v>24741.288</v>
      </c>
      <c r="S3991">
        <v>24558.405999999999</v>
      </c>
    </row>
    <row r="3992" spans="1:19" x14ac:dyDescent="0.3">
      <c r="A3992">
        <v>2021</v>
      </c>
      <c r="B3992">
        <v>6</v>
      </c>
      <c r="C3992">
        <v>16</v>
      </c>
      <c r="D3992">
        <v>7</v>
      </c>
      <c r="E3992">
        <v>25584.14</v>
      </c>
      <c r="F3992">
        <v>1186.104</v>
      </c>
      <c r="G3992">
        <v>68.373999999999995</v>
      </c>
      <c r="H3992">
        <v>71.637</v>
      </c>
      <c r="I3992">
        <v>294.92899999999997</v>
      </c>
      <c r="J3992">
        <v>4.1639999999999997</v>
      </c>
      <c r="K3992">
        <v>12.307</v>
      </c>
      <c r="L3992">
        <v>89.811000000000007</v>
      </c>
      <c r="M3992">
        <v>27243.092000000001</v>
      </c>
      <c r="N3992">
        <v>1511.2560000000001</v>
      </c>
      <c r="O3992">
        <v>-0.53800000000000003</v>
      </c>
      <c r="P3992">
        <v>-1.5009999999999999</v>
      </c>
      <c r="Q3992">
        <v>216.20500000000001</v>
      </c>
      <c r="R3992">
        <v>25733.876</v>
      </c>
      <c r="S3992">
        <v>25517.67</v>
      </c>
    </row>
    <row r="3993" spans="1:19" x14ac:dyDescent="0.3">
      <c r="A3993">
        <v>2021</v>
      </c>
      <c r="B3993">
        <v>6</v>
      </c>
      <c r="C3993">
        <v>16</v>
      </c>
      <c r="D3993">
        <v>8</v>
      </c>
      <c r="E3993">
        <v>27652.625</v>
      </c>
      <c r="F3993">
        <v>1115.21</v>
      </c>
      <c r="G3993">
        <v>74.341999999999999</v>
      </c>
      <c r="H3993">
        <v>73.677999999999997</v>
      </c>
      <c r="I3993">
        <v>488.18</v>
      </c>
      <c r="J3993">
        <v>4.9000000000000004</v>
      </c>
      <c r="K3993">
        <v>7.3440000000000003</v>
      </c>
      <c r="L3993">
        <v>91.64</v>
      </c>
      <c r="M3993">
        <v>29433.576000000001</v>
      </c>
      <c r="N3993">
        <v>3753.6089999999999</v>
      </c>
      <c r="O3993">
        <v>-37.793999999999997</v>
      </c>
      <c r="P3993">
        <v>-1.222</v>
      </c>
      <c r="Q3993">
        <v>254.00800000000001</v>
      </c>
      <c r="R3993">
        <v>25718.984</v>
      </c>
      <c r="S3993">
        <v>25464.975999999999</v>
      </c>
    </row>
    <row r="3994" spans="1:19" x14ac:dyDescent="0.3">
      <c r="A3994">
        <v>2021</v>
      </c>
      <c r="B3994">
        <v>6</v>
      </c>
      <c r="C3994">
        <v>16</v>
      </c>
      <c r="D3994">
        <v>9</v>
      </c>
      <c r="E3994">
        <v>29616.282999999999</v>
      </c>
      <c r="F3994">
        <v>1054.421</v>
      </c>
      <c r="G3994">
        <v>80.671000000000006</v>
      </c>
      <c r="H3994">
        <v>75.399000000000001</v>
      </c>
      <c r="I3994">
        <v>601.69799999999998</v>
      </c>
      <c r="J3994">
        <v>5.4370000000000003</v>
      </c>
      <c r="K3994">
        <v>8.1140000000000008</v>
      </c>
      <c r="L3994">
        <v>92.89</v>
      </c>
      <c r="M3994">
        <v>31454.241999999998</v>
      </c>
      <c r="N3994">
        <v>6037.527</v>
      </c>
      <c r="O3994">
        <v>-83.015000000000001</v>
      </c>
      <c r="P3994">
        <v>0.55800000000000005</v>
      </c>
      <c r="Q3994">
        <v>285.57299999999998</v>
      </c>
      <c r="R3994">
        <v>25499.171999999999</v>
      </c>
      <c r="S3994">
        <v>25213.598999999998</v>
      </c>
    </row>
    <row r="3995" spans="1:19" x14ac:dyDescent="0.3">
      <c r="A3995">
        <v>2021</v>
      </c>
      <c r="B3995">
        <v>6</v>
      </c>
      <c r="C3995">
        <v>16</v>
      </c>
      <c r="D3995">
        <v>10</v>
      </c>
      <c r="E3995">
        <v>31460.214</v>
      </c>
      <c r="F3995">
        <v>989.62599999999998</v>
      </c>
      <c r="G3995">
        <v>87.596000000000004</v>
      </c>
      <c r="H3995">
        <v>79.661000000000001</v>
      </c>
      <c r="I3995">
        <v>568.28399999999999</v>
      </c>
      <c r="J3995">
        <v>5.7370000000000001</v>
      </c>
      <c r="K3995">
        <v>16.786999999999999</v>
      </c>
      <c r="L3995">
        <v>93.522999999999996</v>
      </c>
      <c r="M3995">
        <v>33213.832000000002</v>
      </c>
      <c r="N3995">
        <v>7909.951</v>
      </c>
      <c r="O3995">
        <v>-112.64700000000001</v>
      </c>
      <c r="P3995">
        <v>2.133</v>
      </c>
      <c r="Q3995">
        <v>311.29300000000001</v>
      </c>
      <c r="R3995">
        <v>25414.396000000001</v>
      </c>
      <c r="S3995">
        <v>25103.102999999999</v>
      </c>
    </row>
    <row r="3996" spans="1:19" x14ac:dyDescent="0.3">
      <c r="A3996">
        <v>2021</v>
      </c>
      <c r="B3996">
        <v>6</v>
      </c>
      <c r="C3996">
        <v>16</v>
      </c>
      <c r="D3996">
        <v>11</v>
      </c>
      <c r="E3996">
        <v>33079.966999999997</v>
      </c>
      <c r="F3996">
        <v>941.34799999999996</v>
      </c>
      <c r="G3996">
        <v>93.704999999999998</v>
      </c>
      <c r="H3996">
        <v>83.209000000000003</v>
      </c>
      <c r="I3996">
        <v>483.69600000000003</v>
      </c>
      <c r="J3996">
        <v>5.8719999999999999</v>
      </c>
      <c r="K3996">
        <v>19.986999999999998</v>
      </c>
      <c r="L3996">
        <v>93.891000000000005</v>
      </c>
      <c r="M3996">
        <v>34707.97</v>
      </c>
      <c r="N3996">
        <v>9185.0969999999998</v>
      </c>
      <c r="O3996">
        <v>-92.564999999999998</v>
      </c>
      <c r="P3996">
        <v>3.1669999999999998</v>
      </c>
      <c r="Q3996">
        <v>333.32299999999998</v>
      </c>
      <c r="R3996">
        <v>25612.271000000001</v>
      </c>
      <c r="S3996">
        <v>25278.949000000001</v>
      </c>
    </row>
    <row r="3997" spans="1:19" x14ac:dyDescent="0.3">
      <c r="A3997">
        <v>2021</v>
      </c>
      <c r="B3997">
        <v>6</v>
      </c>
      <c r="C3997">
        <v>16</v>
      </c>
      <c r="D3997">
        <v>12</v>
      </c>
      <c r="E3997">
        <v>34310.675000000003</v>
      </c>
      <c r="F3997">
        <v>895.62300000000005</v>
      </c>
      <c r="G3997">
        <v>98.831000000000003</v>
      </c>
      <c r="H3997">
        <v>88.591999999999999</v>
      </c>
      <c r="I3997">
        <v>447.51600000000002</v>
      </c>
      <c r="J3997">
        <v>5.8419999999999996</v>
      </c>
      <c r="K3997">
        <v>11.589</v>
      </c>
      <c r="L3997">
        <v>94.116</v>
      </c>
      <c r="M3997">
        <v>35853.953999999998</v>
      </c>
      <c r="N3997">
        <v>9767.473</v>
      </c>
      <c r="O3997">
        <v>-26.298999999999999</v>
      </c>
      <c r="P3997">
        <v>6.0179999999999998</v>
      </c>
      <c r="Q3997">
        <v>349.30799999999999</v>
      </c>
      <c r="R3997">
        <v>26106.761999999999</v>
      </c>
      <c r="S3997">
        <v>25757.455000000002</v>
      </c>
    </row>
    <row r="3998" spans="1:19" x14ac:dyDescent="0.3">
      <c r="A3998">
        <v>2021</v>
      </c>
      <c r="B3998">
        <v>6</v>
      </c>
      <c r="C3998">
        <v>16</v>
      </c>
      <c r="D3998">
        <v>13</v>
      </c>
      <c r="E3998">
        <v>35690.732000000004</v>
      </c>
      <c r="F3998">
        <v>831.678</v>
      </c>
      <c r="G3998">
        <v>103.78100000000001</v>
      </c>
      <c r="H3998">
        <v>93.837999999999994</v>
      </c>
      <c r="I3998">
        <v>423.50099999999998</v>
      </c>
      <c r="J3998">
        <v>5.7359999999999998</v>
      </c>
      <c r="K3998">
        <v>8.5519999999999996</v>
      </c>
      <c r="L3998">
        <v>94.358999999999995</v>
      </c>
      <c r="M3998">
        <v>37148.396000000001</v>
      </c>
      <c r="N3998">
        <v>9802.4680000000008</v>
      </c>
      <c r="O3998">
        <v>-2.673</v>
      </c>
      <c r="P3998">
        <v>5.8289999999999997</v>
      </c>
      <c r="Q3998">
        <v>362.755</v>
      </c>
      <c r="R3998">
        <v>27342.772000000001</v>
      </c>
      <c r="S3998">
        <v>26980.017</v>
      </c>
    </row>
    <row r="3999" spans="1:19" x14ac:dyDescent="0.3">
      <c r="A3999">
        <v>2021</v>
      </c>
      <c r="B3999">
        <v>6</v>
      </c>
      <c r="C3999">
        <v>16</v>
      </c>
      <c r="D3999">
        <v>14</v>
      </c>
      <c r="E3999">
        <v>36898.713000000003</v>
      </c>
      <c r="F3999">
        <v>779.82399999999996</v>
      </c>
      <c r="G3999">
        <v>107.871</v>
      </c>
      <c r="H3999">
        <v>99.22</v>
      </c>
      <c r="I3999">
        <v>351.24599999999998</v>
      </c>
      <c r="J3999">
        <v>5.0949999999999998</v>
      </c>
      <c r="K3999">
        <v>-4.0609999999999999</v>
      </c>
      <c r="L3999">
        <v>94.548000000000002</v>
      </c>
      <c r="M3999">
        <v>38224.584000000003</v>
      </c>
      <c r="N3999">
        <v>9269.9979999999996</v>
      </c>
      <c r="O3999">
        <v>-1.0720000000000001</v>
      </c>
      <c r="P3999">
        <v>4.7149999999999999</v>
      </c>
      <c r="Q3999">
        <v>372.76100000000002</v>
      </c>
      <c r="R3999">
        <v>28950.941999999999</v>
      </c>
      <c r="S3999">
        <v>28578.181</v>
      </c>
    </row>
    <row r="4000" spans="1:19" x14ac:dyDescent="0.3">
      <c r="A4000">
        <v>2021</v>
      </c>
      <c r="B4000">
        <v>6</v>
      </c>
      <c r="C4000">
        <v>16</v>
      </c>
      <c r="D4000">
        <v>15</v>
      </c>
      <c r="E4000">
        <v>37617.332000000002</v>
      </c>
      <c r="F4000">
        <v>759.28399999999999</v>
      </c>
      <c r="G4000">
        <v>111.619</v>
      </c>
      <c r="H4000">
        <v>103.767</v>
      </c>
      <c r="I4000">
        <v>284.096</v>
      </c>
      <c r="J4000">
        <v>4.0839999999999996</v>
      </c>
      <c r="K4000">
        <v>-8.2040000000000006</v>
      </c>
      <c r="L4000">
        <v>94.638999999999996</v>
      </c>
      <c r="M4000">
        <v>38854.998</v>
      </c>
      <c r="N4000">
        <v>8088.777</v>
      </c>
      <c r="O4000">
        <v>-1.123</v>
      </c>
      <c r="P4000">
        <v>7.1769999999999996</v>
      </c>
      <c r="Q4000">
        <v>377.64299999999997</v>
      </c>
      <c r="R4000">
        <v>30760.167000000001</v>
      </c>
      <c r="S4000">
        <v>30382.524000000001</v>
      </c>
    </row>
    <row r="4001" spans="1:19" x14ac:dyDescent="0.3">
      <c r="A4001">
        <v>2021</v>
      </c>
      <c r="B4001">
        <v>6</v>
      </c>
      <c r="C4001">
        <v>16</v>
      </c>
      <c r="D4001">
        <v>16</v>
      </c>
      <c r="E4001">
        <v>37787.819000000003</v>
      </c>
      <c r="F4001">
        <v>719.32399999999996</v>
      </c>
      <c r="G4001">
        <v>114.559</v>
      </c>
      <c r="H4001">
        <v>106.643</v>
      </c>
      <c r="I4001">
        <v>91.177000000000007</v>
      </c>
      <c r="J4001">
        <v>1.821</v>
      </c>
      <c r="K4001">
        <v>-58.895000000000003</v>
      </c>
      <c r="L4001">
        <v>94.668000000000006</v>
      </c>
      <c r="M4001">
        <v>38742.555999999997</v>
      </c>
      <c r="N4001">
        <v>6354.299</v>
      </c>
      <c r="O4001">
        <v>2.069</v>
      </c>
      <c r="P4001">
        <v>7.6639999999999997</v>
      </c>
      <c r="Q4001">
        <v>378.541</v>
      </c>
      <c r="R4001">
        <v>32378.524000000001</v>
      </c>
      <c r="S4001">
        <v>31999.983</v>
      </c>
    </row>
    <row r="4002" spans="1:19" x14ac:dyDescent="0.3">
      <c r="A4002">
        <v>2021</v>
      </c>
      <c r="B4002">
        <v>6</v>
      </c>
      <c r="C4002">
        <v>16</v>
      </c>
      <c r="D4002">
        <v>17</v>
      </c>
      <c r="E4002">
        <v>37231.582000000002</v>
      </c>
      <c r="F4002">
        <v>697.20399999999995</v>
      </c>
      <c r="G4002">
        <v>115.753</v>
      </c>
      <c r="H4002">
        <v>107.514</v>
      </c>
      <c r="I4002">
        <v>98.588999999999999</v>
      </c>
      <c r="J4002">
        <v>2.069</v>
      </c>
      <c r="K4002">
        <v>-86.918999999999997</v>
      </c>
      <c r="L4002">
        <v>94.606999999999999</v>
      </c>
      <c r="M4002">
        <v>38144.646999999997</v>
      </c>
      <c r="N4002">
        <v>4108.4399999999996</v>
      </c>
      <c r="O4002">
        <v>26.853000000000002</v>
      </c>
      <c r="P4002">
        <v>9.49</v>
      </c>
      <c r="Q4002">
        <v>373.11799999999999</v>
      </c>
      <c r="R4002">
        <v>33999.864000000001</v>
      </c>
      <c r="S4002">
        <v>33626.745999999999</v>
      </c>
    </row>
    <row r="4003" spans="1:19" x14ac:dyDescent="0.3">
      <c r="A4003">
        <v>2021</v>
      </c>
      <c r="B4003">
        <v>6</v>
      </c>
      <c r="C4003">
        <v>16</v>
      </c>
      <c r="D4003">
        <v>18</v>
      </c>
      <c r="E4003">
        <v>35991.186000000002</v>
      </c>
      <c r="F4003">
        <v>693.06100000000004</v>
      </c>
      <c r="G4003">
        <v>115.358</v>
      </c>
      <c r="H4003">
        <v>105.202</v>
      </c>
      <c r="I4003">
        <v>124.655</v>
      </c>
      <c r="J4003">
        <v>2.0009999999999999</v>
      </c>
      <c r="K4003">
        <v>-87.066999999999993</v>
      </c>
      <c r="L4003">
        <v>94.447000000000003</v>
      </c>
      <c r="M4003">
        <v>36923.485000000001</v>
      </c>
      <c r="N4003">
        <v>1746.377</v>
      </c>
      <c r="O4003">
        <v>75.513000000000005</v>
      </c>
      <c r="P4003">
        <v>1.43</v>
      </c>
      <c r="Q4003">
        <v>355.84100000000001</v>
      </c>
      <c r="R4003">
        <v>35100.163999999997</v>
      </c>
      <c r="S4003">
        <v>34744.322999999997</v>
      </c>
    </row>
    <row r="4004" spans="1:19" x14ac:dyDescent="0.3">
      <c r="A4004">
        <v>2021</v>
      </c>
      <c r="B4004">
        <v>6</v>
      </c>
      <c r="C4004">
        <v>16</v>
      </c>
      <c r="D4004">
        <v>19</v>
      </c>
      <c r="E4004">
        <v>34508.900999999998</v>
      </c>
      <c r="F4004">
        <v>696.85799999999995</v>
      </c>
      <c r="G4004">
        <v>113.05800000000001</v>
      </c>
      <c r="H4004">
        <v>99.608999999999995</v>
      </c>
      <c r="I4004">
        <v>137.489</v>
      </c>
      <c r="J4004">
        <v>1.8859999999999999</v>
      </c>
      <c r="K4004">
        <v>-91.165999999999997</v>
      </c>
      <c r="L4004">
        <v>94.204999999999998</v>
      </c>
      <c r="M4004">
        <v>35447.783000000003</v>
      </c>
      <c r="N4004">
        <v>311.49200000000002</v>
      </c>
      <c r="O4004">
        <v>96.983999999999995</v>
      </c>
      <c r="P4004">
        <v>1.91</v>
      </c>
      <c r="Q4004">
        <v>324.75599999999997</v>
      </c>
      <c r="R4004">
        <v>35037.398000000001</v>
      </c>
      <c r="S4004">
        <v>34712.641000000003</v>
      </c>
    </row>
    <row r="4005" spans="1:19" x14ac:dyDescent="0.3">
      <c r="A4005">
        <v>2021</v>
      </c>
      <c r="B4005">
        <v>6</v>
      </c>
      <c r="C4005">
        <v>16</v>
      </c>
      <c r="D4005">
        <v>20</v>
      </c>
      <c r="E4005">
        <v>33823.851999999999</v>
      </c>
      <c r="F4005">
        <v>743.54700000000003</v>
      </c>
      <c r="G4005">
        <v>107.77500000000001</v>
      </c>
      <c r="H4005">
        <v>93.787000000000006</v>
      </c>
      <c r="I4005">
        <v>165.87</v>
      </c>
      <c r="J4005">
        <v>3.3860000000000001</v>
      </c>
      <c r="K4005">
        <v>-93.521000000000001</v>
      </c>
      <c r="L4005">
        <v>94.061000000000007</v>
      </c>
      <c r="M4005">
        <v>34830.983</v>
      </c>
      <c r="N4005">
        <v>6.6840000000000002</v>
      </c>
      <c r="O4005">
        <v>95.379000000000005</v>
      </c>
      <c r="P4005">
        <v>4.7569999999999997</v>
      </c>
      <c r="Q4005">
        <v>294.65800000000002</v>
      </c>
      <c r="R4005">
        <v>34724.163</v>
      </c>
      <c r="S4005">
        <v>34429.504000000001</v>
      </c>
    </row>
    <row r="4006" spans="1:19" x14ac:dyDescent="0.3">
      <c r="A4006">
        <v>2021</v>
      </c>
      <c r="B4006">
        <v>6</v>
      </c>
      <c r="C4006">
        <v>16</v>
      </c>
      <c r="D4006">
        <v>21</v>
      </c>
      <c r="E4006">
        <v>32634.048999999999</v>
      </c>
      <c r="F4006">
        <v>811.76300000000003</v>
      </c>
      <c r="G4006">
        <v>101.762</v>
      </c>
      <c r="H4006">
        <v>91.191000000000003</v>
      </c>
      <c r="I4006">
        <v>599.99599999999998</v>
      </c>
      <c r="J4006">
        <v>6.1710000000000003</v>
      </c>
      <c r="K4006">
        <v>-23.713999999999999</v>
      </c>
      <c r="L4006">
        <v>93.828000000000003</v>
      </c>
      <c r="M4006">
        <v>34213.284</v>
      </c>
      <c r="N4006">
        <v>0</v>
      </c>
      <c r="O4006">
        <v>0</v>
      </c>
      <c r="P4006">
        <v>2.3479999999999999</v>
      </c>
      <c r="Q4006">
        <v>268.40699999999998</v>
      </c>
      <c r="R4006">
        <v>34210.936000000002</v>
      </c>
      <c r="S4006">
        <v>33942.529000000002</v>
      </c>
    </row>
    <row r="4007" spans="1:19" x14ac:dyDescent="0.3">
      <c r="A4007">
        <v>2021</v>
      </c>
      <c r="B4007">
        <v>6</v>
      </c>
      <c r="C4007">
        <v>16</v>
      </c>
      <c r="D4007">
        <v>22</v>
      </c>
      <c r="E4007">
        <v>29565.462</v>
      </c>
      <c r="F4007">
        <v>977.74400000000003</v>
      </c>
      <c r="G4007">
        <v>95.89</v>
      </c>
      <c r="H4007">
        <v>86.587000000000003</v>
      </c>
      <c r="I4007">
        <v>669.53200000000004</v>
      </c>
      <c r="J4007">
        <v>5.7759999999999998</v>
      </c>
      <c r="K4007">
        <v>8.9990000000000006</v>
      </c>
      <c r="L4007">
        <v>92.938000000000002</v>
      </c>
      <c r="M4007">
        <v>31407.038</v>
      </c>
      <c r="N4007">
        <v>0</v>
      </c>
      <c r="O4007">
        <v>0</v>
      </c>
      <c r="P4007">
        <v>-10.281000000000001</v>
      </c>
      <c r="Q4007">
        <v>240.506</v>
      </c>
      <c r="R4007">
        <v>31417.319</v>
      </c>
      <c r="S4007">
        <v>31176.812999999998</v>
      </c>
    </row>
    <row r="4008" spans="1:19" x14ac:dyDescent="0.3">
      <c r="A4008">
        <v>2021</v>
      </c>
      <c r="B4008">
        <v>6</v>
      </c>
      <c r="C4008">
        <v>16</v>
      </c>
      <c r="D4008">
        <v>23</v>
      </c>
      <c r="E4008">
        <v>26514.929</v>
      </c>
      <c r="F4008">
        <v>1180.598</v>
      </c>
      <c r="G4008">
        <v>87.858999999999995</v>
      </c>
      <c r="H4008">
        <v>82.606999999999999</v>
      </c>
      <c r="I4008">
        <v>1124.624</v>
      </c>
      <c r="J4008">
        <v>6.3360000000000003</v>
      </c>
      <c r="K4008">
        <v>28.59</v>
      </c>
      <c r="L4008">
        <v>90.74</v>
      </c>
      <c r="M4008">
        <v>29028.424999999999</v>
      </c>
      <c r="N4008">
        <v>0</v>
      </c>
      <c r="O4008">
        <v>0</v>
      </c>
      <c r="P4008">
        <v>-12.760999999999999</v>
      </c>
      <c r="Q4008">
        <v>210.46299999999999</v>
      </c>
      <c r="R4008">
        <v>29041.186000000002</v>
      </c>
      <c r="S4008">
        <v>28830.723000000002</v>
      </c>
    </row>
    <row r="4009" spans="1:19" x14ac:dyDescent="0.3">
      <c r="A4009">
        <v>2021</v>
      </c>
      <c r="B4009">
        <v>6</v>
      </c>
      <c r="C4009">
        <v>16</v>
      </c>
      <c r="D4009">
        <v>24</v>
      </c>
      <c r="E4009">
        <v>24153.587</v>
      </c>
      <c r="F4009">
        <v>1495.25</v>
      </c>
      <c r="G4009">
        <v>79.811000000000007</v>
      </c>
      <c r="H4009">
        <v>78.483999999999995</v>
      </c>
      <c r="I4009">
        <v>999.05899999999997</v>
      </c>
      <c r="J4009">
        <v>6.2009999999999996</v>
      </c>
      <c r="K4009">
        <v>37.521999999999998</v>
      </c>
      <c r="L4009">
        <v>88.977000000000004</v>
      </c>
      <c r="M4009">
        <v>26859.079000000002</v>
      </c>
      <c r="N4009">
        <v>0</v>
      </c>
      <c r="O4009">
        <v>0</v>
      </c>
      <c r="P4009">
        <v>-21.530999999999999</v>
      </c>
      <c r="Q4009">
        <v>183.98099999999999</v>
      </c>
      <c r="R4009">
        <v>26880.61</v>
      </c>
      <c r="S4009">
        <v>26696.628000000001</v>
      </c>
    </row>
    <row r="4010" spans="1:19" x14ac:dyDescent="0.3">
      <c r="A4010">
        <v>2021</v>
      </c>
      <c r="B4010">
        <v>6</v>
      </c>
      <c r="C4010">
        <v>17</v>
      </c>
      <c r="D4010">
        <v>1</v>
      </c>
      <c r="E4010">
        <v>22156.757000000001</v>
      </c>
      <c r="F4010">
        <v>1676.2629999999999</v>
      </c>
      <c r="G4010">
        <v>65.231999999999999</v>
      </c>
      <c r="H4010">
        <v>74.441000000000003</v>
      </c>
      <c r="I4010">
        <v>709.25599999999997</v>
      </c>
      <c r="J4010">
        <v>6.0380000000000003</v>
      </c>
      <c r="K4010">
        <v>31.175999999999998</v>
      </c>
      <c r="L4010">
        <v>87.741</v>
      </c>
      <c r="M4010">
        <v>24741.672999999999</v>
      </c>
      <c r="N4010">
        <v>0</v>
      </c>
      <c r="O4010">
        <v>0</v>
      </c>
      <c r="P4010">
        <v>-18.259</v>
      </c>
      <c r="Q4010">
        <v>165.49199999999999</v>
      </c>
      <c r="R4010">
        <v>24759.932000000001</v>
      </c>
      <c r="S4010">
        <v>24594.44</v>
      </c>
    </row>
    <row r="4011" spans="1:19" x14ac:dyDescent="0.3">
      <c r="A4011">
        <v>2021</v>
      </c>
      <c r="B4011">
        <v>6</v>
      </c>
      <c r="C4011">
        <v>17</v>
      </c>
      <c r="D4011">
        <v>2</v>
      </c>
      <c r="E4011">
        <v>21246.152999999998</v>
      </c>
      <c r="F4011">
        <v>1730.2239999999999</v>
      </c>
      <c r="G4011">
        <v>62.125</v>
      </c>
      <c r="H4011">
        <v>72.584000000000003</v>
      </c>
      <c r="I4011">
        <v>424.76799999999997</v>
      </c>
      <c r="J4011">
        <v>5.9470000000000001</v>
      </c>
      <c r="K4011">
        <v>27.195</v>
      </c>
      <c r="L4011">
        <v>87.207999999999998</v>
      </c>
      <c r="M4011">
        <v>23594.079000000002</v>
      </c>
      <c r="N4011">
        <v>0</v>
      </c>
      <c r="O4011">
        <v>0</v>
      </c>
      <c r="P4011">
        <v>-13.888</v>
      </c>
      <c r="Q4011">
        <v>155.32499999999999</v>
      </c>
      <c r="R4011">
        <v>23607.968000000001</v>
      </c>
      <c r="S4011">
        <v>23452.643</v>
      </c>
    </row>
    <row r="4012" spans="1:19" x14ac:dyDescent="0.3">
      <c r="A4012">
        <v>2021</v>
      </c>
      <c r="B4012">
        <v>6</v>
      </c>
      <c r="C4012">
        <v>17</v>
      </c>
      <c r="D4012">
        <v>3</v>
      </c>
      <c r="E4012">
        <v>20840.756000000001</v>
      </c>
      <c r="F4012">
        <v>1763.6759999999999</v>
      </c>
      <c r="G4012">
        <v>60.65</v>
      </c>
      <c r="H4012">
        <v>70.567999999999998</v>
      </c>
      <c r="I4012">
        <v>241.59299999999999</v>
      </c>
      <c r="J4012">
        <v>5.7679999999999998</v>
      </c>
      <c r="K4012">
        <v>23.751999999999999</v>
      </c>
      <c r="L4012">
        <v>86.983000000000004</v>
      </c>
      <c r="M4012">
        <v>23033.096000000001</v>
      </c>
      <c r="N4012">
        <v>0</v>
      </c>
      <c r="O4012">
        <v>0</v>
      </c>
      <c r="P4012">
        <v>-8.7870000000000008</v>
      </c>
      <c r="Q4012">
        <v>151.119</v>
      </c>
      <c r="R4012">
        <v>23041.882000000001</v>
      </c>
      <c r="S4012">
        <v>22890.762999999999</v>
      </c>
    </row>
    <row r="4013" spans="1:19" x14ac:dyDescent="0.3">
      <c r="A4013">
        <v>2021</v>
      </c>
      <c r="B4013">
        <v>6</v>
      </c>
      <c r="C4013">
        <v>17</v>
      </c>
      <c r="D4013">
        <v>4</v>
      </c>
      <c r="E4013">
        <v>20986.61</v>
      </c>
      <c r="F4013">
        <v>1723.105</v>
      </c>
      <c r="G4013">
        <v>59.737000000000002</v>
      </c>
      <c r="H4013">
        <v>69.349999999999994</v>
      </c>
      <c r="I4013">
        <v>121.383</v>
      </c>
      <c r="J4013">
        <v>4.4950000000000001</v>
      </c>
      <c r="K4013">
        <v>22.718</v>
      </c>
      <c r="L4013">
        <v>87.052000000000007</v>
      </c>
      <c r="M4013">
        <v>23014.714</v>
      </c>
      <c r="N4013">
        <v>0</v>
      </c>
      <c r="O4013">
        <v>0</v>
      </c>
      <c r="P4013">
        <v>-5.1609999999999996</v>
      </c>
      <c r="Q4013">
        <v>152.755</v>
      </c>
      <c r="R4013">
        <v>23019.875</v>
      </c>
      <c r="S4013">
        <v>22867.119999999999</v>
      </c>
    </row>
    <row r="4014" spans="1:19" x14ac:dyDescent="0.3">
      <c r="A4014">
        <v>2021</v>
      </c>
      <c r="B4014">
        <v>6</v>
      </c>
      <c r="C4014">
        <v>17</v>
      </c>
      <c r="D4014">
        <v>5</v>
      </c>
      <c r="E4014">
        <v>21732.241000000002</v>
      </c>
      <c r="F4014">
        <v>1566.431</v>
      </c>
      <c r="G4014">
        <v>60.018000000000001</v>
      </c>
      <c r="H4014">
        <v>68.867000000000004</v>
      </c>
      <c r="I4014">
        <v>84.954999999999998</v>
      </c>
      <c r="J4014">
        <v>2.8220000000000001</v>
      </c>
      <c r="K4014">
        <v>10.205</v>
      </c>
      <c r="L4014">
        <v>87.433000000000007</v>
      </c>
      <c r="M4014">
        <v>23552.954000000002</v>
      </c>
      <c r="N4014">
        <v>0.48099999999999998</v>
      </c>
      <c r="O4014">
        <v>0</v>
      </c>
      <c r="P4014">
        <v>-4.5750000000000002</v>
      </c>
      <c r="Q4014">
        <v>160.79300000000001</v>
      </c>
      <c r="R4014">
        <v>23557.047999999999</v>
      </c>
      <c r="S4014">
        <v>23396.255000000001</v>
      </c>
    </row>
    <row r="4015" spans="1:19" x14ac:dyDescent="0.3">
      <c r="A4015">
        <v>2021</v>
      </c>
      <c r="B4015">
        <v>6</v>
      </c>
      <c r="C4015">
        <v>17</v>
      </c>
      <c r="D4015">
        <v>6</v>
      </c>
      <c r="E4015">
        <v>22941.776999999998</v>
      </c>
      <c r="F4015">
        <v>1312.222</v>
      </c>
      <c r="G4015">
        <v>60.552999999999997</v>
      </c>
      <c r="H4015">
        <v>69.004000000000005</v>
      </c>
      <c r="I4015">
        <v>149.79499999999999</v>
      </c>
      <c r="J4015">
        <v>3.399</v>
      </c>
      <c r="K4015">
        <v>4.7229999999999999</v>
      </c>
      <c r="L4015">
        <v>88.137</v>
      </c>
      <c r="M4015">
        <v>24569.057000000001</v>
      </c>
      <c r="N4015">
        <v>192.733</v>
      </c>
      <c r="O4015">
        <v>0</v>
      </c>
      <c r="P4015">
        <v>-2.1589999999999998</v>
      </c>
      <c r="Q4015">
        <v>180.899</v>
      </c>
      <c r="R4015">
        <v>24378.483</v>
      </c>
      <c r="S4015">
        <v>24197.584999999999</v>
      </c>
    </row>
    <row r="4016" spans="1:19" x14ac:dyDescent="0.3">
      <c r="A4016">
        <v>2021</v>
      </c>
      <c r="B4016">
        <v>6</v>
      </c>
      <c r="C4016">
        <v>17</v>
      </c>
      <c r="D4016">
        <v>7</v>
      </c>
      <c r="E4016">
        <v>25275.846000000001</v>
      </c>
      <c r="F4016">
        <v>1186.104</v>
      </c>
      <c r="G4016">
        <v>62.545999999999999</v>
      </c>
      <c r="H4016">
        <v>71.462000000000003</v>
      </c>
      <c r="I4016">
        <v>294.92899999999997</v>
      </c>
      <c r="J4016">
        <v>4.1639999999999997</v>
      </c>
      <c r="K4016">
        <v>12.342000000000001</v>
      </c>
      <c r="L4016">
        <v>89.561000000000007</v>
      </c>
      <c r="M4016">
        <v>26934.407999999999</v>
      </c>
      <c r="N4016">
        <v>1511.2560000000001</v>
      </c>
      <c r="O4016">
        <v>-0.53800000000000003</v>
      </c>
      <c r="P4016">
        <v>-1.5009999999999999</v>
      </c>
      <c r="Q4016">
        <v>214.34100000000001</v>
      </c>
      <c r="R4016">
        <v>25425.190999999999</v>
      </c>
      <c r="S4016">
        <v>25210.85</v>
      </c>
    </row>
    <row r="4017" spans="1:19" x14ac:dyDescent="0.3">
      <c r="A4017">
        <v>2021</v>
      </c>
      <c r="B4017">
        <v>6</v>
      </c>
      <c r="C4017">
        <v>17</v>
      </c>
      <c r="D4017">
        <v>8</v>
      </c>
      <c r="E4017">
        <v>27337.238000000001</v>
      </c>
      <c r="F4017">
        <v>1115.21</v>
      </c>
      <c r="G4017">
        <v>68.286000000000001</v>
      </c>
      <c r="H4017">
        <v>73.474000000000004</v>
      </c>
      <c r="I4017">
        <v>488.18</v>
      </c>
      <c r="J4017">
        <v>4.9000000000000004</v>
      </c>
      <c r="K4017">
        <v>7.45</v>
      </c>
      <c r="L4017">
        <v>91.266000000000005</v>
      </c>
      <c r="M4017">
        <v>29117.718000000001</v>
      </c>
      <c r="N4017">
        <v>3753.6089999999999</v>
      </c>
      <c r="O4017">
        <v>-37.793999999999997</v>
      </c>
      <c r="P4017">
        <v>-1.222</v>
      </c>
      <c r="Q4017">
        <v>252.51900000000001</v>
      </c>
      <c r="R4017">
        <v>25403.125</v>
      </c>
      <c r="S4017">
        <v>25150.607</v>
      </c>
    </row>
    <row r="4018" spans="1:19" x14ac:dyDescent="0.3">
      <c r="A4018">
        <v>2021</v>
      </c>
      <c r="B4018">
        <v>6</v>
      </c>
      <c r="C4018">
        <v>17</v>
      </c>
      <c r="D4018">
        <v>9</v>
      </c>
      <c r="E4018">
        <v>29170.883000000002</v>
      </c>
      <c r="F4018">
        <v>1054.421</v>
      </c>
      <c r="G4018">
        <v>74.614000000000004</v>
      </c>
      <c r="H4018">
        <v>75.02</v>
      </c>
      <c r="I4018">
        <v>601.69799999999998</v>
      </c>
      <c r="J4018">
        <v>5.4370000000000003</v>
      </c>
      <c r="K4018">
        <v>8.2230000000000008</v>
      </c>
      <c r="L4018">
        <v>92.626000000000005</v>
      </c>
      <c r="M4018">
        <v>31008.307000000001</v>
      </c>
      <c r="N4018">
        <v>6037.527</v>
      </c>
      <c r="O4018">
        <v>-83.015000000000001</v>
      </c>
      <c r="P4018">
        <v>0.55800000000000005</v>
      </c>
      <c r="Q4018">
        <v>284.952</v>
      </c>
      <c r="R4018">
        <v>25053.238000000001</v>
      </c>
      <c r="S4018">
        <v>24768.286</v>
      </c>
    </row>
    <row r="4019" spans="1:19" x14ac:dyDescent="0.3">
      <c r="A4019">
        <v>2021</v>
      </c>
      <c r="B4019">
        <v>6</v>
      </c>
      <c r="C4019">
        <v>17</v>
      </c>
      <c r="D4019">
        <v>10</v>
      </c>
      <c r="E4019">
        <v>30832.75</v>
      </c>
      <c r="F4019">
        <v>989.62599999999998</v>
      </c>
      <c r="G4019">
        <v>80.573999999999998</v>
      </c>
      <c r="H4019">
        <v>79.010000000000005</v>
      </c>
      <c r="I4019">
        <v>568.28399999999999</v>
      </c>
      <c r="J4019">
        <v>5.7370000000000001</v>
      </c>
      <c r="K4019">
        <v>16.760000000000002</v>
      </c>
      <c r="L4019">
        <v>93.317999999999998</v>
      </c>
      <c r="M4019">
        <v>32585.484</v>
      </c>
      <c r="N4019">
        <v>7909.951</v>
      </c>
      <c r="O4019">
        <v>-112.64700000000001</v>
      </c>
      <c r="P4019">
        <v>2.133</v>
      </c>
      <c r="Q4019">
        <v>311.03500000000003</v>
      </c>
      <c r="R4019">
        <v>24786.046999999999</v>
      </c>
      <c r="S4019">
        <v>24475.012999999999</v>
      </c>
    </row>
    <row r="4020" spans="1:19" x14ac:dyDescent="0.3">
      <c r="A4020">
        <v>2021</v>
      </c>
      <c r="B4020">
        <v>6</v>
      </c>
      <c r="C4020">
        <v>17</v>
      </c>
      <c r="D4020">
        <v>11</v>
      </c>
      <c r="E4020">
        <v>32169.817999999999</v>
      </c>
      <c r="F4020">
        <v>941.34799999999996</v>
      </c>
      <c r="G4020">
        <v>86.998999999999995</v>
      </c>
      <c r="H4020">
        <v>82.238</v>
      </c>
      <c r="I4020">
        <v>483.69600000000003</v>
      </c>
      <c r="J4020">
        <v>5.8719999999999999</v>
      </c>
      <c r="K4020">
        <v>19.619</v>
      </c>
      <c r="L4020">
        <v>93.65</v>
      </c>
      <c r="M4020">
        <v>33796.239999999998</v>
      </c>
      <c r="N4020">
        <v>9185.0969999999998</v>
      </c>
      <c r="O4020">
        <v>-92.564999999999998</v>
      </c>
      <c r="P4020">
        <v>3.1669999999999998</v>
      </c>
      <c r="Q4020">
        <v>332.87400000000002</v>
      </c>
      <c r="R4020">
        <v>24700.541000000001</v>
      </c>
      <c r="S4020">
        <v>24367.668000000001</v>
      </c>
    </row>
    <row r="4021" spans="1:19" x14ac:dyDescent="0.3">
      <c r="A4021">
        <v>2021</v>
      </c>
      <c r="B4021">
        <v>6</v>
      </c>
      <c r="C4021">
        <v>17</v>
      </c>
      <c r="D4021">
        <v>12</v>
      </c>
      <c r="E4021">
        <v>33053.449000000001</v>
      </c>
      <c r="F4021">
        <v>895.62300000000005</v>
      </c>
      <c r="G4021">
        <v>92.774000000000001</v>
      </c>
      <c r="H4021">
        <v>87.198999999999998</v>
      </c>
      <c r="I4021">
        <v>447.51600000000002</v>
      </c>
      <c r="J4021">
        <v>5.8419999999999996</v>
      </c>
      <c r="K4021">
        <v>10.988</v>
      </c>
      <c r="L4021">
        <v>93.852999999999994</v>
      </c>
      <c r="M4021">
        <v>34594.47</v>
      </c>
      <c r="N4021">
        <v>9767.473</v>
      </c>
      <c r="O4021">
        <v>-26.298999999999999</v>
      </c>
      <c r="P4021">
        <v>6.0179999999999998</v>
      </c>
      <c r="Q4021">
        <v>346.22</v>
      </c>
      <c r="R4021">
        <v>24847.277999999998</v>
      </c>
      <c r="S4021">
        <v>24501.059000000001</v>
      </c>
    </row>
    <row r="4022" spans="1:19" x14ac:dyDescent="0.3">
      <c r="A4022">
        <v>2021</v>
      </c>
      <c r="B4022">
        <v>6</v>
      </c>
      <c r="C4022">
        <v>17</v>
      </c>
      <c r="D4022">
        <v>13</v>
      </c>
      <c r="E4022">
        <v>34227.42</v>
      </c>
      <c r="F4022">
        <v>831.678</v>
      </c>
      <c r="G4022">
        <v>97.777000000000001</v>
      </c>
      <c r="H4022">
        <v>91.83</v>
      </c>
      <c r="I4022">
        <v>423.50099999999998</v>
      </c>
      <c r="J4022">
        <v>5.7359999999999998</v>
      </c>
      <c r="K4022">
        <v>8.2159999999999993</v>
      </c>
      <c r="L4022">
        <v>94.072000000000003</v>
      </c>
      <c r="M4022">
        <v>35682.453000000001</v>
      </c>
      <c r="N4022">
        <v>9802.4680000000008</v>
      </c>
      <c r="O4022">
        <v>-2.673</v>
      </c>
      <c r="P4022">
        <v>5.8289999999999997</v>
      </c>
      <c r="Q4022">
        <v>359.52</v>
      </c>
      <c r="R4022">
        <v>25876.829000000002</v>
      </c>
      <c r="S4022">
        <v>25517.309000000001</v>
      </c>
    </row>
    <row r="4023" spans="1:19" x14ac:dyDescent="0.3">
      <c r="A4023">
        <v>2021</v>
      </c>
      <c r="B4023">
        <v>6</v>
      </c>
      <c r="C4023">
        <v>17</v>
      </c>
      <c r="D4023">
        <v>14</v>
      </c>
      <c r="E4023">
        <v>35201.553999999996</v>
      </c>
      <c r="F4023">
        <v>779.82399999999996</v>
      </c>
      <c r="G4023">
        <v>101.92</v>
      </c>
      <c r="H4023">
        <v>96.614000000000004</v>
      </c>
      <c r="I4023">
        <v>351.24599999999998</v>
      </c>
      <c r="J4023">
        <v>5.0949999999999998</v>
      </c>
      <c r="K4023">
        <v>-4.28</v>
      </c>
      <c r="L4023">
        <v>94.251000000000005</v>
      </c>
      <c r="M4023">
        <v>36524.303</v>
      </c>
      <c r="N4023">
        <v>9269.9979999999996</v>
      </c>
      <c r="O4023">
        <v>-1.0720000000000001</v>
      </c>
      <c r="P4023">
        <v>4.7149999999999999</v>
      </c>
      <c r="Q4023">
        <v>370.80399999999997</v>
      </c>
      <c r="R4023">
        <v>27250.662</v>
      </c>
      <c r="S4023">
        <v>26879.858</v>
      </c>
    </row>
    <row r="4024" spans="1:19" x14ac:dyDescent="0.3">
      <c r="A4024">
        <v>2021</v>
      </c>
      <c r="B4024">
        <v>6</v>
      </c>
      <c r="C4024">
        <v>17</v>
      </c>
      <c r="D4024">
        <v>15</v>
      </c>
      <c r="E4024">
        <v>35702.464</v>
      </c>
      <c r="F4024">
        <v>759.28399999999999</v>
      </c>
      <c r="G4024">
        <v>106.221</v>
      </c>
      <c r="H4024">
        <v>100.631</v>
      </c>
      <c r="I4024">
        <v>284.096</v>
      </c>
      <c r="J4024">
        <v>4.0839999999999996</v>
      </c>
      <c r="K4024">
        <v>-7.9989999999999997</v>
      </c>
      <c r="L4024">
        <v>94.341999999999999</v>
      </c>
      <c r="M4024">
        <v>36936.902000000002</v>
      </c>
      <c r="N4024">
        <v>8088.777</v>
      </c>
      <c r="O4024">
        <v>-1.123</v>
      </c>
      <c r="P4024">
        <v>7.1769999999999996</v>
      </c>
      <c r="Q4024">
        <v>377.14100000000002</v>
      </c>
      <c r="R4024">
        <v>28842.071</v>
      </c>
      <c r="S4024">
        <v>28464.93</v>
      </c>
    </row>
    <row r="4025" spans="1:19" x14ac:dyDescent="0.3">
      <c r="A4025">
        <v>2021</v>
      </c>
      <c r="B4025">
        <v>6</v>
      </c>
      <c r="C4025">
        <v>17</v>
      </c>
      <c r="D4025">
        <v>16</v>
      </c>
      <c r="E4025">
        <v>35826.586000000003</v>
      </c>
      <c r="F4025">
        <v>719.32399999999996</v>
      </c>
      <c r="G4025">
        <v>109.188</v>
      </c>
      <c r="H4025">
        <v>103.279</v>
      </c>
      <c r="I4025">
        <v>91.177000000000007</v>
      </c>
      <c r="J4025">
        <v>1.821</v>
      </c>
      <c r="K4025">
        <v>-56.457999999999998</v>
      </c>
      <c r="L4025">
        <v>94.364999999999995</v>
      </c>
      <c r="M4025">
        <v>36780.093999999997</v>
      </c>
      <c r="N4025">
        <v>6354.299</v>
      </c>
      <c r="O4025">
        <v>2.069</v>
      </c>
      <c r="P4025">
        <v>7.6639999999999997</v>
      </c>
      <c r="Q4025">
        <v>379.72800000000001</v>
      </c>
      <c r="R4025">
        <v>30416.062000000002</v>
      </c>
      <c r="S4025">
        <v>30036.333999999999</v>
      </c>
    </row>
    <row r="4026" spans="1:19" x14ac:dyDescent="0.3">
      <c r="A4026">
        <v>2021</v>
      </c>
      <c r="B4026">
        <v>6</v>
      </c>
      <c r="C4026">
        <v>17</v>
      </c>
      <c r="D4026">
        <v>17</v>
      </c>
      <c r="E4026">
        <v>35273.830999999998</v>
      </c>
      <c r="F4026">
        <v>697.20399999999995</v>
      </c>
      <c r="G4026">
        <v>110.776</v>
      </c>
      <c r="H4026">
        <v>104.015</v>
      </c>
      <c r="I4026">
        <v>98.588999999999999</v>
      </c>
      <c r="J4026">
        <v>2.069</v>
      </c>
      <c r="K4026">
        <v>-82.08</v>
      </c>
      <c r="L4026">
        <v>94.28</v>
      </c>
      <c r="M4026">
        <v>36187.908000000003</v>
      </c>
      <c r="N4026">
        <v>4108.4399999999996</v>
      </c>
      <c r="O4026">
        <v>26.853000000000002</v>
      </c>
      <c r="P4026">
        <v>9.49</v>
      </c>
      <c r="Q4026">
        <v>380.06700000000001</v>
      </c>
      <c r="R4026">
        <v>32043.125</v>
      </c>
      <c r="S4026">
        <v>31663.059000000001</v>
      </c>
    </row>
    <row r="4027" spans="1:19" x14ac:dyDescent="0.3">
      <c r="A4027">
        <v>2021</v>
      </c>
      <c r="B4027">
        <v>6</v>
      </c>
      <c r="C4027">
        <v>17</v>
      </c>
      <c r="D4027">
        <v>18</v>
      </c>
      <c r="E4027">
        <v>34197.599000000002</v>
      </c>
      <c r="F4027">
        <v>693.06100000000004</v>
      </c>
      <c r="G4027">
        <v>109.907</v>
      </c>
      <c r="H4027">
        <v>101.928</v>
      </c>
      <c r="I4027">
        <v>124.655</v>
      </c>
      <c r="J4027">
        <v>2.0009999999999999</v>
      </c>
      <c r="K4027">
        <v>-80.98</v>
      </c>
      <c r="L4027">
        <v>94.11</v>
      </c>
      <c r="M4027">
        <v>35132.375</v>
      </c>
      <c r="N4027">
        <v>1746.377</v>
      </c>
      <c r="O4027">
        <v>75.513000000000005</v>
      </c>
      <c r="P4027">
        <v>1.43</v>
      </c>
      <c r="Q4027">
        <v>367.38</v>
      </c>
      <c r="R4027">
        <v>33309.053999999996</v>
      </c>
      <c r="S4027">
        <v>32941.673999999999</v>
      </c>
    </row>
    <row r="4028" spans="1:19" x14ac:dyDescent="0.3">
      <c r="A4028">
        <v>2021</v>
      </c>
      <c r="B4028">
        <v>6</v>
      </c>
      <c r="C4028">
        <v>17</v>
      </c>
      <c r="D4028">
        <v>19</v>
      </c>
      <c r="E4028">
        <v>32764.866999999998</v>
      </c>
      <c r="F4028">
        <v>696.85799999999995</v>
      </c>
      <c r="G4028">
        <v>106.71299999999999</v>
      </c>
      <c r="H4028">
        <v>96.793999999999997</v>
      </c>
      <c r="I4028">
        <v>137.489</v>
      </c>
      <c r="J4028">
        <v>1.8859999999999999</v>
      </c>
      <c r="K4028">
        <v>-83.54</v>
      </c>
      <c r="L4028">
        <v>93.843000000000004</v>
      </c>
      <c r="M4028">
        <v>33708.197</v>
      </c>
      <c r="N4028">
        <v>311.49200000000002</v>
      </c>
      <c r="O4028">
        <v>96.983999999999995</v>
      </c>
      <c r="P4028">
        <v>1.91</v>
      </c>
      <c r="Q4028">
        <v>337.09800000000001</v>
      </c>
      <c r="R4028">
        <v>33297.811000000002</v>
      </c>
      <c r="S4028">
        <v>32960.713000000003</v>
      </c>
    </row>
    <row r="4029" spans="1:19" x14ac:dyDescent="0.3">
      <c r="A4029">
        <v>2021</v>
      </c>
      <c r="B4029">
        <v>6</v>
      </c>
      <c r="C4029">
        <v>17</v>
      </c>
      <c r="D4029">
        <v>20</v>
      </c>
      <c r="E4029">
        <v>32425.33</v>
      </c>
      <c r="F4029">
        <v>743.54700000000003</v>
      </c>
      <c r="G4029">
        <v>100.709</v>
      </c>
      <c r="H4029">
        <v>91.808000000000007</v>
      </c>
      <c r="I4029">
        <v>165.87</v>
      </c>
      <c r="J4029">
        <v>3.3860000000000001</v>
      </c>
      <c r="K4029">
        <v>-84.204999999999998</v>
      </c>
      <c r="L4029">
        <v>93.739000000000004</v>
      </c>
      <c r="M4029">
        <v>33439.474000000002</v>
      </c>
      <c r="N4029">
        <v>6.6840000000000002</v>
      </c>
      <c r="O4029">
        <v>95.379000000000005</v>
      </c>
      <c r="P4029">
        <v>4.7569999999999997</v>
      </c>
      <c r="Q4029">
        <v>304.24599999999998</v>
      </c>
      <c r="R4029">
        <v>33332.654000000002</v>
      </c>
      <c r="S4029">
        <v>33028.408000000003</v>
      </c>
    </row>
    <row r="4030" spans="1:19" x14ac:dyDescent="0.3">
      <c r="A4030">
        <v>2021</v>
      </c>
      <c r="B4030">
        <v>6</v>
      </c>
      <c r="C4030">
        <v>17</v>
      </c>
      <c r="D4030">
        <v>21</v>
      </c>
      <c r="E4030">
        <v>31446.592000000001</v>
      </c>
      <c r="F4030">
        <v>811.76300000000003</v>
      </c>
      <c r="G4030">
        <v>96.275999999999996</v>
      </c>
      <c r="H4030">
        <v>89.576999999999998</v>
      </c>
      <c r="I4030">
        <v>599.99599999999998</v>
      </c>
      <c r="J4030">
        <v>6.1710000000000003</v>
      </c>
      <c r="K4030">
        <v>-21.614000000000001</v>
      </c>
      <c r="L4030">
        <v>93.525999999999996</v>
      </c>
      <c r="M4030">
        <v>33026.010999999999</v>
      </c>
      <c r="N4030">
        <v>0</v>
      </c>
      <c r="O4030">
        <v>0</v>
      </c>
      <c r="P4030">
        <v>2.3479999999999999</v>
      </c>
      <c r="Q4030">
        <v>274.51600000000002</v>
      </c>
      <c r="R4030">
        <v>33023.663</v>
      </c>
      <c r="S4030">
        <v>32749.147000000001</v>
      </c>
    </row>
    <row r="4031" spans="1:19" x14ac:dyDescent="0.3">
      <c r="A4031">
        <v>2021</v>
      </c>
      <c r="B4031">
        <v>6</v>
      </c>
      <c r="C4031">
        <v>17</v>
      </c>
      <c r="D4031">
        <v>22</v>
      </c>
      <c r="E4031">
        <v>28800.907999999999</v>
      </c>
      <c r="F4031">
        <v>977.74400000000003</v>
      </c>
      <c r="G4031">
        <v>90.308000000000007</v>
      </c>
      <c r="H4031">
        <v>85.551000000000002</v>
      </c>
      <c r="I4031">
        <v>669.53200000000004</v>
      </c>
      <c r="J4031">
        <v>5.7759999999999998</v>
      </c>
      <c r="K4031">
        <v>7.99</v>
      </c>
      <c r="L4031">
        <v>92.515000000000001</v>
      </c>
      <c r="M4031">
        <v>30640.014999999999</v>
      </c>
      <c r="N4031">
        <v>0</v>
      </c>
      <c r="O4031">
        <v>0</v>
      </c>
      <c r="P4031">
        <v>-10.281000000000001</v>
      </c>
      <c r="Q4031">
        <v>244.82</v>
      </c>
      <c r="R4031">
        <v>30650.295999999998</v>
      </c>
      <c r="S4031">
        <v>30405.475999999999</v>
      </c>
    </row>
    <row r="4032" spans="1:19" x14ac:dyDescent="0.3">
      <c r="A4032">
        <v>2021</v>
      </c>
      <c r="B4032">
        <v>6</v>
      </c>
      <c r="C4032">
        <v>17</v>
      </c>
      <c r="D4032">
        <v>23</v>
      </c>
      <c r="E4032">
        <v>26017.69</v>
      </c>
      <c r="F4032">
        <v>1180.598</v>
      </c>
      <c r="G4032">
        <v>81.61</v>
      </c>
      <c r="H4032">
        <v>81.941000000000003</v>
      </c>
      <c r="I4032">
        <v>1124.624</v>
      </c>
      <c r="J4032">
        <v>6.3360000000000003</v>
      </c>
      <c r="K4032">
        <v>25.765999999999998</v>
      </c>
      <c r="L4032">
        <v>90.153999999999996</v>
      </c>
      <c r="M4032">
        <v>28527.108</v>
      </c>
      <c r="N4032">
        <v>0</v>
      </c>
      <c r="O4032">
        <v>0</v>
      </c>
      <c r="P4032">
        <v>-12.760999999999999</v>
      </c>
      <c r="Q4032">
        <v>213.45099999999999</v>
      </c>
      <c r="R4032">
        <v>28539.868999999999</v>
      </c>
      <c r="S4032">
        <v>28326.418000000001</v>
      </c>
    </row>
    <row r="4033" spans="1:19" x14ac:dyDescent="0.3">
      <c r="A4033">
        <v>2021</v>
      </c>
      <c r="B4033">
        <v>6</v>
      </c>
      <c r="C4033">
        <v>17</v>
      </c>
      <c r="D4033">
        <v>24</v>
      </c>
      <c r="E4033">
        <v>23836.775000000001</v>
      </c>
      <c r="F4033">
        <v>1495.25</v>
      </c>
      <c r="G4033">
        <v>74.492000000000004</v>
      </c>
      <c r="H4033">
        <v>78.067999999999998</v>
      </c>
      <c r="I4033">
        <v>999.05899999999997</v>
      </c>
      <c r="J4033">
        <v>6.2009999999999996</v>
      </c>
      <c r="K4033">
        <v>33.784999999999997</v>
      </c>
      <c r="L4033">
        <v>88.74</v>
      </c>
      <c r="M4033">
        <v>26537.877</v>
      </c>
      <c r="N4033">
        <v>0</v>
      </c>
      <c r="O4033">
        <v>0</v>
      </c>
      <c r="P4033">
        <v>-21.530999999999999</v>
      </c>
      <c r="Q4033">
        <v>185.38800000000001</v>
      </c>
      <c r="R4033">
        <v>26559.407999999999</v>
      </c>
      <c r="S4033">
        <v>26374.02</v>
      </c>
    </row>
    <row r="4034" spans="1:19" x14ac:dyDescent="0.3">
      <c r="A4034">
        <v>2021</v>
      </c>
      <c r="B4034">
        <v>6</v>
      </c>
      <c r="C4034">
        <v>18</v>
      </c>
      <c r="D4034">
        <v>1</v>
      </c>
      <c r="E4034">
        <v>22449.143</v>
      </c>
      <c r="F4034">
        <v>1676.2629999999999</v>
      </c>
      <c r="G4034">
        <v>67.811999999999998</v>
      </c>
      <c r="H4034">
        <v>74.543000000000006</v>
      </c>
      <c r="I4034">
        <v>709.25599999999997</v>
      </c>
      <c r="J4034">
        <v>6.0380000000000003</v>
      </c>
      <c r="K4034">
        <v>30.561</v>
      </c>
      <c r="L4034">
        <v>87.870999999999995</v>
      </c>
      <c r="M4034">
        <v>25033.675999999999</v>
      </c>
      <c r="N4034">
        <v>0</v>
      </c>
      <c r="O4034">
        <v>0</v>
      </c>
      <c r="P4034">
        <v>-18.259</v>
      </c>
      <c r="Q4034">
        <v>169.30199999999999</v>
      </c>
      <c r="R4034">
        <v>25051.935000000001</v>
      </c>
      <c r="S4034">
        <v>24882.633000000002</v>
      </c>
    </row>
    <row r="4035" spans="1:19" x14ac:dyDescent="0.3">
      <c r="A4035">
        <v>2021</v>
      </c>
      <c r="B4035">
        <v>6</v>
      </c>
      <c r="C4035">
        <v>18</v>
      </c>
      <c r="D4035">
        <v>2</v>
      </c>
      <c r="E4035">
        <v>21589.273000000001</v>
      </c>
      <c r="F4035">
        <v>1730.2239999999999</v>
      </c>
      <c r="G4035">
        <v>63.265999999999998</v>
      </c>
      <c r="H4035">
        <v>72.787999999999997</v>
      </c>
      <c r="I4035">
        <v>424.76799999999997</v>
      </c>
      <c r="J4035">
        <v>5.9470000000000001</v>
      </c>
      <c r="K4035">
        <v>25.698</v>
      </c>
      <c r="L4035">
        <v>87.37</v>
      </c>
      <c r="M4035">
        <v>23936.069</v>
      </c>
      <c r="N4035">
        <v>0</v>
      </c>
      <c r="O4035">
        <v>0</v>
      </c>
      <c r="P4035">
        <v>-13.888</v>
      </c>
      <c r="Q4035">
        <v>158.06</v>
      </c>
      <c r="R4035">
        <v>23949.957999999999</v>
      </c>
      <c r="S4035">
        <v>23791.898000000001</v>
      </c>
    </row>
    <row r="4036" spans="1:19" x14ac:dyDescent="0.3">
      <c r="A4036">
        <v>2021</v>
      </c>
      <c r="B4036">
        <v>6</v>
      </c>
      <c r="C4036">
        <v>18</v>
      </c>
      <c r="D4036">
        <v>3</v>
      </c>
      <c r="E4036">
        <v>21188.781999999999</v>
      </c>
      <c r="F4036">
        <v>1763.6759999999999</v>
      </c>
      <c r="G4036">
        <v>61.378999999999998</v>
      </c>
      <c r="H4036">
        <v>70.775999999999996</v>
      </c>
      <c r="I4036">
        <v>241.59299999999999</v>
      </c>
      <c r="J4036">
        <v>5.7679999999999998</v>
      </c>
      <c r="K4036">
        <v>22.448</v>
      </c>
      <c r="L4036">
        <v>87.152000000000001</v>
      </c>
      <c r="M4036">
        <v>23380.195</v>
      </c>
      <c r="N4036">
        <v>0</v>
      </c>
      <c r="O4036">
        <v>0</v>
      </c>
      <c r="P4036">
        <v>-8.7870000000000008</v>
      </c>
      <c r="Q4036">
        <v>152.93899999999999</v>
      </c>
      <c r="R4036">
        <v>23388.982</v>
      </c>
      <c r="S4036">
        <v>23236.042000000001</v>
      </c>
    </row>
    <row r="4037" spans="1:19" x14ac:dyDescent="0.3">
      <c r="A4037">
        <v>2021</v>
      </c>
      <c r="B4037">
        <v>6</v>
      </c>
      <c r="C4037">
        <v>18</v>
      </c>
      <c r="D4037">
        <v>4</v>
      </c>
      <c r="E4037">
        <v>21383.66</v>
      </c>
      <c r="F4037">
        <v>1723.105</v>
      </c>
      <c r="G4037">
        <v>60.36</v>
      </c>
      <c r="H4037">
        <v>69.542000000000002</v>
      </c>
      <c r="I4037">
        <v>121.383</v>
      </c>
      <c r="J4037">
        <v>4.4950000000000001</v>
      </c>
      <c r="K4037">
        <v>21.783000000000001</v>
      </c>
      <c r="L4037">
        <v>87.242000000000004</v>
      </c>
      <c r="M4037">
        <v>23411.21</v>
      </c>
      <c r="N4037">
        <v>0</v>
      </c>
      <c r="O4037">
        <v>0</v>
      </c>
      <c r="P4037">
        <v>-5.1609999999999996</v>
      </c>
      <c r="Q4037">
        <v>153.892</v>
      </c>
      <c r="R4037">
        <v>23416.370999999999</v>
      </c>
      <c r="S4037">
        <v>23262.478999999999</v>
      </c>
    </row>
    <row r="4038" spans="1:19" x14ac:dyDescent="0.3">
      <c r="A4038">
        <v>2021</v>
      </c>
      <c r="B4038">
        <v>6</v>
      </c>
      <c r="C4038">
        <v>18</v>
      </c>
      <c r="D4038">
        <v>5</v>
      </c>
      <c r="E4038">
        <v>22228.633999999998</v>
      </c>
      <c r="F4038">
        <v>1566.431</v>
      </c>
      <c r="G4038">
        <v>60.588999999999999</v>
      </c>
      <c r="H4038">
        <v>69.085999999999999</v>
      </c>
      <c r="I4038">
        <v>84.954999999999998</v>
      </c>
      <c r="J4038">
        <v>2.8220000000000001</v>
      </c>
      <c r="K4038">
        <v>9.7889999999999997</v>
      </c>
      <c r="L4038">
        <v>87.716999999999999</v>
      </c>
      <c r="M4038">
        <v>24049.433000000001</v>
      </c>
      <c r="N4038">
        <v>0.48099999999999998</v>
      </c>
      <c r="O4038">
        <v>0</v>
      </c>
      <c r="P4038">
        <v>-4.5750000000000002</v>
      </c>
      <c r="Q4038">
        <v>160.71799999999999</v>
      </c>
      <c r="R4038">
        <v>24053.526999999998</v>
      </c>
      <c r="S4038">
        <v>23892.809000000001</v>
      </c>
    </row>
    <row r="4039" spans="1:19" x14ac:dyDescent="0.3">
      <c r="A4039">
        <v>2021</v>
      </c>
      <c r="B4039">
        <v>6</v>
      </c>
      <c r="C4039">
        <v>18</v>
      </c>
      <c r="D4039">
        <v>6</v>
      </c>
      <c r="E4039">
        <v>23775.145</v>
      </c>
      <c r="F4039">
        <v>1312.222</v>
      </c>
      <c r="G4039">
        <v>61.703000000000003</v>
      </c>
      <c r="H4039">
        <v>69.352999999999994</v>
      </c>
      <c r="I4039">
        <v>149.79499999999999</v>
      </c>
      <c r="J4039">
        <v>3.399</v>
      </c>
      <c r="K4039">
        <v>4.51</v>
      </c>
      <c r="L4039">
        <v>88.632000000000005</v>
      </c>
      <c r="M4039">
        <v>25403.056</v>
      </c>
      <c r="N4039">
        <v>192.733</v>
      </c>
      <c r="O4039">
        <v>0</v>
      </c>
      <c r="P4039">
        <v>-2.1589999999999998</v>
      </c>
      <c r="Q4039">
        <v>180.46199999999999</v>
      </c>
      <c r="R4039">
        <v>25212.483</v>
      </c>
      <c r="S4039">
        <v>25032.021000000001</v>
      </c>
    </row>
    <row r="4040" spans="1:19" x14ac:dyDescent="0.3">
      <c r="A4040">
        <v>2021</v>
      </c>
      <c r="B4040">
        <v>6</v>
      </c>
      <c r="C4040">
        <v>18</v>
      </c>
      <c r="D4040">
        <v>7</v>
      </c>
      <c r="E4040">
        <v>26079.98</v>
      </c>
      <c r="F4040">
        <v>1186.104</v>
      </c>
      <c r="G4040">
        <v>63.598999999999997</v>
      </c>
      <c r="H4040">
        <v>71.798000000000002</v>
      </c>
      <c r="I4040">
        <v>294.92899999999997</v>
      </c>
      <c r="J4040">
        <v>4.1639999999999997</v>
      </c>
      <c r="K4040">
        <v>11.218999999999999</v>
      </c>
      <c r="L4040">
        <v>90.082999999999998</v>
      </c>
      <c r="M4040">
        <v>27738.276999999998</v>
      </c>
      <c r="N4040">
        <v>1511.2560000000001</v>
      </c>
      <c r="O4040">
        <v>-0.53800000000000003</v>
      </c>
      <c r="P4040">
        <v>-1.5009999999999999</v>
      </c>
      <c r="Q4040">
        <v>215.732</v>
      </c>
      <c r="R4040">
        <v>26229.06</v>
      </c>
      <c r="S4040">
        <v>26013.328000000001</v>
      </c>
    </row>
    <row r="4041" spans="1:19" x14ac:dyDescent="0.3">
      <c r="A4041">
        <v>2021</v>
      </c>
      <c r="B4041">
        <v>6</v>
      </c>
      <c r="C4041">
        <v>18</v>
      </c>
      <c r="D4041">
        <v>8</v>
      </c>
      <c r="E4041">
        <v>28190.587</v>
      </c>
      <c r="F4041">
        <v>1115.21</v>
      </c>
      <c r="G4041">
        <v>68.927000000000007</v>
      </c>
      <c r="H4041">
        <v>73.802999999999997</v>
      </c>
      <c r="I4041">
        <v>488.18</v>
      </c>
      <c r="J4041">
        <v>4.9000000000000004</v>
      </c>
      <c r="K4041">
        <v>6.7690000000000001</v>
      </c>
      <c r="L4041">
        <v>92.006</v>
      </c>
      <c r="M4041">
        <v>29971.454000000002</v>
      </c>
      <c r="N4041">
        <v>3753.6089999999999</v>
      </c>
      <c r="O4041">
        <v>-37.793999999999997</v>
      </c>
      <c r="P4041">
        <v>-1.222</v>
      </c>
      <c r="Q4041">
        <v>259.82900000000001</v>
      </c>
      <c r="R4041">
        <v>26256.862000000001</v>
      </c>
      <c r="S4041">
        <v>25997.032999999999</v>
      </c>
    </row>
    <row r="4042" spans="1:19" x14ac:dyDescent="0.3">
      <c r="A4042">
        <v>2021</v>
      </c>
      <c r="B4042">
        <v>6</v>
      </c>
      <c r="C4042">
        <v>18</v>
      </c>
      <c r="D4042">
        <v>9</v>
      </c>
      <c r="E4042">
        <v>29922.474999999999</v>
      </c>
      <c r="F4042">
        <v>1054.421</v>
      </c>
      <c r="G4042">
        <v>74.808000000000007</v>
      </c>
      <c r="H4042">
        <v>75.319000000000003</v>
      </c>
      <c r="I4042">
        <v>601.69799999999998</v>
      </c>
      <c r="J4042">
        <v>5.4370000000000003</v>
      </c>
      <c r="K4042">
        <v>8.0709999999999997</v>
      </c>
      <c r="L4042">
        <v>92.99</v>
      </c>
      <c r="M4042">
        <v>31760.412</v>
      </c>
      <c r="N4042">
        <v>6037.527</v>
      </c>
      <c r="O4042">
        <v>-83.015000000000001</v>
      </c>
      <c r="P4042">
        <v>0.55800000000000005</v>
      </c>
      <c r="Q4042">
        <v>298.976</v>
      </c>
      <c r="R4042">
        <v>25805.343000000001</v>
      </c>
      <c r="S4042">
        <v>25506.366000000002</v>
      </c>
    </row>
    <row r="4043" spans="1:19" x14ac:dyDescent="0.3">
      <c r="A4043">
        <v>2021</v>
      </c>
      <c r="B4043">
        <v>6</v>
      </c>
      <c r="C4043">
        <v>18</v>
      </c>
      <c r="D4043">
        <v>10</v>
      </c>
      <c r="E4043">
        <v>31740.038</v>
      </c>
      <c r="F4043">
        <v>989.62599999999998</v>
      </c>
      <c r="G4043">
        <v>81.135999999999996</v>
      </c>
      <c r="H4043">
        <v>79.491</v>
      </c>
      <c r="I4043">
        <v>568.28399999999999</v>
      </c>
      <c r="J4043">
        <v>5.7370000000000001</v>
      </c>
      <c r="K4043">
        <v>17.742000000000001</v>
      </c>
      <c r="L4043">
        <v>93.554000000000002</v>
      </c>
      <c r="M4043">
        <v>33494.472000000002</v>
      </c>
      <c r="N4043">
        <v>7909.951</v>
      </c>
      <c r="O4043">
        <v>-112.64700000000001</v>
      </c>
      <c r="P4043">
        <v>2.133</v>
      </c>
      <c r="Q4043">
        <v>332.44400000000002</v>
      </c>
      <c r="R4043">
        <v>25695.035</v>
      </c>
      <c r="S4043">
        <v>25362.591</v>
      </c>
    </row>
    <row r="4044" spans="1:19" x14ac:dyDescent="0.3">
      <c r="A4044">
        <v>2021</v>
      </c>
      <c r="B4044">
        <v>6</v>
      </c>
      <c r="C4044">
        <v>18</v>
      </c>
      <c r="D4044">
        <v>11</v>
      </c>
      <c r="E4044">
        <v>33160.605000000003</v>
      </c>
      <c r="F4044">
        <v>941.34799999999996</v>
      </c>
      <c r="G4044">
        <v>89.027000000000001</v>
      </c>
      <c r="H4044">
        <v>82.89</v>
      </c>
      <c r="I4044">
        <v>483.69600000000003</v>
      </c>
      <c r="J4044">
        <v>5.8719999999999999</v>
      </c>
      <c r="K4044">
        <v>21.577999999999999</v>
      </c>
      <c r="L4044">
        <v>93.875</v>
      </c>
      <c r="M4044">
        <v>34789.864000000001</v>
      </c>
      <c r="N4044">
        <v>9185.0969999999998</v>
      </c>
      <c r="O4044">
        <v>-92.564999999999998</v>
      </c>
      <c r="P4044">
        <v>3.1669999999999998</v>
      </c>
      <c r="Q4044">
        <v>361.05200000000002</v>
      </c>
      <c r="R4044">
        <v>25694.165000000001</v>
      </c>
      <c r="S4044">
        <v>25333.113000000001</v>
      </c>
    </row>
    <row r="4045" spans="1:19" x14ac:dyDescent="0.3">
      <c r="A4045">
        <v>2021</v>
      </c>
      <c r="B4045">
        <v>6</v>
      </c>
      <c r="C4045">
        <v>18</v>
      </c>
      <c r="D4045">
        <v>12</v>
      </c>
      <c r="E4045">
        <v>34256.947999999997</v>
      </c>
      <c r="F4045">
        <v>895.62300000000005</v>
      </c>
      <c r="G4045">
        <v>95.117999999999995</v>
      </c>
      <c r="H4045">
        <v>88.105000000000004</v>
      </c>
      <c r="I4045">
        <v>447.51600000000002</v>
      </c>
      <c r="J4045">
        <v>5.8419999999999996</v>
      </c>
      <c r="K4045">
        <v>12.204000000000001</v>
      </c>
      <c r="L4045">
        <v>94.075999999999993</v>
      </c>
      <c r="M4045">
        <v>35800.315000000002</v>
      </c>
      <c r="N4045">
        <v>9767.473</v>
      </c>
      <c r="O4045">
        <v>-26.298999999999999</v>
      </c>
      <c r="P4045">
        <v>6.0179999999999998</v>
      </c>
      <c r="Q4045">
        <v>381.35399999999998</v>
      </c>
      <c r="R4045">
        <v>26053.123</v>
      </c>
      <c r="S4045">
        <v>25671.768</v>
      </c>
    </row>
    <row r="4046" spans="1:19" x14ac:dyDescent="0.3">
      <c r="A4046">
        <v>2021</v>
      </c>
      <c r="B4046">
        <v>6</v>
      </c>
      <c r="C4046">
        <v>18</v>
      </c>
      <c r="D4046">
        <v>13</v>
      </c>
      <c r="E4046">
        <v>35486.599000000002</v>
      </c>
      <c r="F4046">
        <v>831.678</v>
      </c>
      <c r="G4046">
        <v>101.89400000000001</v>
      </c>
      <c r="H4046">
        <v>93.016999999999996</v>
      </c>
      <c r="I4046">
        <v>423.50099999999998</v>
      </c>
      <c r="J4046">
        <v>5.7359999999999998</v>
      </c>
      <c r="K4046">
        <v>9.2409999999999997</v>
      </c>
      <c r="L4046">
        <v>94.299000000000007</v>
      </c>
      <c r="M4046">
        <v>36944.07</v>
      </c>
      <c r="N4046">
        <v>9802.4680000000008</v>
      </c>
      <c r="O4046">
        <v>-2.673</v>
      </c>
      <c r="P4046">
        <v>5.8289999999999997</v>
      </c>
      <c r="Q4046">
        <v>396.98500000000001</v>
      </c>
      <c r="R4046">
        <v>27138.446</v>
      </c>
      <c r="S4046">
        <v>26741.460999999999</v>
      </c>
    </row>
    <row r="4047" spans="1:19" x14ac:dyDescent="0.3">
      <c r="A4047">
        <v>2021</v>
      </c>
      <c r="B4047">
        <v>6</v>
      </c>
      <c r="C4047">
        <v>18</v>
      </c>
      <c r="D4047">
        <v>14</v>
      </c>
      <c r="E4047">
        <v>36642.197999999997</v>
      </c>
      <c r="F4047">
        <v>779.82399999999996</v>
      </c>
      <c r="G4047">
        <v>109.785</v>
      </c>
      <c r="H4047">
        <v>98.096000000000004</v>
      </c>
      <c r="I4047">
        <v>351.24599999999998</v>
      </c>
      <c r="J4047">
        <v>5.0949999999999998</v>
      </c>
      <c r="K4047">
        <v>-4.2729999999999997</v>
      </c>
      <c r="L4047">
        <v>94.477000000000004</v>
      </c>
      <c r="M4047">
        <v>37966.663</v>
      </c>
      <c r="N4047">
        <v>9269.9979999999996</v>
      </c>
      <c r="O4047">
        <v>-1.0720000000000001</v>
      </c>
      <c r="P4047">
        <v>4.7149999999999999</v>
      </c>
      <c r="Q4047">
        <v>412.19600000000003</v>
      </c>
      <c r="R4047">
        <v>28693.022000000001</v>
      </c>
      <c r="S4047">
        <v>28280.826000000001</v>
      </c>
    </row>
    <row r="4048" spans="1:19" x14ac:dyDescent="0.3">
      <c r="A4048">
        <v>2021</v>
      </c>
      <c r="B4048">
        <v>6</v>
      </c>
      <c r="C4048">
        <v>18</v>
      </c>
      <c r="D4048">
        <v>15</v>
      </c>
      <c r="E4048">
        <v>37224.779000000002</v>
      </c>
      <c r="F4048">
        <v>759.28399999999999</v>
      </c>
      <c r="G4048">
        <v>115.2</v>
      </c>
      <c r="H4048">
        <v>102.449</v>
      </c>
      <c r="I4048">
        <v>284.096</v>
      </c>
      <c r="J4048">
        <v>4.0839999999999996</v>
      </c>
      <c r="K4048">
        <v>-8.4659999999999993</v>
      </c>
      <c r="L4048">
        <v>94.572000000000003</v>
      </c>
      <c r="M4048">
        <v>38460.796999999999</v>
      </c>
      <c r="N4048">
        <v>8088.777</v>
      </c>
      <c r="O4048">
        <v>-1.123</v>
      </c>
      <c r="P4048">
        <v>7.1769999999999996</v>
      </c>
      <c r="Q4048">
        <v>423.11099999999999</v>
      </c>
      <c r="R4048">
        <v>30365.966</v>
      </c>
      <c r="S4048">
        <v>29942.855</v>
      </c>
    </row>
    <row r="4049" spans="1:19" x14ac:dyDescent="0.3">
      <c r="A4049">
        <v>2021</v>
      </c>
      <c r="B4049">
        <v>6</v>
      </c>
      <c r="C4049">
        <v>18</v>
      </c>
      <c r="D4049">
        <v>16</v>
      </c>
      <c r="E4049">
        <v>37425.171999999999</v>
      </c>
      <c r="F4049">
        <v>719.32399999999996</v>
      </c>
      <c r="G4049">
        <v>118.316</v>
      </c>
      <c r="H4049">
        <v>105.387</v>
      </c>
      <c r="I4049">
        <v>91.177000000000007</v>
      </c>
      <c r="J4049">
        <v>1.821</v>
      </c>
      <c r="K4049">
        <v>-60.396999999999998</v>
      </c>
      <c r="L4049">
        <v>94.606999999999999</v>
      </c>
      <c r="M4049">
        <v>38377.089999999997</v>
      </c>
      <c r="N4049">
        <v>6354.299</v>
      </c>
      <c r="O4049">
        <v>2.069</v>
      </c>
      <c r="P4049">
        <v>7.6639999999999997</v>
      </c>
      <c r="Q4049">
        <v>429.30799999999999</v>
      </c>
      <c r="R4049">
        <v>32013.058000000001</v>
      </c>
      <c r="S4049">
        <v>31583.75</v>
      </c>
    </row>
    <row r="4050" spans="1:19" x14ac:dyDescent="0.3">
      <c r="A4050">
        <v>2021</v>
      </c>
      <c r="B4050">
        <v>6</v>
      </c>
      <c r="C4050">
        <v>18</v>
      </c>
      <c r="D4050">
        <v>17</v>
      </c>
      <c r="E4050">
        <v>36793.398000000001</v>
      </c>
      <c r="F4050">
        <v>697.20399999999995</v>
      </c>
      <c r="G4050">
        <v>120.15</v>
      </c>
      <c r="H4050">
        <v>106.211</v>
      </c>
      <c r="I4050">
        <v>98.588999999999999</v>
      </c>
      <c r="J4050">
        <v>2.069</v>
      </c>
      <c r="K4050">
        <v>-87.159000000000006</v>
      </c>
      <c r="L4050">
        <v>94.53</v>
      </c>
      <c r="M4050">
        <v>37704.843999999997</v>
      </c>
      <c r="N4050">
        <v>4108.4399999999996</v>
      </c>
      <c r="O4050">
        <v>26.853000000000002</v>
      </c>
      <c r="P4050">
        <v>9.49</v>
      </c>
      <c r="Q4050">
        <v>427.20400000000001</v>
      </c>
      <c r="R4050">
        <v>33560.061000000002</v>
      </c>
      <c r="S4050">
        <v>33132.857000000004</v>
      </c>
    </row>
    <row r="4051" spans="1:19" x14ac:dyDescent="0.3">
      <c r="A4051">
        <v>2021</v>
      </c>
      <c r="B4051">
        <v>6</v>
      </c>
      <c r="C4051">
        <v>18</v>
      </c>
      <c r="D4051">
        <v>18</v>
      </c>
      <c r="E4051">
        <v>35544.375</v>
      </c>
      <c r="F4051">
        <v>693.06100000000004</v>
      </c>
      <c r="G4051">
        <v>119.264</v>
      </c>
      <c r="H4051">
        <v>104.017</v>
      </c>
      <c r="I4051">
        <v>124.655</v>
      </c>
      <c r="J4051">
        <v>2.0009999999999999</v>
      </c>
      <c r="K4051">
        <v>-85.710999999999999</v>
      </c>
      <c r="L4051">
        <v>94.361999999999995</v>
      </c>
      <c r="M4051">
        <v>36476.760999999999</v>
      </c>
      <c r="N4051">
        <v>1746.377</v>
      </c>
      <c r="O4051">
        <v>75.513000000000005</v>
      </c>
      <c r="P4051">
        <v>1.43</v>
      </c>
      <c r="Q4051">
        <v>406.70299999999997</v>
      </c>
      <c r="R4051">
        <v>34653.440000000002</v>
      </c>
      <c r="S4051">
        <v>34246.737999999998</v>
      </c>
    </row>
    <row r="4052" spans="1:19" x14ac:dyDescent="0.3">
      <c r="A4052">
        <v>2021</v>
      </c>
      <c r="B4052">
        <v>6</v>
      </c>
      <c r="C4052">
        <v>18</v>
      </c>
      <c r="D4052">
        <v>19</v>
      </c>
      <c r="E4052">
        <v>34100.212</v>
      </c>
      <c r="F4052">
        <v>696.85799999999995</v>
      </c>
      <c r="G4052">
        <v>116.33199999999999</v>
      </c>
      <c r="H4052">
        <v>98.619</v>
      </c>
      <c r="I4052">
        <v>137.489</v>
      </c>
      <c r="J4052">
        <v>1.8859999999999999</v>
      </c>
      <c r="K4052">
        <v>-88.355999999999995</v>
      </c>
      <c r="L4052">
        <v>94.117000000000004</v>
      </c>
      <c r="M4052">
        <v>35040.826000000001</v>
      </c>
      <c r="N4052">
        <v>311.49200000000002</v>
      </c>
      <c r="O4052">
        <v>96.983999999999995</v>
      </c>
      <c r="P4052">
        <v>1.91</v>
      </c>
      <c r="Q4052">
        <v>365.899</v>
      </c>
      <c r="R4052">
        <v>34630.44</v>
      </c>
      <c r="S4052">
        <v>34264.540999999997</v>
      </c>
    </row>
    <row r="4053" spans="1:19" x14ac:dyDescent="0.3">
      <c r="A4053">
        <v>2021</v>
      </c>
      <c r="B4053">
        <v>6</v>
      </c>
      <c r="C4053">
        <v>18</v>
      </c>
      <c r="D4053">
        <v>20</v>
      </c>
      <c r="E4053">
        <v>33568.942000000003</v>
      </c>
      <c r="F4053">
        <v>743.54700000000003</v>
      </c>
      <c r="G4053">
        <v>109.60899999999999</v>
      </c>
      <c r="H4053">
        <v>93.135999999999996</v>
      </c>
      <c r="I4053">
        <v>165.87</v>
      </c>
      <c r="J4053">
        <v>3.3860000000000001</v>
      </c>
      <c r="K4053">
        <v>-89.983000000000004</v>
      </c>
      <c r="L4053">
        <v>93.998999999999995</v>
      </c>
      <c r="M4053">
        <v>34578.896999999997</v>
      </c>
      <c r="N4053">
        <v>6.6840000000000002</v>
      </c>
      <c r="O4053">
        <v>95.379000000000005</v>
      </c>
      <c r="P4053">
        <v>4.7569999999999997</v>
      </c>
      <c r="Q4053">
        <v>323.36</v>
      </c>
      <c r="R4053">
        <v>34472.076999999997</v>
      </c>
      <c r="S4053">
        <v>34148.716999999997</v>
      </c>
    </row>
    <row r="4054" spans="1:19" x14ac:dyDescent="0.3">
      <c r="A4054">
        <v>2021</v>
      </c>
      <c r="B4054">
        <v>6</v>
      </c>
      <c r="C4054">
        <v>18</v>
      </c>
      <c r="D4054">
        <v>21</v>
      </c>
      <c r="E4054">
        <v>32382.321</v>
      </c>
      <c r="F4054">
        <v>811.76300000000003</v>
      </c>
      <c r="G4054">
        <v>101.218</v>
      </c>
      <c r="H4054">
        <v>90.533000000000001</v>
      </c>
      <c r="I4054">
        <v>599.99599999999998</v>
      </c>
      <c r="J4054">
        <v>6.1710000000000003</v>
      </c>
      <c r="K4054">
        <v>-23.068999999999999</v>
      </c>
      <c r="L4054">
        <v>93.756</v>
      </c>
      <c r="M4054">
        <v>33961.472000000002</v>
      </c>
      <c r="N4054">
        <v>0</v>
      </c>
      <c r="O4054">
        <v>0</v>
      </c>
      <c r="P4054">
        <v>2.3479999999999999</v>
      </c>
      <c r="Q4054">
        <v>288.39499999999998</v>
      </c>
      <c r="R4054">
        <v>33959.124000000003</v>
      </c>
      <c r="S4054">
        <v>33670.728000000003</v>
      </c>
    </row>
    <row r="4055" spans="1:19" x14ac:dyDescent="0.3">
      <c r="A4055">
        <v>2021</v>
      </c>
      <c r="B4055">
        <v>6</v>
      </c>
      <c r="C4055">
        <v>18</v>
      </c>
      <c r="D4055">
        <v>22</v>
      </c>
      <c r="E4055">
        <v>29360.621999999999</v>
      </c>
      <c r="F4055">
        <v>977.74400000000003</v>
      </c>
      <c r="G4055">
        <v>93.406000000000006</v>
      </c>
      <c r="H4055">
        <v>86.067999999999998</v>
      </c>
      <c r="I4055">
        <v>669.53200000000004</v>
      </c>
      <c r="J4055">
        <v>5.7759999999999998</v>
      </c>
      <c r="K4055">
        <v>9.0809999999999995</v>
      </c>
      <c r="L4055">
        <v>92.838999999999999</v>
      </c>
      <c r="M4055">
        <v>31201.662</v>
      </c>
      <c r="N4055">
        <v>0</v>
      </c>
      <c r="O4055">
        <v>0</v>
      </c>
      <c r="P4055">
        <v>-10.281000000000001</v>
      </c>
      <c r="Q4055">
        <v>256.79500000000002</v>
      </c>
      <c r="R4055">
        <v>31211.941999999999</v>
      </c>
      <c r="S4055">
        <v>30955.147000000001</v>
      </c>
    </row>
    <row r="4056" spans="1:19" x14ac:dyDescent="0.3">
      <c r="A4056">
        <v>2021</v>
      </c>
      <c r="B4056">
        <v>6</v>
      </c>
      <c r="C4056">
        <v>18</v>
      </c>
      <c r="D4056">
        <v>23</v>
      </c>
      <c r="E4056">
        <v>26385.18</v>
      </c>
      <c r="F4056">
        <v>1180.598</v>
      </c>
      <c r="G4056">
        <v>83.927000000000007</v>
      </c>
      <c r="H4056">
        <v>82.215000000000003</v>
      </c>
      <c r="I4056">
        <v>1123.501</v>
      </c>
      <c r="J4056">
        <v>4.9880000000000004</v>
      </c>
      <c r="K4056">
        <v>28.792000000000002</v>
      </c>
      <c r="L4056">
        <v>90.501999999999995</v>
      </c>
      <c r="M4056">
        <v>28895.776000000002</v>
      </c>
      <c r="N4056">
        <v>0</v>
      </c>
      <c r="O4056">
        <v>0</v>
      </c>
      <c r="P4056">
        <v>-12.760999999999999</v>
      </c>
      <c r="Q4056">
        <v>223.505</v>
      </c>
      <c r="R4056">
        <v>28908.537</v>
      </c>
      <c r="S4056">
        <v>28685.031999999999</v>
      </c>
    </row>
    <row r="4057" spans="1:19" x14ac:dyDescent="0.3">
      <c r="A4057">
        <v>2021</v>
      </c>
      <c r="B4057">
        <v>6</v>
      </c>
      <c r="C4057">
        <v>18</v>
      </c>
      <c r="D4057">
        <v>24</v>
      </c>
      <c r="E4057">
        <v>24131.047999999999</v>
      </c>
      <c r="F4057">
        <v>1495.25</v>
      </c>
      <c r="G4057">
        <v>75.861000000000004</v>
      </c>
      <c r="H4057">
        <v>78.248999999999995</v>
      </c>
      <c r="I4057">
        <v>914.98099999999999</v>
      </c>
      <c r="J4057">
        <v>2.2050000000000001</v>
      </c>
      <c r="K4057">
        <v>37.479999999999997</v>
      </c>
      <c r="L4057">
        <v>88.923000000000002</v>
      </c>
      <c r="M4057">
        <v>26748.135999999999</v>
      </c>
      <c r="N4057">
        <v>0</v>
      </c>
      <c r="O4057">
        <v>0</v>
      </c>
      <c r="P4057">
        <v>-21.530999999999999</v>
      </c>
      <c r="Q4057">
        <v>194.27099999999999</v>
      </c>
      <c r="R4057">
        <v>26769.667000000001</v>
      </c>
      <c r="S4057">
        <v>26575.396000000001</v>
      </c>
    </row>
    <row r="4058" spans="1:19" x14ac:dyDescent="0.3">
      <c r="A4058">
        <v>2021</v>
      </c>
      <c r="B4058">
        <v>6</v>
      </c>
      <c r="C4058">
        <v>19</v>
      </c>
      <c r="D4058">
        <v>1</v>
      </c>
      <c r="E4058">
        <v>22163.115000000002</v>
      </c>
      <c r="F4058">
        <v>1656.848</v>
      </c>
      <c r="G4058">
        <v>72.876999999999995</v>
      </c>
      <c r="H4058">
        <v>75.111999999999995</v>
      </c>
      <c r="I4058">
        <v>776.048</v>
      </c>
      <c r="J4058">
        <v>2.1859999999999999</v>
      </c>
      <c r="K4058">
        <v>31.853000000000002</v>
      </c>
      <c r="L4058">
        <v>87.825000000000003</v>
      </c>
      <c r="M4058">
        <v>24792.987000000001</v>
      </c>
      <c r="N4058">
        <v>0</v>
      </c>
      <c r="O4058">
        <v>0</v>
      </c>
      <c r="P4058">
        <v>-18.259</v>
      </c>
      <c r="Q4058">
        <v>174.21199999999999</v>
      </c>
      <c r="R4058">
        <v>24811.245999999999</v>
      </c>
      <c r="S4058">
        <v>24637.034</v>
      </c>
    </row>
    <row r="4059" spans="1:19" x14ac:dyDescent="0.3">
      <c r="A4059">
        <v>2021</v>
      </c>
      <c r="B4059">
        <v>6</v>
      </c>
      <c r="C4059">
        <v>19</v>
      </c>
      <c r="D4059">
        <v>2</v>
      </c>
      <c r="E4059">
        <v>21219.932000000001</v>
      </c>
      <c r="F4059">
        <v>1702.4179999999999</v>
      </c>
      <c r="G4059">
        <v>68.260000000000005</v>
      </c>
      <c r="H4059">
        <v>73.028999999999996</v>
      </c>
      <c r="I4059">
        <v>521.38699999999994</v>
      </c>
      <c r="J4059">
        <v>2.2200000000000002</v>
      </c>
      <c r="K4059">
        <v>28.378</v>
      </c>
      <c r="L4059">
        <v>87.239000000000004</v>
      </c>
      <c r="M4059">
        <v>23634.600999999999</v>
      </c>
      <c r="N4059">
        <v>0</v>
      </c>
      <c r="O4059">
        <v>0</v>
      </c>
      <c r="P4059">
        <v>-13.888</v>
      </c>
      <c r="Q4059">
        <v>163.81399999999999</v>
      </c>
      <c r="R4059">
        <v>23648.49</v>
      </c>
      <c r="S4059">
        <v>23484.674999999999</v>
      </c>
    </row>
    <row r="4060" spans="1:19" x14ac:dyDescent="0.3">
      <c r="A4060">
        <v>2021</v>
      </c>
      <c r="B4060">
        <v>6</v>
      </c>
      <c r="C4060">
        <v>19</v>
      </c>
      <c r="D4060">
        <v>3</v>
      </c>
      <c r="E4060">
        <v>20836.367999999999</v>
      </c>
      <c r="F4060">
        <v>1753.6089999999999</v>
      </c>
      <c r="G4060">
        <v>64.424000000000007</v>
      </c>
      <c r="H4060">
        <v>70.903000000000006</v>
      </c>
      <c r="I4060">
        <v>330.22199999999998</v>
      </c>
      <c r="J4060">
        <v>2.1920000000000002</v>
      </c>
      <c r="K4060">
        <v>24.603999999999999</v>
      </c>
      <c r="L4060">
        <v>87.016999999999996</v>
      </c>
      <c r="M4060">
        <v>23104.914000000001</v>
      </c>
      <c r="N4060">
        <v>0</v>
      </c>
      <c r="O4060">
        <v>0</v>
      </c>
      <c r="P4060">
        <v>-8.7870000000000008</v>
      </c>
      <c r="Q4060">
        <v>157.31899999999999</v>
      </c>
      <c r="R4060">
        <v>23113.701000000001</v>
      </c>
      <c r="S4060">
        <v>22956.382000000001</v>
      </c>
    </row>
    <row r="4061" spans="1:19" x14ac:dyDescent="0.3">
      <c r="A4061">
        <v>2021</v>
      </c>
      <c r="B4061">
        <v>6</v>
      </c>
      <c r="C4061">
        <v>19</v>
      </c>
      <c r="D4061">
        <v>4</v>
      </c>
      <c r="E4061">
        <v>20887.212</v>
      </c>
      <c r="F4061">
        <v>1752.895</v>
      </c>
      <c r="G4061">
        <v>62.448999999999998</v>
      </c>
      <c r="H4061">
        <v>69.495000000000005</v>
      </c>
      <c r="I4061">
        <v>207.58500000000001</v>
      </c>
      <c r="J4061">
        <v>1.978</v>
      </c>
      <c r="K4061">
        <v>23.280999999999999</v>
      </c>
      <c r="L4061">
        <v>87.046000000000006</v>
      </c>
      <c r="M4061">
        <v>23029.491999999998</v>
      </c>
      <c r="N4061">
        <v>0</v>
      </c>
      <c r="O4061">
        <v>0</v>
      </c>
      <c r="P4061">
        <v>-5.1609999999999996</v>
      </c>
      <c r="Q4061">
        <v>155.089</v>
      </c>
      <c r="R4061">
        <v>23034.652999999998</v>
      </c>
      <c r="S4061">
        <v>22879.563999999998</v>
      </c>
    </row>
    <row r="4062" spans="1:19" x14ac:dyDescent="0.3">
      <c r="A4062">
        <v>2021</v>
      </c>
      <c r="B4062">
        <v>6</v>
      </c>
      <c r="C4062">
        <v>19</v>
      </c>
      <c r="D4062">
        <v>5</v>
      </c>
      <c r="E4062">
        <v>21450.738000000001</v>
      </c>
      <c r="F4062">
        <v>1685.3040000000001</v>
      </c>
      <c r="G4062">
        <v>62.52</v>
      </c>
      <c r="H4062">
        <v>68.73</v>
      </c>
      <c r="I4062">
        <v>119.679</v>
      </c>
      <c r="J4062">
        <v>1.9810000000000001</v>
      </c>
      <c r="K4062">
        <v>10.092000000000001</v>
      </c>
      <c r="L4062">
        <v>87.355999999999995</v>
      </c>
      <c r="M4062">
        <v>23423.879000000001</v>
      </c>
      <c r="N4062">
        <v>0.48099999999999998</v>
      </c>
      <c r="O4062">
        <v>0</v>
      </c>
      <c r="P4062">
        <v>-4.5750000000000002</v>
      </c>
      <c r="Q4062">
        <v>155.262</v>
      </c>
      <c r="R4062">
        <v>23427.973000000002</v>
      </c>
      <c r="S4062">
        <v>23272.712</v>
      </c>
    </row>
    <row r="4063" spans="1:19" x14ac:dyDescent="0.3">
      <c r="A4063">
        <v>2021</v>
      </c>
      <c r="B4063">
        <v>6</v>
      </c>
      <c r="C4063">
        <v>19</v>
      </c>
      <c r="D4063">
        <v>6</v>
      </c>
      <c r="E4063">
        <v>22483.788</v>
      </c>
      <c r="F4063">
        <v>1548.6089999999999</v>
      </c>
      <c r="G4063">
        <v>62.738999999999997</v>
      </c>
      <c r="H4063">
        <v>68.653999999999996</v>
      </c>
      <c r="I4063">
        <v>75.995999999999995</v>
      </c>
      <c r="J4063">
        <v>2.302</v>
      </c>
      <c r="K4063">
        <v>4.43</v>
      </c>
      <c r="L4063">
        <v>87.965000000000003</v>
      </c>
      <c r="M4063">
        <v>24271.742999999999</v>
      </c>
      <c r="N4063">
        <v>192.733</v>
      </c>
      <c r="O4063">
        <v>0</v>
      </c>
      <c r="P4063">
        <v>-2.1589999999999998</v>
      </c>
      <c r="Q4063">
        <v>162.84100000000001</v>
      </c>
      <c r="R4063">
        <v>24081.17</v>
      </c>
      <c r="S4063">
        <v>23918.328000000001</v>
      </c>
    </row>
    <row r="4064" spans="1:19" x14ac:dyDescent="0.3">
      <c r="A4064">
        <v>2021</v>
      </c>
      <c r="B4064">
        <v>6</v>
      </c>
      <c r="C4064">
        <v>19</v>
      </c>
      <c r="D4064">
        <v>7</v>
      </c>
      <c r="E4064">
        <v>24386.687999999998</v>
      </c>
      <c r="F4064">
        <v>1497.9369999999999</v>
      </c>
      <c r="G4064">
        <v>66.25</v>
      </c>
      <c r="H4064">
        <v>70.849000000000004</v>
      </c>
      <c r="I4064">
        <v>79.161000000000001</v>
      </c>
      <c r="J4064">
        <v>2.62</v>
      </c>
      <c r="K4064">
        <v>11.486000000000001</v>
      </c>
      <c r="L4064">
        <v>89.113</v>
      </c>
      <c r="M4064">
        <v>26137.852999999999</v>
      </c>
      <c r="N4064">
        <v>1511.2560000000001</v>
      </c>
      <c r="O4064">
        <v>-0.53800000000000003</v>
      </c>
      <c r="P4064">
        <v>-1.5009999999999999</v>
      </c>
      <c r="Q4064">
        <v>183.57599999999999</v>
      </c>
      <c r="R4064">
        <v>24628.636999999999</v>
      </c>
      <c r="S4064">
        <v>24445.061000000002</v>
      </c>
    </row>
    <row r="4065" spans="1:19" x14ac:dyDescent="0.3">
      <c r="A4065">
        <v>2021</v>
      </c>
      <c r="B4065">
        <v>6</v>
      </c>
      <c r="C4065">
        <v>19</v>
      </c>
      <c r="D4065">
        <v>8</v>
      </c>
      <c r="E4065">
        <v>26234.169000000002</v>
      </c>
      <c r="F4065">
        <v>1422.008</v>
      </c>
      <c r="G4065">
        <v>73.272000000000006</v>
      </c>
      <c r="H4065">
        <v>72.83</v>
      </c>
      <c r="I4065">
        <v>109.06699999999999</v>
      </c>
      <c r="J4065">
        <v>2.8879999999999999</v>
      </c>
      <c r="K4065">
        <v>6.9850000000000003</v>
      </c>
      <c r="L4065">
        <v>90.42</v>
      </c>
      <c r="M4065">
        <v>27938.366000000002</v>
      </c>
      <c r="N4065">
        <v>3753.6089999999999</v>
      </c>
      <c r="O4065">
        <v>-37.793999999999997</v>
      </c>
      <c r="P4065">
        <v>-1.222</v>
      </c>
      <c r="Q4065">
        <v>217.11600000000001</v>
      </c>
      <c r="R4065">
        <v>24223.773000000001</v>
      </c>
      <c r="S4065">
        <v>24006.657999999999</v>
      </c>
    </row>
    <row r="4066" spans="1:19" x14ac:dyDescent="0.3">
      <c r="A4066">
        <v>2021</v>
      </c>
      <c r="B4066">
        <v>6</v>
      </c>
      <c r="C4066">
        <v>19</v>
      </c>
      <c r="D4066">
        <v>9</v>
      </c>
      <c r="E4066">
        <v>27883.15</v>
      </c>
      <c r="F4066">
        <v>1318.5029999999999</v>
      </c>
      <c r="G4066">
        <v>80.293000000000006</v>
      </c>
      <c r="H4066">
        <v>74.47</v>
      </c>
      <c r="I4066">
        <v>148.09700000000001</v>
      </c>
      <c r="J4066">
        <v>3.0950000000000002</v>
      </c>
      <c r="K4066">
        <v>8.2530000000000001</v>
      </c>
      <c r="L4066">
        <v>91.936999999999998</v>
      </c>
      <c r="M4066">
        <v>29527.504000000001</v>
      </c>
      <c r="N4066">
        <v>6037.527</v>
      </c>
      <c r="O4066">
        <v>-83.015000000000001</v>
      </c>
      <c r="P4066">
        <v>0.55800000000000005</v>
      </c>
      <c r="Q4066">
        <v>252.714</v>
      </c>
      <c r="R4066">
        <v>23572.434000000001</v>
      </c>
      <c r="S4066">
        <v>23319.72</v>
      </c>
    </row>
    <row r="4067" spans="1:19" x14ac:dyDescent="0.3">
      <c r="A4067">
        <v>2021</v>
      </c>
      <c r="B4067">
        <v>6</v>
      </c>
      <c r="C4067">
        <v>19</v>
      </c>
      <c r="D4067">
        <v>10</v>
      </c>
      <c r="E4067">
        <v>29303.379000000001</v>
      </c>
      <c r="F4067">
        <v>1214.847</v>
      </c>
      <c r="G4067">
        <v>87.718999999999994</v>
      </c>
      <c r="H4067">
        <v>78.388000000000005</v>
      </c>
      <c r="I4067">
        <v>183.595</v>
      </c>
      <c r="J4067">
        <v>3.2829999999999999</v>
      </c>
      <c r="K4067">
        <v>18.228999999999999</v>
      </c>
      <c r="L4067">
        <v>92.823999999999998</v>
      </c>
      <c r="M4067">
        <v>30894.544000000002</v>
      </c>
      <c r="N4067">
        <v>7909.951</v>
      </c>
      <c r="O4067">
        <v>-112.64700000000001</v>
      </c>
      <c r="P4067">
        <v>2.133</v>
      </c>
      <c r="Q4067">
        <v>283.55099999999999</v>
      </c>
      <c r="R4067">
        <v>23095.107</v>
      </c>
      <c r="S4067">
        <v>22811.556</v>
      </c>
    </row>
    <row r="4068" spans="1:19" x14ac:dyDescent="0.3">
      <c r="A4068">
        <v>2021</v>
      </c>
      <c r="B4068">
        <v>6</v>
      </c>
      <c r="C4068">
        <v>19</v>
      </c>
      <c r="D4068">
        <v>11</v>
      </c>
      <c r="E4068">
        <v>30503.722000000002</v>
      </c>
      <c r="F4068">
        <v>1140.491</v>
      </c>
      <c r="G4068">
        <v>95.206000000000003</v>
      </c>
      <c r="H4068">
        <v>81.870999999999995</v>
      </c>
      <c r="I4068">
        <v>236.779</v>
      </c>
      <c r="J4068">
        <v>3.4590000000000001</v>
      </c>
      <c r="K4068">
        <v>22.047999999999998</v>
      </c>
      <c r="L4068">
        <v>93.292000000000002</v>
      </c>
      <c r="M4068">
        <v>32081.661</v>
      </c>
      <c r="N4068">
        <v>9185.0969999999998</v>
      </c>
      <c r="O4068">
        <v>-92.564999999999998</v>
      </c>
      <c r="P4068">
        <v>3.1669999999999998</v>
      </c>
      <c r="Q4068">
        <v>310.70400000000001</v>
      </c>
      <c r="R4068">
        <v>22985.962</v>
      </c>
      <c r="S4068">
        <v>22675.258000000002</v>
      </c>
    </row>
    <row r="4069" spans="1:19" x14ac:dyDescent="0.3">
      <c r="A4069">
        <v>2021</v>
      </c>
      <c r="B4069">
        <v>6</v>
      </c>
      <c r="C4069">
        <v>19</v>
      </c>
      <c r="D4069">
        <v>12</v>
      </c>
      <c r="E4069">
        <v>31309.129000000001</v>
      </c>
      <c r="F4069">
        <v>1077.204</v>
      </c>
      <c r="G4069">
        <v>101.86799999999999</v>
      </c>
      <c r="H4069">
        <v>86.915000000000006</v>
      </c>
      <c r="I4069">
        <v>278.48500000000001</v>
      </c>
      <c r="J4069">
        <v>3.6019999999999999</v>
      </c>
      <c r="K4069">
        <v>12.148</v>
      </c>
      <c r="L4069">
        <v>93.525999999999996</v>
      </c>
      <c r="M4069">
        <v>32861.008999999998</v>
      </c>
      <c r="N4069">
        <v>9767.473</v>
      </c>
      <c r="O4069">
        <v>-26.298999999999999</v>
      </c>
      <c r="P4069">
        <v>6.0179999999999998</v>
      </c>
      <c r="Q4069">
        <v>331.94</v>
      </c>
      <c r="R4069">
        <v>23113.816999999999</v>
      </c>
      <c r="S4069">
        <v>22781.878000000001</v>
      </c>
    </row>
    <row r="4070" spans="1:19" x14ac:dyDescent="0.3">
      <c r="A4070">
        <v>2021</v>
      </c>
      <c r="B4070">
        <v>6</v>
      </c>
      <c r="C4070">
        <v>19</v>
      </c>
      <c r="D4070">
        <v>13</v>
      </c>
      <c r="E4070">
        <v>32335.234</v>
      </c>
      <c r="F4070">
        <v>1003.139</v>
      </c>
      <c r="G4070">
        <v>108.696</v>
      </c>
      <c r="H4070">
        <v>91.587999999999994</v>
      </c>
      <c r="I4070">
        <v>291.09500000000003</v>
      </c>
      <c r="J4070">
        <v>3.601</v>
      </c>
      <c r="K4070">
        <v>9.2859999999999996</v>
      </c>
      <c r="L4070">
        <v>93.795000000000002</v>
      </c>
      <c r="M4070">
        <v>33827.737000000001</v>
      </c>
      <c r="N4070">
        <v>9802.4680000000008</v>
      </c>
      <c r="O4070">
        <v>-2.673</v>
      </c>
      <c r="P4070">
        <v>5.8289999999999997</v>
      </c>
      <c r="Q4070">
        <v>349.47899999999998</v>
      </c>
      <c r="R4070">
        <v>24022.113000000001</v>
      </c>
      <c r="S4070">
        <v>23672.633999999998</v>
      </c>
    </row>
    <row r="4071" spans="1:19" x14ac:dyDescent="0.3">
      <c r="A4071">
        <v>2021</v>
      </c>
      <c r="B4071">
        <v>6</v>
      </c>
      <c r="C4071">
        <v>19</v>
      </c>
      <c r="D4071">
        <v>14</v>
      </c>
      <c r="E4071">
        <v>33107.315000000002</v>
      </c>
      <c r="F4071">
        <v>934.91300000000001</v>
      </c>
      <c r="G4071">
        <v>114.28700000000001</v>
      </c>
      <c r="H4071">
        <v>96.123999999999995</v>
      </c>
      <c r="I4071">
        <v>281.34899999999999</v>
      </c>
      <c r="J4071">
        <v>3.157</v>
      </c>
      <c r="K4071">
        <v>-4.6079999999999997</v>
      </c>
      <c r="L4071">
        <v>93.962000000000003</v>
      </c>
      <c r="M4071">
        <v>34512.213000000003</v>
      </c>
      <c r="N4071">
        <v>9269.9979999999996</v>
      </c>
      <c r="O4071">
        <v>-1.0720000000000001</v>
      </c>
      <c r="P4071">
        <v>4.7149999999999999</v>
      </c>
      <c r="Q4071">
        <v>363.01400000000001</v>
      </c>
      <c r="R4071">
        <v>25238.572</v>
      </c>
      <c r="S4071">
        <v>24875.557000000001</v>
      </c>
    </row>
    <row r="4072" spans="1:19" x14ac:dyDescent="0.3">
      <c r="A4072">
        <v>2021</v>
      </c>
      <c r="B4072">
        <v>6</v>
      </c>
      <c r="C4072">
        <v>19</v>
      </c>
      <c r="D4072">
        <v>15</v>
      </c>
      <c r="E4072">
        <v>33616.843000000001</v>
      </c>
      <c r="F4072">
        <v>903.63099999999997</v>
      </c>
      <c r="G4072">
        <v>118.518</v>
      </c>
      <c r="H4072">
        <v>100.068</v>
      </c>
      <c r="I4072">
        <v>270.17500000000001</v>
      </c>
      <c r="J4072">
        <v>2.6850000000000001</v>
      </c>
      <c r="K4072">
        <v>-7.9859999999999998</v>
      </c>
      <c r="L4072">
        <v>94.075999999999993</v>
      </c>
      <c r="M4072">
        <v>34979.491000000002</v>
      </c>
      <c r="N4072">
        <v>8088.777</v>
      </c>
      <c r="O4072">
        <v>-1.123</v>
      </c>
      <c r="P4072">
        <v>7.1769999999999996</v>
      </c>
      <c r="Q4072">
        <v>373.46499999999997</v>
      </c>
      <c r="R4072">
        <v>26884.66</v>
      </c>
      <c r="S4072">
        <v>26511.195</v>
      </c>
    </row>
    <row r="4073" spans="1:19" x14ac:dyDescent="0.3">
      <c r="A4073">
        <v>2021</v>
      </c>
      <c r="B4073">
        <v>6</v>
      </c>
      <c r="C4073">
        <v>19</v>
      </c>
      <c r="D4073">
        <v>16</v>
      </c>
      <c r="E4073">
        <v>33778.411999999997</v>
      </c>
      <c r="F4073">
        <v>851.255</v>
      </c>
      <c r="G4073">
        <v>121.91500000000001</v>
      </c>
      <c r="H4073">
        <v>102.899</v>
      </c>
      <c r="I4073">
        <v>120.146</v>
      </c>
      <c r="J4073">
        <v>1.605</v>
      </c>
      <c r="K4073">
        <v>-57.816000000000003</v>
      </c>
      <c r="L4073">
        <v>94.111999999999995</v>
      </c>
      <c r="M4073">
        <v>34890.614000000001</v>
      </c>
      <c r="N4073">
        <v>6354.299</v>
      </c>
      <c r="O4073">
        <v>2.069</v>
      </c>
      <c r="P4073">
        <v>7.6639999999999997</v>
      </c>
      <c r="Q4073">
        <v>377.78300000000002</v>
      </c>
      <c r="R4073">
        <v>28526.581999999999</v>
      </c>
      <c r="S4073">
        <v>28148.798999999999</v>
      </c>
    </row>
    <row r="4074" spans="1:19" x14ac:dyDescent="0.3">
      <c r="A4074">
        <v>2021</v>
      </c>
      <c r="B4074">
        <v>6</v>
      </c>
      <c r="C4074">
        <v>19</v>
      </c>
      <c r="D4074">
        <v>17</v>
      </c>
      <c r="E4074">
        <v>33441.1</v>
      </c>
      <c r="F4074">
        <v>807.03399999999999</v>
      </c>
      <c r="G4074">
        <v>122.748</v>
      </c>
      <c r="H4074">
        <v>103.88500000000001</v>
      </c>
      <c r="I4074">
        <v>125.048</v>
      </c>
      <c r="J4074">
        <v>1.504</v>
      </c>
      <c r="K4074">
        <v>-81.945999999999998</v>
      </c>
      <c r="L4074">
        <v>94.036000000000001</v>
      </c>
      <c r="M4074">
        <v>34490.661</v>
      </c>
      <c r="N4074">
        <v>4108.4399999999996</v>
      </c>
      <c r="O4074">
        <v>26.853000000000002</v>
      </c>
      <c r="P4074">
        <v>9.49</v>
      </c>
      <c r="Q4074">
        <v>376.10300000000001</v>
      </c>
      <c r="R4074">
        <v>30345.878000000001</v>
      </c>
      <c r="S4074">
        <v>29969.775000000001</v>
      </c>
    </row>
    <row r="4075" spans="1:19" x14ac:dyDescent="0.3">
      <c r="A4075">
        <v>2021</v>
      </c>
      <c r="B4075">
        <v>6</v>
      </c>
      <c r="C4075">
        <v>19</v>
      </c>
      <c r="D4075">
        <v>18</v>
      </c>
      <c r="E4075">
        <v>32515.841</v>
      </c>
      <c r="F4075">
        <v>782.57899999999995</v>
      </c>
      <c r="G4075">
        <v>122.23099999999999</v>
      </c>
      <c r="H4075">
        <v>102.54300000000001</v>
      </c>
      <c r="I4075">
        <v>126.42400000000001</v>
      </c>
      <c r="J4075">
        <v>1.413</v>
      </c>
      <c r="K4075">
        <v>-79.344999999999999</v>
      </c>
      <c r="L4075">
        <v>93.846999999999994</v>
      </c>
      <c r="M4075">
        <v>33543.300999999999</v>
      </c>
      <c r="N4075">
        <v>1746.377</v>
      </c>
      <c r="O4075">
        <v>75.513000000000005</v>
      </c>
      <c r="P4075">
        <v>1.43</v>
      </c>
      <c r="Q4075">
        <v>362.07799999999997</v>
      </c>
      <c r="R4075">
        <v>31719.98</v>
      </c>
      <c r="S4075">
        <v>31357.901999999998</v>
      </c>
    </row>
    <row r="4076" spans="1:19" x14ac:dyDescent="0.3">
      <c r="A4076">
        <v>2021</v>
      </c>
      <c r="B4076">
        <v>6</v>
      </c>
      <c r="C4076">
        <v>19</v>
      </c>
      <c r="D4076">
        <v>19</v>
      </c>
      <c r="E4076">
        <v>31599.814999999999</v>
      </c>
      <c r="F4076">
        <v>777.74</v>
      </c>
      <c r="G4076">
        <v>118.974</v>
      </c>
      <c r="H4076">
        <v>97.843000000000004</v>
      </c>
      <c r="I4076">
        <v>140.63300000000001</v>
      </c>
      <c r="J4076">
        <v>1.3069999999999999</v>
      </c>
      <c r="K4076">
        <v>-81.674999999999997</v>
      </c>
      <c r="L4076">
        <v>93.611000000000004</v>
      </c>
      <c r="M4076">
        <v>32629.273000000001</v>
      </c>
      <c r="N4076">
        <v>311.49200000000002</v>
      </c>
      <c r="O4076">
        <v>96.983999999999995</v>
      </c>
      <c r="P4076">
        <v>1.91</v>
      </c>
      <c r="Q4076">
        <v>333.06900000000002</v>
      </c>
      <c r="R4076">
        <v>32218.887999999999</v>
      </c>
      <c r="S4076">
        <v>31885.819</v>
      </c>
    </row>
    <row r="4077" spans="1:19" x14ac:dyDescent="0.3">
      <c r="A4077">
        <v>2021</v>
      </c>
      <c r="B4077">
        <v>6</v>
      </c>
      <c r="C4077">
        <v>19</v>
      </c>
      <c r="D4077">
        <v>20</v>
      </c>
      <c r="E4077">
        <v>31557.132000000001</v>
      </c>
      <c r="F4077">
        <v>818.70699999999999</v>
      </c>
      <c r="G4077">
        <v>112.075</v>
      </c>
      <c r="H4077">
        <v>92.882999999999996</v>
      </c>
      <c r="I4077">
        <v>205.107</v>
      </c>
      <c r="J4077">
        <v>1.6870000000000001</v>
      </c>
      <c r="K4077">
        <v>-82.858999999999995</v>
      </c>
      <c r="L4077">
        <v>93.591999999999999</v>
      </c>
      <c r="M4077">
        <v>32686.25</v>
      </c>
      <c r="N4077">
        <v>6.6840000000000002</v>
      </c>
      <c r="O4077">
        <v>95.379000000000005</v>
      </c>
      <c r="P4077">
        <v>4.7569999999999997</v>
      </c>
      <c r="Q4077">
        <v>305.22000000000003</v>
      </c>
      <c r="R4077">
        <v>32579.43</v>
      </c>
      <c r="S4077">
        <v>32274.21</v>
      </c>
    </row>
    <row r="4078" spans="1:19" x14ac:dyDescent="0.3">
      <c r="A4078">
        <v>2021</v>
      </c>
      <c r="B4078">
        <v>6</v>
      </c>
      <c r="C4078">
        <v>19</v>
      </c>
      <c r="D4078">
        <v>21</v>
      </c>
      <c r="E4078">
        <v>30713.056</v>
      </c>
      <c r="F4078">
        <v>880.90800000000002</v>
      </c>
      <c r="G4078">
        <v>103.816</v>
      </c>
      <c r="H4078">
        <v>90.948999999999998</v>
      </c>
      <c r="I4078">
        <v>429.49599999999998</v>
      </c>
      <c r="J4078">
        <v>2.3239999999999998</v>
      </c>
      <c r="K4078">
        <v>-20.876999999999999</v>
      </c>
      <c r="L4078">
        <v>93.346999999999994</v>
      </c>
      <c r="M4078">
        <v>32189.203000000001</v>
      </c>
      <c r="N4078">
        <v>0</v>
      </c>
      <c r="O4078">
        <v>0</v>
      </c>
      <c r="P4078">
        <v>2.3479999999999999</v>
      </c>
      <c r="Q4078">
        <v>277.084</v>
      </c>
      <c r="R4078">
        <v>32186.855</v>
      </c>
      <c r="S4078">
        <v>31909.77</v>
      </c>
    </row>
    <row r="4079" spans="1:19" x14ac:dyDescent="0.3">
      <c r="A4079">
        <v>2021</v>
      </c>
      <c r="B4079">
        <v>6</v>
      </c>
      <c r="C4079">
        <v>19</v>
      </c>
      <c r="D4079">
        <v>22</v>
      </c>
      <c r="E4079">
        <v>28123.432000000001</v>
      </c>
      <c r="F4079">
        <v>1033.2539999999999</v>
      </c>
      <c r="G4079">
        <v>95.566000000000003</v>
      </c>
      <c r="H4079">
        <v>86.522999999999996</v>
      </c>
      <c r="I4079">
        <v>471.82100000000003</v>
      </c>
      <c r="J4079">
        <v>2.1179999999999999</v>
      </c>
      <c r="K4079">
        <v>8.3179999999999996</v>
      </c>
      <c r="L4079">
        <v>92.135000000000005</v>
      </c>
      <c r="M4079">
        <v>29817.599999999999</v>
      </c>
      <c r="N4079">
        <v>0</v>
      </c>
      <c r="O4079">
        <v>0</v>
      </c>
      <c r="P4079">
        <v>-10.281000000000001</v>
      </c>
      <c r="Q4079">
        <v>248.96899999999999</v>
      </c>
      <c r="R4079">
        <v>29827.881000000001</v>
      </c>
      <c r="S4079">
        <v>29578.912</v>
      </c>
    </row>
    <row r="4080" spans="1:19" x14ac:dyDescent="0.3">
      <c r="A4080">
        <v>2021</v>
      </c>
      <c r="B4080">
        <v>6</v>
      </c>
      <c r="C4080">
        <v>19</v>
      </c>
      <c r="D4080">
        <v>23</v>
      </c>
      <c r="E4080">
        <v>25544.267</v>
      </c>
      <c r="F4080">
        <v>1227.44</v>
      </c>
      <c r="G4080">
        <v>86.253</v>
      </c>
      <c r="H4080">
        <v>82.75</v>
      </c>
      <c r="I4080">
        <v>583.24</v>
      </c>
      <c r="J4080">
        <v>2.2850000000000001</v>
      </c>
      <c r="K4080">
        <v>25.85</v>
      </c>
      <c r="L4080">
        <v>90.018000000000001</v>
      </c>
      <c r="M4080">
        <v>27555.85</v>
      </c>
      <c r="N4080">
        <v>0</v>
      </c>
      <c r="O4080">
        <v>0</v>
      </c>
      <c r="P4080">
        <v>-12.760999999999999</v>
      </c>
      <c r="Q4080">
        <v>218.90100000000001</v>
      </c>
      <c r="R4080">
        <v>27568.611000000001</v>
      </c>
      <c r="S4080">
        <v>27349.71</v>
      </c>
    </row>
    <row r="4081" spans="1:19" x14ac:dyDescent="0.3">
      <c r="A4081">
        <v>2021</v>
      </c>
      <c r="B4081">
        <v>6</v>
      </c>
      <c r="C4081">
        <v>19</v>
      </c>
      <c r="D4081">
        <v>24</v>
      </c>
      <c r="E4081">
        <v>23289.874</v>
      </c>
      <c r="F4081">
        <v>1561.818</v>
      </c>
      <c r="G4081">
        <v>79.161000000000001</v>
      </c>
      <c r="H4081">
        <v>78.516000000000005</v>
      </c>
      <c r="I4081">
        <v>914.98099999999999</v>
      </c>
      <c r="J4081">
        <v>2.2050000000000001</v>
      </c>
      <c r="K4081">
        <v>33.454000000000001</v>
      </c>
      <c r="L4081">
        <v>88.492000000000004</v>
      </c>
      <c r="M4081">
        <v>25969.341</v>
      </c>
      <c r="N4081">
        <v>0</v>
      </c>
      <c r="O4081">
        <v>0</v>
      </c>
      <c r="P4081">
        <v>-21.530999999999999</v>
      </c>
      <c r="Q4081">
        <v>192.37299999999999</v>
      </c>
      <c r="R4081">
        <v>25990.871999999999</v>
      </c>
      <c r="S4081">
        <v>25798.499</v>
      </c>
    </row>
    <row r="4082" spans="1:19" x14ac:dyDescent="0.3">
      <c r="A4082">
        <v>2021</v>
      </c>
      <c r="B4082">
        <v>6</v>
      </c>
      <c r="C4082">
        <v>20</v>
      </c>
      <c r="D4082">
        <v>1</v>
      </c>
      <c r="E4082">
        <v>21381.215</v>
      </c>
      <c r="F4082">
        <v>1656.848</v>
      </c>
      <c r="G4082">
        <v>68.418000000000006</v>
      </c>
      <c r="H4082">
        <v>74.28</v>
      </c>
      <c r="I4082">
        <v>776.048</v>
      </c>
      <c r="J4082">
        <v>2.1859999999999999</v>
      </c>
      <c r="K4082">
        <v>29.997</v>
      </c>
      <c r="L4082">
        <v>87.292000000000002</v>
      </c>
      <c r="M4082">
        <v>24007.866000000002</v>
      </c>
      <c r="N4082">
        <v>0</v>
      </c>
      <c r="O4082">
        <v>0</v>
      </c>
      <c r="P4082">
        <v>-18.259</v>
      </c>
      <c r="Q4082">
        <v>171.63</v>
      </c>
      <c r="R4082">
        <v>24026.125</v>
      </c>
      <c r="S4082">
        <v>23854.493999999999</v>
      </c>
    </row>
    <row r="4083" spans="1:19" x14ac:dyDescent="0.3">
      <c r="A4083">
        <v>2021</v>
      </c>
      <c r="B4083">
        <v>6</v>
      </c>
      <c r="C4083">
        <v>20</v>
      </c>
      <c r="D4083">
        <v>2</v>
      </c>
      <c r="E4083">
        <v>20653.128000000001</v>
      </c>
      <c r="F4083">
        <v>1702.4179999999999</v>
      </c>
      <c r="G4083">
        <v>63.976999999999997</v>
      </c>
      <c r="H4083">
        <v>72.527000000000001</v>
      </c>
      <c r="I4083">
        <v>521.38699999999994</v>
      </c>
      <c r="J4083">
        <v>2.2200000000000002</v>
      </c>
      <c r="K4083">
        <v>26.181999999999999</v>
      </c>
      <c r="L4083">
        <v>86.888000000000005</v>
      </c>
      <c r="M4083">
        <v>23064.749</v>
      </c>
      <c r="N4083">
        <v>0</v>
      </c>
      <c r="O4083">
        <v>0</v>
      </c>
      <c r="P4083">
        <v>-13.888</v>
      </c>
      <c r="Q4083">
        <v>160.804</v>
      </c>
      <c r="R4083">
        <v>23078.637999999999</v>
      </c>
      <c r="S4083">
        <v>22917.833999999999</v>
      </c>
    </row>
    <row r="4084" spans="1:19" x14ac:dyDescent="0.3">
      <c r="A4084">
        <v>2021</v>
      </c>
      <c r="B4084">
        <v>6</v>
      </c>
      <c r="C4084">
        <v>20</v>
      </c>
      <c r="D4084">
        <v>3</v>
      </c>
      <c r="E4084">
        <v>20411.794999999998</v>
      </c>
      <c r="F4084">
        <v>1753.6089999999999</v>
      </c>
      <c r="G4084">
        <v>61.545000000000002</v>
      </c>
      <c r="H4084">
        <v>70.575000000000003</v>
      </c>
      <c r="I4084">
        <v>330.22199999999998</v>
      </c>
      <c r="J4084">
        <v>2.1920000000000002</v>
      </c>
      <c r="K4084">
        <v>22.652999999999999</v>
      </c>
      <c r="L4084">
        <v>86.763000000000005</v>
      </c>
      <c r="M4084">
        <v>22677.81</v>
      </c>
      <c r="N4084">
        <v>0</v>
      </c>
      <c r="O4084">
        <v>0</v>
      </c>
      <c r="P4084">
        <v>-8.7870000000000008</v>
      </c>
      <c r="Q4084">
        <v>153.98500000000001</v>
      </c>
      <c r="R4084">
        <v>22686.596000000001</v>
      </c>
      <c r="S4084">
        <v>22532.611000000001</v>
      </c>
    </row>
    <row r="4085" spans="1:19" x14ac:dyDescent="0.3">
      <c r="A4085">
        <v>2021</v>
      </c>
      <c r="B4085">
        <v>6</v>
      </c>
      <c r="C4085">
        <v>20</v>
      </c>
      <c r="D4085">
        <v>4</v>
      </c>
      <c r="E4085">
        <v>20578.156999999999</v>
      </c>
      <c r="F4085">
        <v>1752.895</v>
      </c>
      <c r="G4085">
        <v>60.052999999999997</v>
      </c>
      <c r="H4085">
        <v>69.290999999999997</v>
      </c>
      <c r="I4085">
        <v>207.58500000000001</v>
      </c>
      <c r="J4085">
        <v>1.978</v>
      </c>
      <c r="K4085">
        <v>21.936</v>
      </c>
      <c r="L4085">
        <v>86.858999999999995</v>
      </c>
      <c r="M4085">
        <v>22718.702000000001</v>
      </c>
      <c r="N4085">
        <v>0</v>
      </c>
      <c r="O4085">
        <v>0</v>
      </c>
      <c r="P4085">
        <v>-5.1609999999999996</v>
      </c>
      <c r="Q4085">
        <v>150.887</v>
      </c>
      <c r="R4085">
        <v>22723.863000000001</v>
      </c>
      <c r="S4085">
        <v>22572.975999999999</v>
      </c>
    </row>
    <row r="4086" spans="1:19" x14ac:dyDescent="0.3">
      <c r="A4086">
        <v>2021</v>
      </c>
      <c r="B4086">
        <v>6</v>
      </c>
      <c r="C4086">
        <v>20</v>
      </c>
      <c r="D4086">
        <v>5</v>
      </c>
      <c r="E4086">
        <v>21400.683000000001</v>
      </c>
      <c r="F4086">
        <v>1685.3040000000001</v>
      </c>
      <c r="G4086">
        <v>60.185000000000002</v>
      </c>
      <c r="H4086">
        <v>68.706999999999994</v>
      </c>
      <c r="I4086">
        <v>119.679</v>
      </c>
      <c r="J4086">
        <v>1.9810000000000001</v>
      </c>
      <c r="K4086">
        <v>10.016999999999999</v>
      </c>
      <c r="L4086">
        <v>87.316999999999993</v>
      </c>
      <c r="M4086">
        <v>23373.687999999998</v>
      </c>
      <c r="N4086">
        <v>0.48099999999999998</v>
      </c>
      <c r="O4086">
        <v>0</v>
      </c>
      <c r="P4086">
        <v>-4.5750000000000002</v>
      </c>
      <c r="Q4086">
        <v>149.601</v>
      </c>
      <c r="R4086">
        <v>23377.781999999999</v>
      </c>
      <c r="S4086">
        <v>23228.18</v>
      </c>
    </row>
    <row r="4087" spans="1:19" x14ac:dyDescent="0.3">
      <c r="A4087">
        <v>2021</v>
      </c>
      <c r="B4087">
        <v>6</v>
      </c>
      <c r="C4087">
        <v>20</v>
      </c>
      <c r="D4087">
        <v>6</v>
      </c>
      <c r="E4087">
        <v>22820.807000000001</v>
      </c>
      <c r="F4087">
        <v>1548.6089999999999</v>
      </c>
      <c r="G4087">
        <v>60.887</v>
      </c>
      <c r="H4087">
        <v>68.876999999999995</v>
      </c>
      <c r="I4087">
        <v>75.995999999999995</v>
      </c>
      <c r="J4087">
        <v>2.302</v>
      </c>
      <c r="K4087">
        <v>4.782</v>
      </c>
      <c r="L4087">
        <v>88.183000000000007</v>
      </c>
      <c r="M4087">
        <v>24609.556</v>
      </c>
      <c r="N4087">
        <v>192.733</v>
      </c>
      <c r="O4087">
        <v>0</v>
      </c>
      <c r="P4087">
        <v>-2.1589999999999998</v>
      </c>
      <c r="Q4087">
        <v>155.21899999999999</v>
      </c>
      <c r="R4087">
        <v>24418.982</v>
      </c>
      <c r="S4087">
        <v>24263.762999999999</v>
      </c>
    </row>
    <row r="4088" spans="1:19" x14ac:dyDescent="0.3">
      <c r="A4088">
        <v>2021</v>
      </c>
      <c r="B4088">
        <v>6</v>
      </c>
      <c r="C4088">
        <v>20</v>
      </c>
      <c r="D4088">
        <v>7</v>
      </c>
      <c r="E4088">
        <v>25027.494999999999</v>
      </c>
      <c r="F4088">
        <v>1497.9369999999999</v>
      </c>
      <c r="G4088">
        <v>63.195</v>
      </c>
      <c r="H4088">
        <v>71.326999999999998</v>
      </c>
      <c r="I4088">
        <v>79.161000000000001</v>
      </c>
      <c r="J4088">
        <v>2.62</v>
      </c>
      <c r="K4088">
        <v>12.414999999999999</v>
      </c>
      <c r="L4088">
        <v>89.573999999999998</v>
      </c>
      <c r="M4088">
        <v>26780.528999999999</v>
      </c>
      <c r="N4088">
        <v>1511.2560000000001</v>
      </c>
      <c r="O4088">
        <v>-0.53800000000000003</v>
      </c>
      <c r="P4088">
        <v>-1.5009999999999999</v>
      </c>
      <c r="Q4088">
        <v>169.917</v>
      </c>
      <c r="R4088">
        <v>25271.312000000002</v>
      </c>
      <c r="S4088">
        <v>25101.396000000001</v>
      </c>
    </row>
    <row r="4089" spans="1:19" x14ac:dyDescent="0.3">
      <c r="A4089">
        <v>2021</v>
      </c>
      <c r="B4089">
        <v>6</v>
      </c>
      <c r="C4089">
        <v>20</v>
      </c>
      <c r="D4089">
        <v>8</v>
      </c>
      <c r="E4089">
        <v>26805.706999999999</v>
      </c>
      <c r="F4089">
        <v>1422.008</v>
      </c>
      <c r="G4089">
        <v>70.138000000000005</v>
      </c>
      <c r="H4089">
        <v>73.272000000000006</v>
      </c>
      <c r="I4089">
        <v>109.06699999999999</v>
      </c>
      <c r="J4089">
        <v>2.8879999999999999</v>
      </c>
      <c r="K4089">
        <v>7.4219999999999997</v>
      </c>
      <c r="L4089">
        <v>91.024000000000001</v>
      </c>
      <c r="M4089">
        <v>28511.386999999999</v>
      </c>
      <c r="N4089">
        <v>3753.6089999999999</v>
      </c>
      <c r="O4089">
        <v>-37.793999999999997</v>
      </c>
      <c r="P4089">
        <v>-1.222</v>
      </c>
      <c r="Q4089">
        <v>194.00200000000001</v>
      </c>
      <c r="R4089">
        <v>24796.794999999998</v>
      </c>
      <c r="S4089">
        <v>24602.793000000001</v>
      </c>
    </row>
    <row r="4090" spans="1:19" x14ac:dyDescent="0.3">
      <c r="A4090">
        <v>2021</v>
      </c>
      <c r="B4090">
        <v>6</v>
      </c>
      <c r="C4090">
        <v>20</v>
      </c>
      <c r="D4090">
        <v>9</v>
      </c>
      <c r="E4090">
        <v>28243.030999999999</v>
      </c>
      <c r="F4090">
        <v>1318.5029999999999</v>
      </c>
      <c r="G4090">
        <v>77.212999999999994</v>
      </c>
      <c r="H4090">
        <v>74.745999999999995</v>
      </c>
      <c r="I4090">
        <v>148.09700000000001</v>
      </c>
      <c r="J4090">
        <v>3.0950000000000002</v>
      </c>
      <c r="K4090">
        <v>7.9969999999999999</v>
      </c>
      <c r="L4090">
        <v>92.171999999999997</v>
      </c>
      <c r="M4090">
        <v>29887.641</v>
      </c>
      <c r="N4090">
        <v>6037.527</v>
      </c>
      <c r="O4090">
        <v>-83.015000000000001</v>
      </c>
      <c r="P4090">
        <v>0.55800000000000005</v>
      </c>
      <c r="Q4090">
        <v>224.72800000000001</v>
      </c>
      <c r="R4090">
        <v>23932.571</v>
      </c>
      <c r="S4090">
        <v>23707.843000000001</v>
      </c>
    </row>
    <row r="4091" spans="1:19" x14ac:dyDescent="0.3">
      <c r="A4091">
        <v>2021</v>
      </c>
      <c r="B4091">
        <v>6</v>
      </c>
      <c r="C4091">
        <v>20</v>
      </c>
      <c r="D4091">
        <v>10</v>
      </c>
      <c r="E4091">
        <v>29541.695</v>
      </c>
      <c r="F4091">
        <v>1214.847</v>
      </c>
      <c r="G4091">
        <v>85.375</v>
      </c>
      <c r="H4091">
        <v>78.572000000000003</v>
      </c>
      <c r="I4091">
        <v>183.595</v>
      </c>
      <c r="J4091">
        <v>3.2829999999999999</v>
      </c>
      <c r="K4091">
        <v>16.030999999999999</v>
      </c>
      <c r="L4091">
        <v>92.900999999999996</v>
      </c>
      <c r="M4091">
        <v>31130.923999999999</v>
      </c>
      <c r="N4091">
        <v>7909.951</v>
      </c>
      <c r="O4091">
        <v>-112.64700000000001</v>
      </c>
      <c r="P4091">
        <v>2.133</v>
      </c>
      <c r="Q4091">
        <v>253.90899999999999</v>
      </c>
      <c r="R4091">
        <v>23331.488000000001</v>
      </c>
      <c r="S4091">
        <v>23077.579000000002</v>
      </c>
    </row>
    <row r="4092" spans="1:19" x14ac:dyDescent="0.3">
      <c r="A4092">
        <v>2021</v>
      </c>
      <c r="B4092">
        <v>6</v>
      </c>
      <c r="C4092">
        <v>20</v>
      </c>
      <c r="D4092">
        <v>11</v>
      </c>
      <c r="E4092">
        <v>30488.638999999999</v>
      </c>
      <c r="F4092">
        <v>1140.491</v>
      </c>
      <c r="G4092">
        <v>93.546999999999997</v>
      </c>
      <c r="H4092">
        <v>81.683999999999997</v>
      </c>
      <c r="I4092">
        <v>236.779</v>
      </c>
      <c r="J4092">
        <v>3.4590000000000001</v>
      </c>
      <c r="K4092">
        <v>18.466000000000001</v>
      </c>
      <c r="L4092">
        <v>93.265000000000001</v>
      </c>
      <c r="M4092">
        <v>32062.782999999999</v>
      </c>
      <c r="N4092">
        <v>9185.0969999999998</v>
      </c>
      <c r="O4092">
        <v>-92.564999999999998</v>
      </c>
      <c r="P4092">
        <v>3.1669999999999998</v>
      </c>
      <c r="Q4092">
        <v>278.58800000000002</v>
      </c>
      <c r="R4092">
        <v>22967.084999999999</v>
      </c>
      <c r="S4092">
        <v>22688.496999999999</v>
      </c>
    </row>
    <row r="4093" spans="1:19" x14ac:dyDescent="0.3">
      <c r="A4093">
        <v>2021</v>
      </c>
      <c r="B4093">
        <v>6</v>
      </c>
      <c r="C4093">
        <v>20</v>
      </c>
      <c r="D4093">
        <v>12</v>
      </c>
      <c r="E4093">
        <v>31027.816999999999</v>
      </c>
      <c r="F4093">
        <v>1077.204</v>
      </c>
      <c r="G4093">
        <v>100.419</v>
      </c>
      <c r="H4093">
        <v>86.316000000000003</v>
      </c>
      <c r="I4093">
        <v>278.48500000000001</v>
      </c>
      <c r="J4093">
        <v>3.6019999999999999</v>
      </c>
      <c r="K4093">
        <v>9.7249999999999996</v>
      </c>
      <c r="L4093">
        <v>93.441000000000003</v>
      </c>
      <c r="M4093">
        <v>32576.589</v>
      </c>
      <c r="N4093">
        <v>9767.473</v>
      </c>
      <c r="O4093">
        <v>-26.298999999999999</v>
      </c>
      <c r="P4093">
        <v>6.0179999999999998</v>
      </c>
      <c r="Q4093">
        <v>300.29899999999998</v>
      </c>
      <c r="R4093">
        <v>22829.397000000001</v>
      </c>
      <c r="S4093">
        <v>22529.098000000002</v>
      </c>
    </row>
    <row r="4094" spans="1:19" x14ac:dyDescent="0.3">
      <c r="A4094">
        <v>2021</v>
      </c>
      <c r="B4094">
        <v>6</v>
      </c>
      <c r="C4094">
        <v>20</v>
      </c>
      <c r="D4094">
        <v>13</v>
      </c>
      <c r="E4094">
        <v>31758.510999999999</v>
      </c>
      <c r="F4094">
        <v>1003.139</v>
      </c>
      <c r="G4094">
        <v>107.71299999999999</v>
      </c>
      <c r="H4094">
        <v>90.578000000000003</v>
      </c>
      <c r="I4094">
        <v>291.09500000000003</v>
      </c>
      <c r="J4094">
        <v>3.601</v>
      </c>
      <c r="K4094">
        <v>7.2539999999999996</v>
      </c>
      <c r="L4094">
        <v>93.64</v>
      </c>
      <c r="M4094">
        <v>33247.819000000003</v>
      </c>
      <c r="N4094">
        <v>9802.4680000000008</v>
      </c>
      <c r="O4094">
        <v>-2.673</v>
      </c>
      <c r="P4094">
        <v>5.8289999999999997</v>
      </c>
      <c r="Q4094">
        <v>320.41800000000001</v>
      </c>
      <c r="R4094">
        <v>23442.194</v>
      </c>
      <c r="S4094">
        <v>23121.776000000002</v>
      </c>
    </row>
    <row r="4095" spans="1:19" x14ac:dyDescent="0.3">
      <c r="A4095">
        <v>2021</v>
      </c>
      <c r="B4095">
        <v>6</v>
      </c>
      <c r="C4095">
        <v>20</v>
      </c>
      <c r="D4095">
        <v>14</v>
      </c>
      <c r="E4095">
        <v>32319.368999999999</v>
      </c>
      <c r="F4095">
        <v>934.91300000000001</v>
      </c>
      <c r="G4095">
        <v>113.78700000000001</v>
      </c>
      <c r="H4095">
        <v>94.694000000000003</v>
      </c>
      <c r="I4095">
        <v>281.34899999999999</v>
      </c>
      <c r="J4095">
        <v>3.157</v>
      </c>
      <c r="K4095">
        <v>-4.1390000000000002</v>
      </c>
      <c r="L4095">
        <v>93.766999999999996</v>
      </c>
      <c r="M4095">
        <v>33723.110999999997</v>
      </c>
      <c r="N4095">
        <v>9269.9979999999996</v>
      </c>
      <c r="O4095">
        <v>-1.0720000000000001</v>
      </c>
      <c r="P4095">
        <v>4.7149999999999999</v>
      </c>
      <c r="Q4095">
        <v>337.524</v>
      </c>
      <c r="R4095">
        <v>24449.47</v>
      </c>
      <c r="S4095">
        <v>24111.946</v>
      </c>
    </row>
    <row r="4096" spans="1:19" x14ac:dyDescent="0.3">
      <c r="A4096">
        <v>2021</v>
      </c>
      <c r="B4096">
        <v>6</v>
      </c>
      <c r="C4096">
        <v>20</v>
      </c>
      <c r="D4096">
        <v>15</v>
      </c>
      <c r="E4096">
        <v>32474.891</v>
      </c>
      <c r="F4096">
        <v>903.63099999999997</v>
      </c>
      <c r="G4096">
        <v>117.86799999999999</v>
      </c>
      <c r="H4096">
        <v>97.93</v>
      </c>
      <c r="I4096">
        <v>270.17500000000001</v>
      </c>
      <c r="J4096">
        <v>2.6850000000000001</v>
      </c>
      <c r="K4096">
        <v>-6.7610000000000001</v>
      </c>
      <c r="L4096">
        <v>93.807000000000002</v>
      </c>
      <c r="M4096">
        <v>33836.358999999997</v>
      </c>
      <c r="N4096">
        <v>8088.777</v>
      </c>
      <c r="O4096">
        <v>-1.123</v>
      </c>
      <c r="P4096">
        <v>7.1769999999999996</v>
      </c>
      <c r="Q4096">
        <v>351.27</v>
      </c>
      <c r="R4096">
        <v>25741.526999999998</v>
      </c>
      <c r="S4096">
        <v>25390.257000000001</v>
      </c>
    </row>
    <row r="4097" spans="1:19" x14ac:dyDescent="0.3">
      <c r="A4097">
        <v>2021</v>
      </c>
      <c r="B4097">
        <v>6</v>
      </c>
      <c r="C4097">
        <v>20</v>
      </c>
      <c r="D4097">
        <v>16</v>
      </c>
      <c r="E4097">
        <v>32366.870999999999</v>
      </c>
      <c r="F4097">
        <v>851.255</v>
      </c>
      <c r="G4097">
        <v>121.274</v>
      </c>
      <c r="H4097">
        <v>100.181</v>
      </c>
      <c r="I4097">
        <v>120.146</v>
      </c>
      <c r="J4097">
        <v>1.605</v>
      </c>
      <c r="K4097">
        <v>-48.337000000000003</v>
      </c>
      <c r="L4097">
        <v>93.78</v>
      </c>
      <c r="M4097">
        <v>33485.502999999997</v>
      </c>
      <c r="N4097">
        <v>6354.299</v>
      </c>
      <c r="O4097">
        <v>2.069</v>
      </c>
      <c r="P4097">
        <v>7.6639999999999997</v>
      </c>
      <c r="Q4097">
        <v>361.161</v>
      </c>
      <c r="R4097">
        <v>27121.471000000001</v>
      </c>
      <c r="S4097">
        <v>26760.31</v>
      </c>
    </row>
    <row r="4098" spans="1:19" x14ac:dyDescent="0.3">
      <c r="A4098">
        <v>2021</v>
      </c>
      <c r="B4098">
        <v>6</v>
      </c>
      <c r="C4098">
        <v>20</v>
      </c>
      <c r="D4098">
        <v>17</v>
      </c>
      <c r="E4098">
        <v>31774.276999999998</v>
      </c>
      <c r="F4098">
        <v>807.03399999999999</v>
      </c>
      <c r="G4098">
        <v>123.196</v>
      </c>
      <c r="H4098">
        <v>100.70399999999999</v>
      </c>
      <c r="I4098">
        <v>125.048</v>
      </c>
      <c r="J4098">
        <v>1.504</v>
      </c>
      <c r="K4098">
        <v>-70.343000000000004</v>
      </c>
      <c r="L4098">
        <v>93.65</v>
      </c>
      <c r="M4098">
        <v>32831.875</v>
      </c>
      <c r="N4098">
        <v>4108.4399999999996</v>
      </c>
      <c r="O4098">
        <v>26.853000000000002</v>
      </c>
      <c r="P4098">
        <v>9.49</v>
      </c>
      <c r="Q4098">
        <v>365.81299999999999</v>
      </c>
      <c r="R4098">
        <v>28687.092000000001</v>
      </c>
      <c r="S4098">
        <v>28321.278999999999</v>
      </c>
    </row>
    <row r="4099" spans="1:19" x14ac:dyDescent="0.3">
      <c r="A4099">
        <v>2021</v>
      </c>
      <c r="B4099">
        <v>6</v>
      </c>
      <c r="C4099">
        <v>20</v>
      </c>
      <c r="D4099">
        <v>18</v>
      </c>
      <c r="E4099">
        <v>30928.198</v>
      </c>
      <c r="F4099">
        <v>782.57899999999995</v>
      </c>
      <c r="G4099">
        <v>123.099</v>
      </c>
      <c r="H4099">
        <v>99.49</v>
      </c>
      <c r="I4099">
        <v>126.42400000000001</v>
      </c>
      <c r="J4099">
        <v>1.413</v>
      </c>
      <c r="K4099">
        <v>-69.891999999999996</v>
      </c>
      <c r="L4099">
        <v>93.427000000000007</v>
      </c>
      <c r="M4099">
        <v>31961.637999999999</v>
      </c>
      <c r="N4099">
        <v>1746.377</v>
      </c>
      <c r="O4099">
        <v>75.513000000000005</v>
      </c>
      <c r="P4099">
        <v>1.43</v>
      </c>
      <c r="Q4099">
        <v>359.779</v>
      </c>
      <c r="R4099">
        <v>30138.317999999999</v>
      </c>
      <c r="S4099">
        <v>29778.539000000001</v>
      </c>
    </row>
    <row r="4100" spans="1:19" x14ac:dyDescent="0.3">
      <c r="A4100">
        <v>2021</v>
      </c>
      <c r="B4100">
        <v>6</v>
      </c>
      <c r="C4100">
        <v>20</v>
      </c>
      <c r="D4100">
        <v>19</v>
      </c>
      <c r="E4100">
        <v>30075.871999999999</v>
      </c>
      <c r="F4100">
        <v>777.74</v>
      </c>
      <c r="G4100">
        <v>119.913</v>
      </c>
      <c r="H4100">
        <v>95.113</v>
      </c>
      <c r="I4100">
        <v>140.63300000000001</v>
      </c>
      <c r="J4100">
        <v>1.3069999999999999</v>
      </c>
      <c r="K4100">
        <v>-74.281000000000006</v>
      </c>
      <c r="L4100">
        <v>93.135000000000005</v>
      </c>
      <c r="M4100">
        <v>31109.518</v>
      </c>
      <c r="N4100">
        <v>311.49200000000002</v>
      </c>
      <c r="O4100">
        <v>96.983999999999995</v>
      </c>
      <c r="P4100">
        <v>1.91</v>
      </c>
      <c r="Q4100">
        <v>338.66</v>
      </c>
      <c r="R4100">
        <v>30699.132000000001</v>
      </c>
      <c r="S4100">
        <v>30360.472000000002</v>
      </c>
    </row>
    <row r="4101" spans="1:19" x14ac:dyDescent="0.3">
      <c r="A4101">
        <v>2021</v>
      </c>
      <c r="B4101">
        <v>6</v>
      </c>
      <c r="C4101">
        <v>20</v>
      </c>
      <c r="D4101">
        <v>20</v>
      </c>
      <c r="E4101">
        <v>30356.526000000002</v>
      </c>
      <c r="F4101">
        <v>818.70699999999999</v>
      </c>
      <c r="G4101">
        <v>113.40900000000001</v>
      </c>
      <c r="H4101">
        <v>91.031000000000006</v>
      </c>
      <c r="I4101">
        <v>205.107</v>
      </c>
      <c r="J4101">
        <v>1.6870000000000001</v>
      </c>
      <c r="K4101">
        <v>-77.850999999999999</v>
      </c>
      <c r="L4101">
        <v>93.197999999999993</v>
      </c>
      <c r="M4101">
        <v>31488.404999999999</v>
      </c>
      <c r="N4101">
        <v>6.6840000000000002</v>
      </c>
      <c r="O4101">
        <v>95.379000000000005</v>
      </c>
      <c r="P4101">
        <v>4.7569999999999997</v>
      </c>
      <c r="Q4101">
        <v>312.05700000000002</v>
      </c>
      <c r="R4101">
        <v>31381.584999999999</v>
      </c>
      <c r="S4101">
        <v>31069.527999999998</v>
      </c>
    </row>
    <row r="4102" spans="1:19" x14ac:dyDescent="0.3">
      <c r="A4102">
        <v>2021</v>
      </c>
      <c r="B4102">
        <v>6</v>
      </c>
      <c r="C4102">
        <v>20</v>
      </c>
      <c r="D4102">
        <v>21</v>
      </c>
      <c r="E4102">
        <v>29708.004000000001</v>
      </c>
      <c r="F4102">
        <v>880.90800000000002</v>
      </c>
      <c r="G4102">
        <v>105.96599999999999</v>
      </c>
      <c r="H4102">
        <v>89.584999999999994</v>
      </c>
      <c r="I4102">
        <v>429.49599999999998</v>
      </c>
      <c r="J4102">
        <v>2.3239999999999998</v>
      </c>
      <c r="K4102">
        <v>-20.100999999999999</v>
      </c>
      <c r="L4102">
        <v>92.965000000000003</v>
      </c>
      <c r="M4102">
        <v>31183.181</v>
      </c>
      <c r="N4102">
        <v>0</v>
      </c>
      <c r="O4102">
        <v>0</v>
      </c>
      <c r="P4102">
        <v>2.3479999999999999</v>
      </c>
      <c r="Q4102">
        <v>282.589</v>
      </c>
      <c r="R4102">
        <v>31180.832999999999</v>
      </c>
      <c r="S4102">
        <v>30898.242999999999</v>
      </c>
    </row>
    <row r="4103" spans="1:19" x14ac:dyDescent="0.3">
      <c r="A4103">
        <v>2021</v>
      </c>
      <c r="B4103">
        <v>6</v>
      </c>
      <c r="C4103">
        <v>20</v>
      </c>
      <c r="D4103">
        <v>22</v>
      </c>
      <c r="E4103">
        <v>27184.951000000001</v>
      </c>
      <c r="F4103">
        <v>1033.2539999999999</v>
      </c>
      <c r="G4103">
        <v>97.364999999999995</v>
      </c>
      <c r="H4103">
        <v>85.37</v>
      </c>
      <c r="I4103">
        <v>471.82100000000003</v>
      </c>
      <c r="J4103">
        <v>2.1179999999999999</v>
      </c>
      <c r="K4103">
        <v>7.8330000000000002</v>
      </c>
      <c r="L4103">
        <v>91.305999999999997</v>
      </c>
      <c r="M4103">
        <v>28876.652999999998</v>
      </c>
      <c r="N4103">
        <v>0</v>
      </c>
      <c r="O4103">
        <v>0</v>
      </c>
      <c r="P4103">
        <v>-10.281000000000001</v>
      </c>
      <c r="Q4103">
        <v>251.929</v>
      </c>
      <c r="R4103">
        <v>28886.933000000001</v>
      </c>
      <c r="S4103">
        <v>28635.004000000001</v>
      </c>
    </row>
    <row r="4104" spans="1:19" x14ac:dyDescent="0.3">
      <c r="A4104">
        <v>2021</v>
      </c>
      <c r="B4104">
        <v>6</v>
      </c>
      <c r="C4104">
        <v>20</v>
      </c>
      <c r="D4104">
        <v>23</v>
      </c>
      <c r="E4104">
        <v>24658.321</v>
      </c>
      <c r="F4104">
        <v>1227.44</v>
      </c>
      <c r="G4104">
        <v>88.218999999999994</v>
      </c>
      <c r="H4104">
        <v>81.665999999999997</v>
      </c>
      <c r="I4104">
        <v>584.36300000000006</v>
      </c>
      <c r="J4104">
        <v>3.633</v>
      </c>
      <c r="K4104">
        <v>24.791</v>
      </c>
      <c r="L4104">
        <v>89.27</v>
      </c>
      <c r="M4104">
        <v>26669.483</v>
      </c>
      <c r="N4104">
        <v>0</v>
      </c>
      <c r="O4104">
        <v>0</v>
      </c>
      <c r="P4104">
        <v>-12.760999999999999</v>
      </c>
      <c r="Q4104">
        <v>218.429</v>
      </c>
      <c r="R4104">
        <v>26682.243999999999</v>
      </c>
      <c r="S4104">
        <v>26463.815999999999</v>
      </c>
    </row>
    <row r="4105" spans="1:19" x14ac:dyDescent="0.3">
      <c r="A4105">
        <v>2021</v>
      </c>
      <c r="B4105">
        <v>6</v>
      </c>
      <c r="C4105">
        <v>20</v>
      </c>
      <c r="D4105">
        <v>24</v>
      </c>
      <c r="E4105">
        <v>22498.144</v>
      </c>
      <c r="F4105">
        <v>1561.818</v>
      </c>
      <c r="G4105">
        <v>79.230999999999995</v>
      </c>
      <c r="H4105">
        <v>77.641000000000005</v>
      </c>
      <c r="I4105">
        <v>999.05899999999997</v>
      </c>
      <c r="J4105">
        <v>6.2009999999999996</v>
      </c>
      <c r="K4105">
        <v>32.323999999999998</v>
      </c>
      <c r="L4105">
        <v>87.936000000000007</v>
      </c>
      <c r="M4105">
        <v>25263.123</v>
      </c>
      <c r="N4105">
        <v>0</v>
      </c>
      <c r="O4105">
        <v>0</v>
      </c>
      <c r="P4105">
        <v>-21.530999999999999</v>
      </c>
      <c r="Q4105">
        <v>190.42699999999999</v>
      </c>
      <c r="R4105">
        <v>25284.653999999999</v>
      </c>
      <c r="S4105">
        <v>25094.226999999999</v>
      </c>
    </row>
    <row r="4106" spans="1:19" x14ac:dyDescent="0.3">
      <c r="A4106">
        <v>2021</v>
      </c>
      <c r="B4106">
        <v>6</v>
      </c>
      <c r="C4106">
        <v>21</v>
      </c>
      <c r="D4106">
        <v>1</v>
      </c>
      <c r="E4106">
        <v>23920.186000000002</v>
      </c>
      <c r="F4106">
        <v>1676.2629999999999</v>
      </c>
      <c r="G4106">
        <v>73.289000000000001</v>
      </c>
      <c r="H4106">
        <v>76.06</v>
      </c>
      <c r="I4106">
        <v>709.25599999999997</v>
      </c>
      <c r="J4106">
        <v>6.0380000000000003</v>
      </c>
      <c r="K4106">
        <v>34.908000000000001</v>
      </c>
      <c r="L4106">
        <v>88.989000000000004</v>
      </c>
      <c r="M4106">
        <v>26511.7</v>
      </c>
      <c r="N4106">
        <v>0</v>
      </c>
      <c r="O4106">
        <v>0</v>
      </c>
      <c r="P4106">
        <v>-18.259</v>
      </c>
      <c r="Q4106">
        <v>169.52699999999999</v>
      </c>
      <c r="R4106">
        <v>26529.958999999999</v>
      </c>
      <c r="S4106">
        <v>26360.432000000001</v>
      </c>
    </row>
    <row r="4107" spans="1:19" x14ac:dyDescent="0.3">
      <c r="A4107">
        <v>2021</v>
      </c>
      <c r="B4107">
        <v>6</v>
      </c>
      <c r="C4107">
        <v>21</v>
      </c>
      <c r="D4107">
        <v>2</v>
      </c>
      <c r="E4107">
        <v>22691.33</v>
      </c>
      <c r="F4107">
        <v>1730.2239999999999</v>
      </c>
      <c r="G4107">
        <v>68.680999999999997</v>
      </c>
      <c r="H4107">
        <v>73.777000000000001</v>
      </c>
      <c r="I4107">
        <v>424.76799999999997</v>
      </c>
      <c r="J4107">
        <v>5.9470000000000001</v>
      </c>
      <c r="K4107">
        <v>29.074999999999999</v>
      </c>
      <c r="L4107">
        <v>88.222999999999999</v>
      </c>
      <c r="M4107">
        <v>25043.344000000001</v>
      </c>
      <c r="N4107">
        <v>0</v>
      </c>
      <c r="O4107">
        <v>0</v>
      </c>
      <c r="P4107">
        <v>-13.888</v>
      </c>
      <c r="Q4107">
        <v>157.21199999999999</v>
      </c>
      <c r="R4107">
        <v>25057.232</v>
      </c>
      <c r="S4107">
        <v>24900.021000000001</v>
      </c>
    </row>
    <row r="4108" spans="1:19" x14ac:dyDescent="0.3">
      <c r="A4108">
        <v>2021</v>
      </c>
      <c r="B4108">
        <v>6</v>
      </c>
      <c r="C4108">
        <v>21</v>
      </c>
      <c r="D4108">
        <v>3</v>
      </c>
      <c r="E4108">
        <v>22038.625</v>
      </c>
      <c r="F4108">
        <v>1763.6759999999999</v>
      </c>
      <c r="G4108">
        <v>65.275999999999996</v>
      </c>
      <c r="H4108">
        <v>71.453000000000003</v>
      </c>
      <c r="I4108">
        <v>241.59299999999999</v>
      </c>
      <c r="J4108">
        <v>5.7679999999999998</v>
      </c>
      <c r="K4108">
        <v>25.16</v>
      </c>
      <c r="L4108">
        <v>87.792000000000002</v>
      </c>
      <c r="M4108">
        <v>24234.066999999999</v>
      </c>
      <c r="N4108">
        <v>0</v>
      </c>
      <c r="O4108">
        <v>0</v>
      </c>
      <c r="P4108">
        <v>-8.7870000000000008</v>
      </c>
      <c r="Q4108">
        <v>152.83500000000001</v>
      </c>
      <c r="R4108">
        <v>24242.852999999999</v>
      </c>
      <c r="S4108">
        <v>24090.018</v>
      </c>
    </row>
    <row r="4109" spans="1:19" x14ac:dyDescent="0.3">
      <c r="A4109">
        <v>2021</v>
      </c>
      <c r="B4109">
        <v>6</v>
      </c>
      <c r="C4109">
        <v>21</v>
      </c>
      <c r="D4109">
        <v>4</v>
      </c>
      <c r="E4109">
        <v>22330.686000000002</v>
      </c>
      <c r="F4109">
        <v>1723.105</v>
      </c>
      <c r="G4109">
        <v>63.52</v>
      </c>
      <c r="H4109">
        <v>70.221999999999994</v>
      </c>
      <c r="I4109">
        <v>121.383</v>
      </c>
      <c r="J4109">
        <v>4.4950000000000001</v>
      </c>
      <c r="K4109">
        <v>24.201000000000001</v>
      </c>
      <c r="L4109">
        <v>87.96</v>
      </c>
      <c r="M4109">
        <v>24362.052</v>
      </c>
      <c r="N4109">
        <v>0</v>
      </c>
      <c r="O4109">
        <v>0</v>
      </c>
      <c r="P4109">
        <v>-5.1609999999999996</v>
      </c>
      <c r="Q4109">
        <v>154.14599999999999</v>
      </c>
      <c r="R4109">
        <v>24367.213</v>
      </c>
      <c r="S4109">
        <v>24213.066999999999</v>
      </c>
    </row>
    <row r="4110" spans="1:19" x14ac:dyDescent="0.3">
      <c r="A4110">
        <v>2021</v>
      </c>
      <c r="B4110">
        <v>6</v>
      </c>
      <c r="C4110">
        <v>21</v>
      </c>
      <c r="D4110">
        <v>5</v>
      </c>
      <c r="E4110">
        <v>23386.881000000001</v>
      </c>
      <c r="F4110">
        <v>1566.431</v>
      </c>
      <c r="G4110">
        <v>63.432000000000002</v>
      </c>
      <c r="H4110">
        <v>69.793999999999997</v>
      </c>
      <c r="I4110">
        <v>84.954999999999998</v>
      </c>
      <c r="J4110">
        <v>2.8220000000000001</v>
      </c>
      <c r="K4110">
        <v>10.840999999999999</v>
      </c>
      <c r="L4110">
        <v>88.566999999999993</v>
      </c>
      <c r="M4110">
        <v>25210.29</v>
      </c>
      <c r="N4110">
        <v>0.48099999999999998</v>
      </c>
      <c r="O4110">
        <v>0</v>
      </c>
      <c r="P4110">
        <v>-4.5750000000000002</v>
      </c>
      <c r="Q4110">
        <v>161.523</v>
      </c>
      <c r="R4110">
        <v>25214.383999999998</v>
      </c>
      <c r="S4110">
        <v>25052.861000000001</v>
      </c>
    </row>
    <row r="4111" spans="1:19" x14ac:dyDescent="0.3">
      <c r="A4111">
        <v>2021</v>
      </c>
      <c r="B4111">
        <v>6</v>
      </c>
      <c r="C4111">
        <v>21</v>
      </c>
      <c r="D4111">
        <v>6</v>
      </c>
      <c r="E4111">
        <v>25104.188999999998</v>
      </c>
      <c r="F4111">
        <v>1312.222</v>
      </c>
      <c r="G4111">
        <v>64.117000000000004</v>
      </c>
      <c r="H4111">
        <v>70.138000000000005</v>
      </c>
      <c r="I4111">
        <v>149.79499999999999</v>
      </c>
      <c r="J4111">
        <v>3.399</v>
      </c>
      <c r="K4111">
        <v>4.95</v>
      </c>
      <c r="L4111">
        <v>89.605000000000004</v>
      </c>
      <c r="M4111">
        <v>26734.297999999999</v>
      </c>
      <c r="N4111">
        <v>192.733</v>
      </c>
      <c r="O4111">
        <v>0</v>
      </c>
      <c r="P4111">
        <v>-2.1589999999999998</v>
      </c>
      <c r="Q4111">
        <v>183.28</v>
      </c>
      <c r="R4111">
        <v>26543.724999999999</v>
      </c>
      <c r="S4111">
        <v>26360.445</v>
      </c>
    </row>
    <row r="4112" spans="1:19" x14ac:dyDescent="0.3">
      <c r="A4112">
        <v>2021</v>
      </c>
      <c r="B4112">
        <v>6</v>
      </c>
      <c r="C4112">
        <v>21</v>
      </c>
      <c r="D4112">
        <v>7</v>
      </c>
      <c r="E4112">
        <v>27496.1</v>
      </c>
      <c r="F4112">
        <v>1186.104</v>
      </c>
      <c r="G4112">
        <v>68.146000000000001</v>
      </c>
      <c r="H4112">
        <v>72.739999999999995</v>
      </c>
      <c r="I4112">
        <v>294.92899999999997</v>
      </c>
      <c r="J4112">
        <v>4.1639999999999997</v>
      </c>
      <c r="K4112">
        <v>12.984999999999999</v>
      </c>
      <c r="L4112">
        <v>91.677000000000007</v>
      </c>
      <c r="M4112">
        <v>29158.698</v>
      </c>
      <c r="N4112">
        <v>1511.2560000000001</v>
      </c>
      <c r="O4112">
        <v>-0.53800000000000003</v>
      </c>
      <c r="P4112">
        <v>-1.5009999999999999</v>
      </c>
      <c r="Q4112">
        <v>222.12299999999999</v>
      </c>
      <c r="R4112">
        <v>27649.482</v>
      </c>
      <c r="S4112">
        <v>27427.359</v>
      </c>
    </row>
    <row r="4113" spans="1:19" x14ac:dyDescent="0.3">
      <c r="A4113">
        <v>2021</v>
      </c>
      <c r="B4113">
        <v>6</v>
      </c>
      <c r="C4113">
        <v>21</v>
      </c>
      <c r="D4113">
        <v>8</v>
      </c>
      <c r="E4113">
        <v>29907.696</v>
      </c>
      <c r="F4113">
        <v>1115.21</v>
      </c>
      <c r="G4113">
        <v>74.641000000000005</v>
      </c>
      <c r="H4113">
        <v>75.049000000000007</v>
      </c>
      <c r="I4113">
        <v>488.18</v>
      </c>
      <c r="J4113">
        <v>4.9000000000000004</v>
      </c>
      <c r="K4113">
        <v>7.9459999999999997</v>
      </c>
      <c r="L4113">
        <v>93.099000000000004</v>
      </c>
      <c r="M4113">
        <v>31692.079000000002</v>
      </c>
      <c r="N4113">
        <v>3753.6089999999999</v>
      </c>
      <c r="O4113">
        <v>-37.793999999999997</v>
      </c>
      <c r="P4113">
        <v>-1.222</v>
      </c>
      <c r="Q4113">
        <v>269.18</v>
      </c>
      <c r="R4113">
        <v>27977.487000000001</v>
      </c>
      <c r="S4113">
        <v>27708.307000000001</v>
      </c>
    </row>
    <row r="4114" spans="1:19" x14ac:dyDescent="0.3">
      <c r="A4114">
        <v>2021</v>
      </c>
      <c r="B4114">
        <v>6</v>
      </c>
      <c r="C4114">
        <v>21</v>
      </c>
      <c r="D4114">
        <v>9</v>
      </c>
      <c r="E4114">
        <v>32279.567999999999</v>
      </c>
      <c r="F4114">
        <v>1054.421</v>
      </c>
      <c r="G4114">
        <v>80.855000000000004</v>
      </c>
      <c r="H4114">
        <v>77.225999999999999</v>
      </c>
      <c r="I4114">
        <v>601.69799999999998</v>
      </c>
      <c r="J4114">
        <v>5.4370000000000003</v>
      </c>
      <c r="K4114">
        <v>8.7170000000000005</v>
      </c>
      <c r="L4114">
        <v>93.774000000000001</v>
      </c>
      <c r="M4114">
        <v>34120.841999999997</v>
      </c>
      <c r="N4114">
        <v>6037.527</v>
      </c>
      <c r="O4114">
        <v>-83.015000000000001</v>
      </c>
      <c r="P4114">
        <v>0.55800000000000005</v>
      </c>
      <c r="Q4114">
        <v>308.01900000000001</v>
      </c>
      <c r="R4114">
        <v>28165.772000000001</v>
      </c>
      <c r="S4114">
        <v>27857.753000000001</v>
      </c>
    </row>
    <row r="4115" spans="1:19" x14ac:dyDescent="0.3">
      <c r="A4115">
        <v>2021</v>
      </c>
      <c r="B4115">
        <v>6</v>
      </c>
      <c r="C4115">
        <v>21</v>
      </c>
      <c r="D4115">
        <v>10</v>
      </c>
      <c r="E4115">
        <v>34734.44</v>
      </c>
      <c r="F4115">
        <v>989.62599999999998</v>
      </c>
      <c r="G4115">
        <v>88.298000000000002</v>
      </c>
      <c r="H4115">
        <v>82.305000000000007</v>
      </c>
      <c r="I4115">
        <v>568.28399999999999</v>
      </c>
      <c r="J4115">
        <v>5.7370000000000001</v>
      </c>
      <c r="K4115">
        <v>17.917999999999999</v>
      </c>
      <c r="L4115">
        <v>94.245000000000005</v>
      </c>
      <c r="M4115">
        <v>36492.553999999996</v>
      </c>
      <c r="N4115">
        <v>7909.951</v>
      </c>
      <c r="O4115">
        <v>-112.64700000000001</v>
      </c>
      <c r="P4115">
        <v>2.133</v>
      </c>
      <c r="Q4115">
        <v>336.952</v>
      </c>
      <c r="R4115">
        <v>28693.116999999998</v>
      </c>
      <c r="S4115">
        <v>28356.165000000001</v>
      </c>
    </row>
    <row r="4116" spans="1:19" x14ac:dyDescent="0.3">
      <c r="A4116">
        <v>2021</v>
      </c>
      <c r="B4116">
        <v>6</v>
      </c>
      <c r="C4116">
        <v>21</v>
      </c>
      <c r="D4116">
        <v>11</v>
      </c>
      <c r="E4116">
        <v>36703.370000000003</v>
      </c>
      <c r="F4116">
        <v>941.34799999999996</v>
      </c>
      <c r="G4116">
        <v>95.108999999999995</v>
      </c>
      <c r="H4116">
        <v>86.557000000000002</v>
      </c>
      <c r="I4116">
        <v>483.69600000000003</v>
      </c>
      <c r="J4116">
        <v>5.8719999999999999</v>
      </c>
      <c r="K4116">
        <v>21.597999999999999</v>
      </c>
      <c r="L4116">
        <v>94.55</v>
      </c>
      <c r="M4116">
        <v>38336.991000000002</v>
      </c>
      <c r="N4116">
        <v>9185.0969999999998</v>
      </c>
      <c r="O4116">
        <v>-92.564999999999998</v>
      </c>
      <c r="P4116">
        <v>3.1669999999999998</v>
      </c>
      <c r="Q4116">
        <v>362.142</v>
      </c>
      <c r="R4116">
        <v>29241.292000000001</v>
      </c>
      <c r="S4116">
        <v>28879.151000000002</v>
      </c>
    </row>
    <row r="4117" spans="1:19" x14ac:dyDescent="0.3">
      <c r="A4117">
        <v>2021</v>
      </c>
      <c r="B4117">
        <v>6</v>
      </c>
      <c r="C4117">
        <v>21</v>
      </c>
      <c r="D4117">
        <v>12</v>
      </c>
      <c r="E4117">
        <v>38269.449000000001</v>
      </c>
      <c r="F4117">
        <v>895.62300000000005</v>
      </c>
      <c r="G4117">
        <v>101.824</v>
      </c>
      <c r="H4117">
        <v>93.012</v>
      </c>
      <c r="I4117">
        <v>447.51600000000002</v>
      </c>
      <c r="J4117">
        <v>5.8419999999999996</v>
      </c>
      <c r="K4117">
        <v>12.22</v>
      </c>
      <c r="L4117">
        <v>94.724000000000004</v>
      </c>
      <c r="M4117">
        <v>39818.387000000002</v>
      </c>
      <c r="N4117">
        <v>9767.473</v>
      </c>
      <c r="O4117">
        <v>-26.298999999999999</v>
      </c>
      <c r="P4117">
        <v>6.0179999999999998</v>
      </c>
      <c r="Q4117">
        <v>381.95400000000001</v>
      </c>
      <c r="R4117">
        <v>30071.195</v>
      </c>
      <c r="S4117">
        <v>29689.241000000002</v>
      </c>
    </row>
    <row r="4118" spans="1:19" x14ac:dyDescent="0.3">
      <c r="A4118">
        <v>2021</v>
      </c>
      <c r="B4118">
        <v>6</v>
      </c>
      <c r="C4118">
        <v>21</v>
      </c>
      <c r="D4118">
        <v>13</v>
      </c>
      <c r="E4118">
        <v>39922.235999999997</v>
      </c>
      <c r="F4118">
        <v>831.678</v>
      </c>
      <c r="G4118">
        <v>109.021</v>
      </c>
      <c r="H4118">
        <v>99.256</v>
      </c>
      <c r="I4118">
        <v>423.50099999999998</v>
      </c>
      <c r="J4118">
        <v>5.7359999999999998</v>
      </c>
      <c r="K4118">
        <v>9.5009999999999994</v>
      </c>
      <c r="L4118">
        <v>94.876000000000005</v>
      </c>
      <c r="M4118">
        <v>41386.784</v>
      </c>
      <c r="N4118">
        <v>9802.4680000000008</v>
      </c>
      <c r="O4118">
        <v>-2.673</v>
      </c>
      <c r="P4118">
        <v>5.8289999999999997</v>
      </c>
      <c r="Q4118">
        <v>401.214</v>
      </c>
      <c r="R4118">
        <v>31581.16</v>
      </c>
      <c r="S4118">
        <v>31179.945</v>
      </c>
    </row>
    <row r="4119" spans="1:19" x14ac:dyDescent="0.3">
      <c r="A4119">
        <v>2021</v>
      </c>
      <c r="B4119">
        <v>6</v>
      </c>
      <c r="C4119">
        <v>21</v>
      </c>
      <c r="D4119">
        <v>14</v>
      </c>
      <c r="E4119">
        <v>41120.991999999998</v>
      </c>
      <c r="F4119">
        <v>779.82399999999996</v>
      </c>
      <c r="G4119">
        <v>115.455</v>
      </c>
      <c r="H4119">
        <v>105.473</v>
      </c>
      <c r="I4119">
        <v>351.24599999999998</v>
      </c>
      <c r="J4119">
        <v>5.0949999999999998</v>
      </c>
      <c r="K4119">
        <v>-6.008</v>
      </c>
      <c r="L4119">
        <v>94.953000000000003</v>
      </c>
      <c r="M4119">
        <v>42451.574000000001</v>
      </c>
      <c r="N4119">
        <v>9269.9979999999996</v>
      </c>
      <c r="O4119">
        <v>-1.0720000000000001</v>
      </c>
      <c r="P4119">
        <v>4.7149999999999999</v>
      </c>
      <c r="Q4119">
        <v>417.827</v>
      </c>
      <c r="R4119">
        <v>33177.932999999997</v>
      </c>
      <c r="S4119">
        <v>32760.106</v>
      </c>
    </row>
    <row r="4120" spans="1:19" x14ac:dyDescent="0.3">
      <c r="A4120">
        <v>2021</v>
      </c>
      <c r="B4120">
        <v>6</v>
      </c>
      <c r="C4120">
        <v>21</v>
      </c>
      <c r="D4120">
        <v>15</v>
      </c>
      <c r="E4120">
        <v>41932.175000000003</v>
      </c>
      <c r="F4120">
        <v>759.28399999999999</v>
      </c>
      <c r="G4120">
        <v>121.3</v>
      </c>
      <c r="H4120">
        <v>110.61499999999999</v>
      </c>
      <c r="I4120">
        <v>284.096</v>
      </c>
      <c r="J4120">
        <v>4.0839999999999996</v>
      </c>
      <c r="K4120">
        <v>-10.220000000000001</v>
      </c>
      <c r="L4120">
        <v>95.004000000000005</v>
      </c>
      <c r="M4120">
        <v>43175.038</v>
      </c>
      <c r="N4120">
        <v>8088.777</v>
      </c>
      <c r="O4120">
        <v>-1.123</v>
      </c>
      <c r="P4120">
        <v>7.1769999999999996</v>
      </c>
      <c r="Q4120">
        <v>429.16199999999998</v>
      </c>
      <c r="R4120">
        <v>35080.207000000002</v>
      </c>
      <c r="S4120">
        <v>34651.044999999998</v>
      </c>
    </row>
    <row r="4121" spans="1:19" x14ac:dyDescent="0.3">
      <c r="A4121">
        <v>2021</v>
      </c>
      <c r="B4121">
        <v>6</v>
      </c>
      <c r="C4121">
        <v>21</v>
      </c>
      <c r="D4121">
        <v>16</v>
      </c>
      <c r="E4121">
        <v>42192.875</v>
      </c>
      <c r="F4121">
        <v>719.32399999999996</v>
      </c>
      <c r="G4121">
        <v>126.128</v>
      </c>
      <c r="H4121">
        <v>114.155</v>
      </c>
      <c r="I4121">
        <v>91.177000000000007</v>
      </c>
      <c r="J4121">
        <v>1.821</v>
      </c>
      <c r="K4121">
        <v>-71.125</v>
      </c>
      <c r="L4121">
        <v>95.004999999999995</v>
      </c>
      <c r="M4121">
        <v>43143.231</v>
      </c>
      <c r="N4121">
        <v>6354.299</v>
      </c>
      <c r="O4121">
        <v>2.069</v>
      </c>
      <c r="P4121">
        <v>7.6639999999999997</v>
      </c>
      <c r="Q4121">
        <v>434.303</v>
      </c>
      <c r="R4121">
        <v>36779.199000000001</v>
      </c>
      <c r="S4121">
        <v>36344.894999999997</v>
      </c>
    </row>
    <row r="4122" spans="1:19" x14ac:dyDescent="0.3">
      <c r="A4122">
        <v>2021</v>
      </c>
      <c r="B4122">
        <v>6</v>
      </c>
      <c r="C4122">
        <v>21</v>
      </c>
      <c r="D4122">
        <v>17</v>
      </c>
      <c r="E4122">
        <v>41262.552000000003</v>
      </c>
      <c r="F4122">
        <v>697.20399999999995</v>
      </c>
      <c r="G4122">
        <v>127.72499999999999</v>
      </c>
      <c r="H4122">
        <v>114.441</v>
      </c>
      <c r="I4122">
        <v>98.588999999999999</v>
      </c>
      <c r="J4122">
        <v>2.069</v>
      </c>
      <c r="K4122">
        <v>-102.544</v>
      </c>
      <c r="L4122">
        <v>94.953999999999994</v>
      </c>
      <c r="M4122">
        <v>42167.266000000003</v>
      </c>
      <c r="N4122">
        <v>4108.4399999999996</v>
      </c>
      <c r="O4122">
        <v>26.853000000000002</v>
      </c>
      <c r="P4122">
        <v>9.49</v>
      </c>
      <c r="Q4122">
        <v>432.38799999999998</v>
      </c>
      <c r="R4122">
        <v>38022.483999999997</v>
      </c>
      <c r="S4122">
        <v>37590.095999999998</v>
      </c>
    </row>
    <row r="4123" spans="1:19" x14ac:dyDescent="0.3">
      <c r="A4123">
        <v>2021</v>
      </c>
      <c r="B4123">
        <v>6</v>
      </c>
      <c r="C4123">
        <v>21</v>
      </c>
      <c r="D4123">
        <v>18</v>
      </c>
      <c r="E4123">
        <v>39761.718000000001</v>
      </c>
      <c r="F4123">
        <v>693.06100000000004</v>
      </c>
      <c r="G4123">
        <v>127.26</v>
      </c>
      <c r="H4123">
        <v>111.54300000000001</v>
      </c>
      <c r="I4123">
        <v>124.655</v>
      </c>
      <c r="J4123">
        <v>2.0009999999999999</v>
      </c>
      <c r="K4123">
        <v>-100.437</v>
      </c>
      <c r="L4123">
        <v>94.846999999999994</v>
      </c>
      <c r="M4123">
        <v>40687.387000000002</v>
      </c>
      <c r="N4123">
        <v>1746.377</v>
      </c>
      <c r="O4123">
        <v>75.513000000000005</v>
      </c>
      <c r="P4123">
        <v>1.43</v>
      </c>
      <c r="Q4123">
        <v>413.82100000000003</v>
      </c>
      <c r="R4123">
        <v>38864.067000000003</v>
      </c>
      <c r="S4123">
        <v>38450.245999999999</v>
      </c>
    </row>
    <row r="4124" spans="1:19" x14ac:dyDescent="0.3">
      <c r="A4124">
        <v>2021</v>
      </c>
      <c r="B4124">
        <v>6</v>
      </c>
      <c r="C4124">
        <v>21</v>
      </c>
      <c r="D4124">
        <v>19</v>
      </c>
      <c r="E4124">
        <v>37916.095999999998</v>
      </c>
      <c r="F4124">
        <v>696.85799999999995</v>
      </c>
      <c r="G4124">
        <v>124.065</v>
      </c>
      <c r="H4124">
        <v>104.83799999999999</v>
      </c>
      <c r="I4124">
        <v>137.489</v>
      </c>
      <c r="J4124">
        <v>1.8859999999999999</v>
      </c>
      <c r="K4124">
        <v>-103.636</v>
      </c>
      <c r="L4124">
        <v>94.677999999999997</v>
      </c>
      <c r="M4124">
        <v>38848.21</v>
      </c>
      <c r="N4124">
        <v>311.49200000000002</v>
      </c>
      <c r="O4124">
        <v>96.983999999999995</v>
      </c>
      <c r="P4124">
        <v>1.91</v>
      </c>
      <c r="Q4124">
        <v>376.31900000000002</v>
      </c>
      <c r="R4124">
        <v>38437.824999999997</v>
      </c>
      <c r="S4124">
        <v>38061.506000000001</v>
      </c>
    </row>
    <row r="4125" spans="1:19" x14ac:dyDescent="0.3">
      <c r="A4125">
        <v>2021</v>
      </c>
      <c r="B4125">
        <v>6</v>
      </c>
      <c r="C4125">
        <v>21</v>
      </c>
      <c r="D4125">
        <v>20</v>
      </c>
      <c r="E4125">
        <v>36902.415000000001</v>
      </c>
      <c r="F4125">
        <v>743.54700000000003</v>
      </c>
      <c r="G4125">
        <v>116.762</v>
      </c>
      <c r="H4125">
        <v>97.948999999999998</v>
      </c>
      <c r="I4125">
        <v>165.87</v>
      </c>
      <c r="J4125">
        <v>3.3860000000000001</v>
      </c>
      <c r="K4125">
        <v>-106.681</v>
      </c>
      <c r="L4125">
        <v>94.561999999999998</v>
      </c>
      <c r="M4125">
        <v>37901.048000000003</v>
      </c>
      <c r="N4125">
        <v>6.6840000000000002</v>
      </c>
      <c r="O4125">
        <v>95.379000000000005</v>
      </c>
      <c r="P4125">
        <v>4.7569999999999997</v>
      </c>
      <c r="Q4125">
        <v>338.36500000000001</v>
      </c>
      <c r="R4125">
        <v>37794.228000000003</v>
      </c>
      <c r="S4125">
        <v>37455.862999999998</v>
      </c>
    </row>
    <row r="4126" spans="1:19" x14ac:dyDescent="0.3">
      <c r="A4126">
        <v>2021</v>
      </c>
      <c r="B4126">
        <v>6</v>
      </c>
      <c r="C4126">
        <v>21</v>
      </c>
      <c r="D4126">
        <v>21</v>
      </c>
      <c r="E4126">
        <v>35304.906999999999</v>
      </c>
      <c r="F4126">
        <v>811.76300000000003</v>
      </c>
      <c r="G4126">
        <v>108.889</v>
      </c>
      <c r="H4126">
        <v>94.531999999999996</v>
      </c>
      <c r="I4126">
        <v>599.99599999999998</v>
      </c>
      <c r="J4126">
        <v>6.1710000000000003</v>
      </c>
      <c r="K4126">
        <v>-26.611000000000001</v>
      </c>
      <c r="L4126">
        <v>94.361000000000004</v>
      </c>
      <c r="M4126">
        <v>36885.118999999999</v>
      </c>
      <c r="N4126">
        <v>0</v>
      </c>
      <c r="O4126">
        <v>0</v>
      </c>
      <c r="P4126">
        <v>2.3479999999999999</v>
      </c>
      <c r="Q4126">
        <v>301.471</v>
      </c>
      <c r="R4126">
        <v>36882.771000000001</v>
      </c>
      <c r="S4126">
        <v>36581.300000000003</v>
      </c>
    </row>
    <row r="4127" spans="1:19" x14ac:dyDescent="0.3">
      <c r="A4127">
        <v>2021</v>
      </c>
      <c r="B4127">
        <v>6</v>
      </c>
      <c r="C4127">
        <v>21</v>
      </c>
      <c r="D4127">
        <v>22</v>
      </c>
      <c r="E4127">
        <v>31781.617999999999</v>
      </c>
      <c r="F4127">
        <v>977.74400000000003</v>
      </c>
      <c r="G4127">
        <v>99.813999999999993</v>
      </c>
      <c r="H4127">
        <v>89.268000000000001</v>
      </c>
      <c r="I4127">
        <v>669.53200000000004</v>
      </c>
      <c r="J4127">
        <v>5.7759999999999998</v>
      </c>
      <c r="K4127">
        <v>10.788</v>
      </c>
      <c r="L4127">
        <v>93.721999999999994</v>
      </c>
      <c r="M4127">
        <v>33628.447999999997</v>
      </c>
      <c r="N4127">
        <v>0</v>
      </c>
      <c r="O4127">
        <v>0</v>
      </c>
      <c r="P4127">
        <v>-10.281000000000001</v>
      </c>
      <c r="Q4127">
        <v>264.63</v>
      </c>
      <c r="R4127">
        <v>33638.728999999999</v>
      </c>
      <c r="S4127">
        <v>33374.099000000002</v>
      </c>
    </row>
    <row r="4128" spans="1:19" x14ac:dyDescent="0.3">
      <c r="A4128">
        <v>2021</v>
      </c>
      <c r="B4128">
        <v>6</v>
      </c>
      <c r="C4128">
        <v>21</v>
      </c>
      <c r="D4128">
        <v>23</v>
      </c>
      <c r="E4128">
        <v>28308.598000000002</v>
      </c>
      <c r="F4128">
        <v>1180.598</v>
      </c>
      <c r="G4128">
        <v>91.072000000000003</v>
      </c>
      <c r="H4128">
        <v>84.561000000000007</v>
      </c>
      <c r="I4128">
        <v>1124.624</v>
      </c>
      <c r="J4128">
        <v>6.3360000000000003</v>
      </c>
      <c r="K4128">
        <v>32.884</v>
      </c>
      <c r="L4128">
        <v>92.442999999999998</v>
      </c>
      <c r="M4128">
        <v>30830.044999999998</v>
      </c>
      <c r="N4128">
        <v>0</v>
      </c>
      <c r="O4128">
        <v>0</v>
      </c>
      <c r="P4128">
        <v>-12.760999999999999</v>
      </c>
      <c r="Q4128">
        <v>227.13800000000001</v>
      </c>
      <c r="R4128">
        <v>30842.806</v>
      </c>
      <c r="S4128">
        <v>30615.668000000001</v>
      </c>
    </row>
    <row r="4129" spans="1:19" x14ac:dyDescent="0.3">
      <c r="A4129">
        <v>2021</v>
      </c>
      <c r="B4129">
        <v>6</v>
      </c>
      <c r="C4129">
        <v>21</v>
      </c>
      <c r="D4129">
        <v>24</v>
      </c>
      <c r="E4129">
        <v>25733.416000000001</v>
      </c>
      <c r="F4129">
        <v>1495.25</v>
      </c>
      <c r="G4129">
        <v>82.724999999999994</v>
      </c>
      <c r="H4129">
        <v>80.126999999999995</v>
      </c>
      <c r="I4129">
        <v>999.05899999999997</v>
      </c>
      <c r="J4129">
        <v>6.2009999999999996</v>
      </c>
      <c r="K4129">
        <v>42.808</v>
      </c>
      <c r="L4129">
        <v>90.337000000000003</v>
      </c>
      <c r="M4129">
        <v>28447.197</v>
      </c>
      <c r="N4129">
        <v>0</v>
      </c>
      <c r="O4129">
        <v>0</v>
      </c>
      <c r="P4129">
        <v>-21.530999999999999</v>
      </c>
      <c r="Q4129">
        <v>195.376</v>
      </c>
      <c r="R4129">
        <v>28468.727999999999</v>
      </c>
      <c r="S4129">
        <v>28273.350999999999</v>
      </c>
    </row>
    <row r="4130" spans="1:19" x14ac:dyDescent="0.3">
      <c r="A4130">
        <v>2021</v>
      </c>
      <c r="B4130">
        <v>6</v>
      </c>
      <c r="C4130">
        <v>22</v>
      </c>
      <c r="D4130">
        <v>1</v>
      </c>
      <c r="E4130">
        <v>23900.474999999999</v>
      </c>
      <c r="F4130">
        <v>1676.2629999999999</v>
      </c>
      <c r="G4130">
        <v>77.897000000000006</v>
      </c>
      <c r="H4130">
        <v>75.727999999999994</v>
      </c>
      <c r="I4130">
        <v>709.25599999999997</v>
      </c>
      <c r="J4130">
        <v>6.0380000000000003</v>
      </c>
      <c r="K4130">
        <v>33.978000000000002</v>
      </c>
      <c r="L4130">
        <v>88.787999999999997</v>
      </c>
      <c r="M4130">
        <v>26490.526000000002</v>
      </c>
      <c r="N4130">
        <v>0</v>
      </c>
      <c r="O4130">
        <v>0</v>
      </c>
      <c r="P4130">
        <v>-18.259</v>
      </c>
      <c r="Q4130">
        <v>173.47900000000001</v>
      </c>
      <c r="R4130">
        <v>26508.784</v>
      </c>
      <c r="S4130">
        <v>26335.305</v>
      </c>
    </row>
    <row r="4131" spans="1:19" x14ac:dyDescent="0.3">
      <c r="A4131">
        <v>2021</v>
      </c>
      <c r="B4131">
        <v>6</v>
      </c>
      <c r="C4131">
        <v>22</v>
      </c>
      <c r="D4131">
        <v>2</v>
      </c>
      <c r="E4131">
        <v>22679.972000000002</v>
      </c>
      <c r="F4131">
        <v>1730.2239999999999</v>
      </c>
      <c r="G4131">
        <v>73.183999999999997</v>
      </c>
      <c r="H4131">
        <v>73.537999999999997</v>
      </c>
      <c r="I4131">
        <v>424.76799999999997</v>
      </c>
      <c r="J4131">
        <v>5.9470000000000001</v>
      </c>
      <c r="K4131">
        <v>29.062999999999999</v>
      </c>
      <c r="L4131">
        <v>88.022999999999996</v>
      </c>
      <c r="M4131">
        <v>25031.535</v>
      </c>
      <c r="N4131">
        <v>0</v>
      </c>
      <c r="O4131">
        <v>0</v>
      </c>
      <c r="P4131">
        <v>-13.888</v>
      </c>
      <c r="Q4131">
        <v>162.37700000000001</v>
      </c>
      <c r="R4131">
        <v>25045.423999999999</v>
      </c>
      <c r="S4131">
        <v>24883.046999999999</v>
      </c>
    </row>
    <row r="4132" spans="1:19" x14ac:dyDescent="0.3">
      <c r="A4132">
        <v>2021</v>
      </c>
      <c r="B4132">
        <v>6</v>
      </c>
      <c r="C4132">
        <v>22</v>
      </c>
      <c r="D4132">
        <v>3</v>
      </c>
      <c r="E4132">
        <v>22013.144</v>
      </c>
      <c r="F4132">
        <v>1763.6759999999999</v>
      </c>
      <c r="G4132">
        <v>69.629000000000005</v>
      </c>
      <c r="H4132">
        <v>71.27</v>
      </c>
      <c r="I4132">
        <v>241.59299999999999</v>
      </c>
      <c r="J4132">
        <v>5.7679999999999998</v>
      </c>
      <c r="K4132">
        <v>25.265000000000001</v>
      </c>
      <c r="L4132">
        <v>87.62</v>
      </c>
      <c r="M4132">
        <v>24208.334999999999</v>
      </c>
      <c r="N4132">
        <v>0</v>
      </c>
      <c r="O4132">
        <v>0</v>
      </c>
      <c r="P4132">
        <v>-8.7870000000000008</v>
      </c>
      <c r="Q4132">
        <v>157.67099999999999</v>
      </c>
      <c r="R4132">
        <v>24217.121999999999</v>
      </c>
      <c r="S4132">
        <v>24059.451000000001</v>
      </c>
    </row>
    <row r="4133" spans="1:19" x14ac:dyDescent="0.3">
      <c r="A4133">
        <v>2021</v>
      </c>
      <c r="B4133">
        <v>6</v>
      </c>
      <c r="C4133">
        <v>22</v>
      </c>
      <c r="D4133">
        <v>4</v>
      </c>
      <c r="E4133">
        <v>22155.973999999998</v>
      </c>
      <c r="F4133">
        <v>1723.105</v>
      </c>
      <c r="G4133">
        <v>67.013000000000005</v>
      </c>
      <c r="H4133">
        <v>69.977000000000004</v>
      </c>
      <c r="I4133">
        <v>121.383</v>
      </c>
      <c r="J4133">
        <v>4.4950000000000001</v>
      </c>
      <c r="K4133">
        <v>24.332000000000001</v>
      </c>
      <c r="L4133">
        <v>87.694000000000003</v>
      </c>
      <c r="M4133">
        <v>24186.960999999999</v>
      </c>
      <c r="N4133">
        <v>0</v>
      </c>
      <c r="O4133">
        <v>0</v>
      </c>
      <c r="P4133">
        <v>-5.1609999999999996</v>
      </c>
      <c r="Q4133">
        <v>158.53100000000001</v>
      </c>
      <c r="R4133">
        <v>24192.121999999999</v>
      </c>
      <c r="S4133">
        <v>24033.591</v>
      </c>
    </row>
    <row r="4134" spans="1:19" x14ac:dyDescent="0.3">
      <c r="A4134">
        <v>2021</v>
      </c>
      <c r="B4134">
        <v>6</v>
      </c>
      <c r="C4134">
        <v>22</v>
      </c>
      <c r="D4134">
        <v>5</v>
      </c>
      <c r="E4134">
        <v>23136.194</v>
      </c>
      <c r="F4134">
        <v>1566.431</v>
      </c>
      <c r="G4134">
        <v>66.741</v>
      </c>
      <c r="H4134">
        <v>69.546999999999997</v>
      </c>
      <c r="I4134">
        <v>84.954999999999998</v>
      </c>
      <c r="J4134">
        <v>2.8220000000000001</v>
      </c>
      <c r="K4134">
        <v>10.827</v>
      </c>
      <c r="L4134">
        <v>88.254999999999995</v>
      </c>
      <c r="M4134">
        <v>24959.030999999999</v>
      </c>
      <c r="N4134">
        <v>0.32</v>
      </c>
      <c r="O4134">
        <v>0</v>
      </c>
      <c r="P4134">
        <v>-4.5750000000000002</v>
      </c>
      <c r="Q4134">
        <v>167.56</v>
      </c>
      <c r="R4134">
        <v>24963.286</v>
      </c>
      <c r="S4134">
        <v>24795.724999999999</v>
      </c>
    </row>
    <row r="4135" spans="1:19" x14ac:dyDescent="0.3">
      <c r="A4135">
        <v>2021</v>
      </c>
      <c r="B4135">
        <v>6</v>
      </c>
      <c r="C4135">
        <v>22</v>
      </c>
      <c r="D4135">
        <v>6</v>
      </c>
      <c r="E4135">
        <v>24414.921999999999</v>
      </c>
      <c r="F4135">
        <v>1312.222</v>
      </c>
      <c r="G4135">
        <v>67.900000000000006</v>
      </c>
      <c r="H4135">
        <v>69.667000000000002</v>
      </c>
      <c r="I4135">
        <v>149.79499999999999</v>
      </c>
      <c r="J4135">
        <v>3.399</v>
      </c>
      <c r="K4135">
        <v>4.9050000000000002</v>
      </c>
      <c r="L4135">
        <v>89.021000000000001</v>
      </c>
      <c r="M4135">
        <v>26043.931</v>
      </c>
      <c r="N4135">
        <v>189.43600000000001</v>
      </c>
      <c r="O4135">
        <v>0</v>
      </c>
      <c r="P4135">
        <v>-2.1589999999999998</v>
      </c>
      <c r="Q4135">
        <v>190.12899999999999</v>
      </c>
      <c r="R4135">
        <v>25856.653999999999</v>
      </c>
      <c r="S4135">
        <v>25666.526000000002</v>
      </c>
    </row>
    <row r="4136" spans="1:19" x14ac:dyDescent="0.3">
      <c r="A4136">
        <v>2021</v>
      </c>
      <c r="B4136">
        <v>6</v>
      </c>
      <c r="C4136">
        <v>22</v>
      </c>
      <c r="D4136">
        <v>7</v>
      </c>
      <c r="E4136">
        <v>26717.522000000001</v>
      </c>
      <c r="F4136">
        <v>1186.104</v>
      </c>
      <c r="G4136">
        <v>71.753</v>
      </c>
      <c r="H4136">
        <v>72.117999999999995</v>
      </c>
      <c r="I4136">
        <v>294.92899999999997</v>
      </c>
      <c r="J4136">
        <v>4.1639999999999997</v>
      </c>
      <c r="K4136">
        <v>12.88</v>
      </c>
      <c r="L4136">
        <v>90.611000000000004</v>
      </c>
      <c r="M4136">
        <v>28378.327000000001</v>
      </c>
      <c r="N4136">
        <v>1539.8489999999999</v>
      </c>
      <c r="O4136">
        <v>-0.16200000000000001</v>
      </c>
      <c r="P4136">
        <v>-1.5009999999999999</v>
      </c>
      <c r="Q4136">
        <v>226.95400000000001</v>
      </c>
      <c r="R4136">
        <v>26840.141</v>
      </c>
      <c r="S4136">
        <v>26613.186000000002</v>
      </c>
    </row>
    <row r="4137" spans="1:19" x14ac:dyDescent="0.3">
      <c r="A4137">
        <v>2021</v>
      </c>
      <c r="B4137">
        <v>6</v>
      </c>
      <c r="C4137">
        <v>22</v>
      </c>
      <c r="D4137">
        <v>8</v>
      </c>
      <c r="E4137">
        <v>29247.982</v>
      </c>
      <c r="F4137">
        <v>1115.21</v>
      </c>
      <c r="G4137">
        <v>79.117000000000004</v>
      </c>
      <c r="H4137">
        <v>74.326999999999998</v>
      </c>
      <c r="I4137">
        <v>488.18</v>
      </c>
      <c r="J4137">
        <v>4.9000000000000004</v>
      </c>
      <c r="K4137">
        <v>7.6790000000000003</v>
      </c>
      <c r="L4137">
        <v>92.64</v>
      </c>
      <c r="M4137">
        <v>31030.918000000001</v>
      </c>
      <c r="N4137">
        <v>3856.433</v>
      </c>
      <c r="O4137">
        <v>-29.945</v>
      </c>
      <c r="P4137">
        <v>-1.222</v>
      </c>
      <c r="Q4137">
        <v>271.12599999999998</v>
      </c>
      <c r="R4137">
        <v>27205.651999999998</v>
      </c>
      <c r="S4137">
        <v>26934.526000000002</v>
      </c>
    </row>
    <row r="4138" spans="1:19" x14ac:dyDescent="0.3">
      <c r="A4138">
        <v>2021</v>
      </c>
      <c r="B4138">
        <v>6</v>
      </c>
      <c r="C4138">
        <v>22</v>
      </c>
      <c r="D4138">
        <v>9</v>
      </c>
      <c r="E4138">
        <v>31563.615000000002</v>
      </c>
      <c r="F4138">
        <v>1054.421</v>
      </c>
      <c r="G4138">
        <v>86.638999999999996</v>
      </c>
      <c r="H4138">
        <v>76.186999999999998</v>
      </c>
      <c r="I4138">
        <v>601.69799999999998</v>
      </c>
      <c r="J4138">
        <v>5.4370000000000003</v>
      </c>
      <c r="K4138">
        <v>8.4320000000000004</v>
      </c>
      <c r="L4138">
        <v>93.492000000000004</v>
      </c>
      <c r="M4138">
        <v>33403.281999999999</v>
      </c>
      <c r="N4138">
        <v>6149.9139999999998</v>
      </c>
      <c r="O4138">
        <v>-72.287000000000006</v>
      </c>
      <c r="P4138">
        <v>0.55800000000000005</v>
      </c>
      <c r="Q4138">
        <v>309.36500000000001</v>
      </c>
      <c r="R4138">
        <v>27325.097000000002</v>
      </c>
      <c r="S4138">
        <v>27015.732</v>
      </c>
    </row>
    <row r="4139" spans="1:19" x14ac:dyDescent="0.3">
      <c r="A4139">
        <v>2021</v>
      </c>
      <c r="B4139">
        <v>6</v>
      </c>
      <c r="C4139">
        <v>22</v>
      </c>
      <c r="D4139">
        <v>10</v>
      </c>
      <c r="E4139">
        <v>33915.724999999999</v>
      </c>
      <c r="F4139">
        <v>989.62599999999998</v>
      </c>
      <c r="G4139">
        <v>93.801000000000002</v>
      </c>
      <c r="H4139">
        <v>80.757000000000005</v>
      </c>
      <c r="I4139">
        <v>568.28399999999999</v>
      </c>
      <c r="J4139">
        <v>5.7370000000000001</v>
      </c>
      <c r="K4139">
        <v>17.193000000000001</v>
      </c>
      <c r="L4139">
        <v>93.98</v>
      </c>
      <c r="M4139">
        <v>35671.302000000003</v>
      </c>
      <c r="N4139">
        <v>8014.4759999999997</v>
      </c>
      <c r="O4139">
        <v>-87.882999999999996</v>
      </c>
      <c r="P4139">
        <v>2.133</v>
      </c>
      <c r="Q4139">
        <v>337.41399999999999</v>
      </c>
      <c r="R4139">
        <v>27742.576000000001</v>
      </c>
      <c r="S4139">
        <v>27405.162</v>
      </c>
    </row>
    <row r="4140" spans="1:19" x14ac:dyDescent="0.3">
      <c r="A4140">
        <v>2021</v>
      </c>
      <c r="B4140">
        <v>6</v>
      </c>
      <c r="C4140">
        <v>22</v>
      </c>
      <c r="D4140">
        <v>11</v>
      </c>
      <c r="E4140">
        <v>35877.993999999999</v>
      </c>
      <c r="F4140">
        <v>941.34799999999996</v>
      </c>
      <c r="G4140">
        <v>100.279</v>
      </c>
      <c r="H4140">
        <v>84.596999999999994</v>
      </c>
      <c r="I4140">
        <v>483.69600000000003</v>
      </c>
      <c r="J4140">
        <v>5.8719999999999999</v>
      </c>
      <c r="K4140">
        <v>20.401</v>
      </c>
      <c r="L4140">
        <v>94.325999999999993</v>
      </c>
      <c r="M4140">
        <v>37508.233</v>
      </c>
      <c r="N4140">
        <v>9258.9699999999993</v>
      </c>
      <c r="O4140">
        <v>-75.998000000000005</v>
      </c>
      <c r="P4140">
        <v>3.1669999999999998</v>
      </c>
      <c r="Q4140">
        <v>361.45600000000002</v>
      </c>
      <c r="R4140">
        <v>28322.095000000001</v>
      </c>
      <c r="S4140">
        <v>27960.637999999999</v>
      </c>
    </row>
    <row r="4141" spans="1:19" x14ac:dyDescent="0.3">
      <c r="A4141">
        <v>2021</v>
      </c>
      <c r="B4141">
        <v>6</v>
      </c>
      <c r="C4141">
        <v>22</v>
      </c>
      <c r="D4141">
        <v>12</v>
      </c>
      <c r="E4141">
        <v>37595.148999999998</v>
      </c>
      <c r="F4141">
        <v>895.62300000000005</v>
      </c>
      <c r="G4141">
        <v>107.03700000000001</v>
      </c>
      <c r="H4141">
        <v>90.716999999999999</v>
      </c>
      <c r="I4141">
        <v>447.51600000000002</v>
      </c>
      <c r="J4141">
        <v>5.8419999999999996</v>
      </c>
      <c r="K4141">
        <v>11.367000000000001</v>
      </c>
      <c r="L4141">
        <v>94.575999999999993</v>
      </c>
      <c r="M4141">
        <v>39140.79</v>
      </c>
      <c r="N4141">
        <v>9811.232</v>
      </c>
      <c r="O4141">
        <v>-41.027999999999999</v>
      </c>
      <c r="P4141">
        <v>6.0179999999999998</v>
      </c>
      <c r="Q4141">
        <v>379.78</v>
      </c>
      <c r="R4141">
        <v>29364.567999999999</v>
      </c>
      <c r="S4141">
        <v>28984.788</v>
      </c>
    </row>
    <row r="4142" spans="1:19" x14ac:dyDescent="0.3">
      <c r="A4142">
        <v>2021</v>
      </c>
      <c r="B4142">
        <v>6</v>
      </c>
      <c r="C4142">
        <v>22</v>
      </c>
      <c r="D4142">
        <v>13</v>
      </c>
      <c r="E4142">
        <v>39350.945</v>
      </c>
      <c r="F4142">
        <v>831.678</v>
      </c>
      <c r="G4142">
        <v>113.313</v>
      </c>
      <c r="H4142">
        <v>96.495000000000005</v>
      </c>
      <c r="I4142">
        <v>423.50099999999998</v>
      </c>
      <c r="J4142">
        <v>5.7359999999999998</v>
      </c>
      <c r="K4142">
        <v>8.282</v>
      </c>
      <c r="L4142">
        <v>94.775000000000006</v>
      </c>
      <c r="M4142">
        <v>40811.413</v>
      </c>
      <c r="N4142">
        <v>9810.0049999999992</v>
      </c>
      <c r="O4142">
        <v>-11.794</v>
      </c>
      <c r="P4142">
        <v>5.8289999999999997</v>
      </c>
      <c r="Q4142">
        <v>397.892</v>
      </c>
      <c r="R4142">
        <v>31007.373</v>
      </c>
      <c r="S4142">
        <v>30609.482</v>
      </c>
    </row>
    <row r="4143" spans="1:19" x14ac:dyDescent="0.3">
      <c r="A4143">
        <v>2021</v>
      </c>
      <c r="B4143">
        <v>6</v>
      </c>
      <c r="C4143">
        <v>22</v>
      </c>
      <c r="D4143">
        <v>14</v>
      </c>
      <c r="E4143">
        <v>40755.902000000002</v>
      </c>
      <c r="F4143">
        <v>779.82399999999996</v>
      </c>
      <c r="G4143">
        <v>118.886</v>
      </c>
      <c r="H4143">
        <v>102.29600000000001</v>
      </c>
      <c r="I4143">
        <v>351.24599999999998</v>
      </c>
      <c r="J4143">
        <v>5.0949999999999998</v>
      </c>
      <c r="K4143">
        <v>-4.8460000000000001</v>
      </c>
      <c r="L4143">
        <v>94.906999999999996</v>
      </c>
      <c r="M4143">
        <v>42084.423000000003</v>
      </c>
      <c r="N4143">
        <v>9286.6319999999996</v>
      </c>
      <c r="O4143">
        <v>-2.7189999999999999</v>
      </c>
      <c r="P4143">
        <v>4.7149999999999999</v>
      </c>
      <c r="Q4143">
        <v>413.19200000000001</v>
      </c>
      <c r="R4143">
        <v>32795.794999999998</v>
      </c>
      <c r="S4143">
        <v>32382.602999999999</v>
      </c>
    </row>
    <row r="4144" spans="1:19" x14ac:dyDescent="0.3">
      <c r="A4144">
        <v>2021</v>
      </c>
      <c r="B4144">
        <v>6</v>
      </c>
      <c r="C4144">
        <v>22</v>
      </c>
      <c r="D4144">
        <v>15</v>
      </c>
      <c r="E4144">
        <v>41682.644</v>
      </c>
      <c r="F4144">
        <v>759.28399999999999</v>
      </c>
      <c r="G4144">
        <v>124.13500000000001</v>
      </c>
      <c r="H4144">
        <v>107.581</v>
      </c>
      <c r="I4144">
        <v>284.096</v>
      </c>
      <c r="J4144">
        <v>4.0839999999999996</v>
      </c>
      <c r="K4144">
        <v>-8.9749999999999996</v>
      </c>
      <c r="L4144">
        <v>94.972999999999999</v>
      </c>
      <c r="M4144">
        <v>42923.686999999998</v>
      </c>
      <c r="N4144">
        <v>8129.8019999999997</v>
      </c>
      <c r="O4144">
        <v>-0.499</v>
      </c>
      <c r="P4144">
        <v>7.1769999999999996</v>
      </c>
      <c r="Q4144">
        <v>422.34300000000002</v>
      </c>
      <c r="R4144">
        <v>34787.207000000002</v>
      </c>
      <c r="S4144">
        <v>34364.864000000001</v>
      </c>
    </row>
    <row r="4145" spans="1:19" x14ac:dyDescent="0.3">
      <c r="A4145">
        <v>2021</v>
      </c>
      <c r="B4145">
        <v>6</v>
      </c>
      <c r="C4145">
        <v>22</v>
      </c>
      <c r="D4145">
        <v>16</v>
      </c>
      <c r="E4145">
        <v>41969.133999999998</v>
      </c>
      <c r="F4145">
        <v>719.32399999999996</v>
      </c>
      <c r="G4145">
        <v>127.47</v>
      </c>
      <c r="H4145">
        <v>111.108</v>
      </c>
      <c r="I4145">
        <v>91.177000000000007</v>
      </c>
      <c r="J4145">
        <v>1.821</v>
      </c>
      <c r="K4145">
        <v>-61.491999999999997</v>
      </c>
      <c r="L4145">
        <v>94.995999999999995</v>
      </c>
      <c r="M4145">
        <v>42926.065999999999</v>
      </c>
      <c r="N4145">
        <v>6401.1480000000001</v>
      </c>
      <c r="O4145">
        <v>3.2930000000000001</v>
      </c>
      <c r="P4145">
        <v>7.6639999999999997</v>
      </c>
      <c r="Q4145">
        <v>424.38799999999998</v>
      </c>
      <c r="R4145">
        <v>36513.961000000003</v>
      </c>
      <c r="S4145">
        <v>36089.574000000001</v>
      </c>
    </row>
    <row r="4146" spans="1:19" x14ac:dyDescent="0.3">
      <c r="A4146">
        <v>2021</v>
      </c>
      <c r="B4146">
        <v>6</v>
      </c>
      <c r="C4146">
        <v>22</v>
      </c>
      <c r="D4146">
        <v>17</v>
      </c>
      <c r="E4146">
        <v>41386.735000000001</v>
      </c>
      <c r="F4146">
        <v>697.20399999999995</v>
      </c>
      <c r="G4146">
        <v>128.55000000000001</v>
      </c>
      <c r="H4146">
        <v>112.193</v>
      </c>
      <c r="I4146">
        <v>98.588999999999999</v>
      </c>
      <c r="J4146">
        <v>2.069</v>
      </c>
      <c r="K4146">
        <v>-90.233000000000004</v>
      </c>
      <c r="L4146">
        <v>94.965999999999994</v>
      </c>
      <c r="M4146">
        <v>42301.523999999998</v>
      </c>
      <c r="N4146">
        <v>4162.4049999999997</v>
      </c>
      <c r="O4146">
        <v>24.524000000000001</v>
      </c>
      <c r="P4146">
        <v>9.49</v>
      </c>
      <c r="Q4146">
        <v>417.85700000000003</v>
      </c>
      <c r="R4146">
        <v>38105.105000000003</v>
      </c>
      <c r="S4146">
        <v>37687.248</v>
      </c>
    </row>
    <row r="4147" spans="1:19" x14ac:dyDescent="0.3">
      <c r="A4147">
        <v>2021</v>
      </c>
      <c r="B4147">
        <v>6</v>
      </c>
      <c r="C4147">
        <v>22</v>
      </c>
      <c r="D4147">
        <v>18</v>
      </c>
      <c r="E4147">
        <v>40178.11</v>
      </c>
      <c r="F4147">
        <v>693.06100000000004</v>
      </c>
      <c r="G4147">
        <v>127.92700000000001</v>
      </c>
      <c r="H4147">
        <v>109.872</v>
      </c>
      <c r="I4147">
        <v>124.655</v>
      </c>
      <c r="J4147">
        <v>2.0009999999999999</v>
      </c>
      <c r="K4147">
        <v>-90.427000000000007</v>
      </c>
      <c r="L4147">
        <v>94.876999999999995</v>
      </c>
      <c r="M4147">
        <v>41112.148999999998</v>
      </c>
      <c r="N4147">
        <v>1787.9390000000001</v>
      </c>
      <c r="O4147">
        <v>69.191000000000003</v>
      </c>
      <c r="P4147">
        <v>1.43</v>
      </c>
      <c r="Q4147">
        <v>398.55399999999997</v>
      </c>
      <c r="R4147">
        <v>39253.589999999997</v>
      </c>
      <c r="S4147">
        <v>38855.036</v>
      </c>
    </row>
    <row r="4148" spans="1:19" x14ac:dyDescent="0.3">
      <c r="A4148">
        <v>2021</v>
      </c>
      <c r="B4148">
        <v>6</v>
      </c>
      <c r="C4148">
        <v>22</v>
      </c>
      <c r="D4148">
        <v>19</v>
      </c>
      <c r="E4148">
        <v>38456.038999999997</v>
      </c>
      <c r="F4148">
        <v>696.85799999999995</v>
      </c>
      <c r="G4148">
        <v>125.276</v>
      </c>
      <c r="H4148">
        <v>103.76300000000001</v>
      </c>
      <c r="I4148">
        <v>137.489</v>
      </c>
      <c r="J4148">
        <v>1.8859999999999999</v>
      </c>
      <c r="K4148">
        <v>-95.576999999999998</v>
      </c>
      <c r="L4148">
        <v>94.724999999999994</v>
      </c>
      <c r="M4148">
        <v>39395.182999999997</v>
      </c>
      <c r="N4148">
        <v>320.78399999999999</v>
      </c>
      <c r="O4148">
        <v>85.73</v>
      </c>
      <c r="P4148">
        <v>1.91</v>
      </c>
      <c r="Q4148">
        <v>362.23899999999998</v>
      </c>
      <c r="R4148">
        <v>38986.76</v>
      </c>
      <c r="S4148">
        <v>38624.521000000001</v>
      </c>
    </row>
    <row r="4149" spans="1:19" x14ac:dyDescent="0.3">
      <c r="A4149">
        <v>2021</v>
      </c>
      <c r="B4149">
        <v>6</v>
      </c>
      <c r="C4149">
        <v>22</v>
      </c>
      <c r="D4149">
        <v>20</v>
      </c>
      <c r="E4149">
        <v>37501.254999999997</v>
      </c>
      <c r="F4149">
        <v>743.54700000000003</v>
      </c>
      <c r="G4149">
        <v>118.158</v>
      </c>
      <c r="H4149">
        <v>97.207999999999998</v>
      </c>
      <c r="I4149">
        <v>165.87</v>
      </c>
      <c r="J4149">
        <v>3.3860000000000001</v>
      </c>
      <c r="K4149">
        <v>-98.292000000000002</v>
      </c>
      <c r="L4149">
        <v>94.605000000000004</v>
      </c>
      <c r="M4149">
        <v>38507.578999999998</v>
      </c>
      <c r="N4149">
        <v>8.1430000000000007</v>
      </c>
      <c r="O4149">
        <v>86.272999999999996</v>
      </c>
      <c r="P4149">
        <v>4.7569999999999997</v>
      </c>
      <c r="Q4149">
        <v>325.83699999999999</v>
      </c>
      <c r="R4149">
        <v>38408.406000000003</v>
      </c>
      <c r="S4149">
        <v>38082.57</v>
      </c>
    </row>
    <row r="4150" spans="1:19" x14ac:dyDescent="0.3">
      <c r="A4150">
        <v>2021</v>
      </c>
      <c r="B4150">
        <v>6</v>
      </c>
      <c r="C4150">
        <v>22</v>
      </c>
      <c r="D4150">
        <v>21</v>
      </c>
      <c r="E4150">
        <v>35810.084000000003</v>
      </c>
      <c r="F4150">
        <v>811.76300000000003</v>
      </c>
      <c r="G4150">
        <v>110.18</v>
      </c>
      <c r="H4150">
        <v>94.078000000000003</v>
      </c>
      <c r="I4150">
        <v>599.99599999999998</v>
      </c>
      <c r="J4150">
        <v>6.1710000000000003</v>
      </c>
      <c r="K4150">
        <v>-24.722999999999999</v>
      </c>
      <c r="L4150">
        <v>94.385000000000005</v>
      </c>
      <c r="M4150">
        <v>37391.754000000001</v>
      </c>
      <c r="N4150">
        <v>0</v>
      </c>
      <c r="O4150">
        <v>0</v>
      </c>
      <c r="P4150">
        <v>2.3479999999999999</v>
      </c>
      <c r="Q4150">
        <v>292.46300000000002</v>
      </c>
      <c r="R4150">
        <v>37389.406000000003</v>
      </c>
      <c r="S4150">
        <v>37096.942999999999</v>
      </c>
    </row>
    <row r="4151" spans="1:19" x14ac:dyDescent="0.3">
      <c r="A4151">
        <v>2021</v>
      </c>
      <c r="B4151">
        <v>6</v>
      </c>
      <c r="C4151">
        <v>22</v>
      </c>
      <c r="D4151">
        <v>22</v>
      </c>
      <c r="E4151">
        <v>32368.131000000001</v>
      </c>
      <c r="F4151">
        <v>977.74400000000003</v>
      </c>
      <c r="G4151">
        <v>101.35</v>
      </c>
      <c r="H4151">
        <v>89.078000000000003</v>
      </c>
      <c r="I4151">
        <v>669.53200000000004</v>
      </c>
      <c r="J4151">
        <v>5.7759999999999998</v>
      </c>
      <c r="K4151">
        <v>9.5640000000000001</v>
      </c>
      <c r="L4151">
        <v>93.75</v>
      </c>
      <c r="M4151">
        <v>34213.576000000001</v>
      </c>
      <c r="N4151">
        <v>0</v>
      </c>
      <c r="O4151">
        <v>0</v>
      </c>
      <c r="P4151">
        <v>-10.281000000000001</v>
      </c>
      <c r="Q4151">
        <v>258.99299999999999</v>
      </c>
      <c r="R4151">
        <v>34223.856</v>
      </c>
      <c r="S4151">
        <v>33964.864000000001</v>
      </c>
    </row>
    <row r="4152" spans="1:19" x14ac:dyDescent="0.3">
      <c r="A4152">
        <v>2021</v>
      </c>
      <c r="B4152">
        <v>6</v>
      </c>
      <c r="C4152">
        <v>22</v>
      </c>
      <c r="D4152">
        <v>23</v>
      </c>
      <c r="E4152">
        <v>28849.011999999999</v>
      </c>
      <c r="F4152">
        <v>1180.598</v>
      </c>
      <c r="G4152">
        <v>92.292000000000002</v>
      </c>
      <c r="H4152">
        <v>84.495000000000005</v>
      </c>
      <c r="I4152">
        <v>1124.624</v>
      </c>
      <c r="J4152">
        <v>6.3360000000000003</v>
      </c>
      <c r="K4152">
        <v>30.135999999999999</v>
      </c>
      <c r="L4152">
        <v>92.584000000000003</v>
      </c>
      <c r="M4152">
        <v>31367.785</v>
      </c>
      <c r="N4152">
        <v>0</v>
      </c>
      <c r="O4152">
        <v>0</v>
      </c>
      <c r="P4152">
        <v>-12.760999999999999</v>
      </c>
      <c r="Q4152">
        <v>223.495</v>
      </c>
      <c r="R4152">
        <v>31380.545999999998</v>
      </c>
      <c r="S4152">
        <v>31157.050999999999</v>
      </c>
    </row>
    <row r="4153" spans="1:19" x14ac:dyDescent="0.3">
      <c r="A4153">
        <v>2021</v>
      </c>
      <c r="B4153">
        <v>6</v>
      </c>
      <c r="C4153">
        <v>22</v>
      </c>
      <c r="D4153">
        <v>24</v>
      </c>
      <c r="E4153">
        <v>26121.847000000002</v>
      </c>
      <c r="F4153">
        <v>1495.25</v>
      </c>
      <c r="G4153">
        <v>83.515000000000001</v>
      </c>
      <c r="H4153">
        <v>80.018000000000001</v>
      </c>
      <c r="I4153">
        <v>999.05899999999997</v>
      </c>
      <c r="J4153">
        <v>6.2009999999999996</v>
      </c>
      <c r="K4153">
        <v>39.494999999999997</v>
      </c>
      <c r="L4153">
        <v>90.271000000000001</v>
      </c>
      <c r="M4153">
        <v>28832.14</v>
      </c>
      <c r="N4153">
        <v>0</v>
      </c>
      <c r="O4153">
        <v>0</v>
      </c>
      <c r="P4153">
        <v>-21.530999999999999</v>
      </c>
      <c r="Q4153">
        <v>192.221</v>
      </c>
      <c r="R4153">
        <v>28853.670999999998</v>
      </c>
      <c r="S4153">
        <v>28661.45</v>
      </c>
    </row>
    <row r="4154" spans="1:19" x14ac:dyDescent="0.3">
      <c r="A4154">
        <v>2021</v>
      </c>
      <c r="B4154">
        <v>6</v>
      </c>
      <c r="C4154">
        <v>23</v>
      </c>
      <c r="D4154">
        <v>1</v>
      </c>
      <c r="E4154">
        <v>23026.780999999999</v>
      </c>
      <c r="F4154">
        <v>1676.2629999999999</v>
      </c>
      <c r="G4154">
        <v>77.95</v>
      </c>
      <c r="H4154">
        <v>74.897000000000006</v>
      </c>
      <c r="I4154">
        <v>709.25599999999997</v>
      </c>
      <c r="J4154">
        <v>6.0380000000000003</v>
      </c>
      <c r="K4154">
        <v>36.024999999999999</v>
      </c>
      <c r="L4154">
        <v>88.186999999999998</v>
      </c>
      <c r="M4154">
        <v>25617.448</v>
      </c>
      <c r="N4154">
        <v>0</v>
      </c>
      <c r="O4154">
        <v>0</v>
      </c>
      <c r="P4154">
        <v>-18.259</v>
      </c>
      <c r="Q4154">
        <v>170.59100000000001</v>
      </c>
      <c r="R4154">
        <v>25635.705999999998</v>
      </c>
      <c r="S4154">
        <v>25465.115000000002</v>
      </c>
    </row>
    <row r="4155" spans="1:19" x14ac:dyDescent="0.3">
      <c r="A4155">
        <v>2021</v>
      </c>
      <c r="B4155">
        <v>6</v>
      </c>
      <c r="C4155">
        <v>23</v>
      </c>
      <c r="D4155">
        <v>2</v>
      </c>
      <c r="E4155">
        <v>22021.94</v>
      </c>
      <c r="F4155">
        <v>1730.2239999999999</v>
      </c>
      <c r="G4155">
        <v>73.236000000000004</v>
      </c>
      <c r="H4155">
        <v>72.948999999999998</v>
      </c>
      <c r="I4155">
        <v>424.76799999999997</v>
      </c>
      <c r="J4155">
        <v>5.9470000000000001</v>
      </c>
      <c r="K4155">
        <v>32.095999999999997</v>
      </c>
      <c r="L4155">
        <v>87.597999999999999</v>
      </c>
      <c r="M4155">
        <v>24375.523000000001</v>
      </c>
      <c r="N4155">
        <v>0</v>
      </c>
      <c r="O4155">
        <v>0</v>
      </c>
      <c r="P4155">
        <v>-13.888</v>
      </c>
      <c r="Q4155">
        <v>159.89599999999999</v>
      </c>
      <c r="R4155">
        <v>24389.411</v>
      </c>
      <c r="S4155">
        <v>24229.514999999999</v>
      </c>
    </row>
    <row r="4156" spans="1:19" x14ac:dyDescent="0.3">
      <c r="A4156">
        <v>2021</v>
      </c>
      <c r="B4156">
        <v>6</v>
      </c>
      <c r="C4156">
        <v>23</v>
      </c>
      <c r="D4156">
        <v>3</v>
      </c>
      <c r="E4156">
        <v>21513.723000000002</v>
      </c>
      <c r="F4156">
        <v>1763.6759999999999</v>
      </c>
      <c r="G4156">
        <v>69.524000000000001</v>
      </c>
      <c r="H4156">
        <v>70.882000000000005</v>
      </c>
      <c r="I4156">
        <v>241.59299999999999</v>
      </c>
      <c r="J4156">
        <v>5.7679999999999998</v>
      </c>
      <c r="K4156">
        <v>27.629000000000001</v>
      </c>
      <c r="L4156">
        <v>87.305000000000007</v>
      </c>
      <c r="M4156">
        <v>23710.576000000001</v>
      </c>
      <c r="N4156">
        <v>0</v>
      </c>
      <c r="O4156">
        <v>0</v>
      </c>
      <c r="P4156">
        <v>-8.7870000000000008</v>
      </c>
      <c r="Q4156">
        <v>155.51599999999999</v>
      </c>
      <c r="R4156">
        <v>23719.363000000001</v>
      </c>
      <c r="S4156">
        <v>23563.847000000002</v>
      </c>
    </row>
    <row r="4157" spans="1:19" x14ac:dyDescent="0.3">
      <c r="A4157">
        <v>2021</v>
      </c>
      <c r="B4157">
        <v>6</v>
      </c>
      <c r="C4157">
        <v>23</v>
      </c>
      <c r="D4157">
        <v>4</v>
      </c>
      <c r="E4157">
        <v>21792.755000000001</v>
      </c>
      <c r="F4157">
        <v>1723.105</v>
      </c>
      <c r="G4157">
        <v>66.566000000000003</v>
      </c>
      <c r="H4157">
        <v>69.698999999999998</v>
      </c>
      <c r="I4157">
        <v>121.383</v>
      </c>
      <c r="J4157">
        <v>4.4950000000000001</v>
      </c>
      <c r="K4157">
        <v>26.212</v>
      </c>
      <c r="L4157">
        <v>87.463999999999999</v>
      </c>
      <c r="M4157">
        <v>23825.114000000001</v>
      </c>
      <c r="N4157">
        <v>0</v>
      </c>
      <c r="O4157">
        <v>0</v>
      </c>
      <c r="P4157">
        <v>-5.1609999999999996</v>
      </c>
      <c r="Q4157">
        <v>156.91399999999999</v>
      </c>
      <c r="R4157">
        <v>23830.275000000001</v>
      </c>
      <c r="S4157">
        <v>23673.360000000001</v>
      </c>
    </row>
    <row r="4158" spans="1:19" x14ac:dyDescent="0.3">
      <c r="A4158">
        <v>2021</v>
      </c>
      <c r="B4158">
        <v>6</v>
      </c>
      <c r="C4158">
        <v>23</v>
      </c>
      <c r="D4158">
        <v>5</v>
      </c>
      <c r="E4158">
        <v>23001.431</v>
      </c>
      <c r="F4158">
        <v>1566.431</v>
      </c>
      <c r="G4158">
        <v>66.048000000000002</v>
      </c>
      <c r="H4158">
        <v>69.444000000000003</v>
      </c>
      <c r="I4158">
        <v>84.954999999999998</v>
      </c>
      <c r="J4158">
        <v>2.8220000000000001</v>
      </c>
      <c r="K4158">
        <v>11.391999999999999</v>
      </c>
      <c r="L4158">
        <v>88.168000000000006</v>
      </c>
      <c r="M4158">
        <v>24824.643</v>
      </c>
      <c r="N4158">
        <v>0.32</v>
      </c>
      <c r="O4158">
        <v>0</v>
      </c>
      <c r="P4158">
        <v>-4.5750000000000002</v>
      </c>
      <c r="Q4158">
        <v>165.95699999999999</v>
      </c>
      <c r="R4158">
        <v>24828.898000000001</v>
      </c>
      <c r="S4158">
        <v>24662.940999999999</v>
      </c>
    </row>
    <row r="4159" spans="1:19" x14ac:dyDescent="0.3">
      <c r="A4159">
        <v>2021</v>
      </c>
      <c r="B4159">
        <v>6</v>
      </c>
      <c r="C4159">
        <v>23</v>
      </c>
      <c r="D4159">
        <v>6</v>
      </c>
      <c r="E4159">
        <v>24786.232</v>
      </c>
      <c r="F4159">
        <v>1312.222</v>
      </c>
      <c r="G4159">
        <v>67.100999999999999</v>
      </c>
      <c r="H4159">
        <v>69.87</v>
      </c>
      <c r="I4159">
        <v>149.79499999999999</v>
      </c>
      <c r="J4159">
        <v>3.399</v>
      </c>
      <c r="K4159">
        <v>5.0670000000000002</v>
      </c>
      <c r="L4159">
        <v>89.278999999999996</v>
      </c>
      <c r="M4159">
        <v>26415.864000000001</v>
      </c>
      <c r="N4159">
        <v>189.43600000000001</v>
      </c>
      <c r="O4159">
        <v>0</v>
      </c>
      <c r="P4159">
        <v>-2.1589999999999998</v>
      </c>
      <c r="Q4159">
        <v>187.899</v>
      </c>
      <c r="R4159">
        <v>26228.587</v>
      </c>
      <c r="S4159">
        <v>26040.687999999998</v>
      </c>
    </row>
    <row r="4160" spans="1:19" x14ac:dyDescent="0.3">
      <c r="A4160">
        <v>2021</v>
      </c>
      <c r="B4160">
        <v>6</v>
      </c>
      <c r="C4160">
        <v>23</v>
      </c>
      <c r="D4160">
        <v>7</v>
      </c>
      <c r="E4160">
        <v>27296.078000000001</v>
      </c>
      <c r="F4160">
        <v>1186.104</v>
      </c>
      <c r="G4160">
        <v>70.918999999999997</v>
      </c>
      <c r="H4160">
        <v>72.47</v>
      </c>
      <c r="I4160">
        <v>294.92899999999997</v>
      </c>
      <c r="J4160">
        <v>4.1639999999999997</v>
      </c>
      <c r="K4160">
        <v>12.859</v>
      </c>
      <c r="L4160">
        <v>91.296999999999997</v>
      </c>
      <c r="M4160">
        <v>28957.901000000002</v>
      </c>
      <c r="N4160">
        <v>1539.8489999999999</v>
      </c>
      <c r="O4160">
        <v>-0.16200000000000001</v>
      </c>
      <c r="P4160">
        <v>-1.5009999999999999</v>
      </c>
      <c r="Q4160">
        <v>222.715</v>
      </c>
      <c r="R4160">
        <v>27419.715</v>
      </c>
      <c r="S4160">
        <v>27197</v>
      </c>
    </row>
    <row r="4161" spans="1:19" x14ac:dyDescent="0.3">
      <c r="A4161">
        <v>2021</v>
      </c>
      <c r="B4161">
        <v>6</v>
      </c>
      <c r="C4161">
        <v>23</v>
      </c>
      <c r="D4161">
        <v>8</v>
      </c>
      <c r="E4161">
        <v>29611.460999999999</v>
      </c>
      <c r="F4161">
        <v>1115.21</v>
      </c>
      <c r="G4161">
        <v>77.774000000000001</v>
      </c>
      <c r="H4161">
        <v>74.578000000000003</v>
      </c>
      <c r="I4161">
        <v>488.18</v>
      </c>
      <c r="J4161">
        <v>4.9000000000000004</v>
      </c>
      <c r="K4161">
        <v>7.7060000000000004</v>
      </c>
      <c r="L4161">
        <v>92.900999999999996</v>
      </c>
      <c r="M4161">
        <v>31394.936000000002</v>
      </c>
      <c r="N4161">
        <v>3856.433</v>
      </c>
      <c r="O4161">
        <v>-29.945</v>
      </c>
      <c r="P4161">
        <v>-1.222</v>
      </c>
      <c r="Q4161">
        <v>264.30099999999999</v>
      </c>
      <c r="R4161">
        <v>27569.67</v>
      </c>
      <c r="S4161">
        <v>27305.368999999999</v>
      </c>
    </row>
    <row r="4162" spans="1:19" x14ac:dyDescent="0.3">
      <c r="A4162">
        <v>2021</v>
      </c>
      <c r="B4162">
        <v>6</v>
      </c>
      <c r="C4162">
        <v>23</v>
      </c>
      <c r="D4162">
        <v>9</v>
      </c>
      <c r="E4162">
        <v>31824.441999999999</v>
      </c>
      <c r="F4162">
        <v>1054.421</v>
      </c>
      <c r="G4162">
        <v>84.91</v>
      </c>
      <c r="H4162">
        <v>76.385999999999996</v>
      </c>
      <c r="I4162">
        <v>601.69799999999998</v>
      </c>
      <c r="J4162">
        <v>5.4370000000000003</v>
      </c>
      <c r="K4162">
        <v>8.7850000000000001</v>
      </c>
      <c r="L4162">
        <v>93.59</v>
      </c>
      <c r="M4162">
        <v>33664.758999999998</v>
      </c>
      <c r="N4162">
        <v>6149.9139999999998</v>
      </c>
      <c r="O4162">
        <v>-72.287000000000006</v>
      </c>
      <c r="P4162">
        <v>0.55800000000000005</v>
      </c>
      <c r="Q4162">
        <v>299.28899999999999</v>
      </c>
      <c r="R4162">
        <v>27586.575000000001</v>
      </c>
      <c r="S4162">
        <v>27287.286</v>
      </c>
    </row>
    <row r="4163" spans="1:19" x14ac:dyDescent="0.3">
      <c r="A4163">
        <v>2021</v>
      </c>
      <c r="B4163">
        <v>6</v>
      </c>
      <c r="C4163">
        <v>23</v>
      </c>
      <c r="D4163">
        <v>10</v>
      </c>
      <c r="E4163">
        <v>34152.879000000001</v>
      </c>
      <c r="F4163">
        <v>989.62599999999998</v>
      </c>
      <c r="G4163">
        <v>93.319000000000003</v>
      </c>
      <c r="H4163">
        <v>80.951999999999998</v>
      </c>
      <c r="I4163">
        <v>568.28399999999999</v>
      </c>
      <c r="J4163">
        <v>5.7370000000000001</v>
      </c>
      <c r="K4163">
        <v>18.795999999999999</v>
      </c>
      <c r="L4163">
        <v>94.049000000000007</v>
      </c>
      <c r="M4163">
        <v>35910.322999999997</v>
      </c>
      <c r="N4163">
        <v>8014.4759999999997</v>
      </c>
      <c r="O4163">
        <v>-87.882999999999996</v>
      </c>
      <c r="P4163">
        <v>2.133</v>
      </c>
      <c r="Q4163">
        <v>325.19200000000001</v>
      </c>
      <c r="R4163">
        <v>27981.597000000002</v>
      </c>
      <c r="S4163">
        <v>27656.405999999999</v>
      </c>
    </row>
    <row r="4164" spans="1:19" x14ac:dyDescent="0.3">
      <c r="A4164">
        <v>2021</v>
      </c>
      <c r="B4164">
        <v>6</v>
      </c>
      <c r="C4164">
        <v>23</v>
      </c>
      <c r="D4164">
        <v>11</v>
      </c>
      <c r="E4164">
        <v>36203.870999999999</v>
      </c>
      <c r="F4164">
        <v>941.34799999999996</v>
      </c>
      <c r="G4164">
        <v>100.955</v>
      </c>
      <c r="H4164">
        <v>84.823999999999998</v>
      </c>
      <c r="I4164">
        <v>483.69600000000003</v>
      </c>
      <c r="J4164">
        <v>5.8719999999999999</v>
      </c>
      <c r="K4164">
        <v>23.081</v>
      </c>
      <c r="L4164">
        <v>94.384</v>
      </c>
      <c r="M4164">
        <v>37837.076000000001</v>
      </c>
      <c r="N4164">
        <v>9258.9699999999993</v>
      </c>
      <c r="O4164">
        <v>-75.998000000000005</v>
      </c>
      <c r="P4164">
        <v>3.1669999999999998</v>
      </c>
      <c r="Q4164">
        <v>347.27800000000002</v>
      </c>
      <c r="R4164">
        <v>28650.937000000002</v>
      </c>
      <c r="S4164">
        <v>28303.659</v>
      </c>
    </row>
    <row r="4165" spans="1:19" x14ac:dyDescent="0.3">
      <c r="A4165">
        <v>2021</v>
      </c>
      <c r="B4165">
        <v>6</v>
      </c>
      <c r="C4165">
        <v>23</v>
      </c>
      <c r="D4165">
        <v>12</v>
      </c>
      <c r="E4165">
        <v>37507.540999999997</v>
      </c>
      <c r="F4165">
        <v>895.62300000000005</v>
      </c>
      <c r="G4165">
        <v>109.425</v>
      </c>
      <c r="H4165">
        <v>90.468999999999994</v>
      </c>
      <c r="I4165">
        <v>447.51600000000002</v>
      </c>
      <c r="J4165">
        <v>5.8419999999999996</v>
      </c>
      <c r="K4165">
        <v>12.161</v>
      </c>
      <c r="L4165">
        <v>94.564999999999998</v>
      </c>
      <c r="M4165">
        <v>39053.716999999997</v>
      </c>
      <c r="N4165">
        <v>9811.232</v>
      </c>
      <c r="O4165">
        <v>-41.027999999999999</v>
      </c>
      <c r="P4165">
        <v>6.0179999999999998</v>
      </c>
      <c r="Q4165">
        <v>363.88900000000001</v>
      </c>
      <c r="R4165">
        <v>29277.494999999999</v>
      </c>
      <c r="S4165">
        <v>28913.606</v>
      </c>
    </row>
    <row r="4166" spans="1:19" x14ac:dyDescent="0.3">
      <c r="A4166">
        <v>2021</v>
      </c>
      <c r="B4166">
        <v>6</v>
      </c>
      <c r="C4166">
        <v>23</v>
      </c>
      <c r="D4166">
        <v>13</v>
      </c>
      <c r="E4166">
        <v>39293.716</v>
      </c>
      <c r="F4166">
        <v>831.678</v>
      </c>
      <c r="G4166">
        <v>116.876</v>
      </c>
      <c r="H4166">
        <v>96.188000000000002</v>
      </c>
      <c r="I4166">
        <v>423.50099999999998</v>
      </c>
      <c r="J4166">
        <v>5.7359999999999998</v>
      </c>
      <c r="K4166">
        <v>9.0269999999999992</v>
      </c>
      <c r="L4166">
        <v>94.768000000000001</v>
      </c>
      <c r="M4166">
        <v>40754.614000000001</v>
      </c>
      <c r="N4166">
        <v>9810.0049999999992</v>
      </c>
      <c r="O4166">
        <v>-11.794</v>
      </c>
      <c r="P4166">
        <v>5.8289999999999997</v>
      </c>
      <c r="Q4166">
        <v>377.971</v>
      </c>
      <c r="R4166">
        <v>30950.574000000001</v>
      </c>
      <c r="S4166">
        <v>30572.602999999999</v>
      </c>
    </row>
    <row r="4167" spans="1:19" x14ac:dyDescent="0.3">
      <c r="A4167">
        <v>2021</v>
      </c>
      <c r="B4167">
        <v>6</v>
      </c>
      <c r="C4167">
        <v>23</v>
      </c>
      <c r="D4167">
        <v>14</v>
      </c>
      <c r="E4167">
        <v>40613.06</v>
      </c>
      <c r="F4167">
        <v>779.82399999999996</v>
      </c>
      <c r="G4167">
        <v>124.012</v>
      </c>
      <c r="H4167">
        <v>101.72199999999999</v>
      </c>
      <c r="I4167">
        <v>351.24599999999998</v>
      </c>
      <c r="J4167">
        <v>5.0949999999999998</v>
      </c>
      <c r="K4167">
        <v>-7.2370000000000001</v>
      </c>
      <c r="L4167">
        <v>94.888000000000005</v>
      </c>
      <c r="M4167">
        <v>41938.597000000002</v>
      </c>
      <c r="N4167">
        <v>9286.6319999999996</v>
      </c>
      <c r="O4167">
        <v>-2.7189999999999999</v>
      </c>
      <c r="P4167">
        <v>4.7149999999999999</v>
      </c>
      <c r="Q4167">
        <v>389.53699999999998</v>
      </c>
      <c r="R4167">
        <v>32649.97</v>
      </c>
      <c r="S4167">
        <v>32260.432000000001</v>
      </c>
    </row>
    <row r="4168" spans="1:19" x14ac:dyDescent="0.3">
      <c r="A4168">
        <v>2021</v>
      </c>
      <c r="B4168">
        <v>6</v>
      </c>
      <c r="C4168">
        <v>23</v>
      </c>
      <c r="D4168">
        <v>15</v>
      </c>
      <c r="E4168">
        <v>41377.089</v>
      </c>
      <c r="F4168">
        <v>759.28399999999999</v>
      </c>
      <c r="G4168">
        <v>128.68199999999999</v>
      </c>
      <c r="H4168">
        <v>106.71899999999999</v>
      </c>
      <c r="I4168">
        <v>284.096</v>
      </c>
      <c r="J4168">
        <v>4.0839999999999996</v>
      </c>
      <c r="K4168">
        <v>-11.015000000000001</v>
      </c>
      <c r="L4168">
        <v>94.951999999999998</v>
      </c>
      <c r="M4168">
        <v>42615.207999999999</v>
      </c>
      <c r="N4168">
        <v>8129.8019999999997</v>
      </c>
      <c r="O4168">
        <v>-0.499</v>
      </c>
      <c r="P4168">
        <v>7.1769999999999996</v>
      </c>
      <c r="Q4168">
        <v>396.82900000000001</v>
      </c>
      <c r="R4168">
        <v>34478.728999999999</v>
      </c>
      <c r="S4168">
        <v>34081.9</v>
      </c>
    </row>
    <row r="4169" spans="1:19" x14ac:dyDescent="0.3">
      <c r="A4169">
        <v>2021</v>
      </c>
      <c r="B4169">
        <v>6</v>
      </c>
      <c r="C4169">
        <v>23</v>
      </c>
      <c r="D4169">
        <v>16</v>
      </c>
      <c r="E4169">
        <v>41575.754000000001</v>
      </c>
      <c r="F4169">
        <v>719.32399999999996</v>
      </c>
      <c r="G4169">
        <v>131.77099999999999</v>
      </c>
      <c r="H4169">
        <v>110.004</v>
      </c>
      <c r="I4169">
        <v>91.177000000000007</v>
      </c>
      <c r="J4169">
        <v>1.821</v>
      </c>
      <c r="K4169">
        <v>-70.953000000000003</v>
      </c>
      <c r="L4169">
        <v>94.972999999999999</v>
      </c>
      <c r="M4169">
        <v>42522.099000000002</v>
      </c>
      <c r="N4169">
        <v>6401.1480000000001</v>
      </c>
      <c r="O4169">
        <v>3.2930000000000001</v>
      </c>
      <c r="P4169">
        <v>7.6639999999999997</v>
      </c>
      <c r="Q4169">
        <v>399.61399999999998</v>
      </c>
      <c r="R4169">
        <v>36109.993999999999</v>
      </c>
      <c r="S4169">
        <v>35710.379999999997</v>
      </c>
    </row>
    <row r="4170" spans="1:19" x14ac:dyDescent="0.3">
      <c r="A4170">
        <v>2021</v>
      </c>
      <c r="B4170">
        <v>6</v>
      </c>
      <c r="C4170">
        <v>23</v>
      </c>
      <c r="D4170">
        <v>17</v>
      </c>
      <c r="E4170">
        <v>40858.101000000002</v>
      </c>
      <c r="F4170">
        <v>697.20399999999995</v>
      </c>
      <c r="G4170">
        <v>132.69300000000001</v>
      </c>
      <c r="H4170">
        <v>110.85</v>
      </c>
      <c r="I4170">
        <v>98.588999999999999</v>
      </c>
      <c r="J4170">
        <v>2.069</v>
      </c>
      <c r="K4170">
        <v>-98.578999999999994</v>
      </c>
      <c r="L4170">
        <v>94.930999999999997</v>
      </c>
      <c r="M4170">
        <v>41763.165999999997</v>
      </c>
      <c r="N4170">
        <v>4162.4049999999997</v>
      </c>
      <c r="O4170">
        <v>24.524000000000001</v>
      </c>
      <c r="P4170">
        <v>9.49</v>
      </c>
      <c r="Q4170">
        <v>396.89600000000002</v>
      </c>
      <c r="R4170">
        <v>37566.747000000003</v>
      </c>
      <c r="S4170">
        <v>37169.851999999999</v>
      </c>
    </row>
    <row r="4171" spans="1:19" x14ac:dyDescent="0.3">
      <c r="A4171">
        <v>2021</v>
      </c>
      <c r="B4171">
        <v>6</v>
      </c>
      <c r="C4171">
        <v>23</v>
      </c>
      <c r="D4171">
        <v>18</v>
      </c>
      <c r="E4171">
        <v>39462.495000000003</v>
      </c>
      <c r="F4171">
        <v>693.06100000000004</v>
      </c>
      <c r="G4171">
        <v>132.13999999999999</v>
      </c>
      <c r="H4171">
        <v>108.188</v>
      </c>
      <c r="I4171">
        <v>124.655</v>
      </c>
      <c r="J4171">
        <v>2.0009999999999999</v>
      </c>
      <c r="K4171">
        <v>-93.027000000000001</v>
      </c>
      <c r="L4171">
        <v>94.828000000000003</v>
      </c>
      <c r="M4171">
        <v>40392.201000000001</v>
      </c>
      <c r="N4171">
        <v>1787.9390000000001</v>
      </c>
      <c r="O4171">
        <v>69.191000000000003</v>
      </c>
      <c r="P4171">
        <v>1.43</v>
      </c>
      <c r="Q4171">
        <v>381.4</v>
      </c>
      <c r="R4171">
        <v>38533.642</v>
      </c>
      <c r="S4171">
        <v>38152.241000000002</v>
      </c>
    </row>
    <row r="4172" spans="1:19" x14ac:dyDescent="0.3">
      <c r="A4172">
        <v>2021</v>
      </c>
      <c r="B4172">
        <v>6</v>
      </c>
      <c r="C4172">
        <v>23</v>
      </c>
      <c r="D4172">
        <v>19</v>
      </c>
      <c r="E4172">
        <v>37655.724999999999</v>
      </c>
      <c r="F4172">
        <v>696.85799999999995</v>
      </c>
      <c r="G4172">
        <v>128.857</v>
      </c>
      <c r="H4172">
        <v>102.14700000000001</v>
      </c>
      <c r="I4172">
        <v>137.489</v>
      </c>
      <c r="J4172">
        <v>1.8859999999999999</v>
      </c>
      <c r="K4172">
        <v>-92.65</v>
      </c>
      <c r="L4172">
        <v>94.638999999999996</v>
      </c>
      <c r="M4172">
        <v>38596.095999999998</v>
      </c>
      <c r="N4172">
        <v>320.78399999999999</v>
      </c>
      <c r="O4172">
        <v>85.73</v>
      </c>
      <c r="P4172">
        <v>1.91</v>
      </c>
      <c r="Q4172">
        <v>347.13799999999998</v>
      </c>
      <c r="R4172">
        <v>38187.671999999999</v>
      </c>
      <c r="S4172">
        <v>37840.534</v>
      </c>
    </row>
    <row r="4173" spans="1:19" x14ac:dyDescent="0.3">
      <c r="A4173">
        <v>2021</v>
      </c>
      <c r="B4173">
        <v>6</v>
      </c>
      <c r="C4173">
        <v>23</v>
      </c>
      <c r="D4173">
        <v>20</v>
      </c>
      <c r="E4173">
        <v>36813.995000000003</v>
      </c>
      <c r="F4173">
        <v>743.54700000000003</v>
      </c>
      <c r="G4173">
        <v>121.379</v>
      </c>
      <c r="H4173">
        <v>95.994</v>
      </c>
      <c r="I4173">
        <v>165.87</v>
      </c>
      <c r="J4173">
        <v>3.3860000000000001</v>
      </c>
      <c r="K4173">
        <v>-91.03</v>
      </c>
      <c r="L4173">
        <v>94.509</v>
      </c>
      <c r="M4173">
        <v>37826.269999999997</v>
      </c>
      <c r="N4173">
        <v>8.1430000000000007</v>
      </c>
      <c r="O4173">
        <v>86.272999999999996</v>
      </c>
      <c r="P4173">
        <v>4.7569999999999997</v>
      </c>
      <c r="Q4173">
        <v>312.661</v>
      </c>
      <c r="R4173">
        <v>37727.097999999998</v>
      </c>
      <c r="S4173">
        <v>37414.436999999998</v>
      </c>
    </row>
    <row r="4174" spans="1:19" x14ac:dyDescent="0.3">
      <c r="A4174">
        <v>2021</v>
      </c>
      <c r="B4174">
        <v>6</v>
      </c>
      <c r="C4174">
        <v>23</v>
      </c>
      <c r="D4174">
        <v>21</v>
      </c>
      <c r="E4174">
        <v>35255.646999999997</v>
      </c>
      <c r="F4174">
        <v>811.76300000000003</v>
      </c>
      <c r="G4174">
        <v>112.41800000000001</v>
      </c>
      <c r="H4174">
        <v>93.012</v>
      </c>
      <c r="I4174">
        <v>599.99599999999998</v>
      </c>
      <c r="J4174">
        <v>6.1710000000000003</v>
      </c>
      <c r="K4174">
        <v>-22.902999999999999</v>
      </c>
      <c r="L4174">
        <v>94.287999999999997</v>
      </c>
      <c r="M4174">
        <v>36837.972999999998</v>
      </c>
      <c r="N4174">
        <v>0</v>
      </c>
      <c r="O4174">
        <v>0</v>
      </c>
      <c r="P4174">
        <v>2.3479999999999999</v>
      </c>
      <c r="Q4174">
        <v>282.24799999999999</v>
      </c>
      <c r="R4174">
        <v>36835.625</v>
      </c>
      <c r="S4174">
        <v>36553.377</v>
      </c>
    </row>
    <row r="4175" spans="1:19" x14ac:dyDescent="0.3">
      <c r="A4175">
        <v>2021</v>
      </c>
      <c r="B4175">
        <v>6</v>
      </c>
      <c r="C4175">
        <v>23</v>
      </c>
      <c r="D4175">
        <v>22</v>
      </c>
      <c r="E4175">
        <v>31755.183000000001</v>
      </c>
      <c r="F4175">
        <v>977.74400000000003</v>
      </c>
      <c r="G4175">
        <v>103.93899999999999</v>
      </c>
      <c r="H4175">
        <v>88.158000000000001</v>
      </c>
      <c r="I4175">
        <v>669.53200000000004</v>
      </c>
      <c r="J4175">
        <v>5.7759999999999998</v>
      </c>
      <c r="K4175">
        <v>8.1660000000000004</v>
      </c>
      <c r="L4175">
        <v>93.611000000000004</v>
      </c>
      <c r="M4175">
        <v>33598.169000000002</v>
      </c>
      <c r="N4175">
        <v>0</v>
      </c>
      <c r="O4175">
        <v>0</v>
      </c>
      <c r="P4175">
        <v>-10.281000000000001</v>
      </c>
      <c r="Q4175">
        <v>251.08699999999999</v>
      </c>
      <c r="R4175">
        <v>33608.449999999997</v>
      </c>
      <c r="S4175">
        <v>33357.362999999998</v>
      </c>
    </row>
    <row r="4176" spans="1:19" x14ac:dyDescent="0.3">
      <c r="A4176">
        <v>2021</v>
      </c>
      <c r="B4176">
        <v>6</v>
      </c>
      <c r="C4176">
        <v>23</v>
      </c>
      <c r="D4176">
        <v>23</v>
      </c>
      <c r="E4176">
        <v>28289.591</v>
      </c>
      <c r="F4176">
        <v>1180.598</v>
      </c>
      <c r="G4176">
        <v>94.644000000000005</v>
      </c>
      <c r="H4176">
        <v>83.804000000000002</v>
      </c>
      <c r="I4176">
        <v>1124.624</v>
      </c>
      <c r="J4176">
        <v>6.3360000000000003</v>
      </c>
      <c r="K4176">
        <v>26.838000000000001</v>
      </c>
      <c r="L4176">
        <v>92.218999999999994</v>
      </c>
      <c r="M4176">
        <v>30804.010999999999</v>
      </c>
      <c r="N4176">
        <v>0</v>
      </c>
      <c r="O4176">
        <v>0</v>
      </c>
      <c r="P4176">
        <v>-12.760999999999999</v>
      </c>
      <c r="Q4176">
        <v>218.37899999999999</v>
      </c>
      <c r="R4176">
        <v>30816.772000000001</v>
      </c>
      <c r="S4176">
        <v>30598.393</v>
      </c>
    </row>
    <row r="4177" spans="1:19" x14ac:dyDescent="0.3">
      <c r="A4177">
        <v>2021</v>
      </c>
      <c r="B4177">
        <v>6</v>
      </c>
      <c r="C4177">
        <v>23</v>
      </c>
      <c r="D4177">
        <v>24</v>
      </c>
      <c r="E4177">
        <v>25643.690999999999</v>
      </c>
      <c r="F4177">
        <v>1495.25</v>
      </c>
      <c r="G4177">
        <v>86.331999999999994</v>
      </c>
      <c r="H4177">
        <v>79.435000000000002</v>
      </c>
      <c r="I4177">
        <v>999.05899999999997</v>
      </c>
      <c r="J4177">
        <v>6.2009999999999996</v>
      </c>
      <c r="K4177">
        <v>36.063000000000002</v>
      </c>
      <c r="L4177">
        <v>89.897000000000006</v>
      </c>
      <c r="M4177">
        <v>28349.596000000001</v>
      </c>
      <c r="N4177">
        <v>0</v>
      </c>
      <c r="O4177">
        <v>0</v>
      </c>
      <c r="P4177">
        <v>-21.530999999999999</v>
      </c>
      <c r="Q4177">
        <v>189.39699999999999</v>
      </c>
      <c r="R4177">
        <v>28371.127</v>
      </c>
      <c r="S4177">
        <v>28181.728999999999</v>
      </c>
    </row>
    <row r="4178" spans="1:19" x14ac:dyDescent="0.3">
      <c r="A4178">
        <v>2021</v>
      </c>
      <c r="B4178">
        <v>6</v>
      </c>
      <c r="C4178">
        <v>24</v>
      </c>
      <c r="D4178">
        <v>1</v>
      </c>
      <c r="E4178">
        <v>24633.467000000001</v>
      </c>
      <c r="F4178">
        <v>1676.2629999999999</v>
      </c>
      <c r="G4178">
        <v>81.293999999999997</v>
      </c>
      <c r="H4178">
        <v>76.471999999999994</v>
      </c>
      <c r="I4178">
        <v>709.25599999999997</v>
      </c>
      <c r="J4178">
        <v>6.0380000000000003</v>
      </c>
      <c r="K4178">
        <v>35.268000000000001</v>
      </c>
      <c r="L4178">
        <v>89.247</v>
      </c>
      <c r="M4178">
        <v>27226.010999999999</v>
      </c>
      <c r="N4178">
        <v>0</v>
      </c>
      <c r="O4178">
        <v>0</v>
      </c>
      <c r="P4178">
        <v>-18.259</v>
      </c>
      <c r="Q4178">
        <v>169.655</v>
      </c>
      <c r="R4178">
        <v>27244.27</v>
      </c>
      <c r="S4178">
        <v>27074.615000000002</v>
      </c>
    </row>
    <row r="4179" spans="1:19" x14ac:dyDescent="0.3">
      <c r="A4179">
        <v>2021</v>
      </c>
      <c r="B4179">
        <v>6</v>
      </c>
      <c r="C4179">
        <v>24</v>
      </c>
      <c r="D4179">
        <v>2</v>
      </c>
      <c r="E4179">
        <v>23499.796999999999</v>
      </c>
      <c r="F4179">
        <v>1730.2239999999999</v>
      </c>
      <c r="G4179">
        <v>75.150000000000006</v>
      </c>
      <c r="H4179">
        <v>74.272999999999996</v>
      </c>
      <c r="I4179">
        <v>424.76799999999997</v>
      </c>
      <c r="J4179">
        <v>5.9470000000000001</v>
      </c>
      <c r="K4179">
        <v>28.736000000000001</v>
      </c>
      <c r="L4179">
        <v>88.554000000000002</v>
      </c>
      <c r="M4179">
        <v>25852.3</v>
      </c>
      <c r="N4179">
        <v>0</v>
      </c>
      <c r="O4179">
        <v>0</v>
      </c>
      <c r="P4179">
        <v>-13.888</v>
      </c>
      <c r="Q4179">
        <v>158.93199999999999</v>
      </c>
      <c r="R4179">
        <v>25866.187999999998</v>
      </c>
      <c r="S4179">
        <v>25707.256000000001</v>
      </c>
    </row>
    <row r="4180" spans="1:19" x14ac:dyDescent="0.3">
      <c r="A4180">
        <v>2021</v>
      </c>
      <c r="B4180">
        <v>6</v>
      </c>
      <c r="C4180">
        <v>24</v>
      </c>
      <c r="D4180">
        <v>3</v>
      </c>
      <c r="E4180">
        <v>22781.396000000001</v>
      </c>
      <c r="F4180">
        <v>1763.6759999999999</v>
      </c>
      <c r="G4180">
        <v>70.927999999999997</v>
      </c>
      <c r="H4180">
        <v>71.846999999999994</v>
      </c>
      <c r="I4180">
        <v>241.59299999999999</v>
      </c>
      <c r="J4180">
        <v>5.7679999999999998</v>
      </c>
      <c r="K4180">
        <v>24.913</v>
      </c>
      <c r="L4180">
        <v>88.105000000000004</v>
      </c>
      <c r="M4180">
        <v>24977.297999999999</v>
      </c>
      <c r="N4180">
        <v>0</v>
      </c>
      <c r="O4180">
        <v>0</v>
      </c>
      <c r="P4180">
        <v>-8.7870000000000008</v>
      </c>
      <c r="Q4180">
        <v>154.38900000000001</v>
      </c>
      <c r="R4180">
        <v>24986.083999999999</v>
      </c>
      <c r="S4180">
        <v>24831.696</v>
      </c>
    </row>
    <row r="4181" spans="1:19" x14ac:dyDescent="0.3">
      <c r="A4181">
        <v>2021</v>
      </c>
      <c r="B4181">
        <v>6</v>
      </c>
      <c r="C4181">
        <v>24</v>
      </c>
      <c r="D4181">
        <v>4</v>
      </c>
      <c r="E4181">
        <v>23093.282999999999</v>
      </c>
      <c r="F4181">
        <v>1723.105</v>
      </c>
      <c r="G4181">
        <v>67.944000000000003</v>
      </c>
      <c r="H4181">
        <v>70.593000000000004</v>
      </c>
      <c r="I4181">
        <v>121.383</v>
      </c>
      <c r="J4181">
        <v>4.4950000000000001</v>
      </c>
      <c r="K4181">
        <v>24.065999999999999</v>
      </c>
      <c r="L4181">
        <v>88.308000000000007</v>
      </c>
      <c r="M4181">
        <v>25125.233</v>
      </c>
      <c r="N4181">
        <v>0</v>
      </c>
      <c r="O4181">
        <v>0</v>
      </c>
      <c r="P4181">
        <v>-5.1609999999999996</v>
      </c>
      <c r="Q4181">
        <v>156.00700000000001</v>
      </c>
      <c r="R4181">
        <v>25130.394</v>
      </c>
      <c r="S4181">
        <v>24974.386999999999</v>
      </c>
    </row>
    <row r="4182" spans="1:19" x14ac:dyDescent="0.3">
      <c r="A4182">
        <v>2021</v>
      </c>
      <c r="B4182">
        <v>6</v>
      </c>
      <c r="C4182">
        <v>24</v>
      </c>
      <c r="D4182">
        <v>5</v>
      </c>
      <c r="E4182">
        <v>24290.71</v>
      </c>
      <c r="F4182">
        <v>1566.431</v>
      </c>
      <c r="G4182">
        <v>66.582999999999998</v>
      </c>
      <c r="H4182">
        <v>70.260000000000005</v>
      </c>
      <c r="I4182">
        <v>84.954999999999998</v>
      </c>
      <c r="J4182">
        <v>2.8220000000000001</v>
      </c>
      <c r="K4182">
        <v>10.852</v>
      </c>
      <c r="L4182">
        <v>89.018000000000001</v>
      </c>
      <c r="M4182">
        <v>26115.046999999999</v>
      </c>
      <c r="N4182">
        <v>0.32</v>
      </c>
      <c r="O4182">
        <v>0</v>
      </c>
      <c r="P4182">
        <v>-4.5750000000000002</v>
      </c>
      <c r="Q4182">
        <v>164.90899999999999</v>
      </c>
      <c r="R4182">
        <v>26119.302</v>
      </c>
      <c r="S4182">
        <v>25954.393</v>
      </c>
    </row>
    <row r="4183" spans="1:19" x14ac:dyDescent="0.3">
      <c r="A4183">
        <v>2021</v>
      </c>
      <c r="B4183">
        <v>6</v>
      </c>
      <c r="C4183">
        <v>24</v>
      </c>
      <c r="D4183">
        <v>6</v>
      </c>
      <c r="E4183">
        <v>25879.136999999999</v>
      </c>
      <c r="F4183">
        <v>1312.222</v>
      </c>
      <c r="G4183">
        <v>65.950999999999993</v>
      </c>
      <c r="H4183">
        <v>70.549000000000007</v>
      </c>
      <c r="I4183">
        <v>149.79499999999999</v>
      </c>
      <c r="J4183">
        <v>3.399</v>
      </c>
      <c r="K4183">
        <v>5.056</v>
      </c>
      <c r="L4183">
        <v>90.207999999999998</v>
      </c>
      <c r="M4183">
        <v>27510.366000000002</v>
      </c>
      <c r="N4183">
        <v>189.43600000000001</v>
      </c>
      <c r="O4183">
        <v>0</v>
      </c>
      <c r="P4183">
        <v>-2.1589999999999998</v>
      </c>
      <c r="Q4183">
        <v>186.26900000000001</v>
      </c>
      <c r="R4183">
        <v>27323.089</v>
      </c>
      <c r="S4183">
        <v>27136.82</v>
      </c>
    </row>
    <row r="4184" spans="1:19" x14ac:dyDescent="0.3">
      <c r="A4184">
        <v>2021</v>
      </c>
      <c r="B4184">
        <v>6</v>
      </c>
      <c r="C4184">
        <v>24</v>
      </c>
      <c r="D4184">
        <v>7</v>
      </c>
      <c r="E4184">
        <v>28393.855</v>
      </c>
      <c r="F4184">
        <v>1186.104</v>
      </c>
      <c r="G4184">
        <v>69.093999999999994</v>
      </c>
      <c r="H4184">
        <v>73.186000000000007</v>
      </c>
      <c r="I4184">
        <v>294.92899999999997</v>
      </c>
      <c r="J4184">
        <v>4.1639999999999997</v>
      </c>
      <c r="K4184">
        <v>13.199</v>
      </c>
      <c r="L4184">
        <v>92.296000000000006</v>
      </c>
      <c r="M4184">
        <v>30057.734</v>
      </c>
      <c r="N4184">
        <v>1539.8489999999999</v>
      </c>
      <c r="O4184">
        <v>-0.16200000000000001</v>
      </c>
      <c r="P4184">
        <v>-1.5009999999999999</v>
      </c>
      <c r="Q4184">
        <v>221.35300000000001</v>
      </c>
      <c r="R4184">
        <v>28519.547999999999</v>
      </c>
      <c r="S4184">
        <v>28298.195</v>
      </c>
    </row>
    <row r="4185" spans="1:19" x14ac:dyDescent="0.3">
      <c r="A4185">
        <v>2021</v>
      </c>
      <c r="B4185">
        <v>6</v>
      </c>
      <c r="C4185">
        <v>24</v>
      </c>
      <c r="D4185">
        <v>8</v>
      </c>
      <c r="E4185">
        <v>31130.928</v>
      </c>
      <c r="F4185">
        <v>1115.21</v>
      </c>
      <c r="G4185">
        <v>76.677000000000007</v>
      </c>
      <c r="H4185">
        <v>75.625</v>
      </c>
      <c r="I4185">
        <v>488.18</v>
      </c>
      <c r="J4185">
        <v>4.9000000000000004</v>
      </c>
      <c r="K4185">
        <v>7.9809999999999999</v>
      </c>
      <c r="L4185">
        <v>93.456000000000003</v>
      </c>
      <c r="M4185">
        <v>32916.28</v>
      </c>
      <c r="N4185">
        <v>3856.433</v>
      </c>
      <c r="O4185">
        <v>-29.945</v>
      </c>
      <c r="P4185">
        <v>-1.222</v>
      </c>
      <c r="Q4185">
        <v>261.82299999999998</v>
      </c>
      <c r="R4185">
        <v>29091.013999999999</v>
      </c>
      <c r="S4185">
        <v>28829.190999999999</v>
      </c>
    </row>
    <row r="4186" spans="1:19" x14ac:dyDescent="0.3">
      <c r="A4186">
        <v>2021</v>
      </c>
      <c r="B4186">
        <v>6</v>
      </c>
      <c r="C4186">
        <v>24</v>
      </c>
      <c r="D4186">
        <v>9</v>
      </c>
      <c r="E4186">
        <v>33822.499000000003</v>
      </c>
      <c r="F4186">
        <v>1054.421</v>
      </c>
      <c r="G4186">
        <v>84.98</v>
      </c>
      <c r="H4186">
        <v>77.8</v>
      </c>
      <c r="I4186">
        <v>601.69799999999998</v>
      </c>
      <c r="J4186">
        <v>5.4370000000000003</v>
      </c>
      <c r="K4186">
        <v>8.8480000000000008</v>
      </c>
      <c r="L4186">
        <v>94.034999999999997</v>
      </c>
      <c r="M4186">
        <v>35664.737999999998</v>
      </c>
      <c r="N4186">
        <v>6149.9139999999998</v>
      </c>
      <c r="O4186">
        <v>-72.287000000000006</v>
      </c>
      <c r="P4186">
        <v>0.55800000000000005</v>
      </c>
      <c r="Q4186">
        <v>297.18200000000002</v>
      </c>
      <c r="R4186">
        <v>29586.553</v>
      </c>
      <c r="S4186">
        <v>29289.370999999999</v>
      </c>
    </row>
    <row r="4187" spans="1:19" x14ac:dyDescent="0.3">
      <c r="A4187">
        <v>2021</v>
      </c>
      <c r="B4187">
        <v>6</v>
      </c>
      <c r="C4187">
        <v>24</v>
      </c>
      <c r="D4187">
        <v>10</v>
      </c>
      <c r="E4187">
        <v>36623.004999999997</v>
      </c>
      <c r="F4187">
        <v>989.62599999999998</v>
      </c>
      <c r="G4187">
        <v>93.335999999999999</v>
      </c>
      <c r="H4187">
        <v>83.055000000000007</v>
      </c>
      <c r="I4187">
        <v>568.28399999999999</v>
      </c>
      <c r="J4187">
        <v>5.7370000000000001</v>
      </c>
      <c r="K4187">
        <v>18.398</v>
      </c>
      <c r="L4187">
        <v>94.5</v>
      </c>
      <c r="M4187">
        <v>38382.603999999999</v>
      </c>
      <c r="N4187">
        <v>8014.4759999999997</v>
      </c>
      <c r="O4187">
        <v>-87.882999999999996</v>
      </c>
      <c r="P4187">
        <v>2.133</v>
      </c>
      <c r="Q4187">
        <v>324.72699999999998</v>
      </c>
      <c r="R4187">
        <v>30453.878000000001</v>
      </c>
      <c r="S4187">
        <v>30129.151000000002</v>
      </c>
    </row>
    <row r="4188" spans="1:19" x14ac:dyDescent="0.3">
      <c r="A4188">
        <v>2021</v>
      </c>
      <c r="B4188">
        <v>6</v>
      </c>
      <c r="C4188">
        <v>24</v>
      </c>
      <c r="D4188">
        <v>11</v>
      </c>
      <c r="E4188">
        <v>39074.336000000003</v>
      </c>
      <c r="F4188">
        <v>941.34799999999996</v>
      </c>
      <c r="G4188">
        <v>101.762</v>
      </c>
      <c r="H4188">
        <v>87.605000000000004</v>
      </c>
      <c r="I4188">
        <v>483.69600000000003</v>
      </c>
      <c r="J4188">
        <v>5.8719999999999999</v>
      </c>
      <c r="K4188">
        <v>22.254000000000001</v>
      </c>
      <c r="L4188">
        <v>94.786000000000001</v>
      </c>
      <c r="M4188">
        <v>40709.896999999997</v>
      </c>
      <c r="N4188">
        <v>9258.9699999999993</v>
      </c>
      <c r="O4188">
        <v>-75.998000000000005</v>
      </c>
      <c r="P4188">
        <v>3.1669999999999998</v>
      </c>
      <c r="Q4188">
        <v>348.904</v>
      </c>
      <c r="R4188">
        <v>31523.758999999998</v>
      </c>
      <c r="S4188">
        <v>31174.855</v>
      </c>
    </row>
    <row r="4189" spans="1:19" x14ac:dyDescent="0.3">
      <c r="A4189">
        <v>2021</v>
      </c>
      <c r="B4189">
        <v>6</v>
      </c>
      <c r="C4189">
        <v>24</v>
      </c>
      <c r="D4189">
        <v>12</v>
      </c>
      <c r="E4189">
        <v>40845.169000000002</v>
      </c>
      <c r="F4189">
        <v>895.62300000000005</v>
      </c>
      <c r="G4189">
        <v>109.67</v>
      </c>
      <c r="H4189">
        <v>94.25</v>
      </c>
      <c r="I4189">
        <v>447.51600000000002</v>
      </c>
      <c r="J4189">
        <v>5.8419999999999996</v>
      </c>
      <c r="K4189">
        <v>12.82</v>
      </c>
      <c r="L4189">
        <v>94.927999999999997</v>
      </c>
      <c r="M4189">
        <v>42396.146999999997</v>
      </c>
      <c r="N4189">
        <v>9811.232</v>
      </c>
      <c r="O4189">
        <v>-41.027999999999999</v>
      </c>
      <c r="P4189">
        <v>6.0179999999999998</v>
      </c>
      <c r="Q4189">
        <v>366.36099999999999</v>
      </c>
      <c r="R4189">
        <v>32619.924999999999</v>
      </c>
      <c r="S4189">
        <v>32253.563999999998</v>
      </c>
    </row>
    <row r="4190" spans="1:19" x14ac:dyDescent="0.3">
      <c r="A4190">
        <v>2021</v>
      </c>
      <c r="B4190">
        <v>6</v>
      </c>
      <c r="C4190">
        <v>24</v>
      </c>
      <c r="D4190">
        <v>13</v>
      </c>
      <c r="E4190">
        <v>42885.209000000003</v>
      </c>
      <c r="F4190">
        <v>831.678</v>
      </c>
      <c r="G4190">
        <v>116.49</v>
      </c>
      <c r="H4190">
        <v>100.839</v>
      </c>
      <c r="I4190">
        <v>423.50099999999998</v>
      </c>
      <c r="J4190">
        <v>5.7359999999999998</v>
      </c>
      <c r="K4190">
        <v>9.8019999999999996</v>
      </c>
      <c r="L4190">
        <v>95.042000000000002</v>
      </c>
      <c r="M4190">
        <v>44351.807000000001</v>
      </c>
      <c r="N4190">
        <v>9810.0049999999992</v>
      </c>
      <c r="O4190">
        <v>-11.794</v>
      </c>
      <c r="P4190">
        <v>5.8289999999999997</v>
      </c>
      <c r="Q4190">
        <v>381.52100000000002</v>
      </c>
      <c r="R4190">
        <v>34547.767</v>
      </c>
      <c r="S4190">
        <v>34166.245999999999</v>
      </c>
    </row>
    <row r="4191" spans="1:19" x14ac:dyDescent="0.3">
      <c r="A4191">
        <v>2021</v>
      </c>
      <c r="B4191">
        <v>6</v>
      </c>
      <c r="C4191">
        <v>24</v>
      </c>
      <c r="D4191">
        <v>14</v>
      </c>
      <c r="E4191">
        <v>44281.614000000001</v>
      </c>
      <c r="F4191">
        <v>779.82399999999996</v>
      </c>
      <c r="G4191">
        <v>122.634</v>
      </c>
      <c r="H4191">
        <v>107.191</v>
      </c>
      <c r="I4191">
        <v>351.24599999999998</v>
      </c>
      <c r="J4191">
        <v>5.0949999999999998</v>
      </c>
      <c r="K4191">
        <v>-5.6760000000000002</v>
      </c>
      <c r="L4191">
        <v>95.096999999999994</v>
      </c>
      <c r="M4191">
        <v>45614.39</v>
      </c>
      <c r="N4191">
        <v>9286.6319999999996</v>
      </c>
      <c r="O4191">
        <v>-2.7189999999999999</v>
      </c>
      <c r="P4191">
        <v>4.7149999999999999</v>
      </c>
      <c r="Q4191">
        <v>394.298</v>
      </c>
      <c r="R4191">
        <v>36325.762000000002</v>
      </c>
      <c r="S4191">
        <v>35931.464</v>
      </c>
    </row>
    <row r="4192" spans="1:19" x14ac:dyDescent="0.3">
      <c r="A4192">
        <v>2021</v>
      </c>
      <c r="B4192">
        <v>6</v>
      </c>
      <c r="C4192">
        <v>24</v>
      </c>
      <c r="D4192">
        <v>15</v>
      </c>
      <c r="E4192">
        <v>45250.966</v>
      </c>
      <c r="F4192">
        <v>759.28399999999999</v>
      </c>
      <c r="G4192">
        <v>127.611</v>
      </c>
      <c r="H4192">
        <v>113.23</v>
      </c>
      <c r="I4192">
        <v>284.096</v>
      </c>
      <c r="J4192">
        <v>4.0839999999999996</v>
      </c>
      <c r="K4192">
        <v>-10.367000000000001</v>
      </c>
      <c r="L4192">
        <v>95.119</v>
      </c>
      <c r="M4192">
        <v>46496.411999999997</v>
      </c>
      <c r="N4192">
        <v>8129.8019999999997</v>
      </c>
      <c r="O4192">
        <v>-0.499</v>
      </c>
      <c r="P4192">
        <v>7.1769999999999996</v>
      </c>
      <c r="Q4192">
        <v>403.19799999999998</v>
      </c>
      <c r="R4192">
        <v>38359.932999999997</v>
      </c>
      <c r="S4192">
        <v>37956.735000000001</v>
      </c>
    </row>
    <row r="4193" spans="1:19" x14ac:dyDescent="0.3">
      <c r="A4193">
        <v>2021</v>
      </c>
      <c r="B4193">
        <v>6</v>
      </c>
      <c r="C4193">
        <v>24</v>
      </c>
      <c r="D4193">
        <v>16</v>
      </c>
      <c r="E4193">
        <v>45387.09</v>
      </c>
      <c r="F4193">
        <v>719.32399999999996</v>
      </c>
      <c r="G4193">
        <v>129.53299999999999</v>
      </c>
      <c r="H4193">
        <v>116.916</v>
      </c>
      <c r="I4193">
        <v>91.177000000000007</v>
      </c>
      <c r="J4193">
        <v>1.821</v>
      </c>
      <c r="K4193">
        <v>-71.728999999999999</v>
      </c>
      <c r="L4193">
        <v>95.117000000000004</v>
      </c>
      <c r="M4193">
        <v>46339.714999999997</v>
      </c>
      <c r="N4193">
        <v>6401.1480000000001</v>
      </c>
      <c r="O4193">
        <v>3.2930000000000001</v>
      </c>
      <c r="P4193">
        <v>7.6639999999999997</v>
      </c>
      <c r="Q4193">
        <v>407.55900000000003</v>
      </c>
      <c r="R4193">
        <v>39927.61</v>
      </c>
      <c r="S4193">
        <v>39520.050999999999</v>
      </c>
    </row>
    <row r="4194" spans="1:19" x14ac:dyDescent="0.3">
      <c r="A4194">
        <v>2021</v>
      </c>
      <c r="B4194">
        <v>6</v>
      </c>
      <c r="C4194">
        <v>24</v>
      </c>
      <c r="D4194">
        <v>17</v>
      </c>
      <c r="E4194">
        <v>44536.294999999998</v>
      </c>
      <c r="F4194">
        <v>697.20399999999995</v>
      </c>
      <c r="G4194">
        <v>129.911</v>
      </c>
      <c r="H4194">
        <v>117.64100000000001</v>
      </c>
      <c r="I4194">
        <v>98.588999999999999</v>
      </c>
      <c r="J4194">
        <v>2.069</v>
      </c>
      <c r="K4194">
        <v>-104.527</v>
      </c>
      <c r="L4194">
        <v>95.090999999999994</v>
      </c>
      <c r="M4194">
        <v>45442.362000000001</v>
      </c>
      <c r="N4194">
        <v>4162.4049999999997</v>
      </c>
      <c r="O4194">
        <v>24.524000000000001</v>
      </c>
      <c r="P4194">
        <v>9.49</v>
      </c>
      <c r="Q4194">
        <v>405.04199999999997</v>
      </c>
      <c r="R4194">
        <v>41245.942999999999</v>
      </c>
      <c r="S4194">
        <v>40840.902000000002</v>
      </c>
    </row>
    <row r="4195" spans="1:19" x14ac:dyDescent="0.3">
      <c r="A4195">
        <v>2021</v>
      </c>
      <c r="B4195">
        <v>6</v>
      </c>
      <c r="C4195">
        <v>24</v>
      </c>
      <c r="D4195">
        <v>18</v>
      </c>
      <c r="E4195">
        <v>42742.563000000002</v>
      </c>
      <c r="F4195">
        <v>693.06100000000004</v>
      </c>
      <c r="G4195">
        <v>128.47999999999999</v>
      </c>
      <c r="H4195">
        <v>114.191</v>
      </c>
      <c r="I4195">
        <v>124.655</v>
      </c>
      <c r="J4195">
        <v>2.0009999999999999</v>
      </c>
      <c r="K4195">
        <v>-103.92400000000001</v>
      </c>
      <c r="L4195">
        <v>95.025000000000006</v>
      </c>
      <c r="M4195">
        <v>43667.574000000001</v>
      </c>
      <c r="N4195">
        <v>1787.9390000000001</v>
      </c>
      <c r="O4195">
        <v>69.191000000000003</v>
      </c>
      <c r="P4195">
        <v>1.43</v>
      </c>
      <c r="Q4195">
        <v>387.637</v>
      </c>
      <c r="R4195">
        <v>41809.014000000003</v>
      </c>
      <c r="S4195">
        <v>41421.377</v>
      </c>
    </row>
    <row r="4196" spans="1:19" x14ac:dyDescent="0.3">
      <c r="A4196">
        <v>2021</v>
      </c>
      <c r="B4196">
        <v>6</v>
      </c>
      <c r="C4196">
        <v>24</v>
      </c>
      <c r="D4196">
        <v>19</v>
      </c>
      <c r="E4196">
        <v>40934.074999999997</v>
      </c>
      <c r="F4196">
        <v>696.85799999999995</v>
      </c>
      <c r="G4196">
        <v>124.82899999999999</v>
      </c>
      <c r="H4196">
        <v>107.503</v>
      </c>
      <c r="I4196">
        <v>137.489</v>
      </c>
      <c r="J4196">
        <v>1.8859999999999999</v>
      </c>
      <c r="K4196">
        <v>-109.26</v>
      </c>
      <c r="L4196">
        <v>94.918999999999997</v>
      </c>
      <c r="M4196">
        <v>41863.470999999998</v>
      </c>
      <c r="N4196">
        <v>320.78399999999999</v>
      </c>
      <c r="O4196">
        <v>85.73</v>
      </c>
      <c r="P4196">
        <v>1.91</v>
      </c>
      <c r="Q4196">
        <v>350.887</v>
      </c>
      <c r="R4196">
        <v>41455.048000000003</v>
      </c>
      <c r="S4196">
        <v>41104.161</v>
      </c>
    </row>
    <row r="4197" spans="1:19" x14ac:dyDescent="0.3">
      <c r="A4197">
        <v>2021</v>
      </c>
      <c r="B4197">
        <v>6</v>
      </c>
      <c r="C4197">
        <v>24</v>
      </c>
      <c r="D4197">
        <v>20</v>
      </c>
      <c r="E4197">
        <v>39677.313000000002</v>
      </c>
      <c r="F4197">
        <v>743.54700000000003</v>
      </c>
      <c r="G4197">
        <v>116.095</v>
      </c>
      <c r="H4197">
        <v>100.07</v>
      </c>
      <c r="I4197">
        <v>165.87</v>
      </c>
      <c r="J4197">
        <v>3.3860000000000001</v>
      </c>
      <c r="K4197">
        <v>-113.467</v>
      </c>
      <c r="L4197">
        <v>94.837000000000003</v>
      </c>
      <c r="M4197">
        <v>40671.555999999997</v>
      </c>
      <c r="N4197">
        <v>8.1430000000000007</v>
      </c>
      <c r="O4197">
        <v>86.272999999999996</v>
      </c>
      <c r="P4197">
        <v>4.7569999999999997</v>
      </c>
      <c r="Q4197">
        <v>314.49400000000003</v>
      </c>
      <c r="R4197">
        <v>40572.383000000002</v>
      </c>
      <c r="S4197">
        <v>40257.889000000003</v>
      </c>
    </row>
    <row r="4198" spans="1:19" x14ac:dyDescent="0.3">
      <c r="A4198">
        <v>2021</v>
      </c>
      <c r="B4198">
        <v>6</v>
      </c>
      <c r="C4198">
        <v>24</v>
      </c>
      <c r="D4198">
        <v>21</v>
      </c>
      <c r="E4198">
        <v>37679.767</v>
      </c>
      <c r="F4198">
        <v>811.76300000000003</v>
      </c>
      <c r="G4198">
        <v>109.872</v>
      </c>
      <c r="H4198">
        <v>96.275000000000006</v>
      </c>
      <c r="I4198">
        <v>599.99599999999998</v>
      </c>
      <c r="J4198">
        <v>6.1710000000000003</v>
      </c>
      <c r="K4198">
        <v>-28.803000000000001</v>
      </c>
      <c r="L4198">
        <v>94.643000000000001</v>
      </c>
      <c r="M4198">
        <v>39259.811999999998</v>
      </c>
      <c r="N4198">
        <v>0</v>
      </c>
      <c r="O4198">
        <v>0</v>
      </c>
      <c r="P4198">
        <v>2.3479999999999999</v>
      </c>
      <c r="Q4198">
        <v>282.59199999999998</v>
      </c>
      <c r="R4198">
        <v>39257.464</v>
      </c>
      <c r="S4198">
        <v>38974.872000000003</v>
      </c>
    </row>
    <row r="4199" spans="1:19" x14ac:dyDescent="0.3">
      <c r="A4199">
        <v>2021</v>
      </c>
      <c r="B4199">
        <v>6</v>
      </c>
      <c r="C4199">
        <v>24</v>
      </c>
      <c r="D4199">
        <v>22</v>
      </c>
      <c r="E4199">
        <v>33718.188000000002</v>
      </c>
      <c r="F4199">
        <v>977.74400000000003</v>
      </c>
      <c r="G4199">
        <v>101.604</v>
      </c>
      <c r="H4199">
        <v>90.647999999999996</v>
      </c>
      <c r="I4199">
        <v>669.53200000000004</v>
      </c>
      <c r="J4199">
        <v>5.7759999999999998</v>
      </c>
      <c r="K4199">
        <v>11.292</v>
      </c>
      <c r="L4199">
        <v>94.055999999999997</v>
      </c>
      <c r="M4199">
        <v>35567.235999999997</v>
      </c>
      <c r="N4199">
        <v>0</v>
      </c>
      <c r="O4199">
        <v>0</v>
      </c>
      <c r="P4199">
        <v>-10.281000000000001</v>
      </c>
      <c r="Q4199">
        <v>251.274</v>
      </c>
      <c r="R4199">
        <v>35577.516000000003</v>
      </c>
      <c r="S4199">
        <v>35326.243000000002</v>
      </c>
    </row>
    <row r="4200" spans="1:19" x14ac:dyDescent="0.3">
      <c r="A4200">
        <v>2021</v>
      </c>
      <c r="B4200">
        <v>6</v>
      </c>
      <c r="C4200">
        <v>24</v>
      </c>
      <c r="D4200">
        <v>23</v>
      </c>
      <c r="E4200">
        <v>30003.35</v>
      </c>
      <c r="F4200">
        <v>1180.598</v>
      </c>
      <c r="G4200">
        <v>93.537999999999997</v>
      </c>
      <c r="H4200">
        <v>85.757000000000005</v>
      </c>
      <c r="I4200">
        <v>1124.624</v>
      </c>
      <c r="J4200">
        <v>6.3360000000000003</v>
      </c>
      <c r="K4200">
        <v>34.731999999999999</v>
      </c>
      <c r="L4200">
        <v>93.122</v>
      </c>
      <c r="M4200">
        <v>32528.519</v>
      </c>
      <c r="N4200">
        <v>0</v>
      </c>
      <c r="O4200">
        <v>0</v>
      </c>
      <c r="P4200">
        <v>-12.760999999999999</v>
      </c>
      <c r="Q4200">
        <v>218.73599999999999</v>
      </c>
      <c r="R4200">
        <v>32541.279999999999</v>
      </c>
      <c r="S4200">
        <v>32322.544000000002</v>
      </c>
    </row>
    <row r="4201" spans="1:19" x14ac:dyDescent="0.3">
      <c r="A4201">
        <v>2021</v>
      </c>
      <c r="B4201">
        <v>6</v>
      </c>
      <c r="C4201">
        <v>24</v>
      </c>
      <c r="D4201">
        <v>24</v>
      </c>
      <c r="E4201">
        <v>27164.16</v>
      </c>
      <c r="F4201">
        <v>1495.25</v>
      </c>
      <c r="G4201">
        <v>84.875</v>
      </c>
      <c r="H4201">
        <v>81.052000000000007</v>
      </c>
      <c r="I4201">
        <v>999.05899999999997</v>
      </c>
      <c r="J4201">
        <v>6.2009999999999996</v>
      </c>
      <c r="K4201">
        <v>44.81</v>
      </c>
      <c r="L4201">
        <v>91.337999999999994</v>
      </c>
      <c r="M4201">
        <v>29881.867999999999</v>
      </c>
      <c r="N4201">
        <v>0</v>
      </c>
      <c r="O4201">
        <v>0</v>
      </c>
      <c r="P4201">
        <v>-21.530999999999999</v>
      </c>
      <c r="Q4201">
        <v>189.40700000000001</v>
      </c>
      <c r="R4201">
        <v>29903.399000000001</v>
      </c>
      <c r="S4201">
        <v>29713.992999999999</v>
      </c>
    </row>
    <row r="4202" spans="1:19" x14ac:dyDescent="0.3">
      <c r="A4202">
        <v>2021</v>
      </c>
      <c r="B4202">
        <v>6</v>
      </c>
      <c r="C4202">
        <v>25</v>
      </c>
      <c r="D4202">
        <v>1</v>
      </c>
      <c r="E4202">
        <v>23393.751</v>
      </c>
      <c r="F4202">
        <v>1676.2629999999999</v>
      </c>
      <c r="G4202">
        <v>83.471000000000004</v>
      </c>
      <c r="H4202">
        <v>75.596000000000004</v>
      </c>
      <c r="I4202">
        <v>709.25599999999997</v>
      </c>
      <c r="J4202">
        <v>6.0380000000000003</v>
      </c>
      <c r="K4202">
        <v>37.773000000000003</v>
      </c>
      <c r="L4202">
        <v>88.537000000000006</v>
      </c>
      <c r="M4202">
        <v>25987.214</v>
      </c>
      <c r="N4202">
        <v>0</v>
      </c>
      <c r="O4202">
        <v>0</v>
      </c>
      <c r="P4202">
        <v>-18.259</v>
      </c>
      <c r="Q4202">
        <v>173.036</v>
      </c>
      <c r="R4202">
        <v>26005.473000000002</v>
      </c>
      <c r="S4202">
        <v>25832.437000000002</v>
      </c>
    </row>
    <row r="4203" spans="1:19" x14ac:dyDescent="0.3">
      <c r="A4203">
        <v>2021</v>
      </c>
      <c r="B4203">
        <v>6</v>
      </c>
      <c r="C4203">
        <v>25</v>
      </c>
      <c r="D4203">
        <v>2</v>
      </c>
      <c r="E4203">
        <v>22233.366000000002</v>
      </c>
      <c r="F4203">
        <v>1730.2239999999999</v>
      </c>
      <c r="G4203">
        <v>77.625</v>
      </c>
      <c r="H4203">
        <v>73.423000000000002</v>
      </c>
      <c r="I4203">
        <v>424.76799999999997</v>
      </c>
      <c r="J4203">
        <v>5.9470000000000001</v>
      </c>
      <c r="K4203">
        <v>32.755000000000003</v>
      </c>
      <c r="L4203">
        <v>87.804000000000002</v>
      </c>
      <c r="M4203">
        <v>24588.287</v>
      </c>
      <c r="N4203">
        <v>0</v>
      </c>
      <c r="O4203">
        <v>0</v>
      </c>
      <c r="P4203">
        <v>-13.888</v>
      </c>
      <c r="Q4203">
        <v>161.79400000000001</v>
      </c>
      <c r="R4203">
        <v>24602.175999999999</v>
      </c>
      <c r="S4203">
        <v>24440.381000000001</v>
      </c>
    </row>
    <row r="4204" spans="1:19" x14ac:dyDescent="0.3">
      <c r="A4204">
        <v>2021</v>
      </c>
      <c r="B4204">
        <v>6</v>
      </c>
      <c r="C4204">
        <v>25</v>
      </c>
      <c r="D4204">
        <v>3</v>
      </c>
      <c r="E4204">
        <v>21692.04</v>
      </c>
      <c r="F4204">
        <v>1763.6759999999999</v>
      </c>
      <c r="G4204">
        <v>74.272000000000006</v>
      </c>
      <c r="H4204">
        <v>71.191000000000003</v>
      </c>
      <c r="I4204">
        <v>241.59299999999999</v>
      </c>
      <c r="J4204">
        <v>5.7679999999999998</v>
      </c>
      <c r="K4204">
        <v>28.215</v>
      </c>
      <c r="L4204">
        <v>87.480999999999995</v>
      </c>
      <c r="M4204">
        <v>23889.963</v>
      </c>
      <c r="N4204">
        <v>0</v>
      </c>
      <c r="O4204">
        <v>0</v>
      </c>
      <c r="P4204">
        <v>-8.7870000000000008</v>
      </c>
      <c r="Q4204">
        <v>156.334</v>
      </c>
      <c r="R4204">
        <v>23898.75</v>
      </c>
      <c r="S4204">
        <v>23742.416000000001</v>
      </c>
    </row>
    <row r="4205" spans="1:19" x14ac:dyDescent="0.3">
      <c r="A4205">
        <v>2021</v>
      </c>
      <c r="B4205">
        <v>6</v>
      </c>
      <c r="C4205">
        <v>25</v>
      </c>
      <c r="D4205">
        <v>4</v>
      </c>
      <c r="E4205">
        <v>22001.474999999999</v>
      </c>
      <c r="F4205">
        <v>1723.105</v>
      </c>
      <c r="G4205">
        <v>71.322999999999993</v>
      </c>
      <c r="H4205">
        <v>69.997</v>
      </c>
      <c r="I4205">
        <v>121.383</v>
      </c>
      <c r="J4205">
        <v>4.4950000000000001</v>
      </c>
      <c r="K4205">
        <v>26.666</v>
      </c>
      <c r="L4205">
        <v>87.653000000000006</v>
      </c>
      <c r="M4205">
        <v>24034.773000000001</v>
      </c>
      <c r="N4205">
        <v>0</v>
      </c>
      <c r="O4205">
        <v>0</v>
      </c>
      <c r="P4205">
        <v>-5.1609999999999996</v>
      </c>
      <c r="Q4205">
        <v>156.99600000000001</v>
      </c>
      <c r="R4205">
        <v>24039.934000000001</v>
      </c>
      <c r="S4205">
        <v>23882.938999999998</v>
      </c>
    </row>
    <row r="4206" spans="1:19" x14ac:dyDescent="0.3">
      <c r="A4206">
        <v>2021</v>
      </c>
      <c r="B4206">
        <v>6</v>
      </c>
      <c r="C4206">
        <v>25</v>
      </c>
      <c r="D4206">
        <v>5</v>
      </c>
      <c r="E4206">
        <v>23054.171999999999</v>
      </c>
      <c r="F4206">
        <v>1566.431</v>
      </c>
      <c r="G4206">
        <v>70.884</v>
      </c>
      <c r="H4206">
        <v>69.619</v>
      </c>
      <c r="I4206">
        <v>84.954999999999998</v>
      </c>
      <c r="J4206">
        <v>2.8220000000000001</v>
      </c>
      <c r="K4206">
        <v>11.577</v>
      </c>
      <c r="L4206">
        <v>88.302999999999997</v>
      </c>
      <c r="M4206">
        <v>24877.877</v>
      </c>
      <c r="N4206">
        <v>0.32</v>
      </c>
      <c r="O4206">
        <v>0</v>
      </c>
      <c r="P4206">
        <v>-4.5750000000000002</v>
      </c>
      <c r="Q4206">
        <v>164.45099999999999</v>
      </c>
      <c r="R4206">
        <v>24882.133000000002</v>
      </c>
      <c r="S4206">
        <v>24717.681</v>
      </c>
    </row>
    <row r="4207" spans="1:19" x14ac:dyDescent="0.3">
      <c r="A4207">
        <v>2021</v>
      </c>
      <c r="B4207">
        <v>6</v>
      </c>
      <c r="C4207">
        <v>25</v>
      </c>
      <c r="D4207">
        <v>6</v>
      </c>
      <c r="E4207">
        <v>24636.690999999999</v>
      </c>
      <c r="F4207">
        <v>1312.222</v>
      </c>
      <c r="G4207">
        <v>71.56</v>
      </c>
      <c r="H4207">
        <v>69.906000000000006</v>
      </c>
      <c r="I4207">
        <v>149.79499999999999</v>
      </c>
      <c r="J4207">
        <v>3.399</v>
      </c>
      <c r="K4207">
        <v>5.1680000000000001</v>
      </c>
      <c r="L4207">
        <v>89.256</v>
      </c>
      <c r="M4207">
        <v>26266.437000000002</v>
      </c>
      <c r="N4207">
        <v>189.43600000000001</v>
      </c>
      <c r="O4207">
        <v>0</v>
      </c>
      <c r="P4207">
        <v>-2.1589999999999998</v>
      </c>
      <c r="Q4207">
        <v>185.80199999999999</v>
      </c>
      <c r="R4207">
        <v>26079.161</v>
      </c>
      <c r="S4207">
        <v>25893.359</v>
      </c>
    </row>
    <row r="4208" spans="1:19" x14ac:dyDescent="0.3">
      <c r="A4208">
        <v>2021</v>
      </c>
      <c r="B4208">
        <v>6</v>
      </c>
      <c r="C4208">
        <v>25</v>
      </c>
      <c r="D4208">
        <v>7</v>
      </c>
      <c r="E4208">
        <v>26918.957999999999</v>
      </c>
      <c r="F4208">
        <v>1186.104</v>
      </c>
      <c r="G4208">
        <v>75.150000000000006</v>
      </c>
      <c r="H4208">
        <v>72.442999999999998</v>
      </c>
      <c r="I4208">
        <v>294.92899999999997</v>
      </c>
      <c r="J4208">
        <v>4.1639999999999997</v>
      </c>
      <c r="K4208">
        <v>13.552</v>
      </c>
      <c r="L4208">
        <v>91.081000000000003</v>
      </c>
      <c r="M4208">
        <v>28581.23</v>
      </c>
      <c r="N4208">
        <v>1539.8489999999999</v>
      </c>
      <c r="O4208">
        <v>-0.16200000000000001</v>
      </c>
      <c r="P4208">
        <v>-1.5009999999999999</v>
      </c>
      <c r="Q4208">
        <v>220.34899999999999</v>
      </c>
      <c r="R4208">
        <v>27043.044000000002</v>
      </c>
      <c r="S4208">
        <v>26822.695</v>
      </c>
    </row>
    <row r="4209" spans="1:19" x14ac:dyDescent="0.3">
      <c r="A4209">
        <v>2021</v>
      </c>
      <c r="B4209">
        <v>6</v>
      </c>
      <c r="C4209">
        <v>25</v>
      </c>
      <c r="D4209">
        <v>8</v>
      </c>
      <c r="E4209">
        <v>29269.606</v>
      </c>
      <c r="F4209">
        <v>1115.21</v>
      </c>
      <c r="G4209">
        <v>83.488</v>
      </c>
      <c r="H4209">
        <v>74.694999999999993</v>
      </c>
      <c r="I4209">
        <v>488.18</v>
      </c>
      <c r="J4209">
        <v>4.9000000000000004</v>
      </c>
      <c r="K4209">
        <v>8.0809999999999995</v>
      </c>
      <c r="L4209">
        <v>92.763000000000005</v>
      </c>
      <c r="M4209">
        <v>31053.434000000001</v>
      </c>
      <c r="N4209">
        <v>3856.433</v>
      </c>
      <c r="O4209">
        <v>-29.945</v>
      </c>
      <c r="P4209">
        <v>-1.222</v>
      </c>
      <c r="Q4209">
        <v>261.06200000000001</v>
      </c>
      <c r="R4209">
        <v>27228.169000000002</v>
      </c>
      <c r="S4209">
        <v>26967.107</v>
      </c>
    </row>
    <row r="4210" spans="1:19" x14ac:dyDescent="0.3">
      <c r="A4210">
        <v>2021</v>
      </c>
      <c r="B4210">
        <v>6</v>
      </c>
      <c r="C4210">
        <v>25</v>
      </c>
      <c r="D4210">
        <v>9</v>
      </c>
      <c r="E4210">
        <v>31346.688999999998</v>
      </c>
      <c r="F4210">
        <v>1054.421</v>
      </c>
      <c r="G4210">
        <v>92.739000000000004</v>
      </c>
      <c r="H4210">
        <v>76.62</v>
      </c>
      <c r="I4210">
        <v>601.69799999999998</v>
      </c>
      <c r="J4210">
        <v>5.4370000000000003</v>
      </c>
      <c r="K4210">
        <v>8.8610000000000007</v>
      </c>
      <c r="L4210">
        <v>93.494</v>
      </c>
      <c r="M4210">
        <v>33187.220999999998</v>
      </c>
      <c r="N4210">
        <v>6149.9139999999998</v>
      </c>
      <c r="O4210">
        <v>-72.287000000000006</v>
      </c>
      <c r="P4210">
        <v>0.55800000000000005</v>
      </c>
      <c r="Q4210">
        <v>297.51799999999997</v>
      </c>
      <c r="R4210">
        <v>27109.036</v>
      </c>
      <c r="S4210">
        <v>26811.517</v>
      </c>
    </row>
    <row r="4211" spans="1:19" x14ac:dyDescent="0.3">
      <c r="A4211">
        <v>2021</v>
      </c>
      <c r="B4211">
        <v>6</v>
      </c>
      <c r="C4211">
        <v>25</v>
      </c>
      <c r="D4211">
        <v>10</v>
      </c>
      <c r="E4211">
        <v>33358.455000000002</v>
      </c>
      <c r="F4211">
        <v>989.62599999999998</v>
      </c>
      <c r="G4211">
        <v>101.99</v>
      </c>
      <c r="H4211">
        <v>81.242999999999995</v>
      </c>
      <c r="I4211">
        <v>568.28399999999999</v>
      </c>
      <c r="J4211">
        <v>5.7370000000000001</v>
      </c>
      <c r="K4211">
        <v>18.597000000000001</v>
      </c>
      <c r="L4211">
        <v>93.956000000000003</v>
      </c>
      <c r="M4211">
        <v>35115.898000000001</v>
      </c>
      <c r="N4211">
        <v>8014.4759999999997</v>
      </c>
      <c r="O4211">
        <v>-87.882999999999996</v>
      </c>
      <c r="P4211">
        <v>2.133</v>
      </c>
      <c r="Q4211">
        <v>326.82299999999998</v>
      </c>
      <c r="R4211">
        <v>27187.171999999999</v>
      </c>
      <c r="S4211">
        <v>26860.348999999998</v>
      </c>
    </row>
    <row r="4212" spans="1:19" x14ac:dyDescent="0.3">
      <c r="A4212">
        <v>2021</v>
      </c>
      <c r="B4212">
        <v>6</v>
      </c>
      <c r="C4212">
        <v>25</v>
      </c>
      <c r="D4212">
        <v>11</v>
      </c>
      <c r="E4212">
        <v>35261.18</v>
      </c>
      <c r="F4212">
        <v>941.34799999999996</v>
      </c>
      <c r="G4212">
        <v>113.42700000000001</v>
      </c>
      <c r="H4212">
        <v>85.316000000000003</v>
      </c>
      <c r="I4212">
        <v>483.69600000000003</v>
      </c>
      <c r="J4212">
        <v>5.8719999999999999</v>
      </c>
      <c r="K4212">
        <v>22.361999999999998</v>
      </c>
      <c r="L4212">
        <v>94.302999999999997</v>
      </c>
      <c r="M4212">
        <v>36894.076000000001</v>
      </c>
      <c r="N4212">
        <v>9258.9699999999993</v>
      </c>
      <c r="O4212">
        <v>-75.998000000000005</v>
      </c>
      <c r="P4212">
        <v>3.1669999999999998</v>
      </c>
      <c r="Q4212">
        <v>353.73200000000003</v>
      </c>
      <c r="R4212">
        <v>27707.937000000002</v>
      </c>
      <c r="S4212">
        <v>27354.205000000002</v>
      </c>
    </row>
    <row r="4213" spans="1:19" x14ac:dyDescent="0.3">
      <c r="A4213">
        <v>2021</v>
      </c>
      <c r="B4213">
        <v>6</v>
      </c>
      <c r="C4213">
        <v>25</v>
      </c>
      <c r="D4213">
        <v>12</v>
      </c>
      <c r="E4213">
        <v>36628.584999999999</v>
      </c>
      <c r="F4213">
        <v>895.62300000000005</v>
      </c>
      <c r="G4213">
        <v>123.126</v>
      </c>
      <c r="H4213">
        <v>91.375</v>
      </c>
      <c r="I4213">
        <v>447.51600000000002</v>
      </c>
      <c r="J4213">
        <v>5.8419999999999996</v>
      </c>
      <c r="K4213">
        <v>12.271000000000001</v>
      </c>
      <c r="L4213">
        <v>94.5</v>
      </c>
      <c r="M4213">
        <v>38175.713000000003</v>
      </c>
      <c r="N4213">
        <v>9811.232</v>
      </c>
      <c r="O4213">
        <v>-41.027999999999999</v>
      </c>
      <c r="P4213">
        <v>6.0179999999999998</v>
      </c>
      <c r="Q4213">
        <v>376.11099999999999</v>
      </c>
      <c r="R4213">
        <v>28399.491000000002</v>
      </c>
      <c r="S4213">
        <v>28023.38</v>
      </c>
    </row>
    <row r="4214" spans="1:19" x14ac:dyDescent="0.3">
      <c r="A4214">
        <v>2021</v>
      </c>
      <c r="B4214">
        <v>6</v>
      </c>
      <c r="C4214">
        <v>25</v>
      </c>
      <c r="D4214">
        <v>13</v>
      </c>
      <c r="E4214">
        <v>38413.631000000001</v>
      </c>
      <c r="F4214">
        <v>831.678</v>
      </c>
      <c r="G4214">
        <v>132.62299999999999</v>
      </c>
      <c r="H4214">
        <v>97.402000000000001</v>
      </c>
      <c r="I4214">
        <v>423.50099999999998</v>
      </c>
      <c r="J4214">
        <v>5.7359999999999998</v>
      </c>
      <c r="K4214">
        <v>9.5670000000000002</v>
      </c>
      <c r="L4214">
        <v>94.709000000000003</v>
      </c>
      <c r="M4214">
        <v>39876.224999999999</v>
      </c>
      <c r="N4214">
        <v>9810.0049999999992</v>
      </c>
      <c r="O4214">
        <v>-11.794</v>
      </c>
      <c r="P4214">
        <v>5.8289999999999997</v>
      </c>
      <c r="Q4214">
        <v>394.553</v>
      </c>
      <c r="R4214">
        <v>30072.185000000001</v>
      </c>
      <c r="S4214">
        <v>29677.632000000001</v>
      </c>
    </row>
    <row r="4215" spans="1:19" x14ac:dyDescent="0.3">
      <c r="A4215">
        <v>2021</v>
      </c>
      <c r="B4215">
        <v>6</v>
      </c>
      <c r="C4215">
        <v>25</v>
      </c>
      <c r="D4215">
        <v>14</v>
      </c>
      <c r="E4215">
        <v>39783.839999999997</v>
      </c>
      <c r="F4215">
        <v>779.82399999999996</v>
      </c>
      <c r="G4215">
        <v>140.75</v>
      </c>
      <c r="H4215">
        <v>103.54</v>
      </c>
      <c r="I4215">
        <v>351.24599999999998</v>
      </c>
      <c r="J4215">
        <v>5.0949999999999998</v>
      </c>
      <c r="K4215">
        <v>-6.2409999999999997</v>
      </c>
      <c r="L4215">
        <v>94.835999999999999</v>
      </c>
      <c r="M4215">
        <v>41112.14</v>
      </c>
      <c r="N4215">
        <v>9286.6319999999996</v>
      </c>
      <c r="O4215">
        <v>-2.7189999999999999</v>
      </c>
      <c r="P4215">
        <v>4.7149999999999999</v>
      </c>
      <c r="Q4215">
        <v>413.26600000000002</v>
      </c>
      <c r="R4215">
        <v>31823.511999999999</v>
      </c>
      <c r="S4215">
        <v>31410.245999999999</v>
      </c>
    </row>
    <row r="4216" spans="1:19" x14ac:dyDescent="0.3">
      <c r="A4216">
        <v>2021</v>
      </c>
      <c r="B4216">
        <v>6</v>
      </c>
      <c r="C4216">
        <v>25</v>
      </c>
      <c r="D4216">
        <v>15</v>
      </c>
      <c r="E4216">
        <v>40664.256999999998</v>
      </c>
      <c r="F4216">
        <v>759.28399999999999</v>
      </c>
      <c r="G4216">
        <v>146.596</v>
      </c>
      <c r="H4216">
        <v>108.818</v>
      </c>
      <c r="I4216">
        <v>284.096</v>
      </c>
      <c r="J4216">
        <v>4.0839999999999996</v>
      </c>
      <c r="K4216">
        <v>-10.42</v>
      </c>
      <c r="L4216">
        <v>94.894999999999996</v>
      </c>
      <c r="M4216">
        <v>41905.012999999999</v>
      </c>
      <c r="N4216">
        <v>8129.8019999999997</v>
      </c>
      <c r="O4216">
        <v>-0.499</v>
      </c>
      <c r="P4216">
        <v>7.1769999999999996</v>
      </c>
      <c r="Q4216">
        <v>427.06299999999999</v>
      </c>
      <c r="R4216">
        <v>33768.534</v>
      </c>
      <c r="S4216">
        <v>33341.470999999998</v>
      </c>
    </row>
    <row r="4217" spans="1:19" x14ac:dyDescent="0.3">
      <c r="A4217">
        <v>2021</v>
      </c>
      <c r="B4217">
        <v>6</v>
      </c>
      <c r="C4217">
        <v>25</v>
      </c>
      <c r="D4217">
        <v>16</v>
      </c>
      <c r="E4217">
        <v>40935.207999999999</v>
      </c>
      <c r="F4217">
        <v>719.32399999999996</v>
      </c>
      <c r="G4217">
        <v>153.416</v>
      </c>
      <c r="H4217">
        <v>112.24</v>
      </c>
      <c r="I4217">
        <v>91.177000000000007</v>
      </c>
      <c r="J4217">
        <v>1.821</v>
      </c>
      <c r="K4217">
        <v>-73.83</v>
      </c>
      <c r="L4217">
        <v>94.902000000000001</v>
      </c>
      <c r="M4217">
        <v>41880.841</v>
      </c>
      <c r="N4217">
        <v>6401.1480000000001</v>
      </c>
      <c r="O4217">
        <v>3.2930000000000001</v>
      </c>
      <c r="P4217">
        <v>7.6639999999999997</v>
      </c>
      <c r="Q4217">
        <v>434.72899999999998</v>
      </c>
      <c r="R4217">
        <v>35468.735999999997</v>
      </c>
      <c r="S4217">
        <v>35034.006999999998</v>
      </c>
    </row>
    <row r="4218" spans="1:19" x14ac:dyDescent="0.3">
      <c r="A4218">
        <v>2021</v>
      </c>
      <c r="B4218">
        <v>6</v>
      </c>
      <c r="C4218">
        <v>25</v>
      </c>
      <c r="D4218">
        <v>17</v>
      </c>
      <c r="E4218">
        <v>40282.232000000004</v>
      </c>
      <c r="F4218">
        <v>697.20399999999995</v>
      </c>
      <c r="G4218">
        <v>152.24799999999999</v>
      </c>
      <c r="H4218">
        <v>113.032</v>
      </c>
      <c r="I4218">
        <v>98.588999999999999</v>
      </c>
      <c r="J4218">
        <v>2.069</v>
      </c>
      <c r="K4218">
        <v>-104.831</v>
      </c>
      <c r="L4218">
        <v>94.843999999999994</v>
      </c>
      <c r="M4218">
        <v>41183.139000000003</v>
      </c>
      <c r="N4218">
        <v>4162.4049999999997</v>
      </c>
      <c r="O4218">
        <v>24.524000000000001</v>
      </c>
      <c r="P4218">
        <v>9.49</v>
      </c>
      <c r="Q4218">
        <v>433.41800000000001</v>
      </c>
      <c r="R4218">
        <v>36986.720000000001</v>
      </c>
      <c r="S4218">
        <v>36553.303</v>
      </c>
    </row>
    <row r="4219" spans="1:19" x14ac:dyDescent="0.3">
      <c r="A4219">
        <v>2021</v>
      </c>
      <c r="B4219">
        <v>6</v>
      </c>
      <c r="C4219">
        <v>25</v>
      </c>
      <c r="D4219">
        <v>18</v>
      </c>
      <c r="E4219">
        <v>38819.771999999997</v>
      </c>
      <c r="F4219">
        <v>693.06100000000004</v>
      </c>
      <c r="G4219">
        <v>146.131</v>
      </c>
      <c r="H4219">
        <v>110.227</v>
      </c>
      <c r="I4219">
        <v>124.655</v>
      </c>
      <c r="J4219">
        <v>2.0009999999999999</v>
      </c>
      <c r="K4219">
        <v>-101.12</v>
      </c>
      <c r="L4219">
        <v>94.713999999999999</v>
      </c>
      <c r="M4219">
        <v>39743.311000000002</v>
      </c>
      <c r="N4219">
        <v>1787.9390000000001</v>
      </c>
      <c r="O4219">
        <v>69.191000000000003</v>
      </c>
      <c r="P4219">
        <v>1.43</v>
      </c>
      <c r="Q4219">
        <v>413.84699999999998</v>
      </c>
      <c r="R4219">
        <v>37884.750999999997</v>
      </c>
      <c r="S4219">
        <v>37470.904999999999</v>
      </c>
    </row>
    <row r="4220" spans="1:19" x14ac:dyDescent="0.3">
      <c r="A4220">
        <v>2021</v>
      </c>
      <c r="B4220">
        <v>6</v>
      </c>
      <c r="C4220">
        <v>25</v>
      </c>
      <c r="D4220">
        <v>19</v>
      </c>
      <c r="E4220">
        <v>37022.650999999998</v>
      </c>
      <c r="F4220">
        <v>696.85799999999995</v>
      </c>
      <c r="G4220">
        <v>141.619</v>
      </c>
      <c r="H4220">
        <v>103.822</v>
      </c>
      <c r="I4220">
        <v>137.489</v>
      </c>
      <c r="J4220">
        <v>1.8859999999999999</v>
      </c>
      <c r="K4220">
        <v>-102.863</v>
      </c>
      <c r="L4220">
        <v>94.516000000000005</v>
      </c>
      <c r="M4220">
        <v>37954.358999999997</v>
      </c>
      <c r="N4220">
        <v>320.78399999999999</v>
      </c>
      <c r="O4220">
        <v>85.73</v>
      </c>
      <c r="P4220">
        <v>1.91</v>
      </c>
      <c r="Q4220">
        <v>372.62200000000001</v>
      </c>
      <c r="R4220">
        <v>37545.936000000002</v>
      </c>
      <c r="S4220">
        <v>37173.313999999998</v>
      </c>
    </row>
    <row r="4221" spans="1:19" x14ac:dyDescent="0.3">
      <c r="A4221">
        <v>2021</v>
      </c>
      <c r="B4221">
        <v>6</v>
      </c>
      <c r="C4221">
        <v>25</v>
      </c>
      <c r="D4221">
        <v>20</v>
      </c>
      <c r="E4221">
        <v>36073.732000000004</v>
      </c>
      <c r="F4221">
        <v>743.54700000000003</v>
      </c>
      <c r="G4221">
        <v>133.86000000000001</v>
      </c>
      <c r="H4221">
        <v>97.141999999999996</v>
      </c>
      <c r="I4221">
        <v>165.87</v>
      </c>
      <c r="J4221">
        <v>3.3860000000000001</v>
      </c>
      <c r="K4221">
        <v>-103.48</v>
      </c>
      <c r="L4221">
        <v>94.411000000000001</v>
      </c>
      <c r="M4221">
        <v>37074.607000000004</v>
      </c>
      <c r="N4221">
        <v>8.1430000000000007</v>
      </c>
      <c r="O4221">
        <v>86.272999999999996</v>
      </c>
      <c r="P4221">
        <v>4.7569999999999997</v>
      </c>
      <c r="Q4221">
        <v>330.726</v>
      </c>
      <c r="R4221">
        <v>36975.434000000001</v>
      </c>
      <c r="S4221">
        <v>36644.707999999999</v>
      </c>
    </row>
    <row r="4222" spans="1:19" x14ac:dyDescent="0.3">
      <c r="A4222">
        <v>2021</v>
      </c>
      <c r="B4222">
        <v>6</v>
      </c>
      <c r="C4222">
        <v>25</v>
      </c>
      <c r="D4222">
        <v>21</v>
      </c>
      <c r="E4222">
        <v>34671.002</v>
      </c>
      <c r="F4222">
        <v>811.76300000000003</v>
      </c>
      <c r="G4222">
        <v>124.495</v>
      </c>
      <c r="H4222">
        <v>94.05</v>
      </c>
      <c r="I4222">
        <v>599.99599999999998</v>
      </c>
      <c r="J4222">
        <v>6.1710000000000003</v>
      </c>
      <c r="K4222">
        <v>-25.565000000000001</v>
      </c>
      <c r="L4222">
        <v>94.204999999999998</v>
      </c>
      <c r="M4222">
        <v>36251.623</v>
      </c>
      <c r="N4222">
        <v>0</v>
      </c>
      <c r="O4222">
        <v>0</v>
      </c>
      <c r="P4222">
        <v>2.3479999999999999</v>
      </c>
      <c r="Q4222">
        <v>294.29199999999997</v>
      </c>
      <c r="R4222">
        <v>36249.275000000001</v>
      </c>
      <c r="S4222">
        <v>35954.983</v>
      </c>
    </row>
    <row r="4223" spans="1:19" x14ac:dyDescent="0.3">
      <c r="A4223">
        <v>2021</v>
      </c>
      <c r="B4223">
        <v>6</v>
      </c>
      <c r="C4223">
        <v>25</v>
      </c>
      <c r="D4223">
        <v>22</v>
      </c>
      <c r="E4223">
        <v>31448.955999999998</v>
      </c>
      <c r="F4223">
        <v>977.74400000000003</v>
      </c>
      <c r="G4223">
        <v>114.46299999999999</v>
      </c>
      <c r="H4223">
        <v>89.009</v>
      </c>
      <c r="I4223">
        <v>669.53200000000004</v>
      </c>
      <c r="J4223">
        <v>5.7759999999999998</v>
      </c>
      <c r="K4223">
        <v>9.8360000000000003</v>
      </c>
      <c r="L4223">
        <v>93.507999999999996</v>
      </c>
      <c r="M4223">
        <v>33294.36</v>
      </c>
      <c r="N4223">
        <v>0</v>
      </c>
      <c r="O4223">
        <v>0</v>
      </c>
      <c r="P4223">
        <v>-10.281000000000001</v>
      </c>
      <c r="Q4223">
        <v>260.66199999999998</v>
      </c>
      <c r="R4223">
        <v>33304.641000000003</v>
      </c>
      <c r="S4223">
        <v>33043.978999999999</v>
      </c>
    </row>
    <row r="4224" spans="1:19" x14ac:dyDescent="0.3">
      <c r="A4224">
        <v>2021</v>
      </c>
      <c r="B4224">
        <v>6</v>
      </c>
      <c r="C4224">
        <v>25</v>
      </c>
      <c r="D4224">
        <v>23</v>
      </c>
      <c r="E4224">
        <v>28107.973000000002</v>
      </c>
      <c r="F4224">
        <v>1180.598</v>
      </c>
      <c r="G4224">
        <v>104.114</v>
      </c>
      <c r="H4224">
        <v>84.478999999999999</v>
      </c>
      <c r="I4224">
        <v>1123.501</v>
      </c>
      <c r="J4224">
        <v>4.9880000000000004</v>
      </c>
      <c r="K4224">
        <v>30.54</v>
      </c>
      <c r="L4224">
        <v>92.037000000000006</v>
      </c>
      <c r="M4224">
        <v>30624.116000000002</v>
      </c>
      <c r="N4224">
        <v>0</v>
      </c>
      <c r="O4224">
        <v>0</v>
      </c>
      <c r="P4224">
        <v>-12.760999999999999</v>
      </c>
      <c r="Q4224">
        <v>226.363</v>
      </c>
      <c r="R4224">
        <v>30636.877</v>
      </c>
      <c r="S4224">
        <v>30410.513999999999</v>
      </c>
    </row>
    <row r="4225" spans="1:19" x14ac:dyDescent="0.3">
      <c r="A4225">
        <v>2021</v>
      </c>
      <c r="B4225">
        <v>6</v>
      </c>
      <c r="C4225">
        <v>25</v>
      </c>
      <c r="D4225">
        <v>24</v>
      </c>
      <c r="E4225">
        <v>25665.198</v>
      </c>
      <c r="F4225">
        <v>1495.25</v>
      </c>
      <c r="G4225">
        <v>95.346000000000004</v>
      </c>
      <c r="H4225">
        <v>80.03</v>
      </c>
      <c r="I4225">
        <v>914.98099999999999</v>
      </c>
      <c r="J4225">
        <v>2.2050000000000001</v>
      </c>
      <c r="K4225">
        <v>40.415999999999997</v>
      </c>
      <c r="L4225">
        <v>90.149000000000001</v>
      </c>
      <c r="M4225">
        <v>28288.228999999999</v>
      </c>
      <c r="N4225">
        <v>0</v>
      </c>
      <c r="O4225">
        <v>0</v>
      </c>
      <c r="P4225">
        <v>-21.530999999999999</v>
      </c>
      <c r="Q4225">
        <v>195.34100000000001</v>
      </c>
      <c r="R4225">
        <v>28309.759999999998</v>
      </c>
      <c r="S4225">
        <v>28114.419000000002</v>
      </c>
    </row>
    <row r="4226" spans="1:19" x14ac:dyDescent="0.3">
      <c r="A4226">
        <v>2021</v>
      </c>
      <c r="B4226">
        <v>6</v>
      </c>
      <c r="C4226">
        <v>26</v>
      </c>
      <c r="D4226">
        <v>1</v>
      </c>
      <c r="E4226">
        <v>21722.598000000002</v>
      </c>
      <c r="F4226">
        <v>1656.848</v>
      </c>
      <c r="G4226">
        <v>81.926000000000002</v>
      </c>
      <c r="H4226">
        <v>74.582999999999998</v>
      </c>
      <c r="I4226">
        <v>776.048</v>
      </c>
      <c r="J4226">
        <v>2.1859999999999999</v>
      </c>
      <c r="K4226">
        <v>31.722000000000001</v>
      </c>
      <c r="L4226">
        <v>87.501999999999995</v>
      </c>
      <c r="M4226">
        <v>24351.487000000001</v>
      </c>
      <c r="N4226">
        <v>0</v>
      </c>
      <c r="O4226">
        <v>0</v>
      </c>
      <c r="P4226">
        <v>-18.259</v>
      </c>
      <c r="Q4226">
        <v>177.76900000000001</v>
      </c>
      <c r="R4226">
        <v>24369.745999999999</v>
      </c>
      <c r="S4226">
        <v>24191.975999999999</v>
      </c>
    </row>
    <row r="4227" spans="1:19" x14ac:dyDescent="0.3">
      <c r="A4227">
        <v>2021</v>
      </c>
      <c r="B4227">
        <v>6</v>
      </c>
      <c r="C4227">
        <v>26</v>
      </c>
      <c r="D4227">
        <v>2</v>
      </c>
      <c r="E4227">
        <v>20903.919000000002</v>
      </c>
      <c r="F4227">
        <v>1702.4179999999999</v>
      </c>
      <c r="G4227">
        <v>76.66</v>
      </c>
      <c r="H4227">
        <v>72.712999999999994</v>
      </c>
      <c r="I4227">
        <v>521.38699999999994</v>
      </c>
      <c r="J4227">
        <v>2.2200000000000002</v>
      </c>
      <c r="K4227">
        <v>27.074999999999999</v>
      </c>
      <c r="L4227">
        <v>87.034999999999997</v>
      </c>
      <c r="M4227">
        <v>23316.767</v>
      </c>
      <c r="N4227">
        <v>0</v>
      </c>
      <c r="O4227">
        <v>0</v>
      </c>
      <c r="P4227">
        <v>-13.888</v>
      </c>
      <c r="Q4227">
        <v>167.142</v>
      </c>
      <c r="R4227">
        <v>23330.654999999999</v>
      </c>
      <c r="S4227">
        <v>23163.511999999999</v>
      </c>
    </row>
    <row r="4228" spans="1:19" x14ac:dyDescent="0.3">
      <c r="A4228">
        <v>2021</v>
      </c>
      <c r="B4228">
        <v>6</v>
      </c>
      <c r="C4228">
        <v>26</v>
      </c>
      <c r="D4228">
        <v>3</v>
      </c>
      <c r="E4228">
        <v>20498.271000000001</v>
      </c>
      <c r="F4228">
        <v>1753.6089999999999</v>
      </c>
      <c r="G4228">
        <v>72.841999999999999</v>
      </c>
      <c r="H4228">
        <v>70.617000000000004</v>
      </c>
      <c r="I4228">
        <v>330.22199999999998</v>
      </c>
      <c r="J4228">
        <v>2.1920000000000002</v>
      </c>
      <c r="K4228">
        <v>23.613</v>
      </c>
      <c r="L4228">
        <v>86.805999999999997</v>
      </c>
      <c r="M4228">
        <v>22765.331999999999</v>
      </c>
      <c r="N4228">
        <v>0</v>
      </c>
      <c r="O4228">
        <v>0</v>
      </c>
      <c r="P4228">
        <v>-8.7870000000000008</v>
      </c>
      <c r="Q4228">
        <v>160.49</v>
      </c>
      <c r="R4228">
        <v>22774.117999999999</v>
      </c>
      <c r="S4228">
        <v>22613.629000000001</v>
      </c>
    </row>
    <row r="4229" spans="1:19" x14ac:dyDescent="0.3">
      <c r="A4229">
        <v>2021</v>
      </c>
      <c r="B4229">
        <v>6</v>
      </c>
      <c r="C4229">
        <v>26</v>
      </c>
      <c r="D4229">
        <v>4</v>
      </c>
      <c r="E4229">
        <v>20732.885999999999</v>
      </c>
      <c r="F4229">
        <v>1752.895</v>
      </c>
      <c r="G4229">
        <v>70.147000000000006</v>
      </c>
      <c r="H4229">
        <v>69.388999999999996</v>
      </c>
      <c r="I4229">
        <v>207.58500000000001</v>
      </c>
      <c r="J4229">
        <v>1.978</v>
      </c>
      <c r="K4229">
        <v>22.68</v>
      </c>
      <c r="L4229">
        <v>86.933000000000007</v>
      </c>
      <c r="M4229">
        <v>22874.346000000001</v>
      </c>
      <c r="N4229">
        <v>0</v>
      </c>
      <c r="O4229">
        <v>0</v>
      </c>
      <c r="P4229">
        <v>-5.1609999999999996</v>
      </c>
      <c r="Q4229">
        <v>157.93899999999999</v>
      </c>
      <c r="R4229">
        <v>22879.507000000001</v>
      </c>
      <c r="S4229">
        <v>22721.567999999999</v>
      </c>
    </row>
    <row r="4230" spans="1:19" x14ac:dyDescent="0.3">
      <c r="A4230">
        <v>2021</v>
      </c>
      <c r="B4230">
        <v>6</v>
      </c>
      <c r="C4230">
        <v>26</v>
      </c>
      <c r="D4230">
        <v>5</v>
      </c>
      <c r="E4230">
        <v>21494.548999999999</v>
      </c>
      <c r="F4230">
        <v>1685.3040000000001</v>
      </c>
      <c r="G4230">
        <v>69.751999999999995</v>
      </c>
      <c r="H4230">
        <v>68.768000000000001</v>
      </c>
      <c r="I4230">
        <v>119.679</v>
      </c>
      <c r="J4230">
        <v>1.9810000000000001</v>
      </c>
      <c r="K4230">
        <v>9.9890000000000008</v>
      </c>
      <c r="L4230">
        <v>87.347999999999999</v>
      </c>
      <c r="M4230">
        <v>23467.617999999999</v>
      </c>
      <c r="N4230">
        <v>0.32</v>
      </c>
      <c r="O4230">
        <v>0</v>
      </c>
      <c r="P4230">
        <v>-4.5750000000000002</v>
      </c>
      <c r="Q4230">
        <v>158.47200000000001</v>
      </c>
      <c r="R4230">
        <v>23471.873</v>
      </c>
      <c r="S4230">
        <v>23313.4</v>
      </c>
    </row>
    <row r="4231" spans="1:19" x14ac:dyDescent="0.3">
      <c r="A4231">
        <v>2021</v>
      </c>
      <c r="B4231">
        <v>6</v>
      </c>
      <c r="C4231">
        <v>26</v>
      </c>
      <c r="D4231">
        <v>6</v>
      </c>
      <c r="E4231">
        <v>22771.348999999998</v>
      </c>
      <c r="F4231">
        <v>1548.6089999999999</v>
      </c>
      <c r="G4231">
        <v>70.384</v>
      </c>
      <c r="H4231">
        <v>68.867999999999995</v>
      </c>
      <c r="I4231">
        <v>75.995999999999995</v>
      </c>
      <c r="J4231">
        <v>2.302</v>
      </c>
      <c r="K4231">
        <v>4.5330000000000004</v>
      </c>
      <c r="L4231">
        <v>88.09</v>
      </c>
      <c r="M4231">
        <v>24559.746999999999</v>
      </c>
      <c r="N4231">
        <v>189.43600000000001</v>
      </c>
      <c r="O4231">
        <v>0</v>
      </c>
      <c r="P4231">
        <v>-2.1589999999999998</v>
      </c>
      <c r="Q4231">
        <v>166.273</v>
      </c>
      <c r="R4231">
        <v>24372.47</v>
      </c>
      <c r="S4231">
        <v>24206.198</v>
      </c>
    </row>
    <row r="4232" spans="1:19" x14ac:dyDescent="0.3">
      <c r="A4232">
        <v>2021</v>
      </c>
      <c r="B4232">
        <v>6</v>
      </c>
      <c r="C4232">
        <v>26</v>
      </c>
      <c r="D4232">
        <v>7</v>
      </c>
      <c r="E4232">
        <v>24917.637999999999</v>
      </c>
      <c r="F4232">
        <v>1497.9369999999999</v>
      </c>
      <c r="G4232">
        <v>74.018000000000001</v>
      </c>
      <c r="H4232">
        <v>71.251999999999995</v>
      </c>
      <c r="I4232">
        <v>79.161000000000001</v>
      </c>
      <c r="J4232">
        <v>2.62</v>
      </c>
      <c r="K4232">
        <v>11.613</v>
      </c>
      <c r="L4232">
        <v>89.405000000000001</v>
      </c>
      <c r="M4232">
        <v>26669.627</v>
      </c>
      <c r="N4232">
        <v>1539.8489999999999</v>
      </c>
      <c r="O4232">
        <v>-0.16200000000000001</v>
      </c>
      <c r="P4232">
        <v>-1.5009999999999999</v>
      </c>
      <c r="Q4232">
        <v>186.44399999999999</v>
      </c>
      <c r="R4232">
        <v>25131.440999999999</v>
      </c>
      <c r="S4232">
        <v>24944.995999999999</v>
      </c>
    </row>
    <row r="4233" spans="1:19" x14ac:dyDescent="0.3">
      <c r="A4233">
        <v>2021</v>
      </c>
      <c r="B4233">
        <v>6</v>
      </c>
      <c r="C4233">
        <v>26</v>
      </c>
      <c r="D4233">
        <v>8</v>
      </c>
      <c r="E4233">
        <v>26878.169000000002</v>
      </c>
      <c r="F4233">
        <v>1422.008</v>
      </c>
      <c r="G4233">
        <v>81.584000000000003</v>
      </c>
      <c r="H4233">
        <v>73.263000000000005</v>
      </c>
      <c r="I4233">
        <v>109.06699999999999</v>
      </c>
      <c r="J4233">
        <v>2.8879999999999999</v>
      </c>
      <c r="K4233">
        <v>7.0110000000000001</v>
      </c>
      <c r="L4233">
        <v>90.927999999999997</v>
      </c>
      <c r="M4233">
        <v>28583.333999999999</v>
      </c>
      <c r="N4233">
        <v>3856.433</v>
      </c>
      <c r="O4233">
        <v>-29.945</v>
      </c>
      <c r="P4233">
        <v>-1.222</v>
      </c>
      <c r="Q4233">
        <v>219.76</v>
      </c>
      <c r="R4233">
        <v>24758.067999999999</v>
      </c>
      <c r="S4233">
        <v>24538.308000000001</v>
      </c>
    </row>
    <row r="4234" spans="1:19" x14ac:dyDescent="0.3">
      <c r="A4234">
        <v>2021</v>
      </c>
      <c r="B4234">
        <v>6</v>
      </c>
      <c r="C4234">
        <v>26</v>
      </c>
      <c r="D4234">
        <v>9</v>
      </c>
      <c r="E4234">
        <v>28541.91</v>
      </c>
      <c r="F4234">
        <v>1318.5029999999999</v>
      </c>
      <c r="G4234">
        <v>90.018000000000001</v>
      </c>
      <c r="H4234">
        <v>74.881</v>
      </c>
      <c r="I4234">
        <v>148.09700000000001</v>
      </c>
      <c r="J4234">
        <v>3.0950000000000002</v>
      </c>
      <c r="K4234">
        <v>7.923</v>
      </c>
      <c r="L4234">
        <v>92.289000000000001</v>
      </c>
      <c r="M4234">
        <v>30186.697</v>
      </c>
      <c r="N4234">
        <v>6149.9139999999998</v>
      </c>
      <c r="O4234">
        <v>-72.287000000000006</v>
      </c>
      <c r="P4234">
        <v>0.55800000000000005</v>
      </c>
      <c r="Q4234">
        <v>255.29499999999999</v>
      </c>
      <c r="R4234">
        <v>24108.511999999999</v>
      </c>
      <c r="S4234">
        <v>23853.217000000001</v>
      </c>
    </row>
    <row r="4235" spans="1:19" x14ac:dyDescent="0.3">
      <c r="A4235">
        <v>2021</v>
      </c>
      <c r="B4235">
        <v>6</v>
      </c>
      <c r="C4235">
        <v>26</v>
      </c>
      <c r="D4235">
        <v>10</v>
      </c>
      <c r="E4235">
        <v>30261.776999999998</v>
      </c>
      <c r="F4235">
        <v>1214.847</v>
      </c>
      <c r="G4235">
        <v>98.444000000000003</v>
      </c>
      <c r="H4235">
        <v>78.995999999999995</v>
      </c>
      <c r="I4235">
        <v>183.595</v>
      </c>
      <c r="J4235">
        <v>3.2829999999999999</v>
      </c>
      <c r="K4235">
        <v>16.475000000000001</v>
      </c>
      <c r="L4235">
        <v>93.155000000000001</v>
      </c>
      <c r="M4235">
        <v>31852.128000000001</v>
      </c>
      <c r="N4235">
        <v>8014.4759999999997</v>
      </c>
      <c r="O4235">
        <v>-87.882999999999996</v>
      </c>
      <c r="P4235">
        <v>2.133</v>
      </c>
      <c r="Q4235">
        <v>284.38499999999999</v>
      </c>
      <c r="R4235">
        <v>23923.401999999998</v>
      </c>
      <c r="S4235">
        <v>23639.017</v>
      </c>
    </row>
    <row r="4236" spans="1:19" x14ac:dyDescent="0.3">
      <c r="A4236">
        <v>2021</v>
      </c>
      <c r="B4236">
        <v>6</v>
      </c>
      <c r="C4236">
        <v>26</v>
      </c>
      <c r="D4236">
        <v>11</v>
      </c>
      <c r="E4236">
        <v>31580.655999999999</v>
      </c>
      <c r="F4236">
        <v>1140.491</v>
      </c>
      <c r="G4236">
        <v>107.336</v>
      </c>
      <c r="H4236">
        <v>82.421999999999997</v>
      </c>
      <c r="I4236">
        <v>236.779</v>
      </c>
      <c r="J4236">
        <v>3.4590000000000001</v>
      </c>
      <c r="K4236">
        <v>19.896000000000001</v>
      </c>
      <c r="L4236">
        <v>93.563999999999993</v>
      </c>
      <c r="M4236">
        <v>33157.266000000003</v>
      </c>
      <c r="N4236">
        <v>9258.9699999999993</v>
      </c>
      <c r="O4236">
        <v>-75.998000000000005</v>
      </c>
      <c r="P4236">
        <v>3.1669999999999998</v>
      </c>
      <c r="Q4236">
        <v>309.93</v>
      </c>
      <c r="R4236">
        <v>23971.128000000001</v>
      </c>
      <c r="S4236">
        <v>23661.198</v>
      </c>
    </row>
    <row r="4237" spans="1:19" x14ac:dyDescent="0.3">
      <c r="A4237">
        <v>2021</v>
      </c>
      <c r="B4237">
        <v>6</v>
      </c>
      <c r="C4237">
        <v>26</v>
      </c>
      <c r="D4237">
        <v>12</v>
      </c>
      <c r="E4237">
        <v>32622.057000000001</v>
      </c>
      <c r="F4237">
        <v>1077.204</v>
      </c>
      <c r="G4237">
        <v>115.709</v>
      </c>
      <c r="H4237">
        <v>87.58</v>
      </c>
      <c r="I4237">
        <v>278.48500000000001</v>
      </c>
      <c r="J4237">
        <v>3.6019999999999999</v>
      </c>
      <c r="K4237">
        <v>10.414</v>
      </c>
      <c r="L4237">
        <v>93.804000000000002</v>
      </c>
      <c r="M4237">
        <v>34173.146000000001</v>
      </c>
      <c r="N4237">
        <v>9811.232</v>
      </c>
      <c r="O4237">
        <v>-41.027999999999999</v>
      </c>
      <c r="P4237">
        <v>6.0179999999999998</v>
      </c>
      <c r="Q4237">
        <v>330.51499999999999</v>
      </c>
      <c r="R4237">
        <v>24396.923999999999</v>
      </c>
      <c r="S4237">
        <v>24066.409</v>
      </c>
    </row>
    <row r="4238" spans="1:19" x14ac:dyDescent="0.3">
      <c r="A4238">
        <v>2021</v>
      </c>
      <c r="B4238">
        <v>6</v>
      </c>
      <c r="C4238">
        <v>26</v>
      </c>
      <c r="D4238">
        <v>13</v>
      </c>
      <c r="E4238">
        <v>33855.358</v>
      </c>
      <c r="F4238">
        <v>1003.139</v>
      </c>
      <c r="G4238">
        <v>125.215</v>
      </c>
      <c r="H4238">
        <v>92.430999999999997</v>
      </c>
      <c r="I4238">
        <v>291.09500000000003</v>
      </c>
      <c r="J4238">
        <v>3.601</v>
      </c>
      <c r="K4238">
        <v>7.4669999999999996</v>
      </c>
      <c r="L4238">
        <v>94.058000000000007</v>
      </c>
      <c r="M4238">
        <v>35347.148999999998</v>
      </c>
      <c r="N4238">
        <v>9810.0049999999992</v>
      </c>
      <c r="O4238">
        <v>-11.794</v>
      </c>
      <c r="P4238">
        <v>5.8289999999999997</v>
      </c>
      <c r="Q4238">
        <v>348.029</v>
      </c>
      <c r="R4238">
        <v>25543.11</v>
      </c>
      <c r="S4238">
        <v>25195.08</v>
      </c>
    </row>
    <row r="4239" spans="1:19" x14ac:dyDescent="0.3">
      <c r="A4239">
        <v>2021</v>
      </c>
      <c r="B4239">
        <v>6</v>
      </c>
      <c r="C4239">
        <v>26</v>
      </c>
      <c r="D4239">
        <v>14</v>
      </c>
      <c r="E4239">
        <v>34791.355000000003</v>
      </c>
      <c r="F4239">
        <v>934.91300000000001</v>
      </c>
      <c r="G4239">
        <v>131.95599999999999</v>
      </c>
      <c r="H4239">
        <v>97.159000000000006</v>
      </c>
      <c r="I4239">
        <v>281.34899999999999</v>
      </c>
      <c r="J4239">
        <v>3.157</v>
      </c>
      <c r="K4239">
        <v>-6.2309999999999999</v>
      </c>
      <c r="L4239">
        <v>94.236999999999995</v>
      </c>
      <c r="M4239">
        <v>36195.938999999998</v>
      </c>
      <c r="N4239">
        <v>9286.6319999999996</v>
      </c>
      <c r="O4239">
        <v>-2.7189999999999999</v>
      </c>
      <c r="P4239">
        <v>4.7149999999999999</v>
      </c>
      <c r="Q4239">
        <v>362.11399999999998</v>
      </c>
      <c r="R4239">
        <v>26907.311000000002</v>
      </c>
      <c r="S4239">
        <v>26545.197</v>
      </c>
    </row>
    <row r="4240" spans="1:19" x14ac:dyDescent="0.3">
      <c r="A4240">
        <v>2021</v>
      </c>
      <c r="B4240">
        <v>6</v>
      </c>
      <c r="C4240">
        <v>26</v>
      </c>
      <c r="D4240">
        <v>15</v>
      </c>
      <c r="E4240">
        <v>35539.743000000002</v>
      </c>
      <c r="F4240">
        <v>903.63099999999997</v>
      </c>
      <c r="G4240">
        <v>136.80099999999999</v>
      </c>
      <c r="H4240">
        <v>101.393</v>
      </c>
      <c r="I4240">
        <v>270.17500000000001</v>
      </c>
      <c r="J4240">
        <v>2.6850000000000001</v>
      </c>
      <c r="K4240">
        <v>-9.67</v>
      </c>
      <c r="L4240">
        <v>94.367999999999995</v>
      </c>
      <c r="M4240">
        <v>36902.324999999997</v>
      </c>
      <c r="N4240">
        <v>8129.8019999999997</v>
      </c>
      <c r="O4240">
        <v>-0.499</v>
      </c>
      <c r="P4240">
        <v>7.1769999999999996</v>
      </c>
      <c r="Q4240">
        <v>373.01600000000002</v>
      </c>
      <c r="R4240">
        <v>28765.845000000001</v>
      </c>
      <c r="S4240">
        <v>28392.829000000002</v>
      </c>
    </row>
    <row r="4241" spans="1:19" x14ac:dyDescent="0.3">
      <c r="A4241">
        <v>2021</v>
      </c>
      <c r="B4241">
        <v>6</v>
      </c>
      <c r="C4241">
        <v>26</v>
      </c>
      <c r="D4241">
        <v>16</v>
      </c>
      <c r="E4241">
        <v>35726.389000000003</v>
      </c>
      <c r="F4241">
        <v>851.255</v>
      </c>
      <c r="G4241">
        <v>140.03100000000001</v>
      </c>
      <c r="H4241">
        <v>104.392</v>
      </c>
      <c r="I4241">
        <v>120.146</v>
      </c>
      <c r="J4241">
        <v>1.605</v>
      </c>
      <c r="K4241">
        <v>-62.487000000000002</v>
      </c>
      <c r="L4241">
        <v>94.405000000000001</v>
      </c>
      <c r="M4241">
        <v>36835.705000000002</v>
      </c>
      <c r="N4241">
        <v>6401.1480000000001</v>
      </c>
      <c r="O4241">
        <v>3.2930000000000001</v>
      </c>
      <c r="P4241">
        <v>7.6639999999999997</v>
      </c>
      <c r="Q4241">
        <v>379.19600000000003</v>
      </c>
      <c r="R4241">
        <v>30423.600999999999</v>
      </c>
      <c r="S4241">
        <v>30044.404999999999</v>
      </c>
    </row>
    <row r="4242" spans="1:19" x14ac:dyDescent="0.3">
      <c r="A4242">
        <v>2021</v>
      </c>
      <c r="B4242">
        <v>6</v>
      </c>
      <c r="C4242">
        <v>26</v>
      </c>
      <c r="D4242">
        <v>17</v>
      </c>
      <c r="E4242">
        <v>35250.396999999997</v>
      </c>
      <c r="F4242">
        <v>807.03399999999999</v>
      </c>
      <c r="G4242">
        <v>140.55699999999999</v>
      </c>
      <c r="H4242">
        <v>105.34</v>
      </c>
      <c r="I4242">
        <v>125.048</v>
      </c>
      <c r="J4242">
        <v>1.504</v>
      </c>
      <c r="K4242">
        <v>-88.549000000000007</v>
      </c>
      <c r="L4242">
        <v>94.337000000000003</v>
      </c>
      <c r="M4242">
        <v>36295.112000000001</v>
      </c>
      <c r="N4242">
        <v>4162.4049999999997</v>
      </c>
      <c r="O4242">
        <v>24.524000000000001</v>
      </c>
      <c r="P4242">
        <v>9.49</v>
      </c>
      <c r="Q4242">
        <v>380.721</v>
      </c>
      <c r="R4242">
        <v>32098.692999999999</v>
      </c>
      <c r="S4242">
        <v>31717.972000000002</v>
      </c>
    </row>
    <row r="4243" spans="1:19" x14ac:dyDescent="0.3">
      <c r="A4243">
        <v>2021</v>
      </c>
      <c r="B4243">
        <v>6</v>
      </c>
      <c r="C4243">
        <v>26</v>
      </c>
      <c r="D4243">
        <v>18</v>
      </c>
      <c r="E4243">
        <v>34332.705000000002</v>
      </c>
      <c r="F4243">
        <v>782.57899999999995</v>
      </c>
      <c r="G4243">
        <v>138.09100000000001</v>
      </c>
      <c r="H4243">
        <v>104.009</v>
      </c>
      <c r="I4243">
        <v>126.42400000000001</v>
      </c>
      <c r="J4243">
        <v>1.413</v>
      </c>
      <c r="K4243">
        <v>-85.263999999999996</v>
      </c>
      <c r="L4243">
        <v>94.188000000000002</v>
      </c>
      <c r="M4243">
        <v>35356.053</v>
      </c>
      <c r="N4243">
        <v>1787.9390000000001</v>
      </c>
      <c r="O4243">
        <v>69.191000000000003</v>
      </c>
      <c r="P4243">
        <v>1.43</v>
      </c>
      <c r="Q4243">
        <v>368.09399999999999</v>
      </c>
      <c r="R4243">
        <v>33497.493000000002</v>
      </c>
      <c r="S4243">
        <v>33129.4</v>
      </c>
    </row>
    <row r="4244" spans="1:19" x14ac:dyDescent="0.3">
      <c r="A4244">
        <v>2021</v>
      </c>
      <c r="B4244">
        <v>6</v>
      </c>
      <c r="C4244">
        <v>26</v>
      </c>
      <c r="D4244">
        <v>19</v>
      </c>
      <c r="E4244">
        <v>32989.754000000001</v>
      </c>
      <c r="F4244">
        <v>777.74</v>
      </c>
      <c r="G4244">
        <v>133.76400000000001</v>
      </c>
      <c r="H4244">
        <v>98.876000000000005</v>
      </c>
      <c r="I4244">
        <v>140.63300000000001</v>
      </c>
      <c r="J4244">
        <v>1.3069999999999999</v>
      </c>
      <c r="K4244">
        <v>-86.248000000000005</v>
      </c>
      <c r="L4244">
        <v>93.936999999999998</v>
      </c>
      <c r="M4244">
        <v>34015.998</v>
      </c>
      <c r="N4244">
        <v>320.78399999999999</v>
      </c>
      <c r="O4244">
        <v>85.73</v>
      </c>
      <c r="P4244">
        <v>1.91</v>
      </c>
      <c r="Q4244">
        <v>335.56900000000002</v>
      </c>
      <c r="R4244">
        <v>33607.574999999997</v>
      </c>
      <c r="S4244">
        <v>33272.004999999997</v>
      </c>
    </row>
    <row r="4245" spans="1:19" x14ac:dyDescent="0.3">
      <c r="A4245">
        <v>2021</v>
      </c>
      <c r="B4245">
        <v>6</v>
      </c>
      <c r="C4245">
        <v>26</v>
      </c>
      <c r="D4245">
        <v>20</v>
      </c>
      <c r="E4245">
        <v>32679.826000000001</v>
      </c>
      <c r="F4245">
        <v>818.70699999999999</v>
      </c>
      <c r="G4245">
        <v>126.426</v>
      </c>
      <c r="H4245">
        <v>93.668999999999997</v>
      </c>
      <c r="I4245">
        <v>205.107</v>
      </c>
      <c r="J4245">
        <v>1.6870000000000001</v>
      </c>
      <c r="K4245">
        <v>-86.403000000000006</v>
      </c>
      <c r="L4245">
        <v>93.834000000000003</v>
      </c>
      <c r="M4245">
        <v>33806.428</v>
      </c>
      <c r="N4245">
        <v>8.1430000000000007</v>
      </c>
      <c r="O4245">
        <v>86.272999999999996</v>
      </c>
      <c r="P4245">
        <v>4.7569999999999997</v>
      </c>
      <c r="Q4245">
        <v>301.85199999999998</v>
      </c>
      <c r="R4245">
        <v>33707.254999999997</v>
      </c>
      <c r="S4245">
        <v>33405.404000000002</v>
      </c>
    </row>
    <row r="4246" spans="1:19" x14ac:dyDescent="0.3">
      <c r="A4246">
        <v>2021</v>
      </c>
      <c r="B4246">
        <v>6</v>
      </c>
      <c r="C4246">
        <v>26</v>
      </c>
      <c r="D4246">
        <v>21</v>
      </c>
      <c r="E4246">
        <v>31553.482</v>
      </c>
      <c r="F4246">
        <v>880.90800000000002</v>
      </c>
      <c r="G4246">
        <v>116.90300000000001</v>
      </c>
      <c r="H4246">
        <v>91.516000000000005</v>
      </c>
      <c r="I4246">
        <v>429.49599999999998</v>
      </c>
      <c r="J4246">
        <v>2.3239999999999998</v>
      </c>
      <c r="K4246">
        <v>-21.722000000000001</v>
      </c>
      <c r="L4246">
        <v>93.597999999999999</v>
      </c>
      <c r="M4246">
        <v>33029.601000000002</v>
      </c>
      <c r="N4246">
        <v>0</v>
      </c>
      <c r="O4246">
        <v>0</v>
      </c>
      <c r="P4246">
        <v>2.3479999999999999</v>
      </c>
      <c r="Q4246">
        <v>273.34399999999999</v>
      </c>
      <c r="R4246">
        <v>33027.252999999997</v>
      </c>
      <c r="S4246">
        <v>32753.909</v>
      </c>
    </row>
    <row r="4247" spans="1:19" x14ac:dyDescent="0.3">
      <c r="A4247">
        <v>2021</v>
      </c>
      <c r="B4247">
        <v>6</v>
      </c>
      <c r="C4247">
        <v>26</v>
      </c>
      <c r="D4247">
        <v>22</v>
      </c>
      <c r="E4247">
        <v>28733.05</v>
      </c>
      <c r="F4247">
        <v>1033.2539999999999</v>
      </c>
      <c r="G4247">
        <v>107.625</v>
      </c>
      <c r="H4247">
        <v>86.822999999999993</v>
      </c>
      <c r="I4247">
        <v>471.82100000000003</v>
      </c>
      <c r="J4247">
        <v>2.1179999999999999</v>
      </c>
      <c r="K4247">
        <v>8.2240000000000002</v>
      </c>
      <c r="L4247">
        <v>92.558000000000007</v>
      </c>
      <c r="M4247">
        <v>30427.848000000002</v>
      </c>
      <c r="N4247">
        <v>0</v>
      </c>
      <c r="O4247">
        <v>0</v>
      </c>
      <c r="P4247">
        <v>-10.281000000000001</v>
      </c>
      <c r="Q4247">
        <v>248.125</v>
      </c>
      <c r="R4247">
        <v>30438.129000000001</v>
      </c>
      <c r="S4247">
        <v>30190.004000000001</v>
      </c>
    </row>
    <row r="4248" spans="1:19" x14ac:dyDescent="0.3">
      <c r="A4248">
        <v>2021</v>
      </c>
      <c r="B4248">
        <v>6</v>
      </c>
      <c r="C4248">
        <v>26</v>
      </c>
      <c r="D4248">
        <v>23</v>
      </c>
      <c r="E4248">
        <v>25861.167000000001</v>
      </c>
      <c r="F4248">
        <v>1227.44</v>
      </c>
      <c r="G4248">
        <v>97.988</v>
      </c>
      <c r="H4248">
        <v>82.775000000000006</v>
      </c>
      <c r="I4248">
        <v>583.24</v>
      </c>
      <c r="J4248">
        <v>2.2850000000000001</v>
      </c>
      <c r="K4248">
        <v>26.088000000000001</v>
      </c>
      <c r="L4248">
        <v>90.116</v>
      </c>
      <c r="M4248">
        <v>27873.11</v>
      </c>
      <c r="N4248">
        <v>0</v>
      </c>
      <c r="O4248">
        <v>0</v>
      </c>
      <c r="P4248">
        <v>-12.760999999999999</v>
      </c>
      <c r="Q4248">
        <v>219.96700000000001</v>
      </c>
      <c r="R4248">
        <v>27885.870999999999</v>
      </c>
      <c r="S4248">
        <v>27665.903999999999</v>
      </c>
    </row>
    <row r="4249" spans="1:19" x14ac:dyDescent="0.3">
      <c r="A4249">
        <v>2021</v>
      </c>
      <c r="B4249">
        <v>6</v>
      </c>
      <c r="C4249">
        <v>26</v>
      </c>
      <c r="D4249">
        <v>24</v>
      </c>
      <c r="E4249">
        <v>23588.308000000001</v>
      </c>
      <c r="F4249">
        <v>1561.818</v>
      </c>
      <c r="G4249">
        <v>90.412999999999997</v>
      </c>
      <c r="H4249">
        <v>78.542000000000002</v>
      </c>
      <c r="I4249">
        <v>914.98099999999999</v>
      </c>
      <c r="J4249">
        <v>2.2050000000000001</v>
      </c>
      <c r="K4249">
        <v>35.366</v>
      </c>
      <c r="L4249">
        <v>88.626999999999995</v>
      </c>
      <c r="M4249">
        <v>26269.848999999998</v>
      </c>
      <c r="N4249">
        <v>0</v>
      </c>
      <c r="O4249">
        <v>0</v>
      </c>
      <c r="P4249">
        <v>-21.530999999999999</v>
      </c>
      <c r="Q4249">
        <v>194.185</v>
      </c>
      <c r="R4249">
        <v>26291.38</v>
      </c>
      <c r="S4249">
        <v>26097.194</v>
      </c>
    </row>
    <row r="4250" spans="1:19" x14ac:dyDescent="0.3">
      <c r="A4250">
        <v>2021</v>
      </c>
      <c r="B4250">
        <v>6</v>
      </c>
      <c r="C4250">
        <v>27</v>
      </c>
      <c r="D4250">
        <v>1</v>
      </c>
      <c r="E4250">
        <v>22040.085999999999</v>
      </c>
      <c r="F4250">
        <v>1656.848</v>
      </c>
      <c r="G4250">
        <v>80.039000000000001</v>
      </c>
      <c r="H4250">
        <v>74.606999999999999</v>
      </c>
      <c r="I4250">
        <v>776.048</v>
      </c>
      <c r="J4250">
        <v>2.1859999999999999</v>
      </c>
      <c r="K4250">
        <v>36.06</v>
      </c>
      <c r="L4250">
        <v>87.69</v>
      </c>
      <c r="M4250">
        <v>24673.524000000001</v>
      </c>
      <c r="N4250">
        <v>0</v>
      </c>
      <c r="O4250">
        <v>0</v>
      </c>
      <c r="P4250">
        <v>-18.259</v>
      </c>
      <c r="Q4250">
        <v>171.04400000000001</v>
      </c>
      <c r="R4250">
        <v>24691.782999999999</v>
      </c>
      <c r="S4250">
        <v>24520.739000000001</v>
      </c>
    </row>
    <row r="4251" spans="1:19" x14ac:dyDescent="0.3">
      <c r="A4251">
        <v>2021</v>
      </c>
      <c r="B4251">
        <v>6</v>
      </c>
      <c r="C4251">
        <v>27</v>
      </c>
      <c r="D4251">
        <v>2</v>
      </c>
      <c r="E4251">
        <v>21026.992999999999</v>
      </c>
      <c r="F4251">
        <v>1702.4179999999999</v>
      </c>
      <c r="G4251">
        <v>75.712000000000003</v>
      </c>
      <c r="H4251">
        <v>72.643000000000001</v>
      </c>
      <c r="I4251">
        <v>521.38699999999994</v>
      </c>
      <c r="J4251">
        <v>2.2200000000000002</v>
      </c>
      <c r="K4251">
        <v>31.974</v>
      </c>
      <c r="L4251">
        <v>87.099000000000004</v>
      </c>
      <c r="M4251">
        <v>23444.733</v>
      </c>
      <c r="N4251">
        <v>0</v>
      </c>
      <c r="O4251">
        <v>0</v>
      </c>
      <c r="P4251">
        <v>-13.888</v>
      </c>
      <c r="Q4251">
        <v>160.28800000000001</v>
      </c>
      <c r="R4251">
        <v>23458.620999999999</v>
      </c>
      <c r="S4251">
        <v>23298.332999999999</v>
      </c>
    </row>
    <row r="4252" spans="1:19" x14ac:dyDescent="0.3">
      <c r="A4252">
        <v>2021</v>
      </c>
      <c r="B4252">
        <v>6</v>
      </c>
      <c r="C4252">
        <v>27</v>
      </c>
      <c r="D4252">
        <v>3</v>
      </c>
      <c r="E4252">
        <v>20674.202000000001</v>
      </c>
      <c r="F4252">
        <v>1753.6089999999999</v>
      </c>
      <c r="G4252">
        <v>72.438000000000002</v>
      </c>
      <c r="H4252">
        <v>70.635999999999996</v>
      </c>
      <c r="I4252">
        <v>330.22199999999998</v>
      </c>
      <c r="J4252">
        <v>2.1920000000000002</v>
      </c>
      <c r="K4252">
        <v>27.457999999999998</v>
      </c>
      <c r="L4252">
        <v>86.908000000000001</v>
      </c>
      <c r="M4252">
        <v>22945.226999999999</v>
      </c>
      <c r="N4252">
        <v>0</v>
      </c>
      <c r="O4252">
        <v>0</v>
      </c>
      <c r="P4252">
        <v>-8.7870000000000008</v>
      </c>
      <c r="Q4252">
        <v>153.34700000000001</v>
      </c>
      <c r="R4252">
        <v>22954.013999999999</v>
      </c>
      <c r="S4252">
        <v>22800.666000000001</v>
      </c>
    </row>
    <row r="4253" spans="1:19" x14ac:dyDescent="0.3">
      <c r="A4253">
        <v>2021</v>
      </c>
      <c r="B4253">
        <v>6</v>
      </c>
      <c r="C4253">
        <v>27</v>
      </c>
      <c r="D4253">
        <v>4</v>
      </c>
      <c r="E4253">
        <v>20752.554</v>
      </c>
      <c r="F4253">
        <v>1752.895</v>
      </c>
      <c r="G4253">
        <v>70.102999999999994</v>
      </c>
      <c r="H4253">
        <v>69.305999999999997</v>
      </c>
      <c r="I4253">
        <v>207.58500000000001</v>
      </c>
      <c r="J4253">
        <v>1.978</v>
      </c>
      <c r="K4253">
        <v>26.013000000000002</v>
      </c>
      <c r="L4253">
        <v>86.938999999999993</v>
      </c>
      <c r="M4253">
        <v>22897.27</v>
      </c>
      <c r="N4253">
        <v>0</v>
      </c>
      <c r="O4253">
        <v>0</v>
      </c>
      <c r="P4253">
        <v>-5.1609999999999996</v>
      </c>
      <c r="Q4253">
        <v>150.416</v>
      </c>
      <c r="R4253">
        <v>22902.431</v>
      </c>
      <c r="S4253">
        <v>22752.014999999999</v>
      </c>
    </row>
    <row r="4254" spans="1:19" x14ac:dyDescent="0.3">
      <c r="A4254">
        <v>2021</v>
      </c>
      <c r="B4254">
        <v>6</v>
      </c>
      <c r="C4254">
        <v>27</v>
      </c>
      <c r="D4254">
        <v>5</v>
      </c>
      <c r="E4254">
        <v>21352.348999999998</v>
      </c>
      <c r="F4254">
        <v>1685.3040000000001</v>
      </c>
      <c r="G4254">
        <v>69.427000000000007</v>
      </c>
      <c r="H4254">
        <v>68.596000000000004</v>
      </c>
      <c r="I4254">
        <v>119.679</v>
      </c>
      <c r="J4254">
        <v>1.9810000000000001</v>
      </c>
      <c r="K4254">
        <v>11.286</v>
      </c>
      <c r="L4254">
        <v>87.218999999999994</v>
      </c>
      <c r="M4254">
        <v>23326.413</v>
      </c>
      <c r="N4254">
        <v>0.32</v>
      </c>
      <c r="O4254">
        <v>0</v>
      </c>
      <c r="P4254">
        <v>-4.5750000000000002</v>
      </c>
      <c r="Q4254">
        <v>149.648</v>
      </c>
      <c r="R4254">
        <v>23330.668000000001</v>
      </c>
      <c r="S4254">
        <v>23181.02</v>
      </c>
    </row>
    <row r="4255" spans="1:19" x14ac:dyDescent="0.3">
      <c r="A4255">
        <v>2021</v>
      </c>
      <c r="B4255">
        <v>6</v>
      </c>
      <c r="C4255">
        <v>27</v>
      </c>
      <c r="D4255">
        <v>6</v>
      </c>
      <c r="E4255">
        <v>22394.151999999998</v>
      </c>
      <c r="F4255">
        <v>1548.6089999999999</v>
      </c>
      <c r="G4255">
        <v>70.102999999999994</v>
      </c>
      <c r="H4255">
        <v>68.522999999999996</v>
      </c>
      <c r="I4255">
        <v>75.995999999999995</v>
      </c>
      <c r="J4255">
        <v>2.302</v>
      </c>
      <c r="K4255">
        <v>5.0069999999999997</v>
      </c>
      <c r="L4255">
        <v>87.757999999999996</v>
      </c>
      <c r="M4255">
        <v>24182.348000000002</v>
      </c>
      <c r="N4255">
        <v>189.43600000000001</v>
      </c>
      <c r="O4255">
        <v>0</v>
      </c>
      <c r="P4255">
        <v>-2.1589999999999998</v>
      </c>
      <c r="Q4255">
        <v>155.54</v>
      </c>
      <c r="R4255">
        <v>23995.071</v>
      </c>
      <c r="S4255">
        <v>23839.531999999999</v>
      </c>
    </row>
    <row r="4256" spans="1:19" x14ac:dyDescent="0.3">
      <c r="A4256">
        <v>2021</v>
      </c>
      <c r="B4256">
        <v>6</v>
      </c>
      <c r="C4256">
        <v>27</v>
      </c>
      <c r="D4256">
        <v>7</v>
      </c>
      <c r="E4256">
        <v>24647.539000000001</v>
      </c>
      <c r="F4256">
        <v>1497.9369999999999</v>
      </c>
      <c r="G4256">
        <v>73.385999999999996</v>
      </c>
      <c r="H4256">
        <v>70.921999999999997</v>
      </c>
      <c r="I4256">
        <v>79.161000000000001</v>
      </c>
      <c r="J4256">
        <v>2.62</v>
      </c>
      <c r="K4256">
        <v>12.603999999999999</v>
      </c>
      <c r="L4256">
        <v>89.102000000000004</v>
      </c>
      <c r="M4256">
        <v>26399.884999999998</v>
      </c>
      <c r="N4256">
        <v>1539.8489999999999</v>
      </c>
      <c r="O4256">
        <v>-0.16200000000000001</v>
      </c>
      <c r="P4256">
        <v>-1.5009999999999999</v>
      </c>
      <c r="Q4256">
        <v>170.41</v>
      </c>
      <c r="R4256">
        <v>24861.699000000001</v>
      </c>
      <c r="S4256">
        <v>24691.29</v>
      </c>
    </row>
    <row r="4257" spans="1:19" x14ac:dyDescent="0.3">
      <c r="A4257">
        <v>2021</v>
      </c>
      <c r="B4257">
        <v>6</v>
      </c>
      <c r="C4257">
        <v>27</v>
      </c>
      <c r="D4257">
        <v>8</v>
      </c>
      <c r="E4257">
        <v>26527.881000000001</v>
      </c>
      <c r="F4257">
        <v>1422.008</v>
      </c>
      <c r="G4257">
        <v>79.977000000000004</v>
      </c>
      <c r="H4257">
        <v>72.798000000000002</v>
      </c>
      <c r="I4257">
        <v>109.06699999999999</v>
      </c>
      <c r="J4257">
        <v>2.8879999999999999</v>
      </c>
      <c r="K4257">
        <v>7.3879999999999999</v>
      </c>
      <c r="L4257">
        <v>90.393000000000001</v>
      </c>
      <c r="M4257">
        <v>28232.423999999999</v>
      </c>
      <c r="N4257">
        <v>3856.433</v>
      </c>
      <c r="O4257">
        <v>-29.945</v>
      </c>
      <c r="P4257">
        <v>-1.222</v>
      </c>
      <c r="Q4257">
        <v>193.626</v>
      </c>
      <c r="R4257">
        <v>24407.157999999999</v>
      </c>
      <c r="S4257">
        <v>24213.531999999999</v>
      </c>
    </row>
    <row r="4258" spans="1:19" x14ac:dyDescent="0.3">
      <c r="A4258">
        <v>2021</v>
      </c>
      <c r="B4258">
        <v>6</v>
      </c>
      <c r="C4258">
        <v>27</v>
      </c>
      <c r="D4258">
        <v>9</v>
      </c>
      <c r="E4258">
        <v>28370.991999999998</v>
      </c>
      <c r="F4258">
        <v>1318.5029999999999</v>
      </c>
      <c r="G4258">
        <v>87.903000000000006</v>
      </c>
      <c r="H4258">
        <v>74.430000000000007</v>
      </c>
      <c r="I4258">
        <v>148.09700000000001</v>
      </c>
      <c r="J4258">
        <v>3.0950000000000002</v>
      </c>
      <c r="K4258">
        <v>8.49</v>
      </c>
      <c r="L4258">
        <v>92.082999999999998</v>
      </c>
      <c r="M4258">
        <v>30015.688999999998</v>
      </c>
      <c r="N4258">
        <v>6149.9139999999998</v>
      </c>
      <c r="O4258">
        <v>-72.287000000000006</v>
      </c>
      <c r="P4258">
        <v>0.55800000000000005</v>
      </c>
      <c r="Q4258">
        <v>224.78399999999999</v>
      </c>
      <c r="R4258">
        <v>23937.504000000001</v>
      </c>
      <c r="S4258">
        <v>23712.720000000001</v>
      </c>
    </row>
    <row r="4259" spans="1:19" x14ac:dyDescent="0.3">
      <c r="A4259">
        <v>2021</v>
      </c>
      <c r="B4259">
        <v>6</v>
      </c>
      <c r="C4259">
        <v>27</v>
      </c>
      <c r="D4259">
        <v>10</v>
      </c>
      <c r="E4259">
        <v>29997.493999999999</v>
      </c>
      <c r="F4259">
        <v>1214.847</v>
      </c>
      <c r="G4259">
        <v>97.058000000000007</v>
      </c>
      <c r="H4259">
        <v>78.388000000000005</v>
      </c>
      <c r="I4259">
        <v>183.595</v>
      </c>
      <c r="J4259">
        <v>3.2829999999999999</v>
      </c>
      <c r="K4259">
        <v>18.594999999999999</v>
      </c>
      <c r="L4259">
        <v>93.009</v>
      </c>
      <c r="M4259">
        <v>31589.210999999999</v>
      </c>
      <c r="N4259">
        <v>8014.4759999999997</v>
      </c>
      <c r="O4259">
        <v>-87.882999999999996</v>
      </c>
      <c r="P4259">
        <v>2.133</v>
      </c>
      <c r="Q4259">
        <v>255.36500000000001</v>
      </c>
      <c r="R4259">
        <v>23660.485000000001</v>
      </c>
      <c r="S4259">
        <v>23405.119999999999</v>
      </c>
    </row>
    <row r="4260" spans="1:19" x14ac:dyDescent="0.3">
      <c r="A4260">
        <v>2021</v>
      </c>
      <c r="B4260">
        <v>6</v>
      </c>
      <c r="C4260">
        <v>27</v>
      </c>
      <c r="D4260">
        <v>11</v>
      </c>
      <c r="E4260">
        <v>31358.794000000002</v>
      </c>
      <c r="F4260">
        <v>1140.491</v>
      </c>
      <c r="G4260">
        <v>104.81699999999999</v>
      </c>
      <c r="H4260">
        <v>81.652000000000001</v>
      </c>
      <c r="I4260">
        <v>236.779</v>
      </c>
      <c r="J4260">
        <v>3.4590000000000001</v>
      </c>
      <c r="K4260">
        <v>22.614999999999998</v>
      </c>
      <c r="L4260">
        <v>93.447999999999993</v>
      </c>
      <c r="M4260">
        <v>32937.237999999998</v>
      </c>
      <c r="N4260">
        <v>9258.9699999999993</v>
      </c>
      <c r="O4260">
        <v>-75.998000000000005</v>
      </c>
      <c r="P4260">
        <v>3.1669999999999998</v>
      </c>
      <c r="Q4260">
        <v>282.173</v>
      </c>
      <c r="R4260">
        <v>23751.098999999998</v>
      </c>
      <c r="S4260">
        <v>23468.925999999999</v>
      </c>
    </row>
    <row r="4261" spans="1:19" x14ac:dyDescent="0.3">
      <c r="A4261">
        <v>2021</v>
      </c>
      <c r="B4261">
        <v>6</v>
      </c>
      <c r="C4261">
        <v>27</v>
      </c>
      <c r="D4261">
        <v>12</v>
      </c>
      <c r="E4261">
        <v>32344.314999999999</v>
      </c>
      <c r="F4261">
        <v>1077.204</v>
      </c>
      <c r="G4261">
        <v>112.163</v>
      </c>
      <c r="H4261">
        <v>86.704999999999998</v>
      </c>
      <c r="I4261">
        <v>278.48500000000001</v>
      </c>
      <c r="J4261">
        <v>3.6019999999999999</v>
      </c>
      <c r="K4261">
        <v>12.38</v>
      </c>
      <c r="L4261">
        <v>93.697999999999993</v>
      </c>
      <c r="M4261">
        <v>33896.387999999999</v>
      </c>
      <c r="N4261">
        <v>9811.232</v>
      </c>
      <c r="O4261">
        <v>-41.027999999999999</v>
      </c>
      <c r="P4261">
        <v>6.0179999999999998</v>
      </c>
      <c r="Q4261">
        <v>303.911</v>
      </c>
      <c r="R4261">
        <v>24120.165000000001</v>
      </c>
      <c r="S4261">
        <v>23816.255000000001</v>
      </c>
    </row>
    <row r="4262" spans="1:19" x14ac:dyDescent="0.3">
      <c r="A4262">
        <v>2021</v>
      </c>
      <c r="B4262">
        <v>6</v>
      </c>
      <c r="C4262">
        <v>27</v>
      </c>
      <c r="D4262">
        <v>13</v>
      </c>
      <c r="E4262">
        <v>33668.402999999998</v>
      </c>
      <c r="F4262">
        <v>1003.139</v>
      </c>
      <c r="G4262">
        <v>118.843</v>
      </c>
      <c r="H4262">
        <v>91.507999999999996</v>
      </c>
      <c r="I4262">
        <v>291.09500000000003</v>
      </c>
      <c r="J4262">
        <v>3.601</v>
      </c>
      <c r="K4262">
        <v>9.3070000000000004</v>
      </c>
      <c r="L4262">
        <v>93.968000000000004</v>
      </c>
      <c r="M4262">
        <v>35161.021000000001</v>
      </c>
      <c r="N4262">
        <v>9810.0049999999992</v>
      </c>
      <c r="O4262">
        <v>-11.794</v>
      </c>
      <c r="P4262">
        <v>5.8289999999999997</v>
      </c>
      <c r="Q4262">
        <v>321.67200000000003</v>
      </c>
      <c r="R4262">
        <v>25356.981</v>
      </c>
      <c r="S4262">
        <v>25035.309000000001</v>
      </c>
    </row>
    <row r="4263" spans="1:19" x14ac:dyDescent="0.3">
      <c r="A4263">
        <v>2021</v>
      </c>
      <c r="B4263">
        <v>6</v>
      </c>
      <c r="C4263">
        <v>27</v>
      </c>
      <c r="D4263">
        <v>14</v>
      </c>
      <c r="E4263">
        <v>34654.82</v>
      </c>
      <c r="F4263">
        <v>934.91300000000001</v>
      </c>
      <c r="G4263">
        <v>126.18</v>
      </c>
      <c r="H4263">
        <v>96.022999999999996</v>
      </c>
      <c r="I4263">
        <v>281.34899999999999</v>
      </c>
      <c r="J4263">
        <v>3.157</v>
      </c>
      <c r="K4263">
        <v>-5.5279999999999996</v>
      </c>
      <c r="L4263">
        <v>94.156000000000006</v>
      </c>
      <c r="M4263">
        <v>36058.889000000003</v>
      </c>
      <c r="N4263">
        <v>9286.6319999999996</v>
      </c>
      <c r="O4263">
        <v>-2.7189999999999999</v>
      </c>
      <c r="P4263">
        <v>4.7149999999999999</v>
      </c>
      <c r="Q4263">
        <v>336.93200000000002</v>
      </c>
      <c r="R4263">
        <v>26770.260999999999</v>
      </c>
      <c r="S4263">
        <v>26433.329000000002</v>
      </c>
    </row>
    <row r="4264" spans="1:19" x14ac:dyDescent="0.3">
      <c r="A4264">
        <v>2021</v>
      </c>
      <c r="B4264">
        <v>6</v>
      </c>
      <c r="C4264">
        <v>27</v>
      </c>
      <c r="D4264">
        <v>15</v>
      </c>
      <c r="E4264">
        <v>35354.832999999999</v>
      </c>
      <c r="F4264">
        <v>903.63099999999997</v>
      </c>
      <c r="G4264">
        <v>130.69999999999999</v>
      </c>
      <c r="H4264">
        <v>100.021</v>
      </c>
      <c r="I4264">
        <v>270.17500000000001</v>
      </c>
      <c r="J4264">
        <v>2.6850000000000001</v>
      </c>
      <c r="K4264">
        <v>-9.2390000000000008</v>
      </c>
      <c r="L4264">
        <v>94.277000000000001</v>
      </c>
      <c r="M4264">
        <v>36716.383000000002</v>
      </c>
      <c r="N4264">
        <v>8129.8019999999997</v>
      </c>
      <c r="O4264">
        <v>-0.499</v>
      </c>
      <c r="P4264">
        <v>7.1769999999999996</v>
      </c>
      <c r="Q4264">
        <v>351.09</v>
      </c>
      <c r="R4264">
        <v>28579.903999999999</v>
      </c>
      <c r="S4264">
        <v>28228.812999999998</v>
      </c>
    </row>
    <row r="4265" spans="1:19" x14ac:dyDescent="0.3">
      <c r="A4265">
        <v>2021</v>
      </c>
      <c r="B4265">
        <v>6</v>
      </c>
      <c r="C4265">
        <v>27</v>
      </c>
      <c r="D4265">
        <v>16</v>
      </c>
      <c r="E4265">
        <v>35544.991999999998</v>
      </c>
      <c r="F4265">
        <v>851.255</v>
      </c>
      <c r="G4265">
        <v>134.65899999999999</v>
      </c>
      <c r="H4265">
        <v>102.938</v>
      </c>
      <c r="I4265">
        <v>120.146</v>
      </c>
      <c r="J4265">
        <v>1.605</v>
      </c>
      <c r="K4265">
        <v>-62.627000000000002</v>
      </c>
      <c r="L4265">
        <v>94.314999999999998</v>
      </c>
      <c r="M4265">
        <v>36652.625</v>
      </c>
      <c r="N4265">
        <v>6401.1480000000001</v>
      </c>
      <c r="O4265">
        <v>3.2930000000000001</v>
      </c>
      <c r="P4265">
        <v>7.6639999999999997</v>
      </c>
      <c r="Q4265">
        <v>364.048</v>
      </c>
      <c r="R4265">
        <v>30240.52</v>
      </c>
      <c r="S4265">
        <v>29876.472000000002</v>
      </c>
    </row>
    <row r="4266" spans="1:19" x14ac:dyDescent="0.3">
      <c r="A4266">
        <v>2021</v>
      </c>
      <c r="B4266">
        <v>6</v>
      </c>
      <c r="C4266">
        <v>27</v>
      </c>
      <c r="D4266">
        <v>17</v>
      </c>
      <c r="E4266">
        <v>35039.925000000003</v>
      </c>
      <c r="F4266">
        <v>807.03399999999999</v>
      </c>
      <c r="G4266">
        <v>135.85300000000001</v>
      </c>
      <c r="H4266">
        <v>103.922</v>
      </c>
      <c r="I4266">
        <v>125.048</v>
      </c>
      <c r="J4266">
        <v>1.504</v>
      </c>
      <c r="K4266">
        <v>-87.216999999999999</v>
      </c>
      <c r="L4266">
        <v>94.254999999999995</v>
      </c>
      <c r="M4266">
        <v>36084.47</v>
      </c>
      <c r="N4266">
        <v>4162.4049999999997</v>
      </c>
      <c r="O4266">
        <v>24.524000000000001</v>
      </c>
      <c r="P4266">
        <v>9.49</v>
      </c>
      <c r="Q4266">
        <v>372.15499999999997</v>
      </c>
      <c r="R4266">
        <v>31888.050999999999</v>
      </c>
      <c r="S4266">
        <v>31515.897000000001</v>
      </c>
    </row>
    <row r="4267" spans="1:19" x14ac:dyDescent="0.3">
      <c r="A4267">
        <v>2021</v>
      </c>
      <c r="B4267">
        <v>6</v>
      </c>
      <c r="C4267">
        <v>27</v>
      </c>
      <c r="D4267">
        <v>18</v>
      </c>
      <c r="E4267">
        <v>34015.483999999997</v>
      </c>
      <c r="F4267">
        <v>782.57899999999995</v>
      </c>
      <c r="G4267">
        <v>135.624</v>
      </c>
      <c r="H4267">
        <v>102.544</v>
      </c>
      <c r="I4267">
        <v>126.42400000000001</v>
      </c>
      <c r="J4267">
        <v>1.413</v>
      </c>
      <c r="K4267">
        <v>-82.593000000000004</v>
      </c>
      <c r="L4267">
        <v>94.090999999999994</v>
      </c>
      <c r="M4267">
        <v>35039.942000000003</v>
      </c>
      <c r="N4267">
        <v>1787.9390000000001</v>
      </c>
      <c r="O4267">
        <v>69.191000000000003</v>
      </c>
      <c r="P4267">
        <v>1.43</v>
      </c>
      <c r="Q4267">
        <v>369.01</v>
      </c>
      <c r="R4267">
        <v>33181.381999999998</v>
      </c>
      <c r="S4267">
        <v>32812.372000000003</v>
      </c>
    </row>
    <row r="4268" spans="1:19" x14ac:dyDescent="0.3">
      <c r="A4268">
        <v>2021</v>
      </c>
      <c r="B4268">
        <v>6</v>
      </c>
      <c r="C4268">
        <v>27</v>
      </c>
      <c r="D4268">
        <v>19</v>
      </c>
      <c r="E4268">
        <v>32709.502</v>
      </c>
      <c r="F4268">
        <v>777.74</v>
      </c>
      <c r="G4268">
        <v>132.078</v>
      </c>
      <c r="H4268">
        <v>97.691999999999993</v>
      </c>
      <c r="I4268">
        <v>140.63300000000001</v>
      </c>
      <c r="J4268">
        <v>1.3069999999999999</v>
      </c>
      <c r="K4268">
        <v>-82.171000000000006</v>
      </c>
      <c r="L4268">
        <v>93.831000000000003</v>
      </c>
      <c r="M4268">
        <v>33738.533000000003</v>
      </c>
      <c r="N4268">
        <v>320.78399999999999</v>
      </c>
      <c r="O4268">
        <v>85.73</v>
      </c>
      <c r="P4268">
        <v>1.91</v>
      </c>
      <c r="Q4268">
        <v>344.74700000000001</v>
      </c>
      <c r="R4268">
        <v>33330.108999999997</v>
      </c>
      <c r="S4268">
        <v>32985.362999999998</v>
      </c>
    </row>
    <row r="4269" spans="1:19" x14ac:dyDescent="0.3">
      <c r="A4269">
        <v>2021</v>
      </c>
      <c r="B4269">
        <v>6</v>
      </c>
      <c r="C4269">
        <v>27</v>
      </c>
      <c r="D4269">
        <v>20</v>
      </c>
      <c r="E4269">
        <v>32391.413</v>
      </c>
      <c r="F4269">
        <v>818.70699999999999</v>
      </c>
      <c r="G4269">
        <v>124.96</v>
      </c>
      <c r="H4269">
        <v>92.71</v>
      </c>
      <c r="I4269">
        <v>205.107</v>
      </c>
      <c r="J4269">
        <v>1.6870000000000001</v>
      </c>
      <c r="K4269">
        <v>-81.524000000000001</v>
      </c>
      <c r="L4269">
        <v>93.722999999999999</v>
      </c>
      <c r="M4269">
        <v>33521.822999999997</v>
      </c>
      <c r="N4269">
        <v>8.1430000000000007</v>
      </c>
      <c r="O4269">
        <v>86.272999999999996</v>
      </c>
      <c r="P4269">
        <v>4.7569999999999997</v>
      </c>
      <c r="Q4269">
        <v>311.29300000000001</v>
      </c>
      <c r="R4269">
        <v>33422.65</v>
      </c>
      <c r="S4269">
        <v>33111.358</v>
      </c>
    </row>
    <row r="4270" spans="1:19" x14ac:dyDescent="0.3">
      <c r="A4270">
        <v>2021</v>
      </c>
      <c r="B4270">
        <v>6</v>
      </c>
      <c r="C4270">
        <v>27</v>
      </c>
      <c r="D4270">
        <v>21</v>
      </c>
      <c r="E4270">
        <v>31400.904999999999</v>
      </c>
      <c r="F4270">
        <v>880.90800000000002</v>
      </c>
      <c r="G4270">
        <v>115.419</v>
      </c>
      <c r="H4270">
        <v>90.769000000000005</v>
      </c>
      <c r="I4270">
        <v>429.49599999999998</v>
      </c>
      <c r="J4270">
        <v>2.3239999999999998</v>
      </c>
      <c r="K4270">
        <v>-20.963999999999999</v>
      </c>
      <c r="L4270">
        <v>93.516999999999996</v>
      </c>
      <c r="M4270">
        <v>32876.955000000002</v>
      </c>
      <c r="N4270">
        <v>0</v>
      </c>
      <c r="O4270">
        <v>0</v>
      </c>
      <c r="P4270">
        <v>2.3479999999999999</v>
      </c>
      <c r="Q4270">
        <v>279.53500000000003</v>
      </c>
      <c r="R4270">
        <v>32874.608</v>
      </c>
      <c r="S4270">
        <v>32595.072</v>
      </c>
    </row>
    <row r="4271" spans="1:19" x14ac:dyDescent="0.3">
      <c r="A4271">
        <v>2021</v>
      </c>
      <c r="B4271">
        <v>6</v>
      </c>
      <c r="C4271">
        <v>27</v>
      </c>
      <c r="D4271">
        <v>22</v>
      </c>
      <c r="E4271">
        <v>28595.826000000001</v>
      </c>
      <c r="F4271">
        <v>1033.2539999999999</v>
      </c>
      <c r="G4271">
        <v>106.54600000000001</v>
      </c>
      <c r="H4271">
        <v>86.331000000000003</v>
      </c>
      <c r="I4271">
        <v>471.82100000000003</v>
      </c>
      <c r="J4271">
        <v>2.1179999999999999</v>
      </c>
      <c r="K4271">
        <v>7.9160000000000004</v>
      </c>
      <c r="L4271">
        <v>92.429000000000002</v>
      </c>
      <c r="M4271">
        <v>30289.695</v>
      </c>
      <c r="N4271">
        <v>0</v>
      </c>
      <c r="O4271">
        <v>0</v>
      </c>
      <c r="P4271">
        <v>-10.281000000000001</v>
      </c>
      <c r="Q4271">
        <v>249.977</v>
      </c>
      <c r="R4271">
        <v>30299.974999999999</v>
      </c>
      <c r="S4271">
        <v>30049.998</v>
      </c>
    </row>
    <row r="4272" spans="1:19" x14ac:dyDescent="0.3">
      <c r="A4272">
        <v>2021</v>
      </c>
      <c r="B4272">
        <v>6</v>
      </c>
      <c r="C4272">
        <v>27</v>
      </c>
      <c r="D4272">
        <v>23</v>
      </c>
      <c r="E4272">
        <v>25619.106</v>
      </c>
      <c r="F4272">
        <v>1227.44</v>
      </c>
      <c r="G4272">
        <v>96.224000000000004</v>
      </c>
      <c r="H4272">
        <v>82.257999999999996</v>
      </c>
      <c r="I4272">
        <v>584.36300000000006</v>
      </c>
      <c r="J4272">
        <v>3.633</v>
      </c>
      <c r="K4272">
        <v>26.186</v>
      </c>
      <c r="L4272">
        <v>89.893000000000001</v>
      </c>
      <c r="M4272">
        <v>27632.879000000001</v>
      </c>
      <c r="N4272">
        <v>0</v>
      </c>
      <c r="O4272">
        <v>0</v>
      </c>
      <c r="P4272">
        <v>-12.760999999999999</v>
      </c>
      <c r="Q4272">
        <v>216.84399999999999</v>
      </c>
      <c r="R4272">
        <v>27645.638999999999</v>
      </c>
      <c r="S4272">
        <v>27428.795999999998</v>
      </c>
    </row>
    <row r="4273" spans="1:19" x14ac:dyDescent="0.3">
      <c r="A4273">
        <v>2021</v>
      </c>
      <c r="B4273">
        <v>6</v>
      </c>
      <c r="C4273">
        <v>27</v>
      </c>
      <c r="D4273">
        <v>24</v>
      </c>
      <c r="E4273">
        <v>23354.913</v>
      </c>
      <c r="F4273">
        <v>1561.818</v>
      </c>
      <c r="G4273">
        <v>87.472999999999999</v>
      </c>
      <c r="H4273">
        <v>78.12</v>
      </c>
      <c r="I4273">
        <v>999.05899999999997</v>
      </c>
      <c r="J4273">
        <v>6.2009999999999996</v>
      </c>
      <c r="K4273">
        <v>36.029000000000003</v>
      </c>
      <c r="L4273">
        <v>88.466999999999999</v>
      </c>
      <c r="M4273">
        <v>26124.607</v>
      </c>
      <c r="N4273">
        <v>0</v>
      </c>
      <c r="O4273">
        <v>0</v>
      </c>
      <c r="P4273">
        <v>-21.530999999999999</v>
      </c>
      <c r="Q4273">
        <v>188.37100000000001</v>
      </c>
      <c r="R4273">
        <v>26146.137999999999</v>
      </c>
      <c r="S4273">
        <v>25957.768</v>
      </c>
    </row>
    <row r="4274" spans="1:19" x14ac:dyDescent="0.3">
      <c r="A4274">
        <v>2021</v>
      </c>
      <c r="B4274">
        <v>6</v>
      </c>
      <c r="C4274">
        <v>28</v>
      </c>
      <c r="D4274">
        <v>1</v>
      </c>
      <c r="E4274">
        <v>22369.101999999999</v>
      </c>
      <c r="F4274">
        <v>1676.2629999999999</v>
      </c>
      <c r="G4274">
        <v>78.766000000000005</v>
      </c>
      <c r="H4274">
        <v>74.164000000000001</v>
      </c>
      <c r="I4274">
        <v>709.25599999999997</v>
      </c>
      <c r="J4274">
        <v>6.0380000000000003</v>
      </c>
      <c r="K4274">
        <v>29.84</v>
      </c>
      <c r="L4274">
        <v>87.771000000000001</v>
      </c>
      <c r="M4274">
        <v>24952.433000000001</v>
      </c>
      <c r="N4274">
        <v>0</v>
      </c>
      <c r="O4274">
        <v>0</v>
      </c>
      <c r="P4274">
        <v>-18.259</v>
      </c>
      <c r="Q4274">
        <v>169.63300000000001</v>
      </c>
      <c r="R4274">
        <v>24970.691999999999</v>
      </c>
      <c r="S4274">
        <v>24801.059000000001</v>
      </c>
    </row>
    <row r="4275" spans="1:19" x14ac:dyDescent="0.3">
      <c r="A4275">
        <v>2021</v>
      </c>
      <c r="B4275">
        <v>6</v>
      </c>
      <c r="C4275">
        <v>28</v>
      </c>
      <c r="D4275">
        <v>2</v>
      </c>
      <c r="E4275">
        <v>21435.598999999998</v>
      </c>
      <c r="F4275">
        <v>1730.2239999999999</v>
      </c>
      <c r="G4275">
        <v>74.009</v>
      </c>
      <c r="H4275">
        <v>72.384</v>
      </c>
      <c r="I4275">
        <v>424.76799999999997</v>
      </c>
      <c r="J4275">
        <v>5.9470000000000001</v>
      </c>
      <c r="K4275">
        <v>25.591000000000001</v>
      </c>
      <c r="L4275">
        <v>87.24</v>
      </c>
      <c r="M4275">
        <v>23781.753000000001</v>
      </c>
      <c r="N4275">
        <v>0</v>
      </c>
      <c r="O4275">
        <v>0</v>
      </c>
      <c r="P4275">
        <v>-13.888</v>
      </c>
      <c r="Q4275">
        <v>157.46899999999999</v>
      </c>
      <c r="R4275">
        <v>23795.641</v>
      </c>
      <c r="S4275">
        <v>23638.172999999999</v>
      </c>
    </row>
    <row r="4276" spans="1:19" x14ac:dyDescent="0.3">
      <c r="A4276">
        <v>2021</v>
      </c>
      <c r="B4276">
        <v>6</v>
      </c>
      <c r="C4276">
        <v>28</v>
      </c>
      <c r="D4276">
        <v>3</v>
      </c>
      <c r="E4276">
        <v>20951.268</v>
      </c>
      <c r="F4276">
        <v>1763.6759999999999</v>
      </c>
      <c r="G4276">
        <v>70.875</v>
      </c>
      <c r="H4276">
        <v>70.418000000000006</v>
      </c>
      <c r="I4276">
        <v>241.59299999999999</v>
      </c>
      <c r="J4276">
        <v>5.7679999999999998</v>
      </c>
      <c r="K4276">
        <v>22.25</v>
      </c>
      <c r="L4276">
        <v>86.953000000000003</v>
      </c>
      <c r="M4276">
        <v>23141.925999999999</v>
      </c>
      <c r="N4276">
        <v>0</v>
      </c>
      <c r="O4276">
        <v>0</v>
      </c>
      <c r="P4276">
        <v>-8.7870000000000008</v>
      </c>
      <c r="Q4276">
        <v>153.22900000000001</v>
      </c>
      <c r="R4276">
        <v>23150.713</v>
      </c>
      <c r="S4276">
        <v>22997.483</v>
      </c>
    </row>
    <row r="4277" spans="1:19" x14ac:dyDescent="0.3">
      <c r="A4277">
        <v>2021</v>
      </c>
      <c r="B4277">
        <v>6</v>
      </c>
      <c r="C4277">
        <v>28</v>
      </c>
      <c r="D4277">
        <v>4</v>
      </c>
      <c r="E4277">
        <v>21186.300999999999</v>
      </c>
      <c r="F4277">
        <v>1723.105</v>
      </c>
      <c r="G4277">
        <v>68.549000000000007</v>
      </c>
      <c r="H4277">
        <v>69.272999999999996</v>
      </c>
      <c r="I4277">
        <v>121.383</v>
      </c>
      <c r="J4277">
        <v>4.4950000000000001</v>
      </c>
      <c r="K4277">
        <v>21.69</v>
      </c>
      <c r="L4277">
        <v>87.090999999999994</v>
      </c>
      <c r="M4277">
        <v>23213.337</v>
      </c>
      <c r="N4277">
        <v>0</v>
      </c>
      <c r="O4277">
        <v>0</v>
      </c>
      <c r="P4277">
        <v>-5.1609999999999996</v>
      </c>
      <c r="Q4277">
        <v>154.67599999999999</v>
      </c>
      <c r="R4277">
        <v>23218.498</v>
      </c>
      <c r="S4277">
        <v>23063.822</v>
      </c>
    </row>
    <row r="4278" spans="1:19" x14ac:dyDescent="0.3">
      <c r="A4278">
        <v>2021</v>
      </c>
      <c r="B4278">
        <v>6</v>
      </c>
      <c r="C4278">
        <v>28</v>
      </c>
      <c r="D4278">
        <v>5</v>
      </c>
      <c r="E4278">
        <v>22080.964</v>
      </c>
      <c r="F4278">
        <v>1566.431</v>
      </c>
      <c r="G4278">
        <v>68.004999999999995</v>
      </c>
      <c r="H4278">
        <v>68.884</v>
      </c>
      <c r="I4278">
        <v>84.954999999999998</v>
      </c>
      <c r="J4278">
        <v>2.8220000000000001</v>
      </c>
      <c r="K4278">
        <v>9.9580000000000002</v>
      </c>
      <c r="L4278">
        <v>87.584999999999994</v>
      </c>
      <c r="M4278">
        <v>23901.598000000002</v>
      </c>
      <c r="N4278">
        <v>0.32</v>
      </c>
      <c r="O4278">
        <v>0</v>
      </c>
      <c r="P4278">
        <v>-4.5750000000000002</v>
      </c>
      <c r="Q4278">
        <v>163.655</v>
      </c>
      <c r="R4278">
        <v>23905.852999999999</v>
      </c>
      <c r="S4278">
        <v>23742.198</v>
      </c>
    </row>
    <row r="4279" spans="1:19" x14ac:dyDescent="0.3">
      <c r="A4279">
        <v>2021</v>
      </c>
      <c r="B4279">
        <v>6</v>
      </c>
      <c r="C4279">
        <v>28</v>
      </c>
      <c r="D4279">
        <v>6</v>
      </c>
      <c r="E4279">
        <v>23634.484</v>
      </c>
      <c r="F4279">
        <v>1312.222</v>
      </c>
      <c r="G4279">
        <v>68.804000000000002</v>
      </c>
      <c r="H4279">
        <v>69.195999999999998</v>
      </c>
      <c r="I4279">
        <v>149.79499999999999</v>
      </c>
      <c r="J4279">
        <v>3.399</v>
      </c>
      <c r="K4279">
        <v>4.7839999999999998</v>
      </c>
      <c r="L4279">
        <v>88.484999999999999</v>
      </c>
      <c r="M4279">
        <v>25262.366000000002</v>
      </c>
      <c r="N4279">
        <v>189.43600000000001</v>
      </c>
      <c r="O4279">
        <v>0</v>
      </c>
      <c r="P4279">
        <v>-2.1589999999999998</v>
      </c>
      <c r="Q4279">
        <v>185.221</v>
      </c>
      <c r="R4279">
        <v>25075.09</v>
      </c>
      <c r="S4279">
        <v>24889.868999999999</v>
      </c>
    </row>
    <row r="4280" spans="1:19" x14ac:dyDescent="0.3">
      <c r="A4280">
        <v>2021</v>
      </c>
      <c r="B4280">
        <v>6</v>
      </c>
      <c r="C4280">
        <v>28</v>
      </c>
      <c r="D4280">
        <v>7</v>
      </c>
      <c r="E4280">
        <v>26134.697</v>
      </c>
      <c r="F4280">
        <v>1186.104</v>
      </c>
      <c r="G4280">
        <v>72.596000000000004</v>
      </c>
      <c r="H4280">
        <v>71.754000000000005</v>
      </c>
      <c r="I4280">
        <v>294.92899999999997</v>
      </c>
      <c r="J4280">
        <v>4.1639999999999997</v>
      </c>
      <c r="K4280">
        <v>12.318</v>
      </c>
      <c r="L4280">
        <v>90.078999999999994</v>
      </c>
      <c r="M4280">
        <v>27794.044999999998</v>
      </c>
      <c r="N4280">
        <v>1539.8489999999999</v>
      </c>
      <c r="O4280">
        <v>-0.16200000000000001</v>
      </c>
      <c r="P4280">
        <v>-1.5009999999999999</v>
      </c>
      <c r="Q4280">
        <v>223.85599999999999</v>
      </c>
      <c r="R4280">
        <v>26255.859</v>
      </c>
      <c r="S4280">
        <v>26032.002</v>
      </c>
    </row>
    <row r="4281" spans="1:19" x14ac:dyDescent="0.3">
      <c r="A4281">
        <v>2021</v>
      </c>
      <c r="B4281">
        <v>6</v>
      </c>
      <c r="C4281">
        <v>28</v>
      </c>
      <c r="D4281">
        <v>8</v>
      </c>
      <c r="E4281">
        <v>28404.044999999998</v>
      </c>
      <c r="F4281">
        <v>1115.21</v>
      </c>
      <c r="G4281">
        <v>79.599999999999994</v>
      </c>
      <c r="H4281">
        <v>73.736000000000004</v>
      </c>
      <c r="I4281">
        <v>488.18</v>
      </c>
      <c r="J4281">
        <v>4.9000000000000004</v>
      </c>
      <c r="K4281">
        <v>7.32</v>
      </c>
      <c r="L4281">
        <v>91.968999999999994</v>
      </c>
      <c r="M4281">
        <v>30185.360000000001</v>
      </c>
      <c r="N4281">
        <v>3856.433</v>
      </c>
      <c r="O4281">
        <v>-29.945</v>
      </c>
      <c r="P4281">
        <v>-1.222</v>
      </c>
      <c r="Q4281">
        <v>268.721</v>
      </c>
      <c r="R4281">
        <v>26360.095000000001</v>
      </c>
      <c r="S4281">
        <v>26091.373</v>
      </c>
    </row>
    <row r="4282" spans="1:19" x14ac:dyDescent="0.3">
      <c r="A4282">
        <v>2021</v>
      </c>
      <c r="B4282">
        <v>6</v>
      </c>
      <c r="C4282">
        <v>28</v>
      </c>
      <c r="D4282">
        <v>9</v>
      </c>
      <c r="E4282">
        <v>30469.135999999999</v>
      </c>
      <c r="F4282">
        <v>1054.421</v>
      </c>
      <c r="G4282">
        <v>87.736000000000004</v>
      </c>
      <c r="H4282">
        <v>75.334999999999994</v>
      </c>
      <c r="I4282">
        <v>601.69799999999998</v>
      </c>
      <c r="J4282">
        <v>5.4370000000000003</v>
      </c>
      <c r="K4282">
        <v>8.06</v>
      </c>
      <c r="L4282">
        <v>93.087000000000003</v>
      </c>
      <c r="M4282">
        <v>32307.174999999999</v>
      </c>
      <c r="N4282">
        <v>6149.9139999999998</v>
      </c>
      <c r="O4282">
        <v>-72.287000000000006</v>
      </c>
      <c r="P4282">
        <v>0.55800000000000005</v>
      </c>
      <c r="Q4282">
        <v>307.52600000000001</v>
      </c>
      <c r="R4282">
        <v>26228.99</v>
      </c>
      <c r="S4282">
        <v>25921.464</v>
      </c>
    </row>
    <row r="4283" spans="1:19" x14ac:dyDescent="0.3">
      <c r="A4283">
        <v>2021</v>
      </c>
      <c r="B4283">
        <v>6</v>
      </c>
      <c r="C4283">
        <v>28</v>
      </c>
      <c r="D4283">
        <v>10</v>
      </c>
      <c r="E4283">
        <v>32728.077000000001</v>
      </c>
      <c r="F4283">
        <v>989.62599999999998</v>
      </c>
      <c r="G4283">
        <v>96.241</v>
      </c>
      <c r="H4283">
        <v>79.628</v>
      </c>
      <c r="I4283">
        <v>568.28399999999999</v>
      </c>
      <c r="J4283">
        <v>5.7370000000000001</v>
      </c>
      <c r="K4283">
        <v>16.039000000000001</v>
      </c>
      <c r="L4283">
        <v>93.7</v>
      </c>
      <c r="M4283">
        <v>34481.089999999997</v>
      </c>
      <c r="N4283">
        <v>8014.4759999999997</v>
      </c>
      <c r="O4283">
        <v>-87.882999999999996</v>
      </c>
      <c r="P4283">
        <v>2.133</v>
      </c>
      <c r="Q4283">
        <v>336.64</v>
      </c>
      <c r="R4283">
        <v>26552.364000000001</v>
      </c>
      <c r="S4283">
        <v>26215.724999999999</v>
      </c>
    </row>
    <row r="4284" spans="1:19" x14ac:dyDescent="0.3">
      <c r="A4284">
        <v>2021</v>
      </c>
      <c r="B4284">
        <v>6</v>
      </c>
      <c r="C4284">
        <v>28</v>
      </c>
      <c r="D4284">
        <v>11</v>
      </c>
      <c r="E4284">
        <v>34438.718999999997</v>
      </c>
      <c r="F4284">
        <v>941.34799999999996</v>
      </c>
      <c r="G4284">
        <v>105.14100000000001</v>
      </c>
      <c r="H4284">
        <v>82.994</v>
      </c>
      <c r="I4284">
        <v>483.69600000000003</v>
      </c>
      <c r="J4284">
        <v>5.8719999999999999</v>
      </c>
      <c r="K4284">
        <v>18.824999999999999</v>
      </c>
      <c r="L4284">
        <v>94.019000000000005</v>
      </c>
      <c r="M4284">
        <v>36065.472999999998</v>
      </c>
      <c r="N4284">
        <v>9258.9699999999993</v>
      </c>
      <c r="O4284">
        <v>-75.998000000000005</v>
      </c>
      <c r="P4284">
        <v>3.1669999999999998</v>
      </c>
      <c r="Q4284">
        <v>362.28199999999998</v>
      </c>
      <c r="R4284">
        <v>26879.333999999999</v>
      </c>
      <c r="S4284">
        <v>26517.052</v>
      </c>
    </row>
    <row r="4285" spans="1:19" x14ac:dyDescent="0.3">
      <c r="A4285">
        <v>2021</v>
      </c>
      <c r="B4285">
        <v>6</v>
      </c>
      <c r="C4285">
        <v>28</v>
      </c>
      <c r="D4285">
        <v>12</v>
      </c>
      <c r="E4285">
        <v>35470.341</v>
      </c>
      <c r="F4285">
        <v>895.62300000000005</v>
      </c>
      <c r="G4285">
        <v>112.497</v>
      </c>
      <c r="H4285">
        <v>87.966999999999999</v>
      </c>
      <c r="I4285">
        <v>447.51600000000002</v>
      </c>
      <c r="J4285">
        <v>5.8419999999999996</v>
      </c>
      <c r="K4285">
        <v>10.282999999999999</v>
      </c>
      <c r="L4285">
        <v>94.162999999999997</v>
      </c>
      <c r="M4285">
        <v>37011.735999999997</v>
      </c>
      <c r="N4285">
        <v>9811.232</v>
      </c>
      <c r="O4285">
        <v>-41.027999999999999</v>
      </c>
      <c r="P4285">
        <v>6.0179999999999998</v>
      </c>
      <c r="Q4285">
        <v>383.32600000000002</v>
      </c>
      <c r="R4285">
        <v>27235.513999999999</v>
      </c>
      <c r="S4285">
        <v>26852.187999999998</v>
      </c>
    </row>
    <row r="4286" spans="1:19" x14ac:dyDescent="0.3">
      <c r="A4286">
        <v>2021</v>
      </c>
      <c r="B4286">
        <v>6</v>
      </c>
      <c r="C4286">
        <v>28</v>
      </c>
      <c r="D4286">
        <v>13</v>
      </c>
      <c r="E4286">
        <v>36853.095999999998</v>
      </c>
      <c r="F4286">
        <v>831.678</v>
      </c>
      <c r="G4286">
        <v>119.738</v>
      </c>
      <c r="H4286">
        <v>92.888999999999996</v>
      </c>
      <c r="I4286">
        <v>423.50099999999998</v>
      </c>
      <c r="J4286">
        <v>5.7359999999999998</v>
      </c>
      <c r="K4286">
        <v>7.0279999999999996</v>
      </c>
      <c r="L4286">
        <v>94.370999999999995</v>
      </c>
      <c r="M4286">
        <v>38308.298000000003</v>
      </c>
      <c r="N4286">
        <v>9810.0049999999992</v>
      </c>
      <c r="O4286">
        <v>-11.794</v>
      </c>
      <c r="P4286">
        <v>5.8289999999999997</v>
      </c>
      <c r="Q4286">
        <v>403.58499999999998</v>
      </c>
      <c r="R4286">
        <v>28504.258000000002</v>
      </c>
      <c r="S4286">
        <v>28100.672999999999</v>
      </c>
    </row>
    <row r="4287" spans="1:19" x14ac:dyDescent="0.3">
      <c r="A4287">
        <v>2021</v>
      </c>
      <c r="B4287">
        <v>6</v>
      </c>
      <c r="C4287">
        <v>28</v>
      </c>
      <c r="D4287">
        <v>14</v>
      </c>
      <c r="E4287">
        <v>37861.190999999999</v>
      </c>
      <c r="F4287">
        <v>779.82399999999996</v>
      </c>
      <c r="G4287">
        <v>126.645</v>
      </c>
      <c r="H4287">
        <v>97.649000000000001</v>
      </c>
      <c r="I4287">
        <v>351.24599999999998</v>
      </c>
      <c r="J4287">
        <v>5.0949999999999998</v>
      </c>
      <c r="K4287">
        <v>-4.4640000000000004</v>
      </c>
      <c r="L4287">
        <v>94.503</v>
      </c>
      <c r="M4287">
        <v>39185.042999999998</v>
      </c>
      <c r="N4287">
        <v>9286.6319999999996</v>
      </c>
      <c r="O4287">
        <v>-2.7189999999999999</v>
      </c>
      <c r="P4287">
        <v>4.7149999999999999</v>
      </c>
      <c r="Q4287">
        <v>421.19400000000002</v>
      </c>
      <c r="R4287">
        <v>29896.415000000001</v>
      </c>
      <c r="S4287">
        <v>29475.221000000001</v>
      </c>
    </row>
    <row r="4288" spans="1:19" x14ac:dyDescent="0.3">
      <c r="A4288">
        <v>2021</v>
      </c>
      <c r="B4288">
        <v>6</v>
      </c>
      <c r="C4288">
        <v>28</v>
      </c>
      <c r="D4288">
        <v>15</v>
      </c>
      <c r="E4288">
        <v>38399.440000000002</v>
      </c>
      <c r="F4288">
        <v>759.28399999999999</v>
      </c>
      <c r="G4288">
        <v>131.315</v>
      </c>
      <c r="H4288">
        <v>101.923</v>
      </c>
      <c r="I4288">
        <v>284.096</v>
      </c>
      <c r="J4288">
        <v>4.0839999999999996</v>
      </c>
      <c r="K4288">
        <v>-8.1669999999999998</v>
      </c>
      <c r="L4288">
        <v>94.584000000000003</v>
      </c>
      <c r="M4288">
        <v>39635.243999999999</v>
      </c>
      <c r="N4288">
        <v>8129.8019999999997</v>
      </c>
      <c r="O4288">
        <v>-0.499</v>
      </c>
      <c r="P4288">
        <v>7.1769999999999996</v>
      </c>
      <c r="Q4288">
        <v>432.39600000000002</v>
      </c>
      <c r="R4288">
        <v>31498.763999999999</v>
      </c>
      <c r="S4288">
        <v>31066.367999999999</v>
      </c>
    </row>
    <row r="4289" spans="1:19" x14ac:dyDescent="0.3">
      <c r="A4289">
        <v>2021</v>
      </c>
      <c r="B4289">
        <v>6</v>
      </c>
      <c r="C4289">
        <v>28</v>
      </c>
      <c r="D4289">
        <v>16</v>
      </c>
      <c r="E4289">
        <v>38511.303999999996</v>
      </c>
      <c r="F4289">
        <v>719.32399999999996</v>
      </c>
      <c r="G4289">
        <v>133.63200000000001</v>
      </c>
      <c r="H4289">
        <v>104.78</v>
      </c>
      <c r="I4289">
        <v>91.177000000000007</v>
      </c>
      <c r="J4289">
        <v>1.821</v>
      </c>
      <c r="K4289">
        <v>-52.506999999999998</v>
      </c>
      <c r="L4289">
        <v>94.613</v>
      </c>
      <c r="M4289">
        <v>39470.51</v>
      </c>
      <c r="N4289">
        <v>6401.1480000000001</v>
      </c>
      <c r="O4289">
        <v>3.2930000000000001</v>
      </c>
      <c r="P4289">
        <v>7.6639999999999997</v>
      </c>
      <c r="Q4289">
        <v>438.21800000000002</v>
      </c>
      <c r="R4289">
        <v>33058.404999999999</v>
      </c>
      <c r="S4289">
        <v>32620.187000000002</v>
      </c>
    </row>
    <row r="4290" spans="1:19" x14ac:dyDescent="0.3">
      <c r="A4290">
        <v>2021</v>
      </c>
      <c r="B4290">
        <v>6</v>
      </c>
      <c r="C4290">
        <v>28</v>
      </c>
      <c r="D4290">
        <v>17</v>
      </c>
      <c r="E4290">
        <v>37769.54</v>
      </c>
      <c r="F4290">
        <v>697.20399999999995</v>
      </c>
      <c r="G4290">
        <v>134.124</v>
      </c>
      <c r="H4290">
        <v>105.402</v>
      </c>
      <c r="I4290">
        <v>98.588999999999999</v>
      </c>
      <c r="J4290">
        <v>2.069</v>
      </c>
      <c r="K4290">
        <v>-77.528999999999996</v>
      </c>
      <c r="L4290">
        <v>94.531000000000006</v>
      </c>
      <c r="M4290">
        <v>38689.807000000001</v>
      </c>
      <c r="N4290">
        <v>4162.4049999999997</v>
      </c>
      <c r="O4290">
        <v>24.524000000000001</v>
      </c>
      <c r="P4290">
        <v>9.49</v>
      </c>
      <c r="Q4290">
        <v>437.49299999999999</v>
      </c>
      <c r="R4290">
        <v>34493.387999999999</v>
      </c>
      <c r="S4290">
        <v>34055.894999999997</v>
      </c>
    </row>
    <row r="4291" spans="1:19" x14ac:dyDescent="0.3">
      <c r="A4291">
        <v>2021</v>
      </c>
      <c r="B4291">
        <v>6</v>
      </c>
      <c r="C4291">
        <v>28</v>
      </c>
      <c r="D4291">
        <v>18</v>
      </c>
      <c r="E4291">
        <v>36516.875</v>
      </c>
      <c r="F4291">
        <v>693.06100000000004</v>
      </c>
      <c r="G4291">
        <v>131.21</v>
      </c>
      <c r="H4291">
        <v>103.13</v>
      </c>
      <c r="I4291">
        <v>124.655</v>
      </c>
      <c r="J4291">
        <v>2.0009999999999999</v>
      </c>
      <c r="K4291">
        <v>-78.625</v>
      </c>
      <c r="L4291">
        <v>94.388999999999996</v>
      </c>
      <c r="M4291">
        <v>37455.485999999997</v>
      </c>
      <c r="N4291">
        <v>1787.9390000000001</v>
      </c>
      <c r="O4291">
        <v>69.191000000000003</v>
      </c>
      <c r="P4291">
        <v>1.43</v>
      </c>
      <c r="Q4291">
        <v>420.21300000000002</v>
      </c>
      <c r="R4291">
        <v>35596.927000000003</v>
      </c>
      <c r="S4291">
        <v>35176.713000000003</v>
      </c>
    </row>
    <row r="4292" spans="1:19" x14ac:dyDescent="0.3">
      <c r="A4292">
        <v>2021</v>
      </c>
      <c r="B4292">
        <v>6</v>
      </c>
      <c r="C4292">
        <v>28</v>
      </c>
      <c r="D4292">
        <v>19</v>
      </c>
      <c r="E4292">
        <v>34864.714999999997</v>
      </c>
      <c r="F4292">
        <v>696.85799999999995</v>
      </c>
      <c r="G4292">
        <v>128.006</v>
      </c>
      <c r="H4292">
        <v>97.805999999999997</v>
      </c>
      <c r="I4292">
        <v>137.489</v>
      </c>
      <c r="J4292">
        <v>1.8859999999999999</v>
      </c>
      <c r="K4292">
        <v>-83.727999999999994</v>
      </c>
      <c r="L4292">
        <v>94.135000000000005</v>
      </c>
      <c r="M4292">
        <v>35809.161999999997</v>
      </c>
      <c r="N4292">
        <v>320.78399999999999</v>
      </c>
      <c r="O4292">
        <v>85.73</v>
      </c>
      <c r="P4292">
        <v>1.91</v>
      </c>
      <c r="Q4292">
        <v>379.529</v>
      </c>
      <c r="R4292">
        <v>35400.739000000001</v>
      </c>
      <c r="S4292">
        <v>35021.209000000003</v>
      </c>
    </row>
    <row r="4293" spans="1:19" x14ac:dyDescent="0.3">
      <c r="A4293">
        <v>2021</v>
      </c>
      <c r="B4293">
        <v>6</v>
      </c>
      <c r="C4293">
        <v>28</v>
      </c>
      <c r="D4293">
        <v>20</v>
      </c>
      <c r="E4293">
        <v>34541.027000000002</v>
      </c>
      <c r="F4293">
        <v>743.54700000000003</v>
      </c>
      <c r="G4293">
        <v>119.79</v>
      </c>
      <c r="H4293">
        <v>92.991</v>
      </c>
      <c r="I4293">
        <v>165.87</v>
      </c>
      <c r="J4293">
        <v>3.3860000000000001</v>
      </c>
      <c r="K4293">
        <v>-86.417000000000002</v>
      </c>
      <c r="L4293">
        <v>94.08</v>
      </c>
      <c r="M4293">
        <v>35554.483</v>
      </c>
      <c r="N4293">
        <v>8.1430000000000007</v>
      </c>
      <c r="O4293">
        <v>86.272999999999996</v>
      </c>
      <c r="P4293">
        <v>4.7569999999999997</v>
      </c>
      <c r="Q4293">
        <v>337.26</v>
      </c>
      <c r="R4293">
        <v>35455.31</v>
      </c>
      <c r="S4293">
        <v>35118.050000000003</v>
      </c>
    </row>
    <row r="4294" spans="1:19" x14ac:dyDescent="0.3">
      <c r="A4294">
        <v>2021</v>
      </c>
      <c r="B4294">
        <v>6</v>
      </c>
      <c r="C4294">
        <v>28</v>
      </c>
      <c r="D4294">
        <v>21</v>
      </c>
      <c r="E4294">
        <v>32970.911999999997</v>
      </c>
      <c r="F4294">
        <v>811.76300000000003</v>
      </c>
      <c r="G4294">
        <v>112.19799999999999</v>
      </c>
      <c r="H4294">
        <v>90.027000000000001</v>
      </c>
      <c r="I4294">
        <v>599.99599999999998</v>
      </c>
      <c r="J4294">
        <v>6.1710000000000003</v>
      </c>
      <c r="K4294">
        <v>-22.274999999999999</v>
      </c>
      <c r="L4294">
        <v>93.769000000000005</v>
      </c>
      <c r="M4294">
        <v>34550.362999999998</v>
      </c>
      <c r="N4294">
        <v>0</v>
      </c>
      <c r="O4294">
        <v>0</v>
      </c>
      <c r="P4294">
        <v>2.3479999999999999</v>
      </c>
      <c r="Q4294">
        <v>299.17200000000003</v>
      </c>
      <c r="R4294">
        <v>34548.014999999999</v>
      </c>
      <c r="S4294">
        <v>34248.843000000001</v>
      </c>
    </row>
    <row r="4295" spans="1:19" x14ac:dyDescent="0.3">
      <c r="A4295">
        <v>2021</v>
      </c>
      <c r="B4295">
        <v>6</v>
      </c>
      <c r="C4295">
        <v>28</v>
      </c>
      <c r="D4295">
        <v>22</v>
      </c>
      <c r="E4295">
        <v>29711.092000000001</v>
      </c>
      <c r="F4295">
        <v>977.74400000000003</v>
      </c>
      <c r="G4295">
        <v>103.518</v>
      </c>
      <c r="H4295">
        <v>85.603999999999999</v>
      </c>
      <c r="I4295">
        <v>669.53200000000004</v>
      </c>
      <c r="J4295">
        <v>5.7759999999999998</v>
      </c>
      <c r="K4295">
        <v>8.0299999999999994</v>
      </c>
      <c r="L4295">
        <v>92.698999999999998</v>
      </c>
      <c r="M4295">
        <v>31550.477999999999</v>
      </c>
      <c r="N4295">
        <v>0</v>
      </c>
      <c r="O4295">
        <v>0</v>
      </c>
      <c r="P4295">
        <v>-10.281000000000001</v>
      </c>
      <c r="Q4295">
        <v>262.94299999999998</v>
      </c>
      <c r="R4295">
        <v>31560.758000000002</v>
      </c>
      <c r="S4295">
        <v>31297.814999999999</v>
      </c>
    </row>
    <row r="4296" spans="1:19" x14ac:dyDescent="0.3">
      <c r="A4296">
        <v>2021</v>
      </c>
      <c r="B4296">
        <v>6</v>
      </c>
      <c r="C4296">
        <v>28</v>
      </c>
      <c r="D4296">
        <v>23</v>
      </c>
      <c r="E4296">
        <v>26622.118999999999</v>
      </c>
      <c r="F4296">
        <v>1180.598</v>
      </c>
      <c r="G4296">
        <v>94.161000000000001</v>
      </c>
      <c r="H4296">
        <v>81.658000000000001</v>
      </c>
      <c r="I4296">
        <v>1124.624</v>
      </c>
      <c r="J4296">
        <v>6.3360000000000003</v>
      </c>
      <c r="K4296">
        <v>26.126000000000001</v>
      </c>
      <c r="L4296">
        <v>90.606999999999999</v>
      </c>
      <c r="M4296">
        <v>29132.067999999999</v>
      </c>
      <c r="N4296">
        <v>0</v>
      </c>
      <c r="O4296">
        <v>0</v>
      </c>
      <c r="P4296">
        <v>-12.760999999999999</v>
      </c>
      <c r="Q4296">
        <v>225.459</v>
      </c>
      <c r="R4296">
        <v>29144.829000000002</v>
      </c>
      <c r="S4296">
        <v>28919.37</v>
      </c>
    </row>
    <row r="4297" spans="1:19" x14ac:dyDescent="0.3">
      <c r="A4297">
        <v>2021</v>
      </c>
      <c r="B4297">
        <v>6</v>
      </c>
      <c r="C4297">
        <v>28</v>
      </c>
      <c r="D4297">
        <v>24</v>
      </c>
      <c r="E4297">
        <v>24145.574000000001</v>
      </c>
      <c r="F4297">
        <v>1495.25</v>
      </c>
      <c r="G4297">
        <v>85.849000000000004</v>
      </c>
      <c r="H4297">
        <v>77.665999999999997</v>
      </c>
      <c r="I4297">
        <v>999.05899999999997</v>
      </c>
      <c r="J4297">
        <v>6.2009999999999996</v>
      </c>
      <c r="K4297">
        <v>34.113999999999997</v>
      </c>
      <c r="L4297">
        <v>88.793000000000006</v>
      </c>
      <c r="M4297">
        <v>26846.657999999999</v>
      </c>
      <c r="N4297">
        <v>0</v>
      </c>
      <c r="O4297">
        <v>0</v>
      </c>
      <c r="P4297">
        <v>-21.530999999999999</v>
      </c>
      <c r="Q4297">
        <v>193.55699999999999</v>
      </c>
      <c r="R4297">
        <v>26868.188999999998</v>
      </c>
      <c r="S4297">
        <v>26674.631000000001</v>
      </c>
    </row>
    <row r="4298" spans="1:19" x14ac:dyDescent="0.3">
      <c r="A4298">
        <v>2021</v>
      </c>
      <c r="B4298">
        <v>6</v>
      </c>
      <c r="C4298">
        <v>29</v>
      </c>
      <c r="D4298">
        <v>1</v>
      </c>
      <c r="E4298">
        <v>23130.362000000001</v>
      </c>
      <c r="F4298">
        <v>1676.2629999999999</v>
      </c>
      <c r="G4298">
        <v>81.715000000000003</v>
      </c>
      <c r="H4298">
        <v>75.528000000000006</v>
      </c>
      <c r="I4298">
        <v>709.25599999999997</v>
      </c>
      <c r="J4298">
        <v>6.0380000000000003</v>
      </c>
      <c r="K4298">
        <v>33.947000000000003</v>
      </c>
      <c r="L4298">
        <v>88.391000000000005</v>
      </c>
      <c r="M4298">
        <v>25719.785</v>
      </c>
      <c r="N4298">
        <v>0</v>
      </c>
      <c r="O4298">
        <v>0</v>
      </c>
      <c r="P4298">
        <v>-18.259</v>
      </c>
      <c r="Q4298">
        <v>173.47900000000001</v>
      </c>
      <c r="R4298">
        <v>25738.044000000002</v>
      </c>
      <c r="S4298">
        <v>25564.564999999999</v>
      </c>
    </row>
    <row r="4299" spans="1:19" x14ac:dyDescent="0.3">
      <c r="A4299">
        <v>2021</v>
      </c>
      <c r="B4299">
        <v>6</v>
      </c>
      <c r="C4299">
        <v>29</v>
      </c>
      <c r="D4299">
        <v>2</v>
      </c>
      <c r="E4299">
        <v>22022.722000000002</v>
      </c>
      <c r="F4299">
        <v>1730.2239999999999</v>
      </c>
      <c r="G4299">
        <v>76.739000000000004</v>
      </c>
      <c r="H4299">
        <v>73.376999999999995</v>
      </c>
      <c r="I4299">
        <v>424.76799999999997</v>
      </c>
      <c r="J4299">
        <v>5.9470000000000001</v>
      </c>
      <c r="K4299">
        <v>28.484000000000002</v>
      </c>
      <c r="L4299">
        <v>87.709000000000003</v>
      </c>
      <c r="M4299">
        <v>24373.231</v>
      </c>
      <c r="N4299">
        <v>0</v>
      </c>
      <c r="O4299">
        <v>0</v>
      </c>
      <c r="P4299">
        <v>-13.888</v>
      </c>
      <c r="Q4299">
        <v>162.37700000000001</v>
      </c>
      <c r="R4299">
        <v>24387.118999999999</v>
      </c>
      <c r="S4299">
        <v>24224.741999999998</v>
      </c>
    </row>
    <row r="4300" spans="1:19" x14ac:dyDescent="0.3">
      <c r="A4300">
        <v>2021</v>
      </c>
      <c r="B4300">
        <v>6</v>
      </c>
      <c r="C4300">
        <v>29</v>
      </c>
      <c r="D4300">
        <v>3</v>
      </c>
      <c r="E4300">
        <v>21468.68</v>
      </c>
      <c r="F4300">
        <v>1763.6759999999999</v>
      </c>
      <c r="G4300">
        <v>73.122</v>
      </c>
      <c r="H4300">
        <v>71.103999999999999</v>
      </c>
      <c r="I4300">
        <v>241.59299999999999</v>
      </c>
      <c r="J4300">
        <v>5.7679999999999998</v>
      </c>
      <c r="K4300">
        <v>24.881</v>
      </c>
      <c r="L4300">
        <v>87.366</v>
      </c>
      <c r="M4300">
        <v>23663.066999999999</v>
      </c>
      <c r="N4300">
        <v>0</v>
      </c>
      <c r="O4300">
        <v>0</v>
      </c>
      <c r="P4300">
        <v>-8.7870000000000008</v>
      </c>
      <c r="Q4300">
        <v>157.67099999999999</v>
      </c>
      <c r="R4300">
        <v>23671.853999999999</v>
      </c>
      <c r="S4300">
        <v>23514.183000000001</v>
      </c>
    </row>
    <row r="4301" spans="1:19" x14ac:dyDescent="0.3">
      <c r="A4301">
        <v>2021</v>
      </c>
      <c r="B4301">
        <v>6</v>
      </c>
      <c r="C4301">
        <v>29</v>
      </c>
      <c r="D4301">
        <v>4</v>
      </c>
      <c r="E4301">
        <v>21666.553</v>
      </c>
      <c r="F4301">
        <v>1723.105</v>
      </c>
      <c r="G4301">
        <v>70.585999999999999</v>
      </c>
      <c r="H4301">
        <v>69.86</v>
      </c>
      <c r="I4301">
        <v>121.383</v>
      </c>
      <c r="J4301">
        <v>4.4950000000000001</v>
      </c>
      <c r="K4301">
        <v>23.867999999999999</v>
      </c>
      <c r="L4301">
        <v>87.471000000000004</v>
      </c>
      <c r="M4301">
        <v>23696.735000000001</v>
      </c>
      <c r="N4301">
        <v>0</v>
      </c>
      <c r="O4301">
        <v>0</v>
      </c>
      <c r="P4301">
        <v>-5.1609999999999996</v>
      </c>
      <c r="Q4301">
        <v>158.53100000000001</v>
      </c>
      <c r="R4301">
        <v>23701.896000000001</v>
      </c>
      <c r="S4301">
        <v>23543.365000000002</v>
      </c>
    </row>
    <row r="4302" spans="1:19" x14ac:dyDescent="0.3">
      <c r="A4302">
        <v>2021</v>
      </c>
      <c r="B4302">
        <v>6</v>
      </c>
      <c r="C4302">
        <v>29</v>
      </c>
      <c r="D4302">
        <v>5</v>
      </c>
      <c r="E4302">
        <v>22629.098999999998</v>
      </c>
      <c r="F4302">
        <v>1566.431</v>
      </c>
      <c r="G4302">
        <v>69.015000000000001</v>
      </c>
      <c r="H4302">
        <v>69.447000000000003</v>
      </c>
      <c r="I4302">
        <v>84.954999999999998</v>
      </c>
      <c r="J4302">
        <v>2.8220000000000001</v>
      </c>
      <c r="K4302">
        <v>10.680999999999999</v>
      </c>
      <c r="L4302">
        <v>88.039000000000001</v>
      </c>
      <c r="M4302">
        <v>24451.473999999998</v>
      </c>
      <c r="N4302">
        <v>0.32</v>
      </c>
      <c r="O4302">
        <v>0</v>
      </c>
      <c r="P4302">
        <v>-4.5750000000000002</v>
      </c>
      <c r="Q4302">
        <v>167.56</v>
      </c>
      <c r="R4302">
        <v>24455.728999999999</v>
      </c>
      <c r="S4302">
        <v>24288.168000000001</v>
      </c>
    </row>
    <row r="4303" spans="1:19" x14ac:dyDescent="0.3">
      <c r="A4303">
        <v>2021</v>
      </c>
      <c r="B4303">
        <v>6</v>
      </c>
      <c r="C4303">
        <v>29</v>
      </c>
      <c r="D4303">
        <v>6</v>
      </c>
      <c r="E4303">
        <v>24286.303</v>
      </c>
      <c r="F4303">
        <v>1312.222</v>
      </c>
      <c r="G4303">
        <v>70.918999999999997</v>
      </c>
      <c r="H4303">
        <v>69.756</v>
      </c>
      <c r="I4303">
        <v>149.79499999999999</v>
      </c>
      <c r="J4303">
        <v>3.399</v>
      </c>
      <c r="K4303">
        <v>4.875</v>
      </c>
      <c r="L4303">
        <v>89.003</v>
      </c>
      <c r="M4303">
        <v>25915.353999999999</v>
      </c>
      <c r="N4303">
        <v>189.43600000000001</v>
      </c>
      <c r="O4303">
        <v>0</v>
      </c>
      <c r="P4303">
        <v>-2.1589999999999998</v>
      </c>
      <c r="Q4303">
        <v>190.12899999999999</v>
      </c>
      <c r="R4303">
        <v>25728.077000000001</v>
      </c>
      <c r="S4303">
        <v>25537.948</v>
      </c>
    </row>
    <row r="4304" spans="1:19" x14ac:dyDescent="0.3">
      <c r="A4304">
        <v>2021</v>
      </c>
      <c r="B4304">
        <v>6</v>
      </c>
      <c r="C4304">
        <v>29</v>
      </c>
      <c r="D4304">
        <v>7</v>
      </c>
      <c r="E4304">
        <v>26608.953000000001</v>
      </c>
      <c r="F4304">
        <v>1186.104</v>
      </c>
      <c r="G4304">
        <v>75.123999999999995</v>
      </c>
      <c r="H4304">
        <v>72.293999999999997</v>
      </c>
      <c r="I4304">
        <v>294.92899999999997</v>
      </c>
      <c r="J4304">
        <v>4.1639999999999997</v>
      </c>
      <c r="K4304">
        <v>12.858000000000001</v>
      </c>
      <c r="L4304">
        <v>90.765000000000001</v>
      </c>
      <c r="M4304">
        <v>28270.066999999999</v>
      </c>
      <c r="N4304">
        <v>1539.8489999999999</v>
      </c>
      <c r="O4304">
        <v>-0.16200000000000001</v>
      </c>
      <c r="P4304">
        <v>-1.5009999999999999</v>
      </c>
      <c r="Q4304">
        <v>226.95400000000001</v>
      </c>
      <c r="R4304">
        <v>26731.881000000001</v>
      </c>
      <c r="S4304">
        <v>26504.925999999999</v>
      </c>
    </row>
    <row r="4305" spans="1:19" x14ac:dyDescent="0.3">
      <c r="A4305">
        <v>2021</v>
      </c>
      <c r="B4305">
        <v>6</v>
      </c>
      <c r="C4305">
        <v>29</v>
      </c>
      <c r="D4305">
        <v>8</v>
      </c>
      <c r="E4305">
        <v>28705.797999999999</v>
      </c>
      <c r="F4305">
        <v>1115.21</v>
      </c>
      <c r="G4305">
        <v>82.742000000000004</v>
      </c>
      <c r="H4305">
        <v>74.397000000000006</v>
      </c>
      <c r="I4305">
        <v>488.18</v>
      </c>
      <c r="J4305">
        <v>4.9000000000000004</v>
      </c>
      <c r="K4305">
        <v>7.8010000000000002</v>
      </c>
      <c r="L4305">
        <v>92.334999999999994</v>
      </c>
      <c r="M4305">
        <v>30488.620999999999</v>
      </c>
      <c r="N4305">
        <v>3856.433</v>
      </c>
      <c r="O4305">
        <v>-29.945</v>
      </c>
      <c r="P4305">
        <v>-1.222</v>
      </c>
      <c r="Q4305">
        <v>271.12599999999998</v>
      </c>
      <c r="R4305">
        <v>26663.355</v>
      </c>
      <c r="S4305">
        <v>26392.228999999999</v>
      </c>
    </row>
    <row r="4306" spans="1:19" x14ac:dyDescent="0.3">
      <c r="A4306">
        <v>2021</v>
      </c>
      <c r="B4306">
        <v>6</v>
      </c>
      <c r="C4306">
        <v>29</v>
      </c>
      <c r="D4306">
        <v>9</v>
      </c>
      <c r="E4306">
        <v>30925.460999999999</v>
      </c>
      <c r="F4306">
        <v>1054.421</v>
      </c>
      <c r="G4306">
        <v>92.125</v>
      </c>
      <c r="H4306">
        <v>76.39</v>
      </c>
      <c r="I4306">
        <v>601.69799999999998</v>
      </c>
      <c r="J4306">
        <v>5.4370000000000003</v>
      </c>
      <c r="K4306">
        <v>8.7119999999999997</v>
      </c>
      <c r="L4306">
        <v>93.32</v>
      </c>
      <c r="M4306">
        <v>32765.438999999998</v>
      </c>
      <c r="N4306">
        <v>6149.9139999999998</v>
      </c>
      <c r="O4306">
        <v>-72.287000000000006</v>
      </c>
      <c r="P4306">
        <v>0.55800000000000005</v>
      </c>
      <c r="Q4306">
        <v>309.36500000000001</v>
      </c>
      <c r="R4306">
        <v>26687.254000000001</v>
      </c>
      <c r="S4306">
        <v>26377.888999999999</v>
      </c>
    </row>
    <row r="4307" spans="1:19" x14ac:dyDescent="0.3">
      <c r="A4307">
        <v>2021</v>
      </c>
      <c r="B4307">
        <v>6</v>
      </c>
      <c r="C4307">
        <v>29</v>
      </c>
      <c r="D4307">
        <v>10</v>
      </c>
      <c r="E4307">
        <v>33007.677000000003</v>
      </c>
      <c r="F4307">
        <v>989.62599999999998</v>
      </c>
      <c r="G4307">
        <v>101.499</v>
      </c>
      <c r="H4307">
        <v>81.063000000000002</v>
      </c>
      <c r="I4307">
        <v>568.28399999999999</v>
      </c>
      <c r="J4307">
        <v>5.7370000000000001</v>
      </c>
      <c r="K4307">
        <v>18.309000000000001</v>
      </c>
      <c r="L4307">
        <v>93.875</v>
      </c>
      <c r="M4307">
        <v>34764.57</v>
      </c>
      <c r="N4307">
        <v>8014.4759999999997</v>
      </c>
      <c r="O4307">
        <v>-87.882999999999996</v>
      </c>
      <c r="P4307">
        <v>2.133</v>
      </c>
      <c r="Q4307">
        <v>337.41399999999999</v>
      </c>
      <c r="R4307">
        <v>26835.844000000001</v>
      </c>
      <c r="S4307">
        <v>26498.43</v>
      </c>
    </row>
    <row r="4308" spans="1:19" x14ac:dyDescent="0.3">
      <c r="A4308">
        <v>2021</v>
      </c>
      <c r="B4308">
        <v>6</v>
      </c>
      <c r="C4308">
        <v>29</v>
      </c>
      <c r="D4308">
        <v>11</v>
      </c>
      <c r="E4308">
        <v>34720.607000000004</v>
      </c>
      <c r="F4308">
        <v>941.34799999999996</v>
      </c>
      <c r="G4308">
        <v>110.724</v>
      </c>
      <c r="H4308">
        <v>84.945999999999998</v>
      </c>
      <c r="I4308">
        <v>483.69600000000003</v>
      </c>
      <c r="J4308">
        <v>5.8719999999999999</v>
      </c>
      <c r="K4308">
        <v>21.738</v>
      </c>
      <c r="L4308">
        <v>94.203999999999994</v>
      </c>
      <c r="M4308">
        <v>36352.411</v>
      </c>
      <c r="N4308">
        <v>9258.9699999999993</v>
      </c>
      <c r="O4308">
        <v>-75.998000000000005</v>
      </c>
      <c r="P4308">
        <v>3.1669999999999998</v>
      </c>
      <c r="Q4308">
        <v>361.45600000000002</v>
      </c>
      <c r="R4308">
        <v>27166.273000000001</v>
      </c>
      <c r="S4308">
        <v>26804.815999999999</v>
      </c>
    </row>
    <row r="4309" spans="1:19" x14ac:dyDescent="0.3">
      <c r="A4309">
        <v>2021</v>
      </c>
      <c r="B4309">
        <v>6</v>
      </c>
      <c r="C4309">
        <v>29</v>
      </c>
      <c r="D4309">
        <v>12</v>
      </c>
      <c r="E4309">
        <v>36240.366000000002</v>
      </c>
      <c r="F4309">
        <v>895.62300000000005</v>
      </c>
      <c r="G4309">
        <v>118.965</v>
      </c>
      <c r="H4309">
        <v>91.003</v>
      </c>
      <c r="I4309">
        <v>447.51600000000002</v>
      </c>
      <c r="J4309">
        <v>5.8419999999999996</v>
      </c>
      <c r="K4309">
        <v>12.353</v>
      </c>
      <c r="L4309">
        <v>94.436000000000007</v>
      </c>
      <c r="M4309">
        <v>37787.14</v>
      </c>
      <c r="N4309">
        <v>9811.232</v>
      </c>
      <c r="O4309">
        <v>-41.027999999999999</v>
      </c>
      <c r="P4309">
        <v>6.0179999999999998</v>
      </c>
      <c r="Q4309">
        <v>379.78</v>
      </c>
      <c r="R4309">
        <v>28010.918000000001</v>
      </c>
      <c r="S4309">
        <v>27631.137999999999</v>
      </c>
    </row>
    <row r="4310" spans="1:19" x14ac:dyDescent="0.3">
      <c r="A4310">
        <v>2021</v>
      </c>
      <c r="B4310">
        <v>6</v>
      </c>
      <c r="C4310">
        <v>29</v>
      </c>
      <c r="D4310">
        <v>13</v>
      </c>
      <c r="E4310">
        <v>37927.921000000002</v>
      </c>
      <c r="F4310">
        <v>831.678</v>
      </c>
      <c r="G4310">
        <v>128.375</v>
      </c>
      <c r="H4310">
        <v>96.948999999999998</v>
      </c>
      <c r="I4310">
        <v>423.50099999999998</v>
      </c>
      <c r="J4310">
        <v>5.7359999999999998</v>
      </c>
      <c r="K4310">
        <v>9.9380000000000006</v>
      </c>
      <c r="L4310">
        <v>94.656000000000006</v>
      </c>
      <c r="M4310">
        <v>39390.379000000001</v>
      </c>
      <c r="N4310">
        <v>9810.0049999999992</v>
      </c>
      <c r="O4310">
        <v>-11.794</v>
      </c>
      <c r="P4310">
        <v>5.8289999999999997</v>
      </c>
      <c r="Q4310">
        <v>397.892</v>
      </c>
      <c r="R4310">
        <v>29586.339</v>
      </c>
      <c r="S4310">
        <v>29188.447</v>
      </c>
    </row>
    <row r="4311" spans="1:19" x14ac:dyDescent="0.3">
      <c r="A4311">
        <v>2021</v>
      </c>
      <c r="B4311">
        <v>6</v>
      </c>
      <c r="C4311">
        <v>29</v>
      </c>
      <c r="D4311">
        <v>14</v>
      </c>
      <c r="E4311">
        <v>39015.561999999998</v>
      </c>
      <c r="F4311">
        <v>779.82399999999996</v>
      </c>
      <c r="G4311">
        <v>135.96700000000001</v>
      </c>
      <c r="H4311">
        <v>102.495</v>
      </c>
      <c r="I4311">
        <v>351.24599999999998</v>
      </c>
      <c r="J4311">
        <v>5.0949999999999998</v>
      </c>
      <c r="K4311">
        <v>-4.8440000000000003</v>
      </c>
      <c r="L4311">
        <v>94.766999999999996</v>
      </c>
      <c r="M4311">
        <v>40344.144</v>
      </c>
      <c r="N4311">
        <v>9286.6319999999996</v>
      </c>
      <c r="O4311">
        <v>-2.7189999999999999</v>
      </c>
      <c r="P4311">
        <v>4.7149999999999999</v>
      </c>
      <c r="Q4311">
        <v>413.19200000000001</v>
      </c>
      <c r="R4311">
        <v>31055.516</v>
      </c>
      <c r="S4311">
        <v>30642.324000000001</v>
      </c>
    </row>
    <row r="4312" spans="1:19" x14ac:dyDescent="0.3">
      <c r="A4312">
        <v>2021</v>
      </c>
      <c r="B4312">
        <v>6</v>
      </c>
      <c r="C4312">
        <v>29</v>
      </c>
      <c r="D4312">
        <v>15</v>
      </c>
      <c r="E4312">
        <v>39799.489000000001</v>
      </c>
      <c r="F4312">
        <v>759.28399999999999</v>
      </c>
      <c r="G4312">
        <v>140.32900000000001</v>
      </c>
      <c r="H4312">
        <v>107.46599999999999</v>
      </c>
      <c r="I4312">
        <v>284.096</v>
      </c>
      <c r="J4312">
        <v>4.0839999999999996</v>
      </c>
      <c r="K4312">
        <v>-9.1270000000000007</v>
      </c>
      <c r="L4312">
        <v>94.843999999999994</v>
      </c>
      <c r="M4312">
        <v>41040.137000000002</v>
      </c>
      <c r="N4312">
        <v>8129.8019999999997</v>
      </c>
      <c r="O4312">
        <v>-0.499</v>
      </c>
      <c r="P4312">
        <v>7.1769999999999996</v>
      </c>
      <c r="Q4312">
        <v>422.34300000000002</v>
      </c>
      <c r="R4312">
        <v>32903.656999999999</v>
      </c>
      <c r="S4312">
        <v>32481.313999999998</v>
      </c>
    </row>
    <row r="4313" spans="1:19" x14ac:dyDescent="0.3">
      <c r="A4313">
        <v>2021</v>
      </c>
      <c r="B4313">
        <v>6</v>
      </c>
      <c r="C4313">
        <v>29</v>
      </c>
      <c r="D4313">
        <v>16</v>
      </c>
      <c r="E4313">
        <v>40143.764000000003</v>
      </c>
      <c r="F4313">
        <v>719.32399999999996</v>
      </c>
      <c r="G4313">
        <v>144.32300000000001</v>
      </c>
      <c r="H4313">
        <v>110.855</v>
      </c>
      <c r="I4313">
        <v>91.177000000000007</v>
      </c>
      <c r="J4313">
        <v>1.821</v>
      </c>
      <c r="K4313">
        <v>-67.403999999999996</v>
      </c>
      <c r="L4313">
        <v>94.867000000000004</v>
      </c>
      <c r="M4313">
        <v>41094.404000000002</v>
      </c>
      <c r="N4313">
        <v>6401.1480000000001</v>
      </c>
      <c r="O4313">
        <v>3.2930000000000001</v>
      </c>
      <c r="P4313">
        <v>7.6639999999999997</v>
      </c>
      <c r="Q4313">
        <v>424.38799999999998</v>
      </c>
      <c r="R4313">
        <v>34682.298999999999</v>
      </c>
      <c r="S4313">
        <v>34257.911</v>
      </c>
    </row>
    <row r="4314" spans="1:19" x14ac:dyDescent="0.3">
      <c r="A4314">
        <v>2021</v>
      </c>
      <c r="B4314">
        <v>6</v>
      </c>
      <c r="C4314">
        <v>29</v>
      </c>
      <c r="D4314">
        <v>17</v>
      </c>
      <c r="E4314">
        <v>39417.591</v>
      </c>
      <c r="F4314">
        <v>697.20399999999995</v>
      </c>
      <c r="G4314">
        <v>144.63900000000001</v>
      </c>
      <c r="H4314">
        <v>111.386</v>
      </c>
      <c r="I4314">
        <v>98.588999999999999</v>
      </c>
      <c r="J4314">
        <v>2.069</v>
      </c>
      <c r="K4314">
        <v>-97.655000000000001</v>
      </c>
      <c r="L4314">
        <v>94.805999999999997</v>
      </c>
      <c r="M4314">
        <v>40323.991000000002</v>
      </c>
      <c r="N4314">
        <v>4162.4049999999997</v>
      </c>
      <c r="O4314">
        <v>24.524000000000001</v>
      </c>
      <c r="P4314">
        <v>9.49</v>
      </c>
      <c r="Q4314">
        <v>417.85700000000003</v>
      </c>
      <c r="R4314">
        <v>36127.572</v>
      </c>
      <c r="S4314">
        <v>35709.714</v>
      </c>
    </row>
    <row r="4315" spans="1:19" x14ac:dyDescent="0.3">
      <c r="A4315">
        <v>2021</v>
      </c>
      <c r="B4315">
        <v>6</v>
      </c>
      <c r="C4315">
        <v>29</v>
      </c>
      <c r="D4315">
        <v>18</v>
      </c>
      <c r="E4315">
        <v>37985.116999999998</v>
      </c>
      <c r="F4315">
        <v>693.06100000000004</v>
      </c>
      <c r="G4315">
        <v>143.41</v>
      </c>
      <c r="H4315">
        <v>108.509</v>
      </c>
      <c r="I4315">
        <v>124.655</v>
      </c>
      <c r="J4315">
        <v>2.0009999999999999</v>
      </c>
      <c r="K4315">
        <v>-95.798000000000002</v>
      </c>
      <c r="L4315">
        <v>94.676000000000002</v>
      </c>
      <c r="M4315">
        <v>38912.222999999998</v>
      </c>
      <c r="N4315">
        <v>1787.9390000000001</v>
      </c>
      <c r="O4315">
        <v>69.191000000000003</v>
      </c>
      <c r="P4315">
        <v>1.43</v>
      </c>
      <c r="Q4315">
        <v>398.55399999999997</v>
      </c>
      <c r="R4315">
        <v>37053.663</v>
      </c>
      <c r="S4315">
        <v>36655.11</v>
      </c>
    </row>
    <row r="4316" spans="1:19" x14ac:dyDescent="0.3">
      <c r="A4316">
        <v>2021</v>
      </c>
      <c r="B4316">
        <v>6</v>
      </c>
      <c r="C4316">
        <v>29</v>
      </c>
      <c r="D4316">
        <v>19</v>
      </c>
      <c r="E4316">
        <v>36345.646000000001</v>
      </c>
      <c r="F4316">
        <v>696.85799999999995</v>
      </c>
      <c r="G4316">
        <v>139.16999999999999</v>
      </c>
      <c r="H4316">
        <v>102.407</v>
      </c>
      <c r="I4316">
        <v>137.489</v>
      </c>
      <c r="J4316">
        <v>1.8859999999999999</v>
      </c>
      <c r="K4316">
        <v>-98.775000000000006</v>
      </c>
      <c r="L4316">
        <v>94.475999999999999</v>
      </c>
      <c r="M4316">
        <v>37279.987999999998</v>
      </c>
      <c r="N4316">
        <v>320.78399999999999</v>
      </c>
      <c r="O4316">
        <v>85.73</v>
      </c>
      <c r="P4316">
        <v>1.91</v>
      </c>
      <c r="Q4316">
        <v>362.23899999999998</v>
      </c>
      <c r="R4316">
        <v>36871.563999999998</v>
      </c>
      <c r="S4316">
        <v>36509.324999999997</v>
      </c>
    </row>
    <row r="4317" spans="1:19" x14ac:dyDescent="0.3">
      <c r="A4317">
        <v>2021</v>
      </c>
      <c r="B4317">
        <v>6</v>
      </c>
      <c r="C4317">
        <v>29</v>
      </c>
      <c r="D4317">
        <v>20</v>
      </c>
      <c r="E4317">
        <v>35575.951999999997</v>
      </c>
      <c r="F4317">
        <v>743.54700000000003</v>
      </c>
      <c r="G4317">
        <v>131.08699999999999</v>
      </c>
      <c r="H4317">
        <v>96.001999999999995</v>
      </c>
      <c r="I4317">
        <v>165.87</v>
      </c>
      <c r="J4317">
        <v>3.3860000000000001</v>
      </c>
      <c r="K4317">
        <v>-100.604</v>
      </c>
      <c r="L4317">
        <v>94.356999999999999</v>
      </c>
      <c r="M4317">
        <v>36578.508999999998</v>
      </c>
      <c r="N4317">
        <v>8.1430000000000007</v>
      </c>
      <c r="O4317">
        <v>86.272999999999996</v>
      </c>
      <c r="P4317">
        <v>4.7569999999999997</v>
      </c>
      <c r="Q4317">
        <v>325.83699999999999</v>
      </c>
      <c r="R4317">
        <v>36479.337</v>
      </c>
      <c r="S4317">
        <v>36153.5</v>
      </c>
    </row>
    <row r="4318" spans="1:19" x14ac:dyDescent="0.3">
      <c r="A4318">
        <v>2021</v>
      </c>
      <c r="B4318">
        <v>6</v>
      </c>
      <c r="C4318">
        <v>29</v>
      </c>
      <c r="D4318">
        <v>21</v>
      </c>
      <c r="E4318">
        <v>34118.063999999998</v>
      </c>
      <c r="F4318">
        <v>811.76300000000003</v>
      </c>
      <c r="G4318">
        <v>122.336</v>
      </c>
      <c r="H4318">
        <v>92.926000000000002</v>
      </c>
      <c r="I4318">
        <v>599.99599999999998</v>
      </c>
      <c r="J4318">
        <v>6.1710000000000003</v>
      </c>
      <c r="K4318">
        <v>-25.173999999999999</v>
      </c>
      <c r="L4318">
        <v>94.137</v>
      </c>
      <c r="M4318">
        <v>35697.883000000002</v>
      </c>
      <c r="N4318">
        <v>0</v>
      </c>
      <c r="O4318">
        <v>0</v>
      </c>
      <c r="P4318">
        <v>2.3479999999999999</v>
      </c>
      <c r="Q4318">
        <v>292.46300000000002</v>
      </c>
      <c r="R4318">
        <v>35695.535000000003</v>
      </c>
      <c r="S4318">
        <v>35403.072</v>
      </c>
    </row>
    <row r="4319" spans="1:19" x14ac:dyDescent="0.3">
      <c r="A4319">
        <v>2021</v>
      </c>
      <c r="B4319">
        <v>6</v>
      </c>
      <c r="C4319">
        <v>29</v>
      </c>
      <c r="D4319">
        <v>22</v>
      </c>
      <c r="E4319">
        <v>30972.804</v>
      </c>
      <c r="F4319">
        <v>977.74400000000003</v>
      </c>
      <c r="G4319">
        <v>112.611</v>
      </c>
      <c r="H4319">
        <v>88.138999999999996</v>
      </c>
      <c r="I4319">
        <v>669.53200000000004</v>
      </c>
      <c r="J4319">
        <v>5.7759999999999998</v>
      </c>
      <c r="K4319">
        <v>9.7040000000000006</v>
      </c>
      <c r="L4319">
        <v>93.423000000000002</v>
      </c>
      <c r="M4319">
        <v>32817.122000000003</v>
      </c>
      <c r="N4319">
        <v>0</v>
      </c>
      <c r="O4319">
        <v>0</v>
      </c>
      <c r="P4319">
        <v>-10.281000000000001</v>
      </c>
      <c r="Q4319">
        <v>258.99299999999999</v>
      </c>
      <c r="R4319">
        <v>32827.402000000002</v>
      </c>
      <c r="S4319">
        <v>32568.41</v>
      </c>
    </row>
    <row r="4320" spans="1:19" x14ac:dyDescent="0.3">
      <c r="A4320">
        <v>2021</v>
      </c>
      <c r="B4320">
        <v>6</v>
      </c>
      <c r="C4320">
        <v>29</v>
      </c>
      <c r="D4320">
        <v>23</v>
      </c>
      <c r="E4320">
        <v>27657.837</v>
      </c>
      <c r="F4320">
        <v>1180.598</v>
      </c>
      <c r="G4320">
        <v>101.508</v>
      </c>
      <c r="H4320">
        <v>83.802000000000007</v>
      </c>
      <c r="I4320">
        <v>1124.624</v>
      </c>
      <c r="J4320">
        <v>6.3360000000000003</v>
      </c>
      <c r="K4320">
        <v>30.751999999999999</v>
      </c>
      <c r="L4320">
        <v>91.805999999999997</v>
      </c>
      <c r="M4320">
        <v>30175.755000000001</v>
      </c>
      <c r="N4320">
        <v>0</v>
      </c>
      <c r="O4320">
        <v>0</v>
      </c>
      <c r="P4320">
        <v>-12.760999999999999</v>
      </c>
      <c r="Q4320">
        <v>223.495</v>
      </c>
      <c r="R4320">
        <v>30188.516</v>
      </c>
      <c r="S4320">
        <v>29965.02</v>
      </c>
    </row>
    <row r="4321" spans="1:19" x14ac:dyDescent="0.3">
      <c r="A4321">
        <v>2021</v>
      </c>
      <c r="B4321">
        <v>6</v>
      </c>
      <c r="C4321">
        <v>29</v>
      </c>
      <c r="D4321">
        <v>24</v>
      </c>
      <c r="E4321">
        <v>25273.027999999998</v>
      </c>
      <c r="F4321">
        <v>1495.25</v>
      </c>
      <c r="G4321">
        <v>92.932000000000002</v>
      </c>
      <c r="H4321">
        <v>79.570999999999998</v>
      </c>
      <c r="I4321">
        <v>999.05899999999997</v>
      </c>
      <c r="J4321">
        <v>6.2009999999999996</v>
      </c>
      <c r="K4321">
        <v>40.718000000000004</v>
      </c>
      <c r="L4321">
        <v>89.774000000000001</v>
      </c>
      <c r="M4321">
        <v>27983.598999999998</v>
      </c>
      <c r="N4321">
        <v>0</v>
      </c>
      <c r="O4321">
        <v>0</v>
      </c>
      <c r="P4321">
        <v>-21.530999999999999</v>
      </c>
      <c r="Q4321">
        <v>192.221</v>
      </c>
      <c r="R4321">
        <v>28005.131000000001</v>
      </c>
      <c r="S4321">
        <v>27812.909</v>
      </c>
    </row>
    <row r="4322" spans="1:19" x14ac:dyDescent="0.3">
      <c r="A4322">
        <v>2021</v>
      </c>
      <c r="B4322">
        <v>6</v>
      </c>
      <c r="C4322">
        <v>30</v>
      </c>
      <c r="D4322">
        <v>1</v>
      </c>
      <c r="E4322">
        <v>22191.706999999999</v>
      </c>
      <c r="F4322">
        <v>1676.2629999999999</v>
      </c>
      <c r="G4322">
        <v>80.442999999999998</v>
      </c>
      <c r="H4322">
        <v>74.516000000000005</v>
      </c>
      <c r="I4322">
        <v>709.25599999999997</v>
      </c>
      <c r="J4322">
        <v>6.0380000000000003</v>
      </c>
      <c r="K4322">
        <v>29.454999999999998</v>
      </c>
      <c r="L4322">
        <v>87.783000000000001</v>
      </c>
      <c r="M4322">
        <v>24775.019</v>
      </c>
      <c r="N4322">
        <v>0</v>
      </c>
      <c r="O4322">
        <v>0</v>
      </c>
      <c r="P4322">
        <v>-18.259</v>
      </c>
      <c r="Q4322">
        <v>170.59100000000001</v>
      </c>
      <c r="R4322">
        <v>24793.277999999998</v>
      </c>
      <c r="S4322">
        <v>24622.686000000002</v>
      </c>
    </row>
    <row r="4323" spans="1:19" x14ac:dyDescent="0.3">
      <c r="A4323">
        <v>2021</v>
      </c>
      <c r="B4323">
        <v>6</v>
      </c>
      <c r="C4323">
        <v>30</v>
      </c>
      <c r="D4323">
        <v>2</v>
      </c>
      <c r="E4323">
        <v>21230.538</v>
      </c>
      <c r="F4323">
        <v>1730.2239999999999</v>
      </c>
      <c r="G4323">
        <v>75.087999999999994</v>
      </c>
      <c r="H4323">
        <v>72.605000000000004</v>
      </c>
      <c r="I4323">
        <v>424.76799999999997</v>
      </c>
      <c r="J4323">
        <v>5.9470000000000001</v>
      </c>
      <c r="K4323">
        <v>25.282</v>
      </c>
      <c r="L4323">
        <v>87.22</v>
      </c>
      <c r="M4323">
        <v>23576.583999999999</v>
      </c>
      <c r="N4323">
        <v>0</v>
      </c>
      <c r="O4323">
        <v>0</v>
      </c>
      <c r="P4323">
        <v>-13.888</v>
      </c>
      <c r="Q4323">
        <v>159.89599999999999</v>
      </c>
      <c r="R4323">
        <v>23590.473000000002</v>
      </c>
      <c r="S4323">
        <v>23430.577000000001</v>
      </c>
    </row>
    <row r="4324" spans="1:19" x14ac:dyDescent="0.3">
      <c r="A4324">
        <v>2021</v>
      </c>
      <c r="B4324">
        <v>6</v>
      </c>
      <c r="C4324">
        <v>30</v>
      </c>
      <c r="D4324">
        <v>3</v>
      </c>
      <c r="E4324">
        <v>20860.548999999999</v>
      </c>
      <c r="F4324">
        <v>1763.6759999999999</v>
      </c>
      <c r="G4324">
        <v>71.025000000000006</v>
      </c>
      <c r="H4324">
        <v>70.622</v>
      </c>
      <c r="I4324">
        <v>241.59299999999999</v>
      </c>
      <c r="J4324">
        <v>5.7679999999999998</v>
      </c>
      <c r="K4324">
        <v>22.257000000000001</v>
      </c>
      <c r="L4324">
        <v>87.022000000000006</v>
      </c>
      <c r="M4324">
        <v>23051.487000000001</v>
      </c>
      <c r="N4324">
        <v>0</v>
      </c>
      <c r="O4324">
        <v>0</v>
      </c>
      <c r="P4324">
        <v>-8.7870000000000008</v>
      </c>
      <c r="Q4324">
        <v>155.51599999999999</v>
      </c>
      <c r="R4324">
        <v>23060.274000000001</v>
      </c>
      <c r="S4324">
        <v>22904.757000000001</v>
      </c>
    </row>
    <row r="4325" spans="1:19" x14ac:dyDescent="0.3">
      <c r="A4325">
        <v>2021</v>
      </c>
      <c r="B4325">
        <v>6</v>
      </c>
      <c r="C4325">
        <v>30</v>
      </c>
      <c r="D4325">
        <v>4</v>
      </c>
      <c r="E4325">
        <v>21049.016</v>
      </c>
      <c r="F4325">
        <v>1723.105</v>
      </c>
      <c r="G4325">
        <v>68.435000000000002</v>
      </c>
      <c r="H4325">
        <v>69.438999999999993</v>
      </c>
      <c r="I4325">
        <v>121.383</v>
      </c>
      <c r="J4325">
        <v>4.4950000000000001</v>
      </c>
      <c r="K4325">
        <v>21.657</v>
      </c>
      <c r="L4325">
        <v>87.131</v>
      </c>
      <c r="M4325">
        <v>23076.225999999999</v>
      </c>
      <c r="N4325">
        <v>0</v>
      </c>
      <c r="O4325">
        <v>0</v>
      </c>
      <c r="P4325">
        <v>-5.1609999999999996</v>
      </c>
      <c r="Q4325">
        <v>156.91399999999999</v>
      </c>
      <c r="R4325">
        <v>23081.386999999999</v>
      </c>
      <c r="S4325">
        <v>22924.473000000002</v>
      </c>
    </row>
    <row r="4326" spans="1:19" x14ac:dyDescent="0.3">
      <c r="A4326">
        <v>2021</v>
      </c>
      <c r="B4326">
        <v>6</v>
      </c>
      <c r="C4326">
        <v>30</v>
      </c>
      <c r="D4326">
        <v>5</v>
      </c>
      <c r="E4326">
        <v>21949.615000000002</v>
      </c>
      <c r="F4326">
        <v>1566.431</v>
      </c>
      <c r="G4326">
        <v>67.486999999999995</v>
      </c>
      <c r="H4326">
        <v>69.06</v>
      </c>
      <c r="I4326">
        <v>84.954999999999998</v>
      </c>
      <c r="J4326">
        <v>2.8220000000000001</v>
      </c>
      <c r="K4326">
        <v>9.8260000000000005</v>
      </c>
      <c r="L4326">
        <v>87.64</v>
      </c>
      <c r="M4326">
        <v>23770.348000000002</v>
      </c>
      <c r="N4326">
        <v>0.32</v>
      </c>
      <c r="O4326">
        <v>0</v>
      </c>
      <c r="P4326">
        <v>-4.5750000000000002</v>
      </c>
      <c r="Q4326">
        <v>165.95699999999999</v>
      </c>
      <c r="R4326">
        <v>23774.602999999999</v>
      </c>
      <c r="S4326">
        <v>23608.646000000001</v>
      </c>
    </row>
    <row r="4327" spans="1:19" x14ac:dyDescent="0.3">
      <c r="A4327">
        <v>2021</v>
      </c>
      <c r="B4327">
        <v>6</v>
      </c>
      <c r="C4327">
        <v>30</v>
      </c>
      <c r="D4327">
        <v>6</v>
      </c>
      <c r="E4327">
        <v>23269.914000000001</v>
      </c>
      <c r="F4327">
        <v>1312.222</v>
      </c>
      <c r="G4327">
        <v>67.733000000000004</v>
      </c>
      <c r="H4327">
        <v>69.278999999999996</v>
      </c>
      <c r="I4327">
        <v>149.79499999999999</v>
      </c>
      <c r="J4327">
        <v>3.399</v>
      </c>
      <c r="K4327">
        <v>4.6120000000000001</v>
      </c>
      <c r="L4327">
        <v>88.468999999999994</v>
      </c>
      <c r="M4327">
        <v>24897.688999999998</v>
      </c>
      <c r="N4327">
        <v>189.43600000000001</v>
      </c>
      <c r="O4327">
        <v>0</v>
      </c>
      <c r="P4327">
        <v>-2.1589999999999998</v>
      </c>
      <c r="Q4327">
        <v>187.899</v>
      </c>
      <c r="R4327">
        <v>24710.412</v>
      </c>
      <c r="S4327">
        <v>24522.512999999999</v>
      </c>
    </row>
    <row r="4328" spans="1:19" x14ac:dyDescent="0.3">
      <c r="A4328">
        <v>2021</v>
      </c>
      <c r="B4328">
        <v>6</v>
      </c>
      <c r="C4328">
        <v>30</v>
      </c>
      <c r="D4328">
        <v>7</v>
      </c>
      <c r="E4328">
        <v>25410.445</v>
      </c>
      <c r="F4328">
        <v>1186.104</v>
      </c>
      <c r="G4328">
        <v>71.620999999999995</v>
      </c>
      <c r="H4328">
        <v>71.647000000000006</v>
      </c>
      <c r="I4328">
        <v>294.92899999999997</v>
      </c>
      <c r="J4328">
        <v>4.1639999999999997</v>
      </c>
      <c r="K4328">
        <v>12.082000000000001</v>
      </c>
      <c r="L4328">
        <v>89.852000000000004</v>
      </c>
      <c r="M4328">
        <v>27069.223000000002</v>
      </c>
      <c r="N4328">
        <v>1539.8489999999999</v>
      </c>
      <c r="O4328">
        <v>-0.16200000000000001</v>
      </c>
      <c r="P4328">
        <v>-1.5009999999999999</v>
      </c>
      <c r="Q4328">
        <v>222.715</v>
      </c>
      <c r="R4328">
        <v>25531.037</v>
      </c>
      <c r="S4328">
        <v>25308.321</v>
      </c>
    </row>
    <row r="4329" spans="1:19" x14ac:dyDescent="0.3">
      <c r="A4329">
        <v>2021</v>
      </c>
      <c r="B4329">
        <v>6</v>
      </c>
      <c r="C4329">
        <v>30</v>
      </c>
      <c r="D4329">
        <v>8</v>
      </c>
      <c r="E4329">
        <v>27286.395</v>
      </c>
      <c r="F4329">
        <v>1115.21</v>
      </c>
      <c r="G4329">
        <v>78.888999999999996</v>
      </c>
      <c r="H4329">
        <v>73.570999999999998</v>
      </c>
      <c r="I4329">
        <v>488.18</v>
      </c>
      <c r="J4329">
        <v>4.9000000000000004</v>
      </c>
      <c r="K4329">
        <v>7.3310000000000004</v>
      </c>
      <c r="L4329">
        <v>91.433000000000007</v>
      </c>
      <c r="M4329">
        <v>29067.019</v>
      </c>
      <c r="N4329">
        <v>3856.433</v>
      </c>
      <c r="O4329">
        <v>-29.945</v>
      </c>
      <c r="P4329">
        <v>-1.222</v>
      </c>
      <c r="Q4329">
        <v>264.30099999999999</v>
      </c>
      <c r="R4329">
        <v>25241.753000000001</v>
      </c>
      <c r="S4329">
        <v>24977.452000000001</v>
      </c>
    </row>
    <row r="4330" spans="1:19" x14ac:dyDescent="0.3">
      <c r="A4330">
        <v>2021</v>
      </c>
      <c r="B4330">
        <v>6</v>
      </c>
      <c r="C4330">
        <v>30</v>
      </c>
      <c r="D4330">
        <v>9</v>
      </c>
      <c r="E4330">
        <v>29076.880000000001</v>
      </c>
      <c r="F4330">
        <v>1054.421</v>
      </c>
      <c r="G4330">
        <v>87.165999999999997</v>
      </c>
      <c r="H4330">
        <v>75.177000000000007</v>
      </c>
      <c r="I4330">
        <v>601.69799999999998</v>
      </c>
      <c r="J4330">
        <v>5.4370000000000003</v>
      </c>
      <c r="K4330">
        <v>8.0239999999999991</v>
      </c>
      <c r="L4330">
        <v>92.703000000000003</v>
      </c>
      <c r="M4330">
        <v>30914.34</v>
      </c>
      <c r="N4330">
        <v>6149.9139999999998</v>
      </c>
      <c r="O4330">
        <v>-72.287000000000006</v>
      </c>
      <c r="P4330">
        <v>0.55800000000000005</v>
      </c>
      <c r="Q4330">
        <v>299.28899999999999</v>
      </c>
      <c r="R4330">
        <v>24836.154999999999</v>
      </c>
      <c r="S4330">
        <v>24536.866000000002</v>
      </c>
    </row>
    <row r="4331" spans="1:19" x14ac:dyDescent="0.3">
      <c r="A4331">
        <v>2021</v>
      </c>
      <c r="B4331">
        <v>6</v>
      </c>
      <c r="C4331">
        <v>30</v>
      </c>
      <c r="D4331">
        <v>10</v>
      </c>
      <c r="E4331">
        <v>30657.726999999999</v>
      </c>
      <c r="F4331">
        <v>989.62599999999998</v>
      </c>
      <c r="G4331">
        <v>95.837999999999994</v>
      </c>
      <c r="H4331">
        <v>79.144999999999996</v>
      </c>
      <c r="I4331">
        <v>568.28399999999999</v>
      </c>
      <c r="J4331">
        <v>5.7370000000000001</v>
      </c>
      <c r="K4331">
        <v>15.920999999999999</v>
      </c>
      <c r="L4331">
        <v>93.328999999999994</v>
      </c>
      <c r="M4331">
        <v>32409.768</v>
      </c>
      <c r="N4331">
        <v>8014.4759999999997</v>
      </c>
      <c r="O4331">
        <v>-87.882999999999996</v>
      </c>
      <c r="P4331">
        <v>2.133</v>
      </c>
      <c r="Q4331">
        <v>325.19200000000001</v>
      </c>
      <c r="R4331">
        <v>24481.042000000001</v>
      </c>
      <c r="S4331">
        <v>24155.850999999999</v>
      </c>
    </row>
    <row r="4332" spans="1:19" x14ac:dyDescent="0.3">
      <c r="A4332">
        <v>2021</v>
      </c>
      <c r="B4332">
        <v>6</v>
      </c>
      <c r="C4332">
        <v>30</v>
      </c>
      <c r="D4332">
        <v>11</v>
      </c>
      <c r="E4332">
        <v>31909.607</v>
      </c>
      <c r="F4332">
        <v>941.34799999999996</v>
      </c>
      <c r="G4332">
        <v>104.694</v>
      </c>
      <c r="H4332">
        <v>82.399000000000001</v>
      </c>
      <c r="I4332">
        <v>483.69600000000003</v>
      </c>
      <c r="J4332">
        <v>5.8719999999999999</v>
      </c>
      <c r="K4332">
        <v>18.428000000000001</v>
      </c>
      <c r="L4332">
        <v>93.662000000000006</v>
      </c>
      <c r="M4332">
        <v>33535.012000000002</v>
      </c>
      <c r="N4332">
        <v>9258.9699999999993</v>
      </c>
      <c r="O4332">
        <v>-75.998000000000005</v>
      </c>
      <c r="P4332">
        <v>3.1669999999999998</v>
      </c>
      <c r="Q4332">
        <v>347.27800000000002</v>
      </c>
      <c r="R4332">
        <v>24348.874</v>
      </c>
      <c r="S4332">
        <v>24001.596000000001</v>
      </c>
    </row>
    <row r="4333" spans="1:19" x14ac:dyDescent="0.3">
      <c r="A4333">
        <v>2021</v>
      </c>
      <c r="B4333">
        <v>6</v>
      </c>
      <c r="C4333">
        <v>30</v>
      </c>
      <c r="D4333">
        <v>12</v>
      </c>
      <c r="E4333">
        <v>32799.737000000001</v>
      </c>
      <c r="F4333">
        <v>895.62300000000005</v>
      </c>
      <c r="G4333">
        <v>113.708</v>
      </c>
      <c r="H4333">
        <v>87.402000000000001</v>
      </c>
      <c r="I4333">
        <v>447.51600000000002</v>
      </c>
      <c r="J4333">
        <v>5.8419999999999996</v>
      </c>
      <c r="K4333">
        <v>9.8659999999999997</v>
      </c>
      <c r="L4333">
        <v>93.863</v>
      </c>
      <c r="M4333">
        <v>34339.849000000002</v>
      </c>
      <c r="N4333">
        <v>9811.232</v>
      </c>
      <c r="O4333">
        <v>-41.027999999999999</v>
      </c>
      <c r="P4333">
        <v>6.0179999999999998</v>
      </c>
      <c r="Q4333">
        <v>363.88900000000001</v>
      </c>
      <c r="R4333">
        <v>24563.627</v>
      </c>
      <c r="S4333">
        <v>24199.738000000001</v>
      </c>
    </row>
    <row r="4334" spans="1:19" x14ac:dyDescent="0.3">
      <c r="A4334">
        <v>2021</v>
      </c>
      <c r="B4334">
        <v>6</v>
      </c>
      <c r="C4334">
        <v>30</v>
      </c>
      <c r="D4334">
        <v>13</v>
      </c>
      <c r="E4334">
        <v>33885.082999999999</v>
      </c>
      <c r="F4334">
        <v>831.678</v>
      </c>
      <c r="G4334">
        <v>122.03700000000001</v>
      </c>
      <c r="H4334">
        <v>92.116</v>
      </c>
      <c r="I4334">
        <v>423.50099999999998</v>
      </c>
      <c r="J4334">
        <v>5.7359999999999998</v>
      </c>
      <c r="K4334">
        <v>6.992</v>
      </c>
      <c r="L4334">
        <v>94.075999999999993</v>
      </c>
      <c r="M4334">
        <v>35339.182000000001</v>
      </c>
      <c r="N4334">
        <v>9810.0049999999992</v>
      </c>
      <c r="O4334">
        <v>-11.794</v>
      </c>
      <c r="P4334">
        <v>5.8289999999999997</v>
      </c>
      <c r="Q4334">
        <v>377.971</v>
      </c>
      <c r="R4334">
        <v>25535.142</v>
      </c>
      <c r="S4334">
        <v>25157.170999999998</v>
      </c>
    </row>
    <row r="4335" spans="1:19" x14ac:dyDescent="0.3">
      <c r="A4335">
        <v>2021</v>
      </c>
      <c r="B4335">
        <v>6</v>
      </c>
      <c r="C4335">
        <v>30</v>
      </c>
      <c r="D4335">
        <v>14</v>
      </c>
      <c r="E4335">
        <v>34744.135000000002</v>
      </c>
      <c r="F4335">
        <v>779.82399999999996</v>
      </c>
      <c r="G4335">
        <v>129.30500000000001</v>
      </c>
      <c r="H4335">
        <v>96.834999999999994</v>
      </c>
      <c r="I4335">
        <v>351.24599999999998</v>
      </c>
      <c r="J4335">
        <v>5.0949999999999998</v>
      </c>
      <c r="K4335">
        <v>-4.9640000000000004</v>
      </c>
      <c r="L4335">
        <v>94.236999999999995</v>
      </c>
      <c r="M4335">
        <v>36066.406999999999</v>
      </c>
      <c r="N4335">
        <v>9286.6319999999996</v>
      </c>
      <c r="O4335">
        <v>-2.7189999999999999</v>
      </c>
      <c r="P4335">
        <v>4.7149999999999999</v>
      </c>
      <c r="Q4335">
        <v>389.53699999999998</v>
      </c>
      <c r="R4335">
        <v>26777.778999999999</v>
      </c>
      <c r="S4335">
        <v>26388.241999999998</v>
      </c>
    </row>
    <row r="4336" spans="1:19" x14ac:dyDescent="0.3">
      <c r="A4336">
        <v>2021</v>
      </c>
      <c r="B4336">
        <v>6</v>
      </c>
      <c r="C4336">
        <v>30</v>
      </c>
      <c r="D4336">
        <v>15</v>
      </c>
      <c r="E4336">
        <v>35378.127</v>
      </c>
      <c r="F4336">
        <v>759.28399999999999</v>
      </c>
      <c r="G4336">
        <v>134.387</v>
      </c>
      <c r="H4336">
        <v>101.05500000000001</v>
      </c>
      <c r="I4336">
        <v>284.096</v>
      </c>
      <c r="J4336">
        <v>4.0839999999999996</v>
      </c>
      <c r="K4336">
        <v>-8.4179999999999993</v>
      </c>
      <c r="L4336">
        <v>94.346000000000004</v>
      </c>
      <c r="M4336">
        <v>36612.572999999997</v>
      </c>
      <c r="N4336">
        <v>8129.8019999999997</v>
      </c>
      <c r="O4336">
        <v>-0.499</v>
      </c>
      <c r="P4336">
        <v>7.1769999999999996</v>
      </c>
      <c r="Q4336">
        <v>396.82900000000001</v>
      </c>
      <c r="R4336">
        <v>28476.094000000001</v>
      </c>
      <c r="S4336">
        <v>28079.264999999999</v>
      </c>
    </row>
    <row r="4337" spans="1:19" x14ac:dyDescent="0.3">
      <c r="A4337">
        <v>2021</v>
      </c>
      <c r="B4337">
        <v>6</v>
      </c>
      <c r="C4337">
        <v>30</v>
      </c>
      <c r="D4337">
        <v>16</v>
      </c>
      <c r="E4337">
        <v>35563.269999999997</v>
      </c>
      <c r="F4337">
        <v>719.32399999999996</v>
      </c>
      <c r="G4337">
        <v>137.494</v>
      </c>
      <c r="H4337">
        <v>103.84099999999999</v>
      </c>
      <c r="I4337">
        <v>91.177000000000007</v>
      </c>
      <c r="J4337">
        <v>1.821</v>
      </c>
      <c r="K4337">
        <v>-55.052</v>
      </c>
      <c r="L4337">
        <v>94.384</v>
      </c>
      <c r="M4337">
        <v>36518.762999999999</v>
      </c>
      <c r="N4337">
        <v>6401.1480000000001</v>
      </c>
      <c r="O4337">
        <v>3.2930000000000001</v>
      </c>
      <c r="P4337">
        <v>7.6639999999999997</v>
      </c>
      <c r="Q4337">
        <v>399.61399999999998</v>
      </c>
      <c r="R4337">
        <v>30106.659</v>
      </c>
      <c r="S4337">
        <v>29707.044999999998</v>
      </c>
    </row>
    <row r="4338" spans="1:19" x14ac:dyDescent="0.3">
      <c r="A4338">
        <v>2021</v>
      </c>
      <c r="B4338">
        <v>6</v>
      </c>
      <c r="C4338">
        <v>30</v>
      </c>
      <c r="D4338">
        <v>17</v>
      </c>
      <c r="E4338">
        <v>35094.25</v>
      </c>
      <c r="F4338">
        <v>697.20399999999995</v>
      </c>
      <c r="G4338">
        <v>138.626</v>
      </c>
      <c r="H4338">
        <v>104.688</v>
      </c>
      <c r="I4338">
        <v>98.588999999999999</v>
      </c>
      <c r="J4338">
        <v>2.069</v>
      </c>
      <c r="K4338">
        <v>-79.997</v>
      </c>
      <c r="L4338">
        <v>94.317999999999998</v>
      </c>
      <c r="M4338">
        <v>36011.120999999999</v>
      </c>
      <c r="N4338">
        <v>4162.4049999999997</v>
      </c>
      <c r="O4338">
        <v>24.524000000000001</v>
      </c>
      <c r="P4338">
        <v>9.49</v>
      </c>
      <c r="Q4338">
        <v>396.89600000000002</v>
      </c>
      <c r="R4338">
        <v>31814.702000000001</v>
      </c>
      <c r="S4338">
        <v>31417.807000000001</v>
      </c>
    </row>
    <row r="4339" spans="1:19" x14ac:dyDescent="0.3">
      <c r="A4339">
        <v>2021</v>
      </c>
      <c r="B4339">
        <v>6</v>
      </c>
      <c r="C4339">
        <v>30</v>
      </c>
      <c r="D4339">
        <v>18</v>
      </c>
      <c r="E4339">
        <v>34008.436000000002</v>
      </c>
      <c r="F4339">
        <v>693.06100000000004</v>
      </c>
      <c r="G4339">
        <v>137.07300000000001</v>
      </c>
      <c r="H4339">
        <v>102.45099999999999</v>
      </c>
      <c r="I4339">
        <v>124.655</v>
      </c>
      <c r="J4339">
        <v>2.0009999999999999</v>
      </c>
      <c r="K4339">
        <v>-80.296999999999997</v>
      </c>
      <c r="L4339">
        <v>94.138000000000005</v>
      </c>
      <c r="M4339">
        <v>34944.445</v>
      </c>
      <c r="N4339">
        <v>1787.9390000000001</v>
      </c>
      <c r="O4339">
        <v>69.191000000000003</v>
      </c>
      <c r="P4339">
        <v>1.43</v>
      </c>
      <c r="Q4339">
        <v>381.4</v>
      </c>
      <c r="R4339">
        <v>33085.885000000002</v>
      </c>
      <c r="S4339">
        <v>32704.485000000001</v>
      </c>
    </row>
    <row r="4340" spans="1:19" x14ac:dyDescent="0.3">
      <c r="A4340">
        <v>2021</v>
      </c>
      <c r="B4340">
        <v>6</v>
      </c>
      <c r="C4340">
        <v>30</v>
      </c>
      <c r="D4340">
        <v>19</v>
      </c>
      <c r="E4340">
        <v>32864.584999999999</v>
      </c>
      <c r="F4340">
        <v>696.85799999999995</v>
      </c>
      <c r="G4340">
        <v>132.86799999999999</v>
      </c>
      <c r="H4340">
        <v>97.450999999999993</v>
      </c>
      <c r="I4340">
        <v>137.489</v>
      </c>
      <c r="J4340">
        <v>1.8859999999999999</v>
      </c>
      <c r="K4340">
        <v>-84.156000000000006</v>
      </c>
      <c r="L4340">
        <v>93.911000000000001</v>
      </c>
      <c r="M4340">
        <v>33808.025000000001</v>
      </c>
      <c r="N4340">
        <v>320.78399999999999</v>
      </c>
      <c r="O4340">
        <v>85.73</v>
      </c>
      <c r="P4340">
        <v>1.91</v>
      </c>
      <c r="Q4340">
        <v>347.13799999999998</v>
      </c>
      <c r="R4340">
        <v>33399.601999999999</v>
      </c>
      <c r="S4340">
        <v>33052.464</v>
      </c>
    </row>
    <row r="4341" spans="1:19" x14ac:dyDescent="0.3">
      <c r="A4341">
        <v>2021</v>
      </c>
      <c r="B4341">
        <v>6</v>
      </c>
      <c r="C4341">
        <v>30</v>
      </c>
      <c r="D4341">
        <v>20</v>
      </c>
      <c r="E4341">
        <v>32561.281999999999</v>
      </c>
      <c r="F4341">
        <v>743.54700000000003</v>
      </c>
      <c r="G4341">
        <v>126.136</v>
      </c>
      <c r="H4341">
        <v>92.227000000000004</v>
      </c>
      <c r="I4341">
        <v>165.87</v>
      </c>
      <c r="J4341">
        <v>3.3860000000000001</v>
      </c>
      <c r="K4341">
        <v>-85.701999999999998</v>
      </c>
      <c r="L4341">
        <v>93.81</v>
      </c>
      <c r="M4341">
        <v>33574.419000000002</v>
      </c>
      <c r="N4341">
        <v>8.1430000000000007</v>
      </c>
      <c r="O4341">
        <v>86.272999999999996</v>
      </c>
      <c r="P4341">
        <v>4.7569999999999997</v>
      </c>
      <c r="Q4341">
        <v>312.661</v>
      </c>
      <c r="R4341">
        <v>33475.247000000003</v>
      </c>
      <c r="S4341">
        <v>33162.586000000003</v>
      </c>
    </row>
    <row r="4342" spans="1:19" x14ac:dyDescent="0.3">
      <c r="A4342">
        <v>2021</v>
      </c>
      <c r="B4342">
        <v>6</v>
      </c>
      <c r="C4342">
        <v>30</v>
      </c>
      <c r="D4342">
        <v>21</v>
      </c>
      <c r="E4342">
        <v>31665.030999999999</v>
      </c>
      <c r="F4342">
        <v>811.76300000000003</v>
      </c>
      <c r="G4342">
        <v>117.03400000000001</v>
      </c>
      <c r="H4342">
        <v>90.016000000000005</v>
      </c>
      <c r="I4342">
        <v>599.99599999999998</v>
      </c>
      <c r="J4342">
        <v>6.1710000000000003</v>
      </c>
      <c r="K4342">
        <v>-21.78</v>
      </c>
      <c r="L4342">
        <v>93.623999999999995</v>
      </c>
      <c r="M4342">
        <v>33244.821000000004</v>
      </c>
      <c r="N4342">
        <v>0</v>
      </c>
      <c r="O4342">
        <v>0</v>
      </c>
      <c r="P4342">
        <v>2.3479999999999999</v>
      </c>
      <c r="Q4342">
        <v>282.24799999999999</v>
      </c>
      <c r="R4342">
        <v>33242.472999999998</v>
      </c>
      <c r="S4342">
        <v>32960.224999999999</v>
      </c>
    </row>
    <row r="4343" spans="1:19" x14ac:dyDescent="0.3">
      <c r="A4343">
        <v>2021</v>
      </c>
      <c r="B4343">
        <v>6</v>
      </c>
      <c r="C4343">
        <v>30</v>
      </c>
      <c r="D4343">
        <v>22</v>
      </c>
      <c r="E4343">
        <v>28972.75</v>
      </c>
      <c r="F4343">
        <v>977.74400000000003</v>
      </c>
      <c r="G4343">
        <v>108.67</v>
      </c>
      <c r="H4343">
        <v>85.814999999999998</v>
      </c>
      <c r="I4343">
        <v>669.53200000000004</v>
      </c>
      <c r="J4343">
        <v>5.7759999999999998</v>
      </c>
      <c r="K4343">
        <v>8.4269999999999996</v>
      </c>
      <c r="L4343">
        <v>92.688000000000002</v>
      </c>
      <c r="M4343">
        <v>30812.732</v>
      </c>
      <c r="N4343">
        <v>0</v>
      </c>
      <c r="O4343">
        <v>0</v>
      </c>
      <c r="P4343">
        <v>-10.281000000000001</v>
      </c>
      <c r="Q4343">
        <v>251.08699999999999</v>
      </c>
      <c r="R4343">
        <v>30823.012999999999</v>
      </c>
      <c r="S4343">
        <v>30571.925999999999</v>
      </c>
    </row>
    <row r="4344" spans="1:19" x14ac:dyDescent="0.3">
      <c r="A4344">
        <v>2021</v>
      </c>
      <c r="B4344">
        <v>6</v>
      </c>
      <c r="C4344">
        <v>30</v>
      </c>
      <c r="D4344">
        <v>23</v>
      </c>
      <c r="E4344">
        <v>26173.224999999999</v>
      </c>
      <c r="F4344">
        <v>1180.598</v>
      </c>
      <c r="G4344">
        <v>99.147000000000006</v>
      </c>
      <c r="H4344">
        <v>82.087999999999994</v>
      </c>
      <c r="I4344">
        <v>1124.624</v>
      </c>
      <c r="J4344">
        <v>6.3360000000000003</v>
      </c>
      <c r="K4344">
        <v>26.364000000000001</v>
      </c>
      <c r="L4344">
        <v>90.37</v>
      </c>
      <c r="M4344">
        <v>28683.606</v>
      </c>
      <c r="N4344">
        <v>0</v>
      </c>
      <c r="O4344">
        <v>0</v>
      </c>
      <c r="P4344">
        <v>-12.760999999999999</v>
      </c>
      <c r="Q4344">
        <v>218.37899999999999</v>
      </c>
      <c r="R4344">
        <v>28696.366999999998</v>
      </c>
      <c r="S4344">
        <v>28477.988000000001</v>
      </c>
    </row>
    <row r="4345" spans="1:19" x14ac:dyDescent="0.3">
      <c r="A4345">
        <v>2021</v>
      </c>
      <c r="B4345">
        <v>6</v>
      </c>
      <c r="C4345">
        <v>30</v>
      </c>
      <c r="D4345">
        <v>24</v>
      </c>
      <c r="E4345">
        <v>23886.531999999999</v>
      </c>
      <c r="F4345">
        <v>1495.25</v>
      </c>
      <c r="G4345">
        <v>91.790999999999997</v>
      </c>
      <c r="H4345">
        <v>78.114000000000004</v>
      </c>
      <c r="I4345">
        <v>999.05899999999997</v>
      </c>
      <c r="J4345">
        <v>6.2009999999999996</v>
      </c>
      <c r="K4345">
        <v>34.204000000000001</v>
      </c>
      <c r="L4345">
        <v>88.813000000000002</v>
      </c>
      <c r="M4345">
        <v>26588.171999999999</v>
      </c>
      <c r="N4345">
        <v>0</v>
      </c>
      <c r="O4345">
        <v>0</v>
      </c>
      <c r="P4345">
        <v>-21.530999999999999</v>
      </c>
      <c r="Q4345">
        <v>189.39699999999999</v>
      </c>
      <c r="R4345">
        <v>26609.703000000001</v>
      </c>
      <c r="S4345">
        <v>26420.306</v>
      </c>
    </row>
    <row r="4346" spans="1:19" x14ac:dyDescent="0.3">
      <c r="A4346">
        <v>2021</v>
      </c>
      <c r="B4346">
        <v>7</v>
      </c>
      <c r="C4346">
        <v>1</v>
      </c>
      <c r="D4346">
        <v>1</v>
      </c>
      <c r="E4346">
        <v>23661.494999999999</v>
      </c>
      <c r="F4346">
        <v>1738.223</v>
      </c>
      <c r="G4346">
        <v>84.602999999999994</v>
      </c>
      <c r="H4346">
        <v>74.894999999999996</v>
      </c>
      <c r="I4346">
        <v>709.25599999999997</v>
      </c>
      <c r="J4346">
        <v>6.0380000000000003</v>
      </c>
      <c r="K4346">
        <v>43.307000000000002</v>
      </c>
      <c r="L4346">
        <v>88.528000000000006</v>
      </c>
      <c r="M4346">
        <v>26321.741999999998</v>
      </c>
      <c r="N4346">
        <v>0</v>
      </c>
      <c r="O4346">
        <v>0</v>
      </c>
      <c r="P4346">
        <v>-18.033000000000001</v>
      </c>
      <c r="Q4346">
        <v>178.68700000000001</v>
      </c>
      <c r="R4346">
        <v>26339.775000000001</v>
      </c>
      <c r="S4346">
        <v>26161.088</v>
      </c>
    </row>
    <row r="4347" spans="1:19" x14ac:dyDescent="0.3">
      <c r="A4347">
        <v>2021</v>
      </c>
      <c r="B4347">
        <v>7</v>
      </c>
      <c r="C4347">
        <v>1</v>
      </c>
      <c r="D4347">
        <v>2</v>
      </c>
      <c r="E4347">
        <v>22707.793000000001</v>
      </c>
      <c r="F4347">
        <v>1838.1479999999999</v>
      </c>
      <c r="G4347">
        <v>80.117999999999995</v>
      </c>
      <c r="H4347">
        <v>73.519000000000005</v>
      </c>
      <c r="I4347">
        <v>424.76799999999997</v>
      </c>
      <c r="J4347">
        <v>5.9470000000000001</v>
      </c>
      <c r="K4347">
        <v>38.433999999999997</v>
      </c>
      <c r="L4347">
        <v>87.959000000000003</v>
      </c>
      <c r="M4347">
        <v>25176.569</v>
      </c>
      <c r="N4347">
        <v>0</v>
      </c>
      <c r="O4347">
        <v>0</v>
      </c>
      <c r="P4347">
        <v>-12.728999999999999</v>
      </c>
      <c r="Q4347">
        <v>166.393</v>
      </c>
      <c r="R4347">
        <v>25189.297999999999</v>
      </c>
      <c r="S4347">
        <v>25022.903999999999</v>
      </c>
    </row>
    <row r="4348" spans="1:19" x14ac:dyDescent="0.3">
      <c r="A4348">
        <v>2021</v>
      </c>
      <c r="B4348">
        <v>7</v>
      </c>
      <c r="C4348">
        <v>1</v>
      </c>
      <c r="D4348">
        <v>3</v>
      </c>
      <c r="E4348">
        <v>22195.311000000002</v>
      </c>
      <c r="F4348">
        <v>1860.9190000000001</v>
      </c>
      <c r="G4348">
        <v>76.87</v>
      </c>
      <c r="H4348">
        <v>72.352000000000004</v>
      </c>
      <c r="I4348">
        <v>241.59299999999999</v>
      </c>
      <c r="J4348">
        <v>5.7679999999999998</v>
      </c>
      <c r="K4348">
        <v>33.975999999999999</v>
      </c>
      <c r="L4348">
        <v>87.655000000000001</v>
      </c>
      <c r="M4348">
        <v>24497.574000000001</v>
      </c>
      <c r="N4348">
        <v>0</v>
      </c>
      <c r="O4348">
        <v>0</v>
      </c>
      <c r="P4348">
        <v>-7.8179999999999996</v>
      </c>
      <c r="Q4348">
        <v>160.36000000000001</v>
      </c>
      <c r="R4348">
        <v>24505.392</v>
      </c>
      <c r="S4348">
        <v>24345.031999999999</v>
      </c>
    </row>
    <row r="4349" spans="1:19" x14ac:dyDescent="0.3">
      <c r="A4349">
        <v>2021</v>
      </c>
      <c r="B4349">
        <v>7</v>
      </c>
      <c r="C4349">
        <v>1</v>
      </c>
      <c r="D4349">
        <v>4</v>
      </c>
      <c r="E4349">
        <v>22381.242999999999</v>
      </c>
      <c r="F4349">
        <v>1840.912</v>
      </c>
      <c r="G4349">
        <v>74.86</v>
      </c>
      <c r="H4349">
        <v>71.754999999999995</v>
      </c>
      <c r="I4349">
        <v>121.383</v>
      </c>
      <c r="J4349">
        <v>4.4950000000000001</v>
      </c>
      <c r="K4349">
        <v>32.042000000000002</v>
      </c>
      <c r="L4349">
        <v>87.765000000000001</v>
      </c>
      <c r="M4349">
        <v>24539.595000000001</v>
      </c>
      <c r="N4349">
        <v>0</v>
      </c>
      <c r="O4349">
        <v>0</v>
      </c>
      <c r="P4349">
        <v>-4.7880000000000003</v>
      </c>
      <c r="Q4349">
        <v>160.21899999999999</v>
      </c>
      <c r="R4349">
        <v>24544.383000000002</v>
      </c>
      <c r="S4349">
        <v>24384.164000000001</v>
      </c>
    </row>
    <row r="4350" spans="1:19" x14ac:dyDescent="0.3">
      <c r="A4350">
        <v>2021</v>
      </c>
      <c r="B4350">
        <v>7</v>
      </c>
      <c r="C4350">
        <v>1</v>
      </c>
      <c r="D4350">
        <v>5</v>
      </c>
      <c r="E4350">
        <v>23548.668000000001</v>
      </c>
      <c r="F4350">
        <v>1697.6120000000001</v>
      </c>
      <c r="G4350">
        <v>74.350999999999999</v>
      </c>
      <c r="H4350">
        <v>72.347999999999999</v>
      </c>
      <c r="I4350">
        <v>84.954999999999998</v>
      </c>
      <c r="J4350">
        <v>2.8220000000000001</v>
      </c>
      <c r="K4350">
        <v>14.638999999999999</v>
      </c>
      <c r="L4350">
        <v>88.465999999999994</v>
      </c>
      <c r="M4350">
        <v>25509.51</v>
      </c>
      <c r="N4350">
        <v>0.17199999999999999</v>
      </c>
      <c r="O4350">
        <v>0</v>
      </c>
      <c r="P4350">
        <v>-3.5569999999999999</v>
      </c>
      <c r="Q4350">
        <v>166.20699999999999</v>
      </c>
      <c r="R4350">
        <v>25512.895</v>
      </c>
      <c r="S4350">
        <v>25346.687999999998</v>
      </c>
    </row>
    <row r="4351" spans="1:19" x14ac:dyDescent="0.3">
      <c r="A4351">
        <v>2021</v>
      </c>
      <c r="B4351">
        <v>7</v>
      </c>
      <c r="C4351">
        <v>1</v>
      </c>
      <c r="D4351">
        <v>6</v>
      </c>
      <c r="E4351">
        <v>24943.920999999998</v>
      </c>
      <c r="F4351">
        <v>1528.095</v>
      </c>
      <c r="G4351">
        <v>75.254999999999995</v>
      </c>
      <c r="H4351">
        <v>73.674999999999997</v>
      </c>
      <c r="I4351">
        <v>149.79499999999999</v>
      </c>
      <c r="J4351">
        <v>3.399</v>
      </c>
      <c r="K4351">
        <v>5.9470000000000001</v>
      </c>
      <c r="L4351">
        <v>89.305000000000007</v>
      </c>
      <c r="M4351">
        <v>26794.136999999999</v>
      </c>
      <c r="N4351">
        <v>152.136</v>
      </c>
      <c r="O4351">
        <v>0</v>
      </c>
      <c r="P4351">
        <v>-1.0640000000000001</v>
      </c>
      <c r="Q4351">
        <v>182.09299999999999</v>
      </c>
      <c r="R4351">
        <v>26643.064999999999</v>
      </c>
      <c r="S4351">
        <v>26460.971000000001</v>
      </c>
    </row>
    <row r="4352" spans="1:19" x14ac:dyDescent="0.3">
      <c r="A4352">
        <v>2021</v>
      </c>
      <c r="B4352">
        <v>7</v>
      </c>
      <c r="C4352">
        <v>1</v>
      </c>
      <c r="D4352">
        <v>7</v>
      </c>
      <c r="E4352">
        <v>27011.754000000001</v>
      </c>
      <c r="F4352">
        <v>1405.385</v>
      </c>
      <c r="G4352">
        <v>76.510000000000005</v>
      </c>
      <c r="H4352">
        <v>74.822000000000003</v>
      </c>
      <c r="I4352">
        <v>294.92899999999997</v>
      </c>
      <c r="J4352">
        <v>4.1639999999999997</v>
      </c>
      <c r="K4352">
        <v>14.317</v>
      </c>
      <c r="L4352">
        <v>90.906000000000006</v>
      </c>
      <c r="M4352">
        <v>28896.276999999998</v>
      </c>
      <c r="N4352">
        <v>1346.5160000000001</v>
      </c>
      <c r="O4352">
        <v>0</v>
      </c>
      <c r="P4352">
        <v>-0.80700000000000005</v>
      </c>
      <c r="Q4352">
        <v>208.126</v>
      </c>
      <c r="R4352">
        <v>27550.566999999999</v>
      </c>
      <c r="S4352">
        <v>27342.440999999999</v>
      </c>
    </row>
    <row r="4353" spans="1:19" x14ac:dyDescent="0.3">
      <c r="A4353">
        <v>2021</v>
      </c>
      <c r="B4353">
        <v>7</v>
      </c>
      <c r="C4353">
        <v>1</v>
      </c>
      <c r="D4353">
        <v>8</v>
      </c>
      <c r="E4353">
        <v>29441.186000000002</v>
      </c>
      <c r="F4353">
        <v>1300.194</v>
      </c>
      <c r="G4353">
        <v>82.382000000000005</v>
      </c>
      <c r="H4353">
        <v>74.695999999999998</v>
      </c>
      <c r="I4353">
        <v>488.18</v>
      </c>
      <c r="J4353">
        <v>4.9000000000000004</v>
      </c>
      <c r="K4353">
        <v>7.9470000000000001</v>
      </c>
      <c r="L4353">
        <v>92.762</v>
      </c>
      <c r="M4353">
        <v>31409.865000000002</v>
      </c>
      <c r="N4353">
        <v>3580.527</v>
      </c>
      <c r="O4353">
        <v>-21.835000000000001</v>
      </c>
      <c r="P4353">
        <v>-0.754</v>
      </c>
      <c r="Q4353">
        <v>235.87200000000001</v>
      </c>
      <c r="R4353">
        <v>27851.925999999999</v>
      </c>
      <c r="S4353">
        <v>27616.054</v>
      </c>
    </row>
    <row r="4354" spans="1:19" x14ac:dyDescent="0.3">
      <c r="A4354">
        <v>2021</v>
      </c>
      <c r="B4354">
        <v>7</v>
      </c>
      <c r="C4354">
        <v>1</v>
      </c>
      <c r="D4354">
        <v>9</v>
      </c>
      <c r="E4354">
        <v>31725.665000000001</v>
      </c>
      <c r="F4354">
        <v>1222.519</v>
      </c>
      <c r="G4354">
        <v>89.421999999999997</v>
      </c>
      <c r="H4354">
        <v>75.762</v>
      </c>
      <c r="I4354">
        <v>601.69799999999998</v>
      </c>
      <c r="J4354">
        <v>5.4370000000000003</v>
      </c>
      <c r="K4354">
        <v>7.6479999999999997</v>
      </c>
      <c r="L4354">
        <v>93.537999999999997</v>
      </c>
      <c r="M4354">
        <v>33732.267</v>
      </c>
      <c r="N4354">
        <v>5822.8490000000002</v>
      </c>
      <c r="O4354">
        <v>-55.664999999999999</v>
      </c>
      <c r="P4354">
        <v>-0.11600000000000001</v>
      </c>
      <c r="Q4354">
        <v>263.37099999999998</v>
      </c>
      <c r="R4354">
        <v>27965.200000000001</v>
      </c>
      <c r="S4354">
        <v>27701.829000000002</v>
      </c>
    </row>
    <row r="4355" spans="1:19" x14ac:dyDescent="0.3">
      <c r="A4355">
        <v>2021</v>
      </c>
      <c r="B4355">
        <v>7</v>
      </c>
      <c r="C4355">
        <v>1</v>
      </c>
      <c r="D4355">
        <v>10</v>
      </c>
      <c r="E4355">
        <v>33917.144</v>
      </c>
      <c r="F4355">
        <v>1143.095</v>
      </c>
      <c r="G4355">
        <v>96.671000000000006</v>
      </c>
      <c r="H4355">
        <v>76.638999999999996</v>
      </c>
      <c r="I4355">
        <v>568.28399999999999</v>
      </c>
      <c r="J4355">
        <v>5.7370000000000001</v>
      </c>
      <c r="K4355">
        <v>17.556999999999999</v>
      </c>
      <c r="L4355">
        <v>93.986999999999995</v>
      </c>
      <c r="M4355">
        <v>35822.442999999999</v>
      </c>
      <c r="N4355">
        <v>7666.0770000000002</v>
      </c>
      <c r="O4355">
        <v>-85.926000000000002</v>
      </c>
      <c r="P4355">
        <v>1.472</v>
      </c>
      <c r="Q4355">
        <v>286.41500000000002</v>
      </c>
      <c r="R4355">
        <v>28240.82</v>
      </c>
      <c r="S4355">
        <v>27954.404999999999</v>
      </c>
    </row>
    <row r="4356" spans="1:19" x14ac:dyDescent="0.3">
      <c r="A4356">
        <v>2021</v>
      </c>
      <c r="B4356">
        <v>7</v>
      </c>
      <c r="C4356">
        <v>1</v>
      </c>
      <c r="D4356">
        <v>11</v>
      </c>
      <c r="E4356">
        <v>35925.21</v>
      </c>
      <c r="F4356">
        <v>1058.7439999999999</v>
      </c>
      <c r="G4356">
        <v>104.983</v>
      </c>
      <c r="H4356">
        <v>78.090999999999994</v>
      </c>
      <c r="I4356">
        <v>483.69600000000003</v>
      </c>
      <c r="J4356">
        <v>5.8719999999999999</v>
      </c>
      <c r="K4356">
        <v>19.893999999999998</v>
      </c>
      <c r="L4356">
        <v>94.340999999999994</v>
      </c>
      <c r="M4356">
        <v>37665.847000000002</v>
      </c>
      <c r="N4356">
        <v>8929.4310000000005</v>
      </c>
      <c r="O4356">
        <v>-92.358999999999995</v>
      </c>
      <c r="P4356">
        <v>2.6480000000000001</v>
      </c>
      <c r="Q4356">
        <v>310.78100000000001</v>
      </c>
      <c r="R4356">
        <v>28826.128000000001</v>
      </c>
      <c r="S4356">
        <v>28515.346000000001</v>
      </c>
    </row>
    <row r="4357" spans="1:19" x14ac:dyDescent="0.3">
      <c r="A4357">
        <v>2021</v>
      </c>
      <c r="B4357">
        <v>7</v>
      </c>
      <c r="C4357">
        <v>1</v>
      </c>
      <c r="D4357">
        <v>12</v>
      </c>
      <c r="E4357">
        <v>37387.387000000002</v>
      </c>
      <c r="F4357">
        <v>955.65599999999995</v>
      </c>
      <c r="G4357">
        <v>113.892</v>
      </c>
      <c r="H4357">
        <v>79.466999999999999</v>
      </c>
      <c r="I4357">
        <v>447.51600000000002</v>
      </c>
      <c r="J4357">
        <v>5.8419999999999996</v>
      </c>
      <c r="K4357">
        <v>6.9589999999999996</v>
      </c>
      <c r="L4357">
        <v>94.554000000000002</v>
      </c>
      <c r="M4357">
        <v>38977.379999999997</v>
      </c>
      <c r="N4357">
        <v>9555.5810000000001</v>
      </c>
      <c r="O4357">
        <v>-59.162999999999997</v>
      </c>
      <c r="P4357">
        <v>4.8209999999999997</v>
      </c>
      <c r="Q4357">
        <v>331.99700000000001</v>
      </c>
      <c r="R4357">
        <v>29476.142</v>
      </c>
      <c r="S4357">
        <v>29144.144</v>
      </c>
    </row>
    <row r="4358" spans="1:19" x14ac:dyDescent="0.3">
      <c r="A4358">
        <v>2021</v>
      </c>
      <c r="B4358">
        <v>7</v>
      </c>
      <c r="C4358">
        <v>1</v>
      </c>
      <c r="D4358">
        <v>13</v>
      </c>
      <c r="E4358">
        <v>39227.053</v>
      </c>
      <c r="F4358">
        <v>829.59199999999998</v>
      </c>
      <c r="G4358">
        <v>121.678</v>
      </c>
      <c r="H4358">
        <v>82.596999999999994</v>
      </c>
      <c r="I4358">
        <v>423.50099999999998</v>
      </c>
      <c r="J4358">
        <v>5.7359999999999998</v>
      </c>
      <c r="K4358">
        <v>4.5309999999999997</v>
      </c>
      <c r="L4358">
        <v>94.763000000000005</v>
      </c>
      <c r="M4358">
        <v>40667.773000000001</v>
      </c>
      <c r="N4358">
        <v>9644.58</v>
      </c>
      <c r="O4358">
        <v>-24.13</v>
      </c>
      <c r="P4358">
        <v>4.6230000000000002</v>
      </c>
      <c r="Q4358">
        <v>353.18700000000001</v>
      </c>
      <c r="R4358">
        <v>31042.699000000001</v>
      </c>
      <c r="S4358">
        <v>30689.511999999999</v>
      </c>
    </row>
    <row r="4359" spans="1:19" x14ac:dyDescent="0.3">
      <c r="A4359">
        <v>2021</v>
      </c>
      <c r="B4359">
        <v>7</v>
      </c>
      <c r="C4359">
        <v>1</v>
      </c>
      <c r="D4359">
        <v>14</v>
      </c>
      <c r="E4359">
        <v>40342.646000000001</v>
      </c>
      <c r="F4359">
        <v>774.99699999999996</v>
      </c>
      <c r="G4359">
        <v>128.24299999999999</v>
      </c>
      <c r="H4359">
        <v>83.617999999999995</v>
      </c>
      <c r="I4359">
        <v>351.24599999999998</v>
      </c>
      <c r="J4359">
        <v>5.0949999999999998</v>
      </c>
      <c r="K4359">
        <v>-13.125999999999999</v>
      </c>
      <c r="L4359">
        <v>94.87</v>
      </c>
      <c r="M4359">
        <v>41639.347000000002</v>
      </c>
      <c r="N4359">
        <v>9215.0460000000003</v>
      </c>
      <c r="O4359">
        <v>-10.98</v>
      </c>
      <c r="P4359">
        <v>3.698</v>
      </c>
      <c r="Q4359">
        <v>372.60399999999998</v>
      </c>
      <c r="R4359">
        <v>32431.581999999999</v>
      </c>
      <c r="S4359">
        <v>32058.977999999999</v>
      </c>
    </row>
    <row r="4360" spans="1:19" x14ac:dyDescent="0.3">
      <c r="A4360">
        <v>2021</v>
      </c>
      <c r="B4360">
        <v>7</v>
      </c>
      <c r="C4360">
        <v>1</v>
      </c>
      <c r="D4360">
        <v>15</v>
      </c>
      <c r="E4360">
        <v>41232.678</v>
      </c>
      <c r="F4360">
        <v>759.64800000000002</v>
      </c>
      <c r="G4360">
        <v>132.75399999999999</v>
      </c>
      <c r="H4360">
        <v>85.058000000000007</v>
      </c>
      <c r="I4360">
        <v>284.096</v>
      </c>
      <c r="J4360">
        <v>4.0839999999999996</v>
      </c>
      <c r="K4360">
        <v>-15.513</v>
      </c>
      <c r="L4360">
        <v>94.941000000000003</v>
      </c>
      <c r="M4360">
        <v>42444.991999999998</v>
      </c>
      <c r="N4360">
        <v>8118.5370000000003</v>
      </c>
      <c r="O4360">
        <v>-3.7210000000000001</v>
      </c>
      <c r="P4360">
        <v>6.9619999999999997</v>
      </c>
      <c r="Q4360">
        <v>389.036</v>
      </c>
      <c r="R4360">
        <v>34323.213000000003</v>
      </c>
      <c r="S4360">
        <v>33934.177000000003</v>
      </c>
    </row>
    <row r="4361" spans="1:19" x14ac:dyDescent="0.3">
      <c r="A4361">
        <v>2021</v>
      </c>
      <c r="B4361">
        <v>7</v>
      </c>
      <c r="C4361">
        <v>1</v>
      </c>
      <c r="D4361">
        <v>16</v>
      </c>
      <c r="E4361">
        <v>41390.156000000003</v>
      </c>
      <c r="F4361">
        <v>740.73299999999995</v>
      </c>
      <c r="G4361">
        <v>135.16800000000001</v>
      </c>
      <c r="H4361">
        <v>83.748999999999995</v>
      </c>
      <c r="I4361">
        <v>91.177000000000007</v>
      </c>
      <c r="J4361">
        <v>1.821</v>
      </c>
      <c r="K4361">
        <v>-76.075999999999993</v>
      </c>
      <c r="L4361">
        <v>94.957999999999998</v>
      </c>
      <c r="M4361">
        <v>42326.517</v>
      </c>
      <c r="N4361">
        <v>6418.3639999999996</v>
      </c>
      <c r="O4361">
        <v>1.2849999999999999</v>
      </c>
      <c r="P4361">
        <v>7.9640000000000004</v>
      </c>
      <c r="Q4361">
        <v>400.93599999999998</v>
      </c>
      <c r="R4361">
        <v>35898.904999999999</v>
      </c>
      <c r="S4361">
        <v>35497.968999999997</v>
      </c>
    </row>
    <row r="4362" spans="1:19" x14ac:dyDescent="0.3">
      <c r="A4362">
        <v>2021</v>
      </c>
      <c r="B4362">
        <v>7</v>
      </c>
      <c r="C4362">
        <v>1</v>
      </c>
      <c r="D4362">
        <v>17</v>
      </c>
      <c r="E4362">
        <v>40784.608999999997</v>
      </c>
      <c r="F4362">
        <v>737.05200000000002</v>
      </c>
      <c r="G4362">
        <v>135.15899999999999</v>
      </c>
      <c r="H4362">
        <v>83.652000000000001</v>
      </c>
      <c r="I4362">
        <v>98.588999999999999</v>
      </c>
      <c r="J4362">
        <v>2.069</v>
      </c>
      <c r="K4362">
        <v>-108.80500000000001</v>
      </c>
      <c r="L4362">
        <v>94.924000000000007</v>
      </c>
      <c r="M4362">
        <v>41692.091</v>
      </c>
      <c r="N4362">
        <v>4182.9589999999998</v>
      </c>
      <c r="O4362">
        <v>28.423999999999999</v>
      </c>
      <c r="P4362">
        <v>8.3390000000000004</v>
      </c>
      <c r="Q4362">
        <v>400.22800000000001</v>
      </c>
      <c r="R4362">
        <v>37472.368999999999</v>
      </c>
      <c r="S4362">
        <v>37072.141000000003</v>
      </c>
    </row>
    <row r="4363" spans="1:19" x14ac:dyDescent="0.3">
      <c r="A4363">
        <v>2021</v>
      </c>
      <c r="B4363">
        <v>7</v>
      </c>
      <c r="C4363">
        <v>1</v>
      </c>
      <c r="D4363">
        <v>18</v>
      </c>
      <c r="E4363">
        <v>39209.800000000003</v>
      </c>
      <c r="F4363">
        <v>767.64599999999996</v>
      </c>
      <c r="G4363">
        <v>133.13200000000001</v>
      </c>
      <c r="H4363">
        <v>82.844999999999999</v>
      </c>
      <c r="I4363">
        <v>124.655</v>
      </c>
      <c r="J4363">
        <v>2.0009999999999999</v>
      </c>
      <c r="K4363">
        <v>-106.831</v>
      </c>
      <c r="L4363">
        <v>94.796000000000006</v>
      </c>
      <c r="M4363">
        <v>40174.913</v>
      </c>
      <c r="N4363">
        <v>1794.8489999999999</v>
      </c>
      <c r="O4363">
        <v>76.715999999999994</v>
      </c>
      <c r="P4363">
        <v>-0.19400000000000001</v>
      </c>
      <c r="Q4363">
        <v>387.85399999999998</v>
      </c>
      <c r="R4363">
        <v>38303.542000000001</v>
      </c>
      <c r="S4363">
        <v>37915.688000000002</v>
      </c>
    </row>
    <row r="4364" spans="1:19" x14ac:dyDescent="0.3">
      <c r="A4364">
        <v>2021</v>
      </c>
      <c r="B4364">
        <v>7</v>
      </c>
      <c r="C4364">
        <v>1</v>
      </c>
      <c r="D4364">
        <v>19</v>
      </c>
      <c r="E4364">
        <v>37266.116000000002</v>
      </c>
      <c r="F4364">
        <v>772.822</v>
      </c>
      <c r="G4364">
        <v>128.892</v>
      </c>
      <c r="H4364">
        <v>82.259</v>
      </c>
      <c r="I4364">
        <v>137.489</v>
      </c>
      <c r="J4364">
        <v>1.8859999999999999</v>
      </c>
      <c r="K4364">
        <v>-110.191</v>
      </c>
      <c r="L4364">
        <v>94.582999999999998</v>
      </c>
      <c r="M4364">
        <v>38244.964</v>
      </c>
      <c r="N4364">
        <v>311.73899999999998</v>
      </c>
      <c r="O4364">
        <v>98.063000000000002</v>
      </c>
      <c r="P4364">
        <v>3.2050000000000001</v>
      </c>
      <c r="Q4364">
        <v>362.76299999999998</v>
      </c>
      <c r="R4364">
        <v>37831.957000000002</v>
      </c>
      <c r="S4364">
        <v>37469.195</v>
      </c>
    </row>
    <row r="4365" spans="1:19" x14ac:dyDescent="0.3">
      <c r="A4365">
        <v>2021</v>
      </c>
      <c r="B4365">
        <v>7</v>
      </c>
      <c r="C4365">
        <v>1</v>
      </c>
      <c r="D4365">
        <v>20</v>
      </c>
      <c r="E4365">
        <v>36448.754000000001</v>
      </c>
      <c r="F4365">
        <v>820.06399999999996</v>
      </c>
      <c r="G4365">
        <v>121.49299999999999</v>
      </c>
      <c r="H4365">
        <v>80.853999999999999</v>
      </c>
      <c r="I4365">
        <v>165.87</v>
      </c>
      <c r="J4365">
        <v>3.3860000000000001</v>
      </c>
      <c r="K4365">
        <v>-109.849</v>
      </c>
      <c r="L4365">
        <v>94.448999999999998</v>
      </c>
      <c r="M4365">
        <v>37503.529000000002</v>
      </c>
      <c r="N4365">
        <v>7.6680000000000001</v>
      </c>
      <c r="O4365">
        <v>98.688000000000002</v>
      </c>
      <c r="P4365">
        <v>7.2290000000000001</v>
      </c>
      <c r="Q4365">
        <v>333.791</v>
      </c>
      <c r="R4365">
        <v>37389.945</v>
      </c>
      <c r="S4365">
        <v>37056.154000000002</v>
      </c>
    </row>
    <row r="4366" spans="1:19" x14ac:dyDescent="0.3">
      <c r="A4366">
        <v>2021</v>
      </c>
      <c r="B4366">
        <v>7</v>
      </c>
      <c r="C4366">
        <v>1</v>
      </c>
      <c r="D4366">
        <v>21</v>
      </c>
      <c r="E4366">
        <v>34865.071000000004</v>
      </c>
      <c r="F4366">
        <v>880.38599999999997</v>
      </c>
      <c r="G4366">
        <v>114.515</v>
      </c>
      <c r="H4366">
        <v>80.149000000000001</v>
      </c>
      <c r="I4366">
        <v>599.99599999999998</v>
      </c>
      <c r="J4366">
        <v>6.1710000000000003</v>
      </c>
      <c r="K4366">
        <v>-26.058</v>
      </c>
      <c r="L4366">
        <v>94.206000000000003</v>
      </c>
      <c r="M4366">
        <v>36499.921000000002</v>
      </c>
      <c r="N4366">
        <v>0</v>
      </c>
      <c r="O4366">
        <v>0</v>
      </c>
      <c r="P4366">
        <v>2.4279999999999999</v>
      </c>
      <c r="Q4366">
        <v>300.41500000000002</v>
      </c>
      <c r="R4366">
        <v>36497.493000000002</v>
      </c>
      <c r="S4366">
        <v>36197.078000000001</v>
      </c>
    </row>
    <row r="4367" spans="1:19" x14ac:dyDescent="0.3">
      <c r="A4367">
        <v>2021</v>
      </c>
      <c r="B4367">
        <v>7</v>
      </c>
      <c r="C4367">
        <v>1</v>
      </c>
      <c r="D4367">
        <v>22</v>
      </c>
      <c r="E4367">
        <v>31620.797999999999</v>
      </c>
      <c r="F4367">
        <v>1067.577</v>
      </c>
      <c r="G4367">
        <v>106.107</v>
      </c>
      <c r="H4367">
        <v>78.429000000000002</v>
      </c>
      <c r="I4367">
        <v>669.53200000000004</v>
      </c>
      <c r="J4367">
        <v>5.7759999999999998</v>
      </c>
      <c r="K4367">
        <v>12.273</v>
      </c>
      <c r="L4367">
        <v>93.55</v>
      </c>
      <c r="M4367">
        <v>33547.934999999998</v>
      </c>
      <c r="N4367">
        <v>0</v>
      </c>
      <c r="O4367">
        <v>0</v>
      </c>
      <c r="P4367">
        <v>-12.494999999999999</v>
      </c>
      <c r="Q4367">
        <v>265.99299999999999</v>
      </c>
      <c r="R4367">
        <v>33560.43</v>
      </c>
      <c r="S4367">
        <v>33294.438000000002</v>
      </c>
    </row>
    <row r="4368" spans="1:19" x14ac:dyDescent="0.3">
      <c r="A4368">
        <v>2021</v>
      </c>
      <c r="B4368">
        <v>7</v>
      </c>
      <c r="C4368">
        <v>1</v>
      </c>
      <c r="D4368">
        <v>23</v>
      </c>
      <c r="E4368">
        <v>28449.88</v>
      </c>
      <c r="F4368">
        <v>1252.519</v>
      </c>
      <c r="G4368">
        <v>98.286000000000001</v>
      </c>
      <c r="H4368">
        <v>77.430999999999997</v>
      </c>
      <c r="I4368">
        <v>1124.624</v>
      </c>
      <c r="J4368">
        <v>6.3360000000000003</v>
      </c>
      <c r="K4368">
        <v>34.354999999999997</v>
      </c>
      <c r="L4368">
        <v>92.234999999999999</v>
      </c>
      <c r="M4368">
        <v>31037.382000000001</v>
      </c>
      <c r="N4368">
        <v>0</v>
      </c>
      <c r="O4368">
        <v>0</v>
      </c>
      <c r="P4368">
        <v>-12.433999999999999</v>
      </c>
      <c r="Q4368">
        <v>230.304</v>
      </c>
      <c r="R4368">
        <v>31049.815999999999</v>
      </c>
      <c r="S4368">
        <v>30819.510999999999</v>
      </c>
    </row>
    <row r="4369" spans="1:19" x14ac:dyDescent="0.3">
      <c r="A4369">
        <v>2021</v>
      </c>
      <c r="B4369">
        <v>7</v>
      </c>
      <c r="C4369">
        <v>1</v>
      </c>
      <c r="D4369">
        <v>24</v>
      </c>
      <c r="E4369">
        <v>25928.062999999998</v>
      </c>
      <c r="F4369">
        <v>1480.5360000000001</v>
      </c>
      <c r="G4369">
        <v>91.396000000000001</v>
      </c>
      <c r="H4369">
        <v>75.840999999999994</v>
      </c>
      <c r="I4369">
        <v>999.05899999999997</v>
      </c>
      <c r="J4369">
        <v>6.2009999999999996</v>
      </c>
      <c r="K4369">
        <v>44.398000000000003</v>
      </c>
      <c r="L4369">
        <v>90.054000000000002</v>
      </c>
      <c r="M4369">
        <v>28624.151999999998</v>
      </c>
      <c r="N4369">
        <v>0</v>
      </c>
      <c r="O4369">
        <v>0</v>
      </c>
      <c r="P4369">
        <v>-22.109000000000002</v>
      </c>
      <c r="Q4369">
        <v>199.511</v>
      </c>
      <c r="R4369">
        <v>28646.260999999999</v>
      </c>
      <c r="S4369">
        <v>28446.75</v>
      </c>
    </row>
    <row r="4370" spans="1:19" x14ac:dyDescent="0.3">
      <c r="A4370">
        <v>2021</v>
      </c>
      <c r="B4370">
        <v>7</v>
      </c>
      <c r="C4370">
        <v>2</v>
      </c>
      <c r="D4370">
        <v>1</v>
      </c>
      <c r="E4370">
        <v>24259.841</v>
      </c>
      <c r="F4370">
        <v>1738.223</v>
      </c>
      <c r="G4370">
        <v>84.558999999999997</v>
      </c>
      <c r="H4370">
        <v>75.376000000000005</v>
      </c>
      <c r="I4370">
        <v>709.25599999999997</v>
      </c>
      <c r="J4370">
        <v>6.0380000000000003</v>
      </c>
      <c r="K4370">
        <v>42.749000000000002</v>
      </c>
      <c r="L4370">
        <v>89.02</v>
      </c>
      <c r="M4370">
        <v>26920.504000000001</v>
      </c>
      <c r="N4370">
        <v>0</v>
      </c>
      <c r="O4370">
        <v>0</v>
      </c>
      <c r="P4370">
        <v>-18.033000000000001</v>
      </c>
      <c r="Q4370">
        <v>180.666</v>
      </c>
      <c r="R4370">
        <v>26938.536</v>
      </c>
      <c r="S4370">
        <v>26757.87</v>
      </c>
    </row>
    <row r="4371" spans="1:19" x14ac:dyDescent="0.3">
      <c r="A4371">
        <v>2021</v>
      </c>
      <c r="B4371">
        <v>7</v>
      </c>
      <c r="C4371">
        <v>2</v>
      </c>
      <c r="D4371">
        <v>2</v>
      </c>
      <c r="E4371">
        <v>23121.685000000001</v>
      </c>
      <c r="F4371">
        <v>1838.1479999999999</v>
      </c>
      <c r="G4371">
        <v>79.012</v>
      </c>
      <c r="H4371">
        <v>73.843999999999994</v>
      </c>
      <c r="I4371">
        <v>424.76799999999997</v>
      </c>
      <c r="J4371">
        <v>5.9470000000000001</v>
      </c>
      <c r="K4371">
        <v>38.411999999999999</v>
      </c>
      <c r="L4371">
        <v>88.3</v>
      </c>
      <c r="M4371">
        <v>25591.103999999999</v>
      </c>
      <c r="N4371">
        <v>0</v>
      </c>
      <c r="O4371">
        <v>0</v>
      </c>
      <c r="P4371">
        <v>-12.728999999999999</v>
      </c>
      <c r="Q4371">
        <v>169.26400000000001</v>
      </c>
      <c r="R4371">
        <v>25603.832999999999</v>
      </c>
      <c r="S4371">
        <v>25434.569</v>
      </c>
    </row>
    <row r="4372" spans="1:19" x14ac:dyDescent="0.3">
      <c r="A4372">
        <v>2021</v>
      </c>
      <c r="B4372">
        <v>7</v>
      </c>
      <c r="C4372">
        <v>2</v>
      </c>
      <c r="D4372">
        <v>3</v>
      </c>
      <c r="E4372">
        <v>22425.492999999999</v>
      </c>
      <c r="F4372">
        <v>1860.9190000000001</v>
      </c>
      <c r="G4372">
        <v>75.210999999999999</v>
      </c>
      <c r="H4372">
        <v>72.546000000000006</v>
      </c>
      <c r="I4372">
        <v>241.59299999999999</v>
      </c>
      <c r="J4372">
        <v>5.7679999999999998</v>
      </c>
      <c r="K4372">
        <v>33.869999999999997</v>
      </c>
      <c r="L4372">
        <v>87.879000000000005</v>
      </c>
      <c r="M4372">
        <v>24728.066999999999</v>
      </c>
      <c r="N4372">
        <v>0</v>
      </c>
      <c r="O4372">
        <v>0</v>
      </c>
      <c r="P4372">
        <v>-7.8179999999999996</v>
      </c>
      <c r="Q4372">
        <v>163.464</v>
      </c>
      <c r="R4372">
        <v>24735.883999999998</v>
      </c>
      <c r="S4372">
        <v>24572.420999999998</v>
      </c>
    </row>
    <row r="4373" spans="1:19" x14ac:dyDescent="0.3">
      <c r="A4373">
        <v>2021</v>
      </c>
      <c r="B4373">
        <v>7</v>
      </c>
      <c r="C4373">
        <v>2</v>
      </c>
      <c r="D4373">
        <v>4</v>
      </c>
      <c r="E4373">
        <v>22434.800999999999</v>
      </c>
      <c r="F4373">
        <v>1840.912</v>
      </c>
      <c r="G4373">
        <v>72.789000000000001</v>
      </c>
      <c r="H4373">
        <v>71.844999999999999</v>
      </c>
      <c r="I4373">
        <v>121.383</v>
      </c>
      <c r="J4373">
        <v>4.4950000000000001</v>
      </c>
      <c r="K4373">
        <v>31.753</v>
      </c>
      <c r="L4373">
        <v>87.876999999999995</v>
      </c>
      <c r="M4373">
        <v>24593.064999999999</v>
      </c>
      <c r="N4373">
        <v>0</v>
      </c>
      <c r="O4373">
        <v>0</v>
      </c>
      <c r="P4373">
        <v>-4.7880000000000003</v>
      </c>
      <c r="Q4373">
        <v>164.434</v>
      </c>
      <c r="R4373">
        <v>24597.852999999999</v>
      </c>
      <c r="S4373">
        <v>24433.419000000002</v>
      </c>
    </row>
    <row r="4374" spans="1:19" x14ac:dyDescent="0.3">
      <c r="A4374">
        <v>2021</v>
      </c>
      <c r="B4374">
        <v>7</v>
      </c>
      <c r="C4374">
        <v>2</v>
      </c>
      <c r="D4374">
        <v>5</v>
      </c>
      <c r="E4374">
        <v>23474.745999999999</v>
      </c>
      <c r="F4374">
        <v>1697.6120000000001</v>
      </c>
      <c r="G4374">
        <v>72.587000000000003</v>
      </c>
      <c r="H4374">
        <v>72.384</v>
      </c>
      <c r="I4374">
        <v>84.954999999999998</v>
      </c>
      <c r="J4374">
        <v>2.8220000000000001</v>
      </c>
      <c r="K4374">
        <v>14.281000000000001</v>
      </c>
      <c r="L4374">
        <v>88.510999999999996</v>
      </c>
      <c r="M4374">
        <v>25435.311000000002</v>
      </c>
      <c r="N4374">
        <v>0.17199999999999999</v>
      </c>
      <c r="O4374">
        <v>0</v>
      </c>
      <c r="P4374">
        <v>-3.5569999999999999</v>
      </c>
      <c r="Q4374">
        <v>172.53100000000001</v>
      </c>
      <c r="R4374">
        <v>25438.696</v>
      </c>
      <c r="S4374">
        <v>25266.164000000001</v>
      </c>
    </row>
    <row r="4375" spans="1:19" x14ac:dyDescent="0.3">
      <c r="A4375">
        <v>2021</v>
      </c>
      <c r="B4375">
        <v>7</v>
      </c>
      <c r="C4375">
        <v>2</v>
      </c>
      <c r="D4375">
        <v>6</v>
      </c>
      <c r="E4375">
        <v>24533.291000000001</v>
      </c>
      <c r="F4375">
        <v>1528.095</v>
      </c>
      <c r="G4375">
        <v>74.192999999999998</v>
      </c>
      <c r="H4375">
        <v>73.494</v>
      </c>
      <c r="I4375">
        <v>149.79499999999999</v>
      </c>
      <c r="J4375">
        <v>3.399</v>
      </c>
      <c r="K4375">
        <v>5.7750000000000004</v>
      </c>
      <c r="L4375">
        <v>89.162999999999997</v>
      </c>
      <c r="M4375">
        <v>26383.010999999999</v>
      </c>
      <c r="N4375">
        <v>152.136</v>
      </c>
      <c r="O4375">
        <v>0</v>
      </c>
      <c r="P4375">
        <v>-1.0640000000000001</v>
      </c>
      <c r="Q4375">
        <v>192.59399999999999</v>
      </c>
      <c r="R4375">
        <v>26231.937999999998</v>
      </c>
      <c r="S4375">
        <v>26039.345000000001</v>
      </c>
    </row>
    <row r="4376" spans="1:19" x14ac:dyDescent="0.3">
      <c r="A4376">
        <v>2021</v>
      </c>
      <c r="B4376">
        <v>7</v>
      </c>
      <c r="C4376">
        <v>2</v>
      </c>
      <c r="D4376">
        <v>7</v>
      </c>
      <c r="E4376">
        <v>26509.084999999999</v>
      </c>
      <c r="F4376">
        <v>1405.385</v>
      </c>
      <c r="G4376">
        <v>76.308000000000007</v>
      </c>
      <c r="H4376">
        <v>74.619</v>
      </c>
      <c r="I4376">
        <v>294.92899999999997</v>
      </c>
      <c r="J4376">
        <v>4.1639999999999997</v>
      </c>
      <c r="K4376">
        <v>14.22</v>
      </c>
      <c r="L4376">
        <v>90.653999999999996</v>
      </c>
      <c r="M4376">
        <v>28393.056</v>
      </c>
      <c r="N4376">
        <v>1346.5160000000001</v>
      </c>
      <c r="O4376">
        <v>0</v>
      </c>
      <c r="P4376">
        <v>-0.80700000000000005</v>
      </c>
      <c r="Q4376">
        <v>225.78700000000001</v>
      </c>
      <c r="R4376">
        <v>27047.347000000002</v>
      </c>
      <c r="S4376">
        <v>26821.56</v>
      </c>
    </row>
    <row r="4377" spans="1:19" x14ac:dyDescent="0.3">
      <c r="A4377">
        <v>2021</v>
      </c>
      <c r="B4377">
        <v>7</v>
      </c>
      <c r="C4377">
        <v>2</v>
      </c>
      <c r="D4377">
        <v>8</v>
      </c>
      <c r="E4377">
        <v>28712.442999999999</v>
      </c>
      <c r="F4377">
        <v>1300.194</v>
      </c>
      <c r="G4377">
        <v>83.031999999999996</v>
      </c>
      <c r="H4377">
        <v>74.397999999999996</v>
      </c>
      <c r="I4377">
        <v>488.18</v>
      </c>
      <c r="J4377">
        <v>4.9000000000000004</v>
      </c>
      <c r="K4377">
        <v>7.758</v>
      </c>
      <c r="L4377">
        <v>92.48</v>
      </c>
      <c r="M4377">
        <v>30680.352999999999</v>
      </c>
      <c r="N4377">
        <v>3580.527</v>
      </c>
      <c r="O4377">
        <v>-21.835000000000001</v>
      </c>
      <c r="P4377">
        <v>-0.754</v>
      </c>
      <c r="Q4377">
        <v>266.06200000000001</v>
      </c>
      <c r="R4377">
        <v>27122.415000000001</v>
      </c>
      <c r="S4377">
        <v>26856.352999999999</v>
      </c>
    </row>
    <row r="4378" spans="1:19" x14ac:dyDescent="0.3">
      <c r="A4378">
        <v>2021</v>
      </c>
      <c r="B4378">
        <v>7</v>
      </c>
      <c r="C4378">
        <v>2</v>
      </c>
      <c r="D4378">
        <v>9</v>
      </c>
      <c r="E4378">
        <v>30940.388999999999</v>
      </c>
      <c r="F4378">
        <v>1222.519</v>
      </c>
      <c r="G4378">
        <v>91.492999999999995</v>
      </c>
      <c r="H4378">
        <v>75.486999999999995</v>
      </c>
      <c r="I4378">
        <v>601.69799999999998</v>
      </c>
      <c r="J4378">
        <v>5.4370000000000003</v>
      </c>
      <c r="K4378">
        <v>7.3289999999999997</v>
      </c>
      <c r="L4378">
        <v>93.399000000000001</v>
      </c>
      <c r="M4378">
        <v>32946.258999999998</v>
      </c>
      <c r="N4378">
        <v>5822.8490000000002</v>
      </c>
      <c r="O4378">
        <v>-55.664999999999999</v>
      </c>
      <c r="P4378">
        <v>-0.11600000000000001</v>
      </c>
      <c r="Q4378">
        <v>302.30799999999999</v>
      </c>
      <c r="R4378">
        <v>27179.191999999999</v>
      </c>
      <c r="S4378">
        <v>26876.883999999998</v>
      </c>
    </row>
    <row r="4379" spans="1:19" x14ac:dyDescent="0.3">
      <c r="A4379">
        <v>2021</v>
      </c>
      <c r="B4379">
        <v>7</v>
      </c>
      <c r="C4379">
        <v>2</v>
      </c>
      <c r="D4379">
        <v>10</v>
      </c>
      <c r="E4379">
        <v>33198.396000000001</v>
      </c>
      <c r="F4379">
        <v>1143.095</v>
      </c>
      <c r="G4379">
        <v>100.65600000000001</v>
      </c>
      <c r="H4379">
        <v>76.504999999999995</v>
      </c>
      <c r="I4379">
        <v>568.28399999999999</v>
      </c>
      <c r="J4379">
        <v>5.7370000000000001</v>
      </c>
      <c r="K4379">
        <v>17.100000000000001</v>
      </c>
      <c r="L4379">
        <v>93.914000000000001</v>
      </c>
      <c r="M4379">
        <v>35103.031000000003</v>
      </c>
      <c r="N4379">
        <v>7666.0770000000002</v>
      </c>
      <c r="O4379">
        <v>-85.926000000000002</v>
      </c>
      <c r="P4379">
        <v>1.472</v>
      </c>
      <c r="Q4379">
        <v>331.37900000000002</v>
      </c>
      <c r="R4379">
        <v>27521.407999999999</v>
      </c>
      <c r="S4379">
        <v>27190.028999999999</v>
      </c>
    </row>
    <row r="4380" spans="1:19" x14ac:dyDescent="0.3">
      <c r="A4380">
        <v>2021</v>
      </c>
      <c r="B4380">
        <v>7</v>
      </c>
      <c r="C4380">
        <v>2</v>
      </c>
      <c r="D4380">
        <v>11</v>
      </c>
      <c r="E4380">
        <v>35234.025999999998</v>
      </c>
      <c r="F4380">
        <v>1058.7439999999999</v>
      </c>
      <c r="G4380">
        <v>111.417</v>
      </c>
      <c r="H4380">
        <v>78.045000000000002</v>
      </c>
      <c r="I4380">
        <v>483.69600000000003</v>
      </c>
      <c r="J4380">
        <v>5.8719999999999999</v>
      </c>
      <c r="K4380">
        <v>19.492000000000001</v>
      </c>
      <c r="L4380">
        <v>94.275000000000006</v>
      </c>
      <c r="M4380">
        <v>36974.15</v>
      </c>
      <c r="N4380">
        <v>8929.4310000000005</v>
      </c>
      <c r="O4380">
        <v>-92.358999999999995</v>
      </c>
      <c r="P4380">
        <v>2.6480000000000001</v>
      </c>
      <c r="Q4380">
        <v>357.87099999999998</v>
      </c>
      <c r="R4380">
        <v>28134.43</v>
      </c>
      <c r="S4380">
        <v>27776.559000000001</v>
      </c>
    </row>
    <row r="4381" spans="1:19" x14ac:dyDescent="0.3">
      <c r="A4381">
        <v>2021</v>
      </c>
      <c r="B4381">
        <v>7</v>
      </c>
      <c r="C4381">
        <v>2</v>
      </c>
      <c r="D4381">
        <v>12</v>
      </c>
      <c r="E4381">
        <v>36972.423000000003</v>
      </c>
      <c r="F4381">
        <v>955.65599999999995</v>
      </c>
      <c r="G4381">
        <v>120.572</v>
      </c>
      <c r="H4381">
        <v>79.587000000000003</v>
      </c>
      <c r="I4381">
        <v>447.51600000000002</v>
      </c>
      <c r="J4381">
        <v>5.8419999999999996</v>
      </c>
      <c r="K4381">
        <v>6.07</v>
      </c>
      <c r="L4381">
        <v>94.539000000000001</v>
      </c>
      <c r="M4381">
        <v>38561.633000000002</v>
      </c>
      <c r="N4381">
        <v>9555.5810000000001</v>
      </c>
      <c r="O4381">
        <v>-59.162999999999997</v>
      </c>
      <c r="P4381">
        <v>4.8209999999999997</v>
      </c>
      <c r="Q4381">
        <v>378.029</v>
      </c>
      <c r="R4381">
        <v>29060.394</v>
      </c>
      <c r="S4381">
        <v>28682.365000000002</v>
      </c>
    </row>
    <row r="4382" spans="1:19" x14ac:dyDescent="0.3">
      <c r="A4382">
        <v>2021</v>
      </c>
      <c r="B4382">
        <v>7</v>
      </c>
      <c r="C4382">
        <v>2</v>
      </c>
      <c r="D4382">
        <v>13</v>
      </c>
      <c r="E4382">
        <v>38790.031000000003</v>
      </c>
      <c r="F4382">
        <v>829.59199999999998</v>
      </c>
      <c r="G4382">
        <v>129.55099999999999</v>
      </c>
      <c r="H4382">
        <v>82.706999999999994</v>
      </c>
      <c r="I4382">
        <v>423.50099999999998</v>
      </c>
      <c r="J4382">
        <v>5.7359999999999998</v>
      </c>
      <c r="K4382">
        <v>3.42</v>
      </c>
      <c r="L4382">
        <v>94.763999999999996</v>
      </c>
      <c r="M4382">
        <v>40229.750999999997</v>
      </c>
      <c r="N4382">
        <v>9644.58</v>
      </c>
      <c r="O4382">
        <v>-24.13</v>
      </c>
      <c r="P4382">
        <v>4.6230000000000002</v>
      </c>
      <c r="Q4382">
        <v>395.61799999999999</v>
      </c>
      <c r="R4382">
        <v>30604.678</v>
      </c>
      <c r="S4382">
        <v>30209.06</v>
      </c>
    </row>
    <row r="4383" spans="1:19" x14ac:dyDescent="0.3">
      <c r="A4383">
        <v>2021</v>
      </c>
      <c r="B4383">
        <v>7</v>
      </c>
      <c r="C4383">
        <v>2</v>
      </c>
      <c r="D4383">
        <v>14</v>
      </c>
      <c r="E4383">
        <v>40300.406999999999</v>
      </c>
      <c r="F4383">
        <v>774.99699999999996</v>
      </c>
      <c r="G4383">
        <v>136.18600000000001</v>
      </c>
      <c r="H4383">
        <v>84.057000000000002</v>
      </c>
      <c r="I4383">
        <v>351.24599999999998</v>
      </c>
      <c r="J4383">
        <v>5.0949999999999998</v>
      </c>
      <c r="K4383">
        <v>-14.786</v>
      </c>
      <c r="L4383">
        <v>94.897000000000006</v>
      </c>
      <c r="M4383">
        <v>41595.913</v>
      </c>
      <c r="N4383">
        <v>9215.0460000000003</v>
      </c>
      <c r="O4383">
        <v>-10.98</v>
      </c>
      <c r="P4383">
        <v>3.698</v>
      </c>
      <c r="Q4383">
        <v>411.37700000000001</v>
      </c>
      <c r="R4383">
        <v>32388.149000000001</v>
      </c>
      <c r="S4383">
        <v>31976.772000000001</v>
      </c>
    </row>
    <row r="4384" spans="1:19" x14ac:dyDescent="0.3">
      <c r="A4384">
        <v>2021</v>
      </c>
      <c r="B4384">
        <v>7</v>
      </c>
      <c r="C4384">
        <v>2</v>
      </c>
      <c r="D4384">
        <v>15</v>
      </c>
      <c r="E4384">
        <v>41194.1</v>
      </c>
      <c r="F4384">
        <v>759.64800000000002</v>
      </c>
      <c r="G4384">
        <v>139.75800000000001</v>
      </c>
      <c r="H4384">
        <v>85.637</v>
      </c>
      <c r="I4384">
        <v>284.096</v>
      </c>
      <c r="J4384">
        <v>4.0839999999999996</v>
      </c>
      <c r="K4384">
        <v>-16.742000000000001</v>
      </c>
      <c r="L4384">
        <v>94.965000000000003</v>
      </c>
      <c r="M4384">
        <v>42405.788</v>
      </c>
      <c r="N4384">
        <v>8118.5370000000003</v>
      </c>
      <c r="O4384">
        <v>-3.7210000000000001</v>
      </c>
      <c r="P4384">
        <v>6.9619999999999997</v>
      </c>
      <c r="Q4384">
        <v>423.245</v>
      </c>
      <c r="R4384">
        <v>34284.008999999998</v>
      </c>
      <c r="S4384">
        <v>33860.764000000003</v>
      </c>
    </row>
    <row r="4385" spans="1:19" x14ac:dyDescent="0.3">
      <c r="A4385">
        <v>2021</v>
      </c>
      <c r="B4385">
        <v>7</v>
      </c>
      <c r="C4385">
        <v>2</v>
      </c>
      <c r="D4385">
        <v>16</v>
      </c>
      <c r="E4385">
        <v>41698.921999999999</v>
      </c>
      <c r="F4385">
        <v>740.73299999999995</v>
      </c>
      <c r="G4385">
        <v>141.768</v>
      </c>
      <c r="H4385">
        <v>84.498999999999995</v>
      </c>
      <c r="I4385">
        <v>91.177000000000007</v>
      </c>
      <c r="J4385">
        <v>1.821</v>
      </c>
      <c r="K4385">
        <v>-79.207999999999998</v>
      </c>
      <c r="L4385">
        <v>94.995000000000005</v>
      </c>
      <c r="M4385">
        <v>42632.936999999998</v>
      </c>
      <c r="N4385">
        <v>6418.3639999999996</v>
      </c>
      <c r="O4385">
        <v>1.2849999999999999</v>
      </c>
      <c r="P4385">
        <v>7.9640000000000004</v>
      </c>
      <c r="Q4385">
        <v>428.97899999999998</v>
      </c>
      <c r="R4385">
        <v>36205.324999999997</v>
      </c>
      <c r="S4385">
        <v>35776.347000000002</v>
      </c>
    </row>
    <row r="4386" spans="1:19" x14ac:dyDescent="0.3">
      <c r="A4386">
        <v>2021</v>
      </c>
      <c r="B4386">
        <v>7</v>
      </c>
      <c r="C4386">
        <v>2</v>
      </c>
      <c r="D4386">
        <v>17</v>
      </c>
      <c r="E4386">
        <v>41177.514999999999</v>
      </c>
      <c r="F4386">
        <v>737.05200000000002</v>
      </c>
      <c r="G4386">
        <v>142.01400000000001</v>
      </c>
      <c r="H4386">
        <v>84.438999999999993</v>
      </c>
      <c r="I4386">
        <v>98.588999999999999</v>
      </c>
      <c r="J4386">
        <v>2.069</v>
      </c>
      <c r="K4386">
        <v>-110.242</v>
      </c>
      <c r="L4386">
        <v>94.962000000000003</v>
      </c>
      <c r="M4386">
        <v>42084.385999999999</v>
      </c>
      <c r="N4386">
        <v>4182.9589999999998</v>
      </c>
      <c r="O4386">
        <v>28.423999999999999</v>
      </c>
      <c r="P4386">
        <v>8.3390000000000004</v>
      </c>
      <c r="Q4386">
        <v>425.94099999999997</v>
      </c>
      <c r="R4386">
        <v>37864.663999999997</v>
      </c>
      <c r="S4386">
        <v>37438.722999999998</v>
      </c>
    </row>
    <row r="4387" spans="1:19" x14ac:dyDescent="0.3">
      <c r="A4387">
        <v>2021</v>
      </c>
      <c r="B4387">
        <v>7</v>
      </c>
      <c r="C4387">
        <v>2</v>
      </c>
      <c r="D4387">
        <v>18</v>
      </c>
      <c r="E4387">
        <v>39745.646999999997</v>
      </c>
      <c r="F4387">
        <v>767.64599999999996</v>
      </c>
      <c r="G4387">
        <v>138.81100000000001</v>
      </c>
      <c r="H4387">
        <v>83.629000000000005</v>
      </c>
      <c r="I4387">
        <v>124.655</v>
      </c>
      <c r="J4387">
        <v>2.0009999999999999</v>
      </c>
      <c r="K4387">
        <v>-106.119</v>
      </c>
      <c r="L4387">
        <v>94.858000000000004</v>
      </c>
      <c r="M4387">
        <v>40712.317999999999</v>
      </c>
      <c r="N4387">
        <v>1794.8489999999999</v>
      </c>
      <c r="O4387">
        <v>76.715999999999994</v>
      </c>
      <c r="P4387">
        <v>-0.19400000000000001</v>
      </c>
      <c r="Q4387">
        <v>405.74700000000001</v>
      </c>
      <c r="R4387">
        <v>38840.947999999997</v>
      </c>
      <c r="S4387">
        <v>38435.199999999997</v>
      </c>
    </row>
    <row r="4388" spans="1:19" x14ac:dyDescent="0.3">
      <c r="A4388">
        <v>2021</v>
      </c>
      <c r="B4388">
        <v>7</v>
      </c>
      <c r="C4388">
        <v>2</v>
      </c>
      <c r="D4388">
        <v>19</v>
      </c>
      <c r="E4388">
        <v>37949.913</v>
      </c>
      <c r="F4388">
        <v>772.822</v>
      </c>
      <c r="G4388">
        <v>133.95699999999999</v>
      </c>
      <c r="H4388">
        <v>83.04</v>
      </c>
      <c r="I4388">
        <v>137.489</v>
      </c>
      <c r="J4388">
        <v>1.8859999999999999</v>
      </c>
      <c r="K4388">
        <v>-109.956</v>
      </c>
      <c r="L4388">
        <v>94.685000000000002</v>
      </c>
      <c r="M4388">
        <v>38929.879000000001</v>
      </c>
      <c r="N4388">
        <v>311.73899999999998</v>
      </c>
      <c r="O4388">
        <v>98.063000000000002</v>
      </c>
      <c r="P4388">
        <v>3.2050000000000001</v>
      </c>
      <c r="Q4388">
        <v>366.79199999999997</v>
      </c>
      <c r="R4388">
        <v>38516.872000000003</v>
      </c>
      <c r="S4388">
        <v>38150.080000000002</v>
      </c>
    </row>
    <row r="4389" spans="1:19" x14ac:dyDescent="0.3">
      <c r="A4389">
        <v>2021</v>
      </c>
      <c r="B4389">
        <v>7</v>
      </c>
      <c r="C4389">
        <v>2</v>
      </c>
      <c r="D4389">
        <v>20</v>
      </c>
      <c r="E4389">
        <v>36979.012999999999</v>
      </c>
      <c r="F4389">
        <v>820.06399999999996</v>
      </c>
      <c r="G4389">
        <v>126.505</v>
      </c>
      <c r="H4389">
        <v>81.468000000000004</v>
      </c>
      <c r="I4389">
        <v>165.87</v>
      </c>
      <c r="J4389">
        <v>3.3860000000000001</v>
      </c>
      <c r="K4389">
        <v>-111.617</v>
      </c>
      <c r="L4389">
        <v>94.561999999999998</v>
      </c>
      <c r="M4389">
        <v>38032.745999999999</v>
      </c>
      <c r="N4389">
        <v>7.6680000000000001</v>
      </c>
      <c r="O4389">
        <v>98.688000000000002</v>
      </c>
      <c r="P4389">
        <v>7.2290000000000001</v>
      </c>
      <c r="Q4389">
        <v>329.49099999999999</v>
      </c>
      <c r="R4389">
        <v>37919.161</v>
      </c>
      <c r="S4389">
        <v>37589.671000000002</v>
      </c>
    </row>
    <row r="4390" spans="1:19" x14ac:dyDescent="0.3">
      <c r="A4390">
        <v>2021</v>
      </c>
      <c r="B4390">
        <v>7</v>
      </c>
      <c r="C4390">
        <v>2</v>
      </c>
      <c r="D4390">
        <v>21</v>
      </c>
      <c r="E4390">
        <v>35414.222999999998</v>
      </c>
      <c r="F4390">
        <v>880.38599999999997</v>
      </c>
      <c r="G4390">
        <v>119.202</v>
      </c>
      <c r="H4390">
        <v>80.715999999999994</v>
      </c>
      <c r="I4390">
        <v>599.99599999999998</v>
      </c>
      <c r="J4390">
        <v>6.1710000000000003</v>
      </c>
      <c r="K4390">
        <v>-26.338999999999999</v>
      </c>
      <c r="L4390">
        <v>94.335999999999999</v>
      </c>
      <c r="M4390">
        <v>37049.487000000001</v>
      </c>
      <c r="N4390">
        <v>0</v>
      </c>
      <c r="O4390">
        <v>0</v>
      </c>
      <c r="P4390">
        <v>2.4279999999999999</v>
      </c>
      <c r="Q4390">
        <v>296.56299999999999</v>
      </c>
      <c r="R4390">
        <v>37047.06</v>
      </c>
      <c r="S4390">
        <v>36750.497000000003</v>
      </c>
    </row>
    <row r="4391" spans="1:19" x14ac:dyDescent="0.3">
      <c r="A4391">
        <v>2021</v>
      </c>
      <c r="B4391">
        <v>7</v>
      </c>
      <c r="C4391">
        <v>2</v>
      </c>
      <c r="D4391">
        <v>22</v>
      </c>
      <c r="E4391">
        <v>32029.778999999999</v>
      </c>
      <c r="F4391">
        <v>1067.577</v>
      </c>
      <c r="G4391">
        <v>111.101</v>
      </c>
      <c r="H4391">
        <v>78.873999999999995</v>
      </c>
      <c r="I4391">
        <v>669.53200000000004</v>
      </c>
      <c r="J4391">
        <v>5.7759999999999998</v>
      </c>
      <c r="K4391">
        <v>12.702999999999999</v>
      </c>
      <c r="L4391">
        <v>93.698999999999998</v>
      </c>
      <c r="M4391">
        <v>33957.938999999998</v>
      </c>
      <c r="N4391">
        <v>0</v>
      </c>
      <c r="O4391">
        <v>0</v>
      </c>
      <c r="P4391">
        <v>-12.494999999999999</v>
      </c>
      <c r="Q4391">
        <v>264.77499999999998</v>
      </c>
      <c r="R4391">
        <v>33970.434000000001</v>
      </c>
      <c r="S4391">
        <v>33705.659</v>
      </c>
    </row>
    <row r="4392" spans="1:19" x14ac:dyDescent="0.3">
      <c r="A4392">
        <v>2021</v>
      </c>
      <c r="B4392">
        <v>7</v>
      </c>
      <c r="C4392">
        <v>2</v>
      </c>
      <c r="D4392">
        <v>23</v>
      </c>
      <c r="E4392">
        <v>28754.89</v>
      </c>
      <c r="F4392">
        <v>1252.519</v>
      </c>
      <c r="G4392">
        <v>101.095</v>
      </c>
      <c r="H4392">
        <v>77.753</v>
      </c>
      <c r="I4392">
        <v>1123.501</v>
      </c>
      <c r="J4392">
        <v>4.9880000000000004</v>
      </c>
      <c r="K4392">
        <v>35.159999999999997</v>
      </c>
      <c r="L4392">
        <v>92.569000000000003</v>
      </c>
      <c r="M4392">
        <v>31341.38</v>
      </c>
      <c r="N4392">
        <v>0</v>
      </c>
      <c r="O4392">
        <v>0</v>
      </c>
      <c r="P4392">
        <v>-12.433999999999999</v>
      </c>
      <c r="Q4392">
        <v>231.44399999999999</v>
      </c>
      <c r="R4392">
        <v>31353.813999999998</v>
      </c>
      <c r="S4392">
        <v>31122.37</v>
      </c>
    </row>
    <row r="4393" spans="1:19" x14ac:dyDescent="0.3">
      <c r="A4393">
        <v>2021</v>
      </c>
      <c r="B4393">
        <v>7</v>
      </c>
      <c r="C4393">
        <v>2</v>
      </c>
      <c r="D4393">
        <v>24</v>
      </c>
      <c r="E4393">
        <v>26163.93</v>
      </c>
      <c r="F4393">
        <v>1480.5360000000001</v>
      </c>
      <c r="G4393">
        <v>93.52</v>
      </c>
      <c r="H4393">
        <v>76.081999999999994</v>
      </c>
      <c r="I4393">
        <v>914.98099999999999</v>
      </c>
      <c r="J4393">
        <v>2.2050000000000001</v>
      </c>
      <c r="K4393">
        <v>43.835000000000001</v>
      </c>
      <c r="L4393">
        <v>90.347999999999999</v>
      </c>
      <c r="M4393">
        <v>28771.917000000001</v>
      </c>
      <c r="N4393">
        <v>0</v>
      </c>
      <c r="O4393">
        <v>0</v>
      </c>
      <c r="P4393">
        <v>-22.109000000000002</v>
      </c>
      <c r="Q4393">
        <v>201.69300000000001</v>
      </c>
      <c r="R4393">
        <v>28794.026000000002</v>
      </c>
      <c r="S4393">
        <v>28592.332999999999</v>
      </c>
    </row>
    <row r="4394" spans="1:19" x14ac:dyDescent="0.3">
      <c r="A4394">
        <v>2021</v>
      </c>
      <c r="B4394">
        <v>7</v>
      </c>
      <c r="C4394">
        <v>3</v>
      </c>
      <c r="D4394">
        <v>1</v>
      </c>
      <c r="E4394">
        <v>22436.94</v>
      </c>
      <c r="F4394">
        <v>1718.808</v>
      </c>
      <c r="G4394">
        <v>78.028999999999996</v>
      </c>
      <c r="H4394">
        <v>74.405000000000001</v>
      </c>
      <c r="I4394">
        <v>776.048</v>
      </c>
      <c r="J4394">
        <v>2.1859999999999999</v>
      </c>
      <c r="K4394">
        <v>34.493000000000002</v>
      </c>
      <c r="L4394">
        <v>87.841999999999999</v>
      </c>
      <c r="M4394">
        <v>25130.721000000001</v>
      </c>
      <c r="N4394">
        <v>0</v>
      </c>
      <c r="O4394">
        <v>0</v>
      </c>
      <c r="P4394">
        <v>-18.033000000000001</v>
      </c>
      <c r="Q4394">
        <v>182.61699999999999</v>
      </c>
      <c r="R4394">
        <v>25148.754000000001</v>
      </c>
      <c r="S4394">
        <v>24966.136999999999</v>
      </c>
    </row>
    <row r="4395" spans="1:19" x14ac:dyDescent="0.3">
      <c r="A4395">
        <v>2021</v>
      </c>
      <c r="B4395">
        <v>7</v>
      </c>
      <c r="C4395">
        <v>3</v>
      </c>
      <c r="D4395">
        <v>2</v>
      </c>
      <c r="E4395">
        <v>21439.87</v>
      </c>
      <c r="F4395">
        <v>1810.3420000000001</v>
      </c>
      <c r="G4395">
        <v>74.685000000000002</v>
      </c>
      <c r="H4395">
        <v>73.013999999999996</v>
      </c>
      <c r="I4395">
        <v>521.38699999999994</v>
      </c>
      <c r="J4395">
        <v>2.2200000000000002</v>
      </c>
      <c r="K4395">
        <v>30.350999999999999</v>
      </c>
      <c r="L4395">
        <v>87.26</v>
      </c>
      <c r="M4395">
        <v>23964.444</v>
      </c>
      <c r="N4395">
        <v>0</v>
      </c>
      <c r="O4395">
        <v>0</v>
      </c>
      <c r="P4395">
        <v>-12.728999999999999</v>
      </c>
      <c r="Q4395">
        <v>170.96799999999999</v>
      </c>
      <c r="R4395">
        <v>23977.171999999999</v>
      </c>
      <c r="S4395">
        <v>23806.205000000002</v>
      </c>
    </row>
    <row r="4396" spans="1:19" x14ac:dyDescent="0.3">
      <c r="A4396">
        <v>2021</v>
      </c>
      <c r="B4396">
        <v>7</v>
      </c>
      <c r="C4396">
        <v>3</v>
      </c>
      <c r="D4396">
        <v>3</v>
      </c>
      <c r="E4396">
        <v>21106.973999999998</v>
      </c>
      <c r="F4396">
        <v>1850.8510000000001</v>
      </c>
      <c r="G4396">
        <v>71.885000000000005</v>
      </c>
      <c r="H4396">
        <v>71.932000000000002</v>
      </c>
      <c r="I4396">
        <v>330.22199999999998</v>
      </c>
      <c r="J4396">
        <v>2.1920000000000002</v>
      </c>
      <c r="K4396">
        <v>27.106000000000002</v>
      </c>
      <c r="L4396">
        <v>87.088999999999999</v>
      </c>
      <c r="M4396">
        <v>23476.366000000002</v>
      </c>
      <c r="N4396">
        <v>0</v>
      </c>
      <c r="O4396">
        <v>0</v>
      </c>
      <c r="P4396">
        <v>-7.8179999999999996</v>
      </c>
      <c r="Q4396">
        <v>163.83199999999999</v>
      </c>
      <c r="R4396">
        <v>23484.184000000001</v>
      </c>
      <c r="S4396">
        <v>23320.351999999999</v>
      </c>
    </row>
    <row r="4397" spans="1:19" x14ac:dyDescent="0.3">
      <c r="A4397">
        <v>2021</v>
      </c>
      <c r="B4397">
        <v>7</v>
      </c>
      <c r="C4397">
        <v>3</v>
      </c>
      <c r="D4397">
        <v>4</v>
      </c>
      <c r="E4397">
        <v>21202.933000000001</v>
      </c>
      <c r="F4397">
        <v>1870.702</v>
      </c>
      <c r="G4397">
        <v>69.884</v>
      </c>
      <c r="H4397">
        <v>71.245000000000005</v>
      </c>
      <c r="I4397">
        <v>207.58500000000001</v>
      </c>
      <c r="J4397">
        <v>1.978</v>
      </c>
      <c r="K4397">
        <v>25.853000000000002</v>
      </c>
      <c r="L4397">
        <v>87.147999999999996</v>
      </c>
      <c r="M4397">
        <v>23467.445</v>
      </c>
      <c r="N4397">
        <v>0</v>
      </c>
      <c r="O4397">
        <v>0</v>
      </c>
      <c r="P4397">
        <v>-4.7880000000000003</v>
      </c>
      <c r="Q4397">
        <v>161.63</v>
      </c>
      <c r="R4397">
        <v>23472.233</v>
      </c>
      <c r="S4397">
        <v>23310.601999999999</v>
      </c>
    </row>
    <row r="4398" spans="1:19" x14ac:dyDescent="0.3">
      <c r="A4398">
        <v>2021</v>
      </c>
      <c r="B4398">
        <v>7</v>
      </c>
      <c r="C4398">
        <v>3</v>
      </c>
      <c r="D4398">
        <v>5</v>
      </c>
      <c r="E4398">
        <v>21933.690999999999</v>
      </c>
      <c r="F4398">
        <v>1816.4849999999999</v>
      </c>
      <c r="G4398">
        <v>69.936000000000007</v>
      </c>
      <c r="H4398">
        <v>71.412000000000006</v>
      </c>
      <c r="I4398">
        <v>119.679</v>
      </c>
      <c r="J4398">
        <v>1.9810000000000001</v>
      </c>
      <c r="K4398">
        <v>12.151</v>
      </c>
      <c r="L4398">
        <v>87.570999999999998</v>
      </c>
      <c r="M4398">
        <v>24042.968000000001</v>
      </c>
      <c r="N4398">
        <v>0.17199999999999999</v>
      </c>
      <c r="O4398">
        <v>0</v>
      </c>
      <c r="P4398">
        <v>-3.5569999999999999</v>
      </c>
      <c r="Q4398">
        <v>162.08500000000001</v>
      </c>
      <c r="R4398">
        <v>24046.352999999999</v>
      </c>
      <c r="S4398">
        <v>23884.268</v>
      </c>
    </row>
    <row r="4399" spans="1:19" x14ac:dyDescent="0.3">
      <c r="A4399">
        <v>2021</v>
      </c>
      <c r="B4399">
        <v>7</v>
      </c>
      <c r="C4399">
        <v>3</v>
      </c>
      <c r="D4399">
        <v>6</v>
      </c>
      <c r="E4399">
        <v>22849.978999999999</v>
      </c>
      <c r="F4399">
        <v>1764.481</v>
      </c>
      <c r="G4399">
        <v>71.736000000000004</v>
      </c>
      <c r="H4399">
        <v>72.281999999999996</v>
      </c>
      <c r="I4399">
        <v>75.995999999999995</v>
      </c>
      <c r="J4399">
        <v>2.302</v>
      </c>
      <c r="K4399">
        <v>5.0469999999999997</v>
      </c>
      <c r="L4399">
        <v>88.173000000000002</v>
      </c>
      <c r="M4399">
        <v>24858.26</v>
      </c>
      <c r="N4399">
        <v>152.136</v>
      </c>
      <c r="O4399">
        <v>0</v>
      </c>
      <c r="P4399">
        <v>-1.0640000000000001</v>
      </c>
      <c r="Q4399">
        <v>168.84700000000001</v>
      </c>
      <c r="R4399">
        <v>24707.187999999998</v>
      </c>
      <c r="S4399">
        <v>24538.341</v>
      </c>
    </row>
    <row r="4400" spans="1:19" x14ac:dyDescent="0.3">
      <c r="A4400">
        <v>2021</v>
      </c>
      <c r="B4400">
        <v>7</v>
      </c>
      <c r="C4400">
        <v>3</v>
      </c>
      <c r="D4400">
        <v>7</v>
      </c>
      <c r="E4400">
        <v>24524.43</v>
      </c>
      <c r="F4400">
        <v>1717.2180000000001</v>
      </c>
      <c r="G4400">
        <v>73.789000000000001</v>
      </c>
      <c r="H4400">
        <v>73.259</v>
      </c>
      <c r="I4400">
        <v>79.161000000000001</v>
      </c>
      <c r="J4400">
        <v>2.62</v>
      </c>
      <c r="K4400">
        <v>12.231</v>
      </c>
      <c r="L4400">
        <v>89.198999999999998</v>
      </c>
      <c r="M4400">
        <v>26498.118999999999</v>
      </c>
      <c r="N4400">
        <v>1346.5160000000001</v>
      </c>
      <c r="O4400">
        <v>0</v>
      </c>
      <c r="P4400">
        <v>-0.80700000000000005</v>
      </c>
      <c r="Q4400">
        <v>188.691</v>
      </c>
      <c r="R4400">
        <v>25152.409</v>
      </c>
      <c r="S4400">
        <v>24963.718000000001</v>
      </c>
    </row>
    <row r="4401" spans="1:19" x14ac:dyDescent="0.3">
      <c r="A4401">
        <v>2021</v>
      </c>
      <c r="B4401">
        <v>7</v>
      </c>
      <c r="C4401">
        <v>3</v>
      </c>
      <c r="D4401">
        <v>8</v>
      </c>
      <c r="E4401">
        <v>26515.668000000001</v>
      </c>
      <c r="F4401">
        <v>1606.992</v>
      </c>
      <c r="G4401">
        <v>79.881</v>
      </c>
      <c r="H4401">
        <v>73.17</v>
      </c>
      <c r="I4401">
        <v>109.06699999999999</v>
      </c>
      <c r="J4401">
        <v>2.8879999999999999</v>
      </c>
      <c r="K4401">
        <v>7.0090000000000003</v>
      </c>
      <c r="L4401">
        <v>90.706000000000003</v>
      </c>
      <c r="M4401">
        <v>28405.501</v>
      </c>
      <c r="N4401">
        <v>3580.527</v>
      </c>
      <c r="O4401">
        <v>-21.835000000000001</v>
      </c>
      <c r="P4401">
        <v>-0.754</v>
      </c>
      <c r="Q4401">
        <v>220.834</v>
      </c>
      <c r="R4401">
        <v>24847.562000000002</v>
      </c>
      <c r="S4401">
        <v>24626.728999999999</v>
      </c>
    </row>
    <row r="4402" spans="1:19" x14ac:dyDescent="0.3">
      <c r="A4402">
        <v>2021</v>
      </c>
      <c r="B4402">
        <v>7</v>
      </c>
      <c r="C4402">
        <v>3</v>
      </c>
      <c r="D4402">
        <v>9</v>
      </c>
      <c r="E4402">
        <v>28388.252</v>
      </c>
      <c r="F4402">
        <v>1486.6010000000001</v>
      </c>
      <c r="G4402">
        <v>87.613</v>
      </c>
      <c r="H4402">
        <v>74.117000000000004</v>
      </c>
      <c r="I4402">
        <v>148.09700000000001</v>
      </c>
      <c r="J4402">
        <v>3.0950000000000002</v>
      </c>
      <c r="K4402">
        <v>6.8239999999999998</v>
      </c>
      <c r="L4402">
        <v>92.293999999999997</v>
      </c>
      <c r="M4402">
        <v>30199.278999999999</v>
      </c>
      <c r="N4402">
        <v>5822.8490000000002</v>
      </c>
      <c r="O4402">
        <v>-55.664999999999999</v>
      </c>
      <c r="P4402">
        <v>-0.11600000000000001</v>
      </c>
      <c r="Q4402">
        <v>255.41900000000001</v>
      </c>
      <c r="R4402">
        <v>24432.212</v>
      </c>
      <c r="S4402">
        <v>24176.793000000001</v>
      </c>
    </row>
    <row r="4403" spans="1:19" x14ac:dyDescent="0.3">
      <c r="A4403">
        <v>2021</v>
      </c>
      <c r="B4403">
        <v>7</v>
      </c>
      <c r="C4403">
        <v>3</v>
      </c>
      <c r="D4403">
        <v>10</v>
      </c>
      <c r="E4403">
        <v>29900.042000000001</v>
      </c>
      <c r="F4403">
        <v>1368.317</v>
      </c>
      <c r="G4403">
        <v>95.468999999999994</v>
      </c>
      <c r="H4403">
        <v>74.817999999999998</v>
      </c>
      <c r="I4403">
        <v>183.595</v>
      </c>
      <c r="J4403">
        <v>3.2829999999999999</v>
      </c>
      <c r="K4403">
        <v>15.077999999999999</v>
      </c>
      <c r="L4403">
        <v>93.049000000000007</v>
      </c>
      <c r="M4403">
        <v>31638.181</v>
      </c>
      <c r="N4403">
        <v>7666.0770000000002</v>
      </c>
      <c r="O4403">
        <v>-85.926000000000002</v>
      </c>
      <c r="P4403">
        <v>1.472</v>
      </c>
      <c r="Q4403">
        <v>286.10000000000002</v>
      </c>
      <c r="R4403">
        <v>24056.558000000001</v>
      </c>
      <c r="S4403">
        <v>23770.457999999999</v>
      </c>
    </row>
    <row r="4404" spans="1:19" x14ac:dyDescent="0.3">
      <c r="A4404">
        <v>2021</v>
      </c>
      <c r="B4404">
        <v>7</v>
      </c>
      <c r="C4404">
        <v>3</v>
      </c>
      <c r="D4404">
        <v>11</v>
      </c>
      <c r="E4404">
        <v>31138.227999999999</v>
      </c>
      <c r="F4404">
        <v>1257.8869999999999</v>
      </c>
      <c r="G4404">
        <v>100.946</v>
      </c>
      <c r="H4404">
        <v>76</v>
      </c>
      <c r="I4404">
        <v>236.779</v>
      </c>
      <c r="J4404">
        <v>3.4590000000000001</v>
      </c>
      <c r="K4404">
        <v>16.533000000000001</v>
      </c>
      <c r="L4404">
        <v>93.451999999999998</v>
      </c>
      <c r="M4404">
        <v>32822.337</v>
      </c>
      <c r="N4404">
        <v>8929.4310000000005</v>
      </c>
      <c r="O4404">
        <v>-92.358999999999995</v>
      </c>
      <c r="P4404">
        <v>2.6480000000000001</v>
      </c>
      <c r="Q4404">
        <v>314.93799999999999</v>
      </c>
      <c r="R4404">
        <v>23982.617999999999</v>
      </c>
      <c r="S4404">
        <v>23667.679</v>
      </c>
    </row>
    <row r="4405" spans="1:19" x14ac:dyDescent="0.3">
      <c r="A4405">
        <v>2021</v>
      </c>
      <c r="B4405">
        <v>7</v>
      </c>
      <c r="C4405">
        <v>3</v>
      </c>
      <c r="D4405">
        <v>12</v>
      </c>
      <c r="E4405">
        <v>32291.996999999999</v>
      </c>
      <c r="F4405">
        <v>1137.2360000000001</v>
      </c>
      <c r="G4405">
        <v>107.02</v>
      </c>
      <c r="H4405">
        <v>77.186999999999998</v>
      </c>
      <c r="I4405">
        <v>278.48500000000001</v>
      </c>
      <c r="J4405">
        <v>3.6019999999999999</v>
      </c>
      <c r="K4405">
        <v>5.8109999999999999</v>
      </c>
      <c r="L4405">
        <v>93.718000000000004</v>
      </c>
      <c r="M4405">
        <v>33888.034</v>
      </c>
      <c r="N4405">
        <v>9555.5810000000001</v>
      </c>
      <c r="O4405">
        <v>-59.162999999999997</v>
      </c>
      <c r="P4405">
        <v>4.8209999999999997</v>
      </c>
      <c r="Q4405">
        <v>337.65899999999999</v>
      </c>
      <c r="R4405">
        <v>24386.795999999998</v>
      </c>
      <c r="S4405">
        <v>24049.135999999999</v>
      </c>
    </row>
    <row r="4406" spans="1:19" x14ac:dyDescent="0.3">
      <c r="A4406">
        <v>2021</v>
      </c>
      <c r="B4406">
        <v>7</v>
      </c>
      <c r="C4406">
        <v>3</v>
      </c>
      <c r="D4406">
        <v>13</v>
      </c>
      <c r="E4406">
        <v>33371.790999999997</v>
      </c>
      <c r="F4406">
        <v>1001.053</v>
      </c>
      <c r="G4406">
        <v>111.654</v>
      </c>
      <c r="H4406">
        <v>79.638000000000005</v>
      </c>
      <c r="I4406">
        <v>291.09500000000003</v>
      </c>
      <c r="J4406">
        <v>3.601</v>
      </c>
      <c r="K4406">
        <v>3.8809999999999998</v>
      </c>
      <c r="L4406">
        <v>93.965000000000003</v>
      </c>
      <c r="M4406">
        <v>34845.023999999998</v>
      </c>
      <c r="N4406">
        <v>9644.58</v>
      </c>
      <c r="O4406">
        <v>-24.13</v>
      </c>
      <c r="P4406">
        <v>4.6230000000000002</v>
      </c>
      <c r="Q4406">
        <v>357.452</v>
      </c>
      <c r="R4406">
        <v>25219.951000000001</v>
      </c>
      <c r="S4406">
        <v>24862.498</v>
      </c>
    </row>
    <row r="4407" spans="1:19" x14ac:dyDescent="0.3">
      <c r="A4407">
        <v>2021</v>
      </c>
      <c r="B4407">
        <v>7</v>
      </c>
      <c r="C4407">
        <v>3</v>
      </c>
      <c r="D4407">
        <v>14</v>
      </c>
      <c r="E4407">
        <v>34246.75</v>
      </c>
      <c r="F4407">
        <v>930.08699999999999</v>
      </c>
      <c r="G4407">
        <v>115.01600000000001</v>
      </c>
      <c r="H4407">
        <v>80.391999999999996</v>
      </c>
      <c r="I4407">
        <v>281.34899999999999</v>
      </c>
      <c r="J4407">
        <v>3.157</v>
      </c>
      <c r="K4407">
        <v>-9.423</v>
      </c>
      <c r="L4407">
        <v>94.119</v>
      </c>
      <c r="M4407">
        <v>35626.430999999997</v>
      </c>
      <c r="N4407">
        <v>9215.0460000000003</v>
      </c>
      <c r="O4407">
        <v>-10.98</v>
      </c>
      <c r="P4407">
        <v>3.698</v>
      </c>
      <c r="Q4407">
        <v>374.12599999999998</v>
      </c>
      <c r="R4407">
        <v>26418.666000000001</v>
      </c>
      <c r="S4407">
        <v>26044.54</v>
      </c>
    </row>
    <row r="4408" spans="1:19" x14ac:dyDescent="0.3">
      <c r="A4408">
        <v>2021</v>
      </c>
      <c r="B4408">
        <v>7</v>
      </c>
      <c r="C4408">
        <v>3</v>
      </c>
      <c r="D4408">
        <v>15</v>
      </c>
      <c r="E4408">
        <v>34822.074000000001</v>
      </c>
      <c r="F4408">
        <v>903.99400000000003</v>
      </c>
      <c r="G4408">
        <v>116.666</v>
      </c>
      <c r="H4408">
        <v>81.590999999999994</v>
      </c>
      <c r="I4408">
        <v>270.17500000000001</v>
      </c>
      <c r="J4408">
        <v>2.6850000000000001</v>
      </c>
      <c r="K4408">
        <v>-11.085000000000001</v>
      </c>
      <c r="L4408">
        <v>94.221000000000004</v>
      </c>
      <c r="M4408">
        <v>36163.656000000003</v>
      </c>
      <c r="N4408">
        <v>8118.5370000000003</v>
      </c>
      <c r="O4408">
        <v>-3.7210000000000001</v>
      </c>
      <c r="P4408">
        <v>6.9619999999999997</v>
      </c>
      <c r="Q4408">
        <v>386.108</v>
      </c>
      <c r="R4408">
        <v>28041.877</v>
      </c>
      <c r="S4408">
        <v>27655.769</v>
      </c>
    </row>
    <row r="4409" spans="1:19" x14ac:dyDescent="0.3">
      <c r="A4409">
        <v>2021</v>
      </c>
      <c r="B4409">
        <v>7</v>
      </c>
      <c r="C4409">
        <v>3</v>
      </c>
      <c r="D4409">
        <v>16</v>
      </c>
      <c r="E4409">
        <v>35040.964</v>
      </c>
      <c r="F4409">
        <v>872.66399999999999</v>
      </c>
      <c r="G4409">
        <v>116.56</v>
      </c>
      <c r="H4409">
        <v>80.491</v>
      </c>
      <c r="I4409">
        <v>120.146</v>
      </c>
      <c r="J4409">
        <v>1.605</v>
      </c>
      <c r="K4409">
        <v>-55.634</v>
      </c>
      <c r="L4409">
        <v>94.260999999999996</v>
      </c>
      <c r="M4409">
        <v>36154.499000000003</v>
      </c>
      <c r="N4409">
        <v>6418.3639999999996</v>
      </c>
      <c r="O4409">
        <v>1.2849999999999999</v>
      </c>
      <c r="P4409">
        <v>7.9640000000000004</v>
      </c>
      <c r="Q4409">
        <v>393.94200000000001</v>
      </c>
      <c r="R4409">
        <v>29726.885999999999</v>
      </c>
      <c r="S4409">
        <v>29332.944</v>
      </c>
    </row>
    <row r="4410" spans="1:19" x14ac:dyDescent="0.3">
      <c r="A4410">
        <v>2021</v>
      </c>
      <c r="B4410">
        <v>7</v>
      </c>
      <c r="C4410">
        <v>3</v>
      </c>
      <c r="D4410">
        <v>17</v>
      </c>
      <c r="E4410">
        <v>34680.148000000001</v>
      </c>
      <c r="F4410">
        <v>846.88199999999995</v>
      </c>
      <c r="G4410">
        <v>115.437</v>
      </c>
      <c r="H4410">
        <v>80.555000000000007</v>
      </c>
      <c r="I4410">
        <v>125.048</v>
      </c>
      <c r="J4410">
        <v>1.504</v>
      </c>
      <c r="K4410">
        <v>-79.650000000000006</v>
      </c>
      <c r="L4410">
        <v>94.207999999999998</v>
      </c>
      <c r="M4410">
        <v>35748.695</v>
      </c>
      <c r="N4410">
        <v>4182.9589999999998</v>
      </c>
      <c r="O4410">
        <v>28.423999999999999</v>
      </c>
      <c r="P4410">
        <v>8.3390000000000004</v>
      </c>
      <c r="Q4410">
        <v>395.48</v>
      </c>
      <c r="R4410">
        <v>31528.973000000002</v>
      </c>
      <c r="S4410">
        <v>31133.492999999999</v>
      </c>
    </row>
    <row r="4411" spans="1:19" x14ac:dyDescent="0.3">
      <c r="A4411">
        <v>2021</v>
      </c>
      <c r="B4411">
        <v>7</v>
      </c>
      <c r="C4411">
        <v>3</v>
      </c>
      <c r="D4411">
        <v>18</v>
      </c>
      <c r="E4411">
        <v>33643.129999999997</v>
      </c>
      <c r="F4411">
        <v>857.16399999999999</v>
      </c>
      <c r="G4411">
        <v>112.892</v>
      </c>
      <c r="H4411">
        <v>80.296999999999997</v>
      </c>
      <c r="I4411">
        <v>126.42400000000001</v>
      </c>
      <c r="J4411">
        <v>1.413</v>
      </c>
      <c r="K4411">
        <v>-78.882999999999996</v>
      </c>
      <c r="L4411">
        <v>94.028999999999996</v>
      </c>
      <c r="M4411">
        <v>34723.574000000001</v>
      </c>
      <c r="N4411">
        <v>1794.8489999999999</v>
      </c>
      <c r="O4411">
        <v>76.715999999999994</v>
      </c>
      <c r="P4411">
        <v>-0.19400000000000001</v>
      </c>
      <c r="Q4411">
        <v>384.74700000000001</v>
      </c>
      <c r="R4411">
        <v>32852.203999999998</v>
      </c>
      <c r="S4411">
        <v>32467.456999999999</v>
      </c>
    </row>
    <row r="4412" spans="1:19" x14ac:dyDescent="0.3">
      <c r="A4412">
        <v>2021</v>
      </c>
      <c r="B4412">
        <v>7</v>
      </c>
      <c r="C4412">
        <v>3</v>
      </c>
      <c r="D4412">
        <v>19</v>
      </c>
      <c r="E4412">
        <v>32502.364000000001</v>
      </c>
      <c r="F4412">
        <v>853.70299999999997</v>
      </c>
      <c r="G4412">
        <v>108.73099999999999</v>
      </c>
      <c r="H4412">
        <v>80.126000000000005</v>
      </c>
      <c r="I4412">
        <v>140.63300000000001</v>
      </c>
      <c r="J4412">
        <v>1.3069999999999999</v>
      </c>
      <c r="K4412">
        <v>-84.242999999999995</v>
      </c>
      <c r="L4412">
        <v>93.79</v>
      </c>
      <c r="M4412">
        <v>33587.678999999996</v>
      </c>
      <c r="N4412">
        <v>311.73899999999998</v>
      </c>
      <c r="O4412">
        <v>98.063000000000002</v>
      </c>
      <c r="P4412">
        <v>3.2050000000000001</v>
      </c>
      <c r="Q4412">
        <v>353.95400000000001</v>
      </c>
      <c r="R4412">
        <v>33174.671999999999</v>
      </c>
      <c r="S4412">
        <v>32820.718999999997</v>
      </c>
    </row>
    <row r="4413" spans="1:19" x14ac:dyDescent="0.3">
      <c r="A4413">
        <v>2021</v>
      </c>
      <c r="B4413">
        <v>7</v>
      </c>
      <c r="C4413">
        <v>3</v>
      </c>
      <c r="D4413">
        <v>20</v>
      </c>
      <c r="E4413">
        <v>32294.780999999999</v>
      </c>
      <c r="F4413">
        <v>895.22500000000002</v>
      </c>
      <c r="G4413">
        <v>104.071</v>
      </c>
      <c r="H4413">
        <v>79.238</v>
      </c>
      <c r="I4413">
        <v>205.107</v>
      </c>
      <c r="J4413">
        <v>1.6870000000000001</v>
      </c>
      <c r="K4413">
        <v>-86.825000000000003</v>
      </c>
      <c r="L4413">
        <v>93.718999999999994</v>
      </c>
      <c r="M4413">
        <v>33482.932000000001</v>
      </c>
      <c r="N4413">
        <v>7.6680000000000001</v>
      </c>
      <c r="O4413">
        <v>98.688000000000002</v>
      </c>
      <c r="P4413">
        <v>7.2290000000000001</v>
      </c>
      <c r="Q4413">
        <v>320.20299999999997</v>
      </c>
      <c r="R4413">
        <v>33369.347999999998</v>
      </c>
      <c r="S4413">
        <v>33049.144999999997</v>
      </c>
    </row>
    <row r="4414" spans="1:19" x14ac:dyDescent="0.3">
      <c r="A4414">
        <v>2021</v>
      </c>
      <c r="B4414">
        <v>7</v>
      </c>
      <c r="C4414">
        <v>3</v>
      </c>
      <c r="D4414">
        <v>21</v>
      </c>
      <c r="E4414">
        <v>31291.791000000001</v>
      </c>
      <c r="F4414">
        <v>949.53</v>
      </c>
      <c r="G4414">
        <v>99.620999999999995</v>
      </c>
      <c r="H4414">
        <v>79.010999999999996</v>
      </c>
      <c r="I4414">
        <v>429.49599999999998</v>
      </c>
      <c r="J4414">
        <v>2.3239999999999998</v>
      </c>
      <c r="K4414">
        <v>-21.065999999999999</v>
      </c>
      <c r="L4414">
        <v>93.486000000000004</v>
      </c>
      <c r="M4414">
        <v>32824.572</v>
      </c>
      <c r="N4414">
        <v>0</v>
      </c>
      <c r="O4414">
        <v>0</v>
      </c>
      <c r="P4414">
        <v>2.4279999999999999</v>
      </c>
      <c r="Q4414">
        <v>287.149</v>
      </c>
      <c r="R4414">
        <v>32822.144</v>
      </c>
      <c r="S4414">
        <v>32534.994999999999</v>
      </c>
    </row>
    <row r="4415" spans="1:19" x14ac:dyDescent="0.3">
      <c r="A4415">
        <v>2021</v>
      </c>
      <c r="B4415">
        <v>7</v>
      </c>
      <c r="C4415">
        <v>3</v>
      </c>
      <c r="D4415">
        <v>22</v>
      </c>
      <c r="E4415">
        <v>28707.312999999998</v>
      </c>
      <c r="F4415">
        <v>1123.087</v>
      </c>
      <c r="G4415">
        <v>93.766000000000005</v>
      </c>
      <c r="H4415">
        <v>77.433000000000007</v>
      </c>
      <c r="I4415">
        <v>471.82100000000003</v>
      </c>
      <c r="J4415">
        <v>2.1179999999999999</v>
      </c>
      <c r="K4415">
        <v>10.199</v>
      </c>
      <c r="L4415">
        <v>92.456000000000003</v>
      </c>
      <c r="M4415">
        <v>30484.427</v>
      </c>
      <c r="N4415">
        <v>0</v>
      </c>
      <c r="O4415">
        <v>0</v>
      </c>
      <c r="P4415">
        <v>-12.494999999999999</v>
      </c>
      <c r="Q4415">
        <v>258.28800000000001</v>
      </c>
      <c r="R4415">
        <v>30496.922999999999</v>
      </c>
      <c r="S4415">
        <v>30238.634999999998</v>
      </c>
    </row>
    <row r="4416" spans="1:19" x14ac:dyDescent="0.3">
      <c r="A4416">
        <v>2021</v>
      </c>
      <c r="B4416">
        <v>7</v>
      </c>
      <c r="C4416">
        <v>3</v>
      </c>
      <c r="D4416">
        <v>23</v>
      </c>
      <c r="E4416">
        <v>25985.332999999999</v>
      </c>
      <c r="F4416">
        <v>1299.3610000000001</v>
      </c>
      <c r="G4416">
        <v>86.227000000000004</v>
      </c>
      <c r="H4416">
        <v>76.498999999999995</v>
      </c>
      <c r="I4416">
        <v>583.24</v>
      </c>
      <c r="J4416">
        <v>2.2850000000000001</v>
      </c>
      <c r="K4416">
        <v>29.161999999999999</v>
      </c>
      <c r="L4416">
        <v>90.114000000000004</v>
      </c>
      <c r="M4416">
        <v>28065.994999999999</v>
      </c>
      <c r="N4416">
        <v>0</v>
      </c>
      <c r="O4416">
        <v>0</v>
      </c>
      <c r="P4416">
        <v>-12.433999999999999</v>
      </c>
      <c r="Q4416">
        <v>227.786</v>
      </c>
      <c r="R4416">
        <v>28078.429</v>
      </c>
      <c r="S4416">
        <v>27850.643</v>
      </c>
    </row>
    <row r="4417" spans="1:19" x14ac:dyDescent="0.3">
      <c r="A4417">
        <v>2021</v>
      </c>
      <c r="B4417">
        <v>7</v>
      </c>
      <c r="C4417">
        <v>3</v>
      </c>
      <c r="D4417">
        <v>24</v>
      </c>
      <c r="E4417">
        <v>23798.323</v>
      </c>
      <c r="F4417">
        <v>1547.104</v>
      </c>
      <c r="G4417">
        <v>79.31</v>
      </c>
      <c r="H4417">
        <v>74.921000000000006</v>
      </c>
      <c r="I4417">
        <v>914.98099999999999</v>
      </c>
      <c r="J4417">
        <v>2.2050000000000001</v>
      </c>
      <c r="K4417">
        <v>37.130000000000003</v>
      </c>
      <c r="L4417">
        <v>88.697999999999993</v>
      </c>
      <c r="M4417">
        <v>26463.363000000001</v>
      </c>
      <c r="N4417">
        <v>0</v>
      </c>
      <c r="O4417">
        <v>0</v>
      </c>
      <c r="P4417">
        <v>-22.109000000000002</v>
      </c>
      <c r="Q4417">
        <v>200.25700000000001</v>
      </c>
      <c r="R4417">
        <v>26485.472000000002</v>
      </c>
      <c r="S4417">
        <v>26285.215</v>
      </c>
    </row>
    <row r="4418" spans="1:19" x14ac:dyDescent="0.3">
      <c r="A4418">
        <v>2021</v>
      </c>
      <c r="B4418">
        <v>7</v>
      </c>
      <c r="C4418">
        <v>4</v>
      </c>
      <c r="D4418">
        <v>1</v>
      </c>
      <c r="E4418">
        <v>22778.955000000002</v>
      </c>
      <c r="F4418">
        <v>1727.3879999999999</v>
      </c>
      <c r="G4418">
        <v>80.364000000000004</v>
      </c>
      <c r="H4418">
        <v>74.617999999999995</v>
      </c>
      <c r="I4418">
        <v>776.048</v>
      </c>
      <c r="J4418">
        <v>2.1859999999999999</v>
      </c>
      <c r="K4418">
        <v>33.734000000000002</v>
      </c>
      <c r="L4418">
        <v>88.105000000000004</v>
      </c>
      <c r="M4418">
        <v>25481.034</v>
      </c>
      <c r="N4418">
        <v>0</v>
      </c>
      <c r="O4418">
        <v>0</v>
      </c>
      <c r="P4418">
        <v>-18.033000000000001</v>
      </c>
      <c r="Q4418">
        <v>172.964</v>
      </c>
      <c r="R4418">
        <v>25499.066999999999</v>
      </c>
      <c r="S4418">
        <v>25326.102999999999</v>
      </c>
    </row>
    <row r="4419" spans="1:19" x14ac:dyDescent="0.3">
      <c r="A4419">
        <v>2021</v>
      </c>
      <c r="B4419">
        <v>7</v>
      </c>
      <c r="C4419">
        <v>4</v>
      </c>
      <c r="D4419">
        <v>2</v>
      </c>
      <c r="E4419">
        <v>21671.154999999999</v>
      </c>
      <c r="F4419">
        <v>1822.6389999999999</v>
      </c>
      <c r="G4419">
        <v>76.088999999999999</v>
      </c>
      <c r="H4419">
        <v>73.149000000000001</v>
      </c>
      <c r="I4419">
        <v>521.38699999999994</v>
      </c>
      <c r="J4419">
        <v>2.2200000000000002</v>
      </c>
      <c r="K4419">
        <v>29.335000000000001</v>
      </c>
      <c r="L4419">
        <v>87.436999999999998</v>
      </c>
      <c r="M4419">
        <v>24207.322</v>
      </c>
      <c r="N4419">
        <v>0</v>
      </c>
      <c r="O4419">
        <v>0</v>
      </c>
      <c r="P4419">
        <v>-12.728999999999999</v>
      </c>
      <c r="Q4419">
        <v>162.15600000000001</v>
      </c>
      <c r="R4419">
        <v>24220.05</v>
      </c>
      <c r="S4419">
        <v>24057.895</v>
      </c>
    </row>
    <row r="4420" spans="1:19" x14ac:dyDescent="0.3">
      <c r="A4420">
        <v>2021</v>
      </c>
      <c r="B4420">
        <v>7</v>
      </c>
      <c r="C4420">
        <v>4</v>
      </c>
      <c r="D4420">
        <v>3</v>
      </c>
      <c r="E4420">
        <v>21151.016</v>
      </c>
      <c r="F4420">
        <v>1837.952</v>
      </c>
      <c r="G4420">
        <v>72.674999999999997</v>
      </c>
      <c r="H4420">
        <v>71.959000000000003</v>
      </c>
      <c r="I4420">
        <v>330.22199999999998</v>
      </c>
      <c r="J4420">
        <v>2.1920000000000002</v>
      </c>
      <c r="K4420">
        <v>26.327000000000002</v>
      </c>
      <c r="L4420">
        <v>87.14</v>
      </c>
      <c r="M4420">
        <v>23506.808000000001</v>
      </c>
      <c r="N4420">
        <v>0</v>
      </c>
      <c r="O4420">
        <v>0</v>
      </c>
      <c r="P4420">
        <v>-7.8179999999999996</v>
      </c>
      <c r="Q4420">
        <v>155.61699999999999</v>
      </c>
      <c r="R4420">
        <v>23514.625</v>
      </c>
      <c r="S4420">
        <v>23359.008999999998</v>
      </c>
    </row>
    <row r="4421" spans="1:19" x14ac:dyDescent="0.3">
      <c r="A4421">
        <v>2021</v>
      </c>
      <c r="B4421">
        <v>7</v>
      </c>
      <c r="C4421">
        <v>4</v>
      </c>
      <c r="D4421">
        <v>4</v>
      </c>
      <c r="E4421">
        <v>21117.324000000001</v>
      </c>
      <c r="F4421">
        <v>1858.171</v>
      </c>
      <c r="G4421">
        <v>69.891999999999996</v>
      </c>
      <c r="H4421">
        <v>71.212999999999994</v>
      </c>
      <c r="I4421">
        <v>207.58500000000001</v>
      </c>
      <c r="J4421">
        <v>1.978</v>
      </c>
      <c r="K4421">
        <v>25.131</v>
      </c>
      <c r="L4421">
        <v>87.123999999999995</v>
      </c>
      <c r="M4421">
        <v>23368.526999999998</v>
      </c>
      <c r="N4421">
        <v>0</v>
      </c>
      <c r="O4421">
        <v>0</v>
      </c>
      <c r="P4421">
        <v>-4.7880000000000003</v>
      </c>
      <c r="Q4421">
        <v>153.124</v>
      </c>
      <c r="R4421">
        <v>23373.314999999999</v>
      </c>
      <c r="S4421">
        <v>23220.19</v>
      </c>
    </row>
    <row r="4422" spans="1:19" x14ac:dyDescent="0.3">
      <c r="A4422">
        <v>2021</v>
      </c>
      <c r="B4422">
        <v>7</v>
      </c>
      <c r="C4422">
        <v>4</v>
      </c>
      <c r="D4422">
        <v>5</v>
      </c>
      <c r="E4422">
        <v>21527.591</v>
      </c>
      <c r="F4422">
        <v>1859.2819999999999</v>
      </c>
      <c r="G4422">
        <v>69.524000000000001</v>
      </c>
      <c r="H4422">
        <v>71.242999999999995</v>
      </c>
      <c r="I4422">
        <v>119.679</v>
      </c>
      <c r="J4422">
        <v>1.9810000000000001</v>
      </c>
      <c r="K4422">
        <v>11.651999999999999</v>
      </c>
      <c r="L4422">
        <v>87.364999999999995</v>
      </c>
      <c r="M4422">
        <v>23678.792000000001</v>
      </c>
      <c r="N4422">
        <v>0.17199999999999999</v>
      </c>
      <c r="O4422">
        <v>0</v>
      </c>
      <c r="P4422">
        <v>-3.5569999999999999</v>
      </c>
      <c r="Q4422">
        <v>152.78800000000001</v>
      </c>
      <c r="R4422">
        <v>23682.177</v>
      </c>
      <c r="S4422">
        <v>23529.388999999999</v>
      </c>
    </row>
    <row r="4423" spans="1:19" x14ac:dyDescent="0.3">
      <c r="A4423">
        <v>2021</v>
      </c>
      <c r="B4423">
        <v>7</v>
      </c>
      <c r="C4423">
        <v>4</v>
      </c>
      <c r="D4423">
        <v>6</v>
      </c>
      <c r="E4423">
        <v>21992.975999999999</v>
      </c>
      <c r="F4423">
        <v>1862.3150000000001</v>
      </c>
      <c r="G4423">
        <v>70.805000000000007</v>
      </c>
      <c r="H4423">
        <v>71.900999999999996</v>
      </c>
      <c r="I4423">
        <v>75.995999999999995</v>
      </c>
      <c r="J4423">
        <v>2.302</v>
      </c>
      <c r="K4423">
        <v>4.7169999999999996</v>
      </c>
      <c r="L4423">
        <v>87.658000000000001</v>
      </c>
      <c r="M4423">
        <v>24097.865000000002</v>
      </c>
      <c r="N4423">
        <v>152.136</v>
      </c>
      <c r="O4423">
        <v>0</v>
      </c>
      <c r="P4423">
        <v>-1.0640000000000001</v>
      </c>
      <c r="Q4423">
        <v>158.179</v>
      </c>
      <c r="R4423">
        <v>23946.793000000001</v>
      </c>
      <c r="S4423">
        <v>23788.614000000001</v>
      </c>
    </row>
    <row r="4424" spans="1:19" x14ac:dyDescent="0.3">
      <c r="A4424">
        <v>2021</v>
      </c>
      <c r="B4424">
        <v>7</v>
      </c>
      <c r="C4424">
        <v>4</v>
      </c>
      <c r="D4424">
        <v>7</v>
      </c>
      <c r="E4424">
        <v>23403.098000000002</v>
      </c>
      <c r="F4424">
        <v>1874.5319999999999</v>
      </c>
      <c r="G4424">
        <v>73.403000000000006</v>
      </c>
      <c r="H4424">
        <v>72.733000000000004</v>
      </c>
      <c r="I4424">
        <v>79.161000000000001</v>
      </c>
      <c r="J4424">
        <v>2.62</v>
      </c>
      <c r="K4424">
        <v>11.234</v>
      </c>
      <c r="L4424">
        <v>88.513000000000005</v>
      </c>
      <c r="M4424">
        <v>25531.893</v>
      </c>
      <c r="N4424">
        <v>1346.5160000000001</v>
      </c>
      <c r="O4424">
        <v>0</v>
      </c>
      <c r="P4424">
        <v>-0.80700000000000005</v>
      </c>
      <c r="Q4424">
        <v>172.13900000000001</v>
      </c>
      <c r="R4424">
        <v>24186.183000000001</v>
      </c>
      <c r="S4424">
        <v>24014.043000000001</v>
      </c>
    </row>
    <row r="4425" spans="1:19" x14ac:dyDescent="0.3">
      <c r="A4425">
        <v>2021</v>
      </c>
      <c r="B4425">
        <v>7</v>
      </c>
      <c r="C4425">
        <v>4</v>
      </c>
      <c r="D4425">
        <v>8</v>
      </c>
      <c r="E4425">
        <v>25476.800999999999</v>
      </c>
      <c r="F4425">
        <v>1755.0219999999999</v>
      </c>
      <c r="G4425">
        <v>79.837000000000003</v>
      </c>
      <c r="H4425">
        <v>72.697000000000003</v>
      </c>
      <c r="I4425">
        <v>109.06699999999999</v>
      </c>
      <c r="J4425">
        <v>2.8879999999999999</v>
      </c>
      <c r="K4425">
        <v>6.4269999999999996</v>
      </c>
      <c r="L4425">
        <v>89.912999999999997</v>
      </c>
      <c r="M4425">
        <v>27512.814999999999</v>
      </c>
      <c r="N4425">
        <v>3580.527</v>
      </c>
      <c r="O4425">
        <v>-21.835000000000001</v>
      </c>
      <c r="P4425">
        <v>-0.754</v>
      </c>
      <c r="Q4425">
        <v>194.233</v>
      </c>
      <c r="R4425">
        <v>23954.877</v>
      </c>
      <c r="S4425">
        <v>23760.644</v>
      </c>
    </row>
    <row r="4426" spans="1:19" x14ac:dyDescent="0.3">
      <c r="A4426">
        <v>2021</v>
      </c>
      <c r="B4426">
        <v>7</v>
      </c>
      <c r="C4426">
        <v>4</v>
      </c>
      <c r="D4426">
        <v>9</v>
      </c>
      <c r="E4426">
        <v>27333.525000000001</v>
      </c>
      <c r="F4426">
        <v>1610.615</v>
      </c>
      <c r="G4426">
        <v>87.200999999999993</v>
      </c>
      <c r="H4426">
        <v>73.686000000000007</v>
      </c>
      <c r="I4426">
        <v>148.09700000000001</v>
      </c>
      <c r="J4426">
        <v>3.0950000000000002</v>
      </c>
      <c r="K4426">
        <v>6.5990000000000002</v>
      </c>
      <c r="L4426">
        <v>91.356999999999999</v>
      </c>
      <c r="M4426">
        <v>29266.973000000002</v>
      </c>
      <c r="N4426">
        <v>5822.8490000000002</v>
      </c>
      <c r="O4426">
        <v>-55.664999999999999</v>
      </c>
      <c r="P4426">
        <v>-0.11600000000000001</v>
      </c>
      <c r="Q4426">
        <v>222.46100000000001</v>
      </c>
      <c r="R4426">
        <v>23499.905999999999</v>
      </c>
      <c r="S4426">
        <v>23277.445</v>
      </c>
    </row>
    <row r="4427" spans="1:19" x14ac:dyDescent="0.3">
      <c r="A4427">
        <v>2021</v>
      </c>
      <c r="B4427">
        <v>7</v>
      </c>
      <c r="C4427">
        <v>4</v>
      </c>
      <c r="D4427">
        <v>10</v>
      </c>
      <c r="E4427">
        <v>29015.985000000001</v>
      </c>
      <c r="F4427">
        <v>1461.633</v>
      </c>
      <c r="G4427">
        <v>95.364000000000004</v>
      </c>
      <c r="H4427">
        <v>74.483999999999995</v>
      </c>
      <c r="I4427">
        <v>183.595</v>
      </c>
      <c r="J4427">
        <v>3.2829999999999999</v>
      </c>
      <c r="K4427">
        <v>15.593</v>
      </c>
      <c r="L4427">
        <v>92.603999999999999</v>
      </c>
      <c r="M4427">
        <v>30847.178</v>
      </c>
      <c r="N4427">
        <v>7666.0770000000002</v>
      </c>
      <c r="O4427">
        <v>-85.926000000000002</v>
      </c>
      <c r="P4427">
        <v>1.472</v>
      </c>
      <c r="Q4427">
        <v>250.88800000000001</v>
      </c>
      <c r="R4427">
        <v>23265.555</v>
      </c>
      <c r="S4427">
        <v>23014.666000000001</v>
      </c>
    </row>
    <row r="4428" spans="1:19" x14ac:dyDescent="0.3">
      <c r="A4428">
        <v>2021</v>
      </c>
      <c r="B4428">
        <v>7</v>
      </c>
      <c r="C4428">
        <v>4</v>
      </c>
      <c r="D4428">
        <v>11</v>
      </c>
      <c r="E4428">
        <v>30370.166000000001</v>
      </c>
      <c r="F4428">
        <v>1332.2809999999999</v>
      </c>
      <c r="G4428">
        <v>103.26300000000001</v>
      </c>
      <c r="H4428">
        <v>75.747</v>
      </c>
      <c r="I4428">
        <v>236.779</v>
      </c>
      <c r="J4428">
        <v>3.4590000000000001</v>
      </c>
      <c r="K4428">
        <v>17.63</v>
      </c>
      <c r="L4428">
        <v>93.213999999999999</v>
      </c>
      <c r="M4428">
        <v>32129.275000000001</v>
      </c>
      <c r="N4428">
        <v>8929.4310000000005</v>
      </c>
      <c r="O4428">
        <v>-92.358999999999995</v>
      </c>
      <c r="P4428">
        <v>2.6480000000000001</v>
      </c>
      <c r="Q4428">
        <v>276.30399999999997</v>
      </c>
      <c r="R4428">
        <v>23289.555</v>
      </c>
      <c r="S4428">
        <v>23013.252</v>
      </c>
    </row>
    <row r="4429" spans="1:19" x14ac:dyDescent="0.3">
      <c r="A4429">
        <v>2021</v>
      </c>
      <c r="B4429">
        <v>7</v>
      </c>
      <c r="C4429">
        <v>4</v>
      </c>
      <c r="D4429">
        <v>12</v>
      </c>
      <c r="E4429">
        <v>31430.297999999999</v>
      </c>
      <c r="F4429">
        <v>1221.095</v>
      </c>
      <c r="G4429">
        <v>111.39100000000001</v>
      </c>
      <c r="H4429">
        <v>76.87</v>
      </c>
      <c r="I4429">
        <v>278.48500000000001</v>
      </c>
      <c r="J4429">
        <v>3.6019999999999999</v>
      </c>
      <c r="K4429">
        <v>6.4720000000000004</v>
      </c>
      <c r="L4429">
        <v>93.558999999999997</v>
      </c>
      <c r="M4429">
        <v>33110.381000000001</v>
      </c>
      <c r="N4429">
        <v>9555.5810000000001</v>
      </c>
      <c r="O4429">
        <v>-59.162999999999997</v>
      </c>
      <c r="P4429">
        <v>4.8209999999999997</v>
      </c>
      <c r="Q4429">
        <v>297.94799999999998</v>
      </c>
      <c r="R4429">
        <v>23609.142</v>
      </c>
      <c r="S4429">
        <v>23311.194</v>
      </c>
    </row>
    <row r="4430" spans="1:19" x14ac:dyDescent="0.3">
      <c r="A4430">
        <v>2021</v>
      </c>
      <c r="B4430">
        <v>7</v>
      </c>
      <c r="C4430">
        <v>4</v>
      </c>
      <c r="D4430">
        <v>13</v>
      </c>
      <c r="E4430">
        <v>32506.026000000002</v>
      </c>
      <c r="F4430">
        <v>1059.53</v>
      </c>
      <c r="G4430">
        <v>118.26300000000001</v>
      </c>
      <c r="H4430">
        <v>79.218000000000004</v>
      </c>
      <c r="I4430">
        <v>291.09500000000003</v>
      </c>
      <c r="J4430">
        <v>3.601</v>
      </c>
      <c r="K4430">
        <v>4.4669999999999996</v>
      </c>
      <c r="L4430">
        <v>93.813999999999993</v>
      </c>
      <c r="M4430">
        <v>34037.750999999997</v>
      </c>
      <c r="N4430">
        <v>9644.58</v>
      </c>
      <c r="O4430">
        <v>-24.13</v>
      </c>
      <c r="P4430">
        <v>4.6230000000000002</v>
      </c>
      <c r="Q4430">
        <v>316.74700000000001</v>
      </c>
      <c r="R4430">
        <v>24412.677</v>
      </c>
      <c r="S4430">
        <v>24095.93</v>
      </c>
    </row>
    <row r="4431" spans="1:19" x14ac:dyDescent="0.3">
      <c r="A4431">
        <v>2021</v>
      </c>
      <c r="B4431">
        <v>7</v>
      </c>
      <c r="C4431">
        <v>4</v>
      </c>
      <c r="D4431">
        <v>14</v>
      </c>
      <c r="E4431">
        <v>33198.749000000003</v>
      </c>
      <c r="F4431">
        <v>989.44799999999998</v>
      </c>
      <c r="G4431">
        <v>123.872</v>
      </c>
      <c r="H4431">
        <v>79.844999999999999</v>
      </c>
      <c r="I4431">
        <v>281.34899999999999</v>
      </c>
      <c r="J4431">
        <v>3.157</v>
      </c>
      <c r="K4431">
        <v>-9.7430000000000003</v>
      </c>
      <c r="L4431">
        <v>93.974000000000004</v>
      </c>
      <c r="M4431">
        <v>34636.78</v>
      </c>
      <c r="N4431">
        <v>9215.0460000000003</v>
      </c>
      <c r="O4431">
        <v>-10.98</v>
      </c>
      <c r="P4431">
        <v>3.698</v>
      </c>
      <c r="Q4431">
        <v>333.56</v>
      </c>
      <c r="R4431">
        <v>25429.014999999999</v>
      </c>
      <c r="S4431">
        <v>25095.455000000002</v>
      </c>
    </row>
    <row r="4432" spans="1:19" x14ac:dyDescent="0.3">
      <c r="A4432">
        <v>2021</v>
      </c>
      <c r="B4432">
        <v>7</v>
      </c>
      <c r="C4432">
        <v>4</v>
      </c>
      <c r="D4432">
        <v>15</v>
      </c>
      <c r="E4432">
        <v>33764.279000000002</v>
      </c>
      <c r="F4432">
        <v>956.72</v>
      </c>
      <c r="G4432">
        <v>128.09399999999999</v>
      </c>
      <c r="H4432">
        <v>80.927999999999997</v>
      </c>
      <c r="I4432">
        <v>270.17500000000001</v>
      </c>
      <c r="J4432">
        <v>2.6850000000000001</v>
      </c>
      <c r="K4432">
        <v>-11.303000000000001</v>
      </c>
      <c r="L4432">
        <v>94.076999999999998</v>
      </c>
      <c r="M4432">
        <v>35157.561999999998</v>
      </c>
      <c r="N4432">
        <v>8118.5370000000003</v>
      </c>
      <c r="O4432">
        <v>-3.7210000000000001</v>
      </c>
      <c r="P4432">
        <v>6.9619999999999997</v>
      </c>
      <c r="Q4432">
        <v>348.91199999999998</v>
      </c>
      <c r="R4432">
        <v>27035.782999999999</v>
      </c>
      <c r="S4432">
        <v>26686.871999999999</v>
      </c>
    </row>
    <row r="4433" spans="1:19" x14ac:dyDescent="0.3">
      <c r="A4433">
        <v>2021</v>
      </c>
      <c r="B4433">
        <v>7</v>
      </c>
      <c r="C4433">
        <v>4</v>
      </c>
      <c r="D4433">
        <v>16</v>
      </c>
      <c r="E4433">
        <v>33989.065999999999</v>
      </c>
      <c r="F4433">
        <v>936.678</v>
      </c>
      <c r="G4433">
        <v>130.797</v>
      </c>
      <c r="H4433">
        <v>79.838999999999999</v>
      </c>
      <c r="I4433">
        <v>120.146</v>
      </c>
      <c r="J4433">
        <v>1.605</v>
      </c>
      <c r="K4433">
        <v>-57.984999999999999</v>
      </c>
      <c r="L4433">
        <v>94.117000000000004</v>
      </c>
      <c r="M4433">
        <v>35163.466</v>
      </c>
      <c r="N4433">
        <v>6418.3639999999996</v>
      </c>
      <c r="O4433">
        <v>1.2849999999999999</v>
      </c>
      <c r="P4433">
        <v>7.9640000000000004</v>
      </c>
      <c r="Q4433">
        <v>361.57600000000002</v>
      </c>
      <c r="R4433">
        <v>28735.853999999999</v>
      </c>
      <c r="S4433">
        <v>28374.278999999999</v>
      </c>
    </row>
    <row r="4434" spans="1:19" x14ac:dyDescent="0.3">
      <c r="A4434">
        <v>2021</v>
      </c>
      <c r="B4434">
        <v>7</v>
      </c>
      <c r="C4434">
        <v>4</v>
      </c>
      <c r="D4434">
        <v>17</v>
      </c>
      <c r="E4434">
        <v>33537.218999999997</v>
      </c>
      <c r="F4434">
        <v>905.22699999999998</v>
      </c>
      <c r="G4434">
        <v>132.017</v>
      </c>
      <c r="H4434">
        <v>79.798000000000002</v>
      </c>
      <c r="I4434">
        <v>125.048</v>
      </c>
      <c r="J4434">
        <v>1.504</v>
      </c>
      <c r="K4434">
        <v>-81.146000000000001</v>
      </c>
      <c r="L4434">
        <v>94.042000000000002</v>
      </c>
      <c r="M4434">
        <v>34661.692999999999</v>
      </c>
      <c r="N4434">
        <v>4182.9589999999998</v>
      </c>
      <c r="O4434">
        <v>28.423999999999999</v>
      </c>
      <c r="P4434">
        <v>8.3390000000000004</v>
      </c>
      <c r="Q4434">
        <v>369.315</v>
      </c>
      <c r="R4434">
        <v>30441.971000000001</v>
      </c>
      <c r="S4434">
        <v>30072.655999999999</v>
      </c>
    </row>
    <row r="4435" spans="1:19" x14ac:dyDescent="0.3">
      <c r="A4435">
        <v>2021</v>
      </c>
      <c r="B4435">
        <v>7</v>
      </c>
      <c r="C4435">
        <v>4</v>
      </c>
      <c r="D4435">
        <v>18</v>
      </c>
      <c r="E4435">
        <v>32625.597000000002</v>
      </c>
      <c r="F4435">
        <v>903.89400000000001</v>
      </c>
      <c r="G4435">
        <v>130.727</v>
      </c>
      <c r="H4435">
        <v>79.567999999999998</v>
      </c>
      <c r="I4435">
        <v>126.42400000000001</v>
      </c>
      <c r="J4435">
        <v>1.413</v>
      </c>
      <c r="K4435">
        <v>-78.709999999999994</v>
      </c>
      <c r="L4435">
        <v>93.864999999999995</v>
      </c>
      <c r="M4435">
        <v>33752.050000000003</v>
      </c>
      <c r="N4435">
        <v>1794.8489999999999</v>
      </c>
      <c r="O4435">
        <v>76.715999999999994</v>
      </c>
      <c r="P4435">
        <v>-0.19400000000000001</v>
      </c>
      <c r="Q4435">
        <v>366.43099999999998</v>
      </c>
      <c r="R4435">
        <v>31880.68</v>
      </c>
      <c r="S4435">
        <v>31514.249</v>
      </c>
    </row>
    <row r="4436" spans="1:19" x14ac:dyDescent="0.3">
      <c r="A4436">
        <v>2021</v>
      </c>
      <c r="B4436">
        <v>7</v>
      </c>
      <c r="C4436">
        <v>4</v>
      </c>
      <c r="D4436">
        <v>19</v>
      </c>
      <c r="E4436">
        <v>31472.440999999999</v>
      </c>
      <c r="F4436">
        <v>901.34900000000005</v>
      </c>
      <c r="G4436">
        <v>126.85599999999999</v>
      </c>
      <c r="H4436">
        <v>79.399000000000001</v>
      </c>
      <c r="I4436">
        <v>140.63300000000001</v>
      </c>
      <c r="J4436">
        <v>1.3069999999999999</v>
      </c>
      <c r="K4436">
        <v>-81.563999999999993</v>
      </c>
      <c r="L4436">
        <v>93.59</v>
      </c>
      <c r="M4436">
        <v>32607.154999999999</v>
      </c>
      <c r="N4436">
        <v>311.73899999999998</v>
      </c>
      <c r="O4436">
        <v>98.063000000000002</v>
      </c>
      <c r="P4436">
        <v>3.2050000000000001</v>
      </c>
      <c r="Q4436">
        <v>344.642</v>
      </c>
      <c r="R4436">
        <v>32194.148000000001</v>
      </c>
      <c r="S4436">
        <v>31849.506000000001</v>
      </c>
    </row>
    <row r="4437" spans="1:19" x14ac:dyDescent="0.3">
      <c r="A4437">
        <v>2021</v>
      </c>
      <c r="B4437">
        <v>7</v>
      </c>
      <c r="C4437">
        <v>4</v>
      </c>
      <c r="D4437">
        <v>20</v>
      </c>
      <c r="E4437">
        <v>31264.874</v>
      </c>
      <c r="F4437">
        <v>939.23</v>
      </c>
      <c r="G4437">
        <v>119.396</v>
      </c>
      <c r="H4437">
        <v>78.534000000000006</v>
      </c>
      <c r="I4437">
        <v>205.107</v>
      </c>
      <c r="J4437">
        <v>1.6870000000000001</v>
      </c>
      <c r="K4437">
        <v>-82.459000000000003</v>
      </c>
      <c r="L4437">
        <v>93.506</v>
      </c>
      <c r="M4437">
        <v>32500.478999999999</v>
      </c>
      <c r="N4437">
        <v>7.6680000000000001</v>
      </c>
      <c r="O4437">
        <v>98.688000000000002</v>
      </c>
      <c r="P4437">
        <v>7.2290000000000001</v>
      </c>
      <c r="Q4437">
        <v>313.93900000000002</v>
      </c>
      <c r="R4437">
        <v>32386.894</v>
      </c>
      <c r="S4437">
        <v>32072.955000000002</v>
      </c>
    </row>
    <row r="4438" spans="1:19" x14ac:dyDescent="0.3">
      <c r="A4438">
        <v>2021</v>
      </c>
      <c r="B4438">
        <v>7</v>
      </c>
      <c r="C4438">
        <v>4</v>
      </c>
      <c r="D4438">
        <v>21</v>
      </c>
      <c r="E4438">
        <v>30552.602999999999</v>
      </c>
      <c r="F4438">
        <v>986.81299999999999</v>
      </c>
      <c r="G4438">
        <v>112.874</v>
      </c>
      <c r="H4438">
        <v>78.513999999999996</v>
      </c>
      <c r="I4438">
        <v>429.49599999999998</v>
      </c>
      <c r="J4438">
        <v>2.3239999999999998</v>
      </c>
      <c r="K4438">
        <v>-20.062000000000001</v>
      </c>
      <c r="L4438">
        <v>93.3</v>
      </c>
      <c r="M4438">
        <v>32122.989000000001</v>
      </c>
      <c r="N4438">
        <v>0</v>
      </c>
      <c r="O4438">
        <v>0</v>
      </c>
      <c r="P4438">
        <v>2.4279999999999999</v>
      </c>
      <c r="Q4438">
        <v>283.68599999999998</v>
      </c>
      <c r="R4438">
        <v>32120.561000000002</v>
      </c>
      <c r="S4438">
        <v>31836.875</v>
      </c>
    </row>
    <row r="4439" spans="1:19" x14ac:dyDescent="0.3">
      <c r="A4439">
        <v>2021</v>
      </c>
      <c r="B4439">
        <v>7</v>
      </c>
      <c r="C4439">
        <v>4</v>
      </c>
      <c r="D4439">
        <v>22</v>
      </c>
      <c r="E4439">
        <v>28345.044999999998</v>
      </c>
      <c r="F4439">
        <v>1152.979</v>
      </c>
      <c r="G4439">
        <v>104.14100000000001</v>
      </c>
      <c r="H4439">
        <v>77.192999999999998</v>
      </c>
      <c r="I4439">
        <v>471.82100000000003</v>
      </c>
      <c r="J4439">
        <v>2.1179999999999999</v>
      </c>
      <c r="K4439">
        <v>9.8049999999999997</v>
      </c>
      <c r="L4439">
        <v>92.286000000000001</v>
      </c>
      <c r="M4439">
        <v>30151.246999999999</v>
      </c>
      <c r="N4439">
        <v>0</v>
      </c>
      <c r="O4439">
        <v>0</v>
      </c>
      <c r="P4439">
        <v>-12.494999999999999</v>
      </c>
      <c r="Q4439">
        <v>253.47200000000001</v>
      </c>
      <c r="R4439">
        <v>30163.741999999998</v>
      </c>
      <c r="S4439">
        <v>29910.27</v>
      </c>
    </row>
    <row r="4440" spans="1:19" x14ac:dyDescent="0.3">
      <c r="A4440">
        <v>2021</v>
      </c>
      <c r="B4440">
        <v>7</v>
      </c>
      <c r="C4440">
        <v>4</v>
      </c>
      <c r="D4440">
        <v>23</v>
      </c>
      <c r="E4440">
        <v>25831.136999999999</v>
      </c>
      <c r="F4440">
        <v>1333.819</v>
      </c>
      <c r="G4440">
        <v>94.968999999999994</v>
      </c>
      <c r="H4440">
        <v>76.396000000000001</v>
      </c>
      <c r="I4440">
        <v>584.36300000000006</v>
      </c>
      <c r="J4440">
        <v>3.633</v>
      </c>
      <c r="K4440">
        <v>28.54</v>
      </c>
      <c r="L4440">
        <v>90.06</v>
      </c>
      <c r="M4440">
        <v>27947.948</v>
      </c>
      <c r="N4440">
        <v>0</v>
      </c>
      <c r="O4440">
        <v>0</v>
      </c>
      <c r="P4440">
        <v>-12.433999999999999</v>
      </c>
      <c r="Q4440">
        <v>220.30699999999999</v>
      </c>
      <c r="R4440">
        <v>27960.382000000001</v>
      </c>
      <c r="S4440">
        <v>27740.075000000001</v>
      </c>
    </row>
    <row r="4441" spans="1:19" x14ac:dyDescent="0.3">
      <c r="A4441">
        <v>2021</v>
      </c>
      <c r="B4441">
        <v>7</v>
      </c>
      <c r="C4441">
        <v>4</v>
      </c>
      <c r="D4441">
        <v>24</v>
      </c>
      <c r="E4441">
        <v>23727.442999999999</v>
      </c>
      <c r="F4441">
        <v>1586.11</v>
      </c>
      <c r="G4441">
        <v>86.771000000000001</v>
      </c>
      <c r="H4441">
        <v>74.903000000000006</v>
      </c>
      <c r="I4441">
        <v>999.05899999999997</v>
      </c>
      <c r="J4441">
        <v>6.2009999999999996</v>
      </c>
      <c r="K4441">
        <v>37.747999999999998</v>
      </c>
      <c r="L4441">
        <v>88.692999999999998</v>
      </c>
      <c r="M4441">
        <v>26520.155999999999</v>
      </c>
      <c r="N4441">
        <v>0</v>
      </c>
      <c r="O4441">
        <v>0</v>
      </c>
      <c r="P4441">
        <v>-22.109000000000002</v>
      </c>
      <c r="Q4441">
        <v>189.73400000000001</v>
      </c>
      <c r="R4441">
        <v>26542.264999999999</v>
      </c>
      <c r="S4441">
        <v>26352.530999999999</v>
      </c>
    </row>
    <row r="4442" spans="1:19" x14ac:dyDescent="0.3">
      <c r="A4442">
        <v>2021</v>
      </c>
      <c r="B4442">
        <v>7</v>
      </c>
      <c r="C4442">
        <v>5</v>
      </c>
      <c r="D4442">
        <v>1</v>
      </c>
      <c r="E4442">
        <v>23259.305</v>
      </c>
      <c r="F4442">
        <v>1746.8030000000001</v>
      </c>
      <c r="G4442">
        <v>78.695999999999998</v>
      </c>
      <c r="H4442">
        <v>75.003</v>
      </c>
      <c r="I4442">
        <v>709.25599999999997</v>
      </c>
      <c r="J4442">
        <v>6.0380000000000003</v>
      </c>
      <c r="K4442">
        <v>35.58</v>
      </c>
      <c r="L4442">
        <v>88.433000000000007</v>
      </c>
      <c r="M4442">
        <v>25920.42</v>
      </c>
      <c r="N4442">
        <v>0</v>
      </c>
      <c r="O4442">
        <v>0</v>
      </c>
      <c r="P4442">
        <v>-18.033000000000001</v>
      </c>
      <c r="Q4442">
        <v>175.53399999999999</v>
      </c>
      <c r="R4442">
        <v>25938.452000000001</v>
      </c>
      <c r="S4442">
        <v>25762.918000000001</v>
      </c>
    </row>
    <row r="4443" spans="1:19" x14ac:dyDescent="0.3">
      <c r="A4443">
        <v>2021</v>
      </c>
      <c r="B4443">
        <v>7</v>
      </c>
      <c r="C4443">
        <v>5</v>
      </c>
      <c r="D4443">
        <v>2</v>
      </c>
      <c r="E4443">
        <v>22183.863000000001</v>
      </c>
      <c r="F4443">
        <v>1850.4459999999999</v>
      </c>
      <c r="G4443">
        <v>73.438000000000002</v>
      </c>
      <c r="H4443">
        <v>73.507999999999996</v>
      </c>
      <c r="I4443">
        <v>424.76799999999997</v>
      </c>
      <c r="J4443">
        <v>5.9470000000000001</v>
      </c>
      <c r="K4443">
        <v>30.954999999999998</v>
      </c>
      <c r="L4443">
        <v>87.754000000000005</v>
      </c>
      <c r="M4443">
        <v>24657.241000000002</v>
      </c>
      <c r="N4443">
        <v>0</v>
      </c>
      <c r="O4443">
        <v>0</v>
      </c>
      <c r="P4443">
        <v>-12.728999999999999</v>
      </c>
      <c r="Q4443">
        <v>162.00800000000001</v>
      </c>
      <c r="R4443">
        <v>24669.97</v>
      </c>
      <c r="S4443">
        <v>24507.962</v>
      </c>
    </row>
    <row r="4444" spans="1:19" x14ac:dyDescent="0.3">
      <c r="A4444">
        <v>2021</v>
      </c>
      <c r="B4444">
        <v>7</v>
      </c>
      <c r="C4444">
        <v>5</v>
      </c>
      <c r="D4444">
        <v>3</v>
      </c>
      <c r="E4444">
        <v>21710.919000000002</v>
      </c>
      <c r="F4444">
        <v>1848.02</v>
      </c>
      <c r="G4444">
        <v>69.707999999999998</v>
      </c>
      <c r="H4444">
        <v>72.322000000000003</v>
      </c>
      <c r="I4444">
        <v>241.59299999999999</v>
      </c>
      <c r="J4444">
        <v>5.7679999999999998</v>
      </c>
      <c r="K4444">
        <v>27.79</v>
      </c>
      <c r="L4444">
        <v>87.477000000000004</v>
      </c>
      <c r="M4444">
        <v>23993.886999999999</v>
      </c>
      <c r="N4444">
        <v>0</v>
      </c>
      <c r="O4444">
        <v>0</v>
      </c>
      <c r="P4444">
        <v>-7.8179999999999996</v>
      </c>
      <c r="Q4444">
        <v>156.32</v>
      </c>
      <c r="R4444">
        <v>24001.705000000002</v>
      </c>
      <c r="S4444">
        <v>23845.384999999998</v>
      </c>
    </row>
    <row r="4445" spans="1:19" x14ac:dyDescent="0.3">
      <c r="A4445">
        <v>2021</v>
      </c>
      <c r="B4445">
        <v>7</v>
      </c>
      <c r="C4445">
        <v>5</v>
      </c>
      <c r="D4445">
        <v>4</v>
      </c>
      <c r="E4445">
        <v>21826.631000000001</v>
      </c>
      <c r="F4445">
        <v>1828.3810000000001</v>
      </c>
      <c r="G4445">
        <v>67.224000000000004</v>
      </c>
      <c r="H4445">
        <v>71.638000000000005</v>
      </c>
      <c r="I4445">
        <v>121.383</v>
      </c>
      <c r="J4445">
        <v>4.4950000000000001</v>
      </c>
      <c r="K4445">
        <v>26.515000000000001</v>
      </c>
      <c r="L4445">
        <v>87.552000000000007</v>
      </c>
      <c r="M4445">
        <v>23966.595000000001</v>
      </c>
      <c r="N4445">
        <v>0</v>
      </c>
      <c r="O4445">
        <v>0</v>
      </c>
      <c r="P4445">
        <v>-4.7880000000000003</v>
      </c>
      <c r="Q4445">
        <v>155</v>
      </c>
      <c r="R4445">
        <v>23971.383000000002</v>
      </c>
      <c r="S4445">
        <v>23816.383000000002</v>
      </c>
    </row>
    <row r="4446" spans="1:19" x14ac:dyDescent="0.3">
      <c r="A4446">
        <v>2021</v>
      </c>
      <c r="B4446">
        <v>7</v>
      </c>
      <c r="C4446">
        <v>5</v>
      </c>
      <c r="D4446">
        <v>5</v>
      </c>
      <c r="E4446">
        <v>22786.293000000001</v>
      </c>
      <c r="F4446">
        <v>1740.4090000000001</v>
      </c>
      <c r="G4446">
        <v>66.933999999999997</v>
      </c>
      <c r="H4446">
        <v>71.965000000000003</v>
      </c>
      <c r="I4446">
        <v>84.954999999999998</v>
      </c>
      <c r="J4446">
        <v>2.8220000000000001</v>
      </c>
      <c r="K4446">
        <v>12.176</v>
      </c>
      <c r="L4446">
        <v>88.158000000000001</v>
      </c>
      <c r="M4446">
        <v>24786.777999999998</v>
      </c>
      <c r="N4446">
        <v>0.17199999999999999</v>
      </c>
      <c r="O4446">
        <v>0</v>
      </c>
      <c r="P4446">
        <v>-3.5569999999999999</v>
      </c>
      <c r="Q4446">
        <v>159.53899999999999</v>
      </c>
      <c r="R4446">
        <v>24790.163</v>
      </c>
      <c r="S4446">
        <v>24630.624</v>
      </c>
    </row>
    <row r="4447" spans="1:19" x14ac:dyDescent="0.3">
      <c r="A4447">
        <v>2021</v>
      </c>
      <c r="B4447">
        <v>7</v>
      </c>
      <c r="C4447">
        <v>5</v>
      </c>
      <c r="D4447">
        <v>6</v>
      </c>
      <c r="E4447">
        <v>23638.776000000002</v>
      </c>
      <c r="F4447">
        <v>1625.9290000000001</v>
      </c>
      <c r="G4447">
        <v>68.435000000000002</v>
      </c>
      <c r="H4447">
        <v>72.819000000000003</v>
      </c>
      <c r="I4447">
        <v>149.79499999999999</v>
      </c>
      <c r="J4447">
        <v>3.399</v>
      </c>
      <c r="K4447">
        <v>4.9649999999999999</v>
      </c>
      <c r="L4447">
        <v>88.707999999999998</v>
      </c>
      <c r="M4447">
        <v>25584.39</v>
      </c>
      <c r="N4447">
        <v>152.136</v>
      </c>
      <c r="O4447">
        <v>0</v>
      </c>
      <c r="P4447">
        <v>-1.0640000000000001</v>
      </c>
      <c r="Q4447">
        <v>172.48099999999999</v>
      </c>
      <c r="R4447">
        <v>25433.317999999999</v>
      </c>
      <c r="S4447">
        <v>25260.837</v>
      </c>
    </row>
    <row r="4448" spans="1:19" x14ac:dyDescent="0.3">
      <c r="A4448">
        <v>2021</v>
      </c>
      <c r="B4448">
        <v>7</v>
      </c>
      <c r="C4448">
        <v>5</v>
      </c>
      <c r="D4448">
        <v>7</v>
      </c>
      <c r="E4448">
        <v>25509.616999999998</v>
      </c>
      <c r="F4448">
        <v>1562.6990000000001</v>
      </c>
      <c r="G4448">
        <v>70.725999999999999</v>
      </c>
      <c r="H4448">
        <v>73.936000000000007</v>
      </c>
      <c r="I4448">
        <v>294.92899999999997</v>
      </c>
      <c r="J4448">
        <v>4.1639999999999997</v>
      </c>
      <c r="K4448">
        <v>12.532</v>
      </c>
      <c r="L4448">
        <v>89.936000000000007</v>
      </c>
      <c r="M4448">
        <v>27547.812999999998</v>
      </c>
      <c r="N4448">
        <v>1346.5160000000001</v>
      </c>
      <c r="O4448">
        <v>0</v>
      </c>
      <c r="P4448">
        <v>-0.80700000000000005</v>
      </c>
      <c r="Q4448">
        <v>199.14699999999999</v>
      </c>
      <c r="R4448">
        <v>26202.102999999999</v>
      </c>
      <c r="S4448">
        <v>26002.955999999998</v>
      </c>
    </row>
    <row r="4449" spans="1:19" x14ac:dyDescent="0.3">
      <c r="A4449">
        <v>2021</v>
      </c>
      <c r="B4449">
        <v>7</v>
      </c>
      <c r="C4449">
        <v>5</v>
      </c>
      <c r="D4449">
        <v>8</v>
      </c>
      <c r="E4449">
        <v>27449.507000000001</v>
      </c>
      <c r="F4449">
        <v>1448.2239999999999</v>
      </c>
      <c r="G4449">
        <v>78.230999999999995</v>
      </c>
      <c r="H4449">
        <v>73.733999999999995</v>
      </c>
      <c r="I4449">
        <v>488.18</v>
      </c>
      <c r="J4449">
        <v>4.9000000000000004</v>
      </c>
      <c r="K4449">
        <v>7.12</v>
      </c>
      <c r="L4449">
        <v>91.694000000000003</v>
      </c>
      <c r="M4449">
        <v>29563.359</v>
      </c>
      <c r="N4449">
        <v>3580.527</v>
      </c>
      <c r="O4449">
        <v>-21.835000000000001</v>
      </c>
      <c r="P4449">
        <v>-0.754</v>
      </c>
      <c r="Q4449">
        <v>236.51300000000001</v>
      </c>
      <c r="R4449">
        <v>26005.42</v>
      </c>
      <c r="S4449">
        <v>25768.907999999999</v>
      </c>
    </row>
    <row r="4450" spans="1:19" x14ac:dyDescent="0.3">
      <c r="A4450">
        <v>2021</v>
      </c>
      <c r="B4450">
        <v>7</v>
      </c>
      <c r="C4450">
        <v>5</v>
      </c>
      <c r="D4450">
        <v>9</v>
      </c>
      <c r="E4450">
        <v>29180.37</v>
      </c>
      <c r="F4450">
        <v>1346.5329999999999</v>
      </c>
      <c r="G4450">
        <v>86.016000000000005</v>
      </c>
      <c r="H4450">
        <v>74.596000000000004</v>
      </c>
      <c r="I4450">
        <v>601.69799999999998</v>
      </c>
      <c r="J4450">
        <v>5.4370000000000003</v>
      </c>
      <c r="K4450">
        <v>6.8890000000000002</v>
      </c>
      <c r="L4450">
        <v>92.802999999999997</v>
      </c>
      <c r="M4450">
        <v>31308.326000000001</v>
      </c>
      <c r="N4450">
        <v>5822.8490000000002</v>
      </c>
      <c r="O4450">
        <v>-55.664999999999999</v>
      </c>
      <c r="P4450">
        <v>-0.11600000000000001</v>
      </c>
      <c r="Q4450">
        <v>272.37299999999999</v>
      </c>
      <c r="R4450">
        <v>25541.258999999998</v>
      </c>
      <c r="S4450">
        <v>25268.885999999999</v>
      </c>
    </row>
    <row r="4451" spans="1:19" x14ac:dyDescent="0.3">
      <c r="A4451">
        <v>2021</v>
      </c>
      <c r="B4451">
        <v>7</v>
      </c>
      <c r="C4451">
        <v>5</v>
      </c>
      <c r="D4451">
        <v>10</v>
      </c>
      <c r="E4451">
        <v>30894.662</v>
      </c>
      <c r="F4451">
        <v>1236.4110000000001</v>
      </c>
      <c r="G4451">
        <v>94.433000000000007</v>
      </c>
      <c r="H4451">
        <v>75.548000000000002</v>
      </c>
      <c r="I4451">
        <v>568.28399999999999</v>
      </c>
      <c r="J4451">
        <v>5.7370000000000001</v>
      </c>
      <c r="K4451">
        <v>15.439</v>
      </c>
      <c r="L4451">
        <v>93.430999999999997</v>
      </c>
      <c r="M4451">
        <v>32889.512000000002</v>
      </c>
      <c r="N4451">
        <v>7666.0770000000002</v>
      </c>
      <c r="O4451">
        <v>-85.926000000000002</v>
      </c>
      <c r="P4451">
        <v>1.472</v>
      </c>
      <c r="Q4451">
        <v>302.82100000000003</v>
      </c>
      <c r="R4451">
        <v>25307.888999999999</v>
      </c>
      <c r="S4451">
        <v>25005.067999999999</v>
      </c>
    </row>
    <row r="4452" spans="1:19" x14ac:dyDescent="0.3">
      <c r="A4452">
        <v>2021</v>
      </c>
      <c r="B4452">
        <v>7</v>
      </c>
      <c r="C4452">
        <v>5</v>
      </c>
      <c r="D4452">
        <v>11</v>
      </c>
      <c r="E4452">
        <v>32314.95</v>
      </c>
      <c r="F4452">
        <v>1133.1379999999999</v>
      </c>
      <c r="G4452">
        <v>102.70099999999999</v>
      </c>
      <c r="H4452">
        <v>76.927000000000007</v>
      </c>
      <c r="I4452">
        <v>483.69600000000003</v>
      </c>
      <c r="J4452">
        <v>5.8719999999999999</v>
      </c>
      <c r="K4452">
        <v>17.190999999999999</v>
      </c>
      <c r="L4452">
        <v>93.772999999999996</v>
      </c>
      <c r="M4452">
        <v>34125.546999999999</v>
      </c>
      <c r="N4452">
        <v>8929.4310000000005</v>
      </c>
      <c r="O4452">
        <v>-92.358999999999995</v>
      </c>
      <c r="P4452">
        <v>2.6480000000000001</v>
      </c>
      <c r="Q4452">
        <v>328.928</v>
      </c>
      <c r="R4452">
        <v>25285.827000000001</v>
      </c>
      <c r="S4452">
        <v>24956.899000000001</v>
      </c>
    </row>
    <row r="4453" spans="1:19" x14ac:dyDescent="0.3">
      <c r="A4453">
        <v>2021</v>
      </c>
      <c r="B4453">
        <v>7</v>
      </c>
      <c r="C4453">
        <v>5</v>
      </c>
      <c r="D4453">
        <v>12</v>
      </c>
      <c r="E4453">
        <v>33189.122000000003</v>
      </c>
      <c r="F4453">
        <v>1039.5150000000001</v>
      </c>
      <c r="G4453">
        <v>111.54</v>
      </c>
      <c r="H4453">
        <v>77.98</v>
      </c>
      <c r="I4453">
        <v>447.51600000000002</v>
      </c>
      <c r="J4453">
        <v>5.8419999999999996</v>
      </c>
      <c r="K4453">
        <v>6.0060000000000002</v>
      </c>
      <c r="L4453">
        <v>93.962000000000003</v>
      </c>
      <c r="M4453">
        <v>34859.942000000003</v>
      </c>
      <c r="N4453">
        <v>9555.5810000000001</v>
      </c>
      <c r="O4453">
        <v>-59.162999999999997</v>
      </c>
      <c r="P4453">
        <v>4.8209999999999997</v>
      </c>
      <c r="Q4453">
        <v>349.06700000000001</v>
      </c>
      <c r="R4453">
        <v>25358.704000000002</v>
      </c>
      <c r="S4453">
        <v>25009.636999999999</v>
      </c>
    </row>
    <row r="4454" spans="1:19" x14ac:dyDescent="0.3">
      <c r="A4454">
        <v>2021</v>
      </c>
      <c r="B4454">
        <v>7</v>
      </c>
      <c r="C4454">
        <v>5</v>
      </c>
      <c r="D4454">
        <v>13</v>
      </c>
      <c r="E4454">
        <v>34309.025000000001</v>
      </c>
      <c r="F4454">
        <v>888.06899999999996</v>
      </c>
      <c r="G4454">
        <v>119.764</v>
      </c>
      <c r="H4454">
        <v>80.519000000000005</v>
      </c>
      <c r="I4454">
        <v>423.50099999999998</v>
      </c>
      <c r="J4454">
        <v>5.7359999999999998</v>
      </c>
      <c r="K4454">
        <v>3.9260000000000002</v>
      </c>
      <c r="L4454">
        <v>94.177999999999997</v>
      </c>
      <c r="M4454">
        <v>35804.953999999998</v>
      </c>
      <c r="N4454">
        <v>9644.58</v>
      </c>
      <c r="O4454">
        <v>-24.13</v>
      </c>
      <c r="P4454">
        <v>4.6230000000000002</v>
      </c>
      <c r="Q4454">
        <v>368.709</v>
      </c>
      <c r="R4454">
        <v>26179.88</v>
      </c>
      <c r="S4454">
        <v>25811.171999999999</v>
      </c>
    </row>
    <row r="4455" spans="1:19" x14ac:dyDescent="0.3">
      <c r="A4455">
        <v>2021</v>
      </c>
      <c r="B4455">
        <v>7</v>
      </c>
      <c r="C4455">
        <v>5</v>
      </c>
      <c r="D4455">
        <v>14</v>
      </c>
      <c r="E4455">
        <v>35096.358999999997</v>
      </c>
      <c r="F4455">
        <v>834.35799999999995</v>
      </c>
      <c r="G4455">
        <v>127.119</v>
      </c>
      <c r="H4455">
        <v>81.263999999999996</v>
      </c>
      <c r="I4455">
        <v>351.24599999999998</v>
      </c>
      <c r="J4455">
        <v>5.0949999999999998</v>
      </c>
      <c r="K4455">
        <v>-10.74</v>
      </c>
      <c r="L4455">
        <v>94.31</v>
      </c>
      <c r="M4455">
        <v>36451.892</v>
      </c>
      <c r="N4455">
        <v>9215.0460000000003</v>
      </c>
      <c r="O4455">
        <v>-10.98</v>
      </c>
      <c r="P4455">
        <v>3.698</v>
      </c>
      <c r="Q4455">
        <v>384.46699999999998</v>
      </c>
      <c r="R4455">
        <v>27244.127</v>
      </c>
      <c r="S4455">
        <v>26859.66</v>
      </c>
    </row>
    <row r="4456" spans="1:19" x14ac:dyDescent="0.3">
      <c r="A4456">
        <v>2021</v>
      </c>
      <c r="B4456">
        <v>7</v>
      </c>
      <c r="C4456">
        <v>5</v>
      </c>
      <c r="D4456">
        <v>15</v>
      </c>
      <c r="E4456">
        <v>35629.148999999998</v>
      </c>
      <c r="F4456">
        <v>812.37400000000002</v>
      </c>
      <c r="G4456">
        <v>132.184</v>
      </c>
      <c r="H4456">
        <v>82.51</v>
      </c>
      <c r="I4456">
        <v>284.096</v>
      </c>
      <c r="J4456">
        <v>4.0839999999999996</v>
      </c>
      <c r="K4456">
        <v>-12.545999999999999</v>
      </c>
      <c r="L4456">
        <v>94.393000000000001</v>
      </c>
      <c r="M4456">
        <v>36894.06</v>
      </c>
      <c r="N4456">
        <v>8118.5370000000003</v>
      </c>
      <c r="O4456">
        <v>-3.7210000000000001</v>
      </c>
      <c r="P4456">
        <v>6.9619999999999997</v>
      </c>
      <c r="Q4456">
        <v>397.67700000000002</v>
      </c>
      <c r="R4456">
        <v>28772.280999999999</v>
      </c>
      <c r="S4456">
        <v>28374.605</v>
      </c>
    </row>
    <row r="4457" spans="1:19" x14ac:dyDescent="0.3">
      <c r="A4457">
        <v>2021</v>
      </c>
      <c r="B4457">
        <v>7</v>
      </c>
      <c r="C4457">
        <v>5</v>
      </c>
      <c r="D4457">
        <v>16</v>
      </c>
      <c r="E4457">
        <v>35763.453000000001</v>
      </c>
      <c r="F4457">
        <v>804.74599999999998</v>
      </c>
      <c r="G4457">
        <v>135.273</v>
      </c>
      <c r="H4457">
        <v>81.352000000000004</v>
      </c>
      <c r="I4457">
        <v>91.177000000000007</v>
      </c>
      <c r="J4457">
        <v>1.821</v>
      </c>
      <c r="K4457">
        <v>-63.423999999999999</v>
      </c>
      <c r="L4457">
        <v>94.408000000000001</v>
      </c>
      <c r="M4457">
        <v>36773.531999999999</v>
      </c>
      <c r="N4457">
        <v>6418.3639999999996</v>
      </c>
      <c r="O4457">
        <v>1.2849999999999999</v>
      </c>
      <c r="P4457">
        <v>7.9640000000000004</v>
      </c>
      <c r="Q4457">
        <v>407.24799999999999</v>
      </c>
      <c r="R4457">
        <v>30345.919999999998</v>
      </c>
      <c r="S4457">
        <v>29938.671999999999</v>
      </c>
    </row>
    <row r="4458" spans="1:19" x14ac:dyDescent="0.3">
      <c r="A4458">
        <v>2021</v>
      </c>
      <c r="B4458">
        <v>7</v>
      </c>
      <c r="C4458">
        <v>5</v>
      </c>
      <c r="D4458">
        <v>17</v>
      </c>
      <c r="E4458">
        <v>35372.209000000003</v>
      </c>
      <c r="F4458">
        <v>795.39800000000002</v>
      </c>
      <c r="G4458">
        <v>136.309</v>
      </c>
      <c r="H4458">
        <v>81.400000000000006</v>
      </c>
      <c r="I4458">
        <v>98.588999999999999</v>
      </c>
      <c r="J4458">
        <v>2.069</v>
      </c>
      <c r="K4458">
        <v>-91.215000000000003</v>
      </c>
      <c r="L4458">
        <v>94.35</v>
      </c>
      <c r="M4458">
        <v>36352.800000000003</v>
      </c>
      <c r="N4458">
        <v>4182.9589999999998</v>
      </c>
      <c r="O4458">
        <v>28.423999999999999</v>
      </c>
      <c r="P4458">
        <v>8.3390000000000004</v>
      </c>
      <c r="Q4458">
        <v>409.97399999999999</v>
      </c>
      <c r="R4458">
        <v>32133.078000000001</v>
      </c>
      <c r="S4458">
        <v>31723.103999999999</v>
      </c>
    </row>
    <row r="4459" spans="1:19" x14ac:dyDescent="0.3">
      <c r="A4459">
        <v>2021</v>
      </c>
      <c r="B4459">
        <v>7</v>
      </c>
      <c r="C4459">
        <v>5</v>
      </c>
      <c r="D4459">
        <v>18</v>
      </c>
      <c r="E4459">
        <v>34348.540999999997</v>
      </c>
      <c r="F4459">
        <v>814.37599999999998</v>
      </c>
      <c r="G4459">
        <v>135.46600000000001</v>
      </c>
      <c r="H4459">
        <v>81.087999999999994</v>
      </c>
      <c r="I4459">
        <v>124.655</v>
      </c>
      <c r="J4459">
        <v>2.0009999999999999</v>
      </c>
      <c r="K4459">
        <v>-90.119</v>
      </c>
      <c r="L4459">
        <v>94.191999999999993</v>
      </c>
      <c r="M4459">
        <v>35374.733999999997</v>
      </c>
      <c r="N4459">
        <v>1794.8489999999999</v>
      </c>
      <c r="O4459">
        <v>76.715999999999994</v>
      </c>
      <c r="P4459">
        <v>-0.19400000000000001</v>
      </c>
      <c r="Q4459">
        <v>393.99299999999999</v>
      </c>
      <c r="R4459">
        <v>33503.364000000001</v>
      </c>
      <c r="S4459">
        <v>33109.370999999999</v>
      </c>
    </row>
    <row r="4460" spans="1:19" x14ac:dyDescent="0.3">
      <c r="A4460">
        <v>2021</v>
      </c>
      <c r="B4460">
        <v>7</v>
      </c>
      <c r="C4460">
        <v>5</v>
      </c>
      <c r="D4460">
        <v>19</v>
      </c>
      <c r="E4460">
        <v>33144.466</v>
      </c>
      <c r="F4460">
        <v>820.46799999999996</v>
      </c>
      <c r="G4460">
        <v>131.631</v>
      </c>
      <c r="H4460">
        <v>80.826999999999998</v>
      </c>
      <c r="I4460">
        <v>137.489</v>
      </c>
      <c r="J4460">
        <v>1.8859999999999999</v>
      </c>
      <c r="K4460">
        <v>-94.799000000000007</v>
      </c>
      <c r="L4460">
        <v>93.960999999999999</v>
      </c>
      <c r="M4460">
        <v>34184.298999999999</v>
      </c>
      <c r="N4460">
        <v>311.73899999999998</v>
      </c>
      <c r="O4460">
        <v>98.063000000000002</v>
      </c>
      <c r="P4460">
        <v>3.2050000000000001</v>
      </c>
      <c r="Q4460">
        <v>357.29399999999998</v>
      </c>
      <c r="R4460">
        <v>33771.292000000001</v>
      </c>
      <c r="S4460">
        <v>33413.998</v>
      </c>
    </row>
    <row r="4461" spans="1:19" x14ac:dyDescent="0.3">
      <c r="A4461">
        <v>2021</v>
      </c>
      <c r="B4461">
        <v>7</v>
      </c>
      <c r="C4461">
        <v>5</v>
      </c>
      <c r="D4461">
        <v>20</v>
      </c>
      <c r="E4461">
        <v>32876.241000000002</v>
      </c>
      <c r="F4461">
        <v>864.06899999999996</v>
      </c>
      <c r="G4461">
        <v>124.039</v>
      </c>
      <c r="H4461">
        <v>79.768000000000001</v>
      </c>
      <c r="I4461">
        <v>165.87</v>
      </c>
      <c r="J4461">
        <v>3.3860000000000001</v>
      </c>
      <c r="K4461">
        <v>-97.179000000000002</v>
      </c>
      <c r="L4461">
        <v>93.879000000000005</v>
      </c>
      <c r="M4461">
        <v>33986.035000000003</v>
      </c>
      <c r="N4461">
        <v>7.6680000000000001</v>
      </c>
      <c r="O4461">
        <v>98.688000000000002</v>
      </c>
      <c r="P4461">
        <v>7.2290000000000001</v>
      </c>
      <c r="Q4461">
        <v>318.56599999999997</v>
      </c>
      <c r="R4461">
        <v>33872.449999999997</v>
      </c>
      <c r="S4461">
        <v>33553.883999999998</v>
      </c>
    </row>
    <row r="4462" spans="1:19" x14ac:dyDescent="0.3">
      <c r="A4462">
        <v>2021</v>
      </c>
      <c r="B4462">
        <v>7</v>
      </c>
      <c r="C4462">
        <v>5</v>
      </c>
      <c r="D4462">
        <v>21</v>
      </c>
      <c r="E4462">
        <v>31903.171999999999</v>
      </c>
      <c r="F4462">
        <v>917.66899999999998</v>
      </c>
      <c r="G4462">
        <v>115.27</v>
      </c>
      <c r="H4462">
        <v>79.551000000000002</v>
      </c>
      <c r="I4462">
        <v>599.99599999999998</v>
      </c>
      <c r="J4462">
        <v>6.1710000000000003</v>
      </c>
      <c r="K4462">
        <v>-23.344999999999999</v>
      </c>
      <c r="L4462">
        <v>93.683000000000007</v>
      </c>
      <c r="M4462">
        <v>33576.896999999997</v>
      </c>
      <c r="N4462">
        <v>0</v>
      </c>
      <c r="O4462">
        <v>0</v>
      </c>
      <c r="P4462">
        <v>2.4279999999999999</v>
      </c>
      <c r="Q4462">
        <v>286.15899999999999</v>
      </c>
      <c r="R4462">
        <v>33574.468999999997</v>
      </c>
      <c r="S4462">
        <v>33288.311000000002</v>
      </c>
    </row>
    <row r="4463" spans="1:19" x14ac:dyDescent="0.3">
      <c r="A4463">
        <v>2021</v>
      </c>
      <c r="B4463">
        <v>7</v>
      </c>
      <c r="C4463">
        <v>5</v>
      </c>
      <c r="D4463">
        <v>22</v>
      </c>
      <c r="E4463">
        <v>29274.214</v>
      </c>
      <c r="F4463">
        <v>1097.4690000000001</v>
      </c>
      <c r="G4463">
        <v>105.694</v>
      </c>
      <c r="H4463">
        <v>77.858000000000004</v>
      </c>
      <c r="I4463">
        <v>669.53200000000004</v>
      </c>
      <c r="J4463">
        <v>5.7759999999999998</v>
      </c>
      <c r="K4463">
        <v>11.454000000000001</v>
      </c>
      <c r="L4463">
        <v>92.811000000000007</v>
      </c>
      <c r="M4463">
        <v>31229.114000000001</v>
      </c>
      <c r="N4463">
        <v>0</v>
      </c>
      <c r="O4463">
        <v>0</v>
      </c>
      <c r="P4463">
        <v>-12.494999999999999</v>
      </c>
      <c r="Q4463">
        <v>255.81399999999999</v>
      </c>
      <c r="R4463">
        <v>31241.61</v>
      </c>
      <c r="S4463">
        <v>30985.795999999998</v>
      </c>
    </row>
    <row r="4464" spans="1:19" x14ac:dyDescent="0.3">
      <c r="A4464">
        <v>2021</v>
      </c>
      <c r="B4464">
        <v>7</v>
      </c>
      <c r="C4464">
        <v>5</v>
      </c>
      <c r="D4464">
        <v>23</v>
      </c>
      <c r="E4464">
        <v>26566.800999999999</v>
      </c>
      <c r="F4464">
        <v>1286.9770000000001</v>
      </c>
      <c r="G4464">
        <v>96.197999999999993</v>
      </c>
      <c r="H4464">
        <v>76.945999999999998</v>
      </c>
      <c r="I4464">
        <v>1124.624</v>
      </c>
      <c r="J4464">
        <v>6.3360000000000003</v>
      </c>
      <c r="K4464">
        <v>32.017000000000003</v>
      </c>
      <c r="L4464">
        <v>90.741</v>
      </c>
      <c r="M4464">
        <v>29184.444</v>
      </c>
      <c r="N4464">
        <v>0</v>
      </c>
      <c r="O4464">
        <v>0</v>
      </c>
      <c r="P4464">
        <v>-12.433999999999999</v>
      </c>
      <c r="Q4464">
        <v>223.60300000000001</v>
      </c>
      <c r="R4464">
        <v>29196.878000000001</v>
      </c>
      <c r="S4464">
        <v>28973.275000000001</v>
      </c>
    </row>
    <row r="4465" spans="1:19" x14ac:dyDescent="0.3">
      <c r="A4465">
        <v>2021</v>
      </c>
      <c r="B4465">
        <v>7</v>
      </c>
      <c r="C4465">
        <v>5</v>
      </c>
      <c r="D4465">
        <v>24</v>
      </c>
      <c r="E4465">
        <v>24392.933000000001</v>
      </c>
      <c r="F4465">
        <v>1519.5409999999999</v>
      </c>
      <c r="G4465">
        <v>88.007999999999996</v>
      </c>
      <c r="H4465">
        <v>75.367999999999995</v>
      </c>
      <c r="I4465">
        <v>999.05899999999997</v>
      </c>
      <c r="J4465">
        <v>6.2009999999999996</v>
      </c>
      <c r="K4465">
        <v>40.488999999999997</v>
      </c>
      <c r="L4465">
        <v>89.1</v>
      </c>
      <c r="M4465">
        <v>27122.690999999999</v>
      </c>
      <c r="N4465">
        <v>0</v>
      </c>
      <c r="O4465">
        <v>0</v>
      </c>
      <c r="P4465">
        <v>-22.109000000000002</v>
      </c>
      <c r="Q4465">
        <v>195.155</v>
      </c>
      <c r="R4465">
        <v>27144.800999999999</v>
      </c>
      <c r="S4465">
        <v>26949.646000000001</v>
      </c>
    </row>
    <row r="4466" spans="1:19" x14ac:dyDescent="0.3">
      <c r="A4466">
        <v>2021</v>
      </c>
      <c r="B4466">
        <v>7</v>
      </c>
      <c r="C4466">
        <v>6</v>
      </c>
      <c r="D4466">
        <v>1</v>
      </c>
      <c r="E4466">
        <v>24367.684000000001</v>
      </c>
      <c r="F4466">
        <v>1738.223</v>
      </c>
      <c r="G4466">
        <v>89.412999999999997</v>
      </c>
      <c r="H4466">
        <v>75.619</v>
      </c>
      <c r="I4466">
        <v>709.25599999999997</v>
      </c>
      <c r="J4466">
        <v>6.0380000000000003</v>
      </c>
      <c r="K4466">
        <v>43.162999999999997</v>
      </c>
      <c r="L4466">
        <v>89.132999999999996</v>
      </c>
      <c r="M4466">
        <v>27029.116000000002</v>
      </c>
      <c r="N4466">
        <v>0</v>
      </c>
      <c r="O4466">
        <v>0</v>
      </c>
      <c r="P4466">
        <v>-18.033000000000001</v>
      </c>
      <c r="Q4466">
        <v>172.00800000000001</v>
      </c>
      <c r="R4466">
        <v>27047.149000000001</v>
      </c>
      <c r="S4466">
        <v>26875.141</v>
      </c>
    </row>
    <row r="4467" spans="1:19" x14ac:dyDescent="0.3">
      <c r="A4467">
        <v>2021</v>
      </c>
      <c r="B4467">
        <v>7</v>
      </c>
      <c r="C4467">
        <v>6</v>
      </c>
      <c r="D4467">
        <v>2</v>
      </c>
      <c r="E4467">
        <v>23242.502</v>
      </c>
      <c r="F4467">
        <v>1838.1479999999999</v>
      </c>
      <c r="G4467">
        <v>84.55</v>
      </c>
      <c r="H4467">
        <v>74.084000000000003</v>
      </c>
      <c r="I4467">
        <v>424.76799999999997</v>
      </c>
      <c r="J4467">
        <v>5.9470000000000001</v>
      </c>
      <c r="K4467">
        <v>37.542000000000002</v>
      </c>
      <c r="L4467">
        <v>88.436999999999998</v>
      </c>
      <c r="M4467">
        <v>25711.43</v>
      </c>
      <c r="N4467">
        <v>0</v>
      </c>
      <c r="O4467">
        <v>0</v>
      </c>
      <c r="P4467">
        <v>-12.728999999999999</v>
      </c>
      <c r="Q4467">
        <v>161.12</v>
      </c>
      <c r="R4467">
        <v>25724.157999999999</v>
      </c>
      <c r="S4467">
        <v>25563.038</v>
      </c>
    </row>
    <row r="4468" spans="1:19" x14ac:dyDescent="0.3">
      <c r="A4468">
        <v>2021</v>
      </c>
      <c r="B4468">
        <v>7</v>
      </c>
      <c r="C4468">
        <v>6</v>
      </c>
      <c r="D4468">
        <v>3</v>
      </c>
      <c r="E4468">
        <v>22592.374</v>
      </c>
      <c r="F4468">
        <v>1860.9190000000001</v>
      </c>
      <c r="G4468">
        <v>80.680000000000007</v>
      </c>
      <c r="H4468">
        <v>72.781999999999996</v>
      </c>
      <c r="I4468">
        <v>241.59299999999999</v>
      </c>
      <c r="J4468">
        <v>5.7679999999999998</v>
      </c>
      <c r="K4468">
        <v>33.39</v>
      </c>
      <c r="L4468">
        <v>88.006</v>
      </c>
      <c r="M4468">
        <v>24894.830999999998</v>
      </c>
      <c r="N4468">
        <v>0</v>
      </c>
      <c r="O4468">
        <v>0</v>
      </c>
      <c r="P4468">
        <v>-7.8179999999999996</v>
      </c>
      <c r="Q4468">
        <v>156.48699999999999</v>
      </c>
      <c r="R4468">
        <v>24902.649000000001</v>
      </c>
      <c r="S4468">
        <v>24746.162</v>
      </c>
    </row>
    <row r="4469" spans="1:19" x14ac:dyDescent="0.3">
      <c r="A4469">
        <v>2021</v>
      </c>
      <c r="B4469">
        <v>7</v>
      </c>
      <c r="C4469">
        <v>6</v>
      </c>
      <c r="D4469">
        <v>4</v>
      </c>
      <c r="E4469">
        <v>22739.191999999999</v>
      </c>
      <c r="F4469">
        <v>1840.912</v>
      </c>
      <c r="G4469">
        <v>77.739000000000004</v>
      </c>
      <c r="H4469">
        <v>72.138000000000005</v>
      </c>
      <c r="I4469">
        <v>121.383</v>
      </c>
      <c r="J4469">
        <v>4.4950000000000001</v>
      </c>
      <c r="K4469">
        <v>31.637</v>
      </c>
      <c r="L4469">
        <v>88.097999999999999</v>
      </c>
      <c r="M4469">
        <v>24897.855</v>
      </c>
      <c r="N4469">
        <v>0</v>
      </c>
      <c r="O4469">
        <v>0</v>
      </c>
      <c r="P4469">
        <v>-4.7880000000000003</v>
      </c>
      <c r="Q4469">
        <v>158.05600000000001</v>
      </c>
      <c r="R4469">
        <v>24902.642</v>
      </c>
      <c r="S4469">
        <v>24744.587</v>
      </c>
    </row>
    <row r="4470" spans="1:19" x14ac:dyDescent="0.3">
      <c r="A4470">
        <v>2021</v>
      </c>
      <c r="B4470">
        <v>7</v>
      </c>
      <c r="C4470">
        <v>6</v>
      </c>
      <c r="D4470">
        <v>5</v>
      </c>
      <c r="E4470">
        <v>23710.760999999999</v>
      </c>
      <c r="F4470">
        <v>1697.6120000000001</v>
      </c>
      <c r="G4470">
        <v>76.932000000000002</v>
      </c>
      <c r="H4470">
        <v>72.603999999999999</v>
      </c>
      <c r="I4470">
        <v>84.954999999999998</v>
      </c>
      <c r="J4470">
        <v>2.8220000000000001</v>
      </c>
      <c r="K4470">
        <v>14.461</v>
      </c>
      <c r="L4470">
        <v>88.68</v>
      </c>
      <c r="M4470">
        <v>25671.895</v>
      </c>
      <c r="N4470">
        <v>0.17199999999999999</v>
      </c>
      <c r="O4470">
        <v>0</v>
      </c>
      <c r="P4470">
        <v>-3.5569999999999999</v>
      </c>
      <c r="Q4470">
        <v>166.93</v>
      </c>
      <c r="R4470">
        <v>25675.279999999999</v>
      </c>
      <c r="S4470">
        <v>25508.35</v>
      </c>
    </row>
    <row r="4471" spans="1:19" x14ac:dyDescent="0.3">
      <c r="A4471">
        <v>2021</v>
      </c>
      <c r="B4471">
        <v>7</v>
      </c>
      <c r="C4471">
        <v>6</v>
      </c>
      <c r="D4471">
        <v>6</v>
      </c>
      <c r="E4471">
        <v>25058.214</v>
      </c>
      <c r="F4471">
        <v>1528.095</v>
      </c>
      <c r="G4471">
        <v>77.686000000000007</v>
      </c>
      <c r="H4471">
        <v>73.92</v>
      </c>
      <c r="I4471">
        <v>149.79499999999999</v>
      </c>
      <c r="J4471">
        <v>3.399</v>
      </c>
      <c r="K4471">
        <v>5.8849999999999998</v>
      </c>
      <c r="L4471">
        <v>89.596999999999994</v>
      </c>
      <c r="M4471">
        <v>26908.903999999999</v>
      </c>
      <c r="N4471">
        <v>152.136</v>
      </c>
      <c r="O4471">
        <v>0</v>
      </c>
      <c r="P4471">
        <v>-1.0640000000000001</v>
      </c>
      <c r="Q4471">
        <v>186.89099999999999</v>
      </c>
      <c r="R4471">
        <v>26757.830999999998</v>
      </c>
      <c r="S4471">
        <v>26570.94</v>
      </c>
    </row>
    <row r="4472" spans="1:19" x14ac:dyDescent="0.3">
      <c r="A4472">
        <v>2021</v>
      </c>
      <c r="B4472">
        <v>7</v>
      </c>
      <c r="C4472">
        <v>6</v>
      </c>
      <c r="D4472">
        <v>7</v>
      </c>
      <c r="E4472">
        <v>27355.339</v>
      </c>
      <c r="F4472">
        <v>1405.385</v>
      </c>
      <c r="G4472">
        <v>79.424000000000007</v>
      </c>
      <c r="H4472">
        <v>75.364999999999995</v>
      </c>
      <c r="I4472">
        <v>294.92899999999997</v>
      </c>
      <c r="J4472">
        <v>4.1639999999999997</v>
      </c>
      <c r="K4472">
        <v>14.101000000000001</v>
      </c>
      <c r="L4472">
        <v>91.483000000000004</v>
      </c>
      <c r="M4472">
        <v>29240.766</v>
      </c>
      <c r="N4472">
        <v>1346.5160000000001</v>
      </c>
      <c r="O4472">
        <v>0</v>
      </c>
      <c r="P4472">
        <v>-0.80700000000000005</v>
      </c>
      <c r="Q4472">
        <v>218.98</v>
      </c>
      <c r="R4472">
        <v>27895.056</v>
      </c>
      <c r="S4472">
        <v>27676.076000000001</v>
      </c>
    </row>
    <row r="4473" spans="1:19" x14ac:dyDescent="0.3">
      <c r="A4473">
        <v>2021</v>
      </c>
      <c r="B4473">
        <v>7</v>
      </c>
      <c r="C4473">
        <v>6</v>
      </c>
      <c r="D4473">
        <v>8</v>
      </c>
      <c r="E4473">
        <v>29906.433000000001</v>
      </c>
      <c r="F4473">
        <v>1300.194</v>
      </c>
      <c r="G4473">
        <v>86.525000000000006</v>
      </c>
      <c r="H4473">
        <v>75.429000000000002</v>
      </c>
      <c r="I4473">
        <v>488.18</v>
      </c>
      <c r="J4473">
        <v>4.9000000000000004</v>
      </c>
      <c r="K4473">
        <v>7.9669999999999996</v>
      </c>
      <c r="L4473">
        <v>92.894999999999996</v>
      </c>
      <c r="M4473">
        <v>31875.998</v>
      </c>
      <c r="N4473">
        <v>3580.527</v>
      </c>
      <c r="O4473">
        <v>-21.835000000000001</v>
      </c>
      <c r="P4473">
        <v>-0.754</v>
      </c>
      <c r="Q4473">
        <v>255.72399999999999</v>
      </c>
      <c r="R4473">
        <v>28318.06</v>
      </c>
      <c r="S4473">
        <v>28062.334999999999</v>
      </c>
    </row>
    <row r="4474" spans="1:19" x14ac:dyDescent="0.3">
      <c r="A4474">
        <v>2021</v>
      </c>
      <c r="B4474">
        <v>7</v>
      </c>
      <c r="C4474">
        <v>6</v>
      </c>
      <c r="D4474">
        <v>9</v>
      </c>
      <c r="E4474">
        <v>32299.638999999999</v>
      </c>
      <c r="F4474">
        <v>1222.519</v>
      </c>
      <c r="G4474">
        <v>94.397999999999996</v>
      </c>
      <c r="H4474">
        <v>76.816000000000003</v>
      </c>
      <c r="I4474">
        <v>601.69799999999998</v>
      </c>
      <c r="J4474">
        <v>5.4370000000000003</v>
      </c>
      <c r="K4474">
        <v>7.8479999999999999</v>
      </c>
      <c r="L4474">
        <v>93.7</v>
      </c>
      <c r="M4474">
        <v>34307.656999999999</v>
      </c>
      <c r="N4474">
        <v>5822.8490000000002</v>
      </c>
      <c r="O4474">
        <v>-55.664999999999999</v>
      </c>
      <c r="P4474">
        <v>-0.11600000000000001</v>
      </c>
      <c r="Q4474">
        <v>288.488</v>
      </c>
      <c r="R4474">
        <v>28540.59</v>
      </c>
      <c r="S4474">
        <v>28252.101999999999</v>
      </c>
    </row>
    <row r="4475" spans="1:19" x14ac:dyDescent="0.3">
      <c r="A4475">
        <v>2021</v>
      </c>
      <c r="B4475">
        <v>7</v>
      </c>
      <c r="C4475">
        <v>6</v>
      </c>
      <c r="D4475">
        <v>10</v>
      </c>
      <c r="E4475">
        <v>34625.502999999997</v>
      </c>
      <c r="F4475">
        <v>1143.095</v>
      </c>
      <c r="G4475">
        <v>103.351</v>
      </c>
      <c r="H4475">
        <v>78.099000000000004</v>
      </c>
      <c r="I4475">
        <v>568.28399999999999</v>
      </c>
      <c r="J4475">
        <v>5.7370000000000001</v>
      </c>
      <c r="K4475">
        <v>18.321000000000002</v>
      </c>
      <c r="L4475">
        <v>94.171999999999997</v>
      </c>
      <c r="M4475">
        <v>36533.211000000003</v>
      </c>
      <c r="N4475">
        <v>7666.0770000000002</v>
      </c>
      <c r="O4475">
        <v>-85.926000000000002</v>
      </c>
      <c r="P4475">
        <v>1.472</v>
      </c>
      <c r="Q4475">
        <v>314.93299999999999</v>
      </c>
      <c r="R4475">
        <v>28951.588</v>
      </c>
      <c r="S4475">
        <v>28636.654999999999</v>
      </c>
    </row>
    <row r="4476" spans="1:19" x14ac:dyDescent="0.3">
      <c r="A4476">
        <v>2021</v>
      </c>
      <c r="B4476">
        <v>7</v>
      </c>
      <c r="C4476">
        <v>6</v>
      </c>
      <c r="D4476">
        <v>11</v>
      </c>
      <c r="E4476">
        <v>36552.873</v>
      </c>
      <c r="F4476">
        <v>1058.7439999999999</v>
      </c>
      <c r="G4476">
        <v>112.944</v>
      </c>
      <c r="H4476">
        <v>79.947999999999993</v>
      </c>
      <c r="I4476">
        <v>483.69600000000003</v>
      </c>
      <c r="J4476">
        <v>5.8719999999999999</v>
      </c>
      <c r="K4476">
        <v>21.661999999999999</v>
      </c>
      <c r="L4476">
        <v>94.436000000000007</v>
      </c>
      <c r="M4476">
        <v>38297.231</v>
      </c>
      <c r="N4476">
        <v>8929.4310000000005</v>
      </c>
      <c r="O4476">
        <v>-92.358999999999995</v>
      </c>
      <c r="P4476">
        <v>2.6480000000000001</v>
      </c>
      <c r="Q4476">
        <v>337.85700000000003</v>
      </c>
      <c r="R4476">
        <v>29457.511999999999</v>
      </c>
      <c r="S4476">
        <v>29119.653999999999</v>
      </c>
    </row>
    <row r="4477" spans="1:19" x14ac:dyDescent="0.3">
      <c r="A4477">
        <v>2021</v>
      </c>
      <c r="B4477">
        <v>7</v>
      </c>
      <c r="C4477">
        <v>6</v>
      </c>
      <c r="D4477">
        <v>12</v>
      </c>
      <c r="E4477">
        <v>38383.572</v>
      </c>
      <c r="F4477">
        <v>955.65599999999995</v>
      </c>
      <c r="G4477">
        <v>121.73</v>
      </c>
      <c r="H4477">
        <v>81.649000000000001</v>
      </c>
      <c r="I4477">
        <v>447.51600000000002</v>
      </c>
      <c r="J4477">
        <v>5.8419999999999996</v>
      </c>
      <c r="K4477">
        <v>8.0790000000000006</v>
      </c>
      <c r="L4477">
        <v>94.623999999999995</v>
      </c>
      <c r="M4477">
        <v>39976.938000000002</v>
      </c>
      <c r="N4477">
        <v>9555.5810000000001</v>
      </c>
      <c r="O4477">
        <v>-59.162999999999997</v>
      </c>
      <c r="P4477">
        <v>4.8209999999999997</v>
      </c>
      <c r="Q4477">
        <v>356.05500000000001</v>
      </c>
      <c r="R4477">
        <v>30475.7</v>
      </c>
      <c r="S4477">
        <v>30119.645</v>
      </c>
    </row>
    <row r="4478" spans="1:19" x14ac:dyDescent="0.3">
      <c r="A4478">
        <v>2021</v>
      </c>
      <c r="B4478">
        <v>7</v>
      </c>
      <c r="C4478">
        <v>6</v>
      </c>
      <c r="D4478">
        <v>13</v>
      </c>
      <c r="E4478">
        <v>40080.629000000001</v>
      </c>
      <c r="F4478">
        <v>829.59199999999998</v>
      </c>
      <c r="G4478">
        <v>130.51599999999999</v>
      </c>
      <c r="H4478">
        <v>84.774000000000001</v>
      </c>
      <c r="I4478">
        <v>423.50099999999998</v>
      </c>
      <c r="J4478">
        <v>5.7359999999999998</v>
      </c>
      <c r="K4478">
        <v>5.9269999999999996</v>
      </c>
      <c r="L4478">
        <v>94.774000000000001</v>
      </c>
      <c r="M4478">
        <v>41524.932999999997</v>
      </c>
      <c r="N4478">
        <v>9644.58</v>
      </c>
      <c r="O4478">
        <v>-24.13</v>
      </c>
      <c r="P4478">
        <v>4.6230000000000002</v>
      </c>
      <c r="Q4478">
        <v>373.74400000000003</v>
      </c>
      <c r="R4478">
        <v>31899.86</v>
      </c>
      <c r="S4478">
        <v>31526.116000000002</v>
      </c>
    </row>
    <row r="4479" spans="1:19" x14ac:dyDescent="0.3">
      <c r="A4479">
        <v>2021</v>
      </c>
      <c r="B4479">
        <v>7</v>
      </c>
      <c r="C4479">
        <v>6</v>
      </c>
      <c r="D4479">
        <v>14</v>
      </c>
      <c r="E4479">
        <v>41838.514999999999</v>
      </c>
      <c r="F4479">
        <v>774.99699999999996</v>
      </c>
      <c r="G4479">
        <v>137.94999999999999</v>
      </c>
      <c r="H4479">
        <v>86.35</v>
      </c>
      <c r="I4479">
        <v>351.24599999999998</v>
      </c>
      <c r="J4479">
        <v>5.0949999999999998</v>
      </c>
      <c r="K4479">
        <v>-14.426</v>
      </c>
      <c r="L4479">
        <v>94.87</v>
      </c>
      <c r="M4479">
        <v>43136.646999999997</v>
      </c>
      <c r="N4479">
        <v>9215.0460000000003</v>
      </c>
      <c r="O4479">
        <v>-10.98</v>
      </c>
      <c r="P4479">
        <v>3.698</v>
      </c>
      <c r="Q4479">
        <v>389.93</v>
      </c>
      <c r="R4479">
        <v>33928.881999999998</v>
      </c>
      <c r="S4479">
        <v>33538.951999999997</v>
      </c>
    </row>
    <row r="4480" spans="1:19" x14ac:dyDescent="0.3">
      <c r="A4480">
        <v>2021</v>
      </c>
      <c r="B4480">
        <v>7</v>
      </c>
      <c r="C4480">
        <v>6</v>
      </c>
      <c r="D4480">
        <v>15</v>
      </c>
      <c r="E4480">
        <v>42997.167999999998</v>
      </c>
      <c r="F4480">
        <v>759.64800000000002</v>
      </c>
      <c r="G4480">
        <v>143.65600000000001</v>
      </c>
      <c r="H4480">
        <v>88.522000000000006</v>
      </c>
      <c r="I4480">
        <v>284.096</v>
      </c>
      <c r="J4480">
        <v>4.0839999999999996</v>
      </c>
      <c r="K4480">
        <v>-16.577999999999999</v>
      </c>
      <c r="L4480">
        <v>94.924999999999997</v>
      </c>
      <c r="M4480">
        <v>44211.864999999998</v>
      </c>
      <c r="N4480">
        <v>8118.5370000000003</v>
      </c>
      <c r="O4480">
        <v>-3.7210000000000001</v>
      </c>
      <c r="P4480">
        <v>6.9619999999999997</v>
      </c>
      <c r="Q4480">
        <v>401.15499999999997</v>
      </c>
      <c r="R4480">
        <v>36090.087</v>
      </c>
      <c r="S4480">
        <v>35688.932000000001</v>
      </c>
    </row>
    <row r="4481" spans="1:19" x14ac:dyDescent="0.3">
      <c r="A4481">
        <v>2021</v>
      </c>
      <c r="B4481">
        <v>7</v>
      </c>
      <c r="C4481">
        <v>6</v>
      </c>
      <c r="D4481">
        <v>16</v>
      </c>
      <c r="E4481">
        <v>43597.213000000003</v>
      </c>
      <c r="F4481">
        <v>740.73299999999995</v>
      </c>
      <c r="G4481">
        <v>147.07</v>
      </c>
      <c r="H4481">
        <v>87.225999999999999</v>
      </c>
      <c r="I4481">
        <v>91.177000000000007</v>
      </c>
      <c r="J4481">
        <v>1.821</v>
      </c>
      <c r="K4481">
        <v>-86.978999999999999</v>
      </c>
      <c r="L4481">
        <v>94.941999999999993</v>
      </c>
      <c r="M4481">
        <v>44526.131999999998</v>
      </c>
      <c r="N4481">
        <v>6418.3639999999996</v>
      </c>
      <c r="O4481">
        <v>1.2849999999999999</v>
      </c>
      <c r="P4481">
        <v>7.9640000000000004</v>
      </c>
      <c r="Q4481">
        <v>411.005</v>
      </c>
      <c r="R4481">
        <v>38098.519999999997</v>
      </c>
      <c r="S4481">
        <v>37687.514999999999</v>
      </c>
    </row>
    <row r="4482" spans="1:19" x14ac:dyDescent="0.3">
      <c r="A4482">
        <v>2021</v>
      </c>
      <c r="B4482">
        <v>7</v>
      </c>
      <c r="C4482">
        <v>6</v>
      </c>
      <c r="D4482">
        <v>17</v>
      </c>
      <c r="E4482">
        <v>42619.408000000003</v>
      </c>
      <c r="F4482">
        <v>737.05200000000002</v>
      </c>
      <c r="G4482">
        <v>149.642</v>
      </c>
      <c r="H4482">
        <v>86.78</v>
      </c>
      <c r="I4482">
        <v>98.588999999999999</v>
      </c>
      <c r="J4482">
        <v>2.069</v>
      </c>
      <c r="K4482">
        <v>-122.16800000000001</v>
      </c>
      <c r="L4482">
        <v>94.894999999999996</v>
      </c>
      <c r="M4482">
        <v>43516.625</v>
      </c>
      <c r="N4482">
        <v>4182.9589999999998</v>
      </c>
      <c r="O4482">
        <v>28.423999999999999</v>
      </c>
      <c r="P4482">
        <v>8.3390000000000004</v>
      </c>
      <c r="Q4482">
        <v>413.971</v>
      </c>
      <c r="R4482">
        <v>39296.902999999998</v>
      </c>
      <c r="S4482">
        <v>38882.932000000001</v>
      </c>
    </row>
    <row r="4483" spans="1:19" x14ac:dyDescent="0.3">
      <c r="A4483">
        <v>2021</v>
      </c>
      <c r="B4483">
        <v>7</v>
      </c>
      <c r="C4483">
        <v>6</v>
      </c>
      <c r="D4483">
        <v>18</v>
      </c>
      <c r="E4483">
        <v>40752.976999999999</v>
      </c>
      <c r="F4483">
        <v>767.64599999999996</v>
      </c>
      <c r="G4483">
        <v>148.39500000000001</v>
      </c>
      <c r="H4483">
        <v>85.471000000000004</v>
      </c>
      <c r="I4483">
        <v>124.655</v>
      </c>
      <c r="J4483">
        <v>2.0009999999999999</v>
      </c>
      <c r="K4483">
        <v>-118.224</v>
      </c>
      <c r="L4483">
        <v>94.771000000000001</v>
      </c>
      <c r="M4483">
        <v>41709.296999999999</v>
      </c>
      <c r="N4483">
        <v>1794.8489999999999</v>
      </c>
      <c r="O4483">
        <v>76.715999999999994</v>
      </c>
      <c r="P4483">
        <v>-0.19400000000000001</v>
      </c>
      <c r="Q4483">
        <v>401.27699999999999</v>
      </c>
      <c r="R4483">
        <v>39837.927000000003</v>
      </c>
      <c r="S4483">
        <v>39436.65</v>
      </c>
    </row>
    <row r="4484" spans="1:19" x14ac:dyDescent="0.3">
      <c r="A4484">
        <v>2021</v>
      </c>
      <c r="B4484">
        <v>7</v>
      </c>
      <c r="C4484">
        <v>6</v>
      </c>
      <c r="D4484">
        <v>19</v>
      </c>
      <c r="E4484">
        <v>38608.421999999999</v>
      </c>
      <c r="F4484">
        <v>772.822</v>
      </c>
      <c r="G4484">
        <v>142.77799999999999</v>
      </c>
      <c r="H4484">
        <v>84.486000000000004</v>
      </c>
      <c r="I4484">
        <v>137.489</v>
      </c>
      <c r="J4484">
        <v>1.8859999999999999</v>
      </c>
      <c r="K4484">
        <v>-123.627</v>
      </c>
      <c r="L4484">
        <v>94.597999999999999</v>
      </c>
      <c r="M4484">
        <v>39576.076000000001</v>
      </c>
      <c r="N4484">
        <v>311.73899999999998</v>
      </c>
      <c r="O4484">
        <v>98.063000000000002</v>
      </c>
      <c r="P4484">
        <v>3.2050000000000001</v>
      </c>
      <c r="Q4484">
        <v>367.745</v>
      </c>
      <c r="R4484">
        <v>39163.069000000003</v>
      </c>
      <c r="S4484">
        <v>38795.324000000001</v>
      </c>
    </row>
    <row r="4485" spans="1:19" x14ac:dyDescent="0.3">
      <c r="A4485">
        <v>2021</v>
      </c>
      <c r="B4485">
        <v>7</v>
      </c>
      <c r="C4485">
        <v>6</v>
      </c>
      <c r="D4485">
        <v>20</v>
      </c>
      <c r="E4485">
        <v>37654.949999999997</v>
      </c>
      <c r="F4485">
        <v>820.06399999999996</v>
      </c>
      <c r="G4485">
        <v>134.589</v>
      </c>
      <c r="H4485">
        <v>82.834999999999994</v>
      </c>
      <c r="I4485">
        <v>165.87</v>
      </c>
      <c r="J4485">
        <v>3.3860000000000001</v>
      </c>
      <c r="K4485">
        <v>-126.64</v>
      </c>
      <c r="L4485">
        <v>94.53</v>
      </c>
      <c r="M4485">
        <v>38694.995000000003</v>
      </c>
      <c r="N4485">
        <v>7.6680000000000001</v>
      </c>
      <c r="O4485">
        <v>98.688000000000002</v>
      </c>
      <c r="P4485">
        <v>7.2290000000000001</v>
      </c>
      <c r="Q4485">
        <v>329.83199999999999</v>
      </c>
      <c r="R4485">
        <v>38581.410000000003</v>
      </c>
      <c r="S4485">
        <v>38251.578000000001</v>
      </c>
    </row>
    <row r="4486" spans="1:19" x14ac:dyDescent="0.3">
      <c r="A4486">
        <v>2021</v>
      </c>
      <c r="B4486">
        <v>7</v>
      </c>
      <c r="C4486">
        <v>6</v>
      </c>
      <c r="D4486">
        <v>21</v>
      </c>
      <c r="E4486">
        <v>36056.821000000004</v>
      </c>
      <c r="F4486">
        <v>880.38599999999997</v>
      </c>
      <c r="G4486">
        <v>126.795</v>
      </c>
      <c r="H4486">
        <v>81.998999999999995</v>
      </c>
      <c r="I4486">
        <v>599.99599999999998</v>
      </c>
      <c r="J4486">
        <v>6.1710000000000003</v>
      </c>
      <c r="K4486">
        <v>-29.645</v>
      </c>
      <c r="L4486">
        <v>94.352000000000004</v>
      </c>
      <c r="M4486">
        <v>37690.078999999998</v>
      </c>
      <c r="N4486">
        <v>0</v>
      </c>
      <c r="O4486">
        <v>0</v>
      </c>
      <c r="P4486">
        <v>2.4279999999999999</v>
      </c>
      <c r="Q4486">
        <v>295.45400000000001</v>
      </c>
      <c r="R4486">
        <v>37687.650999999998</v>
      </c>
      <c r="S4486">
        <v>37392.197999999997</v>
      </c>
    </row>
    <row r="4487" spans="1:19" x14ac:dyDescent="0.3">
      <c r="A4487">
        <v>2021</v>
      </c>
      <c r="B4487">
        <v>7</v>
      </c>
      <c r="C4487">
        <v>6</v>
      </c>
      <c r="D4487">
        <v>22</v>
      </c>
      <c r="E4487">
        <v>32818.898000000001</v>
      </c>
      <c r="F4487">
        <v>1067.577</v>
      </c>
      <c r="G4487">
        <v>116.91200000000001</v>
      </c>
      <c r="H4487">
        <v>80.075000000000003</v>
      </c>
      <c r="I4487">
        <v>669.53200000000004</v>
      </c>
      <c r="J4487">
        <v>5.7759999999999998</v>
      </c>
      <c r="K4487">
        <v>14.403</v>
      </c>
      <c r="L4487">
        <v>93.81</v>
      </c>
      <c r="M4487">
        <v>34750.07</v>
      </c>
      <c r="N4487">
        <v>0</v>
      </c>
      <c r="O4487">
        <v>0</v>
      </c>
      <c r="P4487">
        <v>-12.494999999999999</v>
      </c>
      <c r="Q4487">
        <v>261.55599999999998</v>
      </c>
      <c r="R4487">
        <v>34762.565000000002</v>
      </c>
      <c r="S4487">
        <v>34501.008999999998</v>
      </c>
    </row>
    <row r="4488" spans="1:19" x14ac:dyDescent="0.3">
      <c r="A4488">
        <v>2021</v>
      </c>
      <c r="B4488">
        <v>7</v>
      </c>
      <c r="C4488">
        <v>6</v>
      </c>
      <c r="D4488">
        <v>23</v>
      </c>
      <c r="E4488">
        <v>29334.294999999998</v>
      </c>
      <c r="F4488">
        <v>1252.519</v>
      </c>
      <c r="G4488">
        <v>108.161</v>
      </c>
      <c r="H4488">
        <v>78.656999999999996</v>
      </c>
      <c r="I4488">
        <v>1124.624</v>
      </c>
      <c r="J4488">
        <v>6.3360000000000003</v>
      </c>
      <c r="K4488">
        <v>39.088000000000001</v>
      </c>
      <c r="L4488">
        <v>92.575000000000003</v>
      </c>
      <c r="M4488">
        <v>31928.094000000001</v>
      </c>
      <c r="N4488">
        <v>0</v>
      </c>
      <c r="O4488">
        <v>0</v>
      </c>
      <c r="P4488">
        <v>-12.433999999999999</v>
      </c>
      <c r="Q4488">
        <v>226.625</v>
      </c>
      <c r="R4488">
        <v>31940.527999999998</v>
      </c>
      <c r="S4488">
        <v>31713.903999999999</v>
      </c>
    </row>
    <row r="4489" spans="1:19" x14ac:dyDescent="0.3">
      <c r="A4489">
        <v>2021</v>
      </c>
      <c r="B4489">
        <v>7</v>
      </c>
      <c r="C4489">
        <v>6</v>
      </c>
      <c r="D4489">
        <v>24</v>
      </c>
      <c r="E4489">
        <v>26729.932000000001</v>
      </c>
      <c r="F4489">
        <v>1480.5360000000001</v>
      </c>
      <c r="G4489">
        <v>98.602000000000004</v>
      </c>
      <c r="H4489">
        <v>76.855000000000004</v>
      </c>
      <c r="I4489">
        <v>999.05899999999997</v>
      </c>
      <c r="J4489">
        <v>6.2009999999999996</v>
      </c>
      <c r="K4489">
        <v>48.783999999999999</v>
      </c>
      <c r="L4489">
        <v>91.141999999999996</v>
      </c>
      <c r="M4489">
        <v>29432.508000000002</v>
      </c>
      <c r="N4489">
        <v>0</v>
      </c>
      <c r="O4489">
        <v>0</v>
      </c>
      <c r="P4489">
        <v>-22.109000000000002</v>
      </c>
      <c r="Q4489">
        <v>195.381</v>
      </c>
      <c r="R4489">
        <v>29454.616999999998</v>
      </c>
      <c r="S4489">
        <v>29259.236000000001</v>
      </c>
    </row>
    <row r="4490" spans="1:19" x14ac:dyDescent="0.3">
      <c r="A4490">
        <v>2021</v>
      </c>
      <c r="B4490">
        <v>7</v>
      </c>
      <c r="C4490">
        <v>7</v>
      </c>
      <c r="D4490">
        <v>1</v>
      </c>
      <c r="E4490">
        <v>24062.29</v>
      </c>
      <c r="F4490">
        <v>1738.223</v>
      </c>
      <c r="G4490">
        <v>91.141999999999996</v>
      </c>
      <c r="H4490">
        <v>75.317999999999998</v>
      </c>
      <c r="I4490">
        <v>709.25599999999997</v>
      </c>
      <c r="J4490">
        <v>6.0380000000000003</v>
      </c>
      <c r="K4490">
        <v>42.841000000000001</v>
      </c>
      <c r="L4490">
        <v>88.917000000000002</v>
      </c>
      <c r="M4490">
        <v>26722.883999999998</v>
      </c>
      <c r="N4490">
        <v>0</v>
      </c>
      <c r="O4490">
        <v>0</v>
      </c>
      <c r="P4490">
        <v>-18.033000000000001</v>
      </c>
      <c r="Q4490">
        <v>182.75800000000001</v>
      </c>
      <c r="R4490">
        <v>26740.917000000001</v>
      </c>
      <c r="S4490">
        <v>26558.159</v>
      </c>
    </row>
    <row r="4491" spans="1:19" x14ac:dyDescent="0.3">
      <c r="A4491">
        <v>2021</v>
      </c>
      <c r="B4491">
        <v>7</v>
      </c>
      <c r="C4491">
        <v>7</v>
      </c>
      <c r="D4491">
        <v>2</v>
      </c>
      <c r="E4491">
        <v>22878.273000000001</v>
      </c>
      <c r="F4491">
        <v>1838.1479999999999</v>
      </c>
      <c r="G4491">
        <v>85.980999999999995</v>
      </c>
      <c r="H4491">
        <v>73.78</v>
      </c>
      <c r="I4491">
        <v>424.76799999999997</v>
      </c>
      <c r="J4491">
        <v>5.9470000000000001</v>
      </c>
      <c r="K4491">
        <v>38.621000000000002</v>
      </c>
      <c r="L4491">
        <v>88.188000000000002</v>
      </c>
      <c r="M4491">
        <v>25347.725999999999</v>
      </c>
      <c r="N4491">
        <v>0</v>
      </c>
      <c r="O4491">
        <v>0</v>
      </c>
      <c r="P4491">
        <v>-12.728999999999999</v>
      </c>
      <c r="Q4491">
        <v>170.273</v>
      </c>
      <c r="R4491">
        <v>25360.454000000002</v>
      </c>
      <c r="S4491">
        <v>25190.181</v>
      </c>
    </row>
    <row r="4492" spans="1:19" x14ac:dyDescent="0.3">
      <c r="A4492">
        <v>2021</v>
      </c>
      <c r="B4492">
        <v>7</v>
      </c>
      <c r="C4492">
        <v>7</v>
      </c>
      <c r="D4492">
        <v>3</v>
      </c>
      <c r="E4492">
        <v>22204.417000000001</v>
      </c>
      <c r="F4492">
        <v>1860.9190000000001</v>
      </c>
      <c r="G4492">
        <v>81.557000000000002</v>
      </c>
      <c r="H4492">
        <v>72.492999999999995</v>
      </c>
      <c r="I4492">
        <v>241.59299999999999</v>
      </c>
      <c r="J4492">
        <v>5.7679999999999998</v>
      </c>
      <c r="K4492">
        <v>33.941000000000003</v>
      </c>
      <c r="L4492">
        <v>87.759</v>
      </c>
      <c r="M4492">
        <v>24506.888999999999</v>
      </c>
      <c r="N4492">
        <v>0</v>
      </c>
      <c r="O4492">
        <v>0</v>
      </c>
      <c r="P4492">
        <v>-7.8179999999999996</v>
      </c>
      <c r="Q4492">
        <v>164.50299999999999</v>
      </c>
      <c r="R4492">
        <v>24514.706999999999</v>
      </c>
      <c r="S4492">
        <v>24350.204000000002</v>
      </c>
    </row>
    <row r="4493" spans="1:19" x14ac:dyDescent="0.3">
      <c r="A4493">
        <v>2021</v>
      </c>
      <c r="B4493">
        <v>7</v>
      </c>
      <c r="C4493">
        <v>7</v>
      </c>
      <c r="D4493">
        <v>4</v>
      </c>
      <c r="E4493">
        <v>22402.179</v>
      </c>
      <c r="F4493">
        <v>1840.912</v>
      </c>
      <c r="G4493">
        <v>78.748999999999995</v>
      </c>
      <c r="H4493">
        <v>71.929000000000002</v>
      </c>
      <c r="I4493">
        <v>121.383</v>
      </c>
      <c r="J4493">
        <v>4.4950000000000001</v>
      </c>
      <c r="K4493">
        <v>31.670999999999999</v>
      </c>
      <c r="L4493">
        <v>87.882000000000005</v>
      </c>
      <c r="M4493">
        <v>24560.451000000001</v>
      </c>
      <c r="N4493">
        <v>0</v>
      </c>
      <c r="O4493">
        <v>0</v>
      </c>
      <c r="P4493">
        <v>-4.7880000000000003</v>
      </c>
      <c r="Q4493">
        <v>165.114</v>
      </c>
      <c r="R4493">
        <v>24565.238000000001</v>
      </c>
      <c r="S4493">
        <v>24400.124</v>
      </c>
    </row>
    <row r="4494" spans="1:19" x14ac:dyDescent="0.3">
      <c r="A4494">
        <v>2021</v>
      </c>
      <c r="B4494">
        <v>7</v>
      </c>
      <c r="C4494">
        <v>7</v>
      </c>
      <c r="D4494">
        <v>5</v>
      </c>
      <c r="E4494">
        <v>23364.795999999998</v>
      </c>
      <c r="F4494">
        <v>1697.6120000000001</v>
      </c>
      <c r="G4494">
        <v>76.781999999999996</v>
      </c>
      <c r="H4494">
        <v>72.381</v>
      </c>
      <c r="I4494">
        <v>84.954999999999998</v>
      </c>
      <c r="J4494">
        <v>2.8220000000000001</v>
      </c>
      <c r="K4494">
        <v>14.298</v>
      </c>
      <c r="L4494">
        <v>88.46</v>
      </c>
      <c r="M4494">
        <v>25325.325000000001</v>
      </c>
      <c r="N4494">
        <v>0.17199999999999999</v>
      </c>
      <c r="O4494">
        <v>0</v>
      </c>
      <c r="P4494">
        <v>-3.5569999999999999</v>
      </c>
      <c r="Q4494">
        <v>173.03700000000001</v>
      </c>
      <c r="R4494">
        <v>25328.71</v>
      </c>
      <c r="S4494">
        <v>25155.672999999999</v>
      </c>
    </row>
    <row r="4495" spans="1:19" x14ac:dyDescent="0.3">
      <c r="A4495">
        <v>2021</v>
      </c>
      <c r="B4495">
        <v>7</v>
      </c>
      <c r="C4495">
        <v>7</v>
      </c>
      <c r="D4495">
        <v>6</v>
      </c>
      <c r="E4495">
        <v>24458.505000000001</v>
      </c>
      <c r="F4495">
        <v>1528.095</v>
      </c>
      <c r="G4495">
        <v>76.694999999999993</v>
      </c>
      <c r="H4495">
        <v>73.512</v>
      </c>
      <c r="I4495">
        <v>149.79499999999999</v>
      </c>
      <c r="J4495">
        <v>3.399</v>
      </c>
      <c r="K4495">
        <v>5.6630000000000003</v>
      </c>
      <c r="L4495">
        <v>89.102999999999994</v>
      </c>
      <c r="M4495">
        <v>26308.072</v>
      </c>
      <c r="N4495">
        <v>152.136</v>
      </c>
      <c r="O4495">
        <v>0</v>
      </c>
      <c r="P4495">
        <v>-1.0640000000000001</v>
      </c>
      <c r="Q4495">
        <v>193.03</v>
      </c>
      <c r="R4495">
        <v>26157</v>
      </c>
      <c r="S4495">
        <v>25963.97</v>
      </c>
    </row>
    <row r="4496" spans="1:19" x14ac:dyDescent="0.3">
      <c r="A4496">
        <v>2021</v>
      </c>
      <c r="B4496">
        <v>7</v>
      </c>
      <c r="C4496">
        <v>7</v>
      </c>
      <c r="D4496">
        <v>7</v>
      </c>
      <c r="E4496">
        <v>26262.954000000002</v>
      </c>
      <c r="F4496">
        <v>1405.385</v>
      </c>
      <c r="G4496">
        <v>79.275000000000006</v>
      </c>
      <c r="H4496">
        <v>74.525999999999996</v>
      </c>
      <c r="I4496">
        <v>294.92899999999997</v>
      </c>
      <c r="J4496">
        <v>4.1639999999999997</v>
      </c>
      <c r="K4496">
        <v>12.593999999999999</v>
      </c>
      <c r="L4496">
        <v>90.418999999999997</v>
      </c>
      <c r="M4496">
        <v>28144.972000000002</v>
      </c>
      <c r="N4496">
        <v>1346.5160000000001</v>
      </c>
      <c r="O4496">
        <v>0</v>
      </c>
      <c r="P4496">
        <v>-0.80700000000000005</v>
      </c>
      <c r="Q4496">
        <v>227.19499999999999</v>
      </c>
      <c r="R4496">
        <v>26799.261999999999</v>
      </c>
      <c r="S4496">
        <v>26572.066999999999</v>
      </c>
    </row>
    <row r="4497" spans="1:19" x14ac:dyDescent="0.3">
      <c r="A4497">
        <v>2021</v>
      </c>
      <c r="B4497">
        <v>7</v>
      </c>
      <c r="C4497">
        <v>7</v>
      </c>
      <c r="D4497">
        <v>8</v>
      </c>
      <c r="E4497">
        <v>28359.353999999999</v>
      </c>
      <c r="F4497">
        <v>1300.194</v>
      </c>
      <c r="G4497">
        <v>86.762</v>
      </c>
      <c r="H4497">
        <v>74.278000000000006</v>
      </c>
      <c r="I4497">
        <v>488.18</v>
      </c>
      <c r="J4497">
        <v>4.9000000000000004</v>
      </c>
      <c r="K4497">
        <v>6.9169999999999998</v>
      </c>
      <c r="L4497">
        <v>92.135999999999996</v>
      </c>
      <c r="M4497">
        <v>30325.958999999999</v>
      </c>
      <c r="N4497">
        <v>3580.527</v>
      </c>
      <c r="O4497">
        <v>-21.835000000000001</v>
      </c>
      <c r="P4497">
        <v>-0.754</v>
      </c>
      <c r="Q4497">
        <v>268.07299999999998</v>
      </c>
      <c r="R4497">
        <v>26768.021000000001</v>
      </c>
      <c r="S4497">
        <v>26499.948</v>
      </c>
    </row>
    <row r="4498" spans="1:19" x14ac:dyDescent="0.3">
      <c r="A4498">
        <v>2021</v>
      </c>
      <c r="B4498">
        <v>7</v>
      </c>
      <c r="C4498">
        <v>7</v>
      </c>
      <c r="D4498">
        <v>9</v>
      </c>
      <c r="E4498">
        <v>30525.359</v>
      </c>
      <c r="F4498">
        <v>1222.519</v>
      </c>
      <c r="G4498">
        <v>94.17</v>
      </c>
      <c r="H4498">
        <v>75.355999999999995</v>
      </c>
      <c r="I4498">
        <v>601.69799999999998</v>
      </c>
      <c r="J4498">
        <v>5.4370000000000003</v>
      </c>
      <c r="K4498">
        <v>6.9950000000000001</v>
      </c>
      <c r="L4498">
        <v>93.215000000000003</v>
      </c>
      <c r="M4498">
        <v>32530.579000000002</v>
      </c>
      <c r="N4498">
        <v>5822.8490000000002</v>
      </c>
      <c r="O4498">
        <v>-55.664999999999999</v>
      </c>
      <c r="P4498">
        <v>-0.11600000000000001</v>
      </c>
      <c r="Q4498">
        <v>304.55599999999998</v>
      </c>
      <c r="R4498">
        <v>26763.511999999999</v>
      </c>
      <c r="S4498">
        <v>26458.955999999998</v>
      </c>
    </row>
    <row r="4499" spans="1:19" x14ac:dyDescent="0.3">
      <c r="A4499">
        <v>2021</v>
      </c>
      <c r="B4499">
        <v>7</v>
      </c>
      <c r="C4499">
        <v>7</v>
      </c>
      <c r="D4499">
        <v>10</v>
      </c>
      <c r="E4499">
        <v>32717.633000000002</v>
      </c>
      <c r="F4499">
        <v>1143.095</v>
      </c>
      <c r="G4499">
        <v>102.605</v>
      </c>
      <c r="H4499">
        <v>76.355999999999995</v>
      </c>
      <c r="I4499">
        <v>568.28399999999999</v>
      </c>
      <c r="J4499">
        <v>5.7370000000000001</v>
      </c>
      <c r="K4499">
        <v>17.061</v>
      </c>
      <c r="L4499">
        <v>93.802999999999997</v>
      </c>
      <c r="M4499">
        <v>34621.968000000001</v>
      </c>
      <c r="N4499">
        <v>7666.0770000000002</v>
      </c>
      <c r="O4499">
        <v>-85.926000000000002</v>
      </c>
      <c r="P4499">
        <v>1.472</v>
      </c>
      <c r="Q4499">
        <v>334.43200000000002</v>
      </c>
      <c r="R4499">
        <v>27040.345000000001</v>
      </c>
      <c r="S4499">
        <v>26705.914000000001</v>
      </c>
    </row>
    <row r="4500" spans="1:19" x14ac:dyDescent="0.3">
      <c r="A4500">
        <v>2021</v>
      </c>
      <c r="B4500">
        <v>7</v>
      </c>
      <c r="C4500">
        <v>7</v>
      </c>
      <c r="D4500">
        <v>11</v>
      </c>
      <c r="E4500">
        <v>34635.627999999997</v>
      </c>
      <c r="F4500">
        <v>1058.7439999999999</v>
      </c>
      <c r="G4500">
        <v>113.348</v>
      </c>
      <c r="H4500">
        <v>77.835999999999999</v>
      </c>
      <c r="I4500">
        <v>483.69600000000003</v>
      </c>
      <c r="J4500">
        <v>5.8719999999999999</v>
      </c>
      <c r="K4500">
        <v>20.184999999999999</v>
      </c>
      <c r="L4500">
        <v>94.173000000000002</v>
      </c>
      <c r="M4500">
        <v>36376.133999999998</v>
      </c>
      <c r="N4500">
        <v>8929.4310000000005</v>
      </c>
      <c r="O4500">
        <v>-92.358999999999995</v>
      </c>
      <c r="P4500">
        <v>2.6480000000000001</v>
      </c>
      <c r="Q4500">
        <v>362.66899999999998</v>
      </c>
      <c r="R4500">
        <v>27536.414000000001</v>
      </c>
      <c r="S4500">
        <v>27173.744999999999</v>
      </c>
    </row>
    <row r="4501" spans="1:19" x14ac:dyDescent="0.3">
      <c r="A4501">
        <v>2021</v>
      </c>
      <c r="B4501">
        <v>7</v>
      </c>
      <c r="C4501">
        <v>7</v>
      </c>
      <c r="D4501">
        <v>12</v>
      </c>
      <c r="E4501">
        <v>36148.055</v>
      </c>
      <c r="F4501">
        <v>955.65599999999995</v>
      </c>
      <c r="G4501">
        <v>122.827</v>
      </c>
      <c r="H4501">
        <v>79.242000000000004</v>
      </c>
      <c r="I4501">
        <v>447.51600000000002</v>
      </c>
      <c r="J4501">
        <v>5.8419999999999996</v>
      </c>
      <c r="K4501">
        <v>7.1379999999999999</v>
      </c>
      <c r="L4501">
        <v>94.430999999999997</v>
      </c>
      <c r="M4501">
        <v>37737.879999999997</v>
      </c>
      <c r="N4501">
        <v>9555.5810000000001</v>
      </c>
      <c r="O4501">
        <v>-59.162999999999997</v>
      </c>
      <c r="P4501">
        <v>4.8209999999999997</v>
      </c>
      <c r="Q4501">
        <v>386.56</v>
      </c>
      <c r="R4501">
        <v>28236.642</v>
      </c>
      <c r="S4501">
        <v>27850.080999999998</v>
      </c>
    </row>
    <row r="4502" spans="1:19" x14ac:dyDescent="0.3">
      <c r="A4502">
        <v>2021</v>
      </c>
      <c r="B4502">
        <v>7</v>
      </c>
      <c r="C4502">
        <v>7</v>
      </c>
      <c r="D4502">
        <v>13</v>
      </c>
      <c r="E4502">
        <v>37823.207999999999</v>
      </c>
      <c r="F4502">
        <v>829.59199999999998</v>
      </c>
      <c r="G4502">
        <v>131.684</v>
      </c>
      <c r="H4502">
        <v>82.207999999999998</v>
      </c>
      <c r="I4502">
        <v>423.50099999999998</v>
      </c>
      <c r="J4502">
        <v>5.7359999999999998</v>
      </c>
      <c r="K4502">
        <v>4.8360000000000003</v>
      </c>
      <c r="L4502">
        <v>94.653000000000006</v>
      </c>
      <c r="M4502">
        <v>39263.733999999997</v>
      </c>
      <c r="N4502">
        <v>9644.58</v>
      </c>
      <c r="O4502">
        <v>-24.13</v>
      </c>
      <c r="P4502">
        <v>4.6230000000000002</v>
      </c>
      <c r="Q4502">
        <v>409.20299999999997</v>
      </c>
      <c r="R4502">
        <v>29638.66</v>
      </c>
      <c r="S4502">
        <v>29229.456999999999</v>
      </c>
    </row>
    <row r="4503" spans="1:19" x14ac:dyDescent="0.3">
      <c r="A4503">
        <v>2021</v>
      </c>
      <c r="B4503">
        <v>7</v>
      </c>
      <c r="C4503">
        <v>7</v>
      </c>
      <c r="D4503">
        <v>14</v>
      </c>
      <c r="E4503">
        <v>39138.150999999998</v>
      </c>
      <c r="F4503">
        <v>774.99699999999996</v>
      </c>
      <c r="G4503">
        <v>138.179</v>
      </c>
      <c r="H4503">
        <v>83.346000000000004</v>
      </c>
      <c r="I4503">
        <v>351.24599999999998</v>
      </c>
      <c r="J4503">
        <v>5.0949999999999998</v>
      </c>
      <c r="K4503">
        <v>-13.36</v>
      </c>
      <c r="L4503">
        <v>94.796999999999997</v>
      </c>
      <c r="M4503">
        <v>40434.271999999997</v>
      </c>
      <c r="N4503">
        <v>9215.0460000000003</v>
      </c>
      <c r="O4503">
        <v>-10.98</v>
      </c>
      <c r="P4503">
        <v>3.698</v>
      </c>
      <c r="Q4503">
        <v>429.21800000000002</v>
      </c>
      <c r="R4503">
        <v>31226.508000000002</v>
      </c>
      <c r="S4503">
        <v>30797.29</v>
      </c>
    </row>
    <row r="4504" spans="1:19" x14ac:dyDescent="0.3">
      <c r="A4504">
        <v>2021</v>
      </c>
      <c r="B4504">
        <v>7</v>
      </c>
      <c r="C4504">
        <v>7</v>
      </c>
      <c r="D4504">
        <v>15</v>
      </c>
      <c r="E4504">
        <v>40019.616000000002</v>
      </c>
      <c r="F4504">
        <v>759.64800000000002</v>
      </c>
      <c r="G4504">
        <v>142.36500000000001</v>
      </c>
      <c r="H4504">
        <v>84.879000000000005</v>
      </c>
      <c r="I4504">
        <v>284.096</v>
      </c>
      <c r="J4504">
        <v>4.0839999999999996</v>
      </c>
      <c r="K4504">
        <v>-15.49</v>
      </c>
      <c r="L4504">
        <v>94.869</v>
      </c>
      <c r="M4504">
        <v>41231.701000000001</v>
      </c>
      <c r="N4504">
        <v>8118.5370000000003</v>
      </c>
      <c r="O4504">
        <v>-3.7210000000000001</v>
      </c>
      <c r="P4504">
        <v>6.9619999999999997</v>
      </c>
      <c r="Q4504">
        <v>443.73899999999998</v>
      </c>
      <c r="R4504">
        <v>33109.923000000003</v>
      </c>
      <c r="S4504">
        <v>32666.184000000001</v>
      </c>
    </row>
    <row r="4505" spans="1:19" x14ac:dyDescent="0.3">
      <c r="A4505">
        <v>2021</v>
      </c>
      <c r="B4505">
        <v>7</v>
      </c>
      <c r="C4505">
        <v>7</v>
      </c>
      <c r="D4505">
        <v>16</v>
      </c>
      <c r="E4505">
        <v>40405.504999999997</v>
      </c>
      <c r="F4505">
        <v>740.73299999999995</v>
      </c>
      <c r="G4505">
        <v>145.244</v>
      </c>
      <c r="H4505">
        <v>83.650999999999996</v>
      </c>
      <c r="I4505">
        <v>91.177000000000007</v>
      </c>
      <c r="J4505">
        <v>1.821</v>
      </c>
      <c r="K4505">
        <v>-78.042000000000002</v>
      </c>
      <c r="L4505">
        <v>94.905000000000001</v>
      </c>
      <c r="M4505">
        <v>41339.749000000003</v>
      </c>
      <c r="N4505">
        <v>6418.3639999999996</v>
      </c>
      <c r="O4505">
        <v>1.2849999999999999</v>
      </c>
      <c r="P4505">
        <v>7.9640000000000004</v>
      </c>
      <c r="Q4505">
        <v>451.548</v>
      </c>
      <c r="R4505">
        <v>34912.137000000002</v>
      </c>
      <c r="S4505">
        <v>34460.589</v>
      </c>
    </row>
    <row r="4506" spans="1:19" x14ac:dyDescent="0.3">
      <c r="A4506">
        <v>2021</v>
      </c>
      <c r="B4506">
        <v>7</v>
      </c>
      <c r="C4506">
        <v>7</v>
      </c>
      <c r="D4506">
        <v>17</v>
      </c>
      <c r="E4506">
        <v>39827.296999999999</v>
      </c>
      <c r="F4506">
        <v>737.05200000000002</v>
      </c>
      <c r="G4506">
        <v>144.78800000000001</v>
      </c>
      <c r="H4506">
        <v>83.590999999999994</v>
      </c>
      <c r="I4506">
        <v>98.588999999999999</v>
      </c>
      <c r="J4506">
        <v>2.069</v>
      </c>
      <c r="K4506">
        <v>-110.30200000000001</v>
      </c>
      <c r="L4506">
        <v>94.861999999999995</v>
      </c>
      <c r="M4506">
        <v>40733.158000000003</v>
      </c>
      <c r="N4506">
        <v>4182.9589999999998</v>
      </c>
      <c r="O4506">
        <v>28.423999999999999</v>
      </c>
      <c r="P4506">
        <v>8.3390000000000004</v>
      </c>
      <c r="Q4506">
        <v>448.24599999999998</v>
      </c>
      <c r="R4506">
        <v>36513.436999999998</v>
      </c>
      <c r="S4506">
        <v>36065.190999999999</v>
      </c>
    </row>
    <row r="4507" spans="1:19" x14ac:dyDescent="0.3">
      <c r="A4507">
        <v>2021</v>
      </c>
      <c r="B4507">
        <v>7</v>
      </c>
      <c r="C4507">
        <v>7</v>
      </c>
      <c r="D4507">
        <v>18</v>
      </c>
      <c r="E4507">
        <v>38298.133999999998</v>
      </c>
      <c r="F4507">
        <v>767.64599999999996</v>
      </c>
      <c r="G4507">
        <v>143.90100000000001</v>
      </c>
      <c r="H4507">
        <v>82.738</v>
      </c>
      <c r="I4507">
        <v>124.655</v>
      </c>
      <c r="J4507">
        <v>2.0009999999999999</v>
      </c>
      <c r="K4507">
        <v>-106.098</v>
      </c>
      <c r="L4507">
        <v>94.72</v>
      </c>
      <c r="M4507">
        <v>39263.796999999999</v>
      </c>
      <c r="N4507">
        <v>1794.8489999999999</v>
      </c>
      <c r="O4507">
        <v>76.715999999999994</v>
      </c>
      <c r="P4507">
        <v>-0.19400000000000001</v>
      </c>
      <c r="Q4507">
        <v>427.22500000000002</v>
      </c>
      <c r="R4507">
        <v>37392.427000000003</v>
      </c>
      <c r="S4507">
        <v>36965.201999999997</v>
      </c>
    </row>
    <row r="4508" spans="1:19" x14ac:dyDescent="0.3">
      <c r="A4508">
        <v>2021</v>
      </c>
      <c r="B4508">
        <v>7</v>
      </c>
      <c r="C4508">
        <v>7</v>
      </c>
      <c r="D4508">
        <v>19</v>
      </c>
      <c r="E4508">
        <v>36419.533000000003</v>
      </c>
      <c r="F4508">
        <v>772.822</v>
      </c>
      <c r="G4508">
        <v>138.48599999999999</v>
      </c>
      <c r="H4508">
        <v>82.066999999999993</v>
      </c>
      <c r="I4508">
        <v>137.489</v>
      </c>
      <c r="J4508">
        <v>1.8859999999999999</v>
      </c>
      <c r="K4508">
        <v>-108.996</v>
      </c>
      <c r="L4508">
        <v>94.498999999999995</v>
      </c>
      <c r="M4508">
        <v>37399.300000000003</v>
      </c>
      <c r="N4508">
        <v>311.73899999999998</v>
      </c>
      <c r="O4508">
        <v>98.063000000000002</v>
      </c>
      <c r="P4508">
        <v>3.2050000000000001</v>
      </c>
      <c r="Q4508">
        <v>385.471</v>
      </c>
      <c r="R4508">
        <v>36986.292999999998</v>
      </c>
      <c r="S4508">
        <v>36600.822</v>
      </c>
    </row>
    <row r="4509" spans="1:19" x14ac:dyDescent="0.3">
      <c r="A4509">
        <v>2021</v>
      </c>
      <c r="B4509">
        <v>7</v>
      </c>
      <c r="C4509">
        <v>7</v>
      </c>
      <c r="D4509">
        <v>20</v>
      </c>
      <c r="E4509">
        <v>35622.294000000002</v>
      </c>
      <c r="F4509">
        <v>820.06399999999996</v>
      </c>
      <c r="G4509">
        <v>130.46299999999999</v>
      </c>
      <c r="H4509">
        <v>80.626000000000005</v>
      </c>
      <c r="I4509">
        <v>165.87</v>
      </c>
      <c r="J4509">
        <v>3.3860000000000001</v>
      </c>
      <c r="K4509">
        <v>-110.032</v>
      </c>
      <c r="L4509">
        <v>94.361000000000004</v>
      </c>
      <c r="M4509">
        <v>36676.57</v>
      </c>
      <c r="N4509">
        <v>7.6680000000000001</v>
      </c>
      <c r="O4509">
        <v>98.688000000000002</v>
      </c>
      <c r="P4509">
        <v>7.2290000000000001</v>
      </c>
      <c r="Q4509">
        <v>345.78699999999998</v>
      </c>
      <c r="R4509">
        <v>36562.985000000001</v>
      </c>
      <c r="S4509">
        <v>36217.197999999997</v>
      </c>
    </row>
    <row r="4510" spans="1:19" x14ac:dyDescent="0.3">
      <c r="A4510">
        <v>2021</v>
      </c>
      <c r="B4510">
        <v>7</v>
      </c>
      <c r="C4510">
        <v>7</v>
      </c>
      <c r="D4510">
        <v>21</v>
      </c>
      <c r="E4510">
        <v>34103.978999999999</v>
      </c>
      <c r="F4510">
        <v>880.38599999999997</v>
      </c>
      <c r="G4510">
        <v>122.432</v>
      </c>
      <c r="H4510">
        <v>79.91</v>
      </c>
      <c r="I4510">
        <v>599.99599999999998</v>
      </c>
      <c r="J4510">
        <v>6.1710000000000003</v>
      </c>
      <c r="K4510">
        <v>-26.06</v>
      </c>
      <c r="L4510">
        <v>94.117999999999995</v>
      </c>
      <c r="M4510">
        <v>35738.499000000003</v>
      </c>
      <c r="N4510">
        <v>0</v>
      </c>
      <c r="O4510">
        <v>0</v>
      </c>
      <c r="P4510">
        <v>2.4279999999999999</v>
      </c>
      <c r="Q4510">
        <v>310.56400000000002</v>
      </c>
      <c r="R4510">
        <v>35736.071000000004</v>
      </c>
      <c r="S4510">
        <v>35425.506999999998</v>
      </c>
    </row>
    <row r="4511" spans="1:19" x14ac:dyDescent="0.3">
      <c r="A4511">
        <v>2021</v>
      </c>
      <c r="B4511">
        <v>7</v>
      </c>
      <c r="C4511">
        <v>7</v>
      </c>
      <c r="D4511">
        <v>22</v>
      </c>
      <c r="E4511">
        <v>31025.815999999999</v>
      </c>
      <c r="F4511">
        <v>1067.577</v>
      </c>
      <c r="G4511">
        <v>114.10299999999999</v>
      </c>
      <c r="H4511">
        <v>78.254999999999995</v>
      </c>
      <c r="I4511">
        <v>669.53200000000004</v>
      </c>
      <c r="J4511">
        <v>5.7759999999999998</v>
      </c>
      <c r="K4511">
        <v>12.451000000000001</v>
      </c>
      <c r="L4511">
        <v>93.447999999999993</v>
      </c>
      <c r="M4511">
        <v>32952.853999999999</v>
      </c>
      <c r="N4511">
        <v>0</v>
      </c>
      <c r="O4511">
        <v>0</v>
      </c>
      <c r="P4511">
        <v>-12.494999999999999</v>
      </c>
      <c r="Q4511">
        <v>275.56599999999997</v>
      </c>
      <c r="R4511">
        <v>32965.349000000002</v>
      </c>
      <c r="S4511">
        <v>32689.784</v>
      </c>
    </row>
    <row r="4512" spans="1:19" x14ac:dyDescent="0.3">
      <c r="A4512">
        <v>2021</v>
      </c>
      <c r="B4512">
        <v>7</v>
      </c>
      <c r="C4512">
        <v>7</v>
      </c>
      <c r="D4512">
        <v>23</v>
      </c>
      <c r="E4512">
        <v>28064.144</v>
      </c>
      <c r="F4512">
        <v>1252.519</v>
      </c>
      <c r="G4512">
        <v>104.861</v>
      </c>
      <c r="H4512">
        <v>77.311000000000007</v>
      </c>
      <c r="I4512">
        <v>1124.624</v>
      </c>
      <c r="J4512">
        <v>6.3360000000000003</v>
      </c>
      <c r="K4512">
        <v>34.558</v>
      </c>
      <c r="L4512">
        <v>92.12</v>
      </c>
      <c r="M4512">
        <v>30651.612000000001</v>
      </c>
      <c r="N4512">
        <v>0</v>
      </c>
      <c r="O4512">
        <v>0</v>
      </c>
      <c r="P4512">
        <v>-12.433999999999999</v>
      </c>
      <c r="Q4512">
        <v>237.631</v>
      </c>
      <c r="R4512">
        <v>30664.046999999999</v>
      </c>
      <c r="S4512">
        <v>30426.415000000001</v>
      </c>
    </row>
    <row r="4513" spans="1:19" x14ac:dyDescent="0.3">
      <c r="A4513">
        <v>2021</v>
      </c>
      <c r="B4513">
        <v>7</v>
      </c>
      <c r="C4513">
        <v>7</v>
      </c>
      <c r="D4513">
        <v>24</v>
      </c>
      <c r="E4513">
        <v>25639.241000000002</v>
      </c>
      <c r="F4513">
        <v>1480.5360000000001</v>
      </c>
      <c r="G4513">
        <v>97.004999999999995</v>
      </c>
      <c r="H4513">
        <v>75.736999999999995</v>
      </c>
      <c r="I4513">
        <v>999.05899999999997</v>
      </c>
      <c r="J4513">
        <v>6.2009999999999996</v>
      </c>
      <c r="K4513">
        <v>43.180999999999997</v>
      </c>
      <c r="L4513">
        <v>89.897999999999996</v>
      </c>
      <c r="M4513">
        <v>28333.851999999999</v>
      </c>
      <c r="N4513">
        <v>0</v>
      </c>
      <c r="O4513">
        <v>0</v>
      </c>
      <c r="P4513">
        <v>-22.109000000000002</v>
      </c>
      <c r="Q4513">
        <v>205.03299999999999</v>
      </c>
      <c r="R4513">
        <v>28355.962</v>
      </c>
      <c r="S4513">
        <v>28150.929</v>
      </c>
    </row>
    <row r="4514" spans="1:19" x14ac:dyDescent="0.3">
      <c r="A4514">
        <v>2021</v>
      </c>
      <c r="B4514">
        <v>7</v>
      </c>
      <c r="C4514">
        <v>8</v>
      </c>
      <c r="D4514">
        <v>1</v>
      </c>
      <c r="E4514">
        <v>23165.978999999999</v>
      </c>
      <c r="F4514">
        <v>1738.223</v>
      </c>
      <c r="G4514">
        <v>80.89</v>
      </c>
      <c r="H4514">
        <v>74.701999999999998</v>
      </c>
      <c r="I4514">
        <v>709.25599999999997</v>
      </c>
      <c r="J4514">
        <v>6.0380000000000003</v>
      </c>
      <c r="K4514">
        <v>38.095999999999997</v>
      </c>
      <c r="L4514">
        <v>88.296000000000006</v>
      </c>
      <c r="M4514">
        <v>25820.591</v>
      </c>
      <c r="N4514">
        <v>0</v>
      </c>
      <c r="O4514">
        <v>0</v>
      </c>
      <c r="P4514">
        <v>-18.033000000000001</v>
      </c>
      <c r="Q4514">
        <v>192.97</v>
      </c>
      <c r="R4514">
        <v>25838.623</v>
      </c>
      <c r="S4514">
        <v>25645.652999999998</v>
      </c>
    </row>
    <row r="4515" spans="1:19" x14ac:dyDescent="0.3">
      <c r="A4515">
        <v>2021</v>
      </c>
      <c r="B4515">
        <v>7</v>
      </c>
      <c r="C4515">
        <v>8</v>
      </c>
      <c r="D4515">
        <v>2</v>
      </c>
      <c r="E4515">
        <v>22062.248</v>
      </c>
      <c r="F4515">
        <v>1838.1479999999999</v>
      </c>
      <c r="G4515">
        <v>77.106999999999999</v>
      </c>
      <c r="H4515">
        <v>73.225999999999999</v>
      </c>
      <c r="I4515">
        <v>424.76799999999997</v>
      </c>
      <c r="J4515">
        <v>5.9470000000000001</v>
      </c>
      <c r="K4515">
        <v>32.728000000000002</v>
      </c>
      <c r="L4515">
        <v>87.623999999999995</v>
      </c>
      <c r="M4515">
        <v>24524.688999999998</v>
      </c>
      <c r="N4515">
        <v>0</v>
      </c>
      <c r="O4515">
        <v>0</v>
      </c>
      <c r="P4515">
        <v>-12.728999999999999</v>
      </c>
      <c r="Q4515">
        <v>178.24299999999999</v>
      </c>
      <c r="R4515">
        <v>24537.418000000001</v>
      </c>
      <c r="S4515">
        <v>24359.174999999999</v>
      </c>
    </row>
    <row r="4516" spans="1:19" x14ac:dyDescent="0.3">
      <c r="A4516">
        <v>2021</v>
      </c>
      <c r="B4516">
        <v>7</v>
      </c>
      <c r="C4516">
        <v>8</v>
      </c>
      <c r="D4516">
        <v>3</v>
      </c>
      <c r="E4516">
        <v>21441.332999999999</v>
      </c>
      <c r="F4516">
        <v>1860.9190000000001</v>
      </c>
      <c r="G4516">
        <v>73.841999999999999</v>
      </c>
      <c r="H4516">
        <v>71.988</v>
      </c>
      <c r="I4516">
        <v>241.59299999999999</v>
      </c>
      <c r="J4516">
        <v>5.7679999999999998</v>
      </c>
      <c r="K4516">
        <v>29.01</v>
      </c>
      <c r="L4516">
        <v>87.254999999999995</v>
      </c>
      <c r="M4516">
        <v>23737.865000000002</v>
      </c>
      <c r="N4516">
        <v>0</v>
      </c>
      <c r="O4516">
        <v>0</v>
      </c>
      <c r="P4516">
        <v>-7.8179999999999996</v>
      </c>
      <c r="Q4516">
        <v>171.102</v>
      </c>
      <c r="R4516">
        <v>23745.682000000001</v>
      </c>
      <c r="S4516">
        <v>23574.58</v>
      </c>
    </row>
    <row r="4517" spans="1:19" x14ac:dyDescent="0.3">
      <c r="A4517">
        <v>2021</v>
      </c>
      <c r="B4517">
        <v>7</v>
      </c>
      <c r="C4517">
        <v>8</v>
      </c>
      <c r="D4517">
        <v>4</v>
      </c>
      <c r="E4517">
        <v>21576.420999999998</v>
      </c>
      <c r="F4517">
        <v>1840.912</v>
      </c>
      <c r="G4517">
        <v>72.367999999999995</v>
      </c>
      <c r="H4517">
        <v>71.400000000000006</v>
      </c>
      <c r="I4517">
        <v>121.383</v>
      </c>
      <c r="J4517">
        <v>4.4950000000000001</v>
      </c>
      <c r="K4517">
        <v>27.481000000000002</v>
      </c>
      <c r="L4517">
        <v>87.334000000000003</v>
      </c>
      <c r="M4517">
        <v>23729.424999999999</v>
      </c>
      <c r="N4517">
        <v>0</v>
      </c>
      <c r="O4517">
        <v>0</v>
      </c>
      <c r="P4517">
        <v>-4.7880000000000003</v>
      </c>
      <c r="Q4517">
        <v>170.553</v>
      </c>
      <c r="R4517">
        <v>23734.213</v>
      </c>
      <c r="S4517">
        <v>23563.66</v>
      </c>
    </row>
    <row r="4518" spans="1:19" x14ac:dyDescent="0.3">
      <c r="A4518">
        <v>2021</v>
      </c>
      <c r="B4518">
        <v>7</v>
      </c>
      <c r="C4518">
        <v>8</v>
      </c>
      <c r="D4518">
        <v>5</v>
      </c>
      <c r="E4518">
        <v>22552.312000000002</v>
      </c>
      <c r="F4518">
        <v>1697.6120000000001</v>
      </c>
      <c r="G4518">
        <v>71.885000000000005</v>
      </c>
      <c r="H4518">
        <v>71.938999999999993</v>
      </c>
      <c r="I4518">
        <v>84.954999999999998</v>
      </c>
      <c r="J4518">
        <v>2.8220000000000001</v>
      </c>
      <c r="K4518">
        <v>12.754</v>
      </c>
      <c r="L4518">
        <v>87.932000000000002</v>
      </c>
      <c r="M4518">
        <v>24510.327000000001</v>
      </c>
      <c r="N4518">
        <v>0.14899999999999999</v>
      </c>
      <c r="O4518">
        <v>0</v>
      </c>
      <c r="P4518">
        <v>-3.5569999999999999</v>
      </c>
      <c r="Q4518">
        <v>178.72800000000001</v>
      </c>
      <c r="R4518">
        <v>24513.734</v>
      </c>
      <c r="S4518">
        <v>24335.006000000001</v>
      </c>
    </row>
    <row r="4519" spans="1:19" x14ac:dyDescent="0.3">
      <c r="A4519">
        <v>2021</v>
      </c>
      <c r="B4519">
        <v>7</v>
      </c>
      <c r="C4519">
        <v>8</v>
      </c>
      <c r="D4519">
        <v>6</v>
      </c>
      <c r="E4519">
        <v>23781.826000000001</v>
      </c>
      <c r="F4519">
        <v>1528.095</v>
      </c>
      <c r="G4519">
        <v>72.814999999999998</v>
      </c>
      <c r="H4519">
        <v>73.204999999999998</v>
      </c>
      <c r="I4519">
        <v>149.79499999999999</v>
      </c>
      <c r="J4519">
        <v>3.399</v>
      </c>
      <c r="K4519">
        <v>5.2039999999999997</v>
      </c>
      <c r="L4519">
        <v>88.698999999999998</v>
      </c>
      <c r="M4519">
        <v>25630.222000000002</v>
      </c>
      <c r="N4519">
        <v>133.292</v>
      </c>
      <c r="O4519">
        <v>0</v>
      </c>
      <c r="P4519">
        <v>-1.0640000000000001</v>
      </c>
      <c r="Q4519">
        <v>200.40299999999999</v>
      </c>
      <c r="R4519">
        <v>25497.992999999999</v>
      </c>
      <c r="S4519">
        <v>25297.591</v>
      </c>
    </row>
    <row r="4520" spans="1:19" x14ac:dyDescent="0.3">
      <c r="A4520">
        <v>2021</v>
      </c>
      <c r="B4520">
        <v>7</v>
      </c>
      <c r="C4520">
        <v>8</v>
      </c>
      <c r="D4520">
        <v>7</v>
      </c>
      <c r="E4520">
        <v>25868.941999999999</v>
      </c>
      <c r="F4520">
        <v>1405.385</v>
      </c>
      <c r="G4520">
        <v>74.369</v>
      </c>
      <c r="H4520">
        <v>74.450999999999993</v>
      </c>
      <c r="I4520">
        <v>294.92899999999997</v>
      </c>
      <c r="J4520">
        <v>4.1639999999999997</v>
      </c>
      <c r="K4520">
        <v>12.694000000000001</v>
      </c>
      <c r="L4520">
        <v>90.341999999999999</v>
      </c>
      <c r="M4520">
        <v>27750.906999999999</v>
      </c>
      <c r="N4520">
        <v>1304.7080000000001</v>
      </c>
      <c r="O4520">
        <v>0</v>
      </c>
      <c r="P4520">
        <v>-0.80700000000000005</v>
      </c>
      <c r="Q4520">
        <v>237.99799999999999</v>
      </c>
      <c r="R4520">
        <v>26447.006000000001</v>
      </c>
      <c r="S4520">
        <v>26209.008000000002</v>
      </c>
    </row>
    <row r="4521" spans="1:19" x14ac:dyDescent="0.3">
      <c r="A4521">
        <v>2021</v>
      </c>
      <c r="B4521">
        <v>7</v>
      </c>
      <c r="C4521">
        <v>8</v>
      </c>
      <c r="D4521">
        <v>8</v>
      </c>
      <c r="E4521">
        <v>27851.302</v>
      </c>
      <c r="F4521">
        <v>1300.194</v>
      </c>
      <c r="G4521">
        <v>79.564999999999998</v>
      </c>
      <c r="H4521">
        <v>74.168000000000006</v>
      </c>
      <c r="I4521">
        <v>488.18</v>
      </c>
      <c r="J4521">
        <v>4.9000000000000004</v>
      </c>
      <c r="K4521">
        <v>7.28</v>
      </c>
      <c r="L4521">
        <v>91.605000000000004</v>
      </c>
      <c r="M4521">
        <v>29817.628000000001</v>
      </c>
      <c r="N4521">
        <v>3521.5129999999999</v>
      </c>
      <c r="O4521">
        <v>-24.206</v>
      </c>
      <c r="P4521">
        <v>-0.754</v>
      </c>
      <c r="Q4521">
        <v>285.88799999999998</v>
      </c>
      <c r="R4521">
        <v>26321.076000000001</v>
      </c>
      <c r="S4521">
        <v>26035.187999999998</v>
      </c>
    </row>
    <row r="4522" spans="1:19" x14ac:dyDescent="0.3">
      <c r="A4522">
        <v>2021</v>
      </c>
      <c r="B4522">
        <v>7</v>
      </c>
      <c r="C4522">
        <v>8</v>
      </c>
      <c r="D4522">
        <v>9</v>
      </c>
      <c r="E4522">
        <v>29981.821</v>
      </c>
      <c r="F4522">
        <v>1222.519</v>
      </c>
      <c r="G4522">
        <v>86.016000000000005</v>
      </c>
      <c r="H4522">
        <v>75.296000000000006</v>
      </c>
      <c r="I4522">
        <v>601.69799999999998</v>
      </c>
      <c r="J4522">
        <v>5.4370000000000003</v>
      </c>
      <c r="K4522">
        <v>7.2160000000000002</v>
      </c>
      <c r="L4522">
        <v>92.828999999999994</v>
      </c>
      <c r="M4522">
        <v>31986.815999999999</v>
      </c>
      <c r="N4522">
        <v>5735.0140000000001</v>
      </c>
      <c r="O4522">
        <v>-61.561</v>
      </c>
      <c r="P4522">
        <v>-0.11600000000000001</v>
      </c>
      <c r="Q4522">
        <v>332.41899999999998</v>
      </c>
      <c r="R4522">
        <v>26313.48</v>
      </c>
      <c r="S4522">
        <v>25981.061000000002</v>
      </c>
    </row>
    <row r="4523" spans="1:19" x14ac:dyDescent="0.3">
      <c r="A4523">
        <v>2021</v>
      </c>
      <c r="B4523">
        <v>7</v>
      </c>
      <c r="C4523">
        <v>8</v>
      </c>
      <c r="D4523">
        <v>10</v>
      </c>
      <c r="E4523">
        <v>31955.826000000001</v>
      </c>
      <c r="F4523">
        <v>1143.095</v>
      </c>
      <c r="G4523">
        <v>92.501999999999995</v>
      </c>
      <c r="H4523">
        <v>76.186000000000007</v>
      </c>
      <c r="I4523">
        <v>568.28399999999999</v>
      </c>
      <c r="J4523">
        <v>5.7370000000000001</v>
      </c>
      <c r="K4523">
        <v>16.23</v>
      </c>
      <c r="L4523">
        <v>93.573999999999998</v>
      </c>
      <c r="M4523">
        <v>33858.932000000001</v>
      </c>
      <c r="N4523">
        <v>7551.232</v>
      </c>
      <c r="O4523">
        <v>-81.509</v>
      </c>
      <c r="P4523">
        <v>1.472</v>
      </c>
      <c r="Q4523">
        <v>370.51900000000001</v>
      </c>
      <c r="R4523">
        <v>26387.737000000001</v>
      </c>
      <c r="S4523">
        <v>26017.218000000001</v>
      </c>
    </row>
    <row r="4524" spans="1:19" x14ac:dyDescent="0.3">
      <c r="A4524">
        <v>2021</v>
      </c>
      <c r="B4524">
        <v>7</v>
      </c>
      <c r="C4524">
        <v>8</v>
      </c>
      <c r="D4524">
        <v>11</v>
      </c>
      <c r="E4524">
        <v>33314.711000000003</v>
      </c>
      <c r="F4524">
        <v>1058.7439999999999</v>
      </c>
      <c r="G4524">
        <v>96.268000000000001</v>
      </c>
      <c r="H4524">
        <v>77.337999999999994</v>
      </c>
      <c r="I4524">
        <v>483.69600000000003</v>
      </c>
      <c r="J4524">
        <v>5.8719999999999999</v>
      </c>
      <c r="K4524">
        <v>18.12</v>
      </c>
      <c r="L4524">
        <v>93.908000000000001</v>
      </c>
      <c r="M4524">
        <v>35052.387999999999</v>
      </c>
      <c r="N4524">
        <v>8809.0580000000009</v>
      </c>
      <c r="O4524">
        <v>-81.197000000000003</v>
      </c>
      <c r="P4524">
        <v>2.6480000000000001</v>
      </c>
      <c r="Q4524">
        <v>408.41899999999998</v>
      </c>
      <c r="R4524">
        <v>26321.879000000001</v>
      </c>
      <c r="S4524">
        <v>25913.46</v>
      </c>
    </row>
    <row r="4525" spans="1:19" x14ac:dyDescent="0.3">
      <c r="A4525">
        <v>2021</v>
      </c>
      <c r="B4525">
        <v>7</v>
      </c>
      <c r="C4525">
        <v>8</v>
      </c>
      <c r="D4525">
        <v>12</v>
      </c>
      <c r="E4525">
        <v>34550.233</v>
      </c>
      <c r="F4525">
        <v>955.65599999999995</v>
      </c>
      <c r="G4525">
        <v>99.322000000000003</v>
      </c>
      <c r="H4525">
        <v>78.510999999999996</v>
      </c>
      <c r="I4525">
        <v>447.51600000000002</v>
      </c>
      <c r="J4525">
        <v>5.8419999999999996</v>
      </c>
      <c r="K4525">
        <v>6.7510000000000003</v>
      </c>
      <c r="L4525">
        <v>94.156000000000006</v>
      </c>
      <c r="M4525">
        <v>36138.665000000001</v>
      </c>
      <c r="N4525">
        <v>9431.3349999999991</v>
      </c>
      <c r="O4525">
        <v>-49.545999999999999</v>
      </c>
      <c r="P4525">
        <v>4.8209999999999997</v>
      </c>
      <c r="Q4525">
        <v>442.178</v>
      </c>
      <c r="R4525">
        <v>26752.055</v>
      </c>
      <c r="S4525">
        <v>26309.877</v>
      </c>
    </row>
    <row r="4526" spans="1:19" x14ac:dyDescent="0.3">
      <c r="A4526">
        <v>2021</v>
      </c>
      <c r="B4526">
        <v>7</v>
      </c>
      <c r="C4526">
        <v>8</v>
      </c>
      <c r="D4526">
        <v>13</v>
      </c>
      <c r="E4526">
        <v>36138.701000000001</v>
      </c>
      <c r="F4526">
        <v>829.59199999999998</v>
      </c>
      <c r="G4526">
        <v>102.666</v>
      </c>
      <c r="H4526">
        <v>81.356999999999999</v>
      </c>
      <c r="I4526">
        <v>423.50099999999998</v>
      </c>
      <c r="J4526">
        <v>5.7359999999999998</v>
      </c>
      <c r="K4526">
        <v>4.6040000000000001</v>
      </c>
      <c r="L4526">
        <v>94.412000000000006</v>
      </c>
      <c r="M4526">
        <v>37577.902000000002</v>
      </c>
      <c r="N4526">
        <v>9542.7350000000006</v>
      </c>
      <c r="O4526">
        <v>-20.978000000000002</v>
      </c>
      <c r="P4526">
        <v>4.6230000000000002</v>
      </c>
      <c r="Q4526">
        <v>470.28100000000001</v>
      </c>
      <c r="R4526">
        <v>28051.523000000001</v>
      </c>
      <c r="S4526">
        <v>27581.241999999998</v>
      </c>
    </row>
    <row r="4527" spans="1:19" x14ac:dyDescent="0.3">
      <c r="A4527">
        <v>2021</v>
      </c>
      <c r="B4527">
        <v>7</v>
      </c>
      <c r="C4527">
        <v>8</v>
      </c>
      <c r="D4527">
        <v>14</v>
      </c>
      <c r="E4527">
        <v>37262.262999999999</v>
      </c>
      <c r="F4527">
        <v>774.99699999999996</v>
      </c>
      <c r="G4527">
        <v>105.22</v>
      </c>
      <c r="H4527">
        <v>82.323999999999998</v>
      </c>
      <c r="I4527">
        <v>351.24599999999998</v>
      </c>
      <c r="J4527">
        <v>5.0949999999999998</v>
      </c>
      <c r="K4527">
        <v>-11.74</v>
      </c>
      <c r="L4527">
        <v>94.575999999999993</v>
      </c>
      <c r="M4527">
        <v>38558.760999999999</v>
      </c>
      <c r="N4527">
        <v>9060.6910000000007</v>
      </c>
      <c r="O4527">
        <v>-5.194</v>
      </c>
      <c r="P4527">
        <v>3.698</v>
      </c>
      <c r="Q4527">
        <v>494.32499999999999</v>
      </c>
      <c r="R4527">
        <v>29499.566999999999</v>
      </c>
      <c r="S4527">
        <v>29005.241999999998</v>
      </c>
    </row>
    <row r="4528" spans="1:19" x14ac:dyDescent="0.3">
      <c r="A4528">
        <v>2021</v>
      </c>
      <c r="B4528">
        <v>7</v>
      </c>
      <c r="C4528">
        <v>8</v>
      </c>
      <c r="D4528">
        <v>15</v>
      </c>
      <c r="E4528">
        <v>38225.24</v>
      </c>
      <c r="F4528">
        <v>759.64800000000002</v>
      </c>
      <c r="G4528">
        <v>106.467</v>
      </c>
      <c r="H4528">
        <v>83.875</v>
      </c>
      <c r="I4528">
        <v>284.096</v>
      </c>
      <c r="J4528">
        <v>4.0839999999999996</v>
      </c>
      <c r="K4528">
        <v>-14.324</v>
      </c>
      <c r="L4528">
        <v>94.686999999999998</v>
      </c>
      <c r="M4528">
        <v>39437.303999999996</v>
      </c>
      <c r="N4528">
        <v>7948.1760000000004</v>
      </c>
      <c r="O4528">
        <v>-1.0149999999999999</v>
      </c>
      <c r="P4528">
        <v>6.9619999999999997</v>
      </c>
      <c r="Q4528">
        <v>511.101</v>
      </c>
      <c r="R4528">
        <v>31483.181</v>
      </c>
      <c r="S4528">
        <v>30972.080000000002</v>
      </c>
    </row>
    <row r="4529" spans="1:19" x14ac:dyDescent="0.3">
      <c r="A4529">
        <v>2021</v>
      </c>
      <c r="B4529">
        <v>7</v>
      </c>
      <c r="C4529">
        <v>8</v>
      </c>
      <c r="D4529">
        <v>16</v>
      </c>
      <c r="E4529">
        <v>38468.822</v>
      </c>
      <c r="F4529">
        <v>740.73299999999995</v>
      </c>
      <c r="G4529">
        <v>106.151</v>
      </c>
      <c r="H4529">
        <v>82.558000000000007</v>
      </c>
      <c r="I4529">
        <v>91.177000000000007</v>
      </c>
      <c r="J4529">
        <v>1.821</v>
      </c>
      <c r="K4529">
        <v>-72.960999999999999</v>
      </c>
      <c r="L4529">
        <v>94.712999999999994</v>
      </c>
      <c r="M4529">
        <v>39406.862000000001</v>
      </c>
      <c r="N4529">
        <v>6284.4129999999996</v>
      </c>
      <c r="O4529">
        <v>7.8970000000000002</v>
      </c>
      <c r="P4529">
        <v>7.9640000000000004</v>
      </c>
      <c r="Q4529">
        <v>521.404</v>
      </c>
      <c r="R4529">
        <v>33106.587</v>
      </c>
      <c r="S4529">
        <v>32585.183000000001</v>
      </c>
    </row>
    <row r="4530" spans="1:19" x14ac:dyDescent="0.3">
      <c r="A4530">
        <v>2021</v>
      </c>
      <c r="B4530">
        <v>7</v>
      </c>
      <c r="C4530">
        <v>8</v>
      </c>
      <c r="D4530">
        <v>17</v>
      </c>
      <c r="E4530">
        <v>37992.423999999999</v>
      </c>
      <c r="F4530">
        <v>737.05200000000002</v>
      </c>
      <c r="G4530">
        <v>105.747</v>
      </c>
      <c r="H4530">
        <v>82.492000000000004</v>
      </c>
      <c r="I4530">
        <v>98.588999999999999</v>
      </c>
      <c r="J4530">
        <v>2.069</v>
      </c>
      <c r="K4530">
        <v>-104.857</v>
      </c>
      <c r="L4530">
        <v>94.668999999999997</v>
      </c>
      <c r="M4530">
        <v>38902.438999999998</v>
      </c>
      <c r="N4530">
        <v>4107.0410000000002</v>
      </c>
      <c r="O4530">
        <v>29.292999999999999</v>
      </c>
      <c r="P4530">
        <v>8.3390000000000004</v>
      </c>
      <c r="Q4530">
        <v>520.73</v>
      </c>
      <c r="R4530">
        <v>34757.767</v>
      </c>
      <c r="S4530">
        <v>34237.036</v>
      </c>
    </row>
    <row r="4531" spans="1:19" x14ac:dyDescent="0.3">
      <c r="A4531">
        <v>2021</v>
      </c>
      <c r="B4531">
        <v>7</v>
      </c>
      <c r="C4531">
        <v>8</v>
      </c>
      <c r="D4531">
        <v>18</v>
      </c>
      <c r="E4531">
        <v>36681.036999999997</v>
      </c>
      <c r="F4531">
        <v>767.64599999999996</v>
      </c>
      <c r="G4531">
        <v>105.861</v>
      </c>
      <c r="H4531">
        <v>81.745000000000005</v>
      </c>
      <c r="I4531">
        <v>124.655</v>
      </c>
      <c r="J4531">
        <v>2.0009999999999999</v>
      </c>
      <c r="K4531">
        <v>-102.75700000000001</v>
      </c>
      <c r="L4531">
        <v>94.51</v>
      </c>
      <c r="M4531">
        <v>37648.837</v>
      </c>
      <c r="N4531">
        <v>1763.2729999999999</v>
      </c>
      <c r="O4531">
        <v>67.414000000000001</v>
      </c>
      <c r="P4531">
        <v>-0.19400000000000001</v>
      </c>
      <c r="Q4531">
        <v>502.99</v>
      </c>
      <c r="R4531">
        <v>35818.343999999997</v>
      </c>
      <c r="S4531">
        <v>35315.353999999999</v>
      </c>
    </row>
    <row r="4532" spans="1:19" x14ac:dyDescent="0.3">
      <c r="A4532">
        <v>2021</v>
      </c>
      <c r="B4532">
        <v>7</v>
      </c>
      <c r="C4532">
        <v>8</v>
      </c>
      <c r="D4532">
        <v>19</v>
      </c>
      <c r="E4532">
        <v>34937.669000000002</v>
      </c>
      <c r="F4532">
        <v>772.822</v>
      </c>
      <c r="G4532">
        <v>103.456</v>
      </c>
      <c r="H4532">
        <v>81.167000000000002</v>
      </c>
      <c r="I4532">
        <v>137.489</v>
      </c>
      <c r="J4532">
        <v>1.8859999999999999</v>
      </c>
      <c r="K4532">
        <v>-107.498</v>
      </c>
      <c r="L4532">
        <v>94.257999999999996</v>
      </c>
      <c r="M4532">
        <v>35917.790999999997</v>
      </c>
      <c r="N4532">
        <v>300.01</v>
      </c>
      <c r="O4532">
        <v>85.722999999999999</v>
      </c>
      <c r="P4532">
        <v>3.2050000000000001</v>
      </c>
      <c r="Q4532">
        <v>456.65699999999998</v>
      </c>
      <c r="R4532">
        <v>35528.853000000003</v>
      </c>
      <c r="S4532">
        <v>35072.196000000004</v>
      </c>
    </row>
    <row r="4533" spans="1:19" x14ac:dyDescent="0.3">
      <c r="A4533">
        <v>2021</v>
      </c>
      <c r="B4533">
        <v>7</v>
      </c>
      <c r="C4533">
        <v>8</v>
      </c>
      <c r="D4533">
        <v>20</v>
      </c>
      <c r="E4533">
        <v>34298.504000000001</v>
      </c>
      <c r="F4533">
        <v>820.06399999999996</v>
      </c>
      <c r="G4533">
        <v>99.962999999999994</v>
      </c>
      <c r="H4533">
        <v>79.926000000000002</v>
      </c>
      <c r="I4533">
        <v>165.87</v>
      </c>
      <c r="J4533">
        <v>3.3860000000000001</v>
      </c>
      <c r="K4533">
        <v>-109.812</v>
      </c>
      <c r="L4533">
        <v>94.132000000000005</v>
      </c>
      <c r="M4533">
        <v>35352.071000000004</v>
      </c>
      <c r="N4533">
        <v>5.7240000000000002</v>
      </c>
      <c r="O4533">
        <v>85.11</v>
      </c>
      <c r="P4533">
        <v>7.2290000000000001</v>
      </c>
      <c r="Q4533">
        <v>405.52</v>
      </c>
      <c r="R4533">
        <v>35254.006999999998</v>
      </c>
      <c r="S4533">
        <v>34848.487000000001</v>
      </c>
    </row>
    <row r="4534" spans="1:19" x14ac:dyDescent="0.3">
      <c r="A4534">
        <v>2021</v>
      </c>
      <c r="B4534">
        <v>7</v>
      </c>
      <c r="C4534">
        <v>8</v>
      </c>
      <c r="D4534">
        <v>21</v>
      </c>
      <c r="E4534">
        <v>33066.678999999996</v>
      </c>
      <c r="F4534">
        <v>880.38599999999997</v>
      </c>
      <c r="G4534">
        <v>98.242999999999995</v>
      </c>
      <c r="H4534">
        <v>79.355999999999995</v>
      </c>
      <c r="I4534">
        <v>599.99599999999998</v>
      </c>
      <c r="J4534">
        <v>6.1710000000000003</v>
      </c>
      <c r="K4534">
        <v>-25.885000000000002</v>
      </c>
      <c r="L4534">
        <v>93.891000000000005</v>
      </c>
      <c r="M4534">
        <v>34700.593999999997</v>
      </c>
      <c r="N4534">
        <v>0</v>
      </c>
      <c r="O4534">
        <v>0</v>
      </c>
      <c r="P4534">
        <v>2.4279999999999999</v>
      </c>
      <c r="Q4534">
        <v>356.98200000000003</v>
      </c>
      <c r="R4534">
        <v>34698.165999999997</v>
      </c>
      <c r="S4534">
        <v>34341.184000000001</v>
      </c>
    </row>
    <row r="4535" spans="1:19" x14ac:dyDescent="0.3">
      <c r="A4535">
        <v>2021</v>
      </c>
      <c r="B4535">
        <v>7</v>
      </c>
      <c r="C4535">
        <v>8</v>
      </c>
      <c r="D4535">
        <v>22</v>
      </c>
      <c r="E4535">
        <v>30220.960999999999</v>
      </c>
      <c r="F4535">
        <v>1067.577</v>
      </c>
      <c r="G4535">
        <v>93.643000000000001</v>
      </c>
      <c r="H4535">
        <v>77.775000000000006</v>
      </c>
      <c r="I4535">
        <v>669.53200000000004</v>
      </c>
      <c r="J4535">
        <v>5.7759999999999998</v>
      </c>
      <c r="K4535">
        <v>12.444000000000001</v>
      </c>
      <c r="L4535">
        <v>93.14</v>
      </c>
      <c r="M4535">
        <v>32147.204000000002</v>
      </c>
      <c r="N4535">
        <v>0</v>
      </c>
      <c r="O4535">
        <v>0</v>
      </c>
      <c r="P4535">
        <v>-12.494999999999999</v>
      </c>
      <c r="Q4535">
        <v>310.27699999999999</v>
      </c>
      <c r="R4535">
        <v>32159.7</v>
      </c>
      <c r="S4535">
        <v>31849.422999999999</v>
      </c>
    </row>
    <row r="4536" spans="1:19" x14ac:dyDescent="0.3">
      <c r="A4536">
        <v>2021</v>
      </c>
      <c r="B4536">
        <v>7</v>
      </c>
      <c r="C4536">
        <v>8</v>
      </c>
      <c r="D4536">
        <v>23</v>
      </c>
      <c r="E4536">
        <v>27231.595000000001</v>
      </c>
      <c r="F4536">
        <v>1252.519</v>
      </c>
      <c r="G4536">
        <v>86.78</v>
      </c>
      <c r="H4536">
        <v>76.825000000000003</v>
      </c>
      <c r="I4536">
        <v>1124.624</v>
      </c>
      <c r="J4536">
        <v>6.3360000000000003</v>
      </c>
      <c r="K4536">
        <v>34.627000000000002</v>
      </c>
      <c r="L4536">
        <v>91.274000000000001</v>
      </c>
      <c r="M4536">
        <v>29817.8</v>
      </c>
      <c r="N4536">
        <v>0</v>
      </c>
      <c r="O4536">
        <v>0</v>
      </c>
      <c r="P4536">
        <v>-12.433999999999999</v>
      </c>
      <c r="Q4536">
        <v>262.93</v>
      </c>
      <c r="R4536">
        <v>29830.235000000001</v>
      </c>
      <c r="S4536">
        <v>29567.305</v>
      </c>
    </row>
    <row r="4537" spans="1:19" x14ac:dyDescent="0.3">
      <c r="A4537">
        <v>2021</v>
      </c>
      <c r="B4537">
        <v>7</v>
      </c>
      <c r="C4537">
        <v>8</v>
      </c>
      <c r="D4537">
        <v>24</v>
      </c>
      <c r="E4537">
        <v>25002.043000000001</v>
      </c>
      <c r="F4537">
        <v>1480.5360000000001</v>
      </c>
      <c r="G4537">
        <v>77.441000000000003</v>
      </c>
      <c r="H4537">
        <v>75.346000000000004</v>
      </c>
      <c r="I4537">
        <v>999.05899999999997</v>
      </c>
      <c r="J4537">
        <v>6.2009999999999996</v>
      </c>
      <c r="K4537">
        <v>43.557000000000002</v>
      </c>
      <c r="L4537">
        <v>89.433000000000007</v>
      </c>
      <c r="M4537">
        <v>27696.175999999999</v>
      </c>
      <c r="N4537">
        <v>0</v>
      </c>
      <c r="O4537">
        <v>0</v>
      </c>
      <c r="P4537">
        <v>-22.109000000000002</v>
      </c>
      <c r="Q4537">
        <v>222.76300000000001</v>
      </c>
      <c r="R4537">
        <v>27718.285</v>
      </c>
      <c r="S4537">
        <v>27495.523000000001</v>
      </c>
    </row>
    <row r="4538" spans="1:19" x14ac:dyDescent="0.3">
      <c r="A4538">
        <v>2021</v>
      </c>
      <c r="B4538">
        <v>7</v>
      </c>
      <c r="C4538">
        <v>9</v>
      </c>
      <c r="D4538">
        <v>1</v>
      </c>
      <c r="E4538">
        <v>22912.406999999999</v>
      </c>
      <c r="F4538">
        <v>1738.223</v>
      </c>
      <c r="G4538">
        <v>78.801000000000002</v>
      </c>
      <c r="H4538">
        <v>74.468000000000004</v>
      </c>
      <c r="I4538">
        <v>709.25599999999997</v>
      </c>
      <c r="J4538">
        <v>6.0380000000000003</v>
      </c>
      <c r="K4538">
        <v>36.131999999999998</v>
      </c>
      <c r="L4538">
        <v>88.099000000000004</v>
      </c>
      <c r="M4538">
        <v>25564.623</v>
      </c>
      <c r="N4538">
        <v>0</v>
      </c>
      <c r="O4538">
        <v>0</v>
      </c>
      <c r="P4538">
        <v>-18.033000000000001</v>
      </c>
      <c r="Q4538">
        <v>183.44</v>
      </c>
      <c r="R4538">
        <v>25582.654999999999</v>
      </c>
      <c r="S4538">
        <v>25399.216</v>
      </c>
    </row>
    <row r="4539" spans="1:19" x14ac:dyDescent="0.3">
      <c r="A4539">
        <v>2021</v>
      </c>
      <c r="B4539">
        <v>7</v>
      </c>
      <c r="C4539">
        <v>9</v>
      </c>
      <c r="D4539">
        <v>2</v>
      </c>
      <c r="E4539">
        <v>21919.437999999998</v>
      </c>
      <c r="F4539">
        <v>1838.1479999999999</v>
      </c>
      <c r="G4539">
        <v>75.238</v>
      </c>
      <c r="H4539">
        <v>73.096999999999994</v>
      </c>
      <c r="I4539">
        <v>424.76799999999997</v>
      </c>
      <c r="J4539">
        <v>5.9470000000000001</v>
      </c>
      <c r="K4539">
        <v>31.875</v>
      </c>
      <c r="L4539">
        <v>87.51</v>
      </c>
      <c r="M4539">
        <v>24380.784</v>
      </c>
      <c r="N4539">
        <v>0</v>
      </c>
      <c r="O4539">
        <v>0</v>
      </c>
      <c r="P4539">
        <v>-12.728999999999999</v>
      </c>
      <c r="Q4539">
        <v>170.81200000000001</v>
      </c>
      <c r="R4539">
        <v>24393.512999999999</v>
      </c>
      <c r="S4539">
        <v>24222.701000000001</v>
      </c>
    </row>
    <row r="4540" spans="1:19" x14ac:dyDescent="0.3">
      <c r="A4540">
        <v>2021</v>
      </c>
      <c r="B4540">
        <v>7</v>
      </c>
      <c r="C4540">
        <v>9</v>
      </c>
      <c r="D4540">
        <v>3</v>
      </c>
      <c r="E4540">
        <v>21573.736000000001</v>
      </c>
      <c r="F4540">
        <v>1860.9190000000001</v>
      </c>
      <c r="G4540">
        <v>72.507999999999996</v>
      </c>
      <c r="H4540">
        <v>72.037999999999997</v>
      </c>
      <c r="I4540">
        <v>241.59299999999999</v>
      </c>
      <c r="J4540">
        <v>5.7679999999999998</v>
      </c>
      <c r="K4540">
        <v>28.510999999999999</v>
      </c>
      <c r="L4540">
        <v>87.31</v>
      </c>
      <c r="M4540">
        <v>23869.874</v>
      </c>
      <c r="N4540">
        <v>0</v>
      </c>
      <c r="O4540">
        <v>0</v>
      </c>
      <c r="P4540">
        <v>-7.8179999999999996</v>
      </c>
      <c r="Q4540">
        <v>164.791</v>
      </c>
      <c r="R4540">
        <v>23877.690999999999</v>
      </c>
      <c r="S4540">
        <v>23712.9</v>
      </c>
    </row>
    <row r="4541" spans="1:19" x14ac:dyDescent="0.3">
      <c r="A4541">
        <v>2021</v>
      </c>
      <c r="B4541">
        <v>7</v>
      </c>
      <c r="C4541">
        <v>9</v>
      </c>
      <c r="D4541">
        <v>4</v>
      </c>
      <c r="E4541">
        <v>21820.537</v>
      </c>
      <c r="F4541">
        <v>1840.912</v>
      </c>
      <c r="G4541">
        <v>70.734999999999999</v>
      </c>
      <c r="H4541">
        <v>71.501000000000005</v>
      </c>
      <c r="I4541">
        <v>121.383</v>
      </c>
      <c r="J4541">
        <v>4.4950000000000001</v>
      </c>
      <c r="K4541">
        <v>27.145</v>
      </c>
      <c r="L4541">
        <v>87.451999999999998</v>
      </c>
      <c r="M4541">
        <v>23973.425999999999</v>
      </c>
      <c r="N4541">
        <v>0</v>
      </c>
      <c r="O4541">
        <v>0</v>
      </c>
      <c r="P4541">
        <v>-4.7880000000000003</v>
      </c>
      <c r="Q4541">
        <v>165.49299999999999</v>
      </c>
      <c r="R4541">
        <v>23978.214</v>
      </c>
      <c r="S4541">
        <v>23812.720000000001</v>
      </c>
    </row>
    <row r="4542" spans="1:19" x14ac:dyDescent="0.3">
      <c r="A4542">
        <v>2021</v>
      </c>
      <c r="B4542">
        <v>7</v>
      </c>
      <c r="C4542">
        <v>9</v>
      </c>
      <c r="D4542">
        <v>5</v>
      </c>
      <c r="E4542">
        <v>22874.528999999999</v>
      </c>
      <c r="F4542">
        <v>1697.6120000000001</v>
      </c>
      <c r="G4542">
        <v>70.076999999999998</v>
      </c>
      <c r="H4542">
        <v>72.009</v>
      </c>
      <c r="I4542">
        <v>84.954999999999998</v>
      </c>
      <c r="J4542">
        <v>2.8220000000000001</v>
      </c>
      <c r="K4542">
        <v>12.535</v>
      </c>
      <c r="L4542">
        <v>88.066000000000003</v>
      </c>
      <c r="M4542">
        <v>24832.528999999999</v>
      </c>
      <c r="N4542">
        <v>0.14899999999999999</v>
      </c>
      <c r="O4542">
        <v>0</v>
      </c>
      <c r="P4542">
        <v>-3.5569999999999999</v>
      </c>
      <c r="Q4542">
        <v>173.25700000000001</v>
      </c>
      <c r="R4542">
        <v>24835.937000000002</v>
      </c>
      <c r="S4542">
        <v>24662.68</v>
      </c>
    </row>
    <row r="4543" spans="1:19" x14ac:dyDescent="0.3">
      <c r="A4543">
        <v>2021</v>
      </c>
      <c r="B4543">
        <v>7</v>
      </c>
      <c r="C4543">
        <v>9</v>
      </c>
      <c r="D4543">
        <v>6</v>
      </c>
      <c r="E4543">
        <v>24128.013999999999</v>
      </c>
      <c r="F4543">
        <v>1528.095</v>
      </c>
      <c r="G4543">
        <v>71.691999999999993</v>
      </c>
      <c r="H4543">
        <v>73.256</v>
      </c>
      <c r="I4543">
        <v>149.79499999999999</v>
      </c>
      <c r="J4543">
        <v>3.399</v>
      </c>
      <c r="K4543">
        <v>5.1310000000000002</v>
      </c>
      <c r="L4543">
        <v>88.828999999999994</v>
      </c>
      <c r="M4543">
        <v>25976.518</v>
      </c>
      <c r="N4543">
        <v>133.292</v>
      </c>
      <c r="O4543">
        <v>0</v>
      </c>
      <c r="P4543">
        <v>-1.0640000000000001</v>
      </c>
      <c r="Q4543">
        <v>193.839</v>
      </c>
      <c r="R4543">
        <v>25844.29</v>
      </c>
      <c r="S4543">
        <v>25650.451000000001</v>
      </c>
    </row>
    <row r="4544" spans="1:19" x14ac:dyDescent="0.3">
      <c r="A4544">
        <v>2021</v>
      </c>
      <c r="B4544">
        <v>7</v>
      </c>
      <c r="C4544">
        <v>9</v>
      </c>
      <c r="D4544">
        <v>7</v>
      </c>
      <c r="E4544">
        <v>26208.608</v>
      </c>
      <c r="F4544">
        <v>1405.385</v>
      </c>
      <c r="G4544">
        <v>74.710999999999999</v>
      </c>
      <c r="H4544">
        <v>74.429000000000002</v>
      </c>
      <c r="I4544">
        <v>294.92899999999997</v>
      </c>
      <c r="J4544">
        <v>4.1639999999999997</v>
      </c>
      <c r="K4544">
        <v>12.478999999999999</v>
      </c>
      <c r="L4544">
        <v>90.213999999999999</v>
      </c>
      <c r="M4544">
        <v>28090.207999999999</v>
      </c>
      <c r="N4544">
        <v>1304.7080000000001</v>
      </c>
      <c r="O4544">
        <v>0</v>
      </c>
      <c r="P4544">
        <v>-0.80700000000000005</v>
      </c>
      <c r="Q4544">
        <v>229.023</v>
      </c>
      <c r="R4544">
        <v>26786.307000000001</v>
      </c>
      <c r="S4544">
        <v>26557.284</v>
      </c>
    </row>
    <row r="4545" spans="1:19" x14ac:dyDescent="0.3">
      <c r="A4545">
        <v>2021</v>
      </c>
      <c r="B4545">
        <v>7</v>
      </c>
      <c r="C4545">
        <v>9</v>
      </c>
      <c r="D4545">
        <v>8</v>
      </c>
      <c r="E4545">
        <v>28297.267</v>
      </c>
      <c r="F4545">
        <v>1300.194</v>
      </c>
      <c r="G4545">
        <v>81.460999999999999</v>
      </c>
      <c r="H4545">
        <v>74.174000000000007</v>
      </c>
      <c r="I4545">
        <v>488.18</v>
      </c>
      <c r="J4545">
        <v>4.9000000000000004</v>
      </c>
      <c r="K4545">
        <v>7.141</v>
      </c>
      <c r="L4545">
        <v>92.039000000000001</v>
      </c>
      <c r="M4545">
        <v>30263.895</v>
      </c>
      <c r="N4545">
        <v>3521.5129999999999</v>
      </c>
      <c r="O4545">
        <v>-24.206</v>
      </c>
      <c r="P4545">
        <v>-0.754</v>
      </c>
      <c r="Q4545">
        <v>273.10599999999999</v>
      </c>
      <c r="R4545">
        <v>26767.342000000001</v>
      </c>
      <c r="S4545">
        <v>26494.237000000001</v>
      </c>
    </row>
    <row r="4546" spans="1:19" x14ac:dyDescent="0.3">
      <c r="A4546">
        <v>2021</v>
      </c>
      <c r="B4546">
        <v>7</v>
      </c>
      <c r="C4546">
        <v>9</v>
      </c>
      <c r="D4546">
        <v>9</v>
      </c>
      <c r="E4546">
        <v>30161.382000000001</v>
      </c>
      <c r="F4546">
        <v>1222.519</v>
      </c>
      <c r="G4546">
        <v>88.825000000000003</v>
      </c>
      <c r="H4546">
        <v>75.042000000000002</v>
      </c>
      <c r="I4546">
        <v>601.69799999999998</v>
      </c>
      <c r="J4546">
        <v>5.4370000000000003</v>
      </c>
      <c r="K4546">
        <v>6.8949999999999996</v>
      </c>
      <c r="L4546">
        <v>93.072000000000003</v>
      </c>
      <c r="M4546">
        <v>32166.045999999998</v>
      </c>
      <c r="N4546">
        <v>5735.0140000000001</v>
      </c>
      <c r="O4546">
        <v>-61.561</v>
      </c>
      <c r="P4546">
        <v>-0.11600000000000001</v>
      </c>
      <c r="Q4546">
        <v>309.60199999999998</v>
      </c>
      <c r="R4546">
        <v>26492.708999999999</v>
      </c>
      <c r="S4546">
        <v>26183.107</v>
      </c>
    </row>
    <row r="4547" spans="1:19" x14ac:dyDescent="0.3">
      <c r="A4547">
        <v>2021</v>
      </c>
      <c r="B4547">
        <v>7</v>
      </c>
      <c r="C4547">
        <v>9</v>
      </c>
      <c r="D4547">
        <v>10</v>
      </c>
      <c r="E4547">
        <v>32134.194</v>
      </c>
      <c r="F4547">
        <v>1143.095</v>
      </c>
      <c r="G4547">
        <v>95.513000000000005</v>
      </c>
      <c r="H4547">
        <v>75.900000000000006</v>
      </c>
      <c r="I4547">
        <v>568.28399999999999</v>
      </c>
      <c r="J4547">
        <v>5.7370000000000001</v>
      </c>
      <c r="K4547">
        <v>15.452</v>
      </c>
      <c r="L4547">
        <v>93.644000000000005</v>
      </c>
      <c r="M4547">
        <v>34036.305</v>
      </c>
      <c r="N4547">
        <v>7551.232</v>
      </c>
      <c r="O4547">
        <v>-81.509</v>
      </c>
      <c r="P4547">
        <v>1.472</v>
      </c>
      <c r="Q4547">
        <v>339.60599999999999</v>
      </c>
      <c r="R4547">
        <v>26565.11</v>
      </c>
      <c r="S4547">
        <v>26225.505000000001</v>
      </c>
    </row>
    <row r="4548" spans="1:19" x14ac:dyDescent="0.3">
      <c r="A4548">
        <v>2021</v>
      </c>
      <c r="B4548">
        <v>7</v>
      </c>
      <c r="C4548">
        <v>9</v>
      </c>
      <c r="D4548">
        <v>11</v>
      </c>
      <c r="E4548">
        <v>33756.523999999998</v>
      </c>
      <c r="F4548">
        <v>1058.7439999999999</v>
      </c>
      <c r="G4548">
        <v>101.113</v>
      </c>
      <c r="H4548">
        <v>77.087999999999994</v>
      </c>
      <c r="I4548">
        <v>483.69600000000003</v>
      </c>
      <c r="J4548">
        <v>5.8719999999999999</v>
      </c>
      <c r="K4548">
        <v>17.053000000000001</v>
      </c>
      <c r="L4548">
        <v>93.983000000000004</v>
      </c>
      <c r="M4548">
        <v>35492.957999999999</v>
      </c>
      <c r="N4548">
        <v>8809.0580000000009</v>
      </c>
      <c r="O4548">
        <v>-81.197000000000003</v>
      </c>
      <c r="P4548">
        <v>2.6480000000000001</v>
      </c>
      <c r="Q4548">
        <v>368.29599999999999</v>
      </c>
      <c r="R4548">
        <v>26762.449000000001</v>
      </c>
      <c r="S4548">
        <v>26394.153999999999</v>
      </c>
    </row>
    <row r="4549" spans="1:19" x14ac:dyDescent="0.3">
      <c r="A4549">
        <v>2021</v>
      </c>
      <c r="B4549">
        <v>7</v>
      </c>
      <c r="C4549">
        <v>9</v>
      </c>
      <c r="D4549">
        <v>12</v>
      </c>
      <c r="E4549">
        <v>34913.82</v>
      </c>
      <c r="F4549">
        <v>955.65599999999995</v>
      </c>
      <c r="G4549">
        <v>106.809</v>
      </c>
      <c r="H4549">
        <v>78.195999999999998</v>
      </c>
      <c r="I4549">
        <v>447.51600000000002</v>
      </c>
      <c r="J4549">
        <v>5.8419999999999996</v>
      </c>
      <c r="K4549">
        <v>5.8630000000000004</v>
      </c>
      <c r="L4549">
        <v>94.177999999999997</v>
      </c>
      <c r="M4549">
        <v>36501.071000000004</v>
      </c>
      <c r="N4549">
        <v>9431.3349999999991</v>
      </c>
      <c r="O4549">
        <v>-49.545999999999999</v>
      </c>
      <c r="P4549">
        <v>4.8209999999999997</v>
      </c>
      <c r="Q4549">
        <v>393.10199999999998</v>
      </c>
      <c r="R4549">
        <v>27114.462</v>
      </c>
      <c r="S4549">
        <v>26721.360000000001</v>
      </c>
    </row>
    <row r="4550" spans="1:19" x14ac:dyDescent="0.3">
      <c r="A4550">
        <v>2021</v>
      </c>
      <c r="B4550">
        <v>7</v>
      </c>
      <c r="C4550">
        <v>9</v>
      </c>
      <c r="D4550">
        <v>13</v>
      </c>
      <c r="E4550">
        <v>36420.732000000004</v>
      </c>
      <c r="F4550">
        <v>829.59199999999998</v>
      </c>
      <c r="G4550">
        <v>111.575</v>
      </c>
      <c r="H4550">
        <v>80.992000000000004</v>
      </c>
      <c r="I4550">
        <v>423.50099999999998</v>
      </c>
      <c r="J4550">
        <v>5.7359999999999998</v>
      </c>
      <c r="K4550">
        <v>3.5449999999999999</v>
      </c>
      <c r="L4550">
        <v>94.423000000000002</v>
      </c>
      <c r="M4550">
        <v>37858.521000000001</v>
      </c>
      <c r="N4550">
        <v>9542.7350000000006</v>
      </c>
      <c r="O4550">
        <v>-20.978000000000002</v>
      </c>
      <c r="P4550">
        <v>4.6230000000000002</v>
      </c>
      <c r="Q4550">
        <v>415.23700000000002</v>
      </c>
      <c r="R4550">
        <v>28332.142</v>
      </c>
      <c r="S4550">
        <v>27916.903999999999</v>
      </c>
    </row>
    <row r="4551" spans="1:19" x14ac:dyDescent="0.3">
      <c r="A4551">
        <v>2021</v>
      </c>
      <c r="B4551">
        <v>7</v>
      </c>
      <c r="C4551">
        <v>9</v>
      </c>
      <c r="D4551">
        <v>14</v>
      </c>
      <c r="E4551">
        <v>37451.576999999997</v>
      </c>
      <c r="F4551">
        <v>774.99699999999996</v>
      </c>
      <c r="G4551">
        <v>115.10299999999999</v>
      </c>
      <c r="H4551">
        <v>81.944000000000003</v>
      </c>
      <c r="I4551">
        <v>351.24599999999998</v>
      </c>
      <c r="J4551">
        <v>5.0949999999999998</v>
      </c>
      <c r="K4551">
        <v>-11.206</v>
      </c>
      <c r="L4551">
        <v>94.578999999999994</v>
      </c>
      <c r="M4551">
        <v>38748.231</v>
      </c>
      <c r="N4551">
        <v>9060.6910000000007</v>
      </c>
      <c r="O4551">
        <v>-5.194</v>
      </c>
      <c r="P4551">
        <v>3.698</v>
      </c>
      <c r="Q4551">
        <v>435.99799999999999</v>
      </c>
      <c r="R4551">
        <v>29689.036</v>
      </c>
      <c r="S4551">
        <v>29253.039000000001</v>
      </c>
    </row>
    <row r="4552" spans="1:19" x14ac:dyDescent="0.3">
      <c r="A4552">
        <v>2021</v>
      </c>
      <c r="B4552">
        <v>7</v>
      </c>
      <c r="C4552">
        <v>9</v>
      </c>
      <c r="D4552">
        <v>15</v>
      </c>
      <c r="E4552">
        <v>38287.321000000004</v>
      </c>
      <c r="F4552">
        <v>759.64800000000002</v>
      </c>
      <c r="G4552">
        <v>118.5</v>
      </c>
      <c r="H4552">
        <v>83.301000000000002</v>
      </c>
      <c r="I4552">
        <v>284.096</v>
      </c>
      <c r="J4552">
        <v>4.0839999999999996</v>
      </c>
      <c r="K4552">
        <v>-13.519</v>
      </c>
      <c r="L4552">
        <v>94.679000000000002</v>
      </c>
      <c r="M4552">
        <v>39499.608999999997</v>
      </c>
      <c r="N4552">
        <v>7948.1760000000004</v>
      </c>
      <c r="O4552">
        <v>-1.0149999999999999</v>
      </c>
      <c r="P4552">
        <v>6.9619999999999997</v>
      </c>
      <c r="Q4552">
        <v>451.976</v>
      </c>
      <c r="R4552">
        <v>31545.487000000001</v>
      </c>
      <c r="S4552">
        <v>31093.51</v>
      </c>
    </row>
    <row r="4553" spans="1:19" x14ac:dyDescent="0.3">
      <c r="A4553">
        <v>2021</v>
      </c>
      <c r="B4553">
        <v>7</v>
      </c>
      <c r="C4553">
        <v>9</v>
      </c>
      <c r="D4553">
        <v>16</v>
      </c>
      <c r="E4553">
        <v>38500.019999999997</v>
      </c>
      <c r="F4553">
        <v>740.73299999999995</v>
      </c>
      <c r="G4553">
        <v>120.905</v>
      </c>
      <c r="H4553">
        <v>82.022000000000006</v>
      </c>
      <c r="I4553">
        <v>91.177000000000007</v>
      </c>
      <c r="J4553">
        <v>1.821</v>
      </c>
      <c r="K4553">
        <v>-64.991</v>
      </c>
      <c r="L4553">
        <v>94.709000000000003</v>
      </c>
      <c r="M4553">
        <v>39445.489000000001</v>
      </c>
      <c r="N4553">
        <v>6284.4129999999996</v>
      </c>
      <c r="O4553">
        <v>7.8970000000000002</v>
      </c>
      <c r="P4553">
        <v>7.9640000000000004</v>
      </c>
      <c r="Q4553">
        <v>460.94299999999998</v>
      </c>
      <c r="R4553">
        <v>33145.214999999997</v>
      </c>
      <c r="S4553">
        <v>32684.272000000001</v>
      </c>
    </row>
    <row r="4554" spans="1:19" x14ac:dyDescent="0.3">
      <c r="A4554">
        <v>2021</v>
      </c>
      <c r="B4554">
        <v>7</v>
      </c>
      <c r="C4554">
        <v>9</v>
      </c>
      <c r="D4554">
        <v>17</v>
      </c>
      <c r="E4554">
        <v>37931.838000000003</v>
      </c>
      <c r="F4554">
        <v>737.05200000000002</v>
      </c>
      <c r="G4554">
        <v>121.309</v>
      </c>
      <c r="H4554">
        <v>81.948999999999998</v>
      </c>
      <c r="I4554">
        <v>98.588999999999999</v>
      </c>
      <c r="J4554">
        <v>2.069</v>
      </c>
      <c r="K4554">
        <v>-92.753</v>
      </c>
      <c r="L4554">
        <v>94.650999999999996</v>
      </c>
      <c r="M4554">
        <v>38853.396000000001</v>
      </c>
      <c r="N4554">
        <v>4107.0410000000002</v>
      </c>
      <c r="O4554">
        <v>29.292999999999999</v>
      </c>
      <c r="P4554">
        <v>8.3390000000000004</v>
      </c>
      <c r="Q4554">
        <v>459.22500000000002</v>
      </c>
      <c r="R4554">
        <v>34708.722999999998</v>
      </c>
      <c r="S4554">
        <v>34249.499000000003</v>
      </c>
    </row>
    <row r="4555" spans="1:19" x14ac:dyDescent="0.3">
      <c r="A4555">
        <v>2021</v>
      </c>
      <c r="B4555">
        <v>7</v>
      </c>
      <c r="C4555">
        <v>9</v>
      </c>
      <c r="D4555">
        <v>18</v>
      </c>
      <c r="E4555">
        <v>36708.574999999997</v>
      </c>
      <c r="F4555">
        <v>767.64599999999996</v>
      </c>
      <c r="G4555">
        <v>120.98399999999999</v>
      </c>
      <c r="H4555">
        <v>81.314999999999998</v>
      </c>
      <c r="I4555">
        <v>124.655</v>
      </c>
      <c r="J4555">
        <v>2.0009999999999999</v>
      </c>
      <c r="K4555">
        <v>-92.367999999999995</v>
      </c>
      <c r="L4555">
        <v>94.501999999999995</v>
      </c>
      <c r="M4555">
        <v>37686.326000000001</v>
      </c>
      <c r="N4555">
        <v>1763.2729999999999</v>
      </c>
      <c r="O4555">
        <v>67.414000000000001</v>
      </c>
      <c r="P4555">
        <v>-0.19400000000000001</v>
      </c>
      <c r="Q4555">
        <v>439.25700000000001</v>
      </c>
      <c r="R4555">
        <v>35855.832999999999</v>
      </c>
      <c r="S4555">
        <v>35416.576000000001</v>
      </c>
    </row>
    <row r="4556" spans="1:19" x14ac:dyDescent="0.3">
      <c r="A4556">
        <v>2021</v>
      </c>
      <c r="B4556">
        <v>7</v>
      </c>
      <c r="C4556">
        <v>9</v>
      </c>
      <c r="D4556">
        <v>19</v>
      </c>
      <c r="E4556">
        <v>34934.703000000001</v>
      </c>
      <c r="F4556">
        <v>772.822</v>
      </c>
      <c r="G4556">
        <v>118</v>
      </c>
      <c r="H4556">
        <v>80.796999999999997</v>
      </c>
      <c r="I4556">
        <v>137.489</v>
      </c>
      <c r="J4556">
        <v>1.8859999999999999</v>
      </c>
      <c r="K4556">
        <v>-97.016000000000005</v>
      </c>
      <c r="L4556">
        <v>94.224000000000004</v>
      </c>
      <c r="M4556">
        <v>35924.904999999999</v>
      </c>
      <c r="N4556">
        <v>300.01</v>
      </c>
      <c r="O4556">
        <v>85.722999999999999</v>
      </c>
      <c r="P4556">
        <v>3.2050000000000001</v>
      </c>
      <c r="Q4556">
        <v>397.28399999999999</v>
      </c>
      <c r="R4556">
        <v>35535.966999999997</v>
      </c>
      <c r="S4556">
        <v>35138.682000000001</v>
      </c>
    </row>
    <row r="4557" spans="1:19" x14ac:dyDescent="0.3">
      <c r="A4557">
        <v>2021</v>
      </c>
      <c r="B4557">
        <v>7</v>
      </c>
      <c r="C4557">
        <v>9</v>
      </c>
      <c r="D4557">
        <v>20</v>
      </c>
      <c r="E4557">
        <v>34460.315999999999</v>
      </c>
      <c r="F4557">
        <v>820.06399999999996</v>
      </c>
      <c r="G4557">
        <v>111.786</v>
      </c>
      <c r="H4557">
        <v>79.698999999999998</v>
      </c>
      <c r="I4557">
        <v>165.87</v>
      </c>
      <c r="J4557">
        <v>3.3860000000000001</v>
      </c>
      <c r="K4557">
        <v>-97.603999999999999</v>
      </c>
      <c r="L4557">
        <v>94.114999999999995</v>
      </c>
      <c r="M4557">
        <v>35525.845999999998</v>
      </c>
      <c r="N4557">
        <v>5.7240000000000002</v>
      </c>
      <c r="O4557">
        <v>85.11</v>
      </c>
      <c r="P4557">
        <v>7.2290000000000001</v>
      </c>
      <c r="Q4557">
        <v>354.74400000000003</v>
      </c>
      <c r="R4557">
        <v>35427.783000000003</v>
      </c>
      <c r="S4557">
        <v>35073.038999999997</v>
      </c>
    </row>
    <row r="4558" spans="1:19" x14ac:dyDescent="0.3">
      <c r="A4558">
        <v>2021</v>
      </c>
      <c r="B4558">
        <v>7</v>
      </c>
      <c r="C4558">
        <v>9</v>
      </c>
      <c r="D4558">
        <v>21</v>
      </c>
      <c r="E4558">
        <v>33158.504000000001</v>
      </c>
      <c r="F4558">
        <v>880.38599999999997</v>
      </c>
      <c r="G4558">
        <v>106.212</v>
      </c>
      <c r="H4558">
        <v>79.171000000000006</v>
      </c>
      <c r="I4558">
        <v>599.99599999999998</v>
      </c>
      <c r="J4558">
        <v>6.1710000000000003</v>
      </c>
      <c r="K4558">
        <v>-23.254000000000001</v>
      </c>
      <c r="L4558">
        <v>93.899000000000001</v>
      </c>
      <c r="M4558">
        <v>34794.873</v>
      </c>
      <c r="N4558">
        <v>0</v>
      </c>
      <c r="O4558">
        <v>0</v>
      </c>
      <c r="P4558">
        <v>2.4279999999999999</v>
      </c>
      <c r="Q4558">
        <v>316.84500000000003</v>
      </c>
      <c r="R4558">
        <v>34792.445</v>
      </c>
      <c r="S4558">
        <v>34475.599999999999</v>
      </c>
    </row>
    <row r="4559" spans="1:19" x14ac:dyDescent="0.3">
      <c r="A4559">
        <v>2021</v>
      </c>
      <c r="B4559">
        <v>7</v>
      </c>
      <c r="C4559">
        <v>9</v>
      </c>
      <c r="D4559">
        <v>22</v>
      </c>
      <c r="E4559">
        <v>30218.236000000001</v>
      </c>
      <c r="F4559">
        <v>1067.577</v>
      </c>
      <c r="G4559">
        <v>98.69</v>
      </c>
      <c r="H4559">
        <v>77.602999999999994</v>
      </c>
      <c r="I4559">
        <v>669.53200000000004</v>
      </c>
      <c r="J4559">
        <v>5.7759999999999998</v>
      </c>
      <c r="K4559">
        <v>10.965</v>
      </c>
      <c r="L4559">
        <v>93.143000000000001</v>
      </c>
      <c r="M4559">
        <v>32142.831999999999</v>
      </c>
      <c r="N4559">
        <v>0</v>
      </c>
      <c r="O4559">
        <v>0</v>
      </c>
      <c r="P4559">
        <v>-12.494999999999999</v>
      </c>
      <c r="Q4559">
        <v>281.15899999999999</v>
      </c>
      <c r="R4559">
        <v>32155.327000000001</v>
      </c>
      <c r="S4559">
        <v>31874.169000000002</v>
      </c>
    </row>
    <row r="4560" spans="1:19" x14ac:dyDescent="0.3">
      <c r="A4560">
        <v>2021</v>
      </c>
      <c r="B4560">
        <v>7</v>
      </c>
      <c r="C4560">
        <v>9</v>
      </c>
      <c r="D4560">
        <v>23</v>
      </c>
      <c r="E4560">
        <v>27294.597000000002</v>
      </c>
      <c r="F4560">
        <v>1252.519</v>
      </c>
      <c r="G4560">
        <v>90.545000000000002</v>
      </c>
      <c r="H4560">
        <v>76.725999999999999</v>
      </c>
      <c r="I4560">
        <v>1123.501</v>
      </c>
      <c r="J4560">
        <v>4.9880000000000004</v>
      </c>
      <c r="K4560">
        <v>30.759</v>
      </c>
      <c r="L4560">
        <v>91.266999999999996</v>
      </c>
      <c r="M4560">
        <v>29874.358</v>
      </c>
      <c r="N4560">
        <v>0</v>
      </c>
      <c r="O4560">
        <v>0</v>
      </c>
      <c r="P4560">
        <v>-12.433999999999999</v>
      </c>
      <c r="Q4560">
        <v>244.173</v>
      </c>
      <c r="R4560">
        <v>29886.792000000001</v>
      </c>
      <c r="S4560">
        <v>29642.617999999999</v>
      </c>
    </row>
    <row r="4561" spans="1:19" x14ac:dyDescent="0.3">
      <c r="A4561">
        <v>2021</v>
      </c>
      <c r="B4561">
        <v>7</v>
      </c>
      <c r="C4561">
        <v>9</v>
      </c>
      <c r="D4561">
        <v>24</v>
      </c>
      <c r="E4561">
        <v>25092.780999999999</v>
      </c>
      <c r="F4561">
        <v>1480.5360000000001</v>
      </c>
      <c r="G4561">
        <v>82.584000000000003</v>
      </c>
      <c r="H4561">
        <v>75.313000000000002</v>
      </c>
      <c r="I4561">
        <v>914.98099999999999</v>
      </c>
      <c r="J4561">
        <v>2.2050000000000001</v>
      </c>
      <c r="K4561">
        <v>38.473999999999997</v>
      </c>
      <c r="L4561">
        <v>89.44</v>
      </c>
      <c r="M4561">
        <v>27693.73</v>
      </c>
      <c r="N4561">
        <v>0</v>
      </c>
      <c r="O4561">
        <v>0</v>
      </c>
      <c r="P4561">
        <v>-22.109000000000002</v>
      </c>
      <c r="Q4561">
        <v>211.13399999999999</v>
      </c>
      <c r="R4561">
        <v>27715.839</v>
      </c>
      <c r="S4561">
        <v>27504.705000000002</v>
      </c>
    </row>
    <row r="4562" spans="1:19" x14ac:dyDescent="0.3">
      <c r="A4562">
        <v>2021</v>
      </c>
      <c r="B4562">
        <v>7</v>
      </c>
      <c r="C4562">
        <v>10</v>
      </c>
      <c r="D4562">
        <v>1</v>
      </c>
      <c r="E4562">
        <v>22955.412</v>
      </c>
      <c r="F4562">
        <v>1718.808</v>
      </c>
      <c r="G4562">
        <v>72.929000000000002</v>
      </c>
      <c r="H4562">
        <v>74.623000000000005</v>
      </c>
      <c r="I4562">
        <v>776.048</v>
      </c>
      <c r="J4562">
        <v>2.1859999999999999</v>
      </c>
      <c r="K4562">
        <v>35.558</v>
      </c>
      <c r="L4562">
        <v>88.147999999999996</v>
      </c>
      <c r="M4562">
        <v>25650.781999999999</v>
      </c>
      <c r="N4562">
        <v>0</v>
      </c>
      <c r="O4562">
        <v>0</v>
      </c>
      <c r="P4562">
        <v>-18.033000000000001</v>
      </c>
      <c r="Q4562">
        <v>187.64500000000001</v>
      </c>
      <c r="R4562">
        <v>25668.813999999998</v>
      </c>
      <c r="S4562">
        <v>25481.17</v>
      </c>
    </row>
    <row r="4563" spans="1:19" x14ac:dyDescent="0.3">
      <c r="A4563">
        <v>2021</v>
      </c>
      <c r="B4563">
        <v>7</v>
      </c>
      <c r="C4563">
        <v>10</v>
      </c>
      <c r="D4563">
        <v>2</v>
      </c>
      <c r="E4563">
        <v>21932.37</v>
      </c>
      <c r="F4563">
        <v>1810.3420000000001</v>
      </c>
      <c r="G4563">
        <v>68.373999999999995</v>
      </c>
      <c r="H4563">
        <v>73.218999999999994</v>
      </c>
      <c r="I4563">
        <v>521.38699999999994</v>
      </c>
      <c r="J4563">
        <v>2.2200000000000002</v>
      </c>
      <c r="K4563">
        <v>32.118000000000002</v>
      </c>
      <c r="L4563">
        <v>87.549000000000007</v>
      </c>
      <c r="M4563">
        <v>24459.204000000002</v>
      </c>
      <c r="N4563">
        <v>0</v>
      </c>
      <c r="O4563">
        <v>0</v>
      </c>
      <c r="P4563">
        <v>-12.728999999999999</v>
      </c>
      <c r="Q4563">
        <v>175.792</v>
      </c>
      <c r="R4563">
        <v>24471.933000000001</v>
      </c>
      <c r="S4563">
        <v>24296.141</v>
      </c>
    </row>
    <row r="4564" spans="1:19" x14ac:dyDescent="0.3">
      <c r="A4564">
        <v>2021</v>
      </c>
      <c r="B4564">
        <v>7</v>
      </c>
      <c r="C4564">
        <v>10</v>
      </c>
      <c r="D4564">
        <v>3</v>
      </c>
      <c r="E4564">
        <v>21283.131000000001</v>
      </c>
      <c r="F4564">
        <v>1850.8510000000001</v>
      </c>
      <c r="G4564">
        <v>65.504000000000005</v>
      </c>
      <c r="H4564">
        <v>71.957999999999998</v>
      </c>
      <c r="I4564">
        <v>330.22199999999998</v>
      </c>
      <c r="J4564">
        <v>2.1920000000000002</v>
      </c>
      <c r="K4564">
        <v>28.527000000000001</v>
      </c>
      <c r="L4564">
        <v>87.18</v>
      </c>
      <c r="M4564">
        <v>23654.062000000002</v>
      </c>
      <c r="N4564">
        <v>0</v>
      </c>
      <c r="O4564">
        <v>0</v>
      </c>
      <c r="P4564">
        <v>-7.8179999999999996</v>
      </c>
      <c r="Q4564">
        <v>168.167</v>
      </c>
      <c r="R4564">
        <v>23661.88</v>
      </c>
      <c r="S4564">
        <v>23493.712</v>
      </c>
    </row>
    <row r="4565" spans="1:19" x14ac:dyDescent="0.3">
      <c r="A4565">
        <v>2021</v>
      </c>
      <c r="B4565">
        <v>7</v>
      </c>
      <c r="C4565">
        <v>10</v>
      </c>
      <c r="D4565">
        <v>4</v>
      </c>
      <c r="E4565">
        <v>21242.762999999999</v>
      </c>
      <c r="F4565">
        <v>1870.702</v>
      </c>
      <c r="G4565">
        <v>64.441999999999993</v>
      </c>
      <c r="H4565">
        <v>71.224000000000004</v>
      </c>
      <c r="I4565">
        <v>207.58500000000001</v>
      </c>
      <c r="J4565">
        <v>1.978</v>
      </c>
      <c r="K4565">
        <v>27.152999999999999</v>
      </c>
      <c r="L4565">
        <v>87.158000000000001</v>
      </c>
      <c r="M4565">
        <v>23508.563999999998</v>
      </c>
      <c r="N4565">
        <v>0</v>
      </c>
      <c r="O4565">
        <v>0</v>
      </c>
      <c r="P4565">
        <v>-4.7880000000000003</v>
      </c>
      <c r="Q4565">
        <v>165.364</v>
      </c>
      <c r="R4565">
        <v>23513.351999999999</v>
      </c>
      <c r="S4565">
        <v>23347.989000000001</v>
      </c>
    </row>
    <row r="4566" spans="1:19" x14ac:dyDescent="0.3">
      <c r="A4566">
        <v>2021</v>
      </c>
      <c r="B4566">
        <v>7</v>
      </c>
      <c r="C4566">
        <v>10</v>
      </c>
      <c r="D4566">
        <v>5</v>
      </c>
      <c r="E4566">
        <v>21787.436000000002</v>
      </c>
      <c r="F4566">
        <v>1816.4849999999999</v>
      </c>
      <c r="G4566">
        <v>65.477000000000004</v>
      </c>
      <c r="H4566">
        <v>71.36</v>
      </c>
      <c r="I4566">
        <v>119.679</v>
      </c>
      <c r="J4566">
        <v>1.9810000000000001</v>
      </c>
      <c r="K4566">
        <v>12.836</v>
      </c>
      <c r="L4566">
        <v>87.468000000000004</v>
      </c>
      <c r="M4566">
        <v>23897.244999999999</v>
      </c>
      <c r="N4566">
        <v>0.14899999999999999</v>
      </c>
      <c r="O4566">
        <v>0</v>
      </c>
      <c r="P4566">
        <v>-3.5569999999999999</v>
      </c>
      <c r="Q4566">
        <v>165.804</v>
      </c>
      <c r="R4566">
        <v>23900.652999999998</v>
      </c>
      <c r="S4566">
        <v>23734.848999999998</v>
      </c>
    </row>
    <row r="4567" spans="1:19" x14ac:dyDescent="0.3">
      <c r="A4567">
        <v>2021</v>
      </c>
      <c r="B4567">
        <v>7</v>
      </c>
      <c r="C4567">
        <v>10</v>
      </c>
      <c r="D4567">
        <v>6</v>
      </c>
      <c r="E4567">
        <v>22360.556</v>
      </c>
      <c r="F4567">
        <v>1764.481</v>
      </c>
      <c r="G4567">
        <v>67.197999999999993</v>
      </c>
      <c r="H4567">
        <v>72.135999999999996</v>
      </c>
      <c r="I4567">
        <v>75.995999999999995</v>
      </c>
      <c r="J4567">
        <v>2.302</v>
      </c>
      <c r="K4567">
        <v>5.335</v>
      </c>
      <c r="L4567">
        <v>87.852000000000004</v>
      </c>
      <c r="M4567">
        <v>24368.656999999999</v>
      </c>
      <c r="N4567">
        <v>133.292</v>
      </c>
      <c r="O4567">
        <v>0</v>
      </c>
      <c r="P4567">
        <v>-1.0640000000000001</v>
      </c>
      <c r="Q4567">
        <v>173.68799999999999</v>
      </c>
      <c r="R4567">
        <v>24236.428</v>
      </c>
      <c r="S4567">
        <v>24062.74</v>
      </c>
    </row>
    <row r="4568" spans="1:19" x14ac:dyDescent="0.3">
      <c r="A4568">
        <v>2021</v>
      </c>
      <c r="B4568">
        <v>7</v>
      </c>
      <c r="C4568">
        <v>10</v>
      </c>
      <c r="D4568">
        <v>7</v>
      </c>
      <c r="E4568">
        <v>24087.352999999999</v>
      </c>
      <c r="F4568">
        <v>1717.2180000000001</v>
      </c>
      <c r="G4568">
        <v>69.497</v>
      </c>
      <c r="H4568">
        <v>73.168999999999997</v>
      </c>
      <c r="I4568">
        <v>79.161000000000001</v>
      </c>
      <c r="J4568">
        <v>2.62</v>
      </c>
      <c r="K4568">
        <v>12.336</v>
      </c>
      <c r="L4568">
        <v>88.896000000000001</v>
      </c>
      <c r="M4568">
        <v>26060.753000000001</v>
      </c>
      <c r="N4568">
        <v>1304.7080000000001</v>
      </c>
      <c r="O4568">
        <v>0</v>
      </c>
      <c r="P4568">
        <v>-0.80700000000000005</v>
      </c>
      <c r="Q4568">
        <v>195.154</v>
      </c>
      <c r="R4568">
        <v>24756.851999999999</v>
      </c>
      <c r="S4568">
        <v>24561.698</v>
      </c>
    </row>
    <row r="4569" spans="1:19" x14ac:dyDescent="0.3">
      <c r="A4569">
        <v>2021</v>
      </c>
      <c r="B4569">
        <v>7</v>
      </c>
      <c r="C4569">
        <v>10</v>
      </c>
      <c r="D4569">
        <v>8</v>
      </c>
      <c r="E4569">
        <v>26113.603999999999</v>
      </c>
      <c r="F4569">
        <v>1606.992</v>
      </c>
      <c r="G4569">
        <v>76.097999999999999</v>
      </c>
      <c r="H4569">
        <v>73.043000000000006</v>
      </c>
      <c r="I4569">
        <v>109.06699999999999</v>
      </c>
      <c r="J4569">
        <v>2.8879999999999999</v>
      </c>
      <c r="K4569">
        <v>6.9269999999999996</v>
      </c>
      <c r="L4569">
        <v>90.37</v>
      </c>
      <c r="M4569">
        <v>28002.891</v>
      </c>
      <c r="N4569">
        <v>3521.5129999999999</v>
      </c>
      <c r="O4569">
        <v>-24.206</v>
      </c>
      <c r="P4569">
        <v>-0.754</v>
      </c>
      <c r="Q4569">
        <v>229.608</v>
      </c>
      <c r="R4569">
        <v>24506.338</v>
      </c>
      <c r="S4569">
        <v>24276.73</v>
      </c>
    </row>
    <row r="4570" spans="1:19" x14ac:dyDescent="0.3">
      <c r="A4570">
        <v>2021</v>
      </c>
      <c r="B4570">
        <v>7</v>
      </c>
      <c r="C4570">
        <v>10</v>
      </c>
      <c r="D4570">
        <v>9</v>
      </c>
      <c r="E4570">
        <v>28099.856</v>
      </c>
      <c r="F4570">
        <v>1486.6010000000001</v>
      </c>
      <c r="G4570">
        <v>82.049000000000007</v>
      </c>
      <c r="H4570">
        <v>74.063999999999993</v>
      </c>
      <c r="I4570">
        <v>148.09700000000001</v>
      </c>
      <c r="J4570">
        <v>3.0950000000000002</v>
      </c>
      <c r="K4570">
        <v>6.7430000000000003</v>
      </c>
      <c r="L4570">
        <v>91.942999999999998</v>
      </c>
      <c r="M4570">
        <v>29910.399000000001</v>
      </c>
      <c r="N4570">
        <v>5735.0140000000001</v>
      </c>
      <c r="O4570">
        <v>-61.561</v>
      </c>
      <c r="P4570">
        <v>-0.11600000000000001</v>
      </c>
      <c r="Q4570">
        <v>266.18200000000002</v>
      </c>
      <c r="R4570">
        <v>24237.062000000002</v>
      </c>
      <c r="S4570">
        <v>23970.880000000001</v>
      </c>
    </row>
    <row r="4571" spans="1:19" x14ac:dyDescent="0.3">
      <c r="A4571">
        <v>2021</v>
      </c>
      <c r="B4571">
        <v>7</v>
      </c>
      <c r="C4571">
        <v>10</v>
      </c>
      <c r="D4571">
        <v>10</v>
      </c>
      <c r="E4571">
        <v>30073.339</v>
      </c>
      <c r="F4571">
        <v>1368.317</v>
      </c>
      <c r="G4571">
        <v>88.825000000000003</v>
      </c>
      <c r="H4571">
        <v>74.941000000000003</v>
      </c>
      <c r="I4571">
        <v>183.595</v>
      </c>
      <c r="J4571">
        <v>3.2829999999999999</v>
      </c>
      <c r="K4571">
        <v>15.52</v>
      </c>
      <c r="L4571">
        <v>93.070999999999998</v>
      </c>
      <c r="M4571">
        <v>31812.065999999999</v>
      </c>
      <c r="N4571">
        <v>7551.232</v>
      </c>
      <c r="O4571">
        <v>-81.509</v>
      </c>
      <c r="P4571">
        <v>1.472</v>
      </c>
      <c r="Q4571">
        <v>297.846</v>
      </c>
      <c r="R4571">
        <v>24340.870999999999</v>
      </c>
      <c r="S4571">
        <v>24043.025000000001</v>
      </c>
    </row>
    <row r="4572" spans="1:19" x14ac:dyDescent="0.3">
      <c r="A4572">
        <v>2021</v>
      </c>
      <c r="B4572">
        <v>7</v>
      </c>
      <c r="C4572">
        <v>10</v>
      </c>
      <c r="D4572">
        <v>11</v>
      </c>
      <c r="E4572">
        <v>31658.326000000001</v>
      </c>
      <c r="F4572">
        <v>1257.8869999999999</v>
      </c>
      <c r="G4572">
        <v>95.873000000000005</v>
      </c>
      <c r="H4572">
        <v>76.283000000000001</v>
      </c>
      <c r="I4572">
        <v>236.779</v>
      </c>
      <c r="J4572">
        <v>3.4590000000000001</v>
      </c>
      <c r="K4572">
        <v>16.815999999999999</v>
      </c>
      <c r="L4572">
        <v>93.564999999999998</v>
      </c>
      <c r="M4572">
        <v>33343.114999999998</v>
      </c>
      <c r="N4572">
        <v>8809.0580000000009</v>
      </c>
      <c r="O4572">
        <v>-81.197000000000003</v>
      </c>
      <c r="P4572">
        <v>2.6480000000000001</v>
      </c>
      <c r="Q4572">
        <v>327.28199999999998</v>
      </c>
      <c r="R4572">
        <v>24612.606</v>
      </c>
      <c r="S4572">
        <v>24285.325000000001</v>
      </c>
    </row>
    <row r="4573" spans="1:19" x14ac:dyDescent="0.3">
      <c r="A4573">
        <v>2021</v>
      </c>
      <c r="B4573">
        <v>7</v>
      </c>
      <c r="C4573">
        <v>10</v>
      </c>
      <c r="D4573">
        <v>12</v>
      </c>
      <c r="E4573">
        <v>32988.677000000003</v>
      </c>
      <c r="F4573">
        <v>1137.2360000000001</v>
      </c>
      <c r="G4573">
        <v>103</v>
      </c>
      <c r="H4573">
        <v>77.465999999999994</v>
      </c>
      <c r="I4573">
        <v>278.48500000000001</v>
      </c>
      <c r="J4573">
        <v>3.6019999999999999</v>
      </c>
      <c r="K4573">
        <v>5.585</v>
      </c>
      <c r="L4573">
        <v>93.852999999999994</v>
      </c>
      <c r="M4573">
        <v>34584.902999999998</v>
      </c>
      <c r="N4573">
        <v>9431.3349999999991</v>
      </c>
      <c r="O4573">
        <v>-49.545999999999999</v>
      </c>
      <c r="P4573">
        <v>4.8209999999999997</v>
      </c>
      <c r="Q4573">
        <v>350.35300000000001</v>
      </c>
      <c r="R4573">
        <v>25198.294000000002</v>
      </c>
      <c r="S4573">
        <v>24847.94</v>
      </c>
    </row>
    <row r="4574" spans="1:19" x14ac:dyDescent="0.3">
      <c r="A4574">
        <v>2021</v>
      </c>
      <c r="B4574">
        <v>7</v>
      </c>
      <c r="C4574">
        <v>10</v>
      </c>
      <c r="D4574">
        <v>13</v>
      </c>
      <c r="E4574">
        <v>34396.19</v>
      </c>
      <c r="F4574">
        <v>1001.053</v>
      </c>
      <c r="G4574">
        <v>109.64400000000001</v>
      </c>
      <c r="H4574">
        <v>80.058000000000007</v>
      </c>
      <c r="I4574">
        <v>291.09500000000003</v>
      </c>
      <c r="J4574">
        <v>3.601</v>
      </c>
      <c r="K4574">
        <v>3.2210000000000001</v>
      </c>
      <c r="L4574">
        <v>94.117000000000004</v>
      </c>
      <c r="M4574">
        <v>35869.334999999999</v>
      </c>
      <c r="N4574">
        <v>9542.7350000000006</v>
      </c>
      <c r="O4574">
        <v>-20.978000000000002</v>
      </c>
      <c r="P4574">
        <v>4.6230000000000002</v>
      </c>
      <c r="Q4574">
        <v>370.80700000000002</v>
      </c>
      <c r="R4574">
        <v>26342.955000000002</v>
      </c>
      <c r="S4574">
        <v>25972.148000000001</v>
      </c>
    </row>
    <row r="4575" spans="1:19" x14ac:dyDescent="0.3">
      <c r="A4575">
        <v>2021</v>
      </c>
      <c r="B4575">
        <v>7</v>
      </c>
      <c r="C4575">
        <v>10</v>
      </c>
      <c r="D4575">
        <v>14</v>
      </c>
      <c r="E4575">
        <v>35356.144</v>
      </c>
      <c r="F4575">
        <v>930.08699999999999</v>
      </c>
      <c r="G4575">
        <v>114.322</v>
      </c>
      <c r="H4575">
        <v>80.813000000000002</v>
      </c>
      <c r="I4575">
        <v>281.34899999999999</v>
      </c>
      <c r="J4575">
        <v>3.157</v>
      </c>
      <c r="K4575">
        <v>-10.83</v>
      </c>
      <c r="L4575">
        <v>94.275999999999996</v>
      </c>
      <c r="M4575">
        <v>36734.995000000003</v>
      </c>
      <c r="N4575">
        <v>9060.6910000000007</v>
      </c>
      <c r="O4575">
        <v>-5.194</v>
      </c>
      <c r="P4575">
        <v>3.698</v>
      </c>
      <c r="Q4575">
        <v>387.745</v>
      </c>
      <c r="R4575">
        <v>27675.8</v>
      </c>
      <c r="S4575">
        <v>27288.056</v>
      </c>
    </row>
    <row r="4576" spans="1:19" x14ac:dyDescent="0.3">
      <c r="A4576">
        <v>2021</v>
      </c>
      <c r="B4576">
        <v>7</v>
      </c>
      <c r="C4576">
        <v>10</v>
      </c>
      <c r="D4576">
        <v>15</v>
      </c>
      <c r="E4576">
        <v>36073.686000000002</v>
      </c>
      <c r="F4576">
        <v>903.99400000000003</v>
      </c>
      <c r="G4576">
        <v>118.044</v>
      </c>
      <c r="H4576">
        <v>81.933999999999997</v>
      </c>
      <c r="I4576">
        <v>270.17500000000001</v>
      </c>
      <c r="J4576">
        <v>2.6850000000000001</v>
      </c>
      <c r="K4576">
        <v>-12.696999999999999</v>
      </c>
      <c r="L4576">
        <v>94.382999999999996</v>
      </c>
      <c r="M4576">
        <v>37414.160000000003</v>
      </c>
      <c r="N4576">
        <v>7948.1760000000004</v>
      </c>
      <c r="O4576">
        <v>-1.0149999999999999</v>
      </c>
      <c r="P4576">
        <v>6.9619999999999997</v>
      </c>
      <c r="Q4576">
        <v>401.60399999999998</v>
      </c>
      <c r="R4576">
        <v>29460.037</v>
      </c>
      <c r="S4576">
        <v>29058.433000000001</v>
      </c>
    </row>
    <row r="4577" spans="1:19" x14ac:dyDescent="0.3">
      <c r="A4577">
        <v>2021</v>
      </c>
      <c r="B4577">
        <v>7</v>
      </c>
      <c r="C4577">
        <v>10</v>
      </c>
      <c r="D4577">
        <v>16</v>
      </c>
      <c r="E4577">
        <v>36350.955999999998</v>
      </c>
      <c r="F4577">
        <v>872.66399999999999</v>
      </c>
      <c r="G4577">
        <v>120.756</v>
      </c>
      <c r="H4577">
        <v>80.858000000000004</v>
      </c>
      <c r="I4577">
        <v>120.146</v>
      </c>
      <c r="J4577">
        <v>1.605</v>
      </c>
      <c r="K4577">
        <v>-57.415999999999997</v>
      </c>
      <c r="L4577">
        <v>94.427999999999997</v>
      </c>
      <c r="M4577">
        <v>37463.241999999998</v>
      </c>
      <c r="N4577">
        <v>6284.4129999999996</v>
      </c>
      <c r="O4577">
        <v>7.8970000000000002</v>
      </c>
      <c r="P4577">
        <v>7.9640000000000004</v>
      </c>
      <c r="Q4577">
        <v>412.47899999999998</v>
      </c>
      <c r="R4577">
        <v>31162.968000000001</v>
      </c>
      <c r="S4577">
        <v>30750.489000000001</v>
      </c>
    </row>
    <row r="4578" spans="1:19" x14ac:dyDescent="0.3">
      <c r="A4578">
        <v>2021</v>
      </c>
      <c r="B4578">
        <v>7</v>
      </c>
      <c r="C4578">
        <v>10</v>
      </c>
      <c r="D4578">
        <v>17</v>
      </c>
      <c r="E4578">
        <v>36009.457000000002</v>
      </c>
      <c r="F4578">
        <v>846.88199999999995</v>
      </c>
      <c r="G4578">
        <v>121.879</v>
      </c>
      <c r="H4578">
        <v>80.879000000000005</v>
      </c>
      <c r="I4578">
        <v>125.048</v>
      </c>
      <c r="J4578">
        <v>1.504</v>
      </c>
      <c r="K4578">
        <v>-81.575999999999993</v>
      </c>
      <c r="L4578">
        <v>94.378</v>
      </c>
      <c r="M4578">
        <v>37076.572</v>
      </c>
      <c r="N4578">
        <v>4107.0410000000002</v>
      </c>
      <c r="O4578">
        <v>29.292999999999999</v>
      </c>
      <c r="P4578">
        <v>8.3390000000000004</v>
      </c>
      <c r="Q4578">
        <v>415.702</v>
      </c>
      <c r="R4578">
        <v>32931.9</v>
      </c>
      <c r="S4578">
        <v>32516.198</v>
      </c>
    </row>
    <row r="4579" spans="1:19" x14ac:dyDescent="0.3">
      <c r="A4579">
        <v>2021</v>
      </c>
      <c r="B4579">
        <v>7</v>
      </c>
      <c r="C4579">
        <v>10</v>
      </c>
      <c r="D4579">
        <v>18</v>
      </c>
      <c r="E4579">
        <v>34734.567999999999</v>
      </c>
      <c r="F4579">
        <v>857.16399999999999</v>
      </c>
      <c r="G4579">
        <v>122.116</v>
      </c>
      <c r="H4579">
        <v>80.555999999999997</v>
      </c>
      <c r="I4579">
        <v>126.42400000000001</v>
      </c>
      <c r="J4579">
        <v>1.413</v>
      </c>
      <c r="K4579">
        <v>-80.626000000000005</v>
      </c>
      <c r="L4579">
        <v>94.186000000000007</v>
      </c>
      <c r="M4579">
        <v>35813.684999999998</v>
      </c>
      <c r="N4579">
        <v>1763.2729999999999</v>
      </c>
      <c r="O4579">
        <v>67.414000000000001</v>
      </c>
      <c r="P4579">
        <v>-0.19400000000000001</v>
      </c>
      <c r="Q4579">
        <v>405.92</v>
      </c>
      <c r="R4579">
        <v>33983.192000000003</v>
      </c>
      <c r="S4579">
        <v>33577.271999999997</v>
      </c>
    </row>
    <row r="4580" spans="1:19" x14ac:dyDescent="0.3">
      <c r="A4580">
        <v>2021</v>
      </c>
      <c r="B4580">
        <v>7</v>
      </c>
      <c r="C4580">
        <v>10</v>
      </c>
      <c r="D4580">
        <v>19</v>
      </c>
      <c r="E4580">
        <v>33124.845999999998</v>
      </c>
      <c r="F4580">
        <v>853.70299999999997</v>
      </c>
      <c r="G4580">
        <v>119.036</v>
      </c>
      <c r="H4580">
        <v>80.238</v>
      </c>
      <c r="I4580">
        <v>140.63300000000001</v>
      </c>
      <c r="J4580">
        <v>1.3069999999999999</v>
      </c>
      <c r="K4580">
        <v>-85.105999999999995</v>
      </c>
      <c r="L4580">
        <v>93.896000000000001</v>
      </c>
      <c r="M4580">
        <v>34209.517</v>
      </c>
      <c r="N4580">
        <v>300.01</v>
      </c>
      <c r="O4580">
        <v>85.722999999999999</v>
      </c>
      <c r="P4580">
        <v>3.2050000000000001</v>
      </c>
      <c r="Q4580">
        <v>373.517</v>
      </c>
      <c r="R4580">
        <v>33820.578999999998</v>
      </c>
      <c r="S4580">
        <v>33447.061999999998</v>
      </c>
    </row>
    <row r="4581" spans="1:19" x14ac:dyDescent="0.3">
      <c r="A4581">
        <v>2021</v>
      </c>
      <c r="B4581">
        <v>7</v>
      </c>
      <c r="C4581">
        <v>10</v>
      </c>
      <c r="D4581">
        <v>20</v>
      </c>
      <c r="E4581">
        <v>32654.344000000001</v>
      </c>
      <c r="F4581">
        <v>895.22500000000002</v>
      </c>
      <c r="G4581">
        <v>112.637</v>
      </c>
      <c r="H4581">
        <v>79.224999999999994</v>
      </c>
      <c r="I4581">
        <v>205.107</v>
      </c>
      <c r="J4581">
        <v>1.6870000000000001</v>
      </c>
      <c r="K4581">
        <v>-86.655000000000001</v>
      </c>
      <c r="L4581">
        <v>93.775999999999996</v>
      </c>
      <c r="M4581">
        <v>33842.707999999999</v>
      </c>
      <c r="N4581">
        <v>5.7240000000000002</v>
      </c>
      <c r="O4581">
        <v>85.11</v>
      </c>
      <c r="P4581">
        <v>7.2290000000000001</v>
      </c>
      <c r="Q4581">
        <v>336.66500000000002</v>
      </c>
      <c r="R4581">
        <v>33744.644999999997</v>
      </c>
      <c r="S4581">
        <v>33407.980000000003</v>
      </c>
    </row>
    <row r="4582" spans="1:19" x14ac:dyDescent="0.3">
      <c r="A4582">
        <v>2021</v>
      </c>
      <c r="B4582">
        <v>7</v>
      </c>
      <c r="C4582">
        <v>10</v>
      </c>
      <c r="D4582">
        <v>21</v>
      </c>
      <c r="E4582">
        <v>31651.057000000001</v>
      </c>
      <c r="F4582">
        <v>949.53</v>
      </c>
      <c r="G4582">
        <v>104.922</v>
      </c>
      <c r="H4582">
        <v>79.057000000000002</v>
      </c>
      <c r="I4582">
        <v>429.49599999999998</v>
      </c>
      <c r="J4582">
        <v>2.3239999999999998</v>
      </c>
      <c r="K4582">
        <v>-21.126000000000001</v>
      </c>
      <c r="L4582">
        <v>93.56</v>
      </c>
      <c r="M4582">
        <v>33183.898000000001</v>
      </c>
      <c r="N4582">
        <v>0</v>
      </c>
      <c r="O4582">
        <v>0</v>
      </c>
      <c r="P4582">
        <v>2.4279999999999999</v>
      </c>
      <c r="Q4582">
        <v>300.48700000000002</v>
      </c>
      <c r="R4582">
        <v>33181.47</v>
      </c>
      <c r="S4582">
        <v>32880.983</v>
      </c>
    </row>
    <row r="4583" spans="1:19" x14ac:dyDescent="0.3">
      <c r="A4583">
        <v>2021</v>
      </c>
      <c r="B4583">
        <v>7</v>
      </c>
      <c r="C4583">
        <v>10</v>
      </c>
      <c r="D4583">
        <v>22</v>
      </c>
      <c r="E4583">
        <v>29179.85</v>
      </c>
      <c r="F4583">
        <v>1123.087</v>
      </c>
      <c r="G4583">
        <v>96.715000000000003</v>
      </c>
      <c r="H4583">
        <v>77.611000000000004</v>
      </c>
      <c r="I4583">
        <v>471.82100000000003</v>
      </c>
      <c r="J4583">
        <v>2.1179999999999999</v>
      </c>
      <c r="K4583">
        <v>10.156000000000001</v>
      </c>
      <c r="L4583">
        <v>92.694999999999993</v>
      </c>
      <c r="M4583">
        <v>30957.339</v>
      </c>
      <c r="N4583">
        <v>0</v>
      </c>
      <c r="O4583">
        <v>0</v>
      </c>
      <c r="P4583">
        <v>-12.494999999999999</v>
      </c>
      <c r="Q4583">
        <v>267.43700000000001</v>
      </c>
      <c r="R4583">
        <v>30969.833999999999</v>
      </c>
      <c r="S4583">
        <v>30702.397000000001</v>
      </c>
    </row>
    <row r="4584" spans="1:19" x14ac:dyDescent="0.3">
      <c r="A4584">
        <v>2021</v>
      </c>
      <c r="B4584">
        <v>7</v>
      </c>
      <c r="C4584">
        <v>10</v>
      </c>
      <c r="D4584">
        <v>23</v>
      </c>
      <c r="E4584">
        <v>26452</v>
      </c>
      <c r="F4584">
        <v>1299.3610000000001</v>
      </c>
      <c r="G4584">
        <v>88.816000000000003</v>
      </c>
      <c r="H4584">
        <v>76.742000000000004</v>
      </c>
      <c r="I4584">
        <v>583.24</v>
      </c>
      <c r="J4584">
        <v>2.2850000000000001</v>
      </c>
      <c r="K4584">
        <v>28.731999999999999</v>
      </c>
      <c r="L4584">
        <v>90.501000000000005</v>
      </c>
      <c r="M4584">
        <v>28532.862000000001</v>
      </c>
      <c r="N4584">
        <v>0</v>
      </c>
      <c r="O4584">
        <v>0</v>
      </c>
      <c r="P4584">
        <v>-12.433999999999999</v>
      </c>
      <c r="Q4584">
        <v>234.441</v>
      </c>
      <c r="R4584">
        <v>28545.295999999998</v>
      </c>
      <c r="S4584">
        <v>28310.855</v>
      </c>
    </row>
    <row r="4585" spans="1:19" x14ac:dyDescent="0.3">
      <c r="A4585">
        <v>2021</v>
      </c>
      <c r="B4585">
        <v>7</v>
      </c>
      <c r="C4585">
        <v>10</v>
      </c>
      <c r="D4585">
        <v>24</v>
      </c>
      <c r="E4585">
        <v>24353.75</v>
      </c>
      <c r="F4585">
        <v>1547.104</v>
      </c>
      <c r="G4585">
        <v>80.364000000000004</v>
      </c>
      <c r="H4585">
        <v>75.262</v>
      </c>
      <c r="I4585">
        <v>914.98099999999999</v>
      </c>
      <c r="J4585">
        <v>2.2050000000000001</v>
      </c>
      <c r="K4585">
        <v>36.15</v>
      </c>
      <c r="L4585">
        <v>89.025000000000006</v>
      </c>
      <c r="M4585">
        <v>27018.477999999999</v>
      </c>
      <c r="N4585">
        <v>0</v>
      </c>
      <c r="O4585">
        <v>0</v>
      </c>
      <c r="P4585">
        <v>-22.109000000000002</v>
      </c>
      <c r="Q4585">
        <v>204.541</v>
      </c>
      <c r="R4585">
        <v>27040.587</v>
      </c>
      <c r="S4585">
        <v>26836.045999999998</v>
      </c>
    </row>
    <row r="4586" spans="1:19" x14ac:dyDescent="0.3">
      <c r="A4586">
        <v>2021</v>
      </c>
      <c r="B4586">
        <v>7</v>
      </c>
      <c r="C4586">
        <v>11</v>
      </c>
      <c r="D4586">
        <v>1</v>
      </c>
      <c r="E4586">
        <v>22618.524000000001</v>
      </c>
      <c r="F4586">
        <v>1718.808</v>
      </c>
      <c r="G4586">
        <v>81.733000000000004</v>
      </c>
      <c r="H4586">
        <v>74.497</v>
      </c>
      <c r="I4586">
        <v>776.048</v>
      </c>
      <c r="J4586">
        <v>2.1859999999999999</v>
      </c>
      <c r="K4586">
        <v>32.131999999999998</v>
      </c>
      <c r="L4586">
        <v>87.968000000000004</v>
      </c>
      <c r="M4586">
        <v>25310.163</v>
      </c>
      <c r="N4586">
        <v>0</v>
      </c>
      <c r="O4586">
        <v>0</v>
      </c>
      <c r="P4586">
        <v>-18.033000000000001</v>
      </c>
      <c r="Q4586">
        <v>179.10400000000001</v>
      </c>
      <c r="R4586">
        <v>25328.196</v>
      </c>
      <c r="S4586">
        <v>25149.092000000001</v>
      </c>
    </row>
    <row r="4587" spans="1:19" x14ac:dyDescent="0.3">
      <c r="A4587">
        <v>2021</v>
      </c>
      <c r="B4587">
        <v>7</v>
      </c>
      <c r="C4587">
        <v>11</v>
      </c>
      <c r="D4587">
        <v>2</v>
      </c>
      <c r="E4587">
        <v>21627.758000000002</v>
      </c>
      <c r="F4587">
        <v>1810.3420000000001</v>
      </c>
      <c r="G4587">
        <v>77.248000000000005</v>
      </c>
      <c r="H4587">
        <v>73.116</v>
      </c>
      <c r="I4587">
        <v>521.38699999999994</v>
      </c>
      <c r="J4587">
        <v>2.2200000000000002</v>
      </c>
      <c r="K4587">
        <v>28.024999999999999</v>
      </c>
      <c r="L4587">
        <v>87.375</v>
      </c>
      <c r="M4587">
        <v>24150.222000000002</v>
      </c>
      <c r="N4587">
        <v>0</v>
      </c>
      <c r="O4587">
        <v>0</v>
      </c>
      <c r="P4587">
        <v>-12.728999999999999</v>
      </c>
      <c r="Q4587">
        <v>167.19399999999999</v>
      </c>
      <c r="R4587">
        <v>24162.951000000001</v>
      </c>
      <c r="S4587">
        <v>23995.758000000002</v>
      </c>
    </row>
    <row r="4588" spans="1:19" x14ac:dyDescent="0.3">
      <c r="A4588">
        <v>2021</v>
      </c>
      <c r="B4588">
        <v>7</v>
      </c>
      <c r="C4588">
        <v>11</v>
      </c>
      <c r="D4588">
        <v>3</v>
      </c>
      <c r="E4588">
        <v>21097.859</v>
      </c>
      <c r="F4588">
        <v>1850.8510000000001</v>
      </c>
      <c r="G4588">
        <v>74.123000000000005</v>
      </c>
      <c r="H4588">
        <v>71.894000000000005</v>
      </c>
      <c r="I4588">
        <v>330.22199999999998</v>
      </c>
      <c r="J4588">
        <v>2.1920000000000002</v>
      </c>
      <c r="K4588">
        <v>25.308</v>
      </c>
      <c r="L4588">
        <v>87.082999999999998</v>
      </c>
      <c r="M4588">
        <v>23465.41</v>
      </c>
      <c r="N4588">
        <v>0</v>
      </c>
      <c r="O4588">
        <v>0</v>
      </c>
      <c r="P4588">
        <v>-7.8179999999999996</v>
      </c>
      <c r="Q4588">
        <v>159.89400000000001</v>
      </c>
      <c r="R4588">
        <v>23473.227999999999</v>
      </c>
      <c r="S4588">
        <v>23313.332999999999</v>
      </c>
    </row>
    <row r="4589" spans="1:19" x14ac:dyDescent="0.3">
      <c r="A4589">
        <v>2021</v>
      </c>
      <c r="B4589">
        <v>7</v>
      </c>
      <c r="C4589">
        <v>11</v>
      </c>
      <c r="D4589">
        <v>4</v>
      </c>
      <c r="E4589">
        <v>21115.182000000001</v>
      </c>
      <c r="F4589">
        <v>1870.702</v>
      </c>
      <c r="G4589">
        <v>72.016000000000005</v>
      </c>
      <c r="H4589">
        <v>71.155000000000001</v>
      </c>
      <c r="I4589">
        <v>207.58500000000001</v>
      </c>
      <c r="J4589">
        <v>1.978</v>
      </c>
      <c r="K4589">
        <v>24.666</v>
      </c>
      <c r="L4589">
        <v>87.08</v>
      </c>
      <c r="M4589">
        <v>23378.348000000002</v>
      </c>
      <c r="N4589">
        <v>0</v>
      </c>
      <c r="O4589">
        <v>0</v>
      </c>
      <c r="P4589">
        <v>-4.7880000000000003</v>
      </c>
      <c r="Q4589">
        <v>157.452</v>
      </c>
      <c r="R4589">
        <v>23383.135999999999</v>
      </c>
      <c r="S4589">
        <v>23225.685000000001</v>
      </c>
    </row>
    <row r="4590" spans="1:19" x14ac:dyDescent="0.3">
      <c r="A4590">
        <v>2021</v>
      </c>
      <c r="B4590">
        <v>7</v>
      </c>
      <c r="C4590">
        <v>11</v>
      </c>
      <c r="D4590">
        <v>5</v>
      </c>
      <c r="E4590">
        <v>21629.589</v>
      </c>
      <c r="F4590">
        <v>1816.4849999999999</v>
      </c>
      <c r="G4590">
        <v>71.462999999999994</v>
      </c>
      <c r="H4590">
        <v>71.19</v>
      </c>
      <c r="I4590">
        <v>119.679</v>
      </c>
      <c r="J4590">
        <v>1.9810000000000001</v>
      </c>
      <c r="K4590">
        <v>11.737</v>
      </c>
      <c r="L4590">
        <v>87.341999999999999</v>
      </c>
      <c r="M4590">
        <v>23738.003000000001</v>
      </c>
      <c r="N4590">
        <v>0.14899999999999999</v>
      </c>
      <c r="O4590">
        <v>0</v>
      </c>
      <c r="P4590">
        <v>-3.5569999999999999</v>
      </c>
      <c r="Q4590">
        <v>156.791</v>
      </c>
      <c r="R4590">
        <v>23741.411</v>
      </c>
      <c r="S4590">
        <v>23584.62</v>
      </c>
    </row>
    <row r="4591" spans="1:19" x14ac:dyDescent="0.3">
      <c r="A4591">
        <v>2021</v>
      </c>
      <c r="B4591">
        <v>7</v>
      </c>
      <c r="C4591">
        <v>11</v>
      </c>
      <c r="D4591">
        <v>6</v>
      </c>
      <c r="E4591">
        <v>21929.687999999998</v>
      </c>
      <c r="F4591">
        <v>1764.481</v>
      </c>
      <c r="G4591">
        <v>72.534000000000006</v>
      </c>
      <c r="H4591">
        <v>71.626000000000005</v>
      </c>
      <c r="I4591">
        <v>75.995999999999995</v>
      </c>
      <c r="J4591">
        <v>2.302</v>
      </c>
      <c r="K4591">
        <v>4.8849999999999998</v>
      </c>
      <c r="L4591">
        <v>87.477999999999994</v>
      </c>
      <c r="M4591">
        <v>23936.455999999998</v>
      </c>
      <c r="N4591">
        <v>133.292</v>
      </c>
      <c r="O4591">
        <v>0</v>
      </c>
      <c r="P4591">
        <v>-1.0640000000000001</v>
      </c>
      <c r="Q4591">
        <v>162.148</v>
      </c>
      <c r="R4591">
        <v>23804.226999999999</v>
      </c>
      <c r="S4591">
        <v>23642.079000000002</v>
      </c>
    </row>
    <row r="4592" spans="1:19" x14ac:dyDescent="0.3">
      <c r="A4592">
        <v>2021</v>
      </c>
      <c r="B4592">
        <v>7</v>
      </c>
      <c r="C4592">
        <v>11</v>
      </c>
      <c r="D4592">
        <v>7</v>
      </c>
      <c r="E4592">
        <v>23394.981</v>
      </c>
      <c r="F4592">
        <v>1717.2180000000001</v>
      </c>
      <c r="G4592">
        <v>75.738</v>
      </c>
      <c r="H4592">
        <v>72.402000000000001</v>
      </c>
      <c r="I4592">
        <v>79.161000000000001</v>
      </c>
      <c r="J4592">
        <v>2.62</v>
      </c>
      <c r="K4592">
        <v>11.865</v>
      </c>
      <c r="L4592">
        <v>88.308999999999997</v>
      </c>
      <c r="M4592">
        <v>25366.557000000001</v>
      </c>
      <c r="N4592">
        <v>1304.7080000000001</v>
      </c>
      <c r="O4592">
        <v>0</v>
      </c>
      <c r="P4592">
        <v>-0.80700000000000005</v>
      </c>
      <c r="Q4592">
        <v>176.52799999999999</v>
      </c>
      <c r="R4592">
        <v>24062.655999999999</v>
      </c>
      <c r="S4592">
        <v>23886.128000000001</v>
      </c>
    </row>
    <row r="4593" spans="1:19" x14ac:dyDescent="0.3">
      <c r="A4593">
        <v>2021</v>
      </c>
      <c r="B4593">
        <v>7</v>
      </c>
      <c r="C4593">
        <v>11</v>
      </c>
      <c r="D4593">
        <v>8</v>
      </c>
      <c r="E4593">
        <v>25493.286</v>
      </c>
      <c r="F4593">
        <v>1606.992</v>
      </c>
      <c r="G4593">
        <v>84.05</v>
      </c>
      <c r="H4593">
        <v>72.384</v>
      </c>
      <c r="I4593">
        <v>109.06699999999999</v>
      </c>
      <c r="J4593">
        <v>2.8879999999999999</v>
      </c>
      <c r="K4593">
        <v>6.8609999999999998</v>
      </c>
      <c r="L4593">
        <v>89.549000000000007</v>
      </c>
      <c r="M4593">
        <v>27381.027999999998</v>
      </c>
      <c r="N4593">
        <v>3521.5129999999999</v>
      </c>
      <c r="O4593">
        <v>-24.206</v>
      </c>
      <c r="P4593">
        <v>-0.754</v>
      </c>
      <c r="Q4593">
        <v>199.511</v>
      </c>
      <c r="R4593">
        <v>23884.474999999999</v>
      </c>
      <c r="S4593">
        <v>23684.964</v>
      </c>
    </row>
    <row r="4594" spans="1:19" x14ac:dyDescent="0.3">
      <c r="A4594">
        <v>2021</v>
      </c>
      <c r="B4594">
        <v>7</v>
      </c>
      <c r="C4594">
        <v>11</v>
      </c>
      <c r="D4594">
        <v>9</v>
      </c>
      <c r="E4594">
        <v>27233.625</v>
      </c>
      <c r="F4594">
        <v>1486.6010000000001</v>
      </c>
      <c r="G4594">
        <v>92.001999999999995</v>
      </c>
      <c r="H4594">
        <v>73.197999999999993</v>
      </c>
      <c r="I4594">
        <v>148.09700000000001</v>
      </c>
      <c r="J4594">
        <v>3.0950000000000002</v>
      </c>
      <c r="K4594">
        <v>6.782</v>
      </c>
      <c r="L4594">
        <v>90.971999999999994</v>
      </c>
      <c r="M4594">
        <v>29042.37</v>
      </c>
      <c r="N4594">
        <v>5735.0140000000001</v>
      </c>
      <c r="O4594">
        <v>-61.561</v>
      </c>
      <c r="P4594">
        <v>-0.11600000000000001</v>
      </c>
      <c r="Q4594">
        <v>230.233</v>
      </c>
      <c r="R4594">
        <v>23369.032999999999</v>
      </c>
      <c r="S4594">
        <v>23138.799999999999</v>
      </c>
    </row>
    <row r="4595" spans="1:19" x14ac:dyDescent="0.3">
      <c r="A4595">
        <v>2021</v>
      </c>
      <c r="B4595">
        <v>7</v>
      </c>
      <c r="C4595">
        <v>11</v>
      </c>
      <c r="D4595">
        <v>10</v>
      </c>
      <c r="E4595">
        <v>28873.766</v>
      </c>
      <c r="F4595">
        <v>1368.317</v>
      </c>
      <c r="G4595">
        <v>98.891999999999996</v>
      </c>
      <c r="H4595">
        <v>73.912000000000006</v>
      </c>
      <c r="I4595">
        <v>183.595</v>
      </c>
      <c r="J4595">
        <v>3.2829999999999999</v>
      </c>
      <c r="K4595">
        <v>15.000999999999999</v>
      </c>
      <c r="L4595">
        <v>92.27</v>
      </c>
      <c r="M4595">
        <v>30610.143</v>
      </c>
      <c r="N4595">
        <v>7551.232</v>
      </c>
      <c r="O4595">
        <v>-81.509</v>
      </c>
      <c r="P4595">
        <v>1.472</v>
      </c>
      <c r="Q4595">
        <v>260.27499999999998</v>
      </c>
      <c r="R4595">
        <v>23138.948</v>
      </c>
      <c r="S4595">
        <v>22878.672999999999</v>
      </c>
    </row>
    <row r="4596" spans="1:19" x14ac:dyDescent="0.3">
      <c r="A4596">
        <v>2021</v>
      </c>
      <c r="B4596">
        <v>7</v>
      </c>
      <c r="C4596">
        <v>11</v>
      </c>
      <c r="D4596">
        <v>11</v>
      </c>
      <c r="E4596">
        <v>30099.202000000001</v>
      </c>
      <c r="F4596">
        <v>1257.8869999999999</v>
      </c>
      <c r="G4596">
        <v>106.37</v>
      </c>
      <c r="H4596">
        <v>74.959999999999994</v>
      </c>
      <c r="I4596">
        <v>236.779</v>
      </c>
      <c r="J4596">
        <v>3.4590000000000001</v>
      </c>
      <c r="K4596">
        <v>16.082000000000001</v>
      </c>
      <c r="L4596">
        <v>92.953999999999994</v>
      </c>
      <c r="M4596">
        <v>31781.323</v>
      </c>
      <c r="N4596">
        <v>8809.0580000000009</v>
      </c>
      <c r="O4596">
        <v>-81.197000000000003</v>
      </c>
      <c r="P4596">
        <v>2.6480000000000001</v>
      </c>
      <c r="Q4596">
        <v>287.47899999999998</v>
      </c>
      <c r="R4596">
        <v>23050.813999999998</v>
      </c>
      <c r="S4596">
        <v>22763.334999999999</v>
      </c>
    </row>
    <row r="4597" spans="1:19" x14ac:dyDescent="0.3">
      <c r="A4597">
        <v>2021</v>
      </c>
      <c r="B4597">
        <v>7</v>
      </c>
      <c r="C4597">
        <v>11</v>
      </c>
      <c r="D4597">
        <v>12</v>
      </c>
      <c r="E4597">
        <v>31253.422999999999</v>
      </c>
      <c r="F4597">
        <v>1137.2360000000001</v>
      </c>
      <c r="G4597">
        <v>113.22499999999999</v>
      </c>
      <c r="H4597">
        <v>76.081999999999994</v>
      </c>
      <c r="I4597">
        <v>278.48500000000001</v>
      </c>
      <c r="J4597">
        <v>3.6019999999999999</v>
      </c>
      <c r="K4597">
        <v>5.4539999999999997</v>
      </c>
      <c r="L4597">
        <v>93.334000000000003</v>
      </c>
      <c r="M4597">
        <v>32847.614999999998</v>
      </c>
      <c r="N4597">
        <v>9431.3349999999991</v>
      </c>
      <c r="O4597">
        <v>-49.545999999999999</v>
      </c>
      <c r="P4597">
        <v>4.8209999999999997</v>
      </c>
      <c r="Q4597">
        <v>310.86700000000002</v>
      </c>
      <c r="R4597">
        <v>23461.005000000001</v>
      </c>
      <c r="S4597">
        <v>23150.137999999999</v>
      </c>
    </row>
    <row r="4598" spans="1:19" x14ac:dyDescent="0.3">
      <c r="A4598">
        <v>2021</v>
      </c>
      <c r="B4598">
        <v>7</v>
      </c>
      <c r="C4598">
        <v>11</v>
      </c>
      <c r="D4598">
        <v>13</v>
      </c>
      <c r="E4598">
        <v>32241.291000000001</v>
      </c>
      <c r="F4598">
        <v>1001.053</v>
      </c>
      <c r="G4598">
        <v>118.27200000000001</v>
      </c>
      <c r="H4598">
        <v>78.349999999999994</v>
      </c>
      <c r="I4598">
        <v>291.09500000000003</v>
      </c>
      <c r="J4598">
        <v>3.601</v>
      </c>
      <c r="K4598">
        <v>3.165</v>
      </c>
      <c r="L4598">
        <v>93.590999999999994</v>
      </c>
      <c r="M4598">
        <v>33712.144999999997</v>
      </c>
      <c r="N4598">
        <v>9542.7350000000006</v>
      </c>
      <c r="O4598">
        <v>-20.978000000000002</v>
      </c>
      <c r="P4598">
        <v>4.6230000000000002</v>
      </c>
      <c r="Q4598">
        <v>333.7</v>
      </c>
      <c r="R4598">
        <v>24185.764999999999</v>
      </c>
      <c r="S4598">
        <v>23852.064999999999</v>
      </c>
    </row>
    <row r="4599" spans="1:19" x14ac:dyDescent="0.3">
      <c r="A4599">
        <v>2021</v>
      </c>
      <c r="B4599">
        <v>7</v>
      </c>
      <c r="C4599">
        <v>11</v>
      </c>
      <c r="D4599">
        <v>14</v>
      </c>
      <c r="E4599">
        <v>33268.161</v>
      </c>
      <c r="F4599">
        <v>930.08699999999999</v>
      </c>
      <c r="G4599">
        <v>120.458</v>
      </c>
      <c r="H4599">
        <v>79.203000000000003</v>
      </c>
      <c r="I4599">
        <v>281.34899999999999</v>
      </c>
      <c r="J4599">
        <v>3.157</v>
      </c>
      <c r="K4599">
        <v>-9.1850000000000005</v>
      </c>
      <c r="L4599">
        <v>93.822000000000003</v>
      </c>
      <c r="M4599">
        <v>34646.595000000001</v>
      </c>
      <c r="N4599">
        <v>9060.6910000000007</v>
      </c>
      <c r="O4599">
        <v>-5.194</v>
      </c>
      <c r="P4599">
        <v>3.698</v>
      </c>
      <c r="Q4599">
        <v>355.548</v>
      </c>
      <c r="R4599">
        <v>25587.401000000002</v>
      </c>
      <c r="S4599">
        <v>25231.852999999999</v>
      </c>
    </row>
    <row r="4600" spans="1:19" x14ac:dyDescent="0.3">
      <c r="A4600">
        <v>2021</v>
      </c>
      <c r="B4600">
        <v>7</v>
      </c>
      <c r="C4600">
        <v>11</v>
      </c>
      <c r="D4600">
        <v>15</v>
      </c>
      <c r="E4600">
        <v>33950.976999999999</v>
      </c>
      <c r="F4600">
        <v>903.99400000000003</v>
      </c>
      <c r="G4600">
        <v>124.398</v>
      </c>
      <c r="H4600">
        <v>80.236000000000004</v>
      </c>
      <c r="I4600">
        <v>270.17500000000001</v>
      </c>
      <c r="J4600">
        <v>2.6850000000000001</v>
      </c>
      <c r="K4600">
        <v>-10.846</v>
      </c>
      <c r="L4600">
        <v>93.956999999999994</v>
      </c>
      <c r="M4600">
        <v>35291.178</v>
      </c>
      <c r="N4600">
        <v>7948.1760000000004</v>
      </c>
      <c r="O4600">
        <v>-1.0149999999999999</v>
      </c>
      <c r="P4600">
        <v>6.9619999999999997</v>
      </c>
      <c r="Q4600">
        <v>374.90199999999999</v>
      </c>
      <c r="R4600">
        <v>27337.055</v>
      </c>
      <c r="S4600">
        <v>26962.153999999999</v>
      </c>
    </row>
    <row r="4601" spans="1:19" x14ac:dyDescent="0.3">
      <c r="A4601">
        <v>2021</v>
      </c>
      <c r="B4601">
        <v>7</v>
      </c>
      <c r="C4601">
        <v>11</v>
      </c>
      <c r="D4601">
        <v>16</v>
      </c>
      <c r="E4601">
        <v>34309.614000000001</v>
      </c>
      <c r="F4601">
        <v>872.66399999999999</v>
      </c>
      <c r="G4601">
        <v>127.857</v>
      </c>
      <c r="H4601">
        <v>79.323999999999998</v>
      </c>
      <c r="I4601">
        <v>120.146</v>
      </c>
      <c r="J4601">
        <v>1.605</v>
      </c>
      <c r="K4601">
        <v>-49.591999999999999</v>
      </c>
      <c r="L4601">
        <v>94.036000000000001</v>
      </c>
      <c r="M4601">
        <v>35427.798000000003</v>
      </c>
      <c r="N4601">
        <v>6284.4129999999996</v>
      </c>
      <c r="O4601">
        <v>7.8970000000000002</v>
      </c>
      <c r="P4601">
        <v>7.9640000000000004</v>
      </c>
      <c r="Q4601">
        <v>389.97500000000002</v>
      </c>
      <c r="R4601">
        <v>29127.524000000001</v>
      </c>
      <c r="S4601">
        <v>28737.548999999999</v>
      </c>
    </row>
    <row r="4602" spans="1:19" x14ac:dyDescent="0.3">
      <c r="A4602">
        <v>2021</v>
      </c>
      <c r="B4602">
        <v>7</v>
      </c>
      <c r="C4602">
        <v>11</v>
      </c>
      <c r="D4602">
        <v>17</v>
      </c>
      <c r="E4602">
        <v>34150.910000000003</v>
      </c>
      <c r="F4602">
        <v>846.88199999999995</v>
      </c>
      <c r="G4602">
        <v>128.761</v>
      </c>
      <c r="H4602">
        <v>79.534000000000006</v>
      </c>
      <c r="I4602">
        <v>125.048</v>
      </c>
      <c r="J4602">
        <v>1.504</v>
      </c>
      <c r="K4602">
        <v>-70.286000000000001</v>
      </c>
      <c r="L4602">
        <v>94.025000000000006</v>
      </c>
      <c r="M4602">
        <v>35227.616000000002</v>
      </c>
      <c r="N4602">
        <v>4107.0410000000002</v>
      </c>
      <c r="O4602">
        <v>29.292999999999999</v>
      </c>
      <c r="P4602">
        <v>8.3390000000000004</v>
      </c>
      <c r="Q4602">
        <v>398.16199999999998</v>
      </c>
      <c r="R4602">
        <v>31082.944</v>
      </c>
      <c r="S4602">
        <v>30684.781999999999</v>
      </c>
    </row>
    <row r="4603" spans="1:19" x14ac:dyDescent="0.3">
      <c r="A4603">
        <v>2021</v>
      </c>
      <c r="B4603">
        <v>7</v>
      </c>
      <c r="C4603">
        <v>11</v>
      </c>
      <c r="D4603">
        <v>18</v>
      </c>
      <c r="E4603">
        <v>33252.118000000002</v>
      </c>
      <c r="F4603">
        <v>857.16399999999999</v>
      </c>
      <c r="G4603">
        <v>128.18100000000001</v>
      </c>
      <c r="H4603">
        <v>79.454999999999998</v>
      </c>
      <c r="I4603">
        <v>126.42400000000001</v>
      </c>
      <c r="J4603">
        <v>1.413</v>
      </c>
      <c r="K4603">
        <v>-70.082999999999998</v>
      </c>
      <c r="L4603">
        <v>93.876000000000005</v>
      </c>
      <c r="M4603">
        <v>34340.366999999998</v>
      </c>
      <c r="N4603">
        <v>1763.2729999999999</v>
      </c>
      <c r="O4603">
        <v>67.414000000000001</v>
      </c>
      <c r="P4603">
        <v>-0.19400000000000001</v>
      </c>
      <c r="Q4603">
        <v>393.49099999999999</v>
      </c>
      <c r="R4603">
        <v>32509.874</v>
      </c>
      <c r="S4603">
        <v>32116.382000000001</v>
      </c>
    </row>
    <row r="4604" spans="1:19" x14ac:dyDescent="0.3">
      <c r="A4604">
        <v>2021</v>
      </c>
      <c r="B4604">
        <v>7</v>
      </c>
      <c r="C4604">
        <v>11</v>
      </c>
      <c r="D4604">
        <v>19</v>
      </c>
      <c r="E4604">
        <v>31960.304</v>
      </c>
      <c r="F4604">
        <v>853.70299999999997</v>
      </c>
      <c r="G4604">
        <v>125.75</v>
      </c>
      <c r="H4604">
        <v>79.33</v>
      </c>
      <c r="I4604">
        <v>140.63300000000001</v>
      </c>
      <c r="J4604">
        <v>1.3069999999999999</v>
      </c>
      <c r="K4604">
        <v>-74.052999999999997</v>
      </c>
      <c r="L4604">
        <v>93.611999999999995</v>
      </c>
      <c r="M4604">
        <v>33054.834999999999</v>
      </c>
      <c r="N4604">
        <v>300.01</v>
      </c>
      <c r="O4604">
        <v>85.722999999999999</v>
      </c>
      <c r="P4604">
        <v>3.2050000000000001</v>
      </c>
      <c r="Q4604">
        <v>368.25400000000002</v>
      </c>
      <c r="R4604">
        <v>32665.897000000001</v>
      </c>
      <c r="S4604">
        <v>32297.643</v>
      </c>
    </row>
    <row r="4605" spans="1:19" x14ac:dyDescent="0.3">
      <c r="A4605">
        <v>2021</v>
      </c>
      <c r="B4605">
        <v>7</v>
      </c>
      <c r="C4605">
        <v>11</v>
      </c>
      <c r="D4605">
        <v>20</v>
      </c>
      <c r="E4605">
        <v>31821.439999999999</v>
      </c>
      <c r="F4605">
        <v>895.22500000000002</v>
      </c>
      <c r="G4605">
        <v>118.483</v>
      </c>
      <c r="H4605">
        <v>78.582999999999998</v>
      </c>
      <c r="I4605">
        <v>205.107</v>
      </c>
      <c r="J4605">
        <v>1.6870000000000001</v>
      </c>
      <c r="K4605">
        <v>-75.558999999999997</v>
      </c>
      <c r="L4605">
        <v>93.555000000000007</v>
      </c>
      <c r="M4605">
        <v>33020.038</v>
      </c>
      <c r="N4605">
        <v>5.7240000000000002</v>
      </c>
      <c r="O4605">
        <v>85.11</v>
      </c>
      <c r="P4605">
        <v>7.2290000000000001</v>
      </c>
      <c r="Q4605">
        <v>332.52600000000001</v>
      </c>
      <c r="R4605">
        <v>32921.974000000002</v>
      </c>
      <c r="S4605">
        <v>32589.449000000001</v>
      </c>
    </row>
    <row r="4606" spans="1:19" x14ac:dyDescent="0.3">
      <c r="A4606">
        <v>2021</v>
      </c>
      <c r="B4606">
        <v>7</v>
      </c>
      <c r="C4606">
        <v>11</v>
      </c>
      <c r="D4606">
        <v>21</v>
      </c>
      <c r="E4606">
        <v>30961.370999999999</v>
      </c>
      <c r="F4606">
        <v>949.53</v>
      </c>
      <c r="G4606">
        <v>110.592</v>
      </c>
      <c r="H4606">
        <v>78.563999999999993</v>
      </c>
      <c r="I4606">
        <v>429.49599999999998</v>
      </c>
      <c r="J4606">
        <v>2.3239999999999998</v>
      </c>
      <c r="K4606">
        <v>-18.920999999999999</v>
      </c>
      <c r="L4606">
        <v>93.37</v>
      </c>
      <c r="M4606">
        <v>32495.733</v>
      </c>
      <c r="N4606">
        <v>0</v>
      </c>
      <c r="O4606">
        <v>0</v>
      </c>
      <c r="P4606">
        <v>2.4279999999999999</v>
      </c>
      <c r="Q4606">
        <v>298.25400000000002</v>
      </c>
      <c r="R4606">
        <v>32493.306</v>
      </c>
      <c r="S4606">
        <v>32195.052</v>
      </c>
    </row>
    <row r="4607" spans="1:19" x14ac:dyDescent="0.3">
      <c r="A4607">
        <v>2021</v>
      </c>
      <c r="B4607">
        <v>7</v>
      </c>
      <c r="C4607">
        <v>11</v>
      </c>
      <c r="D4607">
        <v>22</v>
      </c>
      <c r="E4607">
        <v>28568.941999999999</v>
      </c>
      <c r="F4607">
        <v>1123.087</v>
      </c>
      <c r="G4607">
        <v>101.52500000000001</v>
      </c>
      <c r="H4607">
        <v>77.158000000000001</v>
      </c>
      <c r="I4607">
        <v>471.82100000000003</v>
      </c>
      <c r="J4607">
        <v>2.1179999999999999</v>
      </c>
      <c r="K4607">
        <v>9.1579999999999995</v>
      </c>
      <c r="L4607">
        <v>92.281999999999996</v>
      </c>
      <c r="M4607">
        <v>30344.565999999999</v>
      </c>
      <c r="N4607">
        <v>0</v>
      </c>
      <c r="O4607">
        <v>0</v>
      </c>
      <c r="P4607">
        <v>-12.494999999999999</v>
      </c>
      <c r="Q4607">
        <v>265.85199999999998</v>
      </c>
      <c r="R4607">
        <v>30357.061000000002</v>
      </c>
      <c r="S4607">
        <v>30091.208999999999</v>
      </c>
    </row>
    <row r="4608" spans="1:19" x14ac:dyDescent="0.3">
      <c r="A4608">
        <v>2021</v>
      </c>
      <c r="B4608">
        <v>7</v>
      </c>
      <c r="C4608">
        <v>11</v>
      </c>
      <c r="D4608">
        <v>23</v>
      </c>
      <c r="E4608">
        <v>25814.208999999999</v>
      </c>
      <c r="F4608">
        <v>1299.3610000000001</v>
      </c>
      <c r="G4608">
        <v>92.652000000000001</v>
      </c>
      <c r="H4608">
        <v>76.22</v>
      </c>
      <c r="I4608">
        <v>584.36300000000006</v>
      </c>
      <c r="J4608">
        <v>3.633</v>
      </c>
      <c r="K4608">
        <v>27.253</v>
      </c>
      <c r="L4608">
        <v>89.906999999999996</v>
      </c>
      <c r="M4608">
        <v>27894.947</v>
      </c>
      <c r="N4608">
        <v>0</v>
      </c>
      <c r="O4608">
        <v>0</v>
      </c>
      <c r="P4608">
        <v>-12.433999999999999</v>
      </c>
      <c r="Q4608">
        <v>231.005</v>
      </c>
      <c r="R4608">
        <v>27907.381000000001</v>
      </c>
      <c r="S4608">
        <v>27676.376</v>
      </c>
    </row>
    <row r="4609" spans="1:19" x14ac:dyDescent="0.3">
      <c r="A4609">
        <v>2021</v>
      </c>
      <c r="B4609">
        <v>7</v>
      </c>
      <c r="C4609">
        <v>11</v>
      </c>
      <c r="D4609">
        <v>24</v>
      </c>
      <c r="E4609">
        <v>23799.393</v>
      </c>
      <c r="F4609">
        <v>1547.104</v>
      </c>
      <c r="G4609">
        <v>84.682000000000002</v>
      </c>
      <c r="H4609">
        <v>74.813000000000002</v>
      </c>
      <c r="I4609">
        <v>999.05899999999997</v>
      </c>
      <c r="J4609">
        <v>6.2009999999999996</v>
      </c>
      <c r="K4609">
        <v>36.042999999999999</v>
      </c>
      <c r="L4609">
        <v>88.644999999999996</v>
      </c>
      <c r="M4609">
        <v>26551.258000000002</v>
      </c>
      <c r="N4609">
        <v>0</v>
      </c>
      <c r="O4609">
        <v>0</v>
      </c>
      <c r="P4609">
        <v>-22.109000000000002</v>
      </c>
      <c r="Q4609">
        <v>198.489</v>
      </c>
      <c r="R4609">
        <v>26573.366999999998</v>
      </c>
      <c r="S4609">
        <v>26374.878000000001</v>
      </c>
    </row>
    <row r="4610" spans="1:19" x14ac:dyDescent="0.3">
      <c r="A4610">
        <v>2021</v>
      </c>
      <c r="B4610">
        <v>7</v>
      </c>
      <c r="C4610">
        <v>12</v>
      </c>
      <c r="D4610">
        <v>1</v>
      </c>
      <c r="E4610">
        <v>24303.066999999999</v>
      </c>
      <c r="F4610">
        <v>1738.223</v>
      </c>
      <c r="G4610">
        <v>77.694999999999993</v>
      </c>
      <c r="H4610">
        <v>75.323999999999998</v>
      </c>
      <c r="I4610">
        <v>709.25599999999997</v>
      </c>
      <c r="J4610">
        <v>6.0380000000000003</v>
      </c>
      <c r="K4610">
        <v>44.863</v>
      </c>
      <c r="L4610">
        <v>89.007999999999996</v>
      </c>
      <c r="M4610">
        <v>26965.78</v>
      </c>
      <c r="N4610">
        <v>0</v>
      </c>
      <c r="O4610">
        <v>0</v>
      </c>
      <c r="P4610">
        <v>-18.033000000000001</v>
      </c>
      <c r="Q4610">
        <v>180.483</v>
      </c>
      <c r="R4610">
        <v>26983.812999999998</v>
      </c>
      <c r="S4610">
        <v>26803.33</v>
      </c>
    </row>
    <row r="4611" spans="1:19" x14ac:dyDescent="0.3">
      <c r="A4611">
        <v>2021</v>
      </c>
      <c r="B4611">
        <v>7</v>
      </c>
      <c r="C4611">
        <v>12</v>
      </c>
      <c r="D4611">
        <v>2</v>
      </c>
      <c r="E4611">
        <v>23194.792000000001</v>
      </c>
      <c r="F4611">
        <v>1838.1479999999999</v>
      </c>
      <c r="G4611">
        <v>73.430000000000007</v>
      </c>
      <c r="H4611">
        <v>73.816000000000003</v>
      </c>
      <c r="I4611">
        <v>424.76799999999997</v>
      </c>
      <c r="J4611">
        <v>5.9470000000000001</v>
      </c>
      <c r="K4611">
        <v>40.347999999999999</v>
      </c>
      <c r="L4611">
        <v>88.311000000000007</v>
      </c>
      <c r="M4611">
        <v>25666.131000000001</v>
      </c>
      <c r="N4611">
        <v>0</v>
      </c>
      <c r="O4611">
        <v>0</v>
      </c>
      <c r="P4611">
        <v>-12.728999999999999</v>
      </c>
      <c r="Q4611">
        <v>166.02199999999999</v>
      </c>
      <c r="R4611">
        <v>25678.86</v>
      </c>
      <c r="S4611">
        <v>25512.838</v>
      </c>
    </row>
    <row r="4612" spans="1:19" x14ac:dyDescent="0.3">
      <c r="A4612">
        <v>2021</v>
      </c>
      <c r="B4612">
        <v>7</v>
      </c>
      <c r="C4612">
        <v>12</v>
      </c>
      <c r="D4612">
        <v>3</v>
      </c>
      <c r="E4612">
        <v>22715.548999999999</v>
      </c>
      <c r="F4612">
        <v>1860.9190000000001</v>
      </c>
      <c r="G4612">
        <v>70.234999999999999</v>
      </c>
      <c r="H4612">
        <v>72.680000000000007</v>
      </c>
      <c r="I4612">
        <v>241.59299999999999</v>
      </c>
      <c r="J4612">
        <v>5.7679999999999998</v>
      </c>
      <c r="K4612">
        <v>35.746000000000002</v>
      </c>
      <c r="L4612">
        <v>88.024000000000001</v>
      </c>
      <c r="M4612">
        <v>25020.278999999999</v>
      </c>
      <c r="N4612">
        <v>0</v>
      </c>
      <c r="O4612">
        <v>0</v>
      </c>
      <c r="P4612">
        <v>-7.8179999999999996</v>
      </c>
      <c r="Q4612">
        <v>160.19200000000001</v>
      </c>
      <c r="R4612">
        <v>25028.096000000001</v>
      </c>
      <c r="S4612">
        <v>24867.903999999999</v>
      </c>
    </row>
    <row r="4613" spans="1:19" x14ac:dyDescent="0.3">
      <c r="A4613">
        <v>2021</v>
      </c>
      <c r="B4613">
        <v>7</v>
      </c>
      <c r="C4613">
        <v>12</v>
      </c>
      <c r="D4613">
        <v>4</v>
      </c>
      <c r="E4613">
        <v>22898.814999999999</v>
      </c>
      <c r="F4613">
        <v>1840.912</v>
      </c>
      <c r="G4613">
        <v>67.751000000000005</v>
      </c>
      <c r="H4613">
        <v>72.087000000000003</v>
      </c>
      <c r="I4613">
        <v>121.383</v>
      </c>
      <c r="J4613">
        <v>4.4950000000000001</v>
      </c>
      <c r="K4613">
        <v>33.636000000000003</v>
      </c>
      <c r="L4613">
        <v>88.12</v>
      </c>
      <c r="M4613">
        <v>25059.448</v>
      </c>
      <c r="N4613">
        <v>0</v>
      </c>
      <c r="O4613">
        <v>0</v>
      </c>
      <c r="P4613">
        <v>-4.7880000000000003</v>
      </c>
      <c r="Q4613">
        <v>160.56399999999999</v>
      </c>
      <c r="R4613">
        <v>25064.235000000001</v>
      </c>
      <c r="S4613">
        <v>24903.671999999999</v>
      </c>
    </row>
    <row r="4614" spans="1:19" x14ac:dyDescent="0.3">
      <c r="A4614">
        <v>2021</v>
      </c>
      <c r="B4614">
        <v>7</v>
      </c>
      <c r="C4614">
        <v>12</v>
      </c>
      <c r="D4614">
        <v>5</v>
      </c>
      <c r="E4614">
        <v>23814.679</v>
      </c>
      <c r="F4614">
        <v>1697.6120000000001</v>
      </c>
      <c r="G4614">
        <v>67.242000000000004</v>
      </c>
      <c r="H4614">
        <v>72.5</v>
      </c>
      <c r="I4614">
        <v>84.954999999999998</v>
      </c>
      <c r="J4614">
        <v>2.8220000000000001</v>
      </c>
      <c r="K4614">
        <v>15.178000000000001</v>
      </c>
      <c r="L4614">
        <v>88.665000000000006</v>
      </c>
      <c r="M4614">
        <v>25776.412</v>
      </c>
      <c r="N4614">
        <v>0.14899999999999999</v>
      </c>
      <c r="O4614">
        <v>0</v>
      </c>
      <c r="P4614">
        <v>-3.5569999999999999</v>
      </c>
      <c r="Q4614">
        <v>168.59700000000001</v>
      </c>
      <c r="R4614">
        <v>25779.82</v>
      </c>
      <c r="S4614">
        <v>25611.223000000002</v>
      </c>
    </row>
    <row r="4615" spans="1:19" x14ac:dyDescent="0.3">
      <c r="A4615">
        <v>2021</v>
      </c>
      <c r="B4615">
        <v>7</v>
      </c>
      <c r="C4615">
        <v>12</v>
      </c>
      <c r="D4615">
        <v>6</v>
      </c>
      <c r="E4615">
        <v>24753.244999999999</v>
      </c>
      <c r="F4615">
        <v>1528.095</v>
      </c>
      <c r="G4615">
        <v>68.119</v>
      </c>
      <c r="H4615">
        <v>73.460999999999999</v>
      </c>
      <c r="I4615">
        <v>149.79499999999999</v>
      </c>
      <c r="J4615">
        <v>3.399</v>
      </c>
      <c r="K4615">
        <v>6.1139999999999999</v>
      </c>
      <c r="L4615">
        <v>89.209000000000003</v>
      </c>
      <c r="M4615">
        <v>26603.316999999999</v>
      </c>
      <c r="N4615">
        <v>133.292</v>
      </c>
      <c r="O4615">
        <v>0</v>
      </c>
      <c r="P4615">
        <v>-1.0640000000000001</v>
      </c>
      <c r="Q4615">
        <v>189.50399999999999</v>
      </c>
      <c r="R4615">
        <v>26471.089</v>
      </c>
      <c r="S4615">
        <v>26281.584999999999</v>
      </c>
    </row>
    <row r="4616" spans="1:19" x14ac:dyDescent="0.3">
      <c r="A4616">
        <v>2021</v>
      </c>
      <c r="B4616">
        <v>7</v>
      </c>
      <c r="C4616">
        <v>12</v>
      </c>
      <c r="D4616">
        <v>7</v>
      </c>
      <c r="E4616">
        <v>26883.223999999998</v>
      </c>
      <c r="F4616">
        <v>1405.385</v>
      </c>
      <c r="G4616">
        <v>69.971000000000004</v>
      </c>
      <c r="H4616">
        <v>74.632999999999996</v>
      </c>
      <c r="I4616">
        <v>294.92899999999997</v>
      </c>
      <c r="J4616">
        <v>4.1639999999999997</v>
      </c>
      <c r="K4616">
        <v>15.29</v>
      </c>
      <c r="L4616">
        <v>90.793000000000006</v>
      </c>
      <c r="M4616">
        <v>28768.417000000001</v>
      </c>
      <c r="N4616">
        <v>1304.7080000000001</v>
      </c>
      <c r="O4616">
        <v>0</v>
      </c>
      <c r="P4616">
        <v>-0.80700000000000005</v>
      </c>
      <c r="Q4616">
        <v>227.26400000000001</v>
      </c>
      <c r="R4616">
        <v>27464.516</v>
      </c>
      <c r="S4616">
        <v>27237.252</v>
      </c>
    </row>
    <row r="4617" spans="1:19" x14ac:dyDescent="0.3">
      <c r="A4617">
        <v>2021</v>
      </c>
      <c r="B4617">
        <v>7</v>
      </c>
      <c r="C4617">
        <v>12</v>
      </c>
      <c r="D4617">
        <v>8</v>
      </c>
      <c r="E4617">
        <v>29255.703000000001</v>
      </c>
      <c r="F4617">
        <v>1300.194</v>
      </c>
      <c r="G4617">
        <v>76.238</v>
      </c>
      <c r="H4617">
        <v>74.475999999999999</v>
      </c>
      <c r="I4617">
        <v>488.18</v>
      </c>
      <c r="J4617">
        <v>4.9000000000000004</v>
      </c>
      <c r="K4617">
        <v>8.6129999999999995</v>
      </c>
      <c r="L4617">
        <v>92.587999999999994</v>
      </c>
      <c r="M4617">
        <v>31224.652999999998</v>
      </c>
      <c r="N4617">
        <v>3521.5129999999999</v>
      </c>
      <c r="O4617">
        <v>-24.206</v>
      </c>
      <c r="P4617">
        <v>-0.754</v>
      </c>
      <c r="Q4617">
        <v>272.899</v>
      </c>
      <c r="R4617">
        <v>27728.100999999999</v>
      </c>
      <c r="S4617">
        <v>27455.202000000001</v>
      </c>
    </row>
    <row r="4618" spans="1:19" x14ac:dyDescent="0.3">
      <c r="A4618">
        <v>2021</v>
      </c>
      <c r="B4618">
        <v>7</v>
      </c>
      <c r="C4618">
        <v>12</v>
      </c>
      <c r="D4618">
        <v>9</v>
      </c>
      <c r="E4618">
        <v>31385.231</v>
      </c>
      <c r="F4618">
        <v>1222.519</v>
      </c>
      <c r="G4618">
        <v>83.822000000000003</v>
      </c>
      <c r="H4618">
        <v>75.388000000000005</v>
      </c>
      <c r="I4618">
        <v>601.69799999999998</v>
      </c>
      <c r="J4618">
        <v>5.4370000000000003</v>
      </c>
      <c r="K4618">
        <v>8.2420000000000009</v>
      </c>
      <c r="L4618">
        <v>93.417000000000002</v>
      </c>
      <c r="M4618">
        <v>33391.932999999997</v>
      </c>
      <c r="N4618">
        <v>5735.0140000000001</v>
      </c>
      <c r="O4618">
        <v>-61.561</v>
      </c>
      <c r="P4618">
        <v>-0.11600000000000001</v>
      </c>
      <c r="Q4618">
        <v>311.50799999999998</v>
      </c>
      <c r="R4618">
        <v>27718.596000000001</v>
      </c>
      <c r="S4618">
        <v>27407.088</v>
      </c>
    </row>
    <row r="4619" spans="1:19" x14ac:dyDescent="0.3">
      <c r="A4619">
        <v>2021</v>
      </c>
      <c r="B4619">
        <v>7</v>
      </c>
      <c r="C4619">
        <v>12</v>
      </c>
      <c r="D4619">
        <v>10</v>
      </c>
      <c r="E4619">
        <v>33812.137999999999</v>
      </c>
      <c r="F4619">
        <v>1143.095</v>
      </c>
      <c r="G4619">
        <v>92.028000000000006</v>
      </c>
      <c r="H4619">
        <v>76.426000000000002</v>
      </c>
      <c r="I4619">
        <v>568.28399999999999</v>
      </c>
      <c r="J4619">
        <v>5.7370000000000001</v>
      </c>
      <c r="K4619">
        <v>18.516999999999999</v>
      </c>
      <c r="L4619">
        <v>93.950999999999993</v>
      </c>
      <c r="M4619">
        <v>35718.148000000001</v>
      </c>
      <c r="N4619">
        <v>7551.232</v>
      </c>
      <c r="O4619">
        <v>-81.509</v>
      </c>
      <c r="P4619">
        <v>1.472</v>
      </c>
      <c r="Q4619">
        <v>341.65899999999999</v>
      </c>
      <c r="R4619">
        <v>28246.953000000001</v>
      </c>
      <c r="S4619">
        <v>27905.294000000002</v>
      </c>
    </row>
    <row r="4620" spans="1:19" x14ac:dyDescent="0.3">
      <c r="A4620">
        <v>2021</v>
      </c>
      <c r="B4620">
        <v>7</v>
      </c>
      <c r="C4620">
        <v>12</v>
      </c>
      <c r="D4620">
        <v>11</v>
      </c>
      <c r="E4620">
        <v>35820.203999999998</v>
      </c>
      <c r="F4620">
        <v>1058.7439999999999</v>
      </c>
      <c r="G4620">
        <v>99.102999999999994</v>
      </c>
      <c r="H4620">
        <v>77.805000000000007</v>
      </c>
      <c r="I4620">
        <v>483.69600000000003</v>
      </c>
      <c r="J4620">
        <v>5.8719999999999999</v>
      </c>
      <c r="K4620">
        <v>20.986999999999998</v>
      </c>
      <c r="L4620">
        <v>94.295000000000002</v>
      </c>
      <c r="M4620">
        <v>37561.603000000003</v>
      </c>
      <c r="N4620">
        <v>8809.0580000000009</v>
      </c>
      <c r="O4620">
        <v>-81.197000000000003</v>
      </c>
      <c r="P4620">
        <v>2.6480000000000001</v>
      </c>
      <c r="Q4620">
        <v>372.25400000000002</v>
      </c>
      <c r="R4620">
        <v>28831.094000000001</v>
      </c>
      <c r="S4620">
        <v>28458.84</v>
      </c>
    </row>
    <row r="4621" spans="1:19" x14ac:dyDescent="0.3">
      <c r="A4621">
        <v>2021</v>
      </c>
      <c r="B4621">
        <v>7</v>
      </c>
      <c r="C4621">
        <v>12</v>
      </c>
      <c r="D4621">
        <v>12</v>
      </c>
      <c r="E4621">
        <v>37517.245999999999</v>
      </c>
      <c r="F4621">
        <v>955.65599999999995</v>
      </c>
      <c r="G4621">
        <v>106.616</v>
      </c>
      <c r="H4621">
        <v>79.325999999999993</v>
      </c>
      <c r="I4621">
        <v>447.51600000000002</v>
      </c>
      <c r="J4621">
        <v>5.8419999999999996</v>
      </c>
      <c r="K4621">
        <v>7.3819999999999997</v>
      </c>
      <c r="L4621">
        <v>94.531000000000006</v>
      </c>
      <c r="M4621">
        <v>39107.498</v>
      </c>
      <c r="N4621">
        <v>9431.3349999999991</v>
      </c>
      <c r="O4621">
        <v>-49.545999999999999</v>
      </c>
      <c r="P4621">
        <v>4.8209999999999997</v>
      </c>
      <c r="Q4621">
        <v>398.51100000000002</v>
      </c>
      <c r="R4621">
        <v>29720.888999999999</v>
      </c>
      <c r="S4621">
        <v>29322.378000000001</v>
      </c>
    </row>
    <row r="4622" spans="1:19" x14ac:dyDescent="0.3">
      <c r="A4622">
        <v>2021</v>
      </c>
      <c r="B4622">
        <v>7</v>
      </c>
      <c r="C4622">
        <v>12</v>
      </c>
      <c r="D4622">
        <v>13</v>
      </c>
      <c r="E4622">
        <v>39367.338000000003</v>
      </c>
      <c r="F4622">
        <v>829.59199999999998</v>
      </c>
      <c r="G4622">
        <v>112.988</v>
      </c>
      <c r="H4622">
        <v>82.49</v>
      </c>
      <c r="I4622">
        <v>423.50099999999998</v>
      </c>
      <c r="J4622">
        <v>5.7359999999999998</v>
      </c>
      <c r="K4622">
        <v>4.875</v>
      </c>
      <c r="L4622">
        <v>94.76</v>
      </c>
      <c r="M4622">
        <v>40808.292999999998</v>
      </c>
      <c r="N4622">
        <v>9542.7350000000006</v>
      </c>
      <c r="O4622">
        <v>-20.978000000000002</v>
      </c>
      <c r="P4622">
        <v>4.6230000000000002</v>
      </c>
      <c r="Q4622">
        <v>422.392</v>
      </c>
      <c r="R4622">
        <v>31281.913</v>
      </c>
      <c r="S4622">
        <v>30859.522000000001</v>
      </c>
    </row>
    <row r="4623" spans="1:19" x14ac:dyDescent="0.3">
      <c r="A4623">
        <v>2021</v>
      </c>
      <c r="B4623">
        <v>7</v>
      </c>
      <c r="C4623">
        <v>12</v>
      </c>
      <c r="D4623">
        <v>14</v>
      </c>
      <c r="E4623">
        <v>40781.726000000002</v>
      </c>
      <c r="F4623">
        <v>774.99699999999996</v>
      </c>
      <c r="G4623">
        <v>117.26300000000001</v>
      </c>
      <c r="H4623">
        <v>83.778999999999996</v>
      </c>
      <c r="I4623">
        <v>351.24599999999998</v>
      </c>
      <c r="J4623">
        <v>5.0949999999999998</v>
      </c>
      <c r="K4623">
        <v>-13.839</v>
      </c>
      <c r="L4623">
        <v>94.893000000000001</v>
      </c>
      <c r="M4623">
        <v>42077.898000000001</v>
      </c>
      <c r="N4623">
        <v>9060.6910000000007</v>
      </c>
      <c r="O4623">
        <v>-5.194</v>
      </c>
      <c r="P4623">
        <v>3.698</v>
      </c>
      <c r="Q4623">
        <v>444.65699999999998</v>
      </c>
      <c r="R4623">
        <v>33018.703000000001</v>
      </c>
      <c r="S4623">
        <v>32574.044999999998</v>
      </c>
    </row>
    <row r="4624" spans="1:19" x14ac:dyDescent="0.3">
      <c r="A4624">
        <v>2021</v>
      </c>
      <c r="B4624">
        <v>7</v>
      </c>
      <c r="C4624">
        <v>12</v>
      </c>
      <c r="D4624">
        <v>15</v>
      </c>
      <c r="E4624">
        <v>41725.338000000003</v>
      </c>
      <c r="F4624">
        <v>759.64800000000002</v>
      </c>
      <c r="G4624">
        <v>121.765</v>
      </c>
      <c r="H4624">
        <v>85.311999999999998</v>
      </c>
      <c r="I4624">
        <v>284.096</v>
      </c>
      <c r="J4624">
        <v>4.0839999999999996</v>
      </c>
      <c r="K4624">
        <v>-16.271000000000001</v>
      </c>
      <c r="L4624">
        <v>94.971999999999994</v>
      </c>
      <c r="M4624">
        <v>42937.178</v>
      </c>
      <c r="N4624">
        <v>7948.1760000000004</v>
      </c>
      <c r="O4624">
        <v>-1.0149999999999999</v>
      </c>
      <c r="P4624">
        <v>6.9619999999999997</v>
      </c>
      <c r="Q4624">
        <v>463.59800000000001</v>
      </c>
      <c r="R4624">
        <v>34983.055</v>
      </c>
      <c r="S4624">
        <v>34519.455999999998</v>
      </c>
    </row>
    <row r="4625" spans="1:19" x14ac:dyDescent="0.3">
      <c r="A4625">
        <v>2021</v>
      </c>
      <c r="B4625">
        <v>7</v>
      </c>
      <c r="C4625">
        <v>12</v>
      </c>
      <c r="D4625">
        <v>16</v>
      </c>
      <c r="E4625">
        <v>42019.061999999998</v>
      </c>
      <c r="F4625">
        <v>740.73299999999995</v>
      </c>
      <c r="G4625">
        <v>125.934</v>
      </c>
      <c r="H4625">
        <v>84.128</v>
      </c>
      <c r="I4625">
        <v>91.177000000000007</v>
      </c>
      <c r="J4625">
        <v>1.821</v>
      </c>
      <c r="K4625">
        <v>-79.268000000000001</v>
      </c>
      <c r="L4625">
        <v>94.997</v>
      </c>
      <c r="M4625">
        <v>42952.65</v>
      </c>
      <c r="N4625">
        <v>6284.4129999999996</v>
      </c>
      <c r="O4625">
        <v>7.8970000000000002</v>
      </c>
      <c r="P4625">
        <v>7.9640000000000004</v>
      </c>
      <c r="Q4625">
        <v>473.99</v>
      </c>
      <c r="R4625">
        <v>36652.375999999997</v>
      </c>
      <c r="S4625">
        <v>36178.385999999999</v>
      </c>
    </row>
    <row r="4626" spans="1:19" x14ac:dyDescent="0.3">
      <c r="A4626">
        <v>2021</v>
      </c>
      <c r="B4626">
        <v>7</v>
      </c>
      <c r="C4626">
        <v>12</v>
      </c>
      <c r="D4626">
        <v>17</v>
      </c>
      <c r="E4626">
        <v>41434.232000000004</v>
      </c>
      <c r="F4626">
        <v>737.05200000000002</v>
      </c>
      <c r="G4626">
        <v>127.33</v>
      </c>
      <c r="H4626">
        <v>84.12</v>
      </c>
      <c r="I4626">
        <v>98.588999999999999</v>
      </c>
      <c r="J4626">
        <v>2.069</v>
      </c>
      <c r="K4626">
        <v>-112.152</v>
      </c>
      <c r="L4626">
        <v>94.972999999999999</v>
      </c>
      <c r="M4626">
        <v>42338.883999999998</v>
      </c>
      <c r="N4626">
        <v>4107.0410000000002</v>
      </c>
      <c r="O4626">
        <v>29.292999999999999</v>
      </c>
      <c r="P4626">
        <v>8.3390000000000004</v>
      </c>
      <c r="Q4626">
        <v>470.745</v>
      </c>
      <c r="R4626">
        <v>38194.211000000003</v>
      </c>
      <c r="S4626">
        <v>37723.466999999997</v>
      </c>
    </row>
    <row r="4627" spans="1:19" x14ac:dyDescent="0.3">
      <c r="A4627">
        <v>2021</v>
      </c>
      <c r="B4627">
        <v>7</v>
      </c>
      <c r="C4627">
        <v>12</v>
      </c>
      <c r="D4627">
        <v>18</v>
      </c>
      <c r="E4627">
        <v>39954.053</v>
      </c>
      <c r="F4627">
        <v>767.64599999999996</v>
      </c>
      <c r="G4627">
        <v>127.05800000000001</v>
      </c>
      <c r="H4627">
        <v>83.423000000000002</v>
      </c>
      <c r="I4627">
        <v>124.655</v>
      </c>
      <c r="J4627">
        <v>2.0009999999999999</v>
      </c>
      <c r="K4627">
        <v>-108.673</v>
      </c>
      <c r="L4627">
        <v>94.875</v>
      </c>
      <c r="M4627">
        <v>40917.980000000003</v>
      </c>
      <c r="N4627">
        <v>1763.2729999999999</v>
      </c>
      <c r="O4627">
        <v>67.414000000000001</v>
      </c>
      <c r="P4627">
        <v>-0.19400000000000001</v>
      </c>
      <c r="Q4627">
        <v>452.59800000000001</v>
      </c>
      <c r="R4627">
        <v>39087.487000000001</v>
      </c>
      <c r="S4627">
        <v>38634.889000000003</v>
      </c>
    </row>
    <row r="4628" spans="1:19" x14ac:dyDescent="0.3">
      <c r="A4628">
        <v>2021</v>
      </c>
      <c r="B4628">
        <v>7</v>
      </c>
      <c r="C4628">
        <v>12</v>
      </c>
      <c r="D4628">
        <v>19</v>
      </c>
      <c r="E4628">
        <v>37927.800000000003</v>
      </c>
      <c r="F4628">
        <v>772.822</v>
      </c>
      <c r="G4628">
        <v>123.565</v>
      </c>
      <c r="H4628">
        <v>82.802000000000007</v>
      </c>
      <c r="I4628">
        <v>137.489</v>
      </c>
      <c r="J4628">
        <v>1.8859999999999999</v>
      </c>
      <c r="K4628">
        <v>-110.581</v>
      </c>
      <c r="L4628">
        <v>94.683999999999997</v>
      </c>
      <c r="M4628">
        <v>38906.902999999998</v>
      </c>
      <c r="N4628">
        <v>300.01</v>
      </c>
      <c r="O4628">
        <v>85.722999999999999</v>
      </c>
      <c r="P4628">
        <v>3.2050000000000001</v>
      </c>
      <c r="Q4628">
        <v>410.38</v>
      </c>
      <c r="R4628">
        <v>38517.964999999997</v>
      </c>
      <c r="S4628">
        <v>38107.584000000003</v>
      </c>
    </row>
    <row r="4629" spans="1:19" x14ac:dyDescent="0.3">
      <c r="A4629">
        <v>2021</v>
      </c>
      <c r="B4629">
        <v>7</v>
      </c>
      <c r="C4629">
        <v>12</v>
      </c>
      <c r="D4629">
        <v>20</v>
      </c>
      <c r="E4629">
        <v>37063.059000000001</v>
      </c>
      <c r="F4629">
        <v>820.06399999999996</v>
      </c>
      <c r="G4629">
        <v>116.438</v>
      </c>
      <c r="H4629">
        <v>81.278999999999996</v>
      </c>
      <c r="I4629">
        <v>165.87</v>
      </c>
      <c r="J4629">
        <v>3.3860000000000001</v>
      </c>
      <c r="K4629">
        <v>-109.08199999999999</v>
      </c>
      <c r="L4629">
        <v>94.557000000000002</v>
      </c>
      <c r="M4629">
        <v>38119.133000000002</v>
      </c>
      <c r="N4629">
        <v>5.7240000000000002</v>
      </c>
      <c r="O4629">
        <v>85.11</v>
      </c>
      <c r="P4629">
        <v>7.2290000000000001</v>
      </c>
      <c r="Q4629">
        <v>367.07799999999997</v>
      </c>
      <c r="R4629">
        <v>38021.069000000003</v>
      </c>
      <c r="S4629">
        <v>37653.991999999998</v>
      </c>
    </row>
    <row r="4630" spans="1:19" x14ac:dyDescent="0.3">
      <c r="A4630">
        <v>2021</v>
      </c>
      <c r="B4630">
        <v>7</v>
      </c>
      <c r="C4630">
        <v>12</v>
      </c>
      <c r="D4630">
        <v>21</v>
      </c>
      <c r="E4630">
        <v>35438.506000000001</v>
      </c>
      <c r="F4630">
        <v>880.38599999999997</v>
      </c>
      <c r="G4630">
        <v>108.67</v>
      </c>
      <c r="H4630">
        <v>80.507999999999996</v>
      </c>
      <c r="I4630">
        <v>599.99599999999998</v>
      </c>
      <c r="J4630">
        <v>6.1710000000000003</v>
      </c>
      <c r="K4630">
        <v>-25.881</v>
      </c>
      <c r="L4630">
        <v>94.323999999999998</v>
      </c>
      <c r="M4630">
        <v>37074.008999999998</v>
      </c>
      <c r="N4630">
        <v>0</v>
      </c>
      <c r="O4630">
        <v>0</v>
      </c>
      <c r="P4630">
        <v>2.4279999999999999</v>
      </c>
      <c r="Q4630">
        <v>324.03500000000003</v>
      </c>
      <c r="R4630">
        <v>37071.580999999998</v>
      </c>
      <c r="S4630">
        <v>36747.546000000002</v>
      </c>
    </row>
    <row r="4631" spans="1:19" x14ac:dyDescent="0.3">
      <c r="A4631">
        <v>2021</v>
      </c>
      <c r="B4631">
        <v>7</v>
      </c>
      <c r="C4631">
        <v>12</v>
      </c>
      <c r="D4631">
        <v>22</v>
      </c>
      <c r="E4631">
        <v>32009.367999999999</v>
      </c>
      <c r="F4631">
        <v>1067.577</v>
      </c>
      <c r="G4631">
        <v>100.542</v>
      </c>
      <c r="H4631">
        <v>78.658000000000001</v>
      </c>
      <c r="I4631">
        <v>669.53200000000004</v>
      </c>
      <c r="J4631">
        <v>5.7759999999999998</v>
      </c>
      <c r="K4631">
        <v>12.47</v>
      </c>
      <c r="L4631">
        <v>93.668000000000006</v>
      </c>
      <c r="M4631">
        <v>33937.048999999999</v>
      </c>
      <c r="N4631">
        <v>0</v>
      </c>
      <c r="O4631">
        <v>0</v>
      </c>
      <c r="P4631">
        <v>-12.494999999999999</v>
      </c>
      <c r="Q4631">
        <v>283.334</v>
      </c>
      <c r="R4631">
        <v>33949.544999999998</v>
      </c>
      <c r="S4631">
        <v>33666.211000000003</v>
      </c>
    </row>
    <row r="4632" spans="1:19" x14ac:dyDescent="0.3">
      <c r="A4632">
        <v>2021</v>
      </c>
      <c r="B4632">
        <v>7</v>
      </c>
      <c r="C4632">
        <v>12</v>
      </c>
      <c r="D4632">
        <v>23</v>
      </c>
      <c r="E4632">
        <v>28763.494999999999</v>
      </c>
      <c r="F4632">
        <v>1252.519</v>
      </c>
      <c r="G4632">
        <v>92.45</v>
      </c>
      <c r="H4632">
        <v>77.602000000000004</v>
      </c>
      <c r="I4632">
        <v>1124.624</v>
      </c>
      <c r="J4632">
        <v>6.3360000000000003</v>
      </c>
      <c r="K4632">
        <v>35.189</v>
      </c>
      <c r="L4632">
        <v>92.471999999999994</v>
      </c>
      <c r="M4632">
        <v>31352.237000000001</v>
      </c>
      <c r="N4632">
        <v>0</v>
      </c>
      <c r="O4632">
        <v>0</v>
      </c>
      <c r="P4632">
        <v>-12.433999999999999</v>
      </c>
      <c r="Q4632">
        <v>242.17400000000001</v>
      </c>
      <c r="R4632">
        <v>31364.670999999998</v>
      </c>
      <c r="S4632">
        <v>31122.496999999999</v>
      </c>
    </row>
    <row r="4633" spans="1:19" x14ac:dyDescent="0.3">
      <c r="A4633">
        <v>2021</v>
      </c>
      <c r="B4633">
        <v>7</v>
      </c>
      <c r="C4633">
        <v>12</v>
      </c>
      <c r="D4633">
        <v>24</v>
      </c>
      <c r="E4633">
        <v>26234.314999999999</v>
      </c>
      <c r="F4633">
        <v>1480.5360000000001</v>
      </c>
      <c r="G4633">
        <v>84.629000000000005</v>
      </c>
      <c r="H4633">
        <v>75.974000000000004</v>
      </c>
      <c r="I4633">
        <v>999.05899999999997</v>
      </c>
      <c r="J4633">
        <v>6.2009999999999996</v>
      </c>
      <c r="K4633">
        <v>45.231999999999999</v>
      </c>
      <c r="L4633">
        <v>90.397999999999996</v>
      </c>
      <c r="M4633">
        <v>28931.716</v>
      </c>
      <c r="N4633">
        <v>0</v>
      </c>
      <c r="O4633">
        <v>0</v>
      </c>
      <c r="P4633">
        <v>-22.109000000000002</v>
      </c>
      <c r="Q4633">
        <v>207.44399999999999</v>
      </c>
      <c r="R4633">
        <v>28953.825000000001</v>
      </c>
      <c r="S4633">
        <v>28746.381000000001</v>
      </c>
    </row>
    <row r="4634" spans="1:19" x14ac:dyDescent="0.3">
      <c r="A4634">
        <v>2021</v>
      </c>
      <c r="B4634">
        <v>7</v>
      </c>
      <c r="C4634">
        <v>13</v>
      </c>
      <c r="D4634">
        <v>1</v>
      </c>
      <c r="E4634">
        <v>24341.802</v>
      </c>
      <c r="F4634">
        <v>1738.223</v>
      </c>
      <c r="G4634">
        <v>82.846999999999994</v>
      </c>
      <c r="H4634">
        <v>75.317999999999998</v>
      </c>
      <c r="I4634">
        <v>709.25599999999997</v>
      </c>
      <c r="J4634">
        <v>6.0380000000000003</v>
      </c>
      <c r="K4634">
        <v>37.277000000000001</v>
      </c>
      <c r="L4634">
        <v>89.031000000000006</v>
      </c>
      <c r="M4634">
        <v>26996.946</v>
      </c>
      <c r="N4634">
        <v>0</v>
      </c>
      <c r="O4634">
        <v>0</v>
      </c>
      <c r="P4634">
        <v>-18.033000000000001</v>
      </c>
      <c r="Q4634">
        <v>188.589</v>
      </c>
      <c r="R4634">
        <v>27014.977999999999</v>
      </c>
      <c r="S4634">
        <v>26826.388999999999</v>
      </c>
    </row>
    <row r="4635" spans="1:19" x14ac:dyDescent="0.3">
      <c r="A4635">
        <v>2021</v>
      </c>
      <c r="B4635">
        <v>7</v>
      </c>
      <c r="C4635">
        <v>13</v>
      </c>
      <c r="D4635">
        <v>2</v>
      </c>
      <c r="E4635">
        <v>23214.055</v>
      </c>
      <c r="F4635">
        <v>1838.1479999999999</v>
      </c>
      <c r="G4635">
        <v>78.863</v>
      </c>
      <c r="H4635">
        <v>73.790000000000006</v>
      </c>
      <c r="I4635">
        <v>424.76799999999997</v>
      </c>
      <c r="J4635">
        <v>5.9470000000000001</v>
      </c>
      <c r="K4635">
        <v>31.788</v>
      </c>
      <c r="L4635">
        <v>88.322000000000003</v>
      </c>
      <c r="M4635">
        <v>25676.819</v>
      </c>
      <c r="N4635">
        <v>0</v>
      </c>
      <c r="O4635">
        <v>0</v>
      </c>
      <c r="P4635">
        <v>-12.728999999999999</v>
      </c>
      <c r="Q4635">
        <v>175.11799999999999</v>
      </c>
      <c r="R4635">
        <v>25689.546999999999</v>
      </c>
      <c r="S4635">
        <v>25514.43</v>
      </c>
    </row>
    <row r="4636" spans="1:19" x14ac:dyDescent="0.3">
      <c r="A4636">
        <v>2021</v>
      </c>
      <c r="B4636">
        <v>7</v>
      </c>
      <c r="C4636">
        <v>13</v>
      </c>
      <c r="D4636">
        <v>3</v>
      </c>
      <c r="E4636">
        <v>22591.597000000002</v>
      </c>
      <c r="F4636">
        <v>1860.9190000000001</v>
      </c>
      <c r="G4636">
        <v>75.834999999999994</v>
      </c>
      <c r="H4636">
        <v>72.540999999999997</v>
      </c>
      <c r="I4636">
        <v>241.59299999999999</v>
      </c>
      <c r="J4636">
        <v>5.7679999999999998</v>
      </c>
      <c r="K4636">
        <v>28.196999999999999</v>
      </c>
      <c r="L4636">
        <v>87.936000000000007</v>
      </c>
      <c r="M4636">
        <v>24888.550999999999</v>
      </c>
      <c r="N4636">
        <v>0</v>
      </c>
      <c r="O4636">
        <v>0</v>
      </c>
      <c r="P4636">
        <v>-7.8179999999999996</v>
      </c>
      <c r="Q4636">
        <v>168.357</v>
      </c>
      <c r="R4636">
        <v>24896.367999999999</v>
      </c>
      <c r="S4636">
        <v>24728.010999999999</v>
      </c>
    </row>
    <row r="4637" spans="1:19" x14ac:dyDescent="0.3">
      <c r="A4637">
        <v>2021</v>
      </c>
      <c r="B4637">
        <v>7</v>
      </c>
      <c r="C4637">
        <v>13</v>
      </c>
      <c r="D4637">
        <v>4</v>
      </c>
      <c r="E4637">
        <v>22854.526000000002</v>
      </c>
      <c r="F4637">
        <v>1840.912</v>
      </c>
      <c r="G4637">
        <v>73.481999999999999</v>
      </c>
      <c r="H4637">
        <v>71.988</v>
      </c>
      <c r="I4637">
        <v>121.383</v>
      </c>
      <c r="J4637">
        <v>4.4950000000000001</v>
      </c>
      <c r="K4637">
        <v>26.853999999999999</v>
      </c>
      <c r="L4637">
        <v>88.090999999999994</v>
      </c>
      <c r="M4637">
        <v>25008.25</v>
      </c>
      <c r="N4637">
        <v>0</v>
      </c>
      <c r="O4637">
        <v>0</v>
      </c>
      <c r="P4637">
        <v>-4.7880000000000003</v>
      </c>
      <c r="Q4637">
        <v>168.035</v>
      </c>
      <c r="R4637">
        <v>25013.038</v>
      </c>
      <c r="S4637">
        <v>24845.003000000001</v>
      </c>
    </row>
    <row r="4638" spans="1:19" x14ac:dyDescent="0.3">
      <c r="A4638">
        <v>2021</v>
      </c>
      <c r="B4638">
        <v>7</v>
      </c>
      <c r="C4638">
        <v>13</v>
      </c>
      <c r="D4638">
        <v>5</v>
      </c>
      <c r="E4638">
        <v>23809.726999999999</v>
      </c>
      <c r="F4638">
        <v>1697.6120000000001</v>
      </c>
      <c r="G4638">
        <v>72.64</v>
      </c>
      <c r="H4638">
        <v>72.435000000000002</v>
      </c>
      <c r="I4638">
        <v>84.954999999999998</v>
      </c>
      <c r="J4638">
        <v>2.8220000000000001</v>
      </c>
      <c r="K4638">
        <v>12.584</v>
      </c>
      <c r="L4638">
        <v>88.653999999999996</v>
      </c>
      <c r="M4638">
        <v>25768.789000000001</v>
      </c>
      <c r="N4638">
        <v>0.14899999999999999</v>
      </c>
      <c r="O4638">
        <v>0</v>
      </c>
      <c r="P4638">
        <v>-3.5569999999999999</v>
      </c>
      <c r="Q4638">
        <v>176.04400000000001</v>
      </c>
      <c r="R4638">
        <v>25772.196</v>
      </c>
      <c r="S4638">
        <v>25596.151999999998</v>
      </c>
    </row>
    <row r="4639" spans="1:19" x14ac:dyDescent="0.3">
      <c r="A4639">
        <v>2021</v>
      </c>
      <c r="B4639">
        <v>7</v>
      </c>
      <c r="C4639">
        <v>13</v>
      </c>
      <c r="D4639">
        <v>6</v>
      </c>
      <c r="E4639">
        <v>25194.210999999999</v>
      </c>
      <c r="F4639">
        <v>1528.095</v>
      </c>
      <c r="G4639">
        <v>72.798000000000002</v>
      </c>
      <c r="H4639">
        <v>73.727000000000004</v>
      </c>
      <c r="I4639">
        <v>149.79499999999999</v>
      </c>
      <c r="J4639">
        <v>3.399</v>
      </c>
      <c r="K4639">
        <v>5.0839999999999996</v>
      </c>
      <c r="L4639">
        <v>89.489000000000004</v>
      </c>
      <c r="M4639">
        <v>27043.798999999999</v>
      </c>
      <c r="N4639">
        <v>133.292</v>
      </c>
      <c r="O4639">
        <v>0</v>
      </c>
      <c r="P4639">
        <v>-1.0640000000000001</v>
      </c>
      <c r="Q4639">
        <v>196.203</v>
      </c>
      <c r="R4639">
        <v>26911.57</v>
      </c>
      <c r="S4639">
        <v>26715.366999999998</v>
      </c>
    </row>
    <row r="4640" spans="1:19" x14ac:dyDescent="0.3">
      <c r="A4640">
        <v>2021</v>
      </c>
      <c r="B4640">
        <v>7</v>
      </c>
      <c r="C4640">
        <v>13</v>
      </c>
      <c r="D4640">
        <v>7</v>
      </c>
      <c r="E4640">
        <v>27490.257000000001</v>
      </c>
      <c r="F4640">
        <v>1405.385</v>
      </c>
      <c r="G4640">
        <v>75.203000000000003</v>
      </c>
      <c r="H4640">
        <v>74.984999999999999</v>
      </c>
      <c r="I4640">
        <v>294.92899999999997</v>
      </c>
      <c r="J4640">
        <v>4.1639999999999997</v>
      </c>
      <c r="K4640">
        <v>12.353999999999999</v>
      </c>
      <c r="L4640">
        <v>91.313999999999993</v>
      </c>
      <c r="M4640">
        <v>29373.387999999999</v>
      </c>
      <c r="N4640">
        <v>1304.7080000000001</v>
      </c>
      <c r="O4640">
        <v>0</v>
      </c>
      <c r="P4640">
        <v>-0.80700000000000005</v>
      </c>
      <c r="Q4640">
        <v>230.965</v>
      </c>
      <c r="R4640">
        <v>28069.487000000001</v>
      </c>
      <c r="S4640">
        <v>27838.522000000001</v>
      </c>
    </row>
    <row r="4641" spans="1:19" x14ac:dyDescent="0.3">
      <c r="A4641">
        <v>2021</v>
      </c>
      <c r="B4641">
        <v>7</v>
      </c>
      <c r="C4641">
        <v>13</v>
      </c>
      <c r="D4641">
        <v>8</v>
      </c>
      <c r="E4641">
        <v>29997.495999999999</v>
      </c>
      <c r="F4641">
        <v>1300.194</v>
      </c>
      <c r="G4641">
        <v>82.302999999999997</v>
      </c>
      <c r="H4641">
        <v>74.893000000000001</v>
      </c>
      <c r="I4641">
        <v>488.18</v>
      </c>
      <c r="J4641">
        <v>4.9000000000000004</v>
      </c>
      <c r="K4641">
        <v>7.0270000000000001</v>
      </c>
      <c r="L4641">
        <v>92.974999999999994</v>
      </c>
      <c r="M4641">
        <v>31965.665000000001</v>
      </c>
      <c r="N4641">
        <v>3521.5129999999999</v>
      </c>
      <c r="O4641">
        <v>-24.206</v>
      </c>
      <c r="P4641">
        <v>-0.754</v>
      </c>
      <c r="Q4641">
        <v>274.30399999999997</v>
      </c>
      <c r="R4641">
        <v>28469.113000000001</v>
      </c>
      <c r="S4641">
        <v>28194.808000000001</v>
      </c>
    </row>
    <row r="4642" spans="1:19" x14ac:dyDescent="0.3">
      <c r="A4642">
        <v>2021</v>
      </c>
      <c r="B4642">
        <v>7</v>
      </c>
      <c r="C4642">
        <v>13</v>
      </c>
      <c r="D4642">
        <v>9</v>
      </c>
      <c r="E4642">
        <v>32528.232</v>
      </c>
      <c r="F4642">
        <v>1222.519</v>
      </c>
      <c r="G4642">
        <v>88.876999999999995</v>
      </c>
      <c r="H4642">
        <v>76.010999999999996</v>
      </c>
      <c r="I4642">
        <v>601.69799999999998</v>
      </c>
      <c r="J4642">
        <v>5.4370000000000003</v>
      </c>
      <c r="K4642">
        <v>6.7619999999999996</v>
      </c>
      <c r="L4642">
        <v>93.698999999999998</v>
      </c>
      <c r="M4642">
        <v>34534.358</v>
      </c>
      <c r="N4642">
        <v>5735.0140000000001</v>
      </c>
      <c r="O4642">
        <v>-61.561</v>
      </c>
      <c r="P4642">
        <v>-0.11600000000000001</v>
      </c>
      <c r="Q4642">
        <v>315.36599999999999</v>
      </c>
      <c r="R4642">
        <v>28861.022000000001</v>
      </c>
      <c r="S4642">
        <v>28545.654999999999</v>
      </c>
    </row>
    <row r="4643" spans="1:19" x14ac:dyDescent="0.3">
      <c r="A4643">
        <v>2021</v>
      </c>
      <c r="B4643">
        <v>7</v>
      </c>
      <c r="C4643">
        <v>13</v>
      </c>
      <c r="D4643">
        <v>10</v>
      </c>
      <c r="E4643">
        <v>35123.171000000002</v>
      </c>
      <c r="F4643">
        <v>1143.095</v>
      </c>
      <c r="G4643">
        <v>95.442999999999998</v>
      </c>
      <c r="H4643">
        <v>77.16</v>
      </c>
      <c r="I4643">
        <v>568.28399999999999</v>
      </c>
      <c r="J4643">
        <v>5.7370000000000001</v>
      </c>
      <c r="K4643">
        <v>15.45</v>
      </c>
      <c r="L4643">
        <v>94.203999999999994</v>
      </c>
      <c r="M4643">
        <v>37027.101000000002</v>
      </c>
      <c r="N4643">
        <v>7551.232</v>
      </c>
      <c r="O4643">
        <v>-81.509</v>
      </c>
      <c r="P4643">
        <v>1.472</v>
      </c>
      <c r="Q4643">
        <v>349.392</v>
      </c>
      <c r="R4643">
        <v>29555.905999999999</v>
      </c>
      <c r="S4643">
        <v>29206.513999999999</v>
      </c>
    </row>
    <row r="4644" spans="1:19" x14ac:dyDescent="0.3">
      <c r="A4644">
        <v>2021</v>
      </c>
      <c r="B4644">
        <v>7</v>
      </c>
      <c r="C4644">
        <v>13</v>
      </c>
      <c r="D4644">
        <v>11</v>
      </c>
      <c r="E4644">
        <v>37421.307000000001</v>
      </c>
      <c r="F4644">
        <v>1058.7439999999999</v>
      </c>
      <c r="G4644">
        <v>101.48099999999999</v>
      </c>
      <c r="H4644">
        <v>78.766000000000005</v>
      </c>
      <c r="I4644">
        <v>483.69600000000003</v>
      </c>
      <c r="J4644">
        <v>5.8719999999999999</v>
      </c>
      <c r="K4644">
        <v>17.079999999999998</v>
      </c>
      <c r="L4644">
        <v>94.545000000000002</v>
      </c>
      <c r="M4644">
        <v>39160.008999999998</v>
      </c>
      <c r="N4644">
        <v>8809.0580000000009</v>
      </c>
      <c r="O4644">
        <v>-81.197000000000003</v>
      </c>
      <c r="P4644">
        <v>2.6480000000000001</v>
      </c>
      <c r="Q4644">
        <v>380.57900000000001</v>
      </c>
      <c r="R4644">
        <v>30429.5</v>
      </c>
      <c r="S4644">
        <v>30048.920999999998</v>
      </c>
    </row>
    <row r="4645" spans="1:19" x14ac:dyDescent="0.3">
      <c r="A4645">
        <v>2021</v>
      </c>
      <c r="B4645">
        <v>7</v>
      </c>
      <c r="C4645">
        <v>13</v>
      </c>
      <c r="D4645">
        <v>12</v>
      </c>
      <c r="E4645">
        <v>39109.601000000002</v>
      </c>
      <c r="F4645">
        <v>955.65599999999995</v>
      </c>
      <c r="G4645">
        <v>107.669</v>
      </c>
      <c r="H4645">
        <v>80.316999999999993</v>
      </c>
      <c r="I4645">
        <v>447.51600000000002</v>
      </c>
      <c r="J4645">
        <v>5.8419999999999996</v>
      </c>
      <c r="K4645">
        <v>5.3650000000000002</v>
      </c>
      <c r="L4645">
        <v>94.741</v>
      </c>
      <c r="M4645">
        <v>40699.038</v>
      </c>
      <c r="N4645">
        <v>9431.3349999999991</v>
      </c>
      <c r="O4645">
        <v>-49.545999999999999</v>
      </c>
      <c r="P4645">
        <v>4.8209999999999997</v>
      </c>
      <c r="Q4645">
        <v>406.78699999999998</v>
      </c>
      <c r="R4645">
        <v>31312.429</v>
      </c>
      <c r="S4645">
        <v>30905.642</v>
      </c>
    </row>
    <row r="4646" spans="1:19" x14ac:dyDescent="0.3">
      <c r="A4646">
        <v>2021</v>
      </c>
      <c r="B4646">
        <v>7</v>
      </c>
      <c r="C4646">
        <v>13</v>
      </c>
      <c r="D4646">
        <v>13</v>
      </c>
      <c r="E4646">
        <v>41005.137000000002</v>
      </c>
      <c r="F4646">
        <v>829.59199999999998</v>
      </c>
      <c r="G4646">
        <v>113.12</v>
      </c>
      <c r="H4646">
        <v>83.600999999999999</v>
      </c>
      <c r="I4646">
        <v>423.50099999999998</v>
      </c>
      <c r="J4646">
        <v>5.7359999999999998</v>
      </c>
      <c r="K4646">
        <v>2.782</v>
      </c>
      <c r="L4646">
        <v>94.912999999999997</v>
      </c>
      <c r="M4646">
        <v>42445.262000000002</v>
      </c>
      <c r="N4646">
        <v>9542.7350000000006</v>
      </c>
      <c r="O4646">
        <v>-20.978000000000002</v>
      </c>
      <c r="P4646">
        <v>4.6230000000000002</v>
      </c>
      <c r="Q4646">
        <v>429.35399999999998</v>
      </c>
      <c r="R4646">
        <v>32918.881999999998</v>
      </c>
      <c r="S4646">
        <v>32489.528999999999</v>
      </c>
    </row>
    <row r="4647" spans="1:19" x14ac:dyDescent="0.3">
      <c r="A4647">
        <v>2021</v>
      </c>
      <c r="B4647">
        <v>7</v>
      </c>
      <c r="C4647">
        <v>13</v>
      </c>
      <c r="D4647">
        <v>14</v>
      </c>
      <c r="E4647">
        <v>42521.141000000003</v>
      </c>
      <c r="F4647">
        <v>774.99699999999996</v>
      </c>
      <c r="G4647">
        <v>118.096</v>
      </c>
      <c r="H4647">
        <v>84.944000000000003</v>
      </c>
      <c r="I4647">
        <v>351.24599999999998</v>
      </c>
      <c r="J4647">
        <v>5.0949999999999998</v>
      </c>
      <c r="K4647">
        <v>-13.34</v>
      </c>
      <c r="L4647">
        <v>95.007000000000005</v>
      </c>
      <c r="M4647">
        <v>43819.091</v>
      </c>
      <c r="N4647">
        <v>9060.6910000000007</v>
      </c>
      <c r="O4647">
        <v>-5.194</v>
      </c>
      <c r="P4647">
        <v>3.698</v>
      </c>
      <c r="Q4647">
        <v>450.38299999999998</v>
      </c>
      <c r="R4647">
        <v>34759.896000000001</v>
      </c>
      <c r="S4647">
        <v>34309.512999999999</v>
      </c>
    </row>
    <row r="4648" spans="1:19" x14ac:dyDescent="0.3">
      <c r="A4648">
        <v>2021</v>
      </c>
      <c r="B4648">
        <v>7</v>
      </c>
      <c r="C4648">
        <v>13</v>
      </c>
      <c r="D4648">
        <v>15</v>
      </c>
      <c r="E4648">
        <v>43282.002</v>
      </c>
      <c r="F4648">
        <v>759.64800000000002</v>
      </c>
      <c r="G4648">
        <v>122.687</v>
      </c>
      <c r="H4648">
        <v>86.346000000000004</v>
      </c>
      <c r="I4648">
        <v>284.096</v>
      </c>
      <c r="J4648">
        <v>4.0839999999999996</v>
      </c>
      <c r="K4648">
        <v>-15.714</v>
      </c>
      <c r="L4648">
        <v>95.054000000000002</v>
      </c>
      <c r="M4648">
        <v>44495.514999999999</v>
      </c>
      <c r="N4648">
        <v>7948.1760000000004</v>
      </c>
      <c r="O4648">
        <v>-1.0149999999999999</v>
      </c>
      <c r="P4648">
        <v>6.9619999999999997</v>
      </c>
      <c r="Q4648">
        <v>467.64600000000002</v>
      </c>
      <c r="R4648">
        <v>36541.392</v>
      </c>
      <c r="S4648">
        <v>36073.745999999999</v>
      </c>
    </row>
    <row r="4649" spans="1:19" x14ac:dyDescent="0.3">
      <c r="A4649">
        <v>2021</v>
      </c>
      <c r="B4649">
        <v>7</v>
      </c>
      <c r="C4649">
        <v>13</v>
      </c>
      <c r="D4649">
        <v>16</v>
      </c>
      <c r="E4649">
        <v>43565.792999999998</v>
      </c>
      <c r="F4649">
        <v>740.73299999999995</v>
      </c>
      <c r="G4649">
        <v>126.55800000000001</v>
      </c>
      <c r="H4649">
        <v>85.094999999999999</v>
      </c>
      <c r="I4649">
        <v>91.177000000000007</v>
      </c>
      <c r="J4649">
        <v>1.821</v>
      </c>
      <c r="K4649">
        <v>-73.087000000000003</v>
      </c>
      <c r="L4649">
        <v>95.070999999999998</v>
      </c>
      <c r="M4649">
        <v>44506.601999999999</v>
      </c>
      <c r="N4649">
        <v>6284.4129999999996</v>
      </c>
      <c r="O4649">
        <v>7.8970000000000002</v>
      </c>
      <c r="P4649">
        <v>7.9640000000000004</v>
      </c>
      <c r="Q4649">
        <v>478.072</v>
      </c>
      <c r="R4649">
        <v>38206.328000000001</v>
      </c>
      <c r="S4649">
        <v>37728.256000000001</v>
      </c>
    </row>
    <row r="4650" spans="1:19" x14ac:dyDescent="0.3">
      <c r="A4650">
        <v>2021</v>
      </c>
      <c r="B4650">
        <v>7</v>
      </c>
      <c r="C4650">
        <v>13</v>
      </c>
      <c r="D4650">
        <v>17</v>
      </c>
      <c r="E4650">
        <v>42674.239999999998</v>
      </c>
      <c r="F4650">
        <v>737.05200000000002</v>
      </c>
      <c r="G4650">
        <v>128.13800000000001</v>
      </c>
      <c r="H4650">
        <v>84.897999999999996</v>
      </c>
      <c r="I4650">
        <v>98.588999999999999</v>
      </c>
      <c r="J4650">
        <v>2.069</v>
      </c>
      <c r="K4650">
        <v>-106.505</v>
      </c>
      <c r="L4650">
        <v>95.037999999999997</v>
      </c>
      <c r="M4650">
        <v>43585.381999999998</v>
      </c>
      <c r="N4650">
        <v>4107.0410000000002</v>
      </c>
      <c r="O4650">
        <v>29.292999999999999</v>
      </c>
      <c r="P4650">
        <v>8.3390000000000004</v>
      </c>
      <c r="Q4650">
        <v>476.77699999999999</v>
      </c>
      <c r="R4650">
        <v>39440.71</v>
      </c>
      <c r="S4650">
        <v>38963.932999999997</v>
      </c>
    </row>
    <row r="4651" spans="1:19" x14ac:dyDescent="0.3">
      <c r="A4651">
        <v>2021</v>
      </c>
      <c r="B4651">
        <v>7</v>
      </c>
      <c r="C4651">
        <v>13</v>
      </c>
      <c r="D4651">
        <v>18</v>
      </c>
      <c r="E4651">
        <v>41025.453000000001</v>
      </c>
      <c r="F4651">
        <v>767.64599999999996</v>
      </c>
      <c r="G4651">
        <v>127.41800000000001</v>
      </c>
      <c r="H4651">
        <v>84.051000000000002</v>
      </c>
      <c r="I4651">
        <v>124.655</v>
      </c>
      <c r="J4651">
        <v>2.0009999999999999</v>
      </c>
      <c r="K4651">
        <v>-106.52500000000001</v>
      </c>
      <c r="L4651">
        <v>94.951999999999998</v>
      </c>
      <c r="M4651">
        <v>41992.232000000004</v>
      </c>
      <c r="N4651">
        <v>1763.2729999999999</v>
      </c>
      <c r="O4651">
        <v>67.414000000000001</v>
      </c>
      <c r="P4651">
        <v>-0.19400000000000001</v>
      </c>
      <c r="Q4651">
        <v>459.76100000000002</v>
      </c>
      <c r="R4651">
        <v>40161.74</v>
      </c>
      <c r="S4651">
        <v>39701.978000000003</v>
      </c>
    </row>
    <row r="4652" spans="1:19" x14ac:dyDescent="0.3">
      <c r="A4652">
        <v>2021</v>
      </c>
      <c r="B4652">
        <v>7</v>
      </c>
      <c r="C4652">
        <v>13</v>
      </c>
      <c r="D4652">
        <v>19</v>
      </c>
      <c r="E4652">
        <v>38982.860999999997</v>
      </c>
      <c r="F4652">
        <v>772.822</v>
      </c>
      <c r="G4652">
        <v>123.78400000000001</v>
      </c>
      <c r="H4652">
        <v>83.42</v>
      </c>
      <c r="I4652">
        <v>137.489</v>
      </c>
      <c r="J4652">
        <v>1.8859999999999999</v>
      </c>
      <c r="K4652">
        <v>-112.26</v>
      </c>
      <c r="L4652">
        <v>94.787000000000006</v>
      </c>
      <c r="M4652">
        <v>39961.004999999997</v>
      </c>
      <c r="N4652">
        <v>300.01</v>
      </c>
      <c r="O4652">
        <v>85.722999999999999</v>
      </c>
      <c r="P4652">
        <v>3.2050000000000001</v>
      </c>
      <c r="Q4652">
        <v>419.63</v>
      </c>
      <c r="R4652">
        <v>39572.067000000003</v>
      </c>
      <c r="S4652">
        <v>39152.436999999998</v>
      </c>
    </row>
    <row r="4653" spans="1:19" x14ac:dyDescent="0.3">
      <c r="A4653">
        <v>2021</v>
      </c>
      <c r="B4653">
        <v>7</v>
      </c>
      <c r="C4653">
        <v>13</v>
      </c>
      <c r="D4653">
        <v>20</v>
      </c>
      <c r="E4653">
        <v>37981.542999999998</v>
      </c>
      <c r="F4653">
        <v>820.06399999999996</v>
      </c>
      <c r="G4653">
        <v>116.438</v>
      </c>
      <c r="H4653">
        <v>81.804000000000002</v>
      </c>
      <c r="I4653">
        <v>165.87</v>
      </c>
      <c r="J4653">
        <v>3.3860000000000001</v>
      </c>
      <c r="K4653">
        <v>-114.40600000000001</v>
      </c>
      <c r="L4653">
        <v>94.665000000000006</v>
      </c>
      <c r="M4653">
        <v>39032.925000000003</v>
      </c>
      <c r="N4653">
        <v>5.7240000000000002</v>
      </c>
      <c r="O4653">
        <v>85.11</v>
      </c>
      <c r="P4653">
        <v>7.2290000000000001</v>
      </c>
      <c r="Q4653">
        <v>374.971</v>
      </c>
      <c r="R4653">
        <v>38934.860999999997</v>
      </c>
      <c r="S4653">
        <v>38559.89</v>
      </c>
    </row>
    <row r="4654" spans="1:19" x14ac:dyDescent="0.3">
      <c r="A4654">
        <v>2021</v>
      </c>
      <c r="B4654">
        <v>7</v>
      </c>
      <c r="C4654">
        <v>13</v>
      </c>
      <c r="D4654">
        <v>21</v>
      </c>
      <c r="E4654">
        <v>36261.262999999999</v>
      </c>
      <c r="F4654">
        <v>880.38599999999997</v>
      </c>
      <c r="G4654">
        <v>109.548</v>
      </c>
      <c r="H4654">
        <v>80.938999999999993</v>
      </c>
      <c r="I4654">
        <v>599.99599999999998</v>
      </c>
      <c r="J4654">
        <v>6.1710000000000003</v>
      </c>
      <c r="K4654">
        <v>-27.169</v>
      </c>
      <c r="L4654">
        <v>94.436000000000007</v>
      </c>
      <c r="M4654">
        <v>37896.021000000001</v>
      </c>
      <c r="N4654">
        <v>0</v>
      </c>
      <c r="O4654">
        <v>0</v>
      </c>
      <c r="P4654">
        <v>2.4279999999999999</v>
      </c>
      <c r="Q4654">
        <v>331.33699999999999</v>
      </c>
      <c r="R4654">
        <v>37893.593999999997</v>
      </c>
      <c r="S4654">
        <v>37562.256999999998</v>
      </c>
    </row>
    <row r="4655" spans="1:19" x14ac:dyDescent="0.3">
      <c r="A4655">
        <v>2021</v>
      </c>
      <c r="B4655">
        <v>7</v>
      </c>
      <c r="C4655">
        <v>13</v>
      </c>
      <c r="D4655">
        <v>22</v>
      </c>
      <c r="E4655">
        <v>32630.933000000001</v>
      </c>
      <c r="F4655">
        <v>1067.577</v>
      </c>
      <c r="G4655">
        <v>101.2</v>
      </c>
      <c r="H4655">
        <v>79.028999999999996</v>
      </c>
      <c r="I4655">
        <v>669.53200000000004</v>
      </c>
      <c r="J4655">
        <v>5.7759999999999998</v>
      </c>
      <c r="K4655">
        <v>12.728</v>
      </c>
      <c r="L4655">
        <v>93.795000000000002</v>
      </c>
      <c r="M4655">
        <v>34559.370000000003</v>
      </c>
      <c r="N4655">
        <v>0</v>
      </c>
      <c r="O4655">
        <v>0</v>
      </c>
      <c r="P4655">
        <v>-12.494999999999999</v>
      </c>
      <c r="Q4655">
        <v>290.221</v>
      </c>
      <c r="R4655">
        <v>34571.864999999998</v>
      </c>
      <c r="S4655">
        <v>34281.644999999997</v>
      </c>
    </row>
    <row r="4656" spans="1:19" x14ac:dyDescent="0.3">
      <c r="A4656">
        <v>2021</v>
      </c>
      <c r="B4656">
        <v>7</v>
      </c>
      <c r="C4656">
        <v>13</v>
      </c>
      <c r="D4656">
        <v>23</v>
      </c>
      <c r="E4656">
        <v>29269.920999999998</v>
      </c>
      <c r="F4656">
        <v>1252.519</v>
      </c>
      <c r="G4656">
        <v>94.793000000000006</v>
      </c>
      <c r="H4656">
        <v>77.917000000000002</v>
      </c>
      <c r="I4656">
        <v>1124.624</v>
      </c>
      <c r="J4656">
        <v>6.3360000000000003</v>
      </c>
      <c r="K4656">
        <v>35.046999999999997</v>
      </c>
      <c r="L4656">
        <v>92.734999999999999</v>
      </c>
      <c r="M4656">
        <v>31859.1</v>
      </c>
      <c r="N4656">
        <v>0</v>
      </c>
      <c r="O4656">
        <v>0</v>
      </c>
      <c r="P4656">
        <v>-12.433999999999999</v>
      </c>
      <c r="Q4656">
        <v>248.721</v>
      </c>
      <c r="R4656">
        <v>31871.534</v>
      </c>
      <c r="S4656">
        <v>31622.812999999998</v>
      </c>
    </row>
    <row r="4657" spans="1:19" x14ac:dyDescent="0.3">
      <c r="A4657">
        <v>2021</v>
      </c>
      <c r="B4657">
        <v>7</v>
      </c>
      <c r="C4657">
        <v>13</v>
      </c>
      <c r="D4657">
        <v>24</v>
      </c>
      <c r="E4657">
        <v>26621.024000000001</v>
      </c>
      <c r="F4657">
        <v>1480.5360000000001</v>
      </c>
      <c r="G4657">
        <v>87.921000000000006</v>
      </c>
      <c r="H4657">
        <v>76.204999999999998</v>
      </c>
      <c r="I4657">
        <v>999.05899999999997</v>
      </c>
      <c r="J4657">
        <v>6.2009999999999996</v>
      </c>
      <c r="K4657">
        <v>43.46</v>
      </c>
      <c r="L4657">
        <v>90.718999999999994</v>
      </c>
      <c r="M4657">
        <v>29317.204000000002</v>
      </c>
      <c r="N4657">
        <v>0</v>
      </c>
      <c r="O4657">
        <v>0</v>
      </c>
      <c r="P4657">
        <v>-22.109000000000002</v>
      </c>
      <c r="Q4657">
        <v>213.453</v>
      </c>
      <c r="R4657">
        <v>29339.312999999998</v>
      </c>
      <c r="S4657">
        <v>29125.86</v>
      </c>
    </row>
    <row r="4658" spans="1:19" x14ac:dyDescent="0.3">
      <c r="A4658">
        <v>2021</v>
      </c>
      <c r="B4658">
        <v>7</v>
      </c>
      <c r="C4658">
        <v>14</v>
      </c>
      <c r="D4658">
        <v>1</v>
      </c>
      <c r="E4658">
        <v>24020.978999999999</v>
      </c>
      <c r="F4658">
        <v>1738.223</v>
      </c>
      <c r="G4658">
        <v>78.38</v>
      </c>
      <c r="H4658">
        <v>75.239000000000004</v>
      </c>
      <c r="I4658">
        <v>709.25599999999997</v>
      </c>
      <c r="J4658">
        <v>6.0380000000000003</v>
      </c>
      <c r="K4658">
        <v>39.801000000000002</v>
      </c>
      <c r="L4658">
        <v>88.856999999999999</v>
      </c>
      <c r="M4658">
        <v>26678.393</v>
      </c>
      <c r="N4658">
        <v>0</v>
      </c>
      <c r="O4658">
        <v>0</v>
      </c>
      <c r="P4658">
        <v>-18.033000000000001</v>
      </c>
      <c r="Q4658">
        <v>188.63399999999999</v>
      </c>
      <c r="R4658">
        <v>26696.425999999999</v>
      </c>
      <c r="S4658">
        <v>26507.792000000001</v>
      </c>
    </row>
    <row r="4659" spans="1:19" x14ac:dyDescent="0.3">
      <c r="A4659">
        <v>2021</v>
      </c>
      <c r="B4659">
        <v>7</v>
      </c>
      <c r="C4659">
        <v>14</v>
      </c>
      <c r="D4659">
        <v>2</v>
      </c>
      <c r="E4659">
        <v>23070.293000000001</v>
      </c>
      <c r="F4659">
        <v>1838.1479999999999</v>
      </c>
      <c r="G4659">
        <v>74.307000000000002</v>
      </c>
      <c r="H4659">
        <v>73.878</v>
      </c>
      <c r="I4659">
        <v>424.76799999999997</v>
      </c>
      <c r="J4659">
        <v>5.9470000000000001</v>
      </c>
      <c r="K4659">
        <v>34.006</v>
      </c>
      <c r="L4659">
        <v>88.289000000000001</v>
      </c>
      <c r="M4659">
        <v>25535.329000000002</v>
      </c>
      <c r="N4659">
        <v>0</v>
      </c>
      <c r="O4659">
        <v>0</v>
      </c>
      <c r="P4659">
        <v>-12.728999999999999</v>
      </c>
      <c r="Q4659">
        <v>175.02</v>
      </c>
      <c r="R4659">
        <v>25548.058000000001</v>
      </c>
      <c r="S4659">
        <v>25373.038</v>
      </c>
    </row>
    <row r="4660" spans="1:19" x14ac:dyDescent="0.3">
      <c r="A4660">
        <v>2021</v>
      </c>
      <c r="B4660">
        <v>7</v>
      </c>
      <c r="C4660">
        <v>14</v>
      </c>
      <c r="D4660">
        <v>3</v>
      </c>
      <c r="E4660">
        <v>22465.561000000002</v>
      </c>
      <c r="F4660">
        <v>1860.9190000000001</v>
      </c>
      <c r="G4660">
        <v>70.858000000000004</v>
      </c>
      <c r="H4660">
        <v>72.622</v>
      </c>
      <c r="I4660">
        <v>241.59299999999999</v>
      </c>
      <c r="J4660">
        <v>5.7679999999999998</v>
      </c>
      <c r="K4660">
        <v>29.847000000000001</v>
      </c>
      <c r="L4660">
        <v>87.908000000000001</v>
      </c>
      <c r="M4660">
        <v>24764.217000000001</v>
      </c>
      <c r="N4660">
        <v>0</v>
      </c>
      <c r="O4660">
        <v>0</v>
      </c>
      <c r="P4660">
        <v>-7.8179999999999996</v>
      </c>
      <c r="Q4660">
        <v>168.57400000000001</v>
      </c>
      <c r="R4660">
        <v>24772.035</v>
      </c>
      <c r="S4660">
        <v>24603.46</v>
      </c>
    </row>
    <row r="4661" spans="1:19" x14ac:dyDescent="0.3">
      <c r="A4661">
        <v>2021</v>
      </c>
      <c r="B4661">
        <v>7</v>
      </c>
      <c r="C4661">
        <v>14</v>
      </c>
      <c r="D4661">
        <v>4</v>
      </c>
      <c r="E4661">
        <v>22700.438999999998</v>
      </c>
      <c r="F4661">
        <v>1840.912</v>
      </c>
      <c r="G4661">
        <v>68.769000000000005</v>
      </c>
      <c r="H4661">
        <v>72.084000000000003</v>
      </c>
      <c r="I4661">
        <v>121.383</v>
      </c>
      <c r="J4661">
        <v>4.4950000000000001</v>
      </c>
      <c r="K4661">
        <v>28.212</v>
      </c>
      <c r="L4661">
        <v>88.058999999999997</v>
      </c>
      <c r="M4661">
        <v>24855.584999999999</v>
      </c>
      <c r="N4661">
        <v>0</v>
      </c>
      <c r="O4661">
        <v>0</v>
      </c>
      <c r="P4661">
        <v>-4.7880000000000003</v>
      </c>
      <c r="Q4661">
        <v>168.42400000000001</v>
      </c>
      <c r="R4661">
        <v>24860.373</v>
      </c>
      <c r="S4661">
        <v>24691.949000000001</v>
      </c>
    </row>
    <row r="4662" spans="1:19" x14ac:dyDescent="0.3">
      <c r="A4662">
        <v>2021</v>
      </c>
      <c r="B4662">
        <v>7</v>
      </c>
      <c r="C4662">
        <v>14</v>
      </c>
      <c r="D4662">
        <v>5</v>
      </c>
      <c r="E4662">
        <v>23942.843000000001</v>
      </c>
      <c r="F4662">
        <v>1697.6120000000001</v>
      </c>
      <c r="G4662">
        <v>67.760000000000005</v>
      </c>
      <c r="H4662">
        <v>72.715999999999994</v>
      </c>
      <c r="I4662">
        <v>84.954999999999998</v>
      </c>
      <c r="J4662">
        <v>2.8220000000000001</v>
      </c>
      <c r="K4662">
        <v>13.071999999999999</v>
      </c>
      <c r="L4662">
        <v>88.826999999999998</v>
      </c>
      <c r="M4662">
        <v>25902.848000000002</v>
      </c>
      <c r="N4662">
        <v>0.14899999999999999</v>
      </c>
      <c r="O4662">
        <v>0</v>
      </c>
      <c r="P4662">
        <v>-3.5569999999999999</v>
      </c>
      <c r="Q4662">
        <v>176.374</v>
      </c>
      <c r="R4662">
        <v>25906.255000000001</v>
      </c>
      <c r="S4662">
        <v>25729.881000000001</v>
      </c>
    </row>
    <row r="4663" spans="1:19" x14ac:dyDescent="0.3">
      <c r="A4663">
        <v>2021</v>
      </c>
      <c r="B4663">
        <v>7</v>
      </c>
      <c r="C4663">
        <v>14</v>
      </c>
      <c r="D4663">
        <v>6</v>
      </c>
      <c r="E4663">
        <v>25128.838</v>
      </c>
      <c r="F4663">
        <v>1528.095</v>
      </c>
      <c r="G4663">
        <v>68.453000000000003</v>
      </c>
      <c r="H4663">
        <v>73.852000000000004</v>
      </c>
      <c r="I4663">
        <v>149.79499999999999</v>
      </c>
      <c r="J4663">
        <v>3.399</v>
      </c>
      <c r="K4663">
        <v>5.3209999999999997</v>
      </c>
      <c r="L4663">
        <v>89.548000000000002</v>
      </c>
      <c r="M4663">
        <v>26978.847000000002</v>
      </c>
      <c r="N4663">
        <v>133.292</v>
      </c>
      <c r="O4663">
        <v>0</v>
      </c>
      <c r="P4663">
        <v>-1.0640000000000001</v>
      </c>
      <c r="Q4663">
        <v>197.548</v>
      </c>
      <c r="R4663">
        <v>26846.617999999999</v>
      </c>
      <c r="S4663">
        <v>26649.07</v>
      </c>
    </row>
    <row r="4664" spans="1:19" x14ac:dyDescent="0.3">
      <c r="A4664">
        <v>2021</v>
      </c>
      <c r="B4664">
        <v>7</v>
      </c>
      <c r="C4664">
        <v>14</v>
      </c>
      <c r="D4664">
        <v>7</v>
      </c>
      <c r="E4664">
        <v>27030.739000000001</v>
      </c>
      <c r="F4664">
        <v>1405.385</v>
      </c>
      <c r="G4664">
        <v>71.120999999999995</v>
      </c>
      <c r="H4664">
        <v>74.947999999999993</v>
      </c>
      <c r="I4664">
        <v>294.92899999999997</v>
      </c>
      <c r="J4664">
        <v>4.1639999999999997</v>
      </c>
      <c r="K4664">
        <v>12.805999999999999</v>
      </c>
      <c r="L4664">
        <v>91.132000000000005</v>
      </c>
      <c r="M4664">
        <v>28914.101999999999</v>
      </c>
      <c r="N4664">
        <v>1304.7080000000001</v>
      </c>
      <c r="O4664">
        <v>0</v>
      </c>
      <c r="P4664">
        <v>-0.80700000000000005</v>
      </c>
      <c r="Q4664">
        <v>233.57</v>
      </c>
      <c r="R4664">
        <v>27610.201000000001</v>
      </c>
      <c r="S4664">
        <v>27376.631000000001</v>
      </c>
    </row>
    <row r="4665" spans="1:19" x14ac:dyDescent="0.3">
      <c r="A4665">
        <v>2021</v>
      </c>
      <c r="B4665">
        <v>7</v>
      </c>
      <c r="C4665">
        <v>14</v>
      </c>
      <c r="D4665">
        <v>8</v>
      </c>
      <c r="E4665">
        <v>29356.419000000002</v>
      </c>
      <c r="F4665">
        <v>1300.194</v>
      </c>
      <c r="G4665">
        <v>77.650999999999996</v>
      </c>
      <c r="H4665">
        <v>74.789000000000001</v>
      </c>
      <c r="I4665">
        <v>488.18</v>
      </c>
      <c r="J4665">
        <v>4.9000000000000004</v>
      </c>
      <c r="K4665">
        <v>7.2889999999999997</v>
      </c>
      <c r="L4665">
        <v>92.816000000000003</v>
      </c>
      <c r="M4665">
        <v>31324.587</v>
      </c>
      <c r="N4665">
        <v>3521.5129999999999</v>
      </c>
      <c r="O4665">
        <v>-24.206</v>
      </c>
      <c r="P4665">
        <v>-0.754</v>
      </c>
      <c r="Q4665">
        <v>279.59899999999999</v>
      </c>
      <c r="R4665">
        <v>27828.035</v>
      </c>
      <c r="S4665">
        <v>27548.436000000002</v>
      </c>
    </row>
    <row r="4666" spans="1:19" x14ac:dyDescent="0.3">
      <c r="A4666">
        <v>2021</v>
      </c>
      <c r="B4666">
        <v>7</v>
      </c>
      <c r="C4666">
        <v>14</v>
      </c>
      <c r="D4666">
        <v>9</v>
      </c>
      <c r="E4666">
        <v>31560.962</v>
      </c>
      <c r="F4666">
        <v>1222.519</v>
      </c>
      <c r="G4666">
        <v>85.796999999999997</v>
      </c>
      <c r="H4666">
        <v>75.918000000000006</v>
      </c>
      <c r="I4666">
        <v>601.69799999999998</v>
      </c>
      <c r="J4666">
        <v>5.4370000000000003</v>
      </c>
      <c r="K4666">
        <v>7.2140000000000004</v>
      </c>
      <c r="L4666">
        <v>93.563000000000002</v>
      </c>
      <c r="M4666">
        <v>33567.311999999998</v>
      </c>
      <c r="N4666">
        <v>5735.0140000000001</v>
      </c>
      <c r="O4666">
        <v>-61.561</v>
      </c>
      <c r="P4666">
        <v>-0.11600000000000001</v>
      </c>
      <c r="Q4666">
        <v>322.77</v>
      </c>
      <c r="R4666">
        <v>27893.975999999999</v>
      </c>
      <c r="S4666">
        <v>27571.205999999998</v>
      </c>
    </row>
    <row r="4667" spans="1:19" x14ac:dyDescent="0.3">
      <c r="A4667">
        <v>2021</v>
      </c>
      <c r="B4667">
        <v>7</v>
      </c>
      <c r="C4667">
        <v>14</v>
      </c>
      <c r="D4667">
        <v>10</v>
      </c>
      <c r="E4667">
        <v>33747.862000000001</v>
      </c>
      <c r="F4667">
        <v>1143.095</v>
      </c>
      <c r="G4667">
        <v>94.626000000000005</v>
      </c>
      <c r="H4667">
        <v>76.908000000000001</v>
      </c>
      <c r="I4667">
        <v>568.28399999999999</v>
      </c>
      <c r="J4667">
        <v>5.7370000000000001</v>
      </c>
      <c r="K4667">
        <v>16.34</v>
      </c>
      <c r="L4667">
        <v>94.028999999999996</v>
      </c>
      <c r="M4667">
        <v>35652.254000000001</v>
      </c>
      <c r="N4667">
        <v>7551.232</v>
      </c>
      <c r="O4667">
        <v>-81.509</v>
      </c>
      <c r="P4667">
        <v>1.472</v>
      </c>
      <c r="Q4667">
        <v>358.53100000000001</v>
      </c>
      <c r="R4667">
        <v>28181.06</v>
      </c>
      <c r="S4667">
        <v>27822.528999999999</v>
      </c>
    </row>
    <row r="4668" spans="1:19" x14ac:dyDescent="0.3">
      <c r="A4668">
        <v>2021</v>
      </c>
      <c r="B4668">
        <v>7</v>
      </c>
      <c r="C4668">
        <v>14</v>
      </c>
      <c r="D4668">
        <v>11</v>
      </c>
      <c r="E4668">
        <v>35609.222999999998</v>
      </c>
      <c r="F4668">
        <v>1058.7439999999999</v>
      </c>
      <c r="G4668">
        <v>103.307</v>
      </c>
      <c r="H4668">
        <v>78.375</v>
      </c>
      <c r="I4668">
        <v>483.69600000000003</v>
      </c>
      <c r="J4668">
        <v>5.8719999999999999</v>
      </c>
      <c r="K4668">
        <v>18.273</v>
      </c>
      <c r="L4668">
        <v>94.341999999999999</v>
      </c>
      <c r="M4668">
        <v>37348.525000000001</v>
      </c>
      <c r="N4668">
        <v>8809.0580000000009</v>
      </c>
      <c r="O4668">
        <v>-81.197000000000003</v>
      </c>
      <c r="P4668">
        <v>2.6480000000000001</v>
      </c>
      <c r="Q4668">
        <v>395.19099999999997</v>
      </c>
      <c r="R4668">
        <v>28618.016</v>
      </c>
      <c r="S4668">
        <v>28222.826000000001</v>
      </c>
    </row>
    <row r="4669" spans="1:19" x14ac:dyDescent="0.3">
      <c r="A4669">
        <v>2021</v>
      </c>
      <c r="B4669">
        <v>7</v>
      </c>
      <c r="C4669">
        <v>14</v>
      </c>
      <c r="D4669">
        <v>12</v>
      </c>
      <c r="E4669">
        <v>37186.784</v>
      </c>
      <c r="F4669">
        <v>955.65599999999995</v>
      </c>
      <c r="G4669">
        <v>111.89100000000001</v>
      </c>
      <c r="H4669">
        <v>79.793000000000006</v>
      </c>
      <c r="I4669">
        <v>447.51600000000002</v>
      </c>
      <c r="J4669">
        <v>5.8419999999999996</v>
      </c>
      <c r="K4669">
        <v>6.6139999999999999</v>
      </c>
      <c r="L4669">
        <v>94.563999999999993</v>
      </c>
      <c r="M4669">
        <v>38776.769</v>
      </c>
      <c r="N4669">
        <v>9431.3349999999991</v>
      </c>
      <c r="O4669">
        <v>-49.545999999999999</v>
      </c>
      <c r="P4669">
        <v>4.8209999999999997</v>
      </c>
      <c r="Q4669">
        <v>426.34</v>
      </c>
      <c r="R4669">
        <v>29390.16</v>
      </c>
      <c r="S4669">
        <v>28963.82</v>
      </c>
    </row>
    <row r="4670" spans="1:19" x14ac:dyDescent="0.3">
      <c r="A4670">
        <v>2021</v>
      </c>
      <c r="B4670">
        <v>7</v>
      </c>
      <c r="C4670">
        <v>14</v>
      </c>
      <c r="D4670">
        <v>13</v>
      </c>
      <c r="E4670">
        <v>38606.642999999996</v>
      </c>
      <c r="F4670">
        <v>829.59199999999998</v>
      </c>
      <c r="G4670">
        <v>119.255</v>
      </c>
      <c r="H4670">
        <v>82.683999999999997</v>
      </c>
      <c r="I4670">
        <v>423.50099999999998</v>
      </c>
      <c r="J4670">
        <v>5.7359999999999998</v>
      </c>
      <c r="K4670">
        <v>4.4770000000000003</v>
      </c>
      <c r="L4670">
        <v>94.742999999999995</v>
      </c>
      <c r="M4670">
        <v>40047.375</v>
      </c>
      <c r="N4670">
        <v>9542.7350000000006</v>
      </c>
      <c r="O4670">
        <v>-20.978000000000002</v>
      </c>
      <c r="P4670">
        <v>4.6230000000000002</v>
      </c>
      <c r="Q4670">
        <v>455.07</v>
      </c>
      <c r="R4670">
        <v>30520.995999999999</v>
      </c>
      <c r="S4670">
        <v>30065.924999999999</v>
      </c>
    </row>
    <row r="4671" spans="1:19" x14ac:dyDescent="0.3">
      <c r="A4671">
        <v>2021</v>
      </c>
      <c r="B4671">
        <v>7</v>
      </c>
      <c r="C4671">
        <v>14</v>
      </c>
      <c r="D4671">
        <v>14</v>
      </c>
      <c r="E4671">
        <v>39893.741000000002</v>
      </c>
      <c r="F4671">
        <v>774.99699999999996</v>
      </c>
      <c r="G4671">
        <v>125.575</v>
      </c>
      <c r="H4671">
        <v>83.873999999999995</v>
      </c>
      <c r="I4671">
        <v>351.24599999999998</v>
      </c>
      <c r="J4671">
        <v>5.0949999999999998</v>
      </c>
      <c r="K4671">
        <v>-12.176</v>
      </c>
      <c r="L4671">
        <v>94.855999999999995</v>
      </c>
      <c r="M4671">
        <v>41191.633000000002</v>
      </c>
      <c r="N4671">
        <v>9060.6910000000007</v>
      </c>
      <c r="O4671">
        <v>-5.194</v>
      </c>
      <c r="P4671">
        <v>3.698</v>
      </c>
      <c r="Q4671">
        <v>480.18299999999999</v>
      </c>
      <c r="R4671">
        <v>32132.438999999998</v>
      </c>
      <c r="S4671">
        <v>31652.256000000001</v>
      </c>
    </row>
    <row r="4672" spans="1:19" x14ac:dyDescent="0.3">
      <c r="A4672">
        <v>2021</v>
      </c>
      <c r="B4672">
        <v>7</v>
      </c>
      <c r="C4672">
        <v>14</v>
      </c>
      <c r="D4672">
        <v>15</v>
      </c>
      <c r="E4672">
        <v>40558.057999999997</v>
      </c>
      <c r="F4672">
        <v>759.64800000000002</v>
      </c>
      <c r="G4672">
        <v>129.62100000000001</v>
      </c>
      <c r="H4672">
        <v>85.277000000000001</v>
      </c>
      <c r="I4672">
        <v>284.096</v>
      </c>
      <c r="J4672">
        <v>4.0839999999999996</v>
      </c>
      <c r="K4672">
        <v>-14.673999999999999</v>
      </c>
      <c r="L4672">
        <v>94.909000000000006</v>
      </c>
      <c r="M4672">
        <v>41771.396999999997</v>
      </c>
      <c r="N4672">
        <v>7948.1760000000004</v>
      </c>
      <c r="O4672">
        <v>-1.0149999999999999</v>
      </c>
      <c r="P4672">
        <v>6.9619999999999997</v>
      </c>
      <c r="Q4672">
        <v>500.18799999999999</v>
      </c>
      <c r="R4672">
        <v>33817.273999999998</v>
      </c>
      <c r="S4672">
        <v>33317.086000000003</v>
      </c>
    </row>
    <row r="4673" spans="1:19" x14ac:dyDescent="0.3">
      <c r="A4673">
        <v>2021</v>
      </c>
      <c r="B4673">
        <v>7</v>
      </c>
      <c r="C4673">
        <v>14</v>
      </c>
      <c r="D4673">
        <v>16</v>
      </c>
      <c r="E4673">
        <v>40761.203000000001</v>
      </c>
      <c r="F4673">
        <v>740.73299999999995</v>
      </c>
      <c r="G4673">
        <v>132.351</v>
      </c>
      <c r="H4673">
        <v>83.965000000000003</v>
      </c>
      <c r="I4673">
        <v>91.177000000000007</v>
      </c>
      <c r="J4673">
        <v>1.821</v>
      </c>
      <c r="K4673">
        <v>-74.165000000000006</v>
      </c>
      <c r="L4673">
        <v>94.921000000000006</v>
      </c>
      <c r="M4673">
        <v>41699.652999999998</v>
      </c>
      <c r="N4673">
        <v>6284.4129999999996</v>
      </c>
      <c r="O4673">
        <v>7.8970000000000002</v>
      </c>
      <c r="P4673">
        <v>7.9640000000000004</v>
      </c>
      <c r="Q4673">
        <v>512.71500000000003</v>
      </c>
      <c r="R4673">
        <v>35399.379000000001</v>
      </c>
      <c r="S4673">
        <v>34886.663999999997</v>
      </c>
    </row>
    <row r="4674" spans="1:19" x14ac:dyDescent="0.3">
      <c r="A4674">
        <v>2021</v>
      </c>
      <c r="B4674">
        <v>7</v>
      </c>
      <c r="C4674">
        <v>14</v>
      </c>
      <c r="D4674">
        <v>17</v>
      </c>
      <c r="E4674">
        <v>40015.389000000003</v>
      </c>
      <c r="F4674">
        <v>737.05200000000002</v>
      </c>
      <c r="G4674">
        <v>133.351</v>
      </c>
      <c r="H4674">
        <v>83.787000000000006</v>
      </c>
      <c r="I4674">
        <v>98.588999999999999</v>
      </c>
      <c r="J4674">
        <v>2.069</v>
      </c>
      <c r="K4674">
        <v>-106.566</v>
      </c>
      <c r="L4674">
        <v>94.866</v>
      </c>
      <c r="M4674">
        <v>40925.186000000002</v>
      </c>
      <c r="N4674">
        <v>4107.0410000000002</v>
      </c>
      <c r="O4674">
        <v>29.292999999999999</v>
      </c>
      <c r="P4674">
        <v>8.3390000000000004</v>
      </c>
      <c r="Q4674">
        <v>512.25</v>
      </c>
      <c r="R4674">
        <v>36780.514000000003</v>
      </c>
      <c r="S4674">
        <v>36268.264000000003</v>
      </c>
    </row>
    <row r="4675" spans="1:19" x14ac:dyDescent="0.3">
      <c r="A4675">
        <v>2021</v>
      </c>
      <c r="B4675">
        <v>7</v>
      </c>
      <c r="C4675">
        <v>14</v>
      </c>
      <c r="D4675">
        <v>18</v>
      </c>
      <c r="E4675">
        <v>38595.392</v>
      </c>
      <c r="F4675">
        <v>767.64599999999996</v>
      </c>
      <c r="G4675">
        <v>132.40299999999999</v>
      </c>
      <c r="H4675">
        <v>82.974000000000004</v>
      </c>
      <c r="I4675">
        <v>124.655</v>
      </c>
      <c r="J4675">
        <v>2.0009999999999999</v>
      </c>
      <c r="K4675">
        <v>-104.74299999999999</v>
      </c>
      <c r="L4675">
        <v>94.730999999999995</v>
      </c>
      <c r="M4675">
        <v>39562.656000000003</v>
      </c>
      <c r="N4675">
        <v>1763.2729999999999</v>
      </c>
      <c r="O4675">
        <v>67.414000000000001</v>
      </c>
      <c r="P4675">
        <v>-0.19400000000000001</v>
      </c>
      <c r="Q4675">
        <v>493.83699999999999</v>
      </c>
      <c r="R4675">
        <v>37732.163</v>
      </c>
      <c r="S4675">
        <v>37238.326000000001</v>
      </c>
    </row>
    <row r="4676" spans="1:19" x14ac:dyDescent="0.3">
      <c r="A4676">
        <v>2021</v>
      </c>
      <c r="B4676">
        <v>7</v>
      </c>
      <c r="C4676">
        <v>14</v>
      </c>
      <c r="D4676">
        <v>19</v>
      </c>
      <c r="E4676">
        <v>36764.39</v>
      </c>
      <c r="F4676">
        <v>772.822</v>
      </c>
      <c r="G4676">
        <v>128.97999999999999</v>
      </c>
      <c r="H4676">
        <v>82.320999999999998</v>
      </c>
      <c r="I4676">
        <v>137.489</v>
      </c>
      <c r="J4676">
        <v>1.8859999999999999</v>
      </c>
      <c r="K4676">
        <v>-109.65900000000001</v>
      </c>
      <c r="L4676">
        <v>94.528000000000006</v>
      </c>
      <c r="M4676">
        <v>37743.777000000002</v>
      </c>
      <c r="N4676">
        <v>300.01</v>
      </c>
      <c r="O4676">
        <v>85.722999999999999</v>
      </c>
      <c r="P4676">
        <v>3.2050000000000001</v>
      </c>
      <c r="Q4676">
        <v>449.61099999999999</v>
      </c>
      <c r="R4676">
        <v>37354.839</v>
      </c>
      <c r="S4676">
        <v>36905.228000000003</v>
      </c>
    </row>
    <row r="4677" spans="1:19" x14ac:dyDescent="0.3">
      <c r="A4677">
        <v>2021</v>
      </c>
      <c r="B4677">
        <v>7</v>
      </c>
      <c r="C4677">
        <v>14</v>
      </c>
      <c r="D4677">
        <v>20</v>
      </c>
      <c r="E4677">
        <v>36155.307999999997</v>
      </c>
      <c r="F4677">
        <v>820.06399999999996</v>
      </c>
      <c r="G4677">
        <v>121.69499999999999</v>
      </c>
      <c r="H4677">
        <v>80.992000000000004</v>
      </c>
      <c r="I4677">
        <v>165.87</v>
      </c>
      <c r="J4677">
        <v>3.3860000000000001</v>
      </c>
      <c r="K4677">
        <v>-111.126</v>
      </c>
      <c r="L4677">
        <v>94.433999999999997</v>
      </c>
      <c r="M4677">
        <v>37208.928999999996</v>
      </c>
      <c r="N4677">
        <v>5.7240000000000002</v>
      </c>
      <c r="O4677">
        <v>85.11</v>
      </c>
      <c r="P4677">
        <v>7.2290000000000001</v>
      </c>
      <c r="Q4677">
        <v>401.358</v>
      </c>
      <c r="R4677">
        <v>37110.864999999998</v>
      </c>
      <c r="S4677">
        <v>36709.506999999998</v>
      </c>
    </row>
    <row r="4678" spans="1:19" x14ac:dyDescent="0.3">
      <c r="A4678">
        <v>2021</v>
      </c>
      <c r="B4678">
        <v>7</v>
      </c>
      <c r="C4678">
        <v>14</v>
      </c>
      <c r="D4678">
        <v>21</v>
      </c>
      <c r="E4678">
        <v>34636.055999999997</v>
      </c>
      <c r="F4678">
        <v>880.38599999999997</v>
      </c>
      <c r="G4678">
        <v>113.33</v>
      </c>
      <c r="H4678">
        <v>80.224000000000004</v>
      </c>
      <c r="I4678">
        <v>599.99599999999998</v>
      </c>
      <c r="J4678">
        <v>6.1710000000000003</v>
      </c>
      <c r="K4678">
        <v>-26.181000000000001</v>
      </c>
      <c r="L4678">
        <v>94.188999999999993</v>
      </c>
      <c r="M4678">
        <v>36270.839</v>
      </c>
      <c r="N4678">
        <v>0</v>
      </c>
      <c r="O4678">
        <v>0</v>
      </c>
      <c r="P4678">
        <v>2.4279999999999999</v>
      </c>
      <c r="Q4678">
        <v>353.22</v>
      </c>
      <c r="R4678">
        <v>36268.411</v>
      </c>
      <c r="S4678">
        <v>35915.190999999999</v>
      </c>
    </row>
    <row r="4679" spans="1:19" x14ac:dyDescent="0.3">
      <c r="A4679">
        <v>2021</v>
      </c>
      <c r="B4679">
        <v>7</v>
      </c>
      <c r="C4679">
        <v>14</v>
      </c>
      <c r="D4679">
        <v>22</v>
      </c>
      <c r="E4679">
        <v>31345.031999999999</v>
      </c>
      <c r="F4679">
        <v>1067.577</v>
      </c>
      <c r="G4679">
        <v>103.79900000000001</v>
      </c>
      <c r="H4679">
        <v>78.454999999999998</v>
      </c>
      <c r="I4679">
        <v>669.53200000000004</v>
      </c>
      <c r="J4679">
        <v>5.7759999999999998</v>
      </c>
      <c r="K4679">
        <v>12.394</v>
      </c>
      <c r="L4679">
        <v>93.515000000000001</v>
      </c>
      <c r="M4679">
        <v>33272.281000000003</v>
      </c>
      <c r="N4679">
        <v>0</v>
      </c>
      <c r="O4679">
        <v>0</v>
      </c>
      <c r="P4679">
        <v>-12.494999999999999</v>
      </c>
      <c r="Q4679">
        <v>306.31200000000001</v>
      </c>
      <c r="R4679">
        <v>33284.777000000002</v>
      </c>
      <c r="S4679">
        <v>32978.464</v>
      </c>
    </row>
    <row r="4680" spans="1:19" x14ac:dyDescent="0.3">
      <c r="A4680">
        <v>2021</v>
      </c>
      <c r="B4680">
        <v>7</v>
      </c>
      <c r="C4680">
        <v>14</v>
      </c>
      <c r="D4680">
        <v>23</v>
      </c>
      <c r="E4680">
        <v>28285.535</v>
      </c>
      <c r="F4680">
        <v>1252.519</v>
      </c>
      <c r="G4680">
        <v>94.353999999999999</v>
      </c>
      <c r="H4680">
        <v>77.459999999999994</v>
      </c>
      <c r="I4680">
        <v>1124.624</v>
      </c>
      <c r="J4680">
        <v>6.3360000000000003</v>
      </c>
      <c r="K4680">
        <v>34.874000000000002</v>
      </c>
      <c r="L4680">
        <v>92.200999999999993</v>
      </c>
      <c r="M4680">
        <v>30873.55</v>
      </c>
      <c r="N4680">
        <v>0</v>
      </c>
      <c r="O4680">
        <v>0</v>
      </c>
      <c r="P4680">
        <v>-12.433999999999999</v>
      </c>
      <c r="Q4680">
        <v>259.476</v>
      </c>
      <c r="R4680">
        <v>30885.984</v>
      </c>
      <c r="S4680">
        <v>30626.508000000002</v>
      </c>
    </row>
    <row r="4681" spans="1:19" x14ac:dyDescent="0.3">
      <c r="A4681">
        <v>2021</v>
      </c>
      <c r="B4681">
        <v>7</v>
      </c>
      <c r="C4681">
        <v>14</v>
      </c>
      <c r="D4681">
        <v>24</v>
      </c>
      <c r="E4681">
        <v>25828.100999999999</v>
      </c>
      <c r="F4681">
        <v>1480.5360000000001</v>
      </c>
      <c r="G4681">
        <v>85.884</v>
      </c>
      <c r="H4681">
        <v>75.866</v>
      </c>
      <c r="I4681">
        <v>999.05899999999997</v>
      </c>
      <c r="J4681">
        <v>6.2009999999999996</v>
      </c>
      <c r="K4681">
        <v>44.701999999999998</v>
      </c>
      <c r="L4681">
        <v>89.998999999999995</v>
      </c>
      <c r="M4681">
        <v>28524.463</v>
      </c>
      <c r="N4681">
        <v>0</v>
      </c>
      <c r="O4681">
        <v>0</v>
      </c>
      <c r="P4681">
        <v>-22.109000000000002</v>
      </c>
      <c r="Q4681">
        <v>219.19399999999999</v>
      </c>
      <c r="R4681">
        <v>28546.572</v>
      </c>
      <c r="S4681">
        <v>28327.378000000001</v>
      </c>
    </row>
    <row r="4682" spans="1:19" x14ac:dyDescent="0.3">
      <c r="A4682">
        <v>2021</v>
      </c>
      <c r="B4682">
        <v>7</v>
      </c>
      <c r="C4682">
        <v>15</v>
      </c>
      <c r="D4682">
        <v>1</v>
      </c>
      <c r="E4682">
        <v>24060.094000000001</v>
      </c>
      <c r="F4682">
        <v>1738.223</v>
      </c>
      <c r="G4682">
        <v>83.444000000000003</v>
      </c>
      <c r="H4682">
        <v>75.241</v>
      </c>
      <c r="I4682">
        <v>709.25599999999997</v>
      </c>
      <c r="J4682">
        <v>6.0380000000000003</v>
      </c>
      <c r="K4682">
        <v>36.613</v>
      </c>
      <c r="L4682">
        <v>88.772000000000006</v>
      </c>
      <c r="M4682">
        <v>26714.238000000001</v>
      </c>
      <c r="N4682">
        <v>0</v>
      </c>
      <c r="O4682">
        <v>0</v>
      </c>
      <c r="P4682">
        <v>-18.033000000000001</v>
      </c>
      <c r="Q4682">
        <v>183.03399999999999</v>
      </c>
      <c r="R4682">
        <v>26732.271000000001</v>
      </c>
      <c r="S4682">
        <v>26549.237000000001</v>
      </c>
    </row>
    <row r="4683" spans="1:19" x14ac:dyDescent="0.3">
      <c r="A4683">
        <v>2021</v>
      </c>
      <c r="B4683">
        <v>7</v>
      </c>
      <c r="C4683">
        <v>15</v>
      </c>
      <c r="D4683">
        <v>2</v>
      </c>
      <c r="E4683">
        <v>22890.240000000002</v>
      </c>
      <c r="F4683">
        <v>1838.1479999999999</v>
      </c>
      <c r="G4683">
        <v>78.704999999999998</v>
      </c>
      <c r="H4683">
        <v>73.686999999999998</v>
      </c>
      <c r="I4683">
        <v>424.76799999999997</v>
      </c>
      <c r="J4683">
        <v>5.9470000000000001</v>
      </c>
      <c r="K4683">
        <v>32.116999999999997</v>
      </c>
      <c r="L4683">
        <v>88.043000000000006</v>
      </c>
      <c r="M4683">
        <v>25352.951000000001</v>
      </c>
      <c r="N4683">
        <v>0</v>
      </c>
      <c r="O4683">
        <v>0</v>
      </c>
      <c r="P4683">
        <v>-12.728999999999999</v>
      </c>
      <c r="Q4683">
        <v>170.41499999999999</v>
      </c>
      <c r="R4683">
        <v>25365.679</v>
      </c>
      <c r="S4683">
        <v>25195.264999999999</v>
      </c>
    </row>
    <row r="4684" spans="1:19" x14ac:dyDescent="0.3">
      <c r="A4684">
        <v>2021</v>
      </c>
      <c r="B4684">
        <v>7</v>
      </c>
      <c r="C4684">
        <v>15</v>
      </c>
      <c r="D4684">
        <v>3</v>
      </c>
      <c r="E4684">
        <v>22233.155999999999</v>
      </c>
      <c r="F4684">
        <v>1860.9190000000001</v>
      </c>
      <c r="G4684">
        <v>75.203000000000003</v>
      </c>
      <c r="H4684">
        <v>72.394999999999996</v>
      </c>
      <c r="I4684">
        <v>241.59299999999999</v>
      </c>
      <c r="J4684">
        <v>5.7679999999999998</v>
      </c>
      <c r="K4684">
        <v>28.488</v>
      </c>
      <c r="L4684">
        <v>87.653000000000006</v>
      </c>
      <c r="M4684">
        <v>24529.971000000001</v>
      </c>
      <c r="N4684">
        <v>0</v>
      </c>
      <c r="O4684">
        <v>0</v>
      </c>
      <c r="P4684">
        <v>-7.8179999999999996</v>
      </c>
      <c r="Q4684">
        <v>164.834</v>
      </c>
      <c r="R4684">
        <v>24537.788</v>
      </c>
      <c r="S4684">
        <v>24372.955000000002</v>
      </c>
    </row>
    <row r="4685" spans="1:19" x14ac:dyDescent="0.3">
      <c r="A4685">
        <v>2021</v>
      </c>
      <c r="B4685">
        <v>7</v>
      </c>
      <c r="C4685">
        <v>15</v>
      </c>
      <c r="D4685">
        <v>4</v>
      </c>
      <c r="E4685">
        <v>22427.325000000001</v>
      </c>
      <c r="F4685">
        <v>1840.912</v>
      </c>
      <c r="G4685">
        <v>72.745000000000005</v>
      </c>
      <c r="H4685">
        <v>71.811000000000007</v>
      </c>
      <c r="I4685">
        <v>121.383</v>
      </c>
      <c r="J4685">
        <v>4.4950000000000001</v>
      </c>
      <c r="K4685">
        <v>26.972999999999999</v>
      </c>
      <c r="L4685">
        <v>87.769000000000005</v>
      </c>
      <c r="M4685">
        <v>24580.669000000002</v>
      </c>
      <c r="N4685">
        <v>0</v>
      </c>
      <c r="O4685">
        <v>0</v>
      </c>
      <c r="P4685">
        <v>-4.7880000000000003</v>
      </c>
      <c r="Q4685">
        <v>165.16499999999999</v>
      </c>
      <c r="R4685">
        <v>24585.455999999998</v>
      </c>
      <c r="S4685">
        <v>24420.291000000001</v>
      </c>
    </row>
    <row r="4686" spans="1:19" x14ac:dyDescent="0.3">
      <c r="A4686">
        <v>2021</v>
      </c>
      <c r="B4686">
        <v>7</v>
      </c>
      <c r="C4686">
        <v>15</v>
      </c>
      <c r="D4686">
        <v>5</v>
      </c>
      <c r="E4686">
        <v>23566.739000000001</v>
      </c>
      <c r="F4686">
        <v>1697.6120000000001</v>
      </c>
      <c r="G4686">
        <v>72.289000000000001</v>
      </c>
      <c r="H4686">
        <v>72.375</v>
      </c>
      <c r="I4686">
        <v>84.954999999999998</v>
      </c>
      <c r="J4686">
        <v>2.8220000000000001</v>
      </c>
      <c r="K4686">
        <v>12.441000000000001</v>
      </c>
      <c r="L4686">
        <v>88.450999999999993</v>
      </c>
      <c r="M4686">
        <v>25525.394</v>
      </c>
      <c r="N4686">
        <v>8.4000000000000005E-2</v>
      </c>
      <c r="O4686">
        <v>0</v>
      </c>
      <c r="P4686">
        <v>-3.5569999999999999</v>
      </c>
      <c r="Q4686">
        <v>174.35499999999999</v>
      </c>
      <c r="R4686">
        <v>25528.866000000002</v>
      </c>
      <c r="S4686">
        <v>25354.510999999999</v>
      </c>
    </row>
    <row r="4687" spans="1:19" x14ac:dyDescent="0.3">
      <c r="A4687">
        <v>2021</v>
      </c>
      <c r="B4687">
        <v>7</v>
      </c>
      <c r="C4687">
        <v>15</v>
      </c>
      <c r="D4687">
        <v>6</v>
      </c>
      <c r="E4687">
        <v>24772.463</v>
      </c>
      <c r="F4687">
        <v>1528.095</v>
      </c>
      <c r="G4687">
        <v>72.771000000000001</v>
      </c>
      <c r="H4687">
        <v>73.542000000000002</v>
      </c>
      <c r="I4687">
        <v>149.79499999999999</v>
      </c>
      <c r="J4687">
        <v>3.399</v>
      </c>
      <c r="K4687">
        <v>4.95</v>
      </c>
      <c r="L4687">
        <v>89.159000000000006</v>
      </c>
      <c r="M4687">
        <v>26621.402999999998</v>
      </c>
      <c r="N4687">
        <v>116.83799999999999</v>
      </c>
      <c r="O4687">
        <v>0</v>
      </c>
      <c r="P4687">
        <v>-1.0640000000000001</v>
      </c>
      <c r="Q4687">
        <v>195.381</v>
      </c>
      <c r="R4687">
        <v>26505.628000000001</v>
      </c>
      <c r="S4687">
        <v>26310.248</v>
      </c>
    </row>
    <row r="4688" spans="1:19" x14ac:dyDescent="0.3">
      <c r="A4688">
        <v>2021</v>
      </c>
      <c r="B4688">
        <v>7</v>
      </c>
      <c r="C4688">
        <v>15</v>
      </c>
      <c r="D4688">
        <v>7</v>
      </c>
      <c r="E4688">
        <v>27054.165000000001</v>
      </c>
      <c r="F4688">
        <v>1405.385</v>
      </c>
      <c r="G4688">
        <v>75.194000000000003</v>
      </c>
      <c r="H4688">
        <v>74.838999999999999</v>
      </c>
      <c r="I4688">
        <v>294.92899999999997</v>
      </c>
      <c r="J4688">
        <v>4.1639999999999997</v>
      </c>
      <c r="K4688">
        <v>11.385999999999999</v>
      </c>
      <c r="L4688">
        <v>90.852000000000004</v>
      </c>
      <c r="M4688">
        <v>28935.72</v>
      </c>
      <c r="N4688">
        <v>1273.3699999999999</v>
      </c>
      <c r="O4688">
        <v>0</v>
      </c>
      <c r="P4688">
        <v>-0.80700000000000005</v>
      </c>
      <c r="Q4688">
        <v>232.22300000000001</v>
      </c>
      <c r="R4688">
        <v>27663.156999999999</v>
      </c>
      <c r="S4688">
        <v>27430.933000000001</v>
      </c>
    </row>
    <row r="4689" spans="1:19" x14ac:dyDescent="0.3">
      <c r="A4689">
        <v>2021</v>
      </c>
      <c r="B4689">
        <v>7</v>
      </c>
      <c r="C4689">
        <v>15</v>
      </c>
      <c r="D4689">
        <v>8</v>
      </c>
      <c r="E4689">
        <v>29349.776999999998</v>
      </c>
      <c r="F4689">
        <v>1300.194</v>
      </c>
      <c r="G4689">
        <v>82.004999999999995</v>
      </c>
      <c r="H4689">
        <v>74.602999999999994</v>
      </c>
      <c r="I4689">
        <v>488.18</v>
      </c>
      <c r="J4689">
        <v>4.9000000000000004</v>
      </c>
      <c r="K4689">
        <v>6.3520000000000003</v>
      </c>
      <c r="L4689">
        <v>92.638000000000005</v>
      </c>
      <c r="M4689">
        <v>31316.644</v>
      </c>
      <c r="N4689">
        <v>3595.5859999999998</v>
      </c>
      <c r="O4689">
        <v>-21.863</v>
      </c>
      <c r="P4689">
        <v>-0.754</v>
      </c>
      <c r="Q4689">
        <v>277.57799999999997</v>
      </c>
      <c r="R4689">
        <v>27743.675999999999</v>
      </c>
      <c r="S4689">
        <v>27466.098000000002</v>
      </c>
    </row>
    <row r="4690" spans="1:19" x14ac:dyDescent="0.3">
      <c r="A4690">
        <v>2021</v>
      </c>
      <c r="B4690">
        <v>7</v>
      </c>
      <c r="C4690">
        <v>15</v>
      </c>
      <c r="D4690">
        <v>9</v>
      </c>
      <c r="E4690">
        <v>31507.244999999999</v>
      </c>
      <c r="F4690">
        <v>1222.519</v>
      </c>
      <c r="G4690">
        <v>89.685000000000002</v>
      </c>
      <c r="H4690">
        <v>75.494</v>
      </c>
      <c r="I4690">
        <v>601.69799999999998</v>
      </c>
      <c r="J4690">
        <v>5.4370000000000003</v>
      </c>
      <c r="K4690">
        <v>6.4480000000000004</v>
      </c>
      <c r="L4690">
        <v>93.412000000000006</v>
      </c>
      <c r="M4690">
        <v>33512.252999999997</v>
      </c>
      <c r="N4690">
        <v>5912.4340000000002</v>
      </c>
      <c r="O4690">
        <v>-63.057000000000002</v>
      </c>
      <c r="P4690">
        <v>-0.11600000000000001</v>
      </c>
      <c r="Q4690">
        <v>319.73899999999998</v>
      </c>
      <c r="R4690">
        <v>27662.992999999999</v>
      </c>
      <c r="S4690">
        <v>27343.253000000001</v>
      </c>
    </row>
    <row r="4691" spans="1:19" x14ac:dyDescent="0.3">
      <c r="A4691">
        <v>2021</v>
      </c>
      <c r="B4691">
        <v>7</v>
      </c>
      <c r="C4691">
        <v>15</v>
      </c>
      <c r="D4691">
        <v>10</v>
      </c>
      <c r="E4691">
        <v>33896.095999999998</v>
      </c>
      <c r="F4691">
        <v>1143.095</v>
      </c>
      <c r="G4691">
        <v>97.918000000000006</v>
      </c>
      <c r="H4691">
        <v>76.5</v>
      </c>
      <c r="I4691">
        <v>568.28399999999999</v>
      </c>
      <c r="J4691">
        <v>5.7370000000000001</v>
      </c>
      <c r="K4691">
        <v>15.926</v>
      </c>
      <c r="L4691">
        <v>93.936000000000007</v>
      </c>
      <c r="M4691">
        <v>35799.574000000001</v>
      </c>
      <c r="N4691">
        <v>7793.5609999999997</v>
      </c>
      <c r="O4691">
        <v>-90.234999999999999</v>
      </c>
      <c r="P4691">
        <v>1.472</v>
      </c>
      <c r="Q4691">
        <v>354.76299999999998</v>
      </c>
      <c r="R4691">
        <v>28094.776000000002</v>
      </c>
      <c r="S4691">
        <v>27740.012999999999</v>
      </c>
    </row>
    <row r="4692" spans="1:19" x14ac:dyDescent="0.3">
      <c r="A4692">
        <v>2021</v>
      </c>
      <c r="B4692">
        <v>7</v>
      </c>
      <c r="C4692">
        <v>15</v>
      </c>
      <c r="D4692">
        <v>11</v>
      </c>
      <c r="E4692">
        <v>35973.097999999998</v>
      </c>
      <c r="F4692">
        <v>1058.7439999999999</v>
      </c>
      <c r="G4692">
        <v>106.958</v>
      </c>
      <c r="H4692">
        <v>77.847999999999999</v>
      </c>
      <c r="I4692">
        <v>483.69600000000003</v>
      </c>
      <c r="J4692">
        <v>5.8719999999999999</v>
      </c>
      <c r="K4692">
        <v>18.507999999999999</v>
      </c>
      <c r="L4692">
        <v>94.289000000000001</v>
      </c>
      <c r="M4692">
        <v>37712.055</v>
      </c>
      <c r="N4692">
        <v>9046.5689999999995</v>
      </c>
      <c r="O4692">
        <v>-91.251000000000005</v>
      </c>
      <c r="P4692">
        <v>2.6480000000000001</v>
      </c>
      <c r="Q4692">
        <v>385.59800000000001</v>
      </c>
      <c r="R4692">
        <v>28754.089</v>
      </c>
      <c r="S4692">
        <v>28368.491000000002</v>
      </c>
    </row>
    <row r="4693" spans="1:19" x14ac:dyDescent="0.3">
      <c r="A4693">
        <v>2021</v>
      </c>
      <c r="B4693">
        <v>7</v>
      </c>
      <c r="C4693">
        <v>15</v>
      </c>
      <c r="D4693">
        <v>12</v>
      </c>
      <c r="E4693">
        <v>37381.451000000001</v>
      </c>
      <c r="F4693">
        <v>955.65599999999995</v>
      </c>
      <c r="G4693">
        <v>115.964</v>
      </c>
      <c r="H4693">
        <v>79.14</v>
      </c>
      <c r="I4693">
        <v>447.51600000000002</v>
      </c>
      <c r="J4693">
        <v>5.8419999999999996</v>
      </c>
      <c r="K4693">
        <v>6.1920000000000002</v>
      </c>
      <c r="L4693">
        <v>94.481999999999999</v>
      </c>
      <c r="M4693">
        <v>38970.279000000002</v>
      </c>
      <c r="N4693">
        <v>9665.2909999999993</v>
      </c>
      <c r="O4693">
        <v>-54.188000000000002</v>
      </c>
      <c r="P4693">
        <v>4.8209999999999997</v>
      </c>
      <c r="Q4693">
        <v>409.49299999999999</v>
      </c>
      <c r="R4693">
        <v>29354.355</v>
      </c>
      <c r="S4693">
        <v>28944.862000000001</v>
      </c>
    </row>
    <row r="4694" spans="1:19" x14ac:dyDescent="0.3">
      <c r="A4694">
        <v>2021</v>
      </c>
      <c r="B4694">
        <v>7</v>
      </c>
      <c r="C4694">
        <v>15</v>
      </c>
      <c r="D4694">
        <v>13</v>
      </c>
      <c r="E4694">
        <v>39184.678999999996</v>
      </c>
      <c r="F4694">
        <v>829.59199999999998</v>
      </c>
      <c r="G4694">
        <v>124.214</v>
      </c>
      <c r="H4694">
        <v>82.257999999999996</v>
      </c>
      <c r="I4694">
        <v>423.50099999999998</v>
      </c>
      <c r="J4694">
        <v>5.7359999999999998</v>
      </c>
      <c r="K4694">
        <v>3.625</v>
      </c>
      <c r="L4694">
        <v>94.698999999999998</v>
      </c>
      <c r="M4694">
        <v>40624.089</v>
      </c>
      <c r="N4694">
        <v>9717.3770000000004</v>
      </c>
      <c r="O4694">
        <v>-17.364999999999998</v>
      </c>
      <c r="P4694">
        <v>4.6230000000000002</v>
      </c>
      <c r="Q4694">
        <v>435.065</v>
      </c>
      <c r="R4694">
        <v>30919.455000000002</v>
      </c>
      <c r="S4694">
        <v>30484.388999999999</v>
      </c>
    </row>
    <row r="4695" spans="1:19" x14ac:dyDescent="0.3">
      <c r="A4695">
        <v>2021</v>
      </c>
      <c r="B4695">
        <v>7</v>
      </c>
      <c r="C4695">
        <v>15</v>
      </c>
      <c r="D4695">
        <v>14</v>
      </c>
      <c r="E4695">
        <v>40473.866999999998</v>
      </c>
      <c r="F4695">
        <v>774.99699999999996</v>
      </c>
      <c r="G4695">
        <v>130.148</v>
      </c>
      <c r="H4695">
        <v>83.402000000000001</v>
      </c>
      <c r="I4695">
        <v>351.24599999999998</v>
      </c>
      <c r="J4695">
        <v>5.0949999999999998</v>
      </c>
      <c r="K4695">
        <v>-13.124000000000001</v>
      </c>
      <c r="L4695">
        <v>94.826999999999998</v>
      </c>
      <c r="M4695">
        <v>41770.31</v>
      </c>
      <c r="N4695">
        <v>9213.7630000000008</v>
      </c>
      <c r="O4695">
        <v>-4.7770000000000001</v>
      </c>
      <c r="P4695">
        <v>3.698</v>
      </c>
      <c r="Q4695">
        <v>459.99799999999999</v>
      </c>
      <c r="R4695">
        <v>32557.625</v>
      </c>
      <c r="S4695">
        <v>32097.628000000001</v>
      </c>
    </row>
    <row r="4696" spans="1:19" x14ac:dyDescent="0.3">
      <c r="A4696">
        <v>2021</v>
      </c>
      <c r="B4696">
        <v>7</v>
      </c>
      <c r="C4696">
        <v>15</v>
      </c>
      <c r="D4696">
        <v>15</v>
      </c>
      <c r="E4696">
        <v>41320.978000000003</v>
      </c>
      <c r="F4696">
        <v>759.64800000000002</v>
      </c>
      <c r="G4696">
        <v>134.79900000000001</v>
      </c>
      <c r="H4696">
        <v>84.715999999999994</v>
      </c>
      <c r="I4696">
        <v>284.096</v>
      </c>
      <c r="J4696">
        <v>4.0839999999999996</v>
      </c>
      <c r="K4696">
        <v>-15.672000000000001</v>
      </c>
      <c r="L4696">
        <v>94.897999999999996</v>
      </c>
      <c r="M4696">
        <v>42532.747000000003</v>
      </c>
      <c r="N4696">
        <v>8070.723</v>
      </c>
      <c r="O4696">
        <v>-2.3450000000000002</v>
      </c>
      <c r="P4696">
        <v>6.9619999999999997</v>
      </c>
      <c r="Q4696">
        <v>478.9</v>
      </c>
      <c r="R4696">
        <v>34457.406999999999</v>
      </c>
      <c r="S4696">
        <v>33978.506999999998</v>
      </c>
    </row>
    <row r="4697" spans="1:19" x14ac:dyDescent="0.3">
      <c r="A4697">
        <v>2021</v>
      </c>
      <c r="B4697">
        <v>7</v>
      </c>
      <c r="C4697">
        <v>15</v>
      </c>
      <c r="D4697">
        <v>16</v>
      </c>
      <c r="E4697">
        <v>41539.955000000002</v>
      </c>
      <c r="F4697">
        <v>740.73299999999995</v>
      </c>
      <c r="G4697">
        <v>137.88</v>
      </c>
      <c r="H4697">
        <v>83.424999999999997</v>
      </c>
      <c r="I4697">
        <v>91.177000000000007</v>
      </c>
      <c r="J4697">
        <v>1.821</v>
      </c>
      <c r="K4697">
        <v>-72.951999999999998</v>
      </c>
      <c r="L4697">
        <v>94.926000000000002</v>
      </c>
      <c r="M4697">
        <v>42479.082999999999</v>
      </c>
      <c r="N4697">
        <v>6344.4780000000001</v>
      </c>
      <c r="O4697">
        <v>2.0030000000000001</v>
      </c>
      <c r="P4697">
        <v>7.9640000000000004</v>
      </c>
      <c r="Q4697">
        <v>490.839</v>
      </c>
      <c r="R4697">
        <v>36124.637999999999</v>
      </c>
      <c r="S4697">
        <v>35633.798999999999</v>
      </c>
    </row>
    <row r="4698" spans="1:19" x14ac:dyDescent="0.3">
      <c r="A4698">
        <v>2021</v>
      </c>
      <c r="B4698">
        <v>7</v>
      </c>
      <c r="C4698">
        <v>15</v>
      </c>
      <c r="D4698">
        <v>17</v>
      </c>
      <c r="E4698">
        <v>40817.188000000002</v>
      </c>
      <c r="F4698">
        <v>737.05200000000002</v>
      </c>
      <c r="G4698">
        <v>138.898</v>
      </c>
      <c r="H4698">
        <v>83.302999999999997</v>
      </c>
      <c r="I4698">
        <v>98.588999999999999</v>
      </c>
      <c r="J4698">
        <v>2.069</v>
      </c>
      <c r="K4698">
        <v>-103.392</v>
      </c>
      <c r="L4698">
        <v>94.887</v>
      </c>
      <c r="M4698">
        <v>41729.697</v>
      </c>
      <c r="N4698">
        <v>4112.2190000000001</v>
      </c>
      <c r="O4698">
        <v>27.556000000000001</v>
      </c>
      <c r="P4698">
        <v>8.3390000000000004</v>
      </c>
      <c r="Q4698">
        <v>488.74900000000002</v>
      </c>
      <c r="R4698">
        <v>37581.584000000003</v>
      </c>
      <c r="S4698">
        <v>37092.834999999999</v>
      </c>
    </row>
    <row r="4699" spans="1:19" x14ac:dyDescent="0.3">
      <c r="A4699">
        <v>2021</v>
      </c>
      <c r="B4699">
        <v>7</v>
      </c>
      <c r="C4699">
        <v>15</v>
      </c>
      <c r="D4699">
        <v>18</v>
      </c>
      <c r="E4699">
        <v>39346.427000000003</v>
      </c>
      <c r="F4699">
        <v>767.64599999999996</v>
      </c>
      <c r="G4699">
        <v>136.107</v>
      </c>
      <c r="H4699">
        <v>82.665999999999997</v>
      </c>
      <c r="I4699">
        <v>124.655</v>
      </c>
      <c r="J4699">
        <v>2.0009999999999999</v>
      </c>
      <c r="K4699">
        <v>-100.69</v>
      </c>
      <c r="L4699">
        <v>94.775999999999996</v>
      </c>
      <c r="M4699">
        <v>40317.482000000004</v>
      </c>
      <c r="N4699">
        <v>1726.9480000000001</v>
      </c>
      <c r="O4699">
        <v>71.948999999999998</v>
      </c>
      <c r="P4699">
        <v>-0.19400000000000001</v>
      </c>
      <c r="Q4699">
        <v>468.30399999999997</v>
      </c>
      <c r="R4699">
        <v>38518.779000000002</v>
      </c>
      <c r="S4699">
        <v>38050.474000000002</v>
      </c>
    </row>
    <row r="4700" spans="1:19" x14ac:dyDescent="0.3">
      <c r="A4700">
        <v>2021</v>
      </c>
      <c r="B4700">
        <v>7</v>
      </c>
      <c r="C4700">
        <v>15</v>
      </c>
      <c r="D4700">
        <v>19</v>
      </c>
      <c r="E4700">
        <v>37304.838000000003</v>
      </c>
      <c r="F4700">
        <v>772.822</v>
      </c>
      <c r="G4700">
        <v>130.393</v>
      </c>
      <c r="H4700">
        <v>82.108000000000004</v>
      </c>
      <c r="I4700">
        <v>137.489</v>
      </c>
      <c r="J4700">
        <v>1.8859999999999999</v>
      </c>
      <c r="K4700">
        <v>-103.401</v>
      </c>
      <c r="L4700">
        <v>94.552999999999997</v>
      </c>
      <c r="M4700">
        <v>38290.296000000002</v>
      </c>
      <c r="N4700">
        <v>249.15799999999999</v>
      </c>
      <c r="O4700">
        <v>94.525000000000006</v>
      </c>
      <c r="P4700">
        <v>3.2050000000000001</v>
      </c>
      <c r="Q4700">
        <v>422.101</v>
      </c>
      <c r="R4700">
        <v>37943.406999999999</v>
      </c>
      <c r="S4700">
        <v>37521.305999999997</v>
      </c>
    </row>
    <row r="4701" spans="1:19" x14ac:dyDescent="0.3">
      <c r="A4701">
        <v>2021</v>
      </c>
      <c r="B4701">
        <v>7</v>
      </c>
      <c r="C4701">
        <v>15</v>
      </c>
      <c r="D4701">
        <v>20</v>
      </c>
      <c r="E4701">
        <v>36458.160000000003</v>
      </c>
      <c r="F4701">
        <v>820.06399999999996</v>
      </c>
      <c r="G4701">
        <v>122.476</v>
      </c>
      <c r="H4701">
        <v>80.72</v>
      </c>
      <c r="I4701">
        <v>165.87</v>
      </c>
      <c r="J4701">
        <v>3.3860000000000001</v>
      </c>
      <c r="K4701">
        <v>-102.893</v>
      </c>
      <c r="L4701">
        <v>94.409000000000006</v>
      </c>
      <c r="M4701">
        <v>37519.714999999997</v>
      </c>
      <c r="N4701">
        <v>2.988</v>
      </c>
      <c r="O4701">
        <v>94.1</v>
      </c>
      <c r="P4701">
        <v>7.2290000000000001</v>
      </c>
      <c r="Q4701">
        <v>372.137</v>
      </c>
      <c r="R4701">
        <v>37415.398000000001</v>
      </c>
      <c r="S4701">
        <v>37043.260999999999</v>
      </c>
    </row>
    <row r="4702" spans="1:19" x14ac:dyDescent="0.3">
      <c r="A4702">
        <v>2021</v>
      </c>
      <c r="B4702">
        <v>7</v>
      </c>
      <c r="C4702">
        <v>15</v>
      </c>
      <c r="D4702">
        <v>21</v>
      </c>
      <c r="E4702">
        <v>34856.847999999998</v>
      </c>
      <c r="F4702">
        <v>880.38599999999997</v>
      </c>
      <c r="G4702">
        <v>115.53400000000001</v>
      </c>
      <c r="H4702">
        <v>80.034000000000006</v>
      </c>
      <c r="I4702">
        <v>599.99599999999998</v>
      </c>
      <c r="J4702">
        <v>6.1710000000000003</v>
      </c>
      <c r="K4702">
        <v>-24.521999999999998</v>
      </c>
      <c r="L4702">
        <v>94.173000000000002</v>
      </c>
      <c r="M4702">
        <v>36493.084999999999</v>
      </c>
      <c r="N4702">
        <v>0</v>
      </c>
      <c r="O4702">
        <v>0</v>
      </c>
      <c r="P4702">
        <v>2.4279999999999999</v>
      </c>
      <c r="Q4702">
        <v>325.75099999999998</v>
      </c>
      <c r="R4702">
        <v>36490.656999999999</v>
      </c>
      <c r="S4702">
        <v>36164.906999999999</v>
      </c>
    </row>
    <row r="4703" spans="1:19" x14ac:dyDescent="0.3">
      <c r="A4703">
        <v>2021</v>
      </c>
      <c r="B4703">
        <v>7</v>
      </c>
      <c r="C4703">
        <v>15</v>
      </c>
      <c r="D4703">
        <v>22</v>
      </c>
      <c r="E4703">
        <v>31515.241999999998</v>
      </c>
      <c r="F4703">
        <v>1067.577</v>
      </c>
      <c r="G4703">
        <v>107.529</v>
      </c>
      <c r="H4703">
        <v>78.281999999999996</v>
      </c>
      <c r="I4703">
        <v>669.53200000000004</v>
      </c>
      <c r="J4703">
        <v>5.7759999999999998</v>
      </c>
      <c r="K4703">
        <v>11.478999999999999</v>
      </c>
      <c r="L4703">
        <v>93.483000000000004</v>
      </c>
      <c r="M4703">
        <v>33441.370999999999</v>
      </c>
      <c r="N4703">
        <v>0</v>
      </c>
      <c r="O4703">
        <v>0</v>
      </c>
      <c r="P4703">
        <v>-12.494999999999999</v>
      </c>
      <c r="Q4703">
        <v>284.548</v>
      </c>
      <c r="R4703">
        <v>33453.866000000002</v>
      </c>
      <c r="S4703">
        <v>33169.319000000003</v>
      </c>
    </row>
    <row r="4704" spans="1:19" x14ac:dyDescent="0.3">
      <c r="A4704">
        <v>2021</v>
      </c>
      <c r="B4704">
        <v>7</v>
      </c>
      <c r="C4704">
        <v>15</v>
      </c>
      <c r="D4704">
        <v>23</v>
      </c>
      <c r="E4704">
        <v>28346.657999999999</v>
      </c>
      <c r="F4704">
        <v>1252.519</v>
      </c>
      <c r="G4704">
        <v>98.584999999999994</v>
      </c>
      <c r="H4704">
        <v>77.33</v>
      </c>
      <c r="I4704">
        <v>1124.624</v>
      </c>
      <c r="J4704">
        <v>6.3360000000000003</v>
      </c>
      <c r="K4704">
        <v>32.091000000000001</v>
      </c>
      <c r="L4704">
        <v>92.031999999999996</v>
      </c>
      <c r="M4704">
        <v>30931.591</v>
      </c>
      <c r="N4704">
        <v>0</v>
      </c>
      <c r="O4704">
        <v>0</v>
      </c>
      <c r="P4704">
        <v>-12.433999999999999</v>
      </c>
      <c r="Q4704">
        <v>241.73</v>
      </c>
      <c r="R4704">
        <v>30944.025000000001</v>
      </c>
      <c r="S4704">
        <v>30702.294999999998</v>
      </c>
    </row>
    <row r="4705" spans="1:19" x14ac:dyDescent="0.3">
      <c r="A4705">
        <v>2021</v>
      </c>
      <c r="B4705">
        <v>7</v>
      </c>
      <c r="C4705">
        <v>15</v>
      </c>
      <c r="D4705">
        <v>24</v>
      </c>
      <c r="E4705">
        <v>25743.957999999999</v>
      </c>
      <c r="F4705">
        <v>1480.5360000000001</v>
      </c>
      <c r="G4705">
        <v>92.063000000000002</v>
      </c>
      <c r="H4705">
        <v>75.659000000000006</v>
      </c>
      <c r="I4705">
        <v>999.05899999999997</v>
      </c>
      <c r="J4705">
        <v>6.2009999999999996</v>
      </c>
      <c r="K4705">
        <v>40.484999999999999</v>
      </c>
      <c r="L4705">
        <v>89.834000000000003</v>
      </c>
      <c r="M4705">
        <v>28435.731</v>
      </c>
      <c r="N4705">
        <v>0</v>
      </c>
      <c r="O4705">
        <v>0</v>
      </c>
      <c r="P4705">
        <v>-22.109000000000002</v>
      </c>
      <c r="Q4705">
        <v>205.97399999999999</v>
      </c>
      <c r="R4705">
        <v>28457.841</v>
      </c>
      <c r="S4705">
        <v>28251.866999999998</v>
      </c>
    </row>
    <row r="4706" spans="1:19" x14ac:dyDescent="0.3">
      <c r="A4706">
        <v>2021</v>
      </c>
      <c r="B4706">
        <v>7</v>
      </c>
      <c r="C4706">
        <v>16</v>
      </c>
      <c r="D4706">
        <v>1</v>
      </c>
      <c r="E4706">
        <v>23828.657999999999</v>
      </c>
      <c r="F4706">
        <v>1738.223</v>
      </c>
      <c r="G4706">
        <v>85.033000000000001</v>
      </c>
      <c r="H4706">
        <v>75.147000000000006</v>
      </c>
      <c r="I4706">
        <v>709.25599999999997</v>
      </c>
      <c r="J4706">
        <v>6.0380000000000003</v>
      </c>
      <c r="K4706">
        <v>35.722000000000001</v>
      </c>
      <c r="L4706">
        <v>88.724999999999994</v>
      </c>
      <c r="M4706">
        <v>26481.77</v>
      </c>
      <c r="N4706">
        <v>0</v>
      </c>
      <c r="O4706">
        <v>0</v>
      </c>
      <c r="P4706">
        <v>-18.033000000000001</v>
      </c>
      <c r="Q4706">
        <v>184.804</v>
      </c>
      <c r="R4706">
        <v>26499.803</v>
      </c>
      <c r="S4706">
        <v>26314.999</v>
      </c>
    </row>
    <row r="4707" spans="1:19" x14ac:dyDescent="0.3">
      <c r="A4707">
        <v>2021</v>
      </c>
      <c r="B4707">
        <v>7</v>
      </c>
      <c r="C4707">
        <v>16</v>
      </c>
      <c r="D4707">
        <v>2</v>
      </c>
      <c r="E4707">
        <v>22629.436000000002</v>
      </c>
      <c r="F4707">
        <v>1838.1479999999999</v>
      </c>
      <c r="G4707">
        <v>80.135000000000005</v>
      </c>
      <c r="H4707">
        <v>73.588999999999999</v>
      </c>
      <c r="I4707">
        <v>424.76799999999997</v>
      </c>
      <c r="J4707">
        <v>5.9470000000000001</v>
      </c>
      <c r="K4707">
        <v>30.677</v>
      </c>
      <c r="L4707">
        <v>87.980999999999995</v>
      </c>
      <c r="M4707">
        <v>25090.545999999998</v>
      </c>
      <c r="N4707">
        <v>0</v>
      </c>
      <c r="O4707">
        <v>0</v>
      </c>
      <c r="P4707">
        <v>-12.728999999999999</v>
      </c>
      <c r="Q4707">
        <v>171.51900000000001</v>
      </c>
      <c r="R4707">
        <v>25103.274000000001</v>
      </c>
      <c r="S4707">
        <v>24931.756000000001</v>
      </c>
    </row>
    <row r="4708" spans="1:19" x14ac:dyDescent="0.3">
      <c r="A4708">
        <v>2021</v>
      </c>
      <c r="B4708">
        <v>7</v>
      </c>
      <c r="C4708">
        <v>16</v>
      </c>
      <c r="D4708">
        <v>3</v>
      </c>
      <c r="E4708">
        <v>21974.514999999999</v>
      </c>
      <c r="F4708">
        <v>1860.9190000000001</v>
      </c>
      <c r="G4708">
        <v>76.519000000000005</v>
      </c>
      <c r="H4708">
        <v>72.343000000000004</v>
      </c>
      <c r="I4708">
        <v>241.59299999999999</v>
      </c>
      <c r="J4708">
        <v>5.7679999999999998</v>
      </c>
      <c r="K4708">
        <v>27.4</v>
      </c>
      <c r="L4708">
        <v>87.573999999999998</v>
      </c>
      <c r="M4708">
        <v>24270.112000000001</v>
      </c>
      <c r="N4708">
        <v>0</v>
      </c>
      <c r="O4708">
        <v>0</v>
      </c>
      <c r="P4708">
        <v>-7.8179999999999996</v>
      </c>
      <c r="Q4708">
        <v>165.05799999999999</v>
      </c>
      <c r="R4708">
        <v>24277.929</v>
      </c>
      <c r="S4708">
        <v>24112.870999999999</v>
      </c>
    </row>
    <row r="4709" spans="1:19" x14ac:dyDescent="0.3">
      <c r="A4709">
        <v>2021</v>
      </c>
      <c r="B4709">
        <v>7</v>
      </c>
      <c r="C4709">
        <v>16</v>
      </c>
      <c r="D4709">
        <v>4</v>
      </c>
      <c r="E4709">
        <v>22039.527999999998</v>
      </c>
      <c r="F4709">
        <v>1840.912</v>
      </c>
      <c r="G4709">
        <v>74.096999999999994</v>
      </c>
      <c r="H4709">
        <v>71.694000000000003</v>
      </c>
      <c r="I4709">
        <v>121.383</v>
      </c>
      <c r="J4709">
        <v>4.4950000000000001</v>
      </c>
      <c r="K4709">
        <v>26.274999999999999</v>
      </c>
      <c r="L4709">
        <v>87.596000000000004</v>
      </c>
      <c r="M4709">
        <v>24191.883000000002</v>
      </c>
      <c r="N4709">
        <v>0</v>
      </c>
      <c r="O4709">
        <v>0</v>
      </c>
      <c r="P4709">
        <v>-4.7880000000000003</v>
      </c>
      <c r="Q4709">
        <v>165.49799999999999</v>
      </c>
      <c r="R4709">
        <v>24196.670999999998</v>
      </c>
      <c r="S4709">
        <v>24031.172999999999</v>
      </c>
    </row>
    <row r="4710" spans="1:19" x14ac:dyDescent="0.3">
      <c r="A4710">
        <v>2021</v>
      </c>
      <c r="B4710">
        <v>7</v>
      </c>
      <c r="C4710">
        <v>16</v>
      </c>
      <c r="D4710">
        <v>5</v>
      </c>
      <c r="E4710">
        <v>22758.431</v>
      </c>
      <c r="F4710">
        <v>1697.6120000000001</v>
      </c>
      <c r="G4710">
        <v>73.341999999999999</v>
      </c>
      <c r="H4710">
        <v>72.033000000000001</v>
      </c>
      <c r="I4710">
        <v>84.954999999999998</v>
      </c>
      <c r="J4710">
        <v>2.8220000000000001</v>
      </c>
      <c r="K4710">
        <v>12.364000000000001</v>
      </c>
      <c r="L4710">
        <v>88.015000000000001</v>
      </c>
      <c r="M4710">
        <v>24716.232</v>
      </c>
      <c r="N4710">
        <v>8.4000000000000005E-2</v>
      </c>
      <c r="O4710">
        <v>0</v>
      </c>
      <c r="P4710">
        <v>-3.5569999999999999</v>
      </c>
      <c r="Q4710">
        <v>173.52099999999999</v>
      </c>
      <c r="R4710">
        <v>24719.704000000002</v>
      </c>
      <c r="S4710">
        <v>24546.184000000001</v>
      </c>
    </row>
    <row r="4711" spans="1:19" x14ac:dyDescent="0.3">
      <c r="A4711">
        <v>2021</v>
      </c>
      <c r="B4711">
        <v>7</v>
      </c>
      <c r="C4711">
        <v>16</v>
      </c>
      <c r="D4711">
        <v>6</v>
      </c>
      <c r="E4711">
        <v>23681.718000000001</v>
      </c>
      <c r="F4711">
        <v>1528.095</v>
      </c>
      <c r="G4711">
        <v>73.263000000000005</v>
      </c>
      <c r="H4711">
        <v>73.063999999999993</v>
      </c>
      <c r="I4711">
        <v>149.79499999999999</v>
      </c>
      <c r="J4711">
        <v>3.399</v>
      </c>
      <c r="K4711">
        <v>5.0540000000000003</v>
      </c>
      <c r="L4711">
        <v>88.564999999999998</v>
      </c>
      <c r="M4711">
        <v>25529.688999999998</v>
      </c>
      <c r="N4711">
        <v>116.83799999999999</v>
      </c>
      <c r="O4711">
        <v>0</v>
      </c>
      <c r="P4711">
        <v>-1.0640000000000001</v>
      </c>
      <c r="Q4711">
        <v>194.65600000000001</v>
      </c>
      <c r="R4711">
        <v>25413.914000000001</v>
      </c>
      <c r="S4711">
        <v>25219.258999999998</v>
      </c>
    </row>
    <row r="4712" spans="1:19" x14ac:dyDescent="0.3">
      <c r="A4712">
        <v>2021</v>
      </c>
      <c r="B4712">
        <v>7</v>
      </c>
      <c r="C4712">
        <v>16</v>
      </c>
      <c r="D4712">
        <v>7</v>
      </c>
      <c r="E4712">
        <v>25609.316999999999</v>
      </c>
      <c r="F4712">
        <v>1405.385</v>
      </c>
      <c r="G4712">
        <v>75.052999999999997</v>
      </c>
      <c r="H4712">
        <v>74.147000000000006</v>
      </c>
      <c r="I4712">
        <v>294.92899999999997</v>
      </c>
      <c r="J4712">
        <v>4.1639999999999997</v>
      </c>
      <c r="K4712">
        <v>12.39</v>
      </c>
      <c r="L4712">
        <v>89.822000000000003</v>
      </c>
      <c r="M4712">
        <v>27490.152999999998</v>
      </c>
      <c r="N4712">
        <v>1273.3699999999999</v>
      </c>
      <c r="O4712">
        <v>0</v>
      </c>
      <c r="P4712">
        <v>-0.80700000000000005</v>
      </c>
      <c r="Q4712">
        <v>230.52199999999999</v>
      </c>
      <c r="R4712">
        <v>26217.59</v>
      </c>
      <c r="S4712">
        <v>25987.066999999999</v>
      </c>
    </row>
    <row r="4713" spans="1:19" x14ac:dyDescent="0.3">
      <c r="A4713">
        <v>2021</v>
      </c>
      <c r="B4713">
        <v>7</v>
      </c>
      <c r="C4713">
        <v>16</v>
      </c>
      <c r="D4713">
        <v>8</v>
      </c>
      <c r="E4713">
        <v>27763.550999999999</v>
      </c>
      <c r="F4713">
        <v>1300.194</v>
      </c>
      <c r="G4713">
        <v>82.11</v>
      </c>
      <c r="H4713">
        <v>73.938999999999993</v>
      </c>
      <c r="I4713">
        <v>488.18</v>
      </c>
      <c r="J4713">
        <v>4.9000000000000004</v>
      </c>
      <c r="K4713">
        <v>7.1580000000000004</v>
      </c>
      <c r="L4713">
        <v>91.53</v>
      </c>
      <c r="M4713">
        <v>29729.452000000001</v>
      </c>
      <c r="N4713">
        <v>3595.5859999999998</v>
      </c>
      <c r="O4713">
        <v>-21.863</v>
      </c>
      <c r="P4713">
        <v>-0.754</v>
      </c>
      <c r="Q4713">
        <v>277.47300000000001</v>
      </c>
      <c r="R4713">
        <v>26156.484</v>
      </c>
      <c r="S4713">
        <v>25879.010999999999</v>
      </c>
    </row>
    <row r="4714" spans="1:19" x14ac:dyDescent="0.3">
      <c r="A4714">
        <v>2021</v>
      </c>
      <c r="B4714">
        <v>7</v>
      </c>
      <c r="C4714">
        <v>16</v>
      </c>
      <c r="D4714">
        <v>9</v>
      </c>
      <c r="E4714">
        <v>29961.064999999999</v>
      </c>
      <c r="F4714">
        <v>1222.519</v>
      </c>
      <c r="G4714">
        <v>91.238</v>
      </c>
      <c r="H4714">
        <v>74.98</v>
      </c>
      <c r="I4714">
        <v>601.69799999999998</v>
      </c>
      <c r="J4714">
        <v>5.4370000000000003</v>
      </c>
      <c r="K4714">
        <v>6.9850000000000003</v>
      </c>
      <c r="L4714">
        <v>92.963999999999999</v>
      </c>
      <c r="M4714">
        <v>31965.649000000001</v>
      </c>
      <c r="N4714">
        <v>5912.4340000000002</v>
      </c>
      <c r="O4714">
        <v>-63.057000000000002</v>
      </c>
      <c r="P4714">
        <v>-0.11600000000000001</v>
      </c>
      <c r="Q4714">
        <v>321.23500000000001</v>
      </c>
      <c r="R4714">
        <v>26116.388999999999</v>
      </c>
      <c r="S4714">
        <v>25795.153999999999</v>
      </c>
    </row>
    <row r="4715" spans="1:19" x14ac:dyDescent="0.3">
      <c r="A4715">
        <v>2021</v>
      </c>
      <c r="B4715">
        <v>7</v>
      </c>
      <c r="C4715">
        <v>16</v>
      </c>
      <c r="D4715">
        <v>10</v>
      </c>
      <c r="E4715">
        <v>32212.12</v>
      </c>
      <c r="F4715">
        <v>1143.095</v>
      </c>
      <c r="G4715">
        <v>99.971999999999994</v>
      </c>
      <c r="H4715">
        <v>75.991</v>
      </c>
      <c r="I4715">
        <v>568.28399999999999</v>
      </c>
      <c r="J4715">
        <v>5.7370000000000001</v>
      </c>
      <c r="K4715">
        <v>15.586</v>
      </c>
      <c r="L4715">
        <v>93.665000000000006</v>
      </c>
      <c r="M4715">
        <v>34114.478000000003</v>
      </c>
      <c r="N4715">
        <v>7793.5609999999997</v>
      </c>
      <c r="O4715">
        <v>-90.234999999999999</v>
      </c>
      <c r="P4715">
        <v>1.472</v>
      </c>
      <c r="Q4715">
        <v>358.43099999999998</v>
      </c>
      <c r="R4715">
        <v>26409.68</v>
      </c>
      <c r="S4715">
        <v>26051.249</v>
      </c>
    </row>
    <row r="4716" spans="1:19" x14ac:dyDescent="0.3">
      <c r="A4716">
        <v>2021</v>
      </c>
      <c r="B4716">
        <v>7</v>
      </c>
      <c r="C4716">
        <v>16</v>
      </c>
      <c r="D4716">
        <v>11</v>
      </c>
      <c r="E4716">
        <v>34216.214</v>
      </c>
      <c r="F4716">
        <v>1058.7439999999999</v>
      </c>
      <c r="G4716">
        <v>109.354</v>
      </c>
      <c r="H4716">
        <v>77.411000000000001</v>
      </c>
      <c r="I4716">
        <v>483.69600000000003</v>
      </c>
      <c r="J4716">
        <v>5.8719999999999999</v>
      </c>
      <c r="K4716">
        <v>17.045000000000002</v>
      </c>
      <c r="L4716">
        <v>94.072000000000003</v>
      </c>
      <c r="M4716">
        <v>35953.053999999996</v>
      </c>
      <c r="N4716">
        <v>9046.5689999999995</v>
      </c>
      <c r="O4716">
        <v>-91.251000000000005</v>
      </c>
      <c r="P4716">
        <v>2.6480000000000001</v>
      </c>
      <c r="Q4716">
        <v>393.59500000000003</v>
      </c>
      <c r="R4716">
        <v>26995.088</v>
      </c>
      <c r="S4716">
        <v>26601.491999999998</v>
      </c>
    </row>
    <row r="4717" spans="1:19" x14ac:dyDescent="0.3">
      <c r="A4717">
        <v>2021</v>
      </c>
      <c r="B4717">
        <v>7</v>
      </c>
      <c r="C4717">
        <v>16</v>
      </c>
      <c r="D4717">
        <v>12</v>
      </c>
      <c r="E4717">
        <v>35893.614000000001</v>
      </c>
      <c r="F4717">
        <v>955.65599999999995</v>
      </c>
      <c r="G4717">
        <v>117.71899999999999</v>
      </c>
      <c r="H4717">
        <v>78.89</v>
      </c>
      <c r="I4717">
        <v>447.51600000000002</v>
      </c>
      <c r="J4717">
        <v>5.8419999999999996</v>
      </c>
      <c r="K4717">
        <v>6.0060000000000002</v>
      </c>
      <c r="L4717">
        <v>94.364000000000004</v>
      </c>
      <c r="M4717">
        <v>37481.887999999999</v>
      </c>
      <c r="N4717">
        <v>9665.2909999999993</v>
      </c>
      <c r="O4717">
        <v>-54.188000000000002</v>
      </c>
      <c r="P4717">
        <v>4.8209999999999997</v>
      </c>
      <c r="Q4717">
        <v>423.029</v>
      </c>
      <c r="R4717">
        <v>27865.964</v>
      </c>
      <c r="S4717">
        <v>27442.936000000002</v>
      </c>
    </row>
    <row r="4718" spans="1:19" x14ac:dyDescent="0.3">
      <c r="A4718">
        <v>2021</v>
      </c>
      <c r="B4718">
        <v>7</v>
      </c>
      <c r="C4718">
        <v>16</v>
      </c>
      <c r="D4718">
        <v>13</v>
      </c>
      <c r="E4718">
        <v>37404.646999999997</v>
      </c>
      <c r="F4718">
        <v>829.59199999999998</v>
      </c>
      <c r="G4718">
        <v>126.61</v>
      </c>
      <c r="H4718">
        <v>81.718999999999994</v>
      </c>
      <c r="I4718">
        <v>423.50099999999998</v>
      </c>
      <c r="J4718">
        <v>5.7359999999999998</v>
      </c>
      <c r="K4718">
        <v>3.7120000000000002</v>
      </c>
      <c r="L4718">
        <v>94.581999999999994</v>
      </c>
      <c r="M4718">
        <v>38843.489000000001</v>
      </c>
      <c r="N4718">
        <v>9717.3770000000004</v>
      </c>
      <c r="O4718">
        <v>-17.364999999999998</v>
      </c>
      <c r="P4718">
        <v>4.6230000000000002</v>
      </c>
      <c r="Q4718">
        <v>448.99900000000002</v>
      </c>
      <c r="R4718">
        <v>29138.855</v>
      </c>
      <c r="S4718">
        <v>28689.856</v>
      </c>
    </row>
    <row r="4719" spans="1:19" x14ac:dyDescent="0.3">
      <c r="A4719">
        <v>2021</v>
      </c>
      <c r="B4719">
        <v>7</v>
      </c>
      <c r="C4719">
        <v>16</v>
      </c>
      <c r="D4719">
        <v>14</v>
      </c>
      <c r="E4719">
        <v>38502.928999999996</v>
      </c>
      <c r="F4719">
        <v>774.99699999999996</v>
      </c>
      <c r="G4719">
        <v>132.55199999999999</v>
      </c>
      <c r="H4719">
        <v>82.742000000000004</v>
      </c>
      <c r="I4719">
        <v>351.24599999999998</v>
      </c>
      <c r="J4719">
        <v>5.0949999999999998</v>
      </c>
      <c r="K4719">
        <v>-11.234999999999999</v>
      </c>
      <c r="L4719">
        <v>94.716999999999999</v>
      </c>
      <c r="M4719">
        <v>39800.491000000002</v>
      </c>
      <c r="N4719">
        <v>9213.7630000000008</v>
      </c>
      <c r="O4719">
        <v>-4.7770000000000001</v>
      </c>
      <c r="P4719">
        <v>3.698</v>
      </c>
      <c r="Q4719">
        <v>472.06599999999997</v>
      </c>
      <c r="R4719">
        <v>30587.807000000001</v>
      </c>
      <c r="S4719">
        <v>30115.74</v>
      </c>
    </row>
    <row r="4720" spans="1:19" x14ac:dyDescent="0.3">
      <c r="A4720">
        <v>2021</v>
      </c>
      <c r="B4720">
        <v>7</v>
      </c>
      <c r="C4720">
        <v>16</v>
      </c>
      <c r="D4720">
        <v>15</v>
      </c>
      <c r="E4720">
        <v>39159.46</v>
      </c>
      <c r="F4720">
        <v>759.64800000000002</v>
      </c>
      <c r="G4720">
        <v>137.23099999999999</v>
      </c>
      <c r="H4720">
        <v>84.055999999999997</v>
      </c>
      <c r="I4720">
        <v>284.096</v>
      </c>
      <c r="J4720">
        <v>4.0839999999999996</v>
      </c>
      <c r="K4720">
        <v>-13.741</v>
      </c>
      <c r="L4720">
        <v>94.787999999999997</v>
      </c>
      <c r="M4720">
        <v>40372.389000000003</v>
      </c>
      <c r="N4720">
        <v>8070.723</v>
      </c>
      <c r="O4720">
        <v>-2.3450000000000002</v>
      </c>
      <c r="P4720">
        <v>6.9619999999999997</v>
      </c>
      <c r="Q4720">
        <v>487.52499999999998</v>
      </c>
      <c r="R4720">
        <v>32297.048999999999</v>
      </c>
      <c r="S4720">
        <v>31809.524000000001</v>
      </c>
    </row>
    <row r="4721" spans="1:19" x14ac:dyDescent="0.3">
      <c r="A4721">
        <v>2021</v>
      </c>
      <c r="B4721">
        <v>7</v>
      </c>
      <c r="C4721">
        <v>16</v>
      </c>
      <c r="D4721">
        <v>16</v>
      </c>
      <c r="E4721">
        <v>39120.919000000002</v>
      </c>
      <c r="F4721">
        <v>740.73299999999995</v>
      </c>
      <c r="G4721">
        <v>139.548</v>
      </c>
      <c r="H4721">
        <v>82.661000000000001</v>
      </c>
      <c r="I4721">
        <v>91.177000000000007</v>
      </c>
      <c r="J4721">
        <v>1.821</v>
      </c>
      <c r="K4721">
        <v>-67.233999999999995</v>
      </c>
      <c r="L4721">
        <v>94.792000000000002</v>
      </c>
      <c r="M4721">
        <v>40064.868000000002</v>
      </c>
      <c r="N4721">
        <v>6344.4780000000001</v>
      </c>
      <c r="O4721">
        <v>2.0030000000000001</v>
      </c>
      <c r="P4721">
        <v>7.9640000000000004</v>
      </c>
      <c r="Q4721">
        <v>495.70400000000001</v>
      </c>
      <c r="R4721">
        <v>33710.423000000003</v>
      </c>
      <c r="S4721">
        <v>33214.718999999997</v>
      </c>
    </row>
    <row r="4722" spans="1:19" x14ac:dyDescent="0.3">
      <c r="A4722">
        <v>2021</v>
      </c>
      <c r="B4722">
        <v>7</v>
      </c>
      <c r="C4722">
        <v>16</v>
      </c>
      <c r="D4722">
        <v>17</v>
      </c>
      <c r="E4722">
        <v>38418.767999999996</v>
      </c>
      <c r="F4722">
        <v>737.05200000000002</v>
      </c>
      <c r="G4722">
        <v>139.434</v>
      </c>
      <c r="H4722">
        <v>82.55</v>
      </c>
      <c r="I4722">
        <v>98.588999999999999</v>
      </c>
      <c r="J4722">
        <v>2.069</v>
      </c>
      <c r="K4722">
        <v>-97.694000000000003</v>
      </c>
      <c r="L4722">
        <v>94.725999999999999</v>
      </c>
      <c r="M4722">
        <v>39336.06</v>
      </c>
      <c r="N4722">
        <v>4112.2190000000001</v>
      </c>
      <c r="O4722">
        <v>27.556000000000001</v>
      </c>
      <c r="P4722">
        <v>8.3390000000000004</v>
      </c>
      <c r="Q4722">
        <v>493.04199999999997</v>
      </c>
      <c r="R4722">
        <v>35187.946000000004</v>
      </c>
      <c r="S4722">
        <v>34694.904000000002</v>
      </c>
    </row>
    <row r="4723" spans="1:19" x14ac:dyDescent="0.3">
      <c r="A4723">
        <v>2021</v>
      </c>
      <c r="B4723">
        <v>7</v>
      </c>
      <c r="C4723">
        <v>16</v>
      </c>
      <c r="D4723">
        <v>18</v>
      </c>
      <c r="E4723">
        <v>36968.525000000001</v>
      </c>
      <c r="F4723">
        <v>767.64599999999996</v>
      </c>
      <c r="G4723">
        <v>139.05600000000001</v>
      </c>
      <c r="H4723">
        <v>81.778000000000006</v>
      </c>
      <c r="I4723">
        <v>124.655</v>
      </c>
      <c r="J4723">
        <v>2.0009999999999999</v>
      </c>
      <c r="K4723">
        <v>-98.06</v>
      </c>
      <c r="L4723">
        <v>94.555999999999997</v>
      </c>
      <c r="M4723">
        <v>37941.101000000002</v>
      </c>
      <c r="N4723">
        <v>1726.9480000000001</v>
      </c>
      <c r="O4723">
        <v>71.948999999999998</v>
      </c>
      <c r="P4723">
        <v>-0.19400000000000001</v>
      </c>
      <c r="Q4723">
        <v>471.262</v>
      </c>
      <c r="R4723">
        <v>36142.398000000001</v>
      </c>
      <c r="S4723">
        <v>35671.135999999999</v>
      </c>
    </row>
    <row r="4724" spans="1:19" x14ac:dyDescent="0.3">
      <c r="A4724">
        <v>2021</v>
      </c>
      <c r="B4724">
        <v>7</v>
      </c>
      <c r="C4724">
        <v>16</v>
      </c>
      <c r="D4724">
        <v>19</v>
      </c>
      <c r="E4724">
        <v>35234.574000000001</v>
      </c>
      <c r="F4724">
        <v>772.822</v>
      </c>
      <c r="G4724">
        <v>133.316</v>
      </c>
      <c r="H4724">
        <v>81.23</v>
      </c>
      <c r="I4724">
        <v>137.489</v>
      </c>
      <c r="J4724">
        <v>1.8859999999999999</v>
      </c>
      <c r="K4724">
        <v>-104.69199999999999</v>
      </c>
      <c r="L4724">
        <v>94.295000000000002</v>
      </c>
      <c r="M4724">
        <v>36217.605000000003</v>
      </c>
      <c r="N4724">
        <v>249.15799999999999</v>
      </c>
      <c r="O4724">
        <v>94.525000000000006</v>
      </c>
      <c r="P4724">
        <v>3.2050000000000001</v>
      </c>
      <c r="Q4724">
        <v>424.233</v>
      </c>
      <c r="R4724">
        <v>35870.716</v>
      </c>
      <c r="S4724">
        <v>35446.483</v>
      </c>
    </row>
    <row r="4725" spans="1:19" x14ac:dyDescent="0.3">
      <c r="A4725">
        <v>2021</v>
      </c>
      <c r="B4725">
        <v>7</v>
      </c>
      <c r="C4725">
        <v>16</v>
      </c>
      <c r="D4725">
        <v>20</v>
      </c>
      <c r="E4725">
        <v>34489.775999999998</v>
      </c>
      <c r="F4725">
        <v>820.06399999999996</v>
      </c>
      <c r="G4725">
        <v>125.97</v>
      </c>
      <c r="H4725">
        <v>79.905000000000001</v>
      </c>
      <c r="I4725">
        <v>165.87</v>
      </c>
      <c r="J4725">
        <v>3.3860000000000001</v>
      </c>
      <c r="K4725">
        <v>-107.48399999999999</v>
      </c>
      <c r="L4725">
        <v>94.153000000000006</v>
      </c>
      <c r="M4725">
        <v>35545.67</v>
      </c>
      <c r="N4725">
        <v>2.988</v>
      </c>
      <c r="O4725">
        <v>94.1</v>
      </c>
      <c r="P4725">
        <v>7.2290000000000001</v>
      </c>
      <c r="Q4725">
        <v>373.072</v>
      </c>
      <c r="R4725">
        <v>35441.353000000003</v>
      </c>
      <c r="S4725">
        <v>35068.281000000003</v>
      </c>
    </row>
    <row r="4726" spans="1:19" x14ac:dyDescent="0.3">
      <c r="A4726">
        <v>2021</v>
      </c>
      <c r="B4726">
        <v>7</v>
      </c>
      <c r="C4726">
        <v>16</v>
      </c>
      <c r="D4726">
        <v>21</v>
      </c>
      <c r="E4726">
        <v>33178.557000000001</v>
      </c>
      <c r="F4726">
        <v>880.38599999999997</v>
      </c>
      <c r="G4726">
        <v>117.947</v>
      </c>
      <c r="H4726">
        <v>79.328999999999994</v>
      </c>
      <c r="I4726">
        <v>599.99599999999998</v>
      </c>
      <c r="J4726">
        <v>6.1710000000000003</v>
      </c>
      <c r="K4726">
        <v>-25.498999999999999</v>
      </c>
      <c r="L4726">
        <v>93.92</v>
      </c>
      <c r="M4726">
        <v>34812.858</v>
      </c>
      <c r="N4726">
        <v>0</v>
      </c>
      <c r="O4726">
        <v>0</v>
      </c>
      <c r="P4726">
        <v>2.4279999999999999</v>
      </c>
      <c r="Q4726">
        <v>327.09699999999998</v>
      </c>
      <c r="R4726">
        <v>34810.430999999997</v>
      </c>
      <c r="S4726">
        <v>34483.334000000003</v>
      </c>
    </row>
    <row r="4727" spans="1:19" x14ac:dyDescent="0.3">
      <c r="A4727">
        <v>2021</v>
      </c>
      <c r="B4727">
        <v>7</v>
      </c>
      <c r="C4727">
        <v>16</v>
      </c>
      <c r="D4727">
        <v>22</v>
      </c>
      <c r="E4727">
        <v>30366.477999999999</v>
      </c>
      <c r="F4727">
        <v>1067.577</v>
      </c>
      <c r="G4727">
        <v>110.02200000000001</v>
      </c>
      <c r="H4727">
        <v>77.813999999999993</v>
      </c>
      <c r="I4727">
        <v>669.53200000000004</v>
      </c>
      <c r="J4727">
        <v>5.7759999999999998</v>
      </c>
      <c r="K4727">
        <v>12.095000000000001</v>
      </c>
      <c r="L4727">
        <v>93.206999999999994</v>
      </c>
      <c r="M4727">
        <v>32292.48</v>
      </c>
      <c r="N4727">
        <v>0</v>
      </c>
      <c r="O4727">
        <v>0</v>
      </c>
      <c r="P4727">
        <v>-12.494999999999999</v>
      </c>
      <c r="Q4727">
        <v>286.964</v>
      </c>
      <c r="R4727">
        <v>32304.975999999999</v>
      </c>
      <c r="S4727">
        <v>32018.010999999999</v>
      </c>
    </row>
    <row r="4728" spans="1:19" x14ac:dyDescent="0.3">
      <c r="A4728">
        <v>2021</v>
      </c>
      <c r="B4728">
        <v>7</v>
      </c>
      <c r="C4728">
        <v>16</v>
      </c>
      <c r="D4728">
        <v>23</v>
      </c>
      <c r="E4728">
        <v>27503.760999999999</v>
      </c>
      <c r="F4728">
        <v>1252.519</v>
      </c>
      <c r="G4728">
        <v>103.658</v>
      </c>
      <c r="H4728">
        <v>76.948999999999998</v>
      </c>
      <c r="I4728">
        <v>1123.501</v>
      </c>
      <c r="J4728">
        <v>4.9880000000000004</v>
      </c>
      <c r="K4728">
        <v>33.652999999999999</v>
      </c>
      <c r="L4728">
        <v>91.551000000000002</v>
      </c>
      <c r="M4728">
        <v>30086.922999999999</v>
      </c>
      <c r="N4728">
        <v>0</v>
      </c>
      <c r="O4728">
        <v>0</v>
      </c>
      <c r="P4728">
        <v>-12.433999999999999</v>
      </c>
      <c r="Q4728">
        <v>246.19399999999999</v>
      </c>
      <c r="R4728">
        <v>30099.357</v>
      </c>
      <c r="S4728">
        <v>29853.163</v>
      </c>
    </row>
    <row r="4729" spans="1:19" x14ac:dyDescent="0.3">
      <c r="A4729">
        <v>2021</v>
      </c>
      <c r="B4729">
        <v>7</v>
      </c>
      <c r="C4729">
        <v>16</v>
      </c>
      <c r="D4729">
        <v>24</v>
      </c>
      <c r="E4729">
        <v>25175.850999999999</v>
      </c>
      <c r="F4729">
        <v>1480.5360000000001</v>
      </c>
      <c r="G4729">
        <v>96.864999999999995</v>
      </c>
      <c r="H4729">
        <v>75.427000000000007</v>
      </c>
      <c r="I4729">
        <v>914.98099999999999</v>
      </c>
      <c r="J4729">
        <v>2.2050000000000001</v>
      </c>
      <c r="K4729">
        <v>41.930999999999997</v>
      </c>
      <c r="L4729">
        <v>89.543999999999997</v>
      </c>
      <c r="M4729">
        <v>27780.474999999999</v>
      </c>
      <c r="N4729">
        <v>0</v>
      </c>
      <c r="O4729">
        <v>0</v>
      </c>
      <c r="P4729">
        <v>-22.109000000000002</v>
      </c>
      <c r="Q4729">
        <v>210.143</v>
      </c>
      <c r="R4729">
        <v>27802.583999999999</v>
      </c>
      <c r="S4729">
        <v>27592.440999999999</v>
      </c>
    </row>
    <row r="4730" spans="1:19" x14ac:dyDescent="0.3">
      <c r="A4730">
        <v>2021</v>
      </c>
      <c r="B4730">
        <v>7</v>
      </c>
      <c r="C4730">
        <v>17</v>
      </c>
      <c r="D4730">
        <v>1</v>
      </c>
      <c r="E4730">
        <v>22509.996999999999</v>
      </c>
      <c r="F4730">
        <v>1718.808</v>
      </c>
      <c r="G4730">
        <v>80.873000000000005</v>
      </c>
      <c r="H4730">
        <v>74.59</v>
      </c>
      <c r="I4730">
        <v>776.048</v>
      </c>
      <c r="J4730">
        <v>2.1859999999999999</v>
      </c>
      <c r="K4730">
        <v>38.087000000000003</v>
      </c>
      <c r="L4730">
        <v>87.942999999999998</v>
      </c>
      <c r="M4730">
        <v>25207.657999999999</v>
      </c>
      <c r="N4730">
        <v>0</v>
      </c>
      <c r="O4730">
        <v>0</v>
      </c>
      <c r="P4730">
        <v>-18.033000000000001</v>
      </c>
      <c r="Q4730">
        <v>184.392</v>
      </c>
      <c r="R4730">
        <v>25225.69</v>
      </c>
      <c r="S4730">
        <v>25041.298999999999</v>
      </c>
    </row>
    <row r="4731" spans="1:19" x14ac:dyDescent="0.3">
      <c r="A4731">
        <v>2021</v>
      </c>
      <c r="B4731">
        <v>7</v>
      </c>
      <c r="C4731">
        <v>17</v>
      </c>
      <c r="D4731">
        <v>2</v>
      </c>
      <c r="E4731">
        <v>21587.475999999999</v>
      </c>
      <c r="F4731">
        <v>1810.3420000000001</v>
      </c>
      <c r="G4731">
        <v>76.37</v>
      </c>
      <c r="H4731">
        <v>73.224999999999994</v>
      </c>
      <c r="I4731">
        <v>521.38699999999994</v>
      </c>
      <c r="J4731">
        <v>2.2200000000000002</v>
      </c>
      <c r="K4731">
        <v>34.457000000000001</v>
      </c>
      <c r="L4731">
        <v>87.396000000000001</v>
      </c>
      <c r="M4731">
        <v>24116.501</v>
      </c>
      <c r="N4731">
        <v>0</v>
      </c>
      <c r="O4731">
        <v>0</v>
      </c>
      <c r="P4731">
        <v>-12.728999999999999</v>
      </c>
      <c r="Q4731">
        <v>171.09899999999999</v>
      </c>
      <c r="R4731">
        <v>24129.23</v>
      </c>
      <c r="S4731">
        <v>23958.13</v>
      </c>
    </row>
    <row r="4732" spans="1:19" x14ac:dyDescent="0.3">
      <c r="A4732">
        <v>2021</v>
      </c>
      <c r="B4732">
        <v>7</v>
      </c>
      <c r="C4732">
        <v>17</v>
      </c>
      <c r="D4732">
        <v>3</v>
      </c>
      <c r="E4732">
        <v>21087.686000000002</v>
      </c>
      <c r="F4732">
        <v>1850.8510000000001</v>
      </c>
      <c r="G4732">
        <v>73.165999999999997</v>
      </c>
      <c r="H4732">
        <v>72.016999999999996</v>
      </c>
      <c r="I4732">
        <v>330.22199999999998</v>
      </c>
      <c r="J4732">
        <v>2.1920000000000002</v>
      </c>
      <c r="K4732">
        <v>30.655999999999999</v>
      </c>
      <c r="L4732">
        <v>87.103999999999999</v>
      </c>
      <c r="M4732">
        <v>23460.728999999999</v>
      </c>
      <c r="N4732">
        <v>0</v>
      </c>
      <c r="O4732">
        <v>0</v>
      </c>
      <c r="P4732">
        <v>-7.8179999999999996</v>
      </c>
      <c r="Q4732">
        <v>163.16399999999999</v>
      </c>
      <c r="R4732">
        <v>23468.545999999998</v>
      </c>
      <c r="S4732">
        <v>23305.382000000001</v>
      </c>
    </row>
    <row r="4733" spans="1:19" x14ac:dyDescent="0.3">
      <c r="A4733">
        <v>2021</v>
      </c>
      <c r="B4733">
        <v>7</v>
      </c>
      <c r="C4733">
        <v>17</v>
      </c>
      <c r="D4733">
        <v>4</v>
      </c>
      <c r="E4733">
        <v>21076.267</v>
      </c>
      <c r="F4733">
        <v>1870.702</v>
      </c>
      <c r="G4733">
        <v>70.962999999999994</v>
      </c>
      <c r="H4733">
        <v>71.287999999999997</v>
      </c>
      <c r="I4733">
        <v>207.58500000000001</v>
      </c>
      <c r="J4733">
        <v>1.978</v>
      </c>
      <c r="K4733">
        <v>28.917999999999999</v>
      </c>
      <c r="L4733">
        <v>87.108999999999995</v>
      </c>
      <c r="M4733">
        <v>23343.847000000002</v>
      </c>
      <c r="N4733">
        <v>0</v>
      </c>
      <c r="O4733">
        <v>0</v>
      </c>
      <c r="P4733">
        <v>-4.7880000000000003</v>
      </c>
      <c r="Q4733">
        <v>160.80199999999999</v>
      </c>
      <c r="R4733">
        <v>23348.634999999998</v>
      </c>
      <c r="S4733">
        <v>23187.832999999999</v>
      </c>
    </row>
    <row r="4734" spans="1:19" x14ac:dyDescent="0.3">
      <c r="A4734">
        <v>2021</v>
      </c>
      <c r="B4734">
        <v>7</v>
      </c>
      <c r="C4734">
        <v>17</v>
      </c>
      <c r="D4734">
        <v>5</v>
      </c>
      <c r="E4734">
        <v>21740.982</v>
      </c>
      <c r="F4734">
        <v>1816.4849999999999</v>
      </c>
      <c r="G4734">
        <v>70.7</v>
      </c>
      <c r="H4734">
        <v>71.489000000000004</v>
      </c>
      <c r="I4734">
        <v>119.679</v>
      </c>
      <c r="J4734">
        <v>1.9810000000000001</v>
      </c>
      <c r="K4734">
        <v>13.172000000000001</v>
      </c>
      <c r="L4734">
        <v>87.528999999999996</v>
      </c>
      <c r="M4734">
        <v>23851.316999999999</v>
      </c>
      <c r="N4734">
        <v>8.4000000000000005E-2</v>
      </c>
      <c r="O4734">
        <v>0</v>
      </c>
      <c r="P4734">
        <v>-3.5569999999999999</v>
      </c>
      <c r="Q4734">
        <v>162.29599999999999</v>
      </c>
      <c r="R4734">
        <v>23854.789000000001</v>
      </c>
      <c r="S4734">
        <v>23692.493999999999</v>
      </c>
    </row>
    <row r="4735" spans="1:19" x14ac:dyDescent="0.3">
      <c r="A4735">
        <v>2021</v>
      </c>
      <c r="B4735">
        <v>7</v>
      </c>
      <c r="C4735">
        <v>17</v>
      </c>
      <c r="D4735">
        <v>6</v>
      </c>
      <c r="E4735">
        <v>22477.963</v>
      </c>
      <c r="F4735">
        <v>1764.481</v>
      </c>
      <c r="G4735">
        <v>71.56</v>
      </c>
      <c r="H4735">
        <v>72.38</v>
      </c>
      <c r="I4735">
        <v>75.995999999999995</v>
      </c>
      <c r="J4735">
        <v>2.302</v>
      </c>
      <c r="K4735">
        <v>5.3810000000000002</v>
      </c>
      <c r="L4735">
        <v>88.040999999999997</v>
      </c>
      <c r="M4735">
        <v>24486.543000000001</v>
      </c>
      <c r="N4735">
        <v>116.83799999999999</v>
      </c>
      <c r="O4735">
        <v>0</v>
      </c>
      <c r="P4735">
        <v>-1.0640000000000001</v>
      </c>
      <c r="Q4735">
        <v>170.02600000000001</v>
      </c>
      <c r="R4735">
        <v>24370.769</v>
      </c>
      <c r="S4735">
        <v>24200.742999999999</v>
      </c>
    </row>
    <row r="4736" spans="1:19" x14ac:dyDescent="0.3">
      <c r="A4736">
        <v>2021</v>
      </c>
      <c r="B4736">
        <v>7</v>
      </c>
      <c r="C4736">
        <v>17</v>
      </c>
      <c r="D4736">
        <v>7</v>
      </c>
      <c r="E4736">
        <v>23961.694</v>
      </c>
      <c r="F4736">
        <v>1717.2180000000001</v>
      </c>
      <c r="G4736">
        <v>74.587999999999994</v>
      </c>
      <c r="H4736">
        <v>73.305000000000007</v>
      </c>
      <c r="I4736">
        <v>79.161000000000001</v>
      </c>
      <c r="J4736">
        <v>2.62</v>
      </c>
      <c r="K4736">
        <v>13.169</v>
      </c>
      <c r="L4736">
        <v>89.027000000000001</v>
      </c>
      <c r="M4736">
        <v>25936.195</v>
      </c>
      <c r="N4736">
        <v>1273.3699999999999</v>
      </c>
      <c r="O4736">
        <v>0</v>
      </c>
      <c r="P4736">
        <v>-0.80700000000000005</v>
      </c>
      <c r="Q4736">
        <v>192.85400000000001</v>
      </c>
      <c r="R4736">
        <v>24663.632000000001</v>
      </c>
      <c r="S4736">
        <v>24470.777999999998</v>
      </c>
    </row>
    <row r="4737" spans="1:19" x14ac:dyDescent="0.3">
      <c r="A4737">
        <v>2021</v>
      </c>
      <c r="B4737">
        <v>7</v>
      </c>
      <c r="C4737">
        <v>17</v>
      </c>
      <c r="D4737">
        <v>8</v>
      </c>
      <c r="E4737">
        <v>25899.806</v>
      </c>
      <c r="F4737">
        <v>1606.992</v>
      </c>
      <c r="G4737">
        <v>80.450999999999993</v>
      </c>
      <c r="H4737">
        <v>73.144999999999996</v>
      </c>
      <c r="I4737">
        <v>109.06699999999999</v>
      </c>
      <c r="J4737">
        <v>2.8879999999999999</v>
      </c>
      <c r="K4737">
        <v>7.4349999999999996</v>
      </c>
      <c r="L4737">
        <v>90.540999999999997</v>
      </c>
      <c r="M4737">
        <v>27789.874</v>
      </c>
      <c r="N4737">
        <v>3595.5859999999998</v>
      </c>
      <c r="O4737">
        <v>-21.863</v>
      </c>
      <c r="P4737">
        <v>-0.754</v>
      </c>
      <c r="Q4737">
        <v>229.70699999999999</v>
      </c>
      <c r="R4737">
        <v>24216.905999999999</v>
      </c>
      <c r="S4737">
        <v>23987.198</v>
      </c>
    </row>
    <row r="4738" spans="1:19" x14ac:dyDescent="0.3">
      <c r="A4738">
        <v>2021</v>
      </c>
      <c r="B4738">
        <v>7</v>
      </c>
      <c r="C4738">
        <v>17</v>
      </c>
      <c r="D4738">
        <v>9</v>
      </c>
      <c r="E4738">
        <v>27672.834999999999</v>
      </c>
      <c r="F4738">
        <v>1486.6010000000001</v>
      </c>
      <c r="G4738">
        <v>86.823999999999998</v>
      </c>
      <c r="H4738">
        <v>74.152000000000001</v>
      </c>
      <c r="I4738">
        <v>148.09700000000001</v>
      </c>
      <c r="J4738">
        <v>3.0950000000000002</v>
      </c>
      <c r="K4738">
        <v>7.3689999999999998</v>
      </c>
      <c r="L4738">
        <v>91.536000000000001</v>
      </c>
      <c r="M4738">
        <v>29483.685000000001</v>
      </c>
      <c r="N4738">
        <v>5912.4340000000002</v>
      </c>
      <c r="O4738">
        <v>-63.057000000000002</v>
      </c>
      <c r="P4738">
        <v>-0.11600000000000001</v>
      </c>
      <c r="Q4738">
        <v>270.40600000000001</v>
      </c>
      <c r="R4738">
        <v>23634.424999999999</v>
      </c>
      <c r="S4738">
        <v>23364.019</v>
      </c>
    </row>
    <row r="4739" spans="1:19" x14ac:dyDescent="0.3">
      <c r="A4739">
        <v>2021</v>
      </c>
      <c r="B4739">
        <v>7</v>
      </c>
      <c r="C4739">
        <v>17</v>
      </c>
      <c r="D4739">
        <v>10</v>
      </c>
      <c r="E4739">
        <v>29307.49</v>
      </c>
      <c r="F4739">
        <v>1368.317</v>
      </c>
      <c r="G4739">
        <v>93.108000000000004</v>
      </c>
      <c r="H4739">
        <v>75.034999999999997</v>
      </c>
      <c r="I4739">
        <v>183.595</v>
      </c>
      <c r="J4739">
        <v>3.2829999999999999</v>
      </c>
      <c r="K4739">
        <v>16.640999999999998</v>
      </c>
      <c r="L4739">
        <v>92.41</v>
      </c>
      <c r="M4739">
        <v>31046.769</v>
      </c>
      <c r="N4739">
        <v>7793.5609999999997</v>
      </c>
      <c r="O4739">
        <v>-90.234999999999999</v>
      </c>
      <c r="P4739">
        <v>1.472</v>
      </c>
      <c r="Q4739">
        <v>305.06400000000002</v>
      </c>
      <c r="R4739">
        <v>23341.972000000002</v>
      </c>
      <c r="S4739">
        <v>23036.907999999999</v>
      </c>
    </row>
    <row r="4740" spans="1:19" x14ac:dyDescent="0.3">
      <c r="A4740">
        <v>2021</v>
      </c>
      <c r="B4740">
        <v>7</v>
      </c>
      <c r="C4740">
        <v>17</v>
      </c>
      <c r="D4740">
        <v>11</v>
      </c>
      <c r="E4740">
        <v>30600.341</v>
      </c>
      <c r="F4740">
        <v>1257.8869999999999</v>
      </c>
      <c r="G4740">
        <v>99.41</v>
      </c>
      <c r="H4740">
        <v>76.27</v>
      </c>
      <c r="I4740">
        <v>236.779</v>
      </c>
      <c r="J4740">
        <v>3.4590000000000001</v>
      </c>
      <c r="K4740">
        <v>18.52</v>
      </c>
      <c r="L4740">
        <v>93.097999999999999</v>
      </c>
      <c r="M4740">
        <v>32286.352999999999</v>
      </c>
      <c r="N4740">
        <v>9046.5689999999995</v>
      </c>
      <c r="O4740">
        <v>-91.251000000000005</v>
      </c>
      <c r="P4740">
        <v>2.6480000000000001</v>
      </c>
      <c r="Q4740">
        <v>337.20400000000001</v>
      </c>
      <c r="R4740">
        <v>23328.386999999999</v>
      </c>
      <c r="S4740">
        <v>22991.183000000001</v>
      </c>
    </row>
    <row r="4741" spans="1:19" x14ac:dyDescent="0.3">
      <c r="A4741">
        <v>2021</v>
      </c>
      <c r="B4741">
        <v>7</v>
      </c>
      <c r="C4741">
        <v>17</v>
      </c>
      <c r="D4741">
        <v>12</v>
      </c>
      <c r="E4741">
        <v>31463.006000000001</v>
      </c>
      <c r="F4741">
        <v>1137.2360000000001</v>
      </c>
      <c r="G4741">
        <v>105.923</v>
      </c>
      <c r="H4741">
        <v>77.209000000000003</v>
      </c>
      <c r="I4741">
        <v>278.48500000000001</v>
      </c>
      <c r="J4741">
        <v>3.6019999999999999</v>
      </c>
      <c r="K4741">
        <v>6.9880000000000004</v>
      </c>
      <c r="L4741">
        <v>93.441999999999993</v>
      </c>
      <c r="M4741">
        <v>33059.968000000001</v>
      </c>
      <c r="N4741">
        <v>9665.2909999999993</v>
      </c>
      <c r="O4741">
        <v>-54.188000000000002</v>
      </c>
      <c r="P4741">
        <v>4.8209999999999997</v>
      </c>
      <c r="Q4741">
        <v>363.89</v>
      </c>
      <c r="R4741">
        <v>23444.044999999998</v>
      </c>
      <c r="S4741">
        <v>23080.154999999999</v>
      </c>
    </row>
    <row r="4742" spans="1:19" x14ac:dyDescent="0.3">
      <c r="A4742">
        <v>2021</v>
      </c>
      <c r="B4742">
        <v>7</v>
      </c>
      <c r="C4742">
        <v>17</v>
      </c>
      <c r="D4742">
        <v>13</v>
      </c>
      <c r="E4742">
        <v>32485.191999999999</v>
      </c>
      <c r="F4742">
        <v>1001.053</v>
      </c>
      <c r="G4742">
        <v>109.24</v>
      </c>
      <c r="H4742">
        <v>79.569999999999993</v>
      </c>
      <c r="I4742">
        <v>291.09500000000003</v>
      </c>
      <c r="J4742">
        <v>3.601</v>
      </c>
      <c r="K4742">
        <v>5.0250000000000004</v>
      </c>
      <c r="L4742">
        <v>93.747</v>
      </c>
      <c r="M4742">
        <v>33959.283000000003</v>
      </c>
      <c r="N4742">
        <v>9717.3770000000004</v>
      </c>
      <c r="O4742">
        <v>-17.364999999999998</v>
      </c>
      <c r="P4742">
        <v>4.6230000000000002</v>
      </c>
      <c r="Q4742">
        <v>387.40100000000001</v>
      </c>
      <c r="R4742">
        <v>24254.648000000001</v>
      </c>
      <c r="S4742">
        <v>23867.246999999999</v>
      </c>
    </row>
    <row r="4743" spans="1:19" x14ac:dyDescent="0.3">
      <c r="A4743">
        <v>2021</v>
      </c>
      <c r="B4743">
        <v>7</v>
      </c>
      <c r="C4743">
        <v>17</v>
      </c>
      <c r="D4743">
        <v>14</v>
      </c>
      <c r="E4743">
        <v>33288.633000000002</v>
      </c>
      <c r="F4743">
        <v>930.08699999999999</v>
      </c>
      <c r="G4743">
        <v>108.801</v>
      </c>
      <c r="H4743">
        <v>80.233000000000004</v>
      </c>
      <c r="I4743">
        <v>281.34899999999999</v>
      </c>
      <c r="J4743">
        <v>3.157</v>
      </c>
      <c r="K4743">
        <v>-10.125</v>
      </c>
      <c r="L4743">
        <v>93.95</v>
      </c>
      <c r="M4743">
        <v>34667.284</v>
      </c>
      <c r="N4743">
        <v>9213.7630000000008</v>
      </c>
      <c r="O4743">
        <v>-4.7770000000000001</v>
      </c>
      <c r="P4743">
        <v>3.698</v>
      </c>
      <c r="Q4743">
        <v>408.42399999999998</v>
      </c>
      <c r="R4743">
        <v>25454.6</v>
      </c>
      <c r="S4743">
        <v>25046.175999999999</v>
      </c>
    </row>
    <row r="4744" spans="1:19" x14ac:dyDescent="0.3">
      <c r="A4744">
        <v>2021</v>
      </c>
      <c r="B4744">
        <v>7</v>
      </c>
      <c r="C4744">
        <v>17</v>
      </c>
      <c r="D4744">
        <v>15</v>
      </c>
      <c r="E4744">
        <v>33948.578000000001</v>
      </c>
      <c r="F4744">
        <v>903.99400000000003</v>
      </c>
      <c r="G4744">
        <v>107.265</v>
      </c>
      <c r="H4744">
        <v>81.534999999999997</v>
      </c>
      <c r="I4744">
        <v>270.17500000000001</v>
      </c>
      <c r="J4744">
        <v>2.6850000000000001</v>
      </c>
      <c r="K4744">
        <v>-11.781000000000001</v>
      </c>
      <c r="L4744">
        <v>94.072999999999993</v>
      </c>
      <c r="M4744">
        <v>35289.26</v>
      </c>
      <c r="N4744">
        <v>8070.723</v>
      </c>
      <c r="O4744">
        <v>-2.3450000000000002</v>
      </c>
      <c r="P4744">
        <v>6.9619999999999997</v>
      </c>
      <c r="Q4744">
        <v>424.63</v>
      </c>
      <c r="R4744">
        <v>27213.919000000002</v>
      </c>
      <c r="S4744">
        <v>26789.29</v>
      </c>
    </row>
    <row r="4745" spans="1:19" x14ac:dyDescent="0.3">
      <c r="A4745">
        <v>2021</v>
      </c>
      <c r="B4745">
        <v>7</v>
      </c>
      <c r="C4745">
        <v>17</v>
      </c>
      <c r="D4745">
        <v>16</v>
      </c>
      <c r="E4745">
        <v>34200.550000000003</v>
      </c>
      <c r="F4745">
        <v>872.66399999999999</v>
      </c>
      <c r="G4745">
        <v>106.572</v>
      </c>
      <c r="H4745">
        <v>80.415000000000006</v>
      </c>
      <c r="I4745">
        <v>120.146</v>
      </c>
      <c r="J4745">
        <v>1.605</v>
      </c>
      <c r="K4745">
        <v>-62.405000000000001</v>
      </c>
      <c r="L4745">
        <v>94.135000000000005</v>
      </c>
      <c r="M4745">
        <v>35307.110999999997</v>
      </c>
      <c r="N4745">
        <v>6344.4780000000001</v>
      </c>
      <c r="O4745">
        <v>2.0030000000000001</v>
      </c>
      <c r="P4745">
        <v>7.9640000000000004</v>
      </c>
      <c r="Q4745">
        <v>434.67599999999999</v>
      </c>
      <c r="R4745">
        <v>28952.666000000001</v>
      </c>
      <c r="S4745">
        <v>28517.99</v>
      </c>
    </row>
    <row r="4746" spans="1:19" x14ac:dyDescent="0.3">
      <c r="A4746">
        <v>2021</v>
      </c>
      <c r="B4746">
        <v>7</v>
      </c>
      <c r="C4746">
        <v>17</v>
      </c>
      <c r="D4746">
        <v>17</v>
      </c>
      <c r="E4746">
        <v>34058.944000000003</v>
      </c>
      <c r="F4746">
        <v>846.88199999999995</v>
      </c>
      <c r="G4746">
        <v>106.18600000000001</v>
      </c>
      <c r="H4746">
        <v>80.561999999999998</v>
      </c>
      <c r="I4746">
        <v>125.048</v>
      </c>
      <c r="J4746">
        <v>1.504</v>
      </c>
      <c r="K4746">
        <v>-88.215999999999994</v>
      </c>
      <c r="L4746">
        <v>94.103999999999999</v>
      </c>
      <c r="M4746">
        <v>35118.828000000001</v>
      </c>
      <c r="N4746">
        <v>4112.2190000000001</v>
      </c>
      <c r="O4746">
        <v>27.556000000000001</v>
      </c>
      <c r="P4746">
        <v>8.3390000000000004</v>
      </c>
      <c r="Q4746">
        <v>436.64800000000002</v>
      </c>
      <c r="R4746">
        <v>30970.715</v>
      </c>
      <c r="S4746">
        <v>30534.066999999999</v>
      </c>
    </row>
    <row r="4747" spans="1:19" x14ac:dyDescent="0.3">
      <c r="A4747">
        <v>2021</v>
      </c>
      <c r="B4747">
        <v>7</v>
      </c>
      <c r="C4747">
        <v>17</v>
      </c>
      <c r="D4747">
        <v>18</v>
      </c>
      <c r="E4747">
        <v>33277.644</v>
      </c>
      <c r="F4747">
        <v>857.16399999999999</v>
      </c>
      <c r="G4747">
        <v>105.343</v>
      </c>
      <c r="H4747">
        <v>80.387</v>
      </c>
      <c r="I4747">
        <v>126.42400000000001</v>
      </c>
      <c r="J4747">
        <v>1.413</v>
      </c>
      <c r="K4747">
        <v>-85.707999999999998</v>
      </c>
      <c r="L4747">
        <v>93.96</v>
      </c>
      <c r="M4747">
        <v>34351.284</v>
      </c>
      <c r="N4747">
        <v>1726.9480000000001</v>
      </c>
      <c r="O4747">
        <v>71.948999999999998</v>
      </c>
      <c r="P4747">
        <v>-0.19400000000000001</v>
      </c>
      <c r="Q4747">
        <v>423.54399999999998</v>
      </c>
      <c r="R4747">
        <v>32552.580999999998</v>
      </c>
      <c r="S4747">
        <v>32129.038</v>
      </c>
    </row>
    <row r="4748" spans="1:19" x14ac:dyDescent="0.3">
      <c r="A4748">
        <v>2021</v>
      </c>
      <c r="B4748">
        <v>7</v>
      </c>
      <c r="C4748">
        <v>17</v>
      </c>
      <c r="D4748">
        <v>19</v>
      </c>
      <c r="E4748">
        <v>32103.269</v>
      </c>
      <c r="F4748">
        <v>853.70299999999997</v>
      </c>
      <c r="G4748">
        <v>102.508</v>
      </c>
      <c r="H4748">
        <v>80.150999999999996</v>
      </c>
      <c r="I4748">
        <v>140.63300000000001</v>
      </c>
      <c r="J4748">
        <v>1.3069999999999999</v>
      </c>
      <c r="K4748">
        <v>-89.43</v>
      </c>
      <c r="L4748">
        <v>93.668999999999997</v>
      </c>
      <c r="M4748">
        <v>33183.300999999999</v>
      </c>
      <c r="N4748">
        <v>249.15799999999999</v>
      </c>
      <c r="O4748">
        <v>94.525000000000006</v>
      </c>
      <c r="P4748">
        <v>3.2050000000000001</v>
      </c>
      <c r="Q4748">
        <v>385.59399999999999</v>
      </c>
      <c r="R4748">
        <v>32836.413</v>
      </c>
      <c r="S4748">
        <v>32450.819</v>
      </c>
    </row>
    <row r="4749" spans="1:19" x14ac:dyDescent="0.3">
      <c r="A4749">
        <v>2021</v>
      </c>
      <c r="B4749">
        <v>7</v>
      </c>
      <c r="C4749">
        <v>17</v>
      </c>
      <c r="D4749">
        <v>20</v>
      </c>
      <c r="E4749">
        <v>31897.269</v>
      </c>
      <c r="F4749">
        <v>895.22500000000002</v>
      </c>
      <c r="G4749">
        <v>99.322000000000003</v>
      </c>
      <c r="H4749">
        <v>79.259</v>
      </c>
      <c r="I4749">
        <v>205.107</v>
      </c>
      <c r="J4749">
        <v>1.6870000000000001</v>
      </c>
      <c r="K4749">
        <v>-91.581000000000003</v>
      </c>
      <c r="L4749">
        <v>93.62</v>
      </c>
      <c r="M4749">
        <v>33080.586000000003</v>
      </c>
      <c r="N4749">
        <v>2.988</v>
      </c>
      <c r="O4749">
        <v>94.1</v>
      </c>
      <c r="P4749">
        <v>7.2290000000000001</v>
      </c>
      <c r="Q4749">
        <v>342.27199999999999</v>
      </c>
      <c r="R4749">
        <v>32976.269</v>
      </c>
      <c r="S4749">
        <v>32633.996999999999</v>
      </c>
    </row>
    <row r="4750" spans="1:19" x14ac:dyDescent="0.3">
      <c r="A4750">
        <v>2021</v>
      </c>
      <c r="B4750">
        <v>7</v>
      </c>
      <c r="C4750">
        <v>17</v>
      </c>
      <c r="D4750">
        <v>21</v>
      </c>
      <c r="E4750">
        <v>31118.787</v>
      </c>
      <c r="F4750">
        <v>949.53</v>
      </c>
      <c r="G4750">
        <v>96.373000000000005</v>
      </c>
      <c r="H4750">
        <v>79.174999999999997</v>
      </c>
      <c r="I4750">
        <v>429.49599999999998</v>
      </c>
      <c r="J4750">
        <v>2.3239999999999998</v>
      </c>
      <c r="K4750">
        <v>-21.975999999999999</v>
      </c>
      <c r="L4750">
        <v>93.388999999999996</v>
      </c>
      <c r="M4750">
        <v>32650.724999999999</v>
      </c>
      <c r="N4750">
        <v>0</v>
      </c>
      <c r="O4750">
        <v>0</v>
      </c>
      <c r="P4750">
        <v>2.4279999999999999</v>
      </c>
      <c r="Q4750">
        <v>302.31400000000002</v>
      </c>
      <c r="R4750">
        <v>32648.297999999999</v>
      </c>
      <c r="S4750">
        <v>32345.984</v>
      </c>
    </row>
    <row r="4751" spans="1:19" x14ac:dyDescent="0.3">
      <c r="A4751">
        <v>2021</v>
      </c>
      <c r="B4751">
        <v>7</v>
      </c>
      <c r="C4751">
        <v>17</v>
      </c>
      <c r="D4751">
        <v>22</v>
      </c>
      <c r="E4751">
        <v>28479.877</v>
      </c>
      <c r="F4751">
        <v>1123.087</v>
      </c>
      <c r="G4751">
        <v>91.616</v>
      </c>
      <c r="H4751">
        <v>77.495000000000005</v>
      </c>
      <c r="I4751">
        <v>471.82100000000003</v>
      </c>
      <c r="J4751">
        <v>2.1179999999999999</v>
      </c>
      <c r="K4751">
        <v>10.72</v>
      </c>
      <c r="L4751">
        <v>92.227000000000004</v>
      </c>
      <c r="M4751">
        <v>30257.346000000001</v>
      </c>
      <c r="N4751">
        <v>0</v>
      </c>
      <c r="O4751">
        <v>0</v>
      </c>
      <c r="P4751">
        <v>-12.494999999999999</v>
      </c>
      <c r="Q4751">
        <v>268.64600000000002</v>
      </c>
      <c r="R4751">
        <v>30269.841</v>
      </c>
      <c r="S4751">
        <v>30001.195</v>
      </c>
    </row>
    <row r="4752" spans="1:19" x14ac:dyDescent="0.3">
      <c r="A4752">
        <v>2021</v>
      </c>
      <c r="B4752">
        <v>7</v>
      </c>
      <c r="C4752">
        <v>17</v>
      </c>
      <c r="D4752">
        <v>23</v>
      </c>
      <c r="E4752">
        <v>25877.850999999999</v>
      </c>
      <c r="F4752">
        <v>1299.3610000000001</v>
      </c>
      <c r="G4752">
        <v>84.691000000000003</v>
      </c>
      <c r="H4752">
        <v>76.594999999999999</v>
      </c>
      <c r="I4752">
        <v>583.24</v>
      </c>
      <c r="J4752">
        <v>2.2850000000000001</v>
      </c>
      <c r="K4752">
        <v>29.925000000000001</v>
      </c>
      <c r="L4752">
        <v>90.182000000000002</v>
      </c>
      <c r="M4752">
        <v>27959.438999999998</v>
      </c>
      <c r="N4752">
        <v>0</v>
      </c>
      <c r="O4752">
        <v>0</v>
      </c>
      <c r="P4752">
        <v>-12.433999999999999</v>
      </c>
      <c r="Q4752">
        <v>234.999</v>
      </c>
      <c r="R4752">
        <v>27971.874</v>
      </c>
      <c r="S4752">
        <v>27736.875</v>
      </c>
    </row>
    <row r="4753" spans="1:19" x14ac:dyDescent="0.3">
      <c r="A4753">
        <v>2021</v>
      </c>
      <c r="B4753">
        <v>7</v>
      </c>
      <c r="C4753">
        <v>17</v>
      </c>
      <c r="D4753">
        <v>24</v>
      </c>
      <c r="E4753">
        <v>23744.155999999999</v>
      </c>
      <c r="F4753">
        <v>1547.104</v>
      </c>
      <c r="G4753">
        <v>77.537000000000006</v>
      </c>
      <c r="H4753">
        <v>75.076999999999998</v>
      </c>
      <c r="I4753">
        <v>914.98099999999999</v>
      </c>
      <c r="J4753">
        <v>2.2050000000000001</v>
      </c>
      <c r="K4753">
        <v>37.908999999999999</v>
      </c>
      <c r="L4753">
        <v>88.695999999999998</v>
      </c>
      <c r="M4753">
        <v>26410.129000000001</v>
      </c>
      <c r="N4753">
        <v>0</v>
      </c>
      <c r="O4753">
        <v>0</v>
      </c>
      <c r="P4753">
        <v>-22.109000000000002</v>
      </c>
      <c r="Q4753">
        <v>204.06</v>
      </c>
      <c r="R4753">
        <v>26432.238000000001</v>
      </c>
      <c r="S4753">
        <v>26228.179</v>
      </c>
    </row>
    <row r="4754" spans="1:19" x14ac:dyDescent="0.3">
      <c r="A4754">
        <v>2021</v>
      </c>
      <c r="B4754">
        <v>7</v>
      </c>
      <c r="C4754">
        <v>18</v>
      </c>
      <c r="D4754">
        <v>1</v>
      </c>
      <c r="E4754">
        <v>22554.897000000001</v>
      </c>
      <c r="F4754">
        <v>1718.808</v>
      </c>
      <c r="G4754">
        <v>78.572999999999993</v>
      </c>
      <c r="H4754">
        <v>74.537999999999997</v>
      </c>
      <c r="I4754">
        <v>776.048</v>
      </c>
      <c r="J4754">
        <v>2.1859999999999999</v>
      </c>
      <c r="K4754">
        <v>32.81</v>
      </c>
      <c r="L4754">
        <v>87.924000000000007</v>
      </c>
      <c r="M4754">
        <v>25247.210999999999</v>
      </c>
      <c r="N4754">
        <v>0</v>
      </c>
      <c r="O4754">
        <v>0</v>
      </c>
      <c r="P4754">
        <v>-18.033000000000001</v>
      </c>
      <c r="Q4754">
        <v>181.41300000000001</v>
      </c>
      <c r="R4754">
        <v>25265.242999999999</v>
      </c>
      <c r="S4754">
        <v>25083.83</v>
      </c>
    </row>
    <row r="4755" spans="1:19" x14ac:dyDescent="0.3">
      <c r="A4755">
        <v>2021</v>
      </c>
      <c r="B4755">
        <v>7</v>
      </c>
      <c r="C4755">
        <v>18</v>
      </c>
      <c r="D4755">
        <v>2</v>
      </c>
      <c r="E4755">
        <v>21411.641</v>
      </c>
      <c r="F4755">
        <v>1810.3420000000001</v>
      </c>
      <c r="G4755">
        <v>74.614000000000004</v>
      </c>
      <c r="H4755">
        <v>73.007000000000005</v>
      </c>
      <c r="I4755">
        <v>521.38699999999994</v>
      </c>
      <c r="J4755">
        <v>2.2200000000000002</v>
      </c>
      <c r="K4755">
        <v>29.387</v>
      </c>
      <c r="L4755">
        <v>87.238</v>
      </c>
      <c r="M4755">
        <v>23935.221000000001</v>
      </c>
      <c r="N4755">
        <v>0</v>
      </c>
      <c r="O4755">
        <v>0</v>
      </c>
      <c r="P4755">
        <v>-12.728999999999999</v>
      </c>
      <c r="Q4755">
        <v>168.922</v>
      </c>
      <c r="R4755">
        <v>23947.95</v>
      </c>
      <c r="S4755">
        <v>23779.027999999998</v>
      </c>
    </row>
    <row r="4756" spans="1:19" x14ac:dyDescent="0.3">
      <c r="A4756">
        <v>2021</v>
      </c>
      <c r="B4756">
        <v>7</v>
      </c>
      <c r="C4756">
        <v>18</v>
      </c>
      <c r="D4756">
        <v>3</v>
      </c>
      <c r="E4756">
        <v>20916.067999999999</v>
      </c>
      <c r="F4756">
        <v>1850.8510000000001</v>
      </c>
      <c r="G4756">
        <v>71.963999999999999</v>
      </c>
      <c r="H4756">
        <v>71.796999999999997</v>
      </c>
      <c r="I4756">
        <v>330.22199999999998</v>
      </c>
      <c r="J4756">
        <v>2.1920000000000002</v>
      </c>
      <c r="K4756">
        <v>26.391999999999999</v>
      </c>
      <c r="L4756">
        <v>86.957999999999998</v>
      </c>
      <c r="M4756">
        <v>23284.481</v>
      </c>
      <c r="N4756">
        <v>0</v>
      </c>
      <c r="O4756">
        <v>0</v>
      </c>
      <c r="P4756">
        <v>-7.8179999999999996</v>
      </c>
      <c r="Q4756">
        <v>160.98099999999999</v>
      </c>
      <c r="R4756">
        <v>23292.298999999999</v>
      </c>
      <c r="S4756">
        <v>23131.317999999999</v>
      </c>
    </row>
    <row r="4757" spans="1:19" x14ac:dyDescent="0.3">
      <c r="A4757">
        <v>2021</v>
      </c>
      <c r="B4757">
        <v>7</v>
      </c>
      <c r="C4757">
        <v>18</v>
      </c>
      <c r="D4757">
        <v>4</v>
      </c>
      <c r="E4757">
        <v>20840.303</v>
      </c>
      <c r="F4757">
        <v>1870.702</v>
      </c>
      <c r="G4757">
        <v>69.375</v>
      </c>
      <c r="H4757">
        <v>71.037000000000006</v>
      </c>
      <c r="I4757">
        <v>207.58500000000001</v>
      </c>
      <c r="J4757">
        <v>1.978</v>
      </c>
      <c r="K4757">
        <v>25.545000000000002</v>
      </c>
      <c r="L4757">
        <v>86.914000000000001</v>
      </c>
      <c r="M4757">
        <v>23104.064999999999</v>
      </c>
      <c r="N4757">
        <v>0</v>
      </c>
      <c r="O4757">
        <v>0</v>
      </c>
      <c r="P4757">
        <v>-4.7880000000000003</v>
      </c>
      <c r="Q4757">
        <v>157.791</v>
      </c>
      <c r="R4757">
        <v>23108.852999999999</v>
      </c>
      <c r="S4757">
        <v>22951.061000000002</v>
      </c>
    </row>
    <row r="4758" spans="1:19" x14ac:dyDescent="0.3">
      <c r="A4758">
        <v>2021</v>
      </c>
      <c r="B4758">
        <v>7</v>
      </c>
      <c r="C4758">
        <v>18</v>
      </c>
      <c r="D4758">
        <v>5</v>
      </c>
      <c r="E4758">
        <v>21117.824000000001</v>
      </c>
      <c r="F4758">
        <v>1816.4849999999999</v>
      </c>
      <c r="G4758">
        <v>68.847999999999999</v>
      </c>
      <c r="H4758">
        <v>70.948999999999998</v>
      </c>
      <c r="I4758">
        <v>119.679</v>
      </c>
      <c r="J4758">
        <v>1.9810000000000001</v>
      </c>
      <c r="K4758">
        <v>12.103</v>
      </c>
      <c r="L4758">
        <v>87.046000000000006</v>
      </c>
      <c r="M4758">
        <v>23226.066999999999</v>
      </c>
      <c r="N4758">
        <v>8.4000000000000005E-2</v>
      </c>
      <c r="O4758">
        <v>0</v>
      </c>
      <c r="P4758">
        <v>-3.5569999999999999</v>
      </c>
      <c r="Q4758">
        <v>157.67699999999999</v>
      </c>
      <c r="R4758">
        <v>23229.539000000001</v>
      </c>
      <c r="S4758">
        <v>23071.862000000001</v>
      </c>
    </row>
    <row r="4759" spans="1:19" x14ac:dyDescent="0.3">
      <c r="A4759">
        <v>2021</v>
      </c>
      <c r="B4759">
        <v>7</v>
      </c>
      <c r="C4759">
        <v>18</v>
      </c>
      <c r="D4759">
        <v>6</v>
      </c>
      <c r="E4759">
        <v>21243.241999999998</v>
      </c>
      <c r="F4759">
        <v>1764.481</v>
      </c>
      <c r="G4759">
        <v>68.909000000000006</v>
      </c>
      <c r="H4759">
        <v>71.355999999999995</v>
      </c>
      <c r="I4759">
        <v>75.995999999999995</v>
      </c>
      <c r="J4759">
        <v>2.302</v>
      </c>
      <c r="K4759">
        <v>4.9779999999999998</v>
      </c>
      <c r="L4759">
        <v>87.069000000000003</v>
      </c>
      <c r="M4759">
        <v>23249.423999999999</v>
      </c>
      <c r="N4759">
        <v>116.83799999999999</v>
      </c>
      <c r="O4759">
        <v>0</v>
      </c>
      <c r="P4759">
        <v>-1.0640000000000001</v>
      </c>
      <c r="Q4759">
        <v>162.40799999999999</v>
      </c>
      <c r="R4759">
        <v>23133.649000000001</v>
      </c>
      <c r="S4759">
        <v>22971.241000000002</v>
      </c>
    </row>
    <row r="4760" spans="1:19" x14ac:dyDescent="0.3">
      <c r="A4760">
        <v>2021</v>
      </c>
      <c r="B4760">
        <v>7</v>
      </c>
      <c r="C4760">
        <v>18</v>
      </c>
      <c r="D4760">
        <v>7</v>
      </c>
      <c r="E4760">
        <v>22434.039000000001</v>
      </c>
      <c r="F4760">
        <v>1717.2180000000001</v>
      </c>
      <c r="G4760">
        <v>71.569000000000003</v>
      </c>
      <c r="H4760">
        <v>72.066999999999993</v>
      </c>
      <c r="I4760">
        <v>79.161000000000001</v>
      </c>
      <c r="J4760">
        <v>2.62</v>
      </c>
      <c r="K4760">
        <v>12.002000000000001</v>
      </c>
      <c r="L4760">
        <v>87.738</v>
      </c>
      <c r="M4760">
        <v>24404.846000000001</v>
      </c>
      <c r="N4760">
        <v>1273.3699999999999</v>
      </c>
      <c r="O4760">
        <v>0</v>
      </c>
      <c r="P4760">
        <v>-0.80700000000000005</v>
      </c>
      <c r="Q4760">
        <v>177.56</v>
      </c>
      <c r="R4760">
        <v>23132.282999999999</v>
      </c>
      <c r="S4760">
        <v>22954.723000000002</v>
      </c>
    </row>
    <row r="4761" spans="1:19" x14ac:dyDescent="0.3">
      <c r="A4761">
        <v>2021</v>
      </c>
      <c r="B4761">
        <v>7</v>
      </c>
      <c r="C4761">
        <v>18</v>
      </c>
      <c r="D4761">
        <v>8</v>
      </c>
      <c r="E4761">
        <v>24732.406999999999</v>
      </c>
      <c r="F4761">
        <v>1606.992</v>
      </c>
      <c r="G4761">
        <v>77.668999999999997</v>
      </c>
      <c r="H4761">
        <v>72.19</v>
      </c>
      <c r="I4761">
        <v>109.06699999999999</v>
      </c>
      <c r="J4761">
        <v>2.8879999999999999</v>
      </c>
      <c r="K4761">
        <v>6.7839999999999998</v>
      </c>
      <c r="L4761">
        <v>89.100999999999999</v>
      </c>
      <c r="M4761">
        <v>26619.428</v>
      </c>
      <c r="N4761">
        <v>3595.5859999999998</v>
      </c>
      <c r="O4761">
        <v>-21.863</v>
      </c>
      <c r="P4761">
        <v>-0.754</v>
      </c>
      <c r="Q4761">
        <v>202.751</v>
      </c>
      <c r="R4761">
        <v>23046.46</v>
      </c>
      <c r="S4761">
        <v>22843.708999999999</v>
      </c>
    </row>
    <row r="4762" spans="1:19" x14ac:dyDescent="0.3">
      <c r="A4762">
        <v>2021</v>
      </c>
      <c r="B4762">
        <v>7</v>
      </c>
      <c r="C4762">
        <v>18</v>
      </c>
      <c r="D4762">
        <v>9</v>
      </c>
      <c r="E4762">
        <v>26556.946</v>
      </c>
      <c r="F4762">
        <v>1486.6010000000001</v>
      </c>
      <c r="G4762">
        <v>83.69</v>
      </c>
      <c r="H4762">
        <v>73.146000000000001</v>
      </c>
      <c r="I4762">
        <v>148.09700000000001</v>
      </c>
      <c r="J4762">
        <v>3.0950000000000002</v>
      </c>
      <c r="K4762">
        <v>6.7249999999999996</v>
      </c>
      <c r="L4762">
        <v>90.46</v>
      </c>
      <c r="M4762">
        <v>28365.069</v>
      </c>
      <c r="N4762">
        <v>5912.4340000000002</v>
      </c>
      <c r="O4762">
        <v>-63.057000000000002</v>
      </c>
      <c r="P4762">
        <v>-0.11600000000000001</v>
      </c>
      <c r="Q4762">
        <v>235.40799999999999</v>
      </c>
      <c r="R4762">
        <v>22515.809000000001</v>
      </c>
      <c r="S4762">
        <v>22280.401000000002</v>
      </c>
    </row>
    <row r="4763" spans="1:19" x14ac:dyDescent="0.3">
      <c r="A4763">
        <v>2021</v>
      </c>
      <c r="B4763">
        <v>7</v>
      </c>
      <c r="C4763">
        <v>18</v>
      </c>
      <c r="D4763">
        <v>10</v>
      </c>
      <c r="E4763">
        <v>27934.797999999999</v>
      </c>
      <c r="F4763">
        <v>1368.317</v>
      </c>
      <c r="G4763">
        <v>90.185000000000002</v>
      </c>
      <c r="H4763">
        <v>73.766000000000005</v>
      </c>
      <c r="I4763">
        <v>183.595</v>
      </c>
      <c r="J4763">
        <v>3.2829999999999999</v>
      </c>
      <c r="K4763">
        <v>15.348000000000001</v>
      </c>
      <c r="L4763">
        <v>91.56</v>
      </c>
      <c r="M4763">
        <v>29670.666000000001</v>
      </c>
      <c r="N4763">
        <v>7793.5609999999997</v>
      </c>
      <c r="O4763">
        <v>-90.234999999999999</v>
      </c>
      <c r="P4763">
        <v>1.472</v>
      </c>
      <c r="Q4763">
        <v>266.923</v>
      </c>
      <c r="R4763">
        <v>21965.868999999999</v>
      </c>
      <c r="S4763">
        <v>21698.946</v>
      </c>
    </row>
    <row r="4764" spans="1:19" x14ac:dyDescent="0.3">
      <c r="A4764">
        <v>2021</v>
      </c>
      <c r="B4764">
        <v>7</v>
      </c>
      <c r="C4764">
        <v>18</v>
      </c>
      <c r="D4764">
        <v>11</v>
      </c>
      <c r="E4764">
        <v>29105.075000000001</v>
      </c>
      <c r="F4764">
        <v>1257.8869999999999</v>
      </c>
      <c r="G4764">
        <v>96.233000000000004</v>
      </c>
      <c r="H4764">
        <v>74.864000000000004</v>
      </c>
      <c r="I4764">
        <v>236.779</v>
      </c>
      <c r="J4764">
        <v>3.4590000000000001</v>
      </c>
      <c r="K4764">
        <v>16.468</v>
      </c>
      <c r="L4764">
        <v>92.433000000000007</v>
      </c>
      <c r="M4764">
        <v>30786.964</v>
      </c>
      <c r="N4764">
        <v>9046.5689999999995</v>
      </c>
      <c r="O4764">
        <v>-91.251000000000005</v>
      </c>
      <c r="P4764">
        <v>2.6480000000000001</v>
      </c>
      <c r="Q4764">
        <v>295.54199999999997</v>
      </c>
      <c r="R4764">
        <v>21828.998</v>
      </c>
      <c r="S4764">
        <v>21533.455999999998</v>
      </c>
    </row>
    <row r="4765" spans="1:19" x14ac:dyDescent="0.3">
      <c r="A4765">
        <v>2021</v>
      </c>
      <c r="B4765">
        <v>7</v>
      </c>
      <c r="C4765">
        <v>18</v>
      </c>
      <c r="D4765">
        <v>12</v>
      </c>
      <c r="E4765">
        <v>30016.28</v>
      </c>
      <c r="F4765">
        <v>1137.2360000000001</v>
      </c>
      <c r="G4765">
        <v>100.788</v>
      </c>
      <c r="H4765">
        <v>75.856999999999999</v>
      </c>
      <c r="I4765">
        <v>278.48500000000001</v>
      </c>
      <c r="J4765">
        <v>3.6019999999999999</v>
      </c>
      <c r="K4765">
        <v>5.6950000000000003</v>
      </c>
      <c r="L4765">
        <v>92.908000000000001</v>
      </c>
      <c r="M4765">
        <v>31610.062999999998</v>
      </c>
      <c r="N4765">
        <v>9665.2909999999993</v>
      </c>
      <c r="O4765">
        <v>-54.188000000000002</v>
      </c>
      <c r="P4765">
        <v>4.8209999999999997</v>
      </c>
      <c r="Q4765">
        <v>318.584</v>
      </c>
      <c r="R4765">
        <v>21994.14</v>
      </c>
      <c r="S4765">
        <v>21675.556</v>
      </c>
    </row>
    <row r="4766" spans="1:19" x14ac:dyDescent="0.3">
      <c r="A4766">
        <v>2021</v>
      </c>
      <c r="B4766">
        <v>7</v>
      </c>
      <c r="C4766">
        <v>18</v>
      </c>
      <c r="D4766">
        <v>13</v>
      </c>
      <c r="E4766">
        <v>30813.999</v>
      </c>
      <c r="F4766">
        <v>1001.053</v>
      </c>
      <c r="G4766">
        <v>103.59699999999999</v>
      </c>
      <c r="H4766">
        <v>78.042000000000002</v>
      </c>
      <c r="I4766">
        <v>291.09500000000003</v>
      </c>
      <c r="J4766">
        <v>3.601</v>
      </c>
      <c r="K4766">
        <v>3.4060000000000001</v>
      </c>
      <c r="L4766">
        <v>93.227000000000004</v>
      </c>
      <c r="M4766">
        <v>32284.422999999999</v>
      </c>
      <c r="N4766">
        <v>9717.3770000000004</v>
      </c>
      <c r="O4766">
        <v>-17.364999999999998</v>
      </c>
      <c r="P4766">
        <v>4.6230000000000002</v>
      </c>
      <c r="Q4766">
        <v>339.30599999999998</v>
      </c>
      <c r="R4766">
        <v>22579.789000000001</v>
      </c>
      <c r="S4766">
        <v>22240.483</v>
      </c>
    </row>
    <row r="4767" spans="1:19" x14ac:dyDescent="0.3">
      <c r="A4767">
        <v>2021</v>
      </c>
      <c r="B4767">
        <v>7</v>
      </c>
      <c r="C4767">
        <v>18</v>
      </c>
      <c r="D4767">
        <v>14</v>
      </c>
      <c r="E4767">
        <v>31421.953000000001</v>
      </c>
      <c r="F4767">
        <v>930.08699999999999</v>
      </c>
      <c r="G4767">
        <v>105.194</v>
      </c>
      <c r="H4767">
        <v>78.626999999999995</v>
      </c>
      <c r="I4767">
        <v>281.34899999999999</v>
      </c>
      <c r="J4767">
        <v>3.157</v>
      </c>
      <c r="K4767">
        <v>-8.9890000000000008</v>
      </c>
      <c r="L4767">
        <v>93.435000000000002</v>
      </c>
      <c r="M4767">
        <v>32799.620000000003</v>
      </c>
      <c r="N4767">
        <v>9213.7630000000008</v>
      </c>
      <c r="O4767">
        <v>-4.7770000000000001</v>
      </c>
      <c r="P4767">
        <v>3.698</v>
      </c>
      <c r="Q4767">
        <v>358.83699999999999</v>
      </c>
      <c r="R4767">
        <v>23586.936000000002</v>
      </c>
      <c r="S4767">
        <v>23228.098000000002</v>
      </c>
    </row>
    <row r="4768" spans="1:19" x14ac:dyDescent="0.3">
      <c r="A4768">
        <v>2021</v>
      </c>
      <c r="B4768">
        <v>7</v>
      </c>
      <c r="C4768">
        <v>18</v>
      </c>
      <c r="D4768">
        <v>15</v>
      </c>
      <c r="E4768">
        <v>31891.996999999999</v>
      </c>
      <c r="F4768">
        <v>903.99400000000003</v>
      </c>
      <c r="G4768">
        <v>107.599</v>
      </c>
      <c r="H4768">
        <v>79.739000000000004</v>
      </c>
      <c r="I4768">
        <v>270.17500000000001</v>
      </c>
      <c r="J4768">
        <v>2.6850000000000001</v>
      </c>
      <c r="K4768">
        <v>-10.438000000000001</v>
      </c>
      <c r="L4768">
        <v>93.584000000000003</v>
      </c>
      <c r="M4768">
        <v>33231.737000000001</v>
      </c>
      <c r="N4768">
        <v>8070.723</v>
      </c>
      <c r="O4768">
        <v>-2.3450000000000002</v>
      </c>
      <c r="P4768">
        <v>6.9619999999999997</v>
      </c>
      <c r="Q4768">
        <v>377.815</v>
      </c>
      <c r="R4768">
        <v>25156.396000000001</v>
      </c>
      <c r="S4768">
        <v>24778.580999999998</v>
      </c>
    </row>
    <row r="4769" spans="1:19" x14ac:dyDescent="0.3">
      <c r="A4769">
        <v>2021</v>
      </c>
      <c r="B4769">
        <v>7</v>
      </c>
      <c r="C4769">
        <v>18</v>
      </c>
      <c r="D4769">
        <v>16</v>
      </c>
      <c r="E4769">
        <v>32152.721000000001</v>
      </c>
      <c r="F4769">
        <v>872.66399999999999</v>
      </c>
      <c r="G4769">
        <v>109.81100000000001</v>
      </c>
      <c r="H4769">
        <v>78.751000000000005</v>
      </c>
      <c r="I4769">
        <v>120.146</v>
      </c>
      <c r="J4769">
        <v>1.605</v>
      </c>
      <c r="K4769">
        <v>-47.786999999999999</v>
      </c>
      <c r="L4769">
        <v>93.662000000000006</v>
      </c>
      <c r="M4769">
        <v>33271.762999999999</v>
      </c>
      <c r="N4769">
        <v>6344.4780000000001</v>
      </c>
      <c r="O4769">
        <v>2.0030000000000001</v>
      </c>
      <c r="P4769">
        <v>7.9640000000000004</v>
      </c>
      <c r="Q4769">
        <v>391.96499999999997</v>
      </c>
      <c r="R4769">
        <v>26917.317999999999</v>
      </c>
      <c r="S4769">
        <v>26525.353999999999</v>
      </c>
    </row>
    <row r="4770" spans="1:19" x14ac:dyDescent="0.3">
      <c r="A4770">
        <v>2021</v>
      </c>
      <c r="B4770">
        <v>7</v>
      </c>
      <c r="C4770">
        <v>18</v>
      </c>
      <c r="D4770">
        <v>17</v>
      </c>
      <c r="E4770">
        <v>32027.324000000001</v>
      </c>
      <c r="F4770">
        <v>846.88199999999995</v>
      </c>
      <c r="G4770">
        <v>110.934</v>
      </c>
      <c r="H4770">
        <v>78.984999999999999</v>
      </c>
      <c r="I4770">
        <v>125.048</v>
      </c>
      <c r="J4770">
        <v>1.504</v>
      </c>
      <c r="K4770">
        <v>-66.751000000000005</v>
      </c>
      <c r="L4770">
        <v>93.63</v>
      </c>
      <c r="M4770">
        <v>33106.620999999999</v>
      </c>
      <c r="N4770">
        <v>4112.2190000000001</v>
      </c>
      <c r="O4770">
        <v>27.556000000000001</v>
      </c>
      <c r="P4770">
        <v>8.3390000000000004</v>
      </c>
      <c r="Q4770">
        <v>400.04500000000002</v>
      </c>
      <c r="R4770">
        <v>28958.508000000002</v>
      </c>
      <c r="S4770">
        <v>28558.463</v>
      </c>
    </row>
    <row r="4771" spans="1:19" x14ac:dyDescent="0.3">
      <c r="A4771">
        <v>2021</v>
      </c>
      <c r="B4771">
        <v>7</v>
      </c>
      <c r="C4771">
        <v>18</v>
      </c>
      <c r="D4771">
        <v>18</v>
      </c>
      <c r="E4771">
        <v>31423.468000000001</v>
      </c>
      <c r="F4771">
        <v>857.16399999999999</v>
      </c>
      <c r="G4771">
        <v>111.18899999999999</v>
      </c>
      <c r="H4771">
        <v>78.974999999999994</v>
      </c>
      <c r="I4771">
        <v>126.42400000000001</v>
      </c>
      <c r="J4771">
        <v>1.413</v>
      </c>
      <c r="K4771">
        <v>-66.406000000000006</v>
      </c>
      <c r="L4771">
        <v>93.456999999999994</v>
      </c>
      <c r="M4771">
        <v>32514.494999999999</v>
      </c>
      <c r="N4771">
        <v>1726.9480000000001</v>
      </c>
      <c r="O4771">
        <v>71.948999999999998</v>
      </c>
      <c r="P4771">
        <v>-0.19400000000000001</v>
      </c>
      <c r="Q4771">
        <v>392.92099999999999</v>
      </c>
      <c r="R4771">
        <v>30715.792000000001</v>
      </c>
      <c r="S4771">
        <v>30322.870999999999</v>
      </c>
    </row>
    <row r="4772" spans="1:19" x14ac:dyDescent="0.3">
      <c r="A4772">
        <v>2021</v>
      </c>
      <c r="B4772">
        <v>7</v>
      </c>
      <c r="C4772">
        <v>18</v>
      </c>
      <c r="D4772">
        <v>19</v>
      </c>
      <c r="E4772">
        <v>30335.621999999999</v>
      </c>
      <c r="F4772">
        <v>853.70299999999997</v>
      </c>
      <c r="G4772">
        <v>108.845</v>
      </c>
      <c r="H4772">
        <v>78.775000000000006</v>
      </c>
      <c r="I4772">
        <v>140.63300000000001</v>
      </c>
      <c r="J4772">
        <v>1.3069999999999999</v>
      </c>
      <c r="K4772">
        <v>-71.290000000000006</v>
      </c>
      <c r="L4772">
        <v>93.075000000000003</v>
      </c>
      <c r="M4772">
        <v>31431.825000000001</v>
      </c>
      <c r="N4772">
        <v>249.15799999999999</v>
      </c>
      <c r="O4772">
        <v>94.525000000000006</v>
      </c>
      <c r="P4772">
        <v>3.2050000000000001</v>
      </c>
      <c r="Q4772">
        <v>364.32299999999998</v>
      </c>
      <c r="R4772">
        <v>31084.936000000002</v>
      </c>
      <c r="S4772">
        <v>30720.613000000001</v>
      </c>
    </row>
    <row r="4773" spans="1:19" x14ac:dyDescent="0.3">
      <c r="A4773">
        <v>2021</v>
      </c>
      <c r="B4773">
        <v>7</v>
      </c>
      <c r="C4773">
        <v>18</v>
      </c>
      <c r="D4773">
        <v>20</v>
      </c>
      <c r="E4773">
        <v>30406.352999999999</v>
      </c>
      <c r="F4773">
        <v>895.22500000000002</v>
      </c>
      <c r="G4773">
        <v>103.36799999999999</v>
      </c>
      <c r="H4773">
        <v>78.156000000000006</v>
      </c>
      <c r="I4773">
        <v>205.107</v>
      </c>
      <c r="J4773">
        <v>1.6870000000000001</v>
      </c>
      <c r="K4773">
        <v>-74.742999999999995</v>
      </c>
      <c r="L4773">
        <v>93.100999999999999</v>
      </c>
      <c r="M4773">
        <v>31604.886999999999</v>
      </c>
      <c r="N4773">
        <v>2.988</v>
      </c>
      <c r="O4773">
        <v>94.1</v>
      </c>
      <c r="P4773">
        <v>7.2290000000000001</v>
      </c>
      <c r="Q4773">
        <v>326.88600000000002</v>
      </c>
      <c r="R4773">
        <v>31500.57</v>
      </c>
      <c r="S4773">
        <v>31173.684000000001</v>
      </c>
    </row>
    <row r="4774" spans="1:19" x14ac:dyDescent="0.3">
      <c r="A4774">
        <v>2021</v>
      </c>
      <c r="B4774">
        <v>7</v>
      </c>
      <c r="C4774">
        <v>18</v>
      </c>
      <c r="D4774">
        <v>21</v>
      </c>
      <c r="E4774">
        <v>29681.223000000002</v>
      </c>
      <c r="F4774">
        <v>949.53</v>
      </c>
      <c r="G4774">
        <v>98.111000000000004</v>
      </c>
      <c r="H4774">
        <v>78.125</v>
      </c>
      <c r="I4774">
        <v>429.49599999999998</v>
      </c>
      <c r="J4774">
        <v>2.3239999999999998</v>
      </c>
      <c r="K4774">
        <v>-18.716000000000001</v>
      </c>
      <c r="L4774">
        <v>92.778999999999996</v>
      </c>
      <c r="M4774">
        <v>31214.76</v>
      </c>
      <c r="N4774">
        <v>0</v>
      </c>
      <c r="O4774">
        <v>0</v>
      </c>
      <c r="P4774">
        <v>2.4279999999999999</v>
      </c>
      <c r="Q4774">
        <v>295.04599999999999</v>
      </c>
      <c r="R4774">
        <v>31212.331999999999</v>
      </c>
      <c r="S4774">
        <v>30917.286</v>
      </c>
    </row>
    <row r="4775" spans="1:19" x14ac:dyDescent="0.3">
      <c r="A4775">
        <v>2021</v>
      </c>
      <c r="B4775">
        <v>7</v>
      </c>
      <c r="C4775">
        <v>18</v>
      </c>
      <c r="D4775">
        <v>22</v>
      </c>
      <c r="E4775">
        <v>27541.227999999999</v>
      </c>
      <c r="F4775">
        <v>1123.087</v>
      </c>
      <c r="G4775">
        <v>91.948999999999998</v>
      </c>
      <c r="H4775">
        <v>76.811000000000007</v>
      </c>
      <c r="I4775">
        <v>471.82100000000003</v>
      </c>
      <c r="J4775">
        <v>2.1179999999999999</v>
      </c>
      <c r="K4775">
        <v>9.2639999999999993</v>
      </c>
      <c r="L4775">
        <v>91.438000000000002</v>
      </c>
      <c r="M4775">
        <v>29315.767</v>
      </c>
      <c r="N4775">
        <v>0</v>
      </c>
      <c r="O4775">
        <v>0</v>
      </c>
      <c r="P4775">
        <v>-12.494999999999999</v>
      </c>
      <c r="Q4775">
        <v>264.53800000000001</v>
      </c>
      <c r="R4775">
        <v>29328.261999999999</v>
      </c>
      <c r="S4775">
        <v>29063.723999999998</v>
      </c>
    </row>
    <row r="4776" spans="1:19" x14ac:dyDescent="0.3">
      <c r="A4776">
        <v>2021</v>
      </c>
      <c r="B4776">
        <v>7</v>
      </c>
      <c r="C4776">
        <v>18</v>
      </c>
      <c r="D4776">
        <v>23</v>
      </c>
      <c r="E4776">
        <v>25212.044000000002</v>
      </c>
      <c r="F4776">
        <v>1299.3610000000001</v>
      </c>
      <c r="G4776">
        <v>83.900999999999996</v>
      </c>
      <c r="H4776">
        <v>76.052000000000007</v>
      </c>
      <c r="I4776">
        <v>584.36300000000006</v>
      </c>
      <c r="J4776">
        <v>3.633</v>
      </c>
      <c r="K4776">
        <v>26.795999999999999</v>
      </c>
      <c r="L4776">
        <v>89.534999999999997</v>
      </c>
      <c r="M4776">
        <v>27291.784</v>
      </c>
      <c r="N4776">
        <v>0</v>
      </c>
      <c r="O4776">
        <v>0</v>
      </c>
      <c r="P4776">
        <v>-12.433999999999999</v>
      </c>
      <c r="Q4776">
        <v>229.83099999999999</v>
      </c>
      <c r="R4776">
        <v>27304.219000000001</v>
      </c>
      <c r="S4776">
        <v>27074.387999999999</v>
      </c>
    </row>
    <row r="4777" spans="1:19" x14ac:dyDescent="0.3">
      <c r="A4777">
        <v>2021</v>
      </c>
      <c r="B4777">
        <v>7</v>
      </c>
      <c r="C4777">
        <v>18</v>
      </c>
      <c r="D4777">
        <v>24</v>
      </c>
      <c r="E4777">
        <v>23084.788</v>
      </c>
      <c r="F4777">
        <v>1547.104</v>
      </c>
      <c r="G4777">
        <v>76.581000000000003</v>
      </c>
      <c r="H4777">
        <v>74.503</v>
      </c>
      <c r="I4777">
        <v>999.05899999999997</v>
      </c>
      <c r="J4777">
        <v>6.2009999999999996</v>
      </c>
      <c r="K4777">
        <v>34.493000000000002</v>
      </c>
      <c r="L4777">
        <v>88.218999999999994</v>
      </c>
      <c r="M4777">
        <v>25834.366999999998</v>
      </c>
      <c r="N4777">
        <v>0</v>
      </c>
      <c r="O4777">
        <v>0</v>
      </c>
      <c r="P4777">
        <v>-22.109000000000002</v>
      </c>
      <c r="Q4777">
        <v>198.005</v>
      </c>
      <c r="R4777">
        <v>25856.475999999999</v>
      </c>
      <c r="S4777">
        <v>25658.471000000001</v>
      </c>
    </row>
    <row r="4778" spans="1:19" x14ac:dyDescent="0.3">
      <c r="A4778">
        <v>2021</v>
      </c>
      <c r="B4778">
        <v>7</v>
      </c>
      <c r="C4778">
        <v>19</v>
      </c>
      <c r="D4778">
        <v>1</v>
      </c>
      <c r="E4778">
        <v>23902.191999999999</v>
      </c>
      <c r="F4778">
        <v>1738.223</v>
      </c>
      <c r="G4778">
        <v>74.772000000000006</v>
      </c>
      <c r="H4778">
        <v>75.186000000000007</v>
      </c>
      <c r="I4778">
        <v>709.25599999999997</v>
      </c>
      <c r="J4778">
        <v>6.0380000000000003</v>
      </c>
      <c r="K4778">
        <v>38.487000000000002</v>
      </c>
      <c r="L4778">
        <v>88.662000000000006</v>
      </c>
      <c r="M4778">
        <v>26558.044999999998</v>
      </c>
      <c r="N4778">
        <v>0</v>
      </c>
      <c r="O4778">
        <v>0</v>
      </c>
      <c r="P4778">
        <v>-18.033000000000001</v>
      </c>
      <c r="Q4778">
        <v>176.291</v>
      </c>
      <c r="R4778">
        <v>26576.077000000001</v>
      </c>
      <c r="S4778">
        <v>26399.787</v>
      </c>
    </row>
    <row r="4779" spans="1:19" x14ac:dyDescent="0.3">
      <c r="A4779">
        <v>2021</v>
      </c>
      <c r="B4779">
        <v>7</v>
      </c>
      <c r="C4779">
        <v>19</v>
      </c>
      <c r="D4779">
        <v>2</v>
      </c>
      <c r="E4779">
        <v>22792.45</v>
      </c>
      <c r="F4779">
        <v>1838.1479999999999</v>
      </c>
      <c r="G4779">
        <v>70.989999999999995</v>
      </c>
      <c r="H4779">
        <v>73.682000000000002</v>
      </c>
      <c r="I4779">
        <v>424.76799999999997</v>
      </c>
      <c r="J4779">
        <v>5.9470000000000001</v>
      </c>
      <c r="K4779">
        <v>34.088999999999999</v>
      </c>
      <c r="L4779">
        <v>88.001000000000005</v>
      </c>
      <c r="M4779">
        <v>25257.085999999999</v>
      </c>
      <c r="N4779">
        <v>0</v>
      </c>
      <c r="O4779">
        <v>0</v>
      </c>
      <c r="P4779">
        <v>-12.728999999999999</v>
      </c>
      <c r="Q4779">
        <v>162.452</v>
      </c>
      <c r="R4779">
        <v>25269.813999999998</v>
      </c>
      <c r="S4779">
        <v>25107.362000000001</v>
      </c>
    </row>
    <row r="4780" spans="1:19" x14ac:dyDescent="0.3">
      <c r="A4780">
        <v>2021</v>
      </c>
      <c r="B4780">
        <v>7</v>
      </c>
      <c r="C4780">
        <v>19</v>
      </c>
      <c r="D4780">
        <v>3</v>
      </c>
      <c r="E4780">
        <v>22131.025000000001</v>
      </c>
      <c r="F4780">
        <v>1860.9190000000001</v>
      </c>
      <c r="G4780">
        <v>68.497</v>
      </c>
      <c r="H4780">
        <v>72.384</v>
      </c>
      <c r="I4780">
        <v>241.59299999999999</v>
      </c>
      <c r="J4780">
        <v>5.7679999999999998</v>
      </c>
      <c r="K4780">
        <v>30.126999999999999</v>
      </c>
      <c r="L4780">
        <v>87.614999999999995</v>
      </c>
      <c r="M4780">
        <v>24429.431</v>
      </c>
      <c r="N4780">
        <v>0</v>
      </c>
      <c r="O4780">
        <v>0</v>
      </c>
      <c r="P4780">
        <v>-7.8179999999999996</v>
      </c>
      <c r="Q4780">
        <v>157.05600000000001</v>
      </c>
      <c r="R4780">
        <v>24437.248</v>
      </c>
      <c r="S4780">
        <v>24280.192999999999</v>
      </c>
    </row>
    <row r="4781" spans="1:19" x14ac:dyDescent="0.3">
      <c r="A4781">
        <v>2021</v>
      </c>
      <c r="B4781">
        <v>7</v>
      </c>
      <c r="C4781">
        <v>19</v>
      </c>
      <c r="D4781">
        <v>4</v>
      </c>
      <c r="E4781">
        <v>22208.487000000001</v>
      </c>
      <c r="F4781">
        <v>1840.912</v>
      </c>
      <c r="G4781">
        <v>66.671000000000006</v>
      </c>
      <c r="H4781">
        <v>71.704999999999998</v>
      </c>
      <c r="I4781">
        <v>121.383</v>
      </c>
      <c r="J4781">
        <v>4.4950000000000001</v>
      </c>
      <c r="K4781">
        <v>28.616</v>
      </c>
      <c r="L4781">
        <v>87.653999999999996</v>
      </c>
      <c r="M4781">
        <v>24363.252</v>
      </c>
      <c r="N4781">
        <v>0</v>
      </c>
      <c r="O4781">
        <v>0</v>
      </c>
      <c r="P4781">
        <v>-4.7880000000000003</v>
      </c>
      <c r="Q4781">
        <v>158.387</v>
      </c>
      <c r="R4781">
        <v>24368.04</v>
      </c>
      <c r="S4781">
        <v>24209.652999999998</v>
      </c>
    </row>
    <row r="4782" spans="1:19" x14ac:dyDescent="0.3">
      <c r="A4782">
        <v>2021</v>
      </c>
      <c r="B4782">
        <v>7</v>
      </c>
      <c r="C4782">
        <v>19</v>
      </c>
      <c r="D4782">
        <v>5</v>
      </c>
      <c r="E4782">
        <v>23133.13</v>
      </c>
      <c r="F4782">
        <v>1697.6120000000001</v>
      </c>
      <c r="G4782">
        <v>67.091999999999999</v>
      </c>
      <c r="H4782">
        <v>72.111999999999995</v>
      </c>
      <c r="I4782">
        <v>84.954999999999998</v>
      </c>
      <c r="J4782">
        <v>2.8220000000000001</v>
      </c>
      <c r="K4782">
        <v>13.32</v>
      </c>
      <c r="L4782">
        <v>88.177000000000007</v>
      </c>
      <c r="M4782">
        <v>25092.127</v>
      </c>
      <c r="N4782">
        <v>8.4000000000000005E-2</v>
      </c>
      <c r="O4782">
        <v>0</v>
      </c>
      <c r="P4782">
        <v>-3.5569999999999999</v>
      </c>
      <c r="Q4782">
        <v>168.30099999999999</v>
      </c>
      <c r="R4782">
        <v>25095.598999999998</v>
      </c>
      <c r="S4782">
        <v>24927.297999999999</v>
      </c>
    </row>
    <row r="4783" spans="1:19" x14ac:dyDescent="0.3">
      <c r="A4783">
        <v>2021</v>
      </c>
      <c r="B4783">
        <v>7</v>
      </c>
      <c r="C4783">
        <v>19</v>
      </c>
      <c r="D4783">
        <v>6</v>
      </c>
      <c r="E4783">
        <v>24279.56</v>
      </c>
      <c r="F4783">
        <v>1528.095</v>
      </c>
      <c r="G4783">
        <v>68.751000000000005</v>
      </c>
      <c r="H4783">
        <v>73.234999999999999</v>
      </c>
      <c r="I4783">
        <v>149.79499999999999</v>
      </c>
      <c r="J4783">
        <v>3.399</v>
      </c>
      <c r="K4783">
        <v>5.38</v>
      </c>
      <c r="L4783">
        <v>88.893000000000001</v>
      </c>
      <c r="M4783">
        <v>26128.355</v>
      </c>
      <c r="N4783">
        <v>116.83799999999999</v>
      </c>
      <c r="O4783">
        <v>0</v>
      </c>
      <c r="P4783">
        <v>-1.0640000000000001</v>
      </c>
      <c r="Q4783">
        <v>190.251</v>
      </c>
      <c r="R4783">
        <v>26012.580999999998</v>
      </c>
      <c r="S4783">
        <v>25822.33</v>
      </c>
    </row>
    <row r="4784" spans="1:19" x14ac:dyDescent="0.3">
      <c r="A4784">
        <v>2021</v>
      </c>
      <c r="B4784">
        <v>7</v>
      </c>
      <c r="C4784">
        <v>19</v>
      </c>
      <c r="D4784">
        <v>7</v>
      </c>
      <c r="E4784">
        <v>26293.782999999999</v>
      </c>
      <c r="F4784">
        <v>1405.385</v>
      </c>
      <c r="G4784">
        <v>71.603999999999999</v>
      </c>
      <c r="H4784">
        <v>74.356999999999999</v>
      </c>
      <c r="I4784">
        <v>294.92899999999997</v>
      </c>
      <c r="J4784">
        <v>4.1639999999999997</v>
      </c>
      <c r="K4784">
        <v>13.042999999999999</v>
      </c>
      <c r="L4784">
        <v>90.183999999999997</v>
      </c>
      <c r="M4784">
        <v>28175.845000000001</v>
      </c>
      <c r="N4784">
        <v>1273.3699999999999</v>
      </c>
      <c r="O4784">
        <v>0</v>
      </c>
      <c r="P4784">
        <v>-0.80700000000000005</v>
      </c>
      <c r="Q4784">
        <v>229.19</v>
      </c>
      <c r="R4784">
        <v>26903.281999999999</v>
      </c>
      <c r="S4784">
        <v>26674.092000000001</v>
      </c>
    </row>
    <row r="4785" spans="1:19" x14ac:dyDescent="0.3">
      <c r="A4785">
        <v>2021</v>
      </c>
      <c r="B4785">
        <v>7</v>
      </c>
      <c r="C4785">
        <v>19</v>
      </c>
      <c r="D4785">
        <v>8</v>
      </c>
      <c r="E4785">
        <v>28516.485000000001</v>
      </c>
      <c r="F4785">
        <v>1300.194</v>
      </c>
      <c r="G4785">
        <v>77.317999999999998</v>
      </c>
      <c r="H4785">
        <v>74.12</v>
      </c>
      <c r="I4785">
        <v>488.18</v>
      </c>
      <c r="J4785">
        <v>4.9000000000000004</v>
      </c>
      <c r="K4785">
        <v>7.3650000000000002</v>
      </c>
      <c r="L4785">
        <v>92.113</v>
      </c>
      <c r="M4785">
        <v>30483.357</v>
      </c>
      <c r="N4785">
        <v>3595.5859999999998</v>
      </c>
      <c r="O4785">
        <v>-21.863</v>
      </c>
      <c r="P4785">
        <v>-0.754</v>
      </c>
      <c r="Q4785">
        <v>275.64400000000001</v>
      </c>
      <c r="R4785">
        <v>26910.388999999999</v>
      </c>
      <c r="S4785">
        <v>26634.744999999999</v>
      </c>
    </row>
    <row r="4786" spans="1:19" x14ac:dyDescent="0.3">
      <c r="A4786">
        <v>2021</v>
      </c>
      <c r="B4786">
        <v>7</v>
      </c>
      <c r="C4786">
        <v>19</v>
      </c>
      <c r="D4786">
        <v>9</v>
      </c>
      <c r="E4786">
        <v>30434.403999999999</v>
      </c>
      <c r="F4786">
        <v>1222.519</v>
      </c>
      <c r="G4786">
        <v>84.296000000000006</v>
      </c>
      <c r="H4786">
        <v>74.974000000000004</v>
      </c>
      <c r="I4786">
        <v>601.69799999999998</v>
      </c>
      <c r="J4786">
        <v>5.4370000000000003</v>
      </c>
      <c r="K4786">
        <v>7.3789999999999996</v>
      </c>
      <c r="L4786">
        <v>93.123999999999995</v>
      </c>
      <c r="M4786">
        <v>32439.536</v>
      </c>
      <c r="N4786">
        <v>5912.4340000000002</v>
      </c>
      <c r="O4786">
        <v>-63.057000000000002</v>
      </c>
      <c r="P4786">
        <v>-0.11600000000000001</v>
      </c>
      <c r="Q4786">
        <v>315.62099999999998</v>
      </c>
      <c r="R4786">
        <v>26590.276000000002</v>
      </c>
      <c r="S4786">
        <v>26274.654999999999</v>
      </c>
    </row>
    <row r="4787" spans="1:19" x14ac:dyDescent="0.3">
      <c r="A4787">
        <v>2021</v>
      </c>
      <c r="B4787">
        <v>7</v>
      </c>
      <c r="C4787">
        <v>19</v>
      </c>
      <c r="D4787">
        <v>10</v>
      </c>
      <c r="E4787">
        <v>32546.33</v>
      </c>
      <c r="F4787">
        <v>1143.095</v>
      </c>
      <c r="G4787">
        <v>91.861999999999995</v>
      </c>
      <c r="H4787">
        <v>75.858000000000004</v>
      </c>
      <c r="I4787">
        <v>568.28399999999999</v>
      </c>
      <c r="J4787">
        <v>5.7370000000000001</v>
      </c>
      <c r="K4787">
        <v>16.920000000000002</v>
      </c>
      <c r="L4787">
        <v>93.695999999999998</v>
      </c>
      <c r="M4787">
        <v>34449.919999999998</v>
      </c>
      <c r="N4787">
        <v>7793.5609999999997</v>
      </c>
      <c r="O4787">
        <v>-90.234999999999999</v>
      </c>
      <c r="P4787">
        <v>1.472</v>
      </c>
      <c r="Q4787">
        <v>346.17700000000002</v>
      </c>
      <c r="R4787">
        <v>26745.121999999999</v>
      </c>
      <c r="S4787">
        <v>26398.945</v>
      </c>
    </row>
    <row r="4788" spans="1:19" x14ac:dyDescent="0.3">
      <c r="A4788">
        <v>2021</v>
      </c>
      <c r="B4788">
        <v>7</v>
      </c>
      <c r="C4788">
        <v>19</v>
      </c>
      <c r="D4788">
        <v>11</v>
      </c>
      <c r="E4788">
        <v>34285.612000000001</v>
      </c>
      <c r="F4788">
        <v>1058.7439999999999</v>
      </c>
      <c r="G4788">
        <v>98.278000000000006</v>
      </c>
      <c r="H4788">
        <v>77.087000000000003</v>
      </c>
      <c r="I4788">
        <v>483.69600000000003</v>
      </c>
      <c r="J4788">
        <v>5.8719999999999999</v>
      </c>
      <c r="K4788">
        <v>18.867000000000001</v>
      </c>
      <c r="L4788">
        <v>94.031000000000006</v>
      </c>
      <c r="M4788">
        <v>36023.909</v>
      </c>
      <c r="N4788">
        <v>9046.5689999999995</v>
      </c>
      <c r="O4788">
        <v>-91.251000000000005</v>
      </c>
      <c r="P4788">
        <v>2.6480000000000001</v>
      </c>
      <c r="Q4788">
        <v>375.74900000000002</v>
      </c>
      <c r="R4788">
        <v>27065.942999999999</v>
      </c>
      <c r="S4788">
        <v>26690.194</v>
      </c>
    </row>
    <row r="4789" spans="1:19" x14ac:dyDescent="0.3">
      <c r="A4789">
        <v>2021</v>
      </c>
      <c r="B4789">
        <v>7</v>
      </c>
      <c r="C4789">
        <v>19</v>
      </c>
      <c r="D4789">
        <v>12</v>
      </c>
      <c r="E4789">
        <v>35724.417999999998</v>
      </c>
      <c r="F4789">
        <v>955.65599999999995</v>
      </c>
      <c r="G4789">
        <v>105.361</v>
      </c>
      <c r="H4789">
        <v>78.436000000000007</v>
      </c>
      <c r="I4789">
        <v>447.51600000000002</v>
      </c>
      <c r="J4789">
        <v>5.8419999999999996</v>
      </c>
      <c r="K4789">
        <v>7.0789999999999997</v>
      </c>
      <c r="L4789">
        <v>94.281999999999996</v>
      </c>
      <c r="M4789">
        <v>37313.228999999999</v>
      </c>
      <c r="N4789">
        <v>9665.2909999999993</v>
      </c>
      <c r="O4789">
        <v>-54.188000000000002</v>
      </c>
      <c r="P4789">
        <v>4.8209999999999997</v>
      </c>
      <c r="Q4789">
        <v>397.94799999999998</v>
      </c>
      <c r="R4789">
        <v>27697.305</v>
      </c>
      <c r="S4789">
        <v>27299.357</v>
      </c>
    </row>
    <row r="4790" spans="1:19" x14ac:dyDescent="0.3">
      <c r="A4790">
        <v>2021</v>
      </c>
      <c r="B4790">
        <v>7</v>
      </c>
      <c r="C4790">
        <v>19</v>
      </c>
      <c r="D4790">
        <v>13</v>
      </c>
      <c r="E4790">
        <v>37352.601999999999</v>
      </c>
      <c r="F4790">
        <v>829.59199999999998</v>
      </c>
      <c r="G4790">
        <v>111.733</v>
      </c>
      <c r="H4790">
        <v>81.417000000000002</v>
      </c>
      <c r="I4790">
        <v>423.50099999999998</v>
      </c>
      <c r="J4790">
        <v>5.7359999999999998</v>
      </c>
      <c r="K4790">
        <v>4.569</v>
      </c>
      <c r="L4790">
        <v>94.534999999999997</v>
      </c>
      <c r="M4790">
        <v>38791.951000000001</v>
      </c>
      <c r="N4790">
        <v>9717.3770000000004</v>
      </c>
      <c r="O4790">
        <v>-17.364999999999998</v>
      </c>
      <c r="P4790">
        <v>4.6230000000000002</v>
      </c>
      <c r="Q4790">
        <v>419.73</v>
      </c>
      <c r="R4790">
        <v>29087.316999999999</v>
      </c>
      <c r="S4790">
        <v>28667.587</v>
      </c>
    </row>
    <row r="4791" spans="1:19" x14ac:dyDescent="0.3">
      <c r="A4791">
        <v>2021</v>
      </c>
      <c r="B4791">
        <v>7</v>
      </c>
      <c r="C4791">
        <v>19</v>
      </c>
      <c r="D4791">
        <v>14</v>
      </c>
      <c r="E4791">
        <v>38656.078000000001</v>
      </c>
      <c r="F4791">
        <v>774.99699999999996</v>
      </c>
      <c r="G4791">
        <v>115.384</v>
      </c>
      <c r="H4791">
        <v>82.563000000000002</v>
      </c>
      <c r="I4791">
        <v>351.24599999999998</v>
      </c>
      <c r="J4791">
        <v>5.0949999999999998</v>
      </c>
      <c r="K4791">
        <v>-11.625999999999999</v>
      </c>
      <c r="L4791">
        <v>94.694999999999993</v>
      </c>
      <c r="M4791">
        <v>39953.048000000003</v>
      </c>
      <c r="N4791">
        <v>9213.7630000000008</v>
      </c>
      <c r="O4791">
        <v>-4.7770000000000001</v>
      </c>
      <c r="P4791">
        <v>3.698</v>
      </c>
      <c r="Q4791">
        <v>438.20100000000002</v>
      </c>
      <c r="R4791">
        <v>30740.364000000001</v>
      </c>
      <c r="S4791">
        <v>30302.163</v>
      </c>
    </row>
    <row r="4792" spans="1:19" x14ac:dyDescent="0.3">
      <c r="A4792">
        <v>2021</v>
      </c>
      <c r="B4792">
        <v>7</v>
      </c>
      <c r="C4792">
        <v>19</v>
      </c>
      <c r="D4792">
        <v>15</v>
      </c>
      <c r="E4792">
        <v>39528.358</v>
      </c>
      <c r="F4792">
        <v>759.64800000000002</v>
      </c>
      <c r="G4792">
        <v>117.824</v>
      </c>
      <c r="H4792">
        <v>83.963999999999999</v>
      </c>
      <c r="I4792">
        <v>284.096</v>
      </c>
      <c r="J4792">
        <v>4.0839999999999996</v>
      </c>
      <c r="K4792">
        <v>-14.278</v>
      </c>
      <c r="L4792">
        <v>94.793000000000006</v>
      </c>
      <c r="M4792">
        <v>40740.665000000001</v>
      </c>
      <c r="N4792">
        <v>8070.723</v>
      </c>
      <c r="O4792">
        <v>-2.3450000000000002</v>
      </c>
      <c r="P4792">
        <v>6.9619999999999997</v>
      </c>
      <c r="Q4792">
        <v>453.86900000000003</v>
      </c>
      <c r="R4792">
        <v>32665.324000000001</v>
      </c>
      <c r="S4792">
        <v>32211.455999999998</v>
      </c>
    </row>
    <row r="4793" spans="1:19" x14ac:dyDescent="0.3">
      <c r="A4793">
        <v>2021</v>
      </c>
      <c r="B4793">
        <v>7</v>
      </c>
      <c r="C4793">
        <v>19</v>
      </c>
      <c r="D4793">
        <v>16</v>
      </c>
      <c r="E4793">
        <v>39784.652999999998</v>
      </c>
      <c r="F4793">
        <v>740.73299999999995</v>
      </c>
      <c r="G4793">
        <v>120.33499999999999</v>
      </c>
      <c r="H4793">
        <v>82.71</v>
      </c>
      <c r="I4793">
        <v>91.177000000000007</v>
      </c>
      <c r="J4793">
        <v>1.821</v>
      </c>
      <c r="K4793">
        <v>-68.965000000000003</v>
      </c>
      <c r="L4793">
        <v>94.825000000000003</v>
      </c>
      <c r="M4793">
        <v>40726.953000000001</v>
      </c>
      <c r="N4793">
        <v>6344.4780000000001</v>
      </c>
      <c r="O4793">
        <v>2.0030000000000001</v>
      </c>
      <c r="P4793">
        <v>7.9640000000000004</v>
      </c>
      <c r="Q4793">
        <v>463.35899999999998</v>
      </c>
      <c r="R4793">
        <v>34372.508000000002</v>
      </c>
      <c r="S4793">
        <v>33909.148999999998</v>
      </c>
    </row>
    <row r="4794" spans="1:19" x14ac:dyDescent="0.3">
      <c r="A4794">
        <v>2021</v>
      </c>
      <c r="B4794">
        <v>7</v>
      </c>
      <c r="C4794">
        <v>19</v>
      </c>
      <c r="D4794">
        <v>17</v>
      </c>
      <c r="E4794">
        <v>39194.436999999998</v>
      </c>
      <c r="F4794">
        <v>737.05200000000002</v>
      </c>
      <c r="G4794">
        <v>122.58199999999999</v>
      </c>
      <c r="H4794">
        <v>82.671999999999997</v>
      </c>
      <c r="I4794">
        <v>98.588999999999999</v>
      </c>
      <c r="J4794">
        <v>2.069</v>
      </c>
      <c r="K4794">
        <v>-98.578000000000003</v>
      </c>
      <c r="L4794">
        <v>94.775999999999996</v>
      </c>
      <c r="M4794">
        <v>40111.017</v>
      </c>
      <c r="N4794">
        <v>4112.2190000000001</v>
      </c>
      <c r="O4794">
        <v>27.556000000000001</v>
      </c>
      <c r="P4794">
        <v>8.3390000000000004</v>
      </c>
      <c r="Q4794">
        <v>461.476</v>
      </c>
      <c r="R4794">
        <v>35962.904000000002</v>
      </c>
      <c r="S4794">
        <v>35501.428</v>
      </c>
    </row>
    <row r="4795" spans="1:19" x14ac:dyDescent="0.3">
      <c r="A4795">
        <v>2021</v>
      </c>
      <c r="B4795">
        <v>7</v>
      </c>
      <c r="C4795">
        <v>19</v>
      </c>
      <c r="D4795">
        <v>18</v>
      </c>
      <c r="E4795">
        <v>37798.781000000003</v>
      </c>
      <c r="F4795">
        <v>767.64599999999996</v>
      </c>
      <c r="G4795">
        <v>122.626</v>
      </c>
      <c r="H4795">
        <v>81.994</v>
      </c>
      <c r="I4795">
        <v>124.655</v>
      </c>
      <c r="J4795">
        <v>2.0009999999999999</v>
      </c>
      <c r="K4795">
        <v>-97.378</v>
      </c>
      <c r="L4795">
        <v>94.637</v>
      </c>
      <c r="M4795">
        <v>38772.334999999999</v>
      </c>
      <c r="N4795">
        <v>1726.9480000000001</v>
      </c>
      <c r="O4795">
        <v>71.948999999999998</v>
      </c>
      <c r="P4795">
        <v>-0.19400000000000001</v>
      </c>
      <c r="Q4795">
        <v>444.09699999999998</v>
      </c>
      <c r="R4795">
        <v>36973.631999999998</v>
      </c>
      <c r="S4795">
        <v>36529.535000000003</v>
      </c>
    </row>
    <row r="4796" spans="1:19" x14ac:dyDescent="0.3">
      <c r="A4796">
        <v>2021</v>
      </c>
      <c r="B4796">
        <v>7</v>
      </c>
      <c r="C4796">
        <v>19</v>
      </c>
      <c r="D4796">
        <v>19</v>
      </c>
      <c r="E4796">
        <v>36033.692999999999</v>
      </c>
      <c r="F4796">
        <v>772.822</v>
      </c>
      <c r="G4796">
        <v>119.536</v>
      </c>
      <c r="H4796">
        <v>81.501999999999995</v>
      </c>
      <c r="I4796">
        <v>137.489</v>
      </c>
      <c r="J4796">
        <v>1.8859999999999999</v>
      </c>
      <c r="K4796">
        <v>-102.051</v>
      </c>
      <c r="L4796">
        <v>94.4</v>
      </c>
      <c r="M4796">
        <v>37019.741999999998</v>
      </c>
      <c r="N4796">
        <v>249.15799999999999</v>
      </c>
      <c r="O4796">
        <v>94.525000000000006</v>
      </c>
      <c r="P4796">
        <v>3.2050000000000001</v>
      </c>
      <c r="Q4796">
        <v>401.19600000000003</v>
      </c>
      <c r="R4796">
        <v>36672.853000000003</v>
      </c>
      <c r="S4796">
        <v>36271.658000000003</v>
      </c>
    </row>
    <row r="4797" spans="1:19" x14ac:dyDescent="0.3">
      <c r="A4797">
        <v>2021</v>
      </c>
      <c r="B4797">
        <v>7</v>
      </c>
      <c r="C4797">
        <v>19</v>
      </c>
      <c r="D4797">
        <v>20</v>
      </c>
      <c r="E4797">
        <v>35285.885000000002</v>
      </c>
      <c r="F4797">
        <v>820.06399999999996</v>
      </c>
      <c r="G4797">
        <v>112.62</v>
      </c>
      <c r="H4797">
        <v>80.228999999999999</v>
      </c>
      <c r="I4797">
        <v>165.87</v>
      </c>
      <c r="J4797">
        <v>3.3860000000000001</v>
      </c>
      <c r="K4797">
        <v>-103.47799999999999</v>
      </c>
      <c r="L4797">
        <v>94.262</v>
      </c>
      <c r="M4797">
        <v>36346.216999999997</v>
      </c>
      <c r="N4797">
        <v>2.988</v>
      </c>
      <c r="O4797">
        <v>94.1</v>
      </c>
      <c r="P4797">
        <v>7.2290000000000001</v>
      </c>
      <c r="Q4797">
        <v>355.48099999999999</v>
      </c>
      <c r="R4797">
        <v>36241.9</v>
      </c>
      <c r="S4797">
        <v>35886.419000000002</v>
      </c>
    </row>
    <row r="4798" spans="1:19" x14ac:dyDescent="0.3">
      <c r="A4798">
        <v>2021</v>
      </c>
      <c r="B4798">
        <v>7</v>
      </c>
      <c r="C4798">
        <v>19</v>
      </c>
      <c r="D4798">
        <v>21</v>
      </c>
      <c r="E4798">
        <v>33868.946000000004</v>
      </c>
      <c r="F4798">
        <v>880.38599999999997</v>
      </c>
      <c r="G4798">
        <v>106.818</v>
      </c>
      <c r="H4798">
        <v>79.632000000000005</v>
      </c>
      <c r="I4798">
        <v>599.99599999999998</v>
      </c>
      <c r="J4798">
        <v>6.1710000000000003</v>
      </c>
      <c r="K4798">
        <v>-24.713000000000001</v>
      </c>
      <c r="L4798">
        <v>94.025000000000006</v>
      </c>
      <c r="M4798">
        <v>35504.442999999999</v>
      </c>
      <c r="N4798">
        <v>0</v>
      </c>
      <c r="O4798">
        <v>0</v>
      </c>
      <c r="P4798">
        <v>2.4279999999999999</v>
      </c>
      <c r="Q4798">
        <v>313.32900000000001</v>
      </c>
      <c r="R4798">
        <v>35502.014999999999</v>
      </c>
      <c r="S4798">
        <v>35188.686000000002</v>
      </c>
    </row>
    <row r="4799" spans="1:19" x14ac:dyDescent="0.3">
      <c r="A4799">
        <v>2021</v>
      </c>
      <c r="B4799">
        <v>7</v>
      </c>
      <c r="C4799">
        <v>19</v>
      </c>
      <c r="D4799">
        <v>22</v>
      </c>
      <c r="E4799">
        <v>30659.433000000001</v>
      </c>
      <c r="F4799">
        <v>1067.577</v>
      </c>
      <c r="G4799">
        <v>99.155000000000001</v>
      </c>
      <c r="H4799">
        <v>77.921000000000006</v>
      </c>
      <c r="I4799">
        <v>669.53200000000004</v>
      </c>
      <c r="J4799">
        <v>5.7759999999999998</v>
      </c>
      <c r="K4799">
        <v>11.714</v>
      </c>
      <c r="L4799">
        <v>93.278999999999996</v>
      </c>
      <c r="M4799">
        <v>32585.231</v>
      </c>
      <c r="N4799">
        <v>0</v>
      </c>
      <c r="O4799">
        <v>0</v>
      </c>
      <c r="P4799">
        <v>-12.494999999999999</v>
      </c>
      <c r="Q4799">
        <v>274.94900000000001</v>
      </c>
      <c r="R4799">
        <v>32597.726999999999</v>
      </c>
      <c r="S4799">
        <v>32322.777999999998</v>
      </c>
    </row>
    <row r="4800" spans="1:19" x14ac:dyDescent="0.3">
      <c r="A4800">
        <v>2021</v>
      </c>
      <c r="B4800">
        <v>7</v>
      </c>
      <c r="C4800">
        <v>19</v>
      </c>
      <c r="D4800">
        <v>23</v>
      </c>
      <c r="E4800">
        <v>27639.508999999998</v>
      </c>
      <c r="F4800">
        <v>1252.519</v>
      </c>
      <c r="G4800">
        <v>90.983999999999995</v>
      </c>
      <c r="H4800">
        <v>77</v>
      </c>
      <c r="I4800">
        <v>1124.624</v>
      </c>
      <c r="J4800">
        <v>6.3360000000000003</v>
      </c>
      <c r="K4800">
        <v>33.045999999999999</v>
      </c>
      <c r="L4800">
        <v>91.572999999999993</v>
      </c>
      <c r="M4800">
        <v>30224.607</v>
      </c>
      <c r="N4800">
        <v>0</v>
      </c>
      <c r="O4800">
        <v>0</v>
      </c>
      <c r="P4800">
        <v>-12.433999999999999</v>
      </c>
      <c r="Q4800">
        <v>234.79499999999999</v>
      </c>
      <c r="R4800">
        <v>30237.041000000001</v>
      </c>
      <c r="S4800">
        <v>30002.245999999999</v>
      </c>
    </row>
    <row r="4801" spans="1:19" x14ac:dyDescent="0.3">
      <c r="A4801">
        <v>2021</v>
      </c>
      <c r="B4801">
        <v>7</v>
      </c>
      <c r="C4801">
        <v>19</v>
      </c>
      <c r="D4801">
        <v>24</v>
      </c>
      <c r="E4801">
        <v>25212.210999999999</v>
      </c>
      <c r="F4801">
        <v>1480.5360000000001</v>
      </c>
      <c r="G4801">
        <v>83.242000000000004</v>
      </c>
      <c r="H4801">
        <v>75.448999999999998</v>
      </c>
      <c r="I4801">
        <v>999.05899999999997</v>
      </c>
      <c r="J4801">
        <v>6.2009999999999996</v>
      </c>
      <c r="K4801">
        <v>41.628</v>
      </c>
      <c r="L4801">
        <v>89.512</v>
      </c>
      <c r="M4801">
        <v>27904.595000000001</v>
      </c>
      <c r="N4801">
        <v>0</v>
      </c>
      <c r="O4801">
        <v>0</v>
      </c>
      <c r="P4801">
        <v>-22.109000000000002</v>
      </c>
      <c r="Q4801">
        <v>201.14599999999999</v>
      </c>
      <c r="R4801">
        <v>27926.705000000002</v>
      </c>
      <c r="S4801">
        <v>27725.558000000001</v>
      </c>
    </row>
    <row r="4802" spans="1:19" x14ac:dyDescent="0.3">
      <c r="A4802">
        <v>2021</v>
      </c>
      <c r="B4802">
        <v>7</v>
      </c>
      <c r="C4802">
        <v>20</v>
      </c>
      <c r="D4802">
        <v>1</v>
      </c>
      <c r="E4802">
        <v>23588.606</v>
      </c>
      <c r="F4802">
        <v>1738.223</v>
      </c>
      <c r="G4802">
        <v>75.027000000000001</v>
      </c>
      <c r="H4802">
        <v>74.906999999999996</v>
      </c>
      <c r="I4802">
        <v>709.25599999999997</v>
      </c>
      <c r="J4802">
        <v>6.0380000000000003</v>
      </c>
      <c r="K4802">
        <v>36.366</v>
      </c>
      <c r="L4802">
        <v>88.537000000000006</v>
      </c>
      <c r="M4802">
        <v>26241.933000000001</v>
      </c>
      <c r="N4802">
        <v>0</v>
      </c>
      <c r="O4802">
        <v>0</v>
      </c>
      <c r="P4802">
        <v>-18.033000000000001</v>
      </c>
      <c r="Q4802">
        <v>182.49299999999999</v>
      </c>
      <c r="R4802">
        <v>26259.965</v>
      </c>
      <c r="S4802">
        <v>26077.473000000002</v>
      </c>
    </row>
    <row r="4803" spans="1:19" x14ac:dyDescent="0.3">
      <c r="A4803">
        <v>2021</v>
      </c>
      <c r="B4803">
        <v>7</v>
      </c>
      <c r="C4803">
        <v>20</v>
      </c>
      <c r="D4803">
        <v>2</v>
      </c>
      <c r="E4803">
        <v>22457.526000000002</v>
      </c>
      <c r="F4803">
        <v>1838.1479999999999</v>
      </c>
      <c r="G4803">
        <v>70.533000000000001</v>
      </c>
      <c r="H4803">
        <v>73.384</v>
      </c>
      <c r="I4803">
        <v>424.76799999999997</v>
      </c>
      <c r="J4803">
        <v>5.9470000000000001</v>
      </c>
      <c r="K4803">
        <v>31.815999999999999</v>
      </c>
      <c r="L4803">
        <v>87.846999999999994</v>
      </c>
      <c r="M4803">
        <v>24919.437000000002</v>
      </c>
      <c r="N4803">
        <v>0</v>
      </c>
      <c r="O4803">
        <v>0</v>
      </c>
      <c r="P4803">
        <v>-12.728999999999999</v>
      </c>
      <c r="Q4803">
        <v>170.166</v>
      </c>
      <c r="R4803">
        <v>24932.165000000001</v>
      </c>
      <c r="S4803">
        <v>24762</v>
      </c>
    </row>
    <row r="4804" spans="1:19" x14ac:dyDescent="0.3">
      <c r="A4804">
        <v>2021</v>
      </c>
      <c r="B4804">
        <v>7</v>
      </c>
      <c r="C4804">
        <v>20</v>
      </c>
      <c r="D4804">
        <v>3</v>
      </c>
      <c r="E4804">
        <v>22022.893</v>
      </c>
      <c r="F4804">
        <v>1860.9190000000001</v>
      </c>
      <c r="G4804">
        <v>67.153999999999996</v>
      </c>
      <c r="H4804">
        <v>72.293999999999997</v>
      </c>
      <c r="I4804">
        <v>241.59299999999999</v>
      </c>
      <c r="J4804">
        <v>5.7679999999999998</v>
      </c>
      <c r="K4804">
        <v>28.17</v>
      </c>
      <c r="L4804">
        <v>87.587000000000003</v>
      </c>
      <c r="M4804">
        <v>24319.223999999998</v>
      </c>
      <c r="N4804">
        <v>0</v>
      </c>
      <c r="O4804">
        <v>0</v>
      </c>
      <c r="P4804">
        <v>-7.8179999999999996</v>
      </c>
      <c r="Q4804">
        <v>163.864</v>
      </c>
      <c r="R4804">
        <v>24327.042000000001</v>
      </c>
      <c r="S4804">
        <v>24163.177</v>
      </c>
    </row>
    <row r="4805" spans="1:19" x14ac:dyDescent="0.3">
      <c r="A4805">
        <v>2021</v>
      </c>
      <c r="B4805">
        <v>7</v>
      </c>
      <c r="C4805">
        <v>20</v>
      </c>
      <c r="D4805">
        <v>4</v>
      </c>
      <c r="E4805">
        <v>22145.712</v>
      </c>
      <c r="F4805">
        <v>1840.912</v>
      </c>
      <c r="G4805">
        <v>65.653000000000006</v>
      </c>
      <c r="H4805">
        <v>71.638999999999996</v>
      </c>
      <c r="I4805">
        <v>121.383</v>
      </c>
      <c r="J4805">
        <v>4.4950000000000001</v>
      </c>
      <c r="K4805">
        <v>26.373000000000001</v>
      </c>
      <c r="L4805">
        <v>87.662999999999997</v>
      </c>
      <c r="M4805">
        <v>24298.177</v>
      </c>
      <c r="N4805">
        <v>0</v>
      </c>
      <c r="O4805">
        <v>0</v>
      </c>
      <c r="P4805">
        <v>-4.7880000000000003</v>
      </c>
      <c r="Q4805">
        <v>163.994</v>
      </c>
      <c r="R4805">
        <v>24302.965</v>
      </c>
      <c r="S4805">
        <v>24138.971000000001</v>
      </c>
    </row>
    <row r="4806" spans="1:19" x14ac:dyDescent="0.3">
      <c r="A4806">
        <v>2021</v>
      </c>
      <c r="B4806">
        <v>7</v>
      </c>
      <c r="C4806">
        <v>20</v>
      </c>
      <c r="D4806">
        <v>5</v>
      </c>
      <c r="E4806">
        <v>23100.653999999999</v>
      </c>
      <c r="F4806">
        <v>1697.6120000000001</v>
      </c>
      <c r="G4806">
        <v>64.757999999999996</v>
      </c>
      <c r="H4806">
        <v>72.072999999999993</v>
      </c>
      <c r="I4806">
        <v>84.954999999999998</v>
      </c>
      <c r="J4806">
        <v>2.8220000000000001</v>
      </c>
      <c r="K4806">
        <v>12.255000000000001</v>
      </c>
      <c r="L4806">
        <v>88.212999999999994</v>
      </c>
      <c r="M4806">
        <v>25058.583999999999</v>
      </c>
      <c r="N4806">
        <v>8.4000000000000005E-2</v>
      </c>
      <c r="O4806">
        <v>0</v>
      </c>
      <c r="P4806">
        <v>-3.5569999999999999</v>
      </c>
      <c r="Q4806">
        <v>172.77</v>
      </c>
      <c r="R4806">
        <v>25062.056</v>
      </c>
      <c r="S4806">
        <v>24889.286</v>
      </c>
    </row>
    <row r="4807" spans="1:19" x14ac:dyDescent="0.3">
      <c r="A4807">
        <v>2021</v>
      </c>
      <c r="B4807">
        <v>7</v>
      </c>
      <c r="C4807">
        <v>20</v>
      </c>
      <c r="D4807">
        <v>6</v>
      </c>
      <c r="E4807">
        <v>24190.037</v>
      </c>
      <c r="F4807">
        <v>1528.095</v>
      </c>
      <c r="G4807">
        <v>64.853999999999999</v>
      </c>
      <c r="H4807">
        <v>73.131</v>
      </c>
      <c r="I4807">
        <v>149.79499999999999</v>
      </c>
      <c r="J4807">
        <v>3.399</v>
      </c>
      <c r="K4807">
        <v>4.9000000000000004</v>
      </c>
      <c r="L4807">
        <v>88.897000000000006</v>
      </c>
      <c r="M4807">
        <v>26038.253000000001</v>
      </c>
      <c r="N4807">
        <v>116.83799999999999</v>
      </c>
      <c r="O4807">
        <v>0</v>
      </c>
      <c r="P4807">
        <v>-1.0640000000000001</v>
      </c>
      <c r="Q4807">
        <v>193.161</v>
      </c>
      <c r="R4807">
        <v>25922.478999999999</v>
      </c>
      <c r="S4807">
        <v>25729.317999999999</v>
      </c>
    </row>
    <row r="4808" spans="1:19" x14ac:dyDescent="0.3">
      <c r="A4808">
        <v>2021</v>
      </c>
      <c r="B4808">
        <v>7</v>
      </c>
      <c r="C4808">
        <v>20</v>
      </c>
      <c r="D4808">
        <v>7</v>
      </c>
      <c r="E4808">
        <v>25974.998</v>
      </c>
      <c r="F4808">
        <v>1405.385</v>
      </c>
      <c r="G4808">
        <v>66.548000000000002</v>
      </c>
      <c r="H4808">
        <v>74.091999999999999</v>
      </c>
      <c r="I4808">
        <v>294.92899999999997</v>
      </c>
      <c r="J4808">
        <v>4.1639999999999997</v>
      </c>
      <c r="K4808">
        <v>11.457000000000001</v>
      </c>
      <c r="L4808">
        <v>90.024000000000001</v>
      </c>
      <c r="M4808">
        <v>27855.048999999999</v>
      </c>
      <c r="N4808">
        <v>1273.3699999999999</v>
      </c>
      <c r="O4808">
        <v>0</v>
      </c>
      <c r="P4808">
        <v>-0.80700000000000005</v>
      </c>
      <c r="Q4808">
        <v>229.392</v>
      </c>
      <c r="R4808">
        <v>26582.486000000001</v>
      </c>
      <c r="S4808">
        <v>26353.094000000001</v>
      </c>
    </row>
    <row r="4809" spans="1:19" x14ac:dyDescent="0.3">
      <c r="A4809">
        <v>2021</v>
      </c>
      <c r="B4809">
        <v>7</v>
      </c>
      <c r="C4809">
        <v>20</v>
      </c>
      <c r="D4809">
        <v>8</v>
      </c>
      <c r="E4809">
        <v>28116.155999999999</v>
      </c>
      <c r="F4809">
        <v>1300.194</v>
      </c>
      <c r="G4809">
        <v>73.332999999999998</v>
      </c>
      <c r="H4809">
        <v>73.853999999999999</v>
      </c>
      <c r="I4809">
        <v>488.18</v>
      </c>
      <c r="J4809">
        <v>4.9000000000000004</v>
      </c>
      <c r="K4809">
        <v>6.4939999999999998</v>
      </c>
      <c r="L4809">
        <v>91.816999999999993</v>
      </c>
      <c r="M4809">
        <v>30081.594000000001</v>
      </c>
      <c r="N4809">
        <v>3595.5859999999998</v>
      </c>
      <c r="O4809">
        <v>-21.863</v>
      </c>
      <c r="P4809">
        <v>-0.754</v>
      </c>
      <c r="Q4809">
        <v>273.13099999999997</v>
      </c>
      <c r="R4809">
        <v>26508.626</v>
      </c>
      <c r="S4809">
        <v>26235.494999999999</v>
      </c>
    </row>
    <row r="4810" spans="1:19" x14ac:dyDescent="0.3">
      <c r="A4810">
        <v>2021</v>
      </c>
      <c r="B4810">
        <v>7</v>
      </c>
      <c r="C4810">
        <v>20</v>
      </c>
      <c r="D4810">
        <v>9</v>
      </c>
      <c r="E4810">
        <v>30016.584999999999</v>
      </c>
      <c r="F4810">
        <v>1222.519</v>
      </c>
      <c r="G4810">
        <v>80.03</v>
      </c>
      <c r="H4810">
        <v>74.676000000000002</v>
      </c>
      <c r="I4810">
        <v>601.69799999999998</v>
      </c>
      <c r="J4810">
        <v>5.4370000000000003</v>
      </c>
      <c r="K4810">
        <v>6.577</v>
      </c>
      <c r="L4810">
        <v>92.944000000000003</v>
      </c>
      <c r="M4810">
        <v>32020.437000000002</v>
      </c>
      <c r="N4810">
        <v>5912.4340000000002</v>
      </c>
      <c r="O4810">
        <v>-63.057000000000002</v>
      </c>
      <c r="P4810">
        <v>-0.11600000000000001</v>
      </c>
      <c r="Q4810">
        <v>311.904</v>
      </c>
      <c r="R4810">
        <v>26171.177</v>
      </c>
      <c r="S4810">
        <v>25859.273000000001</v>
      </c>
    </row>
    <row r="4811" spans="1:19" x14ac:dyDescent="0.3">
      <c r="A4811">
        <v>2021</v>
      </c>
      <c r="B4811">
        <v>7</v>
      </c>
      <c r="C4811">
        <v>20</v>
      </c>
      <c r="D4811">
        <v>10</v>
      </c>
      <c r="E4811">
        <v>31972.303</v>
      </c>
      <c r="F4811">
        <v>1143.095</v>
      </c>
      <c r="G4811">
        <v>88.227999999999994</v>
      </c>
      <c r="H4811">
        <v>75.450999999999993</v>
      </c>
      <c r="I4811">
        <v>568.28399999999999</v>
      </c>
      <c r="J4811">
        <v>5.7370000000000001</v>
      </c>
      <c r="K4811">
        <v>15.962999999999999</v>
      </c>
      <c r="L4811">
        <v>93.55</v>
      </c>
      <c r="M4811">
        <v>33874.383000000002</v>
      </c>
      <c r="N4811">
        <v>7793.5609999999997</v>
      </c>
      <c r="O4811">
        <v>-90.234999999999999</v>
      </c>
      <c r="P4811">
        <v>1.472</v>
      </c>
      <c r="Q4811">
        <v>343.82799999999997</v>
      </c>
      <c r="R4811">
        <v>26169.584999999999</v>
      </c>
      <c r="S4811">
        <v>25825.757000000001</v>
      </c>
    </row>
    <row r="4812" spans="1:19" x14ac:dyDescent="0.3">
      <c r="A4812">
        <v>2021</v>
      </c>
      <c r="B4812">
        <v>7</v>
      </c>
      <c r="C4812">
        <v>20</v>
      </c>
      <c r="D4812">
        <v>11</v>
      </c>
      <c r="E4812">
        <v>33770.540999999997</v>
      </c>
      <c r="F4812">
        <v>1058.7439999999999</v>
      </c>
      <c r="G4812">
        <v>96.531000000000006</v>
      </c>
      <c r="H4812">
        <v>76.692999999999998</v>
      </c>
      <c r="I4812">
        <v>483.69600000000003</v>
      </c>
      <c r="J4812">
        <v>5.8719999999999999</v>
      </c>
      <c r="K4812">
        <v>18.001999999999999</v>
      </c>
      <c r="L4812">
        <v>93.918000000000006</v>
      </c>
      <c r="M4812">
        <v>35507.466</v>
      </c>
      <c r="N4812">
        <v>9046.5689999999995</v>
      </c>
      <c r="O4812">
        <v>-91.251000000000005</v>
      </c>
      <c r="P4812">
        <v>2.6480000000000001</v>
      </c>
      <c r="Q4812">
        <v>373.411</v>
      </c>
      <c r="R4812">
        <v>26549.5</v>
      </c>
      <c r="S4812">
        <v>26176.088</v>
      </c>
    </row>
    <row r="4813" spans="1:19" x14ac:dyDescent="0.3">
      <c r="A4813">
        <v>2021</v>
      </c>
      <c r="B4813">
        <v>7</v>
      </c>
      <c r="C4813">
        <v>20</v>
      </c>
      <c r="D4813">
        <v>12</v>
      </c>
      <c r="E4813">
        <v>35203.021999999997</v>
      </c>
      <c r="F4813">
        <v>955.65599999999995</v>
      </c>
      <c r="G4813">
        <v>104.062</v>
      </c>
      <c r="H4813">
        <v>77.995000000000005</v>
      </c>
      <c r="I4813">
        <v>447.51600000000002</v>
      </c>
      <c r="J4813">
        <v>5.8419999999999996</v>
      </c>
      <c r="K4813">
        <v>5.6840000000000002</v>
      </c>
      <c r="L4813">
        <v>94.174000000000007</v>
      </c>
      <c r="M4813">
        <v>36789.889000000003</v>
      </c>
      <c r="N4813">
        <v>9665.2909999999993</v>
      </c>
      <c r="O4813">
        <v>-54.188000000000002</v>
      </c>
      <c r="P4813">
        <v>4.8209999999999997</v>
      </c>
      <c r="Q4813">
        <v>397.40600000000001</v>
      </c>
      <c r="R4813">
        <v>27173.965</v>
      </c>
      <c r="S4813">
        <v>26776.559000000001</v>
      </c>
    </row>
    <row r="4814" spans="1:19" x14ac:dyDescent="0.3">
      <c r="A4814">
        <v>2021</v>
      </c>
      <c r="B4814">
        <v>7</v>
      </c>
      <c r="C4814">
        <v>20</v>
      </c>
      <c r="D4814">
        <v>13</v>
      </c>
      <c r="E4814">
        <v>36732.845000000001</v>
      </c>
      <c r="F4814">
        <v>829.59199999999998</v>
      </c>
      <c r="G4814">
        <v>110.504</v>
      </c>
      <c r="H4814">
        <v>80.808000000000007</v>
      </c>
      <c r="I4814">
        <v>423.50099999999998</v>
      </c>
      <c r="J4814">
        <v>5.7359999999999998</v>
      </c>
      <c r="K4814">
        <v>3.2050000000000001</v>
      </c>
      <c r="L4814">
        <v>94.411000000000001</v>
      </c>
      <c r="M4814">
        <v>38170.097999999998</v>
      </c>
      <c r="N4814">
        <v>9717.3770000000004</v>
      </c>
      <c r="O4814">
        <v>-17.364999999999998</v>
      </c>
      <c r="P4814">
        <v>4.6230000000000002</v>
      </c>
      <c r="Q4814">
        <v>421.36099999999999</v>
      </c>
      <c r="R4814">
        <v>28465.464</v>
      </c>
      <c r="S4814">
        <v>28044.102999999999</v>
      </c>
    </row>
    <row r="4815" spans="1:19" x14ac:dyDescent="0.3">
      <c r="A4815">
        <v>2021</v>
      </c>
      <c r="B4815">
        <v>7</v>
      </c>
      <c r="C4815">
        <v>20</v>
      </c>
      <c r="D4815">
        <v>14</v>
      </c>
      <c r="E4815">
        <v>38036.017</v>
      </c>
      <c r="F4815">
        <v>774.99699999999996</v>
      </c>
      <c r="G4815">
        <v>115.34</v>
      </c>
      <c r="H4815">
        <v>81.953999999999994</v>
      </c>
      <c r="I4815">
        <v>351.24599999999998</v>
      </c>
      <c r="J4815">
        <v>5.0949999999999998</v>
      </c>
      <c r="K4815">
        <v>-12.55</v>
      </c>
      <c r="L4815">
        <v>94.59</v>
      </c>
      <c r="M4815">
        <v>39331.35</v>
      </c>
      <c r="N4815">
        <v>9213.7630000000008</v>
      </c>
      <c r="O4815">
        <v>-4.7770000000000001</v>
      </c>
      <c r="P4815">
        <v>3.698</v>
      </c>
      <c r="Q4815">
        <v>442.39400000000001</v>
      </c>
      <c r="R4815">
        <v>30118.666000000001</v>
      </c>
      <c r="S4815">
        <v>29676.272000000001</v>
      </c>
    </row>
    <row r="4816" spans="1:19" x14ac:dyDescent="0.3">
      <c r="A4816">
        <v>2021</v>
      </c>
      <c r="B4816">
        <v>7</v>
      </c>
      <c r="C4816">
        <v>20</v>
      </c>
      <c r="D4816">
        <v>15</v>
      </c>
      <c r="E4816">
        <v>38913.404000000002</v>
      </c>
      <c r="F4816">
        <v>759.64800000000002</v>
      </c>
      <c r="G4816">
        <v>118.77200000000001</v>
      </c>
      <c r="H4816">
        <v>83.254999999999995</v>
      </c>
      <c r="I4816">
        <v>284.096</v>
      </c>
      <c r="J4816">
        <v>4.0839999999999996</v>
      </c>
      <c r="K4816">
        <v>-14.741</v>
      </c>
      <c r="L4816">
        <v>94.697999999999993</v>
      </c>
      <c r="M4816">
        <v>40124.442999999999</v>
      </c>
      <c r="N4816">
        <v>8070.723</v>
      </c>
      <c r="O4816">
        <v>-2.3450000000000002</v>
      </c>
      <c r="P4816">
        <v>6.9619999999999997</v>
      </c>
      <c r="Q4816">
        <v>459.697</v>
      </c>
      <c r="R4816">
        <v>32049.102999999999</v>
      </c>
      <c r="S4816">
        <v>31589.405999999999</v>
      </c>
    </row>
    <row r="4817" spans="1:19" x14ac:dyDescent="0.3">
      <c r="A4817">
        <v>2021</v>
      </c>
      <c r="B4817">
        <v>7</v>
      </c>
      <c r="C4817">
        <v>20</v>
      </c>
      <c r="D4817">
        <v>16</v>
      </c>
      <c r="E4817">
        <v>39163.875999999997</v>
      </c>
      <c r="F4817">
        <v>740.73299999999995</v>
      </c>
      <c r="G4817">
        <v>121.20399999999999</v>
      </c>
      <c r="H4817">
        <v>82.052000000000007</v>
      </c>
      <c r="I4817">
        <v>91.177000000000007</v>
      </c>
      <c r="J4817">
        <v>1.821</v>
      </c>
      <c r="K4817">
        <v>-68.736000000000004</v>
      </c>
      <c r="L4817">
        <v>94.74</v>
      </c>
      <c r="M4817">
        <v>40105.663</v>
      </c>
      <c r="N4817">
        <v>6344.4780000000001</v>
      </c>
      <c r="O4817">
        <v>2.0030000000000001</v>
      </c>
      <c r="P4817">
        <v>7.9640000000000004</v>
      </c>
      <c r="Q4817">
        <v>469.73899999999998</v>
      </c>
      <c r="R4817">
        <v>33751.216999999997</v>
      </c>
      <c r="S4817">
        <v>33281.478000000003</v>
      </c>
    </row>
    <row r="4818" spans="1:19" x14ac:dyDescent="0.3">
      <c r="A4818">
        <v>2021</v>
      </c>
      <c r="B4818">
        <v>7</v>
      </c>
      <c r="C4818">
        <v>20</v>
      </c>
      <c r="D4818">
        <v>17</v>
      </c>
      <c r="E4818">
        <v>38732.540999999997</v>
      </c>
      <c r="F4818">
        <v>737.05200000000002</v>
      </c>
      <c r="G4818">
        <v>124.53</v>
      </c>
      <c r="H4818">
        <v>82.131</v>
      </c>
      <c r="I4818">
        <v>98.588999999999999</v>
      </c>
      <c r="J4818">
        <v>2.069</v>
      </c>
      <c r="K4818">
        <v>-96.417000000000002</v>
      </c>
      <c r="L4818">
        <v>94.710999999999999</v>
      </c>
      <c r="M4818">
        <v>39650.675999999999</v>
      </c>
      <c r="N4818">
        <v>4112.2190000000001</v>
      </c>
      <c r="O4818">
        <v>27.556000000000001</v>
      </c>
      <c r="P4818">
        <v>8.3390000000000004</v>
      </c>
      <c r="Q4818">
        <v>467.81400000000002</v>
      </c>
      <c r="R4818">
        <v>35502.563000000002</v>
      </c>
      <c r="S4818">
        <v>35034.749000000003</v>
      </c>
    </row>
    <row r="4819" spans="1:19" x14ac:dyDescent="0.3">
      <c r="A4819">
        <v>2021</v>
      </c>
      <c r="B4819">
        <v>7</v>
      </c>
      <c r="C4819">
        <v>20</v>
      </c>
      <c r="D4819">
        <v>18</v>
      </c>
      <c r="E4819">
        <v>37348.796000000002</v>
      </c>
      <c r="F4819">
        <v>767.64599999999996</v>
      </c>
      <c r="G4819">
        <v>123.968</v>
      </c>
      <c r="H4819">
        <v>81.510000000000005</v>
      </c>
      <c r="I4819">
        <v>124.655</v>
      </c>
      <c r="J4819">
        <v>2.0009999999999999</v>
      </c>
      <c r="K4819">
        <v>-92.444999999999993</v>
      </c>
      <c r="L4819">
        <v>94.564999999999998</v>
      </c>
      <c r="M4819">
        <v>38326.728000000003</v>
      </c>
      <c r="N4819">
        <v>1726.9480000000001</v>
      </c>
      <c r="O4819">
        <v>71.948999999999998</v>
      </c>
      <c r="P4819">
        <v>-0.19400000000000001</v>
      </c>
      <c r="Q4819">
        <v>449.267</v>
      </c>
      <c r="R4819">
        <v>36528.025000000001</v>
      </c>
      <c r="S4819">
        <v>36078.758000000002</v>
      </c>
    </row>
    <row r="4820" spans="1:19" x14ac:dyDescent="0.3">
      <c r="A4820">
        <v>2021</v>
      </c>
      <c r="B4820">
        <v>7</v>
      </c>
      <c r="C4820">
        <v>20</v>
      </c>
      <c r="D4820">
        <v>19</v>
      </c>
      <c r="E4820">
        <v>35551.165000000001</v>
      </c>
      <c r="F4820">
        <v>772.822</v>
      </c>
      <c r="G4820">
        <v>120.379</v>
      </c>
      <c r="H4820">
        <v>81.022999999999996</v>
      </c>
      <c r="I4820">
        <v>137.489</v>
      </c>
      <c r="J4820">
        <v>1.8859999999999999</v>
      </c>
      <c r="K4820">
        <v>-94.221999999999994</v>
      </c>
      <c r="L4820">
        <v>94.307000000000002</v>
      </c>
      <c r="M4820">
        <v>36544.47</v>
      </c>
      <c r="N4820">
        <v>249.15799999999999</v>
      </c>
      <c r="O4820">
        <v>94.525000000000006</v>
      </c>
      <c r="P4820">
        <v>3.2050000000000001</v>
      </c>
      <c r="Q4820">
        <v>409.48899999999998</v>
      </c>
      <c r="R4820">
        <v>36197.582000000002</v>
      </c>
      <c r="S4820">
        <v>35788.093000000001</v>
      </c>
    </row>
    <row r="4821" spans="1:19" x14ac:dyDescent="0.3">
      <c r="A4821">
        <v>2021</v>
      </c>
      <c r="B4821">
        <v>7</v>
      </c>
      <c r="C4821">
        <v>20</v>
      </c>
      <c r="D4821">
        <v>20</v>
      </c>
      <c r="E4821">
        <v>34974.872000000003</v>
      </c>
      <c r="F4821">
        <v>820.06399999999996</v>
      </c>
      <c r="G4821">
        <v>114.12</v>
      </c>
      <c r="H4821">
        <v>79.837999999999994</v>
      </c>
      <c r="I4821">
        <v>165.87</v>
      </c>
      <c r="J4821">
        <v>3.3860000000000001</v>
      </c>
      <c r="K4821">
        <v>-93.382000000000005</v>
      </c>
      <c r="L4821">
        <v>94.186999999999998</v>
      </c>
      <c r="M4821">
        <v>36044.836000000003</v>
      </c>
      <c r="N4821">
        <v>2.988</v>
      </c>
      <c r="O4821">
        <v>94.1</v>
      </c>
      <c r="P4821">
        <v>7.2290000000000001</v>
      </c>
      <c r="Q4821">
        <v>364.637</v>
      </c>
      <c r="R4821">
        <v>35940.519</v>
      </c>
      <c r="S4821">
        <v>35575.881999999998</v>
      </c>
    </row>
    <row r="4822" spans="1:19" x14ac:dyDescent="0.3">
      <c r="A4822">
        <v>2021</v>
      </c>
      <c r="B4822">
        <v>7</v>
      </c>
      <c r="C4822">
        <v>20</v>
      </c>
      <c r="D4822">
        <v>21</v>
      </c>
      <c r="E4822">
        <v>33607.572</v>
      </c>
      <c r="F4822">
        <v>880.38599999999997</v>
      </c>
      <c r="G4822">
        <v>106.739</v>
      </c>
      <c r="H4822">
        <v>79.272999999999996</v>
      </c>
      <c r="I4822">
        <v>599.99599999999998</v>
      </c>
      <c r="J4822">
        <v>6.1710000000000003</v>
      </c>
      <c r="K4822">
        <v>-22.222000000000001</v>
      </c>
      <c r="L4822">
        <v>93.950999999999993</v>
      </c>
      <c r="M4822">
        <v>35245.125999999997</v>
      </c>
      <c r="N4822">
        <v>0</v>
      </c>
      <c r="O4822">
        <v>0</v>
      </c>
      <c r="P4822">
        <v>2.4279999999999999</v>
      </c>
      <c r="Q4822">
        <v>320.53800000000001</v>
      </c>
      <c r="R4822">
        <v>35242.697999999997</v>
      </c>
      <c r="S4822">
        <v>34922.160000000003</v>
      </c>
    </row>
    <row r="4823" spans="1:19" x14ac:dyDescent="0.3">
      <c r="A4823">
        <v>2021</v>
      </c>
      <c r="B4823">
        <v>7</v>
      </c>
      <c r="C4823">
        <v>20</v>
      </c>
      <c r="D4823">
        <v>22</v>
      </c>
      <c r="E4823">
        <v>30276.86</v>
      </c>
      <c r="F4823">
        <v>1067.577</v>
      </c>
      <c r="G4823">
        <v>98.48</v>
      </c>
      <c r="H4823">
        <v>77.513000000000005</v>
      </c>
      <c r="I4823">
        <v>669.53200000000004</v>
      </c>
      <c r="J4823">
        <v>5.7759999999999998</v>
      </c>
      <c r="K4823">
        <v>10.456</v>
      </c>
      <c r="L4823">
        <v>93.120999999999995</v>
      </c>
      <c r="M4823">
        <v>32200.835999999999</v>
      </c>
      <c r="N4823">
        <v>0</v>
      </c>
      <c r="O4823">
        <v>0</v>
      </c>
      <c r="P4823">
        <v>-12.494999999999999</v>
      </c>
      <c r="Q4823">
        <v>279.18700000000001</v>
      </c>
      <c r="R4823">
        <v>32213.330999999998</v>
      </c>
      <c r="S4823">
        <v>31934.144</v>
      </c>
    </row>
    <row r="4824" spans="1:19" x14ac:dyDescent="0.3">
      <c r="A4824">
        <v>2021</v>
      </c>
      <c r="B4824">
        <v>7</v>
      </c>
      <c r="C4824">
        <v>20</v>
      </c>
      <c r="D4824">
        <v>23</v>
      </c>
      <c r="E4824">
        <v>27342.245999999999</v>
      </c>
      <c r="F4824">
        <v>1252.519</v>
      </c>
      <c r="G4824">
        <v>91.072000000000003</v>
      </c>
      <c r="H4824">
        <v>76.649000000000001</v>
      </c>
      <c r="I4824">
        <v>1124.624</v>
      </c>
      <c r="J4824">
        <v>6.3360000000000003</v>
      </c>
      <c r="K4824">
        <v>30.068999999999999</v>
      </c>
      <c r="L4824">
        <v>91.201999999999998</v>
      </c>
      <c r="M4824">
        <v>29923.645</v>
      </c>
      <c r="N4824">
        <v>0</v>
      </c>
      <c r="O4824">
        <v>0</v>
      </c>
      <c r="P4824">
        <v>-12.433999999999999</v>
      </c>
      <c r="Q4824">
        <v>238.36199999999999</v>
      </c>
      <c r="R4824">
        <v>29936.079000000002</v>
      </c>
      <c r="S4824">
        <v>29697.717000000001</v>
      </c>
    </row>
    <row r="4825" spans="1:19" x14ac:dyDescent="0.3">
      <c r="A4825">
        <v>2021</v>
      </c>
      <c r="B4825">
        <v>7</v>
      </c>
      <c r="C4825">
        <v>20</v>
      </c>
      <c r="D4825">
        <v>24</v>
      </c>
      <c r="E4825">
        <v>24926.427</v>
      </c>
      <c r="F4825">
        <v>1480.5360000000001</v>
      </c>
      <c r="G4825">
        <v>82.882999999999996</v>
      </c>
      <c r="H4825">
        <v>75.111999999999995</v>
      </c>
      <c r="I4825">
        <v>999.05899999999997</v>
      </c>
      <c r="J4825">
        <v>6.2009999999999996</v>
      </c>
      <c r="K4825">
        <v>39.049999999999997</v>
      </c>
      <c r="L4825">
        <v>89.289000000000001</v>
      </c>
      <c r="M4825">
        <v>27615.671999999999</v>
      </c>
      <c r="N4825">
        <v>0</v>
      </c>
      <c r="O4825">
        <v>0</v>
      </c>
      <c r="P4825">
        <v>-22.109000000000002</v>
      </c>
      <c r="Q4825">
        <v>203.16399999999999</v>
      </c>
      <c r="R4825">
        <v>27637.780999999999</v>
      </c>
      <c r="S4825">
        <v>27434.617999999999</v>
      </c>
    </row>
    <row r="4826" spans="1:19" x14ac:dyDescent="0.3">
      <c r="A4826">
        <v>2021</v>
      </c>
      <c r="B4826">
        <v>7</v>
      </c>
      <c r="C4826">
        <v>21</v>
      </c>
      <c r="D4826">
        <v>1</v>
      </c>
      <c r="E4826">
        <v>23536.106</v>
      </c>
      <c r="F4826">
        <v>1738.223</v>
      </c>
      <c r="G4826">
        <v>79.337000000000003</v>
      </c>
      <c r="H4826">
        <v>74.876999999999995</v>
      </c>
      <c r="I4826">
        <v>709.25599999999997</v>
      </c>
      <c r="J4826">
        <v>6.0380000000000003</v>
      </c>
      <c r="K4826">
        <v>39.883000000000003</v>
      </c>
      <c r="L4826">
        <v>88.55</v>
      </c>
      <c r="M4826">
        <v>26192.934000000001</v>
      </c>
      <c r="N4826">
        <v>0</v>
      </c>
      <c r="O4826">
        <v>0</v>
      </c>
      <c r="P4826">
        <v>-18.033000000000001</v>
      </c>
      <c r="Q4826">
        <v>182.05600000000001</v>
      </c>
      <c r="R4826">
        <v>26210.967000000001</v>
      </c>
      <c r="S4826">
        <v>26028.911</v>
      </c>
    </row>
    <row r="4827" spans="1:19" x14ac:dyDescent="0.3">
      <c r="A4827">
        <v>2021</v>
      </c>
      <c r="B4827">
        <v>7</v>
      </c>
      <c r="C4827">
        <v>21</v>
      </c>
      <c r="D4827">
        <v>2</v>
      </c>
      <c r="E4827">
        <v>22382.733</v>
      </c>
      <c r="F4827">
        <v>1838.1479999999999</v>
      </c>
      <c r="G4827">
        <v>75.421999999999997</v>
      </c>
      <c r="H4827">
        <v>73.340999999999994</v>
      </c>
      <c r="I4827">
        <v>424.76799999999997</v>
      </c>
      <c r="J4827">
        <v>5.9470000000000001</v>
      </c>
      <c r="K4827">
        <v>35.234999999999999</v>
      </c>
      <c r="L4827">
        <v>87.844999999999999</v>
      </c>
      <c r="M4827">
        <v>24848.019</v>
      </c>
      <c r="N4827">
        <v>0</v>
      </c>
      <c r="O4827">
        <v>0</v>
      </c>
      <c r="P4827">
        <v>-12.728999999999999</v>
      </c>
      <c r="Q4827">
        <v>169.75700000000001</v>
      </c>
      <c r="R4827">
        <v>24860.746999999999</v>
      </c>
      <c r="S4827">
        <v>24690.991000000002</v>
      </c>
    </row>
    <row r="4828" spans="1:19" x14ac:dyDescent="0.3">
      <c r="A4828">
        <v>2021</v>
      </c>
      <c r="B4828">
        <v>7</v>
      </c>
      <c r="C4828">
        <v>21</v>
      </c>
      <c r="D4828">
        <v>3</v>
      </c>
      <c r="E4828">
        <v>21939.553</v>
      </c>
      <c r="F4828">
        <v>1860.9190000000001</v>
      </c>
      <c r="G4828">
        <v>72.858999999999995</v>
      </c>
      <c r="H4828">
        <v>72.23</v>
      </c>
      <c r="I4828">
        <v>241.59299999999999</v>
      </c>
      <c r="J4828">
        <v>5.7679999999999998</v>
      </c>
      <c r="K4828">
        <v>30.815999999999999</v>
      </c>
      <c r="L4828">
        <v>87.572999999999993</v>
      </c>
      <c r="M4828">
        <v>24238.452000000001</v>
      </c>
      <c r="N4828">
        <v>0</v>
      </c>
      <c r="O4828">
        <v>0</v>
      </c>
      <c r="P4828">
        <v>-7.8179999999999996</v>
      </c>
      <c r="Q4828">
        <v>163.93100000000001</v>
      </c>
      <c r="R4828">
        <v>24246.269</v>
      </c>
      <c r="S4828">
        <v>24082.338</v>
      </c>
    </row>
    <row r="4829" spans="1:19" x14ac:dyDescent="0.3">
      <c r="A4829">
        <v>2021</v>
      </c>
      <c r="B4829">
        <v>7</v>
      </c>
      <c r="C4829">
        <v>21</v>
      </c>
      <c r="D4829">
        <v>4</v>
      </c>
      <c r="E4829">
        <v>22028.785</v>
      </c>
      <c r="F4829">
        <v>1840.912</v>
      </c>
      <c r="G4829">
        <v>71.27</v>
      </c>
      <c r="H4829">
        <v>71.578999999999994</v>
      </c>
      <c r="I4829">
        <v>121.383</v>
      </c>
      <c r="J4829">
        <v>4.4950000000000001</v>
      </c>
      <c r="K4829">
        <v>28.908000000000001</v>
      </c>
      <c r="L4829">
        <v>87.620999999999995</v>
      </c>
      <c r="M4829">
        <v>24183.684000000001</v>
      </c>
      <c r="N4829">
        <v>0</v>
      </c>
      <c r="O4829">
        <v>0</v>
      </c>
      <c r="P4829">
        <v>-4.7880000000000003</v>
      </c>
      <c r="Q4829">
        <v>164.33600000000001</v>
      </c>
      <c r="R4829">
        <v>24188.472000000002</v>
      </c>
      <c r="S4829">
        <v>24024.135999999999</v>
      </c>
    </row>
    <row r="4830" spans="1:19" x14ac:dyDescent="0.3">
      <c r="A4830">
        <v>2021</v>
      </c>
      <c r="B4830">
        <v>7</v>
      </c>
      <c r="C4830">
        <v>21</v>
      </c>
      <c r="D4830">
        <v>5</v>
      </c>
      <c r="E4830">
        <v>22971.072</v>
      </c>
      <c r="F4830">
        <v>1697.6120000000001</v>
      </c>
      <c r="G4830">
        <v>71.218000000000004</v>
      </c>
      <c r="H4830">
        <v>72.006</v>
      </c>
      <c r="I4830">
        <v>84.954999999999998</v>
      </c>
      <c r="J4830">
        <v>2.8220000000000001</v>
      </c>
      <c r="K4830">
        <v>13.032</v>
      </c>
      <c r="L4830">
        <v>88.162000000000006</v>
      </c>
      <c r="M4830">
        <v>24929.661</v>
      </c>
      <c r="N4830">
        <v>8.4000000000000005E-2</v>
      </c>
      <c r="O4830">
        <v>0</v>
      </c>
      <c r="P4830">
        <v>-3.5569999999999999</v>
      </c>
      <c r="Q4830">
        <v>173.36199999999999</v>
      </c>
      <c r="R4830">
        <v>24933.133000000002</v>
      </c>
      <c r="S4830">
        <v>24759.772000000001</v>
      </c>
    </row>
    <row r="4831" spans="1:19" x14ac:dyDescent="0.3">
      <c r="A4831">
        <v>2021</v>
      </c>
      <c r="B4831">
        <v>7</v>
      </c>
      <c r="C4831">
        <v>21</v>
      </c>
      <c r="D4831">
        <v>6</v>
      </c>
      <c r="E4831">
        <v>24137.05</v>
      </c>
      <c r="F4831">
        <v>1528.095</v>
      </c>
      <c r="G4831">
        <v>72.069000000000003</v>
      </c>
      <c r="H4831">
        <v>73.117000000000004</v>
      </c>
      <c r="I4831">
        <v>149.79499999999999</v>
      </c>
      <c r="J4831">
        <v>3.399</v>
      </c>
      <c r="K4831">
        <v>5.181</v>
      </c>
      <c r="L4831">
        <v>88.864999999999995</v>
      </c>
      <c r="M4831">
        <v>25985.502</v>
      </c>
      <c r="N4831">
        <v>116.83799999999999</v>
      </c>
      <c r="O4831">
        <v>0</v>
      </c>
      <c r="P4831">
        <v>-1.0640000000000001</v>
      </c>
      <c r="Q4831">
        <v>193.54900000000001</v>
      </c>
      <c r="R4831">
        <v>25869.726999999999</v>
      </c>
      <c r="S4831">
        <v>25676.179</v>
      </c>
    </row>
    <row r="4832" spans="1:19" x14ac:dyDescent="0.3">
      <c r="A4832">
        <v>2021</v>
      </c>
      <c r="B4832">
        <v>7</v>
      </c>
      <c r="C4832">
        <v>21</v>
      </c>
      <c r="D4832">
        <v>7</v>
      </c>
      <c r="E4832">
        <v>26175.794999999998</v>
      </c>
      <c r="F4832">
        <v>1405.385</v>
      </c>
      <c r="G4832">
        <v>74.483000000000004</v>
      </c>
      <c r="H4832">
        <v>74.25</v>
      </c>
      <c r="I4832">
        <v>294.92899999999997</v>
      </c>
      <c r="J4832">
        <v>4.1639999999999997</v>
      </c>
      <c r="K4832">
        <v>12.173</v>
      </c>
      <c r="L4832">
        <v>90.168000000000006</v>
      </c>
      <c r="M4832">
        <v>28056.864000000001</v>
      </c>
      <c r="N4832">
        <v>1273.3699999999999</v>
      </c>
      <c r="O4832">
        <v>0</v>
      </c>
      <c r="P4832">
        <v>-0.80700000000000005</v>
      </c>
      <c r="Q4832">
        <v>229.24799999999999</v>
      </c>
      <c r="R4832">
        <v>26784.300999999999</v>
      </c>
      <c r="S4832">
        <v>26555.053</v>
      </c>
    </row>
    <row r="4833" spans="1:19" x14ac:dyDescent="0.3">
      <c r="A4833">
        <v>2021</v>
      </c>
      <c r="B4833">
        <v>7</v>
      </c>
      <c r="C4833">
        <v>21</v>
      </c>
      <c r="D4833">
        <v>8</v>
      </c>
      <c r="E4833">
        <v>28421.795999999998</v>
      </c>
      <c r="F4833">
        <v>1300.194</v>
      </c>
      <c r="G4833">
        <v>81.540000000000006</v>
      </c>
      <c r="H4833">
        <v>74.06</v>
      </c>
      <c r="I4833">
        <v>488.18</v>
      </c>
      <c r="J4833">
        <v>4.9000000000000004</v>
      </c>
      <c r="K4833">
        <v>6.8630000000000004</v>
      </c>
      <c r="L4833">
        <v>92.100999999999999</v>
      </c>
      <c r="M4833">
        <v>30388.094000000001</v>
      </c>
      <c r="N4833">
        <v>3595.5859999999998</v>
      </c>
      <c r="O4833">
        <v>-21.863</v>
      </c>
      <c r="P4833">
        <v>-0.754</v>
      </c>
      <c r="Q4833">
        <v>272.43799999999999</v>
      </c>
      <c r="R4833">
        <v>26815.125</v>
      </c>
      <c r="S4833">
        <v>26542.687000000002</v>
      </c>
    </row>
    <row r="4834" spans="1:19" x14ac:dyDescent="0.3">
      <c r="A4834">
        <v>2021</v>
      </c>
      <c r="B4834">
        <v>7</v>
      </c>
      <c r="C4834">
        <v>21</v>
      </c>
      <c r="D4834">
        <v>9</v>
      </c>
      <c r="E4834">
        <v>30388.808000000001</v>
      </c>
      <c r="F4834">
        <v>1222.519</v>
      </c>
      <c r="G4834">
        <v>89.79</v>
      </c>
      <c r="H4834">
        <v>74.896000000000001</v>
      </c>
      <c r="I4834">
        <v>601.69799999999998</v>
      </c>
      <c r="J4834">
        <v>5.4370000000000003</v>
      </c>
      <c r="K4834">
        <v>6.98</v>
      </c>
      <c r="L4834">
        <v>93.120999999999995</v>
      </c>
      <c r="M4834">
        <v>32393.46</v>
      </c>
      <c r="N4834">
        <v>5912.4340000000002</v>
      </c>
      <c r="O4834">
        <v>-63.057000000000002</v>
      </c>
      <c r="P4834">
        <v>-0.11600000000000001</v>
      </c>
      <c r="Q4834">
        <v>312.91800000000001</v>
      </c>
      <c r="R4834">
        <v>26544.2</v>
      </c>
      <c r="S4834">
        <v>26231.281999999999</v>
      </c>
    </row>
    <row r="4835" spans="1:19" x14ac:dyDescent="0.3">
      <c r="A4835">
        <v>2021</v>
      </c>
      <c r="B4835">
        <v>7</v>
      </c>
      <c r="C4835">
        <v>21</v>
      </c>
      <c r="D4835">
        <v>10</v>
      </c>
      <c r="E4835">
        <v>32560.474999999999</v>
      </c>
      <c r="F4835">
        <v>1143.095</v>
      </c>
      <c r="G4835">
        <v>98.013999999999996</v>
      </c>
      <c r="H4835">
        <v>75.831999999999994</v>
      </c>
      <c r="I4835">
        <v>568.28399999999999</v>
      </c>
      <c r="J4835">
        <v>5.7370000000000001</v>
      </c>
      <c r="K4835">
        <v>16.605</v>
      </c>
      <c r="L4835">
        <v>93.715000000000003</v>
      </c>
      <c r="M4835">
        <v>34463.743000000002</v>
      </c>
      <c r="N4835">
        <v>7793.5609999999997</v>
      </c>
      <c r="O4835">
        <v>-90.234999999999999</v>
      </c>
      <c r="P4835">
        <v>1.472</v>
      </c>
      <c r="Q4835">
        <v>346.529</v>
      </c>
      <c r="R4835">
        <v>26758.946</v>
      </c>
      <c r="S4835">
        <v>26412.416000000001</v>
      </c>
    </row>
    <row r="4836" spans="1:19" x14ac:dyDescent="0.3">
      <c r="A4836">
        <v>2021</v>
      </c>
      <c r="B4836">
        <v>7</v>
      </c>
      <c r="C4836">
        <v>21</v>
      </c>
      <c r="D4836">
        <v>11</v>
      </c>
      <c r="E4836">
        <v>34525.243000000002</v>
      </c>
      <c r="F4836">
        <v>1058.7439999999999</v>
      </c>
      <c r="G4836">
        <v>106.107</v>
      </c>
      <c r="H4836">
        <v>77.212000000000003</v>
      </c>
      <c r="I4836">
        <v>483.69600000000003</v>
      </c>
      <c r="J4836">
        <v>5.8719999999999999</v>
      </c>
      <c r="K4836">
        <v>19.143000000000001</v>
      </c>
      <c r="L4836">
        <v>94.090999999999994</v>
      </c>
      <c r="M4836">
        <v>36264</v>
      </c>
      <c r="N4836">
        <v>9046.5689999999995</v>
      </c>
      <c r="O4836">
        <v>-91.251000000000005</v>
      </c>
      <c r="P4836">
        <v>2.6480000000000001</v>
      </c>
      <c r="Q4836">
        <v>377.56</v>
      </c>
      <c r="R4836">
        <v>27306.034</v>
      </c>
      <c r="S4836">
        <v>26928.473999999998</v>
      </c>
    </row>
    <row r="4837" spans="1:19" x14ac:dyDescent="0.3">
      <c r="A4837">
        <v>2021</v>
      </c>
      <c r="B4837">
        <v>7</v>
      </c>
      <c r="C4837">
        <v>21</v>
      </c>
      <c r="D4837">
        <v>12</v>
      </c>
      <c r="E4837">
        <v>35957.184000000001</v>
      </c>
      <c r="F4837">
        <v>955.65599999999995</v>
      </c>
      <c r="G4837">
        <v>113.462</v>
      </c>
      <c r="H4837">
        <v>78.551000000000002</v>
      </c>
      <c r="I4837">
        <v>447.51600000000002</v>
      </c>
      <c r="J4837">
        <v>5.8419999999999996</v>
      </c>
      <c r="K4837">
        <v>6.7160000000000002</v>
      </c>
      <c r="L4837">
        <v>94.322000000000003</v>
      </c>
      <c r="M4837">
        <v>37545.786999999997</v>
      </c>
      <c r="N4837">
        <v>9665.2909999999993</v>
      </c>
      <c r="O4837">
        <v>-54.188000000000002</v>
      </c>
      <c r="P4837">
        <v>4.8209999999999997</v>
      </c>
      <c r="Q4837">
        <v>404.38299999999998</v>
      </c>
      <c r="R4837">
        <v>27929.863000000001</v>
      </c>
      <c r="S4837">
        <v>27525.48</v>
      </c>
    </row>
    <row r="4838" spans="1:19" x14ac:dyDescent="0.3">
      <c r="A4838">
        <v>2021</v>
      </c>
      <c r="B4838">
        <v>7</v>
      </c>
      <c r="C4838">
        <v>21</v>
      </c>
      <c r="D4838">
        <v>13</v>
      </c>
      <c r="E4838">
        <v>37540.203000000001</v>
      </c>
      <c r="F4838">
        <v>829.59199999999998</v>
      </c>
      <c r="G4838">
        <v>119.711</v>
      </c>
      <c r="H4838">
        <v>81.427999999999997</v>
      </c>
      <c r="I4838">
        <v>423.50099999999998</v>
      </c>
      <c r="J4838">
        <v>5.7359999999999998</v>
      </c>
      <c r="K4838">
        <v>4.3650000000000002</v>
      </c>
      <c r="L4838">
        <v>94.551000000000002</v>
      </c>
      <c r="M4838">
        <v>38979.375999999997</v>
      </c>
      <c r="N4838">
        <v>9717.3770000000004</v>
      </c>
      <c r="O4838">
        <v>-17.364999999999998</v>
      </c>
      <c r="P4838">
        <v>4.6230000000000002</v>
      </c>
      <c r="Q4838">
        <v>430.33199999999999</v>
      </c>
      <c r="R4838">
        <v>29274.741000000002</v>
      </c>
      <c r="S4838">
        <v>28844.407999999999</v>
      </c>
    </row>
    <row r="4839" spans="1:19" x14ac:dyDescent="0.3">
      <c r="A4839">
        <v>2021</v>
      </c>
      <c r="B4839">
        <v>7</v>
      </c>
      <c r="C4839">
        <v>21</v>
      </c>
      <c r="D4839">
        <v>14</v>
      </c>
      <c r="E4839">
        <v>38674.497000000003</v>
      </c>
      <c r="F4839">
        <v>774.99699999999996</v>
      </c>
      <c r="G4839">
        <v>124.80200000000001</v>
      </c>
      <c r="H4839">
        <v>82.466999999999999</v>
      </c>
      <c r="I4839">
        <v>351.24599999999998</v>
      </c>
      <c r="J4839">
        <v>5.0949999999999998</v>
      </c>
      <c r="K4839">
        <v>-12.552</v>
      </c>
      <c r="L4839">
        <v>94.695999999999998</v>
      </c>
      <c r="M4839">
        <v>39970.446000000004</v>
      </c>
      <c r="N4839">
        <v>9213.7630000000008</v>
      </c>
      <c r="O4839">
        <v>-4.7770000000000001</v>
      </c>
      <c r="P4839">
        <v>3.698</v>
      </c>
      <c r="Q4839">
        <v>457.29599999999999</v>
      </c>
      <c r="R4839">
        <v>30757.761999999999</v>
      </c>
      <c r="S4839">
        <v>30300.466</v>
      </c>
    </row>
    <row r="4840" spans="1:19" x14ac:dyDescent="0.3">
      <c r="A4840">
        <v>2021</v>
      </c>
      <c r="B4840">
        <v>7</v>
      </c>
      <c r="C4840">
        <v>21</v>
      </c>
      <c r="D4840">
        <v>15</v>
      </c>
      <c r="E4840">
        <v>39495.133999999998</v>
      </c>
      <c r="F4840">
        <v>759.64800000000002</v>
      </c>
      <c r="G4840">
        <v>128.26900000000001</v>
      </c>
      <c r="H4840">
        <v>83.823999999999998</v>
      </c>
      <c r="I4840">
        <v>284.096</v>
      </c>
      <c r="J4840">
        <v>4.0839999999999996</v>
      </c>
      <c r="K4840">
        <v>-14.821</v>
      </c>
      <c r="L4840">
        <v>94.793999999999997</v>
      </c>
      <c r="M4840">
        <v>40706.758999999998</v>
      </c>
      <c r="N4840">
        <v>8070.723</v>
      </c>
      <c r="O4840">
        <v>-2.3450000000000002</v>
      </c>
      <c r="P4840">
        <v>6.9619999999999997</v>
      </c>
      <c r="Q4840">
        <v>478.36500000000001</v>
      </c>
      <c r="R4840">
        <v>32631.419000000002</v>
      </c>
      <c r="S4840">
        <v>32153.053</v>
      </c>
    </row>
    <row r="4841" spans="1:19" x14ac:dyDescent="0.3">
      <c r="A4841">
        <v>2021</v>
      </c>
      <c r="B4841">
        <v>7</v>
      </c>
      <c r="C4841">
        <v>21</v>
      </c>
      <c r="D4841">
        <v>16</v>
      </c>
      <c r="E4841">
        <v>39710.28</v>
      </c>
      <c r="F4841">
        <v>740.73299999999995</v>
      </c>
      <c r="G4841">
        <v>129.77000000000001</v>
      </c>
      <c r="H4841">
        <v>82.611999999999995</v>
      </c>
      <c r="I4841">
        <v>91.177000000000007</v>
      </c>
      <c r="J4841">
        <v>1.821</v>
      </c>
      <c r="K4841">
        <v>-72.41</v>
      </c>
      <c r="L4841">
        <v>94.823999999999998</v>
      </c>
      <c r="M4841">
        <v>40649.036</v>
      </c>
      <c r="N4841">
        <v>6344.4780000000001</v>
      </c>
      <c r="O4841">
        <v>2.0030000000000001</v>
      </c>
      <c r="P4841">
        <v>7.9640000000000004</v>
      </c>
      <c r="Q4841">
        <v>490.67500000000001</v>
      </c>
      <c r="R4841">
        <v>34294.591</v>
      </c>
      <c r="S4841">
        <v>33803.915999999997</v>
      </c>
    </row>
    <row r="4842" spans="1:19" x14ac:dyDescent="0.3">
      <c r="A4842">
        <v>2021</v>
      </c>
      <c r="B4842">
        <v>7</v>
      </c>
      <c r="C4842">
        <v>21</v>
      </c>
      <c r="D4842">
        <v>17</v>
      </c>
      <c r="E4842">
        <v>39133.271000000001</v>
      </c>
      <c r="F4842">
        <v>737.05200000000002</v>
      </c>
      <c r="G4842">
        <v>130.244</v>
      </c>
      <c r="H4842">
        <v>82.578000000000003</v>
      </c>
      <c r="I4842">
        <v>98.588999999999999</v>
      </c>
      <c r="J4842">
        <v>2.069</v>
      </c>
      <c r="K4842">
        <v>-101.911</v>
      </c>
      <c r="L4842">
        <v>94.781000000000006</v>
      </c>
      <c r="M4842">
        <v>40046.43</v>
      </c>
      <c r="N4842">
        <v>4112.2190000000001</v>
      </c>
      <c r="O4842">
        <v>27.556000000000001</v>
      </c>
      <c r="P4842">
        <v>8.3390000000000004</v>
      </c>
      <c r="Q4842">
        <v>489.51</v>
      </c>
      <c r="R4842">
        <v>35898.317000000003</v>
      </c>
      <c r="S4842">
        <v>35408.805999999997</v>
      </c>
    </row>
    <row r="4843" spans="1:19" x14ac:dyDescent="0.3">
      <c r="A4843">
        <v>2021</v>
      </c>
      <c r="B4843">
        <v>7</v>
      </c>
      <c r="C4843">
        <v>21</v>
      </c>
      <c r="D4843">
        <v>18</v>
      </c>
      <c r="E4843">
        <v>37714.129999999997</v>
      </c>
      <c r="F4843">
        <v>767.64599999999996</v>
      </c>
      <c r="G4843">
        <v>127.77800000000001</v>
      </c>
      <c r="H4843">
        <v>81.905000000000001</v>
      </c>
      <c r="I4843">
        <v>124.655</v>
      </c>
      <c r="J4843">
        <v>2.0009999999999999</v>
      </c>
      <c r="K4843">
        <v>-97.623000000000005</v>
      </c>
      <c r="L4843">
        <v>94.641999999999996</v>
      </c>
      <c r="M4843">
        <v>38687.356</v>
      </c>
      <c r="N4843">
        <v>1726.9480000000001</v>
      </c>
      <c r="O4843">
        <v>71.948999999999998</v>
      </c>
      <c r="P4843">
        <v>-0.19400000000000001</v>
      </c>
      <c r="Q4843">
        <v>470.31700000000001</v>
      </c>
      <c r="R4843">
        <v>36888.652999999998</v>
      </c>
      <c r="S4843">
        <v>36418.336000000003</v>
      </c>
    </row>
    <row r="4844" spans="1:19" x14ac:dyDescent="0.3">
      <c r="A4844">
        <v>2021</v>
      </c>
      <c r="B4844">
        <v>7</v>
      </c>
      <c r="C4844">
        <v>21</v>
      </c>
      <c r="D4844">
        <v>19</v>
      </c>
      <c r="E4844">
        <v>35863.745999999999</v>
      </c>
      <c r="F4844">
        <v>772.822</v>
      </c>
      <c r="G4844">
        <v>124.267</v>
      </c>
      <c r="H4844">
        <v>81.364000000000004</v>
      </c>
      <c r="I4844">
        <v>137.489</v>
      </c>
      <c r="J4844">
        <v>1.8859999999999999</v>
      </c>
      <c r="K4844">
        <v>-99.325000000000003</v>
      </c>
      <c r="L4844">
        <v>94.391999999999996</v>
      </c>
      <c r="M4844">
        <v>36852.374000000003</v>
      </c>
      <c r="N4844">
        <v>249.15799999999999</v>
      </c>
      <c r="O4844">
        <v>94.525000000000006</v>
      </c>
      <c r="P4844">
        <v>3.2050000000000001</v>
      </c>
      <c r="Q4844">
        <v>424.82400000000001</v>
      </c>
      <c r="R4844">
        <v>36505.485999999997</v>
      </c>
      <c r="S4844">
        <v>36080.661999999997</v>
      </c>
    </row>
    <row r="4845" spans="1:19" x14ac:dyDescent="0.3">
      <c r="A4845">
        <v>2021</v>
      </c>
      <c r="B4845">
        <v>7</v>
      </c>
      <c r="C4845">
        <v>21</v>
      </c>
      <c r="D4845">
        <v>20</v>
      </c>
      <c r="E4845">
        <v>35107.874000000003</v>
      </c>
      <c r="F4845">
        <v>820.06399999999996</v>
      </c>
      <c r="G4845">
        <v>117.5</v>
      </c>
      <c r="H4845">
        <v>80.054000000000002</v>
      </c>
      <c r="I4845">
        <v>165.87</v>
      </c>
      <c r="J4845">
        <v>3.3860000000000001</v>
      </c>
      <c r="K4845">
        <v>-98.028000000000006</v>
      </c>
      <c r="L4845">
        <v>94.24</v>
      </c>
      <c r="M4845">
        <v>36173.461000000003</v>
      </c>
      <c r="N4845">
        <v>2.988</v>
      </c>
      <c r="O4845">
        <v>94.1</v>
      </c>
      <c r="P4845">
        <v>7.2290000000000001</v>
      </c>
      <c r="Q4845">
        <v>374.00200000000001</v>
      </c>
      <c r="R4845">
        <v>36069.144</v>
      </c>
      <c r="S4845">
        <v>35695.142</v>
      </c>
    </row>
    <row r="4846" spans="1:19" x14ac:dyDescent="0.3">
      <c r="A4846">
        <v>2021</v>
      </c>
      <c r="B4846">
        <v>7</v>
      </c>
      <c r="C4846">
        <v>21</v>
      </c>
      <c r="D4846">
        <v>21</v>
      </c>
      <c r="E4846">
        <v>33659.012000000002</v>
      </c>
      <c r="F4846">
        <v>880.38599999999997</v>
      </c>
      <c r="G4846">
        <v>111.479</v>
      </c>
      <c r="H4846">
        <v>79.417000000000002</v>
      </c>
      <c r="I4846">
        <v>599.99599999999998</v>
      </c>
      <c r="J4846">
        <v>6.1710000000000003</v>
      </c>
      <c r="K4846">
        <v>-22.913</v>
      </c>
      <c r="L4846">
        <v>94.004000000000005</v>
      </c>
      <c r="M4846">
        <v>35296.072999999997</v>
      </c>
      <c r="N4846">
        <v>0</v>
      </c>
      <c r="O4846">
        <v>0</v>
      </c>
      <c r="P4846">
        <v>2.4279999999999999</v>
      </c>
      <c r="Q4846">
        <v>327.78399999999999</v>
      </c>
      <c r="R4846">
        <v>35293.644999999997</v>
      </c>
      <c r="S4846">
        <v>34965.860999999997</v>
      </c>
    </row>
    <row r="4847" spans="1:19" x14ac:dyDescent="0.3">
      <c r="A4847">
        <v>2021</v>
      </c>
      <c r="B4847">
        <v>7</v>
      </c>
      <c r="C4847">
        <v>21</v>
      </c>
      <c r="D4847">
        <v>22</v>
      </c>
      <c r="E4847">
        <v>30537.816999999999</v>
      </c>
      <c r="F4847">
        <v>1067.577</v>
      </c>
      <c r="G4847">
        <v>103.73699999999999</v>
      </c>
      <c r="H4847">
        <v>77.766999999999996</v>
      </c>
      <c r="I4847">
        <v>669.53200000000004</v>
      </c>
      <c r="J4847">
        <v>5.7759999999999998</v>
      </c>
      <c r="K4847">
        <v>10.7</v>
      </c>
      <c r="L4847">
        <v>93.298000000000002</v>
      </c>
      <c r="M4847">
        <v>32462.467000000001</v>
      </c>
      <c r="N4847">
        <v>0</v>
      </c>
      <c r="O4847">
        <v>0</v>
      </c>
      <c r="P4847">
        <v>-12.494999999999999</v>
      </c>
      <c r="Q4847">
        <v>286.21699999999998</v>
      </c>
      <c r="R4847">
        <v>32474.962</v>
      </c>
      <c r="S4847">
        <v>32188.744999999999</v>
      </c>
    </row>
    <row r="4848" spans="1:19" x14ac:dyDescent="0.3">
      <c r="A4848">
        <v>2021</v>
      </c>
      <c r="B4848">
        <v>7</v>
      </c>
      <c r="C4848">
        <v>21</v>
      </c>
      <c r="D4848">
        <v>23</v>
      </c>
      <c r="E4848">
        <v>27640.078000000001</v>
      </c>
      <c r="F4848">
        <v>1252.519</v>
      </c>
      <c r="G4848">
        <v>94.924999999999997</v>
      </c>
      <c r="H4848">
        <v>76.918000000000006</v>
      </c>
      <c r="I4848">
        <v>1124.624</v>
      </c>
      <c r="J4848">
        <v>6.3360000000000003</v>
      </c>
      <c r="K4848">
        <v>30.853000000000002</v>
      </c>
      <c r="L4848">
        <v>91.730999999999995</v>
      </c>
      <c r="M4848">
        <v>30223.06</v>
      </c>
      <c r="N4848">
        <v>0</v>
      </c>
      <c r="O4848">
        <v>0</v>
      </c>
      <c r="P4848">
        <v>-12.433999999999999</v>
      </c>
      <c r="Q4848">
        <v>244.273</v>
      </c>
      <c r="R4848">
        <v>30235.493999999999</v>
      </c>
      <c r="S4848">
        <v>29991.221000000001</v>
      </c>
    </row>
    <row r="4849" spans="1:19" x14ac:dyDescent="0.3">
      <c r="A4849">
        <v>2021</v>
      </c>
      <c r="B4849">
        <v>7</v>
      </c>
      <c r="C4849">
        <v>21</v>
      </c>
      <c r="D4849">
        <v>24</v>
      </c>
      <c r="E4849">
        <v>25291.911</v>
      </c>
      <c r="F4849">
        <v>1480.5360000000001</v>
      </c>
      <c r="G4849">
        <v>87.043000000000006</v>
      </c>
      <c r="H4849">
        <v>75.430999999999997</v>
      </c>
      <c r="I4849">
        <v>999.05899999999997</v>
      </c>
      <c r="J4849">
        <v>6.2009999999999996</v>
      </c>
      <c r="K4849">
        <v>40.573</v>
      </c>
      <c r="L4849">
        <v>89.647999999999996</v>
      </c>
      <c r="M4849">
        <v>27983.358</v>
      </c>
      <c r="N4849">
        <v>0</v>
      </c>
      <c r="O4849">
        <v>0</v>
      </c>
      <c r="P4849">
        <v>-22.109000000000002</v>
      </c>
      <c r="Q4849">
        <v>208.64400000000001</v>
      </c>
      <c r="R4849">
        <v>28005.467000000001</v>
      </c>
      <c r="S4849">
        <v>27796.823</v>
      </c>
    </row>
    <row r="4850" spans="1:19" x14ac:dyDescent="0.3">
      <c r="A4850">
        <v>2021</v>
      </c>
      <c r="B4850">
        <v>7</v>
      </c>
      <c r="C4850">
        <v>22</v>
      </c>
      <c r="D4850">
        <v>1</v>
      </c>
      <c r="E4850">
        <v>25667.048999999999</v>
      </c>
      <c r="F4850">
        <v>1738.223</v>
      </c>
      <c r="G4850">
        <v>89.465000000000003</v>
      </c>
      <c r="H4850">
        <v>76.447999999999993</v>
      </c>
      <c r="I4850">
        <v>709.25599999999997</v>
      </c>
      <c r="J4850">
        <v>6.0380000000000003</v>
      </c>
      <c r="K4850">
        <v>44.893000000000001</v>
      </c>
      <c r="L4850">
        <v>89.885999999999996</v>
      </c>
      <c r="M4850">
        <v>28331.794000000002</v>
      </c>
      <c r="N4850">
        <v>0</v>
      </c>
      <c r="O4850">
        <v>0</v>
      </c>
      <c r="P4850">
        <v>-18.033000000000001</v>
      </c>
      <c r="Q4850">
        <v>186.26</v>
      </c>
      <c r="R4850">
        <v>28349.827000000001</v>
      </c>
      <c r="S4850">
        <v>28163.566999999999</v>
      </c>
    </row>
    <row r="4851" spans="1:19" x14ac:dyDescent="0.3">
      <c r="A4851">
        <v>2021</v>
      </c>
      <c r="B4851">
        <v>7</v>
      </c>
      <c r="C4851">
        <v>22</v>
      </c>
      <c r="D4851">
        <v>2</v>
      </c>
      <c r="E4851">
        <v>24534.537</v>
      </c>
      <c r="F4851">
        <v>1838.1479999999999</v>
      </c>
      <c r="G4851">
        <v>83.988</v>
      </c>
      <c r="H4851">
        <v>74.887</v>
      </c>
      <c r="I4851">
        <v>424.76799999999997</v>
      </c>
      <c r="J4851">
        <v>5.9470000000000001</v>
      </c>
      <c r="K4851">
        <v>38.04</v>
      </c>
      <c r="L4851">
        <v>89.153999999999996</v>
      </c>
      <c r="M4851">
        <v>27005.481</v>
      </c>
      <c r="N4851">
        <v>0</v>
      </c>
      <c r="O4851">
        <v>0</v>
      </c>
      <c r="P4851">
        <v>-12.728999999999999</v>
      </c>
      <c r="Q4851">
        <v>173.63800000000001</v>
      </c>
      <c r="R4851">
        <v>27018.21</v>
      </c>
      <c r="S4851">
        <v>26844.572</v>
      </c>
    </row>
    <row r="4852" spans="1:19" x14ac:dyDescent="0.3">
      <c r="A4852">
        <v>2021</v>
      </c>
      <c r="B4852">
        <v>7</v>
      </c>
      <c r="C4852">
        <v>22</v>
      </c>
      <c r="D4852">
        <v>3</v>
      </c>
      <c r="E4852">
        <v>23908.263999999999</v>
      </c>
      <c r="F4852">
        <v>1860.9190000000001</v>
      </c>
      <c r="G4852">
        <v>80.206000000000003</v>
      </c>
      <c r="H4852">
        <v>73.576999999999998</v>
      </c>
      <c r="I4852">
        <v>241.59299999999999</v>
      </c>
      <c r="J4852">
        <v>5.7679999999999998</v>
      </c>
      <c r="K4852">
        <v>33.281999999999996</v>
      </c>
      <c r="L4852">
        <v>88.784999999999997</v>
      </c>
      <c r="M4852">
        <v>26212.187000000002</v>
      </c>
      <c r="N4852">
        <v>0</v>
      </c>
      <c r="O4852">
        <v>0</v>
      </c>
      <c r="P4852">
        <v>-7.8179999999999996</v>
      </c>
      <c r="Q4852">
        <v>167.334</v>
      </c>
      <c r="R4852">
        <v>26220.004000000001</v>
      </c>
      <c r="S4852">
        <v>26052.670999999998</v>
      </c>
    </row>
    <row r="4853" spans="1:19" x14ac:dyDescent="0.3">
      <c r="A4853">
        <v>2021</v>
      </c>
      <c r="B4853">
        <v>7</v>
      </c>
      <c r="C4853">
        <v>22</v>
      </c>
      <c r="D4853">
        <v>4</v>
      </c>
      <c r="E4853">
        <v>24092.278999999999</v>
      </c>
      <c r="F4853">
        <v>1840.912</v>
      </c>
      <c r="G4853">
        <v>77.783000000000001</v>
      </c>
      <c r="H4853">
        <v>72.948999999999998</v>
      </c>
      <c r="I4853">
        <v>121.383</v>
      </c>
      <c r="J4853">
        <v>4.4950000000000001</v>
      </c>
      <c r="K4853">
        <v>31.146000000000001</v>
      </c>
      <c r="L4853">
        <v>88.894999999999996</v>
      </c>
      <c r="M4853">
        <v>26252.06</v>
      </c>
      <c r="N4853">
        <v>0</v>
      </c>
      <c r="O4853">
        <v>0</v>
      </c>
      <c r="P4853">
        <v>-4.7880000000000003</v>
      </c>
      <c r="Q4853">
        <v>167.38399999999999</v>
      </c>
      <c r="R4853">
        <v>26256.848000000002</v>
      </c>
      <c r="S4853">
        <v>26089.464</v>
      </c>
    </row>
    <row r="4854" spans="1:19" x14ac:dyDescent="0.3">
      <c r="A4854">
        <v>2021</v>
      </c>
      <c r="B4854">
        <v>7</v>
      </c>
      <c r="C4854">
        <v>22</v>
      </c>
      <c r="D4854">
        <v>5</v>
      </c>
      <c r="E4854">
        <v>25095.232</v>
      </c>
      <c r="F4854">
        <v>1697.6120000000001</v>
      </c>
      <c r="G4854">
        <v>77.283000000000001</v>
      </c>
      <c r="H4854">
        <v>73.423000000000002</v>
      </c>
      <c r="I4854">
        <v>84.954999999999998</v>
      </c>
      <c r="J4854">
        <v>2.8220000000000001</v>
      </c>
      <c r="K4854">
        <v>14.262</v>
      </c>
      <c r="L4854">
        <v>89.492000000000004</v>
      </c>
      <c r="M4854">
        <v>27057.797999999999</v>
      </c>
      <c r="N4854">
        <v>0</v>
      </c>
      <c r="O4854">
        <v>0</v>
      </c>
      <c r="P4854">
        <v>-3.5569999999999999</v>
      </c>
      <c r="Q4854">
        <v>177.126</v>
      </c>
      <c r="R4854">
        <v>27061.353999999999</v>
      </c>
      <c r="S4854">
        <v>26884.227999999999</v>
      </c>
    </row>
    <row r="4855" spans="1:19" x14ac:dyDescent="0.3">
      <c r="A4855">
        <v>2021</v>
      </c>
      <c r="B4855">
        <v>7</v>
      </c>
      <c r="C4855">
        <v>22</v>
      </c>
      <c r="D4855">
        <v>6</v>
      </c>
      <c r="E4855">
        <v>26495.008999999998</v>
      </c>
      <c r="F4855">
        <v>1528.095</v>
      </c>
      <c r="G4855">
        <v>78.388999999999996</v>
      </c>
      <c r="H4855">
        <v>74.769000000000005</v>
      </c>
      <c r="I4855">
        <v>149.79499999999999</v>
      </c>
      <c r="J4855">
        <v>3.399</v>
      </c>
      <c r="K4855">
        <v>5.7939999999999996</v>
      </c>
      <c r="L4855">
        <v>90.566999999999993</v>
      </c>
      <c r="M4855">
        <v>28347.427</v>
      </c>
      <c r="N4855">
        <v>80.963999999999999</v>
      </c>
      <c r="O4855">
        <v>0</v>
      </c>
      <c r="P4855">
        <v>-1.0640000000000001</v>
      </c>
      <c r="Q4855">
        <v>198.26900000000001</v>
      </c>
      <c r="R4855">
        <v>28267.526000000002</v>
      </c>
      <c r="S4855">
        <v>28069.257000000001</v>
      </c>
    </row>
    <row r="4856" spans="1:19" x14ac:dyDescent="0.3">
      <c r="A4856">
        <v>2021</v>
      </c>
      <c r="B4856">
        <v>7</v>
      </c>
      <c r="C4856">
        <v>22</v>
      </c>
      <c r="D4856">
        <v>7</v>
      </c>
      <c r="E4856">
        <v>29064.744999999999</v>
      </c>
      <c r="F4856">
        <v>1405.385</v>
      </c>
      <c r="G4856">
        <v>82.022000000000006</v>
      </c>
      <c r="H4856">
        <v>76.209999999999994</v>
      </c>
      <c r="I4856">
        <v>294.92899999999997</v>
      </c>
      <c r="J4856">
        <v>4.1639999999999997</v>
      </c>
      <c r="K4856">
        <v>13.585000000000001</v>
      </c>
      <c r="L4856">
        <v>92.623000000000005</v>
      </c>
      <c r="M4856">
        <v>30951.641</v>
      </c>
      <c r="N4856">
        <v>1099.797</v>
      </c>
      <c r="O4856">
        <v>0</v>
      </c>
      <c r="P4856">
        <v>-0.80700000000000005</v>
      </c>
      <c r="Q4856">
        <v>235.96100000000001</v>
      </c>
      <c r="R4856">
        <v>29852.651000000002</v>
      </c>
      <c r="S4856">
        <v>29616.69</v>
      </c>
    </row>
    <row r="4857" spans="1:19" x14ac:dyDescent="0.3">
      <c r="A4857">
        <v>2021</v>
      </c>
      <c r="B4857">
        <v>7</v>
      </c>
      <c r="C4857">
        <v>22</v>
      </c>
      <c r="D4857">
        <v>8</v>
      </c>
      <c r="E4857">
        <v>31802.094000000001</v>
      </c>
      <c r="F4857">
        <v>1300.194</v>
      </c>
      <c r="G4857">
        <v>90.44</v>
      </c>
      <c r="H4857">
        <v>76.2</v>
      </c>
      <c r="I4857">
        <v>488.18</v>
      </c>
      <c r="J4857">
        <v>4.9000000000000004</v>
      </c>
      <c r="K4857">
        <v>7.5209999999999999</v>
      </c>
      <c r="L4857">
        <v>93.596999999999994</v>
      </c>
      <c r="M4857">
        <v>33772.686000000002</v>
      </c>
      <c r="N4857">
        <v>3319.9960000000001</v>
      </c>
      <c r="O4857">
        <v>-17.399000000000001</v>
      </c>
      <c r="P4857">
        <v>-0.754</v>
      </c>
      <c r="Q4857">
        <v>281.55200000000002</v>
      </c>
      <c r="R4857">
        <v>30470.844000000001</v>
      </c>
      <c r="S4857">
        <v>30189.292000000001</v>
      </c>
    </row>
    <row r="4858" spans="1:19" x14ac:dyDescent="0.3">
      <c r="A4858">
        <v>2021</v>
      </c>
      <c r="B4858">
        <v>7</v>
      </c>
      <c r="C4858">
        <v>22</v>
      </c>
      <c r="D4858">
        <v>9</v>
      </c>
      <c r="E4858">
        <v>34799.245999999999</v>
      </c>
      <c r="F4858">
        <v>1222.519</v>
      </c>
      <c r="G4858">
        <v>98.707999999999998</v>
      </c>
      <c r="H4858">
        <v>77.641000000000005</v>
      </c>
      <c r="I4858">
        <v>601.69799999999998</v>
      </c>
      <c r="J4858">
        <v>5.4370000000000003</v>
      </c>
      <c r="K4858">
        <v>7.3710000000000004</v>
      </c>
      <c r="L4858">
        <v>94.18</v>
      </c>
      <c r="M4858">
        <v>36808.091999999997</v>
      </c>
      <c r="N4858">
        <v>5646.6769999999997</v>
      </c>
      <c r="O4858">
        <v>-58.451999999999998</v>
      </c>
      <c r="P4858">
        <v>-0.11600000000000001</v>
      </c>
      <c r="Q4858">
        <v>323.48700000000002</v>
      </c>
      <c r="R4858">
        <v>31219.984</v>
      </c>
      <c r="S4858">
        <v>30896.495999999999</v>
      </c>
    </row>
    <row r="4859" spans="1:19" x14ac:dyDescent="0.3">
      <c r="A4859">
        <v>2021</v>
      </c>
      <c r="B4859">
        <v>7</v>
      </c>
      <c r="C4859">
        <v>22</v>
      </c>
      <c r="D4859">
        <v>10</v>
      </c>
      <c r="E4859">
        <v>37894.696000000004</v>
      </c>
      <c r="F4859">
        <v>1143.095</v>
      </c>
      <c r="G4859">
        <v>108.354</v>
      </c>
      <c r="H4859">
        <v>79.070999999999998</v>
      </c>
      <c r="I4859">
        <v>568.28399999999999</v>
      </c>
      <c r="J4859">
        <v>5.7370000000000001</v>
      </c>
      <c r="K4859">
        <v>17.431999999999999</v>
      </c>
      <c r="L4859">
        <v>94.638000000000005</v>
      </c>
      <c r="M4859">
        <v>39802.951999999997</v>
      </c>
      <c r="N4859">
        <v>7644.0280000000002</v>
      </c>
      <c r="O4859">
        <v>-89.168999999999997</v>
      </c>
      <c r="P4859">
        <v>1.472</v>
      </c>
      <c r="Q4859">
        <v>356.62799999999999</v>
      </c>
      <c r="R4859">
        <v>32246.620999999999</v>
      </c>
      <c r="S4859">
        <v>31889.992999999999</v>
      </c>
    </row>
    <row r="4860" spans="1:19" x14ac:dyDescent="0.3">
      <c r="A4860">
        <v>2021</v>
      </c>
      <c r="B4860">
        <v>7</v>
      </c>
      <c r="C4860">
        <v>22</v>
      </c>
      <c r="D4860">
        <v>11</v>
      </c>
      <c r="E4860">
        <v>40776.614000000001</v>
      </c>
      <c r="F4860">
        <v>1058.7439999999999</v>
      </c>
      <c r="G4860">
        <v>118.23699999999999</v>
      </c>
      <c r="H4860">
        <v>81.088999999999999</v>
      </c>
      <c r="I4860">
        <v>483.69600000000003</v>
      </c>
      <c r="J4860">
        <v>5.8719999999999999</v>
      </c>
      <c r="K4860">
        <v>20.186</v>
      </c>
      <c r="L4860">
        <v>94.908000000000001</v>
      </c>
      <c r="M4860">
        <v>42521.108999999997</v>
      </c>
      <c r="N4860">
        <v>9004.5349999999999</v>
      </c>
      <c r="O4860">
        <v>-95.504999999999995</v>
      </c>
      <c r="P4860">
        <v>2.6480000000000001</v>
      </c>
      <c r="Q4860">
        <v>387.16899999999998</v>
      </c>
      <c r="R4860">
        <v>33609.430999999997</v>
      </c>
      <c r="S4860">
        <v>33222.262000000002</v>
      </c>
    </row>
    <row r="4861" spans="1:19" x14ac:dyDescent="0.3">
      <c r="A4861">
        <v>2021</v>
      </c>
      <c r="B4861">
        <v>7</v>
      </c>
      <c r="C4861">
        <v>22</v>
      </c>
      <c r="D4861">
        <v>12</v>
      </c>
      <c r="E4861">
        <v>43141.084000000003</v>
      </c>
      <c r="F4861">
        <v>955.65599999999995</v>
      </c>
      <c r="G4861">
        <v>127.813</v>
      </c>
      <c r="H4861">
        <v>83.11</v>
      </c>
      <c r="I4861">
        <v>447.51600000000002</v>
      </c>
      <c r="J4861">
        <v>5.8419999999999996</v>
      </c>
      <c r="K4861">
        <v>7.2430000000000003</v>
      </c>
      <c r="L4861">
        <v>95.046999999999997</v>
      </c>
      <c r="M4861">
        <v>44735.498</v>
      </c>
      <c r="N4861">
        <v>9716.1779999999999</v>
      </c>
      <c r="O4861">
        <v>-56.1</v>
      </c>
      <c r="P4861">
        <v>4.8209999999999997</v>
      </c>
      <c r="Q4861">
        <v>413.387</v>
      </c>
      <c r="R4861">
        <v>35070.599000000002</v>
      </c>
      <c r="S4861">
        <v>34657.212</v>
      </c>
    </row>
    <row r="4862" spans="1:19" x14ac:dyDescent="0.3">
      <c r="A4862">
        <v>2021</v>
      </c>
      <c r="B4862">
        <v>7</v>
      </c>
      <c r="C4862">
        <v>22</v>
      </c>
      <c r="D4862">
        <v>13</v>
      </c>
      <c r="E4862">
        <v>45576.839</v>
      </c>
      <c r="F4862">
        <v>829.59199999999998</v>
      </c>
      <c r="G4862">
        <v>136.80099999999999</v>
      </c>
      <c r="H4862">
        <v>86.942999999999998</v>
      </c>
      <c r="I4862">
        <v>423.50099999999998</v>
      </c>
      <c r="J4862">
        <v>5.7359999999999998</v>
      </c>
      <c r="K4862">
        <v>4.7539999999999996</v>
      </c>
      <c r="L4862">
        <v>95.126000000000005</v>
      </c>
      <c r="M4862">
        <v>47022.491000000002</v>
      </c>
      <c r="N4862">
        <v>9788.5589999999993</v>
      </c>
      <c r="O4862">
        <v>-23.643000000000001</v>
      </c>
      <c r="P4862">
        <v>4.6230000000000002</v>
      </c>
      <c r="Q4862">
        <v>439.87400000000002</v>
      </c>
      <c r="R4862">
        <v>37252.953000000001</v>
      </c>
      <c r="S4862">
        <v>36813.078000000001</v>
      </c>
    </row>
    <row r="4863" spans="1:19" x14ac:dyDescent="0.3">
      <c r="A4863">
        <v>2021</v>
      </c>
      <c r="B4863">
        <v>7</v>
      </c>
      <c r="C4863">
        <v>22</v>
      </c>
      <c r="D4863">
        <v>14</v>
      </c>
      <c r="E4863">
        <v>47529.108999999997</v>
      </c>
      <c r="F4863">
        <v>774.99699999999996</v>
      </c>
      <c r="G4863">
        <v>142.94499999999999</v>
      </c>
      <c r="H4863">
        <v>88.638999999999996</v>
      </c>
      <c r="I4863">
        <v>351.24599999999998</v>
      </c>
      <c r="J4863">
        <v>5.0949999999999998</v>
      </c>
      <c r="K4863">
        <v>-15.765000000000001</v>
      </c>
      <c r="L4863">
        <v>95.158000000000001</v>
      </c>
      <c r="M4863">
        <v>48828.478999999999</v>
      </c>
      <c r="N4863">
        <v>9291.2610000000004</v>
      </c>
      <c r="O4863">
        <v>-6.7549999999999999</v>
      </c>
      <c r="P4863">
        <v>3.698</v>
      </c>
      <c r="Q4863">
        <v>465.27600000000001</v>
      </c>
      <c r="R4863">
        <v>39540.275999999998</v>
      </c>
      <c r="S4863">
        <v>39074.999000000003</v>
      </c>
    </row>
    <row r="4864" spans="1:19" x14ac:dyDescent="0.3">
      <c r="A4864">
        <v>2021</v>
      </c>
      <c r="B4864">
        <v>7</v>
      </c>
      <c r="C4864">
        <v>22</v>
      </c>
      <c r="D4864">
        <v>15</v>
      </c>
      <c r="E4864">
        <v>48977.241999999998</v>
      </c>
      <c r="F4864">
        <v>759.64800000000002</v>
      </c>
      <c r="G4864">
        <v>148.869</v>
      </c>
      <c r="H4864">
        <v>90.822999999999993</v>
      </c>
      <c r="I4864">
        <v>284.096</v>
      </c>
      <c r="J4864">
        <v>4.0839999999999996</v>
      </c>
      <c r="K4864">
        <v>-19.02</v>
      </c>
      <c r="L4864">
        <v>95.17</v>
      </c>
      <c r="M4864">
        <v>50192.042000000001</v>
      </c>
      <c r="N4864">
        <v>8125.5219999999999</v>
      </c>
      <c r="O4864">
        <v>-1.125</v>
      </c>
      <c r="P4864">
        <v>6.9619999999999997</v>
      </c>
      <c r="Q4864">
        <v>483</v>
      </c>
      <c r="R4864">
        <v>42060.682999999997</v>
      </c>
      <c r="S4864">
        <v>41577.682999999997</v>
      </c>
    </row>
    <row r="4865" spans="1:19" x14ac:dyDescent="0.3">
      <c r="A4865">
        <v>2021</v>
      </c>
      <c r="B4865">
        <v>7</v>
      </c>
      <c r="C4865">
        <v>22</v>
      </c>
      <c r="D4865">
        <v>16</v>
      </c>
      <c r="E4865">
        <v>49231.071000000004</v>
      </c>
      <c r="F4865">
        <v>740.73299999999995</v>
      </c>
      <c r="G4865">
        <v>150.30000000000001</v>
      </c>
      <c r="H4865">
        <v>89.308000000000007</v>
      </c>
      <c r="I4865">
        <v>91.177000000000007</v>
      </c>
      <c r="J4865">
        <v>1.821</v>
      </c>
      <c r="K4865">
        <v>-93.53</v>
      </c>
      <c r="L4865">
        <v>95.171000000000006</v>
      </c>
      <c r="M4865">
        <v>50155.75</v>
      </c>
      <c r="N4865">
        <v>6363.2389999999996</v>
      </c>
      <c r="O4865">
        <v>4.1689999999999996</v>
      </c>
      <c r="P4865">
        <v>7.9640000000000004</v>
      </c>
      <c r="Q4865">
        <v>492.73599999999999</v>
      </c>
      <c r="R4865">
        <v>43780.377999999997</v>
      </c>
      <c r="S4865">
        <v>43287.641000000003</v>
      </c>
    </row>
    <row r="4866" spans="1:19" x14ac:dyDescent="0.3">
      <c r="A4866">
        <v>2021</v>
      </c>
      <c r="B4866">
        <v>7</v>
      </c>
      <c r="C4866">
        <v>22</v>
      </c>
      <c r="D4866">
        <v>17</v>
      </c>
      <c r="E4866">
        <v>48211.891000000003</v>
      </c>
      <c r="F4866">
        <v>737.05200000000002</v>
      </c>
      <c r="G4866">
        <v>147.93899999999999</v>
      </c>
      <c r="H4866">
        <v>89.024000000000001</v>
      </c>
      <c r="I4866">
        <v>98.588999999999999</v>
      </c>
      <c r="J4866">
        <v>2.069</v>
      </c>
      <c r="K4866">
        <v>-133.67500000000001</v>
      </c>
      <c r="L4866">
        <v>95.161000000000001</v>
      </c>
      <c r="M4866">
        <v>49100.110999999997</v>
      </c>
      <c r="N4866">
        <v>4092.6680000000001</v>
      </c>
      <c r="O4866">
        <v>24.347999999999999</v>
      </c>
      <c r="P4866">
        <v>8.3390000000000004</v>
      </c>
      <c r="Q4866">
        <v>490.06099999999998</v>
      </c>
      <c r="R4866">
        <v>44974.756000000001</v>
      </c>
      <c r="S4866">
        <v>44484.694000000003</v>
      </c>
    </row>
    <row r="4867" spans="1:19" x14ac:dyDescent="0.3">
      <c r="A4867">
        <v>2021</v>
      </c>
      <c r="B4867">
        <v>7</v>
      </c>
      <c r="C4867">
        <v>22</v>
      </c>
      <c r="D4867">
        <v>18</v>
      </c>
      <c r="E4867">
        <v>45728.338000000003</v>
      </c>
      <c r="F4867">
        <v>767.64599999999996</v>
      </c>
      <c r="G4867">
        <v>145.54300000000001</v>
      </c>
      <c r="H4867">
        <v>87.423000000000002</v>
      </c>
      <c r="I4867">
        <v>124.655</v>
      </c>
      <c r="J4867">
        <v>2.0009999999999999</v>
      </c>
      <c r="K4867">
        <v>-130.84100000000001</v>
      </c>
      <c r="L4867">
        <v>95.123999999999995</v>
      </c>
      <c r="M4867">
        <v>46674.345999999998</v>
      </c>
      <c r="N4867">
        <v>1656.444</v>
      </c>
      <c r="O4867">
        <v>70.804000000000002</v>
      </c>
      <c r="P4867">
        <v>-0.19400000000000001</v>
      </c>
      <c r="Q4867">
        <v>469.94</v>
      </c>
      <c r="R4867">
        <v>44947.292000000001</v>
      </c>
      <c r="S4867">
        <v>44477.351999999999</v>
      </c>
    </row>
    <row r="4868" spans="1:19" x14ac:dyDescent="0.3">
      <c r="A4868">
        <v>2021</v>
      </c>
      <c r="B4868">
        <v>7</v>
      </c>
      <c r="C4868">
        <v>22</v>
      </c>
      <c r="D4868">
        <v>19</v>
      </c>
      <c r="E4868">
        <v>43079.233999999997</v>
      </c>
      <c r="F4868">
        <v>772.822</v>
      </c>
      <c r="G4868">
        <v>141.24199999999999</v>
      </c>
      <c r="H4868">
        <v>86.369</v>
      </c>
      <c r="I4868">
        <v>137.489</v>
      </c>
      <c r="J4868">
        <v>1.8859999999999999</v>
      </c>
      <c r="K4868">
        <v>-136.5</v>
      </c>
      <c r="L4868">
        <v>95.046999999999997</v>
      </c>
      <c r="M4868">
        <v>44036.347000000002</v>
      </c>
      <c r="N4868">
        <v>212.51499999999999</v>
      </c>
      <c r="O4868">
        <v>92.709000000000003</v>
      </c>
      <c r="P4868">
        <v>3.2050000000000001</v>
      </c>
      <c r="Q4868">
        <v>421.86700000000002</v>
      </c>
      <c r="R4868">
        <v>43727.917999999998</v>
      </c>
      <c r="S4868">
        <v>43306.05</v>
      </c>
    </row>
    <row r="4869" spans="1:19" x14ac:dyDescent="0.3">
      <c r="A4869">
        <v>2021</v>
      </c>
      <c r="B4869">
        <v>7</v>
      </c>
      <c r="C4869">
        <v>22</v>
      </c>
      <c r="D4869">
        <v>20</v>
      </c>
      <c r="E4869">
        <v>41797.995999999999</v>
      </c>
      <c r="F4869">
        <v>820.06399999999996</v>
      </c>
      <c r="G4869">
        <v>132.27199999999999</v>
      </c>
      <c r="H4869">
        <v>84.436000000000007</v>
      </c>
      <c r="I4869">
        <v>165.87</v>
      </c>
      <c r="J4869">
        <v>3.3860000000000001</v>
      </c>
      <c r="K4869">
        <v>-138.59899999999999</v>
      </c>
      <c r="L4869">
        <v>94.986999999999995</v>
      </c>
      <c r="M4869">
        <v>42828.14</v>
      </c>
      <c r="N4869">
        <v>0.68600000000000005</v>
      </c>
      <c r="O4869">
        <v>90.042000000000002</v>
      </c>
      <c r="P4869">
        <v>7.2290000000000001</v>
      </c>
      <c r="Q4869">
        <v>370.83199999999999</v>
      </c>
      <c r="R4869">
        <v>42730.182000000001</v>
      </c>
      <c r="S4869">
        <v>42359.351000000002</v>
      </c>
    </row>
    <row r="4870" spans="1:19" x14ac:dyDescent="0.3">
      <c r="A4870">
        <v>2021</v>
      </c>
      <c r="B4870">
        <v>7</v>
      </c>
      <c r="C4870">
        <v>22</v>
      </c>
      <c r="D4870">
        <v>21</v>
      </c>
      <c r="E4870">
        <v>39618.531999999999</v>
      </c>
      <c r="F4870">
        <v>880.38599999999997</v>
      </c>
      <c r="G4870">
        <v>124.372</v>
      </c>
      <c r="H4870">
        <v>83.325000000000003</v>
      </c>
      <c r="I4870">
        <v>599.99599999999998</v>
      </c>
      <c r="J4870">
        <v>6.1710000000000003</v>
      </c>
      <c r="K4870">
        <v>-32.566000000000003</v>
      </c>
      <c r="L4870">
        <v>94.832999999999998</v>
      </c>
      <c r="M4870">
        <v>41250.677000000003</v>
      </c>
      <c r="N4870">
        <v>0</v>
      </c>
      <c r="O4870">
        <v>0</v>
      </c>
      <c r="P4870">
        <v>2.4279999999999999</v>
      </c>
      <c r="Q4870">
        <v>325.65899999999999</v>
      </c>
      <c r="R4870">
        <v>41248.249000000003</v>
      </c>
      <c r="S4870">
        <v>40922.589999999997</v>
      </c>
    </row>
    <row r="4871" spans="1:19" x14ac:dyDescent="0.3">
      <c r="A4871">
        <v>2021</v>
      </c>
      <c r="B4871">
        <v>7</v>
      </c>
      <c r="C4871">
        <v>22</v>
      </c>
      <c r="D4871">
        <v>22</v>
      </c>
      <c r="E4871">
        <v>35465.065000000002</v>
      </c>
      <c r="F4871">
        <v>1067.577</v>
      </c>
      <c r="G4871">
        <v>115.086</v>
      </c>
      <c r="H4871">
        <v>81.06</v>
      </c>
      <c r="I4871">
        <v>669.53200000000004</v>
      </c>
      <c r="J4871">
        <v>5.7759999999999998</v>
      </c>
      <c r="K4871">
        <v>15.589</v>
      </c>
      <c r="L4871">
        <v>94.325999999999993</v>
      </c>
      <c r="M4871">
        <v>37398.923999999999</v>
      </c>
      <c r="N4871">
        <v>0</v>
      </c>
      <c r="O4871">
        <v>0</v>
      </c>
      <c r="P4871">
        <v>-12.494999999999999</v>
      </c>
      <c r="Q4871">
        <v>286.44299999999998</v>
      </c>
      <c r="R4871">
        <v>37411.419000000002</v>
      </c>
      <c r="S4871">
        <v>37124.976000000002</v>
      </c>
    </row>
    <row r="4872" spans="1:19" x14ac:dyDescent="0.3">
      <c r="A4872">
        <v>2021</v>
      </c>
      <c r="B4872">
        <v>7</v>
      </c>
      <c r="C4872">
        <v>22</v>
      </c>
      <c r="D4872">
        <v>23</v>
      </c>
      <c r="E4872">
        <v>31482.883999999998</v>
      </c>
      <c r="F4872">
        <v>1252.519</v>
      </c>
      <c r="G4872">
        <v>104.624</v>
      </c>
      <c r="H4872">
        <v>79.603999999999999</v>
      </c>
      <c r="I4872">
        <v>1124.624</v>
      </c>
      <c r="J4872">
        <v>6.3360000000000003</v>
      </c>
      <c r="K4872">
        <v>42.204000000000001</v>
      </c>
      <c r="L4872">
        <v>93.545000000000002</v>
      </c>
      <c r="M4872">
        <v>34081.716</v>
      </c>
      <c r="N4872">
        <v>0</v>
      </c>
      <c r="O4872">
        <v>0</v>
      </c>
      <c r="P4872">
        <v>-12.433999999999999</v>
      </c>
      <c r="Q4872">
        <v>245.23099999999999</v>
      </c>
      <c r="R4872">
        <v>34094.15</v>
      </c>
      <c r="S4872">
        <v>33848.919000000002</v>
      </c>
    </row>
    <row r="4873" spans="1:19" x14ac:dyDescent="0.3">
      <c r="A4873">
        <v>2021</v>
      </c>
      <c r="B4873">
        <v>7</v>
      </c>
      <c r="C4873">
        <v>22</v>
      </c>
      <c r="D4873">
        <v>24</v>
      </c>
      <c r="E4873">
        <v>28585.667000000001</v>
      </c>
      <c r="F4873">
        <v>1480.5360000000001</v>
      </c>
      <c r="G4873">
        <v>96.557000000000002</v>
      </c>
      <c r="H4873">
        <v>77.707999999999998</v>
      </c>
      <c r="I4873">
        <v>999.05899999999997</v>
      </c>
      <c r="J4873">
        <v>6.2009999999999996</v>
      </c>
      <c r="K4873">
        <v>52.204000000000001</v>
      </c>
      <c r="L4873">
        <v>92.385000000000005</v>
      </c>
      <c r="M4873">
        <v>31293.759999999998</v>
      </c>
      <c r="N4873">
        <v>0</v>
      </c>
      <c r="O4873">
        <v>0</v>
      </c>
      <c r="P4873">
        <v>-22.109000000000002</v>
      </c>
      <c r="Q4873">
        <v>210.29499999999999</v>
      </c>
      <c r="R4873">
        <v>31315.868999999999</v>
      </c>
      <c r="S4873">
        <v>31105.574000000001</v>
      </c>
    </row>
    <row r="4874" spans="1:19" x14ac:dyDescent="0.3">
      <c r="A4874">
        <v>2021</v>
      </c>
      <c r="B4874">
        <v>7</v>
      </c>
      <c r="C4874">
        <v>23</v>
      </c>
      <c r="D4874">
        <v>1</v>
      </c>
      <c r="E4874">
        <v>25217.687000000002</v>
      </c>
      <c r="F4874">
        <v>1738.223</v>
      </c>
      <c r="G4874">
        <v>88.412000000000006</v>
      </c>
      <c r="H4874">
        <v>75.971999999999994</v>
      </c>
      <c r="I4874">
        <v>709.25599999999997</v>
      </c>
      <c r="J4874">
        <v>6.0380000000000003</v>
      </c>
      <c r="K4874">
        <v>44.793999999999997</v>
      </c>
      <c r="L4874">
        <v>89.528000000000006</v>
      </c>
      <c r="M4874">
        <v>27881.499</v>
      </c>
      <c r="N4874">
        <v>0</v>
      </c>
      <c r="O4874">
        <v>0</v>
      </c>
      <c r="P4874">
        <v>-18.033000000000001</v>
      </c>
      <c r="Q4874">
        <v>185.46</v>
      </c>
      <c r="R4874">
        <v>27899.530999999999</v>
      </c>
      <c r="S4874">
        <v>27714.071</v>
      </c>
    </row>
    <row r="4875" spans="1:19" x14ac:dyDescent="0.3">
      <c r="A4875">
        <v>2021</v>
      </c>
      <c r="B4875">
        <v>7</v>
      </c>
      <c r="C4875">
        <v>23</v>
      </c>
      <c r="D4875">
        <v>2</v>
      </c>
      <c r="E4875">
        <v>24088.554</v>
      </c>
      <c r="F4875">
        <v>1838.1479999999999</v>
      </c>
      <c r="G4875">
        <v>83.646000000000001</v>
      </c>
      <c r="H4875">
        <v>74.421999999999997</v>
      </c>
      <c r="I4875">
        <v>424.76799999999997</v>
      </c>
      <c r="J4875">
        <v>5.9470000000000001</v>
      </c>
      <c r="K4875">
        <v>39.183999999999997</v>
      </c>
      <c r="L4875">
        <v>88.828000000000003</v>
      </c>
      <c r="M4875">
        <v>26559.852999999999</v>
      </c>
      <c r="N4875">
        <v>0</v>
      </c>
      <c r="O4875">
        <v>0</v>
      </c>
      <c r="P4875">
        <v>-12.728999999999999</v>
      </c>
      <c r="Q4875">
        <v>172.619</v>
      </c>
      <c r="R4875">
        <v>26572.580999999998</v>
      </c>
      <c r="S4875">
        <v>26399.962</v>
      </c>
    </row>
    <row r="4876" spans="1:19" x14ac:dyDescent="0.3">
      <c r="A4876">
        <v>2021</v>
      </c>
      <c r="B4876">
        <v>7</v>
      </c>
      <c r="C4876">
        <v>23</v>
      </c>
      <c r="D4876">
        <v>3</v>
      </c>
      <c r="E4876">
        <v>23390.348000000002</v>
      </c>
      <c r="F4876">
        <v>1860.9190000000001</v>
      </c>
      <c r="G4876">
        <v>80.179000000000002</v>
      </c>
      <c r="H4876">
        <v>73.084999999999994</v>
      </c>
      <c r="I4876">
        <v>241.59299999999999</v>
      </c>
      <c r="J4876">
        <v>5.7679999999999998</v>
      </c>
      <c r="K4876">
        <v>34.509</v>
      </c>
      <c r="L4876">
        <v>88.391999999999996</v>
      </c>
      <c r="M4876">
        <v>25694.614000000001</v>
      </c>
      <c r="N4876">
        <v>0</v>
      </c>
      <c r="O4876">
        <v>0</v>
      </c>
      <c r="P4876">
        <v>-7.8179999999999996</v>
      </c>
      <c r="Q4876">
        <v>166.16300000000001</v>
      </c>
      <c r="R4876">
        <v>25702.431</v>
      </c>
      <c r="S4876">
        <v>25536.268</v>
      </c>
    </row>
    <row r="4877" spans="1:19" x14ac:dyDescent="0.3">
      <c r="A4877">
        <v>2021</v>
      </c>
      <c r="B4877">
        <v>7</v>
      </c>
      <c r="C4877">
        <v>23</v>
      </c>
      <c r="D4877">
        <v>4</v>
      </c>
      <c r="E4877">
        <v>23602.624</v>
      </c>
      <c r="F4877">
        <v>1840.912</v>
      </c>
      <c r="G4877">
        <v>78.221999999999994</v>
      </c>
      <c r="H4877">
        <v>72.501000000000005</v>
      </c>
      <c r="I4877">
        <v>121.383</v>
      </c>
      <c r="J4877">
        <v>4.4950000000000001</v>
      </c>
      <c r="K4877">
        <v>32.335999999999999</v>
      </c>
      <c r="L4877">
        <v>88.528000000000006</v>
      </c>
      <c r="M4877">
        <v>25762.777999999998</v>
      </c>
      <c r="N4877">
        <v>0</v>
      </c>
      <c r="O4877">
        <v>0</v>
      </c>
      <c r="P4877">
        <v>-4.7880000000000003</v>
      </c>
      <c r="Q4877">
        <v>166.40799999999999</v>
      </c>
      <c r="R4877">
        <v>25767.565999999999</v>
      </c>
      <c r="S4877">
        <v>25601.157999999999</v>
      </c>
    </row>
    <row r="4878" spans="1:19" x14ac:dyDescent="0.3">
      <c r="A4878">
        <v>2021</v>
      </c>
      <c r="B4878">
        <v>7</v>
      </c>
      <c r="C4878">
        <v>23</v>
      </c>
      <c r="D4878">
        <v>5</v>
      </c>
      <c r="E4878">
        <v>24707.258000000002</v>
      </c>
      <c r="F4878">
        <v>1697.6120000000001</v>
      </c>
      <c r="G4878">
        <v>77.16</v>
      </c>
      <c r="H4878">
        <v>73.075000000000003</v>
      </c>
      <c r="I4878">
        <v>84.954999999999998</v>
      </c>
      <c r="J4878">
        <v>2.8220000000000001</v>
      </c>
      <c r="K4878">
        <v>14.581</v>
      </c>
      <c r="L4878">
        <v>89.206999999999994</v>
      </c>
      <c r="M4878">
        <v>26669.511999999999</v>
      </c>
      <c r="N4878">
        <v>0</v>
      </c>
      <c r="O4878">
        <v>0</v>
      </c>
      <c r="P4878">
        <v>-3.5569999999999999</v>
      </c>
      <c r="Q4878">
        <v>176.066</v>
      </c>
      <c r="R4878">
        <v>26673.067999999999</v>
      </c>
      <c r="S4878">
        <v>26497.002</v>
      </c>
    </row>
    <row r="4879" spans="1:19" x14ac:dyDescent="0.3">
      <c r="A4879">
        <v>2021</v>
      </c>
      <c r="B4879">
        <v>7</v>
      </c>
      <c r="C4879">
        <v>23</v>
      </c>
      <c r="D4879">
        <v>6</v>
      </c>
      <c r="E4879">
        <v>26039.672999999999</v>
      </c>
      <c r="F4879">
        <v>1528.095</v>
      </c>
      <c r="G4879">
        <v>77.441000000000003</v>
      </c>
      <c r="H4879">
        <v>74.397000000000006</v>
      </c>
      <c r="I4879">
        <v>149.79499999999999</v>
      </c>
      <c r="J4879">
        <v>3.399</v>
      </c>
      <c r="K4879">
        <v>5.7380000000000004</v>
      </c>
      <c r="L4879">
        <v>90.08</v>
      </c>
      <c r="M4879">
        <v>27891.175999999999</v>
      </c>
      <c r="N4879">
        <v>80.963999999999999</v>
      </c>
      <c r="O4879">
        <v>0</v>
      </c>
      <c r="P4879">
        <v>-1.0640000000000001</v>
      </c>
      <c r="Q4879">
        <v>196.52500000000001</v>
      </c>
      <c r="R4879">
        <v>27811.276000000002</v>
      </c>
      <c r="S4879">
        <v>27614.751</v>
      </c>
    </row>
    <row r="4880" spans="1:19" x14ac:dyDescent="0.3">
      <c r="A4880">
        <v>2021</v>
      </c>
      <c r="B4880">
        <v>7</v>
      </c>
      <c r="C4880">
        <v>23</v>
      </c>
      <c r="D4880">
        <v>7</v>
      </c>
      <c r="E4880">
        <v>28459.605</v>
      </c>
      <c r="F4880">
        <v>1405.385</v>
      </c>
      <c r="G4880">
        <v>78.853999999999999</v>
      </c>
      <c r="H4880">
        <v>75.741</v>
      </c>
      <c r="I4880">
        <v>294.92899999999997</v>
      </c>
      <c r="J4880">
        <v>4.1639999999999997</v>
      </c>
      <c r="K4880">
        <v>13.125999999999999</v>
      </c>
      <c r="L4880">
        <v>92.213999999999999</v>
      </c>
      <c r="M4880">
        <v>30345.165000000001</v>
      </c>
      <c r="N4880">
        <v>1099.797</v>
      </c>
      <c r="O4880">
        <v>0</v>
      </c>
      <c r="P4880">
        <v>-0.80700000000000005</v>
      </c>
      <c r="Q4880">
        <v>232.30799999999999</v>
      </c>
      <c r="R4880">
        <v>29246.173999999999</v>
      </c>
      <c r="S4880">
        <v>29013.866999999998</v>
      </c>
    </row>
    <row r="4881" spans="1:19" x14ac:dyDescent="0.3">
      <c r="A4881">
        <v>2021</v>
      </c>
      <c r="B4881">
        <v>7</v>
      </c>
      <c r="C4881">
        <v>23</v>
      </c>
      <c r="D4881">
        <v>8</v>
      </c>
      <c r="E4881">
        <v>30901.285</v>
      </c>
      <c r="F4881">
        <v>1300.194</v>
      </c>
      <c r="G4881">
        <v>86.113</v>
      </c>
      <c r="H4881">
        <v>75.531999999999996</v>
      </c>
      <c r="I4881">
        <v>488.18</v>
      </c>
      <c r="J4881">
        <v>4.9000000000000004</v>
      </c>
      <c r="K4881">
        <v>7.4009999999999998</v>
      </c>
      <c r="L4881">
        <v>93.341999999999999</v>
      </c>
      <c r="M4881">
        <v>32870.834999999999</v>
      </c>
      <c r="N4881">
        <v>3319.9960000000001</v>
      </c>
      <c r="O4881">
        <v>-17.399000000000001</v>
      </c>
      <c r="P4881">
        <v>-0.754</v>
      </c>
      <c r="Q4881">
        <v>276.47500000000002</v>
      </c>
      <c r="R4881">
        <v>29568.992999999999</v>
      </c>
      <c r="S4881">
        <v>29292.518</v>
      </c>
    </row>
    <row r="4882" spans="1:19" x14ac:dyDescent="0.3">
      <c r="A4882">
        <v>2021</v>
      </c>
      <c r="B4882">
        <v>7</v>
      </c>
      <c r="C4882">
        <v>23</v>
      </c>
      <c r="D4882">
        <v>9</v>
      </c>
      <c r="E4882">
        <v>33731.141000000003</v>
      </c>
      <c r="F4882">
        <v>1222.519</v>
      </c>
      <c r="G4882">
        <v>93.248000000000005</v>
      </c>
      <c r="H4882">
        <v>76.822000000000003</v>
      </c>
      <c r="I4882">
        <v>601.69799999999998</v>
      </c>
      <c r="J4882">
        <v>5.4370000000000003</v>
      </c>
      <c r="K4882">
        <v>7.6740000000000004</v>
      </c>
      <c r="L4882">
        <v>93.951999999999998</v>
      </c>
      <c r="M4882">
        <v>35739.243999999999</v>
      </c>
      <c r="N4882">
        <v>5646.6769999999997</v>
      </c>
      <c r="O4882">
        <v>-58.451999999999998</v>
      </c>
      <c r="P4882">
        <v>-0.11600000000000001</v>
      </c>
      <c r="Q4882">
        <v>317.62799999999999</v>
      </c>
      <c r="R4882">
        <v>30151.134999999998</v>
      </c>
      <c r="S4882">
        <v>29833.508000000002</v>
      </c>
    </row>
    <row r="4883" spans="1:19" x14ac:dyDescent="0.3">
      <c r="A4883">
        <v>2021</v>
      </c>
      <c r="B4883">
        <v>7</v>
      </c>
      <c r="C4883">
        <v>23</v>
      </c>
      <c r="D4883">
        <v>10</v>
      </c>
      <c r="E4883">
        <v>36568.678</v>
      </c>
      <c r="F4883">
        <v>1143.095</v>
      </c>
      <c r="G4883">
        <v>100.47199999999999</v>
      </c>
      <c r="H4883">
        <v>78.019000000000005</v>
      </c>
      <c r="I4883">
        <v>568.28399999999999</v>
      </c>
      <c r="J4883">
        <v>5.7370000000000001</v>
      </c>
      <c r="K4883">
        <v>18.86</v>
      </c>
      <c r="L4883">
        <v>94.423000000000002</v>
      </c>
      <c r="M4883">
        <v>38477.095999999998</v>
      </c>
      <c r="N4883">
        <v>7644.0280000000002</v>
      </c>
      <c r="O4883">
        <v>-89.168999999999997</v>
      </c>
      <c r="P4883">
        <v>1.472</v>
      </c>
      <c r="Q4883">
        <v>352.43</v>
      </c>
      <c r="R4883">
        <v>30920.764999999999</v>
      </c>
      <c r="S4883">
        <v>30568.334999999999</v>
      </c>
    </row>
    <row r="4884" spans="1:19" x14ac:dyDescent="0.3">
      <c r="A4884">
        <v>2021</v>
      </c>
      <c r="B4884">
        <v>7</v>
      </c>
      <c r="C4884">
        <v>23</v>
      </c>
      <c r="D4884">
        <v>11</v>
      </c>
      <c r="E4884">
        <v>39033.281000000003</v>
      </c>
      <c r="F4884">
        <v>1058.7439999999999</v>
      </c>
      <c r="G4884">
        <v>109.28400000000001</v>
      </c>
      <c r="H4884">
        <v>79.671000000000006</v>
      </c>
      <c r="I4884">
        <v>483.69600000000003</v>
      </c>
      <c r="J4884">
        <v>5.8719999999999999</v>
      </c>
      <c r="K4884">
        <v>22.442</v>
      </c>
      <c r="L4884">
        <v>94.727000000000004</v>
      </c>
      <c r="M4884">
        <v>40778.432000000001</v>
      </c>
      <c r="N4884">
        <v>9004.5349999999999</v>
      </c>
      <c r="O4884">
        <v>-95.504999999999995</v>
      </c>
      <c r="P4884">
        <v>2.6480000000000001</v>
      </c>
      <c r="Q4884">
        <v>383.77100000000002</v>
      </c>
      <c r="R4884">
        <v>31866.755000000001</v>
      </c>
      <c r="S4884">
        <v>31482.983</v>
      </c>
    </row>
    <row r="4885" spans="1:19" x14ac:dyDescent="0.3">
      <c r="A4885">
        <v>2021</v>
      </c>
      <c r="B4885">
        <v>7</v>
      </c>
      <c r="C4885">
        <v>23</v>
      </c>
      <c r="D4885">
        <v>12</v>
      </c>
      <c r="E4885">
        <v>41151.279000000002</v>
      </c>
      <c r="F4885">
        <v>955.65599999999995</v>
      </c>
      <c r="G4885">
        <v>117.245</v>
      </c>
      <c r="H4885">
        <v>81.456999999999994</v>
      </c>
      <c r="I4885">
        <v>447.51600000000002</v>
      </c>
      <c r="J4885">
        <v>5.8419999999999996</v>
      </c>
      <c r="K4885">
        <v>7.9279999999999999</v>
      </c>
      <c r="L4885">
        <v>94.912000000000006</v>
      </c>
      <c r="M4885">
        <v>42744.59</v>
      </c>
      <c r="N4885">
        <v>9716.1779999999999</v>
      </c>
      <c r="O4885">
        <v>-56.1</v>
      </c>
      <c r="P4885">
        <v>4.8209999999999997</v>
      </c>
      <c r="Q4885">
        <v>410.76</v>
      </c>
      <c r="R4885">
        <v>33079.692000000003</v>
      </c>
      <c r="S4885">
        <v>32668.932000000001</v>
      </c>
    </row>
    <row r="4886" spans="1:19" x14ac:dyDescent="0.3">
      <c r="A4886">
        <v>2021</v>
      </c>
      <c r="B4886">
        <v>7</v>
      </c>
      <c r="C4886">
        <v>23</v>
      </c>
      <c r="D4886">
        <v>13</v>
      </c>
      <c r="E4886">
        <v>43279.419000000002</v>
      </c>
      <c r="F4886">
        <v>829.59199999999998</v>
      </c>
      <c r="G4886">
        <v>124.425</v>
      </c>
      <c r="H4886">
        <v>84.960999999999999</v>
      </c>
      <c r="I4886">
        <v>423.50099999999998</v>
      </c>
      <c r="J4886">
        <v>5.7359999999999998</v>
      </c>
      <c r="K4886">
        <v>4.9960000000000004</v>
      </c>
      <c r="L4886">
        <v>95.031999999999996</v>
      </c>
      <c r="M4886">
        <v>44723.237999999998</v>
      </c>
      <c r="N4886">
        <v>9788.5589999999993</v>
      </c>
      <c r="O4886">
        <v>-23.643000000000001</v>
      </c>
      <c r="P4886">
        <v>4.6230000000000002</v>
      </c>
      <c r="Q4886">
        <v>436.22899999999998</v>
      </c>
      <c r="R4886">
        <v>34953.699000000001</v>
      </c>
      <c r="S4886">
        <v>34517.47</v>
      </c>
    </row>
    <row r="4887" spans="1:19" x14ac:dyDescent="0.3">
      <c r="A4887">
        <v>2021</v>
      </c>
      <c r="B4887">
        <v>7</v>
      </c>
      <c r="C4887">
        <v>23</v>
      </c>
      <c r="D4887">
        <v>14</v>
      </c>
      <c r="E4887">
        <v>44762.152000000002</v>
      </c>
      <c r="F4887">
        <v>774.99699999999996</v>
      </c>
      <c r="G4887">
        <v>129.66499999999999</v>
      </c>
      <c r="H4887">
        <v>86.313999999999993</v>
      </c>
      <c r="I4887">
        <v>351.24599999999998</v>
      </c>
      <c r="J4887">
        <v>5.0949999999999998</v>
      </c>
      <c r="K4887">
        <v>-15.885</v>
      </c>
      <c r="L4887">
        <v>95.093000000000004</v>
      </c>
      <c r="M4887">
        <v>46059.012000000002</v>
      </c>
      <c r="N4887">
        <v>9291.2610000000004</v>
      </c>
      <c r="O4887">
        <v>-6.7549999999999999</v>
      </c>
      <c r="P4887">
        <v>3.698</v>
      </c>
      <c r="Q4887">
        <v>460.35300000000001</v>
      </c>
      <c r="R4887">
        <v>36770.809000000001</v>
      </c>
      <c r="S4887">
        <v>36310.455999999998</v>
      </c>
    </row>
    <row r="4888" spans="1:19" x14ac:dyDescent="0.3">
      <c r="A4888">
        <v>2021</v>
      </c>
      <c r="B4888">
        <v>7</v>
      </c>
      <c r="C4888">
        <v>23</v>
      </c>
      <c r="D4888">
        <v>15</v>
      </c>
      <c r="E4888">
        <v>45817.792000000001</v>
      </c>
      <c r="F4888">
        <v>759.64800000000002</v>
      </c>
      <c r="G4888">
        <v>132.667</v>
      </c>
      <c r="H4888">
        <v>87.837000000000003</v>
      </c>
      <c r="I4888">
        <v>284.096</v>
      </c>
      <c r="J4888">
        <v>4.0839999999999996</v>
      </c>
      <c r="K4888">
        <v>-18.556999999999999</v>
      </c>
      <c r="L4888">
        <v>95.119</v>
      </c>
      <c r="M4888">
        <v>47030.019</v>
      </c>
      <c r="N4888">
        <v>8125.5219999999999</v>
      </c>
      <c r="O4888">
        <v>-1.125</v>
      </c>
      <c r="P4888">
        <v>6.9619999999999997</v>
      </c>
      <c r="Q4888">
        <v>479.19</v>
      </c>
      <c r="R4888">
        <v>38898.660000000003</v>
      </c>
      <c r="S4888">
        <v>38419.470999999998</v>
      </c>
    </row>
    <row r="4889" spans="1:19" x14ac:dyDescent="0.3">
      <c r="A4889">
        <v>2021</v>
      </c>
      <c r="B4889">
        <v>7</v>
      </c>
      <c r="C4889">
        <v>23</v>
      </c>
      <c r="D4889">
        <v>16</v>
      </c>
      <c r="E4889">
        <v>45761.332000000002</v>
      </c>
      <c r="F4889">
        <v>740.73299999999995</v>
      </c>
      <c r="G4889">
        <v>134.93100000000001</v>
      </c>
      <c r="H4889">
        <v>86.363</v>
      </c>
      <c r="I4889">
        <v>91.177000000000007</v>
      </c>
      <c r="J4889">
        <v>1.821</v>
      </c>
      <c r="K4889">
        <v>-90.031000000000006</v>
      </c>
      <c r="L4889">
        <v>95.128</v>
      </c>
      <c r="M4889">
        <v>46686.521999999997</v>
      </c>
      <c r="N4889">
        <v>6363.2389999999996</v>
      </c>
      <c r="O4889">
        <v>4.1689999999999996</v>
      </c>
      <c r="P4889">
        <v>7.9640000000000004</v>
      </c>
      <c r="Q4889">
        <v>489.23700000000002</v>
      </c>
      <c r="R4889">
        <v>40311.15</v>
      </c>
      <c r="S4889">
        <v>39821.913</v>
      </c>
    </row>
    <row r="4890" spans="1:19" x14ac:dyDescent="0.3">
      <c r="A4890">
        <v>2021</v>
      </c>
      <c r="B4890">
        <v>7</v>
      </c>
      <c r="C4890">
        <v>23</v>
      </c>
      <c r="D4890">
        <v>17</v>
      </c>
      <c r="E4890">
        <v>44746.343000000001</v>
      </c>
      <c r="F4890">
        <v>737.05200000000002</v>
      </c>
      <c r="G4890">
        <v>135.589</v>
      </c>
      <c r="H4890">
        <v>86.081999999999994</v>
      </c>
      <c r="I4890">
        <v>98.588999999999999</v>
      </c>
      <c r="J4890">
        <v>2.069</v>
      </c>
      <c r="K4890">
        <v>-124.93899999999999</v>
      </c>
      <c r="L4890">
        <v>95.105000000000004</v>
      </c>
      <c r="M4890">
        <v>45640.303</v>
      </c>
      <c r="N4890">
        <v>4092.6680000000001</v>
      </c>
      <c r="O4890">
        <v>24.347999999999999</v>
      </c>
      <c r="P4890">
        <v>8.3390000000000004</v>
      </c>
      <c r="Q4890">
        <v>487.68900000000002</v>
      </c>
      <c r="R4890">
        <v>41514.947</v>
      </c>
      <c r="S4890">
        <v>41027.258999999998</v>
      </c>
    </row>
    <row r="4891" spans="1:19" x14ac:dyDescent="0.3">
      <c r="A4891">
        <v>2021</v>
      </c>
      <c r="B4891">
        <v>7</v>
      </c>
      <c r="C4891">
        <v>23</v>
      </c>
      <c r="D4891">
        <v>18</v>
      </c>
      <c r="E4891">
        <v>42945.108999999997</v>
      </c>
      <c r="F4891">
        <v>767.64599999999996</v>
      </c>
      <c r="G4891">
        <v>134.37799999999999</v>
      </c>
      <c r="H4891">
        <v>85.134</v>
      </c>
      <c r="I4891">
        <v>124.655</v>
      </c>
      <c r="J4891">
        <v>2.0009999999999999</v>
      </c>
      <c r="K4891">
        <v>-118.01</v>
      </c>
      <c r="L4891">
        <v>95.043999999999997</v>
      </c>
      <c r="M4891">
        <v>43901.578000000001</v>
      </c>
      <c r="N4891">
        <v>1656.444</v>
      </c>
      <c r="O4891">
        <v>70.804000000000002</v>
      </c>
      <c r="P4891">
        <v>-0.19400000000000001</v>
      </c>
      <c r="Q4891">
        <v>465.83100000000002</v>
      </c>
      <c r="R4891">
        <v>42174.523999999998</v>
      </c>
      <c r="S4891">
        <v>41708.692999999999</v>
      </c>
    </row>
    <row r="4892" spans="1:19" x14ac:dyDescent="0.3">
      <c r="A4892">
        <v>2021</v>
      </c>
      <c r="B4892">
        <v>7</v>
      </c>
      <c r="C4892">
        <v>23</v>
      </c>
      <c r="D4892">
        <v>19</v>
      </c>
      <c r="E4892">
        <v>40760.497000000003</v>
      </c>
      <c r="F4892">
        <v>772.822</v>
      </c>
      <c r="G4892">
        <v>130.93700000000001</v>
      </c>
      <c r="H4892">
        <v>84.466999999999999</v>
      </c>
      <c r="I4892">
        <v>137.489</v>
      </c>
      <c r="J4892">
        <v>1.8859999999999999</v>
      </c>
      <c r="K4892">
        <v>-118.602</v>
      </c>
      <c r="L4892">
        <v>94.921999999999997</v>
      </c>
      <c r="M4892">
        <v>41733.481</v>
      </c>
      <c r="N4892">
        <v>212.51499999999999</v>
      </c>
      <c r="O4892">
        <v>92.709000000000003</v>
      </c>
      <c r="P4892">
        <v>3.2050000000000001</v>
      </c>
      <c r="Q4892">
        <v>419.197</v>
      </c>
      <c r="R4892">
        <v>41425.050999999999</v>
      </c>
      <c r="S4892">
        <v>41005.853999999999</v>
      </c>
    </row>
    <row r="4893" spans="1:19" x14ac:dyDescent="0.3">
      <c r="A4893">
        <v>2021</v>
      </c>
      <c r="B4893">
        <v>7</v>
      </c>
      <c r="C4893">
        <v>23</v>
      </c>
      <c r="D4893">
        <v>20</v>
      </c>
      <c r="E4893">
        <v>39505.135999999999</v>
      </c>
      <c r="F4893">
        <v>820.06399999999996</v>
      </c>
      <c r="G4893">
        <v>124.13500000000001</v>
      </c>
      <c r="H4893">
        <v>82.695999999999998</v>
      </c>
      <c r="I4893">
        <v>165.87</v>
      </c>
      <c r="J4893">
        <v>3.3860000000000001</v>
      </c>
      <c r="K4893">
        <v>-115.657</v>
      </c>
      <c r="L4893">
        <v>94.808999999999997</v>
      </c>
      <c r="M4893">
        <v>40556.303999999996</v>
      </c>
      <c r="N4893">
        <v>0.68600000000000005</v>
      </c>
      <c r="O4893">
        <v>90.042000000000002</v>
      </c>
      <c r="P4893">
        <v>7.2290000000000001</v>
      </c>
      <c r="Q4893">
        <v>369.73200000000003</v>
      </c>
      <c r="R4893">
        <v>40458.347000000002</v>
      </c>
      <c r="S4893">
        <v>40088.614999999998</v>
      </c>
    </row>
    <row r="4894" spans="1:19" x14ac:dyDescent="0.3">
      <c r="A4894">
        <v>2021</v>
      </c>
      <c r="B4894">
        <v>7</v>
      </c>
      <c r="C4894">
        <v>23</v>
      </c>
      <c r="D4894">
        <v>21</v>
      </c>
      <c r="E4894">
        <v>37620.332999999999</v>
      </c>
      <c r="F4894">
        <v>880.38599999999997</v>
      </c>
      <c r="G4894">
        <v>117.131</v>
      </c>
      <c r="H4894">
        <v>81.799000000000007</v>
      </c>
      <c r="I4894">
        <v>599.99599999999998</v>
      </c>
      <c r="J4894">
        <v>6.1710000000000003</v>
      </c>
      <c r="K4894">
        <v>-26.949000000000002</v>
      </c>
      <c r="L4894">
        <v>94.614000000000004</v>
      </c>
      <c r="M4894">
        <v>39256.349000000002</v>
      </c>
      <c r="N4894">
        <v>0</v>
      </c>
      <c r="O4894">
        <v>0</v>
      </c>
      <c r="P4894">
        <v>2.4279999999999999</v>
      </c>
      <c r="Q4894">
        <v>326.56700000000001</v>
      </c>
      <c r="R4894">
        <v>39253.921000000002</v>
      </c>
      <c r="S4894">
        <v>38927.355000000003</v>
      </c>
    </row>
    <row r="4895" spans="1:19" x14ac:dyDescent="0.3">
      <c r="A4895">
        <v>2021</v>
      </c>
      <c r="B4895">
        <v>7</v>
      </c>
      <c r="C4895">
        <v>23</v>
      </c>
      <c r="D4895">
        <v>22</v>
      </c>
      <c r="E4895">
        <v>33822.057000000001</v>
      </c>
      <c r="F4895">
        <v>1067.577</v>
      </c>
      <c r="G4895">
        <v>108.617</v>
      </c>
      <c r="H4895">
        <v>79.78</v>
      </c>
      <c r="I4895">
        <v>669.53200000000004</v>
      </c>
      <c r="J4895">
        <v>5.7759999999999998</v>
      </c>
      <c r="K4895">
        <v>12.212999999999999</v>
      </c>
      <c r="L4895">
        <v>94.003</v>
      </c>
      <c r="M4895">
        <v>35750.938999999998</v>
      </c>
      <c r="N4895">
        <v>0</v>
      </c>
      <c r="O4895">
        <v>0</v>
      </c>
      <c r="P4895">
        <v>-12.494999999999999</v>
      </c>
      <c r="Q4895">
        <v>288.83699999999999</v>
      </c>
      <c r="R4895">
        <v>35763.434000000001</v>
      </c>
      <c r="S4895">
        <v>35474.597000000002</v>
      </c>
    </row>
    <row r="4896" spans="1:19" x14ac:dyDescent="0.3">
      <c r="A4896">
        <v>2021</v>
      </c>
      <c r="B4896">
        <v>7</v>
      </c>
      <c r="C4896">
        <v>23</v>
      </c>
      <c r="D4896">
        <v>23</v>
      </c>
      <c r="E4896">
        <v>30046.010999999999</v>
      </c>
      <c r="F4896">
        <v>1252.519</v>
      </c>
      <c r="G4896">
        <v>99.427000000000007</v>
      </c>
      <c r="H4896">
        <v>78.472999999999999</v>
      </c>
      <c r="I4896">
        <v>1123.501</v>
      </c>
      <c r="J4896">
        <v>4.9880000000000004</v>
      </c>
      <c r="K4896">
        <v>34.69</v>
      </c>
      <c r="L4896">
        <v>93.058999999999997</v>
      </c>
      <c r="M4896">
        <v>32633.241000000002</v>
      </c>
      <c r="N4896">
        <v>0</v>
      </c>
      <c r="O4896">
        <v>0</v>
      </c>
      <c r="P4896">
        <v>-12.433999999999999</v>
      </c>
      <c r="Q4896">
        <v>248.73699999999999</v>
      </c>
      <c r="R4896">
        <v>32645.674999999999</v>
      </c>
      <c r="S4896">
        <v>32396.937999999998</v>
      </c>
    </row>
    <row r="4897" spans="1:19" x14ac:dyDescent="0.3">
      <c r="A4897">
        <v>2021</v>
      </c>
      <c r="B4897">
        <v>7</v>
      </c>
      <c r="C4897">
        <v>23</v>
      </c>
      <c r="D4897">
        <v>24</v>
      </c>
      <c r="E4897">
        <v>27479.394</v>
      </c>
      <c r="F4897">
        <v>1480.5360000000001</v>
      </c>
      <c r="G4897">
        <v>91.765000000000001</v>
      </c>
      <c r="H4897">
        <v>76.813999999999993</v>
      </c>
      <c r="I4897">
        <v>914.98099999999999</v>
      </c>
      <c r="J4897">
        <v>2.2050000000000001</v>
      </c>
      <c r="K4897">
        <v>46.704999999999998</v>
      </c>
      <c r="L4897">
        <v>91.367999999999995</v>
      </c>
      <c r="M4897">
        <v>30092.002</v>
      </c>
      <c r="N4897">
        <v>0</v>
      </c>
      <c r="O4897">
        <v>0</v>
      </c>
      <c r="P4897">
        <v>-22.109000000000002</v>
      </c>
      <c r="Q4897">
        <v>212.93100000000001</v>
      </c>
      <c r="R4897">
        <v>30114.111000000001</v>
      </c>
      <c r="S4897">
        <v>29901.18</v>
      </c>
    </row>
    <row r="4898" spans="1:19" x14ac:dyDescent="0.3">
      <c r="A4898">
        <v>2021</v>
      </c>
      <c r="B4898">
        <v>7</v>
      </c>
      <c r="C4898">
        <v>24</v>
      </c>
      <c r="D4898">
        <v>1</v>
      </c>
      <c r="E4898">
        <v>23355.325000000001</v>
      </c>
      <c r="F4898">
        <v>1718.808</v>
      </c>
      <c r="G4898">
        <v>81.784999999999997</v>
      </c>
      <c r="H4898">
        <v>74.997</v>
      </c>
      <c r="I4898">
        <v>776.048</v>
      </c>
      <c r="J4898">
        <v>2.1859999999999999</v>
      </c>
      <c r="K4898">
        <v>37.033000000000001</v>
      </c>
      <c r="L4898">
        <v>88.42</v>
      </c>
      <c r="M4898">
        <v>26052.814999999999</v>
      </c>
      <c r="N4898">
        <v>0</v>
      </c>
      <c r="O4898">
        <v>0</v>
      </c>
      <c r="P4898">
        <v>-18.033000000000001</v>
      </c>
      <c r="Q4898">
        <v>189.286</v>
      </c>
      <c r="R4898">
        <v>26070.848000000002</v>
      </c>
      <c r="S4898">
        <v>25881.562000000002</v>
      </c>
    </row>
    <row r="4899" spans="1:19" x14ac:dyDescent="0.3">
      <c r="A4899">
        <v>2021</v>
      </c>
      <c r="B4899">
        <v>7</v>
      </c>
      <c r="C4899">
        <v>24</v>
      </c>
      <c r="D4899">
        <v>2</v>
      </c>
      <c r="E4899">
        <v>22233.151000000002</v>
      </c>
      <c r="F4899">
        <v>1810.3420000000001</v>
      </c>
      <c r="G4899">
        <v>76.790999999999997</v>
      </c>
      <c r="H4899">
        <v>73.494</v>
      </c>
      <c r="I4899">
        <v>521.38699999999994</v>
      </c>
      <c r="J4899">
        <v>2.2200000000000002</v>
      </c>
      <c r="K4899">
        <v>32.936</v>
      </c>
      <c r="L4899">
        <v>87.73</v>
      </c>
      <c r="M4899">
        <v>24761.258999999998</v>
      </c>
      <c r="N4899">
        <v>0</v>
      </c>
      <c r="O4899">
        <v>0</v>
      </c>
      <c r="P4899">
        <v>-12.728999999999999</v>
      </c>
      <c r="Q4899">
        <v>176.583</v>
      </c>
      <c r="R4899">
        <v>24773.988000000001</v>
      </c>
      <c r="S4899">
        <v>24597.404999999999</v>
      </c>
    </row>
    <row r="4900" spans="1:19" x14ac:dyDescent="0.3">
      <c r="A4900">
        <v>2021</v>
      </c>
      <c r="B4900">
        <v>7</v>
      </c>
      <c r="C4900">
        <v>24</v>
      </c>
      <c r="D4900">
        <v>3</v>
      </c>
      <c r="E4900">
        <v>21715.224999999999</v>
      </c>
      <c r="F4900">
        <v>1850.8510000000001</v>
      </c>
      <c r="G4900">
        <v>73.341999999999999</v>
      </c>
      <c r="H4900">
        <v>72.289000000000001</v>
      </c>
      <c r="I4900">
        <v>330.22199999999998</v>
      </c>
      <c r="J4900">
        <v>2.1920000000000002</v>
      </c>
      <c r="K4900">
        <v>29.553000000000001</v>
      </c>
      <c r="L4900">
        <v>87.414000000000001</v>
      </c>
      <c r="M4900">
        <v>24087.746999999999</v>
      </c>
      <c r="N4900">
        <v>0</v>
      </c>
      <c r="O4900">
        <v>0</v>
      </c>
      <c r="P4900">
        <v>-7.8179999999999996</v>
      </c>
      <c r="Q4900">
        <v>169.041</v>
      </c>
      <c r="R4900">
        <v>24095.564999999999</v>
      </c>
      <c r="S4900">
        <v>23926.524000000001</v>
      </c>
    </row>
    <row r="4901" spans="1:19" x14ac:dyDescent="0.3">
      <c r="A4901">
        <v>2021</v>
      </c>
      <c r="B4901">
        <v>7</v>
      </c>
      <c r="C4901">
        <v>24</v>
      </c>
      <c r="D4901">
        <v>4</v>
      </c>
      <c r="E4901">
        <v>21763.996999999999</v>
      </c>
      <c r="F4901">
        <v>1870.702</v>
      </c>
      <c r="G4901">
        <v>71.191000000000003</v>
      </c>
      <c r="H4901">
        <v>71.548000000000002</v>
      </c>
      <c r="I4901">
        <v>207.58500000000001</v>
      </c>
      <c r="J4901">
        <v>1.978</v>
      </c>
      <c r="K4901">
        <v>28.039000000000001</v>
      </c>
      <c r="L4901">
        <v>87.433000000000007</v>
      </c>
      <c r="M4901">
        <v>24031.280999999999</v>
      </c>
      <c r="N4901">
        <v>0</v>
      </c>
      <c r="O4901">
        <v>0</v>
      </c>
      <c r="P4901">
        <v>-4.7880000000000003</v>
      </c>
      <c r="Q4901">
        <v>165.822</v>
      </c>
      <c r="R4901">
        <v>24036.069</v>
      </c>
      <c r="S4901">
        <v>23870.248</v>
      </c>
    </row>
    <row r="4902" spans="1:19" x14ac:dyDescent="0.3">
      <c r="A4902">
        <v>2021</v>
      </c>
      <c r="B4902">
        <v>7</v>
      </c>
      <c r="C4902">
        <v>24</v>
      </c>
      <c r="D4902">
        <v>5</v>
      </c>
      <c r="E4902">
        <v>22575.465</v>
      </c>
      <c r="F4902">
        <v>1816.4849999999999</v>
      </c>
      <c r="G4902">
        <v>72.156999999999996</v>
      </c>
      <c r="H4902">
        <v>71.754000000000005</v>
      </c>
      <c r="I4902">
        <v>119.679</v>
      </c>
      <c r="J4902">
        <v>1.9810000000000001</v>
      </c>
      <c r="K4902">
        <v>12.786</v>
      </c>
      <c r="L4902">
        <v>87.894000000000005</v>
      </c>
      <c r="M4902">
        <v>24686.044000000002</v>
      </c>
      <c r="N4902">
        <v>0</v>
      </c>
      <c r="O4902">
        <v>0</v>
      </c>
      <c r="P4902">
        <v>-3.5569999999999999</v>
      </c>
      <c r="Q4902">
        <v>167.321</v>
      </c>
      <c r="R4902">
        <v>24689.599999999999</v>
      </c>
      <c r="S4902">
        <v>24522.28</v>
      </c>
    </row>
    <row r="4903" spans="1:19" x14ac:dyDescent="0.3">
      <c r="A4903">
        <v>2021</v>
      </c>
      <c r="B4903">
        <v>7</v>
      </c>
      <c r="C4903">
        <v>24</v>
      </c>
      <c r="D4903">
        <v>6</v>
      </c>
      <c r="E4903">
        <v>23519.774000000001</v>
      </c>
      <c r="F4903">
        <v>1764.481</v>
      </c>
      <c r="G4903">
        <v>73.921000000000006</v>
      </c>
      <c r="H4903">
        <v>72.628</v>
      </c>
      <c r="I4903">
        <v>75.995999999999995</v>
      </c>
      <c r="J4903">
        <v>2.302</v>
      </c>
      <c r="K4903">
        <v>5.165</v>
      </c>
      <c r="L4903">
        <v>88.432000000000002</v>
      </c>
      <c r="M4903">
        <v>25528.777999999998</v>
      </c>
      <c r="N4903">
        <v>80.963999999999999</v>
      </c>
      <c r="O4903">
        <v>0</v>
      </c>
      <c r="P4903">
        <v>-1.0640000000000001</v>
      </c>
      <c r="Q4903">
        <v>174.36799999999999</v>
      </c>
      <c r="R4903">
        <v>25448.878000000001</v>
      </c>
      <c r="S4903">
        <v>25274.51</v>
      </c>
    </row>
    <row r="4904" spans="1:19" x14ac:dyDescent="0.3">
      <c r="A4904">
        <v>2021</v>
      </c>
      <c r="B4904">
        <v>7</v>
      </c>
      <c r="C4904">
        <v>24</v>
      </c>
      <c r="D4904">
        <v>7</v>
      </c>
      <c r="E4904">
        <v>25288.208999999999</v>
      </c>
      <c r="F4904">
        <v>1717.2180000000001</v>
      </c>
      <c r="G4904">
        <v>75.887</v>
      </c>
      <c r="H4904">
        <v>73.63</v>
      </c>
      <c r="I4904">
        <v>79.161000000000001</v>
      </c>
      <c r="J4904">
        <v>2.62</v>
      </c>
      <c r="K4904">
        <v>12.952</v>
      </c>
      <c r="L4904">
        <v>89.456000000000003</v>
      </c>
      <c r="M4904">
        <v>27263.246999999999</v>
      </c>
      <c r="N4904">
        <v>1099.797</v>
      </c>
      <c r="O4904">
        <v>0</v>
      </c>
      <c r="P4904">
        <v>-0.80700000000000005</v>
      </c>
      <c r="Q4904">
        <v>197.08600000000001</v>
      </c>
      <c r="R4904">
        <v>26164.256000000001</v>
      </c>
      <c r="S4904">
        <v>25967.170999999998</v>
      </c>
    </row>
    <row r="4905" spans="1:19" x14ac:dyDescent="0.3">
      <c r="A4905">
        <v>2021</v>
      </c>
      <c r="B4905">
        <v>7</v>
      </c>
      <c r="C4905">
        <v>24</v>
      </c>
      <c r="D4905">
        <v>8</v>
      </c>
      <c r="E4905">
        <v>27332.562000000002</v>
      </c>
      <c r="F4905">
        <v>1606.992</v>
      </c>
      <c r="G4905">
        <v>82.206999999999994</v>
      </c>
      <c r="H4905">
        <v>73.415000000000006</v>
      </c>
      <c r="I4905">
        <v>109.06699999999999</v>
      </c>
      <c r="J4905">
        <v>2.8879999999999999</v>
      </c>
      <c r="K4905">
        <v>7.3449999999999998</v>
      </c>
      <c r="L4905">
        <v>91.096000000000004</v>
      </c>
      <c r="M4905">
        <v>29223.364000000001</v>
      </c>
      <c r="N4905">
        <v>3319.9960000000001</v>
      </c>
      <c r="O4905">
        <v>-17.399000000000001</v>
      </c>
      <c r="P4905">
        <v>-0.754</v>
      </c>
      <c r="Q4905">
        <v>235.13499999999999</v>
      </c>
      <c r="R4905">
        <v>25921.522000000001</v>
      </c>
      <c r="S4905">
        <v>25686.386999999999</v>
      </c>
    </row>
    <row r="4906" spans="1:19" x14ac:dyDescent="0.3">
      <c r="A4906">
        <v>2021</v>
      </c>
      <c r="B4906">
        <v>7</v>
      </c>
      <c r="C4906">
        <v>24</v>
      </c>
      <c r="D4906">
        <v>9</v>
      </c>
      <c r="E4906">
        <v>29354.241999999998</v>
      </c>
      <c r="F4906">
        <v>1486.6010000000001</v>
      </c>
      <c r="G4906">
        <v>88.578999999999994</v>
      </c>
      <c r="H4906">
        <v>74.403999999999996</v>
      </c>
      <c r="I4906">
        <v>148.09700000000001</v>
      </c>
      <c r="J4906">
        <v>3.0950000000000002</v>
      </c>
      <c r="K4906">
        <v>7.0439999999999996</v>
      </c>
      <c r="L4906">
        <v>92.643000000000001</v>
      </c>
      <c r="M4906">
        <v>31166.126</v>
      </c>
      <c r="N4906">
        <v>5646.6769999999997</v>
      </c>
      <c r="O4906">
        <v>-58.451999999999998</v>
      </c>
      <c r="P4906">
        <v>-0.11600000000000001</v>
      </c>
      <c r="Q4906">
        <v>276.49599999999998</v>
      </c>
      <c r="R4906">
        <v>25578.017</v>
      </c>
      <c r="S4906">
        <v>25301.522000000001</v>
      </c>
    </row>
    <row r="4907" spans="1:19" x14ac:dyDescent="0.3">
      <c r="A4907">
        <v>2021</v>
      </c>
      <c r="B4907">
        <v>7</v>
      </c>
      <c r="C4907">
        <v>24</v>
      </c>
      <c r="D4907">
        <v>10</v>
      </c>
      <c r="E4907">
        <v>31082.391</v>
      </c>
      <c r="F4907">
        <v>1368.317</v>
      </c>
      <c r="G4907">
        <v>95.855000000000004</v>
      </c>
      <c r="H4907">
        <v>75.16</v>
      </c>
      <c r="I4907">
        <v>183.595</v>
      </c>
      <c r="J4907">
        <v>3.2829999999999999</v>
      </c>
      <c r="K4907">
        <v>15.691000000000001</v>
      </c>
      <c r="L4907">
        <v>93.337000000000003</v>
      </c>
      <c r="M4907">
        <v>32821.773999999998</v>
      </c>
      <c r="N4907">
        <v>7644.0280000000002</v>
      </c>
      <c r="O4907">
        <v>-89.168999999999997</v>
      </c>
      <c r="P4907">
        <v>1.472</v>
      </c>
      <c r="Q4907">
        <v>311.53800000000001</v>
      </c>
      <c r="R4907">
        <v>25265.442999999999</v>
      </c>
      <c r="S4907">
        <v>24953.903999999999</v>
      </c>
    </row>
    <row r="4908" spans="1:19" x14ac:dyDescent="0.3">
      <c r="A4908">
        <v>2021</v>
      </c>
      <c r="B4908">
        <v>7</v>
      </c>
      <c r="C4908">
        <v>24</v>
      </c>
      <c r="D4908">
        <v>11</v>
      </c>
      <c r="E4908">
        <v>32598.571</v>
      </c>
      <c r="F4908">
        <v>1257.8869999999999</v>
      </c>
      <c r="G4908">
        <v>102.55200000000001</v>
      </c>
      <c r="H4908">
        <v>76.441999999999993</v>
      </c>
      <c r="I4908">
        <v>236.779</v>
      </c>
      <c r="J4908">
        <v>3.4590000000000001</v>
      </c>
      <c r="K4908">
        <v>17.268000000000001</v>
      </c>
      <c r="L4908">
        <v>93.727000000000004</v>
      </c>
      <c r="M4908">
        <v>34284.131999999998</v>
      </c>
      <c r="N4908">
        <v>9004.5349999999999</v>
      </c>
      <c r="O4908">
        <v>-95.504999999999995</v>
      </c>
      <c r="P4908">
        <v>2.6480000000000001</v>
      </c>
      <c r="Q4908">
        <v>342.77600000000001</v>
      </c>
      <c r="R4908">
        <v>25372.455000000002</v>
      </c>
      <c r="S4908">
        <v>25029.679</v>
      </c>
    </row>
    <row r="4909" spans="1:19" x14ac:dyDescent="0.3">
      <c r="A4909">
        <v>2021</v>
      </c>
      <c r="B4909">
        <v>7</v>
      </c>
      <c r="C4909">
        <v>24</v>
      </c>
      <c r="D4909">
        <v>12</v>
      </c>
      <c r="E4909">
        <v>33840.534</v>
      </c>
      <c r="F4909">
        <v>1137.2360000000001</v>
      </c>
      <c r="G4909">
        <v>110.057</v>
      </c>
      <c r="H4909">
        <v>77.700999999999993</v>
      </c>
      <c r="I4909">
        <v>278.48500000000001</v>
      </c>
      <c r="J4909">
        <v>3.6019999999999999</v>
      </c>
      <c r="K4909">
        <v>5.875</v>
      </c>
      <c r="L4909">
        <v>93.965000000000003</v>
      </c>
      <c r="M4909">
        <v>35437.398999999998</v>
      </c>
      <c r="N4909">
        <v>9716.1779999999999</v>
      </c>
      <c r="O4909">
        <v>-56.1</v>
      </c>
      <c r="P4909">
        <v>4.8209999999999997</v>
      </c>
      <c r="Q4909">
        <v>367.69299999999998</v>
      </c>
      <c r="R4909">
        <v>25772.5</v>
      </c>
      <c r="S4909">
        <v>25404.807000000001</v>
      </c>
    </row>
    <row r="4910" spans="1:19" x14ac:dyDescent="0.3">
      <c r="A4910">
        <v>2021</v>
      </c>
      <c r="B4910">
        <v>7</v>
      </c>
      <c r="C4910">
        <v>24</v>
      </c>
      <c r="D4910">
        <v>13</v>
      </c>
      <c r="E4910">
        <v>35094.680999999997</v>
      </c>
      <c r="F4910">
        <v>1001.053</v>
      </c>
      <c r="G4910">
        <v>116.84099999999999</v>
      </c>
      <c r="H4910">
        <v>80.343000000000004</v>
      </c>
      <c r="I4910">
        <v>291.09500000000003</v>
      </c>
      <c r="J4910">
        <v>3.601</v>
      </c>
      <c r="K4910">
        <v>3.613</v>
      </c>
      <c r="L4910">
        <v>94.209000000000003</v>
      </c>
      <c r="M4910">
        <v>36568.595999999998</v>
      </c>
      <c r="N4910">
        <v>9788.5589999999993</v>
      </c>
      <c r="O4910">
        <v>-23.643000000000001</v>
      </c>
      <c r="P4910">
        <v>4.6230000000000002</v>
      </c>
      <c r="Q4910">
        <v>389.08</v>
      </c>
      <c r="R4910">
        <v>26799.057000000001</v>
      </c>
      <c r="S4910">
        <v>26409.976999999999</v>
      </c>
    </row>
    <row r="4911" spans="1:19" x14ac:dyDescent="0.3">
      <c r="A4911">
        <v>2021</v>
      </c>
      <c r="B4911">
        <v>7</v>
      </c>
      <c r="C4911">
        <v>24</v>
      </c>
      <c r="D4911">
        <v>14</v>
      </c>
      <c r="E4911">
        <v>36367.082999999999</v>
      </c>
      <c r="F4911">
        <v>930.08699999999999</v>
      </c>
      <c r="G4911">
        <v>122.494</v>
      </c>
      <c r="H4911">
        <v>81.44</v>
      </c>
      <c r="I4911">
        <v>281.34899999999999</v>
      </c>
      <c r="J4911">
        <v>3.157</v>
      </c>
      <c r="K4911">
        <v>-11.411</v>
      </c>
      <c r="L4911">
        <v>94.421000000000006</v>
      </c>
      <c r="M4911">
        <v>37746.127</v>
      </c>
      <c r="N4911">
        <v>9291.2610000000004</v>
      </c>
      <c r="O4911">
        <v>-6.7549999999999999</v>
      </c>
      <c r="P4911">
        <v>3.698</v>
      </c>
      <c r="Q4911">
        <v>407.721</v>
      </c>
      <c r="R4911">
        <v>28457.923999999999</v>
      </c>
      <c r="S4911">
        <v>28050.203000000001</v>
      </c>
    </row>
    <row r="4912" spans="1:19" x14ac:dyDescent="0.3">
      <c r="A4912">
        <v>2021</v>
      </c>
      <c r="B4912">
        <v>7</v>
      </c>
      <c r="C4912">
        <v>24</v>
      </c>
      <c r="D4912">
        <v>15</v>
      </c>
      <c r="E4912">
        <v>37152.254999999997</v>
      </c>
      <c r="F4912">
        <v>903.99400000000003</v>
      </c>
      <c r="G4912">
        <v>127.55800000000001</v>
      </c>
      <c r="H4912">
        <v>82.759</v>
      </c>
      <c r="I4912">
        <v>270.17500000000001</v>
      </c>
      <c r="J4912">
        <v>2.6850000000000001</v>
      </c>
      <c r="K4912">
        <v>-13.577</v>
      </c>
      <c r="L4912">
        <v>94.548000000000002</v>
      </c>
      <c r="M4912">
        <v>38492.838000000003</v>
      </c>
      <c r="N4912">
        <v>8125.5219999999999</v>
      </c>
      <c r="O4912">
        <v>-1.125</v>
      </c>
      <c r="P4912">
        <v>6.9619999999999997</v>
      </c>
      <c r="Q4912">
        <v>422.666</v>
      </c>
      <c r="R4912">
        <v>30361.478999999999</v>
      </c>
      <c r="S4912">
        <v>29938.813999999998</v>
      </c>
    </row>
    <row r="4913" spans="1:19" x14ac:dyDescent="0.3">
      <c r="A4913">
        <v>2021</v>
      </c>
      <c r="B4913">
        <v>7</v>
      </c>
      <c r="C4913">
        <v>24</v>
      </c>
      <c r="D4913">
        <v>16</v>
      </c>
      <c r="E4913">
        <v>37444.163</v>
      </c>
      <c r="F4913">
        <v>872.66399999999999</v>
      </c>
      <c r="G4913">
        <v>130.02500000000001</v>
      </c>
      <c r="H4913">
        <v>81.739000000000004</v>
      </c>
      <c r="I4913">
        <v>120.146</v>
      </c>
      <c r="J4913">
        <v>1.605</v>
      </c>
      <c r="K4913">
        <v>-64.215000000000003</v>
      </c>
      <c r="L4913">
        <v>94.6</v>
      </c>
      <c r="M4913">
        <v>38550.703000000001</v>
      </c>
      <c r="N4913">
        <v>6363.2389999999996</v>
      </c>
      <c r="O4913">
        <v>4.1689999999999996</v>
      </c>
      <c r="P4913">
        <v>7.9640000000000004</v>
      </c>
      <c r="Q4913">
        <v>432.726</v>
      </c>
      <c r="R4913">
        <v>32175.33</v>
      </c>
      <c r="S4913">
        <v>31742.603999999999</v>
      </c>
    </row>
    <row r="4914" spans="1:19" x14ac:dyDescent="0.3">
      <c r="A4914">
        <v>2021</v>
      </c>
      <c r="B4914">
        <v>7</v>
      </c>
      <c r="C4914">
        <v>24</v>
      </c>
      <c r="D4914">
        <v>17</v>
      </c>
      <c r="E4914">
        <v>37062.491000000002</v>
      </c>
      <c r="F4914">
        <v>846.88199999999995</v>
      </c>
      <c r="G4914">
        <v>129.41900000000001</v>
      </c>
      <c r="H4914">
        <v>81.832999999999998</v>
      </c>
      <c r="I4914">
        <v>125.048</v>
      </c>
      <c r="J4914">
        <v>1.504</v>
      </c>
      <c r="K4914">
        <v>-92.028000000000006</v>
      </c>
      <c r="L4914">
        <v>94.555999999999997</v>
      </c>
      <c r="M4914">
        <v>38120.286999999997</v>
      </c>
      <c r="N4914">
        <v>4092.6680000000001</v>
      </c>
      <c r="O4914">
        <v>24.347999999999999</v>
      </c>
      <c r="P4914">
        <v>8.3390000000000004</v>
      </c>
      <c r="Q4914">
        <v>435.25400000000002</v>
      </c>
      <c r="R4914">
        <v>33994.932000000001</v>
      </c>
      <c r="S4914">
        <v>33559.678</v>
      </c>
    </row>
    <row r="4915" spans="1:19" x14ac:dyDescent="0.3">
      <c r="A4915">
        <v>2021</v>
      </c>
      <c r="B4915">
        <v>7</v>
      </c>
      <c r="C4915">
        <v>24</v>
      </c>
      <c r="D4915">
        <v>18</v>
      </c>
      <c r="E4915">
        <v>35836.03</v>
      </c>
      <c r="F4915">
        <v>857.16399999999999</v>
      </c>
      <c r="G4915">
        <v>126.997</v>
      </c>
      <c r="H4915">
        <v>81.563000000000002</v>
      </c>
      <c r="I4915">
        <v>126.42400000000001</v>
      </c>
      <c r="J4915">
        <v>1.413</v>
      </c>
      <c r="K4915">
        <v>-90.55</v>
      </c>
      <c r="L4915">
        <v>94.391000000000005</v>
      </c>
      <c r="M4915">
        <v>36906.434000000001</v>
      </c>
      <c r="N4915">
        <v>1656.444</v>
      </c>
      <c r="O4915">
        <v>70.804000000000002</v>
      </c>
      <c r="P4915">
        <v>-0.19400000000000001</v>
      </c>
      <c r="Q4915">
        <v>422.49700000000001</v>
      </c>
      <c r="R4915">
        <v>35179.379999999997</v>
      </c>
      <c r="S4915">
        <v>34756.883000000002</v>
      </c>
    </row>
    <row r="4916" spans="1:19" x14ac:dyDescent="0.3">
      <c r="A4916">
        <v>2021</v>
      </c>
      <c r="B4916">
        <v>7</v>
      </c>
      <c r="C4916">
        <v>24</v>
      </c>
      <c r="D4916">
        <v>19</v>
      </c>
      <c r="E4916">
        <v>34168.582000000002</v>
      </c>
      <c r="F4916">
        <v>853.70299999999997</v>
      </c>
      <c r="G4916">
        <v>122.06399999999999</v>
      </c>
      <c r="H4916">
        <v>81.147000000000006</v>
      </c>
      <c r="I4916">
        <v>140.63300000000001</v>
      </c>
      <c r="J4916">
        <v>1.3069999999999999</v>
      </c>
      <c r="K4916">
        <v>-94.932000000000002</v>
      </c>
      <c r="L4916">
        <v>94.117000000000004</v>
      </c>
      <c r="M4916">
        <v>35244.555999999997</v>
      </c>
      <c r="N4916">
        <v>212.51499999999999</v>
      </c>
      <c r="O4916">
        <v>92.709000000000003</v>
      </c>
      <c r="P4916">
        <v>3.2050000000000001</v>
      </c>
      <c r="Q4916">
        <v>386.64</v>
      </c>
      <c r="R4916">
        <v>34936.127</v>
      </c>
      <c r="S4916">
        <v>34549.487000000001</v>
      </c>
    </row>
    <row r="4917" spans="1:19" x14ac:dyDescent="0.3">
      <c r="A4917">
        <v>2021</v>
      </c>
      <c r="B4917">
        <v>7</v>
      </c>
      <c r="C4917">
        <v>24</v>
      </c>
      <c r="D4917">
        <v>20</v>
      </c>
      <c r="E4917">
        <v>33709.654000000002</v>
      </c>
      <c r="F4917">
        <v>895.22500000000002</v>
      </c>
      <c r="G4917">
        <v>115.288</v>
      </c>
      <c r="H4917">
        <v>80.052000000000007</v>
      </c>
      <c r="I4917">
        <v>205.107</v>
      </c>
      <c r="J4917">
        <v>1.6870000000000001</v>
      </c>
      <c r="K4917">
        <v>-96.156000000000006</v>
      </c>
      <c r="L4917">
        <v>94.007999999999996</v>
      </c>
      <c r="M4917">
        <v>34889.576000000001</v>
      </c>
      <c r="N4917">
        <v>0.68600000000000005</v>
      </c>
      <c r="O4917">
        <v>90.042000000000002</v>
      </c>
      <c r="P4917">
        <v>7.2290000000000001</v>
      </c>
      <c r="Q4917">
        <v>346.20800000000003</v>
      </c>
      <c r="R4917">
        <v>34791.618999999999</v>
      </c>
      <c r="S4917">
        <v>34445.410000000003</v>
      </c>
    </row>
    <row r="4918" spans="1:19" x14ac:dyDescent="0.3">
      <c r="A4918">
        <v>2021</v>
      </c>
      <c r="B4918">
        <v>7</v>
      </c>
      <c r="C4918">
        <v>24</v>
      </c>
      <c r="D4918">
        <v>21</v>
      </c>
      <c r="E4918">
        <v>32558.571</v>
      </c>
      <c r="F4918">
        <v>949.53</v>
      </c>
      <c r="G4918">
        <v>108.27500000000001</v>
      </c>
      <c r="H4918">
        <v>79.762</v>
      </c>
      <c r="I4918">
        <v>429.49599999999998</v>
      </c>
      <c r="J4918">
        <v>2.3239999999999998</v>
      </c>
      <c r="K4918">
        <v>-23.117000000000001</v>
      </c>
      <c r="L4918">
        <v>93.781000000000006</v>
      </c>
      <c r="M4918">
        <v>34090.347000000002</v>
      </c>
      <c r="N4918">
        <v>0</v>
      </c>
      <c r="O4918">
        <v>0</v>
      </c>
      <c r="P4918">
        <v>2.4279999999999999</v>
      </c>
      <c r="Q4918">
        <v>307.14499999999998</v>
      </c>
      <c r="R4918">
        <v>34087.919000000002</v>
      </c>
      <c r="S4918">
        <v>33780.773999999998</v>
      </c>
    </row>
    <row r="4919" spans="1:19" x14ac:dyDescent="0.3">
      <c r="A4919">
        <v>2021</v>
      </c>
      <c r="B4919">
        <v>7</v>
      </c>
      <c r="C4919">
        <v>24</v>
      </c>
      <c r="D4919">
        <v>22</v>
      </c>
      <c r="E4919">
        <v>29705.584999999999</v>
      </c>
      <c r="F4919">
        <v>1123.087</v>
      </c>
      <c r="G4919">
        <v>100.762</v>
      </c>
      <c r="H4919">
        <v>78.003</v>
      </c>
      <c r="I4919">
        <v>471.82100000000003</v>
      </c>
      <c r="J4919">
        <v>2.1179999999999999</v>
      </c>
      <c r="K4919">
        <v>11.108000000000001</v>
      </c>
      <c r="L4919">
        <v>92.959000000000003</v>
      </c>
      <c r="M4919">
        <v>31484.681</v>
      </c>
      <c r="N4919">
        <v>0</v>
      </c>
      <c r="O4919">
        <v>0</v>
      </c>
      <c r="P4919">
        <v>-12.494999999999999</v>
      </c>
      <c r="Q4919">
        <v>273.90300000000002</v>
      </c>
      <c r="R4919">
        <v>31497.177</v>
      </c>
      <c r="S4919">
        <v>31223.274000000001</v>
      </c>
    </row>
    <row r="4920" spans="1:19" x14ac:dyDescent="0.3">
      <c r="A4920">
        <v>2021</v>
      </c>
      <c r="B4920">
        <v>7</v>
      </c>
      <c r="C4920">
        <v>24</v>
      </c>
      <c r="D4920">
        <v>23</v>
      </c>
      <c r="E4920">
        <v>27021.02</v>
      </c>
      <c r="F4920">
        <v>1299.3610000000001</v>
      </c>
      <c r="G4920">
        <v>93.415000000000006</v>
      </c>
      <c r="H4920">
        <v>77.182000000000002</v>
      </c>
      <c r="I4920">
        <v>583.24</v>
      </c>
      <c r="J4920">
        <v>2.2850000000000001</v>
      </c>
      <c r="K4920">
        <v>31.419</v>
      </c>
      <c r="L4920">
        <v>91.093000000000004</v>
      </c>
      <c r="M4920">
        <v>29105.599999999999</v>
      </c>
      <c r="N4920">
        <v>0</v>
      </c>
      <c r="O4920">
        <v>0</v>
      </c>
      <c r="P4920">
        <v>-12.433999999999999</v>
      </c>
      <c r="Q4920">
        <v>239.66300000000001</v>
      </c>
      <c r="R4920">
        <v>29118.034</v>
      </c>
      <c r="S4920">
        <v>28878.371999999999</v>
      </c>
    </row>
    <row r="4921" spans="1:19" x14ac:dyDescent="0.3">
      <c r="A4921">
        <v>2021</v>
      </c>
      <c r="B4921">
        <v>7</v>
      </c>
      <c r="C4921">
        <v>24</v>
      </c>
      <c r="D4921">
        <v>24</v>
      </c>
      <c r="E4921">
        <v>24878.48</v>
      </c>
      <c r="F4921">
        <v>1547.104</v>
      </c>
      <c r="G4921">
        <v>86.007000000000005</v>
      </c>
      <c r="H4921">
        <v>75.647999999999996</v>
      </c>
      <c r="I4921">
        <v>914.98099999999999</v>
      </c>
      <c r="J4921">
        <v>2.2050000000000001</v>
      </c>
      <c r="K4921">
        <v>39.744</v>
      </c>
      <c r="L4921">
        <v>89.35</v>
      </c>
      <c r="M4921">
        <v>27547.512999999999</v>
      </c>
      <c r="N4921">
        <v>0</v>
      </c>
      <c r="O4921">
        <v>0</v>
      </c>
      <c r="P4921">
        <v>-22.109000000000002</v>
      </c>
      <c r="Q4921">
        <v>207.643</v>
      </c>
      <c r="R4921">
        <v>27569.621999999999</v>
      </c>
      <c r="S4921">
        <v>27361.977999999999</v>
      </c>
    </row>
    <row r="4922" spans="1:19" x14ac:dyDescent="0.3">
      <c r="A4922">
        <v>2021</v>
      </c>
      <c r="B4922">
        <v>7</v>
      </c>
      <c r="C4922">
        <v>25</v>
      </c>
      <c r="D4922">
        <v>1</v>
      </c>
      <c r="E4922">
        <v>23188.93</v>
      </c>
      <c r="F4922">
        <v>1718.808</v>
      </c>
      <c r="G4922">
        <v>80.073999999999998</v>
      </c>
      <c r="H4922">
        <v>74.897000000000006</v>
      </c>
      <c r="I4922">
        <v>776.048</v>
      </c>
      <c r="J4922">
        <v>2.1859999999999999</v>
      </c>
      <c r="K4922">
        <v>35.630000000000003</v>
      </c>
      <c r="L4922">
        <v>88.335999999999999</v>
      </c>
      <c r="M4922">
        <v>25884.834999999999</v>
      </c>
      <c r="N4922">
        <v>0</v>
      </c>
      <c r="O4922">
        <v>0</v>
      </c>
      <c r="P4922">
        <v>-18.033000000000001</v>
      </c>
      <c r="Q4922">
        <v>181.31100000000001</v>
      </c>
      <c r="R4922">
        <v>25902.867999999999</v>
      </c>
      <c r="S4922">
        <v>25721.556</v>
      </c>
    </row>
    <row r="4923" spans="1:19" x14ac:dyDescent="0.3">
      <c r="A4923">
        <v>2021</v>
      </c>
      <c r="B4923">
        <v>7</v>
      </c>
      <c r="C4923">
        <v>25</v>
      </c>
      <c r="D4923">
        <v>2</v>
      </c>
      <c r="E4923">
        <v>22046.366000000002</v>
      </c>
      <c r="F4923">
        <v>1810.3420000000001</v>
      </c>
      <c r="G4923">
        <v>75.747</v>
      </c>
      <c r="H4923">
        <v>73.367999999999995</v>
      </c>
      <c r="I4923">
        <v>521.38699999999994</v>
      </c>
      <c r="J4923">
        <v>2.2200000000000002</v>
      </c>
      <c r="K4923">
        <v>31.326000000000001</v>
      </c>
      <c r="L4923">
        <v>87.629000000000005</v>
      </c>
      <c r="M4923">
        <v>24572.636999999999</v>
      </c>
      <c r="N4923">
        <v>0</v>
      </c>
      <c r="O4923">
        <v>0</v>
      </c>
      <c r="P4923">
        <v>-12.728999999999999</v>
      </c>
      <c r="Q4923">
        <v>168.84399999999999</v>
      </c>
      <c r="R4923">
        <v>24585.366000000002</v>
      </c>
      <c r="S4923">
        <v>24416.522000000001</v>
      </c>
    </row>
    <row r="4924" spans="1:19" x14ac:dyDescent="0.3">
      <c r="A4924">
        <v>2021</v>
      </c>
      <c r="B4924">
        <v>7</v>
      </c>
      <c r="C4924">
        <v>25</v>
      </c>
      <c r="D4924">
        <v>3</v>
      </c>
      <c r="E4924">
        <v>21465.260999999999</v>
      </c>
      <c r="F4924">
        <v>1850.8510000000001</v>
      </c>
      <c r="G4924">
        <v>72.481999999999999</v>
      </c>
      <c r="H4924">
        <v>72.135000000000005</v>
      </c>
      <c r="I4924">
        <v>330.22199999999998</v>
      </c>
      <c r="J4924">
        <v>2.1920000000000002</v>
      </c>
      <c r="K4924">
        <v>27.949000000000002</v>
      </c>
      <c r="L4924">
        <v>87.290999999999997</v>
      </c>
      <c r="M4924">
        <v>23835.902999999998</v>
      </c>
      <c r="N4924">
        <v>0</v>
      </c>
      <c r="O4924">
        <v>0</v>
      </c>
      <c r="P4924">
        <v>-7.8179999999999996</v>
      </c>
      <c r="Q4924">
        <v>161.42599999999999</v>
      </c>
      <c r="R4924">
        <v>23843.72</v>
      </c>
      <c r="S4924">
        <v>23682.294000000002</v>
      </c>
    </row>
    <row r="4925" spans="1:19" x14ac:dyDescent="0.3">
      <c r="A4925">
        <v>2021</v>
      </c>
      <c r="B4925">
        <v>7</v>
      </c>
      <c r="C4925">
        <v>25</v>
      </c>
      <c r="D4925">
        <v>4</v>
      </c>
      <c r="E4925">
        <v>21375.147000000001</v>
      </c>
      <c r="F4925">
        <v>1870.702</v>
      </c>
      <c r="G4925">
        <v>70.102999999999994</v>
      </c>
      <c r="H4925">
        <v>71.346000000000004</v>
      </c>
      <c r="I4925">
        <v>207.58500000000001</v>
      </c>
      <c r="J4925">
        <v>1.978</v>
      </c>
      <c r="K4925">
        <v>26.475000000000001</v>
      </c>
      <c r="L4925">
        <v>87.236999999999995</v>
      </c>
      <c r="M4925">
        <v>23640.471000000001</v>
      </c>
      <c r="N4925">
        <v>0</v>
      </c>
      <c r="O4925">
        <v>0</v>
      </c>
      <c r="P4925">
        <v>-4.7880000000000003</v>
      </c>
      <c r="Q4925">
        <v>158.26400000000001</v>
      </c>
      <c r="R4925">
        <v>23645.258999999998</v>
      </c>
      <c r="S4925">
        <v>23486.993999999999</v>
      </c>
    </row>
    <row r="4926" spans="1:19" x14ac:dyDescent="0.3">
      <c r="A4926">
        <v>2021</v>
      </c>
      <c r="B4926">
        <v>7</v>
      </c>
      <c r="C4926">
        <v>25</v>
      </c>
      <c r="D4926">
        <v>5</v>
      </c>
      <c r="E4926">
        <v>21863.292000000001</v>
      </c>
      <c r="F4926">
        <v>1816.4849999999999</v>
      </c>
      <c r="G4926">
        <v>69.489000000000004</v>
      </c>
      <c r="H4926">
        <v>71.403000000000006</v>
      </c>
      <c r="I4926">
        <v>119.679</v>
      </c>
      <c r="J4926">
        <v>1.9810000000000001</v>
      </c>
      <c r="K4926">
        <v>12.218999999999999</v>
      </c>
      <c r="L4926">
        <v>87.492000000000004</v>
      </c>
      <c r="M4926">
        <v>23972.548999999999</v>
      </c>
      <c r="N4926">
        <v>0</v>
      </c>
      <c r="O4926">
        <v>0</v>
      </c>
      <c r="P4926">
        <v>-3.5569999999999999</v>
      </c>
      <c r="Q4926">
        <v>158.51900000000001</v>
      </c>
      <c r="R4926">
        <v>23976.106</v>
      </c>
      <c r="S4926">
        <v>23817.587</v>
      </c>
    </row>
    <row r="4927" spans="1:19" x14ac:dyDescent="0.3">
      <c r="A4927">
        <v>2021</v>
      </c>
      <c r="B4927">
        <v>7</v>
      </c>
      <c r="C4927">
        <v>25</v>
      </c>
      <c r="D4927">
        <v>6</v>
      </c>
      <c r="E4927">
        <v>22345.98</v>
      </c>
      <c r="F4927">
        <v>1764.481</v>
      </c>
      <c r="G4927">
        <v>70.436999999999998</v>
      </c>
      <c r="H4927">
        <v>72.088999999999999</v>
      </c>
      <c r="I4927">
        <v>75.995999999999995</v>
      </c>
      <c r="J4927">
        <v>2.302</v>
      </c>
      <c r="K4927">
        <v>4.88</v>
      </c>
      <c r="L4927">
        <v>87.724999999999994</v>
      </c>
      <c r="M4927">
        <v>24353.452000000001</v>
      </c>
      <c r="N4927">
        <v>80.963999999999999</v>
      </c>
      <c r="O4927">
        <v>0</v>
      </c>
      <c r="P4927">
        <v>-1.0640000000000001</v>
      </c>
      <c r="Q4927">
        <v>163.23699999999999</v>
      </c>
      <c r="R4927">
        <v>24273.552</v>
      </c>
      <c r="S4927">
        <v>24110.314999999999</v>
      </c>
    </row>
    <row r="4928" spans="1:19" x14ac:dyDescent="0.3">
      <c r="A4928">
        <v>2021</v>
      </c>
      <c r="B4928">
        <v>7</v>
      </c>
      <c r="C4928">
        <v>25</v>
      </c>
      <c r="D4928">
        <v>7</v>
      </c>
      <c r="E4928">
        <v>24037.701000000001</v>
      </c>
      <c r="F4928">
        <v>1717.2180000000001</v>
      </c>
      <c r="G4928">
        <v>71.858000000000004</v>
      </c>
      <c r="H4928">
        <v>73.072000000000003</v>
      </c>
      <c r="I4928">
        <v>79.161000000000001</v>
      </c>
      <c r="J4928">
        <v>2.62</v>
      </c>
      <c r="K4928">
        <v>11.321999999999999</v>
      </c>
      <c r="L4928">
        <v>88.733000000000004</v>
      </c>
      <c r="M4928">
        <v>26009.829000000002</v>
      </c>
      <c r="N4928">
        <v>1099.797</v>
      </c>
      <c r="O4928">
        <v>0</v>
      </c>
      <c r="P4928">
        <v>-0.80700000000000005</v>
      </c>
      <c r="Q4928">
        <v>178.60499999999999</v>
      </c>
      <c r="R4928">
        <v>24910.839</v>
      </c>
      <c r="S4928">
        <v>24732.233</v>
      </c>
    </row>
    <row r="4929" spans="1:19" x14ac:dyDescent="0.3">
      <c r="A4929">
        <v>2021</v>
      </c>
      <c r="B4929">
        <v>7</v>
      </c>
      <c r="C4929">
        <v>25</v>
      </c>
      <c r="D4929">
        <v>8</v>
      </c>
      <c r="E4929">
        <v>26102.157999999999</v>
      </c>
      <c r="F4929">
        <v>1606.992</v>
      </c>
      <c r="G4929">
        <v>77.177000000000007</v>
      </c>
      <c r="H4929">
        <v>72.953000000000003</v>
      </c>
      <c r="I4929">
        <v>109.06699999999999</v>
      </c>
      <c r="J4929">
        <v>2.8879999999999999</v>
      </c>
      <c r="K4929">
        <v>6.2869999999999999</v>
      </c>
      <c r="L4929">
        <v>90.114000000000004</v>
      </c>
      <c r="M4929">
        <v>27990.46</v>
      </c>
      <c r="N4929">
        <v>3319.9960000000001</v>
      </c>
      <c r="O4929">
        <v>-17.399000000000001</v>
      </c>
      <c r="P4929">
        <v>-0.754</v>
      </c>
      <c r="Q4929">
        <v>204.41200000000001</v>
      </c>
      <c r="R4929">
        <v>24688.617999999999</v>
      </c>
      <c r="S4929">
        <v>24484.205999999998</v>
      </c>
    </row>
    <row r="4930" spans="1:19" x14ac:dyDescent="0.3">
      <c r="A4930">
        <v>2021</v>
      </c>
      <c r="B4930">
        <v>7</v>
      </c>
      <c r="C4930">
        <v>25</v>
      </c>
      <c r="D4930">
        <v>9</v>
      </c>
      <c r="E4930">
        <v>28087.059000000001</v>
      </c>
      <c r="F4930">
        <v>1486.6010000000001</v>
      </c>
      <c r="G4930">
        <v>83.944999999999993</v>
      </c>
      <c r="H4930">
        <v>73.974000000000004</v>
      </c>
      <c r="I4930">
        <v>148.09700000000001</v>
      </c>
      <c r="J4930">
        <v>3.0950000000000002</v>
      </c>
      <c r="K4930">
        <v>6.4459999999999997</v>
      </c>
      <c r="L4930">
        <v>91.769000000000005</v>
      </c>
      <c r="M4930">
        <v>29897.041000000001</v>
      </c>
      <c r="N4930">
        <v>5646.6769999999997</v>
      </c>
      <c r="O4930">
        <v>-58.451999999999998</v>
      </c>
      <c r="P4930">
        <v>-0.11600000000000001</v>
      </c>
      <c r="Q4930">
        <v>239.751</v>
      </c>
      <c r="R4930">
        <v>24308.932000000001</v>
      </c>
      <c r="S4930">
        <v>24069.182000000001</v>
      </c>
    </row>
    <row r="4931" spans="1:19" x14ac:dyDescent="0.3">
      <c r="A4931">
        <v>2021</v>
      </c>
      <c r="B4931">
        <v>7</v>
      </c>
      <c r="C4931">
        <v>25</v>
      </c>
      <c r="D4931">
        <v>10</v>
      </c>
      <c r="E4931">
        <v>30024.199000000001</v>
      </c>
      <c r="F4931">
        <v>1368.317</v>
      </c>
      <c r="G4931">
        <v>92.361999999999995</v>
      </c>
      <c r="H4931">
        <v>74.900999999999996</v>
      </c>
      <c r="I4931">
        <v>183.595</v>
      </c>
      <c r="J4931">
        <v>3.2829999999999999</v>
      </c>
      <c r="K4931">
        <v>15.926</v>
      </c>
      <c r="L4931">
        <v>92.981999999999999</v>
      </c>
      <c r="M4931">
        <v>31763.202000000001</v>
      </c>
      <c r="N4931">
        <v>7644.0280000000002</v>
      </c>
      <c r="O4931">
        <v>-89.168999999999997</v>
      </c>
      <c r="P4931">
        <v>1.472</v>
      </c>
      <c r="Q4931">
        <v>274.20499999999998</v>
      </c>
      <c r="R4931">
        <v>24206.870999999999</v>
      </c>
      <c r="S4931">
        <v>23932.665000000001</v>
      </c>
    </row>
    <row r="4932" spans="1:19" x14ac:dyDescent="0.3">
      <c r="A4932">
        <v>2021</v>
      </c>
      <c r="B4932">
        <v>7</v>
      </c>
      <c r="C4932">
        <v>25</v>
      </c>
      <c r="D4932">
        <v>11</v>
      </c>
      <c r="E4932">
        <v>31570.173999999999</v>
      </c>
      <c r="F4932">
        <v>1257.8869999999999</v>
      </c>
      <c r="G4932">
        <v>99.673000000000002</v>
      </c>
      <c r="H4932">
        <v>76.259</v>
      </c>
      <c r="I4932">
        <v>236.779</v>
      </c>
      <c r="J4932">
        <v>3.4590000000000001</v>
      </c>
      <c r="K4932">
        <v>18.16</v>
      </c>
      <c r="L4932">
        <v>93.504999999999995</v>
      </c>
      <c r="M4932">
        <v>33256.222999999998</v>
      </c>
      <c r="N4932">
        <v>9004.5349999999999</v>
      </c>
      <c r="O4932">
        <v>-95.504999999999995</v>
      </c>
      <c r="P4932">
        <v>2.6480000000000001</v>
      </c>
      <c r="Q4932">
        <v>306.47699999999998</v>
      </c>
      <c r="R4932">
        <v>24344.544999999998</v>
      </c>
      <c r="S4932">
        <v>24038.069</v>
      </c>
    </row>
    <row r="4933" spans="1:19" x14ac:dyDescent="0.3">
      <c r="A4933">
        <v>2021</v>
      </c>
      <c r="B4933">
        <v>7</v>
      </c>
      <c r="C4933">
        <v>25</v>
      </c>
      <c r="D4933">
        <v>12</v>
      </c>
      <c r="E4933">
        <v>32994.790999999997</v>
      </c>
      <c r="F4933">
        <v>1137.2360000000001</v>
      </c>
      <c r="G4933">
        <v>107.502</v>
      </c>
      <c r="H4933">
        <v>77.572999999999993</v>
      </c>
      <c r="I4933">
        <v>278.48500000000001</v>
      </c>
      <c r="J4933">
        <v>3.6019999999999999</v>
      </c>
      <c r="K4933">
        <v>6.2949999999999999</v>
      </c>
      <c r="L4933">
        <v>93.837999999999994</v>
      </c>
      <c r="M4933">
        <v>34591.819000000003</v>
      </c>
      <c r="N4933">
        <v>9716.1779999999999</v>
      </c>
      <c r="O4933">
        <v>-56.1</v>
      </c>
      <c r="P4933">
        <v>4.8209999999999997</v>
      </c>
      <c r="Q4933">
        <v>334.95499999999998</v>
      </c>
      <c r="R4933">
        <v>24926.92</v>
      </c>
      <c r="S4933">
        <v>24591.965</v>
      </c>
    </row>
    <row r="4934" spans="1:19" x14ac:dyDescent="0.3">
      <c r="A4934">
        <v>2021</v>
      </c>
      <c r="B4934">
        <v>7</v>
      </c>
      <c r="C4934">
        <v>25</v>
      </c>
      <c r="D4934">
        <v>13</v>
      </c>
      <c r="E4934">
        <v>34423.305999999997</v>
      </c>
      <c r="F4934">
        <v>1001.053</v>
      </c>
      <c r="G4934">
        <v>114.235</v>
      </c>
      <c r="H4934">
        <v>80.245000000000005</v>
      </c>
      <c r="I4934">
        <v>291.09500000000003</v>
      </c>
      <c r="J4934">
        <v>3.601</v>
      </c>
      <c r="K4934">
        <v>3.9049999999999998</v>
      </c>
      <c r="L4934">
        <v>94.117000000000004</v>
      </c>
      <c r="M4934">
        <v>35897.321000000004</v>
      </c>
      <c r="N4934">
        <v>9788.5589999999993</v>
      </c>
      <c r="O4934">
        <v>-23.643000000000001</v>
      </c>
      <c r="P4934">
        <v>4.6230000000000002</v>
      </c>
      <c r="Q4934">
        <v>362.08699999999999</v>
      </c>
      <c r="R4934">
        <v>26127.782999999999</v>
      </c>
      <c r="S4934">
        <v>25765.696</v>
      </c>
    </row>
    <row r="4935" spans="1:19" x14ac:dyDescent="0.3">
      <c r="A4935">
        <v>2021</v>
      </c>
      <c r="B4935">
        <v>7</v>
      </c>
      <c r="C4935">
        <v>25</v>
      </c>
      <c r="D4935">
        <v>14</v>
      </c>
      <c r="E4935">
        <v>35430.432000000001</v>
      </c>
      <c r="F4935">
        <v>930.08699999999999</v>
      </c>
      <c r="G4935">
        <v>118.43899999999999</v>
      </c>
      <c r="H4935">
        <v>81.072000000000003</v>
      </c>
      <c r="I4935">
        <v>281.34899999999999</v>
      </c>
      <c r="J4935">
        <v>3.157</v>
      </c>
      <c r="K4935">
        <v>-11.53</v>
      </c>
      <c r="L4935">
        <v>94.299000000000007</v>
      </c>
      <c r="M4935">
        <v>36808.866000000002</v>
      </c>
      <c r="N4935">
        <v>9291.2610000000004</v>
      </c>
      <c r="O4935">
        <v>-6.7549999999999999</v>
      </c>
      <c r="P4935">
        <v>3.698</v>
      </c>
      <c r="Q4935">
        <v>385.76600000000002</v>
      </c>
      <c r="R4935">
        <v>27520.663</v>
      </c>
      <c r="S4935">
        <v>27134.897000000001</v>
      </c>
    </row>
    <row r="4936" spans="1:19" x14ac:dyDescent="0.3">
      <c r="A4936">
        <v>2021</v>
      </c>
      <c r="B4936">
        <v>7</v>
      </c>
      <c r="C4936">
        <v>25</v>
      </c>
      <c r="D4936">
        <v>15</v>
      </c>
      <c r="E4936">
        <v>36157.983</v>
      </c>
      <c r="F4936">
        <v>903.99400000000003</v>
      </c>
      <c r="G4936">
        <v>122.58199999999999</v>
      </c>
      <c r="H4936">
        <v>82.278999999999996</v>
      </c>
      <c r="I4936">
        <v>270.17500000000001</v>
      </c>
      <c r="J4936">
        <v>2.6850000000000001</v>
      </c>
      <c r="K4936">
        <v>-13.581</v>
      </c>
      <c r="L4936">
        <v>94.423000000000002</v>
      </c>
      <c r="M4936">
        <v>37497.957999999999</v>
      </c>
      <c r="N4936">
        <v>8125.5219999999999</v>
      </c>
      <c r="O4936">
        <v>-1.125</v>
      </c>
      <c r="P4936">
        <v>6.9619999999999997</v>
      </c>
      <c r="Q4936">
        <v>405.31200000000001</v>
      </c>
      <c r="R4936">
        <v>29366.598999999998</v>
      </c>
      <c r="S4936">
        <v>28961.287</v>
      </c>
    </row>
    <row r="4937" spans="1:19" x14ac:dyDescent="0.3">
      <c r="A4937">
        <v>2021</v>
      </c>
      <c r="B4937">
        <v>7</v>
      </c>
      <c r="C4937">
        <v>25</v>
      </c>
      <c r="D4937">
        <v>16</v>
      </c>
      <c r="E4937">
        <v>36567.665999999997</v>
      </c>
      <c r="F4937">
        <v>872.66399999999999</v>
      </c>
      <c r="G4937">
        <v>125.285</v>
      </c>
      <c r="H4937">
        <v>81.269000000000005</v>
      </c>
      <c r="I4937">
        <v>120.146</v>
      </c>
      <c r="J4937">
        <v>1.605</v>
      </c>
      <c r="K4937">
        <v>-65.046999999999997</v>
      </c>
      <c r="L4937">
        <v>94.488</v>
      </c>
      <c r="M4937">
        <v>37672.792999999998</v>
      </c>
      <c r="N4937">
        <v>6363.2389999999996</v>
      </c>
      <c r="O4937">
        <v>4.1689999999999996</v>
      </c>
      <c r="P4937">
        <v>7.9640000000000004</v>
      </c>
      <c r="Q4937">
        <v>417.65800000000002</v>
      </c>
      <c r="R4937">
        <v>31297.420999999998</v>
      </c>
      <c r="S4937">
        <v>30879.762999999999</v>
      </c>
    </row>
    <row r="4938" spans="1:19" x14ac:dyDescent="0.3">
      <c r="A4938">
        <v>2021</v>
      </c>
      <c r="B4938">
        <v>7</v>
      </c>
      <c r="C4938">
        <v>25</v>
      </c>
      <c r="D4938">
        <v>17</v>
      </c>
      <c r="E4938">
        <v>36156.199999999997</v>
      </c>
      <c r="F4938">
        <v>846.88199999999995</v>
      </c>
      <c r="G4938">
        <v>123.819</v>
      </c>
      <c r="H4938">
        <v>81.299000000000007</v>
      </c>
      <c r="I4938">
        <v>125.048</v>
      </c>
      <c r="J4938">
        <v>1.504</v>
      </c>
      <c r="K4938">
        <v>-90.353999999999999</v>
      </c>
      <c r="L4938">
        <v>94.436999999999998</v>
      </c>
      <c r="M4938">
        <v>37215.017</v>
      </c>
      <c r="N4938">
        <v>4092.6680000000001</v>
      </c>
      <c r="O4938">
        <v>24.347999999999999</v>
      </c>
      <c r="P4938">
        <v>8.3390000000000004</v>
      </c>
      <c r="Q4938">
        <v>420.72699999999998</v>
      </c>
      <c r="R4938">
        <v>33089.661999999997</v>
      </c>
      <c r="S4938">
        <v>32668.934000000001</v>
      </c>
    </row>
    <row r="4939" spans="1:19" x14ac:dyDescent="0.3">
      <c r="A4939">
        <v>2021</v>
      </c>
      <c r="B4939">
        <v>7</v>
      </c>
      <c r="C4939">
        <v>25</v>
      </c>
      <c r="D4939">
        <v>18</v>
      </c>
      <c r="E4939">
        <v>35075.446000000004</v>
      </c>
      <c r="F4939">
        <v>857.16399999999999</v>
      </c>
      <c r="G4939">
        <v>122.389</v>
      </c>
      <c r="H4939">
        <v>81.052999999999997</v>
      </c>
      <c r="I4939">
        <v>126.42400000000001</v>
      </c>
      <c r="J4939">
        <v>1.413</v>
      </c>
      <c r="K4939">
        <v>-87.203999999999994</v>
      </c>
      <c r="L4939">
        <v>94.281999999999996</v>
      </c>
      <c r="M4939">
        <v>36148.576999999997</v>
      </c>
      <c r="N4939">
        <v>1656.444</v>
      </c>
      <c r="O4939">
        <v>70.804000000000002</v>
      </c>
      <c r="P4939">
        <v>-0.19400000000000001</v>
      </c>
      <c r="Q4939">
        <v>411.53</v>
      </c>
      <c r="R4939">
        <v>34421.521999999997</v>
      </c>
      <c r="S4939">
        <v>34009.993000000002</v>
      </c>
    </row>
    <row r="4940" spans="1:19" x14ac:dyDescent="0.3">
      <c r="A4940">
        <v>2021</v>
      </c>
      <c r="B4940">
        <v>7</v>
      </c>
      <c r="C4940">
        <v>25</v>
      </c>
      <c r="D4940">
        <v>19</v>
      </c>
      <c r="E4940">
        <v>33488.777000000002</v>
      </c>
      <c r="F4940">
        <v>853.70299999999997</v>
      </c>
      <c r="G4940">
        <v>118.58799999999999</v>
      </c>
      <c r="H4940">
        <v>80.674000000000007</v>
      </c>
      <c r="I4940">
        <v>140.63300000000001</v>
      </c>
      <c r="J4940">
        <v>1.3069999999999999</v>
      </c>
      <c r="K4940">
        <v>-91.117999999999995</v>
      </c>
      <c r="L4940">
        <v>93.998000000000005</v>
      </c>
      <c r="M4940">
        <v>34567.972999999998</v>
      </c>
      <c r="N4940">
        <v>212.51499999999999</v>
      </c>
      <c r="O4940">
        <v>92.709000000000003</v>
      </c>
      <c r="P4940">
        <v>3.2050000000000001</v>
      </c>
      <c r="Q4940">
        <v>383.41699999999997</v>
      </c>
      <c r="R4940">
        <v>34259.542999999998</v>
      </c>
      <c r="S4940">
        <v>33876.125999999997</v>
      </c>
    </row>
    <row r="4941" spans="1:19" x14ac:dyDescent="0.3">
      <c r="A4941">
        <v>2021</v>
      </c>
      <c r="B4941">
        <v>7</v>
      </c>
      <c r="C4941">
        <v>25</v>
      </c>
      <c r="D4941">
        <v>20</v>
      </c>
      <c r="E4941">
        <v>33010.955999999998</v>
      </c>
      <c r="F4941">
        <v>895.22500000000002</v>
      </c>
      <c r="G4941">
        <v>112.06699999999999</v>
      </c>
      <c r="H4941">
        <v>79.584999999999994</v>
      </c>
      <c r="I4941">
        <v>205.107</v>
      </c>
      <c r="J4941">
        <v>1.6870000000000001</v>
      </c>
      <c r="K4941">
        <v>-92.736000000000004</v>
      </c>
      <c r="L4941">
        <v>93.876999999999995</v>
      </c>
      <c r="M4941">
        <v>34193.701000000001</v>
      </c>
      <c r="N4941">
        <v>0.68600000000000005</v>
      </c>
      <c r="O4941">
        <v>90.042000000000002</v>
      </c>
      <c r="P4941">
        <v>7.2290000000000001</v>
      </c>
      <c r="Q4941">
        <v>345.42</v>
      </c>
      <c r="R4941">
        <v>34095.743000000002</v>
      </c>
      <c r="S4941">
        <v>33750.324000000001</v>
      </c>
    </row>
    <row r="4942" spans="1:19" x14ac:dyDescent="0.3">
      <c r="A4942">
        <v>2021</v>
      </c>
      <c r="B4942">
        <v>7</v>
      </c>
      <c r="C4942">
        <v>25</v>
      </c>
      <c r="D4942">
        <v>21</v>
      </c>
      <c r="E4942">
        <v>31772.876</v>
      </c>
      <c r="F4942">
        <v>949.53</v>
      </c>
      <c r="G4942">
        <v>106.35299999999999</v>
      </c>
      <c r="H4942">
        <v>79.206000000000003</v>
      </c>
      <c r="I4942">
        <v>429.49599999999998</v>
      </c>
      <c r="J4942">
        <v>2.3239999999999998</v>
      </c>
      <c r="K4942">
        <v>-22.567</v>
      </c>
      <c r="L4942">
        <v>93.6</v>
      </c>
      <c r="M4942">
        <v>33304.464999999997</v>
      </c>
      <c r="N4942">
        <v>0</v>
      </c>
      <c r="O4942">
        <v>0</v>
      </c>
      <c r="P4942">
        <v>2.4279999999999999</v>
      </c>
      <c r="Q4942">
        <v>308.81200000000001</v>
      </c>
      <c r="R4942">
        <v>33302.036999999997</v>
      </c>
      <c r="S4942">
        <v>32993.226000000002</v>
      </c>
    </row>
    <row r="4943" spans="1:19" x14ac:dyDescent="0.3">
      <c r="A4943">
        <v>2021</v>
      </c>
      <c r="B4943">
        <v>7</v>
      </c>
      <c r="C4943">
        <v>25</v>
      </c>
      <c r="D4943">
        <v>22</v>
      </c>
      <c r="E4943">
        <v>29233.452000000001</v>
      </c>
      <c r="F4943">
        <v>1123.087</v>
      </c>
      <c r="G4943">
        <v>99.093999999999994</v>
      </c>
      <c r="H4943">
        <v>77.671000000000006</v>
      </c>
      <c r="I4943">
        <v>471.82100000000003</v>
      </c>
      <c r="J4943">
        <v>2.1179999999999999</v>
      </c>
      <c r="K4943">
        <v>10.862</v>
      </c>
      <c r="L4943">
        <v>92.739000000000004</v>
      </c>
      <c r="M4943">
        <v>31011.75</v>
      </c>
      <c r="N4943">
        <v>0</v>
      </c>
      <c r="O4943">
        <v>0</v>
      </c>
      <c r="P4943">
        <v>-12.494999999999999</v>
      </c>
      <c r="Q4943">
        <v>275.00099999999998</v>
      </c>
      <c r="R4943">
        <v>31024.244999999999</v>
      </c>
      <c r="S4943">
        <v>30749.243999999999</v>
      </c>
    </row>
    <row r="4944" spans="1:19" x14ac:dyDescent="0.3">
      <c r="A4944">
        <v>2021</v>
      </c>
      <c r="B4944">
        <v>7</v>
      </c>
      <c r="C4944">
        <v>25</v>
      </c>
      <c r="D4944">
        <v>23</v>
      </c>
      <c r="E4944">
        <v>26536.276000000002</v>
      </c>
      <c r="F4944">
        <v>1299.3610000000001</v>
      </c>
      <c r="G4944">
        <v>91.290999999999997</v>
      </c>
      <c r="H4944">
        <v>76.802999999999997</v>
      </c>
      <c r="I4944">
        <v>584.36300000000006</v>
      </c>
      <c r="J4944">
        <v>3.633</v>
      </c>
      <c r="K4944">
        <v>31.082000000000001</v>
      </c>
      <c r="L4944">
        <v>90.584000000000003</v>
      </c>
      <c r="M4944">
        <v>28622.101999999999</v>
      </c>
      <c r="N4944">
        <v>0</v>
      </c>
      <c r="O4944">
        <v>0</v>
      </c>
      <c r="P4944">
        <v>-12.433999999999999</v>
      </c>
      <c r="Q4944">
        <v>237.90899999999999</v>
      </c>
      <c r="R4944">
        <v>28634.536</v>
      </c>
      <c r="S4944">
        <v>28396.627</v>
      </c>
    </row>
    <row r="4945" spans="1:19" x14ac:dyDescent="0.3">
      <c r="A4945">
        <v>2021</v>
      </c>
      <c r="B4945">
        <v>7</v>
      </c>
      <c r="C4945">
        <v>25</v>
      </c>
      <c r="D4945">
        <v>24</v>
      </c>
      <c r="E4945">
        <v>24295.148000000001</v>
      </c>
      <c r="F4945">
        <v>1547.104</v>
      </c>
      <c r="G4945">
        <v>82.075000000000003</v>
      </c>
      <c r="H4945">
        <v>75.191000000000003</v>
      </c>
      <c r="I4945">
        <v>999.05899999999997</v>
      </c>
      <c r="J4945">
        <v>6.2009999999999996</v>
      </c>
      <c r="K4945">
        <v>39.409999999999997</v>
      </c>
      <c r="L4945">
        <v>88.980999999999995</v>
      </c>
      <c r="M4945">
        <v>27051.094000000001</v>
      </c>
      <c r="N4945">
        <v>0</v>
      </c>
      <c r="O4945">
        <v>0</v>
      </c>
      <c r="P4945">
        <v>-22.109000000000002</v>
      </c>
      <c r="Q4945">
        <v>203.273</v>
      </c>
      <c r="R4945">
        <v>27073.203000000001</v>
      </c>
      <c r="S4945">
        <v>26869.93</v>
      </c>
    </row>
    <row r="4946" spans="1:19" x14ac:dyDescent="0.3">
      <c r="A4946">
        <v>2021</v>
      </c>
      <c r="B4946">
        <v>7</v>
      </c>
      <c r="C4946">
        <v>26</v>
      </c>
      <c r="D4946">
        <v>1</v>
      </c>
      <c r="E4946">
        <v>24439.741999999998</v>
      </c>
      <c r="F4946">
        <v>1738.223</v>
      </c>
      <c r="G4946">
        <v>77.835999999999999</v>
      </c>
      <c r="H4946">
        <v>75.569000000000003</v>
      </c>
      <c r="I4946">
        <v>709.25599999999997</v>
      </c>
      <c r="J4946">
        <v>6.0380000000000003</v>
      </c>
      <c r="K4946">
        <v>42.445</v>
      </c>
      <c r="L4946">
        <v>89.063999999999993</v>
      </c>
      <c r="M4946">
        <v>27100.337</v>
      </c>
      <c r="N4946">
        <v>0</v>
      </c>
      <c r="O4946">
        <v>0</v>
      </c>
      <c r="P4946">
        <v>-18.033000000000001</v>
      </c>
      <c r="Q4946">
        <v>180.36199999999999</v>
      </c>
      <c r="R4946">
        <v>27118.368999999999</v>
      </c>
      <c r="S4946">
        <v>26938.008000000002</v>
      </c>
    </row>
    <row r="4947" spans="1:19" x14ac:dyDescent="0.3">
      <c r="A4947">
        <v>2021</v>
      </c>
      <c r="B4947">
        <v>7</v>
      </c>
      <c r="C4947">
        <v>26</v>
      </c>
      <c r="D4947">
        <v>2</v>
      </c>
      <c r="E4947">
        <v>23285.132000000001</v>
      </c>
      <c r="F4947">
        <v>1838.1479999999999</v>
      </c>
      <c r="G4947">
        <v>74.86</v>
      </c>
      <c r="H4947">
        <v>74.007000000000005</v>
      </c>
      <c r="I4947">
        <v>424.76799999999997</v>
      </c>
      <c r="J4947">
        <v>5.9470000000000001</v>
      </c>
      <c r="K4947">
        <v>36.719000000000001</v>
      </c>
      <c r="L4947">
        <v>88.341999999999999</v>
      </c>
      <c r="M4947">
        <v>25753.063999999998</v>
      </c>
      <c r="N4947">
        <v>0</v>
      </c>
      <c r="O4947">
        <v>0</v>
      </c>
      <c r="P4947">
        <v>-12.728999999999999</v>
      </c>
      <c r="Q4947">
        <v>166.661</v>
      </c>
      <c r="R4947">
        <v>25765.792000000001</v>
      </c>
      <c r="S4947">
        <v>25599.131000000001</v>
      </c>
    </row>
    <row r="4948" spans="1:19" x14ac:dyDescent="0.3">
      <c r="A4948">
        <v>2021</v>
      </c>
      <c r="B4948">
        <v>7</v>
      </c>
      <c r="C4948">
        <v>26</v>
      </c>
      <c r="D4948">
        <v>3</v>
      </c>
      <c r="E4948">
        <v>22646.915000000001</v>
      </c>
      <c r="F4948">
        <v>1860.9190000000001</v>
      </c>
      <c r="G4948">
        <v>71.436999999999998</v>
      </c>
      <c r="H4948">
        <v>72.718000000000004</v>
      </c>
      <c r="I4948">
        <v>241.59299999999999</v>
      </c>
      <c r="J4948">
        <v>5.7679999999999998</v>
      </c>
      <c r="K4948">
        <v>32.478000000000002</v>
      </c>
      <c r="L4948">
        <v>87.950999999999993</v>
      </c>
      <c r="M4948">
        <v>24948.341</v>
      </c>
      <c r="N4948">
        <v>0</v>
      </c>
      <c r="O4948">
        <v>0</v>
      </c>
      <c r="P4948">
        <v>-7.8179999999999996</v>
      </c>
      <c r="Q4948">
        <v>160.97999999999999</v>
      </c>
      <c r="R4948">
        <v>24956.159</v>
      </c>
      <c r="S4948">
        <v>24795.179</v>
      </c>
    </row>
    <row r="4949" spans="1:19" x14ac:dyDescent="0.3">
      <c r="A4949">
        <v>2021</v>
      </c>
      <c r="B4949">
        <v>7</v>
      </c>
      <c r="C4949">
        <v>26</v>
      </c>
      <c r="D4949">
        <v>4</v>
      </c>
      <c r="E4949">
        <v>22969.428</v>
      </c>
      <c r="F4949">
        <v>1840.912</v>
      </c>
      <c r="G4949">
        <v>69.146000000000001</v>
      </c>
      <c r="H4949">
        <v>72.191999999999993</v>
      </c>
      <c r="I4949">
        <v>121.383</v>
      </c>
      <c r="J4949">
        <v>4.4950000000000001</v>
      </c>
      <c r="K4949">
        <v>30.416</v>
      </c>
      <c r="L4949">
        <v>88.144999999999996</v>
      </c>
      <c r="M4949">
        <v>25126.972000000002</v>
      </c>
      <c r="N4949">
        <v>0</v>
      </c>
      <c r="O4949">
        <v>0</v>
      </c>
      <c r="P4949">
        <v>-4.7880000000000003</v>
      </c>
      <c r="Q4949">
        <v>161.578</v>
      </c>
      <c r="R4949">
        <v>25131.759999999998</v>
      </c>
      <c r="S4949">
        <v>24970.182000000001</v>
      </c>
    </row>
    <row r="4950" spans="1:19" x14ac:dyDescent="0.3">
      <c r="A4950">
        <v>2021</v>
      </c>
      <c r="B4950">
        <v>7</v>
      </c>
      <c r="C4950">
        <v>26</v>
      </c>
      <c r="D4950">
        <v>5</v>
      </c>
      <c r="E4950">
        <v>24067.661</v>
      </c>
      <c r="F4950">
        <v>1697.6120000000001</v>
      </c>
      <c r="G4950">
        <v>68.075999999999993</v>
      </c>
      <c r="H4950">
        <v>72.697000000000003</v>
      </c>
      <c r="I4950">
        <v>84.954999999999998</v>
      </c>
      <c r="J4950">
        <v>2.8220000000000001</v>
      </c>
      <c r="K4950">
        <v>13.826000000000001</v>
      </c>
      <c r="L4950">
        <v>88.811000000000007</v>
      </c>
      <c r="M4950">
        <v>26028.383999999998</v>
      </c>
      <c r="N4950">
        <v>0</v>
      </c>
      <c r="O4950">
        <v>0</v>
      </c>
      <c r="P4950">
        <v>-3.5569999999999999</v>
      </c>
      <c r="Q4950">
        <v>170.90199999999999</v>
      </c>
      <c r="R4950">
        <v>26031.940999999999</v>
      </c>
      <c r="S4950">
        <v>25861.039000000001</v>
      </c>
    </row>
    <row r="4951" spans="1:19" x14ac:dyDescent="0.3">
      <c r="A4951">
        <v>2021</v>
      </c>
      <c r="B4951">
        <v>7</v>
      </c>
      <c r="C4951">
        <v>26</v>
      </c>
      <c r="D4951">
        <v>6</v>
      </c>
      <c r="E4951">
        <v>25464.899000000001</v>
      </c>
      <c r="F4951">
        <v>1528.095</v>
      </c>
      <c r="G4951">
        <v>68.093000000000004</v>
      </c>
      <c r="H4951">
        <v>74.013000000000005</v>
      </c>
      <c r="I4951">
        <v>149.79499999999999</v>
      </c>
      <c r="J4951">
        <v>3.399</v>
      </c>
      <c r="K4951">
        <v>5.4960000000000004</v>
      </c>
      <c r="L4951">
        <v>89.634</v>
      </c>
      <c r="M4951">
        <v>27315.33</v>
      </c>
      <c r="N4951">
        <v>80.963999999999999</v>
      </c>
      <c r="O4951">
        <v>0</v>
      </c>
      <c r="P4951">
        <v>-1.0640000000000001</v>
      </c>
      <c r="Q4951">
        <v>192.92</v>
      </c>
      <c r="R4951">
        <v>27235.429</v>
      </c>
      <c r="S4951">
        <v>27042.508999999998</v>
      </c>
    </row>
    <row r="4952" spans="1:19" x14ac:dyDescent="0.3">
      <c r="A4952">
        <v>2021</v>
      </c>
      <c r="B4952">
        <v>7</v>
      </c>
      <c r="C4952">
        <v>26</v>
      </c>
      <c r="D4952">
        <v>7</v>
      </c>
      <c r="E4952">
        <v>27781.602999999999</v>
      </c>
      <c r="F4952">
        <v>1405.385</v>
      </c>
      <c r="G4952">
        <v>69.822000000000003</v>
      </c>
      <c r="H4952">
        <v>75.320999999999998</v>
      </c>
      <c r="I4952">
        <v>294.92899999999997</v>
      </c>
      <c r="J4952">
        <v>4.1639999999999997</v>
      </c>
      <c r="K4952">
        <v>13.21</v>
      </c>
      <c r="L4952">
        <v>91.655000000000001</v>
      </c>
      <c r="M4952">
        <v>29666.266</v>
      </c>
      <c r="N4952">
        <v>1099.797</v>
      </c>
      <c r="O4952">
        <v>0</v>
      </c>
      <c r="P4952">
        <v>-0.80700000000000005</v>
      </c>
      <c r="Q4952">
        <v>231.43299999999999</v>
      </c>
      <c r="R4952">
        <v>28567.275000000001</v>
      </c>
      <c r="S4952">
        <v>28335.842000000001</v>
      </c>
    </row>
    <row r="4953" spans="1:19" x14ac:dyDescent="0.3">
      <c r="A4953">
        <v>2021</v>
      </c>
      <c r="B4953">
        <v>7</v>
      </c>
      <c r="C4953">
        <v>26</v>
      </c>
      <c r="D4953">
        <v>8</v>
      </c>
      <c r="E4953">
        <v>30175</v>
      </c>
      <c r="F4953">
        <v>1300.194</v>
      </c>
      <c r="G4953">
        <v>75.597999999999999</v>
      </c>
      <c r="H4953">
        <v>75.150000000000006</v>
      </c>
      <c r="I4953">
        <v>488.18</v>
      </c>
      <c r="J4953">
        <v>4.9000000000000004</v>
      </c>
      <c r="K4953">
        <v>7.5279999999999996</v>
      </c>
      <c r="L4953">
        <v>93.087999999999994</v>
      </c>
      <c r="M4953">
        <v>32144.04</v>
      </c>
      <c r="N4953">
        <v>3319.9960000000001</v>
      </c>
      <c r="O4953">
        <v>-17.399000000000001</v>
      </c>
      <c r="P4953">
        <v>-0.754</v>
      </c>
      <c r="Q4953">
        <v>277.48099999999999</v>
      </c>
      <c r="R4953">
        <v>28842.198</v>
      </c>
      <c r="S4953">
        <v>28564.717000000001</v>
      </c>
    </row>
    <row r="4954" spans="1:19" x14ac:dyDescent="0.3">
      <c r="A4954">
        <v>2021</v>
      </c>
      <c r="B4954">
        <v>7</v>
      </c>
      <c r="C4954">
        <v>26</v>
      </c>
      <c r="D4954">
        <v>9</v>
      </c>
      <c r="E4954">
        <v>32533.806</v>
      </c>
      <c r="F4954">
        <v>1222.519</v>
      </c>
      <c r="G4954">
        <v>81.680000000000007</v>
      </c>
      <c r="H4954">
        <v>76.290000000000006</v>
      </c>
      <c r="I4954">
        <v>601.69799999999998</v>
      </c>
      <c r="J4954">
        <v>5.4370000000000003</v>
      </c>
      <c r="K4954">
        <v>7.7359999999999998</v>
      </c>
      <c r="L4954">
        <v>93.724000000000004</v>
      </c>
      <c r="M4954">
        <v>34541.211000000003</v>
      </c>
      <c r="N4954">
        <v>5646.6769999999997</v>
      </c>
      <c r="O4954">
        <v>-58.451999999999998</v>
      </c>
      <c r="P4954">
        <v>-0.11600000000000001</v>
      </c>
      <c r="Q4954">
        <v>318.495</v>
      </c>
      <c r="R4954">
        <v>28953.102999999999</v>
      </c>
      <c r="S4954">
        <v>28634.608</v>
      </c>
    </row>
    <row r="4955" spans="1:19" x14ac:dyDescent="0.3">
      <c r="A4955">
        <v>2021</v>
      </c>
      <c r="B4955">
        <v>7</v>
      </c>
      <c r="C4955">
        <v>26</v>
      </c>
      <c r="D4955">
        <v>10</v>
      </c>
      <c r="E4955">
        <v>34906.243999999999</v>
      </c>
      <c r="F4955">
        <v>1143.095</v>
      </c>
      <c r="G4955">
        <v>88.158000000000001</v>
      </c>
      <c r="H4955">
        <v>77.36</v>
      </c>
      <c r="I4955">
        <v>568.28399999999999</v>
      </c>
      <c r="J4955">
        <v>5.7370000000000001</v>
      </c>
      <c r="K4955">
        <v>18.683</v>
      </c>
      <c r="L4955">
        <v>94.177999999999997</v>
      </c>
      <c r="M4955">
        <v>36813.580999999998</v>
      </c>
      <c r="N4955">
        <v>7644.0280000000002</v>
      </c>
      <c r="O4955">
        <v>-89.168999999999997</v>
      </c>
      <c r="P4955">
        <v>1.472</v>
      </c>
      <c r="Q4955">
        <v>350.733</v>
      </c>
      <c r="R4955">
        <v>29257.25</v>
      </c>
      <c r="S4955">
        <v>28906.516</v>
      </c>
    </row>
    <row r="4956" spans="1:19" x14ac:dyDescent="0.3">
      <c r="A4956">
        <v>2021</v>
      </c>
      <c r="B4956">
        <v>7</v>
      </c>
      <c r="C4956">
        <v>26</v>
      </c>
      <c r="D4956">
        <v>11</v>
      </c>
      <c r="E4956">
        <v>36898.43</v>
      </c>
      <c r="F4956">
        <v>1058.7439999999999</v>
      </c>
      <c r="G4956">
        <v>95.293000000000006</v>
      </c>
      <c r="H4956">
        <v>78.896000000000001</v>
      </c>
      <c r="I4956">
        <v>483.69600000000003</v>
      </c>
      <c r="J4956">
        <v>5.8719999999999999</v>
      </c>
      <c r="K4956">
        <v>21.486999999999998</v>
      </c>
      <c r="L4956">
        <v>94.501999999999995</v>
      </c>
      <c r="M4956">
        <v>38641.625</v>
      </c>
      <c r="N4956">
        <v>9004.5349999999999</v>
      </c>
      <c r="O4956">
        <v>-95.504999999999995</v>
      </c>
      <c r="P4956">
        <v>2.6480000000000001</v>
      </c>
      <c r="Q4956">
        <v>382.08699999999999</v>
      </c>
      <c r="R4956">
        <v>29729.948</v>
      </c>
      <c r="S4956">
        <v>29347.861000000001</v>
      </c>
    </row>
    <row r="4957" spans="1:19" x14ac:dyDescent="0.3">
      <c r="A4957">
        <v>2021</v>
      </c>
      <c r="B4957">
        <v>7</v>
      </c>
      <c r="C4957">
        <v>26</v>
      </c>
      <c r="D4957">
        <v>12</v>
      </c>
      <c r="E4957">
        <v>38437.421999999999</v>
      </c>
      <c r="F4957">
        <v>955.65599999999995</v>
      </c>
      <c r="G4957">
        <v>101.587</v>
      </c>
      <c r="H4957">
        <v>80.341999999999999</v>
      </c>
      <c r="I4957">
        <v>447.51600000000002</v>
      </c>
      <c r="J4957">
        <v>5.8419999999999996</v>
      </c>
      <c r="K4957">
        <v>7.819</v>
      </c>
      <c r="L4957">
        <v>94.69</v>
      </c>
      <c r="M4957">
        <v>40029.286999999997</v>
      </c>
      <c r="N4957">
        <v>9716.1779999999999</v>
      </c>
      <c r="O4957">
        <v>-56.1</v>
      </c>
      <c r="P4957">
        <v>4.8209999999999997</v>
      </c>
      <c r="Q4957">
        <v>406.34699999999998</v>
      </c>
      <c r="R4957">
        <v>30364.388999999999</v>
      </c>
      <c r="S4957">
        <v>29958.042000000001</v>
      </c>
    </row>
    <row r="4958" spans="1:19" x14ac:dyDescent="0.3">
      <c r="A4958">
        <v>2021</v>
      </c>
      <c r="B4958">
        <v>7</v>
      </c>
      <c r="C4958">
        <v>26</v>
      </c>
      <c r="D4958">
        <v>13</v>
      </c>
      <c r="E4958">
        <v>40397.637000000002</v>
      </c>
      <c r="F4958">
        <v>829.59199999999998</v>
      </c>
      <c r="G4958">
        <v>107.985</v>
      </c>
      <c r="H4958">
        <v>83.683999999999997</v>
      </c>
      <c r="I4958">
        <v>423.50099999999998</v>
      </c>
      <c r="J4958">
        <v>5.7359999999999998</v>
      </c>
      <c r="K4958">
        <v>5.2080000000000002</v>
      </c>
      <c r="L4958">
        <v>94.873000000000005</v>
      </c>
      <c r="M4958">
        <v>41840.230000000003</v>
      </c>
      <c r="N4958">
        <v>9788.5589999999993</v>
      </c>
      <c r="O4958">
        <v>-23.643000000000001</v>
      </c>
      <c r="P4958">
        <v>4.6230000000000002</v>
      </c>
      <c r="Q4958">
        <v>429.91</v>
      </c>
      <c r="R4958">
        <v>32070.690999999999</v>
      </c>
      <c r="S4958">
        <v>31640.780999999999</v>
      </c>
    </row>
    <row r="4959" spans="1:19" x14ac:dyDescent="0.3">
      <c r="A4959">
        <v>2021</v>
      </c>
      <c r="B4959">
        <v>7</v>
      </c>
      <c r="C4959">
        <v>26</v>
      </c>
      <c r="D4959">
        <v>14</v>
      </c>
      <c r="E4959">
        <v>41748.78</v>
      </c>
      <c r="F4959">
        <v>774.99699999999996</v>
      </c>
      <c r="G4959">
        <v>111.294</v>
      </c>
      <c r="H4959">
        <v>84.891999999999996</v>
      </c>
      <c r="I4959">
        <v>351.24599999999998</v>
      </c>
      <c r="J4959">
        <v>5.0949999999999998</v>
      </c>
      <c r="K4959">
        <v>-13.803000000000001</v>
      </c>
      <c r="L4959">
        <v>94.971999999999994</v>
      </c>
      <c r="M4959">
        <v>43046.18</v>
      </c>
      <c r="N4959">
        <v>9291.2610000000004</v>
      </c>
      <c r="O4959">
        <v>-6.7549999999999999</v>
      </c>
      <c r="P4959">
        <v>3.698</v>
      </c>
      <c r="Q4959">
        <v>452.125</v>
      </c>
      <c r="R4959">
        <v>33757.976000000002</v>
      </c>
      <c r="S4959">
        <v>33305.851000000002</v>
      </c>
    </row>
    <row r="4960" spans="1:19" x14ac:dyDescent="0.3">
      <c r="A4960">
        <v>2021</v>
      </c>
      <c r="B4960">
        <v>7</v>
      </c>
      <c r="C4960">
        <v>26</v>
      </c>
      <c r="D4960">
        <v>15</v>
      </c>
      <c r="E4960">
        <v>42727.822</v>
      </c>
      <c r="F4960">
        <v>759.64800000000002</v>
      </c>
      <c r="G4960">
        <v>111.988</v>
      </c>
      <c r="H4960">
        <v>86.584000000000003</v>
      </c>
      <c r="I4960">
        <v>284.096</v>
      </c>
      <c r="J4960">
        <v>4.0839999999999996</v>
      </c>
      <c r="K4960">
        <v>-16.53</v>
      </c>
      <c r="L4960">
        <v>95.025000000000006</v>
      </c>
      <c r="M4960">
        <v>43940.728999999999</v>
      </c>
      <c r="N4960">
        <v>8125.5219999999999</v>
      </c>
      <c r="O4960">
        <v>-1.125</v>
      </c>
      <c r="P4960">
        <v>6.9619999999999997</v>
      </c>
      <c r="Q4960">
        <v>469.80200000000002</v>
      </c>
      <c r="R4960">
        <v>35809.370000000003</v>
      </c>
      <c r="S4960">
        <v>35339.567000000003</v>
      </c>
    </row>
    <row r="4961" spans="1:19" x14ac:dyDescent="0.3">
      <c r="A4961">
        <v>2021</v>
      </c>
      <c r="B4961">
        <v>7</v>
      </c>
      <c r="C4961">
        <v>26</v>
      </c>
      <c r="D4961">
        <v>16</v>
      </c>
      <c r="E4961">
        <v>42997.714999999997</v>
      </c>
      <c r="F4961">
        <v>740.73299999999995</v>
      </c>
      <c r="G4961">
        <v>112.304</v>
      </c>
      <c r="H4961">
        <v>85.188999999999993</v>
      </c>
      <c r="I4961">
        <v>91.177000000000007</v>
      </c>
      <c r="J4961">
        <v>1.821</v>
      </c>
      <c r="K4961">
        <v>-82.956999999999994</v>
      </c>
      <c r="L4961">
        <v>95.036000000000001</v>
      </c>
      <c r="M4961">
        <v>43928.713000000003</v>
      </c>
      <c r="N4961">
        <v>6363.2389999999996</v>
      </c>
      <c r="O4961">
        <v>4.1689999999999996</v>
      </c>
      <c r="P4961">
        <v>7.9640000000000004</v>
      </c>
      <c r="Q4961">
        <v>480.39699999999999</v>
      </c>
      <c r="R4961">
        <v>37553.339999999997</v>
      </c>
      <c r="S4961">
        <v>37072.944000000003</v>
      </c>
    </row>
    <row r="4962" spans="1:19" x14ac:dyDescent="0.3">
      <c r="A4962">
        <v>2021</v>
      </c>
      <c r="B4962">
        <v>7</v>
      </c>
      <c r="C4962">
        <v>26</v>
      </c>
      <c r="D4962">
        <v>17</v>
      </c>
      <c r="E4962">
        <v>42313.942000000003</v>
      </c>
      <c r="F4962">
        <v>737.05200000000002</v>
      </c>
      <c r="G4962">
        <v>113.497</v>
      </c>
      <c r="H4962">
        <v>85.12</v>
      </c>
      <c r="I4962">
        <v>98.588999999999999</v>
      </c>
      <c r="J4962">
        <v>2.069</v>
      </c>
      <c r="K4962">
        <v>-117.922</v>
      </c>
      <c r="L4962">
        <v>95.001000000000005</v>
      </c>
      <c r="M4962">
        <v>43213.851000000002</v>
      </c>
      <c r="N4962">
        <v>4092.6680000000001</v>
      </c>
      <c r="O4962">
        <v>24.347999999999999</v>
      </c>
      <c r="P4962">
        <v>8.3390000000000004</v>
      </c>
      <c r="Q4962">
        <v>479.40100000000001</v>
      </c>
      <c r="R4962">
        <v>39088.495999999999</v>
      </c>
      <c r="S4962">
        <v>38609.095000000001</v>
      </c>
    </row>
    <row r="4963" spans="1:19" x14ac:dyDescent="0.3">
      <c r="A4963">
        <v>2021</v>
      </c>
      <c r="B4963">
        <v>7</v>
      </c>
      <c r="C4963">
        <v>26</v>
      </c>
      <c r="D4963">
        <v>18</v>
      </c>
      <c r="E4963">
        <v>40648.580999999998</v>
      </c>
      <c r="F4963">
        <v>767.64599999999996</v>
      </c>
      <c r="G4963">
        <v>113.664</v>
      </c>
      <c r="H4963">
        <v>84.159000000000006</v>
      </c>
      <c r="I4963">
        <v>124.655</v>
      </c>
      <c r="J4963">
        <v>2.0009999999999999</v>
      </c>
      <c r="K4963">
        <v>-114.64400000000001</v>
      </c>
      <c r="L4963">
        <v>94.897999999999996</v>
      </c>
      <c r="M4963">
        <v>41607.294999999998</v>
      </c>
      <c r="N4963">
        <v>1656.444</v>
      </c>
      <c r="O4963">
        <v>70.804000000000002</v>
      </c>
      <c r="P4963">
        <v>-0.19400000000000001</v>
      </c>
      <c r="Q4963">
        <v>461.12400000000002</v>
      </c>
      <c r="R4963">
        <v>39880.241000000002</v>
      </c>
      <c r="S4963">
        <v>39419.116999999998</v>
      </c>
    </row>
    <row r="4964" spans="1:19" x14ac:dyDescent="0.3">
      <c r="A4964">
        <v>2021</v>
      </c>
      <c r="B4964">
        <v>7</v>
      </c>
      <c r="C4964">
        <v>26</v>
      </c>
      <c r="D4964">
        <v>19</v>
      </c>
      <c r="E4964">
        <v>38607.040000000001</v>
      </c>
      <c r="F4964">
        <v>772.822</v>
      </c>
      <c r="G4964">
        <v>111.127</v>
      </c>
      <c r="H4964">
        <v>83.475999999999999</v>
      </c>
      <c r="I4964">
        <v>137.489</v>
      </c>
      <c r="J4964">
        <v>1.8859999999999999</v>
      </c>
      <c r="K4964">
        <v>-117.8</v>
      </c>
      <c r="L4964">
        <v>94.716999999999999</v>
      </c>
      <c r="M4964">
        <v>39579.631000000001</v>
      </c>
      <c r="N4964">
        <v>212.51499999999999</v>
      </c>
      <c r="O4964">
        <v>92.709000000000003</v>
      </c>
      <c r="P4964">
        <v>3.2050000000000001</v>
      </c>
      <c r="Q4964">
        <v>417.16500000000002</v>
      </c>
      <c r="R4964">
        <v>39271.201000000001</v>
      </c>
      <c r="S4964">
        <v>38854.036</v>
      </c>
    </row>
    <row r="4965" spans="1:19" x14ac:dyDescent="0.3">
      <c r="A4965">
        <v>2021</v>
      </c>
      <c r="B4965">
        <v>7</v>
      </c>
      <c r="C4965">
        <v>26</v>
      </c>
      <c r="D4965">
        <v>20</v>
      </c>
      <c r="E4965">
        <v>37652.207000000002</v>
      </c>
      <c r="F4965">
        <v>820.06399999999996</v>
      </c>
      <c r="G4965">
        <v>105.203</v>
      </c>
      <c r="H4965">
        <v>81.912999999999997</v>
      </c>
      <c r="I4965">
        <v>165.87</v>
      </c>
      <c r="J4965">
        <v>3.3860000000000001</v>
      </c>
      <c r="K4965">
        <v>-117.121</v>
      </c>
      <c r="L4965">
        <v>94.616</v>
      </c>
      <c r="M4965">
        <v>38700.934999999998</v>
      </c>
      <c r="N4965">
        <v>0.68600000000000005</v>
      </c>
      <c r="O4965">
        <v>90.042000000000002</v>
      </c>
      <c r="P4965">
        <v>7.2290000000000001</v>
      </c>
      <c r="Q4965">
        <v>369.83800000000002</v>
      </c>
      <c r="R4965">
        <v>38602.976999999999</v>
      </c>
      <c r="S4965">
        <v>38233.139000000003</v>
      </c>
    </row>
    <row r="4966" spans="1:19" x14ac:dyDescent="0.3">
      <c r="A4966">
        <v>2021</v>
      </c>
      <c r="B4966">
        <v>7</v>
      </c>
      <c r="C4966">
        <v>26</v>
      </c>
      <c r="D4966">
        <v>21</v>
      </c>
      <c r="E4966">
        <v>35809.678999999996</v>
      </c>
      <c r="F4966">
        <v>880.38599999999997</v>
      </c>
      <c r="G4966">
        <v>100.419</v>
      </c>
      <c r="H4966">
        <v>81.004999999999995</v>
      </c>
      <c r="I4966">
        <v>599.99599999999998</v>
      </c>
      <c r="J4966">
        <v>6.1710000000000003</v>
      </c>
      <c r="K4966">
        <v>-27.312999999999999</v>
      </c>
      <c r="L4966">
        <v>94.367999999999995</v>
      </c>
      <c r="M4966">
        <v>37444.290999999997</v>
      </c>
      <c r="N4966">
        <v>0</v>
      </c>
      <c r="O4966">
        <v>0</v>
      </c>
      <c r="P4966">
        <v>2.4279999999999999</v>
      </c>
      <c r="Q4966">
        <v>323.09100000000001</v>
      </c>
      <c r="R4966">
        <v>37441.862999999998</v>
      </c>
      <c r="S4966">
        <v>37118.771999999997</v>
      </c>
    </row>
    <row r="4967" spans="1:19" x14ac:dyDescent="0.3">
      <c r="A4967">
        <v>2021</v>
      </c>
      <c r="B4967">
        <v>7</v>
      </c>
      <c r="C4967">
        <v>26</v>
      </c>
      <c r="D4967">
        <v>22</v>
      </c>
      <c r="E4967">
        <v>32205.119999999999</v>
      </c>
      <c r="F4967">
        <v>1067.577</v>
      </c>
      <c r="G4967">
        <v>94.441999999999993</v>
      </c>
      <c r="H4967">
        <v>79.02</v>
      </c>
      <c r="I4967">
        <v>669.53200000000004</v>
      </c>
      <c r="J4967">
        <v>5.7759999999999998</v>
      </c>
      <c r="K4967">
        <v>12.834</v>
      </c>
      <c r="L4967">
        <v>93.692999999999998</v>
      </c>
      <c r="M4967">
        <v>34133.552000000003</v>
      </c>
      <c r="N4967">
        <v>0</v>
      </c>
      <c r="O4967">
        <v>0</v>
      </c>
      <c r="P4967">
        <v>-12.494999999999999</v>
      </c>
      <c r="Q4967">
        <v>282.57100000000003</v>
      </c>
      <c r="R4967">
        <v>34146.046999999999</v>
      </c>
      <c r="S4967">
        <v>33863.476000000002</v>
      </c>
    </row>
    <row r="4968" spans="1:19" x14ac:dyDescent="0.3">
      <c r="A4968">
        <v>2021</v>
      </c>
      <c r="B4968">
        <v>7</v>
      </c>
      <c r="C4968">
        <v>26</v>
      </c>
      <c r="D4968">
        <v>23</v>
      </c>
      <c r="E4968">
        <v>28809.264999999999</v>
      </c>
      <c r="F4968">
        <v>1252.519</v>
      </c>
      <c r="G4968">
        <v>87.649000000000001</v>
      </c>
      <c r="H4968">
        <v>77.844999999999999</v>
      </c>
      <c r="I4968">
        <v>1124.624</v>
      </c>
      <c r="J4968">
        <v>6.3360000000000003</v>
      </c>
      <c r="K4968">
        <v>36.697000000000003</v>
      </c>
      <c r="L4968">
        <v>92.477999999999994</v>
      </c>
      <c r="M4968">
        <v>31399.763999999999</v>
      </c>
      <c r="N4968">
        <v>0</v>
      </c>
      <c r="O4968">
        <v>0</v>
      </c>
      <c r="P4968">
        <v>-12.433999999999999</v>
      </c>
      <c r="Q4968">
        <v>241.54499999999999</v>
      </c>
      <c r="R4968">
        <v>31412.198</v>
      </c>
      <c r="S4968">
        <v>31170.652999999998</v>
      </c>
    </row>
    <row r="4969" spans="1:19" x14ac:dyDescent="0.3">
      <c r="A4969">
        <v>2021</v>
      </c>
      <c r="B4969">
        <v>7</v>
      </c>
      <c r="C4969">
        <v>26</v>
      </c>
      <c r="D4969">
        <v>24</v>
      </c>
      <c r="E4969">
        <v>26209.941999999999</v>
      </c>
      <c r="F4969">
        <v>1480.5360000000001</v>
      </c>
      <c r="G4969">
        <v>81.057000000000002</v>
      </c>
      <c r="H4969">
        <v>76.176000000000002</v>
      </c>
      <c r="I4969">
        <v>999.05899999999997</v>
      </c>
      <c r="J4969">
        <v>6.2009999999999996</v>
      </c>
      <c r="K4969">
        <v>48.265999999999998</v>
      </c>
      <c r="L4969">
        <v>90.251999999999995</v>
      </c>
      <c r="M4969">
        <v>28910.432000000001</v>
      </c>
      <c r="N4969">
        <v>0</v>
      </c>
      <c r="O4969">
        <v>0</v>
      </c>
      <c r="P4969">
        <v>-22.109000000000002</v>
      </c>
      <c r="Q4969">
        <v>206.84100000000001</v>
      </c>
      <c r="R4969">
        <v>28932.541000000001</v>
      </c>
      <c r="S4969">
        <v>28725.701000000001</v>
      </c>
    </row>
    <row r="4970" spans="1:19" x14ac:dyDescent="0.3">
      <c r="A4970">
        <v>2021</v>
      </c>
      <c r="B4970">
        <v>7</v>
      </c>
      <c r="C4970">
        <v>27</v>
      </c>
      <c r="D4970">
        <v>1</v>
      </c>
      <c r="E4970">
        <v>24960.866000000002</v>
      </c>
      <c r="F4970">
        <v>1738.223</v>
      </c>
      <c r="G4970">
        <v>78.599000000000004</v>
      </c>
      <c r="H4970">
        <v>76.122</v>
      </c>
      <c r="I4970">
        <v>709.25599999999997</v>
      </c>
      <c r="J4970">
        <v>6.0380000000000003</v>
      </c>
      <c r="K4970">
        <v>46.064</v>
      </c>
      <c r="L4970">
        <v>89.519000000000005</v>
      </c>
      <c r="M4970">
        <v>27626.089</v>
      </c>
      <c r="N4970">
        <v>0</v>
      </c>
      <c r="O4970">
        <v>0</v>
      </c>
      <c r="P4970">
        <v>-18.033000000000001</v>
      </c>
      <c r="Q4970">
        <v>184.72499999999999</v>
      </c>
      <c r="R4970">
        <v>27644.121999999999</v>
      </c>
      <c r="S4970">
        <v>27459.396000000001</v>
      </c>
    </row>
    <row r="4971" spans="1:19" x14ac:dyDescent="0.3">
      <c r="A4971">
        <v>2021</v>
      </c>
      <c r="B4971">
        <v>7</v>
      </c>
      <c r="C4971">
        <v>27</v>
      </c>
      <c r="D4971">
        <v>2</v>
      </c>
      <c r="E4971">
        <v>23857.165000000001</v>
      </c>
      <c r="F4971">
        <v>1838.1479999999999</v>
      </c>
      <c r="G4971">
        <v>73.956000000000003</v>
      </c>
      <c r="H4971">
        <v>74.58</v>
      </c>
      <c r="I4971">
        <v>424.76799999999997</v>
      </c>
      <c r="J4971">
        <v>5.9470000000000001</v>
      </c>
      <c r="K4971">
        <v>40.244999999999997</v>
      </c>
      <c r="L4971">
        <v>88.784999999999997</v>
      </c>
      <c r="M4971">
        <v>26329.637999999999</v>
      </c>
      <c r="N4971">
        <v>0</v>
      </c>
      <c r="O4971">
        <v>0</v>
      </c>
      <c r="P4971">
        <v>-12.728999999999999</v>
      </c>
      <c r="Q4971">
        <v>172.126</v>
      </c>
      <c r="R4971">
        <v>26342.366999999998</v>
      </c>
      <c r="S4971">
        <v>26170.241000000002</v>
      </c>
    </row>
    <row r="4972" spans="1:19" x14ac:dyDescent="0.3">
      <c r="A4972">
        <v>2021</v>
      </c>
      <c r="B4972">
        <v>7</v>
      </c>
      <c r="C4972">
        <v>27</v>
      </c>
      <c r="D4972">
        <v>3</v>
      </c>
      <c r="E4972">
        <v>23227.602999999999</v>
      </c>
      <c r="F4972">
        <v>1860.9190000000001</v>
      </c>
      <c r="G4972">
        <v>70.471999999999994</v>
      </c>
      <c r="H4972">
        <v>73.247</v>
      </c>
      <c r="I4972">
        <v>241.59299999999999</v>
      </c>
      <c r="J4972">
        <v>5.7679999999999998</v>
      </c>
      <c r="K4972">
        <v>34.94</v>
      </c>
      <c r="L4972">
        <v>88.406999999999996</v>
      </c>
      <c r="M4972">
        <v>25532.475999999999</v>
      </c>
      <c r="N4972">
        <v>0</v>
      </c>
      <c r="O4972">
        <v>0</v>
      </c>
      <c r="P4972">
        <v>-7.8179999999999996</v>
      </c>
      <c r="Q4972">
        <v>165.83099999999999</v>
      </c>
      <c r="R4972">
        <v>25540.294000000002</v>
      </c>
      <c r="S4972">
        <v>25374.463</v>
      </c>
    </row>
    <row r="4973" spans="1:19" x14ac:dyDescent="0.3">
      <c r="A4973">
        <v>2021</v>
      </c>
      <c r="B4973">
        <v>7</v>
      </c>
      <c r="C4973">
        <v>27</v>
      </c>
      <c r="D4973">
        <v>4</v>
      </c>
      <c r="E4973">
        <v>23466.893</v>
      </c>
      <c r="F4973">
        <v>1840.912</v>
      </c>
      <c r="G4973">
        <v>67.909000000000006</v>
      </c>
      <c r="H4973">
        <v>72.613</v>
      </c>
      <c r="I4973">
        <v>121.383</v>
      </c>
      <c r="J4973">
        <v>4.4950000000000001</v>
      </c>
      <c r="K4973">
        <v>32.465000000000003</v>
      </c>
      <c r="L4973">
        <v>88.53</v>
      </c>
      <c r="M4973">
        <v>25627.292000000001</v>
      </c>
      <c r="N4973">
        <v>0</v>
      </c>
      <c r="O4973">
        <v>0</v>
      </c>
      <c r="P4973">
        <v>-4.7880000000000003</v>
      </c>
      <c r="Q4973">
        <v>166.07599999999999</v>
      </c>
      <c r="R4973">
        <v>25632.079000000002</v>
      </c>
      <c r="S4973">
        <v>25466.003000000001</v>
      </c>
    </row>
    <row r="4974" spans="1:19" x14ac:dyDescent="0.3">
      <c r="A4974">
        <v>2021</v>
      </c>
      <c r="B4974">
        <v>7</v>
      </c>
      <c r="C4974">
        <v>27</v>
      </c>
      <c r="D4974">
        <v>5</v>
      </c>
      <c r="E4974">
        <v>24571.448</v>
      </c>
      <c r="F4974">
        <v>1697.6120000000001</v>
      </c>
      <c r="G4974">
        <v>67.61</v>
      </c>
      <c r="H4974">
        <v>73.13</v>
      </c>
      <c r="I4974">
        <v>84.954999999999998</v>
      </c>
      <c r="J4974">
        <v>2.8220000000000001</v>
      </c>
      <c r="K4974">
        <v>14.79</v>
      </c>
      <c r="L4974">
        <v>89.17</v>
      </c>
      <c r="M4974">
        <v>26533.927</v>
      </c>
      <c r="N4974">
        <v>0</v>
      </c>
      <c r="O4974">
        <v>0</v>
      </c>
      <c r="P4974">
        <v>-3.5569999999999999</v>
      </c>
      <c r="Q4974">
        <v>175.17699999999999</v>
      </c>
      <c r="R4974">
        <v>26537.484</v>
      </c>
      <c r="S4974">
        <v>26362.307000000001</v>
      </c>
    </row>
    <row r="4975" spans="1:19" x14ac:dyDescent="0.3">
      <c r="A4975">
        <v>2021</v>
      </c>
      <c r="B4975">
        <v>7</v>
      </c>
      <c r="C4975">
        <v>27</v>
      </c>
      <c r="D4975">
        <v>6</v>
      </c>
      <c r="E4975">
        <v>25806.102999999999</v>
      </c>
      <c r="F4975">
        <v>1528.095</v>
      </c>
      <c r="G4975">
        <v>68.19</v>
      </c>
      <c r="H4975">
        <v>74.311000000000007</v>
      </c>
      <c r="I4975">
        <v>149.79499999999999</v>
      </c>
      <c r="J4975">
        <v>3.399</v>
      </c>
      <c r="K4975">
        <v>5.9480000000000004</v>
      </c>
      <c r="L4975">
        <v>89.951999999999998</v>
      </c>
      <c r="M4975">
        <v>27657.600999999999</v>
      </c>
      <c r="N4975">
        <v>80.963999999999999</v>
      </c>
      <c r="O4975">
        <v>0</v>
      </c>
      <c r="P4975">
        <v>-1.0640000000000001</v>
      </c>
      <c r="Q4975">
        <v>196.23500000000001</v>
      </c>
      <c r="R4975">
        <v>27577.701000000001</v>
      </c>
      <c r="S4975">
        <v>27381.466</v>
      </c>
    </row>
    <row r="4976" spans="1:19" x14ac:dyDescent="0.3">
      <c r="A4976">
        <v>2021</v>
      </c>
      <c r="B4976">
        <v>7</v>
      </c>
      <c r="C4976">
        <v>27</v>
      </c>
      <c r="D4976">
        <v>7</v>
      </c>
      <c r="E4976">
        <v>28157.845000000001</v>
      </c>
      <c r="F4976">
        <v>1405.385</v>
      </c>
      <c r="G4976">
        <v>69.936000000000007</v>
      </c>
      <c r="H4976">
        <v>75.582999999999998</v>
      </c>
      <c r="I4976">
        <v>294.92899999999997</v>
      </c>
      <c r="J4976">
        <v>4.1639999999999997</v>
      </c>
      <c r="K4976">
        <v>14.289</v>
      </c>
      <c r="L4976">
        <v>92.040999999999997</v>
      </c>
      <c r="M4976">
        <v>30044.236000000001</v>
      </c>
      <c r="N4976">
        <v>1099.797</v>
      </c>
      <c r="O4976">
        <v>0</v>
      </c>
      <c r="P4976">
        <v>-0.80700000000000005</v>
      </c>
      <c r="Q4976">
        <v>233.51300000000001</v>
      </c>
      <c r="R4976">
        <v>28945.244999999999</v>
      </c>
      <c r="S4976">
        <v>28711.732</v>
      </c>
    </row>
    <row r="4977" spans="1:19" x14ac:dyDescent="0.3">
      <c r="A4977">
        <v>2021</v>
      </c>
      <c r="B4977">
        <v>7</v>
      </c>
      <c r="C4977">
        <v>27</v>
      </c>
      <c r="D4977">
        <v>8</v>
      </c>
      <c r="E4977">
        <v>30755.751</v>
      </c>
      <c r="F4977">
        <v>1300.194</v>
      </c>
      <c r="G4977">
        <v>76.37</v>
      </c>
      <c r="H4977">
        <v>75.52</v>
      </c>
      <c r="I4977">
        <v>488.18</v>
      </c>
      <c r="J4977">
        <v>4.9000000000000004</v>
      </c>
      <c r="K4977">
        <v>8.0150000000000006</v>
      </c>
      <c r="L4977">
        <v>93.317999999999998</v>
      </c>
      <c r="M4977">
        <v>32725.878000000001</v>
      </c>
      <c r="N4977">
        <v>3319.9960000000001</v>
      </c>
      <c r="O4977">
        <v>-17.399000000000001</v>
      </c>
      <c r="P4977">
        <v>-0.754</v>
      </c>
      <c r="Q4977">
        <v>278.65199999999999</v>
      </c>
      <c r="R4977">
        <v>29424.036</v>
      </c>
      <c r="S4977">
        <v>29145.384999999998</v>
      </c>
    </row>
    <row r="4978" spans="1:19" x14ac:dyDescent="0.3">
      <c r="A4978">
        <v>2021</v>
      </c>
      <c r="B4978">
        <v>7</v>
      </c>
      <c r="C4978">
        <v>27</v>
      </c>
      <c r="D4978">
        <v>9</v>
      </c>
      <c r="E4978">
        <v>33355.775999999998</v>
      </c>
      <c r="F4978">
        <v>1222.519</v>
      </c>
      <c r="G4978">
        <v>83.76</v>
      </c>
      <c r="H4978">
        <v>76.793999999999997</v>
      </c>
      <c r="I4978">
        <v>601.69799999999998</v>
      </c>
      <c r="J4978">
        <v>5.4370000000000003</v>
      </c>
      <c r="K4978">
        <v>7.6790000000000003</v>
      </c>
      <c r="L4978">
        <v>93.926000000000002</v>
      </c>
      <c r="M4978">
        <v>35363.828999999998</v>
      </c>
      <c r="N4978">
        <v>5646.6769999999997</v>
      </c>
      <c r="O4978">
        <v>-58.451999999999998</v>
      </c>
      <c r="P4978">
        <v>-0.11600000000000001</v>
      </c>
      <c r="Q4978">
        <v>319.26100000000002</v>
      </c>
      <c r="R4978">
        <v>29775.721000000001</v>
      </c>
      <c r="S4978">
        <v>29456.46</v>
      </c>
    </row>
    <row r="4979" spans="1:19" x14ac:dyDescent="0.3">
      <c r="A4979">
        <v>2021</v>
      </c>
      <c r="B4979">
        <v>7</v>
      </c>
      <c r="C4979">
        <v>27</v>
      </c>
      <c r="D4979">
        <v>10</v>
      </c>
      <c r="E4979">
        <v>36143.108999999997</v>
      </c>
      <c r="F4979">
        <v>1143.095</v>
      </c>
      <c r="G4979">
        <v>92.766000000000005</v>
      </c>
      <c r="H4979">
        <v>78.131</v>
      </c>
      <c r="I4979">
        <v>568.28399999999999</v>
      </c>
      <c r="J4979">
        <v>5.7370000000000001</v>
      </c>
      <c r="K4979">
        <v>17.574999999999999</v>
      </c>
      <c r="L4979">
        <v>94.409000000000006</v>
      </c>
      <c r="M4979">
        <v>38050.341</v>
      </c>
      <c r="N4979">
        <v>7644.0280000000002</v>
      </c>
      <c r="O4979">
        <v>-89.168999999999997</v>
      </c>
      <c r="P4979">
        <v>1.472</v>
      </c>
      <c r="Q4979">
        <v>352.06</v>
      </c>
      <c r="R4979">
        <v>30494.008999999998</v>
      </c>
      <c r="S4979">
        <v>30141.949000000001</v>
      </c>
    </row>
    <row r="4980" spans="1:19" x14ac:dyDescent="0.3">
      <c r="A4980">
        <v>2021</v>
      </c>
      <c r="B4980">
        <v>7</v>
      </c>
      <c r="C4980">
        <v>27</v>
      </c>
      <c r="D4980">
        <v>11</v>
      </c>
      <c r="E4980">
        <v>38493.491000000002</v>
      </c>
      <c r="F4980">
        <v>1058.7439999999999</v>
      </c>
      <c r="G4980">
        <v>100.551</v>
      </c>
      <c r="H4980">
        <v>79.936999999999998</v>
      </c>
      <c r="I4980">
        <v>483.69600000000003</v>
      </c>
      <c r="J4980">
        <v>5.8719999999999999</v>
      </c>
      <c r="K4980">
        <v>20.071000000000002</v>
      </c>
      <c r="L4980">
        <v>94.722999999999999</v>
      </c>
      <c r="M4980">
        <v>40236.534</v>
      </c>
      <c r="N4980">
        <v>9004.5349999999999</v>
      </c>
      <c r="O4980">
        <v>-95.504999999999995</v>
      </c>
      <c r="P4980">
        <v>2.6480000000000001</v>
      </c>
      <c r="Q4980">
        <v>383.697</v>
      </c>
      <c r="R4980">
        <v>31324.856</v>
      </c>
      <c r="S4980">
        <v>30941.159</v>
      </c>
    </row>
    <row r="4981" spans="1:19" x14ac:dyDescent="0.3">
      <c r="A4981">
        <v>2021</v>
      </c>
      <c r="B4981">
        <v>7</v>
      </c>
      <c r="C4981">
        <v>27</v>
      </c>
      <c r="D4981">
        <v>12</v>
      </c>
      <c r="E4981">
        <v>40604.580999999998</v>
      </c>
      <c r="F4981">
        <v>955.65599999999995</v>
      </c>
      <c r="G4981">
        <v>109.15300000000001</v>
      </c>
      <c r="H4981">
        <v>81.771000000000001</v>
      </c>
      <c r="I4981">
        <v>447.51600000000002</v>
      </c>
      <c r="J4981">
        <v>5.8419999999999996</v>
      </c>
      <c r="K4981">
        <v>7.0039999999999996</v>
      </c>
      <c r="L4981">
        <v>94.908000000000001</v>
      </c>
      <c r="M4981">
        <v>42197.277999999998</v>
      </c>
      <c r="N4981">
        <v>9716.1779999999999</v>
      </c>
      <c r="O4981">
        <v>-56.1</v>
      </c>
      <c r="P4981">
        <v>4.8209999999999997</v>
      </c>
      <c r="Q4981">
        <v>410.464</v>
      </c>
      <c r="R4981">
        <v>32532.379000000001</v>
      </c>
      <c r="S4981">
        <v>32121.915000000001</v>
      </c>
    </row>
    <row r="4982" spans="1:19" x14ac:dyDescent="0.3">
      <c r="A4982">
        <v>2021</v>
      </c>
      <c r="B4982">
        <v>7</v>
      </c>
      <c r="C4982">
        <v>27</v>
      </c>
      <c r="D4982">
        <v>13</v>
      </c>
      <c r="E4982">
        <v>42618.665999999997</v>
      </c>
      <c r="F4982">
        <v>829.59199999999998</v>
      </c>
      <c r="G4982">
        <v>116.947</v>
      </c>
      <c r="H4982">
        <v>85.23</v>
      </c>
      <c r="I4982">
        <v>423.50099999999998</v>
      </c>
      <c r="J4982">
        <v>5.7359999999999998</v>
      </c>
      <c r="K4982">
        <v>4.5640000000000001</v>
      </c>
      <c r="L4982">
        <v>95.031000000000006</v>
      </c>
      <c r="M4982">
        <v>44062.319000000003</v>
      </c>
      <c r="N4982">
        <v>9788.5589999999993</v>
      </c>
      <c r="O4982">
        <v>-23.643000000000001</v>
      </c>
      <c r="P4982">
        <v>4.6230000000000002</v>
      </c>
      <c r="Q4982">
        <v>436.96</v>
      </c>
      <c r="R4982">
        <v>34292.78</v>
      </c>
      <c r="S4982">
        <v>33855.821000000004</v>
      </c>
    </row>
    <row r="4983" spans="1:19" x14ac:dyDescent="0.3">
      <c r="A4983">
        <v>2021</v>
      </c>
      <c r="B4983">
        <v>7</v>
      </c>
      <c r="C4983">
        <v>27</v>
      </c>
      <c r="D4983">
        <v>14</v>
      </c>
      <c r="E4983">
        <v>43994.074000000001</v>
      </c>
      <c r="F4983">
        <v>774.99699999999996</v>
      </c>
      <c r="G4983">
        <v>123.44199999999999</v>
      </c>
      <c r="H4983">
        <v>86.474000000000004</v>
      </c>
      <c r="I4983">
        <v>351.24599999999998</v>
      </c>
      <c r="J4983">
        <v>5.0949999999999998</v>
      </c>
      <c r="K4983">
        <v>-14.42</v>
      </c>
      <c r="L4983">
        <v>95.09</v>
      </c>
      <c r="M4983">
        <v>45292.555</v>
      </c>
      <c r="N4983">
        <v>9291.2610000000004</v>
      </c>
      <c r="O4983">
        <v>-6.7549999999999999</v>
      </c>
      <c r="P4983">
        <v>3.698</v>
      </c>
      <c r="Q4983">
        <v>461.76600000000002</v>
      </c>
      <c r="R4983">
        <v>36004.351999999999</v>
      </c>
      <c r="S4983">
        <v>35542.584999999999</v>
      </c>
    </row>
    <row r="4984" spans="1:19" x14ac:dyDescent="0.3">
      <c r="A4984">
        <v>2021</v>
      </c>
      <c r="B4984">
        <v>7</v>
      </c>
      <c r="C4984">
        <v>27</v>
      </c>
      <c r="D4984">
        <v>15</v>
      </c>
      <c r="E4984">
        <v>44945.821000000004</v>
      </c>
      <c r="F4984">
        <v>759.64800000000002</v>
      </c>
      <c r="G4984">
        <v>129.03299999999999</v>
      </c>
      <c r="H4984">
        <v>88.153000000000006</v>
      </c>
      <c r="I4984">
        <v>284.096</v>
      </c>
      <c r="J4984">
        <v>4.0839999999999996</v>
      </c>
      <c r="K4984">
        <v>-17.169</v>
      </c>
      <c r="L4984">
        <v>95.117000000000004</v>
      </c>
      <c r="M4984">
        <v>46159.75</v>
      </c>
      <c r="N4984">
        <v>8125.5219999999999</v>
      </c>
      <c r="O4984">
        <v>-1.125</v>
      </c>
      <c r="P4984">
        <v>6.9619999999999997</v>
      </c>
      <c r="Q4984">
        <v>479.79899999999998</v>
      </c>
      <c r="R4984">
        <v>38028.391000000003</v>
      </c>
      <c r="S4984">
        <v>37548.591999999997</v>
      </c>
    </row>
    <row r="4985" spans="1:19" x14ac:dyDescent="0.3">
      <c r="A4985">
        <v>2021</v>
      </c>
      <c r="B4985">
        <v>7</v>
      </c>
      <c r="C4985">
        <v>27</v>
      </c>
      <c r="D4985">
        <v>16</v>
      </c>
      <c r="E4985">
        <v>45205.5</v>
      </c>
      <c r="F4985">
        <v>740.73299999999995</v>
      </c>
      <c r="G4985">
        <v>132.965</v>
      </c>
      <c r="H4985">
        <v>86.789000000000001</v>
      </c>
      <c r="I4985">
        <v>91.177000000000007</v>
      </c>
      <c r="J4985">
        <v>1.821</v>
      </c>
      <c r="K4985">
        <v>-83.965000000000003</v>
      </c>
      <c r="L4985">
        <v>95.119</v>
      </c>
      <c r="M4985">
        <v>46137.173000000003</v>
      </c>
      <c r="N4985">
        <v>6363.2389999999996</v>
      </c>
      <c r="O4985">
        <v>4.1689999999999996</v>
      </c>
      <c r="P4985">
        <v>7.9640000000000004</v>
      </c>
      <c r="Q4985">
        <v>489.94799999999998</v>
      </c>
      <c r="R4985">
        <v>39761.800000000003</v>
      </c>
      <c r="S4985">
        <v>39271.853000000003</v>
      </c>
    </row>
    <row r="4986" spans="1:19" x14ac:dyDescent="0.3">
      <c r="A4986">
        <v>2021</v>
      </c>
      <c r="B4986">
        <v>7</v>
      </c>
      <c r="C4986">
        <v>27</v>
      </c>
      <c r="D4986">
        <v>17</v>
      </c>
      <c r="E4986">
        <v>44236.283000000003</v>
      </c>
      <c r="F4986">
        <v>737.05200000000002</v>
      </c>
      <c r="G4986">
        <v>134.84299999999999</v>
      </c>
      <c r="H4986">
        <v>86.465999999999994</v>
      </c>
      <c r="I4986">
        <v>98.588999999999999</v>
      </c>
      <c r="J4986">
        <v>2.069</v>
      </c>
      <c r="K4986">
        <v>-119.271</v>
      </c>
      <c r="L4986">
        <v>95.094999999999999</v>
      </c>
      <c r="M4986">
        <v>45136.284</v>
      </c>
      <c r="N4986">
        <v>4092.6680000000001</v>
      </c>
      <c r="O4986">
        <v>24.347999999999999</v>
      </c>
      <c r="P4986">
        <v>8.3390000000000004</v>
      </c>
      <c r="Q4986">
        <v>488.846</v>
      </c>
      <c r="R4986">
        <v>41010.928999999996</v>
      </c>
      <c r="S4986">
        <v>40522.082999999999</v>
      </c>
    </row>
    <row r="4987" spans="1:19" x14ac:dyDescent="0.3">
      <c r="A4987">
        <v>2021</v>
      </c>
      <c r="B4987">
        <v>7</v>
      </c>
      <c r="C4987">
        <v>27</v>
      </c>
      <c r="D4987">
        <v>18</v>
      </c>
      <c r="E4987">
        <v>42448.502999999997</v>
      </c>
      <c r="F4987">
        <v>767.64599999999996</v>
      </c>
      <c r="G4987">
        <v>134.63300000000001</v>
      </c>
      <c r="H4987">
        <v>85.427000000000007</v>
      </c>
      <c r="I4987">
        <v>124.655</v>
      </c>
      <c r="J4987">
        <v>2.0009999999999999</v>
      </c>
      <c r="K4987">
        <v>-116.43300000000001</v>
      </c>
      <c r="L4987">
        <v>95.025000000000006</v>
      </c>
      <c r="M4987">
        <v>43406.824999999997</v>
      </c>
      <c r="N4987">
        <v>1656.444</v>
      </c>
      <c r="O4987">
        <v>70.804000000000002</v>
      </c>
      <c r="P4987">
        <v>-0.19400000000000001</v>
      </c>
      <c r="Q4987">
        <v>468.09100000000001</v>
      </c>
      <c r="R4987">
        <v>41679.769999999997</v>
      </c>
      <c r="S4987">
        <v>41211.68</v>
      </c>
    </row>
    <row r="4988" spans="1:19" x14ac:dyDescent="0.3">
      <c r="A4988">
        <v>2021</v>
      </c>
      <c r="B4988">
        <v>7</v>
      </c>
      <c r="C4988">
        <v>27</v>
      </c>
      <c r="D4988">
        <v>19</v>
      </c>
      <c r="E4988">
        <v>40068</v>
      </c>
      <c r="F4988">
        <v>772.822</v>
      </c>
      <c r="G4988">
        <v>131.464</v>
      </c>
      <c r="H4988">
        <v>84.507000000000005</v>
      </c>
      <c r="I4988">
        <v>137.489</v>
      </c>
      <c r="J4988">
        <v>1.8859999999999999</v>
      </c>
      <c r="K4988">
        <v>-120.714</v>
      </c>
      <c r="L4988">
        <v>94.876000000000005</v>
      </c>
      <c r="M4988">
        <v>41038.866000000002</v>
      </c>
      <c r="N4988">
        <v>212.51499999999999</v>
      </c>
      <c r="O4988">
        <v>92.709000000000003</v>
      </c>
      <c r="P4988">
        <v>3.2050000000000001</v>
      </c>
      <c r="Q4988">
        <v>423.16699999999997</v>
      </c>
      <c r="R4988">
        <v>40730.436999999998</v>
      </c>
      <c r="S4988">
        <v>40307.269999999997</v>
      </c>
    </row>
    <row r="4989" spans="1:19" x14ac:dyDescent="0.3">
      <c r="A4989">
        <v>2021</v>
      </c>
      <c r="B4989">
        <v>7</v>
      </c>
      <c r="C4989">
        <v>27</v>
      </c>
      <c r="D4989">
        <v>20</v>
      </c>
      <c r="E4989">
        <v>38859.466999999997</v>
      </c>
      <c r="F4989">
        <v>820.06399999999996</v>
      </c>
      <c r="G4989">
        <v>124.30200000000001</v>
      </c>
      <c r="H4989">
        <v>82.751000000000005</v>
      </c>
      <c r="I4989">
        <v>165.87</v>
      </c>
      <c r="J4989">
        <v>3.3860000000000001</v>
      </c>
      <c r="K4989">
        <v>-121.992</v>
      </c>
      <c r="L4989">
        <v>94.769000000000005</v>
      </c>
      <c r="M4989">
        <v>39904.315999999999</v>
      </c>
      <c r="N4989">
        <v>0.68600000000000005</v>
      </c>
      <c r="O4989">
        <v>90.042000000000002</v>
      </c>
      <c r="P4989">
        <v>7.2290000000000001</v>
      </c>
      <c r="Q4989">
        <v>375.5</v>
      </c>
      <c r="R4989">
        <v>39806.358</v>
      </c>
      <c r="S4989">
        <v>39430.858</v>
      </c>
    </row>
    <row r="4990" spans="1:19" x14ac:dyDescent="0.3">
      <c r="A4990">
        <v>2021</v>
      </c>
      <c r="B4990">
        <v>7</v>
      </c>
      <c r="C4990">
        <v>27</v>
      </c>
      <c r="D4990">
        <v>21</v>
      </c>
      <c r="E4990">
        <v>36949.01</v>
      </c>
      <c r="F4990">
        <v>880.38599999999997</v>
      </c>
      <c r="G4990">
        <v>116.38500000000001</v>
      </c>
      <c r="H4990">
        <v>81.783000000000001</v>
      </c>
      <c r="I4990">
        <v>599.99599999999998</v>
      </c>
      <c r="J4990">
        <v>6.1710000000000003</v>
      </c>
      <c r="K4990">
        <v>-29.071000000000002</v>
      </c>
      <c r="L4990">
        <v>94.555999999999997</v>
      </c>
      <c r="M4990">
        <v>38582.830999999998</v>
      </c>
      <c r="N4990">
        <v>0</v>
      </c>
      <c r="O4990">
        <v>0</v>
      </c>
      <c r="P4990">
        <v>2.4279999999999999</v>
      </c>
      <c r="Q4990">
        <v>331.5</v>
      </c>
      <c r="R4990">
        <v>38580.402999999998</v>
      </c>
      <c r="S4990">
        <v>38248.902000000002</v>
      </c>
    </row>
    <row r="4991" spans="1:19" x14ac:dyDescent="0.3">
      <c r="A4991">
        <v>2021</v>
      </c>
      <c r="B4991">
        <v>7</v>
      </c>
      <c r="C4991">
        <v>27</v>
      </c>
      <c r="D4991">
        <v>22</v>
      </c>
      <c r="E4991">
        <v>33263.286</v>
      </c>
      <c r="F4991">
        <v>1067.577</v>
      </c>
      <c r="G4991">
        <v>107.56399999999999</v>
      </c>
      <c r="H4991">
        <v>79.796000000000006</v>
      </c>
      <c r="I4991">
        <v>669.53200000000004</v>
      </c>
      <c r="J4991">
        <v>5.7759999999999998</v>
      </c>
      <c r="K4991">
        <v>13.965999999999999</v>
      </c>
      <c r="L4991">
        <v>93.962000000000003</v>
      </c>
      <c r="M4991">
        <v>35193.894999999997</v>
      </c>
      <c r="N4991">
        <v>0</v>
      </c>
      <c r="O4991">
        <v>0</v>
      </c>
      <c r="P4991">
        <v>-12.494999999999999</v>
      </c>
      <c r="Q4991">
        <v>289.928</v>
      </c>
      <c r="R4991">
        <v>35206.391000000003</v>
      </c>
      <c r="S4991">
        <v>34916.463000000003</v>
      </c>
    </row>
    <row r="4992" spans="1:19" x14ac:dyDescent="0.3">
      <c r="A4992">
        <v>2021</v>
      </c>
      <c r="B4992">
        <v>7</v>
      </c>
      <c r="C4992">
        <v>27</v>
      </c>
      <c r="D4992">
        <v>23</v>
      </c>
      <c r="E4992">
        <v>29747.789000000001</v>
      </c>
      <c r="F4992">
        <v>1252.519</v>
      </c>
      <c r="G4992">
        <v>98.146000000000001</v>
      </c>
      <c r="H4992">
        <v>78.548000000000002</v>
      </c>
      <c r="I4992">
        <v>1124.624</v>
      </c>
      <c r="J4992">
        <v>6.3360000000000003</v>
      </c>
      <c r="K4992">
        <v>38.521999999999998</v>
      </c>
      <c r="L4992">
        <v>93.025999999999996</v>
      </c>
      <c r="M4992">
        <v>32341.364000000001</v>
      </c>
      <c r="N4992">
        <v>0</v>
      </c>
      <c r="O4992">
        <v>0</v>
      </c>
      <c r="P4992">
        <v>-12.433999999999999</v>
      </c>
      <c r="Q4992">
        <v>246.46899999999999</v>
      </c>
      <c r="R4992">
        <v>32353.797999999999</v>
      </c>
      <c r="S4992">
        <v>32107.329000000002</v>
      </c>
    </row>
    <row r="4993" spans="1:19" x14ac:dyDescent="0.3">
      <c r="A4993">
        <v>2021</v>
      </c>
      <c r="B4993">
        <v>7</v>
      </c>
      <c r="C4993">
        <v>27</v>
      </c>
      <c r="D4993">
        <v>24</v>
      </c>
      <c r="E4993">
        <v>27184.883000000002</v>
      </c>
      <c r="F4993">
        <v>1480.5360000000001</v>
      </c>
      <c r="G4993">
        <v>90.738</v>
      </c>
      <c r="H4993">
        <v>76.908000000000001</v>
      </c>
      <c r="I4993">
        <v>999.05899999999997</v>
      </c>
      <c r="J4993">
        <v>6.2009999999999996</v>
      </c>
      <c r="K4993">
        <v>48.805</v>
      </c>
      <c r="L4993">
        <v>91.388999999999996</v>
      </c>
      <c r="M4993">
        <v>29887.78</v>
      </c>
      <c r="N4993">
        <v>0</v>
      </c>
      <c r="O4993">
        <v>0</v>
      </c>
      <c r="P4993">
        <v>-22.109000000000002</v>
      </c>
      <c r="Q4993">
        <v>209.69200000000001</v>
      </c>
      <c r="R4993">
        <v>29909.888999999999</v>
      </c>
      <c r="S4993">
        <v>29700.197</v>
      </c>
    </row>
    <row r="4994" spans="1:19" x14ac:dyDescent="0.3">
      <c r="A4994">
        <v>2021</v>
      </c>
      <c r="B4994">
        <v>7</v>
      </c>
      <c r="C4994">
        <v>28</v>
      </c>
      <c r="D4994">
        <v>1</v>
      </c>
      <c r="E4994">
        <v>25409.442999999999</v>
      </c>
      <c r="F4994">
        <v>1738.223</v>
      </c>
      <c r="G4994">
        <v>88.350999999999999</v>
      </c>
      <c r="H4994">
        <v>76.272999999999996</v>
      </c>
      <c r="I4994">
        <v>709.25599999999997</v>
      </c>
      <c r="J4994">
        <v>6.0380000000000003</v>
      </c>
      <c r="K4994">
        <v>40.055999999999997</v>
      </c>
      <c r="L4994">
        <v>89.671000000000006</v>
      </c>
      <c r="M4994">
        <v>28068.962</v>
      </c>
      <c r="N4994">
        <v>0</v>
      </c>
      <c r="O4994">
        <v>0</v>
      </c>
      <c r="P4994">
        <v>-18.033000000000001</v>
      </c>
      <c r="Q4994">
        <v>186.506</v>
      </c>
      <c r="R4994">
        <v>28086.993999999999</v>
      </c>
      <c r="S4994">
        <v>27900.488000000001</v>
      </c>
    </row>
    <row r="4995" spans="1:19" x14ac:dyDescent="0.3">
      <c r="A4995">
        <v>2021</v>
      </c>
      <c r="B4995">
        <v>7</v>
      </c>
      <c r="C4995">
        <v>28</v>
      </c>
      <c r="D4995">
        <v>2</v>
      </c>
      <c r="E4995">
        <v>24341.061000000002</v>
      </c>
      <c r="F4995">
        <v>1838.1479999999999</v>
      </c>
      <c r="G4995">
        <v>82.76</v>
      </c>
      <c r="H4995">
        <v>74.77</v>
      </c>
      <c r="I4995">
        <v>424.76799999999997</v>
      </c>
      <c r="J4995">
        <v>5.9470000000000001</v>
      </c>
      <c r="K4995">
        <v>33.701999999999998</v>
      </c>
      <c r="L4995">
        <v>89.006</v>
      </c>
      <c r="M4995">
        <v>26807.401999999998</v>
      </c>
      <c r="N4995">
        <v>0</v>
      </c>
      <c r="O4995">
        <v>0</v>
      </c>
      <c r="P4995">
        <v>-12.728999999999999</v>
      </c>
      <c r="Q4995">
        <v>173.173</v>
      </c>
      <c r="R4995">
        <v>26820.131000000001</v>
      </c>
      <c r="S4995">
        <v>26646.957999999999</v>
      </c>
    </row>
    <row r="4996" spans="1:19" x14ac:dyDescent="0.3">
      <c r="A4996">
        <v>2021</v>
      </c>
      <c r="B4996">
        <v>7</v>
      </c>
      <c r="C4996">
        <v>28</v>
      </c>
      <c r="D4996">
        <v>3</v>
      </c>
      <c r="E4996">
        <v>23732.024000000001</v>
      </c>
      <c r="F4996">
        <v>1860.9190000000001</v>
      </c>
      <c r="G4996">
        <v>78.924000000000007</v>
      </c>
      <c r="H4996">
        <v>73.442999999999998</v>
      </c>
      <c r="I4996">
        <v>241.59299999999999</v>
      </c>
      <c r="J4996">
        <v>5.7679999999999998</v>
      </c>
      <c r="K4996">
        <v>29.774000000000001</v>
      </c>
      <c r="L4996">
        <v>88.644999999999996</v>
      </c>
      <c r="M4996">
        <v>26032.164000000001</v>
      </c>
      <c r="N4996">
        <v>0</v>
      </c>
      <c r="O4996">
        <v>0</v>
      </c>
      <c r="P4996">
        <v>-7.8179999999999996</v>
      </c>
      <c r="Q4996">
        <v>166.929</v>
      </c>
      <c r="R4996">
        <v>26039.982</v>
      </c>
      <c r="S4996">
        <v>25873.053</v>
      </c>
    </row>
    <row r="4997" spans="1:19" x14ac:dyDescent="0.3">
      <c r="A4997">
        <v>2021</v>
      </c>
      <c r="B4997">
        <v>7</v>
      </c>
      <c r="C4997">
        <v>28</v>
      </c>
      <c r="D4997">
        <v>4</v>
      </c>
      <c r="E4997">
        <v>23990.812999999998</v>
      </c>
      <c r="F4997">
        <v>1840.912</v>
      </c>
      <c r="G4997">
        <v>76.168000000000006</v>
      </c>
      <c r="H4997">
        <v>72.869</v>
      </c>
      <c r="I4997">
        <v>121.383</v>
      </c>
      <c r="J4997">
        <v>4.4950000000000001</v>
      </c>
      <c r="K4997">
        <v>28.196000000000002</v>
      </c>
      <c r="L4997">
        <v>88.813000000000002</v>
      </c>
      <c r="M4997">
        <v>26147.481</v>
      </c>
      <c r="N4997">
        <v>0</v>
      </c>
      <c r="O4997">
        <v>0</v>
      </c>
      <c r="P4997">
        <v>-4.7880000000000003</v>
      </c>
      <c r="Q4997">
        <v>166.94399999999999</v>
      </c>
      <c r="R4997">
        <v>26152.269</v>
      </c>
      <c r="S4997">
        <v>25985.324000000001</v>
      </c>
    </row>
    <row r="4998" spans="1:19" x14ac:dyDescent="0.3">
      <c r="A4998">
        <v>2021</v>
      </c>
      <c r="B4998">
        <v>7</v>
      </c>
      <c r="C4998">
        <v>28</v>
      </c>
      <c r="D4998">
        <v>5</v>
      </c>
      <c r="E4998">
        <v>25111.557000000001</v>
      </c>
      <c r="F4998">
        <v>1697.6120000000001</v>
      </c>
      <c r="G4998">
        <v>75.685000000000002</v>
      </c>
      <c r="H4998">
        <v>73.418000000000006</v>
      </c>
      <c r="I4998">
        <v>84.954999999999998</v>
      </c>
      <c r="J4998">
        <v>2.8220000000000001</v>
      </c>
      <c r="K4998">
        <v>13.092000000000001</v>
      </c>
      <c r="L4998">
        <v>89.488</v>
      </c>
      <c r="M4998">
        <v>27072.944</v>
      </c>
      <c r="N4998">
        <v>0</v>
      </c>
      <c r="O4998">
        <v>0</v>
      </c>
      <c r="P4998">
        <v>-3.5569999999999999</v>
      </c>
      <c r="Q4998">
        <v>176.40899999999999</v>
      </c>
      <c r="R4998">
        <v>27076.501</v>
      </c>
      <c r="S4998">
        <v>26900.091</v>
      </c>
    </row>
    <row r="4999" spans="1:19" x14ac:dyDescent="0.3">
      <c r="A4999">
        <v>2021</v>
      </c>
      <c r="B4999">
        <v>7</v>
      </c>
      <c r="C4999">
        <v>28</v>
      </c>
      <c r="D4999">
        <v>6</v>
      </c>
      <c r="E4999">
        <v>26594.027999999998</v>
      </c>
      <c r="F4999">
        <v>1528.095</v>
      </c>
      <c r="G4999">
        <v>76.474999999999994</v>
      </c>
      <c r="H4999">
        <v>74.813000000000002</v>
      </c>
      <c r="I4999">
        <v>149.79499999999999</v>
      </c>
      <c r="J4999">
        <v>3.399</v>
      </c>
      <c r="K4999">
        <v>5.3390000000000004</v>
      </c>
      <c r="L4999">
        <v>90.653000000000006</v>
      </c>
      <c r="M4999">
        <v>28446.121999999999</v>
      </c>
      <c r="N4999">
        <v>80.963999999999999</v>
      </c>
      <c r="O4999">
        <v>0</v>
      </c>
      <c r="P4999">
        <v>-1.0640000000000001</v>
      </c>
      <c r="Q4999">
        <v>197.82599999999999</v>
      </c>
      <c r="R4999">
        <v>28366.221000000001</v>
      </c>
      <c r="S4999">
        <v>28168.395</v>
      </c>
    </row>
    <row r="5000" spans="1:19" x14ac:dyDescent="0.3">
      <c r="A5000">
        <v>2021</v>
      </c>
      <c r="B5000">
        <v>7</v>
      </c>
      <c r="C5000">
        <v>28</v>
      </c>
      <c r="D5000">
        <v>7</v>
      </c>
      <c r="E5000">
        <v>29063.548999999999</v>
      </c>
      <c r="F5000">
        <v>1405.385</v>
      </c>
      <c r="G5000">
        <v>79.213999999999999</v>
      </c>
      <c r="H5000">
        <v>76.16</v>
      </c>
      <c r="I5000">
        <v>294.92899999999997</v>
      </c>
      <c r="J5000">
        <v>4.1639999999999997</v>
      </c>
      <c r="K5000">
        <v>12.771000000000001</v>
      </c>
      <c r="L5000">
        <v>92.614999999999995</v>
      </c>
      <c r="M5000">
        <v>30949.572</v>
      </c>
      <c r="N5000">
        <v>1099.797</v>
      </c>
      <c r="O5000">
        <v>0</v>
      </c>
      <c r="P5000">
        <v>-0.80700000000000005</v>
      </c>
      <c r="Q5000">
        <v>235.417</v>
      </c>
      <c r="R5000">
        <v>29850.581999999999</v>
      </c>
      <c r="S5000">
        <v>29615.165000000001</v>
      </c>
    </row>
    <row r="5001" spans="1:19" x14ac:dyDescent="0.3">
      <c r="A5001">
        <v>2021</v>
      </c>
      <c r="B5001">
        <v>7</v>
      </c>
      <c r="C5001">
        <v>28</v>
      </c>
      <c r="D5001">
        <v>8</v>
      </c>
      <c r="E5001">
        <v>31679.86</v>
      </c>
      <c r="F5001">
        <v>1300.194</v>
      </c>
      <c r="G5001">
        <v>85.41</v>
      </c>
      <c r="H5001">
        <v>76.075000000000003</v>
      </c>
      <c r="I5001">
        <v>488.18</v>
      </c>
      <c r="J5001">
        <v>4.9000000000000004</v>
      </c>
      <c r="K5001">
        <v>7.2279999999999998</v>
      </c>
      <c r="L5001">
        <v>93.569000000000003</v>
      </c>
      <c r="M5001">
        <v>33650.004999999997</v>
      </c>
      <c r="N5001">
        <v>3319.9960000000001</v>
      </c>
      <c r="O5001">
        <v>-17.399000000000001</v>
      </c>
      <c r="P5001">
        <v>-0.754</v>
      </c>
      <c r="Q5001">
        <v>281.59800000000001</v>
      </c>
      <c r="R5001">
        <v>30348.163</v>
      </c>
      <c r="S5001">
        <v>30066.564999999999</v>
      </c>
    </row>
    <row r="5002" spans="1:19" x14ac:dyDescent="0.3">
      <c r="A5002">
        <v>2021</v>
      </c>
      <c r="B5002">
        <v>7</v>
      </c>
      <c r="C5002">
        <v>28</v>
      </c>
      <c r="D5002">
        <v>9</v>
      </c>
      <c r="E5002">
        <v>34651.057999999997</v>
      </c>
      <c r="F5002">
        <v>1222.519</v>
      </c>
      <c r="G5002">
        <v>92.924000000000007</v>
      </c>
      <c r="H5002">
        <v>77.513999999999996</v>
      </c>
      <c r="I5002">
        <v>601.69799999999998</v>
      </c>
      <c r="J5002">
        <v>5.4370000000000003</v>
      </c>
      <c r="K5002">
        <v>7.1559999999999997</v>
      </c>
      <c r="L5002">
        <v>94.150999999999996</v>
      </c>
      <c r="M5002">
        <v>36659.534</v>
      </c>
      <c r="N5002">
        <v>5646.6769999999997</v>
      </c>
      <c r="O5002">
        <v>-58.451999999999998</v>
      </c>
      <c r="P5002">
        <v>-0.11600000000000001</v>
      </c>
      <c r="Q5002">
        <v>325.858</v>
      </c>
      <c r="R5002">
        <v>31071.424999999999</v>
      </c>
      <c r="S5002">
        <v>30745.567999999999</v>
      </c>
    </row>
    <row r="5003" spans="1:19" x14ac:dyDescent="0.3">
      <c r="A5003">
        <v>2021</v>
      </c>
      <c r="B5003">
        <v>7</v>
      </c>
      <c r="C5003">
        <v>28</v>
      </c>
      <c r="D5003">
        <v>10</v>
      </c>
      <c r="E5003">
        <v>37662.999000000003</v>
      </c>
      <c r="F5003">
        <v>1143.095</v>
      </c>
      <c r="G5003">
        <v>100.84099999999999</v>
      </c>
      <c r="H5003">
        <v>78.917000000000002</v>
      </c>
      <c r="I5003">
        <v>568.28399999999999</v>
      </c>
      <c r="J5003">
        <v>5.7370000000000001</v>
      </c>
      <c r="K5003">
        <v>16.831</v>
      </c>
      <c r="L5003">
        <v>94.61</v>
      </c>
      <c r="M5003">
        <v>39570.472999999998</v>
      </c>
      <c r="N5003">
        <v>7644.0280000000002</v>
      </c>
      <c r="O5003">
        <v>-89.168999999999997</v>
      </c>
      <c r="P5003">
        <v>1.472</v>
      </c>
      <c r="Q5003">
        <v>361.40699999999998</v>
      </c>
      <c r="R5003">
        <v>32014.142</v>
      </c>
      <c r="S5003">
        <v>31652.735000000001</v>
      </c>
    </row>
    <row r="5004" spans="1:19" x14ac:dyDescent="0.3">
      <c r="A5004">
        <v>2021</v>
      </c>
      <c r="B5004">
        <v>7</v>
      </c>
      <c r="C5004">
        <v>28</v>
      </c>
      <c r="D5004">
        <v>11</v>
      </c>
      <c r="E5004">
        <v>40154.07</v>
      </c>
      <c r="F5004">
        <v>1058.7439999999999</v>
      </c>
      <c r="G5004">
        <v>110.215</v>
      </c>
      <c r="H5004">
        <v>80.763000000000005</v>
      </c>
      <c r="I5004">
        <v>483.69600000000003</v>
      </c>
      <c r="J5004">
        <v>5.8719999999999999</v>
      </c>
      <c r="K5004">
        <v>19.251000000000001</v>
      </c>
      <c r="L5004">
        <v>94.87</v>
      </c>
      <c r="M5004">
        <v>41897.266000000003</v>
      </c>
      <c r="N5004">
        <v>9004.5349999999999</v>
      </c>
      <c r="O5004">
        <v>-95.504999999999995</v>
      </c>
      <c r="P5004">
        <v>2.6480000000000001</v>
      </c>
      <c r="Q5004">
        <v>394.23</v>
      </c>
      <c r="R5004">
        <v>32985.589</v>
      </c>
      <c r="S5004">
        <v>32591.359</v>
      </c>
    </row>
    <row r="5005" spans="1:19" x14ac:dyDescent="0.3">
      <c r="A5005">
        <v>2021</v>
      </c>
      <c r="B5005">
        <v>7</v>
      </c>
      <c r="C5005">
        <v>28</v>
      </c>
      <c r="D5005">
        <v>12</v>
      </c>
      <c r="E5005">
        <v>42287.506999999998</v>
      </c>
      <c r="F5005">
        <v>955.65599999999995</v>
      </c>
      <c r="G5005">
        <v>118.325</v>
      </c>
      <c r="H5005">
        <v>82.614999999999995</v>
      </c>
      <c r="I5005">
        <v>447.51600000000002</v>
      </c>
      <c r="J5005">
        <v>5.8419999999999996</v>
      </c>
      <c r="K5005">
        <v>7.1529999999999996</v>
      </c>
      <c r="L5005">
        <v>95.01</v>
      </c>
      <c r="M5005">
        <v>43881.298999999999</v>
      </c>
      <c r="N5005">
        <v>9716.1779999999999</v>
      </c>
      <c r="O5005">
        <v>-56.1</v>
      </c>
      <c r="P5005">
        <v>4.8209999999999997</v>
      </c>
      <c r="Q5005">
        <v>420.85</v>
      </c>
      <c r="R5005">
        <v>34216.400000000001</v>
      </c>
      <c r="S5005">
        <v>33795.550999999999</v>
      </c>
    </row>
    <row r="5006" spans="1:19" x14ac:dyDescent="0.3">
      <c r="A5006">
        <v>2021</v>
      </c>
      <c r="B5006">
        <v>7</v>
      </c>
      <c r="C5006">
        <v>28</v>
      </c>
      <c r="D5006">
        <v>13</v>
      </c>
      <c r="E5006">
        <v>44536.815999999999</v>
      </c>
      <c r="F5006">
        <v>829.59199999999998</v>
      </c>
      <c r="G5006">
        <v>126.821</v>
      </c>
      <c r="H5006">
        <v>86.305000000000007</v>
      </c>
      <c r="I5006">
        <v>423.50099999999998</v>
      </c>
      <c r="J5006">
        <v>5.7359999999999998</v>
      </c>
      <c r="K5006">
        <v>4.58</v>
      </c>
      <c r="L5006">
        <v>95.102000000000004</v>
      </c>
      <c r="M5006">
        <v>45981.631000000001</v>
      </c>
      <c r="N5006">
        <v>9788.5589999999993</v>
      </c>
      <c r="O5006">
        <v>-23.643000000000001</v>
      </c>
      <c r="P5006">
        <v>4.6230000000000002</v>
      </c>
      <c r="Q5006">
        <v>447.17200000000003</v>
      </c>
      <c r="R5006">
        <v>36212.091999999997</v>
      </c>
      <c r="S5006">
        <v>35764.92</v>
      </c>
    </row>
    <row r="5007" spans="1:19" x14ac:dyDescent="0.3">
      <c r="A5007">
        <v>2021</v>
      </c>
      <c r="B5007">
        <v>7</v>
      </c>
      <c r="C5007">
        <v>28</v>
      </c>
      <c r="D5007">
        <v>14</v>
      </c>
      <c r="E5007">
        <v>46217.084999999999</v>
      </c>
      <c r="F5007">
        <v>774.99699999999996</v>
      </c>
      <c r="G5007">
        <v>132.86000000000001</v>
      </c>
      <c r="H5007">
        <v>87.894999999999996</v>
      </c>
      <c r="I5007">
        <v>351.24599999999998</v>
      </c>
      <c r="J5007">
        <v>5.0949999999999998</v>
      </c>
      <c r="K5007">
        <v>-13.863</v>
      </c>
      <c r="L5007">
        <v>95.138999999999996</v>
      </c>
      <c r="M5007">
        <v>47517.595000000001</v>
      </c>
      <c r="N5007">
        <v>9291.2610000000004</v>
      </c>
      <c r="O5007">
        <v>-6.7549999999999999</v>
      </c>
      <c r="P5007">
        <v>3.698</v>
      </c>
      <c r="Q5007">
        <v>468.767</v>
      </c>
      <c r="R5007">
        <v>38229.392</v>
      </c>
      <c r="S5007">
        <v>37760.625</v>
      </c>
    </row>
    <row r="5008" spans="1:19" x14ac:dyDescent="0.3">
      <c r="A5008">
        <v>2021</v>
      </c>
      <c r="B5008">
        <v>7</v>
      </c>
      <c r="C5008">
        <v>28</v>
      </c>
      <c r="D5008">
        <v>15</v>
      </c>
      <c r="E5008">
        <v>47277.387000000002</v>
      </c>
      <c r="F5008">
        <v>759.64800000000002</v>
      </c>
      <c r="G5008">
        <v>137.643</v>
      </c>
      <c r="H5008">
        <v>89.768000000000001</v>
      </c>
      <c r="I5008">
        <v>284.096</v>
      </c>
      <c r="J5008">
        <v>4.0839999999999996</v>
      </c>
      <c r="K5008">
        <v>-17.053000000000001</v>
      </c>
      <c r="L5008">
        <v>95.153999999999996</v>
      </c>
      <c r="M5008">
        <v>48493.084000000003</v>
      </c>
      <c r="N5008">
        <v>8125.5219999999999</v>
      </c>
      <c r="O5008">
        <v>-1.125</v>
      </c>
      <c r="P5008">
        <v>6.9619999999999997</v>
      </c>
      <c r="Q5008">
        <v>485.29300000000001</v>
      </c>
      <c r="R5008">
        <v>40361.724999999999</v>
      </c>
      <c r="S5008">
        <v>39876.432000000001</v>
      </c>
    </row>
    <row r="5009" spans="1:19" x14ac:dyDescent="0.3">
      <c r="A5009">
        <v>2021</v>
      </c>
      <c r="B5009">
        <v>7</v>
      </c>
      <c r="C5009">
        <v>28</v>
      </c>
      <c r="D5009">
        <v>16</v>
      </c>
      <c r="E5009">
        <v>47729.875</v>
      </c>
      <c r="F5009">
        <v>740.73299999999995</v>
      </c>
      <c r="G5009">
        <v>140.268</v>
      </c>
      <c r="H5009">
        <v>88.447000000000003</v>
      </c>
      <c r="I5009">
        <v>91.177000000000007</v>
      </c>
      <c r="J5009">
        <v>1.821</v>
      </c>
      <c r="K5009">
        <v>-82.87</v>
      </c>
      <c r="L5009">
        <v>95.156000000000006</v>
      </c>
      <c r="M5009">
        <v>48664.339</v>
      </c>
      <c r="N5009">
        <v>6363.2389999999996</v>
      </c>
      <c r="O5009">
        <v>4.1689999999999996</v>
      </c>
      <c r="P5009">
        <v>7.9640000000000004</v>
      </c>
      <c r="Q5009">
        <v>495.738</v>
      </c>
      <c r="R5009">
        <v>42288.966</v>
      </c>
      <c r="S5009">
        <v>41793.228000000003</v>
      </c>
    </row>
    <row r="5010" spans="1:19" x14ac:dyDescent="0.3">
      <c r="A5010">
        <v>2021</v>
      </c>
      <c r="B5010">
        <v>7</v>
      </c>
      <c r="C5010">
        <v>28</v>
      </c>
      <c r="D5010">
        <v>17</v>
      </c>
      <c r="E5010">
        <v>46678.423999999999</v>
      </c>
      <c r="F5010">
        <v>737.05200000000002</v>
      </c>
      <c r="G5010">
        <v>141.101</v>
      </c>
      <c r="H5010">
        <v>88.033000000000001</v>
      </c>
      <c r="I5010">
        <v>98.588999999999999</v>
      </c>
      <c r="J5010">
        <v>2.069</v>
      </c>
      <c r="K5010">
        <v>-119.282</v>
      </c>
      <c r="L5010">
        <v>95.141999999999996</v>
      </c>
      <c r="M5010">
        <v>47580.027999999998</v>
      </c>
      <c r="N5010">
        <v>4092.6680000000001</v>
      </c>
      <c r="O5010">
        <v>24.347999999999999</v>
      </c>
      <c r="P5010">
        <v>8.3390000000000004</v>
      </c>
      <c r="Q5010">
        <v>494.46600000000001</v>
      </c>
      <c r="R5010">
        <v>43454.671999999999</v>
      </c>
      <c r="S5010">
        <v>42960.207000000002</v>
      </c>
    </row>
    <row r="5011" spans="1:19" x14ac:dyDescent="0.3">
      <c r="A5011">
        <v>2021</v>
      </c>
      <c r="B5011">
        <v>7</v>
      </c>
      <c r="C5011">
        <v>28</v>
      </c>
      <c r="D5011">
        <v>18</v>
      </c>
      <c r="E5011">
        <v>44608.678</v>
      </c>
      <c r="F5011">
        <v>767.64599999999996</v>
      </c>
      <c r="G5011">
        <v>140.25</v>
      </c>
      <c r="H5011">
        <v>86.78</v>
      </c>
      <c r="I5011">
        <v>124.655</v>
      </c>
      <c r="J5011">
        <v>2.0009999999999999</v>
      </c>
      <c r="K5011">
        <v>-119.279</v>
      </c>
      <c r="L5011">
        <v>95.096999999999994</v>
      </c>
      <c r="M5011">
        <v>45565.578000000001</v>
      </c>
      <c r="N5011">
        <v>1656.444</v>
      </c>
      <c r="O5011">
        <v>70.804000000000002</v>
      </c>
      <c r="P5011">
        <v>-0.19400000000000001</v>
      </c>
      <c r="Q5011">
        <v>475.53899999999999</v>
      </c>
      <c r="R5011">
        <v>43838.523999999998</v>
      </c>
      <c r="S5011">
        <v>43362.983999999997</v>
      </c>
    </row>
    <row r="5012" spans="1:19" x14ac:dyDescent="0.3">
      <c r="A5012">
        <v>2021</v>
      </c>
      <c r="B5012">
        <v>7</v>
      </c>
      <c r="C5012">
        <v>28</v>
      </c>
      <c r="D5012">
        <v>19</v>
      </c>
      <c r="E5012">
        <v>42145.247000000003</v>
      </c>
      <c r="F5012">
        <v>772.822</v>
      </c>
      <c r="G5012">
        <v>136.511</v>
      </c>
      <c r="H5012">
        <v>85.843999999999994</v>
      </c>
      <c r="I5012">
        <v>137.489</v>
      </c>
      <c r="J5012">
        <v>1.8859999999999999</v>
      </c>
      <c r="K5012">
        <v>-126.869</v>
      </c>
      <c r="L5012">
        <v>94.998999999999995</v>
      </c>
      <c r="M5012">
        <v>43111.417999999998</v>
      </c>
      <c r="N5012">
        <v>212.51499999999999</v>
      </c>
      <c r="O5012">
        <v>92.709000000000003</v>
      </c>
      <c r="P5012">
        <v>3.2050000000000001</v>
      </c>
      <c r="Q5012">
        <v>432.649</v>
      </c>
      <c r="R5012">
        <v>42802.989000000001</v>
      </c>
      <c r="S5012">
        <v>42370.34</v>
      </c>
    </row>
    <row r="5013" spans="1:19" x14ac:dyDescent="0.3">
      <c r="A5013">
        <v>2021</v>
      </c>
      <c r="B5013">
        <v>7</v>
      </c>
      <c r="C5013">
        <v>28</v>
      </c>
      <c r="D5013">
        <v>20</v>
      </c>
      <c r="E5013">
        <v>40758.760999999999</v>
      </c>
      <c r="F5013">
        <v>820.06399999999996</v>
      </c>
      <c r="G5013">
        <v>128.40100000000001</v>
      </c>
      <c r="H5013">
        <v>83.872</v>
      </c>
      <c r="I5013">
        <v>165.87</v>
      </c>
      <c r="J5013">
        <v>3.3860000000000001</v>
      </c>
      <c r="K5013">
        <v>-130.50200000000001</v>
      </c>
      <c r="L5013">
        <v>94.915000000000006</v>
      </c>
      <c r="M5013">
        <v>41796.366000000002</v>
      </c>
      <c r="N5013">
        <v>0.68600000000000005</v>
      </c>
      <c r="O5013">
        <v>90.042000000000002</v>
      </c>
      <c r="P5013">
        <v>7.2290000000000001</v>
      </c>
      <c r="Q5013">
        <v>384.81799999999998</v>
      </c>
      <c r="R5013">
        <v>41698.409</v>
      </c>
      <c r="S5013">
        <v>41313.589999999997</v>
      </c>
    </row>
    <row r="5014" spans="1:19" x14ac:dyDescent="0.3">
      <c r="A5014">
        <v>2021</v>
      </c>
      <c r="B5014">
        <v>7</v>
      </c>
      <c r="C5014">
        <v>28</v>
      </c>
      <c r="D5014">
        <v>21</v>
      </c>
      <c r="E5014">
        <v>38729.245999999999</v>
      </c>
      <c r="F5014">
        <v>880.38599999999997</v>
      </c>
      <c r="G5014">
        <v>120.098</v>
      </c>
      <c r="H5014">
        <v>82.834000000000003</v>
      </c>
      <c r="I5014">
        <v>599.99599999999998</v>
      </c>
      <c r="J5014">
        <v>6.1710000000000003</v>
      </c>
      <c r="K5014">
        <v>-31.108000000000001</v>
      </c>
      <c r="L5014">
        <v>94.75</v>
      </c>
      <c r="M5014">
        <v>40362.275000000001</v>
      </c>
      <c r="N5014">
        <v>0</v>
      </c>
      <c r="O5014">
        <v>0</v>
      </c>
      <c r="P5014">
        <v>2.4279999999999999</v>
      </c>
      <c r="Q5014">
        <v>338.16199999999998</v>
      </c>
      <c r="R5014">
        <v>40359.847000000002</v>
      </c>
      <c r="S5014">
        <v>40021.684999999998</v>
      </c>
    </row>
    <row r="5015" spans="1:19" x14ac:dyDescent="0.3">
      <c r="A5015">
        <v>2021</v>
      </c>
      <c r="B5015">
        <v>7</v>
      </c>
      <c r="C5015">
        <v>28</v>
      </c>
      <c r="D5015">
        <v>22</v>
      </c>
      <c r="E5015">
        <v>34746.874000000003</v>
      </c>
      <c r="F5015">
        <v>1067.577</v>
      </c>
      <c r="G5015">
        <v>112.34699999999999</v>
      </c>
      <c r="H5015">
        <v>80.643000000000001</v>
      </c>
      <c r="I5015">
        <v>669.53200000000004</v>
      </c>
      <c r="J5015">
        <v>5.7759999999999998</v>
      </c>
      <c r="K5015">
        <v>14.763999999999999</v>
      </c>
      <c r="L5015">
        <v>94.209000000000003</v>
      </c>
      <c r="M5015">
        <v>36679.375</v>
      </c>
      <c r="N5015">
        <v>0</v>
      </c>
      <c r="O5015">
        <v>0</v>
      </c>
      <c r="P5015">
        <v>-12.494999999999999</v>
      </c>
      <c r="Q5015">
        <v>294.59500000000003</v>
      </c>
      <c r="R5015">
        <v>36691.870999999999</v>
      </c>
      <c r="S5015">
        <v>36397.275999999998</v>
      </c>
    </row>
    <row r="5016" spans="1:19" x14ac:dyDescent="0.3">
      <c r="A5016">
        <v>2021</v>
      </c>
      <c r="B5016">
        <v>7</v>
      </c>
      <c r="C5016">
        <v>28</v>
      </c>
      <c r="D5016">
        <v>23</v>
      </c>
      <c r="E5016">
        <v>30741.627</v>
      </c>
      <c r="F5016">
        <v>1252.519</v>
      </c>
      <c r="G5016">
        <v>103.05200000000001</v>
      </c>
      <c r="H5016">
        <v>79.144999999999996</v>
      </c>
      <c r="I5016">
        <v>1124.624</v>
      </c>
      <c r="J5016">
        <v>6.3360000000000003</v>
      </c>
      <c r="K5016">
        <v>40.01</v>
      </c>
      <c r="L5016">
        <v>93.361000000000004</v>
      </c>
      <c r="M5016">
        <v>33337.623</v>
      </c>
      <c r="N5016">
        <v>0</v>
      </c>
      <c r="O5016">
        <v>0</v>
      </c>
      <c r="P5016">
        <v>-12.433999999999999</v>
      </c>
      <c r="Q5016">
        <v>250.15100000000001</v>
      </c>
      <c r="R5016">
        <v>33350.057000000001</v>
      </c>
      <c r="S5016">
        <v>33099.906000000003</v>
      </c>
    </row>
    <row r="5017" spans="1:19" x14ac:dyDescent="0.3">
      <c r="A5017">
        <v>2021</v>
      </c>
      <c r="B5017">
        <v>7</v>
      </c>
      <c r="C5017">
        <v>28</v>
      </c>
      <c r="D5017">
        <v>24</v>
      </c>
      <c r="E5017">
        <v>27998.089</v>
      </c>
      <c r="F5017">
        <v>1480.5360000000001</v>
      </c>
      <c r="G5017">
        <v>95.433999999999997</v>
      </c>
      <c r="H5017">
        <v>77.341999999999999</v>
      </c>
      <c r="I5017">
        <v>999.05899999999997</v>
      </c>
      <c r="J5017">
        <v>6.2009999999999996</v>
      </c>
      <c r="K5017">
        <v>49.304000000000002</v>
      </c>
      <c r="L5017">
        <v>92.010999999999996</v>
      </c>
      <c r="M5017">
        <v>30702.542000000001</v>
      </c>
      <c r="N5017">
        <v>0</v>
      </c>
      <c r="O5017">
        <v>0</v>
      </c>
      <c r="P5017">
        <v>-22.109000000000002</v>
      </c>
      <c r="Q5017">
        <v>212.39599999999999</v>
      </c>
      <c r="R5017">
        <v>30724.651000000002</v>
      </c>
      <c r="S5017">
        <v>30512.255000000001</v>
      </c>
    </row>
    <row r="5018" spans="1:19" x14ac:dyDescent="0.3">
      <c r="A5018">
        <v>2021</v>
      </c>
      <c r="B5018">
        <v>7</v>
      </c>
      <c r="C5018">
        <v>29</v>
      </c>
      <c r="D5018">
        <v>1</v>
      </c>
      <c r="E5018">
        <v>24824.321</v>
      </c>
      <c r="F5018">
        <v>1738.223</v>
      </c>
      <c r="G5018">
        <v>81.548000000000002</v>
      </c>
      <c r="H5018">
        <v>75.888000000000005</v>
      </c>
      <c r="I5018">
        <v>709.25599999999997</v>
      </c>
      <c r="J5018">
        <v>6.0380000000000003</v>
      </c>
      <c r="K5018">
        <v>49.923000000000002</v>
      </c>
      <c r="L5018">
        <v>89.373000000000005</v>
      </c>
      <c r="M5018">
        <v>27493.022000000001</v>
      </c>
      <c r="N5018">
        <v>0</v>
      </c>
      <c r="O5018">
        <v>0</v>
      </c>
      <c r="P5018">
        <v>-18.033000000000001</v>
      </c>
      <c r="Q5018">
        <v>186.26</v>
      </c>
      <c r="R5018">
        <v>27511.055</v>
      </c>
      <c r="S5018">
        <v>27324.794999999998</v>
      </c>
    </row>
    <row r="5019" spans="1:19" x14ac:dyDescent="0.3">
      <c r="A5019">
        <v>2021</v>
      </c>
      <c r="B5019">
        <v>7</v>
      </c>
      <c r="C5019">
        <v>29</v>
      </c>
      <c r="D5019">
        <v>2</v>
      </c>
      <c r="E5019">
        <v>23710.228999999999</v>
      </c>
      <c r="F5019">
        <v>1838.1479999999999</v>
      </c>
      <c r="G5019">
        <v>77.055000000000007</v>
      </c>
      <c r="H5019">
        <v>74.364000000000004</v>
      </c>
      <c r="I5019">
        <v>424.76799999999997</v>
      </c>
      <c r="J5019">
        <v>5.9470000000000001</v>
      </c>
      <c r="K5019">
        <v>44.408000000000001</v>
      </c>
      <c r="L5019">
        <v>88.682000000000002</v>
      </c>
      <c r="M5019">
        <v>26186.547999999999</v>
      </c>
      <c r="N5019">
        <v>0</v>
      </c>
      <c r="O5019">
        <v>0</v>
      </c>
      <c r="P5019">
        <v>-12.728999999999999</v>
      </c>
      <c r="Q5019">
        <v>173.63800000000001</v>
      </c>
      <c r="R5019">
        <v>26199.276000000002</v>
      </c>
      <c r="S5019">
        <v>26025.638999999999</v>
      </c>
    </row>
    <row r="5020" spans="1:19" x14ac:dyDescent="0.3">
      <c r="A5020">
        <v>2021</v>
      </c>
      <c r="B5020">
        <v>7</v>
      </c>
      <c r="C5020">
        <v>29</v>
      </c>
      <c r="D5020">
        <v>3</v>
      </c>
      <c r="E5020">
        <v>23018.683000000001</v>
      </c>
      <c r="F5020">
        <v>1860.9190000000001</v>
      </c>
      <c r="G5020">
        <v>73.850999999999999</v>
      </c>
      <c r="H5020">
        <v>73.021000000000001</v>
      </c>
      <c r="I5020">
        <v>241.59299999999999</v>
      </c>
      <c r="J5020">
        <v>5.7679999999999998</v>
      </c>
      <c r="K5020">
        <v>38.915999999999997</v>
      </c>
      <c r="L5020">
        <v>88.265000000000001</v>
      </c>
      <c r="M5020">
        <v>25327.164000000001</v>
      </c>
      <c r="N5020">
        <v>0</v>
      </c>
      <c r="O5020">
        <v>0</v>
      </c>
      <c r="P5020">
        <v>-7.8179999999999996</v>
      </c>
      <c r="Q5020">
        <v>167.334</v>
      </c>
      <c r="R5020">
        <v>25334.982</v>
      </c>
      <c r="S5020">
        <v>25167.648000000001</v>
      </c>
    </row>
    <row r="5021" spans="1:19" x14ac:dyDescent="0.3">
      <c r="A5021">
        <v>2021</v>
      </c>
      <c r="B5021">
        <v>7</v>
      </c>
      <c r="C5021">
        <v>29</v>
      </c>
      <c r="D5021">
        <v>4</v>
      </c>
      <c r="E5021">
        <v>23150.613000000001</v>
      </c>
      <c r="F5021">
        <v>1840.912</v>
      </c>
      <c r="G5021">
        <v>71.867000000000004</v>
      </c>
      <c r="H5021">
        <v>72.344999999999999</v>
      </c>
      <c r="I5021">
        <v>121.383</v>
      </c>
      <c r="J5021">
        <v>4.4950000000000001</v>
      </c>
      <c r="K5021">
        <v>35.96</v>
      </c>
      <c r="L5021">
        <v>88.331999999999994</v>
      </c>
      <c r="M5021">
        <v>25314.04</v>
      </c>
      <c r="N5021">
        <v>0</v>
      </c>
      <c r="O5021">
        <v>0</v>
      </c>
      <c r="P5021">
        <v>-4.7880000000000003</v>
      </c>
      <c r="Q5021">
        <v>167.38399999999999</v>
      </c>
      <c r="R5021">
        <v>25318.827000000001</v>
      </c>
      <c r="S5021">
        <v>25151.444</v>
      </c>
    </row>
    <row r="5022" spans="1:19" x14ac:dyDescent="0.3">
      <c r="A5022">
        <v>2021</v>
      </c>
      <c r="B5022">
        <v>7</v>
      </c>
      <c r="C5022">
        <v>29</v>
      </c>
      <c r="D5022">
        <v>5</v>
      </c>
      <c r="E5022">
        <v>24251.396000000001</v>
      </c>
      <c r="F5022">
        <v>1697.6120000000001</v>
      </c>
      <c r="G5022">
        <v>71.945999999999998</v>
      </c>
      <c r="H5022">
        <v>72.879000000000005</v>
      </c>
      <c r="I5022">
        <v>84.954999999999998</v>
      </c>
      <c r="J5022">
        <v>2.8220000000000001</v>
      </c>
      <c r="K5022">
        <v>15.913</v>
      </c>
      <c r="L5022">
        <v>88.99</v>
      </c>
      <c r="M5022">
        <v>26214.566999999999</v>
      </c>
      <c r="N5022">
        <v>0</v>
      </c>
      <c r="O5022">
        <v>0</v>
      </c>
      <c r="P5022">
        <v>-3.5569999999999999</v>
      </c>
      <c r="Q5022">
        <v>177.126</v>
      </c>
      <c r="R5022">
        <v>26218.123</v>
      </c>
      <c r="S5022">
        <v>26040.998</v>
      </c>
    </row>
    <row r="5023" spans="1:19" x14ac:dyDescent="0.3">
      <c r="A5023">
        <v>2021</v>
      </c>
      <c r="B5023">
        <v>7</v>
      </c>
      <c r="C5023">
        <v>29</v>
      </c>
      <c r="D5023">
        <v>6</v>
      </c>
      <c r="E5023">
        <v>25599.75</v>
      </c>
      <c r="F5023">
        <v>1528.095</v>
      </c>
      <c r="G5023">
        <v>73.412000000000006</v>
      </c>
      <c r="H5023">
        <v>74.150000000000006</v>
      </c>
      <c r="I5023">
        <v>149.79499999999999</v>
      </c>
      <c r="J5023">
        <v>3.399</v>
      </c>
      <c r="K5023">
        <v>6.2770000000000001</v>
      </c>
      <c r="L5023">
        <v>89.853999999999999</v>
      </c>
      <c r="M5023">
        <v>27451.319</v>
      </c>
      <c r="N5023">
        <v>80.963999999999999</v>
      </c>
      <c r="O5023">
        <v>0</v>
      </c>
      <c r="P5023">
        <v>-1.0640000000000001</v>
      </c>
      <c r="Q5023">
        <v>198.26900000000001</v>
      </c>
      <c r="R5023">
        <v>27371.419000000002</v>
      </c>
      <c r="S5023">
        <v>27173.15</v>
      </c>
    </row>
    <row r="5024" spans="1:19" x14ac:dyDescent="0.3">
      <c r="A5024">
        <v>2021</v>
      </c>
      <c r="B5024">
        <v>7</v>
      </c>
      <c r="C5024">
        <v>29</v>
      </c>
      <c r="D5024">
        <v>7</v>
      </c>
      <c r="E5024">
        <v>27849.026000000002</v>
      </c>
      <c r="F5024">
        <v>1405.385</v>
      </c>
      <c r="G5024">
        <v>75.834999999999994</v>
      </c>
      <c r="H5024">
        <v>75.418999999999997</v>
      </c>
      <c r="I5024">
        <v>294.92899999999997</v>
      </c>
      <c r="J5024">
        <v>4.1639999999999997</v>
      </c>
      <c r="K5024">
        <v>15.657</v>
      </c>
      <c r="L5024">
        <v>91.861999999999995</v>
      </c>
      <c r="M5024">
        <v>29736.441999999999</v>
      </c>
      <c r="N5024">
        <v>1099.797</v>
      </c>
      <c r="O5024">
        <v>0</v>
      </c>
      <c r="P5024">
        <v>-0.80700000000000005</v>
      </c>
      <c r="Q5024">
        <v>235.96100000000001</v>
      </c>
      <c r="R5024">
        <v>28637.452000000001</v>
      </c>
      <c r="S5024">
        <v>28401.491000000002</v>
      </c>
    </row>
    <row r="5025" spans="1:19" x14ac:dyDescent="0.3">
      <c r="A5025">
        <v>2021</v>
      </c>
      <c r="B5025">
        <v>7</v>
      </c>
      <c r="C5025">
        <v>29</v>
      </c>
      <c r="D5025">
        <v>8</v>
      </c>
      <c r="E5025">
        <v>30311.701000000001</v>
      </c>
      <c r="F5025">
        <v>1300.194</v>
      </c>
      <c r="G5025">
        <v>82.76</v>
      </c>
      <c r="H5025">
        <v>75.293999999999997</v>
      </c>
      <c r="I5025">
        <v>488.18</v>
      </c>
      <c r="J5025">
        <v>4.9000000000000004</v>
      </c>
      <c r="K5025">
        <v>8.9179999999999993</v>
      </c>
      <c r="L5025">
        <v>93.191999999999993</v>
      </c>
      <c r="M5025">
        <v>32282.378000000001</v>
      </c>
      <c r="N5025">
        <v>3319.9960000000001</v>
      </c>
      <c r="O5025">
        <v>-17.399000000000001</v>
      </c>
      <c r="P5025">
        <v>-0.754</v>
      </c>
      <c r="Q5025">
        <v>281.55200000000002</v>
      </c>
      <c r="R5025">
        <v>28980.536</v>
      </c>
      <c r="S5025">
        <v>28698.983</v>
      </c>
    </row>
    <row r="5026" spans="1:19" x14ac:dyDescent="0.3">
      <c r="A5026">
        <v>2021</v>
      </c>
      <c r="B5026">
        <v>7</v>
      </c>
      <c r="C5026">
        <v>29</v>
      </c>
      <c r="D5026">
        <v>9</v>
      </c>
      <c r="E5026">
        <v>32863.97</v>
      </c>
      <c r="F5026">
        <v>1222.519</v>
      </c>
      <c r="G5026">
        <v>90.721000000000004</v>
      </c>
      <c r="H5026">
        <v>76.584000000000003</v>
      </c>
      <c r="I5026">
        <v>601.69799999999998</v>
      </c>
      <c r="J5026">
        <v>5.4370000000000003</v>
      </c>
      <c r="K5026">
        <v>8.6080000000000005</v>
      </c>
      <c r="L5026">
        <v>93.846999999999994</v>
      </c>
      <c r="M5026">
        <v>34872.663</v>
      </c>
      <c r="N5026">
        <v>5646.6769999999997</v>
      </c>
      <c r="O5026">
        <v>-58.451999999999998</v>
      </c>
      <c r="P5026">
        <v>-0.11600000000000001</v>
      </c>
      <c r="Q5026">
        <v>323.48700000000002</v>
      </c>
      <c r="R5026">
        <v>29284.555</v>
      </c>
      <c r="S5026">
        <v>28961.066999999999</v>
      </c>
    </row>
    <row r="5027" spans="1:19" x14ac:dyDescent="0.3">
      <c r="A5027">
        <v>2021</v>
      </c>
      <c r="B5027">
        <v>7</v>
      </c>
      <c r="C5027">
        <v>29</v>
      </c>
      <c r="D5027">
        <v>10</v>
      </c>
      <c r="E5027">
        <v>35472.510999999999</v>
      </c>
      <c r="F5027">
        <v>1143.095</v>
      </c>
      <c r="G5027">
        <v>97.311999999999998</v>
      </c>
      <c r="H5027">
        <v>77.774000000000001</v>
      </c>
      <c r="I5027">
        <v>568.28399999999999</v>
      </c>
      <c r="J5027">
        <v>5.7370000000000001</v>
      </c>
      <c r="K5027">
        <v>19.292999999999999</v>
      </c>
      <c r="L5027">
        <v>94.316000000000003</v>
      </c>
      <c r="M5027">
        <v>37381.01</v>
      </c>
      <c r="N5027">
        <v>7644.0280000000002</v>
      </c>
      <c r="O5027">
        <v>-89.168999999999997</v>
      </c>
      <c r="P5027">
        <v>1.472</v>
      </c>
      <c r="Q5027">
        <v>356.62799999999999</v>
      </c>
      <c r="R5027">
        <v>29824.678</v>
      </c>
      <c r="S5027">
        <v>29468.05</v>
      </c>
    </row>
    <row r="5028" spans="1:19" x14ac:dyDescent="0.3">
      <c r="A5028">
        <v>2021</v>
      </c>
      <c r="B5028">
        <v>7</v>
      </c>
      <c r="C5028">
        <v>29</v>
      </c>
      <c r="D5028">
        <v>11</v>
      </c>
      <c r="E5028">
        <v>37806.279000000002</v>
      </c>
      <c r="F5028">
        <v>1058.7439999999999</v>
      </c>
      <c r="G5028">
        <v>104.378</v>
      </c>
      <c r="H5028">
        <v>79.546999999999997</v>
      </c>
      <c r="I5028">
        <v>483.69600000000003</v>
      </c>
      <c r="J5028">
        <v>5.8719999999999999</v>
      </c>
      <c r="K5028">
        <v>21.792000000000002</v>
      </c>
      <c r="L5028">
        <v>94.646000000000001</v>
      </c>
      <c r="M5028">
        <v>39550.574999999997</v>
      </c>
      <c r="N5028">
        <v>9004.5349999999999</v>
      </c>
      <c r="O5028">
        <v>-95.504999999999995</v>
      </c>
      <c r="P5028">
        <v>2.6480000000000001</v>
      </c>
      <c r="Q5028">
        <v>387.16899999999998</v>
      </c>
      <c r="R5028">
        <v>30638.898000000001</v>
      </c>
      <c r="S5028">
        <v>30251.728999999999</v>
      </c>
    </row>
    <row r="5029" spans="1:19" x14ac:dyDescent="0.3">
      <c r="A5029">
        <v>2021</v>
      </c>
      <c r="B5029">
        <v>7</v>
      </c>
      <c r="C5029">
        <v>29</v>
      </c>
      <c r="D5029">
        <v>12</v>
      </c>
      <c r="E5029">
        <v>39733.531000000003</v>
      </c>
      <c r="F5029">
        <v>955.65599999999995</v>
      </c>
      <c r="G5029">
        <v>111.145</v>
      </c>
      <c r="H5029">
        <v>81.275000000000006</v>
      </c>
      <c r="I5029">
        <v>447.51600000000002</v>
      </c>
      <c r="J5029">
        <v>5.8419999999999996</v>
      </c>
      <c r="K5029">
        <v>7.8650000000000002</v>
      </c>
      <c r="L5029">
        <v>94.84</v>
      </c>
      <c r="M5029">
        <v>41326.525999999998</v>
      </c>
      <c r="N5029">
        <v>9716.1779999999999</v>
      </c>
      <c r="O5029">
        <v>-56.1</v>
      </c>
      <c r="P5029">
        <v>4.8209999999999997</v>
      </c>
      <c r="Q5029">
        <v>413.387</v>
      </c>
      <c r="R5029">
        <v>31661.627</v>
      </c>
      <c r="S5029">
        <v>31248.241000000002</v>
      </c>
    </row>
    <row r="5030" spans="1:19" x14ac:dyDescent="0.3">
      <c r="A5030">
        <v>2021</v>
      </c>
      <c r="B5030">
        <v>7</v>
      </c>
      <c r="C5030">
        <v>29</v>
      </c>
      <c r="D5030">
        <v>13</v>
      </c>
      <c r="E5030">
        <v>41780.652000000002</v>
      </c>
      <c r="F5030">
        <v>829.59199999999998</v>
      </c>
      <c r="G5030">
        <v>117.71899999999999</v>
      </c>
      <c r="H5030">
        <v>84.694999999999993</v>
      </c>
      <c r="I5030">
        <v>423.50099999999998</v>
      </c>
      <c r="J5030">
        <v>5.7359999999999998</v>
      </c>
      <c r="K5030">
        <v>5.3230000000000004</v>
      </c>
      <c r="L5030">
        <v>94.992999999999995</v>
      </c>
      <c r="M5030">
        <v>43224.493000000002</v>
      </c>
      <c r="N5030">
        <v>9788.5589999999993</v>
      </c>
      <c r="O5030">
        <v>-23.643000000000001</v>
      </c>
      <c r="P5030">
        <v>4.6230000000000002</v>
      </c>
      <c r="Q5030">
        <v>439.87400000000002</v>
      </c>
      <c r="R5030">
        <v>33454.953999999998</v>
      </c>
      <c r="S5030">
        <v>33015.08</v>
      </c>
    </row>
    <row r="5031" spans="1:19" x14ac:dyDescent="0.3">
      <c r="A5031">
        <v>2021</v>
      </c>
      <c r="B5031">
        <v>7</v>
      </c>
      <c r="C5031">
        <v>29</v>
      </c>
      <c r="D5031">
        <v>14</v>
      </c>
      <c r="E5031">
        <v>43279.739000000001</v>
      </c>
      <c r="F5031">
        <v>774.99699999999996</v>
      </c>
      <c r="G5031">
        <v>123.837</v>
      </c>
      <c r="H5031">
        <v>85.995000000000005</v>
      </c>
      <c r="I5031">
        <v>351.24599999999998</v>
      </c>
      <c r="J5031">
        <v>5.0949999999999998</v>
      </c>
      <c r="K5031">
        <v>-14.817</v>
      </c>
      <c r="L5031">
        <v>95.063999999999993</v>
      </c>
      <c r="M5031">
        <v>44577.319000000003</v>
      </c>
      <c r="N5031">
        <v>9291.2610000000004</v>
      </c>
      <c r="O5031">
        <v>-6.7549999999999999</v>
      </c>
      <c r="P5031">
        <v>3.698</v>
      </c>
      <c r="Q5031">
        <v>465.27600000000001</v>
      </c>
      <c r="R5031">
        <v>35289.116000000002</v>
      </c>
      <c r="S5031">
        <v>34823.839</v>
      </c>
    </row>
    <row r="5032" spans="1:19" x14ac:dyDescent="0.3">
      <c r="A5032">
        <v>2021</v>
      </c>
      <c r="B5032">
        <v>7</v>
      </c>
      <c r="C5032">
        <v>29</v>
      </c>
      <c r="D5032">
        <v>15</v>
      </c>
      <c r="E5032">
        <v>44128.11</v>
      </c>
      <c r="F5032">
        <v>759.64800000000002</v>
      </c>
      <c r="G5032">
        <v>129.12899999999999</v>
      </c>
      <c r="H5032">
        <v>87.510999999999996</v>
      </c>
      <c r="I5032">
        <v>284.096</v>
      </c>
      <c r="J5032">
        <v>4.0839999999999996</v>
      </c>
      <c r="K5032">
        <v>-17.265000000000001</v>
      </c>
      <c r="L5032">
        <v>95.094999999999999</v>
      </c>
      <c r="M5032">
        <v>45341.279000000002</v>
      </c>
      <c r="N5032">
        <v>8125.5219999999999</v>
      </c>
      <c r="O5032">
        <v>-1.125</v>
      </c>
      <c r="P5032">
        <v>6.9619999999999997</v>
      </c>
      <c r="Q5032">
        <v>483</v>
      </c>
      <c r="R5032">
        <v>37209.919999999998</v>
      </c>
      <c r="S5032">
        <v>36726.92</v>
      </c>
    </row>
    <row r="5033" spans="1:19" x14ac:dyDescent="0.3">
      <c r="A5033">
        <v>2021</v>
      </c>
      <c r="B5033">
        <v>7</v>
      </c>
      <c r="C5033">
        <v>29</v>
      </c>
      <c r="D5033">
        <v>16</v>
      </c>
      <c r="E5033">
        <v>44498.599000000002</v>
      </c>
      <c r="F5033">
        <v>740.73299999999995</v>
      </c>
      <c r="G5033">
        <v>132.50899999999999</v>
      </c>
      <c r="H5033">
        <v>86.203000000000003</v>
      </c>
      <c r="I5033">
        <v>91.177000000000007</v>
      </c>
      <c r="J5033">
        <v>1.821</v>
      </c>
      <c r="K5033">
        <v>-84.195999999999998</v>
      </c>
      <c r="L5033">
        <v>95.105000000000004</v>
      </c>
      <c r="M5033">
        <v>45429.440999999999</v>
      </c>
      <c r="N5033">
        <v>6363.2389999999996</v>
      </c>
      <c r="O5033">
        <v>4.1689999999999996</v>
      </c>
      <c r="P5033">
        <v>7.9640000000000004</v>
      </c>
      <c r="Q5033">
        <v>492.73599999999999</v>
      </c>
      <c r="R5033">
        <v>39054.067999999999</v>
      </c>
      <c r="S5033">
        <v>38561.332000000002</v>
      </c>
    </row>
    <row r="5034" spans="1:19" x14ac:dyDescent="0.3">
      <c r="A5034">
        <v>2021</v>
      </c>
      <c r="B5034">
        <v>7</v>
      </c>
      <c r="C5034">
        <v>29</v>
      </c>
      <c r="D5034">
        <v>17</v>
      </c>
      <c r="E5034">
        <v>43630.199000000001</v>
      </c>
      <c r="F5034">
        <v>737.05200000000002</v>
      </c>
      <c r="G5034">
        <v>134.001</v>
      </c>
      <c r="H5034">
        <v>85.971000000000004</v>
      </c>
      <c r="I5034">
        <v>98.588999999999999</v>
      </c>
      <c r="J5034">
        <v>2.069</v>
      </c>
      <c r="K5034">
        <v>-117.661</v>
      </c>
      <c r="L5034">
        <v>95.078000000000003</v>
      </c>
      <c r="M5034">
        <v>44531.298000000003</v>
      </c>
      <c r="N5034">
        <v>4092.6680000000001</v>
      </c>
      <c r="O5034">
        <v>24.347999999999999</v>
      </c>
      <c r="P5034">
        <v>8.3390000000000004</v>
      </c>
      <c r="Q5034">
        <v>490.06099999999998</v>
      </c>
      <c r="R5034">
        <v>40405.942999999999</v>
      </c>
      <c r="S5034">
        <v>39915.881999999998</v>
      </c>
    </row>
    <row r="5035" spans="1:19" x14ac:dyDescent="0.3">
      <c r="A5035">
        <v>2021</v>
      </c>
      <c r="B5035">
        <v>7</v>
      </c>
      <c r="C5035">
        <v>29</v>
      </c>
      <c r="D5035">
        <v>18</v>
      </c>
      <c r="E5035">
        <v>42117.165000000001</v>
      </c>
      <c r="F5035">
        <v>767.64599999999996</v>
      </c>
      <c r="G5035">
        <v>134.08000000000001</v>
      </c>
      <c r="H5035">
        <v>85.143000000000001</v>
      </c>
      <c r="I5035">
        <v>124.655</v>
      </c>
      <c r="J5035">
        <v>2.0009999999999999</v>
      </c>
      <c r="K5035">
        <v>-114.611</v>
      </c>
      <c r="L5035">
        <v>95.01</v>
      </c>
      <c r="M5035">
        <v>43077.01</v>
      </c>
      <c r="N5035">
        <v>1656.444</v>
      </c>
      <c r="O5035">
        <v>70.804000000000002</v>
      </c>
      <c r="P5035">
        <v>-0.19400000000000001</v>
      </c>
      <c r="Q5035">
        <v>469.94</v>
      </c>
      <c r="R5035">
        <v>41349.955999999998</v>
      </c>
      <c r="S5035">
        <v>40880.014999999999</v>
      </c>
    </row>
    <row r="5036" spans="1:19" x14ac:dyDescent="0.3">
      <c r="A5036">
        <v>2021</v>
      </c>
      <c r="B5036">
        <v>7</v>
      </c>
      <c r="C5036">
        <v>29</v>
      </c>
      <c r="D5036">
        <v>19</v>
      </c>
      <c r="E5036">
        <v>40116.682000000001</v>
      </c>
      <c r="F5036">
        <v>772.822</v>
      </c>
      <c r="G5036">
        <v>129.47999999999999</v>
      </c>
      <c r="H5036">
        <v>84.494</v>
      </c>
      <c r="I5036">
        <v>137.489</v>
      </c>
      <c r="J5036">
        <v>1.8859999999999999</v>
      </c>
      <c r="K5036">
        <v>-119.13800000000001</v>
      </c>
      <c r="L5036">
        <v>94.882000000000005</v>
      </c>
      <c r="M5036">
        <v>41089.116999999998</v>
      </c>
      <c r="N5036">
        <v>212.51499999999999</v>
      </c>
      <c r="O5036">
        <v>92.709000000000003</v>
      </c>
      <c r="P5036">
        <v>3.2050000000000001</v>
      </c>
      <c r="Q5036">
        <v>421.86700000000002</v>
      </c>
      <c r="R5036">
        <v>40780.686999999998</v>
      </c>
      <c r="S5036">
        <v>40358.82</v>
      </c>
    </row>
    <row r="5037" spans="1:19" x14ac:dyDescent="0.3">
      <c r="A5037">
        <v>2021</v>
      </c>
      <c r="B5037">
        <v>7</v>
      </c>
      <c r="C5037">
        <v>29</v>
      </c>
      <c r="D5037">
        <v>20</v>
      </c>
      <c r="E5037">
        <v>38876.531999999999</v>
      </c>
      <c r="F5037">
        <v>820.06399999999996</v>
      </c>
      <c r="G5037">
        <v>121.35299999999999</v>
      </c>
      <c r="H5037">
        <v>82.710999999999999</v>
      </c>
      <c r="I5037">
        <v>165.87</v>
      </c>
      <c r="J5037">
        <v>3.3860000000000001</v>
      </c>
      <c r="K5037">
        <v>-120.72799999999999</v>
      </c>
      <c r="L5037">
        <v>94.775000000000006</v>
      </c>
      <c r="M5037">
        <v>39922.608999999997</v>
      </c>
      <c r="N5037">
        <v>0.68600000000000005</v>
      </c>
      <c r="O5037">
        <v>90.042000000000002</v>
      </c>
      <c r="P5037">
        <v>7.2290000000000001</v>
      </c>
      <c r="Q5037">
        <v>370.83199999999999</v>
      </c>
      <c r="R5037">
        <v>39824.652000000002</v>
      </c>
      <c r="S5037">
        <v>39453.82</v>
      </c>
    </row>
    <row r="5038" spans="1:19" x14ac:dyDescent="0.3">
      <c r="A5038">
        <v>2021</v>
      </c>
      <c r="B5038">
        <v>7</v>
      </c>
      <c r="C5038">
        <v>29</v>
      </c>
      <c r="D5038">
        <v>21</v>
      </c>
      <c r="E5038">
        <v>36927.769999999997</v>
      </c>
      <c r="F5038">
        <v>880.38599999999997</v>
      </c>
      <c r="G5038">
        <v>114.60299999999999</v>
      </c>
      <c r="H5038">
        <v>81.731999999999999</v>
      </c>
      <c r="I5038">
        <v>599.99599999999998</v>
      </c>
      <c r="J5038">
        <v>6.1710000000000003</v>
      </c>
      <c r="K5038">
        <v>-28.928000000000001</v>
      </c>
      <c r="L5038">
        <v>94.555000000000007</v>
      </c>
      <c r="M5038">
        <v>38561.682000000001</v>
      </c>
      <c r="N5038">
        <v>0</v>
      </c>
      <c r="O5038">
        <v>0</v>
      </c>
      <c r="P5038">
        <v>2.4279999999999999</v>
      </c>
      <c r="Q5038">
        <v>325.65899999999999</v>
      </c>
      <c r="R5038">
        <v>38559.254999999997</v>
      </c>
      <c r="S5038">
        <v>38233.595999999998</v>
      </c>
    </row>
    <row r="5039" spans="1:19" x14ac:dyDescent="0.3">
      <c r="A5039">
        <v>2021</v>
      </c>
      <c r="B5039">
        <v>7</v>
      </c>
      <c r="C5039">
        <v>29</v>
      </c>
      <c r="D5039">
        <v>22</v>
      </c>
      <c r="E5039">
        <v>33097.879999999997</v>
      </c>
      <c r="F5039">
        <v>1067.577</v>
      </c>
      <c r="G5039">
        <v>105.99299999999999</v>
      </c>
      <c r="H5039">
        <v>79.626999999999995</v>
      </c>
      <c r="I5039">
        <v>669.53200000000004</v>
      </c>
      <c r="J5039">
        <v>5.7759999999999998</v>
      </c>
      <c r="K5039">
        <v>14.064</v>
      </c>
      <c r="L5039">
        <v>93.927999999999997</v>
      </c>
      <c r="M5039">
        <v>35028.383999999998</v>
      </c>
      <c r="N5039">
        <v>0</v>
      </c>
      <c r="O5039">
        <v>0</v>
      </c>
      <c r="P5039">
        <v>-12.494999999999999</v>
      </c>
      <c r="Q5039">
        <v>286.44299999999998</v>
      </c>
      <c r="R5039">
        <v>35040.879000000001</v>
      </c>
      <c r="S5039">
        <v>34754.436000000002</v>
      </c>
    </row>
    <row r="5040" spans="1:19" x14ac:dyDescent="0.3">
      <c r="A5040">
        <v>2021</v>
      </c>
      <c r="B5040">
        <v>7</v>
      </c>
      <c r="C5040">
        <v>29</v>
      </c>
      <c r="D5040">
        <v>23</v>
      </c>
      <c r="E5040">
        <v>29487.141</v>
      </c>
      <c r="F5040">
        <v>1252.519</v>
      </c>
      <c r="G5040">
        <v>97.084000000000003</v>
      </c>
      <c r="H5040">
        <v>78.307000000000002</v>
      </c>
      <c r="I5040">
        <v>1124.624</v>
      </c>
      <c r="J5040">
        <v>6.3360000000000003</v>
      </c>
      <c r="K5040">
        <v>39.552</v>
      </c>
      <c r="L5040">
        <v>92.92</v>
      </c>
      <c r="M5040">
        <v>32081.399000000001</v>
      </c>
      <c r="N5040">
        <v>0</v>
      </c>
      <c r="O5040">
        <v>0</v>
      </c>
      <c r="P5040">
        <v>-12.433999999999999</v>
      </c>
      <c r="Q5040">
        <v>245.23099999999999</v>
      </c>
      <c r="R5040">
        <v>32093.833999999999</v>
      </c>
      <c r="S5040">
        <v>31848.601999999999</v>
      </c>
    </row>
    <row r="5041" spans="1:19" x14ac:dyDescent="0.3">
      <c r="A5041">
        <v>2021</v>
      </c>
      <c r="B5041">
        <v>7</v>
      </c>
      <c r="C5041">
        <v>29</v>
      </c>
      <c r="D5041">
        <v>24</v>
      </c>
      <c r="E5041">
        <v>26771.973000000002</v>
      </c>
      <c r="F5041">
        <v>1480.5360000000001</v>
      </c>
      <c r="G5041">
        <v>89.350999999999999</v>
      </c>
      <c r="H5041">
        <v>76.555000000000007</v>
      </c>
      <c r="I5041">
        <v>999.05899999999997</v>
      </c>
      <c r="J5041">
        <v>6.2009999999999996</v>
      </c>
      <c r="K5041">
        <v>50.575000000000003</v>
      </c>
      <c r="L5041">
        <v>90.947999999999993</v>
      </c>
      <c r="M5041">
        <v>29475.847000000002</v>
      </c>
      <c r="N5041">
        <v>0</v>
      </c>
      <c r="O5041">
        <v>0</v>
      </c>
      <c r="P5041">
        <v>-22.109000000000002</v>
      </c>
      <c r="Q5041">
        <v>210.29499999999999</v>
      </c>
      <c r="R5041">
        <v>29497.955999999998</v>
      </c>
      <c r="S5041">
        <v>29287.661</v>
      </c>
    </row>
    <row r="5042" spans="1:19" x14ac:dyDescent="0.3">
      <c r="A5042">
        <v>2021</v>
      </c>
      <c r="B5042">
        <v>7</v>
      </c>
      <c r="C5042">
        <v>30</v>
      </c>
      <c r="D5042">
        <v>1</v>
      </c>
      <c r="E5042">
        <v>24791.577000000001</v>
      </c>
      <c r="F5042">
        <v>1738.223</v>
      </c>
      <c r="G5042">
        <v>77.59</v>
      </c>
      <c r="H5042">
        <v>75.822000000000003</v>
      </c>
      <c r="I5042">
        <v>709.25599999999997</v>
      </c>
      <c r="J5042">
        <v>6.0380000000000003</v>
      </c>
      <c r="K5042">
        <v>39.642000000000003</v>
      </c>
      <c r="L5042">
        <v>89.289000000000001</v>
      </c>
      <c r="M5042">
        <v>27449.847000000002</v>
      </c>
      <c r="N5042">
        <v>0</v>
      </c>
      <c r="O5042">
        <v>0</v>
      </c>
      <c r="P5042">
        <v>-18.033000000000001</v>
      </c>
      <c r="Q5042">
        <v>185.46</v>
      </c>
      <c r="R5042">
        <v>27467.88</v>
      </c>
      <c r="S5042">
        <v>27282.42</v>
      </c>
    </row>
    <row r="5043" spans="1:19" x14ac:dyDescent="0.3">
      <c r="A5043">
        <v>2021</v>
      </c>
      <c r="B5043">
        <v>7</v>
      </c>
      <c r="C5043">
        <v>30</v>
      </c>
      <c r="D5043">
        <v>2</v>
      </c>
      <c r="E5043">
        <v>23593.190999999999</v>
      </c>
      <c r="F5043">
        <v>1838.1479999999999</v>
      </c>
      <c r="G5043">
        <v>74.052999999999997</v>
      </c>
      <c r="H5043">
        <v>74.179000000000002</v>
      </c>
      <c r="I5043">
        <v>424.76799999999997</v>
      </c>
      <c r="J5043">
        <v>5.9470000000000001</v>
      </c>
      <c r="K5043">
        <v>33.86</v>
      </c>
      <c r="L5043">
        <v>88.561000000000007</v>
      </c>
      <c r="M5043">
        <v>26058.654999999999</v>
      </c>
      <c r="N5043">
        <v>0</v>
      </c>
      <c r="O5043">
        <v>0</v>
      </c>
      <c r="P5043">
        <v>-12.728999999999999</v>
      </c>
      <c r="Q5043">
        <v>172.619</v>
      </c>
      <c r="R5043">
        <v>26071.383000000002</v>
      </c>
      <c r="S5043">
        <v>25898.763999999999</v>
      </c>
    </row>
    <row r="5044" spans="1:19" x14ac:dyDescent="0.3">
      <c r="A5044">
        <v>2021</v>
      </c>
      <c r="B5044">
        <v>7</v>
      </c>
      <c r="C5044">
        <v>30</v>
      </c>
      <c r="D5044">
        <v>3</v>
      </c>
      <c r="E5044">
        <v>22977.942999999999</v>
      </c>
      <c r="F5044">
        <v>1860.9190000000001</v>
      </c>
      <c r="G5044">
        <v>71.016000000000005</v>
      </c>
      <c r="H5044">
        <v>72.897999999999996</v>
      </c>
      <c r="I5044">
        <v>241.59299999999999</v>
      </c>
      <c r="J5044">
        <v>5.7679999999999998</v>
      </c>
      <c r="K5044">
        <v>30.065999999999999</v>
      </c>
      <c r="L5044">
        <v>88.162000000000006</v>
      </c>
      <c r="M5044">
        <v>25277.348999999998</v>
      </c>
      <c r="N5044">
        <v>0</v>
      </c>
      <c r="O5044">
        <v>0</v>
      </c>
      <c r="P5044">
        <v>-7.8179999999999996</v>
      </c>
      <c r="Q5044">
        <v>166.16300000000001</v>
      </c>
      <c r="R5044">
        <v>25285.167000000001</v>
      </c>
      <c r="S5044">
        <v>25119.004000000001</v>
      </c>
    </row>
    <row r="5045" spans="1:19" x14ac:dyDescent="0.3">
      <c r="A5045">
        <v>2021</v>
      </c>
      <c r="B5045">
        <v>7</v>
      </c>
      <c r="C5045">
        <v>30</v>
      </c>
      <c r="D5045">
        <v>4</v>
      </c>
      <c r="E5045">
        <v>23183.252</v>
      </c>
      <c r="F5045">
        <v>1840.912</v>
      </c>
      <c r="G5045">
        <v>69.040999999999997</v>
      </c>
      <c r="H5045">
        <v>72.298000000000002</v>
      </c>
      <c r="I5045">
        <v>121.383</v>
      </c>
      <c r="J5045">
        <v>4.4950000000000001</v>
      </c>
      <c r="K5045">
        <v>28.459</v>
      </c>
      <c r="L5045">
        <v>88.283000000000001</v>
      </c>
      <c r="M5045">
        <v>25339.081999999999</v>
      </c>
      <c r="N5045">
        <v>0</v>
      </c>
      <c r="O5045">
        <v>0</v>
      </c>
      <c r="P5045">
        <v>-4.7880000000000003</v>
      </c>
      <c r="Q5045">
        <v>166.40799999999999</v>
      </c>
      <c r="R5045">
        <v>25343.868999999999</v>
      </c>
      <c r="S5045">
        <v>25177.460999999999</v>
      </c>
    </row>
    <row r="5046" spans="1:19" x14ac:dyDescent="0.3">
      <c r="A5046">
        <v>2021</v>
      </c>
      <c r="B5046">
        <v>7</v>
      </c>
      <c r="C5046">
        <v>30</v>
      </c>
      <c r="D5046">
        <v>5</v>
      </c>
      <c r="E5046">
        <v>24192.892</v>
      </c>
      <c r="F5046">
        <v>1697.6120000000001</v>
      </c>
      <c r="G5046">
        <v>68.927000000000007</v>
      </c>
      <c r="H5046">
        <v>72.801000000000002</v>
      </c>
      <c r="I5046">
        <v>84.954999999999998</v>
      </c>
      <c r="J5046">
        <v>2.8220000000000001</v>
      </c>
      <c r="K5046">
        <v>13.09</v>
      </c>
      <c r="L5046">
        <v>88.903999999999996</v>
      </c>
      <c r="M5046">
        <v>26153.076000000001</v>
      </c>
      <c r="N5046">
        <v>0</v>
      </c>
      <c r="O5046">
        <v>0</v>
      </c>
      <c r="P5046">
        <v>-3.5569999999999999</v>
      </c>
      <c r="Q5046">
        <v>176.066</v>
      </c>
      <c r="R5046">
        <v>26156.632000000001</v>
      </c>
      <c r="S5046">
        <v>25980.565999999999</v>
      </c>
    </row>
    <row r="5047" spans="1:19" x14ac:dyDescent="0.3">
      <c r="A5047">
        <v>2021</v>
      </c>
      <c r="B5047">
        <v>7</v>
      </c>
      <c r="C5047">
        <v>30</v>
      </c>
      <c r="D5047">
        <v>6</v>
      </c>
      <c r="E5047">
        <v>25407.438999999998</v>
      </c>
      <c r="F5047">
        <v>1528.095</v>
      </c>
      <c r="G5047">
        <v>70.436999999999998</v>
      </c>
      <c r="H5047">
        <v>74.016999999999996</v>
      </c>
      <c r="I5047">
        <v>149.79499999999999</v>
      </c>
      <c r="J5047">
        <v>3.399</v>
      </c>
      <c r="K5047">
        <v>5.16</v>
      </c>
      <c r="L5047">
        <v>89.611999999999995</v>
      </c>
      <c r="M5047">
        <v>27257.517</v>
      </c>
      <c r="N5047">
        <v>80.963999999999999</v>
      </c>
      <c r="O5047">
        <v>0</v>
      </c>
      <c r="P5047">
        <v>-1.0640000000000001</v>
      </c>
      <c r="Q5047">
        <v>196.52500000000001</v>
      </c>
      <c r="R5047">
        <v>27177.616999999998</v>
      </c>
      <c r="S5047">
        <v>26981.092000000001</v>
      </c>
    </row>
    <row r="5048" spans="1:19" x14ac:dyDescent="0.3">
      <c r="A5048">
        <v>2021</v>
      </c>
      <c r="B5048">
        <v>7</v>
      </c>
      <c r="C5048">
        <v>30</v>
      </c>
      <c r="D5048">
        <v>7</v>
      </c>
      <c r="E5048">
        <v>27475.579000000002</v>
      </c>
      <c r="F5048">
        <v>1405.385</v>
      </c>
      <c r="G5048">
        <v>73.509</v>
      </c>
      <c r="H5048">
        <v>75.188000000000002</v>
      </c>
      <c r="I5048">
        <v>294.92899999999997</v>
      </c>
      <c r="J5048">
        <v>4.1639999999999997</v>
      </c>
      <c r="K5048">
        <v>12.144</v>
      </c>
      <c r="L5048">
        <v>91.367999999999995</v>
      </c>
      <c r="M5048">
        <v>29358.756000000001</v>
      </c>
      <c r="N5048">
        <v>1099.797</v>
      </c>
      <c r="O5048">
        <v>0</v>
      </c>
      <c r="P5048">
        <v>-0.80700000000000005</v>
      </c>
      <c r="Q5048">
        <v>232.30799999999999</v>
      </c>
      <c r="R5048">
        <v>28259.766</v>
      </c>
      <c r="S5048">
        <v>28027.458999999999</v>
      </c>
    </row>
    <row r="5049" spans="1:19" x14ac:dyDescent="0.3">
      <c r="A5049">
        <v>2021</v>
      </c>
      <c r="B5049">
        <v>7</v>
      </c>
      <c r="C5049">
        <v>30</v>
      </c>
      <c r="D5049">
        <v>8</v>
      </c>
      <c r="E5049">
        <v>29837.508999999998</v>
      </c>
      <c r="F5049">
        <v>1300.194</v>
      </c>
      <c r="G5049">
        <v>78.915000000000006</v>
      </c>
      <c r="H5049">
        <v>74.989000000000004</v>
      </c>
      <c r="I5049">
        <v>488.18</v>
      </c>
      <c r="J5049">
        <v>4.9000000000000004</v>
      </c>
      <c r="K5049">
        <v>6.81</v>
      </c>
      <c r="L5049">
        <v>92.941999999999993</v>
      </c>
      <c r="M5049">
        <v>31805.524000000001</v>
      </c>
      <c r="N5049">
        <v>3319.9960000000001</v>
      </c>
      <c r="O5049">
        <v>-17.399000000000001</v>
      </c>
      <c r="P5049">
        <v>-0.754</v>
      </c>
      <c r="Q5049">
        <v>276.47500000000002</v>
      </c>
      <c r="R5049">
        <v>28503.682000000001</v>
      </c>
      <c r="S5049">
        <v>28227.206999999999</v>
      </c>
    </row>
    <row r="5050" spans="1:19" x14ac:dyDescent="0.3">
      <c r="A5050">
        <v>2021</v>
      </c>
      <c r="B5050">
        <v>7</v>
      </c>
      <c r="C5050">
        <v>30</v>
      </c>
      <c r="D5050">
        <v>9</v>
      </c>
      <c r="E5050">
        <v>32222.809000000001</v>
      </c>
      <c r="F5050">
        <v>1222.519</v>
      </c>
      <c r="G5050">
        <v>85.980999999999995</v>
      </c>
      <c r="H5050">
        <v>76.159000000000006</v>
      </c>
      <c r="I5050">
        <v>601.69799999999998</v>
      </c>
      <c r="J5050">
        <v>5.4370000000000003</v>
      </c>
      <c r="K5050">
        <v>6.8929999999999998</v>
      </c>
      <c r="L5050">
        <v>93.652000000000001</v>
      </c>
      <c r="M5050">
        <v>34229.167999999998</v>
      </c>
      <c r="N5050">
        <v>5646.6769999999997</v>
      </c>
      <c r="O5050">
        <v>-58.451999999999998</v>
      </c>
      <c r="P5050">
        <v>-0.11600000000000001</v>
      </c>
      <c r="Q5050">
        <v>317.62799999999999</v>
      </c>
      <c r="R5050">
        <v>28641.06</v>
      </c>
      <c r="S5050">
        <v>28323.432000000001</v>
      </c>
    </row>
    <row r="5051" spans="1:19" x14ac:dyDescent="0.3">
      <c r="A5051">
        <v>2021</v>
      </c>
      <c r="B5051">
        <v>7</v>
      </c>
      <c r="C5051">
        <v>30</v>
      </c>
      <c r="D5051">
        <v>10</v>
      </c>
      <c r="E5051">
        <v>34603.817999999999</v>
      </c>
      <c r="F5051">
        <v>1143.095</v>
      </c>
      <c r="G5051">
        <v>92.730999999999995</v>
      </c>
      <c r="H5051">
        <v>77.209999999999994</v>
      </c>
      <c r="I5051">
        <v>568.28399999999999</v>
      </c>
      <c r="J5051">
        <v>5.7370000000000001</v>
      </c>
      <c r="K5051">
        <v>16.849</v>
      </c>
      <c r="L5051">
        <v>94.126000000000005</v>
      </c>
      <c r="M5051">
        <v>36509.118999999999</v>
      </c>
      <c r="N5051">
        <v>7644.0280000000002</v>
      </c>
      <c r="O5051">
        <v>-89.168999999999997</v>
      </c>
      <c r="P5051">
        <v>1.472</v>
      </c>
      <c r="Q5051">
        <v>352.43</v>
      </c>
      <c r="R5051">
        <v>28952.787</v>
      </c>
      <c r="S5051">
        <v>28600.357</v>
      </c>
    </row>
    <row r="5052" spans="1:19" x14ac:dyDescent="0.3">
      <c r="A5052">
        <v>2021</v>
      </c>
      <c r="B5052">
        <v>7</v>
      </c>
      <c r="C5052">
        <v>30</v>
      </c>
      <c r="D5052">
        <v>11</v>
      </c>
      <c r="E5052">
        <v>36673.373</v>
      </c>
      <c r="F5052">
        <v>1058.7439999999999</v>
      </c>
      <c r="G5052">
        <v>98.558999999999997</v>
      </c>
      <c r="H5052">
        <v>78.795000000000002</v>
      </c>
      <c r="I5052">
        <v>483.69600000000003</v>
      </c>
      <c r="J5052">
        <v>5.8719999999999999</v>
      </c>
      <c r="K5052">
        <v>19.768000000000001</v>
      </c>
      <c r="L5052">
        <v>94.475999999999999</v>
      </c>
      <c r="M5052">
        <v>38414.724000000002</v>
      </c>
      <c r="N5052">
        <v>9004.5349999999999</v>
      </c>
      <c r="O5052">
        <v>-95.504999999999995</v>
      </c>
      <c r="P5052">
        <v>2.6480000000000001</v>
      </c>
      <c r="Q5052">
        <v>383.77100000000002</v>
      </c>
      <c r="R5052">
        <v>29503.045999999998</v>
      </c>
      <c r="S5052">
        <v>29119.275000000001</v>
      </c>
    </row>
    <row r="5053" spans="1:19" x14ac:dyDescent="0.3">
      <c r="A5053">
        <v>2021</v>
      </c>
      <c r="B5053">
        <v>7</v>
      </c>
      <c r="C5053">
        <v>30</v>
      </c>
      <c r="D5053">
        <v>12</v>
      </c>
      <c r="E5053">
        <v>38374.345999999998</v>
      </c>
      <c r="F5053">
        <v>955.65599999999995</v>
      </c>
      <c r="G5053">
        <v>104.027</v>
      </c>
      <c r="H5053">
        <v>80.331999999999994</v>
      </c>
      <c r="I5053">
        <v>447.51600000000002</v>
      </c>
      <c r="J5053">
        <v>5.8419999999999996</v>
      </c>
      <c r="K5053">
        <v>6.9139999999999997</v>
      </c>
      <c r="L5053">
        <v>94.688000000000002</v>
      </c>
      <c r="M5053">
        <v>39965.292999999998</v>
      </c>
      <c r="N5053">
        <v>9716.1779999999999</v>
      </c>
      <c r="O5053">
        <v>-56.1</v>
      </c>
      <c r="P5053">
        <v>4.8209999999999997</v>
      </c>
      <c r="Q5053">
        <v>410.76</v>
      </c>
      <c r="R5053">
        <v>30300.394</v>
      </c>
      <c r="S5053">
        <v>29889.633999999998</v>
      </c>
    </row>
    <row r="5054" spans="1:19" x14ac:dyDescent="0.3">
      <c r="A5054">
        <v>2021</v>
      </c>
      <c r="B5054">
        <v>7</v>
      </c>
      <c r="C5054">
        <v>30</v>
      </c>
      <c r="D5054">
        <v>13</v>
      </c>
      <c r="E5054">
        <v>40235.777000000002</v>
      </c>
      <c r="F5054">
        <v>829.59199999999998</v>
      </c>
      <c r="G5054">
        <v>108.354</v>
      </c>
      <c r="H5054">
        <v>83.578999999999994</v>
      </c>
      <c r="I5054">
        <v>423.50099999999998</v>
      </c>
      <c r="J5054">
        <v>5.7359999999999998</v>
      </c>
      <c r="K5054">
        <v>4.2919999999999998</v>
      </c>
      <c r="L5054">
        <v>94.864000000000004</v>
      </c>
      <c r="M5054">
        <v>41677.339999999997</v>
      </c>
      <c r="N5054">
        <v>9788.5589999999993</v>
      </c>
      <c r="O5054">
        <v>-23.643000000000001</v>
      </c>
      <c r="P5054">
        <v>4.6230000000000002</v>
      </c>
      <c r="Q5054">
        <v>436.22899999999998</v>
      </c>
      <c r="R5054">
        <v>31907.800999999999</v>
      </c>
      <c r="S5054">
        <v>31471.572</v>
      </c>
    </row>
    <row r="5055" spans="1:19" x14ac:dyDescent="0.3">
      <c r="A5055">
        <v>2021</v>
      </c>
      <c r="B5055">
        <v>7</v>
      </c>
      <c r="C5055">
        <v>30</v>
      </c>
      <c r="D5055">
        <v>14</v>
      </c>
      <c r="E5055">
        <v>41397.552000000003</v>
      </c>
      <c r="F5055">
        <v>774.99699999999996</v>
      </c>
      <c r="G5055">
        <v>110.443</v>
      </c>
      <c r="H5055">
        <v>84.680999999999997</v>
      </c>
      <c r="I5055">
        <v>351.24599999999998</v>
      </c>
      <c r="J5055">
        <v>5.0949999999999998</v>
      </c>
      <c r="K5055">
        <v>-13.879</v>
      </c>
      <c r="L5055">
        <v>94.953999999999994</v>
      </c>
      <c r="M5055">
        <v>42694.646999999997</v>
      </c>
      <c r="N5055">
        <v>9291.2610000000004</v>
      </c>
      <c r="O5055">
        <v>-6.7549999999999999</v>
      </c>
      <c r="P5055">
        <v>3.698</v>
      </c>
      <c r="Q5055">
        <v>460.35300000000001</v>
      </c>
      <c r="R5055">
        <v>33406.444000000003</v>
      </c>
      <c r="S5055">
        <v>32946.091</v>
      </c>
    </row>
    <row r="5056" spans="1:19" x14ac:dyDescent="0.3">
      <c r="A5056">
        <v>2021</v>
      </c>
      <c r="B5056">
        <v>7</v>
      </c>
      <c r="C5056">
        <v>30</v>
      </c>
      <c r="D5056">
        <v>15</v>
      </c>
      <c r="E5056">
        <v>42307.798000000003</v>
      </c>
      <c r="F5056">
        <v>759.64800000000002</v>
      </c>
      <c r="G5056">
        <v>109.205</v>
      </c>
      <c r="H5056">
        <v>86.296999999999997</v>
      </c>
      <c r="I5056">
        <v>284.096</v>
      </c>
      <c r="J5056">
        <v>4.0839999999999996</v>
      </c>
      <c r="K5056">
        <v>-16.667999999999999</v>
      </c>
      <c r="L5056">
        <v>95.007999999999996</v>
      </c>
      <c r="M5056">
        <v>43520.262999999999</v>
      </c>
      <c r="N5056">
        <v>8125.5219999999999</v>
      </c>
      <c r="O5056">
        <v>-1.125</v>
      </c>
      <c r="P5056">
        <v>6.9619999999999997</v>
      </c>
      <c r="Q5056">
        <v>479.19</v>
      </c>
      <c r="R5056">
        <v>35388.904000000002</v>
      </c>
      <c r="S5056">
        <v>34909.714</v>
      </c>
    </row>
    <row r="5057" spans="1:19" x14ac:dyDescent="0.3">
      <c r="A5057">
        <v>2021</v>
      </c>
      <c r="B5057">
        <v>7</v>
      </c>
      <c r="C5057">
        <v>30</v>
      </c>
      <c r="D5057">
        <v>16</v>
      </c>
      <c r="E5057">
        <v>42470.908000000003</v>
      </c>
      <c r="F5057">
        <v>740.73299999999995</v>
      </c>
      <c r="G5057">
        <v>108.398</v>
      </c>
      <c r="H5057">
        <v>84.846000000000004</v>
      </c>
      <c r="I5057">
        <v>91.177000000000007</v>
      </c>
      <c r="J5057">
        <v>1.821</v>
      </c>
      <c r="K5057">
        <v>-80.438000000000002</v>
      </c>
      <c r="L5057">
        <v>95.016999999999996</v>
      </c>
      <c r="M5057">
        <v>43404.063000000002</v>
      </c>
      <c r="N5057">
        <v>6363.2389999999996</v>
      </c>
      <c r="O5057">
        <v>4.1689999999999996</v>
      </c>
      <c r="P5057">
        <v>7.9640000000000004</v>
      </c>
      <c r="Q5057">
        <v>489.23700000000002</v>
      </c>
      <c r="R5057">
        <v>37028.69</v>
      </c>
      <c r="S5057">
        <v>36539.453999999998</v>
      </c>
    </row>
    <row r="5058" spans="1:19" x14ac:dyDescent="0.3">
      <c r="A5058">
        <v>2021</v>
      </c>
      <c r="B5058">
        <v>7</v>
      </c>
      <c r="C5058">
        <v>30</v>
      </c>
      <c r="D5058">
        <v>17</v>
      </c>
      <c r="E5058">
        <v>41777.146999999997</v>
      </c>
      <c r="F5058">
        <v>737.05200000000002</v>
      </c>
      <c r="G5058">
        <v>107.889</v>
      </c>
      <c r="H5058">
        <v>84.724999999999994</v>
      </c>
      <c r="I5058">
        <v>98.588999999999999</v>
      </c>
      <c r="J5058">
        <v>2.069</v>
      </c>
      <c r="K5058">
        <v>-114.083</v>
      </c>
      <c r="L5058">
        <v>94.977999999999994</v>
      </c>
      <c r="M5058">
        <v>42680.478000000003</v>
      </c>
      <c r="N5058">
        <v>4092.6680000000001</v>
      </c>
      <c r="O5058">
        <v>24.347999999999999</v>
      </c>
      <c r="P5058">
        <v>8.3390000000000004</v>
      </c>
      <c r="Q5058">
        <v>487.68900000000002</v>
      </c>
      <c r="R5058">
        <v>38555.123</v>
      </c>
      <c r="S5058">
        <v>38067.434000000001</v>
      </c>
    </row>
    <row r="5059" spans="1:19" x14ac:dyDescent="0.3">
      <c r="A5059">
        <v>2021</v>
      </c>
      <c r="B5059">
        <v>7</v>
      </c>
      <c r="C5059">
        <v>30</v>
      </c>
      <c r="D5059">
        <v>18</v>
      </c>
      <c r="E5059">
        <v>40057.101999999999</v>
      </c>
      <c r="F5059">
        <v>767.64599999999996</v>
      </c>
      <c r="G5059">
        <v>107.76600000000001</v>
      </c>
      <c r="H5059">
        <v>83.772000000000006</v>
      </c>
      <c r="I5059">
        <v>124.655</v>
      </c>
      <c r="J5059">
        <v>2.0009999999999999</v>
      </c>
      <c r="K5059">
        <v>-110.423</v>
      </c>
      <c r="L5059">
        <v>94.864000000000004</v>
      </c>
      <c r="M5059">
        <v>41019.616999999998</v>
      </c>
      <c r="N5059">
        <v>1656.444</v>
      </c>
      <c r="O5059">
        <v>70.804000000000002</v>
      </c>
      <c r="P5059">
        <v>-0.19400000000000001</v>
      </c>
      <c r="Q5059">
        <v>465.83100000000002</v>
      </c>
      <c r="R5059">
        <v>39292.563000000002</v>
      </c>
      <c r="S5059">
        <v>38826.732000000004</v>
      </c>
    </row>
    <row r="5060" spans="1:19" x14ac:dyDescent="0.3">
      <c r="A5060">
        <v>2021</v>
      </c>
      <c r="B5060">
        <v>7</v>
      </c>
      <c r="C5060">
        <v>30</v>
      </c>
      <c r="D5060">
        <v>19</v>
      </c>
      <c r="E5060">
        <v>38055.451999999997</v>
      </c>
      <c r="F5060">
        <v>772.822</v>
      </c>
      <c r="G5060">
        <v>105.554</v>
      </c>
      <c r="H5060">
        <v>83.108999999999995</v>
      </c>
      <c r="I5060">
        <v>137.489</v>
      </c>
      <c r="J5060">
        <v>1.8859999999999999</v>
      </c>
      <c r="K5060">
        <v>-113.578</v>
      </c>
      <c r="L5060">
        <v>94.673000000000002</v>
      </c>
      <c r="M5060">
        <v>39031.853000000003</v>
      </c>
      <c r="N5060">
        <v>212.51499999999999</v>
      </c>
      <c r="O5060">
        <v>92.709000000000003</v>
      </c>
      <c r="P5060">
        <v>3.2050000000000001</v>
      </c>
      <c r="Q5060">
        <v>419.197</v>
      </c>
      <c r="R5060">
        <v>38723.423999999999</v>
      </c>
      <c r="S5060">
        <v>38304.226999999999</v>
      </c>
    </row>
    <row r="5061" spans="1:19" x14ac:dyDescent="0.3">
      <c r="A5061">
        <v>2021</v>
      </c>
      <c r="B5061">
        <v>7</v>
      </c>
      <c r="C5061">
        <v>30</v>
      </c>
      <c r="D5061">
        <v>20</v>
      </c>
      <c r="E5061">
        <v>37107.203999999998</v>
      </c>
      <c r="F5061">
        <v>820.06399999999996</v>
      </c>
      <c r="G5061">
        <v>100.744</v>
      </c>
      <c r="H5061">
        <v>81.561999999999998</v>
      </c>
      <c r="I5061">
        <v>165.87</v>
      </c>
      <c r="J5061">
        <v>3.3860000000000001</v>
      </c>
      <c r="K5061">
        <v>-115.009</v>
      </c>
      <c r="L5061">
        <v>94.558000000000007</v>
      </c>
      <c r="M5061">
        <v>38157.635000000002</v>
      </c>
      <c r="N5061">
        <v>0.68600000000000005</v>
      </c>
      <c r="O5061">
        <v>90.042000000000002</v>
      </c>
      <c r="P5061">
        <v>7.2290000000000001</v>
      </c>
      <c r="Q5061">
        <v>369.73200000000003</v>
      </c>
      <c r="R5061">
        <v>38059.677000000003</v>
      </c>
      <c r="S5061">
        <v>37689.945</v>
      </c>
    </row>
    <row r="5062" spans="1:19" x14ac:dyDescent="0.3">
      <c r="A5062">
        <v>2021</v>
      </c>
      <c r="B5062">
        <v>7</v>
      </c>
      <c r="C5062">
        <v>30</v>
      </c>
      <c r="D5062">
        <v>21</v>
      </c>
      <c r="E5062">
        <v>35451.667999999998</v>
      </c>
      <c r="F5062">
        <v>880.38599999999997</v>
      </c>
      <c r="G5062">
        <v>97.611000000000004</v>
      </c>
      <c r="H5062">
        <v>80.757000000000005</v>
      </c>
      <c r="I5062">
        <v>599.99599999999998</v>
      </c>
      <c r="J5062">
        <v>6.1710000000000003</v>
      </c>
      <c r="K5062">
        <v>-27.591000000000001</v>
      </c>
      <c r="L5062">
        <v>94.314999999999998</v>
      </c>
      <c r="M5062">
        <v>37085.701999999997</v>
      </c>
      <c r="N5062">
        <v>0</v>
      </c>
      <c r="O5062">
        <v>0</v>
      </c>
      <c r="P5062">
        <v>2.4279999999999999</v>
      </c>
      <c r="Q5062">
        <v>326.56700000000001</v>
      </c>
      <c r="R5062">
        <v>37083.273999999998</v>
      </c>
      <c r="S5062">
        <v>36756.707000000002</v>
      </c>
    </row>
    <row r="5063" spans="1:19" x14ac:dyDescent="0.3">
      <c r="A5063">
        <v>2021</v>
      </c>
      <c r="B5063">
        <v>7</v>
      </c>
      <c r="C5063">
        <v>30</v>
      </c>
      <c r="D5063">
        <v>22</v>
      </c>
      <c r="E5063">
        <v>31974.383000000002</v>
      </c>
      <c r="F5063">
        <v>1067.577</v>
      </c>
      <c r="G5063">
        <v>92.52</v>
      </c>
      <c r="H5063">
        <v>78.876999999999995</v>
      </c>
      <c r="I5063">
        <v>669.53200000000004</v>
      </c>
      <c r="J5063">
        <v>5.7759999999999998</v>
      </c>
      <c r="K5063">
        <v>13.371</v>
      </c>
      <c r="L5063">
        <v>93.659000000000006</v>
      </c>
      <c r="M5063">
        <v>33903.173999999999</v>
      </c>
      <c r="N5063">
        <v>0</v>
      </c>
      <c r="O5063">
        <v>0</v>
      </c>
      <c r="P5063">
        <v>-12.494999999999999</v>
      </c>
      <c r="Q5063">
        <v>288.83699999999999</v>
      </c>
      <c r="R5063">
        <v>33915.67</v>
      </c>
      <c r="S5063">
        <v>33626.832999999999</v>
      </c>
    </row>
    <row r="5064" spans="1:19" x14ac:dyDescent="0.3">
      <c r="A5064">
        <v>2021</v>
      </c>
      <c r="B5064">
        <v>7</v>
      </c>
      <c r="C5064">
        <v>30</v>
      </c>
      <c r="D5064">
        <v>23</v>
      </c>
      <c r="E5064">
        <v>28779.489000000001</v>
      </c>
      <c r="F5064">
        <v>1252.519</v>
      </c>
      <c r="G5064">
        <v>85.349000000000004</v>
      </c>
      <c r="H5064">
        <v>77.783000000000001</v>
      </c>
      <c r="I5064">
        <v>1123.501</v>
      </c>
      <c r="J5064">
        <v>4.9880000000000004</v>
      </c>
      <c r="K5064">
        <v>37.408999999999999</v>
      </c>
      <c r="L5064">
        <v>92.510999999999996</v>
      </c>
      <c r="M5064">
        <v>31368.2</v>
      </c>
      <c r="N5064">
        <v>0</v>
      </c>
      <c r="O5064">
        <v>0</v>
      </c>
      <c r="P5064">
        <v>-12.433999999999999</v>
      </c>
      <c r="Q5064">
        <v>248.73699999999999</v>
      </c>
      <c r="R5064">
        <v>31380.633999999998</v>
      </c>
      <c r="S5064">
        <v>31131.897000000001</v>
      </c>
    </row>
    <row r="5065" spans="1:19" x14ac:dyDescent="0.3">
      <c r="A5065">
        <v>2021</v>
      </c>
      <c r="B5065">
        <v>7</v>
      </c>
      <c r="C5065">
        <v>30</v>
      </c>
      <c r="D5065">
        <v>24</v>
      </c>
      <c r="E5065">
        <v>26198.605</v>
      </c>
      <c r="F5065">
        <v>1480.5360000000001</v>
      </c>
      <c r="G5065">
        <v>78.459000000000003</v>
      </c>
      <c r="H5065">
        <v>76.108000000000004</v>
      </c>
      <c r="I5065">
        <v>914.98099999999999</v>
      </c>
      <c r="J5065">
        <v>2.2050000000000001</v>
      </c>
      <c r="K5065">
        <v>47.463999999999999</v>
      </c>
      <c r="L5065">
        <v>90.29</v>
      </c>
      <c r="M5065">
        <v>28810.188999999998</v>
      </c>
      <c r="N5065">
        <v>0</v>
      </c>
      <c r="O5065">
        <v>0</v>
      </c>
      <c r="P5065">
        <v>-22.109000000000002</v>
      </c>
      <c r="Q5065">
        <v>212.93100000000001</v>
      </c>
      <c r="R5065">
        <v>28832.297999999999</v>
      </c>
      <c r="S5065">
        <v>28619.366999999998</v>
      </c>
    </row>
    <row r="5066" spans="1:19" x14ac:dyDescent="0.3">
      <c r="A5066">
        <v>2021</v>
      </c>
      <c r="B5066">
        <v>7</v>
      </c>
      <c r="C5066">
        <v>31</v>
      </c>
      <c r="D5066">
        <v>1</v>
      </c>
      <c r="E5066">
        <v>23123.134999999998</v>
      </c>
      <c r="F5066">
        <v>1718.808</v>
      </c>
      <c r="G5066">
        <v>77.712999999999994</v>
      </c>
      <c r="H5066">
        <v>74.856999999999999</v>
      </c>
      <c r="I5066">
        <v>776.048</v>
      </c>
      <c r="J5066">
        <v>2.1859999999999999</v>
      </c>
      <c r="K5066">
        <v>34.664000000000001</v>
      </c>
      <c r="L5066">
        <v>88.296000000000006</v>
      </c>
      <c r="M5066">
        <v>25817.992999999999</v>
      </c>
      <c r="N5066">
        <v>0</v>
      </c>
      <c r="O5066">
        <v>0</v>
      </c>
      <c r="P5066">
        <v>-18.033000000000001</v>
      </c>
      <c r="Q5066">
        <v>189.286</v>
      </c>
      <c r="R5066">
        <v>25836.026000000002</v>
      </c>
      <c r="S5066">
        <v>25646.74</v>
      </c>
    </row>
    <row r="5067" spans="1:19" x14ac:dyDescent="0.3">
      <c r="A5067">
        <v>2021</v>
      </c>
      <c r="B5067">
        <v>7</v>
      </c>
      <c r="C5067">
        <v>31</v>
      </c>
      <c r="D5067">
        <v>2</v>
      </c>
      <c r="E5067">
        <v>21968.637999999999</v>
      </c>
      <c r="F5067">
        <v>1810.3420000000001</v>
      </c>
      <c r="G5067">
        <v>73.605000000000004</v>
      </c>
      <c r="H5067">
        <v>73.33</v>
      </c>
      <c r="I5067">
        <v>521.38699999999994</v>
      </c>
      <c r="J5067">
        <v>2.2200000000000002</v>
      </c>
      <c r="K5067">
        <v>30.055</v>
      </c>
      <c r="L5067">
        <v>87.578999999999994</v>
      </c>
      <c r="M5067">
        <v>24493.550999999999</v>
      </c>
      <c r="N5067">
        <v>0</v>
      </c>
      <c r="O5067">
        <v>0</v>
      </c>
      <c r="P5067">
        <v>-12.728999999999999</v>
      </c>
      <c r="Q5067">
        <v>176.583</v>
      </c>
      <c r="R5067">
        <v>24506.28</v>
      </c>
      <c r="S5067">
        <v>24329.697</v>
      </c>
    </row>
    <row r="5068" spans="1:19" x14ac:dyDescent="0.3">
      <c r="A5068">
        <v>2021</v>
      </c>
      <c r="B5068">
        <v>7</v>
      </c>
      <c r="C5068">
        <v>31</v>
      </c>
      <c r="D5068">
        <v>3</v>
      </c>
      <c r="E5068">
        <v>21410.862000000001</v>
      </c>
      <c r="F5068">
        <v>1850.8510000000001</v>
      </c>
      <c r="G5068">
        <v>70.331000000000003</v>
      </c>
      <c r="H5068">
        <v>72.093000000000004</v>
      </c>
      <c r="I5068">
        <v>330.22199999999998</v>
      </c>
      <c r="J5068">
        <v>2.1920000000000002</v>
      </c>
      <c r="K5068">
        <v>26.658000000000001</v>
      </c>
      <c r="L5068">
        <v>87.26</v>
      </c>
      <c r="M5068">
        <v>23780.138999999999</v>
      </c>
      <c r="N5068">
        <v>0</v>
      </c>
      <c r="O5068">
        <v>0</v>
      </c>
      <c r="P5068">
        <v>-7.8179999999999996</v>
      </c>
      <c r="Q5068">
        <v>169.041</v>
      </c>
      <c r="R5068">
        <v>23787.956999999999</v>
      </c>
      <c r="S5068">
        <v>23618.916000000001</v>
      </c>
    </row>
    <row r="5069" spans="1:19" x14ac:dyDescent="0.3">
      <c r="A5069">
        <v>2021</v>
      </c>
      <c r="B5069">
        <v>7</v>
      </c>
      <c r="C5069">
        <v>31</v>
      </c>
      <c r="D5069">
        <v>4</v>
      </c>
      <c r="E5069">
        <v>21289.126</v>
      </c>
      <c r="F5069">
        <v>1870.702</v>
      </c>
      <c r="G5069">
        <v>68.049000000000007</v>
      </c>
      <c r="H5069">
        <v>71.27</v>
      </c>
      <c r="I5069">
        <v>207.58500000000001</v>
      </c>
      <c r="J5069">
        <v>1.978</v>
      </c>
      <c r="K5069">
        <v>25.513000000000002</v>
      </c>
      <c r="L5069">
        <v>87.197000000000003</v>
      </c>
      <c r="M5069">
        <v>23553.37</v>
      </c>
      <c r="N5069">
        <v>0</v>
      </c>
      <c r="O5069">
        <v>0</v>
      </c>
      <c r="P5069">
        <v>-4.7880000000000003</v>
      </c>
      <c r="Q5069">
        <v>165.822</v>
      </c>
      <c r="R5069">
        <v>23558.157999999999</v>
      </c>
      <c r="S5069">
        <v>23392.337</v>
      </c>
    </row>
    <row r="5070" spans="1:19" x14ac:dyDescent="0.3">
      <c r="A5070">
        <v>2021</v>
      </c>
      <c r="B5070">
        <v>7</v>
      </c>
      <c r="C5070">
        <v>31</v>
      </c>
      <c r="D5070">
        <v>5</v>
      </c>
      <c r="E5070">
        <v>21928.47</v>
      </c>
      <c r="F5070">
        <v>1816.4849999999999</v>
      </c>
      <c r="G5070">
        <v>67.846999999999994</v>
      </c>
      <c r="H5070">
        <v>71.415000000000006</v>
      </c>
      <c r="I5070">
        <v>119.679</v>
      </c>
      <c r="J5070">
        <v>1.9810000000000001</v>
      </c>
      <c r="K5070">
        <v>11.992000000000001</v>
      </c>
      <c r="L5070">
        <v>87.524000000000001</v>
      </c>
      <c r="M5070">
        <v>24037.544999999998</v>
      </c>
      <c r="N5070">
        <v>0</v>
      </c>
      <c r="O5070">
        <v>0</v>
      </c>
      <c r="P5070">
        <v>-3.5569999999999999</v>
      </c>
      <c r="Q5070">
        <v>167.321</v>
      </c>
      <c r="R5070">
        <v>24041.100999999999</v>
      </c>
      <c r="S5070">
        <v>23873.78</v>
      </c>
    </row>
    <row r="5071" spans="1:19" x14ac:dyDescent="0.3">
      <c r="A5071">
        <v>2021</v>
      </c>
      <c r="B5071">
        <v>7</v>
      </c>
      <c r="C5071">
        <v>31</v>
      </c>
      <c r="D5071">
        <v>6</v>
      </c>
      <c r="E5071">
        <v>22730.437999999998</v>
      </c>
      <c r="F5071">
        <v>1764.481</v>
      </c>
      <c r="G5071">
        <v>69.462000000000003</v>
      </c>
      <c r="H5071">
        <v>72.272000000000006</v>
      </c>
      <c r="I5071">
        <v>75.995999999999995</v>
      </c>
      <c r="J5071">
        <v>2.302</v>
      </c>
      <c r="K5071">
        <v>4.9669999999999996</v>
      </c>
      <c r="L5071">
        <v>87.974999999999994</v>
      </c>
      <c r="M5071">
        <v>24738.432000000001</v>
      </c>
      <c r="N5071">
        <v>80.963999999999999</v>
      </c>
      <c r="O5071">
        <v>0</v>
      </c>
      <c r="P5071">
        <v>-1.0640000000000001</v>
      </c>
      <c r="Q5071">
        <v>174.36799999999999</v>
      </c>
      <c r="R5071">
        <v>24658.530999999999</v>
      </c>
      <c r="S5071">
        <v>24484.164000000001</v>
      </c>
    </row>
    <row r="5072" spans="1:19" x14ac:dyDescent="0.3">
      <c r="A5072">
        <v>2021</v>
      </c>
      <c r="B5072">
        <v>7</v>
      </c>
      <c r="C5072">
        <v>31</v>
      </c>
      <c r="D5072">
        <v>7</v>
      </c>
      <c r="E5072">
        <v>24451.198</v>
      </c>
      <c r="F5072">
        <v>1717.2180000000001</v>
      </c>
      <c r="G5072">
        <v>72.385000000000005</v>
      </c>
      <c r="H5072">
        <v>73.248000000000005</v>
      </c>
      <c r="I5072">
        <v>79.161000000000001</v>
      </c>
      <c r="J5072">
        <v>2.62</v>
      </c>
      <c r="K5072">
        <v>11.936</v>
      </c>
      <c r="L5072">
        <v>89.007000000000005</v>
      </c>
      <c r="M5072">
        <v>26424.388999999999</v>
      </c>
      <c r="N5072">
        <v>1099.797</v>
      </c>
      <c r="O5072">
        <v>0</v>
      </c>
      <c r="P5072">
        <v>-0.80700000000000005</v>
      </c>
      <c r="Q5072">
        <v>197.08600000000001</v>
      </c>
      <c r="R5072">
        <v>25325.399000000001</v>
      </c>
      <c r="S5072">
        <v>25128.312999999998</v>
      </c>
    </row>
    <row r="5073" spans="1:19" x14ac:dyDescent="0.3">
      <c r="A5073">
        <v>2021</v>
      </c>
      <c r="B5073">
        <v>7</v>
      </c>
      <c r="C5073">
        <v>31</v>
      </c>
      <c r="D5073">
        <v>8</v>
      </c>
      <c r="E5073">
        <v>26453.344000000001</v>
      </c>
      <c r="F5073">
        <v>1606.992</v>
      </c>
      <c r="G5073">
        <v>79.688000000000002</v>
      </c>
      <c r="H5073">
        <v>73.082999999999998</v>
      </c>
      <c r="I5073">
        <v>109.06699999999999</v>
      </c>
      <c r="J5073">
        <v>2.8879999999999999</v>
      </c>
      <c r="K5073">
        <v>6.7759999999999998</v>
      </c>
      <c r="L5073">
        <v>90.370999999999995</v>
      </c>
      <c r="M5073">
        <v>28342.521000000001</v>
      </c>
      <c r="N5073">
        <v>3319.9960000000001</v>
      </c>
      <c r="O5073">
        <v>-17.399000000000001</v>
      </c>
      <c r="P5073">
        <v>-0.754</v>
      </c>
      <c r="Q5073">
        <v>235.13499999999999</v>
      </c>
      <c r="R5073">
        <v>25040.679</v>
      </c>
      <c r="S5073">
        <v>24805.544000000002</v>
      </c>
    </row>
    <row r="5074" spans="1:19" x14ac:dyDescent="0.3">
      <c r="A5074">
        <v>2021</v>
      </c>
      <c r="B5074">
        <v>7</v>
      </c>
      <c r="C5074">
        <v>31</v>
      </c>
      <c r="D5074">
        <v>9</v>
      </c>
      <c r="E5074">
        <v>28402.691999999999</v>
      </c>
      <c r="F5074">
        <v>1486.6010000000001</v>
      </c>
      <c r="G5074">
        <v>87.745000000000005</v>
      </c>
      <c r="H5074">
        <v>74.013999999999996</v>
      </c>
      <c r="I5074">
        <v>148.09700000000001</v>
      </c>
      <c r="J5074">
        <v>3.0950000000000002</v>
      </c>
      <c r="K5074">
        <v>6.66</v>
      </c>
      <c r="L5074">
        <v>92.11</v>
      </c>
      <c r="M5074">
        <v>30213.269</v>
      </c>
      <c r="N5074">
        <v>5646.6769999999997</v>
      </c>
      <c r="O5074">
        <v>-58.451999999999998</v>
      </c>
      <c r="P5074">
        <v>-0.11600000000000001</v>
      </c>
      <c r="Q5074">
        <v>276.49599999999998</v>
      </c>
      <c r="R5074">
        <v>24625.161</v>
      </c>
      <c r="S5074">
        <v>24348.665000000001</v>
      </c>
    </row>
    <row r="5075" spans="1:19" x14ac:dyDescent="0.3">
      <c r="A5075">
        <v>2021</v>
      </c>
      <c r="B5075">
        <v>7</v>
      </c>
      <c r="C5075">
        <v>31</v>
      </c>
      <c r="D5075">
        <v>10</v>
      </c>
      <c r="E5075">
        <v>30068.532999999999</v>
      </c>
      <c r="F5075">
        <v>1368.317</v>
      </c>
      <c r="G5075">
        <v>94.573999999999998</v>
      </c>
      <c r="H5075">
        <v>74.768000000000001</v>
      </c>
      <c r="I5075">
        <v>183.595</v>
      </c>
      <c r="J5075">
        <v>3.2829999999999999</v>
      </c>
      <c r="K5075">
        <v>15.218999999999999</v>
      </c>
      <c r="L5075">
        <v>93.031999999999996</v>
      </c>
      <c r="M5075">
        <v>31806.746999999999</v>
      </c>
      <c r="N5075">
        <v>7644.0280000000002</v>
      </c>
      <c r="O5075">
        <v>-89.168999999999997</v>
      </c>
      <c r="P5075">
        <v>1.472</v>
      </c>
      <c r="Q5075">
        <v>311.53800000000001</v>
      </c>
      <c r="R5075">
        <v>24250.416000000001</v>
      </c>
      <c r="S5075">
        <v>23938.877</v>
      </c>
    </row>
    <row r="5076" spans="1:19" x14ac:dyDescent="0.3">
      <c r="A5076">
        <v>2021</v>
      </c>
      <c r="B5076">
        <v>7</v>
      </c>
      <c r="C5076">
        <v>31</v>
      </c>
      <c r="D5076">
        <v>11</v>
      </c>
      <c r="E5076">
        <v>31640.07</v>
      </c>
      <c r="F5076">
        <v>1257.8869999999999</v>
      </c>
      <c r="G5076">
        <v>101.89400000000001</v>
      </c>
      <c r="H5076">
        <v>76.100999999999999</v>
      </c>
      <c r="I5076">
        <v>236.779</v>
      </c>
      <c r="J5076">
        <v>3.4590000000000001</v>
      </c>
      <c r="K5076">
        <v>16.702999999999999</v>
      </c>
      <c r="L5076">
        <v>93.527000000000001</v>
      </c>
      <c r="M5076">
        <v>33324.525000000001</v>
      </c>
      <c r="N5076">
        <v>9004.5349999999999</v>
      </c>
      <c r="O5076">
        <v>-95.504999999999995</v>
      </c>
      <c r="P5076">
        <v>2.6480000000000001</v>
      </c>
      <c r="Q5076">
        <v>342.77600000000001</v>
      </c>
      <c r="R5076">
        <v>24412.847000000002</v>
      </c>
      <c r="S5076">
        <v>24070.071</v>
      </c>
    </row>
    <row r="5077" spans="1:19" x14ac:dyDescent="0.3">
      <c r="A5077">
        <v>2021</v>
      </c>
      <c r="B5077">
        <v>7</v>
      </c>
      <c r="C5077">
        <v>31</v>
      </c>
      <c r="D5077">
        <v>12</v>
      </c>
      <c r="E5077">
        <v>32758.264999999999</v>
      </c>
      <c r="F5077">
        <v>1137.2360000000001</v>
      </c>
      <c r="G5077">
        <v>108.538</v>
      </c>
      <c r="H5077">
        <v>77.265000000000001</v>
      </c>
      <c r="I5077">
        <v>278.48500000000001</v>
      </c>
      <c r="J5077">
        <v>3.6019999999999999</v>
      </c>
      <c r="K5077">
        <v>5.7080000000000002</v>
      </c>
      <c r="L5077">
        <v>93.787000000000006</v>
      </c>
      <c r="M5077">
        <v>34354.347999999998</v>
      </c>
      <c r="N5077">
        <v>9716.1779999999999</v>
      </c>
      <c r="O5077">
        <v>-56.1</v>
      </c>
      <c r="P5077">
        <v>4.8209999999999997</v>
      </c>
      <c r="Q5077">
        <v>367.69299999999998</v>
      </c>
      <c r="R5077">
        <v>24689.45</v>
      </c>
      <c r="S5077">
        <v>24321.757000000001</v>
      </c>
    </row>
    <row r="5078" spans="1:19" x14ac:dyDescent="0.3">
      <c r="A5078">
        <v>2021</v>
      </c>
      <c r="B5078">
        <v>7</v>
      </c>
      <c r="C5078">
        <v>31</v>
      </c>
      <c r="D5078">
        <v>13</v>
      </c>
      <c r="E5078">
        <v>34018.673000000003</v>
      </c>
      <c r="F5078">
        <v>1001.053</v>
      </c>
      <c r="G5078">
        <v>114.673</v>
      </c>
      <c r="H5078">
        <v>79.843000000000004</v>
      </c>
      <c r="I5078">
        <v>291.09500000000003</v>
      </c>
      <c r="J5078">
        <v>3.601</v>
      </c>
      <c r="K5078">
        <v>3.5510000000000002</v>
      </c>
      <c r="L5078">
        <v>94.036000000000001</v>
      </c>
      <c r="M5078">
        <v>35491.851000000002</v>
      </c>
      <c r="N5078">
        <v>9788.5589999999993</v>
      </c>
      <c r="O5078">
        <v>-23.643000000000001</v>
      </c>
      <c r="P5078">
        <v>4.6230000000000002</v>
      </c>
      <c r="Q5078">
        <v>389.08</v>
      </c>
      <c r="R5078">
        <v>25722.312000000002</v>
      </c>
      <c r="S5078">
        <v>25333.232</v>
      </c>
    </row>
    <row r="5079" spans="1:19" x14ac:dyDescent="0.3">
      <c r="A5079">
        <v>2021</v>
      </c>
      <c r="B5079">
        <v>7</v>
      </c>
      <c r="C5079">
        <v>31</v>
      </c>
      <c r="D5079">
        <v>14</v>
      </c>
      <c r="E5079">
        <v>34923.665999999997</v>
      </c>
      <c r="F5079">
        <v>930.08699999999999</v>
      </c>
      <c r="G5079">
        <v>117.789</v>
      </c>
      <c r="H5079">
        <v>80.617000000000004</v>
      </c>
      <c r="I5079">
        <v>281.34899999999999</v>
      </c>
      <c r="J5079">
        <v>3.157</v>
      </c>
      <c r="K5079">
        <v>-10.375999999999999</v>
      </c>
      <c r="L5079">
        <v>94.2</v>
      </c>
      <c r="M5079">
        <v>36302.699999999997</v>
      </c>
      <c r="N5079">
        <v>9291.2610000000004</v>
      </c>
      <c r="O5079">
        <v>-6.7549999999999999</v>
      </c>
      <c r="P5079">
        <v>3.698</v>
      </c>
      <c r="Q5079">
        <v>407.721</v>
      </c>
      <c r="R5079">
        <v>27014.495999999999</v>
      </c>
      <c r="S5079">
        <v>26606.776000000002</v>
      </c>
    </row>
    <row r="5080" spans="1:19" x14ac:dyDescent="0.3">
      <c r="A5080">
        <v>2021</v>
      </c>
      <c r="B5080">
        <v>7</v>
      </c>
      <c r="C5080">
        <v>31</v>
      </c>
      <c r="D5080">
        <v>15</v>
      </c>
      <c r="E5080">
        <v>35708.67</v>
      </c>
      <c r="F5080">
        <v>903.99400000000003</v>
      </c>
      <c r="G5080">
        <v>120.809</v>
      </c>
      <c r="H5080">
        <v>81.91</v>
      </c>
      <c r="I5080">
        <v>270.17500000000001</v>
      </c>
      <c r="J5080">
        <v>2.6850000000000001</v>
      </c>
      <c r="K5080">
        <v>-12.286</v>
      </c>
      <c r="L5080">
        <v>94.344999999999999</v>
      </c>
      <c r="M5080">
        <v>37049.493000000002</v>
      </c>
      <c r="N5080">
        <v>8125.5219999999999</v>
      </c>
      <c r="O5080">
        <v>-1.125</v>
      </c>
      <c r="P5080">
        <v>6.9619999999999997</v>
      </c>
      <c r="Q5080">
        <v>422.666</v>
      </c>
      <c r="R5080">
        <v>28918.133999999998</v>
      </c>
      <c r="S5080">
        <v>28495.468000000001</v>
      </c>
    </row>
    <row r="5081" spans="1:19" x14ac:dyDescent="0.3">
      <c r="A5081">
        <v>2021</v>
      </c>
      <c r="B5081">
        <v>7</v>
      </c>
      <c r="C5081">
        <v>31</v>
      </c>
      <c r="D5081">
        <v>16</v>
      </c>
      <c r="E5081">
        <v>36095.072999999997</v>
      </c>
      <c r="F5081">
        <v>872.66399999999999</v>
      </c>
      <c r="G5081">
        <v>123.389</v>
      </c>
      <c r="H5081">
        <v>80.95</v>
      </c>
      <c r="I5081">
        <v>120.146</v>
      </c>
      <c r="J5081">
        <v>1.605</v>
      </c>
      <c r="K5081">
        <v>-59.603000000000002</v>
      </c>
      <c r="L5081">
        <v>94.418999999999997</v>
      </c>
      <c r="M5081">
        <v>37205.254999999997</v>
      </c>
      <c r="N5081">
        <v>6363.2389999999996</v>
      </c>
      <c r="O5081">
        <v>4.1689999999999996</v>
      </c>
      <c r="P5081">
        <v>7.9640000000000004</v>
      </c>
      <c r="Q5081">
        <v>432.726</v>
      </c>
      <c r="R5081">
        <v>30829.882000000001</v>
      </c>
      <c r="S5081">
        <v>30397.155999999999</v>
      </c>
    </row>
    <row r="5082" spans="1:19" x14ac:dyDescent="0.3">
      <c r="A5082">
        <v>2021</v>
      </c>
      <c r="B5082">
        <v>7</v>
      </c>
      <c r="C5082">
        <v>31</v>
      </c>
      <c r="D5082">
        <v>17</v>
      </c>
      <c r="E5082">
        <v>35791.127</v>
      </c>
      <c r="F5082">
        <v>846.88199999999995</v>
      </c>
      <c r="G5082">
        <v>124.881</v>
      </c>
      <c r="H5082">
        <v>81.072999999999993</v>
      </c>
      <c r="I5082">
        <v>125.048</v>
      </c>
      <c r="J5082">
        <v>1.504</v>
      </c>
      <c r="K5082">
        <v>-86.043999999999997</v>
      </c>
      <c r="L5082">
        <v>94.378</v>
      </c>
      <c r="M5082">
        <v>36853.968999999997</v>
      </c>
      <c r="N5082">
        <v>4092.6680000000001</v>
      </c>
      <c r="O5082">
        <v>24.347999999999999</v>
      </c>
      <c r="P5082">
        <v>8.3390000000000004</v>
      </c>
      <c r="Q5082">
        <v>435.25400000000002</v>
      </c>
      <c r="R5082">
        <v>32728.614000000001</v>
      </c>
      <c r="S5082">
        <v>32293.359</v>
      </c>
    </row>
    <row r="5083" spans="1:19" x14ac:dyDescent="0.3">
      <c r="A5083">
        <v>2021</v>
      </c>
      <c r="B5083">
        <v>7</v>
      </c>
      <c r="C5083">
        <v>31</v>
      </c>
      <c r="D5083">
        <v>18</v>
      </c>
      <c r="E5083">
        <v>34814.374000000003</v>
      </c>
      <c r="F5083">
        <v>857.16399999999999</v>
      </c>
      <c r="G5083">
        <v>124.407</v>
      </c>
      <c r="H5083">
        <v>80.912000000000006</v>
      </c>
      <c r="I5083">
        <v>126.42400000000001</v>
      </c>
      <c r="J5083">
        <v>1.413</v>
      </c>
      <c r="K5083">
        <v>-85.409000000000006</v>
      </c>
      <c r="L5083">
        <v>94.227999999999994</v>
      </c>
      <c r="M5083">
        <v>35889.105000000003</v>
      </c>
      <c r="N5083">
        <v>1656.444</v>
      </c>
      <c r="O5083">
        <v>70.804000000000002</v>
      </c>
      <c r="P5083">
        <v>-0.19400000000000001</v>
      </c>
      <c r="Q5083">
        <v>422.49700000000001</v>
      </c>
      <c r="R5083">
        <v>34162.050999999999</v>
      </c>
      <c r="S5083">
        <v>33739.553999999996</v>
      </c>
    </row>
    <row r="5084" spans="1:19" x14ac:dyDescent="0.3">
      <c r="A5084">
        <v>2021</v>
      </c>
      <c r="B5084">
        <v>7</v>
      </c>
      <c r="C5084">
        <v>31</v>
      </c>
      <c r="D5084">
        <v>19</v>
      </c>
      <c r="E5084">
        <v>33342.635000000002</v>
      </c>
      <c r="F5084">
        <v>853.70299999999997</v>
      </c>
      <c r="G5084">
        <v>120.642</v>
      </c>
      <c r="H5084">
        <v>80.616</v>
      </c>
      <c r="I5084">
        <v>140.63300000000001</v>
      </c>
      <c r="J5084">
        <v>1.3069999999999999</v>
      </c>
      <c r="K5084">
        <v>-90.295000000000002</v>
      </c>
      <c r="L5084">
        <v>93.971000000000004</v>
      </c>
      <c r="M5084">
        <v>34422.569000000003</v>
      </c>
      <c r="N5084">
        <v>212.51499999999999</v>
      </c>
      <c r="O5084">
        <v>92.709000000000003</v>
      </c>
      <c r="P5084">
        <v>3.2050000000000001</v>
      </c>
      <c r="Q5084">
        <v>386.64</v>
      </c>
      <c r="R5084">
        <v>34114.139000000003</v>
      </c>
      <c r="S5084">
        <v>33727.5</v>
      </c>
    </row>
    <row r="5085" spans="1:19" x14ac:dyDescent="0.3">
      <c r="A5085">
        <v>2021</v>
      </c>
      <c r="B5085">
        <v>7</v>
      </c>
      <c r="C5085">
        <v>31</v>
      </c>
      <c r="D5085">
        <v>20</v>
      </c>
      <c r="E5085">
        <v>33004.913999999997</v>
      </c>
      <c r="F5085">
        <v>895.22500000000002</v>
      </c>
      <c r="G5085">
        <v>114.893</v>
      </c>
      <c r="H5085">
        <v>79.635000000000005</v>
      </c>
      <c r="I5085">
        <v>205.107</v>
      </c>
      <c r="J5085">
        <v>1.6870000000000001</v>
      </c>
      <c r="K5085">
        <v>-92.072000000000003</v>
      </c>
      <c r="L5085">
        <v>93.873000000000005</v>
      </c>
      <c r="M5085">
        <v>34188.368999999999</v>
      </c>
      <c r="N5085">
        <v>0.68600000000000005</v>
      </c>
      <c r="O5085">
        <v>90.042000000000002</v>
      </c>
      <c r="P5085">
        <v>7.2290000000000001</v>
      </c>
      <c r="Q5085">
        <v>346.20800000000003</v>
      </c>
      <c r="R5085">
        <v>34090.411</v>
      </c>
      <c r="S5085">
        <v>33744.203000000001</v>
      </c>
    </row>
    <row r="5086" spans="1:19" x14ac:dyDescent="0.3">
      <c r="A5086">
        <v>2021</v>
      </c>
      <c r="B5086">
        <v>7</v>
      </c>
      <c r="C5086">
        <v>31</v>
      </c>
      <c r="D5086">
        <v>21</v>
      </c>
      <c r="E5086">
        <v>31895.647000000001</v>
      </c>
      <c r="F5086">
        <v>949.53</v>
      </c>
      <c r="G5086">
        <v>108.494</v>
      </c>
      <c r="H5086">
        <v>79.373999999999995</v>
      </c>
      <c r="I5086">
        <v>429.49599999999998</v>
      </c>
      <c r="J5086">
        <v>2.3239999999999998</v>
      </c>
      <c r="K5086">
        <v>-22.114000000000001</v>
      </c>
      <c r="L5086">
        <v>93.637</v>
      </c>
      <c r="M5086">
        <v>33427.894</v>
      </c>
      <c r="N5086">
        <v>0</v>
      </c>
      <c r="O5086">
        <v>0</v>
      </c>
      <c r="P5086">
        <v>2.4279999999999999</v>
      </c>
      <c r="Q5086">
        <v>307.14499999999998</v>
      </c>
      <c r="R5086">
        <v>33425.466</v>
      </c>
      <c r="S5086">
        <v>33118.321000000004</v>
      </c>
    </row>
    <row r="5087" spans="1:19" x14ac:dyDescent="0.3">
      <c r="A5087">
        <v>2021</v>
      </c>
      <c r="B5087">
        <v>7</v>
      </c>
      <c r="C5087">
        <v>31</v>
      </c>
      <c r="D5087">
        <v>22</v>
      </c>
      <c r="E5087">
        <v>29119.385999999999</v>
      </c>
      <c r="F5087">
        <v>1123.087</v>
      </c>
      <c r="G5087">
        <v>101.042</v>
      </c>
      <c r="H5087">
        <v>77.659000000000006</v>
      </c>
      <c r="I5087">
        <v>471.82100000000003</v>
      </c>
      <c r="J5087">
        <v>2.1179999999999999</v>
      </c>
      <c r="K5087">
        <v>10.555</v>
      </c>
      <c r="L5087">
        <v>92.683000000000007</v>
      </c>
      <c r="M5087">
        <v>30897.31</v>
      </c>
      <c r="N5087">
        <v>0</v>
      </c>
      <c r="O5087">
        <v>0</v>
      </c>
      <c r="P5087">
        <v>-12.494999999999999</v>
      </c>
      <c r="Q5087">
        <v>273.90300000000002</v>
      </c>
      <c r="R5087">
        <v>30909.806</v>
      </c>
      <c r="S5087">
        <v>30635.902999999998</v>
      </c>
    </row>
    <row r="5088" spans="1:19" x14ac:dyDescent="0.3">
      <c r="A5088">
        <v>2021</v>
      </c>
      <c r="B5088">
        <v>7</v>
      </c>
      <c r="C5088">
        <v>31</v>
      </c>
      <c r="D5088">
        <v>23</v>
      </c>
      <c r="E5088">
        <v>26418.62</v>
      </c>
      <c r="F5088">
        <v>1299.3610000000001</v>
      </c>
      <c r="G5088">
        <v>93.055000000000007</v>
      </c>
      <c r="H5088">
        <v>76.783000000000001</v>
      </c>
      <c r="I5088">
        <v>583.24</v>
      </c>
      <c r="J5088">
        <v>2.2850000000000001</v>
      </c>
      <c r="K5088">
        <v>30.207999999999998</v>
      </c>
      <c r="L5088">
        <v>90.488</v>
      </c>
      <c r="M5088">
        <v>28500.985000000001</v>
      </c>
      <c r="N5088">
        <v>0</v>
      </c>
      <c r="O5088">
        <v>0</v>
      </c>
      <c r="P5088">
        <v>-12.433999999999999</v>
      </c>
      <c r="Q5088">
        <v>239.66300000000001</v>
      </c>
      <c r="R5088">
        <v>28513.419000000002</v>
      </c>
      <c r="S5088">
        <v>28273.756000000001</v>
      </c>
    </row>
    <row r="5089" spans="1:19" x14ac:dyDescent="0.3">
      <c r="A5089">
        <v>2021</v>
      </c>
      <c r="B5089">
        <v>7</v>
      </c>
      <c r="C5089">
        <v>31</v>
      </c>
      <c r="D5089">
        <v>24</v>
      </c>
      <c r="E5089">
        <v>24332.424999999999</v>
      </c>
      <c r="F5089">
        <v>1547.104</v>
      </c>
      <c r="G5089">
        <v>84.638000000000005</v>
      </c>
      <c r="H5089">
        <v>75.28</v>
      </c>
      <c r="I5089">
        <v>914.98099999999999</v>
      </c>
      <c r="J5089">
        <v>2.2050000000000001</v>
      </c>
      <c r="K5089">
        <v>38.819000000000003</v>
      </c>
      <c r="L5089">
        <v>89.019000000000005</v>
      </c>
      <c r="M5089">
        <v>26999.833999999999</v>
      </c>
      <c r="N5089">
        <v>0</v>
      </c>
      <c r="O5089">
        <v>0</v>
      </c>
      <c r="P5089">
        <v>-22.109000000000002</v>
      </c>
      <c r="Q5089">
        <v>207.643</v>
      </c>
      <c r="R5089">
        <v>27021.942999999999</v>
      </c>
      <c r="S5089">
        <v>26814.3</v>
      </c>
    </row>
    <row r="5090" spans="1:19" x14ac:dyDescent="0.3">
      <c r="A5090">
        <v>2021</v>
      </c>
      <c r="B5090">
        <v>8</v>
      </c>
      <c r="C5090">
        <v>1</v>
      </c>
      <c r="D5090">
        <v>1</v>
      </c>
      <c r="E5090">
        <v>22602.631000000001</v>
      </c>
      <c r="F5090">
        <v>1663.8989999999999</v>
      </c>
      <c r="G5090">
        <v>75.781999999999996</v>
      </c>
      <c r="H5090">
        <v>62.625</v>
      </c>
      <c r="I5090">
        <v>776.048</v>
      </c>
      <c r="J5090">
        <v>2.1859999999999999</v>
      </c>
      <c r="K5090">
        <v>36.037999999999997</v>
      </c>
      <c r="L5090">
        <v>87.972999999999999</v>
      </c>
      <c r="M5090">
        <v>25231.401000000002</v>
      </c>
      <c r="N5090">
        <v>0</v>
      </c>
      <c r="O5090">
        <v>0</v>
      </c>
      <c r="P5090">
        <v>-19.059999999999999</v>
      </c>
      <c r="Q5090">
        <v>186.666</v>
      </c>
      <c r="R5090">
        <v>25250.460999999999</v>
      </c>
      <c r="S5090">
        <v>25063.794999999998</v>
      </c>
    </row>
    <row r="5091" spans="1:19" x14ac:dyDescent="0.3">
      <c r="A5091">
        <v>2021</v>
      </c>
      <c r="B5091">
        <v>8</v>
      </c>
      <c r="C5091">
        <v>1</v>
      </c>
      <c r="D5091">
        <v>2</v>
      </c>
      <c r="E5091">
        <v>21576.217000000001</v>
      </c>
      <c r="F5091">
        <v>1773.173</v>
      </c>
      <c r="G5091">
        <v>71.805999999999997</v>
      </c>
      <c r="H5091">
        <v>62.527000000000001</v>
      </c>
      <c r="I5091">
        <v>521.38699999999994</v>
      </c>
      <c r="J5091">
        <v>2.2200000000000002</v>
      </c>
      <c r="K5091">
        <v>31.89</v>
      </c>
      <c r="L5091">
        <v>87.35</v>
      </c>
      <c r="M5091">
        <v>24054.762999999999</v>
      </c>
      <c r="N5091">
        <v>0</v>
      </c>
      <c r="O5091">
        <v>0</v>
      </c>
      <c r="P5091">
        <v>-14.534000000000001</v>
      </c>
      <c r="Q5091">
        <v>173.029</v>
      </c>
      <c r="R5091">
        <v>24069.295999999998</v>
      </c>
      <c r="S5091">
        <v>23896.268</v>
      </c>
    </row>
    <row r="5092" spans="1:19" x14ac:dyDescent="0.3">
      <c r="A5092">
        <v>2021</v>
      </c>
      <c r="B5092">
        <v>8</v>
      </c>
      <c r="C5092">
        <v>1</v>
      </c>
      <c r="D5092">
        <v>3</v>
      </c>
      <c r="E5092">
        <v>21004.995999999999</v>
      </c>
      <c r="F5092">
        <v>1797.085</v>
      </c>
      <c r="G5092">
        <v>69.015000000000001</v>
      </c>
      <c r="H5092">
        <v>62.548000000000002</v>
      </c>
      <c r="I5092">
        <v>330.22199999999998</v>
      </c>
      <c r="J5092">
        <v>2.1920000000000002</v>
      </c>
      <c r="K5092">
        <v>28.617000000000001</v>
      </c>
      <c r="L5092">
        <v>87.039000000000001</v>
      </c>
      <c r="M5092">
        <v>23312.698</v>
      </c>
      <c r="N5092">
        <v>0</v>
      </c>
      <c r="O5092">
        <v>0</v>
      </c>
      <c r="P5092">
        <v>-8.3719999999999999</v>
      </c>
      <c r="Q5092">
        <v>164.31899999999999</v>
      </c>
      <c r="R5092">
        <v>23321.07</v>
      </c>
      <c r="S5092">
        <v>23156.752</v>
      </c>
    </row>
    <row r="5093" spans="1:19" x14ac:dyDescent="0.3">
      <c r="A5093">
        <v>2021</v>
      </c>
      <c r="B5093">
        <v>8</v>
      </c>
      <c r="C5093">
        <v>1</v>
      </c>
      <c r="D5093">
        <v>4</v>
      </c>
      <c r="E5093">
        <v>20875.592000000001</v>
      </c>
      <c r="F5093">
        <v>1841.7380000000001</v>
      </c>
      <c r="G5093">
        <v>67.328999999999994</v>
      </c>
      <c r="H5093">
        <v>62.713000000000001</v>
      </c>
      <c r="I5093">
        <v>207.58500000000001</v>
      </c>
      <c r="J5093">
        <v>1.978</v>
      </c>
      <c r="K5093">
        <v>27.001000000000001</v>
      </c>
      <c r="L5093">
        <v>86.960999999999999</v>
      </c>
      <c r="M5093">
        <v>23103.569</v>
      </c>
      <c r="N5093">
        <v>0</v>
      </c>
      <c r="O5093">
        <v>0</v>
      </c>
      <c r="P5093">
        <v>-5.274</v>
      </c>
      <c r="Q5093">
        <v>160.26</v>
      </c>
      <c r="R5093">
        <v>23108.843000000001</v>
      </c>
      <c r="S5093">
        <v>22948.582999999999</v>
      </c>
    </row>
    <row r="5094" spans="1:19" x14ac:dyDescent="0.3">
      <c r="A5094">
        <v>2021</v>
      </c>
      <c r="B5094">
        <v>8</v>
      </c>
      <c r="C5094">
        <v>1</v>
      </c>
      <c r="D5094">
        <v>5</v>
      </c>
      <c r="E5094">
        <v>21204.861000000001</v>
      </c>
      <c r="F5094">
        <v>1824.9490000000001</v>
      </c>
      <c r="G5094">
        <v>67.495999999999995</v>
      </c>
      <c r="H5094">
        <v>62.9</v>
      </c>
      <c r="I5094">
        <v>119.679</v>
      </c>
      <c r="J5094">
        <v>1.9810000000000001</v>
      </c>
      <c r="K5094">
        <v>12.156000000000001</v>
      </c>
      <c r="L5094">
        <v>87.129000000000005</v>
      </c>
      <c r="M5094">
        <v>23313.652999999998</v>
      </c>
      <c r="N5094">
        <v>0</v>
      </c>
      <c r="O5094">
        <v>0</v>
      </c>
      <c r="P5094">
        <v>-5.5880000000000001</v>
      </c>
      <c r="Q5094">
        <v>160.596</v>
      </c>
      <c r="R5094">
        <v>23319.241000000002</v>
      </c>
      <c r="S5094">
        <v>23158.645</v>
      </c>
    </row>
    <row r="5095" spans="1:19" x14ac:dyDescent="0.3">
      <c r="A5095">
        <v>2021</v>
      </c>
      <c r="B5095">
        <v>8</v>
      </c>
      <c r="C5095">
        <v>1</v>
      </c>
      <c r="D5095">
        <v>6</v>
      </c>
      <c r="E5095">
        <v>21543.001</v>
      </c>
      <c r="F5095">
        <v>1763.07</v>
      </c>
      <c r="G5095">
        <v>69.338999999999999</v>
      </c>
      <c r="H5095">
        <v>63.267000000000003</v>
      </c>
      <c r="I5095">
        <v>75.995999999999995</v>
      </c>
      <c r="J5095">
        <v>2.302</v>
      </c>
      <c r="K5095">
        <v>5.4509999999999996</v>
      </c>
      <c r="L5095">
        <v>87.301000000000002</v>
      </c>
      <c r="M5095">
        <v>23540.386999999999</v>
      </c>
      <c r="N5095">
        <v>62.822000000000003</v>
      </c>
      <c r="O5095">
        <v>0</v>
      </c>
      <c r="P5095">
        <v>-1.22</v>
      </c>
      <c r="Q5095">
        <v>164.77500000000001</v>
      </c>
      <c r="R5095">
        <v>23478.785</v>
      </c>
      <c r="S5095">
        <v>23314.01</v>
      </c>
    </row>
    <row r="5096" spans="1:19" x14ac:dyDescent="0.3">
      <c r="A5096">
        <v>2021</v>
      </c>
      <c r="B5096">
        <v>8</v>
      </c>
      <c r="C5096">
        <v>1</v>
      </c>
      <c r="D5096">
        <v>7</v>
      </c>
      <c r="E5096">
        <v>22395.178</v>
      </c>
      <c r="F5096">
        <v>1676.3409999999999</v>
      </c>
      <c r="G5096">
        <v>71.234999999999999</v>
      </c>
      <c r="H5096">
        <v>62.942999999999998</v>
      </c>
      <c r="I5096">
        <v>79.161000000000001</v>
      </c>
      <c r="J5096">
        <v>2.62</v>
      </c>
      <c r="K5096">
        <v>12.942</v>
      </c>
      <c r="L5096">
        <v>87.77</v>
      </c>
      <c r="M5096">
        <v>24316.955999999998</v>
      </c>
      <c r="N5096">
        <v>1044.1759999999999</v>
      </c>
      <c r="O5096">
        <v>0</v>
      </c>
      <c r="P5096">
        <v>-0.58199999999999996</v>
      </c>
      <c r="Q5096">
        <v>179.054</v>
      </c>
      <c r="R5096">
        <v>23273.361000000001</v>
      </c>
      <c r="S5096">
        <v>23094.307000000001</v>
      </c>
    </row>
    <row r="5097" spans="1:19" x14ac:dyDescent="0.3">
      <c r="A5097">
        <v>2021</v>
      </c>
      <c r="B5097">
        <v>8</v>
      </c>
      <c r="C5097">
        <v>1</v>
      </c>
      <c r="D5097">
        <v>8</v>
      </c>
      <c r="E5097">
        <v>24398.098999999998</v>
      </c>
      <c r="F5097">
        <v>1578.2670000000001</v>
      </c>
      <c r="G5097">
        <v>75.141000000000005</v>
      </c>
      <c r="H5097">
        <v>61.895000000000003</v>
      </c>
      <c r="I5097">
        <v>109.06699999999999</v>
      </c>
      <c r="J5097">
        <v>2.8879999999999999</v>
      </c>
      <c r="K5097">
        <v>7.4770000000000003</v>
      </c>
      <c r="L5097">
        <v>88.953999999999994</v>
      </c>
      <c r="M5097">
        <v>26246.647000000001</v>
      </c>
      <c r="N5097">
        <v>3360.6979999999999</v>
      </c>
      <c r="O5097">
        <v>-16.962</v>
      </c>
      <c r="P5097">
        <v>0.29099999999999998</v>
      </c>
      <c r="Q5097">
        <v>203.83699999999999</v>
      </c>
      <c r="R5097">
        <v>22902.62</v>
      </c>
      <c r="S5097">
        <v>22698.782999999999</v>
      </c>
    </row>
    <row r="5098" spans="1:19" x14ac:dyDescent="0.3">
      <c r="A5098">
        <v>2021</v>
      </c>
      <c r="B5098">
        <v>8</v>
      </c>
      <c r="C5098">
        <v>1</v>
      </c>
      <c r="D5098">
        <v>9</v>
      </c>
      <c r="E5098">
        <v>26261.828000000001</v>
      </c>
      <c r="F5098">
        <v>1451.9</v>
      </c>
      <c r="G5098">
        <v>80.731999999999999</v>
      </c>
      <c r="H5098">
        <v>59.155000000000001</v>
      </c>
      <c r="I5098">
        <v>148.09700000000001</v>
      </c>
      <c r="J5098">
        <v>3.0950000000000002</v>
      </c>
      <c r="K5098">
        <v>7.9729999999999999</v>
      </c>
      <c r="L5098">
        <v>90.147999999999996</v>
      </c>
      <c r="M5098">
        <v>28022.195</v>
      </c>
      <c r="N5098">
        <v>5728.7049999999999</v>
      </c>
      <c r="O5098">
        <v>-54.598999999999997</v>
      </c>
      <c r="P5098">
        <v>0.41799999999999998</v>
      </c>
      <c r="Q5098">
        <v>237.334</v>
      </c>
      <c r="R5098">
        <v>22347.670999999998</v>
      </c>
      <c r="S5098">
        <v>22110.337</v>
      </c>
    </row>
    <row r="5099" spans="1:19" x14ac:dyDescent="0.3">
      <c r="A5099">
        <v>2021</v>
      </c>
      <c r="B5099">
        <v>8</v>
      </c>
      <c r="C5099">
        <v>1</v>
      </c>
      <c r="D5099">
        <v>10</v>
      </c>
      <c r="E5099">
        <v>27810.677</v>
      </c>
      <c r="F5099">
        <v>1338.17</v>
      </c>
      <c r="G5099">
        <v>88.263000000000005</v>
      </c>
      <c r="H5099">
        <v>57.408000000000001</v>
      </c>
      <c r="I5099">
        <v>183.595</v>
      </c>
      <c r="J5099">
        <v>3.2829999999999999</v>
      </c>
      <c r="K5099">
        <v>16.405999999999999</v>
      </c>
      <c r="L5099">
        <v>91.617999999999995</v>
      </c>
      <c r="M5099">
        <v>29501.156999999999</v>
      </c>
      <c r="N5099">
        <v>7727.8140000000003</v>
      </c>
      <c r="O5099">
        <v>-80.515000000000001</v>
      </c>
      <c r="P5099">
        <v>1.3819999999999999</v>
      </c>
      <c r="Q5099">
        <v>272.95100000000002</v>
      </c>
      <c r="R5099">
        <v>21852.476999999999</v>
      </c>
      <c r="S5099">
        <v>21579.525000000001</v>
      </c>
    </row>
    <row r="5100" spans="1:19" x14ac:dyDescent="0.3">
      <c r="A5100">
        <v>2021</v>
      </c>
      <c r="B5100">
        <v>8</v>
      </c>
      <c r="C5100">
        <v>1</v>
      </c>
      <c r="D5100">
        <v>11</v>
      </c>
      <c r="E5100">
        <v>29024.059000000001</v>
      </c>
      <c r="F5100">
        <v>1239.184</v>
      </c>
      <c r="G5100">
        <v>94.284000000000006</v>
      </c>
      <c r="H5100">
        <v>56.944000000000003</v>
      </c>
      <c r="I5100">
        <v>236.779</v>
      </c>
      <c r="J5100">
        <v>3.4590000000000001</v>
      </c>
      <c r="K5100">
        <v>18.762</v>
      </c>
      <c r="L5100">
        <v>92.515000000000001</v>
      </c>
      <c r="M5100">
        <v>30671.703000000001</v>
      </c>
      <c r="N5100">
        <v>9065.4629999999997</v>
      </c>
      <c r="O5100">
        <v>-89.578000000000003</v>
      </c>
      <c r="P5100">
        <v>3.6040000000000001</v>
      </c>
      <c r="Q5100">
        <v>309.19200000000001</v>
      </c>
      <c r="R5100">
        <v>21692.214</v>
      </c>
      <c r="S5100">
        <v>21383.022000000001</v>
      </c>
    </row>
    <row r="5101" spans="1:19" x14ac:dyDescent="0.3">
      <c r="A5101">
        <v>2021</v>
      </c>
      <c r="B5101">
        <v>8</v>
      </c>
      <c r="C5101">
        <v>1</v>
      </c>
      <c r="D5101">
        <v>12</v>
      </c>
      <c r="E5101">
        <v>29991.66</v>
      </c>
      <c r="F5101">
        <v>1154.623</v>
      </c>
      <c r="G5101">
        <v>99.866</v>
      </c>
      <c r="H5101">
        <v>56.567999999999998</v>
      </c>
      <c r="I5101">
        <v>278.48500000000001</v>
      </c>
      <c r="J5101">
        <v>3.6019999999999999</v>
      </c>
      <c r="K5101">
        <v>8.4779999999999998</v>
      </c>
      <c r="L5101">
        <v>93.007000000000005</v>
      </c>
      <c r="M5101">
        <v>31586.421999999999</v>
      </c>
      <c r="N5101">
        <v>9715.634</v>
      </c>
      <c r="O5101">
        <v>-65.41</v>
      </c>
      <c r="P5101">
        <v>7.3280000000000003</v>
      </c>
      <c r="Q5101">
        <v>343.36200000000002</v>
      </c>
      <c r="R5101">
        <v>21928.868999999999</v>
      </c>
      <c r="S5101">
        <v>21585.507000000001</v>
      </c>
    </row>
    <row r="5102" spans="1:19" x14ac:dyDescent="0.3">
      <c r="A5102">
        <v>2021</v>
      </c>
      <c r="B5102">
        <v>8</v>
      </c>
      <c r="C5102">
        <v>1</v>
      </c>
      <c r="D5102">
        <v>13</v>
      </c>
      <c r="E5102">
        <v>30900.157999999999</v>
      </c>
      <c r="F5102">
        <v>1013.958</v>
      </c>
      <c r="G5102">
        <v>102.886</v>
      </c>
      <c r="H5102">
        <v>57.328000000000003</v>
      </c>
      <c r="I5102">
        <v>291.09500000000003</v>
      </c>
      <c r="J5102">
        <v>3.601</v>
      </c>
      <c r="K5102">
        <v>6.3090000000000002</v>
      </c>
      <c r="L5102">
        <v>93.317999999999998</v>
      </c>
      <c r="M5102">
        <v>32365.767</v>
      </c>
      <c r="N5102">
        <v>9751.1669999999995</v>
      </c>
      <c r="O5102">
        <v>-23.792000000000002</v>
      </c>
      <c r="P5102">
        <v>7.9219999999999997</v>
      </c>
      <c r="Q5102">
        <v>374.54</v>
      </c>
      <c r="R5102">
        <v>22630.47</v>
      </c>
      <c r="S5102">
        <v>22255.931</v>
      </c>
    </row>
    <row r="5103" spans="1:19" x14ac:dyDescent="0.3">
      <c r="A5103">
        <v>2021</v>
      </c>
      <c r="B5103">
        <v>8</v>
      </c>
      <c r="C5103">
        <v>1</v>
      </c>
      <c r="D5103">
        <v>14</v>
      </c>
      <c r="E5103">
        <v>31740.845000000001</v>
      </c>
      <c r="F5103">
        <v>928.33500000000004</v>
      </c>
      <c r="G5103">
        <v>104.193</v>
      </c>
      <c r="H5103">
        <v>56.14</v>
      </c>
      <c r="I5103">
        <v>281.34899999999999</v>
      </c>
      <c r="J5103">
        <v>3.157</v>
      </c>
      <c r="K5103">
        <v>-7.8650000000000002</v>
      </c>
      <c r="L5103">
        <v>93.557000000000002</v>
      </c>
      <c r="M5103">
        <v>33095.517999999996</v>
      </c>
      <c r="N5103">
        <v>9228.4969999999994</v>
      </c>
      <c r="O5103">
        <v>-10.098000000000001</v>
      </c>
      <c r="P5103">
        <v>5.52</v>
      </c>
      <c r="Q5103">
        <v>402.28199999999998</v>
      </c>
      <c r="R5103">
        <v>23871.598999999998</v>
      </c>
      <c r="S5103">
        <v>23469.316999999999</v>
      </c>
    </row>
    <row r="5104" spans="1:19" x14ac:dyDescent="0.3">
      <c r="A5104">
        <v>2021</v>
      </c>
      <c r="B5104">
        <v>8</v>
      </c>
      <c r="C5104">
        <v>1</v>
      </c>
      <c r="D5104">
        <v>15</v>
      </c>
      <c r="E5104">
        <v>32475.526000000002</v>
      </c>
      <c r="F5104">
        <v>892.93299999999999</v>
      </c>
      <c r="G5104">
        <v>104.60599999999999</v>
      </c>
      <c r="H5104">
        <v>55.896999999999998</v>
      </c>
      <c r="I5104">
        <v>270.17500000000001</v>
      </c>
      <c r="J5104">
        <v>2.6850000000000001</v>
      </c>
      <c r="K5104">
        <v>-10.688000000000001</v>
      </c>
      <c r="L5104">
        <v>93.736000000000004</v>
      </c>
      <c r="M5104">
        <v>33780.262999999999</v>
      </c>
      <c r="N5104">
        <v>8043.701</v>
      </c>
      <c r="O5104">
        <v>-6.4859999999999998</v>
      </c>
      <c r="P5104">
        <v>6.7050000000000001</v>
      </c>
      <c r="Q5104">
        <v>425.56099999999998</v>
      </c>
      <c r="R5104">
        <v>25736.344000000001</v>
      </c>
      <c r="S5104">
        <v>25310.782999999999</v>
      </c>
    </row>
    <row r="5105" spans="1:19" x14ac:dyDescent="0.3">
      <c r="A5105">
        <v>2021</v>
      </c>
      <c r="B5105">
        <v>8</v>
      </c>
      <c r="C5105">
        <v>1</v>
      </c>
      <c r="D5105">
        <v>16</v>
      </c>
      <c r="E5105">
        <v>32893.642</v>
      </c>
      <c r="F5105">
        <v>847.64499999999998</v>
      </c>
      <c r="G5105">
        <v>105.054</v>
      </c>
      <c r="H5105">
        <v>56.566000000000003</v>
      </c>
      <c r="I5105">
        <v>120.146</v>
      </c>
      <c r="J5105">
        <v>1.605</v>
      </c>
      <c r="K5105">
        <v>-52.485999999999997</v>
      </c>
      <c r="L5105">
        <v>93.834000000000003</v>
      </c>
      <c r="M5105">
        <v>33960.951999999997</v>
      </c>
      <c r="N5105">
        <v>6238.9440000000004</v>
      </c>
      <c r="O5105">
        <v>6.0000000000000001E-3</v>
      </c>
      <c r="P5105">
        <v>6.1719999999999997</v>
      </c>
      <c r="Q5105">
        <v>440.70600000000002</v>
      </c>
      <c r="R5105">
        <v>27715.83</v>
      </c>
      <c r="S5105">
        <v>27275.124</v>
      </c>
    </row>
    <row r="5106" spans="1:19" x14ac:dyDescent="0.3">
      <c r="A5106">
        <v>2021</v>
      </c>
      <c r="B5106">
        <v>8</v>
      </c>
      <c r="C5106">
        <v>1</v>
      </c>
      <c r="D5106">
        <v>17</v>
      </c>
      <c r="E5106">
        <v>32658.593000000001</v>
      </c>
      <c r="F5106">
        <v>807.38199999999995</v>
      </c>
      <c r="G5106">
        <v>103.43</v>
      </c>
      <c r="H5106">
        <v>57.018999999999998</v>
      </c>
      <c r="I5106">
        <v>125.048</v>
      </c>
      <c r="J5106">
        <v>1.504</v>
      </c>
      <c r="K5106">
        <v>-74.893000000000001</v>
      </c>
      <c r="L5106">
        <v>93.808999999999997</v>
      </c>
      <c r="M5106">
        <v>33668.463000000003</v>
      </c>
      <c r="N5106">
        <v>3944.576</v>
      </c>
      <c r="O5106">
        <v>28.44</v>
      </c>
      <c r="P5106">
        <v>7.298</v>
      </c>
      <c r="Q5106">
        <v>441.71100000000001</v>
      </c>
      <c r="R5106">
        <v>29688.15</v>
      </c>
      <c r="S5106">
        <v>29246.438999999998</v>
      </c>
    </row>
    <row r="5107" spans="1:19" x14ac:dyDescent="0.3">
      <c r="A5107">
        <v>2021</v>
      </c>
      <c r="B5107">
        <v>8</v>
      </c>
      <c r="C5107">
        <v>1</v>
      </c>
      <c r="D5107">
        <v>18</v>
      </c>
      <c r="E5107">
        <v>31715.050999999999</v>
      </c>
      <c r="F5107">
        <v>821.04</v>
      </c>
      <c r="G5107">
        <v>101.38500000000001</v>
      </c>
      <c r="H5107">
        <v>58.347000000000001</v>
      </c>
      <c r="I5107">
        <v>126.42400000000001</v>
      </c>
      <c r="J5107">
        <v>1.413</v>
      </c>
      <c r="K5107">
        <v>-73.956000000000003</v>
      </c>
      <c r="L5107">
        <v>93.599000000000004</v>
      </c>
      <c r="M5107">
        <v>32741.917000000001</v>
      </c>
      <c r="N5107">
        <v>1491.117</v>
      </c>
      <c r="O5107">
        <v>78.5</v>
      </c>
      <c r="P5107">
        <v>-2.7010000000000001</v>
      </c>
      <c r="Q5107">
        <v>428.53899999999999</v>
      </c>
      <c r="R5107">
        <v>31175.001</v>
      </c>
      <c r="S5107">
        <v>30746.462</v>
      </c>
    </row>
    <row r="5108" spans="1:19" x14ac:dyDescent="0.3">
      <c r="A5108">
        <v>2021</v>
      </c>
      <c r="B5108">
        <v>8</v>
      </c>
      <c r="C5108">
        <v>1</v>
      </c>
      <c r="D5108">
        <v>19</v>
      </c>
      <c r="E5108">
        <v>30891.416000000001</v>
      </c>
      <c r="F5108">
        <v>854.65099999999995</v>
      </c>
      <c r="G5108">
        <v>99.673000000000002</v>
      </c>
      <c r="H5108">
        <v>58.033000000000001</v>
      </c>
      <c r="I5108">
        <v>140.63300000000001</v>
      </c>
      <c r="J5108">
        <v>1.3069999999999999</v>
      </c>
      <c r="K5108">
        <v>-77.257999999999996</v>
      </c>
      <c r="L5108">
        <v>93.381</v>
      </c>
      <c r="M5108">
        <v>31962.162</v>
      </c>
      <c r="N5108">
        <v>170.67</v>
      </c>
      <c r="O5108">
        <v>102.456</v>
      </c>
      <c r="P5108">
        <v>1.9970000000000001</v>
      </c>
      <c r="Q5108">
        <v>398.39</v>
      </c>
      <c r="R5108">
        <v>31687.038</v>
      </c>
      <c r="S5108">
        <v>31288.648000000001</v>
      </c>
    </row>
    <row r="5109" spans="1:19" x14ac:dyDescent="0.3">
      <c r="A5109">
        <v>2021</v>
      </c>
      <c r="B5109">
        <v>8</v>
      </c>
      <c r="C5109">
        <v>1</v>
      </c>
      <c r="D5109">
        <v>20</v>
      </c>
      <c r="E5109">
        <v>31189.649000000001</v>
      </c>
      <c r="F5109">
        <v>904.23500000000001</v>
      </c>
      <c r="G5109">
        <v>96.917000000000002</v>
      </c>
      <c r="H5109">
        <v>58.643000000000001</v>
      </c>
      <c r="I5109">
        <v>205.107</v>
      </c>
      <c r="J5109">
        <v>1.6870000000000001</v>
      </c>
      <c r="K5109">
        <v>-77.322000000000003</v>
      </c>
      <c r="L5109">
        <v>93.451999999999998</v>
      </c>
      <c r="M5109">
        <v>32375.451000000001</v>
      </c>
      <c r="N5109">
        <v>6.9000000000000006E-2</v>
      </c>
      <c r="O5109">
        <v>100.584</v>
      </c>
      <c r="P5109">
        <v>5.4039999999999999</v>
      </c>
      <c r="Q5109">
        <v>362.04199999999997</v>
      </c>
      <c r="R5109">
        <v>32269.394</v>
      </c>
      <c r="S5109">
        <v>31907.351999999999</v>
      </c>
    </row>
    <row r="5110" spans="1:19" x14ac:dyDescent="0.3">
      <c r="A5110">
        <v>2021</v>
      </c>
      <c r="B5110">
        <v>8</v>
      </c>
      <c r="C5110">
        <v>1</v>
      </c>
      <c r="D5110">
        <v>21</v>
      </c>
      <c r="E5110">
        <v>29690.387999999999</v>
      </c>
      <c r="F5110">
        <v>999.88900000000001</v>
      </c>
      <c r="G5110">
        <v>94.055999999999997</v>
      </c>
      <c r="H5110">
        <v>60.56</v>
      </c>
      <c r="I5110">
        <v>429.49599999999998</v>
      </c>
      <c r="J5110">
        <v>2.3239999999999998</v>
      </c>
      <c r="K5110">
        <v>-18.210999999999999</v>
      </c>
      <c r="L5110">
        <v>92.924000000000007</v>
      </c>
      <c r="M5110">
        <v>31257.37</v>
      </c>
      <c r="N5110">
        <v>0</v>
      </c>
      <c r="O5110">
        <v>0</v>
      </c>
      <c r="P5110">
        <v>1.637</v>
      </c>
      <c r="Q5110">
        <v>321.62599999999998</v>
      </c>
      <c r="R5110">
        <v>31255.733</v>
      </c>
      <c r="S5110">
        <v>30934.107</v>
      </c>
    </row>
    <row r="5111" spans="1:19" x14ac:dyDescent="0.3">
      <c r="A5111">
        <v>2021</v>
      </c>
      <c r="B5111">
        <v>8</v>
      </c>
      <c r="C5111">
        <v>1</v>
      </c>
      <c r="D5111">
        <v>22</v>
      </c>
      <c r="E5111">
        <v>27215.164000000001</v>
      </c>
      <c r="F5111">
        <v>1179.1130000000001</v>
      </c>
      <c r="G5111">
        <v>89.167000000000002</v>
      </c>
      <c r="H5111">
        <v>61.962000000000003</v>
      </c>
      <c r="I5111">
        <v>471.82100000000003</v>
      </c>
      <c r="J5111">
        <v>2.1179999999999999</v>
      </c>
      <c r="K5111">
        <v>12.2</v>
      </c>
      <c r="L5111">
        <v>91.165999999999997</v>
      </c>
      <c r="M5111">
        <v>29033.544999999998</v>
      </c>
      <c r="N5111">
        <v>0</v>
      </c>
      <c r="O5111">
        <v>0</v>
      </c>
      <c r="P5111">
        <v>-11.151</v>
      </c>
      <c r="Q5111">
        <v>284.67200000000003</v>
      </c>
      <c r="R5111">
        <v>29044.696</v>
      </c>
      <c r="S5111">
        <v>28760.024000000001</v>
      </c>
    </row>
    <row r="5112" spans="1:19" x14ac:dyDescent="0.3">
      <c r="A5112">
        <v>2021</v>
      </c>
      <c r="B5112">
        <v>8</v>
      </c>
      <c r="C5112">
        <v>1</v>
      </c>
      <c r="D5112">
        <v>23</v>
      </c>
      <c r="E5112">
        <v>24725.59</v>
      </c>
      <c r="F5112">
        <v>1339.098</v>
      </c>
      <c r="G5112">
        <v>82.100999999999999</v>
      </c>
      <c r="H5112">
        <v>62.581000000000003</v>
      </c>
      <c r="I5112">
        <v>584.36300000000006</v>
      </c>
      <c r="J5112">
        <v>3.633</v>
      </c>
      <c r="K5112">
        <v>30.629000000000001</v>
      </c>
      <c r="L5112">
        <v>89.200999999999993</v>
      </c>
      <c r="M5112">
        <v>26835.094000000001</v>
      </c>
      <c r="N5112">
        <v>0</v>
      </c>
      <c r="O5112">
        <v>0</v>
      </c>
      <c r="P5112">
        <v>-14.542</v>
      </c>
      <c r="Q5112">
        <v>244.601</v>
      </c>
      <c r="R5112">
        <v>26849.636999999999</v>
      </c>
      <c r="S5112">
        <v>26605.035</v>
      </c>
    </row>
    <row r="5113" spans="1:19" x14ac:dyDescent="0.3">
      <c r="A5113">
        <v>2021</v>
      </c>
      <c r="B5113">
        <v>8</v>
      </c>
      <c r="C5113">
        <v>1</v>
      </c>
      <c r="D5113">
        <v>24</v>
      </c>
      <c r="E5113">
        <v>22865.42</v>
      </c>
      <c r="F5113">
        <v>1622.923</v>
      </c>
      <c r="G5113">
        <v>76.150000000000006</v>
      </c>
      <c r="H5113">
        <v>62.465000000000003</v>
      </c>
      <c r="I5113">
        <v>999.05899999999997</v>
      </c>
      <c r="J5113">
        <v>6.2009999999999996</v>
      </c>
      <c r="K5113">
        <v>37.610999999999997</v>
      </c>
      <c r="L5113">
        <v>88.082999999999998</v>
      </c>
      <c r="M5113">
        <v>25681.761999999999</v>
      </c>
      <c r="N5113">
        <v>0</v>
      </c>
      <c r="O5113">
        <v>0</v>
      </c>
      <c r="P5113">
        <v>-23.413</v>
      </c>
      <c r="Q5113">
        <v>209.23500000000001</v>
      </c>
      <c r="R5113">
        <v>25705.174999999999</v>
      </c>
      <c r="S5113">
        <v>25495.94</v>
      </c>
    </row>
    <row r="5114" spans="1:19" x14ac:dyDescent="0.3">
      <c r="A5114">
        <v>2021</v>
      </c>
      <c r="B5114">
        <v>8</v>
      </c>
      <c r="C5114">
        <v>2</v>
      </c>
      <c r="D5114">
        <v>1</v>
      </c>
      <c r="E5114">
        <v>23746.968000000001</v>
      </c>
      <c r="F5114">
        <v>1683.3140000000001</v>
      </c>
      <c r="G5114">
        <v>79.819000000000003</v>
      </c>
      <c r="H5114">
        <v>62.417000000000002</v>
      </c>
      <c r="I5114">
        <v>709.25599999999997</v>
      </c>
      <c r="J5114">
        <v>6.0380000000000003</v>
      </c>
      <c r="K5114">
        <v>36.51</v>
      </c>
      <c r="L5114">
        <v>88.555000000000007</v>
      </c>
      <c r="M5114">
        <v>26333.059000000001</v>
      </c>
      <c r="N5114">
        <v>0</v>
      </c>
      <c r="O5114">
        <v>0</v>
      </c>
      <c r="P5114">
        <v>-19.059999999999999</v>
      </c>
      <c r="Q5114">
        <v>188.99299999999999</v>
      </c>
      <c r="R5114">
        <v>26352.118999999999</v>
      </c>
      <c r="S5114">
        <v>26163.126</v>
      </c>
    </row>
    <row r="5115" spans="1:19" x14ac:dyDescent="0.3">
      <c r="A5115">
        <v>2021</v>
      </c>
      <c r="B5115">
        <v>8</v>
      </c>
      <c r="C5115">
        <v>2</v>
      </c>
      <c r="D5115">
        <v>2</v>
      </c>
      <c r="E5115">
        <v>22724.856</v>
      </c>
      <c r="F5115">
        <v>1800.98</v>
      </c>
      <c r="G5115">
        <v>75.456999999999994</v>
      </c>
      <c r="H5115">
        <v>62.371000000000002</v>
      </c>
      <c r="I5115">
        <v>424.76799999999997</v>
      </c>
      <c r="J5115">
        <v>5.9470000000000001</v>
      </c>
      <c r="K5115">
        <v>31.466999999999999</v>
      </c>
      <c r="L5115">
        <v>87.941000000000003</v>
      </c>
      <c r="M5115">
        <v>25138.33</v>
      </c>
      <c r="N5115">
        <v>0</v>
      </c>
      <c r="O5115">
        <v>0</v>
      </c>
      <c r="P5115">
        <v>-14.534000000000001</v>
      </c>
      <c r="Q5115">
        <v>172.505</v>
      </c>
      <c r="R5115">
        <v>25152.863000000001</v>
      </c>
      <c r="S5115">
        <v>24980.358</v>
      </c>
    </row>
    <row r="5116" spans="1:19" x14ac:dyDescent="0.3">
      <c r="A5116">
        <v>2021</v>
      </c>
      <c r="B5116">
        <v>8</v>
      </c>
      <c r="C5116">
        <v>2</v>
      </c>
      <c r="D5116">
        <v>3</v>
      </c>
      <c r="E5116">
        <v>22200.13</v>
      </c>
      <c r="F5116">
        <v>1807.152</v>
      </c>
      <c r="G5116">
        <v>72.429000000000002</v>
      </c>
      <c r="H5116">
        <v>62.505000000000003</v>
      </c>
      <c r="I5116">
        <v>241.59299999999999</v>
      </c>
      <c r="J5116">
        <v>5.7679999999999998</v>
      </c>
      <c r="K5116">
        <v>28.266999999999999</v>
      </c>
      <c r="L5116">
        <v>87.647999999999996</v>
      </c>
      <c r="M5116">
        <v>24433.062000000002</v>
      </c>
      <c r="N5116">
        <v>0</v>
      </c>
      <c r="O5116">
        <v>0</v>
      </c>
      <c r="P5116">
        <v>-8.3719999999999999</v>
      </c>
      <c r="Q5116">
        <v>165.34800000000001</v>
      </c>
      <c r="R5116">
        <v>24441.434000000001</v>
      </c>
      <c r="S5116">
        <v>24276.085999999999</v>
      </c>
    </row>
    <row r="5117" spans="1:19" x14ac:dyDescent="0.3">
      <c r="A5117">
        <v>2021</v>
      </c>
      <c r="B5117">
        <v>8</v>
      </c>
      <c r="C5117">
        <v>2</v>
      </c>
      <c r="D5117">
        <v>4</v>
      </c>
      <c r="E5117">
        <v>22423.281999999999</v>
      </c>
      <c r="F5117">
        <v>1811.9480000000001</v>
      </c>
      <c r="G5117">
        <v>70.41</v>
      </c>
      <c r="H5117">
        <v>62.844999999999999</v>
      </c>
      <c r="I5117">
        <v>121.383</v>
      </c>
      <c r="J5117">
        <v>4.4950000000000001</v>
      </c>
      <c r="K5117">
        <v>26.616</v>
      </c>
      <c r="L5117">
        <v>87.765000000000001</v>
      </c>
      <c r="M5117">
        <v>24538.332999999999</v>
      </c>
      <c r="N5117">
        <v>0</v>
      </c>
      <c r="O5117">
        <v>0</v>
      </c>
      <c r="P5117">
        <v>-5.274</v>
      </c>
      <c r="Q5117">
        <v>164.928</v>
      </c>
      <c r="R5117">
        <v>24543.607</v>
      </c>
      <c r="S5117">
        <v>24378.679</v>
      </c>
    </row>
    <row r="5118" spans="1:19" x14ac:dyDescent="0.3">
      <c r="A5118">
        <v>2021</v>
      </c>
      <c r="B5118">
        <v>8</v>
      </c>
      <c r="C5118">
        <v>2</v>
      </c>
      <c r="D5118">
        <v>5</v>
      </c>
      <c r="E5118">
        <v>23591.95</v>
      </c>
      <c r="F5118">
        <v>1706.076</v>
      </c>
      <c r="G5118">
        <v>69.805000000000007</v>
      </c>
      <c r="H5118">
        <v>63.308</v>
      </c>
      <c r="I5118">
        <v>84.954999999999998</v>
      </c>
      <c r="J5118">
        <v>2.8220000000000001</v>
      </c>
      <c r="K5118">
        <v>12.054</v>
      </c>
      <c r="L5118">
        <v>88.436999999999998</v>
      </c>
      <c r="M5118">
        <v>25549.601999999999</v>
      </c>
      <c r="N5118">
        <v>0</v>
      </c>
      <c r="O5118">
        <v>0</v>
      </c>
      <c r="P5118">
        <v>-5.5880000000000001</v>
      </c>
      <c r="Q5118">
        <v>175.51499999999999</v>
      </c>
      <c r="R5118">
        <v>25555.19</v>
      </c>
      <c r="S5118">
        <v>25379.674999999999</v>
      </c>
    </row>
    <row r="5119" spans="1:19" x14ac:dyDescent="0.3">
      <c r="A5119">
        <v>2021</v>
      </c>
      <c r="B5119">
        <v>8</v>
      </c>
      <c r="C5119">
        <v>2</v>
      </c>
      <c r="D5119">
        <v>6</v>
      </c>
      <c r="E5119">
        <v>25216.409</v>
      </c>
      <c r="F5119">
        <v>1526.683</v>
      </c>
      <c r="G5119">
        <v>70.524000000000001</v>
      </c>
      <c r="H5119">
        <v>64.185000000000002</v>
      </c>
      <c r="I5119">
        <v>149.79499999999999</v>
      </c>
      <c r="J5119">
        <v>3.399</v>
      </c>
      <c r="K5119">
        <v>5.3760000000000003</v>
      </c>
      <c r="L5119">
        <v>89.399000000000001</v>
      </c>
      <c r="M5119">
        <v>27055.245999999999</v>
      </c>
      <c r="N5119">
        <v>62.822000000000003</v>
      </c>
      <c r="O5119">
        <v>0</v>
      </c>
      <c r="P5119">
        <v>-1.22</v>
      </c>
      <c r="Q5119">
        <v>198.38200000000001</v>
      </c>
      <c r="R5119">
        <v>26993.644</v>
      </c>
      <c r="S5119">
        <v>26795.261999999999</v>
      </c>
    </row>
    <row r="5120" spans="1:19" x14ac:dyDescent="0.3">
      <c r="A5120">
        <v>2021</v>
      </c>
      <c r="B5120">
        <v>8</v>
      </c>
      <c r="C5120">
        <v>2</v>
      </c>
      <c r="D5120">
        <v>7</v>
      </c>
      <c r="E5120">
        <v>26972.465</v>
      </c>
      <c r="F5120">
        <v>1364.508</v>
      </c>
      <c r="G5120">
        <v>72.394000000000005</v>
      </c>
      <c r="H5120">
        <v>64.003</v>
      </c>
      <c r="I5120">
        <v>294.92899999999997</v>
      </c>
      <c r="J5120">
        <v>4.1639999999999997</v>
      </c>
      <c r="K5120">
        <v>11.888</v>
      </c>
      <c r="L5120">
        <v>90.725999999999999</v>
      </c>
      <c r="M5120">
        <v>28802.684000000001</v>
      </c>
      <c r="N5120">
        <v>1044.1759999999999</v>
      </c>
      <c r="O5120">
        <v>0</v>
      </c>
      <c r="P5120">
        <v>-0.58199999999999996</v>
      </c>
      <c r="Q5120">
        <v>240.661</v>
      </c>
      <c r="R5120">
        <v>27759.089</v>
      </c>
      <c r="S5120">
        <v>27518.428</v>
      </c>
    </row>
    <row r="5121" spans="1:19" x14ac:dyDescent="0.3">
      <c r="A5121">
        <v>2021</v>
      </c>
      <c r="B5121">
        <v>8</v>
      </c>
      <c r="C5121">
        <v>2</v>
      </c>
      <c r="D5121">
        <v>8</v>
      </c>
      <c r="E5121">
        <v>29356.778999999999</v>
      </c>
      <c r="F5121">
        <v>1271.4690000000001</v>
      </c>
      <c r="G5121">
        <v>78.433000000000007</v>
      </c>
      <c r="H5121">
        <v>62.56</v>
      </c>
      <c r="I5121">
        <v>488.18</v>
      </c>
      <c r="J5121">
        <v>4.9000000000000004</v>
      </c>
      <c r="K5121">
        <v>6.9640000000000004</v>
      </c>
      <c r="L5121">
        <v>92.51</v>
      </c>
      <c r="M5121">
        <v>31283.363000000001</v>
      </c>
      <c r="N5121">
        <v>3360.6979999999999</v>
      </c>
      <c r="O5121">
        <v>-16.962</v>
      </c>
      <c r="P5121">
        <v>0.29099999999999998</v>
      </c>
      <c r="Q5121">
        <v>292.46100000000001</v>
      </c>
      <c r="R5121">
        <v>27939.335999999999</v>
      </c>
      <c r="S5121">
        <v>27646.875</v>
      </c>
    </row>
    <row r="5122" spans="1:19" x14ac:dyDescent="0.3">
      <c r="A5122">
        <v>2021</v>
      </c>
      <c r="B5122">
        <v>8</v>
      </c>
      <c r="C5122">
        <v>2</v>
      </c>
      <c r="D5122">
        <v>9</v>
      </c>
      <c r="E5122">
        <v>31540.721000000001</v>
      </c>
      <c r="F5122">
        <v>1187.818</v>
      </c>
      <c r="G5122">
        <v>85.024000000000001</v>
      </c>
      <c r="H5122">
        <v>59.02</v>
      </c>
      <c r="I5122">
        <v>601.69799999999998</v>
      </c>
      <c r="J5122">
        <v>5.4370000000000003</v>
      </c>
      <c r="K5122">
        <v>7.8540000000000001</v>
      </c>
      <c r="L5122">
        <v>93.376999999999995</v>
      </c>
      <c r="M5122">
        <v>33495.925000000003</v>
      </c>
      <c r="N5122">
        <v>5728.7049999999999</v>
      </c>
      <c r="O5122">
        <v>-54.598999999999997</v>
      </c>
      <c r="P5122">
        <v>0.41799999999999998</v>
      </c>
      <c r="Q5122">
        <v>337.423</v>
      </c>
      <c r="R5122">
        <v>27821.401000000002</v>
      </c>
      <c r="S5122">
        <v>27483.977999999999</v>
      </c>
    </row>
    <row r="5123" spans="1:19" x14ac:dyDescent="0.3">
      <c r="A5123">
        <v>2021</v>
      </c>
      <c r="B5123">
        <v>8</v>
      </c>
      <c r="C5123">
        <v>2</v>
      </c>
      <c r="D5123">
        <v>10</v>
      </c>
      <c r="E5123">
        <v>34005.555999999997</v>
      </c>
      <c r="F5123">
        <v>1112.9490000000001</v>
      </c>
      <c r="G5123">
        <v>92.248000000000005</v>
      </c>
      <c r="H5123">
        <v>56.734000000000002</v>
      </c>
      <c r="I5123">
        <v>568.28399999999999</v>
      </c>
      <c r="J5123">
        <v>5.7370000000000001</v>
      </c>
      <c r="K5123">
        <v>16.992000000000001</v>
      </c>
      <c r="L5123">
        <v>93.92</v>
      </c>
      <c r="M5123">
        <v>35860.171999999999</v>
      </c>
      <c r="N5123">
        <v>7727.8140000000003</v>
      </c>
      <c r="O5123">
        <v>-80.515000000000001</v>
      </c>
      <c r="P5123">
        <v>1.3819999999999999</v>
      </c>
      <c r="Q5123">
        <v>375.10500000000002</v>
      </c>
      <c r="R5123">
        <v>28211.491000000002</v>
      </c>
      <c r="S5123">
        <v>27836.385999999999</v>
      </c>
    </row>
    <row r="5124" spans="1:19" x14ac:dyDescent="0.3">
      <c r="A5124">
        <v>2021</v>
      </c>
      <c r="B5124">
        <v>8</v>
      </c>
      <c r="C5124">
        <v>2</v>
      </c>
      <c r="D5124">
        <v>11</v>
      </c>
      <c r="E5124">
        <v>35700.612999999998</v>
      </c>
      <c r="F5124">
        <v>1040.0419999999999</v>
      </c>
      <c r="G5124">
        <v>99.024000000000001</v>
      </c>
      <c r="H5124">
        <v>55.972999999999999</v>
      </c>
      <c r="I5124">
        <v>483.69600000000003</v>
      </c>
      <c r="J5124">
        <v>5.8719999999999999</v>
      </c>
      <c r="K5124">
        <v>19.942</v>
      </c>
      <c r="L5124">
        <v>94.188999999999993</v>
      </c>
      <c r="M5124">
        <v>37400.324999999997</v>
      </c>
      <c r="N5124">
        <v>9065.4629999999997</v>
      </c>
      <c r="O5124">
        <v>-89.578000000000003</v>
      </c>
      <c r="P5124">
        <v>3.6040000000000001</v>
      </c>
      <c r="Q5124">
        <v>412.95299999999997</v>
      </c>
      <c r="R5124">
        <v>28420.835999999999</v>
      </c>
      <c r="S5124">
        <v>28007.883000000002</v>
      </c>
    </row>
    <row r="5125" spans="1:19" x14ac:dyDescent="0.3">
      <c r="A5125">
        <v>2021</v>
      </c>
      <c r="B5125">
        <v>8</v>
      </c>
      <c r="C5125">
        <v>2</v>
      </c>
      <c r="D5125">
        <v>12</v>
      </c>
      <c r="E5125">
        <v>37407.644999999997</v>
      </c>
      <c r="F5125">
        <v>973.04200000000003</v>
      </c>
      <c r="G5125">
        <v>106.765</v>
      </c>
      <c r="H5125">
        <v>55.530999999999999</v>
      </c>
      <c r="I5125">
        <v>447.51600000000002</v>
      </c>
      <c r="J5125">
        <v>5.8419999999999996</v>
      </c>
      <c r="K5125">
        <v>8.6180000000000003</v>
      </c>
      <c r="L5125">
        <v>94.412000000000006</v>
      </c>
      <c r="M5125">
        <v>38992.606</v>
      </c>
      <c r="N5125">
        <v>9715.634</v>
      </c>
      <c r="O5125">
        <v>-65.41</v>
      </c>
      <c r="P5125">
        <v>7.3280000000000003</v>
      </c>
      <c r="Q5125">
        <v>446.95699999999999</v>
      </c>
      <c r="R5125">
        <v>29335.054</v>
      </c>
      <c r="S5125">
        <v>28888.097000000002</v>
      </c>
    </row>
    <row r="5126" spans="1:19" x14ac:dyDescent="0.3">
      <c r="A5126">
        <v>2021</v>
      </c>
      <c r="B5126">
        <v>8</v>
      </c>
      <c r="C5126">
        <v>2</v>
      </c>
      <c r="D5126">
        <v>13</v>
      </c>
      <c r="E5126">
        <v>39205.379000000001</v>
      </c>
      <c r="F5126">
        <v>842.49699999999996</v>
      </c>
      <c r="G5126">
        <v>111.952</v>
      </c>
      <c r="H5126">
        <v>56.533000000000001</v>
      </c>
      <c r="I5126">
        <v>423.50099999999998</v>
      </c>
      <c r="J5126">
        <v>5.7359999999999998</v>
      </c>
      <c r="K5126">
        <v>6.3289999999999997</v>
      </c>
      <c r="L5126">
        <v>94.617000000000004</v>
      </c>
      <c r="M5126">
        <v>40634.593000000001</v>
      </c>
      <c r="N5126">
        <v>9751.1669999999995</v>
      </c>
      <c r="O5126">
        <v>-23.792000000000002</v>
      </c>
      <c r="P5126">
        <v>7.9219999999999997</v>
      </c>
      <c r="Q5126">
        <v>476.09399999999999</v>
      </c>
      <c r="R5126">
        <v>30899.295999999998</v>
      </c>
      <c r="S5126">
        <v>30423.202000000001</v>
      </c>
    </row>
    <row r="5127" spans="1:19" x14ac:dyDescent="0.3">
      <c r="A5127">
        <v>2021</v>
      </c>
      <c r="B5127">
        <v>8</v>
      </c>
      <c r="C5127">
        <v>2</v>
      </c>
      <c r="D5127">
        <v>14</v>
      </c>
      <c r="E5127">
        <v>40497.74</v>
      </c>
      <c r="F5127">
        <v>773.245</v>
      </c>
      <c r="G5127">
        <v>116.113</v>
      </c>
      <c r="H5127">
        <v>55.036000000000001</v>
      </c>
      <c r="I5127">
        <v>351.24599999999998</v>
      </c>
      <c r="J5127">
        <v>5.0949999999999998</v>
      </c>
      <c r="K5127">
        <v>-10.867000000000001</v>
      </c>
      <c r="L5127">
        <v>94.757000000000005</v>
      </c>
      <c r="M5127">
        <v>41766.252999999997</v>
      </c>
      <c r="N5127">
        <v>9228.4969999999994</v>
      </c>
      <c r="O5127">
        <v>-10.098000000000001</v>
      </c>
      <c r="P5127">
        <v>5.52</v>
      </c>
      <c r="Q5127">
        <v>500.86700000000002</v>
      </c>
      <c r="R5127">
        <v>32542.333999999999</v>
      </c>
      <c r="S5127">
        <v>32041.467000000001</v>
      </c>
    </row>
    <row r="5128" spans="1:19" x14ac:dyDescent="0.3">
      <c r="A5128">
        <v>2021</v>
      </c>
      <c r="B5128">
        <v>8</v>
      </c>
      <c r="C5128">
        <v>2</v>
      </c>
      <c r="D5128">
        <v>15</v>
      </c>
      <c r="E5128">
        <v>41214.381000000001</v>
      </c>
      <c r="F5128">
        <v>748.58699999999999</v>
      </c>
      <c r="G5128">
        <v>119.861</v>
      </c>
      <c r="H5128">
        <v>54.84</v>
      </c>
      <c r="I5128">
        <v>284.096</v>
      </c>
      <c r="J5128">
        <v>4.0839999999999996</v>
      </c>
      <c r="K5128">
        <v>-15.169</v>
      </c>
      <c r="L5128">
        <v>94.828999999999994</v>
      </c>
      <c r="M5128">
        <v>42385.646999999997</v>
      </c>
      <c r="N5128">
        <v>8043.701</v>
      </c>
      <c r="O5128">
        <v>-6.4859999999999998</v>
      </c>
      <c r="P5128">
        <v>6.7050000000000001</v>
      </c>
      <c r="Q5128">
        <v>516.28700000000003</v>
      </c>
      <c r="R5128">
        <v>34341.726999999999</v>
      </c>
      <c r="S5128">
        <v>33825.440000000002</v>
      </c>
    </row>
    <row r="5129" spans="1:19" x14ac:dyDescent="0.3">
      <c r="A5129">
        <v>2021</v>
      </c>
      <c r="B5129">
        <v>8</v>
      </c>
      <c r="C5129">
        <v>2</v>
      </c>
      <c r="D5129">
        <v>16</v>
      </c>
      <c r="E5129">
        <v>41430.959999999999</v>
      </c>
      <c r="F5129">
        <v>715.71299999999997</v>
      </c>
      <c r="G5129">
        <v>122.968</v>
      </c>
      <c r="H5129">
        <v>55.683</v>
      </c>
      <c r="I5129">
        <v>91.177000000000007</v>
      </c>
      <c r="J5129">
        <v>1.821</v>
      </c>
      <c r="K5129">
        <v>-73.616</v>
      </c>
      <c r="L5129">
        <v>94.861000000000004</v>
      </c>
      <c r="M5129">
        <v>42316.597999999998</v>
      </c>
      <c r="N5129">
        <v>6238.9440000000004</v>
      </c>
      <c r="O5129">
        <v>6.0000000000000001E-3</v>
      </c>
      <c r="P5129">
        <v>6.1719999999999997</v>
      </c>
      <c r="Q5129">
        <v>522.15300000000002</v>
      </c>
      <c r="R5129">
        <v>36071.476000000002</v>
      </c>
      <c r="S5129">
        <v>35549.324000000001</v>
      </c>
    </row>
    <row r="5130" spans="1:19" x14ac:dyDescent="0.3">
      <c r="A5130">
        <v>2021</v>
      </c>
      <c r="B5130">
        <v>8</v>
      </c>
      <c r="C5130">
        <v>2</v>
      </c>
      <c r="D5130">
        <v>17</v>
      </c>
      <c r="E5130">
        <v>40597.184999999998</v>
      </c>
      <c r="F5130">
        <v>697.553</v>
      </c>
      <c r="G5130">
        <v>123.372</v>
      </c>
      <c r="H5130">
        <v>56.286000000000001</v>
      </c>
      <c r="I5130">
        <v>98.588999999999999</v>
      </c>
      <c r="J5130">
        <v>2.069</v>
      </c>
      <c r="K5130">
        <v>-106.806</v>
      </c>
      <c r="L5130">
        <v>94.813999999999993</v>
      </c>
      <c r="M5130">
        <v>41439.69</v>
      </c>
      <c r="N5130">
        <v>3944.576</v>
      </c>
      <c r="O5130">
        <v>28.44</v>
      </c>
      <c r="P5130">
        <v>7.298</v>
      </c>
      <c r="Q5130">
        <v>515.96400000000006</v>
      </c>
      <c r="R5130">
        <v>37459.375999999997</v>
      </c>
      <c r="S5130">
        <v>36943.411999999997</v>
      </c>
    </row>
    <row r="5131" spans="1:19" x14ac:dyDescent="0.3">
      <c r="A5131">
        <v>2021</v>
      </c>
      <c r="B5131">
        <v>8</v>
      </c>
      <c r="C5131">
        <v>2</v>
      </c>
      <c r="D5131">
        <v>18</v>
      </c>
      <c r="E5131">
        <v>38968.173999999999</v>
      </c>
      <c r="F5131">
        <v>731.52200000000005</v>
      </c>
      <c r="G5131">
        <v>121.85299999999999</v>
      </c>
      <c r="H5131">
        <v>57.851999999999997</v>
      </c>
      <c r="I5131">
        <v>124.655</v>
      </c>
      <c r="J5131">
        <v>2.0009999999999999</v>
      </c>
      <c r="K5131">
        <v>-103.59099999999999</v>
      </c>
      <c r="L5131">
        <v>94.686999999999998</v>
      </c>
      <c r="M5131">
        <v>39875.300999999999</v>
      </c>
      <c r="N5131">
        <v>1491.117</v>
      </c>
      <c r="O5131">
        <v>78.5</v>
      </c>
      <c r="P5131">
        <v>-2.7010000000000001</v>
      </c>
      <c r="Q5131">
        <v>490.72500000000002</v>
      </c>
      <c r="R5131">
        <v>38308.385000000002</v>
      </c>
      <c r="S5131">
        <v>37817.660000000003</v>
      </c>
    </row>
    <row r="5132" spans="1:19" x14ac:dyDescent="0.3">
      <c r="A5132">
        <v>2021</v>
      </c>
      <c r="B5132">
        <v>8</v>
      </c>
      <c r="C5132">
        <v>2</v>
      </c>
      <c r="D5132">
        <v>19</v>
      </c>
      <c r="E5132">
        <v>37301.135999999999</v>
      </c>
      <c r="F5132">
        <v>773.77</v>
      </c>
      <c r="G5132">
        <v>117.456</v>
      </c>
      <c r="H5132">
        <v>57.58</v>
      </c>
      <c r="I5132">
        <v>137.489</v>
      </c>
      <c r="J5132">
        <v>1.8859999999999999</v>
      </c>
      <c r="K5132">
        <v>-103.354</v>
      </c>
      <c r="L5132">
        <v>94.475999999999999</v>
      </c>
      <c r="M5132">
        <v>38262.982000000004</v>
      </c>
      <c r="N5132">
        <v>170.67</v>
      </c>
      <c r="O5132">
        <v>102.456</v>
      </c>
      <c r="P5132">
        <v>1.9970000000000001</v>
      </c>
      <c r="Q5132">
        <v>440.23700000000002</v>
      </c>
      <c r="R5132">
        <v>37987.858999999997</v>
      </c>
      <c r="S5132">
        <v>37547.622000000003</v>
      </c>
    </row>
    <row r="5133" spans="1:19" x14ac:dyDescent="0.3">
      <c r="A5133">
        <v>2021</v>
      </c>
      <c r="B5133">
        <v>8</v>
      </c>
      <c r="C5133">
        <v>2</v>
      </c>
      <c r="D5133">
        <v>20</v>
      </c>
      <c r="E5133">
        <v>36906.673999999999</v>
      </c>
      <c r="F5133">
        <v>829.07399999999996</v>
      </c>
      <c r="G5133">
        <v>110.917</v>
      </c>
      <c r="H5133">
        <v>58.218000000000004</v>
      </c>
      <c r="I5133">
        <v>165.87</v>
      </c>
      <c r="J5133">
        <v>3.3860000000000001</v>
      </c>
      <c r="K5133">
        <v>-98.908000000000001</v>
      </c>
      <c r="L5133">
        <v>94.433999999999997</v>
      </c>
      <c r="M5133">
        <v>37958.748</v>
      </c>
      <c r="N5133">
        <v>6.9000000000000006E-2</v>
      </c>
      <c r="O5133">
        <v>100.584</v>
      </c>
      <c r="P5133">
        <v>5.4039999999999999</v>
      </c>
      <c r="Q5133">
        <v>389.10399999999998</v>
      </c>
      <c r="R5133">
        <v>37852.690999999999</v>
      </c>
      <c r="S5133">
        <v>37463.587</v>
      </c>
    </row>
    <row r="5134" spans="1:19" x14ac:dyDescent="0.3">
      <c r="A5134">
        <v>2021</v>
      </c>
      <c r="B5134">
        <v>8</v>
      </c>
      <c r="C5134">
        <v>2</v>
      </c>
      <c r="D5134">
        <v>21</v>
      </c>
      <c r="E5134">
        <v>34566.383999999998</v>
      </c>
      <c r="F5134">
        <v>930.74400000000003</v>
      </c>
      <c r="G5134">
        <v>104.571</v>
      </c>
      <c r="H5134">
        <v>60.276000000000003</v>
      </c>
      <c r="I5134">
        <v>599.99599999999998</v>
      </c>
      <c r="J5134">
        <v>6.1710000000000003</v>
      </c>
      <c r="K5134">
        <v>-22.166</v>
      </c>
      <c r="L5134">
        <v>94.081000000000003</v>
      </c>
      <c r="M5134">
        <v>36235.485999999997</v>
      </c>
      <c r="N5134">
        <v>0</v>
      </c>
      <c r="O5134">
        <v>0</v>
      </c>
      <c r="P5134">
        <v>1.637</v>
      </c>
      <c r="Q5134">
        <v>341.548</v>
      </c>
      <c r="R5134">
        <v>36233.849000000002</v>
      </c>
      <c r="S5134">
        <v>35892.300999999999</v>
      </c>
    </row>
    <row r="5135" spans="1:19" x14ac:dyDescent="0.3">
      <c r="A5135">
        <v>2021</v>
      </c>
      <c r="B5135">
        <v>8</v>
      </c>
      <c r="C5135">
        <v>2</v>
      </c>
      <c r="D5135">
        <v>22</v>
      </c>
      <c r="E5135">
        <v>31006.612000000001</v>
      </c>
      <c r="F5135">
        <v>1123.6030000000001</v>
      </c>
      <c r="G5135">
        <v>96.733000000000004</v>
      </c>
      <c r="H5135">
        <v>61.829000000000001</v>
      </c>
      <c r="I5135">
        <v>669.53200000000004</v>
      </c>
      <c r="J5135">
        <v>5.7759999999999998</v>
      </c>
      <c r="K5135">
        <v>14.064</v>
      </c>
      <c r="L5135">
        <v>93.242000000000004</v>
      </c>
      <c r="M5135">
        <v>32974.658000000003</v>
      </c>
      <c r="N5135">
        <v>0</v>
      </c>
      <c r="O5135">
        <v>0</v>
      </c>
      <c r="P5135">
        <v>-11.151</v>
      </c>
      <c r="Q5135">
        <v>298.14499999999998</v>
      </c>
      <c r="R5135">
        <v>32985.809000000001</v>
      </c>
      <c r="S5135">
        <v>32687.664000000001</v>
      </c>
    </row>
    <row r="5136" spans="1:19" x14ac:dyDescent="0.3">
      <c r="A5136">
        <v>2021</v>
      </c>
      <c r="B5136">
        <v>8</v>
      </c>
      <c r="C5136">
        <v>2</v>
      </c>
      <c r="D5136">
        <v>23</v>
      </c>
      <c r="E5136">
        <v>27871.936000000002</v>
      </c>
      <c r="F5136">
        <v>1292.2560000000001</v>
      </c>
      <c r="G5136">
        <v>88.701999999999998</v>
      </c>
      <c r="H5136">
        <v>62.606000000000002</v>
      </c>
      <c r="I5136">
        <v>1124.624</v>
      </c>
      <c r="J5136">
        <v>6.3360000000000003</v>
      </c>
      <c r="K5136">
        <v>33.283000000000001</v>
      </c>
      <c r="L5136">
        <v>91.451999999999998</v>
      </c>
      <c r="M5136">
        <v>30482.492999999999</v>
      </c>
      <c r="N5136">
        <v>0</v>
      </c>
      <c r="O5136">
        <v>0</v>
      </c>
      <c r="P5136">
        <v>-14.542</v>
      </c>
      <c r="Q5136">
        <v>252.60400000000001</v>
      </c>
      <c r="R5136">
        <v>30497.035</v>
      </c>
      <c r="S5136">
        <v>30244.431</v>
      </c>
    </row>
    <row r="5137" spans="1:19" x14ac:dyDescent="0.3">
      <c r="A5137">
        <v>2021</v>
      </c>
      <c r="B5137">
        <v>8</v>
      </c>
      <c r="C5137">
        <v>2</v>
      </c>
      <c r="D5137">
        <v>24</v>
      </c>
      <c r="E5137">
        <v>25477.205999999998</v>
      </c>
      <c r="F5137">
        <v>1556.354</v>
      </c>
      <c r="G5137">
        <v>81.004000000000005</v>
      </c>
      <c r="H5137">
        <v>62.472999999999999</v>
      </c>
      <c r="I5137">
        <v>999.05899999999997</v>
      </c>
      <c r="J5137">
        <v>6.2009999999999996</v>
      </c>
      <c r="K5137">
        <v>40.698999999999998</v>
      </c>
      <c r="L5137">
        <v>89.739000000000004</v>
      </c>
      <c r="M5137">
        <v>28231.73</v>
      </c>
      <c r="N5137">
        <v>0</v>
      </c>
      <c r="O5137">
        <v>0</v>
      </c>
      <c r="P5137">
        <v>-23.413</v>
      </c>
      <c r="Q5137">
        <v>213.88300000000001</v>
      </c>
      <c r="R5137">
        <v>28255.143</v>
      </c>
      <c r="S5137">
        <v>28041.26</v>
      </c>
    </row>
    <row r="5138" spans="1:19" x14ac:dyDescent="0.3">
      <c r="A5138">
        <v>2021</v>
      </c>
      <c r="B5138">
        <v>8</v>
      </c>
      <c r="C5138">
        <v>3</v>
      </c>
      <c r="D5138">
        <v>1</v>
      </c>
      <c r="E5138">
        <v>24280.36</v>
      </c>
      <c r="F5138">
        <v>1683.3140000000001</v>
      </c>
      <c r="G5138">
        <v>78.388999999999996</v>
      </c>
      <c r="H5138">
        <v>62.536000000000001</v>
      </c>
      <c r="I5138">
        <v>709.25599999999997</v>
      </c>
      <c r="J5138">
        <v>6.0380000000000003</v>
      </c>
      <c r="K5138">
        <v>38.267000000000003</v>
      </c>
      <c r="L5138">
        <v>88.888999999999996</v>
      </c>
      <c r="M5138">
        <v>26868.662</v>
      </c>
      <c r="N5138">
        <v>0</v>
      </c>
      <c r="O5138">
        <v>0</v>
      </c>
      <c r="P5138">
        <v>-19.059999999999999</v>
      </c>
      <c r="Q5138">
        <v>190.23699999999999</v>
      </c>
      <c r="R5138">
        <v>26887.722000000002</v>
      </c>
      <c r="S5138">
        <v>26697.485000000001</v>
      </c>
    </row>
    <row r="5139" spans="1:19" x14ac:dyDescent="0.3">
      <c r="A5139">
        <v>2021</v>
      </c>
      <c r="B5139">
        <v>8</v>
      </c>
      <c r="C5139">
        <v>3</v>
      </c>
      <c r="D5139">
        <v>2</v>
      </c>
      <c r="E5139">
        <v>23155.557000000001</v>
      </c>
      <c r="F5139">
        <v>1800.98</v>
      </c>
      <c r="G5139">
        <v>73.894999999999996</v>
      </c>
      <c r="H5139">
        <v>62.444000000000003</v>
      </c>
      <c r="I5139">
        <v>424.76799999999997</v>
      </c>
      <c r="J5139">
        <v>5.9470000000000001</v>
      </c>
      <c r="K5139">
        <v>32.755000000000003</v>
      </c>
      <c r="L5139">
        <v>88.203999999999994</v>
      </c>
      <c r="M5139">
        <v>25570.654999999999</v>
      </c>
      <c r="N5139">
        <v>0</v>
      </c>
      <c r="O5139">
        <v>0</v>
      </c>
      <c r="P5139">
        <v>-14.534000000000001</v>
      </c>
      <c r="Q5139">
        <v>175.898</v>
      </c>
      <c r="R5139">
        <v>25585.188999999998</v>
      </c>
      <c r="S5139">
        <v>25409.291000000001</v>
      </c>
    </row>
    <row r="5140" spans="1:19" x14ac:dyDescent="0.3">
      <c r="A5140">
        <v>2021</v>
      </c>
      <c r="B5140">
        <v>8</v>
      </c>
      <c r="C5140">
        <v>3</v>
      </c>
      <c r="D5140">
        <v>3</v>
      </c>
      <c r="E5140">
        <v>22601.690999999999</v>
      </c>
      <c r="F5140">
        <v>1807.152</v>
      </c>
      <c r="G5140">
        <v>70.576999999999998</v>
      </c>
      <c r="H5140">
        <v>62.591000000000001</v>
      </c>
      <c r="I5140">
        <v>241.59299999999999</v>
      </c>
      <c r="J5140">
        <v>5.7679999999999998</v>
      </c>
      <c r="K5140">
        <v>29.404</v>
      </c>
      <c r="L5140">
        <v>87.872</v>
      </c>
      <c r="M5140">
        <v>24836.07</v>
      </c>
      <c r="N5140">
        <v>0</v>
      </c>
      <c r="O5140">
        <v>0</v>
      </c>
      <c r="P5140">
        <v>-8.3719999999999999</v>
      </c>
      <c r="Q5140">
        <v>169.119</v>
      </c>
      <c r="R5140">
        <v>24844.441999999999</v>
      </c>
      <c r="S5140">
        <v>24675.323</v>
      </c>
    </row>
    <row r="5141" spans="1:19" x14ac:dyDescent="0.3">
      <c r="A5141">
        <v>2021</v>
      </c>
      <c r="B5141">
        <v>8</v>
      </c>
      <c r="C5141">
        <v>3</v>
      </c>
      <c r="D5141">
        <v>4</v>
      </c>
      <c r="E5141">
        <v>22669.041000000001</v>
      </c>
      <c r="F5141">
        <v>1811.9480000000001</v>
      </c>
      <c r="G5141">
        <v>67.988</v>
      </c>
      <c r="H5141">
        <v>62.884</v>
      </c>
      <c r="I5141">
        <v>121.383</v>
      </c>
      <c r="J5141">
        <v>4.4950000000000001</v>
      </c>
      <c r="K5141">
        <v>27.565999999999999</v>
      </c>
      <c r="L5141">
        <v>87.902000000000001</v>
      </c>
      <c r="M5141">
        <v>24785.218000000001</v>
      </c>
      <c r="N5141">
        <v>0</v>
      </c>
      <c r="O5141">
        <v>0</v>
      </c>
      <c r="P5141">
        <v>-5.274</v>
      </c>
      <c r="Q5141">
        <v>168.91200000000001</v>
      </c>
      <c r="R5141">
        <v>24790.491999999998</v>
      </c>
      <c r="S5141">
        <v>24621.58</v>
      </c>
    </row>
    <row r="5142" spans="1:19" x14ac:dyDescent="0.3">
      <c r="A5142">
        <v>2021</v>
      </c>
      <c r="B5142">
        <v>8</v>
      </c>
      <c r="C5142">
        <v>3</v>
      </c>
      <c r="D5142">
        <v>5</v>
      </c>
      <c r="E5142">
        <v>23845.134999999998</v>
      </c>
      <c r="F5142">
        <v>1706.076</v>
      </c>
      <c r="G5142">
        <v>67.091999999999999</v>
      </c>
      <c r="H5142">
        <v>63.4</v>
      </c>
      <c r="I5142">
        <v>84.954999999999998</v>
      </c>
      <c r="J5142">
        <v>2.8220000000000001</v>
      </c>
      <c r="K5142">
        <v>12.613</v>
      </c>
      <c r="L5142">
        <v>88.602000000000004</v>
      </c>
      <c r="M5142">
        <v>25803.602999999999</v>
      </c>
      <c r="N5142">
        <v>0</v>
      </c>
      <c r="O5142">
        <v>0</v>
      </c>
      <c r="P5142">
        <v>-5.5880000000000001</v>
      </c>
      <c r="Q5142">
        <v>179.358</v>
      </c>
      <c r="R5142">
        <v>25809.190999999999</v>
      </c>
      <c r="S5142">
        <v>25629.831999999999</v>
      </c>
    </row>
    <row r="5143" spans="1:19" x14ac:dyDescent="0.3">
      <c r="A5143">
        <v>2021</v>
      </c>
      <c r="B5143">
        <v>8</v>
      </c>
      <c r="C5143">
        <v>3</v>
      </c>
      <c r="D5143">
        <v>6</v>
      </c>
      <c r="E5143">
        <v>25399.05</v>
      </c>
      <c r="F5143">
        <v>1526.683</v>
      </c>
      <c r="G5143">
        <v>67.97</v>
      </c>
      <c r="H5143">
        <v>64.281000000000006</v>
      </c>
      <c r="I5143">
        <v>149.79499999999999</v>
      </c>
      <c r="J5143">
        <v>3.399</v>
      </c>
      <c r="K5143">
        <v>5.7229999999999999</v>
      </c>
      <c r="L5143">
        <v>89.518000000000001</v>
      </c>
      <c r="M5143">
        <v>27238.448</v>
      </c>
      <c r="N5143">
        <v>62.822000000000003</v>
      </c>
      <c r="O5143">
        <v>0</v>
      </c>
      <c r="P5143">
        <v>-1.22</v>
      </c>
      <c r="Q5143">
        <v>201.39599999999999</v>
      </c>
      <c r="R5143">
        <v>27176.846000000001</v>
      </c>
      <c r="S5143">
        <v>26975.45</v>
      </c>
    </row>
    <row r="5144" spans="1:19" x14ac:dyDescent="0.3">
      <c r="A5144">
        <v>2021</v>
      </c>
      <c r="B5144">
        <v>8</v>
      </c>
      <c r="C5144">
        <v>3</v>
      </c>
      <c r="D5144">
        <v>7</v>
      </c>
      <c r="E5144">
        <v>27344.69</v>
      </c>
      <c r="F5144">
        <v>1364.508</v>
      </c>
      <c r="G5144">
        <v>69.146000000000001</v>
      </c>
      <c r="H5144">
        <v>64.132999999999996</v>
      </c>
      <c r="I5144">
        <v>294.92899999999997</v>
      </c>
      <c r="J5144">
        <v>4.1639999999999997</v>
      </c>
      <c r="K5144">
        <v>13.045999999999999</v>
      </c>
      <c r="L5144">
        <v>91.087000000000003</v>
      </c>
      <c r="M5144">
        <v>29176.556</v>
      </c>
      <c r="N5144">
        <v>1044.1759999999999</v>
      </c>
      <c r="O5144">
        <v>0</v>
      </c>
      <c r="P5144">
        <v>-0.58199999999999996</v>
      </c>
      <c r="Q5144">
        <v>239.80199999999999</v>
      </c>
      <c r="R5144">
        <v>28132.962</v>
      </c>
      <c r="S5144">
        <v>27893.159</v>
      </c>
    </row>
    <row r="5145" spans="1:19" x14ac:dyDescent="0.3">
      <c r="A5145">
        <v>2021</v>
      </c>
      <c r="B5145">
        <v>8</v>
      </c>
      <c r="C5145">
        <v>3</v>
      </c>
      <c r="D5145">
        <v>8</v>
      </c>
      <c r="E5145">
        <v>29723.297999999999</v>
      </c>
      <c r="F5145">
        <v>1271.4690000000001</v>
      </c>
      <c r="G5145">
        <v>75.105999999999995</v>
      </c>
      <c r="H5145">
        <v>62.646000000000001</v>
      </c>
      <c r="I5145">
        <v>488.18</v>
      </c>
      <c r="J5145">
        <v>4.9000000000000004</v>
      </c>
      <c r="K5145">
        <v>7.3470000000000004</v>
      </c>
      <c r="L5145">
        <v>92.744</v>
      </c>
      <c r="M5145">
        <v>31650.584999999999</v>
      </c>
      <c r="N5145">
        <v>3360.6979999999999</v>
      </c>
      <c r="O5145">
        <v>-16.962</v>
      </c>
      <c r="P5145">
        <v>0.29099999999999998</v>
      </c>
      <c r="Q5145">
        <v>286.04199999999997</v>
      </c>
      <c r="R5145">
        <v>28306.557000000001</v>
      </c>
      <c r="S5145">
        <v>28020.516</v>
      </c>
    </row>
    <row r="5146" spans="1:19" x14ac:dyDescent="0.3">
      <c r="A5146">
        <v>2021</v>
      </c>
      <c r="B5146">
        <v>8</v>
      </c>
      <c r="C5146">
        <v>3</v>
      </c>
      <c r="D5146">
        <v>9</v>
      </c>
      <c r="E5146">
        <v>32006.977999999999</v>
      </c>
      <c r="F5146">
        <v>1187.818</v>
      </c>
      <c r="G5146">
        <v>82.575000000000003</v>
      </c>
      <c r="H5146">
        <v>59.003</v>
      </c>
      <c r="I5146">
        <v>601.69799999999998</v>
      </c>
      <c r="J5146">
        <v>5.4370000000000003</v>
      </c>
      <c r="K5146">
        <v>7.65</v>
      </c>
      <c r="L5146">
        <v>93.503</v>
      </c>
      <c r="M5146">
        <v>33962.088000000003</v>
      </c>
      <c r="N5146">
        <v>5728.7049999999999</v>
      </c>
      <c r="O5146">
        <v>-54.598999999999997</v>
      </c>
      <c r="P5146">
        <v>0.41799999999999998</v>
      </c>
      <c r="Q5146">
        <v>327.637</v>
      </c>
      <c r="R5146">
        <v>28287.562999999998</v>
      </c>
      <c r="S5146">
        <v>27959.925999999999</v>
      </c>
    </row>
    <row r="5147" spans="1:19" x14ac:dyDescent="0.3">
      <c r="A5147">
        <v>2021</v>
      </c>
      <c r="B5147">
        <v>8</v>
      </c>
      <c r="C5147">
        <v>3</v>
      </c>
      <c r="D5147">
        <v>10</v>
      </c>
      <c r="E5147">
        <v>34616.063999999998</v>
      </c>
      <c r="F5147">
        <v>1112.9490000000001</v>
      </c>
      <c r="G5147">
        <v>92.466999999999999</v>
      </c>
      <c r="H5147">
        <v>56.627000000000002</v>
      </c>
      <c r="I5147">
        <v>568.28399999999999</v>
      </c>
      <c r="J5147">
        <v>5.7370000000000001</v>
      </c>
      <c r="K5147">
        <v>15.689</v>
      </c>
      <c r="L5147">
        <v>94.025000000000006</v>
      </c>
      <c r="M5147">
        <v>36469.375999999997</v>
      </c>
      <c r="N5147">
        <v>7727.8140000000003</v>
      </c>
      <c r="O5147">
        <v>-80.515000000000001</v>
      </c>
      <c r="P5147">
        <v>1.3819999999999999</v>
      </c>
      <c r="Q5147">
        <v>362.07799999999997</v>
      </c>
      <c r="R5147">
        <v>28820.696</v>
      </c>
      <c r="S5147">
        <v>28458.617999999999</v>
      </c>
    </row>
    <row r="5148" spans="1:19" x14ac:dyDescent="0.3">
      <c r="A5148">
        <v>2021</v>
      </c>
      <c r="B5148">
        <v>8</v>
      </c>
      <c r="C5148">
        <v>3</v>
      </c>
      <c r="D5148">
        <v>11</v>
      </c>
      <c r="E5148">
        <v>36977.254999999997</v>
      </c>
      <c r="F5148">
        <v>1040.0419999999999</v>
      </c>
      <c r="G5148">
        <v>102.078</v>
      </c>
      <c r="H5148">
        <v>55.859000000000002</v>
      </c>
      <c r="I5148">
        <v>483.69600000000003</v>
      </c>
      <c r="J5148">
        <v>5.8719999999999999</v>
      </c>
      <c r="K5148">
        <v>18.355</v>
      </c>
      <c r="L5148">
        <v>94.375</v>
      </c>
      <c r="M5148">
        <v>38675.453000000001</v>
      </c>
      <c r="N5148">
        <v>9065.4629999999997</v>
      </c>
      <c r="O5148">
        <v>-89.578000000000003</v>
      </c>
      <c r="P5148">
        <v>3.6040000000000001</v>
      </c>
      <c r="Q5148">
        <v>396.75200000000001</v>
      </c>
      <c r="R5148">
        <v>29695.964</v>
      </c>
      <c r="S5148">
        <v>29299.212</v>
      </c>
    </row>
    <row r="5149" spans="1:19" x14ac:dyDescent="0.3">
      <c r="A5149">
        <v>2021</v>
      </c>
      <c r="B5149">
        <v>8</v>
      </c>
      <c r="C5149">
        <v>3</v>
      </c>
      <c r="D5149">
        <v>12</v>
      </c>
      <c r="E5149">
        <v>38680.847000000002</v>
      </c>
      <c r="F5149">
        <v>973.04200000000003</v>
      </c>
      <c r="G5149">
        <v>112.70699999999999</v>
      </c>
      <c r="H5149">
        <v>55.430999999999997</v>
      </c>
      <c r="I5149">
        <v>447.51600000000002</v>
      </c>
      <c r="J5149">
        <v>5.8419999999999996</v>
      </c>
      <c r="K5149">
        <v>7.5780000000000003</v>
      </c>
      <c r="L5149">
        <v>94.566999999999993</v>
      </c>
      <c r="M5149">
        <v>40264.822999999997</v>
      </c>
      <c r="N5149">
        <v>9715.634</v>
      </c>
      <c r="O5149">
        <v>-65.41</v>
      </c>
      <c r="P5149">
        <v>7.3280000000000003</v>
      </c>
      <c r="Q5149">
        <v>427.86399999999998</v>
      </c>
      <c r="R5149">
        <v>30607.27</v>
      </c>
      <c r="S5149">
        <v>30179.405999999999</v>
      </c>
    </row>
    <row r="5150" spans="1:19" x14ac:dyDescent="0.3">
      <c r="A5150">
        <v>2021</v>
      </c>
      <c r="B5150">
        <v>8</v>
      </c>
      <c r="C5150">
        <v>3</v>
      </c>
      <c r="D5150">
        <v>13</v>
      </c>
      <c r="E5150">
        <v>40482.040999999997</v>
      </c>
      <c r="F5150">
        <v>842.49699999999996</v>
      </c>
      <c r="G5150">
        <v>121.01900000000001</v>
      </c>
      <c r="H5150">
        <v>56.503</v>
      </c>
      <c r="I5150">
        <v>423.50099999999998</v>
      </c>
      <c r="J5150">
        <v>5.7359999999999998</v>
      </c>
      <c r="K5150">
        <v>5.3259999999999996</v>
      </c>
      <c r="L5150">
        <v>94.753</v>
      </c>
      <c r="M5150">
        <v>41910.358</v>
      </c>
      <c r="N5150">
        <v>9751.1669999999995</v>
      </c>
      <c r="O5150">
        <v>-23.792000000000002</v>
      </c>
      <c r="P5150">
        <v>7.9219999999999997</v>
      </c>
      <c r="Q5150">
        <v>456.19799999999998</v>
      </c>
      <c r="R5150">
        <v>32175.061000000002</v>
      </c>
      <c r="S5150">
        <v>31718.862000000001</v>
      </c>
    </row>
    <row r="5151" spans="1:19" x14ac:dyDescent="0.3">
      <c r="A5151">
        <v>2021</v>
      </c>
      <c r="B5151">
        <v>8</v>
      </c>
      <c r="C5151">
        <v>3</v>
      </c>
      <c r="D5151">
        <v>14</v>
      </c>
      <c r="E5151">
        <v>41926.351999999999</v>
      </c>
      <c r="F5151">
        <v>773.245</v>
      </c>
      <c r="G5151">
        <v>127.23399999999999</v>
      </c>
      <c r="H5151">
        <v>54.853999999999999</v>
      </c>
      <c r="I5151">
        <v>351.24599999999998</v>
      </c>
      <c r="J5151">
        <v>5.0949999999999998</v>
      </c>
      <c r="K5151">
        <v>-11.259</v>
      </c>
      <c r="L5151">
        <v>94.861000000000004</v>
      </c>
      <c r="M5151">
        <v>43194.394999999997</v>
      </c>
      <c r="N5151">
        <v>9228.4969999999994</v>
      </c>
      <c r="O5151">
        <v>-10.098000000000001</v>
      </c>
      <c r="P5151">
        <v>5.52</v>
      </c>
      <c r="Q5151">
        <v>479.65300000000002</v>
      </c>
      <c r="R5151">
        <v>33970.476000000002</v>
      </c>
      <c r="S5151">
        <v>33490.822999999997</v>
      </c>
    </row>
    <row r="5152" spans="1:19" x14ac:dyDescent="0.3">
      <c r="A5152">
        <v>2021</v>
      </c>
      <c r="B5152">
        <v>8</v>
      </c>
      <c r="C5152">
        <v>3</v>
      </c>
      <c r="D5152">
        <v>15</v>
      </c>
      <c r="E5152">
        <v>42697.364000000001</v>
      </c>
      <c r="F5152">
        <v>748.58699999999999</v>
      </c>
      <c r="G5152">
        <v>128.62899999999999</v>
      </c>
      <c r="H5152">
        <v>54.673999999999999</v>
      </c>
      <c r="I5152">
        <v>284.096</v>
      </c>
      <c r="J5152">
        <v>4.0839999999999996</v>
      </c>
      <c r="K5152">
        <v>-15.867000000000001</v>
      </c>
      <c r="L5152">
        <v>94.926000000000002</v>
      </c>
      <c r="M5152">
        <v>43867.862999999998</v>
      </c>
      <c r="N5152">
        <v>8043.701</v>
      </c>
      <c r="O5152">
        <v>-6.4859999999999998</v>
      </c>
      <c r="P5152">
        <v>6.7050000000000001</v>
      </c>
      <c r="Q5152">
        <v>496.92</v>
      </c>
      <c r="R5152">
        <v>35823.944000000003</v>
      </c>
      <c r="S5152">
        <v>35327.023999999998</v>
      </c>
    </row>
    <row r="5153" spans="1:19" x14ac:dyDescent="0.3">
      <c r="A5153">
        <v>2021</v>
      </c>
      <c r="B5153">
        <v>8</v>
      </c>
      <c r="C5153">
        <v>3</v>
      </c>
      <c r="D5153">
        <v>16</v>
      </c>
      <c r="E5153">
        <v>42814.857000000004</v>
      </c>
      <c r="F5153">
        <v>715.71299999999997</v>
      </c>
      <c r="G5153">
        <v>130.15600000000001</v>
      </c>
      <c r="H5153">
        <v>55.52</v>
      </c>
      <c r="I5153">
        <v>91.177000000000007</v>
      </c>
      <c r="J5153">
        <v>1.821</v>
      </c>
      <c r="K5153">
        <v>-71.995000000000005</v>
      </c>
      <c r="L5153">
        <v>94.948999999999998</v>
      </c>
      <c r="M5153">
        <v>43702.042000000001</v>
      </c>
      <c r="N5153">
        <v>6238.9440000000004</v>
      </c>
      <c r="O5153">
        <v>6.0000000000000001E-3</v>
      </c>
      <c r="P5153">
        <v>6.1719999999999997</v>
      </c>
      <c r="Q5153">
        <v>505.02</v>
      </c>
      <c r="R5153">
        <v>37456.92</v>
      </c>
      <c r="S5153">
        <v>36951.9</v>
      </c>
    </row>
    <row r="5154" spans="1:19" x14ac:dyDescent="0.3">
      <c r="A5154">
        <v>2021</v>
      </c>
      <c r="B5154">
        <v>8</v>
      </c>
      <c r="C5154">
        <v>3</v>
      </c>
      <c r="D5154">
        <v>17</v>
      </c>
      <c r="E5154">
        <v>41894.069000000003</v>
      </c>
      <c r="F5154">
        <v>697.553</v>
      </c>
      <c r="G5154">
        <v>131.32400000000001</v>
      </c>
      <c r="H5154">
        <v>56.195</v>
      </c>
      <c r="I5154">
        <v>98.588999999999999</v>
      </c>
      <c r="J5154">
        <v>2.069</v>
      </c>
      <c r="K5154">
        <v>-104.979</v>
      </c>
      <c r="L5154">
        <v>94.906000000000006</v>
      </c>
      <c r="M5154">
        <v>42738.402000000002</v>
      </c>
      <c r="N5154">
        <v>3944.576</v>
      </c>
      <c r="O5154">
        <v>28.44</v>
      </c>
      <c r="P5154">
        <v>7.298</v>
      </c>
      <c r="Q5154">
        <v>500.10399999999998</v>
      </c>
      <c r="R5154">
        <v>38758.088000000003</v>
      </c>
      <c r="S5154">
        <v>38257.983999999997</v>
      </c>
    </row>
    <row r="5155" spans="1:19" x14ac:dyDescent="0.3">
      <c r="A5155">
        <v>2021</v>
      </c>
      <c r="B5155">
        <v>8</v>
      </c>
      <c r="C5155">
        <v>3</v>
      </c>
      <c r="D5155">
        <v>18</v>
      </c>
      <c r="E5155">
        <v>39910.874000000003</v>
      </c>
      <c r="F5155">
        <v>731.52200000000005</v>
      </c>
      <c r="G5155">
        <v>130.929</v>
      </c>
      <c r="H5155">
        <v>57.795999999999999</v>
      </c>
      <c r="I5155">
        <v>124.655</v>
      </c>
      <c r="J5155">
        <v>2.0009999999999999</v>
      </c>
      <c r="K5155">
        <v>-103.69799999999999</v>
      </c>
      <c r="L5155">
        <v>94.778000000000006</v>
      </c>
      <c r="M5155">
        <v>40817.928999999996</v>
      </c>
      <c r="N5155">
        <v>1491.117</v>
      </c>
      <c r="O5155">
        <v>78.5</v>
      </c>
      <c r="P5155">
        <v>-2.7010000000000001</v>
      </c>
      <c r="Q5155">
        <v>475.30399999999997</v>
      </c>
      <c r="R5155">
        <v>39251.012000000002</v>
      </c>
      <c r="S5155">
        <v>38775.707999999999</v>
      </c>
    </row>
    <row r="5156" spans="1:19" x14ac:dyDescent="0.3">
      <c r="A5156">
        <v>2021</v>
      </c>
      <c r="B5156">
        <v>8</v>
      </c>
      <c r="C5156">
        <v>3</v>
      </c>
      <c r="D5156">
        <v>19</v>
      </c>
      <c r="E5156">
        <v>38146.625999999997</v>
      </c>
      <c r="F5156">
        <v>773.77</v>
      </c>
      <c r="G5156">
        <v>127.26</v>
      </c>
      <c r="H5156">
        <v>57.526000000000003</v>
      </c>
      <c r="I5156">
        <v>137.489</v>
      </c>
      <c r="J5156">
        <v>1.8859999999999999</v>
      </c>
      <c r="K5156">
        <v>-105.087</v>
      </c>
      <c r="L5156">
        <v>94.587999999999994</v>
      </c>
      <c r="M5156">
        <v>39106.798000000003</v>
      </c>
      <c r="N5156">
        <v>170.67</v>
      </c>
      <c r="O5156">
        <v>102.456</v>
      </c>
      <c r="P5156">
        <v>1.9970000000000001</v>
      </c>
      <c r="Q5156">
        <v>425.56</v>
      </c>
      <c r="R5156">
        <v>38831.673999999999</v>
      </c>
      <c r="S5156">
        <v>38406.114000000001</v>
      </c>
    </row>
    <row r="5157" spans="1:19" x14ac:dyDescent="0.3">
      <c r="A5157">
        <v>2021</v>
      </c>
      <c r="B5157">
        <v>8</v>
      </c>
      <c r="C5157">
        <v>3</v>
      </c>
      <c r="D5157">
        <v>20</v>
      </c>
      <c r="E5157">
        <v>37650.050000000003</v>
      </c>
      <c r="F5157">
        <v>829.07399999999996</v>
      </c>
      <c r="G5157">
        <v>119.009</v>
      </c>
      <c r="H5157">
        <v>58.195999999999998</v>
      </c>
      <c r="I5157">
        <v>165.87</v>
      </c>
      <c r="J5157">
        <v>3.3860000000000001</v>
      </c>
      <c r="K5157">
        <v>-101.459</v>
      </c>
      <c r="L5157">
        <v>94.527000000000001</v>
      </c>
      <c r="M5157">
        <v>38699.642999999996</v>
      </c>
      <c r="N5157">
        <v>6.9000000000000006E-2</v>
      </c>
      <c r="O5157">
        <v>100.584</v>
      </c>
      <c r="P5157">
        <v>5.4039999999999999</v>
      </c>
      <c r="Q5157">
        <v>377.69200000000001</v>
      </c>
      <c r="R5157">
        <v>38593.587</v>
      </c>
      <c r="S5157">
        <v>38215.894999999997</v>
      </c>
    </row>
    <row r="5158" spans="1:19" x14ac:dyDescent="0.3">
      <c r="A5158">
        <v>2021</v>
      </c>
      <c r="B5158">
        <v>8</v>
      </c>
      <c r="C5158">
        <v>3</v>
      </c>
      <c r="D5158">
        <v>21</v>
      </c>
      <c r="E5158">
        <v>35346.985999999997</v>
      </c>
      <c r="F5158">
        <v>930.74400000000003</v>
      </c>
      <c r="G5158">
        <v>112.128</v>
      </c>
      <c r="H5158">
        <v>60.27</v>
      </c>
      <c r="I5158">
        <v>599.99599999999998</v>
      </c>
      <c r="J5158">
        <v>6.1710000000000003</v>
      </c>
      <c r="K5158">
        <v>-22.716999999999999</v>
      </c>
      <c r="L5158">
        <v>94.192999999999998</v>
      </c>
      <c r="M5158">
        <v>37015.642</v>
      </c>
      <c r="N5158">
        <v>0</v>
      </c>
      <c r="O5158">
        <v>0</v>
      </c>
      <c r="P5158">
        <v>1.637</v>
      </c>
      <c r="Q5158">
        <v>333.505</v>
      </c>
      <c r="R5158">
        <v>37014.004999999997</v>
      </c>
      <c r="S5158">
        <v>36680.5</v>
      </c>
    </row>
    <row r="5159" spans="1:19" x14ac:dyDescent="0.3">
      <c r="A5159">
        <v>2021</v>
      </c>
      <c r="B5159">
        <v>8</v>
      </c>
      <c r="C5159">
        <v>3</v>
      </c>
      <c r="D5159">
        <v>22</v>
      </c>
      <c r="E5159">
        <v>31454.345000000001</v>
      </c>
      <c r="F5159">
        <v>1123.6030000000001</v>
      </c>
      <c r="G5159">
        <v>102.473</v>
      </c>
      <c r="H5159">
        <v>61.844000000000001</v>
      </c>
      <c r="I5159">
        <v>669.53200000000004</v>
      </c>
      <c r="J5159">
        <v>5.7759999999999998</v>
      </c>
      <c r="K5159">
        <v>14.532999999999999</v>
      </c>
      <c r="L5159">
        <v>93.364999999999995</v>
      </c>
      <c r="M5159">
        <v>33422.997000000003</v>
      </c>
      <c r="N5159">
        <v>0</v>
      </c>
      <c r="O5159">
        <v>0</v>
      </c>
      <c r="P5159">
        <v>-11.151</v>
      </c>
      <c r="Q5159">
        <v>293.48099999999999</v>
      </c>
      <c r="R5159">
        <v>33434.148999999998</v>
      </c>
      <c r="S5159">
        <v>33140.667999999998</v>
      </c>
    </row>
    <row r="5160" spans="1:19" x14ac:dyDescent="0.3">
      <c r="A5160">
        <v>2021</v>
      </c>
      <c r="B5160">
        <v>8</v>
      </c>
      <c r="C5160">
        <v>3</v>
      </c>
      <c r="D5160">
        <v>23</v>
      </c>
      <c r="E5160">
        <v>28321.148000000001</v>
      </c>
      <c r="F5160">
        <v>1292.2560000000001</v>
      </c>
      <c r="G5160">
        <v>94.126000000000005</v>
      </c>
      <c r="H5160">
        <v>62.654000000000003</v>
      </c>
      <c r="I5160">
        <v>1124.624</v>
      </c>
      <c r="J5160">
        <v>6.3360000000000003</v>
      </c>
      <c r="K5160">
        <v>34.829000000000001</v>
      </c>
      <c r="L5160">
        <v>91.73</v>
      </c>
      <c r="M5160">
        <v>30933.577000000001</v>
      </c>
      <c r="N5160">
        <v>0</v>
      </c>
      <c r="O5160">
        <v>0</v>
      </c>
      <c r="P5160">
        <v>-14.542</v>
      </c>
      <c r="Q5160">
        <v>250.273</v>
      </c>
      <c r="R5160">
        <v>30948.118999999999</v>
      </c>
      <c r="S5160">
        <v>30697.847000000002</v>
      </c>
    </row>
    <row r="5161" spans="1:19" x14ac:dyDescent="0.3">
      <c r="A5161">
        <v>2021</v>
      </c>
      <c r="B5161">
        <v>8</v>
      </c>
      <c r="C5161">
        <v>3</v>
      </c>
      <c r="D5161">
        <v>24</v>
      </c>
      <c r="E5161">
        <v>25779.394</v>
      </c>
      <c r="F5161">
        <v>1556.354</v>
      </c>
      <c r="G5161">
        <v>86.929000000000002</v>
      </c>
      <c r="H5161">
        <v>62.484999999999999</v>
      </c>
      <c r="I5161">
        <v>999.05899999999997</v>
      </c>
      <c r="J5161">
        <v>6.2009999999999996</v>
      </c>
      <c r="K5161">
        <v>42.777000000000001</v>
      </c>
      <c r="L5161">
        <v>89.91</v>
      </c>
      <c r="M5161">
        <v>28536.18</v>
      </c>
      <c r="N5161">
        <v>0</v>
      </c>
      <c r="O5161">
        <v>0</v>
      </c>
      <c r="P5161">
        <v>-23.413</v>
      </c>
      <c r="Q5161">
        <v>214.86099999999999</v>
      </c>
      <c r="R5161">
        <v>28559.593000000001</v>
      </c>
      <c r="S5161">
        <v>28344.732</v>
      </c>
    </row>
    <row r="5162" spans="1:19" x14ac:dyDescent="0.3">
      <c r="A5162">
        <v>2021</v>
      </c>
      <c r="B5162">
        <v>8</v>
      </c>
      <c r="C5162">
        <v>4</v>
      </c>
      <c r="D5162">
        <v>1</v>
      </c>
      <c r="E5162">
        <v>24238.056</v>
      </c>
      <c r="F5162">
        <v>1683.3140000000001</v>
      </c>
      <c r="G5162">
        <v>74.36</v>
      </c>
      <c r="H5162">
        <v>62.895000000000003</v>
      </c>
      <c r="I5162">
        <v>709.25599999999997</v>
      </c>
      <c r="J5162">
        <v>6.0380000000000003</v>
      </c>
      <c r="K5162">
        <v>46.692</v>
      </c>
      <c r="L5162">
        <v>88.948999999999998</v>
      </c>
      <c r="M5162">
        <v>26835.201000000001</v>
      </c>
      <c r="N5162">
        <v>0</v>
      </c>
      <c r="O5162">
        <v>0</v>
      </c>
      <c r="P5162">
        <v>-19.059999999999999</v>
      </c>
      <c r="Q5162">
        <v>183.98099999999999</v>
      </c>
      <c r="R5162">
        <v>26854.261999999999</v>
      </c>
      <c r="S5162">
        <v>26670.28</v>
      </c>
    </row>
    <row r="5163" spans="1:19" x14ac:dyDescent="0.3">
      <c r="A5163">
        <v>2021</v>
      </c>
      <c r="B5163">
        <v>8</v>
      </c>
      <c r="C5163">
        <v>4</v>
      </c>
      <c r="D5163">
        <v>2</v>
      </c>
      <c r="E5163">
        <v>23033.254000000001</v>
      </c>
      <c r="F5163">
        <v>1800.98</v>
      </c>
      <c r="G5163">
        <v>70.427999999999997</v>
      </c>
      <c r="H5163">
        <v>62.718000000000004</v>
      </c>
      <c r="I5163">
        <v>424.76799999999997</v>
      </c>
      <c r="J5163">
        <v>5.9470000000000001</v>
      </c>
      <c r="K5163">
        <v>40.468000000000004</v>
      </c>
      <c r="L5163">
        <v>88.207999999999998</v>
      </c>
      <c r="M5163">
        <v>25456.343000000001</v>
      </c>
      <c r="N5163">
        <v>0</v>
      </c>
      <c r="O5163">
        <v>0</v>
      </c>
      <c r="P5163">
        <v>-14.534000000000001</v>
      </c>
      <c r="Q5163">
        <v>171.06</v>
      </c>
      <c r="R5163">
        <v>25470.877</v>
      </c>
      <c r="S5163">
        <v>25299.816999999999</v>
      </c>
    </row>
    <row r="5164" spans="1:19" x14ac:dyDescent="0.3">
      <c r="A5164">
        <v>2021</v>
      </c>
      <c r="B5164">
        <v>8</v>
      </c>
      <c r="C5164">
        <v>4</v>
      </c>
      <c r="D5164">
        <v>3</v>
      </c>
      <c r="E5164">
        <v>22434.361000000001</v>
      </c>
      <c r="F5164">
        <v>1807.152</v>
      </c>
      <c r="G5164">
        <v>67.671999999999997</v>
      </c>
      <c r="H5164">
        <v>62.805</v>
      </c>
      <c r="I5164">
        <v>241.59299999999999</v>
      </c>
      <c r="J5164">
        <v>5.7679999999999998</v>
      </c>
      <c r="K5164">
        <v>35.567999999999998</v>
      </c>
      <c r="L5164">
        <v>87.83</v>
      </c>
      <c r="M5164">
        <v>24675.076000000001</v>
      </c>
      <c r="N5164">
        <v>0</v>
      </c>
      <c r="O5164">
        <v>0</v>
      </c>
      <c r="P5164">
        <v>-8.3719999999999999</v>
      </c>
      <c r="Q5164">
        <v>165.059</v>
      </c>
      <c r="R5164">
        <v>24683.448</v>
      </c>
      <c r="S5164">
        <v>24518.388999999999</v>
      </c>
    </row>
    <row r="5165" spans="1:19" x14ac:dyDescent="0.3">
      <c r="A5165">
        <v>2021</v>
      </c>
      <c r="B5165">
        <v>8</v>
      </c>
      <c r="C5165">
        <v>4</v>
      </c>
      <c r="D5165">
        <v>4</v>
      </c>
      <c r="E5165">
        <v>22618.524000000001</v>
      </c>
      <c r="F5165">
        <v>1811.9480000000001</v>
      </c>
      <c r="G5165">
        <v>65.968999999999994</v>
      </c>
      <c r="H5165">
        <v>63.128</v>
      </c>
      <c r="I5165">
        <v>121.383</v>
      </c>
      <c r="J5165">
        <v>4.4950000000000001</v>
      </c>
      <c r="K5165">
        <v>32.652999999999999</v>
      </c>
      <c r="L5165">
        <v>87.944000000000003</v>
      </c>
      <c r="M5165">
        <v>24740.075000000001</v>
      </c>
      <c r="N5165">
        <v>0</v>
      </c>
      <c r="O5165">
        <v>0</v>
      </c>
      <c r="P5165">
        <v>-5.274</v>
      </c>
      <c r="Q5165">
        <v>165.47900000000001</v>
      </c>
      <c r="R5165">
        <v>24745.348999999998</v>
      </c>
      <c r="S5165">
        <v>24579.868999999999</v>
      </c>
    </row>
    <row r="5166" spans="1:19" x14ac:dyDescent="0.3">
      <c r="A5166">
        <v>2021</v>
      </c>
      <c r="B5166">
        <v>8</v>
      </c>
      <c r="C5166">
        <v>4</v>
      </c>
      <c r="D5166">
        <v>5</v>
      </c>
      <c r="E5166">
        <v>23787.61</v>
      </c>
      <c r="F5166">
        <v>1706.076</v>
      </c>
      <c r="G5166">
        <v>66.293999999999997</v>
      </c>
      <c r="H5166">
        <v>63.655999999999999</v>
      </c>
      <c r="I5166">
        <v>84.954999999999998</v>
      </c>
      <c r="J5166">
        <v>2.8220000000000001</v>
      </c>
      <c r="K5166">
        <v>14.275</v>
      </c>
      <c r="L5166">
        <v>88.649000000000001</v>
      </c>
      <c r="M5166">
        <v>25748.042000000001</v>
      </c>
      <c r="N5166">
        <v>0</v>
      </c>
      <c r="O5166">
        <v>0</v>
      </c>
      <c r="P5166">
        <v>-5.5880000000000001</v>
      </c>
      <c r="Q5166">
        <v>175.952</v>
      </c>
      <c r="R5166">
        <v>25753.63</v>
      </c>
      <c r="S5166">
        <v>25577.678</v>
      </c>
    </row>
    <row r="5167" spans="1:19" x14ac:dyDescent="0.3">
      <c r="A5167">
        <v>2021</v>
      </c>
      <c r="B5167">
        <v>8</v>
      </c>
      <c r="C5167">
        <v>4</v>
      </c>
      <c r="D5167">
        <v>6</v>
      </c>
      <c r="E5167">
        <v>25423.383999999998</v>
      </c>
      <c r="F5167">
        <v>1526.683</v>
      </c>
      <c r="G5167">
        <v>68.971000000000004</v>
      </c>
      <c r="H5167">
        <v>64.596000000000004</v>
      </c>
      <c r="I5167">
        <v>149.79499999999999</v>
      </c>
      <c r="J5167">
        <v>3.399</v>
      </c>
      <c r="K5167">
        <v>6.2110000000000003</v>
      </c>
      <c r="L5167">
        <v>89.775999999999996</v>
      </c>
      <c r="M5167">
        <v>27263.843000000001</v>
      </c>
      <c r="N5167">
        <v>62.822000000000003</v>
      </c>
      <c r="O5167">
        <v>0</v>
      </c>
      <c r="P5167">
        <v>-1.22</v>
      </c>
      <c r="Q5167">
        <v>197.93700000000001</v>
      </c>
      <c r="R5167">
        <v>27202.241000000002</v>
      </c>
      <c r="S5167">
        <v>27004.305</v>
      </c>
    </row>
    <row r="5168" spans="1:19" x14ac:dyDescent="0.3">
      <c r="A5168">
        <v>2021</v>
      </c>
      <c r="B5168">
        <v>8</v>
      </c>
      <c r="C5168">
        <v>4</v>
      </c>
      <c r="D5168">
        <v>7</v>
      </c>
      <c r="E5168">
        <v>27261.633000000002</v>
      </c>
      <c r="F5168">
        <v>1364.508</v>
      </c>
      <c r="G5168">
        <v>71.234999999999999</v>
      </c>
      <c r="H5168">
        <v>64.489999999999995</v>
      </c>
      <c r="I5168">
        <v>294.92899999999997</v>
      </c>
      <c r="J5168">
        <v>4.1639999999999997</v>
      </c>
      <c r="K5168">
        <v>14.87</v>
      </c>
      <c r="L5168">
        <v>91.238</v>
      </c>
      <c r="M5168">
        <v>29095.832999999999</v>
      </c>
      <c r="N5168">
        <v>1044.1759999999999</v>
      </c>
      <c r="O5168">
        <v>0</v>
      </c>
      <c r="P5168">
        <v>-0.58199999999999996</v>
      </c>
      <c r="Q5168">
        <v>236.518</v>
      </c>
      <c r="R5168">
        <v>28052.238000000001</v>
      </c>
      <c r="S5168">
        <v>27815.72</v>
      </c>
    </row>
    <row r="5169" spans="1:19" x14ac:dyDescent="0.3">
      <c r="A5169">
        <v>2021</v>
      </c>
      <c r="B5169">
        <v>8</v>
      </c>
      <c r="C5169">
        <v>4</v>
      </c>
      <c r="D5169">
        <v>8</v>
      </c>
      <c r="E5169">
        <v>29553.34</v>
      </c>
      <c r="F5169">
        <v>1271.4690000000001</v>
      </c>
      <c r="G5169">
        <v>76.545000000000002</v>
      </c>
      <c r="H5169">
        <v>63.154000000000003</v>
      </c>
      <c r="I5169">
        <v>488.18</v>
      </c>
      <c r="J5169">
        <v>4.9000000000000004</v>
      </c>
      <c r="K5169">
        <v>8.4559999999999995</v>
      </c>
      <c r="L5169">
        <v>92.760999999999996</v>
      </c>
      <c r="M5169">
        <v>31482.26</v>
      </c>
      <c r="N5169">
        <v>3360.6979999999999</v>
      </c>
      <c r="O5169">
        <v>-16.962</v>
      </c>
      <c r="P5169">
        <v>0.29099999999999998</v>
      </c>
      <c r="Q5169">
        <v>282.654</v>
      </c>
      <c r="R5169">
        <v>28138.233</v>
      </c>
      <c r="S5169">
        <v>27855.578000000001</v>
      </c>
    </row>
    <row r="5170" spans="1:19" x14ac:dyDescent="0.3">
      <c r="A5170">
        <v>2021</v>
      </c>
      <c r="B5170">
        <v>8</v>
      </c>
      <c r="C5170">
        <v>4</v>
      </c>
      <c r="D5170">
        <v>9</v>
      </c>
      <c r="E5170">
        <v>31907.78</v>
      </c>
      <c r="F5170">
        <v>1187.818</v>
      </c>
      <c r="G5170">
        <v>82.864999999999995</v>
      </c>
      <c r="H5170">
        <v>59.756999999999998</v>
      </c>
      <c r="I5170">
        <v>601.69799999999998</v>
      </c>
      <c r="J5170">
        <v>5.4370000000000003</v>
      </c>
      <c r="K5170">
        <v>8.5449999999999999</v>
      </c>
      <c r="L5170">
        <v>93.581000000000003</v>
      </c>
      <c r="M5170">
        <v>33864.616999999998</v>
      </c>
      <c r="N5170">
        <v>5728.7049999999999</v>
      </c>
      <c r="O5170">
        <v>-54.598999999999997</v>
      </c>
      <c r="P5170">
        <v>0.41799999999999998</v>
      </c>
      <c r="Q5170">
        <v>325.55599999999998</v>
      </c>
      <c r="R5170">
        <v>28190.093000000001</v>
      </c>
      <c r="S5170">
        <v>27864.537</v>
      </c>
    </row>
    <row r="5171" spans="1:19" x14ac:dyDescent="0.3">
      <c r="A5171">
        <v>2021</v>
      </c>
      <c r="B5171">
        <v>8</v>
      </c>
      <c r="C5171">
        <v>4</v>
      </c>
      <c r="D5171">
        <v>10</v>
      </c>
      <c r="E5171">
        <v>34332.341999999997</v>
      </c>
      <c r="F5171">
        <v>1112.9490000000001</v>
      </c>
      <c r="G5171">
        <v>90.088999999999999</v>
      </c>
      <c r="H5171">
        <v>57.606999999999999</v>
      </c>
      <c r="I5171">
        <v>568.28399999999999</v>
      </c>
      <c r="J5171">
        <v>5.7370000000000001</v>
      </c>
      <c r="K5171">
        <v>17.867999999999999</v>
      </c>
      <c r="L5171">
        <v>94.097999999999999</v>
      </c>
      <c r="M5171">
        <v>36188.883999999998</v>
      </c>
      <c r="N5171">
        <v>7727.8140000000003</v>
      </c>
      <c r="O5171">
        <v>-80.515000000000001</v>
      </c>
      <c r="P5171">
        <v>1.3819999999999999</v>
      </c>
      <c r="Q5171">
        <v>359.435</v>
      </c>
      <c r="R5171">
        <v>28540.204000000002</v>
      </c>
      <c r="S5171">
        <v>28180.769</v>
      </c>
    </row>
    <row r="5172" spans="1:19" x14ac:dyDescent="0.3">
      <c r="A5172">
        <v>2021</v>
      </c>
      <c r="B5172">
        <v>8</v>
      </c>
      <c r="C5172">
        <v>4</v>
      </c>
      <c r="D5172">
        <v>11</v>
      </c>
      <c r="E5172">
        <v>36425.684999999998</v>
      </c>
      <c r="F5172">
        <v>1040.0419999999999</v>
      </c>
      <c r="G5172">
        <v>97.478999999999999</v>
      </c>
      <c r="H5172">
        <v>57.048000000000002</v>
      </c>
      <c r="I5172">
        <v>483.69600000000003</v>
      </c>
      <c r="J5172">
        <v>5.8719999999999999</v>
      </c>
      <c r="K5172">
        <v>21.692</v>
      </c>
      <c r="L5172">
        <v>94.433999999999997</v>
      </c>
      <c r="M5172">
        <v>38128.468000000001</v>
      </c>
      <c r="N5172">
        <v>9065.4629999999997</v>
      </c>
      <c r="O5172">
        <v>-89.578000000000003</v>
      </c>
      <c r="P5172">
        <v>3.6040000000000001</v>
      </c>
      <c r="Q5172">
        <v>390.20499999999998</v>
      </c>
      <c r="R5172">
        <v>29148.977999999999</v>
      </c>
      <c r="S5172">
        <v>28758.774000000001</v>
      </c>
    </row>
    <row r="5173" spans="1:19" x14ac:dyDescent="0.3">
      <c r="A5173">
        <v>2021</v>
      </c>
      <c r="B5173">
        <v>8</v>
      </c>
      <c r="C5173">
        <v>4</v>
      </c>
      <c r="D5173">
        <v>12</v>
      </c>
      <c r="E5173">
        <v>38219.981</v>
      </c>
      <c r="F5173">
        <v>973.04200000000003</v>
      </c>
      <c r="G5173">
        <v>105.44</v>
      </c>
      <c r="H5173">
        <v>56.654000000000003</v>
      </c>
      <c r="I5173">
        <v>447.51600000000002</v>
      </c>
      <c r="J5173">
        <v>5.8419999999999996</v>
      </c>
      <c r="K5173">
        <v>9.5090000000000003</v>
      </c>
      <c r="L5173">
        <v>94.661000000000001</v>
      </c>
      <c r="M5173">
        <v>39807.205999999998</v>
      </c>
      <c r="N5173">
        <v>9715.634</v>
      </c>
      <c r="O5173">
        <v>-65.41</v>
      </c>
      <c r="P5173">
        <v>7.3280000000000003</v>
      </c>
      <c r="Q5173">
        <v>415.22</v>
      </c>
      <c r="R5173">
        <v>30149.652999999998</v>
      </c>
      <c r="S5173">
        <v>29734.433000000001</v>
      </c>
    </row>
    <row r="5174" spans="1:19" x14ac:dyDescent="0.3">
      <c r="A5174">
        <v>2021</v>
      </c>
      <c r="B5174">
        <v>8</v>
      </c>
      <c r="C5174">
        <v>4</v>
      </c>
      <c r="D5174">
        <v>13</v>
      </c>
      <c r="E5174">
        <v>40198.758999999998</v>
      </c>
      <c r="F5174">
        <v>842.49699999999996</v>
      </c>
      <c r="G5174">
        <v>112.584</v>
      </c>
      <c r="H5174">
        <v>57.646999999999998</v>
      </c>
      <c r="I5174">
        <v>423.50099999999998</v>
      </c>
      <c r="J5174">
        <v>5.7359999999999998</v>
      </c>
      <c r="K5174">
        <v>7.7149999999999999</v>
      </c>
      <c r="L5174">
        <v>94.846000000000004</v>
      </c>
      <c r="M5174">
        <v>41630.701000000001</v>
      </c>
      <c r="N5174">
        <v>9751.1669999999995</v>
      </c>
      <c r="O5174">
        <v>-23.792000000000002</v>
      </c>
      <c r="P5174">
        <v>7.9219999999999997</v>
      </c>
      <c r="Q5174">
        <v>438.12299999999999</v>
      </c>
      <c r="R5174">
        <v>31895.403999999999</v>
      </c>
      <c r="S5174">
        <v>31457.281999999999</v>
      </c>
    </row>
    <row r="5175" spans="1:19" x14ac:dyDescent="0.3">
      <c r="A5175">
        <v>2021</v>
      </c>
      <c r="B5175">
        <v>8</v>
      </c>
      <c r="C5175">
        <v>4</v>
      </c>
      <c r="D5175">
        <v>14</v>
      </c>
      <c r="E5175">
        <v>41811.93</v>
      </c>
      <c r="F5175">
        <v>773.245</v>
      </c>
      <c r="G5175">
        <v>117.675</v>
      </c>
      <c r="H5175">
        <v>56.222000000000001</v>
      </c>
      <c r="I5175">
        <v>351.24599999999998</v>
      </c>
      <c r="J5175">
        <v>5.0949999999999998</v>
      </c>
      <c r="K5175">
        <v>-13.284000000000001</v>
      </c>
      <c r="L5175">
        <v>94.953000000000003</v>
      </c>
      <c r="M5175">
        <v>43079.406000000003</v>
      </c>
      <c r="N5175">
        <v>9228.4969999999994</v>
      </c>
      <c r="O5175">
        <v>-10.098000000000001</v>
      </c>
      <c r="P5175">
        <v>5.52</v>
      </c>
      <c r="Q5175">
        <v>458.726</v>
      </c>
      <c r="R5175">
        <v>33855.487999999998</v>
      </c>
      <c r="S5175">
        <v>33396.760999999999</v>
      </c>
    </row>
    <row r="5176" spans="1:19" x14ac:dyDescent="0.3">
      <c r="A5176">
        <v>2021</v>
      </c>
      <c r="B5176">
        <v>8</v>
      </c>
      <c r="C5176">
        <v>4</v>
      </c>
      <c r="D5176">
        <v>15</v>
      </c>
      <c r="E5176">
        <v>42856.735999999997</v>
      </c>
      <c r="F5176">
        <v>748.58699999999999</v>
      </c>
      <c r="G5176">
        <v>122.152</v>
      </c>
      <c r="H5176">
        <v>55.837000000000003</v>
      </c>
      <c r="I5176">
        <v>284.096</v>
      </c>
      <c r="J5176">
        <v>4.0839999999999996</v>
      </c>
      <c r="K5176">
        <v>-17.625</v>
      </c>
      <c r="L5176">
        <v>95.012</v>
      </c>
      <c r="M5176">
        <v>44026.726999999999</v>
      </c>
      <c r="N5176">
        <v>8043.701</v>
      </c>
      <c r="O5176">
        <v>-6.4859999999999998</v>
      </c>
      <c r="P5176">
        <v>6.7050000000000001</v>
      </c>
      <c r="Q5176">
        <v>474.85599999999999</v>
      </c>
      <c r="R5176">
        <v>35982.807000000001</v>
      </c>
      <c r="S5176">
        <v>35507.951000000001</v>
      </c>
    </row>
    <row r="5177" spans="1:19" x14ac:dyDescent="0.3">
      <c r="A5177">
        <v>2021</v>
      </c>
      <c r="B5177">
        <v>8</v>
      </c>
      <c r="C5177">
        <v>4</v>
      </c>
      <c r="D5177">
        <v>16</v>
      </c>
      <c r="E5177">
        <v>43199.851000000002</v>
      </c>
      <c r="F5177">
        <v>715.71299999999997</v>
      </c>
      <c r="G5177">
        <v>125.399</v>
      </c>
      <c r="H5177">
        <v>56.795000000000002</v>
      </c>
      <c r="I5177">
        <v>91.177000000000007</v>
      </c>
      <c r="J5177">
        <v>1.821</v>
      </c>
      <c r="K5177">
        <v>-94.75</v>
      </c>
      <c r="L5177">
        <v>95.02</v>
      </c>
      <c r="M5177">
        <v>44065.625999999997</v>
      </c>
      <c r="N5177">
        <v>6238.9440000000004</v>
      </c>
      <c r="O5177">
        <v>6.0000000000000001E-3</v>
      </c>
      <c r="P5177">
        <v>6.1719999999999997</v>
      </c>
      <c r="Q5177">
        <v>483.30200000000002</v>
      </c>
      <c r="R5177">
        <v>37820.504000000001</v>
      </c>
      <c r="S5177">
        <v>37337.201999999997</v>
      </c>
    </row>
    <row r="5178" spans="1:19" x14ac:dyDescent="0.3">
      <c r="A5178">
        <v>2021</v>
      </c>
      <c r="B5178">
        <v>8</v>
      </c>
      <c r="C5178">
        <v>4</v>
      </c>
      <c r="D5178">
        <v>17</v>
      </c>
      <c r="E5178">
        <v>42181.792999999998</v>
      </c>
      <c r="F5178">
        <v>697.553</v>
      </c>
      <c r="G5178">
        <v>125.82</v>
      </c>
      <c r="H5178">
        <v>57.256</v>
      </c>
      <c r="I5178">
        <v>98.588999999999999</v>
      </c>
      <c r="J5178">
        <v>2.069</v>
      </c>
      <c r="K5178">
        <v>-136.93899999999999</v>
      </c>
      <c r="L5178">
        <v>94.965000000000003</v>
      </c>
      <c r="M5178">
        <v>42995.286</v>
      </c>
      <c r="N5178">
        <v>3944.576</v>
      </c>
      <c r="O5178">
        <v>28.44</v>
      </c>
      <c r="P5178">
        <v>7.298</v>
      </c>
      <c r="Q5178">
        <v>479.23</v>
      </c>
      <c r="R5178">
        <v>39014.972000000002</v>
      </c>
      <c r="S5178">
        <v>38535.741999999998</v>
      </c>
    </row>
    <row r="5179" spans="1:19" x14ac:dyDescent="0.3">
      <c r="A5179">
        <v>2021</v>
      </c>
      <c r="B5179">
        <v>8</v>
      </c>
      <c r="C5179">
        <v>4</v>
      </c>
      <c r="D5179">
        <v>18</v>
      </c>
      <c r="E5179">
        <v>40304.773000000001</v>
      </c>
      <c r="F5179">
        <v>731.52200000000005</v>
      </c>
      <c r="G5179">
        <v>125.092</v>
      </c>
      <c r="H5179">
        <v>58.948999999999998</v>
      </c>
      <c r="I5179">
        <v>124.655</v>
      </c>
      <c r="J5179">
        <v>2.0009999999999999</v>
      </c>
      <c r="K5179">
        <v>-133.20099999999999</v>
      </c>
      <c r="L5179">
        <v>94.840999999999994</v>
      </c>
      <c r="M5179">
        <v>41183.54</v>
      </c>
      <c r="N5179">
        <v>1491.117</v>
      </c>
      <c r="O5179">
        <v>78.5</v>
      </c>
      <c r="P5179">
        <v>-2.7010000000000001</v>
      </c>
      <c r="Q5179">
        <v>455.70100000000002</v>
      </c>
      <c r="R5179">
        <v>39616.624000000003</v>
      </c>
      <c r="S5179">
        <v>39160.923000000003</v>
      </c>
    </row>
    <row r="5180" spans="1:19" x14ac:dyDescent="0.3">
      <c r="A5180">
        <v>2021</v>
      </c>
      <c r="B5180">
        <v>8</v>
      </c>
      <c r="C5180">
        <v>4</v>
      </c>
      <c r="D5180">
        <v>19</v>
      </c>
      <c r="E5180">
        <v>38272.938000000002</v>
      </c>
      <c r="F5180">
        <v>773.77</v>
      </c>
      <c r="G5180">
        <v>119.913</v>
      </c>
      <c r="H5180">
        <v>58.536999999999999</v>
      </c>
      <c r="I5180">
        <v>137.489</v>
      </c>
      <c r="J5180">
        <v>1.8859999999999999</v>
      </c>
      <c r="K5180">
        <v>-137.76300000000001</v>
      </c>
      <c r="L5180">
        <v>94.665999999999997</v>
      </c>
      <c r="M5180">
        <v>39201.521999999997</v>
      </c>
      <c r="N5180">
        <v>170.67</v>
      </c>
      <c r="O5180">
        <v>102.456</v>
      </c>
      <c r="P5180">
        <v>1.9970000000000001</v>
      </c>
      <c r="Q5180">
        <v>407.762</v>
      </c>
      <c r="R5180">
        <v>38926.398999999998</v>
      </c>
      <c r="S5180">
        <v>38518.637000000002</v>
      </c>
    </row>
    <row r="5181" spans="1:19" x14ac:dyDescent="0.3">
      <c r="A5181">
        <v>2021</v>
      </c>
      <c r="B5181">
        <v>8</v>
      </c>
      <c r="C5181">
        <v>4</v>
      </c>
      <c r="D5181">
        <v>20</v>
      </c>
      <c r="E5181">
        <v>37728.288</v>
      </c>
      <c r="F5181">
        <v>829.07399999999996</v>
      </c>
      <c r="G5181">
        <v>112.26</v>
      </c>
      <c r="H5181">
        <v>59.158999999999999</v>
      </c>
      <c r="I5181">
        <v>165.87</v>
      </c>
      <c r="J5181">
        <v>3.3860000000000001</v>
      </c>
      <c r="K5181">
        <v>-138.62700000000001</v>
      </c>
      <c r="L5181">
        <v>94.603999999999999</v>
      </c>
      <c r="M5181">
        <v>38741.754999999997</v>
      </c>
      <c r="N5181">
        <v>6.9000000000000006E-2</v>
      </c>
      <c r="O5181">
        <v>100.584</v>
      </c>
      <c r="P5181">
        <v>5.4039999999999999</v>
      </c>
      <c r="Q5181">
        <v>362.38</v>
      </c>
      <c r="R5181">
        <v>38635.697999999997</v>
      </c>
      <c r="S5181">
        <v>38273.317999999999</v>
      </c>
    </row>
    <row r="5182" spans="1:19" x14ac:dyDescent="0.3">
      <c r="A5182">
        <v>2021</v>
      </c>
      <c r="B5182">
        <v>8</v>
      </c>
      <c r="C5182">
        <v>4</v>
      </c>
      <c r="D5182">
        <v>21</v>
      </c>
      <c r="E5182">
        <v>35175.642</v>
      </c>
      <c r="F5182">
        <v>930.74400000000003</v>
      </c>
      <c r="G5182">
        <v>105.414</v>
      </c>
      <c r="H5182">
        <v>61.207000000000001</v>
      </c>
      <c r="I5182">
        <v>599.99599999999998</v>
      </c>
      <c r="J5182">
        <v>6.1710000000000003</v>
      </c>
      <c r="K5182">
        <v>-30.686</v>
      </c>
      <c r="L5182">
        <v>94.271000000000001</v>
      </c>
      <c r="M5182">
        <v>36837.345000000001</v>
      </c>
      <c r="N5182">
        <v>0</v>
      </c>
      <c r="O5182">
        <v>0</v>
      </c>
      <c r="P5182">
        <v>1.637</v>
      </c>
      <c r="Q5182">
        <v>321.69099999999997</v>
      </c>
      <c r="R5182">
        <v>36835.707999999999</v>
      </c>
      <c r="S5182">
        <v>36514.017</v>
      </c>
    </row>
    <row r="5183" spans="1:19" x14ac:dyDescent="0.3">
      <c r="A5183">
        <v>2021</v>
      </c>
      <c r="B5183">
        <v>8</v>
      </c>
      <c r="C5183">
        <v>4</v>
      </c>
      <c r="D5183">
        <v>22</v>
      </c>
      <c r="E5183">
        <v>31581.985000000001</v>
      </c>
      <c r="F5183">
        <v>1123.6030000000001</v>
      </c>
      <c r="G5183">
        <v>96.786000000000001</v>
      </c>
      <c r="H5183">
        <v>62.667000000000002</v>
      </c>
      <c r="I5183">
        <v>669.53200000000004</v>
      </c>
      <c r="J5183">
        <v>5.7759999999999998</v>
      </c>
      <c r="K5183">
        <v>18.457999999999998</v>
      </c>
      <c r="L5183">
        <v>93.53</v>
      </c>
      <c r="M5183">
        <v>33555.550999999999</v>
      </c>
      <c r="N5183">
        <v>0</v>
      </c>
      <c r="O5183">
        <v>0</v>
      </c>
      <c r="P5183">
        <v>-11.151</v>
      </c>
      <c r="Q5183">
        <v>284.18900000000002</v>
      </c>
      <c r="R5183">
        <v>33566.701999999997</v>
      </c>
      <c r="S5183">
        <v>33282.512999999999</v>
      </c>
    </row>
    <row r="5184" spans="1:19" x14ac:dyDescent="0.3">
      <c r="A5184">
        <v>2021</v>
      </c>
      <c r="B5184">
        <v>8</v>
      </c>
      <c r="C5184">
        <v>4</v>
      </c>
      <c r="D5184">
        <v>23</v>
      </c>
      <c r="E5184">
        <v>28209.359</v>
      </c>
      <c r="F5184">
        <v>1292.2560000000001</v>
      </c>
      <c r="G5184">
        <v>87.938000000000002</v>
      </c>
      <c r="H5184">
        <v>63.319000000000003</v>
      </c>
      <c r="I5184">
        <v>1124.624</v>
      </c>
      <c r="J5184">
        <v>6.3360000000000003</v>
      </c>
      <c r="K5184">
        <v>43.399000000000001</v>
      </c>
      <c r="L5184">
        <v>92.072999999999993</v>
      </c>
      <c r="M5184">
        <v>30831.366999999998</v>
      </c>
      <c r="N5184">
        <v>0</v>
      </c>
      <c r="O5184">
        <v>0</v>
      </c>
      <c r="P5184">
        <v>-14.542</v>
      </c>
      <c r="Q5184">
        <v>243.59299999999999</v>
      </c>
      <c r="R5184">
        <v>30845.909</v>
      </c>
      <c r="S5184">
        <v>30602.316999999999</v>
      </c>
    </row>
    <row r="5185" spans="1:19" x14ac:dyDescent="0.3">
      <c r="A5185">
        <v>2021</v>
      </c>
      <c r="B5185">
        <v>8</v>
      </c>
      <c r="C5185">
        <v>4</v>
      </c>
      <c r="D5185">
        <v>24</v>
      </c>
      <c r="E5185">
        <v>25875.722000000002</v>
      </c>
      <c r="F5185">
        <v>1556.354</v>
      </c>
      <c r="G5185">
        <v>80.197000000000003</v>
      </c>
      <c r="H5185">
        <v>63.097000000000001</v>
      </c>
      <c r="I5185">
        <v>999.05899999999997</v>
      </c>
      <c r="J5185">
        <v>6.2009999999999996</v>
      </c>
      <c r="K5185">
        <v>50.636000000000003</v>
      </c>
      <c r="L5185">
        <v>90.12</v>
      </c>
      <c r="M5185">
        <v>28641.188999999998</v>
      </c>
      <c r="N5185">
        <v>0</v>
      </c>
      <c r="O5185">
        <v>0</v>
      </c>
      <c r="P5185">
        <v>-23.413</v>
      </c>
      <c r="Q5185">
        <v>208.49299999999999</v>
      </c>
      <c r="R5185">
        <v>28664.601999999999</v>
      </c>
      <c r="S5185">
        <v>28456.109</v>
      </c>
    </row>
    <row r="5186" spans="1:19" x14ac:dyDescent="0.3">
      <c r="A5186">
        <v>2021</v>
      </c>
      <c r="B5186">
        <v>8</v>
      </c>
      <c r="C5186">
        <v>5</v>
      </c>
      <c r="D5186">
        <v>1</v>
      </c>
      <c r="E5186">
        <v>23462.51</v>
      </c>
      <c r="F5186">
        <v>1683.3140000000001</v>
      </c>
      <c r="G5186">
        <v>71.313999999999993</v>
      </c>
      <c r="H5186">
        <v>62.585999999999999</v>
      </c>
      <c r="I5186">
        <v>709.25599999999997</v>
      </c>
      <c r="J5186">
        <v>6.0380000000000003</v>
      </c>
      <c r="K5186">
        <v>37.238</v>
      </c>
      <c r="L5186">
        <v>88.49</v>
      </c>
      <c r="M5186">
        <v>26049.433000000001</v>
      </c>
      <c r="N5186">
        <v>0</v>
      </c>
      <c r="O5186">
        <v>0</v>
      </c>
      <c r="P5186">
        <v>-19.059999999999999</v>
      </c>
      <c r="Q5186">
        <v>183.232</v>
      </c>
      <c r="R5186">
        <v>26068.492999999999</v>
      </c>
      <c r="S5186">
        <v>25885.260999999999</v>
      </c>
    </row>
    <row r="5187" spans="1:19" x14ac:dyDescent="0.3">
      <c r="A5187">
        <v>2021</v>
      </c>
      <c r="B5187">
        <v>8</v>
      </c>
      <c r="C5187">
        <v>5</v>
      </c>
      <c r="D5187">
        <v>2</v>
      </c>
      <c r="E5187">
        <v>22489.11</v>
      </c>
      <c r="F5187">
        <v>1800.98</v>
      </c>
      <c r="G5187">
        <v>66.908000000000001</v>
      </c>
      <c r="H5187">
        <v>62.548999999999999</v>
      </c>
      <c r="I5187">
        <v>424.76799999999997</v>
      </c>
      <c r="J5187">
        <v>5.9470000000000001</v>
      </c>
      <c r="K5187">
        <v>31.988</v>
      </c>
      <c r="L5187">
        <v>87.902000000000001</v>
      </c>
      <c r="M5187">
        <v>24903.242999999999</v>
      </c>
      <c r="N5187">
        <v>0</v>
      </c>
      <c r="O5187">
        <v>0</v>
      </c>
      <c r="P5187">
        <v>-14.534000000000001</v>
      </c>
      <c r="Q5187">
        <v>170.172</v>
      </c>
      <c r="R5187">
        <v>24917.776000000002</v>
      </c>
      <c r="S5187">
        <v>24747.603999999999</v>
      </c>
    </row>
    <row r="5188" spans="1:19" x14ac:dyDescent="0.3">
      <c r="A5188">
        <v>2021</v>
      </c>
      <c r="B5188">
        <v>8</v>
      </c>
      <c r="C5188">
        <v>5</v>
      </c>
      <c r="D5188">
        <v>3</v>
      </c>
      <c r="E5188">
        <v>22026.052</v>
      </c>
      <c r="F5188">
        <v>1807.152</v>
      </c>
      <c r="G5188">
        <v>64.257000000000005</v>
      </c>
      <c r="H5188">
        <v>62.680999999999997</v>
      </c>
      <c r="I5188">
        <v>241.59299999999999</v>
      </c>
      <c r="J5188">
        <v>5.7679999999999998</v>
      </c>
      <c r="K5188">
        <v>28.716999999999999</v>
      </c>
      <c r="L5188">
        <v>87.62</v>
      </c>
      <c r="M5188">
        <v>24259.581999999999</v>
      </c>
      <c r="N5188">
        <v>0</v>
      </c>
      <c r="O5188">
        <v>0</v>
      </c>
      <c r="P5188">
        <v>-8.3719999999999999</v>
      </c>
      <c r="Q5188">
        <v>164.07300000000001</v>
      </c>
      <c r="R5188">
        <v>24267.954000000002</v>
      </c>
      <c r="S5188">
        <v>24103.881000000001</v>
      </c>
    </row>
    <row r="5189" spans="1:19" x14ac:dyDescent="0.3">
      <c r="A5189">
        <v>2021</v>
      </c>
      <c r="B5189">
        <v>8</v>
      </c>
      <c r="C5189">
        <v>5</v>
      </c>
      <c r="D5189">
        <v>4</v>
      </c>
      <c r="E5189">
        <v>22035.468000000001</v>
      </c>
      <c r="F5189">
        <v>1811.9480000000001</v>
      </c>
      <c r="G5189">
        <v>62.826999999999998</v>
      </c>
      <c r="H5189">
        <v>62.930999999999997</v>
      </c>
      <c r="I5189">
        <v>121.383</v>
      </c>
      <c r="J5189">
        <v>4.4950000000000001</v>
      </c>
      <c r="K5189">
        <v>26.99</v>
      </c>
      <c r="L5189">
        <v>87.608000000000004</v>
      </c>
      <c r="M5189">
        <v>24150.822</v>
      </c>
      <c r="N5189">
        <v>0</v>
      </c>
      <c r="O5189">
        <v>0</v>
      </c>
      <c r="P5189">
        <v>-5.274</v>
      </c>
      <c r="Q5189">
        <v>164.83799999999999</v>
      </c>
      <c r="R5189">
        <v>24156.096000000001</v>
      </c>
      <c r="S5189">
        <v>23991.258000000002</v>
      </c>
    </row>
    <row r="5190" spans="1:19" x14ac:dyDescent="0.3">
      <c r="A5190">
        <v>2021</v>
      </c>
      <c r="B5190">
        <v>8</v>
      </c>
      <c r="C5190">
        <v>5</v>
      </c>
      <c r="D5190">
        <v>5</v>
      </c>
      <c r="E5190">
        <v>23066.242999999999</v>
      </c>
      <c r="F5190">
        <v>1706.076</v>
      </c>
      <c r="G5190">
        <v>63.09</v>
      </c>
      <c r="H5190">
        <v>63.384999999999998</v>
      </c>
      <c r="I5190">
        <v>84.954999999999998</v>
      </c>
      <c r="J5190">
        <v>2.8220000000000001</v>
      </c>
      <c r="K5190">
        <v>12.385</v>
      </c>
      <c r="L5190">
        <v>88.212000000000003</v>
      </c>
      <c r="M5190">
        <v>25024.077000000001</v>
      </c>
      <c r="N5190">
        <v>0</v>
      </c>
      <c r="O5190">
        <v>0</v>
      </c>
      <c r="P5190">
        <v>-5.5880000000000001</v>
      </c>
      <c r="Q5190">
        <v>175.185</v>
      </c>
      <c r="R5190">
        <v>25029.665000000001</v>
      </c>
      <c r="S5190">
        <v>24854.48</v>
      </c>
    </row>
    <row r="5191" spans="1:19" x14ac:dyDescent="0.3">
      <c r="A5191">
        <v>2021</v>
      </c>
      <c r="B5191">
        <v>8</v>
      </c>
      <c r="C5191">
        <v>5</v>
      </c>
      <c r="D5191">
        <v>6</v>
      </c>
      <c r="E5191">
        <v>24388.609</v>
      </c>
      <c r="F5191">
        <v>1526.683</v>
      </c>
      <c r="G5191">
        <v>64.924999999999997</v>
      </c>
      <c r="H5191">
        <v>64.138999999999996</v>
      </c>
      <c r="I5191">
        <v>149.79499999999999</v>
      </c>
      <c r="J5191">
        <v>3.399</v>
      </c>
      <c r="K5191">
        <v>5.67</v>
      </c>
      <c r="L5191">
        <v>89.02</v>
      </c>
      <c r="M5191">
        <v>26227.314999999999</v>
      </c>
      <c r="N5191">
        <v>62.822000000000003</v>
      </c>
      <c r="O5191">
        <v>0</v>
      </c>
      <c r="P5191">
        <v>-1.22</v>
      </c>
      <c r="Q5191">
        <v>196.54400000000001</v>
      </c>
      <c r="R5191">
        <v>26165.713</v>
      </c>
      <c r="S5191">
        <v>25969.169000000002</v>
      </c>
    </row>
    <row r="5192" spans="1:19" x14ac:dyDescent="0.3">
      <c r="A5192">
        <v>2021</v>
      </c>
      <c r="B5192">
        <v>8</v>
      </c>
      <c r="C5192">
        <v>5</v>
      </c>
      <c r="D5192">
        <v>7</v>
      </c>
      <c r="E5192">
        <v>25921.433000000001</v>
      </c>
      <c r="F5192">
        <v>1364.508</v>
      </c>
      <c r="G5192">
        <v>66.495999999999995</v>
      </c>
      <c r="H5192">
        <v>63.953000000000003</v>
      </c>
      <c r="I5192">
        <v>294.92899999999997</v>
      </c>
      <c r="J5192">
        <v>4.1639999999999997</v>
      </c>
      <c r="K5192">
        <v>12.930999999999999</v>
      </c>
      <c r="L5192">
        <v>89.944999999999993</v>
      </c>
      <c r="M5192">
        <v>27751.863000000001</v>
      </c>
      <c r="N5192">
        <v>1044.1759999999999</v>
      </c>
      <c r="O5192">
        <v>0</v>
      </c>
      <c r="P5192">
        <v>-0.58199999999999996</v>
      </c>
      <c r="Q5192">
        <v>232.86699999999999</v>
      </c>
      <c r="R5192">
        <v>26708.268</v>
      </c>
      <c r="S5192">
        <v>26475.401999999998</v>
      </c>
    </row>
    <row r="5193" spans="1:19" x14ac:dyDescent="0.3">
      <c r="A5193">
        <v>2021</v>
      </c>
      <c r="B5193">
        <v>8</v>
      </c>
      <c r="C5193">
        <v>5</v>
      </c>
      <c r="D5193">
        <v>8</v>
      </c>
      <c r="E5193">
        <v>27882.61</v>
      </c>
      <c r="F5193">
        <v>1271.4690000000001</v>
      </c>
      <c r="G5193">
        <v>71.929000000000002</v>
      </c>
      <c r="H5193">
        <v>62.612000000000002</v>
      </c>
      <c r="I5193">
        <v>488.18</v>
      </c>
      <c r="J5193">
        <v>4.9000000000000004</v>
      </c>
      <c r="K5193">
        <v>7.4640000000000004</v>
      </c>
      <c r="L5193">
        <v>91.718999999999994</v>
      </c>
      <c r="M5193">
        <v>29808.954000000002</v>
      </c>
      <c r="N5193">
        <v>3360.6979999999999</v>
      </c>
      <c r="O5193">
        <v>-16.962</v>
      </c>
      <c r="P5193">
        <v>0.29099999999999998</v>
      </c>
      <c r="Q5193">
        <v>276.08999999999997</v>
      </c>
      <c r="R5193">
        <v>26464.927</v>
      </c>
      <c r="S5193">
        <v>26188.835999999999</v>
      </c>
    </row>
    <row r="5194" spans="1:19" x14ac:dyDescent="0.3">
      <c r="A5194">
        <v>2021</v>
      </c>
      <c r="B5194">
        <v>8</v>
      </c>
      <c r="C5194">
        <v>5</v>
      </c>
      <c r="D5194">
        <v>9</v>
      </c>
      <c r="E5194">
        <v>29853.763999999999</v>
      </c>
      <c r="F5194">
        <v>1187.818</v>
      </c>
      <c r="G5194">
        <v>77.441000000000003</v>
      </c>
      <c r="H5194">
        <v>59.301000000000002</v>
      </c>
      <c r="I5194">
        <v>601.69799999999998</v>
      </c>
      <c r="J5194">
        <v>5.4370000000000003</v>
      </c>
      <c r="K5194">
        <v>7.9820000000000002</v>
      </c>
      <c r="L5194">
        <v>92.933999999999997</v>
      </c>
      <c r="M5194">
        <v>31808.934000000001</v>
      </c>
      <c r="N5194">
        <v>5728.7049999999999</v>
      </c>
      <c r="O5194">
        <v>-54.598999999999997</v>
      </c>
      <c r="P5194">
        <v>0.41799999999999998</v>
      </c>
      <c r="Q5194">
        <v>313.56200000000001</v>
      </c>
      <c r="R5194">
        <v>26134.41</v>
      </c>
      <c r="S5194">
        <v>25820.848000000002</v>
      </c>
    </row>
    <row r="5195" spans="1:19" x14ac:dyDescent="0.3">
      <c r="A5195">
        <v>2021</v>
      </c>
      <c r="B5195">
        <v>8</v>
      </c>
      <c r="C5195">
        <v>5</v>
      </c>
      <c r="D5195">
        <v>10</v>
      </c>
      <c r="E5195">
        <v>31880.457999999999</v>
      </c>
      <c r="F5195">
        <v>1112.9490000000001</v>
      </c>
      <c r="G5195">
        <v>84.233999999999995</v>
      </c>
      <c r="H5195">
        <v>57.186</v>
      </c>
      <c r="I5195">
        <v>568.28399999999999</v>
      </c>
      <c r="J5195">
        <v>5.7370000000000001</v>
      </c>
      <c r="K5195">
        <v>16.225999999999999</v>
      </c>
      <c r="L5195">
        <v>93.558000000000007</v>
      </c>
      <c r="M5195">
        <v>33734.398000000001</v>
      </c>
      <c r="N5195">
        <v>7727.8140000000003</v>
      </c>
      <c r="O5195">
        <v>-80.515000000000001</v>
      </c>
      <c r="P5195">
        <v>1.3819999999999999</v>
      </c>
      <c r="Q5195">
        <v>344.41500000000002</v>
      </c>
      <c r="R5195">
        <v>26085.718000000001</v>
      </c>
      <c r="S5195">
        <v>25741.303</v>
      </c>
    </row>
    <row r="5196" spans="1:19" x14ac:dyDescent="0.3">
      <c r="A5196">
        <v>2021</v>
      </c>
      <c r="B5196">
        <v>8</v>
      </c>
      <c r="C5196">
        <v>5</v>
      </c>
      <c r="D5196">
        <v>11</v>
      </c>
      <c r="E5196">
        <v>33612.932000000001</v>
      </c>
      <c r="F5196">
        <v>1040.0419999999999</v>
      </c>
      <c r="G5196">
        <v>92.475999999999999</v>
      </c>
      <c r="H5196">
        <v>56.61</v>
      </c>
      <c r="I5196">
        <v>483.69600000000003</v>
      </c>
      <c r="J5196">
        <v>5.8719999999999999</v>
      </c>
      <c r="K5196">
        <v>18.951000000000001</v>
      </c>
      <c r="L5196">
        <v>93.93</v>
      </c>
      <c r="M5196">
        <v>35312.031000000003</v>
      </c>
      <c r="N5196">
        <v>9065.4629999999997</v>
      </c>
      <c r="O5196">
        <v>-89.578000000000003</v>
      </c>
      <c r="P5196">
        <v>3.6040000000000001</v>
      </c>
      <c r="Q5196">
        <v>372.76299999999998</v>
      </c>
      <c r="R5196">
        <v>26332.542000000001</v>
      </c>
      <c r="S5196">
        <v>25959.778999999999</v>
      </c>
    </row>
    <row r="5197" spans="1:19" x14ac:dyDescent="0.3">
      <c r="A5197">
        <v>2021</v>
      </c>
      <c r="B5197">
        <v>8</v>
      </c>
      <c r="C5197">
        <v>5</v>
      </c>
      <c r="D5197">
        <v>12</v>
      </c>
      <c r="E5197">
        <v>35088.256000000001</v>
      </c>
      <c r="F5197">
        <v>973.04200000000003</v>
      </c>
      <c r="G5197">
        <v>99.611999999999995</v>
      </c>
      <c r="H5197">
        <v>56.226999999999997</v>
      </c>
      <c r="I5197">
        <v>447.51600000000002</v>
      </c>
      <c r="J5197">
        <v>5.8419999999999996</v>
      </c>
      <c r="K5197">
        <v>8.5679999999999996</v>
      </c>
      <c r="L5197">
        <v>94.191999999999993</v>
      </c>
      <c r="M5197">
        <v>36673.642999999996</v>
      </c>
      <c r="N5197">
        <v>9715.634</v>
      </c>
      <c r="O5197">
        <v>-65.41</v>
      </c>
      <c r="P5197">
        <v>7.3280000000000003</v>
      </c>
      <c r="Q5197">
        <v>396.15300000000002</v>
      </c>
      <c r="R5197">
        <v>27016.091</v>
      </c>
      <c r="S5197">
        <v>26619.937999999998</v>
      </c>
    </row>
    <row r="5198" spans="1:19" x14ac:dyDescent="0.3">
      <c r="A5198">
        <v>2021</v>
      </c>
      <c r="B5198">
        <v>8</v>
      </c>
      <c r="C5198">
        <v>5</v>
      </c>
      <c r="D5198">
        <v>13</v>
      </c>
      <c r="E5198">
        <v>36712.273999999998</v>
      </c>
      <c r="F5198">
        <v>842.49699999999996</v>
      </c>
      <c r="G5198">
        <v>106.83499999999999</v>
      </c>
      <c r="H5198">
        <v>57.164000000000001</v>
      </c>
      <c r="I5198">
        <v>423.50099999999998</v>
      </c>
      <c r="J5198">
        <v>5.7359999999999998</v>
      </c>
      <c r="K5198">
        <v>6.7519999999999998</v>
      </c>
      <c r="L5198">
        <v>94.454999999999998</v>
      </c>
      <c r="M5198">
        <v>38142.379999999997</v>
      </c>
      <c r="N5198">
        <v>9751.1669999999995</v>
      </c>
      <c r="O5198">
        <v>-23.792000000000002</v>
      </c>
      <c r="P5198">
        <v>7.9219999999999997</v>
      </c>
      <c r="Q5198">
        <v>419.28</v>
      </c>
      <c r="R5198">
        <v>28407.082999999999</v>
      </c>
      <c r="S5198">
        <v>27987.803</v>
      </c>
    </row>
    <row r="5199" spans="1:19" x14ac:dyDescent="0.3">
      <c r="A5199">
        <v>2021</v>
      </c>
      <c r="B5199">
        <v>8</v>
      </c>
      <c r="C5199">
        <v>5</v>
      </c>
      <c r="D5199">
        <v>14</v>
      </c>
      <c r="E5199">
        <v>38082.027999999998</v>
      </c>
      <c r="F5199">
        <v>773.245</v>
      </c>
      <c r="G5199">
        <v>111.89100000000001</v>
      </c>
      <c r="H5199">
        <v>55.783999999999999</v>
      </c>
      <c r="I5199">
        <v>351.24599999999998</v>
      </c>
      <c r="J5199">
        <v>5.0949999999999998</v>
      </c>
      <c r="K5199">
        <v>-8.9770000000000003</v>
      </c>
      <c r="L5199">
        <v>94.650999999999996</v>
      </c>
      <c r="M5199">
        <v>39353.072</v>
      </c>
      <c r="N5199">
        <v>9228.4969999999994</v>
      </c>
      <c r="O5199">
        <v>-10.098000000000001</v>
      </c>
      <c r="P5199">
        <v>5.52</v>
      </c>
      <c r="Q5199">
        <v>440.94200000000001</v>
      </c>
      <c r="R5199">
        <v>30129.152999999998</v>
      </c>
      <c r="S5199">
        <v>29688.210999999999</v>
      </c>
    </row>
    <row r="5200" spans="1:19" x14ac:dyDescent="0.3">
      <c r="A5200">
        <v>2021</v>
      </c>
      <c r="B5200">
        <v>8</v>
      </c>
      <c r="C5200">
        <v>5</v>
      </c>
      <c r="D5200">
        <v>15</v>
      </c>
      <c r="E5200">
        <v>39061.133999999998</v>
      </c>
      <c r="F5200">
        <v>748.58699999999999</v>
      </c>
      <c r="G5200">
        <v>115.402</v>
      </c>
      <c r="H5200">
        <v>55.537999999999997</v>
      </c>
      <c r="I5200">
        <v>284.096</v>
      </c>
      <c r="J5200">
        <v>4.0839999999999996</v>
      </c>
      <c r="K5200">
        <v>-12.786</v>
      </c>
      <c r="L5200">
        <v>94.756</v>
      </c>
      <c r="M5200">
        <v>40235.408000000003</v>
      </c>
      <c r="N5200">
        <v>8043.701</v>
      </c>
      <c r="O5200">
        <v>-6.4859999999999998</v>
      </c>
      <c r="P5200">
        <v>6.7050000000000001</v>
      </c>
      <c r="Q5200">
        <v>458.96699999999998</v>
      </c>
      <c r="R5200">
        <v>32191.489000000001</v>
      </c>
      <c r="S5200">
        <v>31732.522000000001</v>
      </c>
    </row>
    <row r="5201" spans="1:19" x14ac:dyDescent="0.3">
      <c r="A5201">
        <v>2021</v>
      </c>
      <c r="B5201">
        <v>8</v>
      </c>
      <c r="C5201">
        <v>5</v>
      </c>
      <c r="D5201">
        <v>16</v>
      </c>
      <c r="E5201">
        <v>39394.932000000001</v>
      </c>
      <c r="F5201">
        <v>715.71299999999997</v>
      </c>
      <c r="G5201">
        <v>117.315</v>
      </c>
      <c r="H5201">
        <v>56.353999999999999</v>
      </c>
      <c r="I5201">
        <v>91.177000000000007</v>
      </c>
      <c r="J5201">
        <v>1.821</v>
      </c>
      <c r="K5201">
        <v>-67.885000000000005</v>
      </c>
      <c r="L5201">
        <v>94.8</v>
      </c>
      <c r="M5201">
        <v>40286.911999999997</v>
      </c>
      <c r="N5201">
        <v>6238.9440000000004</v>
      </c>
      <c r="O5201">
        <v>6.0000000000000001E-3</v>
      </c>
      <c r="P5201">
        <v>6.1719999999999997</v>
      </c>
      <c r="Q5201">
        <v>468.541</v>
      </c>
      <c r="R5201">
        <v>34041.79</v>
      </c>
      <c r="S5201">
        <v>33573.249000000003</v>
      </c>
    </row>
    <row r="5202" spans="1:19" x14ac:dyDescent="0.3">
      <c r="A5202">
        <v>2021</v>
      </c>
      <c r="B5202">
        <v>8</v>
      </c>
      <c r="C5202">
        <v>5</v>
      </c>
      <c r="D5202">
        <v>17</v>
      </c>
      <c r="E5202">
        <v>38746.404999999999</v>
      </c>
      <c r="F5202">
        <v>697.553</v>
      </c>
      <c r="G5202">
        <v>117.36799999999999</v>
      </c>
      <c r="H5202">
        <v>56.837000000000003</v>
      </c>
      <c r="I5202">
        <v>98.588999999999999</v>
      </c>
      <c r="J5202">
        <v>2.069</v>
      </c>
      <c r="K5202">
        <v>-99.731999999999999</v>
      </c>
      <c r="L5202">
        <v>94.745999999999995</v>
      </c>
      <c r="M5202">
        <v>39596.466999999997</v>
      </c>
      <c r="N5202">
        <v>3944.576</v>
      </c>
      <c r="O5202">
        <v>28.44</v>
      </c>
      <c r="P5202">
        <v>7.298</v>
      </c>
      <c r="Q5202">
        <v>465.21100000000001</v>
      </c>
      <c r="R5202">
        <v>35616.154000000002</v>
      </c>
      <c r="S5202">
        <v>35150.942999999999</v>
      </c>
    </row>
    <row r="5203" spans="1:19" x14ac:dyDescent="0.3">
      <c r="A5203">
        <v>2021</v>
      </c>
      <c r="B5203">
        <v>8</v>
      </c>
      <c r="C5203">
        <v>5</v>
      </c>
      <c r="D5203">
        <v>18</v>
      </c>
      <c r="E5203">
        <v>37173.612000000001</v>
      </c>
      <c r="F5203">
        <v>731.52200000000005</v>
      </c>
      <c r="G5203">
        <v>115.999</v>
      </c>
      <c r="H5203">
        <v>58.35</v>
      </c>
      <c r="I5203">
        <v>124.655</v>
      </c>
      <c r="J5203">
        <v>2.0009999999999999</v>
      </c>
      <c r="K5203">
        <v>-99.453000000000003</v>
      </c>
      <c r="L5203">
        <v>94.566999999999993</v>
      </c>
      <c r="M5203">
        <v>38085.254000000001</v>
      </c>
      <c r="N5203">
        <v>1491.117</v>
      </c>
      <c r="O5203">
        <v>78.5</v>
      </c>
      <c r="P5203">
        <v>-2.7010000000000001</v>
      </c>
      <c r="Q5203">
        <v>440.82400000000001</v>
      </c>
      <c r="R5203">
        <v>36518.338000000003</v>
      </c>
      <c r="S5203">
        <v>36077.514000000003</v>
      </c>
    </row>
    <row r="5204" spans="1:19" x14ac:dyDescent="0.3">
      <c r="A5204">
        <v>2021</v>
      </c>
      <c r="B5204">
        <v>8</v>
      </c>
      <c r="C5204">
        <v>5</v>
      </c>
      <c r="D5204">
        <v>19</v>
      </c>
      <c r="E5204">
        <v>35654.408000000003</v>
      </c>
      <c r="F5204">
        <v>773.77</v>
      </c>
      <c r="G5204">
        <v>111.812</v>
      </c>
      <c r="H5204">
        <v>58.027000000000001</v>
      </c>
      <c r="I5204">
        <v>137.489</v>
      </c>
      <c r="J5204">
        <v>1.8859999999999999</v>
      </c>
      <c r="K5204">
        <v>-103.464</v>
      </c>
      <c r="L5204">
        <v>94.346000000000004</v>
      </c>
      <c r="M5204">
        <v>36616.461000000003</v>
      </c>
      <c r="N5204">
        <v>170.67</v>
      </c>
      <c r="O5204">
        <v>102.456</v>
      </c>
      <c r="P5204">
        <v>1.9970000000000001</v>
      </c>
      <c r="Q5204">
        <v>396.077</v>
      </c>
      <c r="R5204">
        <v>36341.338000000003</v>
      </c>
      <c r="S5204">
        <v>35945.260999999999</v>
      </c>
    </row>
    <row r="5205" spans="1:19" x14ac:dyDescent="0.3">
      <c r="A5205">
        <v>2021</v>
      </c>
      <c r="B5205">
        <v>8</v>
      </c>
      <c r="C5205">
        <v>5</v>
      </c>
      <c r="D5205">
        <v>20</v>
      </c>
      <c r="E5205">
        <v>35299.847000000002</v>
      </c>
      <c r="F5205">
        <v>829.07399999999996</v>
      </c>
      <c r="G5205">
        <v>104.782</v>
      </c>
      <c r="H5205">
        <v>58.637</v>
      </c>
      <c r="I5205">
        <v>165.87</v>
      </c>
      <c r="J5205">
        <v>3.3860000000000001</v>
      </c>
      <c r="K5205">
        <v>-101.593</v>
      </c>
      <c r="L5205">
        <v>94.281000000000006</v>
      </c>
      <c r="M5205">
        <v>36349.502</v>
      </c>
      <c r="N5205">
        <v>6.9000000000000006E-2</v>
      </c>
      <c r="O5205">
        <v>100.584</v>
      </c>
      <c r="P5205">
        <v>5.4039999999999999</v>
      </c>
      <c r="Q5205">
        <v>353.22199999999998</v>
      </c>
      <c r="R5205">
        <v>36243.445</v>
      </c>
      <c r="S5205">
        <v>35890.222999999998</v>
      </c>
    </row>
    <row r="5206" spans="1:19" x14ac:dyDescent="0.3">
      <c r="A5206">
        <v>2021</v>
      </c>
      <c r="B5206">
        <v>8</v>
      </c>
      <c r="C5206">
        <v>5</v>
      </c>
      <c r="D5206">
        <v>21</v>
      </c>
      <c r="E5206">
        <v>33184.332999999999</v>
      </c>
      <c r="F5206">
        <v>930.74400000000003</v>
      </c>
      <c r="G5206">
        <v>98.76</v>
      </c>
      <c r="H5206">
        <v>60.616999999999997</v>
      </c>
      <c r="I5206">
        <v>599.99599999999998</v>
      </c>
      <c r="J5206">
        <v>6.1710000000000003</v>
      </c>
      <c r="K5206">
        <v>-23.007000000000001</v>
      </c>
      <c r="L5206">
        <v>93.906000000000006</v>
      </c>
      <c r="M5206">
        <v>34852.76</v>
      </c>
      <c r="N5206">
        <v>0</v>
      </c>
      <c r="O5206">
        <v>0</v>
      </c>
      <c r="P5206">
        <v>1.637</v>
      </c>
      <c r="Q5206">
        <v>314.64499999999998</v>
      </c>
      <c r="R5206">
        <v>34851.123</v>
      </c>
      <c r="S5206">
        <v>34536.478000000003</v>
      </c>
    </row>
    <row r="5207" spans="1:19" x14ac:dyDescent="0.3">
      <c r="A5207">
        <v>2021</v>
      </c>
      <c r="B5207">
        <v>8</v>
      </c>
      <c r="C5207">
        <v>5</v>
      </c>
      <c r="D5207">
        <v>22</v>
      </c>
      <c r="E5207">
        <v>30038.585999999999</v>
      </c>
      <c r="F5207">
        <v>1123.6030000000001</v>
      </c>
      <c r="G5207">
        <v>91.510999999999996</v>
      </c>
      <c r="H5207">
        <v>62.061</v>
      </c>
      <c r="I5207">
        <v>669.53200000000004</v>
      </c>
      <c r="J5207">
        <v>5.7759999999999998</v>
      </c>
      <c r="K5207">
        <v>14.585000000000001</v>
      </c>
      <c r="L5207">
        <v>93.064999999999998</v>
      </c>
      <c r="M5207">
        <v>32007.206999999999</v>
      </c>
      <c r="N5207">
        <v>0</v>
      </c>
      <c r="O5207">
        <v>0</v>
      </c>
      <c r="P5207">
        <v>-11.151</v>
      </c>
      <c r="Q5207">
        <v>278.84500000000003</v>
      </c>
      <c r="R5207">
        <v>32018.358</v>
      </c>
      <c r="S5207">
        <v>31739.512999999999</v>
      </c>
    </row>
    <row r="5208" spans="1:19" x14ac:dyDescent="0.3">
      <c r="A5208">
        <v>2021</v>
      </c>
      <c r="B5208">
        <v>8</v>
      </c>
      <c r="C5208">
        <v>5</v>
      </c>
      <c r="D5208">
        <v>23</v>
      </c>
      <c r="E5208">
        <v>27088.875</v>
      </c>
      <c r="F5208">
        <v>1292.2560000000001</v>
      </c>
      <c r="G5208">
        <v>82.409000000000006</v>
      </c>
      <c r="H5208">
        <v>62.829000000000001</v>
      </c>
      <c r="I5208">
        <v>1124.624</v>
      </c>
      <c r="J5208">
        <v>6.3360000000000003</v>
      </c>
      <c r="K5208">
        <v>34.976999999999997</v>
      </c>
      <c r="L5208">
        <v>91.049000000000007</v>
      </c>
      <c r="M5208">
        <v>29700.948</v>
      </c>
      <c r="N5208">
        <v>0</v>
      </c>
      <c r="O5208">
        <v>0</v>
      </c>
      <c r="P5208">
        <v>-14.542</v>
      </c>
      <c r="Q5208">
        <v>240.31399999999999</v>
      </c>
      <c r="R5208">
        <v>29715.49</v>
      </c>
      <c r="S5208">
        <v>29475.175999999999</v>
      </c>
    </row>
    <row r="5209" spans="1:19" x14ac:dyDescent="0.3">
      <c r="A5209">
        <v>2021</v>
      </c>
      <c r="B5209">
        <v>8</v>
      </c>
      <c r="C5209">
        <v>5</v>
      </c>
      <c r="D5209">
        <v>24</v>
      </c>
      <c r="E5209">
        <v>24913.042000000001</v>
      </c>
      <c r="F5209">
        <v>1556.354</v>
      </c>
      <c r="G5209">
        <v>75.096999999999994</v>
      </c>
      <c r="H5209">
        <v>62.682000000000002</v>
      </c>
      <c r="I5209">
        <v>999.05899999999997</v>
      </c>
      <c r="J5209">
        <v>6.2009999999999996</v>
      </c>
      <c r="K5209">
        <v>42.009</v>
      </c>
      <c r="L5209">
        <v>89.331000000000003</v>
      </c>
      <c r="M5209">
        <v>27668.677</v>
      </c>
      <c r="N5209">
        <v>0</v>
      </c>
      <c r="O5209">
        <v>0</v>
      </c>
      <c r="P5209">
        <v>-23.413</v>
      </c>
      <c r="Q5209">
        <v>206.50800000000001</v>
      </c>
      <c r="R5209">
        <v>27692.09</v>
      </c>
      <c r="S5209">
        <v>27485.580999999998</v>
      </c>
    </row>
    <row r="5210" spans="1:19" x14ac:dyDescent="0.3">
      <c r="A5210">
        <v>2021</v>
      </c>
      <c r="B5210">
        <v>8</v>
      </c>
      <c r="C5210">
        <v>6</v>
      </c>
      <c r="D5210">
        <v>1</v>
      </c>
      <c r="E5210">
        <v>23071.625</v>
      </c>
      <c r="F5210">
        <v>1683.3140000000001</v>
      </c>
      <c r="G5210">
        <v>73.174999999999997</v>
      </c>
      <c r="H5210">
        <v>62.533999999999999</v>
      </c>
      <c r="I5210">
        <v>709.25599999999997</v>
      </c>
      <c r="J5210">
        <v>6.0380000000000003</v>
      </c>
      <c r="K5210">
        <v>39.005000000000003</v>
      </c>
      <c r="L5210">
        <v>88.222999999999999</v>
      </c>
      <c r="M5210">
        <v>25659.995999999999</v>
      </c>
      <c r="N5210">
        <v>0</v>
      </c>
      <c r="O5210">
        <v>0</v>
      </c>
      <c r="P5210">
        <v>-19.059999999999999</v>
      </c>
      <c r="Q5210">
        <v>183.928</v>
      </c>
      <c r="R5210">
        <v>25679.056</v>
      </c>
      <c r="S5210">
        <v>25495.128000000001</v>
      </c>
    </row>
    <row r="5211" spans="1:19" x14ac:dyDescent="0.3">
      <c r="A5211">
        <v>2021</v>
      </c>
      <c r="B5211">
        <v>8</v>
      </c>
      <c r="C5211">
        <v>6</v>
      </c>
      <c r="D5211">
        <v>2</v>
      </c>
      <c r="E5211">
        <v>21930.963</v>
      </c>
      <c r="F5211">
        <v>1800.98</v>
      </c>
      <c r="G5211">
        <v>69.725999999999999</v>
      </c>
      <c r="H5211">
        <v>62.433999999999997</v>
      </c>
      <c r="I5211">
        <v>424.76799999999997</v>
      </c>
      <c r="J5211">
        <v>5.9470000000000001</v>
      </c>
      <c r="K5211">
        <v>33.945</v>
      </c>
      <c r="L5211">
        <v>87.533000000000001</v>
      </c>
      <c r="M5211">
        <v>24346.57</v>
      </c>
      <c r="N5211">
        <v>0</v>
      </c>
      <c r="O5211">
        <v>0</v>
      </c>
      <c r="P5211">
        <v>-14.534000000000001</v>
      </c>
      <c r="Q5211">
        <v>172.23699999999999</v>
      </c>
      <c r="R5211">
        <v>24361.102999999999</v>
      </c>
      <c r="S5211">
        <v>24188.866000000002</v>
      </c>
    </row>
    <row r="5212" spans="1:19" x14ac:dyDescent="0.3">
      <c r="A5212">
        <v>2021</v>
      </c>
      <c r="B5212">
        <v>8</v>
      </c>
      <c r="C5212">
        <v>6</v>
      </c>
      <c r="D5212">
        <v>3</v>
      </c>
      <c r="E5212">
        <v>21509.874</v>
      </c>
      <c r="F5212">
        <v>1807.152</v>
      </c>
      <c r="G5212">
        <v>67.268000000000001</v>
      </c>
      <c r="H5212">
        <v>62.573999999999998</v>
      </c>
      <c r="I5212">
        <v>241.59299999999999</v>
      </c>
      <c r="J5212">
        <v>5.7679999999999998</v>
      </c>
      <c r="K5212">
        <v>30.332999999999998</v>
      </c>
      <c r="L5212">
        <v>87.289000000000001</v>
      </c>
      <c r="M5212">
        <v>23744.581999999999</v>
      </c>
      <c r="N5212">
        <v>0</v>
      </c>
      <c r="O5212">
        <v>0</v>
      </c>
      <c r="P5212">
        <v>-8.3719999999999999</v>
      </c>
      <c r="Q5212">
        <v>165.55799999999999</v>
      </c>
      <c r="R5212">
        <v>23752.954000000002</v>
      </c>
      <c r="S5212">
        <v>23587.396000000001</v>
      </c>
    </row>
    <row r="5213" spans="1:19" x14ac:dyDescent="0.3">
      <c r="A5213">
        <v>2021</v>
      </c>
      <c r="B5213">
        <v>8</v>
      </c>
      <c r="C5213">
        <v>6</v>
      </c>
      <c r="D5213">
        <v>4</v>
      </c>
      <c r="E5213">
        <v>21652.931</v>
      </c>
      <c r="F5213">
        <v>1811.9480000000001</v>
      </c>
      <c r="G5213">
        <v>65.486000000000004</v>
      </c>
      <c r="H5213">
        <v>62.869</v>
      </c>
      <c r="I5213">
        <v>121.383</v>
      </c>
      <c r="J5213">
        <v>4.4950000000000001</v>
      </c>
      <c r="K5213">
        <v>28.459</v>
      </c>
      <c r="L5213">
        <v>87.358000000000004</v>
      </c>
      <c r="M5213">
        <v>23769.442999999999</v>
      </c>
      <c r="N5213">
        <v>0</v>
      </c>
      <c r="O5213">
        <v>0</v>
      </c>
      <c r="P5213">
        <v>-5.274</v>
      </c>
      <c r="Q5213">
        <v>165.70500000000001</v>
      </c>
      <c r="R5213">
        <v>23774.716</v>
      </c>
      <c r="S5213">
        <v>23609.010999999999</v>
      </c>
    </row>
    <row r="5214" spans="1:19" x14ac:dyDescent="0.3">
      <c r="A5214">
        <v>2021</v>
      </c>
      <c r="B5214">
        <v>8</v>
      </c>
      <c r="C5214">
        <v>6</v>
      </c>
      <c r="D5214">
        <v>5</v>
      </c>
      <c r="E5214">
        <v>22932.996999999999</v>
      </c>
      <c r="F5214">
        <v>1706.076</v>
      </c>
      <c r="G5214">
        <v>65.855000000000004</v>
      </c>
      <c r="H5214">
        <v>63.415999999999997</v>
      </c>
      <c r="I5214">
        <v>84.954999999999998</v>
      </c>
      <c r="J5214">
        <v>2.8220000000000001</v>
      </c>
      <c r="K5214">
        <v>12.904</v>
      </c>
      <c r="L5214">
        <v>88.131</v>
      </c>
      <c r="M5214">
        <v>24891.3</v>
      </c>
      <c r="N5214">
        <v>0</v>
      </c>
      <c r="O5214">
        <v>0</v>
      </c>
      <c r="P5214">
        <v>-5.5880000000000001</v>
      </c>
      <c r="Q5214">
        <v>175.31800000000001</v>
      </c>
      <c r="R5214">
        <v>24896.887999999999</v>
      </c>
      <c r="S5214">
        <v>24721.57</v>
      </c>
    </row>
    <row r="5215" spans="1:19" x14ac:dyDescent="0.3">
      <c r="A5215">
        <v>2021</v>
      </c>
      <c r="B5215">
        <v>8</v>
      </c>
      <c r="C5215">
        <v>6</v>
      </c>
      <c r="D5215">
        <v>6</v>
      </c>
      <c r="E5215">
        <v>24594.484</v>
      </c>
      <c r="F5215">
        <v>1526.683</v>
      </c>
      <c r="G5215">
        <v>68.286000000000001</v>
      </c>
      <c r="H5215">
        <v>64.322000000000003</v>
      </c>
      <c r="I5215">
        <v>149.79499999999999</v>
      </c>
      <c r="J5215">
        <v>3.399</v>
      </c>
      <c r="K5215">
        <v>5.806</v>
      </c>
      <c r="L5215">
        <v>89.141000000000005</v>
      </c>
      <c r="M5215">
        <v>26433.629000000001</v>
      </c>
      <c r="N5215">
        <v>62.822000000000003</v>
      </c>
      <c r="O5215">
        <v>0</v>
      </c>
      <c r="P5215">
        <v>-1.22</v>
      </c>
      <c r="Q5215">
        <v>195.49700000000001</v>
      </c>
      <c r="R5215">
        <v>26372.026999999998</v>
      </c>
      <c r="S5215">
        <v>26176.53</v>
      </c>
    </row>
    <row r="5216" spans="1:19" x14ac:dyDescent="0.3">
      <c r="A5216">
        <v>2021</v>
      </c>
      <c r="B5216">
        <v>8</v>
      </c>
      <c r="C5216">
        <v>6</v>
      </c>
      <c r="D5216">
        <v>7</v>
      </c>
      <c r="E5216">
        <v>26429.242999999999</v>
      </c>
      <c r="F5216">
        <v>1364.508</v>
      </c>
      <c r="G5216">
        <v>70.682000000000002</v>
      </c>
      <c r="H5216">
        <v>64.247</v>
      </c>
      <c r="I5216">
        <v>294.92899999999997</v>
      </c>
      <c r="J5216">
        <v>4.1639999999999997</v>
      </c>
      <c r="K5216">
        <v>13.263</v>
      </c>
      <c r="L5216">
        <v>90.533000000000001</v>
      </c>
      <c r="M5216">
        <v>28260.885999999999</v>
      </c>
      <c r="N5216">
        <v>1044.1759999999999</v>
      </c>
      <c r="O5216">
        <v>0</v>
      </c>
      <c r="P5216">
        <v>-0.58199999999999996</v>
      </c>
      <c r="Q5216">
        <v>231.208</v>
      </c>
      <c r="R5216">
        <v>27217.292000000001</v>
      </c>
      <c r="S5216">
        <v>26986.083999999999</v>
      </c>
    </row>
    <row r="5217" spans="1:19" x14ac:dyDescent="0.3">
      <c r="A5217">
        <v>2021</v>
      </c>
      <c r="B5217">
        <v>8</v>
      </c>
      <c r="C5217">
        <v>6</v>
      </c>
      <c r="D5217">
        <v>8</v>
      </c>
      <c r="E5217">
        <v>28369.723000000002</v>
      </c>
      <c r="F5217">
        <v>1271.4690000000001</v>
      </c>
      <c r="G5217">
        <v>76.379000000000005</v>
      </c>
      <c r="H5217">
        <v>62.924999999999997</v>
      </c>
      <c r="I5217">
        <v>488.18</v>
      </c>
      <c r="J5217">
        <v>4.9000000000000004</v>
      </c>
      <c r="K5217">
        <v>7.6779999999999999</v>
      </c>
      <c r="L5217">
        <v>92.1</v>
      </c>
      <c r="M5217">
        <v>30296.975999999999</v>
      </c>
      <c r="N5217">
        <v>3360.6979999999999</v>
      </c>
      <c r="O5217">
        <v>-16.962</v>
      </c>
      <c r="P5217">
        <v>0.29099999999999998</v>
      </c>
      <c r="Q5217">
        <v>272.63499999999999</v>
      </c>
      <c r="R5217">
        <v>26952.948</v>
      </c>
      <c r="S5217">
        <v>26680.313999999998</v>
      </c>
    </row>
    <row r="5218" spans="1:19" x14ac:dyDescent="0.3">
      <c r="A5218">
        <v>2021</v>
      </c>
      <c r="B5218">
        <v>8</v>
      </c>
      <c r="C5218">
        <v>6</v>
      </c>
      <c r="D5218">
        <v>9</v>
      </c>
      <c r="E5218">
        <v>30347.548999999999</v>
      </c>
      <c r="F5218">
        <v>1187.818</v>
      </c>
      <c r="G5218">
        <v>83.022999999999996</v>
      </c>
      <c r="H5218">
        <v>59.603999999999999</v>
      </c>
      <c r="I5218">
        <v>601.69799999999998</v>
      </c>
      <c r="J5218">
        <v>5.4370000000000003</v>
      </c>
      <c r="K5218">
        <v>8.0790000000000006</v>
      </c>
      <c r="L5218">
        <v>93.126000000000005</v>
      </c>
      <c r="M5218">
        <v>32303.312000000002</v>
      </c>
      <c r="N5218">
        <v>5728.7049999999999</v>
      </c>
      <c r="O5218">
        <v>-54.598999999999997</v>
      </c>
      <c r="P5218">
        <v>0.41799999999999998</v>
      </c>
      <c r="Q5218">
        <v>309.43799999999999</v>
      </c>
      <c r="R5218">
        <v>26628.788</v>
      </c>
      <c r="S5218">
        <v>26319.35</v>
      </c>
    </row>
    <row r="5219" spans="1:19" x14ac:dyDescent="0.3">
      <c r="A5219">
        <v>2021</v>
      </c>
      <c r="B5219">
        <v>8</v>
      </c>
      <c r="C5219">
        <v>6</v>
      </c>
      <c r="D5219">
        <v>10</v>
      </c>
      <c r="E5219">
        <v>32138.899000000001</v>
      </c>
      <c r="F5219">
        <v>1112.9490000000001</v>
      </c>
      <c r="G5219">
        <v>90.052999999999997</v>
      </c>
      <c r="H5219">
        <v>57.506999999999998</v>
      </c>
      <c r="I5219">
        <v>568.28399999999999</v>
      </c>
      <c r="J5219">
        <v>5.7370000000000001</v>
      </c>
      <c r="K5219">
        <v>16.489999999999998</v>
      </c>
      <c r="L5219">
        <v>93.659000000000006</v>
      </c>
      <c r="M5219">
        <v>33993.525000000001</v>
      </c>
      <c r="N5219">
        <v>7727.8140000000003</v>
      </c>
      <c r="O5219">
        <v>-80.515000000000001</v>
      </c>
      <c r="P5219">
        <v>1.3819999999999999</v>
      </c>
      <c r="Q5219">
        <v>340.11</v>
      </c>
      <c r="R5219">
        <v>26344.845000000001</v>
      </c>
      <c r="S5219">
        <v>26004.734</v>
      </c>
    </row>
    <row r="5220" spans="1:19" x14ac:dyDescent="0.3">
      <c r="A5220">
        <v>2021</v>
      </c>
      <c r="B5220">
        <v>8</v>
      </c>
      <c r="C5220">
        <v>6</v>
      </c>
      <c r="D5220">
        <v>11</v>
      </c>
      <c r="E5220">
        <v>33581.906999999999</v>
      </c>
      <c r="F5220">
        <v>1040.0419999999999</v>
      </c>
      <c r="G5220">
        <v>95.573999999999998</v>
      </c>
      <c r="H5220">
        <v>56.890999999999998</v>
      </c>
      <c r="I5220">
        <v>483.69600000000003</v>
      </c>
      <c r="J5220">
        <v>5.8719999999999999</v>
      </c>
      <c r="K5220">
        <v>19.009</v>
      </c>
      <c r="L5220">
        <v>93.968999999999994</v>
      </c>
      <c r="M5220">
        <v>35281.385999999999</v>
      </c>
      <c r="N5220">
        <v>9065.4629999999997</v>
      </c>
      <c r="O5220">
        <v>-89.578000000000003</v>
      </c>
      <c r="P5220">
        <v>3.6040000000000001</v>
      </c>
      <c r="Q5220">
        <v>369.26600000000002</v>
      </c>
      <c r="R5220">
        <v>26301.896000000001</v>
      </c>
      <c r="S5220">
        <v>25932.63</v>
      </c>
    </row>
    <row r="5221" spans="1:19" x14ac:dyDescent="0.3">
      <c r="A5221">
        <v>2021</v>
      </c>
      <c r="B5221">
        <v>8</v>
      </c>
      <c r="C5221">
        <v>6</v>
      </c>
      <c r="D5221">
        <v>12</v>
      </c>
      <c r="E5221">
        <v>34873.953000000001</v>
      </c>
      <c r="F5221">
        <v>973.04200000000003</v>
      </c>
      <c r="G5221">
        <v>100.84099999999999</v>
      </c>
      <c r="H5221">
        <v>56.497</v>
      </c>
      <c r="I5221">
        <v>447.51600000000002</v>
      </c>
      <c r="J5221">
        <v>5.8419999999999996</v>
      </c>
      <c r="K5221">
        <v>8.1280000000000001</v>
      </c>
      <c r="L5221">
        <v>94.188000000000002</v>
      </c>
      <c r="M5221">
        <v>36459.167000000001</v>
      </c>
      <c r="N5221">
        <v>9715.634</v>
      </c>
      <c r="O5221">
        <v>-65.41</v>
      </c>
      <c r="P5221">
        <v>7.3280000000000003</v>
      </c>
      <c r="Q5221">
        <v>395.262</v>
      </c>
      <c r="R5221">
        <v>26801.614000000001</v>
      </c>
      <c r="S5221">
        <v>26406.351999999999</v>
      </c>
    </row>
    <row r="5222" spans="1:19" x14ac:dyDescent="0.3">
      <c r="A5222">
        <v>2021</v>
      </c>
      <c r="B5222">
        <v>8</v>
      </c>
      <c r="C5222">
        <v>6</v>
      </c>
      <c r="D5222">
        <v>13</v>
      </c>
      <c r="E5222">
        <v>36383.938999999998</v>
      </c>
      <c r="F5222">
        <v>842.49699999999996</v>
      </c>
      <c r="G5222">
        <v>106.01900000000001</v>
      </c>
      <c r="H5222">
        <v>57.383000000000003</v>
      </c>
      <c r="I5222">
        <v>423.50099999999998</v>
      </c>
      <c r="J5222">
        <v>5.7359999999999998</v>
      </c>
      <c r="K5222">
        <v>6.0110000000000001</v>
      </c>
      <c r="L5222">
        <v>94.444999999999993</v>
      </c>
      <c r="M5222">
        <v>37813.512000000002</v>
      </c>
      <c r="N5222">
        <v>9751.1669999999995</v>
      </c>
      <c r="O5222">
        <v>-23.792000000000002</v>
      </c>
      <c r="P5222">
        <v>7.9219999999999997</v>
      </c>
      <c r="Q5222">
        <v>418.22399999999999</v>
      </c>
      <c r="R5222">
        <v>28078.215</v>
      </c>
      <c r="S5222">
        <v>27659.991000000002</v>
      </c>
    </row>
    <row r="5223" spans="1:19" x14ac:dyDescent="0.3">
      <c r="A5223">
        <v>2021</v>
      </c>
      <c r="B5223">
        <v>8</v>
      </c>
      <c r="C5223">
        <v>6</v>
      </c>
      <c r="D5223">
        <v>14</v>
      </c>
      <c r="E5223">
        <v>37695.190999999999</v>
      </c>
      <c r="F5223">
        <v>773.245</v>
      </c>
      <c r="G5223">
        <v>109.416</v>
      </c>
      <c r="H5223">
        <v>56.036999999999999</v>
      </c>
      <c r="I5223">
        <v>351.24599999999998</v>
      </c>
      <c r="J5223">
        <v>5.0949999999999998</v>
      </c>
      <c r="K5223">
        <v>-9.92</v>
      </c>
      <c r="L5223">
        <v>94.628</v>
      </c>
      <c r="M5223">
        <v>38965.521999999997</v>
      </c>
      <c r="N5223">
        <v>9228.4969999999994</v>
      </c>
      <c r="O5223">
        <v>-10.098000000000001</v>
      </c>
      <c r="P5223">
        <v>5.52</v>
      </c>
      <c r="Q5223">
        <v>441.42099999999999</v>
      </c>
      <c r="R5223">
        <v>29741.602999999999</v>
      </c>
      <c r="S5223">
        <v>29300.182000000001</v>
      </c>
    </row>
    <row r="5224" spans="1:19" x14ac:dyDescent="0.3">
      <c r="A5224">
        <v>2021</v>
      </c>
      <c r="B5224">
        <v>8</v>
      </c>
      <c r="C5224">
        <v>6</v>
      </c>
      <c r="D5224">
        <v>15</v>
      </c>
      <c r="E5224">
        <v>38712.345000000001</v>
      </c>
      <c r="F5224">
        <v>748.58699999999999</v>
      </c>
      <c r="G5224">
        <v>112.374</v>
      </c>
      <c r="H5224">
        <v>55.771000000000001</v>
      </c>
      <c r="I5224">
        <v>284.096</v>
      </c>
      <c r="J5224">
        <v>4.0839999999999996</v>
      </c>
      <c r="K5224">
        <v>-13.599</v>
      </c>
      <c r="L5224">
        <v>94.742999999999995</v>
      </c>
      <c r="M5224">
        <v>39886.027000000002</v>
      </c>
      <c r="N5224">
        <v>8043.701</v>
      </c>
      <c r="O5224">
        <v>-6.4859999999999998</v>
      </c>
      <c r="P5224">
        <v>6.7050000000000001</v>
      </c>
      <c r="Q5224">
        <v>459.40300000000002</v>
      </c>
      <c r="R5224">
        <v>31842.107</v>
      </c>
      <c r="S5224">
        <v>31382.705000000002</v>
      </c>
    </row>
    <row r="5225" spans="1:19" x14ac:dyDescent="0.3">
      <c r="A5225">
        <v>2021</v>
      </c>
      <c r="B5225">
        <v>8</v>
      </c>
      <c r="C5225">
        <v>6</v>
      </c>
      <c r="D5225">
        <v>16</v>
      </c>
      <c r="E5225">
        <v>38991.54</v>
      </c>
      <c r="F5225">
        <v>715.71299999999997</v>
      </c>
      <c r="G5225">
        <v>114.91</v>
      </c>
      <c r="H5225">
        <v>56.567</v>
      </c>
      <c r="I5225">
        <v>91.177000000000007</v>
      </c>
      <c r="J5225">
        <v>1.821</v>
      </c>
      <c r="K5225">
        <v>-67.974999999999994</v>
      </c>
      <c r="L5225">
        <v>94.778000000000006</v>
      </c>
      <c r="M5225">
        <v>39883.620999999999</v>
      </c>
      <c r="N5225">
        <v>6238.9440000000004</v>
      </c>
      <c r="O5225">
        <v>6.0000000000000001E-3</v>
      </c>
      <c r="P5225">
        <v>6.1719999999999997</v>
      </c>
      <c r="Q5225">
        <v>469.959</v>
      </c>
      <c r="R5225">
        <v>33638.499000000003</v>
      </c>
      <c r="S5225">
        <v>33168.54</v>
      </c>
    </row>
    <row r="5226" spans="1:19" x14ac:dyDescent="0.3">
      <c r="A5226">
        <v>2021</v>
      </c>
      <c r="B5226">
        <v>8</v>
      </c>
      <c r="C5226">
        <v>6</v>
      </c>
      <c r="D5226">
        <v>17</v>
      </c>
      <c r="E5226">
        <v>38260.678999999996</v>
      </c>
      <c r="F5226">
        <v>697.553</v>
      </c>
      <c r="G5226">
        <v>115.31399999999999</v>
      </c>
      <c r="H5226">
        <v>57.042999999999999</v>
      </c>
      <c r="I5226">
        <v>98.588999999999999</v>
      </c>
      <c r="J5226">
        <v>2.069</v>
      </c>
      <c r="K5226">
        <v>-99.31</v>
      </c>
      <c r="L5226">
        <v>94.713999999999999</v>
      </c>
      <c r="M5226">
        <v>39111.337</v>
      </c>
      <c r="N5226">
        <v>3944.576</v>
      </c>
      <c r="O5226">
        <v>28.44</v>
      </c>
      <c r="P5226">
        <v>7.298</v>
      </c>
      <c r="Q5226">
        <v>469.50400000000002</v>
      </c>
      <c r="R5226">
        <v>35131.023000000001</v>
      </c>
      <c r="S5226">
        <v>34661.519999999997</v>
      </c>
    </row>
    <row r="5227" spans="1:19" x14ac:dyDescent="0.3">
      <c r="A5227">
        <v>2021</v>
      </c>
      <c r="B5227">
        <v>8</v>
      </c>
      <c r="C5227">
        <v>6</v>
      </c>
      <c r="D5227">
        <v>18</v>
      </c>
      <c r="E5227">
        <v>36690.019999999997</v>
      </c>
      <c r="F5227">
        <v>731.52200000000005</v>
      </c>
      <c r="G5227">
        <v>115.051</v>
      </c>
      <c r="H5227">
        <v>58.472000000000001</v>
      </c>
      <c r="I5227">
        <v>124.655</v>
      </c>
      <c r="J5227">
        <v>2.0009999999999999</v>
      </c>
      <c r="K5227">
        <v>-98.168999999999997</v>
      </c>
      <c r="L5227">
        <v>94.525999999999996</v>
      </c>
      <c r="M5227">
        <v>37603.027000000002</v>
      </c>
      <c r="N5227">
        <v>1491.117</v>
      </c>
      <c r="O5227">
        <v>78.5</v>
      </c>
      <c r="P5227">
        <v>-2.7010000000000001</v>
      </c>
      <c r="Q5227">
        <v>448.44</v>
      </c>
      <c r="R5227">
        <v>36036.110999999997</v>
      </c>
      <c r="S5227">
        <v>35587.671000000002</v>
      </c>
    </row>
    <row r="5228" spans="1:19" x14ac:dyDescent="0.3">
      <c r="A5228">
        <v>2021</v>
      </c>
      <c r="B5228">
        <v>8</v>
      </c>
      <c r="C5228">
        <v>6</v>
      </c>
      <c r="D5228">
        <v>19</v>
      </c>
      <c r="E5228">
        <v>35241.398000000001</v>
      </c>
      <c r="F5228">
        <v>773.77</v>
      </c>
      <c r="G5228">
        <v>111.55800000000001</v>
      </c>
      <c r="H5228">
        <v>58.1</v>
      </c>
      <c r="I5228">
        <v>137.489</v>
      </c>
      <c r="J5228">
        <v>1.8859999999999999</v>
      </c>
      <c r="K5228">
        <v>-100.828</v>
      </c>
      <c r="L5228">
        <v>94.292000000000002</v>
      </c>
      <c r="M5228">
        <v>36206.107000000004</v>
      </c>
      <c r="N5228">
        <v>170.67</v>
      </c>
      <c r="O5228">
        <v>102.456</v>
      </c>
      <c r="P5228">
        <v>1.9970000000000001</v>
      </c>
      <c r="Q5228">
        <v>401.58300000000003</v>
      </c>
      <c r="R5228">
        <v>35930.983999999997</v>
      </c>
      <c r="S5228">
        <v>35529.400999999998</v>
      </c>
    </row>
    <row r="5229" spans="1:19" x14ac:dyDescent="0.3">
      <c r="A5229">
        <v>2021</v>
      </c>
      <c r="B5229">
        <v>8</v>
      </c>
      <c r="C5229">
        <v>6</v>
      </c>
      <c r="D5229">
        <v>20</v>
      </c>
      <c r="E5229">
        <v>35066.745000000003</v>
      </c>
      <c r="F5229">
        <v>829.07399999999996</v>
      </c>
      <c r="G5229">
        <v>105.405</v>
      </c>
      <c r="H5229">
        <v>58.677</v>
      </c>
      <c r="I5229">
        <v>165.87</v>
      </c>
      <c r="J5229">
        <v>3.3860000000000001</v>
      </c>
      <c r="K5229">
        <v>-99.397999999999996</v>
      </c>
      <c r="L5229">
        <v>94.251000000000005</v>
      </c>
      <c r="M5229">
        <v>36118.605000000003</v>
      </c>
      <c r="N5229">
        <v>6.9000000000000006E-2</v>
      </c>
      <c r="O5229">
        <v>100.584</v>
      </c>
      <c r="P5229">
        <v>5.4039999999999999</v>
      </c>
      <c r="Q5229">
        <v>355.84300000000002</v>
      </c>
      <c r="R5229">
        <v>36012.548999999999</v>
      </c>
      <c r="S5229">
        <v>35656.705999999998</v>
      </c>
    </row>
    <row r="5230" spans="1:19" x14ac:dyDescent="0.3">
      <c r="A5230">
        <v>2021</v>
      </c>
      <c r="B5230">
        <v>8</v>
      </c>
      <c r="C5230">
        <v>6</v>
      </c>
      <c r="D5230">
        <v>21</v>
      </c>
      <c r="E5230">
        <v>33006.889000000003</v>
      </c>
      <c r="F5230">
        <v>930.74400000000003</v>
      </c>
      <c r="G5230">
        <v>99.55</v>
      </c>
      <c r="H5230">
        <v>60.658000000000001</v>
      </c>
      <c r="I5230">
        <v>599.99599999999998</v>
      </c>
      <c r="J5230">
        <v>6.1710000000000003</v>
      </c>
      <c r="K5230">
        <v>-22.338999999999999</v>
      </c>
      <c r="L5230">
        <v>93.888000000000005</v>
      </c>
      <c r="M5230">
        <v>34676.008000000002</v>
      </c>
      <c r="N5230">
        <v>0</v>
      </c>
      <c r="O5230">
        <v>0</v>
      </c>
      <c r="P5230">
        <v>1.637</v>
      </c>
      <c r="Q5230">
        <v>315.54000000000002</v>
      </c>
      <c r="R5230">
        <v>34674.370999999999</v>
      </c>
      <c r="S5230">
        <v>34358.830999999998</v>
      </c>
    </row>
    <row r="5231" spans="1:19" x14ac:dyDescent="0.3">
      <c r="A5231">
        <v>2021</v>
      </c>
      <c r="B5231">
        <v>8</v>
      </c>
      <c r="C5231">
        <v>6</v>
      </c>
      <c r="D5231">
        <v>22</v>
      </c>
      <c r="E5231">
        <v>29776.800999999999</v>
      </c>
      <c r="F5231">
        <v>1123.6030000000001</v>
      </c>
      <c r="G5231">
        <v>92.581000000000003</v>
      </c>
      <c r="H5231">
        <v>62.064999999999998</v>
      </c>
      <c r="I5231">
        <v>669.53200000000004</v>
      </c>
      <c r="J5231">
        <v>5.7759999999999998</v>
      </c>
      <c r="K5231">
        <v>14.096</v>
      </c>
      <c r="L5231">
        <v>92.998000000000005</v>
      </c>
      <c r="M5231">
        <v>31744.870999999999</v>
      </c>
      <c r="N5231">
        <v>0</v>
      </c>
      <c r="O5231">
        <v>0</v>
      </c>
      <c r="P5231">
        <v>-11.151</v>
      </c>
      <c r="Q5231">
        <v>279.851</v>
      </c>
      <c r="R5231">
        <v>31756.022000000001</v>
      </c>
      <c r="S5231">
        <v>31476.170999999998</v>
      </c>
    </row>
    <row r="5232" spans="1:19" x14ac:dyDescent="0.3">
      <c r="A5232">
        <v>2021</v>
      </c>
      <c r="B5232">
        <v>8</v>
      </c>
      <c r="C5232">
        <v>6</v>
      </c>
      <c r="D5232">
        <v>23</v>
      </c>
      <c r="E5232">
        <v>26873.969000000001</v>
      </c>
      <c r="F5232">
        <v>1292.2560000000001</v>
      </c>
      <c r="G5232">
        <v>83.488</v>
      </c>
      <c r="H5232">
        <v>62.84</v>
      </c>
      <c r="I5232">
        <v>1123.501</v>
      </c>
      <c r="J5232">
        <v>4.9880000000000004</v>
      </c>
      <c r="K5232">
        <v>34.353000000000002</v>
      </c>
      <c r="L5232">
        <v>90.938999999999993</v>
      </c>
      <c r="M5232">
        <v>29482.846000000001</v>
      </c>
      <c r="N5232">
        <v>0</v>
      </c>
      <c r="O5232">
        <v>0</v>
      </c>
      <c r="P5232">
        <v>-14.542</v>
      </c>
      <c r="Q5232">
        <v>241.786</v>
      </c>
      <c r="R5232">
        <v>29497.387999999999</v>
      </c>
      <c r="S5232">
        <v>29255.601999999999</v>
      </c>
    </row>
    <row r="5233" spans="1:19" x14ac:dyDescent="0.3">
      <c r="A5233">
        <v>2021</v>
      </c>
      <c r="B5233">
        <v>8</v>
      </c>
      <c r="C5233">
        <v>6</v>
      </c>
      <c r="D5233">
        <v>24</v>
      </c>
      <c r="E5233">
        <v>24709.688999999998</v>
      </c>
      <c r="F5233">
        <v>1556.354</v>
      </c>
      <c r="G5233">
        <v>76.265000000000001</v>
      </c>
      <c r="H5233">
        <v>62.640999999999998</v>
      </c>
      <c r="I5233">
        <v>914.98099999999999</v>
      </c>
      <c r="J5233">
        <v>2.2050000000000001</v>
      </c>
      <c r="K5233">
        <v>41.509</v>
      </c>
      <c r="L5233">
        <v>89.242999999999995</v>
      </c>
      <c r="M5233">
        <v>27376.621999999999</v>
      </c>
      <c r="N5233">
        <v>0</v>
      </c>
      <c r="O5233">
        <v>0</v>
      </c>
      <c r="P5233">
        <v>-23.413</v>
      </c>
      <c r="Q5233">
        <v>207.98699999999999</v>
      </c>
      <c r="R5233">
        <v>27400.035</v>
      </c>
      <c r="S5233">
        <v>27192.048999999999</v>
      </c>
    </row>
    <row r="5234" spans="1:19" x14ac:dyDescent="0.3">
      <c r="A5234">
        <v>2021</v>
      </c>
      <c r="B5234">
        <v>8</v>
      </c>
      <c r="C5234">
        <v>7</v>
      </c>
      <c r="D5234">
        <v>1</v>
      </c>
      <c r="E5234">
        <v>22176.518</v>
      </c>
      <c r="F5234">
        <v>1663.8989999999999</v>
      </c>
      <c r="G5234">
        <v>73.649000000000001</v>
      </c>
      <c r="H5234">
        <v>62.576999999999998</v>
      </c>
      <c r="I5234">
        <v>776.048</v>
      </c>
      <c r="J5234">
        <v>2.1859999999999999</v>
      </c>
      <c r="K5234">
        <v>34.655000000000001</v>
      </c>
      <c r="L5234">
        <v>87.661000000000001</v>
      </c>
      <c r="M5234">
        <v>24803.544999999998</v>
      </c>
      <c r="N5234">
        <v>0</v>
      </c>
      <c r="O5234">
        <v>0</v>
      </c>
      <c r="P5234">
        <v>-19.059999999999999</v>
      </c>
      <c r="Q5234">
        <v>186.78899999999999</v>
      </c>
      <c r="R5234">
        <v>24822.605</v>
      </c>
      <c r="S5234">
        <v>24635.815999999999</v>
      </c>
    </row>
    <row r="5235" spans="1:19" x14ac:dyDescent="0.3">
      <c r="A5235">
        <v>2021</v>
      </c>
      <c r="B5235">
        <v>8</v>
      </c>
      <c r="C5235">
        <v>7</v>
      </c>
      <c r="D5235">
        <v>2</v>
      </c>
      <c r="E5235">
        <v>21238.323</v>
      </c>
      <c r="F5235">
        <v>1773.173</v>
      </c>
      <c r="G5235">
        <v>69.936000000000007</v>
      </c>
      <c r="H5235">
        <v>62.488</v>
      </c>
      <c r="I5235">
        <v>521.38699999999994</v>
      </c>
      <c r="J5235">
        <v>2.2200000000000002</v>
      </c>
      <c r="K5235">
        <v>29.645</v>
      </c>
      <c r="L5235">
        <v>87.129000000000005</v>
      </c>
      <c r="M5235">
        <v>23714.365000000002</v>
      </c>
      <c r="N5235">
        <v>0</v>
      </c>
      <c r="O5235">
        <v>0</v>
      </c>
      <c r="P5235">
        <v>-14.534000000000001</v>
      </c>
      <c r="Q5235">
        <v>173.82</v>
      </c>
      <c r="R5235">
        <v>23728.898000000001</v>
      </c>
      <c r="S5235">
        <v>23555.078000000001</v>
      </c>
    </row>
    <row r="5236" spans="1:19" x14ac:dyDescent="0.3">
      <c r="A5236">
        <v>2021</v>
      </c>
      <c r="B5236">
        <v>8</v>
      </c>
      <c r="C5236">
        <v>7</v>
      </c>
      <c r="D5236">
        <v>3</v>
      </c>
      <c r="E5236">
        <v>20814.197</v>
      </c>
      <c r="F5236">
        <v>1797.085</v>
      </c>
      <c r="G5236">
        <v>66.644999999999996</v>
      </c>
      <c r="H5236">
        <v>62.555999999999997</v>
      </c>
      <c r="I5236">
        <v>330.22199999999998</v>
      </c>
      <c r="J5236">
        <v>2.1920000000000002</v>
      </c>
      <c r="K5236">
        <v>26.783999999999999</v>
      </c>
      <c r="L5236">
        <v>86.897999999999996</v>
      </c>
      <c r="M5236">
        <v>23119.934000000001</v>
      </c>
      <c r="N5236">
        <v>0</v>
      </c>
      <c r="O5236">
        <v>0</v>
      </c>
      <c r="P5236">
        <v>-8.3719999999999999</v>
      </c>
      <c r="Q5236">
        <v>165.8</v>
      </c>
      <c r="R5236">
        <v>23128.306</v>
      </c>
      <c r="S5236">
        <v>22962.506000000001</v>
      </c>
    </row>
    <row r="5237" spans="1:19" x14ac:dyDescent="0.3">
      <c r="A5237">
        <v>2021</v>
      </c>
      <c r="B5237">
        <v>8</v>
      </c>
      <c r="C5237">
        <v>7</v>
      </c>
      <c r="D5237">
        <v>4</v>
      </c>
      <c r="E5237">
        <v>20735.251</v>
      </c>
      <c r="F5237">
        <v>1841.7380000000001</v>
      </c>
      <c r="G5237">
        <v>64.888999999999996</v>
      </c>
      <c r="H5237">
        <v>62.743000000000002</v>
      </c>
      <c r="I5237">
        <v>207.58500000000001</v>
      </c>
      <c r="J5237">
        <v>1.978</v>
      </c>
      <c r="K5237">
        <v>25.411000000000001</v>
      </c>
      <c r="L5237">
        <v>86.846999999999994</v>
      </c>
      <c r="M5237">
        <v>22961.554</v>
      </c>
      <c r="N5237">
        <v>0</v>
      </c>
      <c r="O5237">
        <v>0</v>
      </c>
      <c r="P5237">
        <v>-5.274</v>
      </c>
      <c r="Q5237">
        <v>162.97200000000001</v>
      </c>
      <c r="R5237">
        <v>22966.828000000001</v>
      </c>
      <c r="S5237">
        <v>22803.856</v>
      </c>
    </row>
    <row r="5238" spans="1:19" x14ac:dyDescent="0.3">
      <c r="A5238">
        <v>2021</v>
      </c>
      <c r="B5238">
        <v>8</v>
      </c>
      <c r="C5238">
        <v>7</v>
      </c>
      <c r="D5238">
        <v>5</v>
      </c>
      <c r="E5238">
        <v>21118.879000000001</v>
      </c>
      <c r="F5238">
        <v>1824.9490000000001</v>
      </c>
      <c r="G5238">
        <v>65.302000000000007</v>
      </c>
      <c r="H5238">
        <v>62.933999999999997</v>
      </c>
      <c r="I5238">
        <v>119.679</v>
      </c>
      <c r="J5238">
        <v>1.9810000000000001</v>
      </c>
      <c r="K5238">
        <v>11.602</v>
      </c>
      <c r="L5238">
        <v>87.040999999999997</v>
      </c>
      <c r="M5238">
        <v>23227.064999999999</v>
      </c>
      <c r="N5238">
        <v>0</v>
      </c>
      <c r="O5238">
        <v>0</v>
      </c>
      <c r="P5238">
        <v>-5.5880000000000001</v>
      </c>
      <c r="Q5238">
        <v>165.59899999999999</v>
      </c>
      <c r="R5238">
        <v>23232.651999999998</v>
      </c>
      <c r="S5238">
        <v>23067.053</v>
      </c>
    </row>
    <row r="5239" spans="1:19" x14ac:dyDescent="0.3">
      <c r="A5239">
        <v>2021</v>
      </c>
      <c r="B5239">
        <v>8</v>
      </c>
      <c r="C5239">
        <v>7</v>
      </c>
      <c r="D5239">
        <v>6</v>
      </c>
      <c r="E5239">
        <v>21564.146000000001</v>
      </c>
      <c r="F5239">
        <v>1763.07</v>
      </c>
      <c r="G5239">
        <v>67.522999999999996</v>
      </c>
      <c r="H5239">
        <v>63.356999999999999</v>
      </c>
      <c r="I5239">
        <v>75.995999999999995</v>
      </c>
      <c r="J5239">
        <v>2.302</v>
      </c>
      <c r="K5239">
        <v>5.2279999999999998</v>
      </c>
      <c r="L5239">
        <v>87.27</v>
      </c>
      <c r="M5239">
        <v>23561.367999999999</v>
      </c>
      <c r="N5239">
        <v>62.822000000000003</v>
      </c>
      <c r="O5239">
        <v>0</v>
      </c>
      <c r="P5239">
        <v>-1.22</v>
      </c>
      <c r="Q5239">
        <v>172.78299999999999</v>
      </c>
      <c r="R5239">
        <v>23499.766</v>
      </c>
      <c r="S5239">
        <v>23326.983</v>
      </c>
    </row>
    <row r="5240" spans="1:19" x14ac:dyDescent="0.3">
      <c r="A5240">
        <v>2021</v>
      </c>
      <c r="B5240">
        <v>8</v>
      </c>
      <c r="C5240">
        <v>7</v>
      </c>
      <c r="D5240">
        <v>7</v>
      </c>
      <c r="E5240">
        <v>22506.073</v>
      </c>
      <c r="F5240">
        <v>1676.3409999999999</v>
      </c>
      <c r="G5240">
        <v>69.418000000000006</v>
      </c>
      <c r="H5240">
        <v>63.067</v>
      </c>
      <c r="I5240">
        <v>79.161000000000001</v>
      </c>
      <c r="J5240">
        <v>2.62</v>
      </c>
      <c r="K5240">
        <v>12.413</v>
      </c>
      <c r="L5240">
        <v>87.778999999999996</v>
      </c>
      <c r="M5240">
        <v>24427.455000000002</v>
      </c>
      <c r="N5240">
        <v>1044.1759999999999</v>
      </c>
      <c r="O5240">
        <v>0</v>
      </c>
      <c r="P5240">
        <v>-0.58199999999999996</v>
      </c>
      <c r="Q5240">
        <v>193.047</v>
      </c>
      <c r="R5240">
        <v>23383.86</v>
      </c>
      <c r="S5240">
        <v>23190.812999999998</v>
      </c>
    </row>
    <row r="5241" spans="1:19" x14ac:dyDescent="0.3">
      <c r="A5241">
        <v>2021</v>
      </c>
      <c r="B5241">
        <v>8</v>
      </c>
      <c r="C5241">
        <v>7</v>
      </c>
      <c r="D5241">
        <v>8</v>
      </c>
      <c r="E5241">
        <v>24554.728999999999</v>
      </c>
      <c r="F5241">
        <v>1578.2670000000001</v>
      </c>
      <c r="G5241">
        <v>73.754000000000005</v>
      </c>
      <c r="H5241">
        <v>61.972999999999999</v>
      </c>
      <c r="I5241">
        <v>109.06699999999999</v>
      </c>
      <c r="J5241">
        <v>2.8879999999999999</v>
      </c>
      <c r="K5241">
        <v>7.1859999999999999</v>
      </c>
      <c r="L5241">
        <v>88.971999999999994</v>
      </c>
      <c r="M5241">
        <v>26403.081999999999</v>
      </c>
      <c r="N5241">
        <v>3360.6979999999999</v>
      </c>
      <c r="O5241">
        <v>-16.962</v>
      </c>
      <c r="P5241">
        <v>0.29099999999999998</v>
      </c>
      <c r="Q5241">
        <v>227.69</v>
      </c>
      <c r="R5241">
        <v>23059.055</v>
      </c>
      <c r="S5241">
        <v>22831.365000000002</v>
      </c>
    </row>
    <row r="5242" spans="1:19" x14ac:dyDescent="0.3">
      <c r="A5242">
        <v>2021</v>
      </c>
      <c r="B5242">
        <v>8</v>
      </c>
      <c r="C5242">
        <v>7</v>
      </c>
      <c r="D5242">
        <v>9</v>
      </c>
      <c r="E5242">
        <v>26374.184000000001</v>
      </c>
      <c r="F5242">
        <v>1451.9</v>
      </c>
      <c r="G5242">
        <v>79.573999999999998</v>
      </c>
      <c r="H5242">
        <v>59.161999999999999</v>
      </c>
      <c r="I5242">
        <v>148.09700000000001</v>
      </c>
      <c r="J5242">
        <v>3.0950000000000002</v>
      </c>
      <c r="K5242">
        <v>7.6829999999999998</v>
      </c>
      <c r="L5242">
        <v>90.215999999999994</v>
      </c>
      <c r="M5242">
        <v>28134.337</v>
      </c>
      <c r="N5242">
        <v>5728.7049999999999</v>
      </c>
      <c r="O5242">
        <v>-54.598999999999997</v>
      </c>
      <c r="P5242">
        <v>0.41799999999999998</v>
      </c>
      <c r="Q5242">
        <v>265.99</v>
      </c>
      <c r="R5242">
        <v>22459.812999999998</v>
      </c>
      <c r="S5242">
        <v>22193.822</v>
      </c>
    </row>
    <row r="5243" spans="1:19" x14ac:dyDescent="0.3">
      <c r="A5243">
        <v>2021</v>
      </c>
      <c r="B5243">
        <v>8</v>
      </c>
      <c r="C5243">
        <v>7</v>
      </c>
      <c r="D5243">
        <v>10</v>
      </c>
      <c r="E5243">
        <v>27867.143</v>
      </c>
      <c r="F5243">
        <v>1338.17</v>
      </c>
      <c r="G5243">
        <v>86.569000000000003</v>
      </c>
      <c r="H5243">
        <v>57.390999999999998</v>
      </c>
      <c r="I5243">
        <v>183.595</v>
      </c>
      <c r="J5243">
        <v>3.2829999999999999</v>
      </c>
      <c r="K5243">
        <v>15.868</v>
      </c>
      <c r="L5243">
        <v>91.561999999999998</v>
      </c>
      <c r="M5243">
        <v>29557.010999999999</v>
      </c>
      <c r="N5243">
        <v>7727.8140000000003</v>
      </c>
      <c r="O5243">
        <v>-80.515000000000001</v>
      </c>
      <c r="P5243">
        <v>1.3819999999999999</v>
      </c>
      <c r="Q5243">
        <v>300.077</v>
      </c>
      <c r="R5243">
        <v>21908.330999999998</v>
      </c>
      <c r="S5243">
        <v>21608.254000000001</v>
      </c>
    </row>
    <row r="5244" spans="1:19" x14ac:dyDescent="0.3">
      <c r="A5244">
        <v>2021</v>
      </c>
      <c r="B5244">
        <v>8</v>
      </c>
      <c r="C5244">
        <v>7</v>
      </c>
      <c r="D5244">
        <v>11</v>
      </c>
      <c r="E5244">
        <v>29134.672999999999</v>
      </c>
      <c r="F5244">
        <v>1239.184</v>
      </c>
      <c r="G5244">
        <v>94.415999999999997</v>
      </c>
      <c r="H5244">
        <v>57.030999999999999</v>
      </c>
      <c r="I5244">
        <v>236.779</v>
      </c>
      <c r="J5244">
        <v>3.4590000000000001</v>
      </c>
      <c r="K5244">
        <v>17.858000000000001</v>
      </c>
      <c r="L5244">
        <v>92.540999999999997</v>
      </c>
      <c r="M5244">
        <v>30781.526000000002</v>
      </c>
      <c r="N5244">
        <v>9065.4629999999997</v>
      </c>
      <c r="O5244">
        <v>-89.578000000000003</v>
      </c>
      <c r="P5244">
        <v>3.6040000000000001</v>
      </c>
      <c r="Q5244">
        <v>330.38200000000001</v>
      </c>
      <c r="R5244">
        <v>21802.037</v>
      </c>
      <c r="S5244">
        <v>21471.654999999999</v>
      </c>
    </row>
    <row r="5245" spans="1:19" x14ac:dyDescent="0.3">
      <c r="A5245">
        <v>2021</v>
      </c>
      <c r="B5245">
        <v>8</v>
      </c>
      <c r="C5245">
        <v>7</v>
      </c>
      <c r="D5245">
        <v>12</v>
      </c>
      <c r="E5245">
        <v>30134.710999999999</v>
      </c>
      <c r="F5245">
        <v>1154.623</v>
      </c>
      <c r="G5245">
        <v>98.900999999999996</v>
      </c>
      <c r="H5245">
        <v>56.737000000000002</v>
      </c>
      <c r="I5245">
        <v>278.48500000000001</v>
      </c>
      <c r="J5245">
        <v>3.6019999999999999</v>
      </c>
      <c r="K5245">
        <v>8.0280000000000005</v>
      </c>
      <c r="L5245">
        <v>93.028000000000006</v>
      </c>
      <c r="M5245">
        <v>31729.212</v>
      </c>
      <c r="N5245">
        <v>9715.634</v>
      </c>
      <c r="O5245">
        <v>-65.41</v>
      </c>
      <c r="P5245">
        <v>7.3280000000000003</v>
      </c>
      <c r="Q5245">
        <v>357.50799999999998</v>
      </c>
      <c r="R5245">
        <v>22071.66</v>
      </c>
      <c r="S5245">
        <v>21714.151999999998</v>
      </c>
    </row>
    <row r="5246" spans="1:19" x14ac:dyDescent="0.3">
      <c r="A5246">
        <v>2021</v>
      </c>
      <c r="B5246">
        <v>8</v>
      </c>
      <c r="C5246">
        <v>7</v>
      </c>
      <c r="D5246">
        <v>13</v>
      </c>
      <c r="E5246">
        <v>31131.008999999998</v>
      </c>
      <c r="F5246">
        <v>1013.958</v>
      </c>
      <c r="G5246">
        <v>104.246</v>
      </c>
      <c r="H5246">
        <v>57.542000000000002</v>
      </c>
      <c r="I5246">
        <v>291.09500000000003</v>
      </c>
      <c r="J5246">
        <v>3.601</v>
      </c>
      <c r="K5246">
        <v>5.9489999999999998</v>
      </c>
      <c r="L5246">
        <v>93.391000000000005</v>
      </c>
      <c r="M5246">
        <v>32596.544000000002</v>
      </c>
      <c r="N5246">
        <v>9751.1669999999995</v>
      </c>
      <c r="O5246">
        <v>-23.792000000000002</v>
      </c>
      <c r="P5246">
        <v>7.9219999999999997</v>
      </c>
      <c r="Q5246">
        <v>381.60700000000003</v>
      </c>
      <c r="R5246">
        <v>22861.246999999999</v>
      </c>
      <c r="S5246">
        <v>22479.64</v>
      </c>
    </row>
    <row r="5247" spans="1:19" x14ac:dyDescent="0.3">
      <c r="A5247">
        <v>2021</v>
      </c>
      <c r="B5247">
        <v>8</v>
      </c>
      <c r="C5247">
        <v>7</v>
      </c>
      <c r="D5247">
        <v>14</v>
      </c>
      <c r="E5247">
        <v>31922.473000000002</v>
      </c>
      <c r="F5247">
        <v>928.33500000000004</v>
      </c>
      <c r="G5247">
        <v>107.968</v>
      </c>
      <c r="H5247">
        <v>56.313000000000002</v>
      </c>
      <c r="I5247">
        <v>281.34899999999999</v>
      </c>
      <c r="J5247">
        <v>3.157</v>
      </c>
      <c r="K5247">
        <v>-7.851</v>
      </c>
      <c r="L5247">
        <v>93.625</v>
      </c>
      <c r="M5247">
        <v>33277.400999999998</v>
      </c>
      <c r="N5247">
        <v>9228.4969999999994</v>
      </c>
      <c r="O5247">
        <v>-10.098000000000001</v>
      </c>
      <c r="P5247">
        <v>5.52</v>
      </c>
      <c r="Q5247">
        <v>404.56</v>
      </c>
      <c r="R5247">
        <v>24053.482</v>
      </c>
      <c r="S5247">
        <v>23648.921999999999</v>
      </c>
    </row>
    <row r="5248" spans="1:19" x14ac:dyDescent="0.3">
      <c r="A5248">
        <v>2021</v>
      </c>
      <c r="B5248">
        <v>8</v>
      </c>
      <c r="C5248">
        <v>7</v>
      </c>
      <c r="D5248">
        <v>15</v>
      </c>
      <c r="E5248">
        <v>32699.489000000001</v>
      </c>
      <c r="F5248">
        <v>892.93299999999999</v>
      </c>
      <c r="G5248">
        <v>111.277</v>
      </c>
      <c r="H5248">
        <v>55.984000000000002</v>
      </c>
      <c r="I5248">
        <v>270.17500000000001</v>
      </c>
      <c r="J5248">
        <v>2.6850000000000001</v>
      </c>
      <c r="K5248">
        <v>-10.927</v>
      </c>
      <c r="L5248">
        <v>93.801000000000002</v>
      </c>
      <c r="M5248">
        <v>34004.141000000003</v>
      </c>
      <c r="N5248">
        <v>8043.701</v>
      </c>
      <c r="O5248">
        <v>-6.4859999999999998</v>
      </c>
      <c r="P5248">
        <v>6.7050000000000001</v>
      </c>
      <c r="Q5248">
        <v>422.875</v>
      </c>
      <c r="R5248">
        <v>25960.221000000001</v>
      </c>
      <c r="S5248">
        <v>25537.346000000001</v>
      </c>
    </row>
    <row r="5249" spans="1:19" x14ac:dyDescent="0.3">
      <c r="A5249">
        <v>2021</v>
      </c>
      <c r="B5249">
        <v>8</v>
      </c>
      <c r="C5249">
        <v>7</v>
      </c>
      <c r="D5249">
        <v>16</v>
      </c>
      <c r="E5249">
        <v>32974.377999999997</v>
      </c>
      <c r="F5249">
        <v>847.64499999999998</v>
      </c>
      <c r="G5249">
        <v>112.54900000000001</v>
      </c>
      <c r="H5249">
        <v>56.658000000000001</v>
      </c>
      <c r="I5249">
        <v>120.146</v>
      </c>
      <c r="J5249">
        <v>1.605</v>
      </c>
      <c r="K5249">
        <v>-58.054000000000002</v>
      </c>
      <c r="L5249">
        <v>93.876000000000005</v>
      </c>
      <c r="M5249">
        <v>34036.254000000001</v>
      </c>
      <c r="N5249">
        <v>6238.9440000000004</v>
      </c>
      <c r="O5249">
        <v>6.0000000000000001E-3</v>
      </c>
      <c r="P5249">
        <v>6.1719999999999997</v>
      </c>
      <c r="Q5249">
        <v>437.137</v>
      </c>
      <c r="R5249">
        <v>27791.132000000001</v>
      </c>
      <c r="S5249">
        <v>27353.994999999999</v>
      </c>
    </row>
    <row r="5250" spans="1:19" x14ac:dyDescent="0.3">
      <c r="A5250">
        <v>2021</v>
      </c>
      <c r="B5250">
        <v>8</v>
      </c>
      <c r="C5250">
        <v>7</v>
      </c>
      <c r="D5250">
        <v>17</v>
      </c>
      <c r="E5250">
        <v>32774.050000000003</v>
      </c>
      <c r="F5250">
        <v>807.38199999999995</v>
      </c>
      <c r="G5250">
        <v>112.33</v>
      </c>
      <c r="H5250">
        <v>57.076999999999998</v>
      </c>
      <c r="I5250">
        <v>125.048</v>
      </c>
      <c r="J5250">
        <v>1.504</v>
      </c>
      <c r="K5250">
        <v>-86.192999999999998</v>
      </c>
      <c r="L5250">
        <v>93.831000000000003</v>
      </c>
      <c r="M5250">
        <v>33772.699999999997</v>
      </c>
      <c r="N5250">
        <v>3944.576</v>
      </c>
      <c r="O5250">
        <v>28.44</v>
      </c>
      <c r="P5250">
        <v>7.298</v>
      </c>
      <c r="Q5250">
        <v>443.476</v>
      </c>
      <c r="R5250">
        <v>29792.385999999999</v>
      </c>
      <c r="S5250">
        <v>29348.91</v>
      </c>
    </row>
    <row r="5251" spans="1:19" x14ac:dyDescent="0.3">
      <c r="A5251">
        <v>2021</v>
      </c>
      <c r="B5251">
        <v>8</v>
      </c>
      <c r="C5251">
        <v>7</v>
      </c>
      <c r="D5251">
        <v>18</v>
      </c>
      <c r="E5251">
        <v>31951.83</v>
      </c>
      <c r="F5251">
        <v>821.04</v>
      </c>
      <c r="G5251">
        <v>110.66200000000001</v>
      </c>
      <c r="H5251">
        <v>58.472999999999999</v>
      </c>
      <c r="I5251">
        <v>126.42400000000001</v>
      </c>
      <c r="J5251">
        <v>1.413</v>
      </c>
      <c r="K5251">
        <v>-86.69</v>
      </c>
      <c r="L5251">
        <v>93.662000000000006</v>
      </c>
      <c r="M5251">
        <v>32966.150999999998</v>
      </c>
      <c r="N5251">
        <v>1491.117</v>
      </c>
      <c r="O5251">
        <v>78.5</v>
      </c>
      <c r="P5251">
        <v>-2.7010000000000001</v>
      </c>
      <c r="Q5251">
        <v>428.99799999999999</v>
      </c>
      <c r="R5251">
        <v>31399.235000000001</v>
      </c>
      <c r="S5251">
        <v>30970.237000000001</v>
      </c>
    </row>
    <row r="5252" spans="1:19" x14ac:dyDescent="0.3">
      <c r="A5252">
        <v>2021</v>
      </c>
      <c r="B5252">
        <v>8</v>
      </c>
      <c r="C5252">
        <v>7</v>
      </c>
      <c r="D5252">
        <v>19</v>
      </c>
      <c r="E5252">
        <v>31145.253000000001</v>
      </c>
      <c r="F5252">
        <v>854.65099999999995</v>
      </c>
      <c r="G5252">
        <v>106.16800000000001</v>
      </c>
      <c r="H5252">
        <v>58.119</v>
      </c>
      <c r="I5252">
        <v>140.63300000000001</v>
      </c>
      <c r="J5252">
        <v>1.3069999999999999</v>
      </c>
      <c r="K5252">
        <v>-91.027000000000001</v>
      </c>
      <c r="L5252">
        <v>93.432000000000002</v>
      </c>
      <c r="M5252">
        <v>32202.366999999998</v>
      </c>
      <c r="N5252">
        <v>170.67</v>
      </c>
      <c r="O5252">
        <v>102.456</v>
      </c>
      <c r="P5252">
        <v>1.9970000000000001</v>
      </c>
      <c r="Q5252">
        <v>387.42399999999998</v>
      </c>
      <c r="R5252">
        <v>31927.243999999999</v>
      </c>
      <c r="S5252">
        <v>31539.82</v>
      </c>
    </row>
    <row r="5253" spans="1:19" x14ac:dyDescent="0.3">
      <c r="A5253">
        <v>2021</v>
      </c>
      <c r="B5253">
        <v>8</v>
      </c>
      <c r="C5253">
        <v>7</v>
      </c>
      <c r="D5253">
        <v>20</v>
      </c>
      <c r="E5253">
        <v>31373.518</v>
      </c>
      <c r="F5253">
        <v>904.23500000000001</v>
      </c>
      <c r="G5253">
        <v>100.762</v>
      </c>
      <c r="H5253">
        <v>58.686999999999998</v>
      </c>
      <c r="I5253">
        <v>205.107</v>
      </c>
      <c r="J5253">
        <v>1.6870000000000001</v>
      </c>
      <c r="K5253">
        <v>-92.673000000000002</v>
      </c>
      <c r="L5253">
        <v>93.492999999999995</v>
      </c>
      <c r="M5253">
        <v>32544.054</v>
      </c>
      <c r="N5253">
        <v>6.9000000000000006E-2</v>
      </c>
      <c r="O5253">
        <v>100.584</v>
      </c>
      <c r="P5253">
        <v>5.4039999999999999</v>
      </c>
      <c r="Q5253">
        <v>345.18900000000002</v>
      </c>
      <c r="R5253">
        <v>32437.998</v>
      </c>
      <c r="S5253">
        <v>32092.808000000001</v>
      </c>
    </row>
    <row r="5254" spans="1:19" x14ac:dyDescent="0.3">
      <c r="A5254">
        <v>2021</v>
      </c>
      <c r="B5254">
        <v>8</v>
      </c>
      <c r="C5254">
        <v>7</v>
      </c>
      <c r="D5254">
        <v>21</v>
      </c>
      <c r="E5254">
        <v>30096.964</v>
      </c>
      <c r="F5254">
        <v>999.88900000000001</v>
      </c>
      <c r="G5254">
        <v>96.417000000000002</v>
      </c>
      <c r="H5254">
        <v>60.685000000000002</v>
      </c>
      <c r="I5254">
        <v>429.49599999999998</v>
      </c>
      <c r="J5254">
        <v>2.3239999999999998</v>
      </c>
      <c r="K5254">
        <v>-21.414999999999999</v>
      </c>
      <c r="L5254">
        <v>93.063999999999993</v>
      </c>
      <c r="M5254">
        <v>31661.007000000001</v>
      </c>
      <c r="N5254">
        <v>0</v>
      </c>
      <c r="O5254">
        <v>0</v>
      </c>
      <c r="P5254">
        <v>1.637</v>
      </c>
      <c r="Q5254">
        <v>306.81799999999998</v>
      </c>
      <c r="R5254">
        <v>31659.37</v>
      </c>
      <c r="S5254">
        <v>31352.552</v>
      </c>
    </row>
    <row r="5255" spans="1:19" x14ac:dyDescent="0.3">
      <c r="A5255">
        <v>2021</v>
      </c>
      <c r="B5255">
        <v>8</v>
      </c>
      <c r="C5255">
        <v>7</v>
      </c>
      <c r="D5255">
        <v>22</v>
      </c>
      <c r="E5255">
        <v>27620.235000000001</v>
      </c>
      <c r="F5255">
        <v>1179.1130000000001</v>
      </c>
      <c r="G5255">
        <v>89.552999999999997</v>
      </c>
      <c r="H5255">
        <v>62.152999999999999</v>
      </c>
      <c r="I5255">
        <v>471.82100000000003</v>
      </c>
      <c r="J5255">
        <v>2.1179999999999999</v>
      </c>
      <c r="K5255">
        <v>13.654</v>
      </c>
      <c r="L5255">
        <v>91.537000000000006</v>
      </c>
      <c r="M5255">
        <v>29440.632000000001</v>
      </c>
      <c r="N5255">
        <v>0</v>
      </c>
      <c r="O5255">
        <v>0</v>
      </c>
      <c r="P5255">
        <v>-11.151</v>
      </c>
      <c r="Q5255">
        <v>274.71499999999997</v>
      </c>
      <c r="R5255">
        <v>29451.782999999999</v>
      </c>
      <c r="S5255">
        <v>29177.067999999999</v>
      </c>
    </row>
    <row r="5256" spans="1:19" x14ac:dyDescent="0.3">
      <c r="A5256">
        <v>2021</v>
      </c>
      <c r="B5256">
        <v>8</v>
      </c>
      <c r="C5256">
        <v>7</v>
      </c>
      <c r="D5256">
        <v>23</v>
      </c>
      <c r="E5256">
        <v>25141.925999999999</v>
      </c>
      <c r="F5256">
        <v>1339.098</v>
      </c>
      <c r="G5256">
        <v>81.486999999999995</v>
      </c>
      <c r="H5256">
        <v>62.823999999999998</v>
      </c>
      <c r="I5256">
        <v>583.24</v>
      </c>
      <c r="J5256">
        <v>2.2850000000000001</v>
      </c>
      <c r="K5256">
        <v>33.624000000000002</v>
      </c>
      <c r="L5256">
        <v>89.466999999999999</v>
      </c>
      <c r="M5256">
        <v>27252.464</v>
      </c>
      <c r="N5256">
        <v>0</v>
      </c>
      <c r="O5256">
        <v>0</v>
      </c>
      <c r="P5256">
        <v>-14.542</v>
      </c>
      <c r="Q5256">
        <v>240.72399999999999</v>
      </c>
      <c r="R5256">
        <v>27267.006000000001</v>
      </c>
      <c r="S5256">
        <v>27026.281999999999</v>
      </c>
    </row>
    <row r="5257" spans="1:19" x14ac:dyDescent="0.3">
      <c r="A5257">
        <v>2021</v>
      </c>
      <c r="B5257">
        <v>8</v>
      </c>
      <c r="C5257">
        <v>7</v>
      </c>
      <c r="D5257">
        <v>24</v>
      </c>
      <c r="E5257">
        <v>23085.752</v>
      </c>
      <c r="F5257">
        <v>1622.923</v>
      </c>
      <c r="G5257">
        <v>74.808000000000007</v>
      </c>
      <c r="H5257">
        <v>62.643999999999998</v>
      </c>
      <c r="I5257">
        <v>914.98099999999999</v>
      </c>
      <c r="J5257">
        <v>2.2050000000000001</v>
      </c>
      <c r="K5257">
        <v>40.811</v>
      </c>
      <c r="L5257">
        <v>88.221999999999994</v>
      </c>
      <c r="M5257">
        <v>25817.537</v>
      </c>
      <c r="N5257">
        <v>0</v>
      </c>
      <c r="O5257">
        <v>0</v>
      </c>
      <c r="P5257">
        <v>-23.413</v>
      </c>
      <c r="Q5257">
        <v>208.29900000000001</v>
      </c>
      <c r="R5257">
        <v>25840.95</v>
      </c>
      <c r="S5257">
        <v>25632.651000000002</v>
      </c>
    </row>
    <row r="5258" spans="1:19" x14ac:dyDescent="0.3">
      <c r="A5258">
        <v>2021</v>
      </c>
      <c r="B5258">
        <v>8</v>
      </c>
      <c r="C5258">
        <v>8</v>
      </c>
      <c r="D5258">
        <v>1</v>
      </c>
      <c r="E5258">
        <v>23093.364000000001</v>
      </c>
      <c r="F5258">
        <v>1663.8989999999999</v>
      </c>
      <c r="G5258">
        <v>72.981999999999999</v>
      </c>
      <c r="H5258">
        <v>62.701999999999998</v>
      </c>
      <c r="I5258">
        <v>776.048</v>
      </c>
      <c r="J5258">
        <v>2.1859999999999999</v>
      </c>
      <c r="K5258">
        <v>35.710999999999999</v>
      </c>
      <c r="L5258">
        <v>88.259</v>
      </c>
      <c r="M5258">
        <v>25722.17</v>
      </c>
      <c r="N5258">
        <v>0</v>
      </c>
      <c r="O5258">
        <v>0</v>
      </c>
      <c r="P5258">
        <v>-19.059999999999999</v>
      </c>
      <c r="Q5258">
        <v>181.19499999999999</v>
      </c>
      <c r="R5258">
        <v>25741.23</v>
      </c>
      <c r="S5258">
        <v>25560.035</v>
      </c>
    </row>
    <row r="5259" spans="1:19" x14ac:dyDescent="0.3">
      <c r="A5259">
        <v>2021</v>
      </c>
      <c r="B5259">
        <v>8</v>
      </c>
      <c r="C5259">
        <v>8</v>
      </c>
      <c r="D5259">
        <v>2</v>
      </c>
      <c r="E5259">
        <v>21978.186000000002</v>
      </c>
      <c r="F5259">
        <v>1773.173</v>
      </c>
      <c r="G5259">
        <v>68.804000000000002</v>
      </c>
      <c r="H5259">
        <v>62.606999999999999</v>
      </c>
      <c r="I5259">
        <v>521.38699999999994</v>
      </c>
      <c r="J5259">
        <v>2.2200000000000002</v>
      </c>
      <c r="K5259">
        <v>30.780999999999999</v>
      </c>
      <c r="L5259">
        <v>87.594999999999999</v>
      </c>
      <c r="M5259">
        <v>24455.949000000001</v>
      </c>
      <c r="N5259">
        <v>0</v>
      </c>
      <c r="O5259">
        <v>0</v>
      </c>
      <c r="P5259">
        <v>-14.534000000000001</v>
      </c>
      <c r="Q5259">
        <v>167.88200000000001</v>
      </c>
      <c r="R5259">
        <v>24470.482</v>
      </c>
      <c r="S5259">
        <v>24302.600999999999</v>
      </c>
    </row>
    <row r="5260" spans="1:19" x14ac:dyDescent="0.3">
      <c r="A5260">
        <v>2021</v>
      </c>
      <c r="B5260">
        <v>8</v>
      </c>
      <c r="C5260">
        <v>8</v>
      </c>
      <c r="D5260">
        <v>3</v>
      </c>
      <c r="E5260">
        <v>21371.842000000001</v>
      </c>
      <c r="F5260">
        <v>1797.085</v>
      </c>
      <c r="G5260">
        <v>65.706000000000003</v>
      </c>
      <c r="H5260">
        <v>62.628</v>
      </c>
      <c r="I5260">
        <v>330.22199999999998</v>
      </c>
      <c r="J5260">
        <v>2.1920000000000002</v>
      </c>
      <c r="K5260">
        <v>27.619</v>
      </c>
      <c r="L5260">
        <v>87.238</v>
      </c>
      <c r="M5260">
        <v>23678.826000000001</v>
      </c>
      <c r="N5260">
        <v>0</v>
      </c>
      <c r="O5260">
        <v>0</v>
      </c>
      <c r="P5260">
        <v>-8.3719999999999999</v>
      </c>
      <c r="Q5260">
        <v>160.59</v>
      </c>
      <c r="R5260">
        <v>23687.198</v>
      </c>
      <c r="S5260">
        <v>23526.608</v>
      </c>
    </row>
    <row r="5261" spans="1:19" x14ac:dyDescent="0.3">
      <c r="A5261">
        <v>2021</v>
      </c>
      <c r="B5261">
        <v>8</v>
      </c>
      <c r="C5261">
        <v>8</v>
      </c>
      <c r="D5261">
        <v>4</v>
      </c>
      <c r="E5261">
        <v>21289.091</v>
      </c>
      <c r="F5261">
        <v>1841.7380000000001</v>
      </c>
      <c r="G5261">
        <v>63.914999999999999</v>
      </c>
      <c r="H5261">
        <v>62.831000000000003</v>
      </c>
      <c r="I5261">
        <v>207.58500000000001</v>
      </c>
      <c r="J5261">
        <v>1.978</v>
      </c>
      <c r="K5261">
        <v>26.151</v>
      </c>
      <c r="L5261">
        <v>87.186999999999998</v>
      </c>
      <c r="M5261">
        <v>23516.562000000002</v>
      </c>
      <c r="N5261">
        <v>0</v>
      </c>
      <c r="O5261">
        <v>0</v>
      </c>
      <c r="P5261">
        <v>-5.274</v>
      </c>
      <c r="Q5261">
        <v>157.28899999999999</v>
      </c>
      <c r="R5261">
        <v>23521.835999999999</v>
      </c>
      <c r="S5261">
        <v>23364.546999999999</v>
      </c>
    </row>
    <row r="5262" spans="1:19" x14ac:dyDescent="0.3">
      <c r="A5262">
        <v>2021</v>
      </c>
      <c r="B5262">
        <v>8</v>
      </c>
      <c r="C5262">
        <v>8</v>
      </c>
      <c r="D5262">
        <v>5</v>
      </c>
      <c r="E5262">
        <v>21803.021000000001</v>
      </c>
      <c r="F5262">
        <v>1824.9490000000001</v>
      </c>
      <c r="G5262">
        <v>64.477000000000004</v>
      </c>
      <c r="H5262">
        <v>63.094000000000001</v>
      </c>
      <c r="I5262">
        <v>119.679</v>
      </c>
      <c r="J5262">
        <v>1.9810000000000001</v>
      </c>
      <c r="K5262">
        <v>11.92</v>
      </c>
      <c r="L5262">
        <v>87.471000000000004</v>
      </c>
      <c r="M5262">
        <v>23912.114000000001</v>
      </c>
      <c r="N5262">
        <v>0</v>
      </c>
      <c r="O5262">
        <v>0</v>
      </c>
      <c r="P5262">
        <v>-5.5880000000000001</v>
      </c>
      <c r="Q5262">
        <v>158.47300000000001</v>
      </c>
      <c r="R5262">
        <v>23917.702000000001</v>
      </c>
      <c r="S5262">
        <v>23759.227999999999</v>
      </c>
    </row>
    <row r="5263" spans="1:19" x14ac:dyDescent="0.3">
      <c r="A5263">
        <v>2021</v>
      </c>
      <c r="B5263">
        <v>8</v>
      </c>
      <c r="C5263">
        <v>8</v>
      </c>
      <c r="D5263">
        <v>6</v>
      </c>
      <c r="E5263">
        <v>22269.333999999999</v>
      </c>
      <c r="F5263">
        <v>1763.07</v>
      </c>
      <c r="G5263">
        <v>66.688999999999993</v>
      </c>
      <c r="H5263">
        <v>63.527000000000001</v>
      </c>
      <c r="I5263">
        <v>75.995999999999995</v>
      </c>
      <c r="J5263">
        <v>2.302</v>
      </c>
      <c r="K5263">
        <v>5.3810000000000002</v>
      </c>
      <c r="L5263">
        <v>87.751000000000005</v>
      </c>
      <c r="M5263">
        <v>24267.360000000001</v>
      </c>
      <c r="N5263">
        <v>59</v>
      </c>
      <c r="O5263">
        <v>0</v>
      </c>
      <c r="P5263">
        <v>-1.22</v>
      </c>
      <c r="Q5263">
        <v>162.25200000000001</v>
      </c>
      <c r="R5263">
        <v>24209.58</v>
      </c>
      <c r="S5263">
        <v>24047.328000000001</v>
      </c>
    </row>
    <row r="5264" spans="1:19" x14ac:dyDescent="0.3">
      <c r="A5264">
        <v>2021</v>
      </c>
      <c r="B5264">
        <v>8</v>
      </c>
      <c r="C5264">
        <v>8</v>
      </c>
      <c r="D5264">
        <v>7</v>
      </c>
      <c r="E5264">
        <v>23558.024000000001</v>
      </c>
      <c r="F5264">
        <v>1676.3409999999999</v>
      </c>
      <c r="G5264">
        <v>68.778000000000006</v>
      </c>
      <c r="H5264">
        <v>63.378</v>
      </c>
      <c r="I5264">
        <v>79.161000000000001</v>
      </c>
      <c r="J5264">
        <v>2.62</v>
      </c>
      <c r="K5264">
        <v>13.112</v>
      </c>
      <c r="L5264">
        <v>88.539000000000001</v>
      </c>
      <c r="M5264">
        <v>25481.177</v>
      </c>
      <c r="N5264">
        <v>971.89200000000005</v>
      </c>
      <c r="O5264">
        <v>0</v>
      </c>
      <c r="P5264">
        <v>-0.58199999999999996</v>
      </c>
      <c r="Q5264">
        <v>176.88900000000001</v>
      </c>
      <c r="R5264">
        <v>24509.866999999998</v>
      </c>
      <c r="S5264">
        <v>24332.977999999999</v>
      </c>
    </row>
    <row r="5265" spans="1:19" x14ac:dyDescent="0.3">
      <c r="A5265">
        <v>2021</v>
      </c>
      <c r="B5265">
        <v>8</v>
      </c>
      <c r="C5265">
        <v>8</v>
      </c>
      <c r="D5265">
        <v>8</v>
      </c>
      <c r="E5265">
        <v>25542.959999999999</v>
      </c>
      <c r="F5265">
        <v>1578.2670000000001</v>
      </c>
      <c r="G5265">
        <v>74.043999999999997</v>
      </c>
      <c r="H5265">
        <v>62.337000000000003</v>
      </c>
      <c r="I5265">
        <v>109.06699999999999</v>
      </c>
      <c r="J5265">
        <v>2.8879999999999999</v>
      </c>
      <c r="K5265">
        <v>7.7510000000000003</v>
      </c>
      <c r="L5265">
        <v>89.757999999999996</v>
      </c>
      <c r="M5265">
        <v>27393.028999999999</v>
      </c>
      <c r="N5265">
        <v>3313.7370000000001</v>
      </c>
      <c r="O5265">
        <v>-19.858000000000001</v>
      </c>
      <c r="P5265">
        <v>0.29099999999999998</v>
      </c>
      <c r="Q5265">
        <v>201.79599999999999</v>
      </c>
      <c r="R5265">
        <v>24098.858</v>
      </c>
      <c r="S5265">
        <v>23897.062000000002</v>
      </c>
    </row>
    <row r="5266" spans="1:19" x14ac:dyDescent="0.3">
      <c r="A5266">
        <v>2021</v>
      </c>
      <c r="B5266">
        <v>8</v>
      </c>
      <c r="C5266">
        <v>8</v>
      </c>
      <c r="D5266">
        <v>9</v>
      </c>
      <c r="E5266">
        <v>27477.3</v>
      </c>
      <c r="F5266">
        <v>1451.9</v>
      </c>
      <c r="G5266">
        <v>80.293000000000006</v>
      </c>
      <c r="H5266">
        <v>59.475000000000001</v>
      </c>
      <c r="I5266">
        <v>148.09700000000001</v>
      </c>
      <c r="J5266">
        <v>3.0950000000000002</v>
      </c>
      <c r="K5266">
        <v>7.9640000000000004</v>
      </c>
      <c r="L5266">
        <v>91.453999999999994</v>
      </c>
      <c r="M5266">
        <v>29239.285</v>
      </c>
      <c r="N5266">
        <v>5749.2209999999995</v>
      </c>
      <c r="O5266">
        <v>-64.105000000000004</v>
      </c>
      <c r="P5266">
        <v>0.41799999999999998</v>
      </c>
      <c r="Q5266">
        <v>234.684</v>
      </c>
      <c r="R5266">
        <v>23553.75</v>
      </c>
      <c r="S5266">
        <v>23319.065999999999</v>
      </c>
    </row>
    <row r="5267" spans="1:19" x14ac:dyDescent="0.3">
      <c r="A5267">
        <v>2021</v>
      </c>
      <c r="B5267">
        <v>8</v>
      </c>
      <c r="C5267">
        <v>8</v>
      </c>
      <c r="D5267">
        <v>10</v>
      </c>
      <c r="E5267">
        <v>29215.601999999999</v>
      </c>
      <c r="F5267">
        <v>1338.17</v>
      </c>
      <c r="G5267">
        <v>87.454999999999998</v>
      </c>
      <c r="H5267">
        <v>57.576000000000001</v>
      </c>
      <c r="I5267">
        <v>183.595</v>
      </c>
      <c r="J5267">
        <v>3.2829999999999999</v>
      </c>
      <c r="K5267">
        <v>15.726000000000001</v>
      </c>
      <c r="L5267">
        <v>92.686999999999998</v>
      </c>
      <c r="M5267">
        <v>30906.639999999999</v>
      </c>
      <c r="N5267">
        <v>7744.4250000000002</v>
      </c>
      <c r="O5267">
        <v>-92.906000000000006</v>
      </c>
      <c r="P5267">
        <v>1.3819999999999999</v>
      </c>
      <c r="Q5267">
        <v>267.81299999999999</v>
      </c>
      <c r="R5267">
        <v>23253.739000000001</v>
      </c>
      <c r="S5267">
        <v>22985.925999999999</v>
      </c>
    </row>
    <row r="5268" spans="1:19" x14ac:dyDescent="0.3">
      <c r="A5268">
        <v>2021</v>
      </c>
      <c r="B5268">
        <v>8</v>
      </c>
      <c r="C5268">
        <v>8</v>
      </c>
      <c r="D5268">
        <v>11</v>
      </c>
      <c r="E5268">
        <v>30623.106</v>
      </c>
      <c r="F5268">
        <v>1239.184</v>
      </c>
      <c r="G5268">
        <v>95.337000000000003</v>
      </c>
      <c r="H5268">
        <v>57.024999999999999</v>
      </c>
      <c r="I5268">
        <v>236.779</v>
      </c>
      <c r="J5268">
        <v>3.4590000000000001</v>
      </c>
      <c r="K5268">
        <v>17.63</v>
      </c>
      <c r="L5268">
        <v>93.272000000000006</v>
      </c>
      <c r="M5268">
        <v>32270.455000000002</v>
      </c>
      <c r="N5268">
        <v>9085.0499999999993</v>
      </c>
      <c r="O5268">
        <v>-102.77500000000001</v>
      </c>
      <c r="P5268">
        <v>3.6040000000000001</v>
      </c>
      <c r="Q5268">
        <v>298.10300000000001</v>
      </c>
      <c r="R5268">
        <v>23284.576000000001</v>
      </c>
      <c r="S5268">
        <v>22986.473000000002</v>
      </c>
    </row>
    <row r="5269" spans="1:19" x14ac:dyDescent="0.3">
      <c r="A5269">
        <v>2021</v>
      </c>
      <c r="B5269">
        <v>8</v>
      </c>
      <c r="C5269">
        <v>8</v>
      </c>
      <c r="D5269">
        <v>12</v>
      </c>
      <c r="E5269">
        <v>31982.437000000002</v>
      </c>
      <c r="F5269">
        <v>1154.623</v>
      </c>
      <c r="G5269">
        <v>103.07</v>
      </c>
      <c r="H5269">
        <v>56.627000000000002</v>
      </c>
      <c r="I5269">
        <v>278.48500000000001</v>
      </c>
      <c r="J5269">
        <v>3.6019999999999999</v>
      </c>
      <c r="K5269">
        <v>7.2619999999999996</v>
      </c>
      <c r="L5269">
        <v>93.623000000000005</v>
      </c>
      <c r="M5269">
        <v>33576.658000000003</v>
      </c>
      <c r="N5269">
        <v>9773.4709999999995</v>
      </c>
      <c r="O5269">
        <v>-59.262</v>
      </c>
      <c r="P5269">
        <v>7.3280000000000003</v>
      </c>
      <c r="Q5269">
        <v>325.43799999999999</v>
      </c>
      <c r="R5269">
        <v>23855.119999999999</v>
      </c>
      <c r="S5269">
        <v>23529.682000000001</v>
      </c>
    </row>
    <row r="5270" spans="1:19" x14ac:dyDescent="0.3">
      <c r="A5270">
        <v>2021</v>
      </c>
      <c r="B5270">
        <v>8</v>
      </c>
      <c r="C5270">
        <v>8</v>
      </c>
      <c r="D5270">
        <v>13</v>
      </c>
      <c r="E5270">
        <v>33126.720000000001</v>
      </c>
      <c r="F5270">
        <v>1013.958</v>
      </c>
      <c r="G5270">
        <v>110.566</v>
      </c>
      <c r="H5270">
        <v>57.421999999999997</v>
      </c>
      <c r="I5270">
        <v>291.09500000000003</v>
      </c>
      <c r="J5270">
        <v>3.601</v>
      </c>
      <c r="K5270">
        <v>5.1820000000000004</v>
      </c>
      <c r="L5270">
        <v>93.878</v>
      </c>
      <c r="M5270">
        <v>34591.855000000003</v>
      </c>
      <c r="N5270">
        <v>9789.0040000000008</v>
      </c>
      <c r="O5270">
        <v>-18.823</v>
      </c>
      <c r="P5270">
        <v>7.9219999999999997</v>
      </c>
      <c r="Q5270">
        <v>350.43200000000002</v>
      </c>
      <c r="R5270">
        <v>24813.752</v>
      </c>
      <c r="S5270">
        <v>24463.32</v>
      </c>
    </row>
    <row r="5271" spans="1:19" x14ac:dyDescent="0.3">
      <c r="A5271">
        <v>2021</v>
      </c>
      <c r="B5271">
        <v>8</v>
      </c>
      <c r="C5271">
        <v>8</v>
      </c>
      <c r="D5271">
        <v>14</v>
      </c>
      <c r="E5271">
        <v>34202.855000000003</v>
      </c>
      <c r="F5271">
        <v>928.33500000000004</v>
      </c>
      <c r="G5271">
        <v>115.639</v>
      </c>
      <c r="H5271">
        <v>56.127000000000002</v>
      </c>
      <c r="I5271">
        <v>281.34899999999999</v>
      </c>
      <c r="J5271">
        <v>3.157</v>
      </c>
      <c r="K5271">
        <v>-9.2360000000000007</v>
      </c>
      <c r="L5271">
        <v>94.078999999999994</v>
      </c>
      <c r="M5271">
        <v>35556.665999999997</v>
      </c>
      <c r="N5271">
        <v>9226.0990000000002</v>
      </c>
      <c r="O5271">
        <v>-5.2690000000000001</v>
      </c>
      <c r="P5271">
        <v>5.52</v>
      </c>
      <c r="Q5271">
        <v>372.61900000000003</v>
      </c>
      <c r="R5271">
        <v>26330.316999999999</v>
      </c>
      <c r="S5271">
        <v>25957.698</v>
      </c>
    </row>
    <row r="5272" spans="1:19" x14ac:dyDescent="0.3">
      <c r="A5272">
        <v>2021</v>
      </c>
      <c r="B5272">
        <v>8</v>
      </c>
      <c r="C5272">
        <v>8</v>
      </c>
      <c r="D5272">
        <v>15</v>
      </c>
      <c r="E5272">
        <v>34938.563000000002</v>
      </c>
      <c r="F5272">
        <v>892.93299999999999</v>
      </c>
      <c r="G5272">
        <v>120.598</v>
      </c>
      <c r="H5272">
        <v>55.820999999999998</v>
      </c>
      <c r="I5272">
        <v>270.17500000000001</v>
      </c>
      <c r="J5272">
        <v>2.6850000000000001</v>
      </c>
      <c r="K5272">
        <v>-12.369</v>
      </c>
      <c r="L5272">
        <v>94.206999999999994</v>
      </c>
      <c r="M5272">
        <v>36242.016000000003</v>
      </c>
      <c r="N5272">
        <v>7996.3180000000002</v>
      </c>
      <c r="O5272">
        <v>-1.7</v>
      </c>
      <c r="P5272">
        <v>6.7050000000000001</v>
      </c>
      <c r="Q5272">
        <v>392.72500000000002</v>
      </c>
      <c r="R5272">
        <v>28240.692999999999</v>
      </c>
      <c r="S5272">
        <v>27847.968000000001</v>
      </c>
    </row>
    <row r="5273" spans="1:19" x14ac:dyDescent="0.3">
      <c r="A5273">
        <v>2021</v>
      </c>
      <c r="B5273">
        <v>8</v>
      </c>
      <c r="C5273">
        <v>8</v>
      </c>
      <c r="D5273">
        <v>16</v>
      </c>
      <c r="E5273">
        <v>35249.798000000003</v>
      </c>
      <c r="F5273">
        <v>847.64499999999998</v>
      </c>
      <c r="G5273">
        <v>124.056</v>
      </c>
      <c r="H5273">
        <v>56.499000000000002</v>
      </c>
      <c r="I5273">
        <v>120.146</v>
      </c>
      <c r="J5273">
        <v>1.605</v>
      </c>
      <c r="K5273">
        <v>-62.405999999999999</v>
      </c>
      <c r="L5273">
        <v>94.263999999999996</v>
      </c>
      <c r="M5273">
        <v>36307.550999999999</v>
      </c>
      <c r="N5273">
        <v>6137.7640000000001</v>
      </c>
      <c r="O5273">
        <v>1.49</v>
      </c>
      <c r="P5273">
        <v>6.1719999999999997</v>
      </c>
      <c r="Q5273">
        <v>407.45</v>
      </c>
      <c r="R5273">
        <v>30162.125</v>
      </c>
      <c r="S5273">
        <v>29754.673999999999</v>
      </c>
    </row>
    <row r="5274" spans="1:19" x14ac:dyDescent="0.3">
      <c r="A5274">
        <v>2021</v>
      </c>
      <c r="B5274">
        <v>8</v>
      </c>
      <c r="C5274">
        <v>8</v>
      </c>
      <c r="D5274">
        <v>17</v>
      </c>
      <c r="E5274">
        <v>34828.483</v>
      </c>
      <c r="F5274">
        <v>807.38199999999995</v>
      </c>
      <c r="G5274">
        <v>125.145</v>
      </c>
      <c r="H5274">
        <v>56.948999999999998</v>
      </c>
      <c r="I5274">
        <v>125.048</v>
      </c>
      <c r="J5274">
        <v>1.504</v>
      </c>
      <c r="K5274">
        <v>-91.754000000000005</v>
      </c>
      <c r="L5274">
        <v>94.200999999999993</v>
      </c>
      <c r="M5274">
        <v>35821.813000000002</v>
      </c>
      <c r="N5274">
        <v>3799.6709999999998</v>
      </c>
      <c r="O5274">
        <v>25.024999999999999</v>
      </c>
      <c r="P5274">
        <v>7.298</v>
      </c>
      <c r="Q5274">
        <v>413.53100000000001</v>
      </c>
      <c r="R5274">
        <v>31989.819</v>
      </c>
      <c r="S5274">
        <v>31576.288</v>
      </c>
    </row>
    <row r="5275" spans="1:19" x14ac:dyDescent="0.3">
      <c r="A5275">
        <v>2021</v>
      </c>
      <c r="B5275">
        <v>8</v>
      </c>
      <c r="C5275">
        <v>8</v>
      </c>
      <c r="D5275">
        <v>18</v>
      </c>
      <c r="E5275">
        <v>33697.584000000003</v>
      </c>
      <c r="F5275">
        <v>821.04</v>
      </c>
      <c r="G5275">
        <v>123.73099999999999</v>
      </c>
      <c r="H5275">
        <v>58.354999999999997</v>
      </c>
      <c r="I5275">
        <v>126.42400000000001</v>
      </c>
      <c r="J5275">
        <v>1.413</v>
      </c>
      <c r="K5275">
        <v>-90.786000000000001</v>
      </c>
      <c r="L5275">
        <v>94.007000000000005</v>
      </c>
      <c r="M5275">
        <v>34708.036</v>
      </c>
      <c r="N5275">
        <v>1338.2470000000001</v>
      </c>
      <c r="O5275">
        <v>75.043000000000006</v>
      </c>
      <c r="P5275">
        <v>-2.7010000000000001</v>
      </c>
      <c r="Q5275">
        <v>404.70299999999997</v>
      </c>
      <c r="R5275">
        <v>33297.446000000004</v>
      </c>
      <c r="S5275">
        <v>32892.743000000002</v>
      </c>
    </row>
    <row r="5276" spans="1:19" x14ac:dyDescent="0.3">
      <c r="A5276">
        <v>2021</v>
      </c>
      <c r="B5276">
        <v>8</v>
      </c>
      <c r="C5276">
        <v>8</v>
      </c>
      <c r="D5276">
        <v>19</v>
      </c>
      <c r="E5276">
        <v>32465.654999999999</v>
      </c>
      <c r="F5276">
        <v>854.65099999999995</v>
      </c>
      <c r="G5276">
        <v>118.351</v>
      </c>
      <c r="H5276">
        <v>58.009</v>
      </c>
      <c r="I5276">
        <v>140.63300000000001</v>
      </c>
      <c r="J5276">
        <v>1.3069999999999999</v>
      </c>
      <c r="K5276">
        <v>-92.480999999999995</v>
      </c>
      <c r="L5276">
        <v>93.74</v>
      </c>
      <c r="M5276">
        <v>33521.512999999999</v>
      </c>
      <c r="N5276">
        <v>119.456</v>
      </c>
      <c r="O5276">
        <v>94.399000000000001</v>
      </c>
      <c r="P5276">
        <v>1.9970000000000001</v>
      </c>
      <c r="Q5276">
        <v>374.66199999999998</v>
      </c>
      <c r="R5276">
        <v>33305.661</v>
      </c>
      <c r="S5276">
        <v>32930.999000000003</v>
      </c>
    </row>
    <row r="5277" spans="1:19" x14ac:dyDescent="0.3">
      <c r="A5277">
        <v>2021</v>
      </c>
      <c r="B5277">
        <v>8</v>
      </c>
      <c r="C5277">
        <v>8</v>
      </c>
      <c r="D5277">
        <v>20</v>
      </c>
      <c r="E5277">
        <v>32568.661</v>
      </c>
      <c r="F5277">
        <v>904.23500000000001</v>
      </c>
      <c r="G5277">
        <v>110.346</v>
      </c>
      <c r="H5277">
        <v>58.537999999999997</v>
      </c>
      <c r="I5277">
        <v>205.107</v>
      </c>
      <c r="J5277">
        <v>1.6870000000000001</v>
      </c>
      <c r="K5277">
        <v>-91.578000000000003</v>
      </c>
      <c r="L5277">
        <v>93.745999999999995</v>
      </c>
      <c r="M5277">
        <v>33740.396000000001</v>
      </c>
      <c r="N5277">
        <v>1.9E-2</v>
      </c>
      <c r="O5277">
        <v>92.843000000000004</v>
      </c>
      <c r="P5277">
        <v>5.4039999999999999</v>
      </c>
      <c r="Q5277">
        <v>337.91899999999998</v>
      </c>
      <c r="R5277">
        <v>33642.129999999997</v>
      </c>
      <c r="S5277">
        <v>33304.211000000003</v>
      </c>
    </row>
    <row r="5278" spans="1:19" x14ac:dyDescent="0.3">
      <c r="A5278">
        <v>2021</v>
      </c>
      <c r="B5278">
        <v>8</v>
      </c>
      <c r="C5278">
        <v>8</v>
      </c>
      <c r="D5278">
        <v>21</v>
      </c>
      <c r="E5278">
        <v>31063.780999999999</v>
      </c>
      <c r="F5278">
        <v>999.88900000000001</v>
      </c>
      <c r="G5278">
        <v>103.23699999999999</v>
      </c>
      <c r="H5278">
        <v>60.573</v>
      </c>
      <c r="I5278">
        <v>429.49599999999998</v>
      </c>
      <c r="J5278">
        <v>2.3239999999999998</v>
      </c>
      <c r="K5278">
        <v>-20.791</v>
      </c>
      <c r="L5278">
        <v>93.393000000000001</v>
      </c>
      <c r="M5278">
        <v>32628.664000000001</v>
      </c>
      <c r="N5278">
        <v>0</v>
      </c>
      <c r="O5278">
        <v>0</v>
      </c>
      <c r="P5278">
        <v>1.637</v>
      </c>
      <c r="Q5278">
        <v>302.49099999999999</v>
      </c>
      <c r="R5278">
        <v>32627.026999999998</v>
      </c>
      <c r="S5278">
        <v>32324.536</v>
      </c>
    </row>
    <row r="5279" spans="1:19" x14ac:dyDescent="0.3">
      <c r="A5279">
        <v>2021</v>
      </c>
      <c r="B5279">
        <v>8</v>
      </c>
      <c r="C5279">
        <v>8</v>
      </c>
      <c r="D5279">
        <v>22</v>
      </c>
      <c r="E5279">
        <v>28618.165000000001</v>
      </c>
      <c r="F5279">
        <v>1179.1130000000001</v>
      </c>
      <c r="G5279">
        <v>94.863</v>
      </c>
      <c r="H5279">
        <v>62.076999999999998</v>
      </c>
      <c r="I5279">
        <v>471.82100000000003</v>
      </c>
      <c r="J5279">
        <v>2.1179999999999999</v>
      </c>
      <c r="K5279">
        <v>13.185</v>
      </c>
      <c r="L5279">
        <v>92.307000000000002</v>
      </c>
      <c r="M5279">
        <v>30438.786</v>
      </c>
      <c r="N5279">
        <v>0</v>
      </c>
      <c r="O5279">
        <v>0</v>
      </c>
      <c r="P5279">
        <v>-11.151</v>
      </c>
      <c r="Q5279">
        <v>270.83300000000003</v>
      </c>
      <c r="R5279">
        <v>30449.937999999998</v>
      </c>
      <c r="S5279">
        <v>30179.105</v>
      </c>
    </row>
    <row r="5280" spans="1:19" x14ac:dyDescent="0.3">
      <c r="A5280">
        <v>2021</v>
      </c>
      <c r="B5280">
        <v>8</v>
      </c>
      <c r="C5280">
        <v>8</v>
      </c>
      <c r="D5280">
        <v>23</v>
      </c>
      <c r="E5280">
        <v>25972.295999999998</v>
      </c>
      <c r="F5280">
        <v>1339.098</v>
      </c>
      <c r="G5280">
        <v>86.603999999999999</v>
      </c>
      <c r="H5280">
        <v>62.804000000000002</v>
      </c>
      <c r="I5280">
        <v>584.36300000000006</v>
      </c>
      <c r="J5280">
        <v>3.633</v>
      </c>
      <c r="K5280">
        <v>32.15</v>
      </c>
      <c r="L5280">
        <v>90.051000000000002</v>
      </c>
      <c r="M5280">
        <v>28084.395</v>
      </c>
      <c r="N5280">
        <v>0</v>
      </c>
      <c r="O5280">
        <v>0</v>
      </c>
      <c r="P5280">
        <v>-14.542</v>
      </c>
      <c r="Q5280">
        <v>234.762</v>
      </c>
      <c r="R5280">
        <v>28098.937000000002</v>
      </c>
      <c r="S5280">
        <v>27864.174999999999</v>
      </c>
    </row>
    <row r="5281" spans="1:19" x14ac:dyDescent="0.3">
      <c r="A5281">
        <v>2021</v>
      </c>
      <c r="B5281">
        <v>8</v>
      </c>
      <c r="C5281">
        <v>8</v>
      </c>
      <c r="D5281">
        <v>24</v>
      </c>
      <c r="E5281">
        <v>23875.561000000002</v>
      </c>
      <c r="F5281">
        <v>1622.923</v>
      </c>
      <c r="G5281">
        <v>79.003</v>
      </c>
      <c r="H5281">
        <v>62.572000000000003</v>
      </c>
      <c r="I5281">
        <v>999.05899999999997</v>
      </c>
      <c r="J5281">
        <v>6.2009999999999996</v>
      </c>
      <c r="K5281">
        <v>39.756</v>
      </c>
      <c r="L5281">
        <v>88.694999999999993</v>
      </c>
      <c r="M5281">
        <v>26694.767</v>
      </c>
      <c r="N5281">
        <v>0</v>
      </c>
      <c r="O5281">
        <v>0</v>
      </c>
      <c r="P5281">
        <v>-23.413</v>
      </c>
      <c r="Q5281">
        <v>202.31899999999999</v>
      </c>
      <c r="R5281">
        <v>26718.18</v>
      </c>
      <c r="S5281">
        <v>26515.86</v>
      </c>
    </row>
    <row r="5282" spans="1:19" x14ac:dyDescent="0.3">
      <c r="A5282">
        <v>2021</v>
      </c>
      <c r="B5282">
        <v>8</v>
      </c>
      <c r="C5282">
        <v>9</v>
      </c>
      <c r="D5282">
        <v>1</v>
      </c>
      <c r="E5282">
        <v>23363.616999999998</v>
      </c>
      <c r="F5282">
        <v>1683.3140000000001</v>
      </c>
      <c r="G5282">
        <v>73.376999999999995</v>
      </c>
      <c r="H5282">
        <v>62.555</v>
      </c>
      <c r="I5282">
        <v>709.25599999999997</v>
      </c>
      <c r="J5282">
        <v>6.0380000000000003</v>
      </c>
      <c r="K5282">
        <v>42.570999999999998</v>
      </c>
      <c r="L5282">
        <v>88.403000000000006</v>
      </c>
      <c r="M5282">
        <v>25955.756000000001</v>
      </c>
      <c r="N5282">
        <v>0</v>
      </c>
      <c r="O5282">
        <v>0</v>
      </c>
      <c r="P5282">
        <v>-19.059999999999999</v>
      </c>
      <c r="Q5282">
        <v>178.08500000000001</v>
      </c>
      <c r="R5282">
        <v>25974.816999999999</v>
      </c>
      <c r="S5282">
        <v>25796.732</v>
      </c>
    </row>
    <row r="5283" spans="1:19" x14ac:dyDescent="0.3">
      <c r="A5283">
        <v>2021</v>
      </c>
      <c r="B5283">
        <v>8</v>
      </c>
      <c r="C5283">
        <v>9</v>
      </c>
      <c r="D5283">
        <v>2</v>
      </c>
      <c r="E5283">
        <v>22248.516</v>
      </c>
      <c r="F5283">
        <v>1800.98</v>
      </c>
      <c r="G5283">
        <v>71.007000000000005</v>
      </c>
      <c r="H5283">
        <v>62.468000000000004</v>
      </c>
      <c r="I5283">
        <v>424.76799999999997</v>
      </c>
      <c r="J5283">
        <v>5.9470000000000001</v>
      </c>
      <c r="K5283">
        <v>38.475999999999999</v>
      </c>
      <c r="L5283">
        <v>87.733000000000004</v>
      </c>
      <c r="M5283">
        <v>24668.887999999999</v>
      </c>
      <c r="N5283">
        <v>0</v>
      </c>
      <c r="O5283">
        <v>0</v>
      </c>
      <c r="P5283">
        <v>-14.534000000000001</v>
      </c>
      <c r="Q5283">
        <v>164.02</v>
      </c>
      <c r="R5283">
        <v>24683.421999999999</v>
      </c>
      <c r="S5283">
        <v>24519.401999999998</v>
      </c>
    </row>
    <row r="5284" spans="1:19" x14ac:dyDescent="0.3">
      <c r="A5284">
        <v>2021</v>
      </c>
      <c r="B5284">
        <v>8</v>
      </c>
      <c r="C5284">
        <v>9</v>
      </c>
      <c r="D5284">
        <v>3</v>
      </c>
      <c r="E5284">
        <v>21785.260999999999</v>
      </c>
      <c r="F5284">
        <v>1807.152</v>
      </c>
      <c r="G5284">
        <v>68.742999999999995</v>
      </c>
      <c r="H5284">
        <v>62.628999999999998</v>
      </c>
      <c r="I5284">
        <v>241.59299999999999</v>
      </c>
      <c r="J5284">
        <v>5.7679999999999998</v>
      </c>
      <c r="K5284">
        <v>34.441000000000003</v>
      </c>
      <c r="L5284">
        <v>87.451999999999998</v>
      </c>
      <c r="M5284">
        <v>24024.294999999998</v>
      </c>
      <c r="N5284">
        <v>0</v>
      </c>
      <c r="O5284">
        <v>0</v>
      </c>
      <c r="P5284">
        <v>-8.3719999999999999</v>
      </c>
      <c r="Q5284">
        <v>158.339</v>
      </c>
      <c r="R5284">
        <v>24032.667000000001</v>
      </c>
      <c r="S5284">
        <v>23874.328000000001</v>
      </c>
    </row>
    <row r="5285" spans="1:19" x14ac:dyDescent="0.3">
      <c r="A5285">
        <v>2021</v>
      </c>
      <c r="B5285">
        <v>8</v>
      </c>
      <c r="C5285">
        <v>9</v>
      </c>
      <c r="D5285">
        <v>4</v>
      </c>
      <c r="E5285">
        <v>21943.258999999998</v>
      </c>
      <c r="F5285">
        <v>1811.9480000000001</v>
      </c>
      <c r="G5285">
        <v>66.873000000000005</v>
      </c>
      <c r="H5285">
        <v>62.948999999999998</v>
      </c>
      <c r="I5285">
        <v>121.383</v>
      </c>
      <c r="J5285">
        <v>4.4950000000000001</v>
      </c>
      <c r="K5285">
        <v>32.155000000000001</v>
      </c>
      <c r="L5285">
        <v>87.543999999999997</v>
      </c>
      <c r="M5285">
        <v>24063.734</v>
      </c>
      <c r="N5285">
        <v>0</v>
      </c>
      <c r="O5285">
        <v>0</v>
      </c>
      <c r="P5285">
        <v>-5.274</v>
      </c>
      <c r="Q5285">
        <v>158.97499999999999</v>
      </c>
      <c r="R5285">
        <v>24069.007000000001</v>
      </c>
      <c r="S5285">
        <v>23910.031999999999</v>
      </c>
    </row>
    <row r="5286" spans="1:19" x14ac:dyDescent="0.3">
      <c r="A5286">
        <v>2021</v>
      </c>
      <c r="B5286">
        <v>8</v>
      </c>
      <c r="C5286">
        <v>9</v>
      </c>
      <c r="D5286">
        <v>5</v>
      </c>
      <c r="E5286">
        <v>23230.972000000002</v>
      </c>
      <c r="F5286">
        <v>1706.076</v>
      </c>
      <c r="G5286">
        <v>67.224000000000004</v>
      </c>
      <c r="H5286">
        <v>63.524000000000001</v>
      </c>
      <c r="I5286">
        <v>84.954999999999998</v>
      </c>
      <c r="J5286">
        <v>2.8220000000000001</v>
      </c>
      <c r="K5286">
        <v>14.055</v>
      </c>
      <c r="L5286">
        <v>88.328999999999994</v>
      </c>
      <c r="M5286">
        <v>25190.732</v>
      </c>
      <c r="N5286">
        <v>0</v>
      </c>
      <c r="O5286">
        <v>0</v>
      </c>
      <c r="P5286">
        <v>-5.5880000000000001</v>
      </c>
      <c r="Q5286">
        <v>170.31700000000001</v>
      </c>
      <c r="R5286">
        <v>25196.32</v>
      </c>
      <c r="S5286">
        <v>25026.002</v>
      </c>
    </row>
    <row r="5287" spans="1:19" x14ac:dyDescent="0.3">
      <c r="A5287">
        <v>2021</v>
      </c>
      <c r="B5287">
        <v>8</v>
      </c>
      <c r="C5287">
        <v>9</v>
      </c>
      <c r="D5287">
        <v>6</v>
      </c>
      <c r="E5287">
        <v>24916.911</v>
      </c>
      <c r="F5287">
        <v>1526.683</v>
      </c>
      <c r="G5287">
        <v>70.129000000000005</v>
      </c>
      <c r="H5287">
        <v>64.477999999999994</v>
      </c>
      <c r="I5287">
        <v>149.79499999999999</v>
      </c>
      <c r="J5287">
        <v>3.399</v>
      </c>
      <c r="K5287">
        <v>6.05</v>
      </c>
      <c r="L5287">
        <v>89.41</v>
      </c>
      <c r="M5287">
        <v>26756.726999999999</v>
      </c>
      <c r="N5287">
        <v>59</v>
      </c>
      <c r="O5287">
        <v>0</v>
      </c>
      <c r="P5287">
        <v>-1.22</v>
      </c>
      <c r="Q5287">
        <v>191.97499999999999</v>
      </c>
      <c r="R5287">
        <v>26698.946</v>
      </c>
      <c r="S5287">
        <v>26506.971000000001</v>
      </c>
    </row>
    <row r="5288" spans="1:19" x14ac:dyDescent="0.3">
      <c r="A5288">
        <v>2021</v>
      </c>
      <c r="B5288">
        <v>8</v>
      </c>
      <c r="C5288">
        <v>9</v>
      </c>
      <c r="D5288">
        <v>7</v>
      </c>
      <c r="E5288">
        <v>26627.419000000002</v>
      </c>
      <c r="F5288">
        <v>1364.508</v>
      </c>
      <c r="G5288">
        <v>71.578000000000003</v>
      </c>
      <c r="H5288">
        <v>64.36</v>
      </c>
      <c r="I5288">
        <v>294.92899999999997</v>
      </c>
      <c r="J5288">
        <v>4.1639999999999997</v>
      </c>
      <c r="K5288">
        <v>13.689</v>
      </c>
      <c r="L5288">
        <v>90.781999999999996</v>
      </c>
      <c r="M5288">
        <v>28459.850999999999</v>
      </c>
      <c r="N5288">
        <v>971.89200000000005</v>
      </c>
      <c r="O5288">
        <v>0</v>
      </c>
      <c r="P5288">
        <v>-0.58199999999999996</v>
      </c>
      <c r="Q5288">
        <v>231.143</v>
      </c>
      <c r="R5288">
        <v>27488.541000000001</v>
      </c>
      <c r="S5288">
        <v>27257.397000000001</v>
      </c>
    </row>
    <row r="5289" spans="1:19" x14ac:dyDescent="0.3">
      <c r="A5289">
        <v>2021</v>
      </c>
      <c r="B5289">
        <v>8</v>
      </c>
      <c r="C5289">
        <v>9</v>
      </c>
      <c r="D5289">
        <v>8</v>
      </c>
      <c r="E5289">
        <v>28443.387999999999</v>
      </c>
      <c r="F5289">
        <v>1271.4690000000001</v>
      </c>
      <c r="G5289">
        <v>74.763999999999996</v>
      </c>
      <c r="H5289">
        <v>62.96</v>
      </c>
      <c r="I5289">
        <v>488.18</v>
      </c>
      <c r="J5289">
        <v>4.9000000000000004</v>
      </c>
      <c r="K5289">
        <v>7.7750000000000004</v>
      </c>
      <c r="L5289">
        <v>92.054000000000002</v>
      </c>
      <c r="M5289">
        <v>30370.725999999999</v>
      </c>
      <c r="N5289">
        <v>3313.7370000000001</v>
      </c>
      <c r="O5289">
        <v>-19.858000000000001</v>
      </c>
      <c r="P5289">
        <v>0.29099999999999998</v>
      </c>
      <c r="Q5289">
        <v>278.95499999999998</v>
      </c>
      <c r="R5289">
        <v>27076.555</v>
      </c>
      <c r="S5289">
        <v>26797.599999999999</v>
      </c>
    </row>
    <row r="5290" spans="1:19" x14ac:dyDescent="0.3">
      <c r="A5290">
        <v>2021</v>
      </c>
      <c r="B5290">
        <v>8</v>
      </c>
      <c r="C5290">
        <v>9</v>
      </c>
      <c r="D5290">
        <v>9</v>
      </c>
      <c r="E5290">
        <v>30409.422999999999</v>
      </c>
      <c r="F5290">
        <v>1187.818</v>
      </c>
      <c r="G5290">
        <v>77.975999999999999</v>
      </c>
      <c r="H5290">
        <v>59.695</v>
      </c>
      <c r="I5290">
        <v>601.69799999999998</v>
      </c>
      <c r="J5290">
        <v>5.4370000000000003</v>
      </c>
      <c r="K5290">
        <v>8.7249999999999996</v>
      </c>
      <c r="L5290">
        <v>93.114000000000004</v>
      </c>
      <c r="M5290">
        <v>32365.91</v>
      </c>
      <c r="N5290">
        <v>5749.2209999999995</v>
      </c>
      <c r="O5290">
        <v>-64.105000000000004</v>
      </c>
      <c r="P5290">
        <v>0.41799999999999998</v>
      </c>
      <c r="Q5290">
        <v>320.791</v>
      </c>
      <c r="R5290">
        <v>26680.375</v>
      </c>
      <c r="S5290">
        <v>26359.583999999999</v>
      </c>
    </row>
    <row r="5291" spans="1:19" x14ac:dyDescent="0.3">
      <c r="A5291">
        <v>2021</v>
      </c>
      <c r="B5291">
        <v>8</v>
      </c>
      <c r="C5291">
        <v>9</v>
      </c>
      <c r="D5291">
        <v>10</v>
      </c>
      <c r="E5291">
        <v>32157.899000000001</v>
      </c>
      <c r="F5291">
        <v>1112.9490000000001</v>
      </c>
      <c r="G5291">
        <v>82.022000000000006</v>
      </c>
      <c r="H5291">
        <v>57.55</v>
      </c>
      <c r="I5291">
        <v>568.28399999999999</v>
      </c>
      <c r="J5291">
        <v>5.7370000000000001</v>
      </c>
      <c r="K5291">
        <v>19.196000000000002</v>
      </c>
      <c r="L5291">
        <v>93.656999999999996</v>
      </c>
      <c r="M5291">
        <v>34015.269999999997</v>
      </c>
      <c r="N5291">
        <v>7744.4250000000002</v>
      </c>
      <c r="O5291">
        <v>-92.906000000000006</v>
      </c>
      <c r="P5291">
        <v>1.3819999999999999</v>
      </c>
      <c r="Q5291">
        <v>354.90800000000002</v>
      </c>
      <c r="R5291">
        <v>26362.37</v>
      </c>
      <c r="S5291">
        <v>26007.460999999999</v>
      </c>
    </row>
    <row r="5292" spans="1:19" x14ac:dyDescent="0.3">
      <c r="A5292">
        <v>2021</v>
      </c>
      <c r="B5292">
        <v>8</v>
      </c>
      <c r="C5292">
        <v>9</v>
      </c>
      <c r="D5292">
        <v>11</v>
      </c>
      <c r="E5292">
        <v>33702.883999999998</v>
      </c>
      <c r="F5292">
        <v>1040.0419999999999</v>
      </c>
      <c r="G5292">
        <v>86.076999999999998</v>
      </c>
      <c r="H5292">
        <v>56.991</v>
      </c>
      <c r="I5292">
        <v>483.69600000000003</v>
      </c>
      <c r="J5292">
        <v>5.8719999999999999</v>
      </c>
      <c r="K5292">
        <v>22.727</v>
      </c>
      <c r="L5292">
        <v>93.995000000000005</v>
      </c>
      <c r="M5292">
        <v>35406.207000000002</v>
      </c>
      <c r="N5292">
        <v>9085.0499999999993</v>
      </c>
      <c r="O5292">
        <v>-102.77500000000001</v>
      </c>
      <c r="P5292">
        <v>3.6040000000000001</v>
      </c>
      <c r="Q5292">
        <v>385.82100000000003</v>
      </c>
      <c r="R5292">
        <v>26420.328000000001</v>
      </c>
      <c r="S5292">
        <v>26034.507000000001</v>
      </c>
    </row>
    <row r="5293" spans="1:19" x14ac:dyDescent="0.3">
      <c r="A5293">
        <v>2021</v>
      </c>
      <c r="B5293">
        <v>8</v>
      </c>
      <c r="C5293">
        <v>9</v>
      </c>
      <c r="D5293">
        <v>12</v>
      </c>
      <c r="E5293">
        <v>35115.985999999997</v>
      </c>
      <c r="F5293">
        <v>973.04200000000003</v>
      </c>
      <c r="G5293">
        <v>90.659000000000006</v>
      </c>
      <c r="H5293">
        <v>56.564</v>
      </c>
      <c r="I5293">
        <v>447.51600000000002</v>
      </c>
      <c r="J5293">
        <v>5.8419999999999996</v>
      </c>
      <c r="K5293">
        <v>9.9459999999999997</v>
      </c>
      <c r="L5293">
        <v>94.236999999999995</v>
      </c>
      <c r="M5293">
        <v>36703.133000000002</v>
      </c>
      <c r="N5293">
        <v>9773.4709999999995</v>
      </c>
      <c r="O5293">
        <v>-59.262</v>
      </c>
      <c r="P5293">
        <v>7.3280000000000003</v>
      </c>
      <c r="Q5293">
        <v>414.49900000000002</v>
      </c>
      <c r="R5293">
        <v>26981.596000000001</v>
      </c>
      <c r="S5293">
        <v>26567.096000000001</v>
      </c>
    </row>
    <row r="5294" spans="1:19" x14ac:dyDescent="0.3">
      <c r="A5294">
        <v>2021</v>
      </c>
      <c r="B5294">
        <v>8</v>
      </c>
      <c r="C5294">
        <v>9</v>
      </c>
      <c r="D5294">
        <v>13</v>
      </c>
      <c r="E5294">
        <v>36647.648999999998</v>
      </c>
      <c r="F5294">
        <v>842.49699999999996</v>
      </c>
      <c r="G5294">
        <v>94.573999999999998</v>
      </c>
      <c r="H5294">
        <v>57.47</v>
      </c>
      <c r="I5294">
        <v>423.50099999999998</v>
      </c>
      <c r="J5294">
        <v>5.7359999999999998</v>
      </c>
      <c r="K5294">
        <v>7.5839999999999996</v>
      </c>
      <c r="L5294">
        <v>94.489000000000004</v>
      </c>
      <c r="M5294">
        <v>38078.925999999999</v>
      </c>
      <c r="N5294">
        <v>9789.0040000000008</v>
      </c>
      <c r="O5294">
        <v>-18.823</v>
      </c>
      <c r="P5294">
        <v>7.9219999999999997</v>
      </c>
      <c r="Q5294">
        <v>442.17700000000002</v>
      </c>
      <c r="R5294">
        <v>28300.822</v>
      </c>
      <c r="S5294">
        <v>27858.646000000001</v>
      </c>
    </row>
    <row r="5295" spans="1:19" x14ac:dyDescent="0.3">
      <c r="A5295">
        <v>2021</v>
      </c>
      <c r="B5295">
        <v>8</v>
      </c>
      <c r="C5295">
        <v>9</v>
      </c>
      <c r="D5295">
        <v>14</v>
      </c>
      <c r="E5295">
        <v>37857.807999999997</v>
      </c>
      <c r="F5295">
        <v>773.245</v>
      </c>
      <c r="G5295">
        <v>97.619</v>
      </c>
      <c r="H5295">
        <v>56.095999999999997</v>
      </c>
      <c r="I5295">
        <v>351.24599999999998</v>
      </c>
      <c r="J5295">
        <v>5.0949999999999998</v>
      </c>
      <c r="K5295">
        <v>-11.268000000000001</v>
      </c>
      <c r="L5295">
        <v>94.647000000000006</v>
      </c>
      <c r="M5295">
        <v>39126.870000000003</v>
      </c>
      <c r="N5295">
        <v>9226.0990000000002</v>
      </c>
      <c r="O5295">
        <v>-5.2690000000000001</v>
      </c>
      <c r="P5295">
        <v>5.52</v>
      </c>
      <c r="Q5295">
        <v>465.29</v>
      </c>
      <c r="R5295">
        <v>29900.521000000001</v>
      </c>
      <c r="S5295">
        <v>29435.23</v>
      </c>
    </row>
    <row r="5296" spans="1:19" x14ac:dyDescent="0.3">
      <c r="A5296">
        <v>2021</v>
      </c>
      <c r="B5296">
        <v>8</v>
      </c>
      <c r="C5296">
        <v>9</v>
      </c>
      <c r="D5296">
        <v>15</v>
      </c>
      <c r="E5296">
        <v>38664.665000000001</v>
      </c>
      <c r="F5296">
        <v>748.58699999999999</v>
      </c>
      <c r="G5296">
        <v>100.068</v>
      </c>
      <c r="H5296">
        <v>55.781999999999996</v>
      </c>
      <c r="I5296">
        <v>284.096</v>
      </c>
      <c r="J5296">
        <v>4.0839999999999996</v>
      </c>
      <c r="K5296">
        <v>-14.891</v>
      </c>
      <c r="L5296">
        <v>94.745999999999995</v>
      </c>
      <c r="M5296">
        <v>39837.069000000003</v>
      </c>
      <c r="N5296">
        <v>7996.3180000000002</v>
      </c>
      <c r="O5296">
        <v>-1.7</v>
      </c>
      <c r="P5296">
        <v>6.7050000000000001</v>
      </c>
      <c r="Q5296">
        <v>479.93400000000003</v>
      </c>
      <c r="R5296">
        <v>31835.745999999999</v>
      </c>
      <c r="S5296">
        <v>31355.812000000002</v>
      </c>
    </row>
    <row r="5297" spans="1:19" x14ac:dyDescent="0.3">
      <c r="A5297">
        <v>2021</v>
      </c>
      <c r="B5297">
        <v>8</v>
      </c>
      <c r="C5297">
        <v>9</v>
      </c>
      <c r="D5297">
        <v>16</v>
      </c>
      <c r="E5297">
        <v>38869.527000000002</v>
      </c>
      <c r="F5297">
        <v>715.71299999999997</v>
      </c>
      <c r="G5297">
        <v>101.55200000000001</v>
      </c>
      <c r="H5297">
        <v>56.581000000000003</v>
      </c>
      <c r="I5297">
        <v>91.177000000000007</v>
      </c>
      <c r="J5297">
        <v>1.821</v>
      </c>
      <c r="K5297">
        <v>-77.765000000000001</v>
      </c>
      <c r="L5297">
        <v>94.77</v>
      </c>
      <c r="M5297">
        <v>39751.824000000001</v>
      </c>
      <c r="N5297">
        <v>6137.7640000000001</v>
      </c>
      <c r="O5297">
        <v>1.49</v>
      </c>
      <c r="P5297">
        <v>6.1719999999999997</v>
      </c>
      <c r="Q5297">
        <v>487.19299999999998</v>
      </c>
      <c r="R5297">
        <v>33606.398000000001</v>
      </c>
      <c r="S5297">
        <v>33119.205000000002</v>
      </c>
    </row>
    <row r="5298" spans="1:19" x14ac:dyDescent="0.3">
      <c r="A5298">
        <v>2021</v>
      </c>
      <c r="B5298">
        <v>8</v>
      </c>
      <c r="C5298">
        <v>9</v>
      </c>
      <c r="D5298">
        <v>17</v>
      </c>
      <c r="E5298">
        <v>38137.841</v>
      </c>
      <c r="F5298">
        <v>697.553</v>
      </c>
      <c r="G5298">
        <v>100.893</v>
      </c>
      <c r="H5298">
        <v>57.015999999999998</v>
      </c>
      <c r="I5298">
        <v>98.588999999999999</v>
      </c>
      <c r="J5298">
        <v>2.069</v>
      </c>
      <c r="K5298">
        <v>-109.321</v>
      </c>
      <c r="L5298">
        <v>94.694999999999993</v>
      </c>
      <c r="M5298">
        <v>38978.442999999999</v>
      </c>
      <c r="N5298">
        <v>3799.6709999999998</v>
      </c>
      <c r="O5298">
        <v>25.024999999999999</v>
      </c>
      <c r="P5298">
        <v>7.298</v>
      </c>
      <c r="Q5298">
        <v>484.84699999999998</v>
      </c>
      <c r="R5298">
        <v>35146.449000000001</v>
      </c>
      <c r="S5298">
        <v>34661.601999999999</v>
      </c>
    </row>
    <row r="5299" spans="1:19" x14ac:dyDescent="0.3">
      <c r="A5299">
        <v>2021</v>
      </c>
      <c r="B5299">
        <v>8</v>
      </c>
      <c r="C5299">
        <v>9</v>
      </c>
      <c r="D5299">
        <v>18</v>
      </c>
      <c r="E5299">
        <v>36528.519999999997</v>
      </c>
      <c r="F5299">
        <v>731.52200000000005</v>
      </c>
      <c r="G5299">
        <v>100.17400000000001</v>
      </c>
      <c r="H5299">
        <v>58.472999999999999</v>
      </c>
      <c r="I5299">
        <v>124.655</v>
      </c>
      <c r="J5299">
        <v>2.0009999999999999</v>
      </c>
      <c r="K5299">
        <v>-102.753</v>
      </c>
      <c r="L5299">
        <v>94.5</v>
      </c>
      <c r="M5299">
        <v>37436.917999999998</v>
      </c>
      <c r="N5299">
        <v>1338.2470000000001</v>
      </c>
      <c r="O5299">
        <v>75.043000000000006</v>
      </c>
      <c r="P5299">
        <v>-2.7010000000000001</v>
      </c>
      <c r="Q5299">
        <v>466.637</v>
      </c>
      <c r="R5299">
        <v>36026.328000000001</v>
      </c>
      <c r="S5299">
        <v>35559.690999999999</v>
      </c>
    </row>
    <row r="5300" spans="1:19" x14ac:dyDescent="0.3">
      <c r="A5300">
        <v>2021</v>
      </c>
      <c r="B5300">
        <v>8</v>
      </c>
      <c r="C5300">
        <v>9</v>
      </c>
      <c r="D5300">
        <v>19</v>
      </c>
      <c r="E5300">
        <v>35073.964</v>
      </c>
      <c r="F5300">
        <v>773.77</v>
      </c>
      <c r="G5300">
        <v>97.364999999999995</v>
      </c>
      <c r="H5300">
        <v>58.13</v>
      </c>
      <c r="I5300">
        <v>137.489</v>
      </c>
      <c r="J5300">
        <v>1.8859999999999999</v>
      </c>
      <c r="K5300">
        <v>-101.34</v>
      </c>
      <c r="L5300">
        <v>94.265000000000001</v>
      </c>
      <c r="M5300">
        <v>36038.163</v>
      </c>
      <c r="N5300">
        <v>119.456</v>
      </c>
      <c r="O5300">
        <v>94.399000000000001</v>
      </c>
      <c r="P5300">
        <v>1.9970000000000001</v>
      </c>
      <c r="Q5300">
        <v>424.036</v>
      </c>
      <c r="R5300">
        <v>35822.311000000002</v>
      </c>
      <c r="S5300">
        <v>35398.273999999998</v>
      </c>
    </row>
    <row r="5301" spans="1:19" x14ac:dyDescent="0.3">
      <c r="A5301">
        <v>2021</v>
      </c>
      <c r="B5301">
        <v>8</v>
      </c>
      <c r="C5301">
        <v>9</v>
      </c>
      <c r="D5301">
        <v>20</v>
      </c>
      <c r="E5301">
        <v>34945.561999999998</v>
      </c>
      <c r="F5301">
        <v>829.07399999999996</v>
      </c>
      <c r="G5301">
        <v>93.721999999999994</v>
      </c>
      <c r="H5301">
        <v>58.707999999999998</v>
      </c>
      <c r="I5301">
        <v>165.87</v>
      </c>
      <c r="J5301">
        <v>3.3860000000000001</v>
      </c>
      <c r="K5301">
        <v>-97.539000000000001</v>
      </c>
      <c r="L5301">
        <v>94.227999999999994</v>
      </c>
      <c r="M5301">
        <v>35999.29</v>
      </c>
      <c r="N5301">
        <v>1.9E-2</v>
      </c>
      <c r="O5301">
        <v>92.843000000000004</v>
      </c>
      <c r="P5301">
        <v>5.4039999999999999</v>
      </c>
      <c r="Q5301">
        <v>378.30700000000002</v>
      </c>
      <c r="R5301">
        <v>35901.025000000001</v>
      </c>
      <c r="S5301">
        <v>35522.718000000001</v>
      </c>
    </row>
    <row r="5302" spans="1:19" x14ac:dyDescent="0.3">
      <c r="A5302">
        <v>2021</v>
      </c>
      <c r="B5302">
        <v>8</v>
      </c>
      <c r="C5302">
        <v>9</v>
      </c>
      <c r="D5302">
        <v>21</v>
      </c>
      <c r="E5302">
        <v>32778.904999999999</v>
      </c>
      <c r="F5302">
        <v>930.74400000000003</v>
      </c>
      <c r="G5302">
        <v>91.141999999999996</v>
      </c>
      <c r="H5302">
        <v>60.652999999999999</v>
      </c>
      <c r="I5302">
        <v>599.99599999999998</v>
      </c>
      <c r="J5302">
        <v>6.1710000000000003</v>
      </c>
      <c r="K5302">
        <v>-21.917000000000002</v>
      </c>
      <c r="L5302">
        <v>93.831999999999994</v>
      </c>
      <c r="M5302">
        <v>34448.383000000002</v>
      </c>
      <c r="N5302">
        <v>0</v>
      </c>
      <c r="O5302">
        <v>0</v>
      </c>
      <c r="P5302">
        <v>1.637</v>
      </c>
      <c r="Q5302">
        <v>332.52300000000002</v>
      </c>
      <c r="R5302">
        <v>34446.745999999999</v>
      </c>
      <c r="S5302">
        <v>34114.222999999998</v>
      </c>
    </row>
    <row r="5303" spans="1:19" x14ac:dyDescent="0.3">
      <c r="A5303">
        <v>2021</v>
      </c>
      <c r="B5303">
        <v>8</v>
      </c>
      <c r="C5303">
        <v>9</v>
      </c>
      <c r="D5303">
        <v>22</v>
      </c>
      <c r="E5303">
        <v>29599.173999999999</v>
      </c>
      <c r="F5303">
        <v>1123.6030000000001</v>
      </c>
      <c r="G5303">
        <v>85.042000000000002</v>
      </c>
      <c r="H5303">
        <v>62.033000000000001</v>
      </c>
      <c r="I5303">
        <v>669.53200000000004</v>
      </c>
      <c r="J5303">
        <v>5.7759999999999998</v>
      </c>
      <c r="K5303">
        <v>13.757</v>
      </c>
      <c r="L5303">
        <v>92.902000000000001</v>
      </c>
      <c r="M5303">
        <v>31566.777999999998</v>
      </c>
      <c r="N5303">
        <v>0</v>
      </c>
      <c r="O5303">
        <v>0</v>
      </c>
      <c r="P5303">
        <v>-11.151</v>
      </c>
      <c r="Q5303">
        <v>289.77499999999998</v>
      </c>
      <c r="R5303">
        <v>31577.929</v>
      </c>
      <c r="S5303">
        <v>31288.153999999999</v>
      </c>
    </row>
    <row r="5304" spans="1:19" x14ac:dyDescent="0.3">
      <c r="A5304">
        <v>2021</v>
      </c>
      <c r="B5304">
        <v>8</v>
      </c>
      <c r="C5304">
        <v>9</v>
      </c>
      <c r="D5304">
        <v>23</v>
      </c>
      <c r="E5304">
        <v>26713.367999999999</v>
      </c>
      <c r="F5304">
        <v>1292.2560000000001</v>
      </c>
      <c r="G5304">
        <v>78.203999999999994</v>
      </c>
      <c r="H5304">
        <v>62.768000000000001</v>
      </c>
      <c r="I5304">
        <v>1124.624</v>
      </c>
      <c r="J5304">
        <v>6.3360000000000003</v>
      </c>
      <c r="K5304">
        <v>33.334000000000003</v>
      </c>
      <c r="L5304">
        <v>90.718999999999994</v>
      </c>
      <c r="M5304">
        <v>29323.405999999999</v>
      </c>
      <c r="N5304">
        <v>0</v>
      </c>
      <c r="O5304">
        <v>0</v>
      </c>
      <c r="P5304">
        <v>-14.542</v>
      </c>
      <c r="Q5304">
        <v>244.315</v>
      </c>
      <c r="R5304">
        <v>29337.948</v>
      </c>
      <c r="S5304">
        <v>29093.633000000002</v>
      </c>
    </row>
    <row r="5305" spans="1:19" x14ac:dyDescent="0.3">
      <c r="A5305">
        <v>2021</v>
      </c>
      <c r="B5305">
        <v>8</v>
      </c>
      <c r="C5305">
        <v>9</v>
      </c>
      <c r="D5305">
        <v>24</v>
      </c>
      <c r="E5305">
        <v>24526.501</v>
      </c>
      <c r="F5305">
        <v>1556.354</v>
      </c>
      <c r="G5305">
        <v>71.972999999999999</v>
      </c>
      <c r="H5305">
        <v>62.593000000000004</v>
      </c>
      <c r="I5305">
        <v>999.05899999999997</v>
      </c>
      <c r="J5305">
        <v>6.2009999999999996</v>
      </c>
      <c r="K5305">
        <v>41.283000000000001</v>
      </c>
      <c r="L5305">
        <v>89.116</v>
      </c>
      <c r="M5305">
        <v>27281.106</v>
      </c>
      <c r="N5305">
        <v>0</v>
      </c>
      <c r="O5305">
        <v>0</v>
      </c>
      <c r="P5305">
        <v>-23.413</v>
      </c>
      <c r="Q5305">
        <v>205.28</v>
      </c>
      <c r="R5305">
        <v>27304.519</v>
      </c>
      <c r="S5305">
        <v>27099.24</v>
      </c>
    </row>
    <row r="5306" spans="1:19" x14ac:dyDescent="0.3">
      <c r="A5306">
        <v>2021</v>
      </c>
      <c r="B5306">
        <v>8</v>
      </c>
      <c r="C5306">
        <v>10</v>
      </c>
      <c r="D5306">
        <v>1</v>
      </c>
      <c r="E5306">
        <v>23987.738000000001</v>
      </c>
      <c r="F5306">
        <v>1683.3140000000001</v>
      </c>
      <c r="G5306">
        <v>71.174000000000007</v>
      </c>
      <c r="H5306">
        <v>62.612000000000002</v>
      </c>
      <c r="I5306">
        <v>709.25599999999997</v>
      </c>
      <c r="J5306">
        <v>6.0380000000000003</v>
      </c>
      <c r="K5306">
        <v>41.545999999999999</v>
      </c>
      <c r="L5306">
        <v>88.795000000000002</v>
      </c>
      <c r="M5306">
        <v>26579.298999999999</v>
      </c>
      <c r="N5306">
        <v>0</v>
      </c>
      <c r="O5306">
        <v>0</v>
      </c>
      <c r="P5306">
        <v>-19.059999999999999</v>
      </c>
      <c r="Q5306">
        <v>182.86500000000001</v>
      </c>
      <c r="R5306">
        <v>26598.36</v>
      </c>
      <c r="S5306">
        <v>26415.493999999999</v>
      </c>
    </row>
    <row r="5307" spans="1:19" x14ac:dyDescent="0.3">
      <c r="A5307">
        <v>2021</v>
      </c>
      <c r="B5307">
        <v>8</v>
      </c>
      <c r="C5307">
        <v>10</v>
      </c>
      <c r="D5307">
        <v>2</v>
      </c>
      <c r="E5307">
        <v>22983.126</v>
      </c>
      <c r="F5307">
        <v>1800.98</v>
      </c>
      <c r="G5307">
        <v>66.802999999999997</v>
      </c>
      <c r="H5307">
        <v>62.57</v>
      </c>
      <c r="I5307">
        <v>424.76799999999997</v>
      </c>
      <c r="J5307">
        <v>5.9470000000000001</v>
      </c>
      <c r="K5307">
        <v>36.262</v>
      </c>
      <c r="L5307">
        <v>88.173000000000002</v>
      </c>
      <c r="M5307">
        <v>25401.827000000001</v>
      </c>
      <c r="N5307">
        <v>0</v>
      </c>
      <c r="O5307">
        <v>0</v>
      </c>
      <c r="P5307">
        <v>-14.534000000000001</v>
      </c>
      <c r="Q5307">
        <v>169.27699999999999</v>
      </c>
      <c r="R5307">
        <v>25416.36</v>
      </c>
      <c r="S5307">
        <v>25247.083999999999</v>
      </c>
    </row>
    <row r="5308" spans="1:19" x14ac:dyDescent="0.3">
      <c r="A5308">
        <v>2021</v>
      </c>
      <c r="B5308">
        <v>8</v>
      </c>
      <c r="C5308">
        <v>10</v>
      </c>
      <c r="D5308">
        <v>3</v>
      </c>
      <c r="E5308">
        <v>22406.084999999999</v>
      </c>
      <c r="F5308">
        <v>1807.152</v>
      </c>
      <c r="G5308">
        <v>64.186999999999998</v>
      </c>
      <c r="H5308">
        <v>62.679000000000002</v>
      </c>
      <c r="I5308">
        <v>241.59299999999999</v>
      </c>
      <c r="J5308">
        <v>5.7679999999999998</v>
      </c>
      <c r="K5308">
        <v>32.25</v>
      </c>
      <c r="L5308">
        <v>87.832999999999998</v>
      </c>
      <c r="M5308">
        <v>24643.360000000001</v>
      </c>
      <c r="N5308">
        <v>0</v>
      </c>
      <c r="O5308">
        <v>0</v>
      </c>
      <c r="P5308">
        <v>-8.3719999999999999</v>
      </c>
      <c r="Q5308">
        <v>163.22900000000001</v>
      </c>
      <c r="R5308">
        <v>24651.732</v>
      </c>
      <c r="S5308">
        <v>24488.503000000001</v>
      </c>
    </row>
    <row r="5309" spans="1:19" x14ac:dyDescent="0.3">
      <c r="A5309">
        <v>2021</v>
      </c>
      <c r="B5309">
        <v>8</v>
      </c>
      <c r="C5309">
        <v>10</v>
      </c>
      <c r="D5309">
        <v>4</v>
      </c>
      <c r="E5309">
        <v>22496.032999999999</v>
      </c>
      <c r="F5309">
        <v>1811.9480000000001</v>
      </c>
      <c r="G5309">
        <v>62.896999999999998</v>
      </c>
      <c r="H5309">
        <v>63.003</v>
      </c>
      <c r="I5309">
        <v>121.383</v>
      </c>
      <c r="J5309">
        <v>4.4950000000000001</v>
      </c>
      <c r="K5309">
        <v>29.800999999999998</v>
      </c>
      <c r="L5309">
        <v>87.888000000000005</v>
      </c>
      <c r="M5309">
        <v>24614.550999999999</v>
      </c>
      <c r="N5309">
        <v>0</v>
      </c>
      <c r="O5309">
        <v>0</v>
      </c>
      <c r="P5309">
        <v>-5.274</v>
      </c>
      <c r="Q5309">
        <v>163.64599999999999</v>
      </c>
      <c r="R5309">
        <v>24619.825000000001</v>
      </c>
      <c r="S5309">
        <v>24456.178</v>
      </c>
    </row>
    <row r="5310" spans="1:19" x14ac:dyDescent="0.3">
      <c r="A5310">
        <v>2021</v>
      </c>
      <c r="B5310">
        <v>8</v>
      </c>
      <c r="C5310">
        <v>10</v>
      </c>
      <c r="D5310">
        <v>5</v>
      </c>
      <c r="E5310">
        <v>23617.962</v>
      </c>
      <c r="F5310">
        <v>1706.076</v>
      </c>
      <c r="G5310">
        <v>63.292000000000002</v>
      </c>
      <c r="H5310">
        <v>63.534999999999997</v>
      </c>
      <c r="I5310">
        <v>84.954999999999998</v>
      </c>
      <c r="J5310">
        <v>2.8220000000000001</v>
      </c>
      <c r="K5310">
        <v>13.117000000000001</v>
      </c>
      <c r="L5310">
        <v>88.563000000000002</v>
      </c>
      <c r="M5310">
        <v>25577.028999999999</v>
      </c>
      <c r="N5310">
        <v>0</v>
      </c>
      <c r="O5310">
        <v>0</v>
      </c>
      <c r="P5310">
        <v>-5.5880000000000001</v>
      </c>
      <c r="Q5310">
        <v>174.51499999999999</v>
      </c>
      <c r="R5310">
        <v>25582.616999999998</v>
      </c>
      <c r="S5310">
        <v>25408.101999999999</v>
      </c>
    </row>
    <row r="5311" spans="1:19" x14ac:dyDescent="0.3">
      <c r="A5311">
        <v>2021</v>
      </c>
      <c r="B5311">
        <v>8</v>
      </c>
      <c r="C5311">
        <v>10</v>
      </c>
      <c r="D5311">
        <v>6</v>
      </c>
      <c r="E5311">
        <v>25248.309000000001</v>
      </c>
      <c r="F5311">
        <v>1526.683</v>
      </c>
      <c r="G5311">
        <v>65.968999999999994</v>
      </c>
      <c r="H5311">
        <v>64.465999999999994</v>
      </c>
      <c r="I5311">
        <v>149.79499999999999</v>
      </c>
      <c r="J5311">
        <v>3.399</v>
      </c>
      <c r="K5311">
        <v>5.6890000000000001</v>
      </c>
      <c r="L5311">
        <v>89.599000000000004</v>
      </c>
      <c r="M5311">
        <v>27087.938999999998</v>
      </c>
      <c r="N5311">
        <v>59</v>
      </c>
      <c r="O5311">
        <v>0</v>
      </c>
      <c r="P5311">
        <v>-1.22</v>
      </c>
      <c r="Q5311">
        <v>195.33600000000001</v>
      </c>
      <c r="R5311">
        <v>27030.159</v>
      </c>
      <c r="S5311">
        <v>26834.823</v>
      </c>
    </row>
    <row r="5312" spans="1:19" x14ac:dyDescent="0.3">
      <c r="A5312">
        <v>2021</v>
      </c>
      <c r="B5312">
        <v>8</v>
      </c>
      <c r="C5312">
        <v>10</v>
      </c>
      <c r="D5312">
        <v>7</v>
      </c>
      <c r="E5312">
        <v>26933.981</v>
      </c>
      <c r="F5312">
        <v>1364.508</v>
      </c>
      <c r="G5312">
        <v>67.855999999999995</v>
      </c>
      <c r="H5312">
        <v>64.358999999999995</v>
      </c>
      <c r="I5312">
        <v>294.92899999999997</v>
      </c>
      <c r="J5312">
        <v>4.1639999999999997</v>
      </c>
      <c r="K5312">
        <v>13.118</v>
      </c>
      <c r="L5312">
        <v>90.986000000000004</v>
      </c>
      <c r="M5312">
        <v>28766.044999999998</v>
      </c>
      <c r="N5312">
        <v>971.89200000000005</v>
      </c>
      <c r="O5312">
        <v>0</v>
      </c>
      <c r="P5312">
        <v>-0.58199999999999996</v>
      </c>
      <c r="Q5312">
        <v>233.428</v>
      </c>
      <c r="R5312">
        <v>27794.735000000001</v>
      </c>
      <c r="S5312">
        <v>27561.307000000001</v>
      </c>
    </row>
    <row r="5313" spans="1:19" x14ac:dyDescent="0.3">
      <c r="A5313">
        <v>2021</v>
      </c>
      <c r="B5313">
        <v>8</v>
      </c>
      <c r="C5313">
        <v>10</v>
      </c>
      <c r="D5313">
        <v>8</v>
      </c>
      <c r="E5313">
        <v>28974.771000000001</v>
      </c>
      <c r="F5313">
        <v>1271.4690000000001</v>
      </c>
      <c r="G5313">
        <v>73.096000000000004</v>
      </c>
      <c r="H5313">
        <v>62.975999999999999</v>
      </c>
      <c r="I5313">
        <v>488.18</v>
      </c>
      <c r="J5313">
        <v>4.9000000000000004</v>
      </c>
      <c r="K5313">
        <v>7.5529999999999999</v>
      </c>
      <c r="L5313">
        <v>92.56</v>
      </c>
      <c r="M5313">
        <v>30902.407999999999</v>
      </c>
      <c r="N5313">
        <v>3313.7370000000001</v>
      </c>
      <c r="O5313">
        <v>-19.858000000000001</v>
      </c>
      <c r="P5313">
        <v>0.29099999999999998</v>
      </c>
      <c r="Q5313">
        <v>278.92700000000002</v>
      </c>
      <c r="R5313">
        <v>27608.238000000001</v>
      </c>
      <c r="S5313">
        <v>27329.311000000002</v>
      </c>
    </row>
    <row r="5314" spans="1:19" x14ac:dyDescent="0.3">
      <c r="A5314">
        <v>2021</v>
      </c>
      <c r="B5314">
        <v>8</v>
      </c>
      <c r="C5314">
        <v>10</v>
      </c>
      <c r="D5314">
        <v>9</v>
      </c>
      <c r="E5314">
        <v>31138.047999999999</v>
      </c>
      <c r="F5314">
        <v>1187.818</v>
      </c>
      <c r="G5314">
        <v>79.195999999999998</v>
      </c>
      <c r="H5314">
        <v>59.692</v>
      </c>
      <c r="I5314">
        <v>601.69799999999998</v>
      </c>
      <c r="J5314">
        <v>5.4370000000000003</v>
      </c>
      <c r="K5314">
        <v>8.2759999999999998</v>
      </c>
      <c r="L5314">
        <v>93.429000000000002</v>
      </c>
      <c r="M5314">
        <v>33094.398999999998</v>
      </c>
      <c r="N5314">
        <v>5749.2209999999995</v>
      </c>
      <c r="O5314">
        <v>-64.105000000000004</v>
      </c>
      <c r="P5314">
        <v>0.41799999999999998</v>
      </c>
      <c r="Q5314">
        <v>320.32100000000003</v>
      </c>
      <c r="R5314">
        <v>27408.864000000001</v>
      </c>
      <c r="S5314">
        <v>27088.543000000001</v>
      </c>
    </row>
    <row r="5315" spans="1:19" x14ac:dyDescent="0.3">
      <c r="A5315">
        <v>2021</v>
      </c>
      <c r="B5315">
        <v>8</v>
      </c>
      <c r="C5315">
        <v>10</v>
      </c>
      <c r="D5315">
        <v>10</v>
      </c>
      <c r="E5315">
        <v>33311.004999999997</v>
      </c>
      <c r="F5315">
        <v>1112.9490000000001</v>
      </c>
      <c r="G5315">
        <v>86.218000000000004</v>
      </c>
      <c r="H5315">
        <v>57.524999999999999</v>
      </c>
      <c r="I5315">
        <v>568.28399999999999</v>
      </c>
      <c r="J5315">
        <v>5.7370000000000001</v>
      </c>
      <c r="K5315">
        <v>17.829000000000001</v>
      </c>
      <c r="L5315">
        <v>93.927999999999997</v>
      </c>
      <c r="M5315">
        <v>35167.256999999998</v>
      </c>
      <c r="N5315">
        <v>7744.4250000000002</v>
      </c>
      <c r="O5315">
        <v>-92.906000000000006</v>
      </c>
      <c r="P5315">
        <v>1.3819999999999999</v>
      </c>
      <c r="Q5315">
        <v>354.20299999999997</v>
      </c>
      <c r="R5315">
        <v>27514.356</v>
      </c>
      <c r="S5315">
        <v>27160.152999999998</v>
      </c>
    </row>
    <row r="5316" spans="1:19" x14ac:dyDescent="0.3">
      <c r="A5316">
        <v>2021</v>
      </c>
      <c r="B5316">
        <v>8</v>
      </c>
      <c r="C5316">
        <v>10</v>
      </c>
      <c r="D5316">
        <v>11</v>
      </c>
      <c r="E5316">
        <v>35252.51</v>
      </c>
      <c r="F5316">
        <v>1040.0419999999999</v>
      </c>
      <c r="G5316">
        <v>94.995000000000005</v>
      </c>
      <c r="H5316">
        <v>56.914999999999999</v>
      </c>
      <c r="I5316">
        <v>483.69600000000003</v>
      </c>
      <c r="J5316">
        <v>5.8719999999999999</v>
      </c>
      <c r="K5316">
        <v>21.196999999999999</v>
      </c>
      <c r="L5316">
        <v>94.269000000000005</v>
      </c>
      <c r="M5316">
        <v>36954.5</v>
      </c>
      <c r="N5316">
        <v>9085.0499999999993</v>
      </c>
      <c r="O5316">
        <v>-102.77500000000001</v>
      </c>
      <c r="P5316">
        <v>3.6040000000000001</v>
      </c>
      <c r="Q5316">
        <v>386</v>
      </c>
      <c r="R5316">
        <v>27968.620999999999</v>
      </c>
      <c r="S5316">
        <v>27582.62</v>
      </c>
    </row>
    <row r="5317" spans="1:19" x14ac:dyDescent="0.3">
      <c r="A5317">
        <v>2021</v>
      </c>
      <c r="B5317">
        <v>8</v>
      </c>
      <c r="C5317">
        <v>10</v>
      </c>
      <c r="D5317">
        <v>12</v>
      </c>
      <c r="E5317">
        <v>36908.684999999998</v>
      </c>
      <c r="F5317">
        <v>973.04200000000003</v>
      </c>
      <c r="G5317">
        <v>102.19199999999999</v>
      </c>
      <c r="H5317">
        <v>56.459000000000003</v>
      </c>
      <c r="I5317">
        <v>447.51600000000002</v>
      </c>
      <c r="J5317">
        <v>5.8419999999999996</v>
      </c>
      <c r="K5317">
        <v>9.0340000000000007</v>
      </c>
      <c r="L5317">
        <v>94.512</v>
      </c>
      <c r="M5317">
        <v>38495.089999999997</v>
      </c>
      <c r="N5317">
        <v>9773.4709999999995</v>
      </c>
      <c r="O5317">
        <v>-59.262</v>
      </c>
      <c r="P5317">
        <v>7.3280000000000003</v>
      </c>
      <c r="Q5317">
        <v>415.904</v>
      </c>
      <c r="R5317">
        <v>28773.553</v>
      </c>
      <c r="S5317">
        <v>28357.648000000001</v>
      </c>
    </row>
    <row r="5318" spans="1:19" x14ac:dyDescent="0.3">
      <c r="A5318">
        <v>2021</v>
      </c>
      <c r="B5318">
        <v>8</v>
      </c>
      <c r="C5318">
        <v>10</v>
      </c>
      <c r="D5318">
        <v>13</v>
      </c>
      <c r="E5318">
        <v>38665.269</v>
      </c>
      <c r="F5318">
        <v>842.49699999999996</v>
      </c>
      <c r="G5318">
        <v>109.065</v>
      </c>
      <c r="H5318">
        <v>57.45</v>
      </c>
      <c r="I5318">
        <v>423.50099999999998</v>
      </c>
      <c r="J5318">
        <v>5.7359999999999998</v>
      </c>
      <c r="K5318">
        <v>6.7910000000000004</v>
      </c>
      <c r="L5318">
        <v>94.74</v>
      </c>
      <c r="M5318">
        <v>40095.983999999997</v>
      </c>
      <c r="N5318">
        <v>9789.0040000000008</v>
      </c>
      <c r="O5318">
        <v>-18.823</v>
      </c>
      <c r="P5318">
        <v>7.9219999999999997</v>
      </c>
      <c r="Q5318">
        <v>443.928</v>
      </c>
      <c r="R5318">
        <v>30317.881000000001</v>
      </c>
      <c r="S5318">
        <v>29873.953000000001</v>
      </c>
    </row>
    <row r="5319" spans="1:19" x14ac:dyDescent="0.3">
      <c r="A5319">
        <v>2021</v>
      </c>
      <c r="B5319">
        <v>8</v>
      </c>
      <c r="C5319">
        <v>10</v>
      </c>
      <c r="D5319">
        <v>14</v>
      </c>
      <c r="E5319">
        <v>40189.086000000003</v>
      </c>
      <c r="F5319">
        <v>773.245</v>
      </c>
      <c r="G5319">
        <v>113.883</v>
      </c>
      <c r="H5319">
        <v>56.110999999999997</v>
      </c>
      <c r="I5319">
        <v>351.24599999999998</v>
      </c>
      <c r="J5319">
        <v>5.0949999999999998</v>
      </c>
      <c r="K5319">
        <v>-11.597</v>
      </c>
      <c r="L5319">
        <v>94.88</v>
      </c>
      <c r="M5319">
        <v>41458.065999999999</v>
      </c>
      <c r="N5319">
        <v>9226.0990000000002</v>
      </c>
      <c r="O5319">
        <v>-5.2690000000000001</v>
      </c>
      <c r="P5319">
        <v>5.52</v>
      </c>
      <c r="Q5319">
        <v>467.517</v>
      </c>
      <c r="R5319">
        <v>32231.717000000001</v>
      </c>
      <c r="S5319">
        <v>31764.2</v>
      </c>
    </row>
    <row r="5320" spans="1:19" x14ac:dyDescent="0.3">
      <c r="A5320">
        <v>2021</v>
      </c>
      <c r="B5320">
        <v>8</v>
      </c>
      <c r="C5320">
        <v>10</v>
      </c>
      <c r="D5320">
        <v>15</v>
      </c>
      <c r="E5320">
        <v>41040.421999999999</v>
      </c>
      <c r="F5320">
        <v>748.58699999999999</v>
      </c>
      <c r="G5320">
        <v>117.342</v>
      </c>
      <c r="H5320">
        <v>55.877000000000002</v>
      </c>
      <c r="I5320">
        <v>284.096</v>
      </c>
      <c r="J5320">
        <v>4.0839999999999996</v>
      </c>
      <c r="K5320">
        <v>-15.260999999999999</v>
      </c>
      <c r="L5320">
        <v>94.95</v>
      </c>
      <c r="M5320">
        <v>42212.754000000001</v>
      </c>
      <c r="N5320">
        <v>7996.3180000000002</v>
      </c>
      <c r="O5320">
        <v>-1.7</v>
      </c>
      <c r="P5320">
        <v>6.7050000000000001</v>
      </c>
      <c r="Q5320">
        <v>484.98200000000003</v>
      </c>
      <c r="R5320">
        <v>34211.430999999997</v>
      </c>
      <c r="S5320">
        <v>33726.449000000001</v>
      </c>
    </row>
    <row r="5321" spans="1:19" x14ac:dyDescent="0.3">
      <c r="A5321">
        <v>2021</v>
      </c>
      <c r="B5321">
        <v>8</v>
      </c>
      <c r="C5321">
        <v>10</v>
      </c>
      <c r="D5321">
        <v>16</v>
      </c>
      <c r="E5321">
        <v>41311.43</v>
      </c>
      <c r="F5321">
        <v>715.71299999999997</v>
      </c>
      <c r="G5321">
        <v>120.071</v>
      </c>
      <c r="H5321">
        <v>56.735999999999997</v>
      </c>
      <c r="I5321">
        <v>91.177000000000007</v>
      </c>
      <c r="J5321">
        <v>1.821</v>
      </c>
      <c r="K5321">
        <v>-78.623000000000005</v>
      </c>
      <c r="L5321">
        <v>94.966999999999999</v>
      </c>
      <c r="M5321">
        <v>42193.220999999998</v>
      </c>
      <c r="N5321">
        <v>6137.7640000000001</v>
      </c>
      <c r="O5321">
        <v>1.49</v>
      </c>
      <c r="P5321">
        <v>6.1719999999999997</v>
      </c>
      <c r="Q5321">
        <v>492.66800000000001</v>
      </c>
      <c r="R5321">
        <v>36047.794999999998</v>
      </c>
      <c r="S5321">
        <v>35555.127</v>
      </c>
    </row>
    <row r="5322" spans="1:19" x14ac:dyDescent="0.3">
      <c r="A5322">
        <v>2021</v>
      </c>
      <c r="B5322">
        <v>8</v>
      </c>
      <c r="C5322">
        <v>10</v>
      </c>
      <c r="D5322">
        <v>17</v>
      </c>
      <c r="E5322">
        <v>40464.097000000002</v>
      </c>
      <c r="F5322">
        <v>697.553</v>
      </c>
      <c r="G5322">
        <v>120.94</v>
      </c>
      <c r="H5322">
        <v>57.183</v>
      </c>
      <c r="I5322">
        <v>98.588999999999999</v>
      </c>
      <c r="J5322">
        <v>2.069</v>
      </c>
      <c r="K5322">
        <v>-114.1</v>
      </c>
      <c r="L5322">
        <v>94.905000000000001</v>
      </c>
      <c r="M5322">
        <v>41300.296999999999</v>
      </c>
      <c r="N5322">
        <v>3799.6709999999998</v>
      </c>
      <c r="O5322">
        <v>25.024999999999999</v>
      </c>
      <c r="P5322">
        <v>7.298</v>
      </c>
      <c r="Q5322">
        <v>488.44</v>
      </c>
      <c r="R5322">
        <v>37468.302000000003</v>
      </c>
      <c r="S5322">
        <v>36979.862000000001</v>
      </c>
    </row>
    <row r="5323" spans="1:19" x14ac:dyDescent="0.3">
      <c r="A5323">
        <v>2021</v>
      </c>
      <c r="B5323">
        <v>8</v>
      </c>
      <c r="C5323">
        <v>10</v>
      </c>
      <c r="D5323">
        <v>18</v>
      </c>
      <c r="E5323">
        <v>38731.271999999997</v>
      </c>
      <c r="F5323">
        <v>731.52200000000005</v>
      </c>
      <c r="G5323">
        <v>119.79900000000001</v>
      </c>
      <c r="H5323">
        <v>58.774999999999999</v>
      </c>
      <c r="I5323">
        <v>124.655</v>
      </c>
      <c r="J5323">
        <v>2.0009999999999999</v>
      </c>
      <c r="K5323">
        <v>-110.535</v>
      </c>
      <c r="L5323">
        <v>94.757000000000005</v>
      </c>
      <c r="M5323">
        <v>39632.447</v>
      </c>
      <c r="N5323">
        <v>1338.2470000000001</v>
      </c>
      <c r="O5323">
        <v>75.043000000000006</v>
      </c>
      <c r="P5323">
        <v>-2.7010000000000001</v>
      </c>
      <c r="Q5323">
        <v>467.02699999999999</v>
      </c>
      <c r="R5323">
        <v>38221.857000000004</v>
      </c>
      <c r="S5323">
        <v>37754.83</v>
      </c>
    </row>
    <row r="5324" spans="1:19" x14ac:dyDescent="0.3">
      <c r="A5324">
        <v>2021</v>
      </c>
      <c r="B5324">
        <v>8</v>
      </c>
      <c r="C5324">
        <v>10</v>
      </c>
      <c r="D5324">
        <v>19</v>
      </c>
      <c r="E5324">
        <v>36985.500999999997</v>
      </c>
      <c r="F5324">
        <v>773.77</v>
      </c>
      <c r="G5324">
        <v>115.613</v>
      </c>
      <c r="H5324">
        <v>58.366</v>
      </c>
      <c r="I5324">
        <v>137.489</v>
      </c>
      <c r="J5324">
        <v>1.8859999999999999</v>
      </c>
      <c r="K5324">
        <v>-111.40900000000001</v>
      </c>
      <c r="L5324">
        <v>94.558999999999997</v>
      </c>
      <c r="M5324">
        <v>37940.161999999997</v>
      </c>
      <c r="N5324">
        <v>119.456</v>
      </c>
      <c r="O5324">
        <v>94.399000000000001</v>
      </c>
      <c r="P5324">
        <v>1.9970000000000001</v>
      </c>
      <c r="Q5324">
        <v>421.33300000000003</v>
      </c>
      <c r="R5324">
        <v>37724.31</v>
      </c>
      <c r="S5324">
        <v>37302.976999999999</v>
      </c>
    </row>
    <row r="5325" spans="1:19" x14ac:dyDescent="0.3">
      <c r="A5325">
        <v>2021</v>
      </c>
      <c r="B5325">
        <v>8</v>
      </c>
      <c r="C5325">
        <v>10</v>
      </c>
      <c r="D5325">
        <v>20</v>
      </c>
      <c r="E5325">
        <v>36581.493000000002</v>
      </c>
      <c r="F5325">
        <v>829.07399999999996</v>
      </c>
      <c r="G5325">
        <v>108.73099999999999</v>
      </c>
      <c r="H5325">
        <v>58.962000000000003</v>
      </c>
      <c r="I5325">
        <v>165.87</v>
      </c>
      <c r="J5325">
        <v>3.3860000000000001</v>
      </c>
      <c r="K5325">
        <v>-107.783</v>
      </c>
      <c r="L5325">
        <v>94.497</v>
      </c>
      <c r="M5325">
        <v>37625.5</v>
      </c>
      <c r="N5325">
        <v>1.9E-2</v>
      </c>
      <c r="O5325">
        <v>92.843000000000004</v>
      </c>
      <c r="P5325">
        <v>5.4039999999999999</v>
      </c>
      <c r="Q5325">
        <v>376.87099999999998</v>
      </c>
      <c r="R5325">
        <v>37527.233999999997</v>
      </c>
      <c r="S5325">
        <v>37150.362999999998</v>
      </c>
    </row>
    <row r="5326" spans="1:19" x14ac:dyDescent="0.3">
      <c r="A5326">
        <v>2021</v>
      </c>
      <c r="B5326">
        <v>8</v>
      </c>
      <c r="C5326">
        <v>10</v>
      </c>
      <c r="D5326">
        <v>21</v>
      </c>
      <c r="E5326">
        <v>34168.830999999998</v>
      </c>
      <c r="F5326">
        <v>930.74400000000003</v>
      </c>
      <c r="G5326">
        <v>102.078</v>
      </c>
      <c r="H5326">
        <v>60.960999999999999</v>
      </c>
      <c r="I5326">
        <v>599.99599999999998</v>
      </c>
      <c r="J5326">
        <v>6.1710000000000003</v>
      </c>
      <c r="K5326">
        <v>-23.870999999999999</v>
      </c>
      <c r="L5326">
        <v>94.123000000000005</v>
      </c>
      <c r="M5326">
        <v>35836.955999999998</v>
      </c>
      <c r="N5326">
        <v>0</v>
      </c>
      <c r="O5326">
        <v>0</v>
      </c>
      <c r="P5326">
        <v>1.637</v>
      </c>
      <c r="Q5326">
        <v>332.40899999999999</v>
      </c>
      <c r="R5326">
        <v>35835.319000000003</v>
      </c>
      <c r="S5326">
        <v>35502.909</v>
      </c>
    </row>
    <row r="5327" spans="1:19" x14ac:dyDescent="0.3">
      <c r="A5327">
        <v>2021</v>
      </c>
      <c r="B5327">
        <v>8</v>
      </c>
      <c r="C5327">
        <v>10</v>
      </c>
      <c r="D5327">
        <v>22</v>
      </c>
      <c r="E5327">
        <v>30772.513999999999</v>
      </c>
      <c r="F5327">
        <v>1123.6030000000001</v>
      </c>
      <c r="G5327">
        <v>94.582999999999998</v>
      </c>
      <c r="H5327">
        <v>62.350999999999999</v>
      </c>
      <c r="I5327">
        <v>669.53200000000004</v>
      </c>
      <c r="J5327">
        <v>5.7759999999999998</v>
      </c>
      <c r="K5327">
        <v>14.862</v>
      </c>
      <c r="L5327">
        <v>93.355999999999995</v>
      </c>
      <c r="M5327">
        <v>32741.993999999999</v>
      </c>
      <c r="N5327">
        <v>0</v>
      </c>
      <c r="O5327">
        <v>0</v>
      </c>
      <c r="P5327">
        <v>-11.151</v>
      </c>
      <c r="Q5327">
        <v>290.72699999999998</v>
      </c>
      <c r="R5327">
        <v>32753.146000000001</v>
      </c>
      <c r="S5327">
        <v>32462.419000000002</v>
      </c>
    </row>
    <row r="5328" spans="1:19" x14ac:dyDescent="0.3">
      <c r="A5328">
        <v>2021</v>
      </c>
      <c r="B5328">
        <v>8</v>
      </c>
      <c r="C5328">
        <v>10</v>
      </c>
      <c r="D5328">
        <v>23</v>
      </c>
      <c r="E5328">
        <v>27693.766</v>
      </c>
      <c r="F5328">
        <v>1292.2560000000001</v>
      </c>
      <c r="G5328">
        <v>86.278999999999996</v>
      </c>
      <c r="H5328">
        <v>63.058999999999997</v>
      </c>
      <c r="I5328">
        <v>1124.624</v>
      </c>
      <c r="J5328">
        <v>6.3360000000000003</v>
      </c>
      <c r="K5328">
        <v>36.465000000000003</v>
      </c>
      <c r="L5328">
        <v>91.742000000000004</v>
      </c>
      <c r="M5328">
        <v>30308.248</v>
      </c>
      <c r="N5328">
        <v>0</v>
      </c>
      <c r="O5328">
        <v>0</v>
      </c>
      <c r="P5328">
        <v>-14.542</v>
      </c>
      <c r="Q5328">
        <v>245.43899999999999</v>
      </c>
      <c r="R5328">
        <v>30322.79</v>
      </c>
      <c r="S5328">
        <v>30077.351999999999</v>
      </c>
    </row>
    <row r="5329" spans="1:19" x14ac:dyDescent="0.3">
      <c r="A5329">
        <v>2021</v>
      </c>
      <c r="B5329">
        <v>8</v>
      </c>
      <c r="C5329">
        <v>10</v>
      </c>
      <c r="D5329">
        <v>24</v>
      </c>
      <c r="E5329">
        <v>25357.965</v>
      </c>
      <c r="F5329">
        <v>1556.354</v>
      </c>
      <c r="G5329">
        <v>78.712999999999994</v>
      </c>
      <c r="H5329">
        <v>62.832000000000001</v>
      </c>
      <c r="I5329">
        <v>999.05899999999997</v>
      </c>
      <c r="J5329">
        <v>6.2009999999999996</v>
      </c>
      <c r="K5329">
        <v>45.369</v>
      </c>
      <c r="L5329">
        <v>89.658000000000001</v>
      </c>
      <c r="M5329">
        <v>28117.437999999998</v>
      </c>
      <c r="N5329">
        <v>0</v>
      </c>
      <c r="O5329">
        <v>0</v>
      </c>
      <c r="P5329">
        <v>-23.413</v>
      </c>
      <c r="Q5329">
        <v>206.74600000000001</v>
      </c>
      <c r="R5329">
        <v>28140.850999999999</v>
      </c>
      <c r="S5329">
        <v>27934.105</v>
      </c>
    </row>
    <row r="5330" spans="1:19" x14ac:dyDescent="0.3">
      <c r="A5330">
        <v>2021</v>
      </c>
      <c r="B5330">
        <v>8</v>
      </c>
      <c r="C5330">
        <v>11</v>
      </c>
      <c r="D5330">
        <v>1</v>
      </c>
      <c r="E5330">
        <v>24133.741999999998</v>
      </c>
      <c r="F5330">
        <v>1683.3140000000001</v>
      </c>
      <c r="G5330">
        <v>71.069000000000003</v>
      </c>
      <c r="H5330">
        <v>62.743000000000002</v>
      </c>
      <c r="I5330">
        <v>709.25599999999997</v>
      </c>
      <c r="J5330">
        <v>6.0380000000000003</v>
      </c>
      <c r="K5330">
        <v>41.527999999999999</v>
      </c>
      <c r="L5330">
        <v>88.906000000000006</v>
      </c>
      <c r="M5330">
        <v>26725.528999999999</v>
      </c>
      <c r="N5330">
        <v>0</v>
      </c>
      <c r="O5330">
        <v>0</v>
      </c>
      <c r="P5330">
        <v>-19.059999999999999</v>
      </c>
      <c r="Q5330">
        <v>184.405</v>
      </c>
      <c r="R5330">
        <v>26744.59</v>
      </c>
      <c r="S5330">
        <v>26560.184000000001</v>
      </c>
    </row>
    <row r="5331" spans="1:19" x14ac:dyDescent="0.3">
      <c r="A5331">
        <v>2021</v>
      </c>
      <c r="B5331">
        <v>8</v>
      </c>
      <c r="C5331">
        <v>11</v>
      </c>
      <c r="D5331">
        <v>2</v>
      </c>
      <c r="E5331">
        <v>22906.048999999999</v>
      </c>
      <c r="F5331">
        <v>1800.98</v>
      </c>
      <c r="G5331">
        <v>66.811999999999998</v>
      </c>
      <c r="H5331">
        <v>62.588999999999999</v>
      </c>
      <c r="I5331">
        <v>424.76799999999997</v>
      </c>
      <c r="J5331">
        <v>5.9470000000000001</v>
      </c>
      <c r="K5331">
        <v>36.369999999999997</v>
      </c>
      <c r="L5331">
        <v>88.119</v>
      </c>
      <c r="M5331">
        <v>25324.822</v>
      </c>
      <c r="N5331">
        <v>0</v>
      </c>
      <c r="O5331">
        <v>0</v>
      </c>
      <c r="P5331">
        <v>-14.534000000000001</v>
      </c>
      <c r="Q5331">
        <v>170.5</v>
      </c>
      <c r="R5331">
        <v>25339.356</v>
      </c>
      <c r="S5331">
        <v>25168.856</v>
      </c>
    </row>
    <row r="5332" spans="1:19" x14ac:dyDescent="0.3">
      <c r="A5332">
        <v>2021</v>
      </c>
      <c r="B5332">
        <v>8</v>
      </c>
      <c r="C5332">
        <v>11</v>
      </c>
      <c r="D5332">
        <v>3</v>
      </c>
      <c r="E5332">
        <v>22367.241000000002</v>
      </c>
      <c r="F5332">
        <v>1807.152</v>
      </c>
      <c r="G5332">
        <v>64.195999999999998</v>
      </c>
      <c r="H5332">
        <v>62.713999999999999</v>
      </c>
      <c r="I5332">
        <v>241.59299999999999</v>
      </c>
      <c r="J5332">
        <v>5.7679999999999998</v>
      </c>
      <c r="K5332">
        <v>32.210999999999999</v>
      </c>
      <c r="L5332">
        <v>87.804000000000002</v>
      </c>
      <c r="M5332">
        <v>24604.482</v>
      </c>
      <c r="N5332">
        <v>0</v>
      </c>
      <c r="O5332">
        <v>0</v>
      </c>
      <c r="P5332">
        <v>-8.3719999999999999</v>
      </c>
      <c r="Q5332">
        <v>163.797</v>
      </c>
      <c r="R5332">
        <v>24612.853999999999</v>
      </c>
      <c r="S5332">
        <v>24449.057000000001</v>
      </c>
    </row>
    <row r="5333" spans="1:19" x14ac:dyDescent="0.3">
      <c r="A5333">
        <v>2021</v>
      </c>
      <c r="B5333">
        <v>8</v>
      </c>
      <c r="C5333">
        <v>11</v>
      </c>
      <c r="D5333">
        <v>4</v>
      </c>
      <c r="E5333">
        <v>22573.047999999999</v>
      </c>
      <c r="F5333">
        <v>1811.9480000000001</v>
      </c>
      <c r="G5333">
        <v>62.756999999999998</v>
      </c>
      <c r="H5333">
        <v>63.048999999999999</v>
      </c>
      <c r="I5333">
        <v>121.383</v>
      </c>
      <c r="J5333">
        <v>4.4950000000000001</v>
      </c>
      <c r="K5333">
        <v>29.934000000000001</v>
      </c>
      <c r="L5333">
        <v>87.927000000000007</v>
      </c>
      <c r="M5333">
        <v>24691.785</v>
      </c>
      <c r="N5333">
        <v>0</v>
      </c>
      <c r="O5333">
        <v>0</v>
      </c>
      <c r="P5333">
        <v>-5.274</v>
      </c>
      <c r="Q5333">
        <v>163.84899999999999</v>
      </c>
      <c r="R5333">
        <v>24697.058000000001</v>
      </c>
      <c r="S5333">
        <v>24533.21</v>
      </c>
    </row>
    <row r="5334" spans="1:19" x14ac:dyDescent="0.3">
      <c r="A5334">
        <v>2021</v>
      </c>
      <c r="B5334">
        <v>8</v>
      </c>
      <c r="C5334">
        <v>11</v>
      </c>
      <c r="D5334">
        <v>5</v>
      </c>
      <c r="E5334">
        <v>23711.385999999999</v>
      </c>
      <c r="F5334">
        <v>1706.076</v>
      </c>
      <c r="G5334">
        <v>63.186999999999998</v>
      </c>
      <c r="H5334">
        <v>63.508000000000003</v>
      </c>
      <c r="I5334">
        <v>84.954999999999998</v>
      </c>
      <c r="J5334">
        <v>2.8220000000000001</v>
      </c>
      <c r="K5334">
        <v>13.343</v>
      </c>
      <c r="L5334">
        <v>88.602000000000004</v>
      </c>
      <c r="M5334">
        <v>25670.691999999999</v>
      </c>
      <c r="N5334">
        <v>0</v>
      </c>
      <c r="O5334">
        <v>0</v>
      </c>
      <c r="P5334">
        <v>-5.5880000000000001</v>
      </c>
      <c r="Q5334">
        <v>174.89699999999999</v>
      </c>
      <c r="R5334">
        <v>25676.28</v>
      </c>
      <c r="S5334">
        <v>25501.383000000002</v>
      </c>
    </row>
    <row r="5335" spans="1:19" x14ac:dyDescent="0.3">
      <c r="A5335">
        <v>2021</v>
      </c>
      <c r="B5335">
        <v>8</v>
      </c>
      <c r="C5335">
        <v>11</v>
      </c>
      <c r="D5335">
        <v>6</v>
      </c>
      <c r="E5335">
        <v>25205.527999999998</v>
      </c>
      <c r="F5335">
        <v>1526.683</v>
      </c>
      <c r="G5335">
        <v>65.635000000000005</v>
      </c>
      <c r="H5335">
        <v>64.325999999999993</v>
      </c>
      <c r="I5335">
        <v>149.79499999999999</v>
      </c>
      <c r="J5335">
        <v>3.399</v>
      </c>
      <c r="K5335">
        <v>5.8949999999999996</v>
      </c>
      <c r="L5335">
        <v>89.474000000000004</v>
      </c>
      <c r="M5335">
        <v>27045.1</v>
      </c>
      <c r="N5335">
        <v>59</v>
      </c>
      <c r="O5335">
        <v>0</v>
      </c>
      <c r="P5335">
        <v>-1.22</v>
      </c>
      <c r="Q5335">
        <v>196.11799999999999</v>
      </c>
      <c r="R5335">
        <v>26987.32</v>
      </c>
      <c r="S5335">
        <v>26791.201000000001</v>
      </c>
    </row>
    <row r="5336" spans="1:19" x14ac:dyDescent="0.3">
      <c r="A5336">
        <v>2021</v>
      </c>
      <c r="B5336">
        <v>8</v>
      </c>
      <c r="C5336">
        <v>11</v>
      </c>
      <c r="D5336">
        <v>7</v>
      </c>
      <c r="E5336">
        <v>27057.002</v>
      </c>
      <c r="F5336">
        <v>1364.508</v>
      </c>
      <c r="G5336">
        <v>67.495999999999995</v>
      </c>
      <c r="H5336">
        <v>64.197999999999993</v>
      </c>
      <c r="I5336">
        <v>294.92899999999997</v>
      </c>
      <c r="J5336">
        <v>4.1639999999999997</v>
      </c>
      <c r="K5336">
        <v>12.637</v>
      </c>
      <c r="L5336">
        <v>90.962000000000003</v>
      </c>
      <c r="M5336">
        <v>28888.401000000002</v>
      </c>
      <c r="N5336">
        <v>971.89200000000005</v>
      </c>
      <c r="O5336">
        <v>0</v>
      </c>
      <c r="P5336">
        <v>-0.58199999999999996</v>
      </c>
      <c r="Q5336">
        <v>233.827</v>
      </c>
      <c r="R5336">
        <v>27917.091</v>
      </c>
      <c r="S5336">
        <v>27683.263999999999</v>
      </c>
    </row>
    <row r="5337" spans="1:19" x14ac:dyDescent="0.3">
      <c r="A5337">
        <v>2021</v>
      </c>
      <c r="B5337">
        <v>8</v>
      </c>
      <c r="C5337">
        <v>11</v>
      </c>
      <c r="D5337">
        <v>8</v>
      </c>
      <c r="E5337">
        <v>29266.853999999999</v>
      </c>
      <c r="F5337">
        <v>1271.4690000000001</v>
      </c>
      <c r="G5337">
        <v>73.465000000000003</v>
      </c>
      <c r="H5337">
        <v>62.773000000000003</v>
      </c>
      <c r="I5337">
        <v>488.18</v>
      </c>
      <c r="J5337">
        <v>4.9000000000000004</v>
      </c>
      <c r="K5337">
        <v>7.0419999999999998</v>
      </c>
      <c r="L5337">
        <v>92.641000000000005</v>
      </c>
      <c r="M5337">
        <v>31193.859</v>
      </c>
      <c r="N5337">
        <v>3313.7370000000001</v>
      </c>
      <c r="O5337">
        <v>-19.858000000000001</v>
      </c>
      <c r="P5337">
        <v>0.29099999999999998</v>
      </c>
      <c r="Q5337">
        <v>280.90199999999999</v>
      </c>
      <c r="R5337">
        <v>27899.687999999998</v>
      </c>
      <c r="S5337">
        <v>27618.787</v>
      </c>
    </row>
    <row r="5338" spans="1:19" x14ac:dyDescent="0.3">
      <c r="A5338">
        <v>2021</v>
      </c>
      <c r="B5338">
        <v>8</v>
      </c>
      <c r="C5338">
        <v>11</v>
      </c>
      <c r="D5338">
        <v>9</v>
      </c>
      <c r="E5338">
        <v>31401.584999999999</v>
      </c>
      <c r="F5338">
        <v>1187.818</v>
      </c>
      <c r="G5338">
        <v>79.477000000000004</v>
      </c>
      <c r="H5338">
        <v>59.393000000000001</v>
      </c>
      <c r="I5338">
        <v>601.69799999999998</v>
      </c>
      <c r="J5338">
        <v>5.4370000000000003</v>
      </c>
      <c r="K5338">
        <v>7.6820000000000004</v>
      </c>
      <c r="L5338">
        <v>93.459000000000003</v>
      </c>
      <c r="M5338">
        <v>33357.072</v>
      </c>
      <c r="N5338">
        <v>5749.2209999999995</v>
      </c>
      <c r="O5338">
        <v>-64.105000000000004</v>
      </c>
      <c r="P5338">
        <v>0.41799999999999998</v>
      </c>
      <c r="Q5338">
        <v>323.03899999999999</v>
      </c>
      <c r="R5338">
        <v>27671.537</v>
      </c>
      <c r="S5338">
        <v>27348.498</v>
      </c>
    </row>
    <row r="5339" spans="1:19" x14ac:dyDescent="0.3">
      <c r="A5339">
        <v>2021</v>
      </c>
      <c r="B5339">
        <v>8</v>
      </c>
      <c r="C5339">
        <v>11</v>
      </c>
      <c r="D5339">
        <v>10</v>
      </c>
      <c r="E5339">
        <v>33725.444000000003</v>
      </c>
      <c r="F5339">
        <v>1112.9490000000001</v>
      </c>
      <c r="G5339">
        <v>87.807000000000002</v>
      </c>
      <c r="H5339">
        <v>57.192</v>
      </c>
      <c r="I5339">
        <v>568.28399999999999</v>
      </c>
      <c r="J5339">
        <v>5.7370000000000001</v>
      </c>
      <c r="K5339">
        <v>16.786000000000001</v>
      </c>
      <c r="L5339">
        <v>93.95</v>
      </c>
      <c r="M5339">
        <v>35580.341</v>
      </c>
      <c r="N5339">
        <v>7744.4250000000002</v>
      </c>
      <c r="O5339">
        <v>-92.906000000000006</v>
      </c>
      <c r="P5339">
        <v>1.3819999999999999</v>
      </c>
      <c r="Q5339">
        <v>356.94799999999998</v>
      </c>
      <c r="R5339">
        <v>27927.439999999999</v>
      </c>
      <c r="S5339">
        <v>27570.491999999998</v>
      </c>
    </row>
    <row r="5340" spans="1:19" x14ac:dyDescent="0.3">
      <c r="A5340">
        <v>2021</v>
      </c>
      <c r="B5340">
        <v>8</v>
      </c>
      <c r="C5340">
        <v>11</v>
      </c>
      <c r="D5340">
        <v>11</v>
      </c>
      <c r="E5340">
        <v>35818.055999999997</v>
      </c>
      <c r="F5340">
        <v>1040.0419999999999</v>
      </c>
      <c r="G5340">
        <v>96.549000000000007</v>
      </c>
      <c r="H5340">
        <v>56.593000000000004</v>
      </c>
      <c r="I5340">
        <v>483.69600000000003</v>
      </c>
      <c r="J5340">
        <v>5.8719999999999999</v>
      </c>
      <c r="K5340">
        <v>20.004000000000001</v>
      </c>
      <c r="L5340">
        <v>94.316999999999993</v>
      </c>
      <c r="M5340">
        <v>37518.578999999998</v>
      </c>
      <c r="N5340">
        <v>9085.0499999999993</v>
      </c>
      <c r="O5340">
        <v>-102.77500000000001</v>
      </c>
      <c r="P5340">
        <v>3.6040000000000001</v>
      </c>
      <c r="Q5340">
        <v>389.81</v>
      </c>
      <c r="R5340">
        <v>28532.7</v>
      </c>
      <c r="S5340">
        <v>28142.89</v>
      </c>
    </row>
    <row r="5341" spans="1:19" x14ac:dyDescent="0.3">
      <c r="A5341">
        <v>2021</v>
      </c>
      <c r="B5341">
        <v>8</v>
      </c>
      <c r="C5341">
        <v>11</v>
      </c>
      <c r="D5341">
        <v>12</v>
      </c>
      <c r="E5341">
        <v>37469.214999999997</v>
      </c>
      <c r="F5341">
        <v>973.04200000000003</v>
      </c>
      <c r="G5341">
        <v>105.282</v>
      </c>
      <c r="H5341">
        <v>56.219000000000001</v>
      </c>
      <c r="I5341">
        <v>447.51600000000002</v>
      </c>
      <c r="J5341">
        <v>5.8419999999999996</v>
      </c>
      <c r="K5341">
        <v>7.9379999999999997</v>
      </c>
      <c r="L5341">
        <v>94.558999999999997</v>
      </c>
      <c r="M5341">
        <v>39054.330999999998</v>
      </c>
      <c r="N5341">
        <v>9773.4709999999995</v>
      </c>
      <c r="O5341">
        <v>-59.262</v>
      </c>
      <c r="P5341">
        <v>7.3280000000000003</v>
      </c>
      <c r="Q5341">
        <v>419.988</v>
      </c>
      <c r="R5341">
        <v>29332.794000000002</v>
      </c>
      <c r="S5341">
        <v>28912.806</v>
      </c>
    </row>
    <row r="5342" spans="1:19" x14ac:dyDescent="0.3">
      <c r="A5342">
        <v>2021</v>
      </c>
      <c r="B5342">
        <v>8</v>
      </c>
      <c r="C5342">
        <v>11</v>
      </c>
      <c r="D5342">
        <v>13</v>
      </c>
      <c r="E5342">
        <v>39375.120999999999</v>
      </c>
      <c r="F5342">
        <v>842.49699999999996</v>
      </c>
      <c r="G5342">
        <v>113.304</v>
      </c>
      <c r="H5342">
        <v>57.222000000000001</v>
      </c>
      <c r="I5342">
        <v>423.50099999999998</v>
      </c>
      <c r="J5342">
        <v>5.7359999999999998</v>
      </c>
      <c r="K5342">
        <v>5.6859999999999999</v>
      </c>
      <c r="L5342">
        <v>94.783000000000001</v>
      </c>
      <c r="M5342">
        <v>40804.546000000002</v>
      </c>
      <c r="N5342">
        <v>9789.0040000000008</v>
      </c>
      <c r="O5342">
        <v>-18.823</v>
      </c>
      <c r="P5342">
        <v>7.9219999999999997</v>
      </c>
      <c r="Q5342">
        <v>449.45</v>
      </c>
      <c r="R5342">
        <v>31026.441999999999</v>
      </c>
      <c r="S5342">
        <v>30576.992999999999</v>
      </c>
    </row>
    <row r="5343" spans="1:19" x14ac:dyDescent="0.3">
      <c r="A5343">
        <v>2021</v>
      </c>
      <c r="B5343">
        <v>8</v>
      </c>
      <c r="C5343">
        <v>11</v>
      </c>
      <c r="D5343">
        <v>14</v>
      </c>
      <c r="E5343">
        <v>40924.317999999999</v>
      </c>
      <c r="F5343">
        <v>773.245</v>
      </c>
      <c r="G5343">
        <v>118.676</v>
      </c>
      <c r="H5343">
        <v>55.838999999999999</v>
      </c>
      <c r="I5343">
        <v>351.24599999999998</v>
      </c>
      <c r="J5343">
        <v>5.0949999999999998</v>
      </c>
      <c r="K5343">
        <v>-12.579000000000001</v>
      </c>
      <c r="L5343">
        <v>94.921000000000006</v>
      </c>
      <c r="M5343">
        <v>42192.084999999999</v>
      </c>
      <c r="N5343">
        <v>9226.0990000000002</v>
      </c>
      <c r="O5343">
        <v>-5.2690000000000001</v>
      </c>
      <c r="P5343">
        <v>5.52</v>
      </c>
      <c r="Q5343">
        <v>476.154</v>
      </c>
      <c r="R5343">
        <v>32965.735999999997</v>
      </c>
      <c r="S5343">
        <v>32489.581999999999</v>
      </c>
    </row>
    <row r="5344" spans="1:19" x14ac:dyDescent="0.3">
      <c r="A5344">
        <v>2021</v>
      </c>
      <c r="B5344">
        <v>8</v>
      </c>
      <c r="C5344">
        <v>11</v>
      </c>
      <c r="D5344">
        <v>15</v>
      </c>
      <c r="E5344">
        <v>42024.953000000001</v>
      </c>
      <c r="F5344">
        <v>748.58699999999999</v>
      </c>
      <c r="G5344">
        <v>122.86199999999999</v>
      </c>
      <c r="H5344">
        <v>55.680999999999997</v>
      </c>
      <c r="I5344">
        <v>284.096</v>
      </c>
      <c r="J5344">
        <v>4.0839999999999996</v>
      </c>
      <c r="K5344">
        <v>-16.542000000000002</v>
      </c>
      <c r="L5344">
        <v>94.995999999999995</v>
      </c>
      <c r="M5344">
        <v>43195.853999999999</v>
      </c>
      <c r="N5344">
        <v>7996.3180000000002</v>
      </c>
      <c r="O5344">
        <v>-1.7</v>
      </c>
      <c r="P5344">
        <v>6.7050000000000001</v>
      </c>
      <c r="Q5344">
        <v>495.14299999999997</v>
      </c>
      <c r="R5344">
        <v>35194.531999999999</v>
      </c>
      <c r="S5344">
        <v>34699.389000000003</v>
      </c>
    </row>
    <row r="5345" spans="1:19" x14ac:dyDescent="0.3">
      <c r="A5345">
        <v>2021</v>
      </c>
      <c r="B5345">
        <v>8</v>
      </c>
      <c r="C5345">
        <v>11</v>
      </c>
      <c r="D5345">
        <v>16</v>
      </c>
      <c r="E5345">
        <v>42345.120000000003</v>
      </c>
      <c r="F5345">
        <v>715.71299999999997</v>
      </c>
      <c r="G5345">
        <v>126.32899999999999</v>
      </c>
      <c r="H5345">
        <v>56.548000000000002</v>
      </c>
      <c r="I5345">
        <v>91.177000000000007</v>
      </c>
      <c r="J5345">
        <v>1.821</v>
      </c>
      <c r="K5345">
        <v>-80.016000000000005</v>
      </c>
      <c r="L5345">
        <v>95.018000000000001</v>
      </c>
      <c r="M5345">
        <v>43225.381000000001</v>
      </c>
      <c r="N5345">
        <v>6137.7640000000001</v>
      </c>
      <c r="O5345">
        <v>1.49</v>
      </c>
      <c r="P5345">
        <v>6.1719999999999997</v>
      </c>
      <c r="Q5345">
        <v>504.35700000000003</v>
      </c>
      <c r="R5345">
        <v>37079.955000000002</v>
      </c>
      <c r="S5345">
        <v>36575.597999999998</v>
      </c>
    </row>
    <row r="5346" spans="1:19" x14ac:dyDescent="0.3">
      <c r="A5346">
        <v>2021</v>
      </c>
      <c r="B5346">
        <v>8</v>
      </c>
      <c r="C5346">
        <v>11</v>
      </c>
      <c r="D5346">
        <v>17</v>
      </c>
      <c r="E5346">
        <v>41654.053</v>
      </c>
      <c r="F5346">
        <v>697.553</v>
      </c>
      <c r="G5346">
        <v>126.91800000000001</v>
      </c>
      <c r="H5346">
        <v>57.043999999999997</v>
      </c>
      <c r="I5346">
        <v>98.588999999999999</v>
      </c>
      <c r="J5346">
        <v>2.069</v>
      </c>
      <c r="K5346">
        <v>-114.994</v>
      </c>
      <c r="L5346">
        <v>94.984999999999999</v>
      </c>
      <c r="M5346">
        <v>42489.3</v>
      </c>
      <c r="N5346">
        <v>3799.6709999999998</v>
      </c>
      <c r="O5346">
        <v>25.024999999999999</v>
      </c>
      <c r="P5346">
        <v>7.298</v>
      </c>
      <c r="Q5346">
        <v>502.202</v>
      </c>
      <c r="R5346">
        <v>38657.305999999997</v>
      </c>
      <c r="S5346">
        <v>38155.105000000003</v>
      </c>
    </row>
    <row r="5347" spans="1:19" x14ac:dyDescent="0.3">
      <c r="A5347">
        <v>2021</v>
      </c>
      <c r="B5347">
        <v>8</v>
      </c>
      <c r="C5347">
        <v>11</v>
      </c>
      <c r="D5347">
        <v>18</v>
      </c>
      <c r="E5347">
        <v>39989.911</v>
      </c>
      <c r="F5347">
        <v>731.52200000000005</v>
      </c>
      <c r="G5347">
        <v>126.242</v>
      </c>
      <c r="H5347">
        <v>58.564</v>
      </c>
      <c r="I5347">
        <v>124.655</v>
      </c>
      <c r="J5347">
        <v>2.0009999999999999</v>
      </c>
      <c r="K5347">
        <v>-111.462</v>
      </c>
      <c r="L5347">
        <v>94.875</v>
      </c>
      <c r="M5347">
        <v>40890.065999999999</v>
      </c>
      <c r="N5347">
        <v>1338.2470000000001</v>
      </c>
      <c r="O5347">
        <v>75.043000000000006</v>
      </c>
      <c r="P5347">
        <v>-2.7010000000000001</v>
      </c>
      <c r="Q5347">
        <v>478.31099999999998</v>
      </c>
      <c r="R5347">
        <v>39479.476000000002</v>
      </c>
      <c r="S5347">
        <v>39001.165000000001</v>
      </c>
    </row>
    <row r="5348" spans="1:19" x14ac:dyDescent="0.3">
      <c r="A5348">
        <v>2021</v>
      </c>
      <c r="B5348">
        <v>8</v>
      </c>
      <c r="C5348">
        <v>11</v>
      </c>
      <c r="D5348">
        <v>19</v>
      </c>
      <c r="E5348">
        <v>38110.11</v>
      </c>
      <c r="F5348">
        <v>773.77</v>
      </c>
      <c r="G5348">
        <v>121.39700000000001</v>
      </c>
      <c r="H5348">
        <v>58.173999999999999</v>
      </c>
      <c r="I5348">
        <v>137.489</v>
      </c>
      <c r="J5348">
        <v>1.8859999999999999</v>
      </c>
      <c r="K5348">
        <v>-111.604</v>
      </c>
      <c r="L5348">
        <v>94.691000000000003</v>
      </c>
      <c r="M5348">
        <v>39064.514999999999</v>
      </c>
      <c r="N5348">
        <v>119.456</v>
      </c>
      <c r="O5348">
        <v>94.399000000000001</v>
      </c>
      <c r="P5348">
        <v>1.9970000000000001</v>
      </c>
      <c r="Q5348">
        <v>429.85599999999999</v>
      </c>
      <c r="R5348">
        <v>38848.661999999997</v>
      </c>
      <c r="S5348">
        <v>38418.805999999997</v>
      </c>
    </row>
    <row r="5349" spans="1:19" x14ac:dyDescent="0.3">
      <c r="A5349">
        <v>2021</v>
      </c>
      <c r="B5349">
        <v>8</v>
      </c>
      <c r="C5349">
        <v>11</v>
      </c>
      <c r="D5349">
        <v>20</v>
      </c>
      <c r="E5349">
        <v>37497.847999999998</v>
      </c>
      <c r="F5349">
        <v>829.07399999999996</v>
      </c>
      <c r="G5349">
        <v>113.866</v>
      </c>
      <c r="H5349">
        <v>58.720999999999997</v>
      </c>
      <c r="I5349">
        <v>165.87</v>
      </c>
      <c r="J5349">
        <v>3.3860000000000001</v>
      </c>
      <c r="K5349">
        <v>-107.855</v>
      </c>
      <c r="L5349">
        <v>94.608000000000004</v>
      </c>
      <c r="M5349">
        <v>38541.650999999998</v>
      </c>
      <c r="N5349">
        <v>1.9E-2</v>
      </c>
      <c r="O5349">
        <v>92.843000000000004</v>
      </c>
      <c r="P5349">
        <v>5.4039999999999999</v>
      </c>
      <c r="Q5349">
        <v>382.327</v>
      </c>
      <c r="R5349">
        <v>38443.385999999999</v>
      </c>
      <c r="S5349">
        <v>38061.059000000001</v>
      </c>
    </row>
    <row r="5350" spans="1:19" x14ac:dyDescent="0.3">
      <c r="A5350">
        <v>2021</v>
      </c>
      <c r="B5350">
        <v>8</v>
      </c>
      <c r="C5350">
        <v>11</v>
      </c>
      <c r="D5350">
        <v>21</v>
      </c>
      <c r="E5350">
        <v>35156.021999999997</v>
      </c>
      <c r="F5350">
        <v>930.74400000000003</v>
      </c>
      <c r="G5350">
        <v>106.33499999999999</v>
      </c>
      <c r="H5350">
        <v>60.764000000000003</v>
      </c>
      <c r="I5350">
        <v>599.99599999999998</v>
      </c>
      <c r="J5350">
        <v>6.1710000000000003</v>
      </c>
      <c r="K5350">
        <v>-24.154</v>
      </c>
      <c r="L5350">
        <v>94.259</v>
      </c>
      <c r="M5350">
        <v>36823.803</v>
      </c>
      <c r="N5350">
        <v>0</v>
      </c>
      <c r="O5350">
        <v>0</v>
      </c>
      <c r="P5350">
        <v>1.637</v>
      </c>
      <c r="Q5350">
        <v>336.35</v>
      </c>
      <c r="R5350">
        <v>36822.165999999997</v>
      </c>
      <c r="S5350">
        <v>36485.815000000002</v>
      </c>
    </row>
    <row r="5351" spans="1:19" x14ac:dyDescent="0.3">
      <c r="A5351">
        <v>2021</v>
      </c>
      <c r="B5351">
        <v>8</v>
      </c>
      <c r="C5351">
        <v>11</v>
      </c>
      <c r="D5351">
        <v>22</v>
      </c>
      <c r="E5351">
        <v>31486.791000000001</v>
      </c>
      <c r="F5351">
        <v>1123.6030000000001</v>
      </c>
      <c r="G5351">
        <v>97.584000000000003</v>
      </c>
      <c r="H5351">
        <v>62.238999999999997</v>
      </c>
      <c r="I5351">
        <v>669.53200000000004</v>
      </c>
      <c r="J5351">
        <v>5.7759999999999998</v>
      </c>
      <c r="K5351">
        <v>15.148</v>
      </c>
      <c r="L5351">
        <v>93.524000000000001</v>
      </c>
      <c r="M5351">
        <v>33456.612999999998</v>
      </c>
      <c r="N5351">
        <v>0</v>
      </c>
      <c r="O5351">
        <v>0</v>
      </c>
      <c r="P5351">
        <v>-11.151</v>
      </c>
      <c r="Q5351">
        <v>292.99</v>
      </c>
      <c r="R5351">
        <v>33467.764999999999</v>
      </c>
      <c r="S5351">
        <v>33174.775000000001</v>
      </c>
    </row>
    <row r="5352" spans="1:19" x14ac:dyDescent="0.3">
      <c r="A5352">
        <v>2021</v>
      </c>
      <c r="B5352">
        <v>8</v>
      </c>
      <c r="C5352">
        <v>11</v>
      </c>
      <c r="D5352">
        <v>23</v>
      </c>
      <c r="E5352">
        <v>28287.33</v>
      </c>
      <c r="F5352">
        <v>1292.2560000000001</v>
      </c>
      <c r="G5352">
        <v>88.798000000000002</v>
      </c>
      <c r="H5352">
        <v>63.012</v>
      </c>
      <c r="I5352">
        <v>1124.624</v>
      </c>
      <c r="J5352">
        <v>6.3360000000000003</v>
      </c>
      <c r="K5352">
        <v>36.484999999999999</v>
      </c>
      <c r="L5352">
        <v>92.14</v>
      </c>
      <c r="M5352">
        <v>30902.183000000001</v>
      </c>
      <c r="N5352">
        <v>0</v>
      </c>
      <c r="O5352">
        <v>0</v>
      </c>
      <c r="P5352">
        <v>-14.542</v>
      </c>
      <c r="Q5352">
        <v>247.935</v>
      </c>
      <c r="R5352">
        <v>30916.724999999999</v>
      </c>
      <c r="S5352">
        <v>30668.79</v>
      </c>
    </row>
    <row r="5353" spans="1:19" x14ac:dyDescent="0.3">
      <c r="A5353">
        <v>2021</v>
      </c>
      <c r="B5353">
        <v>8</v>
      </c>
      <c r="C5353">
        <v>11</v>
      </c>
      <c r="D5353">
        <v>24</v>
      </c>
      <c r="E5353">
        <v>25776.422999999999</v>
      </c>
      <c r="F5353">
        <v>1556.354</v>
      </c>
      <c r="G5353">
        <v>80.293000000000006</v>
      </c>
      <c r="H5353">
        <v>62.811</v>
      </c>
      <c r="I5353">
        <v>999.05899999999997</v>
      </c>
      <c r="J5353">
        <v>6.2009999999999996</v>
      </c>
      <c r="K5353">
        <v>44.125999999999998</v>
      </c>
      <c r="L5353">
        <v>89.965000000000003</v>
      </c>
      <c r="M5353">
        <v>28534.938999999998</v>
      </c>
      <c r="N5353">
        <v>0</v>
      </c>
      <c r="O5353">
        <v>0</v>
      </c>
      <c r="P5353">
        <v>-23.413</v>
      </c>
      <c r="Q5353">
        <v>210.09200000000001</v>
      </c>
      <c r="R5353">
        <v>28558.351999999999</v>
      </c>
      <c r="S5353">
        <v>28348.258999999998</v>
      </c>
    </row>
    <row r="5354" spans="1:19" x14ac:dyDescent="0.3">
      <c r="A5354">
        <v>2021</v>
      </c>
      <c r="B5354">
        <v>8</v>
      </c>
      <c r="C5354">
        <v>12</v>
      </c>
      <c r="D5354">
        <v>1</v>
      </c>
      <c r="E5354">
        <v>23840.800999999999</v>
      </c>
      <c r="F5354">
        <v>1683.3140000000001</v>
      </c>
      <c r="G5354">
        <v>75.447999999999993</v>
      </c>
      <c r="H5354">
        <v>62.534999999999997</v>
      </c>
      <c r="I5354">
        <v>709.25599999999997</v>
      </c>
      <c r="J5354">
        <v>6.0380000000000003</v>
      </c>
      <c r="K5354">
        <v>35.253999999999998</v>
      </c>
      <c r="L5354">
        <v>88.671999999999997</v>
      </c>
      <c r="M5354">
        <v>26425.87</v>
      </c>
      <c r="N5354">
        <v>0</v>
      </c>
      <c r="O5354">
        <v>0</v>
      </c>
      <c r="P5354">
        <v>-19.059999999999999</v>
      </c>
      <c r="Q5354">
        <v>182.994</v>
      </c>
      <c r="R5354">
        <v>26444.931</v>
      </c>
      <c r="S5354">
        <v>26261.937000000002</v>
      </c>
    </row>
    <row r="5355" spans="1:19" x14ac:dyDescent="0.3">
      <c r="A5355">
        <v>2021</v>
      </c>
      <c r="B5355">
        <v>8</v>
      </c>
      <c r="C5355">
        <v>12</v>
      </c>
      <c r="D5355">
        <v>2</v>
      </c>
      <c r="E5355">
        <v>22721.833999999999</v>
      </c>
      <c r="F5355">
        <v>1800.98</v>
      </c>
      <c r="G5355">
        <v>71.691999999999993</v>
      </c>
      <c r="H5355">
        <v>62.436</v>
      </c>
      <c r="I5355">
        <v>424.76799999999997</v>
      </c>
      <c r="J5355">
        <v>5.9470000000000001</v>
      </c>
      <c r="K5355">
        <v>30.498000000000001</v>
      </c>
      <c r="L5355">
        <v>87.977000000000004</v>
      </c>
      <c r="M5355">
        <v>25134.440999999999</v>
      </c>
      <c r="N5355">
        <v>0</v>
      </c>
      <c r="O5355">
        <v>0</v>
      </c>
      <c r="P5355">
        <v>-14.534000000000001</v>
      </c>
      <c r="Q5355">
        <v>169.98500000000001</v>
      </c>
      <c r="R5355">
        <v>25148.973999999998</v>
      </c>
      <c r="S5355">
        <v>24978.989000000001</v>
      </c>
    </row>
    <row r="5356" spans="1:19" x14ac:dyDescent="0.3">
      <c r="A5356">
        <v>2021</v>
      </c>
      <c r="B5356">
        <v>8</v>
      </c>
      <c r="C5356">
        <v>12</v>
      </c>
      <c r="D5356">
        <v>3</v>
      </c>
      <c r="E5356">
        <v>22130.562000000002</v>
      </c>
      <c r="F5356">
        <v>1807.152</v>
      </c>
      <c r="G5356">
        <v>68.558000000000007</v>
      </c>
      <c r="H5356">
        <v>62.579000000000001</v>
      </c>
      <c r="I5356">
        <v>241.59299999999999</v>
      </c>
      <c r="J5356">
        <v>5.7679999999999998</v>
      </c>
      <c r="K5356">
        <v>27.620999999999999</v>
      </c>
      <c r="L5356">
        <v>87.641999999999996</v>
      </c>
      <c r="M5356">
        <v>24362.917000000001</v>
      </c>
      <c r="N5356">
        <v>0</v>
      </c>
      <c r="O5356">
        <v>0</v>
      </c>
      <c r="P5356">
        <v>-8.3719999999999999</v>
      </c>
      <c r="Q5356">
        <v>163.786</v>
      </c>
      <c r="R5356">
        <v>24371.289000000001</v>
      </c>
      <c r="S5356">
        <v>24207.504000000001</v>
      </c>
    </row>
    <row r="5357" spans="1:19" x14ac:dyDescent="0.3">
      <c r="A5357">
        <v>2021</v>
      </c>
      <c r="B5357">
        <v>8</v>
      </c>
      <c r="C5357">
        <v>12</v>
      </c>
      <c r="D5357">
        <v>4</v>
      </c>
      <c r="E5357">
        <v>22199.394</v>
      </c>
      <c r="F5357">
        <v>1811.9480000000001</v>
      </c>
      <c r="G5357">
        <v>66.364000000000004</v>
      </c>
      <c r="H5357">
        <v>62.88</v>
      </c>
      <c r="I5357">
        <v>121.383</v>
      </c>
      <c r="J5357">
        <v>4.4950000000000001</v>
      </c>
      <c r="K5357">
        <v>26.068000000000001</v>
      </c>
      <c r="L5357">
        <v>87.665999999999997</v>
      </c>
      <c r="M5357">
        <v>24313.833999999999</v>
      </c>
      <c r="N5357">
        <v>0</v>
      </c>
      <c r="O5357">
        <v>0</v>
      </c>
      <c r="P5357">
        <v>-5.274</v>
      </c>
      <c r="Q5357">
        <v>164.15700000000001</v>
      </c>
      <c r="R5357">
        <v>24319.108</v>
      </c>
      <c r="S5357">
        <v>24154.951000000001</v>
      </c>
    </row>
    <row r="5358" spans="1:19" x14ac:dyDescent="0.3">
      <c r="A5358">
        <v>2021</v>
      </c>
      <c r="B5358">
        <v>8</v>
      </c>
      <c r="C5358">
        <v>12</v>
      </c>
      <c r="D5358">
        <v>5</v>
      </c>
      <c r="E5358">
        <v>23267.958999999999</v>
      </c>
      <c r="F5358">
        <v>1706.076</v>
      </c>
      <c r="G5358">
        <v>66.153000000000006</v>
      </c>
      <c r="H5358">
        <v>63.359000000000002</v>
      </c>
      <c r="I5358">
        <v>84.954999999999998</v>
      </c>
      <c r="J5358">
        <v>2.8220000000000001</v>
      </c>
      <c r="K5358">
        <v>11.983000000000001</v>
      </c>
      <c r="L5358">
        <v>88.281000000000006</v>
      </c>
      <c r="M5358">
        <v>25225.435000000001</v>
      </c>
      <c r="N5358">
        <v>0</v>
      </c>
      <c r="O5358">
        <v>0</v>
      </c>
      <c r="P5358">
        <v>-5.5880000000000001</v>
      </c>
      <c r="Q5358">
        <v>175.15100000000001</v>
      </c>
      <c r="R5358">
        <v>25231.023000000001</v>
      </c>
      <c r="S5358">
        <v>25055.870999999999</v>
      </c>
    </row>
    <row r="5359" spans="1:19" x14ac:dyDescent="0.3">
      <c r="A5359">
        <v>2021</v>
      </c>
      <c r="B5359">
        <v>8</v>
      </c>
      <c r="C5359">
        <v>12</v>
      </c>
      <c r="D5359">
        <v>6</v>
      </c>
      <c r="E5359">
        <v>24532.9</v>
      </c>
      <c r="F5359">
        <v>1526.683</v>
      </c>
      <c r="G5359">
        <v>68.364999999999995</v>
      </c>
      <c r="H5359">
        <v>64.146000000000001</v>
      </c>
      <c r="I5359">
        <v>149.79499999999999</v>
      </c>
      <c r="J5359">
        <v>3.399</v>
      </c>
      <c r="K5359">
        <v>5.4610000000000003</v>
      </c>
      <c r="L5359">
        <v>89.049000000000007</v>
      </c>
      <c r="M5359">
        <v>26371.432000000001</v>
      </c>
      <c r="N5359">
        <v>59</v>
      </c>
      <c r="O5359">
        <v>0</v>
      </c>
      <c r="P5359">
        <v>-1.22</v>
      </c>
      <c r="Q5359">
        <v>195.559</v>
      </c>
      <c r="R5359">
        <v>26313.651999999998</v>
      </c>
      <c r="S5359">
        <v>26118.093000000001</v>
      </c>
    </row>
    <row r="5360" spans="1:19" x14ac:dyDescent="0.3">
      <c r="A5360">
        <v>2021</v>
      </c>
      <c r="B5360">
        <v>8</v>
      </c>
      <c r="C5360">
        <v>12</v>
      </c>
      <c r="D5360">
        <v>7</v>
      </c>
      <c r="E5360">
        <v>26178.154999999999</v>
      </c>
      <c r="F5360">
        <v>1364.508</v>
      </c>
      <c r="G5360">
        <v>69.971000000000004</v>
      </c>
      <c r="H5360">
        <v>64.001000000000005</v>
      </c>
      <c r="I5360">
        <v>294.92899999999997</v>
      </c>
      <c r="J5360">
        <v>4.1639999999999997</v>
      </c>
      <c r="K5360">
        <v>13.366</v>
      </c>
      <c r="L5360">
        <v>90.093999999999994</v>
      </c>
      <c r="M5360">
        <v>28009.217000000001</v>
      </c>
      <c r="N5360">
        <v>971.89200000000005</v>
      </c>
      <c r="O5360">
        <v>0</v>
      </c>
      <c r="P5360">
        <v>-0.58199999999999996</v>
      </c>
      <c r="Q5360">
        <v>232.42</v>
      </c>
      <c r="R5360">
        <v>27037.906999999999</v>
      </c>
      <c r="S5360">
        <v>26805.487000000001</v>
      </c>
    </row>
    <row r="5361" spans="1:19" x14ac:dyDescent="0.3">
      <c r="A5361">
        <v>2021</v>
      </c>
      <c r="B5361">
        <v>8</v>
      </c>
      <c r="C5361">
        <v>12</v>
      </c>
      <c r="D5361">
        <v>8</v>
      </c>
      <c r="E5361">
        <v>28503.93</v>
      </c>
      <c r="F5361">
        <v>1271.4690000000001</v>
      </c>
      <c r="G5361">
        <v>75.430999999999997</v>
      </c>
      <c r="H5361">
        <v>62.697000000000003</v>
      </c>
      <c r="I5361">
        <v>488.18</v>
      </c>
      <c r="J5361">
        <v>4.9000000000000004</v>
      </c>
      <c r="K5361">
        <v>8.01</v>
      </c>
      <c r="L5361">
        <v>92.173000000000002</v>
      </c>
      <c r="M5361">
        <v>30431.360000000001</v>
      </c>
      <c r="N5361">
        <v>3313.7370000000001</v>
      </c>
      <c r="O5361">
        <v>-19.858000000000001</v>
      </c>
      <c r="P5361">
        <v>0.29099999999999998</v>
      </c>
      <c r="Q5361">
        <v>277.57100000000003</v>
      </c>
      <c r="R5361">
        <v>27137.19</v>
      </c>
      <c r="S5361">
        <v>26859.617999999999</v>
      </c>
    </row>
    <row r="5362" spans="1:19" x14ac:dyDescent="0.3">
      <c r="A5362">
        <v>2021</v>
      </c>
      <c r="B5362">
        <v>8</v>
      </c>
      <c r="C5362">
        <v>12</v>
      </c>
      <c r="D5362">
        <v>9</v>
      </c>
      <c r="E5362">
        <v>30495.592000000001</v>
      </c>
      <c r="F5362">
        <v>1187.818</v>
      </c>
      <c r="G5362">
        <v>81.811999999999998</v>
      </c>
      <c r="H5362">
        <v>59.341000000000001</v>
      </c>
      <c r="I5362">
        <v>601.69799999999998</v>
      </c>
      <c r="J5362">
        <v>5.4370000000000003</v>
      </c>
      <c r="K5362">
        <v>8.0050000000000008</v>
      </c>
      <c r="L5362">
        <v>93.182000000000002</v>
      </c>
      <c r="M5362">
        <v>32451.073</v>
      </c>
      <c r="N5362">
        <v>5749.2209999999995</v>
      </c>
      <c r="O5362">
        <v>-64.105000000000004</v>
      </c>
      <c r="P5362">
        <v>0.41799999999999998</v>
      </c>
      <c r="Q5362">
        <v>318.964</v>
      </c>
      <c r="R5362">
        <v>26765.538</v>
      </c>
      <c r="S5362">
        <v>26446.574000000001</v>
      </c>
    </row>
    <row r="5363" spans="1:19" x14ac:dyDescent="0.3">
      <c r="A5363">
        <v>2021</v>
      </c>
      <c r="B5363">
        <v>8</v>
      </c>
      <c r="C5363">
        <v>12</v>
      </c>
      <c r="D5363">
        <v>10</v>
      </c>
      <c r="E5363">
        <v>32767.564999999999</v>
      </c>
      <c r="F5363">
        <v>1112.9490000000001</v>
      </c>
      <c r="G5363">
        <v>89.728999999999999</v>
      </c>
      <c r="H5363">
        <v>57.203000000000003</v>
      </c>
      <c r="I5363">
        <v>568.28399999999999</v>
      </c>
      <c r="J5363">
        <v>5.7370000000000001</v>
      </c>
      <c r="K5363">
        <v>15.266999999999999</v>
      </c>
      <c r="L5363">
        <v>93.771000000000001</v>
      </c>
      <c r="M5363">
        <v>34620.775999999998</v>
      </c>
      <c r="N5363">
        <v>7744.4250000000002</v>
      </c>
      <c r="O5363">
        <v>-92.906000000000006</v>
      </c>
      <c r="P5363">
        <v>1.3819999999999999</v>
      </c>
      <c r="Q5363">
        <v>353.29300000000001</v>
      </c>
      <c r="R5363">
        <v>26967.875</v>
      </c>
      <c r="S5363">
        <v>26614.581999999999</v>
      </c>
    </row>
    <row r="5364" spans="1:19" x14ac:dyDescent="0.3">
      <c r="A5364">
        <v>2021</v>
      </c>
      <c r="B5364">
        <v>8</v>
      </c>
      <c r="C5364">
        <v>12</v>
      </c>
      <c r="D5364">
        <v>11</v>
      </c>
      <c r="E5364">
        <v>34908.578000000001</v>
      </c>
      <c r="F5364">
        <v>1040.0419999999999</v>
      </c>
      <c r="G5364">
        <v>97.566999999999993</v>
      </c>
      <c r="H5364">
        <v>56.557000000000002</v>
      </c>
      <c r="I5364">
        <v>483.69600000000003</v>
      </c>
      <c r="J5364">
        <v>5.8719999999999999</v>
      </c>
      <c r="K5364">
        <v>17.166</v>
      </c>
      <c r="L5364">
        <v>94.164000000000001</v>
      </c>
      <c r="M5364">
        <v>36606.074000000001</v>
      </c>
      <c r="N5364">
        <v>9085.0499999999993</v>
      </c>
      <c r="O5364">
        <v>-102.77500000000001</v>
      </c>
      <c r="P5364">
        <v>3.6040000000000001</v>
      </c>
      <c r="Q5364">
        <v>387.53399999999999</v>
      </c>
      <c r="R5364">
        <v>27620.195</v>
      </c>
      <c r="S5364">
        <v>27232.661</v>
      </c>
    </row>
    <row r="5365" spans="1:19" x14ac:dyDescent="0.3">
      <c r="A5365">
        <v>2021</v>
      </c>
      <c r="B5365">
        <v>8</v>
      </c>
      <c r="C5365">
        <v>12</v>
      </c>
      <c r="D5365">
        <v>12</v>
      </c>
      <c r="E5365">
        <v>36756.591</v>
      </c>
      <c r="F5365">
        <v>973.04200000000003</v>
      </c>
      <c r="G5365">
        <v>104.14100000000001</v>
      </c>
      <c r="H5365">
        <v>56.15</v>
      </c>
      <c r="I5365">
        <v>447.51600000000002</v>
      </c>
      <c r="J5365">
        <v>5.8419999999999996</v>
      </c>
      <c r="K5365">
        <v>6.8780000000000001</v>
      </c>
      <c r="L5365">
        <v>94.450999999999993</v>
      </c>
      <c r="M5365">
        <v>38340.47</v>
      </c>
      <c r="N5365">
        <v>9773.4709999999995</v>
      </c>
      <c r="O5365">
        <v>-59.262</v>
      </c>
      <c r="P5365">
        <v>7.3280000000000003</v>
      </c>
      <c r="Q5365">
        <v>418.12400000000002</v>
      </c>
      <c r="R5365">
        <v>28618.932000000001</v>
      </c>
      <c r="S5365">
        <v>28200.808000000001</v>
      </c>
    </row>
    <row r="5366" spans="1:19" x14ac:dyDescent="0.3">
      <c r="A5366">
        <v>2021</v>
      </c>
      <c r="B5366">
        <v>8</v>
      </c>
      <c r="C5366">
        <v>12</v>
      </c>
      <c r="D5366">
        <v>13</v>
      </c>
      <c r="E5366">
        <v>38503.909</v>
      </c>
      <c r="F5366">
        <v>842.49699999999996</v>
      </c>
      <c r="G5366">
        <v>110.03</v>
      </c>
      <c r="H5366">
        <v>57.095999999999997</v>
      </c>
      <c r="I5366">
        <v>423.50099999999998</v>
      </c>
      <c r="J5366">
        <v>5.7359999999999998</v>
      </c>
      <c r="K5366">
        <v>4.42</v>
      </c>
      <c r="L5366">
        <v>94.677999999999997</v>
      </c>
      <c r="M5366">
        <v>39931.837</v>
      </c>
      <c r="N5366">
        <v>9789.0040000000008</v>
      </c>
      <c r="O5366">
        <v>-18.823</v>
      </c>
      <c r="P5366">
        <v>7.9219999999999997</v>
      </c>
      <c r="Q5366">
        <v>447.39800000000002</v>
      </c>
      <c r="R5366">
        <v>30153.734</v>
      </c>
      <c r="S5366">
        <v>29706.335999999999</v>
      </c>
    </row>
    <row r="5367" spans="1:19" x14ac:dyDescent="0.3">
      <c r="A5367">
        <v>2021</v>
      </c>
      <c r="B5367">
        <v>8</v>
      </c>
      <c r="C5367">
        <v>12</v>
      </c>
      <c r="D5367">
        <v>14</v>
      </c>
      <c r="E5367">
        <v>40002.527999999998</v>
      </c>
      <c r="F5367">
        <v>773.245</v>
      </c>
      <c r="G5367">
        <v>113.48</v>
      </c>
      <c r="H5367">
        <v>55.637</v>
      </c>
      <c r="I5367">
        <v>351.24599999999998</v>
      </c>
      <c r="J5367">
        <v>5.0949999999999998</v>
      </c>
      <c r="K5367">
        <v>-10.879</v>
      </c>
      <c r="L5367">
        <v>94.828000000000003</v>
      </c>
      <c r="M5367">
        <v>41271.699999999997</v>
      </c>
      <c r="N5367">
        <v>9226.0990000000002</v>
      </c>
      <c r="O5367">
        <v>-5.2690000000000001</v>
      </c>
      <c r="P5367">
        <v>5.52</v>
      </c>
      <c r="Q5367">
        <v>474.47199999999998</v>
      </c>
      <c r="R5367">
        <v>32045.350999999999</v>
      </c>
      <c r="S5367">
        <v>31570.879000000001</v>
      </c>
    </row>
    <row r="5368" spans="1:19" x14ac:dyDescent="0.3">
      <c r="A5368">
        <v>2021</v>
      </c>
      <c r="B5368">
        <v>8</v>
      </c>
      <c r="C5368">
        <v>12</v>
      </c>
      <c r="D5368">
        <v>15</v>
      </c>
      <c r="E5368">
        <v>40985.536</v>
      </c>
      <c r="F5368">
        <v>748.58699999999999</v>
      </c>
      <c r="G5368">
        <v>116.991</v>
      </c>
      <c r="H5368">
        <v>55.417999999999999</v>
      </c>
      <c r="I5368">
        <v>284.096</v>
      </c>
      <c r="J5368">
        <v>4.0839999999999996</v>
      </c>
      <c r="K5368">
        <v>-14.680999999999999</v>
      </c>
      <c r="L5368">
        <v>94.912000000000006</v>
      </c>
      <c r="M5368">
        <v>42157.951999999997</v>
      </c>
      <c r="N5368">
        <v>7996.3180000000002</v>
      </c>
      <c r="O5368">
        <v>-1.7</v>
      </c>
      <c r="P5368">
        <v>6.7050000000000001</v>
      </c>
      <c r="Q5368">
        <v>494.34800000000001</v>
      </c>
      <c r="R5368">
        <v>34156.629999999997</v>
      </c>
      <c r="S5368">
        <v>33662.281000000003</v>
      </c>
    </row>
    <row r="5369" spans="1:19" x14ac:dyDescent="0.3">
      <c r="A5369">
        <v>2021</v>
      </c>
      <c r="B5369">
        <v>8</v>
      </c>
      <c r="C5369">
        <v>12</v>
      </c>
      <c r="D5369">
        <v>16</v>
      </c>
      <c r="E5369">
        <v>41274.03</v>
      </c>
      <c r="F5369">
        <v>715.71299999999997</v>
      </c>
      <c r="G5369">
        <v>119.60599999999999</v>
      </c>
      <c r="H5369">
        <v>56.258000000000003</v>
      </c>
      <c r="I5369">
        <v>91.177000000000007</v>
      </c>
      <c r="J5369">
        <v>1.821</v>
      </c>
      <c r="K5369">
        <v>-67.816999999999993</v>
      </c>
      <c r="L5369">
        <v>94.938000000000002</v>
      </c>
      <c r="M5369">
        <v>42166.118999999999</v>
      </c>
      <c r="N5369">
        <v>6137.7640000000001</v>
      </c>
      <c r="O5369">
        <v>1.49</v>
      </c>
      <c r="P5369">
        <v>6.1719999999999997</v>
      </c>
      <c r="Q5369">
        <v>502.91699999999997</v>
      </c>
      <c r="R5369">
        <v>36020.692999999999</v>
      </c>
      <c r="S5369">
        <v>35517.775999999998</v>
      </c>
    </row>
    <row r="5370" spans="1:19" x14ac:dyDescent="0.3">
      <c r="A5370">
        <v>2021</v>
      </c>
      <c r="B5370">
        <v>8</v>
      </c>
      <c r="C5370">
        <v>12</v>
      </c>
      <c r="D5370">
        <v>17</v>
      </c>
      <c r="E5370">
        <v>40534.080999999998</v>
      </c>
      <c r="F5370">
        <v>697.553</v>
      </c>
      <c r="G5370">
        <v>120.203</v>
      </c>
      <c r="H5370">
        <v>56.768000000000001</v>
      </c>
      <c r="I5370">
        <v>98.588999999999999</v>
      </c>
      <c r="J5370">
        <v>2.069</v>
      </c>
      <c r="K5370">
        <v>-100.904</v>
      </c>
      <c r="L5370">
        <v>94.894000000000005</v>
      </c>
      <c r="M5370">
        <v>41383.050999999999</v>
      </c>
      <c r="N5370">
        <v>3799.6709999999998</v>
      </c>
      <c r="O5370">
        <v>25.024999999999999</v>
      </c>
      <c r="P5370">
        <v>7.298</v>
      </c>
      <c r="Q5370">
        <v>496.15100000000001</v>
      </c>
      <c r="R5370">
        <v>37551.055999999997</v>
      </c>
      <c r="S5370">
        <v>37054.906000000003</v>
      </c>
    </row>
    <row r="5371" spans="1:19" x14ac:dyDescent="0.3">
      <c r="A5371">
        <v>2021</v>
      </c>
      <c r="B5371">
        <v>8</v>
      </c>
      <c r="C5371">
        <v>12</v>
      </c>
      <c r="D5371">
        <v>18</v>
      </c>
      <c r="E5371">
        <v>38758.394</v>
      </c>
      <c r="F5371">
        <v>731.52200000000005</v>
      </c>
      <c r="G5371">
        <v>119.755</v>
      </c>
      <c r="H5371">
        <v>58.259</v>
      </c>
      <c r="I5371">
        <v>124.655</v>
      </c>
      <c r="J5371">
        <v>2.0009999999999999</v>
      </c>
      <c r="K5371">
        <v>-100.821</v>
      </c>
      <c r="L5371">
        <v>94.736999999999995</v>
      </c>
      <c r="M5371">
        <v>39668.747000000003</v>
      </c>
      <c r="N5371">
        <v>1338.2470000000001</v>
      </c>
      <c r="O5371">
        <v>75.043000000000006</v>
      </c>
      <c r="P5371">
        <v>-2.7010000000000001</v>
      </c>
      <c r="Q5371">
        <v>467.786</v>
      </c>
      <c r="R5371">
        <v>38258.156999999999</v>
      </c>
      <c r="S5371">
        <v>37790.370999999999</v>
      </c>
    </row>
    <row r="5372" spans="1:19" x14ac:dyDescent="0.3">
      <c r="A5372">
        <v>2021</v>
      </c>
      <c r="B5372">
        <v>8</v>
      </c>
      <c r="C5372">
        <v>12</v>
      </c>
      <c r="D5372">
        <v>19</v>
      </c>
      <c r="E5372">
        <v>36962.436999999998</v>
      </c>
      <c r="F5372">
        <v>773.77</v>
      </c>
      <c r="G5372">
        <v>115.69199999999999</v>
      </c>
      <c r="H5372">
        <v>57.904000000000003</v>
      </c>
      <c r="I5372">
        <v>137.489</v>
      </c>
      <c r="J5372">
        <v>1.8859999999999999</v>
      </c>
      <c r="K5372">
        <v>-104.569</v>
      </c>
      <c r="L5372">
        <v>94.515000000000001</v>
      </c>
      <c r="M5372">
        <v>37923.432000000001</v>
      </c>
      <c r="N5372">
        <v>119.456</v>
      </c>
      <c r="O5372">
        <v>94.399000000000001</v>
      </c>
      <c r="P5372">
        <v>1.9970000000000001</v>
      </c>
      <c r="Q5372">
        <v>418.447</v>
      </c>
      <c r="R5372">
        <v>37707.58</v>
      </c>
      <c r="S5372">
        <v>37289.133000000002</v>
      </c>
    </row>
    <row r="5373" spans="1:19" x14ac:dyDescent="0.3">
      <c r="A5373">
        <v>2021</v>
      </c>
      <c r="B5373">
        <v>8</v>
      </c>
      <c r="C5373">
        <v>12</v>
      </c>
      <c r="D5373">
        <v>20</v>
      </c>
      <c r="E5373">
        <v>36480.154000000002</v>
      </c>
      <c r="F5373">
        <v>829.07399999999996</v>
      </c>
      <c r="G5373">
        <v>109.223</v>
      </c>
      <c r="H5373">
        <v>58.499000000000002</v>
      </c>
      <c r="I5373">
        <v>165.87</v>
      </c>
      <c r="J5373">
        <v>3.3860000000000001</v>
      </c>
      <c r="K5373">
        <v>-103.536</v>
      </c>
      <c r="L5373">
        <v>94.432000000000002</v>
      </c>
      <c r="M5373">
        <v>37527.879000000001</v>
      </c>
      <c r="N5373">
        <v>1.9E-2</v>
      </c>
      <c r="O5373">
        <v>92.843000000000004</v>
      </c>
      <c r="P5373">
        <v>5.4039999999999999</v>
      </c>
      <c r="Q5373">
        <v>369.95100000000002</v>
      </c>
      <c r="R5373">
        <v>37429.612999999998</v>
      </c>
      <c r="S5373">
        <v>37059.663</v>
      </c>
    </row>
    <row r="5374" spans="1:19" x14ac:dyDescent="0.3">
      <c r="A5374">
        <v>2021</v>
      </c>
      <c r="B5374">
        <v>8</v>
      </c>
      <c r="C5374">
        <v>12</v>
      </c>
      <c r="D5374">
        <v>21</v>
      </c>
      <c r="E5374">
        <v>34152.370999999999</v>
      </c>
      <c r="F5374">
        <v>930.74400000000003</v>
      </c>
      <c r="G5374">
        <v>103.333</v>
      </c>
      <c r="H5374">
        <v>60.514000000000003</v>
      </c>
      <c r="I5374">
        <v>599.99599999999998</v>
      </c>
      <c r="J5374">
        <v>6.1710000000000003</v>
      </c>
      <c r="K5374">
        <v>-23.614999999999998</v>
      </c>
      <c r="L5374">
        <v>94.06</v>
      </c>
      <c r="M5374">
        <v>35820.241999999998</v>
      </c>
      <c r="N5374">
        <v>0</v>
      </c>
      <c r="O5374">
        <v>0</v>
      </c>
      <c r="P5374">
        <v>1.637</v>
      </c>
      <c r="Q5374">
        <v>326.48599999999999</v>
      </c>
      <c r="R5374">
        <v>35818.605000000003</v>
      </c>
      <c r="S5374">
        <v>35492.120000000003</v>
      </c>
    </row>
    <row r="5375" spans="1:19" x14ac:dyDescent="0.3">
      <c r="A5375">
        <v>2021</v>
      </c>
      <c r="B5375">
        <v>8</v>
      </c>
      <c r="C5375">
        <v>12</v>
      </c>
      <c r="D5375">
        <v>22</v>
      </c>
      <c r="E5375">
        <v>30705.916000000001</v>
      </c>
      <c r="F5375">
        <v>1123.6030000000001</v>
      </c>
      <c r="G5375">
        <v>95.135000000000005</v>
      </c>
      <c r="H5375">
        <v>62.030999999999999</v>
      </c>
      <c r="I5375">
        <v>669.53200000000004</v>
      </c>
      <c r="J5375">
        <v>5.7759999999999998</v>
      </c>
      <c r="K5375">
        <v>14.704000000000001</v>
      </c>
      <c r="L5375">
        <v>93.275999999999996</v>
      </c>
      <c r="M5375">
        <v>32674.838</v>
      </c>
      <c r="N5375">
        <v>0</v>
      </c>
      <c r="O5375">
        <v>0</v>
      </c>
      <c r="P5375">
        <v>-11.151</v>
      </c>
      <c r="Q5375">
        <v>286.95400000000001</v>
      </c>
      <c r="R5375">
        <v>32685.989000000001</v>
      </c>
      <c r="S5375">
        <v>32399.036</v>
      </c>
    </row>
    <row r="5376" spans="1:19" x14ac:dyDescent="0.3">
      <c r="A5376">
        <v>2021</v>
      </c>
      <c r="B5376">
        <v>8</v>
      </c>
      <c r="C5376">
        <v>12</v>
      </c>
      <c r="D5376">
        <v>23</v>
      </c>
      <c r="E5376">
        <v>27798.688999999998</v>
      </c>
      <c r="F5376">
        <v>1292.2560000000001</v>
      </c>
      <c r="G5376">
        <v>86.367000000000004</v>
      </c>
      <c r="H5376">
        <v>62.825000000000003</v>
      </c>
      <c r="I5376">
        <v>1124.624</v>
      </c>
      <c r="J5376">
        <v>6.3360000000000003</v>
      </c>
      <c r="K5376">
        <v>33.936999999999998</v>
      </c>
      <c r="L5376">
        <v>91.641000000000005</v>
      </c>
      <c r="M5376">
        <v>30410.309000000001</v>
      </c>
      <c r="N5376">
        <v>0</v>
      </c>
      <c r="O5376">
        <v>0</v>
      </c>
      <c r="P5376">
        <v>-14.542</v>
      </c>
      <c r="Q5376">
        <v>244.67599999999999</v>
      </c>
      <c r="R5376">
        <v>30424.850999999999</v>
      </c>
      <c r="S5376">
        <v>30180.174999999999</v>
      </c>
    </row>
    <row r="5377" spans="1:19" x14ac:dyDescent="0.3">
      <c r="A5377">
        <v>2021</v>
      </c>
      <c r="B5377">
        <v>8</v>
      </c>
      <c r="C5377">
        <v>12</v>
      </c>
      <c r="D5377">
        <v>24</v>
      </c>
      <c r="E5377">
        <v>25314.784</v>
      </c>
      <c r="F5377">
        <v>1556.354</v>
      </c>
      <c r="G5377">
        <v>78.712999999999994</v>
      </c>
      <c r="H5377">
        <v>62.645000000000003</v>
      </c>
      <c r="I5377">
        <v>999.05899999999997</v>
      </c>
      <c r="J5377">
        <v>6.2009999999999996</v>
      </c>
      <c r="K5377">
        <v>39.987000000000002</v>
      </c>
      <c r="L5377">
        <v>89.597999999999999</v>
      </c>
      <c r="M5377">
        <v>28068.627</v>
      </c>
      <c r="N5377">
        <v>0</v>
      </c>
      <c r="O5377">
        <v>0</v>
      </c>
      <c r="P5377">
        <v>-23.413</v>
      </c>
      <c r="Q5377">
        <v>208.221</v>
      </c>
      <c r="R5377">
        <v>28092.04</v>
      </c>
      <c r="S5377">
        <v>27883.819</v>
      </c>
    </row>
    <row r="5378" spans="1:19" x14ac:dyDescent="0.3">
      <c r="A5378">
        <v>2021</v>
      </c>
      <c r="B5378">
        <v>8</v>
      </c>
      <c r="C5378">
        <v>13</v>
      </c>
      <c r="D5378">
        <v>1</v>
      </c>
      <c r="E5378">
        <v>23555.891</v>
      </c>
      <c r="F5378">
        <v>1683.3140000000001</v>
      </c>
      <c r="G5378">
        <v>79.31</v>
      </c>
      <c r="H5378">
        <v>62.432000000000002</v>
      </c>
      <c r="I5378">
        <v>709.25599999999997</v>
      </c>
      <c r="J5378">
        <v>6.0380000000000003</v>
      </c>
      <c r="K5378">
        <v>38.348999999999997</v>
      </c>
      <c r="L5378">
        <v>88.478999999999999</v>
      </c>
      <c r="M5378">
        <v>26143.760999999999</v>
      </c>
      <c r="N5378">
        <v>0</v>
      </c>
      <c r="O5378">
        <v>0</v>
      </c>
      <c r="P5378">
        <v>-19.059999999999999</v>
      </c>
      <c r="Q5378">
        <v>184.16399999999999</v>
      </c>
      <c r="R5378">
        <v>26162.821</v>
      </c>
      <c r="S5378">
        <v>25978.656999999999</v>
      </c>
    </row>
    <row r="5379" spans="1:19" x14ac:dyDescent="0.3">
      <c r="A5379">
        <v>2021</v>
      </c>
      <c r="B5379">
        <v>8</v>
      </c>
      <c r="C5379">
        <v>13</v>
      </c>
      <c r="D5379">
        <v>2</v>
      </c>
      <c r="E5379">
        <v>22572.493999999999</v>
      </c>
      <c r="F5379">
        <v>1800.98</v>
      </c>
      <c r="G5379">
        <v>74.667000000000002</v>
      </c>
      <c r="H5379">
        <v>62.401000000000003</v>
      </c>
      <c r="I5379">
        <v>424.76799999999997</v>
      </c>
      <c r="J5379">
        <v>5.9470000000000001</v>
      </c>
      <c r="K5379">
        <v>33.409999999999997</v>
      </c>
      <c r="L5379">
        <v>87.884</v>
      </c>
      <c r="M5379">
        <v>24987.883999999998</v>
      </c>
      <c r="N5379">
        <v>0</v>
      </c>
      <c r="O5379">
        <v>0</v>
      </c>
      <c r="P5379">
        <v>-14.534000000000001</v>
      </c>
      <c r="Q5379">
        <v>171.809</v>
      </c>
      <c r="R5379">
        <v>25002.418000000001</v>
      </c>
      <c r="S5379">
        <v>24830.609</v>
      </c>
    </row>
    <row r="5380" spans="1:19" x14ac:dyDescent="0.3">
      <c r="A5380">
        <v>2021</v>
      </c>
      <c r="B5380">
        <v>8</v>
      </c>
      <c r="C5380">
        <v>13</v>
      </c>
      <c r="D5380">
        <v>3</v>
      </c>
      <c r="E5380">
        <v>22094.623</v>
      </c>
      <c r="F5380">
        <v>1807.152</v>
      </c>
      <c r="G5380">
        <v>70.884</v>
      </c>
      <c r="H5380">
        <v>62.558999999999997</v>
      </c>
      <c r="I5380">
        <v>241.59299999999999</v>
      </c>
      <c r="J5380">
        <v>5.7679999999999998</v>
      </c>
      <c r="K5380">
        <v>29.995999999999999</v>
      </c>
      <c r="L5380">
        <v>87.619</v>
      </c>
      <c r="M5380">
        <v>24329.308000000001</v>
      </c>
      <c r="N5380">
        <v>0</v>
      </c>
      <c r="O5380">
        <v>0</v>
      </c>
      <c r="P5380">
        <v>-8.3719999999999999</v>
      </c>
      <c r="Q5380">
        <v>165.41900000000001</v>
      </c>
      <c r="R5380">
        <v>24337.68</v>
      </c>
      <c r="S5380">
        <v>24172.260999999999</v>
      </c>
    </row>
    <row r="5381" spans="1:19" x14ac:dyDescent="0.3">
      <c r="A5381">
        <v>2021</v>
      </c>
      <c r="B5381">
        <v>8</v>
      </c>
      <c r="C5381">
        <v>13</v>
      </c>
      <c r="D5381">
        <v>4</v>
      </c>
      <c r="E5381">
        <v>22355.258000000002</v>
      </c>
      <c r="F5381">
        <v>1811.9480000000001</v>
      </c>
      <c r="G5381">
        <v>68.462000000000003</v>
      </c>
      <c r="H5381">
        <v>62.904000000000003</v>
      </c>
      <c r="I5381">
        <v>121.383</v>
      </c>
      <c r="J5381">
        <v>4.4950000000000001</v>
      </c>
      <c r="K5381">
        <v>28.152999999999999</v>
      </c>
      <c r="L5381">
        <v>87.760999999999996</v>
      </c>
      <c r="M5381">
        <v>24471.901999999998</v>
      </c>
      <c r="N5381">
        <v>0</v>
      </c>
      <c r="O5381">
        <v>0</v>
      </c>
      <c r="P5381">
        <v>-5.274</v>
      </c>
      <c r="Q5381">
        <v>165.11799999999999</v>
      </c>
      <c r="R5381">
        <v>24477.175999999999</v>
      </c>
      <c r="S5381">
        <v>24312.059000000001</v>
      </c>
    </row>
    <row r="5382" spans="1:19" x14ac:dyDescent="0.3">
      <c r="A5382">
        <v>2021</v>
      </c>
      <c r="B5382">
        <v>8</v>
      </c>
      <c r="C5382">
        <v>13</v>
      </c>
      <c r="D5382">
        <v>5</v>
      </c>
      <c r="E5382">
        <v>23435.269</v>
      </c>
      <c r="F5382">
        <v>1706.076</v>
      </c>
      <c r="G5382">
        <v>68.269000000000005</v>
      </c>
      <c r="H5382">
        <v>63.338999999999999</v>
      </c>
      <c r="I5382">
        <v>84.954999999999998</v>
      </c>
      <c r="J5382">
        <v>2.8220000000000001</v>
      </c>
      <c r="K5382">
        <v>12.721</v>
      </c>
      <c r="L5382">
        <v>88.385000000000005</v>
      </c>
      <c r="M5382">
        <v>25393.565999999999</v>
      </c>
      <c r="N5382">
        <v>0</v>
      </c>
      <c r="O5382">
        <v>0</v>
      </c>
      <c r="P5382">
        <v>-5.5880000000000001</v>
      </c>
      <c r="Q5382">
        <v>175.21100000000001</v>
      </c>
      <c r="R5382">
        <v>25399.153999999999</v>
      </c>
      <c r="S5382">
        <v>25223.942999999999</v>
      </c>
    </row>
    <row r="5383" spans="1:19" x14ac:dyDescent="0.3">
      <c r="A5383">
        <v>2021</v>
      </c>
      <c r="B5383">
        <v>8</v>
      </c>
      <c r="C5383">
        <v>13</v>
      </c>
      <c r="D5383">
        <v>6</v>
      </c>
      <c r="E5383">
        <v>25350.012999999999</v>
      </c>
      <c r="F5383">
        <v>1526.683</v>
      </c>
      <c r="G5383">
        <v>70.418999999999997</v>
      </c>
      <c r="H5383">
        <v>64.373000000000005</v>
      </c>
      <c r="I5383">
        <v>149.79499999999999</v>
      </c>
      <c r="J5383">
        <v>3.399</v>
      </c>
      <c r="K5383">
        <v>5.718</v>
      </c>
      <c r="L5383">
        <v>89.570999999999998</v>
      </c>
      <c r="M5383">
        <v>27189.550999999999</v>
      </c>
      <c r="N5383">
        <v>59</v>
      </c>
      <c r="O5383">
        <v>0</v>
      </c>
      <c r="P5383">
        <v>-1.22</v>
      </c>
      <c r="Q5383">
        <v>194.79900000000001</v>
      </c>
      <c r="R5383">
        <v>27131.771000000001</v>
      </c>
      <c r="S5383">
        <v>26936.972000000002</v>
      </c>
    </row>
    <row r="5384" spans="1:19" x14ac:dyDescent="0.3">
      <c r="A5384">
        <v>2021</v>
      </c>
      <c r="B5384">
        <v>8</v>
      </c>
      <c r="C5384">
        <v>13</v>
      </c>
      <c r="D5384">
        <v>7</v>
      </c>
      <c r="E5384">
        <v>27272.334999999999</v>
      </c>
      <c r="F5384">
        <v>1364.508</v>
      </c>
      <c r="G5384">
        <v>72.087000000000003</v>
      </c>
      <c r="H5384">
        <v>64.319999999999993</v>
      </c>
      <c r="I5384">
        <v>294.92899999999997</v>
      </c>
      <c r="J5384">
        <v>4.1639999999999997</v>
      </c>
      <c r="K5384">
        <v>13.766</v>
      </c>
      <c r="L5384">
        <v>91.231999999999999</v>
      </c>
      <c r="M5384">
        <v>29105.255000000001</v>
      </c>
      <c r="N5384">
        <v>971.89200000000005</v>
      </c>
      <c r="O5384">
        <v>0</v>
      </c>
      <c r="P5384">
        <v>-0.58199999999999996</v>
      </c>
      <c r="Q5384">
        <v>231.59100000000001</v>
      </c>
      <c r="R5384">
        <v>28133.944</v>
      </c>
      <c r="S5384">
        <v>27902.352999999999</v>
      </c>
    </row>
    <row r="5385" spans="1:19" x14ac:dyDescent="0.3">
      <c r="A5385">
        <v>2021</v>
      </c>
      <c r="B5385">
        <v>8</v>
      </c>
      <c r="C5385">
        <v>13</v>
      </c>
      <c r="D5385">
        <v>8</v>
      </c>
      <c r="E5385">
        <v>29450.438999999998</v>
      </c>
      <c r="F5385">
        <v>1271.4690000000001</v>
      </c>
      <c r="G5385">
        <v>77.668999999999997</v>
      </c>
      <c r="H5385">
        <v>62.911000000000001</v>
      </c>
      <c r="I5385">
        <v>488.18</v>
      </c>
      <c r="J5385">
        <v>4.9000000000000004</v>
      </c>
      <c r="K5385">
        <v>8.0670000000000002</v>
      </c>
      <c r="L5385">
        <v>92.792000000000002</v>
      </c>
      <c r="M5385">
        <v>31378.758000000002</v>
      </c>
      <c r="N5385">
        <v>3313.7370000000001</v>
      </c>
      <c r="O5385">
        <v>-19.858000000000001</v>
      </c>
      <c r="P5385">
        <v>0.29099999999999998</v>
      </c>
      <c r="Q5385">
        <v>277.50700000000001</v>
      </c>
      <c r="R5385">
        <v>28084.587</v>
      </c>
      <c r="S5385">
        <v>27807.08</v>
      </c>
    </row>
    <row r="5386" spans="1:19" x14ac:dyDescent="0.3">
      <c r="A5386">
        <v>2021</v>
      </c>
      <c r="B5386">
        <v>8</v>
      </c>
      <c r="C5386">
        <v>13</v>
      </c>
      <c r="D5386">
        <v>9</v>
      </c>
      <c r="E5386">
        <v>31498.018</v>
      </c>
      <c r="F5386">
        <v>1187.818</v>
      </c>
      <c r="G5386">
        <v>84.647000000000006</v>
      </c>
      <c r="H5386">
        <v>59.496000000000002</v>
      </c>
      <c r="I5386">
        <v>601.69799999999998</v>
      </c>
      <c r="J5386">
        <v>5.4370000000000003</v>
      </c>
      <c r="K5386">
        <v>8.0120000000000005</v>
      </c>
      <c r="L5386">
        <v>93.498999999999995</v>
      </c>
      <c r="M5386">
        <v>33453.978999999999</v>
      </c>
      <c r="N5386">
        <v>5749.2209999999995</v>
      </c>
      <c r="O5386">
        <v>-64.105000000000004</v>
      </c>
      <c r="P5386">
        <v>0.41799999999999998</v>
      </c>
      <c r="Q5386">
        <v>320.11200000000002</v>
      </c>
      <c r="R5386">
        <v>27768.444</v>
      </c>
      <c r="S5386">
        <v>27448.330999999998</v>
      </c>
    </row>
    <row r="5387" spans="1:19" x14ac:dyDescent="0.3">
      <c r="A5387">
        <v>2021</v>
      </c>
      <c r="B5387">
        <v>8</v>
      </c>
      <c r="C5387">
        <v>13</v>
      </c>
      <c r="D5387">
        <v>10</v>
      </c>
      <c r="E5387">
        <v>33902.821000000004</v>
      </c>
      <c r="F5387">
        <v>1112.9490000000001</v>
      </c>
      <c r="G5387">
        <v>92.932000000000002</v>
      </c>
      <c r="H5387">
        <v>57.3</v>
      </c>
      <c r="I5387">
        <v>568.28399999999999</v>
      </c>
      <c r="J5387">
        <v>5.7370000000000001</v>
      </c>
      <c r="K5387">
        <v>15.641</v>
      </c>
      <c r="L5387">
        <v>93.998999999999995</v>
      </c>
      <c r="M5387">
        <v>35756.731</v>
      </c>
      <c r="N5387">
        <v>7744.4250000000002</v>
      </c>
      <c r="O5387">
        <v>-92.906000000000006</v>
      </c>
      <c r="P5387">
        <v>1.3819999999999999</v>
      </c>
      <c r="Q5387">
        <v>355.06700000000001</v>
      </c>
      <c r="R5387">
        <v>28103.83</v>
      </c>
      <c r="S5387">
        <v>27748.761999999999</v>
      </c>
    </row>
    <row r="5388" spans="1:19" x14ac:dyDescent="0.3">
      <c r="A5388">
        <v>2021</v>
      </c>
      <c r="B5388">
        <v>8</v>
      </c>
      <c r="C5388">
        <v>13</v>
      </c>
      <c r="D5388">
        <v>11</v>
      </c>
      <c r="E5388">
        <v>35797.976999999999</v>
      </c>
      <c r="F5388">
        <v>1040.0419999999999</v>
      </c>
      <c r="G5388">
        <v>101.279</v>
      </c>
      <c r="H5388">
        <v>56.639000000000003</v>
      </c>
      <c r="I5388">
        <v>483.69600000000003</v>
      </c>
      <c r="J5388">
        <v>5.8719999999999999</v>
      </c>
      <c r="K5388">
        <v>17.873000000000001</v>
      </c>
      <c r="L5388">
        <v>94.328000000000003</v>
      </c>
      <c r="M5388">
        <v>37496.425999999999</v>
      </c>
      <c r="N5388">
        <v>9085.0499999999993</v>
      </c>
      <c r="O5388">
        <v>-102.77500000000001</v>
      </c>
      <c r="P5388">
        <v>3.6040000000000001</v>
      </c>
      <c r="Q5388">
        <v>388.714</v>
      </c>
      <c r="R5388">
        <v>28510.546999999999</v>
      </c>
      <c r="S5388">
        <v>28121.832999999999</v>
      </c>
    </row>
    <row r="5389" spans="1:19" x14ac:dyDescent="0.3">
      <c r="A5389">
        <v>2021</v>
      </c>
      <c r="B5389">
        <v>8</v>
      </c>
      <c r="C5389">
        <v>13</v>
      </c>
      <c r="D5389">
        <v>12</v>
      </c>
      <c r="E5389">
        <v>37549.076000000001</v>
      </c>
      <c r="F5389">
        <v>973.04200000000003</v>
      </c>
      <c r="G5389">
        <v>109.706</v>
      </c>
      <c r="H5389">
        <v>56.183</v>
      </c>
      <c r="I5389">
        <v>447.51600000000002</v>
      </c>
      <c r="J5389">
        <v>5.8419999999999996</v>
      </c>
      <c r="K5389">
        <v>7.37</v>
      </c>
      <c r="L5389">
        <v>94.569000000000003</v>
      </c>
      <c r="M5389">
        <v>39133.597999999998</v>
      </c>
      <c r="N5389">
        <v>9773.4709999999995</v>
      </c>
      <c r="O5389">
        <v>-59.262</v>
      </c>
      <c r="P5389">
        <v>7.3280000000000003</v>
      </c>
      <c r="Q5389">
        <v>418.48500000000001</v>
      </c>
      <c r="R5389">
        <v>29412.06</v>
      </c>
      <c r="S5389">
        <v>28993.575000000001</v>
      </c>
    </row>
    <row r="5390" spans="1:19" x14ac:dyDescent="0.3">
      <c r="A5390">
        <v>2021</v>
      </c>
      <c r="B5390">
        <v>8</v>
      </c>
      <c r="C5390">
        <v>13</v>
      </c>
      <c r="D5390">
        <v>13</v>
      </c>
      <c r="E5390">
        <v>39323.525000000001</v>
      </c>
      <c r="F5390">
        <v>842.49699999999996</v>
      </c>
      <c r="G5390">
        <v>116.297</v>
      </c>
      <c r="H5390">
        <v>57.08</v>
      </c>
      <c r="I5390">
        <v>423.50099999999998</v>
      </c>
      <c r="J5390">
        <v>5.7359999999999998</v>
      </c>
      <c r="K5390">
        <v>5.1470000000000002</v>
      </c>
      <c r="L5390">
        <v>94.760999999999996</v>
      </c>
      <c r="M5390">
        <v>40752.247000000003</v>
      </c>
      <c r="N5390">
        <v>9789.0040000000008</v>
      </c>
      <c r="O5390">
        <v>-18.823</v>
      </c>
      <c r="P5390">
        <v>7.9219999999999997</v>
      </c>
      <c r="Q5390">
        <v>447.19400000000002</v>
      </c>
      <c r="R5390">
        <v>30974.144</v>
      </c>
      <c r="S5390">
        <v>30526.95</v>
      </c>
    </row>
    <row r="5391" spans="1:19" x14ac:dyDescent="0.3">
      <c r="A5391">
        <v>2021</v>
      </c>
      <c r="B5391">
        <v>8</v>
      </c>
      <c r="C5391">
        <v>13</v>
      </c>
      <c r="D5391">
        <v>14</v>
      </c>
      <c r="E5391">
        <v>40767.046000000002</v>
      </c>
      <c r="F5391">
        <v>773.245</v>
      </c>
      <c r="G5391">
        <v>120.545</v>
      </c>
      <c r="H5391">
        <v>55.65</v>
      </c>
      <c r="I5391">
        <v>351.24599999999998</v>
      </c>
      <c r="J5391">
        <v>5.0949999999999998</v>
      </c>
      <c r="K5391">
        <v>-10.763</v>
      </c>
      <c r="L5391">
        <v>94.894999999999996</v>
      </c>
      <c r="M5391">
        <v>42036.413</v>
      </c>
      <c r="N5391">
        <v>9226.0990000000002</v>
      </c>
      <c r="O5391">
        <v>-5.2690000000000001</v>
      </c>
      <c r="P5391">
        <v>5.52</v>
      </c>
      <c r="Q5391">
        <v>474.47800000000001</v>
      </c>
      <c r="R5391">
        <v>32810.063999999998</v>
      </c>
      <c r="S5391">
        <v>32335.585999999999</v>
      </c>
    </row>
    <row r="5392" spans="1:19" x14ac:dyDescent="0.3">
      <c r="A5392">
        <v>2021</v>
      </c>
      <c r="B5392">
        <v>8</v>
      </c>
      <c r="C5392">
        <v>13</v>
      </c>
      <c r="D5392">
        <v>15</v>
      </c>
      <c r="E5392">
        <v>41600.491000000002</v>
      </c>
      <c r="F5392">
        <v>748.58699999999999</v>
      </c>
      <c r="G5392">
        <v>125.425</v>
      </c>
      <c r="H5392">
        <v>55.393000000000001</v>
      </c>
      <c r="I5392">
        <v>284.096</v>
      </c>
      <c r="J5392">
        <v>4.0839999999999996</v>
      </c>
      <c r="K5392">
        <v>-14.9</v>
      </c>
      <c r="L5392">
        <v>94.953000000000003</v>
      </c>
      <c r="M5392">
        <v>42772.703000000001</v>
      </c>
      <c r="N5392">
        <v>7996.3180000000002</v>
      </c>
      <c r="O5392">
        <v>-1.7</v>
      </c>
      <c r="P5392">
        <v>6.7050000000000001</v>
      </c>
      <c r="Q5392">
        <v>494.964</v>
      </c>
      <c r="R5392">
        <v>34771.381000000001</v>
      </c>
      <c r="S5392">
        <v>34276.417000000001</v>
      </c>
    </row>
    <row r="5393" spans="1:19" x14ac:dyDescent="0.3">
      <c r="A5393">
        <v>2021</v>
      </c>
      <c r="B5393">
        <v>8</v>
      </c>
      <c r="C5393">
        <v>13</v>
      </c>
      <c r="D5393">
        <v>16</v>
      </c>
      <c r="E5393">
        <v>41754.713000000003</v>
      </c>
      <c r="F5393">
        <v>715.71299999999997</v>
      </c>
      <c r="G5393">
        <v>126.4</v>
      </c>
      <c r="H5393">
        <v>56.247999999999998</v>
      </c>
      <c r="I5393">
        <v>91.177000000000007</v>
      </c>
      <c r="J5393">
        <v>1.821</v>
      </c>
      <c r="K5393">
        <v>-71.397999999999996</v>
      </c>
      <c r="L5393">
        <v>94.968999999999994</v>
      </c>
      <c r="M5393">
        <v>42643.241999999998</v>
      </c>
      <c r="N5393">
        <v>6137.7640000000001</v>
      </c>
      <c r="O5393">
        <v>1.49</v>
      </c>
      <c r="P5393">
        <v>6.1719999999999997</v>
      </c>
      <c r="Q5393">
        <v>502.81</v>
      </c>
      <c r="R5393">
        <v>36497.815999999999</v>
      </c>
      <c r="S5393">
        <v>35995.006000000001</v>
      </c>
    </row>
    <row r="5394" spans="1:19" x14ac:dyDescent="0.3">
      <c r="A5394">
        <v>2021</v>
      </c>
      <c r="B5394">
        <v>8</v>
      </c>
      <c r="C5394">
        <v>13</v>
      </c>
      <c r="D5394">
        <v>17</v>
      </c>
      <c r="E5394">
        <v>40851.360000000001</v>
      </c>
      <c r="F5394">
        <v>697.553</v>
      </c>
      <c r="G5394">
        <v>126.224</v>
      </c>
      <c r="H5394">
        <v>56.774999999999999</v>
      </c>
      <c r="I5394">
        <v>98.588999999999999</v>
      </c>
      <c r="J5394">
        <v>2.069</v>
      </c>
      <c r="K5394">
        <v>-106.108</v>
      </c>
      <c r="L5394">
        <v>94.918000000000006</v>
      </c>
      <c r="M5394">
        <v>41695.156000000003</v>
      </c>
      <c r="N5394">
        <v>3799.6709999999998</v>
      </c>
      <c r="O5394">
        <v>25.024999999999999</v>
      </c>
      <c r="P5394">
        <v>7.298</v>
      </c>
      <c r="Q5394">
        <v>497.54599999999999</v>
      </c>
      <c r="R5394">
        <v>37863.161999999997</v>
      </c>
      <c r="S5394">
        <v>37365.616000000002</v>
      </c>
    </row>
    <row r="5395" spans="1:19" x14ac:dyDescent="0.3">
      <c r="A5395">
        <v>2021</v>
      </c>
      <c r="B5395">
        <v>8</v>
      </c>
      <c r="C5395">
        <v>13</v>
      </c>
      <c r="D5395">
        <v>18</v>
      </c>
      <c r="E5395">
        <v>39063.646000000001</v>
      </c>
      <c r="F5395">
        <v>731.52200000000005</v>
      </c>
      <c r="G5395">
        <v>124.556</v>
      </c>
      <c r="H5395">
        <v>58.286999999999999</v>
      </c>
      <c r="I5395">
        <v>124.655</v>
      </c>
      <c r="J5395">
        <v>2.0009999999999999</v>
      </c>
      <c r="K5395">
        <v>-106.081</v>
      </c>
      <c r="L5395">
        <v>94.772000000000006</v>
      </c>
      <c r="M5395">
        <v>39968.803</v>
      </c>
      <c r="N5395">
        <v>1338.2470000000001</v>
      </c>
      <c r="O5395">
        <v>75.043000000000006</v>
      </c>
      <c r="P5395">
        <v>-2.7010000000000001</v>
      </c>
      <c r="Q5395">
        <v>471.488</v>
      </c>
      <c r="R5395">
        <v>38558.213000000003</v>
      </c>
      <c r="S5395">
        <v>38086.724999999999</v>
      </c>
    </row>
    <row r="5396" spans="1:19" x14ac:dyDescent="0.3">
      <c r="A5396">
        <v>2021</v>
      </c>
      <c r="B5396">
        <v>8</v>
      </c>
      <c r="C5396">
        <v>13</v>
      </c>
      <c r="D5396">
        <v>19</v>
      </c>
      <c r="E5396">
        <v>37391.127</v>
      </c>
      <c r="F5396">
        <v>773.77</v>
      </c>
      <c r="G5396">
        <v>119.404</v>
      </c>
      <c r="H5396">
        <v>57.921999999999997</v>
      </c>
      <c r="I5396">
        <v>137.489</v>
      </c>
      <c r="J5396">
        <v>1.8859999999999999</v>
      </c>
      <c r="K5396">
        <v>-108.629</v>
      </c>
      <c r="L5396">
        <v>94.578000000000003</v>
      </c>
      <c r="M5396">
        <v>38348.142</v>
      </c>
      <c r="N5396">
        <v>119.456</v>
      </c>
      <c r="O5396">
        <v>94.399000000000001</v>
      </c>
      <c r="P5396">
        <v>1.9970000000000001</v>
      </c>
      <c r="Q5396">
        <v>421.48399999999998</v>
      </c>
      <c r="R5396">
        <v>38132.29</v>
      </c>
      <c r="S5396">
        <v>37710.805999999997</v>
      </c>
    </row>
    <row r="5397" spans="1:19" x14ac:dyDescent="0.3">
      <c r="A5397">
        <v>2021</v>
      </c>
      <c r="B5397">
        <v>8</v>
      </c>
      <c r="C5397">
        <v>13</v>
      </c>
      <c r="D5397">
        <v>20</v>
      </c>
      <c r="E5397">
        <v>36893.849000000002</v>
      </c>
      <c r="F5397">
        <v>829.07399999999996</v>
      </c>
      <c r="G5397">
        <v>112.34699999999999</v>
      </c>
      <c r="H5397">
        <v>58.515999999999998</v>
      </c>
      <c r="I5397">
        <v>165.87</v>
      </c>
      <c r="J5397">
        <v>3.3860000000000001</v>
      </c>
      <c r="K5397">
        <v>-105.86499999999999</v>
      </c>
      <c r="L5397">
        <v>94.498999999999995</v>
      </c>
      <c r="M5397">
        <v>37939.328000000001</v>
      </c>
      <c r="N5397">
        <v>1.9E-2</v>
      </c>
      <c r="O5397">
        <v>92.843000000000004</v>
      </c>
      <c r="P5397">
        <v>5.4039999999999999</v>
      </c>
      <c r="Q5397">
        <v>371.178</v>
      </c>
      <c r="R5397">
        <v>37841.063000000002</v>
      </c>
      <c r="S5397">
        <v>37469.885000000002</v>
      </c>
    </row>
    <row r="5398" spans="1:19" x14ac:dyDescent="0.3">
      <c r="A5398">
        <v>2021</v>
      </c>
      <c r="B5398">
        <v>8</v>
      </c>
      <c r="C5398">
        <v>13</v>
      </c>
      <c r="D5398">
        <v>21</v>
      </c>
      <c r="E5398">
        <v>34485.499000000003</v>
      </c>
      <c r="F5398">
        <v>930.74400000000003</v>
      </c>
      <c r="G5398">
        <v>106.203</v>
      </c>
      <c r="H5398">
        <v>60.552999999999997</v>
      </c>
      <c r="I5398">
        <v>599.99599999999998</v>
      </c>
      <c r="J5398">
        <v>6.1710000000000003</v>
      </c>
      <c r="K5398">
        <v>-23.882000000000001</v>
      </c>
      <c r="L5398">
        <v>94.125</v>
      </c>
      <c r="M5398">
        <v>36153.207000000002</v>
      </c>
      <c r="N5398">
        <v>0</v>
      </c>
      <c r="O5398">
        <v>0</v>
      </c>
      <c r="P5398">
        <v>1.637</v>
      </c>
      <c r="Q5398">
        <v>325.41000000000003</v>
      </c>
      <c r="R5398">
        <v>36151.57</v>
      </c>
      <c r="S5398">
        <v>35826.159</v>
      </c>
    </row>
    <row r="5399" spans="1:19" x14ac:dyDescent="0.3">
      <c r="A5399">
        <v>2021</v>
      </c>
      <c r="B5399">
        <v>8</v>
      </c>
      <c r="C5399">
        <v>13</v>
      </c>
      <c r="D5399">
        <v>22</v>
      </c>
      <c r="E5399">
        <v>30832.445</v>
      </c>
      <c r="F5399">
        <v>1123.6030000000001</v>
      </c>
      <c r="G5399">
        <v>98.013999999999996</v>
      </c>
      <c r="H5399">
        <v>62.04</v>
      </c>
      <c r="I5399">
        <v>669.53200000000004</v>
      </c>
      <c r="J5399">
        <v>5.7759999999999998</v>
      </c>
      <c r="K5399">
        <v>14.978</v>
      </c>
      <c r="L5399">
        <v>93.313000000000002</v>
      </c>
      <c r="M5399">
        <v>32801.686000000002</v>
      </c>
      <c r="N5399">
        <v>0</v>
      </c>
      <c r="O5399">
        <v>0</v>
      </c>
      <c r="P5399">
        <v>-11.151</v>
      </c>
      <c r="Q5399">
        <v>285.62099999999998</v>
      </c>
      <c r="R5399">
        <v>32812.837</v>
      </c>
      <c r="S5399">
        <v>32527.216</v>
      </c>
    </row>
    <row r="5400" spans="1:19" x14ac:dyDescent="0.3">
      <c r="A5400">
        <v>2021</v>
      </c>
      <c r="B5400">
        <v>8</v>
      </c>
      <c r="C5400">
        <v>13</v>
      </c>
      <c r="D5400">
        <v>23</v>
      </c>
      <c r="E5400">
        <v>27721.294999999998</v>
      </c>
      <c r="F5400">
        <v>1292.2560000000001</v>
      </c>
      <c r="G5400">
        <v>90.114999999999995</v>
      </c>
      <c r="H5400">
        <v>62.777999999999999</v>
      </c>
      <c r="I5400">
        <v>1123.501</v>
      </c>
      <c r="J5400">
        <v>4.9880000000000004</v>
      </c>
      <c r="K5400">
        <v>35.234000000000002</v>
      </c>
      <c r="L5400">
        <v>91.537999999999997</v>
      </c>
      <c r="M5400">
        <v>30331.59</v>
      </c>
      <c r="N5400">
        <v>0</v>
      </c>
      <c r="O5400">
        <v>0</v>
      </c>
      <c r="P5400">
        <v>-14.542</v>
      </c>
      <c r="Q5400">
        <v>244.691</v>
      </c>
      <c r="R5400">
        <v>30346.132000000001</v>
      </c>
      <c r="S5400">
        <v>30101.440999999999</v>
      </c>
    </row>
    <row r="5401" spans="1:19" x14ac:dyDescent="0.3">
      <c r="A5401">
        <v>2021</v>
      </c>
      <c r="B5401">
        <v>8</v>
      </c>
      <c r="C5401">
        <v>13</v>
      </c>
      <c r="D5401">
        <v>24</v>
      </c>
      <c r="E5401">
        <v>25317.704000000002</v>
      </c>
      <c r="F5401">
        <v>1556.354</v>
      </c>
      <c r="G5401">
        <v>82.444000000000003</v>
      </c>
      <c r="H5401">
        <v>62.658000000000001</v>
      </c>
      <c r="I5401">
        <v>914.98099999999999</v>
      </c>
      <c r="J5401">
        <v>2.2050000000000001</v>
      </c>
      <c r="K5401">
        <v>41.735999999999997</v>
      </c>
      <c r="L5401">
        <v>89.572000000000003</v>
      </c>
      <c r="M5401">
        <v>27985.21</v>
      </c>
      <c r="N5401">
        <v>0</v>
      </c>
      <c r="O5401">
        <v>0</v>
      </c>
      <c r="P5401">
        <v>-23.413</v>
      </c>
      <c r="Q5401">
        <v>210.05099999999999</v>
      </c>
      <c r="R5401">
        <v>28008.623</v>
      </c>
      <c r="S5401">
        <v>27798.572</v>
      </c>
    </row>
    <row r="5402" spans="1:19" x14ac:dyDescent="0.3">
      <c r="A5402">
        <v>2021</v>
      </c>
      <c r="B5402">
        <v>8</v>
      </c>
      <c r="C5402">
        <v>14</v>
      </c>
      <c r="D5402">
        <v>1</v>
      </c>
      <c r="E5402">
        <v>22490.594000000001</v>
      </c>
      <c r="F5402">
        <v>1663.8989999999999</v>
      </c>
      <c r="G5402">
        <v>72.998999999999995</v>
      </c>
      <c r="H5402">
        <v>62.573999999999998</v>
      </c>
      <c r="I5402">
        <v>776.048</v>
      </c>
      <c r="J5402">
        <v>2.1859999999999999</v>
      </c>
      <c r="K5402">
        <v>37.414000000000001</v>
      </c>
      <c r="L5402">
        <v>87.903000000000006</v>
      </c>
      <c r="M5402">
        <v>25120.617999999999</v>
      </c>
      <c r="N5402">
        <v>0</v>
      </c>
      <c r="O5402">
        <v>0</v>
      </c>
      <c r="P5402">
        <v>-19.059999999999999</v>
      </c>
      <c r="Q5402">
        <v>186.11099999999999</v>
      </c>
      <c r="R5402">
        <v>25139.678</v>
      </c>
      <c r="S5402">
        <v>24953.566999999999</v>
      </c>
    </row>
    <row r="5403" spans="1:19" x14ac:dyDescent="0.3">
      <c r="A5403">
        <v>2021</v>
      </c>
      <c r="B5403">
        <v>8</v>
      </c>
      <c r="C5403">
        <v>14</v>
      </c>
      <c r="D5403">
        <v>2</v>
      </c>
      <c r="E5403">
        <v>21483.706999999999</v>
      </c>
      <c r="F5403">
        <v>1773.173</v>
      </c>
      <c r="G5403">
        <v>68.864999999999995</v>
      </c>
      <c r="H5403">
        <v>62.491999999999997</v>
      </c>
      <c r="I5403">
        <v>521.38699999999994</v>
      </c>
      <c r="J5403">
        <v>2.2200000000000002</v>
      </c>
      <c r="K5403">
        <v>32.573</v>
      </c>
      <c r="L5403">
        <v>87.298000000000002</v>
      </c>
      <c r="M5403">
        <v>23962.848999999998</v>
      </c>
      <c r="N5403">
        <v>0</v>
      </c>
      <c r="O5403">
        <v>0</v>
      </c>
      <c r="P5403">
        <v>-14.534000000000001</v>
      </c>
      <c r="Q5403">
        <v>173.40799999999999</v>
      </c>
      <c r="R5403">
        <v>23977.383000000002</v>
      </c>
      <c r="S5403">
        <v>23803.974999999999</v>
      </c>
    </row>
    <row r="5404" spans="1:19" x14ac:dyDescent="0.3">
      <c r="A5404">
        <v>2021</v>
      </c>
      <c r="B5404">
        <v>8</v>
      </c>
      <c r="C5404">
        <v>14</v>
      </c>
      <c r="D5404">
        <v>3</v>
      </c>
      <c r="E5404">
        <v>21013.78</v>
      </c>
      <c r="F5404">
        <v>1797.085</v>
      </c>
      <c r="G5404">
        <v>65.222999999999999</v>
      </c>
      <c r="H5404">
        <v>62.584000000000003</v>
      </c>
      <c r="I5404">
        <v>330.22199999999998</v>
      </c>
      <c r="J5404">
        <v>2.1920000000000002</v>
      </c>
      <c r="K5404">
        <v>29.238</v>
      </c>
      <c r="L5404">
        <v>87.052999999999997</v>
      </c>
      <c r="M5404">
        <v>23322.153999999999</v>
      </c>
      <c r="N5404">
        <v>0</v>
      </c>
      <c r="O5404">
        <v>0</v>
      </c>
      <c r="P5404">
        <v>-8.3719999999999999</v>
      </c>
      <c r="Q5404">
        <v>165.988</v>
      </c>
      <c r="R5404">
        <v>23330.526000000002</v>
      </c>
      <c r="S5404">
        <v>23164.538</v>
      </c>
    </row>
    <row r="5405" spans="1:19" x14ac:dyDescent="0.3">
      <c r="A5405">
        <v>2021</v>
      </c>
      <c r="B5405">
        <v>8</v>
      </c>
      <c r="C5405">
        <v>14</v>
      </c>
      <c r="D5405">
        <v>4</v>
      </c>
      <c r="E5405">
        <v>21041.360000000001</v>
      </c>
      <c r="F5405">
        <v>1841.7380000000001</v>
      </c>
      <c r="G5405">
        <v>63.52</v>
      </c>
      <c r="H5405">
        <v>62.820999999999998</v>
      </c>
      <c r="I5405">
        <v>207.58500000000001</v>
      </c>
      <c r="J5405">
        <v>1.978</v>
      </c>
      <c r="K5405">
        <v>27.45</v>
      </c>
      <c r="L5405">
        <v>87.073999999999998</v>
      </c>
      <c r="M5405">
        <v>23270.006000000001</v>
      </c>
      <c r="N5405">
        <v>0</v>
      </c>
      <c r="O5405">
        <v>0</v>
      </c>
      <c r="P5405">
        <v>-5.274</v>
      </c>
      <c r="Q5405">
        <v>162.80699999999999</v>
      </c>
      <c r="R5405">
        <v>23275.279999999999</v>
      </c>
      <c r="S5405">
        <v>23112.472000000002</v>
      </c>
    </row>
    <row r="5406" spans="1:19" x14ac:dyDescent="0.3">
      <c r="A5406">
        <v>2021</v>
      </c>
      <c r="B5406">
        <v>8</v>
      </c>
      <c r="C5406">
        <v>14</v>
      </c>
      <c r="D5406">
        <v>5</v>
      </c>
      <c r="E5406">
        <v>21640.46</v>
      </c>
      <c r="F5406">
        <v>1824.9490000000001</v>
      </c>
      <c r="G5406">
        <v>63.634</v>
      </c>
      <c r="H5406">
        <v>63.145000000000003</v>
      </c>
      <c r="I5406">
        <v>119.679</v>
      </c>
      <c r="J5406">
        <v>1.9810000000000001</v>
      </c>
      <c r="K5406">
        <v>12.39</v>
      </c>
      <c r="L5406">
        <v>87.414000000000001</v>
      </c>
      <c r="M5406">
        <v>23750.018</v>
      </c>
      <c r="N5406">
        <v>0</v>
      </c>
      <c r="O5406">
        <v>0</v>
      </c>
      <c r="P5406">
        <v>-5.5880000000000001</v>
      </c>
      <c r="Q5406">
        <v>165.51300000000001</v>
      </c>
      <c r="R5406">
        <v>23755.606</v>
      </c>
      <c r="S5406">
        <v>23590.093000000001</v>
      </c>
    </row>
    <row r="5407" spans="1:19" x14ac:dyDescent="0.3">
      <c r="A5407">
        <v>2021</v>
      </c>
      <c r="B5407">
        <v>8</v>
      </c>
      <c r="C5407">
        <v>14</v>
      </c>
      <c r="D5407">
        <v>6</v>
      </c>
      <c r="E5407">
        <v>22531.718000000001</v>
      </c>
      <c r="F5407">
        <v>1763.07</v>
      </c>
      <c r="G5407">
        <v>65.555999999999997</v>
      </c>
      <c r="H5407">
        <v>63.78</v>
      </c>
      <c r="I5407">
        <v>75.995999999999995</v>
      </c>
      <c r="J5407">
        <v>2.302</v>
      </c>
      <c r="K5407">
        <v>5.4950000000000001</v>
      </c>
      <c r="L5407">
        <v>87.99</v>
      </c>
      <c r="M5407">
        <v>24530.350999999999</v>
      </c>
      <c r="N5407">
        <v>59</v>
      </c>
      <c r="O5407">
        <v>0</v>
      </c>
      <c r="P5407">
        <v>-1.22</v>
      </c>
      <c r="Q5407">
        <v>171.18700000000001</v>
      </c>
      <c r="R5407">
        <v>24472.57</v>
      </c>
      <c r="S5407">
        <v>24301.383000000002</v>
      </c>
    </row>
    <row r="5408" spans="1:19" x14ac:dyDescent="0.3">
      <c r="A5408">
        <v>2021</v>
      </c>
      <c r="B5408">
        <v>8</v>
      </c>
      <c r="C5408">
        <v>14</v>
      </c>
      <c r="D5408">
        <v>7</v>
      </c>
      <c r="E5408">
        <v>23892.895</v>
      </c>
      <c r="F5408">
        <v>1676.3409999999999</v>
      </c>
      <c r="G5408">
        <v>66.951999999999998</v>
      </c>
      <c r="H5408">
        <v>63.662999999999997</v>
      </c>
      <c r="I5408">
        <v>79.161000000000001</v>
      </c>
      <c r="J5408">
        <v>2.62</v>
      </c>
      <c r="K5408">
        <v>13.103</v>
      </c>
      <c r="L5408">
        <v>88.816999999999993</v>
      </c>
      <c r="M5408">
        <v>25816.600999999999</v>
      </c>
      <c r="N5408">
        <v>971.89200000000005</v>
      </c>
      <c r="O5408">
        <v>0</v>
      </c>
      <c r="P5408">
        <v>-0.58199999999999996</v>
      </c>
      <c r="Q5408">
        <v>192.053</v>
      </c>
      <c r="R5408">
        <v>24845.291000000001</v>
      </c>
      <c r="S5408">
        <v>24653.238000000001</v>
      </c>
    </row>
    <row r="5409" spans="1:19" x14ac:dyDescent="0.3">
      <c r="A5409">
        <v>2021</v>
      </c>
      <c r="B5409">
        <v>8</v>
      </c>
      <c r="C5409">
        <v>14</v>
      </c>
      <c r="D5409">
        <v>8</v>
      </c>
      <c r="E5409">
        <v>26010.02</v>
      </c>
      <c r="F5409">
        <v>1578.2670000000001</v>
      </c>
      <c r="G5409">
        <v>72.841999999999999</v>
      </c>
      <c r="H5409">
        <v>62.674999999999997</v>
      </c>
      <c r="I5409">
        <v>109.06699999999999</v>
      </c>
      <c r="J5409">
        <v>2.8879999999999999</v>
      </c>
      <c r="K5409">
        <v>7.6559999999999997</v>
      </c>
      <c r="L5409">
        <v>90.353999999999999</v>
      </c>
      <c r="M5409">
        <v>27860.927</v>
      </c>
      <c r="N5409">
        <v>3313.7370000000001</v>
      </c>
      <c r="O5409">
        <v>-19.858000000000001</v>
      </c>
      <c r="P5409">
        <v>0.29099999999999998</v>
      </c>
      <c r="Q5409">
        <v>227.47300000000001</v>
      </c>
      <c r="R5409">
        <v>24566.757000000001</v>
      </c>
      <c r="S5409">
        <v>24339.282999999999</v>
      </c>
    </row>
    <row r="5410" spans="1:19" x14ac:dyDescent="0.3">
      <c r="A5410">
        <v>2021</v>
      </c>
      <c r="B5410">
        <v>8</v>
      </c>
      <c r="C5410">
        <v>14</v>
      </c>
      <c r="D5410">
        <v>9</v>
      </c>
      <c r="E5410">
        <v>27777.781999999999</v>
      </c>
      <c r="F5410">
        <v>1451.9</v>
      </c>
      <c r="G5410">
        <v>79.337000000000003</v>
      </c>
      <c r="H5410">
        <v>59.726999999999997</v>
      </c>
      <c r="I5410">
        <v>148.09700000000001</v>
      </c>
      <c r="J5410">
        <v>3.0950000000000002</v>
      </c>
      <c r="K5410">
        <v>8.1509999999999998</v>
      </c>
      <c r="L5410">
        <v>91.69</v>
      </c>
      <c r="M5410">
        <v>29540.441999999999</v>
      </c>
      <c r="N5410">
        <v>5749.2209999999995</v>
      </c>
      <c r="O5410">
        <v>-64.105000000000004</v>
      </c>
      <c r="P5410">
        <v>0.41799999999999998</v>
      </c>
      <c r="Q5410">
        <v>266.68200000000002</v>
      </c>
      <c r="R5410">
        <v>23854.906999999999</v>
      </c>
      <c r="S5410">
        <v>23588.224999999999</v>
      </c>
    </row>
    <row r="5411" spans="1:19" x14ac:dyDescent="0.3">
      <c r="A5411">
        <v>2021</v>
      </c>
      <c r="B5411">
        <v>8</v>
      </c>
      <c r="C5411">
        <v>14</v>
      </c>
      <c r="D5411">
        <v>10</v>
      </c>
      <c r="E5411">
        <v>29490.598000000002</v>
      </c>
      <c r="F5411">
        <v>1338.17</v>
      </c>
      <c r="G5411">
        <v>87.087000000000003</v>
      </c>
      <c r="H5411">
        <v>57.831000000000003</v>
      </c>
      <c r="I5411">
        <v>183.595</v>
      </c>
      <c r="J5411">
        <v>3.2829999999999999</v>
      </c>
      <c r="K5411">
        <v>16.75</v>
      </c>
      <c r="L5411">
        <v>92.796000000000006</v>
      </c>
      <c r="M5411">
        <v>31183.023000000001</v>
      </c>
      <c r="N5411">
        <v>7744.4250000000002</v>
      </c>
      <c r="O5411">
        <v>-92.906000000000006</v>
      </c>
      <c r="P5411">
        <v>1.3819999999999999</v>
      </c>
      <c r="Q5411">
        <v>302.63600000000002</v>
      </c>
      <c r="R5411">
        <v>23530.121999999999</v>
      </c>
      <c r="S5411">
        <v>23227.487000000001</v>
      </c>
    </row>
    <row r="5412" spans="1:19" x14ac:dyDescent="0.3">
      <c r="A5412">
        <v>2021</v>
      </c>
      <c r="B5412">
        <v>8</v>
      </c>
      <c r="C5412">
        <v>14</v>
      </c>
      <c r="D5412">
        <v>11</v>
      </c>
      <c r="E5412">
        <v>30940.624</v>
      </c>
      <c r="F5412">
        <v>1239.184</v>
      </c>
      <c r="G5412">
        <v>95.539000000000001</v>
      </c>
      <c r="H5412">
        <v>57.37</v>
      </c>
      <c r="I5412">
        <v>236.779</v>
      </c>
      <c r="J5412">
        <v>3.4590000000000001</v>
      </c>
      <c r="K5412">
        <v>19.474</v>
      </c>
      <c r="L5412">
        <v>93.355000000000004</v>
      </c>
      <c r="M5412">
        <v>32590.245999999999</v>
      </c>
      <c r="N5412">
        <v>9085.0499999999993</v>
      </c>
      <c r="O5412">
        <v>-102.77500000000001</v>
      </c>
      <c r="P5412">
        <v>3.6040000000000001</v>
      </c>
      <c r="Q5412">
        <v>335.61200000000002</v>
      </c>
      <c r="R5412">
        <v>23604.366999999998</v>
      </c>
      <c r="S5412">
        <v>23268.755000000001</v>
      </c>
    </row>
    <row r="5413" spans="1:19" x14ac:dyDescent="0.3">
      <c r="A5413">
        <v>2021</v>
      </c>
      <c r="B5413">
        <v>8</v>
      </c>
      <c r="C5413">
        <v>14</v>
      </c>
      <c r="D5413">
        <v>12</v>
      </c>
      <c r="E5413">
        <v>32101.084999999999</v>
      </c>
      <c r="F5413">
        <v>1154.623</v>
      </c>
      <c r="G5413">
        <v>102.622</v>
      </c>
      <c r="H5413">
        <v>56.945</v>
      </c>
      <c r="I5413">
        <v>278.48500000000001</v>
      </c>
      <c r="J5413">
        <v>3.6019999999999999</v>
      </c>
      <c r="K5413">
        <v>8.6199999999999992</v>
      </c>
      <c r="L5413">
        <v>93.691000000000003</v>
      </c>
      <c r="M5413">
        <v>33697.050000000003</v>
      </c>
      <c r="N5413">
        <v>9773.4709999999995</v>
      </c>
      <c r="O5413">
        <v>-59.262</v>
      </c>
      <c r="P5413">
        <v>7.3280000000000003</v>
      </c>
      <c r="Q5413">
        <v>364.488</v>
      </c>
      <c r="R5413">
        <v>23975.512999999999</v>
      </c>
      <c r="S5413">
        <v>23611.024000000001</v>
      </c>
    </row>
    <row r="5414" spans="1:19" x14ac:dyDescent="0.3">
      <c r="A5414">
        <v>2021</v>
      </c>
      <c r="B5414">
        <v>8</v>
      </c>
      <c r="C5414">
        <v>14</v>
      </c>
      <c r="D5414">
        <v>13</v>
      </c>
      <c r="E5414">
        <v>33284.92</v>
      </c>
      <c r="F5414">
        <v>1013.958</v>
      </c>
      <c r="G5414">
        <v>109.486</v>
      </c>
      <c r="H5414">
        <v>57.713000000000001</v>
      </c>
      <c r="I5414">
        <v>291.09500000000003</v>
      </c>
      <c r="J5414">
        <v>3.601</v>
      </c>
      <c r="K5414">
        <v>6.532</v>
      </c>
      <c r="L5414">
        <v>93.95</v>
      </c>
      <c r="M5414">
        <v>34751.769</v>
      </c>
      <c r="N5414">
        <v>9789.0040000000008</v>
      </c>
      <c r="O5414">
        <v>-18.823</v>
      </c>
      <c r="P5414">
        <v>7.9219999999999997</v>
      </c>
      <c r="Q5414">
        <v>390.26</v>
      </c>
      <c r="R5414">
        <v>24973.666000000001</v>
      </c>
      <c r="S5414">
        <v>24583.404999999999</v>
      </c>
    </row>
    <row r="5415" spans="1:19" x14ac:dyDescent="0.3">
      <c r="A5415">
        <v>2021</v>
      </c>
      <c r="B5415">
        <v>8</v>
      </c>
      <c r="C5415">
        <v>14</v>
      </c>
      <c r="D5415">
        <v>14</v>
      </c>
      <c r="E5415">
        <v>34400.404000000002</v>
      </c>
      <c r="F5415">
        <v>928.33500000000004</v>
      </c>
      <c r="G5415">
        <v>114.849</v>
      </c>
      <c r="H5415">
        <v>56.444000000000003</v>
      </c>
      <c r="I5415">
        <v>281.34899999999999</v>
      </c>
      <c r="J5415">
        <v>3.157</v>
      </c>
      <c r="K5415">
        <v>-9.4600000000000009</v>
      </c>
      <c r="L5415">
        <v>94.156000000000006</v>
      </c>
      <c r="M5415">
        <v>35754.385000000002</v>
      </c>
      <c r="N5415">
        <v>9226.0990000000002</v>
      </c>
      <c r="O5415">
        <v>-5.2690000000000001</v>
      </c>
      <c r="P5415">
        <v>5.52</v>
      </c>
      <c r="Q5415">
        <v>412.3</v>
      </c>
      <c r="R5415">
        <v>26528.036</v>
      </c>
      <c r="S5415">
        <v>26115.736000000001</v>
      </c>
    </row>
    <row r="5416" spans="1:19" x14ac:dyDescent="0.3">
      <c r="A5416">
        <v>2021</v>
      </c>
      <c r="B5416">
        <v>8</v>
      </c>
      <c r="C5416">
        <v>14</v>
      </c>
      <c r="D5416">
        <v>15</v>
      </c>
      <c r="E5416">
        <v>35165.275999999998</v>
      </c>
      <c r="F5416">
        <v>892.93299999999999</v>
      </c>
      <c r="G5416">
        <v>118.553</v>
      </c>
      <c r="H5416">
        <v>56.098999999999997</v>
      </c>
      <c r="I5416">
        <v>270.17500000000001</v>
      </c>
      <c r="J5416">
        <v>2.6850000000000001</v>
      </c>
      <c r="K5416">
        <v>-12.746</v>
      </c>
      <c r="L5416">
        <v>94.287000000000006</v>
      </c>
      <c r="M5416">
        <v>36468.71</v>
      </c>
      <c r="N5416">
        <v>7996.3180000000002</v>
      </c>
      <c r="O5416">
        <v>-1.7</v>
      </c>
      <c r="P5416">
        <v>6.7050000000000001</v>
      </c>
      <c r="Q5416">
        <v>432.00599999999997</v>
      </c>
      <c r="R5416">
        <v>28467.387999999999</v>
      </c>
      <c r="S5416">
        <v>28035.382000000001</v>
      </c>
    </row>
    <row r="5417" spans="1:19" x14ac:dyDescent="0.3">
      <c r="A5417">
        <v>2021</v>
      </c>
      <c r="B5417">
        <v>8</v>
      </c>
      <c r="C5417">
        <v>14</v>
      </c>
      <c r="D5417">
        <v>16</v>
      </c>
      <c r="E5417">
        <v>35389.112000000001</v>
      </c>
      <c r="F5417">
        <v>847.64499999999998</v>
      </c>
      <c r="G5417">
        <v>121.967</v>
      </c>
      <c r="H5417">
        <v>56.777000000000001</v>
      </c>
      <c r="I5417">
        <v>120.146</v>
      </c>
      <c r="J5417">
        <v>1.605</v>
      </c>
      <c r="K5417">
        <v>-66.936000000000007</v>
      </c>
      <c r="L5417">
        <v>94.323999999999998</v>
      </c>
      <c r="M5417">
        <v>36442.673999999999</v>
      </c>
      <c r="N5417">
        <v>6137.7640000000001</v>
      </c>
      <c r="O5417">
        <v>1.49</v>
      </c>
      <c r="P5417">
        <v>6.1719999999999997</v>
      </c>
      <c r="Q5417">
        <v>444.52800000000002</v>
      </c>
      <c r="R5417">
        <v>30297.248</v>
      </c>
      <c r="S5417">
        <v>29852.720000000001</v>
      </c>
    </row>
    <row r="5418" spans="1:19" x14ac:dyDescent="0.3">
      <c r="A5418">
        <v>2021</v>
      </c>
      <c r="B5418">
        <v>8</v>
      </c>
      <c r="C5418">
        <v>14</v>
      </c>
      <c r="D5418">
        <v>17</v>
      </c>
      <c r="E5418">
        <v>35070.428999999996</v>
      </c>
      <c r="F5418">
        <v>807.38199999999995</v>
      </c>
      <c r="G5418">
        <v>123.09099999999999</v>
      </c>
      <c r="H5418">
        <v>57.176000000000002</v>
      </c>
      <c r="I5418">
        <v>125.048</v>
      </c>
      <c r="J5418">
        <v>1.504</v>
      </c>
      <c r="K5418">
        <v>-96.051000000000002</v>
      </c>
      <c r="L5418">
        <v>94.269000000000005</v>
      </c>
      <c r="M5418">
        <v>36059.756999999998</v>
      </c>
      <c r="N5418">
        <v>3799.6709999999998</v>
      </c>
      <c r="O5418">
        <v>25.024999999999999</v>
      </c>
      <c r="P5418">
        <v>7.298</v>
      </c>
      <c r="Q5418">
        <v>444.79700000000003</v>
      </c>
      <c r="R5418">
        <v>32227.762999999999</v>
      </c>
      <c r="S5418">
        <v>31782.966</v>
      </c>
    </row>
    <row r="5419" spans="1:19" x14ac:dyDescent="0.3">
      <c r="A5419">
        <v>2021</v>
      </c>
      <c r="B5419">
        <v>8</v>
      </c>
      <c r="C5419">
        <v>14</v>
      </c>
      <c r="D5419">
        <v>18</v>
      </c>
      <c r="E5419">
        <v>33794.42</v>
      </c>
      <c r="F5419">
        <v>821.04</v>
      </c>
      <c r="G5419">
        <v>122.599</v>
      </c>
      <c r="H5419">
        <v>58.603000000000002</v>
      </c>
      <c r="I5419">
        <v>126.42400000000001</v>
      </c>
      <c r="J5419">
        <v>1.413</v>
      </c>
      <c r="K5419">
        <v>-93.173000000000002</v>
      </c>
      <c r="L5419">
        <v>94.058000000000007</v>
      </c>
      <c r="M5419">
        <v>34802.783000000003</v>
      </c>
      <c r="N5419">
        <v>1338.2470000000001</v>
      </c>
      <c r="O5419">
        <v>75.043000000000006</v>
      </c>
      <c r="P5419">
        <v>-2.7010000000000001</v>
      </c>
      <c r="Q5419">
        <v>424.44299999999998</v>
      </c>
      <c r="R5419">
        <v>33392.194000000003</v>
      </c>
      <c r="S5419">
        <v>32967.750999999997</v>
      </c>
    </row>
    <row r="5420" spans="1:19" x14ac:dyDescent="0.3">
      <c r="A5420">
        <v>2021</v>
      </c>
      <c r="B5420">
        <v>8</v>
      </c>
      <c r="C5420">
        <v>14</v>
      </c>
      <c r="D5420">
        <v>19</v>
      </c>
      <c r="E5420">
        <v>32636.184000000001</v>
      </c>
      <c r="F5420">
        <v>854.65099999999995</v>
      </c>
      <c r="G5420">
        <v>117.886</v>
      </c>
      <c r="H5420">
        <v>58.228999999999999</v>
      </c>
      <c r="I5420">
        <v>140.63300000000001</v>
      </c>
      <c r="J5420">
        <v>1.3069999999999999</v>
      </c>
      <c r="K5420">
        <v>-94.82</v>
      </c>
      <c r="L5420">
        <v>93.802000000000007</v>
      </c>
      <c r="M5420">
        <v>33689.985000000001</v>
      </c>
      <c r="N5420">
        <v>119.456</v>
      </c>
      <c r="O5420">
        <v>94.399000000000001</v>
      </c>
      <c r="P5420">
        <v>1.9970000000000001</v>
      </c>
      <c r="Q5420">
        <v>380.51499999999999</v>
      </c>
      <c r="R5420">
        <v>33474.131999999998</v>
      </c>
      <c r="S5420">
        <v>33093.616999999998</v>
      </c>
    </row>
    <row r="5421" spans="1:19" x14ac:dyDescent="0.3">
      <c r="A5421">
        <v>2021</v>
      </c>
      <c r="B5421">
        <v>8</v>
      </c>
      <c r="C5421">
        <v>14</v>
      </c>
      <c r="D5421">
        <v>20</v>
      </c>
      <c r="E5421">
        <v>32752.403999999999</v>
      </c>
      <c r="F5421">
        <v>904.23500000000001</v>
      </c>
      <c r="G5421">
        <v>109.925</v>
      </c>
      <c r="H5421">
        <v>58.776000000000003</v>
      </c>
      <c r="I5421">
        <v>205.107</v>
      </c>
      <c r="J5421">
        <v>1.6870000000000001</v>
      </c>
      <c r="K5421">
        <v>-93.805000000000007</v>
      </c>
      <c r="L5421">
        <v>93.811000000000007</v>
      </c>
      <c r="M5421">
        <v>33922.216</v>
      </c>
      <c r="N5421">
        <v>1.9E-2</v>
      </c>
      <c r="O5421">
        <v>92.843000000000004</v>
      </c>
      <c r="P5421">
        <v>5.4039999999999999</v>
      </c>
      <c r="Q5421">
        <v>336.94200000000001</v>
      </c>
      <c r="R5421">
        <v>33823.949999999997</v>
      </c>
      <c r="S5421">
        <v>33487.008000000002</v>
      </c>
    </row>
    <row r="5422" spans="1:19" x14ac:dyDescent="0.3">
      <c r="A5422">
        <v>2021</v>
      </c>
      <c r="B5422">
        <v>8</v>
      </c>
      <c r="C5422">
        <v>14</v>
      </c>
      <c r="D5422">
        <v>21</v>
      </c>
      <c r="E5422">
        <v>31120.591</v>
      </c>
      <c r="F5422">
        <v>999.88900000000001</v>
      </c>
      <c r="G5422">
        <v>102.807</v>
      </c>
      <c r="H5422">
        <v>60.792999999999999</v>
      </c>
      <c r="I5422">
        <v>429.49599999999998</v>
      </c>
      <c r="J5422">
        <v>2.3239999999999998</v>
      </c>
      <c r="K5422">
        <v>-21.06</v>
      </c>
      <c r="L5422">
        <v>93.424999999999997</v>
      </c>
      <c r="M5422">
        <v>32685.457999999999</v>
      </c>
      <c r="N5422">
        <v>0</v>
      </c>
      <c r="O5422">
        <v>0</v>
      </c>
      <c r="P5422">
        <v>1.637</v>
      </c>
      <c r="Q5422">
        <v>298.06299999999999</v>
      </c>
      <c r="R5422">
        <v>32683.821</v>
      </c>
      <c r="S5422">
        <v>32385.758000000002</v>
      </c>
    </row>
    <row r="5423" spans="1:19" x14ac:dyDescent="0.3">
      <c r="A5423">
        <v>2021</v>
      </c>
      <c r="B5423">
        <v>8</v>
      </c>
      <c r="C5423">
        <v>14</v>
      </c>
      <c r="D5423">
        <v>22</v>
      </c>
      <c r="E5423">
        <v>28469.563999999998</v>
      </c>
      <c r="F5423">
        <v>1179.1130000000001</v>
      </c>
      <c r="G5423">
        <v>94.977000000000004</v>
      </c>
      <c r="H5423">
        <v>62.216000000000001</v>
      </c>
      <c r="I5423">
        <v>471.82100000000003</v>
      </c>
      <c r="J5423">
        <v>2.1179999999999999</v>
      </c>
      <c r="K5423">
        <v>13.304</v>
      </c>
      <c r="L5423">
        <v>92.27</v>
      </c>
      <c r="M5423">
        <v>30290.405999999999</v>
      </c>
      <c r="N5423">
        <v>0</v>
      </c>
      <c r="O5423">
        <v>0</v>
      </c>
      <c r="P5423">
        <v>-11.151</v>
      </c>
      <c r="Q5423">
        <v>266.99900000000002</v>
      </c>
      <c r="R5423">
        <v>30301.557000000001</v>
      </c>
      <c r="S5423">
        <v>30034.558000000001</v>
      </c>
    </row>
    <row r="5424" spans="1:19" x14ac:dyDescent="0.3">
      <c r="A5424">
        <v>2021</v>
      </c>
      <c r="B5424">
        <v>8</v>
      </c>
      <c r="C5424">
        <v>14</v>
      </c>
      <c r="D5424">
        <v>23</v>
      </c>
      <c r="E5424">
        <v>25872.024000000001</v>
      </c>
      <c r="F5424">
        <v>1339.098</v>
      </c>
      <c r="G5424">
        <v>87.007999999999996</v>
      </c>
      <c r="H5424">
        <v>62.960999999999999</v>
      </c>
      <c r="I5424">
        <v>583.24</v>
      </c>
      <c r="J5424">
        <v>2.2850000000000001</v>
      </c>
      <c r="K5424">
        <v>33.01</v>
      </c>
      <c r="L5424">
        <v>90.004000000000005</v>
      </c>
      <c r="M5424">
        <v>27982.623</v>
      </c>
      <c r="N5424">
        <v>0</v>
      </c>
      <c r="O5424">
        <v>0</v>
      </c>
      <c r="P5424">
        <v>-14.542</v>
      </c>
      <c r="Q5424">
        <v>235.17699999999999</v>
      </c>
      <c r="R5424">
        <v>27997.165000000001</v>
      </c>
      <c r="S5424">
        <v>27761.988000000001</v>
      </c>
    </row>
    <row r="5425" spans="1:19" x14ac:dyDescent="0.3">
      <c r="A5425">
        <v>2021</v>
      </c>
      <c r="B5425">
        <v>8</v>
      </c>
      <c r="C5425">
        <v>14</v>
      </c>
      <c r="D5425">
        <v>24</v>
      </c>
      <c r="E5425">
        <v>23708.511999999999</v>
      </c>
      <c r="F5425">
        <v>1622.923</v>
      </c>
      <c r="G5425">
        <v>78.677999999999997</v>
      </c>
      <c r="H5425">
        <v>62.707999999999998</v>
      </c>
      <c r="I5425">
        <v>914.98099999999999</v>
      </c>
      <c r="J5425">
        <v>2.2050000000000001</v>
      </c>
      <c r="K5425">
        <v>41.207000000000001</v>
      </c>
      <c r="L5425">
        <v>88.626000000000005</v>
      </c>
      <c r="M5425">
        <v>26441.162</v>
      </c>
      <c r="N5425">
        <v>0</v>
      </c>
      <c r="O5425">
        <v>0</v>
      </c>
      <c r="P5425">
        <v>-23.413</v>
      </c>
      <c r="Q5425">
        <v>206.01900000000001</v>
      </c>
      <c r="R5425">
        <v>26464.575000000001</v>
      </c>
      <c r="S5425">
        <v>26258.556</v>
      </c>
    </row>
    <row r="5426" spans="1:19" x14ac:dyDescent="0.3">
      <c r="A5426">
        <v>2021</v>
      </c>
      <c r="B5426">
        <v>8</v>
      </c>
      <c r="C5426">
        <v>15</v>
      </c>
      <c r="D5426">
        <v>1</v>
      </c>
      <c r="E5426">
        <v>22889.128000000001</v>
      </c>
      <c r="F5426">
        <v>1663.8989999999999</v>
      </c>
      <c r="G5426">
        <v>72.349999999999994</v>
      </c>
      <c r="H5426">
        <v>62.558999999999997</v>
      </c>
      <c r="I5426">
        <v>776.048</v>
      </c>
      <c r="J5426">
        <v>2.1859999999999999</v>
      </c>
      <c r="K5426">
        <v>36.774999999999999</v>
      </c>
      <c r="L5426">
        <v>88.081999999999994</v>
      </c>
      <c r="M5426">
        <v>25518.677</v>
      </c>
      <c r="N5426">
        <v>0</v>
      </c>
      <c r="O5426">
        <v>0</v>
      </c>
      <c r="P5426">
        <v>-19.059999999999999</v>
      </c>
      <c r="Q5426">
        <v>180.07499999999999</v>
      </c>
      <c r="R5426">
        <v>25537.737000000001</v>
      </c>
      <c r="S5426">
        <v>25357.662</v>
      </c>
    </row>
    <row r="5427" spans="1:19" x14ac:dyDescent="0.3">
      <c r="A5427">
        <v>2021</v>
      </c>
      <c r="B5427">
        <v>8</v>
      </c>
      <c r="C5427">
        <v>15</v>
      </c>
      <c r="D5427">
        <v>2</v>
      </c>
      <c r="E5427">
        <v>21880.738000000001</v>
      </c>
      <c r="F5427">
        <v>1773.173</v>
      </c>
      <c r="G5427">
        <v>68.488</v>
      </c>
      <c r="H5427">
        <v>62.487000000000002</v>
      </c>
      <c r="I5427">
        <v>521.38699999999994</v>
      </c>
      <c r="J5427">
        <v>2.2200000000000002</v>
      </c>
      <c r="K5427">
        <v>32.228999999999999</v>
      </c>
      <c r="L5427">
        <v>87.481999999999999</v>
      </c>
      <c r="M5427">
        <v>24359.716</v>
      </c>
      <c r="N5427">
        <v>0</v>
      </c>
      <c r="O5427">
        <v>0</v>
      </c>
      <c r="P5427">
        <v>-14.534000000000001</v>
      </c>
      <c r="Q5427">
        <v>167.18</v>
      </c>
      <c r="R5427">
        <v>24374.25</v>
      </c>
      <c r="S5427">
        <v>24207.07</v>
      </c>
    </row>
    <row r="5428" spans="1:19" x14ac:dyDescent="0.3">
      <c r="A5428">
        <v>2021</v>
      </c>
      <c r="B5428">
        <v>8</v>
      </c>
      <c r="C5428">
        <v>15</v>
      </c>
      <c r="D5428">
        <v>3</v>
      </c>
      <c r="E5428">
        <v>21580.093000000001</v>
      </c>
      <c r="F5428">
        <v>1797.085</v>
      </c>
      <c r="G5428">
        <v>65.942999999999998</v>
      </c>
      <c r="H5428">
        <v>62.628999999999998</v>
      </c>
      <c r="I5428">
        <v>330.22199999999998</v>
      </c>
      <c r="J5428">
        <v>2.1920000000000002</v>
      </c>
      <c r="K5428">
        <v>28.861000000000001</v>
      </c>
      <c r="L5428">
        <v>87.311000000000007</v>
      </c>
      <c r="M5428">
        <v>23888.392</v>
      </c>
      <c r="N5428">
        <v>0</v>
      </c>
      <c r="O5428">
        <v>0</v>
      </c>
      <c r="P5428">
        <v>-8.3719999999999999</v>
      </c>
      <c r="Q5428">
        <v>159.51</v>
      </c>
      <c r="R5428">
        <v>23896.764999999999</v>
      </c>
      <c r="S5428">
        <v>23737.255000000001</v>
      </c>
    </row>
    <row r="5429" spans="1:19" x14ac:dyDescent="0.3">
      <c r="A5429">
        <v>2021</v>
      </c>
      <c r="B5429">
        <v>8</v>
      </c>
      <c r="C5429">
        <v>15</v>
      </c>
      <c r="D5429">
        <v>4</v>
      </c>
      <c r="E5429">
        <v>21593.694</v>
      </c>
      <c r="F5429">
        <v>1841.7380000000001</v>
      </c>
      <c r="G5429">
        <v>64.230999999999995</v>
      </c>
      <c r="H5429">
        <v>62.820999999999998</v>
      </c>
      <c r="I5429">
        <v>207.58500000000001</v>
      </c>
      <c r="J5429">
        <v>1.978</v>
      </c>
      <c r="K5429">
        <v>27.12</v>
      </c>
      <c r="L5429">
        <v>87.325999999999993</v>
      </c>
      <c r="M5429">
        <v>23822.261999999999</v>
      </c>
      <c r="N5429">
        <v>0</v>
      </c>
      <c r="O5429">
        <v>0</v>
      </c>
      <c r="P5429">
        <v>-5.274</v>
      </c>
      <c r="Q5429">
        <v>156.05600000000001</v>
      </c>
      <c r="R5429">
        <v>23827.536</v>
      </c>
      <c r="S5429">
        <v>23671.478999999999</v>
      </c>
    </row>
    <row r="5430" spans="1:19" x14ac:dyDescent="0.3">
      <c r="A5430">
        <v>2021</v>
      </c>
      <c r="B5430">
        <v>8</v>
      </c>
      <c r="C5430">
        <v>15</v>
      </c>
      <c r="D5430">
        <v>5</v>
      </c>
      <c r="E5430">
        <v>22459.641</v>
      </c>
      <c r="F5430">
        <v>1824.9490000000001</v>
      </c>
      <c r="G5430">
        <v>64.512</v>
      </c>
      <c r="H5430">
        <v>63.088000000000001</v>
      </c>
      <c r="I5430">
        <v>119.679</v>
      </c>
      <c r="J5430">
        <v>1.9810000000000001</v>
      </c>
      <c r="K5430">
        <v>12.393000000000001</v>
      </c>
      <c r="L5430">
        <v>87.805000000000007</v>
      </c>
      <c r="M5430">
        <v>24569.534</v>
      </c>
      <c r="N5430">
        <v>0</v>
      </c>
      <c r="O5430">
        <v>0</v>
      </c>
      <c r="P5430">
        <v>-5.5880000000000001</v>
      </c>
      <c r="Q5430">
        <v>157.52699999999999</v>
      </c>
      <c r="R5430">
        <v>24575.121999999999</v>
      </c>
      <c r="S5430">
        <v>24417.595000000001</v>
      </c>
    </row>
    <row r="5431" spans="1:19" x14ac:dyDescent="0.3">
      <c r="A5431">
        <v>2021</v>
      </c>
      <c r="B5431">
        <v>8</v>
      </c>
      <c r="C5431">
        <v>15</v>
      </c>
      <c r="D5431">
        <v>6</v>
      </c>
      <c r="E5431">
        <v>23675.392</v>
      </c>
      <c r="F5431">
        <v>1763.07</v>
      </c>
      <c r="G5431">
        <v>66.03</v>
      </c>
      <c r="H5431">
        <v>63.674999999999997</v>
      </c>
      <c r="I5431">
        <v>75.995999999999995</v>
      </c>
      <c r="J5431">
        <v>2.302</v>
      </c>
      <c r="K5431">
        <v>5.6559999999999997</v>
      </c>
      <c r="L5431">
        <v>88.510999999999996</v>
      </c>
      <c r="M5431">
        <v>25674.600999999999</v>
      </c>
      <c r="N5431">
        <v>50.19</v>
      </c>
      <c r="O5431">
        <v>0</v>
      </c>
      <c r="P5431">
        <v>-1.22</v>
      </c>
      <c r="Q5431">
        <v>161.94</v>
      </c>
      <c r="R5431">
        <v>25625.631000000001</v>
      </c>
      <c r="S5431">
        <v>25463.690999999999</v>
      </c>
    </row>
    <row r="5432" spans="1:19" x14ac:dyDescent="0.3">
      <c r="A5432">
        <v>2021</v>
      </c>
      <c r="B5432">
        <v>8</v>
      </c>
      <c r="C5432">
        <v>15</v>
      </c>
      <c r="D5432">
        <v>7</v>
      </c>
      <c r="E5432">
        <v>25290.378000000001</v>
      </c>
      <c r="F5432">
        <v>1676.3409999999999</v>
      </c>
      <c r="G5432">
        <v>67.742000000000004</v>
      </c>
      <c r="H5432">
        <v>63.567999999999998</v>
      </c>
      <c r="I5432">
        <v>79.161000000000001</v>
      </c>
      <c r="J5432">
        <v>2.62</v>
      </c>
      <c r="K5432">
        <v>13.404</v>
      </c>
      <c r="L5432">
        <v>89.504000000000005</v>
      </c>
      <c r="M5432">
        <v>27214.976999999999</v>
      </c>
      <c r="N5432">
        <v>902.72</v>
      </c>
      <c r="O5432">
        <v>-1.0999999999999999E-2</v>
      </c>
      <c r="P5432">
        <v>-0.58199999999999996</v>
      </c>
      <c r="Q5432">
        <v>175.99100000000001</v>
      </c>
      <c r="R5432">
        <v>26312.85</v>
      </c>
      <c r="S5432">
        <v>26136.859</v>
      </c>
    </row>
    <row r="5433" spans="1:19" x14ac:dyDescent="0.3">
      <c r="A5433">
        <v>2021</v>
      </c>
      <c r="B5433">
        <v>8</v>
      </c>
      <c r="C5433">
        <v>15</v>
      </c>
      <c r="D5433">
        <v>8</v>
      </c>
      <c r="E5433">
        <v>27389.909</v>
      </c>
      <c r="F5433">
        <v>1578.2670000000001</v>
      </c>
      <c r="G5433">
        <v>73.614000000000004</v>
      </c>
      <c r="H5433">
        <v>62.295000000000002</v>
      </c>
      <c r="I5433">
        <v>109.06699999999999</v>
      </c>
      <c r="J5433">
        <v>2.8879999999999999</v>
      </c>
      <c r="K5433">
        <v>7.9020000000000001</v>
      </c>
      <c r="L5433">
        <v>91.135999999999996</v>
      </c>
      <c r="M5433">
        <v>29241.464</v>
      </c>
      <c r="N5433">
        <v>3211.451</v>
      </c>
      <c r="O5433">
        <v>-32.969000000000001</v>
      </c>
      <c r="P5433">
        <v>0.29099999999999998</v>
      </c>
      <c r="Q5433">
        <v>201.827</v>
      </c>
      <c r="R5433">
        <v>26062.690999999999</v>
      </c>
      <c r="S5433">
        <v>25860.864000000001</v>
      </c>
    </row>
    <row r="5434" spans="1:19" x14ac:dyDescent="0.3">
      <c r="A5434">
        <v>2021</v>
      </c>
      <c r="B5434">
        <v>8</v>
      </c>
      <c r="C5434">
        <v>15</v>
      </c>
      <c r="D5434">
        <v>9</v>
      </c>
      <c r="E5434">
        <v>29250.855</v>
      </c>
      <c r="F5434">
        <v>1451.9</v>
      </c>
      <c r="G5434">
        <v>80.522000000000006</v>
      </c>
      <c r="H5434">
        <v>59.173000000000002</v>
      </c>
      <c r="I5434">
        <v>148.09700000000001</v>
      </c>
      <c r="J5434">
        <v>3.0950000000000002</v>
      </c>
      <c r="K5434">
        <v>7.9569999999999999</v>
      </c>
      <c r="L5434">
        <v>92.55</v>
      </c>
      <c r="M5434">
        <v>31013.626</v>
      </c>
      <c r="N5434">
        <v>5613.8909999999996</v>
      </c>
      <c r="O5434">
        <v>-81.891000000000005</v>
      </c>
      <c r="P5434">
        <v>0.41799999999999998</v>
      </c>
      <c r="Q5434">
        <v>237.34800000000001</v>
      </c>
      <c r="R5434">
        <v>25481.207999999999</v>
      </c>
      <c r="S5434">
        <v>25243.861000000001</v>
      </c>
    </row>
    <row r="5435" spans="1:19" x14ac:dyDescent="0.3">
      <c r="A5435">
        <v>2021</v>
      </c>
      <c r="B5435">
        <v>8</v>
      </c>
      <c r="C5435">
        <v>15</v>
      </c>
      <c r="D5435">
        <v>10</v>
      </c>
      <c r="E5435">
        <v>30776.125</v>
      </c>
      <c r="F5435">
        <v>1338.17</v>
      </c>
      <c r="G5435">
        <v>89.105999999999995</v>
      </c>
      <c r="H5435">
        <v>57.249000000000002</v>
      </c>
      <c r="I5435">
        <v>183.595</v>
      </c>
      <c r="J5435">
        <v>3.2829999999999999</v>
      </c>
      <c r="K5435">
        <v>15.535</v>
      </c>
      <c r="L5435">
        <v>93.256</v>
      </c>
      <c r="M5435">
        <v>32467.213</v>
      </c>
      <c r="N5435">
        <v>7630.4269999999997</v>
      </c>
      <c r="O5435">
        <v>-105.622</v>
      </c>
      <c r="P5435">
        <v>1.3819999999999999</v>
      </c>
      <c r="Q5435">
        <v>274.13799999999998</v>
      </c>
      <c r="R5435">
        <v>24941.026000000002</v>
      </c>
      <c r="S5435">
        <v>24666.887999999999</v>
      </c>
    </row>
    <row r="5436" spans="1:19" x14ac:dyDescent="0.3">
      <c r="A5436">
        <v>2021</v>
      </c>
      <c r="B5436">
        <v>8</v>
      </c>
      <c r="C5436">
        <v>15</v>
      </c>
      <c r="D5436">
        <v>11</v>
      </c>
      <c r="E5436">
        <v>31965.721000000001</v>
      </c>
      <c r="F5436">
        <v>1239.184</v>
      </c>
      <c r="G5436">
        <v>96.951999999999998</v>
      </c>
      <c r="H5436">
        <v>56.683</v>
      </c>
      <c r="I5436">
        <v>236.779</v>
      </c>
      <c r="J5436">
        <v>3.4590000000000001</v>
      </c>
      <c r="K5436">
        <v>17.481999999999999</v>
      </c>
      <c r="L5436">
        <v>93.566999999999993</v>
      </c>
      <c r="M5436">
        <v>33612.875999999997</v>
      </c>
      <c r="N5436">
        <v>8978.7430000000004</v>
      </c>
      <c r="O5436">
        <v>-58.302</v>
      </c>
      <c r="P5436">
        <v>3.6040000000000001</v>
      </c>
      <c r="Q5436">
        <v>309.67</v>
      </c>
      <c r="R5436">
        <v>24688.830999999998</v>
      </c>
      <c r="S5436">
        <v>24379.161</v>
      </c>
    </row>
    <row r="5437" spans="1:19" x14ac:dyDescent="0.3">
      <c r="A5437">
        <v>2021</v>
      </c>
      <c r="B5437">
        <v>8</v>
      </c>
      <c r="C5437">
        <v>15</v>
      </c>
      <c r="D5437">
        <v>12</v>
      </c>
      <c r="E5437">
        <v>33121.366999999998</v>
      </c>
      <c r="F5437">
        <v>1154.623</v>
      </c>
      <c r="G5437">
        <v>103.878</v>
      </c>
      <c r="H5437">
        <v>56.311</v>
      </c>
      <c r="I5437">
        <v>278.48500000000001</v>
      </c>
      <c r="J5437">
        <v>3.6019999999999999</v>
      </c>
      <c r="K5437">
        <v>7.0670000000000002</v>
      </c>
      <c r="L5437">
        <v>93.820999999999998</v>
      </c>
      <c r="M5437">
        <v>34715.275000000001</v>
      </c>
      <c r="N5437">
        <v>9625.4930000000004</v>
      </c>
      <c r="O5437">
        <v>-9.5719999999999992</v>
      </c>
      <c r="P5437">
        <v>7.3280000000000003</v>
      </c>
      <c r="Q5437">
        <v>342.78800000000001</v>
      </c>
      <c r="R5437">
        <v>25092.026000000002</v>
      </c>
      <c r="S5437">
        <v>24749.238000000001</v>
      </c>
    </row>
    <row r="5438" spans="1:19" x14ac:dyDescent="0.3">
      <c r="A5438">
        <v>2021</v>
      </c>
      <c r="B5438">
        <v>8</v>
      </c>
      <c r="C5438">
        <v>15</v>
      </c>
      <c r="D5438">
        <v>13</v>
      </c>
      <c r="E5438">
        <v>34539.847000000002</v>
      </c>
      <c r="F5438">
        <v>1013.958</v>
      </c>
      <c r="G5438">
        <v>109.188</v>
      </c>
      <c r="H5438">
        <v>57.237000000000002</v>
      </c>
      <c r="I5438">
        <v>291.09500000000003</v>
      </c>
      <c r="J5438">
        <v>3.601</v>
      </c>
      <c r="K5438">
        <v>5.0510000000000002</v>
      </c>
      <c r="L5438">
        <v>94.102999999999994</v>
      </c>
      <c r="M5438">
        <v>36004.892</v>
      </c>
      <c r="N5438">
        <v>9600.4619999999995</v>
      </c>
      <c r="O5438">
        <v>-3.1850000000000001</v>
      </c>
      <c r="P5438">
        <v>7.9219999999999997</v>
      </c>
      <c r="Q5438">
        <v>372.77300000000002</v>
      </c>
      <c r="R5438">
        <v>26399.692999999999</v>
      </c>
      <c r="S5438">
        <v>26026.92</v>
      </c>
    </row>
    <row r="5439" spans="1:19" x14ac:dyDescent="0.3">
      <c r="A5439">
        <v>2021</v>
      </c>
      <c r="B5439">
        <v>8</v>
      </c>
      <c r="C5439">
        <v>15</v>
      </c>
      <c r="D5439">
        <v>14</v>
      </c>
      <c r="E5439">
        <v>35492.813000000002</v>
      </c>
      <c r="F5439">
        <v>928.33500000000004</v>
      </c>
      <c r="G5439">
        <v>110.899</v>
      </c>
      <c r="H5439">
        <v>55.933</v>
      </c>
      <c r="I5439">
        <v>281.34899999999999</v>
      </c>
      <c r="J5439">
        <v>3.157</v>
      </c>
      <c r="K5439">
        <v>-9.3970000000000002</v>
      </c>
      <c r="L5439">
        <v>94.277000000000001</v>
      </c>
      <c r="M5439">
        <v>36846.466999999997</v>
      </c>
      <c r="N5439">
        <v>9033.7289999999994</v>
      </c>
      <c r="O5439">
        <v>-2.0550000000000002</v>
      </c>
      <c r="P5439">
        <v>5.52</v>
      </c>
      <c r="Q5439">
        <v>398.90199999999999</v>
      </c>
      <c r="R5439">
        <v>27809.273000000001</v>
      </c>
      <c r="S5439">
        <v>27410.371999999999</v>
      </c>
    </row>
    <row r="5440" spans="1:19" x14ac:dyDescent="0.3">
      <c r="A5440">
        <v>2021</v>
      </c>
      <c r="B5440">
        <v>8</v>
      </c>
      <c r="C5440">
        <v>15</v>
      </c>
      <c r="D5440">
        <v>15</v>
      </c>
      <c r="E5440">
        <v>36280.650999999998</v>
      </c>
      <c r="F5440">
        <v>892.93299999999999</v>
      </c>
      <c r="G5440">
        <v>115.01600000000001</v>
      </c>
      <c r="H5440">
        <v>55.706000000000003</v>
      </c>
      <c r="I5440">
        <v>270.17500000000001</v>
      </c>
      <c r="J5440">
        <v>2.6850000000000001</v>
      </c>
      <c r="K5440">
        <v>-12.632999999999999</v>
      </c>
      <c r="L5440">
        <v>94.403000000000006</v>
      </c>
      <c r="M5440">
        <v>37583.919999999998</v>
      </c>
      <c r="N5440">
        <v>7837.0039999999999</v>
      </c>
      <c r="O5440">
        <v>-1.153</v>
      </c>
      <c r="P5440">
        <v>6.7050000000000001</v>
      </c>
      <c r="Q5440">
        <v>418.99099999999999</v>
      </c>
      <c r="R5440">
        <v>29741.365000000002</v>
      </c>
      <c r="S5440">
        <v>29322.374</v>
      </c>
    </row>
    <row r="5441" spans="1:19" x14ac:dyDescent="0.3">
      <c r="A5441">
        <v>2021</v>
      </c>
      <c r="B5441">
        <v>8</v>
      </c>
      <c r="C5441">
        <v>15</v>
      </c>
      <c r="D5441">
        <v>16</v>
      </c>
      <c r="E5441">
        <v>36544.167000000001</v>
      </c>
      <c r="F5441">
        <v>847.64499999999998</v>
      </c>
      <c r="G5441">
        <v>118.13200000000001</v>
      </c>
      <c r="H5441">
        <v>56.475000000000001</v>
      </c>
      <c r="I5441">
        <v>120.146</v>
      </c>
      <c r="J5441">
        <v>1.605</v>
      </c>
      <c r="K5441">
        <v>-62.64</v>
      </c>
      <c r="L5441">
        <v>94.459000000000003</v>
      </c>
      <c r="M5441">
        <v>37601.858</v>
      </c>
      <c r="N5441">
        <v>6010.116</v>
      </c>
      <c r="O5441">
        <v>0.34100000000000003</v>
      </c>
      <c r="P5441">
        <v>6.1719999999999997</v>
      </c>
      <c r="Q5441">
        <v>431.30799999999999</v>
      </c>
      <c r="R5441">
        <v>31585.228999999999</v>
      </c>
      <c r="S5441">
        <v>31153.921999999999</v>
      </c>
    </row>
    <row r="5442" spans="1:19" x14ac:dyDescent="0.3">
      <c r="A5442">
        <v>2021</v>
      </c>
      <c r="B5442">
        <v>8</v>
      </c>
      <c r="C5442">
        <v>15</v>
      </c>
      <c r="D5442">
        <v>17</v>
      </c>
      <c r="E5442">
        <v>35968.68</v>
      </c>
      <c r="F5442">
        <v>807.38199999999995</v>
      </c>
      <c r="G5442">
        <v>119.30800000000001</v>
      </c>
      <c r="H5442">
        <v>57.009</v>
      </c>
      <c r="I5442">
        <v>125.048</v>
      </c>
      <c r="J5442">
        <v>1.504</v>
      </c>
      <c r="K5442">
        <v>-93.034999999999997</v>
      </c>
      <c r="L5442">
        <v>94.397000000000006</v>
      </c>
      <c r="M5442">
        <v>36960.985000000001</v>
      </c>
      <c r="N5442">
        <v>3638.942</v>
      </c>
      <c r="O5442">
        <v>21.309000000000001</v>
      </c>
      <c r="P5442">
        <v>7.298</v>
      </c>
      <c r="Q5442">
        <v>433.96699999999998</v>
      </c>
      <c r="R5442">
        <v>33293.434999999998</v>
      </c>
      <c r="S5442">
        <v>32859.468000000001</v>
      </c>
    </row>
    <row r="5443" spans="1:19" x14ac:dyDescent="0.3">
      <c r="A5443">
        <v>2021</v>
      </c>
      <c r="B5443">
        <v>8</v>
      </c>
      <c r="C5443">
        <v>15</v>
      </c>
      <c r="D5443">
        <v>18</v>
      </c>
      <c r="E5443">
        <v>34604.178</v>
      </c>
      <c r="F5443">
        <v>821.04</v>
      </c>
      <c r="G5443">
        <v>118.60599999999999</v>
      </c>
      <c r="H5443">
        <v>58.460999999999999</v>
      </c>
      <c r="I5443">
        <v>126.42400000000001</v>
      </c>
      <c r="J5443">
        <v>1.413</v>
      </c>
      <c r="K5443">
        <v>-92.48</v>
      </c>
      <c r="L5443">
        <v>94.182000000000002</v>
      </c>
      <c r="M5443">
        <v>35613.216999999997</v>
      </c>
      <c r="N5443">
        <v>1163.4159999999999</v>
      </c>
      <c r="O5443">
        <v>69.671999999999997</v>
      </c>
      <c r="P5443">
        <v>-2.7010000000000001</v>
      </c>
      <c r="Q5443">
        <v>421.23099999999999</v>
      </c>
      <c r="R5443">
        <v>34382.83</v>
      </c>
      <c r="S5443">
        <v>33961.597999999998</v>
      </c>
    </row>
    <row r="5444" spans="1:19" x14ac:dyDescent="0.3">
      <c r="A5444">
        <v>2021</v>
      </c>
      <c r="B5444">
        <v>8</v>
      </c>
      <c r="C5444">
        <v>15</v>
      </c>
      <c r="D5444">
        <v>19</v>
      </c>
      <c r="E5444">
        <v>33317.506999999998</v>
      </c>
      <c r="F5444">
        <v>854.65099999999995</v>
      </c>
      <c r="G5444">
        <v>114.559</v>
      </c>
      <c r="H5444">
        <v>58.14</v>
      </c>
      <c r="I5444">
        <v>140.63300000000001</v>
      </c>
      <c r="J5444">
        <v>1.3069999999999999</v>
      </c>
      <c r="K5444">
        <v>-95.887</v>
      </c>
      <c r="L5444">
        <v>93.936999999999998</v>
      </c>
      <c r="M5444">
        <v>34370.286999999997</v>
      </c>
      <c r="N5444">
        <v>74.206999999999994</v>
      </c>
      <c r="O5444">
        <v>87.382999999999996</v>
      </c>
      <c r="P5444">
        <v>1.9970000000000001</v>
      </c>
      <c r="Q5444">
        <v>387.62200000000001</v>
      </c>
      <c r="R5444">
        <v>34206.699999999997</v>
      </c>
      <c r="S5444">
        <v>33819.076999999997</v>
      </c>
    </row>
    <row r="5445" spans="1:19" x14ac:dyDescent="0.3">
      <c r="A5445">
        <v>2021</v>
      </c>
      <c r="B5445">
        <v>8</v>
      </c>
      <c r="C5445">
        <v>15</v>
      </c>
      <c r="D5445">
        <v>20</v>
      </c>
      <c r="E5445">
        <v>33370.370000000003</v>
      </c>
      <c r="F5445">
        <v>904.23500000000001</v>
      </c>
      <c r="G5445">
        <v>108.06399999999999</v>
      </c>
      <c r="H5445">
        <v>58.665999999999997</v>
      </c>
      <c r="I5445">
        <v>205.107</v>
      </c>
      <c r="J5445">
        <v>1.6870000000000001</v>
      </c>
      <c r="K5445">
        <v>-96.194000000000003</v>
      </c>
      <c r="L5445">
        <v>93.93</v>
      </c>
      <c r="M5445">
        <v>34537.800000000003</v>
      </c>
      <c r="N5445">
        <v>0</v>
      </c>
      <c r="O5445">
        <v>83.587999999999994</v>
      </c>
      <c r="P5445">
        <v>5.4039999999999999</v>
      </c>
      <c r="Q5445">
        <v>345.20299999999997</v>
      </c>
      <c r="R5445">
        <v>34448.807999999997</v>
      </c>
      <c r="S5445">
        <v>34103.606</v>
      </c>
    </row>
    <row r="5446" spans="1:19" x14ac:dyDescent="0.3">
      <c r="A5446">
        <v>2021</v>
      </c>
      <c r="B5446">
        <v>8</v>
      </c>
      <c r="C5446">
        <v>15</v>
      </c>
      <c r="D5446">
        <v>21</v>
      </c>
      <c r="E5446">
        <v>31648.973000000002</v>
      </c>
      <c r="F5446">
        <v>999.88900000000001</v>
      </c>
      <c r="G5446">
        <v>102.105</v>
      </c>
      <c r="H5446">
        <v>60.713000000000001</v>
      </c>
      <c r="I5446">
        <v>429.49599999999998</v>
      </c>
      <c r="J5446">
        <v>2.3239999999999998</v>
      </c>
      <c r="K5446">
        <v>-22.234000000000002</v>
      </c>
      <c r="L5446">
        <v>93.561000000000007</v>
      </c>
      <c r="M5446">
        <v>33212.720999999998</v>
      </c>
      <c r="N5446">
        <v>0</v>
      </c>
      <c r="O5446">
        <v>0</v>
      </c>
      <c r="P5446">
        <v>1.637</v>
      </c>
      <c r="Q5446">
        <v>305.27800000000002</v>
      </c>
      <c r="R5446">
        <v>33211.084000000003</v>
      </c>
      <c r="S5446">
        <v>32905.805999999997</v>
      </c>
    </row>
    <row r="5447" spans="1:19" x14ac:dyDescent="0.3">
      <c r="A5447">
        <v>2021</v>
      </c>
      <c r="B5447">
        <v>8</v>
      </c>
      <c r="C5447">
        <v>15</v>
      </c>
      <c r="D5447">
        <v>22</v>
      </c>
      <c r="E5447">
        <v>28868.35</v>
      </c>
      <c r="F5447">
        <v>1179.1130000000001</v>
      </c>
      <c r="G5447">
        <v>94.950999999999993</v>
      </c>
      <c r="H5447">
        <v>62.140999999999998</v>
      </c>
      <c r="I5447">
        <v>471.82100000000003</v>
      </c>
      <c r="J5447">
        <v>2.1179999999999999</v>
      </c>
      <c r="K5447">
        <v>14.079000000000001</v>
      </c>
      <c r="L5447">
        <v>92.477999999999994</v>
      </c>
      <c r="M5447">
        <v>30690.100999999999</v>
      </c>
      <c r="N5447">
        <v>0</v>
      </c>
      <c r="O5447">
        <v>0</v>
      </c>
      <c r="P5447">
        <v>-11.151</v>
      </c>
      <c r="Q5447">
        <v>272.86200000000002</v>
      </c>
      <c r="R5447">
        <v>30701.252</v>
      </c>
      <c r="S5447">
        <v>30428.388999999999</v>
      </c>
    </row>
    <row r="5448" spans="1:19" x14ac:dyDescent="0.3">
      <c r="A5448">
        <v>2021</v>
      </c>
      <c r="B5448">
        <v>8</v>
      </c>
      <c r="C5448">
        <v>15</v>
      </c>
      <c r="D5448">
        <v>23</v>
      </c>
      <c r="E5448">
        <v>26051.522000000001</v>
      </c>
      <c r="F5448">
        <v>1339.098</v>
      </c>
      <c r="G5448">
        <v>87.429000000000002</v>
      </c>
      <c r="H5448">
        <v>62.823999999999998</v>
      </c>
      <c r="I5448">
        <v>584.36300000000006</v>
      </c>
      <c r="J5448">
        <v>3.633</v>
      </c>
      <c r="K5448">
        <v>33.530999999999999</v>
      </c>
      <c r="L5448">
        <v>90.096000000000004</v>
      </c>
      <c r="M5448">
        <v>28165.066999999999</v>
      </c>
      <c r="N5448">
        <v>0</v>
      </c>
      <c r="O5448">
        <v>0</v>
      </c>
      <c r="P5448">
        <v>-14.542</v>
      </c>
      <c r="Q5448">
        <v>235.23</v>
      </c>
      <c r="R5448">
        <v>28179.61</v>
      </c>
      <c r="S5448">
        <v>27944.38</v>
      </c>
    </row>
    <row r="5449" spans="1:19" x14ac:dyDescent="0.3">
      <c r="A5449">
        <v>2021</v>
      </c>
      <c r="B5449">
        <v>8</v>
      </c>
      <c r="C5449">
        <v>15</v>
      </c>
      <c r="D5449">
        <v>24</v>
      </c>
      <c r="E5449">
        <v>23958.893</v>
      </c>
      <c r="F5449">
        <v>1622.923</v>
      </c>
      <c r="G5449">
        <v>79.713999999999999</v>
      </c>
      <c r="H5449">
        <v>62.627000000000002</v>
      </c>
      <c r="I5449">
        <v>999.05899999999997</v>
      </c>
      <c r="J5449">
        <v>6.2009999999999996</v>
      </c>
      <c r="K5449">
        <v>39.945999999999998</v>
      </c>
      <c r="L5449">
        <v>88.744</v>
      </c>
      <c r="M5449">
        <v>26778.392</v>
      </c>
      <c r="N5449">
        <v>0</v>
      </c>
      <c r="O5449">
        <v>0</v>
      </c>
      <c r="P5449">
        <v>-23.413</v>
      </c>
      <c r="Q5449">
        <v>201.15</v>
      </c>
      <c r="R5449">
        <v>26801.805</v>
      </c>
      <c r="S5449">
        <v>26600.654999999999</v>
      </c>
    </row>
    <row r="5450" spans="1:19" x14ac:dyDescent="0.3">
      <c r="A5450">
        <v>2021</v>
      </c>
      <c r="B5450">
        <v>8</v>
      </c>
      <c r="C5450">
        <v>16</v>
      </c>
      <c r="D5450">
        <v>1</v>
      </c>
      <c r="E5450">
        <v>25438.106</v>
      </c>
      <c r="F5450">
        <v>1683.3140000000001</v>
      </c>
      <c r="G5450">
        <v>81.891000000000005</v>
      </c>
      <c r="H5450">
        <v>62.896000000000001</v>
      </c>
      <c r="I5450">
        <v>709.25599999999997</v>
      </c>
      <c r="J5450">
        <v>6.0380000000000003</v>
      </c>
      <c r="K5450">
        <v>46.161999999999999</v>
      </c>
      <c r="L5450">
        <v>89.578000000000003</v>
      </c>
      <c r="M5450">
        <v>28035.351999999999</v>
      </c>
      <c r="N5450">
        <v>0</v>
      </c>
      <c r="O5450">
        <v>0</v>
      </c>
      <c r="P5450">
        <v>-19.059999999999999</v>
      </c>
      <c r="Q5450">
        <v>176.46700000000001</v>
      </c>
      <c r="R5450">
        <v>28054.412</v>
      </c>
      <c r="S5450">
        <v>27877.945</v>
      </c>
    </row>
    <row r="5451" spans="1:19" x14ac:dyDescent="0.3">
      <c r="A5451">
        <v>2021</v>
      </c>
      <c r="B5451">
        <v>8</v>
      </c>
      <c r="C5451">
        <v>16</v>
      </c>
      <c r="D5451">
        <v>2</v>
      </c>
      <c r="E5451">
        <v>24257.040000000001</v>
      </c>
      <c r="F5451">
        <v>1800.98</v>
      </c>
      <c r="G5451">
        <v>77.563999999999993</v>
      </c>
      <c r="H5451">
        <v>62.811999999999998</v>
      </c>
      <c r="I5451">
        <v>424.76799999999997</v>
      </c>
      <c r="J5451">
        <v>5.9470000000000001</v>
      </c>
      <c r="K5451">
        <v>38.798000000000002</v>
      </c>
      <c r="L5451">
        <v>88.879000000000005</v>
      </c>
      <c r="M5451">
        <v>26679.223999999998</v>
      </c>
      <c r="N5451">
        <v>0</v>
      </c>
      <c r="O5451">
        <v>0</v>
      </c>
      <c r="P5451">
        <v>-14.534000000000001</v>
      </c>
      <c r="Q5451">
        <v>162.947</v>
      </c>
      <c r="R5451">
        <v>26693.757000000001</v>
      </c>
      <c r="S5451">
        <v>26530.811000000002</v>
      </c>
    </row>
    <row r="5452" spans="1:19" x14ac:dyDescent="0.3">
      <c r="A5452">
        <v>2021</v>
      </c>
      <c r="B5452">
        <v>8</v>
      </c>
      <c r="C5452">
        <v>16</v>
      </c>
      <c r="D5452">
        <v>3</v>
      </c>
      <c r="E5452">
        <v>23730.050999999999</v>
      </c>
      <c r="F5452">
        <v>1807.152</v>
      </c>
      <c r="G5452">
        <v>74.799000000000007</v>
      </c>
      <c r="H5452">
        <v>62.965000000000003</v>
      </c>
      <c r="I5452">
        <v>241.59299999999999</v>
      </c>
      <c r="J5452">
        <v>5.7679999999999998</v>
      </c>
      <c r="K5452">
        <v>34.036999999999999</v>
      </c>
      <c r="L5452">
        <v>88.569000000000003</v>
      </c>
      <c r="M5452">
        <v>25970.133999999998</v>
      </c>
      <c r="N5452">
        <v>0</v>
      </c>
      <c r="O5452">
        <v>0</v>
      </c>
      <c r="P5452">
        <v>-8.3719999999999999</v>
      </c>
      <c r="Q5452">
        <v>157.72499999999999</v>
      </c>
      <c r="R5452">
        <v>25978.506000000001</v>
      </c>
      <c r="S5452">
        <v>25820.780999999999</v>
      </c>
    </row>
    <row r="5453" spans="1:19" x14ac:dyDescent="0.3">
      <c r="A5453">
        <v>2021</v>
      </c>
      <c r="B5453">
        <v>8</v>
      </c>
      <c r="C5453">
        <v>16</v>
      </c>
      <c r="D5453">
        <v>4</v>
      </c>
      <c r="E5453">
        <v>23880.75</v>
      </c>
      <c r="F5453">
        <v>1811.9480000000001</v>
      </c>
      <c r="G5453">
        <v>72.647999999999996</v>
      </c>
      <c r="H5453">
        <v>63.304000000000002</v>
      </c>
      <c r="I5453">
        <v>121.383</v>
      </c>
      <c r="J5453">
        <v>4.4950000000000001</v>
      </c>
      <c r="K5453">
        <v>31.248999999999999</v>
      </c>
      <c r="L5453">
        <v>88.66</v>
      </c>
      <c r="M5453">
        <v>26001.789000000001</v>
      </c>
      <c r="N5453">
        <v>0</v>
      </c>
      <c r="O5453">
        <v>0</v>
      </c>
      <c r="P5453">
        <v>-5.274</v>
      </c>
      <c r="Q5453">
        <v>158.85400000000001</v>
      </c>
      <c r="R5453">
        <v>26007.062999999998</v>
      </c>
      <c r="S5453">
        <v>25848.208999999999</v>
      </c>
    </row>
    <row r="5454" spans="1:19" x14ac:dyDescent="0.3">
      <c r="A5454">
        <v>2021</v>
      </c>
      <c r="B5454">
        <v>8</v>
      </c>
      <c r="C5454">
        <v>16</v>
      </c>
      <c r="D5454">
        <v>5</v>
      </c>
      <c r="E5454">
        <v>25033.526999999998</v>
      </c>
      <c r="F5454">
        <v>1706.076</v>
      </c>
      <c r="G5454">
        <v>72.429000000000002</v>
      </c>
      <c r="H5454">
        <v>63.78</v>
      </c>
      <c r="I5454">
        <v>84.954999999999998</v>
      </c>
      <c r="J5454">
        <v>2.8220000000000001</v>
      </c>
      <c r="K5454">
        <v>13.923</v>
      </c>
      <c r="L5454">
        <v>89.32</v>
      </c>
      <c r="M5454">
        <v>26994.401999999998</v>
      </c>
      <c r="N5454">
        <v>0</v>
      </c>
      <c r="O5454">
        <v>0</v>
      </c>
      <c r="P5454">
        <v>-5.5880000000000001</v>
      </c>
      <c r="Q5454">
        <v>170.52099999999999</v>
      </c>
      <c r="R5454">
        <v>26999.99</v>
      </c>
      <c r="S5454">
        <v>26829.469000000001</v>
      </c>
    </row>
    <row r="5455" spans="1:19" x14ac:dyDescent="0.3">
      <c r="A5455">
        <v>2021</v>
      </c>
      <c r="B5455">
        <v>8</v>
      </c>
      <c r="C5455">
        <v>16</v>
      </c>
      <c r="D5455">
        <v>6</v>
      </c>
      <c r="E5455">
        <v>26868.476999999999</v>
      </c>
      <c r="F5455">
        <v>1526.683</v>
      </c>
      <c r="G5455">
        <v>74.236999999999995</v>
      </c>
      <c r="H5455">
        <v>64.742999999999995</v>
      </c>
      <c r="I5455">
        <v>149.79499999999999</v>
      </c>
      <c r="J5455">
        <v>3.399</v>
      </c>
      <c r="K5455">
        <v>6.0209999999999999</v>
      </c>
      <c r="L5455">
        <v>90.698999999999998</v>
      </c>
      <c r="M5455">
        <v>28709.817999999999</v>
      </c>
      <c r="N5455">
        <v>50.19</v>
      </c>
      <c r="O5455">
        <v>0</v>
      </c>
      <c r="P5455">
        <v>-1.22</v>
      </c>
      <c r="Q5455">
        <v>191.52199999999999</v>
      </c>
      <c r="R5455">
        <v>28660.847000000002</v>
      </c>
      <c r="S5455">
        <v>28469.325000000001</v>
      </c>
    </row>
    <row r="5456" spans="1:19" x14ac:dyDescent="0.3">
      <c r="A5456">
        <v>2021</v>
      </c>
      <c r="B5456">
        <v>8</v>
      </c>
      <c r="C5456">
        <v>16</v>
      </c>
      <c r="D5456">
        <v>7</v>
      </c>
      <c r="E5456">
        <v>29077.15</v>
      </c>
      <c r="F5456">
        <v>1364.508</v>
      </c>
      <c r="G5456">
        <v>76.045000000000002</v>
      </c>
      <c r="H5456">
        <v>64.662000000000006</v>
      </c>
      <c r="I5456">
        <v>294.92899999999997</v>
      </c>
      <c r="J5456">
        <v>4.1639999999999997</v>
      </c>
      <c r="K5456">
        <v>12.975</v>
      </c>
      <c r="L5456">
        <v>92.534999999999997</v>
      </c>
      <c r="M5456">
        <v>30910.922999999999</v>
      </c>
      <c r="N5456">
        <v>902.72</v>
      </c>
      <c r="O5456">
        <v>-1.0999999999999999E-2</v>
      </c>
      <c r="P5456">
        <v>-0.58199999999999996</v>
      </c>
      <c r="Q5456">
        <v>230.029</v>
      </c>
      <c r="R5456">
        <v>30008.795999999998</v>
      </c>
      <c r="S5456">
        <v>29778.767</v>
      </c>
    </row>
    <row r="5457" spans="1:19" x14ac:dyDescent="0.3">
      <c r="A5457">
        <v>2021</v>
      </c>
      <c r="B5457">
        <v>8</v>
      </c>
      <c r="C5457">
        <v>16</v>
      </c>
      <c r="D5457">
        <v>8</v>
      </c>
      <c r="E5457">
        <v>31797.045999999998</v>
      </c>
      <c r="F5457">
        <v>1271.4690000000001</v>
      </c>
      <c r="G5457">
        <v>81.873000000000005</v>
      </c>
      <c r="H5457">
        <v>63.183999999999997</v>
      </c>
      <c r="I5457">
        <v>488.18</v>
      </c>
      <c r="J5457">
        <v>4.9000000000000004</v>
      </c>
      <c r="K5457">
        <v>7.1630000000000003</v>
      </c>
      <c r="L5457">
        <v>93.534999999999997</v>
      </c>
      <c r="M5457">
        <v>33725.478000000003</v>
      </c>
      <c r="N5457">
        <v>3211.451</v>
      </c>
      <c r="O5457">
        <v>-32.969000000000001</v>
      </c>
      <c r="P5457">
        <v>0.29099999999999998</v>
      </c>
      <c r="Q5457">
        <v>275.58300000000003</v>
      </c>
      <c r="R5457">
        <v>30546.704000000002</v>
      </c>
      <c r="S5457">
        <v>30271.120999999999</v>
      </c>
    </row>
    <row r="5458" spans="1:19" x14ac:dyDescent="0.3">
      <c r="A5458">
        <v>2021</v>
      </c>
      <c r="B5458">
        <v>8</v>
      </c>
      <c r="C5458">
        <v>16</v>
      </c>
      <c r="D5458">
        <v>9</v>
      </c>
      <c r="E5458">
        <v>34703.048000000003</v>
      </c>
      <c r="F5458">
        <v>1187.818</v>
      </c>
      <c r="G5458">
        <v>88.412000000000006</v>
      </c>
      <c r="H5458">
        <v>59.417000000000002</v>
      </c>
      <c r="I5458">
        <v>601.69799999999998</v>
      </c>
      <c r="J5458">
        <v>5.4370000000000003</v>
      </c>
      <c r="K5458">
        <v>8.2409999999999997</v>
      </c>
      <c r="L5458">
        <v>94.108999999999995</v>
      </c>
      <c r="M5458">
        <v>36659.767999999996</v>
      </c>
      <c r="N5458">
        <v>5613.8909999999996</v>
      </c>
      <c r="O5458">
        <v>-81.891000000000005</v>
      </c>
      <c r="P5458">
        <v>0.41799999999999998</v>
      </c>
      <c r="Q5458">
        <v>314.87400000000002</v>
      </c>
      <c r="R5458">
        <v>31127.350999999999</v>
      </c>
      <c r="S5458">
        <v>30812.475999999999</v>
      </c>
    </row>
    <row r="5459" spans="1:19" x14ac:dyDescent="0.3">
      <c r="A5459">
        <v>2021</v>
      </c>
      <c r="B5459">
        <v>8</v>
      </c>
      <c r="C5459">
        <v>16</v>
      </c>
      <c r="D5459">
        <v>10</v>
      </c>
      <c r="E5459">
        <v>37932.618000000002</v>
      </c>
      <c r="F5459">
        <v>1112.9490000000001</v>
      </c>
      <c r="G5459">
        <v>96.11</v>
      </c>
      <c r="H5459">
        <v>56.866</v>
      </c>
      <c r="I5459">
        <v>568.28399999999999</v>
      </c>
      <c r="J5459">
        <v>5.7370000000000001</v>
      </c>
      <c r="K5459">
        <v>18.971</v>
      </c>
      <c r="L5459">
        <v>94.596000000000004</v>
      </c>
      <c r="M5459">
        <v>39790.021000000001</v>
      </c>
      <c r="N5459">
        <v>7630.4269999999997</v>
      </c>
      <c r="O5459">
        <v>-105.622</v>
      </c>
      <c r="P5459">
        <v>1.3819999999999999</v>
      </c>
      <c r="Q5459">
        <v>345.27</v>
      </c>
      <c r="R5459">
        <v>32263.833999999999</v>
      </c>
      <c r="S5459">
        <v>31918.563999999998</v>
      </c>
    </row>
    <row r="5460" spans="1:19" x14ac:dyDescent="0.3">
      <c r="A5460">
        <v>2021</v>
      </c>
      <c r="B5460">
        <v>8</v>
      </c>
      <c r="C5460">
        <v>16</v>
      </c>
      <c r="D5460">
        <v>11</v>
      </c>
      <c r="E5460">
        <v>40726.425999999999</v>
      </c>
      <c r="F5460">
        <v>1040.0419999999999</v>
      </c>
      <c r="G5460">
        <v>104.369</v>
      </c>
      <c r="H5460">
        <v>56.064999999999998</v>
      </c>
      <c r="I5460">
        <v>483.69600000000003</v>
      </c>
      <c r="J5460">
        <v>5.8719999999999999</v>
      </c>
      <c r="K5460">
        <v>24.24</v>
      </c>
      <c r="L5460">
        <v>94.872</v>
      </c>
      <c r="M5460">
        <v>42431.212</v>
      </c>
      <c r="N5460">
        <v>8978.7430000000004</v>
      </c>
      <c r="O5460">
        <v>-58.302</v>
      </c>
      <c r="P5460">
        <v>3.6040000000000001</v>
      </c>
      <c r="Q5460">
        <v>375.072</v>
      </c>
      <c r="R5460">
        <v>33507.167000000001</v>
      </c>
      <c r="S5460">
        <v>33132.095000000001</v>
      </c>
    </row>
    <row r="5461" spans="1:19" x14ac:dyDescent="0.3">
      <c r="A5461">
        <v>2021</v>
      </c>
      <c r="B5461">
        <v>8</v>
      </c>
      <c r="C5461">
        <v>16</v>
      </c>
      <c r="D5461">
        <v>12</v>
      </c>
      <c r="E5461">
        <v>43149.188000000002</v>
      </c>
      <c r="F5461">
        <v>973.04200000000003</v>
      </c>
      <c r="G5461">
        <v>113.304</v>
      </c>
      <c r="H5461">
        <v>55.658000000000001</v>
      </c>
      <c r="I5461">
        <v>447.51600000000002</v>
      </c>
      <c r="J5461">
        <v>5.8419999999999996</v>
      </c>
      <c r="K5461">
        <v>11.507999999999999</v>
      </c>
      <c r="L5461">
        <v>95.022999999999996</v>
      </c>
      <c r="M5461">
        <v>44737.777000000002</v>
      </c>
      <c r="N5461">
        <v>9625.4930000000004</v>
      </c>
      <c r="O5461">
        <v>-9.5719999999999992</v>
      </c>
      <c r="P5461">
        <v>7.3280000000000003</v>
      </c>
      <c r="Q5461">
        <v>402.63900000000001</v>
      </c>
      <c r="R5461">
        <v>35114.529000000002</v>
      </c>
      <c r="S5461">
        <v>34711.89</v>
      </c>
    </row>
    <row r="5462" spans="1:19" x14ac:dyDescent="0.3">
      <c r="A5462">
        <v>2021</v>
      </c>
      <c r="B5462">
        <v>8</v>
      </c>
      <c r="C5462">
        <v>16</v>
      </c>
      <c r="D5462">
        <v>13</v>
      </c>
      <c r="E5462">
        <v>45624.612000000001</v>
      </c>
      <c r="F5462">
        <v>842.49699999999996</v>
      </c>
      <c r="G5462">
        <v>121.072</v>
      </c>
      <c r="H5462">
        <v>56.936999999999998</v>
      </c>
      <c r="I5462">
        <v>423.50099999999998</v>
      </c>
      <c r="J5462">
        <v>5.7359999999999998</v>
      </c>
      <c r="K5462">
        <v>8.8930000000000007</v>
      </c>
      <c r="L5462">
        <v>95.119</v>
      </c>
      <c r="M5462">
        <v>47057.294000000002</v>
      </c>
      <c r="N5462">
        <v>9600.4619999999995</v>
      </c>
      <c r="O5462">
        <v>-3.1850000000000001</v>
      </c>
      <c r="P5462">
        <v>7.9219999999999997</v>
      </c>
      <c r="Q5462">
        <v>426.44799999999998</v>
      </c>
      <c r="R5462">
        <v>37452.095000000001</v>
      </c>
      <c r="S5462">
        <v>37025.646999999997</v>
      </c>
    </row>
    <row r="5463" spans="1:19" x14ac:dyDescent="0.3">
      <c r="A5463">
        <v>2021</v>
      </c>
      <c r="B5463">
        <v>8</v>
      </c>
      <c r="C5463">
        <v>16</v>
      </c>
      <c r="D5463">
        <v>14</v>
      </c>
      <c r="E5463">
        <v>47606.87</v>
      </c>
      <c r="F5463">
        <v>773.245</v>
      </c>
      <c r="G5463">
        <v>127.506</v>
      </c>
      <c r="H5463">
        <v>55.264000000000003</v>
      </c>
      <c r="I5463">
        <v>351.24599999999998</v>
      </c>
      <c r="J5463">
        <v>5.0949999999999998</v>
      </c>
      <c r="K5463">
        <v>-15.116</v>
      </c>
      <c r="L5463">
        <v>95.155000000000001</v>
      </c>
      <c r="M5463">
        <v>48871.758999999998</v>
      </c>
      <c r="N5463">
        <v>9033.7289999999994</v>
      </c>
      <c r="O5463">
        <v>-2.0550000000000002</v>
      </c>
      <c r="P5463">
        <v>5.52</v>
      </c>
      <c r="Q5463">
        <v>448.66199999999998</v>
      </c>
      <c r="R5463">
        <v>39834.565000000002</v>
      </c>
      <c r="S5463">
        <v>39385.904000000002</v>
      </c>
    </row>
    <row r="5464" spans="1:19" x14ac:dyDescent="0.3">
      <c r="A5464">
        <v>2021</v>
      </c>
      <c r="B5464">
        <v>8</v>
      </c>
      <c r="C5464">
        <v>16</v>
      </c>
      <c r="D5464">
        <v>15</v>
      </c>
      <c r="E5464">
        <v>49036.428999999996</v>
      </c>
      <c r="F5464">
        <v>748.58699999999999</v>
      </c>
      <c r="G5464">
        <v>131.60499999999999</v>
      </c>
      <c r="H5464">
        <v>54.945999999999998</v>
      </c>
      <c r="I5464">
        <v>284.096</v>
      </c>
      <c r="J5464">
        <v>4.0839999999999996</v>
      </c>
      <c r="K5464">
        <v>-20.855</v>
      </c>
      <c r="L5464">
        <v>95.171000000000006</v>
      </c>
      <c r="M5464">
        <v>50202.457000000002</v>
      </c>
      <c r="N5464">
        <v>7837.0039999999999</v>
      </c>
      <c r="O5464">
        <v>-1.153</v>
      </c>
      <c r="P5464">
        <v>6.7050000000000001</v>
      </c>
      <c r="Q5464">
        <v>464.55500000000001</v>
      </c>
      <c r="R5464">
        <v>42359.900999999998</v>
      </c>
      <c r="S5464">
        <v>41895.345999999998</v>
      </c>
    </row>
    <row r="5465" spans="1:19" x14ac:dyDescent="0.3">
      <c r="A5465">
        <v>2021</v>
      </c>
      <c r="B5465">
        <v>8</v>
      </c>
      <c r="C5465">
        <v>16</v>
      </c>
      <c r="D5465">
        <v>16</v>
      </c>
      <c r="E5465">
        <v>49496.339</v>
      </c>
      <c r="F5465">
        <v>715.71299999999997</v>
      </c>
      <c r="G5465">
        <v>132.25399999999999</v>
      </c>
      <c r="H5465">
        <v>55.988999999999997</v>
      </c>
      <c r="I5465">
        <v>91.177000000000007</v>
      </c>
      <c r="J5465">
        <v>1.821</v>
      </c>
      <c r="K5465">
        <v>-106.504</v>
      </c>
      <c r="L5465">
        <v>95.174000000000007</v>
      </c>
      <c r="M5465">
        <v>50349.707999999999</v>
      </c>
      <c r="N5465">
        <v>6010.116</v>
      </c>
      <c r="O5465">
        <v>0.34100000000000003</v>
      </c>
      <c r="P5465">
        <v>6.1719999999999997</v>
      </c>
      <c r="Q5465">
        <v>476.00400000000002</v>
      </c>
      <c r="R5465">
        <v>44333.08</v>
      </c>
      <c r="S5465">
        <v>43857.076000000001</v>
      </c>
    </row>
    <row r="5466" spans="1:19" x14ac:dyDescent="0.3">
      <c r="A5466">
        <v>2021</v>
      </c>
      <c r="B5466">
        <v>8</v>
      </c>
      <c r="C5466">
        <v>16</v>
      </c>
      <c r="D5466">
        <v>17</v>
      </c>
      <c r="E5466">
        <v>48025.080999999998</v>
      </c>
      <c r="F5466">
        <v>697.553</v>
      </c>
      <c r="G5466">
        <v>131.49</v>
      </c>
      <c r="H5466">
        <v>56.567999999999998</v>
      </c>
      <c r="I5466">
        <v>98.588999999999999</v>
      </c>
      <c r="J5466">
        <v>2.069</v>
      </c>
      <c r="K5466">
        <v>-151.54</v>
      </c>
      <c r="L5466">
        <v>95.161000000000001</v>
      </c>
      <c r="M5466">
        <v>48823.482000000004</v>
      </c>
      <c r="N5466">
        <v>3638.942</v>
      </c>
      <c r="O5466">
        <v>21.309000000000001</v>
      </c>
      <c r="P5466">
        <v>7.298</v>
      </c>
      <c r="Q5466">
        <v>477.13600000000002</v>
      </c>
      <c r="R5466">
        <v>45155.932999999997</v>
      </c>
      <c r="S5466">
        <v>44678.796999999999</v>
      </c>
    </row>
    <row r="5467" spans="1:19" x14ac:dyDescent="0.3">
      <c r="A5467">
        <v>2021</v>
      </c>
      <c r="B5467">
        <v>8</v>
      </c>
      <c r="C5467">
        <v>16</v>
      </c>
      <c r="D5467">
        <v>18</v>
      </c>
      <c r="E5467">
        <v>45475.582000000002</v>
      </c>
      <c r="F5467">
        <v>731.52200000000005</v>
      </c>
      <c r="G5467">
        <v>128.99799999999999</v>
      </c>
      <c r="H5467">
        <v>58.326999999999998</v>
      </c>
      <c r="I5467">
        <v>124.655</v>
      </c>
      <c r="J5467">
        <v>2.0009999999999999</v>
      </c>
      <c r="K5467">
        <v>-145.22200000000001</v>
      </c>
      <c r="L5467">
        <v>95.122</v>
      </c>
      <c r="M5467">
        <v>46341.987000000001</v>
      </c>
      <c r="N5467">
        <v>1163.4159999999999</v>
      </c>
      <c r="O5467">
        <v>69.671999999999997</v>
      </c>
      <c r="P5467">
        <v>-2.7010000000000001</v>
      </c>
      <c r="Q5467">
        <v>458.834</v>
      </c>
      <c r="R5467">
        <v>45111.6</v>
      </c>
      <c r="S5467">
        <v>44652.766000000003</v>
      </c>
    </row>
    <row r="5468" spans="1:19" x14ac:dyDescent="0.3">
      <c r="A5468">
        <v>2021</v>
      </c>
      <c r="B5468">
        <v>8</v>
      </c>
      <c r="C5468">
        <v>16</v>
      </c>
      <c r="D5468">
        <v>19</v>
      </c>
      <c r="E5468">
        <v>43303.462</v>
      </c>
      <c r="F5468">
        <v>773.77</v>
      </c>
      <c r="G5468">
        <v>122.274</v>
      </c>
      <c r="H5468">
        <v>57.887</v>
      </c>
      <c r="I5468">
        <v>137.489</v>
      </c>
      <c r="J5468">
        <v>1.8859999999999999</v>
      </c>
      <c r="K5468">
        <v>-146.37899999999999</v>
      </c>
      <c r="L5468">
        <v>95.046000000000006</v>
      </c>
      <c r="M5468">
        <v>44223.161</v>
      </c>
      <c r="N5468">
        <v>74.206999999999994</v>
      </c>
      <c r="O5468">
        <v>87.382999999999996</v>
      </c>
      <c r="P5468">
        <v>1.9970000000000001</v>
      </c>
      <c r="Q5468">
        <v>415.37099999999998</v>
      </c>
      <c r="R5468">
        <v>44059.574000000001</v>
      </c>
      <c r="S5468">
        <v>43644.203000000001</v>
      </c>
    </row>
    <row r="5469" spans="1:19" x14ac:dyDescent="0.3">
      <c r="A5469">
        <v>2021</v>
      </c>
      <c r="B5469">
        <v>8</v>
      </c>
      <c r="C5469">
        <v>16</v>
      </c>
      <c r="D5469">
        <v>20</v>
      </c>
      <c r="E5469">
        <v>41911.311000000002</v>
      </c>
      <c r="F5469">
        <v>829.07399999999996</v>
      </c>
      <c r="G5469">
        <v>115.31399999999999</v>
      </c>
      <c r="H5469">
        <v>58.62</v>
      </c>
      <c r="I5469">
        <v>165.87</v>
      </c>
      <c r="J5469">
        <v>3.3860000000000001</v>
      </c>
      <c r="K5469">
        <v>-143.91900000000001</v>
      </c>
      <c r="L5469">
        <v>94.977999999999994</v>
      </c>
      <c r="M5469">
        <v>42919.319000000003</v>
      </c>
      <c r="N5469">
        <v>0</v>
      </c>
      <c r="O5469">
        <v>83.587999999999994</v>
      </c>
      <c r="P5469">
        <v>5.4039999999999999</v>
      </c>
      <c r="Q5469">
        <v>369.36700000000002</v>
      </c>
      <c r="R5469">
        <v>42830.326999999997</v>
      </c>
      <c r="S5469">
        <v>42460.959999999999</v>
      </c>
    </row>
    <row r="5470" spans="1:19" x14ac:dyDescent="0.3">
      <c r="A5470">
        <v>2021</v>
      </c>
      <c r="B5470">
        <v>8</v>
      </c>
      <c r="C5470">
        <v>16</v>
      </c>
      <c r="D5470">
        <v>21</v>
      </c>
      <c r="E5470">
        <v>38730.036999999997</v>
      </c>
      <c r="F5470">
        <v>930.74400000000003</v>
      </c>
      <c r="G5470">
        <v>108.44199999999999</v>
      </c>
      <c r="H5470">
        <v>60.936999999999998</v>
      </c>
      <c r="I5470">
        <v>599.99599999999998</v>
      </c>
      <c r="J5470">
        <v>6.1710000000000003</v>
      </c>
      <c r="K5470">
        <v>-32.11</v>
      </c>
      <c r="L5470">
        <v>94.725999999999999</v>
      </c>
      <c r="M5470">
        <v>40390.502</v>
      </c>
      <c r="N5470">
        <v>0</v>
      </c>
      <c r="O5470">
        <v>0</v>
      </c>
      <c r="P5470">
        <v>1.637</v>
      </c>
      <c r="Q5470">
        <v>324.51</v>
      </c>
      <c r="R5470">
        <v>40388.864999999998</v>
      </c>
      <c r="S5470">
        <v>40064.355000000003</v>
      </c>
    </row>
    <row r="5471" spans="1:19" x14ac:dyDescent="0.3">
      <c r="A5471">
        <v>2021</v>
      </c>
      <c r="B5471">
        <v>8</v>
      </c>
      <c r="C5471">
        <v>16</v>
      </c>
      <c r="D5471">
        <v>22</v>
      </c>
      <c r="E5471">
        <v>34308.724999999999</v>
      </c>
      <c r="F5471">
        <v>1123.6030000000001</v>
      </c>
      <c r="G5471">
        <v>100.068</v>
      </c>
      <c r="H5471">
        <v>62.53</v>
      </c>
      <c r="I5471">
        <v>669.53200000000004</v>
      </c>
      <c r="J5471">
        <v>5.7759999999999998</v>
      </c>
      <c r="K5471">
        <v>19.649999999999999</v>
      </c>
      <c r="L5471">
        <v>94.064999999999998</v>
      </c>
      <c r="M5471">
        <v>36283.881000000001</v>
      </c>
      <c r="N5471">
        <v>0</v>
      </c>
      <c r="O5471">
        <v>0</v>
      </c>
      <c r="P5471">
        <v>-11.151</v>
      </c>
      <c r="Q5471">
        <v>283.80099999999999</v>
      </c>
      <c r="R5471">
        <v>36295.031999999999</v>
      </c>
      <c r="S5471">
        <v>36011.231</v>
      </c>
    </row>
    <row r="5472" spans="1:19" x14ac:dyDescent="0.3">
      <c r="A5472">
        <v>2021</v>
      </c>
      <c r="B5472">
        <v>8</v>
      </c>
      <c r="C5472">
        <v>16</v>
      </c>
      <c r="D5472">
        <v>23</v>
      </c>
      <c r="E5472">
        <v>30332.085999999999</v>
      </c>
      <c r="F5472">
        <v>1292.2560000000001</v>
      </c>
      <c r="G5472">
        <v>92.757000000000005</v>
      </c>
      <c r="H5472">
        <v>63.226999999999997</v>
      </c>
      <c r="I5472">
        <v>1124.624</v>
      </c>
      <c r="J5472">
        <v>6.3360000000000003</v>
      </c>
      <c r="K5472">
        <v>46.616</v>
      </c>
      <c r="L5472">
        <v>93.100999999999999</v>
      </c>
      <c r="M5472">
        <v>32958.247000000003</v>
      </c>
      <c r="N5472">
        <v>0</v>
      </c>
      <c r="O5472">
        <v>0</v>
      </c>
      <c r="P5472">
        <v>-14.542</v>
      </c>
      <c r="Q5472">
        <v>240.148</v>
      </c>
      <c r="R5472">
        <v>32972.79</v>
      </c>
      <c r="S5472">
        <v>32732.641</v>
      </c>
    </row>
    <row r="5473" spans="1:19" x14ac:dyDescent="0.3">
      <c r="A5473">
        <v>2021</v>
      </c>
      <c r="B5473">
        <v>8</v>
      </c>
      <c r="C5473">
        <v>16</v>
      </c>
      <c r="D5473">
        <v>24</v>
      </c>
      <c r="E5473">
        <v>27805.378000000001</v>
      </c>
      <c r="F5473">
        <v>1556.354</v>
      </c>
      <c r="G5473">
        <v>86.174000000000007</v>
      </c>
      <c r="H5473">
        <v>63.067999999999998</v>
      </c>
      <c r="I5473">
        <v>999.05899999999997</v>
      </c>
      <c r="J5473">
        <v>6.2009999999999996</v>
      </c>
      <c r="K5473">
        <v>55.100999999999999</v>
      </c>
      <c r="L5473">
        <v>91.531999999999996</v>
      </c>
      <c r="M5473">
        <v>30576.691999999999</v>
      </c>
      <c r="N5473">
        <v>0</v>
      </c>
      <c r="O5473">
        <v>0</v>
      </c>
      <c r="P5473">
        <v>-23.413</v>
      </c>
      <c r="Q5473">
        <v>202.98699999999999</v>
      </c>
      <c r="R5473">
        <v>30600.105</v>
      </c>
      <c r="S5473">
        <v>30397.117999999999</v>
      </c>
    </row>
    <row r="5474" spans="1:19" x14ac:dyDescent="0.3">
      <c r="A5474">
        <v>2021</v>
      </c>
      <c r="B5474">
        <v>8</v>
      </c>
      <c r="C5474">
        <v>17</v>
      </c>
      <c r="D5474">
        <v>1</v>
      </c>
      <c r="E5474">
        <v>23667.506000000001</v>
      </c>
      <c r="F5474">
        <v>1683.3140000000001</v>
      </c>
      <c r="G5474">
        <v>81.259</v>
      </c>
      <c r="H5474">
        <v>62.567</v>
      </c>
      <c r="I5474">
        <v>709.25599999999997</v>
      </c>
      <c r="J5474">
        <v>6.0380000000000003</v>
      </c>
      <c r="K5474">
        <v>37.409999999999997</v>
      </c>
      <c r="L5474">
        <v>88.54</v>
      </c>
      <c r="M5474">
        <v>26254.633000000002</v>
      </c>
      <c r="N5474">
        <v>0</v>
      </c>
      <c r="O5474">
        <v>0</v>
      </c>
      <c r="P5474">
        <v>-19.059999999999999</v>
      </c>
      <c r="Q5474">
        <v>177.482</v>
      </c>
      <c r="R5474">
        <v>26273.692999999999</v>
      </c>
      <c r="S5474">
        <v>26096.212</v>
      </c>
    </row>
    <row r="5475" spans="1:19" x14ac:dyDescent="0.3">
      <c r="A5475">
        <v>2021</v>
      </c>
      <c r="B5475">
        <v>8</v>
      </c>
      <c r="C5475">
        <v>17</v>
      </c>
      <c r="D5475">
        <v>2</v>
      </c>
      <c r="E5475">
        <v>22530.886999999999</v>
      </c>
      <c r="F5475">
        <v>1800.98</v>
      </c>
      <c r="G5475">
        <v>77.001999999999995</v>
      </c>
      <c r="H5475">
        <v>62.429000000000002</v>
      </c>
      <c r="I5475">
        <v>424.76799999999997</v>
      </c>
      <c r="J5475">
        <v>5.9470000000000001</v>
      </c>
      <c r="K5475">
        <v>32.372999999999998</v>
      </c>
      <c r="L5475">
        <v>87.834000000000003</v>
      </c>
      <c r="M5475">
        <v>24945.219000000001</v>
      </c>
      <c r="N5475">
        <v>0</v>
      </c>
      <c r="O5475">
        <v>0</v>
      </c>
      <c r="P5475">
        <v>-14.534000000000001</v>
      </c>
      <c r="Q5475">
        <v>165.494</v>
      </c>
      <c r="R5475">
        <v>24959.752</v>
      </c>
      <c r="S5475">
        <v>24794.258999999998</v>
      </c>
    </row>
    <row r="5476" spans="1:19" x14ac:dyDescent="0.3">
      <c r="A5476">
        <v>2021</v>
      </c>
      <c r="B5476">
        <v>8</v>
      </c>
      <c r="C5476">
        <v>17</v>
      </c>
      <c r="D5476">
        <v>3</v>
      </c>
      <c r="E5476">
        <v>21996.080999999998</v>
      </c>
      <c r="F5476">
        <v>1807.152</v>
      </c>
      <c r="G5476">
        <v>73.534999999999997</v>
      </c>
      <c r="H5476">
        <v>62.548999999999999</v>
      </c>
      <c r="I5476">
        <v>241.59299999999999</v>
      </c>
      <c r="J5476">
        <v>5.7679999999999998</v>
      </c>
      <c r="K5476">
        <v>28.823</v>
      </c>
      <c r="L5476">
        <v>87.521000000000001</v>
      </c>
      <c r="M5476">
        <v>24229.486000000001</v>
      </c>
      <c r="N5476">
        <v>0</v>
      </c>
      <c r="O5476">
        <v>0</v>
      </c>
      <c r="P5476">
        <v>-8.3719999999999999</v>
      </c>
      <c r="Q5476">
        <v>160.02000000000001</v>
      </c>
      <c r="R5476">
        <v>24237.858</v>
      </c>
      <c r="S5476">
        <v>24077.838</v>
      </c>
    </row>
    <row r="5477" spans="1:19" x14ac:dyDescent="0.3">
      <c r="A5477">
        <v>2021</v>
      </c>
      <c r="B5477">
        <v>8</v>
      </c>
      <c r="C5477">
        <v>17</v>
      </c>
      <c r="D5477">
        <v>4</v>
      </c>
      <c r="E5477">
        <v>22226.04</v>
      </c>
      <c r="F5477">
        <v>1811.9480000000001</v>
      </c>
      <c r="G5477">
        <v>71.085999999999999</v>
      </c>
      <c r="H5477">
        <v>62.878</v>
      </c>
      <c r="I5477">
        <v>121.383</v>
      </c>
      <c r="J5477">
        <v>4.4950000000000001</v>
      </c>
      <c r="K5477">
        <v>26.847999999999999</v>
      </c>
      <c r="L5477">
        <v>87.664000000000001</v>
      </c>
      <c r="M5477">
        <v>24341.256000000001</v>
      </c>
      <c r="N5477">
        <v>0</v>
      </c>
      <c r="O5477">
        <v>0</v>
      </c>
      <c r="P5477">
        <v>-5.274</v>
      </c>
      <c r="Q5477">
        <v>160.84</v>
      </c>
      <c r="R5477">
        <v>24346.53</v>
      </c>
      <c r="S5477">
        <v>24185.69</v>
      </c>
    </row>
    <row r="5478" spans="1:19" x14ac:dyDescent="0.3">
      <c r="A5478">
        <v>2021</v>
      </c>
      <c r="B5478">
        <v>8</v>
      </c>
      <c r="C5478">
        <v>17</v>
      </c>
      <c r="D5478">
        <v>5</v>
      </c>
      <c r="E5478">
        <v>23436.2</v>
      </c>
      <c r="F5478">
        <v>1706.076</v>
      </c>
      <c r="G5478">
        <v>70.725999999999999</v>
      </c>
      <c r="H5478">
        <v>63.381999999999998</v>
      </c>
      <c r="I5478">
        <v>84.954999999999998</v>
      </c>
      <c r="J5478">
        <v>2.8220000000000001</v>
      </c>
      <c r="K5478">
        <v>12.081</v>
      </c>
      <c r="L5478">
        <v>88.381</v>
      </c>
      <c r="M5478">
        <v>25393.897000000001</v>
      </c>
      <c r="N5478">
        <v>0</v>
      </c>
      <c r="O5478">
        <v>0</v>
      </c>
      <c r="P5478">
        <v>-5.5880000000000001</v>
      </c>
      <c r="Q5478">
        <v>172.13</v>
      </c>
      <c r="R5478">
        <v>25399.485000000001</v>
      </c>
      <c r="S5478">
        <v>25227.355</v>
      </c>
    </row>
    <row r="5479" spans="1:19" x14ac:dyDescent="0.3">
      <c r="A5479">
        <v>2021</v>
      </c>
      <c r="B5479">
        <v>8</v>
      </c>
      <c r="C5479">
        <v>17</v>
      </c>
      <c r="D5479">
        <v>6</v>
      </c>
      <c r="E5479">
        <v>25187.326000000001</v>
      </c>
      <c r="F5479">
        <v>1526.683</v>
      </c>
      <c r="G5479">
        <v>71.989999999999995</v>
      </c>
      <c r="H5479">
        <v>64.328000000000003</v>
      </c>
      <c r="I5479">
        <v>149.79499999999999</v>
      </c>
      <c r="J5479">
        <v>3.399</v>
      </c>
      <c r="K5479">
        <v>5.3689999999999998</v>
      </c>
      <c r="L5479">
        <v>89.465000000000003</v>
      </c>
      <c r="M5479">
        <v>27026.364000000001</v>
      </c>
      <c r="N5479">
        <v>50.19</v>
      </c>
      <c r="O5479">
        <v>0</v>
      </c>
      <c r="P5479">
        <v>-1.22</v>
      </c>
      <c r="Q5479">
        <v>192.34800000000001</v>
      </c>
      <c r="R5479">
        <v>26977.394</v>
      </c>
      <c r="S5479">
        <v>26785.045999999998</v>
      </c>
    </row>
    <row r="5480" spans="1:19" x14ac:dyDescent="0.3">
      <c r="A5480">
        <v>2021</v>
      </c>
      <c r="B5480">
        <v>8</v>
      </c>
      <c r="C5480">
        <v>17</v>
      </c>
      <c r="D5480">
        <v>7</v>
      </c>
      <c r="E5480">
        <v>27050.505000000001</v>
      </c>
      <c r="F5480">
        <v>1364.508</v>
      </c>
      <c r="G5480">
        <v>73.122</v>
      </c>
      <c r="H5480">
        <v>64.257999999999996</v>
      </c>
      <c r="I5480">
        <v>294.92899999999997</v>
      </c>
      <c r="J5480">
        <v>4.1639999999999997</v>
      </c>
      <c r="K5480">
        <v>11.601000000000001</v>
      </c>
      <c r="L5480">
        <v>90.980999999999995</v>
      </c>
      <c r="M5480">
        <v>28880.946</v>
      </c>
      <c r="N5480">
        <v>902.72</v>
      </c>
      <c r="O5480">
        <v>-1.0999999999999999E-2</v>
      </c>
      <c r="P5480">
        <v>-0.58199999999999996</v>
      </c>
      <c r="Q5480">
        <v>228.51</v>
      </c>
      <c r="R5480">
        <v>27978.819</v>
      </c>
      <c r="S5480">
        <v>27750.31</v>
      </c>
    </row>
    <row r="5481" spans="1:19" x14ac:dyDescent="0.3">
      <c r="A5481">
        <v>2021</v>
      </c>
      <c r="B5481">
        <v>8</v>
      </c>
      <c r="C5481">
        <v>17</v>
      </c>
      <c r="D5481">
        <v>8</v>
      </c>
      <c r="E5481">
        <v>29198.843000000001</v>
      </c>
      <c r="F5481">
        <v>1271.4690000000001</v>
      </c>
      <c r="G5481">
        <v>79.38</v>
      </c>
      <c r="H5481">
        <v>62.804000000000002</v>
      </c>
      <c r="I5481">
        <v>488.18</v>
      </c>
      <c r="J5481">
        <v>4.9000000000000004</v>
      </c>
      <c r="K5481">
        <v>6.6669999999999998</v>
      </c>
      <c r="L5481">
        <v>92.63</v>
      </c>
      <c r="M5481">
        <v>31125.493999999999</v>
      </c>
      <c r="N5481">
        <v>3211.451</v>
      </c>
      <c r="O5481">
        <v>-32.969000000000001</v>
      </c>
      <c r="P5481">
        <v>0.29099999999999998</v>
      </c>
      <c r="Q5481">
        <v>271.36700000000002</v>
      </c>
      <c r="R5481">
        <v>27946.720000000001</v>
      </c>
      <c r="S5481">
        <v>27675.353999999999</v>
      </c>
    </row>
    <row r="5482" spans="1:19" x14ac:dyDescent="0.3">
      <c r="A5482">
        <v>2021</v>
      </c>
      <c r="B5482">
        <v>8</v>
      </c>
      <c r="C5482">
        <v>17</v>
      </c>
      <c r="D5482">
        <v>9</v>
      </c>
      <c r="E5482">
        <v>31218.559000000001</v>
      </c>
      <c r="F5482">
        <v>1187.818</v>
      </c>
      <c r="G5482">
        <v>87.007999999999996</v>
      </c>
      <c r="H5482">
        <v>59.389000000000003</v>
      </c>
      <c r="I5482">
        <v>601.69799999999998</v>
      </c>
      <c r="J5482">
        <v>5.4370000000000003</v>
      </c>
      <c r="K5482">
        <v>7.5439999999999996</v>
      </c>
      <c r="L5482">
        <v>93.409000000000006</v>
      </c>
      <c r="M5482">
        <v>33173.855000000003</v>
      </c>
      <c r="N5482">
        <v>5613.8909999999996</v>
      </c>
      <c r="O5482">
        <v>-81.891000000000005</v>
      </c>
      <c r="P5482">
        <v>0.41799999999999998</v>
      </c>
      <c r="Q5482">
        <v>307.39299999999997</v>
      </c>
      <c r="R5482">
        <v>27641.437000000002</v>
      </c>
      <c r="S5482">
        <v>27334.044000000002</v>
      </c>
    </row>
    <row r="5483" spans="1:19" x14ac:dyDescent="0.3">
      <c r="A5483">
        <v>2021</v>
      </c>
      <c r="B5483">
        <v>8</v>
      </c>
      <c r="C5483">
        <v>17</v>
      </c>
      <c r="D5483">
        <v>10</v>
      </c>
      <c r="E5483">
        <v>33305.508000000002</v>
      </c>
      <c r="F5483">
        <v>1112.9490000000001</v>
      </c>
      <c r="G5483">
        <v>95.241</v>
      </c>
      <c r="H5483">
        <v>57.174999999999997</v>
      </c>
      <c r="I5483">
        <v>568.28399999999999</v>
      </c>
      <c r="J5483">
        <v>5.7370000000000001</v>
      </c>
      <c r="K5483">
        <v>16.745000000000001</v>
      </c>
      <c r="L5483">
        <v>93.875</v>
      </c>
      <c r="M5483">
        <v>35160.273000000001</v>
      </c>
      <c r="N5483">
        <v>7630.4269999999997</v>
      </c>
      <c r="O5483">
        <v>-105.622</v>
      </c>
      <c r="P5483">
        <v>1.3819999999999999</v>
      </c>
      <c r="Q5483">
        <v>336.63299999999998</v>
      </c>
      <c r="R5483">
        <v>27634.085999999999</v>
      </c>
      <c r="S5483">
        <v>27297.453000000001</v>
      </c>
    </row>
    <row r="5484" spans="1:19" x14ac:dyDescent="0.3">
      <c r="A5484">
        <v>2021</v>
      </c>
      <c r="B5484">
        <v>8</v>
      </c>
      <c r="C5484">
        <v>17</v>
      </c>
      <c r="D5484">
        <v>11</v>
      </c>
      <c r="E5484">
        <v>35037.476000000002</v>
      </c>
      <c r="F5484">
        <v>1040.0419999999999</v>
      </c>
      <c r="G5484">
        <v>104.852</v>
      </c>
      <c r="H5484">
        <v>56.534999999999997</v>
      </c>
      <c r="I5484">
        <v>483.69600000000003</v>
      </c>
      <c r="J5484">
        <v>5.8719999999999999</v>
      </c>
      <c r="K5484">
        <v>20.082000000000001</v>
      </c>
      <c r="L5484">
        <v>94.183999999999997</v>
      </c>
      <c r="M5484">
        <v>36737.887000000002</v>
      </c>
      <c r="N5484">
        <v>8978.7430000000004</v>
      </c>
      <c r="O5484">
        <v>-58.302</v>
      </c>
      <c r="P5484">
        <v>3.6040000000000001</v>
      </c>
      <c r="Q5484">
        <v>365.13799999999998</v>
      </c>
      <c r="R5484">
        <v>27813.842000000001</v>
      </c>
      <c r="S5484">
        <v>27448.705000000002</v>
      </c>
    </row>
    <row r="5485" spans="1:19" x14ac:dyDescent="0.3">
      <c r="A5485">
        <v>2021</v>
      </c>
      <c r="B5485">
        <v>8</v>
      </c>
      <c r="C5485">
        <v>17</v>
      </c>
      <c r="D5485">
        <v>12</v>
      </c>
      <c r="E5485">
        <v>36522.851999999999</v>
      </c>
      <c r="F5485">
        <v>973.04200000000003</v>
      </c>
      <c r="G5485">
        <v>113.971</v>
      </c>
      <c r="H5485">
        <v>56.18</v>
      </c>
      <c r="I5485">
        <v>447.51600000000002</v>
      </c>
      <c r="J5485">
        <v>5.8419999999999996</v>
      </c>
      <c r="K5485">
        <v>8.6959999999999997</v>
      </c>
      <c r="L5485">
        <v>94.424000000000007</v>
      </c>
      <c r="M5485">
        <v>38108.550999999999</v>
      </c>
      <c r="N5485">
        <v>9625.4930000000004</v>
      </c>
      <c r="O5485">
        <v>-9.5719999999999992</v>
      </c>
      <c r="P5485">
        <v>7.3280000000000003</v>
      </c>
      <c r="Q5485">
        <v>391.59100000000001</v>
      </c>
      <c r="R5485">
        <v>28485.303</v>
      </c>
      <c r="S5485">
        <v>28093.712</v>
      </c>
    </row>
    <row r="5486" spans="1:19" x14ac:dyDescent="0.3">
      <c r="A5486">
        <v>2021</v>
      </c>
      <c r="B5486">
        <v>8</v>
      </c>
      <c r="C5486">
        <v>17</v>
      </c>
      <c r="D5486">
        <v>13</v>
      </c>
      <c r="E5486">
        <v>38178.019</v>
      </c>
      <c r="F5486">
        <v>842.49699999999996</v>
      </c>
      <c r="G5486">
        <v>120.85299999999999</v>
      </c>
      <c r="H5486">
        <v>57.201000000000001</v>
      </c>
      <c r="I5486">
        <v>423.50099999999998</v>
      </c>
      <c r="J5486">
        <v>5.7359999999999998</v>
      </c>
      <c r="K5486">
        <v>6.5060000000000002</v>
      </c>
      <c r="L5486">
        <v>94.653999999999996</v>
      </c>
      <c r="M5486">
        <v>39608.114000000001</v>
      </c>
      <c r="N5486">
        <v>9600.4619999999995</v>
      </c>
      <c r="O5486">
        <v>-3.1850000000000001</v>
      </c>
      <c r="P5486">
        <v>7.9219999999999997</v>
      </c>
      <c r="Q5486">
        <v>416.70600000000002</v>
      </c>
      <c r="R5486">
        <v>30002.915000000001</v>
      </c>
      <c r="S5486">
        <v>29586.208999999999</v>
      </c>
    </row>
    <row r="5487" spans="1:19" x14ac:dyDescent="0.3">
      <c r="A5487">
        <v>2021</v>
      </c>
      <c r="B5487">
        <v>8</v>
      </c>
      <c r="C5487">
        <v>17</v>
      </c>
      <c r="D5487">
        <v>14</v>
      </c>
      <c r="E5487">
        <v>39547.373</v>
      </c>
      <c r="F5487">
        <v>773.245</v>
      </c>
      <c r="G5487">
        <v>127.839</v>
      </c>
      <c r="H5487">
        <v>55.735999999999997</v>
      </c>
      <c r="I5487">
        <v>351.24599999999998</v>
      </c>
      <c r="J5487">
        <v>5.0949999999999998</v>
      </c>
      <c r="K5487">
        <v>-10.942</v>
      </c>
      <c r="L5487">
        <v>94.798000000000002</v>
      </c>
      <c r="M5487">
        <v>40816.550000000003</v>
      </c>
      <c r="N5487">
        <v>9033.7289999999994</v>
      </c>
      <c r="O5487">
        <v>-2.0550000000000002</v>
      </c>
      <c r="P5487">
        <v>5.52</v>
      </c>
      <c r="Q5487">
        <v>440.45400000000001</v>
      </c>
      <c r="R5487">
        <v>31779.356</v>
      </c>
      <c r="S5487">
        <v>31338.901999999998</v>
      </c>
    </row>
    <row r="5488" spans="1:19" x14ac:dyDescent="0.3">
      <c r="A5488">
        <v>2021</v>
      </c>
      <c r="B5488">
        <v>8</v>
      </c>
      <c r="C5488">
        <v>17</v>
      </c>
      <c r="D5488">
        <v>15</v>
      </c>
      <c r="E5488">
        <v>40515.498</v>
      </c>
      <c r="F5488">
        <v>748.58699999999999</v>
      </c>
      <c r="G5488">
        <v>133.24600000000001</v>
      </c>
      <c r="H5488">
        <v>55.454000000000001</v>
      </c>
      <c r="I5488">
        <v>284.096</v>
      </c>
      <c r="J5488">
        <v>4.0839999999999996</v>
      </c>
      <c r="K5488">
        <v>-15.004</v>
      </c>
      <c r="L5488">
        <v>94.885999999999996</v>
      </c>
      <c r="M5488">
        <v>41687.599999999999</v>
      </c>
      <c r="N5488">
        <v>7837.0039999999999</v>
      </c>
      <c r="O5488">
        <v>-1.153</v>
      </c>
      <c r="P5488">
        <v>6.7050000000000001</v>
      </c>
      <c r="Q5488">
        <v>457.34100000000001</v>
      </c>
      <c r="R5488">
        <v>33845.044999999998</v>
      </c>
      <c r="S5488">
        <v>33387.703999999998</v>
      </c>
    </row>
    <row r="5489" spans="1:19" x14ac:dyDescent="0.3">
      <c r="A5489">
        <v>2021</v>
      </c>
      <c r="B5489">
        <v>8</v>
      </c>
      <c r="C5489">
        <v>17</v>
      </c>
      <c r="D5489">
        <v>16</v>
      </c>
      <c r="E5489">
        <v>40784.701999999997</v>
      </c>
      <c r="F5489">
        <v>715.71299999999997</v>
      </c>
      <c r="G5489">
        <v>136.70400000000001</v>
      </c>
      <c r="H5489">
        <v>56.332999999999998</v>
      </c>
      <c r="I5489">
        <v>91.177000000000007</v>
      </c>
      <c r="J5489">
        <v>1.821</v>
      </c>
      <c r="K5489">
        <v>-76.459000000000003</v>
      </c>
      <c r="L5489">
        <v>94.91</v>
      </c>
      <c r="M5489">
        <v>41668.197</v>
      </c>
      <c r="N5489">
        <v>6010.116</v>
      </c>
      <c r="O5489">
        <v>0.34100000000000003</v>
      </c>
      <c r="P5489">
        <v>6.1719999999999997</v>
      </c>
      <c r="Q5489">
        <v>465.92200000000003</v>
      </c>
      <c r="R5489">
        <v>35651.569000000003</v>
      </c>
      <c r="S5489">
        <v>35185.648000000001</v>
      </c>
    </row>
    <row r="5490" spans="1:19" x14ac:dyDescent="0.3">
      <c r="A5490">
        <v>2021</v>
      </c>
      <c r="B5490">
        <v>8</v>
      </c>
      <c r="C5490">
        <v>17</v>
      </c>
      <c r="D5490">
        <v>17</v>
      </c>
      <c r="E5490">
        <v>40028.654000000002</v>
      </c>
      <c r="F5490">
        <v>697.553</v>
      </c>
      <c r="G5490">
        <v>135.774</v>
      </c>
      <c r="H5490">
        <v>56.863999999999997</v>
      </c>
      <c r="I5490">
        <v>98.588999999999999</v>
      </c>
      <c r="J5490">
        <v>2.069</v>
      </c>
      <c r="K5490">
        <v>-110.425</v>
      </c>
      <c r="L5490">
        <v>94.855000000000004</v>
      </c>
      <c r="M5490">
        <v>40868.159</v>
      </c>
      <c r="N5490">
        <v>3638.942</v>
      </c>
      <c r="O5490">
        <v>21.309000000000001</v>
      </c>
      <c r="P5490">
        <v>7.298</v>
      </c>
      <c r="Q5490">
        <v>460.78800000000001</v>
      </c>
      <c r="R5490">
        <v>37200.61</v>
      </c>
      <c r="S5490">
        <v>36739.822</v>
      </c>
    </row>
    <row r="5491" spans="1:19" x14ac:dyDescent="0.3">
      <c r="A5491">
        <v>2021</v>
      </c>
      <c r="B5491">
        <v>8</v>
      </c>
      <c r="C5491">
        <v>17</v>
      </c>
      <c r="D5491">
        <v>18</v>
      </c>
      <c r="E5491">
        <v>38197.642</v>
      </c>
      <c r="F5491">
        <v>731.52200000000005</v>
      </c>
      <c r="G5491">
        <v>134.51900000000001</v>
      </c>
      <c r="H5491">
        <v>58.429000000000002</v>
      </c>
      <c r="I5491">
        <v>124.655</v>
      </c>
      <c r="J5491">
        <v>2.0009999999999999</v>
      </c>
      <c r="K5491">
        <v>-107.27200000000001</v>
      </c>
      <c r="L5491">
        <v>94.683000000000007</v>
      </c>
      <c r="M5491">
        <v>39101.661</v>
      </c>
      <c r="N5491">
        <v>1163.4159999999999</v>
      </c>
      <c r="O5491">
        <v>69.671999999999997</v>
      </c>
      <c r="P5491">
        <v>-2.7010000000000001</v>
      </c>
      <c r="Q5491">
        <v>435.98</v>
      </c>
      <c r="R5491">
        <v>37871.273999999998</v>
      </c>
      <c r="S5491">
        <v>37435.294000000002</v>
      </c>
    </row>
    <row r="5492" spans="1:19" x14ac:dyDescent="0.3">
      <c r="A5492">
        <v>2021</v>
      </c>
      <c r="B5492">
        <v>8</v>
      </c>
      <c r="C5492">
        <v>17</v>
      </c>
      <c r="D5492">
        <v>19</v>
      </c>
      <c r="E5492">
        <v>36664.716999999997</v>
      </c>
      <c r="F5492">
        <v>773.77</v>
      </c>
      <c r="G5492">
        <v>129.84899999999999</v>
      </c>
      <c r="H5492">
        <v>58.05</v>
      </c>
      <c r="I5492">
        <v>137.489</v>
      </c>
      <c r="J5492">
        <v>1.8859999999999999</v>
      </c>
      <c r="K5492">
        <v>-108.949</v>
      </c>
      <c r="L5492">
        <v>94.491</v>
      </c>
      <c r="M5492">
        <v>37621.453999999998</v>
      </c>
      <c r="N5492">
        <v>74.206999999999994</v>
      </c>
      <c r="O5492">
        <v>87.382999999999996</v>
      </c>
      <c r="P5492">
        <v>1.9970000000000001</v>
      </c>
      <c r="Q5492">
        <v>389.60399999999998</v>
      </c>
      <c r="R5492">
        <v>37457.866999999998</v>
      </c>
      <c r="S5492">
        <v>37068.264000000003</v>
      </c>
    </row>
    <row r="5493" spans="1:19" x14ac:dyDescent="0.3">
      <c r="A5493">
        <v>2021</v>
      </c>
      <c r="B5493">
        <v>8</v>
      </c>
      <c r="C5493">
        <v>17</v>
      </c>
      <c r="D5493">
        <v>20</v>
      </c>
      <c r="E5493">
        <v>36231.063999999998</v>
      </c>
      <c r="F5493">
        <v>829.07399999999996</v>
      </c>
      <c r="G5493">
        <v>121.002</v>
      </c>
      <c r="H5493">
        <v>58.701000000000001</v>
      </c>
      <c r="I5493">
        <v>165.87</v>
      </c>
      <c r="J5493">
        <v>3.3860000000000001</v>
      </c>
      <c r="K5493">
        <v>-107.05</v>
      </c>
      <c r="L5493">
        <v>94.427999999999997</v>
      </c>
      <c r="M5493">
        <v>37275.472999999998</v>
      </c>
      <c r="N5493">
        <v>0</v>
      </c>
      <c r="O5493">
        <v>83.587999999999994</v>
      </c>
      <c r="P5493">
        <v>5.4039999999999999</v>
      </c>
      <c r="Q5493">
        <v>347.11599999999999</v>
      </c>
      <c r="R5493">
        <v>37186.481</v>
      </c>
      <c r="S5493">
        <v>36839.364999999998</v>
      </c>
    </row>
    <row r="5494" spans="1:19" x14ac:dyDescent="0.3">
      <c r="A5494">
        <v>2021</v>
      </c>
      <c r="B5494">
        <v>8</v>
      </c>
      <c r="C5494">
        <v>17</v>
      </c>
      <c r="D5494">
        <v>21</v>
      </c>
      <c r="E5494">
        <v>33922.999000000003</v>
      </c>
      <c r="F5494">
        <v>930.74400000000003</v>
      </c>
      <c r="G5494">
        <v>113.44499999999999</v>
      </c>
      <c r="H5494">
        <v>60.723999999999997</v>
      </c>
      <c r="I5494">
        <v>599.99599999999998</v>
      </c>
      <c r="J5494">
        <v>6.1710000000000003</v>
      </c>
      <c r="K5494">
        <v>-24.135999999999999</v>
      </c>
      <c r="L5494">
        <v>94.042000000000002</v>
      </c>
      <c r="M5494">
        <v>35590.54</v>
      </c>
      <c r="N5494">
        <v>0</v>
      </c>
      <c r="O5494">
        <v>0</v>
      </c>
      <c r="P5494">
        <v>1.637</v>
      </c>
      <c r="Q5494">
        <v>308.25700000000001</v>
      </c>
      <c r="R5494">
        <v>35588.902999999998</v>
      </c>
      <c r="S5494">
        <v>35280.646000000001</v>
      </c>
    </row>
    <row r="5495" spans="1:19" x14ac:dyDescent="0.3">
      <c r="A5495">
        <v>2021</v>
      </c>
      <c r="B5495">
        <v>8</v>
      </c>
      <c r="C5495">
        <v>17</v>
      </c>
      <c r="D5495">
        <v>22</v>
      </c>
      <c r="E5495">
        <v>30598.496999999999</v>
      </c>
      <c r="F5495">
        <v>1123.6030000000001</v>
      </c>
      <c r="G5495">
        <v>103.28100000000001</v>
      </c>
      <c r="H5495">
        <v>62.170999999999999</v>
      </c>
      <c r="I5495">
        <v>669.53200000000004</v>
      </c>
      <c r="J5495">
        <v>5.7759999999999998</v>
      </c>
      <c r="K5495">
        <v>15.151</v>
      </c>
      <c r="L5495">
        <v>93.251999999999995</v>
      </c>
      <c r="M5495">
        <v>32567.982</v>
      </c>
      <c r="N5495">
        <v>0</v>
      </c>
      <c r="O5495">
        <v>0</v>
      </c>
      <c r="P5495">
        <v>-11.151</v>
      </c>
      <c r="Q5495">
        <v>272.3</v>
      </c>
      <c r="R5495">
        <v>32579.133000000002</v>
      </c>
      <c r="S5495">
        <v>32306.833999999999</v>
      </c>
    </row>
    <row r="5496" spans="1:19" x14ac:dyDescent="0.3">
      <c r="A5496">
        <v>2021</v>
      </c>
      <c r="B5496">
        <v>8</v>
      </c>
      <c r="C5496">
        <v>17</v>
      </c>
      <c r="D5496">
        <v>23</v>
      </c>
      <c r="E5496">
        <v>27601.038</v>
      </c>
      <c r="F5496">
        <v>1292.2560000000001</v>
      </c>
      <c r="G5496">
        <v>94.302000000000007</v>
      </c>
      <c r="H5496">
        <v>62.911999999999999</v>
      </c>
      <c r="I5496">
        <v>1124.624</v>
      </c>
      <c r="J5496">
        <v>6.3360000000000003</v>
      </c>
      <c r="K5496">
        <v>36.079000000000001</v>
      </c>
      <c r="L5496">
        <v>91.512</v>
      </c>
      <c r="M5496">
        <v>30214.756000000001</v>
      </c>
      <c r="N5496">
        <v>0</v>
      </c>
      <c r="O5496">
        <v>0</v>
      </c>
      <c r="P5496">
        <v>-14.542</v>
      </c>
      <c r="Q5496">
        <v>232.95500000000001</v>
      </c>
      <c r="R5496">
        <v>30229.298999999999</v>
      </c>
      <c r="S5496">
        <v>29996.343000000001</v>
      </c>
    </row>
    <row r="5497" spans="1:19" x14ac:dyDescent="0.3">
      <c r="A5497">
        <v>2021</v>
      </c>
      <c r="B5497">
        <v>8</v>
      </c>
      <c r="C5497">
        <v>17</v>
      </c>
      <c r="D5497">
        <v>24</v>
      </c>
      <c r="E5497">
        <v>25186.82</v>
      </c>
      <c r="F5497">
        <v>1556.354</v>
      </c>
      <c r="G5497">
        <v>86.445999999999998</v>
      </c>
      <c r="H5497">
        <v>62.704999999999998</v>
      </c>
      <c r="I5497">
        <v>999.05899999999997</v>
      </c>
      <c r="J5497">
        <v>6.2009999999999996</v>
      </c>
      <c r="K5497">
        <v>42.985999999999997</v>
      </c>
      <c r="L5497">
        <v>89.471999999999994</v>
      </c>
      <c r="M5497">
        <v>27943.597000000002</v>
      </c>
      <c r="N5497">
        <v>0</v>
      </c>
      <c r="O5497">
        <v>0</v>
      </c>
      <c r="P5497">
        <v>-23.413</v>
      </c>
      <c r="Q5497">
        <v>200.46799999999999</v>
      </c>
      <c r="R5497">
        <v>27967.01</v>
      </c>
      <c r="S5497">
        <v>27766.542000000001</v>
      </c>
    </row>
    <row r="5498" spans="1:19" x14ac:dyDescent="0.3">
      <c r="A5498">
        <v>2021</v>
      </c>
      <c r="B5498">
        <v>8</v>
      </c>
      <c r="C5498">
        <v>18</v>
      </c>
      <c r="D5498">
        <v>1</v>
      </c>
      <c r="E5498">
        <v>23618.371999999999</v>
      </c>
      <c r="F5498">
        <v>1683.3140000000001</v>
      </c>
      <c r="G5498">
        <v>73.323999999999998</v>
      </c>
      <c r="H5498">
        <v>62.554000000000002</v>
      </c>
      <c r="I5498">
        <v>709.25599999999997</v>
      </c>
      <c r="J5498">
        <v>6.0380000000000003</v>
      </c>
      <c r="K5498">
        <v>36.904000000000003</v>
      </c>
      <c r="L5498">
        <v>88.542000000000002</v>
      </c>
      <c r="M5498">
        <v>26204.981</v>
      </c>
      <c r="N5498">
        <v>0</v>
      </c>
      <c r="O5498">
        <v>0</v>
      </c>
      <c r="P5498">
        <v>-19.059999999999999</v>
      </c>
      <c r="Q5498">
        <v>183.387</v>
      </c>
      <c r="R5498">
        <v>26224.042000000001</v>
      </c>
      <c r="S5498">
        <v>26040.653999999999</v>
      </c>
    </row>
    <row r="5499" spans="1:19" x14ac:dyDescent="0.3">
      <c r="A5499">
        <v>2021</v>
      </c>
      <c r="B5499">
        <v>8</v>
      </c>
      <c r="C5499">
        <v>18</v>
      </c>
      <c r="D5499">
        <v>2</v>
      </c>
      <c r="E5499">
        <v>22493.665000000001</v>
      </c>
      <c r="F5499">
        <v>1800.98</v>
      </c>
      <c r="G5499">
        <v>68.655000000000001</v>
      </c>
      <c r="H5499">
        <v>62.453000000000003</v>
      </c>
      <c r="I5499">
        <v>424.76799999999997</v>
      </c>
      <c r="J5499">
        <v>5.9470000000000001</v>
      </c>
      <c r="K5499">
        <v>32.106000000000002</v>
      </c>
      <c r="L5499">
        <v>87.858000000000004</v>
      </c>
      <c r="M5499">
        <v>24907.776999999998</v>
      </c>
      <c r="N5499">
        <v>0</v>
      </c>
      <c r="O5499">
        <v>0</v>
      </c>
      <c r="P5499">
        <v>-14.534000000000001</v>
      </c>
      <c r="Q5499">
        <v>170.40600000000001</v>
      </c>
      <c r="R5499">
        <v>24922.31</v>
      </c>
      <c r="S5499">
        <v>24751.904999999999</v>
      </c>
    </row>
    <row r="5500" spans="1:19" x14ac:dyDescent="0.3">
      <c r="A5500">
        <v>2021</v>
      </c>
      <c r="B5500">
        <v>8</v>
      </c>
      <c r="C5500">
        <v>18</v>
      </c>
      <c r="D5500">
        <v>3</v>
      </c>
      <c r="E5500">
        <v>22013.472000000002</v>
      </c>
      <c r="F5500">
        <v>1807.152</v>
      </c>
      <c r="G5500">
        <v>65.039000000000001</v>
      </c>
      <c r="H5500">
        <v>62.622</v>
      </c>
      <c r="I5500">
        <v>241.59299999999999</v>
      </c>
      <c r="J5500">
        <v>5.7679999999999998</v>
      </c>
      <c r="K5500">
        <v>28.71</v>
      </c>
      <c r="L5500">
        <v>87.58</v>
      </c>
      <c r="M5500">
        <v>24246.896000000001</v>
      </c>
      <c r="N5500">
        <v>0</v>
      </c>
      <c r="O5500">
        <v>0</v>
      </c>
      <c r="P5500">
        <v>-8.3719999999999999</v>
      </c>
      <c r="Q5500">
        <v>164.24299999999999</v>
      </c>
      <c r="R5500">
        <v>24255.268</v>
      </c>
      <c r="S5500">
        <v>24091.025000000001</v>
      </c>
    </row>
    <row r="5501" spans="1:19" x14ac:dyDescent="0.3">
      <c r="A5501">
        <v>2021</v>
      </c>
      <c r="B5501">
        <v>8</v>
      </c>
      <c r="C5501">
        <v>18</v>
      </c>
      <c r="D5501">
        <v>4</v>
      </c>
      <c r="E5501">
        <v>22189.941999999999</v>
      </c>
      <c r="F5501">
        <v>1811.9480000000001</v>
      </c>
      <c r="G5501">
        <v>63.371000000000002</v>
      </c>
      <c r="H5501">
        <v>62.927999999999997</v>
      </c>
      <c r="I5501">
        <v>121.383</v>
      </c>
      <c r="J5501">
        <v>4.4950000000000001</v>
      </c>
      <c r="K5501">
        <v>26.965</v>
      </c>
      <c r="L5501">
        <v>87.691000000000003</v>
      </c>
      <c r="M5501">
        <v>24305.352999999999</v>
      </c>
      <c r="N5501">
        <v>0</v>
      </c>
      <c r="O5501">
        <v>0</v>
      </c>
      <c r="P5501">
        <v>-5.274</v>
      </c>
      <c r="Q5501">
        <v>164.50700000000001</v>
      </c>
      <c r="R5501">
        <v>24310.627</v>
      </c>
      <c r="S5501">
        <v>24146.12</v>
      </c>
    </row>
    <row r="5502" spans="1:19" x14ac:dyDescent="0.3">
      <c r="A5502">
        <v>2021</v>
      </c>
      <c r="B5502">
        <v>8</v>
      </c>
      <c r="C5502">
        <v>18</v>
      </c>
      <c r="D5502">
        <v>5</v>
      </c>
      <c r="E5502">
        <v>23388.842000000001</v>
      </c>
      <c r="F5502">
        <v>1706.076</v>
      </c>
      <c r="G5502">
        <v>63.801000000000002</v>
      </c>
      <c r="H5502">
        <v>63.421999999999997</v>
      </c>
      <c r="I5502">
        <v>84.954999999999998</v>
      </c>
      <c r="J5502">
        <v>2.8220000000000001</v>
      </c>
      <c r="K5502">
        <v>12.125</v>
      </c>
      <c r="L5502">
        <v>88.391000000000005</v>
      </c>
      <c r="M5502">
        <v>25346.632000000001</v>
      </c>
      <c r="N5502">
        <v>0</v>
      </c>
      <c r="O5502">
        <v>0</v>
      </c>
      <c r="P5502">
        <v>-5.5880000000000001</v>
      </c>
      <c r="Q5502">
        <v>175.214</v>
      </c>
      <c r="R5502">
        <v>25352.22</v>
      </c>
      <c r="S5502">
        <v>25177.007000000001</v>
      </c>
    </row>
    <row r="5503" spans="1:19" x14ac:dyDescent="0.3">
      <c r="A5503">
        <v>2021</v>
      </c>
      <c r="B5503">
        <v>8</v>
      </c>
      <c r="C5503">
        <v>18</v>
      </c>
      <c r="D5503">
        <v>6</v>
      </c>
      <c r="E5503">
        <v>25048.829000000002</v>
      </c>
      <c r="F5503">
        <v>1526.683</v>
      </c>
      <c r="G5503">
        <v>65.591999999999999</v>
      </c>
      <c r="H5503">
        <v>64.322999999999993</v>
      </c>
      <c r="I5503">
        <v>149.79499999999999</v>
      </c>
      <c r="J5503">
        <v>3.399</v>
      </c>
      <c r="K5503">
        <v>5.35</v>
      </c>
      <c r="L5503">
        <v>89.412999999999997</v>
      </c>
      <c r="M5503">
        <v>26887.791000000001</v>
      </c>
      <c r="N5503">
        <v>50.19</v>
      </c>
      <c r="O5503">
        <v>0</v>
      </c>
      <c r="P5503">
        <v>-1.22</v>
      </c>
      <c r="Q5503">
        <v>195.733</v>
      </c>
      <c r="R5503">
        <v>26838.821</v>
      </c>
      <c r="S5503">
        <v>26643.088</v>
      </c>
    </row>
    <row r="5504" spans="1:19" x14ac:dyDescent="0.3">
      <c r="A5504">
        <v>2021</v>
      </c>
      <c r="B5504">
        <v>8</v>
      </c>
      <c r="C5504">
        <v>18</v>
      </c>
      <c r="D5504">
        <v>7</v>
      </c>
      <c r="E5504">
        <v>26887.964</v>
      </c>
      <c r="F5504">
        <v>1364.508</v>
      </c>
      <c r="G5504">
        <v>66.908000000000001</v>
      </c>
      <c r="H5504">
        <v>64.247</v>
      </c>
      <c r="I5504">
        <v>294.92899999999997</v>
      </c>
      <c r="J5504">
        <v>4.1639999999999997</v>
      </c>
      <c r="K5504">
        <v>11.847</v>
      </c>
      <c r="L5504">
        <v>90.864000000000004</v>
      </c>
      <c r="M5504">
        <v>28718.524000000001</v>
      </c>
      <c r="N5504">
        <v>902.72</v>
      </c>
      <c r="O5504">
        <v>-1.0999999999999999E-2</v>
      </c>
      <c r="P5504">
        <v>-0.58199999999999996</v>
      </c>
      <c r="Q5504">
        <v>232.29300000000001</v>
      </c>
      <c r="R5504">
        <v>27816.397000000001</v>
      </c>
      <c r="S5504">
        <v>27584.102999999999</v>
      </c>
    </row>
    <row r="5505" spans="1:19" x14ac:dyDescent="0.3">
      <c r="A5505">
        <v>2021</v>
      </c>
      <c r="B5505">
        <v>8</v>
      </c>
      <c r="C5505">
        <v>18</v>
      </c>
      <c r="D5505">
        <v>8</v>
      </c>
      <c r="E5505">
        <v>28987.904999999999</v>
      </c>
      <c r="F5505">
        <v>1271.4690000000001</v>
      </c>
      <c r="G5505">
        <v>72.561000000000007</v>
      </c>
      <c r="H5505">
        <v>62.851999999999997</v>
      </c>
      <c r="I5505">
        <v>488.18</v>
      </c>
      <c r="J5505">
        <v>4.9000000000000004</v>
      </c>
      <c r="K5505">
        <v>6.8460000000000001</v>
      </c>
      <c r="L5505">
        <v>92.540999999999997</v>
      </c>
      <c r="M5505">
        <v>30914.694</v>
      </c>
      <c r="N5505">
        <v>3211.451</v>
      </c>
      <c r="O5505">
        <v>-32.969000000000001</v>
      </c>
      <c r="P5505">
        <v>0.29099999999999998</v>
      </c>
      <c r="Q5505">
        <v>276.03199999999998</v>
      </c>
      <c r="R5505">
        <v>27735.920999999998</v>
      </c>
      <c r="S5505">
        <v>27459.89</v>
      </c>
    </row>
    <row r="5506" spans="1:19" x14ac:dyDescent="0.3">
      <c r="A5506">
        <v>2021</v>
      </c>
      <c r="B5506">
        <v>8</v>
      </c>
      <c r="C5506">
        <v>18</v>
      </c>
      <c r="D5506">
        <v>9</v>
      </c>
      <c r="E5506">
        <v>30956.859</v>
      </c>
      <c r="F5506">
        <v>1187.818</v>
      </c>
      <c r="G5506">
        <v>79.713999999999999</v>
      </c>
      <c r="H5506">
        <v>59.45</v>
      </c>
      <c r="I5506">
        <v>601.69799999999998</v>
      </c>
      <c r="J5506">
        <v>5.4370000000000003</v>
      </c>
      <c r="K5506">
        <v>7.81</v>
      </c>
      <c r="L5506">
        <v>93.352999999999994</v>
      </c>
      <c r="M5506">
        <v>32912.425999999999</v>
      </c>
      <c r="N5506">
        <v>5613.8909999999996</v>
      </c>
      <c r="O5506">
        <v>-81.891000000000005</v>
      </c>
      <c r="P5506">
        <v>0.41799999999999998</v>
      </c>
      <c r="Q5506">
        <v>316.38499999999999</v>
      </c>
      <c r="R5506">
        <v>27380.008000000002</v>
      </c>
      <c r="S5506">
        <v>27063.624</v>
      </c>
    </row>
    <row r="5507" spans="1:19" x14ac:dyDescent="0.3">
      <c r="A5507">
        <v>2021</v>
      </c>
      <c r="B5507">
        <v>8</v>
      </c>
      <c r="C5507">
        <v>18</v>
      </c>
      <c r="D5507">
        <v>10</v>
      </c>
      <c r="E5507">
        <v>33074.281000000003</v>
      </c>
      <c r="F5507">
        <v>1112.9490000000001</v>
      </c>
      <c r="G5507">
        <v>87.947000000000003</v>
      </c>
      <c r="H5507">
        <v>57.265999999999998</v>
      </c>
      <c r="I5507">
        <v>568.28399999999999</v>
      </c>
      <c r="J5507">
        <v>5.7370000000000001</v>
      </c>
      <c r="K5507">
        <v>17.172000000000001</v>
      </c>
      <c r="L5507">
        <v>93.841999999999999</v>
      </c>
      <c r="M5507">
        <v>34929.531000000003</v>
      </c>
      <c r="N5507">
        <v>7630.4269999999997</v>
      </c>
      <c r="O5507">
        <v>-105.622</v>
      </c>
      <c r="P5507">
        <v>1.3819999999999999</v>
      </c>
      <c r="Q5507">
        <v>347.52</v>
      </c>
      <c r="R5507">
        <v>27403.344000000001</v>
      </c>
      <c r="S5507">
        <v>27055.824000000001</v>
      </c>
    </row>
    <row r="5508" spans="1:19" x14ac:dyDescent="0.3">
      <c r="A5508">
        <v>2021</v>
      </c>
      <c r="B5508">
        <v>8</v>
      </c>
      <c r="C5508">
        <v>18</v>
      </c>
      <c r="D5508">
        <v>11</v>
      </c>
      <c r="E5508">
        <v>34886.472000000002</v>
      </c>
      <c r="F5508">
        <v>1040.0419999999999</v>
      </c>
      <c r="G5508">
        <v>97.418000000000006</v>
      </c>
      <c r="H5508">
        <v>56.622999999999998</v>
      </c>
      <c r="I5508">
        <v>483.69600000000003</v>
      </c>
      <c r="J5508">
        <v>5.8719999999999999</v>
      </c>
      <c r="K5508">
        <v>20.579000000000001</v>
      </c>
      <c r="L5508">
        <v>94.171000000000006</v>
      </c>
      <c r="M5508">
        <v>36587.455000000002</v>
      </c>
      <c r="N5508">
        <v>8978.7430000000004</v>
      </c>
      <c r="O5508">
        <v>-58.302</v>
      </c>
      <c r="P5508">
        <v>3.6040000000000001</v>
      </c>
      <c r="Q5508">
        <v>379.06599999999997</v>
      </c>
      <c r="R5508">
        <v>27663.41</v>
      </c>
      <c r="S5508">
        <v>27284.344000000001</v>
      </c>
    </row>
    <row r="5509" spans="1:19" x14ac:dyDescent="0.3">
      <c r="A5509">
        <v>2021</v>
      </c>
      <c r="B5509">
        <v>8</v>
      </c>
      <c r="C5509">
        <v>18</v>
      </c>
      <c r="D5509">
        <v>12</v>
      </c>
      <c r="E5509">
        <v>36342.589</v>
      </c>
      <c r="F5509">
        <v>973.04200000000003</v>
      </c>
      <c r="G5509">
        <v>107.274</v>
      </c>
      <c r="H5509">
        <v>56.22</v>
      </c>
      <c r="I5509">
        <v>447.51600000000002</v>
      </c>
      <c r="J5509">
        <v>5.8419999999999996</v>
      </c>
      <c r="K5509">
        <v>9.0730000000000004</v>
      </c>
      <c r="L5509">
        <v>94.4</v>
      </c>
      <c r="M5509">
        <v>37928.682000000001</v>
      </c>
      <c r="N5509">
        <v>9625.4930000000004</v>
      </c>
      <c r="O5509">
        <v>-9.5719999999999992</v>
      </c>
      <c r="P5509">
        <v>7.3280000000000003</v>
      </c>
      <c r="Q5509">
        <v>406.04</v>
      </c>
      <c r="R5509">
        <v>28305.434000000001</v>
      </c>
      <c r="S5509">
        <v>27899.394</v>
      </c>
    </row>
    <row r="5510" spans="1:19" x14ac:dyDescent="0.3">
      <c r="A5510">
        <v>2021</v>
      </c>
      <c r="B5510">
        <v>8</v>
      </c>
      <c r="C5510">
        <v>18</v>
      </c>
      <c r="D5510">
        <v>13</v>
      </c>
      <c r="E5510">
        <v>37826.891000000003</v>
      </c>
      <c r="F5510">
        <v>842.49699999999996</v>
      </c>
      <c r="G5510">
        <v>116.324</v>
      </c>
      <c r="H5510">
        <v>57.192999999999998</v>
      </c>
      <c r="I5510">
        <v>423.50099999999998</v>
      </c>
      <c r="J5510">
        <v>5.7359999999999998</v>
      </c>
      <c r="K5510">
        <v>6.6589999999999998</v>
      </c>
      <c r="L5510">
        <v>94.617999999999995</v>
      </c>
      <c r="M5510">
        <v>39257.095000000001</v>
      </c>
      <c r="N5510">
        <v>9600.4619999999995</v>
      </c>
      <c r="O5510">
        <v>-3.1850000000000001</v>
      </c>
      <c r="P5510">
        <v>7.9219999999999997</v>
      </c>
      <c r="Q5510">
        <v>432.62</v>
      </c>
      <c r="R5510">
        <v>29651.895</v>
      </c>
      <c r="S5510">
        <v>29219.275000000001</v>
      </c>
    </row>
    <row r="5511" spans="1:19" x14ac:dyDescent="0.3">
      <c r="A5511">
        <v>2021</v>
      </c>
      <c r="B5511">
        <v>8</v>
      </c>
      <c r="C5511">
        <v>18</v>
      </c>
      <c r="D5511">
        <v>14</v>
      </c>
      <c r="E5511">
        <v>39134.563999999998</v>
      </c>
      <c r="F5511">
        <v>773.245</v>
      </c>
      <c r="G5511">
        <v>123.565</v>
      </c>
      <c r="H5511">
        <v>55.774999999999999</v>
      </c>
      <c r="I5511">
        <v>351.24599999999998</v>
      </c>
      <c r="J5511">
        <v>5.0949999999999998</v>
      </c>
      <c r="K5511">
        <v>-10.74</v>
      </c>
      <c r="L5511">
        <v>94.762</v>
      </c>
      <c r="M5511">
        <v>40403.947</v>
      </c>
      <c r="N5511">
        <v>9033.7289999999994</v>
      </c>
      <c r="O5511">
        <v>-2.0550000000000002</v>
      </c>
      <c r="P5511">
        <v>5.52</v>
      </c>
      <c r="Q5511">
        <v>454.791</v>
      </c>
      <c r="R5511">
        <v>31366.753000000001</v>
      </c>
      <c r="S5511">
        <v>30911.962</v>
      </c>
    </row>
    <row r="5512" spans="1:19" x14ac:dyDescent="0.3">
      <c r="A5512">
        <v>2021</v>
      </c>
      <c r="B5512">
        <v>8</v>
      </c>
      <c r="C5512">
        <v>18</v>
      </c>
      <c r="D5512">
        <v>15</v>
      </c>
      <c r="E5512">
        <v>39831.114000000001</v>
      </c>
      <c r="F5512">
        <v>748.58699999999999</v>
      </c>
      <c r="G5512">
        <v>129.06800000000001</v>
      </c>
      <c r="H5512">
        <v>55.496000000000002</v>
      </c>
      <c r="I5512">
        <v>284.096</v>
      </c>
      <c r="J5512">
        <v>4.0839999999999996</v>
      </c>
      <c r="K5512">
        <v>-14.516999999999999</v>
      </c>
      <c r="L5512">
        <v>94.834000000000003</v>
      </c>
      <c r="M5512">
        <v>41003.694000000003</v>
      </c>
      <c r="N5512">
        <v>7837.0039999999999</v>
      </c>
      <c r="O5512">
        <v>-1.153</v>
      </c>
      <c r="P5512">
        <v>6.7050000000000001</v>
      </c>
      <c r="Q5512">
        <v>470.471</v>
      </c>
      <c r="R5512">
        <v>33161.137999999999</v>
      </c>
      <c r="S5512">
        <v>32690.667000000001</v>
      </c>
    </row>
    <row r="5513" spans="1:19" x14ac:dyDescent="0.3">
      <c r="A5513">
        <v>2021</v>
      </c>
      <c r="B5513">
        <v>8</v>
      </c>
      <c r="C5513">
        <v>18</v>
      </c>
      <c r="D5513">
        <v>16</v>
      </c>
      <c r="E5513">
        <v>40041.044000000002</v>
      </c>
      <c r="F5513">
        <v>715.71299999999997</v>
      </c>
      <c r="G5513">
        <v>130.613</v>
      </c>
      <c r="H5513">
        <v>56.331000000000003</v>
      </c>
      <c r="I5513">
        <v>91.177000000000007</v>
      </c>
      <c r="J5513">
        <v>1.821</v>
      </c>
      <c r="K5513">
        <v>-74.177999999999997</v>
      </c>
      <c r="L5513">
        <v>94.853999999999999</v>
      </c>
      <c r="M5513">
        <v>40926.760999999999</v>
      </c>
      <c r="N5513">
        <v>6010.116</v>
      </c>
      <c r="O5513">
        <v>0.34100000000000003</v>
      </c>
      <c r="P5513">
        <v>6.1719999999999997</v>
      </c>
      <c r="Q5513">
        <v>476.01900000000001</v>
      </c>
      <c r="R5513">
        <v>34910.133000000002</v>
      </c>
      <c r="S5513">
        <v>34434.114000000001</v>
      </c>
    </row>
    <row r="5514" spans="1:19" x14ac:dyDescent="0.3">
      <c r="A5514">
        <v>2021</v>
      </c>
      <c r="B5514">
        <v>8</v>
      </c>
      <c r="C5514">
        <v>18</v>
      </c>
      <c r="D5514">
        <v>17</v>
      </c>
      <c r="E5514">
        <v>39109.175000000003</v>
      </c>
      <c r="F5514">
        <v>697.553</v>
      </c>
      <c r="G5514">
        <v>130.376</v>
      </c>
      <c r="H5514">
        <v>56.831000000000003</v>
      </c>
      <c r="I5514">
        <v>98.588999999999999</v>
      </c>
      <c r="J5514">
        <v>2.069</v>
      </c>
      <c r="K5514">
        <v>-106.88800000000001</v>
      </c>
      <c r="L5514">
        <v>94.78</v>
      </c>
      <c r="M5514">
        <v>39952.108999999997</v>
      </c>
      <c r="N5514">
        <v>3638.942</v>
      </c>
      <c r="O5514">
        <v>21.309000000000001</v>
      </c>
      <c r="P5514">
        <v>7.298</v>
      </c>
      <c r="Q5514">
        <v>468.62400000000002</v>
      </c>
      <c r="R5514">
        <v>36284.559999999998</v>
      </c>
      <c r="S5514">
        <v>35815.936000000002</v>
      </c>
    </row>
    <row r="5515" spans="1:19" x14ac:dyDescent="0.3">
      <c r="A5515">
        <v>2021</v>
      </c>
      <c r="B5515">
        <v>8</v>
      </c>
      <c r="C5515">
        <v>18</v>
      </c>
      <c r="D5515">
        <v>18</v>
      </c>
      <c r="E5515">
        <v>37356.847999999998</v>
      </c>
      <c r="F5515">
        <v>731.52200000000005</v>
      </c>
      <c r="G5515">
        <v>128.726</v>
      </c>
      <c r="H5515">
        <v>58.344000000000001</v>
      </c>
      <c r="I5515">
        <v>124.655</v>
      </c>
      <c r="J5515">
        <v>2.0009999999999999</v>
      </c>
      <c r="K5515">
        <v>-103.80200000000001</v>
      </c>
      <c r="L5515">
        <v>94.584000000000003</v>
      </c>
      <c r="M5515">
        <v>38264.152000000002</v>
      </c>
      <c r="N5515">
        <v>1163.4159999999999</v>
      </c>
      <c r="O5515">
        <v>69.671999999999997</v>
      </c>
      <c r="P5515">
        <v>-2.7010000000000001</v>
      </c>
      <c r="Q5515">
        <v>441.91800000000001</v>
      </c>
      <c r="R5515">
        <v>37033.764000000003</v>
      </c>
      <c r="S5515">
        <v>36591.845999999998</v>
      </c>
    </row>
    <row r="5516" spans="1:19" x14ac:dyDescent="0.3">
      <c r="A5516">
        <v>2021</v>
      </c>
      <c r="B5516">
        <v>8</v>
      </c>
      <c r="C5516">
        <v>18</v>
      </c>
      <c r="D5516">
        <v>19</v>
      </c>
      <c r="E5516">
        <v>35810.377999999997</v>
      </c>
      <c r="F5516">
        <v>773.77</v>
      </c>
      <c r="G5516">
        <v>124.66200000000001</v>
      </c>
      <c r="H5516">
        <v>57.993000000000002</v>
      </c>
      <c r="I5516">
        <v>137.489</v>
      </c>
      <c r="J5516">
        <v>1.8859999999999999</v>
      </c>
      <c r="K5516">
        <v>-104.76600000000001</v>
      </c>
      <c r="L5516">
        <v>94.36</v>
      </c>
      <c r="M5516">
        <v>36771.108999999997</v>
      </c>
      <c r="N5516">
        <v>74.206999999999994</v>
      </c>
      <c r="O5516">
        <v>87.382999999999996</v>
      </c>
      <c r="P5516">
        <v>1.9970000000000001</v>
      </c>
      <c r="Q5516">
        <v>397.45299999999997</v>
      </c>
      <c r="R5516">
        <v>36607.523000000001</v>
      </c>
      <c r="S5516">
        <v>36210.069000000003</v>
      </c>
    </row>
    <row r="5517" spans="1:19" x14ac:dyDescent="0.3">
      <c r="A5517">
        <v>2021</v>
      </c>
      <c r="B5517">
        <v>8</v>
      </c>
      <c r="C5517">
        <v>18</v>
      </c>
      <c r="D5517">
        <v>20</v>
      </c>
      <c r="E5517">
        <v>35539.398999999998</v>
      </c>
      <c r="F5517">
        <v>829.07399999999996</v>
      </c>
      <c r="G5517">
        <v>116.587</v>
      </c>
      <c r="H5517">
        <v>58.63</v>
      </c>
      <c r="I5517">
        <v>165.87</v>
      </c>
      <c r="J5517">
        <v>3.3860000000000001</v>
      </c>
      <c r="K5517">
        <v>-102.57299999999999</v>
      </c>
      <c r="L5517">
        <v>94.313999999999993</v>
      </c>
      <c r="M5517">
        <v>36588.1</v>
      </c>
      <c r="N5517">
        <v>0</v>
      </c>
      <c r="O5517">
        <v>83.587999999999994</v>
      </c>
      <c r="P5517">
        <v>5.4039999999999999</v>
      </c>
      <c r="Q5517">
        <v>356.48</v>
      </c>
      <c r="R5517">
        <v>36499.108999999997</v>
      </c>
      <c r="S5517">
        <v>36142.629000000001</v>
      </c>
    </row>
    <row r="5518" spans="1:19" x14ac:dyDescent="0.3">
      <c r="A5518">
        <v>2021</v>
      </c>
      <c r="B5518">
        <v>8</v>
      </c>
      <c r="C5518">
        <v>18</v>
      </c>
      <c r="D5518">
        <v>21</v>
      </c>
      <c r="E5518">
        <v>33491.103999999999</v>
      </c>
      <c r="F5518">
        <v>930.74400000000003</v>
      </c>
      <c r="G5518">
        <v>109.741</v>
      </c>
      <c r="H5518">
        <v>60.664999999999999</v>
      </c>
      <c r="I5518">
        <v>599.99599999999998</v>
      </c>
      <c r="J5518">
        <v>6.1710000000000003</v>
      </c>
      <c r="K5518">
        <v>-23.565000000000001</v>
      </c>
      <c r="L5518">
        <v>93.965000000000003</v>
      </c>
      <c r="M5518">
        <v>35159.08</v>
      </c>
      <c r="N5518">
        <v>0</v>
      </c>
      <c r="O5518">
        <v>0</v>
      </c>
      <c r="P5518">
        <v>1.637</v>
      </c>
      <c r="Q5518">
        <v>317.911</v>
      </c>
      <c r="R5518">
        <v>35157.442999999999</v>
      </c>
      <c r="S5518">
        <v>34839.531000000003</v>
      </c>
    </row>
    <row r="5519" spans="1:19" x14ac:dyDescent="0.3">
      <c r="A5519">
        <v>2021</v>
      </c>
      <c r="B5519">
        <v>8</v>
      </c>
      <c r="C5519">
        <v>18</v>
      </c>
      <c r="D5519">
        <v>22</v>
      </c>
      <c r="E5519">
        <v>30294.346000000001</v>
      </c>
      <c r="F5519">
        <v>1123.6030000000001</v>
      </c>
      <c r="G5519">
        <v>100.46299999999999</v>
      </c>
      <c r="H5519">
        <v>62.128999999999998</v>
      </c>
      <c r="I5519">
        <v>669.53200000000004</v>
      </c>
      <c r="J5519">
        <v>5.7759999999999998</v>
      </c>
      <c r="K5519">
        <v>14.856</v>
      </c>
      <c r="L5519">
        <v>93.152000000000001</v>
      </c>
      <c r="M5519">
        <v>32263.394</v>
      </c>
      <c r="N5519">
        <v>0</v>
      </c>
      <c r="O5519">
        <v>0</v>
      </c>
      <c r="P5519">
        <v>-11.151</v>
      </c>
      <c r="Q5519">
        <v>280.86200000000002</v>
      </c>
      <c r="R5519">
        <v>32274.544999999998</v>
      </c>
      <c r="S5519">
        <v>31993.684000000001</v>
      </c>
    </row>
    <row r="5520" spans="1:19" x14ac:dyDescent="0.3">
      <c r="A5520">
        <v>2021</v>
      </c>
      <c r="B5520">
        <v>8</v>
      </c>
      <c r="C5520">
        <v>18</v>
      </c>
      <c r="D5520">
        <v>23</v>
      </c>
      <c r="E5520">
        <v>27340.082999999999</v>
      </c>
      <c r="F5520">
        <v>1292.2560000000001</v>
      </c>
      <c r="G5520">
        <v>92.572999999999993</v>
      </c>
      <c r="H5520">
        <v>62.875</v>
      </c>
      <c r="I5520">
        <v>1124.624</v>
      </c>
      <c r="J5520">
        <v>6.3360000000000003</v>
      </c>
      <c r="K5520">
        <v>34.932000000000002</v>
      </c>
      <c r="L5520">
        <v>91.281000000000006</v>
      </c>
      <c r="M5520">
        <v>29952.386999999999</v>
      </c>
      <c r="N5520">
        <v>0</v>
      </c>
      <c r="O5520">
        <v>0</v>
      </c>
      <c r="P5520">
        <v>-14.542</v>
      </c>
      <c r="Q5520">
        <v>240.75800000000001</v>
      </c>
      <c r="R5520">
        <v>29966.929</v>
      </c>
      <c r="S5520">
        <v>29726.171999999999</v>
      </c>
    </row>
    <row r="5521" spans="1:19" x14ac:dyDescent="0.3">
      <c r="A5521">
        <v>2021</v>
      </c>
      <c r="B5521">
        <v>8</v>
      </c>
      <c r="C5521">
        <v>18</v>
      </c>
      <c r="D5521">
        <v>24</v>
      </c>
      <c r="E5521">
        <v>25166.927</v>
      </c>
      <c r="F5521">
        <v>1556.354</v>
      </c>
      <c r="G5521">
        <v>84.656000000000006</v>
      </c>
      <c r="H5521">
        <v>62.747999999999998</v>
      </c>
      <c r="I5521">
        <v>999.05899999999997</v>
      </c>
      <c r="J5521">
        <v>6.2009999999999996</v>
      </c>
      <c r="K5521">
        <v>41.091999999999999</v>
      </c>
      <c r="L5521">
        <v>89.480999999999995</v>
      </c>
      <c r="M5521">
        <v>27921.861000000001</v>
      </c>
      <c r="N5521">
        <v>0</v>
      </c>
      <c r="O5521">
        <v>0</v>
      </c>
      <c r="P5521">
        <v>-23.413</v>
      </c>
      <c r="Q5521">
        <v>206.93100000000001</v>
      </c>
      <c r="R5521">
        <v>27945.274000000001</v>
      </c>
      <c r="S5521">
        <v>27738.343000000001</v>
      </c>
    </row>
    <row r="5522" spans="1:19" x14ac:dyDescent="0.3">
      <c r="A5522">
        <v>2021</v>
      </c>
      <c r="B5522">
        <v>8</v>
      </c>
      <c r="C5522">
        <v>19</v>
      </c>
      <c r="D5522">
        <v>1</v>
      </c>
      <c r="E5522">
        <v>24075.861000000001</v>
      </c>
      <c r="F5522">
        <v>1683.3140000000001</v>
      </c>
      <c r="G5522">
        <v>77.792000000000002</v>
      </c>
      <c r="H5522">
        <v>62.75</v>
      </c>
      <c r="I5522">
        <v>709.25599999999997</v>
      </c>
      <c r="J5522">
        <v>6.0380000000000003</v>
      </c>
      <c r="K5522">
        <v>40.122</v>
      </c>
      <c r="L5522">
        <v>88.861000000000004</v>
      </c>
      <c r="M5522">
        <v>26666.203000000001</v>
      </c>
      <c r="N5522">
        <v>0</v>
      </c>
      <c r="O5522">
        <v>0</v>
      </c>
      <c r="P5522">
        <v>-19.059999999999999</v>
      </c>
      <c r="Q5522">
        <v>184.36600000000001</v>
      </c>
      <c r="R5522">
        <v>26685.262999999999</v>
      </c>
      <c r="S5522">
        <v>26500.897000000001</v>
      </c>
    </row>
    <row r="5523" spans="1:19" x14ac:dyDescent="0.3">
      <c r="A5523">
        <v>2021</v>
      </c>
      <c r="B5523">
        <v>8</v>
      </c>
      <c r="C5523">
        <v>19</v>
      </c>
      <c r="D5523">
        <v>2</v>
      </c>
      <c r="E5523">
        <v>23027.244999999999</v>
      </c>
      <c r="F5523">
        <v>1800.98</v>
      </c>
      <c r="G5523">
        <v>73.798000000000002</v>
      </c>
      <c r="H5523">
        <v>62.689</v>
      </c>
      <c r="I5523">
        <v>424.76799999999997</v>
      </c>
      <c r="J5523">
        <v>5.9470000000000001</v>
      </c>
      <c r="K5523">
        <v>33.14</v>
      </c>
      <c r="L5523">
        <v>88.215000000000003</v>
      </c>
      <c r="M5523">
        <v>25442.985000000001</v>
      </c>
      <c r="N5523">
        <v>0</v>
      </c>
      <c r="O5523">
        <v>0</v>
      </c>
      <c r="P5523">
        <v>-14.534000000000001</v>
      </c>
      <c r="Q5523">
        <v>171.31200000000001</v>
      </c>
      <c r="R5523">
        <v>25457.518</v>
      </c>
      <c r="S5523">
        <v>25286.205999999998</v>
      </c>
    </row>
    <row r="5524" spans="1:19" x14ac:dyDescent="0.3">
      <c r="A5524">
        <v>2021</v>
      </c>
      <c r="B5524">
        <v>8</v>
      </c>
      <c r="C5524">
        <v>19</v>
      </c>
      <c r="D5524">
        <v>3</v>
      </c>
      <c r="E5524">
        <v>22408.383000000002</v>
      </c>
      <c r="F5524">
        <v>1807.152</v>
      </c>
      <c r="G5524">
        <v>70.945999999999998</v>
      </c>
      <c r="H5524">
        <v>62.777000000000001</v>
      </c>
      <c r="I5524">
        <v>241.59299999999999</v>
      </c>
      <c r="J5524">
        <v>5.7679999999999998</v>
      </c>
      <c r="K5524">
        <v>29.465</v>
      </c>
      <c r="L5524">
        <v>87.83</v>
      </c>
      <c r="M5524">
        <v>24642.968000000001</v>
      </c>
      <c r="N5524">
        <v>0</v>
      </c>
      <c r="O5524">
        <v>0</v>
      </c>
      <c r="P5524">
        <v>-8.3719999999999999</v>
      </c>
      <c r="Q5524">
        <v>164.98500000000001</v>
      </c>
      <c r="R5524">
        <v>24651.34</v>
      </c>
      <c r="S5524">
        <v>24486.355</v>
      </c>
    </row>
    <row r="5525" spans="1:19" x14ac:dyDescent="0.3">
      <c r="A5525">
        <v>2021</v>
      </c>
      <c r="B5525">
        <v>8</v>
      </c>
      <c r="C5525">
        <v>19</v>
      </c>
      <c r="D5525">
        <v>4</v>
      </c>
      <c r="E5525">
        <v>22574.157999999999</v>
      </c>
      <c r="F5525">
        <v>1811.9480000000001</v>
      </c>
      <c r="G5525">
        <v>69.233999999999995</v>
      </c>
      <c r="H5525">
        <v>63.109000000000002</v>
      </c>
      <c r="I5525">
        <v>121.383</v>
      </c>
      <c r="J5525">
        <v>4.4950000000000001</v>
      </c>
      <c r="K5525">
        <v>27.445</v>
      </c>
      <c r="L5525">
        <v>87.924999999999997</v>
      </c>
      <c r="M5525">
        <v>24690.463</v>
      </c>
      <c r="N5525">
        <v>0</v>
      </c>
      <c r="O5525">
        <v>0</v>
      </c>
      <c r="P5525">
        <v>-5.274</v>
      </c>
      <c r="Q5525">
        <v>165.52099999999999</v>
      </c>
      <c r="R5525">
        <v>24695.737000000001</v>
      </c>
      <c r="S5525">
        <v>24530.216</v>
      </c>
    </row>
    <row r="5526" spans="1:19" x14ac:dyDescent="0.3">
      <c r="A5526">
        <v>2021</v>
      </c>
      <c r="B5526">
        <v>8</v>
      </c>
      <c r="C5526">
        <v>19</v>
      </c>
      <c r="D5526">
        <v>5</v>
      </c>
      <c r="E5526">
        <v>23783.044999999998</v>
      </c>
      <c r="F5526">
        <v>1706.076</v>
      </c>
      <c r="G5526">
        <v>69.382999999999996</v>
      </c>
      <c r="H5526">
        <v>63.676000000000002</v>
      </c>
      <c r="I5526">
        <v>84.954999999999998</v>
      </c>
      <c r="J5526">
        <v>2.8220000000000001</v>
      </c>
      <c r="K5526">
        <v>12.284000000000001</v>
      </c>
      <c r="L5526">
        <v>88.676000000000002</v>
      </c>
      <c r="M5526">
        <v>25741.535</v>
      </c>
      <c r="N5526">
        <v>0</v>
      </c>
      <c r="O5526">
        <v>0</v>
      </c>
      <c r="P5526">
        <v>-5.5880000000000001</v>
      </c>
      <c r="Q5526">
        <v>176.11199999999999</v>
      </c>
      <c r="R5526">
        <v>25747.121999999999</v>
      </c>
      <c r="S5526">
        <v>25571.01</v>
      </c>
    </row>
    <row r="5527" spans="1:19" x14ac:dyDescent="0.3">
      <c r="A5527">
        <v>2021</v>
      </c>
      <c r="B5527">
        <v>8</v>
      </c>
      <c r="C5527">
        <v>19</v>
      </c>
      <c r="D5527">
        <v>6</v>
      </c>
      <c r="E5527">
        <v>25289.662</v>
      </c>
      <c r="F5527">
        <v>1526.683</v>
      </c>
      <c r="G5527">
        <v>71.042000000000002</v>
      </c>
      <c r="H5527">
        <v>64.552999999999997</v>
      </c>
      <c r="I5527">
        <v>149.79499999999999</v>
      </c>
      <c r="J5527">
        <v>3.399</v>
      </c>
      <c r="K5527">
        <v>5.391</v>
      </c>
      <c r="L5527">
        <v>89.692999999999998</v>
      </c>
      <c r="M5527">
        <v>27129.174999999999</v>
      </c>
      <c r="N5527">
        <v>50.19</v>
      </c>
      <c r="O5527">
        <v>0</v>
      </c>
      <c r="P5527">
        <v>-1.22</v>
      </c>
      <c r="Q5527">
        <v>196.446</v>
      </c>
      <c r="R5527">
        <v>27080.205000000002</v>
      </c>
      <c r="S5527">
        <v>26883.758000000002</v>
      </c>
    </row>
    <row r="5528" spans="1:19" x14ac:dyDescent="0.3">
      <c r="A5528">
        <v>2021</v>
      </c>
      <c r="B5528">
        <v>8</v>
      </c>
      <c r="C5528">
        <v>19</v>
      </c>
      <c r="D5528">
        <v>7</v>
      </c>
      <c r="E5528">
        <v>27137.112000000001</v>
      </c>
      <c r="F5528">
        <v>1364.508</v>
      </c>
      <c r="G5528">
        <v>72.227000000000004</v>
      </c>
      <c r="H5528">
        <v>64.491</v>
      </c>
      <c r="I5528">
        <v>294.92899999999997</v>
      </c>
      <c r="J5528">
        <v>4.1639999999999997</v>
      </c>
      <c r="K5528">
        <v>12.051</v>
      </c>
      <c r="L5528">
        <v>91.19</v>
      </c>
      <c r="M5528">
        <v>28968.445</v>
      </c>
      <c r="N5528">
        <v>902.72</v>
      </c>
      <c r="O5528">
        <v>-1.0999999999999999E-2</v>
      </c>
      <c r="P5528">
        <v>-0.58199999999999996</v>
      </c>
      <c r="Q5528">
        <v>232.26300000000001</v>
      </c>
      <c r="R5528">
        <v>28066.317999999999</v>
      </c>
      <c r="S5528">
        <v>27834.055</v>
      </c>
    </row>
    <row r="5529" spans="1:19" x14ac:dyDescent="0.3">
      <c r="A5529">
        <v>2021</v>
      </c>
      <c r="B5529">
        <v>8</v>
      </c>
      <c r="C5529">
        <v>19</v>
      </c>
      <c r="D5529">
        <v>8</v>
      </c>
      <c r="E5529">
        <v>29346.641</v>
      </c>
      <c r="F5529">
        <v>1271.4690000000001</v>
      </c>
      <c r="G5529">
        <v>78.986000000000004</v>
      </c>
      <c r="H5529">
        <v>63.146000000000001</v>
      </c>
      <c r="I5529">
        <v>488.18</v>
      </c>
      <c r="J5529">
        <v>4.9000000000000004</v>
      </c>
      <c r="K5529">
        <v>6.9119999999999999</v>
      </c>
      <c r="L5529">
        <v>92.727999999999994</v>
      </c>
      <c r="M5529">
        <v>31273.976999999999</v>
      </c>
      <c r="N5529">
        <v>3211.451</v>
      </c>
      <c r="O5529">
        <v>-32.969000000000001</v>
      </c>
      <c r="P5529">
        <v>0.29099999999999998</v>
      </c>
      <c r="Q5529">
        <v>277.572</v>
      </c>
      <c r="R5529">
        <v>28095.203000000001</v>
      </c>
      <c r="S5529">
        <v>27817.631000000001</v>
      </c>
    </row>
    <row r="5530" spans="1:19" x14ac:dyDescent="0.3">
      <c r="A5530">
        <v>2021</v>
      </c>
      <c r="B5530">
        <v>8</v>
      </c>
      <c r="C5530">
        <v>19</v>
      </c>
      <c r="D5530">
        <v>9</v>
      </c>
      <c r="E5530">
        <v>31635.447</v>
      </c>
      <c r="F5530">
        <v>1187.818</v>
      </c>
      <c r="G5530">
        <v>86.305999999999997</v>
      </c>
      <c r="H5530">
        <v>59.841000000000001</v>
      </c>
      <c r="I5530">
        <v>601.69799999999998</v>
      </c>
      <c r="J5530">
        <v>5.4370000000000003</v>
      </c>
      <c r="K5530">
        <v>7.6630000000000003</v>
      </c>
      <c r="L5530">
        <v>93.558000000000007</v>
      </c>
      <c r="M5530">
        <v>33591.462</v>
      </c>
      <c r="N5530">
        <v>5613.8909999999996</v>
      </c>
      <c r="O5530">
        <v>-81.891000000000005</v>
      </c>
      <c r="P5530">
        <v>0.41799999999999998</v>
      </c>
      <c r="Q5530">
        <v>317.452</v>
      </c>
      <c r="R5530">
        <v>28059.044000000002</v>
      </c>
      <c r="S5530">
        <v>27741.592000000001</v>
      </c>
    </row>
    <row r="5531" spans="1:19" x14ac:dyDescent="0.3">
      <c r="A5531">
        <v>2021</v>
      </c>
      <c r="B5531">
        <v>8</v>
      </c>
      <c r="C5531">
        <v>19</v>
      </c>
      <c r="D5531">
        <v>10</v>
      </c>
      <c r="E5531">
        <v>33877.334000000003</v>
      </c>
      <c r="F5531">
        <v>1112.9490000000001</v>
      </c>
      <c r="G5531">
        <v>94.441999999999993</v>
      </c>
      <c r="H5531">
        <v>57.613999999999997</v>
      </c>
      <c r="I5531">
        <v>568.28399999999999</v>
      </c>
      <c r="J5531">
        <v>5.7370000000000001</v>
      </c>
      <c r="K5531">
        <v>16.693999999999999</v>
      </c>
      <c r="L5531">
        <v>94.037000000000006</v>
      </c>
      <c r="M5531">
        <v>35732.646999999997</v>
      </c>
      <c r="N5531">
        <v>7630.4269999999997</v>
      </c>
      <c r="O5531">
        <v>-105.622</v>
      </c>
      <c r="P5531">
        <v>1.3819999999999999</v>
      </c>
      <c r="Q5531">
        <v>351.02199999999999</v>
      </c>
      <c r="R5531">
        <v>28206.460999999999</v>
      </c>
      <c r="S5531">
        <v>27855.438999999998</v>
      </c>
    </row>
    <row r="5532" spans="1:19" x14ac:dyDescent="0.3">
      <c r="A5532">
        <v>2021</v>
      </c>
      <c r="B5532">
        <v>8</v>
      </c>
      <c r="C5532">
        <v>19</v>
      </c>
      <c r="D5532">
        <v>11</v>
      </c>
      <c r="E5532">
        <v>36049.284</v>
      </c>
      <c r="F5532">
        <v>1040.0419999999999</v>
      </c>
      <c r="G5532">
        <v>102.851</v>
      </c>
      <c r="H5532">
        <v>56.962000000000003</v>
      </c>
      <c r="I5532">
        <v>483.69600000000003</v>
      </c>
      <c r="J5532">
        <v>5.8719999999999999</v>
      </c>
      <c r="K5532">
        <v>20.096</v>
      </c>
      <c r="L5532">
        <v>94.397999999999996</v>
      </c>
      <c r="M5532">
        <v>37750.349000000002</v>
      </c>
      <c r="N5532">
        <v>8978.7430000000004</v>
      </c>
      <c r="O5532">
        <v>-58.302</v>
      </c>
      <c r="P5532">
        <v>3.6040000000000001</v>
      </c>
      <c r="Q5532">
        <v>383.29500000000002</v>
      </c>
      <c r="R5532">
        <v>28826.304</v>
      </c>
      <c r="S5532">
        <v>28443.008999999998</v>
      </c>
    </row>
    <row r="5533" spans="1:19" x14ac:dyDescent="0.3">
      <c r="A5533">
        <v>2021</v>
      </c>
      <c r="B5533">
        <v>8</v>
      </c>
      <c r="C5533">
        <v>19</v>
      </c>
      <c r="D5533">
        <v>12</v>
      </c>
      <c r="E5533">
        <v>37867.137999999999</v>
      </c>
      <c r="F5533">
        <v>973.04200000000003</v>
      </c>
      <c r="G5533">
        <v>111.075</v>
      </c>
      <c r="H5533">
        <v>56.51</v>
      </c>
      <c r="I5533">
        <v>447.51600000000002</v>
      </c>
      <c r="J5533">
        <v>5.8419999999999996</v>
      </c>
      <c r="K5533">
        <v>8.4390000000000001</v>
      </c>
      <c r="L5533">
        <v>94.646000000000001</v>
      </c>
      <c r="M5533">
        <v>39453.133000000002</v>
      </c>
      <c r="N5533">
        <v>9625.4930000000004</v>
      </c>
      <c r="O5533">
        <v>-9.5719999999999992</v>
      </c>
      <c r="P5533">
        <v>7.3280000000000003</v>
      </c>
      <c r="Q5533">
        <v>411.82</v>
      </c>
      <c r="R5533">
        <v>29829.884999999998</v>
      </c>
      <c r="S5533">
        <v>29418.064999999999</v>
      </c>
    </row>
    <row r="5534" spans="1:19" x14ac:dyDescent="0.3">
      <c r="A5534">
        <v>2021</v>
      </c>
      <c r="B5534">
        <v>8</v>
      </c>
      <c r="C5534">
        <v>19</v>
      </c>
      <c r="D5534">
        <v>13</v>
      </c>
      <c r="E5534">
        <v>39841.478000000003</v>
      </c>
      <c r="F5534">
        <v>842.49699999999996</v>
      </c>
      <c r="G5534">
        <v>118.149</v>
      </c>
      <c r="H5534">
        <v>57.478999999999999</v>
      </c>
      <c r="I5534">
        <v>423.50099999999998</v>
      </c>
      <c r="J5534">
        <v>5.7359999999999998</v>
      </c>
      <c r="K5534">
        <v>6.2690000000000001</v>
      </c>
      <c r="L5534">
        <v>94.846999999999994</v>
      </c>
      <c r="M5534">
        <v>41271.805999999997</v>
      </c>
      <c r="N5534">
        <v>9600.4619999999995</v>
      </c>
      <c r="O5534">
        <v>-3.1850000000000001</v>
      </c>
      <c r="P5534">
        <v>7.9219999999999997</v>
      </c>
      <c r="Q5534">
        <v>438.76299999999998</v>
      </c>
      <c r="R5534">
        <v>31666.607</v>
      </c>
      <c r="S5534">
        <v>31227.844000000001</v>
      </c>
    </row>
    <row r="5535" spans="1:19" x14ac:dyDescent="0.3">
      <c r="A5535">
        <v>2021</v>
      </c>
      <c r="B5535">
        <v>8</v>
      </c>
      <c r="C5535">
        <v>19</v>
      </c>
      <c r="D5535">
        <v>14</v>
      </c>
      <c r="E5535">
        <v>41390.902000000002</v>
      </c>
      <c r="F5535">
        <v>773.245</v>
      </c>
      <c r="G5535">
        <v>123.661</v>
      </c>
      <c r="H5535">
        <v>56.088000000000001</v>
      </c>
      <c r="I5535">
        <v>351.24599999999998</v>
      </c>
      <c r="J5535">
        <v>5.0949999999999998</v>
      </c>
      <c r="K5535">
        <v>-12.492000000000001</v>
      </c>
      <c r="L5535">
        <v>94.968000000000004</v>
      </c>
      <c r="M5535">
        <v>42659.052000000003</v>
      </c>
      <c r="N5535">
        <v>9033.7289999999994</v>
      </c>
      <c r="O5535">
        <v>-2.0550000000000002</v>
      </c>
      <c r="P5535">
        <v>5.52</v>
      </c>
      <c r="Q5535">
        <v>463.505</v>
      </c>
      <c r="R5535">
        <v>33621.858</v>
      </c>
      <c r="S5535">
        <v>33158.353000000003</v>
      </c>
    </row>
    <row r="5536" spans="1:19" x14ac:dyDescent="0.3">
      <c r="A5536">
        <v>2021</v>
      </c>
      <c r="B5536">
        <v>8</v>
      </c>
      <c r="C5536">
        <v>19</v>
      </c>
      <c r="D5536">
        <v>15</v>
      </c>
      <c r="E5536">
        <v>42478.307000000001</v>
      </c>
      <c r="F5536">
        <v>748.58699999999999</v>
      </c>
      <c r="G5536">
        <v>128.208</v>
      </c>
      <c r="H5536">
        <v>55.856000000000002</v>
      </c>
      <c r="I5536">
        <v>284.096</v>
      </c>
      <c r="J5536">
        <v>4.0839999999999996</v>
      </c>
      <c r="K5536">
        <v>-16.739000000000001</v>
      </c>
      <c r="L5536">
        <v>95.027000000000001</v>
      </c>
      <c r="M5536">
        <v>43649.216</v>
      </c>
      <c r="N5536">
        <v>7837.0039999999999</v>
      </c>
      <c r="O5536">
        <v>-1.153</v>
      </c>
      <c r="P5536">
        <v>6.7050000000000001</v>
      </c>
      <c r="Q5536">
        <v>481.00700000000001</v>
      </c>
      <c r="R5536">
        <v>35806.661</v>
      </c>
      <c r="S5536">
        <v>35325.654000000002</v>
      </c>
    </row>
    <row r="5537" spans="1:19" x14ac:dyDescent="0.3">
      <c r="A5537">
        <v>2021</v>
      </c>
      <c r="B5537">
        <v>8</v>
      </c>
      <c r="C5537">
        <v>19</v>
      </c>
      <c r="D5537">
        <v>16</v>
      </c>
      <c r="E5537">
        <v>42877.08</v>
      </c>
      <c r="F5537">
        <v>715.71299999999997</v>
      </c>
      <c r="G5537">
        <v>130.49</v>
      </c>
      <c r="H5537">
        <v>56.753</v>
      </c>
      <c r="I5537">
        <v>91.177000000000007</v>
      </c>
      <c r="J5537">
        <v>1.821</v>
      </c>
      <c r="K5537">
        <v>-85.572999999999993</v>
      </c>
      <c r="L5537">
        <v>95.043999999999997</v>
      </c>
      <c r="M5537">
        <v>43752.014000000003</v>
      </c>
      <c r="N5537">
        <v>6010.116</v>
      </c>
      <c r="O5537">
        <v>0.34100000000000003</v>
      </c>
      <c r="P5537">
        <v>6.1719999999999997</v>
      </c>
      <c r="Q5537">
        <v>488.23500000000001</v>
      </c>
      <c r="R5537">
        <v>37735.385999999999</v>
      </c>
      <c r="S5537">
        <v>37247.15</v>
      </c>
    </row>
    <row r="5538" spans="1:19" x14ac:dyDescent="0.3">
      <c r="A5538">
        <v>2021</v>
      </c>
      <c r="B5538">
        <v>8</v>
      </c>
      <c r="C5538">
        <v>19</v>
      </c>
      <c r="D5538">
        <v>17</v>
      </c>
      <c r="E5538">
        <v>42122.029000000002</v>
      </c>
      <c r="F5538">
        <v>697.553</v>
      </c>
      <c r="G5538">
        <v>130.91999999999999</v>
      </c>
      <c r="H5538">
        <v>57.223999999999997</v>
      </c>
      <c r="I5538">
        <v>98.588999999999999</v>
      </c>
      <c r="J5538">
        <v>2.069</v>
      </c>
      <c r="K5538">
        <v>-123.976</v>
      </c>
      <c r="L5538">
        <v>95.007999999999996</v>
      </c>
      <c r="M5538">
        <v>42948.495999999999</v>
      </c>
      <c r="N5538">
        <v>3638.942</v>
      </c>
      <c r="O5538">
        <v>21.309000000000001</v>
      </c>
      <c r="P5538">
        <v>7.298</v>
      </c>
      <c r="Q5538">
        <v>483.16</v>
      </c>
      <c r="R5538">
        <v>39280.947</v>
      </c>
      <c r="S5538">
        <v>38797.786</v>
      </c>
    </row>
    <row r="5539" spans="1:19" x14ac:dyDescent="0.3">
      <c r="A5539">
        <v>2021</v>
      </c>
      <c r="B5539">
        <v>8</v>
      </c>
      <c r="C5539">
        <v>19</v>
      </c>
      <c r="D5539">
        <v>18</v>
      </c>
      <c r="E5539">
        <v>40370.472999999998</v>
      </c>
      <c r="F5539">
        <v>731.52200000000005</v>
      </c>
      <c r="G5539">
        <v>130.02500000000001</v>
      </c>
      <c r="H5539">
        <v>58.813000000000002</v>
      </c>
      <c r="I5539">
        <v>124.655</v>
      </c>
      <c r="J5539">
        <v>2.0009999999999999</v>
      </c>
      <c r="K5539">
        <v>-119.875</v>
      </c>
      <c r="L5539">
        <v>94.893000000000001</v>
      </c>
      <c r="M5539">
        <v>41262.482000000004</v>
      </c>
      <c r="N5539">
        <v>1163.4159999999999</v>
      </c>
      <c r="O5539">
        <v>69.671999999999997</v>
      </c>
      <c r="P5539">
        <v>-2.7010000000000001</v>
      </c>
      <c r="Q5539">
        <v>456.07499999999999</v>
      </c>
      <c r="R5539">
        <v>40032.095000000001</v>
      </c>
      <c r="S5539">
        <v>39576.021000000001</v>
      </c>
    </row>
    <row r="5540" spans="1:19" x14ac:dyDescent="0.3">
      <c r="A5540">
        <v>2021</v>
      </c>
      <c r="B5540">
        <v>8</v>
      </c>
      <c r="C5540">
        <v>19</v>
      </c>
      <c r="D5540">
        <v>19</v>
      </c>
      <c r="E5540">
        <v>38495.720999999998</v>
      </c>
      <c r="F5540">
        <v>773.77</v>
      </c>
      <c r="G5540">
        <v>125.803</v>
      </c>
      <c r="H5540">
        <v>58.414000000000001</v>
      </c>
      <c r="I5540">
        <v>137.489</v>
      </c>
      <c r="J5540">
        <v>1.8859999999999999</v>
      </c>
      <c r="K5540">
        <v>-120.652</v>
      </c>
      <c r="L5540">
        <v>94.727999999999994</v>
      </c>
      <c r="M5540">
        <v>39441.357000000004</v>
      </c>
      <c r="N5540">
        <v>74.206999999999994</v>
      </c>
      <c r="O5540">
        <v>87.382999999999996</v>
      </c>
      <c r="P5540">
        <v>1.9970000000000001</v>
      </c>
      <c r="Q5540">
        <v>406.35</v>
      </c>
      <c r="R5540">
        <v>39277.769999999997</v>
      </c>
      <c r="S5540">
        <v>38871.42</v>
      </c>
    </row>
    <row r="5541" spans="1:19" x14ac:dyDescent="0.3">
      <c r="A5541">
        <v>2021</v>
      </c>
      <c r="B5541">
        <v>8</v>
      </c>
      <c r="C5541">
        <v>19</v>
      </c>
      <c r="D5541">
        <v>20</v>
      </c>
      <c r="E5541">
        <v>37815.966</v>
      </c>
      <c r="F5541">
        <v>829.07399999999996</v>
      </c>
      <c r="G5541">
        <v>116.675</v>
      </c>
      <c r="H5541">
        <v>58.963999999999999</v>
      </c>
      <c r="I5541">
        <v>165.87</v>
      </c>
      <c r="J5541">
        <v>3.3860000000000001</v>
      </c>
      <c r="K5541">
        <v>-118.146</v>
      </c>
      <c r="L5541">
        <v>94.65</v>
      </c>
      <c r="M5541">
        <v>38849.764000000003</v>
      </c>
      <c r="N5541">
        <v>0</v>
      </c>
      <c r="O5541">
        <v>83.587999999999994</v>
      </c>
      <c r="P5541">
        <v>5.4039999999999999</v>
      </c>
      <c r="Q5541">
        <v>358.27300000000002</v>
      </c>
      <c r="R5541">
        <v>38760.771999999997</v>
      </c>
      <c r="S5541">
        <v>38402.499000000003</v>
      </c>
    </row>
    <row r="5542" spans="1:19" x14ac:dyDescent="0.3">
      <c r="A5542">
        <v>2021</v>
      </c>
      <c r="B5542">
        <v>8</v>
      </c>
      <c r="C5542">
        <v>19</v>
      </c>
      <c r="D5542">
        <v>21</v>
      </c>
      <c r="E5542">
        <v>35367.063999999998</v>
      </c>
      <c r="F5542">
        <v>930.74400000000003</v>
      </c>
      <c r="G5542">
        <v>109.749</v>
      </c>
      <c r="H5542">
        <v>61.027000000000001</v>
      </c>
      <c r="I5542">
        <v>599.99599999999998</v>
      </c>
      <c r="J5542">
        <v>6.1710000000000003</v>
      </c>
      <c r="K5542">
        <v>-26.46</v>
      </c>
      <c r="L5542">
        <v>94.313999999999993</v>
      </c>
      <c r="M5542">
        <v>37032.857000000004</v>
      </c>
      <c r="N5542">
        <v>0</v>
      </c>
      <c r="O5542">
        <v>0</v>
      </c>
      <c r="P5542">
        <v>1.637</v>
      </c>
      <c r="Q5542">
        <v>316.70299999999997</v>
      </c>
      <c r="R5542">
        <v>37031.22</v>
      </c>
      <c r="S5542">
        <v>36714.517</v>
      </c>
    </row>
    <row r="5543" spans="1:19" x14ac:dyDescent="0.3">
      <c r="A5543">
        <v>2021</v>
      </c>
      <c r="B5543">
        <v>8</v>
      </c>
      <c r="C5543">
        <v>19</v>
      </c>
      <c r="D5543">
        <v>22</v>
      </c>
      <c r="E5543">
        <v>31627.01</v>
      </c>
      <c r="F5543">
        <v>1123.6030000000001</v>
      </c>
      <c r="G5543">
        <v>100.261</v>
      </c>
      <c r="H5543">
        <v>62.466000000000001</v>
      </c>
      <c r="I5543">
        <v>669.53200000000004</v>
      </c>
      <c r="J5543">
        <v>5.7759999999999998</v>
      </c>
      <c r="K5543">
        <v>16.379000000000001</v>
      </c>
      <c r="L5543">
        <v>93.584000000000003</v>
      </c>
      <c r="M5543">
        <v>33598.35</v>
      </c>
      <c r="N5543">
        <v>0</v>
      </c>
      <c r="O5543">
        <v>0</v>
      </c>
      <c r="P5543">
        <v>-11.151</v>
      </c>
      <c r="Q5543">
        <v>279.42700000000002</v>
      </c>
      <c r="R5543">
        <v>33609.500999999997</v>
      </c>
      <c r="S5543">
        <v>33330.074000000001</v>
      </c>
    </row>
    <row r="5544" spans="1:19" x14ac:dyDescent="0.3">
      <c r="A5544">
        <v>2021</v>
      </c>
      <c r="B5544">
        <v>8</v>
      </c>
      <c r="C5544">
        <v>19</v>
      </c>
      <c r="D5544">
        <v>23</v>
      </c>
      <c r="E5544">
        <v>28465.395</v>
      </c>
      <c r="F5544">
        <v>1292.2560000000001</v>
      </c>
      <c r="G5544">
        <v>91.694999999999993</v>
      </c>
      <c r="H5544">
        <v>63.152000000000001</v>
      </c>
      <c r="I5544">
        <v>1124.624</v>
      </c>
      <c r="J5544">
        <v>6.3360000000000003</v>
      </c>
      <c r="K5544">
        <v>39.826000000000001</v>
      </c>
      <c r="L5544">
        <v>92.323999999999998</v>
      </c>
      <c r="M5544">
        <v>31083.914000000001</v>
      </c>
      <c r="N5544">
        <v>0</v>
      </c>
      <c r="O5544">
        <v>0</v>
      </c>
      <c r="P5544">
        <v>-14.542</v>
      </c>
      <c r="Q5544">
        <v>240.30099999999999</v>
      </c>
      <c r="R5544">
        <v>31098.455999999998</v>
      </c>
      <c r="S5544">
        <v>30858.155999999999</v>
      </c>
    </row>
    <row r="5545" spans="1:19" x14ac:dyDescent="0.3">
      <c r="A5545">
        <v>2021</v>
      </c>
      <c r="B5545">
        <v>8</v>
      </c>
      <c r="C5545">
        <v>19</v>
      </c>
      <c r="D5545">
        <v>24</v>
      </c>
      <c r="E5545">
        <v>26134.289000000001</v>
      </c>
      <c r="F5545">
        <v>1556.354</v>
      </c>
      <c r="G5545">
        <v>83.62</v>
      </c>
      <c r="H5545">
        <v>63.009</v>
      </c>
      <c r="I5545">
        <v>999.05899999999997</v>
      </c>
      <c r="J5545">
        <v>6.2009999999999996</v>
      </c>
      <c r="K5545">
        <v>49.173999999999999</v>
      </c>
      <c r="L5545">
        <v>90.278000000000006</v>
      </c>
      <c r="M5545">
        <v>28898.364000000001</v>
      </c>
      <c r="N5545">
        <v>0</v>
      </c>
      <c r="O5545">
        <v>0</v>
      </c>
      <c r="P5545">
        <v>-23.413</v>
      </c>
      <c r="Q5545">
        <v>207.31299999999999</v>
      </c>
      <c r="R5545">
        <v>28921.776999999998</v>
      </c>
      <c r="S5545">
        <v>28714.464</v>
      </c>
    </row>
    <row r="5546" spans="1:19" x14ac:dyDescent="0.3">
      <c r="A5546">
        <v>2021</v>
      </c>
      <c r="B5546">
        <v>8</v>
      </c>
      <c r="C5546">
        <v>20</v>
      </c>
      <c r="D5546">
        <v>1</v>
      </c>
      <c r="E5546">
        <v>24286.032999999999</v>
      </c>
      <c r="F5546">
        <v>1683.3140000000001</v>
      </c>
      <c r="G5546">
        <v>72.349999999999994</v>
      </c>
      <c r="H5546">
        <v>62.848999999999997</v>
      </c>
      <c r="I5546">
        <v>709.25599999999997</v>
      </c>
      <c r="J5546">
        <v>6.0380000000000003</v>
      </c>
      <c r="K5546">
        <v>36.914999999999999</v>
      </c>
      <c r="L5546">
        <v>88.971000000000004</v>
      </c>
      <c r="M5546">
        <v>26873.377</v>
      </c>
      <c r="N5546">
        <v>0</v>
      </c>
      <c r="O5546">
        <v>0</v>
      </c>
      <c r="P5546">
        <v>-19.059999999999999</v>
      </c>
      <c r="Q5546">
        <v>181.631</v>
      </c>
      <c r="R5546">
        <v>26892.437999999998</v>
      </c>
      <c r="S5546">
        <v>26710.807000000001</v>
      </c>
    </row>
    <row r="5547" spans="1:19" x14ac:dyDescent="0.3">
      <c r="A5547">
        <v>2021</v>
      </c>
      <c r="B5547">
        <v>8</v>
      </c>
      <c r="C5547">
        <v>20</v>
      </c>
      <c r="D5547">
        <v>2</v>
      </c>
      <c r="E5547">
        <v>23216.419000000002</v>
      </c>
      <c r="F5547">
        <v>1800.98</v>
      </c>
      <c r="G5547">
        <v>68.295000000000002</v>
      </c>
      <c r="H5547">
        <v>62.731999999999999</v>
      </c>
      <c r="I5547">
        <v>424.76799999999997</v>
      </c>
      <c r="J5547">
        <v>5.9470000000000001</v>
      </c>
      <c r="K5547">
        <v>31.701000000000001</v>
      </c>
      <c r="L5547">
        <v>88.305999999999997</v>
      </c>
      <c r="M5547">
        <v>25630.852999999999</v>
      </c>
      <c r="N5547">
        <v>0</v>
      </c>
      <c r="O5547">
        <v>0</v>
      </c>
      <c r="P5547">
        <v>-14.534000000000001</v>
      </c>
      <c r="Q5547">
        <v>170.119</v>
      </c>
      <c r="R5547">
        <v>25645.386999999999</v>
      </c>
      <c r="S5547">
        <v>25475.268</v>
      </c>
    </row>
    <row r="5548" spans="1:19" x14ac:dyDescent="0.3">
      <c r="A5548">
        <v>2021</v>
      </c>
      <c r="B5548">
        <v>8</v>
      </c>
      <c r="C5548">
        <v>20</v>
      </c>
      <c r="D5548">
        <v>3</v>
      </c>
      <c r="E5548">
        <v>22667.124</v>
      </c>
      <c r="F5548">
        <v>1807.152</v>
      </c>
      <c r="G5548">
        <v>65.555999999999997</v>
      </c>
      <c r="H5548">
        <v>62.853999999999999</v>
      </c>
      <c r="I5548">
        <v>241.59299999999999</v>
      </c>
      <c r="J5548">
        <v>5.7679999999999998</v>
      </c>
      <c r="K5548">
        <v>28.609000000000002</v>
      </c>
      <c r="L5548">
        <v>87.971999999999994</v>
      </c>
      <c r="M5548">
        <v>24901.071</v>
      </c>
      <c r="N5548">
        <v>0</v>
      </c>
      <c r="O5548">
        <v>0</v>
      </c>
      <c r="P5548">
        <v>-8.3719999999999999</v>
      </c>
      <c r="Q5548">
        <v>163.99700000000001</v>
      </c>
      <c r="R5548">
        <v>24909.442999999999</v>
      </c>
      <c r="S5548">
        <v>24745.446</v>
      </c>
    </row>
    <row r="5549" spans="1:19" x14ac:dyDescent="0.3">
      <c r="A5549">
        <v>2021</v>
      </c>
      <c r="B5549">
        <v>8</v>
      </c>
      <c r="C5549">
        <v>20</v>
      </c>
      <c r="D5549">
        <v>4</v>
      </c>
      <c r="E5549">
        <v>22853.758999999998</v>
      </c>
      <c r="F5549">
        <v>1811.9480000000001</v>
      </c>
      <c r="G5549">
        <v>63.731000000000002</v>
      </c>
      <c r="H5549">
        <v>63.180999999999997</v>
      </c>
      <c r="I5549">
        <v>121.383</v>
      </c>
      <c r="J5549">
        <v>4.4950000000000001</v>
      </c>
      <c r="K5549">
        <v>26.896000000000001</v>
      </c>
      <c r="L5549">
        <v>88.094999999999999</v>
      </c>
      <c r="M5549">
        <v>24969.756000000001</v>
      </c>
      <c r="N5549">
        <v>0</v>
      </c>
      <c r="O5549">
        <v>0</v>
      </c>
      <c r="P5549">
        <v>-5.274</v>
      </c>
      <c r="Q5549">
        <v>164.12799999999999</v>
      </c>
      <c r="R5549">
        <v>24975.03</v>
      </c>
      <c r="S5549">
        <v>24810.901999999998</v>
      </c>
    </row>
    <row r="5550" spans="1:19" x14ac:dyDescent="0.3">
      <c r="A5550">
        <v>2021</v>
      </c>
      <c r="B5550">
        <v>8</v>
      </c>
      <c r="C5550">
        <v>20</v>
      </c>
      <c r="D5550">
        <v>5</v>
      </c>
      <c r="E5550">
        <v>23905.445</v>
      </c>
      <c r="F5550">
        <v>1706.076</v>
      </c>
      <c r="G5550">
        <v>63.976999999999997</v>
      </c>
      <c r="H5550">
        <v>63.646000000000001</v>
      </c>
      <c r="I5550">
        <v>84.954999999999998</v>
      </c>
      <c r="J5550">
        <v>2.8220000000000001</v>
      </c>
      <c r="K5550">
        <v>12.336</v>
      </c>
      <c r="L5550">
        <v>88.74</v>
      </c>
      <c r="M5550">
        <v>25864.019</v>
      </c>
      <c r="N5550">
        <v>0</v>
      </c>
      <c r="O5550">
        <v>0</v>
      </c>
      <c r="P5550">
        <v>-5.5880000000000001</v>
      </c>
      <c r="Q5550">
        <v>174.251</v>
      </c>
      <c r="R5550">
        <v>25869.607</v>
      </c>
      <c r="S5550">
        <v>25695.356</v>
      </c>
    </row>
    <row r="5551" spans="1:19" x14ac:dyDescent="0.3">
      <c r="A5551">
        <v>2021</v>
      </c>
      <c r="B5551">
        <v>8</v>
      </c>
      <c r="C5551">
        <v>20</v>
      </c>
      <c r="D5551">
        <v>6</v>
      </c>
      <c r="E5551">
        <v>25529.241000000002</v>
      </c>
      <c r="F5551">
        <v>1526.683</v>
      </c>
      <c r="G5551">
        <v>66.575000000000003</v>
      </c>
      <c r="H5551">
        <v>64.55</v>
      </c>
      <c r="I5551">
        <v>149.79499999999999</v>
      </c>
      <c r="J5551">
        <v>3.399</v>
      </c>
      <c r="K5551">
        <v>5.6120000000000001</v>
      </c>
      <c r="L5551">
        <v>89.813999999999993</v>
      </c>
      <c r="M5551">
        <v>27369.093000000001</v>
      </c>
      <c r="N5551">
        <v>50.19</v>
      </c>
      <c r="O5551">
        <v>0</v>
      </c>
      <c r="P5551">
        <v>-1.22</v>
      </c>
      <c r="Q5551">
        <v>194.608</v>
      </c>
      <c r="R5551">
        <v>27320.123</v>
      </c>
      <c r="S5551">
        <v>27125.513999999999</v>
      </c>
    </row>
    <row r="5552" spans="1:19" x14ac:dyDescent="0.3">
      <c r="A5552">
        <v>2021</v>
      </c>
      <c r="B5552">
        <v>8</v>
      </c>
      <c r="C5552">
        <v>20</v>
      </c>
      <c r="D5552">
        <v>7</v>
      </c>
      <c r="E5552">
        <v>27495.088</v>
      </c>
      <c r="F5552">
        <v>1364.508</v>
      </c>
      <c r="G5552">
        <v>69.084999999999994</v>
      </c>
      <c r="H5552">
        <v>64.516000000000005</v>
      </c>
      <c r="I5552">
        <v>294.92899999999997</v>
      </c>
      <c r="J5552">
        <v>4.1639999999999997</v>
      </c>
      <c r="K5552">
        <v>13.564</v>
      </c>
      <c r="L5552">
        <v>91.534999999999997</v>
      </c>
      <c r="M5552">
        <v>29328.304</v>
      </c>
      <c r="N5552">
        <v>902.72</v>
      </c>
      <c r="O5552">
        <v>-1.0999999999999999E-2</v>
      </c>
      <c r="P5552">
        <v>-0.58199999999999996</v>
      </c>
      <c r="Q5552">
        <v>230.23</v>
      </c>
      <c r="R5552">
        <v>28426.177</v>
      </c>
      <c r="S5552">
        <v>28195.947</v>
      </c>
    </row>
    <row r="5553" spans="1:19" x14ac:dyDescent="0.3">
      <c r="A5553">
        <v>2021</v>
      </c>
      <c r="B5553">
        <v>8</v>
      </c>
      <c r="C5553">
        <v>20</v>
      </c>
      <c r="D5553">
        <v>8</v>
      </c>
      <c r="E5553">
        <v>29685.437000000002</v>
      </c>
      <c r="F5553">
        <v>1271.4690000000001</v>
      </c>
      <c r="G5553">
        <v>74.307000000000002</v>
      </c>
      <c r="H5553">
        <v>63.137999999999998</v>
      </c>
      <c r="I5553">
        <v>488.18</v>
      </c>
      <c r="J5553">
        <v>4.9000000000000004</v>
      </c>
      <c r="K5553">
        <v>8.15</v>
      </c>
      <c r="L5553">
        <v>92.926000000000002</v>
      </c>
      <c r="M5553">
        <v>31614.199000000001</v>
      </c>
      <c r="N5553">
        <v>3211.451</v>
      </c>
      <c r="O5553">
        <v>-32.969000000000001</v>
      </c>
      <c r="P5553">
        <v>0.29099999999999998</v>
      </c>
      <c r="Q5553">
        <v>275.09500000000003</v>
      </c>
      <c r="R5553">
        <v>28435.425999999999</v>
      </c>
      <c r="S5553">
        <v>28160.330999999998</v>
      </c>
    </row>
    <row r="5554" spans="1:19" x14ac:dyDescent="0.3">
      <c r="A5554">
        <v>2021</v>
      </c>
      <c r="B5554">
        <v>8</v>
      </c>
      <c r="C5554">
        <v>20</v>
      </c>
      <c r="D5554">
        <v>9</v>
      </c>
      <c r="E5554">
        <v>31846.991000000002</v>
      </c>
      <c r="F5554">
        <v>1187.818</v>
      </c>
      <c r="G5554">
        <v>79.986000000000004</v>
      </c>
      <c r="H5554">
        <v>59.73</v>
      </c>
      <c r="I5554">
        <v>601.69799999999998</v>
      </c>
      <c r="J5554">
        <v>5.4370000000000003</v>
      </c>
      <c r="K5554">
        <v>8.2799999999999994</v>
      </c>
      <c r="L5554">
        <v>93.608000000000004</v>
      </c>
      <c r="M5554">
        <v>33803.561999999998</v>
      </c>
      <c r="N5554">
        <v>5613.8909999999996</v>
      </c>
      <c r="O5554">
        <v>-81.891000000000005</v>
      </c>
      <c r="P5554">
        <v>0.41799999999999998</v>
      </c>
      <c r="Q5554">
        <v>316.34399999999999</v>
      </c>
      <c r="R5554">
        <v>28271.144</v>
      </c>
      <c r="S5554">
        <v>27954.799999999999</v>
      </c>
    </row>
    <row r="5555" spans="1:19" x14ac:dyDescent="0.3">
      <c r="A5555">
        <v>2021</v>
      </c>
      <c r="B5555">
        <v>8</v>
      </c>
      <c r="C5555">
        <v>20</v>
      </c>
      <c r="D5555">
        <v>10</v>
      </c>
      <c r="E5555">
        <v>34106.324000000001</v>
      </c>
      <c r="F5555">
        <v>1112.9490000000001</v>
      </c>
      <c r="G5555">
        <v>88.131</v>
      </c>
      <c r="H5555">
        <v>57.466000000000001</v>
      </c>
      <c r="I5555">
        <v>568.28399999999999</v>
      </c>
      <c r="J5555">
        <v>5.7370000000000001</v>
      </c>
      <c r="K5555">
        <v>15.997</v>
      </c>
      <c r="L5555">
        <v>94.061999999999998</v>
      </c>
      <c r="M5555">
        <v>35960.819000000003</v>
      </c>
      <c r="N5555">
        <v>7630.4269999999997</v>
      </c>
      <c r="O5555">
        <v>-105.622</v>
      </c>
      <c r="P5555">
        <v>1.3819999999999999</v>
      </c>
      <c r="Q5555">
        <v>351.096</v>
      </c>
      <c r="R5555">
        <v>28434.633000000002</v>
      </c>
      <c r="S5555">
        <v>28083.536</v>
      </c>
    </row>
    <row r="5556" spans="1:19" x14ac:dyDescent="0.3">
      <c r="A5556">
        <v>2021</v>
      </c>
      <c r="B5556">
        <v>8</v>
      </c>
      <c r="C5556">
        <v>20</v>
      </c>
      <c r="D5556">
        <v>11</v>
      </c>
      <c r="E5556">
        <v>35968.283000000003</v>
      </c>
      <c r="F5556">
        <v>1040.0419999999999</v>
      </c>
      <c r="G5556">
        <v>97.058000000000007</v>
      </c>
      <c r="H5556">
        <v>56.773000000000003</v>
      </c>
      <c r="I5556">
        <v>483.69600000000003</v>
      </c>
      <c r="J5556">
        <v>5.8719999999999999</v>
      </c>
      <c r="K5556">
        <v>18.263999999999999</v>
      </c>
      <c r="L5556">
        <v>94.367000000000004</v>
      </c>
      <c r="M5556">
        <v>37667.294999999998</v>
      </c>
      <c r="N5556">
        <v>8978.7430000000004</v>
      </c>
      <c r="O5556">
        <v>-58.302</v>
      </c>
      <c r="P5556">
        <v>3.6040000000000001</v>
      </c>
      <c r="Q5556">
        <v>384.80399999999997</v>
      </c>
      <c r="R5556">
        <v>28743.25</v>
      </c>
      <c r="S5556">
        <v>28358.446</v>
      </c>
    </row>
    <row r="5557" spans="1:19" x14ac:dyDescent="0.3">
      <c r="A5557">
        <v>2021</v>
      </c>
      <c r="B5557">
        <v>8</v>
      </c>
      <c r="C5557">
        <v>20</v>
      </c>
      <c r="D5557">
        <v>12</v>
      </c>
      <c r="E5557">
        <v>37631.93</v>
      </c>
      <c r="F5557">
        <v>973.04200000000003</v>
      </c>
      <c r="G5557">
        <v>105.46599999999999</v>
      </c>
      <c r="H5557">
        <v>56.332000000000001</v>
      </c>
      <c r="I5557">
        <v>447.51600000000002</v>
      </c>
      <c r="J5557">
        <v>5.8419999999999996</v>
      </c>
      <c r="K5557">
        <v>7.9960000000000004</v>
      </c>
      <c r="L5557">
        <v>94.596000000000004</v>
      </c>
      <c r="M5557">
        <v>39217.252999999997</v>
      </c>
      <c r="N5557">
        <v>9625.4930000000004</v>
      </c>
      <c r="O5557">
        <v>-9.5719999999999992</v>
      </c>
      <c r="P5557">
        <v>7.3280000000000003</v>
      </c>
      <c r="Q5557">
        <v>414.32299999999998</v>
      </c>
      <c r="R5557">
        <v>29594.005000000001</v>
      </c>
      <c r="S5557">
        <v>29179.682000000001</v>
      </c>
    </row>
    <row r="5558" spans="1:19" x14ac:dyDescent="0.3">
      <c r="A5558">
        <v>2021</v>
      </c>
      <c r="B5558">
        <v>8</v>
      </c>
      <c r="C5558">
        <v>20</v>
      </c>
      <c r="D5558">
        <v>13</v>
      </c>
      <c r="E5558">
        <v>39396.906000000003</v>
      </c>
      <c r="F5558">
        <v>842.49699999999996</v>
      </c>
      <c r="G5558">
        <v>113.761</v>
      </c>
      <c r="H5558">
        <v>57.264000000000003</v>
      </c>
      <c r="I5558">
        <v>423.50099999999998</v>
      </c>
      <c r="J5558">
        <v>5.7359999999999998</v>
      </c>
      <c r="K5558">
        <v>5.8319999999999999</v>
      </c>
      <c r="L5558">
        <v>94.79</v>
      </c>
      <c r="M5558">
        <v>40826.527000000002</v>
      </c>
      <c r="N5558">
        <v>9600.4619999999995</v>
      </c>
      <c r="O5558">
        <v>-3.1850000000000001</v>
      </c>
      <c r="P5558">
        <v>7.9219999999999997</v>
      </c>
      <c r="Q5558">
        <v>440.35300000000001</v>
      </c>
      <c r="R5558">
        <v>31221.328000000001</v>
      </c>
      <c r="S5558">
        <v>30780.974999999999</v>
      </c>
    </row>
    <row r="5559" spans="1:19" x14ac:dyDescent="0.3">
      <c r="A5559">
        <v>2021</v>
      </c>
      <c r="B5559">
        <v>8</v>
      </c>
      <c r="C5559">
        <v>20</v>
      </c>
      <c r="D5559">
        <v>14</v>
      </c>
      <c r="E5559">
        <v>40825.146999999997</v>
      </c>
      <c r="F5559">
        <v>773.245</v>
      </c>
      <c r="G5559">
        <v>119.13200000000001</v>
      </c>
      <c r="H5559">
        <v>55.783999999999999</v>
      </c>
      <c r="I5559">
        <v>351.24599999999998</v>
      </c>
      <c r="J5559">
        <v>5.0949999999999998</v>
      </c>
      <c r="K5559">
        <v>-10.071</v>
      </c>
      <c r="L5559">
        <v>94.912999999999997</v>
      </c>
      <c r="M5559">
        <v>42095.358999999997</v>
      </c>
      <c r="N5559">
        <v>9033.7289999999994</v>
      </c>
      <c r="O5559">
        <v>-2.0550000000000002</v>
      </c>
      <c r="P5559">
        <v>5.52</v>
      </c>
      <c r="Q5559">
        <v>465.03800000000001</v>
      </c>
      <c r="R5559">
        <v>33058.165000000001</v>
      </c>
      <c r="S5559">
        <v>32593.127</v>
      </c>
    </row>
    <row r="5560" spans="1:19" x14ac:dyDescent="0.3">
      <c r="A5560">
        <v>2021</v>
      </c>
      <c r="B5560">
        <v>8</v>
      </c>
      <c r="C5560">
        <v>20</v>
      </c>
      <c r="D5560">
        <v>15</v>
      </c>
      <c r="E5560">
        <v>41680.536</v>
      </c>
      <c r="F5560">
        <v>748.58699999999999</v>
      </c>
      <c r="G5560">
        <v>123.319</v>
      </c>
      <c r="H5560">
        <v>55.444000000000003</v>
      </c>
      <c r="I5560">
        <v>284.096</v>
      </c>
      <c r="J5560">
        <v>4.0839999999999996</v>
      </c>
      <c r="K5560">
        <v>-14.147</v>
      </c>
      <c r="L5560">
        <v>94.97</v>
      </c>
      <c r="M5560">
        <v>42853.57</v>
      </c>
      <c r="N5560">
        <v>7837.0039999999999</v>
      </c>
      <c r="O5560">
        <v>-1.153</v>
      </c>
      <c r="P5560">
        <v>6.7050000000000001</v>
      </c>
      <c r="Q5560">
        <v>484.83699999999999</v>
      </c>
      <c r="R5560">
        <v>35011.014999999999</v>
      </c>
      <c r="S5560">
        <v>34526.178</v>
      </c>
    </row>
    <row r="5561" spans="1:19" x14ac:dyDescent="0.3">
      <c r="A5561">
        <v>2021</v>
      </c>
      <c r="B5561">
        <v>8</v>
      </c>
      <c r="C5561">
        <v>20</v>
      </c>
      <c r="D5561">
        <v>16</v>
      </c>
      <c r="E5561">
        <v>41764.731</v>
      </c>
      <c r="F5561">
        <v>715.71299999999997</v>
      </c>
      <c r="G5561">
        <v>126.005</v>
      </c>
      <c r="H5561">
        <v>56.268000000000001</v>
      </c>
      <c r="I5561">
        <v>91.177000000000007</v>
      </c>
      <c r="J5561">
        <v>1.821</v>
      </c>
      <c r="K5561">
        <v>-71.287999999999997</v>
      </c>
      <c r="L5561">
        <v>94.977000000000004</v>
      </c>
      <c r="M5561">
        <v>42653.398000000001</v>
      </c>
      <c r="N5561">
        <v>6010.116</v>
      </c>
      <c r="O5561">
        <v>0.34100000000000003</v>
      </c>
      <c r="P5561">
        <v>6.1719999999999997</v>
      </c>
      <c r="Q5561">
        <v>494.90800000000002</v>
      </c>
      <c r="R5561">
        <v>36636.769999999997</v>
      </c>
      <c r="S5561">
        <v>36141.862000000001</v>
      </c>
    </row>
    <row r="5562" spans="1:19" x14ac:dyDescent="0.3">
      <c r="A5562">
        <v>2021</v>
      </c>
      <c r="B5562">
        <v>8</v>
      </c>
      <c r="C5562">
        <v>20</v>
      </c>
      <c r="D5562">
        <v>17</v>
      </c>
      <c r="E5562">
        <v>40862.514000000003</v>
      </c>
      <c r="F5562">
        <v>697.553</v>
      </c>
      <c r="G5562">
        <v>126.55800000000001</v>
      </c>
      <c r="H5562">
        <v>56.771999999999998</v>
      </c>
      <c r="I5562">
        <v>98.588999999999999</v>
      </c>
      <c r="J5562">
        <v>2.069</v>
      </c>
      <c r="K5562">
        <v>-106.87</v>
      </c>
      <c r="L5562">
        <v>94.92</v>
      </c>
      <c r="M5562">
        <v>41705.548000000003</v>
      </c>
      <c r="N5562">
        <v>3638.942</v>
      </c>
      <c r="O5562">
        <v>21.309000000000001</v>
      </c>
      <c r="P5562">
        <v>7.298</v>
      </c>
      <c r="Q5562">
        <v>490.15899999999999</v>
      </c>
      <c r="R5562">
        <v>38037.999000000003</v>
      </c>
      <c r="S5562">
        <v>37547.839</v>
      </c>
    </row>
    <row r="5563" spans="1:19" x14ac:dyDescent="0.3">
      <c r="A5563">
        <v>2021</v>
      </c>
      <c r="B5563">
        <v>8</v>
      </c>
      <c r="C5563">
        <v>20</v>
      </c>
      <c r="D5563">
        <v>18</v>
      </c>
      <c r="E5563">
        <v>38799.784</v>
      </c>
      <c r="F5563">
        <v>731.52200000000005</v>
      </c>
      <c r="G5563">
        <v>125.68</v>
      </c>
      <c r="H5563">
        <v>58.332000000000001</v>
      </c>
      <c r="I5563">
        <v>124.655</v>
      </c>
      <c r="J5563">
        <v>2.0009999999999999</v>
      </c>
      <c r="K5563">
        <v>-107.58</v>
      </c>
      <c r="L5563">
        <v>94.75</v>
      </c>
      <c r="M5563">
        <v>39703.464</v>
      </c>
      <c r="N5563">
        <v>1163.4159999999999</v>
      </c>
      <c r="O5563">
        <v>69.671999999999997</v>
      </c>
      <c r="P5563">
        <v>-2.7010000000000001</v>
      </c>
      <c r="Q5563">
        <v>463.85700000000003</v>
      </c>
      <c r="R5563">
        <v>38473.076999999997</v>
      </c>
      <c r="S5563">
        <v>38009.22</v>
      </c>
    </row>
    <row r="5564" spans="1:19" x14ac:dyDescent="0.3">
      <c r="A5564">
        <v>2021</v>
      </c>
      <c r="B5564">
        <v>8</v>
      </c>
      <c r="C5564">
        <v>20</v>
      </c>
      <c r="D5564">
        <v>19</v>
      </c>
      <c r="E5564">
        <v>37108.213000000003</v>
      </c>
      <c r="F5564">
        <v>773.77</v>
      </c>
      <c r="G5564">
        <v>119.992</v>
      </c>
      <c r="H5564">
        <v>57.972000000000001</v>
      </c>
      <c r="I5564">
        <v>137.489</v>
      </c>
      <c r="J5564">
        <v>1.8859999999999999</v>
      </c>
      <c r="K5564">
        <v>-111.188</v>
      </c>
      <c r="L5564">
        <v>94.546000000000006</v>
      </c>
      <c r="M5564">
        <v>38062.686999999998</v>
      </c>
      <c r="N5564">
        <v>74.206999999999994</v>
      </c>
      <c r="O5564">
        <v>87.382999999999996</v>
      </c>
      <c r="P5564">
        <v>1.9970000000000001</v>
      </c>
      <c r="Q5564">
        <v>412.91699999999997</v>
      </c>
      <c r="R5564">
        <v>37899.1</v>
      </c>
      <c r="S5564">
        <v>37486.182999999997</v>
      </c>
    </row>
    <row r="5565" spans="1:19" x14ac:dyDescent="0.3">
      <c r="A5565">
        <v>2021</v>
      </c>
      <c r="B5565">
        <v>8</v>
      </c>
      <c r="C5565">
        <v>20</v>
      </c>
      <c r="D5565">
        <v>20</v>
      </c>
      <c r="E5565">
        <v>36524.811999999998</v>
      </c>
      <c r="F5565">
        <v>829.07399999999996</v>
      </c>
      <c r="G5565">
        <v>112.55800000000001</v>
      </c>
      <c r="H5565">
        <v>58.625</v>
      </c>
      <c r="I5565">
        <v>165.87</v>
      </c>
      <c r="J5565">
        <v>3.3860000000000001</v>
      </c>
      <c r="K5565">
        <v>-109.714</v>
      </c>
      <c r="L5565">
        <v>94.463999999999999</v>
      </c>
      <c r="M5565">
        <v>37566.517</v>
      </c>
      <c r="N5565">
        <v>0</v>
      </c>
      <c r="O5565">
        <v>83.587999999999994</v>
      </c>
      <c r="P5565">
        <v>5.4039999999999999</v>
      </c>
      <c r="Q5565">
        <v>360.91899999999998</v>
      </c>
      <c r="R5565">
        <v>37477.525999999998</v>
      </c>
      <c r="S5565">
        <v>37116.606</v>
      </c>
    </row>
    <row r="5566" spans="1:19" x14ac:dyDescent="0.3">
      <c r="A5566">
        <v>2021</v>
      </c>
      <c r="B5566">
        <v>8</v>
      </c>
      <c r="C5566">
        <v>20</v>
      </c>
      <c r="D5566">
        <v>21</v>
      </c>
      <c r="E5566">
        <v>34275.646000000001</v>
      </c>
      <c r="F5566">
        <v>930.74400000000003</v>
      </c>
      <c r="G5566">
        <v>105.405</v>
      </c>
      <c r="H5566">
        <v>60.709000000000003</v>
      </c>
      <c r="I5566">
        <v>599.99599999999998</v>
      </c>
      <c r="J5566">
        <v>6.1710000000000003</v>
      </c>
      <c r="K5566">
        <v>-24.716999999999999</v>
      </c>
      <c r="L5566">
        <v>94.096000000000004</v>
      </c>
      <c r="M5566">
        <v>35942.646000000001</v>
      </c>
      <c r="N5566">
        <v>0</v>
      </c>
      <c r="O5566">
        <v>0</v>
      </c>
      <c r="P5566">
        <v>1.637</v>
      </c>
      <c r="Q5566">
        <v>318.17599999999999</v>
      </c>
      <c r="R5566">
        <v>35941.008999999998</v>
      </c>
      <c r="S5566">
        <v>35622.832000000002</v>
      </c>
    </row>
    <row r="5567" spans="1:19" x14ac:dyDescent="0.3">
      <c r="A5567">
        <v>2021</v>
      </c>
      <c r="B5567">
        <v>8</v>
      </c>
      <c r="C5567">
        <v>20</v>
      </c>
      <c r="D5567">
        <v>22</v>
      </c>
      <c r="E5567">
        <v>30883.23</v>
      </c>
      <c r="F5567">
        <v>1123.6030000000001</v>
      </c>
      <c r="G5567">
        <v>96.742000000000004</v>
      </c>
      <c r="H5567">
        <v>62.244999999999997</v>
      </c>
      <c r="I5567">
        <v>669.53200000000004</v>
      </c>
      <c r="J5567">
        <v>5.7759999999999998</v>
      </c>
      <c r="K5567">
        <v>15.420999999999999</v>
      </c>
      <c r="L5567">
        <v>93.355999999999995</v>
      </c>
      <c r="M5567">
        <v>32853.163999999997</v>
      </c>
      <c r="N5567">
        <v>0</v>
      </c>
      <c r="O5567">
        <v>0</v>
      </c>
      <c r="P5567">
        <v>-11.151</v>
      </c>
      <c r="Q5567">
        <v>281.35000000000002</v>
      </c>
      <c r="R5567">
        <v>32864.315000000002</v>
      </c>
      <c r="S5567">
        <v>32582.965</v>
      </c>
    </row>
    <row r="5568" spans="1:19" x14ac:dyDescent="0.3">
      <c r="A5568">
        <v>2021</v>
      </c>
      <c r="B5568">
        <v>8</v>
      </c>
      <c r="C5568">
        <v>20</v>
      </c>
      <c r="D5568">
        <v>23</v>
      </c>
      <c r="E5568">
        <v>27972.325000000001</v>
      </c>
      <c r="F5568">
        <v>1292.2560000000001</v>
      </c>
      <c r="G5568">
        <v>87.885999999999996</v>
      </c>
      <c r="H5568">
        <v>63.039000000000001</v>
      </c>
      <c r="I5568">
        <v>1123.501</v>
      </c>
      <c r="J5568">
        <v>4.9880000000000004</v>
      </c>
      <c r="K5568">
        <v>36.180999999999997</v>
      </c>
      <c r="L5568">
        <v>91.896000000000001</v>
      </c>
      <c r="M5568">
        <v>30584.187000000002</v>
      </c>
      <c r="N5568">
        <v>0</v>
      </c>
      <c r="O5568">
        <v>0</v>
      </c>
      <c r="P5568">
        <v>-14.542</v>
      </c>
      <c r="Q5568">
        <v>241.297</v>
      </c>
      <c r="R5568">
        <v>30598.728999999999</v>
      </c>
      <c r="S5568">
        <v>30357.432000000001</v>
      </c>
    </row>
    <row r="5569" spans="1:19" x14ac:dyDescent="0.3">
      <c r="A5569">
        <v>2021</v>
      </c>
      <c r="B5569">
        <v>8</v>
      </c>
      <c r="C5569">
        <v>20</v>
      </c>
      <c r="D5569">
        <v>24</v>
      </c>
      <c r="E5569">
        <v>25656.276999999998</v>
      </c>
      <c r="F5569">
        <v>1556.354</v>
      </c>
      <c r="G5569">
        <v>79.837000000000003</v>
      </c>
      <c r="H5569">
        <v>62.862000000000002</v>
      </c>
      <c r="I5569">
        <v>914.98099999999999</v>
      </c>
      <c r="J5569">
        <v>2.2050000000000001</v>
      </c>
      <c r="K5569">
        <v>42.816000000000003</v>
      </c>
      <c r="L5569">
        <v>89.813999999999993</v>
      </c>
      <c r="M5569">
        <v>28325.309000000001</v>
      </c>
      <c r="N5569">
        <v>0</v>
      </c>
      <c r="O5569">
        <v>0</v>
      </c>
      <c r="P5569">
        <v>-23.413</v>
      </c>
      <c r="Q5569">
        <v>205.89500000000001</v>
      </c>
      <c r="R5569">
        <v>28348.722000000002</v>
      </c>
      <c r="S5569">
        <v>28142.827000000001</v>
      </c>
    </row>
    <row r="5570" spans="1:19" x14ac:dyDescent="0.3">
      <c r="A5570">
        <v>2021</v>
      </c>
      <c r="B5570">
        <v>8</v>
      </c>
      <c r="C5570">
        <v>21</v>
      </c>
      <c r="D5570">
        <v>1</v>
      </c>
      <c r="E5570">
        <v>23362.071</v>
      </c>
      <c r="F5570">
        <v>1663.8989999999999</v>
      </c>
      <c r="G5570">
        <v>81.495999999999995</v>
      </c>
      <c r="H5570">
        <v>62.835999999999999</v>
      </c>
      <c r="I5570">
        <v>776.048</v>
      </c>
      <c r="J5570">
        <v>2.1859999999999999</v>
      </c>
      <c r="K5570">
        <v>37.084000000000003</v>
      </c>
      <c r="L5570">
        <v>88.445999999999998</v>
      </c>
      <c r="M5570">
        <v>25992.569</v>
      </c>
      <c r="N5570">
        <v>0</v>
      </c>
      <c r="O5570">
        <v>0</v>
      </c>
      <c r="P5570">
        <v>-19.059999999999999</v>
      </c>
      <c r="Q5570">
        <v>184.66</v>
      </c>
      <c r="R5570">
        <v>26011.629000000001</v>
      </c>
      <c r="S5570">
        <v>25826.969000000001</v>
      </c>
    </row>
    <row r="5571" spans="1:19" x14ac:dyDescent="0.3">
      <c r="A5571">
        <v>2021</v>
      </c>
      <c r="B5571">
        <v>8</v>
      </c>
      <c r="C5571">
        <v>21</v>
      </c>
      <c r="D5571">
        <v>2</v>
      </c>
      <c r="E5571">
        <v>22287.751</v>
      </c>
      <c r="F5571">
        <v>1773.173</v>
      </c>
      <c r="G5571">
        <v>76.948999999999998</v>
      </c>
      <c r="H5571">
        <v>62.723999999999997</v>
      </c>
      <c r="I5571">
        <v>521.38699999999994</v>
      </c>
      <c r="J5571">
        <v>2.2200000000000002</v>
      </c>
      <c r="K5571">
        <v>33.130000000000003</v>
      </c>
      <c r="L5571">
        <v>87.778999999999996</v>
      </c>
      <c r="M5571">
        <v>24768.164000000001</v>
      </c>
      <c r="N5571">
        <v>0</v>
      </c>
      <c r="O5571">
        <v>0</v>
      </c>
      <c r="P5571">
        <v>-14.534000000000001</v>
      </c>
      <c r="Q5571">
        <v>172.06800000000001</v>
      </c>
      <c r="R5571">
        <v>24782.698</v>
      </c>
      <c r="S5571">
        <v>24610.63</v>
      </c>
    </row>
    <row r="5572" spans="1:19" x14ac:dyDescent="0.3">
      <c r="A5572">
        <v>2021</v>
      </c>
      <c r="B5572">
        <v>8</v>
      </c>
      <c r="C5572">
        <v>21</v>
      </c>
      <c r="D5572">
        <v>3</v>
      </c>
      <c r="E5572">
        <v>21776.182000000001</v>
      </c>
      <c r="F5572">
        <v>1797.085</v>
      </c>
      <c r="G5572">
        <v>73.816000000000003</v>
      </c>
      <c r="H5572">
        <v>62.761000000000003</v>
      </c>
      <c r="I5572">
        <v>330.22199999999998</v>
      </c>
      <c r="J5572">
        <v>2.1920000000000002</v>
      </c>
      <c r="K5572">
        <v>29.637</v>
      </c>
      <c r="L5572">
        <v>87.468000000000004</v>
      </c>
      <c r="M5572">
        <v>24085.547999999999</v>
      </c>
      <c r="N5572">
        <v>0</v>
      </c>
      <c r="O5572">
        <v>0</v>
      </c>
      <c r="P5572">
        <v>-8.3719999999999999</v>
      </c>
      <c r="Q5572">
        <v>164.25</v>
      </c>
      <c r="R5572">
        <v>24093.919999999998</v>
      </c>
      <c r="S5572">
        <v>23929.67</v>
      </c>
    </row>
    <row r="5573" spans="1:19" x14ac:dyDescent="0.3">
      <c r="A5573">
        <v>2021</v>
      </c>
      <c r="B5573">
        <v>8</v>
      </c>
      <c r="C5573">
        <v>21</v>
      </c>
      <c r="D5573">
        <v>4</v>
      </c>
      <c r="E5573">
        <v>21878.657999999999</v>
      </c>
      <c r="F5573">
        <v>1841.7380000000001</v>
      </c>
      <c r="G5573">
        <v>72.103999999999999</v>
      </c>
      <c r="H5573">
        <v>62.956000000000003</v>
      </c>
      <c r="I5573">
        <v>207.58500000000001</v>
      </c>
      <c r="J5573">
        <v>1.978</v>
      </c>
      <c r="K5573">
        <v>27.802</v>
      </c>
      <c r="L5573">
        <v>87.516000000000005</v>
      </c>
      <c r="M5573">
        <v>24108.233</v>
      </c>
      <c r="N5573">
        <v>0</v>
      </c>
      <c r="O5573">
        <v>0</v>
      </c>
      <c r="P5573">
        <v>-5.274</v>
      </c>
      <c r="Q5573">
        <v>161.642</v>
      </c>
      <c r="R5573">
        <v>24113.506000000001</v>
      </c>
      <c r="S5573">
        <v>23951.865000000002</v>
      </c>
    </row>
    <row r="5574" spans="1:19" x14ac:dyDescent="0.3">
      <c r="A5574">
        <v>2021</v>
      </c>
      <c r="B5574">
        <v>8</v>
      </c>
      <c r="C5574">
        <v>21</v>
      </c>
      <c r="D5574">
        <v>5</v>
      </c>
      <c r="E5574">
        <v>22814.284</v>
      </c>
      <c r="F5574">
        <v>1824.9490000000001</v>
      </c>
      <c r="G5574">
        <v>72.122</v>
      </c>
      <c r="H5574">
        <v>63.213000000000001</v>
      </c>
      <c r="I5574">
        <v>119.679</v>
      </c>
      <c r="J5574">
        <v>1.9810000000000001</v>
      </c>
      <c r="K5574">
        <v>12.388999999999999</v>
      </c>
      <c r="L5574">
        <v>88.024000000000001</v>
      </c>
      <c r="M5574">
        <v>24924.518</v>
      </c>
      <c r="N5574">
        <v>0</v>
      </c>
      <c r="O5574">
        <v>0</v>
      </c>
      <c r="P5574">
        <v>-5.5880000000000001</v>
      </c>
      <c r="Q5574">
        <v>164.667</v>
      </c>
      <c r="R5574">
        <v>24930.106</v>
      </c>
      <c r="S5574">
        <v>24765.438999999998</v>
      </c>
    </row>
    <row r="5575" spans="1:19" x14ac:dyDescent="0.3">
      <c r="A5575">
        <v>2021</v>
      </c>
      <c r="B5575">
        <v>8</v>
      </c>
      <c r="C5575">
        <v>21</v>
      </c>
      <c r="D5575">
        <v>6</v>
      </c>
      <c r="E5575">
        <v>23970.471000000001</v>
      </c>
      <c r="F5575">
        <v>1763.07</v>
      </c>
      <c r="G5575">
        <v>74.394999999999996</v>
      </c>
      <c r="H5575">
        <v>63.781999999999996</v>
      </c>
      <c r="I5575">
        <v>75.995999999999995</v>
      </c>
      <c r="J5575">
        <v>2.302</v>
      </c>
      <c r="K5575">
        <v>5.3970000000000002</v>
      </c>
      <c r="L5575">
        <v>88.677999999999997</v>
      </c>
      <c r="M5575">
        <v>25969.697</v>
      </c>
      <c r="N5575">
        <v>50.19</v>
      </c>
      <c r="O5575">
        <v>0</v>
      </c>
      <c r="P5575">
        <v>-1.22</v>
      </c>
      <c r="Q5575">
        <v>171.553</v>
      </c>
      <c r="R5575">
        <v>25920.725999999999</v>
      </c>
      <c r="S5575">
        <v>25749.173999999999</v>
      </c>
    </row>
    <row r="5576" spans="1:19" x14ac:dyDescent="0.3">
      <c r="A5576">
        <v>2021</v>
      </c>
      <c r="B5576">
        <v>8</v>
      </c>
      <c r="C5576">
        <v>21</v>
      </c>
      <c r="D5576">
        <v>7</v>
      </c>
      <c r="E5576">
        <v>25596.726999999999</v>
      </c>
      <c r="F5576">
        <v>1676.3409999999999</v>
      </c>
      <c r="G5576">
        <v>76.852999999999994</v>
      </c>
      <c r="H5576">
        <v>63.621000000000002</v>
      </c>
      <c r="I5576">
        <v>79.161000000000001</v>
      </c>
      <c r="J5576">
        <v>2.62</v>
      </c>
      <c r="K5576">
        <v>12.093</v>
      </c>
      <c r="L5576">
        <v>89.638000000000005</v>
      </c>
      <c r="M5576">
        <v>27520.203000000001</v>
      </c>
      <c r="N5576">
        <v>902.72</v>
      </c>
      <c r="O5576">
        <v>-1.0999999999999999E-2</v>
      </c>
      <c r="P5576">
        <v>-0.58199999999999996</v>
      </c>
      <c r="Q5576">
        <v>191.7</v>
      </c>
      <c r="R5576">
        <v>26618.076000000001</v>
      </c>
      <c r="S5576">
        <v>26426.376</v>
      </c>
    </row>
    <row r="5577" spans="1:19" x14ac:dyDescent="0.3">
      <c r="A5577">
        <v>2021</v>
      </c>
      <c r="B5577">
        <v>8</v>
      </c>
      <c r="C5577">
        <v>21</v>
      </c>
      <c r="D5577">
        <v>8</v>
      </c>
      <c r="E5577">
        <v>27697.585999999999</v>
      </c>
      <c r="F5577">
        <v>1578.2670000000001</v>
      </c>
      <c r="G5577">
        <v>83.733999999999995</v>
      </c>
      <c r="H5577">
        <v>62.314</v>
      </c>
      <c r="I5577">
        <v>109.06699999999999</v>
      </c>
      <c r="J5577">
        <v>2.8879999999999999</v>
      </c>
      <c r="K5577">
        <v>6.91</v>
      </c>
      <c r="L5577">
        <v>91.349000000000004</v>
      </c>
      <c r="M5577">
        <v>29548.382000000001</v>
      </c>
      <c r="N5577">
        <v>3211.451</v>
      </c>
      <c r="O5577">
        <v>-32.969000000000001</v>
      </c>
      <c r="P5577">
        <v>0.29099999999999998</v>
      </c>
      <c r="Q5577">
        <v>227.89500000000001</v>
      </c>
      <c r="R5577">
        <v>26369.609</v>
      </c>
      <c r="S5577">
        <v>26141.714</v>
      </c>
    </row>
    <row r="5578" spans="1:19" x14ac:dyDescent="0.3">
      <c r="A5578">
        <v>2021</v>
      </c>
      <c r="B5578">
        <v>8</v>
      </c>
      <c r="C5578">
        <v>21</v>
      </c>
      <c r="D5578">
        <v>9</v>
      </c>
      <c r="E5578">
        <v>29594.51</v>
      </c>
      <c r="F5578">
        <v>1451.9</v>
      </c>
      <c r="G5578">
        <v>91.123999999999995</v>
      </c>
      <c r="H5578">
        <v>59.19</v>
      </c>
      <c r="I5578">
        <v>148.09700000000001</v>
      </c>
      <c r="J5578">
        <v>3.0950000000000002</v>
      </c>
      <c r="K5578">
        <v>7.9370000000000003</v>
      </c>
      <c r="L5578">
        <v>92.741</v>
      </c>
      <c r="M5578">
        <v>31357.469000000001</v>
      </c>
      <c r="N5578">
        <v>5613.8909999999996</v>
      </c>
      <c r="O5578">
        <v>-81.891000000000005</v>
      </c>
      <c r="P5578">
        <v>0.41799999999999998</v>
      </c>
      <c r="Q5578">
        <v>268.089</v>
      </c>
      <c r="R5578">
        <v>25825.050999999999</v>
      </c>
      <c r="S5578">
        <v>25556.962</v>
      </c>
    </row>
    <row r="5579" spans="1:19" x14ac:dyDescent="0.3">
      <c r="A5579">
        <v>2021</v>
      </c>
      <c r="B5579">
        <v>8</v>
      </c>
      <c r="C5579">
        <v>21</v>
      </c>
      <c r="D5579">
        <v>10</v>
      </c>
      <c r="E5579">
        <v>31398.462</v>
      </c>
      <c r="F5579">
        <v>1338.17</v>
      </c>
      <c r="G5579">
        <v>99.444999999999993</v>
      </c>
      <c r="H5579">
        <v>57.183999999999997</v>
      </c>
      <c r="I5579">
        <v>183.595</v>
      </c>
      <c r="J5579">
        <v>3.2829999999999999</v>
      </c>
      <c r="K5579">
        <v>17.538</v>
      </c>
      <c r="L5579">
        <v>93.409000000000006</v>
      </c>
      <c r="M5579">
        <v>33091.642999999996</v>
      </c>
      <c r="N5579">
        <v>7630.4269999999997</v>
      </c>
      <c r="O5579">
        <v>-105.622</v>
      </c>
      <c r="P5579">
        <v>1.3819999999999999</v>
      </c>
      <c r="Q5579">
        <v>304.565</v>
      </c>
      <c r="R5579">
        <v>25565.455999999998</v>
      </c>
      <c r="S5579">
        <v>25260.891</v>
      </c>
    </row>
    <row r="5580" spans="1:19" x14ac:dyDescent="0.3">
      <c r="A5580">
        <v>2021</v>
      </c>
      <c r="B5580">
        <v>8</v>
      </c>
      <c r="C5580">
        <v>21</v>
      </c>
      <c r="D5580">
        <v>11</v>
      </c>
      <c r="E5580">
        <v>32872.978999999999</v>
      </c>
      <c r="F5580">
        <v>1239.184</v>
      </c>
      <c r="G5580">
        <v>109.521</v>
      </c>
      <c r="H5580">
        <v>56.712000000000003</v>
      </c>
      <c r="I5580">
        <v>236.779</v>
      </c>
      <c r="J5580">
        <v>3.4590000000000001</v>
      </c>
      <c r="K5580">
        <v>20.751000000000001</v>
      </c>
      <c r="L5580">
        <v>93.775999999999996</v>
      </c>
      <c r="M5580">
        <v>34523.64</v>
      </c>
      <c r="N5580">
        <v>8978.7430000000004</v>
      </c>
      <c r="O5580">
        <v>-58.302</v>
      </c>
      <c r="P5580">
        <v>3.6040000000000001</v>
      </c>
      <c r="Q5580">
        <v>338.64299999999997</v>
      </c>
      <c r="R5580">
        <v>25599.595000000001</v>
      </c>
      <c r="S5580">
        <v>25260.952000000001</v>
      </c>
    </row>
    <row r="5581" spans="1:19" x14ac:dyDescent="0.3">
      <c r="A5581">
        <v>2021</v>
      </c>
      <c r="B5581">
        <v>8</v>
      </c>
      <c r="C5581">
        <v>21</v>
      </c>
      <c r="D5581">
        <v>12</v>
      </c>
      <c r="E5581">
        <v>34223.796999999999</v>
      </c>
      <c r="F5581">
        <v>1154.623</v>
      </c>
      <c r="G5581">
        <v>118.211</v>
      </c>
      <c r="H5581">
        <v>56.365000000000002</v>
      </c>
      <c r="I5581">
        <v>278.48500000000001</v>
      </c>
      <c r="J5581">
        <v>3.6019999999999999</v>
      </c>
      <c r="K5581">
        <v>8.9250000000000007</v>
      </c>
      <c r="L5581">
        <v>94.040999999999997</v>
      </c>
      <c r="M5581">
        <v>35819.838000000003</v>
      </c>
      <c r="N5581">
        <v>9625.4930000000004</v>
      </c>
      <c r="O5581">
        <v>-9.5719999999999992</v>
      </c>
      <c r="P5581">
        <v>7.3280000000000003</v>
      </c>
      <c r="Q5581">
        <v>369.03899999999999</v>
      </c>
      <c r="R5581">
        <v>26196.589</v>
      </c>
      <c r="S5581">
        <v>25827.55</v>
      </c>
    </row>
    <row r="5582" spans="1:19" x14ac:dyDescent="0.3">
      <c r="A5582">
        <v>2021</v>
      </c>
      <c r="B5582">
        <v>8</v>
      </c>
      <c r="C5582">
        <v>21</v>
      </c>
      <c r="D5582">
        <v>13</v>
      </c>
      <c r="E5582">
        <v>35530.877</v>
      </c>
      <c r="F5582">
        <v>1013.958</v>
      </c>
      <c r="G5582">
        <v>127.321</v>
      </c>
      <c r="H5582">
        <v>57.265000000000001</v>
      </c>
      <c r="I5582">
        <v>291.09500000000003</v>
      </c>
      <c r="J5582">
        <v>3.601</v>
      </c>
      <c r="K5582">
        <v>6.4619999999999997</v>
      </c>
      <c r="L5582">
        <v>94.28</v>
      </c>
      <c r="M5582">
        <v>36997.538</v>
      </c>
      <c r="N5582">
        <v>9600.4619999999995</v>
      </c>
      <c r="O5582">
        <v>-3.1850000000000001</v>
      </c>
      <c r="P5582">
        <v>7.9219999999999997</v>
      </c>
      <c r="Q5582">
        <v>394.50299999999999</v>
      </c>
      <c r="R5582">
        <v>27392.339</v>
      </c>
      <c r="S5582">
        <v>26997.835999999999</v>
      </c>
    </row>
    <row r="5583" spans="1:19" x14ac:dyDescent="0.3">
      <c r="A5583">
        <v>2021</v>
      </c>
      <c r="B5583">
        <v>8</v>
      </c>
      <c r="C5583">
        <v>21</v>
      </c>
      <c r="D5583">
        <v>14</v>
      </c>
      <c r="E5583">
        <v>36728.351999999999</v>
      </c>
      <c r="F5583">
        <v>928.33500000000004</v>
      </c>
      <c r="G5583">
        <v>133.45699999999999</v>
      </c>
      <c r="H5583">
        <v>55.941000000000003</v>
      </c>
      <c r="I5583">
        <v>281.34899999999999</v>
      </c>
      <c r="J5583">
        <v>3.157</v>
      </c>
      <c r="K5583">
        <v>-10.398</v>
      </c>
      <c r="L5583">
        <v>94.468000000000004</v>
      </c>
      <c r="M5583">
        <v>38081.203999999998</v>
      </c>
      <c r="N5583">
        <v>9033.7289999999994</v>
      </c>
      <c r="O5583">
        <v>-2.0550000000000002</v>
      </c>
      <c r="P5583">
        <v>5.52</v>
      </c>
      <c r="Q5583">
        <v>419.15899999999999</v>
      </c>
      <c r="R5583">
        <v>29044.01</v>
      </c>
      <c r="S5583">
        <v>28624.850999999999</v>
      </c>
    </row>
    <row r="5584" spans="1:19" x14ac:dyDescent="0.3">
      <c r="A5584">
        <v>2021</v>
      </c>
      <c r="B5584">
        <v>8</v>
      </c>
      <c r="C5584">
        <v>21</v>
      </c>
      <c r="D5584">
        <v>15</v>
      </c>
      <c r="E5584">
        <v>37404.337</v>
      </c>
      <c r="F5584">
        <v>892.93299999999999</v>
      </c>
      <c r="G5584">
        <v>138.398</v>
      </c>
      <c r="H5584">
        <v>55.7</v>
      </c>
      <c r="I5584">
        <v>270.17500000000001</v>
      </c>
      <c r="J5584">
        <v>2.6850000000000001</v>
      </c>
      <c r="K5584">
        <v>-14.063000000000001</v>
      </c>
      <c r="L5584">
        <v>94.575000000000003</v>
      </c>
      <c r="M5584">
        <v>38706.341</v>
      </c>
      <c r="N5584">
        <v>7837.0039999999999</v>
      </c>
      <c r="O5584">
        <v>-1.153</v>
      </c>
      <c r="P5584">
        <v>6.7050000000000001</v>
      </c>
      <c r="Q5584">
        <v>439.88200000000001</v>
      </c>
      <c r="R5584">
        <v>30863.786</v>
      </c>
      <c r="S5584">
        <v>30423.903999999999</v>
      </c>
    </row>
    <row r="5585" spans="1:19" x14ac:dyDescent="0.3">
      <c r="A5585">
        <v>2021</v>
      </c>
      <c r="B5585">
        <v>8</v>
      </c>
      <c r="C5585">
        <v>21</v>
      </c>
      <c r="D5585">
        <v>16</v>
      </c>
      <c r="E5585">
        <v>37451.576999999997</v>
      </c>
      <c r="F5585">
        <v>847.64499999999998</v>
      </c>
      <c r="G5585">
        <v>141.42599999999999</v>
      </c>
      <c r="H5585">
        <v>56.466000000000001</v>
      </c>
      <c r="I5585">
        <v>120.146</v>
      </c>
      <c r="J5585">
        <v>1.605</v>
      </c>
      <c r="K5585">
        <v>-69.754000000000005</v>
      </c>
      <c r="L5585">
        <v>94.594999999999999</v>
      </c>
      <c r="M5585">
        <v>38502.281000000003</v>
      </c>
      <c r="N5585">
        <v>6010.116</v>
      </c>
      <c r="O5585">
        <v>0.34100000000000003</v>
      </c>
      <c r="P5585">
        <v>6.1719999999999997</v>
      </c>
      <c r="Q5585">
        <v>452.839</v>
      </c>
      <c r="R5585">
        <v>32485.651999999998</v>
      </c>
      <c r="S5585">
        <v>32032.812999999998</v>
      </c>
    </row>
    <row r="5586" spans="1:19" x14ac:dyDescent="0.3">
      <c r="A5586">
        <v>2021</v>
      </c>
      <c r="B5586">
        <v>8</v>
      </c>
      <c r="C5586">
        <v>21</v>
      </c>
      <c r="D5586">
        <v>17</v>
      </c>
      <c r="E5586">
        <v>36840.31</v>
      </c>
      <c r="F5586">
        <v>807.38199999999995</v>
      </c>
      <c r="G5586">
        <v>140.90799999999999</v>
      </c>
      <c r="H5586">
        <v>56.991999999999997</v>
      </c>
      <c r="I5586">
        <v>125.048</v>
      </c>
      <c r="J5586">
        <v>1.504</v>
      </c>
      <c r="K5586">
        <v>-99.474000000000004</v>
      </c>
      <c r="L5586">
        <v>94.512</v>
      </c>
      <c r="M5586">
        <v>37826.273000000001</v>
      </c>
      <c r="N5586">
        <v>3638.942</v>
      </c>
      <c r="O5586">
        <v>21.309000000000001</v>
      </c>
      <c r="P5586">
        <v>7.298</v>
      </c>
      <c r="Q5586">
        <v>453.49400000000003</v>
      </c>
      <c r="R5586">
        <v>34158.724000000002</v>
      </c>
      <c r="S5586">
        <v>33705.230000000003</v>
      </c>
    </row>
    <row r="5587" spans="1:19" x14ac:dyDescent="0.3">
      <c r="A5587">
        <v>2021</v>
      </c>
      <c r="B5587">
        <v>8</v>
      </c>
      <c r="C5587">
        <v>21</v>
      </c>
      <c r="D5587">
        <v>18</v>
      </c>
      <c r="E5587">
        <v>35143.163999999997</v>
      </c>
      <c r="F5587">
        <v>821.04</v>
      </c>
      <c r="G5587">
        <v>139.381</v>
      </c>
      <c r="H5587">
        <v>58.500999999999998</v>
      </c>
      <c r="I5587">
        <v>126.42400000000001</v>
      </c>
      <c r="J5587">
        <v>1.413</v>
      </c>
      <c r="K5587">
        <v>-96.105000000000004</v>
      </c>
      <c r="L5587">
        <v>94.272999999999996</v>
      </c>
      <c r="M5587">
        <v>36148.707999999999</v>
      </c>
      <c r="N5587">
        <v>1163.4159999999999</v>
      </c>
      <c r="O5587">
        <v>69.671999999999997</v>
      </c>
      <c r="P5587">
        <v>-2.7010000000000001</v>
      </c>
      <c r="Q5587">
        <v>436.637</v>
      </c>
      <c r="R5587">
        <v>34918.321000000004</v>
      </c>
      <c r="S5587">
        <v>34481.684000000001</v>
      </c>
    </row>
    <row r="5588" spans="1:19" x14ac:dyDescent="0.3">
      <c r="A5588">
        <v>2021</v>
      </c>
      <c r="B5588">
        <v>8</v>
      </c>
      <c r="C5588">
        <v>21</v>
      </c>
      <c r="D5588">
        <v>19</v>
      </c>
      <c r="E5588">
        <v>33740.131000000001</v>
      </c>
      <c r="F5588">
        <v>854.65099999999995</v>
      </c>
      <c r="G5588">
        <v>134.536</v>
      </c>
      <c r="H5588">
        <v>58.142000000000003</v>
      </c>
      <c r="I5588">
        <v>140.63300000000001</v>
      </c>
      <c r="J5588">
        <v>1.3069999999999999</v>
      </c>
      <c r="K5588">
        <v>-97.203000000000003</v>
      </c>
      <c r="L5588">
        <v>94.012</v>
      </c>
      <c r="M5588">
        <v>34791.671999999999</v>
      </c>
      <c r="N5588">
        <v>74.206999999999994</v>
      </c>
      <c r="O5588">
        <v>87.382999999999996</v>
      </c>
      <c r="P5588">
        <v>1.9970000000000001</v>
      </c>
      <c r="Q5588">
        <v>393.29199999999997</v>
      </c>
      <c r="R5588">
        <v>34628.084999999999</v>
      </c>
      <c r="S5588">
        <v>34234.792999999998</v>
      </c>
    </row>
    <row r="5589" spans="1:19" x14ac:dyDescent="0.3">
      <c r="A5589">
        <v>2021</v>
      </c>
      <c r="B5589">
        <v>8</v>
      </c>
      <c r="C5589">
        <v>21</v>
      </c>
      <c r="D5589">
        <v>20</v>
      </c>
      <c r="E5589">
        <v>33766.404000000002</v>
      </c>
      <c r="F5589">
        <v>904.23500000000001</v>
      </c>
      <c r="G5589">
        <v>126.68899999999999</v>
      </c>
      <c r="H5589">
        <v>58.658999999999999</v>
      </c>
      <c r="I5589">
        <v>205.107</v>
      </c>
      <c r="J5589">
        <v>1.6870000000000001</v>
      </c>
      <c r="K5589">
        <v>-95.412999999999997</v>
      </c>
      <c r="L5589">
        <v>93.995999999999995</v>
      </c>
      <c r="M5589">
        <v>34934.675000000003</v>
      </c>
      <c r="N5589">
        <v>0</v>
      </c>
      <c r="O5589">
        <v>83.587999999999994</v>
      </c>
      <c r="P5589">
        <v>5.4039999999999999</v>
      </c>
      <c r="Q5589">
        <v>345.03899999999999</v>
      </c>
      <c r="R5589">
        <v>34845.682999999997</v>
      </c>
      <c r="S5589">
        <v>34500.644</v>
      </c>
    </row>
    <row r="5590" spans="1:19" x14ac:dyDescent="0.3">
      <c r="A5590">
        <v>2021</v>
      </c>
      <c r="B5590">
        <v>8</v>
      </c>
      <c r="C5590">
        <v>21</v>
      </c>
      <c r="D5590">
        <v>21</v>
      </c>
      <c r="E5590">
        <v>31933.379000000001</v>
      </c>
      <c r="F5590">
        <v>999.88900000000001</v>
      </c>
      <c r="G5590">
        <v>118.73699999999999</v>
      </c>
      <c r="H5590">
        <v>60.720999999999997</v>
      </c>
      <c r="I5590">
        <v>429.49599999999998</v>
      </c>
      <c r="J5590">
        <v>2.3239999999999998</v>
      </c>
      <c r="K5590">
        <v>-22.23</v>
      </c>
      <c r="L5590">
        <v>93.613</v>
      </c>
      <c r="M5590">
        <v>33497.192000000003</v>
      </c>
      <c r="N5590">
        <v>0</v>
      </c>
      <c r="O5590">
        <v>0</v>
      </c>
      <c r="P5590">
        <v>1.637</v>
      </c>
      <c r="Q5590">
        <v>302.34800000000001</v>
      </c>
      <c r="R5590">
        <v>33495.555</v>
      </c>
      <c r="S5590">
        <v>33193.207000000002</v>
      </c>
    </row>
    <row r="5591" spans="1:19" x14ac:dyDescent="0.3">
      <c r="A5591">
        <v>2021</v>
      </c>
      <c r="B5591">
        <v>8</v>
      </c>
      <c r="C5591">
        <v>21</v>
      </c>
      <c r="D5591">
        <v>22</v>
      </c>
      <c r="E5591">
        <v>29046.274000000001</v>
      </c>
      <c r="F5591">
        <v>1179.1130000000001</v>
      </c>
      <c r="G5591">
        <v>110.241</v>
      </c>
      <c r="H5591">
        <v>62.21</v>
      </c>
      <c r="I5591">
        <v>471.82100000000003</v>
      </c>
      <c r="J5591">
        <v>2.1179999999999999</v>
      </c>
      <c r="K5591">
        <v>14.122</v>
      </c>
      <c r="L5591">
        <v>92.605000000000004</v>
      </c>
      <c r="M5591">
        <v>30868.263999999999</v>
      </c>
      <c r="N5591">
        <v>0</v>
      </c>
      <c r="O5591">
        <v>0</v>
      </c>
      <c r="P5591">
        <v>-11.151</v>
      </c>
      <c r="Q5591">
        <v>269.21100000000001</v>
      </c>
      <c r="R5591">
        <v>30879.415000000001</v>
      </c>
      <c r="S5591">
        <v>30610.204000000002</v>
      </c>
    </row>
    <row r="5592" spans="1:19" x14ac:dyDescent="0.3">
      <c r="A5592">
        <v>2021</v>
      </c>
      <c r="B5592">
        <v>8</v>
      </c>
      <c r="C5592">
        <v>21</v>
      </c>
      <c r="D5592">
        <v>23</v>
      </c>
      <c r="E5592">
        <v>26327.808000000001</v>
      </c>
      <c r="F5592">
        <v>1339.098</v>
      </c>
      <c r="G5592">
        <v>100.727</v>
      </c>
      <c r="H5592">
        <v>62.965000000000003</v>
      </c>
      <c r="I5592">
        <v>583.24</v>
      </c>
      <c r="J5592">
        <v>2.2850000000000001</v>
      </c>
      <c r="K5592">
        <v>33.35</v>
      </c>
      <c r="L5592">
        <v>90.356999999999999</v>
      </c>
      <c r="M5592">
        <v>28439.102999999999</v>
      </c>
      <c r="N5592">
        <v>0</v>
      </c>
      <c r="O5592">
        <v>0</v>
      </c>
      <c r="P5592">
        <v>-14.542</v>
      </c>
      <c r="Q5592">
        <v>234.9</v>
      </c>
      <c r="R5592">
        <v>28453.646000000001</v>
      </c>
      <c r="S5592">
        <v>28218.745999999999</v>
      </c>
    </row>
    <row r="5593" spans="1:19" x14ac:dyDescent="0.3">
      <c r="A5593">
        <v>2021</v>
      </c>
      <c r="B5593">
        <v>8</v>
      </c>
      <c r="C5593">
        <v>21</v>
      </c>
      <c r="D5593">
        <v>24</v>
      </c>
      <c r="E5593">
        <v>24230.481</v>
      </c>
      <c r="F5593">
        <v>1622.923</v>
      </c>
      <c r="G5593">
        <v>93.072999999999993</v>
      </c>
      <c r="H5593">
        <v>62.726999999999997</v>
      </c>
      <c r="I5593">
        <v>914.98099999999999</v>
      </c>
      <c r="J5593">
        <v>2.2050000000000001</v>
      </c>
      <c r="K5593">
        <v>39.51</v>
      </c>
      <c r="L5593">
        <v>88.929000000000002</v>
      </c>
      <c r="M5593">
        <v>26961.755000000001</v>
      </c>
      <c r="N5593">
        <v>0</v>
      </c>
      <c r="O5593">
        <v>0</v>
      </c>
      <c r="P5593">
        <v>-23.413</v>
      </c>
      <c r="Q5593">
        <v>203.38499999999999</v>
      </c>
      <c r="R5593">
        <v>26985.168000000001</v>
      </c>
      <c r="S5593">
        <v>26781.782999999999</v>
      </c>
    </row>
    <row r="5594" spans="1:19" x14ac:dyDescent="0.3">
      <c r="A5594">
        <v>2021</v>
      </c>
      <c r="B5594">
        <v>8</v>
      </c>
      <c r="C5594">
        <v>22</v>
      </c>
      <c r="D5594">
        <v>1</v>
      </c>
      <c r="E5594">
        <v>22905.460999999999</v>
      </c>
      <c r="F5594">
        <v>1663.8989999999999</v>
      </c>
      <c r="G5594">
        <v>72.727000000000004</v>
      </c>
      <c r="H5594">
        <v>62.545999999999999</v>
      </c>
      <c r="I5594">
        <v>776.048</v>
      </c>
      <c r="J5594">
        <v>2.1859999999999999</v>
      </c>
      <c r="K5594">
        <v>37.314</v>
      </c>
      <c r="L5594">
        <v>88.091999999999999</v>
      </c>
      <c r="M5594">
        <v>25535.545999999998</v>
      </c>
      <c r="N5594">
        <v>0</v>
      </c>
      <c r="O5594">
        <v>0</v>
      </c>
      <c r="P5594">
        <v>-19.059999999999999</v>
      </c>
      <c r="Q5594">
        <v>181.88</v>
      </c>
      <c r="R5594">
        <v>25554.606</v>
      </c>
      <c r="S5594">
        <v>25372.725999999999</v>
      </c>
    </row>
    <row r="5595" spans="1:19" x14ac:dyDescent="0.3">
      <c r="A5595">
        <v>2021</v>
      </c>
      <c r="B5595">
        <v>8</v>
      </c>
      <c r="C5595">
        <v>22</v>
      </c>
      <c r="D5595">
        <v>2</v>
      </c>
      <c r="E5595">
        <v>21752.633000000002</v>
      </c>
      <c r="F5595">
        <v>1773.173</v>
      </c>
      <c r="G5595">
        <v>68.593000000000004</v>
      </c>
      <c r="H5595">
        <v>62.442999999999998</v>
      </c>
      <c r="I5595">
        <v>521.38699999999994</v>
      </c>
      <c r="J5595">
        <v>2.2200000000000002</v>
      </c>
      <c r="K5595">
        <v>32.494</v>
      </c>
      <c r="L5595">
        <v>87.415999999999997</v>
      </c>
      <c r="M5595">
        <v>24231.766</v>
      </c>
      <c r="N5595">
        <v>0</v>
      </c>
      <c r="O5595">
        <v>0</v>
      </c>
      <c r="P5595">
        <v>-14.534000000000001</v>
      </c>
      <c r="Q5595">
        <v>169.36799999999999</v>
      </c>
      <c r="R5595">
        <v>24246.3</v>
      </c>
      <c r="S5595">
        <v>24076.931</v>
      </c>
    </row>
    <row r="5596" spans="1:19" x14ac:dyDescent="0.3">
      <c r="A5596">
        <v>2021</v>
      </c>
      <c r="B5596">
        <v>8</v>
      </c>
      <c r="C5596">
        <v>22</v>
      </c>
      <c r="D5596">
        <v>3</v>
      </c>
      <c r="E5596">
        <v>21231.190999999999</v>
      </c>
      <c r="F5596">
        <v>1797.085</v>
      </c>
      <c r="G5596">
        <v>65.635000000000005</v>
      </c>
      <c r="H5596">
        <v>62.523000000000003</v>
      </c>
      <c r="I5596">
        <v>330.22199999999998</v>
      </c>
      <c r="J5596">
        <v>2.1920000000000002</v>
      </c>
      <c r="K5596">
        <v>28.978000000000002</v>
      </c>
      <c r="L5596">
        <v>87.12</v>
      </c>
      <c r="M5596">
        <v>23539.312000000002</v>
      </c>
      <c r="N5596">
        <v>0</v>
      </c>
      <c r="O5596">
        <v>0</v>
      </c>
      <c r="P5596">
        <v>-8.3719999999999999</v>
      </c>
      <c r="Q5596">
        <v>161.596</v>
      </c>
      <c r="R5596">
        <v>23547.684000000001</v>
      </c>
      <c r="S5596">
        <v>23386.088</v>
      </c>
    </row>
    <row r="5597" spans="1:19" x14ac:dyDescent="0.3">
      <c r="A5597">
        <v>2021</v>
      </c>
      <c r="B5597">
        <v>8</v>
      </c>
      <c r="C5597">
        <v>22</v>
      </c>
      <c r="D5597">
        <v>4</v>
      </c>
      <c r="E5597">
        <v>21106.699000000001</v>
      </c>
      <c r="F5597">
        <v>1841.7380000000001</v>
      </c>
      <c r="G5597">
        <v>63.765999999999998</v>
      </c>
      <c r="H5597">
        <v>62.704000000000001</v>
      </c>
      <c r="I5597">
        <v>207.58500000000001</v>
      </c>
      <c r="J5597">
        <v>1.978</v>
      </c>
      <c r="K5597">
        <v>27.045000000000002</v>
      </c>
      <c r="L5597">
        <v>87.045000000000002</v>
      </c>
      <c r="M5597">
        <v>23334.793000000001</v>
      </c>
      <c r="N5597">
        <v>0</v>
      </c>
      <c r="O5597">
        <v>0</v>
      </c>
      <c r="P5597">
        <v>-5.274</v>
      </c>
      <c r="Q5597">
        <v>157.922</v>
      </c>
      <c r="R5597">
        <v>23340.066999999999</v>
      </c>
      <c r="S5597">
        <v>23182.145</v>
      </c>
    </row>
    <row r="5598" spans="1:19" x14ac:dyDescent="0.3">
      <c r="A5598">
        <v>2021</v>
      </c>
      <c r="B5598">
        <v>8</v>
      </c>
      <c r="C5598">
        <v>22</v>
      </c>
      <c r="D5598">
        <v>5</v>
      </c>
      <c r="E5598">
        <v>21673.559000000001</v>
      </c>
      <c r="F5598">
        <v>1824.9490000000001</v>
      </c>
      <c r="G5598">
        <v>64.344999999999999</v>
      </c>
      <c r="H5598">
        <v>62.95</v>
      </c>
      <c r="I5598">
        <v>119.679</v>
      </c>
      <c r="J5598">
        <v>1.9810000000000001</v>
      </c>
      <c r="K5598">
        <v>12.221</v>
      </c>
      <c r="L5598">
        <v>87.355999999999995</v>
      </c>
      <c r="M5598">
        <v>23782.694</v>
      </c>
      <c r="N5598">
        <v>0</v>
      </c>
      <c r="O5598">
        <v>0</v>
      </c>
      <c r="P5598">
        <v>-5.5880000000000001</v>
      </c>
      <c r="Q5598">
        <v>158.73699999999999</v>
      </c>
      <c r="R5598">
        <v>23788.281999999999</v>
      </c>
      <c r="S5598">
        <v>23629.544999999998</v>
      </c>
    </row>
    <row r="5599" spans="1:19" x14ac:dyDescent="0.3">
      <c r="A5599">
        <v>2021</v>
      </c>
      <c r="B5599">
        <v>8</v>
      </c>
      <c r="C5599">
        <v>22</v>
      </c>
      <c r="D5599">
        <v>6</v>
      </c>
      <c r="E5599">
        <v>22441.93</v>
      </c>
      <c r="F5599">
        <v>1763.07</v>
      </c>
      <c r="G5599">
        <v>66.293999999999997</v>
      </c>
      <c r="H5599">
        <v>63.499000000000002</v>
      </c>
      <c r="I5599">
        <v>75.995999999999995</v>
      </c>
      <c r="J5599">
        <v>2.302</v>
      </c>
      <c r="K5599">
        <v>5.4329999999999998</v>
      </c>
      <c r="L5599">
        <v>87.802999999999997</v>
      </c>
      <c r="M5599">
        <v>24440.032999999999</v>
      </c>
      <c r="N5599">
        <v>31.774000000000001</v>
      </c>
      <c r="O5599">
        <v>0</v>
      </c>
      <c r="P5599">
        <v>-1.22</v>
      </c>
      <c r="Q5599">
        <v>162.976</v>
      </c>
      <c r="R5599">
        <v>24409.478999999999</v>
      </c>
      <c r="S5599">
        <v>24246.503000000001</v>
      </c>
    </row>
    <row r="5600" spans="1:19" x14ac:dyDescent="0.3">
      <c r="A5600">
        <v>2021</v>
      </c>
      <c r="B5600">
        <v>8</v>
      </c>
      <c r="C5600">
        <v>22</v>
      </c>
      <c r="D5600">
        <v>7</v>
      </c>
      <c r="E5600">
        <v>23749.726999999999</v>
      </c>
      <c r="F5600">
        <v>1676.3409999999999</v>
      </c>
      <c r="G5600">
        <v>68.760000000000005</v>
      </c>
      <c r="H5600">
        <v>63.323999999999998</v>
      </c>
      <c r="I5600">
        <v>79.161000000000001</v>
      </c>
      <c r="J5600">
        <v>2.62</v>
      </c>
      <c r="K5600">
        <v>11.989000000000001</v>
      </c>
      <c r="L5600">
        <v>88.584000000000003</v>
      </c>
      <c r="M5600">
        <v>25671.746999999999</v>
      </c>
      <c r="N5600">
        <v>871.66499999999996</v>
      </c>
      <c r="O5600">
        <v>0</v>
      </c>
      <c r="P5600">
        <v>-0.58199999999999996</v>
      </c>
      <c r="Q5600">
        <v>176.131</v>
      </c>
      <c r="R5600">
        <v>24800.663</v>
      </c>
      <c r="S5600">
        <v>24624.532999999999</v>
      </c>
    </row>
    <row r="5601" spans="1:19" x14ac:dyDescent="0.3">
      <c r="A5601">
        <v>2021</v>
      </c>
      <c r="B5601">
        <v>8</v>
      </c>
      <c r="C5601">
        <v>22</v>
      </c>
      <c r="D5601">
        <v>8</v>
      </c>
      <c r="E5601">
        <v>25797.748</v>
      </c>
      <c r="F5601">
        <v>1578.2670000000001</v>
      </c>
      <c r="G5601">
        <v>73.314999999999998</v>
      </c>
      <c r="H5601">
        <v>62.18</v>
      </c>
      <c r="I5601">
        <v>109.06699999999999</v>
      </c>
      <c r="J5601">
        <v>2.8879999999999999</v>
      </c>
      <c r="K5601">
        <v>6.9989999999999997</v>
      </c>
      <c r="L5601">
        <v>89.789000000000001</v>
      </c>
      <c r="M5601">
        <v>27646.938999999998</v>
      </c>
      <c r="N5601">
        <v>3264.4340000000002</v>
      </c>
      <c r="O5601">
        <v>-27.806999999999999</v>
      </c>
      <c r="P5601">
        <v>0.29099999999999998</v>
      </c>
      <c r="Q5601">
        <v>200.40100000000001</v>
      </c>
      <c r="R5601">
        <v>24410.02</v>
      </c>
      <c r="S5601">
        <v>24209.618999999999</v>
      </c>
    </row>
    <row r="5602" spans="1:19" x14ac:dyDescent="0.3">
      <c r="A5602">
        <v>2021</v>
      </c>
      <c r="B5602">
        <v>8</v>
      </c>
      <c r="C5602">
        <v>22</v>
      </c>
      <c r="D5602">
        <v>9</v>
      </c>
      <c r="E5602">
        <v>27671.86</v>
      </c>
      <c r="F5602">
        <v>1451.9</v>
      </c>
      <c r="G5602">
        <v>78.897999999999996</v>
      </c>
      <c r="H5602">
        <v>59.210999999999999</v>
      </c>
      <c r="I5602">
        <v>148.09700000000001</v>
      </c>
      <c r="J5602">
        <v>3.0950000000000002</v>
      </c>
      <c r="K5602">
        <v>7.8650000000000002</v>
      </c>
      <c r="L5602">
        <v>91.447999999999993</v>
      </c>
      <c r="M5602">
        <v>29433.475999999999</v>
      </c>
      <c r="N5602">
        <v>5691.4930000000004</v>
      </c>
      <c r="O5602">
        <v>-71.828999999999994</v>
      </c>
      <c r="P5602">
        <v>0.41799999999999998</v>
      </c>
      <c r="Q5602">
        <v>232.238</v>
      </c>
      <c r="R5602">
        <v>23813.394</v>
      </c>
      <c r="S5602">
        <v>23581.154999999999</v>
      </c>
    </row>
    <row r="5603" spans="1:19" x14ac:dyDescent="0.3">
      <c r="A5603">
        <v>2021</v>
      </c>
      <c r="B5603">
        <v>8</v>
      </c>
      <c r="C5603">
        <v>22</v>
      </c>
      <c r="D5603">
        <v>10</v>
      </c>
      <c r="E5603">
        <v>29362.032999999999</v>
      </c>
      <c r="F5603">
        <v>1338.17</v>
      </c>
      <c r="G5603">
        <v>85.085999999999999</v>
      </c>
      <c r="H5603">
        <v>57.255000000000003</v>
      </c>
      <c r="I5603">
        <v>183.595</v>
      </c>
      <c r="J5603">
        <v>3.2829999999999999</v>
      </c>
      <c r="K5603">
        <v>16.922000000000001</v>
      </c>
      <c r="L5603">
        <v>92.65</v>
      </c>
      <c r="M5603">
        <v>31053.907999999999</v>
      </c>
      <c r="N5603">
        <v>7620.2179999999998</v>
      </c>
      <c r="O5603">
        <v>-95.037000000000006</v>
      </c>
      <c r="P5603">
        <v>1.3819999999999999</v>
      </c>
      <c r="Q5603">
        <v>265.827</v>
      </c>
      <c r="R5603">
        <v>23527.346000000001</v>
      </c>
      <c r="S5603">
        <v>23261.519</v>
      </c>
    </row>
    <row r="5604" spans="1:19" x14ac:dyDescent="0.3">
      <c r="A5604">
        <v>2021</v>
      </c>
      <c r="B5604">
        <v>8</v>
      </c>
      <c r="C5604">
        <v>22</v>
      </c>
      <c r="D5604">
        <v>11</v>
      </c>
      <c r="E5604">
        <v>30703.587</v>
      </c>
      <c r="F5604">
        <v>1239.184</v>
      </c>
      <c r="G5604">
        <v>92.370999999999995</v>
      </c>
      <c r="H5604">
        <v>56.7</v>
      </c>
      <c r="I5604">
        <v>236.779</v>
      </c>
      <c r="J5604">
        <v>3.4590000000000001</v>
      </c>
      <c r="K5604">
        <v>19.812999999999999</v>
      </c>
      <c r="L5604">
        <v>93.215999999999994</v>
      </c>
      <c r="M5604">
        <v>32352.738000000001</v>
      </c>
      <c r="N5604">
        <v>8875.6080000000002</v>
      </c>
      <c r="O5604">
        <v>-81.373999999999995</v>
      </c>
      <c r="P5604">
        <v>3.6040000000000001</v>
      </c>
      <c r="Q5604">
        <v>299.23200000000003</v>
      </c>
      <c r="R5604">
        <v>23554.9</v>
      </c>
      <c r="S5604">
        <v>23255.669000000002</v>
      </c>
    </row>
    <row r="5605" spans="1:19" x14ac:dyDescent="0.3">
      <c r="A5605">
        <v>2021</v>
      </c>
      <c r="B5605">
        <v>8</v>
      </c>
      <c r="C5605">
        <v>22</v>
      </c>
      <c r="D5605">
        <v>12</v>
      </c>
      <c r="E5605">
        <v>31827.723999999998</v>
      </c>
      <c r="F5605">
        <v>1154.623</v>
      </c>
      <c r="G5605">
        <v>98.638000000000005</v>
      </c>
      <c r="H5605">
        <v>56.26</v>
      </c>
      <c r="I5605">
        <v>278.48500000000001</v>
      </c>
      <c r="J5605">
        <v>3.6019999999999999</v>
      </c>
      <c r="K5605">
        <v>8.7650000000000006</v>
      </c>
      <c r="L5605">
        <v>93.513999999999996</v>
      </c>
      <c r="M5605">
        <v>33422.970999999998</v>
      </c>
      <c r="N5605">
        <v>9497.5159999999996</v>
      </c>
      <c r="O5605">
        <v>-40.863</v>
      </c>
      <c r="P5605">
        <v>7.3280000000000003</v>
      </c>
      <c r="Q5605">
        <v>329.82400000000001</v>
      </c>
      <c r="R5605">
        <v>23958.99</v>
      </c>
      <c r="S5605">
        <v>23629.166000000001</v>
      </c>
    </row>
    <row r="5606" spans="1:19" x14ac:dyDescent="0.3">
      <c r="A5606">
        <v>2021</v>
      </c>
      <c r="B5606">
        <v>8</v>
      </c>
      <c r="C5606">
        <v>22</v>
      </c>
      <c r="D5606">
        <v>13</v>
      </c>
      <c r="E5606">
        <v>33165.334999999999</v>
      </c>
      <c r="F5606">
        <v>1013.958</v>
      </c>
      <c r="G5606">
        <v>104.703</v>
      </c>
      <c r="H5606">
        <v>57.118000000000002</v>
      </c>
      <c r="I5606">
        <v>291.09500000000003</v>
      </c>
      <c r="J5606">
        <v>3.601</v>
      </c>
      <c r="K5606">
        <v>6.6619999999999999</v>
      </c>
      <c r="L5606">
        <v>93.805000000000007</v>
      </c>
      <c r="M5606">
        <v>34631.574000000001</v>
      </c>
      <c r="N5606">
        <v>9388.0290000000005</v>
      </c>
      <c r="O5606">
        <v>-14.436</v>
      </c>
      <c r="P5606">
        <v>7.9219999999999997</v>
      </c>
      <c r="Q5606">
        <v>358.58199999999999</v>
      </c>
      <c r="R5606">
        <v>25250.058000000001</v>
      </c>
      <c r="S5606">
        <v>24891.475999999999</v>
      </c>
    </row>
    <row r="5607" spans="1:19" x14ac:dyDescent="0.3">
      <c r="A5607">
        <v>2021</v>
      </c>
      <c r="B5607">
        <v>8</v>
      </c>
      <c r="C5607">
        <v>22</v>
      </c>
      <c r="D5607">
        <v>14</v>
      </c>
      <c r="E5607">
        <v>34264.125</v>
      </c>
      <c r="F5607">
        <v>928.33500000000004</v>
      </c>
      <c r="G5607">
        <v>108.968</v>
      </c>
      <c r="H5607">
        <v>55.802</v>
      </c>
      <c r="I5607">
        <v>281.34899999999999</v>
      </c>
      <c r="J5607">
        <v>3.157</v>
      </c>
      <c r="K5607">
        <v>-9.4830000000000005</v>
      </c>
      <c r="L5607">
        <v>94.021000000000001</v>
      </c>
      <c r="M5607">
        <v>35617.305999999997</v>
      </c>
      <c r="N5607">
        <v>8774.5540000000001</v>
      </c>
      <c r="O5607">
        <v>-4.9039999999999999</v>
      </c>
      <c r="P5607">
        <v>5.52</v>
      </c>
      <c r="Q5607">
        <v>383.55099999999999</v>
      </c>
      <c r="R5607">
        <v>26842.135999999999</v>
      </c>
      <c r="S5607">
        <v>26458.584999999999</v>
      </c>
    </row>
    <row r="5608" spans="1:19" x14ac:dyDescent="0.3">
      <c r="A5608">
        <v>2021</v>
      </c>
      <c r="B5608">
        <v>8</v>
      </c>
      <c r="C5608">
        <v>22</v>
      </c>
      <c r="D5608">
        <v>15</v>
      </c>
      <c r="E5608">
        <v>34909.275000000001</v>
      </c>
      <c r="F5608">
        <v>892.93299999999999</v>
      </c>
      <c r="G5608">
        <v>111.215</v>
      </c>
      <c r="H5608">
        <v>55.57</v>
      </c>
      <c r="I5608">
        <v>270.17500000000001</v>
      </c>
      <c r="J5608">
        <v>2.6850000000000001</v>
      </c>
      <c r="K5608">
        <v>-12.93</v>
      </c>
      <c r="L5608">
        <v>94.144000000000005</v>
      </c>
      <c r="M5608">
        <v>36211.853000000003</v>
      </c>
      <c r="N5608">
        <v>7556.567</v>
      </c>
      <c r="O5608">
        <v>-1.0189999999999999</v>
      </c>
      <c r="P5608">
        <v>6.7050000000000001</v>
      </c>
      <c r="Q5608">
        <v>404.14499999999998</v>
      </c>
      <c r="R5608">
        <v>28649.599999999999</v>
      </c>
      <c r="S5608">
        <v>28245.455000000002</v>
      </c>
    </row>
    <row r="5609" spans="1:19" x14ac:dyDescent="0.3">
      <c r="A5609">
        <v>2021</v>
      </c>
      <c r="B5609">
        <v>8</v>
      </c>
      <c r="C5609">
        <v>22</v>
      </c>
      <c r="D5609">
        <v>16</v>
      </c>
      <c r="E5609">
        <v>35212.845000000001</v>
      </c>
      <c r="F5609">
        <v>847.64499999999998</v>
      </c>
      <c r="G5609">
        <v>114.717</v>
      </c>
      <c r="H5609">
        <v>56.255000000000003</v>
      </c>
      <c r="I5609">
        <v>120.146</v>
      </c>
      <c r="J5609">
        <v>1.605</v>
      </c>
      <c r="K5609">
        <v>-67.260999999999996</v>
      </c>
      <c r="L5609">
        <v>94.2</v>
      </c>
      <c r="M5609">
        <v>36265.436999999998</v>
      </c>
      <c r="N5609">
        <v>5702.6880000000001</v>
      </c>
      <c r="O5609">
        <v>2.6219999999999999</v>
      </c>
      <c r="P5609">
        <v>6.1719999999999997</v>
      </c>
      <c r="Q5609">
        <v>417.96499999999997</v>
      </c>
      <c r="R5609">
        <v>30553.955000000002</v>
      </c>
      <c r="S5609">
        <v>30135.99</v>
      </c>
    </row>
    <row r="5610" spans="1:19" x14ac:dyDescent="0.3">
      <c r="A5610">
        <v>2021</v>
      </c>
      <c r="B5610">
        <v>8</v>
      </c>
      <c r="C5610">
        <v>22</v>
      </c>
      <c r="D5610">
        <v>17</v>
      </c>
      <c r="E5610">
        <v>34643.39</v>
      </c>
      <c r="F5610">
        <v>807.38199999999995</v>
      </c>
      <c r="G5610">
        <v>116.06</v>
      </c>
      <c r="H5610">
        <v>56.756</v>
      </c>
      <c r="I5610">
        <v>125.048</v>
      </c>
      <c r="J5610">
        <v>1.504</v>
      </c>
      <c r="K5610">
        <v>-95.5</v>
      </c>
      <c r="L5610">
        <v>94.119</v>
      </c>
      <c r="M5610">
        <v>35632.699000000001</v>
      </c>
      <c r="N5610">
        <v>3348.7240000000002</v>
      </c>
      <c r="O5610">
        <v>29.838999999999999</v>
      </c>
      <c r="P5610">
        <v>7.298</v>
      </c>
      <c r="Q5610">
        <v>421.78300000000002</v>
      </c>
      <c r="R5610">
        <v>32246.839</v>
      </c>
      <c r="S5610">
        <v>31825.055</v>
      </c>
    </row>
    <row r="5611" spans="1:19" x14ac:dyDescent="0.3">
      <c r="A5611">
        <v>2021</v>
      </c>
      <c r="B5611">
        <v>8</v>
      </c>
      <c r="C5611">
        <v>22</v>
      </c>
      <c r="D5611">
        <v>18</v>
      </c>
      <c r="E5611">
        <v>33408.909</v>
      </c>
      <c r="F5611">
        <v>821.04</v>
      </c>
      <c r="G5611">
        <v>114.80500000000001</v>
      </c>
      <c r="H5611">
        <v>58.145000000000003</v>
      </c>
      <c r="I5611">
        <v>126.42400000000001</v>
      </c>
      <c r="J5611">
        <v>1.413</v>
      </c>
      <c r="K5611">
        <v>-91.6</v>
      </c>
      <c r="L5611">
        <v>93.9</v>
      </c>
      <c r="M5611">
        <v>34418.230000000003</v>
      </c>
      <c r="N5611">
        <v>917.59900000000005</v>
      </c>
      <c r="O5611">
        <v>75.215000000000003</v>
      </c>
      <c r="P5611">
        <v>-2.7010000000000001</v>
      </c>
      <c r="Q5611">
        <v>408.738</v>
      </c>
      <c r="R5611">
        <v>33428.116999999998</v>
      </c>
      <c r="S5611">
        <v>33019.377999999997</v>
      </c>
    </row>
    <row r="5612" spans="1:19" x14ac:dyDescent="0.3">
      <c r="A5612">
        <v>2021</v>
      </c>
      <c r="B5612">
        <v>8</v>
      </c>
      <c r="C5612">
        <v>22</v>
      </c>
      <c r="D5612">
        <v>19</v>
      </c>
      <c r="E5612">
        <v>32155</v>
      </c>
      <c r="F5612">
        <v>854.65099999999995</v>
      </c>
      <c r="G5612">
        <v>110.636</v>
      </c>
      <c r="H5612">
        <v>57.896999999999998</v>
      </c>
      <c r="I5612">
        <v>140.63300000000001</v>
      </c>
      <c r="J5612">
        <v>1.3069999999999999</v>
      </c>
      <c r="K5612">
        <v>-91.525000000000006</v>
      </c>
      <c r="L5612">
        <v>93.656000000000006</v>
      </c>
      <c r="M5612">
        <v>33211.618000000002</v>
      </c>
      <c r="N5612">
        <v>36.006</v>
      </c>
      <c r="O5612">
        <v>89.507999999999996</v>
      </c>
      <c r="P5612">
        <v>1.9970000000000001</v>
      </c>
      <c r="Q5612">
        <v>375.113</v>
      </c>
      <c r="R5612">
        <v>33084.107000000004</v>
      </c>
      <c r="S5612">
        <v>32708.993999999999</v>
      </c>
    </row>
    <row r="5613" spans="1:19" x14ac:dyDescent="0.3">
      <c r="A5613">
        <v>2021</v>
      </c>
      <c r="B5613">
        <v>8</v>
      </c>
      <c r="C5613">
        <v>22</v>
      </c>
      <c r="D5613">
        <v>20</v>
      </c>
      <c r="E5613">
        <v>32351.375</v>
      </c>
      <c r="F5613">
        <v>904.23500000000001</v>
      </c>
      <c r="G5613">
        <v>105.01900000000001</v>
      </c>
      <c r="H5613">
        <v>58.503999999999998</v>
      </c>
      <c r="I5613">
        <v>205.107</v>
      </c>
      <c r="J5613">
        <v>1.6870000000000001</v>
      </c>
      <c r="K5613">
        <v>-89.293999999999997</v>
      </c>
      <c r="L5613">
        <v>93.697000000000003</v>
      </c>
      <c r="M5613">
        <v>33525.311000000002</v>
      </c>
      <c r="N5613">
        <v>0</v>
      </c>
      <c r="O5613">
        <v>84.366</v>
      </c>
      <c r="P5613">
        <v>5.4039999999999999</v>
      </c>
      <c r="Q5613">
        <v>333.46600000000001</v>
      </c>
      <c r="R5613">
        <v>33435.540999999997</v>
      </c>
      <c r="S5613">
        <v>33102.076000000001</v>
      </c>
    </row>
    <row r="5614" spans="1:19" x14ac:dyDescent="0.3">
      <c r="A5614">
        <v>2021</v>
      </c>
      <c r="B5614">
        <v>8</v>
      </c>
      <c r="C5614">
        <v>22</v>
      </c>
      <c r="D5614">
        <v>21</v>
      </c>
      <c r="E5614">
        <v>30653.37</v>
      </c>
      <c r="F5614">
        <v>999.88900000000001</v>
      </c>
      <c r="G5614">
        <v>99.751999999999995</v>
      </c>
      <c r="H5614">
        <v>60.451999999999998</v>
      </c>
      <c r="I5614">
        <v>429.49599999999998</v>
      </c>
      <c r="J5614">
        <v>2.3239999999999998</v>
      </c>
      <c r="K5614">
        <v>-20.207000000000001</v>
      </c>
      <c r="L5614">
        <v>93.25</v>
      </c>
      <c r="M5614">
        <v>32218.574000000001</v>
      </c>
      <c r="N5614">
        <v>0</v>
      </c>
      <c r="O5614">
        <v>0</v>
      </c>
      <c r="P5614">
        <v>1.637</v>
      </c>
      <c r="Q5614">
        <v>297.56400000000002</v>
      </c>
      <c r="R5614">
        <v>32216.937000000002</v>
      </c>
      <c r="S5614">
        <v>31919.373</v>
      </c>
    </row>
    <row r="5615" spans="1:19" x14ac:dyDescent="0.3">
      <c r="A5615">
        <v>2021</v>
      </c>
      <c r="B5615">
        <v>8</v>
      </c>
      <c r="C5615">
        <v>22</v>
      </c>
      <c r="D5615">
        <v>22</v>
      </c>
      <c r="E5615">
        <v>28211.437000000002</v>
      </c>
      <c r="F5615">
        <v>1179.1130000000001</v>
      </c>
      <c r="G5615">
        <v>93.203999999999994</v>
      </c>
      <c r="H5615">
        <v>61.917000000000002</v>
      </c>
      <c r="I5615">
        <v>471.82100000000003</v>
      </c>
      <c r="J5615">
        <v>2.1179999999999999</v>
      </c>
      <c r="K5615">
        <v>12.906000000000001</v>
      </c>
      <c r="L5615">
        <v>91.906000000000006</v>
      </c>
      <c r="M5615">
        <v>30031.217000000001</v>
      </c>
      <c r="N5615">
        <v>0</v>
      </c>
      <c r="O5615">
        <v>0</v>
      </c>
      <c r="P5615">
        <v>-11.151</v>
      </c>
      <c r="Q5615">
        <v>267.05799999999999</v>
      </c>
      <c r="R5615">
        <v>30042.367999999999</v>
      </c>
      <c r="S5615">
        <v>29775.31</v>
      </c>
    </row>
    <row r="5616" spans="1:19" x14ac:dyDescent="0.3">
      <c r="A5616">
        <v>2021</v>
      </c>
      <c r="B5616">
        <v>8</v>
      </c>
      <c r="C5616">
        <v>22</v>
      </c>
      <c r="D5616">
        <v>23</v>
      </c>
      <c r="E5616">
        <v>25527.71</v>
      </c>
      <c r="F5616">
        <v>1339.098</v>
      </c>
      <c r="G5616">
        <v>84.936000000000007</v>
      </c>
      <c r="H5616">
        <v>62.597000000000001</v>
      </c>
      <c r="I5616">
        <v>584.36300000000006</v>
      </c>
      <c r="J5616">
        <v>3.633</v>
      </c>
      <c r="K5616">
        <v>31.895</v>
      </c>
      <c r="L5616">
        <v>89.677999999999997</v>
      </c>
      <c r="M5616">
        <v>27638.973999999998</v>
      </c>
      <c r="N5616">
        <v>0</v>
      </c>
      <c r="O5616">
        <v>0</v>
      </c>
      <c r="P5616">
        <v>-14.542</v>
      </c>
      <c r="Q5616">
        <v>231.959</v>
      </c>
      <c r="R5616">
        <v>27653.516</v>
      </c>
      <c r="S5616">
        <v>27421.557000000001</v>
      </c>
    </row>
    <row r="5617" spans="1:19" x14ac:dyDescent="0.3">
      <c r="A5617">
        <v>2021</v>
      </c>
      <c r="B5617">
        <v>8</v>
      </c>
      <c r="C5617">
        <v>22</v>
      </c>
      <c r="D5617">
        <v>24</v>
      </c>
      <c r="E5617">
        <v>23511.526999999998</v>
      </c>
      <c r="F5617">
        <v>1622.923</v>
      </c>
      <c r="G5617">
        <v>77.388000000000005</v>
      </c>
      <c r="H5617">
        <v>62.435000000000002</v>
      </c>
      <c r="I5617">
        <v>999.05899999999997</v>
      </c>
      <c r="J5617">
        <v>6.2009999999999996</v>
      </c>
      <c r="K5617">
        <v>40.049999999999997</v>
      </c>
      <c r="L5617">
        <v>88.430999999999997</v>
      </c>
      <c r="M5617">
        <v>26330.626</v>
      </c>
      <c r="N5617">
        <v>0</v>
      </c>
      <c r="O5617">
        <v>0</v>
      </c>
      <c r="P5617">
        <v>-23.413</v>
      </c>
      <c r="Q5617">
        <v>200.74299999999999</v>
      </c>
      <c r="R5617">
        <v>26354.039000000001</v>
      </c>
      <c r="S5617">
        <v>26153.295999999998</v>
      </c>
    </row>
    <row r="5618" spans="1:19" x14ac:dyDescent="0.3">
      <c r="A5618">
        <v>2021</v>
      </c>
      <c r="B5618">
        <v>8</v>
      </c>
      <c r="C5618">
        <v>23</v>
      </c>
      <c r="D5618">
        <v>1</v>
      </c>
      <c r="E5618">
        <v>24240.830999999998</v>
      </c>
      <c r="F5618">
        <v>1683.3140000000001</v>
      </c>
      <c r="G5618">
        <v>70.498000000000005</v>
      </c>
      <c r="H5618">
        <v>62.646000000000001</v>
      </c>
      <c r="I5618">
        <v>709.25599999999997</v>
      </c>
      <c r="J5618">
        <v>6.0380000000000003</v>
      </c>
      <c r="K5618">
        <v>37.832000000000001</v>
      </c>
      <c r="L5618">
        <v>88.918999999999997</v>
      </c>
      <c r="M5618">
        <v>26828.835999999999</v>
      </c>
      <c r="N5618">
        <v>0</v>
      </c>
      <c r="O5618">
        <v>0</v>
      </c>
      <c r="P5618">
        <v>-19.059999999999999</v>
      </c>
      <c r="Q5618">
        <v>179.428</v>
      </c>
      <c r="R5618">
        <v>26847.897000000001</v>
      </c>
      <c r="S5618">
        <v>26668.469000000001</v>
      </c>
    </row>
    <row r="5619" spans="1:19" x14ac:dyDescent="0.3">
      <c r="A5619">
        <v>2021</v>
      </c>
      <c r="B5619">
        <v>8</v>
      </c>
      <c r="C5619">
        <v>23</v>
      </c>
      <c r="D5619">
        <v>2</v>
      </c>
      <c r="E5619">
        <v>23130.034</v>
      </c>
      <c r="F5619">
        <v>1800.98</v>
      </c>
      <c r="G5619">
        <v>66.319999999999993</v>
      </c>
      <c r="H5619">
        <v>62.558999999999997</v>
      </c>
      <c r="I5619">
        <v>424.76799999999997</v>
      </c>
      <c r="J5619">
        <v>5.9470000000000001</v>
      </c>
      <c r="K5619">
        <v>33.124000000000002</v>
      </c>
      <c r="L5619">
        <v>88.23</v>
      </c>
      <c r="M5619">
        <v>25545.642</v>
      </c>
      <c r="N5619">
        <v>0</v>
      </c>
      <c r="O5619">
        <v>0</v>
      </c>
      <c r="P5619">
        <v>-14.534000000000001</v>
      </c>
      <c r="Q5619">
        <v>165.328</v>
      </c>
      <c r="R5619">
        <v>25560.175999999999</v>
      </c>
      <c r="S5619">
        <v>25394.848000000002</v>
      </c>
    </row>
    <row r="5620" spans="1:19" x14ac:dyDescent="0.3">
      <c r="A5620">
        <v>2021</v>
      </c>
      <c r="B5620">
        <v>8</v>
      </c>
      <c r="C5620">
        <v>23</v>
      </c>
      <c r="D5620">
        <v>3</v>
      </c>
      <c r="E5620">
        <v>22590.674999999999</v>
      </c>
      <c r="F5620">
        <v>1807.152</v>
      </c>
      <c r="G5620">
        <v>63.968000000000004</v>
      </c>
      <c r="H5620">
        <v>62.692999999999998</v>
      </c>
      <c r="I5620">
        <v>241.59299999999999</v>
      </c>
      <c r="J5620">
        <v>5.7679999999999998</v>
      </c>
      <c r="K5620">
        <v>29.556999999999999</v>
      </c>
      <c r="L5620">
        <v>87.909000000000006</v>
      </c>
      <c r="M5620">
        <v>24825.347000000002</v>
      </c>
      <c r="N5620">
        <v>0</v>
      </c>
      <c r="O5620">
        <v>0</v>
      </c>
      <c r="P5620">
        <v>-8.3719999999999999</v>
      </c>
      <c r="Q5620">
        <v>159.74100000000001</v>
      </c>
      <c r="R5620">
        <v>24833.719000000001</v>
      </c>
      <c r="S5620">
        <v>24673.977999999999</v>
      </c>
    </row>
    <row r="5621" spans="1:19" x14ac:dyDescent="0.3">
      <c r="A5621">
        <v>2021</v>
      </c>
      <c r="B5621">
        <v>8</v>
      </c>
      <c r="C5621">
        <v>23</v>
      </c>
      <c r="D5621">
        <v>4</v>
      </c>
      <c r="E5621">
        <v>22605.71</v>
      </c>
      <c r="F5621">
        <v>1811.9480000000001</v>
      </c>
      <c r="G5621">
        <v>62.896999999999998</v>
      </c>
      <c r="H5621">
        <v>62.959000000000003</v>
      </c>
      <c r="I5621">
        <v>121.383</v>
      </c>
      <c r="J5621">
        <v>4.4950000000000001</v>
      </c>
      <c r="K5621">
        <v>27.728000000000002</v>
      </c>
      <c r="L5621">
        <v>87.903000000000006</v>
      </c>
      <c r="M5621">
        <v>24722.126</v>
      </c>
      <c r="N5621">
        <v>0</v>
      </c>
      <c r="O5621">
        <v>0</v>
      </c>
      <c r="P5621">
        <v>-5.274</v>
      </c>
      <c r="Q5621">
        <v>160.155</v>
      </c>
      <c r="R5621">
        <v>24727.399000000001</v>
      </c>
      <c r="S5621">
        <v>24567.243999999999</v>
      </c>
    </row>
    <row r="5622" spans="1:19" x14ac:dyDescent="0.3">
      <c r="A5622">
        <v>2021</v>
      </c>
      <c r="B5622">
        <v>8</v>
      </c>
      <c r="C5622">
        <v>23</v>
      </c>
      <c r="D5622">
        <v>5</v>
      </c>
      <c r="E5622">
        <v>23724.816999999999</v>
      </c>
      <c r="F5622">
        <v>1706.076</v>
      </c>
      <c r="G5622">
        <v>63.125</v>
      </c>
      <c r="H5622">
        <v>63.447000000000003</v>
      </c>
      <c r="I5622">
        <v>84.954999999999998</v>
      </c>
      <c r="J5622">
        <v>2.8220000000000001</v>
      </c>
      <c r="K5622">
        <v>12.581</v>
      </c>
      <c r="L5622">
        <v>88.561999999999998</v>
      </c>
      <c r="M5622">
        <v>25683.258999999998</v>
      </c>
      <c r="N5622">
        <v>0</v>
      </c>
      <c r="O5622">
        <v>0</v>
      </c>
      <c r="P5622">
        <v>-5.5880000000000001</v>
      </c>
      <c r="Q5622">
        <v>171.048</v>
      </c>
      <c r="R5622">
        <v>25688.847000000002</v>
      </c>
      <c r="S5622">
        <v>25517.798999999999</v>
      </c>
    </row>
    <row r="5623" spans="1:19" x14ac:dyDescent="0.3">
      <c r="A5623">
        <v>2021</v>
      </c>
      <c r="B5623">
        <v>8</v>
      </c>
      <c r="C5623">
        <v>23</v>
      </c>
      <c r="D5623">
        <v>6</v>
      </c>
      <c r="E5623">
        <v>25155.271000000001</v>
      </c>
      <c r="F5623">
        <v>1526.683</v>
      </c>
      <c r="G5623">
        <v>65.846000000000004</v>
      </c>
      <c r="H5623">
        <v>64.233999999999995</v>
      </c>
      <c r="I5623">
        <v>149.79499999999999</v>
      </c>
      <c r="J5623">
        <v>3.399</v>
      </c>
      <c r="K5623">
        <v>5.6479999999999997</v>
      </c>
      <c r="L5623">
        <v>89.382000000000005</v>
      </c>
      <c r="M5623">
        <v>26994.411</v>
      </c>
      <c r="N5623">
        <v>31.774000000000001</v>
      </c>
      <c r="O5623">
        <v>0</v>
      </c>
      <c r="P5623">
        <v>-1.22</v>
      </c>
      <c r="Q5623">
        <v>193.63200000000001</v>
      </c>
      <c r="R5623">
        <v>26963.856</v>
      </c>
      <c r="S5623">
        <v>26770.224999999999</v>
      </c>
    </row>
    <row r="5624" spans="1:19" x14ac:dyDescent="0.3">
      <c r="A5624">
        <v>2021</v>
      </c>
      <c r="B5624">
        <v>8</v>
      </c>
      <c r="C5624">
        <v>23</v>
      </c>
      <c r="D5624">
        <v>7</v>
      </c>
      <c r="E5624">
        <v>26986.092000000001</v>
      </c>
      <c r="F5624">
        <v>1364.508</v>
      </c>
      <c r="G5624">
        <v>68.013999999999996</v>
      </c>
      <c r="H5624">
        <v>64.028999999999996</v>
      </c>
      <c r="I5624">
        <v>294.92899999999997</v>
      </c>
      <c r="J5624">
        <v>4.1639999999999997</v>
      </c>
      <c r="K5624">
        <v>13.093</v>
      </c>
      <c r="L5624">
        <v>90.741</v>
      </c>
      <c r="M5624">
        <v>28817.557000000001</v>
      </c>
      <c r="N5624">
        <v>871.66499999999996</v>
      </c>
      <c r="O5624">
        <v>0</v>
      </c>
      <c r="P5624">
        <v>-0.58199999999999996</v>
      </c>
      <c r="Q5624">
        <v>233.70599999999999</v>
      </c>
      <c r="R5624">
        <v>27946.473000000002</v>
      </c>
      <c r="S5624">
        <v>27712.768</v>
      </c>
    </row>
    <row r="5625" spans="1:19" x14ac:dyDescent="0.3">
      <c r="A5625">
        <v>2021</v>
      </c>
      <c r="B5625">
        <v>8</v>
      </c>
      <c r="C5625">
        <v>23</v>
      </c>
      <c r="D5625">
        <v>8</v>
      </c>
      <c r="E5625">
        <v>29344.934000000001</v>
      </c>
      <c r="F5625">
        <v>1271.4690000000001</v>
      </c>
      <c r="G5625">
        <v>72.700999999999993</v>
      </c>
      <c r="H5625">
        <v>62.585000000000001</v>
      </c>
      <c r="I5625">
        <v>488.18</v>
      </c>
      <c r="J5625">
        <v>4.9000000000000004</v>
      </c>
      <c r="K5625">
        <v>7.6379999999999999</v>
      </c>
      <c r="L5625">
        <v>92.548000000000002</v>
      </c>
      <c r="M5625">
        <v>31272.256000000001</v>
      </c>
      <c r="N5625">
        <v>3264.4340000000002</v>
      </c>
      <c r="O5625">
        <v>-27.806999999999999</v>
      </c>
      <c r="P5625">
        <v>0.29099999999999998</v>
      </c>
      <c r="Q5625">
        <v>283.17200000000003</v>
      </c>
      <c r="R5625">
        <v>28035.337</v>
      </c>
      <c r="S5625">
        <v>27752.164000000001</v>
      </c>
    </row>
    <row r="5626" spans="1:19" x14ac:dyDescent="0.3">
      <c r="A5626">
        <v>2021</v>
      </c>
      <c r="B5626">
        <v>8</v>
      </c>
      <c r="C5626">
        <v>23</v>
      </c>
      <c r="D5626">
        <v>9</v>
      </c>
      <c r="E5626">
        <v>31560.791000000001</v>
      </c>
      <c r="F5626">
        <v>1187.818</v>
      </c>
      <c r="G5626">
        <v>78.134</v>
      </c>
      <c r="H5626">
        <v>59.012</v>
      </c>
      <c r="I5626">
        <v>601.69799999999998</v>
      </c>
      <c r="J5626">
        <v>5.4370000000000003</v>
      </c>
      <c r="K5626">
        <v>8.0589999999999993</v>
      </c>
      <c r="L5626">
        <v>93.391000000000005</v>
      </c>
      <c r="M5626">
        <v>33516.205999999998</v>
      </c>
      <c r="N5626">
        <v>5691.4930000000004</v>
      </c>
      <c r="O5626">
        <v>-71.828999999999994</v>
      </c>
      <c r="P5626">
        <v>0.41799999999999998</v>
      </c>
      <c r="Q5626">
        <v>327.73500000000001</v>
      </c>
      <c r="R5626">
        <v>27896.124</v>
      </c>
      <c r="S5626">
        <v>27568.387999999999</v>
      </c>
    </row>
    <row r="5627" spans="1:19" x14ac:dyDescent="0.3">
      <c r="A5627">
        <v>2021</v>
      </c>
      <c r="B5627">
        <v>8</v>
      </c>
      <c r="C5627">
        <v>23</v>
      </c>
      <c r="D5627">
        <v>10</v>
      </c>
      <c r="E5627">
        <v>33900.932000000001</v>
      </c>
      <c r="F5627">
        <v>1112.9490000000001</v>
      </c>
      <c r="G5627">
        <v>84.849000000000004</v>
      </c>
      <c r="H5627">
        <v>56.734000000000002</v>
      </c>
      <c r="I5627">
        <v>568.28399999999999</v>
      </c>
      <c r="J5627">
        <v>5.7370000000000001</v>
      </c>
      <c r="K5627">
        <v>16.454999999999998</v>
      </c>
      <c r="L5627">
        <v>93.91</v>
      </c>
      <c r="M5627">
        <v>35755.000999999997</v>
      </c>
      <c r="N5627">
        <v>7620.2179999999998</v>
      </c>
      <c r="O5627">
        <v>-95.037000000000006</v>
      </c>
      <c r="P5627">
        <v>1.3819999999999999</v>
      </c>
      <c r="Q5627">
        <v>365.25099999999998</v>
      </c>
      <c r="R5627">
        <v>28228.438999999998</v>
      </c>
      <c r="S5627">
        <v>27863.187999999998</v>
      </c>
    </row>
    <row r="5628" spans="1:19" x14ac:dyDescent="0.3">
      <c r="A5628">
        <v>2021</v>
      </c>
      <c r="B5628">
        <v>8</v>
      </c>
      <c r="C5628">
        <v>23</v>
      </c>
      <c r="D5628">
        <v>11</v>
      </c>
      <c r="E5628">
        <v>35923.262000000002</v>
      </c>
      <c r="F5628">
        <v>1040.0419999999999</v>
      </c>
      <c r="G5628">
        <v>91.834999999999994</v>
      </c>
      <c r="H5628">
        <v>55.970999999999997</v>
      </c>
      <c r="I5628">
        <v>483.69600000000003</v>
      </c>
      <c r="J5628">
        <v>5.8719999999999999</v>
      </c>
      <c r="K5628">
        <v>18.925999999999998</v>
      </c>
      <c r="L5628">
        <v>94.233999999999995</v>
      </c>
      <c r="M5628">
        <v>37622.002999999997</v>
      </c>
      <c r="N5628">
        <v>8875.6080000000002</v>
      </c>
      <c r="O5628">
        <v>-81.373999999999995</v>
      </c>
      <c r="P5628">
        <v>3.6040000000000001</v>
      </c>
      <c r="Q5628">
        <v>400.24200000000002</v>
      </c>
      <c r="R5628">
        <v>28824.164000000001</v>
      </c>
      <c r="S5628">
        <v>28423.922999999999</v>
      </c>
    </row>
    <row r="5629" spans="1:19" x14ac:dyDescent="0.3">
      <c r="A5629">
        <v>2021</v>
      </c>
      <c r="B5629">
        <v>8</v>
      </c>
      <c r="C5629">
        <v>23</v>
      </c>
      <c r="D5629">
        <v>12</v>
      </c>
      <c r="E5629">
        <v>37663.313999999998</v>
      </c>
      <c r="F5629">
        <v>973.04200000000003</v>
      </c>
      <c r="G5629">
        <v>98.418000000000006</v>
      </c>
      <c r="H5629">
        <v>55.496000000000002</v>
      </c>
      <c r="I5629">
        <v>447.51600000000002</v>
      </c>
      <c r="J5629">
        <v>5.8419999999999996</v>
      </c>
      <c r="K5629">
        <v>8.2270000000000003</v>
      </c>
      <c r="L5629">
        <v>94.451999999999998</v>
      </c>
      <c r="M5629">
        <v>39247.89</v>
      </c>
      <c r="N5629">
        <v>9497.5159999999996</v>
      </c>
      <c r="O5629">
        <v>-40.863</v>
      </c>
      <c r="P5629">
        <v>7.3280000000000003</v>
      </c>
      <c r="Q5629">
        <v>432.34199999999998</v>
      </c>
      <c r="R5629">
        <v>29783.909</v>
      </c>
      <c r="S5629">
        <v>29351.565999999999</v>
      </c>
    </row>
    <row r="5630" spans="1:19" x14ac:dyDescent="0.3">
      <c r="A5630">
        <v>2021</v>
      </c>
      <c r="B5630">
        <v>8</v>
      </c>
      <c r="C5630">
        <v>23</v>
      </c>
      <c r="D5630">
        <v>13</v>
      </c>
      <c r="E5630">
        <v>39485.705000000002</v>
      </c>
      <c r="F5630">
        <v>842.49699999999996</v>
      </c>
      <c r="G5630">
        <v>104.43</v>
      </c>
      <c r="H5630">
        <v>56.53</v>
      </c>
      <c r="I5630">
        <v>423.50099999999998</v>
      </c>
      <c r="J5630">
        <v>5.7359999999999998</v>
      </c>
      <c r="K5630">
        <v>5.9640000000000004</v>
      </c>
      <c r="L5630">
        <v>94.67</v>
      </c>
      <c r="M5630">
        <v>40914.603000000003</v>
      </c>
      <c r="N5630">
        <v>9388.0290000000005</v>
      </c>
      <c r="O5630">
        <v>-14.436</v>
      </c>
      <c r="P5630">
        <v>7.9219999999999997</v>
      </c>
      <c r="Q5630">
        <v>462.11799999999999</v>
      </c>
      <c r="R5630">
        <v>31533.088</v>
      </c>
      <c r="S5630">
        <v>31070.97</v>
      </c>
    </row>
    <row r="5631" spans="1:19" x14ac:dyDescent="0.3">
      <c r="A5631">
        <v>2021</v>
      </c>
      <c r="B5631">
        <v>8</v>
      </c>
      <c r="C5631">
        <v>23</v>
      </c>
      <c r="D5631">
        <v>14</v>
      </c>
      <c r="E5631">
        <v>40976.42</v>
      </c>
      <c r="F5631">
        <v>773.245</v>
      </c>
      <c r="G5631">
        <v>108.249</v>
      </c>
      <c r="H5631">
        <v>54.908000000000001</v>
      </c>
      <c r="I5631">
        <v>351.24599999999998</v>
      </c>
      <c r="J5631">
        <v>5.0949999999999998</v>
      </c>
      <c r="K5631">
        <v>-10.901</v>
      </c>
      <c r="L5631">
        <v>94.804000000000002</v>
      </c>
      <c r="M5631">
        <v>42244.817000000003</v>
      </c>
      <c r="N5631">
        <v>8774.5540000000001</v>
      </c>
      <c r="O5631">
        <v>-4.9039999999999999</v>
      </c>
      <c r="P5631">
        <v>5.52</v>
      </c>
      <c r="Q5631">
        <v>488.81799999999998</v>
      </c>
      <c r="R5631">
        <v>33469.648000000001</v>
      </c>
      <c r="S5631">
        <v>32980.83</v>
      </c>
    </row>
    <row r="5632" spans="1:19" x14ac:dyDescent="0.3">
      <c r="A5632">
        <v>2021</v>
      </c>
      <c r="B5632">
        <v>8</v>
      </c>
      <c r="C5632">
        <v>23</v>
      </c>
      <c r="D5632">
        <v>15</v>
      </c>
      <c r="E5632">
        <v>41849.508000000002</v>
      </c>
      <c r="F5632">
        <v>748.58699999999999</v>
      </c>
      <c r="G5632">
        <v>111.35599999999999</v>
      </c>
      <c r="H5632">
        <v>54.718000000000004</v>
      </c>
      <c r="I5632">
        <v>284.096</v>
      </c>
      <c r="J5632">
        <v>4.0839999999999996</v>
      </c>
      <c r="K5632">
        <v>-15.343</v>
      </c>
      <c r="L5632">
        <v>94.878</v>
      </c>
      <c r="M5632">
        <v>43020.527999999998</v>
      </c>
      <c r="N5632">
        <v>7556.567</v>
      </c>
      <c r="O5632">
        <v>-1.0189999999999999</v>
      </c>
      <c r="P5632">
        <v>6.7050000000000001</v>
      </c>
      <c r="Q5632">
        <v>506.73700000000002</v>
      </c>
      <c r="R5632">
        <v>35458.275000000001</v>
      </c>
      <c r="S5632">
        <v>34951.538</v>
      </c>
    </row>
    <row r="5633" spans="1:19" x14ac:dyDescent="0.3">
      <c r="A5633">
        <v>2021</v>
      </c>
      <c r="B5633">
        <v>8</v>
      </c>
      <c r="C5633">
        <v>23</v>
      </c>
      <c r="D5633">
        <v>16</v>
      </c>
      <c r="E5633">
        <v>41902.044999999998</v>
      </c>
      <c r="F5633">
        <v>715.71299999999997</v>
      </c>
      <c r="G5633">
        <v>113.55</v>
      </c>
      <c r="H5633">
        <v>55.597000000000001</v>
      </c>
      <c r="I5633">
        <v>91.177000000000007</v>
      </c>
      <c r="J5633">
        <v>1.821</v>
      </c>
      <c r="K5633">
        <v>-71.486999999999995</v>
      </c>
      <c r="L5633">
        <v>94.896000000000001</v>
      </c>
      <c r="M5633">
        <v>42789.762000000002</v>
      </c>
      <c r="N5633">
        <v>5702.6880000000001</v>
      </c>
      <c r="O5633">
        <v>2.6219999999999999</v>
      </c>
      <c r="P5633">
        <v>6.1719999999999997</v>
      </c>
      <c r="Q5633">
        <v>515.61599999999999</v>
      </c>
      <c r="R5633">
        <v>37078.281000000003</v>
      </c>
      <c r="S5633">
        <v>36562.663999999997</v>
      </c>
    </row>
    <row r="5634" spans="1:19" x14ac:dyDescent="0.3">
      <c r="A5634">
        <v>2021</v>
      </c>
      <c r="B5634">
        <v>8</v>
      </c>
      <c r="C5634">
        <v>23</v>
      </c>
      <c r="D5634">
        <v>17</v>
      </c>
      <c r="E5634">
        <v>41024.841</v>
      </c>
      <c r="F5634">
        <v>697.553</v>
      </c>
      <c r="G5634">
        <v>114.46299999999999</v>
      </c>
      <c r="H5634">
        <v>56.247</v>
      </c>
      <c r="I5634">
        <v>98.588999999999999</v>
      </c>
      <c r="J5634">
        <v>2.069</v>
      </c>
      <c r="K5634">
        <v>-103.557</v>
      </c>
      <c r="L5634">
        <v>94.852000000000004</v>
      </c>
      <c r="M5634">
        <v>41870.595000000001</v>
      </c>
      <c r="N5634">
        <v>3348.7240000000002</v>
      </c>
      <c r="O5634">
        <v>29.838999999999999</v>
      </c>
      <c r="P5634">
        <v>7.298</v>
      </c>
      <c r="Q5634">
        <v>510.97399999999999</v>
      </c>
      <c r="R5634">
        <v>38484.735000000001</v>
      </c>
      <c r="S5634">
        <v>37973.762000000002</v>
      </c>
    </row>
    <row r="5635" spans="1:19" x14ac:dyDescent="0.3">
      <c r="A5635">
        <v>2021</v>
      </c>
      <c r="B5635">
        <v>8</v>
      </c>
      <c r="C5635">
        <v>23</v>
      </c>
      <c r="D5635">
        <v>18</v>
      </c>
      <c r="E5635">
        <v>39129.631999999998</v>
      </c>
      <c r="F5635">
        <v>731.52200000000005</v>
      </c>
      <c r="G5635">
        <v>113.79600000000001</v>
      </c>
      <c r="H5635">
        <v>57.792000000000002</v>
      </c>
      <c r="I5635">
        <v>124.655</v>
      </c>
      <c r="J5635">
        <v>2.0009999999999999</v>
      </c>
      <c r="K5635">
        <v>-102.639</v>
      </c>
      <c r="L5635">
        <v>94.700999999999993</v>
      </c>
      <c r="M5635">
        <v>40037.663999999997</v>
      </c>
      <c r="N5635">
        <v>917.59900000000005</v>
      </c>
      <c r="O5635">
        <v>75.215000000000003</v>
      </c>
      <c r="P5635">
        <v>-2.7010000000000001</v>
      </c>
      <c r="Q5635">
        <v>483.46300000000002</v>
      </c>
      <c r="R5635">
        <v>39047.550000000003</v>
      </c>
      <c r="S5635">
        <v>38564.087</v>
      </c>
    </row>
    <row r="5636" spans="1:19" x14ac:dyDescent="0.3">
      <c r="A5636">
        <v>2021</v>
      </c>
      <c r="B5636">
        <v>8</v>
      </c>
      <c r="C5636">
        <v>23</v>
      </c>
      <c r="D5636">
        <v>19</v>
      </c>
      <c r="E5636">
        <v>37251.021999999997</v>
      </c>
      <c r="F5636">
        <v>773.77</v>
      </c>
      <c r="G5636">
        <v>109.723</v>
      </c>
      <c r="H5636">
        <v>57.53</v>
      </c>
      <c r="I5636">
        <v>137.489</v>
      </c>
      <c r="J5636">
        <v>1.8859999999999999</v>
      </c>
      <c r="K5636">
        <v>-105.07299999999999</v>
      </c>
      <c r="L5636">
        <v>94.477999999999994</v>
      </c>
      <c r="M5636">
        <v>38211.103000000003</v>
      </c>
      <c r="N5636">
        <v>36.006</v>
      </c>
      <c r="O5636">
        <v>89.507999999999996</v>
      </c>
      <c r="P5636">
        <v>1.9970000000000001</v>
      </c>
      <c r="Q5636">
        <v>430.86900000000003</v>
      </c>
      <c r="R5636">
        <v>38083.591999999997</v>
      </c>
      <c r="S5636">
        <v>37652.722000000002</v>
      </c>
    </row>
    <row r="5637" spans="1:19" x14ac:dyDescent="0.3">
      <c r="A5637">
        <v>2021</v>
      </c>
      <c r="B5637">
        <v>8</v>
      </c>
      <c r="C5637">
        <v>23</v>
      </c>
      <c r="D5637">
        <v>20</v>
      </c>
      <c r="E5637">
        <v>36874.673000000003</v>
      </c>
      <c r="F5637">
        <v>829.07399999999996</v>
      </c>
      <c r="G5637">
        <v>103.77200000000001</v>
      </c>
      <c r="H5637">
        <v>58.192999999999998</v>
      </c>
      <c r="I5637">
        <v>165.87</v>
      </c>
      <c r="J5637">
        <v>3.3860000000000001</v>
      </c>
      <c r="K5637">
        <v>-101.232</v>
      </c>
      <c r="L5637">
        <v>94.433999999999997</v>
      </c>
      <c r="M5637">
        <v>37924.398000000001</v>
      </c>
      <c r="N5637">
        <v>0</v>
      </c>
      <c r="O5637">
        <v>84.366</v>
      </c>
      <c r="P5637">
        <v>5.4039999999999999</v>
      </c>
      <c r="Q5637">
        <v>374.60199999999998</v>
      </c>
      <c r="R5637">
        <v>37834.629000000001</v>
      </c>
      <c r="S5637">
        <v>37460.025999999998</v>
      </c>
    </row>
    <row r="5638" spans="1:19" x14ac:dyDescent="0.3">
      <c r="A5638">
        <v>2021</v>
      </c>
      <c r="B5638">
        <v>8</v>
      </c>
      <c r="C5638">
        <v>23</v>
      </c>
      <c r="D5638">
        <v>21</v>
      </c>
      <c r="E5638">
        <v>34551.957000000002</v>
      </c>
      <c r="F5638">
        <v>930.74400000000003</v>
      </c>
      <c r="G5638">
        <v>98.891999999999996</v>
      </c>
      <c r="H5638">
        <v>60.231000000000002</v>
      </c>
      <c r="I5638">
        <v>599.99599999999998</v>
      </c>
      <c r="J5638">
        <v>6.1710000000000003</v>
      </c>
      <c r="K5638">
        <v>-22.824000000000002</v>
      </c>
      <c r="L5638">
        <v>94.066999999999993</v>
      </c>
      <c r="M5638">
        <v>36220.341999999997</v>
      </c>
      <c r="N5638">
        <v>0</v>
      </c>
      <c r="O5638">
        <v>0</v>
      </c>
      <c r="P5638">
        <v>1.637</v>
      </c>
      <c r="Q5638">
        <v>328.36799999999999</v>
      </c>
      <c r="R5638">
        <v>36218.705000000002</v>
      </c>
      <c r="S5638">
        <v>35890.337</v>
      </c>
    </row>
    <row r="5639" spans="1:19" x14ac:dyDescent="0.3">
      <c r="A5639">
        <v>2021</v>
      </c>
      <c r="B5639">
        <v>8</v>
      </c>
      <c r="C5639">
        <v>23</v>
      </c>
      <c r="D5639">
        <v>22</v>
      </c>
      <c r="E5639">
        <v>31016.789000000001</v>
      </c>
      <c r="F5639">
        <v>1123.6030000000001</v>
      </c>
      <c r="G5639">
        <v>91.712000000000003</v>
      </c>
      <c r="H5639">
        <v>61.813000000000002</v>
      </c>
      <c r="I5639">
        <v>669.53200000000004</v>
      </c>
      <c r="J5639">
        <v>5.7759999999999998</v>
      </c>
      <c r="K5639">
        <v>14.782</v>
      </c>
      <c r="L5639">
        <v>93.234999999999999</v>
      </c>
      <c r="M5639">
        <v>32985.53</v>
      </c>
      <c r="N5639">
        <v>0</v>
      </c>
      <c r="O5639">
        <v>0</v>
      </c>
      <c r="P5639">
        <v>-11.151</v>
      </c>
      <c r="Q5639">
        <v>288.35399999999998</v>
      </c>
      <c r="R5639">
        <v>32996.680999999997</v>
      </c>
      <c r="S5639">
        <v>32708.327000000001</v>
      </c>
    </row>
    <row r="5640" spans="1:19" x14ac:dyDescent="0.3">
      <c r="A5640">
        <v>2021</v>
      </c>
      <c r="B5640">
        <v>8</v>
      </c>
      <c r="C5640">
        <v>23</v>
      </c>
      <c r="D5640">
        <v>23</v>
      </c>
      <c r="E5640">
        <v>28007.169000000002</v>
      </c>
      <c r="F5640">
        <v>1292.2560000000001</v>
      </c>
      <c r="G5640">
        <v>83.278000000000006</v>
      </c>
      <c r="H5640">
        <v>62.643000000000001</v>
      </c>
      <c r="I5640">
        <v>1124.624</v>
      </c>
      <c r="J5640">
        <v>6.3360000000000003</v>
      </c>
      <c r="K5640">
        <v>34.908999999999999</v>
      </c>
      <c r="L5640">
        <v>91.56</v>
      </c>
      <c r="M5640">
        <v>30619.498</v>
      </c>
      <c r="N5640">
        <v>0</v>
      </c>
      <c r="O5640">
        <v>0</v>
      </c>
      <c r="P5640">
        <v>-14.542</v>
      </c>
      <c r="Q5640">
        <v>244.315</v>
      </c>
      <c r="R5640">
        <v>30634.04</v>
      </c>
      <c r="S5640">
        <v>30389.724999999999</v>
      </c>
    </row>
    <row r="5641" spans="1:19" x14ac:dyDescent="0.3">
      <c r="A5641">
        <v>2021</v>
      </c>
      <c r="B5641">
        <v>8</v>
      </c>
      <c r="C5641">
        <v>23</v>
      </c>
      <c r="D5641">
        <v>24</v>
      </c>
      <c r="E5641">
        <v>25770.35</v>
      </c>
      <c r="F5641">
        <v>1556.354</v>
      </c>
      <c r="G5641">
        <v>76.010000000000005</v>
      </c>
      <c r="H5641">
        <v>62.627000000000002</v>
      </c>
      <c r="I5641">
        <v>999.05899999999997</v>
      </c>
      <c r="J5641">
        <v>6.2009999999999996</v>
      </c>
      <c r="K5641">
        <v>41.368000000000002</v>
      </c>
      <c r="L5641">
        <v>89.882000000000005</v>
      </c>
      <c r="M5641">
        <v>28525.841</v>
      </c>
      <c r="N5641">
        <v>0</v>
      </c>
      <c r="O5641">
        <v>0</v>
      </c>
      <c r="P5641">
        <v>-23.413</v>
      </c>
      <c r="Q5641">
        <v>207.76499999999999</v>
      </c>
      <c r="R5641">
        <v>28549.254000000001</v>
      </c>
      <c r="S5641">
        <v>28341.488000000001</v>
      </c>
    </row>
    <row r="5642" spans="1:19" x14ac:dyDescent="0.3">
      <c r="A5642">
        <v>2021</v>
      </c>
      <c r="B5642">
        <v>8</v>
      </c>
      <c r="C5642">
        <v>24</v>
      </c>
      <c r="D5642">
        <v>1</v>
      </c>
      <c r="E5642">
        <v>24140.166000000001</v>
      </c>
      <c r="F5642">
        <v>1683.3140000000001</v>
      </c>
      <c r="G5642">
        <v>71.385000000000005</v>
      </c>
      <c r="H5642">
        <v>62.436</v>
      </c>
      <c r="I5642">
        <v>709.25599999999997</v>
      </c>
      <c r="J5642">
        <v>6.0380000000000003</v>
      </c>
      <c r="K5642">
        <v>37.012999999999998</v>
      </c>
      <c r="L5642">
        <v>88.79</v>
      </c>
      <c r="M5642">
        <v>26727.014999999999</v>
      </c>
      <c r="N5642">
        <v>0</v>
      </c>
      <c r="O5642">
        <v>0</v>
      </c>
      <c r="P5642">
        <v>-19.059999999999999</v>
      </c>
      <c r="Q5642">
        <v>180.48</v>
      </c>
      <c r="R5642">
        <v>26746.075000000001</v>
      </c>
      <c r="S5642">
        <v>26565.595000000001</v>
      </c>
    </row>
    <row r="5643" spans="1:19" x14ac:dyDescent="0.3">
      <c r="A5643">
        <v>2021</v>
      </c>
      <c r="B5643">
        <v>8</v>
      </c>
      <c r="C5643">
        <v>24</v>
      </c>
      <c r="D5643">
        <v>2</v>
      </c>
      <c r="E5643">
        <v>23042.127</v>
      </c>
      <c r="F5643">
        <v>1800.98</v>
      </c>
      <c r="G5643">
        <v>67.153999999999996</v>
      </c>
      <c r="H5643">
        <v>62.353000000000002</v>
      </c>
      <c r="I5643">
        <v>424.76799999999997</v>
      </c>
      <c r="J5643">
        <v>5.9470000000000001</v>
      </c>
      <c r="K5643">
        <v>31.681000000000001</v>
      </c>
      <c r="L5643">
        <v>88.144999999999996</v>
      </c>
      <c r="M5643">
        <v>25456.001</v>
      </c>
      <c r="N5643">
        <v>0</v>
      </c>
      <c r="O5643">
        <v>0</v>
      </c>
      <c r="P5643">
        <v>-14.534000000000001</v>
      </c>
      <c r="Q5643">
        <v>167.99199999999999</v>
      </c>
      <c r="R5643">
        <v>25470.535</v>
      </c>
      <c r="S5643">
        <v>25302.543000000001</v>
      </c>
    </row>
    <row r="5644" spans="1:19" x14ac:dyDescent="0.3">
      <c r="A5644">
        <v>2021</v>
      </c>
      <c r="B5644">
        <v>8</v>
      </c>
      <c r="C5644">
        <v>24</v>
      </c>
      <c r="D5644">
        <v>3</v>
      </c>
      <c r="E5644">
        <v>22563.738000000001</v>
      </c>
      <c r="F5644">
        <v>1807.152</v>
      </c>
      <c r="G5644">
        <v>64.555999999999997</v>
      </c>
      <c r="H5644">
        <v>62.521999999999998</v>
      </c>
      <c r="I5644">
        <v>241.59299999999999</v>
      </c>
      <c r="J5644">
        <v>5.7679999999999998</v>
      </c>
      <c r="K5644">
        <v>28.518999999999998</v>
      </c>
      <c r="L5644">
        <v>87.873000000000005</v>
      </c>
      <c r="M5644">
        <v>24797.165000000001</v>
      </c>
      <c r="N5644">
        <v>0</v>
      </c>
      <c r="O5644">
        <v>0</v>
      </c>
      <c r="P5644">
        <v>-8.3719999999999999</v>
      </c>
      <c r="Q5644">
        <v>162.102</v>
      </c>
      <c r="R5644">
        <v>24805.537</v>
      </c>
      <c r="S5644">
        <v>24643.435000000001</v>
      </c>
    </row>
    <row r="5645" spans="1:19" x14ac:dyDescent="0.3">
      <c r="A5645">
        <v>2021</v>
      </c>
      <c r="B5645">
        <v>8</v>
      </c>
      <c r="C5645">
        <v>24</v>
      </c>
      <c r="D5645">
        <v>4</v>
      </c>
      <c r="E5645">
        <v>22787.705000000002</v>
      </c>
      <c r="F5645">
        <v>1811.9480000000001</v>
      </c>
      <c r="G5645">
        <v>63.844999999999999</v>
      </c>
      <c r="H5645">
        <v>62.881999999999998</v>
      </c>
      <c r="I5645">
        <v>121.383</v>
      </c>
      <c r="J5645">
        <v>4.4950000000000001</v>
      </c>
      <c r="K5645">
        <v>27.068999999999999</v>
      </c>
      <c r="L5645">
        <v>87.998000000000005</v>
      </c>
      <c r="M5645">
        <v>24903.48</v>
      </c>
      <c r="N5645">
        <v>0</v>
      </c>
      <c r="O5645">
        <v>0</v>
      </c>
      <c r="P5645">
        <v>-5.274</v>
      </c>
      <c r="Q5645">
        <v>162.55600000000001</v>
      </c>
      <c r="R5645">
        <v>24908.754000000001</v>
      </c>
      <c r="S5645">
        <v>24746.198</v>
      </c>
    </row>
    <row r="5646" spans="1:19" x14ac:dyDescent="0.3">
      <c r="A5646">
        <v>2021</v>
      </c>
      <c r="B5646">
        <v>8</v>
      </c>
      <c r="C5646">
        <v>24</v>
      </c>
      <c r="D5646">
        <v>5</v>
      </c>
      <c r="E5646">
        <v>24023.558000000001</v>
      </c>
      <c r="F5646">
        <v>1706.076</v>
      </c>
      <c r="G5646">
        <v>64.099000000000004</v>
      </c>
      <c r="H5646">
        <v>63.433999999999997</v>
      </c>
      <c r="I5646">
        <v>84.954999999999998</v>
      </c>
      <c r="J5646">
        <v>2.8220000000000001</v>
      </c>
      <c r="K5646">
        <v>12.629</v>
      </c>
      <c r="L5646">
        <v>88.734999999999999</v>
      </c>
      <c r="M5646">
        <v>25982.208999999999</v>
      </c>
      <c r="N5646">
        <v>0</v>
      </c>
      <c r="O5646">
        <v>0</v>
      </c>
      <c r="P5646">
        <v>-5.5880000000000001</v>
      </c>
      <c r="Q5646">
        <v>173.24700000000001</v>
      </c>
      <c r="R5646">
        <v>25987.795999999998</v>
      </c>
      <c r="S5646">
        <v>25814.548999999999</v>
      </c>
    </row>
    <row r="5647" spans="1:19" x14ac:dyDescent="0.3">
      <c r="A5647">
        <v>2021</v>
      </c>
      <c r="B5647">
        <v>8</v>
      </c>
      <c r="C5647">
        <v>24</v>
      </c>
      <c r="D5647">
        <v>6</v>
      </c>
      <c r="E5647">
        <v>25797.94</v>
      </c>
      <c r="F5647">
        <v>1526.683</v>
      </c>
      <c r="G5647">
        <v>66.513000000000005</v>
      </c>
      <c r="H5647">
        <v>64.406000000000006</v>
      </c>
      <c r="I5647">
        <v>149.79499999999999</v>
      </c>
      <c r="J5647">
        <v>3.399</v>
      </c>
      <c r="K5647">
        <v>5.8339999999999996</v>
      </c>
      <c r="L5647">
        <v>89.876999999999995</v>
      </c>
      <c r="M5647">
        <v>27637.934000000001</v>
      </c>
      <c r="N5647">
        <v>31.774000000000001</v>
      </c>
      <c r="O5647">
        <v>0</v>
      </c>
      <c r="P5647">
        <v>-1.22</v>
      </c>
      <c r="Q5647">
        <v>195.19200000000001</v>
      </c>
      <c r="R5647">
        <v>27607.38</v>
      </c>
      <c r="S5647">
        <v>27412.187999999998</v>
      </c>
    </row>
    <row r="5648" spans="1:19" x14ac:dyDescent="0.3">
      <c r="A5648">
        <v>2021</v>
      </c>
      <c r="B5648">
        <v>8</v>
      </c>
      <c r="C5648">
        <v>24</v>
      </c>
      <c r="D5648">
        <v>7</v>
      </c>
      <c r="E5648">
        <v>27920.832999999999</v>
      </c>
      <c r="F5648">
        <v>1364.508</v>
      </c>
      <c r="G5648">
        <v>68.671999999999997</v>
      </c>
      <c r="H5648">
        <v>64.355999999999995</v>
      </c>
      <c r="I5648">
        <v>294.92899999999997</v>
      </c>
      <c r="J5648">
        <v>4.1639999999999997</v>
      </c>
      <c r="K5648">
        <v>13.337</v>
      </c>
      <c r="L5648">
        <v>91.72</v>
      </c>
      <c r="M5648">
        <v>29753.847000000002</v>
      </c>
      <c r="N5648">
        <v>871.66499999999996</v>
      </c>
      <c r="O5648">
        <v>0</v>
      </c>
      <c r="P5648">
        <v>-0.58199999999999996</v>
      </c>
      <c r="Q5648">
        <v>231.898</v>
      </c>
      <c r="R5648">
        <v>28882.762999999999</v>
      </c>
      <c r="S5648">
        <v>28650.866000000002</v>
      </c>
    </row>
    <row r="5649" spans="1:19" x14ac:dyDescent="0.3">
      <c r="A5649">
        <v>2021</v>
      </c>
      <c r="B5649">
        <v>8</v>
      </c>
      <c r="C5649">
        <v>24</v>
      </c>
      <c r="D5649">
        <v>8</v>
      </c>
      <c r="E5649">
        <v>30115.504000000001</v>
      </c>
      <c r="F5649">
        <v>1271.4690000000001</v>
      </c>
      <c r="G5649">
        <v>74.710999999999999</v>
      </c>
      <c r="H5649">
        <v>62.837000000000003</v>
      </c>
      <c r="I5649">
        <v>488.18</v>
      </c>
      <c r="J5649">
        <v>4.9000000000000004</v>
      </c>
      <c r="K5649">
        <v>7.8330000000000002</v>
      </c>
      <c r="L5649">
        <v>93.015000000000001</v>
      </c>
      <c r="M5649">
        <v>32043.738000000001</v>
      </c>
      <c r="N5649">
        <v>3264.4340000000002</v>
      </c>
      <c r="O5649">
        <v>-27.806999999999999</v>
      </c>
      <c r="P5649">
        <v>0.29099999999999998</v>
      </c>
      <c r="Q5649">
        <v>279.55099999999999</v>
      </c>
      <c r="R5649">
        <v>28806.82</v>
      </c>
      <c r="S5649">
        <v>28527.268</v>
      </c>
    </row>
    <row r="5650" spans="1:19" x14ac:dyDescent="0.3">
      <c r="A5650">
        <v>2021</v>
      </c>
      <c r="B5650">
        <v>8</v>
      </c>
      <c r="C5650">
        <v>24</v>
      </c>
      <c r="D5650">
        <v>9</v>
      </c>
      <c r="E5650">
        <v>32817.608</v>
      </c>
      <c r="F5650">
        <v>1187.818</v>
      </c>
      <c r="G5650">
        <v>81.066000000000003</v>
      </c>
      <c r="H5650">
        <v>59.244</v>
      </c>
      <c r="I5650">
        <v>601.69799999999998</v>
      </c>
      <c r="J5650">
        <v>5.4370000000000003</v>
      </c>
      <c r="K5650">
        <v>7.9740000000000002</v>
      </c>
      <c r="L5650">
        <v>93.73</v>
      </c>
      <c r="M5650">
        <v>34773.508999999998</v>
      </c>
      <c r="N5650">
        <v>5691.4930000000004</v>
      </c>
      <c r="O5650">
        <v>-71.828999999999994</v>
      </c>
      <c r="P5650">
        <v>0.41799999999999998</v>
      </c>
      <c r="Q5650">
        <v>321.99</v>
      </c>
      <c r="R5650">
        <v>29153.427</v>
      </c>
      <c r="S5650">
        <v>28831.437000000002</v>
      </c>
    </row>
    <row r="5651" spans="1:19" x14ac:dyDescent="0.3">
      <c r="A5651">
        <v>2021</v>
      </c>
      <c r="B5651">
        <v>8</v>
      </c>
      <c r="C5651">
        <v>24</v>
      </c>
      <c r="D5651">
        <v>10</v>
      </c>
      <c r="E5651">
        <v>35574.591</v>
      </c>
      <c r="F5651">
        <v>1112.9490000000001</v>
      </c>
      <c r="G5651">
        <v>89.052999999999997</v>
      </c>
      <c r="H5651">
        <v>56.863</v>
      </c>
      <c r="I5651">
        <v>568.28399999999999</v>
      </c>
      <c r="J5651">
        <v>5.7370000000000001</v>
      </c>
      <c r="K5651">
        <v>15.62</v>
      </c>
      <c r="L5651">
        <v>94.218999999999994</v>
      </c>
      <c r="M5651">
        <v>37428.264000000003</v>
      </c>
      <c r="N5651">
        <v>7620.2179999999998</v>
      </c>
      <c r="O5651">
        <v>-95.037000000000006</v>
      </c>
      <c r="P5651">
        <v>1.3819999999999999</v>
      </c>
      <c r="Q5651">
        <v>357.30900000000003</v>
      </c>
      <c r="R5651">
        <v>29901.701000000001</v>
      </c>
      <c r="S5651">
        <v>29544.392</v>
      </c>
    </row>
    <row r="5652" spans="1:19" x14ac:dyDescent="0.3">
      <c r="A5652">
        <v>2021</v>
      </c>
      <c r="B5652">
        <v>8</v>
      </c>
      <c r="C5652">
        <v>24</v>
      </c>
      <c r="D5652">
        <v>11</v>
      </c>
      <c r="E5652">
        <v>37932.489000000001</v>
      </c>
      <c r="F5652">
        <v>1040.0419999999999</v>
      </c>
      <c r="G5652">
        <v>95.1</v>
      </c>
      <c r="H5652">
        <v>56.107999999999997</v>
      </c>
      <c r="I5652">
        <v>483.69600000000003</v>
      </c>
      <c r="J5652">
        <v>5.8719999999999999</v>
      </c>
      <c r="K5652">
        <v>17.741</v>
      </c>
      <c r="L5652">
        <v>94.531999999999996</v>
      </c>
      <c r="M5652">
        <v>39630.478999999999</v>
      </c>
      <c r="N5652">
        <v>8875.6080000000002</v>
      </c>
      <c r="O5652">
        <v>-81.373999999999995</v>
      </c>
      <c r="P5652">
        <v>3.6040000000000001</v>
      </c>
      <c r="Q5652">
        <v>390.39499999999998</v>
      </c>
      <c r="R5652">
        <v>30832.641</v>
      </c>
      <c r="S5652">
        <v>30442.246999999999</v>
      </c>
    </row>
    <row r="5653" spans="1:19" x14ac:dyDescent="0.3">
      <c r="A5653">
        <v>2021</v>
      </c>
      <c r="B5653">
        <v>8</v>
      </c>
      <c r="C5653">
        <v>24</v>
      </c>
      <c r="D5653">
        <v>12</v>
      </c>
      <c r="E5653">
        <v>39860.917999999998</v>
      </c>
      <c r="F5653">
        <v>973.04200000000003</v>
      </c>
      <c r="G5653">
        <v>101.32299999999999</v>
      </c>
      <c r="H5653">
        <v>55.63</v>
      </c>
      <c r="I5653">
        <v>447.51600000000002</v>
      </c>
      <c r="J5653">
        <v>5.8419999999999996</v>
      </c>
      <c r="K5653">
        <v>7.319</v>
      </c>
      <c r="L5653">
        <v>94.727999999999994</v>
      </c>
      <c r="M5653">
        <v>41444.995999999999</v>
      </c>
      <c r="N5653">
        <v>9497.5159999999996</v>
      </c>
      <c r="O5653">
        <v>-40.863</v>
      </c>
      <c r="P5653">
        <v>7.3280000000000003</v>
      </c>
      <c r="Q5653">
        <v>419.01400000000001</v>
      </c>
      <c r="R5653">
        <v>31981.013999999999</v>
      </c>
      <c r="S5653">
        <v>31562</v>
      </c>
    </row>
    <row r="5654" spans="1:19" x14ac:dyDescent="0.3">
      <c r="A5654">
        <v>2021</v>
      </c>
      <c r="B5654">
        <v>8</v>
      </c>
      <c r="C5654">
        <v>24</v>
      </c>
      <c r="D5654">
        <v>13</v>
      </c>
      <c r="E5654">
        <v>41976.767</v>
      </c>
      <c r="F5654">
        <v>842.49699999999996</v>
      </c>
      <c r="G5654">
        <v>108.187</v>
      </c>
      <c r="H5654">
        <v>56.658000000000001</v>
      </c>
      <c r="I5654">
        <v>423.50099999999998</v>
      </c>
      <c r="J5654">
        <v>5.7359999999999998</v>
      </c>
      <c r="K5654">
        <v>4.67</v>
      </c>
      <c r="L5654">
        <v>94.891000000000005</v>
      </c>
      <c r="M5654">
        <v>43404.72</v>
      </c>
      <c r="N5654">
        <v>9388.0290000000005</v>
      </c>
      <c r="O5654">
        <v>-14.436</v>
      </c>
      <c r="P5654">
        <v>7.9219999999999997</v>
      </c>
      <c r="Q5654">
        <v>447.44099999999997</v>
      </c>
      <c r="R5654">
        <v>34023.203999999998</v>
      </c>
      <c r="S5654">
        <v>33575.762999999999</v>
      </c>
    </row>
    <row r="5655" spans="1:19" x14ac:dyDescent="0.3">
      <c r="A5655">
        <v>2021</v>
      </c>
      <c r="B5655">
        <v>8</v>
      </c>
      <c r="C5655">
        <v>24</v>
      </c>
      <c r="D5655">
        <v>14</v>
      </c>
      <c r="E5655">
        <v>43615.915999999997</v>
      </c>
      <c r="F5655">
        <v>773.245</v>
      </c>
      <c r="G5655">
        <v>113.524</v>
      </c>
      <c r="H5655">
        <v>55.100999999999999</v>
      </c>
      <c r="I5655">
        <v>351.24599999999998</v>
      </c>
      <c r="J5655">
        <v>5.0949999999999998</v>
      </c>
      <c r="K5655">
        <v>-12.044</v>
      </c>
      <c r="L5655">
        <v>94.989000000000004</v>
      </c>
      <c r="M5655">
        <v>44883.548000000003</v>
      </c>
      <c r="N5655">
        <v>8774.5540000000001</v>
      </c>
      <c r="O5655">
        <v>-4.9039999999999999</v>
      </c>
      <c r="P5655">
        <v>5.52</v>
      </c>
      <c r="Q5655">
        <v>473.66399999999999</v>
      </c>
      <c r="R5655">
        <v>36108.377999999997</v>
      </c>
      <c r="S5655">
        <v>35634.714999999997</v>
      </c>
    </row>
    <row r="5656" spans="1:19" x14ac:dyDescent="0.3">
      <c r="A5656">
        <v>2021</v>
      </c>
      <c r="B5656">
        <v>8</v>
      </c>
      <c r="C5656">
        <v>24</v>
      </c>
      <c r="D5656">
        <v>15</v>
      </c>
      <c r="E5656">
        <v>44636.737000000001</v>
      </c>
      <c r="F5656">
        <v>748.58699999999999</v>
      </c>
      <c r="G5656">
        <v>117.482</v>
      </c>
      <c r="H5656">
        <v>54.939</v>
      </c>
      <c r="I5656">
        <v>284.096</v>
      </c>
      <c r="J5656">
        <v>4.0839999999999996</v>
      </c>
      <c r="K5656">
        <v>-16.895</v>
      </c>
      <c r="L5656">
        <v>95.036000000000001</v>
      </c>
      <c r="M5656">
        <v>45806.582000000002</v>
      </c>
      <c r="N5656">
        <v>7556.567</v>
      </c>
      <c r="O5656">
        <v>-1.0189999999999999</v>
      </c>
      <c r="P5656">
        <v>6.7050000000000001</v>
      </c>
      <c r="Q5656">
        <v>492.745</v>
      </c>
      <c r="R5656">
        <v>38244.33</v>
      </c>
      <c r="S5656">
        <v>37751.584999999999</v>
      </c>
    </row>
    <row r="5657" spans="1:19" x14ac:dyDescent="0.3">
      <c r="A5657">
        <v>2021</v>
      </c>
      <c r="B5657">
        <v>8</v>
      </c>
      <c r="C5657">
        <v>24</v>
      </c>
      <c r="D5657">
        <v>16</v>
      </c>
      <c r="E5657">
        <v>44566.945</v>
      </c>
      <c r="F5657">
        <v>715.71299999999997</v>
      </c>
      <c r="G5657">
        <v>120.414</v>
      </c>
      <c r="H5657">
        <v>55.835000000000001</v>
      </c>
      <c r="I5657">
        <v>91.177000000000007</v>
      </c>
      <c r="J5657">
        <v>1.821</v>
      </c>
      <c r="K5657">
        <v>-73.003</v>
      </c>
      <c r="L5657">
        <v>95.048000000000002</v>
      </c>
      <c r="M5657">
        <v>45453.535000000003</v>
      </c>
      <c r="N5657">
        <v>5702.6880000000001</v>
      </c>
      <c r="O5657">
        <v>2.6219999999999999</v>
      </c>
      <c r="P5657">
        <v>6.1719999999999997</v>
      </c>
      <c r="Q5657">
        <v>502.81599999999997</v>
      </c>
      <c r="R5657">
        <v>39742.053999999996</v>
      </c>
      <c r="S5657">
        <v>39239.237999999998</v>
      </c>
    </row>
    <row r="5658" spans="1:19" x14ac:dyDescent="0.3">
      <c r="A5658">
        <v>2021</v>
      </c>
      <c r="B5658">
        <v>8</v>
      </c>
      <c r="C5658">
        <v>24</v>
      </c>
      <c r="D5658">
        <v>17</v>
      </c>
      <c r="E5658">
        <v>43336.642</v>
      </c>
      <c r="F5658">
        <v>697.553</v>
      </c>
      <c r="G5658">
        <v>121.17700000000001</v>
      </c>
      <c r="H5658">
        <v>56.457999999999998</v>
      </c>
      <c r="I5658">
        <v>98.588999999999999</v>
      </c>
      <c r="J5658">
        <v>2.069</v>
      </c>
      <c r="K5658">
        <v>-108.262</v>
      </c>
      <c r="L5658">
        <v>95.015000000000001</v>
      </c>
      <c r="M5658">
        <v>44178.063999999998</v>
      </c>
      <c r="N5658">
        <v>3348.7240000000002</v>
      </c>
      <c r="O5658">
        <v>29.838999999999999</v>
      </c>
      <c r="P5658">
        <v>7.298</v>
      </c>
      <c r="Q5658">
        <v>497.33300000000003</v>
      </c>
      <c r="R5658">
        <v>40792.203999999998</v>
      </c>
      <c r="S5658">
        <v>40294.870000000003</v>
      </c>
    </row>
    <row r="5659" spans="1:19" x14ac:dyDescent="0.3">
      <c r="A5659">
        <v>2021</v>
      </c>
      <c r="B5659">
        <v>8</v>
      </c>
      <c r="C5659">
        <v>24</v>
      </c>
      <c r="D5659">
        <v>18</v>
      </c>
      <c r="E5659">
        <v>41223.22</v>
      </c>
      <c r="F5659">
        <v>731.52200000000005</v>
      </c>
      <c r="G5659">
        <v>119.773</v>
      </c>
      <c r="H5659">
        <v>58.024000000000001</v>
      </c>
      <c r="I5659">
        <v>124.655</v>
      </c>
      <c r="J5659">
        <v>2.0009999999999999</v>
      </c>
      <c r="K5659">
        <v>-108.328</v>
      </c>
      <c r="L5659">
        <v>94.906000000000006</v>
      </c>
      <c r="M5659">
        <v>42125.999000000003</v>
      </c>
      <c r="N5659">
        <v>917.59900000000005</v>
      </c>
      <c r="O5659">
        <v>75.215000000000003</v>
      </c>
      <c r="P5659">
        <v>-2.7010000000000001</v>
      </c>
      <c r="Q5659">
        <v>469.428</v>
      </c>
      <c r="R5659">
        <v>41135.885999999999</v>
      </c>
      <c r="S5659">
        <v>40666.457000000002</v>
      </c>
    </row>
    <row r="5660" spans="1:19" x14ac:dyDescent="0.3">
      <c r="A5660">
        <v>2021</v>
      </c>
      <c r="B5660">
        <v>8</v>
      </c>
      <c r="C5660">
        <v>24</v>
      </c>
      <c r="D5660">
        <v>19</v>
      </c>
      <c r="E5660">
        <v>39496.343000000001</v>
      </c>
      <c r="F5660">
        <v>773.77</v>
      </c>
      <c r="G5660">
        <v>115.56</v>
      </c>
      <c r="H5660">
        <v>57.71</v>
      </c>
      <c r="I5660">
        <v>137.489</v>
      </c>
      <c r="J5660">
        <v>1.8859999999999999</v>
      </c>
      <c r="K5660">
        <v>-113.22499999999999</v>
      </c>
      <c r="L5660">
        <v>94.751000000000005</v>
      </c>
      <c r="M5660">
        <v>40448.724000000002</v>
      </c>
      <c r="N5660">
        <v>36.006</v>
      </c>
      <c r="O5660">
        <v>89.507999999999996</v>
      </c>
      <c r="P5660">
        <v>1.9970000000000001</v>
      </c>
      <c r="Q5660">
        <v>417.99900000000002</v>
      </c>
      <c r="R5660">
        <v>40321.213000000003</v>
      </c>
      <c r="S5660">
        <v>39903.213000000003</v>
      </c>
    </row>
    <row r="5661" spans="1:19" x14ac:dyDescent="0.3">
      <c r="A5661">
        <v>2021</v>
      </c>
      <c r="B5661">
        <v>8</v>
      </c>
      <c r="C5661">
        <v>24</v>
      </c>
      <c r="D5661">
        <v>20</v>
      </c>
      <c r="E5661">
        <v>38811.612999999998</v>
      </c>
      <c r="F5661">
        <v>829.07399999999996</v>
      </c>
      <c r="G5661">
        <v>108.43300000000001</v>
      </c>
      <c r="H5661">
        <v>58.36</v>
      </c>
      <c r="I5661">
        <v>165.87</v>
      </c>
      <c r="J5661">
        <v>3.3860000000000001</v>
      </c>
      <c r="K5661">
        <v>-110.57599999999999</v>
      </c>
      <c r="L5661">
        <v>94.686999999999998</v>
      </c>
      <c r="M5661">
        <v>39852.413999999997</v>
      </c>
      <c r="N5661">
        <v>0</v>
      </c>
      <c r="O5661">
        <v>84.366</v>
      </c>
      <c r="P5661">
        <v>5.4039999999999999</v>
      </c>
      <c r="Q5661">
        <v>364.54300000000001</v>
      </c>
      <c r="R5661">
        <v>39762.644</v>
      </c>
      <c r="S5661">
        <v>39398.101999999999</v>
      </c>
    </row>
    <row r="5662" spans="1:19" x14ac:dyDescent="0.3">
      <c r="A5662">
        <v>2021</v>
      </c>
      <c r="B5662">
        <v>8</v>
      </c>
      <c r="C5662">
        <v>24</v>
      </c>
      <c r="D5662">
        <v>21</v>
      </c>
      <c r="E5662">
        <v>36093.998</v>
      </c>
      <c r="F5662">
        <v>930.74400000000003</v>
      </c>
      <c r="G5662">
        <v>102.789</v>
      </c>
      <c r="H5662">
        <v>60.405999999999999</v>
      </c>
      <c r="I5662">
        <v>599.99599999999998</v>
      </c>
      <c r="J5662">
        <v>6.1710000000000003</v>
      </c>
      <c r="K5662">
        <v>-24.986999999999998</v>
      </c>
      <c r="L5662">
        <v>94.334999999999994</v>
      </c>
      <c r="M5662">
        <v>37760.663</v>
      </c>
      <c r="N5662">
        <v>0</v>
      </c>
      <c r="O5662">
        <v>0</v>
      </c>
      <c r="P5662">
        <v>1.637</v>
      </c>
      <c r="Q5662">
        <v>319.327</v>
      </c>
      <c r="R5662">
        <v>37759.025999999998</v>
      </c>
      <c r="S5662">
        <v>37439.699000000001</v>
      </c>
    </row>
    <row r="5663" spans="1:19" x14ac:dyDescent="0.3">
      <c r="A5663">
        <v>2021</v>
      </c>
      <c r="B5663">
        <v>8</v>
      </c>
      <c r="C5663">
        <v>24</v>
      </c>
      <c r="D5663">
        <v>22</v>
      </c>
      <c r="E5663">
        <v>32162.084999999999</v>
      </c>
      <c r="F5663">
        <v>1123.6030000000001</v>
      </c>
      <c r="G5663">
        <v>95.731999999999999</v>
      </c>
      <c r="H5663">
        <v>61.942999999999998</v>
      </c>
      <c r="I5663">
        <v>669.53200000000004</v>
      </c>
      <c r="J5663">
        <v>5.7759999999999998</v>
      </c>
      <c r="K5663">
        <v>15.765000000000001</v>
      </c>
      <c r="L5663">
        <v>93.564999999999998</v>
      </c>
      <c r="M5663">
        <v>34132.267999999996</v>
      </c>
      <c r="N5663">
        <v>0</v>
      </c>
      <c r="O5663">
        <v>0</v>
      </c>
      <c r="P5663">
        <v>-11.151</v>
      </c>
      <c r="Q5663">
        <v>279.87700000000001</v>
      </c>
      <c r="R5663">
        <v>34143.42</v>
      </c>
      <c r="S5663">
        <v>33863.542000000001</v>
      </c>
    </row>
    <row r="5664" spans="1:19" x14ac:dyDescent="0.3">
      <c r="A5664">
        <v>2021</v>
      </c>
      <c r="B5664">
        <v>8</v>
      </c>
      <c r="C5664">
        <v>24</v>
      </c>
      <c r="D5664">
        <v>23</v>
      </c>
      <c r="E5664">
        <v>28739.421999999999</v>
      </c>
      <c r="F5664">
        <v>1292.2560000000001</v>
      </c>
      <c r="G5664">
        <v>87.491</v>
      </c>
      <c r="H5664">
        <v>62.731000000000002</v>
      </c>
      <c r="I5664">
        <v>1124.624</v>
      </c>
      <c r="J5664">
        <v>6.3360000000000003</v>
      </c>
      <c r="K5664">
        <v>36.366999999999997</v>
      </c>
      <c r="L5664">
        <v>92.028999999999996</v>
      </c>
      <c r="M5664">
        <v>31353.764999999999</v>
      </c>
      <c r="N5664">
        <v>0</v>
      </c>
      <c r="O5664">
        <v>0</v>
      </c>
      <c r="P5664">
        <v>-14.542</v>
      </c>
      <c r="Q5664">
        <v>237.34200000000001</v>
      </c>
      <c r="R5664">
        <v>31368.308000000001</v>
      </c>
      <c r="S5664">
        <v>31130.966</v>
      </c>
    </row>
    <row r="5665" spans="1:19" x14ac:dyDescent="0.3">
      <c r="A5665">
        <v>2021</v>
      </c>
      <c r="B5665">
        <v>8</v>
      </c>
      <c r="C5665">
        <v>24</v>
      </c>
      <c r="D5665">
        <v>24</v>
      </c>
      <c r="E5665">
        <v>26245.131000000001</v>
      </c>
      <c r="F5665">
        <v>1556.354</v>
      </c>
      <c r="G5665">
        <v>79.731999999999999</v>
      </c>
      <c r="H5665">
        <v>62.606999999999999</v>
      </c>
      <c r="I5665">
        <v>999.05899999999997</v>
      </c>
      <c r="J5665">
        <v>6.2009999999999996</v>
      </c>
      <c r="K5665">
        <v>42.098999999999997</v>
      </c>
      <c r="L5665">
        <v>90.34</v>
      </c>
      <c r="M5665">
        <v>29001.791000000001</v>
      </c>
      <c r="N5665">
        <v>0</v>
      </c>
      <c r="O5665">
        <v>0</v>
      </c>
      <c r="P5665">
        <v>-23.413</v>
      </c>
      <c r="Q5665">
        <v>202.797</v>
      </c>
      <c r="R5665">
        <v>29025.204000000002</v>
      </c>
      <c r="S5665">
        <v>28822.406999999999</v>
      </c>
    </row>
    <row r="5666" spans="1:19" x14ac:dyDescent="0.3">
      <c r="A5666">
        <v>2021</v>
      </c>
      <c r="B5666">
        <v>8</v>
      </c>
      <c r="C5666">
        <v>25</v>
      </c>
      <c r="D5666">
        <v>1</v>
      </c>
      <c r="E5666">
        <v>24600.830999999998</v>
      </c>
      <c r="F5666">
        <v>1683.3140000000001</v>
      </c>
      <c r="G5666">
        <v>73.938999999999993</v>
      </c>
      <c r="H5666">
        <v>62.674999999999997</v>
      </c>
      <c r="I5666">
        <v>709.25599999999997</v>
      </c>
      <c r="J5666">
        <v>6.0380000000000003</v>
      </c>
      <c r="K5666">
        <v>43.22</v>
      </c>
      <c r="L5666">
        <v>89.093999999999994</v>
      </c>
      <c r="M5666">
        <v>27194.429</v>
      </c>
      <c r="N5666">
        <v>0</v>
      </c>
      <c r="O5666">
        <v>0</v>
      </c>
      <c r="P5666">
        <v>-19.059999999999999</v>
      </c>
      <c r="Q5666">
        <v>175.541</v>
      </c>
      <c r="R5666">
        <v>27213.489000000001</v>
      </c>
      <c r="S5666">
        <v>27037.948</v>
      </c>
    </row>
    <row r="5667" spans="1:19" x14ac:dyDescent="0.3">
      <c r="A5667">
        <v>2021</v>
      </c>
      <c r="B5667">
        <v>8</v>
      </c>
      <c r="C5667">
        <v>25</v>
      </c>
      <c r="D5667">
        <v>2</v>
      </c>
      <c r="E5667">
        <v>23455.438999999998</v>
      </c>
      <c r="F5667">
        <v>1800.98</v>
      </c>
      <c r="G5667">
        <v>70.05</v>
      </c>
      <c r="H5667">
        <v>62.594000000000001</v>
      </c>
      <c r="I5667">
        <v>424.76799999999997</v>
      </c>
      <c r="J5667">
        <v>5.9470000000000001</v>
      </c>
      <c r="K5667">
        <v>37.881</v>
      </c>
      <c r="L5667">
        <v>88.384</v>
      </c>
      <c r="M5667">
        <v>25875.993999999999</v>
      </c>
      <c r="N5667">
        <v>0</v>
      </c>
      <c r="O5667">
        <v>0</v>
      </c>
      <c r="P5667">
        <v>-14.534000000000001</v>
      </c>
      <c r="Q5667">
        <v>164.48699999999999</v>
      </c>
      <c r="R5667">
        <v>25890.526999999998</v>
      </c>
      <c r="S5667">
        <v>25726.04</v>
      </c>
    </row>
    <row r="5668" spans="1:19" x14ac:dyDescent="0.3">
      <c r="A5668">
        <v>2021</v>
      </c>
      <c r="B5668">
        <v>8</v>
      </c>
      <c r="C5668">
        <v>25</v>
      </c>
      <c r="D5668">
        <v>3</v>
      </c>
      <c r="E5668">
        <v>22938.753000000001</v>
      </c>
      <c r="F5668">
        <v>1807.152</v>
      </c>
      <c r="G5668">
        <v>67.619</v>
      </c>
      <c r="H5668">
        <v>62.725000000000001</v>
      </c>
      <c r="I5668">
        <v>241.59299999999999</v>
      </c>
      <c r="J5668">
        <v>5.7679999999999998</v>
      </c>
      <c r="K5668">
        <v>33.341000000000001</v>
      </c>
      <c r="L5668">
        <v>88.066000000000003</v>
      </c>
      <c r="M5668">
        <v>25177.397000000001</v>
      </c>
      <c r="N5668">
        <v>0</v>
      </c>
      <c r="O5668">
        <v>0</v>
      </c>
      <c r="P5668">
        <v>-8.3719999999999999</v>
      </c>
      <c r="Q5668">
        <v>159.178</v>
      </c>
      <c r="R5668">
        <v>25185.769</v>
      </c>
      <c r="S5668">
        <v>25026.591</v>
      </c>
    </row>
    <row r="5669" spans="1:19" x14ac:dyDescent="0.3">
      <c r="A5669">
        <v>2021</v>
      </c>
      <c r="B5669">
        <v>8</v>
      </c>
      <c r="C5669">
        <v>25</v>
      </c>
      <c r="D5669">
        <v>4</v>
      </c>
      <c r="E5669">
        <v>23107.449000000001</v>
      </c>
      <c r="F5669">
        <v>1811.9480000000001</v>
      </c>
      <c r="G5669">
        <v>65.872</v>
      </c>
      <c r="H5669">
        <v>63.048999999999999</v>
      </c>
      <c r="I5669">
        <v>121.383</v>
      </c>
      <c r="J5669">
        <v>4.4950000000000001</v>
      </c>
      <c r="K5669">
        <v>30.785</v>
      </c>
      <c r="L5669">
        <v>88.168999999999997</v>
      </c>
      <c r="M5669">
        <v>25227.277999999998</v>
      </c>
      <c r="N5669">
        <v>0</v>
      </c>
      <c r="O5669">
        <v>0</v>
      </c>
      <c r="P5669">
        <v>-5.274</v>
      </c>
      <c r="Q5669">
        <v>160.35599999999999</v>
      </c>
      <c r="R5669">
        <v>25232.552</v>
      </c>
      <c r="S5669">
        <v>25072.196</v>
      </c>
    </row>
    <row r="5670" spans="1:19" x14ac:dyDescent="0.3">
      <c r="A5670">
        <v>2021</v>
      </c>
      <c r="B5670">
        <v>8</v>
      </c>
      <c r="C5670">
        <v>25</v>
      </c>
      <c r="D5670">
        <v>5</v>
      </c>
      <c r="E5670">
        <v>24370.856</v>
      </c>
      <c r="F5670">
        <v>1706.076</v>
      </c>
      <c r="G5670">
        <v>66.811999999999998</v>
      </c>
      <c r="H5670">
        <v>63.597999999999999</v>
      </c>
      <c r="I5670">
        <v>84.954999999999998</v>
      </c>
      <c r="J5670">
        <v>2.8220000000000001</v>
      </c>
      <c r="K5670">
        <v>13.821999999999999</v>
      </c>
      <c r="L5670">
        <v>88.941999999999993</v>
      </c>
      <c r="M5670">
        <v>26331.07</v>
      </c>
      <c r="N5670">
        <v>0</v>
      </c>
      <c r="O5670">
        <v>0</v>
      </c>
      <c r="P5670">
        <v>-5.5880000000000001</v>
      </c>
      <c r="Q5670">
        <v>171.815</v>
      </c>
      <c r="R5670">
        <v>26336.657999999999</v>
      </c>
      <c r="S5670">
        <v>26164.843000000001</v>
      </c>
    </row>
    <row r="5671" spans="1:19" x14ac:dyDescent="0.3">
      <c r="A5671">
        <v>2021</v>
      </c>
      <c r="B5671">
        <v>8</v>
      </c>
      <c r="C5671">
        <v>25</v>
      </c>
      <c r="D5671">
        <v>6</v>
      </c>
      <c r="E5671">
        <v>26101.597000000002</v>
      </c>
      <c r="F5671">
        <v>1526.683</v>
      </c>
      <c r="G5671">
        <v>70.242999999999995</v>
      </c>
      <c r="H5671">
        <v>64.590999999999994</v>
      </c>
      <c r="I5671">
        <v>149.79499999999999</v>
      </c>
      <c r="J5671">
        <v>3.399</v>
      </c>
      <c r="K5671">
        <v>6.2119999999999997</v>
      </c>
      <c r="L5671">
        <v>90.072000000000003</v>
      </c>
      <c r="M5671">
        <v>27942.348000000002</v>
      </c>
      <c r="N5671">
        <v>31.774000000000001</v>
      </c>
      <c r="O5671">
        <v>0</v>
      </c>
      <c r="P5671">
        <v>-1.22</v>
      </c>
      <c r="Q5671">
        <v>193.80600000000001</v>
      </c>
      <c r="R5671">
        <v>27911.793000000001</v>
      </c>
      <c r="S5671">
        <v>27717.987000000001</v>
      </c>
    </row>
    <row r="5672" spans="1:19" x14ac:dyDescent="0.3">
      <c r="A5672">
        <v>2021</v>
      </c>
      <c r="B5672">
        <v>8</v>
      </c>
      <c r="C5672">
        <v>25</v>
      </c>
      <c r="D5672">
        <v>7</v>
      </c>
      <c r="E5672">
        <v>28204.499</v>
      </c>
      <c r="F5672">
        <v>1364.508</v>
      </c>
      <c r="G5672">
        <v>72.683999999999997</v>
      </c>
      <c r="H5672">
        <v>64.47</v>
      </c>
      <c r="I5672">
        <v>294.92899999999997</v>
      </c>
      <c r="J5672">
        <v>4.1639999999999997</v>
      </c>
      <c r="K5672">
        <v>14.366</v>
      </c>
      <c r="L5672">
        <v>91.971000000000004</v>
      </c>
      <c r="M5672">
        <v>30038.907999999999</v>
      </c>
      <c r="N5672">
        <v>871.66499999999996</v>
      </c>
      <c r="O5672">
        <v>0</v>
      </c>
      <c r="P5672">
        <v>-0.58199999999999996</v>
      </c>
      <c r="Q5672">
        <v>230.089</v>
      </c>
      <c r="R5672">
        <v>29167.824000000001</v>
      </c>
      <c r="S5672">
        <v>28937.735000000001</v>
      </c>
    </row>
    <row r="5673" spans="1:19" x14ac:dyDescent="0.3">
      <c r="A5673">
        <v>2021</v>
      </c>
      <c r="B5673">
        <v>8</v>
      </c>
      <c r="C5673">
        <v>25</v>
      </c>
      <c r="D5673">
        <v>8</v>
      </c>
      <c r="E5673">
        <v>30585.973000000002</v>
      </c>
      <c r="F5673">
        <v>1271.4690000000001</v>
      </c>
      <c r="G5673">
        <v>77.177000000000007</v>
      </c>
      <c r="H5673">
        <v>62.976999999999997</v>
      </c>
      <c r="I5673">
        <v>488.18</v>
      </c>
      <c r="J5673">
        <v>4.9000000000000004</v>
      </c>
      <c r="K5673">
        <v>8.3079999999999998</v>
      </c>
      <c r="L5673">
        <v>93.213999999999999</v>
      </c>
      <c r="M5673">
        <v>32515.022000000001</v>
      </c>
      <c r="N5673">
        <v>3264.4340000000002</v>
      </c>
      <c r="O5673">
        <v>-27.806999999999999</v>
      </c>
      <c r="P5673">
        <v>0.29099999999999998</v>
      </c>
      <c r="Q5673">
        <v>275.36700000000002</v>
      </c>
      <c r="R5673">
        <v>29278.102999999999</v>
      </c>
      <c r="S5673">
        <v>29002.736000000001</v>
      </c>
    </row>
    <row r="5674" spans="1:19" x14ac:dyDescent="0.3">
      <c r="A5674">
        <v>2021</v>
      </c>
      <c r="B5674">
        <v>8</v>
      </c>
      <c r="C5674">
        <v>25</v>
      </c>
      <c r="D5674">
        <v>9</v>
      </c>
      <c r="E5674">
        <v>33394.834000000003</v>
      </c>
      <c r="F5674">
        <v>1187.818</v>
      </c>
      <c r="G5674">
        <v>82.549000000000007</v>
      </c>
      <c r="H5674">
        <v>59.350999999999999</v>
      </c>
      <c r="I5674">
        <v>601.69799999999998</v>
      </c>
      <c r="J5674">
        <v>5.4370000000000003</v>
      </c>
      <c r="K5674">
        <v>8.3930000000000007</v>
      </c>
      <c r="L5674">
        <v>93.869</v>
      </c>
      <c r="M5674">
        <v>35351.400999999998</v>
      </c>
      <c r="N5674">
        <v>5691.4930000000004</v>
      </c>
      <c r="O5674">
        <v>-71.828999999999994</v>
      </c>
      <c r="P5674">
        <v>0.41799999999999998</v>
      </c>
      <c r="Q5674">
        <v>316.404</v>
      </c>
      <c r="R5674">
        <v>29731.317999999999</v>
      </c>
      <c r="S5674">
        <v>29414.915000000001</v>
      </c>
    </row>
    <row r="5675" spans="1:19" x14ac:dyDescent="0.3">
      <c r="A5675">
        <v>2021</v>
      </c>
      <c r="B5675">
        <v>8</v>
      </c>
      <c r="C5675">
        <v>25</v>
      </c>
      <c r="D5675">
        <v>10</v>
      </c>
      <c r="E5675">
        <v>35992.938000000002</v>
      </c>
      <c r="F5675">
        <v>1112.9490000000001</v>
      </c>
      <c r="G5675">
        <v>89.29</v>
      </c>
      <c r="H5675">
        <v>56.890999999999998</v>
      </c>
      <c r="I5675">
        <v>568.28399999999999</v>
      </c>
      <c r="J5675">
        <v>5.7370000000000001</v>
      </c>
      <c r="K5675">
        <v>16.864999999999998</v>
      </c>
      <c r="L5675">
        <v>94.302000000000007</v>
      </c>
      <c r="M5675">
        <v>37847.964999999997</v>
      </c>
      <c r="N5675">
        <v>7620.2179999999998</v>
      </c>
      <c r="O5675">
        <v>-95.037000000000006</v>
      </c>
      <c r="P5675">
        <v>1.3819999999999999</v>
      </c>
      <c r="Q5675">
        <v>349.48700000000002</v>
      </c>
      <c r="R5675">
        <v>30321.401999999998</v>
      </c>
      <c r="S5675">
        <v>29971.915000000001</v>
      </c>
    </row>
    <row r="5676" spans="1:19" x14ac:dyDescent="0.3">
      <c r="A5676">
        <v>2021</v>
      </c>
      <c r="B5676">
        <v>8</v>
      </c>
      <c r="C5676">
        <v>25</v>
      </c>
      <c r="D5676">
        <v>11</v>
      </c>
      <c r="E5676">
        <v>38382.642</v>
      </c>
      <c r="F5676">
        <v>1040.0419999999999</v>
      </c>
      <c r="G5676">
        <v>96.837999999999994</v>
      </c>
      <c r="H5676">
        <v>56.106000000000002</v>
      </c>
      <c r="I5676">
        <v>483.69600000000003</v>
      </c>
      <c r="J5676">
        <v>5.8719999999999999</v>
      </c>
      <c r="K5676">
        <v>19.785</v>
      </c>
      <c r="L5676">
        <v>94.613</v>
      </c>
      <c r="M5676">
        <v>40082.756000000001</v>
      </c>
      <c r="N5676">
        <v>8875.6080000000002</v>
      </c>
      <c r="O5676">
        <v>-81.373999999999995</v>
      </c>
      <c r="P5676">
        <v>3.6040000000000001</v>
      </c>
      <c r="Q5676">
        <v>380.03899999999999</v>
      </c>
      <c r="R5676">
        <v>31284.918000000001</v>
      </c>
      <c r="S5676">
        <v>30904.878000000001</v>
      </c>
    </row>
    <row r="5677" spans="1:19" x14ac:dyDescent="0.3">
      <c r="A5677">
        <v>2021</v>
      </c>
      <c r="B5677">
        <v>8</v>
      </c>
      <c r="C5677">
        <v>25</v>
      </c>
      <c r="D5677">
        <v>12</v>
      </c>
      <c r="E5677">
        <v>40573.69</v>
      </c>
      <c r="F5677">
        <v>973.04200000000003</v>
      </c>
      <c r="G5677">
        <v>105.273</v>
      </c>
      <c r="H5677">
        <v>55.637</v>
      </c>
      <c r="I5677">
        <v>447.51600000000002</v>
      </c>
      <c r="J5677">
        <v>5.8419999999999996</v>
      </c>
      <c r="K5677">
        <v>8.7360000000000007</v>
      </c>
      <c r="L5677">
        <v>94.826999999999998</v>
      </c>
      <c r="M5677">
        <v>42159.288999999997</v>
      </c>
      <c r="N5677">
        <v>9497.5159999999996</v>
      </c>
      <c r="O5677">
        <v>-40.863</v>
      </c>
      <c r="P5677">
        <v>7.3280000000000003</v>
      </c>
      <c r="Q5677">
        <v>404.35500000000002</v>
      </c>
      <c r="R5677">
        <v>32695.307000000001</v>
      </c>
      <c r="S5677">
        <v>32290.952000000001</v>
      </c>
    </row>
    <row r="5678" spans="1:19" x14ac:dyDescent="0.3">
      <c r="A5678">
        <v>2021</v>
      </c>
      <c r="B5678">
        <v>8</v>
      </c>
      <c r="C5678">
        <v>25</v>
      </c>
      <c r="D5678">
        <v>13</v>
      </c>
      <c r="E5678">
        <v>42765.531000000003</v>
      </c>
      <c r="F5678">
        <v>842.49699999999996</v>
      </c>
      <c r="G5678">
        <v>111.90900000000001</v>
      </c>
      <c r="H5678">
        <v>56.710999999999999</v>
      </c>
      <c r="I5678">
        <v>423.50099999999998</v>
      </c>
      <c r="J5678">
        <v>5.7359999999999998</v>
      </c>
      <c r="K5678">
        <v>6.4610000000000003</v>
      </c>
      <c r="L5678">
        <v>94.98</v>
      </c>
      <c r="M5678">
        <v>44195.415999999997</v>
      </c>
      <c r="N5678">
        <v>9388.0290000000005</v>
      </c>
      <c r="O5678">
        <v>-14.436</v>
      </c>
      <c r="P5678">
        <v>7.9219999999999997</v>
      </c>
      <c r="Q5678">
        <v>428.05</v>
      </c>
      <c r="R5678">
        <v>34813.900999999998</v>
      </c>
      <c r="S5678">
        <v>34385.851000000002</v>
      </c>
    </row>
    <row r="5679" spans="1:19" x14ac:dyDescent="0.3">
      <c r="A5679">
        <v>2021</v>
      </c>
      <c r="B5679">
        <v>8</v>
      </c>
      <c r="C5679">
        <v>25</v>
      </c>
      <c r="D5679">
        <v>14</v>
      </c>
      <c r="E5679">
        <v>44177.692999999999</v>
      </c>
      <c r="F5679">
        <v>773.245</v>
      </c>
      <c r="G5679">
        <v>117.07</v>
      </c>
      <c r="H5679">
        <v>55.106999999999999</v>
      </c>
      <c r="I5679">
        <v>351.24599999999998</v>
      </c>
      <c r="J5679">
        <v>5.0949999999999998</v>
      </c>
      <c r="K5679">
        <v>-12.16</v>
      </c>
      <c r="L5679">
        <v>95.05</v>
      </c>
      <c r="M5679">
        <v>45445.275999999998</v>
      </c>
      <c r="N5679">
        <v>8774.5540000000001</v>
      </c>
      <c r="O5679">
        <v>-4.9039999999999999</v>
      </c>
      <c r="P5679">
        <v>5.52</v>
      </c>
      <c r="Q5679">
        <v>447.33600000000001</v>
      </c>
      <c r="R5679">
        <v>36670.107000000004</v>
      </c>
      <c r="S5679">
        <v>36222.771000000001</v>
      </c>
    </row>
    <row r="5680" spans="1:19" x14ac:dyDescent="0.3">
      <c r="A5680">
        <v>2021</v>
      </c>
      <c r="B5680">
        <v>8</v>
      </c>
      <c r="C5680">
        <v>25</v>
      </c>
      <c r="D5680">
        <v>15</v>
      </c>
      <c r="E5680">
        <v>45312.773000000001</v>
      </c>
      <c r="F5680">
        <v>748.58699999999999</v>
      </c>
      <c r="G5680">
        <v>120.49299999999999</v>
      </c>
      <c r="H5680">
        <v>54.920999999999999</v>
      </c>
      <c r="I5680">
        <v>284.096</v>
      </c>
      <c r="J5680">
        <v>4.0839999999999996</v>
      </c>
      <c r="K5680">
        <v>-17.181999999999999</v>
      </c>
      <c r="L5680">
        <v>95.094999999999999</v>
      </c>
      <c r="M5680">
        <v>46482.372000000003</v>
      </c>
      <c r="N5680">
        <v>7556.567</v>
      </c>
      <c r="O5680">
        <v>-1.0189999999999999</v>
      </c>
      <c r="P5680">
        <v>6.7050000000000001</v>
      </c>
      <c r="Q5680">
        <v>459.291</v>
      </c>
      <c r="R5680">
        <v>38920.120000000003</v>
      </c>
      <c r="S5680">
        <v>38460.828999999998</v>
      </c>
    </row>
    <row r="5681" spans="1:19" x14ac:dyDescent="0.3">
      <c r="A5681">
        <v>2021</v>
      </c>
      <c r="B5681">
        <v>8</v>
      </c>
      <c r="C5681">
        <v>25</v>
      </c>
      <c r="D5681">
        <v>16</v>
      </c>
      <c r="E5681">
        <v>45283.921999999999</v>
      </c>
      <c r="F5681">
        <v>715.71299999999997</v>
      </c>
      <c r="G5681">
        <v>121.072</v>
      </c>
      <c r="H5681">
        <v>55.908000000000001</v>
      </c>
      <c r="I5681">
        <v>91.177000000000007</v>
      </c>
      <c r="J5681">
        <v>1.821</v>
      </c>
      <c r="K5681">
        <v>-83.174000000000007</v>
      </c>
      <c r="L5681">
        <v>95.106999999999999</v>
      </c>
      <c r="M5681">
        <v>46160.474000000002</v>
      </c>
      <c r="N5681">
        <v>5702.6880000000001</v>
      </c>
      <c r="O5681">
        <v>2.6219999999999999</v>
      </c>
      <c r="P5681">
        <v>6.1719999999999997</v>
      </c>
      <c r="Q5681">
        <v>464.68599999999998</v>
      </c>
      <c r="R5681">
        <v>40448.991999999998</v>
      </c>
      <c r="S5681">
        <v>39984.305999999997</v>
      </c>
    </row>
    <row r="5682" spans="1:19" x14ac:dyDescent="0.3">
      <c r="A5682">
        <v>2021</v>
      </c>
      <c r="B5682">
        <v>8</v>
      </c>
      <c r="C5682">
        <v>25</v>
      </c>
      <c r="D5682">
        <v>17</v>
      </c>
      <c r="E5682">
        <v>44304.52</v>
      </c>
      <c r="F5682">
        <v>697.553</v>
      </c>
      <c r="G5682">
        <v>119.992</v>
      </c>
      <c r="H5682">
        <v>56.517000000000003</v>
      </c>
      <c r="I5682">
        <v>98.588999999999999</v>
      </c>
      <c r="J5682">
        <v>2.069</v>
      </c>
      <c r="K5682">
        <v>-121.908</v>
      </c>
      <c r="L5682">
        <v>95.082999999999998</v>
      </c>
      <c r="M5682">
        <v>45132.421999999999</v>
      </c>
      <c r="N5682">
        <v>3348.7240000000002</v>
      </c>
      <c r="O5682">
        <v>29.838999999999999</v>
      </c>
      <c r="P5682">
        <v>7.298</v>
      </c>
      <c r="Q5682">
        <v>458.411</v>
      </c>
      <c r="R5682">
        <v>41746.561999999998</v>
      </c>
      <c r="S5682">
        <v>41288.152000000002</v>
      </c>
    </row>
    <row r="5683" spans="1:19" x14ac:dyDescent="0.3">
      <c r="A5683">
        <v>2021</v>
      </c>
      <c r="B5683">
        <v>8</v>
      </c>
      <c r="C5683">
        <v>25</v>
      </c>
      <c r="D5683">
        <v>18</v>
      </c>
      <c r="E5683">
        <v>42290.855000000003</v>
      </c>
      <c r="F5683">
        <v>731.52200000000005</v>
      </c>
      <c r="G5683">
        <v>118.298</v>
      </c>
      <c r="H5683">
        <v>58.219000000000001</v>
      </c>
      <c r="I5683">
        <v>124.655</v>
      </c>
      <c r="J5683">
        <v>2.0009999999999999</v>
      </c>
      <c r="K5683">
        <v>-120.28100000000001</v>
      </c>
      <c r="L5683">
        <v>95.004000000000005</v>
      </c>
      <c r="M5683">
        <v>43181.976000000002</v>
      </c>
      <c r="N5683">
        <v>917.59900000000005</v>
      </c>
      <c r="O5683">
        <v>75.215000000000003</v>
      </c>
      <c r="P5683">
        <v>-2.7010000000000001</v>
      </c>
      <c r="Q5683">
        <v>432.38</v>
      </c>
      <c r="R5683">
        <v>42191.862999999998</v>
      </c>
      <c r="S5683">
        <v>41759.483</v>
      </c>
    </row>
    <row r="5684" spans="1:19" x14ac:dyDescent="0.3">
      <c r="A5684">
        <v>2021</v>
      </c>
      <c r="B5684">
        <v>8</v>
      </c>
      <c r="C5684">
        <v>25</v>
      </c>
      <c r="D5684">
        <v>19</v>
      </c>
      <c r="E5684">
        <v>40136.464</v>
      </c>
      <c r="F5684">
        <v>773.77</v>
      </c>
      <c r="G5684">
        <v>112.41800000000001</v>
      </c>
      <c r="H5684">
        <v>57.938000000000002</v>
      </c>
      <c r="I5684">
        <v>137.489</v>
      </c>
      <c r="J5684">
        <v>1.8859999999999999</v>
      </c>
      <c r="K5684">
        <v>-124.54</v>
      </c>
      <c r="L5684">
        <v>94.864000000000004</v>
      </c>
      <c r="M5684">
        <v>41077.870999999999</v>
      </c>
      <c r="N5684">
        <v>36.006</v>
      </c>
      <c r="O5684">
        <v>89.507999999999996</v>
      </c>
      <c r="P5684">
        <v>1.9970000000000001</v>
      </c>
      <c r="Q5684">
        <v>385.78899999999999</v>
      </c>
      <c r="R5684">
        <v>40950.36</v>
      </c>
      <c r="S5684">
        <v>40564.571000000004</v>
      </c>
    </row>
    <row r="5685" spans="1:19" x14ac:dyDescent="0.3">
      <c r="A5685">
        <v>2021</v>
      </c>
      <c r="B5685">
        <v>8</v>
      </c>
      <c r="C5685">
        <v>25</v>
      </c>
      <c r="D5685">
        <v>20</v>
      </c>
      <c r="E5685">
        <v>39368.053999999996</v>
      </c>
      <c r="F5685">
        <v>829.07399999999996</v>
      </c>
      <c r="G5685">
        <v>106.66</v>
      </c>
      <c r="H5685">
        <v>58.567</v>
      </c>
      <c r="I5685">
        <v>165.87</v>
      </c>
      <c r="J5685">
        <v>3.3860000000000001</v>
      </c>
      <c r="K5685">
        <v>-121.249</v>
      </c>
      <c r="L5685">
        <v>94.784999999999997</v>
      </c>
      <c r="M5685">
        <v>40398.487000000001</v>
      </c>
      <c r="N5685">
        <v>0</v>
      </c>
      <c r="O5685">
        <v>84.366</v>
      </c>
      <c r="P5685">
        <v>5.4039999999999999</v>
      </c>
      <c r="Q5685">
        <v>337.57900000000001</v>
      </c>
      <c r="R5685">
        <v>40308.718000000001</v>
      </c>
      <c r="S5685">
        <v>39971.137999999999</v>
      </c>
    </row>
    <row r="5686" spans="1:19" x14ac:dyDescent="0.3">
      <c r="A5686">
        <v>2021</v>
      </c>
      <c r="B5686">
        <v>8</v>
      </c>
      <c r="C5686">
        <v>25</v>
      </c>
      <c r="D5686">
        <v>21</v>
      </c>
      <c r="E5686">
        <v>36685.847000000002</v>
      </c>
      <c r="F5686">
        <v>930.74400000000003</v>
      </c>
      <c r="G5686">
        <v>101.244</v>
      </c>
      <c r="H5686">
        <v>60.636000000000003</v>
      </c>
      <c r="I5686">
        <v>599.99599999999998</v>
      </c>
      <c r="J5686">
        <v>6.1710000000000003</v>
      </c>
      <c r="K5686">
        <v>-27.131</v>
      </c>
      <c r="L5686">
        <v>94.456999999999994</v>
      </c>
      <c r="M5686">
        <v>38350.720000000001</v>
      </c>
      <c r="N5686">
        <v>0</v>
      </c>
      <c r="O5686">
        <v>0</v>
      </c>
      <c r="P5686">
        <v>1.637</v>
      </c>
      <c r="Q5686">
        <v>298.298</v>
      </c>
      <c r="R5686">
        <v>38349.082999999999</v>
      </c>
      <c r="S5686">
        <v>38050.786</v>
      </c>
    </row>
    <row r="5687" spans="1:19" x14ac:dyDescent="0.3">
      <c r="A5687">
        <v>2021</v>
      </c>
      <c r="B5687">
        <v>8</v>
      </c>
      <c r="C5687">
        <v>25</v>
      </c>
      <c r="D5687">
        <v>22</v>
      </c>
      <c r="E5687">
        <v>32662.720000000001</v>
      </c>
      <c r="F5687">
        <v>1123.6030000000001</v>
      </c>
      <c r="G5687">
        <v>94.204999999999998</v>
      </c>
      <c r="H5687">
        <v>62.161000000000001</v>
      </c>
      <c r="I5687">
        <v>669.53200000000004</v>
      </c>
      <c r="J5687">
        <v>5.7759999999999998</v>
      </c>
      <c r="K5687">
        <v>16.834</v>
      </c>
      <c r="L5687">
        <v>93.730999999999995</v>
      </c>
      <c r="M5687">
        <v>34634.358</v>
      </c>
      <c r="N5687">
        <v>0</v>
      </c>
      <c r="O5687">
        <v>0</v>
      </c>
      <c r="P5687">
        <v>-11.151</v>
      </c>
      <c r="Q5687">
        <v>263.98</v>
      </c>
      <c r="R5687">
        <v>34645.508999999998</v>
      </c>
      <c r="S5687">
        <v>34381.529000000002</v>
      </c>
    </row>
    <row r="5688" spans="1:19" x14ac:dyDescent="0.3">
      <c r="A5688">
        <v>2021</v>
      </c>
      <c r="B5688">
        <v>8</v>
      </c>
      <c r="C5688">
        <v>25</v>
      </c>
      <c r="D5688">
        <v>23</v>
      </c>
      <c r="E5688">
        <v>29141.964</v>
      </c>
      <c r="F5688">
        <v>1292.2560000000001</v>
      </c>
      <c r="G5688">
        <v>86.594999999999999</v>
      </c>
      <c r="H5688">
        <v>62.884999999999998</v>
      </c>
      <c r="I5688">
        <v>1124.624</v>
      </c>
      <c r="J5688">
        <v>6.3360000000000003</v>
      </c>
      <c r="K5688">
        <v>38.804000000000002</v>
      </c>
      <c r="L5688">
        <v>92.418999999999997</v>
      </c>
      <c r="M5688">
        <v>31759.288</v>
      </c>
      <c r="N5688">
        <v>0</v>
      </c>
      <c r="O5688">
        <v>0</v>
      </c>
      <c r="P5688">
        <v>-14.542</v>
      </c>
      <c r="Q5688">
        <v>225.952</v>
      </c>
      <c r="R5688">
        <v>31773.830999999998</v>
      </c>
      <c r="S5688">
        <v>31547.879000000001</v>
      </c>
    </row>
    <row r="5689" spans="1:19" x14ac:dyDescent="0.3">
      <c r="A5689">
        <v>2021</v>
      </c>
      <c r="B5689">
        <v>8</v>
      </c>
      <c r="C5689">
        <v>25</v>
      </c>
      <c r="D5689">
        <v>24</v>
      </c>
      <c r="E5689">
        <v>26553.445</v>
      </c>
      <c r="F5689">
        <v>1556.354</v>
      </c>
      <c r="G5689">
        <v>79.221999999999994</v>
      </c>
      <c r="H5689">
        <v>62.697000000000003</v>
      </c>
      <c r="I5689">
        <v>999.05899999999997</v>
      </c>
      <c r="J5689">
        <v>6.2009999999999996</v>
      </c>
      <c r="K5689">
        <v>45.057000000000002</v>
      </c>
      <c r="L5689">
        <v>90.483000000000004</v>
      </c>
      <c r="M5689">
        <v>29313.295999999998</v>
      </c>
      <c r="N5689">
        <v>0</v>
      </c>
      <c r="O5689">
        <v>0</v>
      </c>
      <c r="P5689">
        <v>-23.413</v>
      </c>
      <c r="Q5689">
        <v>195.078</v>
      </c>
      <c r="R5689">
        <v>29336.708999999999</v>
      </c>
      <c r="S5689">
        <v>29141.632000000001</v>
      </c>
    </row>
    <row r="5690" spans="1:19" x14ac:dyDescent="0.3">
      <c r="A5690">
        <v>2021</v>
      </c>
      <c r="B5690">
        <v>8</v>
      </c>
      <c r="C5690">
        <v>26</v>
      </c>
      <c r="D5690">
        <v>1</v>
      </c>
      <c r="E5690">
        <v>25707.187999999998</v>
      </c>
      <c r="F5690">
        <v>1683.3140000000001</v>
      </c>
      <c r="G5690">
        <v>76.588999999999999</v>
      </c>
      <c r="H5690">
        <v>62.801000000000002</v>
      </c>
      <c r="I5690">
        <v>709.25599999999997</v>
      </c>
      <c r="J5690">
        <v>6.0380000000000003</v>
      </c>
      <c r="K5690">
        <v>44.247999999999998</v>
      </c>
      <c r="L5690">
        <v>89.944999999999993</v>
      </c>
      <c r="M5690">
        <v>28302.791000000001</v>
      </c>
      <c r="N5690">
        <v>0</v>
      </c>
      <c r="O5690">
        <v>0</v>
      </c>
      <c r="P5690">
        <v>-19.059999999999999</v>
      </c>
      <c r="Q5690">
        <v>176.59200000000001</v>
      </c>
      <c r="R5690">
        <v>28321.850999999999</v>
      </c>
      <c r="S5690">
        <v>28145.258999999998</v>
      </c>
    </row>
    <row r="5691" spans="1:19" x14ac:dyDescent="0.3">
      <c r="A5691">
        <v>2021</v>
      </c>
      <c r="B5691">
        <v>8</v>
      </c>
      <c r="C5691">
        <v>26</v>
      </c>
      <c r="D5691">
        <v>2</v>
      </c>
      <c r="E5691">
        <v>24605.74</v>
      </c>
      <c r="F5691">
        <v>1800.98</v>
      </c>
      <c r="G5691">
        <v>72.516999999999996</v>
      </c>
      <c r="H5691">
        <v>62.771000000000001</v>
      </c>
      <c r="I5691">
        <v>424.76799999999997</v>
      </c>
      <c r="J5691">
        <v>5.9470000000000001</v>
      </c>
      <c r="K5691">
        <v>37.683</v>
      </c>
      <c r="L5691">
        <v>89.114999999999995</v>
      </c>
      <c r="M5691">
        <v>27027.004000000001</v>
      </c>
      <c r="N5691">
        <v>0</v>
      </c>
      <c r="O5691">
        <v>0</v>
      </c>
      <c r="P5691">
        <v>-14.534000000000001</v>
      </c>
      <c r="Q5691">
        <v>165.34899999999999</v>
      </c>
      <c r="R5691">
        <v>27041.538</v>
      </c>
      <c r="S5691">
        <v>26876.187999999998</v>
      </c>
    </row>
    <row r="5692" spans="1:19" x14ac:dyDescent="0.3">
      <c r="A5692">
        <v>2021</v>
      </c>
      <c r="B5692">
        <v>8</v>
      </c>
      <c r="C5692">
        <v>26</v>
      </c>
      <c r="D5692">
        <v>3</v>
      </c>
      <c r="E5692">
        <v>24028.561000000002</v>
      </c>
      <c r="F5692">
        <v>1807.152</v>
      </c>
      <c r="G5692">
        <v>69.224999999999994</v>
      </c>
      <c r="H5692">
        <v>62.906999999999996</v>
      </c>
      <c r="I5692">
        <v>241.59299999999999</v>
      </c>
      <c r="J5692">
        <v>5.7679999999999998</v>
      </c>
      <c r="K5692">
        <v>33.642000000000003</v>
      </c>
      <c r="L5692">
        <v>88.748000000000005</v>
      </c>
      <c r="M5692">
        <v>26268.370999999999</v>
      </c>
      <c r="N5692">
        <v>0</v>
      </c>
      <c r="O5692">
        <v>0</v>
      </c>
      <c r="P5692">
        <v>-8.3719999999999999</v>
      </c>
      <c r="Q5692">
        <v>160.13800000000001</v>
      </c>
      <c r="R5692">
        <v>26276.742999999999</v>
      </c>
      <c r="S5692">
        <v>26116.605</v>
      </c>
    </row>
    <row r="5693" spans="1:19" x14ac:dyDescent="0.3">
      <c r="A5693">
        <v>2021</v>
      </c>
      <c r="B5693">
        <v>8</v>
      </c>
      <c r="C5693">
        <v>26</v>
      </c>
      <c r="D5693">
        <v>4</v>
      </c>
      <c r="E5693">
        <v>24187.958999999999</v>
      </c>
      <c r="F5693">
        <v>1811.9480000000001</v>
      </c>
      <c r="G5693">
        <v>66.768000000000001</v>
      </c>
      <c r="H5693">
        <v>63.262999999999998</v>
      </c>
      <c r="I5693">
        <v>121.383</v>
      </c>
      <c r="J5693">
        <v>4.4950000000000001</v>
      </c>
      <c r="K5693">
        <v>31.385999999999999</v>
      </c>
      <c r="L5693">
        <v>88.850999999999999</v>
      </c>
      <c r="M5693">
        <v>26309.285</v>
      </c>
      <c r="N5693">
        <v>0</v>
      </c>
      <c r="O5693">
        <v>0</v>
      </c>
      <c r="P5693">
        <v>-5.274</v>
      </c>
      <c r="Q5693">
        <v>161.381</v>
      </c>
      <c r="R5693">
        <v>26314.559000000001</v>
      </c>
      <c r="S5693">
        <v>26153.178</v>
      </c>
    </row>
    <row r="5694" spans="1:19" x14ac:dyDescent="0.3">
      <c r="A5694">
        <v>2021</v>
      </c>
      <c r="B5694">
        <v>8</v>
      </c>
      <c r="C5694">
        <v>26</v>
      </c>
      <c r="D5694">
        <v>5</v>
      </c>
      <c r="E5694">
        <v>25411.327000000001</v>
      </c>
      <c r="F5694">
        <v>1706.076</v>
      </c>
      <c r="G5694">
        <v>66.275999999999996</v>
      </c>
      <c r="H5694">
        <v>63.784999999999997</v>
      </c>
      <c r="I5694">
        <v>84.954999999999998</v>
      </c>
      <c r="J5694">
        <v>2.8220000000000001</v>
      </c>
      <c r="K5694">
        <v>14.151999999999999</v>
      </c>
      <c r="L5694">
        <v>89.647999999999996</v>
      </c>
      <c r="M5694">
        <v>27372.764999999999</v>
      </c>
      <c r="N5694">
        <v>0</v>
      </c>
      <c r="O5694">
        <v>0</v>
      </c>
      <c r="P5694">
        <v>-5.5880000000000001</v>
      </c>
      <c r="Q5694">
        <v>172.619</v>
      </c>
      <c r="R5694">
        <v>27378.352999999999</v>
      </c>
      <c r="S5694">
        <v>27205.733</v>
      </c>
    </row>
    <row r="5695" spans="1:19" x14ac:dyDescent="0.3">
      <c r="A5695">
        <v>2021</v>
      </c>
      <c r="B5695">
        <v>8</v>
      </c>
      <c r="C5695">
        <v>26</v>
      </c>
      <c r="D5695">
        <v>6</v>
      </c>
      <c r="E5695">
        <v>27420.666000000001</v>
      </c>
      <c r="F5695">
        <v>1526.683</v>
      </c>
      <c r="G5695">
        <v>67.768000000000001</v>
      </c>
      <c r="H5695">
        <v>64.778000000000006</v>
      </c>
      <c r="I5695">
        <v>149.79499999999999</v>
      </c>
      <c r="J5695">
        <v>3.399</v>
      </c>
      <c r="K5695">
        <v>6.2560000000000002</v>
      </c>
      <c r="L5695">
        <v>91.233000000000004</v>
      </c>
      <c r="M5695">
        <v>29262.81</v>
      </c>
      <c r="N5695">
        <v>31.774000000000001</v>
      </c>
      <c r="O5695">
        <v>0</v>
      </c>
      <c r="P5695">
        <v>-1.22</v>
      </c>
      <c r="Q5695">
        <v>194.26300000000001</v>
      </c>
      <c r="R5695">
        <v>29232.255000000001</v>
      </c>
      <c r="S5695">
        <v>29037.991999999998</v>
      </c>
    </row>
    <row r="5696" spans="1:19" x14ac:dyDescent="0.3">
      <c r="A5696">
        <v>2021</v>
      </c>
      <c r="B5696">
        <v>8</v>
      </c>
      <c r="C5696">
        <v>26</v>
      </c>
      <c r="D5696">
        <v>7</v>
      </c>
      <c r="E5696">
        <v>29429.285</v>
      </c>
      <c r="F5696">
        <v>1364.508</v>
      </c>
      <c r="G5696">
        <v>68.724999999999994</v>
      </c>
      <c r="H5696">
        <v>64.625</v>
      </c>
      <c r="I5696">
        <v>294.92899999999997</v>
      </c>
      <c r="J5696">
        <v>4.1639999999999997</v>
      </c>
      <c r="K5696">
        <v>14.567</v>
      </c>
      <c r="L5696">
        <v>92.652000000000001</v>
      </c>
      <c r="M5696">
        <v>31264.73</v>
      </c>
      <c r="N5696">
        <v>871.66499999999996</v>
      </c>
      <c r="O5696">
        <v>0</v>
      </c>
      <c r="P5696">
        <v>-0.58199999999999996</v>
      </c>
      <c r="Q5696">
        <v>230.36099999999999</v>
      </c>
      <c r="R5696">
        <v>30393.646000000001</v>
      </c>
      <c r="S5696">
        <v>30163.285</v>
      </c>
    </row>
    <row r="5697" spans="1:19" x14ac:dyDescent="0.3">
      <c r="A5697">
        <v>2021</v>
      </c>
      <c r="B5697">
        <v>8</v>
      </c>
      <c r="C5697">
        <v>26</v>
      </c>
      <c r="D5697">
        <v>8</v>
      </c>
      <c r="E5697">
        <v>32187.217000000001</v>
      </c>
      <c r="F5697">
        <v>1271.4690000000001</v>
      </c>
      <c r="G5697">
        <v>74.685000000000002</v>
      </c>
      <c r="H5697">
        <v>63.033000000000001</v>
      </c>
      <c r="I5697">
        <v>488.18</v>
      </c>
      <c r="J5697">
        <v>4.9000000000000004</v>
      </c>
      <c r="K5697">
        <v>8.3659999999999997</v>
      </c>
      <c r="L5697">
        <v>93.591999999999999</v>
      </c>
      <c r="M5697">
        <v>34116.756999999998</v>
      </c>
      <c r="N5697">
        <v>3264.4340000000002</v>
      </c>
      <c r="O5697">
        <v>-27.806999999999999</v>
      </c>
      <c r="P5697">
        <v>0.29099999999999998</v>
      </c>
      <c r="Q5697">
        <v>275.57</v>
      </c>
      <c r="R5697">
        <v>30879.838</v>
      </c>
      <c r="S5697">
        <v>30604.268</v>
      </c>
    </row>
    <row r="5698" spans="1:19" x14ac:dyDescent="0.3">
      <c r="A5698">
        <v>2021</v>
      </c>
      <c r="B5698">
        <v>8</v>
      </c>
      <c r="C5698">
        <v>26</v>
      </c>
      <c r="D5698">
        <v>9</v>
      </c>
      <c r="E5698">
        <v>35265.845999999998</v>
      </c>
      <c r="F5698">
        <v>1187.818</v>
      </c>
      <c r="G5698">
        <v>82.653999999999996</v>
      </c>
      <c r="H5698">
        <v>59.207000000000001</v>
      </c>
      <c r="I5698">
        <v>601.69799999999998</v>
      </c>
      <c r="J5698">
        <v>5.4370000000000003</v>
      </c>
      <c r="K5698">
        <v>8.6980000000000004</v>
      </c>
      <c r="L5698">
        <v>94.165000000000006</v>
      </c>
      <c r="M5698">
        <v>37222.870000000003</v>
      </c>
      <c r="N5698">
        <v>5691.4930000000004</v>
      </c>
      <c r="O5698">
        <v>-71.828999999999994</v>
      </c>
      <c r="P5698">
        <v>0.41799999999999998</v>
      </c>
      <c r="Q5698">
        <v>317.48099999999999</v>
      </c>
      <c r="R5698">
        <v>31602.788</v>
      </c>
      <c r="S5698">
        <v>31285.307000000001</v>
      </c>
    </row>
    <row r="5699" spans="1:19" x14ac:dyDescent="0.3">
      <c r="A5699">
        <v>2021</v>
      </c>
      <c r="B5699">
        <v>8</v>
      </c>
      <c r="C5699">
        <v>26</v>
      </c>
      <c r="D5699">
        <v>10</v>
      </c>
      <c r="E5699">
        <v>38277.095000000001</v>
      </c>
      <c r="F5699">
        <v>1112.9490000000001</v>
      </c>
      <c r="G5699">
        <v>91.194999999999993</v>
      </c>
      <c r="H5699">
        <v>56.655999999999999</v>
      </c>
      <c r="I5699">
        <v>568.28399999999999</v>
      </c>
      <c r="J5699">
        <v>5.7370000000000001</v>
      </c>
      <c r="K5699">
        <v>17.855</v>
      </c>
      <c r="L5699">
        <v>94.585999999999999</v>
      </c>
      <c r="M5699">
        <v>40133.161999999997</v>
      </c>
      <c r="N5699">
        <v>7620.2179999999998</v>
      </c>
      <c r="O5699">
        <v>-95.037000000000006</v>
      </c>
      <c r="P5699">
        <v>1.3819999999999999</v>
      </c>
      <c r="Q5699">
        <v>351.613</v>
      </c>
      <c r="R5699">
        <v>32606.6</v>
      </c>
      <c r="S5699">
        <v>32254.986000000001</v>
      </c>
    </row>
    <row r="5700" spans="1:19" x14ac:dyDescent="0.3">
      <c r="A5700">
        <v>2021</v>
      </c>
      <c r="B5700">
        <v>8</v>
      </c>
      <c r="C5700">
        <v>26</v>
      </c>
      <c r="D5700">
        <v>11</v>
      </c>
      <c r="E5700">
        <v>40949.982000000004</v>
      </c>
      <c r="F5700">
        <v>1040.0419999999999</v>
      </c>
      <c r="G5700">
        <v>99.673000000000002</v>
      </c>
      <c r="H5700">
        <v>55.71</v>
      </c>
      <c r="I5700">
        <v>483.69600000000003</v>
      </c>
      <c r="J5700">
        <v>5.8719999999999999</v>
      </c>
      <c r="K5700">
        <v>21.396999999999998</v>
      </c>
      <c r="L5700">
        <v>94.83</v>
      </c>
      <c r="M5700">
        <v>42651.527000000002</v>
      </c>
      <c r="N5700">
        <v>8875.6080000000002</v>
      </c>
      <c r="O5700">
        <v>-81.373999999999995</v>
      </c>
      <c r="P5700">
        <v>3.6040000000000001</v>
      </c>
      <c r="Q5700">
        <v>383.28800000000001</v>
      </c>
      <c r="R5700">
        <v>33853.688999999998</v>
      </c>
      <c r="S5700">
        <v>33470.400999999998</v>
      </c>
    </row>
    <row r="5701" spans="1:19" x14ac:dyDescent="0.3">
      <c r="A5701">
        <v>2021</v>
      </c>
      <c r="B5701">
        <v>8</v>
      </c>
      <c r="C5701">
        <v>26</v>
      </c>
      <c r="D5701">
        <v>12</v>
      </c>
      <c r="E5701">
        <v>43100.788999999997</v>
      </c>
      <c r="F5701">
        <v>973.04200000000003</v>
      </c>
      <c r="G5701">
        <v>109.038</v>
      </c>
      <c r="H5701">
        <v>55.274000000000001</v>
      </c>
      <c r="I5701">
        <v>447.51600000000002</v>
      </c>
      <c r="J5701">
        <v>5.8419999999999996</v>
      </c>
      <c r="K5701">
        <v>9.91</v>
      </c>
      <c r="L5701">
        <v>94.97</v>
      </c>
      <c r="M5701">
        <v>44687.343000000001</v>
      </c>
      <c r="N5701">
        <v>9497.5159999999996</v>
      </c>
      <c r="O5701">
        <v>-40.863</v>
      </c>
      <c r="P5701">
        <v>7.3280000000000003</v>
      </c>
      <c r="Q5701">
        <v>410.423</v>
      </c>
      <c r="R5701">
        <v>35223.362000000001</v>
      </c>
      <c r="S5701">
        <v>34812.938999999998</v>
      </c>
    </row>
    <row r="5702" spans="1:19" x14ac:dyDescent="0.3">
      <c r="A5702">
        <v>2021</v>
      </c>
      <c r="B5702">
        <v>8</v>
      </c>
      <c r="C5702">
        <v>26</v>
      </c>
      <c r="D5702">
        <v>13</v>
      </c>
      <c r="E5702">
        <v>45772.586000000003</v>
      </c>
      <c r="F5702">
        <v>842.49699999999996</v>
      </c>
      <c r="G5702">
        <v>117.113</v>
      </c>
      <c r="H5702">
        <v>56.469000000000001</v>
      </c>
      <c r="I5702">
        <v>423.50099999999998</v>
      </c>
      <c r="J5702">
        <v>5.7359999999999998</v>
      </c>
      <c r="K5702">
        <v>7.3920000000000003</v>
      </c>
      <c r="L5702">
        <v>95.075999999999993</v>
      </c>
      <c r="M5702">
        <v>47203.256999999998</v>
      </c>
      <c r="N5702">
        <v>9388.0290000000005</v>
      </c>
      <c r="O5702">
        <v>-14.436</v>
      </c>
      <c r="P5702">
        <v>7.9219999999999997</v>
      </c>
      <c r="Q5702">
        <v>436.471</v>
      </c>
      <c r="R5702">
        <v>37821.741999999998</v>
      </c>
      <c r="S5702">
        <v>37385.269999999997</v>
      </c>
    </row>
    <row r="5703" spans="1:19" x14ac:dyDescent="0.3">
      <c r="A5703">
        <v>2021</v>
      </c>
      <c r="B5703">
        <v>8</v>
      </c>
      <c r="C5703">
        <v>26</v>
      </c>
      <c r="D5703">
        <v>14</v>
      </c>
      <c r="E5703">
        <v>47605.055999999997</v>
      </c>
      <c r="F5703">
        <v>773.245</v>
      </c>
      <c r="G5703">
        <v>122.511</v>
      </c>
      <c r="H5703">
        <v>54.773000000000003</v>
      </c>
      <c r="I5703">
        <v>351.24599999999998</v>
      </c>
      <c r="J5703">
        <v>5.0949999999999998</v>
      </c>
      <c r="K5703">
        <v>-14.327999999999999</v>
      </c>
      <c r="L5703">
        <v>95.123999999999995</v>
      </c>
      <c r="M5703">
        <v>48870.211000000003</v>
      </c>
      <c r="N5703">
        <v>8774.5540000000001</v>
      </c>
      <c r="O5703">
        <v>-4.9039999999999999</v>
      </c>
      <c r="P5703">
        <v>5.52</v>
      </c>
      <c r="Q5703">
        <v>458.71300000000002</v>
      </c>
      <c r="R5703">
        <v>40095.040999999997</v>
      </c>
      <c r="S5703">
        <v>39636.328000000001</v>
      </c>
    </row>
    <row r="5704" spans="1:19" x14ac:dyDescent="0.3">
      <c r="A5704">
        <v>2021</v>
      </c>
      <c r="B5704">
        <v>8</v>
      </c>
      <c r="C5704">
        <v>26</v>
      </c>
      <c r="D5704">
        <v>15</v>
      </c>
      <c r="E5704">
        <v>48260.468999999997</v>
      </c>
      <c r="F5704">
        <v>748.58699999999999</v>
      </c>
      <c r="G5704">
        <v>123.22199999999999</v>
      </c>
      <c r="H5704">
        <v>54.648000000000003</v>
      </c>
      <c r="I5704">
        <v>284.096</v>
      </c>
      <c r="J5704">
        <v>4.0839999999999996</v>
      </c>
      <c r="K5704">
        <v>-20.146999999999998</v>
      </c>
      <c r="L5704">
        <v>95.144000000000005</v>
      </c>
      <c r="M5704">
        <v>49426.879999999997</v>
      </c>
      <c r="N5704">
        <v>7556.567</v>
      </c>
      <c r="O5704">
        <v>-1.0189999999999999</v>
      </c>
      <c r="P5704">
        <v>6.7050000000000001</v>
      </c>
      <c r="Q5704">
        <v>471.17599999999999</v>
      </c>
      <c r="R5704">
        <v>41864.627</v>
      </c>
      <c r="S5704">
        <v>41393.451000000001</v>
      </c>
    </row>
    <row r="5705" spans="1:19" x14ac:dyDescent="0.3">
      <c r="A5705">
        <v>2021</v>
      </c>
      <c r="B5705">
        <v>8</v>
      </c>
      <c r="C5705">
        <v>26</v>
      </c>
      <c r="D5705">
        <v>16</v>
      </c>
      <c r="E5705">
        <v>48299.286</v>
      </c>
      <c r="F5705">
        <v>715.71299999999997</v>
      </c>
      <c r="G5705">
        <v>124.714</v>
      </c>
      <c r="H5705">
        <v>55.652999999999999</v>
      </c>
      <c r="I5705">
        <v>91.177000000000007</v>
      </c>
      <c r="J5705">
        <v>1.821</v>
      </c>
      <c r="K5705">
        <v>-97.81</v>
      </c>
      <c r="L5705">
        <v>95.153000000000006</v>
      </c>
      <c r="M5705">
        <v>49160.991999999998</v>
      </c>
      <c r="N5705">
        <v>5702.6880000000001</v>
      </c>
      <c r="O5705">
        <v>2.6219999999999999</v>
      </c>
      <c r="P5705">
        <v>6.1719999999999997</v>
      </c>
      <c r="Q5705">
        <v>477.00400000000002</v>
      </c>
      <c r="R5705">
        <v>43449.510999999999</v>
      </c>
      <c r="S5705">
        <v>42972.506999999998</v>
      </c>
    </row>
    <row r="5706" spans="1:19" x14ac:dyDescent="0.3">
      <c r="A5706">
        <v>2021</v>
      </c>
      <c r="B5706">
        <v>8</v>
      </c>
      <c r="C5706">
        <v>26</v>
      </c>
      <c r="D5706">
        <v>17</v>
      </c>
      <c r="E5706">
        <v>46874.756000000001</v>
      </c>
      <c r="F5706">
        <v>697.553</v>
      </c>
      <c r="G5706">
        <v>123.336</v>
      </c>
      <c r="H5706">
        <v>56.331000000000003</v>
      </c>
      <c r="I5706">
        <v>98.588999999999999</v>
      </c>
      <c r="J5706">
        <v>2.069</v>
      </c>
      <c r="K5706">
        <v>-141.54900000000001</v>
      </c>
      <c r="L5706">
        <v>95.141000000000005</v>
      </c>
      <c r="M5706">
        <v>47682.889000000003</v>
      </c>
      <c r="N5706">
        <v>3348.7240000000002</v>
      </c>
      <c r="O5706">
        <v>29.838999999999999</v>
      </c>
      <c r="P5706">
        <v>7.298</v>
      </c>
      <c r="Q5706">
        <v>471.28</v>
      </c>
      <c r="R5706">
        <v>44297.029000000002</v>
      </c>
      <c r="S5706">
        <v>43825.749000000003</v>
      </c>
    </row>
    <row r="5707" spans="1:19" x14ac:dyDescent="0.3">
      <c r="A5707">
        <v>2021</v>
      </c>
      <c r="B5707">
        <v>8</v>
      </c>
      <c r="C5707">
        <v>26</v>
      </c>
      <c r="D5707">
        <v>18</v>
      </c>
      <c r="E5707">
        <v>44405.81</v>
      </c>
      <c r="F5707">
        <v>731.52200000000005</v>
      </c>
      <c r="G5707">
        <v>119.431</v>
      </c>
      <c r="H5707">
        <v>58.036000000000001</v>
      </c>
      <c r="I5707">
        <v>124.655</v>
      </c>
      <c r="J5707">
        <v>2.0009999999999999</v>
      </c>
      <c r="K5707">
        <v>-136.36099999999999</v>
      </c>
      <c r="L5707">
        <v>95.084999999999994</v>
      </c>
      <c r="M5707">
        <v>45280.748</v>
      </c>
      <c r="N5707">
        <v>917.59900000000005</v>
      </c>
      <c r="O5707">
        <v>75.215000000000003</v>
      </c>
      <c r="P5707">
        <v>-2.7010000000000001</v>
      </c>
      <c r="Q5707">
        <v>446.18</v>
      </c>
      <c r="R5707">
        <v>44290.635000000002</v>
      </c>
      <c r="S5707">
        <v>43844.455000000002</v>
      </c>
    </row>
    <row r="5708" spans="1:19" x14ac:dyDescent="0.3">
      <c r="A5708">
        <v>2021</v>
      </c>
      <c r="B5708">
        <v>8</v>
      </c>
      <c r="C5708">
        <v>26</v>
      </c>
      <c r="D5708">
        <v>19</v>
      </c>
      <c r="E5708">
        <v>42592.72</v>
      </c>
      <c r="F5708">
        <v>773.77</v>
      </c>
      <c r="G5708">
        <v>115.16500000000001</v>
      </c>
      <c r="H5708">
        <v>57.735999999999997</v>
      </c>
      <c r="I5708">
        <v>137.489</v>
      </c>
      <c r="J5708">
        <v>1.8859999999999999</v>
      </c>
      <c r="K5708">
        <v>-134.93</v>
      </c>
      <c r="L5708">
        <v>95.001000000000005</v>
      </c>
      <c r="M5708">
        <v>43523.671999999999</v>
      </c>
      <c r="N5708">
        <v>36.006</v>
      </c>
      <c r="O5708">
        <v>89.507999999999996</v>
      </c>
      <c r="P5708">
        <v>1.9970000000000001</v>
      </c>
      <c r="Q5708">
        <v>397.55500000000001</v>
      </c>
      <c r="R5708">
        <v>43396.161</v>
      </c>
      <c r="S5708">
        <v>42998.606</v>
      </c>
    </row>
    <row r="5709" spans="1:19" x14ac:dyDescent="0.3">
      <c r="A5709">
        <v>2021</v>
      </c>
      <c r="B5709">
        <v>8</v>
      </c>
      <c r="C5709">
        <v>26</v>
      </c>
      <c r="D5709">
        <v>20</v>
      </c>
      <c r="E5709">
        <v>41441.216999999997</v>
      </c>
      <c r="F5709">
        <v>829.07399999999996</v>
      </c>
      <c r="G5709">
        <v>108.977</v>
      </c>
      <c r="H5709">
        <v>58.427999999999997</v>
      </c>
      <c r="I5709">
        <v>165.87</v>
      </c>
      <c r="J5709">
        <v>3.3860000000000001</v>
      </c>
      <c r="K5709">
        <v>-127.617</v>
      </c>
      <c r="L5709">
        <v>94.935000000000002</v>
      </c>
      <c r="M5709">
        <v>42465.292999999998</v>
      </c>
      <c r="N5709">
        <v>0</v>
      </c>
      <c r="O5709">
        <v>84.366</v>
      </c>
      <c r="P5709">
        <v>5.4039999999999999</v>
      </c>
      <c r="Q5709">
        <v>344.49200000000002</v>
      </c>
      <c r="R5709">
        <v>42375.523999999998</v>
      </c>
      <c r="S5709">
        <v>42031.031999999999</v>
      </c>
    </row>
    <row r="5710" spans="1:19" x14ac:dyDescent="0.3">
      <c r="A5710">
        <v>2021</v>
      </c>
      <c r="B5710">
        <v>8</v>
      </c>
      <c r="C5710">
        <v>26</v>
      </c>
      <c r="D5710">
        <v>21</v>
      </c>
      <c r="E5710">
        <v>38559.622000000003</v>
      </c>
      <c r="F5710">
        <v>930.74400000000003</v>
      </c>
      <c r="G5710">
        <v>102.28</v>
      </c>
      <c r="H5710">
        <v>60.706000000000003</v>
      </c>
      <c r="I5710">
        <v>599.99599999999998</v>
      </c>
      <c r="J5710">
        <v>6.1710000000000003</v>
      </c>
      <c r="K5710">
        <v>-28.172000000000001</v>
      </c>
      <c r="L5710">
        <v>94.686000000000007</v>
      </c>
      <c r="M5710">
        <v>40223.752999999997</v>
      </c>
      <c r="N5710">
        <v>0</v>
      </c>
      <c r="O5710">
        <v>0</v>
      </c>
      <c r="P5710">
        <v>1.637</v>
      </c>
      <c r="Q5710">
        <v>303.37</v>
      </c>
      <c r="R5710">
        <v>40222.116000000002</v>
      </c>
      <c r="S5710">
        <v>39918.745999999999</v>
      </c>
    </row>
    <row r="5711" spans="1:19" x14ac:dyDescent="0.3">
      <c r="A5711">
        <v>2021</v>
      </c>
      <c r="B5711">
        <v>8</v>
      </c>
      <c r="C5711">
        <v>26</v>
      </c>
      <c r="D5711">
        <v>22</v>
      </c>
      <c r="E5711">
        <v>34445.521999999997</v>
      </c>
      <c r="F5711">
        <v>1123.6030000000001</v>
      </c>
      <c r="G5711">
        <v>94.863</v>
      </c>
      <c r="H5711">
        <v>62.363999999999997</v>
      </c>
      <c r="I5711">
        <v>669.53200000000004</v>
      </c>
      <c r="J5711">
        <v>5.7759999999999998</v>
      </c>
      <c r="K5711">
        <v>17.434999999999999</v>
      </c>
      <c r="L5711">
        <v>94.075999999999993</v>
      </c>
      <c r="M5711">
        <v>36418.307999999997</v>
      </c>
      <c r="N5711">
        <v>0</v>
      </c>
      <c r="O5711">
        <v>0</v>
      </c>
      <c r="P5711">
        <v>-11.151</v>
      </c>
      <c r="Q5711">
        <v>268.99599999999998</v>
      </c>
      <c r="R5711">
        <v>36429.459000000003</v>
      </c>
      <c r="S5711">
        <v>36160.464</v>
      </c>
    </row>
    <row r="5712" spans="1:19" x14ac:dyDescent="0.3">
      <c r="A5712">
        <v>2021</v>
      </c>
      <c r="B5712">
        <v>8</v>
      </c>
      <c r="C5712">
        <v>26</v>
      </c>
      <c r="D5712">
        <v>23</v>
      </c>
      <c r="E5712">
        <v>30574.018</v>
      </c>
      <c r="F5712">
        <v>1292.2560000000001</v>
      </c>
      <c r="G5712">
        <v>87.052000000000007</v>
      </c>
      <c r="H5712">
        <v>63.125</v>
      </c>
      <c r="I5712">
        <v>1124.624</v>
      </c>
      <c r="J5712">
        <v>6.3360000000000003</v>
      </c>
      <c r="K5712">
        <v>41.152000000000001</v>
      </c>
      <c r="L5712">
        <v>93.123000000000005</v>
      </c>
      <c r="M5712">
        <v>33194.633999999998</v>
      </c>
      <c r="N5712">
        <v>0</v>
      </c>
      <c r="O5712">
        <v>0</v>
      </c>
      <c r="P5712">
        <v>-14.542</v>
      </c>
      <c r="Q5712">
        <v>230.81299999999999</v>
      </c>
      <c r="R5712">
        <v>33209.175999999999</v>
      </c>
      <c r="S5712">
        <v>32978.362999999998</v>
      </c>
    </row>
    <row r="5713" spans="1:19" x14ac:dyDescent="0.3">
      <c r="A5713">
        <v>2021</v>
      </c>
      <c r="B5713">
        <v>8</v>
      </c>
      <c r="C5713">
        <v>26</v>
      </c>
      <c r="D5713">
        <v>24</v>
      </c>
      <c r="E5713">
        <v>27776.329000000002</v>
      </c>
      <c r="F5713">
        <v>1556.354</v>
      </c>
      <c r="G5713">
        <v>79.221999999999994</v>
      </c>
      <c r="H5713">
        <v>62.944000000000003</v>
      </c>
      <c r="I5713">
        <v>999.05899999999997</v>
      </c>
      <c r="J5713">
        <v>6.2009999999999996</v>
      </c>
      <c r="K5713">
        <v>50.198</v>
      </c>
      <c r="L5713">
        <v>91.456999999999994</v>
      </c>
      <c r="M5713">
        <v>30542.542000000001</v>
      </c>
      <c r="N5713">
        <v>0</v>
      </c>
      <c r="O5713">
        <v>0</v>
      </c>
      <c r="P5713">
        <v>-23.413</v>
      </c>
      <c r="Q5713">
        <v>198.35400000000001</v>
      </c>
      <c r="R5713">
        <v>30565.955000000002</v>
      </c>
      <c r="S5713">
        <v>30367.599999999999</v>
      </c>
    </row>
    <row r="5714" spans="1:19" x14ac:dyDescent="0.3">
      <c r="A5714">
        <v>2021</v>
      </c>
      <c r="B5714">
        <v>8</v>
      </c>
      <c r="C5714">
        <v>27</v>
      </c>
      <c r="D5714">
        <v>1</v>
      </c>
      <c r="E5714">
        <v>25617.093000000001</v>
      </c>
      <c r="F5714">
        <v>1683.3140000000001</v>
      </c>
      <c r="G5714">
        <v>76.747</v>
      </c>
      <c r="H5714">
        <v>62.972999999999999</v>
      </c>
      <c r="I5714">
        <v>709.25599999999997</v>
      </c>
      <c r="J5714">
        <v>6.0380000000000003</v>
      </c>
      <c r="K5714">
        <v>40.957000000000001</v>
      </c>
      <c r="L5714">
        <v>89.816999999999993</v>
      </c>
      <c r="M5714">
        <v>28209.449000000001</v>
      </c>
      <c r="N5714">
        <v>0</v>
      </c>
      <c r="O5714">
        <v>0</v>
      </c>
      <c r="P5714">
        <v>-19.059999999999999</v>
      </c>
      <c r="Q5714">
        <v>178.61</v>
      </c>
      <c r="R5714">
        <v>28228.508999999998</v>
      </c>
      <c r="S5714">
        <v>28049.899000000001</v>
      </c>
    </row>
    <row r="5715" spans="1:19" x14ac:dyDescent="0.3">
      <c r="A5715">
        <v>2021</v>
      </c>
      <c r="B5715">
        <v>8</v>
      </c>
      <c r="C5715">
        <v>27</v>
      </c>
      <c r="D5715">
        <v>2</v>
      </c>
      <c r="E5715">
        <v>24474.530999999999</v>
      </c>
      <c r="F5715">
        <v>1800.98</v>
      </c>
      <c r="G5715">
        <v>72.403000000000006</v>
      </c>
      <c r="H5715">
        <v>62.881999999999998</v>
      </c>
      <c r="I5715">
        <v>424.76799999999997</v>
      </c>
      <c r="J5715">
        <v>5.9470000000000001</v>
      </c>
      <c r="K5715">
        <v>34.518000000000001</v>
      </c>
      <c r="L5715">
        <v>89.075000000000003</v>
      </c>
      <c r="M5715">
        <v>26892.702000000001</v>
      </c>
      <c r="N5715">
        <v>0</v>
      </c>
      <c r="O5715">
        <v>0</v>
      </c>
      <c r="P5715">
        <v>-14.534000000000001</v>
      </c>
      <c r="Q5715">
        <v>167.62200000000001</v>
      </c>
      <c r="R5715">
        <v>26907.235000000001</v>
      </c>
      <c r="S5715">
        <v>26739.613000000001</v>
      </c>
    </row>
    <row r="5716" spans="1:19" x14ac:dyDescent="0.3">
      <c r="A5716">
        <v>2021</v>
      </c>
      <c r="B5716">
        <v>8</v>
      </c>
      <c r="C5716">
        <v>27</v>
      </c>
      <c r="D5716">
        <v>3</v>
      </c>
      <c r="E5716">
        <v>23821.360000000001</v>
      </c>
      <c r="F5716">
        <v>1807.152</v>
      </c>
      <c r="G5716">
        <v>69.207999999999998</v>
      </c>
      <c r="H5716">
        <v>62.999000000000002</v>
      </c>
      <c r="I5716">
        <v>241.59299999999999</v>
      </c>
      <c r="J5716">
        <v>5.7679999999999998</v>
      </c>
      <c r="K5716">
        <v>30.794</v>
      </c>
      <c r="L5716">
        <v>88.677000000000007</v>
      </c>
      <c r="M5716">
        <v>26058.343000000001</v>
      </c>
      <c r="N5716">
        <v>0</v>
      </c>
      <c r="O5716">
        <v>0</v>
      </c>
      <c r="P5716">
        <v>-8.3719999999999999</v>
      </c>
      <c r="Q5716">
        <v>162.04400000000001</v>
      </c>
      <c r="R5716">
        <v>26066.715</v>
      </c>
      <c r="S5716">
        <v>25904.670999999998</v>
      </c>
    </row>
    <row r="5717" spans="1:19" x14ac:dyDescent="0.3">
      <c r="A5717">
        <v>2021</v>
      </c>
      <c r="B5717">
        <v>8</v>
      </c>
      <c r="C5717">
        <v>27</v>
      </c>
      <c r="D5717">
        <v>4</v>
      </c>
      <c r="E5717">
        <v>23942.210999999999</v>
      </c>
      <c r="F5717">
        <v>1811.9480000000001</v>
      </c>
      <c r="G5717">
        <v>67.013000000000005</v>
      </c>
      <c r="H5717">
        <v>63.304000000000002</v>
      </c>
      <c r="I5717">
        <v>121.383</v>
      </c>
      <c r="J5717">
        <v>4.4950000000000001</v>
      </c>
      <c r="K5717">
        <v>28.853999999999999</v>
      </c>
      <c r="L5717">
        <v>88.739000000000004</v>
      </c>
      <c r="M5717">
        <v>26060.934000000001</v>
      </c>
      <c r="N5717">
        <v>0</v>
      </c>
      <c r="O5717">
        <v>0</v>
      </c>
      <c r="P5717">
        <v>-5.274</v>
      </c>
      <c r="Q5717">
        <v>162.5</v>
      </c>
      <c r="R5717">
        <v>26066.207999999999</v>
      </c>
      <c r="S5717">
        <v>25903.707999999999</v>
      </c>
    </row>
    <row r="5718" spans="1:19" x14ac:dyDescent="0.3">
      <c r="A5718">
        <v>2021</v>
      </c>
      <c r="B5718">
        <v>8</v>
      </c>
      <c r="C5718">
        <v>27</v>
      </c>
      <c r="D5718">
        <v>5</v>
      </c>
      <c r="E5718">
        <v>25081.264999999999</v>
      </c>
      <c r="F5718">
        <v>1706.076</v>
      </c>
      <c r="G5718">
        <v>67.162999999999997</v>
      </c>
      <c r="H5718">
        <v>63.792000000000002</v>
      </c>
      <c r="I5718">
        <v>84.954999999999998</v>
      </c>
      <c r="J5718">
        <v>2.8220000000000001</v>
      </c>
      <c r="K5718">
        <v>13.157</v>
      </c>
      <c r="L5718">
        <v>89.403999999999996</v>
      </c>
      <c r="M5718">
        <v>27041.471000000001</v>
      </c>
      <c r="N5718">
        <v>0</v>
      </c>
      <c r="O5718">
        <v>0</v>
      </c>
      <c r="P5718">
        <v>-5.5880000000000001</v>
      </c>
      <c r="Q5718">
        <v>172.73099999999999</v>
      </c>
      <c r="R5718">
        <v>27047.059000000001</v>
      </c>
      <c r="S5718">
        <v>26874.328000000001</v>
      </c>
    </row>
    <row r="5719" spans="1:19" x14ac:dyDescent="0.3">
      <c r="A5719">
        <v>2021</v>
      </c>
      <c r="B5719">
        <v>8</v>
      </c>
      <c r="C5719">
        <v>27</v>
      </c>
      <c r="D5719">
        <v>6</v>
      </c>
      <c r="E5719">
        <v>26781.375</v>
      </c>
      <c r="F5719">
        <v>1526.683</v>
      </c>
      <c r="G5719">
        <v>69.849000000000004</v>
      </c>
      <c r="H5719">
        <v>64.677000000000007</v>
      </c>
      <c r="I5719">
        <v>149.79499999999999</v>
      </c>
      <c r="J5719">
        <v>3.399</v>
      </c>
      <c r="K5719">
        <v>5.9180000000000001</v>
      </c>
      <c r="L5719">
        <v>90.688000000000002</v>
      </c>
      <c r="M5719">
        <v>28622.535</v>
      </c>
      <c r="N5719">
        <v>31.774000000000001</v>
      </c>
      <c r="O5719">
        <v>0</v>
      </c>
      <c r="P5719">
        <v>-1.22</v>
      </c>
      <c r="Q5719">
        <v>193.62700000000001</v>
      </c>
      <c r="R5719">
        <v>28591.98</v>
      </c>
      <c r="S5719">
        <v>28398.352999999999</v>
      </c>
    </row>
    <row r="5720" spans="1:19" x14ac:dyDescent="0.3">
      <c r="A5720">
        <v>2021</v>
      </c>
      <c r="B5720">
        <v>8</v>
      </c>
      <c r="C5720">
        <v>27</v>
      </c>
      <c r="D5720">
        <v>7</v>
      </c>
      <c r="E5720">
        <v>28943.285</v>
      </c>
      <c r="F5720">
        <v>1364.508</v>
      </c>
      <c r="G5720">
        <v>72.147999999999996</v>
      </c>
      <c r="H5720">
        <v>64.582999999999998</v>
      </c>
      <c r="I5720">
        <v>294.92899999999997</v>
      </c>
      <c r="J5720">
        <v>4.1639999999999997</v>
      </c>
      <c r="K5720">
        <v>13.919</v>
      </c>
      <c r="L5720">
        <v>92.445999999999998</v>
      </c>
      <c r="M5720">
        <v>30777.833999999999</v>
      </c>
      <c r="N5720">
        <v>871.66499999999996</v>
      </c>
      <c r="O5720">
        <v>0</v>
      </c>
      <c r="P5720">
        <v>-0.58199999999999996</v>
      </c>
      <c r="Q5720">
        <v>228.60400000000001</v>
      </c>
      <c r="R5720">
        <v>29906.75</v>
      </c>
      <c r="S5720">
        <v>29678.146000000001</v>
      </c>
    </row>
    <row r="5721" spans="1:19" x14ac:dyDescent="0.3">
      <c r="A5721">
        <v>2021</v>
      </c>
      <c r="B5721">
        <v>8</v>
      </c>
      <c r="C5721">
        <v>27</v>
      </c>
      <c r="D5721">
        <v>8</v>
      </c>
      <c r="E5721">
        <v>31498.803</v>
      </c>
      <c r="F5721">
        <v>1271.4690000000001</v>
      </c>
      <c r="G5721">
        <v>77.59</v>
      </c>
      <c r="H5721">
        <v>63.021000000000001</v>
      </c>
      <c r="I5721">
        <v>488.18</v>
      </c>
      <c r="J5721">
        <v>4.9000000000000004</v>
      </c>
      <c r="K5721">
        <v>8.125</v>
      </c>
      <c r="L5721">
        <v>93.444999999999993</v>
      </c>
      <c r="M5721">
        <v>33427.944000000003</v>
      </c>
      <c r="N5721">
        <v>3264.4340000000002</v>
      </c>
      <c r="O5721">
        <v>-27.806999999999999</v>
      </c>
      <c r="P5721">
        <v>0.29099999999999998</v>
      </c>
      <c r="Q5721">
        <v>272.13299999999998</v>
      </c>
      <c r="R5721">
        <v>30191.025000000001</v>
      </c>
      <c r="S5721">
        <v>29918.892</v>
      </c>
    </row>
    <row r="5722" spans="1:19" x14ac:dyDescent="0.3">
      <c r="A5722">
        <v>2021</v>
      </c>
      <c r="B5722">
        <v>8</v>
      </c>
      <c r="C5722">
        <v>27</v>
      </c>
      <c r="D5722">
        <v>9</v>
      </c>
      <c r="E5722">
        <v>34413.266000000003</v>
      </c>
      <c r="F5722">
        <v>1187.818</v>
      </c>
      <c r="G5722">
        <v>84.111000000000004</v>
      </c>
      <c r="H5722">
        <v>59.33</v>
      </c>
      <c r="I5722">
        <v>601.69799999999998</v>
      </c>
      <c r="J5722">
        <v>5.4370000000000003</v>
      </c>
      <c r="K5722">
        <v>8.2240000000000002</v>
      </c>
      <c r="L5722">
        <v>94.046999999999997</v>
      </c>
      <c r="M5722">
        <v>36369.821000000004</v>
      </c>
      <c r="N5722">
        <v>5691.4930000000004</v>
      </c>
      <c r="O5722">
        <v>-71.828999999999994</v>
      </c>
      <c r="P5722">
        <v>0.41799999999999998</v>
      </c>
      <c r="Q5722">
        <v>311.72199999999998</v>
      </c>
      <c r="R5722">
        <v>30749.739000000001</v>
      </c>
      <c r="S5722">
        <v>30438.017</v>
      </c>
    </row>
    <row r="5723" spans="1:19" x14ac:dyDescent="0.3">
      <c r="A5723">
        <v>2021</v>
      </c>
      <c r="B5723">
        <v>8</v>
      </c>
      <c r="C5723">
        <v>27</v>
      </c>
      <c r="D5723">
        <v>10</v>
      </c>
      <c r="E5723">
        <v>37383.978000000003</v>
      </c>
      <c r="F5723">
        <v>1112.9490000000001</v>
      </c>
      <c r="G5723">
        <v>92.099000000000004</v>
      </c>
      <c r="H5723">
        <v>56.893000000000001</v>
      </c>
      <c r="I5723">
        <v>568.28399999999999</v>
      </c>
      <c r="J5723">
        <v>5.7370000000000001</v>
      </c>
      <c r="K5723">
        <v>16.288</v>
      </c>
      <c r="L5723">
        <v>94.506</v>
      </c>
      <c r="M5723">
        <v>39238.633999999998</v>
      </c>
      <c r="N5723">
        <v>7620.2179999999998</v>
      </c>
      <c r="O5723">
        <v>-95.037000000000006</v>
      </c>
      <c r="P5723">
        <v>1.3819999999999999</v>
      </c>
      <c r="Q5723">
        <v>345.44600000000003</v>
      </c>
      <c r="R5723">
        <v>31712.072</v>
      </c>
      <c r="S5723">
        <v>31366.625</v>
      </c>
    </row>
    <row r="5724" spans="1:19" x14ac:dyDescent="0.3">
      <c r="A5724">
        <v>2021</v>
      </c>
      <c r="B5724">
        <v>8</v>
      </c>
      <c r="C5724">
        <v>27</v>
      </c>
      <c r="D5724">
        <v>11</v>
      </c>
      <c r="E5724">
        <v>40135.453000000001</v>
      </c>
      <c r="F5724">
        <v>1040.0419999999999</v>
      </c>
      <c r="G5724">
        <v>99.944999999999993</v>
      </c>
      <c r="H5724">
        <v>56.091000000000001</v>
      </c>
      <c r="I5724">
        <v>483.69600000000003</v>
      </c>
      <c r="J5724">
        <v>5.8719999999999999</v>
      </c>
      <c r="K5724">
        <v>19.282</v>
      </c>
      <c r="L5724">
        <v>94.8</v>
      </c>
      <c r="M5724">
        <v>41835.235000000001</v>
      </c>
      <c r="N5724">
        <v>8875.6080000000002</v>
      </c>
      <c r="O5724">
        <v>-81.373999999999995</v>
      </c>
      <c r="P5724">
        <v>3.6040000000000001</v>
      </c>
      <c r="Q5724">
        <v>377.50599999999997</v>
      </c>
      <c r="R5724">
        <v>33037.396999999997</v>
      </c>
      <c r="S5724">
        <v>32659.891</v>
      </c>
    </row>
    <row r="5725" spans="1:19" x14ac:dyDescent="0.3">
      <c r="A5725">
        <v>2021</v>
      </c>
      <c r="B5725">
        <v>8</v>
      </c>
      <c r="C5725">
        <v>27</v>
      </c>
      <c r="D5725">
        <v>12</v>
      </c>
      <c r="E5725">
        <v>42501.671999999999</v>
      </c>
      <c r="F5725">
        <v>973.04200000000003</v>
      </c>
      <c r="G5725">
        <v>107.687</v>
      </c>
      <c r="H5725">
        <v>55.515000000000001</v>
      </c>
      <c r="I5725">
        <v>447.51600000000002</v>
      </c>
      <c r="J5725">
        <v>5.8419999999999996</v>
      </c>
      <c r="K5725">
        <v>8.3680000000000003</v>
      </c>
      <c r="L5725">
        <v>94.962000000000003</v>
      </c>
      <c r="M5725">
        <v>44086.915999999997</v>
      </c>
      <c r="N5725">
        <v>9497.5159999999996</v>
      </c>
      <c r="O5725">
        <v>-40.863</v>
      </c>
      <c r="P5725">
        <v>7.3280000000000003</v>
      </c>
      <c r="Q5725">
        <v>405.267</v>
      </c>
      <c r="R5725">
        <v>34622.934999999998</v>
      </c>
      <c r="S5725">
        <v>34217.667999999998</v>
      </c>
    </row>
    <row r="5726" spans="1:19" x14ac:dyDescent="0.3">
      <c r="A5726">
        <v>2021</v>
      </c>
      <c r="B5726">
        <v>8</v>
      </c>
      <c r="C5726">
        <v>27</v>
      </c>
      <c r="D5726">
        <v>13</v>
      </c>
      <c r="E5726">
        <v>44958.182000000001</v>
      </c>
      <c r="F5726">
        <v>842.49699999999996</v>
      </c>
      <c r="G5726">
        <v>114.95399999999999</v>
      </c>
      <c r="H5726">
        <v>56.655999999999999</v>
      </c>
      <c r="I5726">
        <v>423.50099999999998</v>
      </c>
      <c r="J5726">
        <v>5.7359999999999998</v>
      </c>
      <c r="K5726">
        <v>6.0449999999999999</v>
      </c>
      <c r="L5726">
        <v>95.066999999999993</v>
      </c>
      <c r="M5726">
        <v>46387.684000000001</v>
      </c>
      <c r="N5726">
        <v>9388.0290000000005</v>
      </c>
      <c r="O5726">
        <v>-14.436</v>
      </c>
      <c r="P5726">
        <v>7.9219999999999997</v>
      </c>
      <c r="Q5726">
        <v>429.52300000000002</v>
      </c>
      <c r="R5726">
        <v>37006.167999999998</v>
      </c>
      <c r="S5726">
        <v>36576.644999999997</v>
      </c>
    </row>
    <row r="5727" spans="1:19" x14ac:dyDescent="0.3">
      <c r="A5727">
        <v>2021</v>
      </c>
      <c r="B5727">
        <v>8</v>
      </c>
      <c r="C5727">
        <v>27</v>
      </c>
      <c r="D5727">
        <v>14</v>
      </c>
      <c r="E5727">
        <v>46518.845999999998</v>
      </c>
      <c r="F5727">
        <v>773.245</v>
      </c>
      <c r="G5727">
        <v>120.47499999999999</v>
      </c>
      <c r="H5727">
        <v>55.052</v>
      </c>
      <c r="I5727">
        <v>351.24599999999998</v>
      </c>
      <c r="J5727">
        <v>5.0949999999999998</v>
      </c>
      <c r="K5727">
        <v>-13.394</v>
      </c>
      <c r="L5727">
        <v>95.12</v>
      </c>
      <c r="M5727">
        <v>47785.21</v>
      </c>
      <c r="N5727">
        <v>8774.5540000000001</v>
      </c>
      <c r="O5727">
        <v>-4.9039999999999999</v>
      </c>
      <c r="P5727">
        <v>5.52</v>
      </c>
      <c r="Q5727">
        <v>453.48500000000001</v>
      </c>
      <c r="R5727">
        <v>39010.04</v>
      </c>
      <c r="S5727">
        <v>38556.555</v>
      </c>
    </row>
    <row r="5728" spans="1:19" x14ac:dyDescent="0.3">
      <c r="A5728">
        <v>2021</v>
      </c>
      <c r="B5728">
        <v>8</v>
      </c>
      <c r="C5728">
        <v>27</v>
      </c>
      <c r="D5728">
        <v>15</v>
      </c>
      <c r="E5728">
        <v>47830.417999999998</v>
      </c>
      <c r="F5728">
        <v>748.58699999999999</v>
      </c>
      <c r="G5728">
        <v>125.89100000000001</v>
      </c>
      <c r="H5728">
        <v>54.710999999999999</v>
      </c>
      <c r="I5728">
        <v>284.096</v>
      </c>
      <c r="J5728">
        <v>4.0839999999999996</v>
      </c>
      <c r="K5728">
        <v>-18.765999999999998</v>
      </c>
      <c r="L5728">
        <v>95.141000000000005</v>
      </c>
      <c r="M5728">
        <v>48998.271000000001</v>
      </c>
      <c r="N5728">
        <v>7556.567</v>
      </c>
      <c r="O5728">
        <v>-1.0189999999999999</v>
      </c>
      <c r="P5728">
        <v>6.7050000000000001</v>
      </c>
      <c r="Q5728">
        <v>471.51400000000001</v>
      </c>
      <c r="R5728">
        <v>41436.019</v>
      </c>
      <c r="S5728">
        <v>40964.504000000001</v>
      </c>
    </row>
    <row r="5729" spans="1:19" x14ac:dyDescent="0.3">
      <c r="A5729">
        <v>2021</v>
      </c>
      <c r="B5729">
        <v>8</v>
      </c>
      <c r="C5729">
        <v>27</v>
      </c>
      <c r="D5729">
        <v>16</v>
      </c>
      <c r="E5729">
        <v>47721.38</v>
      </c>
      <c r="F5729">
        <v>715.71299999999997</v>
      </c>
      <c r="G5729">
        <v>127.672</v>
      </c>
      <c r="H5729">
        <v>55.604999999999997</v>
      </c>
      <c r="I5729">
        <v>91.177000000000007</v>
      </c>
      <c r="J5729">
        <v>1.821</v>
      </c>
      <c r="K5729">
        <v>-88.581000000000003</v>
      </c>
      <c r="L5729">
        <v>95.143000000000001</v>
      </c>
      <c r="M5729">
        <v>48592.258000000002</v>
      </c>
      <c r="N5729">
        <v>5702.6880000000001</v>
      </c>
      <c r="O5729">
        <v>2.6219999999999999</v>
      </c>
      <c r="P5729">
        <v>6.1719999999999997</v>
      </c>
      <c r="Q5729">
        <v>480.12900000000002</v>
      </c>
      <c r="R5729">
        <v>42880.777000000002</v>
      </c>
      <c r="S5729">
        <v>42400.646999999997</v>
      </c>
    </row>
    <row r="5730" spans="1:19" x14ac:dyDescent="0.3">
      <c r="A5730">
        <v>2021</v>
      </c>
      <c r="B5730">
        <v>8</v>
      </c>
      <c r="C5730">
        <v>27</v>
      </c>
      <c r="D5730">
        <v>17</v>
      </c>
      <c r="E5730">
        <v>46435.972999999998</v>
      </c>
      <c r="F5730">
        <v>697.553</v>
      </c>
      <c r="G5730">
        <v>127.155</v>
      </c>
      <c r="H5730">
        <v>56.231999999999999</v>
      </c>
      <c r="I5730">
        <v>98.588999999999999</v>
      </c>
      <c r="J5730">
        <v>2.069</v>
      </c>
      <c r="K5730">
        <v>-130.119</v>
      </c>
      <c r="L5730">
        <v>95.123000000000005</v>
      </c>
      <c r="M5730">
        <v>47255.42</v>
      </c>
      <c r="N5730">
        <v>3348.7240000000002</v>
      </c>
      <c r="O5730">
        <v>29.838999999999999</v>
      </c>
      <c r="P5730">
        <v>7.298</v>
      </c>
      <c r="Q5730">
        <v>476.31</v>
      </c>
      <c r="R5730">
        <v>43869.56</v>
      </c>
      <c r="S5730">
        <v>43393.25</v>
      </c>
    </row>
    <row r="5731" spans="1:19" x14ac:dyDescent="0.3">
      <c r="A5731">
        <v>2021</v>
      </c>
      <c r="B5731">
        <v>8</v>
      </c>
      <c r="C5731">
        <v>27</v>
      </c>
      <c r="D5731">
        <v>18</v>
      </c>
      <c r="E5731">
        <v>43966.836000000003</v>
      </c>
      <c r="F5731">
        <v>731.52200000000005</v>
      </c>
      <c r="G5731">
        <v>125.619</v>
      </c>
      <c r="H5731">
        <v>57.895000000000003</v>
      </c>
      <c r="I5731">
        <v>124.655</v>
      </c>
      <c r="J5731">
        <v>2.0009999999999999</v>
      </c>
      <c r="K5731">
        <v>-128.917</v>
      </c>
      <c r="L5731">
        <v>95.058999999999997</v>
      </c>
      <c r="M5731">
        <v>44849.05</v>
      </c>
      <c r="N5731">
        <v>917.59900000000005</v>
      </c>
      <c r="O5731">
        <v>75.215000000000003</v>
      </c>
      <c r="P5731">
        <v>-2.7010000000000001</v>
      </c>
      <c r="Q5731">
        <v>449.92500000000001</v>
      </c>
      <c r="R5731">
        <v>43858.936999999998</v>
      </c>
      <c r="S5731">
        <v>43409.012000000002</v>
      </c>
    </row>
    <row r="5732" spans="1:19" x14ac:dyDescent="0.3">
      <c r="A5732">
        <v>2021</v>
      </c>
      <c r="B5732">
        <v>8</v>
      </c>
      <c r="C5732">
        <v>27</v>
      </c>
      <c r="D5732">
        <v>19</v>
      </c>
      <c r="E5732">
        <v>42041.336000000003</v>
      </c>
      <c r="F5732">
        <v>773.77</v>
      </c>
      <c r="G5732">
        <v>120.361</v>
      </c>
      <c r="H5732">
        <v>57.62</v>
      </c>
      <c r="I5732">
        <v>137.489</v>
      </c>
      <c r="J5732">
        <v>1.8859999999999999</v>
      </c>
      <c r="K5732">
        <v>-131.27000000000001</v>
      </c>
      <c r="L5732">
        <v>94.96</v>
      </c>
      <c r="M5732">
        <v>42975.790999999997</v>
      </c>
      <c r="N5732">
        <v>36.006</v>
      </c>
      <c r="O5732">
        <v>89.507999999999996</v>
      </c>
      <c r="P5732">
        <v>1.9970000000000001</v>
      </c>
      <c r="Q5732">
        <v>399.40699999999998</v>
      </c>
      <c r="R5732">
        <v>42848.28</v>
      </c>
      <c r="S5732">
        <v>42448.873</v>
      </c>
    </row>
    <row r="5733" spans="1:19" x14ac:dyDescent="0.3">
      <c r="A5733">
        <v>2021</v>
      </c>
      <c r="B5733">
        <v>8</v>
      </c>
      <c r="C5733">
        <v>27</v>
      </c>
      <c r="D5733">
        <v>20</v>
      </c>
      <c r="E5733">
        <v>41071.131999999998</v>
      </c>
      <c r="F5733">
        <v>829.07399999999996</v>
      </c>
      <c r="G5733">
        <v>114.059</v>
      </c>
      <c r="H5733">
        <v>58.311999999999998</v>
      </c>
      <c r="I5733">
        <v>165.87</v>
      </c>
      <c r="J5733">
        <v>3.3860000000000001</v>
      </c>
      <c r="K5733">
        <v>-127.895</v>
      </c>
      <c r="L5733">
        <v>94.893000000000001</v>
      </c>
      <c r="M5733">
        <v>42094.771999999997</v>
      </c>
      <c r="N5733">
        <v>0</v>
      </c>
      <c r="O5733">
        <v>84.366</v>
      </c>
      <c r="P5733">
        <v>5.4039999999999999</v>
      </c>
      <c r="Q5733">
        <v>345.34399999999999</v>
      </c>
      <c r="R5733">
        <v>42005.002999999997</v>
      </c>
      <c r="S5733">
        <v>41659.659</v>
      </c>
    </row>
    <row r="5734" spans="1:19" x14ac:dyDescent="0.3">
      <c r="A5734">
        <v>2021</v>
      </c>
      <c r="B5734">
        <v>8</v>
      </c>
      <c r="C5734">
        <v>27</v>
      </c>
      <c r="D5734">
        <v>21</v>
      </c>
      <c r="E5734">
        <v>38310.248</v>
      </c>
      <c r="F5734">
        <v>930.74400000000003</v>
      </c>
      <c r="G5734">
        <v>107.23</v>
      </c>
      <c r="H5734">
        <v>60.597999999999999</v>
      </c>
      <c r="I5734">
        <v>599.99599999999998</v>
      </c>
      <c r="J5734">
        <v>6.1710000000000003</v>
      </c>
      <c r="K5734">
        <v>-28.707999999999998</v>
      </c>
      <c r="L5734">
        <v>94.638000000000005</v>
      </c>
      <c r="M5734">
        <v>39973.686999999998</v>
      </c>
      <c r="N5734">
        <v>0</v>
      </c>
      <c r="O5734">
        <v>0</v>
      </c>
      <c r="P5734">
        <v>1.637</v>
      </c>
      <c r="Q5734">
        <v>304.387</v>
      </c>
      <c r="R5734">
        <v>39972.050000000003</v>
      </c>
      <c r="S5734">
        <v>39667.663</v>
      </c>
    </row>
    <row r="5735" spans="1:19" x14ac:dyDescent="0.3">
      <c r="A5735">
        <v>2021</v>
      </c>
      <c r="B5735">
        <v>8</v>
      </c>
      <c r="C5735">
        <v>27</v>
      </c>
      <c r="D5735">
        <v>22</v>
      </c>
      <c r="E5735">
        <v>34200.273000000001</v>
      </c>
      <c r="F5735">
        <v>1123.6030000000001</v>
      </c>
      <c r="G5735">
        <v>98.558999999999997</v>
      </c>
      <c r="H5735">
        <v>62.273000000000003</v>
      </c>
      <c r="I5735">
        <v>669.53200000000004</v>
      </c>
      <c r="J5735">
        <v>5.7759999999999998</v>
      </c>
      <c r="K5735">
        <v>17.952999999999999</v>
      </c>
      <c r="L5735">
        <v>94.016999999999996</v>
      </c>
      <c r="M5735">
        <v>36173.427000000003</v>
      </c>
      <c r="N5735">
        <v>0</v>
      </c>
      <c r="O5735">
        <v>0</v>
      </c>
      <c r="P5735">
        <v>-11.151</v>
      </c>
      <c r="Q5735">
        <v>271.18099999999998</v>
      </c>
      <c r="R5735">
        <v>36184.578000000001</v>
      </c>
      <c r="S5735">
        <v>35913.396999999997</v>
      </c>
    </row>
    <row r="5736" spans="1:19" x14ac:dyDescent="0.3">
      <c r="A5736">
        <v>2021</v>
      </c>
      <c r="B5736">
        <v>8</v>
      </c>
      <c r="C5736">
        <v>27</v>
      </c>
      <c r="D5736">
        <v>23</v>
      </c>
      <c r="E5736">
        <v>30428.007000000001</v>
      </c>
      <c r="F5736">
        <v>1292.2560000000001</v>
      </c>
      <c r="G5736">
        <v>90.447999999999993</v>
      </c>
      <c r="H5736">
        <v>63.081000000000003</v>
      </c>
      <c r="I5736">
        <v>1123.501</v>
      </c>
      <c r="J5736">
        <v>4.9880000000000004</v>
      </c>
      <c r="K5736">
        <v>41.966999999999999</v>
      </c>
      <c r="L5736">
        <v>93.055000000000007</v>
      </c>
      <c r="M5736">
        <v>33046.856</v>
      </c>
      <c r="N5736">
        <v>0</v>
      </c>
      <c r="O5736">
        <v>0</v>
      </c>
      <c r="P5736">
        <v>-14.542</v>
      </c>
      <c r="Q5736">
        <v>234.36799999999999</v>
      </c>
      <c r="R5736">
        <v>33061.398000000001</v>
      </c>
      <c r="S5736">
        <v>32827.031000000003</v>
      </c>
    </row>
    <row r="5737" spans="1:19" x14ac:dyDescent="0.3">
      <c r="A5737">
        <v>2021</v>
      </c>
      <c r="B5737">
        <v>8</v>
      </c>
      <c r="C5737">
        <v>27</v>
      </c>
      <c r="D5737">
        <v>24</v>
      </c>
      <c r="E5737">
        <v>27693.934000000001</v>
      </c>
      <c r="F5737">
        <v>1556.354</v>
      </c>
      <c r="G5737">
        <v>82.9</v>
      </c>
      <c r="H5737">
        <v>62.898000000000003</v>
      </c>
      <c r="I5737">
        <v>914.98099999999999</v>
      </c>
      <c r="J5737">
        <v>2.2050000000000001</v>
      </c>
      <c r="K5737">
        <v>49.521000000000001</v>
      </c>
      <c r="L5737">
        <v>91.358999999999995</v>
      </c>
      <c r="M5737">
        <v>30371.252</v>
      </c>
      <c r="N5737">
        <v>0</v>
      </c>
      <c r="O5737">
        <v>0</v>
      </c>
      <c r="P5737">
        <v>-23.413</v>
      </c>
      <c r="Q5737">
        <v>202.23599999999999</v>
      </c>
      <c r="R5737">
        <v>30394.664000000001</v>
      </c>
      <c r="S5737">
        <v>30192.428</v>
      </c>
    </row>
    <row r="5738" spans="1:19" x14ac:dyDescent="0.3">
      <c r="A5738">
        <v>2021</v>
      </c>
      <c r="B5738">
        <v>8</v>
      </c>
      <c r="C5738">
        <v>28</v>
      </c>
      <c r="D5738">
        <v>1</v>
      </c>
      <c r="E5738">
        <v>22970.560000000001</v>
      </c>
      <c r="F5738">
        <v>1663.8989999999999</v>
      </c>
      <c r="G5738">
        <v>74.930000000000007</v>
      </c>
      <c r="H5738">
        <v>62.654000000000003</v>
      </c>
      <c r="I5738">
        <v>776.048</v>
      </c>
      <c r="J5738">
        <v>2.1859999999999999</v>
      </c>
      <c r="K5738">
        <v>36.223999999999997</v>
      </c>
      <c r="L5738">
        <v>88.173000000000002</v>
      </c>
      <c r="M5738">
        <v>25599.743999999999</v>
      </c>
      <c r="N5738">
        <v>0</v>
      </c>
      <c r="O5738">
        <v>0</v>
      </c>
      <c r="P5738">
        <v>-19.059999999999999</v>
      </c>
      <c r="Q5738">
        <v>183.833</v>
      </c>
      <c r="R5738">
        <v>25618.804</v>
      </c>
      <c r="S5738">
        <v>25434.971000000001</v>
      </c>
    </row>
    <row r="5739" spans="1:19" x14ac:dyDescent="0.3">
      <c r="A5739">
        <v>2021</v>
      </c>
      <c r="B5739">
        <v>8</v>
      </c>
      <c r="C5739">
        <v>28</v>
      </c>
      <c r="D5739">
        <v>2</v>
      </c>
      <c r="E5739">
        <v>21876.15</v>
      </c>
      <c r="F5739">
        <v>1773.173</v>
      </c>
      <c r="G5739">
        <v>71.542000000000002</v>
      </c>
      <c r="H5739">
        <v>62.561999999999998</v>
      </c>
      <c r="I5739">
        <v>521.38699999999994</v>
      </c>
      <c r="J5739">
        <v>2.2200000000000002</v>
      </c>
      <c r="K5739">
        <v>31.29</v>
      </c>
      <c r="L5739">
        <v>87.522000000000006</v>
      </c>
      <c r="M5739">
        <v>24354.304</v>
      </c>
      <c r="N5739">
        <v>0</v>
      </c>
      <c r="O5739">
        <v>0</v>
      </c>
      <c r="P5739">
        <v>-14.534000000000001</v>
      </c>
      <c r="Q5739">
        <v>171.863</v>
      </c>
      <c r="R5739">
        <v>24368.837</v>
      </c>
      <c r="S5739">
        <v>24196.973999999998</v>
      </c>
    </row>
    <row r="5740" spans="1:19" x14ac:dyDescent="0.3">
      <c r="A5740">
        <v>2021</v>
      </c>
      <c r="B5740">
        <v>8</v>
      </c>
      <c r="C5740">
        <v>28</v>
      </c>
      <c r="D5740">
        <v>3</v>
      </c>
      <c r="E5740">
        <v>21373.274000000001</v>
      </c>
      <c r="F5740">
        <v>1797.085</v>
      </c>
      <c r="G5740">
        <v>69.322000000000003</v>
      </c>
      <c r="H5740">
        <v>62.606999999999999</v>
      </c>
      <c r="I5740">
        <v>330.22199999999998</v>
      </c>
      <c r="J5740">
        <v>2.1920000000000002</v>
      </c>
      <c r="K5740">
        <v>28.259</v>
      </c>
      <c r="L5740">
        <v>87.225999999999999</v>
      </c>
      <c r="M5740">
        <v>23680.865000000002</v>
      </c>
      <c r="N5740">
        <v>0</v>
      </c>
      <c r="O5740">
        <v>0</v>
      </c>
      <c r="P5740">
        <v>-8.3719999999999999</v>
      </c>
      <c r="Q5740">
        <v>164.13800000000001</v>
      </c>
      <c r="R5740">
        <v>23689.238000000001</v>
      </c>
      <c r="S5740">
        <v>23525.098999999998</v>
      </c>
    </row>
    <row r="5741" spans="1:19" x14ac:dyDescent="0.3">
      <c r="A5741">
        <v>2021</v>
      </c>
      <c r="B5741">
        <v>8</v>
      </c>
      <c r="C5741">
        <v>28</v>
      </c>
      <c r="D5741">
        <v>4</v>
      </c>
      <c r="E5741">
        <v>21496.699000000001</v>
      </c>
      <c r="F5741">
        <v>1841.7380000000001</v>
      </c>
      <c r="G5741">
        <v>67.180000000000007</v>
      </c>
      <c r="H5741">
        <v>62.854999999999997</v>
      </c>
      <c r="I5741">
        <v>207.58500000000001</v>
      </c>
      <c r="J5741">
        <v>1.978</v>
      </c>
      <c r="K5741">
        <v>26.611000000000001</v>
      </c>
      <c r="L5741">
        <v>87.29</v>
      </c>
      <c r="M5741">
        <v>23724.756000000001</v>
      </c>
      <c r="N5741">
        <v>0</v>
      </c>
      <c r="O5741">
        <v>0</v>
      </c>
      <c r="P5741">
        <v>-5.274</v>
      </c>
      <c r="Q5741">
        <v>161.727</v>
      </c>
      <c r="R5741">
        <v>23730.03</v>
      </c>
      <c r="S5741">
        <v>23568.303</v>
      </c>
    </row>
    <row r="5742" spans="1:19" x14ac:dyDescent="0.3">
      <c r="A5742">
        <v>2021</v>
      </c>
      <c r="B5742">
        <v>8</v>
      </c>
      <c r="C5742">
        <v>28</v>
      </c>
      <c r="D5742">
        <v>5</v>
      </c>
      <c r="E5742">
        <v>22365.541000000001</v>
      </c>
      <c r="F5742">
        <v>1824.9490000000001</v>
      </c>
      <c r="G5742">
        <v>67.328999999999994</v>
      </c>
      <c r="H5742">
        <v>63.156999999999996</v>
      </c>
      <c r="I5742">
        <v>119.679</v>
      </c>
      <c r="J5742">
        <v>1.9810000000000001</v>
      </c>
      <c r="K5742">
        <v>12.11</v>
      </c>
      <c r="L5742">
        <v>87.78</v>
      </c>
      <c r="M5742">
        <v>24475.196</v>
      </c>
      <c r="N5742">
        <v>0</v>
      </c>
      <c r="O5742">
        <v>0</v>
      </c>
      <c r="P5742">
        <v>-5.5880000000000001</v>
      </c>
      <c r="Q5742">
        <v>165.108</v>
      </c>
      <c r="R5742">
        <v>24480.784</v>
      </c>
      <c r="S5742">
        <v>24315.675999999999</v>
      </c>
    </row>
    <row r="5743" spans="1:19" x14ac:dyDescent="0.3">
      <c r="A5743">
        <v>2021</v>
      </c>
      <c r="B5743">
        <v>8</v>
      </c>
      <c r="C5743">
        <v>28</v>
      </c>
      <c r="D5743">
        <v>6</v>
      </c>
      <c r="E5743">
        <v>23452.076000000001</v>
      </c>
      <c r="F5743">
        <v>1763.07</v>
      </c>
      <c r="G5743">
        <v>69.146000000000001</v>
      </c>
      <c r="H5743">
        <v>63.704999999999998</v>
      </c>
      <c r="I5743">
        <v>75.995999999999995</v>
      </c>
      <c r="J5743">
        <v>2.302</v>
      </c>
      <c r="K5743">
        <v>5.4829999999999997</v>
      </c>
      <c r="L5743">
        <v>88.394000000000005</v>
      </c>
      <c r="M5743">
        <v>25451.026000000002</v>
      </c>
      <c r="N5743">
        <v>31.774000000000001</v>
      </c>
      <c r="O5743">
        <v>0</v>
      </c>
      <c r="P5743">
        <v>-1.22</v>
      </c>
      <c r="Q5743">
        <v>172.358</v>
      </c>
      <c r="R5743">
        <v>25420.471000000001</v>
      </c>
      <c r="S5743">
        <v>25248.114000000001</v>
      </c>
    </row>
    <row r="5744" spans="1:19" x14ac:dyDescent="0.3">
      <c r="A5744">
        <v>2021</v>
      </c>
      <c r="B5744">
        <v>8</v>
      </c>
      <c r="C5744">
        <v>28</v>
      </c>
      <c r="D5744">
        <v>7</v>
      </c>
      <c r="E5744">
        <v>24975.821</v>
      </c>
      <c r="F5744">
        <v>1676.3409999999999</v>
      </c>
      <c r="G5744">
        <v>71.331999999999994</v>
      </c>
      <c r="H5744">
        <v>63.536999999999999</v>
      </c>
      <c r="I5744">
        <v>79.161000000000001</v>
      </c>
      <c r="J5744">
        <v>2.62</v>
      </c>
      <c r="K5744">
        <v>12.786</v>
      </c>
      <c r="L5744">
        <v>89.284000000000006</v>
      </c>
      <c r="M5744">
        <v>26899.550999999999</v>
      </c>
      <c r="N5744">
        <v>871.66499999999996</v>
      </c>
      <c r="O5744">
        <v>0</v>
      </c>
      <c r="P5744">
        <v>-0.58199999999999996</v>
      </c>
      <c r="Q5744">
        <v>192.88200000000001</v>
      </c>
      <c r="R5744">
        <v>26028.468000000001</v>
      </c>
      <c r="S5744">
        <v>25835.585999999999</v>
      </c>
    </row>
    <row r="5745" spans="1:19" x14ac:dyDescent="0.3">
      <c r="A5745">
        <v>2021</v>
      </c>
      <c r="B5745">
        <v>8</v>
      </c>
      <c r="C5745">
        <v>28</v>
      </c>
      <c r="D5745">
        <v>8</v>
      </c>
      <c r="E5745">
        <v>26930.481</v>
      </c>
      <c r="F5745">
        <v>1578.2670000000001</v>
      </c>
      <c r="G5745">
        <v>76.141999999999996</v>
      </c>
      <c r="H5745">
        <v>62.250999999999998</v>
      </c>
      <c r="I5745">
        <v>109.06699999999999</v>
      </c>
      <c r="J5745">
        <v>2.8879999999999999</v>
      </c>
      <c r="K5745">
        <v>7.431</v>
      </c>
      <c r="L5745">
        <v>90.741</v>
      </c>
      <c r="M5745">
        <v>28781.126</v>
      </c>
      <c r="N5745">
        <v>3264.4340000000002</v>
      </c>
      <c r="O5745">
        <v>-27.806999999999999</v>
      </c>
      <c r="P5745">
        <v>0.29099999999999998</v>
      </c>
      <c r="Q5745">
        <v>226.91900000000001</v>
      </c>
      <c r="R5745">
        <v>25544.206999999999</v>
      </c>
      <c r="S5745">
        <v>25317.289000000001</v>
      </c>
    </row>
    <row r="5746" spans="1:19" x14ac:dyDescent="0.3">
      <c r="A5746">
        <v>2021</v>
      </c>
      <c r="B5746">
        <v>8</v>
      </c>
      <c r="C5746">
        <v>28</v>
      </c>
      <c r="D5746">
        <v>9</v>
      </c>
      <c r="E5746">
        <v>28898.835999999999</v>
      </c>
      <c r="F5746">
        <v>1451.9</v>
      </c>
      <c r="G5746">
        <v>82.83</v>
      </c>
      <c r="H5746">
        <v>59.15</v>
      </c>
      <c r="I5746">
        <v>148.09700000000001</v>
      </c>
      <c r="J5746">
        <v>3.0950000000000002</v>
      </c>
      <c r="K5746">
        <v>7.9889999999999999</v>
      </c>
      <c r="L5746">
        <v>92.325000000000003</v>
      </c>
      <c r="M5746">
        <v>30661.391</v>
      </c>
      <c r="N5746">
        <v>5691.4930000000004</v>
      </c>
      <c r="O5746">
        <v>-71.828999999999994</v>
      </c>
      <c r="P5746">
        <v>0.41799999999999998</v>
      </c>
      <c r="Q5746">
        <v>264.209</v>
      </c>
      <c r="R5746">
        <v>25041.309000000001</v>
      </c>
      <c r="S5746">
        <v>24777.1</v>
      </c>
    </row>
    <row r="5747" spans="1:19" x14ac:dyDescent="0.3">
      <c r="A5747">
        <v>2021</v>
      </c>
      <c r="B5747">
        <v>8</v>
      </c>
      <c r="C5747">
        <v>28</v>
      </c>
      <c r="D5747">
        <v>10</v>
      </c>
      <c r="E5747">
        <v>30489.416000000001</v>
      </c>
      <c r="F5747">
        <v>1338.17</v>
      </c>
      <c r="G5747">
        <v>88.578999999999994</v>
      </c>
      <c r="H5747">
        <v>57.228999999999999</v>
      </c>
      <c r="I5747">
        <v>183.595</v>
      </c>
      <c r="J5747">
        <v>3.2829999999999999</v>
      </c>
      <c r="K5747">
        <v>16.411000000000001</v>
      </c>
      <c r="L5747">
        <v>93.147999999999996</v>
      </c>
      <c r="M5747">
        <v>32181.252</v>
      </c>
      <c r="N5747">
        <v>7620.2179999999998</v>
      </c>
      <c r="O5747">
        <v>-95.037000000000006</v>
      </c>
      <c r="P5747">
        <v>1.3819999999999999</v>
      </c>
      <c r="Q5747">
        <v>299.37099999999998</v>
      </c>
      <c r="R5747">
        <v>24654.688999999998</v>
      </c>
      <c r="S5747">
        <v>24355.317999999999</v>
      </c>
    </row>
    <row r="5748" spans="1:19" x14ac:dyDescent="0.3">
      <c r="A5748">
        <v>2021</v>
      </c>
      <c r="B5748">
        <v>8</v>
      </c>
      <c r="C5748">
        <v>28</v>
      </c>
      <c r="D5748">
        <v>11</v>
      </c>
      <c r="E5748">
        <v>31946.276000000002</v>
      </c>
      <c r="F5748">
        <v>1239.184</v>
      </c>
      <c r="G5748">
        <v>94.1</v>
      </c>
      <c r="H5748">
        <v>56.701999999999998</v>
      </c>
      <c r="I5748">
        <v>236.779</v>
      </c>
      <c r="J5748">
        <v>3.4590000000000001</v>
      </c>
      <c r="K5748">
        <v>18.713000000000001</v>
      </c>
      <c r="L5748">
        <v>93.566000000000003</v>
      </c>
      <c r="M5748">
        <v>33594.68</v>
      </c>
      <c r="N5748">
        <v>8875.6080000000002</v>
      </c>
      <c r="O5748">
        <v>-81.373999999999995</v>
      </c>
      <c r="P5748">
        <v>3.6040000000000001</v>
      </c>
      <c r="Q5748">
        <v>332.04700000000003</v>
      </c>
      <c r="R5748">
        <v>24796.842000000001</v>
      </c>
      <c r="S5748">
        <v>24464.794999999998</v>
      </c>
    </row>
    <row r="5749" spans="1:19" x14ac:dyDescent="0.3">
      <c r="A5749">
        <v>2021</v>
      </c>
      <c r="B5749">
        <v>8</v>
      </c>
      <c r="C5749">
        <v>28</v>
      </c>
      <c r="D5749">
        <v>12</v>
      </c>
      <c r="E5749">
        <v>33095.976999999999</v>
      </c>
      <c r="F5749">
        <v>1154.623</v>
      </c>
      <c r="G5749">
        <v>99.164000000000001</v>
      </c>
      <c r="H5749">
        <v>56.29</v>
      </c>
      <c r="I5749">
        <v>278.48500000000001</v>
      </c>
      <c r="J5749">
        <v>3.6019999999999999</v>
      </c>
      <c r="K5749">
        <v>8.5920000000000005</v>
      </c>
      <c r="L5749">
        <v>93.805999999999997</v>
      </c>
      <c r="M5749">
        <v>34691.375</v>
      </c>
      <c r="N5749">
        <v>9497.5159999999996</v>
      </c>
      <c r="O5749">
        <v>-40.863</v>
      </c>
      <c r="P5749">
        <v>7.3280000000000003</v>
      </c>
      <c r="Q5749">
        <v>361.024</v>
      </c>
      <c r="R5749">
        <v>25227.393</v>
      </c>
      <c r="S5749">
        <v>24866.368999999999</v>
      </c>
    </row>
    <row r="5750" spans="1:19" x14ac:dyDescent="0.3">
      <c r="A5750">
        <v>2021</v>
      </c>
      <c r="B5750">
        <v>8</v>
      </c>
      <c r="C5750">
        <v>28</v>
      </c>
      <c r="D5750">
        <v>13</v>
      </c>
      <c r="E5750">
        <v>34358.436999999998</v>
      </c>
      <c r="F5750">
        <v>1013.958</v>
      </c>
      <c r="G5750">
        <v>102.429</v>
      </c>
      <c r="H5750">
        <v>57.186999999999998</v>
      </c>
      <c r="I5750">
        <v>291.09500000000003</v>
      </c>
      <c r="J5750">
        <v>3.601</v>
      </c>
      <c r="K5750">
        <v>6.4939999999999998</v>
      </c>
      <c r="L5750">
        <v>94.061000000000007</v>
      </c>
      <c r="M5750">
        <v>35824.832999999999</v>
      </c>
      <c r="N5750">
        <v>9388.0290000000005</v>
      </c>
      <c r="O5750">
        <v>-14.436</v>
      </c>
      <c r="P5750">
        <v>7.9219999999999997</v>
      </c>
      <c r="Q5750">
        <v>384.60500000000002</v>
      </c>
      <c r="R5750">
        <v>26443.316999999999</v>
      </c>
      <c r="S5750">
        <v>26058.712</v>
      </c>
    </row>
    <row r="5751" spans="1:19" x14ac:dyDescent="0.3">
      <c r="A5751">
        <v>2021</v>
      </c>
      <c r="B5751">
        <v>8</v>
      </c>
      <c r="C5751">
        <v>28</v>
      </c>
      <c r="D5751">
        <v>14</v>
      </c>
      <c r="E5751">
        <v>35518.321000000004</v>
      </c>
      <c r="F5751">
        <v>928.33500000000004</v>
      </c>
      <c r="G5751">
        <v>104.63200000000001</v>
      </c>
      <c r="H5751">
        <v>55.865000000000002</v>
      </c>
      <c r="I5751">
        <v>281.34899999999999</v>
      </c>
      <c r="J5751">
        <v>3.157</v>
      </c>
      <c r="K5751">
        <v>-8.8819999999999997</v>
      </c>
      <c r="L5751">
        <v>94.269000000000005</v>
      </c>
      <c r="M5751">
        <v>36872.413999999997</v>
      </c>
      <c r="N5751">
        <v>8774.5540000000001</v>
      </c>
      <c r="O5751">
        <v>-4.9039999999999999</v>
      </c>
      <c r="P5751">
        <v>5.52</v>
      </c>
      <c r="Q5751">
        <v>406.875</v>
      </c>
      <c r="R5751">
        <v>28097.243999999999</v>
      </c>
      <c r="S5751">
        <v>27690.37</v>
      </c>
    </row>
    <row r="5752" spans="1:19" x14ac:dyDescent="0.3">
      <c r="A5752">
        <v>2021</v>
      </c>
      <c r="B5752">
        <v>8</v>
      </c>
      <c r="C5752">
        <v>28</v>
      </c>
      <c r="D5752">
        <v>15</v>
      </c>
      <c r="E5752">
        <v>36254.061000000002</v>
      </c>
      <c r="F5752">
        <v>892.93299999999999</v>
      </c>
      <c r="G5752">
        <v>106.3</v>
      </c>
      <c r="H5752">
        <v>55.598999999999997</v>
      </c>
      <c r="I5752">
        <v>270.17500000000001</v>
      </c>
      <c r="J5752">
        <v>2.6850000000000001</v>
      </c>
      <c r="K5752">
        <v>-12.621</v>
      </c>
      <c r="L5752">
        <v>94.382999999999996</v>
      </c>
      <c r="M5752">
        <v>37557.214999999997</v>
      </c>
      <c r="N5752">
        <v>7556.567</v>
      </c>
      <c r="O5752">
        <v>-1.0189999999999999</v>
      </c>
      <c r="P5752">
        <v>6.7050000000000001</v>
      </c>
      <c r="Q5752">
        <v>427.00700000000001</v>
      </c>
      <c r="R5752">
        <v>29994.963</v>
      </c>
      <c r="S5752">
        <v>29567.955000000002</v>
      </c>
    </row>
    <row r="5753" spans="1:19" x14ac:dyDescent="0.3">
      <c r="A5753">
        <v>2021</v>
      </c>
      <c r="B5753">
        <v>8</v>
      </c>
      <c r="C5753">
        <v>28</v>
      </c>
      <c r="D5753">
        <v>16</v>
      </c>
      <c r="E5753">
        <v>36477.993000000002</v>
      </c>
      <c r="F5753">
        <v>847.64499999999998</v>
      </c>
      <c r="G5753">
        <v>106.52800000000001</v>
      </c>
      <c r="H5753">
        <v>56.317999999999998</v>
      </c>
      <c r="I5753">
        <v>120.146</v>
      </c>
      <c r="J5753">
        <v>1.605</v>
      </c>
      <c r="K5753">
        <v>-64.516000000000005</v>
      </c>
      <c r="L5753">
        <v>94.426000000000002</v>
      </c>
      <c r="M5753">
        <v>37533.616999999998</v>
      </c>
      <c r="N5753">
        <v>5702.6880000000001</v>
      </c>
      <c r="O5753">
        <v>2.6219999999999999</v>
      </c>
      <c r="P5753">
        <v>6.1719999999999997</v>
      </c>
      <c r="Q5753">
        <v>440.02600000000001</v>
      </c>
      <c r="R5753">
        <v>31822.134999999998</v>
      </c>
      <c r="S5753">
        <v>31382.109</v>
      </c>
    </row>
    <row r="5754" spans="1:19" x14ac:dyDescent="0.3">
      <c r="A5754">
        <v>2021</v>
      </c>
      <c r="B5754">
        <v>8</v>
      </c>
      <c r="C5754">
        <v>28</v>
      </c>
      <c r="D5754">
        <v>17</v>
      </c>
      <c r="E5754">
        <v>36061.864999999998</v>
      </c>
      <c r="F5754">
        <v>807.38199999999995</v>
      </c>
      <c r="G5754">
        <v>105.11499999999999</v>
      </c>
      <c r="H5754">
        <v>56.832000000000001</v>
      </c>
      <c r="I5754">
        <v>125.048</v>
      </c>
      <c r="J5754">
        <v>1.504</v>
      </c>
      <c r="K5754">
        <v>-94.058999999999997</v>
      </c>
      <c r="L5754">
        <v>94.375</v>
      </c>
      <c r="M5754">
        <v>37052.947999999997</v>
      </c>
      <c r="N5754">
        <v>3348.7240000000002</v>
      </c>
      <c r="O5754">
        <v>29.838999999999999</v>
      </c>
      <c r="P5754">
        <v>7.298</v>
      </c>
      <c r="Q5754">
        <v>437.65300000000002</v>
      </c>
      <c r="R5754">
        <v>33667.088000000003</v>
      </c>
      <c r="S5754">
        <v>33229.434000000001</v>
      </c>
    </row>
    <row r="5755" spans="1:19" x14ac:dyDescent="0.3">
      <c r="A5755">
        <v>2021</v>
      </c>
      <c r="B5755">
        <v>8</v>
      </c>
      <c r="C5755">
        <v>28</v>
      </c>
      <c r="D5755">
        <v>18</v>
      </c>
      <c r="E5755">
        <v>34664.290999999997</v>
      </c>
      <c r="F5755">
        <v>821.04</v>
      </c>
      <c r="G5755">
        <v>103.026</v>
      </c>
      <c r="H5755">
        <v>58.323999999999998</v>
      </c>
      <c r="I5755">
        <v>126.42400000000001</v>
      </c>
      <c r="J5755">
        <v>1.413</v>
      </c>
      <c r="K5755">
        <v>-92.486000000000004</v>
      </c>
      <c r="L5755">
        <v>94.173000000000002</v>
      </c>
      <c r="M5755">
        <v>35673.177000000003</v>
      </c>
      <c r="N5755">
        <v>917.59900000000005</v>
      </c>
      <c r="O5755">
        <v>75.215000000000003</v>
      </c>
      <c r="P5755">
        <v>-2.7010000000000001</v>
      </c>
      <c r="Q5755">
        <v>414.25200000000001</v>
      </c>
      <c r="R5755">
        <v>34683.063999999998</v>
      </c>
      <c r="S5755">
        <v>34268.811999999998</v>
      </c>
    </row>
    <row r="5756" spans="1:19" x14ac:dyDescent="0.3">
      <c r="A5756">
        <v>2021</v>
      </c>
      <c r="B5756">
        <v>8</v>
      </c>
      <c r="C5756">
        <v>28</v>
      </c>
      <c r="D5756">
        <v>19</v>
      </c>
      <c r="E5756">
        <v>33526.214</v>
      </c>
      <c r="F5756">
        <v>854.65099999999995</v>
      </c>
      <c r="G5756">
        <v>101.00700000000001</v>
      </c>
      <c r="H5756">
        <v>58.058999999999997</v>
      </c>
      <c r="I5756">
        <v>140.63300000000001</v>
      </c>
      <c r="J5756">
        <v>1.3069999999999999</v>
      </c>
      <c r="K5756">
        <v>-95.372</v>
      </c>
      <c r="L5756">
        <v>93.96</v>
      </c>
      <c r="M5756">
        <v>34579.451000000001</v>
      </c>
      <c r="N5756">
        <v>36.006</v>
      </c>
      <c r="O5756">
        <v>89.507999999999996</v>
      </c>
      <c r="P5756">
        <v>1.9970000000000001</v>
      </c>
      <c r="Q5756">
        <v>371.23099999999999</v>
      </c>
      <c r="R5756">
        <v>34451.94</v>
      </c>
      <c r="S5756">
        <v>34080.71</v>
      </c>
    </row>
    <row r="5757" spans="1:19" x14ac:dyDescent="0.3">
      <c r="A5757">
        <v>2021</v>
      </c>
      <c r="B5757">
        <v>8</v>
      </c>
      <c r="C5757">
        <v>28</v>
      </c>
      <c r="D5757">
        <v>20</v>
      </c>
      <c r="E5757">
        <v>33577.656000000003</v>
      </c>
      <c r="F5757">
        <v>904.23500000000001</v>
      </c>
      <c r="G5757">
        <v>97.855999999999995</v>
      </c>
      <c r="H5757">
        <v>58.619</v>
      </c>
      <c r="I5757">
        <v>205.107</v>
      </c>
      <c r="J5757">
        <v>1.6870000000000001</v>
      </c>
      <c r="K5757">
        <v>-95.35</v>
      </c>
      <c r="L5757">
        <v>93.957999999999998</v>
      </c>
      <c r="M5757">
        <v>34745.911999999997</v>
      </c>
      <c r="N5757">
        <v>0</v>
      </c>
      <c r="O5757">
        <v>84.366</v>
      </c>
      <c r="P5757">
        <v>5.4039999999999999</v>
      </c>
      <c r="Q5757">
        <v>326.53899999999999</v>
      </c>
      <c r="R5757">
        <v>34656.142</v>
      </c>
      <c r="S5757">
        <v>34329.603000000003</v>
      </c>
    </row>
    <row r="5758" spans="1:19" x14ac:dyDescent="0.3">
      <c r="A5758">
        <v>2021</v>
      </c>
      <c r="B5758">
        <v>8</v>
      </c>
      <c r="C5758">
        <v>28</v>
      </c>
      <c r="D5758">
        <v>21</v>
      </c>
      <c r="E5758">
        <v>31865.637999999999</v>
      </c>
      <c r="F5758">
        <v>999.88900000000001</v>
      </c>
      <c r="G5758">
        <v>95.108999999999995</v>
      </c>
      <c r="H5758">
        <v>60.698999999999998</v>
      </c>
      <c r="I5758">
        <v>429.49599999999998</v>
      </c>
      <c r="J5758">
        <v>2.3239999999999998</v>
      </c>
      <c r="K5758">
        <v>-21.757000000000001</v>
      </c>
      <c r="L5758">
        <v>93.602000000000004</v>
      </c>
      <c r="M5758">
        <v>33429.891000000003</v>
      </c>
      <c r="N5758">
        <v>0</v>
      </c>
      <c r="O5758">
        <v>0</v>
      </c>
      <c r="P5758">
        <v>1.637</v>
      </c>
      <c r="Q5758">
        <v>289.98399999999998</v>
      </c>
      <c r="R5758">
        <v>33428.254000000001</v>
      </c>
      <c r="S5758">
        <v>33138.271000000001</v>
      </c>
    </row>
    <row r="5759" spans="1:19" x14ac:dyDescent="0.3">
      <c r="A5759">
        <v>2021</v>
      </c>
      <c r="B5759">
        <v>8</v>
      </c>
      <c r="C5759">
        <v>28</v>
      </c>
      <c r="D5759">
        <v>22</v>
      </c>
      <c r="E5759">
        <v>28972.241000000002</v>
      </c>
      <c r="F5759">
        <v>1179.1130000000001</v>
      </c>
      <c r="G5759">
        <v>90.254999999999995</v>
      </c>
      <c r="H5759">
        <v>62.128999999999998</v>
      </c>
      <c r="I5759">
        <v>471.82100000000003</v>
      </c>
      <c r="J5759">
        <v>2.1179999999999999</v>
      </c>
      <c r="K5759">
        <v>13.801</v>
      </c>
      <c r="L5759">
        <v>92.531999999999996</v>
      </c>
      <c r="M5759">
        <v>30793.756000000001</v>
      </c>
      <c r="N5759">
        <v>0</v>
      </c>
      <c r="O5759">
        <v>0</v>
      </c>
      <c r="P5759">
        <v>-11.151</v>
      </c>
      <c r="Q5759">
        <v>262.37099999999998</v>
      </c>
      <c r="R5759">
        <v>30804.906999999999</v>
      </c>
      <c r="S5759">
        <v>30542.536</v>
      </c>
    </row>
    <row r="5760" spans="1:19" x14ac:dyDescent="0.3">
      <c r="A5760">
        <v>2021</v>
      </c>
      <c r="B5760">
        <v>8</v>
      </c>
      <c r="C5760">
        <v>28</v>
      </c>
      <c r="D5760">
        <v>23</v>
      </c>
      <c r="E5760">
        <v>26177.517</v>
      </c>
      <c r="F5760">
        <v>1339.098</v>
      </c>
      <c r="G5760">
        <v>82.855999999999995</v>
      </c>
      <c r="H5760">
        <v>62.831000000000003</v>
      </c>
      <c r="I5760">
        <v>583.24</v>
      </c>
      <c r="J5760">
        <v>2.2850000000000001</v>
      </c>
      <c r="K5760">
        <v>33.488</v>
      </c>
      <c r="L5760">
        <v>90.22</v>
      </c>
      <c r="M5760">
        <v>28288.679</v>
      </c>
      <c r="N5760">
        <v>0</v>
      </c>
      <c r="O5760">
        <v>0</v>
      </c>
      <c r="P5760">
        <v>-14.542</v>
      </c>
      <c r="Q5760">
        <v>231.02199999999999</v>
      </c>
      <c r="R5760">
        <v>28303.222000000002</v>
      </c>
      <c r="S5760">
        <v>28072.199000000001</v>
      </c>
    </row>
    <row r="5761" spans="1:19" x14ac:dyDescent="0.3">
      <c r="A5761">
        <v>2021</v>
      </c>
      <c r="B5761">
        <v>8</v>
      </c>
      <c r="C5761">
        <v>28</v>
      </c>
      <c r="D5761">
        <v>24</v>
      </c>
      <c r="E5761">
        <v>24145.807000000001</v>
      </c>
      <c r="F5761">
        <v>1622.923</v>
      </c>
      <c r="G5761">
        <v>75.914000000000001</v>
      </c>
      <c r="H5761">
        <v>62.671999999999997</v>
      </c>
      <c r="I5761">
        <v>914.98099999999999</v>
      </c>
      <c r="J5761">
        <v>2.2050000000000001</v>
      </c>
      <c r="K5761">
        <v>40.343000000000004</v>
      </c>
      <c r="L5761">
        <v>88.878</v>
      </c>
      <c r="M5761">
        <v>26877.809000000001</v>
      </c>
      <c r="N5761">
        <v>0</v>
      </c>
      <c r="O5761">
        <v>0</v>
      </c>
      <c r="P5761">
        <v>-23.413</v>
      </c>
      <c r="Q5761">
        <v>201.92599999999999</v>
      </c>
      <c r="R5761">
        <v>26901.222000000002</v>
      </c>
      <c r="S5761">
        <v>26699.295999999998</v>
      </c>
    </row>
    <row r="5762" spans="1:19" x14ac:dyDescent="0.3">
      <c r="A5762">
        <v>2021</v>
      </c>
      <c r="B5762">
        <v>8</v>
      </c>
      <c r="C5762">
        <v>29</v>
      </c>
      <c r="D5762">
        <v>1</v>
      </c>
      <c r="E5762">
        <v>22904.126</v>
      </c>
      <c r="F5762">
        <v>1663.8989999999999</v>
      </c>
      <c r="G5762">
        <v>72.727000000000004</v>
      </c>
      <c r="H5762">
        <v>62.545999999999999</v>
      </c>
      <c r="I5762">
        <v>776.048</v>
      </c>
      <c r="J5762">
        <v>2.1859999999999999</v>
      </c>
      <c r="K5762">
        <v>36.954999999999998</v>
      </c>
      <c r="L5762">
        <v>88.090999999999994</v>
      </c>
      <c r="M5762">
        <v>25533.85</v>
      </c>
      <c r="N5762">
        <v>0</v>
      </c>
      <c r="O5762">
        <v>0</v>
      </c>
      <c r="P5762">
        <v>-19.059999999999999</v>
      </c>
      <c r="Q5762">
        <v>181.88</v>
      </c>
      <c r="R5762">
        <v>25552.91</v>
      </c>
      <c r="S5762">
        <v>25371.03</v>
      </c>
    </row>
    <row r="5763" spans="1:19" x14ac:dyDescent="0.3">
      <c r="A5763">
        <v>2021</v>
      </c>
      <c r="B5763">
        <v>8</v>
      </c>
      <c r="C5763">
        <v>29</v>
      </c>
      <c r="D5763">
        <v>2</v>
      </c>
      <c r="E5763">
        <v>21750.012999999999</v>
      </c>
      <c r="F5763">
        <v>1773.173</v>
      </c>
      <c r="G5763">
        <v>68.584999999999994</v>
      </c>
      <c r="H5763">
        <v>62.442999999999998</v>
      </c>
      <c r="I5763">
        <v>521.38699999999994</v>
      </c>
      <c r="J5763">
        <v>2.2200000000000002</v>
      </c>
      <c r="K5763">
        <v>31.974</v>
      </c>
      <c r="L5763">
        <v>87.415000000000006</v>
      </c>
      <c r="M5763">
        <v>24228.624</v>
      </c>
      <c r="N5763">
        <v>0</v>
      </c>
      <c r="O5763">
        <v>0</v>
      </c>
      <c r="P5763">
        <v>-14.534000000000001</v>
      </c>
      <c r="Q5763">
        <v>169.36799999999999</v>
      </c>
      <c r="R5763">
        <v>24243.157999999999</v>
      </c>
      <c r="S5763">
        <v>24073.789000000001</v>
      </c>
    </row>
    <row r="5764" spans="1:19" x14ac:dyDescent="0.3">
      <c r="A5764">
        <v>2021</v>
      </c>
      <c r="B5764">
        <v>8</v>
      </c>
      <c r="C5764">
        <v>29</v>
      </c>
      <c r="D5764">
        <v>3</v>
      </c>
      <c r="E5764">
        <v>21229.363000000001</v>
      </c>
      <c r="F5764">
        <v>1797.085</v>
      </c>
      <c r="G5764">
        <v>65.626999999999995</v>
      </c>
      <c r="H5764">
        <v>62.521999999999998</v>
      </c>
      <c r="I5764">
        <v>330.22199999999998</v>
      </c>
      <c r="J5764">
        <v>2.1920000000000002</v>
      </c>
      <c r="K5764">
        <v>28.745999999999999</v>
      </c>
      <c r="L5764">
        <v>87.119</v>
      </c>
      <c r="M5764">
        <v>23537.249</v>
      </c>
      <c r="N5764">
        <v>0</v>
      </c>
      <c r="O5764">
        <v>0</v>
      </c>
      <c r="P5764">
        <v>-8.3719999999999999</v>
      </c>
      <c r="Q5764">
        <v>161.596</v>
      </c>
      <c r="R5764">
        <v>23545.621999999999</v>
      </c>
      <c r="S5764">
        <v>23384.025000000001</v>
      </c>
    </row>
    <row r="5765" spans="1:19" x14ac:dyDescent="0.3">
      <c r="A5765">
        <v>2021</v>
      </c>
      <c r="B5765">
        <v>8</v>
      </c>
      <c r="C5765">
        <v>29</v>
      </c>
      <c r="D5765">
        <v>4</v>
      </c>
      <c r="E5765">
        <v>21105.64</v>
      </c>
      <c r="F5765">
        <v>1841.7380000000001</v>
      </c>
      <c r="G5765">
        <v>63.756999999999998</v>
      </c>
      <c r="H5765">
        <v>62.704000000000001</v>
      </c>
      <c r="I5765">
        <v>207.58500000000001</v>
      </c>
      <c r="J5765">
        <v>1.978</v>
      </c>
      <c r="K5765">
        <v>27.048999999999999</v>
      </c>
      <c r="L5765">
        <v>87.043999999999997</v>
      </c>
      <c r="M5765">
        <v>23333.737000000001</v>
      </c>
      <c r="N5765">
        <v>0</v>
      </c>
      <c r="O5765">
        <v>0</v>
      </c>
      <c r="P5765">
        <v>-5.274</v>
      </c>
      <c r="Q5765">
        <v>157.922</v>
      </c>
      <c r="R5765">
        <v>23339.010999999999</v>
      </c>
      <c r="S5765">
        <v>23181.09</v>
      </c>
    </row>
    <row r="5766" spans="1:19" x14ac:dyDescent="0.3">
      <c r="A5766">
        <v>2021</v>
      </c>
      <c r="B5766">
        <v>8</v>
      </c>
      <c r="C5766">
        <v>29</v>
      </c>
      <c r="D5766">
        <v>5</v>
      </c>
      <c r="E5766">
        <v>21672.181</v>
      </c>
      <c r="F5766">
        <v>1824.9490000000001</v>
      </c>
      <c r="G5766">
        <v>64.335999999999999</v>
      </c>
      <c r="H5766">
        <v>62.95</v>
      </c>
      <c r="I5766">
        <v>119.679</v>
      </c>
      <c r="J5766">
        <v>1.9810000000000001</v>
      </c>
      <c r="K5766">
        <v>12.291</v>
      </c>
      <c r="L5766">
        <v>87.355000000000004</v>
      </c>
      <c r="M5766">
        <v>23781.385999999999</v>
      </c>
      <c r="N5766">
        <v>0</v>
      </c>
      <c r="O5766">
        <v>0</v>
      </c>
      <c r="P5766">
        <v>-5.5880000000000001</v>
      </c>
      <c r="Q5766">
        <v>158.73699999999999</v>
      </c>
      <c r="R5766">
        <v>23786.973000000002</v>
      </c>
      <c r="S5766">
        <v>23628.237000000001</v>
      </c>
    </row>
    <row r="5767" spans="1:19" x14ac:dyDescent="0.3">
      <c r="A5767">
        <v>2021</v>
      </c>
      <c r="B5767">
        <v>8</v>
      </c>
      <c r="C5767">
        <v>29</v>
      </c>
      <c r="D5767">
        <v>6</v>
      </c>
      <c r="E5767">
        <v>22440.782999999999</v>
      </c>
      <c r="F5767">
        <v>1763.07</v>
      </c>
      <c r="G5767">
        <v>66.293999999999997</v>
      </c>
      <c r="H5767">
        <v>63.499000000000002</v>
      </c>
      <c r="I5767">
        <v>75.995999999999995</v>
      </c>
      <c r="J5767">
        <v>2.302</v>
      </c>
      <c r="K5767">
        <v>5.56</v>
      </c>
      <c r="L5767">
        <v>87.802000000000007</v>
      </c>
      <c r="M5767">
        <v>24439.010999999999</v>
      </c>
      <c r="N5767">
        <v>31.774000000000001</v>
      </c>
      <c r="O5767">
        <v>0</v>
      </c>
      <c r="P5767">
        <v>-1.22</v>
      </c>
      <c r="Q5767">
        <v>162.976</v>
      </c>
      <c r="R5767">
        <v>24408.456999999999</v>
      </c>
      <c r="S5767">
        <v>24245.481</v>
      </c>
    </row>
    <row r="5768" spans="1:19" x14ac:dyDescent="0.3">
      <c r="A5768">
        <v>2021</v>
      </c>
      <c r="B5768">
        <v>8</v>
      </c>
      <c r="C5768">
        <v>29</v>
      </c>
      <c r="D5768">
        <v>7</v>
      </c>
      <c r="E5768">
        <v>23748.261999999999</v>
      </c>
      <c r="F5768">
        <v>1676.3409999999999</v>
      </c>
      <c r="G5768">
        <v>68.751000000000005</v>
      </c>
      <c r="H5768">
        <v>63.323999999999998</v>
      </c>
      <c r="I5768">
        <v>79.161000000000001</v>
      </c>
      <c r="J5768">
        <v>2.62</v>
      </c>
      <c r="K5768">
        <v>13.02</v>
      </c>
      <c r="L5768">
        <v>88.582999999999998</v>
      </c>
      <c r="M5768">
        <v>25671.312000000002</v>
      </c>
      <c r="N5768">
        <v>871.66499999999996</v>
      </c>
      <c r="O5768">
        <v>0</v>
      </c>
      <c r="P5768">
        <v>-0.58199999999999996</v>
      </c>
      <c r="Q5768">
        <v>176.131</v>
      </c>
      <c r="R5768">
        <v>24800.227999999999</v>
      </c>
      <c r="S5768">
        <v>24624.098000000002</v>
      </c>
    </row>
    <row r="5769" spans="1:19" x14ac:dyDescent="0.3">
      <c r="A5769">
        <v>2021</v>
      </c>
      <c r="B5769">
        <v>8</v>
      </c>
      <c r="C5769">
        <v>29</v>
      </c>
      <c r="D5769">
        <v>8</v>
      </c>
      <c r="E5769">
        <v>25796.563999999998</v>
      </c>
      <c r="F5769">
        <v>1578.2670000000001</v>
      </c>
      <c r="G5769">
        <v>73.314999999999998</v>
      </c>
      <c r="H5769">
        <v>62.18</v>
      </c>
      <c r="I5769">
        <v>109.06699999999999</v>
      </c>
      <c r="J5769">
        <v>2.8879999999999999</v>
      </c>
      <c r="K5769">
        <v>7.4809999999999999</v>
      </c>
      <c r="L5769">
        <v>89.787999999999997</v>
      </c>
      <c r="M5769">
        <v>27646.235000000001</v>
      </c>
      <c r="N5769">
        <v>3264.4340000000002</v>
      </c>
      <c r="O5769">
        <v>-27.806999999999999</v>
      </c>
      <c r="P5769">
        <v>0.29099999999999998</v>
      </c>
      <c r="Q5769">
        <v>200.40100000000001</v>
      </c>
      <c r="R5769">
        <v>24409.315999999999</v>
      </c>
      <c r="S5769">
        <v>24208.915000000001</v>
      </c>
    </row>
    <row r="5770" spans="1:19" x14ac:dyDescent="0.3">
      <c r="A5770">
        <v>2021</v>
      </c>
      <c r="B5770">
        <v>8</v>
      </c>
      <c r="C5770">
        <v>29</v>
      </c>
      <c r="D5770">
        <v>9</v>
      </c>
      <c r="E5770">
        <v>27671.175999999999</v>
      </c>
      <c r="F5770">
        <v>1451.9</v>
      </c>
      <c r="G5770">
        <v>78.897999999999996</v>
      </c>
      <c r="H5770">
        <v>59.212000000000003</v>
      </c>
      <c r="I5770">
        <v>148.09700000000001</v>
      </c>
      <c r="J5770">
        <v>3.0950000000000002</v>
      </c>
      <c r="K5770">
        <v>7.8360000000000003</v>
      </c>
      <c r="L5770">
        <v>91.447000000000003</v>
      </c>
      <c r="M5770">
        <v>29432.761999999999</v>
      </c>
      <c r="N5770">
        <v>5691.4930000000004</v>
      </c>
      <c r="O5770">
        <v>-71.828999999999994</v>
      </c>
      <c r="P5770">
        <v>0.41799999999999998</v>
      </c>
      <c r="Q5770">
        <v>232.238</v>
      </c>
      <c r="R5770">
        <v>23812.68</v>
      </c>
      <c r="S5770">
        <v>23580.440999999999</v>
      </c>
    </row>
    <row r="5771" spans="1:19" x14ac:dyDescent="0.3">
      <c r="A5771">
        <v>2021</v>
      </c>
      <c r="B5771">
        <v>8</v>
      </c>
      <c r="C5771">
        <v>29</v>
      </c>
      <c r="D5771">
        <v>10</v>
      </c>
      <c r="E5771">
        <v>29359.957999999999</v>
      </c>
      <c r="F5771">
        <v>1338.17</v>
      </c>
      <c r="G5771">
        <v>85.058999999999997</v>
      </c>
      <c r="H5771">
        <v>57.255000000000003</v>
      </c>
      <c r="I5771">
        <v>183.595</v>
      </c>
      <c r="J5771">
        <v>3.2829999999999999</v>
      </c>
      <c r="K5771">
        <v>15.898</v>
      </c>
      <c r="L5771">
        <v>92.649000000000001</v>
      </c>
      <c r="M5771">
        <v>31050.809000000001</v>
      </c>
      <c r="N5771">
        <v>7620.2179999999998</v>
      </c>
      <c r="O5771">
        <v>-95.037000000000006</v>
      </c>
      <c r="P5771">
        <v>1.3819999999999999</v>
      </c>
      <c r="Q5771">
        <v>265.827</v>
      </c>
      <c r="R5771">
        <v>23524.246999999999</v>
      </c>
      <c r="S5771">
        <v>23258.42</v>
      </c>
    </row>
    <row r="5772" spans="1:19" x14ac:dyDescent="0.3">
      <c r="A5772">
        <v>2021</v>
      </c>
      <c r="B5772">
        <v>8</v>
      </c>
      <c r="C5772">
        <v>29</v>
      </c>
      <c r="D5772">
        <v>11</v>
      </c>
      <c r="E5772">
        <v>30698.466</v>
      </c>
      <c r="F5772">
        <v>1239.184</v>
      </c>
      <c r="G5772">
        <v>92.370999999999995</v>
      </c>
      <c r="H5772">
        <v>56.701000000000001</v>
      </c>
      <c r="I5772">
        <v>236.779</v>
      </c>
      <c r="J5772">
        <v>3.4590000000000001</v>
      </c>
      <c r="K5772">
        <v>18.077999999999999</v>
      </c>
      <c r="L5772">
        <v>93.215000000000003</v>
      </c>
      <c r="M5772">
        <v>32345.882000000001</v>
      </c>
      <c r="N5772">
        <v>8875.6080000000002</v>
      </c>
      <c r="O5772">
        <v>-81.373999999999995</v>
      </c>
      <c r="P5772">
        <v>3.6040000000000001</v>
      </c>
      <c r="Q5772">
        <v>299.23200000000003</v>
      </c>
      <c r="R5772">
        <v>23548.044000000002</v>
      </c>
      <c r="S5772">
        <v>23248.812999999998</v>
      </c>
    </row>
    <row r="5773" spans="1:19" x14ac:dyDescent="0.3">
      <c r="A5773">
        <v>2021</v>
      </c>
      <c r="B5773">
        <v>8</v>
      </c>
      <c r="C5773">
        <v>29</v>
      </c>
      <c r="D5773">
        <v>12</v>
      </c>
      <c r="E5773">
        <v>31823.440999999999</v>
      </c>
      <c r="F5773">
        <v>1154.623</v>
      </c>
      <c r="G5773">
        <v>98.629000000000005</v>
      </c>
      <c r="H5773">
        <v>56.259</v>
      </c>
      <c r="I5773">
        <v>278.48500000000001</v>
      </c>
      <c r="J5773">
        <v>3.6019999999999999</v>
      </c>
      <c r="K5773">
        <v>7.5110000000000001</v>
      </c>
      <c r="L5773">
        <v>93.513000000000005</v>
      </c>
      <c r="M5773">
        <v>33417.434000000001</v>
      </c>
      <c r="N5773">
        <v>9497.5159999999996</v>
      </c>
      <c r="O5773">
        <v>-40.863</v>
      </c>
      <c r="P5773">
        <v>7.3280000000000003</v>
      </c>
      <c r="Q5773">
        <v>329.82400000000001</v>
      </c>
      <c r="R5773">
        <v>23953.452000000001</v>
      </c>
      <c r="S5773">
        <v>23623.628000000001</v>
      </c>
    </row>
    <row r="5774" spans="1:19" x14ac:dyDescent="0.3">
      <c r="A5774">
        <v>2021</v>
      </c>
      <c r="B5774">
        <v>8</v>
      </c>
      <c r="C5774">
        <v>29</v>
      </c>
      <c r="D5774">
        <v>13</v>
      </c>
      <c r="E5774">
        <v>33158.75</v>
      </c>
      <c r="F5774">
        <v>1013.958</v>
      </c>
      <c r="G5774">
        <v>104.703</v>
      </c>
      <c r="H5774">
        <v>57.118000000000002</v>
      </c>
      <c r="I5774">
        <v>291.09500000000003</v>
      </c>
      <c r="J5774">
        <v>3.601</v>
      </c>
      <c r="K5774">
        <v>5.5289999999999999</v>
      </c>
      <c r="L5774">
        <v>93.804000000000002</v>
      </c>
      <c r="M5774">
        <v>34623.855000000003</v>
      </c>
      <c r="N5774">
        <v>9388.0290000000005</v>
      </c>
      <c r="O5774">
        <v>-14.436</v>
      </c>
      <c r="P5774">
        <v>7.9219999999999997</v>
      </c>
      <c r="Q5774">
        <v>358.58199999999999</v>
      </c>
      <c r="R5774">
        <v>25242.339</v>
      </c>
      <c r="S5774">
        <v>24883.757000000001</v>
      </c>
    </row>
    <row r="5775" spans="1:19" x14ac:dyDescent="0.3">
      <c r="A5775">
        <v>2021</v>
      </c>
      <c r="B5775">
        <v>8</v>
      </c>
      <c r="C5775">
        <v>29</v>
      </c>
      <c r="D5775">
        <v>14</v>
      </c>
      <c r="E5775">
        <v>34258.252999999997</v>
      </c>
      <c r="F5775">
        <v>928.33500000000004</v>
      </c>
      <c r="G5775">
        <v>108.93300000000001</v>
      </c>
      <c r="H5775">
        <v>55.802999999999997</v>
      </c>
      <c r="I5775">
        <v>281.34899999999999</v>
      </c>
      <c r="J5775">
        <v>3.157</v>
      </c>
      <c r="K5775">
        <v>-9.5730000000000004</v>
      </c>
      <c r="L5775">
        <v>94.02</v>
      </c>
      <c r="M5775">
        <v>35611.343000000001</v>
      </c>
      <c r="N5775">
        <v>8774.5540000000001</v>
      </c>
      <c r="O5775">
        <v>-4.9039999999999999</v>
      </c>
      <c r="P5775">
        <v>5.52</v>
      </c>
      <c r="Q5775">
        <v>383.55099999999999</v>
      </c>
      <c r="R5775">
        <v>26836.173999999999</v>
      </c>
      <c r="S5775">
        <v>26452.621999999999</v>
      </c>
    </row>
    <row r="5776" spans="1:19" x14ac:dyDescent="0.3">
      <c r="A5776">
        <v>2021</v>
      </c>
      <c r="B5776">
        <v>8</v>
      </c>
      <c r="C5776">
        <v>29</v>
      </c>
      <c r="D5776">
        <v>15</v>
      </c>
      <c r="E5776">
        <v>34904.720000000001</v>
      </c>
      <c r="F5776">
        <v>892.93299999999999</v>
      </c>
      <c r="G5776">
        <v>111.19799999999999</v>
      </c>
      <c r="H5776">
        <v>55.57</v>
      </c>
      <c r="I5776">
        <v>270.17500000000001</v>
      </c>
      <c r="J5776">
        <v>2.6850000000000001</v>
      </c>
      <c r="K5776">
        <v>-12.598000000000001</v>
      </c>
      <c r="L5776">
        <v>94.143000000000001</v>
      </c>
      <c r="M5776">
        <v>36207.629000000001</v>
      </c>
      <c r="N5776">
        <v>7556.567</v>
      </c>
      <c r="O5776">
        <v>-1.0189999999999999</v>
      </c>
      <c r="P5776">
        <v>6.7050000000000001</v>
      </c>
      <c r="Q5776">
        <v>404.14499999999998</v>
      </c>
      <c r="R5776">
        <v>28645.376</v>
      </c>
      <c r="S5776">
        <v>28241.232</v>
      </c>
    </row>
    <row r="5777" spans="1:19" x14ac:dyDescent="0.3">
      <c r="A5777">
        <v>2021</v>
      </c>
      <c r="B5777">
        <v>8</v>
      </c>
      <c r="C5777">
        <v>29</v>
      </c>
      <c r="D5777">
        <v>16</v>
      </c>
      <c r="E5777">
        <v>35208.118999999999</v>
      </c>
      <c r="F5777">
        <v>847.64499999999998</v>
      </c>
      <c r="G5777">
        <v>114.7</v>
      </c>
      <c r="H5777">
        <v>56.256</v>
      </c>
      <c r="I5777">
        <v>120.146</v>
      </c>
      <c r="J5777">
        <v>1.605</v>
      </c>
      <c r="K5777">
        <v>-62.149000000000001</v>
      </c>
      <c r="L5777">
        <v>94.198999999999998</v>
      </c>
      <c r="M5777">
        <v>36265.821000000004</v>
      </c>
      <c r="N5777">
        <v>5702.6880000000001</v>
      </c>
      <c r="O5777">
        <v>2.6219999999999999</v>
      </c>
      <c r="P5777">
        <v>6.1719999999999997</v>
      </c>
      <c r="Q5777">
        <v>417.96499999999997</v>
      </c>
      <c r="R5777">
        <v>30554.339</v>
      </c>
      <c r="S5777">
        <v>30136.374</v>
      </c>
    </row>
    <row r="5778" spans="1:19" x14ac:dyDescent="0.3">
      <c r="A5778">
        <v>2021</v>
      </c>
      <c r="B5778">
        <v>8</v>
      </c>
      <c r="C5778">
        <v>29</v>
      </c>
      <c r="D5778">
        <v>17</v>
      </c>
      <c r="E5778">
        <v>34638.701999999997</v>
      </c>
      <c r="F5778">
        <v>807.38199999999995</v>
      </c>
      <c r="G5778">
        <v>116.008</v>
      </c>
      <c r="H5778">
        <v>56.756</v>
      </c>
      <c r="I5778">
        <v>125.048</v>
      </c>
      <c r="J5778">
        <v>1.504</v>
      </c>
      <c r="K5778">
        <v>-88.221999999999994</v>
      </c>
      <c r="L5778">
        <v>94.117999999999995</v>
      </c>
      <c r="M5778">
        <v>35635.288</v>
      </c>
      <c r="N5778">
        <v>3348.7240000000002</v>
      </c>
      <c r="O5778">
        <v>29.838999999999999</v>
      </c>
      <c r="P5778">
        <v>7.298</v>
      </c>
      <c r="Q5778">
        <v>421.78300000000002</v>
      </c>
      <c r="R5778">
        <v>32249.428</v>
      </c>
      <c r="S5778">
        <v>31827.645</v>
      </c>
    </row>
    <row r="5779" spans="1:19" x14ac:dyDescent="0.3">
      <c r="A5779">
        <v>2021</v>
      </c>
      <c r="B5779">
        <v>8</v>
      </c>
      <c r="C5779">
        <v>29</v>
      </c>
      <c r="D5779">
        <v>18</v>
      </c>
      <c r="E5779">
        <v>33405.5</v>
      </c>
      <c r="F5779">
        <v>821.04</v>
      </c>
      <c r="G5779">
        <v>114.77</v>
      </c>
      <c r="H5779">
        <v>58.145000000000003</v>
      </c>
      <c r="I5779">
        <v>126.42400000000001</v>
      </c>
      <c r="J5779">
        <v>1.413</v>
      </c>
      <c r="K5779">
        <v>-85.908000000000001</v>
      </c>
      <c r="L5779">
        <v>93.899000000000001</v>
      </c>
      <c r="M5779">
        <v>34420.512000000002</v>
      </c>
      <c r="N5779">
        <v>917.59900000000005</v>
      </c>
      <c r="O5779">
        <v>75.215000000000003</v>
      </c>
      <c r="P5779">
        <v>-2.7010000000000001</v>
      </c>
      <c r="Q5779">
        <v>408.738</v>
      </c>
      <c r="R5779">
        <v>33430.398999999998</v>
      </c>
      <c r="S5779">
        <v>33021.661</v>
      </c>
    </row>
    <row r="5780" spans="1:19" x14ac:dyDescent="0.3">
      <c r="A5780">
        <v>2021</v>
      </c>
      <c r="B5780">
        <v>8</v>
      </c>
      <c r="C5780">
        <v>29</v>
      </c>
      <c r="D5780">
        <v>19</v>
      </c>
      <c r="E5780">
        <v>32149.572</v>
      </c>
      <c r="F5780">
        <v>854.65099999999995</v>
      </c>
      <c r="G5780">
        <v>110.636</v>
      </c>
      <c r="H5780">
        <v>57.896000000000001</v>
      </c>
      <c r="I5780">
        <v>140.63300000000001</v>
      </c>
      <c r="J5780">
        <v>1.3069999999999999</v>
      </c>
      <c r="K5780">
        <v>-88.834999999999994</v>
      </c>
      <c r="L5780">
        <v>93.655000000000001</v>
      </c>
      <c r="M5780">
        <v>33208.879000000001</v>
      </c>
      <c r="N5780">
        <v>36.006</v>
      </c>
      <c r="O5780">
        <v>89.507999999999996</v>
      </c>
      <c r="P5780">
        <v>1.9970000000000001</v>
      </c>
      <c r="Q5780">
        <v>375.113</v>
      </c>
      <c r="R5780">
        <v>33081.368000000002</v>
      </c>
      <c r="S5780">
        <v>32706.255000000001</v>
      </c>
    </row>
    <row r="5781" spans="1:19" x14ac:dyDescent="0.3">
      <c r="A5781">
        <v>2021</v>
      </c>
      <c r="B5781">
        <v>8</v>
      </c>
      <c r="C5781">
        <v>29</v>
      </c>
      <c r="D5781">
        <v>20</v>
      </c>
      <c r="E5781">
        <v>32349.830999999998</v>
      </c>
      <c r="F5781">
        <v>904.23500000000001</v>
      </c>
      <c r="G5781">
        <v>105.01900000000001</v>
      </c>
      <c r="H5781">
        <v>58.503999999999998</v>
      </c>
      <c r="I5781">
        <v>205.107</v>
      </c>
      <c r="J5781">
        <v>1.6870000000000001</v>
      </c>
      <c r="K5781">
        <v>-90.096999999999994</v>
      </c>
      <c r="L5781">
        <v>93.695999999999998</v>
      </c>
      <c r="M5781">
        <v>33522.962</v>
      </c>
      <c r="N5781">
        <v>0</v>
      </c>
      <c r="O5781">
        <v>84.366</v>
      </c>
      <c r="P5781">
        <v>5.4039999999999999</v>
      </c>
      <c r="Q5781">
        <v>333.46600000000001</v>
      </c>
      <c r="R5781">
        <v>33433.192999999999</v>
      </c>
      <c r="S5781">
        <v>33099.726999999999</v>
      </c>
    </row>
    <row r="5782" spans="1:19" x14ac:dyDescent="0.3">
      <c r="A5782">
        <v>2021</v>
      </c>
      <c r="B5782">
        <v>8</v>
      </c>
      <c r="C5782">
        <v>29</v>
      </c>
      <c r="D5782">
        <v>21</v>
      </c>
      <c r="E5782">
        <v>30649.375</v>
      </c>
      <c r="F5782">
        <v>999.88900000000001</v>
      </c>
      <c r="G5782">
        <v>99.742999999999995</v>
      </c>
      <c r="H5782">
        <v>60.453000000000003</v>
      </c>
      <c r="I5782">
        <v>429.49599999999998</v>
      </c>
      <c r="J5782">
        <v>2.3239999999999998</v>
      </c>
      <c r="K5782">
        <v>-20.991</v>
      </c>
      <c r="L5782">
        <v>93.248000000000005</v>
      </c>
      <c r="M5782">
        <v>32213.794999999998</v>
      </c>
      <c r="N5782">
        <v>0</v>
      </c>
      <c r="O5782">
        <v>0</v>
      </c>
      <c r="P5782">
        <v>1.637</v>
      </c>
      <c r="Q5782">
        <v>297.56400000000002</v>
      </c>
      <c r="R5782">
        <v>32212.157999999999</v>
      </c>
      <c r="S5782">
        <v>31914.594000000001</v>
      </c>
    </row>
    <row r="5783" spans="1:19" x14ac:dyDescent="0.3">
      <c r="A5783">
        <v>2021</v>
      </c>
      <c r="B5783">
        <v>8</v>
      </c>
      <c r="C5783">
        <v>29</v>
      </c>
      <c r="D5783">
        <v>22</v>
      </c>
      <c r="E5783">
        <v>28211.064999999999</v>
      </c>
      <c r="F5783">
        <v>1179.1130000000001</v>
      </c>
      <c r="G5783">
        <v>93.195999999999998</v>
      </c>
      <c r="H5783">
        <v>61.917000000000002</v>
      </c>
      <c r="I5783">
        <v>471.82100000000003</v>
      </c>
      <c r="J5783">
        <v>2.1179999999999999</v>
      </c>
      <c r="K5783">
        <v>13.651</v>
      </c>
      <c r="L5783">
        <v>91.903999999999996</v>
      </c>
      <c r="M5783">
        <v>30031.589</v>
      </c>
      <c r="N5783">
        <v>0</v>
      </c>
      <c r="O5783">
        <v>0</v>
      </c>
      <c r="P5783">
        <v>-11.151</v>
      </c>
      <c r="Q5783">
        <v>267.05799999999999</v>
      </c>
      <c r="R5783">
        <v>30042.74</v>
      </c>
      <c r="S5783">
        <v>29775.682000000001</v>
      </c>
    </row>
    <row r="5784" spans="1:19" x14ac:dyDescent="0.3">
      <c r="A5784">
        <v>2021</v>
      </c>
      <c r="B5784">
        <v>8</v>
      </c>
      <c r="C5784">
        <v>29</v>
      </c>
      <c r="D5784">
        <v>23</v>
      </c>
      <c r="E5784">
        <v>25526.491000000002</v>
      </c>
      <c r="F5784">
        <v>1339.098</v>
      </c>
      <c r="G5784">
        <v>84.927999999999997</v>
      </c>
      <c r="H5784">
        <v>62.597000000000001</v>
      </c>
      <c r="I5784">
        <v>584.36300000000006</v>
      </c>
      <c r="J5784">
        <v>3.633</v>
      </c>
      <c r="K5784">
        <v>33.530999999999999</v>
      </c>
      <c r="L5784">
        <v>89.677000000000007</v>
      </c>
      <c r="M5784">
        <v>27639.388999999999</v>
      </c>
      <c r="N5784">
        <v>0</v>
      </c>
      <c r="O5784">
        <v>0</v>
      </c>
      <c r="P5784">
        <v>-14.542</v>
      </c>
      <c r="Q5784">
        <v>231.959</v>
      </c>
      <c r="R5784">
        <v>27653.932000000001</v>
      </c>
      <c r="S5784">
        <v>27421.973000000002</v>
      </c>
    </row>
    <row r="5785" spans="1:19" x14ac:dyDescent="0.3">
      <c r="A5785">
        <v>2021</v>
      </c>
      <c r="B5785">
        <v>8</v>
      </c>
      <c r="C5785">
        <v>29</v>
      </c>
      <c r="D5785">
        <v>24</v>
      </c>
      <c r="E5785">
        <v>23508.29</v>
      </c>
      <c r="F5785">
        <v>1622.923</v>
      </c>
      <c r="G5785">
        <v>77.388000000000005</v>
      </c>
      <c r="H5785">
        <v>62.435000000000002</v>
      </c>
      <c r="I5785">
        <v>999.05899999999997</v>
      </c>
      <c r="J5785">
        <v>6.2009999999999996</v>
      </c>
      <c r="K5785">
        <v>41.192</v>
      </c>
      <c r="L5785">
        <v>88.429000000000002</v>
      </c>
      <c r="M5785">
        <v>26328.528999999999</v>
      </c>
      <c r="N5785">
        <v>0</v>
      </c>
      <c r="O5785">
        <v>0</v>
      </c>
      <c r="P5785">
        <v>-23.413</v>
      </c>
      <c r="Q5785">
        <v>200.74299999999999</v>
      </c>
      <c r="R5785">
        <v>26351.941999999999</v>
      </c>
      <c r="S5785">
        <v>26151.199000000001</v>
      </c>
    </row>
    <row r="5786" spans="1:19" x14ac:dyDescent="0.3">
      <c r="A5786">
        <v>2021</v>
      </c>
      <c r="B5786">
        <v>8</v>
      </c>
      <c r="C5786">
        <v>30</v>
      </c>
      <c r="D5786">
        <v>1</v>
      </c>
      <c r="E5786">
        <v>23762.454000000002</v>
      </c>
      <c r="F5786">
        <v>1683.3140000000001</v>
      </c>
      <c r="G5786">
        <v>71.569000000000003</v>
      </c>
      <c r="H5786">
        <v>62.393000000000001</v>
      </c>
      <c r="I5786">
        <v>709.25599999999997</v>
      </c>
      <c r="J5786">
        <v>6.0380000000000003</v>
      </c>
      <c r="K5786">
        <v>36.761000000000003</v>
      </c>
      <c r="L5786">
        <v>88.497</v>
      </c>
      <c r="M5786">
        <v>26348.714</v>
      </c>
      <c r="N5786">
        <v>0</v>
      </c>
      <c r="O5786">
        <v>0</v>
      </c>
      <c r="P5786">
        <v>-19.059999999999999</v>
      </c>
      <c r="Q5786">
        <v>179.428</v>
      </c>
      <c r="R5786">
        <v>26367.775000000001</v>
      </c>
      <c r="S5786">
        <v>26188.347000000002</v>
      </c>
    </row>
    <row r="5787" spans="1:19" x14ac:dyDescent="0.3">
      <c r="A5787">
        <v>2021</v>
      </c>
      <c r="B5787">
        <v>8</v>
      </c>
      <c r="C5787">
        <v>30</v>
      </c>
      <c r="D5787">
        <v>2</v>
      </c>
      <c r="E5787">
        <v>22744.564999999999</v>
      </c>
      <c r="F5787">
        <v>1800.98</v>
      </c>
      <c r="G5787">
        <v>67.364999999999995</v>
      </c>
      <c r="H5787">
        <v>62.35</v>
      </c>
      <c r="I5787">
        <v>424.76799999999997</v>
      </c>
      <c r="J5787">
        <v>5.9470000000000001</v>
      </c>
      <c r="K5787">
        <v>31.352</v>
      </c>
      <c r="L5787">
        <v>87.896000000000001</v>
      </c>
      <c r="M5787">
        <v>25157.859</v>
      </c>
      <c r="N5787">
        <v>0</v>
      </c>
      <c r="O5787">
        <v>0</v>
      </c>
      <c r="P5787">
        <v>-14.534000000000001</v>
      </c>
      <c r="Q5787">
        <v>165.328</v>
      </c>
      <c r="R5787">
        <v>25172.392</v>
      </c>
      <c r="S5787">
        <v>25007.064999999999</v>
      </c>
    </row>
    <row r="5788" spans="1:19" x14ac:dyDescent="0.3">
      <c r="A5788">
        <v>2021</v>
      </c>
      <c r="B5788">
        <v>8</v>
      </c>
      <c r="C5788">
        <v>30</v>
      </c>
      <c r="D5788">
        <v>3</v>
      </c>
      <c r="E5788">
        <v>22266.83</v>
      </c>
      <c r="F5788">
        <v>1807.152</v>
      </c>
      <c r="G5788">
        <v>64.941999999999993</v>
      </c>
      <c r="H5788">
        <v>62.515000000000001</v>
      </c>
      <c r="I5788">
        <v>241.59299999999999</v>
      </c>
      <c r="J5788">
        <v>5.7679999999999998</v>
      </c>
      <c r="K5788">
        <v>28.122</v>
      </c>
      <c r="L5788">
        <v>87.64</v>
      </c>
      <c r="M5788">
        <v>24499.618999999999</v>
      </c>
      <c r="N5788">
        <v>0</v>
      </c>
      <c r="O5788">
        <v>0</v>
      </c>
      <c r="P5788">
        <v>-8.3719999999999999</v>
      </c>
      <c r="Q5788">
        <v>159.74100000000001</v>
      </c>
      <c r="R5788">
        <v>24507.991000000002</v>
      </c>
      <c r="S5788">
        <v>24348.25</v>
      </c>
    </row>
    <row r="5789" spans="1:19" x14ac:dyDescent="0.3">
      <c r="A5789">
        <v>2021</v>
      </c>
      <c r="B5789">
        <v>8</v>
      </c>
      <c r="C5789">
        <v>30</v>
      </c>
      <c r="D5789">
        <v>4</v>
      </c>
      <c r="E5789">
        <v>22560.705000000002</v>
      </c>
      <c r="F5789">
        <v>1811.9480000000001</v>
      </c>
      <c r="G5789">
        <v>63.484999999999999</v>
      </c>
      <c r="H5789">
        <v>62.911000000000001</v>
      </c>
      <c r="I5789">
        <v>121.383</v>
      </c>
      <c r="J5789">
        <v>4.4950000000000001</v>
      </c>
      <c r="K5789">
        <v>26.484999999999999</v>
      </c>
      <c r="L5789">
        <v>87.816000000000003</v>
      </c>
      <c r="M5789">
        <v>24675.743999999999</v>
      </c>
      <c r="N5789">
        <v>0</v>
      </c>
      <c r="O5789">
        <v>0</v>
      </c>
      <c r="P5789">
        <v>-5.274</v>
      </c>
      <c r="Q5789">
        <v>160.155</v>
      </c>
      <c r="R5789">
        <v>24681.017</v>
      </c>
      <c r="S5789">
        <v>24520.862000000001</v>
      </c>
    </row>
    <row r="5790" spans="1:19" x14ac:dyDescent="0.3">
      <c r="A5790">
        <v>2021</v>
      </c>
      <c r="B5790">
        <v>8</v>
      </c>
      <c r="C5790">
        <v>30</v>
      </c>
      <c r="D5790">
        <v>5</v>
      </c>
      <c r="E5790">
        <v>23802.251</v>
      </c>
      <c r="F5790">
        <v>1706.076</v>
      </c>
      <c r="G5790">
        <v>64.117000000000004</v>
      </c>
      <c r="H5790">
        <v>63.436999999999998</v>
      </c>
      <c r="I5790">
        <v>84.954999999999998</v>
      </c>
      <c r="J5790">
        <v>2.8220000000000001</v>
      </c>
      <c r="K5790">
        <v>12.29</v>
      </c>
      <c r="L5790">
        <v>88.569000000000003</v>
      </c>
      <c r="M5790">
        <v>25760.399000000001</v>
      </c>
      <c r="N5790">
        <v>0</v>
      </c>
      <c r="O5790">
        <v>0</v>
      </c>
      <c r="P5790">
        <v>-5.5880000000000001</v>
      </c>
      <c r="Q5790">
        <v>171.048</v>
      </c>
      <c r="R5790">
        <v>25765.987000000001</v>
      </c>
      <c r="S5790">
        <v>25594.938999999998</v>
      </c>
    </row>
    <row r="5791" spans="1:19" x14ac:dyDescent="0.3">
      <c r="A5791">
        <v>2021</v>
      </c>
      <c r="B5791">
        <v>8</v>
      </c>
      <c r="C5791">
        <v>30</v>
      </c>
      <c r="D5791">
        <v>6</v>
      </c>
      <c r="E5791">
        <v>25608.523000000001</v>
      </c>
      <c r="F5791">
        <v>1526.683</v>
      </c>
      <c r="G5791">
        <v>66.337999999999994</v>
      </c>
      <c r="H5791">
        <v>64.415000000000006</v>
      </c>
      <c r="I5791">
        <v>149.79499999999999</v>
      </c>
      <c r="J5791">
        <v>3.399</v>
      </c>
      <c r="K5791">
        <v>5.6429999999999998</v>
      </c>
      <c r="L5791">
        <v>89.662999999999997</v>
      </c>
      <c r="M5791">
        <v>27448.121999999999</v>
      </c>
      <c r="N5791">
        <v>31.774000000000001</v>
      </c>
      <c r="O5791">
        <v>0</v>
      </c>
      <c r="P5791">
        <v>-1.22</v>
      </c>
      <c r="Q5791">
        <v>193.63200000000001</v>
      </c>
      <c r="R5791">
        <v>27417.567999999999</v>
      </c>
      <c r="S5791">
        <v>27223.936000000002</v>
      </c>
    </row>
    <row r="5792" spans="1:19" x14ac:dyDescent="0.3">
      <c r="A5792">
        <v>2021</v>
      </c>
      <c r="B5792">
        <v>8</v>
      </c>
      <c r="C5792">
        <v>30</v>
      </c>
      <c r="D5792">
        <v>7</v>
      </c>
      <c r="E5792">
        <v>27722.171999999999</v>
      </c>
      <c r="F5792">
        <v>1364.508</v>
      </c>
      <c r="G5792">
        <v>68.900999999999996</v>
      </c>
      <c r="H5792">
        <v>64.33</v>
      </c>
      <c r="I5792">
        <v>294.92899999999997</v>
      </c>
      <c r="J5792">
        <v>4.1639999999999997</v>
      </c>
      <c r="K5792">
        <v>12.699</v>
      </c>
      <c r="L5792">
        <v>91.504000000000005</v>
      </c>
      <c r="M5792">
        <v>29554.306</v>
      </c>
      <c r="N5792">
        <v>871.66499999999996</v>
      </c>
      <c r="O5792">
        <v>0</v>
      </c>
      <c r="P5792">
        <v>-0.58199999999999996</v>
      </c>
      <c r="Q5792">
        <v>233.70599999999999</v>
      </c>
      <c r="R5792">
        <v>28683.222000000002</v>
      </c>
      <c r="S5792">
        <v>28449.516</v>
      </c>
    </row>
    <row r="5793" spans="1:19" x14ac:dyDescent="0.3">
      <c r="A5793">
        <v>2021</v>
      </c>
      <c r="B5793">
        <v>8</v>
      </c>
      <c r="C5793">
        <v>30</v>
      </c>
      <c r="D5793">
        <v>8</v>
      </c>
      <c r="E5793">
        <v>29950.46</v>
      </c>
      <c r="F5793">
        <v>1271.4690000000001</v>
      </c>
      <c r="G5793">
        <v>73.983000000000004</v>
      </c>
      <c r="H5793">
        <v>62.738</v>
      </c>
      <c r="I5793">
        <v>488.18</v>
      </c>
      <c r="J5793">
        <v>4.9000000000000004</v>
      </c>
      <c r="K5793">
        <v>7.4080000000000004</v>
      </c>
      <c r="L5793">
        <v>92.900999999999996</v>
      </c>
      <c r="M5793">
        <v>31878.056</v>
      </c>
      <c r="N5793">
        <v>3264.4340000000002</v>
      </c>
      <c r="O5793">
        <v>-27.806999999999999</v>
      </c>
      <c r="P5793">
        <v>0.29099999999999998</v>
      </c>
      <c r="Q5793">
        <v>283.17200000000003</v>
      </c>
      <c r="R5793">
        <v>28641.136999999999</v>
      </c>
      <c r="S5793">
        <v>28357.965</v>
      </c>
    </row>
    <row r="5794" spans="1:19" x14ac:dyDescent="0.3">
      <c r="A5794">
        <v>2021</v>
      </c>
      <c r="B5794">
        <v>8</v>
      </c>
      <c r="C5794">
        <v>30</v>
      </c>
      <c r="D5794">
        <v>9</v>
      </c>
      <c r="E5794">
        <v>32200.771000000001</v>
      </c>
      <c r="F5794">
        <v>1187.818</v>
      </c>
      <c r="G5794">
        <v>79.53</v>
      </c>
      <c r="H5794">
        <v>59.07</v>
      </c>
      <c r="I5794">
        <v>601.69799999999998</v>
      </c>
      <c r="J5794">
        <v>5.4370000000000003</v>
      </c>
      <c r="K5794">
        <v>8.0860000000000003</v>
      </c>
      <c r="L5794">
        <v>93.581000000000003</v>
      </c>
      <c r="M5794">
        <v>34156.462</v>
      </c>
      <c r="N5794">
        <v>5691.4930000000004</v>
      </c>
      <c r="O5794">
        <v>-71.828999999999994</v>
      </c>
      <c r="P5794">
        <v>0.41799999999999998</v>
      </c>
      <c r="Q5794">
        <v>327.73500000000001</v>
      </c>
      <c r="R5794">
        <v>28536.379000000001</v>
      </c>
      <c r="S5794">
        <v>28208.644</v>
      </c>
    </row>
    <row r="5795" spans="1:19" x14ac:dyDescent="0.3">
      <c r="A5795">
        <v>2021</v>
      </c>
      <c r="B5795">
        <v>8</v>
      </c>
      <c r="C5795">
        <v>30</v>
      </c>
      <c r="D5795">
        <v>10</v>
      </c>
      <c r="E5795">
        <v>34668.696000000004</v>
      </c>
      <c r="F5795">
        <v>1112.9490000000001</v>
      </c>
      <c r="G5795">
        <v>86.894000000000005</v>
      </c>
      <c r="H5795">
        <v>56.670999999999999</v>
      </c>
      <c r="I5795">
        <v>568.28399999999999</v>
      </c>
      <c r="J5795">
        <v>5.7370000000000001</v>
      </c>
      <c r="K5795">
        <v>16.603999999999999</v>
      </c>
      <c r="L5795">
        <v>94.055000000000007</v>
      </c>
      <c r="M5795">
        <v>36522.995000000003</v>
      </c>
      <c r="N5795">
        <v>7620.2179999999998</v>
      </c>
      <c r="O5795">
        <v>-95.037000000000006</v>
      </c>
      <c r="P5795">
        <v>1.3819999999999999</v>
      </c>
      <c r="Q5795">
        <v>365.25099999999998</v>
      </c>
      <c r="R5795">
        <v>28996.433000000001</v>
      </c>
      <c r="S5795">
        <v>28631.182000000001</v>
      </c>
    </row>
    <row r="5796" spans="1:19" x14ac:dyDescent="0.3">
      <c r="A5796">
        <v>2021</v>
      </c>
      <c r="B5796">
        <v>8</v>
      </c>
      <c r="C5796">
        <v>30</v>
      </c>
      <c r="D5796">
        <v>11</v>
      </c>
      <c r="E5796">
        <v>36580.786999999997</v>
      </c>
      <c r="F5796">
        <v>1040.0419999999999</v>
      </c>
      <c r="G5796">
        <v>94.108999999999995</v>
      </c>
      <c r="H5796">
        <v>55.843000000000004</v>
      </c>
      <c r="I5796">
        <v>483.69600000000003</v>
      </c>
      <c r="J5796">
        <v>5.8719999999999999</v>
      </c>
      <c r="K5796">
        <v>19.283000000000001</v>
      </c>
      <c r="L5796">
        <v>94.340999999999994</v>
      </c>
      <c r="M5796">
        <v>38279.862000000001</v>
      </c>
      <c r="N5796">
        <v>8875.6080000000002</v>
      </c>
      <c r="O5796">
        <v>-81.373999999999995</v>
      </c>
      <c r="P5796">
        <v>3.6040000000000001</v>
      </c>
      <c r="Q5796">
        <v>400.24200000000002</v>
      </c>
      <c r="R5796">
        <v>29482.024000000001</v>
      </c>
      <c r="S5796">
        <v>29081.781999999999</v>
      </c>
    </row>
    <row r="5797" spans="1:19" x14ac:dyDescent="0.3">
      <c r="A5797">
        <v>2021</v>
      </c>
      <c r="B5797">
        <v>8</v>
      </c>
      <c r="C5797">
        <v>30</v>
      </c>
      <c r="D5797">
        <v>12</v>
      </c>
      <c r="E5797">
        <v>38190.156000000003</v>
      </c>
      <c r="F5797">
        <v>973.04200000000003</v>
      </c>
      <c r="G5797">
        <v>101.297</v>
      </c>
      <c r="H5797">
        <v>55.335999999999999</v>
      </c>
      <c r="I5797">
        <v>447.51600000000002</v>
      </c>
      <c r="J5797">
        <v>5.8419999999999996</v>
      </c>
      <c r="K5797">
        <v>9.3580000000000005</v>
      </c>
      <c r="L5797">
        <v>94.516000000000005</v>
      </c>
      <c r="M5797">
        <v>39775.764999999999</v>
      </c>
      <c r="N5797">
        <v>9497.5159999999996</v>
      </c>
      <c r="O5797">
        <v>-40.863</v>
      </c>
      <c r="P5797">
        <v>7.3280000000000003</v>
      </c>
      <c r="Q5797">
        <v>432.34199999999998</v>
      </c>
      <c r="R5797">
        <v>30311.784</v>
      </c>
      <c r="S5797">
        <v>29879.441999999999</v>
      </c>
    </row>
    <row r="5798" spans="1:19" x14ac:dyDescent="0.3">
      <c r="A5798">
        <v>2021</v>
      </c>
      <c r="B5798">
        <v>8</v>
      </c>
      <c r="C5798">
        <v>30</v>
      </c>
      <c r="D5798">
        <v>13</v>
      </c>
      <c r="E5798">
        <v>40065.792000000001</v>
      </c>
      <c r="F5798">
        <v>842.49699999999996</v>
      </c>
      <c r="G5798">
        <v>107.40600000000001</v>
      </c>
      <c r="H5798">
        <v>56.415999999999997</v>
      </c>
      <c r="I5798">
        <v>423.50099999999998</v>
      </c>
      <c r="J5798">
        <v>5.7359999999999998</v>
      </c>
      <c r="K5798">
        <v>6.9720000000000004</v>
      </c>
      <c r="L5798">
        <v>94.722999999999999</v>
      </c>
      <c r="M5798">
        <v>41495.637000000002</v>
      </c>
      <c r="N5798">
        <v>9388.0290000000005</v>
      </c>
      <c r="O5798">
        <v>-14.436</v>
      </c>
      <c r="P5798">
        <v>7.9219999999999997</v>
      </c>
      <c r="Q5798">
        <v>462.11799999999999</v>
      </c>
      <c r="R5798">
        <v>32114.120999999999</v>
      </c>
      <c r="S5798">
        <v>31652.003000000001</v>
      </c>
    </row>
    <row r="5799" spans="1:19" x14ac:dyDescent="0.3">
      <c r="A5799">
        <v>2021</v>
      </c>
      <c r="B5799">
        <v>8</v>
      </c>
      <c r="C5799">
        <v>30</v>
      </c>
      <c r="D5799">
        <v>14</v>
      </c>
      <c r="E5799">
        <v>41403.798999999999</v>
      </c>
      <c r="F5799">
        <v>773.245</v>
      </c>
      <c r="G5799">
        <v>111.821</v>
      </c>
      <c r="H5799">
        <v>54.723999999999997</v>
      </c>
      <c r="I5799">
        <v>351.24599999999998</v>
      </c>
      <c r="J5799">
        <v>5.0949999999999998</v>
      </c>
      <c r="K5799">
        <v>-9.6760000000000002</v>
      </c>
      <c r="L5799">
        <v>94.826999999999998</v>
      </c>
      <c r="M5799">
        <v>42673.26</v>
      </c>
      <c r="N5799">
        <v>8774.5540000000001</v>
      </c>
      <c r="O5799">
        <v>-4.9039999999999999</v>
      </c>
      <c r="P5799">
        <v>5.52</v>
      </c>
      <c r="Q5799">
        <v>488.81799999999998</v>
      </c>
      <c r="R5799">
        <v>33898.089999999997</v>
      </c>
      <c r="S5799">
        <v>33409.273000000001</v>
      </c>
    </row>
    <row r="5800" spans="1:19" x14ac:dyDescent="0.3">
      <c r="A5800">
        <v>2021</v>
      </c>
      <c r="B5800">
        <v>8</v>
      </c>
      <c r="C5800">
        <v>30</v>
      </c>
      <c r="D5800">
        <v>15</v>
      </c>
      <c r="E5800">
        <v>42266.258000000002</v>
      </c>
      <c r="F5800">
        <v>748.58699999999999</v>
      </c>
      <c r="G5800">
        <v>114.261</v>
      </c>
      <c r="H5800">
        <v>54.503999999999998</v>
      </c>
      <c r="I5800">
        <v>284.096</v>
      </c>
      <c r="J5800">
        <v>4.0839999999999996</v>
      </c>
      <c r="K5800">
        <v>-14.888999999999999</v>
      </c>
      <c r="L5800">
        <v>94.894000000000005</v>
      </c>
      <c r="M5800">
        <v>43437.534</v>
      </c>
      <c r="N5800">
        <v>7556.567</v>
      </c>
      <c r="O5800">
        <v>-1.0189999999999999</v>
      </c>
      <c r="P5800">
        <v>6.7050000000000001</v>
      </c>
      <c r="Q5800">
        <v>506.73700000000002</v>
      </c>
      <c r="R5800">
        <v>35875.281000000003</v>
      </c>
      <c r="S5800">
        <v>35368.544000000002</v>
      </c>
    </row>
    <row r="5801" spans="1:19" x14ac:dyDescent="0.3">
      <c r="A5801">
        <v>2021</v>
      </c>
      <c r="B5801">
        <v>8</v>
      </c>
      <c r="C5801">
        <v>30</v>
      </c>
      <c r="D5801">
        <v>16</v>
      </c>
      <c r="E5801">
        <v>42372.137000000002</v>
      </c>
      <c r="F5801">
        <v>715.71299999999997</v>
      </c>
      <c r="G5801">
        <v>114.375</v>
      </c>
      <c r="H5801">
        <v>55.332999999999998</v>
      </c>
      <c r="I5801">
        <v>91.177000000000007</v>
      </c>
      <c r="J5801">
        <v>1.821</v>
      </c>
      <c r="K5801">
        <v>-69.572999999999993</v>
      </c>
      <c r="L5801">
        <v>94.911000000000001</v>
      </c>
      <c r="M5801">
        <v>43261.517999999996</v>
      </c>
      <c r="N5801">
        <v>5702.6880000000001</v>
      </c>
      <c r="O5801">
        <v>2.6219999999999999</v>
      </c>
      <c r="P5801">
        <v>6.1719999999999997</v>
      </c>
      <c r="Q5801">
        <v>515.61599999999999</v>
      </c>
      <c r="R5801">
        <v>37550.036999999997</v>
      </c>
      <c r="S5801">
        <v>37034.42</v>
      </c>
    </row>
    <row r="5802" spans="1:19" x14ac:dyDescent="0.3">
      <c r="A5802">
        <v>2021</v>
      </c>
      <c r="B5802">
        <v>8</v>
      </c>
      <c r="C5802">
        <v>30</v>
      </c>
      <c r="D5802">
        <v>17</v>
      </c>
      <c r="E5802">
        <v>41448.974000000002</v>
      </c>
      <c r="F5802">
        <v>697.553</v>
      </c>
      <c r="G5802">
        <v>112.839</v>
      </c>
      <c r="H5802">
        <v>55.966999999999999</v>
      </c>
      <c r="I5802">
        <v>98.588999999999999</v>
      </c>
      <c r="J5802">
        <v>2.069</v>
      </c>
      <c r="K5802">
        <v>-102.744</v>
      </c>
      <c r="L5802">
        <v>94.867999999999995</v>
      </c>
      <c r="M5802">
        <v>42295.275000000001</v>
      </c>
      <c r="N5802">
        <v>3348.7240000000002</v>
      </c>
      <c r="O5802">
        <v>29.838999999999999</v>
      </c>
      <c r="P5802">
        <v>7.298</v>
      </c>
      <c r="Q5802">
        <v>510.97399999999999</v>
      </c>
      <c r="R5802">
        <v>38909.415000000001</v>
      </c>
      <c r="S5802">
        <v>38398.442000000003</v>
      </c>
    </row>
    <row r="5803" spans="1:19" x14ac:dyDescent="0.3">
      <c r="A5803">
        <v>2021</v>
      </c>
      <c r="B5803">
        <v>8</v>
      </c>
      <c r="C5803">
        <v>30</v>
      </c>
      <c r="D5803">
        <v>18</v>
      </c>
      <c r="E5803">
        <v>39480.944000000003</v>
      </c>
      <c r="F5803">
        <v>731.52200000000005</v>
      </c>
      <c r="G5803">
        <v>110.285</v>
      </c>
      <c r="H5803">
        <v>57.587000000000003</v>
      </c>
      <c r="I5803">
        <v>124.655</v>
      </c>
      <c r="J5803">
        <v>2.0009999999999999</v>
      </c>
      <c r="K5803">
        <v>-103.078</v>
      </c>
      <c r="L5803">
        <v>94.72</v>
      </c>
      <c r="M5803">
        <v>40388.351000000002</v>
      </c>
      <c r="N5803">
        <v>917.59900000000005</v>
      </c>
      <c r="O5803">
        <v>75.215000000000003</v>
      </c>
      <c r="P5803">
        <v>-2.7010000000000001</v>
      </c>
      <c r="Q5803">
        <v>483.46300000000002</v>
      </c>
      <c r="R5803">
        <v>39398.237999999998</v>
      </c>
      <c r="S5803">
        <v>38914.773999999998</v>
      </c>
    </row>
    <row r="5804" spans="1:19" x14ac:dyDescent="0.3">
      <c r="A5804">
        <v>2021</v>
      </c>
      <c r="B5804">
        <v>8</v>
      </c>
      <c r="C5804">
        <v>30</v>
      </c>
      <c r="D5804">
        <v>19</v>
      </c>
      <c r="E5804">
        <v>37585.485999999997</v>
      </c>
      <c r="F5804">
        <v>773.77</v>
      </c>
      <c r="G5804">
        <v>105.247</v>
      </c>
      <c r="H5804">
        <v>57.347999999999999</v>
      </c>
      <c r="I5804">
        <v>137.489</v>
      </c>
      <c r="J5804">
        <v>1.8859999999999999</v>
      </c>
      <c r="K5804">
        <v>-107.393</v>
      </c>
      <c r="L5804">
        <v>94.498000000000005</v>
      </c>
      <c r="M5804">
        <v>38543.084000000003</v>
      </c>
      <c r="N5804">
        <v>36.006</v>
      </c>
      <c r="O5804">
        <v>89.507999999999996</v>
      </c>
      <c r="P5804">
        <v>1.9970000000000001</v>
      </c>
      <c r="Q5804">
        <v>430.86900000000003</v>
      </c>
      <c r="R5804">
        <v>38415.572999999997</v>
      </c>
      <c r="S5804">
        <v>37984.703000000001</v>
      </c>
    </row>
    <row r="5805" spans="1:19" x14ac:dyDescent="0.3">
      <c r="A5805">
        <v>2021</v>
      </c>
      <c r="B5805">
        <v>8</v>
      </c>
      <c r="C5805">
        <v>30</v>
      </c>
      <c r="D5805">
        <v>20</v>
      </c>
      <c r="E5805">
        <v>37035.321000000004</v>
      </c>
      <c r="F5805">
        <v>829.07399999999996</v>
      </c>
      <c r="G5805">
        <v>100.217</v>
      </c>
      <c r="H5805">
        <v>58.097999999999999</v>
      </c>
      <c r="I5805">
        <v>165.87</v>
      </c>
      <c r="J5805">
        <v>3.3860000000000001</v>
      </c>
      <c r="K5805">
        <v>-104.003</v>
      </c>
      <c r="L5805">
        <v>94.444999999999993</v>
      </c>
      <c r="M5805">
        <v>38082.19</v>
      </c>
      <c r="N5805">
        <v>0</v>
      </c>
      <c r="O5805">
        <v>84.366</v>
      </c>
      <c r="P5805">
        <v>5.4039999999999999</v>
      </c>
      <c r="Q5805">
        <v>374.60199999999998</v>
      </c>
      <c r="R5805">
        <v>37992.421000000002</v>
      </c>
      <c r="S5805">
        <v>37617.817999999999</v>
      </c>
    </row>
    <row r="5806" spans="1:19" x14ac:dyDescent="0.3">
      <c r="A5806">
        <v>2021</v>
      </c>
      <c r="B5806">
        <v>8</v>
      </c>
      <c r="C5806">
        <v>30</v>
      </c>
      <c r="D5806">
        <v>21</v>
      </c>
      <c r="E5806">
        <v>34660.410000000003</v>
      </c>
      <c r="F5806">
        <v>930.74400000000003</v>
      </c>
      <c r="G5806">
        <v>95.759</v>
      </c>
      <c r="H5806">
        <v>60.198</v>
      </c>
      <c r="I5806">
        <v>599.99599999999998</v>
      </c>
      <c r="J5806">
        <v>6.1710000000000003</v>
      </c>
      <c r="K5806">
        <v>-23.382999999999999</v>
      </c>
      <c r="L5806">
        <v>94.08</v>
      </c>
      <c r="M5806">
        <v>36328.216999999997</v>
      </c>
      <c r="N5806">
        <v>0</v>
      </c>
      <c r="O5806">
        <v>0</v>
      </c>
      <c r="P5806">
        <v>1.637</v>
      </c>
      <c r="Q5806">
        <v>328.36799999999999</v>
      </c>
      <c r="R5806">
        <v>36326.58</v>
      </c>
      <c r="S5806">
        <v>35998.213000000003</v>
      </c>
    </row>
    <row r="5807" spans="1:19" x14ac:dyDescent="0.3">
      <c r="A5807">
        <v>2021</v>
      </c>
      <c r="B5807">
        <v>8</v>
      </c>
      <c r="C5807">
        <v>30</v>
      </c>
      <c r="D5807">
        <v>22</v>
      </c>
      <c r="E5807">
        <v>31073.008999999998</v>
      </c>
      <c r="F5807">
        <v>1123.6030000000001</v>
      </c>
      <c r="G5807">
        <v>89.009</v>
      </c>
      <c r="H5807">
        <v>61.783000000000001</v>
      </c>
      <c r="I5807">
        <v>669.53200000000004</v>
      </c>
      <c r="J5807">
        <v>5.7759999999999998</v>
      </c>
      <c r="K5807">
        <v>15.021000000000001</v>
      </c>
      <c r="L5807">
        <v>93.228999999999999</v>
      </c>
      <c r="M5807">
        <v>33041.953999999998</v>
      </c>
      <c r="N5807">
        <v>0</v>
      </c>
      <c r="O5807">
        <v>0</v>
      </c>
      <c r="P5807">
        <v>-11.151</v>
      </c>
      <c r="Q5807">
        <v>288.35399999999998</v>
      </c>
      <c r="R5807">
        <v>33053.105000000003</v>
      </c>
      <c r="S5807">
        <v>32764.751</v>
      </c>
    </row>
    <row r="5808" spans="1:19" x14ac:dyDescent="0.3">
      <c r="A5808">
        <v>2021</v>
      </c>
      <c r="B5808">
        <v>8</v>
      </c>
      <c r="C5808">
        <v>30</v>
      </c>
      <c r="D5808">
        <v>23</v>
      </c>
      <c r="E5808">
        <v>27914.101999999999</v>
      </c>
      <c r="F5808">
        <v>1292.2560000000001</v>
      </c>
      <c r="G5808">
        <v>80.837000000000003</v>
      </c>
      <c r="H5808">
        <v>62.587000000000003</v>
      </c>
      <c r="I5808">
        <v>1124.624</v>
      </c>
      <c r="J5808">
        <v>6.3360000000000003</v>
      </c>
      <c r="K5808">
        <v>35.674999999999997</v>
      </c>
      <c r="L5808">
        <v>91.435000000000002</v>
      </c>
      <c r="M5808">
        <v>30527.014999999999</v>
      </c>
      <c r="N5808">
        <v>0</v>
      </c>
      <c r="O5808">
        <v>0</v>
      </c>
      <c r="P5808">
        <v>-14.542</v>
      </c>
      <c r="Q5808">
        <v>244.315</v>
      </c>
      <c r="R5808">
        <v>30541.558000000001</v>
      </c>
      <c r="S5808">
        <v>30297.241999999998</v>
      </c>
    </row>
    <row r="5809" spans="1:19" x14ac:dyDescent="0.3">
      <c r="A5809">
        <v>2021</v>
      </c>
      <c r="B5809">
        <v>8</v>
      </c>
      <c r="C5809">
        <v>30</v>
      </c>
      <c r="D5809">
        <v>24</v>
      </c>
      <c r="E5809">
        <v>25420</v>
      </c>
      <c r="F5809">
        <v>1556.354</v>
      </c>
      <c r="G5809">
        <v>74.421000000000006</v>
      </c>
      <c r="H5809">
        <v>62.438000000000002</v>
      </c>
      <c r="I5809">
        <v>999.05899999999997</v>
      </c>
      <c r="J5809">
        <v>6.2009999999999996</v>
      </c>
      <c r="K5809">
        <v>42.472999999999999</v>
      </c>
      <c r="L5809">
        <v>89.564999999999998</v>
      </c>
      <c r="M5809">
        <v>28176.09</v>
      </c>
      <c r="N5809">
        <v>0</v>
      </c>
      <c r="O5809">
        <v>0</v>
      </c>
      <c r="P5809">
        <v>-23.413</v>
      </c>
      <c r="Q5809">
        <v>207.76499999999999</v>
      </c>
      <c r="R5809">
        <v>28199.503000000001</v>
      </c>
      <c r="S5809">
        <v>27991.738000000001</v>
      </c>
    </row>
    <row r="5810" spans="1:19" x14ac:dyDescent="0.3">
      <c r="A5810">
        <v>2021</v>
      </c>
      <c r="B5810">
        <v>8</v>
      </c>
      <c r="C5810">
        <v>31</v>
      </c>
      <c r="D5810">
        <v>1</v>
      </c>
      <c r="E5810">
        <v>24514.923999999999</v>
      </c>
      <c r="F5810">
        <v>1683.3140000000001</v>
      </c>
      <c r="G5810">
        <v>73.263000000000005</v>
      </c>
      <c r="H5810">
        <v>62.597000000000001</v>
      </c>
      <c r="I5810">
        <v>709.25599999999997</v>
      </c>
      <c r="J5810">
        <v>6.0380000000000003</v>
      </c>
      <c r="K5810">
        <v>38.692</v>
      </c>
      <c r="L5810">
        <v>89.034000000000006</v>
      </c>
      <c r="M5810">
        <v>27103.857</v>
      </c>
      <c r="N5810">
        <v>0</v>
      </c>
      <c r="O5810">
        <v>0</v>
      </c>
      <c r="P5810">
        <v>-19.059999999999999</v>
      </c>
      <c r="Q5810">
        <v>180.48</v>
      </c>
      <c r="R5810">
        <v>27122.917000000001</v>
      </c>
      <c r="S5810">
        <v>26942.437000000002</v>
      </c>
    </row>
    <row r="5811" spans="1:19" x14ac:dyDescent="0.3">
      <c r="A5811">
        <v>2021</v>
      </c>
      <c r="B5811">
        <v>8</v>
      </c>
      <c r="C5811">
        <v>31</v>
      </c>
      <c r="D5811">
        <v>2</v>
      </c>
      <c r="E5811">
        <v>23412.792000000001</v>
      </c>
      <c r="F5811">
        <v>1800.98</v>
      </c>
      <c r="G5811">
        <v>69.673000000000002</v>
      </c>
      <c r="H5811">
        <v>62.529000000000003</v>
      </c>
      <c r="I5811">
        <v>424.76799999999997</v>
      </c>
      <c r="J5811">
        <v>5.9470000000000001</v>
      </c>
      <c r="K5811">
        <v>33.149000000000001</v>
      </c>
      <c r="L5811">
        <v>88.364000000000004</v>
      </c>
      <c r="M5811">
        <v>25828.528999999999</v>
      </c>
      <c r="N5811">
        <v>0</v>
      </c>
      <c r="O5811">
        <v>0</v>
      </c>
      <c r="P5811">
        <v>-14.534000000000001</v>
      </c>
      <c r="Q5811">
        <v>167.99199999999999</v>
      </c>
      <c r="R5811">
        <v>25843.062999999998</v>
      </c>
      <c r="S5811">
        <v>25675.071</v>
      </c>
    </row>
    <row r="5812" spans="1:19" x14ac:dyDescent="0.3">
      <c r="A5812">
        <v>2021</v>
      </c>
      <c r="B5812">
        <v>8</v>
      </c>
      <c r="C5812">
        <v>31</v>
      </c>
      <c r="D5812">
        <v>3</v>
      </c>
      <c r="E5812">
        <v>22993.494999999999</v>
      </c>
      <c r="F5812">
        <v>1807.152</v>
      </c>
      <c r="G5812">
        <v>66.548000000000002</v>
      </c>
      <c r="H5812">
        <v>62.735999999999997</v>
      </c>
      <c r="I5812">
        <v>241.59299999999999</v>
      </c>
      <c r="J5812">
        <v>5.7679999999999998</v>
      </c>
      <c r="K5812">
        <v>29.95</v>
      </c>
      <c r="L5812">
        <v>88.13</v>
      </c>
      <c r="M5812">
        <v>25228.824000000001</v>
      </c>
      <c r="N5812">
        <v>0</v>
      </c>
      <c r="O5812">
        <v>0</v>
      </c>
      <c r="P5812">
        <v>-8.3719999999999999</v>
      </c>
      <c r="Q5812">
        <v>162.102</v>
      </c>
      <c r="R5812">
        <v>25237.196</v>
      </c>
      <c r="S5812">
        <v>25075.094000000001</v>
      </c>
    </row>
    <row r="5813" spans="1:19" x14ac:dyDescent="0.3">
      <c r="A5813">
        <v>2021</v>
      </c>
      <c r="B5813">
        <v>8</v>
      </c>
      <c r="C5813">
        <v>31</v>
      </c>
      <c r="D5813">
        <v>4</v>
      </c>
      <c r="E5813">
        <v>23150.149000000001</v>
      </c>
      <c r="F5813">
        <v>1811.9480000000001</v>
      </c>
      <c r="G5813">
        <v>64.090999999999994</v>
      </c>
      <c r="H5813">
        <v>63.064999999999998</v>
      </c>
      <c r="I5813">
        <v>121.383</v>
      </c>
      <c r="J5813">
        <v>4.4950000000000001</v>
      </c>
      <c r="K5813">
        <v>28.033999999999999</v>
      </c>
      <c r="L5813">
        <v>88.230999999999995</v>
      </c>
      <c r="M5813">
        <v>25267.307000000001</v>
      </c>
      <c r="N5813">
        <v>0</v>
      </c>
      <c r="O5813">
        <v>0</v>
      </c>
      <c r="P5813">
        <v>-5.274</v>
      </c>
      <c r="Q5813">
        <v>162.55600000000001</v>
      </c>
      <c r="R5813">
        <v>25272.58</v>
      </c>
      <c r="S5813">
        <v>25110.025000000001</v>
      </c>
    </row>
    <row r="5814" spans="1:19" x14ac:dyDescent="0.3">
      <c r="A5814">
        <v>2021</v>
      </c>
      <c r="B5814">
        <v>8</v>
      </c>
      <c r="C5814">
        <v>31</v>
      </c>
      <c r="D5814">
        <v>5</v>
      </c>
      <c r="E5814">
        <v>24188.596000000001</v>
      </c>
      <c r="F5814">
        <v>1706.076</v>
      </c>
      <c r="G5814">
        <v>63.844999999999999</v>
      </c>
      <c r="H5814">
        <v>63.512999999999998</v>
      </c>
      <c r="I5814">
        <v>84.954999999999998</v>
      </c>
      <c r="J5814">
        <v>2.8220000000000001</v>
      </c>
      <c r="K5814">
        <v>12.875</v>
      </c>
      <c r="L5814">
        <v>88.849000000000004</v>
      </c>
      <c r="M5814">
        <v>26147.685000000001</v>
      </c>
      <c r="N5814">
        <v>0</v>
      </c>
      <c r="O5814">
        <v>0</v>
      </c>
      <c r="P5814">
        <v>-5.5880000000000001</v>
      </c>
      <c r="Q5814">
        <v>173.24700000000001</v>
      </c>
      <c r="R5814">
        <v>26153.273000000001</v>
      </c>
      <c r="S5814">
        <v>25980.026000000002</v>
      </c>
    </row>
    <row r="5815" spans="1:19" x14ac:dyDescent="0.3">
      <c r="A5815">
        <v>2021</v>
      </c>
      <c r="B5815">
        <v>8</v>
      </c>
      <c r="C5815">
        <v>31</v>
      </c>
      <c r="D5815">
        <v>6</v>
      </c>
      <c r="E5815">
        <v>25590.897000000001</v>
      </c>
      <c r="F5815">
        <v>1526.683</v>
      </c>
      <c r="G5815">
        <v>65.504000000000005</v>
      </c>
      <c r="H5815">
        <v>64.299000000000007</v>
      </c>
      <c r="I5815">
        <v>149.79499999999999</v>
      </c>
      <c r="J5815">
        <v>3.399</v>
      </c>
      <c r="K5815">
        <v>5.85</v>
      </c>
      <c r="L5815">
        <v>89.73</v>
      </c>
      <c r="M5815">
        <v>27430.652999999998</v>
      </c>
      <c r="N5815">
        <v>31.774000000000001</v>
      </c>
      <c r="O5815">
        <v>0</v>
      </c>
      <c r="P5815">
        <v>-1.22</v>
      </c>
      <c r="Q5815">
        <v>195.19200000000001</v>
      </c>
      <c r="R5815">
        <v>27400.098999999998</v>
      </c>
      <c r="S5815">
        <v>27204.906999999999</v>
      </c>
    </row>
    <row r="5816" spans="1:19" x14ac:dyDescent="0.3">
      <c r="A5816">
        <v>2021</v>
      </c>
      <c r="B5816">
        <v>8</v>
      </c>
      <c r="C5816">
        <v>31</v>
      </c>
      <c r="D5816">
        <v>7</v>
      </c>
      <c r="E5816">
        <v>27722.661</v>
      </c>
      <c r="F5816">
        <v>1364.508</v>
      </c>
      <c r="G5816">
        <v>67.531000000000006</v>
      </c>
      <c r="H5816">
        <v>64.231999999999999</v>
      </c>
      <c r="I5816">
        <v>294.92899999999997</v>
      </c>
      <c r="J5816">
        <v>4.1639999999999997</v>
      </c>
      <c r="K5816">
        <v>13.760999999999999</v>
      </c>
      <c r="L5816">
        <v>91.445999999999998</v>
      </c>
      <c r="M5816">
        <v>29555.701000000001</v>
      </c>
      <c r="N5816">
        <v>871.66499999999996</v>
      </c>
      <c r="O5816">
        <v>0</v>
      </c>
      <c r="P5816">
        <v>-0.58199999999999996</v>
      </c>
      <c r="Q5816">
        <v>231.898</v>
      </c>
      <c r="R5816">
        <v>28684.616999999998</v>
      </c>
      <c r="S5816">
        <v>28452.719000000001</v>
      </c>
    </row>
    <row r="5817" spans="1:19" x14ac:dyDescent="0.3">
      <c r="A5817">
        <v>2021</v>
      </c>
      <c r="B5817">
        <v>8</v>
      </c>
      <c r="C5817">
        <v>31</v>
      </c>
      <c r="D5817">
        <v>8</v>
      </c>
      <c r="E5817">
        <v>30011.418000000001</v>
      </c>
      <c r="F5817">
        <v>1271.4690000000001</v>
      </c>
      <c r="G5817">
        <v>73.061000000000007</v>
      </c>
      <c r="H5817">
        <v>62.746000000000002</v>
      </c>
      <c r="I5817">
        <v>488.18</v>
      </c>
      <c r="J5817">
        <v>4.9000000000000004</v>
      </c>
      <c r="K5817">
        <v>8.1259999999999994</v>
      </c>
      <c r="L5817">
        <v>92.926000000000002</v>
      </c>
      <c r="M5817">
        <v>31939.763999999999</v>
      </c>
      <c r="N5817">
        <v>3264.4340000000002</v>
      </c>
      <c r="O5817">
        <v>-27.806999999999999</v>
      </c>
      <c r="P5817">
        <v>0.29099999999999998</v>
      </c>
      <c r="Q5817">
        <v>279.55099999999999</v>
      </c>
      <c r="R5817">
        <v>28702.845000000001</v>
      </c>
      <c r="S5817">
        <v>28423.294000000002</v>
      </c>
    </row>
    <row r="5818" spans="1:19" x14ac:dyDescent="0.3">
      <c r="A5818">
        <v>2021</v>
      </c>
      <c r="B5818">
        <v>8</v>
      </c>
      <c r="C5818">
        <v>31</v>
      </c>
      <c r="D5818">
        <v>9</v>
      </c>
      <c r="E5818">
        <v>32528.15</v>
      </c>
      <c r="F5818">
        <v>1187.818</v>
      </c>
      <c r="G5818">
        <v>78.292000000000002</v>
      </c>
      <c r="H5818">
        <v>59.151000000000003</v>
      </c>
      <c r="I5818">
        <v>601.69799999999998</v>
      </c>
      <c r="J5818">
        <v>5.4370000000000003</v>
      </c>
      <c r="K5818">
        <v>8.5470000000000006</v>
      </c>
      <c r="L5818">
        <v>93.66</v>
      </c>
      <c r="M5818">
        <v>34484.46</v>
      </c>
      <c r="N5818">
        <v>5691.4930000000004</v>
      </c>
      <c r="O5818">
        <v>-71.828999999999994</v>
      </c>
      <c r="P5818">
        <v>0.41799999999999998</v>
      </c>
      <c r="Q5818">
        <v>321.99</v>
      </c>
      <c r="R5818">
        <v>28864.378000000001</v>
      </c>
      <c r="S5818">
        <v>28542.388999999999</v>
      </c>
    </row>
    <row r="5819" spans="1:19" x14ac:dyDescent="0.3">
      <c r="A5819">
        <v>2021</v>
      </c>
      <c r="B5819">
        <v>8</v>
      </c>
      <c r="C5819">
        <v>31</v>
      </c>
      <c r="D5819">
        <v>10</v>
      </c>
      <c r="E5819">
        <v>35293.879999999997</v>
      </c>
      <c r="F5819">
        <v>1112.9490000000001</v>
      </c>
      <c r="G5819">
        <v>85.287999999999997</v>
      </c>
      <c r="H5819">
        <v>56.838999999999999</v>
      </c>
      <c r="I5819">
        <v>568.28399999999999</v>
      </c>
      <c r="J5819">
        <v>5.7370000000000001</v>
      </c>
      <c r="K5819">
        <v>16.981999999999999</v>
      </c>
      <c r="L5819">
        <v>94.183000000000007</v>
      </c>
      <c r="M5819">
        <v>37148.853999999999</v>
      </c>
      <c r="N5819">
        <v>7620.2179999999998</v>
      </c>
      <c r="O5819">
        <v>-95.037000000000006</v>
      </c>
      <c r="P5819">
        <v>1.3819999999999999</v>
      </c>
      <c r="Q5819">
        <v>357.30900000000003</v>
      </c>
      <c r="R5819">
        <v>29622.291000000001</v>
      </c>
      <c r="S5819">
        <v>29264.982</v>
      </c>
    </row>
    <row r="5820" spans="1:19" x14ac:dyDescent="0.3">
      <c r="A5820">
        <v>2021</v>
      </c>
      <c r="B5820">
        <v>8</v>
      </c>
      <c r="C5820">
        <v>31</v>
      </c>
      <c r="D5820">
        <v>11</v>
      </c>
      <c r="E5820">
        <v>37660.334000000003</v>
      </c>
      <c r="F5820">
        <v>1040.0419999999999</v>
      </c>
      <c r="G5820">
        <v>93.397999999999996</v>
      </c>
      <c r="H5820">
        <v>56.131</v>
      </c>
      <c r="I5820">
        <v>483.69600000000003</v>
      </c>
      <c r="J5820">
        <v>5.8719999999999999</v>
      </c>
      <c r="K5820">
        <v>19.698</v>
      </c>
      <c r="L5820">
        <v>94.522999999999996</v>
      </c>
      <c r="M5820">
        <v>39360.294000000002</v>
      </c>
      <c r="N5820">
        <v>8875.6080000000002</v>
      </c>
      <c r="O5820">
        <v>-81.373999999999995</v>
      </c>
      <c r="P5820">
        <v>3.6040000000000001</v>
      </c>
      <c r="Q5820">
        <v>390.39499999999998</v>
      </c>
      <c r="R5820">
        <v>30562.455999999998</v>
      </c>
      <c r="S5820">
        <v>30172.061000000002</v>
      </c>
    </row>
    <row r="5821" spans="1:19" x14ac:dyDescent="0.3">
      <c r="A5821">
        <v>2021</v>
      </c>
      <c r="B5821">
        <v>8</v>
      </c>
      <c r="C5821">
        <v>31</v>
      </c>
      <c r="D5821">
        <v>12</v>
      </c>
      <c r="E5821">
        <v>39692.120000000003</v>
      </c>
      <c r="F5821">
        <v>973.04200000000003</v>
      </c>
      <c r="G5821">
        <v>100.52500000000001</v>
      </c>
      <c r="H5821">
        <v>55.628999999999998</v>
      </c>
      <c r="I5821">
        <v>447.51600000000002</v>
      </c>
      <c r="J5821">
        <v>5.8419999999999996</v>
      </c>
      <c r="K5821">
        <v>9.3049999999999997</v>
      </c>
      <c r="L5821">
        <v>94.745000000000005</v>
      </c>
      <c r="M5821">
        <v>41278.199000000001</v>
      </c>
      <c r="N5821">
        <v>9497.5159999999996</v>
      </c>
      <c r="O5821">
        <v>-40.863</v>
      </c>
      <c r="P5821">
        <v>7.3280000000000003</v>
      </c>
      <c r="Q5821">
        <v>419.01400000000001</v>
      </c>
      <c r="R5821">
        <v>31814.217000000001</v>
      </c>
      <c r="S5821">
        <v>31395.203000000001</v>
      </c>
    </row>
    <row r="5822" spans="1:19" x14ac:dyDescent="0.3">
      <c r="A5822">
        <v>2021</v>
      </c>
      <c r="B5822">
        <v>8</v>
      </c>
      <c r="C5822">
        <v>31</v>
      </c>
      <c r="D5822">
        <v>13</v>
      </c>
      <c r="E5822">
        <v>41999.357000000004</v>
      </c>
      <c r="F5822">
        <v>842.49699999999996</v>
      </c>
      <c r="G5822">
        <v>107.889</v>
      </c>
      <c r="H5822">
        <v>56.688000000000002</v>
      </c>
      <c r="I5822">
        <v>423.50099999999998</v>
      </c>
      <c r="J5822">
        <v>5.7359999999999998</v>
      </c>
      <c r="K5822">
        <v>6.8010000000000002</v>
      </c>
      <c r="L5822">
        <v>94.927999999999997</v>
      </c>
      <c r="M5822">
        <v>43429.508000000002</v>
      </c>
      <c r="N5822">
        <v>9388.0290000000005</v>
      </c>
      <c r="O5822">
        <v>-14.436</v>
      </c>
      <c r="P5822">
        <v>7.9219999999999997</v>
      </c>
      <c r="Q5822">
        <v>447.44099999999997</v>
      </c>
      <c r="R5822">
        <v>34047.991999999998</v>
      </c>
      <c r="S5822">
        <v>33600.550999999999</v>
      </c>
    </row>
    <row r="5823" spans="1:19" x14ac:dyDescent="0.3">
      <c r="A5823">
        <v>2021</v>
      </c>
      <c r="B5823">
        <v>8</v>
      </c>
      <c r="C5823">
        <v>31</v>
      </c>
      <c r="D5823">
        <v>14</v>
      </c>
      <c r="E5823">
        <v>43691.508999999998</v>
      </c>
      <c r="F5823">
        <v>773.245</v>
      </c>
      <c r="G5823">
        <v>113.857</v>
      </c>
      <c r="H5823">
        <v>55.122</v>
      </c>
      <c r="I5823">
        <v>351.24599999999998</v>
      </c>
      <c r="J5823">
        <v>5.0949999999999998</v>
      </c>
      <c r="K5823">
        <v>-10.923</v>
      </c>
      <c r="L5823">
        <v>95.028999999999996</v>
      </c>
      <c r="M5823">
        <v>44960.324000000001</v>
      </c>
      <c r="N5823">
        <v>8774.5540000000001</v>
      </c>
      <c r="O5823">
        <v>-4.9039999999999999</v>
      </c>
      <c r="P5823">
        <v>5.52</v>
      </c>
      <c r="Q5823">
        <v>473.66399999999999</v>
      </c>
      <c r="R5823">
        <v>36185.154000000002</v>
      </c>
      <c r="S5823">
        <v>35711.49</v>
      </c>
    </row>
    <row r="5824" spans="1:19" x14ac:dyDescent="0.3">
      <c r="A5824">
        <v>2021</v>
      </c>
      <c r="B5824">
        <v>8</v>
      </c>
      <c r="C5824">
        <v>31</v>
      </c>
      <c r="D5824">
        <v>15</v>
      </c>
      <c r="E5824">
        <v>44770.605000000003</v>
      </c>
      <c r="F5824">
        <v>748.58699999999999</v>
      </c>
      <c r="G5824">
        <v>117.166</v>
      </c>
      <c r="H5824">
        <v>54.939</v>
      </c>
      <c r="I5824">
        <v>284.096</v>
      </c>
      <c r="J5824">
        <v>4.0839999999999996</v>
      </c>
      <c r="K5824">
        <v>-16.359000000000002</v>
      </c>
      <c r="L5824">
        <v>95.081000000000003</v>
      </c>
      <c r="M5824">
        <v>45941.033000000003</v>
      </c>
      <c r="N5824">
        <v>7556.567</v>
      </c>
      <c r="O5824">
        <v>-1.0189999999999999</v>
      </c>
      <c r="P5824">
        <v>6.7050000000000001</v>
      </c>
      <c r="Q5824">
        <v>492.745</v>
      </c>
      <c r="R5824">
        <v>38378.78</v>
      </c>
      <c r="S5824">
        <v>37886.036</v>
      </c>
    </row>
    <row r="5825" spans="1:19" x14ac:dyDescent="0.3">
      <c r="A5825">
        <v>2021</v>
      </c>
      <c r="B5825">
        <v>8</v>
      </c>
      <c r="C5825">
        <v>31</v>
      </c>
      <c r="D5825">
        <v>16</v>
      </c>
      <c r="E5825">
        <v>44941.688000000002</v>
      </c>
      <c r="F5825">
        <v>715.71299999999997</v>
      </c>
      <c r="G5825">
        <v>120.405</v>
      </c>
      <c r="H5825">
        <v>55.886000000000003</v>
      </c>
      <c r="I5825">
        <v>91.177000000000007</v>
      </c>
      <c r="J5825">
        <v>1.821</v>
      </c>
      <c r="K5825">
        <v>-79.05</v>
      </c>
      <c r="L5825">
        <v>95.097999999999999</v>
      </c>
      <c r="M5825">
        <v>45822.332000000002</v>
      </c>
      <c r="N5825">
        <v>5702.6880000000001</v>
      </c>
      <c r="O5825">
        <v>2.6219999999999999</v>
      </c>
      <c r="P5825">
        <v>6.1719999999999997</v>
      </c>
      <c r="Q5825">
        <v>502.81599999999997</v>
      </c>
      <c r="R5825">
        <v>40110.85</v>
      </c>
      <c r="S5825">
        <v>39608.034</v>
      </c>
    </row>
    <row r="5826" spans="1:19" x14ac:dyDescent="0.3">
      <c r="A5826">
        <v>2021</v>
      </c>
      <c r="B5826">
        <v>8</v>
      </c>
      <c r="C5826">
        <v>31</v>
      </c>
      <c r="D5826">
        <v>17</v>
      </c>
      <c r="E5826">
        <v>43794.095000000001</v>
      </c>
      <c r="F5826">
        <v>697.553</v>
      </c>
      <c r="G5826">
        <v>121.52</v>
      </c>
      <c r="H5826">
        <v>56.537999999999997</v>
      </c>
      <c r="I5826">
        <v>98.588999999999999</v>
      </c>
      <c r="J5826">
        <v>2.069</v>
      </c>
      <c r="K5826">
        <v>-116.696</v>
      </c>
      <c r="L5826">
        <v>95.067999999999998</v>
      </c>
      <c r="M5826">
        <v>44627.216</v>
      </c>
      <c r="N5826">
        <v>3348.7240000000002</v>
      </c>
      <c r="O5826">
        <v>29.838999999999999</v>
      </c>
      <c r="P5826">
        <v>7.298</v>
      </c>
      <c r="Q5826">
        <v>497.33300000000003</v>
      </c>
      <c r="R5826">
        <v>41241.356</v>
      </c>
      <c r="S5826">
        <v>40744.023000000001</v>
      </c>
    </row>
    <row r="5827" spans="1:19" x14ac:dyDescent="0.3">
      <c r="A5827">
        <v>2021</v>
      </c>
      <c r="B5827">
        <v>8</v>
      </c>
      <c r="C5827">
        <v>31</v>
      </c>
      <c r="D5827">
        <v>18</v>
      </c>
      <c r="E5827">
        <v>41876.122000000003</v>
      </c>
      <c r="F5827">
        <v>731.52200000000005</v>
      </c>
      <c r="G5827">
        <v>120.33499999999999</v>
      </c>
      <c r="H5827">
        <v>58.243000000000002</v>
      </c>
      <c r="I5827">
        <v>124.655</v>
      </c>
      <c r="J5827">
        <v>2.0009999999999999</v>
      </c>
      <c r="K5827">
        <v>-115.982</v>
      </c>
      <c r="L5827">
        <v>94.983000000000004</v>
      </c>
      <c r="M5827">
        <v>42771.544999999998</v>
      </c>
      <c r="N5827">
        <v>917.59900000000005</v>
      </c>
      <c r="O5827">
        <v>75.215000000000003</v>
      </c>
      <c r="P5827">
        <v>-2.7010000000000001</v>
      </c>
      <c r="Q5827">
        <v>469.428</v>
      </c>
      <c r="R5827">
        <v>41781.430999999997</v>
      </c>
      <c r="S5827">
        <v>41312.002999999997</v>
      </c>
    </row>
    <row r="5828" spans="1:19" x14ac:dyDescent="0.3">
      <c r="A5828">
        <v>2021</v>
      </c>
      <c r="B5828">
        <v>8</v>
      </c>
      <c r="C5828">
        <v>31</v>
      </c>
      <c r="D5828">
        <v>19</v>
      </c>
      <c r="E5828">
        <v>40022.949000000001</v>
      </c>
      <c r="F5828">
        <v>773.77</v>
      </c>
      <c r="G5828">
        <v>115.797</v>
      </c>
      <c r="H5828">
        <v>57.902000000000001</v>
      </c>
      <c r="I5828">
        <v>137.489</v>
      </c>
      <c r="J5828">
        <v>1.8859999999999999</v>
      </c>
      <c r="K5828">
        <v>-118.557</v>
      </c>
      <c r="L5828">
        <v>94.849000000000004</v>
      </c>
      <c r="M5828">
        <v>40970.288999999997</v>
      </c>
      <c r="N5828">
        <v>36.006</v>
      </c>
      <c r="O5828">
        <v>89.507999999999996</v>
      </c>
      <c r="P5828">
        <v>1.9970000000000001</v>
      </c>
      <c r="Q5828">
        <v>417.99900000000002</v>
      </c>
      <c r="R5828">
        <v>40842.777999999998</v>
      </c>
      <c r="S5828">
        <v>40424.779000000002</v>
      </c>
    </row>
    <row r="5829" spans="1:19" x14ac:dyDescent="0.3">
      <c r="A5829">
        <v>2021</v>
      </c>
      <c r="B5829">
        <v>8</v>
      </c>
      <c r="C5829">
        <v>31</v>
      </c>
      <c r="D5829">
        <v>20</v>
      </c>
      <c r="E5829">
        <v>39391.000999999997</v>
      </c>
      <c r="F5829">
        <v>829.07399999999996</v>
      </c>
      <c r="G5829">
        <v>108.916</v>
      </c>
      <c r="H5829">
        <v>58.54</v>
      </c>
      <c r="I5829">
        <v>165.87</v>
      </c>
      <c r="J5829">
        <v>3.3860000000000001</v>
      </c>
      <c r="K5829">
        <v>-116.018</v>
      </c>
      <c r="L5829">
        <v>94.783000000000001</v>
      </c>
      <c r="M5829">
        <v>40426.635999999999</v>
      </c>
      <c r="N5829">
        <v>0</v>
      </c>
      <c r="O5829">
        <v>84.366</v>
      </c>
      <c r="P5829">
        <v>5.4039999999999999</v>
      </c>
      <c r="Q5829">
        <v>364.54300000000001</v>
      </c>
      <c r="R5829">
        <v>40336.866999999998</v>
      </c>
      <c r="S5829">
        <v>39972.324000000001</v>
      </c>
    </row>
    <row r="5830" spans="1:19" x14ac:dyDescent="0.3">
      <c r="A5830">
        <v>2021</v>
      </c>
      <c r="B5830">
        <v>8</v>
      </c>
      <c r="C5830">
        <v>31</v>
      </c>
      <c r="D5830">
        <v>21</v>
      </c>
      <c r="E5830">
        <v>36862.968999999997</v>
      </c>
      <c r="F5830">
        <v>930.74400000000003</v>
      </c>
      <c r="G5830">
        <v>101.89400000000001</v>
      </c>
      <c r="H5830">
        <v>60.69</v>
      </c>
      <c r="I5830">
        <v>599.99599999999998</v>
      </c>
      <c r="J5830">
        <v>6.1710000000000003</v>
      </c>
      <c r="K5830">
        <v>-26.373999999999999</v>
      </c>
      <c r="L5830">
        <v>94.492000000000004</v>
      </c>
      <c r="M5830">
        <v>38528.688000000002</v>
      </c>
      <c r="N5830">
        <v>0</v>
      </c>
      <c r="O5830">
        <v>0</v>
      </c>
      <c r="P5830">
        <v>1.637</v>
      </c>
      <c r="Q5830">
        <v>319.327</v>
      </c>
      <c r="R5830">
        <v>38527.050999999999</v>
      </c>
      <c r="S5830">
        <v>38207.724000000002</v>
      </c>
    </row>
    <row r="5831" spans="1:19" x14ac:dyDescent="0.3">
      <c r="A5831">
        <v>2021</v>
      </c>
      <c r="B5831">
        <v>8</v>
      </c>
      <c r="C5831">
        <v>31</v>
      </c>
      <c r="D5831">
        <v>22</v>
      </c>
      <c r="E5831">
        <v>32979.932999999997</v>
      </c>
      <c r="F5831">
        <v>1123.6030000000001</v>
      </c>
      <c r="G5831">
        <v>94.441999999999993</v>
      </c>
      <c r="H5831">
        <v>62.234000000000002</v>
      </c>
      <c r="I5831">
        <v>669.53200000000004</v>
      </c>
      <c r="J5831">
        <v>5.7759999999999998</v>
      </c>
      <c r="K5831">
        <v>16.478999999999999</v>
      </c>
      <c r="L5831">
        <v>93.802999999999997</v>
      </c>
      <c r="M5831">
        <v>34951.360000000001</v>
      </c>
      <c r="N5831">
        <v>0</v>
      </c>
      <c r="O5831">
        <v>0</v>
      </c>
      <c r="P5831">
        <v>-11.151</v>
      </c>
      <c r="Q5831">
        <v>279.87700000000001</v>
      </c>
      <c r="R5831">
        <v>34962.510999999999</v>
      </c>
      <c r="S5831">
        <v>34682.633999999998</v>
      </c>
    </row>
    <row r="5832" spans="1:19" x14ac:dyDescent="0.3">
      <c r="A5832">
        <v>2021</v>
      </c>
      <c r="B5832">
        <v>8</v>
      </c>
      <c r="C5832">
        <v>31</v>
      </c>
      <c r="D5832">
        <v>23</v>
      </c>
      <c r="E5832">
        <v>29356.870999999999</v>
      </c>
      <c r="F5832">
        <v>1292.2560000000001</v>
      </c>
      <c r="G5832">
        <v>86.594999999999999</v>
      </c>
      <c r="H5832">
        <v>62.991999999999997</v>
      </c>
      <c r="I5832">
        <v>1124.624</v>
      </c>
      <c r="J5832">
        <v>6.3360000000000003</v>
      </c>
      <c r="K5832">
        <v>38.271000000000001</v>
      </c>
      <c r="L5832">
        <v>92.628</v>
      </c>
      <c r="M5832">
        <v>31973.977999999999</v>
      </c>
      <c r="N5832">
        <v>0</v>
      </c>
      <c r="O5832">
        <v>0</v>
      </c>
      <c r="P5832">
        <v>-14.542</v>
      </c>
      <c r="Q5832">
        <v>237.34200000000001</v>
      </c>
      <c r="R5832">
        <v>31988.52</v>
      </c>
      <c r="S5832">
        <v>31751.178</v>
      </c>
    </row>
    <row r="5833" spans="1:19" x14ac:dyDescent="0.3">
      <c r="A5833">
        <v>2021</v>
      </c>
      <c r="B5833">
        <v>8</v>
      </c>
      <c r="C5833">
        <v>31</v>
      </c>
      <c r="D5833">
        <v>24</v>
      </c>
      <c r="E5833">
        <v>26740.072</v>
      </c>
      <c r="F5833">
        <v>1556.354</v>
      </c>
      <c r="G5833">
        <v>78.994</v>
      </c>
      <c r="H5833">
        <v>62.802</v>
      </c>
      <c r="I5833">
        <v>999.05899999999997</v>
      </c>
      <c r="J5833">
        <v>6.2009999999999996</v>
      </c>
      <c r="K5833">
        <v>44.835000000000001</v>
      </c>
      <c r="L5833">
        <v>90.715000000000003</v>
      </c>
      <c r="M5833">
        <v>29500.037</v>
      </c>
      <c r="N5833">
        <v>0</v>
      </c>
      <c r="O5833">
        <v>0</v>
      </c>
      <c r="P5833">
        <v>-23.413</v>
      </c>
      <c r="Q5833">
        <v>202.797</v>
      </c>
      <c r="R5833">
        <v>29523.45</v>
      </c>
      <c r="S5833">
        <v>29320.652999999998</v>
      </c>
    </row>
    <row r="5834" spans="1:19" x14ac:dyDescent="0.3">
      <c r="A5834">
        <v>2021</v>
      </c>
      <c r="B5834">
        <v>9</v>
      </c>
      <c r="C5834">
        <v>1</v>
      </c>
      <c r="D5834">
        <v>1</v>
      </c>
      <c r="E5834">
        <v>24182.957999999999</v>
      </c>
      <c r="F5834">
        <v>1607.318</v>
      </c>
      <c r="G5834">
        <v>74.72</v>
      </c>
      <c r="H5834">
        <v>79.078000000000003</v>
      </c>
      <c r="I5834">
        <v>709.25599999999997</v>
      </c>
      <c r="J5834">
        <v>6.0380000000000003</v>
      </c>
      <c r="K5834">
        <v>41.628999999999998</v>
      </c>
      <c r="L5834">
        <v>88.668000000000006</v>
      </c>
      <c r="M5834">
        <v>26714.947</v>
      </c>
      <c r="N5834">
        <v>0</v>
      </c>
      <c r="O5834">
        <v>0</v>
      </c>
      <c r="P5834">
        <v>-20.152000000000001</v>
      </c>
      <c r="Q5834">
        <v>175.54400000000001</v>
      </c>
      <c r="R5834">
        <v>26735.098000000002</v>
      </c>
      <c r="S5834">
        <v>26559.554</v>
      </c>
    </row>
    <row r="5835" spans="1:19" x14ac:dyDescent="0.3">
      <c r="A5835">
        <v>2021</v>
      </c>
      <c r="B5835">
        <v>9</v>
      </c>
      <c r="C5835">
        <v>1</v>
      </c>
      <c r="D5835">
        <v>2</v>
      </c>
      <c r="E5835">
        <v>23209.352999999999</v>
      </c>
      <c r="F5835">
        <v>1681.7429999999999</v>
      </c>
      <c r="G5835">
        <v>70.278999999999996</v>
      </c>
      <c r="H5835">
        <v>75.81</v>
      </c>
      <c r="I5835">
        <v>424.76799999999997</v>
      </c>
      <c r="J5835">
        <v>5.9470000000000001</v>
      </c>
      <c r="K5835">
        <v>35.030999999999999</v>
      </c>
      <c r="L5835">
        <v>88.129000000000005</v>
      </c>
      <c r="M5835">
        <v>25520.780999999999</v>
      </c>
      <c r="N5835">
        <v>0</v>
      </c>
      <c r="O5835">
        <v>0</v>
      </c>
      <c r="P5835">
        <v>-14.465999999999999</v>
      </c>
      <c r="Q5835">
        <v>164.36799999999999</v>
      </c>
      <c r="R5835">
        <v>25535.246999999999</v>
      </c>
      <c r="S5835">
        <v>25370.879000000001</v>
      </c>
    </row>
    <row r="5836" spans="1:19" x14ac:dyDescent="0.3">
      <c r="A5836">
        <v>2021</v>
      </c>
      <c r="B5836">
        <v>9</v>
      </c>
      <c r="C5836">
        <v>1</v>
      </c>
      <c r="D5836">
        <v>3</v>
      </c>
      <c r="E5836">
        <v>22769.456999999999</v>
      </c>
      <c r="F5836">
        <v>1700.1110000000001</v>
      </c>
      <c r="G5836">
        <v>67.391000000000005</v>
      </c>
      <c r="H5836">
        <v>74.353999999999999</v>
      </c>
      <c r="I5836">
        <v>241.59299999999999</v>
      </c>
      <c r="J5836">
        <v>5.7679999999999998</v>
      </c>
      <c r="K5836">
        <v>30.646999999999998</v>
      </c>
      <c r="L5836">
        <v>87.888000000000005</v>
      </c>
      <c r="M5836">
        <v>24909.815999999999</v>
      </c>
      <c r="N5836">
        <v>0</v>
      </c>
      <c r="O5836">
        <v>0</v>
      </c>
      <c r="P5836">
        <v>-8.4139999999999997</v>
      </c>
      <c r="Q5836">
        <v>158.84100000000001</v>
      </c>
      <c r="R5836">
        <v>24918.23</v>
      </c>
      <c r="S5836">
        <v>24759.388999999999</v>
      </c>
    </row>
    <row r="5837" spans="1:19" x14ac:dyDescent="0.3">
      <c r="A5837">
        <v>2021</v>
      </c>
      <c r="B5837">
        <v>9</v>
      </c>
      <c r="C5837">
        <v>1</v>
      </c>
      <c r="D5837">
        <v>4</v>
      </c>
      <c r="E5837">
        <v>23049.913</v>
      </c>
      <c r="F5837">
        <v>1672.9590000000001</v>
      </c>
      <c r="G5837">
        <v>65.564999999999998</v>
      </c>
      <c r="H5837">
        <v>72.831999999999994</v>
      </c>
      <c r="I5837">
        <v>121.383</v>
      </c>
      <c r="J5837">
        <v>4.4950000000000001</v>
      </c>
      <c r="K5837">
        <v>29.306999999999999</v>
      </c>
      <c r="L5837">
        <v>88.052000000000007</v>
      </c>
      <c r="M5837">
        <v>25038.940999999999</v>
      </c>
      <c r="N5837">
        <v>0</v>
      </c>
      <c r="O5837">
        <v>0</v>
      </c>
      <c r="P5837">
        <v>-5.6689999999999996</v>
      </c>
      <c r="Q5837">
        <v>159.25200000000001</v>
      </c>
      <c r="R5837">
        <v>25044.609</v>
      </c>
      <c r="S5837">
        <v>24885.357</v>
      </c>
    </row>
    <row r="5838" spans="1:19" x14ac:dyDescent="0.3">
      <c r="A5838">
        <v>2021</v>
      </c>
      <c r="B5838">
        <v>9</v>
      </c>
      <c r="C5838">
        <v>1</v>
      </c>
      <c r="D5838">
        <v>5</v>
      </c>
      <c r="E5838">
        <v>24416.933000000001</v>
      </c>
      <c r="F5838">
        <v>1506.3689999999999</v>
      </c>
      <c r="G5838">
        <v>65.741</v>
      </c>
      <c r="H5838">
        <v>72.290000000000006</v>
      </c>
      <c r="I5838">
        <v>84.954999999999998</v>
      </c>
      <c r="J5838">
        <v>2.8220000000000001</v>
      </c>
      <c r="K5838">
        <v>13.353999999999999</v>
      </c>
      <c r="L5838">
        <v>88.816000000000003</v>
      </c>
      <c r="M5838">
        <v>26185.538</v>
      </c>
      <c r="N5838">
        <v>0</v>
      </c>
      <c r="O5838">
        <v>0</v>
      </c>
      <c r="P5838">
        <v>-6.3710000000000004</v>
      </c>
      <c r="Q5838">
        <v>169.88200000000001</v>
      </c>
      <c r="R5838">
        <v>26191.909</v>
      </c>
      <c r="S5838">
        <v>26022.026999999998</v>
      </c>
    </row>
    <row r="5839" spans="1:19" x14ac:dyDescent="0.3">
      <c r="A5839">
        <v>2021</v>
      </c>
      <c r="B5839">
        <v>9</v>
      </c>
      <c r="C5839">
        <v>1</v>
      </c>
      <c r="D5839">
        <v>6</v>
      </c>
      <c r="E5839">
        <v>27008.424999999999</v>
      </c>
      <c r="F5839">
        <v>1285.527</v>
      </c>
      <c r="G5839">
        <v>68.066999999999993</v>
      </c>
      <c r="H5839">
        <v>72.272999999999996</v>
      </c>
      <c r="I5839">
        <v>149.79499999999999</v>
      </c>
      <c r="J5839">
        <v>3.399</v>
      </c>
      <c r="K5839">
        <v>6.8049999999999997</v>
      </c>
      <c r="L5839">
        <v>90.715000000000003</v>
      </c>
      <c r="M5839">
        <v>28616.94</v>
      </c>
      <c r="N5839">
        <v>14.286</v>
      </c>
      <c r="O5839">
        <v>0</v>
      </c>
      <c r="P5839">
        <v>-1.9990000000000001</v>
      </c>
      <c r="Q5839">
        <v>192.63800000000001</v>
      </c>
      <c r="R5839">
        <v>28604.652999999998</v>
      </c>
      <c r="S5839">
        <v>28412.014999999999</v>
      </c>
    </row>
    <row r="5840" spans="1:19" x14ac:dyDescent="0.3">
      <c r="A5840">
        <v>2021</v>
      </c>
      <c r="B5840">
        <v>9</v>
      </c>
      <c r="C5840">
        <v>1</v>
      </c>
      <c r="D5840">
        <v>7</v>
      </c>
      <c r="E5840">
        <v>29032.896000000001</v>
      </c>
      <c r="F5840">
        <v>1165.8720000000001</v>
      </c>
      <c r="G5840">
        <v>71.183000000000007</v>
      </c>
      <c r="H5840">
        <v>73.11</v>
      </c>
      <c r="I5840">
        <v>294.92899999999997</v>
      </c>
      <c r="J5840">
        <v>4.1639999999999997</v>
      </c>
      <c r="K5840">
        <v>14.728999999999999</v>
      </c>
      <c r="L5840">
        <v>92.278000000000006</v>
      </c>
      <c r="M5840">
        <v>30677.978999999999</v>
      </c>
      <c r="N5840">
        <v>791.31799999999998</v>
      </c>
      <c r="O5840">
        <v>0</v>
      </c>
      <c r="P5840">
        <v>-0.75800000000000001</v>
      </c>
      <c r="Q5840">
        <v>230.37299999999999</v>
      </c>
      <c r="R5840">
        <v>29887.419000000002</v>
      </c>
      <c r="S5840">
        <v>29657.044999999998</v>
      </c>
    </row>
    <row r="5841" spans="1:19" x14ac:dyDescent="0.3">
      <c r="A5841">
        <v>2021</v>
      </c>
      <c r="B5841">
        <v>9</v>
      </c>
      <c r="C5841">
        <v>1</v>
      </c>
      <c r="D5841">
        <v>8</v>
      </c>
      <c r="E5841">
        <v>31412.915000000001</v>
      </c>
      <c r="F5841">
        <v>1126.7639999999999</v>
      </c>
      <c r="G5841">
        <v>74.710999999999999</v>
      </c>
      <c r="H5841">
        <v>80.210999999999999</v>
      </c>
      <c r="I5841">
        <v>488.18</v>
      </c>
      <c r="J5841">
        <v>4.9000000000000004</v>
      </c>
      <c r="K5841">
        <v>10.784000000000001</v>
      </c>
      <c r="L5841">
        <v>93.284000000000006</v>
      </c>
      <c r="M5841">
        <v>33217.038</v>
      </c>
      <c r="N5841">
        <v>3227.6860000000001</v>
      </c>
      <c r="O5841">
        <v>-27.452000000000002</v>
      </c>
      <c r="P5841">
        <v>4.1000000000000002E-2</v>
      </c>
      <c r="Q5841">
        <v>276.45</v>
      </c>
      <c r="R5841">
        <v>30016.761999999999</v>
      </c>
      <c r="S5841">
        <v>29740.312000000002</v>
      </c>
    </row>
    <row r="5842" spans="1:19" x14ac:dyDescent="0.3">
      <c r="A5842">
        <v>2021</v>
      </c>
      <c r="B5842">
        <v>9</v>
      </c>
      <c r="C5842">
        <v>1</v>
      </c>
      <c r="D5842">
        <v>9</v>
      </c>
      <c r="E5842">
        <v>34165.998</v>
      </c>
      <c r="F5842">
        <v>1077.816</v>
      </c>
      <c r="G5842">
        <v>79.495000000000005</v>
      </c>
      <c r="H5842">
        <v>85.677999999999997</v>
      </c>
      <c r="I5842">
        <v>601.69799999999998</v>
      </c>
      <c r="J5842">
        <v>5.4370000000000003</v>
      </c>
      <c r="K5842">
        <v>12.265000000000001</v>
      </c>
      <c r="L5842">
        <v>93.903999999999996</v>
      </c>
      <c r="M5842">
        <v>36042.794999999998</v>
      </c>
      <c r="N5842">
        <v>5685.0870000000004</v>
      </c>
      <c r="O5842">
        <v>-73.805000000000007</v>
      </c>
      <c r="P5842">
        <v>1.0940000000000001</v>
      </c>
      <c r="Q5842">
        <v>317.19499999999999</v>
      </c>
      <c r="R5842">
        <v>30430.419000000002</v>
      </c>
      <c r="S5842">
        <v>30113.223999999998</v>
      </c>
    </row>
    <row r="5843" spans="1:19" x14ac:dyDescent="0.3">
      <c r="A5843">
        <v>2021</v>
      </c>
      <c r="B5843">
        <v>9</v>
      </c>
      <c r="C5843">
        <v>1</v>
      </c>
      <c r="D5843">
        <v>10</v>
      </c>
      <c r="E5843">
        <v>37036.154000000002</v>
      </c>
      <c r="F5843">
        <v>1020.477</v>
      </c>
      <c r="G5843">
        <v>86.876000000000005</v>
      </c>
      <c r="H5843">
        <v>92.319000000000003</v>
      </c>
      <c r="I5843">
        <v>568.28399999999999</v>
      </c>
      <c r="J5843">
        <v>5.7370000000000001</v>
      </c>
      <c r="K5843">
        <v>21.789000000000001</v>
      </c>
      <c r="L5843">
        <v>94.350999999999999</v>
      </c>
      <c r="M5843">
        <v>38839.110999999997</v>
      </c>
      <c r="N5843">
        <v>7622.4480000000003</v>
      </c>
      <c r="O5843">
        <v>-104.771</v>
      </c>
      <c r="P5843">
        <v>1.337</v>
      </c>
      <c r="Q5843">
        <v>350.24</v>
      </c>
      <c r="R5843">
        <v>31320.097000000002</v>
      </c>
      <c r="S5843">
        <v>30969.857</v>
      </c>
    </row>
    <row r="5844" spans="1:19" x14ac:dyDescent="0.3">
      <c r="A5844">
        <v>2021</v>
      </c>
      <c r="B5844">
        <v>9</v>
      </c>
      <c r="C5844">
        <v>1</v>
      </c>
      <c r="D5844">
        <v>11</v>
      </c>
      <c r="E5844">
        <v>39455.050999999999</v>
      </c>
      <c r="F5844">
        <v>974.23299999999995</v>
      </c>
      <c r="G5844">
        <v>95.766999999999996</v>
      </c>
      <c r="H5844">
        <v>99.691000000000003</v>
      </c>
      <c r="I5844">
        <v>483.69600000000003</v>
      </c>
      <c r="J5844">
        <v>5.8719999999999999</v>
      </c>
      <c r="K5844">
        <v>25.806000000000001</v>
      </c>
      <c r="L5844">
        <v>94.635000000000005</v>
      </c>
      <c r="M5844">
        <v>41138.985000000001</v>
      </c>
      <c r="N5844">
        <v>8855.4840000000004</v>
      </c>
      <c r="O5844">
        <v>-81.569999999999993</v>
      </c>
      <c r="P5844">
        <v>1.9790000000000001</v>
      </c>
      <c r="Q5844">
        <v>382.57600000000002</v>
      </c>
      <c r="R5844">
        <v>32363.092000000001</v>
      </c>
      <c r="S5844">
        <v>31980.516</v>
      </c>
    </row>
    <row r="5845" spans="1:19" x14ac:dyDescent="0.3">
      <c r="A5845">
        <v>2021</v>
      </c>
      <c r="B5845">
        <v>9</v>
      </c>
      <c r="C5845">
        <v>1</v>
      </c>
      <c r="D5845">
        <v>12</v>
      </c>
      <c r="E5845">
        <v>41374.625</v>
      </c>
      <c r="F5845">
        <v>887.39200000000005</v>
      </c>
      <c r="G5845">
        <v>104.81699999999999</v>
      </c>
      <c r="H5845">
        <v>107.07</v>
      </c>
      <c r="I5845">
        <v>447.51600000000002</v>
      </c>
      <c r="J5845">
        <v>5.8419999999999996</v>
      </c>
      <c r="K5845">
        <v>17.832000000000001</v>
      </c>
      <c r="L5845">
        <v>94.804000000000002</v>
      </c>
      <c r="M5845">
        <v>42935.080999999998</v>
      </c>
      <c r="N5845">
        <v>9476.9789999999994</v>
      </c>
      <c r="O5845">
        <v>-35.353999999999999</v>
      </c>
      <c r="P5845">
        <v>4.9820000000000002</v>
      </c>
      <c r="Q5845">
        <v>409.20400000000001</v>
      </c>
      <c r="R5845">
        <v>33488.472999999998</v>
      </c>
      <c r="S5845">
        <v>33079.269</v>
      </c>
    </row>
    <row r="5846" spans="1:19" x14ac:dyDescent="0.3">
      <c r="A5846">
        <v>2021</v>
      </c>
      <c r="B5846">
        <v>9</v>
      </c>
      <c r="C5846">
        <v>1</v>
      </c>
      <c r="D5846">
        <v>13</v>
      </c>
      <c r="E5846">
        <v>43556.673000000003</v>
      </c>
      <c r="F5846">
        <v>805.36199999999997</v>
      </c>
      <c r="G5846">
        <v>112.83</v>
      </c>
      <c r="H5846">
        <v>113.429</v>
      </c>
      <c r="I5846">
        <v>423.50099999999998</v>
      </c>
      <c r="J5846">
        <v>5.7359999999999998</v>
      </c>
      <c r="K5846">
        <v>16.832000000000001</v>
      </c>
      <c r="L5846">
        <v>94.959000000000003</v>
      </c>
      <c r="M5846">
        <v>45016.493000000002</v>
      </c>
      <c r="N5846">
        <v>9443.0370000000003</v>
      </c>
      <c r="O5846">
        <v>-14.366</v>
      </c>
      <c r="P5846">
        <v>5.5819999999999999</v>
      </c>
      <c r="Q5846">
        <v>435.75799999999998</v>
      </c>
      <c r="R5846">
        <v>35582.239999999998</v>
      </c>
      <c r="S5846">
        <v>35146.482000000004</v>
      </c>
    </row>
    <row r="5847" spans="1:19" x14ac:dyDescent="0.3">
      <c r="A5847">
        <v>2021</v>
      </c>
      <c r="B5847">
        <v>9</v>
      </c>
      <c r="C5847">
        <v>1</v>
      </c>
      <c r="D5847">
        <v>14</v>
      </c>
      <c r="E5847">
        <v>45216.027999999998</v>
      </c>
      <c r="F5847">
        <v>758.27800000000002</v>
      </c>
      <c r="G5847">
        <v>119.027</v>
      </c>
      <c r="H5847">
        <v>121.074</v>
      </c>
      <c r="I5847">
        <v>351.24599999999998</v>
      </c>
      <c r="J5847">
        <v>5.0949999999999998</v>
      </c>
      <c r="K5847">
        <v>-4.0570000000000004</v>
      </c>
      <c r="L5847">
        <v>95.036000000000001</v>
      </c>
      <c r="M5847">
        <v>46542.699000000001</v>
      </c>
      <c r="N5847">
        <v>8831.4930000000004</v>
      </c>
      <c r="O5847">
        <v>-4.6390000000000002</v>
      </c>
      <c r="P5847">
        <v>3.0750000000000002</v>
      </c>
      <c r="Q5847">
        <v>462.39400000000001</v>
      </c>
      <c r="R5847">
        <v>37712.769999999997</v>
      </c>
      <c r="S5847">
        <v>37250.375999999997</v>
      </c>
    </row>
    <row r="5848" spans="1:19" x14ac:dyDescent="0.3">
      <c r="A5848">
        <v>2021</v>
      </c>
      <c r="B5848">
        <v>9</v>
      </c>
      <c r="C5848">
        <v>1</v>
      </c>
      <c r="D5848">
        <v>15</v>
      </c>
      <c r="E5848">
        <v>46232.788999999997</v>
      </c>
      <c r="F5848">
        <v>739.577</v>
      </c>
      <c r="G5848">
        <v>123.889</v>
      </c>
      <c r="H5848">
        <v>124.877</v>
      </c>
      <c r="I5848">
        <v>284.096</v>
      </c>
      <c r="J5848">
        <v>4.0839999999999996</v>
      </c>
      <c r="K5848">
        <v>-12.516</v>
      </c>
      <c r="L5848">
        <v>95.070999999999998</v>
      </c>
      <c r="M5848">
        <v>47467.976999999999</v>
      </c>
      <c r="N5848">
        <v>7529.78</v>
      </c>
      <c r="O5848">
        <v>-0.47399999999999998</v>
      </c>
      <c r="P5848">
        <v>5.4569999999999999</v>
      </c>
      <c r="Q5848">
        <v>480.62200000000001</v>
      </c>
      <c r="R5848">
        <v>39933.214</v>
      </c>
      <c r="S5848">
        <v>39452.593000000001</v>
      </c>
    </row>
    <row r="5849" spans="1:19" x14ac:dyDescent="0.3">
      <c r="A5849">
        <v>2021</v>
      </c>
      <c r="B5849">
        <v>9</v>
      </c>
      <c r="C5849">
        <v>1</v>
      </c>
      <c r="D5849">
        <v>16</v>
      </c>
      <c r="E5849">
        <v>46309.292000000001</v>
      </c>
      <c r="F5849">
        <v>705.43600000000004</v>
      </c>
      <c r="G5849">
        <v>126.268</v>
      </c>
      <c r="H5849">
        <v>129.77699999999999</v>
      </c>
      <c r="I5849">
        <v>91.177000000000007</v>
      </c>
      <c r="J5849">
        <v>1.821</v>
      </c>
      <c r="K5849">
        <v>-83.566000000000003</v>
      </c>
      <c r="L5849">
        <v>95.084000000000003</v>
      </c>
      <c r="M5849">
        <v>47249.02</v>
      </c>
      <c r="N5849">
        <v>5561.9790000000003</v>
      </c>
      <c r="O5849">
        <v>3.1869999999999998</v>
      </c>
      <c r="P5849">
        <v>7.9450000000000003</v>
      </c>
      <c r="Q5849">
        <v>485.803</v>
      </c>
      <c r="R5849">
        <v>41675.909</v>
      </c>
      <c r="S5849">
        <v>41190.106</v>
      </c>
    </row>
    <row r="5850" spans="1:19" x14ac:dyDescent="0.3">
      <c r="A5850">
        <v>2021</v>
      </c>
      <c r="B5850">
        <v>9</v>
      </c>
      <c r="C5850">
        <v>1</v>
      </c>
      <c r="D5850">
        <v>17</v>
      </c>
      <c r="E5850">
        <v>44586.311000000002</v>
      </c>
      <c r="F5850">
        <v>701.83500000000004</v>
      </c>
      <c r="G5850">
        <v>127.032</v>
      </c>
      <c r="H5850">
        <v>127.039</v>
      </c>
      <c r="I5850">
        <v>98.588999999999999</v>
      </c>
      <c r="J5850">
        <v>2.069</v>
      </c>
      <c r="K5850">
        <v>-127.869</v>
      </c>
      <c r="L5850">
        <v>95.043000000000006</v>
      </c>
      <c r="M5850">
        <v>45483.017</v>
      </c>
      <c r="N5850">
        <v>3077.0079999999998</v>
      </c>
      <c r="O5850">
        <v>29.568000000000001</v>
      </c>
      <c r="P5850">
        <v>9.6959999999999997</v>
      </c>
      <c r="Q5850">
        <v>474.98399999999998</v>
      </c>
      <c r="R5850">
        <v>42366.743999999999</v>
      </c>
      <c r="S5850">
        <v>41891.760000000002</v>
      </c>
    </row>
    <row r="5851" spans="1:19" x14ac:dyDescent="0.3">
      <c r="A5851">
        <v>2021</v>
      </c>
      <c r="B5851">
        <v>9</v>
      </c>
      <c r="C5851">
        <v>1</v>
      </c>
      <c r="D5851">
        <v>18</v>
      </c>
      <c r="E5851">
        <v>42302.896000000001</v>
      </c>
      <c r="F5851">
        <v>736.18299999999999</v>
      </c>
      <c r="G5851">
        <v>124.872</v>
      </c>
      <c r="H5851">
        <v>118.3</v>
      </c>
      <c r="I5851">
        <v>124.655</v>
      </c>
      <c r="J5851">
        <v>2.0009999999999999</v>
      </c>
      <c r="K5851">
        <v>-128.357</v>
      </c>
      <c r="L5851">
        <v>94.929000000000002</v>
      </c>
      <c r="M5851">
        <v>43250.607000000004</v>
      </c>
      <c r="N5851">
        <v>700.76900000000001</v>
      </c>
      <c r="O5851">
        <v>79.617000000000004</v>
      </c>
      <c r="P5851">
        <v>0.92800000000000005</v>
      </c>
      <c r="Q5851">
        <v>443.47699999999998</v>
      </c>
      <c r="R5851">
        <v>42469.292999999998</v>
      </c>
      <c r="S5851">
        <v>42025.815000000002</v>
      </c>
    </row>
    <row r="5852" spans="1:19" x14ac:dyDescent="0.3">
      <c r="A5852">
        <v>2021</v>
      </c>
      <c r="B5852">
        <v>9</v>
      </c>
      <c r="C5852">
        <v>1</v>
      </c>
      <c r="D5852">
        <v>19</v>
      </c>
      <c r="E5852">
        <v>41653.81</v>
      </c>
      <c r="F5852">
        <v>769.66300000000001</v>
      </c>
      <c r="G5852">
        <v>118.193</v>
      </c>
      <c r="H5852">
        <v>110.134</v>
      </c>
      <c r="I5852">
        <v>137.489</v>
      </c>
      <c r="J5852">
        <v>1.8859999999999999</v>
      </c>
      <c r="K5852">
        <v>-130.75</v>
      </c>
      <c r="L5852">
        <v>94.88</v>
      </c>
      <c r="M5852">
        <v>42637.112000000001</v>
      </c>
      <c r="N5852">
        <v>9.843</v>
      </c>
      <c r="O5852">
        <v>92.028000000000006</v>
      </c>
      <c r="P5852">
        <v>5.7210000000000001</v>
      </c>
      <c r="Q5852">
        <v>394.048</v>
      </c>
      <c r="R5852">
        <v>42529.521000000001</v>
      </c>
      <c r="S5852">
        <v>42135.474000000002</v>
      </c>
    </row>
    <row r="5853" spans="1:19" x14ac:dyDescent="0.3">
      <c r="A5853">
        <v>2021</v>
      </c>
      <c r="B5853">
        <v>9</v>
      </c>
      <c r="C5853">
        <v>1</v>
      </c>
      <c r="D5853">
        <v>20</v>
      </c>
      <c r="E5853">
        <v>40250.940999999999</v>
      </c>
      <c r="F5853">
        <v>829.94600000000003</v>
      </c>
      <c r="G5853">
        <v>112.532</v>
      </c>
      <c r="H5853">
        <v>107.05</v>
      </c>
      <c r="I5853">
        <v>165.87</v>
      </c>
      <c r="J5853">
        <v>3.3860000000000001</v>
      </c>
      <c r="K5853">
        <v>-133.65799999999999</v>
      </c>
      <c r="L5853">
        <v>94.762</v>
      </c>
      <c r="M5853">
        <v>41318.296000000002</v>
      </c>
      <c r="N5853">
        <v>0</v>
      </c>
      <c r="O5853">
        <v>85.798000000000002</v>
      </c>
      <c r="P5853">
        <v>7.7169999999999996</v>
      </c>
      <c r="Q5853">
        <v>345.13</v>
      </c>
      <c r="R5853">
        <v>41224.781000000003</v>
      </c>
      <c r="S5853">
        <v>40879.650999999998</v>
      </c>
    </row>
    <row r="5854" spans="1:19" x14ac:dyDescent="0.3">
      <c r="A5854">
        <v>2021</v>
      </c>
      <c r="B5854">
        <v>9</v>
      </c>
      <c r="C5854">
        <v>1</v>
      </c>
      <c r="D5854">
        <v>21</v>
      </c>
      <c r="E5854">
        <v>36914.616000000002</v>
      </c>
      <c r="F5854">
        <v>908.27200000000005</v>
      </c>
      <c r="G5854">
        <v>105.212</v>
      </c>
      <c r="H5854">
        <v>101.026</v>
      </c>
      <c r="I5854">
        <v>599.99599999999998</v>
      </c>
      <c r="J5854">
        <v>6.1710000000000003</v>
      </c>
      <c r="K5854">
        <v>-31.206</v>
      </c>
      <c r="L5854">
        <v>94.355000000000004</v>
      </c>
      <c r="M5854">
        <v>38593.230000000003</v>
      </c>
      <c r="N5854">
        <v>0</v>
      </c>
      <c r="O5854">
        <v>0</v>
      </c>
      <c r="P5854">
        <v>2.8759999999999999</v>
      </c>
      <c r="Q5854">
        <v>304.65300000000002</v>
      </c>
      <c r="R5854">
        <v>38590.353999999999</v>
      </c>
      <c r="S5854">
        <v>38285.701000000001</v>
      </c>
    </row>
    <row r="5855" spans="1:19" x14ac:dyDescent="0.3">
      <c r="A5855">
        <v>2021</v>
      </c>
      <c r="B5855">
        <v>9</v>
      </c>
      <c r="C5855">
        <v>1</v>
      </c>
      <c r="D5855">
        <v>22</v>
      </c>
      <c r="E5855">
        <v>32626.68</v>
      </c>
      <c r="F5855">
        <v>1057.3130000000001</v>
      </c>
      <c r="G5855">
        <v>97.093000000000004</v>
      </c>
      <c r="H5855">
        <v>93.67</v>
      </c>
      <c r="I5855">
        <v>669.53200000000004</v>
      </c>
      <c r="J5855">
        <v>5.7759999999999998</v>
      </c>
      <c r="K5855">
        <v>18.478999999999999</v>
      </c>
      <c r="L5855">
        <v>93.522999999999996</v>
      </c>
      <c r="M5855">
        <v>34564.972999999998</v>
      </c>
      <c r="N5855">
        <v>0</v>
      </c>
      <c r="O5855">
        <v>0</v>
      </c>
      <c r="P5855">
        <v>-11.648</v>
      </c>
      <c r="Q5855">
        <v>268.50900000000001</v>
      </c>
      <c r="R5855">
        <v>34576.620000000003</v>
      </c>
      <c r="S5855">
        <v>34308.110999999997</v>
      </c>
    </row>
    <row r="5856" spans="1:19" x14ac:dyDescent="0.3">
      <c r="A5856">
        <v>2021</v>
      </c>
      <c r="B5856">
        <v>9</v>
      </c>
      <c r="C5856">
        <v>1</v>
      </c>
      <c r="D5856">
        <v>23</v>
      </c>
      <c r="E5856">
        <v>29013.761999999999</v>
      </c>
      <c r="F5856">
        <v>1220.4829999999999</v>
      </c>
      <c r="G5856">
        <v>88.983000000000004</v>
      </c>
      <c r="H5856">
        <v>87.628</v>
      </c>
      <c r="I5856">
        <v>1124.624</v>
      </c>
      <c r="J5856">
        <v>6.3360000000000003</v>
      </c>
      <c r="K5856">
        <v>44.158000000000001</v>
      </c>
      <c r="L5856">
        <v>91.813000000000002</v>
      </c>
      <c r="M5856">
        <v>31588.804</v>
      </c>
      <c r="N5856">
        <v>0</v>
      </c>
      <c r="O5856">
        <v>0</v>
      </c>
      <c r="P5856">
        <v>-16.803999999999998</v>
      </c>
      <c r="Q5856">
        <v>228.92099999999999</v>
      </c>
      <c r="R5856">
        <v>31605.608</v>
      </c>
      <c r="S5856">
        <v>31376.687000000002</v>
      </c>
    </row>
    <row r="5857" spans="1:19" x14ac:dyDescent="0.3">
      <c r="A5857">
        <v>2021</v>
      </c>
      <c r="B5857">
        <v>9</v>
      </c>
      <c r="C5857">
        <v>1</v>
      </c>
      <c r="D5857">
        <v>24</v>
      </c>
      <c r="E5857">
        <v>26542.681</v>
      </c>
      <c r="F5857">
        <v>1436.7950000000001</v>
      </c>
      <c r="G5857">
        <v>80.459999999999994</v>
      </c>
      <c r="H5857">
        <v>82.713999999999999</v>
      </c>
      <c r="I5857">
        <v>999.05899999999997</v>
      </c>
      <c r="J5857">
        <v>6.2009999999999996</v>
      </c>
      <c r="K5857">
        <v>50.402999999999999</v>
      </c>
      <c r="L5857">
        <v>90.266999999999996</v>
      </c>
      <c r="M5857">
        <v>29208.12</v>
      </c>
      <c r="N5857">
        <v>0</v>
      </c>
      <c r="O5857">
        <v>0</v>
      </c>
      <c r="P5857">
        <v>-23.99</v>
      </c>
      <c r="Q5857">
        <v>196.97</v>
      </c>
      <c r="R5857">
        <v>29232.11</v>
      </c>
      <c r="S5857">
        <v>29035.141</v>
      </c>
    </row>
    <row r="5858" spans="1:19" x14ac:dyDescent="0.3">
      <c r="A5858">
        <v>2021</v>
      </c>
      <c r="B5858">
        <v>9</v>
      </c>
      <c r="C5858">
        <v>2</v>
      </c>
      <c r="D5858">
        <v>1</v>
      </c>
      <c r="E5858">
        <v>22832.883999999998</v>
      </c>
      <c r="F5858">
        <v>1607.318</v>
      </c>
      <c r="G5858">
        <v>74.518000000000001</v>
      </c>
      <c r="H5858">
        <v>77.972999999999999</v>
      </c>
      <c r="I5858">
        <v>709.25599999999997</v>
      </c>
      <c r="J5858">
        <v>6.0380000000000003</v>
      </c>
      <c r="K5858">
        <v>39.228000000000002</v>
      </c>
      <c r="L5858">
        <v>87.984999999999999</v>
      </c>
      <c r="M5858">
        <v>25360.683000000001</v>
      </c>
      <c r="N5858">
        <v>0</v>
      </c>
      <c r="O5858">
        <v>0</v>
      </c>
      <c r="P5858">
        <v>-20.152000000000001</v>
      </c>
      <c r="Q5858">
        <v>176.41</v>
      </c>
      <c r="R5858">
        <v>25380.834999999999</v>
      </c>
      <c r="S5858">
        <v>25204.423999999999</v>
      </c>
    </row>
    <row r="5859" spans="1:19" x14ac:dyDescent="0.3">
      <c r="A5859">
        <v>2021</v>
      </c>
      <c r="B5859">
        <v>9</v>
      </c>
      <c r="C5859">
        <v>2</v>
      </c>
      <c r="D5859">
        <v>2</v>
      </c>
      <c r="E5859">
        <v>22028.789000000001</v>
      </c>
      <c r="F5859">
        <v>1681.7429999999999</v>
      </c>
      <c r="G5859">
        <v>70.251999999999995</v>
      </c>
      <c r="H5859">
        <v>74.968000000000004</v>
      </c>
      <c r="I5859">
        <v>424.76799999999997</v>
      </c>
      <c r="J5859">
        <v>5.9470000000000001</v>
      </c>
      <c r="K5859">
        <v>34.439</v>
      </c>
      <c r="L5859">
        <v>87.48</v>
      </c>
      <c r="M5859">
        <v>24338.133000000002</v>
      </c>
      <c r="N5859">
        <v>0</v>
      </c>
      <c r="O5859">
        <v>0</v>
      </c>
      <c r="P5859">
        <v>-14.465999999999999</v>
      </c>
      <c r="Q5859">
        <v>165.643</v>
      </c>
      <c r="R5859">
        <v>24352.598999999998</v>
      </c>
      <c r="S5859">
        <v>24186.955999999998</v>
      </c>
    </row>
    <row r="5860" spans="1:19" x14ac:dyDescent="0.3">
      <c r="A5860">
        <v>2021</v>
      </c>
      <c r="B5860">
        <v>9</v>
      </c>
      <c r="C5860">
        <v>2</v>
      </c>
      <c r="D5860">
        <v>3</v>
      </c>
      <c r="E5860">
        <v>21627.929</v>
      </c>
      <c r="F5860">
        <v>1700.1110000000001</v>
      </c>
      <c r="G5860">
        <v>66.899000000000001</v>
      </c>
      <c r="H5860">
        <v>73.588999999999999</v>
      </c>
      <c r="I5860">
        <v>241.59299999999999</v>
      </c>
      <c r="J5860">
        <v>5.7679999999999998</v>
      </c>
      <c r="K5860">
        <v>30.22</v>
      </c>
      <c r="L5860">
        <v>87.254000000000005</v>
      </c>
      <c r="M5860">
        <v>23766.463</v>
      </c>
      <c r="N5860">
        <v>0</v>
      </c>
      <c r="O5860">
        <v>0</v>
      </c>
      <c r="P5860">
        <v>-8.4139999999999997</v>
      </c>
      <c r="Q5860">
        <v>160.494</v>
      </c>
      <c r="R5860">
        <v>23774.877</v>
      </c>
      <c r="S5860">
        <v>23614.383000000002</v>
      </c>
    </row>
    <row r="5861" spans="1:19" x14ac:dyDescent="0.3">
      <c r="A5861">
        <v>2021</v>
      </c>
      <c r="B5861">
        <v>9</v>
      </c>
      <c r="C5861">
        <v>2</v>
      </c>
      <c r="D5861">
        <v>4</v>
      </c>
      <c r="E5861">
        <v>21855.034</v>
      </c>
      <c r="F5861">
        <v>1672.9590000000001</v>
      </c>
      <c r="G5861">
        <v>64.599999999999994</v>
      </c>
      <c r="H5861">
        <v>72.093000000000004</v>
      </c>
      <c r="I5861">
        <v>121.383</v>
      </c>
      <c r="J5861">
        <v>4.4950000000000001</v>
      </c>
      <c r="K5861">
        <v>28.943999999999999</v>
      </c>
      <c r="L5861">
        <v>87.381</v>
      </c>
      <c r="M5861">
        <v>23842.289000000001</v>
      </c>
      <c r="N5861">
        <v>0</v>
      </c>
      <c r="O5861">
        <v>0</v>
      </c>
      <c r="P5861">
        <v>-5.6689999999999996</v>
      </c>
      <c r="Q5861">
        <v>160.86600000000001</v>
      </c>
      <c r="R5861">
        <v>23847.957999999999</v>
      </c>
      <c r="S5861">
        <v>23687.092000000001</v>
      </c>
    </row>
    <row r="5862" spans="1:19" x14ac:dyDescent="0.3">
      <c r="A5862">
        <v>2021</v>
      </c>
      <c r="B5862">
        <v>9</v>
      </c>
      <c r="C5862">
        <v>2</v>
      </c>
      <c r="D5862">
        <v>5</v>
      </c>
      <c r="E5862">
        <v>23063.249</v>
      </c>
      <c r="F5862">
        <v>1506.3689999999999</v>
      </c>
      <c r="G5862">
        <v>64.617000000000004</v>
      </c>
      <c r="H5862">
        <v>71.501000000000005</v>
      </c>
      <c r="I5862">
        <v>84.954999999999998</v>
      </c>
      <c r="J5862">
        <v>2.8220000000000001</v>
      </c>
      <c r="K5862">
        <v>13.18</v>
      </c>
      <c r="L5862">
        <v>88.069000000000003</v>
      </c>
      <c r="M5862">
        <v>24830.145</v>
      </c>
      <c r="N5862">
        <v>0</v>
      </c>
      <c r="O5862">
        <v>0</v>
      </c>
      <c r="P5862">
        <v>-6.3710000000000004</v>
      </c>
      <c r="Q5862">
        <v>171.76300000000001</v>
      </c>
      <c r="R5862">
        <v>24836.516</v>
      </c>
      <c r="S5862">
        <v>24664.753000000001</v>
      </c>
    </row>
    <row r="5863" spans="1:19" x14ac:dyDescent="0.3">
      <c r="A5863">
        <v>2021</v>
      </c>
      <c r="B5863">
        <v>9</v>
      </c>
      <c r="C5863">
        <v>2</v>
      </c>
      <c r="D5863">
        <v>6</v>
      </c>
      <c r="E5863">
        <v>25181.603999999999</v>
      </c>
      <c r="F5863">
        <v>1285.527</v>
      </c>
      <c r="G5863">
        <v>66.802999999999997</v>
      </c>
      <c r="H5863">
        <v>71.284000000000006</v>
      </c>
      <c r="I5863">
        <v>149.79499999999999</v>
      </c>
      <c r="J5863">
        <v>3.399</v>
      </c>
      <c r="K5863">
        <v>6.5679999999999996</v>
      </c>
      <c r="L5863">
        <v>89.32</v>
      </c>
      <c r="M5863">
        <v>26787.498</v>
      </c>
      <c r="N5863">
        <v>14.286</v>
      </c>
      <c r="O5863">
        <v>0</v>
      </c>
      <c r="P5863">
        <v>-1.9990000000000001</v>
      </c>
      <c r="Q5863">
        <v>194.54599999999999</v>
      </c>
      <c r="R5863">
        <v>26775.212</v>
      </c>
      <c r="S5863">
        <v>26580.666000000001</v>
      </c>
    </row>
    <row r="5864" spans="1:19" x14ac:dyDescent="0.3">
      <c r="A5864">
        <v>2021</v>
      </c>
      <c r="B5864">
        <v>9</v>
      </c>
      <c r="C5864">
        <v>2</v>
      </c>
      <c r="D5864">
        <v>7</v>
      </c>
      <c r="E5864">
        <v>26826.841</v>
      </c>
      <c r="F5864">
        <v>1165.8720000000001</v>
      </c>
      <c r="G5864">
        <v>69.515000000000001</v>
      </c>
      <c r="H5864">
        <v>71.944999999999993</v>
      </c>
      <c r="I5864">
        <v>294.92899999999997</v>
      </c>
      <c r="J5864">
        <v>4.1639999999999997</v>
      </c>
      <c r="K5864">
        <v>15.499000000000001</v>
      </c>
      <c r="L5864">
        <v>90.540999999999997</v>
      </c>
      <c r="M5864">
        <v>28469.792000000001</v>
      </c>
      <c r="N5864">
        <v>791.31799999999998</v>
      </c>
      <c r="O5864">
        <v>0</v>
      </c>
      <c r="P5864">
        <v>-0.75800000000000001</v>
      </c>
      <c r="Q5864">
        <v>232.511</v>
      </c>
      <c r="R5864">
        <v>27679.232</v>
      </c>
      <c r="S5864">
        <v>27446.721000000001</v>
      </c>
    </row>
    <row r="5865" spans="1:19" x14ac:dyDescent="0.3">
      <c r="A5865">
        <v>2021</v>
      </c>
      <c r="B5865">
        <v>9</v>
      </c>
      <c r="C5865">
        <v>2</v>
      </c>
      <c r="D5865">
        <v>8</v>
      </c>
      <c r="E5865">
        <v>29014.495999999999</v>
      </c>
      <c r="F5865">
        <v>1126.7639999999999</v>
      </c>
      <c r="G5865">
        <v>73.631</v>
      </c>
      <c r="H5865">
        <v>78.512</v>
      </c>
      <c r="I5865">
        <v>488.18</v>
      </c>
      <c r="J5865">
        <v>4.9000000000000004</v>
      </c>
      <c r="K5865">
        <v>11.25</v>
      </c>
      <c r="L5865">
        <v>92.231999999999999</v>
      </c>
      <c r="M5865">
        <v>30816.333999999999</v>
      </c>
      <c r="N5865">
        <v>3227.6860000000001</v>
      </c>
      <c r="O5865">
        <v>-27.452000000000002</v>
      </c>
      <c r="P5865">
        <v>4.1000000000000002E-2</v>
      </c>
      <c r="Q5865">
        <v>278.64999999999998</v>
      </c>
      <c r="R5865">
        <v>27616.059000000001</v>
      </c>
      <c r="S5865">
        <v>27337.409</v>
      </c>
    </row>
    <row r="5866" spans="1:19" x14ac:dyDescent="0.3">
      <c r="A5866">
        <v>2021</v>
      </c>
      <c r="B5866">
        <v>9</v>
      </c>
      <c r="C5866">
        <v>2</v>
      </c>
      <c r="D5866">
        <v>9</v>
      </c>
      <c r="E5866">
        <v>31148.275000000001</v>
      </c>
      <c r="F5866">
        <v>1077.816</v>
      </c>
      <c r="G5866">
        <v>79.89</v>
      </c>
      <c r="H5866">
        <v>83.275000000000006</v>
      </c>
      <c r="I5866">
        <v>601.69799999999998</v>
      </c>
      <c r="J5866">
        <v>5.4370000000000003</v>
      </c>
      <c r="K5866">
        <v>12.565</v>
      </c>
      <c r="L5866">
        <v>93.213999999999999</v>
      </c>
      <c r="M5866">
        <v>33022.28</v>
      </c>
      <c r="N5866">
        <v>5685.0870000000004</v>
      </c>
      <c r="O5866">
        <v>-73.805000000000007</v>
      </c>
      <c r="P5866">
        <v>1.0940000000000001</v>
      </c>
      <c r="Q5866">
        <v>318.596</v>
      </c>
      <c r="R5866">
        <v>27409.902999999998</v>
      </c>
      <c r="S5866">
        <v>27091.307000000001</v>
      </c>
    </row>
    <row r="5867" spans="1:19" x14ac:dyDescent="0.3">
      <c r="A5867">
        <v>2021</v>
      </c>
      <c r="B5867">
        <v>9</v>
      </c>
      <c r="C5867">
        <v>2</v>
      </c>
      <c r="D5867">
        <v>10</v>
      </c>
      <c r="E5867">
        <v>33264.091</v>
      </c>
      <c r="F5867">
        <v>1020.477</v>
      </c>
      <c r="G5867">
        <v>88.289000000000001</v>
      </c>
      <c r="H5867">
        <v>88.837000000000003</v>
      </c>
      <c r="I5867">
        <v>568.28399999999999</v>
      </c>
      <c r="J5867">
        <v>5.7370000000000001</v>
      </c>
      <c r="K5867">
        <v>21.994</v>
      </c>
      <c r="L5867">
        <v>93.742999999999995</v>
      </c>
      <c r="M5867">
        <v>35063.163</v>
      </c>
      <c r="N5867">
        <v>7622.4480000000003</v>
      </c>
      <c r="O5867">
        <v>-104.771</v>
      </c>
      <c r="P5867">
        <v>1.337</v>
      </c>
      <c r="Q5867">
        <v>350.71699999999998</v>
      </c>
      <c r="R5867">
        <v>27544.148000000001</v>
      </c>
      <c r="S5867">
        <v>27193.432000000001</v>
      </c>
    </row>
    <row r="5868" spans="1:19" x14ac:dyDescent="0.3">
      <c r="A5868">
        <v>2021</v>
      </c>
      <c r="B5868">
        <v>9</v>
      </c>
      <c r="C5868">
        <v>2</v>
      </c>
      <c r="D5868">
        <v>11</v>
      </c>
      <c r="E5868">
        <v>35264.989000000001</v>
      </c>
      <c r="F5868">
        <v>974.23299999999995</v>
      </c>
      <c r="G5868">
        <v>97.197999999999993</v>
      </c>
      <c r="H5868">
        <v>95.304000000000002</v>
      </c>
      <c r="I5868">
        <v>483.69600000000003</v>
      </c>
      <c r="J5868">
        <v>5.8719999999999999</v>
      </c>
      <c r="K5868">
        <v>25.669</v>
      </c>
      <c r="L5868">
        <v>94.102999999999994</v>
      </c>
      <c r="M5868">
        <v>36943.864999999998</v>
      </c>
      <c r="N5868">
        <v>8855.4840000000004</v>
      </c>
      <c r="O5868">
        <v>-81.569999999999993</v>
      </c>
      <c r="P5868">
        <v>1.9790000000000001</v>
      </c>
      <c r="Q5868">
        <v>380.71899999999999</v>
      </c>
      <c r="R5868">
        <v>28167.972000000002</v>
      </c>
      <c r="S5868">
        <v>27787.252</v>
      </c>
    </row>
    <row r="5869" spans="1:19" x14ac:dyDescent="0.3">
      <c r="A5869">
        <v>2021</v>
      </c>
      <c r="B5869">
        <v>9</v>
      </c>
      <c r="C5869">
        <v>2</v>
      </c>
      <c r="D5869">
        <v>12</v>
      </c>
      <c r="E5869">
        <v>37046.550999999999</v>
      </c>
      <c r="F5869">
        <v>887.39200000000005</v>
      </c>
      <c r="G5869">
        <v>105.896</v>
      </c>
      <c r="H5869">
        <v>101.932</v>
      </c>
      <c r="I5869">
        <v>447.51600000000002</v>
      </c>
      <c r="J5869">
        <v>5.8419999999999996</v>
      </c>
      <c r="K5869">
        <v>17.236000000000001</v>
      </c>
      <c r="L5869">
        <v>94.355000000000004</v>
      </c>
      <c r="M5869">
        <v>38600.826000000001</v>
      </c>
      <c r="N5869">
        <v>9476.9789999999994</v>
      </c>
      <c r="O5869">
        <v>-35.353999999999999</v>
      </c>
      <c r="P5869">
        <v>4.9820000000000002</v>
      </c>
      <c r="Q5869">
        <v>403.786</v>
      </c>
      <c r="R5869">
        <v>29154.218000000001</v>
      </c>
      <c r="S5869">
        <v>28750.432000000001</v>
      </c>
    </row>
    <row r="5870" spans="1:19" x14ac:dyDescent="0.3">
      <c r="A5870">
        <v>2021</v>
      </c>
      <c r="B5870">
        <v>9</v>
      </c>
      <c r="C5870">
        <v>2</v>
      </c>
      <c r="D5870">
        <v>13</v>
      </c>
      <c r="E5870">
        <v>39001.067000000003</v>
      </c>
      <c r="F5870">
        <v>805.36199999999997</v>
      </c>
      <c r="G5870">
        <v>114.191</v>
      </c>
      <c r="H5870">
        <v>107.589</v>
      </c>
      <c r="I5870">
        <v>423.50099999999998</v>
      </c>
      <c r="J5870">
        <v>5.7359999999999998</v>
      </c>
      <c r="K5870">
        <v>15.577</v>
      </c>
      <c r="L5870">
        <v>94.611000000000004</v>
      </c>
      <c r="M5870">
        <v>40453.442000000003</v>
      </c>
      <c r="N5870">
        <v>9443.0370000000003</v>
      </c>
      <c r="O5870">
        <v>-14.366</v>
      </c>
      <c r="P5870">
        <v>5.5819999999999999</v>
      </c>
      <c r="Q5870">
        <v>425.697</v>
      </c>
      <c r="R5870">
        <v>31019.188999999998</v>
      </c>
      <c r="S5870">
        <v>30593.491999999998</v>
      </c>
    </row>
    <row r="5871" spans="1:19" x14ac:dyDescent="0.3">
      <c r="A5871">
        <v>2021</v>
      </c>
      <c r="B5871">
        <v>9</v>
      </c>
      <c r="C5871">
        <v>2</v>
      </c>
      <c r="D5871">
        <v>14</v>
      </c>
      <c r="E5871">
        <v>40497.504999999997</v>
      </c>
      <c r="F5871">
        <v>758.27800000000002</v>
      </c>
      <c r="G5871">
        <v>119.264</v>
      </c>
      <c r="H5871">
        <v>114.376</v>
      </c>
      <c r="I5871">
        <v>351.24599999999998</v>
      </c>
      <c r="J5871">
        <v>5.0949999999999998</v>
      </c>
      <c r="K5871">
        <v>-4.5039999999999996</v>
      </c>
      <c r="L5871">
        <v>94.766999999999996</v>
      </c>
      <c r="M5871">
        <v>41816.762999999999</v>
      </c>
      <c r="N5871">
        <v>8831.4930000000004</v>
      </c>
      <c r="O5871">
        <v>-4.6390000000000002</v>
      </c>
      <c r="P5871">
        <v>3.0750000000000002</v>
      </c>
      <c r="Q5871">
        <v>445.95</v>
      </c>
      <c r="R5871">
        <v>32986.832999999999</v>
      </c>
      <c r="S5871">
        <v>32540.883000000002</v>
      </c>
    </row>
    <row r="5872" spans="1:19" x14ac:dyDescent="0.3">
      <c r="A5872">
        <v>2021</v>
      </c>
      <c r="B5872">
        <v>9</v>
      </c>
      <c r="C5872">
        <v>2</v>
      </c>
      <c r="D5872">
        <v>15</v>
      </c>
      <c r="E5872">
        <v>41503.188000000002</v>
      </c>
      <c r="F5872">
        <v>739.577</v>
      </c>
      <c r="G5872">
        <v>123.705</v>
      </c>
      <c r="H5872">
        <v>117.985</v>
      </c>
      <c r="I5872">
        <v>284.096</v>
      </c>
      <c r="J5872">
        <v>4.0839999999999996</v>
      </c>
      <c r="K5872">
        <v>-12.206</v>
      </c>
      <c r="L5872">
        <v>94.867999999999995</v>
      </c>
      <c r="M5872">
        <v>42731.591999999997</v>
      </c>
      <c r="N5872">
        <v>7529.78</v>
      </c>
      <c r="O5872">
        <v>-0.47399999999999998</v>
      </c>
      <c r="P5872">
        <v>5.4569999999999999</v>
      </c>
      <c r="Q5872">
        <v>460.72699999999998</v>
      </c>
      <c r="R5872">
        <v>35196.828999999998</v>
      </c>
      <c r="S5872">
        <v>34736.101999999999</v>
      </c>
    </row>
    <row r="5873" spans="1:19" x14ac:dyDescent="0.3">
      <c r="A5873">
        <v>2021</v>
      </c>
      <c r="B5873">
        <v>9</v>
      </c>
      <c r="C5873">
        <v>2</v>
      </c>
      <c r="D5873">
        <v>16</v>
      </c>
      <c r="E5873">
        <v>41365.345000000001</v>
      </c>
      <c r="F5873">
        <v>705.43600000000004</v>
      </c>
      <c r="G5873">
        <v>127.98</v>
      </c>
      <c r="H5873">
        <v>122.176</v>
      </c>
      <c r="I5873">
        <v>91.177000000000007</v>
      </c>
      <c r="J5873">
        <v>1.821</v>
      </c>
      <c r="K5873">
        <v>-74.796999999999997</v>
      </c>
      <c r="L5873">
        <v>94.882999999999996</v>
      </c>
      <c r="M5873">
        <v>42306.04</v>
      </c>
      <c r="N5873">
        <v>5561.9790000000003</v>
      </c>
      <c r="O5873">
        <v>3.1869999999999998</v>
      </c>
      <c r="P5873">
        <v>7.9450000000000003</v>
      </c>
      <c r="Q5873">
        <v>463.56700000000001</v>
      </c>
      <c r="R5873">
        <v>36732.928999999996</v>
      </c>
      <c r="S5873">
        <v>36269.360999999997</v>
      </c>
    </row>
    <row r="5874" spans="1:19" x14ac:dyDescent="0.3">
      <c r="A5874">
        <v>2021</v>
      </c>
      <c r="B5874">
        <v>9</v>
      </c>
      <c r="C5874">
        <v>2</v>
      </c>
      <c r="D5874">
        <v>17</v>
      </c>
      <c r="E5874">
        <v>40154.836000000003</v>
      </c>
      <c r="F5874">
        <v>701.83500000000004</v>
      </c>
      <c r="G5874">
        <v>128.524</v>
      </c>
      <c r="H5874">
        <v>120.30500000000001</v>
      </c>
      <c r="I5874">
        <v>98.588999999999999</v>
      </c>
      <c r="J5874">
        <v>2.069</v>
      </c>
      <c r="K5874">
        <v>-111.565</v>
      </c>
      <c r="L5874">
        <v>94.814999999999998</v>
      </c>
      <c r="M5874">
        <v>41060.885000000002</v>
      </c>
      <c r="N5874">
        <v>3077.0079999999998</v>
      </c>
      <c r="O5874">
        <v>29.568000000000001</v>
      </c>
      <c r="P5874">
        <v>9.6959999999999997</v>
      </c>
      <c r="Q5874">
        <v>454.916</v>
      </c>
      <c r="R5874">
        <v>37944.612000000001</v>
      </c>
      <c r="S5874">
        <v>37489.696000000004</v>
      </c>
    </row>
    <row r="5875" spans="1:19" x14ac:dyDescent="0.3">
      <c r="A5875">
        <v>2021</v>
      </c>
      <c r="B5875">
        <v>9</v>
      </c>
      <c r="C5875">
        <v>2</v>
      </c>
      <c r="D5875">
        <v>18</v>
      </c>
      <c r="E5875">
        <v>38077.589</v>
      </c>
      <c r="F5875">
        <v>736.18299999999999</v>
      </c>
      <c r="G5875">
        <v>125.346</v>
      </c>
      <c r="H5875">
        <v>112.578</v>
      </c>
      <c r="I5875">
        <v>124.655</v>
      </c>
      <c r="J5875">
        <v>2.0009999999999999</v>
      </c>
      <c r="K5875">
        <v>-109.792</v>
      </c>
      <c r="L5875">
        <v>94.611999999999995</v>
      </c>
      <c r="M5875">
        <v>39037.826000000001</v>
      </c>
      <c r="N5875">
        <v>700.76900000000001</v>
      </c>
      <c r="O5875">
        <v>79.617000000000004</v>
      </c>
      <c r="P5875">
        <v>0.92800000000000005</v>
      </c>
      <c r="Q5875">
        <v>426.80200000000002</v>
      </c>
      <c r="R5875">
        <v>38256.512000000002</v>
      </c>
      <c r="S5875">
        <v>37829.71</v>
      </c>
    </row>
    <row r="5876" spans="1:19" x14ac:dyDescent="0.3">
      <c r="A5876">
        <v>2021</v>
      </c>
      <c r="B5876">
        <v>9</v>
      </c>
      <c r="C5876">
        <v>2</v>
      </c>
      <c r="D5876">
        <v>19</v>
      </c>
      <c r="E5876">
        <v>37305.046000000002</v>
      </c>
      <c r="F5876">
        <v>769.66300000000001</v>
      </c>
      <c r="G5876">
        <v>117.974</v>
      </c>
      <c r="H5876">
        <v>104.92400000000001</v>
      </c>
      <c r="I5876">
        <v>137.489</v>
      </c>
      <c r="J5876">
        <v>1.8859999999999999</v>
      </c>
      <c r="K5876">
        <v>-109.26300000000001</v>
      </c>
      <c r="L5876">
        <v>94.501000000000005</v>
      </c>
      <c r="M5876">
        <v>38304.245999999999</v>
      </c>
      <c r="N5876">
        <v>9.843</v>
      </c>
      <c r="O5876">
        <v>92.028000000000006</v>
      </c>
      <c r="P5876">
        <v>5.7210000000000001</v>
      </c>
      <c r="Q5876">
        <v>382.18700000000001</v>
      </c>
      <c r="R5876">
        <v>38196.654999999999</v>
      </c>
      <c r="S5876">
        <v>37814.468000000001</v>
      </c>
    </row>
    <row r="5877" spans="1:19" x14ac:dyDescent="0.3">
      <c r="A5877">
        <v>2021</v>
      </c>
      <c r="B5877">
        <v>9</v>
      </c>
      <c r="C5877">
        <v>2</v>
      </c>
      <c r="D5877">
        <v>20</v>
      </c>
      <c r="E5877">
        <v>36243.597999999998</v>
      </c>
      <c r="F5877">
        <v>829.94600000000003</v>
      </c>
      <c r="G5877">
        <v>111.68899999999999</v>
      </c>
      <c r="H5877">
        <v>102.48</v>
      </c>
      <c r="I5877">
        <v>165.87</v>
      </c>
      <c r="J5877">
        <v>3.3860000000000001</v>
      </c>
      <c r="K5877">
        <v>-110.40900000000001</v>
      </c>
      <c r="L5877">
        <v>94.352999999999994</v>
      </c>
      <c r="M5877">
        <v>37329.224000000002</v>
      </c>
      <c r="N5877">
        <v>0</v>
      </c>
      <c r="O5877">
        <v>85.798000000000002</v>
      </c>
      <c r="P5877">
        <v>7.7169999999999996</v>
      </c>
      <c r="Q5877">
        <v>337.529</v>
      </c>
      <c r="R5877">
        <v>37235.709000000003</v>
      </c>
      <c r="S5877">
        <v>36898.18</v>
      </c>
    </row>
    <row r="5878" spans="1:19" x14ac:dyDescent="0.3">
      <c r="A5878">
        <v>2021</v>
      </c>
      <c r="B5878">
        <v>9</v>
      </c>
      <c r="C5878">
        <v>2</v>
      </c>
      <c r="D5878">
        <v>21</v>
      </c>
      <c r="E5878">
        <v>33518.182999999997</v>
      </c>
      <c r="F5878">
        <v>908.27200000000005</v>
      </c>
      <c r="G5878">
        <v>104.36</v>
      </c>
      <c r="H5878">
        <v>97.284999999999997</v>
      </c>
      <c r="I5878">
        <v>599.99599999999998</v>
      </c>
      <c r="J5878">
        <v>6.1710000000000003</v>
      </c>
      <c r="K5878">
        <v>-26.091999999999999</v>
      </c>
      <c r="L5878">
        <v>93.867000000000004</v>
      </c>
      <c r="M5878">
        <v>35197.682000000001</v>
      </c>
      <c r="N5878">
        <v>0</v>
      </c>
      <c r="O5878">
        <v>0</v>
      </c>
      <c r="P5878">
        <v>2.8759999999999999</v>
      </c>
      <c r="Q5878">
        <v>301.32600000000002</v>
      </c>
      <c r="R5878">
        <v>35194.805999999997</v>
      </c>
      <c r="S5878">
        <v>34893.480000000003</v>
      </c>
    </row>
    <row r="5879" spans="1:19" x14ac:dyDescent="0.3">
      <c r="A5879">
        <v>2021</v>
      </c>
      <c r="B5879">
        <v>9</v>
      </c>
      <c r="C5879">
        <v>2</v>
      </c>
      <c r="D5879">
        <v>22</v>
      </c>
      <c r="E5879">
        <v>30048.026000000002</v>
      </c>
      <c r="F5879">
        <v>1057.3130000000001</v>
      </c>
      <c r="G5879">
        <v>96.091999999999999</v>
      </c>
      <c r="H5879">
        <v>91.131</v>
      </c>
      <c r="I5879">
        <v>669.53200000000004</v>
      </c>
      <c r="J5879">
        <v>5.7759999999999998</v>
      </c>
      <c r="K5879">
        <v>15.609</v>
      </c>
      <c r="L5879">
        <v>92.891999999999996</v>
      </c>
      <c r="M5879">
        <v>31980.277999999998</v>
      </c>
      <c r="N5879">
        <v>0</v>
      </c>
      <c r="O5879">
        <v>0</v>
      </c>
      <c r="P5879">
        <v>-11.648</v>
      </c>
      <c r="Q5879">
        <v>266.50400000000002</v>
      </c>
      <c r="R5879">
        <v>31991.924999999999</v>
      </c>
      <c r="S5879">
        <v>31725.420999999998</v>
      </c>
    </row>
    <row r="5880" spans="1:19" x14ac:dyDescent="0.3">
      <c r="A5880">
        <v>2021</v>
      </c>
      <c r="B5880">
        <v>9</v>
      </c>
      <c r="C5880">
        <v>2</v>
      </c>
      <c r="D5880">
        <v>23</v>
      </c>
      <c r="E5880">
        <v>26975.03</v>
      </c>
      <c r="F5880">
        <v>1220.4829999999999</v>
      </c>
      <c r="G5880">
        <v>88.07</v>
      </c>
      <c r="H5880">
        <v>85.724000000000004</v>
      </c>
      <c r="I5880">
        <v>1124.624</v>
      </c>
      <c r="J5880">
        <v>6.3360000000000003</v>
      </c>
      <c r="K5880">
        <v>37.898000000000003</v>
      </c>
      <c r="L5880">
        <v>90.747</v>
      </c>
      <c r="M5880">
        <v>29540.842000000001</v>
      </c>
      <c r="N5880">
        <v>0</v>
      </c>
      <c r="O5880">
        <v>0</v>
      </c>
      <c r="P5880">
        <v>-16.803999999999998</v>
      </c>
      <c r="Q5880">
        <v>228.03200000000001</v>
      </c>
      <c r="R5880">
        <v>29557.646000000001</v>
      </c>
      <c r="S5880">
        <v>29329.614000000001</v>
      </c>
    </row>
    <row r="5881" spans="1:19" x14ac:dyDescent="0.3">
      <c r="A5881">
        <v>2021</v>
      </c>
      <c r="B5881">
        <v>9</v>
      </c>
      <c r="C5881">
        <v>2</v>
      </c>
      <c r="D5881">
        <v>24</v>
      </c>
      <c r="E5881">
        <v>24583.922999999999</v>
      </c>
      <c r="F5881">
        <v>1436.7950000000001</v>
      </c>
      <c r="G5881">
        <v>80.591999999999999</v>
      </c>
      <c r="H5881">
        <v>81.08</v>
      </c>
      <c r="I5881">
        <v>999.05899999999997</v>
      </c>
      <c r="J5881">
        <v>6.2009999999999996</v>
      </c>
      <c r="K5881">
        <v>43.51</v>
      </c>
      <c r="L5881">
        <v>88.998999999999995</v>
      </c>
      <c r="M5881">
        <v>27239.566999999999</v>
      </c>
      <c r="N5881">
        <v>0</v>
      </c>
      <c r="O5881">
        <v>0</v>
      </c>
      <c r="P5881">
        <v>-23.99</v>
      </c>
      <c r="Q5881">
        <v>197.58199999999999</v>
      </c>
      <c r="R5881">
        <v>27263.557000000001</v>
      </c>
      <c r="S5881">
        <v>27065.974999999999</v>
      </c>
    </row>
    <row r="5882" spans="1:19" x14ac:dyDescent="0.3">
      <c r="A5882">
        <v>2021</v>
      </c>
      <c r="B5882">
        <v>9</v>
      </c>
      <c r="C5882">
        <v>3</v>
      </c>
      <c r="D5882">
        <v>1</v>
      </c>
      <c r="E5882">
        <v>23999.827000000001</v>
      </c>
      <c r="F5882">
        <v>1607.318</v>
      </c>
      <c r="G5882">
        <v>73.332999999999998</v>
      </c>
      <c r="H5882">
        <v>78.805999999999997</v>
      </c>
      <c r="I5882">
        <v>709.25599999999997</v>
      </c>
      <c r="J5882">
        <v>6.0380000000000003</v>
      </c>
      <c r="K5882">
        <v>41.594000000000001</v>
      </c>
      <c r="L5882">
        <v>88.632999999999996</v>
      </c>
      <c r="M5882">
        <v>26531.473000000002</v>
      </c>
      <c r="N5882">
        <v>0</v>
      </c>
      <c r="O5882">
        <v>0</v>
      </c>
      <c r="P5882">
        <v>-20.152000000000001</v>
      </c>
      <c r="Q5882">
        <v>173.876</v>
      </c>
      <c r="R5882">
        <v>26551.624</v>
      </c>
      <c r="S5882">
        <v>26377.749</v>
      </c>
    </row>
    <row r="5883" spans="1:19" x14ac:dyDescent="0.3">
      <c r="A5883">
        <v>2021</v>
      </c>
      <c r="B5883">
        <v>9</v>
      </c>
      <c r="C5883">
        <v>3</v>
      </c>
      <c r="D5883">
        <v>2</v>
      </c>
      <c r="E5883">
        <v>23194.353999999999</v>
      </c>
      <c r="F5883">
        <v>1681.7429999999999</v>
      </c>
      <c r="G5883">
        <v>68.795000000000002</v>
      </c>
      <c r="H5883">
        <v>75.760999999999996</v>
      </c>
      <c r="I5883">
        <v>424.76799999999997</v>
      </c>
      <c r="J5883">
        <v>5.9470000000000001</v>
      </c>
      <c r="K5883">
        <v>35.411000000000001</v>
      </c>
      <c r="L5883">
        <v>88.17</v>
      </c>
      <c r="M5883">
        <v>25506.154999999999</v>
      </c>
      <c r="N5883">
        <v>0</v>
      </c>
      <c r="O5883">
        <v>0</v>
      </c>
      <c r="P5883">
        <v>-14.465999999999999</v>
      </c>
      <c r="Q5883">
        <v>163.30000000000001</v>
      </c>
      <c r="R5883">
        <v>25520.620999999999</v>
      </c>
      <c r="S5883">
        <v>25357.321</v>
      </c>
    </row>
    <row r="5884" spans="1:19" x14ac:dyDescent="0.3">
      <c r="A5884">
        <v>2021</v>
      </c>
      <c r="B5884">
        <v>9</v>
      </c>
      <c r="C5884">
        <v>3</v>
      </c>
      <c r="D5884">
        <v>3</v>
      </c>
      <c r="E5884">
        <v>22736.489000000001</v>
      </c>
      <c r="F5884">
        <v>1700.1110000000001</v>
      </c>
      <c r="G5884">
        <v>65.513000000000005</v>
      </c>
      <c r="H5884">
        <v>74.302000000000007</v>
      </c>
      <c r="I5884">
        <v>241.59299999999999</v>
      </c>
      <c r="J5884">
        <v>5.7679999999999998</v>
      </c>
      <c r="K5884">
        <v>30.675000000000001</v>
      </c>
      <c r="L5884">
        <v>87.91</v>
      </c>
      <c r="M5884">
        <v>24876.848000000002</v>
      </c>
      <c r="N5884">
        <v>0</v>
      </c>
      <c r="O5884">
        <v>0</v>
      </c>
      <c r="P5884">
        <v>-8.4139999999999997</v>
      </c>
      <c r="Q5884">
        <v>157.636</v>
      </c>
      <c r="R5884">
        <v>24885.260999999999</v>
      </c>
      <c r="S5884">
        <v>24727.626</v>
      </c>
    </row>
    <row r="5885" spans="1:19" x14ac:dyDescent="0.3">
      <c r="A5885">
        <v>2021</v>
      </c>
      <c r="B5885">
        <v>9</v>
      </c>
      <c r="C5885">
        <v>3</v>
      </c>
      <c r="D5885">
        <v>4</v>
      </c>
      <c r="E5885">
        <v>22830.519</v>
      </c>
      <c r="F5885">
        <v>1672.9590000000001</v>
      </c>
      <c r="G5885">
        <v>63.819000000000003</v>
      </c>
      <c r="H5885">
        <v>72.665000000000006</v>
      </c>
      <c r="I5885">
        <v>121.383</v>
      </c>
      <c r="J5885">
        <v>4.4950000000000001</v>
      </c>
      <c r="K5885">
        <v>29.11</v>
      </c>
      <c r="L5885">
        <v>87.968999999999994</v>
      </c>
      <c r="M5885">
        <v>24819.1</v>
      </c>
      <c r="N5885">
        <v>0</v>
      </c>
      <c r="O5885">
        <v>0</v>
      </c>
      <c r="P5885">
        <v>-5.6689999999999996</v>
      </c>
      <c r="Q5885">
        <v>158.23400000000001</v>
      </c>
      <c r="R5885">
        <v>24824.769</v>
      </c>
      <c r="S5885">
        <v>24666.535</v>
      </c>
    </row>
    <row r="5886" spans="1:19" x14ac:dyDescent="0.3">
      <c r="A5886">
        <v>2021</v>
      </c>
      <c r="B5886">
        <v>9</v>
      </c>
      <c r="C5886">
        <v>3</v>
      </c>
      <c r="D5886">
        <v>5</v>
      </c>
      <c r="E5886">
        <v>24010.811000000002</v>
      </c>
      <c r="F5886">
        <v>1506.3689999999999</v>
      </c>
      <c r="G5886">
        <v>63.668999999999997</v>
      </c>
      <c r="H5886">
        <v>72.033000000000001</v>
      </c>
      <c r="I5886">
        <v>84.954999999999998</v>
      </c>
      <c r="J5886">
        <v>2.8220000000000001</v>
      </c>
      <c r="K5886">
        <v>13.167</v>
      </c>
      <c r="L5886">
        <v>88.650999999999996</v>
      </c>
      <c r="M5886">
        <v>25778.808000000001</v>
      </c>
      <c r="N5886">
        <v>0</v>
      </c>
      <c r="O5886">
        <v>0</v>
      </c>
      <c r="P5886">
        <v>-6.3710000000000004</v>
      </c>
      <c r="Q5886">
        <v>168.96799999999999</v>
      </c>
      <c r="R5886">
        <v>25785.179</v>
      </c>
      <c r="S5886">
        <v>25616.210999999999</v>
      </c>
    </row>
    <row r="5887" spans="1:19" x14ac:dyDescent="0.3">
      <c r="A5887">
        <v>2021</v>
      </c>
      <c r="B5887">
        <v>9</v>
      </c>
      <c r="C5887">
        <v>3</v>
      </c>
      <c r="D5887">
        <v>6</v>
      </c>
      <c r="E5887">
        <v>26314.616000000002</v>
      </c>
      <c r="F5887">
        <v>1285.527</v>
      </c>
      <c r="G5887">
        <v>65.644000000000005</v>
      </c>
      <c r="H5887">
        <v>71.909000000000006</v>
      </c>
      <c r="I5887">
        <v>149.79499999999999</v>
      </c>
      <c r="J5887">
        <v>3.399</v>
      </c>
      <c r="K5887">
        <v>6.5430000000000001</v>
      </c>
      <c r="L5887">
        <v>90.281000000000006</v>
      </c>
      <c r="M5887">
        <v>27922.07</v>
      </c>
      <c r="N5887">
        <v>14.286</v>
      </c>
      <c r="O5887">
        <v>0</v>
      </c>
      <c r="P5887">
        <v>-1.9990000000000001</v>
      </c>
      <c r="Q5887">
        <v>191.565</v>
      </c>
      <c r="R5887">
        <v>27909.784</v>
      </c>
      <c r="S5887">
        <v>27718.219000000001</v>
      </c>
    </row>
    <row r="5888" spans="1:19" x14ac:dyDescent="0.3">
      <c r="A5888">
        <v>2021</v>
      </c>
      <c r="B5888">
        <v>9</v>
      </c>
      <c r="C5888">
        <v>3</v>
      </c>
      <c r="D5888">
        <v>7</v>
      </c>
      <c r="E5888">
        <v>28151.536</v>
      </c>
      <c r="F5888">
        <v>1165.8720000000001</v>
      </c>
      <c r="G5888">
        <v>67.355999999999995</v>
      </c>
      <c r="H5888">
        <v>72.644000000000005</v>
      </c>
      <c r="I5888">
        <v>294.92899999999997</v>
      </c>
      <c r="J5888">
        <v>4.1639999999999997</v>
      </c>
      <c r="K5888">
        <v>13.215</v>
      </c>
      <c r="L5888">
        <v>91.694000000000003</v>
      </c>
      <c r="M5888">
        <v>29794.054</v>
      </c>
      <c r="N5888">
        <v>791.31799999999998</v>
      </c>
      <c r="O5888">
        <v>0</v>
      </c>
      <c r="P5888">
        <v>-0.75800000000000001</v>
      </c>
      <c r="Q5888">
        <v>227.386</v>
      </c>
      <c r="R5888">
        <v>29003.493999999999</v>
      </c>
      <c r="S5888">
        <v>28776.108</v>
      </c>
    </row>
    <row r="5889" spans="1:19" x14ac:dyDescent="0.3">
      <c r="A5889">
        <v>2021</v>
      </c>
      <c r="B5889">
        <v>9</v>
      </c>
      <c r="C5889">
        <v>3</v>
      </c>
      <c r="D5889">
        <v>8</v>
      </c>
      <c r="E5889">
        <v>30277.991999999998</v>
      </c>
      <c r="F5889">
        <v>1126.7639999999999</v>
      </c>
      <c r="G5889">
        <v>71.313999999999993</v>
      </c>
      <c r="H5889">
        <v>79.331999999999994</v>
      </c>
      <c r="I5889">
        <v>488.18</v>
      </c>
      <c r="J5889">
        <v>4.9000000000000004</v>
      </c>
      <c r="K5889">
        <v>9.7409999999999997</v>
      </c>
      <c r="L5889">
        <v>92.879000000000005</v>
      </c>
      <c r="M5889">
        <v>32079.788</v>
      </c>
      <c r="N5889">
        <v>3227.6860000000001</v>
      </c>
      <c r="O5889">
        <v>-27.452000000000002</v>
      </c>
      <c r="P5889">
        <v>4.1000000000000002E-2</v>
      </c>
      <c r="Q5889">
        <v>270.95499999999998</v>
      </c>
      <c r="R5889">
        <v>28879.511999999999</v>
      </c>
      <c r="S5889">
        <v>28608.558000000001</v>
      </c>
    </row>
    <row r="5890" spans="1:19" x14ac:dyDescent="0.3">
      <c r="A5890">
        <v>2021</v>
      </c>
      <c r="B5890">
        <v>9</v>
      </c>
      <c r="C5890">
        <v>3</v>
      </c>
      <c r="D5890">
        <v>9</v>
      </c>
      <c r="E5890">
        <v>32917.114000000001</v>
      </c>
      <c r="F5890">
        <v>1077.816</v>
      </c>
      <c r="G5890">
        <v>77.274000000000001</v>
      </c>
      <c r="H5890">
        <v>84.554000000000002</v>
      </c>
      <c r="I5890">
        <v>601.69799999999998</v>
      </c>
      <c r="J5890">
        <v>5.4370000000000003</v>
      </c>
      <c r="K5890">
        <v>12.217000000000001</v>
      </c>
      <c r="L5890">
        <v>93.677000000000007</v>
      </c>
      <c r="M5890">
        <v>34792.514000000003</v>
      </c>
      <c r="N5890">
        <v>5685.0870000000004</v>
      </c>
      <c r="O5890">
        <v>-73.805000000000007</v>
      </c>
      <c r="P5890">
        <v>1.0940000000000001</v>
      </c>
      <c r="Q5890">
        <v>312.24200000000002</v>
      </c>
      <c r="R5890">
        <v>29180.136999999999</v>
      </c>
      <c r="S5890">
        <v>28867.895</v>
      </c>
    </row>
    <row r="5891" spans="1:19" x14ac:dyDescent="0.3">
      <c r="A5891">
        <v>2021</v>
      </c>
      <c r="B5891">
        <v>9</v>
      </c>
      <c r="C5891">
        <v>3</v>
      </c>
      <c r="D5891">
        <v>10</v>
      </c>
      <c r="E5891">
        <v>35555.214</v>
      </c>
      <c r="F5891">
        <v>1020.477</v>
      </c>
      <c r="G5891">
        <v>85.918999999999997</v>
      </c>
      <c r="H5891">
        <v>90.712000000000003</v>
      </c>
      <c r="I5891">
        <v>568.28399999999999</v>
      </c>
      <c r="J5891">
        <v>5.7370000000000001</v>
      </c>
      <c r="K5891">
        <v>23.689</v>
      </c>
      <c r="L5891">
        <v>94.168000000000006</v>
      </c>
      <c r="M5891">
        <v>37358.281000000003</v>
      </c>
      <c r="N5891">
        <v>7622.4480000000003</v>
      </c>
      <c r="O5891">
        <v>-104.771</v>
      </c>
      <c r="P5891">
        <v>1.337</v>
      </c>
      <c r="Q5891">
        <v>345.84399999999999</v>
      </c>
      <c r="R5891">
        <v>29839.267</v>
      </c>
      <c r="S5891">
        <v>29493.422999999999</v>
      </c>
    </row>
    <row r="5892" spans="1:19" x14ac:dyDescent="0.3">
      <c r="A5892">
        <v>2021</v>
      </c>
      <c r="B5892">
        <v>9</v>
      </c>
      <c r="C5892">
        <v>3</v>
      </c>
      <c r="D5892">
        <v>11</v>
      </c>
      <c r="E5892">
        <v>37824.127</v>
      </c>
      <c r="F5892">
        <v>974.23299999999995</v>
      </c>
      <c r="G5892">
        <v>94.31</v>
      </c>
      <c r="H5892">
        <v>97.685000000000002</v>
      </c>
      <c r="I5892">
        <v>483.69600000000003</v>
      </c>
      <c r="J5892">
        <v>5.8719999999999999</v>
      </c>
      <c r="K5892">
        <v>28.841000000000001</v>
      </c>
      <c r="L5892">
        <v>94.468999999999994</v>
      </c>
      <c r="M5892">
        <v>39508.921000000002</v>
      </c>
      <c r="N5892">
        <v>8855.4840000000004</v>
      </c>
      <c r="O5892">
        <v>-81.569999999999993</v>
      </c>
      <c r="P5892">
        <v>1.9790000000000001</v>
      </c>
      <c r="Q5892">
        <v>375.26400000000001</v>
      </c>
      <c r="R5892">
        <v>30733.027999999998</v>
      </c>
      <c r="S5892">
        <v>30357.763999999999</v>
      </c>
    </row>
    <row r="5893" spans="1:19" x14ac:dyDescent="0.3">
      <c r="A5893">
        <v>2021</v>
      </c>
      <c r="B5893">
        <v>9</v>
      </c>
      <c r="C5893">
        <v>3</v>
      </c>
      <c r="D5893">
        <v>12</v>
      </c>
      <c r="E5893">
        <v>39617.898000000001</v>
      </c>
      <c r="F5893">
        <v>887.39200000000005</v>
      </c>
      <c r="G5893">
        <v>102.622</v>
      </c>
      <c r="H5893">
        <v>104.751</v>
      </c>
      <c r="I5893">
        <v>447.51600000000002</v>
      </c>
      <c r="J5893">
        <v>5.8419999999999996</v>
      </c>
      <c r="K5893">
        <v>18.875</v>
      </c>
      <c r="L5893">
        <v>94.662000000000006</v>
      </c>
      <c r="M5893">
        <v>41176.936000000002</v>
      </c>
      <c r="N5893">
        <v>9476.9789999999994</v>
      </c>
      <c r="O5893">
        <v>-35.353999999999999</v>
      </c>
      <c r="P5893">
        <v>4.9820000000000002</v>
      </c>
      <c r="Q5893">
        <v>395.94600000000003</v>
      </c>
      <c r="R5893">
        <v>31730.328000000001</v>
      </c>
      <c r="S5893">
        <v>31334.381000000001</v>
      </c>
    </row>
    <row r="5894" spans="1:19" x14ac:dyDescent="0.3">
      <c r="A5894">
        <v>2021</v>
      </c>
      <c r="B5894">
        <v>9</v>
      </c>
      <c r="C5894">
        <v>3</v>
      </c>
      <c r="D5894">
        <v>13</v>
      </c>
      <c r="E5894">
        <v>41578.036999999997</v>
      </c>
      <c r="F5894">
        <v>805.36199999999997</v>
      </c>
      <c r="G5894">
        <v>111.25</v>
      </c>
      <c r="H5894">
        <v>110.664</v>
      </c>
      <c r="I5894">
        <v>423.50099999999998</v>
      </c>
      <c r="J5894">
        <v>5.7359999999999998</v>
      </c>
      <c r="K5894">
        <v>17.169</v>
      </c>
      <c r="L5894">
        <v>94.843000000000004</v>
      </c>
      <c r="M5894">
        <v>43035.313000000002</v>
      </c>
      <c r="N5894">
        <v>9443.0370000000003</v>
      </c>
      <c r="O5894">
        <v>-14.366</v>
      </c>
      <c r="P5894">
        <v>5.5819999999999999</v>
      </c>
      <c r="Q5894">
        <v>415.96800000000002</v>
      </c>
      <c r="R5894">
        <v>33601.06</v>
      </c>
      <c r="S5894">
        <v>33185.091999999997</v>
      </c>
    </row>
    <row r="5895" spans="1:19" x14ac:dyDescent="0.3">
      <c r="A5895">
        <v>2021</v>
      </c>
      <c r="B5895">
        <v>9</v>
      </c>
      <c r="C5895">
        <v>3</v>
      </c>
      <c r="D5895">
        <v>14</v>
      </c>
      <c r="E5895">
        <v>42748.802000000003</v>
      </c>
      <c r="F5895">
        <v>758.27800000000002</v>
      </c>
      <c r="G5895">
        <v>117.236</v>
      </c>
      <c r="H5895">
        <v>117.42400000000001</v>
      </c>
      <c r="I5895">
        <v>351.24599999999998</v>
      </c>
      <c r="J5895">
        <v>5.0949999999999998</v>
      </c>
      <c r="K5895">
        <v>-6.3979999999999997</v>
      </c>
      <c r="L5895">
        <v>94.94</v>
      </c>
      <c r="M5895">
        <v>44069.385999999999</v>
      </c>
      <c r="N5895">
        <v>8831.4930000000004</v>
      </c>
      <c r="O5895">
        <v>-4.6390000000000002</v>
      </c>
      <c r="P5895">
        <v>3.0750000000000002</v>
      </c>
      <c r="Q5895">
        <v>434.154</v>
      </c>
      <c r="R5895">
        <v>35239.455999999998</v>
      </c>
      <c r="S5895">
        <v>34805.302000000003</v>
      </c>
    </row>
    <row r="5896" spans="1:19" x14ac:dyDescent="0.3">
      <c r="A5896">
        <v>2021</v>
      </c>
      <c r="B5896">
        <v>9</v>
      </c>
      <c r="C5896">
        <v>3</v>
      </c>
      <c r="D5896">
        <v>15</v>
      </c>
      <c r="E5896">
        <v>43544.220999999998</v>
      </c>
      <c r="F5896">
        <v>739.577</v>
      </c>
      <c r="G5896">
        <v>122.09</v>
      </c>
      <c r="H5896">
        <v>120.967</v>
      </c>
      <c r="I5896">
        <v>284.096</v>
      </c>
      <c r="J5896">
        <v>4.0839999999999996</v>
      </c>
      <c r="K5896">
        <v>-14.58</v>
      </c>
      <c r="L5896">
        <v>95</v>
      </c>
      <c r="M5896">
        <v>44773.364000000001</v>
      </c>
      <c r="N5896">
        <v>7529.78</v>
      </c>
      <c r="O5896">
        <v>-0.47399999999999998</v>
      </c>
      <c r="P5896">
        <v>5.4569999999999999</v>
      </c>
      <c r="Q5896">
        <v>445.34699999999998</v>
      </c>
      <c r="R5896">
        <v>37238.601000000002</v>
      </c>
      <c r="S5896">
        <v>36793.254000000001</v>
      </c>
    </row>
    <row r="5897" spans="1:19" x14ac:dyDescent="0.3">
      <c r="A5897">
        <v>2021</v>
      </c>
      <c r="B5897">
        <v>9</v>
      </c>
      <c r="C5897">
        <v>3</v>
      </c>
      <c r="D5897">
        <v>16</v>
      </c>
      <c r="E5897">
        <v>43428.370999999999</v>
      </c>
      <c r="F5897">
        <v>705.43600000000004</v>
      </c>
      <c r="G5897">
        <v>124.328</v>
      </c>
      <c r="H5897">
        <v>125.557</v>
      </c>
      <c r="I5897">
        <v>91.177000000000007</v>
      </c>
      <c r="J5897">
        <v>1.821</v>
      </c>
      <c r="K5897">
        <v>-93.177000000000007</v>
      </c>
      <c r="L5897">
        <v>95.013000000000005</v>
      </c>
      <c r="M5897">
        <v>44354.197999999997</v>
      </c>
      <c r="N5897">
        <v>5561.9790000000003</v>
      </c>
      <c r="O5897">
        <v>3.1869999999999998</v>
      </c>
      <c r="P5897">
        <v>7.9450000000000003</v>
      </c>
      <c r="Q5897">
        <v>444.36500000000001</v>
      </c>
      <c r="R5897">
        <v>38781.087</v>
      </c>
      <c r="S5897">
        <v>38336.722000000002</v>
      </c>
    </row>
    <row r="5898" spans="1:19" x14ac:dyDescent="0.3">
      <c r="A5898">
        <v>2021</v>
      </c>
      <c r="B5898">
        <v>9</v>
      </c>
      <c r="C5898">
        <v>3</v>
      </c>
      <c r="D5898">
        <v>17</v>
      </c>
      <c r="E5898">
        <v>42083.5</v>
      </c>
      <c r="F5898">
        <v>701.83500000000004</v>
      </c>
      <c r="G5898">
        <v>124.46</v>
      </c>
      <c r="H5898">
        <v>123.387</v>
      </c>
      <c r="I5898">
        <v>98.588999999999999</v>
      </c>
      <c r="J5898">
        <v>2.069</v>
      </c>
      <c r="K5898">
        <v>-136.00800000000001</v>
      </c>
      <c r="L5898">
        <v>94.959000000000003</v>
      </c>
      <c r="M5898">
        <v>42968.332000000002</v>
      </c>
      <c r="N5898">
        <v>3077.0079999999998</v>
      </c>
      <c r="O5898">
        <v>29.568000000000001</v>
      </c>
      <c r="P5898">
        <v>9.6959999999999997</v>
      </c>
      <c r="Q5898">
        <v>429.411</v>
      </c>
      <c r="R5898">
        <v>39852.059000000001</v>
      </c>
      <c r="S5898">
        <v>39422.648000000001</v>
      </c>
    </row>
    <row r="5899" spans="1:19" x14ac:dyDescent="0.3">
      <c r="A5899">
        <v>2021</v>
      </c>
      <c r="B5899">
        <v>9</v>
      </c>
      <c r="C5899">
        <v>3</v>
      </c>
      <c r="D5899">
        <v>18</v>
      </c>
      <c r="E5899">
        <v>39749.773999999998</v>
      </c>
      <c r="F5899">
        <v>736.18299999999999</v>
      </c>
      <c r="G5899">
        <v>120.624</v>
      </c>
      <c r="H5899">
        <v>114.999</v>
      </c>
      <c r="I5899">
        <v>124.655</v>
      </c>
      <c r="J5899">
        <v>2.0009999999999999</v>
      </c>
      <c r="K5899">
        <v>-130.53</v>
      </c>
      <c r="L5899">
        <v>94.798000000000002</v>
      </c>
      <c r="M5899">
        <v>40691.879999999997</v>
      </c>
      <c r="N5899">
        <v>700.76900000000001</v>
      </c>
      <c r="O5899">
        <v>79.617000000000004</v>
      </c>
      <c r="P5899">
        <v>0.92800000000000005</v>
      </c>
      <c r="Q5899">
        <v>397.34899999999999</v>
      </c>
      <c r="R5899">
        <v>39910.565999999999</v>
      </c>
      <c r="S5899">
        <v>39513.216999999997</v>
      </c>
    </row>
    <row r="5900" spans="1:19" x14ac:dyDescent="0.3">
      <c r="A5900">
        <v>2021</v>
      </c>
      <c r="B5900">
        <v>9</v>
      </c>
      <c r="C5900">
        <v>3</v>
      </c>
      <c r="D5900">
        <v>19</v>
      </c>
      <c r="E5900">
        <v>39117.26</v>
      </c>
      <c r="F5900">
        <v>769.66300000000001</v>
      </c>
      <c r="G5900">
        <v>114.34</v>
      </c>
      <c r="H5900">
        <v>107.12</v>
      </c>
      <c r="I5900">
        <v>137.489</v>
      </c>
      <c r="J5900">
        <v>1.8859999999999999</v>
      </c>
      <c r="K5900">
        <v>-128.13200000000001</v>
      </c>
      <c r="L5900">
        <v>94.718999999999994</v>
      </c>
      <c r="M5900">
        <v>40100.006999999998</v>
      </c>
      <c r="N5900">
        <v>9.843</v>
      </c>
      <c r="O5900">
        <v>92.028000000000006</v>
      </c>
      <c r="P5900">
        <v>5.7210000000000001</v>
      </c>
      <c r="Q5900">
        <v>354.58100000000002</v>
      </c>
      <c r="R5900">
        <v>39992.415000000001</v>
      </c>
      <c r="S5900">
        <v>39637.834999999999</v>
      </c>
    </row>
    <row r="5901" spans="1:19" x14ac:dyDescent="0.3">
      <c r="A5901">
        <v>2021</v>
      </c>
      <c r="B5901">
        <v>9</v>
      </c>
      <c r="C5901">
        <v>3</v>
      </c>
      <c r="D5901">
        <v>20</v>
      </c>
      <c r="E5901">
        <v>37902.982000000004</v>
      </c>
      <c r="F5901">
        <v>829.94600000000003</v>
      </c>
      <c r="G5901">
        <v>108.047</v>
      </c>
      <c r="H5901">
        <v>104.399</v>
      </c>
      <c r="I5901">
        <v>165.87</v>
      </c>
      <c r="J5901">
        <v>3.3860000000000001</v>
      </c>
      <c r="K5901">
        <v>-129.315</v>
      </c>
      <c r="L5901">
        <v>94.581000000000003</v>
      </c>
      <c r="M5901">
        <v>38971.849000000002</v>
      </c>
      <c r="N5901">
        <v>0</v>
      </c>
      <c r="O5901">
        <v>85.798000000000002</v>
      </c>
      <c r="P5901">
        <v>7.7169999999999996</v>
      </c>
      <c r="Q5901">
        <v>315.67500000000001</v>
      </c>
      <c r="R5901">
        <v>38878.332999999999</v>
      </c>
      <c r="S5901">
        <v>38562.658000000003</v>
      </c>
    </row>
    <row r="5902" spans="1:19" x14ac:dyDescent="0.3">
      <c r="A5902">
        <v>2021</v>
      </c>
      <c r="B5902">
        <v>9</v>
      </c>
      <c r="C5902">
        <v>3</v>
      </c>
      <c r="D5902">
        <v>21</v>
      </c>
      <c r="E5902">
        <v>34921.544999999998</v>
      </c>
      <c r="F5902">
        <v>908.27200000000005</v>
      </c>
      <c r="G5902">
        <v>101.271</v>
      </c>
      <c r="H5902">
        <v>98.793000000000006</v>
      </c>
      <c r="I5902">
        <v>599.99599999999998</v>
      </c>
      <c r="J5902">
        <v>6.1710000000000003</v>
      </c>
      <c r="K5902">
        <v>-30.218</v>
      </c>
      <c r="L5902">
        <v>94.128</v>
      </c>
      <c r="M5902">
        <v>36598.686999999998</v>
      </c>
      <c r="N5902">
        <v>0</v>
      </c>
      <c r="O5902">
        <v>0</v>
      </c>
      <c r="P5902">
        <v>2.8759999999999999</v>
      </c>
      <c r="Q5902">
        <v>284.90899999999999</v>
      </c>
      <c r="R5902">
        <v>36595.811999999998</v>
      </c>
      <c r="S5902">
        <v>36310.902999999998</v>
      </c>
    </row>
    <row r="5903" spans="1:19" x14ac:dyDescent="0.3">
      <c r="A5903">
        <v>2021</v>
      </c>
      <c r="B5903">
        <v>9</v>
      </c>
      <c r="C5903">
        <v>3</v>
      </c>
      <c r="D5903">
        <v>22</v>
      </c>
      <c r="E5903">
        <v>31205.694</v>
      </c>
      <c r="F5903">
        <v>1057.3130000000001</v>
      </c>
      <c r="G5903">
        <v>94.257999999999996</v>
      </c>
      <c r="H5903">
        <v>92.18</v>
      </c>
      <c r="I5903">
        <v>669.53200000000004</v>
      </c>
      <c r="J5903">
        <v>5.7759999999999998</v>
      </c>
      <c r="K5903">
        <v>17.818000000000001</v>
      </c>
      <c r="L5903">
        <v>93.236000000000004</v>
      </c>
      <c r="M5903">
        <v>33141.548999999999</v>
      </c>
      <c r="N5903">
        <v>0</v>
      </c>
      <c r="O5903">
        <v>0</v>
      </c>
      <c r="P5903">
        <v>-11.648</v>
      </c>
      <c r="Q5903">
        <v>255.29300000000001</v>
      </c>
      <c r="R5903">
        <v>33153.196000000004</v>
      </c>
      <c r="S5903">
        <v>32897.902999999998</v>
      </c>
    </row>
    <row r="5904" spans="1:19" x14ac:dyDescent="0.3">
      <c r="A5904">
        <v>2021</v>
      </c>
      <c r="B5904">
        <v>9</v>
      </c>
      <c r="C5904">
        <v>3</v>
      </c>
      <c r="D5904">
        <v>23</v>
      </c>
      <c r="E5904">
        <v>28129.335999999999</v>
      </c>
      <c r="F5904">
        <v>1220.4829999999999</v>
      </c>
      <c r="G5904">
        <v>86.972999999999999</v>
      </c>
      <c r="H5904">
        <v>86.709000000000003</v>
      </c>
      <c r="I5904">
        <v>1123.501</v>
      </c>
      <c r="J5904">
        <v>4.9880000000000004</v>
      </c>
      <c r="K5904">
        <v>43.088000000000001</v>
      </c>
      <c r="L5904">
        <v>91.453000000000003</v>
      </c>
      <c r="M5904">
        <v>30699.559000000001</v>
      </c>
      <c r="N5904">
        <v>0</v>
      </c>
      <c r="O5904">
        <v>0</v>
      </c>
      <c r="P5904">
        <v>-16.803999999999998</v>
      </c>
      <c r="Q5904">
        <v>222.40100000000001</v>
      </c>
      <c r="R5904">
        <v>30716.362000000001</v>
      </c>
      <c r="S5904">
        <v>30493.960999999999</v>
      </c>
    </row>
    <row r="5905" spans="1:19" x14ac:dyDescent="0.3">
      <c r="A5905">
        <v>2021</v>
      </c>
      <c r="B5905">
        <v>9</v>
      </c>
      <c r="C5905">
        <v>3</v>
      </c>
      <c r="D5905">
        <v>24</v>
      </c>
      <c r="E5905">
        <v>25558.004000000001</v>
      </c>
      <c r="F5905">
        <v>1436.7950000000001</v>
      </c>
      <c r="G5905">
        <v>79.906999999999996</v>
      </c>
      <c r="H5905">
        <v>81.802999999999997</v>
      </c>
      <c r="I5905">
        <v>914.98099999999999</v>
      </c>
      <c r="J5905">
        <v>2.2050000000000001</v>
      </c>
      <c r="K5905">
        <v>49.652000000000001</v>
      </c>
      <c r="L5905">
        <v>89.784000000000006</v>
      </c>
      <c r="M5905">
        <v>28133.223000000002</v>
      </c>
      <c r="N5905">
        <v>0</v>
      </c>
      <c r="O5905">
        <v>0</v>
      </c>
      <c r="P5905">
        <v>-23.99</v>
      </c>
      <c r="Q5905">
        <v>194.58199999999999</v>
      </c>
      <c r="R5905">
        <v>28157.213</v>
      </c>
      <c r="S5905">
        <v>27962.631000000001</v>
      </c>
    </row>
    <row r="5906" spans="1:19" x14ac:dyDescent="0.3">
      <c r="A5906">
        <v>2021</v>
      </c>
      <c r="B5906">
        <v>9</v>
      </c>
      <c r="C5906">
        <v>4</v>
      </c>
      <c r="D5906">
        <v>1</v>
      </c>
      <c r="E5906">
        <v>22192.988000000001</v>
      </c>
      <c r="F5906">
        <v>1587.903</v>
      </c>
      <c r="G5906">
        <v>67.25</v>
      </c>
      <c r="H5906">
        <v>77.787000000000006</v>
      </c>
      <c r="I5906">
        <v>776.048</v>
      </c>
      <c r="J5906">
        <v>2.1859999999999999</v>
      </c>
      <c r="K5906">
        <v>39.558</v>
      </c>
      <c r="L5906">
        <v>87.629000000000005</v>
      </c>
      <c r="M5906">
        <v>24764.098999999998</v>
      </c>
      <c r="N5906">
        <v>0</v>
      </c>
      <c r="O5906">
        <v>0</v>
      </c>
      <c r="P5906">
        <v>-20.152000000000001</v>
      </c>
      <c r="Q5906">
        <v>174.86</v>
      </c>
      <c r="R5906">
        <v>24784.251</v>
      </c>
      <c r="S5906">
        <v>24609.391</v>
      </c>
    </row>
    <row r="5907" spans="1:19" x14ac:dyDescent="0.3">
      <c r="A5907">
        <v>2021</v>
      </c>
      <c r="B5907">
        <v>9</v>
      </c>
      <c r="C5907">
        <v>4</v>
      </c>
      <c r="D5907">
        <v>2</v>
      </c>
      <c r="E5907">
        <v>21370.677</v>
      </c>
      <c r="F5907">
        <v>1653.9359999999999</v>
      </c>
      <c r="G5907">
        <v>63.555</v>
      </c>
      <c r="H5907">
        <v>74.762</v>
      </c>
      <c r="I5907">
        <v>521.38699999999994</v>
      </c>
      <c r="J5907">
        <v>2.2200000000000002</v>
      </c>
      <c r="K5907">
        <v>34.201999999999998</v>
      </c>
      <c r="L5907">
        <v>87.161000000000001</v>
      </c>
      <c r="M5907">
        <v>23744.344000000001</v>
      </c>
      <c r="N5907">
        <v>0</v>
      </c>
      <c r="O5907">
        <v>0</v>
      </c>
      <c r="P5907">
        <v>-14.465999999999999</v>
      </c>
      <c r="Q5907">
        <v>163.55600000000001</v>
      </c>
      <c r="R5907">
        <v>23758.81</v>
      </c>
      <c r="S5907">
        <v>23595.254000000001</v>
      </c>
    </row>
    <row r="5908" spans="1:19" x14ac:dyDescent="0.3">
      <c r="A5908">
        <v>2021</v>
      </c>
      <c r="B5908">
        <v>9</v>
      </c>
      <c r="C5908">
        <v>4</v>
      </c>
      <c r="D5908">
        <v>3</v>
      </c>
      <c r="E5908">
        <v>20997.663</v>
      </c>
      <c r="F5908">
        <v>1690.0429999999999</v>
      </c>
      <c r="G5908">
        <v>61.923000000000002</v>
      </c>
      <c r="H5908">
        <v>73.340999999999994</v>
      </c>
      <c r="I5908">
        <v>330.22199999999998</v>
      </c>
      <c r="J5908">
        <v>2.1920000000000002</v>
      </c>
      <c r="K5908">
        <v>30.408999999999999</v>
      </c>
      <c r="L5908">
        <v>86.968999999999994</v>
      </c>
      <c r="M5908">
        <v>23210.84</v>
      </c>
      <c r="N5908">
        <v>0</v>
      </c>
      <c r="O5908">
        <v>0</v>
      </c>
      <c r="P5908">
        <v>-8.4139999999999997</v>
      </c>
      <c r="Q5908">
        <v>157.93299999999999</v>
      </c>
      <c r="R5908">
        <v>23219.254000000001</v>
      </c>
      <c r="S5908">
        <v>23061.321</v>
      </c>
    </row>
    <row r="5909" spans="1:19" x14ac:dyDescent="0.3">
      <c r="A5909">
        <v>2021</v>
      </c>
      <c r="B5909">
        <v>9</v>
      </c>
      <c r="C5909">
        <v>4</v>
      </c>
      <c r="D5909">
        <v>4</v>
      </c>
      <c r="E5909">
        <v>21101.565999999999</v>
      </c>
      <c r="F5909">
        <v>1702.748</v>
      </c>
      <c r="G5909">
        <v>61.203000000000003</v>
      </c>
      <c r="H5909">
        <v>71.703999999999994</v>
      </c>
      <c r="I5909">
        <v>207.58500000000001</v>
      </c>
      <c r="J5909">
        <v>1.978</v>
      </c>
      <c r="K5909">
        <v>28.997</v>
      </c>
      <c r="L5909">
        <v>87.010999999999996</v>
      </c>
      <c r="M5909">
        <v>23201.591</v>
      </c>
      <c r="N5909">
        <v>0</v>
      </c>
      <c r="O5909">
        <v>0</v>
      </c>
      <c r="P5909">
        <v>-5.6689999999999996</v>
      </c>
      <c r="Q5909">
        <v>155.60900000000001</v>
      </c>
      <c r="R5909">
        <v>23207.26</v>
      </c>
      <c r="S5909">
        <v>23051.65</v>
      </c>
    </row>
    <row r="5910" spans="1:19" x14ac:dyDescent="0.3">
      <c r="A5910">
        <v>2021</v>
      </c>
      <c r="B5910">
        <v>9</v>
      </c>
      <c r="C5910">
        <v>4</v>
      </c>
      <c r="D5910">
        <v>5</v>
      </c>
      <c r="E5910">
        <v>22239.708999999999</v>
      </c>
      <c r="F5910">
        <v>1625.242</v>
      </c>
      <c r="G5910">
        <v>61.720999999999997</v>
      </c>
      <c r="H5910">
        <v>70.936999999999998</v>
      </c>
      <c r="I5910">
        <v>119.679</v>
      </c>
      <c r="J5910">
        <v>1.9810000000000001</v>
      </c>
      <c r="K5910">
        <v>13.071999999999999</v>
      </c>
      <c r="L5910">
        <v>87.632999999999996</v>
      </c>
      <c r="M5910">
        <v>24158.252</v>
      </c>
      <c r="N5910">
        <v>0</v>
      </c>
      <c r="O5910">
        <v>0</v>
      </c>
      <c r="P5910">
        <v>-6.3710000000000004</v>
      </c>
      <c r="Q5910">
        <v>159.13200000000001</v>
      </c>
      <c r="R5910">
        <v>24164.623</v>
      </c>
      <c r="S5910">
        <v>24005.491000000002</v>
      </c>
    </row>
    <row r="5911" spans="1:19" x14ac:dyDescent="0.3">
      <c r="A5911">
        <v>2021</v>
      </c>
      <c r="B5911">
        <v>9</v>
      </c>
      <c r="C5911">
        <v>4</v>
      </c>
      <c r="D5911">
        <v>6</v>
      </c>
      <c r="E5911">
        <v>24365.978999999999</v>
      </c>
      <c r="F5911">
        <v>1521.914</v>
      </c>
      <c r="G5911">
        <v>63.564</v>
      </c>
      <c r="H5911">
        <v>70.626000000000005</v>
      </c>
      <c r="I5911">
        <v>75.995999999999995</v>
      </c>
      <c r="J5911">
        <v>2.302</v>
      </c>
      <c r="K5911">
        <v>6.5069999999999997</v>
      </c>
      <c r="L5911">
        <v>88.884</v>
      </c>
      <c r="M5911">
        <v>26132.207999999999</v>
      </c>
      <c r="N5911">
        <v>14.286</v>
      </c>
      <c r="O5911">
        <v>0</v>
      </c>
      <c r="P5911">
        <v>-1.9990000000000001</v>
      </c>
      <c r="Q5911">
        <v>167.053</v>
      </c>
      <c r="R5911">
        <v>26119.921999999999</v>
      </c>
      <c r="S5911">
        <v>25952.868999999999</v>
      </c>
    </row>
    <row r="5912" spans="1:19" x14ac:dyDescent="0.3">
      <c r="A5912">
        <v>2021</v>
      </c>
      <c r="B5912">
        <v>9</v>
      </c>
      <c r="C5912">
        <v>4</v>
      </c>
      <c r="D5912">
        <v>7</v>
      </c>
      <c r="E5912">
        <v>25810.763999999999</v>
      </c>
      <c r="F5912">
        <v>1477.7059999999999</v>
      </c>
      <c r="G5912">
        <v>65.722999999999999</v>
      </c>
      <c r="H5912">
        <v>71.216999999999999</v>
      </c>
      <c r="I5912">
        <v>79.161000000000001</v>
      </c>
      <c r="J5912">
        <v>2.62</v>
      </c>
      <c r="K5912">
        <v>15.237</v>
      </c>
      <c r="L5912">
        <v>89.745000000000005</v>
      </c>
      <c r="M5912">
        <v>27546.45</v>
      </c>
      <c r="N5912">
        <v>791.31799999999998</v>
      </c>
      <c r="O5912">
        <v>0</v>
      </c>
      <c r="P5912">
        <v>-0.75800000000000001</v>
      </c>
      <c r="Q5912">
        <v>186.23</v>
      </c>
      <c r="R5912">
        <v>26755.89</v>
      </c>
      <c r="S5912">
        <v>26569.66</v>
      </c>
    </row>
    <row r="5913" spans="1:19" x14ac:dyDescent="0.3">
      <c r="A5913">
        <v>2021</v>
      </c>
      <c r="B5913">
        <v>9</v>
      </c>
      <c r="C5913">
        <v>4</v>
      </c>
      <c r="D5913">
        <v>8</v>
      </c>
      <c r="E5913">
        <v>27717.543000000001</v>
      </c>
      <c r="F5913">
        <v>1433.5619999999999</v>
      </c>
      <c r="G5913">
        <v>69.875</v>
      </c>
      <c r="H5913">
        <v>77.558000000000007</v>
      </c>
      <c r="I5913">
        <v>109.06699999999999</v>
      </c>
      <c r="J5913">
        <v>2.8879999999999999</v>
      </c>
      <c r="K5913">
        <v>10.877000000000001</v>
      </c>
      <c r="L5913">
        <v>91.402000000000001</v>
      </c>
      <c r="M5913">
        <v>29442.897000000001</v>
      </c>
      <c r="N5913">
        <v>3227.6860000000001</v>
      </c>
      <c r="O5913">
        <v>-27.452000000000002</v>
      </c>
      <c r="P5913">
        <v>4.1000000000000002E-2</v>
      </c>
      <c r="Q5913">
        <v>217.512</v>
      </c>
      <c r="R5913">
        <v>26242.620999999999</v>
      </c>
      <c r="S5913">
        <v>26025.109</v>
      </c>
    </row>
    <row r="5914" spans="1:19" x14ac:dyDescent="0.3">
      <c r="A5914">
        <v>2021</v>
      </c>
      <c r="B5914">
        <v>9</v>
      </c>
      <c r="C5914">
        <v>4</v>
      </c>
      <c r="D5914">
        <v>9</v>
      </c>
      <c r="E5914">
        <v>29641.755000000001</v>
      </c>
      <c r="F5914">
        <v>1341.8979999999999</v>
      </c>
      <c r="G5914">
        <v>76.228999999999999</v>
      </c>
      <c r="H5914">
        <v>82.117999999999995</v>
      </c>
      <c r="I5914">
        <v>148.09700000000001</v>
      </c>
      <c r="J5914">
        <v>3.0950000000000002</v>
      </c>
      <c r="K5914">
        <v>11.670999999999999</v>
      </c>
      <c r="L5914">
        <v>92.757999999999996</v>
      </c>
      <c r="M5914">
        <v>31321.39</v>
      </c>
      <c r="N5914">
        <v>5685.0870000000004</v>
      </c>
      <c r="O5914">
        <v>-73.805000000000007</v>
      </c>
      <c r="P5914">
        <v>1.0940000000000001</v>
      </c>
      <c r="Q5914">
        <v>251.16399999999999</v>
      </c>
      <c r="R5914">
        <v>25709.012999999999</v>
      </c>
      <c r="S5914">
        <v>25457.848999999998</v>
      </c>
    </row>
    <row r="5915" spans="1:19" x14ac:dyDescent="0.3">
      <c r="A5915">
        <v>2021</v>
      </c>
      <c r="B5915">
        <v>9</v>
      </c>
      <c r="C5915">
        <v>4</v>
      </c>
      <c r="D5915">
        <v>10</v>
      </c>
      <c r="E5915">
        <v>31592.68</v>
      </c>
      <c r="F5915">
        <v>1245.6990000000001</v>
      </c>
      <c r="G5915">
        <v>82.302999999999997</v>
      </c>
      <c r="H5915">
        <v>87.59</v>
      </c>
      <c r="I5915">
        <v>183.595</v>
      </c>
      <c r="J5915">
        <v>3.2829999999999999</v>
      </c>
      <c r="K5915">
        <v>20.494</v>
      </c>
      <c r="L5915">
        <v>93.433999999999997</v>
      </c>
      <c r="M5915">
        <v>33226.775000000001</v>
      </c>
      <c r="N5915">
        <v>7622.4480000000003</v>
      </c>
      <c r="O5915">
        <v>-104.771</v>
      </c>
      <c r="P5915">
        <v>1.337</v>
      </c>
      <c r="Q5915">
        <v>279.66399999999999</v>
      </c>
      <c r="R5915">
        <v>25707.760999999999</v>
      </c>
      <c r="S5915">
        <v>25428.097000000002</v>
      </c>
    </row>
    <row r="5916" spans="1:19" x14ac:dyDescent="0.3">
      <c r="A5916">
        <v>2021</v>
      </c>
      <c r="B5916">
        <v>9</v>
      </c>
      <c r="C5916">
        <v>4</v>
      </c>
      <c r="D5916">
        <v>11</v>
      </c>
      <c r="E5916">
        <v>33270.381999999998</v>
      </c>
      <c r="F5916">
        <v>1173.376</v>
      </c>
      <c r="G5916">
        <v>89.974999999999994</v>
      </c>
      <c r="H5916">
        <v>93.94</v>
      </c>
      <c r="I5916">
        <v>236.779</v>
      </c>
      <c r="J5916">
        <v>3.4590000000000001</v>
      </c>
      <c r="K5916">
        <v>23.332000000000001</v>
      </c>
      <c r="L5916">
        <v>93.816999999999993</v>
      </c>
      <c r="M5916">
        <v>34895.084000000003</v>
      </c>
      <c r="N5916">
        <v>8855.4840000000004</v>
      </c>
      <c r="O5916">
        <v>-81.569999999999993</v>
      </c>
      <c r="P5916">
        <v>1.9790000000000001</v>
      </c>
      <c r="Q5916">
        <v>304.64299999999997</v>
      </c>
      <c r="R5916">
        <v>26119.190999999999</v>
      </c>
      <c r="S5916">
        <v>25814.547999999999</v>
      </c>
    </row>
    <row r="5917" spans="1:19" x14ac:dyDescent="0.3">
      <c r="A5917">
        <v>2021</v>
      </c>
      <c r="B5917">
        <v>9</v>
      </c>
      <c r="C5917">
        <v>4</v>
      </c>
      <c r="D5917">
        <v>12</v>
      </c>
      <c r="E5917">
        <v>34671.235000000001</v>
      </c>
      <c r="F5917">
        <v>1068.973</v>
      </c>
      <c r="G5917">
        <v>97.26</v>
      </c>
      <c r="H5917">
        <v>100.26600000000001</v>
      </c>
      <c r="I5917">
        <v>278.48500000000001</v>
      </c>
      <c r="J5917">
        <v>3.6019999999999999</v>
      </c>
      <c r="K5917">
        <v>14.175000000000001</v>
      </c>
      <c r="L5917">
        <v>94.082999999999998</v>
      </c>
      <c r="M5917">
        <v>36230.817000000003</v>
      </c>
      <c r="N5917">
        <v>9476.9789999999994</v>
      </c>
      <c r="O5917">
        <v>-35.353999999999999</v>
      </c>
      <c r="P5917">
        <v>4.9820000000000002</v>
      </c>
      <c r="Q5917">
        <v>324.88099999999997</v>
      </c>
      <c r="R5917">
        <v>26784.208999999999</v>
      </c>
      <c r="S5917">
        <v>26459.328000000001</v>
      </c>
    </row>
    <row r="5918" spans="1:19" x14ac:dyDescent="0.3">
      <c r="A5918">
        <v>2021</v>
      </c>
      <c r="B5918">
        <v>9</v>
      </c>
      <c r="C5918">
        <v>4</v>
      </c>
      <c r="D5918">
        <v>13</v>
      </c>
      <c r="E5918">
        <v>36164.440999999999</v>
      </c>
      <c r="F5918">
        <v>976.82299999999998</v>
      </c>
      <c r="G5918">
        <v>103.14</v>
      </c>
      <c r="H5918">
        <v>105.276</v>
      </c>
      <c r="I5918">
        <v>291.09500000000003</v>
      </c>
      <c r="J5918">
        <v>3.601</v>
      </c>
      <c r="K5918">
        <v>12.94</v>
      </c>
      <c r="L5918">
        <v>94.338999999999999</v>
      </c>
      <c r="M5918">
        <v>37648.514000000003</v>
      </c>
      <c r="N5918">
        <v>9443.0370000000003</v>
      </c>
      <c r="O5918">
        <v>-14.366</v>
      </c>
      <c r="P5918">
        <v>5.5819999999999999</v>
      </c>
      <c r="Q5918">
        <v>341.35</v>
      </c>
      <c r="R5918">
        <v>28214.260999999999</v>
      </c>
      <c r="S5918">
        <v>27872.911</v>
      </c>
    </row>
    <row r="5919" spans="1:19" x14ac:dyDescent="0.3">
      <c r="A5919">
        <v>2021</v>
      </c>
      <c r="B5919">
        <v>9</v>
      </c>
      <c r="C5919">
        <v>4</v>
      </c>
      <c r="D5919">
        <v>14</v>
      </c>
      <c r="E5919">
        <v>37410.879000000001</v>
      </c>
      <c r="F5919">
        <v>913.36699999999996</v>
      </c>
      <c r="G5919">
        <v>108.538</v>
      </c>
      <c r="H5919">
        <v>111.292</v>
      </c>
      <c r="I5919">
        <v>281.34899999999999</v>
      </c>
      <c r="J5919">
        <v>3.157</v>
      </c>
      <c r="K5919">
        <v>-5.5430000000000001</v>
      </c>
      <c r="L5919">
        <v>94.533000000000001</v>
      </c>
      <c r="M5919">
        <v>38809.034</v>
      </c>
      <c r="N5919">
        <v>8831.4930000000004</v>
      </c>
      <c r="O5919">
        <v>-4.6390000000000002</v>
      </c>
      <c r="P5919">
        <v>3.0750000000000002</v>
      </c>
      <c r="Q5919">
        <v>355.27100000000002</v>
      </c>
      <c r="R5919">
        <v>29979.105</v>
      </c>
      <c r="S5919">
        <v>29623.833999999999</v>
      </c>
    </row>
    <row r="5920" spans="1:19" x14ac:dyDescent="0.3">
      <c r="A5920">
        <v>2021</v>
      </c>
      <c r="B5920">
        <v>9</v>
      </c>
      <c r="C5920">
        <v>4</v>
      </c>
      <c r="D5920">
        <v>15</v>
      </c>
      <c r="E5920">
        <v>38291.572999999997</v>
      </c>
      <c r="F5920">
        <v>883.923</v>
      </c>
      <c r="G5920">
        <v>113.699</v>
      </c>
      <c r="H5920">
        <v>114.483</v>
      </c>
      <c r="I5920">
        <v>270.17500000000001</v>
      </c>
      <c r="J5920">
        <v>2.6850000000000001</v>
      </c>
      <c r="K5920">
        <v>-11.535</v>
      </c>
      <c r="L5920">
        <v>94.646000000000001</v>
      </c>
      <c r="M5920">
        <v>39645.949999999997</v>
      </c>
      <c r="N5920">
        <v>7529.78</v>
      </c>
      <c r="O5920">
        <v>-0.47399999999999998</v>
      </c>
      <c r="P5920">
        <v>5.4569999999999999</v>
      </c>
      <c r="Q5920">
        <v>366.47199999999998</v>
      </c>
      <c r="R5920">
        <v>32111.187000000002</v>
      </c>
      <c r="S5920">
        <v>31744.714</v>
      </c>
    </row>
    <row r="5921" spans="1:19" x14ac:dyDescent="0.3">
      <c r="A5921">
        <v>2021</v>
      </c>
      <c r="B5921">
        <v>9</v>
      </c>
      <c r="C5921">
        <v>4</v>
      </c>
      <c r="D5921">
        <v>16</v>
      </c>
      <c r="E5921">
        <v>38362.883999999998</v>
      </c>
      <c r="F5921">
        <v>837.36699999999996</v>
      </c>
      <c r="G5921">
        <v>116.236</v>
      </c>
      <c r="H5921">
        <v>119.033</v>
      </c>
      <c r="I5921">
        <v>120.146</v>
      </c>
      <c r="J5921">
        <v>1.605</v>
      </c>
      <c r="K5921">
        <v>-75.248999999999995</v>
      </c>
      <c r="L5921">
        <v>94.668000000000006</v>
      </c>
      <c r="M5921">
        <v>39460.455999999998</v>
      </c>
      <c r="N5921">
        <v>5561.9790000000003</v>
      </c>
      <c r="O5921">
        <v>3.1869999999999998</v>
      </c>
      <c r="P5921">
        <v>7.9450000000000003</v>
      </c>
      <c r="Q5921">
        <v>372.55399999999997</v>
      </c>
      <c r="R5921">
        <v>33887.345000000001</v>
      </c>
      <c r="S5921">
        <v>33514.790999999997</v>
      </c>
    </row>
    <row r="5922" spans="1:19" x14ac:dyDescent="0.3">
      <c r="A5922">
        <v>2021</v>
      </c>
      <c r="B5922">
        <v>9</v>
      </c>
      <c r="C5922">
        <v>4</v>
      </c>
      <c r="D5922">
        <v>17</v>
      </c>
      <c r="E5922">
        <v>37301.284</v>
      </c>
      <c r="F5922">
        <v>811.66499999999996</v>
      </c>
      <c r="G5922">
        <v>115.81399999999999</v>
      </c>
      <c r="H5922">
        <v>117.315</v>
      </c>
      <c r="I5922">
        <v>125.048</v>
      </c>
      <c r="J5922">
        <v>1.504</v>
      </c>
      <c r="K5922">
        <v>-110.786</v>
      </c>
      <c r="L5922">
        <v>94.545000000000002</v>
      </c>
      <c r="M5922">
        <v>38340.574999999997</v>
      </c>
      <c r="N5922">
        <v>3077.0079999999998</v>
      </c>
      <c r="O5922">
        <v>29.568000000000001</v>
      </c>
      <c r="P5922">
        <v>9.6959999999999997</v>
      </c>
      <c r="Q5922">
        <v>370.58800000000002</v>
      </c>
      <c r="R5922">
        <v>35224.302000000003</v>
      </c>
      <c r="S5922">
        <v>34853.714</v>
      </c>
    </row>
    <row r="5923" spans="1:19" x14ac:dyDescent="0.3">
      <c r="A5923">
        <v>2021</v>
      </c>
      <c r="B5923">
        <v>9</v>
      </c>
      <c r="C5923">
        <v>4</v>
      </c>
      <c r="D5923">
        <v>18</v>
      </c>
      <c r="E5923">
        <v>35476.629000000001</v>
      </c>
      <c r="F5923">
        <v>825.70100000000002</v>
      </c>
      <c r="G5923">
        <v>113.919</v>
      </c>
      <c r="H5923">
        <v>110.76600000000001</v>
      </c>
      <c r="I5923">
        <v>126.42400000000001</v>
      </c>
      <c r="J5923">
        <v>1.413</v>
      </c>
      <c r="K5923">
        <v>-106.27800000000001</v>
      </c>
      <c r="L5923">
        <v>94.278999999999996</v>
      </c>
      <c r="M5923">
        <v>36528.934999999998</v>
      </c>
      <c r="N5923">
        <v>700.76900000000001</v>
      </c>
      <c r="O5923">
        <v>79.617000000000004</v>
      </c>
      <c r="P5923">
        <v>0.92800000000000005</v>
      </c>
      <c r="Q5923">
        <v>351.03800000000001</v>
      </c>
      <c r="R5923">
        <v>35747.620000000003</v>
      </c>
      <c r="S5923">
        <v>35396.582000000002</v>
      </c>
    </row>
    <row r="5924" spans="1:19" x14ac:dyDescent="0.3">
      <c r="A5924">
        <v>2021</v>
      </c>
      <c r="B5924">
        <v>9</v>
      </c>
      <c r="C5924">
        <v>4</v>
      </c>
      <c r="D5924">
        <v>19</v>
      </c>
      <c r="E5924">
        <v>35291.154000000002</v>
      </c>
      <c r="F5924">
        <v>850.54499999999996</v>
      </c>
      <c r="G5924">
        <v>107.467</v>
      </c>
      <c r="H5924">
        <v>104.357</v>
      </c>
      <c r="I5924">
        <v>140.63300000000001</v>
      </c>
      <c r="J5924">
        <v>1.3069999999999999</v>
      </c>
      <c r="K5924">
        <v>-104.295</v>
      </c>
      <c r="L5924">
        <v>94.227999999999994</v>
      </c>
      <c r="M5924">
        <v>36377.927000000003</v>
      </c>
      <c r="N5924">
        <v>9.843</v>
      </c>
      <c r="O5924">
        <v>92.028000000000006</v>
      </c>
      <c r="P5924">
        <v>5.7210000000000001</v>
      </c>
      <c r="Q5924">
        <v>322.584</v>
      </c>
      <c r="R5924">
        <v>36270.336000000003</v>
      </c>
      <c r="S5924">
        <v>35947.752</v>
      </c>
    </row>
    <row r="5925" spans="1:19" x14ac:dyDescent="0.3">
      <c r="A5925">
        <v>2021</v>
      </c>
      <c r="B5925">
        <v>9</v>
      </c>
      <c r="C5925">
        <v>4</v>
      </c>
      <c r="D5925">
        <v>20</v>
      </c>
      <c r="E5925">
        <v>34318.607000000004</v>
      </c>
      <c r="F5925">
        <v>905.10599999999999</v>
      </c>
      <c r="G5925">
        <v>101.973</v>
      </c>
      <c r="H5925">
        <v>101.911</v>
      </c>
      <c r="I5925">
        <v>205.107</v>
      </c>
      <c r="J5925">
        <v>1.6870000000000001</v>
      </c>
      <c r="K5925">
        <v>-105.25</v>
      </c>
      <c r="L5925">
        <v>94.061000000000007</v>
      </c>
      <c r="M5925">
        <v>35521.230000000003</v>
      </c>
      <c r="N5925">
        <v>0</v>
      </c>
      <c r="O5925">
        <v>85.798000000000002</v>
      </c>
      <c r="P5925">
        <v>7.7169999999999996</v>
      </c>
      <c r="Q5925">
        <v>294.20699999999999</v>
      </c>
      <c r="R5925">
        <v>35427.714</v>
      </c>
      <c r="S5925">
        <v>35133.508000000002</v>
      </c>
    </row>
    <row r="5926" spans="1:19" x14ac:dyDescent="0.3">
      <c r="A5926">
        <v>2021</v>
      </c>
      <c r="B5926">
        <v>9</v>
      </c>
      <c r="C5926">
        <v>4</v>
      </c>
      <c r="D5926">
        <v>21</v>
      </c>
      <c r="E5926">
        <v>31840.506000000001</v>
      </c>
      <c r="F5926">
        <v>977.41700000000003</v>
      </c>
      <c r="G5926">
        <v>95.766999999999996</v>
      </c>
      <c r="H5926">
        <v>97.174999999999997</v>
      </c>
      <c r="I5926">
        <v>429.49599999999998</v>
      </c>
      <c r="J5926">
        <v>2.3239999999999998</v>
      </c>
      <c r="K5926">
        <v>-24.652000000000001</v>
      </c>
      <c r="L5926">
        <v>93.555000000000007</v>
      </c>
      <c r="M5926">
        <v>33415.821000000004</v>
      </c>
      <c r="N5926">
        <v>0</v>
      </c>
      <c r="O5926">
        <v>0</v>
      </c>
      <c r="P5926">
        <v>2.8759999999999999</v>
      </c>
      <c r="Q5926">
        <v>267.68299999999999</v>
      </c>
      <c r="R5926">
        <v>33412.945</v>
      </c>
      <c r="S5926">
        <v>33145.262000000002</v>
      </c>
    </row>
    <row r="5927" spans="1:19" x14ac:dyDescent="0.3">
      <c r="A5927">
        <v>2021</v>
      </c>
      <c r="B5927">
        <v>9</v>
      </c>
      <c r="C5927">
        <v>4</v>
      </c>
      <c r="D5927">
        <v>22</v>
      </c>
      <c r="E5927">
        <v>28865.661</v>
      </c>
      <c r="F5927">
        <v>1112.8219999999999</v>
      </c>
      <c r="G5927">
        <v>88.298000000000002</v>
      </c>
      <c r="H5927">
        <v>91.13</v>
      </c>
      <c r="I5927">
        <v>471.82100000000003</v>
      </c>
      <c r="J5927">
        <v>2.1179999999999999</v>
      </c>
      <c r="K5927">
        <v>14.398999999999999</v>
      </c>
      <c r="L5927">
        <v>92.376999999999995</v>
      </c>
      <c r="M5927">
        <v>30650.329000000002</v>
      </c>
      <c r="N5927">
        <v>0</v>
      </c>
      <c r="O5927">
        <v>0</v>
      </c>
      <c r="P5927">
        <v>-11.648</v>
      </c>
      <c r="Q5927">
        <v>242.19900000000001</v>
      </c>
      <c r="R5927">
        <v>30661.976999999999</v>
      </c>
      <c r="S5927">
        <v>30419.776999999998</v>
      </c>
    </row>
    <row r="5928" spans="1:19" x14ac:dyDescent="0.3">
      <c r="A5928">
        <v>2021</v>
      </c>
      <c r="B5928">
        <v>9</v>
      </c>
      <c r="C5928">
        <v>4</v>
      </c>
      <c r="D5928">
        <v>23</v>
      </c>
      <c r="E5928">
        <v>25873.366999999998</v>
      </c>
      <c r="F5928">
        <v>1267.325</v>
      </c>
      <c r="G5928">
        <v>80.564999999999998</v>
      </c>
      <c r="H5928">
        <v>85.643000000000001</v>
      </c>
      <c r="I5928">
        <v>583.24</v>
      </c>
      <c r="J5928">
        <v>2.2850000000000001</v>
      </c>
      <c r="K5928">
        <v>36.283000000000001</v>
      </c>
      <c r="L5928">
        <v>89.89</v>
      </c>
      <c r="M5928">
        <v>27938.032999999999</v>
      </c>
      <c r="N5928">
        <v>0</v>
      </c>
      <c r="O5928">
        <v>0</v>
      </c>
      <c r="P5928">
        <v>-16.803999999999998</v>
      </c>
      <c r="Q5928">
        <v>214.852</v>
      </c>
      <c r="R5928">
        <v>27954.837</v>
      </c>
      <c r="S5928">
        <v>27739.984</v>
      </c>
    </row>
    <row r="5929" spans="1:19" x14ac:dyDescent="0.3">
      <c r="A5929">
        <v>2021</v>
      </c>
      <c r="B5929">
        <v>9</v>
      </c>
      <c r="C5929">
        <v>4</v>
      </c>
      <c r="D5929">
        <v>24</v>
      </c>
      <c r="E5929">
        <v>23752.654999999999</v>
      </c>
      <c r="F5929">
        <v>1503.364</v>
      </c>
      <c r="G5929">
        <v>73.183999999999997</v>
      </c>
      <c r="H5929">
        <v>81.064999999999998</v>
      </c>
      <c r="I5929">
        <v>914.98099999999999</v>
      </c>
      <c r="J5929">
        <v>2.2050000000000001</v>
      </c>
      <c r="K5929">
        <v>44.212000000000003</v>
      </c>
      <c r="L5929">
        <v>88.575000000000003</v>
      </c>
      <c r="M5929">
        <v>26387.058000000001</v>
      </c>
      <c r="N5929">
        <v>0</v>
      </c>
      <c r="O5929">
        <v>0</v>
      </c>
      <c r="P5929">
        <v>-23.99</v>
      </c>
      <c r="Q5929">
        <v>189.18</v>
      </c>
      <c r="R5929">
        <v>26411.047999999999</v>
      </c>
      <c r="S5929">
        <v>26221.867999999999</v>
      </c>
    </row>
    <row r="5930" spans="1:19" x14ac:dyDescent="0.3">
      <c r="A5930">
        <v>2021</v>
      </c>
      <c r="B5930">
        <v>9</v>
      </c>
      <c r="C5930">
        <v>5</v>
      </c>
      <c r="D5930">
        <v>1</v>
      </c>
      <c r="E5930">
        <v>22154.851999999999</v>
      </c>
      <c r="F5930">
        <v>1587.903</v>
      </c>
      <c r="G5930">
        <v>70.516000000000005</v>
      </c>
      <c r="H5930">
        <v>77.635999999999996</v>
      </c>
      <c r="I5930">
        <v>776.048</v>
      </c>
      <c r="J5930">
        <v>2.1859999999999999</v>
      </c>
      <c r="K5930">
        <v>34.671999999999997</v>
      </c>
      <c r="L5930">
        <v>87.596999999999994</v>
      </c>
      <c r="M5930">
        <v>24720.894</v>
      </c>
      <c r="N5930">
        <v>0</v>
      </c>
      <c r="O5930">
        <v>0</v>
      </c>
      <c r="P5930">
        <v>-20.152000000000001</v>
      </c>
      <c r="Q5930">
        <v>169.65600000000001</v>
      </c>
      <c r="R5930">
        <v>24741.045999999998</v>
      </c>
      <c r="S5930">
        <v>24571.388999999999</v>
      </c>
    </row>
    <row r="5931" spans="1:19" x14ac:dyDescent="0.3">
      <c r="A5931">
        <v>2021</v>
      </c>
      <c r="B5931">
        <v>9</v>
      </c>
      <c r="C5931">
        <v>5</v>
      </c>
      <c r="D5931">
        <v>2</v>
      </c>
      <c r="E5931">
        <v>21207.758000000002</v>
      </c>
      <c r="F5931">
        <v>1653.9359999999999</v>
      </c>
      <c r="G5931">
        <v>66.960999999999999</v>
      </c>
      <c r="H5931">
        <v>74.567999999999998</v>
      </c>
      <c r="I5931">
        <v>521.38699999999994</v>
      </c>
      <c r="J5931">
        <v>2.2200000000000002</v>
      </c>
      <c r="K5931">
        <v>31.248000000000001</v>
      </c>
      <c r="L5931">
        <v>87.066999999999993</v>
      </c>
      <c r="M5931">
        <v>23578.182000000001</v>
      </c>
      <c r="N5931">
        <v>0</v>
      </c>
      <c r="O5931">
        <v>0</v>
      </c>
      <c r="P5931">
        <v>-14.465999999999999</v>
      </c>
      <c r="Q5931">
        <v>159.02099999999999</v>
      </c>
      <c r="R5931">
        <v>23592.648000000001</v>
      </c>
      <c r="S5931">
        <v>23433.627</v>
      </c>
    </row>
    <row r="5932" spans="1:19" x14ac:dyDescent="0.3">
      <c r="A5932">
        <v>2021</v>
      </c>
      <c r="B5932">
        <v>9</v>
      </c>
      <c r="C5932">
        <v>5</v>
      </c>
      <c r="D5932">
        <v>3</v>
      </c>
      <c r="E5932">
        <v>20774.302</v>
      </c>
      <c r="F5932">
        <v>1690.0429999999999</v>
      </c>
      <c r="G5932">
        <v>64.555999999999997</v>
      </c>
      <c r="H5932">
        <v>73.13</v>
      </c>
      <c r="I5932">
        <v>330.22199999999998</v>
      </c>
      <c r="J5932">
        <v>2.1920000000000002</v>
      </c>
      <c r="K5932">
        <v>27.832000000000001</v>
      </c>
      <c r="L5932">
        <v>86.828999999999994</v>
      </c>
      <c r="M5932">
        <v>22984.550999999999</v>
      </c>
      <c r="N5932">
        <v>0</v>
      </c>
      <c r="O5932">
        <v>0</v>
      </c>
      <c r="P5932">
        <v>-8.4139999999999997</v>
      </c>
      <c r="Q5932">
        <v>153.08199999999999</v>
      </c>
      <c r="R5932">
        <v>22992.965</v>
      </c>
      <c r="S5932">
        <v>22839.883000000002</v>
      </c>
    </row>
    <row r="5933" spans="1:19" x14ac:dyDescent="0.3">
      <c r="A5933">
        <v>2021</v>
      </c>
      <c r="B5933">
        <v>9</v>
      </c>
      <c r="C5933">
        <v>5</v>
      </c>
      <c r="D5933">
        <v>4</v>
      </c>
      <c r="E5933">
        <v>20996.641</v>
      </c>
      <c r="F5933">
        <v>1702.748</v>
      </c>
      <c r="G5933">
        <v>63.353000000000002</v>
      </c>
      <c r="H5933">
        <v>71.611000000000004</v>
      </c>
      <c r="I5933">
        <v>207.58500000000001</v>
      </c>
      <c r="J5933">
        <v>1.978</v>
      </c>
      <c r="K5933">
        <v>26.882000000000001</v>
      </c>
      <c r="L5933">
        <v>86.956999999999994</v>
      </c>
      <c r="M5933">
        <v>23094.401999999998</v>
      </c>
      <c r="N5933">
        <v>0</v>
      </c>
      <c r="O5933">
        <v>0</v>
      </c>
      <c r="P5933">
        <v>-5.6689999999999996</v>
      </c>
      <c r="Q5933">
        <v>150.06399999999999</v>
      </c>
      <c r="R5933">
        <v>23100.071</v>
      </c>
      <c r="S5933">
        <v>22950.007000000001</v>
      </c>
    </row>
    <row r="5934" spans="1:19" x14ac:dyDescent="0.3">
      <c r="A5934">
        <v>2021</v>
      </c>
      <c r="B5934">
        <v>9</v>
      </c>
      <c r="C5934">
        <v>5</v>
      </c>
      <c r="D5934">
        <v>5</v>
      </c>
      <c r="E5934">
        <v>22076.948</v>
      </c>
      <c r="F5934">
        <v>1625.242</v>
      </c>
      <c r="G5934">
        <v>63.695999999999998</v>
      </c>
      <c r="H5934">
        <v>70.816999999999993</v>
      </c>
      <c r="I5934">
        <v>119.679</v>
      </c>
      <c r="J5934">
        <v>1.9810000000000001</v>
      </c>
      <c r="K5934">
        <v>12.324999999999999</v>
      </c>
      <c r="L5934">
        <v>87.575999999999993</v>
      </c>
      <c r="M5934">
        <v>23994.566999999999</v>
      </c>
      <c r="N5934">
        <v>0</v>
      </c>
      <c r="O5934">
        <v>0</v>
      </c>
      <c r="P5934">
        <v>-6.3710000000000004</v>
      </c>
      <c r="Q5934">
        <v>151.89699999999999</v>
      </c>
      <c r="R5934">
        <v>24000.937999999998</v>
      </c>
      <c r="S5934">
        <v>23849.042000000001</v>
      </c>
    </row>
    <row r="5935" spans="1:19" x14ac:dyDescent="0.3">
      <c r="A5935">
        <v>2021</v>
      </c>
      <c r="B5935">
        <v>9</v>
      </c>
      <c r="C5935">
        <v>5</v>
      </c>
      <c r="D5935">
        <v>6</v>
      </c>
      <c r="E5935">
        <v>23891.428</v>
      </c>
      <c r="F5935">
        <v>1521.914</v>
      </c>
      <c r="G5935">
        <v>66.057000000000002</v>
      </c>
      <c r="H5935">
        <v>70.37</v>
      </c>
      <c r="I5935">
        <v>75.995999999999995</v>
      </c>
      <c r="J5935">
        <v>2.302</v>
      </c>
      <c r="K5935">
        <v>6.3049999999999997</v>
      </c>
      <c r="L5935">
        <v>88.646000000000001</v>
      </c>
      <c r="M5935">
        <v>25656.962</v>
      </c>
      <c r="N5935">
        <v>14.286</v>
      </c>
      <c r="O5935">
        <v>0</v>
      </c>
      <c r="P5935">
        <v>-1.9990000000000001</v>
      </c>
      <c r="Q5935">
        <v>157.02799999999999</v>
      </c>
      <c r="R5935">
        <v>25644.674999999999</v>
      </c>
      <c r="S5935">
        <v>25487.647000000001</v>
      </c>
    </row>
    <row r="5936" spans="1:19" x14ac:dyDescent="0.3">
      <c r="A5936">
        <v>2021</v>
      </c>
      <c r="B5936">
        <v>9</v>
      </c>
      <c r="C5936">
        <v>5</v>
      </c>
      <c r="D5936">
        <v>7</v>
      </c>
      <c r="E5936">
        <v>25372.273000000001</v>
      </c>
      <c r="F5936">
        <v>1477.7059999999999</v>
      </c>
      <c r="G5936">
        <v>68.733999999999995</v>
      </c>
      <c r="H5936">
        <v>70.997</v>
      </c>
      <c r="I5936">
        <v>79.161000000000001</v>
      </c>
      <c r="J5936">
        <v>2.62</v>
      </c>
      <c r="K5936">
        <v>14.833</v>
      </c>
      <c r="L5936">
        <v>89.546000000000006</v>
      </c>
      <c r="M5936">
        <v>27107.135999999999</v>
      </c>
      <c r="N5936">
        <v>791.31799999999998</v>
      </c>
      <c r="O5936">
        <v>0</v>
      </c>
      <c r="P5936">
        <v>-0.75800000000000001</v>
      </c>
      <c r="Q5936">
        <v>169.678</v>
      </c>
      <c r="R5936">
        <v>26316.575000000001</v>
      </c>
      <c r="S5936">
        <v>26146.898000000001</v>
      </c>
    </row>
    <row r="5937" spans="1:19" x14ac:dyDescent="0.3">
      <c r="A5937">
        <v>2021</v>
      </c>
      <c r="B5937">
        <v>9</v>
      </c>
      <c r="C5937">
        <v>5</v>
      </c>
      <c r="D5937">
        <v>8</v>
      </c>
      <c r="E5937">
        <v>27138.103999999999</v>
      </c>
      <c r="F5937">
        <v>1433.5619999999999</v>
      </c>
      <c r="G5937">
        <v>72.876999999999995</v>
      </c>
      <c r="H5937">
        <v>77.141999999999996</v>
      </c>
      <c r="I5937">
        <v>109.06699999999999</v>
      </c>
      <c r="J5937">
        <v>2.8879999999999999</v>
      </c>
      <c r="K5937">
        <v>10.907999999999999</v>
      </c>
      <c r="L5937">
        <v>90.945999999999998</v>
      </c>
      <c r="M5937">
        <v>28862.616000000002</v>
      </c>
      <c r="N5937">
        <v>3227.6860000000001</v>
      </c>
      <c r="O5937">
        <v>-27.452000000000002</v>
      </c>
      <c r="P5937">
        <v>4.1000000000000002E-2</v>
      </c>
      <c r="Q5937">
        <v>190.42099999999999</v>
      </c>
      <c r="R5937">
        <v>25662.341</v>
      </c>
      <c r="S5937">
        <v>25471.919999999998</v>
      </c>
    </row>
    <row r="5938" spans="1:19" x14ac:dyDescent="0.3">
      <c r="A5938">
        <v>2021</v>
      </c>
      <c r="B5938">
        <v>9</v>
      </c>
      <c r="C5938">
        <v>5</v>
      </c>
      <c r="D5938">
        <v>9</v>
      </c>
      <c r="E5938">
        <v>28891.876</v>
      </c>
      <c r="F5938">
        <v>1341.8979999999999</v>
      </c>
      <c r="G5938">
        <v>78.52</v>
      </c>
      <c r="H5938">
        <v>81.531000000000006</v>
      </c>
      <c r="I5938">
        <v>148.09700000000001</v>
      </c>
      <c r="J5938">
        <v>3.0950000000000002</v>
      </c>
      <c r="K5938">
        <v>11.804</v>
      </c>
      <c r="L5938">
        <v>92.384</v>
      </c>
      <c r="M5938">
        <v>30570.685000000001</v>
      </c>
      <c r="N5938">
        <v>5685.0870000000004</v>
      </c>
      <c r="O5938">
        <v>-73.805000000000007</v>
      </c>
      <c r="P5938">
        <v>1.0940000000000001</v>
      </c>
      <c r="Q5938">
        <v>219.68100000000001</v>
      </c>
      <c r="R5938">
        <v>24958.308000000001</v>
      </c>
      <c r="S5938">
        <v>24738.627</v>
      </c>
    </row>
    <row r="5939" spans="1:19" x14ac:dyDescent="0.3">
      <c r="A5939">
        <v>2021</v>
      </c>
      <c r="B5939">
        <v>9</v>
      </c>
      <c r="C5939">
        <v>5</v>
      </c>
      <c r="D5939">
        <v>10</v>
      </c>
      <c r="E5939">
        <v>30418.947</v>
      </c>
      <c r="F5939">
        <v>1245.6990000000001</v>
      </c>
      <c r="G5939">
        <v>85.042000000000002</v>
      </c>
      <c r="H5939">
        <v>86.569000000000003</v>
      </c>
      <c r="I5939">
        <v>183.595</v>
      </c>
      <c r="J5939">
        <v>3.2829999999999999</v>
      </c>
      <c r="K5939">
        <v>19.994</v>
      </c>
      <c r="L5939">
        <v>93.114999999999995</v>
      </c>
      <c r="M5939">
        <v>32051.201000000001</v>
      </c>
      <c r="N5939">
        <v>7622.4480000000003</v>
      </c>
      <c r="O5939">
        <v>-104.771</v>
      </c>
      <c r="P5939">
        <v>1.337</v>
      </c>
      <c r="Q5939">
        <v>250.262</v>
      </c>
      <c r="R5939">
        <v>24532.187000000002</v>
      </c>
      <c r="S5939">
        <v>24281.924999999999</v>
      </c>
    </row>
    <row r="5940" spans="1:19" x14ac:dyDescent="0.3">
      <c r="A5940">
        <v>2021</v>
      </c>
      <c r="B5940">
        <v>9</v>
      </c>
      <c r="C5940">
        <v>5</v>
      </c>
      <c r="D5940">
        <v>11</v>
      </c>
      <c r="E5940">
        <v>31750.704000000002</v>
      </c>
      <c r="F5940">
        <v>1173.376</v>
      </c>
      <c r="G5940">
        <v>92.81</v>
      </c>
      <c r="H5940">
        <v>92.387</v>
      </c>
      <c r="I5940">
        <v>236.779</v>
      </c>
      <c r="J5940">
        <v>3.4590000000000001</v>
      </c>
      <c r="K5940">
        <v>22.039000000000001</v>
      </c>
      <c r="L5940">
        <v>93.488</v>
      </c>
      <c r="M5940">
        <v>33372.232000000004</v>
      </c>
      <c r="N5940">
        <v>8855.4840000000004</v>
      </c>
      <c r="O5940">
        <v>-81.569999999999993</v>
      </c>
      <c r="P5940">
        <v>1.9790000000000001</v>
      </c>
      <c r="Q5940">
        <v>280.19400000000002</v>
      </c>
      <c r="R5940">
        <v>24596.339</v>
      </c>
      <c r="S5940">
        <v>24316.145</v>
      </c>
    </row>
    <row r="5941" spans="1:19" x14ac:dyDescent="0.3">
      <c r="A5941">
        <v>2021</v>
      </c>
      <c r="B5941">
        <v>9</v>
      </c>
      <c r="C5941">
        <v>5</v>
      </c>
      <c r="D5941">
        <v>12</v>
      </c>
      <c r="E5941">
        <v>32563.556</v>
      </c>
      <c r="F5941">
        <v>1068.973</v>
      </c>
      <c r="G5941">
        <v>99.927999999999997</v>
      </c>
      <c r="H5941">
        <v>97.847999999999999</v>
      </c>
      <c r="I5941">
        <v>278.48500000000001</v>
      </c>
      <c r="J5941">
        <v>3.6019999999999999</v>
      </c>
      <c r="K5941">
        <v>12.624000000000001</v>
      </c>
      <c r="L5941">
        <v>93.677000000000007</v>
      </c>
      <c r="M5941">
        <v>34118.764999999999</v>
      </c>
      <c r="N5941">
        <v>9476.9789999999994</v>
      </c>
      <c r="O5941">
        <v>-35.353999999999999</v>
      </c>
      <c r="P5941">
        <v>4.9820000000000002</v>
      </c>
      <c r="Q5941">
        <v>308.28100000000001</v>
      </c>
      <c r="R5941">
        <v>24672.156999999999</v>
      </c>
      <c r="S5941">
        <v>24363.876</v>
      </c>
    </row>
    <row r="5942" spans="1:19" x14ac:dyDescent="0.3">
      <c r="A5942">
        <v>2021</v>
      </c>
      <c r="B5942">
        <v>9</v>
      </c>
      <c r="C5942">
        <v>5</v>
      </c>
      <c r="D5942">
        <v>13</v>
      </c>
      <c r="E5942">
        <v>33631.311000000002</v>
      </c>
      <c r="F5942">
        <v>976.82299999999998</v>
      </c>
      <c r="G5942">
        <v>106.792</v>
      </c>
      <c r="H5942">
        <v>102.07</v>
      </c>
      <c r="I5942">
        <v>291.09500000000003</v>
      </c>
      <c r="J5942">
        <v>3.601</v>
      </c>
      <c r="K5942">
        <v>10.689</v>
      </c>
      <c r="L5942">
        <v>93.876999999999995</v>
      </c>
      <c r="M5942">
        <v>35109.466</v>
      </c>
      <c r="N5942">
        <v>9443.0370000000003</v>
      </c>
      <c r="O5942">
        <v>-14.366</v>
      </c>
      <c r="P5942">
        <v>5.5819999999999999</v>
      </c>
      <c r="Q5942">
        <v>333.72</v>
      </c>
      <c r="R5942">
        <v>25675.213</v>
      </c>
      <c r="S5942">
        <v>25341.492999999999</v>
      </c>
    </row>
    <row r="5943" spans="1:19" x14ac:dyDescent="0.3">
      <c r="A5943">
        <v>2021</v>
      </c>
      <c r="B5943">
        <v>9</v>
      </c>
      <c r="C5943">
        <v>5</v>
      </c>
      <c r="D5943">
        <v>14</v>
      </c>
      <c r="E5943">
        <v>34414.207999999999</v>
      </c>
      <c r="F5943">
        <v>913.36699999999996</v>
      </c>
      <c r="G5943">
        <v>112.76</v>
      </c>
      <c r="H5943">
        <v>107.155</v>
      </c>
      <c r="I5943">
        <v>281.34899999999999</v>
      </c>
      <c r="J5943">
        <v>3.157</v>
      </c>
      <c r="K5943">
        <v>-4.4909999999999997</v>
      </c>
      <c r="L5943">
        <v>94.031999999999996</v>
      </c>
      <c r="M5943">
        <v>35808.777000000002</v>
      </c>
      <c r="N5943">
        <v>8831.4930000000004</v>
      </c>
      <c r="O5943">
        <v>-4.6390000000000002</v>
      </c>
      <c r="P5943">
        <v>3.0750000000000002</v>
      </c>
      <c r="Q5943">
        <v>356.97199999999998</v>
      </c>
      <c r="R5943">
        <v>26978.848000000002</v>
      </c>
      <c r="S5943">
        <v>26621.876</v>
      </c>
    </row>
    <row r="5944" spans="1:19" x14ac:dyDescent="0.3">
      <c r="A5944">
        <v>2021</v>
      </c>
      <c r="B5944">
        <v>9</v>
      </c>
      <c r="C5944">
        <v>5</v>
      </c>
      <c r="D5944">
        <v>15</v>
      </c>
      <c r="E5944">
        <v>34817.546999999999</v>
      </c>
      <c r="F5944">
        <v>883.923</v>
      </c>
      <c r="G5944">
        <v>117.666</v>
      </c>
      <c r="H5944">
        <v>109.483</v>
      </c>
      <c r="I5944">
        <v>270.17500000000001</v>
      </c>
      <c r="J5944">
        <v>2.6850000000000001</v>
      </c>
      <c r="K5944">
        <v>-8.8279999999999994</v>
      </c>
      <c r="L5944">
        <v>94.11</v>
      </c>
      <c r="M5944">
        <v>36169.095000000001</v>
      </c>
      <c r="N5944">
        <v>7529.78</v>
      </c>
      <c r="O5944">
        <v>-0.47399999999999998</v>
      </c>
      <c r="P5944">
        <v>5.4569999999999999</v>
      </c>
      <c r="Q5944">
        <v>377.46100000000001</v>
      </c>
      <c r="R5944">
        <v>28634.332999999999</v>
      </c>
      <c r="S5944">
        <v>28256.871999999999</v>
      </c>
    </row>
    <row r="5945" spans="1:19" x14ac:dyDescent="0.3">
      <c r="A5945">
        <v>2021</v>
      </c>
      <c r="B5945">
        <v>9</v>
      </c>
      <c r="C5945">
        <v>5</v>
      </c>
      <c r="D5945">
        <v>16</v>
      </c>
      <c r="E5945">
        <v>34650.553999999996</v>
      </c>
      <c r="F5945">
        <v>837.36699999999996</v>
      </c>
      <c r="G5945">
        <v>121.265</v>
      </c>
      <c r="H5945">
        <v>113.14700000000001</v>
      </c>
      <c r="I5945">
        <v>120.146</v>
      </c>
      <c r="J5945">
        <v>1.605</v>
      </c>
      <c r="K5945">
        <v>-50.753</v>
      </c>
      <c r="L5945">
        <v>94.078999999999994</v>
      </c>
      <c r="M5945">
        <v>35766.144999999997</v>
      </c>
      <c r="N5945">
        <v>5561.9790000000003</v>
      </c>
      <c r="O5945">
        <v>3.1869999999999998</v>
      </c>
      <c r="P5945">
        <v>7.9450000000000003</v>
      </c>
      <c r="Q5945">
        <v>392.65100000000001</v>
      </c>
      <c r="R5945">
        <v>30193.034</v>
      </c>
      <c r="S5945">
        <v>29800.383000000002</v>
      </c>
    </row>
    <row r="5946" spans="1:19" x14ac:dyDescent="0.3">
      <c r="A5946">
        <v>2021</v>
      </c>
      <c r="B5946">
        <v>9</v>
      </c>
      <c r="C5946">
        <v>5</v>
      </c>
      <c r="D5946">
        <v>17</v>
      </c>
      <c r="E5946">
        <v>33670.423000000003</v>
      </c>
      <c r="F5946">
        <v>811.66499999999996</v>
      </c>
      <c r="G5946">
        <v>121.792</v>
      </c>
      <c r="H5946">
        <v>111.437</v>
      </c>
      <c r="I5946">
        <v>125.048</v>
      </c>
      <c r="J5946">
        <v>1.504</v>
      </c>
      <c r="K5946">
        <v>-73.191999999999993</v>
      </c>
      <c r="L5946">
        <v>93.897000000000006</v>
      </c>
      <c r="M5946">
        <v>34740.781000000003</v>
      </c>
      <c r="N5946">
        <v>3077.0079999999998</v>
      </c>
      <c r="O5946">
        <v>29.568000000000001</v>
      </c>
      <c r="P5946">
        <v>9.6959999999999997</v>
      </c>
      <c r="Q5946">
        <v>397.69600000000003</v>
      </c>
      <c r="R5946">
        <v>31624.508999999998</v>
      </c>
      <c r="S5946">
        <v>31226.812999999998</v>
      </c>
    </row>
    <row r="5947" spans="1:19" x14ac:dyDescent="0.3">
      <c r="A5947">
        <v>2021</v>
      </c>
      <c r="B5947">
        <v>9</v>
      </c>
      <c r="C5947">
        <v>5</v>
      </c>
      <c r="D5947">
        <v>18</v>
      </c>
      <c r="E5947">
        <v>32221.981</v>
      </c>
      <c r="F5947">
        <v>825.70100000000002</v>
      </c>
      <c r="G5947">
        <v>119.887</v>
      </c>
      <c r="H5947">
        <v>105.797</v>
      </c>
      <c r="I5947">
        <v>126.42400000000001</v>
      </c>
      <c r="J5947">
        <v>1.413</v>
      </c>
      <c r="K5947">
        <v>-72.195999999999998</v>
      </c>
      <c r="L5947">
        <v>93.608999999999995</v>
      </c>
      <c r="M5947">
        <v>33302.728999999999</v>
      </c>
      <c r="N5947">
        <v>700.76900000000001</v>
      </c>
      <c r="O5947">
        <v>79.617000000000004</v>
      </c>
      <c r="P5947">
        <v>0.92800000000000005</v>
      </c>
      <c r="Q5947">
        <v>386.43</v>
      </c>
      <c r="R5947">
        <v>32521.414000000001</v>
      </c>
      <c r="S5947">
        <v>32134.985000000001</v>
      </c>
    </row>
    <row r="5948" spans="1:19" x14ac:dyDescent="0.3">
      <c r="A5948">
        <v>2021</v>
      </c>
      <c r="B5948">
        <v>9</v>
      </c>
      <c r="C5948">
        <v>5</v>
      </c>
      <c r="D5948">
        <v>19</v>
      </c>
      <c r="E5948">
        <v>32499.312000000002</v>
      </c>
      <c r="F5948">
        <v>850.54499999999996</v>
      </c>
      <c r="G5948">
        <v>114.024</v>
      </c>
      <c r="H5948">
        <v>100.6</v>
      </c>
      <c r="I5948">
        <v>140.63300000000001</v>
      </c>
      <c r="J5948">
        <v>1.3069999999999999</v>
      </c>
      <c r="K5948">
        <v>-74.984999999999999</v>
      </c>
      <c r="L5948">
        <v>93.662999999999997</v>
      </c>
      <c r="M5948">
        <v>33611.074999999997</v>
      </c>
      <c r="N5948">
        <v>9.843</v>
      </c>
      <c r="O5948">
        <v>92.028000000000006</v>
      </c>
      <c r="P5948">
        <v>5.7210000000000001</v>
      </c>
      <c r="Q5948">
        <v>357.959</v>
      </c>
      <c r="R5948">
        <v>33503.483</v>
      </c>
      <c r="S5948">
        <v>33145.525000000001</v>
      </c>
    </row>
    <row r="5949" spans="1:19" x14ac:dyDescent="0.3">
      <c r="A5949">
        <v>2021</v>
      </c>
      <c r="B5949">
        <v>9</v>
      </c>
      <c r="C5949">
        <v>5</v>
      </c>
      <c r="D5949">
        <v>20</v>
      </c>
      <c r="E5949">
        <v>31937.366999999998</v>
      </c>
      <c r="F5949">
        <v>905.10599999999999</v>
      </c>
      <c r="G5949">
        <v>107.134</v>
      </c>
      <c r="H5949">
        <v>98.775999999999996</v>
      </c>
      <c r="I5949">
        <v>205.107</v>
      </c>
      <c r="J5949">
        <v>1.6870000000000001</v>
      </c>
      <c r="K5949">
        <v>-82.316000000000003</v>
      </c>
      <c r="L5949">
        <v>93.54</v>
      </c>
      <c r="M5949">
        <v>33159.266000000003</v>
      </c>
      <c r="N5949">
        <v>0</v>
      </c>
      <c r="O5949">
        <v>85.798000000000002</v>
      </c>
      <c r="P5949">
        <v>7.7169999999999996</v>
      </c>
      <c r="Q5949">
        <v>320.92700000000002</v>
      </c>
      <c r="R5949">
        <v>33065.750999999997</v>
      </c>
      <c r="S5949">
        <v>32744.824000000001</v>
      </c>
    </row>
    <row r="5950" spans="1:19" x14ac:dyDescent="0.3">
      <c r="A5950">
        <v>2021</v>
      </c>
      <c r="B5950">
        <v>9</v>
      </c>
      <c r="C5950">
        <v>5</v>
      </c>
      <c r="D5950">
        <v>21</v>
      </c>
      <c r="E5950">
        <v>29884.351999999999</v>
      </c>
      <c r="F5950">
        <v>977.41700000000003</v>
      </c>
      <c r="G5950">
        <v>99.884</v>
      </c>
      <c r="H5950">
        <v>94.704999999999998</v>
      </c>
      <c r="I5950">
        <v>429.49599999999998</v>
      </c>
      <c r="J5950">
        <v>2.3239999999999998</v>
      </c>
      <c r="K5950">
        <v>-20.603000000000002</v>
      </c>
      <c r="L5950">
        <v>92.853999999999999</v>
      </c>
      <c r="M5950">
        <v>31460.544999999998</v>
      </c>
      <c r="N5950">
        <v>0</v>
      </c>
      <c r="O5950">
        <v>0</v>
      </c>
      <c r="P5950">
        <v>2.8759999999999999</v>
      </c>
      <c r="Q5950">
        <v>287.21699999999998</v>
      </c>
      <c r="R5950">
        <v>31457.669000000002</v>
      </c>
      <c r="S5950">
        <v>31170.452000000001</v>
      </c>
    </row>
    <row r="5951" spans="1:19" x14ac:dyDescent="0.3">
      <c r="A5951">
        <v>2021</v>
      </c>
      <c r="B5951">
        <v>9</v>
      </c>
      <c r="C5951">
        <v>5</v>
      </c>
      <c r="D5951">
        <v>22</v>
      </c>
      <c r="E5951">
        <v>27128.991000000002</v>
      </c>
      <c r="F5951">
        <v>1112.8219999999999</v>
      </c>
      <c r="G5951">
        <v>92.932000000000002</v>
      </c>
      <c r="H5951">
        <v>89.055999999999997</v>
      </c>
      <c r="I5951">
        <v>471.82100000000003</v>
      </c>
      <c r="J5951">
        <v>2.1179999999999999</v>
      </c>
      <c r="K5951">
        <v>12.352</v>
      </c>
      <c r="L5951">
        <v>90.867000000000004</v>
      </c>
      <c r="M5951">
        <v>28908.027999999998</v>
      </c>
      <c r="N5951">
        <v>0</v>
      </c>
      <c r="O5951">
        <v>0</v>
      </c>
      <c r="P5951">
        <v>-11.648</v>
      </c>
      <c r="Q5951">
        <v>255.83199999999999</v>
      </c>
      <c r="R5951">
        <v>28919.675999999999</v>
      </c>
      <c r="S5951">
        <v>28663.844000000001</v>
      </c>
    </row>
    <row r="5952" spans="1:19" x14ac:dyDescent="0.3">
      <c r="A5952">
        <v>2021</v>
      </c>
      <c r="B5952">
        <v>9</v>
      </c>
      <c r="C5952">
        <v>5</v>
      </c>
      <c r="D5952">
        <v>23</v>
      </c>
      <c r="E5952">
        <v>24437.445</v>
      </c>
      <c r="F5952">
        <v>1267.325</v>
      </c>
      <c r="G5952">
        <v>84.725999999999999</v>
      </c>
      <c r="H5952">
        <v>83.974999999999994</v>
      </c>
      <c r="I5952">
        <v>584.36300000000006</v>
      </c>
      <c r="J5952">
        <v>3.633</v>
      </c>
      <c r="K5952">
        <v>30.384</v>
      </c>
      <c r="L5952">
        <v>88.906999999999996</v>
      </c>
      <c r="M5952">
        <v>26496.030999999999</v>
      </c>
      <c r="N5952">
        <v>0</v>
      </c>
      <c r="O5952">
        <v>0</v>
      </c>
      <c r="P5952">
        <v>-16.803999999999998</v>
      </c>
      <c r="Q5952">
        <v>219.822</v>
      </c>
      <c r="R5952">
        <v>26512.834999999999</v>
      </c>
      <c r="S5952">
        <v>26293.012999999999</v>
      </c>
    </row>
    <row r="5953" spans="1:19" x14ac:dyDescent="0.3">
      <c r="A5953">
        <v>2021</v>
      </c>
      <c r="B5953">
        <v>9</v>
      </c>
      <c r="C5953">
        <v>5</v>
      </c>
      <c r="D5953">
        <v>24</v>
      </c>
      <c r="E5953">
        <v>22542.294000000002</v>
      </c>
      <c r="F5953">
        <v>1503.364</v>
      </c>
      <c r="G5953">
        <v>77.406000000000006</v>
      </c>
      <c r="H5953">
        <v>79.775000000000006</v>
      </c>
      <c r="I5953">
        <v>999.05899999999997</v>
      </c>
      <c r="J5953">
        <v>6.2009999999999996</v>
      </c>
      <c r="K5953">
        <v>35.966000000000001</v>
      </c>
      <c r="L5953">
        <v>87.789000000000001</v>
      </c>
      <c r="M5953">
        <v>25254.448</v>
      </c>
      <c r="N5953">
        <v>0</v>
      </c>
      <c r="O5953">
        <v>0</v>
      </c>
      <c r="P5953">
        <v>-23.99</v>
      </c>
      <c r="Q5953">
        <v>188.41</v>
      </c>
      <c r="R5953">
        <v>25278.437999999998</v>
      </c>
      <c r="S5953">
        <v>25090.027999999998</v>
      </c>
    </row>
    <row r="5954" spans="1:19" x14ac:dyDescent="0.3">
      <c r="A5954">
        <v>2021</v>
      </c>
      <c r="B5954">
        <v>9</v>
      </c>
      <c r="C5954">
        <v>6</v>
      </c>
      <c r="D5954">
        <v>1</v>
      </c>
      <c r="E5954">
        <v>21921.398000000001</v>
      </c>
      <c r="F5954">
        <v>1615.8989999999999</v>
      </c>
      <c r="G5954">
        <v>75.597999999999999</v>
      </c>
      <c r="H5954">
        <v>77.697999999999993</v>
      </c>
      <c r="I5954">
        <v>709.25599999999997</v>
      </c>
      <c r="J5954">
        <v>6.0380000000000003</v>
      </c>
      <c r="K5954">
        <v>36.177999999999997</v>
      </c>
      <c r="L5954">
        <v>87.521000000000001</v>
      </c>
      <c r="M5954">
        <v>24453.988000000001</v>
      </c>
      <c r="N5954">
        <v>0</v>
      </c>
      <c r="O5954">
        <v>0</v>
      </c>
      <c r="P5954">
        <v>-20.152000000000001</v>
      </c>
      <c r="Q5954">
        <v>162.10300000000001</v>
      </c>
      <c r="R5954">
        <v>24474.14</v>
      </c>
      <c r="S5954">
        <v>24312.037</v>
      </c>
    </row>
    <row r="5955" spans="1:19" x14ac:dyDescent="0.3">
      <c r="A5955">
        <v>2021</v>
      </c>
      <c r="B5955">
        <v>9</v>
      </c>
      <c r="C5955">
        <v>6</v>
      </c>
      <c r="D5955">
        <v>2</v>
      </c>
      <c r="E5955">
        <v>21149.847000000002</v>
      </c>
      <c r="F5955">
        <v>1694.04</v>
      </c>
      <c r="G5955">
        <v>71.594999999999999</v>
      </c>
      <c r="H5955">
        <v>74.664000000000001</v>
      </c>
      <c r="I5955">
        <v>424.76799999999997</v>
      </c>
      <c r="J5955">
        <v>5.9470000000000001</v>
      </c>
      <c r="K5955">
        <v>31.097000000000001</v>
      </c>
      <c r="L5955">
        <v>87.09</v>
      </c>
      <c r="M5955">
        <v>23467.453000000001</v>
      </c>
      <c r="N5955">
        <v>0</v>
      </c>
      <c r="O5955">
        <v>0</v>
      </c>
      <c r="P5955">
        <v>-14.465999999999999</v>
      </c>
      <c r="Q5955">
        <v>151.30600000000001</v>
      </c>
      <c r="R5955">
        <v>23481.919000000002</v>
      </c>
      <c r="S5955">
        <v>23330.614000000001</v>
      </c>
    </row>
    <row r="5956" spans="1:19" x14ac:dyDescent="0.3">
      <c r="A5956">
        <v>2021</v>
      </c>
      <c r="B5956">
        <v>9</v>
      </c>
      <c r="C5956">
        <v>6</v>
      </c>
      <c r="D5956">
        <v>3</v>
      </c>
      <c r="E5956">
        <v>20932.418000000001</v>
      </c>
      <c r="F5956">
        <v>1687.212</v>
      </c>
      <c r="G5956">
        <v>68.364999999999995</v>
      </c>
      <c r="H5956">
        <v>73.344999999999999</v>
      </c>
      <c r="I5956">
        <v>241.59299999999999</v>
      </c>
      <c r="J5956">
        <v>5.7679999999999998</v>
      </c>
      <c r="K5956">
        <v>27.713000000000001</v>
      </c>
      <c r="L5956">
        <v>86.975999999999999</v>
      </c>
      <c r="M5956">
        <v>23055.025000000001</v>
      </c>
      <c r="N5956">
        <v>0</v>
      </c>
      <c r="O5956">
        <v>0</v>
      </c>
      <c r="P5956">
        <v>-8.4139999999999997</v>
      </c>
      <c r="Q5956">
        <v>145.435</v>
      </c>
      <c r="R5956">
        <v>23063.438999999998</v>
      </c>
      <c r="S5956">
        <v>22918.004000000001</v>
      </c>
    </row>
    <row r="5957" spans="1:19" x14ac:dyDescent="0.3">
      <c r="A5957">
        <v>2021</v>
      </c>
      <c r="B5957">
        <v>9</v>
      </c>
      <c r="C5957">
        <v>6</v>
      </c>
      <c r="D5957">
        <v>4</v>
      </c>
      <c r="E5957">
        <v>21217.118999999999</v>
      </c>
      <c r="F5957">
        <v>1660.4280000000001</v>
      </c>
      <c r="G5957">
        <v>66.39</v>
      </c>
      <c r="H5957">
        <v>71.816999999999993</v>
      </c>
      <c r="I5957">
        <v>121.383</v>
      </c>
      <c r="J5957">
        <v>4.4950000000000001</v>
      </c>
      <c r="K5957">
        <v>26.818000000000001</v>
      </c>
      <c r="L5957">
        <v>87.137</v>
      </c>
      <c r="M5957">
        <v>23189.197</v>
      </c>
      <c r="N5957">
        <v>0</v>
      </c>
      <c r="O5957">
        <v>0</v>
      </c>
      <c r="P5957">
        <v>-5.6689999999999996</v>
      </c>
      <c r="Q5957">
        <v>143.964</v>
      </c>
      <c r="R5957">
        <v>23194.866000000002</v>
      </c>
      <c r="S5957">
        <v>23050.901000000002</v>
      </c>
    </row>
    <row r="5958" spans="1:19" x14ac:dyDescent="0.3">
      <c r="A5958">
        <v>2021</v>
      </c>
      <c r="B5958">
        <v>9</v>
      </c>
      <c r="C5958">
        <v>6</v>
      </c>
      <c r="D5958">
        <v>5</v>
      </c>
      <c r="E5958">
        <v>22394.397000000001</v>
      </c>
      <c r="F5958">
        <v>1549.1659999999999</v>
      </c>
      <c r="G5958">
        <v>66.566000000000003</v>
      </c>
      <c r="H5958">
        <v>71.078999999999994</v>
      </c>
      <c r="I5958">
        <v>84.954999999999998</v>
      </c>
      <c r="J5958">
        <v>2.8220000000000001</v>
      </c>
      <c r="K5958">
        <v>12.157999999999999</v>
      </c>
      <c r="L5958">
        <v>87.802999999999997</v>
      </c>
      <c r="M5958">
        <v>24202.379000000001</v>
      </c>
      <c r="N5958">
        <v>0</v>
      </c>
      <c r="O5958">
        <v>0</v>
      </c>
      <c r="P5958">
        <v>-6.3710000000000004</v>
      </c>
      <c r="Q5958">
        <v>147.74799999999999</v>
      </c>
      <c r="R5958">
        <v>24208.75</v>
      </c>
      <c r="S5958">
        <v>24061.002</v>
      </c>
    </row>
    <row r="5959" spans="1:19" x14ac:dyDescent="0.3">
      <c r="A5959">
        <v>2021</v>
      </c>
      <c r="B5959">
        <v>9</v>
      </c>
      <c r="C5959">
        <v>6</v>
      </c>
      <c r="D5959">
        <v>6</v>
      </c>
      <c r="E5959">
        <v>24637.637999999999</v>
      </c>
      <c r="F5959">
        <v>1383.3610000000001</v>
      </c>
      <c r="G5959">
        <v>69.031999999999996</v>
      </c>
      <c r="H5959">
        <v>70.853999999999999</v>
      </c>
      <c r="I5959">
        <v>149.79499999999999</v>
      </c>
      <c r="J5959">
        <v>3.399</v>
      </c>
      <c r="K5959">
        <v>6.11</v>
      </c>
      <c r="L5959">
        <v>89.17</v>
      </c>
      <c r="M5959">
        <v>26340.327000000001</v>
      </c>
      <c r="N5959">
        <v>14.286</v>
      </c>
      <c r="O5959">
        <v>0</v>
      </c>
      <c r="P5959">
        <v>-1.9990000000000001</v>
      </c>
      <c r="Q5959">
        <v>154.31100000000001</v>
      </c>
      <c r="R5959">
        <v>26328.041000000001</v>
      </c>
      <c r="S5959">
        <v>26173.73</v>
      </c>
    </row>
    <row r="5960" spans="1:19" x14ac:dyDescent="0.3">
      <c r="A5960">
        <v>2021</v>
      </c>
      <c r="B5960">
        <v>9</v>
      </c>
      <c r="C5960">
        <v>6</v>
      </c>
      <c r="D5960">
        <v>7</v>
      </c>
      <c r="E5960">
        <v>26133.705999999998</v>
      </c>
      <c r="F5960">
        <v>1323.1869999999999</v>
      </c>
      <c r="G5960">
        <v>70.674000000000007</v>
      </c>
      <c r="H5960">
        <v>71.441000000000003</v>
      </c>
      <c r="I5960">
        <v>294.92899999999997</v>
      </c>
      <c r="J5960">
        <v>4.1639999999999997</v>
      </c>
      <c r="K5960">
        <v>14.816000000000001</v>
      </c>
      <c r="L5960">
        <v>90.316999999999993</v>
      </c>
      <c r="M5960">
        <v>27932.560000000001</v>
      </c>
      <c r="N5960">
        <v>791.31799999999998</v>
      </c>
      <c r="O5960">
        <v>0</v>
      </c>
      <c r="P5960">
        <v>-0.75800000000000001</v>
      </c>
      <c r="Q5960">
        <v>170.69399999999999</v>
      </c>
      <c r="R5960">
        <v>27142</v>
      </c>
      <c r="S5960">
        <v>26971.305</v>
      </c>
    </row>
    <row r="5961" spans="1:19" x14ac:dyDescent="0.3">
      <c r="A5961">
        <v>2021</v>
      </c>
      <c r="B5961">
        <v>9</v>
      </c>
      <c r="C5961">
        <v>6</v>
      </c>
      <c r="D5961">
        <v>8</v>
      </c>
      <c r="E5961">
        <v>27742.26</v>
      </c>
      <c r="F5961">
        <v>1274.7950000000001</v>
      </c>
      <c r="G5961">
        <v>75.536000000000001</v>
      </c>
      <c r="H5961">
        <v>77.614000000000004</v>
      </c>
      <c r="I5961">
        <v>488.18</v>
      </c>
      <c r="J5961">
        <v>4.9000000000000004</v>
      </c>
      <c r="K5961">
        <v>10.651</v>
      </c>
      <c r="L5961">
        <v>91.578999999999994</v>
      </c>
      <c r="M5961">
        <v>29689.98</v>
      </c>
      <c r="N5961">
        <v>3227.6860000000001</v>
      </c>
      <c r="O5961">
        <v>-27.452000000000002</v>
      </c>
      <c r="P5961">
        <v>4.1000000000000002E-2</v>
      </c>
      <c r="Q5961">
        <v>196.83500000000001</v>
      </c>
      <c r="R5961">
        <v>26489.704000000002</v>
      </c>
      <c r="S5961">
        <v>26292.868999999999</v>
      </c>
    </row>
    <row r="5962" spans="1:19" x14ac:dyDescent="0.3">
      <c r="A5962">
        <v>2021</v>
      </c>
      <c r="B5962">
        <v>9</v>
      </c>
      <c r="C5962">
        <v>6</v>
      </c>
      <c r="D5962">
        <v>9</v>
      </c>
      <c r="E5962">
        <v>29602.764999999999</v>
      </c>
      <c r="F5962">
        <v>1201.83</v>
      </c>
      <c r="G5962">
        <v>82.435000000000002</v>
      </c>
      <c r="H5962">
        <v>82.238</v>
      </c>
      <c r="I5962">
        <v>601.69799999999998</v>
      </c>
      <c r="J5962">
        <v>5.4370000000000003</v>
      </c>
      <c r="K5962">
        <v>11.33</v>
      </c>
      <c r="L5962">
        <v>92.793999999999997</v>
      </c>
      <c r="M5962">
        <v>31598.092000000001</v>
      </c>
      <c r="N5962">
        <v>5685.0870000000004</v>
      </c>
      <c r="O5962">
        <v>-73.805000000000007</v>
      </c>
      <c r="P5962">
        <v>1.0940000000000001</v>
      </c>
      <c r="Q5962">
        <v>231.83799999999999</v>
      </c>
      <c r="R5962">
        <v>25985.716</v>
      </c>
      <c r="S5962">
        <v>25753.878000000001</v>
      </c>
    </row>
    <row r="5963" spans="1:19" x14ac:dyDescent="0.3">
      <c r="A5963">
        <v>2021</v>
      </c>
      <c r="B5963">
        <v>9</v>
      </c>
      <c r="C5963">
        <v>6</v>
      </c>
      <c r="D5963">
        <v>10</v>
      </c>
      <c r="E5963">
        <v>31431.425999999999</v>
      </c>
      <c r="F5963">
        <v>1113.7929999999999</v>
      </c>
      <c r="G5963">
        <v>90.421999999999997</v>
      </c>
      <c r="H5963">
        <v>87.813999999999993</v>
      </c>
      <c r="I5963">
        <v>568.28399999999999</v>
      </c>
      <c r="J5963">
        <v>5.7370000000000001</v>
      </c>
      <c r="K5963">
        <v>19.474</v>
      </c>
      <c r="L5963">
        <v>93.457999999999998</v>
      </c>
      <c r="M5963">
        <v>33319.987000000001</v>
      </c>
      <c r="N5963">
        <v>7622.4480000000003</v>
      </c>
      <c r="O5963">
        <v>-104.771</v>
      </c>
      <c r="P5963">
        <v>1.337</v>
      </c>
      <c r="Q5963">
        <v>269.08999999999997</v>
      </c>
      <c r="R5963">
        <v>25800.972000000002</v>
      </c>
      <c r="S5963">
        <v>25531.882000000001</v>
      </c>
    </row>
    <row r="5964" spans="1:19" x14ac:dyDescent="0.3">
      <c r="A5964">
        <v>2021</v>
      </c>
      <c r="B5964">
        <v>9</v>
      </c>
      <c r="C5964">
        <v>6</v>
      </c>
      <c r="D5964">
        <v>11</v>
      </c>
      <c r="E5964">
        <v>32613.056</v>
      </c>
      <c r="F5964">
        <v>1048.6279999999999</v>
      </c>
      <c r="G5964">
        <v>98.180999999999997</v>
      </c>
      <c r="H5964">
        <v>93.852999999999994</v>
      </c>
      <c r="I5964">
        <v>483.69600000000003</v>
      </c>
      <c r="J5964">
        <v>5.8719999999999999</v>
      </c>
      <c r="K5964">
        <v>21.684000000000001</v>
      </c>
      <c r="L5964">
        <v>93.766999999999996</v>
      </c>
      <c r="M5964">
        <v>34360.555999999997</v>
      </c>
      <c r="N5964">
        <v>8855.4840000000004</v>
      </c>
      <c r="O5964">
        <v>-81.569999999999993</v>
      </c>
      <c r="P5964">
        <v>1.9790000000000001</v>
      </c>
      <c r="Q5964">
        <v>304.53699999999998</v>
      </c>
      <c r="R5964">
        <v>25584.662</v>
      </c>
      <c r="S5964">
        <v>25280.125</v>
      </c>
    </row>
    <row r="5965" spans="1:19" x14ac:dyDescent="0.3">
      <c r="A5965">
        <v>2021</v>
      </c>
      <c r="B5965">
        <v>9</v>
      </c>
      <c r="C5965">
        <v>6</v>
      </c>
      <c r="D5965">
        <v>12</v>
      </c>
      <c r="E5965">
        <v>33703.889000000003</v>
      </c>
      <c r="F5965">
        <v>971.25099999999998</v>
      </c>
      <c r="G5965">
        <v>106.16</v>
      </c>
      <c r="H5965">
        <v>99.846999999999994</v>
      </c>
      <c r="I5965">
        <v>447.51600000000002</v>
      </c>
      <c r="J5965">
        <v>5.8419999999999996</v>
      </c>
      <c r="K5965">
        <v>12.525</v>
      </c>
      <c r="L5965">
        <v>93.989000000000004</v>
      </c>
      <c r="M5965">
        <v>35334.858999999997</v>
      </c>
      <c r="N5965">
        <v>9476.9789999999994</v>
      </c>
      <c r="O5965">
        <v>-35.353999999999999</v>
      </c>
      <c r="P5965">
        <v>4.9820000000000002</v>
      </c>
      <c r="Q5965">
        <v>346.05599999999998</v>
      </c>
      <c r="R5965">
        <v>25888.251</v>
      </c>
      <c r="S5965">
        <v>25542.196</v>
      </c>
    </row>
    <row r="5966" spans="1:19" x14ac:dyDescent="0.3">
      <c r="A5966">
        <v>2021</v>
      </c>
      <c r="B5966">
        <v>9</v>
      </c>
      <c r="C5966">
        <v>6</v>
      </c>
      <c r="D5966">
        <v>13</v>
      </c>
      <c r="E5966">
        <v>35139.375999999997</v>
      </c>
      <c r="F5966">
        <v>863.83900000000006</v>
      </c>
      <c r="G5966">
        <v>113.173</v>
      </c>
      <c r="H5966">
        <v>104.774</v>
      </c>
      <c r="I5966">
        <v>423.50099999999998</v>
      </c>
      <c r="J5966">
        <v>5.7359999999999998</v>
      </c>
      <c r="K5966">
        <v>11.16</v>
      </c>
      <c r="L5966">
        <v>94.247</v>
      </c>
      <c r="M5966">
        <v>36642.633000000002</v>
      </c>
      <c r="N5966">
        <v>9443.0370000000003</v>
      </c>
      <c r="O5966">
        <v>-14.366</v>
      </c>
      <c r="P5966">
        <v>5.5819999999999999</v>
      </c>
      <c r="Q5966">
        <v>371.92200000000003</v>
      </c>
      <c r="R5966">
        <v>27208.379000000001</v>
      </c>
      <c r="S5966">
        <v>26836.456999999999</v>
      </c>
    </row>
    <row r="5967" spans="1:19" x14ac:dyDescent="0.3">
      <c r="A5967">
        <v>2021</v>
      </c>
      <c r="B5967">
        <v>9</v>
      </c>
      <c r="C5967">
        <v>6</v>
      </c>
      <c r="D5967">
        <v>14</v>
      </c>
      <c r="E5967">
        <v>36178.165999999997</v>
      </c>
      <c r="F5967">
        <v>817.63900000000001</v>
      </c>
      <c r="G5967">
        <v>118.369</v>
      </c>
      <c r="H5967">
        <v>110.268</v>
      </c>
      <c r="I5967">
        <v>351.24599999999998</v>
      </c>
      <c r="J5967">
        <v>5.0949999999999998</v>
      </c>
      <c r="K5967">
        <v>-4.8079999999999998</v>
      </c>
      <c r="L5967">
        <v>94.418000000000006</v>
      </c>
      <c r="M5967">
        <v>37552.023000000001</v>
      </c>
      <c r="N5967">
        <v>8831.4930000000004</v>
      </c>
      <c r="O5967">
        <v>-4.6390000000000002</v>
      </c>
      <c r="P5967">
        <v>3.0750000000000002</v>
      </c>
      <c r="Q5967">
        <v>396.423</v>
      </c>
      <c r="R5967">
        <v>28722.094000000001</v>
      </c>
      <c r="S5967">
        <v>28325.670999999998</v>
      </c>
    </row>
    <row r="5968" spans="1:19" x14ac:dyDescent="0.3">
      <c r="A5968">
        <v>2021</v>
      </c>
      <c r="B5968">
        <v>9</v>
      </c>
      <c r="C5968">
        <v>6</v>
      </c>
      <c r="D5968">
        <v>15</v>
      </c>
      <c r="E5968">
        <v>36984.203000000001</v>
      </c>
      <c r="F5968">
        <v>792.303</v>
      </c>
      <c r="G5968">
        <v>123.047</v>
      </c>
      <c r="H5968">
        <v>113.232</v>
      </c>
      <c r="I5968">
        <v>284.096</v>
      </c>
      <c r="J5968">
        <v>4.0839999999999996</v>
      </c>
      <c r="K5968">
        <v>-9.859</v>
      </c>
      <c r="L5968">
        <v>94.537999999999997</v>
      </c>
      <c r="M5968">
        <v>38262.597000000002</v>
      </c>
      <c r="N5968">
        <v>7529.78</v>
      </c>
      <c r="O5968">
        <v>-0.47399999999999998</v>
      </c>
      <c r="P5968">
        <v>5.4569999999999999</v>
      </c>
      <c r="Q5968">
        <v>417.41399999999999</v>
      </c>
      <c r="R5968">
        <v>30727.833999999999</v>
      </c>
      <c r="S5968">
        <v>30310.42</v>
      </c>
    </row>
    <row r="5969" spans="1:19" x14ac:dyDescent="0.3">
      <c r="A5969">
        <v>2021</v>
      </c>
      <c r="B5969">
        <v>9</v>
      </c>
      <c r="C5969">
        <v>6</v>
      </c>
      <c r="D5969">
        <v>16</v>
      </c>
      <c r="E5969">
        <v>37160.514000000003</v>
      </c>
      <c r="F5969">
        <v>769.44899999999996</v>
      </c>
      <c r="G5969">
        <v>125.557</v>
      </c>
      <c r="H5969">
        <v>117.732</v>
      </c>
      <c r="I5969">
        <v>91.177000000000007</v>
      </c>
      <c r="J5969">
        <v>1.821</v>
      </c>
      <c r="K5969">
        <v>-65.39</v>
      </c>
      <c r="L5969">
        <v>94.563000000000002</v>
      </c>
      <c r="M5969">
        <v>38169.866000000002</v>
      </c>
      <c r="N5969">
        <v>5561.9790000000003</v>
      </c>
      <c r="O5969">
        <v>3.1869999999999998</v>
      </c>
      <c r="P5969">
        <v>7.9450000000000003</v>
      </c>
      <c r="Q5969">
        <v>422.38</v>
      </c>
      <c r="R5969">
        <v>32596.754000000001</v>
      </c>
      <c r="S5969">
        <v>32174.374</v>
      </c>
    </row>
    <row r="5970" spans="1:19" x14ac:dyDescent="0.3">
      <c r="A5970">
        <v>2021</v>
      </c>
      <c r="B5970">
        <v>9</v>
      </c>
      <c r="C5970">
        <v>6</v>
      </c>
      <c r="D5970">
        <v>17</v>
      </c>
      <c r="E5970">
        <v>36196.790999999997</v>
      </c>
      <c r="F5970">
        <v>760.18</v>
      </c>
      <c r="G5970">
        <v>125.504</v>
      </c>
      <c r="H5970">
        <v>115.98099999999999</v>
      </c>
      <c r="I5970">
        <v>98.588999999999999</v>
      </c>
      <c r="J5970">
        <v>2.069</v>
      </c>
      <c r="K5970">
        <v>-98.694000000000003</v>
      </c>
      <c r="L5970">
        <v>94.438999999999993</v>
      </c>
      <c r="M5970">
        <v>37169.356</v>
      </c>
      <c r="N5970">
        <v>3077.0079999999998</v>
      </c>
      <c r="O5970">
        <v>29.568000000000001</v>
      </c>
      <c r="P5970">
        <v>9.6959999999999997</v>
      </c>
      <c r="Q5970">
        <v>419.43099999999998</v>
      </c>
      <c r="R5970">
        <v>34053.084000000003</v>
      </c>
      <c r="S5970">
        <v>33633.652000000002</v>
      </c>
    </row>
    <row r="5971" spans="1:19" x14ac:dyDescent="0.3">
      <c r="A5971">
        <v>2021</v>
      </c>
      <c r="B5971">
        <v>9</v>
      </c>
      <c r="C5971">
        <v>6</v>
      </c>
      <c r="D5971">
        <v>18</v>
      </c>
      <c r="E5971">
        <v>34661.737999999998</v>
      </c>
      <c r="F5971">
        <v>782.91300000000001</v>
      </c>
      <c r="G5971">
        <v>123.003</v>
      </c>
      <c r="H5971">
        <v>109.871</v>
      </c>
      <c r="I5971">
        <v>124.655</v>
      </c>
      <c r="J5971">
        <v>2.0009999999999999</v>
      </c>
      <c r="K5971">
        <v>-97.878</v>
      </c>
      <c r="L5971">
        <v>94.177999999999997</v>
      </c>
      <c r="M5971">
        <v>35677.478999999999</v>
      </c>
      <c r="N5971">
        <v>700.76900000000001</v>
      </c>
      <c r="O5971">
        <v>79.617000000000004</v>
      </c>
      <c r="P5971">
        <v>0.92800000000000005</v>
      </c>
      <c r="Q5971">
        <v>396.51900000000001</v>
      </c>
      <c r="R5971">
        <v>34896.165000000001</v>
      </c>
      <c r="S5971">
        <v>34499.646000000001</v>
      </c>
    </row>
    <row r="5972" spans="1:19" x14ac:dyDescent="0.3">
      <c r="A5972">
        <v>2021</v>
      </c>
      <c r="B5972">
        <v>9</v>
      </c>
      <c r="C5972">
        <v>6</v>
      </c>
      <c r="D5972">
        <v>19</v>
      </c>
      <c r="E5972">
        <v>34628.241000000002</v>
      </c>
      <c r="F5972">
        <v>817.30899999999997</v>
      </c>
      <c r="G5972">
        <v>117.333</v>
      </c>
      <c r="H5972">
        <v>103.77200000000001</v>
      </c>
      <c r="I5972">
        <v>137.489</v>
      </c>
      <c r="J5972">
        <v>1.8859999999999999</v>
      </c>
      <c r="K5972">
        <v>-100.84399999999999</v>
      </c>
      <c r="L5972">
        <v>94.153999999999996</v>
      </c>
      <c r="M5972">
        <v>35682.006999999998</v>
      </c>
      <c r="N5972">
        <v>9.843</v>
      </c>
      <c r="O5972">
        <v>92.028000000000006</v>
      </c>
      <c r="P5972">
        <v>5.7210000000000001</v>
      </c>
      <c r="Q5972">
        <v>359.26799999999997</v>
      </c>
      <c r="R5972">
        <v>35574.415999999997</v>
      </c>
      <c r="S5972">
        <v>35215.148000000001</v>
      </c>
    </row>
    <row r="5973" spans="1:19" x14ac:dyDescent="0.3">
      <c r="A5973">
        <v>2021</v>
      </c>
      <c r="B5973">
        <v>9</v>
      </c>
      <c r="C5973">
        <v>6</v>
      </c>
      <c r="D5973">
        <v>20</v>
      </c>
      <c r="E5973">
        <v>33767.260999999999</v>
      </c>
      <c r="F5973">
        <v>873.95100000000002</v>
      </c>
      <c r="G5973">
        <v>110.88200000000001</v>
      </c>
      <c r="H5973">
        <v>101.56699999999999</v>
      </c>
      <c r="I5973">
        <v>165.87</v>
      </c>
      <c r="J5973">
        <v>3.3860000000000001</v>
      </c>
      <c r="K5973">
        <v>-106.357</v>
      </c>
      <c r="L5973">
        <v>94.016999999999996</v>
      </c>
      <c r="M5973">
        <v>34899.695</v>
      </c>
      <c r="N5973">
        <v>0</v>
      </c>
      <c r="O5973">
        <v>85.798000000000002</v>
      </c>
      <c r="P5973">
        <v>7.7169999999999996</v>
      </c>
      <c r="Q5973">
        <v>321.51400000000001</v>
      </c>
      <c r="R5973">
        <v>34806.18</v>
      </c>
      <c r="S5973">
        <v>34484.665000000001</v>
      </c>
    </row>
    <row r="5974" spans="1:19" x14ac:dyDescent="0.3">
      <c r="A5974">
        <v>2021</v>
      </c>
      <c r="B5974">
        <v>9</v>
      </c>
      <c r="C5974">
        <v>6</v>
      </c>
      <c r="D5974">
        <v>21</v>
      </c>
      <c r="E5974">
        <v>31452.315999999999</v>
      </c>
      <c r="F5974">
        <v>945.55499999999995</v>
      </c>
      <c r="G5974">
        <v>103.658</v>
      </c>
      <c r="H5974">
        <v>96.944000000000003</v>
      </c>
      <c r="I5974">
        <v>599.99599999999998</v>
      </c>
      <c r="J5974">
        <v>6.1710000000000003</v>
      </c>
      <c r="K5974">
        <v>-25.492000000000001</v>
      </c>
      <c r="L5974">
        <v>93.518000000000001</v>
      </c>
      <c r="M5974">
        <v>33169.008000000002</v>
      </c>
      <c r="N5974">
        <v>0</v>
      </c>
      <c r="O5974">
        <v>0</v>
      </c>
      <c r="P5974">
        <v>2.8759999999999999</v>
      </c>
      <c r="Q5974">
        <v>287.47800000000001</v>
      </c>
      <c r="R5974">
        <v>33166.131999999998</v>
      </c>
      <c r="S5974">
        <v>32878.654000000002</v>
      </c>
    </row>
    <row r="5975" spans="1:19" x14ac:dyDescent="0.3">
      <c r="A5975">
        <v>2021</v>
      </c>
      <c r="B5975">
        <v>9</v>
      </c>
      <c r="C5975">
        <v>6</v>
      </c>
      <c r="D5975">
        <v>22</v>
      </c>
      <c r="E5975">
        <v>28345.190999999999</v>
      </c>
      <c r="F5975">
        <v>1087.2049999999999</v>
      </c>
      <c r="G5975">
        <v>95.82</v>
      </c>
      <c r="H5975">
        <v>90.683999999999997</v>
      </c>
      <c r="I5975">
        <v>669.53200000000004</v>
      </c>
      <c r="J5975">
        <v>5.7759999999999998</v>
      </c>
      <c r="K5975">
        <v>14.978</v>
      </c>
      <c r="L5975">
        <v>92.159000000000006</v>
      </c>
      <c r="M5975">
        <v>30305.524000000001</v>
      </c>
      <c r="N5975">
        <v>0</v>
      </c>
      <c r="O5975">
        <v>0</v>
      </c>
      <c r="P5975">
        <v>-11.648</v>
      </c>
      <c r="Q5975">
        <v>254.09299999999999</v>
      </c>
      <c r="R5975">
        <v>30317.170999999998</v>
      </c>
      <c r="S5975">
        <v>30063.078000000001</v>
      </c>
    </row>
    <row r="5976" spans="1:19" x14ac:dyDescent="0.3">
      <c r="A5976">
        <v>2021</v>
      </c>
      <c r="B5976">
        <v>9</v>
      </c>
      <c r="C5976">
        <v>6</v>
      </c>
      <c r="D5976">
        <v>23</v>
      </c>
      <c r="E5976">
        <v>25412.776000000002</v>
      </c>
      <c r="F5976">
        <v>1254.941</v>
      </c>
      <c r="G5976">
        <v>87.543000000000006</v>
      </c>
      <c r="H5976">
        <v>85.245000000000005</v>
      </c>
      <c r="I5976">
        <v>1124.624</v>
      </c>
      <c r="J5976">
        <v>6.3360000000000003</v>
      </c>
      <c r="K5976">
        <v>36.715000000000003</v>
      </c>
      <c r="L5976">
        <v>89.623000000000005</v>
      </c>
      <c r="M5976">
        <v>28010.26</v>
      </c>
      <c r="N5976">
        <v>0</v>
      </c>
      <c r="O5976">
        <v>0</v>
      </c>
      <c r="P5976">
        <v>-16.803999999999998</v>
      </c>
      <c r="Q5976">
        <v>215.66499999999999</v>
      </c>
      <c r="R5976">
        <v>28027.063999999998</v>
      </c>
      <c r="S5976">
        <v>27811.399000000001</v>
      </c>
    </row>
    <row r="5977" spans="1:19" x14ac:dyDescent="0.3">
      <c r="A5977">
        <v>2021</v>
      </c>
      <c r="B5977">
        <v>9</v>
      </c>
      <c r="C5977">
        <v>6</v>
      </c>
      <c r="D5977">
        <v>24</v>
      </c>
      <c r="E5977">
        <v>23240.206999999999</v>
      </c>
      <c r="F5977">
        <v>1475.8</v>
      </c>
      <c r="G5977">
        <v>79.915999999999997</v>
      </c>
      <c r="H5977">
        <v>80.647000000000006</v>
      </c>
      <c r="I5977">
        <v>999.05899999999997</v>
      </c>
      <c r="J5977">
        <v>6.2009999999999996</v>
      </c>
      <c r="K5977">
        <v>43.173999999999999</v>
      </c>
      <c r="L5977">
        <v>88.284000000000006</v>
      </c>
      <c r="M5977">
        <v>25933.371999999999</v>
      </c>
      <c r="N5977">
        <v>0</v>
      </c>
      <c r="O5977">
        <v>0</v>
      </c>
      <c r="P5977">
        <v>-23.99</v>
      </c>
      <c r="Q5977">
        <v>184.40299999999999</v>
      </c>
      <c r="R5977">
        <v>25957.362000000001</v>
      </c>
      <c r="S5977">
        <v>25772.958999999999</v>
      </c>
    </row>
    <row r="5978" spans="1:19" x14ac:dyDescent="0.3">
      <c r="A5978">
        <v>2021</v>
      </c>
      <c r="B5978">
        <v>9</v>
      </c>
      <c r="C5978">
        <v>7</v>
      </c>
      <c r="D5978">
        <v>1</v>
      </c>
      <c r="E5978">
        <v>24911.923999999999</v>
      </c>
      <c r="F5978">
        <v>1607.318</v>
      </c>
      <c r="G5978">
        <v>75.956999999999994</v>
      </c>
      <c r="H5978">
        <v>79.674000000000007</v>
      </c>
      <c r="I5978">
        <v>709.25599999999997</v>
      </c>
      <c r="J5978">
        <v>6.0380000000000003</v>
      </c>
      <c r="K5978">
        <v>49.247999999999998</v>
      </c>
      <c r="L5978">
        <v>89.150999999999996</v>
      </c>
      <c r="M5978">
        <v>27452.611000000001</v>
      </c>
      <c r="N5978">
        <v>0</v>
      </c>
      <c r="O5978">
        <v>0</v>
      </c>
      <c r="P5978">
        <v>-20.152000000000001</v>
      </c>
      <c r="Q5978">
        <v>170.108</v>
      </c>
      <c r="R5978">
        <v>27472.761999999999</v>
      </c>
      <c r="S5978">
        <v>27302.653999999999</v>
      </c>
    </row>
    <row r="5979" spans="1:19" x14ac:dyDescent="0.3">
      <c r="A5979">
        <v>2021</v>
      </c>
      <c r="B5979">
        <v>9</v>
      </c>
      <c r="C5979">
        <v>7</v>
      </c>
      <c r="D5979">
        <v>2</v>
      </c>
      <c r="E5979">
        <v>23856.154999999999</v>
      </c>
      <c r="F5979">
        <v>1681.7429999999999</v>
      </c>
      <c r="G5979">
        <v>71.322999999999993</v>
      </c>
      <c r="H5979">
        <v>76.296000000000006</v>
      </c>
      <c r="I5979">
        <v>424.76799999999997</v>
      </c>
      <c r="J5979">
        <v>5.9470000000000001</v>
      </c>
      <c r="K5979">
        <v>42.518999999999998</v>
      </c>
      <c r="L5979">
        <v>88.468999999999994</v>
      </c>
      <c r="M5979">
        <v>26175.897000000001</v>
      </c>
      <c r="N5979">
        <v>0</v>
      </c>
      <c r="O5979">
        <v>0</v>
      </c>
      <c r="P5979">
        <v>-14.465999999999999</v>
      </c>
      <c r="Q5979">
        <v>158.98099999999999</v>
      </c>
      <c r="R5979">
        <v>26190.363000000001</v>
      </c>
      <c r="S5979">
        <v>26031.383000000002</v>
      </c>
    </row>
    <row r="5980" spans="1:19" x14ac:dyDescent="0.3">
      <c r="A5980">
        <v>2021</v>
      </c>
      <c r="B5980">
        <v>9</v>
      </c>
      <c r="C5980">
        <v>7</v>
      </c>
      <c r="D5980">
        <v>3</v>
      </c>
      <c r="E5980">
        <v>23414.208999999999</v>
      </c>
      <c r="F5980">
        <v>1700.1110000000001</v>
      </c>
      <c r="G5980">
        <v>68.409000000000006</v>
      </c>
      <c r="H5980">
        <v>74.820999999999998</v>
      </c>
      <c r="I5980">
        <v>241.59299999999999</v>
      </c>
      <c r="J5980">
        <v>5.7679999999999998</v>
      </c>
      <c r="K5980">
        <v>36.887999999999998</v>
      </c>
      <c r="L5980">
        <v>88.234999999999999</v>
      </c>
      <c r="M5980">
        <v>25561.624</v>
      </c>
      <c r="N5980">
        <v>0</v>
      </c>
      <c r="O5980">
        <v>0</v>
      </c>
      <c r="P5980">
        <v>-8.4139999999999997</v>
      </c>
      <c r="Q5980">
        <v>153.97900000000001</v>
      </c>
      <c r="R5980">
        <v>25570.038</v>
      </c>
      <c r="S5980">
        <v>25416.06</v>
      </c>
    </row>
    <row r="5981" spans="1:19" x14ac:dyDescent="0.3">
      <c r="A5981">
        <v>2021</v>
      </c>
      <c r="B5981">
        <v>9</v>
      </c>
      <c r="C5981">
        <v>7</v>
      </c>
      <c r="D5981">
        <v>4</v>
      </c>
      <c r="E5981">
        <v>23681.248</v>
      </c>
      <c r="F5981">
        <v>1672.9590000000001</v>
      </c>
      <c r="G5981">
        <v>66.135999999999996</v>
      </c>
      <c r="H5981">
        <v>73.25</v>
      </c>
      <c r="I5981">
        <v>121.383</v>
      </c>
      <c r="J5981">
        <v>4.4950000000000001</v>
      </c>
      <c r="K5981">
        <v>34.716000000000001</v>
      </c>
      <c r="L5981">
        <v>88.406000000000006</v>
      </c>
      <c r="M5981">
        <v>25676.455999999998</v>
      </c>
      <c r="N5981">
        <v>0</v>
      </c>
      <c r="O5981">
        <v>0</v>
      </c>
      <c r="P5981">
        <v>-5.6689999999999996</v>
      </c>
      <c r="Q5981">
        <v>154.65299999999999</v>
      </c>
      <c r="R5981">
        <v>25682.125</v>
      </c>
      <c r="S5981">
        <v>25527.472000000002</v>
      </c>
    </row>
    <row r="5982" spans="1:19" x14ac:dyDescent="0.3">
      <c r="A5982">
        <v>2021</v>
      </c>
      <c r="B5982">
        <v>9</v>
      </c>
      <c r="C5982">
        <v>7</v>
      </c>
      <c r="D5982">
        <v>5</v>
      </c>
      <c r="E5982">
        <v>25008.351999999999</v>
      </c>
      <c r="F5982">
        <v>1506.3689999999999</v>
      </c>
      <c r="G5982">
        <v>67.066000000000003</v>
      </c>
      <c r="H5982">
        <v>72.655000000000001</v>
      </c>
      <c r="I5982">
        <v>84.954999999999998</v>
      </c>
      <c r="J5982">
        <v>2.8220000000000001</v>
      </c>
      <c r="K5982">
        <v>15.246</v>
      </c>
      <c r="L5982">
        <v>89.224999999999994</v>
      </c>
      <c r="M5982">
        <v>26779.623</v>
      </c>
      <c r="N5982">
        <v>0</v>
      </c>
      <c r="O5982">
        <v>0</v>
      </c>
      <c r="P5982">
        <v>-6.3710000000000004</v>
      </c>
      <c r="Q5982">
        <v>165.59</v>
      </c>
      <c r="R5982">
        <v>26785.993999999999</v>
      </c>
      <c r="S5982">
        <v>26620.403999999999</v>
      </c>
    </row>
    <row r="5983" spans="1:19" x14ac:dyDescent="0.3">
      <c r="A5983">
        <v>2021</v>
      </c>
      <c r="B5983">
        <v>9</v>
      </c>
      <c r="C5983">
        <v>7</v>
      </c>
      <c r="D5983">
        <v>6</v>
      </c>
      <c r="E5983">
        <v>27433.02</v>
      </c>
      <c r="F5983">
        <v>1285.527</v>
      </c>
      <c r="G5983">
        <v>69.866</v>
      </c>
      <c r="H5983">
        <v>72.513000000000005</v>
      </c>
      <c r="I5983">
        <v>149.79499999999999</v>
      </c>
      <c r="J5983">
        <v>3.399</v>
      </c>
      <c r="K5983">
        <v>7.2160000000000002</v>
      </c>
      <c r="L5983">
        <v>91.103999999999999</v>
      </c>
      <c r="M5983">
        <v>29042.573</v>
      </c>
      <c r="N5983">
        <v>14.286</v>
      </c>
      <c r="O5983">
        <v>0</v>
      </c>
      <c r="P5983">
        <v>-1.9990000000000001</v>
      </c>
      <c r="Q5983">
        <v>189.166</v>
      </c>
      <c r="R5983">
        <v>29030.287</v>
      </c>
      <c r="S5983">
        <v>28841.120999999999</v>
      </c>
    </row>
    <row r="5984" spans="1:19" x14ac:dyDescent="0.3">
      <c r="A5984">
        <v>2021</v>
      </c>
      <c r="B5984">
        <v>9</v>
      </c>
      <c r="C5984">
        <v>7</v>
      </c>
      <c r="D5984">
        <v>7</v>
      </c>
      <c r="E5984">
        <v>29444.280999999999</v>
      </c>
      <c r="F5984">
        <v>1165.8720000000001</v>
      </c>
      <c r="G5984">
        <v>73.218999999999994</v>
      </c>
      <c r="H5984">
        <v>73.334999999999994</v>
      </c>
      <c r="I5984">
        <v>294.92899999999997</v>
      </c>
      <c r="J5984">
        <v>4.1639999999999997</v>
      </c>
      <c r="K5984">
        <v>17.154</v>
      </c>
      <c r="L5984">
        <v>92.611000000000004</v>
      </c>
      <c r="M5984">
        <v>31092.346000000001</v>
      </c>
      <c r="N5984">
        <v>791.31799999999998</v>
      </c>
      <c r="O5984">
        <v>0</v>
      </c>
      <c r="P5984">
        <v>-0.75800000000000001</v>
      </c>
      <c r="Q5984">
        <v>228.17500000000001</v>
      </c>
      <c r="R5984">
        <v>30301.786</v>
      </c>
      <c r="S5984">
        <v>30073.611000000001</v>
      </c>
    </row>
    <row r="5985" spans="1:19" x14ac:dyDescent="0.3">
      <c r="A5985">
        <v>2021</v>
      </c>
      <c r="B5985">
        <v>9</v>
      </c>
      <c r="C5985">
        <v>7</v>
      </c>
      <c r="D5985">
        <v>8</v>
      </c>
      <c r="E5985">
        <v>31897.886999999999</v>
      </c>
      <c r="F5985">
        <v>1126.7639999999999</v>
      </c>
      <c r="G5985">
        <v>77.739000000000004</v>
      </c>
      <c r="H5985">
        <v>80.524000000000001</v>
      </c>
      <c r="I5985">
        <v>488.18</v>
      </c>
      <c r="J5985">
        <v>4.9000000000000004</v>
      </c>
      <c r="K5985">
        <v>12.081</v>
      </c>
      <c r="L5985">
        <v>93.474999999999994</v>
      </c>
      <c r="M5985">
        <v>33703.811000000002</v>
      </c>
      <c r="N5985">
        <v>3227.6860000000001</v>
      </c>
      <c r="O5985">
        <v>-27.452000000000002</v>
      </c>
      <c r="P5985">
        <v>4.1000000000000002E-2</v>
      </c>
      <c r="Q5985">
        <v>275.27699999999999</v>
      </c>
      <c r="R5985">
        <v>30503.536</v>
      </c>
      <c r="S5985">
        <v>30228.258999999998</v>
      </c>
    </row>
    <row r="5986" spans="1:19" x14ac:dyDescent="0.3">
      <c r="A5986">
        <v>2021</v>
      </c>
      <c r="B5986">
        <v>9</v>
      </c>
      <c r="C5986">
        <v>7</v>
      </c>
      <c r="D5986">
        <v>9</v>
      </c>
      <c r="E5986">
        <v>35179.658000000003</v>
      </c>
      <c r="F5986">
        <v>1077.816</v>
      </c>
      <c r="G5986">
        <v>83.444000000000003</v>
      </c>
      <c r="H5986">
        <v>86.421000000000006</v>
      </c>
      <c r="I5986">
        <v>601.69799999999998</v>
      </c>
      <c r="J5986">
        <v>5.4370000000000003</v>
      </c>
      <c r="K5986">
        <v>13.262</v>
      </c>
      <c r="L5986">
        <v>94.119</v>
      </c>
      <c r="M5986">
        <v>37058.411999999997</v>
      </c>
      <c r="N5986">
        <v>5685.0870000000004</v>
      </c>
      <c r="O5986">
        <v>-73.805000000000007</v>
      </c>
      <c r="P5986">
        <v>1.0940000000000001</v>
      </c>
      <c r="Q5986">
        <v>316.13900000000001</v>
      </c>
      <c r="R5986">
        <v>31446.035</v>
      </c>
      <c r="S5986">
        <v>31129.896000000001</v>
      </c>
    </row>
    <row r="5987" spans="1:19" x14ac:dyDescent="0.3">
      <c r="A5987">
        <v>2021</v>
      </c>
      <c r="B5987">
        <v>9</v>
      </c>
      <c r="C5987">
        <v>7</v>
      </c>
      <c r="D5987">
        <v>10</v>
      </c>
      <c r="E5987">
        <v>38438.781000000003</v>
      </c>
      <c r="F5987">
        <v>1020.477</v>
      </c>
      <c r="G5987">
        <v>91.861999999999995</v>
      </c>
      <c r="H5987">
        <v>93.403000000000006</v>
      </c>
      <c r="I5987">
        <v>568.28399999999999</v>
      </c>
      <c r="J5987">
        <v>5.7370000000000001</v>
      </c>
      <c r="K5987">
        <v>23.577000000000002</v>
      </c>
      <c r="L5987">
        <v>94.561999999999998</v>
      </c>
      <c r="M5987">
        <v>40244.821000000004</v>
      </c>
      <c r="N5987">
        <v>7622.4480000000003</v>
      </c>
      <c r="O5987">
        <v>-104.771</v>
      </c>
      <c r="P5987">
        <v>1.337</v>
      </c>
      <c r="Q5987">
        <v>350.505</v>
      </c>
      <c r="R5987">
        <v>32725.807000000001</v>
      </c>
      <c r="S5987">
        <v>32375.302</v>
      </c>
    </row>
    <row r="5988" spans="1:19" x14ac:dyDescent="0.3">
      <c r="A5988">
        <v>2021</v>
      </c>
      <c r="B5988">
        <v>9</v>
      </c>
      <c r="C5988">
        <v>7</v>
      </c>
      <c r="D5988">
        <v>11</v>
      </c>
      <c r="E5988">
        <v>41375.165999999997</v>
      </c>
      <c r="F5988">
        <v>974.23299999999995</v>
      </c>
      <c r="G5988">
        <v>100.569</v>
      </c>
      <c r="H5988">
        <v>101.45099999999999</v>
      </c>
      <c r="I5988">
        <v>483.69600000000003</v>
      </c>
      <c r="J5988">
        <v>5.8719999999999999</v>
      </c>
      <c r="K5988">
        <v>28.213999999999999</v>
      </c>
      <c r="L5988">
        <v>94.838999999999999</v>
      </c>
      <c r="M5988">
        <v>43063.470999999998</v>
      </c>
      <c r="N5988">
        <v>8855.4840000000004</v>
      </c>
      <c r="O5988">
        <v>-81.569999999999993</v>
      </c>
      <c r="P5988">
        <v>1.9790000000000001</v>
      </c>
      <c r="Q5988">
        <v>383.14100000000002</v>
      </c>
      <c r="R5988">
        <v>34287.578000000001</v>
      </c>
      <c r="S5988">
        <v>33904.436999999998</v>
      </c>
    </row>
    <row r="5989" spans="1:19" x14ac:dyDescent="0.3">
      <c r="A5989">
        <v>2021</v>
      </c>
      <c r="B5989">
        <v>9</v>
      </c>
      <c r="C5989">
        <v>7</v>
      </c>
      <c r="D5989">
        <v>12</v>
      </c>
      <c r="E5989">
        <v>43864.381000000001</v>
      </c>
      <c r="F5989">
        <v>887.39200000000005</v>
      </c>
      <c r="G5989">
        <v>110.803</v>
      </c>
      <c r="H5989">
        <v>109.745</v>
      </c>
      <c r="I5989">
        <v>447.51600000000002</v>
      </c>
      <c r="J5989">
        <v>5.8419999999999996</v>
      </c>
      <c r="K5989">
        <v>18.837</v>
      </c>
      <c r="L5989">
        <v>94.995000000000005</v>
      </c>
      <c r="M5989">
        <v>45428.709000000003</v>
      </c>
      <c r="N5989">
        <v>9476.9789999999994</v>
      </c>
      <c r="O5989">
        <v>-35.353999999999999</v>
      </c>
      <c r="P5989">
        <v>4.9820000000000002</v>
      </c>
      <c r="Q5989">
        <v>407.56799999999998</v>
      </c>
      <c r="R5989">
        <v>35982.101999999999</v>
      </c>
      <c r="S5989">
        <v>35574.534</v>
      </c>
    </row>
    <row r="5990" spans="1:19" x14ac:dyDescent="0.3">
      <c r="A5990">
        <v>2021</v>
      </c>
      <c r="B5990">
        <v>9</v>
      </c>
      <c r="C5990">
        <v>7</v>
      </c>
      <c r="D5990">
        <v>13</v>
      </c>
      <c r="E5990">
        <v>46648.317999999999</v>
      </c>
      <c r="F5990">
        <v>805.36199999999997</v>
      </c>
      <c r="G5990">
        <v>118.57</v>
      </c>
      <c r="H5990">
        <v>116.997</v>
      </c>
      <c r="I5990">
        <v>423.50099999999998</v>
      </c>
      <c r="J5990">
        <v>5.7359999999999998</v>
      </c>
      <c r="K5990">
        <v>17.494</v>
      </c>
      <c r="L5990">
        <v>95.093999999999994</v>
      </c>
      <c r="M5990">
        <v>48112.502</v>
      </c>
      <c r="N5990">
        <v>9443.0370000000003</v>
      </c>
      <c r="O5990">
        <v>-14.366</v>
      </c>
      <c r="P5990">
        <v>5.5819999999999999</v>
      </c>
      <c r="Q5990">
        <v>432.79500000000002</v>
      </c>
      <c r="R5990">
        <v>38678.249000000003</v>
      </c>
      <c r="S5990">
        <v>38245.453000000001</v>
      </c>
    </row>
    <row r="5991" spans="1:19" x14ac:dyDescent="0.3">
      <c r="A5991">
        <v>2021</v>
      </c>
      <c r="B5991">
        <v>9</v>
      </c>
      <c r="C5991">
        <v>7</v>
      </c>
      <c r="D5991">
        <v>14</v>
      </c>
      <c r="E5991">
        <v>48927.98</v>
      </c>
      <c r="F5991">
        <v>758.27800000000002</v>
      </c>
      <c r="G5991">
        <v>124.899</v>
      </c>
      <c r="H5991">
        <v>125.667</v>
      </c>
      <c r="I5991">
        <v>351.24599999999998</v>
      </c>
      <c r="J5991">
        <v>5.0949999999999998</v>
      </c>
      <c r="K5991">
        <v>-7.6379999999999999</v>
      </c>
      <c r="L5991">
        <v>95.141999999999996</v>
      </c>
      <c r="M5991">
        <v>50255.769</v>
      </c>
      <c r="N5991">
        <v>8831.4930000000004</v>
      </c>
      <c r="O5991">
        <v>-4.6390000000000002</v>
      </c>
      <c r="P5991">
        <v>3.0750000000000002</v>
      </c>
      <c r="Q5991">
        <v>455.31200000000001</v>
      </c>
      <c r="R5991">
        <v>41425.839</v>
      </c>
      <c r="S5991">
        <v>40970.527000000002</v>
      </c>
    </row>
    <row r="5992" spans="1:19" x14ac:dyDescent="0.3">
      <c r="A5992">
        <v>2021</v>
      </c>
      <c r="B5992">
        <v>9</v>
      </c>
      <c r="C5992">
        <v>7</v>
      </c>
      <c r="D5992">
        <v>15</v>
      </c>
      <c r="E5992">
        <v>49872.42</v>
      </c>
      <c r="F5992">
        <v>739.577</v>
      </c>
      <c r="G5992">
        <v>129.208</v>
      </c>
      <c r="H5992">
        <v>129.857</v>
      </c>
      <c r="I5992">
        <v>284.096</v>
      </c>
      <c r="J5992">
        <v>4.0839999999999996</v>
      </c>
      <c r="K5992">
        <v>-16.210999999999999</v>
      </c>
      <c r="L5992">
        <v>95.162999999999997</v>
      </c>
      <c r="M5992">
        <v>51108.985999999997</v>
      </c>
      <c r="N5992">
        <v>7529.78</v>
      </c>
      <c r="O5992">
        <v>-0.47399999999999998</v>
      </c>
      <c r="P5992">
        <v>5.4569999999999999</v>
      </c>
      <c r="Q5992">
        <v>472.80500000000001</v>
      </c>
      <c r="R5992">
        <v>43574.222999999998</v>
      </c>
      <c r="S5992">
        <v>43101.417999999998</v>
      </c>
    </row>
    <row r="5993" spans="1:19" x14ac:dyDescent="0.3">
      <c r="A5993">
        <v>2021</v>
      </c>
      <c r="B5993">
        <v>9</v>
      </c>
      <c r="C5993">
        <v>7</v>
      </c>
      <c r="D5993">
        <v>16</v>
      </c>
      <c r="E5993">
        <v>49593.512000000002</v>
      </c>
      <c r="F5993">
        <v>705.43600000000004</v>
      </c>
      <c r="G5993">
        <v>130.06899999999999</v>
      </c>
      <c r="H5993">
        <v>134.84899999999999</v>
      </c>
      <c r="I5993">
        <v>91.177000000000007</v>
      </c>
      <c r="J5993">
        <v>1.821</v>
      </c>
      <c r="K5993">
        <v>-102.002</v>
      </c>
      <c r="L5993">
        <v>95.167000000000002</v>
      </c>
      <c r="M5993">
        <v>50519.959000000003</v>
      </c>
      <c r="N5993">
        <v>5561.9790000000003</v>
      </c>
      <c r="O5993">
        <v>3.1869999999999998</v>
      </c>
      <c r="P5993">
        <v>7.9450000000000003</v>
      </c>
      <c r="Q5993">
        <v>478.26799999999997</v>
      </c>
      <c r="R5993">
        <v>44946.847999999998</v>
      </c>
      <c r="S5993">
        <v>44468.58</v>
      </c>
    </row>
    <row r="5994" spans="1:19" x14ac:dyDescent="0.3">
      <c r="A5994">
        <v>2021</v>
      </c>
      <c r="B5994">
        <v>9</v>
      </c>
      <c r="C5994">
        <v>7</v>
      </c>
      <c r="D5994">
        <v>17</v>
      </c>
      <c r="E5994">
        <v>47855.065000000002</v>
      </c>
      <c r="F5994">
        <v>701.83500000000004</v>
      </c>
      <c r="G5994">
        <v>126.91800000000001</v>
      </c>
      <c r="H5994">
        <v>132.12899999999999</v>
      </c>
      <c r="I5994">
        <v>98.588999999999999</v>
      </c>
      <c r="J5994">
        <v>2.069</v>
      </c>
      <c r="K5994">
        <v>-149.477</v>
      </c>
      <c r="L5994">
        <v>95.153999999999996</v>
      </c>
      <c r="M5994">
        <v>48735.362999999998</v>
      </c>
      <c r="N5994">
        <v>3077.0079999999998</v>
      </c>
      <c r="O5994">
        <v>29.568000000000001</v>
      </c>
      <c r="P5994">
        <v>9.6959999999999997</v>
      </c>
      <c r="Q5994">
        <v>469.79300000000001</v>
      </c>
      <c r="R5994">
        <v>45619.091</v>
      </c>
      <c r="S5994">
        <v>45149.296999999999</v>
      </c>
    </row>
    <row r="5995" spans="1:19" x14ac:dyDescent="0.3">
      <c r="A5995">
        <v>2021</v>
      </c>
      <c r="B5995">
        <v>9</v>
      </c>
      <c r="C5995">
        <v>7</v>
      </c>
      <c r="D5995">
        <v>18</v>
      </c>
      <c r="E5995">
        <v>45470.701000000001</v>
      </c>
      <c r="F5995">
        <v>736.18299999999999</v>
      </c>
      <c r="G5995">
        <v>121.625</v>
      </c>
      <c r="H5995">
        <v>122.935</v>
      </c>
      <c r="I5995">
        <v>124.655</v>
      </c>
      <c r="J5995">
        <v>2.0009999999999999</v>
      </c>
      <c r="K5995">
        <v>-144.303</v>
      </c>
      <c r="L5995">
        <v>95.105999999999995</v>
      </c>
      <c r="M5995">
        <v>46407.277999999998</v>
      </c>
      <c r="N5995">
        <v>700.76900000000001</v>
      </c>
      <c r="O5995">
        <v>79.617000000000004</v>
      </c>
      <c r="P5995">
        <v>0.92800000000000005</v>
      </c>
      <c r="Q5995">
        <v>441.678</v>
      </c>
      <c r="R5995">
        <v>45625.964</v>
      </c>
      <c r="S5995">
        <v>45184.286</v>
      </c>
    </row>
    <row r="5996" spans="1:19" x14ac:dyDescent="0.3">
      <c r="A5996">
        <v>2021</v>
      </c>
      <c r="B5996">
        <v>9</v>
      </c>
      <c r="C5996">
        <v>7</v>
      </c>
      <c r="D5996">
        <v>19</v>
      </c>
      <c r="E5996">
        <v>44388.767999999996</v>
      </c>
      <c r="F5996">
        <v>769.66300000000001</v>
      </c>
      <c r="G5996">
        <v>115.67400000000001</v>
      </c>
      <c r="H5996">
        <v>113.563</v>
      </c>
      <c r="I5996">
        <v>137.489</v>
      </c>
      <c r="J5996">
        <v>1.8859999999999999</v>
      </c>
      <c r="K5996">
        <v>-143.51499999999999</v>
      </c>
      <c r="L5996">
        <v>95.063000000000002</v>
      </c>
      <c r="M5996">
        <v>45362.919000000002</v>
      </c>
      <c r="N5996">
        <v>9.843</v>
      </c>
      <c r="O5996">
        <v>92.028000000000006</v>
      </c>
      <c r="P5996">
        <v>5.7210000000000001</v>
      </c>
      <c r="Q5996">
        <v>393.86599999999999</v>
      </c>
      <c r="R5996">
        <v>45255.326999999997</v>
      </c>
      <c r="S5996">
        <v>44861.461000000003</v>
      </c>
    </row>
    <row r="5997" spans="1:19" x14ac:dyDescent="0.3">
      <c r="A5997">
        <v>2021</v>
      </c>
      <c r="B5997">
        <v>9</v>
      </c>
      <c r="C5997">
        <v>7</v>
      </c>
      <c r="D5997">
        <v>20</v>
      </c>
      <c r="E5997">
        <v>42900.951999999997</v>
      </c>
      <c r="F5997">
        <v>829.94600000000003</v>
      </c>
      <c r="G5997">
        <v>110.724</v>
      </c>
      <c r="H5997">
        <v>110.232</v>
      </c>
      <c r="I5997">
        <v>165.87</v>
      </c>
      <c r="J5997">
        <v>3.3860000000000001</v>
      </c>
      <c r="K5997">
        <v>-146.166</v>
      </c>
      <c r="L5997">
        <v>94.992000000000004</v>
      </c>
      <c r="M5997">
        <v>43959.213000000003</v>
      </c>
      <c r="N5997">
        <v>0</v>
      </c>
      <c r="O5997">
        <v>85.798000000000002</v>
      </c>
      <c r="P5997">
        <v>7.7169999999999996</v>
      </c>
      <c r="Q5997">
        <v>345.52699999999999</v>
      </c>
      <c r="R5997">
        <v>43865.697999999997</v>
      </c>
      <c r="S5997">
        <v>43520.171000000002</v>
      </c>
    </row>
    <row r="5998" spans="1:19" x14ac:dyDescent="0.3">
      <c r="A5998">
        <v>2021</v>
      </c>
      <c r="B5998">
        <v>9</v>
      </c>
      <c r="C5998">
        <v>7</v>
      </c>
      <c r="D5998">
        <v>21</v>
      </c>
      <c r="E5998">
        <v>39367.841999999997</v>
      </c>
      <c r="F5998">
        <v>908.27200000000005</v>
      </c>
      <c r="G5998">
        <v>104.59699999999999</v>
      </c>
      <c r="H5998">
        <v>103.726</v>
      </c>
      <c r="I5998">
        <v>599.99599999999998</v>
      </c>
      <c r="J5998">
        <v>6.1710000000000003</v>
      </c>
      <c r="K5998">
        <v>-34.356000000000002</v>
      </c>
      <c r="L5998">
        <v>94.715999999999994</v>
      </c>
      <c r="M5998">
        <v>41046.366999999998</v>
      </c>
      <c r="N5998">
        <v>0</v>
      </c>
      <c r="O5998">
        <v>0</v>
      </c>
      <c r="P5998">
        <v>2.8759999999999999</v>
      </c>
      <c r="Q5998">
        <v>306.09100000000001</v>
      </c>
      <c r="R5998">
        <v>41043.491000000002</v>
      </c>
      <c r="S5998">
        <v>40737.4</v>
      </c>
    </row>
    <row r="5999" spans="1:19" x14ac:dyDescent="0.3">
      <c r="A5999">
        <v>2021</v>
      </c>
      <c r="B5999">
        <v>9</v>
      </c>
      <c r="C5999">
        <v>7</v>
      </c>
      <c r="D5999">
        <v>22</v>
      </c>
      <c r="E5999">
        <v>34841.786999999997</v>
      </c>
      <c r="F5999">
        <v>1057.3130000000001</v>
      </c>
      <c r="G5999">
        <v>96.68</v>
      </c>
      <c r="H5999">
        <v>95.974000000000004</v>
      </c>
      <c r="I5999">
        <v>669.53200000000004</v>
      </c>
      <c r="J5999">
        <v>5.7759999999999998</v>
      </c>
      <c r="K5999">
        <v>19.751000000000001</v>
      </c>
      <c r="L5999">
        <v>94.061999999999998</v>
      </c>
      <c r="M5999">
        <v>36784.194000000003</v>
      </c>
      <c r="N5999">
        <v>0</v>
      </c>
      <c r="O5999">
        <v>0</v>
      </c>
      <c r="P5999">
        <v>-11.648</v>
      </c>
      <c r="Q5999">
        <v>268.86599999999999</v>
      </c>
      <c r="R5999">
        <v>36795.841999999997</v>
      </c>
      <c r="S5999">
        <v>36526.976000000002</v>
      </c>
    </row>
    <row r="6000" spans="1:19" x14ac:dyDescent="0.3">
      <c r="A6000">
        <v>2021</v>
      </c>
      <c r="B6000">
        <v>9</v>
      </c>
      <c r="C6000">
        <v>7</v>
      </c>
      <c r="D6000">
        <v>23</v>
      </c>
      <c r="E6000">
        <v>30797.845000000001</v>
      </c>
      <c r="F6000">
        <v>1220.4829999999999</v>
      </c>
      <c r="G6000">
        <v>88.465000000000003</v>
      </c>
      <c r="H6000">
        <v>89.385999999999996</v>
      </c>
      <c r="I6000">
        <v>1124.624</v>
      </c>
      <c r="J6000">
        <v>6.3360000000000003</v>
      </c>
      <c r="K6000">
        <v>48.338000000000001</v>
      </c>
      <c r="L6000">
        <v>92.935000000000002</v>
      </c>
      <c r="M6000">
        <v>33379.947</v>
      </c>
      <c r="N6000">
        <v>0</v>
      </c>
      <c r="O6000">
        <v>0</v>
      </c>
      <c r="P6000">
        <v>-16.803999999999998</v>
      </c>
      <c r="Q6000">
        <v>228.00700000000001</v>
      </c>
      <c r="R6000">
        <v>33396.75</v>
      </c>
      <c r="S6000">
        <v>33168.743000000002</v>
      </c>
    </row>
    <row r="6001" spans="1:19" x14ac:dyDescent="0.3">
      <c r="A6001">
        <v>2021</v>
      </c>
      <c r="B6001">
        <v>9</v>
      </c>
      <c r="C6001">
        <v>7</v>
      </c>
      <c r="D6001">
        <v>24</v>
      </c>
      <c r="E6001">
        <v>27956.448</v>
      </c>
      <c r="F6001">
        <v>1436.7950000000001</v>
      </c>
      <c r="G6001">
        <v>81.188999999999993</v>
      </c>
      <c r="H6001">
        <v>83.997</v>
      </c>
      <c r="I6001">
        <v>999.05899999999997</v>
      </c>
      <c r="J6001">
        <v>6.2009999999999996</v>
      </c>
      <c r="K6001">
        <v>56.497</v>
      </c>
      <c r="L6001">
        <v>91.233999999999995</v>
      </c>
      <c r="M6001">
        <v>30630.231</v>
      </c>
      <c r="N6001">
        <v>0</v>
      </c>
      <c r="O6001">
        <v>0</v>
      </c>
      <c r="P6001">
        <v>-23.99</v>
      </c>
      <c r="Q6001">
        <v>194.79499999999999</v>
      </c>
      <c r="R6001">
        <v>30654.221000000001</v>
      </c>
      <c r="S6001">
        <v>30459.425999999999</v>
      </c>
    </row>
    <row r="6002" spans="1:19" x14ac:dyDescent="0.3">
      <c r="A6002">
        <v>2021</v>
      </c>
      <c r="B6002">
        <v>9</v>
      </c>
      <c r="C6002">
        <v>8</v>
      </c>
      <c r="D6002">
        <v>1</v>
      </c>
      <c r="E6002">
        <v>22968.248</v>
      </c>
      <c r="F6002">
        <v>1607.318</v>
      </c>
      <c r="G6002">
        <v>65.950999999999993</v>
      </c>
      <c r="H6002">
        <v>78.218000000000004</v>
      </c>
      <c r="I6002">
        <v>709.25599999999997</v>
      </c>
      <c r="J6002">
        <v>6.0380000000000003</v>
      </c>
      <c r="K6002">
        <v>37.997</v>
      </c>
      <c r="L6002">
        <v>88.1</v>
      </c>
      <c r="M6002">
        <v>25495.175999999999</v>
      </c>
      <c r="N6002">
        <v>0</v>
      </c>
      <c r="O6002">
        <v>0</v>
      </c>
      <c r="P6002">
        <v>-20.152000000000001</v>
      </c>
      <c r="Q6002">
        <v>171.85599999999999</v>
      </c>
      <c r="R6002">
        <v>25515.327000000001</v>
      </c>
      <c r="S6002">
        <v>25343.472000000002</v>
      </c>
    </row>
    <row r="6003" spans="1:19" x14ac:dyDescent="0.3">
      <c r="A6003">
        <v>2021</v>
      </c>
      <c r="B6003">
        <v>9</v>
      </c>
      <c r="C6003">
        <v>8</v>
      </c>
      <c r="D6003">
        <v>2</v>
      </c>
      <c r="E6003">
        <v>21910.28</v>
      </c>
      <c r="F6003">
        <v>1681.7429999999999</v>
      </c>
      <c r="G6003">
        <v>63.247999999999998</v>
      </c>
      <c r="H6003">
        <v>74.959999999999994</v>
      </c>
      <c r="I6003">
        <v>424.76799999999997</v>
      </c>
      <c r="J6003">
        <v>5.9470000000000001</v>
      </c>
      <c r="K6003">
        <v>32.694000000000003</v>
      </c>
      <c r="L6003">
        <v>87.483999999999995</v>
      </c>
      <c r="M6003">
        <v>24217.876</v>
      </c>
      <c r="N6003">
        <v>0</v>
      </c>
      <c r="O6003">
        <v>0</v>
      </c>
      <c r="P6003">
        <v>-14.465999999999999</v>
      </c>
      <c r="Q6003">
        <v>161.172</v>
      </c>
      <c r="R6003">
        <v>24232.342000000001</v>
      </c>
      <c r="S6003">
        <v>24071.170999999998</v>
      </c>
    </row>
    <row r="6004" spans="1:19" x14ac:dyDescent="0.3">
      <c r="A6004">
        <v>2021</v>
      </c>
      <c r="B6004">
        <v>9</v>
      </c>
      <c r="C6004">
        <v>8</v>
      </c>
      <c r="D6004">
        <v>3</v>
      </c>
      <c r="E6004">
        <v>21516.414000000001</v>
      </c>
      <c r="F6004">
        <v>1700.1110000000001</v>
      </c>
      <c r="G6004">
        <v>62.054000000000002</v>
      </c>
      <c r="H6004">
        <v>73.546999999999997</v>
      </c>
      <c r="I6004">
        <v>241.59299999999999</v>
      </c>
      <c r="J6004">
        <v>5.7679999999999998</v>
      </c>
      <c r="K6004">
        <v>28.638999999999999</v>
      </c>
      <c r="L6004">
        <v>87.266999999999996</v>
      </c>
      <c r="M6004">
        <v>23653.339</v>
      </c>
      <c r="N6004">
        <v>0</v>
      </c>
      <c r="O6004">
        <v>0</v>
      </c>
      <c r="P6004">
        <v>-8.4139999999999997</v>
      </c>
      <c r="Q6004">
        <v>156.35</v>
      </c>
      <c r="R6004">
        <v>23661.753000000001</v>
      </c>
      <c r="S6004">
        <v>23505.402999999998</v>
      </c>
    </row>
    <row r="6005" spans="1:19" x14ac:dyDescent="0.3">
      <c r="A6005">
        <v>2021</v>
      </c>
      <c r="B6005">
        <v>9</v>
      </c>
      <c r="C6005">
        <v>8</v>
      </c>
      <c r="D6005">
        <v>4</v>
      </c>
      <c r="E6005">
        <v>21798.312999999998</v>
      </c>
      <c r="F6005">
        <v>1672.9590000000001</v>
      </c>
      <c r="G6005">
        <v>61.518999999999998</v>
      </c>
      <c r="H6005">
        <v>72.078000000000003</v>
      </c>
      <c r="I6005">
        <v>121.383</v>
      </c>
      <c r="J6005">
        <v>4.4950000000000001</v>
      </c>
      <c r="K6005">
        <v>27.213000000000001</v>
      </c>
      <c r="L6005">
        <v>87.414000000000001</v>
      </c>
      <c r="M6005">
        <v>23783.855</v>
      </c>
      <c r="N6005">
        <v>0</v>
      </c>
      <c r="O6005">
        <v>0</v>
      </c>
      <c r="P6005">
        <v>-5.6689999999999996</v>
      </c>
      <c r="Q6005">
        <v>157.20699999999999</v>
      </c>
      <c r="R6005">
        <v>23789.524000000001</v>
      </c>
      <c r="S6005">
        <v>23632.316999999999</v>
      </c>
    </row>
    <row r="6006" spans="1:19" x14ac:dyDescent="0.3">
      <c r="A6006">
        <v>2021</v>
      </c>
      <c r="B6006">
        <v>9</v>
      </c>
      <c r="C6006">
        <v>8</v>
      </c>
      <c r="D6006">
        <v>5</v>
      </c>
      <c r="E6006">
        <v>23167.420999999998</v>
      </c>
      <c r="F6006">
        <v>1506.3689999999999</v>
      </c>
      <c r="G6006">
        <v>62.151000000000003</v>
      </c>
      <c r="H6006">
        <v>71.602000000000004</v>
      </c>
      <c r="I6006">
        <v>84.954999999999998</v>
      </c>
      <c r="J6006">
        <v>2.8220000000000001</v>
      </c>
      <c r="K6006">
        <v>12.237</v>
      </c>
      <c r="L6006">
        <v>88.198999999999998</v>
      </c>
      <c r="M6006">
        <v>24933.606</v>
      </c>
      <c r="N6006">
        <v>0</v>
      </c>
      <c r="O6006">
        <v>0</v>
      </c>
      <c r="P6006">
        <v>-6.3710000000000004</v>
      </c>
      <c r="Q6006">
        <v>167.93799999999999</v>
      </c>
      <c r="R6006">
        <v>24939.976999999999</v>
      </c>
      <c r="S6006">
        <v>24772.039000000001</v>
      </c>
    </row>
    <row r="6007" spans="1:19" x14ac:dyDescent="0.3">
      <c r="A6007">
        <v>2021</v>
      </c>
      <c r="B6007">
        <v>9</v>
      </c>
      <c r="C6007">
        <v>8</v>
      </c>
      <c r="D6007">
        <v>6</v>
      </c>
      <c r="E6007">
        <v>25609.084999999999</v>
      </c>
      <c r="F6007">
        <v>1285.527</v>
      </c>
      <c r="G6007">
        <v>64.906999999999996</v>
      </c>
      <c r="H6007">
        <v>71.608000000000004</v>
      </c>
      <c r="I6007">
        <v>149.79499999999999</v>
      </c>
      <c r="J6007">
        <v>3.399</v>
      </c>
      <c r="K6007">
        <v>5.93</v>
      </c>
      <c r="L6007">
        <v>89.715999999999994</v>
      </c>
      <c r="M6007">
        <v>27215.06</v>
      </c>
      <c r="N6007">
        <v>5.8620000000000001</v>
      </c>
      <c r="O6007">
        <v>0</v>
      </c>
      <c r="P6007">
        <v>-1.9990000000000001</v>
      </c>
      <c r="Q6007">
        <v>190.495</v>
      </c>
      <c r="R6007">
        <v>27211.197</v>
      </c>
      <c r="S6007">
        <v>27020.703000000001</v>
      </c>
    </row>
    <row r="6008" spans="1:19" x14ac:dyDescent="0.3">
      <c r="A6008">
        <v>2021</v>
      </c>
      <c r="B6008">
        <v>9</v>
      </c>
      <c r="C6008">
        <v>8</v>
      </c>
      <c r="D6008">
        <v>7</v>
      </c>
      <c r="E6008">
        <v>27201.093000000001</v>
      </c>
      <c r="F6008">
        <v>1165.8720000000001</v>
      </c>
      <c r="G6008">
        <v>68.671999999999997</v>
      </c>
      <c r="H6008">
        <v>72.203999999999994</v>
      </c>
      <c r="I6008">
        <v>294.92899999999997</v>
      </c>
      <c r="J6008">
        <v>4.1639999999999997</v>
      </c>
      <c r="K6008">
        <v>12.664999999999999</v>
      </c>
      <c r="L6008">
        <v>91.108999999999995</v>
      </c>
      <c r="M6008">
        <v>28842.036</v>
      </c>
      <c r="N6008">
        <v>659.63099999999997</v>
      </c>
      <c r="O6008">
        <v>-1.4E-2</v>
      </c>
      <c r="P6008">
        <v>-0.75800000000000001</v>
      </c>
      <c r="Q6008">
        <v>224.47499999999999</v>
      </c>
      <c r="R6008">
        <v>28183.177</v>
      </c>
      <c r="S6008">
        <v>27958.703000000001</v>
      </c>
    </row>
    <row r="6009" spans="1:19" x14ac:dyDescent="0.3">
      <c r="A6009">
        <v>2021</v>
      </c>
      <c r="B6009">
        <v>9</v>
      </c>
      <c r="C6009">
        <v>8</v>
      </c>
      <c r="D6009">
        <v>8</v>
      </c>
      <c r="E6009">
        <v>29045.777999999998</v>
      </c>
      <c r="F6009">
        <v>1126.7639999999999</v>
      </c>
      <c r="G6009">
        <v>71.569000000000003</v>
      </c>
      <c r="H6009">
        <v>78.573999999999998</v>
      </c>
      <c r="I6009">
        <v>488.18</v>
      </c>
      <c r="J6009">
        <v>4.9000000000000004</v>
      </c>
      <c r="K6009">
        <v>9.0969999999999995</v>
      </c>
      <c r="L6009">
        <v>92.534000000000006</v>
      </c>
      <c r="M6009">
        <v>30845.828000000001</v>
      </c>
      <c r="N6009">
        <v>2990.5410000000002</v>
      </c>
      <c r="O6009">
        <v>-22.058</v>
      </c>
      <c r="P6009">
        <v>4.1000000000000002E-2</v>
      </c>
      <c r="Q6009">
        <v>267.14499999999998</v>
      </c>
      <c r="R6009">
        <v>27877.304</v>
      </c>
      <c r="S6009">
        <v>27610.159</v>
      </c>
    </row>
    <row r="6010" spans="1:19" x14ac:dyDescent="0.3">
      <c r="A6010">
        <v>2021</v>
      </c>
      <c r="B6010">
        <v>9</v>
      </c>
      <c r="C6010">
        <v>8</v>
      </c>
      <c r="D6010">
        <v>9</v>
      </c>
      <c r="E6010">
        <v>31013.008000000002</v>
      </c>
      <c r="F6010">
        <v>1077.816</v>
      </c>
      <c r="G6010">
        <v>75.009</v>
      </c>
      <c r="H6010">
        <v>83.332999999999998</v>
      </c>
      <c r="I6010">
        <v>601.69799999999998</v>
      </c>
      <c r="J6010">
        <v>5.4370000000000003</v>
      </c>
      <c r="K6010">
        <v>11.242000000000001</v>
      </c>
      <c r="L6010">
        <v>93.355000000000004</v>
      </c>
      <c r="M6010">
        <v>32885.889000000003</v>
      </c>
      <c r="N6010">
        <v>5404.1909999999998</v>
      </c>
      <c r="O6010">
        <v>-66.12</v>
      </c>
      <c r="P6010">
        <v>1.0940000000000001</v>
      </c>
      <c r="Q6010">
        <v>306.33199999999999</v>
      </c>
      <c r="R6010">
        <v>27546.723000000002</v>
      </c>
      <c r="S6010">
        <v>27240.391</v>
      </c>
    </row>
    <row r="6011" spans="1:19" x14ac:dyDescent="0.3">
      <c r="A6011">
        <v>2021</v>
      </c>
      <c r="B6011">
        <v>9</v>
      </c>
      <c r="C6011">
        <v>8</v>
      </c>
      <c r="D6011">
        <v>10</v>
      </c>
      <c r="E6011">
        <v>33127.258000000002</v>
      </c>
      <c r="F6011">
        <v>1020.477</v>
      </c>
      <c r="G6011">
        <v>79.179000000000002</v>
      </c>
      <c r="H6011">
        <v>89.116</v>
      </c>
      <c r="I6011">
        <v>568.28399999999999</v>
      </c>
      <c r="J6011">
        <v>5.7370000000000001</v>
      </c>
      <c r="K6011">
        <v>22.166</v>
      </c>
      <c r="L6011">
        <v>93.850999999999999</v>
      </c>
      <c r="M6011">
        <v>34926.891000000003</v>
      </c>
      <c r="N6011">
        <v>7369.8440000000001</v>
      </c>
      <c r="O6011">
        <v>-97.361000000000004</v>
      </c>
      <c r="P6011">
        <v>1.337</v>
      </c>
      <c r="Q6011">
        <v>339.14</v>
      </c>
      <c r="R6011">
        <v>27653.071</v>
      </c>
      <c r="S6011">
        <v>27313.931</v>
      </c>
    </row>
    <row r="6012" spans="1:19" x14ac:dyDescent="0.3">
      <c r="A6012">
        <v>2021</v>
      </c>
      <c r="B6012">
        <v>9</v>
      </c>
      <c r="C6012">
        <v>8</v>
      </c>
      <c r="D6012">
        <v>11</v>
      </c>
      <c r="E6012">
        <v>34948.777999999998</v>
      </c>
      <c r="F6012">
        <v>974.23299999999995</v>
      </c>
      <c r="G6012">
        <v>84.12</v>
      </c>
      <c r="H6012">
        <v>95.641000000000005</v>
      </c>
      <c r="I6012">
        <v>483.69600000000003</v>
      </c>
      <c r="J6012">
        <v>5.8719999999999999</v>
      </c>
      <c r="K6012">
        <v>26.872</v>
      </c>
      <c r="L6012">
        <v>94.180999999999997</v>
      </c>
      <c r="M6012">
        <v>36629.273000000001</v>
      </c>
      <c r="N6012">
        <v>8573.2579999999998</v>
      </c>
      <c r="O6012">
        <v>-99.838999999999999</v>
      </c>
      <c r="P6012">
        <v>1.9790000000000001</v>
      </c>
      <c r="Q6012">
        <v>370.20100000000002</v>
      </c>
      <c r="R6012">
        <v>28153.875</v>
      </c>
      <c r="S6012">
        <v>27783.673999999999</v>
      </c>
    </row>
    <row r="6013" spans="1:19" x14ac:dyDescent="0.3">
      <c r="A6013">
        <v>2021</v>
      </c>
      <c r="B6013">
        <v>9</v>
      </c>
      <c r="C6013">
        <v>8</v>
      </c>
      <c r="D6013">
        <v>12</v>
      </c>
      <c r="E6013">
        <v>36699.733</v>
      </c>
      <c r="F6013">
        <v>887.39200000000005</v>
      </c>
      <c r="G6013">
        <v>89.938999999999993</v>
      </c>
      <c r="H6013">
        <v>102.374</v>
      </c>
      <c r="I6013">
        <v>447.51600000000002</v>
      </c>
      <c r="J6013">
        <v>5.8419999999999996</v>
      </c>
      <c r="K6013">
        <v>17.134</v>
      </c>
      <c r="L6013">
        <v>94.447999999999993</v>
      </c>
      <c r="M6013">
        <v>38254.438999999998</v>
      </c>
      <c r="N6013">
        <v>9208.7540000000008</v>
      </c>
      <c r="O6013">
        <v>-39.866999999999997</v>
      </c>
      <c r="P6013">
        <v>4.9820000000000002</v>
      </c>
      <c r="Q6013">
        <v>393.99299999999999</v>
      </c>
      <c r="R6013">
        <v>29080.571</v>
      </c>
      <c r="S6013">
        <v>28686.578000000001</v>
      </c>
    </row>
    <row r="6014" spans="1:19" x14ac:dyDescent="0.3">
      <c r="A6014">
        <v>2021</v>
      </c>
      <c r="B6014">
        <v>9</v>
      </c>
      <c r="C6014">
        <v>8</v>
      </c>
      <c r="D6014">
        <v>13</v>
      </c>
      <c r="E6014">
        <v>38358.286</v>
      </c>
      <c r="F6014">
        <v>805.36199999999997</v>
      </c>
      <c r="G6014">
        <v>95.013000000000005</v>
      </c>
      <c r="H6014">
        <v>107.78700000000001</v>
      </c>
      <c r="I6014">
        <v>423.50099999999998</v>
      </c>
      <c r="J6014">
        <v>5.7359999999999998</v>
      </c>
      <c r="K6014">
        <v>15.505000000000001</v>
      </c>
      <c r="L6014">
        <v>94.667000000000002</v>
      </c>
      <c r="M6014">
        <v>39810.843999999997</v>
      </c>
      <c r="N6014">
        <v>9181.0380000000005</v>
      </c>
      <c r="O6014">
        <v>-15.223000000000001</v>
      </c>
      <c r="P6014">
        <v>5.5819999999999999</v>
      </c>
      <c r="Q6014">
        <v>414.28300000000002</v>
      </c>
      <c r="R6014">
        <v>30639.447</v>
      </c>
      <c r="S6014">
        <v>30225.164000000001</v>
      </c>
    </row>
    <row r="6015" spans="1:19" x14ac:dyDescent="0.3">
      <c r="A6015">
        <v>2021</v>
      </c>
      <c r="B6015">
        <v>9</v>
      </c>
      <c r="C6015">
        <v>8</v>
      </c>
      <c r="D6015">
        <v>14</v>
      </c>
      <c r="E6015">
        <v>39722.010999999999</v>
      </c>
      <c r="F6015">
        <v>758.27800000000002</v>
      </c>
      <c r="G6015">
        <v>98.891999999999996</v>
      </c>
      <c r="H6015">
        <v>114.241</v>
      </c>
      <c r="I6015">
        <v>351.24599999999998</v>
      </c>
      <c r="J6015">
        <v>5.0949999999999998</v>
      </c>
      <c r="K6015">
        <v>-5.556</v>
      </c>
      <c r="L6015">
        <v>94.805999999999997</v>
      </c>
      <c r="M6015">
        <v>41040.120000000003</v>
      </c>
      <c r="N6015">
        <v>8533.3680000000004</v>
      </c>
      <c r="O6015">
        <v>-5.09</v>
      </c>
      <c r="P6015">
        <v>3.0750000000000002</v>
      </c>
      <c r="Q6015">
        <v>433.46100000000001</v>
      </c>
      <c r="R6015">
        <v>32508.767</v>
      </c>
      <c r="S6015">
        <v>32075.306</v>
      </c>
    </row>
    <row r="6016" spans="1:19" x14ac:dyDescent="0.3">
      <c r="A6016">
        <v>2021</v>
      </c>
      <c r="B6016">
        <v>9</v>
      </c>
      <c r="C6016">
        <v>8</v>
      </c>
      <c r="D6016">
        <v>15</v>
      </c>
      <c r="E6016">
        <v>40516.737000000001</v>
      </c>
      <c r="F6016">
        <v>739.577</v>
      </c>
      <c r="G6016">
        <v>102.36799999999999</v>
      </c>
      <c r="H6016">
        <v>117.575</v>
      </c>
      <c r="I6016">
        <v>284.096</v>
      </c>
      <c r="J6016">
        <v>4.0839999999999996</v>
      </c>
      <c r="K6016">
        <v>-12.727</v>
      </c>
      <c r="L6016">
        <v>94.88</v>
      </c>
      <c r="M6016">
        <v>41744.222000000002</v>
      </c>
      <c r="N6016">
        <v>7159.9870000000001</v>
      </c>
      <c r="O6016">
        <v>-4.4400000000000004</v>
      </c>
      <c r="P6016">
        <v>5.4569999999999999</v>
      </c>
      <c r="Q6016">
        <v>446.44200000000001</v>
      </c>
      <c r="R6016">
        <v>34583.218000000001</v>
      </c>
      <c r="S6016">
        <v>34136.775999999998</v>
      </c>
    </row>
    <row r="6017" spans="1:19" x14ac:dyDescent="0.3">
      <c r="A6017">
        <v>2021</v>
      </c>
      <c r="B6017">
        <v>9</v>
      </c>
      <c r="C6017">
        <v>8</v>
      </c>
      <c r="D6017">
        <v>16</v>
      </c>
      <c r="E6017">
        <v>40531.345000000001</v>
      </c>
      <c r="F6017">
        <v>705.43600000000004</v>
      </c>
      <c r="G6017">
        <v>105.124</v>
      </c>
      <c r="H6017">
        <v>121.96</v>
      </c>
      <c r="I6017">
        <v>91.177000000000007</v>
      </c>
      <c r="J6017">
        <v>1.821</v>
      </c>
      <c r="K6017">
        <v>-80.587000000000003</v>
      </c>
      <c r="L6017">
        <v>94.887</v>
      </c>
      <c r="M6017">
        <v>41466.038999999997</v>
      </c>
      <c r="N6017">
        <v>5165.7809999999999</v>
      </c>
      <c r="O6017">
        <v>2.73</v>
      </c>
      <c r="P6017">
        <v>7.9450000000000003</v>
      </c>
      <c r="Q6017">
        <v>447.32799999999997</v>
      </c>
      <c r="R6017">
        <v>36289.584000000003</v>
      </c>
      <c r="S6017">
        <v>35842.256000000001</v>
      </c>
    </row>
    <row r="6018" spans="1:19" x14ac:dyDescent="0.3">
      <c r="A6018">
        <v>2021</v>
      </c>
      <c r="B6018">
        <v>9</v>
      </c>
      <c r="C6018">
        <v>8</v>
      </c>
      <c r="D6018">
        <v>17</v>
      </c>
      <c r="E6018">
        <v>39292.247000000003</v>
      </c>
      <c r="F6018">
        <v>701.83500000000004</v>
      </c>
      <c r="G6018">
        <v>105.598</v>
      </c>
      <c r="H6018">
        <v>119.864</v>
      </c>
      <c r="I6018">
        <v>98.588999999999999</v>
      </c>
      <c r="J6018">
        <v>2.069</v>
      </c>
      <c r="K6018">
        <v>-117.953</v>
      </c>
      <c r="L6018">
        <v>94.781000000000006</v>
      </c>
      <c r="M6018">
        <v>40191.432999999997</v>
      </c>
      <c r="N6018">
        <v>2697.8130000000001</v>
      </c>
      <c r="O6018">
        <v>36.238</v>
      </c>
      <c r="P6018">
        <v>9.6959999999999997</v>
      </c>
      <c r="Q6018">
        <v>432.64800000000002</v>
      </c>
      <c r="R6018">
        <v>37447.686000000002</v>
      </c>
      <c r="S6018">
        <v>37015.038</v>
      </c>
    </row>
    <row r="6019" spans="1:19" x14ac:dyDescent="0.3">
      <c r="A6019">
        <v>2021</v>
      </c>
      <c r="B6019">
        <v>9</v>
      </c>
      <c r="C6019">
        <v>8</v>
      </c>
      <c r="D6019">
        <v>18</v>
      </c>
      <c r="E6019">
        <v>37209.266000000003</v>
      </c>
      <c r="F6019">
        <v>736.18299999999999</v>
      </c>
      <c r="G6019">
        <v>104.167</v>
      </c>
      <c r="H6019">
        <v>112.029</v>
      </c>
      <c r="I6019">
        <v>124.655</v>
      </c>
      <c r="J6019">
        <v>2.0009999999999999</v>
      </c>
      <c r="K6019">
        <v>-114.997</v>
      </c>
      <c r="L6019">
        <v>94.549000000000007</v>
      </c>
      <c r="M6019">
        <v>38163.686000000002</v>
      </c>
      <c r="N6019">
        <v>494.42099999999999</v>
      </c>
      <c r="O6019">
        <v>82.388999999999996</v>
      </c>
      <c r="P6019">
        <v>0.92800000000000005</v>
      </c>
      <c r="Q6019">
        <v>399.18700000000001</v>
      </c>
      <c r="R6019">
        <v>37585.947</v>
      </c>
      <c r="S6019">
        <v>37186.76</v>
      </c>
    </row>
    <row r="6020" spans="1:19" x14ac:dyDescent="0.3">
      <c r="A6020">
        <v>2021</v>
      </c>
      <c r="B6020">
        <v>9</v>
      </c>
      <c r="C6020">
        <v>8</v>
      </c>
      <c r="D6020">
        <v>19</v>
      </c>
      <c r="E6020">
        <v>36916.284</v>
      </c>
      <c r="F6020">
        <v>769.66300000000001</v>
      </c>
      <c r="G6020">
        <v>98.531999999999996</v>
      </c>
      <c r="H6020">
        <v>105.06399999999999</v>
      </c>
      <c r="I6020">
        <v>137.489</v>
      </c>
      <c r="J6020">
        <v>1.8859999999999999</v>
      </c>
      <c r="K6020">
        <v>-115.673</v>
      </c>
      <c r="L6020">
        <v>94.495999999999995</v>
      </c>
      <c r="M6020">
        <v>37909.209000000003</v>
      </c>
      <c r="N6020">
        <v>0.93500000000000005</v>
      </c>
      <c r="O6020">
        <v>85.275999999999996</v>
      </c>
      <c r="P6020">
        <v>5.7210000000000001</v>
      </c>
      <c r="Q6020">
        <v>354.69099999999997</v>
      </c>
      <c r="R6020">
        <v>37817.277000000002</v>
      </c>
      <c r="S6020">
        <v>37462.586000000003</v>
      </c>
    </row>
    <row r="6021" spans="1:19" x14ac:dyDescent="0.3">
      <c r="A6021">
        <v>2021</v>
      </c>
      <c r="B6021">
        <v>9</v>
      </c>
      <c r="C6021">
        <v>8</v>
      </c>
      <c r="D6021">
        <v>20</v>
      </c>
      <c r="E6021">
        <v>35817.213000000003</v>
      </c>
      <c r="F6021">
        <v>829.94600000000003</v>
      </c>
      <c r="G6021">
        <v>94.837000000000003</v>
      </c>
      <c r="H6021">
        <v>102.488</v>
      </c>
      <c r="I6021">
        <v>165.87</v>
      </c>
      <c r="J6021">
        <v>3.3860000000000001</v>
      </c>
      <c r="K6021">
        <v>-117.10899999999999</v>
      </c>
      <c r="L6021">
        <v>94.343000000000004</v>
      </c>
      <c r="M6021">
        <v>36896.135999999999</v>
      </c>
      <c r="N6021">
        <v>0</v>
      </c>
      <c r="O6021">
        <v>77.936000000000007</v>
      </c>
      <c r="P6021">
        <v>7.7169999999999996</v>
      </c>
      <c r="Q6021">
        <v>315.774</v>
      </c>
      <c r="R6021">
        <v>36810.483</v>
      </c>
      <c r="S6021">
        <v>36494.709000000003</v>
      </c>
    </row>
    <row r="6022" spans="1:19" x14ac:dyDescent="0.3">
      <c r="A6022">
        <v>2021</v>
      </c>
      <c r="B6022">
        <v>9</v>
      </c>
      <c r="C6022">
        <v>8</v>
      </c>
      <c r="D6022">
        <v>21</v>
      </c>
      <c r="E6022">
        <v>33167.4</v>
      </c>
      <c r="F6022">
        <v>908.27200000000005</v>
      </c>
      <c r="G6022">
        <v>89.078999999999994</v>
      </c>
      <c r="H6022">
        <v>97.274000000000001</v>
      </c>
      <c r="I6022">
        <v>599.99599999999998</v>
      </c>
      <c r="J6022">
        <v>6.1710000000000003</v>
      </c>
      <c r="K6022">
        <v>-27.370999999999999</v>
      </c>
      <c r="L6022">
        <v>93.875</v>
      </c>
      <c r="M6022">
        <v>34845.616999999998</v>
      </c>
      <c r="N6022">
        <v>0</v>
      </c>
      <c r="O6022">
        <v>0</v>
      </c>
      <c r="P6022">
        <v>2.8759999999999999</v>
      </c>
      <c r="Q6022">
        <v>287.01299999999998</v>
      </c>
      <c r="R6022">
        <v>34842.741000000002</v>
      </c>
      <c r="S6022">
        <v>34555.728000000003</v>
      </c>
    </row>
    <row r="6023" spans="1:19" x14ac:dyDescent="0.3">
      <c r="A6023">
        <v>2021</v>
      </c>
      <c r="B6023">
        <v>9</v>
      </c>
      <c r="C6023">
        <v>8</v>
      </c>
      <c r="D6023">
        <v>22</v>
      </c>
      <c r="E6023">
        <v>29859.987000000001</v>
      </c>
      <c r="F6023">
        <v>1057.3130000000001</v>
      </c>
      <c r="G6023">
        <v>81.97</v>
      </c>
      <c r="H6023">
        <v>91.147999999999996</v>
      </c>
      <c r="I6023">
        <v>669.53200000000004</v>
      </c>
      <c r="J6023">
        <v>5.7759999999999998</v>
      </c>
      <c r="K6023">
        <v>15.981999999999999</v>
      </c>
      <c r="L6023">
        <v>92.954999999999998</v>
      </c>
      <c r="M6023">
        <v>31792.692999999999</v>
      </c>
      <c r="N6023">
        <v>0</v>
      </c>
      <c r="O6023">
        <v>0</v>
      </c>
      <c r="P6023">
        <v>-11.648</v>
      </c>
      <c r="Q6023">
        <v>256.67500000000001</v>
      </c>
      <c r="R6023">
        <v>31804.34</v>
      </c>
      <c r="S6023">
        <v>31547.665000000001</v>
      </c>
    </row>
    <row r="6024" spans="1:19" x14ac:dyDescent="0.3">
      <c r="A6024">
        <v>2021</v>
      </c>
      <c r="B6024">
        <v>9</v>
      </c>
      <c r="C6024">
        <v>8</v>
      </c>
      <c r="D6024">
        <v>23</v>
      </c>
      <c r="E6024">
        <v>26803.58</v>
      </c>
      <c r="F6024">
        <v>1220.4829999999999</v>
      </c>
      <c r="G6024">
        <v>75.194000000000003</v>
      </c>
      <c r="H6024">
        <v>85.742000000000004</v>
      </c>
      <c r="I6024">
        <v>1124.624</v>
      </c>
      <c r="J6024">
        <v>6.3360000000000003</v>
      </c>
      <c r="K6024">
        <v>38.752000000000002</v>
      </c>
      <c r="L6024">
        <v>90.724000000000004</v>
      </c>
      <c r="M6024">
        <v>29370.241999999998</v>
      </c>
      <c r="N6024">
        <v>0</v>
      </c>
      <c r="O6024">
        <v>0</v>
      </c>
      <c r="P6024">
        <v>-16.803999999999998</v>
      </c>
      <c r="Q6024">
        <v>220.98099999999999</v>
      </c>
      <c r="R6024">
        <v>29387.045999999998</v>
      </c>
      <c r="S6024">
        <v>29166.064999999999</v>
      </c>
    </row>
    <row r="6025" spans="1:19" x14ac:dyDescent="0.3">
      <c r="A6025">
        <v>2021</v>
      </c>
      <c r="B6025">
        <v>9</v>
      </c>
      <c r="C6025">
        <v>8</v>
      </c>
      <c r="D6025">
        <v>24</v>
      </c>
      <c r="E6025">
        <v>24543.674999999999</v>
      </c>
      <c r="F6025">
        <v>1436.7950000000001</v>
      </c>
      <c r="G6025">
        <v>68.936000000000007</v>
      </c>
      <c r="H6025">
        <v>81.183999999999997</v>
      </c>
      <c r="I6025">
        <v>999.05899999999997</v>
      </c>
      <c r="J6025">
        <v>6.2009999999999996</v>
      </c>
      <c r="K6025">
        <v>44.677</v>
      </c>
      <c r="L6025">
        <v>89.081999999999994</v>
      </c>
      <c r="M6025">
        <v>27200.672999999999</v>
      </c>
      <c r="N6025">
        <v>0</v>
      </c>
      <c r="O6025">
        <v>0</v>
      </c>
      <c r="P6025">
        <v>-23.99</v>
      </c>
      <c r="Q6025">
        <v>192.22300000000001</v>
      </c>
      <c r="R6025">
        <v>27224.663</v>
      </c>
      <c r="S6025">
        <v>27032.440999999999</v>
      </c>
    </row>
    <row r="6026" spans="1:19" x14ac:dyDescent="0.3">
      <c r="A6026">
        <v>2021</v>
      </c>
      <c r="B6026">
        <v>9</v>
      </c>
      <c r="C6026">
        <v>9</v>
      </c>
      <c r="D6026">
        <v>1</v>
      </c>
      <c r="E6026">
        <v>24159.914000000001</v>
      </c>
      <c r="F6026">
        <v>1607.318</v>
      </c>
      <c r="G6026">
        <v>66.188000000000002</v>
      </c>
      <c r="H6026">
        <v>79.150999999999996</v>
      </c>
      <c r="I6026">
        <v>709.25599999999997</v>
      </c>
      <c r="J6026">
        <v>6.0380000000000003</v>
      </c>
      <c r="K6026">
        <v>50.351999999999997</v>
      </c>
      <c r="L6026">
        <v>88.647000000000006</v>
      </c>
      <c r="M6026">
        <v>26700.677</v>
      </c>
      <c r="N6026">
        <v>0</v>
      </c>
      <c r="O6026">
        <v>0</v>
      </c>
      <c r="P6026">
        <v>-20.152000000000001</v>
      </c>
      <c r="Q6026">
        <v>169.36600000000001</v>
      </c>
      <c r="R6026">
        <v>26720.829000000002</v>
      </c>
      <c r="S6026">
        <v>26551.462</v>
      </c>
    </row>
    <row r="6027" spans="1:19" x14ac:dyDescent="0.3">
      <c r="A6027">
        <v>2021</v>
      </c>
      <c r="B6027">
        <v>9</v>
      </c>
      <c r="C6027">
        <v>9</v>
      </c>
      <c r="D6027">
        <v>2</v>
      </c>
      <c r="E6027">
        <v>23119.314999999999</v>
      </c>
      <c r="F6027">
        <v>1681.7429999999999</v>
      </c>
      <c r="G6027">
        <v>62.835999999999999</v>
      </c>
      <c r="H6027">
        <v>75.814999999999998</v>
      </c>
      <c r="I6027">
        <v>424.76799999999997</v>
      </c>
      <c r="J6027">
        <v>5.9470000000000001</v>
      </c>
      <c r="K6027">
        <v>43.984999999999999</v>
      </c>
      <c r="L6027">
        <v>88.046000000000006</v>
      </c>
      <c r="M6027">
        <v>25439.618999999999</v>
      </c>
      <c r="N6027">
        <v>0</v>
      </c>
      <c r="O6027">
        <v>0</v>
      </c>
      <c r="P6027">
        <v>-14.465999999999999</v>
      </c>
      <c r="Q6027">
        <v>159.47800000000001</v>
      </c>
      <c r="R6027">
        <v>25454.084999999999</v>
      </c>
      <c r="S6027">
        <v>25294.606</v>
      </c>
    </row>
    <row r="6028" spans="1:19" x14ac:dyDescent="0.3">
      <c r="A6028">
        <v>2021</v>
      </c>
      <c r="B6028">
        <v>9</v>
      </c>
      <c r="C6028">
        <v>9</v>
      </c>
      <c r="D6028">
        <v>3</v>
      </c>
      <c r="E6028">
        <v>22591.832999999999</v>
      </c>
      <c r="F6028">
        <v>1700.1110000000001</v>
      </c>
      <c r="G6028">
        <v>61.360999999999997</v>
      </c>
      <c r="H6028">
        <v>74.290000000000006</v>
      </c>
      <c r="I6028">
        <v>241.59299999999999</v>
      </c>
      <c r="J6028">
        <v>5.7679999999999998</v>
      </c>
      <c r="K6028">
        <v>38.146999999999998</v>
      </c>
      <c r="L6028">
        <v>87.753</v>
      </c>
      <c r="M6028">
        <v>24739.493999999999</v>
      </c>
      <c r="N6028">
        <v>0</v>
      </c>
      <c r="O6028">
        <v>0</v>
      </c>
      <c r="P6028">
        <v>-8.4139999999999997</v>
      </c>
      <c r="Q6028">
        <v>154.85599999999999</v>
      </c>
      <c r="R6028">
        <v>24747.907999999999</v>
      </c>
      <c r="S6028">
        <v>24593.052</v>
      </c>
    </row>
    <row r="6029" spans="1:19" x14ac:dyDescent="0.3">
      <c r="A6029">
        <v>2021</v>
      </c>
      <c r="B6029">
        <v>9</v>
      </c>
      <c r="C6029">
        <v>9</v>
      </c>
      <c r="D6029">
        <v>4</v>
      </c>
      <c r="E6029">
        <v>22749.99</v>
      </c>
      <c r="F6029">
        <v>1672.9590000000001</v>
      </c>
      <c r="G6029">
        <v>60.264000000000003</v>
      </c>
      <c r="H6029">
        <v>72.697000000000003</v>
      </c>
      <c r="I6029">
        <v>121.383</v>
      </c>
      <c r="J6029">
        <v>4.4950000000000001</v>
      </c>
      <c r="K6029">
        <v>35.783000000000001</v>
      </c>
      <c r="L6029">
        <v>87.847999999999999</v>
      </c>
      <c r="M6029">
        <v>24745.154999999999</v>
      </c>
      <c r="N6029">
        <v>0</v>
      </c>
      <c r="O6029">
        <v>0</v>
      </c>
      <c r="P6029">
        <v>-5.6689999999999996</v>
      </c>
      <c r="Q6029">
        <v>156.017</v>
      </c>
      <c r="R6029">
        <v>24750.824000000001</v>
      </c>
      <c r="S6029">
        <v>24594.807000000001</v>
      </c>
    </row>
    <row r="6030" spans="1:19" x14ac:dyDescent="0.3">
      <c r="A6030">
        <v>2021</v>
      </c>
      <c r="B6030">
        <v>9</v>
      </c>
      <c r="C6030">
        <v>9</v>
      </c>
      <c r="D6030">
        <v>5</v>
      </c>
      <c r="E6030">
        <v>23792.871999999999</v>
      </c>
      <c r="F6030">
        <v>1506.3689999999999</v>
      </c>
      <c r="G6030">
        <v>60.238</v>
      </c>
      <c r="H6030">
        <v>71.98</v>
      </c>
      <c r="I6030">
        <v>84.954999999999998</v>
      </c>
      <c r="J6030">
        <v>2.8220000000000001</v>
      </c>
      <c r="K6030">
        <v>15.773</v>
      </c>
      <c r="L6030">
        <v>88.466999999999999</v>
      </c>
      <c r="M6030">
        <v>25563.237000000001</v>
      </c>
      <c r="N6030">
        <v>0</v>
      </c>
      <c r="O6030">
        <v>0</v>
      </c>
      <c r="P6030">
        <v>-6.3710000000000004</v>
      </c>
      <c r="Q6030">
        <v>167.441</v>
      </c>
      <c r="R6030">
        <v>25569.608</v>
      </c>
      <c r="S6030">
        <v>25402.166000000001</v>
      </c>
    </row>
    <row r="6031" spans="1:19" x14ac:dyDescent="0.3">
      <c r="A6031">
        <v>2021</v>
      </c>
      <c r="B6031">
        <v>9</v>
      </c>
      <c r="C6031">
        <v>9</v>
      </c>
      <c r="D6031">
        <v>6</v>
      </c>
      <c r="E6031">
        <v>25492.182000000001</v>
      </c>
      <c r="F6031">
        <v>1285.527</v>
      </c>
      <c r="G6031">
        <v>61.686</v>
      </c>
      <c r="H6031">
        <v>71.506</v>
      </c>
      <c r="I6031">
        <v>149.79499999999999</v>
      </c>
      <c r="J6031">
        <v>3.399</v>
      </c>
      <c r="K6031">
        <v>7.6630000000000003</v>
      </c>
      <c r="L6031">
        <v>89.477999999999994</v>
      </c>
      <c r="M6031">
        <v>27099.550999999999</v>
      </c>
      <c r="N6031">
        <v>5.8620000000000001</v>
      </c>
      <c r="O6031">
        <v>0</v>
      </c>
      <c r="P6031">
        <v>-1.9990000000000001</v>
      </c>
      <c r="Q6031">
        <v>190.85</v>
      </c>
      <c r="R6031">
        <v>27095.687999999998</v>
      </c>
      <c r="S6031">
        <v>26904.838</v>
      </c>
    </row>
    <row r="6032" spans="1:19" x14ac:dyDescent="0.3">
      <c r="A6032">
        <v>2021</v>
      </c>
      <c r="B6032">
        <v>9</v>
      </c>
      <c r="C6032">
        <v>9</v>
      </c>
      <c r="D6032">
        <v>7</v>
      </c>
      <c r="E6032">
        <v>26965.923999999999</v>
      </c>
      <c r="F6032">
        <v>1165.8720000000001</v>
      </c>
      <c r="G6032">
        <v>62.984999999999999</v>
      </c>
      <c r="H6032">
        <v>72.058999999999997</v>
      </c>
      <c r="I6032">
        <v>294.92899999999997</v>
      </c>
      <c r="J6032">
        <v>4.1639999999999997</v>
      </c>
      <c r="K6032">
        <v>17.053000000000001</v>
      </c>
      <c r="L6032">
        <v>90.602000000000004</v>
      </c>
      <c r="M6032">
        <v>28610.603999999999</v>
      </c>
      <c r="N6032">
        <v>659.63099999999997</v>
      </c>
      <c r="O6032">
        <v>-1.4E-2</v>
      </c>
      <c r="P6032">
        <v>-0.75800000000000001</v>
      </c>
      <c r="Q6032">
        <v>227.28100000000001</v>
      </c>
      <c r="R6032">
        <v>27951.744999999999</v>
      </c>
      <c r="S6032">
        <v>27724.464</v>
      </c>
    </row>
    <row r="6033" spans="1:19" x14ac:dyDescent="0.3">
      <c r="A6033">
        <v>2021</v>
      </c>
      <c r="B6033">
        <v>9</v>
      </c>
      <c r="C6033">
        <v>9</v>
      </c>
      <c r="D6033">
        <v>8</v>
      </c>
      <c r="E6033">
        <v>29396.528999999999</v>
      </c>
      <c r="F6033">
        <v>1126.7639999999999</v>
      </c>
      <c r="G6033">
        <v>65.381</v>
      </c>
      <c r="H6033">
        <v>78.876999999999995</v>
      </c>
      <c r="I6033">
        <v>488.18</v>
      </c>
      <c r="J6033">
        <v>4.9000000000000004</v>
      </c>
      <c r="K6033">
        <v>12.092000000000001</v>
      </c>
      <c r="L6033">
        <v>92.561000000000007</v>
      </c>
      <c r="M6033">
        <v>31199.903999999999</v>
      </c>
      <c r="N6033">
        <v>2990.5410000000002</v>
      </c>
      <c r="O6033">
        <v>-22.058</v>
      </c>
      <c r="P6033">
        <v>4.1000000000000002E-2</v>
      </c>
      <c r="Q6033">
        <v>272.10199999999998</v>
      </c>
      <c r="R6033">
        <v>28231.379000000001</v>
      </c>
      <c r="S6033">
        <v>27959.276999999998</v>
      </c>
    </row>
    <row r="6034" spans="1:19" x14ac:dyDescent="0.3">
      <c r="A6034">
        <v>2021</v>
      </c>
      <c r="B6034">
        <v>9</v>
      </c>
      <c r="C6034">
        <v>9</v>
      </c>
      <c r="D6034">
        <v>9</v>
      </c>
      <c r="E6034">
        <v>31818.432000000001</v>
      </c>
      <c r="F6034">
        <v>1077.816</v>
      </c>
      <c r="G6034">
        <v>70.753</v>
      </c>
      <c r="H6034">
        <v>83.96</v>
      </c>
      <c r="I6034">
        <v>601.69799999999998</v>
      </c>
      <c r="J6034">
        <v>5.4370000000000003</v>
      </c>
      <c r="K6034">
        <v>13.178000000000001</v>
      </c>
      <c r="L6034">
        <v>93.462999999999994</v>
      </c>
      <c r="M6034">
        <v>33693.983999999997</v>
      </c>
      <c r="N6034">
        <v>5404.1909999999998</v>
      </c>
      <c r="O6034">
        <v>-66.12</v>
      </c>
      <c r="P6034">
        <v>1.0940000000000001</v>
      </c>
      <c r="Q6034">
        <v>312.68</v>
      </c>
      <c r="R6034">
        <v>28354.817999999999</v>
      </c>
      <c r="S6034">
        <v>28042.137999999999</v>
      </c>
    </row>
    <row r="6035" spans="1:19" x14ac:dyDescent="0.3">
      <c r="A6035">
        <v>2021</v>
      </c>
      <c r="B6035">
        <v>9</v>
      </c>
      <c r="C6035">
        <v>9</v>
      </c>
      <c r="D6035">
        <v>10</v>
      </c>
      <c r="E6035">
        <v>34477.599000000002</v>
      </c>
      <c r="F6035">
        <v>1020.477</v>
      </c>
      <c r="G6035">
        <v>76.492999999999995</v>
      </c>
      <c r="H6035">
        <v>90.245000000000005</v>
      </c>
      <c r="I6035">
        <v>568.28399999999999</v>
      </c>
      <c r="J6035">
        <v>5.7370000000000001</v>
      </c>
      <c r="K6035">
        <v>23.547999999999998</v>
      </c>
      <c r="L6035">
        <v>94.024000000000001</v>
      </c>
      <c r="M6035">
        <v>36279.913999999997</v>
      </c>
      <c r="N6035">
        <v>7369.8440000000001</v>
      </c>
      <c r="O6035">
        <v>-97.361000000000004</v>
      </c>
      <c r="P6035">
        <v>1.337</v>
      </c>
      <c r="Q6035">
        <v>344.863</v>
      </c>
      <c r="R6035">
        <v>29006.095000000001</v>
      </c>
      <c r="S6035">
        <v>28661.232</v>
      </c>
    </row>
    <row r="6036" spans="1:19" x14ac:dyDescent="0.3">
      <c r="A6036">
        <v>2021</v>
      </c>
      <c r="B6036">
        <v>9</v>
      </c>
      <c r="C6036">
        <v>9</v>
      </c>
      <c r="D6036">
        <v>11</v>
      </c>
      <c r="E6036">
        <v>37095.677000000003</v>
      </c>
      <c r="F6036">
        <v>974.23299999999995</v>
      </c>
      <c r="G6036">
        <v>84.138000000000005</v>
      </c>
      <c r="H6036">
        <v>97.625</v>
      </c>
      <c r="I6036">
        <v>483.69600000000003</v>
      </c>
      <c r="J6036">
        <v>5.8719999999999999</v>
      </c>
      <c r="K6036">
        <v>27.812000000000001</v>
      </c>
      <c r="L6036">
        <v>94.436000000000007</v>
      </c>
      <c r="M6036">
        <v>38779.351000000002</v>
      </c>
      <c r="N6036">
        <v>8573.2579999999998</v>
      </c>
      <c r="O6036">
        <v>-99.838999999999999</v>
      </c>
      <c r="P6036">
        <v>1.9790000000000001</v>
      </c>
      <c r="Q6036">
        <v>375.983</v>
      </c>
      <c r="R6036">
        <v>30303.953000000001</v>
      </c>
      <c r="S6036">
        <v>29927.97</v>
      </c>
    </row>
    <row r="6037" spans="1:19" x14ac:dyDescent="0.3">
      <c r="A6037">
        <v>2021</v>
      </c>
      <c r="B6037">
        <v>9</v>
      </c>
      <c r="C6037">
        <v>9</v>
      </c>
      <c r="D6037">
        <v>12</v>
      </c>
      <c r="E6037">
        <v>39404.362999999998</v>
      </c>
      <c r="F6037">
        <v>887.39200000000005</v>
      </c>
      <c r="G6037">
        <v>91.265000000000001</v>
      </c>
      <c r="H6037">
        <v>105.203</v>
      </c>
      <c r="I6037">
        <v>447.51600000000002</v>
      </c>
      <c r="J6037">
        <v>5.8419999999999996</v>
      </c>
      <c r="K6037">
        <v>17.757999999999999</v>
      </c>
      <c r="L6037">
        <v>94.709000000000003</v>
      </c>
      <c r="M6037">
        <v>40962.783000000003</v>
      </c>
      <c r="N6037">
        <v>9208.7540000000008</v>
      </c>
      <c r="O6037">
        <v>-39.866999999999997</v>
      </c>
      <c r="P6037">
        <v>4.9820000000000002</v>
      </c>
      <c r="Q6037">
        <v>402.17399999999998</v>
      </c>
      <c r="R6037">
        <v>31788.915000000001</v>
      </c>
      <c r="S6037">
        <v>31386.741000000002</v>
      </c>
    </row>
    <row r="6038" spans="1:19" x14ac:dyDescent="0.3">
      <c r="A6038">
        <v>2021</v>
      </c>
      <c r="B6038">
        <v>9</v>
      </c>
      <c r="C6038">
        <v>9</v>
      </c>
      <c r="D6038">
        <v>13</v>
      </c>
      <c r="E6038">
        <v>41432.394999999997</v>
      </c>
      <c r="F6038">
        <v>805.36199999999997</v>
      </c>
      <c r="G6038">
        <v>97.611000000000004</v>
      </c>
      <c r="H6038">
        <v>111.276</v>
      </c>
      <c r="I6038">
        <v>423.50099999999998</v>
      </c>
      <c r="J6038">
        <v>5.7359999999999998</v>
      </c>
      <c r="K6038">
        <v>15.991</v>
      </c>
      <c r="L6038">
        <v>94.903000000000006</v>
      </c>
      <c r="M6038">
        <v>42889.163999999997</v>
      </c>
      <c r="N6038">
        <v>9181.0380000000005</v>
      </c>
      <c r="O6038">
        <v>-15.223000000000001</v>
      </c>
      <c r="P6038">
        <v>5.5819999999999999</v>
      </c>
      <c r="Q6038">
        <v>427.56299999999999</v>
      </c>
      <c r="R6038">
        <v>33717.766000000003</v>
      </c>
      <c r="S6038">
        <v>33290.203999999998</v>
      </c>
    </row>
    <row r="6039" spans="1:19" x14ac:dyDescent="0.3">
      <c r="A6039">
        <v>2021</v>
      </c>
      <c r="B6039">
        <v>9</v>
      </c>
      <c r="C6039">
        <v>9</v>
      </c>
      <c r="D6039">
        <v>14</v>
      </c>
      <c r="E6039">
        <v>43055.262000000002</v>
      </c>
      <c r="F6039">
        <v>758.27800000000002</v>
      </c>
      <c r="G6039">
        <v>102.40300000000001</v>
      </c>
      <c r="H6039">
        <v>118.649</v>
      </c>
      <c r="I6039">
        <v>351.24599999999998</v>
      </c>
      <c r="J6039">
        <v>5.0949999999999998</v>
      </c>
      <c r="K6039">
        <v>-7.4370000000000003</v>
      </c>
      <c r="L6039">
        <v>95.007000000000005</v>
      </c>
      <c r="M6039">
        <v>44376.097999999998</v>
      </c>
      <c r="N6039">
        <v>8533.3680000000004</v>
      </c>
      <c r="O6039">
        <v>-5.09</v>
      </c>
      <c r="P6039">
        <v>3.0750000000000002</v>
      </c>
      <c r="Q6039">
        <v>451.42399999999998</v>
      </c>
      <c r="R6039">
        <v>35844.745000000003</v>
      </c>
      <c r="S6039">
        <v>35393.321000000004</v>
      </c>
    </row>
    <row r="6040" spans="1:19" x14ac:dyDescent="0.3">
      <c r="A6040">
        <v>2021</v>
      </c>
      <c r="B6040">
        <v>9</v>
      </c>
      <c r="C6040">
        <v>9</v>
      </c>
      <c r="D6040">
        <v>15</v>
      </c>
      <c r="E6040">
        <v>43924.565999999999</v>
      </c>
      <c r="F6040">
        <v>739.577</v>
      </c>
      <c r="G6040">
        <v>106.95</v>
      </c>
      <c r="H6040">
        <v>122.292</v>
      </c>
      <c r="I6040">
        <v>284.096</v>
      </c>
      <c r="J6040">
        <v>4.0839999999999996</v>
      </c>
      <c r="K6040">
        <v>-14.731999999999999</v>
      </c>
      <c r="L6040">
        <v>95.055999999999997</v>
      </c>
      <c r="M6040">
        <v>45154.938000000002</v>
      </c>
      <c r="N6040">
        <v>7159.9870000000001</v>
      </c>
      <c r="O6040">
        <v>-4.4400000000000004</v>
      </c>
      <c r="P6040">
        <v>5.4569999999999999</v>
      </c>
      <c r="Q6040">
        <v>467.02699999999999</v>
      </c>
      <c r="R6040">
        <v>37993.934999999998</v>
      </c>
      <c r="S6040">
        <v>37526.906999999999</v>
      </c>
    </row>
    <row r="6041" spans="1:19" x14ac:dyDescent="0.3">
      <c r="A6041">
        <v>2021</v>
      </c>
      <c r="B6041">
        <v>9</v>
      </c>
      <c r="C6041">
        <v>9</v>
      </c>
      <c r="D6041">
        <v>16</v>
      </c>
      <c r="E6041">
        <v>44075.163999999997</v>
      </c>
      <c r="F6041">
        <v>705.43600000000004</v>
      </c>
      <c r="G6041">
        <v>109.679</v>
      </c>
      <c r="H6041">
        <v>127.399</v>
      </c>
      <c r="I6041">
        <v>91.177000000000007</v>
      </c>
      <c r="J6041">
        <v>1.821</v>
      </c>
      <c r="K6041">
        <v>-92.694999999999993</v>
      </c>
      <c r="L6041">
        <v>95.070999999999998</v>
      </c>
      <c r="M6041">
        <v>45003.372000000003</v>
      </c>
      <c r="N6041">
        <v>5165.7809999999999</v>
      </c>
      <c r="O6041">
        <v>2.73</v>
      </c>
      <c r="P6041">
        <v>7.9450000000000003</v>
      </c>
      <c r="Q6041">
        <v>470.17700000000002</v>
      </c>
      <c r="R6041">
        <v>39826.917000000001</v>
      </c>
      <c r="S6041">
        <v>39356.74</v>
      </c>
    </row>
    <row r="6042" spans="1:19" x14ac:dyDescent="0.3">
      <c r="A6042">
        <v>2021</v>
      </c>
      <c r="B6042">
        <v>9</v>
      </c>
      <c r="C6042">
        <v>9</v>
      </c>
      <c r="D6042">
        <v>17</v>
      </c>
      <c r="E6042">
        <v>42955.648000000001</v>
      </c>
      <c r="F6042">
        <v>701.83500000000004</v>
      </c>
      <c r="G6042">
        <v>110.495</v>
      </c>
      <c r="H6042">
        <v>125.491</v>
      </c>
      <c r="I6042">
        <v>98.588999999999999</v>
      </c>
      <c r="J6042">
        <v>2.069</v>
      </c>
      <c r="K6042">
        <v>-136.35</v>
      </c>
      <c r="L6042">
        <v>95.028999999999996</v>
      </c>
      <c r="M6042">
        <v>43842.311999999998</v>
      </c>
      <c r="N6042">
        <v>2697.8130000000001</v>
      </c>
      <c r="O6042">
        <v>36.238</v>
      </c>
      <c r="P6042">
        <v>9.6959999999999997</v>
      </c>
      <c r="Q6042">
        <v>461.29599999999999</v>
      </c>
      <c r="R6042">
        <v>41098.565000000002</v>
      </c>
      <c r="S6042">
        <v>40637.269999999997</v>
      </c>
    </row>
    <row r="6043" spans="1:19" x14ac:dyDescent="0.3">
      <c r="A6043">
        <v>2021</v>
      </c>
      <c r="B6043">
        <v>9</v>
      </c>
      <c r="C6043">
        <v>9</v>
      </c>
      <c r="D6043">
        <v>18</v>
      </c>
      <c r="E6043">
        <v>40743.284</v>
      </c>
      <c r="F6043">
        <v>736.18299999999999</v>
      </c>
      <c r="G6043">
        <v>109.27500000000001</v>
      </c>
      <c r="H6043">
        <v>117.026</v>
      </c>
      <c r="I6043">
        <v>124.655</v>
      </c>
      <c r="J6043">
        <v>2.0009999999999999</v>
      </c>
      <c r="K6043">
        <v>-132.399</v>
      </c>
      <c r="L6043">
        <v>94.900999999999996</v>
      </c>
      <c r="M6043">
        <v>41685.650999999998</v>
      </c>
      <c r="N6043">
        <v>494.42099999999999</v>
      </c>
      <c r="O6043">
        <v>82.388999999999996</v>
      </c>
      <c r="P6043">
        <v>0.92800000000000005</v>
      </c>
      <c r="Q6043">
        <v>430.79300000000001</v>
      </c>
      <c r="R6043">
        <v>41107.911999999997</v>
      </c>
      <c r="S6043">
        <v>40677.118999999999</v>
      </c>
    </row>
    <row r="6044" spans="1:19" x14ac:dyDescent="0.3">
      <c r="A6044">
        <v>2021</v>
      </c>
      <c r="B6044">
        <v>9</v>
      </c>
      <c r="C6044">
        <v>9</v>
      </c>
      <c r="D6044">
        <v>19</v>
      </c>
      <c r="E6044">
        <v>39773.648999999998</v>
      </c>
      <c r="F6044">
        <v>769.66300000000001</v>
      </c>
      <c r="G6044">
        <v>102.92100000000001</v>
      </c>
      <c r="H6044">
        <v>108.499</v>
      </c>
      <c r="I6044">
        <v>137.489</v>
      </c>
      <c r="J6044">
        <v>1.8859999999999999</v>
      </c>
      <c r="K6044">
        <v>-131.404</v>
      </c>
      <c r="L6044">
        <v>94.811999999999998</v>
      </c>
      <c r="M6044">
        <v>40754.593999999997</v>
      </c>
      <c r="N6044">
        <v>0.93500000000000005</v>
      </c>
      <c r="O6044">
        <v>85.275999999999996</v>
      </c>
      <c r="P6044">
        <v>5.7210000000000001</v>
      </c>
      <c r="Q6044">
        <v>381.34399999999999</v>
      </c>
      <c r="R6044">
        <v>40662.661999999997</v>
      </c>
      <c r="S6044">
        <v>40281.319000000003</v>
      </c>
    </row>
    <row r="6045" spans="1:19" x14ac:dyDescent="0.3">
      <c r="A6045">
        <v>2021</v>
      </c>
      <c r="B6045">
        <v>9</v>
      </c>
      <c r="C6045">
        <v>9</v>
      </c>
      <c r="D6045">
        <v>20</v>
      </c>
      <c r="E6045">
        <v>38462.538</v>
      </c>
      <c r="F6045">
        <v>829.94600000000003</v>
      </c>
      <c r="G6045">
        <v>97.804000000000002</v>
      </c>
      <c r="H6045">
        <v>105.628</v>
      </c>
      <c r="I6045">
        <v>165.87</v>
      </c>
      <c r="J6045">
        <v>3.3860000000000001</v>
      </c>
      <c r="K6045">
        <v>-132.30000000000001</v>
      </c>
      <c r="L6045">
        <v>94.683000000000007</v>
      </c>
      <c r="M6045">
        <v>39529.752</v>
      </c>
      <c r="N6045">
        <v>0</v>
      </c>
      <c r="O6045">
        <v>77.936000000000007</v>
      </c>
      <c r="P6045">
        <v>7.7169999999999996</v>
      </c>
      <c r="Q6045">
        <v>331.738</v>
      </c>
      <c r="R6045">
        <v>39444.099000000002</v>
      </c>
      <c r="S6045">
        <v>39112.362000000001</v>
      </c>
    </row>
    <row r="6046" spans="1:19" x14ac:dyDescent="0.3">
      <c r="A6046">
        <v>2021</v>
      </c>
      <c r="B6046">
        <v>9</v>
      </c>
      <c r="C6046">
        <v>9</v>
      </c>
      <c r="D6046">
        <v>21</v>
      </c>
      <c r="E6046">
        <v>35490.243000000002</v>
      </c>
      <c r="F6046">
        <v>908.27200000000005</v>
      </c>
      <c r="G6046">
        <v>91.861999999999995</v>
      </c>
      <c r="H6046">
        <v>99.835999999999999</v>
      </c>
      <c r="I6046">
        <v>599.99599999999998</v>
      </c>
      <c r="J6046">
        <v>6.1710000000000003</v>
      </c>
      <c r="K6046">
        <v>-30.628</v>
      </c>
      <c r="L6046">
        <v>94.257999999999996</v>
      </c>
      <c r="M6046">
        <v>37168.146999999997</v>
      </c>
      <c r="N6046">
        <v>0</v>
      </c>
      <c r="O6046">
        <v>0</v>
      </c>
      <c r="P6046">
        <v>2.8759999999999999</v>
      </c>
      <c r="Q6046">
        <v>295.45800000000003</v>
      </c>
      <c r="R6046">
        <v>37165.271000000001</v>
      </c>
      <c r="S6046">
        <v>36869.813999999998</v>
      </c>
    </row>
    <row r="6047" spans="1:19" x14ac:dyDescent="0.3">
      <c r="A6047">
        <v>2021</v>
      </c>
      <c r="B6047">
        <v>9</v>
      </c>
      <c r="C6047">
        <v>9</v>
      </c>
      <c r="D6047">
        <v>22</v>
      </c>
      <c r="E6047">
        <v>31606.023000000001</v>
      </c>
      <c r="F6047">
        <v>1057.3130000000001</v>
      </c>
      <c r="G6047">
        <v>84.787000000000006</v>
      </c>
      <c r="H6047">
        <v>92.93</v>
      </c>
      <c r="I6047">
        <v>669.53200000000004</v>
      </c>
      <c r="J6047">
        <v>5.7759999999999998</v>
      </c>
      <c r="K6047">
        <v>18.324999999999999</v>
      </c>
      <c r="L6047">
        <v>93.441999999999993</v>
      </c>
      <c r="M6047">
        <v>33543.339999999997</v>
      </c>
      <c r="N6047">
        <v>0</v>
      </c>
      <c r="O6047">
        <v>0</v>
      </c>
      <c r="P6047">
        <v>-11.648</v>
      </c>
      <c r="Q6047">
        <v>261.33600000000001</v>
      </c>
      <c r="R6047">
        <v>33554.987000000001</v>
      </c>
      <c r="S6047">
        <v>33293.650999999998</v>
      </c>
    </row>
    <row r="6048" spans="1:19" x14ac:dyDescent="0.3">
      <c r="A6048">
        <v>2021</v>
      </c>
      <c r="B6048">
        <v>9</v>
      </c>
      <c r="C6048">
        <v>9</v>
      </c>
      <c r="D6048">
        <v>23</v>
      </c>
      <c r="E6048">
        <v>28399.5</v>
      </c>
      <c r="F6048">
        <v>1220.4829999999999</v>
      </c>
      <c r="G6048">
        <v>78.081000000000003</v>
      </c>
      <c r="H6048">
        <v>87.224999999999994</v>
      </c>
      <c r="I6048">
        <v>1124.624</v>
      </c>
      <c r="J6048">
        <v>6.3360000000000003</v>
      </c>
      <c r="K6048">
        <v>45.106999999999999</v>
      </c>
      <c r="L6048">
        <v>91.816999999999993</v>
      </c>
      <c r="M6048">
        <v>30975.093000000001</v>
      </c>
      <c r="N6048">
        <v>0</v>
      </c>
      <c r="O6048">
        <v>0</v>
      </c>
      <c r="P6048">
        <v>-16.803999999999998</v>
      </c>
      <c r="Q6048">
        <v>222.149</v>
      </c>
      <c r="R6048">
        <v>30991.896000000001</v>
      </c>
      <c r="S6048">
        <v>30769.746999999999</v>
      </c>
    </row>
    <row r="6049" spans="1:19" x14ac:dyDescent="0.3">
      <c r="A6049">
        <v>2021</v>
      </c>
      <c r="B6049">
        <v>9</v>
      </c>
      <c r="C6049">
        <v>9</v>
      </c>
      <c r="D6049">
        <v>24</v>
      </c>
      <c r="E6049">
        <v>25944.785</v>
      </c>
      <c r="F6049">
        <v>1436.7950000000001</v>
      </c>
      <c r="G6049">
        <v>72.156999999999996</v>
      </c>
      <c r="H6049">
        <v>82.402000000000001</v>
      </c>
      <c r="I6049">
        <v>999.05899999999997</v>
      </c>
      <c r="J6049">
        <v>6.2009999999999996</v>
      </c>
      <c r="K6049">
        <v>53.728000000000002</v>
      </c>
      <c r="L6049">
        <v>89.879000000000005</v>
      </c>
      <c r="M6049">
        <v>28612.848000000002</v>
      </c>
      <c r="N6049">
        <v>0</v>
      </c>
      <c r="O6049">
        <v>0</v>
      </c>
      <c r="P6049">
        <v>-23.99</v>
      </c>
      <c r="Q6049">
        <v>190.21899999999999</v>
      </c>
      <c r="R6049">
        <v>28636.839</v>
      </c>
      <c r="S6049">
        <v>28446.618999999999</v>
      </c>
    </row>
    <row r="6050" spans="1:19" x14ac:dyDescent="0.3">
      <c r="A6050">
        <v>2021</v>
      </c>
      <c r="B6050">
        <v>9</v>
      </c>
      <c r="C6050">
        <v>10</v>
      </c>
      <c r="D6050">
        <v>1</v>
      </c>
      <c r="E6050">
        <v>25304.905999999999</v>
      </c>
      <c r="F6050">
        <v>1607.318</v>
      </c>
      <c r="G6050">
        <v>66.091999999999999</v>
      </c>
      <c r="H6050">
        <v>80.010000000000005</v>
      </c>
      <c r="I6050">
        <v>709.25599999999997</v>
      </c>
      <c r="J6050">
        <v>6.0380000000000003</v>
      </c>
      <c r="K6050">
        <v>45.451000000000001</v>
      </c>
      <c r="L6050">
        <v>89.619</v>
      </c>
      <c r="M6050">
        <v>27842.598999999998</v>
      </c>
      <c r="N6050">
        <v>0</v>
      </c>
      <c r="O6050">
        <v>0</v>
      </c>
      <c r="P6050">
        <v>-20.152000000000001</v>
      </c>
      <c r="Q6050">
        <v>167.51599999999999</v>
      </c>
      <c r="R6050">
        <v>27862.751</v>
      </c>
      <c r="S6050">
        <v>27695.234</v>
      </c>
    </row>
    <row r="6051" spans="1:19" x14ac:dyDescent="0.3">
      <c r="A6051">
        <v>2021</v>
      </c>
      <c r="B6051">
        <v>9</v>
      </c>
      <c r="C6051">
        <v>10</v>
      </c>
      <c r="D6051">
        <v>2</v>
      </c>
      <c r="E6051">
        <v>24148.455999999998</v>
      </c>
      <c r="F6051">
        <v>1681.7429999999999</v>
      </c>
      <c r="G6051">
        <v>62.8</v>
      </c>
      <c r="H6051">
        <v>76.522999999999996</v>
      </c>
      <c r="I6051">
        <v>424.76799999999997</v>
      </c>
      <c r="J6051">
        <v>5.9470000000000001</v>
      </c>
      <c r="K6051">
        <v>38.387</v>
      </c>
      <c r="L6051">
        <v>88.733999999999995</v>
      </c>
      <c r="M6051">
        <v>26464.558000000001</v>
      </c>
      <c r="N6051">
        <v>0</v>
      </c>
      <c r="O6051">
        <v>0</v>
      </c>
      <c r="P6051">
        <v>-14.465999999999999</v>
      </c>
      <c r="Q6051">
        <v>157.983</v>
      </c>
      <c r="R6051">
        <v>26479.024000000001</v>
      </c>
      <c r="S6051">
        <v>26321.041000000001</v>
      </c>
    </row>
    <row r="6052" spans="1:19" x14ac:dyDescent="0.3">
      <c r="A6052">
        <v>2021</v>
      </c>
      <c r="B6052">
        <v>9</v>
      </c>
      <c r="C6052">
        <v>10</v>
      </c>
      <c r="D6052">
        <v>3</v>
      </c>
      <c r="E6052">
        <v>23605.16</v>
      </c>
      <c r="F6052">
        <v>1700.1110000000001</v>
      </c>
      <c r="G6052">
        <v>61.203000000000003</v>
      </c>
      <c r="H6052">
        <v>74.944000000000003</v>
      </c>
      <c r="I6052">
        <v>241.59299999999999</v>
      </c>
      <c r="J6052">
        <v>5.7679999999999998</v>
      </c>
      <c r="K6052">
        <v>33.411000000000001</v>
      </c>
      <c r="L6052">
        <v>88.408000000000001</v>
      </c>
      <c r="M6052">
        <v>25749.394</v>
      </c>
      <c r="N6052">
        <v>0</v>
      </c>
      <c r="O6052">
        <v>0</v>
      </c>
      <c r="P6052">
        <v>-8.4139999999999997</v>
      </c>
      <c r="Q6052">
        <v>153.08199999999999</v>
      </c>
      <c r="R6052">
        <v>25757.808000000001</v>
      </c>
      <c r="S6052">
        <v>25604.725999999999</v>
      </c>
    </row>
    <row r="6053" spans="1:19" x14ac:dyDescent="0.3">
      <c r="A6053">
        <v>2021</v>
      </c>
      <c r="B6053">
        <v>9</v>
      </c>
      <c r="C6053">
        <v>10</v>
      </c>
      <c r="D6053">
        <v>4</v>
      </c>
      <c r="E6053">
        <v>23652.507000000001</v>
      </c>
      <c r="F6053">
        <v>1672.9590000000001</v>
      </c>
      <c r="G6053">
        <v>60.404000000000003</v>
      </c>
      <c r="H6053">
        <v>73.207999999999998</v>
      </c>
      <c r="I6053">
        <v>121.383</v>
      </c>
      <c r="J6053">
        <v>4.4950000000000001</v>
      </c>
      <c r="K6053">
        <v>31.849</v>
      </c>
      <c r="L6053">
        <v>88.421000000000006</v>
      </c>
      <c r="M6053">
        <v>25644.822</v>
      </c>
      <c r="N6053">
        <v>0</v>
      </c>
      <c r="O6053">
        <v>0</v>
      </c>
      <c r="P6053">
        <v>-5.6689999999999996</v>
      </c>
      <c r="Q6053">
        <v>153.947</v>
      </c>
      <c r="R6053">
        <v>25650.491000000002</v>
      </c>
      <c r="S6053">
        <v>25496.544000000002</v>
      </c>
    </row>
    <row r="6054" spans="1:19" x14ac:dyDescent="0.3">
      <c r="A6054">
        <v>2021</v>
      </c>
      <c r="B6054">
        <v>9</v>
      </c>
      <c r="C6054">
        <v>10</v>
      </c>
      <c r="D6054">
        <v>5</v>
      </c>
      <c r="E6054">
        <v>24678.635999999999</v>
      </c>
      <c r="F6054">
        <v>1506.3689999999999</v>
      </c>
      <c r="G6054">
        <v>60.439</v>
      </c>
      <c r="H6054">
        <v>72.426000000000002</v>
      </c>
      <c r="I6054">
        <v>84.954999999999998</v>
      </c>
      <c r="J6054">
        <v>2.8220000000000001</v>
      </c>
      <c r="K6054">
        <v>14.454000000000001</v>
      </c>
      <c r="L6054">
        <v>89.02</v>
      </c>
      <c r="M6054">
        <v>26448.682000000001</v>
      </c>
      <c r="N6054">
        <v>0</v>
      </c>
      <c r="O6054">
        <v>0</v>
      </c>
      <c r="P6054">
        <v>-6.3710000000000004</v>
      </c>
      <c r="Q6054">
        <v>165.09399999999999</v>
      </c>
      <c r="R6054">
        <v>26455.053</v>
      </c>
      <c r="S6054">
        <v>26289.958999999999</v>
      </c>
    </row>
    <row r="6055" spans="1:19" x14ac:dyDescent="0.3">
      <c r="A6055">
        <v>2021</v>
      </c>
      <c r="B6055">
        <v>9</v>
      </c>
      <c r="C6055">
        <v>10</v>
      </c>
      <c r="D6055">
        <v>6</v>
      </c>
      <c r="E6055">
        <v>27058.826000000001</v>
      </c>
      <c r="F6055">
        <v>1285.527</v>
      </c>
      <c r="G6055">
        <v>61.765000000000001</v>
      </c>
      <c r="H6055">
        <v>72.271000000000001</v>
      </c>
      <c r="I6055">
        <v>149.79499999999999</v>
      </c>
      <c r="J6055">
        <v>3.399</v>
      </c>
      <c r="K6055">
        <v>7.2149999999999999</v>
      </c>
      <c r="L6055">
        <v>90.73</v>
      </c>
      <c r="M6055">
        <v>28667.761999999999</v>
      </c>
      <c r="N6055">
        <v>5.8620000000000001</v>
      </c>
      <c r="O6055">
        <v>0</v>
      </c>
      <c r="P6055">
        <v>-1.9990000000000001</v>
      </c>
      <c r="Q6055">
        <v>188.46799999999999</v>
      </c>
      <c r="R6055">
        <v>28663.9</v>
      </c>
      <c r="S6055">
        <v>28475.432000000001</v>
      </c>
    </row>
    <row r="6056" spans="1:19" x14ac:dyDescent="0.3">
      <c r="A6056">
        <v>2021</v>
      </c>
      <c r="B6056">
        <v>9</v>
      </c>
      <c r="C6056">
        <v>10</v>
      </c>
      <c r="D6056">
        <v>7</v>
      </c>
      <c r="E6056">
        <v>28792.617999999999</v>
      </c>
      <c r="F6056">
        <v>1165.8720000000001</v>
      </c>
      <c r="G6056">
        <v>63.125</v>
      </c>
      <c r="H6056">
        <v>72.960999999999999</v>
      </c>
      <c r="I6056">
        <v>294.92899999999997</v>
      </c>
      <c r="J6056">
        <v>4.1639999999999997</v>
      </c>
      <c r="K6056">
        <v>16.193999999999999</v>
      </c>
      <c r="L6056">
        <v>91.888999999999996</v>
      </c>
      <c r="M6056">
        <v>30438.627</v>
      </c>
      <c r="N6056">
        <v>659.63099999999997</v>
      </c>
      <c r="O6056">
        <v>-1.4E-2</v>
      </c>
      <c r="P6056">
        <v>-0.75800000000000001</v>
      </c>
      <c r="Q6056">
        <v>224.5</v>
      </c>
      <c r="R6056">
        <v>29779.768</v>
      </c>
      <c r="S6056">
        <v>29555.268</v>
      </c>
    </row>
    <row r="6057" spans="1:19" x14ac:dyDescent="0.3">
      <c r="A6057">
        <v>2021</v>
      </c>
      <c r="B6057">
        <v>9</v>
      </c>
      <c r="C6057">
        <v>10</v>
      </c>
      <c r="D6057">
        <v>8</v>
      </c>
      <c r="E6057">
        <v>31307.332999999999</v>
      </c>
      <c r="F6057">
        <v>1126.7639999999999</v>
      </c>
      <c r="G6057">
        <v>65.995000000000005</v>
      </c>
      <c r="H6057">
        <v>80.097999999999999</v>
      </c>
      <c r="I6057">
        <v>488.18</v>
      </c>
      <c r="J6057">
        <v>4.9000000000000004</v>
      </c>
      <c r="K6057">
        <v>11.791</v>
      </c>
      <c r="L6057">
        <v>93.149000000000001</v>
      </c>
      <c r="M6057">
        <v>33112.214999999997</v>
      </c>
      <c r="N6057">
        <v>2990.5410000000002</v>
      </c>
      <c r="O6057">
        <v>-22.058</v>
      </c>
      <c r="P6057">
        <v>4.1000000000000002E-2</v>
      </c>
      <c r="Q6057">
        <v>269.24799999999999</v>
      </c>
      <c r="R6057">
        <v>30143.690999999999</v>
      </c>
      <c r="S6057">
        <v>29874.442999999999</v>
      </c>
    </row>
    <row r="6058" spans="1:19" x14ac:dyDescent="0.3">
      <c r="A6058">
        <v>2021</v>
      </c>
      <c r="B6058">
        <v>9</v>
      </c>
      <c r="C6058">
        <v>10</v>
      </c>
      <c r="D6058">
        <v>9</v>
      </c>
      <c r="E6058">
        <v>34362.758999999998</v>
      </c>
      <c r="F6058">
        <v>1077.816</v>
      </c>
      <c r="G6058">
        <v>71.709000000000003</v>
      </c>
      <c r="H6058">
        <v>85.716999999999999</v>
      </c>
      <c r="I6058">
        <v>601.69799999999998</v>
      </c>
      <c r="J6058">
        <v>5.4370000000000003</v>
      </c>
      <c r="K6058">
        <v>13.222</v>
      </c>
      <c r="L6058">
        <v>93.918999999999997</v>
      </c>
      <c r="M6058">
        <v>36240.567999999999</v>
      </c>
      <c r="N6058">
        <v>5404.1909999999998</v>
      </c>
      <c r="O6058">
        <v>-66.12</v>
      </c>
      <c r="P6058">
        <v>1.0940000000000001</v>
      </c>
      <c r="Q6058">
        <v>310.93099999999998</v>
      </c>
      <c r="R6058">
        <v>30901.401999999998</v>
      </c>
      <c r="S6058">
        <v>30590.471000000001</v>
      </c>
    </row>
    <row r="6059" spans="1:19" x14ac:dyDescent="0.3">
      <c r="A6059">
        <v>2021</v>
      </c>
      <c r="B6059">
        <v>9</v>
      </c>
      <c r="C6059">
        <v>10</v>
      </c>
      <c r="D6059">
        <v>10</v>
      </c>
      <c r="E6059">
        <v>37569.726000000002</v>
      </c>
      <c r="F6059">
        <v>1020.477</v>
      </c>
      <c r="G6059">
        <v>77.634</v>
      </c>
      <c r="H6059">
        <v>92.548000000000002</v>
      </c>
      <c r="I6059">
        <v>568.28399999999999</v>
      </c>
      <c r="J6059">
        <v>5.7370000000000001</v>
      </c>
      <c r="K6059">
        <v>23.193999999999999</v>
      </c>
      <c r="L6059">
        <v>94.412999999999997</v>
      </c>
      <c r="M6059">
        <v>39374.379999999997</v>
      </c>
      <c r="N6059">
        <v>7369.8440000000001</v>
      </c>
      <c r="O6059">
        <v>-97.361000000000004</v>
      </c>
      <c r="P6059">
        <v>1.337</v>
      </c>
      <c r="Q6059">
        <v>347.11500000000001</v>
      </c>
      <c r="R6059">
        <v>32100.560000000001</v>
      </c>
      <c r="S6059">
        <v>31753.445</v>
      </c>
    </row>
    <row r="6060" spans="1:19" x14ac:dyDescent="0.3">
      <c r="A6060">
        <v>2021</v>
      </c>
      <c r="B6060">
        <v>9</v>
      </c>
      <c r="C6060">
        <v>10</v>
      </c>
      <c r="D6060">
        <v>11</v>
      </c>
      <c r="E6060">
        <v>40319.086000000003</v>
      </c>
      <c r="F6060">
        <v>974.23299999999995</v>
      </c>
      <c r="G6060">
        <v>85.051000000000002</v>
      </c>
      <c r="H6060">
        <v>100.283</v>
      </c>
      <c r="I6060">
        <v>483.69600000000003</v>
      </c>
      <c r="J6060">
        <v>5.8719999999999999</v>
      </c>
      <c r="K6060">
        <v>26.960999999999999</v>
      </c>
      <c r="L6060">
        <v>94.724000000000004</v>
      </c>
      <c r="M6060">
        <v>42004.855000000003</v>
      </c>
      <c r="N6060">
        <v>8573.2579999999998</v>
      </c>
      <c r="O6060">
        <v>-99.838999999999999</v>
      </c>
      <c r="P6060">
        <v>1.9790000000000001</v>
      </c>
      <c r="Q6060">
        <v>381.13099999999997</v>
      </c>
      <c r="R6060">
        <v>33529.457999999999</v>
      </c>
      <c r="S6060">
        <v>33148.326999999997</v>
      </c>
    </row>
    <row r="6061" spans="1:19" x14ac:dyDescent="0.3">
      <c r="A6061">
        <v>2021</v>
      </c>
      <c r="B6061">
        <v>9</v>
      </c>
      <c r="C6061">
        <v>10</v>
      </c>
      <c r="D6061">
        <v>12</v>
      </c>
      <c r="E6061">
        <v>42664.669000000002</v>
      </c>
      <c r="F6061">
        <v>887.39200000000005</v>
      </c>
      <c r="G6061">
        <v>93.494</v>
      </c>
      <c r="H6061">
        <v>108.38</v>
      </c>
      <c r="I6061">
        <v>447.51600000000002</v>
      </c>
      <c r="J6061">
        <v>5.8419999999999996</v>
      </c>
      <c r="K6061">
        <v>17.738</v>
      </c>
      <c r="L6061">
        <v>94.915999999999997</v>
      </c>
      <c r="M6061">
        <v>44226.453999999998</v>
      </c>
      <c r="N6061">
        <v>9208.7540000000008</v>
      </c>
      <c r="O6061">
        <v>-39.866999999999997</v>
      </c>
      <c r="P6061">
        <v>4.9820000000000002</v>
      </c>
      <c r="Q6061">
        <v>409.81299999999999</v>
      </c>
      <c r="R6061">
        <v>35052.586000000003</v>
      </c>
      <c r="S6061">
        <v>34642.773999999998</v>
      </c>
    </row>
    <row r="6062" spans="1:19" x14ac:dyDescent="0.3">
      <c r="A6062">
        <v>2021</v>
      </c>
      <c r="B6062">
        <v>9</v>
      </c>
      <c r="C6062">
        <v>10</v>
      </c>
      <c r="D6062">
        <v>13</v>
      </c>
      <c r="E6062">
        <v>45293.209000000003</v>
      </c>
      <c r="F6062">
        <v>805.36199999999997</v>
      </c>
      <c r="G6062">
        <v>100.15600000000001</v>
      </c>
      <c r="H6062">
        <v>115.34399999999999</v>
      </c>
      <c r="I6062">
        <v>423.50099999999998</v>
      </c>
      <c r="J6062">
        <v>5.7359999999999998</v>
      </c>
      <c r="K6062">
        <v>16.420999999999999</v>
      </c>
      <c r="L6062">
        <v>95.052000000000007</v>
      </c>
      <c r="M6062">
        <v>46754.625</v>
      </c>
      <c r="N6062">
        <v>9181.0380000000005</v>
      </c>
      <c r="O6062">
        <v>-15.223000000000001</v>
      </c>
      <c r="P6062">
        <v>5.5819999999999999</v>
      </c>
      <c r="Q6062">
        <v>435.32900000000001</v>
      </c>
      <c r="R6062">
        <v>37583.228000000003</v>
      </c>
      <c r="S6062">
        <v>37147.898000000001</v>
      </c>
    </row>
    <row r="6063" spans="1:19" x14ac:dyDescent="0.3">
      <c r="A6063">
        <v>2021</v>
      </c>
      <c r="B6063">
        <v>9</v>
      </c>
      <c r="C6063">
        <v>10</v>
      </c>
      <c r="D6063">
        <v>14</v>
      </c>
      <c r="E6063">
        <v>46693.540999999997</v>
      </c>
      <c r="F6063">
        <v>758.27800000000002</v>
      </c>
      <c r="G6063">
        <v>106.265</v>
      </c>
      <c r="H6063">
        <v>122.955</v>
      </c>
      <c r="I6063">
        <v>351.24599999999998</v>
      </c>
      <c r="J6063">
        <v>5.0949999999999998</v>
      </c>
      <c r="K6063">
        <v>-6.58</v>
      </c>
      <c r="L6063">
        <v>95.111999999999995</v>
      </c>
      <c r="M6063">
        <v>48019.646999999997</v>
      </c>
      <c r="N6063">
        <v>8533.3680000000004</v>
      </c>
      <c r="O6063">
        <v>-5.09</v>
      </c>
      <c r="P6063">
        <v>3.0750000000000002</v>
      </c>
      <c r="Q6063">
        <v>458.44600000000003</v>
      </c>
      <c r="R6063">
        <v>39488.292999999998</v>
      </c>
      <c r="S6063">
        <v>39029.847000000002</v>
      </c>
    </row>
    <row r="6064" spans="1:19" x14ac:dyDescent="0.3">
      <c r="A6064">
        <v>2021</v>
      </c>
      <c r="B6064">
        <v>9</v>
      </c>
      <c r="C6064">
        <v>10</v>
      </c>
      <c r="D6064">
        <v>15</v>
      </c>
      <c r="E6064">
        <v>47512.319000000003</v>
      </c>
      <c r="F6064">
        <v>739.577</v>
      </c>
      <c r="G6064">
        <v>110.96899999999999</v>
      </c>
      <c r="H6064">
        <v>126.73</v>
      </c>
      <c r="I6064">
        <v>284.096</v>
      </c>
      <c r="J6064">
        <v>4.0839999999999996</v>
      </c>
      <c r="K6064">
        <v>-14.907999999999999</v>
      </c>
      <c r="L6064">
        <v>95.141999999999996</v>
      </c>
      <c r="M6064">
        <v>48747.040000000001</v>
      </c>
      <c r="N6064">
        <v>7159.9870000000001</v>
      </c>
      <c r="O6064">
        <v>-4.4400000000000004</v>
      </c>
      <c r="P6064">
        <v>5.4569999999999999</v>
      </c>
      <c r="Q6064">
        <v>472.358</v>
      </c>
      <c r="R6064">
        <v>41586.036</v>
      </c>
      <c r="S6064">
        <v>41113.678</v>
      </c>
    </row>
    <row r="6065" spans="1:19" x14ac:dyDescent="0.3">
      <c r="A6065">
        <v>2021</v>
      </c>
      <c r="B6065">
        <v>9</v>
      </c>
      <c r="C6065">
        <v>10</v>
      </c>
      <c r="D6065">
        <v>16</v>
      </c>
      <c r="E6065">
        <v>47228.254999999997</v>
      </c>
      <c r="F6065">
        <v>705.43600000000004</v>
      </c>
      <c r="G6065">
        <v>111.84699999999999</v>
      </c>
      <c r="H6065">
        <v>131.511</v>
      </c>
      <c r="I6065">
        <v>91.177000000000007</v>
      </c>
      <c r="J6065">
        <v>1.821</v>
      </c>
      <c r="K6065">
        <v>-94.974999999999994</v>
      </c>
      <c r="L6065">
        <v>95.147000000000006</v>
      </c>
      <c r="M6065">
        <v>48158.370999999999</v>
      </c>
      <c r="N6065">
        <v>5165.7809999999999</v>
      </c>
      <c r="O6065">
        <v>2.73</v>
      </c>
      <c r="P6065">
        <v>7.9450000000000003</v>
      </c>
      <c r="Q6065">
        <v>473.94400000000002</v>
      </c>
      <c r="R6065">
        <v>42981.915000000001</v>
      </c>
      <c r="S6065">
        <v>42507.970999999998</v>
      </c>
    </row>
    <row r="6066" spans="1:19" x14ac:dyDescent="0.3">
      <c r="A6066">
        <v>2021</v>
      </c>
      <c r="B6066">
        <v>9</v>
      </c>
      <c r="C6066">
        <v>10</v>
      </c>
      <c r="D6066">
        <v>17</v>
      </c>
      <c r="E6066">
        <v>45912.701000000001</v>
      </c>
      <c r="F6066">
        <v>701.83500000000004</v>
      </c>
      <c r="G6066">
        <v>111.373</v>
      </c>
      <c r="H6066">
        <v>129.55000000000001</v>
      </c>
      <c r="I6066">
        <v>98.588999999999999</v>
      </c>
      <c r="J6066">
        <v>2.069</v>
      </c>
      <c r="K6066">
        <v>-141.88999999999999</v>
      </c>
      <c r="L6066">
        <v>95.129000000000005</v>
      </c>
      <c r="M6066">
        <v>46797.983999999997</v>
      </c>
      <c r="N6066">
        <v>2697.8130000000001</v>
      </c>
      <c r="O6066">
        <v>36.238</v>
      </c>
      <c r="P6066">
        <v>9.6959999999999997</v>
      </c>
      <c r="Q6066">
        <v>460.10399999999998</v>
      </c>
      <c r="R6066">
        <v>44054.237000000001</v>
      </c>
      <c r="S6066">
        <v>43594.133000000002</v>
      </c>
    </row>
    <row r="6067" spans="1:19" x14ac:dyDescent="0.3">
      <c r="A6067">
        <v>2021</v>
      </c>
      <c r="B6067">
        <v>9</v>
      </c>
      <c r="C6067">
        <v>10</v>
      </c>
      <c r="D6067">
        <v>18</v>
      </c>
      <c r="E6067">
        <v>43569.404000000002</v>
      </c>
      <c r="F6067">
        <v>736.18299999999999</v>
      </c>
      <c r="G6067">
        <v>109.46899999999999</v>
      </c>
      <c r="H6067">
        <v>120.459</v>
      </c>
      <c r="I6067">
        <v>124.655</v>
      </c>
      <c r="J6067">
        <v>2.0009999999999999</v>
      </c>
      <c r="K6067">
        <v>-140.14500000000001</v>
      </c>
      <c r="L6067">
        <v>95.063000000000002</v>
      </c>
      <c r="M6067">
        <v>44507.618999999999</v>
      </c>
      <c r="N6067">
        <v>494.42099999999999</v>
      </c>
      <c r="O6067">
        <v>82.388999999999996</v>
      </c>
      <c r="P6067">
        <v>0.92800000000000005</v>
      </c>
      <c r="Q6067">
        <v>426.60500000000002</v>
      </c>
      <c r="R6067">
        <v>43929.881000000001</v>
      </c>
      <c r="S6067">
        <v>43503.275000000001</v>
      </c>
    </row>
    <row r="6068" spans="1:19" x14ac:dyDescent="0.3">
      <c r="A6068">
        <v>2021</v>
      </c>
      <c r="B6068">
        <v>9</v>
      </c>
      <c r="C6068">
        <v>10</v>
      </c>
      <c r="D6068">
        <v>19</v>
      </c>
      <c r="E6068">
        <v>42771.843000000001</v>
      </c>
      <c r="F6068">
        <v>769.66300000000001</v>
      </c>
      <c r="G6068">
        <v>104.46599999999999</v>
      </c>
      <c r="H6068">
        <v>111.714</v>
      </c>
      <c r="I6068">
        <v>137.489</v>
      </c>
      <c r="J6068">
        <v>1.8859999999999999</v>
      </c>
      <c r="K6068">
        <v>-141.774</v>
      </c>
      <c r="L6068">
        <v>95.018000000000001</v>
      </c>
      <c r="M6068">
        <v>43745.839</v>
      </c>
      <c r="N6068">
        <v>0.93500000000000005</v>
      </c>
      <c r="O6068">
        <v>85.275999999999996</v>
      </c>
      <c r="P6068">
        <v>5.7210000000000001</v>
      </c>
      <c r="Q6068">
        <v>375.697</v>
      </c>
      <c r="R6068">
        <v>43653.906999999999</v>
      </c>
      <c r="S6068">
        <v>43278.211000000003</v>
      </c>
    </row>
    <row r="6069" spans="1:19" x14ac:dyDescent="0.3">
      <c r="A6069">
        <v>2021</v>
      </c>
      <c r="B6069">
        <v>9</v>
      </c>
      <c r="C6069">
        <v>10</v>
      </c>
      <c r="D6069">
        <v>20</v>
      </c>
      <c r="E6069">
        <v>41135.129000000001</v>
      </c>
      <c r="F6069">
        <v>829.94600000000003</v>
      </c>
      <c r="G6069">
        <v>99.787000000000006</v>
      </c>
      <c r="H6069">
        <v>108.267</v>
      </c>
      <c r="I6069">
        <v>165.87</v>
      </c>
      <c r="J6069">
        <v>3.3860000000000001</v>
      </c>
      <c r="K6069">
        <v>-144.977</v>
      </c>
      <c r="L6069">
        <v>94.921999999999997</v>
      </c>
      <c r="M6069">
        <v>42192.542000000001</v>
      </c>
      <c r="N6069">
        <v>0</v>
      </c>
      <c r="O6069">
        <v>77.936000000000007</v>
      </c>
      <c r="P6069">
        <v>7.7169999999999996</v>
      </c>
      <c r="Q6069">
        <v>325.56</v>
      </c>
      <c r="R6069">
        <v>42106.89</v>
      </c>
      <c r="S6069">
        <v>41781.328999999998</v>
      </c>
    </row>
    <row r="6070" spans="1:19" x14ac:dyDescent="0.3">
      <c r="A6070">
        <v>2021</v>
      </c>
      <c r="B6070">
        <v>9</v>
      </c>
      <c r="C6070">
        <v>10</v>
      </c>
      <c r="D6070">
        <v>21</v>
      </c>
      <c r="E6070">
        <v>37892.981</v>
      </c>
      <c r="F6070">
        <v>908.27200000000005</v>
      </c>
      <c r="G6070">
        <v>93.31</v>
      </c>
      <c r="H6070">
        <v>102.09399999999999</v>
      </c>
      <c r="I6070">
        <v>599.99599999999998</v>
      </c>
      <c r="J6070">
        <v>6.1710000000000003</v>
      </c>
      <c r="K6070">
        <v>-33.975000000000001</v>
      </c>
      <c r="L6070">
        <v>94.594999999999999</v>
      </c>
      <c r="M6070">
        <v>39570.133000000002</v>
      </c>
      <c r="N6070">
        <v>0</v>
      </c>
      <c r="O6070">
        <v>0</v>
      </c>
      <c r="P6070">
        <v>2.8759999999999999</v>
      </c>
      <c r="Q6070">
        <v>289.53699999999998</v>
      </c>
      <c r="R6070">
        <v>39567.258000000002</v>
      </c>
      <c r="S6070">
        <v>39277.720999999998</v>
      </c>
    </row>
    <row r="6071" spans="1:19" x14ac:dyDescent="0.3">
      <c r="A6071">
        <v>2021</v>
      </c>
      <c r="B6071">
        <v>9</v>
      </c>
      <c r="C6071">
        <v>10</v>
      </c>
      <c r="D6071">
        <v>22</v>
      </c>
      <c r="E6071">
        <v>33593.771999999997</v>
      </c>
      <c r="F6071">
        <v>1057.3130000000001</v>
      </c>
      <c r="G6071">
        <v>85.744</v>
      </c>
      <c r="H6071">
        <v>94.727999999999994</v>
      </c>
      <c r="I6071">
        <v>669.53200000000004</v>
      </c>
      <c r="J6071">
        <v>5.7759999999999998</v>
      </c>
      <c r="K6071">
        <v>20.04</v>
      </c>
      <c r="L6071">
        <v>93.897000000000006</v>
      </c>
      <c r="M6071">
        <v>35535.059000000001</v>
      </c>
      <c r="N6071">
        <v>0</v>
      </c>
      <c r="O6071">
        <v>0</v>
      </c>
      <c r="P6071">
        <v>-11.648</v>
      </c>
      <c r="Q6071">
        <v>258.05700000000002</v>
      </c>
      <c r="R6071">
        <v>35546.705999999998</v>
      </c>
      <c r="S6071">
        <v>35288.648999999998</v>
      </c>
    </row>
    <row r="6072" spans="1:19" x14ac:dyDescent="0.3">
      <c r="A6072">
        <v>2021</v>
      </c>
      <c r="B6072">
        <v>9</v>
      </c>
      <c r="C6072">
        <v>10</v>
      </c>
      <c r="D6072">
        <v>23</v>
      </c>
      <c r="E6072">
        <v>29958.812999999998</v>
      </c>
      <c r="F6072">
        <v>1220.4829999999999</v>
      </c>
      <c r="G6072">
        <v>77.808999999999997</v>
      </c>
      <c r="H6072">
        <v>88.613</v>
      </c>
      <c r="I6072">
        <v>1123.501</v>
      </c>
      <c r="J6072">
        <v>4.9880000000000004</v>
      </c>
      <c r="K6072">
        <v>48.582999999999998</v>
      </c>
      <c r="L6072">
        <v>92.741</v>
      </c>
      <c r="M6072">
        <v>32537.722000000002</v>
      </c>
      <c r="N6072">
        <v>0</v>
      </c>
      <c r="O6072">
        <v>0</v>
      </c>
      <c r="P6072">
        <v>-16.803999999999998</v>
      </c>
      <c r="Q6072">
        <v>221.83699999999999</v>
      </c>
      <c r="R6072">
        <v>32554.526000000002</v>
      </c>
      <c r="S6072">
        <v>32332.688999999998</v>
      </c>
    </row>
    <row r="6073" spans="1:19" x14ac:dyDescent="0.3">
      <c r="A6073">
        <v>2021</v>
      </c>
      <c r="B6073">
        <v>9</v>
      </c>
      <c r="C6073">
        <v>10</v>
      </c>
      <c r="D6073">
        <v>24</v>
      </c>
      <c r="E6073">
        <v>27294.142</v>
      </c>
      <c r="F6073">
        <v>1436.7950000000001</v>
      </c>
      <c r="G6073">
        <v>71.016000000000005</v>
      </c>
      <c r="H6073">
        <v>83.486000000000004</v>
      </c>
      <c r="I6073">
        <v>914.98099999999999</v>
      </c>
      <c r="J6073">
        <v>2.2050000000000001</v>
      </c>
      <c r="K6073">
        <v>55.84</v>
      </c>
      <c r="L6073">
        <v>91.045000000000002</v>
      </c>
      <c r="M6073">
        <v>29878.493999999999</v>
      </c>
      <c r="N6073">
        <v>0</v>
      </c>
      <c r="O6073">
        <v>0</v>
      </c>
      <c r="P6073">
        <v>-23.99</v>
      </c>
      <c r="Q6073">
        <v>190.57900000000001</v>
      </c>
      <c r="R6073">
        <v>29902.484</v>
      </c>
      <c r="S6073">
        <v>29711.904999999999</v>
      </c>
    </row>
    <row r="6074" spans="1:19" x14ac:dyDescent="0.3">
      <c r="A6074">
        <v>2021</v>
      </c>
      <c r="B6074">
        <v>9</v>
      </c>
      <c r="C6074">
        <v>11</v>
      </c>
      <c r="D6074">
        <v>1</v>
      </c>
      <c r="E6074">
        <v>22494.494999999999</v>
      </c>
      <c r="F6074">
        <v>1587.903</v>
      </c>
      <c r="G6074">
        <v>68.206999999999994</v>
      </c>
      <c r="H6074">
        <v>78.117999999999995</v>
      </c>
      <c r="I6074">
        <v>776.048</v>
      </c>
      <c r="J6074">
        <v>2.1859999999999999</v>
      </c>
      <c r="K6074">
        <v>36.331000000000003</v>
      </c>
      <c r="L6074">
        <v>87.858000000000004</v>
      </c>
      <c r="M6074">
        <v>25062.938999999998</v>
      </c>
      <c r="N6074">
        <v>0</v>
      </c>
      <c r="O6074">
        <v>0</v>
      </c>
      <c r="P6074">
        <v>-20.152000000000001</v>
      </c>
      <c r="Q6074">
        <v>175.32499999999999</v>
      </c>
      <c r="R6074">
        <v>25083.091</v>
      </c>
      <c r="S6074">
        <v>24907.766</v>
      </c>
    </row>
    <row r="6075" spans="1:19" x14ac:dyDescent="0.3">
      <c r="A6075">
        <v>2021</v>
      </c>
      <c r="B6075">
        <v>9</v>
      </c>
      <c r="C6075">
        <v>11</v>
      </c>
      <c r="D6075">
        <v>2</v>
      </c>
      <c r="E6075">
        <v>21508.39</v>
      </c>
      <c r="F6075">
        <v>1653.9359999999999</v>
      </c>
      <c r="G6075">
        <v>64.546999999999997</v>
      </c>
      <c r="H6075">
        <v>74.891999999999996</v>
      </c>
      <c r="I6075">
        <v>521.38699999999994</v>
      </c>
      <c r="J6075">
        <v>2.2200000000000002</v>
      </c>
      <c r="K6075">
        <v>31.317</v>
      </c>
      <c r="L6075">
        <v>87.274000000000001</v>
      </c>
      <c r="M6075">
        <v>23879.416000000001</v>
      </c>
      <c r="N6075">
        <v>0</v>
      </c>
      <c r="O6075">
        <v>0</v>
      </c>
      <c r="P6075">
        <v>-14.465999999999999</v>
      </c>
      <c r="Q6075">
        <v>163.10300000000001</v>
      </c>
      <c r="R6075">
        <v>23893.882000000001</v>
      </c>
      <c r="S6075">
        <v>23730.778999999999</v>
      </c>
    </row>
    <row r="6076" spans="1:19" x14ac:dyDescent="0.3">
      <c r="A6076">
        <v>2021</v>
      </c>
      <c r="B6076">
        <v>9</v>
      </c>
      <c r="C6076">
        <v>11</v>
      </c>
      <c r="D6076">
        <v>3</v>
      </c>
      <c r="E6076">
        <v>21094.199000000001</v>
      </c>
      <c r="F6076">
        <v>1690.0429999999999</v>
      </c>
      <c r="G6076">
        <v>62.941000000000003</v>
      </c>
      <c r="H6076">
        <v>73.41</v>
      </c>
      <c r="I6076">
        <v>330.22199999999998</v>
      </c>
      <c r="J6076">
        <v>2.1920000000000002</v>
      </c>
      <c r="K6076">
        <v>27.666</v>
      </c>
      <c r="L6076">
        <v>87.045000000000002</v>
      </c>
      <c r="M6076">
        <v>23304.777999999998</v>
      </c>
      <c r="N6076">
        <v>0</v>
      </c>
      <c r="O6076">
        <v>0</v>
      </c>
      <c r="P6076">
        <v>-8.4139999999999997</v>
      </c>
      <c r="Q6076">
        <v>156.37</v>
      </c>
      <c r="R6076">
        <v>23313.191999999999</v>
      </c>
      <c r="S6076">
        <v>23156.822</v>
      </c>
    </row>
    <row r="6077" spans="1:19" x14ac:dyDescent="0.3">
      <c r="A6077">
        <v>2021</v>
      </c>
      <c r="B6077">
        <v>9</v>
      </c>
      <c r="C6077">
        <v>11</v>
      </c>
      <c r="D6077">
        <v>4</v>
      </c>
      <c r="E6077">
        <v>21258.704000000002</v>
      </c>
      <c r="F6077">
        <v>1702.748</v>
      </c>
      <c r="G6077">
        <v>61.923000000000002</v>
      </c>
      <c r="H6077">
        <v>71.8</v>
      </c>
      <c r="I6077">
        <v>207.58500000000001</v>
      </c>
      <c r="J6077">
        <v>1.978</v>
      </c>
      <c r="K6077">
        <v>26.375</v>
      </c>
      <c r="L6077">
        <v>87.125</v>
      </c>
      <c r="M6077">
        <v>23356.314999999999</v>
      </c>
      <c r="N6077">
        <v>0</v>
      </c>
      <c r="O6077">
        <v>0</v>
      </c>
      <c r="P6077">
        <v>-5.6689999999999996</v>
      </c>
      <c r="Q6077">
        <v>154.10900000000001</v>
      </c>
      <c r="R6077">
        <v>23361.984</v>
      </c>
      <c r="S6077">
        <v>23207.875</v>
      </c>
    </row>
    <row r="6078" spans="1:19" x14ac:dyDescent="0.3">
      <c r="A6078">
        <v>2021</v>
      </c>
      <c r="B6078">
        <v>9</v>
      </c>
      <c r="C6078">
        <v>11</v>
      </c>
      <c r="D6078">
        <v>5</v>
      </c>
      <c r="E6078">
        <v>22528.059000000001</v>
      </c>
      <c r="F6078">
        <v>1625.242</v>
      </c>
      <c r="G6078">
        <v>62.317999999999998</v>
      </c>
      <c r="H6078">
        <v>71.096999999999994</v>
      </c>
      <c r="I6078">
        <v>119.679</v>
      </c>
      <c r="J6078">
        <v>1.9810000000000001</v>
      </c>
      <c r="K6078">
        <v>11.858000000000001</v>
      </c>
      <c r="L6078">
        <v>87.847999999999999</v>
      </c>
      <c r="M6078">
        <v>24445.762999999999</v>
      </c>
      <c r="N6078">
        <v>0</v>
      </c>
      <c r="O6078">
        <v>0</v>
      </c>
      <c r="P6078">
        <v>-6.3710000000000004</v>
      </c>
      <c r="Q6078">
        <v>157.501</v>
      </c>
      <c r="R6078">
        <v>24452.133999999998</v>
      </c>
      <c r="S6078">
        <v>24294.633000000002</v>
      </c>
    </row>
    <row r="6079" spans="1:19" x14ac:dyDescent="0.3">
      <c r="A6079">
        <v>2021</v>
      </c>
      <c r="B6079">
        <v>9</v>
      </c>
      <c r="C6079">
        <v>11</v>
      </c>
      <c r="D6079">
        <v>6</v>
      </c>
      <c r="E6079">
        <v>24504.923999999999</v>
      </c>
      <c r="F6079">
        <v>1521.914</v>
      </c>
      <c r="G6079">
        <v>64.090999999999994</v>
      </c>
      <c r="H6079">
        <v>70.697999999999993</v>
      </c>
      <c r="I6079">
        <v>75.995999999999995</v>
      </c>
      <c r="J6079">
        <v>2.302</v>
      </c>
      <c r="K6079">
        <v>5.7050000000000001</v>
      </c>
      <c r="L6079">
        <v>89.034999999999997</v>
      </c>
      <c r="M6079">
        <v>26270.573</v>
      </c>
      <c r="N6079">
        <v>5.8620000000000001</v>
      </c>
      <c r="O6079">
        <v>0</v>
      </c>
      <c r="P6079">
        <v>-1.9990000000000001</v>
      </c>
      <c r="Q6079">
        <v>166.428</v>
      </c>
      <c r="R6079">
        <v>26266.710999999999</v>
      </c>
      <c r="S6079">
        <v>26100.282999999999</v>
      </c>
    </row>
    <row r="6080" spans="1:19" x14ac:dyDescent="0.3">
      <c r="A6080">
        <v>2021</v>
      </c>
      <c r="B6080">
        <v>9</v>
      </c>
      <c r="C6080">
        <v>11</v>
      </c>
      <c r="D6080">
        <v>7</v>
      </c>
      <c r="E6080">
        <v>25865.475999999999</v>
      </c>
      <c r="F6080">
        <v>1477.7059999999999</v>
      </c>
      <c r="G6080">
        <v>66.319999999999993</v>
      </c>
      <c r="H6080">
        <v>71.236999999999995</v>
      </c>
      <c r="I6080">
        <v>79.161000000000001</v>
      </c>
      <c r="J6080">
        <v>2.62</v>
      </c>
      <c r="K6080">
        <v>13.071</v>
      </c>
      <c r="L6080">
        <v>89.897999999999996</v>
      </c>
      <c r="M6080">
        <v>27599.169000000002</v>
      </c>
      <c r="N6080">
        <v>659.63099999999997</v>
      </c>
      <c r="O6080">
        <v>-1.4E-2</v>
      </c>
      <c r="P6080">
        <v>-0.75800000000000001</v>
      </c>
      <c r="Q6080">
        <v>187.233</v>
      </c>
      <c r="R6080">
        <v>26940.31</v>
      </c>
      <c r="S6080">
        <v>26753.078000000001</v>
      </c>
    </row>
    <row r="6081" spans="1:19" x14ac:dyDescent="0.3">
      <c r="A6081">
        <v>2021</v>
      </c>
      <c r="B6081">
        <v>9</v>
      </c>
      <c r="C6081">
        <v>11</v>
      </c>
      <c r="D6081">
        <v>8</v>
      </c>
      <c r="E6081">
        <v>27772.791000000001</v>
      </c>
      <c r="F6081">
        <v>1433.5619999999999</v>
      </c>
      <c r="G6081">
        <v>70.418999999999997</v>
      </c>
      <c r="H6081">
        <v>77.527000000000001</v>
      </c>
      <c r="I6081">
        <v>109.06699999999999</v>
      </c>
      <c r="J6081">
        <v>2.8879999999999999</v>
      </c>
      <c r="K6081">
        <v>9.4550000000000001</v>
      </c>
      <c r="L6081">
        <v>91.504000000000005</v>
      </c>
      <c r="M6081">
        <v>29496.794999999998</v>
      </c>
      <c r="N6081">
        <v>2990.5410000000002</v>
      </c>
      <c r="O6081">
        <v>-22.058</v>
      </c>
      <c r="P6081">
        <v>4.1000000000000002E-2</v>
      </c>
      <c r="Q6081">
        <v>224.172</v>
      </c>
      <c r="R6081">
        <v>26528.27</v>
      </c>
      <c r="S6081">
        <v>26304.098000000002</v>
      </c>
    </row>
    <row r="6082" spans="1:19" x14ac:dyDescent="0.3">
      <c r="A6082">
        <v>2021</v>
      </c>
      <c r="B6082">
        <v>9</v>
      </c>
      <c r="C6082">
        <v>11</v>
      </c>
      <c r="D6082">
        <v>9</v>
      </c>
      <c r="E6082">
        <v>29564.895</v>
      </c>
      <c r="F6082">
        <v>1341.8979999999999</v>
      </c>
      <c r="G6082">
        <v>76.537000000000006</v>
      </c>
      <c r="H6082">
        <v>81.997</v>
      </c>
      <c r="I6082">
        <v>148.09700000000001</v>
      </c>
      <c r="J6082">
        <v>3.0950000000000002</v>
      </c>
      <c r="K6082">
        <v>11.077</v>
      </c>
      <c r="L6082">
        <v>92.74</v>
      </c>
      <c r="M6082">
        <v>31243.797999999999</v>
      </c>
      <c r="N6082">
        <v>5404.1909999999998</v>
      </c>
      <c r="O6082">
        <v>-66.12</v>
      </c>
      <c r="P6082">
        <v>1.0940000000000001</v>
      </c>
      <c r="Q6082">
        <v>265.96499999999997</v>
      </c>
      <c r="R6082">
        <v>25904.632000000001</v>
      </c>
      <c r="S6082">
        <v>25638.667000000001</v>
      </c>
    </row>
    <row r="6083" spans="1:19" x14ac:dyDescent="0.3">
      <c r="A6083">
        <v>2021</v>
      </c>
      <c r="B6083">
        <v>9</v>
      </c>
      <c r="C6083">
        <v>11</v>
      </c>
      <c r="D6083">
        <v>10</v>
      </c>
      <c r="E6083">
        <v>31288.314999999999</v>
      </c>
      <c r="F6083">
        <v>1245.6990000000001</v>
      </c>
      <c r="G6083">
        <v>83.715999999999994</v>
      </c>
      <c r="H6083">
        <v>87.268000000000001</v>
      </c>
      <c r="I6083">
        <v>183.595</v>
      </c>
      <c r="J6083">
        <v>3.2829999999999999</v>
      </c>
      <c r="K6083">
        <v>20.864000000000001</v>
      </c>
      <c r="L6083">
        <v>93.382999999999996</v>
      </c>
      <c r="M6083">
        <v>32922.406999999999</v>
      </c>
      <c r="N6083">
        <v>7369.8440000000001</v>
      </c>
      <c r="O6083">
        <v>-97.361000000000004</v>
      </c>
      <c r="P6083">
        <v>1.337</v>
      </c>
      <c r="Q6083">
        <v>304.75200000000001</v>
      </c>
      <c r="R6083">
        <v>25648.587</v>
      </c>
      <c r="S6083">
        <v>25343.834999999999</v>
      </c>
    </row>
    <row r="6084" spans="1:19" x14ac:dyDescent="0.3">
      <c r="A6084">
        <v>2021</v>
      </c>
      <c r="B6084">
        <v>9</v>
      </c>
      <c r="C6084">
        <v>11</v>
      </c>
      <c r="D6084">
        <v>11</v>
      </c>
      <c r="E6084">
        <v>32796.730000000003</v>
      </c>
      <c r="F6084">
        <v>1173.376</v>
      </c>
      <c r="G6084">
        <v>92.423000000000002</v>
      </c>
      <c r="H6084">
        <v>93.445999999999998</v>
      </c>
      <c r="I6084">
        <v>236.779</v>
      </c>
      <c r="J6084">
        <v>3.4590000000000001</v>
      </c>
      <c r="K6084">
        <v>24.177</v>
      </c>
      <c r="L6084">
        <v>93.751000000000005</v>
      </c>
      <c r="M6084">
        <v>34421.718000000001</v>
      </c>
      <c r="N6084">
        <v>8573.2579999999998</v>
      </c>
      <c r="O6084">
        <v>-99.838999999999999</v>
      </c>
      <c r="P6084">
        <v>1.9790000000000001</v>
      </c>
      <c r="Q6084">
        <v>337.99299999999999</v>
      </c>
      <c r="R6084">
        <v>25946.32</v>
      </c>
      <c r="S6084">
        <v>25608.328000000001</v>
      </c>
    </row>
    <row r="6085" spans="1:19" x14ac:dyDescent="0.3">
      <c r="A6085">
        <v>2021</v>
      </c>
      <c r="B6085">
        <v>9</v>
      </c>
      <c r="C6085">
        <v>11</v>
      </c>
      <c r="D6085">
        <v>12</v>
      </c>
      <c r="E6085">
        <v>34105.839999999997</v>
      </c>
      <c r="F6085">
        <v>1068.973</v>
      </c>
      <c r="G6085">
        <v>99.760999999999996</v>
      </c>
      <c r="H6085">
        <v>99.623000000000005</v>
      </c>
      <c r="I6085">
        <v>278.48500000000001</v>
      </c>
      <c r="J6085">
        <v>3.6019999999999999</v>
      </c>
      <c r="K6085">
        <v>13.968999999999999</v>
      </c>
      <c r="L6085">
        <v>93.998999999999995</v>
      </c>
      <c r="M6085">
        <v>35664.49</v>
      </c>
      <c r="N6085">
        <v>9208.7540000000008</v>
      </c>
      <c r="O6085">
        <v>-39.866999999999997</v>
      </c>
      <c r="P6085">
        <v>4.9820000000000002</v>
      </c>
      <c r="Q6085">
        <v>364.97899999999998</v>
      </c>
      <c r="R6085">
        <v>26490.621999999999</v>
      </c>
      <c r="S6085">
        <v>26125.643</v>
      </c>
    </row>
    <row r="6086" spans="1:19" x14ac:dyDescent="0.3">
      <c r="A6086">
        <v>2021</v>
      </c>
      <c r="B6086">
        <v>9</v>
      </c>
      <c r="C6086">
        <v>11</v>
      </c>
      <c r="D6086">
        <v>13</v>
      </c>
      <c r="E6086">
        <v>35432.19</v>
      </c>
      <c r="F6086">
        <v>976.82299999999998</v>
      </c>
      <c r="G6086">
        <v>107.35299999999999</v>
      </c>
      <c r="H6086">
        <v>104.392</v>
      </c>
      <c r="I6086">
        <v>291.09500000000003</v>
      </c>
      <c r="J6086">
        <v>3.601</v>
      </c>
      <c r="K6086">
        <v>12.441000000000001</v>
      </c>
      <c r="L6086">
        <v>94.244</v>
      </c>
      <c r="M6086">
        <v>36914.785000000003</v>
      </c>
      <c r="N6086">
        <v>9181.0380000000005</v>
      </c>
      <c r="O6086">
        <v>-15.223000000000001</v>
      </c>
      <c r="P6086">
        <v>5.5819999999999999</v>
      </c>
      <c r="Q6086">
        <v>387.02</v>
      </c>
      <c r="R6086">
        <v>27743.387999999999</v>
      </c>
      <c r="S6086">
        <v>27356.366999999998</v>
      </c>
    </row>
    <row r="6087" spans="1:19" x14ac:dyDescent="0.3">
      <c r="A6087">
        <v>2021</v>
      </c>
      <c r="B6087">
        <v>9</v>
      </c>
      <c r="C6087">
        <v>11</v>
      </c>
      <c r="D6087">
        <v>14</v>
      </c>
      <c r="E6087">
        <v>36672.781000000003</v>
      </c>
      <c r="F6087">
        <v>913.36699999999996</v>
      </c>
      <c r="G6087">
        <v>112.672</v>
      </c>
      <c r="H6087">
        <v>110.268</v>
      </c>
      <c r="I6087">
        <v>281.34899999999999</v>
      </c>
      <c r="J6087">
        <v>3.157</v>
      </c>
      <c r="K6087">
        <v>-5.7960000000000003</v>
      </c>
      <c r="L6087">
        <v>94.433000000000007</v>
      </c>
      <c r="M6087">
        <v>38069.56</v>
      </c>
      <c r="N6087">
        <v>8533.3680000000004</v>
      </c>
      <c r="O6087">
        <v>-5.09</v>
      </c>
      <c r="P6087">
        <v>3.0750000000000002</v>
      </c>
      <c r="Q6087">
        <v>406.12200000000001</v>
      </c>
      <c r="R6087">
        <v>29538.205999999998</v>
      </c>
      <c r="S6087">
        <v>29132.084999999999</v>
      </c>
    </row>
    <row r="6088" spans="1:19" x14ac:dyDescent="0.3">
      <c r="A6088">
        <v>2021</v>
      </c>
      <c r="B6088">
        <v>9</v>
      </c>
      <c r="C6088">
        <v>11</v>
      </c>
      <c r="D6088">
        <v>15</v>
      </c>
      <c r="E6088">
        <v>37359.858</v>
      </c>
      <c r="F6088">
        <v>883.923</v>
      </c>
      <c r="G6088">
        <v>116.28</v>
      </c>
      <c r="H6088">
        <v>113.185</v>
      </c>
      <c r="I6088">
        <v>270.17500000000001</v>
      </c>
      <c r="J6088">
        <v>2.6850000000000001</v>
      </c>
      <c r="K6088">
        <v>-11.186</v>
      </c>
      <c r="L6088">
        <v>94.542000000000002</v>
      </c>
      <c r="M6088">
        <v>38713.180999999997</v>
      </c>
      <c r="N6088">
        <v>7159.9870000000001</v>
      </c>
      <c r="O6088">
        <v>-4.4400000000000004</v>
      </c>
      <c r="P6088">
        <v>5.4569999999999999</v>
      </c>
      <c r="Q6088">
        <v>420.577</v>
      </c>
      <c r="R6088">
        <v>31552.178</v>
      </c>
      <c r="S6088">
        <v>31131.599999999999</v>
      </c>
    </row>
    <row r="6089" spans="1:19" x14ac:dyDescent="0.3">
      <c r="A6089">
        <v>2021</v>
      </c>
      <c r="B6089">
        <v>9</v>
      </c>
      <c r="C6089">
        <v>11</v>
      </c>
      <c r="D6089">
        <v>16</v>
      </c>
      <c r="E6089">
        <v>37407.186999999998</v>
      </c>
      <c r="F6089">
        <v>837.36699999999996</v>
      </c>
      <c r="G6089">
        <v>117.895</v>
      </c>
      <c r="H6089">
        <v>117.598</v>
      </c>
      <c r="I6089">
        <v>120.146</v>
      </c>
      <c r="J6089">
        <v>1.605</v>
      </c>
      <c r="K6089">
        <v>-70.941000000000003</v>
      </c>
      <c r="L6089">
        <v>94.56</v>
      </c>
      <c r="M6089">
        <v>38507.523000000001</v>
      </c>
      <c r="N6089">
        <v>5165.7809999999999</v>
      </c>
      <c r="O6089">
        <v>2.73</v>
      </c>
      <c r="P6089">
        <v>7.9450000000000003</v>
      </c>
      <c r="Q6089">
        <v>426.53399999999999</v>
      </c>
      <c r="R6089">
        <v>33331.067999999999</v>
      </c>
      <c r="S6089">
        <v>32904.534</v>
      </c>
    </row>
    <row r="6090" spans="1:19" x14ac:dyDescent="0.3">
      <c r="A6090">
        <v>2021</v>
      </c>
      <c r="B6090">
        <v>9</v>
      </c>
      <c r="C6090">
        <v>11</v>
      </c>
      <c r="D6090">
        <v>17</v>
      </c>
      <c r="E6090">
        <v>36502.410000000003</v>
      </c>
      <c r="F6090">
        <v>811.66499999999996</v>
      </c>
      <c r="G6090">
        <v>115.83199999999999</v>
      </c>
      <c r="H6090">
        <v>116.048</v>
      </c>
      <c r="I6090">
        <v>125.048</v>
      </c>
      <c r="J6090">
        <v>1.504</v>
      </c>
      <c r="K6090">
        <v>-104.38200000000001</v>
      </c>
      <c r="L6090">
        <v>94.44</v>
      </c>
      <c r="M6090">
        <v>37546.733</v>
      </c>
      <c r="N6090">
        <v>2697.8130000000001</v>
      </c>
      <c r="O6090">
        <v>36.238</v>
      </c>
      <c r="P6090">
        <v>9.6959999999999997</v>
      </c>
      <c r="Q6090">
        <v>419.24900000000002</v>
      </c>
      <c r="R6090">
        <v>34802.985999999997</v>
      </c>
      <c r="S6090">
        <v>34383.737000000001</v>
      </c>
    </row>
    <row r="6091" spans="1:19" x14ac:dyDescent="0.3">
      <c r="A6091">
        <v>2021</v>
      </c>
      <c r="B6091">
        <v>9</v>
      </c>
      <c r="C6091">
        <v>11</v>
      </c>
      <c r="D6091">
        <v>18</v>
      </c>
      <c r="E6091">
        <v>34768.724000000002</v>
      </c>
      <c r="F6091">
        <v>825.70100000000002</v>
      </c>
      <c r="G6091">
        <v>112.86499999999999</v>
      </c>
      <c r="H6091">
        <v>109.78</v>
      </c>
      <c r="I6091">
        <v>126.42400000000001</v>
      </c>
      <c r="J6091">
        <v>1.413</v>
      </c>
      <c r="K6091">
        <v>-101.10899999999999</v>
      </c>
      <c r="L6091">
        <v>94.167000000000002</v>
      </c>
      <c r="M6091">
        <v>35825.099000000002</v>
      </c>
      <c r="N6091">
        <v>494.42099999999999</v>
      </c>
      <c r="O6091">
        <v>82.388999999999996</v>
      </c>
      <c r="P6091">
        <v>0.92800000000000005</v>
      </c>
      <c r="Q6091">
        <v>388.74</v>
      </c>
      <c r="R6091">
        <v>35247.360000000001</v>
      </c>
      <c r="S6091">
        <v>34858.620999999999</v>
      </c>
    </row>
    <row r="6092" spans="1:19" x14ac:dyDescent="0.3">
      <c r="A6092">
        <v>2021</v>
      </c>
      <c r="B6092">
        <v>9</v>
      </c>
      <c r="C6092">
        <v>11</v>
      </c>
      <c r="D6092">
        <v>19</v>
      </c>
      <c r="E6092">
        <v>34728.701999999997</v>
      </c>
      <c r="F6092">
        <v>850.54499999999996</v>
      </c>
      <c r="G6092">
        <v>106.68600000000001</v>
      </c>
      <c r="H6092">
        <v>103.699</v>
      </c>
      <c r="I6092">
        <v>140.63300000000001</v>
      </c>
      <c r="J6092">
        <v>1.3069999999999999</v>
      </c>
      <c r="K6092">
        <v>-100.548</v>
      </c>
      <c r="L6092">
        <v>94.144999999999996</v>
      </c>
      <c r="M6092">
        <v>35818.481</v>
      </c>
      <c r="N6092">
        <v>0.93500000000000005</v>
      </c>
      <c r="O6092">
        <v>85.275999999999996</v>
      </c>
      <c r="P6092">
        <v>5.7210000000000001</v>
      </c>
      <c r="Q6092">
        <v>348.39699999999999</v>
      </c>
      <c r="R6092">
        <v>35726.550000000003</v>
      </c>
      <c r="S6092">
        <v>35378.152000000002</v>
      </c>
    </row>
    <row r="6093" spans="1:19" x14ac:dyDescent="0.3">
      <c r="A6093">
        <v>2021</v>
      </c>
      <c r="B6093">
        <v>9</v>
      </c>
      <c r="C6093">
        <v>11</v>
      </c>
      <c r="D6093">
        <v>20</v>
      </c>
      <c r="E6093">
        <v>33865.11</v>
      </c>
      <c r="F6093">
        <v>905.10599999999999</v>
      </c>
      <c r="G6093">
        <v>101.631</v>
      </c>
      <c r="H6093">
        <v>101.408</v>
      </c>
      <c r="I6093">
        <v>205.107</v>
      </c>
      <c r="J6093">
        <v>1.6870000000000001</v>
      </c>
      <c r="K6093">
        <v>-102.176</v>
      </c>
      <c r="L6093">
        <v>93.99</v>
      </c>
      <c r="M6093">
        <v>35070.232000000004</v>
      </c>
      <c r="N6093">
        <v>0</v>
      </c>
      <c r="O6093">
        <v>77.936000000000007</v>
      </c>
      <c r="P6093">
        <v>7.7169999999999996</v>
      </c>
      <c r="Q6093">
        <v>310.65100000000001</v>
      </c>
      <c r="R6093">
        <v>34984.578999999998</v>
      </c>
      <c r="S6093">
        <v>34673.928</v>
      </c>
    </row>
    <row r="6094" spans="1:19" x14ac:dyDescent="0.3">
      <c r="A6094">
        <v>2021</v>
      </c>
      <c r="B6094">
        <v>9</v>
      </c>
      <c r="C6094">
        <v>11</v>
      </c>
      <c r="D6094">
        <v>21</v>
      </c>
      <c r="E6094">
        <v>31360.855</v>
      </c>
      <c r="F6094">
        <v>977.41700000000003</v>
      </c>
      <c r="G6094">
        <v>96.584000000000003</v>
      </c>
      <c r="H6094">
        <v>96.691000000000003</v>
      </c>
      <c r="I6094">
        <v>429.49599999999998</v>
      </c>
      <c r="J6094">
        <v>2.3239999999999998</v>
      </c>
      <c r="K6094">
        <v>-23.870999999999999</v>
      </c>
      <c r="L6094">
        <v>93.460999999999999</v>
      </c>
      <c r="M6094">
        <v>32936.372000000003</v>
      </c>
      <c r="N6094">
        <v>0</v>
      </c>
      <c r="O6094">
        <v>0</v>
      </c>
      <c r="P6094">
        <v>2.8759999999999999</v>
      </c>
      <c r="Q6094">
        <v>280.82799999999997</v>
      </c>
      <c r="R6094">
        <v>32933.495999999999</v>
      </c>
      <c r="S6094">
        <v>32652.668000000001</v>
      </c>
    </row>
    <row r="6095" spans="1:19" x14ac:dyDescent="0.3">
      <c r="A6095">
        <v>2021</v>
      </c>
      <c r="B6095">
        <v>9</v>
      </c>
      <c r="C6095">
        <v>11</v>
      </c>
      <c r="D6095">
        <v>22</v>
      </c>
      <c r="E6095">
        <v>28548.545999999998</v>
      </c>
      <c r="F6095">
        <v>1112.8219999999999</v>
      </c>
      <c r="G6095">
        <v>90.070999999999998</v>
      </c>
      <c r="H6095">
        <v>90.825999999999993</v>
      </c>
      <c r="I6095">
        <v>471.82100000000003</v>
      </c>
      <c r="J6095">
        <v>2.1179999999999999</v>
      </c>
      <c r="K6095">
        <v>14.023</v>
      </c>
      <c r="L6095">
        <v>92.213999999999999</v>
      </c>
      <c r="M6095">
        <v>30332.37</v>
      </c>
      <c r="N6095">
        <v>0</v>
      </c>
      <c r="O6095">
        <v>0</v>
      </c>
      <c r="P6095">
        <v>-11.648</v>
      </c>
      <c r="Q6095">
        <v>253.96700000000001</v>
      </c>
      <c r="R6095">
        <v>30344.017</v>
      </c>
      <c r="S6095">
        <v>30090.05</v>
      </c>
    </row>
    <row r="6096" spans="1:19" x14ac:dyDescent="0.3">
      <c r="A6096">
        <v>2021</v>
      </c>
      <c r="B6096">
        <v>9</v>
      </c>
      <c r="C6096">
        <v>11</v>
      </c>
      <c r="D6096">
        <v>23</v>
      </c>
      <c r="E6096">
        <v>25697.437999999998</v>
      </c>
      <c r="F6096">
        <v>1267.325</v>
      </c>
      <c r="G6096">
        <v>82.093000000000004</v>
      </c>
      <c r="H6096">
        <v>85.468000000000004</v>
      </c>
      <c r="I6096">
        <v>583.24</v>
      </c>
      <c r="J6096">
        <v>2.2850000000000001</v>
      </c>
      <c r="K6096">
        <v>35.195999999999998</v>
      </c>
      <c r="L6096">
        <v>89.769000000000005</v>
      </c>
      <c r="M6096">
        <v>27760.721000000001</v>
      </c>
      <c r="N6096">
        <v>0</v>
      </c>
      <c r="O6096">
        <v>0</v>
      </c>
      <c r="P6096">
        <v>-16.803999999999998</v>
      </c>
      <c r="Q6096">
        <v>223.54599999999999</v>
      </c>
      <c r="R6096">
        <v>27777.525000000001</v>
      </c>
      <c r="S6096">
        <v>27553.978999999999</v>
      </c>
    </row>
    <row r="6097" spans="1:19" x14ac:dyDescent="0.3">
      <c r="A6097">
        <v>2021</v>
      </c>
      <c r="B6097">
        <v>9</v>
      </c>
      <c r="C6097">
        <v>11</v>
      </c>
      <c r="D6097">
        <v>24</v>
      </c>
      <c r="E6097">
        <v>23449.052</v>
      </c>
      <c r="F6097">
        <v>1503.364</v>
      </c>
      <c r="G6097">
        <v>75.036000000000001</v>
      </c>
      <c r="H6097">
        <v>80.745999999999995</v>
      </c>
      <c r="I6097">
        <v>914.98099999999999</v>
      </c>
      <c r="J6097">
        <v>2.2050000000000001</v>
      </c>
      <c r="K6097">
        <v>42.826999999999998</v>
      </c>
      <c r="L6097">
        <v>88.378</v>
      </c>
      <c r="M6097">
        <v>26081.553</v>
      </c>
      <c r="N6097">
        <v>0</v>
      </c>
      <c r="O6097">
        <v>0</v>
      </c>
      <c r="P6097">
        <v>-23.99</v>
      </c>
      <c r="Q6097">
        <v>193.65700000000001</v>
      </c>
      <c r="R6097">
        <v>26105.543000000001</v>
      </c>
      <c r="S6097">
        <v>25911.885999999999</v>
      </c>
    </row>
    <row r="6098" spans="1:19" x14ac:dyDescent="0.3">
      <c r="A6098">
        <v>2021</v>
      </c>
      <c r="B6098">
        <v>9</v>
      </c>
      <c r="C6098">
        <v>12</v>
      </c>
      <c r="D6098">
        <v>1</v>
      </c>
      <c r="E6098">
        <v>22942.013999999999</v>
      </c>
      <c r="F6098">
        <v>1587.903</v>
      </c>
      <c r="G6098">
        <v>66.828999999999994</v>
      </c>
      <c r="H6098">
        <v>78.355000000000004</v>
      </c>
      <c r="I6098">
        <v>776.048</v>
      </c>
      <c r="J6098">
        <v>2.1859999999999999</v>
      </c>
      <c r="K6098">
        <v>36.991999999999997</v>
      </c>
      <c r="L6098">
        <v>88.003</v>
      </c>
      <c r="M6098">
        <v>25511.501</v>
      </c>
      <c r="N6098">
        <v>0</v>
      </c>
      <c r="O6098">
        <v>0</v>
      </c>
      <c r="P6098">
        <v>-20.152000000000001</v>
      </c>
      <c r="Q6098">
        <v>171.25899999999999</v>
      </c>
      <c r="R6098">
        <v>25531.651999999998</v>
      </c>
      <c r="S6098">
        <v>25360.393</v>
      </c>
    </row>
    <row r="6099" spans="1:19" x14ac:dyDescent="0.3">
      <c r="A6099">
        <v>2021</v>
      </c>
      <c r="B6099">
        <v>9</v>
      </c>
      <c r="C6099">
        <v>12</v>
      </c>
      <c r="D6099">
        <v>2</v>
      </c>
      <c r="E6099">
        <v>22065.098000000002</v>
      </c>
      <c r="F6099">
        <v>1653.9359999999999</v>
      </c>
      <c r="G6099">
        <v>63.432000000000002</v>
      </c>
      <c r="H6099">
        <v>75.227999999999994</v>
      </c>
      <c r="I6099">
        <v>521.38699999999994</v>
      </c>
      <c r="J6099">
        <v>2.2200000000000002</v>
      </c>
      <c r="K6099">
        <v>32.837000000000003</v>
      </c>
      <c r="L6099">
        <v>87.524000000000001</v>
      </c>
      <c r="M6099">
        <v>24438.228999999999</v>
      </c>
      <c r="N6099">
        <v>0</v>
      </c>
      <c r="O6099">
        <v>0</v>
      </c>
      <c r="P6099">
        <v>-14.465999999999999</v>
      </c>
      <c r="Q6099">
        <v>159.71799999999999</v>
      </c>
      <c r="R6099">
        <v>24452.695</v>
      </c>
      <c r="S6099">
        <v>24292.976999999999</v>
      </c>
    </row>
    <row r="6100" spans="1:19" x14ac:dyDescent="0.3">
      <c r="A6100">
        <v>2021</v>
      </c>
      <c r="B6100">
        <v>9</v>
      </c>
      <c r="C6100">
        <v>12</v>
      </c>
      <c r="D6100">
        <v>3</v>
      </c>
      <c r="E6100">
        <v>21618.55</v>
      </c>
      <c r="F6100">
        <v>1690.0429999999999</v>
      </c>
      <c r="G6100">
        <v>61.835000000000001</v>
      </c>
      <c r="H6100">
        <v>73.748999999999995</v>
      </c>
      <c r="I6100">
        <v>330.22199999999998</v>
      </c>
      <c r="J6100">
        <v>2.1920000000000002</v>
      </c>
      <c r="K6100">
        <v>29.326000000000001</v>
      </c>
      <c r="L6100">
        <v>87.27</v>
      </c>
      <c r="M6100">
        <v>23831.352999999999</v>
      </c>
      <c r="N6100">
        <v>0</v>
      </c>
      <c r="O6100">
        <v>0</v>
      </c>
      <c r="P6100">
        <v>-8.4139999999999997</v>
      </c>
      <c r="Q6100">
        <v>153.65</v>
      </c>
      <c r="R6100">
        <v>23839.767</v>
      </c>
      <c r="S6100">
        <v>23686.116999999998</v>
      </c>
    </row>
    <row r="6101" spans="1:19" x14ac:dyDescent="0.3">
      <c r="A6101">
        <v>2021</v>
      </c>
      <c r="B6101">
        <v>9</v>
      </c>
      <c r="C6101">
        <v>12</v>
      </c>
      <c r="D6101">
        <v>4</v>
      </c>
      <c r="E6101">
        <v>21876.614000000001</v>
      </c>
      <c r="F6101">
        <v>1702.748</v>
      </c>
      <c r="G6101">
        <v>61.326000000000001</v>
      </c>
      <c r="H6101">
        <v>72.192999999999998</v>
      </c>
      <c r="I6101">
        <v>207.58500000000001</v>
      </c>
      <c r="J6101">
        <v>1.978</v>
      </c>
      <c r="K6101">
        <v>28.222000000000001</v>
      </c>
      <c r="L6101">
        <v>87.427000000000007</v>
      </c>
      <c r="M6101">
        <v>23976.768</v>
      </c>
      <c r="N6101">
        <v>0</v>
      </c>
      <c r="O6101">
        <v>0</v>
      </c>
      <c r="P6101">
        <v>-5.6689999999999996</v>
      </c>
      <c r="Q6101">
        <v>150.68</v>
      </c>
      <c r="R6101">
        <v>23982.437000000002</v>
      </c>
      <c r="S6101">
        <v>23831.757000000001</v>
      </c>
    </row>
    <row r="6102" spans="1:19" x14ac:dyDescent="0.3">
      <c r="A6102">
        <v>2021</v>
      </c>
      <c r="B6102">
        <v>9</v>
      </c>
      <c r="C6102">
        <v>12</v>
      </c>
      <c r="D6102">
        <v>5</v>
      </c>
      <c r="E6102">
        <v>22918.587</v>
      </c>
      <c r="F6102">
        <v>1625.242</v>
      </c>
      <c r="G6102">
        <v>62.036999999999999</v>
      </c>
      <c r="H6102">
        <v>71.316000000000003</v>
      </c>
      <c r="I6102">
        <v>119.679</v>
      </c>
      <c r="J6102">
        <v>1.9810000000000001</v>
      </c>
      <c r="K6102">
        <v>12.769</v>
      </c>
      <c r="L6102">
        <v>88.013000000000005</v>
      </c>
      <c r="M6102">
        <v>24837.587</v>
      </c>
      <c r="N6102">
        <v>0</v>
      </c>
      <c r="O6102">
        <v>0</v>
      </c>
      <c r="P6102">
        <v>-6.3710000000000004</v>
      </c>
      <c r="Q6102">
        <v>152.316</v>
      </c>
      <c r="R6102">
        <v>24843.957999999999</v>
      </c>
      <c r="S6102">
        <v>24691.642</v>
      </c>
    </row>
    <row r="6103" spans="1:19" x14ac:dyDescent="0.3">
      <c r="A6103">
        <v>2021</v>
      </c>
      <c r="B6103">
        <v>9</v>
      </c>
      <c r="C6103">
        <v>12</v>
      </c>
      <c r="D6103">
        <v>6</v>
      </c>
      <c r="E6103">
        <v>25088.668000000001</v>
      </c>
      <c r="F6103">
        <v>1521.914</v>
      </c>
      <c r="G6103">
        <v>64.924999999999997</v>
      </c>
      <c r="H6103">
        <v>71.012</v>
      </c>
      <c r="I6103">
        <v>75.995999999999995</v>
      </c>
      <c r="J6103">
        <v>2.302</v>
      </c>
      <c r="K6103">
        <v>6.4080000000000004</v>
      </c>
      <c r="L6103">
        <v>89.343999999999994</v>
      </c>
      <c r="M6103">
        <v>26855.644</v>
      </c>
      <c r="N6103">
        <v>5.8620000000000001</v>
      </c>
      <c r="O6103">
        <v>0</v>
      </c>
      <c r="P6103">
        <v>-1.9990000000000001</v>
      </c>
      <c r="Q6103">
        <v>158.197</v>
      </c>
      <c r="R6103">
        <v>26851.780999999999</v>
      </c>
      <c r="S6103">
        <v>26693.583999999999</v>
      </c>
    </row>
    <row r="6104" spans="1:19" x14ac:dyDescent="0.3">
      <c r="A6104">
        <v>2021</v>
      </c>
      <c r="B6104">
        <v>9</v>
      </c>
      <c r="C6104">
        <v>12</v>
      </c>
      <c r="D6104">
        <v>7</v>
      </c>
      <c r="E6104">
        <v>26433.927</v>
      </c>
      <c r="F6104">
        <v>1477.7059999999999</v>
      </c>
      <c r="G6104">
        <v>68.488</v>
      </c>
      <c r="H6104">
        <v>71.543999999999997</v>
      </c>
      <c r="I6104">
        <v>79.161000000000001</v>
      </c>
      <c r="J6104">
        <v>2.62</v>
      </c>
      <c r="K6104">
        <v>15.086</v>
      </c>
      <c r="L6104">
        <v>90.295000000000002</v>
      </c>
      <c r="M6104">
        <v>28170.34</v>
      </c>
      <c r="N6104">
        <v>659.63099999999997</v>
      </c>
      <c r="O6104">
        <v>-1.4E-2</v>
      </c>
      <c r="P6104">
        <v>-0.75800000000000001</v>
      </c>
      <c r="Q6104">
        <v>171.196</v>
      </c>
      <c r="R6104">
        <v>27511.481</v>
      </c>
      <c r="S6104">
        <v>27340.285</v>
      </c>
    </row>
    <row r="6105" spans="1:19" x14ac:dyDescent="0.3">
      <c r="A6105">
        <v>2021</v>
      </c>
      <c r="B6105">
        <v>9</v>
      </c>
      <c r="C6105">
        <v>12</v>
      </c>
      <c r="D6105">
        <v>8</v>
      </c>
      <c r="E6105">
        <v>28323.037</v>
      </c>
      <c r="F6105">
        <v>1433.5619999999999</v>
      </c>
      <c r="G6105">
        <v>72.314999999999998</v>
      </c>
      <c r="H6105">
        <v>77.962000000000003</v>
      </c>
      <c r="I6105">
        <v>109.06699999999999</v>
      </c>
      <c r="J6105">
        <v>2.8879999999999999</v>
      </c>
      <c r="K6105">
        <v>10.893000000000001</v>
      </c>
      <c r="L6105">
        <v>91.918999999999997</v>
      </c>
      <c r="M6105">
        <v>30049.329000000002</v>
      </c>
      <c r="N6105">
        <v>2990.5410000000002</v>
      </c>
      <c r="O6105">
        <v>-22.058</v>
      </c>
      <c r="P6105">
        <v>4.1000000000000002E-2</v>
      </c>
      <c r="Q6105">
        <v>194.38399999999999</v>
      </c>
      <c r="R6105">
        <v>27080.804</v>
      </c>
      <c r="S6105">
        <v>26886.42</v>
      </c>
    </row>
    <row r="6106" spans="1:19" x14ac:dyDescent="0.3">
      <c r="A6106">
        <v>2021</v>
      </c>
      <c r="B6106">
        <v>9</v>
      </c>
      <c r="C6106">
        <v>12</v>
      </c>
      <c r="D6106">
        <v>9</v>
      </c>
      <c r="E6106">
        <v>30203.878000000001</v>
      </c>
      <c r="F6106">
        <v>1341.8979999999999</v>
      </c>
      <c r="G6106">
        <v>76.843999999999994</v>
      </c>
      <c r="H6106">
        <v>82.542000000000002</v>
      </c>
      <c r="I6106">
        <v>148.09700000000001</v>
      </c>
      <c r="J6106">
        <v>3.0950000000000002</v>
      </c>
      <c r="K6106">
        <v>11.808999999999999</v>
      </c>
      <c r="L6106">
        <v>92.998000000000005</v>
      </c>
      <c r="M6106">
        <v>31884.316999999999</v>
      </c>
      <c r="N6106">
        <v>5404.1909999999998</v>
      </c>
      <c r="O6106">
        <v>-66.12</v>
      </c>
      <c r="P6106">
        <v>1.0940000000000001</v>
      </c>
      <c r="Q6106">
        <v>228.28700000000001</v>
      </c>
      <c r="R6106">
        <v>26545.151000000002</v>
      </c>
      <c r="S6106">
        <v>26316.864000000001</v>
      </c>
    </row>
    <row r="6107" spans="1:19" x14ac:dyDescent="0.3">
      <c r="A6107">
        <v>2021</v>
      </c>
      <c r="B6107">
        <v>9</v>
      </c>
      <c r="C6107">
        <v>12</v>
      </c>
      <c r="D6107">
        <v>10</v>
      </c>
      <c r="E6107">
        <v>32241.362000000001</v>
      </c>
      <c r="F6107">
        <v>1245.6990000000001</v>
      </c>
      <c r="G6107">
        <v>82.417000000000002</v>
      </c>
      <c r="H6107">
        <v>88.090999999999994</v>
      </c>
      <c r="I6107">
        <v>183.595</v>
      </c>
      <c r="J6107">
        <v>3.2829999999999999</v>
      </c>
      <c r="K6107">
        <v>20.594999999999999</v>
      </c>
      <c r="L6107">
        <v>93.596000000000004</v>
      </c>
      <c r="M6107">
        <v>33876.22</v>
      </c>
      <c r="N6107">
        <v>7369.8440000000001</v>
      </c>
      <c r="O6107">
        <v>-97.361000000000004</v>
      </c>
      <c r="P6107">
        <v>1.337</v>
      </c>
      <c r="Q6107">
        <v>263.16000000000003</v>
      </c>
      <c r="R6107">
        <v>26602.401000000002</v>
      </c>
      <c r="S6107">
        <v>26339.24</v>
      </c>
    </row>
    <row r="6108" spans="1:19" x14ac:dyDescent="0.3">
      <c r="A6108">
        <v>2021</v>
      </c>
      <c r="B6108">
        <v>9</v>
      </c>
      <c r="C6108">
        <v>12</v>
      </c>
      <c r="D6108">
        <v>11</v>
      </c>
      <c r="E6108">
        <v>34090.925999999999</v>
      </c>
      <c r="F6108">
        <v>1173.376</v>
      </c>
      <c r="G6108">
        <v>89</v>
      </c>
      <c r="H6108">
        <v>94.552999999999997</v>
      </c>
      <c r="I6108">
        <v>236.779</v>
      </c>
      <c r="J6108">
        <v>3.4590000000000001</v>
      </c>
      <c r="K6108">
        <v>23.114999999999998</v>
      </c>
      <c r="L6108">
        <v>93.954999999999998</v>
      </c>
      <c r="M6108">
        <v>35716.163999999997</v>
      </c>
      <c r="N6108">
        <v>8573.2579999999998</v>
      </c>
      <c r="O6108">
        <v>-99.838999999999999</v>
      </c>
      <c r="P6108">
        <v>1.9790000000000001</v>
      </c>
      <c r="Q6108">
        <v>296.82499999999999</v>
      </c>
      <c r="R6108">
        <v>27240.766</v>
      </c>
      <c r="S6108">
        <v>26943.940999999999</v>
      </c>
    </row>
    <row r="6109" spans="1:19" x14ac:dyDescent="0.3">
      <c r="A6109">
        <v>2021</v>
      </c>
      <c r="B6109">
        <v>9</v>
      </c>
      <c r="C6109">
        <v>12</v>
      </c>
      <c r="D6109">
        <v>12</v>
      </c>
      <c r="E6109">
        <v>35561.163</v>
      </c>
      <c r="F6109">
        <v>1068.973</v>
      </c>
      <c r="G6109">
        <v>94.204999999999998</v>
      </c>
      <c r="H6109">
        <v>100.905</v>
      </c>
      <c r="I6109">
        <v>278.48500000000001</v>
      </c>
      <c r="J6109">
        <v>3.6019999999999999</v>
      </c>
      <c r="K6109">
        <v>14.095000000000001</v>
      </c>
      <c r="L6109">
        <v>94.19</v>
      </c>
      <c r="M6109">
        <v>37121.411</v>
      </c>
      <c r="N6109">
        <v>9208.7540000000008</v>
      </c>
      <c r="O6109">
        <v>-39.866999999999997</v>
      </c>
      <c r="P6109">
        <v>4.9820000000000002</v>
      </c>
      <c r="Q6109">
        <v>327.44</v>
      </c>
      <c r="R6109">
        <v>27947.543000000001</v>
      </c>
      <c r="S6109">
        <v>27620.102999999999</v>
      </c>
    </row>
    <row r="6110" spans="1:19" x14ac:dyDescent="0.3">
      <c r="A6110">
        <v>2021</v>
      </c>
      <c r="B6110">
        <v>9</v>
      </c>
      <c r="C6110">
        <v>12</v>
      </c>
      <c r="D6110">
        <v>13</v>
      </c>
      <c r="E6110">
        <v>36946.618000000002</v>
      </c>
      <c r="F6110">
        <v>976.82299999999998</v>
      </c>
      <c r="G6110">
        <v>99.375</v>
      </c>
      <c r="H6110">
        <v>105.712</v>
      </c>
      <c r="I6110">
        <v>291.09500000000003</v>
      </c>
      <c r="J6110">
        <v>3.601</v>
      </c>
      <c r="K6110">
        <v>12.651999999999999</v>
      </c>
      <c r="L6110">
        <v>94.396000000000001</v>
      </c>
      <c r="M6110">
        <v>38430.896999999997</v>
      </c>
      <c r="N6110">
        <v>9181.0380000000005</v>
      </c>
      <c r="O6110">
        <v>-15.223000000000001</v>
      </c>
      <c r="P6110">
        <v>5.5819999999999999</v>
      </c>
      <c r="Q6110">
        <v>353.72399999999999</v>
      </c>
      <c r="R6110">
        <v>29259.499</v>
      </c>
      <c r="S6110">
        <v>28905.775000000001</v>
      </c>
    </row>
    <row r="6111" spans="1:19" x14ac:dyDescent="0.3">
      <c r="A6111">
        <v>2021</v>
      </c>
      <c r="B6111">
        <v>9</v>
      </c>
      <c r="C6111">
        <v>12</v>
      </c>
      <c r="D6111">
        <v>14</v>
      </c>
      <c r="E6111">
        <v>38057.353000000003</v>
      </c>
      <c r="F6111">
        <v>913.36699999999996</v>
      </c>
      <c r="G6111">
        <v>104.053</v>
      </c>
      <c r="H6111">
        <v>111.58799999999999</v>
      </c>
      <c r="I6111">
        <v>281.34899999999999</v>
      </c>
      <c r="J6111">
        <v>3.157</v>
      </c>
      <c r="K6111">
        <v>-4.6550000000000002</v>
      </c>
      <c r="L6111">
        <v>94.543999999999997</v>
      </c>
      <c r="M6111">
        <v>39456.703999999998</v>
      </c>
      <c r="N6111">
        <v>8533.3680000000004</v>
      </c>
      <c r="O6111">
        <v>-5.09</v>
      </c>
      <c r="P6111">
        <v>3.0750000000000002</v>
      </c>
      <c r="Q6111">
        <v>375.84500000000003</v>
      </c>
      <c r="R6111">
        <v>30925.35</v>
      </c>
      <c r="S6111">
        <v>30549.505000000001</v>
      </c>
    </row>
    <row r="6112" spans="1:19" x14ac:dyDescent="0.3">
      <c r="A6112">
        <v>2021</v>
      </c>
      <c r="B6112">
        <v>9</v>
      </c>
      <c r="C6112">
        <v>12</v>
      </c>
      <c r="D6112">
        <v>15</v>
      </c>
      <c r="E6112">
        <v>38452.006000000001</v>
      </c>
      <c r="F6112">
        <v>883.923</v>
      </c>
      <c r="G6112">
        <v>108.6</v>
      </c>
      <c r="H6112">
        <v>114.139</v>
      </c>
      <c r="I6112">
        <v>270.17500000000001</v>
      </c>
      <c r="J6112">
        <v>2.6850000000000001</v>
      </c>
      <c r="K6112">
        <v>-10.656000000000001</v>
      </c>
      <c r="L6112">
        <v>94.606999999999999</v>
      </c>
      <c r="M6112">
        <v>39806.879000000001</v>
      </c>
      <c r="N6112">
        <v>7159.9870000000001</v>
      </c>
      <c r="O6112">
        <v>-4.4400000000000004</v>
      </c>
      <c r="P6112">
        <v>5.4569999999999999</v>
      </c>
      <c r="Q6112">
        <v>392.31299999999999</v>
      </c>
      <c r="R6112">
        <v>32645.875</v>
      </c>
      <c r="S6112">
        <v>32253.562000000002</v>
      </c>
    </row>
    <row r="6113" spans="1:19" x14ac:dyDescent="0.3">
      <c r="A6113">
        <v>2021</v>
      </c>
      <c r="B6113">
        <v>9</v>
      </c>
      <c r="C6113">
        <v>12</v>
      </c>
      <c r="D6113">
        <v>16</v>
      </c>
      <c r="E6113">
        <v>38316.677000000003</v>
      </c>
      <c r="F6113">
        <v>837.36699999999996</v>
      </c>
      <c r="G6113">
        <v>111.408</v>
      </c>
      <c r="H6113">
        <v>118.17700000000001</v>
      </c>
      <c r="I6113">
        <v>120.146</v>
      </c>
      <c r="J6113">
        <v>1.605</v>
      </c>
      <c r="K6113">
        <v>-62.908999999999999</v>
      </c>
      <c r="L6113">
        <v>94.594999999999999</v>
      </c>
      <c r="M6113">
        <v>39425.658000000003</v>
      </c>
      <c r="N6113">
        <v>5165.7809999999999</v>
      </c>
      <c r="O6113">
        <v>2.73</v>
      </c>
      <c r="P6113">
        <v>7.9450000000000003</v>
      </c>
      <c r="Q6113">
        <v>401.84800000000001</v>
      </c>
      <c r="R6113">
        <v>34249.201999999997</v>
      </c>
      <c r="S6113">
        <v>33847.355000000003</v>
      </c>
    </row>
    <row r="6114" spans="1:19" x14ac:dyDescent="0.3">
      <c r="A6114">
        <v>2021</v>
      </c>
      <c r="B6114">
        <v>9</v>
      </c>
      <c r="C6114">
        <v>12</v>
      </c>
      <c r="D6114">
        <v>17</v>
      </c>
      <c r="E6114">
        <v>36892.603999999999</v>
      </c>
      <c r="F6114">
        <v>811.66499999999996</v>
      </c>
      <c r="G6114">
        <v>112.26</v>
      </c>
      <c r="H6114">
        <v>115.956</v>
      </c>
      <c r="I6114">
        <v>125.048</v>
      </c>
      <c r="J6114">
        <v>1.504</v>
      </c>
      <c r="K6114">
        <v>-92.938000000000002</v>
      </c>
      <c r="L6114">
        <v>94.43</v>
      </c>
      <c r="M6114">
        <v>37948.269</v>
      </c>
      <c r="N6114">
        <v>2697.8130000000001</v>
      </c>
      <c r="O6114">
        <v>36.238</v>
      </c>
      <c r="P6114">
        <v>9.6959999999999997</v>
      </c>
      <c r="Q6114">
        <v>402.52600000000001</v>
      </c>
      <c r="R6114">
        <v>35204.521999999997</v>
      </c>
      <c r="S6114">
        <v>34801.995999999999</v>
      </c>
    </row>
    <row r="6115" spans="1:19" x14ac:dyDescent="0.3">
      <c r="A6115">
        <v>2021</v>
      </c>
      <c r="B6115">
        <v>9</v>
      </c>
      <c r="C6115">
        <v>12</v>
      </c>
      <c r="D6115">
        <v>18</v>
      </c>
      <c r="E6115">
        <v>35173.574999999997</v>
      </c>
      <c r="F6115">
        <v>825.70100000000002</v>
      </c>
      <c r="G6115">
        <v>110.373</v>
      </c>
      <c r="H6115">
        <v>109.761</v>
      </c>
      <c r="I6115">
        <v>126.42400000000001</v>
      </c>
      <c r="J6115">
        <v>1.413</v>
      </c>
      <c r="K6115">
        <v>-91.754999999999995</v>
      </c>
      <c r="L6115">
        <v>94.177999999999997</v>
      </c>
      <c r="M6115">
        <v>36239.296999999999</v>
      </c>
      <c r="N6115">
        <v>494.42099999999999</v>
      </c>
      <c r="O6115">
        <v>82.388999999999996</v>
      </c>
      <c r="P6115">
        <v>0.92800000000000005</v>
      </c>
      <c r="Q6115">
        <v>385.99099999999999</v>
      </c>
      <c r="R6115">
        <v>35661.557999999997</v>
      </c>
      <c r="S6115">
        <v>35275.565999999999</v>
      </c>
    </row>
    <row r="6116" spans="1:19" x14ac:dyDescent="0.3">
      <c r="A6116">
        <v>2021</v>
      </c>
      <c r="B6116">
        <v>9</v>
      </c>
      <c r="C6116">
        <v>12</v>
      </c>
      <c r="D6116">
        <v>19</v>
      </c>
      <c r="E6116">
        <v>35202.159</v>
      </c>
      <c r="F6116">
        <v>850.54499999999996</v>
      </c>
      <c r="G6116">
        <v>105.82599999999999</v>
      </c>
      <c r="H6116">
        <v>103.93</v>
      </c>
      <c r="I6116">
        <v>140.63300000000001</v>
      </c>
      <c r="J6116">
        <v>1.3069999999999999</v>
      </c>
      <c r="K6116">
        <v>-92.74</v>
      </c>
      <c r="L6116">
        <v>94.191999999999993</v>
      </c>
      <c r="M6116">
        <v>36300.025000000001</v>
      </c>
      <c r="N6116">
        <v>0.93500000000000005</v>
      </c>
      <c r="O6116">
        <v>85.275999999999996</v>
      </c>
      <c r="P6116">
        <v>5.7210000000000001</v>
      </c>
      <c r="Q6116">
        <v>353.35399999999998</v>
      </c>
      <c r="R6116">
        <v>36208.093000000001</v>
      </c>
      <c r="S6116">
        <v>35854.739000000001</v>
      </c>
    </row>
    <row r="6117" spans="1:19" x14ac:dyDescent="0.3">
      <c r="A6117">
        <v>2021</v>
      </c>
      <c r="B6117">
        <v>9</v>
      </c>
      <c r="C6117">
        <v>12</v>
      </c>
      <c r="D6117">
        <v>20</v>
      </c>
      <c r="E6117">
        <v>34107.428999999996</v>
      </c>
      <c r="F6117">
        <v>905.10599999999999</v>
      </c>
      <c r="G6117">
        <v>100.31399999999999</v>
      </c>
      <c r="H6117">
        <v>101.37</v>
      </c>
      <c r="I6117">
        <v>205.107</v>
      </c>
      <c r="J6117">
        <v>1.6870000000000001</v>
      </c>
      <c r="K6117">
        <v>-97.131</v>
      </c>
      <c r="L6117">
        <v>93.99</v>
      </c>
      <c r="M6117">
        <v>35317.557999999997</v>
      </c>
      <c r="N6117">
        <v>0</v>
      </c>
      <c r="O6117">
        <v>77.936000000000007</v>
      </c>
      <c r="P6117">
        <v>7.7169999999999996</v>
      </c>
      <c r="Q6117">
        <v>315.15699999999998</v>
      </c>
      <c r="R6117">
        <v>35231.906000000003</v>
      </c>
      <c r="S6117">
        <v>34916.749000000003</v>
      </c>
    </row>
    <row r="6118" spans="1:19" x14ac:dyDescent="0.3">
      <c r="A6118">
        <v>2021</v>
      </c>
      <c r="B6118">
        <v>9</v>
      </c>
      <c r="C6118">
        <v>12</v>
      </c>
      <c r="D6118">
        <v>21</v>
      </c>
      <c r="E6118">
        <v>31733.185000000001</v>
      </c>
      <c r="F6118">
        <v>977.41700000000003</v>
      </c>
      <c r="G6118">
        <v>94.679000000000002</v>
      </c>
      <c r="H6118">
        <v>96.83</v>
      </c>
      <c r="I6118">
        <v>429.49599999999998</v>
      </c>
      <c r="J6118">
        <v>2.3239999999999998</v>
      </c>
      <c r="K6118">
        <v>-23.539000000000001</v>
      </c>
      <c r="L6118">
        <v>93.477999999999994</v>
      </c>
      <c r="M6118">
        <v>33309.190999999999</v>
      </c>
      <c r="N6118">
        <v>0</v>
      </c>
      <c r="O6118">
        <v>0</v>
      </c>
      <c r="P6118">
        <v>2.8759999999999999</v>
      </c>
      <c r="Q6118">
        <v>284.08699999999999</v>
      </c>
      <c r="R6118">
        <v>33306.315999999999</v>
      </c>
      <c r="S6118">
        <v>33022.228000000003</v>
      </c>
    </row>
    <row r="6119" spans="1:19" x14ac:dyDescent="0.3">
      <c r="A6119">
        <v>2021</v>
      </c>
      <c r="B6119">
        <v>9</v>
      </c>
      <c r="C6119">
        <v>12</v>
      </c>
      <c r="D6119">
        <v>22</v>
      </c>
      <c r="E6119">
        <v>28826.418000000001</v>
      </c>
      <c r="F6119">
        <v>1112.8219999999999</v>
      </c>
      <c r="G6119">
        <v>87.674999999999997</v>
      </c>
      <c r="H6119">
        <v>90.853999999999999</v>
      </c>
      <c r="I6119">
        <v>471.82100000000003</v>
      </c>
      <c r="J6119">
        <v>2.1179999999999999</v>
      </c>
      <c r="K6119">
        <v>14.016999999999999</v>
      </c>
      <c r="L6119">
        <v>92.119</v>
      </c>
      <c r="M6119">
        <v>30610.169000000002</v>
      </c>
      <c r="N6119">
        <v>0</v>
      </c>
      <c r="O6119">
        <v>0</v>
      </c>
      <c r="P6119">
        <v>-11.648</v>
      </c>
      <c r="Q6119">
        <v>254.84299999999999</v>
      </c>
      <c r="R6119">
        <v>30621.816999999999</v>
      </c>
      <c r="S6119">
        <v>30366.973000000002</v>
      </c>
    </row>
    <row r="6120" spans="1:19" x14ac:dyDescent="0.3">
      <c r="A6120">
        <v>2021</v>
      </c>
      <c r="B6120">
        <v>9</v>
      </c>
      <c r="C6120">
        <v>12</v>
      </c>
      <c r="D6120">
        <v>23</v>
      </c>
      <c r="E6120">
        <v>25868.331999999999</v>
      </c>
      <c r="F6120">
        <v>1267.325</v>
      </c>
      <c r="G6120">
        <v>79.704999999999998</v>
      </c>
      <c r="H6120">
        <v>85.432000000000002</v>
      </c>
      <c r="I6120">
        <v>584.36300000000006</v>
      </c>
      <c r="J6120">
        <v>3.633</v>
      </c>
      <c r="K6120">
        <v>33.890999999999998</v>
      </c>
      <c r="L6120">
        <v>89.92</v>
      </c>
      <c r="M6120">
        <v>27932.895</v>
      </c>
      <c r="N6120">
        <v>0</v>
      </c>
      <c r="O6120">
        <v>0</v>
      </c>
      <c r="P6120">
        <v>-16.803999999999998</v>
      </c>
      <c r="Q6120">
        <v>220.399</v>
      </c>
      <c r="R6120">
        <v>27949.699000000001</v>
      </c>
      <c r="S6120">
        <v>27729.3</v>
      </c>
    </row>
    <row r="6121" spans="1:19" x14ac:dyDescent="0.3">
      <c r="A6121">
        <v>2021</v>
      </c>
      <c r="B6121">
        <v>9</v>
      </c>
      <c r="C6121">
        <v>12</v>
      </c>
      <c r="D6121">
        <v>24</v>
      </c>
      <c r="E6121">
        <v>23729.047999999999</v>
      </c>
      <c r="F6121">
        <v>1503.364</v>
      </c>
      <c r="G6121">
        <v>73.14</v>
      </c>
      <c r="H6121">
        <v>80.849999999999994</v>
      </c>
      <c r="I6121">
        <v>999.05899999999997</v>
      </c>
      <c r="J6121">
        <v>6.2009999999999996</v>
      </c>
      <c r="K6121">
        <v>39.295000000000002</v>
      </c>
      <c r="L6121">
        <v>88.494</v>
      </c>
      <c r="M6121">
        <v>26446.311000000002</v>
      </c>
      <c r="N6121">
        <v>0</v>
      </c>
      <c r="O6121">
        <v>0</v>
      </c>
      <c r="P6121">
        <v>-23.99</v>
      </c>
      <c r="Q6121">
        <v>189.501</v>
      </c>
      <c r="R6121">
        <v>26470.300999999999</v>
      </c>
      <c r="S6121">
        <v>26280.799999999999</v>
      </c>
    </row>
    <row r="6122" spans="1:19" x14ac:dyDescent="0.3">
      <c r="A6122">
        <v>2021</v>
      </c>
      <c r="B6122">
        <v>9</v>
      </c>
      <c r="C6122">
        <v>13</v>
      </c>
      <c r="D6122">
        <v>1</v>
      </c>
      <c r="E6122">
        <v>22278.419000000002</v>
      </c>
      <c r="F6122">
        <v>1607.318</v>
      </c>
      <c r="G6122">
        <v>68.040000000000006</v>
      </c>
      <c r="H6122">
        <v>77.555000000000007</v>
      </c>
      <c r="I6122">
        <v>709.25599999999997</v>
      </c>
      <c r="J6122">
        <v>6.0380000000000003</v>
      </c>
      <c r="K6122">
        <v>41.274000000000001</v>
      </c>
      <c r="L6122">
        <v>87.602999999999994</v>
      </c>
      <c r="M6122">
        <v>24807.464</v>
      </c>
      <c r="N6122">
        <v>0</v>
      </c>
      <c r="O6122">
        <v>0</v>
      </c>
      <c r="P6122">
        <v>-20.152000000000001</v>
      </c>
      <c r="Q6122">
        <v>168.339</v>
      </c>
      <c r="R6122">
        <v>24827.615000000002</v>
      </c>
      <c r="S6122">
        <v>24659.276000000002</v>
      </c>
    </row>
    <row r="6123" spans="1:19" x14ac:dyDescent="0.3">
      <c r="A6123">
        <v>2021</v>
      </c>
      <c r="B6123">
        <v>9</v>
      </c>
      <c r="C6123">
        <v>13</v>
      </c>
      <c r="D6123">
        <v>2</v>
      </c>
      <c r="E6123">
        <v>21347.757000000001</v>
      </c>
      <c r="F6123">
        <v>1681.7429999999999</v>
      </c>
      <c r="G6123">
        <v>64.230999999999995</v>
      </c>
      <c r="H6123">
        <v>74.483999999999995</v>
      </c>
      <c r="I6123">
        <v>424.76799999999997</v>
      </c>
      <c r="J6123">
        <v>5.9470000000000001</v>
      </c>
      <c r="K6123">
        <v>36.021999999999998</v>
      </c>
      <c r="L6123">
        <v>87.066999999999993</v>
      </c>
      <c r="M6123">
        <v>23657.787</v>
      </c>
      <c r="N6123">
        <v>0</v>
      </c>
      <c r="O6123">
        <v>0</v>
      </c>
      <c r="P6123">
        <v>-14.465999999999999</v>
      </c>
      <c r="Q6123">
        <v>155.58600000000001</v>
      </c>
      <c r="R6123">
        <v>23672.253000000001</v>
      </c>
      <c r="S6123">
        <v>23516.668000000001</v>
      </c>
    </row>
    <row r="6124" spans="1:19" x14ac:dyDescent="0.3">
      <c r="A6124">
        <v>2021</v>
      </c>
      <c r="B6124">
        <v>9</v>
      </c>
      <c r="C6124">
        <v>13</v>
      </c>
      <c r="D6124">
        <v>3</v>
      </c>
      <c r="E6124">
        <v>20897.827000000001</v>
      </c>
      <c r="F6124">
        <v>1700.1110000000001</v>
      </c>
      <c r="G6124">
        <v>62.16</v>
      </c>
      <c r="H6124">
        <v>73.081000000000003</v>
      </c>
      <c r="I6124">
        <v>241.59299999999999</v>
      </c>
      <c r="J6124">
        <v>5.7679999999999998</v>
      </c>
      <c r="K6124">
        <v>31.402999999999999</v>
      </c>
      <c r="L6124">
        <v>86.832999999999998</v>
      </c>
      <c r="M6124">
        <v>23036.615000000002</v>
      </c>
      <c r="N6124">
        <v>0</v>
      </c>
      <c r="O6124">
        <v>0</v>
      </c>
      <c r="P6124">
        <v>-8.4139999999999997</v>
      </c>
      <c r="Q6124">
        <v>150.72900000000001</v>
      </c>
      <c r="R6124">
        <v>23045.028999999999</v>
      </c>
      <c r="S6124">
        <v>22894.300999999999</v>
      </c>
    </row>
    <row r="6125" spans="1:19" x14ac:dyDescent="0.3">
      <c r="A6125">
        <v>2021</v>
      </c>
      <c r="B6125">
        <v>9</v>
      </c>
      <c r="C6125">
        <v>13</v>
      </c>
      <c r="D6125">
        <v>4</v>
      </c>
      <c r="E6125">
        <v>21098.919000000002</v>
      </c>
      <c r="F6125">
        <v>1672.9590000000001</v>
      </c>
      <c r="G6125">
        <v>61.142000000000003</v>
      </c>
      <c r="H6125">
        <v>71.63</v>
      </c>
      <c r="I6125">
        <v>121.383</v>
      </c>
      <c r="J6125">
        <v>4.4950000000000001</v>
      </c>
      <c r="K6125">
        <v>29.824999999999999</v>
      </c>
      <c r="L6125">
        <v>86.938000000000002</v>
      </c>
      <c r="M6125">
        <v>23086.149000000001</v>
      </c>
      <c r="N6125">
        <v>0</v>
      </c>
      <c r="O6125">
        <v>0</v>
      </c>
      <c r="P6125">
        <v>-5.6689999999999996</v>
      </c>
      <c r="Q6125">
        <v>152.203</v>
      </c>
      <c r="R6125">
        <v>23091.816999999999</v>
      </c>
      <c r="S6125">
        <v>22939.614000000001</v>
      </c>
    </row>
    <row r="6126" spans="1:19" x14ac:dyDescent="0.3">
      <c r="A6126">
        <v>2021</v>
      </c>
      <c r="B6126">
        <v>9</v>
      </c>
      <c r="C6126">
        <v>13</v>
      </c>
      <c r="D6126">
        <v>5</v>
      </c>
      <c r="E6126">
        <v>22062.877</v>
      </c>
      <c r="F6126">
        <v>1506.3689999999999</v>
      </c>
      <c r="G6126">
        <v>61.651000000000003</v>
      </c>
      <c r="H6126">
        <v>70.944000000000003</v>
      </c>
      <c r="I6126">
        <v>84.954999999999998</v>
      </c>
      <c r="J6126">
        <v>2.8220000000000001</v>
      </c>
      <c r="K6126">
        <v>13.327999999999999</v>
      </c>
      <c r="L6126">
        <v>87.444999999999993</v>
      </c>
      <c r="M6126">
        <v>23828.739000000001</v>
      </c>
      <c r="N6126">
        <v>0</v>
      </c>
      <c r="O6126">
        <v>0</v>
      </c>
      <c r="P6126">
        <v>-6.3710000000000004</v>
      </c>
      <c r="Q6126">
        <v>163.614</v>
      </c>
      <c r="R6126">
        <v>23835.11</v>
      </c>
      <c r="S6126">
        <v>23671.495999999999</v>
      </c>
    </row>
    <row r="6127" spans="1:19" x14ac:dyDescent="0.3">
      <c r="A6127">
        <v>2021</v>
      </c>
      <c r="B6127">
        <v>9</v>
      </c>
      <c r="C6127">
        <v>13</v>
      </c>
      <c r="D6127">
        <v>6</v>
      </c>
      <c r="E6127">
        <v>24085.863000000001</v>
      </c>
      <c r="F6127">
        <v>1285.527</v>
      </c>
      <c r="G6127">
        <v>63.835999999999999</v>
      </c>
      <c r="H6127">
        <v>70.742000000000004</v>
      </c>
      <c r="I6127">
        <v>149.79499999999999</v>
      </c>
      <c r="J6127">
        <v>3.399</v>
      </c>
      <c r="K6127">
        <v>6.5490000000000004</v>
      </c>
      <c r="L6127">
        <v>88.623999999999995</v>
      </c>
      <c r="M6127">
        <v>25690.5</v>
      </c>
      <c r="N6127">
        <v>5.8620000000000001</v>
      </c>
      <c r="O6127">
        <v>0</v>
      </c>
      <c r="P6127">
        <v>-1.9990000000000001</v>
      </c>
      <c r="Q6127">
        <v>188.07300000000001</v>
      </c>
      <c r="R6127">
        <v>25686.637999999999</v>
      </c>
      <c r="S6127">
        <v>25498.564999999999</v>
      </c>
    </row>
    <row r="6128" spans="1:19" x14ac:dyDescent="0.3">
      <c r="A6128">
        <v>2021</v>
      </c>
      <c r="B6128">
        <v>9</v>
      </c>
      <c r="C6128">
        <v>13</v>
      </c>
      <c r="D6128">
        <v>7</v>
      </c>
      <c r="E6128">
        <v>25564.564999999999</v>
      </c>
      <c r="F6128">
        <v>1165.8720000000001</v>
      </c>
      <c r="G6128">
        <v>67.320999999999998</v>
      </c>
      <c r="H6128">
        <v>71.314999999999998</v>
      </c>
      <c r="I6128">
        <v>294.92899999999997</v>
      </c>
      <c r="J6128">
        <v>4.1639999999999997</v>
      </c>
      <c r="K6128">
        <v>14.012</v>
      </c>
      <c r="L6128">
        <v>89.498000000000005</v>
      </c>
      <c r="M6128">
        <v>27204.355</v>
      </c>
      <c r="N6128">
        <v>659.63099999999997</v>
      </c>
      <c r="O6128">
        <v>-1.4E-2</v>
      </c>
      <c r="P6128">
        <v>-0.75800000000000001</v>
      </c>
      <c r="Q6128">
        <v>226.23099999999999</v>
      </c>
      <c r="R6128">
        <v>26545.496999999999</v>
      </c>
      <c r="S6128">
        <v>26319.264999999999</v>
      </c>
    </row>
    <row r="6129" spans="1:19" x14ac:dyDescent="0.3">
      <c r="A6129">
        <v>2021</v>
      </c>
      <c r="B6129">
        <v>9</v>
      </c>
      <c r="C6129">
        <v>13</v>
      </c>
      <c r="D6129">
        <v>8</v>
      </c>
      <c r="E6129">
        <v>27483.15</v>
      </c>
      <c r="F6129">
        <v>1126.7639999999999</v>
      </c>
      <c r="G6129">
        <v>70.313999999999993</v>
      </c>
      <c r="H6129">
        <v>77.551000000000002</v>
      </c>
      <c r="I6129">
        <v>488.18</v>
      </c>
      <c r="J6129">
        <v>4.9000000000000004</v>
      </c>
      <c r="K6129">
        <v>10.16</v>
      </c>
      <c r="L6129">
        <v>91.04</v>
      </c>
      <c r="M6129">
        <v>29281.744999999999</v>
      </c>
      <c r="N6129">
        <v>2990.5410000000002</v>
      </c>
      <c r="O6129">
        <v>-22.058</v>
      </c>
      <c r="P6129">
        <v>4.1000000000000002E-2</v>
      </c>
      <c r="Q6129">
        <v>274.24799999999999</v>
      </c>
      <c r="R6129">
        <v>26313.22</v>
      </c>
      <c r="S6129">
        <v>26038.972000000002</v>
      </c>
    </row>
    <row r="6130" spans="1:19" x14ac:dyDescent="0.3">
      <c r="A6130">
        <v>2021</v>
      </c>
      <c r="B6130">
        <v>9</v>
      </c>
      <c r="C6130">
        <v>13</v>
      </c>
      <c r="D6130">
        <v>9</v>
      </c>
      <c r="E6130">
        <v>29613.967000000001</v>
      </c>
      <c r="F6130">
        <v>1077.816</v>
      </c>
      <c r="G6130">
        <v>75.694000000000003</v>
      </c>
      <c r="H6130">
        <v>82.266999999999996</v>
      </c>
      <c r="I6130">
        <v>601.69799999999998</v>
      </c>
      <c r="J6130">
        <v>5.4370000000000003</v>
      </c>
      <c r="K6130">
        <v>12.468</v>
      </c>
      <c r="L6130">
        <v>92.650999999999996</v>
      </c>
      <c r="M6130">
        <v>31486.304</v>
      </c>
      <c r="N6130">
        <v>5404.1909999999998</v>
      </c>
      <c r="O6130">
        <v>-66.12</v>
      </c>
      <c r="P6130">
        <v>1.0940000000000001</v>
      </c>
      <c r="Q6130">
        <v>316.33499999999998</v>
      </c>
      <c r="R6130">
        <v>26147.136999999999</v>
      </c>
      <c r="S6130">
        <v>25830.803</v>
      </c>
    </row>
    <row r="6131" spans="1:19" x14ac:dyDescent="0.3">
      <c r="A6131">
        <v>2021</v>
      </c>
      <c r="B6131">
        <v>9</v>
      </c>
      <c r="C6131">
        <v>13</v>
      </c>
      <c r="D6131">
        <v>10</v>
      </c>
      <c r="E6131">
        <v>31632.727999999999</v>
      </c>
      <c r="F6131">
        <v>1020.477</v>
      </c>
      <c r="G6131">
        <v>81.399000000000001</v>
      </c>
      <c r="H6131">
        <v>87.799000000000007</v>
      </c>
      <c r="I6131">
        <v>568.28399999999999</v>
      </c>
      <c r="J6131">
        <v>5.7370000000000001</v>
      </c>
      <c r="K6131">
        <v>23.852</v>
      </c>
      <c r="L6131">
        <v>93.421999999999997</v>
      </c>
      <c r="M6131">
        <v>33432.298999999999</v>
      </c>
      <c r="N6131">
        <v>7369.8440000000001</v>
      </c>
      <c r="O6131">
        <v>-97.361000000000004</v>
      </c>
      <c r="P6131">
        <v>1.337</v>
      </c>
      <c r="Q6131">
        <v>347.27800000000002</v>
      </c>
      <c r="R6131">
        <v>26158.48</v>
      </c>
      <c r="S6131">
        <v>25811.202000000001</v>
      </c>
    </row>
    <row r="6132" spans="1:19" x14ac:dyDescent="0.3">
      <c r="A6132">
        <v>2021</v>
      </c>
      <c r="B6132">
        <v>9</v>
      </c>
      <c r="C6132">
        <v>13</v>
      </c>
      <c r="D6132">
        <v>11</v>
      </c>
      <c r="E6132">
        <v>33600.114999999998</v>
      </c>
      <c r="F6132">
        <v>974.23299999999995</v>
      </c>
      <c r="G6132">
        <v>88.201999999999998</v>
      </c>
      <c r="H6132">
        <v>94.227999999999994</v>
      </c>
      <c r="I6132">
        <v>483.69600000000003</v>
      </c>
      <c r="J6132">
        <v>5.8719999999999999</v>
      </c>
      <c r="K6132">
        <v>28.608000000000001</v>
      </c>
      <c r="L6132">
        <v>93.86</v>
      </c>
      <c r="M6132">
        <v>35280.610999999997</v>
      </c>
      <c r="N6132">
        <v>8573.2579999999998</v>
      </c>
      <c r="O6132">
        <v>-99.838999999999999</v>
      </c>
      <c r="P6132">
        <v>1.9790000000000001</v>
      </c>
      <c r="Q6132">
        <v>375.1</v>
      </c>
      <c r="R6132">
        <v>26805.214</v>
      </c>
      <c r="S6132">
        <v>26430.114000000001</v>
      </c>
    </row>
    <row r="6133" spans="1:19" x14ac:dyDescent="0.3">
      <c r="A6133">
        <v>2021</v>
      </c>
      <c r="B6133">
        <v>9</v>
      </c>
      <c r="C6133">
        <v>13</v>
      </c>
      <c r="D6133">
        <v>12</v>
      </c>
      <c r="E6133">
        <v>35423.463000000003</v>
      </c>
      <c r="F6133">
        <v>887.39200000000005</v>
      </c>
      <c r="G6133">
        <v>94.731999999999999</v>
      </c>
      <c r="H6133">
        <v>100.851</v>
      </c>
      <c r="I6133">
        <v>447.51600000000002</v>
      </c>
      <c r="J6133">
        <v>5.8419999999999996</v>
      </c>
      <c r="K6133">
        <v>18.443000000000001</v>
      </c>
      <c r="L6133">
        <v>94.188000000000002</v>
      </c>
      <c r="M6133">
        <v>36977.696000000004</v>
      </c>
      <c r="N6133">
        <v>9208.7540000000008</v>
      </c>
      <c r="O6133">
        <v>-39.866999999999997</v>
      </c>
      <c r="P6133">
        <v>4.9820000000000002</v>
      </c>
      <c r="Q6133">
        <v>399.81799999999998</v>
      </c>
      <c r="R6133">
        <v>27803.828000000001</v>
      </c>
      <c r="S6133">
        <v>27404.01</v>
      </c>
    </row>
    <row r="6134" spans="1:19" x14ac:dyDescent="0.3">
      <c r="A6134">
        <v>2021</v>
      </c>
      <c r="B6134">
        <v>9</v>
      </c>
      <c r="C6134">
        <v>13</v>
      </c>
      <c r="D6134">
        <v>13</v>
      </c>
      <c r="E6134">
        <v>37607.597999999998</v>
      </c>
      <c r="F6134">
        <v>805.36199999999997</v>
      </c>
      <c r="G6134">
        <v>99.927999999999997</v>
      </c>
      <c r="H6134">
        <v>106.679</v>
      </c>
      <c r="I6134">
        <v>423.50099999999998</v>
      </c>
      <c r="J6134">
        <v>5.7359999999999998</v>
      </c>
      <c r="K6134">
        <v>17.071000000000002</v>
      </c>
      <c r="L6134">
        <v>94.521000000000001</v>
      </c>
      <c r="M6134">
        <v>39060.468999999997</v>
      </c>
      <c r="N6134">
        <v>9181.0380000000005</v>
      </c>
      <c r="O6134">
        <v>-15.223000000000001</v>
      </c>
      <c r="P6134">
        <v>5.5819999999999999</v>
      </c>
      <c r="Q6134">
        <v>422.63900000000001</v>
      </c>
      <c r="R6134">
        <v>29889.071</v>
      </c>
      <c r="S6134">
        <v>29466.432000000001</v>
      </c>
    </row>
    <row r="6135" spans="1:19" x14ac:dyDescent="0.3">
      <c r="A6135">
        <v>2021</v>
      </c>
      <c r="B6135">
        <v>9</v>
      </c>
      <c r="C6135">
        <v>13</v>
      </c>
      <c r="D6135">
        <v>14</v>
      </c>
      <c r="E6135">
        <v>39381.839999999997</v>
      </c>
      <c r="F6135">
        <v>758.27800000000002</v>
      </c>
      <c r="G6135">
        <v>102.684</v>
      </c>
      <c r="H6135">
        <v>113.732</v>
      </c>
      <c r="I6135">
        <v>351.24599999999998</v>
      </c>
      <c r="J6135">
        <v>5.0949999999999998</v>
      </c>
      <c r="K6135">
        <v>-5.3259999999999996</v>
      </c>
      <c r="L6135">
        <v>94.728999999999999</v>
      </c>
      <c r="M6135">
        <v>40699.593999999997</v>
      </c>
      <c r="N6135">
        <v>8533.3680000000004</v>
      </c>
      <c r="O6135">
        <v>-5.09</v>
      </c>
      <c r="P6135">
        <v>3.0750000000000002</v>
      </c>
      <c r="Q6135">
        <v>442.97</v>
      </c>
      <c r="R6135">
        <v>32168.241000000002</v>
      </c>
      <c r="S6135">
        <v>31725.27</v>
      </c>
    </row>
    <row r="6136" spans="1:19" x14ac:dyDescent="0.3">
      <c r="A6136">
        <v>2021</v>
      </c>
      <c r="B6136">
        <v>9</v>
      </c>
      <c r="C6136">
        <v>13</v>
      </c>
      <c r="D6136">
        <v>15</v>
      </c>
      <c r="E6136">
        <v>40502.008999999998</v>
      </c>
      <c r="F6136">
        <v>739.577</v>
      </c>
      <c r="G6136">
        <v>106.35299999999999</v>
      </c>
      <c r="H6136">
        <v>117.426</v>
      </c>
      <c r="I6136">
        <v>284.096</v>
      </c>
      <c r="J6136">
        <v>4.0839999999999996</v>
      </c>
      <c r="K6136">
        <v>-13.052</v>
      </c>
      <c r="L6136">
        <v>94.846000000000004</v>
      </c>
      <c r="M6136">
        <v>41728.985999999997</v>
      </c>
      <c r="N6136">
        <v>7159.9870000000001</v>
      </c>
      <c r="O6136">
        <v>-4.4400000000000004</v>
      </c>
      <c r="P6136">
        <v>5.4569999999999999</v>
      </c>
      <c r="Q6136">
        <v>456.49099999999999</v>
      </c>
      <c r="R6136">
        <v>34567.982000000004</v>
      </c>
      <c r="S6136">
        <v>34111.491000000002</v>
      </c>
    </row>
    <row r="6137" spans="1:19" x14ac:dyDescent="0.3">
      <c r="A6137">
        <v>2021</v>
      </c>
      <c r="B6137">
        <v>9</v>
      </c>
      <c r="C6137">
        <v>13</v>
      </c>
      <c r="D6137">
        <v>16</v>
      </c>
      <c r="E6137">
        <v>40805.512000000002</v>
      </c>
      <c r="F6137">
        <v>705.43600000000004</v>
      </c>
      <c r="G6137">
        <v>107.327</v>
      </c>
      <c r="H6137">
        <v>122.241</v>
      </c>
      <c r="I6137">
        <v>91.177000000000007</v>
      </c>
      <c r="J6137">
        <v>1.821</v>
      </c>
      <c r="K6137">
        <v>-83.628</v>
      </c>
      <c r="L6137">
        <v>94.882999999999996</v>
      </c>
      <c r="M6137">
        <v>41737.440999999999</v>
      </c>
      <c r="N6137">
        <v>5165.7809999999999</v>
      </c>
      <c r="O6137">
        <v>2.73</v>
      </c>
      <c r="P6137">
        <v>7.9450000000000003</v>
      </c>
      <c r="Q6137">
        <v>462.46800000000002</v>
      </c>
      <c r="R6137">
        <v>36560.985000000001</v>
      </c>
      <c r="S6137">
        <v>36098.517</v>
      </c>
    </row>
    <row r="6138" spans="1:19" x14ac:dyDescent="0.3">
      <c r="A6138">
        <v>2021</v>
      </c>
      <c r="B6138">
        <v>9</v>
      </c>
      <c r="C6138">
        <v>13</v>
      </c>
      <c r="D6138">
        <v>17</v>
      </c>
      <c r="E6138">
        <v>39742.786999999997</v>
      </c>
      <c r="F6138">
        <v>701.83500000000004</v>
      </c>
      <c r="G6138">
        <v>105.545</v>
      </c>
      <c r="H6138">
        <v>120.452</v>
      </c>
      <c r="I6138">
        <v>98.588999999999999</v>
      </c>
      <c r="J6138">
        <v>2.069</v>
      </c>
      <c r="K6138">
        <v>-120.134</v>
      </c>
      <c r="L6138">
        <v>94.808000000000007</v>
      </c>
      <c r="M6138">
        <v>40640.406000000003</v>
      </c>
      <c r="N6138">
        <v>2697.8130000000001</v>
      </c>
      <c r="O6138">
        <v>36.238</v>
      </c>
      <c r="P6138">
        <v>9.6959999999999997</v>
      </c>
      <c r="Q6138">
        <v>454.75099999999998</v>
      </c>
      <c r="R6138">
        <v>37896.659</v>
      </c>
      <c r="S6138">
        <v>37441.908000000003</v>
      </c>
    </row>
    <row r="6139" spans="1:19" x14ac:dyDescent="0.3">
      <c r="A6139">
        <v>2021</v>
      </c>
      <c r="B6139">
        <v>9</v>
      </c>
      <c r="C6139">
        <v>13</v>
      </c>
      <c r="D6139">
        <v>18</v>
      </c>
      <c r="E6139">
        <v>37820.601000000002</v>
      </c>
      <c r="F6139">
        <v>736.18299999999999</v>
      </c>
      <c r="G6139">
        <v>101.999</v>
      </c>
      <c r="H6139">
        <v>112.916</v>
      </c>
      <c r="I6139">
        <v>124.655</v>
      </c>
      <c r="J6139">
        <v>2.0009999999999999</v>
      </c>
      <c r="K6139">
        <v>-113.124</v>
      </c>
      <c r="L6139">
        <v>94.619</v>
      </c>
      <c r="M6139">
        <v>38777.851999999999</v>
      </c>
      <c r="N6139">
        <v>494.42099999999999</v>
      </c>
      <c r="O6139">
        <v>82.388999999999996</v>
      </c>
      <c r="P6139">
        <v>0.92800000000000005</v>
      </c>
      <c r="Q6139">
        <v>427.08499999999998</v>
      </c>
      <c r="R6139">
        <v>38200.112999999998</v>
      </c>
      <c r="S6139">
        <v>37773.027999999998</v>
      </c>
    </row>
    <row r="6140" spans="1:19" x14ac:dyDescent="0.3">
      <c r="A6140">
        <v>2021</v>
      </c>
      <c r="B6140">
        <v>9</v>
      </c>
      <c r="C6140">
        <v>13</v>
      </c>
      <c r="D6140">
        <v>19</v>
      </c>
      <c r="E6140">
        <v>37263.966</v>
      </c>
      <c r="F6140">
        <v>769.66300000000001</v>
      </c>
      <c r="G6140">
        <v>97.680999999999997</v>
      </c>
      <c r="H6140">
        <v>105.459</v>
      </c>
      <c r="I6140">
        <v>137.489</v>
      </c>
      <c r="J6140">
        <v>1.8859999999999999</v>
      </c>
      <c r="K6140">
        <v>-107.755</v>
      </c>
      <c r="L6140">
        <v>94.533000000000001</v>
      </c>
      <c r="M6140">
        <v>38265.243000000002</v>
      </c>
      <c r="N6140">
        <v>0.93500000000000005</v>
      </c>
      <c r="O6140">
        <v>85.275999999999996</v>
      </c>
      <c r="P6140">
        <v>5.7210000000000001</v>
      </c>
      <c r="Q6140">
        <v>379.55500000000001</v>
      </c>
      <c r="R6140">
        <v>38173.311000000002</v>
      </c>
      <c r="S6140">
        <v>37793.756000000001</v>
      </c>
    </row>
    <row r="6141" spans="1:19" x14ac:dyDescent="0.3">
      <c r="A6141">
        <v>2021</v>
      </c>
      <c r="B6141">
        <v>9</v>
      </c>
      <c r="C6141">
        <v>13</v>
      </c>
      <c r="D6141">
        <v>20</v>
      </c>
      <c r="E6141">
        <v>36179.413999999997</v>
      </c>
      <c r="F6141">
        <v>829.94600000000003</v>
      </c>
      <c r="G6141">
        <v>94.626000000000005</v>
      </c>
      <c r="H6141">
        <v>102.93600000000001</v>
      </c>
      <c r="I6141">
        <v>165.87</v>
      </c>
      <c r="J6141">
        <v>3.3860000000000001</v>
      </c>
      <c r="K6141">
        <v>-106.825</v>
      </c>
      <c r="L6141">
        <v>94.388999999999996</v>
      </c>
      <c r="M6141">
        <v>37269.116000000002</v>
      </c>
      <c r="N6141">
        <v>0</v>
      </c>
      <c r="O6141">
        <v>77.936000000000007</v>
      </c>
      <c r="P6141">
        <v>7.7169999999999996</v>
      </c>
      <c r="Q6141">
        <v>329.54399999999998</v>
      </c>
      <c r="R6141">
        <v>37183.463000000003</v>
      </c>
      <c r="S6141">
        <v>36853.919000000002</v>
      </c>
    </row>
    <row r="6142" spans="1:19" x14ac:dyDescent="0.3">
      <c r="A6142">
        <v>2021</v>
      </c>
      <c r="B6142">
        <v>9</v>
      </c>
      <c r="C6142">
        <v>13</v>
      </c>
      <c r="D6142">
        <v>21</v>
      </c>
      <c r="E6142">
        <v>33556.822</v>
      </c>
      <c r="F6142">
        <v>908.27200000000005</v>
      </c>
      <c r="G6142">
        <v>89.316000000000003</v>
      </c>
      <c r="H6142">
        <v>97.745000000000005</v>
      </c>
      <c r="I6142">
        <v>599.99599999999998</v>
      </c>
      <c r="J6142">
        <v>6.1710000000000003</v>
      </c>
      <c r="K6142">
        <v>-25.158999999999999</v>
      </c>
      <c r="L6142">
        <v>93.927999999999997</v>
      </c>
      <c r="M6142">
        <v>35237.773999999998</v>
      </c>
      <c r="N6142">
        <v>0</v>
      </c>
      <c r="O6142">
        <v>0</v>
      </c>
      <c r="P6142">
        <v>2.8759999999999999</v>
      </c>
      <c r="Q6142">
        <v>293.22199999999998</v>
      </c>
      <c r="R6142">
        <v>35234.898000000001</v>
      </c>
      <c r="S6142">
        <v>34941.677000000003</v>
      </c>
    </row>
    <row r="6143" spans="1:19" x14ac:dyDescent="0.3">
      <c r="A6143">
        <v>2021</v>
      </c>
      <c r="B6143">
        <v>9</v>
      </c>
      <c r="C6143">
        <v>13</v>
      </c>
      <c r="D6143">
        <v>22</v>
      </c>
      <c r="E6143">
        <v>29999.82</v>
      </c>
      <c r="F6143">
        <v>1057.3130000000001</v>
      </c>
      <c r="G6143">
        <v>82.846999999999994</v>
      </c>
      <c r="H6143">
        <v>91.298000000000002</v>
      </c>
      <c r="I6143">
        <v>669.53200000000004</v>
      </c>
      <c r="J6143">
        <v>5.7759999999999998</v>
      </c>
      <c r="K6143">
        <v>14.920999999999999</v>
      </c>
      <c r="L6143">
        <v>92.957999999999998</v>
      </c>
      <c r="M6143">
        <v>31931.617999999999</v>
      </c>
      <c r="N6143">
        <v>0</v>
      </c>
      <c r="O6143">
        <v>0</v>
      </c>
      <c r="P6143">
        <v>-11.648</v>
      </c>
      <c r="Q6143">
        <v>260.46199999999999</v>
      </c>
      <c r="R6143">
        <v>31943.264999999999</v>
      </c>
      <c r="S6143">
        <v>31682.803</v>
      </c>
    </row>
    <row r="6144" spans="1:19" x14ac:dyDescent="0.3">
      <c r="A6144">
        <v>2021</v>
      </c>
      <c r="B6144">
        <v>9</v>
      </c>
      <c r="C6144">
        <v>13</v>
      </c>
      <c r="D6144">
        <v>23</v>
      </c>
      <c r="E6144">
        <v>26936.673999999999</v>
      </c>
      <c r="F6144">
        <v>1220.4829999999999</v>
      </c>
      <c r="G6144">
        <v>76.308000000000007</v>
      </c>
      <c r="H6144">
        <v>85.852999999999994</v>
      </c>
      <c r="I6144">
        <v>1124.624</v>
      </c>
      <c r="J6144">
        <v>6.3360000000000003</v>
      </c>
      <c r="K6144">
        <v>37.087000000000003</v>
      </c>
      <c r="L6144">
        <v>90.718000000000004</v>
      </c>
      <c r="M6144">
        <v>29501.775000000001</v>
      </c>
      <c r="N6144">
        <v>0</v>
      </c>
      <c r="O6144">
        <v>0</v>
      </c>
      <c r="P6144">
        <v>-16.803999999999998</v>
      </c>
      <c r="Q6144">
        <v>222.983</v>
      </c>
      <c r="R6144">
        <v>29518.579000000002</v>
      </c>
      <c r="S6144">
        <v>29295.596000000001</v>
      </c>
    </row>
    <row r="6145" spans="1:19" x14ac:dyDescent="0.3">
      <c r="A6145">
        <v>2021</v>
      </c>
      <c r="B6145">
        <v>9</v>
      </c>
      <c r="C6145">
        <v>13</v>
      </c>
      <c r="D6145">
        <v>24</v>
      </c>
      <c r="E6145">
        <v>24621.89</v>
      </c>
      <c r="F6145">
        <v>1436.7950000000001</v>
      </c>
      <c r="G6145">
        <v>70.164000000000001</v>
      </c>
      <c r="H6145">
        <v>81.195999999999998</v>
      </c>
      <c r="I6145">
        <v>999.05899999999997</v>
      </c>
      <c r="J6145">
        <v>6.2009999999999996</v>
      </c>
      <c r="K6145">
        <v>44.762999999999998</v>
      </c>
      <c r="L6145">
        <v>89.037000000000006</v>
      </c>
      <c r="M6145">
        <v>27278.940999999999</v>
      </c>
      <c r="N6145">
        <v>0</v>
      </c>
      <c r="O6145">
        <v>0</v>
      </c>
      <c r="P6145">
        <v>-23.99</v>
      </c>
      <c r="Q6145">
        <v>190.458</v>
      </c>
      <c r="R6145">
        <v>27302.931</v>
      </c>
      <c r="S6145">
        <v>27112.472000000002</v>
      </c>
    </row>
    <row r="6146" spans="1:19" x14ac:dyDescent="0.3">
      <c r="A6146">
        <v>2021</v>
      </c>
      <c r="B6146">
        <v>9</v>
      </c>
      <c r="C6146">
        <v>14</v>
      </c>
      <c r="D6146">
        <v>1</v>
      </c>
      <c r="E6146">
        <v>23371.759999999998</v>
      </c>
      <c r="F6146">
        <v>1607.318</v>
      </c>
      <c r="G6146">
        <v>62.555</v>
      </c>
      <c r="H6146">
        <v>78.441000000000003</v>
      </c>
      <c r="I6146">
        <v>709.25599999999997</v>
      </c>
      <c r="J6146">
        <v>6.0380000000000003</v>
      </c>
      <c r="K6146">
        <v>42.726999999999997</v>
      </c>
      <c r="L6146">
        <v>88.317999999999998</v>
      </c>
      <c r="M6146">
        <v>25903.859</v>
      </c>
      <c r="N6146">
        <v>0</v>
      </c>
      <c r="O6146">
        <v>0</v>
      </c>
      <c r="P6146">
        <v>-20.152000000000001</v>
      </c>
      <c r="Q6146">
        <v>172.697</v>
      </c>
      <c r="R6146">
        <v>25924.010999999999</v>
      </c>
      <c r="S6146">
        <v>25751.313999999998</v>
      </c>
    </row>
    <row r="6147" spans="1:19" x14ac:dyDescent="0.3">
      <c r="A6147">
        <v>2021</v>
      </c>
      <c r="B6147">
        <v>9</v>
      </c>
      <c r="C6147">
        <v>14</v>
      </c>
      <c r="D6147">
        <v>2</v>
      </c>
      <c r="E6147">
        <v>22442.181</v>
      </c>
      <c r="F6147">
        <v>1681.7429999999999</v>
      </c>
      <c r="G6147">
        <v>60.728999999999999</v>
      </c>
      <c r="H6147">
        <v>75.290999999999997</v>
      </c>
      <c r="I6147">
        <v>424.76799999999997</v>
      </c>
      <c r="J6147">
        <v>5.9470000000000001</v>
      </c>
      <c r="K6147">
        <v>38.335999999999999</v>
      </c>
      <c r="L6147">
        <v>87.775000000000006</v>
      </c>
      <c r="M6147">
        <v>24756.04</v>
      </c>
      <c r="N6147">
        <v>0</v>
      </c>
      <c r="O6147">
        <v>0</v>
      </c>
      <c r="P6147">
        <v>-14.465999999999999</v>
      </c>
      <c r="Q6147">
        <v>161.03299999999999</v>
      </c>
      <c r="R6147">
        <v>24770.506000000001</v>
      </c>
      <c r="S6147">
        <v>24609.473999999998</v>
      </c>
    </row>
    <row r="6148" spans="1:19" x14ac:dyDescent="0.3">
      <c r="A6148">
        <v>2021</v>
      </c>
      <c r="B6148">
        <v>9</v>
      </c>
      <c r="C6148">
        <v>14</v>
      </c>
      <c r="D6148">
        <v>3</v>
      </c>
      <c r="E6148">
        <v>21991.9</v>
      </c>
      <c r="F6148">
        <v>1700.1110000000001</v>
      </c>
      <c r="G6148">
        <v>59.5</v>
      </c>
      <c r="H6148">
        <v>73.840999999999994</v>
      </c>
      <c r="I6148">
        <v>241.59299999999999</v>
      </c>
      <c r="J6148">
        <v>5.7679999999999998</v>
      </c>
      <c r="K6148">
        <v>33.854999999999997</v>
      </c>
      <c r="L6148">
        <v>87.531000000000006</v>
      </c>
      <c r="M6148">
        <v>24134.598999999998</v>
      </c>
      <c r="N6148">
        <v>0</v>
      </c>
      <c r="O6148">
        <v>0</v>
      </c>
      <c r="P6148">
        <v>-8.4139999999999997</v>
      </c>
      <c r="Q6148">
        <v>156.07300000000001</v>
      </c>
      <c r="R6148">
        <v>24143.012999999999</v>
      </c>
      <c r="S6148">
        <v>23986.94</v>
      </c>
    </row>
    <row r="6149" spans="1:19" x14ac:dyDescent="0.3">
      <c r="A6149">
        <v>2021</v>
      </c>
      <c r="B6149">
        <v>9</v>
      </c>
      <c r="C6149">
        <v>14</v>
      </c>
      <c r="D6149">
        <v>4</v>
      </c>
      <c r="E6149">
        <v>22118.444</v>
      </c>
      <c r="F6149">
        <v>1672.9590000000001</v>
      </c>
      <c r="G6149">
        <v>59.122999999999998</v>
      </c>
      <c r="H6149">
        <v>72.248999999999995</v>
      </c>
      <c r="I6149">
        <v>121.383</v>
      </c>
      <c r="J6149">
        <v>4.4950000000000001</v>
      </c>
      <c r="K6149">
        <v>32.075000000000003</v>
      </c>
      <c r="L6149">
        <v>87.597999999999999</v>
      </c>
      <c r="M6149">
        <v>24109.204000000002</v>
      </c>
      <c r="N6149">
        <v>0</v>
      </c>
      <c r="O6149">
        <v>0</v>
      </c>
      <c r="P6149">
        <v>-5.6689999999999996</v>
      </c>
      <c r="Q6149">
        <v>156.81899999999999</v>
      </c>
      <c r="R6149">
        <v>24114.871999999999</v>
      </c>
      <c r="S6149">
        <v>23958.054</v>
      </c>
    </row>
    <row r="6150" spans="1:19" x14ac:dyDescent="0.3">
      <c r="A6150">
        <v>2021</v>
      </c>
      <c r="B6150">
        <v>9</v>
      </c>
      <c r="C6150">
        <v>14</v>
      </c>
      <c r="D6150">
        <v>5</v>
      </c>
      <c r="E6150">
        <v>23277.882000000001</v>
      </c>
      <c r="F6150">
        <v>1506.3689999999999</v>
      </c>
      <c r="G6150">
        <v>59.982999999999997</v>
      </c>
      <c r="H6150">
        <v>71.641000000000005</v>
      </c>
      <c r="I6150">
        <v>84.954999999999998</v>
      </c>
      <c r="J6150">
        <v>2.8220000000000001</v>
      </c>
      <c r="K6150">
        <v>14.189</v>
      </c>
      <c r="L6150">
        <v>88.281000000000006</v>
      </c>
      <c r="M6150">
        <v>25046.138999999999</v>
      </c>
      <c r="N6150">
        <v>0</v>
      </c>
      <c r="O6150">
        <v>0</v>
      </c>
      <c r="P6150">
        <v>-6.3710000000000004</v>
      </c>
      <c r="Q6150">
        <v>167.38800000000001</v>
      </c>
      <c r="R6150">
        <v>25052.51</v>
      </c>
      <c r="S6150">
        <v>24885.121999999999</v>
      </c>
    </row>
    <row r="6151" spans="1:19" x14ac:dyDescent="0.3">
      <c r="A6151">
        <v>2021</v>
      </c>
      <c r="B6151">
        <v>9</v>
      </c>
      <c r="C6151">
        <v>14</v>
      </c>
      <c r="D6151">
        <v>6</v>
      </c>
      <c r="E6151">
        <v>25233.420999999998</v>
      </c>
      <c r="F6151">
        <v>1285.527</v>
      </c>
      <c r="G6151">
        <v>62.290999999999997</v>
      </c>
      <c r="H6151">
        <v>71.375</v>
      </c>
      <c r="I6151">
        <v>149.79499999999999</v>
      </c>
      <c r="J6151">
        <v>3.399</v>
      </c>
      <c r="K6151">
        <v>6.6840000000000002</v>
      </c>
      <c r="L6151">
        <v>89.47</v>
      </c>
      <c r="M6151">
        <v>26839.671999999999</v>
      </c>
      <c r="N6151">
        <v>5.8620000000000001</v>
      </c>
      <c r="O6151">
        <v>0</v>
      </c>
      <c r="P6151">
        <v>-1.9990000000000001</v>
      </c>
      <c r="Q6151">
        <v>190.965</v>
      </c>
      <c r="R6151">
        <v>26835.81</v>
      </c>
      <c r="S6151">
        <v>26644.845000000001</v>
      </c>
    </row>
    <row r="6152" spans="1:19" x14ac:dyDescent="0.3">
      <c r="A6152">
        <v>2021</v>
      </c>
      <c r="B6152">
        <v>9</v>
      </c>
      <c r="C6152">
        <v>14</v>
      </c>
      <c r="D6152">
        <v>7</v>
      </c>
      <c r="E6152">
        <v>26712.510999999999</v>
      </c>
      <c r="F6152">
        <v>1165.8720000000001</v>
      </c>
      <c r="G6152">
        <v>65.899000000000001</v>
      </c>
      <c r="H6152">
        <v>71.924999999999997</v>
      </c>
      <c r="I6152">
        <v>294.92899999999997</v>
      </c>
      <c r="J6152">
        <v>4.1639999999999997</v>
      </c>
      <c r="K6152">
        <v>14.499000000000001</v>
      </c>
      <c r="L6152">
        <v>90.616</v>
      </c>
      <c r="M6152">
        <v>28354.517</v>
      </c>
      <c r="N6152">
        <v>659.63099999999997</v>
      </c>
      <c r="O6152">
        <v>-1.4E-2</v>
      </c>
      <c r="P6152">
        <v>-0.75800000000000001</v>
      </c>
      <c r="Q6152">
        <v>226.733</v>
      </c>
      <c r="R6152">
        <v>27695.657999999999</v>
      </c>
      <c r="S6152">
        <v>27468.924999999999</v>
      </c>
    </row>
    <row r="6153" spans="1:19" x14ac:dyDescent="0.3">
      <c r="A6153">
        <v>2021</v>
      </c>
      <c r="B6153">
        <v>9</v>
      </c>
      <c r="C6153">
        <v>14</v>
      </c>
      <c r="D6153">
        <v>8</v>
      </c>
      <c r="E6153">
        <v>28848.753000000001</v>
      </c>
      <c r="F6153">
        <v>1126.7639999999999</v>
      </c>
      <c r="G6153">
        <v>68.944000000000003</v>
      </c>
      <c r="H6153">
        <v>78.39</v>
      </c>
      <c r="I6153">
        <v>488.18</v>
      </c>
      <c r="J6153">
        <v>4.9000000000000004</v>
      </c>
      <c r="K6153">
        <v>10.204000000000001</v>
      </c>
      <c r="L6153">
        <v>92.375</v>
      </c>
      <c r="M6153">
        <v>30649.565999999999</v>
      </c>
      <c r="N6153">
        <v>2990.5410000000002</v>
      </c>
      <c r="O6153">
        <v>-22.058</v>
      </c>
      <c r="P6153">
        <v>4.1000000000000002E-2</v>
      </c>
      <c r="Q6153">
        <v>270.46300000000002</v>
      </c>
      <c r="R6153">
        <v>27681.042000000001</v>
      </c>
      <c r="S6153">
        <v>27410.579000000002</v>
      </c>
    </row>
    <row r="6154" spans="1:19" x14ac:dyDescent="0.3">
      <c r="A6154">
        <v>2021</v>
      </c>
      <c r="B6154">
        <v>9</v>
      </c>
      <c r="C6154">
        <v>14</v>
      </c>
      <c r="D6154">
        <v>9</v>
      </c>
      <c r="E6154">
        <v>30939.781999999999</v>
      </c>
      <c r="F6154">
        <v>1077.816</v>
      </c>
      <c r="G6154">
        <v>71.638999999999996</v>
      </c>
      <c r="H6154">
        <v>83.162999999999997</v>
      </c>
      <c r="I6154">
        <v>601.69799999999998</v>
      </c>
      <c r="J6154">
        <v>5.4370000000000003</v>
      </c>
      <c r="K6154">
        <v>12.404999999999999</v>
      </c>
      <c r="L6154">
        <v>93.3</v>
      </c>
      <c r="M6154">
        <v>32813.601000000002</v>
      </c>
      <c r="N6154">
        <v>5404.1909999999998</v>
      </c>
      <c r="O6154">
        <v>-66.12</v>
      </c>
      <c r="P6154">
        <v>1.0940000000000001</v>
      </c>
      <c r="Q6154">
        <v>308.63499999999999</v>
      </c>
      <c r="R6154">
        <v>27474.435000000001</v>
      </c>
      <c r="S6154">
        <v>27165.798999999999</v>
      </c>
    </row>
    <row r="6155" spans="1:19" x14ac:dyDescent="0.3">
      <c r="A6155">
        <v>2021</v>
      </c>
      <c r="B6155">
        <v>9</v>
      </c>
      <c r="C6155">
        <v>14</v>
      </c>
      <c r="D6155">
        <v>10</v>
      </c>
      <c r="E6155">
        <v>33448.574999999997</v>
      </c>
      <c r="F6155">
        <v>1020.477</v>
      </c>
      <c r="G6155">
        <v>76.554000000000002</v>
      </c>
      <c r="H6155">
        <v>89.168000000000006</v>
      </c>
      <c r="I6155">
        <v>568.28399999999999</v>
      </c>
      <c r="J6155">
        <v>5.7370000000000001</v>
      </c>
      <c r="K6155">
        <v>24.498000000000001</v>
      </c>
      <c r="L6155">
        <v>93.869</v>
      </c>
      <c r="M6155">
        <v>35250.608</v>
      </c>
      <c r="N6155">
        <v>7369.8440000000001</v>
      </c>
      <c r="O6155">
        <v>-97.361000000000004</v>
      </c>
      <c r="P6155">
        <v>1.337</v>
      </c>
      <c r="Q6155">
        <v>338.31799999999998</v>
      </c>
      <c r="R6155">
        <v>27976.788</v>
      </c>
      <c r="S6155">
        <v>27638.47</v>
      </c>
    </row>
    <row r="6156" spans="1:19" x14ac:dyDescent="0.3">
      <c r="A6156">
        <v>2021</v>
      </c>
      <c r="B6156">
        <v>9</v>
      </c>
      <c r="C6156">
        <v>14</v>
      </c>
      <c r="D6156">
        <v>11</v>
      </c>
      <c r="E6156">
        <v>35335.9</v>
      </c>
      <c r="F6156">
        <v>974.23299999999995</v>
      </c>
      <c r="G6156">
        <v>82.075000000000003</v>
      </c>
      <c r="H6156">
        <v>95.756</v>
      </c>
      <c r="I6156">
        <v>483.69600000000003</v>
      </c>
      <c r="J6156">
        <v>5.8719999999999999</v>
      </c>
      <c r="K6156">
        <v>29.686</v>
      </c>
      <c r="L6156">
        <v>94.218999999999994</v>
      </c>
      <c r="M6156">
        <v>37019.360999999997</v>
      </c>
      <c r="N6156">
        <v>8573.2579999999998</v>
      </c>
      <c r="O6156">
        <v>-99.838999999999999</v>
      </c>
      <c r="P6156">
        <v>1.9790000000000001</v>
      </c>
      <c r="Q6156">
        <v>365.20699999999999</v>
      </c>
      <c r="R6156">
        <v>28543.963</v>
      </c>
      <c r="S6156">
        <v>28178.757000000001</v>
      </c>
    </row>
    <row r="6157" spans="1:19" x14ac:dyDescent="0.3">
      <c r="A6157">
        <v>2021</v>
      </c>
      <c r="B6157">
        <v>9</v>
      </c>
      <c r="C6157">
        <v>14</v>
      </c>
      <c r="D6157">
        <v>12</v>
      </c>
      <c r="E6157">
        <v>37144.177000000003</v>
      </c>
      <c r="F6157">
        <v>887.39200000000005</v>
      </c>
      <c r="G6157">
        <v>88.218999999999994</v>
      </c>
      <c r="H6157">
        <v>102.59</v>
      </c>
      <c r="I6157">
        <v>447.51600000000002</v>
      </c>
      <c r="J6157">
        <v>5.8419999999999996</v>
      </c>
      <c r="K6157">
        <v>18.52</v>
      </c>
      <c r="L6157">
        <v>94.483999999999995</v>
      </c>
      <c r="M6157">
        <v>38700.521000000001</v>
      </c>
      <c r="N6157">
        <v>9208.7540000000008</v>
      </c>
      <c r="O6157">
        <v>-39.866999999999997</v>
      </c>
      <c r="P6157">
        <v>4.9820000000000002</v>
      </c>
      <c r="Q6157">
        <v>386.18299999999999</v>
      </c>
      <c r="R6157">
        <v>29526.652999999998</v>
      </c>
      <c r="S6157">
        <v>29140.469000000001</v>
      </c>
    </row>
    <row r="6158" spans="1:19" x14ac:dyDescent="0.3">
      <c r="A6158">
        <v>2021</v>
      </c>
      <c r="B6158">
        <v>9</v>
      </c>
      <c r="C6158">
        <v>14</v>
      </c>
      <c r="D6158">
        <v>13</v>
      </c>
      <c r="E6158">
        <v>38986.646999999997</v>
      </c>
      <c r="F6158">
        <v>805.36199999999997</v>
      </c>
      <c r="G6158">
        <v>94.504000000000005</v>
      </c>
      <c r="H6158">
        <v>108.178</v>
      </c>
      <c r="I6158">
        <v>423.50099999999998</v>
      </c>
      <c r="J6158">
        <v>5.7359999999999998</v>
      </c>
      <c r="K6158">
        <v>16.707000000000001</v>
      </c>
      <c r="L6158">
        <v>94.707999999999998</v>
      </c>
      <c r="M6158">
        <v>40440.838000000003</v>
      </c>
      <c r="N6158">
        <v>9181.0380000000005</v>
      </c>
      <c r="O6158">
        <v>-15.223000000000001</v>
      </c>
      <c r="P6158">
        <v>5.5819999999999999</v>
      </c>
      <c r="Q6158">
        <v>404.61099999999999</v>
      </c>
      <c r="R6158">
        <v>31269.440999999999</v>
      </c>
      <c r="S6158">
        <v>30864.83</v>
      </c>
    </row>
    <row r="6159" spans="1:19" x14ac:dyDescent="0.3">
      <c r="A6159">
        <v>2021</v>
      </c>
      <c r="B6159">
        <v>9</v>
      </c>
      <c r="C6159">
        <v>14</v>
      </c>
      <c r="D6159">
        <v>14</v>
      </c>
      <c r="E6159">
        <v>40448.122000000003</v>
      </c>
      <c r="F6159">
        <v>758.27800000000002</v>
      </c>
      <c r="G6159">
        <v>99.893000000000001</v>
      </c>
      <c r="H6159">
        <v>114.944</v>
      </c>
      <c r="I6159">
        <v>351.24599999999998</v>
      </c>
      <c r="J6159">
        <v>5.0949999999999998</v>
      </c>
      <c r="K6159">
        <v>-7.1539999999999999</v>
      </c>
      <c r="L6159">
        <v>94.852999999999994</v>
      </c>
      <c r="M6159">
        <v>41765.383999999998</v>
      </c>
      <c r="N6159">
        <v>8533.3680000000004</v>
      </c>
      <c r="O6159">
        <v>-5.09</v>
      </c>
      <c r="P6159">
        <v>3.0750000000000002</v>
      </c>
      <c r="Q6159">
        <v>421.38400000000001</v>
      </c>
      <c r="R6159">
        <v>33234.03</v>
      </c>
      <c r="S6159">
        <v>32812.646000000001</v>
      </c>
    </row>
    <row r="6160" spans="1:19" x14ac:dyDescent="0.3">
      <c r="A6160">
        <v>2021</v>
      </c>
      <c r="B6160">
        <v>9</v>
      </c>
      <c r="C6160">
        <v>14</v>
      </c>
      <c r="D6160">
        <v>15</v>
      </c>
      <c r="E6160">
        <v>41216.159</v>
      </c>
      <c r="F6160">
        <v>739.577</v>
      </c>
      <c r="G6160">
        <v>103.096</v>
      </c>
      <c r="H6160">
        <v>118.324</v>
      </c>
      <c r="I6160">
        <v>284.096</v>
      </c>
      <c r="J6160">
        <v>4.0839999999999996</v>
      </c>
      <c r="K6160">
        <v>-14.427</v>
      </c>
      <c r="L6160">
        <v>94.921999999999997</v>
      </c>
      <c r="M6160">
        <v>42442.733999999997</v>
      </c>
      <c r="N6160">
        <v>7159.9870000000001</v>
      </c>
      <c r="O6160">
        <v>-4.4400000000000004</v>
      </c>
      <c r="P6160">
        <v>5.4569999999999999</v>
      </c>
      <c r="Q6160">
        <v>432.96600000000001</v>
      </c>
      <c r="R6160">
        <v>35281.730000000003</v>
      </c>
      <c r="S6160">
        <v>34848.764999999999</v>
      </c>
    </row>
    <row r="6161" spans="1:19" x14ac:dyDescent="0.3">
      <c r="A6161">
        <v>2021</v>
      </c>
      <c r="B6161">
        <v>9</v>
      </c>
      <c r="C6161">
        <v>14</v>
      </c>
      <c r="D6161">
        <v>16</v>
      </c>
      <c r="E6161">
        <v>41288.22</v>
      </c>
      <c r="F6161">
        <v>705.43600000000004</v>
      </c>
      <c r="G6161">
        <v>106.53700000000001</v>
      </c>
      <c r="H6161">
        <v>122.925</v>
      </c>
      <c r="I6161">
        <v>91.177000000000007</v>
      </c>
      <c r="J6161">
        <v>1.821</v>
      </c>
      <c r="K6161">
        <v>-88.614999999999995</v>
      </c>
      <c r="L6161">
        <v>94.935000000000002</v>
      </c>
      <c r="M6161">
        <v>42215.898000000001</v>
      </c>
      <c r="N6161">
        <v>5165.7809999999999</v>
      </c>
      <c r="O6161">
        <v>2.73</v>
      </c>
      <c r="P6161">
        <v>7.9450000000000003</v>
      </c>
      <c r="Q6161">
        <v>436.529</v>
      </c>
      <c r="R6161">
        <v>37039.442000000003</v>
      </c>
      <c r="S6161">
        <v>36602.913999999997</v>
      </c>
    </row>
    <row r="6162" spans="1:19" x14ac:dyDescent="0.3">
      <c r="A6162">
        <v>2021</v>
      </c>
      <c r="B6162">
        <v>9</v>
      </c>
      <c r="C6162">
        <v>14</v>
      </c>
      <c r="D6162">
        <v>17</v>
      </c>
      <c r="E6162">
        <v>40066.281000000003</v>
      </c>
      <c r="F6162">
        <v>701.83500000000004</v>
      </c>
      <c r="G6162">
        <v>107.21299999999999</v>
      </c>
      <c r="H6162">
        <v>120.874</v>
      </c>
      <c r="I6162">
        <v>98.588999999999999</v>
      </c>
      <c r="J6162">
        <v>2.069</v>
      </c>
      <c r="K6162">
        <v>-127.98699999999999</v>
      </c>
      <c r="L6162">
        <v>94.855999999999995</v>
      </c>
      <c r="M6162">
        <v>40956.517999999996</v>
      </c>
      <c r="N6162">
        <v>2697.8130000000001</v>
      </c>
      <c r="O6162">
        <v>36.238</v>
      </c>
      <c r="P6162">
        <v>9.6959999999999997</v>
      </c>
      <c r="Q6162">
        <v>430.346</v>
      </c>
      <c r="R6162">
        <v>38212.771000000001</v>
      </c>
      <c r="S6162">
        <v>37782.425000000003</v>
      </c>
    </row>
    <row r="6163" spans="1:19" x14ac:dyDescent="0.3">
      <c r="A6163">
        <v>2021</v>
      </c>
      <c r="B6163">
        <v>9</v>
      </c>
      <c r="C6163">
        <v>14</v>
      </c>
      <c r="D6163">
        <v>18</v>
      </c>
      <c r="E6163">
        <v>37955.771000000001</v>
      </c>
      <c r="F6163">
        <v>736.18299999999999</v>
      </c>
      <c r="G6163">
        <v>104.992</v>
      </c>
      <c r="H6163">
        <v>113.042</v>
      </c>
      <c r="I6163">
        <v>124.655</v>
      </c>
      <c r="J6163">
        <v>2.0009999999999999</v>
      </c>
      <c r="K6163">
        <v>-121.202</v>
      </c>
      <c r="L6163">
        <v>94.646000000000001</v>
      </c>
      <c r="M6163">
        <v>38905.097000000002</v>
      </c>
      <c r="N6163">
        <v>494.42099999999999</v>
      </c>
      <c r="O6163">
        <v>82.388999999999996</v>
      </c>
      <c r="P6163">
        <v>0.92800000000000005</v>
      </c>
      <c r="Q6163">
        <v>403.91399999999999</v>
      </c>
      <c r="R6163">
        <v>38327.358</v>
      </c>
      <c r="S6163">
        <v>37923.444000000003</v>
      </c>
    </row>
    <row r="6164" spans="1:19" x14ac:dyDescent="0.3">
      <c r="A6164">
        <v>2021</v>
      </c>
      <c r="B6164">
        <v>9</v>
      </c>
      <c r="C6164">
        <v>14</v>
      </c>
      <c r="D6164">
        <v>19</v>
      </c>
      <c r="E6164">
        <v>37307.201000000001</v>
      </c>
      <c r="F6164">
        <v>769.66300000000001</v>
      </c>
      <c r="G6164">
        <v>99.225999999999999</v>
      </c>
      <c r="H6164">
        <v>105.423</v>
      </c>
      <c r="I6164">
        <v>137.489</v>
      </c>
      <c r="J6164">
        <v>1.8859999999999999</v>
      </c>
      <c r="K6164">
        <v>-118.44199999999999</v>
      </c>
      <c r="L6164">
        <v>94.543999999999997</v>
      </c>
      <c r="M6164">
        <v>38297.764000000003</v>
      </c>
      <c r="N6164">
        <v>0.93500000000000005</v>
      </c>
      <c r="O6164">
        <v>85.275999999999996</v>
      </c>
      <c r="P6164">
        <v>5.7210000000000001</v>
      </c>
      <c r="Q6164">
        <v>360.52499999999998</v>
      </c>
      <c r="R6164">
        <v>38205.832000000002</v>
      </c>
      <c r="S6164">
        <v>37845.307000000001</v>
      </c>
    </row>
    <row r="6165" spans="1:19" x14ac:dyDescent="0.3">
      <c r="A6165">
        <v>2021</v>
      </c>
      <c r="B6165">
        <v>9</v>
      </c>
      <c r="C6165">
        <v>14</v>
      </c>
      <c r="D6165">
        <v>20</v>
      </c>
      <c r="E6165">
        <v>36165.351999999999</v>
      </c>
      <c r="F6165">
        <v>829.94600000000003</v>
      </c>
      <c r="G6165">
        <v>95.582999999999998</v>
      </c>
      <c r="H6165">
        <v>102.816</v>
      </c>
      <c r="I6165">
        <v>165.87</v>
      </c>
      <c r="J6165">
        <v>3.3860000000000001</v>
      </c>
      <c r="K6165">
        <v>-120.074</v>
      </c>
      <c r="L6165">
        <v>94.391000000000005</v>
      </c>
      <c r="M6165">
        <v>37241.688000000002</v>
      </c>
      <c r="N6165">
        <v>0</v>
      </c>
      <c r="O6165">
        <v>77.936000000000007</v>
      </c>
      <c r="P6165">
        <v>7.7169999999999996</v>
      </c>
      <c r="Q6165">
        <v>317.471</v>
      </c>
      <c r="R6165">
        <v>37156.035000000003</v>
      </c>
      <c r="S6165">
        <v>36838.563999999998</v>
      </c>
    </row>
    <row r="6166" spans="1:19" x14ac:dyDescent="0.3">
      <c r="A6166">
        <v>2021</v>
      </c>
      <c r="B6166">
        <v>9</v>
      </c>
      <c r="C6166">
        <v>14</v>
      </c>
      <c r="D6166">
        <v>21</v>
      </c>
      <c r="E6166">
        <v>33494.870000000003</v>
      </c>
      <c r="F6166">
        <v>908.27200000000005</v>
      </c>
      <c r="G6166">
        <v>90.396000000000001</v>
      </c>
      <c r="H6166">
        <v>97.518000000000001</v>
      </c>
      <c r="I6166">
        <v>599.99599999999998</v>
      </c>
      <c r="J6166">
        <v>6.1710000000000003</v>
      </c>
      <c r="K6166">
        <v>-28.1</v>
      </c>
      <c r="L6166">
        <v>93.915999999999997</v>
      </c>
      <c r="M6166">
        <v>35172.642999999996</v>
      </c>
      <c r="N6166">
        <v>0</v>
      </c>
      <c r="O6166">
        <v>0</v>
      </c>
      <c r="P6166">
        <v>2.8759999999999999</v>
      </c>
      <c r="Q6166">
        <v>286.10399999999998</v>
      </c>
      <c r="R6166">
        <v>35169.767</v>
      </c>
      <c r="S6166">
        <v>34883.663</v>
      </c>
    </row>
    <row r="6167" spans="1:19" x14ac:dyDescent="0.3">
      <c r="A6167">
        <v>2021</v>
      </c>
      <c r="B6167">
        <v>9</v>
      </c>
      <c r="C6167">
        <v>14</v>
      </c>
      <c r="D6167">
        <v>22</v>
      </c>
      <c r="E6167">
        <v>30086.42</v>
      </c>
      <c r="F6167">
        <v>1057.3130000000001</v>
      </c>
      <c r="G6167">
        <v>83.286000000000001</v>
      </c>
      <c r="H6167">
        <v>91.302999999999997</v>
      </c>
      <c r="I6167">
        <v>669.53200000000004</v>
      </c>
      <c r="J6167">
        <v>5.7759999999999998</v>
      </c>
      <c r="K6167">
        <v>16.408999999999999</v>
      </c>
      <c r="L6167">
        <v>93.012</v>
      </c>
      <c r="M6167">
        <v>32019.762999999999</v>
      </c>
      <c r="N6167">
        <v>0</v>
      </c>
      <c r="O6167">
        <v>0</v>
      </c>
      <c r="P6167">
        <v>-11.648</v>
      </c>
      <c r="Q6167">
        <v>255.524</v>
      </c>
      <c r="R6167">
        <v>32031.411</v>
      </c>
      <c r="S6167">
        <v>31775.886999999999</v>
      </c>
    </row>
    <row r="6168" spans="1:19" x14ac:dyDescent="0.3">
      <c r="A6168">
        <v>2021</v>
      </c>
      <c r="B6168">
        <v>9</v>
      </c>
      <c r="C6168">
        <v>14</v>
      </c>
      <c r="D6168">
        <v>23</v>
      </c>
      <c r="E6168">
        <v>27126.884999999998</v>
      </c>
      <c r="F6168">
        <v>1220.4829999999999</v>
      </c>
      <c r="G6168">
        <v>76.088999999999999</v>
      </c>
      <c r="H6168">
        <v>85.986000000000004</v>
      </c>
      <c r="I6168">
        <v>1124.624</v>
      </c>
      <c r="J6168">
        <v>6.3360000000000003</v>
      </c>
      <c r="K6168">
        <v>39.384</v>
      </c>
      <c r="L6168">
        <v>90.977999999999994</v>
      </c>
      <c r="M6168">
        <v>29694.675999999999</v>
      </c>
      <c r="N6168">
        <v>0</v>
      </c>
      <c r="O6168">
        <v>0</v>
      </c>
      <c r="P6168">
        <v>-16.803999999999998</v>
      </c>
      <c r="Q6168">
        <v>220.328</v>
      </c>
      <c r="R6168">
        <v>29711.48</v>
      </c>
      <c r="S6168">
        <v>29491.151999999998</v>
      </c>
    </row>
    <row r="6169" spans="1:19" x14ac:dyDescent="0.3">
      <c r="A6169">
        <v>2021</v>
      </c>
      <c r="B6169">
        <v>9</v>
      </c>
      <c r="C6169">
        <v>14</v>
      </c>
      <c r="D6169">
        <v>24</v>
      </c>
      <c r="E6169">
        <v>24783.094000000001</v>
      </c>
      <c r="F6169">
        <v>1436.7950000000001</v>
      </c>
      <c r="G6169">
        <v>69.533000000000001</v>
      </c>
      <c r="H6169">
        <v>81.337000000000003</v>
      </c>
      <c r="I6169">
        <v>999.05899999999997</v>
      </c>
      <c r="J6169">
        <v>6.2009999999999996</v>
      </c>
      <c r="K6169">
        <v>45.646999999999998</v>
      </c>
      <c r="L6169">
        <v>89.192999999999998</v>
      </c>
      <c r="M6169">
        <v>27441.325000000001</v>
      </c>
      <c r="N6169">
        <v>0</v>
      </c>
      <c r="O6169">
        <v>0</v>
      </c>
      <c r="P6169">
        <v>-23.99</v>
      </c>
      <c r="Q6169">
        <v>190.18799999999999</v>
      </c>
      <c r="R6169">
        <v>27465.314999999999</v>
      </c>
      <c r="S6169">
        <v>27275.127</v>
      </c>
    </row>
    <row r="6170" spans="1:19" x14ac:dyDescent="0.3">
      <c r="A6170">
        <v>2021</v>
      </c>
      <c r="B6170">
        <v>9</v>
      </c>
      <c r="C6170">
        <v>15</v>
      </c>
      <c r="D6170">
        <v>1</v>
      </c>
      <c r="E6170">
        <v>22111.577000000001</v>
      </c>
      <c r="F6170">
        <v>1607.318</v>
      </c>
      <c r="G6170">
        <v>63.423999999999999</v>
      </c>
      <c r="H6170">
        <v>77.332999999999998</v>
      </c>
      <c r="I6170">
        <v>709.25599999999997</v>
      </c>
      <c r="J6170">
        <v>6.0380000000000003</v>
      </c>
      <c r="K6170">
        <v>34.957000000000001</v>
      </c>
      <c r="L6170">
        <v>87.585999999999999</v>
      </c>
      <c r="M6170">
        <v>24634.065999999999</v>
      </c>
      <c r="N6170">
        <v>0</v>
      </c>
      <c r="O6170">
        <v>0</v>
      </c>
      <c r="P6170">
        <v>-20.152000000000001</v>
      </c>
      <c r="Q6170">
        <v>169.566</v>
      </c>
      <c r="R6170">
        <v>24654.218000000001</v>
      </c>
      <c r="S6170">
        <v>24484.651999999998</v>
      </c>
    </row>
    <row r="6171" spans="1:19" x14ac:dyDescent="0.3">
      <c r="A6171">
        <v>2021</v>
      </c>
      <c r="B6171">
        <v>9</v>
      </c>
      <c r="C6171">
        <v>15</v>
      </c>
      <c r="D6171">
        <v>2</v>
      </c>
      <c r="E6171">
        <v>21095.064999999999</v>
      </c>
      <c r="F6171">
        <v>1681.7429999999999</v>
      </c>
      <c r="G6171">
        <v>61.194000000000003</v>
      </c>
      <c r="H6171">
        <v>74.25</v>
      </c>
      <c r="I6171">
        <v>424.76799999999997</v>
      </c>
      <c r="J6171">
        <v>5.9470000000000001</v>
      </c>
      <c r="K6171">
        <v>30.427</v>
      </c>
      <c r="L6171">
        <v>87.001000000000005</v>
      </c>
      <c r="M6171">
        <v>23399.201000000001</v>
      </c>
      <c r="N6171">
        <v>0</v>
      </c>
      <c r="O6171">
        <v>0</v>
      </c>
      <c r="P6171">
        <v>-14.465999999999999</v>
      </c>
      <c r="Q6171">
        <v>159.13900000000001</v>
      </c>
      <c r="R6171">
        <v>23413.667000000001</v>
      </c>
      <c r="S6171">
        <v>23254.528999999999</v>
      </c>
    </row>
    <row r="6172" spans="1:19" x14ac:dyDescent="0.3">
      <c r="A6172">
        <v>2021</v>
      </c>
      <c r="B6172">
        <v>9</v>
      </c>
      <c r="C6172">
        <v>15</v>
      </c>
      <c r="D6172">
        <v>3</v>
      </c>
      <c r="E6172">
        <v>20649.167000000001</v>
      </c>
      <c r="F6172">
        <v>1700.1110000000001</v>
      </c>
      <c r="G6172">
        <v>60.027000000000001</v>
      </c>
      <c r="H6172">
        <v>72.864999999999995</v>
      </c>
      <c r="I6172">
        <v>241.59299999999999</v>
      </c>
      <c r="J6172">
        <v>5.7679999999999998</v>
      </c>
      <c r="K6172">
        <v>27.041</v>
      </c>
      <c r="L6172">
        <v>86.765000000000001</v>
      </c>
      <c r="M6172">
        <v>22783.31</v>
      </c>
      <c r="N6172">
        <v>0</v>
      </c>
      <c r="O6172">
        <v>0</v>
      </c>
      <c r="P6172">
        <v>-8.4139999999999997</v>
      </c>
      <c r="Q6172">
        <v>154.27000000000001</v>
      </c>
      <c r="R6172">
        <v>22791.723999999998</v>
      </c>
      <c r="S6172">
        <v>22637.454000000002</v>
      </c>
    </row>
    <row r="6173" spans="1:19" x14ac:dyDescent="0.3">
      <c r="A6173">
        <v>2021</v>
      </c>
      <c r="B6173">
        <v>9</v>
      </c>
      <c r="C6173">
        <v>15</v>
      </c>
      <c r="D6173">
        <v>4</v>
      </c>
      <c r="E6173">
        <v>20912.956999999999</v>
      </c>
      <c r="F6173">
        <v>1672.9590000000001</v>
      </c>
      <c r="G6173">
        <v>59.640999999999998</v>
      </c>
      <c r="H6173">
        <v>71.471999999999994</v>
      </c>
      <c r="I6173">
        <v>121.383</v>
      </c>
      <c r="J6173">
        <v>4.4950000000000001</v>
      </c>
      <c r="K6173">
        <v>25.991</v>
      </c>
      <c r="L6173">
        <v>86.915999999999997</v>
      </c>
      <c r="M6173">
        <v>22896.171999999999</v>
      </c>
      <c r="N6173">
        <v>0</v>
      </c>
      <c r="O6173">
        <v>0</v>
      </c>
      <c r="P6173">
        <v>-5.6689999999999996</v>
      </c>
      <c r="Q6173">
        <v>155.435</v>
      </c>
      <c r="R6173">
        <v>22901.841</v>
      </c>
      <c r="S6173">
        <v>22746.405999999999</v>
      </c>
    </row>
    <row r="6174" spans="1:19" x14ac:dyDescent="0.3">
      <c r="A6174">
        <v>2021</v>
      </c>
      <c r="B6174">
        <v>9</v>
      </c>
      <c r="C6174">
        <v>15</v>
      </c>
      <c r="D6174">
        <v>5</v>
      </c>
      <c r="E6174">
        <v>22141.662</v>
      </c>
      <c r="F6174">
        <v>1506.3689999999999</v>
      </c>
      <c r="G6174">
        <v>59.912999999999997</v>
      </c>
      <c r="H6174">
        <v>70.977999999999994</v>
      </c>
      <c r="I6174">
        <v>84.954999999999998</v>
      </c>
      <c r="J6174">
        <v>2.8220000000000001</v>
      </c>
      <c r="K6174">
        <v>11.702999999999999</v>
      </c>
      <c r="L6174">
        <v>87.59</v>
      </c>
      <c r="M6174">
        <v>23906.078000000001</v>
      </c>
      <c r="N6174">
        <v>0</v>
      </c>
      <c r="O6174">
        <v>0</v>
      </c>
      <c r="P6174">
        <v>-6.3710000000000004</v>
      </c>
      <c r="Q6174">
        <v>166.65899999999999</v>
      </c>
      <c r="R6174">
        <v>23912.449000000001</v>
      </c>
      <c r="S6174">
        <v>23745.79</v>
      </c>
    </row>
    <row r="6175" spans="1:19" x14ac:dyDescent="0.3">
      <c r="A6175">
        <v>2021</v>
      </c>
      <c r="B6175">
        <v>9</v>
      </c>
      <c r="C6175">
        <v>15</v>
      </c>
      <c r="D6175">
        <v>6</v>
      </c>
      <c r="E6175">
        <v>24452.043000000001</v>
      </c>
      <c r="F6175">
        <v>1285.527</v>
      </c>
      <c r="G6175">
        <v>61.835000000000001</v>
      </c>
      <c r="H6175">
        <v>70.959999999999994</v>
      </c>
      <c r="I6175">
        <v>149.79499999999999</v>
      </c>
      <c r="J6175">
        <v>3.399</v>
      </c>
      <c r="K6175">
        <v>5.7210000000000001</v>
      </c>
      <c r="L6175">
        <v>88.941999999999993</v>
      </c>
      <c r="M6175">
        <v>26056.386999999999</v>
      </c>
      <c r="N6175">
        <v>2.1589999999999998</v>
      </c>
      <c r="O6175">
        <v>0</v>
      </c>
      <c r="P6175">
        <v>-1.9990000000000001</v>
      </c>
      <c r="Q6175">
        <v>191.209</v>
      </c>
      <c r="R6175">
        <v>26056.226999999999</v>
      </c>
      <c r="S6175">
        <v>25865.018</v>
      </c>
    </row>
    <row r="6176" spans="1:19" x14ac:dyDescent="0.3">
      <c r="A6176">
        <v>2021</v>
      </c>
      <c r="B6176">
        <v>9</v>
      </c>
      <c r="C6176">
        <v>15</v>
      </c>
      <c r="D6176">
        <v>7</v>
      </c>
      <c r="E6176">
        <v>25985.266</v>
      </c>
      <c r="F6176">
        <v>1165.8720000000001</v>
      </c>
      <c r="G6176">
        <v>63.686999999999998</v>
      </c>
      <c r="H6176">
        <v>71.551000000000002</v>
      </c>
      <c r="I6176">
        <v>294.92899999999997</v>
      </c>
      <c r="J6176">
        <v>4.1639999999999997</v>
      </c>
      <c r="K6176">
        <v>12.308</v>
      </c>
      <c r="L6176">
        <v>89.912000000000006</v>
      </c>
      <c r="M6176">
        <v>27624.003000000001</v>
      </c>
      <c r="N6176">
        <v>602.64599999999996</v>
      </c>
      <c r="O6176">
        <v>-0.14699999999999999</v>
      </c>
      <c r="P6176">
        <v>-0.75800000000000001</v>
      </c>
      <c r="Q6176">
        <v>226.25</v>
      </c>
      <c r="R6176">
        <v>27022.261999999999</v>
      </c>
      <c r="S6176">
        <v>26796.011999999999</v>
      </c>
    </row>
    <row r="6177" spans="1:19" x14ac:dyDescent="0.3">
      <c r="A6177">
        <v>2021</v>
      </c>
      <c r="B6177">
        <v>9</v>
      </c>
      <c r="C6177">
        <v>15</v>
      </c>
      <c r="D6177">
        <v>8</v>
      </c>
      <c r="E6177">
        <v>27733.712</v>
      </c>
      <c r="F6177">
        <v>1126.7639999999999</v>
      </c>
      <c r="G6177">
        <v>66.302999999999997</v>
      </c>
      <c r="H6177">
        <v>77.677999999999997</v>
      </c>
      <c r="I6177">
        <v>488.18</v>
      </c>
      <c r="J6177">
        <v>4.9000000000000004</v>
      </c>
      <c r="K6177">
        <v>8.7460000000000004</v>
      </c>
      <c r="L6177">
        <v>91.465999999999994</v>
      </c>
      <c r="M6177">
        <v>29531.447</v>
      </c>
      <c r="N6177">
        <v>3025.8960000000002</v>
      </c>
      <c r="O6177">
        <v>-32.012</v>
      </c>
      <c r="P6177">
        <v>4.1000000000000002E-2</v>
      </c>
      <c r="Q6177">
        <v>270.99799999999999</v>
      </c>
      <c r="R6177">
        <v>26537.522000000001</v>
      </c>
      <c r="S6177">
        <v>26266.524000000001</v>
      </c>
    </row>
    <row r="6178" spans="1:19" x14ac:dyDescent="0.3">
      <c r="A6178">
        <v>2021</v>
      </c>
      <c r="B6178">
        <v>9</v>
      </c>
      <c r="C6178">
        <v>15</v>
      </c>
      <c r="D6178">
        <v>9</v>
      </c>
      <c r="E6178">
        <v>29496.946</v>
      </c>
      <c r="F6178">
        <v>1077.816</v>
      </c>
      <c r="G6178">
        <v>70.620999999999995</v>
      </c>
      <c r="H6178">
        <v>82.09</v>
      </c>
      <c r="I6178">
        <v>601.69799999999998</v>
      </c>
      <c r="J6178">
        <v>5.4370000000000003</v>
      </c>
      <c r="K6178">
        <v>10.673999999999999</v>
      </c>
      <c r="L6178">
        <v>92.694999999999993</v>
      </c>
      <c r="M6178">
        <v>31367.357</v>
      </c>
      <c r="N6178">
        <v>5515.91</v>
      </c>
      <c r="O6178">
        <v>-81.516999999999996</v>
      </c>
      <c r="P6178">
        <v>1.0940000000000001</v>
      </c>
      <c r="Q6178">
        <v>311.7</v>
      </c>
      <c r="R6178">
        <v>25931.867999999999</v>
      </c>
      <c r="S6178">
        <v>25620.169000000002</v>
      </c>
    </row>
    <row r="6179" spans="1:19" x14ac:dyDescent="0.3">
      <c r="A6179">
        <v>2021</v>
      </c>
      <c r="B6179">
        <v>9</v>
      </c>
      <c r="C6179">
        <v>15</v>
      </c>
      <c r="D6179">
        <v>10</v>
      </c>
      <c r="E6179">
        <v>31156.827000000001</v>
      </c>
      <c r="F6179">
        <v>1020.477</v>
      </c>
      <c r="G6179">
        <v>75.036000000000001</v>
      </c>
      <c r="H6179">
        <v>87.228999999999999</v>
      </c>
      <c r="I6179">
        <v>568.28399999999999</v>
      </c>
      <c r="J6179">
        <v>5.7370000000000001</v>
      </c>
      <c r="K6179">
        <v>20.731999999999999</v>
      </c>
      <c r="L6179">
        <v>93.334999999999994</v>
      </c>
      <c r="M6179">
        <v>32952.620000000003</v>
      </c>
      <c r="N6179">
        <v>7516.1729999999998</v>
      </c>
      <c r="O6179">
        <v>-106.73</v>
      </c>
      <c r="P6179">
        <v>1.337</v>
      </c>
      <c r="Q6179">
        <v>341.37700000000001</v>
      </c>
      <c r="R6179">
        <v>25541.84</v>
      </c>
      <c r="S6179">
        <v>25200.463</v>
      </c>
    </row>
    <row r="6180" spans="1:19" x14ac:dyDescent="0.3">
      <c r="A6180">
        <v>2021</v>
      </c>
      <c r="B6180">
        <v>9</v>
      </c>
      <c r="C6180">
        <v>15</v>
      </c>
      <c r="D6180">
        <v>11</v>
      </c>
      <c r="E6180">
        <v>32655.088</v>
      </c>
      <c r="F6180">
        <v>974.23299999999995</v>
      </c>
      <c r="G6180">
        <v>79.793000000000006</v>
      </c>
      <c r="H6180">
        <v>93.055000000000007</v>
      </c>
      <c r="I6180">
        <v>483.69600000000003</v>
      </c>
      <c r="J6180">
        <v>5.8719999999999999</v>
      </c>
      <c r="K6180">
        <v>24.259</v>
      </c>
      <c r="L6180">
        <v>93.691999999999993</v>
      </c>
      <c r="M6180">
        <v>34329.894999999997</v>
      </c>
      <c r="N6180">
        <v>8805.277</v>
      </c>
      <c r="O6180">
        <v>-57.759</v>
      </c>
      <c r="P6180">
        <v>1.9790000000000001</v>
      </c>
      <c r="Q6180">
        <v>367.274</v>
      </c>
      <c r="R6180">
        <v>25580.398000000001</v>
      </c>
      <c r="S6180">
        <v>25213.124</v>
      </c>
    </row>
    <row r="6181" spans="1:19" x14ac:dyDescent="0.3">
      <c r="A6181">
        <v>2021</v>
      </c>
      <c r="B6181">
        <v>9</v>
      </c>
      <c r="C6181">
        <v>15</v>
      </c>
      <c r="D6181">
        <v>12</v>
      </c>
      <c r="E6181">
        <v>33939.328999999998</v>
      </c>
      <c r="F6181">
        <v>887.39200000000005</v>
      </c>
      <c r="G6181">
        <v>85.427999999999997</v>
      </c>
      <c r="H6181">
        <v>98.873999999999995</v>
      </c>
      <c r="I6181">
        <v>447.51600000000002</v>
      </c>
      <c r="J6181">
        <v>5.8419999999999996</v>
      </c>
      <c r="K6181">
        <v>14.645</v>
      </c>
      <c r="L6181">
        <v>93.936000000000007</v>
      </c>
      <c r="M6181">
        <v>35487.534</v>
      </c>
      <c r="N6181">
        <v>9415.366</v>
      </c>
      <c r="O6181">
        <v>-18.675000000000001</v>
      </c>
      <c r="P6181">
        <v>4.9820000000000002</v>
      </c>
      <c r="Q6181">
        <v>387.69</v>
      </c>
      <c r="R6181">
        <v>26085.861000000001</v>
      </c>
      <c r="S6181">
        <v>25698.170999999998</v>
      </c>
    </row>
    <row r="6182" spans="1:19" x14ac:dyDescent="0.3">
      <c r="A6182">
        <v>2021</v>
      </c>
      <c r="B6182">
        <v>9</v>
      </c>
      <c r="C6182">
        <v>15</v>
      </c>
      <c r="D6182">
        <v>13</v>
      </c>
      <c r="E6182">
        <v>35392.334999999999</v>
      </c>
      <c r="F6182">
        <v>805.36199999999997</v>
      </c>
      <c r="G6182">
        <v>91.641999999999996</v>
      </c>
      <c r="H6182">
        <v>103.617</v>
      </c>
      <c r="I6182">
        <v>423.50099999999998</v>
      </c>
      <c r="J6182">
        <v>5.7359999999999998</v>
      </c>
      <c r="K6182">
        <v>13.358000000000001</v>
      </c>
      <c r="L6182">
        <v>94.186999999999998</v>
      </c>
      <c r="M6182">
        <v>36838.095999999998</v>
      </c>
      <c r="N6182">
        <v>9329.56</v>
      </c>
      <c r="O6182">
        <v>-4.476</v>
      </c>
      <c r="P6182">
        <v>5.5819999999999999</v>
      </c>
      <c r="Q6182">
        <v>407.8</v>
      </c>
      <c r="R6182">
        <v>27507.43</v>
      </c>
      <c r="S6182">
        <v>27099.63</v>
      </c>
    </row>
    <row r="6183" spans="1:19" x14ac:dyDescent="0.3">
      <c r="A6183">
        <v>2021</v>
      </c>
      <c r="B6183">
        <v>9</v>
      </c>
      <c r="C6183">
        <v>15</v>
      </c>
      <c r="D6183">
        <v>14</v>
      </c>
      <c r="E6183">
        <v>36393.47</v>
      </c>
      <c r="F6183">
        <v>758.27800000000002</v>
      </c>
      <c r="G6183">
        <v>96.47</v>
      </c>
      <c r="H6183">
        <v>109.29300000000001</v>
      </c>
      <c r="I6183">
        <v>351.24599999999998</v>
      </c>
      <c r="J6183">
        <v>5.0949999999999998</v>
      </c>
      <c r="K6183">
        <v>-4.2460000000000004</v>
      </c>
      <c r="L6183">
        <v>94.346999999999994</v>
      </c>
      <c r="M6183">
        <v>37707.483</v>
      </c>
      <c r="N6183">
        <v>8680.2279999999992</v>
      </c>
      <c r="O6183">
        <v>-2.5920000000000001</v>
      </c>
      <c r="P6183">
        <v>3.0750000000000002</v>
      </c>
      <c r="Q6183">
        <v>425.685</v>
      </c>
      <c r="R6183">
        <v>29026.772000000001</v>
      </c>
      <c r="S6183">
        <v>28601.085999999999</v>
      </c>
    </row>
    <row r="6184" spans="1:19" x14ac:dyDescent="0.3">
      <c r="A6184">
        <v>2021</v>
      </c>
      <c r="B6184">
        <v>9</v>
      </c>
      <c r="C6184">
        <v>15</v>
      </c>
      <c r="D6184">
        <v>15</v>
      </c>
      <c r="E6184">
        <v>37086.654000000002</v>
      </c>
      <c r="F6184">
        <v>739.577</v>
      </c>
      <c r="G6184">
        <v>100.50700000000001</v>
      </c>
      <c r="H6184">
        <v>112.125</v>
      </c>
      <c r="I6184">
        <v>284.096</v>
      </c>
      <c r="J6184">
        <v>4.0839999999999996</v>
      </c>
      <c r="K6184">
        <v>-10.038</v>
      </c>
      <c r="L6184">
        <v>94.438999999999993</v>
      </c>
      <c r="M6184">
        <v>38310.936000000002</v>
      </c>
      <c r="N6184">
        <v>7283.8779999999997</v>
      </c>
      <c r="O6184">
        <v>-0.70799999999999996</v>
      </c>
      <c r="P6184">
        <v>5.4569999999999999</v>
      </c>
      <c r="Q6184">
        <v>433.96199999999999</v>
      </c>
      <c r="R6184">
        <v>31022.31</v>
      </c>
      <c r="S6184">
        <v>30588.348000000002</v>
      </c>
    </row>
    <row r="6185" spans="1:19" x14ac:dyDescent="0.3">
      <c r="A6185">
        <v>2021</v>
      </c>
      <c r="B6185">
        <v>9</v>
      </c>
      <c r="C6185">
        <v>15</v>
      </c>
      <c r="D6185">
        <v>16</v>
      </c>
      <c r="E6185">
        <v>37008.555999999997</v>
      </c>
      <c r="F6185">
        <v>705.43600000000004</v>
      </c>
      <c r="G6185">
        <v>103.526</v>
      </c>
      <c r="H6185">
        <v>115.857</v>
      </c>
      <c r="I6185">
        <v>91.177000000000007</v>
      </c>
      <c r="J6185">
        <v>1.821</v>
      </c>
      <c r="K6185">
        <v>-64.503</v>
      </c>
      <c r="L6185">
        <v>94.432000000000002</v>
      </c>
      <c r="M6185">
        <v>37952.773999999998</v>
      </c>
      <c r="N6185">
        <v>5170.4489999999996</v>
      </c>
      <c r="O6185">
        <v>1.835</v>
      </c>
      <c r="P6185">
        <v>7.9450000000000003</v>
      </c>
      <c r="Q6185">
        <v>431.02699999999999</v>
      </c>
      <c r="R6185">
        <v>32772.544000000002</v>
      </c>
      <c r="S6185">
        <v>32341.518</v>
      </c>
    </row>
    <row r="6186" spans="1:19" x14ac:dyDescent="0.3">
      <c r="A6186">
        <v>2021</v>
      </c>
      <c r="B6186">
        <v>9</v>
      </c>
      <c r="C6186">
        <v>15</v>
      </c>
      <c r="D6186">
        <v>17</v>
      </c>
      <c r="E6186">
        <v>35914.313999999998</v>
      </c>
      <c r="F6186">
        <v>701.83500000000004</v>
      </c>
      <c r="G6186">
        <v>104.08799999999999</v>
      </c>
      <c r="H6186">
        <v>113.929</v>
      </c>
      <c r="I6186">
        <v>98.588999999999999</v>
      </c>
      <c r="J6186">
        <v>2.069</v>
      </c>
      <c r="K6186">
        <v>-94.033000000000001</v>
      </c>
      <c r="L6186">
        <v>94.277000000000001</v>
      </c>
      <c r="M6186">
        <v>36830.980000000003</v>
      </c>
      <c r="N6186">
        <v>2526.4540000000002</v>
      </c>
      <c r="O6186">
        <v>28.745000000000001</v>
      </c>
      <c r="P6186">
        <v>9.6959999999999997</v>
      </c>
      <c r="Q6186">
        <v>415.95699999999999</v>
      </c>
      <c r="R6186">
        <v>34266.086000000003</v>
      </c>
      <c r="S6186">
        <v>33850.127999999997</v>
      </c>
    </row>
    <row r="6187" spans="1:19" x14ac:dyDescent="0.3">
      <c r="A6187">
        <v>2021</v>
      </c>
      <c r="B6187">
        <v>9</v>
      </c>
      <c r="C6187">
        <v>15</v>
      </c>
      <c r="D6187">
        <v>18</v>
      </c>
      <c r="E6187">
        <v>34312.665000000001</v>
      </c>
      <c r="F6187">
        <v>736.18299999999999</v>
      </c>
      <c r="G6187">
        <v>101.85</v>
      </c>
      <c r="H6187">
        <v>107.29900000000001</v>
      </c>
      <c r="I6187">
        <v>124.655</v>
      </c>
      <c r="J6187">
        <v>2.0009999999999999</v>
      </c>
      <c r="K6187">
        <v>-91.566999999999993</v>
      </c>
      <c r="L6187">
        <v>94.012</v>
      </c>
      <c r="M6187">
        <v>35285.248</v>
      </c>
      <c r="N6187">
        <v>321.37299999999999</v>
      </c>
      <c r="O6187">
        <v>77.106999999999999</v>
      </c>
      <c r="P6187">
        <v>0.92800000000000005</v>
      </c>
      <c r="Q6187">
        <v>387.94</v>
      </c>
      <c r="R6187">
        <v>34885.839</v>
      </c>
      <c r="S6187">
        <v>34497.898999999998</v>
      </c>
    </row>
    <row r="6188" spans="1:19" x14ac:dyDescent="0.3">
      <c r="A6188">
        <v>2021</v>
      </c>
      <c r="B6188">
        <v>9</v>
      </c>
      <c r="C6188">
        <v>15</v>
      </c>
      <c r="D6188">
        <v>19</v>
      </c>
      <c r="E6188">
        <v>34547.171999999999</v>
      </c>
      <c r="F6188">
        <v>769.66300000000001</v>
      </c>
      <c r="G6188">
        <v>97.346999999999994</v>
      </c>
      <c r="H6188">
        <v>101.6</v>
      </c>
      <c r="I6188">
        <v>137.489</v>
      </c>
      <c r="J6188">
        <v>1.8859999999999999</v>
      </c>
      <c r="K6188">
        <v>-90.960999999999999</v>
      </c>
      <c r="L6188">
        <v>94.055000000000007</v>
      </c>
      <c r="M6188">
        <v>35560.904999999999</v>
      </c>
      <c r="N6188">
        <v>1.9E-2</v>
      </c>
      <c r="O6188">
        <v>80.445999999999998</v>
      </c>
      <c r="P6188">
        <v>5.7210000000000001</v>
      </c>
      <c r="Q6188">
        <v>348.16199999999998</v>
      </c>
      <c r="R6188">
        <v>35474.718999999997</v>
      </c>
      <c r="S6188">
        <v>35126.557000000001</v>
      </c>
    </row>
    <row r="6189" spans="1:19" x14ac:dyDescent="0.3">
      <c r="A6189">
        <v>2021</v>
      </c>
      <c r="B6189">
        <v>9</v>
      </c>
      <c r="C6189">
        <v>15</v>
      </c>
      <c r="D6189">
        <v>20</v>
      </c>
      <c r="E6189">
        <v>33572.991000000002</v>
      </c>
      <c r="F6189">
        <v>829.94600000000003</v>
      </c>
      <c r="G6189">
        <v>93.361999999999995</v>
      </c>
      <c r="H6189">
        <v>99.281000000000006</v>
      </c>
      <c r="I6189">
        <v>165.87</v>
      </c>
      <c r="J6189">
        <v>3.3860000000000001</v>
      </c>
      <c r="K6189">
        <v>-91.804000000000002</v>
      </c>
      <c r="L6189">
        <v>93.875</v>
      </c>
      <c r="M6189">
        <v>34673.544999999998</v>
      </c>
      <c r="N6189">
        <v>0</v>
      </c>
      <c r="O6189">
        <v>77.504999999999995</v>
      </c>
      <c r="P6189">
        <v>7.7169999999999996</v>
      </c>
      <c r="Q6189">
        <v>311.81700000000001</v>
      </c>
      <c r="R6189">
        <v>34588.322999999997</v>
      </c>
      <c r="S6189">
        <v>34276.506000000001</v>
      </c>
    </row>
    <row r="6190" spans="1:19" x14ac:dyDescent="0.3">
      <c r="A6190">
        <v>2021</v>
      </c>
      <c r="B6190">
        <v>9</v>
      </c>
      <c r="C6190">
        <v>15</v>
      </c>
      <c r="D6190">
        <v>21</v>
      </c>
      <c r="E6190">
        <v>31194.041000000001</v>
      </c>
      <c r="F6190">
        <v>908.27200000000005</v>
      </c>
      <c r="G6190">
        <v>87.525999999999996</v>
      </c>
      <c r="H6190">
        <v>94.561000000000007</v>
      </c>
      <c r="I6190">
        <v>599.99599999999998</v>
      </c>
      <c r="J6190">
        <v>6.1710000000000003</v>
      </c>
      <c r="K6190">
        <v>-22.041</v>
      </c>
      <c r="L6190">
        <v>93.284000000000006</v>
      </c>
      <c r="M6190">
        <v>32874.284</v>
      </c>
      <c r="N6190">
        <v>0</v>
      </c>
      <c r="O6190">
        <v>0</v>
      </c>
      <c r="P6190">
        <v>2.8759999999999999</v>
      </c>
      <c r="Q6190">
        <v>283.83600000000001</v>
      </c>
      <c r="R6190">
        <v>32871.408000000003</v>
      </c>
      <c r="S6190">
        <v>32587.572</v>
      </c>
    </row>
    <row r="6191" spans="1:19" x14ac:dyDescent="0.3">
      <c r="A6191">
        <v>2021</v>
      </c>
      <c r="B6191">
        <v>9</v>
      </c>
      <c r="C6191">
        <v>15</v>
      </c>
      <c r="D6191">
        <v>22</v>
      </c>
      <c r="E6191">
        <v>28306.715</v>
      </c>
      <c r="F6191">
        <v>1057.3130000000001</v>
      </c>
      <c r="G6191">
        <v>80.548000000000002</v>
      </c>
      <c r="H6191">
        <v>89.155000000000001</v>
      </c>
      <c r="I6191">
        <v>669.53200000000004</v>
      </c>
      <c r="J6191">
        <v>5.7759999999999998</v>
      </c>
      <c r="K6191">
        <v>13.282999999999999</v>
      </c>
      <c r="L6191">
        <v>91.74</v>
      </c>
      <c r="M6191">
        <v>30233.513999999999</v>
      </c>
      <c r="N6191">
        <v>0</v>
      </c>
      <c r="O6191">
        <v>0</v>
      </c>
      <c r="P6191">
        <v>-11.648</v>
      </c>
      <c r="Q6191">
        <v>253.44300000000001</v>
      </c>
      <c r="R6191">
        <v>30245.161</v>
      </c>
      <c r="S6191">
        <v>29991.719000000001</v>
      </c>
    </row>
    <row r="6192" spans="1:19" x14ac:dyDescent="0.3">
      <c r="A6192">
        <v>2021</v>
      </c>
      <c r="B6192">
        <v>9</v>
      </c>
      <c r="C6192">
        <v>15</v>
      </c>
      <c r="D6192">
        <v>23</v>
      </c>
      <c r="E6192">
        <v>25274.578000000001</v>
      </c>
      <c r="F6192">
        <v>1220.4829999999999</v>
      </c>
      <c r="G6192">
        <v>72.929000000000002</v>
      </c>
      <c r="H6192">
        <v>83.947999999999993</v>
      </c>
      <c r="I6192">
        <v>1124.624</v>
      </c>
      <c r="J6192">
        <v>6.3360000000000003</v>
      </c>
      <c r="K6192">
        <v>33.164000000000001</v>
      </c>
      <c r="L6192">
        <v>89.516000000000005</v>
      </c>
      <c r="M6192">
        <v>27832.649000000001</v>
      </c>
      <c r="N6192">
        <v>0</v>
      </c>
      <c r="O6192">
        <v>0</v>
      </c>
      <c r="P6192">
        <v>-16.803999999999998</v>
      </c>
      <c r="Q6192">
        <v>217.85499999999999</v>
      </c>
      <c r="R6192">
        <v>27849.453000000001</v>
      </c>
      <c r="S6192">
        <v>27631.598000000002</v>
      </c>
    </row>
    <row r="6193" spans="1:19" x14ac:dyDescent="0.3">
      <c r="A6193">
        <v>2021</v>
      </c>
      <c r="B6193">
        <v>9</v>
      </c>
      <c r="C6193">
        <v>15</v>
      </c>
      <c r="D6193">
        <v>24</v>
      </c>
      <c r="E6193">
        <v>23224.762999999999</v>
      </c>
      <c r="F6193">
        <v>1436.7950000000001</v>
      </c>
      <c r="G6193">
        <v>66.382000000000005</v>
      </c>
      <c r="H6193">
        <v>79.73</v>
      </c>
      <c r="I6193">
        <v>999.05899999999997</v>
      </c>
      <c r="J6193">
        <v>6.2009999999999996</v>
      </c>
      <c r="K6193">
        <v>40.158999999999999</v>
      </c>
      <c r="L6193">
        <v>88.218999999999994</v>
      </c>
      <c r="M6193">
        <v>25874.925999999999</v>
      </c>
      <c r="N6193">
        <v>0</v>
      </c>
      <c r="O6193">
        <v>0</v>
      </c>
      <c r="P6193">
        <v>-23.99</v>
      </c>
      <c r="Q6193">
        <v>188.673</v>
      </c>
      <c r="R6193">
        <v>25898.917000000001</v>
      </c>
      <c r="S6193">
        <v>25710.242999999999</v>
      </c>
    </row>
    <row r="6194" spans="1:19" x14ac:dyDescent="0.3">
      <c r="A6194">
        <v>2021</v>
      </c>
      <c r="B6194">
        <v>9</v>
      </c>
      <c r="C6194">
        <v>16</v>
      </c>
      <c r="D6194">
        <v>1</v>
      </c>
      <c r="E6194">
        <v>21837.182000000001</v>
      </c>
      <c r="F6194">
        <v>1607.318</v>
      </c>
      <c r="G6194">
        <v>61.844000000000001</v>
      </c>
      <c r="H6194">
        <v>77.152000000000001</v>
      </c>
      <c r="I6194">
        <v>709.25599999999997</v>
      </c>
      <c r="J6194">
        <v>6.0380000000000003</v>
      </c>
      <c r="K6194">
        <v>34.487000000000002</v>
      </c>
      <c r="L6194">
        <v>87.438999999999993</v>
      </c>
      <c r="M6194">
        <v>24358.871999999999</v>
      </c>
      <c r="N6194">
        <v>0</v>
      </c>
      <c r="O6194">
        <v>0</v>
      </c>
      <c r="P6194">
        <v>-20.152000000000001</v>
      </c>
      <c r="Q6194">
        <v>165.006</v>
      </c>
      <c r="R6194">
        <v>24379.023000000001</v>
      </c>
      <c r="S6194">
        <v>24214.017</v>
      </c>
    </row>
    <row r="6195" spans="1:19" x14ac:dyDescent="0.3">
      <c r="A6195">
        <v>2021</v>
      </c>
      <c r="B6195">
        <v>9</v>
      </c>
      <c r="C6195">
        <v>16</v>
      </c>
      <c r="D6195">
        <v>2</v>
      </c>
      <c r="E6195">
        <v>21052.874</v>
      </c>
      <c r="F6195">
        <v>1681.7429999999999</v>
      </c>
      <c r="G6195">
        <v>59.869</v>
      </c>
      <c r="H6195">
        <v>74.251000000000005</v>
      </c>
      <c r="I6195">
        <v>424.76799999999997</v>
      </c>
      <c r="J6195">
        <v>5.9470000000000001</v>
      </c>
      <c r="K6195">
        <v>31.024000000000001</v>
      </c>
      <c r="L6195">
        <v>86.986000000000004</v>
      </c>
      <c r="M6195">
        <v>23357.594000000001</v>
      </c>
      <c r="N6195">
        <v>0</v>
      </c>
      <c r="O6195">
        <v>0</v>
      </c>
      <c r="P6195">
        <v>-14.465999999999999</v>
      </c>
      <c r="Q6195">
        <v>155.46799999999999</v>
      </c>
      <c r="R6195">
        <v>23372.06</v>
      </c>
      <c r="S6195">
        <v>23216.592000000001</v>
      </c>
    </row>
    <row r="6196" spans="1:19" x14ac:dyDescent="0.3">
      <c r="A6196">
        <v>2021</v>
      </c>
      <c r="B6196">
        <v>9</v>
      </c>
      <c r="C6196">
        <v>16</v>
      </c>
      <c r="D6196">
        <v>3</v>
      </c>
      <c r="E6196">
        <v>20627.855</v>
      </c>
      <c r="F6196">
        <v>1700.1110000000001</v>
      </c>
      <c r="G6196">
        <v>58.939</v>
      </c>
      <c r="H6196">
        <v>72.861999999999995</v>
      </c>
      <c r="I6196">
        <v>241.59299999999999</v>
      </c>
      <c r="J6196">
        <v>5.7679999999999998</v>
      </c>
      <c r="K6196">
        <v>27.977</v>
      </c>
      <c r="L6196">
        <v>86.757000000000005</v>
      </c>
      <c r="M6196">
        <v>22762.921999999999</v>
      </c>
      <c r="N6196">
        <v>0</v>
      </c>
      <c r="O6196">
        <v>0</v>
      </c>
      <c r="P6196">
        <v>-8.4139999999999997</v>
      </c>
      <c r="Q6196">
        <v>151.24100000000001</v>
      </c>
      <c r="R6196">
        <v>22771.335999999999</v>
      </c>
      <c r="S6196">
        <v>22620.095000000001</v>
      </c>
    </row>
    <row r="6197" spans="1:19" x14ac:dyDescent="0.3">
      <c r="A6197">
        <v>2021</v>
      </c>
      <c r="B6197">
        <v>9</v>
      </c>
      <c r="C6197">
        <v>16</v>
      </c>
      <c r="D6197">
        <v>4</v>
      </c>
      <c r="E6197">
        <v>20903.713</v>
      </c>
      <c r="F6197">
        <v>1672.9590000000001</v>
      </c>
      <c r="G6197">
        <v>58.061</v>
      </c>
      <c r="H6197">
        <v>71.466999999999999</v>
      </c>
      <c r="I6197">
        <v>121.383</v>
      </c>
      <c r="J6197">
        <v>4.4950000000000001</v>
      </c>
      <c r="K6197">
        <v>27.193000000000001</v>
      </c>
      <c r="L6197">
        <v>86.903999999999996</v>
      </c>
      <c r="M6197">
        <v>22888.114000000001</v>
      </c>
      <c r="N6197">
        <v>0</v>
      </c>
      <c r="O6197">
        <v>0</v>
      </c>
      <c r="P6197">
        <v>-5.6689999999999996</v>
      </c>
      <c r="Q6197">
        <v>152.619</v>
      </c>
      <c r="R6197">
        <v>22893.781999999999</v>
      </c>
      <c r="S6197">
        <v>22741.163</v>
      </c>
    </row>
    <row r="6198" spans="1:19" x14ac:dyDescent="0.3">
      <c r="A6198">
        <v>2021</v>
      </c>
      <c r="B6198">
        <v>9</v>
      </c>
      <c r="C6198">
        <v>16</v>
      </c>
      <c r="D6198">
        <v>5</v>
      </c>
      <c r="E6198">
        <v>21898.350999999999</v>
      </c>
      <c r="F6198">
        <v>1506.3689999999999</v>
      </c>
      <c r="G6198">
        <v>58.93</v>
      </c>
      <c r="H6198">
        <v>70.802999999999997</v>
      </c>
      <c r="I6198">
        <v>84.954999999999998</v>
      </c>
      <c r="J6198">
        <v>2.8220000000000001</v>
      </c>
      <c r="K6198">
        <v>12.474</v>
      </c>
      <c r="L6198">
        <v>87.462000000000003</v>
      </c>
      <c r="M6198">
        <v>23663.236000000001</v>
      </c>
      <c r="N6198">
        <v>0</v>
      </c>
      <c r="O6198">
        <v>0</v>
      </c>
      <c r="P6198">
        <v>-6.3710000000000004</v>
      </c>
      <c r="Q6198">
        <v>164.01</v>
      </c>
      <c r="R6198">
        <v>23669.607</v>
      </c>
      <c r="S6198">
        <v>23505.597000000002</v>
      </c>
    </row>
    <row r="6199" spans="1:19" x14ac:dyDescent="0.3">
      <c r="A6199">
        <v>2021</v>
      </c>
      <c r="B6199">
        <v>9</v>
      </c>
      <c r="C6199">
        <v>16</v>
      </c>
      <c r="D6199">
        <v>6</v>
      </c>
      <c r="E6199">
        <v>23614.634999999998</v>
      </c>
      <c r="F6199">
        <v>1285.527</v>
      </c>
      <c r="G6199">
        <v>61.063000000000002</v>
      </c>
      <c r="H6199">
        <v>70.438999999999993</v>
      </c>
      <c r="I6199">
        <v>149.79499999999999</v>
      </c>
      <c r="J6199">
        <v>3.399</v>
      </c>
      <c r="K6199">
        <v>6.3650000000000002</v>
      </c>
      <c r="L6199">
        <v>88.436999999999998</v>
      </c>
      <c r="M6199">
        <v>25218.597000000002</v>
      </c>
      <c r="N6199">
        <v>2.1589999999999998</v>
      </c>
      <c r="O6199">
        <v>0</v>
      </c>
      <c r="P6199">
        <v>-1.9990000000000001</v>
      </c>
      <c r="Q6199">
        <v>186.376</v>
      </c>
      <c r="R6199">
        <v>25218.437000000002</v>
      </c>
      <c r="S6199">
        <v>25032.061000000002</v>
      </c>
    </row>
    <row r="6200" spans="1:19" x14ac:dyDescent="0.3">
      <c r="A6200">
        <v>2021</v>
      </c>
      <c r="B6200">
        <v>9</v>
      </c>
      <c r="C6200">
        <v>16</v>
      </c>
      <c r="D6200">
        <v>7</v>
      </c>
      <c r="E6200">
        <v>24885.906999999999</v>
      </c>
      <c r="F6200">
        <v>1165.8720000000001</v>
      </c>
      <c r="G6200">
        <v>63.396999999999998</v>
      </c>
      <c r="H6200">
        <v>70.903000000000006</v>
      </c>
      <c r="I6200">
        <v>294.92899999999997</v>
      </c>
      <c r="J6200">
        <v>4.1639999999999997</v>
      </c>
      <c r="K6200">
        <v>14.859</v>
      </c>
      <c r="L6200">
        <v>89.201999999999998</v>
      </c>
      <c r="M6200">
        <v>26525.835999999999</v>
      </c>
      <c r="N6200">
        <v>602.64599999999996</v>
      </c>
      <c r="O6200">
        <v>-0.14699999999999999</v>
      </c>
      <c r="P6200">
        <v>-0.75800000000000001</v>
      </c>
      <c r="Q6200">
        <v>219.63900000000001</v>
      </c>
      <c r="R6200">
        <v>25924.095000000001</v>
      </c>
      <c r="S6200">
        <v>25704.456999999999</v>
      </c>
    </row>
    <row r="6201" spans="1:19" x14ac:dyDescent="0.3">
      <c r="A6201">
        <v>2021</v>
      </c>
      <c r="B6201">
        <v>9</v>
      </c>
      <c r="C6201">
        <v>16</v>
      </c>
      <c r="D6201">
        <v>8</v>
      </c>
      <c r="E6201">
        <v>26646.677</v>
      </c>
      <c r="F6201">
        <v>1126.7639999999999</v>
      </c>
      <c r="G6201">
        <v>65.381</v>
      </c>
      <c r="H6201">
        <v>76.8</v>
      </c>
      <c r="I6201">
        <v>488.18</v>
      </c>
      <c r="J6201">
        <v>4.9000000000000004</v>
      </c>
      <c r="K6201">
        <v>10.798</v>
      </c>
      <c r="L6201">
        <v>90.47</v>
      </c>
      <c r="M6201">
        <v>28444.588</v>
      </c>
      <c r="N6201">
        <v>3025.8960000000002</v>
      </c>
      <c r="O6201">
        <v>-32.012</v>
      </c>
      <c r="P6201">
        <v>4.1000000000000002E-2</v>
      </c>
      <c r="Q6201">
        <v>260.38799999999998</v>
      </c>
      <c r="R6201">
        <v>25450.664000000001</v>
      </c>
      <c r="S6201">
        <v>25190.276000000002</v>
      </c>
    </row>
    <row r="6202" spans="1:19" x14ac:dyDescent="0.3">
      <c r="A6202">
        <v>2021</v>
      </c>
      <c r="B6202">
        <v>9</v>
      </c>
      <c r="C6202">
        <v>16</v>
      </c>
      <c r="D6202">
        <v>9</v>
      </c>
      <c r="E6202">
        <v>28304.370999999999</v>
      </c>
      <c r="F6202">
        <v>1077.816</v>
      </c>
      <c r="G6202">
        <v>69.875</v>
      </c>
      <c r="H6202">
        <v>80.980999999999995</v>
      </c>
      <c r="I6202">
        <v>601.69799999999998</v>
      </c>
      <c r="J6202">
        <v>5.4370000000000003</v>
      </c>
      <c r="K6202">
        <v>11.493</v>
      </c>
      <c r="L6202">
        <v>91.658000000000001</v>
      </c>
      <c r="M6202">
        <v>30173.453000000001</v>
      </c>
      <c r="N6202">
        <v>5515.91</v>
      </c>
      <c r="O6202">
        <v>-81.516999999999996</v>
      </c>
      <c r="P6202">
        <v>1.0940000000000001</v>
      </c>
      <c r="Q6202">
        <v>295.75700000000001</v>
      </c>
      <c r="R6202">
        <v>24737.965</v>
      </c>
      <c r="S6202">
        <v>24442.207999999999</v>
      </c>
    </row>
    <row r="6203" spans="1:19" x14ac:dyDescent="0.3">
      <c r="A6203">
        <v>2021</v>
      </c>
      <c r="B6203">
        <v>9</v>
      </c>
      <c r="C6203">
        <v>16</v>
      </c>
      <c r="D6203">
        <v>10</v>
      </c>
      <c r="E6203">
        <v>29740.582999999999</v>
      </c>
      <c r="F6203">
        <v>1020.477</v>
      </c>
      <c r="G6203">
        <v>74.658000000000001</v>
      </c>
      <c r="H6203">
        <v>85.748000000000005</v>
      </c>
      <c r="I6203">
        <v>568.28399999999999</v>
      </c>
      <c r="J6203">
        <v>5.7370000000000001</v>
      </c>
      <c r="K6203">
        <v>19.567</v>
      </c>
      <c r="L6203">
        <v>92.646000000000001</v>
      </c>
      <c r="M6203">
        <v>31533.043000000001</v>
      </c>
      <c r="N6203">
        <v>7516.1729999999998</v>
      </c>
      <c r="O6203">
        <v>-106.73</v>
      </c>
      <c r="P6203">
        <v>1.337</v>
      </c>
      <c r="Q6203">
        <v>323.05500000000001</v>
      </c>
      <c r="R6203">
        <v>24122.262999999999</v>
      </c>
      <c r="S6203">
        <v>23799.207999999999</v>
      </c>
    </row>
    <row r="6204" spans="1:19" x14ac:dyDescent="0.3">
      <c r="A6204">
        <v>2021</v>
      </c>
      <c r="B6204">
        <v>9</v>
      </c>
      <c r="C6204">
        <v>16</v>
      </c>
      <c r="D6204">
        <v>11</v>
      </c>
      <c r="E6204">
        <v>30727.4</v>
      </c>
      <c r="F6204">
        <v>974.23299999999995</v>
      </c>
      <c r="G6204">
        <v>76.545000000000002</v>
      </c>
      <c r="H6204">
        <v>90.92</v>
      </c>
      <c r="I6204">
        <v>483.69600000000003</v>
      </c>
      <c r="J6204">
        <v>5.8719999999999999</v>
      </c>
      <c r="K6204">
        <v>21.626000000000001</v>
      </c>
      <c r="L6204">
        <v>93.085999999999999</v>
      </c>
      <c r="M6204">
        <v>32396.832999999999</v>
      </c>
      <c r="N6204">
        <v>8805.277</v>
      </c>
      <c r="O6204">
        <v>-57.759</v>
      </c>
      <c r="P6204">
        <v>1.9790000000000001</v>
      </c>
      <c r="Q6204">
        <v>347.28300000000002</v>
      </c>
      <c r="R6204">
        <v>23647.335999999999</v>
      </c>
      <c r="S6204">
        <v>23300.053</v>
      </c>
    </row>
    <row r="6205" spans="1:19" x14ac:dyDescent="0.3">
      <c r="A6205">
        <v>2021</v>
      </c>
      <c r="B6205">
        <v>9</v>
      </c>
      <c r="C6205">
        <v>16</v>
      </c>
      <c r="D6205">
        <v>12</v>
      </c>
      <c r="E6205">
        <v>31420.447</v>
      </c>
      <c r="F6205">
        <v>887.39200000000005</v>
      </c>
      <c r="G6205">
        <v>81.653999999999996</v>
      </c>
      <c r="H6205">
        <v>95.95</v>
      </c>
      <c r="I6205">
        <v>447.51600000000002</v>
      </c>
      <c r="J6205">
        <v>5.8419999999999996</v>
      </c>
      <c r="K6205">
        <v>12.441000000000001</v>
      </c>
      <c r="L6205">
        <v>93.320999999999998</v>
      </c>
      <c r="M6205">
        <v>32962.909</v>
      </c>
      <c r="N6205">
        <v>9415.366</v>
      </c>
      <c r="O6205">
        <v>-18.675000000000001</v>
      </c>
      <c r="P6205">
        <v>4.9820000000000002</v>
      </c>
      <c r="Q6205">
        <v>366.15699999999998</v>
      </c>
      <c r="R6205">
        <v>23561.236000000001</v>
      </c>
      <c r="S6205">
        <v>23195.079000000002</v>
      </c>
    </row>
    <row r="6206" spans="1:19" x14ac:dyDescent="0.3">
      <c r="A6206">
        <v>2021</v>
      </c>
      <c r="B6206">
        <v>9</v>
      </c>
      <c r="C6206">
        <v>16</v>
      </c>
      <c r="D6206">
        <v>13</v>
      </c>
      <c r="E6206">
        <v>32298.629000000001</v>
      </c>
      <c r="F6206">
        <v>805.36199999999997</v>
      </c>
      <c r="G6206">
        <v>86.894000000000005</v>
      </c>
      <c r="H6206">
        <v>99.905000000000001</v>
      </c>
      <c r="I6206">
        <v>423.50099999999998</v>
      </c>
      <c r="J6206">
        <v>5.7359999999999998</v>
      </c>
      <c r="K6206">
        <v>10.893000000000001</v>
      </c>
      <c r="L6206">
        <v>93.581999999999994</v>
      </c>
      <c r="M6206">
        <v>33737.608999999997</v>
      </c>
      <c r="N6206">
        <v>9329.56</v>
      </c>
      <c r="O6206">
        <v>-4.476</v>
      </c>
      <c r="P6206">
        <v>5.5819999999999999</v>
      </c>
      <c r="Q6206">
        <v>385.47500000000002</v>
      </c>
      <c r="R6206">
        <v>24406.942999999999</v>
      </c>
      <c r="S6206">
        <v>24021.467000000001</v>
      </c>
    </row>
    <row r="6207" spans="1:19" x14ac:dyDescent="0.3">
      <c r="A6207">
        <v>2021</v>
      </c>
      <c r="B6207">
        <v>9</v>
      </c>
      <c r="C6207">
        <v>16</v>
      </c>
      <c r="D6207">
        <v>14</v>
      </c>
      <c r="E6207">
        <v>33080.839</v>
      </c>
      <c r="F6207">
        <v>758.27800000000002</v>
      </c>
      <c r="G6207">
        <v>91.186000000000007</v>
      </c>
      <c r="H6207">
        <v>105.021</v>
      </c>
      <c r="I6207">
        <v>351.24599999999998</v>
      </c>
      <c r="J6207">
        <v>5.0949999999999998</v>
      </c>
      <c r="K6207">
        <v>-4.32</v>
      </c>
      <c r="L6207">
        <v>93.751000000000005</v>
      </c>
      <c r="M6207">
        <v>34389.909</v>
      </c>
      <c r="N6207">
        <v>8680.2279999999992</v>
      </c>
      <c r="O6207">
        <v>-2.5920000000000001</v>
      </c>
      <c r="P6207">
        <v>3.0750000000000002</v>
      </c>
      <c r="Q6207">
        <v>401.91500000000002</v>
      </c>
      <c r="R6207">
        <v>25709.198</v>
      </c>
      <c r="S6207">
        <v>25307.281999999999</v>
      </c>
    </row>
    <row r="6208" spans="1:19" x14ac:dyDescent="0.3">
      <c r="A6208">
        <v>2021</v>
      </c>
      <c r="B6208">
        <v>9</v>
      </c>
      <c r="C6208">
        <v>16</v>
      </c>
      <c r="D6208">
        <v>15</v>
      </c>
      <c r="E6208">
        <v>33528.495999999999</v>
      </c>
      <c r="F6208">
        <v>739.577</v>
      </c>
      <c r="G6208">
        <v>94.53</v>
      </c>
      <c r="H6208">
        <v>107.509</v>
      </c>
      <c r="I6208">
        <v>284.096</v>
      </c>
      <c r="J6208">
        <v>4.0839999999999996</v>
      </c>
      <c r="K6208">
        <v>-8.2040000000000006</v>
      </c>
      <c r="L6208">
        <v>93.852999999999994</v>
      </c>
      <c r="M6208">
        <v>34749.411</v>
      </c>
      <c r="N6208">
        <v>7283.8779999999997</v>
      </c>
      <c r="O6208">
        <v>-0.70799999999999996</v>
      </c>
      <c r="P6208">
        <v>5.4569999999999999</v>
      </c>
      <c r="Q6208">
        <v>410.09500000000003</v>
      </c>
      <c r="R6208">
        <v>27460.784</v>
      </c>
      <c r="S6208">
        <v>27050.688999999998</v>
      </c>
    </row>
    <row r="6209" spans="1:19" x14ac:dyDescent="0.3">
      <c r="A6209">
        <v>2021</v>
      </c>
      <c r="B6209">
        <v>9</v>
      </c>
      <c r="C6209">
        <v>16</v>
      </c>
      <c r="D6209">
        <v>16</v>
      </c>
      <c r="E6209">
        <v>33544.053999999996</v>
      </c>
      <c r="F6209">
        <v>705.43600000000004</v>
      </c>
      <c r="G6209">
        <v>96.978999999999999</v>
      </c>
      <c r="H6209">
        <v>111.31</v>
      </c>
      <c r="I6209">
        <v>91.177000000000007</v>
      </c>
      <c r="J6209">
        <v>1.821</v>
      </c>
      <c r="K6209">
        <v>-51.692</v>
      </c>
      <c r="L6209">
        <v>93.884</v>
      </c>
      <c r="M6209">
        <v>34495.989000000001</v>
      </c>
      <c r="N6209">
        <v>5170.4489999999996</v>
      </c>
      <c r="O6209">
        <v>1.835</v>
      </c>
      <c r="P6209">
        <v>7.9450000000000003</v>
      </c>
      <c r="Q6209">
        <v>412.024</v>
      </c>
      <c r="R6209">
        <v>29315.759999999998</v>
      </c>
      <c r="S6209">
        <v>28903.736000000001</v>
      </c>
    </row>
    <row r="6210" spans="1:19" x14ac:dyDescent="0.3">
      <c r="A6210">
        <v>2021</v>
      </c>
      <c r="B6210">
        <v>9</v>
      </c>
      <c r="C6210">
        <v>16</v>
      </c>
      <c r="D6210">
        <v>17</v>
      </c>
      <c r="E6210">
        <v>32631.769</v>
      </c>
      <c r="F6210">
        <v>701.83500000000004</v>
      </c>
      <c r="G6210">
        <v>97.4</v>
      </c>
      <c r="H6210">
        <v>109.809</v>
      </c>
      <c r="I6210">
        <v>98.588999999999999</v>
      </c>
      <c r="J6210">
        <v>2.069</v>
      </c>
      <c r="K6210">
        <v>-74.878</v>
      </c>
      <c r="L6210">
        <v>93.733000000000004</v>
      </c>
      <c r="M6210">
        <v>33562.925999999999</v>
      </c>
      <c r="N6210">
        <v>2526.4540000000002</v>
      </c>
      <c r="O6210">
        <v>28.745000000000001</v>
      </c>
      <c r="P6210">
        <v>9.6959999999999997</v>
      </c>
      <c r="Q6210">
        <v>403.97</v>
      </c>
      <c r="R6210">
        <v>30998.030999999999</v>
      </c>
      <c r="S6210">
        <v>30594.061000000002</v>
      </c>
    </row>
    <row r="6211" spans="1:19" x14ac:dyDescent="0.3">
      <c r="A6211">
        <v>2021</v>
      </c>
      <c r="B6211">
        <v>9</v>
      </c>
      <c r="C6211">
        <v>16</v>
      </c>
      <c r="D6211">
        <v>18</v>
      </c>
      <c r="E6211">
        <v>31542.739000000001</v>
      </c>
      <c r="F6211">
        <v>736.18299999999999</v>
      </c>
      <c r="G6211">
        <v>97.215999999999994</v>
      </c>
      <c r="H6211">
        <v>104.015</v>
      </c>
      <c r="I6211">
        <v>124.655</v>
      </c>
      <c r="J6211">
        <v>2.0009999999999999</v>
      </c>
      <c r="K6211">
        <v>-73.572999999999993</v>
      </c>
      <c r="L6211">
        <v>93.478999999999999</v>
      </c>
      <c r="M6211">
        <v>32529.499</v>
      </c>
      <c r="N6211">
        <v>321.37299999999999</v>
      </c>
      <c r="O6211">
        <v>77.106999999999999</v>
      </c>
      <c r="P6211">
        <v>0.92800000000000005</v>
      </c>
      <c r="Q6211">
        <v>376.56900000000002</v>
      </c>
      <c r="R6211">
        <v>32130.09</v>
      </c>
      <c r="S6211">
        <v>31753.521000000001</v>
      </c>
    </row>
    <row r="6212" spans="1:19" x14ac:dyDescent="0.3">
      <c r="A6212">
        <v>2021</v>
      </c>
      <c r="B6212">
        <v>9</v>
      </c>
      <c r="C6212">
        <v>16</v>
      </c>
      <c r="D6212">
        <v>19</v>
      </c>
      <c r="E6212">
        <v>31942.17</v>
      </c>
      <c r="F6212">
        <v>769.66300000000001</v>
      </c>
      <c r="G6212">
        <v>92.686999999999998</v>
      </c>
      <c r="H6212">
        <v>98.79</v>
      </c>
      <c r="I6212">
        <v>137.489</v>
      </c>
      <c r="J6212">
        <v>1.8859999999999999</v>
      </c>
      <c r="K6212">
        <v>-76.039000000000001</v>
      </c>
      <c r="L6212">
        <v>93.555999999999997</v>
      </c>
      <c r="M6212">
        <v>32967.514999999999</v>
      </c>
      <c r="N6212">
        <v>1.9E-2</v>
      </c>
      <c r="O6212">
        <v>80.445999999999998</v>
      </c>
      <c r="P6212">
        <v>5.7210000000000001</v>
      </c>
      <c r="Q6212">
        <v>338.21699999999998</v>
      </c>
      <c r="R6212">
        <v>32881.328999999998</v>
      </c>
      <c r="S6212">
        <v>32543.112000000001</v>
      </c>
    </row>
    <row r="6213" spans="1:19" x14ac:dyDescent="0.3">
      <c r="A6213">
        <v>2021</v>
      </c>
      <c r="B6213">
        <v>9</v>
      </c>
      <c r="C6213">
        <v>16</v>
      </c>
      <c r="D6213">
        <v>20</v>
      </c>
      <c r="E6213">
        <v>31465.803</v>
      </c>
      <c r="F6213">
        <v>829.94600000000003</v>
      </c>
      <c r="G6213">
        <v>89.369</v>
      </c>
      <c r="H6213">
        <v>97.147999999999996</v>
      </c>
      <c r="I6213">
        <v>165.87</v>
      </c>
      <c r="J6213">
        <v>3.3860000000000001</v>
      </c>
      <c r="K6213">
        <v>-81.561999999999998</v>
      </c>
      <c r="L6213">
        <v>93.456999999999994</v>
      </c>
      <c r="M6213">
        <v>32574.047999999999</v>
      </c>
      <c r="N6213">
        <v>0</v>
      </c>
      <c r="O6213">
        <v>77.504999999999995</v>
      </c>
      <c r="P6213">
        <v>7.7169999999999996</v>
      </c>
      <c r="Q6213">
        <v>302.20100000000002</v>
      </c>
      <c r="R6213">
        <v>32488.825000000001</v>
      </c>
      <c r="S6213">
        <v>32186.624</v>
      </c>
    </row>
    <row r="6214" spans="1:19" x14ac:dyDescent="0.3">
      <c r="A6214">
        <v>2021</v>
      </c>
      <c r="B6214">
        <v>9</v>
      </c>
      <c r="C6214">
        <v>16</v>
      </c>
      <c r="D6214">
        <v>21</v>
      </c>
      <c r="E6214">
        <v>29550.754000000001</v>
      </c>
      <c r="F6214">
        <v>908.27200000000005</v>
      </c>
      <c r="G6214">
        <v>83.093000000000004</v>
      </c>
      <c r="H6214">
        <v>92.998000000000005</v>
      </c>
      <c r="I6214">
        <v>599.99599999999998</v>
      </c>
      <c r="J6214">
        <v>6.1710000000000003</v>
      </c>
      <c r="K6214">
        <v>-20.248999999999999</v>
      </c>
      <c r="L6214">
        <v>92.747</v>
      </c>
      <c r="M6214">
        <v>31230.687999999998</v>
      </c>
      <c r="N6214">
        <v>0</v>
      </c>
      <c r="O6214">
        <v>0</v>
      </c>
      <c r="P6214">
        <v>2.8759999999999999</v>
      </c>
      <c r="Q6214">
        <v>275.22899999999998</v>
      </c>
      <c r="R6214">
        <v>31227.812999999998</v>
      </c>
      <c r="S6214">
        <v>30952.582999999999</v>
      </c>
    </row>
    <row r="6215" spans="1:19" x14ac:dyDescent="0.3">
      <c r="A6215">
        <v>2021</v>
      </c>
      <c r="B6215">
        <v>9</v>
      </c>
      <c r="C6215">
        <v>16</v>
      </c>
      <c r="D6215">
        <v>22</v>
      </c>
      <c r="E6215">
        <v>26895.948</v>
      </c>
      <c r="F6215">
        <v>1057.3130000000001</v>
      </c>
      <c r="G6215">
        <v>77.134</v>
      </c>
      <c r="H6215">
        <v>87.852999999999994</v>
      </c>
      <c r="I6215">
        <v>669.53200000000004</v>
      </c>
      <c r="J6215">
        <v>5.7759999999999998</v>
      </c>
      <c r="K6215">
        <v>12.254</v>
      </c>
      <c r="L6215">
        <v>90.658000000000001</v>
      </c>
      <c r="M6215">
        <v>28819.332999999999</v>
      </c>
      <c r="N6215">
        <v>0</v>
      </c>
      <c r="O6215">
        <v>0</v>
      </c>
      <c r="P6215">
        <v>-11.648</v>
      </c>
      <c r="Q6215">
        <v>246.97200000000001</v>
      </c>
      <c r="R6215">
        <v>28830.98</v>
      </c>
      <c r="S6215">
        <v>28584.008000000002</v>
      </c>
    </row>
    <row r="6216" spans="1:19" x14ac:dyDescent="0.3">
      <c r="A6216">
        <v>2021</v>
      </c>
      <c r="B6216">
        <v>9</v>
      </c>
      <c r="C6216">
        <v>16</v>
      </c>
      <c r="D6216">
        <v>23</v>
      </c>
      <c r="E6216">
        <v>24282.76</v>
      </c>
      <c r="F6216">
        <v>1220.4829999999999</v>
      </c>
      <c r="G6216">
        <v>70.216999999999999</v>
      </c>
      <c r="H6216">
        <v>83.034000000000006</v>
      </c>
      <c r="I6216">
        <v>1124.624</v>
      </c>
      <c r="J6216">
        <v>6.3360000000000003</v>
      </c>
      <c r="K6216">
        <v>30.399000000000001</v>
      </c>
      <c r="L6216">
        <v>88.807000000000002</v>
      </c>
      <c r="M6216">
        <v>26836.442999999999</v>
      </c>
      <c r="N6216">
        <v>0</v>
      </c>
      <c r="O6216">
        <v>0</v>
      </c>
      <c r="P6216">
        <v>-16.803999999999998</v>
      </c>
      <c r="Q6216">
        <v>212.904</v>
      </c>
      <c r="R6216">
        <v>26853.246999999999</v>
      </c>
      <c r="S6216">
        <v>26640.343000000001</v>
      </c>
    </row>
    <row r="6217" spans="1:19" x14ac:dyDescent="0.3">
      <c r="A6217">
        <v>2021</v>
      </c>
      <c r="B6217">
        <v>9</v>
      </c>
      <c r="C6217">
        <v>16</v>
      </c>
      <c r="D6217">
        <v>24</v>
      </c>
      <c r="E6217">
        <v>22479.285</v>
      </c>
      <c r="F6217">
        <v>1436.7950000000001</v>
      </c>
      <c r="G6217">
        <v>63.968000000000004</v>
      </c>
      <c r="H6217">
        <v>79.186000000000007</v>
      </c>
      <c r="I6217">
        <v>999.05899999999997</v>
      </c>
      <c r="J6217">
        <v>6.2009999999999996</v>
      </c>
      <c r="K6217">
        <v>35.963000000000001</v>
      </c>
      <c r="L6217">
        <v>87.757999999999996</v>
      </c>
      <c r="M6217">
        <v>25124.246999999999</v>
      </c>
      <c r="N6217">
        <v>0</v>
      </c>
      <c r="O6217">
        <v>0</v>
      </c>
      <c r="P6217">
        <v>-23.99</v>
      </c>
      <c r="Q6217">
        <v>184.62299999999999</v>
      </c>
      <c r="R6217">
        <v>25148.237000000001</v>
      </c>
      <c r="S6217">
        <v>24963.614000000001</v>
      </c>
    </row>
    <row r="6218" spans="1:19" x14ac:dyDescent="0.3">
      <c r="A6218">
        <v>2021</v>
      </c>
      <c r="B6218">
        <v>9</v>
      </c>
      <c r="C6218">
        <v>17</v>
      </c>
      <c r="D6218">
        <v>1</v>
      </c>
      <c r="E6218">
        <v>21163.899000000001</v>
      </c>
      <c r="F6218">
        <v>1607.318</v>
      </c>
      <c r="G6218">
        <v>65.337000000000003</v>
      </c>
      <c r="H6218">
        <v>76.650999999999996</v>
      </c>
      <c r="I6218">
        <v>709.25599999999997</v>
      </c>
      <c r="J6218">
        <v>6.0380000000000003</v>
      </c>
      <c r="K6218">
        <v>33.613999999999997</v>
      </c>
      <c r="L6218">
        <v>87.046999999999997</v>
      </c>
      <c r="M6218">
        <v>23683.824000000001</v>
      </c>
      <c r="N6218">
        <v>0</v>
      </c>
      <c r="O6218">
        <v>0</v>
      </c>
      <c r="P6218">
        <v>-20.152000000000001</v>
      </c>
      <c r="Q6218">
        <v>169.56200000000001</v>
      </c>
      <c r="R6218">
        <v>23703.975999999999</v>
      </c>
      <c r="S6218">
        <v>23534.414000000001</v>
      </c>
    </row>
    <row r="6219" spans="1:19" x14ac:dyDescent="0.3">
      <c r="A6219">
        <v>2021</v>
      </c>
      <c r="B6219">
        <v>9</v>
      </c>
      <c r="C6219">
        <v>17</v>
      </c>
      <c r="D6219">
        <v>2</v>
      </c>
      <c r="E6219">
        <v>20551.641</v>
      </c>
      <c r="F6219">
        <v>1681.7429999999999</v>
      </c>
      <c r="G6219">
        <v>62.37</v>
      </c>
      <c r="H6219">
        <v>73.91</v>
      </c>
      <c r="I6219">
        <v>424.76799999999997</v>
      </c>
      <c r="J6219">
        <v>5.9470000000000001</v>
      </c>
      <c r="K6219">
        <v>29.277000000000001</v>
      </c>
      <c r="L6219">
        <v>86.724000000000004</v>
      </c>
      <c r="M6219">
        <v>22854.008999999998</v>
      </c>
      <c r="N6219">
        <v>0</v>
      </c>
      <c r="O6219">
        <v>0</v>
      </c>
      <c r="P6219">
        <v>-14.465999999999999</v>
      </c>
      <c r="Q6219">
        <v>159.797</v>
      </c>
      <c r="R6219">
        <v>22868.474999999999</v>
      </c>
      <c r="S6219">
        <v>22708.679</v>
      </c>
    </row>
    <row r="6220" spans="1:19" x14ac:dyDescent="0.3">
      <c r="A6220">
        <v>2021</v>
      </c>
      <c r="B6220">
        <v>9</v>
      </c>
      <c r="C6220">
        <v>17</v>
      </c>
      <c r="D6220">
        <v>3</v>
      </c>
      <c r="E6220">
        <v>20253.521000000001</v>
      </c>
      <c r="F6220">
        <v>1700.1110000000001</v>
      </c>
      <c r="G6220">
        <v>61.158999999999999</v>
      </c>
      <c r="H6220">
        <v>72.632000000000005</v>
      </c>
      <c r="I6220">
        <v>241.59299999999999</v>
      </c>
      <c r="J6220">
        <v>5.7679999999999998</v>
      </c>
      <c r="K6220">
        <v>26.242000000000001</v>
      </c>
      <c r="L6220">
        <v>86.56</v>
      </c>
      <c r="M6220">
        <v>22386.425999999999</v>
      </c>
      <c r="N6220">
        <v>0</v>
      </c>
      <c r="O6220">
        <v>0</v>
      </c>
      <c r="P6220">
        <v>-8.4139999999999997</v>
      </c>
      <c r="Q6220">
        <v>154.60300000000001</v>
      </c>
      <c r="R6220">
        <v>22394.84</v>
      </c>
      <c r="S6220">
        <v>22240.238000000001</v>
      </c>
    </row>
    <row r="6221" spans="1:19" x14ac:dyDescent="0.3">
      <c r="A6221">
        <v>2021</v>
      </c>
      <c r="B6221">
        <v>9</v>
      </c>
      <c r="C6221">
        <v>17</v>
      </c>
      <c r="D6221">
        <v>4</v>
      </c>
      <c r="E6221">
        <v>20572.757000000001</v>
      </c>
      <c r="F6221">
        <v>1672.9590000000001</v>
      </c>
      <c r="G6221">
        <v>60.658999999999999</v>
      </c>
      <c r="H6221">
        <v>71.277000000000001</v>
      </c>
      <c r="I6221">
        <v>121.383</v>
      </c>
      <c r="J6221">
        <v>4.4950000000000001</v>
      </c>
      <c r="K6221">
        <v>25.619</v>
      </c>
      <c r="L6221">
        <v>86.742000000000004</v>
      </c>
      <c r="M6221">
        <v>22555.231</v>
      </c>
      <c r="N6221">
        <v>0</v>
      </c>
      <c r="O6221">
        <v>0</v>
      </c>
      <c r="P6221">
        <v>-5.6689999999999996</v>
      </c>
      <c r="Q6221">
        <v>155.28899999999999</v>
      </c>
      <c r="R6221">
        <v>22560.9</v>
      </c>
      <c r="S6221">
        <v>22405.611000000001</v>
      </c>
    </row>
    <row r="6222" spans="1:19" x14ac:dyDescent="0.3">
      <c r="A6222">
        <v>2021</v>
      </c>
      <c r="B6222">
        <v>9</v>
      </c>
      <c r="C6222">
        <v>17</v>
      </c>
      <c r="D6222">
        <v>5</v>
      </c>
      <c r="E6222">
        <v>21694.121999999999</v>
      </c>
      <c r="F6222">
        <v>1506.3689999999999</v>
      </c>
      <c r="G6222">
        <v>60.975000000000001</v>
      </c>
      <c r="H6222">
        <v>70.715000000000003</v>
      </c>
      <c r="I6222">
        <v>84.954999999999998</v>
      </c>
      <c r="J6222">
        <v>2.8220000000000001</v>
      </c>
      <c r="K6222">
        <v>11.731999999999999</v>
      </c>
      <c r="L6222">
        <v>87.361000000000004</v>
      </c>
      <c r="M6222">
        <v>23458.076000000001</v>
      </c>
      <c r="N6222">
        <v>0</v>
      </c>
      <c r="O6222">
        <v>0</v>
      </c>
      <c r="P6222">
        <v>-6.3710000000000004</v>
      </c>
      <c r="Q6222">
        <v>166.27199999999999</v>
      </c>
      <c r="R6222">
        <v>23464.447</v>
      </c>
      <c r="S6222">
        <v>23298.174999999999</v>
      </c>
    </row>
    <row r="6223" spans="1:19" x14ac:dyDescent="0.3">
      <c r="A6223">
        <v>2021</v>
      </c>
      <c r="B6223">
        <v>9</v>
      </c>
      <c r="C6223">
        <v>17</v>
      </c>
      <c r="D6223">
        <v>6</v>
      </c>
      <c r="E6223">
        <v>23780.994999999999</v>
      </c>
      <c r="F6223">
        <v>1285.527</v>
      </c>
      <c r="G6223">
        <v>62.511000000000003</v>
      </c>
      <c r="H6223">
        <v>70.569000000000003</v>
      </c>
      <c r="I6223">
        <v>149.79499999999999</v>
      </c>
      <c r="J6223">
        <v>3.399</v>
      </c>
      <c r="K6223">
        <v>5.9260000000000002</v>
      </c>
      <c r="L6223">
        <v>88.572000000000003</v>
      </c>
      <c r="M6223">
        <v>25384.784</v>
      </c>
      <c r="N6223">
        <v>2.1589999999999998</v>
      </c>
      <c r="O6223">
        <v>0</v>
      </c>
      <c r="P6223">
        <v>-1.9990000000000001</v>
      </c>
      <c r="Q6223">
        <v>188.64699999999999</v>
      </c>
      <c r="R6223">
        <v>25384.624</v>
      </c>
      <c r="S6223">
        <v>25195.976999999999</v>
      </c>
    </row>
    <row r="6224" spans="1:19" x14ac:dyDescent="0.3">
      <c r="A6224">
        <v>2021</v>
      </c>
      <c r="B6224">
        <v>9</v>
      </c>
      <c r="C6224">
        <v>17</v>
      </c>
      <c r="D6224">
        <v>7</v>
      </c>
      <c r="E6224">
        <v>25173.724999999999</v>
      </c>
      <c r="F6224">
        <v>1165.8720000000001</v>
      </c>
      <c r="G6224">
        <v>64.679000000000002</v>
      </c>
      <c r="H6224">
        <v>71.09</v>
      </c>
      <c r="I6224">
        <v>294.92899999999997</v>
      </c>
      <c r="J6224">
        <v>4.1639999999999997</v>
      </c>
      <c r="K6224">
        <v>14.07</v>
      </c>
      <c r="L6224">
        <v>89.408000000000001</v>
      </c>
      <c r="M6224">
        <v>26813.258000000002</v>
      </c>
      <c r="N6224">
        <v>602.64599999999996</v>
      </c>
      <c r="O6224">
        <v>-0.14699999999999999</v>
      </c>
      <c r="P6224">
        <v>-0.75800000000000001</v>
      </c>
      <c r="Q6224">
        <v>222.06899999999999</v>
      </c>
      <c r="R6224">
        <v>26211.517</v>
      </c>
      <c r="S6224">
        <v>25989.448</v>
      </c>
    </row>
    <row r="6225" spans="1:19" x14ac:dyDescent="0.3">
      <c r="A6225">
        <v>2021</v>
      </c>
      <c r="B6225">
        <v>9</v>
      </c>
      <c r="C6225">
        <v>17</v>
      </c>
      <c r="D6225">
        <v>8</v>
      </c>
      <c r="E6225">
        <v>26866.562999999998</v>
      </c>
      <c r="F6225">
        <v>1126.7639999999999</v>
      </c>
      <c r="G6225">
        <v>67.575000000000003</v>
      </c>
      <c r="H6225">
        <v>76.995999999999995</v>
      </c>
      <c r="I6225">
        <v>488.18</v>
      </c>
      <c r="J6225">
        <v>4.9000000000000004</v>
      </c>
      <c r="K6225">
        <v>10.246</v>
      </c>
      <c r="L6225">
        <v>90.683999999999997</v>
      </c>
      <c r="M6225">
        <v>28664.332999999999</v>
      </c>
      <c r="N6225">
        <v>3025.8960000000002</v>
      </c>
      <c r="O6225">
        <v>-32.012</v>
      </c>
      <c r="P6225">
        <v>4.1000000000000002E-2</v>
      </c>
      <c r="Q6225">
        <v>263.10199999999998</v>
      </c>
      <c r="R6225">
        <v>25670.407999999999</v>
      </c>
      <c r="S6225">
        <v>25407.307000000001</v>
      </c>
    </row>
    <row r="6226" spans="1:19" x14ac:dyDescent="0.3">
      <c r="A6226">
        <v>2021</v>
      </c>
      <c r="B6226">
        <v>9</v>
      </c>
      <c r="C6226">
        <v>17</v>
      </c>
      <c r="D6226">
        <v>9</v>
      </c>
      <c r="E6226">
        <v>28452.937999999998</v>
      </c>
      <c r="F6226">
        <v>1077.816</v>
      </c>
      <c r="G6226">
        <v>71.525000000000006</v>
      </c>
      <c r="H6226">
        <v>81.194999999999993</v>
      </c>
      <c r="I6226">
        <v>601.69799999999998</v>
      </c>
      <c r="J6226">
        <v>5.4370000000000003</v>
      </c>
      <c r="K6226">
        <v>10.996</v>
      </c>
      <c r="L6226">
        <v>92.057000000000002</v>
      </c>
      <c r="M6226">
        <v>30322.136999999999</v>
      </c>
      <c r="N6226">
        <v>5515.91</v>
      </c>
      <c r="O6226">
        <v>-81.516999999999996</v>
      </c>
      <c r="P6226">
        <v>1.0940000000000001</v>
      </c>
      <c r="Q6226">
        <v>299.71499999999997</v>
      </c>
      <c r="R6226">
        <v>24886.649000000001</v>
      </c>
      <c r="S6226">
        <v>24586.934000000001</v>
      </c>
    </row>
    <row r="6227" spans="1:19" x14ac:dyDescent="0.3">
      <c r="A6227">
        <v>2021</v>
      </c>
      <c r="B6227">
        <v>9</v>
      </c>
      <c r="C6227">
        <v>17</v>
      </c>
      <c r="D6227">
        <v>10</v>
      </c>
      <c r="E6227">
        <v>29730.376</v>
      </c>
      <c r="F6227">
        <v>1020.477</v>
      </c>
      <c r="G6227">
        <v>76.343999999999994</v>
      </c>
      <c r="H6227">
        <v>85.905000000000001</v>
      </c>
      <c r="I6227">
        <v>568.28399999999999</v>
      </c>
      <c r="J6227">
        <v>5.7370000000000001</v>
      </c>
      <c r="K6227">
        <v>19.116</v>
      </c>
      <c r="L6227">
        <v>92.83</v>
      </c>
      <c r="M6227">
        <v>31522.725999999999</v>
      </c>
      <c r="N6227">
        <v>7516.1729999999998</v>
      </c>
      <c r="O6227">
        <v>-106.73</v>
      </c>
      <c r="P6227">
        <v>1.337</v>
      </c>
      <c r="Q6227">
        <v>328.76600000000002</v>
      </c>
      <c r="R6227">
        <v>24111.946</v>
      </c>
      <c r="S6227">
        <v>23783.179</v>
      </c>
    </row>
    <row r="6228" spans="1:19" x14ac:dyDescent="0.3">
      <c r="A6228">
        <v>2021</v>
      </c>
      <c r="B6228">
        <v>9</v>
      </c>
      <c r="C6228">
        <v>17</v>
      </c>
      <c r="D6228">
        <v>11</v>
      </c>
      <c r="E6228">
        <v>30539.782999999999</v>
      </c>
      <c r="F6228">
        <v>974.23299999999995</v>
      </c>
      <c r="G6228">
        <v>82.346999999999994</v>
      </c>
      <c r="H6228">
        <v>91.013999999999996</v>
      </c>
      <c r="I6228">
        <v>483.69600000000003</v>
      </c>
      <c r="J6228">
        <v>5.8719999999999999</v>
      </c>
      <c r="K6228">
        <v>21.181999999999999</v>
      </c>
      <c r="L6228">
        <v>93.16</v>
      </c>
      <c r="M6228">
        <v>32208.938999999998</v>
      </c>
      <c r="N6228">
        <v>8805.277</v>
      </c>
      <c r="O6228">
        <v>-57.759</v>
      </c>
      <c r="P6228">
        <v>1.9790000000000001</v>
      </c>
      <c r="Q6228">
        <v>355.30099999999999</v>
      </c>
      <c r="R6228">
        <v>23459.441999999999</v>
      </c>
      <c r="S6228">
        <v>23104.141</v>
      </c>
    </row>
    <row r="6229" spans="1:19" x14ac:dyDescent="0.3">
      <c r="A6229">
        <v>2021</v>
      </c>
      <c r="B6229">
        <v>9</v>
      </c>
      <c r="C6229">
        <v>17</v>
      </c>
      <c r="D6229">
        <v>12</v>
      </c>
      <c r="E6229">
        <v>31129.648000000001</v>
      </c>
      <c r="F6229">
        <v>887.39200000000005</v>
      </c>
      <c r="G6229">
        <v>88.385999999999996</v>
      </c>
      <c r="H6229">
        <v>95.956000000000003</v>
      </c>
      <c r="I6229">
        <v>447.51600000000002</v>
      </c>
      <c r="J6229">
        <v>5.8419999999999996</v>
      </c>
      <c r="K6229">
        <v>11.856</v>
      </c>
      <c r="L6229">
        <v>93.352999999999994</v>
      </c>
      <c r="M6229">
        <v>32671.562999999998</v>
      </c>
      <c r="N6229">
        <v>9415.366</v>
      </c>
      <c r="O6229">
        <v>-18.675000000000001</v>
      </c>
      <c r="P6229">
        <v>4.9820000000000002</v>
      </c>
      <c r="Q6229">
        <v>376.59800000000001</v>
      </c>
      <c r="R6229">
        <v>23269.89</v>
      </c>
      <c r="S6229">
        <v>22893.292000000001</v>
      </c>
    </row>
    <row r="6230" spans="1:19" x14ac:dyDescent="0.3">
      <c r="A6230">
        <v>2021</v>
      </c>
      <c r="B6230">
        <v>9</v>
      </c>
      <c r="C6230">
        <v>17</v>
      </c>
      <c r="D6230">
        <v>13</v>
      </c>
      <c r="E6230">
        <v>32029.170999999998</v>
      </c>
      <c r="F6230">
        <v>805.36199999999997</v>
      </c>
      <c r="G6230">
        <v>94.072999999999993</v>
      </c>
      <c r="H6230">
        <v>99.918999999999997</v>
      </c>
      <c r="I6230">
        <v>423.50099999999998</v>
      </c>
      <c r="J6230">
        <v>5.7359999999999998</v>
      </c>
      <c r="K6230">
        <v>10.195</v>
      </c>
      <c r="L6230">
        <v>93.58</v>
      </c>
      <c r="M6230">
        <v>33467.464</v>
      </c>
      <c r="N6230">
        <v>9329.56</v>
      </c>
      <c r="O6230">
        <v>-4.476</v>
      </c>
      <c r="P6230">
        <v>5.5819999999999999</v>
      </c>
      <c r="Q6230">
        <v>397.738</v>
      </c>
      <c r="R6230">
        <v>24136.797999999999</v>
      </c>
      <c r="S6230">
        <v>23739.06</v>
      </c>
    </row>
    <row r="6231" spans="1:19" x14ac:dyDescent="0.3">
      <c r="A6231">
        <v>2021</v>
      </c>
      <c r="B6231">
        <v>9</v>
      </c>
      <c r="C6231">
        <v>17</v>
      </c>
      <c r="D6231">
        <v>14</v>
      </c>
      <c r="E6231">
        <v>32619.495999999999</v>
      </c>
      <c r="F6231">
        <v>758.27800000000002</v>
      </c>
      <c r="G6231">
        <v>98.436000000000007</v>
      </c>
      <c r="H6231">
        <v>104.773</v>
      </c>
      <c r="I6231">
        <v>351.24599999999998</v>
      </c>
      <c r="J6231">
        <v>5.0949999999999998</v>
      </c>
      <c r="K6231">
        <v>-4.2009999999999996</v>
      </c>
      <c r="L6231">
        <v>93.724000000000004</v>
      </c>
      <c r="M6231">
        <v>33928.411</v>
      </c>
      <c r="N6231">
        <v>8680.2279999999992</v>
      </c>
      <c r="O6231">
        <v>-2.5920000000000001</v>
      </c>
      <c r="P6231">
        <v>3.0750000000000002</v>
      </c>
      <c r="Q6231">
        <v>418.33300000000003</v>
      </c>
      <c r="R6231">
        <v>25247.699000000001</v>
      </c>
      <c r="S6231">
        <v>24829.366999999998</v>
      </c>
    </row>
    <row r="6232" spans="1:19" x14ac:dyDescent="0.3">
      <c r="A6232">
        <v>2021</v>
      </c>
      <c r="B6232">
        <v>9</v>
      </c>
      <c r="C6232">
        <v>17</v>
      </c>
      <c r="D6232">
        <v>15</v>
      </c>
      <c r="E6232">
        <v>32994.786999999997</v>
      </c>
      <c r="F6232">
        <v>739.577</v>
      </c>
      <c r="G6232">
        <v>101.078</v>
      </c>
      <c r="H6232">
        <v>107.113</v>
      </c>
      <c r="I6232">
        <v>284.096</v>
      </c>
      <c r="J6232">
        <v>4.0839999999999996</v>
      </c>
      <c r="K6232">
        <v>-8.09</v>
      </c>
      <c r="L6232">
        <v>93.81</v>
      </c>
      <c r="M6232">
        <v>34215.377</v>
      </c>
      <c r="N6232">
        <v>7283.8779999999997</v>
      </c>
      <c r="O6232">
        <v>-0.70799999999999996</v>
      </c>
      <c r="P6232">
        <v>5.4569999999999999</v>
      </c>
      <c r="Q6232">
        <v>429.87200000000001</v>
      </c>
      <c r="R6232">
        <v>26926.75</v>
      </c>
      <c r="S6232">
        <v>26496.878000000001</v>
      </c>
    </row>
    <row r="6233" spans="1:19" x14ac:dyDescent="0.3">
      <c r="A6233">
        <v>2021</v>
      </c>
      <c r="B6233">
        <v>9</v>
      </c>
      <c r="C6233">
        <v>17</v>
      </c>
      <c r="D6233">
        <v>16</v>
      </c>
      <c r="E6233">
        <v>32945.082000000002</v>
      </c>
      <c r="F6233">
        <v>705.43600000000004</v>
      </c>
      <c r="G6233">
        <v>101.911</v>
      </c>
      <c r="H6233">
        <v>110.715</v>
      </c>
      <c r="I6233">
        <v>91.177000000000007</v>
      </c>
      <c r="J6233">
        <v>1.821</v>
      </c>
      <c r="K6233">
        <v>-52.249000000000002</v>
      </c>
      <c r="L6233">
        <v>93.811999999999998</v>
      </c>
      <c r="M6233">
        <v>33895.792999999998</v>
      </c>
      <c r="N6233">
        <v>5170.4489999999996</v>
      </c>
      <c r="O6233">
        <v>1.835</v>
      </c>
      <c r="P6233">
        <v>7.9450000000000003</v>
      </c>
      <c r="Q6233">
        <v>429.375</v>
      </c>
      <c r="R6233">
        <v>28715.562999999998</v>
      </c>
      <c r="S6233">
        <v>28286.188999999998</v>
      </c>
    </row>
    <row r="6234" spans="1:19" x14ac:dyDescent="0.3">
      <c r="A6234">
        <v>2021</v>
      </c>
      <c r="B6234">
        <v>9</v>
      </c>
      <c r="C6234">
        <v>17</v>
      </c>
      <c r="D6234">
        <v>17</v>
      </c>
      <c r="E6234">
        <v>32143.578000000001</v>
      </c>
      <c r="F6234">
        <v>701.83500000000004</v>
      </c>
      <c r="G6234">
        <v>102.087</v>
      </c>
      <c r="H6234">
        <v>109.221</v>
      </c>
      <c r="I6234">
        <v>98.588999999999999</v>
      </c>
      <c r="J6234">
        <v>2.069</v>
      </c>
      <c r="K6234">
        <v>-78.305000000000007</v>
      </c>
      <c r="L6234">
        <v>93.631</v>
      </c>
      <c r="M6234">
        <v>33070.618000000002</v>
      </c>
      <c r="N6234">
        <v>2526.4540000000002</v>
      </c>
      <c r="O6234">
        <v>28.745000000000001</v>
      </c>
      <c r="P6234">
        <v>9.6959999999999997</v>
      </c>
      <c r="Q6234">
        <v>414.45699999999999</v>
      </c>
      <c r="R6234">
        <v>30505.723999999998</v>
      </c>
      <c r="S6234">
        <v>30091.266</v>
      </c>
    </row>
    <row r="6235" spans="1:19" x14ac:dyDescent="0.3">
      <c r="A6235">
        <v>2021</v>
      </c>
      <c r="B6235">
        <v>9</v>
      </c>
      <c r="C6235">
        <v>17</v>
      </c>
      <c r="D6235">
        <v>18</v>
      </c>
      <c r="E6235">
        <v>31118.882000000001</v>
      </c>
      <c r="F6235">
        <v>736.18299999999999</v>
      </c>
      <c r="G6235">
        <v>99.849000000000004</v>
      </c>
      <c r="H6235">
        <v>103.657</v>
      </c>
      <c r="I6235">
        <v>124.655</v>
      </c>
      <c r="J6235">
        <v>2.0009999999999999</v>
      </c>
      <c r="K6235">
        <v>-77.683000000000007</v>
      </c>
      <c r="L6235">
        <v>93.388999999999996</v>
      </c>
      <c r="M6235">
        <v>32101.083999999999</v>
      </c>
      <c r="N6235">
        <v>321.37299999999999</v>
      </c>
      <c r="O6235">
        <v>77.106999999999999</v>
      </c>
      <c r="P6235">
        <v>0.92800000000000005</v>
      </c>
      <c r="Q6235">
        <v>383.45400000000001</v>
      </c>
      <c r="R6235">
        <v>31701.675999999999</v>
      </c>
      <c r="S6235">
        <v>31318.222000000002</v>
      </c>
    </row>
    <row r="6236" spans="1:19" x14ac:dyDescent="0.3">
      <c r="A6236">
        <v>2021</v>
      </c>
      <c r="B6236">
        <v>9</v>
      </c>
      <c r="C6236">
        <v>17</v>
      </c>
      <c r="D6236">
        <v>19</v>
      </c>
      <c r="E6236">
        <v>31774.725999999999</v>
      </c>
      <c r="F6236">
        <v>769.66300000000001</v>
      </c>
      <c r="G6236">
        <v>95.302000000000007</v>
      </c>
      <c r="H6236">
        <v>98.832999999999998</v>
      </c>
      <c r="I6236">
        <v>137.489</v>
      </c>
      <c r="J6236">
        <v>1.8859999999999999</v>
      </c>
      <c r="K6236">
        <v>-78.552999999999997</v>
      </c>
      <c r="L6236">
        <v>93.534999999999997</v>
      </c>
      <c r="M6236">
        <v>32797.58</v>
      </c>
      <c r="N6236">
        <v>1.9E-2</v>
      </c>
      <c r="O6236">
        <v>80.445999999999998</v>
      </c>
      <c r="P6236">
        <v>5.7210000000000001</v>
      </c>
      <c r="Q6236">
        <v>342.77499999999998</v>
      </c>
      <c r="R6236">
        <v>32711.394</v>
      </c>
      <c r="S6236">
        <v>32368.618999999999</v>
      </c>
    </row>
    <row r="6237" spans="1:19" x14ac:dyDescent="0.3">
      <c r="A6237">
        <v>2021</v>
      </c>
      <c r="B6237">
        <v>9</v>
      </c>
      <c r="C6237">
        <v>17</v>
      </c>
      <c r="D6237">
        <v>20</v>
      </c>
      <c r="E6237">
        <v>31009.056</v>
      </c>
      <c r="F6237">
        <v>829.94600000000003</v>
      </c>
      <c r="G6237">
        <v>92.501999999999995</v>
      </c>
      <c r="H6237">
        <v>96.745000000000005</v>
      </c>
      <c r="I6237">
        <v>165.87</v>
      </c>
      <c r="J6237">
        <v>3.3860000000000001</v>
      </c>
      <c r="K6237">
        <v>-82.497</v>
      </c>
      <c r="L6237">
        <v>93.343000000000004</v>
      </c>
      <c r="M6237">
        <v>32115.848999999998</v>
      </c>
      <c r="N6237">
        <v>0</v>
      </c>
      <c r="O6237">
        <v>77.504999999999995</v>
      </c>
      <c r="P6237">
        <v>7.7169999999999996</v>
      </c>
      <c r="Q6237">
        <v>306.09300000000002</v>
      </c>
      <c r="R6237">
        <v>32030.627</v>
      </c>
      <c r="S6237">
        <v>31724.532999999999</v>
      </c>
    </row>
    <row r="6238" spans="1:19" x14ac:dyDescent="0.3">
      <c r="A6238">
        <v>2021</v>
      </c>
      <c r="B6238">
        <v>9</v>
      </c>
      <c r="C6238">
        <v>17</v>
      </c>
      <c r="D6238">
        <v>21</v>
      </c>
      <c r="E6238">
        <v>29094.982</v>
      </c>
      <c r="F6238">
        <v>908.27200000000005</v>
      </c>
      <c r="G6238">
        <v>87.323999999999998</v>
      </c>
      <c r="H6238">
        <v>92.58</v>
      </c>
      <c r="I6238">
        <v>599.99599999999998</v>
      </c>
      <c r="J6238">
        <v>6.1710000000000003</v>
      </c>
      <c r="K6238">
        <v>-20.388999999999999</v>
      </c>
      <c r="L6238">
        <v>92.518000000000001</v>
      </c>
      <c r="M6238">
        <v>30774.13</v>
      </c>
      <c r="N6238">
        <v>0</v>
      </c>
      <c r="O6238">
        <v>0</v>
      </c>
      <c r="P6238">
        <v>2.8759999999999999</v>
      </c>
      <c r="Q6238">
        <v>277.86799999999999</v>
      </c>
      <c r="R6238">
        <v>30771.254000000001</v>
      </c>
      <c r="S6238">
        <v>30493.385999999999</v>
      </c>
    </row>
    <row r="6239" spans="1:19" x14ac:dyDescent="0.3">
      <c r="A6239">
        <v>2021</v>
      </c>
      <c r="B6239">
        <v>9</v>
      </c>
      <c r="C6239">
        <v>17</v>
      </c>
      <c r="D6239">
        <v>22</v>
      </c>
      <c r="E6239">
        <v>26363.402999999998</v>
      </c>
      <c r="F6239">
        <v>1057.3130000000001</v>
      </c>
      <c r="G6239">
        <v>80.846000000000004</v>
      </c>
      <c r="H6239">
        <v>87.341999999999999</v>
      </c>
      <c r="I6239">
        <v>669.53200000000004</v>
      </c>
      <c r="J6239">
        <v>5.7759999999999998</v>
      </c>
      <c r="K6239">
        <v>12.366</v>
      </c>
      <c r="L6239">
        <v>90.212999999999994</v>
      </c>
      <c r="M6239">
        <v>28285.945</v>
      </c>
      <c r="N6239">
        <v>0</v>
      </c>
      <c r="O6239">
        <v>0</v>
      </c>
      <c r="P6239">
        <v>-11.648</v>
      </c>
      <c r="Q6239">
        <v>249.17599999999999</v>
      </c>
      <c r="R6239">
        <v>28297.592000000001</v>
      </c>
      <c r="S6239">
        <v>28048.416000000001</v>
      </c>
    </row>
    <row r="6240" spans="1:19" x14ac:dyDescent="0.3">
      <c r="A6240">
        <v>2021</v>
      </c>
      <c r="B6240">
        <v>9</v>
      </c>
      <c r="C6240">
        <v>17</v>
      </c>
      <c r="D6240">
        <v>23</v>
      </c>
      <c r="E6240">
        <v>23801.314999999999</v>
      </c>
      <c r="F6240">
        <v>1220.4829999999999</v>
      </c>
      <c r="G6240">
        <v>74.192999999999998</v>
      </c>
      <c r="H6240">
        <v>82.594999999999999</v>
      </c>
      <c r="I6240">
        <v>1123.501</v>
      </c>
      <c r="J6240">
        <v>4.9880000000000004</v>
      </c>
      <c r="K6240">
        <v>31.367000000000001</v>
      </c>
      <c r="L6240">
        <v>88.566000000000003</v>
      </c>
      <c r="M6240">
        <v>26352.814999999999</v>
      </c>
      <c r="N6240">
        <v>0</v>
      </c>
      <c r="O6240">
        <v>0</v>
      </c>
      <c r="P6240">
        <v>-16.803999999999998</v>
      </c>
      <c r="Q6240">
        <v>216.61799999999999</v>
      </c>
      <c r="R6240">
        <v>26369.618999999999</v>
      </c>
      <c r="S6240">
        <v>26153.001</v>
      </c>
    </row>
    <row r="6241" spans="1:19" x14ac:dyDescent="0.3">
      <c r="A6241">
        <v>2021</v>
      </c>
      <c r="B6241">
        <v>9</v>
      </c>
      <c r="C6241">
        <v>17</v>
      </c>
      <c r="D6241">
        <v>24</v>
      </c>
      <c r="E6241">
        <v>22025.7</v>
      </c>
      <c r="F6241">
        <v>1436.7950000000001</v>
      </c>
      <c r="G6241">
        <v>67.662999999999997</v>
      </c>
      <c r="H6241">
        <v>78.832999999999998</v>
      </c>
      <c r="I6241">
        <v>914.98099999999999</v>
      </c>
      <c r="J6241">
        <v>2.2050000000000001</v>
      </c>
      <c r="K6241">
        <v>38.247999999999998</v>
      </c>
      <c r="L6241">
        <v>87.522999999999996</v>
      </c>
      <c r="M6241">
        <v>24584.285</v>
      </c>
      <c r="N6241">
        <v>0</v>
      </c>
      <c r="O6241">
        <v>0</v>
      </c>
      <c r="P6241">
        <v>-23.99</v>
      </c>
      <c r="Q6241">
        <v>189.66800000000001</v>
      </c>
      <c r="R6241">
        <v>24608.275000000001</v>
      </c>
      <c r="S6241">
        <v>24418.607</v>
      </c>
    </row>
    <row r="6242" spans="1:19" x14ac:dyDescent="0.3">
      <c r="A6242">
        <v>2021</v>
      </c>
      <c r="B6242">
        <v>9</v>
      </c>
      <c r="C6242">
        <v>18</v>
      </c>
      <c r="D6242">
        <v>1</v>
      </c>
      <c r="E6242">
        <v>20657.208999999999</v>
      </c>
      <c r="F6242">
        <v>1587.903</v>
      </c>
      <c r="G6242">
        <v>61.536999999999999</v>
      </c>
      <c r="H6242">
        <v>76.424000000000007</v>
      </c>
      <c r="I6242">
        <v>776.048</v>
      </c>
      <c r="J6242">
        <v>2.1859999999999999</v>
      </c>
      <c r="K6242">
        <v>34.268999999999998</v>
      </c>
      <c r="L6242">
        <v>86.74</v>
      </c>
      <c r="M6242">
        <v>23220.778999999999</v>
      </c>
      <c r="N6242">
        <v>0</v>
      </c>
      <c r="O6242">
        <v>0</v>
      </c>
      <c r="P6242">
        <v>-20.152000000000001</v>
      </c>
      <c r="Q6242">
        <v>174.12299999999999</v>
      </c>
      <c r="R6242">
        <v>23240.931</v>
      </c>
      <c r="S6242">
        <v>23066.808000000001</v>
      </c>
    </row>
    <row r="6243" spans="1:19" x14ac:dyDescent="0.3">
      <c r="A6243">
        <v>2021</v>
      </c>
      <c r="B6243">
        <v>9</v>
      </c>
      <c r="C6243">
        <v>18</v>
      </c>
      <c r="D6243">
        <v>2</v>
      </c>
      <c r="E6243">
        <v>19933.556</v>
      </c>
      <c r="F6243">
        <v>1653.9359999999999</v>
      </c>
      <c r="G6243">
        <v>59.771999999999998</v>
      </c>
      <c r="H6243">
        <v>73.605000000000004</v>
      </c>
      <c r="I6243">
        <v>521.38699999999994</v>
      </c>
      <c r="J6243">
        <v>2.2200000000000002</v>
      </c>
      <c r="K6243">
        <v>30.303999999999998</v>
      </c>
      <c r="L6243">
        <v>86.338999999999999</v>
      </c>
      <c r="M6243">
        <v>22301.347000000002</v>
      </c>
      <c r="N6243">
        <v>0</v>
      </c>
      <c r="O6243">
        <v>0</v>
      </c>
      <c r="P6243">
        <v>-14.465999999999999</v>
      </c>
      <c r="Q6243">
        <v>162.87</v>
      </c>
      <c r="R6243">
        <v>22315.812999999998</v>
      </c>
      <c r="S6243">
        <v>22152.942999999999</v>
      </c>
    </row>
    <row r="6244" spans="1:19" x14ac:dyDescent="0.3">
      <c r="A6244">
        <v>2021</v>
      </c>
      <c r="B6244">
        <v>9</v>
      </c>
      <c r="C6244">
        <v>18</v>
      </c>
      <c r="D6244">
        <v>3</v>
      </c>
      <c r="E6244">
        <v>19646.738000000001</v>
      </c>
      <c r="F6244">
        <v>1690.0429999999999</v>
      </c>
      <c r="G6244">
        <v>59.246000000000002</v>
      </c>
      <c r="H6244">
        <v>72.323999999999998</v>
      </c>
      <c r="I6244">
        <v>330.22199999999998</v>
      </c>
      <c r="J6244">
        <v>2.1920000000000002</v>
      </c>
      <c r="K6244">
        <v>27.004999999999999</v>
      </c>
      <c r="L6244">
        <v>86.183999999999997</v>
      </c>
      <c r="M6244">
        <v>21854.708999999999</v>
      </c>
      <c r="N6244">
        <v>0</v>
      </c>
      <c r="O6244">
        <v>0</v>
      </c>
      <c r="P6244">
        <v>-8.4139999999999997</v>
      </c>
      <c r="Q6244">
        <v>156.86699999999999</v>
      </c>
      <c r="R6244">
        <v>21863.123</v>
      </c>
      <c r="S6244">
        <v>21706.256000000001</v>
      </c>
    </row>
    <row r="6245" spans="1:19" x14ac:dyDescent="0.3">
      <c r="A6245">
        <v>2021</v>
      </c>
      <c r="B6245">
        <v>9</v>
      </c>
      <c r="C6245">
        <v>18</v>
      </c>
      <c r="D6245">
        <v>4</v>
      </c>
      <c r="E6245">
        <v>19835.163</v>
      </c>
      <c r="F6245">
        <v>1702.748</v>
      </c>
      <c r="G6245">
        <v>58.981999999999999</v>
      </c>
      <c r="H6245">
        <v>70.873999999999995</v>
      </c>
      <c r="I6245">
        <v>207.58500000000001</v>
      </c>
      <c r="J6245">
        <v>1.978</v>
      </c>
      <c r="K6245">
        <v>26.062999999999999</v>
      </c>
      <c r="L6245">
        <v>86.298000000000002</v>
      </c>
      <c r="M6245">
        <v>21930.712</v>
      </c>
      <c r="N6245">
        <v>0</v>
      </c>
      <c r="O6245">
        <v>0</v>
      </c>
      <c r="P6245">
        <v>-5.6689999999999996</v>
      </c>
      <c r="Q6245">
        <v>154.58500000000001</v>
      </c>
      <c r="R6245">
        <v>21936.381000000001</v>
      </c>
      <c r="S6245">
        <v>21781.794999999998</v>
      </c>
    </row>
    <row r="6246" spans="1:19" x14ac:dyDescent="0.3">
      <c r="A6246">
        <v>2021</v>
      </c>
      <c r="B6246">
        <v>9</v>
      </c>
      <c r="C6246">
        <v>18</v>
      </c>
      <c r="D6246">
        <v>5</v>
      </c>
      <c r="E6246">
        <v>20703.607</v>
      </c>
      <c r="F6246">
        <v>1625.242</v>
      </c>
      <c r="G6246">
        <v>60.280999999999999</v>
      </c>
      <c r="H6246">
        <v>70.051000000000002</v>
      </c>
      <c r="I6246">
        <v>119.679</v>
      </c>
      <c r="J6246">
        <v>1.9810000000000001</v>
      </c>
      <c r="K6246">
        <v>11.866</v>
      </c>
      <c r="L6246">
        <v>86.799000000000007</v>
      </c>
      <c r="M6246">
        <v>22619.223999999998</v>
      </c>
      <c r="N6246">
        <v>0</v>
      </c>
      <c r="O6246">
        <v>0</v>
      </c>
      <c r="P6246">
        <v>-6.3710000000000004</v>
      </c>
      <c r="Q6246">
        <v>157.988</v>
      </c>
      <c r="R6246">
        <v>22625.595000000001</v>
      </c>
      <c r="S6246">
        <v>22467.607</v>
      </c>
    </row>
    <row r="6247" spans="1:19" x14ac:dyDescent="0.3">
      <c r="A6247">
        <v>2021</v>
      </c>
      <c r="B6247">
        <v>9</v>
      </c>
      <c r="C6247">
        <v>18</v>
      </c>
      <c r="D6247">
        <v>6</v>
      </c>
      <c r="E6247">
        <v>22107.187000000002</v>
      </c>
      <c r="F6247">
        <v>1521.914</v>
      </c>
      <c r="G6247">
        <v>63.036999999999999</v>
      </c>
      <c r="H6247">
        <v>69.491</v>
      </c>
      <c r="I6247">
        <v>75.995999999999995</v>
      </c>
      <c r="J6247">
        <v>2.302</v>
      </c>
      <c r="K6247">
        <v>5.9180000000000001</v>
      </c>
      <c r="L6247">
        <v>87.597999999999999</v>
      </c>
      <c r="M6247">
        <v>23870.405999999999</v>
      </c>
      <c r="N6247">
        <v>2.1589999999999998</v>
      </c>
      <c r="O6247">
        <v>0</v>
      </c>
      <c r="P6247">
        <v>-1.9990000000000001</v>
      </c>
      <c r="Q6247">
        <v>166.89400000000001</v>
      </c>
      <c r="R6247">
        <v>23870.246999999999</v>
      </c>
      <c r="S6247">
        <v>23703.352999999999</v>
      </c>
    </row>
    <row r="6248" spans="1:19" x14ac:dyDescent="0.3">
      <c r="A6248">
        <v>2021</v>
      </c>
      <c r="B6248">
        <v>9</v>
      </c>
      <c r="C6248">
        <v>18</v>
      </c>
      <c r="D6248">
        <v>7</v>
      </c>
      <c r="E6248">
        <v>23372.955999999998</v>
      </c>
      <c r="F6248">
        <v>1477.7059999999999</v>
      </c>
      <c r="G6248">
        <v>66.933999999999997</v>
      </c>
      <c r="H6248">
        <v>69.983999999999995</v>
      </c>
      <c r="I6248">
        <v>79.161000000000001</v>
      </c>
      <c r="J6248">
        <v>2.62</v>
      </c>
      <c r="K6248">
        <v>14.076000000000001</v>
      </c>
      <c r="L6248">
        <v>88.393000000000001</v>
      </c>
      <c r="M6248">
        <v>25104.897000000001</v>
      </c>
      <c r="N6248">
        <v>602.64599999999996</v>
      </c>
      <c r="O6248">
        <v>-0.14699999999999999</v>
      </c>
      <c r="P6248">
        <v>-0.75800000000000001</v>
      </c>
      <c r="Q6248">
        <v>186.15899999999999</v>
      </c>
      <c r="R6248">
        <v>24503.155999999999</v>
      </c>
      <c r="S6248">
        <v>24316.996999999999</v>
      </c>
    </row>
    <row r="6249" spans="1:19" x14ac:dyDescent="0.3">
      <c r="A6249">
        <v>2021</v>
      </c>
      <c r="B6249">
        <v>9</v>
      </c>
      <c r="C6249">
        <v>18</v>
      </c>
      <c r="D6249">
        <v>8</v>
      </c>
      <c r="E6249">
        <v>25261.127</v>
      </c>
      <c r="F6249">
        <v>1433.5619999999999</v>
      </c>
      <c r="G6249">
        <v>68.962000000000003</v>
      </c>
      <c r="H6249">
        <v>75.843999999999994</v>
      </c>
      <c r="I6249">
        <v>109.06699999999999</v>
      </c>
      <c r="J6249">
        <v>2.8879999999999999</v>
      </c>
      <c r="K6249">
        <v>9.9809999999999999</v>
      </c>
      <c r="L6249">
        <v>89.491</v>
      </c>
      <c r="M6249">
        <v>26981.958999999999</v>
      </c>
      <c r="N6249">
        <v>3025.8960000000002</v>
      </c>
      <c r="O6249">
        <v>-32.012</v>
      </c>
      <c r="P6249">
        <v>4.1000000000000002E-2</v>
      </c>
      <c r="Q6249">
        <v>219.62799999999999</v>
      </c>
      <c r="R6249">
        <v>23988.034</v>
      </c>
      <c r="S6249">
        <v>23768.406999999999</v>
      </c>
    </row>
    <row r="6250" spans="1:19" x14ac:dyDescent="0.3">
      <c r="A6250">
        <v>2021</v>
      </c>
      <c r="B6250">
        <v>9</v>
      </c>
      <c r="C6250">
        <v>18</v>
      </c>
      <c r="D6250">
        <v>9</v>
      </c>
      <c r="E6250">
        <v>26864.68</v>
      </c>
      <c r="F6250">
        <v>1341.8979999999999</v>
      </c>
      <c r="G6250">
        <v>71.980999999999995</v>
      </c>
      <c r="H6250">
        <v>79.988</v>
      </c>
      <c r="I6250">
        <v>148.09700000000001</v>
      </c>
      <c r="J6250">
        <v>3.0950000000000002</v>
      </c>
      <c r="K6250">
        <v>11.099</v>
      </c>
      <c r="L6250">
        <v>90.741</v>
      </c>
      <c r="M6250">
        <v>28539.596000000001</v>
      </c>
      <c r="N6250">
        <v>5515.91</v>
      </c>
      <c r="O6250">
        <v>-81.516999999999996</v>
      </c>
      <c r="P6250">
        <v>1.0940000000000001</v>
      </c>
      <c r="Q6250">
        <v>256.16399999999999</v>
      </c>
      <c r="R6250">
        <v>23104.108</v>
      </c>
      <c r="S6250">
        <v>22847.944</v>
      </c>
    </row>
    <row r="6251" spans="1:19" x14ac:dyDescent="0.3">
      <c r="A6251">
        <v>2021</v>
      </c>
      <c r="B6251">
        <v>9</v>
      </c>
      <c r="C6251">
        <v>18</v>
      </c>
      <c r="D6251">
        <v>10</v>
      </c>
      <c r="E6251">
        <v>28190.940999999999</v>
      </c>
      <c r="F6251">
        <v>1245.6990000000001</v>
      </c>
      <c r="G6251">
        <v>75.447999999999993</v>
      </c>
      <c r="H6251">
        <v>84.691000000000003</v>
      </c>
      <c r="I6251">
        <v>183.595</v>
      </c>
      <c r="J6251">
        <v>3.2829999999999999</v>
      </c>
      <c r="K6251">
        <v>19.949000000000002</v>
      </c>
      <c r="L6251">
        <v>91.924999999999997</v>
      </c>
      <c r="M6251">
        <v>29820.081999999999</v>
      </c>
      <c r="N6251">
        <v>7516.1729999999998</v>
      </c>
      <c r="O6251">
        <v>-106.73</v>
      </c>
      <c r="P6251">
        <v>1.337</v>
      </c>
      <c r="Q6251">
        <v>288.22899999999998</v>
      </c>
      <c r="R6251">
        <v>22409.302</v>
      </c>
      <c r="S6251">
        <v>22121.073</v>
      </c>
    </row>
    <row r="6252" spans="1:19" x14ac:dyDescent="0.3">
      <c r="A6252">
        <v>2021</v>
      </c>
      <c r="B6252">
        <v>9</v>
      </c>
      <c r="C6252">
        <v>18</v>
      </c>
      <c r="D6252">
        <v>11</v>
      </c>
      <c r="E6252">
        <v>29076.974999999999</v>
      </c>
      <c r="F6252">
        <v>1173.376</v>
      </c>
      <c r="G6252">
        <v>79.521000000000001</v>
      </c>
      <c r="H6252">
        <v>89.816999999999993</v>
      </c>
      <c r="I6252">
        <v>236.779</v>
      </c>
      <c r="J6252">
        <v>3.4590000000000001</v>
      </c>
      <c r="K6252">
        <v>22.341000000000001</v>
      </c>
      <c r="L6252">
        <v>92.537000000000006</v>
      </c>
      <c r="M6252">
        <v>30695.284</v>
      </c>
      <c r="N6252">
        <v>8805.277</v>
      </c>
      <c r="O6252">
        <v>-57.759</v>
      </c>
      <c r="P6252">
        <v>1.9790000000000001</v>
      </c>
      <c r="Q6252">
        <v>316.00599999999997</v>
      </c>
      <c r="R6252">
        <v>21945.787</v>
      </c>
      <c r="S6252">
        <v>21629.78</v>
      </c>
    </row>
    <row r="6253" spans="1:19" x14ac:dyDescent="0.3">
      <c r="A6253">
        <v>2021</v>
      </c>
      <c r="B6253">
        <v>9</v>
      </c>
      <c r="C6253">
        <v>18</v>
      </c>
      <c r="D6253">
        <v>12</v>
      </c>
      <c r="E6253">
        <v>29685.722000000002</v>
      </c>
      <c r="F6253">
        <v>1068.973</v>
      </c>
      <c r="G6253">
        <v>82.988</v>
      </c>
      <c r="H6253">
        <v>94.677999999999997</v>
      </c>
      <c r="I6253">
        <v>278.48500000000001</v>
      </c>
      <c r="J6253">
        <v>3.6019999999999999</v>
      </c>
      <c r="K6253">
        <v>12.978999999999999</v>
      </c>
      <c r="L6253">
        <v>92.850999999999999</v>
      </c>
      <c r="M6253">
        <v>31237.289000000001</v>
      </c>
      <c r="N6253">
        <v>9415.366</v>
      </c>
      <c r="O6253">
        <v>-18.675000000000001</v>
      </c>
      <c r="P6253">
        <v>4.9820000000000002</v>
      </c>
      <c r="Q6253">
        <v>338.14499999999998</v>
      </c>
      <c r="R6253">
        <v>21835.616000000002</v>
      </c>
      <c r="S6253">
        <v>21497.471000000001</v>
      </c>
    </row>
    <row r="6254" spans="1:19" x14ac:dyDescent="0.3">
      <c r="A6254">
        <v>2021</v>
      </c>
      <c r="B6254">
        <v>9</v>
      </c>
      <c r="C6254">
        <v>18</v>
      </c>
      <c r="D6254">
        <v>13</v>
      </c>
      <c r="E6254">
        <v>30438.835999999999</v>
      </c>
      <c r="F6254">
        <v>976.82299999999998</v>
      </c>
      <c r="G6254">
        <v>87.403000000000006</v>
      </c>
      <c r="H6254">
        <v>98.34</v>
      </c>
      <c r="I6254">
        <v>291.09500000000003</v>
      </c>
      <c r="J6254">
        <v>3.601</v>
      </c>
      <c r="K6254">
        <v>11.507</v>
      </c>
      <c r="L6254">
        <v>93.167000000000002</v>
      </c>
      <c r="M6254">
        <v>31913.367999999999</v>
      </c>
      <c r="N6254">
        <v>9329.56</v>
      </c>
      <c r="O6254">
        <v>-4.476</v>
      </c>
      <c r="P6254">
        <v>5.5819999999999999</v>
      </c>
      <c r="Q6254">
        <v>356.73500000000001</v>
      </c>
      <c r="R6254">
        <v>22582.702000000001</v>
      </c>
      <c r="S6254">
        <v>22225.967000000001</v>
      </c>
    </row>
    <row r="6255" spans="1:19" x14ac:dyDescent="0.3">
      <c r="A6255">
        <v>2021</v>
      </c>
      <c r="B6255">
        <v>9</v>
      </c>
      <c r="C6255">
        <v>18</v>
      </c>
      <c r="D6255">
        <v>14</v>
      </c>
      <c r="E6255">
        <v>31088.162</v>
      </c>
      <c r="F6255">
        <v>913.36699999999996</v>
      </c>
      <c r="G6255">
        <v>90.045000000000002</v>
      </c>
      <c r="H6255">
        <v>102.87</v>
      </c>
      <c r="I6255">
        <v>281.34899999999999</v>
      </c>
      <c r="J6255">
        <v>3.157</v>
      </c>
      <c r="K6255">
        <v>-3.5409999999999999</v>
      </c>
      <c r="L6255">
        <v>93.376000000000005</v>
      </c>
      <c r="M6255">
        <v>32478.74</v>
      </c>
      <c r="N6255">
        <v>8680.2279999999992</v>
      </c>
      <c r="O6255">
        <v>-2.5920000000000001</v>
      </c>
      <c r="P6255">
        <v>3.0750000000000002</v>
      </c>
      <c r="Q6255">
        <v>371.86399999999998</v>
      </c>
      <c r="R6255">
        <v>23798.028999999999</v>
      </c>
      <c r="S6255">
        <v>23426.166000000001</v>
      </c>
    </row>
    <row r="6256" spans="1:19" x14ac:dyDescent="0.3">
      <c r="A6256">
        <v>2021</v>
      </c>
      <c r="B6256">
        <v>9</v>
      </c>
      <c r="C6256">
        <v>18</v>
      </c>
      <c r="D6256">
        <v>15</v>
      </c>
      <c r="E6256">
        <v>31550.089</v>
      </c>
      <c r="F6256">
        <v>883.923</v>
      </c>
      <c r="G6256">
        <v>93.319000000000003</v>
      </c>
      <c r="H6256">
        <v>105.104</v>
      </c>
      <c r="I6256">
        <v>270.17500000000001</v>
      </c>
      <c r="J6256">
        <v>2.6850000000000001</v>
      </c>
      <c r="K6256">
        <v>-7.7789999999999999</v>
      </c>
      <c r="L6256">
        <v>93.491</v>
      </c>
      <c r="M6256">
        <v>32897.688000000002</v>
      </c>
      <c r="N6256">
        <v>7283.8779999999997</v>
      </c>
      <c r="O6256">
        <v>-0.70799999999999996</v>
      </c>
      <c r="P6256">
        <v>5.4569999999999999</v>
      </c>
      <c r="Q6256">
        <v>384.71600000000001</v>
      </c>
      <c r="R6256">
        <v>25609.062000000002</v>
      </c>
      <c r="S6256">
        <v>25224.346000000001</v>
      </c>
    </row>
    <row r="6257" spans="1:19" x14ac:dyDescent="0.3">
      <c r="A6257">
        <v>2021</v>
      </c>
      <c r="B6257">
        <v>9</v>
      </c>
      <c r="C6257">
        <v>18</v>
      </c>
      <c r="D6257">
        <v>16</v>
      </c>
      <c r="E6257">
        <v>31569.561000000002</v>
      </c>
      <c r="F6257">
        <v>837.36699999999996</v>
      </c>
      <c r="G6257">
        <v>96.066000000000003</v>
      </c>
      <c r="H6257">
        <v>108.702</v>
      </c>
      <c r="I6257">
        <v>120.146</v>
      </c>
      <c r="J6257">
        <v>1.605</v>
      </c>
      <c r="K6257">
        <v>-52.253</v>
      </c>
      <c r="L6257">
        <v>93.49</v>
      </c>
      <c r="M6257">
        <v>32678.618999999999</v>
      </c>
      <c r="N6257">
        <v>5170.4489999999996</v>
      </c>
      <c r="O6257">
        <v>1.835</v>
      </c>
      <c r="P6257">
        <v>7.9450000000000003</v>
      </c>
      <c r="Q6257">
        <v>391.06299999999999</v>
      </c>
      <c r="R6257">
        <v>27498.39</v>
      </c>
      <c r="S6257">
        <v>27107.327000000001</v>
      </c>
    </row>
    <row r="6258" spans="1:19" x14ac:dyDescent="0.3">
      <c r="A6258">
        <v>2021</v>
      </c>
      <c r="B6258">
        <v>9</v>
      </c>
      <c r="C6258">
        <v>18</v>
      </c>
      <c r="D6258">
        <v>17</v>
      </c>
      <c r="E6258">
        <v>31011.920999999998</v>
      </c>
      <c r="F6258">
        <v>811.66499999999996</v>
      </c>
      <c r="G6258">
        <v>96.549000000000007</v>
      </c>
      <c r="H6258">
        <v>107.57599999999999</v>
      </c>
      <c r="I6258">
        <v>125.048</v>
      </c>
      <c r="J6258">
        <v>1.504</v>
      </c>
      <c r="K6258">
        <v>-76.88</v>
      </c>
      <c r="L6258">
        <v>93.349000000000004</v>
      </c>
      <c r="M6258">
        <v>32074.182000000001</v>
      </c>
      <c r="N6258">
        <v>2526.4540000000002</v>
      </c>
      <c r="O6258">
        <v>28.745000000000001</v>
      </c>
      <c r="P6258">
        <v>9.6959999999999997</v>
      </c>
      <c r="Q6258">
        <v>383.89800000000002</v>
      </c>
      <c r="R6258">
        <v>29509.287</v>
      </c>
      <c r="S6258">
        <v>29125.388999999999</v>
      </c>
    </row>
    <row r="6259" spans="1:19" x14ac:dyDescent="0.3">
      <c r="A6259">
        <v>2021</v>
      </c>
      <c r="B6259">
        <v>9</v>
      </c>
      <c r="C6259">
        <v>18</v>
      </c>
      <c r="D6259">
        <v>18</v>
      </c>
      <c r="E6259">
        <v>30165.137999999999</v>
      </c>
      <c r="F6259">
        <v>825.70100000000002</v>
      </c>
      <c r="G6259">
        <v>96.293999999999997</v>
      </c>
      <c r="H6259">
        <v>103.001</v>
      </c>
      <c r="I6259">
        <v>126.42400000000001</v>
      </c>
      <c r="J6259">
        <v>1.413</v>
      </c>
      <c r="K6259">
        <v>-75.403000000000006</v>
      </c>
      <c r="L6259">
        <v>93.058000000000007</v>
      </c>
      <c r="M6259">
        <v>31239.331999999999</v>
      </c>
      <c r="N6259">
        <v>321.37299999999999</v>
      </c>
      <c r="O6259">
        <v>77.106999999999999</v>
      </c>
      <c r="P6259">
        <v>0.92800000000000005</v>
      </c>
      <c r="Q6259">
        <v>355.392</v>
      </c>
      <c r="R6259">
        <v>30839.922999999999</v>
      </c>
      <c r="S6259">
        <v>30484.531999999999</v>
      </c>
    </row>
    <row r="6260" spans="1:19" x14ac:dyDescent="0.3">
      <c r="A6260">
        <v>2021</v>
      </c>
      <c r="B6260">
        <v>9</v>
      </c>
      <c r="C6260">
        <v>18</v>
      </c>
      <c r="D6260">
        <v>19</v>
      </c>
      <c r="E6260">
        <v>30859.32</v>
      </c>
      <c r="F6260">
        <v>850.54499999999996</v>
      </c>
      <c r="G6260">
        <v>92.52</v>
      </c>
      <c r="H6260">
        <v>98.775999999999996</v>
      </c>
      <c r="I6260">
        <v>140.63300000000001</v>
      </c>
      <c r="J6260">
        <v>1.3069999999999999</v>
      </c>
      <c r="K6260">
        <v>-76.418999999999997</v>
      </c>
      <c r="L6260">
        <v>93.305000000000007</v>
      </c>
      <c r="M6260">
        <v>31967.466</v>
      </c>
      <c r="N6260">
        <v>1.9E-2</v>
      </c>
      <c r="O6260">
        <v>80.445999999999998</v>
      </c>
      <c r="P6260">
        <v>5.7210000000000001</v>
      </c>
      <c r="Q6260">
        <v>321.16800000000001</v>
      </c>
      <c r="R6260">
        <v>31881.279999999999</v>
      </c>
      <c r="S6260">
        <v>31560.113000000001</v>
      </c>
    </row>
    <row r="6261" spans="1:19" x14ac:dyDescent="0.3">
      <c r="A6261">
        <v>2021</v>
      </c>
      <c r="B6261">
        <v>9</v>
      </c>
      <c r="C6261">
        <v>18</v>
      </c>
      <c r="D6261">
        <v>20</v>
      </c>
      <c r="E6261">
        <v>30269.205000000002</v>
      </c>
      <c r="F6261">
        <v>905.10599999999999</v>
      </c>
      <c r="G6261">
        <v>89.149000000000001</v>
      </c>
      <c r="H6261">
        <v>96.912999999999997</v>
      </c>
      <c r="I6261">
        <v>205.107</v>
      </c>
      <c r="J6261">
        <v>1.6870000000000001</v>
      </c>
      <c r="K6261">
        <v>-78.826999999999998</v>
      </c>
      <c r="L6261">
        <v>93.090999999999994</v>
      </c>
      <c r="M6261">
        <v>31492.281999999999</v>
      </c>
      <c r="N6261">
        <v>0</v>
      </c>
      <c r="O6261">
        <v>77.504999999999995</v>
      </c>
      <c r="P6261">
        <v>7.7169999999999996</v>
      </c>
      <c r="Q6261">
        <v>291.15199999999999</v>
      </c>
      <c r="R6261">
        <v>31407.06</v>
      </c>
      <c r="S6261">
        <v>31115.907999999999</v>
      </c>
    </row>
    <row r="6262" spans="1:19" x14ac:dyDescent="0.3">
      <c r="A6262">
        <v>2021</v>
      </c>
      <c r="B6262">
        <v>9</v>
      </c>
      <c r="C6262">
        <v>18</v>
      </c>
      <c r="D6262">
        <v>21</v>
      </c>
      <c r="E6262">
        <v>28635.831999999999</v>
      </c>
      <c r="F6262">
        <v>977.41700000000003</v>
      </c>
      <c r="G6262">
        <v>82.978999999999999</v>
      </c>
      <c r="H6262">
        <v>93.393000000000001</v>
      </c>
      <c r="I6262">
        <v>429.49599999999998</v>
      </c>
      <c r="J6262">
        <v>2.3239999999999998</v>
      </c>
      <c r="K6262">
        <v>-19.241</v>
      </c>
      <c r="L6262">
        <v>92.228999999999999</v>
      </c>
      <c r="M6262">
        <v>30211.45</v>
      </c>
      <c r="N6262">
        <v>0</v>
      </c>
      <c r="O6262">
        <v>0</v>
      </c>
      <c r="P6262">
        <v>2.8759999999999999</v>
      </c>
      <c r="Q6262">
        <v>267.79399999999998</v>
      </c>
      <c r="R6262">
        <v>30208.574000000001</v>
      </c>
      <c r="S6262">
        <v>29940.778999999999</v>
      </c>
    </row>
    <row r="6263" spans="1:19" x14ac:dyDescent="0.3">
      <c r="A6263">
        <v>2021</v>
      </c>
      <c r="B6263">
        <v>9</v>
      </c>
      <c r="C6263">
        <v>18</v>
      </c>
      <c r="D6263">
        <v>22</v>
      </c>
      <c r="E6263">
        <v>26049.100999999999</v>
      </c>
      <c r="F6263">
        <v>1112.8219999999999</v>
      </c>
      <c r="G6263">
        <v>76.623999999999995</v>
      </c>
      <c r="H6263">
        <v>87.963999999999999</v>
      </c>
      <c r="I6263">
        <v>471.82100000000003</v>
      </c>
      <c r="J6263">
        <v>2.1179999999999999</v>
      </c>
      <c r="K6263">
        <v>11.795</v>
      </c>
      <c r="L6263">
        <v>89.971999999999994</v>
      </c>
      <c r="M6263">
        <v>27825.593000000001</v>
      </c>
      <c r="N6263">
        <v>0</v>
      </c>
      <c r="O6263">
        <v>0</v>
      </c>
      <c r="P6263">
        <v>-11.648</v>
      </c>
      <c r="Q6263">
        <v>243.75</v>
      </c>
      <c r="R6263">
        <v>27837.241000000002</v>
      </c>
      <c r="S6263">
        <v>27593.491000000002</v>
      </c>
    </row>
    <row r="6264" spans="1:19" x14ac:dyDescent="0.3">
      <c r="A6264">
        <v>2021</v>
      </c>
      <c r="B6264">
        <v>9</v>
      </c>
      <c r="C6264">
        <v>18</v>
      </c>
      <c r="D6264">
        <v>23</v>
      </c>
      <c r="E6264">
        <v>23519.185000000001</v>
      </c>
      <c r="F6264">
        <v>1267.325</v>
      </c>
      <c r="G6264">
        <v>69.436000000000007</v>
      </c>
      <c r="H6264">
        <v>83.105999999999995</v>
      </c>
      <c r="I6264">
        <v>583.24</v>
      </c>
      <c r="J6264">
        <v>2.2850000000000001</v>
      </c>
      <c r="K6264">
        <v>30.198</v>
      </c>
      <c r="L6264">
        <v>88.388999999999996</v>
      </c>
      <c r="M6264">
        <v>25573.727999999999</v>
      </c>
      <c r="N6264">
        <v>0</v>
      </c>
      <c r="O6264">
        <v>0</v>
      </c>
      <c r="P6264">
        <v>-16.803999999999998</v>
      </c>
      <c r="Q6264">
        <v>216.387</v>
      </c>
      <c r="R6264">
        <v>25590.530999999999</v>
      </c>
      <c r="S6264">
        <v>25374.144</v>
      </c>
    </row>
    <row r="6265" spans="1:19" x14ac:dyDescent="0.3">
      <c r="A6265">
        <v>2021</v>
      </c>
      <c r="B6265">
        <v>9</v>
      </c>
      <c r="C6265">
        <v>18</v>
      </c>
      <c r="D6265">
        <v>24</v>
      </c>
      <c r="E6265">
        <v>21658.516</v>
      </c>
      <c r="F6265">
        <v>1503.364</v>
      </c>
      <c r="G6265">
        <v>63.055</v>
      </c>
      <c r="H6265">
        <v>79.072999999999993</v>
      </c>
      <c r="I6265">
        <v>914.98099999999999</v>
      </c>
      <c r="J6265">
        <v>2.2050000000000001</v>
      </c>
      <c r="K6265">
        <v>36.877000000000002</v>
      </c>
      <c r="L6265">
        <v>87.308000000000007</v>
      </c>
      <c r="M6265">
        <v>24282.325000000001</v>
      </c>
      <c r="N6265">
        <v>0</v>
      </c>
      <c r="O6265">
        <v>0</v>
      </c>
      <c r="P6265">
        <v>-23.99</v>
      </c>
      <c r="Q6265">
        <v>190.80699999999999</v>
      </c>
      <c r="R6265">
        <v>24306.314999999999</v>
      </c>
      <c r="S6265">
        <v>24115.508999999998</v>
      </c>
    </row>
    <row r="6266" spans="1:19" x14ac:dyDescent="0.3">
      <c r="A6266">
        <v>2021</v>
      </c>
      <c r="B6266">
        <v>9</v>
      </c>
      <c r="C6266">
        <v>19</v>
      </c>
      <c r="D6266">
        <v>1</v>
      </c>
      <c r="E6266">
        <v>20862.527999999998</v>
      </c>
      <c r="F6266">
        <v>1587.903</v>
      </c>
      <c r="G6266">
        <v>68.69</v>
      </c>
      <c r="H6266">
        <v>76.622</v>
      </c>
      <c r="I6266">
        <v>776.048</v>
      </c>
      <c r="J6266">
        <v>2.1859999999999999</v>
      </c>
      <c r="K6266">
        <v>31.975000000000001</v>
      </c>
      <c r="L6266">
        <v>86.879000000000005</v>
      </c>
      <c r="M6266">
        <v>23424.141</v>
      </c>
      <c r="N6266">
        <v>0</v>
      </c>
      <c r="O6266">
        <v>0</v>
      </c>
      <c r="P6266">
        <v>-20.152000000000001</v>
      </c>
      <c r="Q6266">
        <v>173.017</v>
      </c>
      <c r="R6266">
        <v>23444.293000000001</v>
      </c>
      <c r="S6266">
        <v>23271.276000000002</v>
      </c>
    </row>
    <row r="6267" spans="1:19" x14ac:dyDescent="0.3">
      <c r="A6267">
        <v>2021</v>
      </c>
      <c r="B6267">
        <v>9</v>
      </c>
      <c r="C6267">
        <v>19</v>
      </c>
      <c r="D6267">
        <v>2</v>
      </c>
      <c r="E6267">
        <v>20199.881000000001</v>
      </c>
      <c r="F6267">
        <v>1653.9359999999999</v>
      </c>
      <c r="G6267">
        <v>65.073999999999998</v>
      </c>
      <c r="H6267">
        <v>73.825000000000003</v>
      </c>
      <c r="I6267">
        <v>521.38699999999994</v>
      </c>
      <c r="J6267">
        <v>2.2200000000000002</v>
      </c>
      <c r="K6267">
        <v>28.367999999999999</v>
      </c>
      <c r="L6267">
        <v>86.512</v>
      </c>
      <c r="M6267">
        <v>22566.129000000001</v>
      </c>
      <c r="N6267">
        <v>0</v>
      </c>
      <c r="O6267">
        <v>0</v>
      </c>
      <c r="P6267">
        <v>-14.465999999999999</v>
      </c>
      <c r="Q6267">
        <v>161.506</v>
      </c>
      <c r="R6267">
        <v>22580.595000000001</v>
      </c>
      <c r="S6267">
        <v>22419.088</v>
      </c>
    </row>
    <row r="6268" spans="1:19" x14ac:dyDescent="0.3">
      <c r="A6268">
        <v>2021</v>
      </c>
      <c r="B6268">
        <v>9</v>
      </c>
      <c r="C6268">
        <v>19</v>
      </c>
      <c r="D6268">
        <v>3</v>
      </c>
      <c r="E6268">
        <v>19888.159</v>
      </c>
      <c r="F6268">
        <v>1690.0429999999999</v>
      </c>
      <c r="G6268">
        <v>63.143000000000001</v>
      </c>
      <c r="H6268">
        <v>72.5</v>
      </c>
      <c r="I6268">
        <v>330.22199999999998</v>
      </c>
      <c r="J6268">
        <v>2.1920000000000002</v>
      </c>
      <c r="K6268">
        <v>25.552</v>
      </c>
      <c r="L6268">
        <v>86.344999999999999</v>
      </c>
      <c r="M6268">
        <v>22095.013999999999</v>
      </c>
      <c r="N6268">
        <v>0</v>
      </c>
      <c r="O6268">
        <v>0</v>
      </c>
      <c r="P6268">
        <v>-8.4139999999999997</v>
      </c>
      <c r="Q6268">
        <v>154.96</v>
      </c>
      <c r="R6268">
        <v>22103.427</v>
      </c>
      <c r="S6268">
        <v>21948.468000000001</v>
      </c>
    </row>
    <row r="6269" spans="1:19" x14ac:dyDescent="0.3">
      <c r="A6269">
        <v>2021</v>
      </c>
      <c r="B6269">
        <v>9</v>
      </c>
      <c r="C6269">
        <v>19</v>
      </c>
      <c r="D6269">
        <v>4</v>
      </c>
      <c r="E6269">
        <v>20149.63</v>
      </c>
      <c r="F6269">
        <v>1702.748</v>
      </c>
      <c r="G6269">
        <v>62.247</v>
      </c>
      <c r="H6269">
        <v>71.063000000000002</v>
      </c>
      <c r="I6269">
        <v>207.58500000000001</v>
      </c>
      <c r="J6269">
        <v>1.978</v>
      </c>
      <c r="K6269">
        <v>25.013000000000002</v>
      </c>
      <c r="L6269">
        <v>86.498000000000005</v>
      </c>
      <c r="M6269">
        <v>22244.516</v>
      </c>
      <c r="N6269">
        <v>0</v>
      </c>
      <c r="O6269">
        <v>0</v>
      </c>
      <c r="P6269">
        <v>-5.6689999999999996</v>
      </c>
      <c r="Q6269">
        <v>151.84899999999999</v>
      </c>
      <c r="R6269">
        <v>22250.185000000001</v>
      </c>
      <c r="S6269">
        <v>22098.335999999999</v>
      </c>
    </row>
    <row r="6270" spans="1:19" x14ac:dyDescent="0.3">
      <c r="A6270">
        <v>2021</v>
      </c>
      <c r="B6270">
        <v>9</v>
      </c>
      <c r="C6270">
        <v>19</v>
      </c>
      <c r="D6270">
        <v>5</v>
      </c>
      <c r="E6270">
        <v>21247.13</v>
      </c>
      <c r="F6270">
        <v>1625.242</v>
      </c>
      <c r="G6270">
        <v>62.59</v>
      </c>
      <c r="H6270">
        <v>70.340999999999994</v>
      </c>
      <c r="I6270">
        <v>119.679</v>
      </c>
      <c r="J6270">
        <v>1.9810000000000001</v>
      </c>
      <c r="K6270">
        <v>11.531000000000001</v>
      </c>
      <c r="L6270">
        <v>87.108000000000004</v>
      </c>
      <c r="M6270">
        <v>23163.010999999999</v>
      </c>
      <c r="N6270">
        <v>0</v>
      </c>
      <c r="O6270">
        <v>0</v>
      </c>
      <c r="P6270">
        <v>-6.3710000000000004</v>
      </c>
      <c r="Q6270">
        <v>153.46700000000001</v>
      </c>
      <c r="R6270">
        <v>23169.382000000001</v>
      </c>
      <c r="S6270">
        <v>23015.915000000001</v>
      </c>
    </row>
    <row r="6271" spans="1:19" x14ac:dyDescent="0.3">
      <c r="A6271">
        <v>2021</v>
      </c>
      <c r="B6271">
        <v>9</v>
      </c>
      <c r="C6271">
        <v>19</v>
      </c>
      <c r="D6271">
        <v>6</v>
      </c>
      <c r="E6271">
        <v>23154.89</v>
      </c>
      <c r="F6271">
        <v>1521.914</v>
      </c>
      <c r="G6271">
        <v>64.766999999999996</v>
      </c>
      <c r="H6271">
        <v>69.965000000000003</v>
      </c>
      <c r="I6271">
        <v>75.995999999999995</v>
      </c>
      <c r="J6271">
        <v>2.302</v>
      </c>
      <c r="K6271">
        <v>5.7610000000000001</v>
      </c>
      <c r="L6271">
        <v>88.216999999999999</v>
      </c>
      <c r="M6271">
        <v>24919.044000000002</v>
      </c>
      <c r="N6271">
        <v>2.1589999999999998</v>
      </c>
      <c r="O6271">
        <v>0</v>
      </c>
      <c r="P6271">
        <v>-1.9990000000000001</v>
      </c>
      <c r="Q6271">
        <v>159.12799999999999</v>
      </c>
      <c r="R6271">
        <v>24918.884999999998</v>
      </c>
      <c r="S6271">
        <v>24759.757000000001</v>
      </c>
    </row>
    <row r="6272" spans="1:19" x14ac:dyDescent="0.3">
      <c r="A6272">
        <v>2021</v>
      </c>
      <c r="B6272">
        <v>9</v>
      </c>
      <c r="C6272">
        <v>19</v>
      </c>
      <c r="D6272">
        <v>7</v>
      </c>
      <c r="E6272">
        <v>24425.763999999999</v>
      </c>
      <c r="F6272">
        <v>1477.7059999999999</v>
      </c>
      <c r="G6272">
        <v>67.688999999999993</v>
      </c>
      <c r="H6272">
        <v>70.471000000000004</v>
      </c>
      <c r="I6272">
        <v>79.161000000000001</v>
      </c>
      <c r="J6272">
        <v>2.62</v>
      </c>
      <c r="K6272">
        <v>14.238</v>
      </c>
      <c r="L6272">
        <v>88.988</v>
      </c>
      <c r="M6272">
        <v>26158.948</v>
      </c>
      <c r="N6272">
        <v>602.64599999999996</v>
      </c>
      <c r="O6272">
        <v>-0.14699999999999999</v>
      </c>
      <c r="P6272">
        <v>-0.75800000000000001</v>
      </c>
      <c r="Q6272">
        <v>171.44900000000001</v>
      </c>
      <c r="R6272">
        <v>25557.206999999999</v>
      </c>
      <c r="S6272">
        <v>25385.758000000002</v>
      </c>
    </row>
    <row r="6273" spans="1:19" x14ac:dyDescent="0.3">
      <c r="A6273">
        <v>2021</v>
      </c>
      <c r="B6273">
        <v>9</v>
      </c>
      <c r="C6273">
        <v>19</v>
      </c>
      <c r="D6273">
        <v>8</v>
      </c>
      <c r="E6273">
        <v>26169.378000000001</v>
      </c>
      <c r="F6273">
        <v>1433.5619999999999</v>
      </c>
      <c r="G6273">
        <v>70.778999999999996</v>
      </c>
      <c r="H6273">
        <v>76.382999999999996</v>
      </c>
      <c r="I6273">
        <v>109.06699999999999</v>
      </c>
      <c r="J6273">
        <v>2.8879999999999999</v>
      </c>
      <c r="K6273">
        <v>10.429</v>
      </c>
      <c r="L6273">
        <v>90.134</v>
      </c>
      <c r="M6273">
        <v>27891.842000000001</v>
      </c>
      <c r="N6273">
        <v>3025.8960000000002</v>
      </c>
      <c r="O6273">
        <v>-32.012</v>
      </c>
      <c r="P6273">
        <v>4.1000000000000002E-2</v>
      </c>
      <c r="Q6273">
        <v>194.50200000000001</v>
      </c>
      <c r="R6273">
        <v>24897.917000000001</v>
      </c>
      <c r="S6273">
        <v>24703.415000000001</v>
      </c>
    </row>
    <row r="6274" spans="1:19" x14ac:dyDescent="0.3">
      <c r="A6274">
        <v>2021</v>
      </c>
      <c r="B6274">
        <v>9</v>
      </c>
      <c r="C6274">
        <v>19</v>
      </c>
      <c r="D6274">
        <v>9</v>
      </c>
      <c r="E6274">
        <v>27854.678</v>
      </c>
      <c r="F6274">
        <v>1341.8979999999999</v>
      </c>
      <c r="G6274">
        <v>75.483000000000004</v>
      </c>
      <c r="H6274">
        <v>80.593999999999994</v>
      </c>
      <c r="I6274">
        <v>148.09700000000001</v>
      </c>
      <c r="J6274">
        <v>3.0950000000000002</v>
      </c>
      <c r="K6274">
        <v>11.263999999999999</v>
      </c>
      <c r="L6274">
        <v>91.528000000000006</v>
      </c>
      <c r="M6274">
        <v>29531.152999999998</v>
      </c>
      <c r="N6274">
        <v>5515.91</v>
      </c>
      <c r="O6274">
        <v>-81.516999999999996</v>
      </c>
      <c r="P6274">
        <v>1.0940000000000001</v>
      </c>
      <c r="Q6274">
        <v>226.67599999999999</v>
      </c>
      <c r="R6274">
        <v>24095.665000000001</v>
      </c>
      <c r="S6274">
        <v>23868.989000000001</v>
      </c>
    </row>
    <row r="6275" spans="1:19" x14ac:dyDescent="0.3">
      <c r="A6275">
        <v>2021</v>
      </c>
      <c r="B6275">
        <v>9</v>
      </c>
      <c r="C6275">
        <v>19</v>
      </c>
      <c r="D6275">
        <v>10</v>
      </c>
      <c r="E6275">
        <v>29245.897000000001</v>
      </c>
      <c r="F6275">
        <v>1245.6990000000001</v>
      </c>
      <c r="G6275">
        <v>80.722999999999999</v>
      </c>
      <c r="H6275">
        <v>85.35</v>
      </c>
      <c r="I6275">
        <v>183.595</v>
      </c>
      <c r="J6275">
        <v>3.2829999999999999</v>
      </c>
      <c r="K6275">
        <v>19.148</v>
      </c>
      <c r="L6275">
        <v>92.484999999999999</v>
      </c>
      <c r="M6275">
        <v>30875.456999999999</v>
      </c>
      <c r="N6275">
        <v>7516.1729999999998</v>
      </c>
      <c r="O6275">
        <v>-106.73</v>
      </c>
      <c r="P6275">
        <v>1.337</v>
      </c>
      <c r="Q6275">
        <v>260.51</v>
      </c>
      <c r="R6275">
        <v>23464.677</v>
      </c>
      <c r="S6275">
        <v>23204.167000000001</v>
      </c>
    </row>
    <row r="6276" spans="1:19" x14ac:dyDescent="0.3">
      <c r="A6276">
        <v>2021</v>
      </c>
      <c r="B6276">
        <v>9</v>
      </c>
      <c r="C6276">
        <v>19</v>
      </c>
      <c r="D6276">
        <v>11</v>
      </c>
      <c r="E6276">
        <v>30132.593000000001</v>
      </c>
      <c r="F6276">
        <v>1173.376</v>
      </c>
      <c r="G6276">
        <v>86.56</v>
      </c>
      <c r="H6276">
        <v>90.533000000000001</v>
      </c>
      <c r="I6276">
        <v>236.779</v>
      </c>
      <c r="J6276">
        <v>3.4590000000000001</v>
      </c>
      <c r="K6276">
        <v>20.873999999999999</v>
      </c>
      <c r="L6276">
        <v>92.909000000000006</v>
      </c>
      <c r="M6276">
        <v>31750.523000000001</v>
      </c>
      <c r="N6276">
        <v>8805.277</v>
      </c>
      <c r="O6276">
        <v>-57.759</v>
      </c>
      <c r="P6276">
        <v>1.9790000000000001</v>
      </c>
      <c r="Q6276">
        <v>292.685</v>
      </c>
      <c r="R6276">
        <v>23001.025000000001</v>
      </c>
      <c r="S6276">
        <v>22708.341</v>
      </c>
    </row>
    <row r="6277" spans="1:19" x14ac:dyDescent="0.3">
      <c r="A6277">
        <v>2021</v>
      </c>
      <c r="B6277">
        <v>9</v>
      </c>
      <c r="C6277">
        <v>19</v>
      </c>
      <c r="D6277">
        <v>12</v>
      </c>
      <c r="E6277">
        <v>30979.563999999998</v>
      </c>
      <c r="F6277">
        <v>1068.973</v>
      </c>
      <c r="G6277">
        <v>92.652000000000001</v>
      </c>
      <c r="H6277">
        <v>95.760999999999996</v>
      </c>
      <c r="I6277">
        <v>278.48500000000001</v>
      </c>
      <c r="J6277">
        <v>3.6019999999999999</v>
      </c>
      <c r="K6277">
        <v>11.750999999999999</v>
      </c>
      <c r="L6277">
        <v>93.19</v>
      </c>
      <c r="M6277">
        <v>32531.324000000001</v>
      </c>
      <c r="N6277">
        <v>9415.366</v>
      </c>
      <c r="O6277">
        <v>-18.675000000000001</v>
      </c>
      <c r="P6277">
        <v>4.9820000000000002</v>
      </c>
      <c r="Q6277">
        <v>319.07799999999997</v>
      </c>
      <c r="R6277">
        <v>23129.651000000002</v>
      </c>
      <c r="S6277">
        <v>22810.572</v>
      </c>
    </row>
    <row r="6278" spans="1:19" x14ac:dyDescent="0.3">
      <c r="A6278">
        <v>2021</v>
      </c>
      <c r="B6278">
        <v>9</v>
      </c>
      <c r="C6278">
        <v>19</v>
      </c>
      <c r="D6278">
        <v>13</v>
      </c>
      <c r="E6278">
        <v>31978.97</v>
      </c>
      <c r="F6278">
        <v>976.82299999999998</v>
      </c>
      <c r="G6278">
        <v>98.602000000000004</v>
      </c>
      <c r="H6278">
        <v>99.843000000000004</v>
      </c>
      <c r="I6278">
        <v>291.09500000000003</v>
      </c>
      <c r="J6278">
        <v>3.601</v>
      </c>
      <c r="K6278">
        <v>9.9930000000000003</v>
      </c>
      <c r="L6278">
        <v>93.516000000000005</v>
      </c>
      <c r="M6278">
        <v>33453.841</v>
      </c>
      <c r="N6278">
        <v>9329.56</v>
      </c>
      <c r="O6278">
        <v>-4.476</v>
      </c>
      <c r="P6278">
        <v>5.5819999999999999</v>
      </c>
      <c r="Q6278">
        <v>340.06700000000001</v>
      </c>
      <c r="R6278">
        <v>24123.174999999999</v>
      </c>
      <c r="S6278">
        <v>23783.108</v>
      </c>
    </row>
    <row r="6279" spans="1:19" x14ac:dyDescent="0.3">
      <c r="A6279">
        <v>2021</v>
      </c>
      <c r="B6279">
        <v>9</v>
      </c>
      <c r="C6279">
        <v>19</v>
      </c>
      <c r="D6279">
        <v>14</v>
      </c>
      <c r="E6279">
        <v>32839.485000000001</v>
      </c>
      <c r="F6279">
        <v>913.36699999999996</v>
      </c>
      <c r="G6279">
        <v>102.86799999999999</v>
      </c>
      <c r="H6279">
        <v>104.833</v>
      </c>
      <c r="I6279">
        <v>281.34899999999999</v>
      </c>
      <c r="J6279">
        <v>3.157</v>
      </c>
      <c r="K6279">
        <v>-4.2370000000000001</v>
      </c>
      <c r="L6279">
        <v>93.718000000000004</v>
      </c>
      <c r="M6279">
        <v>34231.671999999999</v>
      </c>
      <c r="N6279">
        <v>8680.2279999999992</v>
      </c>
      <c r="O6279">
        <v>-2.5920000000000001</v>
      </c>
      <c r="P6279">
        <v>3.0750000000000002</v>
      </c>
      <c r="Q6279">
        <v>356.57</v>
      </c>
      <c r="R6279">
        <v>25550.960999999999</v>
      </c>
      <c r="S6279">
        <v>25194.39</v>
      </c>
    </row>
    <row r="6280" spans="1:19" x14ac:dyDescent="0.3">
      <c r="A6280">
        <v>2021</v>
      </c>
      <c r="B6280">
        <v>9</v>
      </c>
      <c r="C6280">
        <v>19</v>
      </c>
      <c r="D6280">
        <v>15</v>
      </c>
      <c r="E6280">
        <v>33251.078999999998</v>
      </c>
      <c r="F6280">
        <v>883.923</v>
      </c>
      <c r="G6280">
        <v>105.747</v>
      </c>
      <c r="H6280">
        <v>107.08799999999999</v>
      </c>
      <c r="I6280">
        <v>270.17500000000001</v>
      </c>
      <c r="J6280">
        <v>2.6850000000000001</v>
      </c>
      <c r="K6280">
        <v>-8.1159999999999997</v>
      </c>
      <c r="L6280">
        <v>93.805999999999997</v>
      </c>
      <c r="M6280">
        <v>34600.639999999999</v>
      </c>
      <c r="N6280">
        <v>7283.8779999999997</v>
      </c>
      <c r="O6280">
        <v>-0.70799999999999996</v>
      </c>
      <c r="P6280">
        <v>5.4569999999999999</v>
      </c>
      <c r="Q6280">
        <v>371.35199999999998</v>
      </c>
      <c r="R6280">
        <v>27312.013999999999</v>
      </c>
      <c r="S6280">
        <v>26940.663</v>
      </c>
    </row>
    <row r="6281" spans="1:19" x14ac:dyDescent="0.3">
      <c r="A6281">
        <v>2021</v>
      </c>
      <c r="B6281">
        <v>9</v>
      </c>
      <c r="C6281">
        <v>19</v>
      </c>
      <c r="D6281">
        <v>16</v>
      </c>
      <c r="E6281">
        <v>33209.65</v>
      </c>
      <c r="F6281">
        <v>837.36699999999996</v>
      </c>
      <c r="G6281">
        <v>106.976</v>
      </c>
      <c r="H6281">
        <v>110.782</v>
      </c>
      <c r="I6281">
        <v>120.146</v>
      </c>
      <c r="J6281">
        <v>1.605</v>
      </c>
      <c r="K6281">
        <v>-48.073</v>
      </c>
      <c r="L6281">
        <v>93.802000000000007</v>
      </c>
      <c r="M6281">
        <v>34325.279000000002</v>
      </c>
      <c r="N6281">
        <v>5170.4489999999996</v>
      </c>
      <c r="O6281">
        <v>1.835</v>
      </c>
      <c r="P6281">
        <v>7.9450000000000003</v>
      </c>
      <c r="Q6281">
        <v>382.09899999999999</v>
      </c>
      <c r="R6281">
        <v>29145.048999999999</v>
      </c>
      <c r="S6281">
        <v>28762.95</v>
      </c>
    </row>
    <row r="6282" spans="1:19" x14ac:dyDescent="0.3">
      <c r="A6282">
        <v>2021</v>
      </c>
      <c r="B6282">
        <v>9</v>
      </c>
      <c r="C6282">
        <v>19</v>
      </c>
      <c r="D6282">
        <v>17</v>
      </c>
      <c r="E6282">
        <v>32345.852999999999</v>
      </c>
      <c r="F6282">
        <v>811.66499999999996</v>
      </c>
      <c r="G6282">
        <v>107.95</v>
      </c>
      <c r="H6282">
        <v>109.35599999999999</v>
      </c>
      <c r="I6282">
        <v>125.048</v>
      </c>
      <c r="J6282">
        <v>1.504</v>
      </c>
      <c r="K6282">
        <v>-70.313000000000002</v>
      </c>
      <c r="L6282">
        <v>93.65</v>
      </c>
      <c r="M6282">
        <v>33416.762999999999</v>
      </c>
      <c r="N6282">
        <v>2526.4540000000002</v>
      </c>
      <c r="O6282">
        <v>28.745000000000001</v>
      </c>
      <c r="P6282">
        <v>9.6959999999999997</v>
      </c>
      <c r="Q6282">
        <v>382.38799999999998</v>
      </c>
      <c r="R6282">
        <v>30851.868999999999</v>
      </c>
      <c r="S6282">
        <v>30469.481</v>
      </c>
    </row>
    <row r="6283" spans="1:19" x14ac:dyDescent="0.3">
      <c r="A6283">
        <v>2021</v>
      </c>
      <c r="B6283">
        <v>9</v>
      </c>
      <c r="C6283">
        <v>19</v>
      </c>
      <c r="D6283">
        <v>18</v>
      </c>
      <c r="E6283">
        <v>31296.303</v>
      </c>
      <c r="F6283">
        <v>825.70100000000002</v>
      </c>
      <c r="G6283">
        <v>105.67700000000001</v>
      </c>
      <c r="H6283">
        <v>104.428</v>
      </c>
      <c r="I6283">
        <v>126.42400000000001</v>
      </c>
      <c r="J6283">
        <v>1.413</v>
      </c>
      <c r="K6283">
        <v>-69.177000000000007</v>
      </c>
      <c r="L6283">
        <v>93.381</v>
      </c>
      <c r="M6283">
        <v>32378.472000000002</v>
      </c>
      <c r="N6283">
        <v>321.37299999999999</v>
      </c>
      <c r="O6283">
        <v>77.106999999999999</v>
      </c>
      <c r="P6283">
        <v>0.92800000000000005</v>
      </c>
      <c r="Q6283">
        <v>364.82900000000001</v>
      </c>
      <c r="R6283">
        <v>31979.062999999998</v>
      </c>
      <c r="S6283">
        <v>31614.234</v>
      </c>
    </row>
    <row r="6284" spans="1:19" x14ac:dyDescent="0.3">
      <c r="A6284">
        <v>2021</v>
      </c>
      <c r="B6284">
        <v>9</v>
      </c>
      <c r="C6284">
        <v>19</v>
      </c>
      <c r="D6284">
        <v>19</v>
      </c>
      <c r="E6284">
        <v>31882.591</v>
      </c>
      <c r="F6284">
        <v>850.54499999999996</v>
      </c>
      <c r="G6284">
        <v>100.33199999999999</v>
      </c>
      <c r="H6284">
        <v>99.864000000000004</v>
      </c>
      <c r="I6284">
        <v>140.63300000000001</v>
      </c>
      <c r="J6284">
        <v>1.3069999999999999</v>
      </c>
      <c r="K6284">
        <v>-70.866</v>
      </c>
      <c r="L6284">
        <v>93.543000000000006</v>
      </c>
      <c r="M6284">
        <v>32997.614999999998</v>
      </c>
      <c r="N6284">
        <v>1.9E-2</v>
      </c>
      <c r="O6284">
        <v>80.445999999999998</v>
      </c>
      <c r="P6284">
        <v>5.7210000000000001</v>
      </c>
      <c r="Q6284">
        <v>337.16899999999998</v>
      </c>
      <c r="R6284">
        <v>32911.428999999996</v>
      </c>
      <c r="S6284">
        <v>32574.26</v>
      </c>
    </row>
    <row r="6285" spans="1:19" x14ac:dyDescent="0.3">
      <c r="A6285">
        <v>2021</v>
      </c>
      <c r="B6285">
        <v>9</v>
      </c>
      <c r="C6285">
        <v>19</v>
      </c>
      <c r="D6285">
        <v>20</v>
      </c>
      <c r="E6285">
        <v>31103.726999999999</v>
      </c>
      <c r="F6285">
        <v>905.10599999999999</v>
      </c>
      <c r="G6285">
        <v>97.460999999999999</v>
      </c>
      <c r="H6285">
        <v>97.798000000000002</v>
      </c>
      <c r="I6285">
        <v>205.107</v>
      </c>
      <c r="J6285">
        <v>1.6870000000000001</v>
      </c>
      <c r="K6285">
        <v>-76.736000000000004</v>
      </c>
      <c r="L6285">
        <v>93.337999999999994</v>
      </c>
      <c r="M6285">
        <v>32330.026999999998</v>
      </c>
      <c r="N6285">
        <v>0</v>
      </c>
      <c r="O6285">
        <v>77.504999999999995</v>
      </c>
      <c r="P6285">
        <v>7.7169999999999996</v>
      </c>
      <c r="Q6285">
        <v>306.529</v>
      </c>
      <c r="R6285">
        <v>32244.805</v>
      </c>
      <c r="S6285">
        <v>31938.275000000001</v>
      </c>
    </row>
    <row r="6286" spans="1:19" x14ac:dyDescent="0.3">
      <c r="A6286">
        <v>2021</v>
      </c>
      <c r="B6286">
        <v>9</v>
      </c>
      <c r="C6286">
        <v>19</v>
      </c>
      <c r="D6286">
        <v>21</v>
      </c>
      <c r="E6286">
        <v>29274.079000000002</v>
      </c>
      <c r="F6286">
        <v>977.41700000000003</v>
      </c>
      <c r="G6286">
        <v>92.555000000000007</v>
      </c>
      <c r="H6286">
        <v>94</v>
      </c>
      <c r="I6286">
        <v>429.49599999999998</v>
      </c>
      <c r="J6286">
        <v>2.3239999999999998</v>
      </c>
      <c r="K6286">
        <v>-19.574000000000002</v>
      </c>
      <c r="L6286">
        <v>92.554000000000002</v>
      </c>
      <c r="M6286">
        <v>30850.294999999998</v>
      </c>
      <c r="N6286">
        <v>0</v>
      </c>
      <c r="O6286">
        <v>0</v>
      </c>
      <c r="P6286">
        <v>2.8759999999999999</v>
      </c>
      <c r="Q6286">
        <v>280.14999999999998</v>
      </c>
      <c r="R6286">
        <v>30847.419000000002</v>
      </c>
      <c r="S6286">
        <v>30567.269</v>
      </c>
    </row>
    <row r="6287" spans="1:19" x14ac:dyDescent="0.3">
      <c r="A6287">
        <v>2021</v>
      </c>
      <c r="B6287">
        <v>9</v>
      </c>
      <c r="C6287">
        <v>19</v>
      </c>
      <c r="D6287">
        <v>22</v>
      </c>
      <c r="E6287">
        <v>26533.728999999999</v>
      </c>
      <c r="F6287">
        <v>1112.8219999999999</v>
      </c>
      <c r="G6287">
        <v>85.744</v>
      </c>
      <c r="H6287">
        <v>88.356999999999999</v>
      </c>
      <c r="I6287">
        <v>471.82100000000003</v>
      </c>
      <c r="J6287">
        <v>2.1179999999999999</v>
      </c>
      <c r="K6287">
        <v>12.016999999999999</v>
      </c>
      <c r="L6287">
        <v>90.412000000000006</v>
      </c>
      <c r="M6287">
        <v>28311.277999999998</v>
      </c>
      <c r="N6287">
        <v>0</v>
      </c>
      <c r="O6287">
        <v>0</v>
      </c>
      <c r="P6287">
        <v>-11.648</v>
      </c>
      <c r="Q6287">
        <v>252.43</v>
      </c>
      <c r="R6287">
        <v>28322.924999999999</v>
      </c>
      <c r="S6287">
        <v>28070.494999999999</v>
      </c>
    </row>
    <row r="6288" spans="1:19" x14ac:dyDescent="0.3">
      <c r="A6288">
        <v>2021</v>
      </c>
      <c r="B6288">
        <v>9</v>
      </c>
      <c r="C6288">
        <v>19</v>
      </c>
      <c r="D6288">
        <v>23</v>
      </c>
      <c r="E6288">
        <v>23863.256000000001</v>
      </c>
      <c r="F6288">
        <v>1267.325</v>
      </c>
      <c r="G6288">
        <v>78.617000000000004</v>
      </c>
      <c r="H6288">
        <v>83.320999999999998</v>
      </c>
      <c r="I6288">
        <v>584.36300000000006</v>
      </c>
      <c r="J6288">
        <v>3.633</v>
      </c>
      <c r="K6288">
        <v>30.302</v>
      </c>
      <c r="L6288">
        <v>88.575999999999993</v>
      </c>
      <c r="M6288">
        <v>25920.775000000001</v>
      </c>
      <c r="N6288">
        <v>0</v>
      </c>
      <c r="O6288">
        <v>0</v>
      </c>
      <c r="P6288">
        <v>-16.803999999999998</v>
      </c>
      <c r="Q6288">
        <v>219.90799999999999</v>
      </c>
      <c r="R6288">
        <v>25937.579000000002</v>
      </c>
      <c r="S6288">
        <v>25717.670999999998</v>
      </c>
    </row>
    <row r="6289" spans="1:19" x14ac:dyDescent="0.3">
      <c r="A6289">
        <v>2021</v>
      </c>
      <c r="B6289">
        <v>9</v>
      </c>
      <c r="C6289">
        <v>19</v>
      </c>
      <c r="D6289">
        <v>24</v>
      </c>
      <c r="E6289">
        <v>21988.037</v>
      </c>
      <c r="F6289">
        <v>1503.364</v>
      </c>
      <c r="G6289">
        <v>72.236000000000004</v>
      </c>
      <c r="H6289">
        <v>79.251000000000005</v>
      </c>
      <c r="I6289">
        <v>999.05899999999997</v>
      </c>
      <c r="J6289">
        <v>6.2009999999999996</v>
      </c>
      <c r="K6289">
        <v>36.189</v>
      </c>
      <c r="L6289">
        <v>87.51</v>
      </c>
      <c r="M6289">
        <v>24699.611000000001</v>
      </c>
      <c r="N6289">
        <v>0</v>
      </c>
      <c r="O6289">
        <v>0</v>
      </c>
      <c r="P6289">
        <v>-23.99</v>
      </c>
      <c r="Q6289">
        <v>192.13300000000001</v>
      </c>
      <c r="R6289">
        <v>24723.600999999999</v>
      </c>
      <c r="S6289">
        <v>24531.467000000001</v>
      </c>
    </row>
    <row r="6290" spans="1:19" x14ac:dyDescent="0.3">
      <c r="A6290">
        <v>2021</v>
      </c>
      <c r="B6290">
        <v>9</v>
      </c>
      <c r="C6290">
        <v>20</v>
      </c>
      <c r="D6290">
        <v>1</v>
      </c>
      <c r="E6290">
        <v>23681.665000000001</v>
      </c>
      <c r="F6290">
        <v>1607.318</v>
      </c>
      <c r="G6290">
        <v>71.489999999999995</v>
      </c>
      <c r="H6290">
        <v>78.832999999999998</v>
      </c>
      <c r="I6290">
        <v>709.25599999999997</v>
      </c>
      <c r="J6290">
        <v>6.0380000000000003</v>
      </c>
      <c r="K6290">
        <v>43.787999999999997</v>
      </c>
      <c r="L6290">
        <v>88.503</v>
      </c>
      <c r="M6290">
        <v>26215.402999999998</v>
      </c>
      <c r="N6290">
        <v>0</v>
      </c>
      <c r="O6290">
        <v>0</v>
      </c>
      <c r="P6290">
        <v>-20.152000000000001</v>
      </c>
      <c r="Q6290">
        <v>169.87799999999999</v>
      </c>
      <c r="R6290">
        <v>26235.555</v>
      </c>
      <c r="S6290">
        <v>26065.677</v>
      </c>
    </row>
    <row r="6291" spans="1:19" x14ac:dyDescent="0.3">
      <c r="A6291">
        <v>2021</v>
      </c>
      <c r="B6291">
        <v>9</v>
      </c>
      <c r="C6291">
        <v>20</v>
      </c>
      <c r="D6291">
        <v>2</v>
      </c>
      <c r="E6291">
        <v>22604.632000000001</v>
      </c>
      <c r="F6291">
        <v>1681.7429999999999</v>
      </c>
      <c r="G6291">
        <v>67.277000000000001</v>
      </c>
      <c r="H6291">
        <v>75.483999999999995</v>
      </c>
      <c r="I6291">
        <v>424.76799999999997</v>
      </c>
      <c r="J6291">
        <v>5.9470000000000001</v>
      </c>
      <c r="K6291">
        <v>37.454999999999998</v>
      </c>
      <c r="L6291">
        <v>87.852999999999994</v>
      </c>
      <c r="M6291">
        <v>24917.881000000001</v>
      </c>
      <c r="N6291">
        <v>0</v>
      </c>
      <c r="O6291">
        <v>0</v>
      </c>
      <c r="P6291">
        <v>-14.465999999999999</v>
      </c>
      <c r="Q6291">
        <v>157.73699999999999</v>
      </c>
      <c r="R6291">
        <v>24932.347000000002</v>
      </c>
      <c r="S6291">
        <v>24774.611000000001</v>
      </c>
    </row>
    <row r="6292" spans="1:19" x14ac:dyDescent="0.3">
      <c r="A6292">
        <v>2021</v>
      </c>
      <c r="B6292">
        <v>9</v>
      </c>
      <c r="C6292">
        <v>20</v>
      </c>
      <c r="D6292">
        <v>3</v>
      </c>
      <c r="E6292">
        <v>22002.757000000001</v>
      </c>
      <c r="F6292">
        <v>1700.1110000000001</v>
      </c>
      <c r="G6292">
        <v>64.477000000000004</v>
      </c>
      <c r="H6292">
        <v>73.908000000000001</v>
      </c>
      <c r="I6292">
        <v>241.59299999999999</v>
      </c>
      <c r="J6292">
        <v>5.7679999999999998</v>
      </c>
      <c r="K6292">
        <v>32.795000000000002</v>
      </c>
      <c r="L6292">
        <v>87.503</v>
      </c>
      <c r="M6292">
        <v>24144.434000000001</v>
      </c>
      <c r="N6292">
        <v>0</v>
      </c>
      <c r="O6292">
        <v>0</v>
      </c>
      <c r="P6292">
        <v>-8.4139999999999997</v>
      </c>
      <c r="Q6292">
        <v>152.89400000000001</v>
      </c>
      <c r="R6292">
        <v>24152.848000000002</v>
      </c>
      <c r="S6292">
        <v>23999.954000000002</v>
      </c>
    </row>
    <row r="6293" spans="1:19" x14ac:dyDescent="0.3">
      <c r="A6293">
        <v>2021</v>
      </c>
      <c r="B6293">
        <v>9</v>
      </c>
      <c r="C6293">
        <v>20</v>
      </c>
      <c r="D6293">
        <v>4</v>
      </c>
      <c r="E6293">
        <v>22150.457999999999</v>
      </c>
      <c r="F6293">
        <v>1672.9590000000001</v>
      </c>
      <c r="G6293">
        <v>63.055</v>
      </c>
      <c r="H6293">
        <v>72.325999999999993</v>
      </c>
      <c r="I6293">
        <v>121.383</v>
      </c>
      <c r="J6293">
        <v>4.4950000000000001</v>
      </c>
      <c r="K6293">
        <v>31.209</v>
      </c>
      <c r="L6293">
        <v>87.590999999999994</v>
      </c>
      <c r="M6293">
        <v>24140.420999999998</v>
      </c>
      <c r="N6293">
        <v>0</v>
      </c>
      <c r="O6293">
        <v>0</v>
      </c>
      <c r="P6293">
        <v>-5.6689999999999996</v>
      </c>
      <c r="Q6293">
        <v>154.34399999999999</v>
      </c>
      <c r="R6293">
        <v>24146.09</v>
      </c>
      <c r="S6293">
        <v>23991.745999999999</v>
      </c>
    </row>
    <row r="6294" spans="1:19" x14ac:dyDescent="0.3">
      <c r="A6294">
        <v>2021</v>
      </c>
      <c r="B6294">
        <v>9</v>
      </c>
      <c r="C6294">
        <v>20</v>
      </c>
      <c r="D6294">
        <v>5</v>
      </c>
      <c r="E6294">
        <v>23296.563999999998</v>
      </c>
      <c r="F6294">
        <v>1506.3689999999999</v>
      </c>
      <c r="G6294">
        <v>62.783000000000001</v>
      </c>
      <c r="H6294">
        <v>71.701999999999998</v>
      </c>
      <c r="I6294">
        <v>84.954999999999998</v>
      </c>
      <c r="J6294">
        <v>2.8220000000000001</v>
      </c>
      <c r="K6294">
        <v>13.868</v>
      </c>
      <c r="L6294">
        <v>88.274000000000001</v>
      </c>
      <c r="M6294">
        <v>25064.554</v>
      </c>
      <c r="N6294">
        <v>0</v>
      </c>
      <c r="O6294">
        <v>0</v>
      </c>
      <c r="P6294">
        <v>-6.3710000000000004</v>
      </c>
      <c r="Q6294">
        <v>165.51300000000001</v>
      </c>
      <c r="R6294">
        <v>25070.924999999999</v>
      </c>
      <c r="S6294">
        <v>24905.412</v>
      </c>
    </row>
    <row r="6295" spans="1:19" x14ac:dyDescent="0.3">
      <c r="A6295">
        <v>2021</v>
      </c>
      <c r="B6295">
        <v>9</v>
      </c>
      <c r="C6295">
        <v>20</v>
      </c>
      <c r="D6295">
        <v>6</v>
      </c>
      <c r="E6295">
        <v>25240.253000000001</v>
      </c>
      <c r="F6295">
        <v>1285.527</v>
      </c>
      <c r="G6295">
        <v>64.608999999999995</v>
      </c>
      <c r="H6295">
        <v>71.435000000000002</v>
      </c>
      <c r="I6295">
        <v>149.79499999999999</v>
      </c>
      <c r="J6295">
        <v>3.399</v>
      </c>
      <c r="K6295">
        <v>6.6840000000000002</v>
      </c>
      <c r="L6295">
        <v>89.47</v>
      </c>
      <c r="M6295">
        <v>26846.563999999998</v>
      </c>
      <c r="N6295">
        <v>2.1589999999999998</v>
      </c>
      <c r="O6295">
        <v>0</v>
      </c>
      <c r="P6295">
        <v>-1.9990000000000001</v>
      </c>
      <c r="Q6295">
        <v>189.53100000000001</v>
      </c>
      <c r="R6295">
        <v>26846.403999999999</v>
      </c>
      <c r="S6295">
        <v>26656.873</v>
      </c>
    </row>
    <row r="6296" spans="1:19" x14ac:dyDescent="0.3">
      <c r="A6296">
        <v>2021</v>
      </c>
      <c r="B6296">
        <v>9</v>
      </c>
      <c r="C6296">
        <v>20</v>
      </c>
      <c r="D6296">
        <v>7</v>
      </c>
      <c r="E6296">
        <v>26651.477999999999</v>
      </c>
      <c r="F6296">
        <v>1165.8720000000001</v>
      </c>
      <c r="G6296">
        <v>67.135999999999996</v>
      </c>
      <c r="H6296">
        <v>71.933999999999997</v>
      </c>
      <c r="I6296">
        <v>294.92899999999997</v>
      </c>
      <c r="J6296">
        <v>4.1639999999999997</v>
      </c>
      <c r="K6296">
        <v>15.744</v>
      </c>
      <c r="L6296">
        <v>90.593000000000004</v>
      </c>
      <c r="M6296">
        <v>28294.715</v>
      </c>
      <c r="N6296">
        <v>602.64599999999996</v>
      </c>
      <c r="O6296">
        <v>-0.14699999999999999</v>
      </c>
      <c r="P6296">
        <v>-0.75800000000000001</v>
      </c>
      <c r="Q6296">
        <v>226.297</v>
      </c>
      <c r="R6296">
        <v>27692.973999999998</v>
      </c>
      <c r="S6296">
        <v>27466.678</v>
      </c>
    </row>
    <row r="6297" spans="1:19" x14ac:dyDescent="0.3">
      <c r="A6297">
        <v>2021</v>
      </c>
      <c r="B6297">
        <v>9</v>
      </c>
      <c r="C6297">
        <v>20</v>
      </c>
      <c r="D6297">
        <v>8</v>
      </c>
      <c r="E6297">
        <v>28669.034</v>
      </c>
      <c r="F6297">
        <v>1126.7639999999999</v>
      </c>
      <c r="G6297">
        <v>71.753</v>
      </c>
      <c r="H6297">
        <v>78.385000000000005</v>
      </c>
      <c r="I6297">
        <v>488.18</v>
      </c>
      <c r="J6297">
        <v>4.9000000000000004</v>
      </c>
      <c r="K6297">
        <v>11.108000000000001</v>
      </c>
      <c r="L6297">
        <v>92.213999999999999</v>
      </c>
      <c r="M6297">
        <v>30470.585999999999</v>
      </c>
      <c r="N6297">
        <v>3025.8960000000002</v>
      </c>
      <c r="O6297">
        <v>-32.012</v>
      </c>
      <c r="P6297">
        <v>4.1000000000000002E-2</v>
      </c>
      <c r="Q6297">
        <v>272.863</v>
      </c>
      <c r="R6297">
        <v>27476.661</v>
      </c>
      <c r="S6297">
        <v>27203.797999999999</v>
      </c>
    </row>
    <row r="6298" spans="1:19" x14ac:dyDescent="0.3">
      <c r="A6298">
        <v>2021</v>
      </c>
      <c r="B6298">
        <v>9</v>
      </c>
      <c r="C6298">
        <v>20</v>
      </c>
      <c r="D6298">
        <v>9</v>
      </c>
      <c r="E6298">
        <v>31122.583999999999</v>
      </c>
      <c r="F6298">
        <v>1077.816</v>
      </c>
      <c r="G6298">
        <v>77.703999999999994</v>
      </c>
      <c r="H6298">
        <v>83.542000000000002</v>
      </c>
      <c r="I6298">
        <v>601.69799999999998</v>
      </c>
      <c r="J6298">
        <v>5.4370000000000003</v>
      </c>
      <c r="K6298">
        <v>12.425000000000001</v>
      </c>
      <c r="L6298">
        <v>93.337999999999994</v>
      </c>
      <c r="M6298">
        <v>32996.839999999997</v>
      </c>
      <c r="N6298">
        <v>5515.91</v>
      </c>
      <c r="O6298">
        <v>-81.516999999999996</v>
      </c>
      <c r="P6298">
        <v>1.0940000000000001</v>
      </c>
      <c r="Q6298">
        <v>314.67399999999998</v>
      </c>
      <c r="R6298">
        <v>27561.350999999999</v>
      </c>
      <c r="S6298">
        <v>27246.678</v>
      </c>
    </row>
    <row r="6299" spans="1:19" x14ac:dyDescent="0.3">
      <c r="A6299">
        <v>2021</v>
      </c>
      <c r="B6299">
        <v>9</v>
      </c>
      <c r="C6299">
        <v>20</v>
      </c>
      <c r="D6299">
        <v>10</v>
      </c>
      <c r="E6299">
        <v>33567.309000000001</v>
      </c>
      <c r="F6299">
        <v>1020.477</v>
      </c>
      <c r="G6299">
        <v>85.709000000000003</v>
      </c>
      <c r="H6299">
        <v>89.667000000000002</v>
      </c>
      <c r="I6299">
        <v>568.28399999999999</v>
      </c>
      <c r="J6299">
        <v>5.7370000000000001</v>
      </c>
      <c r="K6299">
        <v>22.373999999999999</v>
      </c>
      <c r="L6299">
        <v>93.938999999999993</v>
      </c>
      <c r="M6299">
        <v>35367.786999999997</v>
      </c>
      <c r="N6299">
        <v>7516.1729999999998</v>
      </c>
      <c r="O6299">
        <v>-106.73</v>
      </c>
      <c r="P6299">
        <v>1.337</v>
      </c>
      <c r="Q6299">
        <v>348.63799999999998</v>
      </c>
      <c r="R6299">
        <v>27957.007000000001</v>
      </c>
      <c r="S6299">
        <v>27608.368999999999</v>
      </c>
    </row>
    <row r="6300" spans="1:19" x14ac:dyDescent="0.3">
      <c r="A6300">
        <v>2021</v>
      </c>
      <c r="B6300">
        <v>9</v>
      </c>
      <c r="C6300">
        <v>20</v>
      </c>
      <c r="D6300">
        <v>11</v>
      </c>
      <c r="E6300">
        <v>36104.883999999998</v>
      </c>
      <c r="F6300">
        <v>974.23299999999995</v>
      </c>
      <c r="G6300">
        <v>93.801000000000002</v>
      </c>
      <c r="H6300">
        <v>96.978999999999999</v>
      </c>
      <c r="I6300">
        <v>483.69600000000003</v>
      </c>
      <c r="J6300">
        <v>5.8719999999999999</v>
      </c>
      <c r="K6300">
        <v>26.614999999999998</v>
      </c>
      <c r="L6300">
        <v>94.373999999999995</v>
      </c>
      <c r="M6300">
        <v>37786.652999999998</v>
      </c>
      <c r="N6300">
        <v>8805.277</v>
      </c>
      <c r="O6300">
        <v>-57.759</v>
      </c>
      <c r="P6300">
        <v>1.9790000000000001</v>
      </c>
      <c r="Q6300">
        <v>380.08199999999999</v>
      </c>
      <c r="R6300">
        <v>29037.155999999999</v>
      </c>
      <c r="S6300">
        <v>28657.074000000001</v>
      </c>
    </row>
    <row r="6301" spans="1:19" x14ac:dyDescent="0.3">
      <c r="A6301">
        <v>2021</v>
      </c>
      <c r="B6301">
        <v>9</v>
      </c>
      <c r="C6301">
        <v>20</v>
      </c>
      <c r="D6301">
        <v>12</v>
      </c>
      <c r="E6301">
        <v>38388.944000000003</v>
      </c>
      <c r="F6301">
        <v>887.39200000000005</v>
      </c>
      <c r="G6301">
        <v>100.77</v>
      </c>
      <c r="H6301">
        <v>104.447</v>
      </c>
      <c r="I6301">
        <v>447.51600000000002</v>
      </c>
      <c r="J6301">
        <v>5.8419999999999996</v>
      </c>
      <c r="K6301">
        <v>17.859000000000002</v>
      </c>
      <c r="L6301">
        <v>94.677000000000007</v>
      </c>
      <c r="M6301">
        <v>39946.677000000003</v>
      </c>
      <c r="N6301">
        <v>9415.366</v>
      </c>
      <c r="O6301">
        <v>-18.675000000000001</v>
      </c>
      <c r="P6301">
        <v>4.9820000000000002</v>
      </c>
      <c r="Q6301">
        <v>403.71199999999999</v>
      </c>
      <c r="R6301">
        <v>30545.003000000001</v>
      </c>
      <c r="S6301">
        <v>30141.292000000001</v>
      </c>
    </row>
    <row r="6302" spans="1:19" x14ac:dyDescent="0.3">
      <c r="A6302">
        <v>2021</v>
      </c>
      <c r="B6302">
        <v>9</v>
      </c>
      <c r="C6302">
        <v>20</v>
      </c>
      <c r="D6302">
        <v>13</v>
      </c>
      <c r="E6302">
        <v>40659.061000000002</v>
      </c>
      <c r="F6302">
        <v>805.36199999999997</v>
      </c>
      <c r="G6302">
        <v>107.652</v>
      </c>
      <c r="H6302">
        <v>110.729</v>
      </c>
      <c r="I6302">
        <v>423.50099999999998</v>
      </c>
      <c r="J6302">
        <v>5.7359999999999998</v>
      </c>
      <c r="K6302">
        <v>16.693000000000001</v>
      </c>
      <c r="L6302">
        <v>94.891000000000005</v>
      </c>
      <c r="M6302">
        <v>42115.972999999998</v>
      </c>
      <c r="N6302">
        <v>9329.56</v>
      </c>
      <c r="O6302">
        <v>-4.476</v>
      </c>
      <c r="P6302">
        <v>5.5819999999999999</v>
      </c>
      <c r="Q6302">
        <v>426.536</v>
      </c>
      <c r="R6302">
        <v>32785.307000000001</v>
      </c>
      <c r="S6302">
        <v>32358.771000000001</v>
      </c>
    </row>
    <row r="6303" spans="1:19" x14ac:dyDescent="0.3">
      <c r="A6303">
        <v>2021</v>
      </c>
      <c r="B6303">
        <v>9</v>
      </c>
      <c r="C6303">
        <v>20</v>
      </c>
      <c r="D6303">
        <v>14</v>
      </c>
      <c r="E6303">
        <v>42157.002999999997</v>
      </c>
      <c r="F6303">
        <v>758.27800000000002</v>
      </c>
      <c r="G6303">
        <v>113.208</v>
      </c>
      <c r="H6303">
        <v>117.794</v>
      </c>
      <c r="I6303">
        <v>351.24599999999998</v>
      </c>
      <c r="J6303">
        <v>5.0949999999999998</v>
      </c>
      <c r="K6303">
        <v>-6.085</v>
      </c>
      <c r="L6303">
        <v>94.991</v>
      </c>
      <c r="M6303">
        <v>43478.322</v>
      </c>
      <c r="N6303">
        <v>8680.2279999999992</v>
      </c>
      <c r="O6303">
        <v>-2.5920000000000001</v>
      </c>
      <c r="P6303">
        <v>3.0750000000000002</v>
      </c>
      <c r="Q6303">
        <v>446.67200000000003</v>
      </c>
      <c r="R6303">
        <v>34797.610999999997</v>
      </c>
      <c r="S6303">
        <v>34350.938000000002</v>
      </c>
    </row>
    <row r="6304" spans="1:19" x14ac:dyDescent="0.3">
      <c r="A6304">
        <v>2021</v>
      </c>
      <c r="B6304">
        <v>9</v>
      </c>
      <c r="C6304">
        <v>20</v>
      </c>
      <c r="D6304">
        <v>15</v>
      </c>
      <c r="E6304">
        <v>43028.324999999997</v>
      </c>
      <c r="F6304">
        <v>739.577</v>
      </c>
      <c r="G6304">
        <v>116.84099999999999</v>
      </c>
      <c r="H6304">
        <v>121.508</v>
      </c>
      <c r="I6304">
        <v>284.096</v>
      </c>
      <c r="J6304">
        <v>4.0839999999999996</v>
      </c>
      <c r="K6304">
        <v>-14.16</v>
      </c>
      <c r="L6304">
        <v>95.04</v>
      </c>
      <c r="M6304">
        <v>44258.468999999997</v>
      </c>
      <c r="N6304">
        <v>7283.8779999999997</v>
      </c>
      <c r="O6304">
        <v>-0.70799999999999996</v>
      </c>
      <c r="P6304">
        <v>5.4569999999999999</v>
      </c>
      <c r="Q6304">
        <v>461.03899999999999</v>
      </c>
      <c r="R6304">
        <v>36969.843000000001</v>
      </c>
      <c r="S6304">
        <v>36508.803999999996</v>
      </c>
    </row>
    <row r="6305" spans="1:19" x14ac:dyDescent="0.3">
      <c r="A6305">
        <v>2021</v>
      </c>
      <c r="B6305">
        <v>9</v>
      </c>
      <c r="C6305">
        <v>20</v>
      </c>
      <c r="D6305">
        <v>16</v>
      </c>
      <c r="E6305">
        <v>43128.870999999999</v>
      </c>
      <c r="F6305">
        <v>705.43600000000004</v>
      </c>
      <c r="G6305">
        <v>119.027</v>
      </c>
      <c r="H6305">
        <v>126.465</v>
      </c>
      <c r="I6305">
        <v>91.177000000000007</v>
      </c>
      <c r="J6305">
        <v>1.821</v>
      </c>
      <c r="K6305">
        <v>-91.260999999999996</v>
      </c>
      <c r="L6305">
        <v>95.045000000000002</v>
      </c>
      <c r="M6305">
        <v>44057.553</v>
      </c>
      <c r="N6305">
        <v>5170.4489999999996</v>
      </c>
      <c r="O6305">
        <v>1.835</v>
      </c>
      <c r="P6305">
        <v>7.9450000000000003</v>
      </c>
      <c r="Q6305">
        <v>466.78199999999998</v>
      </c>
      <c r="R6305">
        <v>38877.322999999997</v>
      </c>
      <c r="S6305">
        <v>38410.540999999997</v>
      </c>
    </row>
    <row r="6306" spans="1:19" x14ac:dyDescent="0.3">
      <c r="A6306">
        <v>2021</v>
      </c>
      <c r="B6306">
        <v>9</v>
      </c>
      <c r="C6306">
        <v>20</v>
      </c>
      <c r="D6306">
        <v>17</v>
      </c>
      <c r="E6306">
        <v>41820.296000000002</v>
      </c>
      <c r="F6306">
        <v>701.83500000000004</v>
      </c>
      <c r="G6306">
        <v>118.825</v>
      </c>
      <c r="H6306">
        <v>124.123</v>
      </c>
      <c r="I6306">
        <v>98.588999999999999</v>
      </c>
      <c r="J6306">
        <v>2.069</v>
      </c>
      <c r="K6306">
        <v>-134.68299999999999</v>
      </c>
      <c r="L6306">
        <v>94.983000000000004</v>
      </c>
      <c r="M6306">
        <v>42707.213000000003</v>
      </c>
      <c r="N6306">
        <v>2526.4540000000002</v>
      </c>
      <c r="O6306">
        <v>28.745000000000001</v>
      </c>
      <c r="P6306">
        <v>9.6959999999999997</v>
      </c>
      <c r="Q6306">
        <v>458.88799999999998</v>
      </c>
      <c r="R6306">
        <v>40142.317999999999</v>
      </c>
      <c r="S6306">
        <v>39683.430999999997</v>
      </c>
    </row>
    <row r="6307" spans="1:19" x14ac:dyDescent="0.3">
      <c r="A6307">
        <v>2021</v>
      </c>
      <c r="B6307">
        <v>9</v>
      </c>
      <c r="C6307">
        <v>20</v>
      </c>
      <c r="D6307">
        <v>18</v>
      </c>
      <c r="E6307">
        <v>39648.769</v>
      </c>
      <c r="F6307">
        <v>736.18299999999999</v>
      </c>
      <c r="G6307">
        <v>116.68300000000001</v>
      </c>
      <c r="H6307">
        <v>115.678</v>
      </c>
      <c r="I6307">
        <v>124.655</v>
      </c>
      <c r="J6307">
        <v>2.0009999999999999</v>
      </c>
      <c r="K6307">
        <v>-131.70400000000001</v>
      </c>
      <c r="L6307">
        <v>94.825000000000003</v>
      </c>
      <c r="M6307">
        <v>40590.408000000003</v>
      </c>
      <c r="N6307">
        <v>321.37299999999999</v>
      </c>
      <c r="O6307">
        <v>77.106999999999999</v>
      </c>
      <c r="P6307">
        <v>0.92800000000000005</v>
      </c>
      <c r="Q6307">
        <v>430.09699999999998</v>
      </c>
      <c r="R6307">
        <v>40191</v>
      </c>
      <c r="S6307">
        <v>39760.902999999998</v>
      </c>
    </row>
    <row r="6308" spans="1:19" x14ac:dyDescent="0.3">
      <c r="A6308">
        <v>2021</v>
      </c>
      <c r="B6308">
        <v>9</v>
      </c>
      <c r="C6308">
        <v>20</v>
      </c>
      <c r="D6308">
        <v>19</v>
      </c>
      <c r="E6308">
        <v>38887.347999999998</v>
      </c>
      <c r="F6308">
        <v>769.66300000000001</v>
      </c>
      <c r="G6308">
        <v>110.566</v>
      </c>
      <c r="H6308">
        <v>107.55</v>
      </c>
      <c r="I6308">
        <v>137.489</v>
      </c>
      <c r="J6308">
        <v>1.8859999999999999</v>
      </c>
      <c r="K6308">
        <v>-132.58699999999999</v>
      </c>
      <c r="L6308">
        <v>94.751000000000005</v>
      </c>
      <c r="M6308">
        <v>39866.101000000002</v>
      </c>
      <c r="N6308">
        <v>1.9E-2</v>
      </c>
      <c r="O6308">
        <v>80.445999999999998</v>
      </c>
      <c r="P6308">
        <v>5.7210000000000001</v>
      </c>
      <c r="Q6308">
        <v>382.72300000000001</v>
      </c>
      <c r="R6308">
        <v>39779.915000000001</v>
      </c>
      <c r="S6308">
        <v>39397.192000000003</v>
      </c>
    </row>
    <row r="6309" spans="1:19" x14ac:dyDescent="0.3">
      <c r="A6309">
        <v>2021</v>
      </c>
      <c r="B6309">
        <v>9</v>
      </c>
      <c r="C6309">
        <v>20</v>
      </c>
      <c r="D6309">
        <v>20</v>
      </c>
      <c r="E6309">
        <v>37545.39</v>
      </c>
      <c r="F6309">
        <v>829.94600000000003</v>
      </c>
      <c r="G6309">
        <v>104.703</v>
      </c>
      <c r="H6309">
        <v>104.532</v>
      </c>
      <c r="I6309">
        <v>165.87</v>
      </c>
      <c r="J6309">
        <v>3.3860000000000001</v>
      </c>
      <c r="K6309">
        <v>-135.33500000000001</v>
      </c>
      <c r="L6309">
        <v>94.593000000000004</v>
      </c>
      <c r="M6309">
        <v>38608.381000000001</v>
      </c>
      <c r="N6309">
        <v>0</v>
      </c>
      <c r="O6309">
        <v>77.504999999999995</v>
      </c>
      <c r="P6309">
        <v>7.7169999999999996</v>
      </c>
      <c r="Q6309">
        <v>336.70600000000002</v>
      </c>
      <c r="R6309">
        <v>38523.159</v>
      </c>
      <c r="S6309">
        <v>38186.453000000001</v>
      </c>
    </row>
    <row r="6310" spans="1:19" x14ac:dyDescent="0.3">
      <c r="A6310">
        <v>2021</v>
      </c>
      <c r="B6310">
        <v>9</v>
      </c>
      <c r="C6310">
        <v>20</v>
      </c>
      <c r="D6310">
        <v>21</v>
      </c>
      <c r="E6310">
        <v>34688.402999999998</v>
      </c>
      <c r="F6310">
        <v>908.27200000000005</v>
      </c>
      <c r="G6310">
        <v>98.304000000000002</v>
      </c>
      <c r="H6310">
        <v>98.947000000000003</v>
      </c>
      <c r="I6310">
        <v>599.99599999999998</v>
      </c>
      <c r="J6310">
        <v>6.1710000000000003</v>
      </c>
      <c r="K6310">
        <v>-31.32</v>
      </c>
      <c r="L6310">
        <v>94.149000000000001</v>
      </c>
      <c r="M6310">
        <v>36364.618999999999</v>
      </c>
      <c r="N6310">
        <v>0</v>
      </c>
      <c r="O6310">
        <v>0</v>
      </c>
      <c r="P6310">
        <v>2.8759999999999999</v>
      </c>
      <c r="Q6310">
        <v>301.42500000000001</v>
      </c>
      <c r="R6310">
        <v>36361.743000000002</v>
      </c>
      <c r="S6310">
        <v>36060.317000000003</v>
      </c>
    </row>
    <row r="6311" spans="1:19" x14ac:dyDescent="0.3">
      <c r="A6311">
        <v>2021</v>
      </c>
      <c r="B6311">
        <v>9</v>
      </c>
      <c r="C6311">
        <v>20</v>
      </c>
      <c r="D6311">
        <v>22</v>
      </c>
      <c r="E6311">
        <v>30953.962</v>
      </c>
      <c r="F6311">
        <v>1057.3130000000001</v>
      </c>
      <c r="G6311">
        <v>91.388000000000005</v>
      </c>
      <c r="H6311">
        <v>92.299000000000007</v>
      </c>
      <c r="I6311">
        <v>669.53200000000004</v>
      </c>
      <c r="J6311">
        <v>5.7759999999999998</v>
      </c>
      <c r="K6311">
        <v>17.859000000000002</v>
      </c>
      <c r="L6311">
        <v>93.33</v>
      </c>
      <c r="M6311">
        <v>32890.07</v>
      </c>
      <c r="N6311">
        <v>0</v>
      </c>
      <c r="O6311">
        <v>0</v>
      </c>
      <c r="P6311">
        <v>-11.648</v>
      </c>
      <c r="Q6311">
        <v>266.73700000000002</v>
      </c>
      <c r="R6311">
        <v>32901.716999999997</v>
      </c>
      <c r="S6311">
        <v>32634.981</v>
      </c>
    </row>
    <row r="6312" spans="1:19" x14ac:dyDescent="0.3">
      <c r="A6312">
        <v>2021</v>
      </c>
      <c r="B6312">
        <v>9</v>
      </c>
      <c r="C6312">
        <v>20</v>
      </c>
      <c r="D6312">
        <v>23</v>
      </c>
      <c r="E6312">
        <v>27983.901000000002</v>
      </c>
      <c r="F6312">
        <v>1220.4829999999999</v>
      </c>
      <c r="G6312">
        <v>83.004999999999995</v>
      </c>
      <c r="H6312">
        <v>86.903000000000006</v>
      </c>
      <c r="I6312">
        <v>1124.624</v>
      </c>
      <c r="J6312">
        <v>6.3360000000000003</v>
      </c>
      <c r="K6312">
        <v>43.290999999999997</v>
      </c>
      <c r="L6312">
        <v>91.71</v>
      </c>
      <c r="M6312">
        <v>30557.249</v>
      </c>
      <c r="N6312">
        <v>0</v>
      </c>
      <c r="O6312">
        <v>0</v>
      </c>
      <c r="P6312">
        <v>-16.803999999999998</v>
      </c>
      <c r="Q6312">
        <v>226.87899999999999</v>
      </c>
      <c r="R6312">
        <v>30574.052</v>
      </c>
      <c r="S6312">
        <v>30347.172999999999</v>
      </c>
    </row>
    <row r="6313" spans="1:19" x14ac:dyDescent="0.3">
      <c r="A6313">
        <v>2021</v>
      </c>
      <c r="B6313">
        <v>9</v>
      </c>
      <c r="C6313">
        <v>20</v>
      </c>
      <c r="D6313">
        <v>24</v>
      </c>
      <c r="E6313">
        <v>25481.48</v>
      </c>
      <c r="F6313">
        <v>1436.7950000000001</v>
      </c>
      <c r="G6313">
        <v>76.510000000000005</v>
      </c>
      <c r="H6313">
        <v>82.039000000000001</v>
      </c>
      <c r="I6313">
        <v>999.05899999999997</v>
      </c>
      <c r="J6313">
        <v>6.2009999999999996</v>
      </c>
      <c r="K6313">
        <v>50.055999999999997</v>
      </c>
      <c r="L6313">
        <v>89.591999999999999</v>
      </c>
      <c r="M6313">
        <v>28145.221000000001</v>
      </c>
      <c r="N6313">
        <v>0</v>
      </c>
      <c r="O6313">
        <v>0</v>
      </c>
      <c r="P6313">
        <v>-23.99</v>
      </c>
      <c r="Q6313">
        <v>193.83500000000001</v>
      </c>
      <c r="R6313">
        <v>28169.210999999999</v>
      </c>
      <c r="S6313">
        <v>27975.376</v>
      </c>
    </row>
    <row r="6314" spans="1:19" x14ac:dyDescent="0.3">
      <c r="A6314">
        <v>2021</v>
      </c>
      <c r="B6314">
        <v>9</v>
      </c>
      <c r="C6314">
        <v>21</v>
      </c>
      <c r="D6314">
        <v>1</v>
      </c>
      <c r="E6314">
        <v>22654.964</v>
      </c>
      <c r="F6314">
        <v>1607.318</v>
      </c>
      <c r="G6314">
        <v>62.063000000000002</v>
      </c>
      <c r="H6314">
        <v>77.835999999999999</v>
      </c>
      <c r="I6314">
        <v>709.25599999999997</v>
      </c>
      <c r="J6314">
        <v>6.0380000000000003</v>
      </c>
      <c r="K6314">
        <v>39.814</v>
      </c>
      <c r="L6314">
        <v>87.885999999999996</v>
      </c>
      <c r="M6314">
        <v>25183.113000000001</v>
      </c>
      <c r="N6314">
        <v>0</v>
      </c>
      <c r="O6314">
        <v>0</v>
      </c>
      <c r="P6314">
        <v>-20.152000000000001</v>
      </c>
      <c r="Q6314">
        <v>172.32900000000001</v>
      </c>
      <c r="R6314">
        <v>25203.264999999999</v>
      </c>
      <c r="S6314">
        <v>25030.936000000002</v>
      </c>
    </row>
    <row r="6315" spans="1:19" x14ac:dyDescent="0.3">
      <c r="A6315">
        <v>2021</v>
      </c>
      <c r="B6315">
        <v>9</v>
      </c>
      <c r="C6315">
        <v>21</v>
      </c>
      <c r="D6315">
        <v>2</v>
      </c>
      <c r="E6315">
        <v>21686.207999999999</v>
      </c>
      <c r="F6315">
        <v>1681.7429999999999</v>
      </c>
      <c r="G6315">
        <v>59.982999999999997</v>
      </c>
      <c r="H6315">
        <v>74.72</v>
      </c>
      <c r="I6315">
        <v>424.76799999999997</v>
      </c>
      <c r="J6315">
        <v>5.9470000000000001</v>
      </c>
      <c r="K6315">
        <v>35.389000000000003</v>
      </c>
      <c r="L6315">
        <v>87.340999999999994</v>
      </c>
      <c r="M6315">
        <v>23996.116999999998</v>
      </c>
      <c r="N6315">
        <v>0</v>
      </c>
      <c r="O6315">
        <v>0</v>
      </c>
      <c r="P6315">
        <v>-14.465999999999999</v>
      </c>
      <c r="Q6315">
        <v>161.35400000000001</v>
      </c>
      <c r="R6315">
        <v>24010.582999999999</v>
      </c>
      <c r="S6315">
        <v>23849.228999999999</v>
      </c>
    </row>
    <row r="6316" spans="1:19" x14ac:dyDescent="0.3">
      <c r="A6316">
        <v>2021</v>
      </c>
      <c r="B6316">
        <v>9</v>
      </c>
      <c r="C6316">
        <v>21</v>
      </c>
      <c r="D6316">
        <v>3</v>
      </c>
      <c r="E6316">
        <v>21236.822</v>
      </c>
      <c r="F6316">
        <v>1700.1110000000001</v>
      </c>
      <c r="G6316">
        <v>58.947000000000003</v>
      </c>
      <c r="H6316">
        <v>73.31</v>
      </c>
      <c r="I6316">
        <v>241.59299999999999</v>
      </c>
      <c r="J6316">
        <v>5.7679999999999998</v>
      </c>
      <c r="K6316">
        <v>31.068000000000001</v>
      </c>
      <c r="L6316">
        <v>87.084999999999994</v>
      </c>
      <c r="M6316">
        <v>23375.757000000001</v>
      </c>
      <c r="N6316">
        <v>0</v>
      </c>
      <c r="O6316">
        <v>0</v>
      </c>
      <c r="P6316">
        <v>-8.4139999999999997</v>
      </c>
      <c r="Q6316">
        <v>156.39400000000001</v>
      </c>
      <c r="R6316">
        <v>23384.170999999998</v>
      </c>
      <c r="S6316">
        <v>23227.776999999998</v>
      </c>
    </row>
    <row r="6317" spans="1:19" x14ac:dyDescent="0.3">
      <c r="A6317">
        <v>2021</v>
      </c>
      <c r="B6317">
        <v>9</v>
      </c>
      <c r="C6317">
        <v>21</v>
      </c>
      <c r="D6317">
        <v>4</v>
      </c>
      <c r="E6317">
        <v>21368.562000000002</v>
      </c>
      <c r="F6317">
        <v>1672.9590000000001</v>
      </c>
      <c r="G6317">
        <v>58.244999999999997</v>
      </c>
      <c r="H6317">
        <v>71.781000000000006</v>
      </c>
      <c r="I6317">
        <v>121.383</v>
      </c>
      <c r="J6317">
        <v>4.4950000000000001</v>
      </c>
      <c r="K6317">
        <v>29.347999999999999</v>
      </c>
      <c r="L6317">
        <v>87.158000000000001</v>
      </c>
      <c r="M6317">
        <v>23355.687000000002</v>
      </c>
      <c r="N6317">
        <v>0</v>
      </c>
      <c r="O6317">
        <v>0</v>
      </c>
      <c r="P6317">
        <v>-5.6689999999999996</v>
      </c>
      <c r="Q6317">
        <v>157.62799999999999</v>
      </c>
      <c r="R6317">
        <v>23361.355</v>
      </c>
      <c r="S6317">
        <v>23203.727999999999</v>
      </c>
    </row>
    <row r="6318" spans="1:19" x14ac:dyDescent="0.3">
      <c r="A6318">
        <v>2021</v>
      </c>
      <c r="B6318">
        <v>9</v>
      </c>
      <c r="C6318">
        <v>21</v>
      </c>
      <c r="D6318">
        <v>5</v>
      </c>
      <c r="E6318">
        <v>22310.706999999999</v>
      </c>
      <c r="F6318">
        <v>1506.3689999999999</v>
      </c>
      <c r="G6318">
        <v>59.72</v>
      </c>
      <c r="H6318">
        <v>71.066000000000003</v>
      </c>
      <c r="I6318">
        <v>84.954999999999998</v>
      </c>
      <c r="J6318">
        <v>2.8220000000000001</v>
      </c>
      <c r="K6318">
        <v>12.906000000000001</v>
      </c>
      <c r="L6318">
        <v>87.676000000000002</v>
      </c>
      <c r="M6318">
        <v>24076.5</v>
      </c>
      <c r="N6318">
        <v>0</v>
      </c>
      <c r="O6318">
        <v>0</v>
      </c>
      <c r="P6318">
        <v>-6.3710000000000004</v>
      </c>
      <c r="Q6318">
        <v>168.124</v>
      </c>
      <c r="R6318">
        <v>24082.870999999999</v>
      </c>
      <c r="S6318">
        <v>23914.746999999999</v>
      </c>
    </row>
    <row r="6319" spans="1:19" x14ac:dyDescent="0.3">
      <c r="A6319">
        <v>2021</v>
      </c>
      <c r="B6319">
        <v>9</v>
      </c>
      <c r="C6319">
        <v>21</v>
      </c>
      <c r="D6319">
        <v>6</v>
      </c>
      <c r="E6319">
        <v>23850.687999999998</v>
      </c>
      <c r="F6319">
        <v>1285.527</v>
      </c>
      <c r="G6319">
        <v>62.036999999999999</v>
      </c>
      <c r="H6319">
        <v>70.590999999999994</v>
      </c>
      <c r="I6319">
        <v>149.79499999999999</v>
      </c>
      <c r="J6319">
        <v>3.399</v>
      </c>
      <c r="K6319">
        <v>6.0990000000000002</v>
      </c>
      <c r="L6319">
        <v>88.55</v>
      </c>
      <c r="M6319">
        <v>25454.649000000001</v>
      </c>
      <c r="N6319">
        <v>2.1589999999999998</v>
      </c>
      <c r="O6319">
        <v>0</v>
      </c>
      <c r="P6319">
        <v>-1.9990000000000001</v>
      </c>
      <c r="Q6319">
        <v>192.267</v>
      </c>
      <c r="R6319">
        <v>25454.489000000001</v>
      </c>
      <c r="S6319">
        <v>25262.223000000002</v>
      </c>
    </row>
    <row r="6320" spans="1:19" x14ac:dyDescent="0.3">
      <c r="A6320">
        <v>2021</v>
      </c>
      <c r="B6320">
        <v>9</v>
      </c>
      <c r="C6320">
        <v>21</v>
      </c>
      <c r="D6320">
        <v>7</v>
      </c>
      <c r="E6320">
        <v>25163.447</v>
      </c>
      <c r="F6320">
        <v>1165.8720000000001</v>
      </c>
      <c r="G6320">
        <v>65.415999999999997</v>
      </c>
      <c r="H6320">
        <v>71.08</v>
      </c>
      <c r="I6320">
        <v>294.92899999999997</v>
      </c>
      <c r="J6320">
        <v>4.1639999999999997</v>
      </c>
      <c r="K6320">
        <v>13.673</v>
      </c>
      <c r="L6320">
        <v>89.32</v>
      </c>
      <c r="M6320">
        <v>26802.486000000001</v>
      </c>
      <c r="N6320">
        <v>602.64599999999996</v>
      </c>
      <c r="O6320">
        <v>-0.14699999999999999</v>
      </c>
      <c r="P6320">
        <v>-0.75800000000000001</v>
      </c>
      <c r="Q6320">
        <v>227.333</v>
      </c>
      <c r="R6320">
        <v>26200.744999999999</v>
      </c>
      <c r="S6320">
        <v>25973.412</v>
      </c>
    </row>
    <row r="6321" spans="1:19" x14ac:dyDescent="0.3">
      <c r="A6321">
        <v>2021</v>
      </c>
      <c r="B6321">
        <v>9</v>
      </c>
      <c r="C6321">
        <v>21</v>
      </c>
      <c r="D6321">
        <v>8</v>
      </c>
      <c r="E6321">
        <v>27257.633000000002</v>
      </c>
      <c r="F6321">
        <v>1126.7639999999999</v>
      </c>
      <c r="G6321">
        <v>67.864999999999995</v>
      </c>
      <c r="H6321">
        <v>77.292000000000002</v>
      </c>
      <c r="I6321">
        <v>488.18</v>
      </c>
      <c r="J6321">
        <v>4.9000000000000004</v>
      </c>
      <c r="K6321">
        <v>9.6760000000000002</v>
      </c>
      <c r="L6321">
        <v>90.918000000000006</v>
      </c>
      <c r="M6321">
        <v>29055.364000000001</v>
      </c>
      <c r="N6321">
        <v>3025.8960000000002</v>
      </c>
      <c r="O6321">
        <v>-32.012</v>
      </c>
      <c r="P6321">
        <v>4.1000000000000002E-2</v>
      </c>
      <c r="Q6321">
        <v>271.23599999999999</v>
      </c>
      <c r="R6321">
        <v>26061.438999999998</v>
      </c>
      <c r="S6321">
        <v>25790.203000000001</v>
      </c>
    </row>
    <row r="6322" spans="1:19" x14ac:dyDescent="0.3">
      <c r="A6322">
        <v>2021</v>
      </c>
      <c r="B6322">
        <v>9</v>
      </c>
      <c r="C6322">
        <v>21</v>
      </c>
      <c r="D6322">
        <v>9</v>
      </c>
      <c r="E6322">
        <v>29377.258000000002</v>
      </c>
      <c r="F6322">
        <v>1077.816</v>
      </c>
      <c r="G6322">
        <v>70.989999999999995</v>
      </c>
      <c r="H6322">
        <v>81.906999999999996</v>
      </c>
      <c r="I6322">
        <v>601.69799999999998</v>
      </c>
      <c r="J6322">
        <v>5.4370000000000003</v>
      </c>
      <c r="K6322">
        <v>11.487</v>
      </c>
      <c r="L6322">
        <v>92.52</v>
      </c>
      <c r="M6322">
        <v>31248.123</v>
      </c>
      <c r="N6322">
        <v>5515.91</v>
      </c>
      <c r="O6322">
        <v>-81.516999999999996</v>
      </c>
      <c r="P6322">
        <v>1.0940000000000001</v>
      </c>
      <c r="Q6322">
        <v>312.32400000000001</v>
      </c>
      <c r="R6322">
        <v>25812.633999999998</v>
      </c>
      <c r="S6322">
        <v>25500.31</v>
      </c>
    </row>
    <row r="6323" spans="1:19" x14ac:dyDescent="0.3">
      <c r="A6323">
        <v>2021</v>
      </c>
      <c r="B6323">
        <v>9</v>
      </c>
      <c r="C6323">
        <v>21</v>
      </c>
      <c r="D6323">
        <v>10</v>
      </c>
      <c r="E6323">
        <v>31309.173999999999</v>
      </c>
      <c r="F6323">
        <v>1020.477</v>
      </c>
      <c r="G6323">
        <v>75.238</v>
      </c>
      <c r="H6323">
        <v>87.180999999999997</v>
      </c>
      <c r="I6323">
        <v>568.28399999999999</v>
      </c>
      <c r="J6323">
        <v>5.7370000000000001</v>
      </c>
      <c r="K6323">
        <v>22.343</v>
      </c>
      <c r="L6323">
        <v>93.290999999999997</v>
      </c>
      <c r="M6323">
        <v>33106.485999999997</v>
      </c>
      <c r="N6323">
        <v>7516.1729999999998</v>
      </c>
      <c r="O6323">
        <v>-106.73</v>
      </c>
      <c r="P6323">
        <v>1.337</v>
      </c>
      <c r="Q6323">
        <v>346.25</v>
      </c>
      <c r="R6323">
        <v>25695.705999999998</v>
      </c>
      <c r="S6323">
        <v>25349.455000000002</v>
      </c>
    </row>
    <row r="6324" spans="1:19" x14ac:dyDescent="0.3">
      <c r="A6324">
        <v>2021</v>
      </c>
      <c r="B6324">
        <v>9</v>
      </c>
      <c r="C6324">
        <v>21</v>
      </c>
      <c r="D6324">
        <v>11</v>
      </c>
      <c r="E6324">
        <v>33231.021999999997</v>
      </c>
      <c r="F6324">
        <v>974.23299999999995</v>
      </c>
      <c r="G6324">
        <v>79.915999999999997</v>
      </c>
      <c r="H6324">
        <v>93.412000000000006</v>
      </c>
      <c r="I6324">
        <v>483.69600000000003</v>
      </c>
      <c r="J6324">
        <v>5.8719999999999999</v>
      </c>
      <c r="K6324">
        <v>26.920999999999999</v>
      </c>
      <c r="L6324">
        <v>93.766999999999996</v>
      </c>
      <c r="M6324">
        <v>34908.923000000003</v>
      </c>
      <c r="N6324">
        <v>8805.277</v>
      </c>
      <c r="O6324">
        <v>-57.759</v>
      </c>
      <c r="P6324">
        <v>1.9790000000000001</v>
      </c>
      <c r="Q6324">
        <v>377.05200000000002</v>
      </c>
      <c r="R6324">
        <v>26159.425999999999</v>
      </c>
      <c r="S6324">
        <v>25782.374</v>
      </c>
    </row>
    <row r="6325" spans="1:19" x14ac:dyDescent="0.3">
      <c r="A6325">
        <v>2021</v>
      </c>
      <c r="B6325">
        <v>9</v>
      </c>
      <c r="C6325">
        <v>21</v>
      </c>
      <c r="D6325">
        <v>12</v>
      </c>
      <c r="E6325">
        <v>34845.159</v>
      </c>
      <c r="F6325">
        <v>887.39200000000005</v>
      </c>
      <c r="G6325">
        <v>86.042000000000002</v>
      </c>
      <c r="H6325">
        <v>99.734999999999999</v>
      </c>
      <c r="I6325">
        <v>447.51600000000002</v>
      </c>
      <c r="J6325">
        <v>5.8419999999999996</v>
      </c>
      <c r="K6325">
        <v>16.265000000000001</v>
      </c>
      <c r="L6325">
        <v>94.082999999999998</v>
      </c>
      <c r="M6325">
        <v>36395.991000000002</v>
      </c>
      <c r="N6325">
        <v>9415.366</v>
      </c>
      <c r="O6325">
        <v>-18.675000000000001</v>
      </c>
      <c r="P6325">
        <v>4.9820000000000002</v>
      </c>
      <c r="Q6325">
        <v>399.661</v>
      </c>
      <c r="R6325">
        <v>26994.317999999999</v>
      </c>
      <c r="S6325">
        <v>26594.656999999999</v>
      </c>
    </row>
    <row r="6326" spans="1:19" x14ac:dyDescent="0.3">
      <c r="A6326">
        <v>2021</v>
      </c>
      <c r="B6326">
        <v>9</v>
      </c>
      <c r="C6326">
        <v>21</v>
      </c>
      <c r="D6326">
        <v>13</v>
      </c>
      <c r="E6326">
        <v>36650.574999999997</v>
      </c>
      <c r="F6326">
        <v>805.36199999999997</v>
      </c>
      <c r="G6326">
        <v>92.141999999999996</v>
      </c>
      <c r="H6326">
        <v>105.09</v>
      </c>
      <c r="I6326">
        <v>423.50099999999998</v>
      </c>
      <c r="J6326">
        <v>5.7359999999999998</v>
      </c>
      <c r="K6326">
        <v>14.798</v>
      </c>
      <c r="L6326">
        <v>94.379000000000005</v>
      </c>
      <c r="M6326">
        <v>38099.440999999999</v>
      </c>
      <c r="N6326">
        <v>9329.56</v>
      </c>
      <c r="O6326">
        <v>-4.476</v>
      </c>
      <c r="P6326">
        <v>5.5819999999999999</v>
      </c>
      <c r="Q6326">
        <v>420.75</v>
      </c>
      <c r="R6326">
        <v>28768.775000000001</v>
      </c>
      <c r="S6326">
        <v>28348.025000000001</v>
      </c>
    </row>
    <row r="6327" spans="1:19" x14ac:dyDescent="0.3">
      <c r="A6327">
        <v>2021</v>
      </c>
      <c r="B6327">
        <v>9</v>
      </c>
      <c r="C6327">
        <v>21</v>
      </c>
      <c r="D6327">
        <v>14</v>
      </c>
      <c r="E6327">
        <v>38016.506999999998</v>
      </c>
      <c r="F6327">
        <v>758.27800000000002</v>
      </c>
      <c r="G6327">
        <v>96.417000000000002</v>
      </c>
      <c r="H6327">
        <v>111.48399999999999</v>
      </c>
      <c r="I6327">
        <v>351.24599999999998</v>
      </c>
      <c r="J6327">
        <v>5.0949999999999998</v>
      </c>
      <c r="K6327">
        <v>-6.4550000000000001</v>
      </c>
      <c r="L6327">
        <v>94.566000000000003</v>
      </c>
      <c r="M6327">
        <v>39330.720000000001</v>
      </c>
      <c r="N6327">
        <v>8680.2279999999992</v>
      </c>
      <c r="O6327">
        <v>-2.5920000000000001</v>
      </c>
      <c r="P6327">
        <v>3.0750000000000002</v>
      </c>
      <c r="Q6327">
        <v>441.64499999999998</v>
      </c>
      <c r="R6327">
        <v>30650.008999999998</v>
      </c>
      <c r="S6327">
        <v>30208.364000000001</v>
      </c>
    </row>
    <row r="6328" spans="1:19" x14ac:dyDescent="0.3">
      <c r="A6328">
        <v>2021</v>
      </c>
      <c r="B6328">
        <v>9</v>
      </c>
      <c r="C6328">
        <v>21</v>
      </c>
      <c r="D6328">
        <v>15</v>
      </c>
      <c r="E6328">
        <v>38721.745000000003</v>
      </c>
      <c r="F6328">
        <v>739.577</v>
      </c>
      <c r="G6328">
        <v>100.068</v>
      </c>
      <c r="H6328">
        <v>114.637</v>
      </c>
      <c r="I6328">
        <v>284.096</v>
      </c>
      <c r="J6328">
        <v>4.0839999999999996</v>
      </c>
      <c r="K6328">
        <v>-12.81</v>
      </c>
      <c r="L6328">
        <v>94.662999999999997</v>
      </c>
      <c r="M6328">
        <v>39945.991000000002</v>
      </c>
      <c r="N6328">
        <v>7283.8779999999997</v>
      </c>
      <c r="O6328">
        <v>-0.70799999999999996</v>
      </c>
      <c r="P6328">
        <v>5.4569999999999999</v>
      </c>
      <c r="Q6328">
        <v>457.47500000000002</v>
      </c>
      <c r="R6328">
        <v>32657.365000000002</v>
      </c>
      <c r="S6328">
        <v>32199.89</v>
      </c>
    </row>
    <row r="6329" spans="1:19" x14ac:dyDescent="0.3">
      <c r="A6329">
        <v>2021</v>
      </c>
      <c r="B6329">
        <v>9</v>
      </c>
      <c r="C6329">
        <v>21</v>
      </c>
      <c r="D6329">
        <v>16</v>
      </c>
      <c r="E6329">
        <v>38630.141000000003</v>
      </c>
      <c r="F6329">
        <v>705.43600000000004</v>
      </c>
      <c r="G6329">
        <v>104.28100000000001</v>
      </c>
      <c r="H6329">
        <v>118.709</v>
      </c>
      <c r="I6329">
        <v>91.177000000000007</v>
      </c>
      <c r="J6329">
        <v>1.821</v>
      </c>
      <c r="K6329">
        <v>-78.53</v>
      </c>
      <c r="L6329">
        <v>94.677999999999997</v>
      </c>
      <c r="M6329">
        <v>39563.432000000001</v>
      </c>
      <c r="N6329">
        <v>5170.4489999999996</v>
      </c>
      <c r="O6329">
        <v>1.835</v>
      </c>
      <c r="P6329">
        <v>7.9450000000000003</v>
      </c>
      <c r="Q6329">
        <v>463.02699999999999</v>
      </c>
      <c r="R6329">
        <v>34383.201999999997</v>
      </c>
      <c r="S6329">
        <v>33920.175000000003</v>
      </c>
    </row>
    <row r="6330" spans="1:19" x14ac:dyDescent="0.3">
      <c r="A6330">
        <v>2021</v>
      </c>
      <c r="B6330">
        <v>9</v>
      </c>
      <c r="C6330">
        <v>21</v>
      </c>
      <c r="D6330">
        <v>17</v>
      </c>
      <c r="E6330">
        <v>37718.968000000001</v>
      </c>
      <c r="F6330">
        <v>701.83500000000004</v>
      </c>
      <c r="G6330">
        <v>105.212</v>
      </c>
      <c r="H6330">
        <v>117.261</v>
      </c>
      <c r="I6330">
        <v>98.588999999999999</v>
      </c>
      <c r="J6330">
        <v>2.069</v>
      </c>
      <c r="K6330">
        <v>-110.64700000000001</v>
      </c>
      <c r="L6330">
        <v>94.593999999999994</v>
      </c>
      <c r="M6330">
        <v>38622.669000000002</v>
      </c>
      <c r="N6330">
        <v>2526.4540000000002</v>
      </c>
      <c r="O6330">
        <v>28.745000000000001</v>
      </c>
      <c r="P6330">
        <v>9.6959999999999997</v>
      </c>
      <c r="Q6330">
        <v>454.12599999999998</v>
      </c>
      <c r="R6330">
        <v>36057.773999999998</v>
      </c>
      <c r="S6330">
        <v>35603.648000000001</v>
      </c>
    </row>
    <row r="6331" spans="1:19" x14ac:dyDescent="0.3">
      <c r="A6331">
        <v>2021</v>
      </c>
      <c r="B6331">
        <v>9</v>
      </c>
      <c r="C6331">
        <v>21</v>
      </c>
      <c r="D6331">
        <v>18</v>
      </c>
      <c r="E6331">
        <v>35984.741000000002</v>
      </c>
      <c r="F6331">
        <v>736.18299999999999</v>
      </c>
      <c r="G6331">
        <v>103.746</v>
      </c>
      <c r="H6331">
        <v>110.17700000000001</v>
      </c>
      <c r="I6331">
        <v>124.655</v>
      </c>
      <c r="J6331">
        <v>2.0009999999999999</v>
      </c>
      <c r="K6331">
        <v>-104.533</v>
      </c>
      <c r="L6331">
        <v>94.358000000000004</v>
      </c>
      <c r="M6331">
        <v>36947.582000000002</v>
      </c>
      <c r="N6331">
        <v>321.37299999999999</v>
      </c>
      <c r="O6331">
        <v>77.106999999999999</v>
      </c>
      <c r="P6331">
        <v>0.92800000000000005</v>
      </c>
      <c r="Q6331">
        <v>422.41699999999997</v>
      </c>
      <c r="R6331">
        <v>36548.173999999999</v>
      </c>
      <c r="S6331">
        <v>36125.756999999998</v>
      </c>
    </row>
    <row r="6332" spans="1:19" x14ac:dyDescent="0.3">
      <c r="A6332">
        <v>2021</v>
      </c>
      <c r="B6332">
        <v>9</v>
      </c>
      <c r="C6332">
        <v>21</v>
      </c>
      <c r="D6332">
        <v>19</v>
      </c>
      <c r="E6332">
        <v>35872.105000000003</v>
      </c>
      <c r="F6332">
        <v>769.66300000000001</v>
      </c>
      <c r="G6332">
        <v>98.013999999999996</v>
      </c>
      <c r="H6332">
        <v>103.65</v>
      </c>
      <c r="I6332">
        <v>137.489</v>
      </c>
      <c r="J6332">
        <v>1.8859999999999999</v>
      </c>
      <c r="K6332">
        <v>-102.001</v>
      </c>
      <c r="L6332">
        <v>94.337000000000003</v>
      </c>
      <c r="M6332">
        <v>36877.129000000001</v>
      </c>
      <c r="N6332">
        <v>1.9E-2</v>
      </c>
      <c r="O6332">
        <v>80.445999999999998</v>
      </c>
      <c r="P6332">
        <v>5.7210000000000001</v>
      </c>
      <c r="Q6332">
        <v>374.35199999999998</v>
      </c>
      <c r="R6332">
        <v>36790.944000000003</v>
      </c>
      <c r="S6332">
        <v>36416.591999999997</v>
      </c>
    </row>
    <row r="6333" spans="1:19" x14ac:dyDescent="0.3">
      <c r="A6333">
        <v>2021</v>
      </c>
      <c r="B6333">
        <v>9</v>
      </c>
      <c r="C6333">
        <v>21</v>
      </c>
      <c r="D6333">
        <v>20</v>
      </c>
      <c r="E6333">
        <v>34897.389000000003</v>
      </c>
      <c r="F6333">
        <v>829.94600000000003</v>
      </c>
      <c r="G6333">
        <v>93.828000000000003</v>
      </c>
      <c r="H6333">
        <v>101.241</v>
      </c>
      <c r="I6333">
        <v>165.87</v>
      </c>
      <c r="J6333">
        <v>3.3860000000000001</v>
      </c>
      <c r="K6333">
        <v>-104.989</v>
      </c>
      <c r="L6333">
        <v>94.173000000000002</v>
      </c>
      <c r="M6333">
        <v>35987.016000000003</v>
      </c>
      <c r="N6333">
        <v>0</v>
      </c>
      <c r="O6333">
        <v>77.504999999999995</v>
      </c>
      <c r="P6333">
        <v>7.7169999999999996</v>
      </c>
      <c r="Q6333">
        <v>328.61200000000002</v>
      </c>
      <c r="R6333">
        <v>35901.792999999998</v>
      </c>
      <c r="S6333">
        <v>35573.180999999997</v>
      </c>
    </row>
    <row r="6334" spans="1:19" x14ac:dyDescent="0.3">
      <c r="A6334">
        <v>2021</v>
      </c>
      <c r="B6334">
        <v>9</v>
      </c>
      <c r="C6334">
        <v>21</v>
      </c>
      <c r="D6334">
        <v>21</v>
      </c>
      <c r="E6334">
        <v>32278.486000000001</v>
      </c>
      <c r="F6334">
        <v>908.27200000000005</v>
      </c>
      <c r="G6334">
        <v>88.078999999999994</v>
      </c>
      <c r="H6334">
        <v>96.084000000000003</v>
      </c>
      <c r="I6334">
        <v>599.99599999999998</v>
      </c>
      <c r="J6334">
        <v>6.1710000000000003</v>
      </c>
      <c r="K6334">
        <v>-25.199000000000002</v>
      </c>
      <c r="L6334">
        <v>93.653000000000006</v>
      </c>
      <c r="M6334">
        <v>33957.463000000003</v>
      </c>
      <c r="N6334">
        <v>0</v>
      </c>
      <c r="O6334">
        <v>0</v>
      </c>
      <c r="P6334">
        <v>2.8759999999999999</v>
      </c>
      <c r="Q6334">
        <v>295.02199999999999</v>
      </c>
      <c r="R6334">
        <v>33954.587</v>
      </c>
      <c r="S6334">
        <v>33659.565000000002</v>
      </c>
    </row>
    <row r="6335" spans="1:19" x14ac:dyDescent="0.3">
      <c r="A6335">
        <v>2021</v>
      </c>
      <c r="B6335">
        <v>9</v>
      </c>
      <c r="C6335">
        <v>21</v>
      </c>
      <c r="D6335">
        <v>22</v>
      </c>
      <c r="E6335">
        <v>29113.260999999999</v>
      </c>
      <c r="F6335">
        <v>1057.3130000000001</v>
      </c>
      <c r="G6335">
        <v>80.873000000000005</v>
      </c>
      <c r="H6335">
        <v>90.177000000000007</v>
      </c>
      <c r="I6335">
        <v>669.53200000000004</v>
      </c>
      <c r="J6335">
        <v>5.7759999999999998</v>
      </c>
      <c r="K6335">
        <v>14.797000000000001</v>
      </c>
      <c r="L6335">
        <v>92.418000000000006</v>
      </c>
      <c r="M6335">
        <v>31043.274000000001</v>
      </c>
      <c r="N6335">
        <v>0</v>
      </c>
      <c r="O6335">
        <v>0</v>
      </c>
      <c r="P6335">
        <v>-11.648</v>
      </c>
      <c r="Q6335">
        <v>262.44799999999998</v>
      </c>
      <c r="R6335">
        <v>31054.921999999999</v>
      </c>
      <c r="S6335">
        <v>30792.473999999998</v>
      </c>
    </row>
    <row r="6336" spans="1:19" x14ac:dyDescent="0.3">
      <c r="A6336">
        <v>2021</v>
      </c>
      <c r="B6336">
        <v>9</v>
      </c>
      <c r="C6336">
        <v>21</v>
      </c>
      <c r="D6336">
        <v>23</v>
      </c>
      <c r="E6336">
        <v>25989.112000000001</v>
      </c>
      <c r="F6336">
        <v>1220.4829999999999</v>
      </c>
      <c r="G6336">
        <v>73.658000000000001</v>
      </c>
      <c r="H6336">
        <v>84.757999999999996</v>
      </c>
      <c r="I6336">
        <v>1124.624</v>
      </c>
      <c r="J6336">
        <v>6.3360000000000003</v>
      </c>
      <c r="K6336">
        <v>36.441000000000003</v>
      </c>
      <c r="L6336">
        <v>89.975999999999999</v>
      </c>
      <c r="M6336">
        <v>28551.73</v>
      </c>
      <c r="N6336">
        <v>0</v>
      </c>
      <c r="O6336">
        <v>0</v>
      </c>
      <c r="P6336">
        <v>-16.803999999999998</v>
      </c>
      <c r="Q6336">
        <v>224.154</v>
      </c>
      <c r="R6336">
        <v>28568.534</v>
      </c>
      <c r="S6336">
        <v>28344.38</v>
      </c>
    </row>
    <row r="6337" spans="1:19" x14ac:dyDescent="0.3">
      <c r="A6337">
        <v>2021</v>
      </c>
      <c r="B6337">
        <v>9</v>
      </c>
      <c r="C6337">
        <v>21</v>
      </c>
      <c r="D6337">
        <v>24</v>
      </c>
      <c r="E6337">
        <v>23742.285</v>
      </c>
      <c r="F6337">
        <v>1436.7950000000001</v>
      </c>
      <c r="G6337">
        <v>66.671000000000006</v>
      </c>
      <c r="H6337">
        <v>80.262</v>
      </c>
      <c r="I6337">
        <v>999.05899999999997</v>
      </c>
      <c r="J6337">
        <v>6.2009999999999996</v>
      </c>
      <c r="K6337">
        <v>42.392000000000003</v>
      </c>
      <c r="L6337">
        <v>88.507000000000005</v>
      </c>
      <c r="M6337">
        <v>26395.501</v>
      </c>
      <c r="N6337">
        <v>0</v>
      </c>
      <c r="O6337">
        <v>0</v>
      </c>
      <c r="P6337">
        <v>-23.99</v>
      </c>
      <c r="Q6337">
        <v>193.02500000000001</v>
      </c>
      <c r="R6337">
        <v>26419.491000000002</v>
      </c>
      <c r="S6337">
        <v>26226.466</v>
      </c>
    </row>
    <row r="6338" spans="1:19" x14ac:dyDescent="0.3">
      <c r="A6338">
        <v>2021</v>
      </c>
      <c r="B6338">
        <v>9</v>
      </c>
      <c r="C6338">
        <v>22</v>
      </c>
      <c r="D6338">
        <v>1</v>
      </c>
      <c r="E6338">
        <v>22148.862000000001</v>
      </c>
      <c r="F6338">
        <v>1607.318</v>
      </c>
      <c r="G6338">
        <v>63.423999999999999</v>
      </c>
      <c r="H6338">
        <v>77.376000000000005</v>
      </c>
      <c r="I6338">
        <v>709.25599999999997</v>
      </c>
      <c r="J6338">
        <v>6.0380000000000003</v>
      </c>
      <c r="K6338">
        <v>36.758000000000003</v>
      </c>
      <c r="L6338">
        <v>87.605999999999995</v>
      </c>
      <c r="M6338">
        <v>24673.215</v>
      </c>
      <c r="N6338">
        <v>0</v>
      </c>
      <c r="O6338">
        <v>0</v>
      </c>
      <c r="P6338">
        <v>-20.152000000000001</v>
      </c>
      <c r="Q6338">
        <v>172.26599999999999</v>
      </c>
      <c r="R6338">
        <v>24693.366999999998</v>
      </c>
      <c r="S6338">
        <v>24521.100999999999</v>
      </c>
    </row>
    <row r="6339" spans="1:19" x14ac:dyDescent="0.3">
      <c r="A6339">
        <v>2021</v>
      </c>
      <c r="B6339">
        <v>9</v>
      </c>
      <c r="C6339">
        <v>22</v>
      </c>
      <c r="D6339">
        <v>2</v>
      </c>
      <c r="E6339">
        <v>21180.37</v>
      </c>
      <c r="F6339">
        <v>1681.7429999999999</v>
      </c>
      <c r="G6339">
        <v>61.563000000000002</v>
      </c>
      <c r="H6339">
        <v>74.323999999999998</v>
      </c>
      <c r="I6339">
        <v>424.76799999999997</v>
      </c>
      <c r="J6339">
        <v>5.9470000000000001</v>
      </c>
      <c r="K6339">
        <v>32.155999999999999</v>
      </c>
      <c r="L6339">
        <v>87.046999999999997</v>
      </c>
      <c r="M6339">
        <v>23486.356</v>
      </c>
      <c r="N6339">
        <v>0</v>
      </c>
      <c r="O6339">
        <v>0</v>
      </c>
      <c r="P6339">
        <v>-14.465999999999999</v>
      </c>
      <c r="Q6339">
        <v>161.29900000000001</v>
      </c>
      <c r="R6339">
        <v>23500.822</v>
      </c>
      <c r="S6339">
        <v>23339.523000000001</v>
      </c>
    </row>
    <row r="6340" spans="1:19" x14ac:dyDescent="0.3">
      <c r="A6340">
        <v>2021</v>
      </c>
      <c r="B6340">
        <v>9</v>
      </c>
      <c r="C6340">
        <v>22</v>
      </c>
      <c r="D6340">
        <v>3</v>
      </c>
      <c r="E6340">
        <v>20757.003000000001</v>
      </c>
      <c r="F6340">
        <v>1700.1110000000001</v>
      </c>
      <c r="G6340">
        <v>59.948</v>
      </c>
      <c r="H6340">
        <v>72.951999999999998</v>
      </c>
      <c r="I6340">
        <v>241.59299999999999</v>
      </c>
      <c r="J6340">
        <v>5.7679999999999998</v>
      </c>
      <c r="K6340">
        <v>28.417000000000002</v>
      </c>
      <c r="L6340">
        <v>86.811999999999998</v>
      </c>
      <c r="M6340">
        <v>22892.655999999999</v>
      </c>
      <c r="N6340">
        <v>0</v>
      </c>
      <c r="O6340">
        <v>0</v>
      </c>
      <c r="P6340">
        <v>-8.4139999999999997</v>
      </c>
      <c r="Q6340">
        <v>155.98699999999999</v>
      </c>
      <c r="R6340">
        <v>22901.07</v>
      </c>
      <c r="S6340">
        <v>22745.081999999999</v>
      </c>
    </row>
    <row r="6341" spans="1:19" x14ac:dyDescent="0.3">
      <c r="A6341">
        <v>2021</v>
      </c>
      <c r="B6341">
        <v>9</v>
      </c>
      <c r="C6341">
        <v>22</v>
      </c>
      <c r="D6341">
        <v>4</v>
      </c>
      <c r="E6341">
        <v>20997.199000000001</v>
      </c>
      <c r="F6341">
        <v>1672.9590000000001</v>
      </c>
      <c r="G6341">
        <v>59.613999999999997</v>
      </c>
      <c r="H6341">
        <v>71.534999999999997</v>
      </c>
      <c r="I6341">
        <v>121.383</v>
      </c>
      <c r="J6341">
        <v>4.4950000000000001</v>
      </c>
      <c r="K6341">
        <v>27.571000000000002</v>
      </c>
      <c r="L6341">
        <v>86.941000000000003</v>
      </c>
      <c r="M6341">
        <v>22982.082999999999</v>
      </c>
      <c r="N6341">
        <v>0</v>
      </c>
      <c r="O6341">
        <v>0</v>
      </c>
      <c r="P6341">
        <v>-5.6689999999999996</v>
      </c>
      <c r="Q6341">
        <v>156.52000000000001</v>
      </c>
      <c r="R6341">
        <v>22987.752</v>
      </c>
      <c r="S6341">
        <v>22831.231</v>
      </c>
    </row>
    <row r="6342" spans="1:19" x14ac:dyDescent="0.3">
      <c r="A6342">
        <v>2021</v>
      </c>
      <c r="B6342">
        <v>9</v>
      </c>
      <c r="C6342">
        <v>22</v>
      </c>
      <c r="D6342">
        <v>5</v>
      </c>
      <c r="E6342">
        <v>22263.254000000001</v>
      </c>
      <c r="F6342">
        <v>1506.3689999999999</v>
      </c>
      <c r="G6342">
        <v>60.22</v>
      </c>
      <c r="H6342">
        <v>71.040999999999997</v>
      </c>
      <c r="I6342">
        <v>84.954999999999998</v>
      </c>
      <c r="J6342">
        <v>2.8220000000000001</v>
      </c>
      <c r="K6342">
        <v>12.708</v>
      </c>
      <c r="L6342">
        <v>87.673000000000002</v>
      </c>
      <c r="M6342">
        <v>24028.822</v>
      </c>
      <c r="N6342">
        <v>0</v>
      </c>
      <c r="O6342">
        <v>0</v>
      </c>
      <c r="P6342">
        <v>-6.3710000000000004</v>
      </c>
      <c r="Q6342">
        <v>167.577</v>
      </c>
      <c r="R6342">
        <v>24035.192999999999</v>
      </c>
      <c r="S6342">
        <v>23867.616000000002</v>
      </c>
    </row>
    <row r="6343" spans="1:19" x14ac:dyDescent="0.3">
      <c r="A6343">
        <v>2021</v>
      </c>
      <c r="B6343">
        <v>9</v>
      </c>
      <c r="C6343">
        <v>22</v>
      </c>
      <c r="D6343">
        <v>6</v>
      </c>
      <c r="E6343">
        <v>24420.333999999999</v>
      </c>
      <c r="F6343">
        <v>1285.527</v>
      </c>
      <c r="G6343">
        <v>62.493000000000002</v>
      </c>
      <c r="H6343">
        <v>70.944000000000003</v>
      </c>
      <c r="I6343">
        <v>149.79499999999999</v>
      </c>
      <c r="J6343">
        <v>3.399</v>
      </c>
      <c r="K6343">
        <v>6.48</v>
      </c>
      <c r="L6343">
        <v>88.986999999999995</v>
      </c>
      <c r="M6343">
        <v>26025.467000000001</v>
      </c>
      <c r="N6343">
        <v>0.51800000000000002</v>
      </c>
      <c r="O6343">
        <v>0</v>
      </c>
      <c r="P6343">
        <v>-1.9990000000000001</v>
      </c>
      <c r="Q6343">
        <v>191.416</v>
      </c>
      <c r="R6343">
        <v>26026.948</v>
      </c>
      <c r="S6343">
        <v>25835.531999999999</v>
      </c>
    </row>
    <row r="6344" spans="1:19" x14ac:dyDescent="0.3">
      <c r="A6344">
        <v>2021</v>
      </c>
      <c r="B6344">
        <v>9</v>
      </c>
      <c r="C6344">
        <v>22</v>
      </c>
      <c r="D6344">
        <v>7</v>
      </c>
      <c r="E6344">
        <v>26015.055</v>
      </c>
      <c r="F6344">
        <v>1165.8720000000001</v>
      </c>
      <c r="G6344">
        <v>65.75</v>
      </c>
      <c r="H6344">
        <v>71.561000000000007</v>
      </c>
      <c r="I6344">
        <v>294.92899999999997</v>
      </c>
      <c r="J6344">
        <v>4.1639999999999997</v>
      </c>
      <c r="K6344">
        <v>14.67</v>
      </c>
      <c r="L6344">
        <v>90.001000000000005</v>
      </c>
      <c r="M6344">
        <v>27656.252</v>
      </c>
      <c r="N6344">
        <v>507.38600000000002</v>
      </c>
      <c r="O6344">
        <v>0</v>
      </c>
      <c r="P6344">
        <v>-0.75800000000000001</v>
      </c>
      <c r="Q6344">
        <v>226.91900000000001</v>
      </c>
      <c r="R6344">
        <v>27149.624</v>
      </c>
      <c r="S6344">
        <v>26922.705000000002</v>
      </c>
    </row>
    <row r="6345" spans="1:19" x14ac:dyDescent="0.3">
      <c r="A6345">
        <v>2021</v>
      </c>
      <c r="B6345">
        <v>9</v>
      </c>
      <c r="C6345">
        <v>22</v>
      </c>
      <c r="D6345">
        <v>8</v>
      </c>
      <c r="E6345">
        <v>27948.748</v>
      </c>
      <c r="F6345">
        <v>1126.7639999999999</v>
      </c>
      <c r="G6345">
        <v>68.206999999999994</v>
      </c>
      <c r="H6345">
        <v>77.778000000000006</v>
      </c>
      <c r="I6345">
        <v>488.18</v>
      </c>
      <c r="J6345">
        <v>4.9000000000000004</v>
      </c>
      <c r="K6345">
        <v>10.907</v>
      </c>
      <c r="L6345">
        <v>91.772000000000006</v>
      </c>
      <c r="M6345">
        <v>29749.048999999999</v>
      </c>
      <c r="N6345">
        <v>2901.1190000000001</v>
      </c>
      <c r="O6345">
        <v>-29.154</v>
      </c>
      <c r="P6345">
        <v>4.1000000000000002E-2</v>
      </c>
      <c r="Q6345">
        <v>271.827</v>
      </c>
      <c r="R6345">
        <v>26877.043000000001</v>
      </c>
      <c r="S6345">
        <v>26605.216</v>
      </c>
    </row>
    <row r="6346" spans="1:19" x14ac:dyDescent="0.3">
      <c r="A6346">
        <v>2021</v>
      </c>
      <c r="B6346">
        <v>9</v>
      </c>
      <c r="C6346">
        <v>22</v>
      </c>
      <c r="D6346">
        <v>9</v>
      </c>
      <c r="E6346">
        <v>29705.925999999999</v>
      </c>
      <c r="F6346">
        <v>1077.816</v>
      </c>
      <c r="G6346">
        <v>71.858000000000004</v>
      </c>
      <c r="H6346">
        <v>82.206999999999994</v>
      </c>
      <c r="I6346">
        <v>601.69799999999998</v>
      </c>
      <c r="J6346">
        <v>5.4370000000000003</v>
      </c>
      <c r="K6346">
        <v>11.923999999999999</v>
      </c>
      <c r="L6346">
        <v>92.855999999999995</v>
      </c>
      <c r="M6346">
        <v>31577.864000000001</v>
      </c>
      <c r="N6346">
        <v>5332.4009999999998</v>
      </c>
      <c r="O6346">
        <v>-72.950999999999993</v>
      </c>
      <c r="P6346">
        <v>1.0940000000000001</v>
      </c>
      <c r="Q6346">
        <v>312.98700000000002</v>
      </c>
      <c r="R6346">
        <v>26317.319</v>
      </c>
      <c r="S6346">
        <v>26004.331999999999</v>
      </c>
    </row>
    <row r="6347" spans="1:19" x14ac:dyDescent="0.3">
      <c r="A6347">
        <v>2021</v>
      </c>
      <c r="B6347">
        <v>9</v>
      </c>
      <c r="C6347">
        <v>22</v>
      </c>
      <c r="D6347">
        <v>10</v>
      </c>
      <c r="E6347">
        <v>31500.945</v>
      </c>
      <c r="F6347">
        <v>1020.477</v>
      </c>
      <c r="G6347">
        <v>75.87</v>
      </c>
      <c r="H6347">
        <v>87.46</v>
      </c>
      <c r="I6347">
        <v>568.28399999999999</v>
      </c>
      <c r="J6347">
        <v>5.7370000000000001</v>
      </c>
      <c r="K6347">
        <v>20.021000000000001</v>
      </c>
      <c r="L6347">
        <v>93.453000000000003</v>
      </c>
      <c r="M6347">
        <v>33296.377999999997</v>
      </c>
      <c r="N6347">
        <v>7220.8140000000003</v>
      </c>
      <c r="O6347">
        <v>-99.212000000000003</v>
      </c>
      <c r="P6347">
        <v>1.337</v>
      </c>
      <c r="Q6347">
        <v>346.46800000000002</v>
      </c>
      <c r="R6347">
        <v>26173.438999999998</v>
      </c>
      <c r="S6347">
        <v>25826.971000000001</v>
      </c>
    </row>
    <row r="6348" spans="1:19" x14ac:dyDescent="0.3">
      <c r="A6348">
        <v>2021</v>
      </c>
      <c r="B6348">
        <v>9</v>
      </c>
      <c r="C6348">
        <v>22</v>
      </c>
      <c r="D6348">
        <v>11</v>
      </c>
      <c r="E6348">
        <v>33045.192000000003</v>
      </c>
      <c r="F6348">
        <v>974.23299999999995</v>
      </c>
      <c r="G6348">
        <v>79.863</v>
      </c>
      <c r="H6348">
        <v>93.43</v>
      </c>
      <c r="I6348">
        <v>483.69600000000003</v>
      </c>
      <c r="J6348">
        <v>5.8719999999999999</v>
      </c>
      <c r="K6348">
        <v>22.145</v>
      </c>
      <c r="L6348">
        <v>93.793000000000006</v>
      </c>
      <c r="M6348">
        <v>34718.36</v>
      </c>
      <c r="N6348">
        <v>8380.9549999999999</v>
      </c>
      <c r="O6348">
        <v>-69.025999999999996</v>
      </c>
      <c r="P6348">
        <v>1.9790000000000001</v>
      </c>
      <c r="Q6348">
        <v>378.05599999999998</v>
      </c>
      <c r="R6348">
        <v>26404.452000000001</v>
      </c>
      <c r="S6348">
        <v>26026.396000000001</v>
      </c>
    </row>
    <row r="6349" spans="1:19" x14ac:dyDescent="0.3">
      <c r="A6349">
        <v>2021</v>
      </c>
      <c r="B6349">
        <v>9</v>
      </c>
      <c r="C6349">
        <v>22</v>
      </c>
      <c r="D6349">
        <v>12</v>
      </c>
      <c r="E6349">
        <v>34415.373</v>
      </c>
      <c r="F6349">
        <v>887.39200000000005</v>
      </c>
      <c r="G6349">
        <v>84.391999999999996</v>
      </c>
      <c r="H6349">
        <v>99.378</v>
      </c>
      <c r="I6349">
        <v>447.51600000000002</v>
      </c>
      <c r="J6349">
        <v>5.8419999999999996</v>
      </c>
      <c r="K6349">
        <v>13.173999999999999</v>
      </c>
      <c r="L6349">
        <v>94.031999999999996</v>
      </c>
      <c r="M6349">
        <v>35962.707000000002</v>
      </c>
      <c r="N6349">
        <v>8895.0660000000007</v>
      </c>
      <c r="O6349">
        <v>-30.081</v>
      </c>
      <c r="P6349">
        <v>4.9820000000000002</v>
      </c>
      <c r="Q6349">
        <v>402.91399999999999</v>
      </c>
      <c r="R6349">
        <v>27092.741000000002</v>
      </c>
      <c r="S6349">
        <v>26689.827000000001</v>
      </c>
    </row>
    <row r="6350" spans="1:19" x14ac:dyDescent="0.3">
      <c r="A6350">
        <v>2021</v>
      </c>
      <c r="B6350">
        <v>9</v>
      </c>
      <c r="C6350">
        <v>22</v>
      </c>
      <c r="D6350">
        <v>13</v>
      </c>
      <c r="E6350">
        <v>35931.582999999999</v>
      </c>
      <c r="F6350">
        <v>805.36199999999997</v>
      </c>
      <c r="G6350">
        <v>90.01</v>
      </c>
      <c r="H6350">
        <v>104.229</v>
      </c>
      <c r="I6350">
        <v>423.50099999999998</v>
      </c>
      <c r="J6350">
        <v>5.7359999999999998</v>
      </c>
      <c r="K6350">
        <v>11.01</v>
      </c>
      <c r="L6350">
        <v>94.286000000000001</v>
      </c>
      <c r="M6350">
        <v>37375.707000000002</v>
      </c>
      <c r="N6350">
        <v>8608.6239999999998</v>
      </c>
      <c r="O6350">
        <v>-14.105</v>
      </c>
      <c r="P6350">
        <v>5.5819999999999999</v>
      </c>
      <c r="Q6350">
        <v>424.31700000000001</v>
      </c>
      <c r="R6350">
        <v>28775.605</v>
      </c>
      <c r="S6350">
        <v>28351.288</v>
      </c>
    </row>
    <row r="6351" spans="1:19" x14ac:dyDescent="0.3">
      <c r="A6351">
        <v>2021</v>
      </c>
      <c r="B6351">
        <v>9</v>
      </c>
      <c r="C6351">
        <v>22</v>
      </c>
      <c r="D6351">
        <v>14</v>
      </c>
      <c r="E6351">
        <v>37145.995000000003</v>
      </c>
      <c r="F6351">
        <v>758.27800000000002</v>
      </c>
      <c r="G6351">
        <v>94.372</v>
      </c>
      <c r="H6351">
        <v>110.146</v>
      </c>
      <c r="I6351">
        <v>351.24599999999998</v>
      </c>
      <c r="J6351">
        <v>5.0949999999999998</v>
      </c>
      <c r="K6351">
        <v>-5.2919999999999998</v>
      </c>
      <c r="L6351">
        <v>94.450999999999993</v>
      </c>
      <c r="M6351">
        <v>38459.917000000001</v>
      </c>
      <c r="N6351">
        <v>8046.24</v>
      </c>
      <c r="O6351">
        <v>-4.9329999999999998</v>
      </c>
      <c r="P6351">
        <v>3.0750000000000002</v>
      </c>
      <c r="Q6351">
        <v>443.072</v>
      </c>
      <c r="R6351">
        <v>30415.535</v>
      </c>
      <c r="S6351">
        <v>29972.464</v>
      </c>
    </row>
    <row r="6352" spans="1:19" x14ac:dyDescent="0.3">
      <c r="A6352">
        <v>2021</v>
      </c>
      <c r="B6352">
        <v>9</v>
      </c>
      <c r="C6352">
        <v>22</v>
      </c>
      <c r="D6352">
        <v>15</v>
      </c>
      <c r="E6352">
        <v>37784.805999999997</v>
      </c>
      <c r="F6352">
        <v>739.577</v>
      </c>
      <c r="G6352">
        <v>98.787000000000006</v>
      </c>
      <c r="H6352">
        <v>112.992</v>
      </c>
      <c r="I6352">
        <v>284.096</v>
      </c>
      <c r="J6352">
        <v>4.0839999999999996</v>
      </c>
      <c r="K6352">
        <v>-10.682</v>
      </c>
      <c r="L6352">
        <v>94.528999999999996</v>
      </c>
      <c r="M6352">
        <v>39009.4</v>
      </c>
      <c r="N6352">
        <v>6664.3090000000002</v>
      </c>
      <c r="O6352">
        <v>-3.0870000000000002</v>
      </c>
      <c r="P6352">
        <v>5.4569999999999999</v>
      </c>
      <c r="Q6352">
        <v>453.04399999999998</v>
      </c>
      <c r="R6352">
        <v>32342.721000000001</v>
      </c>
      <c r="S6352">
        <v>31889.677</v>
      </c>
    </row>
    <row r="6353" spans="1:19" x14ac:dyDescent="0.3">
      <c r="A6353">
        <v>2021</v>
      </c>
      <c r="B6353">
        <v>9</v>
      </c>
      <c r="C6353">
        <v>22</v>
      </c>
      <c r="D6353">
        <v>16</v>
      </c>
      <c r="E6353">
        <v>37721.097000000002</v>
      </c>
      <c r="F6353">
        <v>705.43600000000004</v>
      </c>
      <c r="G6353">
        <v>101.376</v>
      </c>
      <c r="H6353">
        <v>116.86799999999999</v>
      </c>
      <c r="I6353">
        <v>91.177000000000007</v>
      </c>
      <c r="J6353">
        <v>1.821</v>
      </c>
      <c r="K6353">
        <v>-59.994</v>
      </c>
      <c r="L6353">
        <v>94.525999999999996</v>
      </c>
      <c r="M6353">
        <v>38670.93</v>
      </c>
      <c r="N6353">
        <v>4597.8890000000001</v>
      </c>
      <c r="O6353">
        <v>4.194</v>
      </c>
      <c r="P6353">
        <v>7.9450000000000003</v>
      </c>
      <c r="Q6353">
        <v>453.98899999999998</v>
      </c>
      <c r="R6353">
        <v>34060.900999999998</v>
      </c>
      <c r="S6353">
        <v>33606.911999999997</v>
      </c>
    </row>
    <row r="6354" spans="1:19" x14ac:dyDescent="0.3">
      <c r="A6354">
        <v>2021</v>
      </c>
      <c r="B6354">
        <v>9</v>
      </c>
      <c r="C6354">
        <v>22</v>
      </c>
      <c r="D6354">
        <v>17</v>
      </c>
      <c r="E6354">
        <v>36551.872000000003</v>
      </c>
      <c r="F6354">
        <v>701.83500000000004</v>
      </c>
      <c r="G6354">
        <v>101.473</v>
      </c>
      <c r="H6354">
        <v>114.905</v>
      </c>
      <c r="I6354">
        <v>98.588999999999999</v>
      </c>
      <c r="J6354">
        <v>2.069</v>
      </c>
      <c r="K6354">
        <v>-88.986000000000004</v>
      </c>
      <c r="L6354">
        <v>94.385999999999996</v>
      </c>
      <c r="M6354">
        <v>37474.67</v>
      </c>
      <c r="N6354">
        <v>2053.0050000000001</v>
      </c>
      <c r="O6354">
        <v>40.512999999999998</v>
      </c>
      <c r="P6354">
        <v>9.6959999999999997</v>
      </c>
      <c r="Q6354">
        <v>442.178</v>
      </c>
      <c r="R6354">
        <v>35371.455999999998</v>
      </c>
      <c r="S6354">
        <v>34929.277999999998</v>
      </c>
    </row>
    <row r="6355" spans="1:19" x14ac:dyDescent="0.3">
      <c r="A6355">
        <v>2021</v>
      </c>
      <c r="B6355">
        <v>9</v>
      </c>
      <c r="C6355">
        <v>22</v>
      </c>
      <c r="D6355">
        <v>18</v>
      </c>
      <c r="E6355">
        <v>34727.940999999999</v>
      </c>
      <c r="F6355">
        <v>736.18299999999999</v>
      </c>
      <c r="G6355">
        <v>100.235</v>
      </c>
      <c r="H6355">
        <v>107.877</v>
      </c>
      <c r="I6355">
        <v>124.655</v>
      </c>
      <c r="J6355">
        <v>2.0009999999999999</v>
      </c>
      <c r="K6355">
        <v>-88.792000000000002</v>
      </c>
      <c r="L6355">
        <v>94.093999999999994</v>
      </c>
      <c r="M6355">
        <v>35703.959000000003</v>
      </c>
      <c r="N6355">
        <v>140.035</v>
      </c>
      <c r="O6355">
        <v>80.447999999999993</v>
      </c>
      <c r="P6355">
        <v>0.92800000000000005</v>
      </c>
      <c r="Q6355">
        <v>409.36700000000002</v>
      </c>
      <c r="R6355">
        <v>35482.548000000003</v>
      </c>
      <c r="S6355">
        <v>35073.180999999997</v>
      </c>
    </row>
    <row r="6356" spans="1:19" x14ac:dyDescent="0.3">
      <c r="A6356">
        <v>2021</v>
      </c>
      <c r="B6356">
        <v>9</v>
      </c>
      <c r="C6356">
        <v>22</v>
      </c>
      <c r="D6356">
        <v>19</v>
      </c>
      <c r="E6356">
        <v>34642.866999999998</v>
      </c>
      <c r="F6356">
        <v>769.66300000000001</v>
      </c>
      <c r="G6356">
        <v>95.504000000000005</v>
      </c>
      <c r="H6356">
        <v>101.715</v>
      </c>
      <c r="I6356">
        <v>137.489</v>
      </c>
      <c r="J6356">
        <v>1.8859999999999999</v>
      </c>
      <c r="K6356">
        <v>-91.471999999999994</v>
      </c>
      <c r="L6356">
        <v>94.073999999999998</v>
      </c>
      <c r="M6356">
        <v>35656.222000000002</v>
      </c>
      <c r="N6356">
        <v>0</v>
      </c>
      <c r="O6356">
        <v>78.603999999999999</v>
      </c>
      <c r="P6356">
        <v>5.7210000000000001</v>
      </c>
      <c r="Q6356">
        <v>360.08</v>
      </c>
      <c r="R6356">
        <v>35571.896999999997</v>
      </c>
      <c r="S6356">
        <v>35211.817000000003</v>
      </c>
    </row>
    <row r="6357" spans="1:19" x14ac:dyDescent="0.3">
      <c r="A6357">
        <v>2021</v>
      </c>
      <c r="B6357">
        <v>9</v>
      </c>
      <c r="C6357">
        <v>22</v>
      </c>
      <c r="D6357">
        <v>20</v>
      </c>
      <c r="E6357">
        <v>33721.341999999997</v>
      </c>
      <c r="F6357">
        <v>829.94600000000003</v>
      </c>
      <c r="G6357">
        <v>90.816999999999993</v>
      </c>
      <c r="H6357">
        <v>99.521000000000001</v>
      </c>
      <c r="I6357">
        <v>165.87</v>
      </c>
      <c r="J6357">
        <v>3.3860000000000001</v>
      </c>
      <c r="K6357">
        <v>-95.394999999999996</v>
      </c>
      <c r="L6357">
        <v>93.912999999999997</v>
      </c>
      <c r="M6357">
        <v>34818.582000000002</v>
      </c>
      <c r="N6357">
        <v>0</v>
      </c>
      <c r="O6357">
        <v>73.262</v>
      </c>
      <c r="P6357">
        <v>7.7169999999999996</v>
      </c>
      <c r="Q6357">
        <v>316.07</v>
      </c>
      <c r="R6357">
        <v>34737.603999999999</v>
      </c>
      <c r="S6357">
        <v>34421.533000000003</v>
      </c>
    </row>
    <row r="6358" spans="1:19" x14ac:dyDescent="0.3">
      <c r="A6358">
        <v>2021</v>
      </c>
      <c r="B6358">
        <v>9</v>
      </c>
      <c r="C6358">
        <v>22</v>
      </c>
      <c r="D6358">
        <v>21</v>
      </c>
      <c r="E6358">
        <v>31333.168000000001</v>
      </c>
      <c r="F6358">
        <v>908.27200000000005</v>
      </c>
      <c r="G6358">
        <v>85.418999999999997</v>
      </c>
      <c r="H6358">
        <v>94.828999999999994</v>
      </c>
      <c r="I6358">
        <v>599.99599999999998</v>
      </c>
      <c r="J6358">
        <v>6.1710000000000003</v>
      </c>
      <c r="K6358">
        <v>-23.212</v>
      </c>
      <c r="L6358">
        <v>93.355999999999995</v>
      </c>
      <c r="M6358">
        <v>33012.578999999998</v>
      </c>
      <c r="N6358">
        <v>0</v>
      </c>
      <c r="O6358">
        <v>0</v>
      </c>
      <c r="P6358">
        <v>2.8759999999999999</v>
      </c>
      <c r="Q6358">
        <v>285.05799999999999</v>
      </c>
      <c r="R6358">
        <v>33009.703000000001</v>
      </c>
      <c r="S6358">
        <v>32724.645</v>
      </c>
    </row>
    <row r="6359" spans="1:19" x14ac:dyDescent="0.3">
      <c r="A6359">
        <v>2021</v>
      </c>
      <c r="B6359">
        <v>9</v>
      </c>
      <c r="C6359">
        <v>22</v>
      </c>
      <c r="D6359">
        <v>22</v>
      </c>
      <c r="E6359">
        <v>28436.600999999999</v>
      </c>
      <c r="F6359">
        <v>1057.3130000000001</v>
      </c>
      <c r="G6359">
        <v>79.195999999999998</v>
      </c>
      <c r="H6359">
        <v>89.412999999999997</v>
      </c>
      <c r="I6359">
        <v>669.53200000000004</v>
      </c>
      <c r="J6359">
        <v>5.7759999999999998</v>
      </c>
      <c r="K6359">
        <v>14.241</v>
      </c>
      <c r="L6359">
        <v>91.887</v>
      </c>
      <c r="M6359">
        <v>30364.762999999999</v>
      </c>
      <c r="N6359">
        <v>0</v>
      </c>
      <c r="O6359">
        <v>0</v>
      </c>
      <c r="P6359">
        <v>-11.648</v>
      </c>
      <c r="Q6359">
        <v>255.12</v>
      </c>
      <c r="R6359">
        <v>30376.411</v>
      </c>
      <c r="S6359">
        <v>30121.291000000001</v>
      </c>
    </row>
    <row r="6360" spans="1:19" x14ac:dyDescent="0.3">
      <c r="A6360">
        <v>2021</v>
      </c>
      <c r="B6360">
        <v>9</v>
      </c>
      <c r="C6360">
        <v>22</v>
      </c>
      <c r="D6360">
        <v>23</v>
      </c>
      <c r="E6360">
        <v>25560.196</v>
      </c>
      <c r="F6360">
        <v>1220.4829999999999</v>
      </c>
      <c r="G6360">
        <v>72.305999999999997</v>
      </c>
      <c r="H6360">
        <v>84.326999999999998</v>
      </c>
      <c r="I6360">
        <v>1124.624</v>
      </c>
      <c r="J6360">
        <v>6.3360000000000003</v>
      </c>
      <c r="K6360">
        <v>34.764000000000003</v>
      </c>
      <c r="L6360">
        <v>89.638999999999996</v>
      </c>
      <c r="M6360">
        <v>28120.368999999999</v>
      </c>
      <c r="N6360">
        <v>0</v>
      </c>
      <c r="O6360">
        <v>0</v>
      </c>
      <c r="P6360">
        <v>-16.803999999999998</v>
      </c>
      <c r="Q6360">
        <v>219.57599999999999</v>
      </c>
      <c r="R6360">
        <v>28137.172999999999</v>
      </c>
      <c r="S6360">
        <v>27917.597000000002</v>
      </c>
    </row>
    <row r="6361" spans="1:19" x14ac:dyDescent="0.3">
      <c r="A6361">
        <v>2021</v>
      </c>
      <c r="B6361">
        <v>9</v>
      </c>
      <c r="C6361">
        <v>22</v>
      </c>
      <c r="D6361">
        <v>24</v>
      </c>
      <c r="E6361">
        <v>23502.82</v>
      </c>
      <c r="F6361">
        <v>1436.7950000000001</v>
      </c>
      <c r="G6361">
        <v>65.89</v>
      </c>
      <c r="H6361">
        <v>80.075000000000003</v>
      </c>
      <c r="I6361">
        <v>999.05899999999997</v>
      </c>
      <c r="J6361">
        <v>6.2009999999999996</v>
      </c>
      <c r="K6361">
        <v>40.468000000000004</v>
      </c>
      <c r="L6361">
        <v>88.372</v>
      </c>
      <c r="M6361">
        <v>26153.79</v>
      </c>
      <c r="N6361">
        <v>0</v>
      </c>
      <c r="O6361">
        <v>0</v>
      </c>
      <c r="P6361">
        <v>-23.99</v>
      </c>
      <c r="Q6361">
        <v>189.673</v>
      </c>
      <c r="R6361">
        <v>26177.78</v>
      </c>
      <c r="S6361">
        <v>25988.107</v>
      </c>
    </row>
    <row r="6362" spans="1:19" x14ac:dyDescent="0.3">
      <c r="A6362">
        <v>2021</v>
      </c>
      <c r="B6362">
        <v>9</v>
      </c>
      <c r="C6362">
        <v>23</v>
      </c>
      <c r="D6362">
        <v>1</v>
      </c>
      <c r="E6362">
        <v>22393.017</v>
      </c>
      <c r="F6362">
        <v>1607.318</v>
      </c>
      <c r="G6362">
        <v>61.335000000000001</v>
      </c>
      <c r="H6362">
        <v>77.555999999999997</v>
      </c>
      <c r="I6362">
        <v>709.25599999999997</v>
      </c>
      <c r="J6362">
        <v>6.0380000000000003</v>
      </c>
      <c r="K6362">
        <v>41.533999999999999</v>
      </c>
      <c r="L6362">
        <v>87.766000000000005</v>
      </c>
      <c r="M6362">
        <v>24922.486000000001</v>
      </c>
      <c r="N6362">
        <v>0</v>
      </c>
      <c r="O6362">
        <v>0</v>
      </c>
      <c r="P6362">
        <v>-20.152000000000001</v>
      </c>
      <c r="Q6362">
        <v>167.57599999999999</v>
      </c>
      <c r="R6362">
        <v>24942.637999999999</v>
      </c>
      <c r="S6362">
        <v>24775.062000000002</v>
      </c>
    </row>
    <row r="6363" spans="1:19" x14ac:dyDescent="0.3">
      <c r="A6363">
        <v>2021</v>
      </c>
      <c r="B6363">
        <v>9</v>
      </c>
      <c r="C6363">
        <v>23</v>
      </c>
      <c r="D6363">
        <v>2</v>
      </c>
      <c r="E6363">
        <v>21471.117999999999</v>
      </c>
      <c r="F6363">
        <v>1681.7429999999999</v>
      </c>
      <c r="G6363">
        <v>59.588000000000001</v>
      </c>
      <c r="H6363">
        <v>74.52</v>
      </c>
      <c r="I6363">
        <v>424.76799999999997</v>
      </c>
      <c r="J6363">
        <v>5.9470000000000001</v>
      </c>
      <c r="K6363">
        <v>37.728999999999999</v>
      </c>
      <c r="L6363">
        <v>87.239000000000004</v>
      </c>
      <c r="M6363">
        <v>23783.064999999999</v>
      </c>
      <c r="N6363">
        <v>0</v>
      </c>
      <c r="O6363">
        <v>0</v>
      </c>
      <c r="P6363">
        <v>-14.465999999999999</v>
      </c>
      <c r="Q6363">
        <v>157.88999999999999</v>
      </c>
      <c r="R6363">
        <v>23797.530999999999</v>
      </c>
      <c r="S6363">
        <v>23639.641</v>
      </c>
    </row>
    <row r="6364" spans="1:19" x14ac:dyDescent="0.3">
      <c r="A6364">
        <v>2021</v>
      </c>
      <c r="B6364">
        <v>9</v>
      </c>
      <c r="C6364">
        <v>23</v>
      </c>
      <c r="D6364">
        <v>3</v>
      </c>
      <c r="E6364">
        <v>20940.164000000001</v>
      </c>
      <c r="F6364">
        <v>1700.1110000000001</v>
      </c>
      <c r="G6364">
        <v>58.508000000000003</v>
      </c>
      <c r="H6364">
        <v>73.055000000000007</v>
      </c>
      <c r="I6364">
        <v>241.59299999999999</v>
      </c>
      <c r="J6364">
        <v>5.7679999999999998</v>
      </c>
      <c r="K6364">
        <v>33.228999999999999</v>
      </c>
      <c r="L6364">
        <v>86.929000000000002</v>
      </c>
      <c r="M6364">
        <v>23080.847000000002</v>
      </c>
      <c r="N6364">
        <v>0</v>
      </c>
      <c r="O6364">
        <v>0</v>
      </c>
      <c r="P6364">
        <v>-8.4139999999999997</v>
      </c>
      <c r="Q6364">
        <v>153.39099999999999</v>
      </c>
      <c r="R6364">
        <v>23089.260999999999</v>
      </c>
      <c r="S6364">
        <v>22935.87</v>
      </c>
    </row>
    <row r="6365" spans="1:19" x14ac:dyDescent="0.3">
      <c r="A6365">
        <v>2021</v>
      </c>
      <c r="B6365">
        <v>9</v>
      </c>
      <c r="C6365">
        <v>23</v>
      </c>
      <c r="D6365">
        <v>4</v>
      </c>
      <c r="E6365">
        <v>21179.494999999999</v>
      </c>
      <c r="F6365">
        <v>1672.9590000000001</v>
      </c>
      <c r="G6365">
        <v>57.972999999999999</v>
      </c>
      <c r="H6365">
        <v>71.623999999999995</v>
      </c>
      <c r="I6365">
        <v>121.383</v>
      </c>
      <c r="J6365">
        <v>4.4950000000000001</v>
      </c>
      <c r="K6365">
        <v>31.369</v>
      </c>
      <c r="L6365">
        <v>87.061000000000007</v>
      </c>
      <c r="M6365">
        <v>23168.385999999999</v>
      </c>
      <c r="N6365">
        <v>0</v>
      </c>
      <c r="O6365">
        <v>0</v>
      </c>
      <c r="P6365">
        <v>-5.6689999999999996</v>
      </c>
      <c r="Q6365">
        <v>154.94</v>
      </c>
      <c r="R6365">
        <v>23174.055</v>
      </c>
      <c r="S6365">
        <v>23019.115000000002</v>
      </c>
    </row>
    <row r="6366" spans="1:19" x14ac:dyDescent="0.3">
      <c r="A6366">
        <v>2021</v>
      </c>
      <c r="B6366">
        <v>9</v>
      </c>
      <c r="C6366">
        <v>23</v>
      </c>
      <c r="D6366">
        <v>5</v>
      </c>
      <c r="E6366">
        <v>22471.72</v>
      </c>
      <c r="F6366">
        <v>1506.3689999999999</v>
      </c>
      <c r="G6366">
        <v>59.017000000000003</v>
      </c>
      <c r="H6366">
        <v>71.134</v>
      </c>
      <c r="I6366">
        <v>84.954999999999998</v>
      </c>
      <c r="J6366">
        <v>2.8220000000000001</v>
      </c>
      <c r="K6366">
        <v>13.891999999999999</v>
      </c>
      <c r="L6366">
        <v>87.778000000000006</v>
      </c>
      <c r="M6366">
        <v>24238.67</v>
      </c>
      <c r="N6366">
        <v>0</v>
      </c>
      <c r="O6366">
        <v>0</v>
      </c>
      <c r="P6366">
        <v>-6.3710000000000004</v>
      </c>
      <c r="Q6366">
        <v>166.232</v>
      </c>
      <c r="R6366">
        <v>24245.041000000001</v>
      </c>
      <c r="S6366">
        <v>24078.809000000001</v>
      </c>
    </row>
    <row r="6367" spans="1:19" x14ac:dyDescent="0.3">
      <c r="A6367">
        <v>2021</v>
      </c>
      <c r="B6367">
        <v>9</v>
      </c>
      <c r="C6367">
        <v>23</v>
      </c>
      <c r="D6367">
        <v>6</v>
      </c>
      <c r="E6367">
        <v>24543.339</v>
      </c>
      <c r="F6367">
        <v>1285.527</v>
      </c>
      <c r="G6367">
        <v>61.378999999999998</v>
      </c>
      <c r="H6367">
        <v>70.959000000000003</v>
      </c>
      <c r="I6367">
        <v>149.79499999999999</v>
      </c>
      <c r="J6367">
        <v>3.399</v>
      </c>
      <c r="K6367">
        <v>6.8170000000000002</v>
      </c>
      <c r="L6367">
        <v>88.992000000000004</v>
      </c>
      <c r="M6367">
        <v>26148.828000000001</v>
      </c>
      <c r="N6367">
        <v>0.51800000000000002</v>
      </c>
      <c r="O6367">
        <v>0</v>
      </c>
      <c r="P6367">
        <v>-1.9990000000000001</v>
      </c>
      <c r="Q6367">
        <v>190.524</v>
      </c>
      <c r="R6367">
        <v>26150.309000000001</v>
      </c>
      <c r="S6367">
        <v>25959.786</v>
      </c>
    </row>
    <row r="6368" spans="1:19" x14ac:dyDescent="0.3">
      <c r="A6368">
        <v>2021</v>
      </c>
      <c r="B6368">
        <v>9</v>
      </c>
      <c r="C6368">
        <v>23</v>
      </c>
      <c r="D6368">
        <v>7</v>
      </c>
      <c r="E6368">
        <v>26007.71</v>
      </c>
      <c r="F6368">
        <v>1165.8720000000001</v>
      </c>
      <c r="G6368">
        <v>64.186999999999998</v>
      </c>
      <c r="H6368">
        <v>71.527000000000001</v>
      </c>
      <c r="I6368">
        <v>294.92899999999997</v>
      </c>
      <c r="J6368">
        <v>4.1639999999999997</v>
      </c>
      <c r="K6368">
        <v>15.897</v>
      </c>
      <c r="L6368">
        <v>89.936000000000007</v>
      </c>
      <c r="M6368">
        <v>27650.035</v>
      </c>
      <c r="N6368">
        <v>507.38600000000002</v>
      </c>
      <c r="O6368">
        <v>0</v>
      </c>
      <c r="P6368">
        <v>-0.75800000000000001</v>
      </c>
      <c r="Q6368">
        <v>223.43</v>
      </c>
      <c r="R6368">
        <v>27143.406999999999</v>
      </c>
      <c r="S6368">
        <v>26919.976999999999</v>
      </c>
    </row>
    <row r="6369" spans="1:19" x14ac:dyDescent="0.3">
      <c r="A6369">
        <v>2021</v>
      </c>
      <c r="B6369">
        <v>9</v>
      </c>
      <c r="C6369">
        <v>23</v>
      </c>
      <c r="D6369">
        <v>8</v>
      </c>
      <c r="E6369">
        <v>27884.303</v>
      </c>
      <c r="F6369">
        <v>1126.7639999999999</v>
      </c>
      <c r="G6369">
        <v>66.224000000000004</v>
      </c>
      <c r="H6369">
        <v>77.707999999999998</v>
      </c>
      <c r="I6369">
        <v>488.18</v>
      </c>
      <c r="J6369">
        <v>4.9000000000000004</v>
      </c>
      <c r="K6369">
        <v>11.295</v>
      </c>
      <c r="L6369">
        <v>91.518000000000001</v>
      </c>
      <c r="M6369">
        <v>29684.668000000001</v>
      </c>
      <c r="N6369">
        <v>2901.1190000000001</v>
      </c>
      <c r="O6369">
        <v>-29.154</v>
      </c>
      <c r="P6369">
        <v>4.1000000000000002E-2</v>
      </c>
      <c r="Q6369">
        <v>265.33800000000002</v>
      </c>
      <c r="R6369">
        <v>26812.663</v>
      </c>
      <c r="S6369">
        <v>26547.325000000001</v>
      </c>
    </row>
    <row r="6370" spans="1:19" x14ac:dyDescent="0.3">
      <c r="A6370">
        <v>2021</v>
      </c>
      <c r="B6370">
        <v>9</v>
      </c>
      <c r="C6370">
        <v>23</v>
      </c>
      <c r="D6370">
        <v>9</v>
      </c>
      <c r="E6370">
        <v>29626.514999999999</v>
      </c>
      <c r="F6370">
        <v>1077.816</v>
      </c>
      <c r="G6370">
        <v>69.058999999999997</v>
      </c>
      <c r="H6370">
        <v>82.096999999999994</v>
      </c>
      <c r="I6370">
        <v>601.69799999999998</v>
      </c>
      <c r="J6370">
        <v>5.4370000000000003</v>
      </c>
      <c r="K6370">
        <v>11.965</v>
      </c>
      <c r="L6370">
        <v>92.697999999999993</v>
      </c>
      <c r="M6370">
        <v>31498.224999999999</v>
      </c>
      <c r="N6370">
        <v>5332.4009999999998</v>
      </c>
      <c r="O6370">
        <v>-72.950999999999993</v>
      </c>
      <c r="P6370">
        <v>1.0940000000000001</v>
      </c>
      <c r="Q6370">
        <v>302.37400000000002</v>
      </c>
      <c r="R6370">
        <v>26237.681</v>
      </c>
      <c r="S6370">
        <v>25935.307000000001</v>
      </c>
    </row>
    <row r="6371" spans="1:19" x14ac:dyDescent="0.3">
      <c r="A6371">
        <v>2021</v>
      </c>
      <c r="B6371">
        <v>9</v>
      </c>
      <c r="C6371">
        <v>23</v>
      </c>
      <c r="D6371">
        <v>10</v>
      </c>
      <c r="E6371">
        <v>31369.192999999999</v>
      </c>
      <c r="F6371">
        <v>1020.477</v>
      </c>
      <c r="G6371">
        <v>72.305999999999997</v>
      </c>
      <c r="H6371">
        <v>87.287000000000006</v>
      </c>
      <c r="I6371">
        <v>568.28399999999999</v>
      </c>
      <c r="J6371">
        <v>5.7370000000000001</v>
      </c>
      <c r="K6371">
        <v>20.945</v>
      </c>
      <c r="L6371">
        <v>93.353999999999999</v>
      </c>
      <c r="M6371">
        <v>33165.277000000002</v>
      </c>
      <c r="N6371">
        <v>7220.8140000000003</v>
      </c>
      <c r="O6371">
        <v>-99.212000000000003</v>
      </c>
      <c r="P6371">
        <v>1.337</v>
      </c>
      <c r="Q6371">
        <v>330.59899999999999</v>
      </c>
      <c r="R6371">
        <v>26042.338</v>
      </c>
      <c r="S6371">
        <v>25711.739000000001</v>
      </c>
    </row>
    <row r="6372" spans="1:19" x14ac:dyDescent="0.3">
      <c r="A6372">
        <v>2021</v>
      </c>
      <c r="B6372">
        <v>9</v>
      </c>
      <c r="C6372">
        <v>23</v>
      </c>
      <c r="D6372">
        <v>11</v>
      </c>
      <c r="E6372">
        <v>32661.741999999998</v>
      </c>
      <c r="F6372">
        <v>974.23299999999995</v>
      </c>
      <c r="G6372">
        <v>75.545000000000002</v>
      </c>
      <c r="H6372">
        <v>93.001999999999995</v>
      </c>
      <c r="I6372">
        <v>483.69600000000003</v>
      </c>
      <c r="J6372">
        <v>5.8719999999999999</v>
      </c>
      <c r="K6372">
        <v>23.550999999999998</v>
      </c>
      <c r="L6372">
        <v>93.701999999999998</v>
      </c>
      <c r="M6372">
        <v>34335.798000000003</v>
      </c>
      <c r="N6372">
        <v>8380.9549999999999</v>
      </c>
      <c r="O6372">
        <v>-69.025999999999996</v>
      </c>
      <c r="P6372">
        <v>1.9790000000000001</v>
      </c>
      <c r="Q6372">
        <v>356.255</v>
      </c>
      <c r="R6372">
        <v>26021.888999999999</v>
      </c>
      <c r="S6372">
        <v>25665.634999999998</v>
      </c>
    </row>
    <row r="6373" spans="1:19" x14ac:dyDescent="0.3">
      <c r="A6373">
        <v>2021</v>
      </c>
      <c r="B6373">
        <v>9</v>
      </c>
      <c r="C6373">
        <v>23</v>
      </c>
      <c r="D6373">
        <v>12</v>
      </c>
      <c r="E6373">
        <v>33853.942999999999</v>
      </c>
      <c r="F6373">
        <v>887.39200000000005</v>
      </c>
      <c r="G6373">
        <v>80.231999999999999</v>
      </c>
      <c r="H6373">
        <v>98.825000000000003</v>
      </c>
      <c r="I6373">
        <v>447.51600000000002</v>
      </c>
      <c r="J6373">
        <v>5.8419999999999996</v>
      </c>
      <c r="K6373">
        <v>13.670999999999999</v>
      </c>
      <c r="L6373">
        <v>93.936000000000007</v>
      </c>
      <c r="M6373">
        <v>35401.124000000003</v>
      </c>
      <c r="N6373">
        <v>8895.0660000000007</v>
      </c>
      <c r="O6373">
        <v>-30.081</v>
      </c>
      <c r="P6373">
        <v>4.9820000000000002</v>
      </c>
      <c r="Q6373">
        <v>376.25799999999998</v>
      </c>
      <c r="R6373">
        <v>26531.157999999999</v>
      </c>
      <c r="S6373">
        <v>26154.9</v>
      </c>
    </row>
    <row r="6374" spans="1:19" x14ac:dyDescent="0.3">
      <c r="A6374">
        <v>2021</v>
      </c>
      <c r="B6374">
        <v>9</v>
      </c>
      <c r="C6374">
        <v>23</v>
      </c>
      <c r="D6374">
        <v>13</v>
      </c>
      <c r="E6374">
        <v>35124.962</v>
      </c>
      <c r="F6374">
        <v>805.36199999999997</v>
      </c>
      <c r="G6374">
        <v>84.698999999999998</v>
      </c>
      <c r="H6374">
        <v>103.446</v>
      </c>
      <c r="I6374">
        <v>423.50099999999998</v>
      </c>
      <c r="J6374">
        <v>5.7359999999999998</v>
      </c>
      <c r="K6374">
        <v>12.242000000000001</v>
      </c>
      <c r="L6374">
        <v>94.18</v>
      </c>
      <c r="M6374">
        <v>36569.428</v>
      </c>
      <c r="N6374">
        <v>8608.6239999999998</v>
      </c>
      <c r="O6374">
        <v>-14.105</v>
      </c>
      <c r="P6374">
        <v>5.5819999999999999</v>
      </c>
      <c r="Q6374">
        <v>394.90199999999999</v>
      </c>
      <c r="R6374">
        <v>27969.326000000001</v>
      </c>
      <c r="S6374">
        <v>27574.423999999999</v>
      </c>
    </row>
    <row r="6375" spans="1:19" x14ac:dyDescent="0.3">
      <c r="A6375">
        <v>2021</v>
      </c>
      <c r="B6375">
        <v>9</v>
      </c>
      <c r="C6375">
        <v>23</v>
      </c>
      <c r="D6375">
        <v>14</v>
      </c>
      <c r="E6375">
        <v>36221.656000000003</v>
      </c>
      <c r="F6375">
        <v>758.27800000000002</v>
      </c>
      <c r="G6375">
        <v>88.105000000000004</v>
      </c>
      <c r="H6375">
        <v>109.236</v>
      </c>
      <c r="I6375">
        <v>351.24599999999998</v>
      </c>
      <c r="J6375">
        <v>5.0949999999999998</v>
      </c>
      <c r="K6375">
        <v>-5.8090000000000002</v>
      </c>
      <c r="L6375">
        <v>94.355999999999995</v>
      </c>
      <c r="M6375">
        <v>37534.057000000001</v>
      </c>
      <c r="N6375">
        <v>8046.24</v>
      </c>
      <c r="O6375">
        <v>-4.9329999999999998</v>
      </c>
      <c r="P6375">
        <v>3.0750000000000002</v>
      </c>
      <c r="Q6375">
        <v>410.85899999999998</v>
      </c>
      <c r="R6375">
        <v>29489.674999999999</v>
      </c>
      <c r="S6375">
        <v>29078.815999999999</v>
      </c>
    </row>
    <row r="6376" spans="1:19" x14ac:dyDescent="0.3">
      <c r="A6376">
        <v>2021</v>
      </c>
      <c r="B6376">
        <v>9</v>
      </c>
      <c r="C6376">
        <v>23</v>
      </c>
      <c r="D6376">
        <v>15</v>
      </c>
      <c r="E6376">
        <v>36864.571000000004</v>
      </c>
      <c r="F6376">
        <v>739.577</v>
      </c>
      <c r="G6376">
        <v>91.316999999999993</v>
      </c>
      <c r="H6376">
        <v>112.15</v>
      </c>
      <c r="I6376">
        <v>284.096</v>
      </c>
      <c r="J6376">
        <v>4.0839999999999996</v>
      </c>
      <c r="K6376">
        <v>-10.88</v>
      </c>
      <c r="L6376">
        <v>94.471000000000004</v>
      </c>
      <c r="M6376">
        <v>38088.067999999999</v>
      </c>
      <c r="N6376">
        <v>6664.3090000000002</v>
      </c>
      <c r="O6376">
        <v>-3.0870000000000002</v>
      </c>
      <c r="P6376">
        <v>5.4569999999999999</v>
      </c>
      <c r="Q6376">
        <v>420.86500000000001</v>
      </c>
      <c r="R6376">
        <v>31421.388999999999</v>
      </c>
      <c r="S6376">
        <v>31000.524000000001</v>
      </c>
    </row>
    <row r="6377" spans="1:19" x14ac:dyDescent="0.3">
      <c r="A6377">
        <v>2021</v>
      </c>
      <c r="B6377">
        <v>9</v>
      </c>
      <c r="C6377">
        <v>23</v>
      </c>
      <c r="D6377">
        <v>16</v>
      </c>
      <c r="E6377">
        <v>36829.944000000003</v>
      </c>
      <c r="F6377">
        <v>705.43600000000004</v>
      </c>
      <c r="G6377">
        <v>93.319000000000003</v>
      </c>
      <c r="H6377">
        <v>116.11199999999999</v>
      </c>
      <c r="I6377">
        <v>91.177000000000007</v>
      </c>
      <c r="J6377">
        <v>1.821</v>
      </c>
      <c r="K6377">
        <v>-68.929000000000002</v>
      </c>
      <c r="L6377">
        <v>94.477000000000004</v>
      </c>
      <c r="M6377">
        <v>37770.036999999997</v>
      </c>
      <c r="N6377">
        <v>4597.8890000000001</v>
      </c>
      <c r="O6377">
        <v>4.194</v>
      </c>
      <c r="P6377">
        <v>7.9450000000000003</v>
      </c>
      <c r="Q6377">
        <v>421.52600000000001</v>
      </c>
      <c r="R6377">
        <v>33160.008999999998</v>
      </c>
      <c r="S6377">
        <v>32738.483</v>
      </c>
    </row>
    <row r="6378" spans="1:19" x14ac:dyDescent="0.3">
      <c r="A6378">
        <v>2021</v>
      </c>
      <c r="B6378">
        <v>9</v>
      </c>
      <c r="C6378">
        <v>23</v>
      </c>
      <c r="D6378">
        <v>17</v>
      </c>
      <c r="E6378">
        <v>35758.631999999998</v>
      </c>
      <c r="F6378">
        <v>701.83500000000004</v>
      </c>
      <c r="G6378">
        <v>93.152000000000001</v>
      </c>
      <c r="H6378">
        <v>114.29300000000001</v>
      </c>
      <c r="I6378">
        <v>98.588999999999999</v>
      </c>
      <c r="J6378">
        <v>2.069</v>
      </c>
      <c r="K6378">
        <v>-99.590999999999994</v>
      </c>
      <c r="L6378">
        <v>94.325999999999993</v>
      </c>
      <c r="M6378">
        <v>36670.152999999998</v>
      </c>
      <c r="N6378">
        <v>2053.0050000000001</v>
      </c>
      <c r="O6378">
        <v>40.512999999999998</v>
      </c>
      <c r="P6378">
        <v>9.6959999999999997</v>
      </c>
      <c r="Q6378">
        <v>409.98700000000002</v>
      </c>
      <c r="R6378">
        <v>34566.94</v>
      </c>
      <c r="S6378">
        <v>34156.951999999997</v>
      </c>
    </row>
    <row r="6379" spans="1:19" x14ac:dyDescent="0.3">
      <c r="A6379">
        <v>2021</v>
      </c>
      <c r="B6379">
        <v>9</v>
      </c>
      <c r="C6379">
        <v>23</v>
      </c>
      <c r="D6379">
        <v>18</v>
      </c>
      <c r="E6379">
        <v>34137.855000000003</v>
      </c>
      <c r="F6379">
        <v>736.18299999999999</v>
      </c>
      <c r="G6379">
        <v>92.150999999999996</v>
      </c>
      <c r="H6379">
        <v>107.586</v>
      </c>
      <c r="I6379">
        <v>124.655</v>
      </c>
      <c r="J6379">
        <v>2.0009999999999999</v>
      </c>
      <c r="K6379">
        <v>-96.54</v>
      </c>
      <c r="L6379">
        <v>94.045000000000002</v>
      </c>
      <c r="M6379">
        <v>35105.785000000003</v>
      </c>
      <c r="N6379">
        <v>140.035</v>
      </c>
      <c r="O6379">
        <v>80.447999999999993</v>
      </c>
      <c r="P6379">
        <v>0.92800000000000005</v>
      </c>
      <c r="Q6379">
        <v>380.08100000000002</v>
      </c>
      <c r="R6379">
        <v>34884.373</v>
      </c>
      <c r="S6379">
        <v>34504.292999999998</v>
      </c>
    </row>
    <row r="6380" spans="1:19" x14ac:dyDescent="0.3">
      <c r="A6380">
        <v>2021</v>
      </c>
      <c r="B6380">
        <v>9</v>
      </c>
      <c r="C6380">
        <v>23</v>
      </c>
      <c r="D6380">
        <v>19</v>
      </c>
      <c r="E6380">
        <v>34277.357000000004</v>
      </c>
      <c r="F6380">
        <v>769.66300000000001</v>
      </c>
      <c r="G6380">
        <v>88.983000000000004</v>
      </c>
      <c r="H6380">
        <v>101.669</v>
      </c>
      <c r="I6380">
        <v>137.489</v>
      </c>
      <c r="J6380">
        <v>1.8859999999999999</v>
      </c>
      <c r="K6380">
        <v>-96.563999999999993</v>
      </c>
      <c r="L6380">
        <v>94.064999999999998</v>
      </c>
      <c r="M6380">
        <v>35285.565999999999</v>
      </c>
      <c r="N6380">
        <v>0</v>
      </c>
      <c r="O6380">
        <v>78.603999999999999</v>
      </c>
      <c r="P6380">
        <v>5.7210000000000001</v>
      </c>
      <c r="Q6380">
        <v>338.84899999999999</v>
      </c>
      <c r="R6380">
        <v>35201.241000000002</v>
      </c>
      <c r="S6380">
        <v>34862.392</v>
      </c>
    </row>
    <row r="6381" spans="1:19" x14ac:dyDescent="0.3">
      <c r="A6381">
        <v>2021</v>
      </c>
      <c r="B6381">
        <v>9</v>
      </c>
      <c r="C6381">
        <v>23</v>
      </c>
      <c r="D6381">
        <v>20</v>
      </c>
      <c r="E6381">
        <v>33248.796999999999</v>
      </c>
      <c r="F6381">
        <v>829.94600000000003</v>
      </c>
      <c r="G6381">
        <v>86.218000000000004</v>
      </c>
      <c r="H6381">
        <v>99.228999999999999</v>
      </c>
      <c r="I6381">
        <v>165.87</v>
      </c>
      <c r="J6381">
        <v>3.3860000000000001</v>
      </c>
      <c r="K6381">
        <v>-99.328000000000003</v>
      </c>
      <c r="L6381">
        <v>93.867000000000004</v>
      </c>
      <c r="M6381">
        <v>34341.766000000003</v>
      </c>
      <c r="N6381">
        <v>0</v>
      </c>
      <c r="O6381">
        <v>73.262</v>
      </c>
      <c r="P6381">
        <v>7.7169999999999996</v>
      </c>
      <c r="Q6381">
        <v>303.04199999999997</v>
      </c>
      <c r="R6381">
        <v>34260.786999999997</v>
      </c>
      <c r="S6381">
        <v>33957.745000000003</v>
      </c>
    </row>
    <row r="6382" spans="1:19" x14ac:dyDescent="0.3">
      <c r="A6382">
        <v>2021</v>
      </c>
      <c r="B6382">
        <v>9</v>
      </c>
      <c r="C6382">
        <v>23</v>
      </c>
      <c r="D6382">
        <v>21</v>
      </c>
      <c r="E6382">
        <v>30997.106</v>
      </c>
      <c r="F6382">
        <v>908.27200000000005</v>
      </c>
      <c r="G6382">
        <v>81.373000000000005</v>
      </c>
      <c r="H6382">
        <v>94.573999999999998</v>
      </c>
      <c r="I6382">
        <v>599.99599999999998</v>
      </c>
      <c r="J6382">
        <v>6.1710000000000003</v>
      </c>
      <c r="K6382">
        <v>-23.815000000000001</v>
      </c>
      <c r="L6382">
        <v>93.334000000000003</v>
      </c>
      <c r="M6382">
        <v>32675.638999999999</v>
      </c>
      <c r="N6382">
        <v>0</v>
      </c>
      <c r="O6382">
        <v>0</v>
      </c>
      <c r="P6382">
        <v>2.8759999999999999</v>
      </c>
      <c r="Q6382">
        <v>276.202</v>
      </c>
      <c r="R6382">
        <v>32672.762999999999</v>
      </c>
      <c r="S6382">
        <v>32396.561000000002</v>
      </c>
    </row>
    <row r="6383" spans="1:19" x14ac:dyDescent="0.3">
      <c r="A6383">
        <v>2021</v>
      </c>
      <c r="B6383">
        <v>9</v>
      </c>
      <c r="C6383">
        <v>23</v>
      </c>
      <c r="D6383">
        <v>22</v>
      </c>
      <c r="E6383">
        <v>28250.135999999999</v>
      </c>
      <c r="F6383">
        <v>1057.3130000000001</v>
      </c>
      <c r="G6383">
        <v>75.325000000000003</v>
      </c>
      <c r="H6383">
        <v>89.263999999999996</v>
      </c>
      <c r="I6383">
        <v>669.53200000000004</v>
      </c>
      <c r="J6383">
        <v>5.7759999999999998</v>
      </c>
      <c r="K6383">
        <v>13.930999999999999</v>
      </c>
      <c r="L6383">
        <v>91.891999999999996</v>
      </c>
      <c r="M6383">
        <v>30177.844000000001</v>
      </c>
      <c r="N6383">
        <v>0</v>
      </c>
      <c r="O6383">
        <v>0</v>
      </c>
      <c r="P6383">
        <v>-11.648</v>
      </c>
      <c r="Q6383">
        <v>247.00899999999999</v>
      </c>
      <c r="R6383">
        <v>30189.491000000002</v>
      </c>
      <c r="S6383">
        <v>29942.482</v>
      </c>
    </row>
    <row r="6384" spans="1:19" x14ac:dyDescent="0.3">
      <c r="A6384">
        <v>2021</v>
      </c>
      <c r="B6384">
        <v>9</v>
      </c>
      <c r="C6384">
        <v>23</v>
      </c>
      <c r="D6384">
        <v>23</v>
      </c>
      <c r="E6384">
        <v>25382.014999999999</v>
      </c>
      <c r="F6384">
        <v>1220.4829999999999</v>
      </c>
      <c r="G6384">
        <v>68.391000000000005</v>
      </c>
      <c r="H6384">
        <v>84.174999999999997</v>
      </c>
      <c r="I6384">
        <v>1124.624</v>
      </c>
      <c r="J6384">
        <v>6.3360000000000003</v>
      </c>
      <c r="K6384">
        <v>33.908000000000001</v>
      </c>
      <c r="L6384">
        <v>89.58</v>
      </c>
      <c r="M6384">
        <v>27941.121999999999</v>
      </c>
      <c r="N6384">
        <v>0</v>
      </c>
      <c r="O6384">
        <v>0</v>
      </c>
      <c r="P6384">
        <v>-16.803999999999998</v>
      </c>
      <c r="Q6384">
        <v>212.77799999999999</v>
      </c>
      <c r="R6384">
        <v>27957.925999999999</v>
      </c>
      <c r="S6384">
        <v>27745.147000000001</v>
      </c>
    </row>
    <row r="6385" spans="1:19" x14ac:dyDescent="0.3">
      <c r="A6385">
        <v>2021</v>
      </c>
      <c r="B6385">
        <v>9</v>
      </c>
      <c r="C6385">
        <v>23</v>
      </c>
      <c r="D6385">
        <v>24</v>
      </c>
      <c r="E6385">
        <v>23319.394</v>
      </c>
      <c r="F6385">
        <v>1436.7950000000001</v>
      </c>
      <c r="G6385">
        <v>62.545999999999999</v>
      </c>
      <c r="H6385">
        <v>79.921000000000006</v>
      </c>
      <c r="I6385">
        <v>999.05899999999997</v>
      </c>
      <c r="J6385">
        <v>6.2009999999999996</v>
      </c>
      <c r="K6385">
        <v>39.679000000000002</v>
      </c>
      <c r="L6385">
        <v>88.302999999999997</v>
      </c>
      <c r="M6385">
        <v>25969.351999999999</v>
      </c>
      <c r="N6385">
        <v>0</v>
      </c>
      <c r="O6385">
        <v>0</v>
      </c>
      <c r="P6385">
        <v>-23.99</v>
      </c>
      <c r="Q6385">
        <v>185.209</v>
      </c>
      <c r="R6385">
        <v>25993.342000000001</v>
      </c>
      <c r="S6385">
        <v>25808.132000000001</v>
      </c>
    </row>
    <row r="6386" spans="1:19" x14ac:dyDescent="0.3">
      <c r="A6386">
        <v>2021</v>
      </c>
      <c r="B6386">
        <v>9</v>
      </c>
      <c r="C6386">
        <v>24</v>
      </c>
      <c r="D6386">
        <v>1</v>
      </c>
      <c r="E6386">
        <v>21249.715</v>
      </c>
      <c r="F6386">
        <v>1607.318</v>
      </c>
      <c r="G6386">
        <v>61.115000000000002</v>
      </c>
      <c r="H6386">
        <v>76.712000000000003</v>
      </c>
      <c r="I6386">
        <v>709.25599999999997</v>
      </c>
      <c r="J6386">
        <v>6.0380000000000003</v>
      </c>
      <c r="K6386">
        <v>32.561999999999998</v>
      </c>
      <c r="L6386">
        <v>87.084000000000003</v>
      </c>
      <c r="M6386">
        <v>23768.686000000002</v>
      </c>
      <c r="N6386">
        <v>0</v>
      </c>
      <c r="O6386">
        <v>0</v>
      </c>
      <c r="P6386">
        <v>-20.152000000000001</v>
      </c>
      <c r="Q6386">
        <v>164.511</v>
      </c>
      <c r="R6386">
        <v>23788.838</v>
      </c>
      <c r="S6386">
        <v>23624.326000000001</v>
      </c>
    </row>
    <row r="6387" spans="1:19" x14ac:dyDescent="0.3">
      <c r="A6387">
        <v>2021</v>
      </c>
      <c r="B6387">
        <v>9</v>
      </c>
      <c r="C6387">
        <v>24</v>
      </c>
      <c r="D6387">
        <v>2</v>
      </c>
      <c r="E6387">
        <v>20571.597000000002</v>
      </c>
      <c r="F6387">
        <v>1681.7429999999999</v>
      </c>
      <c r="G6387">
        <v>59.509</v>
      </c>
      <c r="H6387">
        <v>73.909000000000006</v>
      </c>
      <c r="I6387">
        <v>424.76799999999997</v>
      </c>
      <c r="J6387">
        <v>5.9470000000000001</v>
      </c>
      <c r="K6387">
        <v>29.280999999999999</v>
      </c>
      <c r="L6387">
        <v>86.715000000000003</v>
      </c>
      <c r="M6387">
        <v>22873.96</v>
      </c>
      <c r="N6387">
        <v>0</v>
      </c>
      <c r="O6387">
        <v>0</v>
      </c>
      <c r="P6387">
        <v>-14.465999999999999</v>
      </c>
      <c r="Q6387">
        <v>155.047</v>
      </c>
      <c r="R6387">
        <v>22888.425999999999</v>
      </c>
      <c r="S6387">
        <v>22733.378000000001</v>
      </c>
    </row>
    <row r="6388" spans="1:19" x14ac:dyDescent="0.3">
      <c r="A6388">
        <v>2021</v>
      </c>
      <c r="B6388">
        <v>9</v>
      </c>
      <c r="C6388">
        <v>24</v>
      </c>
      <c r="D6388">
        <v>3</v>
      </c>
      <c r="E6388">
        <v>20250.937000000002</v>
      </c>
      <c r="F6388">
        <v>1700.1110000000001</v>
      </c>
      <c r="G6388">
        <v>58.377000000000002</v>
      </c>
      <c r="H6388">
        <v>72.622</v>
      </c>
      <c r="I6388">
        <v>241.59299999999999</v>
      </c>
      <c r="J6388">
        <v>5.7679999999999998</v>
      </c>
      <c r="K6388">
        <v>26.244</v>
      </c>
      <c r="L6388">
        <v>86.537999999999997</v>
      </c>
      <c r="M6388">
        <v>22383.812000000002</v>
      </c>
      <c r="N6388">
        <v>0</v>
      </c>
      <c r="O6388">
        <v>0</v>
      </c>
      <c r="P6388">
        <v>-8.4139999999999997</v>
      </c>
      <c r="Q6388">
        <v>150.47300000000001</v>
      </c>
      <c r="R6388">
        <v>22392.224999999999</v>
      </c>
      <c r="S6388">
        <v>22241.752</v>
      </c>
    </row>
    <row r="6389" spans="1:19" x14ac:dyDescent="0.3">
      <c r="A6389">
        <v>2021</v>
      </c>
      <c r="B6389">
        <v>9</v>
      </c>
      <c r="C6389">
        <v>24</v>
      </c>
      <c r="D6389">
        <v>4</v>
      </c>
      <c r="E6389">
        <v>20593.57</v>
      </c>
      <c r="F6389">
        <v>1672.9590000000001</v>
      </c>
      <c r="G6389">
        <v>57.884999999999998</v>
      </c>
      <c r="H6389">
        <v>71.295000000000002</v>
      </c>
      <c r="I6389">
        <v>121.383</v>
      </c>
      <c r="J6389">
        <v>4.4950000000000001</v>
      </c>
      <c r="K6389">
        <v>25.611999999999998</v>
      </c>
      <c r="L6389">
        <v>86.725999999999999</v>
      </c>
      <c r="M6389">
        <v>22576.04</v>
      </c>
      <c r="N6389">
        <v>0</v>
      </c>
      <c r="O6389">
        <v>0</v>
      </c>
      <c r="P6389">
        <v>-5.6689999999999996</v>
      </c>
      <c r="Q6389">
        <v>151.67500000000001</v>
      </c>
      <c r="R6389">
        <v>22581.708999999999</v>
      </c>
      <c r="S6389">
        <v>22430.034</v>
      </c>
    </row>
    <row r="6390" spans="1:19" x14ac:dyDescent="0.3">
      <c r="A6390">
        <v>2021</v>
      </c>
      <c r="B6390">
        <v>9</v>
      </c>
      <c r="C6390">
        <v>24</v>
      </c>
      <c r="D6390">
        <v>5</v>
      </c>
      <c r="E6390">
        <v>21695.899000000001</v>
      </c>
      <c r="F6390">
        <v>1506.3689999999999</v>
      </c>
      <c r="G6390">
        <v>58.561</v>
      </c>
      <c r="H6390">
        <v>70.731999999999999</v>
      </c>
      <c r="I6390">
        <v>84.954999999999998</v>
      </c>
      <c r="J6390">
        <v>2.8220000000000001</v>
      </c>
      <c r="K6390">
        <v>11.861000000000001</v>
      </c>
      <c r="L6390">
        <v>87.316000000000003</v>
      </c>
      <c r="M6390">
        <v>23459.954000000002</v>
      </c>
      <c r="N6390">
        <v>0</v>
      </c>
      <c r="O6390">
        <v>0</v>
      </c>
      <c r="P6390">
        <v>-6.3710000000000004</v>
      </c>
      <c r="Q6390">
        <v>163.25299999999999</v>
      </c>
      <c r="R6390">
        <v>23466.325000000001</v>
      </c>
      <c r="S6390">
        <v>23303.072</v>
      </c>
    </row>
    <row r="6391" spans="1:19" x14ac:dyDescent="0.3">
      <c r="A6391">
        <v>2021</v>
      </c>
      <c r="B6391">
        <v>9</v>
      </c>
      <c r="C6391">
        <v>24</v>
      </c>
      <c r="D6391">
        <v>6</v>
      </c>
      <c r="E6391">
        <v>23863.323</v>
      </c>
      <c r="F6391">
        <v>1285.527</v>
      </c>
      <c r="G6391">
        <v>60.457000000000001</v>
      </c>
      <c r="H6391">
        <v>70.649000000000001</v>
      </c>
      <c r="I6391">
        <v>149.79499999999999</v>
      </c>
      <c r="J6391">
        <v>3.399</v>
      </c>
      <c r="K6391">
        <v>6.0519999999999996</v>
      </c>
      <c r="L6391">
        <v>88.587999999999994</v>
      </c>
      <c r="M6391">
        <v>25467.332999999999</v>
      </c>
      <c r="N6391">
        <v>0.51800000000000002</v>
      </c>
      <c r="O6391">
        <v>0</v>
      </c>
      <c r="P6391">
        <v>-1.9990000000000001</v>
      </c>
      <c r="Q6391">
        <v>187.22399999999999</v>
      </c>
      <c r="R6391">
        <v>25468.813999999998</v>
      </c>
      <c r="S6391">
        <v>25281.59</v>
      </c>
    </row>
    <row r="6392" spans="1:19" x14ac:dyDescent="0.3">
      <c r="A6392">
        <v>2021</v>
      </c>
      <c r="B6392">
        <v>9</v>
      </c>
      <c r="C6392">
        <v>24</v>
      </c>
      <c r="D6392">
        <v>7</v>
      </c>
      <c r="E6392">
        <v>25341.075000000001</v>
      </c>
      <c r="F6392">
        <v>1165.8720000000001</v>
      </c>
      <c r="G6392">
        <v>62.045999999999999</v>
      </c>
      <c r="H6392">
        <v>71.209999999999994</v>
      </c>
      <c r="I6392">
        <v>294.92899999999997</v>
      </c>
      <c r="J6392">
        <v>4.1639999999999997</v>
      </c>
      <c r="K6392">
        <v>14.356</v>
      </c>
      <c r="L6392">
        <v>89.475999999999999</v>
      </c>
      <c r="M6392">
        <v>26981.082999999999</v>
      </c>
      <c r="N6392">
        <v>507.38600000000002</v>
      </c>
      <c r="O6392">
        <v>0</v>
      </c>
      <c r="P6392">
        <v>-0.75800000000000001</v>
      </c>
      <c r="Q6392">
        <v>220.00899999999999</v>
      </c>
      <c r="R6392">
        <v>26474.455000000002</v>
      </c>
      <c r="S6392">
        <v>26254.445</v>
      </c>
    </row>
    <row r="6393" spans="1:19" x14ac:dyDescent="0.3">
      <c r="A6393">
        <v>2021</v>
      </c>
      <c r="B6393">
        <v>9</v>
      </c>
      <c r="C6393">
        <v>24</v>
      </c>
      <c r="D6393">
        <v>8</v>
      </c>
      <c r="E6393">
        <v>26874.607</v>
      </c>
      <c r="F6393">
        <v>1126.7639999999999</v>
      </c>
      <c r="G6393">
        <v>63.555</v>
      </c>
      <c r="H6393">
        <v>77.084999999999994</v>
      </c>
      <c r="I6393">
        <v>488.18</v>
      </c>
      <c r="J6393">
        <v>4.9000000000000004</v>
      </c>
      <c r="K6393">
        <v>10.505000000000001</v>
      </c>
      <c r="L6393">
        <v>90.614000000000004</v>
      </c>
      <c r="M6393">
        <v>28672.654999999999</v>
      </c>
      <c r="N6393">
        <v>2901.1190000000001</v>
      </c>
      <c r="O6393">
        <v>-29.154</v>
      </c>
      <c r="P6393">
        <v>4.1000000000000002E-2</v>
      </c>
      <c r="Q6393">
        <v>260.48599999999999</v>
      </c>
      <c r="R6393">
        <v>25800.649000000001</v>
      </c>
      <c r="S6393">
        <v>25540.163</v>
      </c>
    </row>
    <row r="6394" spans="1:19" x14ac:dyDescent="0.3">
      <c r="A6394">
        <v>2021</v>
      </c>
      <c r="B6394">
        <v>9</v>
      </c>
      <c r="C6394">
        <v>24</v>
      </c>
      <c r="D6394">
        <v>9</v>
      </c>
      <c r="E6394">
        <v>28551.307000000001</v>
      </c>
      <c r="F6394">
        <v>1077.816</v>
      </c>
      <c r="G6394">
        <v>66.775999999999996</v>
      </c>
      <c r="H6394">
        <v>81.361999999999995</v>
      </c>
      <c r="I6394">
        <v>601.69799999999998</v>
      </c>
      <c r="J6394">
        <v>5.4370000000000003</v>
      </c>
      <c r="K6394">
        <v>11.279</v>
      </c>
      <c r="L6394">
        <v>92.096999999999994</v>
      </c>
      <c r="M6394">
        <v>30420.994999999999</v>
      </c>
      <c r="N6394">
        <v>5332.4009999999998</v>
      </c>
      <c r="O6394">
        <v>-72.950999999999993</v>
      </c>
      <c r="P6394">
        <v>1.0940000000000001</v>
      </c>
      <c r="Q6394">
        <v>296.87099999999998</v>
      </c>
      <c r="R6394">
        <v>25160.451000000001</v>
      </c>
      <c r="S6394">
        <v>24863.58</v>
      </c>
    </row>
    <row r="6395" spans="1:19" x14ac:dyDescent="0.3">
      <c r="A6395">
        <v>2021</v>
      </c>
      <c r="B6395">
        <v>9</v>
      </c>
      <c r="C6395">
        <v>24</v>
      </c>
      <c r="D6395">
        <v>10</v>
      </c>
      <c r="E6395">
        <v>29928.855</v>
      </c>
      <c r="F6395">
        <v>1020.477</v>
      </c>
      <c r="G6395">
        <v>69.998000000000005</v>
      </c>
      <c r="H6395">
        <v>86.164000000000001</v>
      </c>
      <c r="I6395">
        <v>568.28399999999999</v>
      </c>
      <c r="J6395">
        <v>5.7370000000000001</v>
      </c>
      <c r="K6395">
        <v>19.321000000000002</v>
      </c>
      <c r="L6395">
        <v>92.876999999999995</v>
      </c>
      <c r="M6395">
        <v>31721.714</v>
      </c>
      <c r="N6395">
        <v>7220.8140000000003</v>
      </c>
      <c r="O6395">
        <v>-99.212000000000003</v>
      </c>
      <c r="P6395">
        <v>1.337</v>
      </c>
      <c r="Q6395">
        <v>324.84699999999998</v>
      </c>
      <c r="R6395">
        <v>24598.776000000002</v>
      </c>
      <c r="S6395">
        <v>24273.929</v>
      </c>
    </row>
    <row r="6396" spans="1:19" x14ac:dyDescent="0.3">
      <c r="A6396">
        <v>2021</v>
      </c>
      <c r="B6396">
        <v>9</v>
      </c>
      <c r="C6396">
        <v>24</v>
      </c>
      <c r="D6396">
        <v>11</v>
      </c>
      <c r="E6396">
        <v>30957.434000000001</v>
      </c>
      <c r="F6396">
        <v>974.23299999999995</v>
      </c>
      <c r="G6396">
        <v>73.472999999999999</v>
      </c>
      <c r="H6396">
        <v>91.385999999999996</v>
      </c>
      <c r="I6396">
        <v>483.69600000000003</v>
      </c>
      <c r="J6396">
        <v>5.8719999999999999</v>
      </c>
      <c r="K6396">
        <v>21.218</v>
      </c>
      <c r="L6396">
        <v>93.254000000000005</v>
      </c>
      <c r="M6396">
        <v>32627.094000000001</v>
      </c>
      <c r="N6396">
        <v>8380.9549999999999</v>
      </c>
      <c r="O6396">
        <v>-69.025999999999996</v>
      </c>
      <c r="P6396">
        <v>1.9790000000000001</v>
      </c>
      <c r="Q6396">
        <v>349.45400000000001</v>
      </c>
      <c r="R6396">
        <v>24313.186000000002</v>
      </c>
      <c r="S6396">
        <v>23963.731</v>
      </c>
    </row>
    <row r="6397" spans="1:19" x14ac:dyDescent="0.3">
      <c r="A6397">
        <v>2021</v>
      </c>
      <c r="B6397">
        <v>9</v>
      </c>
      <c r="C6397">
        <v>24</v>
      </c>
      <c r="D6397">
        <v>12</v>
      </c>
      <c r="E6397">
        <v>31710.819</v>
      </c>
      <c r="F6397">
        <v>887.39200000000005</v>
      </c>
      <c r="G6397">
        <v>76.405000000000001</v>
      </c>
      <c r="H6397">
        <v>96.460999999999999</v>
      </c>
      <c r="I6397">
        <v>447.51600000000002</v>
      </c>
      <c r="J6397">
        <v>5.8419999999999996</v>
      </c>
      <c r="K6397">
        <v>12.093</v>
      </c>
      <c r="L6397">
        <v>93.45</v>
      </c>
      <c r="M6397">
        <v>33253.572999999997</v>
      </c>
      <c r="N6397">
        <v>8895.0660000000007</v>
      </c>
      <c r="O6397">
        <v>-30.081</v>
      </c>
      <c r="P6397">
        <v>4.9820000000000002</v>
      </c>
      <c r="Q6397">
        <v>368.029</v>
      </c>
      <c r="R6397">
        <v>24383.606</v>
      </c>
      <c r="S6397">
        <v>24015.577000000001</v>
      </c>
    </row>
    <row r="6398" spans="1:19" x14ac:dyDescent="0.3">
      <c r="A6398">
        <v>2021</v>
      </c>
      <c r="B6398">
        <v>9</v>
      </c>
      <c r="C6398">
        <v>24</v>
      </c>
      <c r="D6398">
        <v>13</v>
      </c>
      <c r="E6398">
        <v>32538.633000000002</v>
      </c>
      <c r="F6398">
        <v>805.36199999999997</v>
      </c>
      <c r="G6398">
        <v>78.986000000000004</v>
      </c>
      <c r="H6398">
        <v>100.244</v>
      </c>
      <c r="I6398">
        <v>423.50099999999998</v>
      </c>
      <c r="J6398">
        <v>5.7359999999999998</v>
      </c>
      <c r="K6398">
        <v>10.387</v>
      </c>
      <c r="L6398">
        <v>93.64</v>
      </c>
      <c r="M6398">
        <v>33977.502</v>
      </c>
      <c r="N6398">
        <v>8608.6239999999998</v>
      </c>
      <c r="O6398">
        <v>-14.105</v>
      </c>
      <c r="P6398">
        <v>5.5819999999999999</v>
      </c>
      <c r="Q6398">
        <v>385.90899999999999</v>
      </c>
      <c r="R6398">
        <v>25377.4</v>
      </c>
      <c r="S6398">
        <v>24991.491000000002</v>
      </c>
    </row>
    <row r="6399" spans="1:19" x14ac:dyDescent="0.3">
      <c r="A6399">
        <v>2021</v>
      </c>
      <c r="B6399">
        <v>9</v>
      </c>
      <c r="C6399">
        <v>24</v>
      </c>
      <c r="D6399">
        <v>14</v>
      </c>
      <c r="E6399">
        <v>33288.595000000001</v>
      </c>
      <c r="F6399">
        <v>758.27800000000002</v>
      </c>
      <c r="G6399">
        <v>81.162000000000006</v>
      </c>
      <c r="H6399">
        <v>105.14700000000001</v>
      </c>
      <c r="I6399">
        <v>351.24599999999998</v>
      </c>
      <c r="J6399">
        <v>5.0949999999999998</v>
      </c>
      <c r="K6399">
        <v>-4.0119999999999996</v>
      </c>
      <c r="L6399">
        <v>93.772000000000006</v>
      </c>
      <c r="M6399">
        <v>34598.120999999999</v>
      </c>
      <c r="N6399">
        <v>8046.24</v>
      </c>
      <c r="O6399">
        <v>-4.9329999999999998</v>
      </c>
      <c r="P6399">
        <v>3.0750000000000002</v>
      </c>
      <c r="Q6399">
        <v>403.589</v>
      </c>
      <c r="R6399">
        <v>26553.739000000001</v>
      </c>
      <c r="S6399">
        <v>26150.15</v>
      </c>
    </row>
    <row r="6400" spans="1:19" x14ac:dyDescent="0.3">
      <c r="A6400">
        <v>2021</v>
      </c>
      <c r="B6400">
        <v>9</v>
      </c>
      <c r="C6400">
        <v>24</v>
      </c>
      <c r="D6400">
        <v>15</v>
      </c>
      <c r="E6400">
        <v>33630.237999999998</v>
      </c>
      <c r="F6400">
        <v>739.577</v>
      </c>
      <c r="G6400">
        <v>83.698999999999998</v>
      </c>
      <c r="H6400">
        <v>107.31699999999999</v>
      </c>
      <c r="I6400">
        <v>284.096</v>
      </c>
      <c r="J6400">
        <v>4.0839999999999996</v>
      </c>
      <c r="K6400">
        <v>-8.1709999999999994</v>
      </c>
      <c r="L6400">
        <v>93.837999999999994</v>
      </c>
      <c r="M6400">
        <v>34850.978000000003</v>
      </c>
      <c r="N6400">
        <v>6664.3090000000002</v>
      </c>
      <c r="O6400">
        <v>-3.0870000000000002</v>
      </c>
      <c r="P6400">
        <v>5.4569999999999999</v>
      </c>
      <c r="Q6400">
        <v>413.34199999999998</v>
      </c>
      <c r="R6400">
        <v>28184.298999999999</v>
      </c>
      <c r="S6400">
        <v>27770.956999999999</v>
      </c>
    </row>
    <row r="6401" spans="1:19" x14ac:dyDescent="0.3">
      <c r="A6401">
        <v>2021</v>
      </c>
      <c r="B6401">
        <v>9</v>
      </c>
      <c r="C6401">
        <v>24</v>
      </c>
      <c r="D6401">
        <v>16</v>
      </c>
      <c r="E6401">
        <v>33525.423999999999</v>
      </c>
      <c r="F6401">
        <v>705.43600000000004</v>
      </c>
      <c r="G6401">
        <v>85.796999999999997</v>
      </c>
      <c r="H6401">
        <v>110.589</v>
      </c>
      <c r="I6401">
        <v>91.177000000000007</v>
      </c>
      <c r="J6401">
        <v>1.821</v>
      </c>
      <c r="K6401">
        <v>-47.945999999999998</v>
      </c>
      <c r="L6401">
        <v>93.813999999999993</v>
      </c>
      <c r="M6401">
        <v>34480.315000000002</v>
      </c>
      <c r="N6401">
        <v>4597.8890000000001</v>
      </c>
      <c r="O6401">
        <v>4.194</v>
      </c>
      <c r="P6401">
        <v>7.9450000000000003</v>
      </c>
      <c r="Q6401">
        <v>412.84</v>
      </c>
      <c r="R6401">
        <v>29870.286</v>
      </c>
      <c r="S6401">
        <v>29457.446</v>
      </c>
    </row>
    <row r="6402" spans="1:19" x14ac:dyDescent="0.3">
      <c r="A6402">
        <v>2021</v>
      </c>
      <c r="B6402">
        <v>9</v>
      </c>
      <c r="C6402">
        <v>24</v>
      </c>
      <c r="D6402">
        <v>17</v>
      </c>
      <c r="E6402">
        <v>32569.583999999999</v>
      </c>
      <c r="F6402">
        <v>701.83500000000004</v>
      </c>
      <c r="G6402">
        <v>87.087000000000003</v>
      </c>
      <c r="H6402">
        <v>108.842</v>
      </c>
      <c r="I6402">
        <v>98.588999999999999</v>
      </c>
      <c r="J6402">
        <v>2.069</v>
      </c>
      <c r="K6402">
        <v>-68.843999999999994</v>
      </c>
      <c r="L6402">
        <v>93.590999999999994</v>
      </c>
      <c r="M6402">
        <v>33505.665999999997</v>
      </c>
      <c r="N6402">
        <v>2053.0050000000001</v>
      </c>
      <c r="O6402">
        <v>40.512999999999998</v>
      </c>
      <c r="P6402">
        <v>9.6959999999999997</v>
      </c>
      <c r="Q6402">
        <v>399.18099999999998</v>
      </c>
      <c r="R6402">
        <v>31402.453000000001</v>
      </c>
      <c r="S6402">
        <v>31003.272000000001</v>
      </c>
    </row>
    <row r="6403" spans="1:19" x14ac:dyDescent="0.3">
      <c r="A6403">
        <v>2021</v>
      </c>
      <c r="B6403">
        <v>9</v>
      </c>
      <c r="C6403">
        <v>24</v>
      </c>
      <c r="D6403">
        <v>18</v>
      </c>
      <c r="E6403">
        <v>31337.795999999998</v>
      </c>
      <c r="F6403">
        <v>736.18299999999999</v>
      </c>
      <c r="G6403">
        <v>86.183000000000007</v>
      </c>
      <c r="H6403">
        <v>103.11</v>
      </c>
      <c r="I6403">
        <v>124.655</v>
      </c>
      <c r="J6403">
        <v>2.0009999999999999</v>
      </c>
      <c r="K6403">
        <v>-68.290000000000006</v>
      </c>
      <c r="L6403">
        <v>93.260999999999996</v>
      </c>
      <c r="M6403">
        <v>32328.716</v>
      </c>
      <c r="N6403">
        <v>140.035</v>
      </c>
      <c r="O6403">
        <v>80.447999999999993</v>
      </c>
      <c r="P6403">
        <v>0.92800000000000005</v>
      </c>
      <c r="Q6403">
        <v>368.43799999999999</v>
      </c>
      <c r="R6403">
        <v>32107.304</v>
      </c>
      <c r="S6403">
        <v>31738.866000000002</v>
      </c>
    </row>
    <row r="6404" spans="1:19" x14ac:dyDescent="0.3">
      <c r="A6404">
        <v>2021</v>
      </c>
      <c r="B6404">
        <v>9</v>
      </c>
      <c r="C6404">
        <v>24</v>
      </c>
      <c r="D6404">
        <v>19</v>
      </c>
      <c r="E6404">
        <v>31895.462</v>
      </c>
      <c r="F6404">
        <v>769.66300000000001</v>
      </c>
      <c r="G6404">
        <v>83.453000000000003</v>
      </c>
      <c r="H6404">
        <v>98.373000000000005</v>
      </c>
      <c r="I6404">
        <v>137.489</v>
      </c>
      <c r="J6404">
        <v>1.8859999999999999</v>
      </c>
      <c r="K6404">
        <v>-71.378</v>
      </c>
      <c r="L6404">
        <v>93.471000000000004</v>
      </c>
      <c r="M6404">
        <v>32924.966999999997</v>
      </c>
      <c r="N6404">
        <v>0</v>
      </c>
      <c r="O6404">
        <v>78.603999999999999</v>
      </c>
      <c r="P6404">
        <v>5.7210000000000001</v>
      </c>
      <c r="Q6404">
        <v>328.72199999999998</v>
      </c>
      <c r="R6404">
        <v>32840.642</v>
      </c>
      <c r="S6404">
        <v>32511.920999999998</v>
      </c>
    </row>
    <row r="6405" spans="1:19" x14ac:dyDescent="0.3">
      <c r="A6405">
        <v>2021</v>
      </c>
      <c r="B6405">
        <v>9</v>
      </c>
      <c r="C6405">
        <v>24</v>
      </c>
      <c r="D6405">
        <v>20</v>
      </c>
      <c r="E6405">
        <v>31209.627</v>
      </c>
      <c r="F6405">
        <v>829.94600000000003</v>
      </c>
      <c r="G6405">
        <v>82.004999999999995</v>
      </c>
      <c r="H6405">
        <v>96.432000000000002</v>
      </c>
      <c r="I6405">
        <v>165.87</v>
      </c>
      <c r="J6405">
        <v>3.3860000000000001</v>
      </c>
      <c r="K6405">
        <v>-78.430999999999997</v>
      </c>
      <c r="L6405">
        <v>93.260999999999996</v>
      </c>
      <c r="M6405">
        <v>32320.091</v>
      </c>
      <c r="N6405">
        <v>0</v>
      </c>
      <c r="O6405">
        <v>73.262</v>
      </c>
      <c r="P6405">
        <v>7.7169999999999996</v>
      </c>
      <c r="Q6405">
        <v>293.51499999999999</v>
      </c>
      <c r="R6405">
        <v>32239.112000000001</v>
      </c>
      <c r="S6405">
        <v>31945.597000000002</v>
      </c>
    </row>
    <row r="6406" spans="1:19" x14ac:dyDescent="0.3">
      <c r="A6406">
        <v>2021</v>
      </c>
      <c r="B6406">
        <v>9</v>
      </c>
      <c r="C6406">
        <v>24</v>
      </c>
      <c r="D6406">
        <v>21</v>
      </c>
      <c r="E6406">
        <v>29444.183000000001</v>
      </c>
      <c r="F6406">
        <v>908.27200000000005</v>
      </c>
      <c r="G6406">
        <v>77.616</v>
      </c>
      <c r="H6406">
        <v>92.629000000000005</v>
      </c>
      <c r="I6406">
        <v>599.99599999999998</v>
      </c>
      <c r="J6406">
        <v>6.1710000000000003</v>
      </c>
      <c r="K6406">
        <v>-19.501000000000001</v>
      </c>
      <c r="L6406">
        <v>92.519000000000005</v>
      </c>
      <c r="M6406">
        <v>31124.269</v>
      </c>
      <c r="N6406">
        <v>0</v>
      </c>
      <c r="O6406">
        <v>0</v>
      </c>
      <c r="P6406">
        <v>2.8759999999999999</v>
      </c>
      <c r="Q6406">
        <v>267.27600000000001</v>
      </c>
      <c r="R6406">
        <v>31121.393</v>
      </c>
      <c r="S6406">
        <v>30854.116999999998</v>
      </c>
    </row>
    <row r="6407" spans="1:19" x14ac:dyDescent="0.3">
      <c r="A6407">
        <v>2021</v>
      </c>
      <c r="B6407">
        <v>9</v>
      </c>
      <c r="C6407">
        <v>24</v>
      </c>
      <c r="D6407">
        <v>22</v>
      </c>
      <c r="E6407">
        <v>26848.584999999999</v>
      </c>
      <c r="F6407">
        <v>1057.3130000000001</v>
      </c>
      <c r="G6407">
        <v>72.683999999999997</v>
      </c>
      <c r="H6407">
        <v>87.594999999999999</v>
      </c>
      <c r="I6407">
        <v>669.53200000000004</v>
      </c>
      <c r="J6407">
        <v>5.7759999999999998</v>
      </c>
      <c r="K6407">
        <v>11.775</v>
      </c>
      <c r="L6407">
        <v>90.668000000000006</v>
      </c>
      <c r="M6407">
        <v>28771.243999999999</v>
      </c>
      <c r="N6407">
        <v>0</v>
      </c>
      <c r="O6407">
        <v>0</v>
      </c>
      <c r="P6407">
        <v>-11.648</v>
      </c>
      <c r="Q6407">
        <v>240.1</v>
      </c>
      <c r="R6407">
        <v>28782.891</v>
      </c>
      <c r="S6407">
        <v>28542.791000000001</v>
      </c>
    </row>
    <row r="6408" spans="1:19" x14ac:dyDescent="0.3">
      <c r="A6408">
        <v>2021</v>
      </c>
      <c r="B6408">
        <v>9</v>
      </c>
      <c r="C6408">
        <v>24</v>
      </c>
      <c r="D6408">
        <v>23</v>
      </c>
      <c r="E6408">
        <v>24266.278999999999</v>
      </c>
      <c r="F6408">
        <v>1220.4829999999999</v>
      </c>
      <c r="G6408">
        <v>66.346000000000004</v>
      </c>
      <c r="H6408">
        <v>82.896000000000001</v>
      </c>
      <c r="I6408">
        <v>1123.501</v>
      </c>
      <c r="J6408">
        <v>4.9880000000000004</v>
      </c>
      <c r="K6408">
        <v>29.24</v>
      </c>
      <c r="L6408">
        <v>88.816000000000003</v>
      </c>
      <c r="M6408">
        <v>26816.203000000001</v>
      </c>
      <c r="N6408">
        <v>0</v>
      </c>
      <c r="O6408">
        <v>0</v>
      </c>
      <c r="P6408">
        <v>-16.803999999999998</v>
      </c>
      <c r="Q6408">
        <v>209.14599999999999</v>
      </c>
      <c r="R6408">
        <v>26833.006000000001</v>
      </c>
      <c r="S6408">
        <v>26623.86</v>
      </c>
    </row>
    <row r="6409" spans="1:19" x14ac:dyDescent="0.3">
      <c r="A6409">
        <v>2021</v>
      </c>
      <c r="B6409">
        <v>9</v>
      </c>
      <c r="C6409">
        <v>24</v>
      </c>
      <c r="D6409">
        <v>24</v>
      </c>
      <c r="E6409">
        <v>22535.046999999999</v>
      </c>
      <c r="F6409">
        <v>1436.7950000000001</v>
      </c>
      <c r="G6409">
        <v>61.712000000000003</v>
      </c>
      <c r="H6409">
        <v>79.122</v>
      </c>
      <c r="I6409">
        <v>914.98099999999999</v>
      </c>
      <c r="J6409">
        <v>2.2050000000000001</v>
      </c>
      <c r="K6409">
        <v>34.722000000000001</v>
      </c>
      <c r="L6409">
        <v>87.820999999999998</v>
      </c>
      <c r="M6409">
        <v>25090.692999999999</v>
      </c>
      <c r="N6409">
        <v>0</v>
      </c>
      <c r="O6409">
        <v>0</v>
      </c>
      <c r="P6409">
        <v>-23.99</v>
      </c>
      <c r="Q6409">
        <v>183.05600000000001</v>
      </c>
      <c r="R6409">
        <v>25114.683000000001</v>
      </c>
      <c r="S6409">
        <v>24931.627</v>
      </c>
    </row>
    <row r="6410" spans="1:19" x14ac:dyDescent="0.3">
      <c r="A6410">
        <v>2021</v>
      </c>
      <c r="B6410">
        <v>9</v>
      </c>
      <c r="C6410">
        <v>25</v>
      </c>
      <c r="D6410">
        <v>1</v>
      </c>
      <c r="E6410">
        <v>21284.280999999999</v>
      </c>
      <c r="F6410">
        <v>1587.903</v>
      </c>
      <c r="G6410">
        <v>60.703000000000003</v>
      </c>
      <c r="H6410">
        <v>77.003</v>
      </c>
      <c r="I6410">
        <v>776.048</v>
      </c>
      <c r="J6410">
        <v>2.1859999999999999</v>
      </c>
      <c r="K6410">
        <v>32.44</v>
      </c>
      <c r="L6410">
        <v>87.141999999999996</v>
      </c>
      <c r="M6410">
        <v>23847.003000000001</v>
      </c>
      <c r="N6410">
        <v>0</v>
      </c>
      <c r="O6410">
        <v>0</v>
      </c>
      <c r="P6410">
        <v>-20.152000000000001</v>
      </c>
      <c r="Q6410">
        <v>170.38399999999999</v>
      </c>
      <c r="R6410">
        <v>23867.153999999999</v>
      </c>
      <c r="S6410">
        <v>23696.77</v>
      </c>
    </row>
    <row r="6411" spans="1:19" x14ac:dyDescent="0.3">
      <c r="A6411">
        <v>2021</v>
      </c>
      <c r="B6411">
        <v>9</v>
      </c>
      <c r="C6411">
        <v>25</v>
      </c>
      <c r="D6411">
        <v>2</v>
      </c>
      <c r="E6411">
        <v>20632.558000000001</v>
      </c>
      <c r="F6411">
        <v>1653.9359999999999</v>
      </c>
      <c r="G6411">
        <v>58.631</v>
      </c>
      <c r="H6411">
        <v>74.198999999999998</v>
      </c>
      <c r="I6411">
        <v>521.38699999999994</v>
      </c>
      <c r="J6411">
        <v>2.2200000000000002</v>
      </c>
      <c r="K6411">
        <v>29.186</v>
      </c>
      <c r="L6411">
        <v>86.796000000000006</v>
      </c>
      <c r="M6411">
        <v>23000.281999999999</v>
      </c>
      <c r="N6411">
        <v>0</v>
      </c>
      <c r="O6411">
        <v>0</v>
      </c>
      <c r="P6411">
        <v>-14.465999999999999</v>
      </c>
      <c r="Q6411">
        <v>160.05799999999999</v>
      </c>
      <c r="R6411">
        <v>23014.748</v>
      </c>
      <c r="S6411">
        <v>22854.690999999999</v>
      </c>
    </row>
    <row r="6412" spans="1:19" x14ac:dyDescent="0.3">
      <c r="A6412">
        <v>2021</v>
      </c>
      <c r="B6412">
        <v>9</v>
      </c>
      <c r="C6412">
        <v>25</v>
      </c>
      <c r="D6412">
        <v>3</v>
      </c>
      <c r="E6412">
        <v>20214.921999999999</v>
      </c>
      <c r="F6412">
        <v>1690.0429999999999</v>
      </c>
      <c r="G6412">
        <v>57.753999999999998</v>
      </c>
      <c r="H6412">
        <v>72.768000000000001</v>
      </c>
      <c r="I6412">
        <v>330.22199999999998</v>
      </c>
      <c r="J6412">
        <v>2.1920000000000002</v>
      </c>
      <c r="K6412">
        <v>26.187000000000001</v>
      </c>
      <c r="L6412">
        <v>86.561000000000007</v>
      </c>
      <c r="M6412">
        <v>22422.895</v>
      </c>
      <c r="N6412">
        <v>0</v>
      </c>
      <c r="O6412">
        <v>0</v>
      </c>
      <c r="P6412">
        <v>-8.4139999999999997</v>
      </c>
      <c r="Q6412">
        <v>154.529</v>
      </c>
      <c r="R6412">
        <v>22431.309000000001</v>
      </c>
      <c r="S6412">
        <v>22276.78</v>
      </c>
    </row>
    <row r="6413" spans="1:19" x14ac:dyDescent="0.3">
      <c r="A6413">
        <v>2021</v>
      </c>
      <c r="B6413">
        <v>9</v>
      </c>
      <c r="C6413">
        <v>25</v>
      </c>
      <c r="D6413">
        <v>4</v>
      </c>
      <c r="E6413">
        <v>20169.983</v>
      </c>
      <c r="F6413">
        <v>1702.748</v>
      </c>
      <c r="G6413">
        <v>57.402999999999999</v>
      </c>
      <c r="H6413">
        <v>71.084999999999994</v>
      </c>
      <c r="I6413">
        <v>207.58500000000001</v>
      </c>
      <c r="J6413">
        <v>1.978</v>
      </c>
      <c r="K6413">
        <v>25.463999999999999</v>
      </c>
      <c r="L6413">
        <v>86.531000000000006</v>
      </c>
      <c r="M6413">
        <v>22265.375</v>
      </c>
      <c r="N6413">
        <v>0</v>
      </c>
      <c r="O6413">
        <v>0</v>
      </c>
      <c r="P6413">
        <v>-5.6689999999999996</v>
      </c>
      <c r="Q6413">
        <v>152.821</v>
      </c>
      <c r="R6413">
        <v>22271.044000000002</v>
      </c>
      <c r="S6413">
        <v>22118.223000000002</v>
      </c>
    </row>
    <row r="6414" spans="1:19" x14ac:dyDescent="0.3">
      <c r="A6414">
        <v>2021</v>
      </c>
      <c r="B6414">
        <v>9</v>
      </c>
      <c r="C6414">
        <v>25</v>
      </c>
      <c r="D6414">
        <v>5</v>
      </c>
      <c r="E6414">
        <v>20897.687000000002</v>
      </c>
      <c r="F6414">
        <v>1625.242</v>
      </c>
      <c r="G6414">
        <v>58.5</v>
      </c>
      <c r="H6414">
        <v>70.147999999999996</v>
      </c>
      <c r="I6414">
        <v>119.679</v>
      </c>
      <c r="J6414">
        <v>1.9810000000000001</v>
      </c>
      <c r="K6414">
        <v>11.698</v>
      </c>
      <c r="L6414">
        <v>86.938999999999993</v>
      </c>
      <c r="M6414">
        <v>22813.373</v>
      </c>
      <c r="N6414">
        <v>0</v>
      </c>
      <c r="O6414">
        <v>0</v>
      </c>
      <c r="P6414">
        <v>-6.3710000000000004</v>
      </c>
      <c r="Q6414">
        <v>156.792</v>
      </c>
      <c r="R6414">
        <v>22819.743999999999</v>
      </c>
      <c r="S6414">
        <v>22662.952000000001</v>
      </c>
    </row>
    <row r="6415" spans="1:19" x14ac:dyDescent="0.3">
      <c r="A6415">
        <v>2021</v>
      </c>
      <c r="B6415">
        <v>9</v>
      </c>
      <c r="C6415">
        <v>25</v>
      </c>
      <c r="D6415">
        <v>6</v>
      </c>
      <c r="E6415">
        <v>22090.26</v>
      </c>
      <c r="F6415">
        <v>1521.914</v>
      </c>
      <c r="G6415">
        <v>60.79</v>
      </c>
      <c r="H6415">
        <v>69.441999999999993</v>
      </c>
      <c r="I6415">
        <v>75.995999999999995</v>
      </c>
      <c r="J6415">
        <v>2.302</v>
      </c>
      <c r="K6415">
        <v>5.9269999999999996</v>
      </c>
      <c r="L6415">
        <v>87.614999999999995</v>
      </c>
      <c r="M6415">
        <v>23853.456999999999</v>
      </c>
      <c r="N6415">
        <v>0.51800000000000002</v>
      </c>
      <c r="O6415">
        <v>0</v>
      </c>
      <c r="P6415">
        <v>-1.9990000000000001</v>
      </c>
      <c r="Q6415">
        <v>166.16</v>
      </c>
      <c r="R6415">
        <v>23854.937999999998</v>
      </c>
      <c r="S6415">
        <v>23688.777999999998</v>
      </c>
    </row>
    <row r="6416" spans="1:19" x14ac:dyDescent="0.3">
      <c r="A6416">
        <v>2021</v>
      </c>
      <c r="B6416">
        <v>9</v>
      </c>
      <c r="C6416">
        <v>25</v>
      </c>
      <c r="D6416">
        <v>7</v>
      </c>
      <c r="E6416">
        <v>23137.06</v>
      </c>
      <c r="F6416">
        <v>1477.7059999999999</v>
      </c>
      <c r="G6416">
        <v>63.326999999999998</v>
      </c>
      <c r="H6416">
        <v>69.819999999999993</v>
      </c>
      <c r="I6416">
        <v>79.161000000000001</v>
      </c>
      <c r="J6416">
        <v>2.62</v>
      </c>
      <c r="K6416">
        <v>14.16</v>
      </c>
      <c r="L6416">
        <v>88.221999999999994</v>
      </c>
      <c r="M6416">
        <v>24868.75</v>
      </c>
      <c r="N6416">
        <v>507.38600000000002</v>
      </c>
      <c r="O6416">
        <v>0</v>
      </c>
      <c r="P6416">
        <v>-0.75800000000000001</v>
      </c>
      <c r="Q6416">
        <v>182.82400000000001</v>
      </c>
      <c r="R6416">
        <v>24362.121999999999</v>
      </c>
      <c r="S6416">
        <v>24179.297999999999</v>
      </c>
    </row>
    <row r="6417" spans="1:19" x14ac:dyDescent="0.3">
      <c r="A6417">
        <v>2021</v>
      </c>
      <c r="B6417">
        <v>9</v>
      </c>
      <c r="C6417">
        <v>25</v>
      </c>
      <c r="D6417">
        <v>8</v>
      </c>
      <c r="E6417">
        <v>24990.662</v>
      </c>
      <c r="F6417">
        <v>1433.5619999999999</v>
      </c>
      <c r="G6417">
        <v>64.450999999999993</v>
      </c>
      <c r="H6417">
        <v>75.575999999999993</v>
      </c>
      <c r="I6417">
        <v>109.06699999999999</v>
      </c>
      <c r="J6417">
        <v>2.8879999999999999</v>
      </c>
      <c r="K6417">
        <v>10.288</v>
      </c>
      <c r="L6417">
        <v>89.325000000000003</v>
      </c>
      <c r="M6417">
        <v>26711.367999999999</v>
      </c>
      <c r="N6417">
        <v>2901.1190000000001</v>
      </c>
      <c r="O6417">
        <v>-29.154</v>
      </c>
      <c r="P6417">
        <v>4.1000000000000002E-2</v>
      </c>
      <c r="Q6417">
        <v>212.53</v>
      </c>
      <c r="R6417">
        <v>23839.362000000001</v>
      </c>
      <c r="S6417">
        <v>23626.831999999999</v>
      </c>
    </row>
    <row r="6418" spans="1:19" x14ac:dyDescent="0.3">
      <c r="A6418">
        <v>2021</v>
      </c>
      <c r="B6418">
        <v>9</v>
      </c>
      <c r="C6418">
        <v>25</v>
      </c>
      <c r="D6418">
        <v>9</v>
      </c>
      <c r="E6418">
        <v>26613.388999999999</v>
      </c>
      <c r="F6418">
        <v>1341.8979999999999</v>
      </c>
      <c r="G6418">
        <v>66.144999999999996</v>
      </c>
      <c r="H6418">
        <v>79.683999999999997</v>
      </c>
      <c r="I6418">
        <v>148.09700000000001</v>
      </c>
      <c r="J6418">
        <v>3.0950000000000002</v>
      </c>
      <c r="K6418">
        <v>11.016999999999999</v>
      </c>
      <c r="L6418">
        <v>90.501000000000005</v>
      </c>
      <c r="M6418">
        <v>28287.68</v>
      </c>
      <c r="N6418">
        <v>5332.4009999999998</v>
      </c>
      <c r="O6418">
        <v>-72.950999999999993</v>
      </c>
      <c r="P6418">
        <v>1.0940000000000001</v>
      </c>
      <c r="Q6418">
        <v>247.10900000000001</v>
      </c>
      <c r="R6418">
        <v>23027.135999999999</v>
      </c>
      <c r="S6418">
        <v>22780.026000000002</v>
      </c>
    </row>
    <row r="6419" spans="1:19" x14ac:dyDescent="0.3">
      <c r="A6419">
        <v>2021</v>
      </c>
      <c r="B6419">
        <v>9</v>
      </c>
      <c r="C6419">
        <v>25</v>
      </c>
      <c r="D6419">
        <v>10</v>
      </c>
      <c r="E6419">
        <v>28133.606</v>
      </c>
      <c r="F6419">
        <v>1245.6990000000001</v>
      </c>
      <c r="G6419">
        <v>67.811999999999998</v>
      </c>
      <c r="H6419">
        <v>84.51</v>
      </c>
      <c r="I6419">
        <v>183.595</v>
      </c>
      <c r="J6419">
        <v>3.2829999999999999</v>
      </c>
      <c r="K6419">
        <v>18.934999999999999</v>
      </c>
      <c r="L6419">
        <v>91.942999999999998</v>
      </c>
      <c r="M6419">
        <v>29761.57</v>
      </c>
      <c r="N6419">
        <v>7220.8140000000003</v>
      </c>
      <c r="O6419">
        <v>-99.212000000000003</v>
      </c>
      <c r="P6419">
        <v>1.337</v>
      </c>
      <c r="Q6419">
        <v>278.423</v>
      </c>
      <c r="R6419">
        <v>22638.631000000001</v>
      </c>
      <c r="S6419">
        <v>22360.208999999999</v>
      </c>
    </row>
    <row r="6420" spans="1:19" x14ac:dyDescent="0.3">
      <c r="A6420">
        <v>2021</v>
      </c>
      <c r="B6420">
        <v>9</v>
      </c>
      <c r="C6420">
        <v>25</v>
      </c>
      <c r="D6420">
        <v>11</v>
      </c>
      <c r="E6420">
        <v>28884.391</v>
      </c>
      <c r="F6420">
        <v>1173.376</v>
      </c>
      <c r="G6420">
        <v>69.242999999999995</v>
      </c>
      <c r="H6420">
        <v>89.52</v>
      </c>
      <c r="I6420">
        <v>236.779</v>
      </c>
      <c r="J6420">
        <v>3.4590000000000001</v>
      </c>
      <c r="K6420">
        <v>20.771999999999998</v>
      </c>
      <c r="L6420">
        <v>92.454999999999998</v>
      </c>
      <c r="M6420">
        <v>30500.751</v>
      </c>
      <c r="N6420">
        <v>8380.9549999999999</v>
      </c>
      <c r="O6420">
        <v>-69.025999999999996</v>
      </c>
      <c r="P6420">
        <v>1.9790000000000001</v>
      </c>
      <c r="Q6420">
        <v>306.78300000000002</v>
      </c>
      <c r="R6420">
        <v>22186.843000000001</v>
      </c>
      <c r="S6420">
        <v>21880.06</v>
      </c>
    </row>
    <row r="6421" spans="1:19" x14ac:dyDescent="0.3">
      <c r="A6421">
        <v>2021</v>
      </c>
      <c r="B6421">
        <v>9</v>
      </c>
      <c r="C6421">
        <v>25</v>
      </c>
      <c r="D6421">
        <v>12</v>
      </c>
      <c r="E6421">
        <v>29507.546999999999</v>
      </c>
      <c r="F6421">
        <v>1068.973</v>
      </c>
      <c r="G6421">
        <v>70.831999999999994</v>
      </c>
      <c r="H6421">
        <v>94.400999999999996</v>
      </c>
      <c r="I6421">
        <v>278.48500000000001</v>
      </c>
      <c r="J6421">
        <v>3.6019999999999999</v>
      </c>
      <c r="K6421">
        <v>11.702</v>
      </c>
      <c r="L6421">
        <v>92.787000000000006</v>
      </c>
      <c r="M6421">
        <v>31057.495999999999</v>
      </c>
      <c r="N6421">
        <v>8895.0660000000007</v>
      </c>
      <c r="O6421">
        <v>-30.081</v>
      </c>
      <c r="P6421">
        <v>4.9820000000000002</v>
      </c>
      <c r="Q6421">
        <v>330.39299999999997</v>
      </c>
      <c r="R6421">
        <v>22187.528999999999</v>
      </c>
      <c r="S6421">
        <v>21857.135999999999</v>
      </c>
    </row>
    <row r="6422" spans="1:19" x14ac:dyDescent="0.3">
      <c r="A6422">
        <v>2021</v>
      </c>
      <c r="B6422">
        <v>9</v>
      </c>
      <c r="C6422">
        <v>25</v>
      </c>
      <c r="D6422">
        <v>13</v>
      </c>
      <c r="E6422">
        <v>30079.597000000002</v>
      </c>
      <c r="F6422">
        <v>976.82299999999998</v>
      </c>
      <c r="G6422">
        <v>71.244</v>
      </c>
      <c r="H6422">
        <v>97.84</v>
      </c>
      <c r="I6422">
        <v>291.09500000000003</v>
      </c>
      <c r="J6422">
        <v>3.601</v>
      </c>
      <c r="K6422">
        <v>10.141</v>
      </c>
      <c r="L6422">
        <v>93.043000000000006</v>
      </c>
      <c r="M6422">
        <v>31552.141</v>
      </c>
      <c r="N6422">
        <v>8608.6239999999998</v>
      </c>
      <c r="O6422">
        <v>-14.105</v>
      </c>
      <c r="P6422">
        <v>5.5819999999999999</v>
      </c>
      <c r="Q6422">
        <v>351.88400000000001</v>
      </c>
      <c r="R6422">
        <v>22952.039000000001</v>
      </c>
      <c r="S6422">
        <v>22600.154999999999</v>
      </c>
    </row>
    <row r="6423" spans="1:19" x14ac:dyDescent="0.3">
      <c r="A6423">
        <v>2021</v>
      </c>
      <c r="B6423">
        <v>9</v>
      </c>
      <c r="C6423">
        <v>25</v>
      </c>
      <c r="D6423">
        <v>14</v>
      </c>
      <c r="E6423">
        <v>30573.224999999999</v>
      </c>
      <c r="F6423">
        <v>913.36699999999996</v>
      </c>
      <c r="G6423">
        <v>70.753</v>
      </c>
      <c r="H6423">
        <v>102.121</v>
      </c>
      <c r="I6423">
        <v>281.34899999999999</v>
      </c>
      <c r="J6423">
        <v>3.157</v>
      </c>
      <c r="K6423">
        <v>-3.6219999999999999</v>
      </c>
      <c r="L6423">
        <v>93.236999999999995</v>
      </c>
      <c r="M6423">
        <v>31962.834999999999</v>
      </c>
      <c r="N6423">
        <v>8046.24</v>
      </c>
      <c r="O6423">
        <v>-4.9329999999999998</v>
      </c>
      <c r="P6423">
        <v>3.0750000000000002</v>
      </c>
      <c r="Q6423">
        <v>372.59699999999998</v>
      </c>
      <c r="R6423">
        <v>23918.453000000001</v>
      </c>
      <c r="S6423">
        <v>23545.856</v>
      </c>
    </row>
    <row r="6424" spans="1:19" x14ac:dyDescent="0.3">
      <c r="A6424">
        <v>2021</v>
      </c>
      <c r="B6424">
        <v>9</v>
      </c>
      <c r="C6424">
        <v>25</v>
      </c>
      <c r="D6424">
        <v>15</v>
      </c>
      <c r="E6424">
        <v>30914.528999999999</v>
      </c>
      <c r="F6424">
        <v>883.923</v>
      </c>
      <c r="G6424">
        <v>73.025999999999996</v>
      </c>
      <c r="H6424">
        <v>104.145</v>
      </c>
      <c r="I6424">
        <v>270.17500000000001</v>
      </c>
      <c r="J6424">
        <v>2.6850000000000001</v>
      </c>
      <c r="K6424">
        <v>-7.2039999999999997</v>
      </c>
      <c r="L6424">
        <v>93.332999999999998</v>
      </c>
      <c r="M6424">
        <v>32261.587</v>
      </c>
      <c r="N6424">
        <v>6664.3090000000002</v>
      </c>
      <c r="O6424">
        <v>-3.0870000000000002</v>
      </c>
      <c r="P6424">
        <v>5.4569999999999999</v>
      </c>
      <c r="Q6424">
        <v>389.23399999999998</v>
      </c>
      <c r="R6424">
        <v>25594.907999999999</v>
      </c>
      <c r="S6424">
        <v>25205.672999999999</v>
      </c>
    </row>
    <row r="6425" spans="1:19" x14ac:dyDescent="0.3">
      <c r="A6425">
        <v>2021</v>
      </c>
      <c r="B6425">
        <v>9</v>
      </c>
      <c r="C6425">
        <v>25</v>
      </c>
      <c r="D6425">
        <v>16</v>
      </c>
      <c r="E6425">
        <v>30871.702000000001</v>
      </c>
      <c r="F6425">
        <v>837.36699999999996</v>
      </c>
      <c r="G6425">
        <v>75.203000000000003</v>
      </c>
      <c r="H6425">
        <v>107.637</v>
      </c>
      <c r="I6425">
        <v>120.146</v>
      </c>
      <c r="J6425">
        <v>1.605</v>
      </c>
      <c r="K6425">
        <v>-45.893000000000001</v>
      </c>
      <c r="L6425">
        <v>93.317999999999998</v>
      </c>
      <c r="M6425">
        <v>31985.883000000002</v>
      </c>
      <c r="N6425">
        <v>4597.8890000000001</v>
      </c>
      <c r="O6425">
        <v>4.194</v>
      </c>
      <c r="P6425">
        <v>7.9450000000000003</v>
      </c>
      <c r="Q6425">
        <v>397.34</v>
      </c>
      <c r="R6425">
        <v>27375.855</v>
      </c>
      <c r="S6425">
        <v>26978.513999999999</v>
      </c>
    </row>
    <row r="6426" spans="1:19" x14ac:dyDescent="0.3">
      <c r="A6426">
        <v>2021</v>
      </c>
      <c r="B6426">
        <v>9</v>
      </c>
      <c r="C6426">
        <v>25</v>
      </c>
      <c r="D6426">
        <v>17</v>
      </c>
      <c r="E6426">
        <v>30228.243999999999</v>
      </c>
      <c r="F6426">
        <v>811.66499999999996</v>
      </c>
      <c r="G6426">
        <v>75.738</v>
      </c>
      <c r="H6426">
        <v>106.44199999999999</v>
      </c>
      <c r="I6426">
        <v>125.048</v>
      </c>
      <c r="J6426">
        <v>1.504</v>
      </c>
      <c r="K6426">
        <v>-66.45</v>
      </c>
      <c r="L6426">
        <v>93.105999999999995</v>
      </c>
      <c r="M6426">
        <v>31299.559000000001</v>
      </c>
      <c r="N6426">
        <v>2053.0050000000001</v>
      </c>
      <c r="O6426">
        <v>40.512999999999998</v>
      </c>
      <c r="P6426">
        <v>9.6959999999999997</v>
      </c>
      <c r="Q6426">
        <v>390.12400000000002</v>
      </c>
      <c r="R6426">
        <v>29196.345000000001</v>
      </c>
      <c r="S6426">
        <v>28806.221000000001</v>
      </c>
    </row>
    <row r="6427" spans="1:19" x14ac:dyDescent="0.3">
      <c r="A6427">
        <v>2021</v>
      </c>
      <c r="B6427">
        <v>9</v>
      </c>
      <c r="C6427">
        <v>25</v>
      </c>
      <c r="D6427">
        <v>18</v>
      </c>
      <c r="E6427">
        <v>29484.235000000001</v>
      </c>
      <c r="F6427">
        <v>825.70100000000002</v>
      </c>
      <c r="G6427">
        <v>75.22</v>
      </c>
      <c r="H6427">
        <v>102.13800000000001</v>
      </c>
      <c r="I6427">
        <v>126.42400000000001</v>
      </c>
      <c r="J6427">
        <v>1.413</v>
      </c>
      <c r="K6427">
        <v>-65.841999999999999</v>
      </c>
      <c r="L6427">
        <v>92.76</v>
      </c>
      <c r="M6427">
        <v>30566.829000000002</v>
      </c>
      <c r="N6427">
        <v>140.035</v>
      </c>
      <c r="O6427">
        <v>80.447999999999993</v>
      </c>
      <c r="P6427">
        <v>0.92800000000000005</v>
      </c>
      <c r="Q6427">
        <v>359.55200000000002</v>
      </c>
      <c r="R6427">
        <v>30345.417000000001</v>
      </c>
      <c r="S6427">
        <v>29985.866000000002</v>
      </c>
    </row>
    <row r="6428" spans="1:19" x14ac:dyDescent="0.3">
      <c r="A6428">
        <v>2021</v>
      </c>
      <c r="B6428">
        <v>9</v>
      </c>
      <c r="C6428">
        <v>25</v>
      </c>
      <c r="D6428">
        <v>19</v>
      </c>
      <c r="E6428">
        <v>30089.827000000001</v>
      </c>
      <c r="F6428">
        <v>850.54499999999996</v>
      </c>
      <c r="G6428">
        <v>73.578999999999994</v>
      </c>
      <c r="H6428">
        <v>97.828000000000003</v>
      </c>
      <c r="I6428">
        <v>140.63300000000001</v>
      </c>
      <c r="J6428">
        <v>1.3069999999999999</v>
      </c>
      <c r="K6428">
        <v>-68.977999999999994</v>
      </c>
      <c r="L6428">
        <v>93.028999999999996</v>
      </c>
      <c r="M6428">
        <v>31204.188999999998</v>
      </c>
      <c r="N6428">
        <v>0</v>
      </c>
      <c r="O6428">
        <v>78.603999999999999</v>
      </c>
      <c r="P6428">
        <v>5.7210000000000001</v>
      </c>
      <c r="Q6428">
        <v>318.79300000000001</v>
      </c>
      <c r="R6428">
        <v>31119.864000000001</v>
      </c>
      <c r="S6428">
        <v>30801.072</v>
      </c>
    </row>
    <row r="6429" spans="1:19" x14ac:dyDescent="0.3">
      <c r="A6429">
        <v>2021</v>
      </c>
      <c r="B6429">
        <v>9</v>
      </c>
      <c r="C6429">
        <v>25</v>
      </c>
      <c r="D6429">
        <v>20</v>
      </c>
      <c r="E6429">
        <v>29620.800999999999</v>
      </c>
      <c r="F6429">
        <v>905.10599999999999</v>
      </c>
      <c r="G6429">
        <v>73.885999999999996</v>
      </c>
      <c r="H6429">
        <v>96.122</v>
      </c>
      <c r="I6429">
        <v>205.107</v>
      </c>
      <c r="J6429">
        <v>1.6870000000000001</v>
      </c>
      <c r="K6429">
        <v>-75.802999999999997</v>
      </c>
      <c r="L6429">
        <v>92.823999999999998</v>
      </c>
      <c r="M6429">
        <v>30845.844000000001</v>
      </c>
      <c r="N6429">
        <v>0</v>
      </c>
      <c r="O6429">
        <v>73.262</v>
      </c>
      <c r="P6429">
        <v>7.7169999999999996</v>
      </c>
      <c r="Q6429">
        <v>283.149</v>
      </c>
      <c r="R6429">
        <v>30764.866000000002</v>
      </c>
      <c r="S6429">
        <v>30481.716</v>
      </c>
    </row>
    <row r="6430" spans="1:19" x14ac:dyDescent="0.3">
      <c r="A6430">
        <v>2021</v>
      </c>
      <c r="B6430">
        <v>9</v>
      </c>
      <c r="C6430">
        <v>25</v>
      </c>
      <c r="D6430">
        <v>21</v>
      </c>
      <c r="E6430">
        <v>28048.404999999999</v>
      </c>
      <c r="F6430">
        <v>977.41700000000003</v>
      </c>
      <c r="G6430">
        <v>71.183000000000007</v>
      </c>
      <c r="H6430">
        <v>92.667000000000002</v>
      </c>
      <c r="I6430">
        <v>429.49599999999998</v>
      </c>
      <c r="J6430">
        <v>2.3239999999999998</v>
      </c>
      <c r="K6430">
        <v>-19.050999999999998</v>
      </c>
      <c r="L6430">
        <v>91.790999999999997</v>
      </c>
      <c r="M6430">
        <v>29623.048999999999</v>
      </c>
      <c r="N6430">
        <v>0</v>
      </c>
      <c r="O6430">
        <v>0</v>
      </c>
      <c r="P6430">
        <v>2.8759999999999999</v>
      </c>
      <c r="Q6430">
        <v>258.142</v>
      </c>
      <c r="R6430">
        <v>29620.172999999999</v>
      </c>
      <c r="S6430">
        <v>29362.030999999999</v>
      </c>
    </row>
    <row r="6431" spans="1:19" x14ac:dyDescent="0.3">
      <c r="A6431">
        <v>2021</v>
      </c>
      <c r="B6431">
        <v>9</v>
      </c>
      <c r="C6431">
        <v>25</v>
      </c>
      <c r="D6431">
        <v>22</v>
      </c>
      <c r="E6431">
        <v>25723.312999999998</v>
      </c>
      <c r="F6431">
        <v>1112.8219999999999</v>
      </c>
      <c r="G6431">
        <v>67.444000000000003</v>
      </c>
      <c r="H6431">
        <v>87.594999999999999</v>
      </c>
      <c r="I6431">
        <v>471.82100000000003</v>
      </c>
      <c r="J6431">
        <v>2.1179999999999999</v>
      </c>
      <c r="K6431">
        <v>11.553000000000001</v>
      </c>
      <c r="L6431">
        <v>89.744</v>
      </c>
      <c r="M6431">
        <v>27498.967000000001</v>
      </c>
      <c r="N6431">
        <v>0</v>
      </c>
      <c r="O6431">
        <v>0</v>
      </c>
      <c r="P6431">
        <v>-11.648</v>
      </c>
      <c r="Q6431">
        <v>234.98699999999999</v>
      </c>
      <c r="R6431">
        <v>27510.614000000001</v>
      </c>
      <c r="S6431">
        <v>27275.627</v>
      </c>
    </row>
    <row r="6432" spans="1:19" x14ac:dyDescent="0.3">
      <c r="A6432">
        <v>2021</v>
      </c>
      <c r="B6432">
        <v>9</v>
      </c>
      <c r="C6432">
        <v>25</v>
      </c>
      <c r="D6432">
        <v>23</v>
      </c>
      <c r="E6432">
        <v>23284.438999999998</v>
      </c>
      <c r="F6432">
        <v>1267.325</v>
      </c>
      <c r="G6432">
        <v>63.38</v>
      </c>
      <c r="H6432">
        <v>82.837000000000003</v>
      </c>
      <c r="I6432">
        <v>583.24</v>
      </c>
      <c r="J6432">
        <v>2.2850000000000001</v>
      </c>
      <c r="K6432">
        <v>28.895</v>
      </c>
      <c r="L6432">
        <v>88.254999999999995</v>
      </c>
      <c r="M6432">
        <v>25337.276000000002</v>
      </c>
      <c r="N6432">
        <v>0</v>
      </c>
      <c r="O6432">
        <v>0</v>
      </c>
      <c r="P6432">
        <v>-16.803999999999998</v>
      </c>
      <c r="Q6432">
        <v>208.90899999999999</v>
      </c>
      <c r="R6432">
        <v>25354.079000000002</v>
      </c>
      <c r="S6432">
        <v>25145.17</v>
      </c>
    </row>
    <row r="6433" spans="1:19" x14ac:dyDescent="0.3">
      <c r="A6433">
        <v>2021</v>
      </c>
      <c r="B6433">
        <v>9</v>
      </c>
      <c r="C6433">
        <v>25</v>
      </c>
      <c r="D6433">
        <v>24</v>
      </c>
      <c r="E6433">
        <v>21632.358</v>
      </c>
      <c r="F6433">
        <v>1503.364</v>
      </c>
      <c r="G6433">
        <v>60.491999999999997</v>
      </c>
      <c r="H6433">
        <v>79.031999999999996</v>
      </c>
      <c r="I6433">
        <v>914.98099999999999</v>
      </c>
      <c r="J6433">
        <v>2.2050000000000001</v>
      </c>
      <c r="K6433">
        <v>34.427</v>
      </c>
      <c r="L6433">
        <v>87.317999999999998</v>
      </c>
      <c r="M6433">
        <v>24253.685000000001</v>
      </c>
      <c r="N6433">
        <v>0</v>
      </c>
      <c r="O6433">
        <v>0</v>
      </c>
      <c r="P6433">
        <v>-23.99</v>
      </c>
      <c r="Q6433">
        <v>185.10599999999999</v>
      </c>
      <c r="R6433">
        <v>24277.674999999999</v>
      </c>
      <c r="S6433">
        <v>24092.567999999999</v>
      </c>
    </row>
    <row r="6434" spans="1:19" x14ac:dyDescent="0.3">
      <c r="A6434">
        <v>2021</v>
      </c>
      <c r="B6434">
        <v>9</v>
      </c>
      <c r="C6434">
        <v>26</v>
      </c>
      <c r="D6434">
        <v>1</v>
      </c>
      <c r="E6434">
        <v>20704.026999999998</v>
      </c>
      <c r="F6434">
        <v>1587.903</v>
      </c>
      <c r="G6434">
        <v>59.843000000000004</v>
      </c>
      <c r="H6434">
        <v>76.509</v>
      </c>
      <c r="I6434">
        <v>776.048</v>
      </c>
      <c r="J6434">
        <v>2.1859999999999999</v>
      </c>
      <c r="K6434">
        <v>34.076000000000001</v>
      </c>
      <c r="L6434">
        <v>86.795000000000002</v>
      </c>
      <c r="M6434">
        <v>23267.543000000001</v>
      </c>
      <c r="N6434">
        <v>0</v>
      </c>
      <c r="O6434">
        <v>0</v>
      </c>
      <c r="P6434">
        <v>-20.152000000000001</v>
      </c>
      <c r="Q6434">
        <v>164.61</v>
      </c>
      <c r="R6434">
        <v>23287.694</v>
      </c>
      <c r="S6434">
        <v>23123.083999999999</v>
      </c>
    </row>
    <row r="6435" spans="1:19" x14ac:dyDescent="0.3">
      <c r="A6435">
        <v>2021</v>
      </c>
      <c r="B6435">
        <v>9</v>
      </c>
      <c r="C6435">
        <v>26</v>
      </c>
      <c r="D6435">
        <v>2</v>
      </c>
      <c r="E6435">
        <v>20065.837</v>
      </c>
      <c r="F6435">
        <v>1653.9359999999999</v>
      </c>
      <c r="G6435">
        <v>58.113</v>
      </c>
      <c r="H6435">
        <v>73.739000000000004</v>
      </c>
      <c r="I6435">
        <v>521.38699999999994</v>
      </c>
      <c r="J6435">
        <v>2.2200000000000002</v>
      </c>
      <c r="K6435">
        <v>30.172000000000001</v>
      </c>
      <c r="L6435">
        <v>86.433999999999997</v>
      </c>
      <c r="M6435">
        <v>22433.723999999998</v>
      </c>
      <c r="N6435">
        <v>0</v>
      </c>
      <c r="O6435">
        <v>0</v>
      </c>
      <c r="P6435">
        <v>-14.465999999999999</v>
      </c>
      <c r="Q6435">
        <v>154.59299999999999</v>
      </c>
      <c r="R6435">
        <v>22448.19</v>
      </c>
      <c r="S6435">
        <v>22293.597000000002</v>
      </c>
    </row>
    <row r="6436" spans="1:19" x14ac:dyDescent="0.3">
      <c r="A6436">
        <v>2021</v>
      </c>
      <c r="B6436">
        <v>9</v>
      </c>
      <c r="C6436">
        <v>26</v>
      </c>
      <c r="D6436">
        <v>3</v>
      </c>
      <c r="E6436">
        <v>19668.487000000001</v>
      </c>
      <c r="F6436">
        <v>1690.0429999999999</v>
      </c>
      <c r="G6436">
        <v>57.094999999999999</v>
      </c>
      <c r="H6436">
        <v>72.356999999999999</v>
      </c>
      <c r="I6436">
        <v>330.22199999999998</v>
      </c>
      <c r="J6436">
        <v>2.1920000000000002</v>
      </c>
      <c r="K6436">
        <v>26.872</v>
      </c>
      <c r="L6436">
        <v>86.210999999999999</v>
      </c>
      <c r="M6436">
        <v>21876.384999999998</v>
      </c>
      <c r="N6436">
        <v>0</v>
      </c>
      <c r="O6436">
        <v>0</v>
      </c>
      <c r="P6436">
        <v>-8.4139999999999997</v>
      </c>
      <c r="Q6436">
        <v>148.85900000000001</v>
      </c>
      <c r="R6436">
        <v>21884.798999999999</v>
      </c>
      <c r="S6436">
        <v>21735.94</v>
      </c>
    </row>
    <row r="6437" spans="1:19" x14ac:dyDescent="0.3">
      <c r="A6437">
        <v>2021</v>
      </c>
      <c r="B6437">
        <v>9</v>
      </c>
      <c r="C6437">
        <v>26</v>
      </c>
      <c r="D6437">
        <v>4</v>
      </c>
      <c r="E6437">
        <v>19711.554</v>
      </c>
      <c r="F6437">
        <v>1702.748</v>
      </c>
      <c r="G6437">
        <v>57.06</v>
      </c>
      <c r="H6437">
        <v>70.793999999999997</v>
      </c>
      <c r="I6437">
        <v>207.58500000000001</v>
      </c>
      <c r="J6437">
        <v>1.978</v>
      </c>
      <c r="K6437">
        <v>25.777999999999999</v>
      </c>
      <c r="L6437">
        <v>86.215000000000003</v>
      </c>
      <c r="M6437">
        <v>21806.652999999998</v>
      </c>
      <c r="N6437">
        <v>0</v>
      </c>
      <c r="O6437">
        <v>0</v>
      </c>
      <c r="P6437">
        <v>-5.6689999999999996</v>
      </c>
      <c r="Q6437">
        <v>146.58699999999999</v>
      </c>
      <c r="R6437">
        <v>21812.322</v>
      </c>
      <c r="S6437">
        <v>21665.734</v>
      </c>
    </row>
    <row r="6438" spans="1:19" x14ac:dyDescent="0.3">
      <c r="A6438">
        <v>2021</v>
      </c>
      <c r="B6438">
        <v>9</v>
      </c>
      <c r="C6438">
        <v>26</v>
      </c>
      <c r="D6438">
        <v>5</v>
      </c>
      <c r="E6438">
        <v>20305.717000000001</v>
      </c>
      <c r="F6438">
        <v>1625.242</v>
      </c>
      <c r="G6438">
        <v>58.307000000000002</v>
      </c>
      <c r="H6438">
        <v>69.802999999999997</v>
      </c>
      <c r="I6438">
        <v>119.679</v>
      </c>
      <c r="J6438">
        <v>1.9810000000000001</v>
      </c>
      <c r="K6438">
        <v>11.654999999999999</v>
      </c>
      <c r="L6438">
        <v>86.52</v>
      </c>
      <c r="M6438">
        <v>22220.597000000002</v>
      </c>
      <c r="N6438">
        <v>0</v>
      </c>
      <c r="O6438">
        <v>0</v>
      </c>
      <c r="P6438">
        <v>-6.3710000000000004</v>
      </c>
      <c r="Q6438">
        <v>148.79900000000001</v>
      </c>
      <c r="R6438">
        <v>22226.968000000001</v>
      </c>
      <c r="S6438">
        <v>22078.169000000002</v>
      </c>
    </row>
    <row r="6439" spans="1:19" x14ac:dyDescent="0.3">
      <c r="A6439">
        <v>2021</v>
      </c>
      <c r="B6439">
        <v>9</v>
      </c>
      <c r="C6439">
        <v>26</v>
      </c>
      <c r="D6439">
        <v>6</v>
      </c>
      <c r="E6439">
        <v>21492.44</v>
      </c>
      <c r="F6439">
        <v>1521.914</v>
      </c>
      <c r="G6439">
        <v>60.94</v>
      </c>
      <c r="H6439">
        <v>69.096999999999994</v>
      </c>
      <c r="I6439">
        <v>75.995999999999995</v>
      </c>
      <c r="J6439">
        <v>2.302</v>
      </c>
      <c r="K6439">
        <v>5.7430000000000003</v>
      </c>
      <c r="L6439">
        <v>87.117000000000004</v>
      </c>
      <c r="M6439">
        <v>23254.608</v>
      </c>
      <c r="N6439">
        <v>0.51800000000000002</v>
      </c>
      <c r="O6439">
        <v>0</v>
      </c>
      <c r="P6439">
        <v>-1.9990000000000001</v>
      </c>
      <c r="Q6439">
        <v>155.46600000000001</v>
      </c>
      <c r="R6439">
        <v>23256.089</v>
      </c>
      <c r="S6439">
        <v>23100.624</v>
      </c>
    </row>
    <row r="6440" spans="1:19" x14ac:dyDescent="0.3">
      <c r="A6440">
        <v>2021</v>
      </c>
      <c r="B6440">
        <v>9</v>
      </c>
      <c r="C6440">
        <v>26</v>
      </c>
      <c r="D6440">
        <v>7</v>
      </c>
      <c r="E6440">
        <v>22170.969000000001</v>
      </c>
      <c r="F6440">
        <v>1477.7059999999999</v>
      </c>
      <c r="G6440">
        <v>63.573</v>
      </c>
      <c r="H6440">
        <v>69.308999999999997</v>
      </c>
      <c r="I6440">
        <v>79.161000000000001</v>
      </c>
      <c r="J6440">
        <v>2.62</v>
      </c>
      <c r="K6440">
        <v>12.737</v>
      </c>
      <c r="L6440">
        <v>87.454999999999998</v>
      </c>
      <c r="M6440">
        <v>23899.956999999999</v>
      </c>
      <c r="N6440">
        <v>507.38600000000002</v>
      </c>
      <c r="O6440">
        <v>0</v>
      </c>
      <c r="P6440">
        <v>-0.75800000000000001</v>
      </c>
      <c r="Q6440">
        <v>166.459</v>
      </c>
      <c r="R6440">
        <v>23393.329000000002</v>
      </c>
      <c r="S6440">
        <v>23226.87</v>
      </c>
    </row>
    <row r="6441" spans="1:19" x14ac:dyDescent="0.3">
      <c r="A6441">
        <v>2021</v>
      </c>
      <c r="B6441">
        <v>9</v>
      </c>
      <c r="C6441">
        <v>26</v>
      </c>
      <c r="D6441">
        <v>8</v>
      </c>
      <c r="E6441">
        <v>23804.11</v>
      </c>
      <c r="F6441">
        <v>1433.5619999999999</v>
      </c>
      <c r="G6441">
        <v>65.441999999999993</v>
      </c>
      <c r="H6441">
        <v>74.844999999999999</v>
      </c>
      <c r="I6441">
        <v>109.06699999999999</v>
      </c>
      <c r="J6441">
        <v>2.8879999999999999</v>
      </c>
      <c r="K6441">
        <v>9.173</v>
      </c>
      <c r="L6441">
        <v>88.372</v>
      </c>
      <c r="M6441">
        <v>25522.018</v>
      </c>
      <c r="N6441">
        <v>2901.1190000000001</v>
      </c>
      <c r="O6441">
        <v>-29.154</v>
      </c>
      <c r="P6441">
        <v>4.1000000000000002E-2</v>
      </c>
      <c r="Q6441">
        <v>187.41</v>
      </c>
      <c r="R6441">
        <v>22650.011999999999</v>
      </c>
      <c r="S6441">
        <v>22462.600999999999</v>
      </c>
    </row>
    <row r="6442" spans="1:19" x14ac:dyDescent="0.3">
      <c r="A6442">
        <v>2021</v>
      </c>
      <c r="B6442">
        <v>9</v>
      </c>
      <c r="C6442">
        <v>26</v>
      </c>
      <c r="D6442">
        <v>9</v>
      </c>
      <c r="E6442">
        <v>25464.595000000001</v>
      </c>
      <c r="F6442">
        <v>1341.8979999999999</v>
      </c>
      <c r="G6442">
        <v>67.373000000000005</v>
      </c>
      <c r="H6442">
        <v>78.828999999999994</v>
      </c>
      <c r="I6442">
        <v>148.09700000000001</v>
      </c>
      <c r="J6442">
        <v>3.0950000000000002</v>
      </c>
      <c r="K6442">
        <v>10.695</v>
      </c>
      <c r="L6442">
        <v>89.361999999999995</v>
      </c>
      <c r="M6442">
        <v>27136.57</v>
      </c>
      <c r="N6442">
        <v>5332.4009999999998</v>
      </c>
      <c r="O6442">
        <v>-72.950999999999993</v>
      </c>
      <c r="P6442">
        <v>1.0940000000000001</v>
      </c>
      <c r="Q6442">
        <v>217.50899999999999</v>
      </c>
      <c r="R6442">
        <v>21876.025000000001</v>
      </c>
      <c r="S6442">
        <v>21658.516</v>
      </c>
    </row>
    <row r="6443" spans="1:19" x14ac:dyDescent="0.3">
      <c r="A6443">
        <v>2021</v>
      </c>
      <c r="B6443">
        <v>9</v>
      </c>
      <c r="C6443">
        <v>26</v>
      </c>
      <c r="D6443">
        <v>10</v>
      </c>
      <c r="E6443">
        <v>26637.423999999999</v>
      </c>
      <c r="F6443">
        <v>1245.6990000000001</v>
      </c>
      <c r="G6443">
        <v>69.331000000000003</v>
      </c>
      <c r="H6443">
        <v>83.200999999999993</v>
      </c>
      <c r="I6443">
        <v>183.595</v>
      </c>
      <c r="J6443">
        <v>3.2829999999999999</v>
      </c>
      <c r="K6443">
        <v>20.222999999999999</v>
      </c>
      <c r="L6443">
        <v>90.191000000000003</v>
      </c>
      <c r="M6443">
        <v>28263.614000000001</v>
      </c>
      <c r="N6443">
        <v>7220.8140000000003</v>
      </c>
      <c r="O6443">
        <v>-99.212000000000003</v>
      </c>
      <c r="P6443">
        <v>1.337</v>
      </c>
      <c r="Q6443">
        <v>249.53700000000001</v>
      </c>
      <c r="R6443">
        <v>21140.675999999999</v>
      </c>
      <c r="S6443">
        <v>20891.138999999999</v>
      </c>
    </row>
    <row r="6444" spans="1:19" x14ac:dyDescent="0.3">
      <c r="A6444">
        <v>2021</v>
      </c>
      <c r="B6444">
        <v>9</v>
      </c>
      <c r="C6444">
        <v>26</v>
      </c>
      <c r="D6444">
        <v>11</v>
      </c>
      <c r="E6444">
        <v>27516.698</v>
      </c>
      <c r="F6444">
        <v>1173.376</v>
      </c>
      <c r="G6444">
        <v>70.927999999999997</v>
      </c>
      <c r="H6444">
        <v>88.14</v>
      </c>
      <c r="I6444">
        <v>236.779</v>
      </c>
      <c r="J6444">
        <v>3.4590000000000001</v>
      </c>
      <c r="K6444">
        <v>23.251000000000001</v>
      </c>
      <c r="L6444">
        <v>91.009</v>
      </c>
      <c r="M6444">
        <v>29132.710999999999</v>
      </c>
      <c r="N6444">
        <v>8380.9549999999999</v>
      </c>
      <c r="O6444">
        <v>-69.025999999999996</v>
      </c>
      <c r="P6444">
        <v>1.9790000000000001</v>
      </c>
      <c r="Q6444">
        <v>280.24299999999999</v>
      </c>
      <c r="R6444">
        <v>20818.802</v>
      </c>
      <c r="S6444">
        <v>20538.559000000001</v>
      </c>
    </row>
    <row r="6445" spans="1:19" x14ac:dyDescent="0.3">
      <c r="A6445">
        <v>2021</v>
      </c>
      <c r="B6445">
        <v>9</v>
      </c>
      <c r="C6445">
        <v>26</v>
      </c>
      <c r="D6445">
        <v>12</v>
      </c>
      <c r="E6445">
        <v>28063.938999999998</v>
      </c>
      <c r="F6445">
        <v>1068.973</v>
      </c>
      <c r="G6445">
        <v>73.341999999999999</v>
      </c>
      <c r="H6445">
        <v>92.832999999999998</v>
      </c>
      <c r="I6445">
        <v>278.48500000000001</v>
      </c>
      <c r="J6445">
        <v>3.6019999999999999</v>
      </c>
      <c r="K6445">
        <v>12.65</v>
      </c>
      <c r="L6445">
        <v>91.531000000000006</v>
      </c>
      <c r="M6445">
        <v>29612.011999999999</v>
      </c>
      <c r="N6445">
        <v>8895.0660000000007</v>
      </c>
      <c r="O6445">
        <v>-30.081</v>
      </c>
      <c r="P6445">
        <v>4.9820000000000002</v>
      </c>
      <c r="Q6445">
        <v>308.81599999999997</v>
      </c>
      <c r="R6445">
        <v>20742.045999999998</v>
      </c>
      <c r="S6445">
        <v>20433.23</v>
      </c>
    </row>
    <row r="6446" spans="1:19" x14ac:dyDescent="0.3">
      <c r="A6446">
        <v>2021</v>
      </c>
      <c r="B6446">
        <v>9</v>
      </c>
      <c r="C6446">
        <v>26</v>
      </c>
      <c r="D6446">
        <v>13</v>
      </c>
      <c r="E6446">
        <v>28617.105</v>
      </c>
      <c r="F6446">
        <v>976.82299999999998</v>
      </c>
      <c r="G6446">
        <v>75.974999999999994</v>
      </c>
      <c r="H6446">
        <v>96.066999999999993</v>
      </c>
      <c r="I6446">
        <v>291.09500000000003</v>
      </c>
      <c r="J6446">
        <v>3.601</v>
      </c>
      <c r="K6446">
        <v>10.833</v>
      </c>
      <c r="L6446">
        <v>92.010999999999996</v>
      </c>
      <c r="M6446">
        <v>30087.535</v>
      </c>
      <c r="N6446">
        <v>8608.6239999999998</v>
      </c>
      <c r="O6446">
        <v>-14.105</v>
      </c>
      <c r="P6446">
        <v>5.5819999999999999</v>
      </c>
      <c r="Q6446">
        <v>334.54899999999998</v>
      </c>
      <c r="R6446">
        <v>21487.433000000001</v>
      </c>
      <c r="S6446">
        <v>21152.884999999998</v>
      </c>
    </row>
    <row r="6447" spans="1:19" x14ac:dyDescent="0.3">
      <c r="A6447">
        <v>2021</v>
      </c>
      <c r="B6447">
        <v>9</v>
      </c>
      <c r="C6447">
        <v>26</v>
      </c>
      <c r="D6447">
        <v>14</v>
      </c>
      <c r="E6447">
        <v>29122.776000000002</v>
      </c>
      <c r="F6447">
        <v>913.36699999999996</v>
      </c>
      <c r="G6447">
        <v>78.063999999999993</v>
      </c>
      <c r="H6447">
        <v>100.28100000000001</v>
      </c>
      <c r="I6447">
        <v>281.34899999999999</v>
      </c>
      <c r="J6447">
        <v>3.157</v>
      </c>
      <c r="K6447">
        <v>-4.8579999999999997</v>
      </c>
      <c r="L6447">
        <v>92.367999999999995</v>
      </c>
      <c r="M6447">
        <v>30508.44</v>
      </c>
      <c r="N6447">
        <v>8046.24</v>
      </c>
      <c r="O6447">
        <v>-4.9329999999999998</v>
      </c>
      <c r="P6447">
        <v>3.0750000000000002</v>
      </c>
      <c r="Q6447">
        <v>357.54199999999997</v>
      </c>
      <c r="R6447">
        <v>22464.058000000001</v>
      </c>
      <c r="S6447">
        <v>22106.516</v>
      </c>
    </row>
    <row r="6448" spans="1:19" x14ac:dyDescent="0.3">
      <c r="A6448">
        <v>2021</v>
      </c>
      <c r="B6448">
        <v>9</v>
      </c>
      <c r="C6448">
        <v>26</v>
      </c>
      <c r="D6448">
        <v>15</v>
      </c>
      <c r="E6448">
        <v>29419.422999999999</v>
      </c>
      <c r="F6448">
        <v>883.923</v>
      </c>
      <c r="G6448">
        <v>80.477999999999994</v>
      </c>
      <c r="H6448">
        <v>102.18600000000001</v>
      </c>
      <c r="I6448">
        <v>270.17500000000001</v>
      </c>
      <c r="J6448">
        <v>2.6850000000000001</v>
      </c>
      <c r="K6448">
        <v>-8.5570000000000004</v>
      </c>
      <c r="L6448">
        <v>92.573999999999998</v>
      </c>
      <c r="M6448">
        <v>30762.407999999999</v>
      </c>
      <c r="N6448">
        <v>6664.3090000000002</v>
      </c>
      <c r="O6448">
        <v>-3.0870000000000002</v>
      </c>
      <c r="P6448">
        <v>5.4569999999999999</v>
      </c>
      <c r="Q6448">
        <v>376.61200000000002</v>
      </c>
      <c r="R6448">
        <v>24095.728999999999</v>
      </c>
      <c r="S6448">
        <v>23719.116000000002</v>
      </c>
    </row>
    <row r="6449" spans="1:19" x14ac:dyDescent="0.3">
      <c r="A6449">
        <v>2021</v>
      </c>
      <c r="B6449">
        <v>9</v>
      </c>
      <c r="C6449">
        <v>26</v>
      </c>
      <c r="D6449">
        <v>16</v>
      </c>
      <c r="E6449">
        <v>29489.486000000001</v>
      </c>
      <c r="F6449">
        <v>837.36699999999996</v>
      </c>
      <c r="G6449">
        <v>82.733000000000004</v>
      </c>
      <c r="H6449">
        <v>105.723</v>
      </c>
      <c r="I6449">
        <v>120.146</v>
      </c>
      <c r="J6449">
        <v>1.605</v>
      </c>
      <c r="K6449">
        <v>-54.179000000000002</v>
      </c>
      <c r="L6449">
        <v>92.65</v>
      </c>
      <c r="M6449">
        <v>30592.798999999999</v>
      </c>
      <c r="N6449">
        <v>4597.8890000000001</v>
      </c>
      <c r="O6449">
        <v>4.194</v>
      </c>
      <c r="P6449">
        <v>7.9450000000000003</v>
      </c>
      <c r="Q6449">
        <v>389.88600000000002</v>
      </c>
      <c r="R6449">
        <v>25982.77</v>
      </c>
      <c r="S6449">
        <v>25592.883999999998</v>
      </c>
    </row>
    <row r="6450" spans="1:19" x14ac:dyDescent="0.3">
      <c r="A6450">
        <v>2021</v>
      </c>
      <c r="B6450">
        <v>9</v>
      </c>
      <c r="C6450">
        <v>26</v>
      </c>
      <c r="D6450">
        <v>17</v>
      </c>
      <c r="E6450">
        <v>29098.080000000002</v>
      </c>
      <c r="F6450">
        <v>811.66499999999996</v>
      </c>
      <c r="G6450">
        <v>84.146000000000001</v>
      </c>
      <c r="H6450">
        <v>104.935</v>
      </c>
      <c r="I6450">
        <v>125.048</v>
      </c>
      <c r="J6450">
        <v>1.504</v>
      </c>
      <c r="K6450">
        <v>-77.281999999999996</v>
      </c>
      <c r="L6450">
        <v>92.471999999999994</v>
      </c>
      <c r="M6450">
        <v>30156.420999999998</v>
      </c>
      <c r="N6450">
        <v>2053.0050000000001</v>
      </c>
      <c r="O6450">
        <v>40.512999999999998</v>
      </c>
      <c r="P6450">
        <v>9.6959999999999997</v>
      </c>
      <c r="Q6450">
        <v>390.97800000000001</v>
      </c>
      <c r="R6450">
        <v>28053.206999999999</v>
      </c>
      <c r="S6450">
        <v>27662.228999999999</v>
      </c>
    </row>
    <row r="6451" spans="1:19" x14ac:dyDescent="0.3">
      <c r="A6451">
        <v>2021</v>
      </c>
      <c r="B6451">
        <v>9</v>
      </c>
      <c r="C6451">
        <v>26</v>
      </c>
      <c r="D6451">
        <v>18</v>
      </c>
      <c r="E6451">
        <v>28583.427</v>
      </c>
      <c r="F6451">
        <v>825.70100000000002</v>
      </c>
      <c r="G6451">
        <v>83.988</v>
      </c>
      <c r="H6451">
        <v>101.03700000000001</v>
      </c>
      <c r="I6451">
        <v>126.42400000000001</v>
      </c>
      <c r="J6451">
        <v>1.413</v>
      </c>
      <c r="K6451">
        <v>-75.284999999999997</v>
      </c>
      <c r="L6451">
        <v>92.135000000000005</v>
      </c>
      <c r="M6451">
        <v>29654.851999999999</v>
      </c>
      <c r="N6451">
        <v>140.035</v>
      </c>
      <c r="O6451">
        <v>80.447999999999993</v>
      </c>
      <c r="P6451">
        <v>0.92800000000000005</v>
      </c>
      <c r="Q6451">
        <v>371.03899999999999</v>
      </c>
      <c r="R6451">
        <v>29433.439999999999</v>
      </c>
      <c r="S6451">
        <v>29062.401000000002</v>
      </c>
    </row>
    <row r="6452" spans="1:19" x14ac:dyDescent="0.3">
      <c r="A6452">
        <v>2021</v>
      </c>
      <c r="B6452">
        <v>9</v>
      </c>
      <c r="C6452">
        <v>26</v>
      </c>
      <c r="D6452">
        <v>19</v>
      </c>
      <c r="E6452">
        <v>29504.14</v>
      </c>
      <c r="F6452">
        <v>850.54499999999996</v>
      </c>
      <c r="G6452">
        <v>81.557000000000002</v>
      </c>
      <c r="H6452">
        <v>97.122</v>
      </c>
      <c r="I6452">
        <v>140.63300000000001</v>
      </c>
      <c r="J6452">
        <v>1.3069999999999999</v>
      </c>
      <c r="K6452">
        <v>-75.266999999999996</v>
      </c>
      <c r="L6452">
        <v>92.668000000000006</v>
      </c>
      <c r="M6452">
        <v>30611.146000000001</v>
      </c>
      <c r="N6452">
        <v>0</v>
      </c>
      <c r="O6452">
        <v>78.603999999999999</v>
      </c>
      <c r="P6452">
        <v>5.7210000000000001</v>
      </c>
      <c r="Q6452">
        <v>337.60199999999998</v>
      </c>
      <c r="R6452">
        <v>30526.821</v>
      </c>
      <c r="S6452">
        <v>30189.219000000001</v>
      </c>
    </row>
    <row r="6453" spans="1:19" x14ac:dyDescent="0.3">
      <c r="A6453">
        <v>2021</v>
      </c>
      <c r="B6453">
        <v>9</v>
      </c>
      <c r="C6453">
        <v>26</v>
      </c>
      <c r="D6453">
        <v>20</v>
      </c>
      <c r="E6453">
        <v>29069.504000000001</v>
      </c>
      <c r="F6453">
        <v>905.10599999999999</v>
      </c>
      <c r="G6453">
        <v>80.433999999999997</v>
      </c>
      <c r="H6453">
        <v>95.521000000000001</v>
      </c>
      <c r="I6453">
        <v>205.107</v>
      </c>
      <c r="J6453">
        <v>1.6870000000000001</v>
      </c>
      <c r="K6453">
        <v>-77.381</v>
      </c>
      <c r="L6453">
        <v>92.450999999999993</v>
      </c>
      <c r="M6453">
        <v>30291.995999999999</v>
      </c>
      <c r="N6453">
        <v>0</v>
      </c>
      <c r="O6453">
        <v>73.262</v>
      </c>
      <c r="P6453">
        <v>7.7169999999999996</v>
      </c>
      <c r="Q6453">
        <v>302.63200000000001</v>
      </c>
      <c r="R6453">
        <v>30211.017</v>
      </c>
      <c r="S6453">
        <v>29908.384999999998</v>
      </c>
    </row>
    <row r="6454" spans="1:19" x14ac:dyDescent="0.3">
      <c r="A6454">
        <v>2021</v>
      </c>
      <c r="B6454">
        <v>9</v>
      </c>
      <c r="C6454">
        <v>26</v>
      </c>
      <c r="D6454">
        <v>21</v>
      </c>
      <c r="E6454">
        <v>27455.69</v>
      </c>
      <c r="F6454">
        <v>977.41700000000003</v>
      </c>
      <c r="G6454">
        <v>76.581000000000003</v>
      </c>
      <c r="H6454">
        <v>92.067999999999998</v>
      </c>
      <c r="I6454">
        <v>429.49599999999998</v>
      </c>
      <c r="J6454">
        <v>2.3239999999999998</v>
      </c>
      <c r="K6454">
        <v>-19.064</v>
      </c>
      <c r="L6454">
        <v>91.152000000000001</v>
      </c>
      <c r="M6454">
        <v>29029.081999999999</v>
      </c>
      <c r="N6454">
        <v>0</v>
      </c>
      <c r="O6454">
        <v>0</v>
      </c>
      <c r="P6454">
        <v>2.8759999999999999</v>
      </c>
      <c r="Q6454">
        <v>275.07299999999998</v>
      </c>
      <c r="R6454">
        <v>29026.205999999998</v>
      </c>
      <c r="S6454">
        <v>28751.133000000002</v>
      </c>
    </row>
    <row r="6455" spans="1:19" x14ac:dyDescent="0.3">
      <c r="A6455">
        <v>2021</v>
      </c>
      <c r="B6455">
        <v>9</v>
      </c>
      <c r="C6455">
        <v>26</v>
      </c>
      <c r="D6455">
        <v>22</v>
      </c>
      <c r="E6455">
        <v>25142.975999999999</v>
      </c>
      <c r="F6455">
        <v>1112.8219999999999</v>
      </c>
      <c r="G6455">
        <v>71.331999999999994</v>
      </c>
      <c r="H6455">
        <v>87.007000000000005</v>
      </c>
      <c r="I6455">
        <v>471.82100000000003</v>
      </c>
      <c r="J6455">
        <v>2.1179999999999999</v>
      </c>
      <c r="K6455">
        <v>11.695</v>
      </c>
      <c r="L6455">
        <v>89.314999999999998</v>
      </c>
      <c r="M6455">
        <v>26917.755000000001</v>
      </c>
      <c r="N6455">
        <v>0</v>
      </c>
      <c r="O6455">
        <v>0</v>
      </c>
      <c r="P6455">
        <v>-11.648</v>
      </c>
      <c r="Q6455">
        <v>247.02099999999999</v>
      </c>
      <c r="R6455">
        <v>26929.401999999998</v>
      </c>
      <c r="S6455">
        <v>26682.382000000001</v>
      </c>
    </row>
    <row r="6456" spans="1:19" x14ac:dyDescent="0.3">
      <c r="A6456">
        <v>2021</v>
      </c>
      <c r="B6456">
        <v>9</v>
      </c>
      <c r="C6456">
        <v>26</v>
      </c>
      <c r="D6456">
        <v>23</v>
      </c>
      <c r="E6456">
        <v>22654.612000000001</v>
      </c>
      <c r="F6456">
        <v>1267.325</v>
      </c>
      <c r="G6456">
        <v>64.450999999999993</v>
      </c>
      <c r="H6456">
        <v>82.274000000000001</v>
      </c>
      <c r="I6456">
        <v>584.36300000000006</v>
      </c>
      <c r="J6456">
        <v>3.633</v>
      </c>
      <c r="K6456">
        <v>29.959</v>
      </c>
      <c r="L6456">
        <v>87.858999999999995</v>
      </c>
      <c r="M6456">
        <v>24710.024000000001</v>
      </c>
      <c r="N6456">
        <v>0</v>
      </c>
      <c r="O6456">
        <v>0</v>
      </c>
      <c r="P6456">
        <v>-16.803999999999998</v>
      </c>
      <c r="Q6456">
        <v>214.05799999999999</v>
      </c>
      <c r="R6456">
        <v>24726.828000000001</v>
      </c>
      <c r="S6456">
        <v>24512.771000000001</v>
      </c>
    </row>
    <row r="6457" spans="1:19" x14ac:dyDescent="0.3">
      <c r="A6457">
        <v>2021</v>
      </c>
      <c r="B6457">
        <v>9</v>
      </c>
      <c r="C6457">
        <v>26</v>
      </c>
      <c r="D6457">
        <v>24</v>
      </c>
      <c r="E6457">
        <v>21050.05</v>
      </c>
      <c r="F6457">
        <v>1503.364</v>
      </c>
      <c r="G6457">
        <v>60.676000000000002</v>
      </c>
      <c r="H6457">
        <v>78.537999999999997</v>
      </c>
      <c r="I6457">
        <v>999.05899999999997</v>
      </c>
      <c r="J6457">
        <v>6.2009999999999996</v>
      </c>
      <c r="K6457">
        <v>36.957999999999998</v>
      </c>
      <c r="L6457">
        <v>86.962999999999994</v>
      </c>
      <c r="M6457">
        <v>23761.133000000002</v>
      </c>
      <c r="N6457">
        <v>0</v>
      </c>
      <c r="O6457">
        <v>0</v>
      </c>
      <c r="P6457">
        <v>-23.99</v>
      </c>
      <c r="Q6457">
        <v>184.71100000000001</v>
      </c>
      <c r="R6457">
        <v>23785.123</v>
      </c>
      <c r="S6457">
        <v>23600.412</v>
      </c>
    </row>
    <row r="6458" spans="1:19" x14ac:dyDescent="0.3">
      <c r="A6458">
        <v>2021</v>
      </c>
      <c r="B6458">
        <v>9</v>
      </c>
      <c r="C6458">
        <v>27</v>
      </c>
      <c r="D6458">
        <v>1</v>
      </c>
      <c r="E6458">
        <v>21546.145</v>
      </c>
      <c r="F6458">
        <v>1607.318</v>
      </c>
      <c r="G6458">
        <v>61.588999999999999</v>
      </c>
      <c r="H6458">
        <v>76.835999999999999</v>
      </c>
      <c r="I6458">
        <v>709.25599999999997</v>
      </c>
      <c r="J6458">
        <v>6.0380000000000003</v>
      </c>
      <c r="K6458">
        <v>39.347999999999999</v>
      </c>
      <c r="L6458">
        <v>87.242999999999995</v>
      </c>
      <c r="M6458">
        <v>24072.186000000002</v>
      </c>
      <c r="N6458">
        <v>0</v>
      </c>
      <c r="O6458">
        <v>0</v>
      </c>
      <c r="P6458">
        <v>-20.152000000000001</v>
      </c>
      <c r="Q6458">
        <v>163.09899999999999</v>
      </c>
      <c r="R6458">
        <v>24092.337</v>
      </c>
      <c r="S6458">
        <v>23929.238000000001</v>
      </c>
    </row>
    <row r="6459" spans="1:19" x14ac:dyDescent="0.3">
      <c r="A6459">
        <v>2021</v>
      </c>
      <c r="B6459">
        <v>9</v>
      </c>
      <c r="C6459">
        <v>27</v>
      </c>
      <c r="D6459">
        <v>2</v>
      </c>
      <c r="E6459">
        <v>20807.907999999999</v>
      </c>
      <c r="F6459">
        <v>1681.7429999999999</v>
      </c>
      <c r="G6459">
        <v>59.904000000000003</v>
      </c>
      <c r="H6459">
        <v>74.03</v>
      </c>
      <c r="I6459">
        <v>424.76799999999997</v>
      </c>
      <c r="J6459">
        <v>5.9470000000000001</v>
      </c>
      <c r="K6459">
        <v>35.808</v>
      </c>
      <c r="L6459">
        <v>86.828000000000003</v>
      </c>
      <c r="M6459">
        <v>23117.030999999999</v>
      </c>
      <c r="N6459">
        <v>0</v>
      </c>
      <c r="O6459">
        <v>0</v>
      </c>
      <c r="P6459">
        <v>-14.465999999999999</v>
      </c>
      <c r="Q6459">
        <v>151.56399999999999</v>
      </c>
      <c r="R6459">
        <v>23131.498</v>
      </c>
      <c r="S6459">
        <v>22979.933000000001</v>
      </c>
    </row>
    <row r="6460" spans="1:19" x14ac:dyDescent="0.3">
      <c r="A6460">
        <v>2021</v>
      </c>
      <c r="B6460">
        <v>9</v>
      </c>
      <c r="C6460">
        <v>27</v>
      </c>
      <c r="D6460">
        <v>3</v>
      </c>
      <c r="E6460">
        <v>20365.962</v>
      </c>
      <c r="F6460">
        <v>1700.1110000000001</v>
      </c>
      <c r="G6460">
        <v>58.850999999999999</v>
      </c>
      <c r="H6460">
        <v>72.662000000000006</v>
      </c>
      <c r="I6460">
        <v>241.59299999999999</v>
      </c>
      <c r="J6460">
        <v>5.7679999999999998</v>
      </c>
      <c r="K6460">
        <v>31.396000000000001</v>
      </c>
      <c r="L6460">
        <v>86.59</v>
      </c>
      <c r="M6460">
        <v>22504.081999999999</v>
      </c>
      <c r="N6460">
        <v>0</v>
      </c>
      <c r="O6460">
        <v>0</v>
      </c>
      <c r="P6460">
        <v>-8.4139999999999997</v>
      </c>
      <c r="Q6460">
        <v>147.32599999999999</v>
      </c>
      <c r="R6460">
        <v>22512.495999999999</v>
      </c>
      <c r="S6460">
        <v>22365.17</v>
      </c>
    </row>
    <row r="6461" spans="1:19" x14ac:dyDescent="0.3">
      <c r="A6461">
        <v>2021</v>
      </c>
      <c r="B6461">
        <v>9</v>
      </c>
      <c r="C6461">
        <v>27</v>
      </c>
      <c r="D6461">
        <v>4</v>
      </c>
      <c r="E6461">
        <v>20547.557000000001</v>
      </c>
      <c r="F6461">
        <v>1672.9590000000001</v>
      </c>
      <c r="G6461">
        <v>58.579000000000001</v>
      </c>
      <c r="H6461">
        <v>71.241</v>
      </c>
      <c r="I6461">
        <v>121.383</v>
      </c>
      <c r="J6461">
        <v>4.4950000000000001</v>
      </c>
      <c r="K6461">
        <v>30.216000000000001</v>
      </c>
      <c r="L6461">
        <v>86.688000000000002</v>
      </c>
      <c r="M6461">
        <v>22534.539000000001</v>
      </c>
      <c r="N6461">
        <v>0</v>
      </c>
      <c r="O6461">
        <v>0</v>
      </c>
      <c r="P6461">
        <v>-5.6689999999999996</v>
      </c>
      <c r="Q6461">
        <v>149.27500000000001</v>
      </c>
      <c r="R6461">
        <v>22540.207999999999</v>
      </c>
      <c r="S6461">
        <v>22390.933000000001</v>
      </c>
    </row>
    <row r="6462" spans="1:19" x14ac:dyDescent="0.3">
      <c r="A6462">
        <v>2021</v>
      </c>
      <c r="B6462">
        <v>9</v>
      </c>
      <c r="C6462">
        <v>27</v>
      </c>
      <c r="D6462">
        <v>5</v>
      </c>
      <c r="E6462">
        <v>21549.024000000001</v>
      </c>
      <c r="F6462">
        <v>1506.3689999999999</v>
      </c>
      <c r="G6462">
        <v>59.271999999999998</v>
      </c>
      <c r="H6462">
        <v>70.631</v>
      </c>
      <c r="I6462">
        <v>84.954999999999998</v>
      </c>
      <c r="J6462">
        <v>2.8220000000000001</v>
      </c>
      <c r="K6462">
        <v>13.709</v>
      </c>
      <c r="L6462">
        <v>87.227000000000004</v>
      </c>
      <c r="M6462">
        <v>23314.736000000001</v>
      </c>
      <c r="N6462">
        <v>0</v>
      </c>
      <c r="O6462">
        <v>0</v>
      </c>
      <c r="P6462">
        <v>-6.3710000000000004</v>
      </c>
      <c r="Q6462">
        <v>161.13399999999999</v>
      </c>
      <c r="R6462">
        <v>23321.107</v>
      </c>
      <c r="S6462">
        <v>23159.973999999998</v>
      </c>
    </row>
    <row r="6463" spans="1:19" x14ac:dyDescent="0.3">
      <c r="A6463">
        <v>2021</v>
      </c>
      <c r="B6463">
        <v>9</v>
      </c>
      <c r="C6463">
        <v>27</v>
      </c>
      <c r="D6463">
        <v>6</v>
      </c>
      <c r="E6463">
        <v>23345.74</v>
      </c>
      <c r="F6463">
        <v>1285.527</v>
      </c>
      <c r="G6463">
        <v>61.563000000000002</v>
      </c>
      <c r="H6463">
        <v>70.343000000000004</v>
      </c>
      <c r="I6463">
        <v>149.79499999999999</v>
      </c>
      <c r="J6463">
        <v>3.399</v>
      </c>
      <c r="K6463">
        <v>6.82</v>
      </c>
      <c r="L6463">
        <v>88.218000000000004</v>
      </c>
      <c r="M6463">
        <v>24949.842000000001</v>
      </c>
      <c r="N6463">
        <v>0.51800000000000002</v>
      </c>
      <c r="O6463">
        <v>0</v>
      </c>
      <c r="P6463">
        <v>-1.9990000000000001</v>
      </c>
      <c r="Q6463">
        <v>186.405</v>
      </c>
      <c r="R6463">
        <v>24951.323</v>
      </c>
      <c r="S6463">
        <v>24764.919000000002</v>
      </c>
    </row>
    <row r="6464" spans="1:19" x14ac:dyDescent="0.3">
      <c r="A6464">
        <v>2021</v>
      </c>
      <c r="B6464">
        <v>9</v>
      </c>
      <c r="C6464">
        <v>27</v>
      </c>
      <c r="D6464">
        <v>7</v>
      </c>
      <c r="E6464">
        <v>24793.922999999999</v>
      </c>
      <c r="F6464">
        <v>1165.8720000000001</v>
      </c>
      <c r="G6464">
        <v>64.17</v>
      </c>
      <c r="H6464">
        <v>70.912000000000006</v>
      </c>
      <c r="I6464">
        <v>294.92899999999997</v>
      </c>
      <c r="J6464">
        <v>4.1639999999999997</v>
      </c>
      <c r="K6464">
        <v>15.757</v>
      </c>
      <c r="L6464">
        <v>89.097999999999999</v>
      </c>
      <c r="M6464">
        <v>26434.655999999999</v>
      </c>
      <c r="N6464">
        <v>507.38600000000002</v>
      </c>
      <c r="O6464">
        <v>0</v>
      </c>
      <c r="P6464">
        <v>-0.75800000000000001</v>
      </c>
      <c r="Q6464">
        <v>223.81800000000001</v>
      </c>
      <c r="R6464">
        <v>25928.027999999998</v>
      </c>
      <c r="S6464">
        <v>25704.208999999999</v>
      </c>
    </row>
    <row r="6465" spans="1:19" x14ac:dyDescent="0.3">
      <c r="A6465">
        <v>2021</v>
      </c>
      <c r="B6465">
        <v>9</v>
      </c>
      <c r="C6465">
        <v>27</v>
      </c>
      <c r="D6465">
        <v>8</v>
      </c>
      <c r="E6465">
        <v>26432.734</v>
      </c>
      <c r="F6465">
        <v>1126.7639999999999</v>
      </c>
      <c r="G6465">
        <v>67.040000000000006</v>
      </c>
      <c r="H6465">
        <v>76.777000000000001</v>
      </c>
      <c r="I6465">
        <v>488.18</v>
      </c>
      <c r="J6465">
        <v>4.9000000000000004</v>
      </c>
      <c r="K6465">
        <v>11.375</v>
      </c>
      <c r="L6465">
        <v>90.143000000000001</v>
      </c>
      <c r="M6465">
        <v>28230.874</v>
      </c>
      <c r="N6465">
        <v>2901.1190000000001</v>
      </c>
      <c r="O6465">
        <v>-29.154</v>
      </c>
      <c r="P6465">
        <v>4.1000000000000002E-2</v>
      </c>
      <c r="Q6465">
        <v>272.44299999999998</v>
      </c>
      <c r="R6465">
        <v>25358.867999999999</v>
      </c>
      <c r="S6465">
        <v>25086.424999999999</v>
      </c>
    </row>
    <row r="6466" spans="1:19" x14ac:dyDescent="0.3">
      <c r="A6466">
        <v>2021</v>
      </c>
      <c r="B6466">
        <v>9</v>
      </c>
      <c r="C6466">
        <v>27</v>
      </c>
      <c r="D6466">
        <v>9</v>
      </c>
      <c r="E6466">
        <v>28140.081999999999</v>
      </c>
      <c r="F6466">
        <v>1077.816</v>
      </c>
      <c r="G6466">
        <v>70.216999999999999</v>
      </c>
      <c r="H6466">
        <v>81.034999999999997</v>
      </c>
      <c r="I6466">
        <v>601.69799999999998</v>
      </c>
      <c r="J6466">
        <v>5.4370000000000003</v>
      </c>
      <c r="K6466">
        <v>12.371</v>
      </c>
      <c r="L6466">
        <v>91.739000000000004</v>
      </c>
      <c r="M6466">
        <v>30010.179</v>
      </c>
      <c r="N6466">
        <v>5332.4009999999998</v>
      </c>
      <c r="O6466">
        <v>-72.950999999999993</v>
      </c>
      <c r="P6466">
        <v>1.0940000000000001</v>
      </c>
      <c r="Q6466">
        <v>317.14999999999998</v>
      </c>
      <c r="R6466">
        <v>24749.634999999998</v>
      </c>
      <c r="S6466">
        <v>24432.485000000001</v>
      </c>
    </row>
    <row r="6467" spans="1:19" x14ac:dyDescent="0.3">
      <c r="A6467">
        <v>2021</v>
      </c>
      <c r="B6467">
        <v>9</v>
      </c>
      <c r="C6467">
        <v>27</v>
      </c>
      <c r="D6467">
        <v>10</v>
      </c>
      <c r="E6467">
        <v>29708.242999999999</v>
      </c>
      <c r="F6467">
        <v>1020.477</v>
      </c>
      <c r="G6467">
        <v>73.965000000000003</v>
      </c>
      <c r="H6467">
        <v>85.936000000000007</v>
      </c>
      <c r="I6467">
        <v>568.28399999999999</v>
      </c>
      <c r="J6467">
        <v>5.7370000000000001</v>
      </c>
      <c r="K6467">
        <v>21.602</v>
      </c>
      <c r="L6467">
        <v>92.731999999999999</v>
      </c>
      <c r="M6467">
        <v>31503.010999999999</v>
      </c>
      <c r="N6467">
        <v>7220.8140000000003</v>
      </c>
      <c r="O6467">
        <v>-99.212000000000003</v>
      </c>
      <c r="P6467">
        <v>1.337</v>
      </c>
      <c r="Q6467">
        <v>352.94400000000002</v>
      </c>
      <c r="R6467">
        <v>24380.072</v>
      </c>
      <c r="S6467">
        <v>24027.128000000001</v>
      </c>
    </row>
    <row r="6468" spans="1:19" x14ac:dyDescent="0.3">
      <c r="A6468">
        <v>2021</v>
      </c>
      <c r="B6468">
        <v>9</v>
      </c>
      <c r="C6468">
        <v>27</v>
      </c>
      <c r="D6468">
        <v>11</v>
      </c>
      <c r="E6468">
        <v>30926.7</v>
      </c>
      <c r="F6468">
        <v>974.23299999999995</v>
      </c>
      <c r="G6468">
        <v>77.221000000000004</v>
      </c>
      <c r="H6468">
        <v>91.317999999999998</v>
      </c>
      <c r="I6468">
        <v>483.69600000000003</v>
      </c>
      <c r="J6468">
        <v>5.8719999999999999</v>
      </c>
      <c r="K6468">
        <v>24.195</v>
      </c>
      <c r="L6468">
        <v>93.221000000000004</v>
      </c>
      <c r="M6468">
        <v>32599.235000000001</v>
      </c>
      <c r="N6468">
        <v>8380.9549999999999</v>
      </c>
      <c r="O6468">
        <v>-69.025999999999996</v>
      </c>
      <c r="P6468">
        <v>1.9790000000000001</v>
      </c>
      <c r="Q6468">
        <v>385.54500000000002</v>
      </c>
      <c r="R6468">
        <v>24285.326000000001</v>
      </c>
      <c r="S6468">
        <v>23899.780999999999</v>
      </c>
    </row>
    <row r="6469" spans="1:19" x14ac:dyDescent="0.3">
      <c r="A6469">
        <v>2021</v>
      </c>
      <c r="B6469">
        <v>9</v>
      </c>
      <c r="C6469">
        <v>27</v>
      </c>
      <c r="D6469">
        <v>12</v>
      </c>
      <c r="E6469">
        <v>32119.156999999999</v>
      </c>
      <c r="F6469">
        <v>887.39200000000005</v>
      </c>
      <c r="G6469">
        <v>80.364000000000004</v>
      </c>
      <c r="H6469">
        <v>96.879000000000005</v>
      </c>
      <c r="I6469">
        <v>447.51600000000002</v>
      </c>
      <c r="J6469">
        <v>5.8419999999999996</v>
      </c>
      <c r="K6469">
        <v>14.246</v>
      </c>
      <c r="L6469">
        <v>93.545000000000002</v>
      </c>
      <c r="M6469">
        <v>33664.576999999997</v>
      </c>
      <c r="N6469">
        <v>8895.0660000000007</v>
      </c>
      <c r="O6469">
        <v>-30.081</v>
      </c>
      <c r="P6469">
        <v>4.9820000000000002</v>
      </c>
      <c r="Q6469">
        <v>412.916</v>
      </c>
      <c r="R6469">
        <v>24794.611000000001</v>
      </c>
      <c r="S6469">
        <v>24381.694</v>
      </c>
    </row>
    <row r="6470" spans="1:19" x14ac:dyDescent="0.3">
      <c r="A6470">
        <v>2021</v>
      </c>
      <c r="B6470">
        <v>9</v>
      </c>
      <c r="C6470">
        <v>27</v>
      </c>
      <c r="D6470">
        <v>13</v>
      </c>
      <c r="E6470">
        <v>33446.087</v>
      </c>
      <c r="F6470">
        <v>805.36199999999997</v>
      </c>
      <c r="G6470">
        <v>82.61</v>
      </c>
      <c r="H6470">
        <v>101.39400000000001</v>
      </c>
      <c r="I6470">
        <v>423.50099999999998</v>
      </c>
      <c r="J6470">
        <v>5.7359999999999998</v>
      </c>
      <c r="K6470">
        <v>12.243</v>
      </c>
      <c r="L6470">
        <v>93.831000000000003</v>
      </c>
      <c r="M6470">
        <v>34888.154999999999</v>
      </c>
      <c r="N6470">
        <v>8608.6239999999998</v>
      </c>
      <c r="O6470">
        <v>-14.105</v>
      </c>
      <c r="P6470">
        <v>5.5819999999999999</v>
      </c>
      <c r="Q6470">
        <v>436.54300000000001</v>
      </c>
      <c r="R6470">
        <v>26288.053</v>
      </c>
      <c r="S6470">
        <v>25851.51</v>
      </c>
    </row>
    <row r="6471" spans="1:19" x14ac:dyDescent="0.3">
      <c r="A6471">
        <v>2021</v>
      </c>
      <c r="B6471">
        <v>9</v>
      </c>
      <c r="C6471">
        <v>27</v>
      </c>
      <c r="D6471">
        <v>14</v>
      </c>
      <c r="E6471">
        <v>34537.158000000003</v>
      </c>
      <c r="F6471">
        <v>758.27800000000002</v>
      </c>
      <c r="G6471">
        <v>85.111999999999995</v>
      </c>
      <c r="H6471">
        <v>106.911</v>
      </c>
      <c r="I6471">
        <v>351.24599999999998</v>
      </c>
      <c r="J6471">
        <v>5.0949999999999998</v>
      </c>
      <c r="K6471">
        <v>-4.6180000000000003</v>
      </c>
      <c r="L6471">
        <v>94.046000000000006</v>
      </c>
      <c r="M6471">
        <v>35848.114999999998</v>
      </c>
      <c r="N6471">
        <v>8046.24</v>
      </c>
      <c r="O6471">
        <v>-4.9329999999999998</v>
      </c>
      <c r="P6471">
        <v>3.0750000000000002</v>
      </c>
      <c r="Q6471">
        <v>457.06099999999998</v>
      </c>
      <c r="R6471">
        <v>27803.733</v>
      </c>
      <c r="S6471">
        <v>27346.671999999999</v>
      </c>
    </row>
    <row r="6472" spans="1:19" x14ac:dyDescent="0.3">
      <c r="A6472">
        <v>2021</v>
      </c>
      <c r="B6472">
        <v>9</v>
      </c>
      <c r="C6472">
        <v>27</v>
      </c>
      <c r="D6472">
        <v>15</v>
      </c>
      <c r="E6472">
        <v>35187.423000000003</v>
      </c>
      <c r="F6472">
        <v>739.577</v>
      </c>
      <c r="G6472">
        <v>88.438999999999993</v>
      </c>
      <c r="H6472">
        <v>109.682</v>
      </c>
      <c r="I6472">
        <v>284.096</v>
      </c>
      <c r="J6472">
        <v>4.0839999999999996</v>
      </c>
      <c r="K6472">
        <v>-9.125</v>
      </c>
      <c r="L6472">
        <v>94.174000000000007</v>
      </c>
      <c r="M6472">
        <v>36409.911</v>
      </c>
      <c r="N6472">
        <v>6664.3090000000002</v>
      </c>
      <c r="O6472">
        <v>-3.0870000000000002</v>
      </c>
      <c r="P6472">
        <v>5.4569999999999999</v>
      </c>
      <c r="Q6472">
        <v>470.19900000000001</v>
      </c>
      <c r="R6472">
        <v>29743.231</v>
      </c>
      <c r="S6472">
        <v>29273.031999999999</v>
      </c>
    </row>
    <row r="6473" spans="1:19" x14ac:dyDescent="0.3">
      <c r="A6473">
        <v>2021</v>
      </c>
      <c r="B6473">
        <v>9</v>
      </c>
      <c r="C6473">
        <v>27</v>
      </c>
      <c r="D6473">
        <v>16</v>
      </c>
      <c r="E6473">
        <v>35281.546000000002</v>
      </c>
      <c r="F6473">
        <v>705.43600000000004</v>
      </c>
      <c r="G6473">
        <v>90.228999999999999</v>
      </c>
      <c r="H6473">
        <v>113.57299999999999</v>
      </c>
      <c r="I6473">
        <v>91.177000000000007</v>
      </c>
      <c r="J6473">
        <v>1.821</v>
      </c>
      <c r="K6473">
        <v>-53.183</v>
      </c>
      <c r="L6473">
        <v>94.2</v>
      </c>
      <c r="M6473">
        <v>36234.569000000003</v>
      </c>
      <c r="N6473">
        <v>4597.8890000000001</v>
      </c>
      <c r="O6473">
        <v>4.194</v>
      </c>
      <c r="P6473">
        <v>7.9450000000000003</v>
      </c>
      <c r="Q6473">
        <v>471.57100000000003</v>
      </c>
      <c r="R6473">
        <v>31624.54</v>
      </c>
      <c r="S6473">
        <v>31152.969000000001</v>
      </c>
    </row>
    <row r="6474" spans="1:19" x14ac:dyDescent="0.3">
      <c r="A6474">
        <v>2021</v>
      </c>
      <c r="B6474">
        <v>9</v>
      </c>
      <c r="C6474">
        <v>27</v>
      </c>
      <c r="D6474">
        <v>17</v>
      </c>
      <c r="E6474">
        <v>34525.711000000003</v>
      </c>
      <c r="F6474">
        <v>701.83500000000004</v>
      </c>
      <c r="G6474">
        <v>90.141000000000005</v>
      </c>
      <c r="H6474">
        <v>112.251</v>
      </c>
      <c r="I6474">
        <v>98.588999999999999</v>
      </c>
      <c r="J6474">
        <v>2.069</v>
      </c>
      <c r="K6474">
        <v>-75.781000000000006</v>
      </c>
      <c r="L6474">
        <v>94.081999999999994</v>
      </c>
      <c r="M6474">
        <v>35458.756999999998</v>
      </c>
      <c r="N6474">
        <v>2053.0050000000001</v>
      </c>
      <c r="O6474">
        <v>40.512999999999998</v>
      </c>
      <c r="P6474">
        <v>9.6959999999999997</v>
      </c>
      <c r="Q6474">
        <v>457.065</v>
      </c>
      <c r="R6474">
        <v>33355.542999999998</v>
      </c>
      <c r="S6474">
        <v>32898.478000000003</v>
      </c>
    </row>
    <row r="6475" spans="1:19" x14ac:dyDescent="0.3">
      <c r="A6475">
        <v>2021</v>
      </c>
      <c r="B6475">
        <v>9</v>
      </c>
      <c r="C6475">
        <v>27</v>
      </c>
      <c r="D6475">
        <v>18</v>
      </c>
      <c r="E6475">
        <v>33280.296000000002</v>
      </c>
      <c r="F6475">
        <v>736.18299999999999</v>
      </c>
      <c r="G6475">
        <v>89.412999999999997</v>
      </c>
      <c r="H6475">
        <v>106.217</v>
      </c>
      <c r="I6475">
        <v>124.655</v>
      </c>
      <c r="J6475">
        <v>2.0009999999999999</v>
      </c>
      <c r="K6475">
        <v>-74.766999999999996</v>
      </c>
      <c r="L6475">
        <v>93.852999999999994</v>
      </c>
      <c r="M6475">
        <v>34268.438000000002</v>
      </c>
      <c r="N6475">
        <v>140.035</v>
      </c>
      <c r="O6475">
        <v>80.447999999999993</v>
      </c>
      <c r="P6475">
        <v>0.92800000000000005</v>
      </c>
      <c r="Q6475">
        <v>424.55700000000002</v>
      </c>
      <c r="R6475">
        <v>34047.027000000002</v>
      </c>
      <c r="S6475">
        <v>33622.468999999997</v>
      </c>
    </row>
    <row r="6476" spans="1:19" x14ac:dyDescent="0.3">
      <c r="A6476">
        <v>2021</v>
      </c>
      <c r="B6476">
        <v>9</v>
      </c>
      <c r="C6476">
        <v>27</v>
      </c>
      <c r="D6476">
        <v>19</v>
      </c>
      <c r="E6476">
        <v>33395.326000000001</v>
      </c>
      <c r="F6476">
        <v>769.66300000000001</v>
      </c>
      <c r="G6476">
        <v>86.103999999999999</v>
      </c>
      <c r="H6476">
        <v>100.426</v>
      </c>
      <c r="I6476">
        <v>137.489</v>
      </c>
      <c r="J6476">
        <v>1.8859999999999999</v>
      </c>
      <c r="K6476">
        <v>-77.843999999999994</v>
      </c>
      <c r="L6476">
        <v>93.858999999999995</v>
      </c>
      <c r="M6476">
        <v>34420.805999999997</v>
      </c>
      <c r="N6476">
        <v>0</v>
      </c>
      <c r="O6476">
        <v>78.603999999999999</v>
      </c>
      <c r="P6476">
        <v>5.7210000000000001</v>
      </c>
      <c r="Q6476">
        <v>374.52699999999999</v>
      </c>
      <c r="R6476">
        <v>34336.481</v>
      </c>
      <c r="S6476">
        <v>33961.953999999998</v>
      </c>
    </row>
    <row r="6477" spans="1:19" x14ac:dyDescent="0.3">
      <c r="A6477">
        <v>2021</v>
      </c>
      <c r="B6477">
        <v>9</v>
      </c>
      <c r="C6477">
        <v>27</v>
      </c>
      <c r="D6477">
        <v>20</v>
      </c>
      <c r="E6477">
        <v>32555.508000000002</v>
      </c>
      <c r="F6477">
        <v>829.94600000000003</v>
      </c>
      <c r="G6477">
        <v>84.322000000000003</v>
      </c>
      <c r="H6477">
        <v>98.335999999999999</v>
      </c>
      <c r="I6477">
        <v>165.87</v>
      </c>
      <c r="J6477">
        <v>3.3860000000000001</v>
      </c>
      <c r="K6477">
        <v>-84.135999999999996</v>
      </c>
      <c r="L6477">
        <v>93.709000000000003</v>
      </c>
      <c r="M6477">
        <v>33662.618999999999</v>
      </c>
      <c r="N6477">
        <v>0</v>
      </c>
      <c r="O6477">
        <v>73.262</v>
      </c>
      <c r="P6477">
        <v>7.7169999999999996</v>
      </c>
      <c r="Q6477">
        <v>326.56200000000001</v>
      </c>
      <c r="R6477">
        <v>33581.641000000003</v>
      </c>
      <c r="S6477">
        <v>33255.078000000001</v>
      </c>
    </row>
    <row r="6478" spans="1:19" x14ac:dyDescent="0.3">
      <c r="A6478">
        <v>2021</v>
      </c>
      <c r="B6478">
        <v>9</v>
      </c>
      <c r="C6478">
        <v>27</v>
      </c>
      <c r="D6478">
        <v>21</v>
      </c>
      <c r="E6478">
        <v>30350.248</v>
      </c>
      <c r="F6478">
        <v>908.27200000000005</v>
      </c>
      <c r="G6478">
        <v>80.021000000000001</v>
      </c>
      <c r="H6478">
        <v>93.822999999999993</v>
      </c>
      <c r="I6478">
        <v>599.99599999999998</v>
      </c>
      <c r="J6478">
        <v>6.1710000000000003</v>
      </c>
      <c r="K6478">
        <v>-21.082000000000001</v>
      </c>
      <c r="L6478">
        <v>93.105000000000004</v>
      </c>
      <c r="M6478">
        <v>32030.531999999999</v>
      </c>
      <c r="N6478">
        <v>0</v>
      </c>
      <c r="O6478">
        <v>0</v>
      </c>
      <c r="P6478">
        <v>2.8759999999999999</v>
      </c>
      <c r="Q6478">
        <v>291.55399999999997</v>
      </c>
      <c r="R6478">
        <v>32027.655999999999</v>
      </c>
      <c r="S6478">
        <v>31736.101999999999</v>
      </c>
    </row>
    <row r="6479" spans="1:19" x14ac:dyDescent="0.3">
      <c r="A6479">
        <v>2021</v>
      </c>
      <c r="B6479">
        <v>9</v>
      </c>
      <c r="C6479">
        <v>27</v>
      </c>
      <c r="D6479">
        <v>22</v>
      </c>
      <c r="E6479">
        <v>27571.519</v>
      </c>
      <c r="F6479">
        <v>1057.3130000000001</v>
      </c>
      <c r="G6479">
        <v>74.307000000000002</v>
      </c>
      <c r="H6479">
        <v>88.513999999999996</v>
      </c>
      <c r="I6479">
        <v>669.53200000000004</v>
      </c>
      <c r="J6479">
        <v>5.7759999999999998</v>
      </c>
      <c r="K6479">
        <v>12.904</v>
      </c>
      <c r="L6479">
        <v>91.311000000000007</v>
      </c>
      <c r="M6479">
        <v>29496.87</v>
      </c>
      <c r="N6479">
        <v>0</v>
      </c>
      <c r="O6479">
        <v>0</v>
      </c>
      <c r="P6479">
        <v>-11.648</v>
      </c>
      <c r="Q6479">
        <v>258.15300000000002</v>
      </c>
      <c r="R6479">
        <v>29508.517</v>
      </c>
      <c r="S6479">
        <v>29250.365000000002</v>
      </c>
    </row>
    <row r="6480" spans="1:19" x14ac:dyDescent="0.3">
      <c r="A6480">
        <v>2021</v>
      </c>
      <c r="B6480">
        <v>9</v>
      </c>
      <c r="C6480">
        <v>27</v>
      </c>
      <c r="D6480">
        <v>23</v>
      </c>
      <c r="E6480">
        <v>24670.348999999998</v>
      </c>
      <c r="F6480">
        <v>1220.4829999999999</v>
      </c>
      <c r="G6480">
        <v>67.435000000000002</v>
      </c>
      <c r="H6480">
        <v>83.406000000000006</v>
      </c>
      <c r="I6480">
        <v>1124.624</v>
      </c>
      <c r="J6480">
        <v>6.3360000000000003</v>
      </c>
      <c r="K6480">
        <v>32.101999999999997</v>
      </c>
      <c r="L6480">
        <v>89.1</v>
      </c>
      <c r="M6480">
        <v>27226.400000000001</v>
      </c>
      <c r="N6480">
        <v>0</v>
      </c>
      <c r="O6480">
        <v>0</v>
      </c>
      <c r="P6480">
        <v>-16.803999999999998</v>
      </c>
      <c r="Q6480">
        <v>220.36799999999999</v>
      </c>
      <c r="R6480">
        <v>27243.204000000002</v>
      </c>
      <c r="S6480">
        <v>27022.835999999999</v>
      </c>
    </row>
    <row r="6481" spans="1:19" x14ac:dyDescent="0.3">
      <c r="A6481">
        <v>2021</v>
      </c>
      <c r="B6481">
        <v>9</v>
      </c>
      <c r="C6481">
        <v>27</v>
      </c>
      <c r="D6481">
        <v>24</v>
      </c>
      <c r="E6481">
        <v>22707.053</v>
      </c>
      <c r="F6481">
        <v>1436.7950000000001</v>
      </c>
      <c r="G6481">
        <v>62.186</v>
      </c>
      <c r="H6481">
        <v>79.361999999999995</v>
      </c>
      <c r="I6481">
        <v>999.05899999999997</v>
      </c>
      <c r="J6481">
        <v>6.2009999999999996</v>
      </c>
      <c r="K6481">
        <v>38.299999999999997</v>
      </c>
      <c r="L6481">
        <v>87.927000000000007</v>
      </c>
      <c r="M6481">
        <v>25354.697</v>
      </c>
      <c r="N6481">
        <v>0</v>
      </c>
      <c r="O6481">
        <v>0</v>
      </c>
      <c r="P6481">
        <v>-23.99</v>
      </c>
      <c r="Q6481">
        <v>188.02199999999999</v>
      </c>
      <c r="R6481">
        <v>25378.687999999998</v>
      </c>
      <c r="S6481">
        <v>25190.665000000001</v>
      </c>
    </row>
    <row r="6482" spans="1:19" x14ac:dyDescent="0.3">
      <c r="A6482">
        <v>2021</v>
      </c>
      <c r="B6482">
        <v>9</v>
      </c>
      <c r="C6482">
        <v>28</v>
      </c>
      <c r="D6482">
        <v>1</v>
      </c>
      <c r="E6482">
        <v>21643.468000000001</v>
      </c>
      <c r="F6482">
        <v>1607.318</v>
      </c>
      <c r="G6482">
        <v>60.921999999999997</v>
      </c>
      <c r="H6482">
        <v>77.052000000000007</v>
      </c>
      <c r="I6482">
        <v>709.25599999999997</v>
      </c>
      <c r="J6482">
        <v>6.0380000000000003</v>
      </c>
      <c r="K6482">
        <v>36.859000000000002</v>
      </c>
      <c r="L6482">
        <v>87.316000000000003</v>
      </c>
      <c r="M6482">
        <v>24167.308000000001</v>
      </c>
      <c r="N6482">
        <v>0</v>
      </c>
      <c r="O6482">
        <v>0</v>
      </c>
      <c r="P6482">
        <v>-20.152000000000001</v>
      </c>
      <c r="Q6482">
        <v>173.22200000000001</v>
      </c>
      <c r="R6482">
        <v>24187.458999999999</v>
      </c>
      <c r="S6482">
        <v>24014.237000000001</v>
      </c>
    </row>
    <row r="6483" spans="1:19" x14ac:dyDescent="0.3">
      <c r="A6483">
        <v>2021</v>
      </c>
      <c r="B6483">
        <v>9</v>
      </c>
      <c r="C6483">
        <v>28</v>
      </c>
      <c r="D6483">
        <v>2</v>
      </c>
      <c r="E6483">
        <v>20983.41</v>
      </c>
      <c r="F6483">
        <v>1681.7429999999999</v>
      </c>
      <c r="G6483">
        <v>59.095999999999997</v>
      </c>
      <c r="H6483">
        <v>74.245000000000005</v>
      </c>
      <c r="I6483">
        <v>424.76799999999997</v>
      </c>
      <c r="J6483">
        <v>5.9470000000000001</v>
      </c>
      <c r="K6483">
        <v>32.6</v>
      </c>
      <c r="L6483">
        <v>86.956000000000003</v>
      </c>
      <c r="M6483">
        <v>23289.669000000002</v>
      </c>
      <c r="N6483">
        <v>0</v>
      </c>
      <c r="O6483">
        <v>0</v>
      </c>
      <c r="P6483">
        <v>-14.465999999999999</v>
      </c>
      <c r="Q6483">
        <v>162.072</v>
      </c>
      <c r="R6483">
        <v>23304.134999999998</v>
      </c>
      <c r="S6483">
        <v>23142.062999999998</v>
      </c>
    </row>
    <row r="6484" spans="1:19" x14ac:dyDescent="0.3">
      <c r="A6484">
        <v>2021</v>
      </c>
      <c r="B6484">
        <v>9</v>
      </c>
      <c r="C6484">
        <v>28</v>
      </c>
      <c r="D6484">
        <v>3</v>
      </c>
      <c r="E6484">
        <v>20711.566999999999</v>
      </c>
      <c r="F6484">
        <v>1700.1110000000001</v>
      </c>
      <c r="G6484">
        <v>57.454999999999998</v>
      </c>
      <c r="H6484">
        <v>72.965999999999994</v>
      </c>
      <c r="I6484">
        <v>241.59299999999999</v>
      </c>
      <c r="J6484">
        <v>5.7679999999999998</v>
      </c>
      <c r="K6484">
        <v>28.972999999999999</v>
      </c>
      <c r="L6484">
        <v>86.816999999999993</v>
      </c>
      <c r="M6484">
        <v>22847.794999999998</v>
      </c>
      <c r="N6484">
        <v>0</v>
      </c>
      <c r="O6484">
        <v>0</v>
      </c>
      <c r="P6484">
        <v>-8.4139999999999997</v>
      </c>
      <c r="Q6484">
        <v>156.667</v>
      </c>
      <c r="R6484">
        <v>22856.208999999999</v>
      </c>
      <c r="S6484">
        <v>22699.542000000001</v>
      </c>
    </row>
    <row r="6485" spans="1:19" x14ac:dyDescent="0.3">
      <c r="A6485">
        <v>2021</v>
      </c>
      <c r="B6485">
        <v>9</v>
      </c>
      <c r="C6485">
        <v>28</v>
      </c>
      <c r="D6485">
        <v>4</v>
      </c>
      <c r="E6485">
        <v>20932.444</v>
      </c>
      <c r="F6485">
        <v>1672.9590000000001</v>
      </c>
      <c r="G6485">
        <v>56.911000000000001</v>
      </c>
      <c r="H6485">
        <v>71.513000000000005</v>
      </c>
      <c r="I6485">
        <v>121.383</v>
      </c>
      <c r="J6485">
        <v>4.4950000000000001</v>
      </c>
      <c r="K6485">
        <v>27.882000000000001</v>
      </c>
      <c r="L6485">
        <v>86.936000000000007</v>
      </c>
      <c r="M6485">
        <v>22917.612000000001</v>
      </c>
      <c r="N6485">
        <v>0</v>
      </c>
      <c r="O6485">
        <v>0</v>
      </c>
      <c r="P6485">
        <v>-5.6689999999999996</v>
      </c>
      <c r="Q6485">
        <v>157.22</v>
      </c>
      <c r="R6485">
        <v>22923.280999999999</v>
      </c>
      <c r="S6485">
        <v>22766.061000000002</v>
      </c>
    </row>
    <row r="6486" spans="1:19" x14ac:dyDescent="0.3">
      <c r="A6486">
        <v>2021</v>
      </c>
      <c r="B6486">
        <v>9</v>
      </c>
      <c r="C6486">
        <v>28</v>
      </c>
      <c r="D6486">
        <v>5</v>
      </c>
      <c r="E6486">
        <v>22220.512999999999</v>
      </c>
      <c r="F6486">
        <v>1506.3689999999999</v>
      </c>
      <c r="G6486">
        <v>57.762</v>
      </c>
      <c r="H6486">
        <v>71.03</v>
      </c>
      <c r="I6486">
        <v>84.954999999999998</v>
      </c>
      <c r="J6486">
        <v>2.8220000000000001</v>
      </c>
      <c r="K6486">
        <v>12.756</v>
      </c>
      <c r="L6486">
        <v>87.650999999999996</v>
      </c>
      <c r="M6486">
        <v>23986.095000000001</v>
      </c>
      <c r="N6486">
        <v>0</v>
      </c>
      <c r="O6486">
        <v>0</v>
      </c>
      <c r="P6486">
        <v>-6.3710000000000004</v>
      </c>
      <c r="Q6486">
        <v>167.86199999999999</v>
      </c>
      <c r="R6486">
        <v>23992.466</v>
      </c>
      <c r="S6486">
        <v>23824.603999999999</v>
      </c>
    </row>
    <row r="6487" spans="1:19" x14ac:dyDescent="0.3">
      <c r="A6487">
        <v>2021</v>
      </c>
      <c r="B6487">
        <v>9</v>
      </c>
      <c r="C6487">
        <v>28</v>
      </c>
      <c r="D6487">
        <v>6</v>
      </c>
      <c r="E6487">
        <v>24671.582999999999</v>
      </c>
      <c r="F6487">
        <v>1285.527</v>
      </c>
      <c r="G6487">
        <v>59.825000000000003</v>
      </c>
      <c r="H6487">
        <v>71.076999999999998</v>
      </c>
      <c r="I6487">
        <v>149.79499999999999</v>
      </c>
      <c r="J6487">
        <v>3.399</v>
      </c>
      <c r="K6487">
        <v>6.4939999999999998</v>
      </c>
      <c r="L6487">
        <v>89.137</v>
      </c>
      <c r="M6487">
        <v>26277.011999999999</v>
      </c>
      <c r="N6487">
        <v>0.51800000000000002</v>
      </c>
      <c r="O6487">
        <v>0</v>
      </c>
      <c r="P6487">
        <v>-1.9990000000000001</v>
      </c>
      <c r="Q6487">
        <v>192.059</v>
      </c>
      <c r="R6487">
        <v>26278.492999999999</v>
      </c>
      <c r="S6487">
        <v>26086.434000000001</v>
      </c>
    </row>
    <row r="6488" spans="1:19" x14ac:dyDescent="0.3">
      <c r="A6488">
        <v>2021</v>
      </c>
      <c r="B6488">
        <v>9</v>
      </c>
      <c r="C6488">
        <v>28</v>
      </c>
      <c r="D6488">
        <v>7</v>
      </c>
      <c r="E6488">
        <v>26037.350999999999</v>
      </c>
      <c r="F6488">
        <v>1165.8720000000001</v>
      </c>
      <c r="G6488">
        <v>61.624000000000002</v>
      </c>
      <c r="H6488">
        <v>71.564999999999998</v>
      </c>
      <c r="I6488">
        <v>294.92899999999997</v>
      </c>
      <c r="J6488">
        <v>4.1639999999999997</v>
      </c>
      <c r="K6488">
        <v>14.804</v>
      </c>
      <c r="L6488">
        <v>90.001999999999995</v>
      </c>
      <c r="M6488">
        <v>27678.687000000002</v>
      </c>
      <c r="N6488">
        <v>507.38600000000002</v>
      </c>
      <c r="O6488">
        <v>0</v>
      </c>
      <c r="P6488">
        <v>-0.75800000000000001</v>
      </c>
      <c r="Q6488">
        <v>227.85499999999999</v>
      </c>
      <c r="R6488">
        <v>27172.059000000001</v>
      </c>
      <c r="S6488">
        <v>26944.204000000002</v>
      </c>
    </row>
    <row r="6489" spans="1:19" x14ac:dyDescent="0.3">
      <c r="A6489">
        <v>2021</v>
      </c>
      <c r="B6489">
        <v>9</v>
      </c>
      <c r="C6489">
        <v>28</v>
      </c>
      <c r="D6489">
        <v>8</v>
      </c>
      <c r="E6489">
        <v>27768.786</v>
      </c>
      <c r="F6489">
        <v>1126.7639999999999</v>
      </c>
      <c r="G6489">
        <v>63.09</v>
      </c>
      <c r="H6489">
        <v>77.647999999999996</v>
      </c>
      <c r="I6489">
        <v>488.18</v>
      </c>
      <c r="J6489">
        <v>4.9000000000000004</v>
      </c>
      <c r="K6489">
        <v>10.727</v>
      </c>
      <c r="L6489">
        <v>91.531000000000006</v>
      </c>
      <c r="M6489">
        <v>29568.536</v>
      </c>
      <c r="N6489">
        <v>2901.1190000000001</v>
      </c>
      <c r="O6489">
        <v>-29.154</v>
      </c>
      <c r="P6489">
        <v>4.1000000000000002E-2</v>
      </c>
      <c r="Q6489">
        <v>274.99</v>
      </c>
      <c r="R6489">
        <v>26696.53</v>
      </c>
      <c r="S6489">
        <v>26421.54</v>
      </c>
    </row>
    <row r="6490" spans="1:19" x14ac:dyDescent="0.3">
      <c r="A6490">
        <v>2021</v>
      </c>
      <c r="B6490">
        <v>9</v>
      </c>
      <c r="C6490">
        <v>28</v>
      </c>
      <c r="D6490">
        <v>9</v>
      </c>
      <c r="E6490">
        <v>29481.361000000001</v>
      </c>
      <c r="F6490">
        <v>1077.816</v>
      </c>
      <c r="G6490">
        <v>66.653999999999996</v>
      </c>
      <c r="H6490">
        <v>82.013000000000005</v>
      </c>
      <c r="I6490">
        <v>601.69799999999998</v>
      </c>
      <c r="J6490">
        <v>5.4370000000000003</v>
      </c>
      <c r="K6490">
        <v>11.506</v>
      </c>
      <c r="L6490">
        <v>92.688999999999993</v>
      </c>
      <c r="M6490">
        <v>31352.52</v>
      </c>
      <c r="N6490">
        <v>5332.4009999999998</v>
      </c>
      <c r="O6490">
        <v>-72.950999999999993</v>
      </c>
      <c r="P6490">
        <v>1.0940000000000001</v>
      </c>
      <c r="Q6490">
        <v>320.45699999999999</v>
      </c>
      <c r="R6490">
        <v>26091.974999999999</v>
      </c>
      <c r="S6490">
        <v>25771.519</v>
      </c>
    </row>
    <row r="6491" spans="1:19" x14ac:dyDescent="0.3">
      <c r="A6491">
        <v>2021</v>
      </c>
      <c r="B6491">
        <v>9</v>
      </c>
      <c r="C6491">
        <v>28</v>
      </c>
      <c r="D6491">
        <v>10</v>
      </c>
      <c r="E6491">
        <v>31071.962</v>
      </c>
      <c r="F6491">
        <v>1020.477</v>
      </c>
      <c r="G6491">
        <v>70.674000000000007</v>
      </c>
      <c r="H6491">
        <v>87.099000000000004</v>
      </c>
      <c r="I6491">
        <v>568.28399999999999</v>
      </c>
      <c r="J6491">
        <v>5.7370000000000001</v>
      </c>
      <c r="K6491">
        <v>19.754000000000001</v>
      </c>
      <c r="L6491">
        <v>93.319000000000003</v>
      </c>
      <c r="M6491">
        <v>32866.633000000002</v>
      </c>
      <c r="N6491">
        <v>7220.8140000000003</v>
      </c>
      <c r="O6491">
        <v>-99.212000000000003</v>
      </c>
      <c r="P6491">
        <v>1.337</v>
      </c>
      <c r="Q6491">
        <v>359.10700000000003</v>
      </c>
      <c r="R6491">
        <v>25743.694</v>
      </c>
      <c r="S6491">
        <v>25384.587</v>
      </c>
    </row>
    <row r="6492" spans="1:19" x14ac:dyDescent="0.3">
      <c r="A6492">
        <v>2021</v>
      </c>
      <c r="B6492">
        <v>9</v>
      </c>
      <c r="C6492">
        <v>28</v>
      </c>
      <c r="D6492">
        <v>11</v>
      </c>
      <c r="E6492">
        <v>32360.222000000002</v>
      </c>
      <c r="F6492">
        <v>974.23299999999995</v>
      </c>
      <c r="G6492">
        <v>75.561999999999998</v>
      </c>
      <c r="H6492">
        <v>92.78</v>
      </c>
      <c r="I6492">
        <v>483.69600000000003</v>
      </c>
      <c r="J6492">
        <v>5.8719999999999999</v>
      </c>
      <c r="K6492">
        <v>21.959</v>
      </c>
      <c r="L6492">
        <v>93.646000000000001</v>
      </c>
      <c r="M6492">
        <v>34032.408000000003</v>
      </c>
      <c r="N6492">
        <v>8380.9549999999999</v>
      </c>
      <c r="O6492">
        <v>-69.025999999999996</v>
      </c>
      <c r="P6492">
        <v>1.9790000000000001</v>
      </c>
      <c r="Q6492">
        <v>396.03300000000002</v>
      </c>
      <c r="R6492">
        <v>25718.5</v>
      </c>
      <c r="S6492">
        <v>25322.467000000001</v>
      </c>
    </row>
    <row r="6493" spans="1:19" x14ac:dyDescent="0.3">
      <c r="A6493">
        <v>2021</v>
      </c>
      <c r="B6493">
        <v>9</v>
      </c>
      <c r="C6493">
        <v>28</v>
      </c>
      <c r="D6493">
        <v>12</v>
      </c>
      <c r="E6493">
        <v>33613.959000000003</v>
      </c>
      <c r="F6493">
        <v>887.39200000000005</v>
      </c>
      <c r="G6493">
        <v>81.224000000000004</v>
      </c>
      <c r="H6493">
        <v>98.635000000000005</v>
      </c>
      <c r="I6493">
        <v>447.51600000000002</v>
      </c>
      <c r="J6493">
        <v>5.8419999999999996</v>
      </c>
      <c r="K6493">
        <v>12.898999999999999</v>
      </c>
      <c r="L6493">
        <v>93.885000000000005</v>
      </c>
      <c r="M6493">
        <v>35160.127999999997</v>
      </c>
      <c r="N6493">
        <v>8895.0660000000007</v>
      </c>
      <c r="O6493">
        <v>-30.081</v>
      </c>
      <c r="P6493">
        <v>4.9820000000000002</v>
      </c>
      <c r="Q6493">
        <v>425.83600000000001</v>
      </c>
      <c r="R6493">
        <v>26290.162</v>
      </c>
      <c r="S6493">
        <v>25864.326000000001</v>
      </c>
    </row>
    <row r="6494" spans="1:19" x14ac:dyDescent="0.3">
      <c r="A6494">
        <v>2021</v>
      </c>
      <c r="B6494">
        <v>9</v>
      </c>
      <c r="C6494">
        <v>28</v>
      </c>
      <c r="D6494">
        <v>13</v>
      </c>
      <c r="E6494">
        <v>34799.114999999998</v>
      </c>
      <c r="F6494">
        <v>805.36199999999997</v>
      </c>
      <c r="G6494">
        <v>87.649000000000001</v>
      </c>
      <c r="H6494">
        <v>103.06399999999999</v>
      </c>
      <c r="I6494">
        <v>423.50099999999998</v>
      </c>
      <c r="J6494">
        <v>5.7359999999999998</v>
      </c>
      <c r="K6494">
        <v>11.191000000000001</v>
      </c>
      <c r="L6494">
        <v>94.11</v>
      </c>
      <c r="M6494">
        <v>36242.080000000002</v>
      </c>
      <c r="N6494">
        <v>8608.6239999999998</v>
      </c>
      <c r="O6494">
        <v>-14.105</v>
      </c>
      <c r="P6494">
        <v>5.5819999999999999</v>
      </c>
      <c r="Q6494">
        <v>450.67899999999997</v>
      </c>
      <c r="R6494">
        <v>27641.976999999999</v>
      </c>
      <c r="S6494">
        <v>27191.297999999999</v>
      </c>
    </row>
    <row r="6495" spans="1:19" x14ac:dyDescent="0.3">
      <c r="A6495">
        <v>2021</v>
      </c>
      <c r="B6495">
        <v>9</v>
      </c>
      <c r="C6495">
        <v>28</v>
      </c>
      <c r="D6495">
        <v>14</v>
      </c>
      <c r="E6495">
        <v>35610.256999999998</v>
      </c>
      <c r="F6495">
        <v>758.27800000000002</v>
      </c>
      <c r="G6495">
        <v>92.563999999999993</v>
      </c>
      <c r="H6495">
        <v>108.354</v>
      </c>
      <c r="I6495">
        <v>351.24599999999998</v>
      </c>
      <c r="J6495">
        <v>5.0949999999999998</v>
      </c>
      <c r="K6495">
        <v>-4.6319999999999997</v>
      </c>
      <c r="L6495">
        <v>94.242000000000004</v>
      </c>
      <c r="M6495">
        <v>36922.839</v>
      </c>
      <c r="N6495">
        <v>8046.24</v>
      </c>
      <c r="O6495">
        <v>-4.9329999999999998</v>
      </c>
      <c r="P6495">
        <v>3.0750000000000002</v>
      </c>
      <c r="Q6495">
        <v>471.85300000000001</v>
      </c>
      <c r="R6495">
        <v>28878.456999999999</v>
      </c>
      <c r="S6495">
        <v>28406.603999999999</v>
      </c>
    </row>
    <row r="6496" spans="1:19" x14ac:dyDescent="0.3">
      <c r="A6496">
        <v>2021</v>
      </c>
      <c r="B6496">
        <v>9</v>
      </c>
      <c r="C6496">
        <v>28</v>
      </c>
      <c r="D6496">
        <v>15</v>
      </c>
      <c r="E6496">
        <v>36010.485000000001</v>
      </c>
      <c r="F6496">
        <v>739.577</v>
      </c>
      <c r="G6496">
        <v>96.259</v>
      </c>
      <c r="H6496">
        <v>110.813</v>
      </c>
      <c r="I6496">
        <v>284.096</v>
      </c>
      <c r="J6496">
        <v>4.0839999999999996</v>
      </c>
      <c r="K6496">
        <v>-9.3569999999999993</v>
      </c>
      <c r="L6496">
        <v>94.302000000000007</v>
      </c>
      <c r="M6496">
        <v>37233.999000000003</v>
      </c>
      <c r="N6496">
        <v>6664.3090000000002</v>
      </c>
      <c r="O6496">
        <v>-3.0870000000000002</v>
      </c>
      <c r="P6496">
        <v>5.4569999999999999</v>
      </c>
      <c r="Q6496">
        <v>485.95</v>
      </c>
      <c r="R6496">
        <v>30567.32</v>
      </c>
      <c r="S6496">
        <v>30081.37</v>
      </c>
    </row>
    <row r="6497" spans="1:19" x14ac:dyDescent="0.3">
      <c r="A6497">
        <v>2021</v>
      </c>
      <c r="B6497">
        <v>9</v>
      </c>
      <c r="C6497">
        <v>28</v>
      </c>
      <c r="D6497">
        <v>16</v>
      </c>
      <c r="E6497">
        <v>35864.343999999997</v>
      </c>
      <c r="F6497">
        <v>705.43600000000004</v>
      </c>
      <c r="G6497">
        <v>98.26</v>
      </c>
      <c r="H6497">
        <v>114.377</v>
      </c>
      <c r="I6497">
        <v>91.177000000000007</v>
      </c>
      <c r="J6497">
        <v>1.821</v>
      </c>
      <c r="K6497">
        <v>-56.55</v>
      </c>
      <c r="L6497">
        <v>94.286000000000001</v>
      </c>
      <c r="M6497">
        <v>36814.89</v>
      </c>
      <c r="N6497">
        <v>4597.8890000000001</v>
      </c>
      <c r="O6497">
        <v>4.194</v>
      </c>
      <c r="P6497">
        <v>7.9450000000000003</v>
      </c>
      <c r="Q6497">
        <v>487.69799999999998</v>
      </c>
      <c r="R6497">
        <v>32204.861000000001</v>
      </c>
      <c r="S6497">
        <v>31717.163</v>
      </c>
    </row>
    <row r="6498" spans="1:19" x14ac:dyDescent="0.3">
      <c r="A6498">
        <v>2021</v>
      </c>
      <c r="B6498">
        <v>9</v>
      </c>
      <c r="C6498">
        <v>28</v>
      </c>
      <c r="D6498">
        <v>17</v>
      </c>
      <c r="E6498">
        <v>34626.423000000003</v>
      </c>
      <c r="F6498">
        <v>701.83500000000004</v>
      </c>
      <c r="G6498">
        <v>99.040999999999997</v>
      </c>
      <c r="H6498">
        <v>112.392</v>
      </c>
      <c r="I6498">
        <v>98.588999999999999</v>
      </c>
      <c r="J6498">
        <v>2.069</v>
      </c>
      <c r="K6498">
        <v>-83.417000000000002</v>
      </c>
      <c r="L6498">
        <v>94.094999999999999</v>
      </c>
      <c r="M6498">
        <v>35551.987999999998</v>
      </c>
      <c r="N6498">
        <v>2053.0050000000001</v>
      </c>
      <c r="O6498">
        <v>40.512999999999998</v>
      </c>
      <c r="P6498">
        <v>9.6959999999999997</v>
      </c>
      <c r="Q6498">
        <v>475.06</v>
      </c>
      <c r="R6498">
        <v>33448.773999999998</v>
      </c>
      <c r="S6498">
        <v>32973.714</v>
      </c>
    </row>
    <row r="6499" spans="1:19" x14ac:dyDescent="0.3">
      <c r="A6499">
        <v>2021</v>
      </c>
      <c r="B6499">
        <v>9</v>
      </c>
      <c r="C6499">
        <v>28</v>
      </c>
      <c r="D6499">
        <v>18</v>
      </c>
      <c r="E6499">
        <v>33242.324999999997</v>
      </c>
      <c r="F6499">
        <v>736.18299999999999</v>
      </c>
      <c r="G6499">
        <v>98.049000000000007</v>
      </c>
      <c r="H6499">
        <v>106.102</v>
      </c>
      <c r="I6499">
        <v>124.655</v>
      </c>
      <c r="J6499">
        <v>2.0009999999999999</v>
      </c>
      <c r="K6499">
        <v>-82.843999999999994</v>
      </c>
      <c r="L6499">
        <v>93.831000000000003</v>
      </c>
      <c r="M6499">
        <v>34222.252999999997</v>
      </c>
      <c r="N6499">
        <v>140.035</v>
      </c>
      <c r="O6499">
        <v>80.447999999999993</v>
      </c>
      <c r="P6499">
        <v>0.92800000000000005</v>
      </c>
      <c r="Q6499">
        <v>437.53100000000001</v>
      </c>
      <c r="R6499">
        <v>34000.841</v>
      </c>
      <c r="S6499">
        <v>33563.311000000002</v>
      </c>
    </row>
    <row r="6500" spans="1:19" x14ac:dyDescent="0.3">
      <c r="A6500">
        <v>2021</v>
      </c>
      <c r="B6500">
        <v>9</v>
      </c>
      <c r="C6500">
        <v>28</v>
      </c>
      <c r="D6500">
        <v>19</v>
      </c>
      <c r="E6500">
        <v>33589.811999999998</v>
      </c>
      <c r="F6500">
        <v>769.66300000000001</v>
      </c>
      <c r="G6500">
        <v>93.617000000000004</v>
      </c>
      <c r="H6500">
        <v>100.649</v>
      </c>
      <c r="I6500">
        <v>137.489</v>
      </c>
      <c r="J6500">
        <v>1.8859999999999999</v>
      </c>
      <c r="K6500">
        <v>-84.463999999999999</v>
      </c>
      <c r="L6500">
        <v>93.894000000000005</v>
      </c>
      <c r="M6500">
        <v>34608.928999999996</v>
      </c>
      <c r="N6500">
        <v>0</v>
      </c>
      <c r="O6500">
        <v>78.603999999999999</v>
      </c>
      <c r="P6500">
        <v>5.7210000000000001</v>
      </c>
      <c r="Q6500">
        <v>381.18200000000002</v>
      </c>
      <c r="R6500">
        <v>34524.603999999999</v>
      </c>
      <c r="S6500">
        <v>34143.421999999999</v>
      </c>
    </row>
    <row r="6501" spans="1:19" x14ac:dyDescent="0.3">
      <c r="A6501">
        <v>2021</v>
      </c>
      <c r="B6501">
        <v>9</v>
      </c>
      <c r="C6501">
        <v>28</v>
      </c>
      <c r="D6501">
        <v>20</v>
      </c>
      <c r="E6501">
        <v>32719.25</v>
      </c>
      <c r="F6501">
        <v>829.94600000000003</v>
      </c>
      <c r="G6501">
        <v>90.254999999999995</v>
      </c>
      <c r="H6501">
        <v>98.542000000000002</v>
      </c>
      <c r="I6501">
        <v>165.87</v>
      </c>
      <c r="J6501">
        <v>3.3860000000000001</v>
      </c>
      <c r="K6501">
        <v>-86.983999999999995</v>
      </c>
      <c r="L6501">
        <v>93.741</v>
      </c>
      <c r="M6501">
        <v>33823.750999999997</v>
      </c>
      <c r="N6501">
        <v>0</v>
      </c>
      <c r="O6501">
        <v>73.262</v>
      </c>
      <c r="P6501">
        <v>7.7169999999999996</v>
      </c>
      <c r="Q6501">
        <v>332.90800000000002</v>
      </c>
      <c r="R6501">
        <v>33742.771999999997</v>
      </c>
      <c r="S6501">
        <v>33409.864000000001</v>
      </c>
    </row>
    <row r="6502" spans="1:19" x14ac:dyDescent="0.3">
      <c r="A6502">
        <v>2021</v>
      </c>
      <c r="B6502">
        <v>9</v>
      </c>
      <c r="C6502">
        <v>28</v>
      </c>
      <c r="D6502">
        <v>21</v>
      </c>
      <c r="E6502">
        <v>30472.510999999999</v>
      </c>
      <c r="F6502">
        <v>908.27200000000005</v>
      </c>
      <c r="G6502">
        <v>84.093999999999994</v>
      </c>
      <c r="H6502">
        <v>93.962000000000003</v>
      </c>
      <c r="I6502">
        <v>599.99599999999998</v>
      </c>
      <c r="J6502">
        <v>6.1710000000000003</v>
      </c>
      <c r="K6502">
        <v>-21.388000000000002</v>
      </c>
      <c r="L6502">
        <v>93.144999999999996</v>
      </c>
      <c r="M6502">
        <v>32152.669000000002</v>
      </c>
      <c r="N6502">
        <v>0</v>
      </c>
      <c r="O6502">
        <v>0</v>
      </c>
      <c r="P6502">
        <v>2.8759999999999999</v>
      </c>
      <c r="Q6502">
        <v>298.54700000000003</v>
      </c>
      <c r="R6502">
        <v>32149.793000000001</v>
      </c>
      <c r="S6502">
        <v>31851.245999999999</v>
      </c>
    </row>
    <row r="6503" spans="1:19" x14ac:dyDescent="0.3">
      <c r="A6503">
        <v>2021</v>
      </c>
      <c r="B6503">
        <v>9</v>
      </c>
      <c r="C6503">
        <v>28</v>
      </c>
      <c r="D6503">
        <v>22</v>
      </c>
      <c r="E6503">
        <v>27781.657999999999</v>
      </c>
      <c r="F6503">
        <v>1057.3130000000001</v>
      </c>
      <c r="G6503">
        <v>77.826999999999998</v>
      </c>
      <c r="H6503">
        <v>88.766999999999996</v>
      </c>
      <c r="I6503">
        <v>669.53200000000004</v>
      </c>
      <c r="J6503">
        <v>5.7759999999999998</v>
      </c>
      <c r="K6503">
        <v>13.234999999999999</v>
      </c>
      <c r="L6503">
        <v>91.494</v>
      </c>
      <c r="M6503">
        <v>29707.775000000001</v>
      </c>
      <c r="N6503">
        <v>0</v>
      </c>
      <c r="O6503">
        <v>0</v>
      </c>
      <c r="P6503">
        <v>-11.648</v>
      </c>
      <c r="Q6503">
        <v>265.01600000000002</v>
      </c>
      <c r="R6503">
        <v>29719.421999999999</v>
      </c>
      <c r="S6503">
        <v>29454.406999999999</v>
      </c>
    </row>
    <row r="6504" spans="1:19" x14ac:dyDescent="0.3">
      <c r="A6504">
        <v>2021</v>
      </c>
      <c r="B6504">
        <v>9</v>
      </c>
      <c r="C6504">
        <v>28</v>
      </c>
      <c r="D6504">
        <v>23</v>
      </c>
      <c r="E6504">
        <v>24970.981</v>
      </c>
      <c r="F6504">
        <v>1220.4829999999999</v>
      </c>
      <c r="G6504">
        <v>71.340999999999994</v>
      </c>
      <c r="H6504">
        <v>83.741</v>
      </c>
      <c r="I6504">
        <v>1124.624</v>
      </c>
      <c r="J6504">
        <v>6.3360000000000003</v>
      </c>
      <c r="K6504">
        <v>32.909999999999997</v>
      </c>
      <c r="L6504">
        <v>89.287999999999997</v>
      </c>
      <c r="M6504">
        <v>27528.363000000001</v>
      </c>
      <c r="N6504">
        <v>0</v>
      </c>
      <c r="O6504">
        <v>0</v>
      </c>
      <c r="P6504">
        <v>-16.803999999999998</v>
      </c>
      <c r="Q6504">
        <v>226.09399999999999</v>
      </c>
      <c r="R6504">
        <v>27545.166000000001</v>
      </c>
      <c r="S6504">
        <v>27319.073</v>
      </c>
    </row>
    <row r="6505" spans="1:19" x14ac:dyDescent="0.3">
      <c r="A6505">
        <v>2021</v>
      </c>
      <c r="B6505">
        <v>9</v>
      </c>
      <c r="C6505">
        <v>28</v>
      </c>
      <c r="D6505">
        <v>24</v>
      </c>
      <c r="E6505">
        <v>23067.401000000002</v>
      </c>
      <c r="F6505">
        <v>1436.7950000000001</v>
      </c>
      <c r="G6505">
        <v>64.688000000000002</v>
      </c>
      <c r="H6505">
        <v>79.716999999999999</v>
      </c>
      <c r="I6505">
        <v>999.05899999999997</v>
      </c>
      <c r="J6505">
        <v>6.2009999999999996</v>
      </c>
      <c r="K6505">
        <v>38.828000000000003</v>
      </c>
      <c r="L6505">
        <v>88.144999999999996</v>
      </c>
      <c r="M6505">
        <v>25716.146000000001</v>
      </c>
      <c r="N6505">
        <v>0</v>
      </c>
      <c r="O6505">
        <v>0</v>
      </c>
      <c r="P6505">
        <v>-23.99</v>
      </c>
      <c r="Q6505">
        <v>193.01499999999999</v>
      </c>
      <c r="R6505">
        <v>25740.135999999999</v>
      </c>
      <c r="S6505">
        <v>25547.120999999999</v>
      </c>
    </row>
    <row r="6506" spans="1:19" x14ac:dyDescent="0.3">
      <c r="A6506">
        <v>2021</v>
      </c>
      <c r="B6506">
        <v>9</v>
      </c>
      <c r="C6506">
        <v>29</v>
      </c>
      <c r="D6506">
        <v>1</v>
      </c>
      <c r="E6506">
        <v>22147.245999999999</v>
      </c>
      <c r="F6506">
        <v>1607.318</v>
      </c>
      <c r="G6506">
        <v>63.414999999999999</v>
      </c>
      <c r="H6506">
        <v>77.375</v>
      </c>
      <c r="I6506">
        <v>709.25599999999997</v>
      </c>
      <c r="J6506">
        <v>6.0380000000000003</v>
      </c>
      <c r="K6506">
        <v>37.640999999999998</v>
      </c>
      <c r="L6506">
        <v>87.605000000000004</v>
      </c>
      <c r="M6506">
        <v>24672.478999999999</v>
      </c>
      <c r="N6506">
        <v>0</v>
      </c>
      <c r="O6506">
        <v>0</v>
      </c>
      <c r="P6506">
        <v>-20.152000000000001</v>
      </c>
      <c r="Q6506">
        <v>172.26599999999999</v>
      </c>
      <c r="R6506">
        <v>24692.631000000001</v>
      </c>
      <c r="S6506">
        <v>24520.365000000002</v>
      </c>
    </row>
    <row r="6507" spans="1:19" x14ac:dyDescent="0.3">
      <c r="A6507">
        <v>2021</v>
      </c>
      <c r="B6507">
        <v>9</v>
      </c>
      <c r="C6507">
        <v>29</v>
      </c>
      <c r="D6507">
        <v>2</v>
      </c>
      <c r="E6507">
        <v>21178.967000000001</v>
      </c>
      <c r="F6507">
        <v>1681.7429999999999</v>
      </c>
      <c r="G6507">
        <v>61.554000000000002</v>
      </c>
      <c r="H6507">
        <v>74.322999999999993</v>
      </c>
      <c r="I6507">
        <v>424.76799999999997</v>
      </c>
      <c r="J6507">
        <v>5.9470000000000001</v>
      </c>
      <c r="K6507">
        <v>33.406999999999996</v>
      </c>
      <c r="L6507">
        <v>87.046000000000006</v>
      </c>
      <c r="M6507">
        <v>23486.202000000001</v>
      </c>
      <c r="N6507">
        <v>0</v>
      </c>
      <c r="O6507">
        <v>0</v>
      </c>
      <c r="P6507">
        <v>-14.465999999999999</v>
      </c>
      <c r="Q6507">
        <v>161.29900000000001</v>
      </c>
      <c r="R6507">
        <v>23500.668000000001</v>
      </c>
      <c r="S6507">
        <v>23339.37</v>
      </c>
    </row>
    <row r="6508" spans="1:19" x14ac:dyDescent="0.3">
      <c r="A6508">
        <v>2021</v>
      </c>
      <c r="B6508">
        <v>9</v>
      </c>
      <c r="C6508">
        <v>29</v>
      </c>
      <c r="D6508">
        <v>3</v>
      </c>
      <c r="E6508">
        <v>20754.022000000001</v>
      </c>
      <c r="F6508">
        <v>1700.1110000000001</v>
      </c>
      <c r="G6508">
        <v>59.939</v>
      </c>
      <c r="H6508">
        <v>72.95</v>
      </c>
      <c r="I6508">
        <v>241.59299999999999</v>
      </c>
      <c r="J6508">
        <v>5.7679999999999998</v>
      </c>
      <c r="K6508">
        <v>29.617000000000001</v>
      </c>
      <c r="L6508">
        <v>86.811000000000007</v>
      </c>
      <c r="M6508">
        <v>22890.870999999999</v>
      </c>
      <c r="N6508">
        <v>0</v>
      </c>
      <c r="O6508">
        <v>0</v>
      </c>
      <c r="P6508">
        <v>-8.4139999999999997</v>
      </c>
      <c r="Q6508">
        <v>155.98699999999999</v>
      </c>
      <c r="R6508">
        <v>22899.285</v>
      </c>
      <c r="S6508">
        <v>22743.297999999999</v>
      </c>
    </row>
    <row r="6509" spans="1:19" x14ac:dyDescent="0.3">
      <c r="A6509">
        <v>2021</v>
      </c>
      <c r="B6509">
        <v>9</v>
      </c>
      <c r="C6509">
        <v>29</v>
      </c>
      <c r="D6509">
        <v>4</v>
      </c>
      <c r="E6509">
        <v>20994.453000000001</v>
      </c>
      <c r="F6509">
        <v>1672.9590000000001</v>
      </c>
      <c r="G6509">
        <v>59.597000000000001</v>
      </c>
      <c r="H6509">
        <v>71.533000000000001</v>
      </c>
      <c r="I6509">
        <v>121.383</v>
      </c>
      <c r="J6509">
        <v>4.4950000000000001</v>
      </c>
      <c r="K6509">
        <v>28.326000000000001</v>
      </c>
      <c r="L6509">
        <v>86.94</v>
      </c>
      <c r="M6509">
        <v>22980.089</v>
      </c>
      <c r="N6509">
        <v>0</v>
      </c>
      <c r="O6509">
        <v>0</v>
      </c>
      <c r="P6509">
        <v>-5.6689999999999996</v>
      </c>
      <c r="Q6509">
        <v>156.52000000000001</v>
      </c>
      <c r="R6509">
        <v>22985.758000000002</v>
      </c>
      <c r="S6509">
        <v>22829.238000000001</v>
      </c>
    </row>
    <row r="6510" spans="1:19" x14ac:dyDescent="0.3">
      <c r="A6510">
        <v>2021</v>
      </c>
      <c r="B6510">
        <v>9</v>
      </c>
      <c r="C6510">
        <v>29</v>
      </c>
      <c r="D6510">
        <v>5</v>
      </c>
      <c r="E6510">
        <v>22261.414000000001</v>
      </c>
      <c r="F6510">
        <v>1506.3689999999999</v>
      </c>
      <c r="G6510">
        <v>60.210999999999999</v>
      </c>
      <c r="H6510">
        <v>71.040000000000006</v>
      </c>
      <c r="I6510">
        <v>84.954999999999998</v>
      </c>
      <c r="J6510">
        <v>2.8220000000000001</v>
      </c>
      <c r="K6510">
        <v>12.773999999999999</v>
      </c>
      <c r="L6510">
        <v>87.671999999999997</v>
      </c>
      <c r="M6510">
        <v>24027.045999999998</v>
      </c>
      <c r="N6510">
        <v>0</v>
      </c>
      <c r="O6510">
        <v>0</v>
      </c>
      <c r="P6510">
        <v>-6.3710000000000004</v>
      </c>
      <c r="Q6510">
        <v>167.577</v>
      </c>
      <c r="R6510">
        <v>24033.417000000001</v>
      </c>
      <c r="S6510">
        <v>23865.84</v>
      </c>
    </row>
    <row r="6511" spans="1:19" x14ac:dyDescent="0.3">
      <c r="A6511">
        <v>2021</v>
      </c>
      <c r="B6511">
        <v>9</v>
      </c>
      <c r="C6511">
        <v>29</v>
      </c>
      <c r="D6511">
        <v>6</v>
      </c>
      <c r="E6511">
        <v>24419.413</v>
      </c>
      <c r="F6511">
        <v>1285.527</v>
      </c>
      <c r="G6511">
        <v>62.493000000000002</v>
      </c>
      <c r="H6511">
        <v>70.944000000000003</v>
      </c>
      <c r="I6511">
        <v>149.79499999999999</v>
      </c>
      <c r="J6511">
        <v>3.399</v>
      </c>
      <c r="K6511">
        <v>6.34</v>
      </c>
      <c r="L6511">
        <v>88.986000000000004</v>
      </c>
      <c r="M6511">
        <v>26024.403999999999</v>
      </c>
      <c r="N6511">
        <v>0.51800000000000002</v>
      </c>
      <c r="O6511">
        <v>0</v>
      </c>
      <c r="P6511">
        <v>-1.9990000000000001</v>
      </c>
      <c r="Q6511">
        <v>191.416</v>
      </c>
      <c r="R6511">
        <v>26025.884999999998</v>
      </c>
      <c r="S6511">
        <v>25834.469000000001</v>
      </c>
    </row>
    <row r="6512" spans="1:19" x14ac:dyDescent="0.3">
      <c r="A6512">
        <v>2021</v>
      </c>
      <c r="B6512">
        <v>9</v>
      </c>
      <c r="C6512">
        <v>29</v>
      </c>
      <c r="D6512">
        <v>7</v>
      </c>
      <c r="E6512">
        <v>26013.128000000001</v>
      </c>
      <c r="F6512">
        <v>1165.8720000000001</v>
      </c>
      <c r="G6512">
        <v>65.75</v>
      </c>
      <c r="H6512">
        <v>71.56</v>
      </c>
      <c r="I6512">
        <v>294.92899999999997</v>
      </c>
      <c r="J6512">
        <v>4.1639999999999997</v>
      </c>
      <c r="K6512">
        <v>15.028</v>
      </c>
      <c r="L6512">
        <v>89.998999999999995</v>
      </c>
      <c r="M6512">
        <v>27654.68</v>
      </c>
      <c r="N6512">
        <v>507.38600000000002</v>
      </c>
      <c r="O6512">
        <v>0</v>
      </c>
      <c r="P6512">
        <v>-0.75800000000000001</v>
      </c>
      <c r="Q6512">
        <v>226.91900000000001</v>
      </c>
      <c r="R6512">
        <v>27148.052</v>
      </c>
      <c r="S6512">
        <v>26921.133000000002</v>
      </c>
    </row>
    <row r="6513" spans="1:19" x14ac:dyDescent="0.3">
      <c r="A6513">
        <v>2021</v>
      </c>
      <c r="B6513">
        <v>9</v>
      </c>
      <c r="C6513">
        <v>29</v>
      </c>
      <c r="D6513">
        <v>8</v>
      </c>
      <c r="E6513">
        <v>27947.448</v>
      </c>
      <c r="F6513">
        <v>1126.7639999999999</v>
      </c>
      <c r="G6513">
        <v>68.197999999999993</v>
      </c>
      <c r="H6513">
        <v>77.777000000000001</v>
      </c>
      <c r="I6513">
        <v>488.18</v>
      </c>
      <c r="J6513">
        <v>4.9000000000000004</v>
      </c>
      <c r="K6513">
        <v>10.667999999999999</v>
      </c>
      <c r="L6513">
        <v>91.771000000000001</v>
      </c>
      <c r="M6513">
        <v>29747.507000000001</v>
      </c>
      <c r="N6513">
        <v>2901.1190000000001</v>
      </c>
      <c r="O6513">
        <v>-29.154</v>
      </c>
      <c r="P6513">
        <v>4.1000000000000002E-2</v>
      </c>
      <c r="Q6513">
        <v>271.827</v>
      </c>
      <c r="R6513">
        <v>26875.501</v>
      </c>
      <c r="S6513">
        <v>26603.674999999999</v>
      </c>
    </row>
    <row r="6514" spans="1:19" x14ac:dyDescent="0.3">
      <c r="A6514">
        <v>2021</v>
      </c>
      <c r="B6514">
        <v>9</v>
      </c>
      <c r="C6514">
        <v>29</v>
      </c>
      <c r="D6514">
        <v>9</v>
      </c>
      <c r="E6514">
        <v>29704.466</v>
      </c>
      <c r="F6514">
        <v>1077.816</v>
      </c>
      <c r="G6514">
        <v>71.849999999999994</v>
      </c>
      <c r="H6514">
        <v>82.206000000000003</v>
      </c>
      <c r="I6514">
        <v>601.69799999999998</v>
      </c>
      <c r="J6514">
        <v>5.4370000000000003</v>
      </c>
      <c r="K6514">
        <v>11.34</v>
      </c>
      <c r="L6514">
        <v>92.855000000000004</v>
      </c>
      <c r="M6514">
        <v>31575.819</v>
      </c>
      <c r="N6514">
        <v>5332.4009999999998</v>
      </c>
      <c r="O6514">
        <v>-72.950999999999993</v>
      </c>
      <c r="P6514">
        <v>1.0940000000000001</v>
      </c>
      <c r="Q6514">
        <v>312.98700000000002</v>
      </c>
      <c r="R6514">
        <v>26315.274000000001</v>
      </c>
      <c r="S6514">
        <v>26002.287</v>
      </c>
    </row>
    <row r="6515" spans="1:19" x14ac:dyDescent="0.3">
      <c r="A6515">
        <v>2021</v>
      </c>
      <c r="B6515">
        <v>9</v>
      </c>
      <c r="C6515">
        <v>29</v>
      </c>
      <c r="D6515">
        <v>10</v>
      </c>
      <c r="E6515">
        <v>31497.050999999999</v>
      </c>
      <c r="F6515">
        <v>1020.477</v>
      </c>
      <c r="G6515">
        <v>75.87</v>
      </c>
      <c r="H6515">
        <v>87.456999999999994</v>
      </c>
      <c r="I6515">
        <v>568.28399999999999</v>
      </c>
      <c r="J6515">
        <v>5.7370000000000001</v>
      </c>
      <c r="K6515">
        <v>19.718</v>
      </c>
      <c r="L6515">
        <v>93.451999999999998</v>
      </c>
      <c r="M6515">
        <v>33292.175999999999</v>
      </c>
      <c r="N6515">
        <v>7220.8140000000003</v>
      </c>
      <c r="O6515">
        <v>-99.212000000000003</v>
      </c>
      <c r="P6515">
        <v>1.337</v>
      </c>
      <c r="Q6515">
        <v>346.46800000000002</v>
      </c>
      <c r="R6515">
        <v>26169.238000000001</v>
      </c>
      <c r="S6515">
        <v>25822.769</v>
      </c>
    </row>
    <row r="6516" spans="1:19" x14ac:dyDescent="0.3">
      <c r="A6516">
        <v>2021</v>
      </c>
      <c r="B6516">
        <v>9</v>
      </c>
      <c r="C6516">
        <v>29</v>
      </c>
      <c r="D6516">
        <v>11</v>
      </c>
      <c r="E6516">
        <v>33038.620999999999</v>
      </c>
      <c r="F6516">
        <v>974.23299999999995</v>
      </c>
      <c r="G6516">
        <v>79.846000000000004</v>
      </c>
      <c r="H6516">
        <v>93.421000000000006</v>
      </c>
      <c r="I6516">
        <v>483.69600000000003</v>
      </c>
      <c r="J6516">
        <v>5.8719999999999999</v>
      </c>
      <c r="K6516">
        <v>21.815000000000001</v>
      </c>
      <c r="L6516">
        <v>93.792000000000002</v>
      </c>
      <c r="M6516">
        <v>34711.449999999997</v>
      </c>
      <c r="N6516">
        <v>8380.9549999999999</v>
      </c>
      <c r="O6516">
        <v>-69.025999999999996</v>
      </c>
      <c r="P6516">
        <v>1.9790000000000001</v>
      </c>
      <c r="Q6516">
        <v>378.05599999999998</v>
      </c>
      <c r="R6516">
        <v>26397.542000000001</v>
      </c>
      <c r="S6516">
        <v>26019.486000000001</v>
      </c>
    </row>
    <row r="6517" spans="1:19" x14ac:dyDescent="0.3">
      <c r="A6517">
        <v>2021</v>
      </c>
      <c r="B6517">
        <v>9</v>
      </c>
      <c r="C6517">
        <v>29</v>
      </c>
      <c r="D6517">
        <v>12</v>
      </c>
      <c r="E6517">
        <v>34411.870000000003</v>
      </c>
      <c r="F6517">
        <v>887.39200000000005</v>
      </c>
      <c r="G6517">
        <v>84.382999999999996</v>
      </c>
      <c r="H6517">
        <v>99.373000000000005</v>
      </c>
      <c r="I6517">
        <v>447.51600000000002</v>
      </c>
      <c r="J6517">
        <v>5.8419999999999996</v>
      </c>
      <c r="K6517">
        <v>12.621</v>
      </c>
      <c r="L6517">
        <v>94.031000000000006</v>
      </c>
      <c r="M6517">
        <v>35958.644</v>
      </c>
      <c r="N6517">
        <v>8895.0660000000007</v>
      </c>
      <c r="O6517">
        <v>-30.081</v>
      </c>
      <c r="P6517">
        <v>4.9820000000000002</v>
      </c>
      <c r="Q6517">
        <v>402.91399999999999</v>
      </c>
      <c r="R6517">
        <v>27088.678</v>
      </c>
      <c r="S6517">
        <v>26685.763999999999</v>
      </c>
    </row>
    <row r="6518" spans="1:19" x14ac:dyDescent="0.3">
      <c r="A6518">
        <v>2021</v>
      </c>
      <c r="B6518">
        <v>9</v>
      </c>
      <c r="C6518">
        <v>29</v>
      </c>
      <c r="D6518">
        <v>13</v>
      </c>
      <c r="E6518">
        <v>35919.247000000003</v>
      </c>
      <c r="F6518">
        <v>805.36199999999997</v>
      </c>
      <c r="G6518">
        <v>90.001000000000005</v>
      </c>
      <c r="H6518">
        <v>104.21599999999999</v>
      </c>
      <c r="I6518">
        <v>423.50099999999998</v>
      </c>
      <c r="J6518">
        <v>5.7359999999999998</v>
      </c>
      <c r="K6518">
        <v>11.147</v>
      </c>
      <c r="L6518">
        <v>94.284999999999997</v>
      </c>
      <c r="M6518">
        <v>37363.493000000002</v>
      </c>
      <c r="N6518">
        <v>8608.6239999999998</v>
      </c>
      <c r="O6518">
        <v>-14.105</v>
      </c>
      <c r="P6518">
        <v>5.5819999999999999</v>
      </c>
      <c r="Q6518">
        <v>424.31700000000001</v>
      </c>
      <c r="R6518">
        <v>28763.391</v>
      </c>
      <c r="S6518">
        <v>28339.074000000001</v>
      </c>
    </row>
    <row r="6519" spans="1:19" x14ac:dyDescent="0.3">
      <c r="A6519">
        <v>2021</v>
      </c>
      <c r="B6519">
        <v>9</v>
      </c>
      <c r="C6519">
        <v>29</v>
      </c>
      <c r="D6519">
        <v>14</v>
      </c>
      <c r="E6519">
        <v>37110.953999999998</v>
      </c>
      <c r="F6519">
        <v>758.27800000000002</v>
      </c>
      <c r="G6519">
        <v>94.363</v>
      </c>
      <c r="H6519">
        <v>110.111</v>
      </c>
      <c r="I6519">
        <v>351.24599999999998</v>
      </c>
      <c r="J6519">
        <v>5.0949999999999998</v>
      </c>
      <c r="K6519">
        <v>-5.351</v>
      </c>
      <c r="L6519">
        <v>94.45</v>
      </c>
      <c r="M6519">
        <v>38424.781999999999</v>
      </c>
      <c r="N6519">
        <v>8046.24</v>
      </c>
      <c r="O6519">
        <v>-4.9329999999999998</v>
      </c>
      <c r="P6519">
        <v>3.0750000000000002</v>
      </c>
      <c r="Q6519">
        <v>443.072</v>
      </c>
      <c r="R6519">
        <v>30380.401000000002</v>
      </c>
      <c r="S6519">
        <v>29937.329000000002</v>
      </c>
    </row>
    <row r="6520" spans="1:19" x14ac:dyDescent="0.3">
      <c r="A6520">
        <v>2021</v>
      </c>
      <c r="B6520">
        <v>9</v>
      </c>
      <c r="C6520">
        <v>29</v>
      </c>
      <c r="D6520">
        <v>15</v>
      </c>
      <c r="E6520">
        <v>37771.868000000002</v>
      </c>
      <c r="F6520">
        <v>739.577</v>
      </c>
      <c r="G6520">
        <v>98.778000000000006</v>
      </c>
      <c r="H6520">
        <v>112.97799999999999</v>
      </c>
      <c r="I6520">
        <v>284.096</v>
      </c>
      <c r="J6520">
        <v>4.0839999999999996</v>
      </c>
      <c r="K6520">
        <v>-10.564</v>
      </c>
      <c r="L6520">
        <v>94.528000000000006</v>
      </c>
      <c r="M6520">
        <v>38996.565999999999</v>
      </c>
      <c r="N6520">
        <v>6664.3090000000002</v>
      </c>
      <c r="O6520">
        <v>-3.0870000000000002</v>
      </c>
      <c r="P6520">
        <v>5.4569999999999999</v>
      </c>
      <c r="Q6520">
        <v>453.04399999999998</v>
      </c>
      <c r="R6520">
        <v>32329.886999999999</v>
      </c>
      <c r="S6520">
        <v>31876.842000000001</v>
      </c>
    </row>
    <row r="6521" spans="1:19" x14ac:dyDescent="0.3">
      <c r="A6521">
        <v>2021</v>
      </c>
      <c r="B6521">
        <v>9</v>
      </c>
      <c r="C6521">
        <v>29</v>
      </c>
      <c r="D6521">
        <v>16</v>
      </c>
      <c r="E6521">
        <v>37716.383000000002</v>
      </c>
      <c r="F6521">
        <v>705.43600000000004</v>
      </c>
      <c r="G6521">
        <v>101.358</v>
      </c>
      <c r="H6521">
        <v>116.861</v>
      </c>
      <c r="I6521">
        <v>91.177000000000007</v>
      </c>
      <c r="J6521">
        <v>1.821</v>
      </c>
      <c r="K6521">
        <v>-63.698999999999998</v>
      </c>
      <c r="L6521">
        <v>94.525000000000006</v>
      </c>
      <c r="M6521">
        <v>38662.502999999997</v>
      </c>
      <c r="N6521">
        <v>4597.8890000000001</v>
      </c>
      <c r="O6521">
        <v>4.194</v>
      </c>
      <c r="P6521">
        <v>7.9450000000000003</v>
      </c>
      <c r="Q6521">
        <v>453.98899999999998</v>
      </c>
      <c r="R6521">
        <v>34052.474999999999</v>
      </c>
      <c r="S6521">
        <v>33598.485000000001</v>
      </c>
    </row>
    <row r="6522" spans="1:19" x14ac:dyDescent="0.3">
      <c r="A6522">
        <v>2021</v>
      </c>
      <c r="B6522">
        <v>9</v>
      </c>
      <c r="C6522">
        <v>29</v>
      </c>
      <c r="D6522">
        <v>17</v>
      </c>
      <c r="E6522">
        <v>36547.889000000003</v>
      </c>
      <c r="F6522">
        <v>701.83500000000004</v>
      </c>
      <c r="G6522">
        <v>101.455</v>
      </c>
      <c r="H6522">
        <v>114.89700000000001</v>
      </c>
      <c r="I6522">
        <v>98.588999999999999</v>
      </c>
      <c r="J6522">
        <v>2.069</v>
      </c>
      <c r="K6522">
        <v>-94.23</v>
      </c>
      <c r="L6522">
        <v>94.385000000000005</v>
      </c>
      <c r="M6522">
        <v>37465.432999999997</v>
      </c>
      <c r="N6522">
        <v>2053.0050000000001</v>
      </c>
      <c r="O6522">
        <v>40.512999999999998</v>
      </c>
      <c r="P6522">
        <v>9.6959999999999997</v>
      </c>
      <c r="Q6522">
        <v>442.178</v>
      </c>
      <c r="R6522">
        <v>35362.22</v>
      </c>
      <c r="S6522">
        <v>34920.042000000001</v>
      </c>
    </row>
    <row r="6523" spans="1:19" x14ac:dyDescent="0.3">
      <c r="A6523">
        <v>2021</v>
      </c>
      <c r="B6523">
        <v>9</v>
      </c>
      <c r="C6523">
        <v>29</v>
      </c>
      <c r="D6523">
        <v>18</v>
      </c>
      <c r="E6523">
        <v>34724.6</v>
      </c>
      <c r="F6523">
        <v>736.18299999999999</v>
      </c>
      <c r="G6523">
        <v>100.217</v>
      </c>
      <c r="H6523">
        <v>107.873</v>
      </c>
      <c r="I6523">
        <v>124.655</v>
      </c>
      <c r="J6523">
        <v>2.0009999999999999</v>
      </c>
      <c r="K6523">
        <v>-92.518000000000001</v>
      </c>
      <c r="L6523">
        <v>94.093000000000004</v>
      </c>
      <c r="M6523">
        <v>35696.887000000002</v>
      </c>
      <c r="N6523">
        <v>140.035</v>
      </c>
      <c r="O6523">
        <v>80.447999999999993</v>
      </c>
      <c r="P6523">
        <v>0.92800000000000005</v>
      </c>
      <c r="Q6523">
        <v>409.36700000000002</v>
      </c>
      <c r="R6523">
        <v>35475.476000000002</v>
      </c>
      <c r="S6523">
        <v>35066.108999999997</v>
      </c>
    </row>
    <row r="6524" spans="1:19" x14ac:dyDescent="0.3">
      <c r="A6524">
        <v>2021</v>
      </c>
      <c r="B6524">
        <v>9</v>
      </c>
      <c r="C6524">
        <v>29</v>
      </c>
      <c r="D6524">
        <v>19</v>
      </c>
      <c r="E6524">
        <v>34633.493999999999</v>
      </c>
      <c r="F6524">
        <v>769.66300000000001</v>
      </c>
      <c r="G6524">
        <v>95.495000000000005</v>
      </c>
      <c r="H6524">
        <v>101.706</v>
      </c>
      <c r="I6524">
        <v>137.489</v>
      </c>
      <c r="J6524">
        <v>1.8859999999999999</v>
      </c>
      <c r="K6524">
        <v>-93.022999999999996</v>
      </c>
      <c r="L6524">
        <v>94.072999999999993</v>
      </c>
      <c r="M6524">
        <v>35645.288</v>
      </c>
      <c r="N6524">
        <v>0</v>
      </c>
      <c r="O6524">
        <v>78.603999999999999</v>
      </c>
      <c r="P6524">
        <v>5.7210000000000001</v>
      </c>
      <c r="Q6524">
        <v>360.08</v>
      </c>
      <c r="R6524">
        <v>35560.963000000003</v>
      </c>
      <c r="S6524">
        <v>35200.883000000002</v>
      </c>
    </row>
    <row r="6525" spans="1:19" x14ac:dyDescent="0.3">
      <c r="A6525">
        <v>2021</v>
      </c>
      <c r="B6525">
        <v>9</v>
      </c>
      <c r="C6525">
        <v>29</v>
      </c>
      <c r="D6525">
        <v>20</v>
      </c>
      <c r="E6525">
        <v>33717.565999999999</v>
      </c>
      <c r="F6525">
        <v>829.94600000000003</v>
      </c>
      <c r="G6525">
        <v>90.808000000000007</v>
      </c>
      <c r="H6525">
        <v>99.516000000000005</v>
      </c>
      <c r="I6525">
        <v>165.87</v>
      </c>
      <c r="J6525">
        <v>3.3860000000000001</v>
      </c>
      <c r="K6525">
        <v>-94.87</v>
      </c>
      <c r="L6525">
        <v>93.912000000000006</v>
      </c>
      <c r="M6525">
        <v>34815.326000000001</v>
      </c>
      <c r="N6525">
        <v>0</v>
      </c>
      <c r="O6525">
        <v>73.262</v>
      </c>
      <c r="P6525">
        <v>7.7169999999999996</v>
      </c>
      <c r="Q6525">
        <v>316.07</v>
      </c>
      <c r="R6525">
        <v>34734.347000000002</v>
      </c>
      <c r="S6525">
        <v>34418.277000000002</v>
      </c>
    </row>
    <row r="6526" spans="1:19" x14ac:dyDescent="0.3">
      <c r="A6526">
        <v>2021</v>
      </c>
      <c r="B6526">
        <v>9</v>
      </c>
      <c r="C6526">
        <v>29</v>
      </c>
      <c r="D6526">
        <v>21</v>
      </c>
      <c r="E6526">
        <v>31331.516</v>
      </c>
      <c r="F6526">
        <v>908.27200000000005</v>
      </c>
      <c r="G6526">
        <v>85.418999999999997</v>
      </c>
      <c r="H6526">
        <v>94.826999999999998</v>
      </c>
      <c r="I6526">
        <v>599.99599999999998</v>
      </c>
      <c r="J6526">
        <v>6.1710000000000003</v>
      </c>
      <c r="K6526">
        <v>-22.760999999999999</v>
      </c>
      <c r="L6526">
        <v>93.355000000000004</v>
      </c>
      <c r="M6526">
        <v>33011.375</v>
      </c>
      <c r="N6526">
        <v>0</v>
      </c>
      <c r="O6526">
        <v>0</v>
      </c>
      <c r="P6526">
        <v>2.8759999999999999</v>
      </c>
      <c r="Q6526">
        <v>285.05799999999999</v>
      </c>
      <c r="R6526">
        <v>33008.499000000003</v>
      </c>
      <c r="S6526">
        <v>32723.440999999999</v>
      </c>
    </row>
    <row r="6527" spans="1:19" x14ac:dyDescent="0.3">
      <c r="A6527">
        <v>2021</v>
      </c>
      <c r="B6527">
        <v>9</v>
      </c>
      <c r="C6527">
        <v>29</v>
      </c>
      <c r="D6527">
        <v>22</v>
      </c>
      <c r="E6527">
        <v>28435.342000000001</v>
      </c>
      <c r="F6527">
        <v>1057.3130000000001</v>
      </c>
      <c r="G6527">
        <v>79.186999999999998</v>
      </c>
      <c r="H6527">
        <v>89.412000000000006</v>
      </c>
      <c r="I6527">
        <v>669.53200000000004</v>
      </c>
      <c r="J6527">
        <v>5.7759999999999998</v>
      </c>
      <c r="K6527">
        <v>14.064</v>
      </c>
      <c r="L6527">
        <v>91.885999999999996</v>
      </c>
      <c r="M6527">
        <v>30363.324000000001</v>
      </c>
      <c r="N6527">
        <v>0</v>
      </c>
      <c r="O6527">
        <v>0</v>
      </c>
      <c r="P6527">
        <v>-11.648</v>
      </c>
      <c r="Q6527">
        <v>255.12</v>
      </c>
      <c r="R6527">
        <v>30374.972000000002</v>
      </c>
      <c r="S6527">
        <v>30119.851999999999</v>
      </c>
    </row>
    <row r="6528" spans="1:19" x14ac:dyDescent="0.3">
      <c r="A6528">
        <v>2021</v>
      </c>
      <c r="B6528">
        <v>9</v>
      </c>
      <c r="C6528">
        <v>29</v>
      </c>
      <c r="D6528">
        <v>23</v>
      </c>
      <c r="E6528">
        <v>25558.243999999999</v>
      </c>
      <c r="F6528">
        <v>1220.4829999999999</v>
      </c>
      <c r="G6528">
        <v>72.305999999999997</v>
      </c>
      <c r="H6528">
        <v>84.325000000000003</v>
      </c>
      <c r="I6528">
        <v>1124.624</v>
      </c>
      <c r="J6528">
        <v>6.3360000000000003</v>
      </c>
      <c r="K6528">
        <v>34.518999999999998</v>
      </c>
      <c r="L6528">
        <v>89.638000000000005</v>
      </c>
      <c r="M6528">
        <v>28118.169000000002</v>
      </c>
      <c r="N6528">
        <v>0</v>
      </c>
      <c r="O6528">
        <v>0</v>
      </c>
      <c r="P6528">
        <v>-16.803999999999998</v>
      </c>
      <c r="Q6528">
        <v>219.57599999999999</v>
      </c>
      <c r="R6528">
        <v>28134.973000000002</v>
      </c>
      <c r="S6528">
        <v>27915.397000000001</v>
      </c>
    </row>
    <row r="6529" spans="1:19" x14ac:dyDescent="0.3">
      <c r="A6529">
        <v>2021</v>
      </c>
      <c r="B6529">
        <v>9</v>
      </c>
      <c r="C6529">
        <v>29</v>
      </c>
      <c r="D6529">
        <v>24</v>
      </c>
      <c r="E6529">
        <v>23500.305</v>
      </c>
      <c r="F6529">
        <v>1436.7950000000001</v>
      </c>
      <c r="G6529">
        <v>65.881</v>
      </c>
      <c r="H6529">
        <v>80.072999999999993</v>
      </c>
      <c r="I6529">
        <v>999.05899999999997</v>
      </c>
      <c r="J6529">
        <v>6.2009999999999996</v>
      </c>
      <c r="K6529">
        <v>40.768999999999998</v>
      </c>
      <c r="L6529">
        <v>88.370999999999995</v>
      </c>
      <c r="M6529">
        <v>26151.573</v>
      </c>
      <c r="N6529">
        <v>0</v>
      </c>
      <c r="O6529">
        <v>0</v>
      </c>
      <c r="P6529">
        <v>-23.99</v>
      </c>
      <c r="Q6529">
        <v>189.673</v>
      </c>
      <c r="R6529">
        <v>26175.562999999998</v>
      </c>
      <c r="S6529">
        <v>25985.89</v>
      </c>
    </row>
    <row r="6530" spans="1:19" x14ac:dyDescent="0.3">
      <c r="A6530">
        <v>2021</v>
      </c>
      <c r="B6530">
        <v>9</v>
      </c>
      <c r="C6530">
        <v>30</v>
      </c>
      <c r="D6530">
        <v>1</v>
      </c>
      <c r="E6530">
        <v>22391.489000000001</v>
      </c>
      <c r="F6530">
        <v>1607.318</v>
      </c>
      <c r="G6530">
        <v>61.335000000000001</v>
      </c>
      <c r="H6530">
        <v>77.555000000000007</v>
      </c>
      <c r="I6530">
        <v>709.25599999999997</v>
      </c>
      <c r="J6530">
        <v>6.0380000000000003</v>
      </c>
      <c r="K6530">
        <v>46.078000000000003</v>
      </c>
      <c r="L6530">
        <v>87.765000000000001</v>
      </c>
      <c r="M6530">
        <v>24925.501</v>
      </c>
      <c r="N6530">
        <v>0</v>
      </c>
      <c r="O6530">
        <v>0</v>
      </c>
      <c r="P6530">
        <v>-20.152000000000001</v>
      </c>
      <c r="Q6530">
        <v>167.57599999999999</v>
      </c>
      <c r="R6530">
        <v>24945.651999999998</v>
      </c>
      <c r="S6530">
        <v>24778.077000000001</v>
      </c>
    </row>
    <row r="6531" spans="1:19" x14ac:dyDescent="0.3">
      <c r="A6531">
        <v>2021</v>
      </c>
      <c r="B6531">
        <v>9</v>
      </c>
      <c r="C6531">
        <v>30</v>
      </c>
      <c r="D6531">
        <v>2</v>
      </c>
      <c r="E6531">
        <v>21468.572</v>
      </c>
      <c r="F6531">
        <v>1681.7429999999999</v>
      </c>
      <c r="G6531">
        <v>59.588000000000001</v>
      </c>
      <c r="H6531">
        <v>74.519000000000005</v>
      </c>
      <c r="I6531">
        <v>424.76799999999997</v>
      </c>
      <c r="J6531">
        <v>5.9470000000000001</v>
      </c>
      <c r="K6531">
        <v>41.213999999999999</v>
      </c>
      <c r="L6531">
        <v>87.238</v>
      </c>
      <c r="M6531">
        <v>23784.001</v>
      </c>
      <c r="N6531">
        <v>0</v>
      </c>
      <c r="O6531">
        <v>0</v>
      </c>
      <c r="P6531">
        <v>-14.465999999999999</v>
      </c>
      <c r="Q6531">
        <v>157.88999999999999</v>
      </c>
      <c r="R6531">
        <v>23798.467000000001</v>
      </c>
      <c r="S6531">
        <v>23640.577000000001</v>
      </c>
    </row>
    <row r="6532" spans="1:19" x14ac:dyDescent="0.3">
      <c r="A6532">
        <v>2021</v>
      </c>
      <c r="B6532">
        <v>9</v>
      </c>
      <c r="C6532">
        <v>30</v>
      </c>
      <c r="D6532">
        <v>3</v>
      </c>
      <c r="E6532">
        <v>20936.578000000001</v>
      </c>
      <c r="F6532">
        <v>1700.1110000000001</v>
      </c>
      <c r="G6532">
        <v>58.508000000000003</v>
      </c>
      <c r="H6532">
        <v>73.052000000000007</v>
      </c>
      <c r="I6532">
        <v>241.59299999999999</v>
      </c>
      <c r="J6532">
        <v>5.7679999999999998</v>
      </c>
      <c r="K6532">
        <v>35.75</v>
      </c>
      <c r="L6532">
        <v>86.927000000000007</v>
      </c>
      <c r="M6532">
        <v>23079.778999999999</v>
      </c>
      <c r="N6532">
        <v>0</v>
      </c>
      <c r="O6532">
        <v>0</v>
      </c>
      <c r="P6532">
        <v>-8.4139999999999997</v>
      </c>
      <c r="Q6532">
        <v>153.39099999999999</v>
      </c>
      <c r="R6532">
        <v>23088.191999999999</v>
      </c>
      <c r="S6532">
        <v>22934.802</v>
      </c>
    </row>
    <row r="6533" spans="1:19" x14ac:dyDescent="0.3">
      <c r="A6533">
        <v>2021</v>
      </c>
      <c r="B6533">
        <v>9</v>
      </c>
      <c r="C6533">
        <v>30</v>
      </c>
      <c r="D6533">
        <v>4</v>
      </c>
      <c r="E6533">
        <v>21178.135999999999</v>
      </c>
      <c r="F6533">
        <v>1672.9590000000001</v>
      </c>
      <c r="G6533">
        <v>57.963999999999999</v>
      </c>
      <c r="H6533">
        <v>71.623999999999995</v>
      </c>
      <c r="I6533">
        <v>121.383</v>
      </c>
      <c r="J6533">
        <v>4.4950000000000001</v>
      </c>
      <c r="K6533">
        <v>33.5</v>
      </c>
      <c r="L6533">
        <v>87.06</v>
      </c>
      <c r="M6533">
        <v>23169.155999999999</v>
      </c>
      <c r="N6533">
        <v>0</v>
      </c>
      <c r="O6533">
        <v>0</v>
      </c>
      <c r="P6533">
        <v>-5.6689999999999996</v>
      </c>
      <c r="Q6533">
        <v>154.94</v>
      </c>
      <c r="R6533">
        <v>23174.825000000001</v>
      </c>
      <c r="S6533">
        <v>23019.883999999998</v>
      </c>
    </row>
    <row r="6534" spans="1:19" x14ac:dyDescent="0.3">
      <c r="A6534">
        <v>2021</v>
      </c>
      <c r="B6534">
        <v>9</v>
      </c>
      <c r="C6534">
        <v>30</v>
      </c>
      <c r="D6534">
        <v>5</v>
      </c>
      <c r="E6534">
        <v>22468.853999999999</v>
      </c>
      <c r="F6534">
        <v>1506.3689999999999</v>
      </c>
      <c r="G6534">
        <v>59.009</v>
      </c>
      <c r="H6534">
        <v>71.132000000000005</v>
      </c>
      <c r="I6534">
        <v>84.954999999999998</v>
      </c>
      <c r="J6534">
        <v>2.8220000000000001</v>
      </c>
      <c r="K6534">
        <v>14.493</v>
      </c>
      <c r="L6534">
        <v>87.777000000000001</v>
      </c>
      <c r="M6534">
        <v>24236.401999999998</v>
      </c>
      <c r="N6534">
        <v>0</v>
      </c>
      <c r="O6534">
        <v>0</v>
      </c>
      <c r="P6534">
        <v>-6.3710000000000004</v>
      </c>
      <c r="Q6534">
        <v>166.232</v>
      </c>
      <c r="R6534">
        <v>24242.773000000001</v>
      </c>
      <c r="S6534">
        <v>24076.541000000001</v>
      </c>
    </row>
    <row r="6535" spans="1:19" x14ac:dyDescent="0.3">
      <c r="A6535">
        <v>2021</v>
      </c>
      <c r="B6535">
        <v>9</v>
      </c>
      <c r="C6535">
        <v>30</v>
      </c>
      <c r="D6535">
        <v>6</v>
      </c>
      <c r="E6535">
        <v>24540.727999999999</v>
      </c>
      <c r="F6535">
        <v>1285.527</v>
      </c>
      <c r="G6535">
        <v>61.37</v>
      </c>
      <c r="H6535">
        <v>70.957999999999998</v>
      </c>
      <c r="I6535">
        <v>149.79499999999999</v>
      </c>
      <c r="J6535">
        <v>3.399</v>
      </c>
      <c r="K6535">
        <v>6.6760000000000002</v>
      </c>
      <c r="L6535">
        <v>88.99</v>
      </c>
      <c r="M6535">
        <v>26146.073</v>
      </c>
      <c r="N6535">
        <v>0.51800000000000002</v>
      </c>
      <c r="O6535">
        <v>0</v>
      </c>
      <c r="P6535">
        <v>-1.9990000000000001</v>
      </c>
      <c r="Q6535">
        <v>190.524</v>
      </c>
      <c r="R6535">
        <v>26147.554</v>
      </c>
      <c r="S6535">
        <v>25957.03</v>
      </c>
    </row>
    <row r="6536" spans="1:19" x14ac:dyDescent="0.3">
      <c r="A6536">
        <v>2021</v>
      </c>
      <c r="B6536">
        <v>9</v>
      </c>
      <c r="C6536">
        <v>30</v>
      </c>
      <c r="D6536">
        <v>7</v>
      </c>
      <c r="E6536">
        <v>26006.381000000001</v>
      </c>
      <c r="F6536">
        <v>1165.8720000000001</v>
      </c>
      <c r="G6536">
        <v>64.186999999999998</v>
      </c>
      <c r="H6536">
        <v>71.525999999999996</v>
      </c>
      <c r="I6536">
        <v>294.92899999999997</v>
      </c>
      <c r="J6536">
        <v>4.1639999999999997</v>
      </c>
      <c r="K6536">
        <v>14.917</v>
      </c>
      <c r="L6536">
        <v>89.935000000000002</v>
      </c>
      <c r="M6536">
        <v>27647.724999999999</v>
      </c>
      <c r="N6536">
        <v>507.38600000000002</v>
      </c>
      <c r="O6536">
        <v>0</v>
      </c>
      <c r="P6536">
        <v>-0.75800000000000001</v>
      </c>
      <c r="Q6536">
        <v>223.43</v>
      </c>
      <c r="R6536">
        <v>27141.097000000002</v>
      </c>
      <c r="S6536">
        <v>26917.667000000001</v>
      </c>
    </row>
    <row r="6537" spans="1:19" x14ac:dyDescent="0.3">
      <c r="A6537">
        <v>2021</v>
      </c>
      <c r="B6537">
        <v>9</v>
      </c>
      <c r="C6537">
        <v>30</v>
      </c>
      <c r="D6537">
        <v>8</v>
      </c>
      <c r="E6537">
        <v>27883.919000000002</v>
      </c>
      <c r="F6537">
        <v>1126.7639999999999</v>
      </c>
      <c r="G6537">
        <v>66.224000000000004</v>
      </c>
      <c r="H6537">
        <v>77.706999999999994</v>
      </c>
      <c r="I6537">
        <v>488.18</v>
      </c>
      <c r="J6537">
        <v>4.9000000000000004</v>
      </c>
      <c r="K6537">
        <v>10.128</v>
      </c>
      <c r="L6537">
        <v>91.516999999999996</v>
      </c>
      <c r="M6537">
        <v>29683.116000000002</v>
      </c>
      <c r="N6537">
        <v>2901.1190000000001</v>
      </c>
      <c r="O6537">
        <v>-29.154</v>
      </c>
      <c r="P6537">
        <v>4.1000000000000002E-2</v>
      </c>
      <c r="Q6537">
        <v>265.33800000000002</v>
      </c>
      <c r="R6537">
        <v>26811.11</v>
      </c>
      <c r="S6537">
        <v>26545.772000000001</v>
      </c>
    </row>
    <row r="6538" spans="1:19" x14ac:dyDescent="0.3">
      <c r="A6538">
        <v>2021</v>
      </c>
      <c r="B6538">
        <v>9</v>
      </c>
      <c r="C6538">
        <v>30</v>
      </c>
      <c r="D6538">
        <v>9</v>
      </c>
      <c r="E6538">
        <v>29624.607</v>
      </c>
      <c r="F6538">
        <v>1077.816</v>
      </c>
      <c r="G6538">
        <v>69.05</v>
      </c>
      <c r="H6538">
        <v>82.094999999999999</v>
      </c>
      <c r="I6538">
        <v>601.69799999999998</v>
      </c>
      <c r="J6538">
        <v>5.4370000000000003</v>
      </c>
      <c r="K6538">
        <v>11.888</v>
      </c>
      <c r="L6538">
        <v>92.697000000000003</v>
      </c>
      <c r="M6538">
        <v>31496.237000000001</v>
      </c>
      <c r="N6538">
        <v>5332.4009999999998</v>
      </c>
      <c r="O6538">
        <v>-72.950999999999993</v>
      </c>
      <c r="P6538">
        <v>1.0940000000000001</v>
      </c>
      <c r="Q6538">
        <v>302.37400000000002</v>
      </c>
      <c r="R6538">
        <v>26235.691999999999</v>
      </c>
      <c r="S6538">
        <v>25933.317999999999</v>
      </c>
    </row>
    <row r="6539" spans="1:19" x14ac:dyDescent="0.3">
      <c r="A6539">
        <v>2021</v>
      </c>
      <c r="B6539">
        <v>9</v>
      </c>
      <c r="C6539">
        <v>30</v>
      </c>
      <c r="D6539">
        <v>10</v>
      </c>
      <c r="E6539">
        <v>31364.844000000001</v>
      </c>
      <c r="F6539">
        <v>1020.477</v>
      </c>
      <c r="G6539">
        <v>72.305999999999997</v>
      </c>
      <c r="H6539">
        <v>87.281999999999996</v>
      </c>
      <c r="I6539">
        <v>568.28399999999999</v>
      </c>
      <c r="J6539">
        <v>5.7370000000000001</v>
      </c>
      <c r="K6539">
        <v>23.152999999999999</v>
      </c>
      <c r="L6539">
        <v>93.352000000000004</v>
      </c>
      <c r="M6539">
        <v>33163.129999999997</v>
      </c>
      <c r="N6539">
        <v>7220.8140000000003</v>
      </c>
      <c r="O6539">
        <v>-99.212000000000003</v>
      </c>
      <c r="P6539">
        <v>1.337</v>
      </c>
      <c r="Q6539">
        <v>330.59899999999999</v>
      </c>
      <c r="R6539">
        <v>26040.190999999999</v>
      </c>
      <c r="S6539">
        <v>25709.592000000001</v>
      </c>
    </row>
    <row r="6540" spans="1:19" x14ac:dyDescent="0.3">
      <c r="A6540">
        <v>2021</v>
      </c>
      <c r="B6540">
        <v>9</v>
      </c>
      <c r="C6540">
        <v>30</v>
      </c>
      <c r="D6540">
        <v>11</v>
      </c>
      <c r="E6540">
        <v>32653.365000000002</v>
      </c>
      <c r="F6540">
        <v>974.23299999999995</v>
      </c>
      <c r="G6540">
        <v>75.545000000000002</v>
      </c>
      <c r="H6540">
        <v>92.994</v>
      </c>
      <c r="I6540">
        <v>483.69600000000003</v>
      </c>
      <c r="J6540">
        <v>5.8719999999999999</v>
      </c>
      <c r="K6540">
        <v>27.404</v>
      </c>
      <c r="L6540">
        <v>93.700999999999993</v>
      </c>
      <c r="M6540">
        <v>34331.264999999999</v>
      </c>
      <c r="N6540">
        <v>8380.9549999999999</v>
      </c>
      <c r="O6540">
        <v>-69.025999999999996</v>
      </c>
      <c r="P6540">
        <v>1.9790000000000001</v>
      </c>
      <c r="Q6540">
        <v>356.255</v>
      </c>
      <c r="R6540">
        <v>26017.357</v>
      </c>
      <c r="S6540">
        <v>25661.101999999999</v>
      </c>
    </row>
    <row r="6541" spans="1:19" x14ac:dyDescent="0.3">
      <c r="A6541">
        <v>2021</v>
      </c>
      <c r="B6541">
        <v>9</v>
      </c>
      <c r="C6541">
        <v>30</v>
      </c>
      <c r="D6541">
        <v>12</v>
      </c>
      <c r="E6541">
        <v>33851.792999999998</v>
      </c>
      <c r="F6541">
        <v>887.39200000000005</v>
      </c>
      <c r="G6541">
        <v>80.206000000000003</v>
      </c>
      <c r="H6541">
        <v>98.822000000000003</v>
      </c>
      <c r="I6541">
        <v>447.51600000000002</v>
      </c>
      <c r="J6541">
        <v>5.8419999999999996</v>
      </c>
      <c r="K6541">
        <v>15.717000000000001</v>
      </c>
      <c r="L6541">
        <v>93.935000000000002</v>
      </c>
      <c r="M6541">
        <v>35401.016000000003</v>
      </c>
      <c r="N6541">
        <v>8895.0660000000007</v>
      </c>
      <c r="O6541">
        <v>-30.081</v>
      </c>
      <c r="P6541">
        <v>4.9820000000000002</v>
      </c>
      <c r="Q6541">
        <v>376.25799999999998</v>
      </c>
      <c r="R6541">
        <v>26531.05</v>
      </c>
      <c r="S6541">
        <v>26154.792000000001</v>
      </c>
    </row>
    <row r="6542" spans="1:19" x14ac:dyDescent="0.3">
      <c r="A6542">
        <v>2021</v>
      </c>
      <c r="B6542">
        <v>9</v>
      </c>
      <c r="C6542">
        <v>30</v>
      </c>
      <c r="D6542">
        <v>13</v>
      </c>
      <c r="E6542">
        <v>35116.771000000001</v>
      </c>
      <c r="F6542">
        <v>805.36199999999997</v>
      </c>
      <c r="G6542">
        <v>84.691000000000003</v>
      </c>
      <c r="H6542">
        <v>103.437</v>
      </c>
      <c r="I6542">
        <v>423.50099999999998</v>
      </c>
      <c r="J6542">
        <v>5.7359999999999998</v>
      </c>
      <c r="K6542">
        <v>14.289</v>
      </c>
      <c r="L6542">
        <v>94.179000000000002</v>
      </c>
      <c r="M6542">
        <v>36563.275000000001</v>
      </c>
      <c r="N6542">
        <v>8608.6239999999998</v>
      </c>
      <c r="O6542">
        <v>-14.105</v>
      </c>
      <c r="P6542">
        <v>5.5819999999999999</v>
      </c>
      <c r="Q6542">
        <v>394.90199999999999</v>
      </c>
      <c r="R6542">
        <v>27963.172999999999</v>
      </c>
      <c r="S6542">
        <v>27568.271000000001</v>
      </c>
    </row>
    <row r="6543" spans="1:19" x14ac:dyDescent="0.3">
      <c r="A6543">
        <v>2021</v>
      </c>
      <c r="B6543">
        <v>9</v>
      </c>
      <c r="C6543">
        <v>30</v>
      </c>
      <c r="D6543">
        <v>14</v>
      </c>
      <c r="E6543">
        <v>36209.536999999997</v>
      </c>
      <c r="F6543">
        <v>758.27800000000002</v>
      </c>
      <c r="G6543">
        <v>88.105000000000004</v>
      </c>
      <c r="H6543">
        <v>109.223</v>
      </c>
      <c r="I6543">
        <v>351.24599999999998</v>
      </c>
      <c r="J6543">
        <v>5.0949999999999998</v>
      </c>
      <c r="K6543">
        <v>-6.6310000000000002</v>
      </c>
      <c r="L6543">
        <v>94.353999999999999</v>
      </c>
      <c r="M6543">
        <v>37521.101999999999</v>
      </c>
      <c r="N6543">
        <v>8046.24</v>
      </c>
      <c r="O6543">
        <v>-4.9329999999999998</v>
      </c>
      <c r="P6543">
        <v>3.0750000000000002</v>
      </c>
      <c r="Q6543">
        <v>410.85899999999998</v>
      </c>
      <c r="R6543">
        <v>29476.720000000001</v>
      </c>
      <c r="S6543">
        <v>29065.861000000001</v>
      </c>
    </row>
    <row r="6544" spans="1:19" x14ac:dyDescent="0.3">
      <c r="A6544">
        <v>2021</v>
      </c>
      <c r="B6544">
        <v>9</v>
      </c>
      <c r="C6544">
        <v>30</v>
      </c>
      <c r="D6544">
        <v>15</v>
      </c>
      <c r="E6544">
        <v>36855.985000000001</v>
      </c>
      <c r="F6544">
        <v>739.577</v>
      </c>
      <c r="G6544">
        <v>91.308999999999997</v>
      </c>
      <c r="H6544">
        <v>112.13800000000001</v>
      </c>
      <c r="I6544">
        <v>284.096</v>
      </c>
      <c r="J6544">
        <v>4.0839999999999996</v>
      </c>
      <c r="K6544">
        <v>-11.819000000000001</v>
      </c>
      <c r="L6544">
        <v>94.468999999999994</v>
      </c>
      <c r="M6544">
        <v>38078.529000000002</v>
      </c>
      <c r="N6544">
        <v>6664.3090000000002</v>
      </c>
      <c r="O6544">
        <v>-3.0870000000000002</v>
      </c>
      <c r="P6544">
        <v>5.4569999999999999</v>
      </c>
      <c r="Q6544">
        <v>420.86500000000001</v>
      </c>
      <c r="R6544">
        <v>31411.85</v>
      </c>
      <c r="S6544">
        <v>30990.985000000001</v>
      </c>
    </row>
    <row r="6545" spans="1:19" x14ac:dyDescent="0.3">
      <c r="A6545">
        <v>2021</v>
      </c>
      <c r="B6545">
        <v>9</v>
      </c>
      <c r="C6545">
        <v>30</v>
      </c>
      <c r="D6545">
        <v>16</v>
      </c>
      <c r="E6545">
        <v>36823.205999999998</v>
      </c>
      <c r="F6545">
        <v>705.43600000000004</v>
      </c>
      <c r="G6545">
        <v>93.319000000000003</v>
      </c>
      <c r="H6545">
        <v>116.101</v>
      </c>
      <c r="I6545">
        <v>91.177000000000007</v>
      </c>
      <c r="J6545">
        <v>1.821</v>
      </c>
      <c r="K6545">
        <v>-75.111000000000004</v>
      </c>
      <c r="L6545">
        <v>94.475999999999999</v>
      </c>
      <c r="M6545">
        <v>37757.105000000003</v>
      </c>
      <c r="N6545">
        <v>4597.8890000000001</v>
      </c>
      <c r="O6545">
        <v>4.194</v>
      </c>
      <c r="P6545">
        <v>7.9450000000000003</v>
      </c>
      <c r="Q6545">
        <v>421.52600000000001</v>
      </c>
      <c r="R6545">
        <v>33147.076000000001</v>
      </c>
      <c r="S6545">
        <v>32725.550999999999</v>
      </c>
    </row>
    <row r="6546" spans="1:19" x14ac:dyDescent="0.3">
      <c r="A6546">
        <v>2021</v>
      </c>
      <c r="B6546">
        <v>9</v>
      </c>
      <c r="C6546">
        <v>30</v>
      </c>
      <c r="D6546">
        <v>17</v>
      </c>
      <c r="E6546">
        <v>35752.146999999997</v>
      </c>
      <c r="F6546">
        <v>701.83500000000004</v>
      </c>
      <c r="G6546">
        <v>93.152000000000001</v>
      </c>
      <c r="H6546">
        <v>114.28400000000001</v>
      </c>
      <c r="I6546">
        <v>98.588999999999999</v>
      </c>
      <c r="J6546">
        <v>2.069</v>
      </c>
      <c r="K6546">
        <v>-102.86199999999999</v>
      </c>
      <c r="L6546">
        <v>94.325000000000003</v>
      </c>
      <c r="M6546">
        <v>36660.387999999999</v>
      </c>
      <c r="N6546">
        <v>2053.0050000000001</v>
      </c>
      <c r="O6546">
        <v>40.512999999999998</v>
      </c>
      <c r="P6546">
        <v>9.6959999999999997</v>
      </c>
      <c r="Q6546">
        <v>409.98700000000002</v>
      </c>
      <c r="R6546">
        <v>34557.173999999999</v>
      </c>
      <c r="S6546">
        <v>34147.186999999998</v>
      </c>
    </row>
    <row r="6547" spans="1:19" x14ac:dyDescent="0.3">
      <c r="A6547">
        <v>2021</v>
      </c>
      <c r="B6547">
        <v>9</v>
      </c>
      <c r="C6547">
        <v>30</v>
      </c>
      <c r="D6547">
        <v>18</v>
      </c>
      <c r="E6547">
        <v>34132.720000000001</v>
      </c>
      <c r="F6547">
        <v>736.18299999999999</v>
      </c>
      <c r="G6547">
        <v>92.141999999999996</v>
      </c>
      <c r="H6547">
        <v>107.578</v>
      </c>
      <c r="I6547">
        <v>124.655</v>
      </c>
      <c r="J6547">
        <v>2.0009999999999999</v>
      </c>
      <c r="K6547">
        <v>-95.647000000000006</v>
      </c>
      <c r="L6547">
        <v>94.043999999999997</v>
      </c>
      <c r="M6547">
        <v>35101.535000000003</v>
      </c>
      <c r="N6547">
        <v>140.035</v>
      </c>
      <c r="O6547">
        <v>80.447999999999993</v>
      </c>
      <c r="P6547">
        <v>0.92800000000000005</v>
      </c>
      <c r="Q6547">
        <v>380.08100000000002</v>
      </c>
      <c r="R6547">
        <v>34880.123</v>
      </c>
      <c r="S6547">
        <v>34500.042999999998</v>
      </c>
    </row>
    <row r="6548" spans="1:19" x14ac:dyDescent="0.3">
      <c r="A6548">
        <v>2021</v>
      </c>
      <c r="B6548">
        <v>9</v>
      </c>
      <c r="C6548">
        <v>30</v>
      </c>
      <c r="D6548">
        <v>19</v>
      </c>
      <c r="E6548">
        <v>34272.286999999997</v>
      </c>
      <c r="F6548">
        <v>769.66300000000001</v>
      </c>
      <c r="G6548">
        <v>88.983000000000004</v>
      </c>
      <c r="H6548">
        <v>101.66200000000001</v>
      </c>
      <c r="I6548">
        <v>137.489</v>
      </c>
      <c r="J6548">
        <v>1.8859999999999999</v>
      </c>
      <c r="K6548">
        <v>-93.588999999999999</v>
      </c>
      <c r="L6548">
        <v>94.063999999999993</v>
      </c>
      <c r="M6548">
        <v>35283.463000000003</v>
      </c>
      <c r="N6548">
        <v>0</v>
      </c>
      <c r="O6548">
        <v>78.603999999999999</v>
      </c>
      <c r="P6548">
        <v>5.7210000000000001</v>
      </c>
      <c r="Q6548">
        <v>338.84899999999999</v>
      </c>
      <c r="R6548">
        <v>35199.137999999999</v>
      </c>
      <c r="S6548">
        <v>34860.288999999997</v>
      </c>
    </row>
    <row r="6549" spans="1:19" x14ac:dyDescent="0.3">
      <c r="A6549">
        <v>2021</v>
      </c>
      <c r="B6549">
        <v>9</v>
      </c>
      <c r="C6549">
        <v>30</v>
      </c>
      <c r="D6549">
        <v>20</v>
      </c>
      <c r="E6549">
        <v>33244.190999999999</v>
      </c>
      <c r="F6549">
        <v>829.94600000000003</v>
      </c>
      <c r="G6549">
        <v>86.218000000000004</v>
      </c>
      <c r="H6549">
        <v>99.221000000000004</v>
      </c>
      <c r="I6549">
        <v>165.87</v>
      </c>
      <c r="J6549">
        <v>3.3860000000000001</v>
      </c>
      <c r="K6549">
        <v>-96.472999999999999</v>
      </c>
      <c r="L6549">
        <v>93.866</v>
      </c>
      <c r="M6549">
        <v>34340.006999999998</v>
      </c>
      <c r="N6549">
        <v>0</v>
      </c>
      <c r="O6549">
        <v>73.262</v>
      </c>
      <c r="P6549">
        <v>7.7169999999999996</v>
      </c>
      <c r="Q6549">
        <v>303.04199999999997</v>
      </c>
      <c r="R6549">
        <v>34259.027999999998</v>
      </c>
      <c r="S6549">
        <v>33955.985999999997</v>
      </c>
    </row>
    <row r="6550" spans="1:19" x14ac:dyDescent="0.3">
      <c r="A6550">
        <v>2021</v>
      </c>
      <c r="B6550">
        <v>9</v>
      </c>
      <c r="C6550">
        <v>30</v>
      </c>
      <c r="D6550">
        <v>21</v>
      </c>
      <c r="E6550">
        <v>30992.858</v>
      </c>
      <c r="F6550">
        <v>908.27200000000005</v>
      </c>
      <c r="G6550">
        <v>81.364000000000004</v>
      </c>
      <c r="H6550">
        <v>94.57</v>
      </c>
      <c r="I6550">
        <v>599.99599999999998</v>
      </c>
      <c r="J6550">
        <v>6.1710000000000003</v>
      </c>
      <c r="K6550">
        <v>-23.52</v>
      </c>
      <c r="L6550">
        <v>93.332999999999998</v>
      </c>
      <c r="M6550">
        <v>32671.679</v>
      </c>
      <c r="N6550">
        <v>0</v>
      </c>
      <c r="O6550">
        <v>0</v>
      </c>
      <c r="P6550">
        <v>2.8759999999999999</v>
      </c>
      <c r="Q6550">
        <v>276.202</v>
      </c>
      <c r="R6550">
        <v>32668.803</v>
      </c>
      <c r="S6550">
        <v>32392.600999999999</v>
      </c>
    </row>
    <row r="6551" spans="1:19" x14ac:dyDescent="0.3">
      <c r="A6551">
        <v>2021</v>
      </c>
      <c r="B6551">
        <v>9</v>
      </c>
      <c r="C6551">
        <v>30</v>
      </c>
      <c r="D6551">
        <v>22</v>
      </c>
      <c r="E6551">
        <v>28249.7</v>
      </c>
      <c r="F6551">
        <v>1057.3130000000001</v>
      </c>
      <c r="G6551">
        <v>75.325000000000003</v>
      </c>
      <c r="H6551">
        <v>89.263999999999996</v>
      </c>
      <c r="I6551">
        <v>669.53200000000004</v>
      </c>
      <c r="J6551">
        <v>5.7759999999999998</v>
      </c>
      <c r="K6551">
        <v>14.163</v>
      </c>
      <c r="L6551">
        <v>91.891000000000005</v>
      </c>
      <c r="M6551">
        <v>30177.637999999999</v>
      </c>
      <c r="N6551">
        <v>0</v>
      </c>
      <c r="O6551">
        <v>0</v>
      </c>
      <c r="P6551">
        <v>-11.648</v>
      </c>
      <c r="Q6551">
        <v>247.00899999999999</v>
      </c>
      <c r="R6551">
        <v>30189.286</v>
      </c>
      <c r="S6551">
        <v>29942.276000000002</v>
      </c>
    </row>
    <row r="6552" spans="1:19" x14ac:dyDescent="0.3">
      <c r="A6552">
        <v>2021</v>
      </c>
      <c r="B6552">
        <v>9</v>
      </c>
      <c r="C6552">
        <v>30</v>
      </c>
      <c r="D6552">
        <v>23</v>
      </c>
      <c r="E6552">
        <v>25380.720000000001</v>
      </c>
      <c r="F6552">
        <v>1220.4829999999999</v>
      </c>
      <c r="G6552">
        <v>68.391000000000005</v>
      </c>
      <c r="H6552">
        <v>84.174000000000007</v>
      </c>
      <c r="I6552">
        <v>1123.7339999999999</v>
      </c>
      <c r="J6552">
        <v>6.0359999999999996</v>
      </c>
      <c r="K6552">
        <v>36.466999999999999</v>
      </c>
      <c r="L6552">
        <v>89.578999999999994</v>
      </c>
      <c r="M6552">
        <v>27941.194</v>
      </c>
      <c r="N6552">
        <v>0</v>
      </c>
      <c r="O6552">
        <v>0</v>
      </c>
      <c r="P6552">
        <v>-16.803999999999998</v>
      </c>
      <c r="Q6552">
        <v>212.77799999999999</v>
      </c>
      <c r="R6552">
        <v>27957.998</v>
      </c>
      <c r="S6552">
        <v>27745.22</v>
      </c>
    </row>
    <row r="6553" spans="1:19" x14ac:dyDescent="0.3">
      <c r="A6553">
        <v>2021</v>
      </c>
      <c r="B6553">
        <v>9</v>
      </c>
      <c r="C6553">
        <v>30</v>
      </c>
      <c r="D6553">
        <v>24</v>
      </c>
      <c r="E6553">
        <v>23316.927</v>
      </c>
      <c r="F6553">
        <v>1436.7950000000001</v>
      </c>
      <c r="G6553">
        <v>62.545999999999999</v>
      </c>
      <c r="H6553">
        <v>79.918000000000006</v>
      </c>
      <c r="I6553">
        <v>846.64099999999996</v>
      </c>
      <c r="J6553">
        <v>5.0780000000000003</v>
      </c>
      <c r="K6553">
        <v>45.436999999999998</v>
      </c>
      <c r="L6553">
        <v>88.301000000000002</v>
      </c>
      <c r="M6553">
        <v>25819.097000000002</v>
      </c>
      <c r="N6553">
        <v>0</v>
      </c>
      <c r="O6553">
        <v>0</v>
      </c>
      <c r="P6553">
        <v>-23.99</v>
      </c>
      <c r="Q6553">
        <v>185.209</v>
      </c>
      <c r="R6553">
        <v>25843.087</v>
      </c>
      <c r="S6553">
        <v>25657.878000000001</v>
      </c>
    </row>
    <row r="6554" spans="1:19" x14ac:dyDescent="0.3">
      <c r="A6554">
        <v>2021</v>
      </c>
      <c r="B6554">
        <v>10</v>
      </c>
      <c r="C6554">
        <v>1</v>
      </c>
      <c r="D6554">
        <v>1</v>
      </c>
      <c r="E6554">
        <v>20695.804</v>
      </c>
      <c r="F6554">
        <v>1453.769</v>
      </c>
      <c r="G6554">
        <v>58.420999999999999</v>
      </c>
      <c r="H6554">
        <v>69.531999999999996</v>
      </c>
      <c r="I6554">
        <v>601.077</v>
      </c>
      <c r="J6554">
        <v>4.9450000000000003</v>
      </c>
      <c r="K6554">
        <v>39.587000000000003</v>
      </c>
      <c r="L6554">
        <v>86.759</v>
      </c>
      <c r="M6554">
        <v>22951.471000000001</v>
      </c>
      <c r="N6554">
        <v>0</v>
      </c>
      <c r="O6554">
        <v>2.8780000000000001</v>
      </c>
      <c r="P6554">
        <v>-16.977</v>
      </c>
      <c r="Q6554">
        <v>153.00700000000001</v>
      </c>
      <c r="R6554">
        <v>22965.57</v>
      </c>
      <c r="S6554">
        <v>22812.562999999998</v>
      </c>
    </row>
    <row r="6555" spans="1:19" x14ac:dyDescent="0.3">
      <c r="A6555">
        <v>2021</v>
      </c>
      <c r="B6555">
        <v>10</v>
      </c>
      <c r="C6555">
        <v>1</v>
      </c>
      <c r="D6555">
        <v>2</v>
      </c>
      <c r="E6555">
        <v>19851.29</v>
      </c>
      <c r="F6555">
        <v>1517.86</v>
      </c>
      <c r="G6555">
        <v>56.805999999999997</v>
      </c>
      <c r="H6555">
        <v>68.085999999999999</v>
      </c>
      <c r="I6555">
        <v>360.00200000000001</v>
      </c>
      <c r="J6555">
        <v>4.8719999999999999</v>
      </c>
      <c r="K6555">
        <v>35.667999999999999</v>
      </c>
      <c r="L6555">
        <v>86.24</v>
      </c>
      <c r="M6555">
        <v>21924.018</v>
      </c>
      <c r="N6555">
        <v>0</v>
      </c>
      <c r="O6555">
        <v>1.5389999999999999</v>
      </c>
      <c r="P6555">
        <v>-12.121</v>
      </c>
      <c r="Q6555">
        <v>144.51</v>
      </c>
      <c r="R6555">
        <v>21934.6</v>
      </c>
      <c r="S6555">
        <v>21790.09</v>
      </c>
    </row>
    <row r="6556" spans="1:19" x14ac:dyDescent="0.3">
      <c r="A6556">
        <v>2021</v>
      </c>
      <c r="B6556">
        <v>10</v>
      </c>
      <c r="C6556">
        <v>1</v>
      </c>
      <c r="D6556">
        <v>3</v>
      </c>
      <c r="E6556">
        <v>19497.521000000001</v>
      </c>
      <c r="F6556">
        <v>1527.2159999999999</v>
      </c>
      <c r="G6556">
        <v>55.954000000000001</v>
      </c>
      <c r="H6556">
        <v>66.716999999999999</v>
      </c>
      <c r="I6556">
        <v>204.78</v>
      </c>
      <c r="J6556">
        <v>4.7190000000000003</v>
      </c>
      <c r="K6556">
        <v>32.183</v>
      </c>
      <c r="L6556">
        <v>86.073999999999998</v>
      </c>
      <c r="M6556">
        <v>21419.208999999999</v>
      </c>
      <c r="N6556">
        <v>0</v>
      </c>
      <c r="O6556">
        <v>1.198</v>
      </c>
      <c r="P6556">
        <v>-7.6520000000000001</v>
      </c>
      <c r="Q6556">
        <v>140.566</v>
      </c>
      <c r="R6556">
        <v>21425.663</v>
      </c>
      <c r="S6556">
        <v>21285.096000000001</v>
      </c>
    </row>
    <row r="6557" spans="1:19" x14ac:dyDescent="0.3">
      <c r="A6557">
        <v>2021</v>
      </c>
      <c r="B6557">
        <v>10</v>
      </c>
      <c r="C6557">
        <v>1</v>
      </c>
      <c r="D6557">
        <v>4</v>
      </c>
      <c r="E6557">
        <v>19940.887999999999</v>
      </c>
      <c r="F6557">
        <v>1457.4</v>
      </c>
      <c r="G6557">
        <v>56.454999999999998</v>
      </c>
      <c r="H6557">
        <v>66.591999999999999</v>
      </c>
      <c r="I6557">
        <v>102.96599999999999</v>
      </c>
      <c r="J6557">
        <v>3.6520000000000001</v>
      </c>
      <c r="K6557">
        <v>31.273</v>
      </c>
      <c r="L6557">
        <v>86.302999999999997</v>
      </c>
      <c r="M6557">
        <v>21689.075000000001</v>
      </c>
      <c r="N6557">
        <v>0</v>
      </c>
      <c r="O6557">
        <v>0.76400000000000001</v>
      </c>
      <c r="P6557">
        <v>-5.2919999999999998</v>
      </c>
      <c r="Q6557">
        <v>142.084</v>
      </c>
      <c r="R6557">
        <v>21693.603999999999</v>
      </c>
      <c r="S6557">
        <v>21551.52</v>
      </c>
    </row>
    <row r="6558" spans="1:19" x14ac:dyDescent="0.3">
      <c r="A6558">
        <v>2021</v>
      </c>
      <c r="B6558">
        <v>10</v>
      </c>
      <c r="C6558">
        <v>1</v>
      </c>
      <c r="D6558">
        <v>5</v>
      </c>
      <c r="E6558">
        <v>21235.312000000002</v>
      </c>
      <c r="F6558">
        <v>1293.4559999999999</v>
      </c>
      <c r="G6558">
        <v>58.789000000000001</v>
      </c>
      <c r="H6558">
        <v>66.626999999999995</v>
      </c>
      <c r="I6558">
        <v>72.323999999999998</v>
      </c>
      <c r="J6558">
        <v>2.3220000000000001</v>
      </c>
      <c r="K6558">
        <v>13.141999999999999</v>
      </c>
      <c r="L6558">
        <v>87.051000000000002</v>
      </c>
      <c r="M6558">
        <v>22770.234</v>
      </c>
      <c r="N6558">
        <v>0</v>
      </c>
      <c r="O6558">
        <v>0.51700000000000002</v>
      </c>
      <c r="P6558">
        <v>-6.6310000000000002</v>
      </c>
      <c r="Q6558">
        <v>153.87</v>
      </c>
      <c r="R6558">
        <v>22776.348999999998</v>
      </c>
      <c r="S6558">
        <v>22622.478999999999</v>
      </c>
    </row>
    <row r="6559" spans="1:19" x14ac:dyDescent="0.3">
      <c r="A6559">
        <v>2021</v>
      </c>
      <c r="B6559">
        <v>10</v>
      </c>
      <c r="C6559">
        <v>1</v>
      </c>
      <c r="D6559">
        <v>6</v>
      </c>
      <c r="E6559">
        <v>23443.563999999998</v>
      </c>
      <c r="F6559">
        <v>1051.7449999999999</v>
      </c>
      <c r="G6559">
        <v>62.097999999999999</v>
      </c>
      <c r="H6559">
        <v>66.08</v>
      </c>
      <c r="I6559">
        <v>127.339</v>
      </c>
      <c r="J6559">
        <v>2.7919999999999998</v>
      </c>
      <c r="K6559">
        <v>5.8319999999999999</v>
      </c>
      <c r="L6559">
        <v>88.268000000000001</v>
      </c>
      <c r="M6559">
        <v>24785.617999999999</v>
      </c>
      <c r="N6559">
        <v>0.61</v>
      </c>
      <c r="O6559">
        <v>0.53100000000000003</v>
      </c>
      <c r="P6559">
        <v>-1.659</v>
      </c>
      <c r="Q6559">
        <v>178.11199999999999</v>
      </c>
      <c r="R6559">
        <v>24786.136999999999</v>
      </c>
      <c r="S6559">
        <v>24608.025000000001</v>
      </c>
    </row>
    <row r="6560" spans="1:19" x14ac:dyDescent="0.3">
      <c r="A6560">
        <v>2021</v>
      </c>
      <c r="B6560">
        <v>10</v>
      </c>
      <c r="C6560">
        <v>1</v>
      </c>
      <c r="D6560">
        <v>7</v>
      </c>
      <c r="E6560">
        <v>24912.580999999998</v>
      </c>
      <c r="F6560">
        <v>950</v>
      </c>
      <c r="G6560">
        <v>67.644999999999996</v>
      </c>
      <c r="H6560">
        <v>65.86</v>
      </c>
      <c r="I6560">
        <v>264.35899999999998</v>
      </c>
      <c r="J6560">
        <v>3.6440000000000001</v>
      </c>
      <c r="K6560">
        <v>15.878</v>
      </c>
      <c r="L6560">
        <v>89.164000000000001</v>
      </c>
      <c r="M6560">
        <v>26301.488000000001</v>
      </c>
      <c r="N6560">
        <v>411.69400000000002</v>
      </c>
      <c r="O6560">
        <v>-5.1999999999999998E-2</v>
      </c>
      <c r="P6560">
        <v>-0.99299999999999999</v>
      </c>
      <c r="Q6560">
        <v>209.82300000000001</v>
      </c>
      <c r="R6560">
        <v>25890.839</v>
      </c>
      <c r="S6560">
        <v>25681.016</v>
      </c>
    </row>
    <row r="6561" spans="1:19" x14ac:dyDescent="0.3">
      <c r="A6561">
        <v>2021</v>
      </c>
      <c r="B6561">
        <v>10</v>
      </c>
      <c r="C6561">
        <v>1</v>
      </c>
      <c r="D6561">
        <v>8</v>
      </c>
      <c r="E6561">
        <v>26437.236000000001</v>
      </c>
      <c r="F6561">
        <v>899.52800000000002</v>
      </c>
      <c r="G6561">
        <v>70.093999999999994</v>
      </c>
      <c r="H6561">
        <v>69.528000000000006</v>
      </c>
      <c r="I6561">
        <v>488.18</v>
      </c>
      <c r="J6561">
        <v>4.9000000000000004</v>
      </c>
      <c r="K6561">
        <v>11.686</v>
      </c>
      <c r="L6561">
        <v>90.197000000000003</v>
      </c>
      <c r="M6561">
        <v>28001.255000000001</v>
      </c>
      <c r="N6561">
        <v>2729.9119999999998</v>
      </c>
      <c r="O6561">
        <v>-21.552</v>
      </c>
      <c r="P6561">
        <v>-0.46100000000000002</v>
      </c>
      <c r="Q6561">
        <v>248.673</v>
      </c>
      <c r="R6561">
        <v>25293.355</v>
      </c>
      <c r="S6561">
        <v>25044.683000000001</v>
      </c>
    </row>
    <row r="6562" spans="1:19" x14ac:dyDescent="0.3">
      <c r="A6562">
        <v>2021</v>
      </c>
      <c r="B6562">
        <v>10</v>
      </c>
      <c r="C6562">
        <v>1</v>
      </c>
      <c r="D6562">
        <v>9</v>
      </c>
      <c r="E6562">
        <v>28180.321</v>
      </c>
      <c r="F6562">
        <v>894.69899999999996</v>
      </c>
      <c r="G6562">
        <v>70.2</v>
      </c>
      <c r="H6562">
        <v>72.343000000000004</v>
      </c>
      <c r="I6562">
        <v>601.69799999999998</v>
      </c>
      <c r="J6562">
        <v>5.4370000000000003</v>
      </c>
      <c r="K6562">
        <v>13.04</v>
      </c>
      <c r="L6562">
        <v>91.617999999999995</v>
      </c>
      <c r="M6562">
        <v>29859.155999999999</v>
      </c>
      <c r="N6562">
        <v>5095.893</v>
      </c>
      <c r="O6562">
        <v>-52.701000000000001</v>
      </c>
      <c r="P6562">
        <v>0.47399999999999998</v>
      </c>
      <c r="Q6562">
        <v>282.339</v>
      </c>
      <c r="R6562">
        <v>24815.491000000002</v>
      </c>
      <c r="S6562">
        <v>24533.151999999998</v>
      </c>
    </row>
    <row r="6563" spans="1:19" x14ac:dyDescent="0.3">
      <c r="A6563">
        <v>2021</v>
      </c>
      <c r="B6563">
        <v>10</v>
      </c>
      <c r="C6563">
        <v>1</v>
      </c>
      <c r="D6563">
        <v>10</v>
      </c>
      <c r="E6563">
        <v>29709.807000000001</v>
      </c>
      <c r="F6563">
        <v>872.12</v>
      </c>
      <c r="G6563">
        <v>70.076999999999998</v>
      </c>
      <c r="H6563">
        <v>72.915000000000006</v>
      </c>
      <c r="I6563">
        <v>568.28399999999999</v>
      </c>
      <c r="J6563">
        <v>5.7370000000000001</v>
      </c>
      <c r="K6563">
        <v>23.696000000000002</v>
      </c>
      <c r="L6563">
        <v>92.587999999999994</v>
      </c>
      <c r="M6563">
        <v>31345.148000000001</v>
      </c>
      <c r="N6563">
        <v>6852.2020000000002</v>
      </c>
      <c r="O6563">
        <v>-65.331000000000003</v>
      </c>
      <c r="P6563">
        <v>1.3009999999999999</v>
      </c>
      <c r="Q6563">
        <v>308.42</v>
      </c>
      <c r="R6563">
        <v>24556.975999999999</v>
      </c>
      <c r="S6563">
        <v>24248.556</v>
      </c>
    </row>
    <row r="6564" spans="1:19" x14ac:dyDescent="0.3">
      <c r="A6564">
        <v>2021</v>
      </c>
      <c r="B6564">
        <v>10</v>
      </c>
      <c r="C6564">
        <v>1</v>
      </c>
      <c r="D6564">
        <v>11</v>
      </c>
      <c r="E6564">
        <v>30935.685000000001</v>
      </c>
      <c r="F6564">
        <v>836.51700000000005</v>
      </c>
      <c r="G6564">
        <v>70.05</v>
      </c>
      <c r="H6564">
        <v>74.25</v>
      </c>
      <c r="I6564">
        <v>483.69600000000003</v>
      </c>
      <c r="J6564">
        <v>5.8719999999999999</v>
      </c>
      <c r="K6564">
        <v>25.783999999999999</v>
      </c>
      <c r="L6564">
        <v>93.054000000000002</v>
      </c>
      <c r="M6564">
        <v>32454.858</v>
      </c>
      <c r="N6564">
        <v>7937.6360000000004</v>
      </c>
      <c r="O6564">
        <v>-64.262</v>
      </c>
      <c r="P6564">
        <v>2.7690000000000001</v>
      </c>
      <c r="Q6564">
        <v>333.649</v>
      </c>
      <c r="R6564">
        <v>24578.714</v>
      </c>
      <c r="S6564">
        <v>24245.063999999998</v>
      </c>
    </row>
    <row r="6565" spans="1:19" x14ac:dyDescent="0.3">
      <c r="A6565">
        <v>2021</v>
      </c>
      <c r="B6565">
        <v>10</v>
      </c>
      <c r="C6565">
        <v>1</v>
      </c>
      <c r="D6565">
        <v>12</v>
      </c>
      <c r="E6565">
        <v>32247.965</v>
      </c>
      <c r="F6565">
        <v>802.41300000000001</v>
      </c>
      <c r="G6565">
        <v>70.2</v>
      </c>
      <c r="H6565">
        <v>77.269000000000005</v>
      </c>
      <c r="I6565">
        <v>447.51600000000002</v>
      </c>
      <c r="J6565">
        <v>5.8419999999999996</v>
      </c>
      <c r="K6565">
        <v>14.385999999999999</v>
      </c>
      <c r="L6565">
        <v>93.489000000000004</v>
      </c>
      <c r="M6565">
        <v>33688.881000000001</v>
      </c>
      <c r="N6565">
        <v>8421.0059999999994</v>
      </c>
      <c r="O6565">
        <v>-23.058</v>
      </c>
      <c r="P6565">
        <v>6.0510000000000002</v>
      </c>
      <c r="Q6565">
        <v>353.99200000000002</v>
      </c>
      <c r="R6565">
        <v>25284.882000000001</v>
      </c>
      <c r="S6565">
        <v>24930.888999999999</v>
      </c>
    </row>
    <row r="6566" spans="1:19" x14ac:dyDescent="0.3">
      <c r="A6566">
        <v>2021</v>
      </c>
      <c r="B6566">
        <v>10</v>
      </c>
      <c r="C6566">
        <v>1</v>
      </c>
      <c r="D6566">
        <v>13</v>
      </c>
      <c r="E6566">
        <v>33153.360999999997</v>
      </c>
      <c r="F6566">
        <v>717.88699999999994</v>
      </c>
      <c r="G6566">
        <v>71.805999999999997</v>
      </c>
      <c r="H6566">
        <v>80.644000000000005</v>
      </c>
      <c r="I6566">
        <v>423.50099999999998</v>
      </c>
      <c r="J6566">
        <v>5.7359999999999998</v>
      </c>
      <c r="K6566">
        <v>12.933999999999999</v>
      </c>
      <c r="L6566">
        <v>93.635000000000005</v>
      </c>
      <c r="M6566">
        <v>34487.697</v>
      </c>
      <c r="N6566">
        <v>8126.43</v>
      </c>
      <c r="O6566">
        <v>-4.9189999999999996</v>
      </c>
      <c r="P6566">
        <v>6.5259999999999998</v>
      </c>
      <c r="Q6566">
        <v>374.84699999999998</v>
      </c>
      <c r="R6566">
        <v>26359.661</v>
      </c>
      <c r="S6566">
        <v>25984.812999999998</v>
      </c>
    </row>
    <row r="6567" spans="1:19" x14ac:dyDescent="0.3">
      <c r="A6567">
        <v>2021</v>
      </c>
      <c r="B6567">
        <v>10</v>
      </c>
      <c r="C6567">
        <v>1</v>
      </c>
      <c r="D6567">
        <v>14</v>
      </c>
      <c r="E6567">
        <v>34099.262999999999</v>
      </c>
      <c r="F6567">
        <v>664.03499999999997</v>
      </c>
      <c r="G6567">
        <v>73.096000000000004</v>
      </c>
      <c r="H6567">
        <v>84.271000000000001</v>
      </c>
      <c r="I6567">
        <v>363.077</v>
      </c>
      <c r="J6567">
        <v>5.2649999999999997</v>
      </c>
      <c r="K6567">
        <v>-5.524</v>
      </c>
      <c r="L6567">
        <v>93.831999999999994</v>
      </c>
      <c r="M6567">
        <v>35304.218000000001</v>
      </c>
      <c r="N6567">
        <v>7460</v>
      </c>
      <c r="O6567">
        <v>-1.1479999999999999</v>
      </c>
      <c r="P6567">
        <v>3.6240000000000001</v>
      </c>
      <c r="Q6567">
        <v>395.74</v>
      </c>
      <c r="R6567">
        <v>27841.741999999998</v>
      </c>
      <c r="S6567">
        <v>27446.002</v>
      </c>
    </row>
    <row r="6568" spans="1:19" x14ac:dyDescent="0.3">
      <c r="A6568">
        <v>2021</v>
      </c>
      <c r="B6568">
        <v>10</v>
      </c>
      <c r="C6568">
        <v>1</v>
      </c>
      <c r="D6568">
        <v>15</v>
      </c>
      <c r="E6568">
        <v>34566.127999999997</v>
      </c>
      <c r="F6568">
        <v>642.74199999999996</v>
      </c>
      <c r="G6568">
        <v>74.069999999999993</v>
      </c>
      <c r="H6568">
        <v>87.328999999999994</v>
      </c>
      <c r="I6568">
        <v>331.84</v>
      </c>
      <c r="J6568">
        <v>5.4119999999999999</v>
      </c>
      <c r="K6568">
        <v>-12.907</v>
      </c>
      <c r="L6568">
        <v>93.906000000000006</v>
      </c>
      <c r="M6568">
        <v>35714.449000000001</v>
      </c>
      <c r="N6568">
        <v>6061.5450000000001</v>
      </c>
      <c r="O6568">
        <v>-0.61</v>
      </c>
      <c r="P6568">
        <v>3.7010000000000001</v>
      </c>
      <c r="Q6568">
        <v>407.78699999999998</v>
      </c>
      <c r="R6568">
        <v>29649.812999999998</v>
      </c>
      <c r="S6568">
        <v>29242.026000000002</v>
      </c>
    </row>
    <row r="6569" spans="1:19" x14ac:dyDescent="0.3">
      <c r="A6569">
        <v>2021</v>
      </c>
      <c r="B6569">
        <v>10</v>
      </c>
      <c r="C6569">
        <v>1</v>
      </c>
      <c r="D6569">
        <v>16</v>
      </c>
      <c r="E6569">
        <v>34479.326000000001</v>
      </c>
      <c r="F6569">
        <v>596.78599999999994</v>
      </c>
      <c r="G6569">
        <v>74.956999999999994</v>
      </c>
      <c r="H6569">
        <v>89.724999999999994</v>
      </c>
      <c r="I6569">
        <v>219.673</v>
      </c>
      <c r="J6569">
        <v>4.093</v>
      </c>
      <c r="K6569">
        <v>-67.584000000000003</v>
      </c>
      <c r="L6569">
        <v>93.89</v>
      </c>
      <c r="M6569">
        <v>35415.910000000003</v>
      </c>
      <c r="N6569">
        <v>4019.15</v>
      </c>
      <c r="O6569">
        <v>1.528</v>
      </c>
      <c r="P6569">
        <v>2.5459999999999998</v>
      </c>
      <c r="Q6569">
        <v>411.47500000000002</v>
      </c>
      <c r="R6569">
        <v>31392.686000000002</v>
      </c>
      <c r="S6569">
        <v>30981.212</v>
      </c>
    </row>
    <row r="6570" spans="1:19" x14ac:dyDescent="0.3">
      <c r="A6570">
        <v>2021</v>
      </c>
      <c r="B6570">
        <v>10</v>
      </c>
      <c r="C6570">
        <v>1</v>
      </c>
      <c r="D6570">
        <v>17</v>
      </c>
      <c r="E6570">
        <v>33310.872000000003</v>
      </c>
      <c r="F6570">
        <v>593.42100000000005</v>
      </c>
      <c r="G6570">
        <v>75.492000000000004</v>
      </c>
      <c r="H6570">
        <v>87.89</v>
      </c>
      <c r="I6570">
        <v>240.983</v>
      </c>
      <c r="J6570">
        <v>4.5590000000000002</v>
      </c>
      <c r="K6570">
        <v>-92.375</v>
      </c>
      <c r="L6570">
        <v>93.667000000000002</v>
      </c>
      <c r="M6570">
        <v>34239.019</v>
      </c>
      <c r="N6570">
        <v>1517.8309999999999</v>
      </c>
      <c r="O6570">
        <v>22.271999999999998</v>
      </c>
      <c r="P6570">
        <v>3.7149999999999999</v>
      </c>
      <c r="Q6570">
        <v>399.31799999999998</v>
      </c>
      <c r="R6570">
        <v>32695.201000000001</v>
      </c>
      <c r="S6570">
        <v>32295.883000000002</v>
      </c>
    </row>
    <row r="6571" spans="1:19" x14ac:dyDescent="0.3">
      <c r="A6571">
        <v>2021</v>
      </c>
      <c r="B6571">
        <v>10</v>
      </c>
      <c r="C6571">
        <v>1</v>
      </c>
      <c r="D6571">
        <v>18</v>
      </c>
      <c r="E6571">
        <v>32929.093000000001</v>
      </c>
      <c r="F6571">
        <v>615.94200000000001</v>
      </c>
      <c r="G6571">
        <v>74.772000000000006</v>
      </c>
      <c r="H6571">
        <v>82.316000000000003</v>
      </c>
      <c r="I6571">
        <v>308.27600000000001</v>
      </c>
      <c r="J6571">
        <v>4.4020000000000001</v>
      </c>
      <c r="K6571">
        <v>-90.013999999999996</v>
      </c>
      <c r="L6571">
        <v>93.64</v>
      </c>
      <c r="M6571">
        <v>33943.656999999999</v>
      </c>
      <c r="N6571">
        <v>50.982999999999997</v>
      </c>
      <c r="O6571">
        <v>40.438000000000002</v>
      </c>
      <c r="P6571">
        <v>3.355</v>
      </c>
      <c r="Q6571">
        <v>366.03300000000002</v>
      </c>
      <c r="R6571">
        <v>33848.881000000001</v>
      </c>
      <c r="S6571">
        <v>33482.847999999998</v>
      </c>
    </row>
    <row r="6572" spans="1:19" x14ac:dyDescent="0.3">
      <c r="A6572">
        <v>2021</v>
      </c>
      <c r="B6572">
        <v>10</v>
      </c>
      <c r="C6572">
        <v>1</v>
      </c>
      <c r="D6572">
        <v>19</v>
      </c>
      <c r="E6572">
        <v>33017.915999999997</v>
      </c>
      <c r="F6572">
        <v>649.077</v>
      </c>
      <c r="G6572">
        <v>75.334000000000003</v>
      </c>
      <c r="H6572">
        <v>84.991</v>
      </c>
      <c r="I6572">
        <v>341.48399999999998</v>
      </c>
      <c r="J6572">
        <v>4.141</v>
      </c>
      <c r="K6572">
        <v>-94.037999999999997</v>
      </c>
      <c r="L6572">
        <v>93.683000000000007</v>
      </c>
      <c r="M6572">
        <v>34097.254000000001</v>
      </c>
      <c r="N6572">
        <v>0</v>
      </c>
      <c r="O6572">
        <v>38.972000000000001</v>
      </c>
      <c r="P6572">
        <v>6.7370000000000001</v>
      </c>
      <c r="Q6572">
        <v>320.90899999999999</v>
      </c>
      <c r="R6572">
        <v>34051.544999999998</v>
      </c>
      <c r="S6572">
        <v>33730.635999999999</v>
      </c>
    </row>
    <row r="6573" spans="1:19" x14ac:dyDescent="0.3">
      <c r="A6573">
        <v>2021</v>
      </c>
      <c r="B6573">
        <v>10</v>
      </c>
      <c r="C6573">
        <v>1</v>
      </c>
      <c r="D6573">
        <v>20</v>
      </c>
      <c r="E6573">
        <v>31467.312999999998</v>
      </c>
      <c r="F6573">
        <v>705.31700000000001</v>
      </c>
      <c r="G6573">
        <v>74.570999999999998</v>
      </c>
      <c r="H6573">
        <v>83.22</v>
      </c>
      <c r="I6573">
        <v>383.73399999999998</v>
      </c>
      <c r="J6573">
        <v>3.9020000000000001</v>
      </c>
      <c r="K6573">
        <v>-103.46299999999999</v>
      </c>
      <c r="L6573">
        <v>93.269000000000005</v>
      </c>
      <c r="M6573">
        <v>32633.291000000001</v>
      </c>
      <c r="N6573">
        <v>0</v>
      </c>
      <c r="O6573">
        <v>36.859000000000002</v>
      </c>
      <c r="P6573">
        <v>8.2629999999999999</v>
      </c>
      <c r="Q6573">
        <v>282.60700000000003</v>
      </c>
      <c r="R6573">
        <v>32588.169000000002</v>
      </c>
      <c r="S6573">
        <v>32305.562000000002</v>
      </c>
    </row>
    <row r="6574" spans="1:19" x14ac:dyDescent="0.3">
      <c r="A6574">
        <v>2021</v>
      </c>
      <c r="B6574">
        <v>10</v>
      </c>
      <c r="C6574">
        <v>1</v>
      </c>
      <c r="D6574">
        <v>21</v>
      </c>
      <c r="E6574">
        <v>29497.353999999999</v>
      </c>
      <c r="F6574">
        <v>785.29600000000005</v>
      </c>
      <c r="G6574">
        <v>71.402000000000001</v>
      </c>
      <c r="H6574">
        <v>81.284000000000006</v>
      </c>
      <c r="I6574">
        <v>510.96699999999998</v>
      </c>
      <c r="J6574">
        <v>5.0780000000000003</v>
      </c>
      <c r="K6574">
        <v>-27.978000000000002</v>
      </c>
      <c r="L6574">
        <v>92.344999999999999</v>
      </c>
      <c r="M6574">
        <v>30944.346000000001</v>
      </c>
      <c r="N6574">
        <v>0</v>
      </c>
      <c r="O6574">
        <v>16.292000000000002</v>
      </c>
      <c r="P6574">
        <v>0.874</v>
      </c>
      <c r="Q6574">
        <v>254.946</v>
      </c>
      <c r="R6574">
        <v>30927.18</v>
      </c>
      <c r="S6574">
        <v>30672.233</v>
      </c>
    </row>
    <row r="6575" spans="1:19" x14ac:dyDescent="0.3">
      <c r="A6575">
        <v>2021</v>
      </c>
      <c r="B6575">
        <v>10</v>
      </c>
      <c r="C6575">
        <v>1</v>
      </c>
      <c r="D6575">
        <v>22</v>
      </c>
      <c r="E6575">
        <v>26778.767</v>
      </c>
      <c r="F6575">
        <v>948.45</v>
      </c>
      <c r="G6575">
        <v>66.61</v>
      </c>
      <c r="H6575">
        <v>78.484999999999999</v>
      </c>
      <c r="I6575">
        <v>570.12699999999995</v>
      </c>
      <c r="J6575">
        <v>4.7530000000000001</v>
      </c>
      <c r="K6575">
        <v>11.984</v>
      </c>
      <c r="L6575">
        <v>90.561000000000007</v>
      </c>
      <c r="M6575">
        <v>28483.128000000001</v>
      </c>
      <c r="N6575">
        <v>0</v>
      </c>
      <c r="O6575">
        <v>8.3989999999999991</v>
      </c>
      <c r="P6575">
        <v>-13.909000000000001</v>
      </c>
      <c r="Q6575">
        <v>228.90199999999999</v>
      </c>
      <c r="R6575">
        <v>28488.637999999999</v>
      </c>
      <c r="S6575">
        <v>28259.735000000001</v>
      </c>
    </row>
    <row r="6576" spans="1:19" x14ac:dyDescent="0.3">
      <c r="A6576">
        <v>2021</v>
      </c>
      <c r="B6576">
        <v>10</v>
      </c>
      <c r="C6576">
        <v>1</v>
      </c>
      <c r="D6576">
        <v>23</v>
      </c>
      <c r="E6576">
        <v>24067.038</v>
      </c>
      <c r="F6576">
        <v>1118.375</v>
      </c>
      <c r="G6576">
        <v>62.002000000000002</v>
      </c>
      <c r="H6576">
        <v>75.290000000000006</v>
      </c>
      <c r="I6576">
        <v>950.00599999999997</v>
      </c>
      <c r="J6576">
        <v>4.0170000000000003</v>
      </c>
      <c r="K6576">
        <v>33.814999999999998</v>
      </c>
      <c r="L6576">
        <v>88.647999999999996</v>
      </c>
      <c r="M6576">
        <v>26337.19</v>
      </c>
      <c r="N6576">
        <v>0</v>
      </c>
      <c r="O6576">
        <v>3.923</v>
      </c>
      <c r="P6576">
        <v>-13.215999999999999</v>
      </c>
      <c r="Q6576">
        <v>197.66300000000001</v>
      </c>
      <c r="R6576">
        <v>26346.483</v>
      </c>
      <c r="S6576">
        <v>26148.82</v>
      </c>
    </row>
    <row r="6577" spans="1:19" x14ac:dyDescent="0.3">
      <c r="A6577">
        <v>2021</v>
      </c>
      <c r="B6577">
        <v>10</v>
      </c>
      <c r="C6577">
        <v>1</v>
      </c>
      <c r="D6577">
        <v>24</v>
      </c>
      <c r="E6577">
        <v>22227.727999999999</v>
      </c>
      <c r="F6577">
        <v>1343.377</v>
      </c>
      <c r="G6577">
        <v>59.034999999999997</v>
      </c>
      <c r="H6577">
        <v>72.501000000000005</v>
      </c>
      <c r="I6577">
        <v>775.452</v>
      </c>
      <c r="J6577">
        <v>1.8029999999999999</v>
      </c>
      <c r="K6577">
        <v>42.249000000000002</v>
      </c>
      <c r="L6577">
        <v>87.61</v>
      </c>
      <c r="M6577">
        <v>24550.720000000001</v>
      </c>
      <c r="N6577">
        <v>0</v>
      </c>
      <c r="O6577">
        <v>2.5409999999999999</v>
      </c>
      <c r="P6577">
        <v>-22.59</v>
      </c>
      <c r="Q6577">
        <v>171.19300000000001</v>
      </c>
      <c r="R6577">
        <v>24570.769</v>
      </c>
      <c r="S6577">
        <v>24399.577000000001</v>
      </c>
    </row>
    <row r="6578" spans="1:19" x14ac:dyDescent="0.3">
      <c r="A6578">
        <v>2021</v>
      </c>
      <c r="B6578">
        <v>10</v>
      </c>
      <c r="C6578">
        <v>2</v>
      </c>
      <c r="D6578">
        <v>1</v>
      </c>
      <c r="E6578">
        <v>19870.235000000001</v>
      </c>
      <c r="F6578">
        <v>1434.354</v>
      </c>
      <c r="G6578">
        <v>58.973999999999997</v>
      </c>
      <c r="H6578">
        <v>69.427000000000007</v>
      </c>
      <c r="I6578">
        <v>657.721</v>
      </c>
      <c r="J6578">
        <v>1.788</v>
      </c>
      <c r="K6578">
        <v>36.395000000000003</v>
      </c>
      <c r="L6578">
        <v>86.334999999999994</v>
      </c>
      <c r="M6578">
        <v>22156.254000000001</v>
      </c>
      <c r="N6578">
        <v>0</v>
      </c>
      <c r="O6578">
        <v>2.8780000000000001</v>
      </c>
      <c r="P6578">
        <v>-16.977</v>
      </c>
      <c r="Q6578">
        <v>155.53200000000001</v>
      </c>
      <c r="R6578">
        <v>22170.352999999999</v>
      </c>
      <c r="S6578">
        <v>22014.821</v>
      </c>
    </row>
    <row r="6579" spans="1:19" x14ac:dyDescent="0.3">
      <c r="A6579">
        <v>2021</v>
      </c>
      <c r="B6579">
        <v>10</v>
      </c>
      <c r="C6579">
        <v>2</v>
      </c>
      <c r="D6579">
        <v>2</v>
      </c>
      <c r="E6579">
        <v>19238.554</v>
      </c>
      <c r="F6579">
        <v>1490.0540000000001</v>
      </c>
      <c r="G6579">
        <v>56.866999999999997</v>
      </c>
      <c r="H6579">
        <v>68.061000000000007</v>
      </c>
      <c r="I6579">
        <v>441.95</v>
      </c>
      <c r="J6579">
        <v>1.8160000000000001</v>
      </c>
      <c r="K6579">
        <v>32.710999999999999</v>
      </c>
      <c r="L6579">
        <v>85.941999999999993</v>
      </c>
      <c r="M6579">
        <v>21359.088</v>
      </c>
      <c r="N6579">
        <v>0</v>
      </c>
      <c r="O6579">
        <v>1.5389999999999999</v>
      </c>
      <c r="P6579">
        <v>-12.121</v>
      </c>
      <c r="Q6579">
        <v>148.27799999999999</v>
      </c>
      <c r="R6579">
        <v>21369.669000000002</v>
      </c>
      <c r="S6579">
        <v>21221.391</v>
      </c>
    </row>
    <row r="6580" spans="1:19" x14ac:dyDescent="0.3">
      <c r="A6580">
        <v>2021</v>
      </c>
      <c r="B6580">
        <v>10</v>
      </c>
      <c r="C6580">
        <v>2</v>
      </c>
      <c r="D6580">
        <v>3</v>
      </c>
      <c r="E6580">
        <v>18918.23</v>
      </c>
      <c r="F6580">
        <v>1517.1489999999999</v>
      </c>
      <c r="G6580">
        <v>55.84</v>
      </c>
      <c r="H6580">
        <v>66.661000000000001</v>
      </c>
      <c r="I6580">
        <v>279.93400000000003</v>
      </c>
      <c r="J6580">
        <v>1.79</v>
      </c>
      <c r="K6580">
        <v>29.564</v>
      </c>
      <c r="L6580">
        <v>85.765000000000001</v>
      </c>
      <c r="M6580">
        <v>20899.092000000001</v>
      </c>
      <c r="N6580">
        <v>0</v>
      </c>
      <c r="O6580">
        <v>1.198</v>
      </c>
      <c r="P6580">
        <v>-7.6520000000000001</v>
      </c>
      <c r="Q6580">
        <v>144.14699999999999</v>
      </c>
      <c r="R6580">
        <v>20905.545999999998</v>
      </c>
      <c r="S6580">
        <v>20761.399000000001</v>
      </c>
    </row>
    <row r="6581" spans="1:19" x14ac:dyDescent="0.3">
      <c r="A6581">
        <v>2021</v>
      </c>
      <c r="B6581">
        <v>10</v>
      </c>
      <c r="C6581">
        <v>2</v>
      </c>
      <c r="D6581">
        <v>4</v>
      </c>
      <c r="E6581">
        <v>19245.964</v>
      </c>
      <c r="F6581">
        <v>1487.19</v>
      </c>
      <c r="G6581">
        <v>55.567999999999998</v>
      </c>
      <c r="H6581">
        <v>66.358000000000004</v>
      </c>
      <c r="I6581">
        <v>175.989</v>
      </c>
      <c r="J6581">
        <v>1.619</v>
      </c>
      <c r="K6581">
        <v>28.478000000000002</v>
      </c>
      <c r="L6581">
        <v>85.935000000000002</v>
      </c>
      <c r="M6581">
        <v>21091.532999999999</v>
      </c>
      <c r="N6581">
        <v>0</v>
      </c>
      <c r="O6581">
        <v>0.76400000000000001</v>
      </c>
      <c r="P6581">
        <v>-5.2919999999999998</v>
      </c>
      <c r="Q6581">
        <v>143.59100000000001</v>
      </c>
      <c r="R6581">
        <v>21096.062000000002</v>
      </c>
      <c r="S6581">
        <v>20952.471000000001</v>
      </c>
    </row>
    <row r="6582" spans="1:19" x14ac:dyDescent="0.3">
      <c r="A6582">
        <v>2021</v>
      </c>
      <c r="B6582">
        <v>10</v>
      </c>
      <c r="C6582">
        <v>2</v>
      </c>
      <c r="D6582">
        <v>5</v>
      </c>
      <c r="E6582">
        <v>20228.03</v>
      </c>
      <c r="F6582">
        <v>1412.329</v>
      </c>
      <c r="G6582">
        <v>57.024999999999999</v>
      </c>
      <c r="H6582">
        <v>65.986999999999995</v>
      </c>
      <c r="I6582">
        <v>101.506</v>
      </c>
      <c r="J6582">
        <v>1.629</v>
      </c>
      <c r="K6582">
        <v>11.848000000000001</v>
      </c>
      <c r="L6582">
        <v>86.480999999999995</v>
      </c>
      <c r="M6582">
        <v>21907.81</v>
      </c>
      <c r="N6582">
        <v>0</v>
      </c>
      <c r="O6582">
        <v>0.51700000000000002</v>
      </c>
      <c r="P6582">
        <v>-6.6310000000000002</v>
      </c>
      <c r="Q6582">
        <v>147.84100000000001</v>
      </c>
      <c r="R6582">
        <v>21913.923999999999</v>
      </c>
      <c r="S6582">
        <v>21766.082999999999</v>
      </c>
    </row>
    <row r="6583" spans="1:19" x14ac:dyDescent="0.3">
      <c r="A6583">
        <v>2021</v>
      </c>
      <c r="B6583">
        <v>10</v>
      </c>
      <c r="C6583">
        <v>2</v>
      </c>
      <c r="D6583">
        <v>6</v>
      </c>
      <c r="E6583">
        <v>22303.351999999999</v>
      </c>
      <c r="F6583">
        <v>1288.1310000000001</v>
      </c>
      <c r="G6583">
        <v>59.895000000000003</v>
      </c>
      <c r="H6583">
        <v>65.206000000000003</v>
      </c>
      <c r="I6583">
        <v>64.483999999999995</v>
      </c>
      <c r="J6583">
        <v>1.893</v>
      </c>
      <c r="K6583">
        <v>5.0620000000000003</v>
      </c>
      <c r="L6583">
        <v>87.620999999999995</v>
      </c>
      <c r="M6583">
        <v>23815.749</v>
      </c>
      <c r="N6583">
        <v>0.61</v>
      </c>
      <c r="O6583">
        <v>0.53100000000000003</v>
      </c>
      <c r="P6583">
        <v>-1.659</v>
      </c>
      <c r="Q6583">
        <v>159.14699999999999</v>
      </c>
      <c r="R6583">
        <v>23816.267</v>
      </c>
      <c r="S6583">
        <v>23657.119999999999</v>
      </c>
    </row>
    <row r="6584" spans="1:19" x14ac:dyDescent="0.3">
      <c r="A6584">
        <v>2021</v>
      </c>
      <c r="B6584">
        <v>10</v>
      </c>
      <c r="C6584">
        <v>2</v>
      </c>
      <c r="D6584">
        <v>7</v>
      </c>
      <c r="E6584">
        <v>23429.397000000001</v>
      </c>
      <c r="F6584">
        <v>1261.8340000000001</v>
      </c>
      <c r="G6584">
        <v>62.792000000000002</v>
      </c>
      <c r="H6584">
        <v>64.950999999999993</v>
      </c>
      <c r="I6584">
        <v>68.882999999999996</v>
      </c>
      <c r="J6584">
        <v>2.2879999999999998</v>
      </c>
      <c r="K6584">
        <v>13.36</v>
      </c>
      <c r="L6584">
        <v>88.239000000000004</v>
      </c>
      <c r="M6584">
        <v>24928.952000000001</v>
      </c>
      <c r="N6584">
        <v>411.69400000000002</v>
      </c>
      <c r="O6584">
        <v>-5.1999999999999998E-2</v>
      </c>
      <c r="P6584">
        <v>-0.99299999999999999</v>
      </c>
      <c r="Q6584">
        <v>175.977</v>
      </c>
      <c r="R6584">
        <v>24518.303</v>
      </c>
      <c r="S6584">
        <v>24342.326000000001</v>
      </c>
    </row>
    <row r="6585" spans="1:19" x14ac:dyDescent="0.3">
      <c r="A6585">
        <v>2021</v>
      </c>
      <c r="B6585">
        <v>10</v>
      </c>
      <c r="C6585">
        <v>2</v>
      </c>
      <c r="D6585">
        <v>8</v>
      </c>
      <c r="E6585">
        <v>24615.953000000001</v>
      </c>
      <c r="F6585">
        <v>1206.326</v>
      </c>
      <c r="G6585">
        <v>64.608999999999995</v>
      </c>
      <c r="H6585">
        <v>68.542000000000002</v>
      </c>
      <c r="I6585">
        <v>109.06699999999999</v>
      </c>
      <c r="J6585">
        <v>2.8879999999999999</v>
      </c>
      <c r="K6585">
        <v>9.4220000000000006</v>
      </c>
      <c r="L6585">
        <v>88.915999999999997</v>
      </c>
      <c r="M6585">
        <v>26101.115000000002</v>
      </c>
      <c r="N6585">
        <v>2729.9119999999998</v>
      </c>
      <c r="O6585">
        <v>-21.552</v>
      </c>
      <c r="P6585">
        <v>-0.46100000000000002</v>
      </c>
      <c r="Q6585">
        <v>205.97</v>
      </c>
      <c r="R6585">
        <v>23393.215</v>
      </c>
      <c r="S6585">
        <v>23187.244999999999</v>
      </c>
    </row>
    <row r="6586" spans="1:19" x14ac:dyDescent="0.3">
      <c r="A6586">
        <v>2021</v>
      </c>
      <c r="B6586">
        <v>10</v>
      </c>
      <c r="C6586">
        <v>2</v>
      </c>
      <c r="D6586">
        <v>9</v>
      </c>
      <c r="E6586">
        <v>26131.486000000001</v>
      </c>
      <c r="F6586">
        <v>1158.7809999999999</v>
      </c>
      <c r="G6586">
        <v>66.417000000000002</v>
      </c>
      <c r="H6586">
        <v>71.146000000000001</v>
      </c>
      <c r="I6586">
        <v>148.09700000000001</v>
      </c>
      <c r="J6586">
        <v>3.0950000000000002</v>
      </c>
      <c r="K6586">
        <v>11.507</v>
      </c>
      <c r="L6586">
        <v>90.034999999999997</v>
      </c>
      <c r="M6586">
        <v>27614.147000000001</v>
      </c>
      <c r="N6586">
        <v>5095.893</v>
      </c>
      <c r="O6586">
        <v>-52.701000000000001</v>
      </c>
      <c r="P6586">
        <v>0.47399999999999998</v>
      </c>
      <c r="Q6586">
        <v>237.16499999999999</v>
      </c>
      <c r="R6586">
        <v>22570.481</v>
      </c>
      <c r="S6586">
        <v>22333.315999999999</v>
      </c>
    </row>
    <row r="6587" spans="1:19" x14ac:dyDescent="0.3">
      <c r="A6587">
        <v>2021</v>
      </c>
      <c r="B6587">
        <v>10</v>
      </c>
      <c r="C6587">
        <v>2</v>
      </c>
      <c r="D6587">
        <v>10</v>
      </c>
      <c r="E6587">
        <v>27362.307000000001</v>
      </c>
      <c r="F6587">
        <v>1097.3420000000001</v>
      </c>
      <c r="G6587">
        <v>68.742999999999995</v>
      </c>
      <c r="H6587">
        <v>71.686000000000007</v>
      </c>
      <c r="I6587">
        <v>183.595</v>
      </c>
      <c r="J6587">
        <v>3.2829999999999999</v>
      </c>
      <c r="K6587">
        <v>23.222000000000001</v>
      </c>
      <c r="L6587">
        <v>90.891999999999996</v>
      </c>
      <c r="M6587">
        <v>28832.326000000001</v>
      </c>
      <c r="N6587">
        <v>6852.2020000000002</v>
      </c>
      <c r="O6587">
        <v>-65.331000000000003</v>
      </c>
      <c r="P6587">
        <v>1.3009999999999999</v>
      </c>
      <c r="Q6587">
        <v>265.23</v>
      </c>
      <c r="R6587">
        <v>22044.153999999999</v>
      </c>
      <c r="S6587">
        <v>21778.923999999999</v>
      </c>
    </row>
    <row r="6588" spans="1:19" x14ac:dyDescent="0.3">
      <c r="A6588">
        <v>2021</v>
      </c>
      <c r="B6588">
        <v>10</v>
      </c>
      <c r="C6588">
        <v>2</v>
      </c>
      <c r="D6588">
        <v>11</v>
      </c>
      <c r="E6588">
        <v>28151.521000000001</v>
      </c>
      <c r="F6588">
        <v>1035.6600000000001</v>
      </c>
      <c r="G6588">
        <v>70.709000000000003</v>
      </c>
      <c r="H6588">
        <v>72.867000000000004</v>
      </c>
      <c r="I6588">
        <v>236.779</v>
      </c>
      <c r="J6588">
        <v>3.4590000000000001</v>
      </c>
      <c r="K6588">
        <v>26.161000000000001</v>
      </c>
      <c r="L6588">
        <v>91.367999999999995</v>
      </c>
      <c r="M6588">
        <v>29617.813999999998</v>
      </c>
      <c r="N6588">
        <v>7937.6360000000004</v>
      </c>
      <c r="O6588">
        <v>-64.262</v>
      </c>
      <c r="P6588">
        <v>2.7690000000000001</v>
      </c>
      <c r="Q6588">
        <v>288.74900000000002</v>
      </c>
      <c r="R6588">
        <v>21741.67</v>
      </c>
      <c r="S6588">
        <v>21452.920999999998</v>
      </c>
    </row>
    <row r="6589" spans="1:19" x14ac:dyDescent="0.3">
      <c r="A6589">
        <v>2021</v>
      </c>
      <c r="B6589">
        <v>10</v>
      </c>
      <c r="C6589">
        <v>2</v>
      </c>
      <c r="D6589">
        <v>12</v>
      </c>
      <c r="E6589">
        <v>28637.088</v>
      </c>
      <c r="F6589">
        <v>983.99400000000003</v>
      </c>
      <c r="G6589">
        <v>74.86</v>
      </c>
      <c r="H6589">
        <v>75.319000000000003</v>
      </c>
      <c r="I6589">
        <v>278.48500000000001</v>
      </c>
      <c r="J6589">
        <v>3.6019999999999999</v>
      </c>
      <c r="K6589">
        <v>13.670999999999999</v>
      </c>
      <c r="L6589">
        <v>91.611999999999995</v>
      </c>
      <c r="M6589">
        <v>30083.771000000001</v>
      </c>
      <c r="N6589">
        <v>8421.0059999999994</v>
      </c>
      <c r="O6589">
        <v>-23.058</v>
      </c>
      <c r="P6589">
        <v>6.0510000000000002</v>
      </c>
      <c r="Q6589">
        <v>306.29700000000003</v>
      </c>
      <c r="R6589">
        <v>21679.771000000001</v>
      </c>
      <c r="S6589">
        <v>21373.473999999998</v>
      </c>
    </row>
    <row r="6590" spans="1:19" x14ac:dyDescent="0.3">
      <c r="A6590">
        <v>2021</v>
      </c>
      <c r="B6590">
        <v>10</v>
      </c>
      <c r="C6590">
        <v>2</v>
      </c>
      <c r="D6590">
        <v>13</v>
      </c>
      <c r="E6590">
        <v>29041.274000000001</v>
      </c>
      <c r="F6590">
        <v>889.34699999999998</v>
      </c>
      <c r="G6590">
        <v>79.695999999999998</v>
      </c>
      <c r="H6590">
        <v>78.093000000000004</v>
      </c>
      <c r="I6590">
        <v>291.09500000000003</v>
      </c>
      <c r="J6590">
        <v>3.601</v>
      </c>
      <c r="K6590">
        <v>11.898</v>
      </c>
      <c r="L6590">
        <v>91.772999999999996</v>
      </c>
      <c r="M6590">
        <v>30407.080999999998</v>
      </c>
      <c r="N6590">
        <v>8126.43</v>
      </c>
      <c r="O6590">
        <v>-4.9189999999999996</v>
      </c>
      <c r="P6590">
        <v>6.5259999999999998</v>
      </c>
      <c r="Q6590">
        <v>323.29599999999999</v>
      </c>
      <c r="R6590">
        <v>22279.044999999998</v>
      </c>
      <c r="S6590">
        <v>21955.749</v>
      </c>
    </row>
    <row r="6591" spans="1:19" x14ac:dyDescent="0.3">
      <c r="A6591">
        <v>2021</v>
      </c>
      <c r="B6591">
        <v>10</v>
      </c>
      <c r="C6591">
        <v>2</v>
      </c>
      <c r="D6591">
        <v>14</v>
      </c>
      <c r="E6591">
        <v>29185.186000000002</v>
      </c>
      <c r="F6591">
        <v>819.125</v>
      </c>
      <c r="G6591">
        <v>83.304000000000002</v>
      </c>
      <c r="H6591">
        <v>80.694999999999993</v>
      </c>
      <c r="I6591">
        <v>287.83600000000001</v>
      </c>
      <c r="J6591">
        <v>3.2629999999999999</v>
      </c>
      <c r="K6591">
        <v>-5.9619999999999997</v>
      </c>
      <c r="L6591">
        <v>91.745000000000005</v>
      </c>
      <c r="M6591">
        <v>30461.886999999999</v>
      </c>
      <c r="N6591">
        <v>7460</v>
      </c>
      <c r="O6591">
        <v>-1.1479999999999999</v>
      </c>
      <c r="P6591">
        <v>3.6240000000000001</v>
      </c>
      <c r="Q6591">
        <v>339.54300000000001</v>
      </c>
      <c r="R6591">
        <v>22999.411</v>
      </c>
      <c r="S6591">
        <v>22659.867999999999</v>
      </c>
    </row>
    <row r="6592" spans="1:19" x14ac:dyDescent="0.3">
      <c r="A6592">
        <v>2021</v>
      </c>
      <c r="B6592">
        <v>10</v>
      </c>
      <c r="C6592">
        <v>2</v>
      </c>
      <c r="D6592">
        <v>15</v>
      </c>
      <c r="E6592">
        <v>29151.478999999999</v>
      </c>
      <c r="F6592">
        <v>787.08799999999997</v>
      </c>
      <c r="G6592">
        <v>87.096000000000004</v>
      </c>
      <c r="H6592">
        <v>82.936999999999998</v>
      </c>
      <c r="I6592">
        <v>289.29599999999999</v>
      </c>
      <c r="J6592">
        <v>3.2709999999999999</v>
      </c>
      <c r="K6592">
        <v>-10.427</v>
      </c>
      <c r="L6592">
        <v>91.692999999999998</v>
      </c>
      <c r="M6592">
        <v>30395.337</v>
      </c>
      <c r="N6592">
        <v>6061.5450000000001</v>
      </c>
      <c r="O6592">
        <v>-0.61</v>
      </c>
      <c r="P6592">
        <v>3.7010000000000001</v>
      </c>
      <c r="Q6592">
        <v>350.79300000000001</v>
      </c>
      <c r="R6592">
        <v>24330.701000000001</v>
      </c>
      <c r="S6592">
        <v>23979.907999999999</v>
      </c>
    </row>
    <row r="6593" spans="1:19" x14ac:dyDescent="0.3">
      <c r="A6593">
        <v>2021</v>
      </c>
      <c r="B6593">
        <v>10</v>
      </c>
      <c r="C6593">
        <v>2</v>
      </c>
      <c r="D6593">
        <v>16</v>
      </c>
      <c r="E6593">
        <v>28849.401000000002</v>
      </c>
      <c r="F6593">
        <v>728.71799999999996</v>
      </c>
      <c r="G6593">
        <v>89.947999999999993</v>
      </c>
      <c r="H6593">
        <v>85.028999999999996</v>
      </c>
      <c r="I6593">
        <v>184.17500000000001</v>
      </c>
      <c r="J6593">
        <v>1.968</v>
      </c>
      <c r="K6593">
        <v>-63.844999999999999</v>
      </c>
      <c r="L6593">
        <v>91.561000000000007</v>
      </c>
      <c r="M6593">
        <v>29877.007000000001</v>
      </c>
      <c r="N6593">
        <v>4019.15</v>
      </c>
      <c r="O6593">
        <v>1.528</v>
      </c>
      <c r="P6593">
        <v>2.5459999999999998</v>
      </c>
      <c r="Q6593">
        <v>354.33800000000002</v>
      </c>
      <c r="R6593">
        <v>25853.782999999999</v>
      </c>
      <c r="S6593">
        <v>25499.445</v>
      </c>
    </row>
    <row r="6594" spans="1:19" x14ac:dyDescent="0.3">
      <c r="A6594">
        <v>2021</v>
      </c>
      <c r="B6594">
        <v>10</v>
      </c>
      <c r="C6594">
        <v>2</v>
      </c>
      <c r="D6594">
        <v>17</v>
      </c>
      <c r="E6594">
        <v>28352.276999999998</v>
      </c>
      <c r="F6594">
        <v>703.25099999999998</v>
      </c>
      <c r="G6594">
        <v>91.141999999999996</v>
      </c>
      <c r="H6594">
        <v>83.936999999999998</v>
      </c>
      <c r="I6594">
        <v>193.864</v>
      </c>
      <c r="J6594">
        <v>1.8480000000000001</v>
      </c>
      <c r="K6594">
        <v>-85.7</v>
      </c>
      <c r="L6594">
        <v>91.382999999999996</v>
      </c>
      <c r="M6594">
        <v>29340.859</v>
      </c>
      <c r="N6594">
        <v>1517.8309999999999</v>
      </c>
      <c r="O6594">
        <v>22.271999999999998</v>
      </c>
      <c r="P6594">
        <v>3.7149999999999999</v>
      </c>
      <c r="Q6594">
        <v>347.17200000000003</v>
      </c>
      <c r="R6594">
        <v>27797.040000000001</v>
      </c>
      <c r="S6594">
        <v>27449.868999999999</v>
      </c>
    </row>
    <row r="6595" spans="1:19" x14ac:dyDescent="0.3">
      <c r="A6595">
        <v>2021</v>
      </c>
      <c r="B6595">
        <v>10</v>
      </c>
      <c r="C6595">
        <v>2</v>
      </c>
      <c r="D6595">
        <v>18</v>
      </c>
      <c r="E6595">
        <v>28991.028999999999</v>
      </c>
      <c r="F6595">
        <v>705.46</v>
      </c>
      <c r="G6595">
        <v>90.396000000000001</v>
      </c>
      <c r="H6595">
        <v>80.444000000000003</v>
      </c>
      <c r="I6595">
        <v>195.422</v>
      </c>
      <c r="J6595">
        <v>1.728</v>
      </c>
      <c r="K6595">
        <v>-79.39</v>
      </c>
      <c r="L6595">
        <v>91.813000000000002</v>
      </c>
      <c r="M6595">
        <v>29986.506000000001</v>
      </c>
      <c r="N6595">
        <v>50.982999999999997</v>
      </c>
      <c r="O6595">
        <v>40.438000000000002</v>
      </c>
      <c r="P6595">
        <v>3.355</v>
      </c>
      <c r="Q6595">
        <v>322.30200000000002</v>
      </c>
      <c r="R6595">
        <v>29891.73</v>
      </c>
      <c r="S6595">
        <v>29569.428</v>
      </c>
    </row>
    <row r="6596" spans="1:19" x14ac:dyDescent="0.3">
      <c r="A6596">
        <v>2021</v>
      </c>
      <c r="B6596">
        <v>10</v>
      </c>
      <c r="C6596">
        <v>2</v>
      </c>
      <c r="D6596">
        <v>19</v>
      </c>
      <c r="E6596">
        <v>29517.491000000002</v>
      </c>
      <c r="F6596">
        <v>729.95799999999997</v>
      </c>
      <c r="G6596">
        <v>86.385000000000005</v>
      </c>
      <c r="H6596">
        <v>83.581000000000003</v>
      </c>
      <c r="I6596">
        <v>218.91</v>
      </c>
      <c r="J6596">
        <v>1.5960000000000001</v>
      </c>
      <c r="K6596">
        <v>-79.966999999999999</v>
      </c>
      <c r="L6596">
        <v>92.363</v>
      </c>
      <c r="M6596">
        <v>30563.933000000001</v>
      </c>
      <c r="N6596">
        <v>0</v>
      </c>
      <c r="O6596">
        <v>38.972000000000001</v>
      </c>
      <c r="P6596">
        <v>6.7370000000000001</v>
      </c>
      <c r="Q6596">
        <v>289.00400000000002</v>
      </c>
      <c r="R6596">
        <v>30518.223999999998</v>
      </c>
      <c r="S6596">
        <v>30229.22</v>
      </c>
    </row>
    <row r="6597" spans="1:19" x14ac:dyDescent="0.3">
      <c r="A6597">
        <v>2021</v>
      </c>
      <c r="B6597">
        <v>10</v>
      </c>
      <c r="C6597">
        <v>2</v>
      </c>
      <c r="D6597">
        <v>20</v>
      </c>
      <c r="E6597">
        <v>28578.094000000001</v>
      </c>
      <c r="F6597">
        <v>780.47699999999998</v>
      </c>
      <c r="G6597">
        <v>83.900999999999996</v>
      </c>
      <c r="H6597">
        <v>82.341999999999999</v>
      </c>
      <c r="I6597">
        <v>307.38499999999999</v>
      </c>
      <c r="J6597">
        <v>1.492</v>
      </c>
      <c r="K6597">
        <v>-87.257000000000005</v>
      </c>
      <c r="L6597">
        <v>91.75</v>
      </c>
      <c r="M6597">
        <v>29754.282999999999</v>
      </c>
      <c r="N6597">
        <v>0</v>
      </c>
      <c r="O6597">
        <v>36.859000000000002</v>
      </c>
      <c r="P6597">
        <v>8.2629999999999999</v>
      </c>
      <c r="Q6597">
        <v>259.61399999999998</v>
      </c>
      <c r="R6597">
        <v>29709.161</v>
      </c>
      <c r="S6597">
        <v>29449.546999999999</v>
      </c>
    </row>
    <row r="6598" spans="1:19" x14ac:dyDescent="0.3">
      <c r="A6598">
        <v>2021</v>
      </c>
      <c r="B6598">
        <v>10</v>
      </c>
      <c r="C6598">
        <v>2</v>
      </c>
      <c r="D6598">
        <v>21</v>
      </c>
      <c r="E6598">
        <v>26903.642</v>
      </c>
      <c r="F6598">
        <v>854.44100000000003</v>
      </c>
      <c r="G6598">
        <v>78.643000000000001</v>
      </c>
      <c r="H6598">
        <v>80.86</v>
      </c>
      <c r="I6598">
        <v>365.67599999999999</v>
      </c>
      <c r="J6598">
        <v>1.909</v>
      </c>
      <c r="K6598">
        <v>-23.344000000000001</v>
      </c>
      <c r="L6598">
        <v>90.593000000000004</v>
      </c>
      <c r="M6598">
        <v>28273.776999999998</v>
      </c>
      <c r="N6598">
        <v>0</v>
      </c>
      <c r="O6598">
        <v>16.292000000000002</v>
      </c>
      <c r="P6598">
        <v>0.874</v>
      </c>
      <c r="Q6598">
        <v>235.70099999999999</v>
      </c>
      <c r="R6598">
        <v>28256.611000000001</v>
      </c>
      <c r="S6598">
        <v>28020.91</v>
      </c>
    </row>
    <row r="6599" spans="1:19" x14ac:dyDescent="0.3">
      <c r="A6599">
        <v>2021</v>
      </c>
      <c r="B6599">
        <v>10</v>
      </c>
      <c r="C6599">
        <v>2</v>
      </c>
      <c r="D6599">
        <v>22</v>
      </c>
      <c r="E6599">
        <v>24479.896000000001</v>
      </c>
      <c r="F6599">
        <v>1003.96</v>
      </c>
      <c r="G6599">
        <v>73.192999999999998</v>
      </c>
      <c r="H6599">
        <v>77.867999999999995</v>
      </c>
      <c r="I6599">
        <v>401.81799999999998</v>
      </c>
      <c r="J6599">
        <v>1.74</v>
      </c>
      <c r="K6599">
        <v>10.574999999999999</v>
      </c>
      <c r="L6599">
        <v>88.864999999999995</v>
      </c>
      <c r="M6599">
        <v>26064.721000000001</v>
      </c>
      <c r="N6599">
        <v>0</v>
      </c>
      <c r="O6599">
        <v>8.3989999999999991</v>
      </c>
      <c r="P6599">
        <v>-13.909000000000001</v>
      </c>
      <c r="Q6599">
        <v>214.71799999999999</v>
      </c>
      <c r="R6599">
        <v>26070.231</v>
      </c>
      <c r="S6599">
        <v>25855.512999999999</v>
      </c>
    </row>
    <row r="6600" spans="1:19" x14ac:dyDescent="0.3">
      <c r="A6600">
        <v>2021</v>
      </c>
      <c r="B6600">
        <v>10</v>
      </c>
      <c r="C6600">
        <v>2</v>
      </c>
      <c r="D6600">
        <v>23</v>
      </c>
      <c r="E6600">
        <v>22301.411</v>
      </c>
      <c r="F6600">
        <v>1165.2170000000001</v>
      </c>
      <c r="G6600">
        <v>66.135999999999996</v>
      </c>
      <c r="H6600">
        <v>75.001000000000005</v>
      </c>
      <c r="I6600">
        <v>493.08300000000003</v>
      </c>
      <c r="J6600">
        <v>1.8620000000000001</v>
      </c>
      <c r="K6600">
        <v>30.01</v>
      </c>
      <c r="L6600">
        <v>87.644999999999996</v>
      </c>
      <c r="M6600">
        <v>24154.23</v>
      </c>
      <c r="N6600">
        <v>0</v>
      </c>
      <c r="O6600">
        <v>3.923</v>
      </c>
      <c r="P6600">
        <v>-13.215999999999999</v>
      </c>
      <c r="Q6600">
        <v>190.029</v>
      </c>
      <c r="R6600">
        <v>24163.524000000001</v>
      </c>
      <c r="S6600">
        <v>23973.493999999999</v>
      </c>
    </row>
    <row r="6601" spans="1:19" x14ac:dyDescent="0.3">
      <c r="A6601">
        <v>2021</v>
      </c>
      <c r="B6601">
        <v>10</v>
      </c>
      <c r="C6601">
        <v>2</v>
      </c>
      <c r="D6601">
        <v>24</v>
      </c>
      <c r="E6601">
        <v>20429.611000000001</v>
      </c>
      <c r="F6601">
        <v>1409.9459999999999</v>
      </c>
      <c r="G6601">
        <v>61.686</v>
      </c>
      <c r="H6601">
        <v>72.040000000000006</v>
      </c>
      <c r="I6601">
        <v>775.452</v>
      </c>
      <c r="J6601">
        <v>1.8029999999999999</v>
      </c>
      <c r="K6601">
        <v>38.804000000000002</v>
      </c>
      <c r="L6601">
        <v>86.585999999999999</v>
      </c>
      <c r="M6601">
        <v>22814.241999999998</v>
      </c>
      <c r="N6601">
        <v>0</v>
      </c>
      <c r="O6601">
        <v>2.5409999999999999</v>
      </c>
      <c r="P6601">
        <v>-22.59</v>
      </c>
      <c r="Q6601">
        <v>168.08799999999999</v>
      </c>
      <c r="R6601">
        <v>22834.291000000001</v>
      </c>
      <c r="S6601">
        <v>22666.204000000002</v>
      </c>
    </row>
    <row r="6602" spans="1:19" x14ac:dyDescent="0.3">
      <c r="A6602">
        <v>2021</v>
      </c>
      <c r="B6602">
        <v>10</v>
      </c>
      <c r="C6602">
        <v>3</v>
      </c>
      <c r="D6602">
        <v>1</v>
      </c>
      <c r="E6602">
        <v>19898.91</v>
      </c>
      <c r="F6602">
        <v>1434.354</v>
      </c>
      <c r="G6602">
        <v>57.569000000000003</v>
      </c>
      <c r="H6602">
        <v>69.474000000000004</v>
      </c>
      <c r="I6602">
        <v>657.721</v>
      </c>
      <c r="J6602">
        <v>1.788</v>
      </c>
      <c r="K6602">
        <v>35.209000000000003</v>
      </c>
      <c r="L6602">
        <v>86.338999999999999</v>
      </c>
      <c r="M6602">
        <v>22183.793000000001</v>
      </c>
      <c r="N6602">
        <v>0</v>
      </c>
      <c r="O6602">
        <v>2.8780000000000001</v>
      </c>
      <c r="P6602">
        <v>-16.977</v>
      </c>
      <c r="Q6602">
        <v>153.18799999999999</v>
      </c>
      <c r="R6602">
        <v>22197.892</v>
      </c>
      <c r="S6602">
        <v>22044.704000000002</v>
      </c>
    </row>
    <row r="6603" spans="1:19" x14ac:dyDescent="0.3">
      <c r="A6603">
        <v>2021</v>
      </c>
      <c r="B6603">
        <v>10</v>
      </c>
      <c r="C6603">
        <v>3</v>
      </c>
      <c r="D6603">
        <v>2</v>
      </c>
      <c r="E6603">
        <v>19180.186000000002</v>
      </c>
      <c r="F6603">
        <v>1490.0540000000001</v>
      </c>
      <c r="G6603">
        <v>55.725999999999999</v>
      </c>
      <c r="H6603">
        <v>68.058000000000007</v>
      </c>
      <c r="I6603">
        <v>441.95</v>
      </c>
      <c r="J6603">
        <v>1.8160000000000001</v>
      </c>
      <c r="K6603">
        <v>31.024000000000001</v>
      </c>
      <c r="L6603">
        <v>85.888000000000005</v>
      </c>
      <c r="M6603">
        <v>21298.974999999999</v>
      </c>
      <c r="N6603">
        <v>0</v>
      </c>
      <c r="O6603">
        <v>1.5389999999999999</v>
      </c>
      <c r="P6603">
        <v>-12.121</v>
      </c>
      <c r="Q6603">
        <v>145.01300000000001</v>
      </c>
      <c r="R6603">
        <v>21309.557000000001</v>
      </c>
      <c r="S6603">
        <v>21164.543000000001</v>
      </c>
    </row>
    <row r="6604" spans="1:19" x14ac:dyDescent="0.3">
      <c r="A6604">
        <v>2021</v>
      </c>
      <c r="B6604">
        <v>10</v>
      </c>
      <c r="C6604">
        <v>3</v>
      </c>
      <c r="D6604">
        <v>3</v>
      </c>
      <c r="E6604">
        <v>18815.518</v>
      </c>
      <c r="F6604">
        <v>1517.1489999999999</v>
      </c>
      <c r="G6604">
        <v>54.698999999999998</v>
      </c>
      <c r="H6604">
        <v>66.64</v>
      </c>
      <c r="I6604">
        <v>279.93400000000003</v>
      </c>
      <c r="J6604">
        <v>1.79</v>
      </c>
      <c r="K6604">
        <v>28.18</v>
      </c>
      <c r="L6604">
        <v>85.67</v>
      </c>
      <c r="M6604">
        <v>20794.88</v>
      </c>
      <c r="N6604">
        <v>0</v>
      </c>
      <c r="O6604">
        <v>1.198</v>
      </c>
      <c r="P6604">
        <v>-7.6520000000000001</v>
      </c>
      <c r="Q6604">
        <v>140.249</v>
      </c>
      <c r="R6604">
        <v>20801.333999999999</v>
      </c>
      <c r="S6604">
        <v>20661.084999999999</v>
      </c>
    </row>
    <row r="6605" spans="1:19" x14ac:dyDescent="0.3">
      <c r="A6605">
        <v>2021</v>
      </c>
      <c r="B6605">
        <v>10</v>
      </c>
      <c r="C6605">
        <v>3</v>
      </c>
      <c r="D6605">
        <v>4</v>
      </c>
      <c r="E6605">
        <v>19105.082999999999</v>
      </c>
      <c r="F6605">
        <v>1487.19</v>
      </c>
      <c r="G6605">
        <v>55.295999999999999</v>
      </c>
      <c r="H6605">
        <v>66.316999999999993</v>
      </c>
      <c r="I6605">
        <v>175.989</v>
      </c>
      <c r="J6605">
        <v>1.619</v>
      </c>
      <c r="K6605">
        <v>27.495999999999999</v>
      </c>
      <c r="L6605">
        <v>85.866</v>
      </c>
      <c r="M6605">
        <v>20949.560000000001</v>
      </c>
      <c r="N6605">
        <v>0</v>
      </c>
      <c r="O6605">
        <v>0.76400000000000001</v>
      </c>
      <c r="P6605">
        <v>-5.2919999999999998</v>
      </c>
      <c r="Q6605">
        <v>138.12200000000001</v>
      </c>
      <c r="R6605">
        <v>20954.089</v>
      </c>
      <c r="S6605">
        <v>20815.966</v>
      </c>
    </row>
    <row r="6606" spans="1:19" x14ac:dyDescent="0.3">
      <c r="A6606">
        <v>2021</v>
      </c>
      <c r="B6606">
        <v>10</v>
      </c>
      <c r="C6606">
        <v>3</v>
      </c>
      <c r="D6606">
        <v>5</v>
      </c>
      <c r="E6606">
        <v>20223.323</v>
      </c>
      <c r="F6606">
        <v>1412.329</v>
      </c>
      <c r="G6606">
        <v>57.639000000000003</v>
      </c>
      <c r="H6606">
        <v>65.962999999999994</v>
      </c>
      <c r="I6606">
        <v>101.506</v>
      </c>
      <c r="J6606">
        <v>1.629</v>
      </c>
      <c r="K6606">
        <v>11.718</v>
      </c>
      <c r="L6606">
        <v>86.563999999999993</v>
      </c>
      <c r="M6606">
        <v>21903.031999999999</v>
      </c>
      <c r="N6606">
        <v>0</v>
      </c>
      <c r="O6606">
        <v>0.51700000000000002</v>
      </c>
      <c r="P6606">
        <v>-6.6310000000000002</v>
      </c>
      <c r="Q6606">
        <v>140.71100000000001</v>
      </c>
      <c r="R6606">
        <v>21909.147000000001</v>
      </c>
      <c r="S6606">
        <v>21768.436000000002</v>
      </c>
    </row>
    <row r="6607" spans="1:19" x14ac:dyDescent="0.3">
      <c r="A6607">
        <v>2021</v>
      </c>
      <c r="B6607">
        <v>10</v>
      </c>
      <c r="C6607">
        <v>3</v>
      </c>
      <c r="D6607">
        <v>6</v>
      </c>
      <c r="E6607">
        <v>22127.859</v>
      </c>
      <c r="F6607">
        <v>1288.1310000000001</v>
      </c>
      <c r="G6607">
        <v>61.360999999999997</v>
      </c>
      <c r="H6607">
        <v>65.096999999999994</v>
      </c>
      <c r="I6607">
        <v>64.483999999999995</v>
      </c>
      <c r="J6607">
        <v>1.893</v>
      </c>
      <c r="K6607">
        <v>5.2080000000000002</v>
      </c>
      <c r="L6607">
        <v>87.674999999999997</v>
      </c>
      <c r="M6607">
        <v>23640.347000000002</v>
      </c>
      <c r="N6607">
        <v>0.61</v>
      </c>
      <c r="O6607">
        <v>0.53100000000000003</v>
      </c>
      <c r="P6607">
        <v>-1.659</v>
      </c>
      <c r="Q6607">
        <v>149.601</v>
      </c>
      <c r="R6607">
        <v>23640.865000000002</v>
      </c>
      <c r="S6607">
        <v>23491.263999999999</v>
      </c>
    </row>
    <row r="6608" spans="1:19" x14ac:dyDescent="0.3">
      <c r="A6608">
        <v>2021</v>
      </c>
      <c r="B6608">
        <v>10</v>
      </c>
      <c r="C6608">
        <v>3</v>
      </c>
      <c r="D6608">
        <v>7</v>
      </c>
      <c r="E6608">
        <v>23547.097000000002</v>
      </c>
      <c r="F6608">
        <v>1261.8340000000001</v>
      </c>
      <c r="G6608">
        <v>65.548000000000002</v>
      </c>
      <c r="H6608">
        <v>64.823999999999998</v>
      </c>
      <c r="I6608">
        <v>68.882999999999996</v>
      </c>
      <c r="J6608">
        <v>2.2879999999999998</v>
      </c>
      <c r="K6608">
        <v>14.882999999999999</v>
      </c>
      <c r="L6608">
        <v>88.587000000000003</v>
      </c>
      <c r="M6608">
        <v>25048.396000000001</v>
      </c>
      <c r="N6608">
        <v>411.69400000000002</v>
      </c>
      <c r="O6608">
        <v>-5.1999999999999998E-2</v>
      </c>
      <c r="P6608">
        <v>-0.99299999999999999</v>
      </c>
      <c r="Q6608">
        <v>161.55600000000001</v>
      </c>
      <c r="R6608">
        <v>24637.748</v>
      </c>
      <c r="S6608">
        <v>24476.190999999999</v>
      </c>
    </row>
    <row r="6609" spans="1:19" x14ac:dyDescent="0.3">
      <c r="A6609">
        <v>2021</v>
      </c>
      <c r="B6609">
        <v>10</v>
      </c>
      <c r="C6609">
        <v>3</v>
      </c>
      <c r="D6609">
        <v>8</v>
      </c>
      <c r="E6609">
        <v>24675.322</v>
      </c>
      <c r="F6609">
        <v>1206.326</v>
      </c>
      <c r="G6609">
        <v>67.811999999999998</v>
      </c>
      <c r="H6609">
        <v>68.441999999999993</v>
      </c>
      <c r="I6609">
        <v>109.06699999999999</v>
      </c>
      <c r="J6609">
        <v>2.8879999999999999</v>
      </c>
      <c r="K6609">
        <v>10.821</v>
      </c>
      <c r="L6609">
        <v>89.218999999999994</v>
      </c>
      <c r="M6609">
        <v>26162.085999999999</v>
      </c>
      <c r="N6609">
        <v>2729.9119999999998</v>
      </c>
      <c r="O6609">
        <v>-21.552</v>
      </c>
      <c r="P6609">
        <v>-0.46100000000000002</v>
      </c>
      <c r="Q6609">
        <v>182.155</v>
      </c>
      <c r="R6609">
        <v>23454.186000000002</v>
      </c>
      <c r="S6609">
        <v>23272.030999999999</v>
      </c>
    </row>
    <row r="6610" spans="1:19" x14ac:dyDescent="0.3">
      <c r="A6610">
        <v>2021</v>
      </c>
      <c r="B6610">
        <v>10</v>
      </c>
      <c r="C6610">
        <v>3</v>
      </c>
      <c r="D6610">
        <v>9</v>
      </c>
      <c r="E6610">
        <v>25917.047999999999</v>
      </c>
      <c r="F6610">
        <v>1158.7809999999999</v>
      </c>
      <c r="G6610">
        <v>68.646000000000001</v>
      </c>
      <c r="H6610">
        <v>71.132000000000005</v>
      </c>
      <c r="I6610">
        <v>148.09700000000001</v>
      </c>
      <c r="J6610">
        <v>3.0950000000000002</v>
      </c>
      <c r="K6610">
        <v>11.773</v>
      </c>
      <c r="L6610">
        <v>89.989000000000004</v>
      </c>
      <c r="M6610">
        <v>27399.914000000001</v>
      </c>
      <c r="N6610">
        <v>5095.893</v>
      </c>
      <c r="O6610">
        <v>-52.701000000000001</v>
      </c>
      <c r="P6610">
        <v>0.47399999999999998</v>
      </c>
      <c r="Q6610">
        <v>208.535</v>
      </c>
      <c r="R6610">
        <v>22356.249</v>
      </c>
      <c r="S6610">
        <v>22147.714</v>
      </c>
    </row>
    <row r="6611" spans="1:19" x14ac:dyDescent="0.3">
      <c r="A6611">
        <v>2021</v>
      </c>
      <c r="B6611">
        <v>10</v>
      </c>
      <c r="C6611">
        <v>3</v>
      </c>
      <c r="D6611">
        <v>10</v>
      </c>
      <c r="E6611">
        <v>26844.116000000002</v>
      </c>
      <c r="F6611">
        <v>1097.3420000000001</v>
      </c>
      <c r="G6611">
        <v>69.198999999999998</v>
      </c>
      <c r="H6611">
        <v>71.600999999999999</v>
      </c>
      <c r="I6611">
        <v>183.595</v>
      </c>
      <c r="J6611">
        <v>3.2829999999999999</v>
      </c>
      <c r="K6611">
        <v>21.315000000000001</v>
      </c>
      <c r="L6611">
        <v>90.753</v>
      </c>
      <c r="M6611">
        <v>28312.005000000001</v>
      </c>
      <c r="N6611">
        <v>6852.2020000000002</v>
      </c>
      <c r="O6611">
        <v>-65.331000000000003</v>
      </c>
      <c r="P6611">
        <v>1.3009999999999999</v>
      </c>
      <c r="Q6611">
        <v>233.61699999999999</v>
      </c>
      <c r="R6611">
        <v>21523.832999999999</v>
      </c>
      <c r="S6611">
        <v>21290.216</v>
      </c>
    </row>
    <row r="6612" spans="1:19" x14ac:dyDescent="0.3">
      <c r="A6612">
        <v>2021</v>
      </c>
      <c r="B6612">
        <v>10</v>
      </c>
      <c r="C6612">
        <v>3</v>
      </c>
      <c r="D6612">
        <v>11</v>
      </c>
      <c r="E6612">
        <v>27375.839</v>
      </c>
      <c r="F6612">
        <v>1035.6600000000001</v>
      </c>
      <c r="G6612">
        <v>69.900999999999996</v>
      </c>
      <c r="H6612">
        <v>72.703999999999994</v>
      </c>
      <c r="I6612">
        <v>236.779</v>
      </c>
      <c r="J6612">
        <v>3.4590000000000001</v>
      </c>
      <c r="K6612">
        <v>22.904</v>
      </c>
      <c r="L6612">
        <v>91.230999999999995</v>
      </c>
      <c r="M6612">
        <v>28838.576000000001</v>
      </c>
      <c r="N6612">
        <v>7937.6360000000004</v>
      </c>
      <c r="O6612">
        <v>-64.262</v>
      </c>
      <c r="P6612">
        <v>2.7690000000000001</v>
      </c>
      <c r="Q6612">
        <v>256.83999999999997</v>
      </c>
      <c r="R6612">
        <v>20962.432000000001</v>
      </c>
      <c r="S6612">
        <v>20705.592000000001</v>
      </c>
    </row>
    <row r="6613" spans="1:19" x14ac:dyDescent="0.3">
      <c r="A6613">
        <v>2021</v>
      </c>
      <c r="B6613">
        <v>10</v>
      </c>
      <c r="C6613">
        <v>3</v>
      </c>
      <c r="D6613">
        <v>12</v>
      </c>
      <c r="E6613">
        <v>27662.493999999999</v>
      </c>
      <c r="F6613">
        <v>983.99400000000003</v>
      </c>
      <c r="G6613">
        <v>71.498999999999995</v>
      </c>
      <c r="H6613">
        <v>74.975999999999999</v>
      </c>
      <c r="I6613">
        <v>278.48500000000001</v>
      </c>
      <c r="J6613">
        <v>3.6019999999999999</v>
      </c>
      <c r="K6613">
        <v>11.428000000000001</v>
      </c>
      <c r="L6613">
        <v>91.465000000000003</v>
      </c>
      <c r="M6613">
        <v>29106.444</v>
      </c>
      <c r="N6613">
        <v>8421.0059999999994</v>
      </c>
      <c r="O6613">
        <v>-23.058</v>
      </c>
      <c r="P6613">
        <v>6.0510000000000002</v>
      </c>
      <c r="Q6613">
        <v>278.24</v>
      </c>
      <c r="R6613">
        <v>20702.445</v>
      </c>
      <c r="S6613">
        <v>20424.205000000002</v>
      </c>
    </row>
    <row r="6614" spans="1:19" x14ac:dyDescent="0.3">
      <c r="A6614">
        <v>2021</v>
      </c>
      <c r="B6614">
        <v>10</v>
      </c>
      <c r="C6614">
        <v>3</v>
      </c>
      <c r="D6614">
        <v>13</v>
      </c>
      <c r="E6614">
        <v>28054.127</v>
      </c>
      <c r="F6614">
        <v>889.34699999999998</v>
      </c>
      <c r="G6614">
        <v>73.069999999999993</v>
      </c>
      <c r="H6614">
        <v>77.73</v>
      </c>
      <c r="I6614">
        <v>291.09500000000003</v>
      </c>
      <c r="J6614">
        <v>3.601</v>
      </c>
      <c r="K6614">
        <v>9.7680000000000007</v>
      </c>
      <c r="L6614">
        <v>91.79</v>
      </c>
      <c r="M6614">
        <v>29417.458999999999</v>
      </c>
      <c r="N6614">
        <v>8126.43</v>
      </c>
      <c r="O6614">
        <v>-4.9189999999999996</v>
      </c>
      <c r="P6614">
        <v>6.5259999999999998</v>
      </c>
      <c r="Q6614">
        <v>297.17099999999999</v>
      </c>
      <c r="R6614">
        <v>21289.421999999999</v>
      </c>
      <c r="S6614">
        <v>20992.251</v>
      </c>
    </row>
    <row r="6615" spans="1:19" x14ac:dyDescent="0.3">
      <c r="A6615">
        <v>2021</v>
      </c>
      <c r="B6615">
        <v>10</v>
      </c>
      <c r="C6615">
        <v>3</v>
      </c>
      <c r="D6615">
        <v>14</v>
      </c>
      <c r="E6615">
        <v>28188.311000000002</v>
      </c>
      <c r="F6615">
        <v>819.125</v>
      </c>
      <c r="G6615">
        <v>75.334000000000003</v>
      </c>
      <c r="H6615">
        <v>80.284000000000006</v>
      </c>
      <c r="I6615">
        <v>287.83600000000001</v>
      </c>
      <c r="J6615">
        <v>3.2629999999999999</v>
      </c>
      <c r="K6615">
        <v>-5.24</v>
      </c>
      <c r="L6615">
        <v>91.861000000000004</v>
      </c>
      <c r="M6615">
        <v>29465.439999999999</v>
      </c>
      <c r="N6615">
        <v>7460</v>
      </c>
      <c r="O6615">
        <v>-1.1479999999999999</v>
      </c>
      <c r="P6615">
        <v>3.6240000000000001</v>
      </c>
      <c r="Q6615">
        <v>313.33199999999999</v>
      </c>
      <c r="R6615">
        <v>22002.964</v>
      </c>
      <c r="S6615">
        <v>21689.632000000001</v>
      </c>
    </row>
    <row r="6616" spans="1:19" x14ac:dyDescent="0.3">
      <c r="A6616">
        <v>2021</v>
      </c>
      <c r="B6616">
        <v>10</v>
      </c>
      <c r="C6616">
        <v>3</v>
      </c>
      <c r="D6616">
        <v>15</v>
      </c>
      <c r="E6616">
        <v>28025.181</v>
      </c>
      <c r="F6616">
        <v>787.08799999999997</v>
      </c>
      <c r="G6616">
        <v>76.888000000000005</v>
      </c>
      <c r="H6616">
        <v>82.366</v>
      </c>
      <c r="I6616">
        <v>289.29599999999999</v>
      </c>
      <c r="J6616">
        <v>3.2709999999999999</v>
      </c>
      <c r="K6616">
        <v>-9.0139999999999993</v>
      </c>
      <c r="L6616">
        <v>91.692999999999998</v>
      </c>
      <c r="M6616">
        <v>29269.882000000001</v>
      </c>
      <c r="N6616">
        <v>6061.5450000000001</v>
      </c>
      <c r="O6616">
        <v>-0.61</v>
      </c>
      <c r="P6616">
        <v>3.7010000000000001</v>
      </c>
      <c r="Q6616">
        <v>322.71600000000001</v>
      </c>
      <c r="R6616">
        <v>23205.245999999999</v>
      </c>
      <c r="S6616">
        <v>22882.528999999999</v>
      </c>
    </row>
    <row r="6617" spans="1:19" x14ac:dyDescent="0.3">
      <c r="A6617">
        <v>2021</v>
      </c>
      <c r="B6617">
        <v>10</v>
      </c>
      <c r="C6617">
        <v>3</v>
      </c>
      <c r="D6617">
        <v>16</v>
      </c>
      <c r="E6617">
        <v>27778.892</v>
      </c>
      <c r="F6617">
        <v>728.71799999999996</v>
      </c>
      <c r="G6617">
        <v>78.370999999999995</v>
      </c>
      <c r="H6617">
        <v>84.412999999999997</v>
      </c>
      <c r="I6617">
        <v>184.17500000000001</v>
      </c>
      <c r="J6617">
        <v>1.968</v>
      </c>
      <c r="K6617">
        <v>-53.518999999999998</v>
      </c>
      <c r="L6617">
        <v>91.477999999999994</v>
      </c>
      <c r="M6617">
        <v>28816.124</v>
      </c>
      <c r="N6617">
        <v>4019.15</v>
      </c>
      <c r="O6617">
        <v>1.528</v>
      </c>
      <c r="P6617">
        <v>2.5459999999999998</v>
      </c>
      <c r="Q6617">
        <v>325.08499999999998</v>
      </c>
      <c r="R6617">
        <v>24792.9</v>
      </c>
      <c r="S6617">
        <v>24467.814999999999</v>
      </c>
    </row>
    <row r="6618" spans="1:19" x14ac:dyDescent="0.3">
      <c r="A6618">
        <v>2021</v>
      </c>
      <c r="B6618">
        <v>10</v>
      </c>
      <c r="C6618">
        <v>3</v>
      </c>
      <c r="D6618">
        <v>17</v>
      </c>
      <c r="E6618">
        <v>27379.388999999999</v>
      </c>
      <c r="F6618">
        <v>703.25099999999998</v>
      </c>
      <c r="G6618">
        <v>78.730999999999995</v>
      </c>
      <c r="H6618">
        <v>83.405000000000001</v>
      </c>
      <c r="I6618">
        <v>193.864</v>
      </c>
      <c r="J6618">
        <v>1.8480000000000001</v>
      </c>
      <c r="K6618">
        <v>-75.304000000000002</v>
      </c>
      <c r="L6618">
        <v>91.1</v>
      </c>
      <c r="M6618">
        <v>28377.552</v>
      </c>
      <c r="N6618">
        <v>1517.8309999999999</v>
      </c>
      <c r="O6618">
        <v>22.271999999999998</v>
      </c>
      <c r="P6618">
        <v>3.7149999999999999</v>
      </c>
      <c r="Q6618">
        <v>317.20299999999997</v>
      </c>
      <c r="R6618">
        <v>26833.733</v>
      </c>
      <c r="S6618">
        <v>26516.530999999999</v>
      </c>
    </row>
    <row r="6619" spans="1:19" x14ac:dyDescent="0.3">
      <c r="A6619">
        <v>2021</v>
      </c>
      <c r="B6619">
        <v>10</v>
      </c>
      <c r="C6619">
        <v>3</v>
      </c>
      <c r="D6619">
        <v>18</v>
      </c>
      <c r="E6619">
        <v>28228.077000000001</v>
      </c>
      <c r="F6619">
        <v>705.46</v>
      </c>
      <c r="G6619">
        <v>78.537999999999997</v>
      </c>
      <c r="H6619">
        <v>80.144000000000005</v>
      </c>
      <c r="I6619">
        <v>195.422</v>
      </c>
      <c r="J6619">
        <v>1.728</v>
      </c>
      <c r="K6619">
        <v>-74.504000000000005</v>
      </c>
      <c r="L6619">
        <v>91.840999999999994</v>
      </c>
      <c r="M6619">
        <v>29228.169000000002</v>
      </c>
      <c r="N6619">
        <v>50.982999999999997</v>
      </c>
      <c r="O6619">
        <v>40.438000000000002</v>
      </c>
      <c r="P6619">
        <v>3.355</v>
      </c>
      <c r="Q6619">
        <v>299.197</v>
      </c>
      <c r="R6619">
        <v>29133.393</v>
      </c>
      <c r="S6619">
        <v>28834.196</v>
      </c>
    </row>
    <row r="6620" spans="1:19" x14ac:dyDescent="0.3">
      <c r="A6620">
        <v>2021</v>
      </c>
      <c r="B6620">
        <v>10</v>
      </c>
      <c r="C6620">
        <v>3</v>
      </c>
      <c r="D6620">
        <v>19</v>
      </c>
      <c r="E6620">
        <v>28576.298999999999</v>
      </c>
      <c r="F6620">
        <v>729.95799999999997</v>
      </c>
      <c r="G6620">
        <v>78.512</v>
      </c>
      <c r="H6620">
        <v>83.125</v>
      </c>
      <c r="I6620">
        <v>218.91</v>
      </c>
      <c r="J6620">
        <v>1.5960000000000001</v>
      </c>
      <c r="K6620">
        <v>-78.510000000000005</v>
      </c>
      <c r="L6620">
        <v>92.156999999999996</v>
      </c>
      <c r="M6620">
        <v>29623.536</v>
      </c>
      <c r="N6620">
        <v>0</v>
      </c>
      <c r="O6620">
        <v>38.972000000000001</v>
      </c>
      <c r="P6620">
        <v>6.7370000000000001</v>
      </c>
      <c r="Q6620">
        <v>272.91500000000002</v>
      </c>
      <c r="R6620">
        <v>29577.827000000001</v>
      </c>
      <c r="S6620">
        <v>29304.911</v>
      </c>
    </row>
    <row r="6621" spans="1:19" x14ac:dyDescent="0.3">
      <c r="A6621">
        <v>2021</v>
      </c>
      <c r="B6621">
        <v>10</v>
      </c>
      <c r="C6621">
        <v>3</v>
      </c>
      <c r="D6621">
        <v>20</v>
      </c>
      <c r="E6621">
        <v>27724.452000000001</v>
      </c>
      <c r="F6621">
        <v>780.47699999999998</v>
      </c>
      <c r="G6621">
        <v>77.835999999999999</v>
      </c>
      <c r="H6621">
        <v>82</v>
      </c>
      <c r="I6621">
        <v>307.38499999999999</v>
      </c>
      <c r="J6621">
        <v>1.492</v>
      </c>
      <c r="K6621">
        <v>-87.492000000000004</v>
      </c>
      <c r="L6621">
        <v>91.46</v>
      </c>
      <c r="M6621">
        <v>28899.774000000001</v>
      </c>
      <c r="N6621">
        <v>0</v>
      </c>
      <c r="O6621">
        <v>36.859000000000002</v>
      </c>
      <c r="P6621">
        <v>8.2629999999999999</v>
      </c>
      <c r="Q6621">
        <v>247.952</v>
      </c>
      <c r="R6621">
        <v>28854.651999999998</v>
      </c>
      <c r="S6621">
        <v>28606.7</v>
      </c>
    </row>
    <row r="6622" spans="1:19" x14ac:dyDescent="0.3">
      <c r="A6622">
        <v>2021</v>
      </c>
      <c r="B6622">
        <v>10</v>
      </c>
      <c r="C6622">
        <v>3</v>
      </c>
      <c r="D6622">
        <v>21</v>
      </c>
      <c r="E6622">
        <v>26289.898000000001</v>
      </c>
      <c r="F6622">
        <v>854.44100000000003</v>
      </c>
      <c r="G6622">
        <v>74.5</v>
      </c>
      <c r="H6622">
        <v>80.617999999999995</v>
      </c>
      <c r="I6622">
        <v>365.67599999999999</v>
      </c>
      <c r="J6622">
        <v>1.909</v>
      </c>
      <c r="K6622">
        <v>-23.385999999999999</v>
      </c>
      <c r="L6622">
        <v>90.119</v>
      </c>
      <c r="M6622">
        <v>27659.275000000001</v>
      </c>
      <c r="N6622">
        <v>0</v>
      </c>
      <c r="O6622">
        <v>16.292000000000002</v>
      </c>
      <c r="P6622">
        <v>0.874</v>
      </c>
      <c r="Q6622">
        <v>229.483</v>
      </c>
      <c r="R6622">
        <v>27642.109</v>
      </c>
      <c r="S6622">
        <v>27412.625</v>
      </c>
    </row>
    <row r="6623" spans="1:19" x14ac:dyDescent="0.3">
      <c r="A6623">
        <v>2021</v>
      </c>
      <c r="B6623">
        <v>10</v>
      </c>
      <c r="C6623">
        <v>3</v>
      </c>
      <c r="D6623">
        <v>22</v>
      </c>
      <c r="E6623">
        <v>24061.705999999998</v>
      </c>
      <c r="F6623">
        <v>1003.96</v>
      </c>
      <c r="G6623">
        <v>69.400999999999996</v>
      </c>
      <c r="H6623">
        <v>77.691999999999993</v>
      </c>
      <c r="I6623">
        <v>401.81799999999998</v>
      </c>
      <c r="J6623">
        <v>1.74</v>
      </c>
      <c r="K6623">
        <v>11</v>
      </c>
      <c r="L6623">
        <v>88.715000000000003</v>
      </c>
      <c r="M6623">
        <v>25646.632000000001</v>
      </c>
      <c r="N6623">
        <v>0</v>
      </c>
      <c r="O6623">
        <v>8.3989999999999991</v>
      </c>
      <c r="P6623">
        <v>-13.909000000000001</v>
      </c>
      <c r="Q6623">
        <v>209.20400000000001</v>
      </c>
      <c r="R6623">
        <v>25652.142</v>
      </c>
      <c r="S6623">
        <v>25442.937999999998</v>
      </c>
    </row>
    <row r="6624" spans="1:19" x14ac:dyDescent="0.3">
      <c r="A6624">
        <v>2021</v>
      </c>
      <c r="B6624">
        <v>10</v>
      </c>
      <c r="C6624">
        <v>3</v>
      </c>
      <c r="D6624">
        <v>23</v>
      </c>
      <c r="E6624">
        <v>21809.882000000001</v>
      </c>
      <c r="F6624">
        <v>1165.2170000000001</v>
      </c>
      <c r="G6624">
        <v>63.783000000000001</v>
      </c>
      <c r="H6624">
        <v>74.718999999999994</v>
      </c>
      <c r="I6624">
        <v>494.06</v>
      </c>
      <c r="J6624">
        <v>3.0169999999999999</v>
      </c>
      <c r="K6624">
        <v>31.184999999999999</v>
      </c>
      <c r="L6624">
        <v>87.394999999999996</v>
      </c>
      <c r="M6624">
        <v>23665.474999999999</v>
      </c>
      <c r="N6624">
        <v>0</v>
      </c>
      <c r="O6624">
        <v>3.923</v>
      </c>
      <c r="P6624">
        <v>-13.215999999999999</v>
      </c>
      <c r="Q6624">
        <v>183.42599999999999</v>
      </c>
      <c r="R6624">
        <v>23674.769</v>
      </c>
      <c r="S6624">
        <v>23491.343000000001</v>
      </c>
    </row>
    <row r="6625" spans="1:19" x14ac:dyDescent="0.3">
      <c r="A6625">
        <v>2021</v>
      </c>
      <c r="B6625">
        <v>10</v>
      </c>
      <c r="C6625">
        <v>3</v>
      </c>
      <c r="D6625">
        <v>24</v>
      </c>
      <c r="E6625">
        <v>20328.539000000001</v>
      </c>
      <c r="F6625">
        <v>1409.9459999999999</v>
      </c>
      <c r="G6625">
        <v>60.58</v>
      </c>
      <c r="H6625">
        <v>72.039000000000001</v>
      </c>
      <c r="I6625">
        <v>846.64099999999996</v>
      </c>
      <c r="J6625">
        <v>5.0780000000000003</v>
      </c>
      <c r="K6625">
        <v>40.213999999999999</v>
      </c>
      <c r="L6625">
        <v>86.578999999999994</v>
      </c>
      <c r="M6625">
        <v>22789.035</v>
      </c>
      <c r="N6625">
        <v>0</v>
      </c>
      <c r="O6625">
        <v>2.5409999999999999</v>
      </c>
      <c r="P6625">
        <v>-22.59</v>
      </c>
      <c r="Q6625">
        <v>160.893</v>
      </c>
      <c r="R6625">
        <v>22809.083999999999</v>
      </c>
      <c r="S6625">
        <v>22648.190999999999</v>
      </c>
    </row>
    <row r="6626" spans="1:19" x14ac:dyDescent="0.3">
      <c r="A6626">
        <v>2021</v>
      </c>
      <c r="B6626">
        <v>10</v>
      </c>
      <c r="C6626">
        <v>4</v>
      </c>
      <c r="D6626">
        <v>1</v>
      </c>
      <c r="E6626">
        <v>21567.307000000001</v>
      </c>
      <c r="F6626">
        <v>1453.769</v>
      </c>
      <c r="G6626">
        <v>55.7</v>
      </c>
      <c r="H6626">
        <v>70.055999999999997</v>
      </c>
      <c r="I6626">
        <v>601.077</v>
      </c>
      <c r="J6626">
        <v>4.9450000000000003</v>
      </c>
      <c r="K6626">
        <v>40.703000000000003</v>
      </c>
      <c r="L6626">
        <v>87.224999999999994</v>
      </c>
      <c r="M6626">
        <v>23825.080999999998</v>
      </c>
      <c r="N6626">
        <v>0</v>
      </c>
      <c r="O6626">
        <v>2.8780000000000001</v>
      </c>
      <c r="P6626">
        <v>-16.977</v>
      </c>
      <c r="Q6626">
        <v>154.62899999999999</v>
      </c>
      <c r="R6626">
        <v>23839.18</v>
      </c>
      <c r="S6626">
        <v>23684.55</v>
      </c>
    </row>
    <row r="6627" spans="1:19" x14ac:dyDescent="0.3">
      <c r="A6627">
        <v>2021</v>
      </c>
      <c r="B6627">
        <v>10</v>
      </c>
      <c r="C6627">
        <v>4</v>
      </c>
      <c r="D6627">
        <v>2</v>
      </c>
      <c r="E6627">
        <v>20691.032999999999</v>
      </c>
      <c r="F6627">
        <v>1517.86</v>
      </c>
      <c r="G6627">
        <v>53.936</v>
      </c>
      <c r="H6627">
        <v>68.546999999999997</v>
      </c>
      <c r="I6627">
        <v>360.00200000000001</v>
      </c>
      <c r="J6627">
        <v>4.8719999999999999</v>
      </c>
      <c r="K6627">
        <v>35.213000000000001</v>
      </c>
      <c r="L6627">
        <v>86.721999999999994</v>
      </c>
      <c r="M6627">
        <v>22764.248</v>
      </c>
      <c r="N6627">
        <v>0</v>
      </c>
      <c r="O6627">
        <v>1.5389999999999999</v>
      </c>
      <c r="P6627">
        <v>-12.121</v>
      </c>
      <c r="Q6627">
        <v>144.37799999999999</v>
      </c>
      <c r="R6627">
        <v>22774.83</v>
      </c>
      <c r="S6627">
        <v>22630.452000000001</v>
      </c>
    </row>
    <row r="6628" spans="1:19" x14ac:dyDescent="0.3">
      <c r="A6628">
        <v>2021</v>
      </c>
      <c r="B6628">
        <v>10</v>
      </c>
      <c r="C6628">
        <v>4</v>
      </c>
      <c r="D6628">
        <v>3</v>
      </c>
      <c r="E6628">
        <v>20346.242999999999</v>
      </c>
      <c r="F6628">
        <v>1527.2159999999999</v>
      </c>
      <c r="G6628">
        <v>54.031999999999996</v>
      </c>
      <c r="H6628">
        <v>67.126999999999995</v>
      </c>
      <c r="I6628">
        <v>204.78</v>
      </c>
      <c r="J6628">
        <v>4.7190000000000003</v>
      </c>
      <c r="K6628">
        <v>31.614999999999998</v>
      </c>
      <c r="L6628">
        <v>86.521000000000001</v>
      </c>
      <c r="M6628">
        <v>22268.221000000001</v>
      </c>
      <c r="N6628">
        <v>0</v>
      </c>
      <c r="O6628">
        <v>1.198</v>
      </c>
      <c r="P6628">
        <v>-7.6520000000000001</v>
      </c>
      <c r="Q6628">
        <v>140.399</v>
      </c>
      <c r="R6628">
        <v>22274.674999999999</v>
      </c>
      <c r="S6628">
        <v>22134.276000000002</v>
      </c>
    </row>
    <row r="6629" spans="1:19" x14ac:dyDescent="0.3">
      <c r="A6629">
        <v>2021</v>
      </c>
      <c r="B6629">
        <v>10</v>
      </c>
      <c r="C6629">
        <v>4</v>
      </c>
      <c r="D6629">
        <v>4</v>
      </c>
      <c r="E6629">
        <v>20811.077000000001</v>
      </c>
      <c r="F6629">
        <v>1457.4</v>
      </c>
      <c r="G6629">
        <v>54.576000000000001</v>
      </c>
      <c r="H6629">
        <v>66.986000000000004</v>
      </c>
      <c r="I6629">
        <v>102.96599999999999</v>
      </c>
      <c r="J6629">
        <v>3.6520000000000001</v>
      </c>
      <c r="K6629">
        <v>30.501999999999999</v>
      </c>
      <c r="L6629">
        <v>86.813999999999993</v>
      </c>
      <c r="M6629">
        <v>22559.398000000001</v>
      </c>
      <c r="N6629">
        <v>0</v>
      </c>
      <c r="O6629">
        <v>0.76400000000000001</v>
      </c>
      <c r="P6629">
        <v>-5.2919999999999998</v>
      </c>
      <c r="Q6629">
        <v>142.16900000000001</v>
      </c>
      <c r="R6629">
        <v>22563.927</v>
      </c>
      <c r="S6629">
        <v>22421.758000000002</v>
      </c>
    </row>
    <row r="6630" spans="1:19" x14ac:dyDescent="0.3">
      <c r="A6630">
        <v>2021</v>
      </c>
      <c r="B6630">
        <v>10</v>
      </c>
      <c r="C6630">
        <v>4</v>
      </c>
      <c r="D6630">
        <v>5</v>
      </c>
      <c r="E6630">
        <v>22410.159</v>
      </c>
      <c r="F6630">
        <v>1293.4559999999999</v>
      </c>
      <c r="G6630">
        <v>57.042999999999999</v>
      </c>
      <c r="H6630">
        <v>67.108000000000004</v>
      </c>
      <c r="I6630">
        <v>72.323999999999998</v>
      </c>
      <c r="J6630">
        <v>2.3220000000000001</v>
      </c>
      <c r="K6630">
        <v>12.839</v>
      </c>
      <c r="L6630">
        <v>87.716999999999999</v>
      </c>
      <c r="M6630">
        <v>23945.925999999999</v>
      </c>
      <c r="N6630">
        <v>0</v>
      </c>
      <c r="O6630">
        <v>0.51700000000000002</v>
      </c>
      <c r="P6630">
        <v>-6.6310000000000002</v>
      </c>
      <c r="Q6630">
        <v>153.792</v>
      </c>
      <c r="R6630">
        <v>23952.041000000001</v>
      </c>
      <c r="S6630">
        <v>23798.249</v>
      </c>
    </row>
    <row r="6631" spans="1:19" x14ac:dyDescent="0.3">
      <c r="A6631">
        <v>2021</v>
      </c>
      <c r="B6631">
        <v>10</v>
      </c>
      <c r="C6631">
        <v>4</v>
      </c>
      <c r="D6631">
        <v>6</v>
      </c>
      <c r="E6631">
        <v>25052.856</v>
      </c>
      <c r="F6631">
        <v>1051.7449999999999</v>
      </c>
      <c r="G6631">
        <v>60.72</v>
      </c>
      <c r="H6631">
        <v>66.634</v>
      </c>
      <c r="I6631">
        <v>127.339</v>
      </c>
      <c r="J6631">
        <v>2.7919999999999998</v>
      </c>
      <c r="K6631">
        <v>5.65</v>
      </c>
      <c r="L6631">
        <v>89.299000000000007</v>
      </c>
      <c r="M6631">
        <v>26396.314999999999</v>
      </c>
      <c r="N6631">
        <v>0.61</v>
      </c>
      <c r="O6631">
        <v>0.53100000000000003</v>
      </c>
      <c r="P6631">
        <v>-1.659</v>
      </c>
      <c r="Q6631">
        <v>177.60900000000001</v>
      </c>
      <c r="R6631">
        <v>26396.832999999999</v>
      </c>
      <c r="S6631">
        <v>26219.223999999998</v>
      </c>
    </row>
    <row r="6632" spans="1:19" x14ac:dyDescent="0.3">
      <c r="A6632">
        <v>2021</v>
      </c>
      <c r="B6632">
        <v>10</v>
      </c>
      <c r="C6632">
        <v>4</v>
      </c>
      <c r="D6632">
        <v>7</v>
      </c>
      <c r="E6632">
        <v>26659.495999999999</v>
      </c>
      <c r="F6632">
        <v>950</v>
      </c>
      <c r="G6632">
        <v>65.802000000000007</v>
      </c>
      <c r="H6632">
        <v>66.414000000000001</v>
      </c>
      <c r="I6632">
        <v>264.35899999999998</v>
      </c>
      <c r="J6632">
        <v>3.6440000000000001</v>
      </c>
      <c r="K6632">
        <v>15.702</v>
      </c>
      <c r="L6632">
        <v>90.501000000000005</v>
      </c>
      <c r="M6632">
        <v>28050.116999999998</v>
      </c>
      <c r="N6632">
        <v>411.69400000000002</v>
      </c>
      <c r="O6632">
        <v>-5.1999999999999998E-2</v>
      </c>
      <c r="P6632">
        <v>-0.99299999999999999</v>
      </c>
      <c r="Q6632">
        <v>210.03200000000001</v>
      </c>
      <c r="R6632">
        <v>27639.468000000001</v>
      </c>
      <c r="S6632">
        <v>27429.436000000002</v>
      </c>
    </row>
    <row r="6633" spans="1:19" x14ac:dyDescent="0.3">
      <c r="A6633">
        <v>2021</v>
      </c>
      <c r="B6633">
        <v>10</v>
      </c>
      <c r="C6633">
        <v>4</v>
      </c>
      <c r="D6633">
        <v>8</v>
      </c>
      <c r="E6633">
        <v>28450.004000000001</v>
      </c>
      <c r="F6633">
        <v>899.52800000000002</v>
      </c>
      <c r="G6633">
        <v>68.488</v>
      </c>
      <c r="H6633">
        <v>70.402000000000001</v>
      </c>
      <c r="I6633">
        <v>488.18</v>
      </c>
      <c r="J6633">
        <v>4.9000000000000004</v>
      </c>
      <c r="K6633">
        <v>11.225</v>
      </c>
      <c r="L6633">
        <v>91.861000000000004</v>
      </c>
      <c r="M6633">
        <v>30016.100999999999</v>
      </c>
      <c r="N6633">
        <v>2729.9119999999998</v>
      </c>
      <c r="O6633">
        <v>-21.552</v>
      </c>
      <c r="P6633">
        <v>-0.46100000000000002</v>
      </c>
      <c r="Q6633">
        <v>250.02799999999999</v>
      </c>
      <c r="R6633">
        <v>27308.201000000001</v>
      </c>
      <c r="S6633">
        <v>27058.172999999999</v>
      </c>
    </row>
    <row r="6634" spans="1:19" x14ac:dyDescent="0.3">
      <c r="A6634">
        <v>2021</v>
      </c>
      <c r="B6634">
        <v>10</v>
      </c>
      <c r="C6634">
        <v>4</v>
      </c>
      <c r="D6634">
        <v>9</v>
      </c>
      <c r="E6634">
        <v>30323.699000000001</v>
      </c>
      <c r="F6634">
        <v>894.69899999999996</v>
      </c>
      <c r="G6634">
        <v>67.504999999999995</v>
      </c>
      <c r="H6634">
        <v>73.427000000000007</v>
      </c>
      <c r="I6634">
        <v>601.69799999999998</v>
      </c>
      <c r="J6634">
        <v>5.4370000000000003</v>
      </c>
      <c r="K6634">
        <v>12.930999999999999</v>
      </c>
      <c r="L6634">
        <v>92.908000000000001</v>
      </c>
      <c r="M6634">
        <v>32004.798999999999</v>
      </c>
      <c r="N6634">
        <v>5095.893</v>
      </c>
      <c r="O6634">
        <v>-52.701000000000001</v>
      </c>
      <c r="P6634">
        <v>0.47399999999999998</v>
      </c>
      <c r="Q6634">
        <v>283.46600000000001</v>
      </c>
      <c r="R6634">
        <v>26961.133000000002</v>
      </c>
      <c r="S6634">
        <v>26677.666000000001</v>
      </c>
    </row>
    <row r="6635" spans="1:19" x14ac:dyDescent="0.3">
      <c r="A6635">
        <v>2021</v>
      </c>
      <c r="B6635">
        <v>10</v>
      </c>
      <c r="C6635">
        <v>4</v>
      </c>
      <c r="D6635">
        <v>10</v>
      </c>
      <c r="E6635">
        <v>32188.374</v>
      </c>
      <c r="F6635">
        <v>872.12</v>
      </c>
      <c r="G6635">
        <v>66.846999999999994</v>
      </c>
      <c r="H6635">
        <v>74.13</v>
      </c>
      <c r="I6635">
        <v>568.28399999999999</v>
      </c>
      <c r="J6635">
        <v>5.7370000000000001</v>
      </c>
      <c r="K6635">
        <v>24.032</v>
      </c>
      <c r="L6635">
        <v>93.504000000000005</v>
      </c>
      <c r="M6635">
        <v>33826.182000000001</v>
      </c>
      <c r="N6635">
        <v>6852.2020000000002</v>
      </c>
      <c r="O6635">
        <v>-65.331000000000003</v>
      </c>
      <c r="P6635">
        <v>1.3009999999999999</v>
      </c>
      <c r="Q6635">
        <v>309.17200000000003</v>
      </c>
      <c r="R6635">
        <v>27038.01</v>
      </c>
      <c r="S6635">
        <v>26728.838</v>
      </c>
    </row>
    <row r="6636" spans="1:19" x14ac:dyDescent="0.3">
      <c r="A6636">
        <v>2021</v>
      </c>
      <c r="B6636">
        <v>10</v>
      </c>
      <c r="C6636">
        <v>4</v>
      </c>
      <c r="D6636">
        <v>11</v>
      </c>
      <c r="E6636">
        <v>34126.641000000003</v>
      </c>
      <c r="F6636">
        <v>836.51700000000005</v>
      </c>
      <c r="G6636">
        <v>66.540000000000006</v>
      </c>
      <c r="H6636">
        <v>75.891999999999996</v>
      </c>
      <c r="I6636">
        <v>483.69600000000003</v>
      </c>
      <c r="J6636">
        <v>5.8719999999999999</v>
      </c>
      <c r="K6636">
        <v>27.076000000000001</v>
      </c>
      <c r="L6636">
        <v>93.918000000000006</v>
      </c>
      <c r="M6636">
        <v>35649.612000000001</v>
      </c>
      <c r="N6636">
        <v>7937.6360000000004</v>
      </c>
      <c r="O6636">
        <v>-64.262</v>
      </c>
      <c r="P6636">
        <v>2.7690000000000001</v>
      </c>
      <c r="Q6636">
        <v>332.65899999999999</v>
      </c>
      <c r="R6636">
        <v>27773.468000000001</v>
      </c>
      <c r="S6636">
        <v>27440.809000000001</v>
      </c>
    </row>
    <row r="6637" spans="1:19" x14ac:dyDescent="0.3">
      <c r="A6637">
        <v>2021</v>
      </c>
      <c r="B6637">
        <v>10</v>
      </c>
      <c r="C6637">
        <v>4</v>
      </c>
      <c r="D6637">
        <v>12</v>
      </c>
      <c r="E6637">
        <v>35687.622000000003</v>
      </c>
      <c r="F6637">
        <v>802.41300000000001</v>
      </c>
      <c r="G6637">
        <v>67.549000000000007</v>
      </c>
      <c r="H6637">
        <v>79.248999999999995</v>
      </c>
      <c r="I6637">
        <v>447.51600000000002</v>
      </c>
      <c r="J6637">
        <v>5.8419999999999996</v>
      </c>
      <c r="K6637">
        <v>16.29</v>
      </c>
      <c r="L6637">
        <v>94.161000000000001</v>
      </c>
      <c r="M6637">
        <v>37133.093000000001</v>
      </c>
      <c r="N6637">
        <v>8421.0059999999994</v>
      </c>
      <c r="O6637">
        <v>-23.058</v>
      </c>
      <c r="P6637">
        <v>6.0510000000000002</v>
      </c>
      <c r="Q6637">
        <v>350.83</v>
      </c>
      <c r="R6637">
        <v>28729.094000000001</v>
      </c>
      <c r="S6637">
        <v>28378.263999999999</v>
      </c>
    </row>
    <row r="6638" spans="1:19" x14ac:dyDescent="0.3">
      <c r="A6638">
        <v>2021</v>
      </c>
      <c r="B6638">
        <v>10</v>
      </c>
      <c r="C6638">
        <v>4</v>
      </c>
      <c r="D6638">
        <v>13</v>
      </c>
      <c r="E6638">
        <v>37516.101999999999</v>
      </c>
      <c r="F6638">
        <v>717.88699999999994</v>
      </c>
      <c r="G6638">
        <v>69.356999999999999</v>
      </c>
      <c r="H6638">
        <v>83.608000000000004</v>
      </c>
      <c r="I6638">
        <v>423.50099999999998</v>
      </c>
      <c r="J6638">
        <v>5.7359999999999998</v>
      </c>
      <c r="K6638">
        <v>15.653</v>
      </c>
      <c r="L6638">
        <v>94.424000000000007</v>
      </c>
      <c r="M6638">
        <v>38856.911</v>
      </c>
      <c r="N6638">
        <v>8126.43</v>
      </c>
      <c r="O6638">
        <v>-4.9189999999999996</v>
      </c>
      <c r="P6638">
        <v>6.5259999999999998</v>
      </c>
      <c r="Q6638">
        <v>367.27499999999998</v>
      </c>
      <c r="R6638">
        <v>30728.874</v>
      </c>
      <c r="S6638">
        <v>30361.598999999998</v>
      </c>
    </row>
    <row r="6639" spans="1:19" x14ac:dyDescent="0.3">
      <c r="A6639">
        <v>2021</v>
      </c>
      <c r="B6639">
        <v>10</v>
      </c>
      <c r="C6639">
        <v>4</v>
      </c>
      <c r="D6639">
        <v>14</v>
      </c>
      <c r="E6639">
        <v>38928.207000000002</v>
      </c>
      <c r="F6639">
        <v>664.03499999999997</v>
      </c>
      <c r="G6639">
        <v>71.111999999999995</v>
      </c>
      <c r="H6639">
        <v>87.994</v>
      </c>
      <c r="I6639">
        <v>363.077</v>
      </c>
      <c r="J6639">
        <v>5.2649999999999997</v>
      </c>
      <c r="K6639">
        <v>-5.58</v>
      </c>
      <c r="L6639">
        <v>94.584999999999994</v>
      </c>
      <c r="M6639">
        <v>40137.584000000003</v>
      </c>
      <c r="N6639">
        <v>7460</v>
      </c>
      <c r="O6639">
        <v>-1.1479999999999999</v>
      </c>
      <c r="P6639">
        <v>3.6240000000000001</v>
      </c>
      <c r="Q6639">
        <v>381.34</v>
      </c>
      <c r="R6639">
        <v>32675.108</v>
      </c>
      <c r="S6639">
        <v>32293.768</v>
      </c>
    </row>
    <row r="6640" spans="1:19" x14ac:dyDescent="0.3">
      <c r="A6640">
        <v>2021</v>
      </c>
      <c r="B6640">
        <v>10</v>
      </c>
      <c r="C6640">
        <v>4</v>
      </c>
      <c r="D6640">
        <v>15</v>
      </c>
      <c r="E6640">
        <v>39617.650999999998</v>
      </c>
      <c r="F6640">
        <v>642.74199999999996</v>
      </c>
      <c r="G6640">
        <v>73.394000000000005</v>
      </c>
      <c r="H6640">
        <v>91.688999999999993</v>
      </c>
      <c r="I6640">
        <v>331.84</v>
      </c>
      <c r="J6640">
        <v>5.4119999999999999</v>
      </c>
      <c r="K6640">
        <v>-14.77</v>
      </c>
      <c r="L6640">
        <v>94.665999999999997</v>
      </c>
      <c r="M6640">
        <v>40769.230000000003</v>
      </c>
      <c r="N6640">
        <v>6061.5450000000001</v>
      </c>
      <c r="O6640">
        <v>-0.61</v>
      </c>
      <c r="P6640">
        <v>3.7010000000000001</v>
      </c>
      <c r="Q6640">
        <v>390.96699999999998</v>
      </c>
      <c r="R6640">
        <v>34704.593999999997</v>
      </c>
      <c r="S6640">
        <v>34313.627</v>
      </c>
    </row>
    <row r="6641" spans="1:19" x14ac:dyDescent="0.3">
      <c r="A6641">
        <v>2021</v>
      </c>
      <c r="B6641">
        <v>10</v>
      </c>
      <c r="C6641">
        <v>4</v>
      </c>
      <c r="D6641">
        <v>16</v>
      </c>
      <c r="E6641">
        <v>39457.364000000001</v>
      </c>
      <c r="F6641">
        <v>596.78599999999994</v>
      </c>
      <c r="G6641">
        <v>74.825000000000003</v>
      </c>
      <c r="H6641">
        <v>94.39</v>
      </c>
      <c r="I6641">
        <v>219.673</v>
      </c>
      <c r="J6641">
        <v>4.093</v>
      </c>
      <c r="K6641">
        <v>-82.13</v>
      </c>
      <c r="L6641">
        <v>94.668999999999997</v>
      </c>
      <c r="M6641">
        <v>40384.845000000001</v>
      </c>
      <c r="N6641">
        <v>4019.15</v>
      </c>
      <c r="O6641">
        <v>1.528</v>
      </c>
      <c r="P6641">
        <v>2.5459999999999998</v>
      </c>
      <c r="Q6641">
        <v>390.702</v>
      </c>
      <c r="R6641">
        <v>36361.620999999999</v>
      </c>
      <c r="S6641">
        <v>35970.92</v>
      </c>
    </row>
    <row r="6642" spans="1:19" x14ac:dyDescent="0.3">
      <c r="A6642">
        <v>2021</v>
      </c>
      <c r="B6642">
        <v>10</v>
      </c>
      <c r="C6642">
        <v>4</v>
      </c>
      <c r="D6642">
        <v>17</v>
      </c>
      <c r="E6642">
        <v>38036.599000000002</v>
      </c>
      <c r="F6642">
        <v>593.42100000000005</v>
      </c>
      <c r="G6642">
        <v>75.245999999999995</v>
      </c>
      <c r="H6642">
        <v>92.105999999999995</v>
      </c>
      <c r="I6642">
        <v>240.983</v>
      </c>
      <c r="J6642">
        <v>4.5590000000000002</v>
      </c>
      <c r="K6642">
        <v>-116.27</v>
      </c>
      <c r="L6642">
        <v>94.519000000000005</v>
      </c>
      <c r="M6642">
        <v>38945.917999999998</v>
      </c>
      <c r="N6642">
        <v>1517.8309999999999</v>
      </c>
      <c r="O6642">
        <v>22.271999999999998</v>
      </c>
      <c r="P6642">
        <v>3.7149999999999999</v>
      </c>
      <c r="Q6642">
        <v>380.38400000000001</v>
      </c>
      <c r="R6642">
        <v>37402.1</v>
      </c>
      <c r="S6642">
        <v>37021.716</v>
      </c>
    </row>
    <row r="6643" spans="1:19" x14ac:dyDescent="0.3">
      <c r="A6643">
        <v>2021</v>
      </c>
      <c r="B6643">
        <v>10</v>
      </c>
      <c r="C6643">
        <v>4</v>
      </c>
      <c r="D6643">
        <v>18</v>
      </c>
      <c r="E6643">
        <v>36707.358999999997</v>
      </c>
      <c r="F6643">
        <v>615.94200000000001</v>
      </c>
      <c r="G6643">
        <v>74.816000000000003</v>
      </c>
      <c r="H6643">
        <v>85.048000000000002</v>
      </c>
      <c r="I6643">
        <v>308.27600000000001</v>
      </c>
      <c r="J6643">
        <v>4.4020000000000001</v>
      </c>
      <c r="K6643">
        <v>-113.068</v>
      </c>
      <c r="L6643">
        <v>94.369</v>
      </c>
      <c r="M6643">
        <v>37702.33</v>
      </c>
      <c r="N6643">
        <v>50.982999999999997</v>
      </c>
      <c r="O6643">
        <v>40.438000000000002</v>
      </c>
      <c r="P6643">
        <v>3.355</v>
      </c>
      <c r="Q6643">
        <v>354.34500000000003</v>
      </c>
      <c r="R6643">
        <v>37607.553</v>
      </c>
      <c r="S6643">
        <v>37253.207999999999</v>
      </c>
    </row>
    <row r="6644" spans="1:19" x14ac:dyDescent="0.3">
      <c r="A6644">
        <v>2021</v>
      </c>
      <c r="B6644">
        <v>10</v>
      </c>
      <c r="C6644">
        <v>4</v>
      </c>
      <c r="D6644">
        <v>19</v>
      </c>
      <c r="E6644">
        <v>36572.983</v>
      </c>
      <c r="F6644">
        <v>649.077</v>
      </c>
      <c r="G6644">
        <v>75.614999999999995</v>
      </c>
      <c r="H6644">
        <v>87.858999999999995</v>
      </c>
      <c r="I6644">
        <v>341.48399999999998</v>
      </c>
      <c r="J6644">
        <v>4.141</v>
      </c>
      <c r="K6644">
        <v>-115.529</v>
      </c>
      <c r="L6644">
        <v>94.375</v>
      </c>
      <c r="M6644">
        <v>37634.387999999999</v>
      </c>
      <c r="N6644">
        <v>0</v>
      </c>
      <c r="O6644">
        <v>38.972000000000001</v>
      </c>
      <c r="P6644">
        <v>6.7370000000000001</v>
      </c>
      <c r="Q6644">
        <v>317.91500000000002</v>
      </c>
      <c r="R6644">
        <v>37588.678999999996</v>
      </c>
      <c r="S6644">
        <v>37270.764000000003</v>
      </c>
    </row>
    <row r="6645" spans="1:19" x14ac:dyDescent="0.3">
      <c r="A6645">
        <v>2021</v>
      </c>
      <c r="B6645">
        <v>10</v>
      </c>
      <c r="C6645">
        <v>4</v>
      </c>
      <c r="D6645">
        <v>20</v>
      </c>
      <c r="E6645">
        <v>34603.260999999999</v>
      </c>
      <c r="F6645">
        <v>705.31700000000001</v>
      </c>
      <c r="G6645">
        <v>74.299000000000007</v>
      </c>
      <c r="H6645">
        <v>85.673000000000002</v>
      </c>
      <c r="I6645">
        <v>383.73399999999998</v>
      </c>
      <c r="J6645">
        <v>3.9020000000000001</v>
      </c>
      <c r="K6645">
        <v>-123.672</v>
      </c>
      <c r="L6645">
        <v>94.046000000000006</v>
      </c>
      <c r="M6645">
        <v>35752.26</v>
      </c>
      <c r="N6645">
        <v>0</v>
      </c>
      <c r="O6645">
        <v>36.859000000000002</v>
      </c>
      <c r="P6645">
        <v>8.2629999999999999</v>
      </c>
      <c r="Q6645">
        <v>287.08499999999998</v>
      </c>
      <c r="R6645">
        <v>35707.137999999999</v>
      </c>
      <c r="S6645">
        <v>35420.053</v>
      </c>
    </row>
    <row r="6646" spans="1:19" x14ac:dyDescent="0.3">
      <c r="A6646">
        <v>2021</v>
      </c>
      <c r="B6646">
        <v>10</v>
      </c>
      <c r="C6646">
        <v>4</v>
      </c>
      <c r="D6646">
        <v>21</v>
      </c>
      <c r="E6646">
        <v>31824.842000000001</v>
      </c>
      <c r="F6646">
        <v>785.29600000000005</v>
      </c>
      <c r="G6646">
        <v>70.656000000000006</v>
      </c>
      <c r="H6646">
        <v>83.096000000000004</v>
      </c>
      <c r="I6646">
        <v>510.96699999999998</v>
      </c>
      <c r="J6646">
        <v>5.0780000000000003</v>
      </c>
      <c r="K6646">
        <v>-32.32</v>
      </c>
      <c r="L6646">
        <v>93.417000000000002</v>
      </c>
      <c r="M6646">
        <v>33270.375999999997</v>
      </c>
      <c r="N6646">
        <v>0</v>
      </c>
      <c r="O6646">
        <v>16.292000000000002</v>
      </c>
      <c r="P6646">
        <v>0.874</v>
      </c>
      <c r="Q6646">
        <v>261.05599999999998</v>
      </c>
      <c r="R6646">
        <v>33253.21</v>
      </c>
      <c r="S6646">
        <v>32992.154000000002</v>
      </c>
    </row>
    <row r="6647" spans="1:19" x14ac:dyDescent="0.3">
      <c r="A6647">
        <v>2021</v>
      </c>
      <c r="B6647">
        <v>10</v>
      </c>
      <c r="C6647">
        <v>4</v>
      </c>
      <c r="D6647">
        <v>22</v>
      </c>
      <c r="E6647">
        <v>28517.343000000001</v>
      </c>
      <c r="F6647">
        <v>948.45</v>
      </c>
      <c r="G6647">
        <v>66.108999999999995</v>
      </c>
      <c r="H6647">
        <v>79.840999999999994</v>
      </c>
      <c r="I6647">
        <v>570.12699999999995</v>
      </c>
      <c r="J6647">
        <v>4.7530000000000001</v>
      </c>
      <c r="K6647">
        <v>13.891</v>
      </c>
      <c r="L6647">
        <v>91.736000000000004</v>
      </c>
      <c r="M6647">
        <v>30226.141</v>
      </c>
      <c r="N6647">
        <v>0</v>
      </c>
      <c r="O6647">
        <v>8.3989999999999991</v>
      </c>
      <c r="P6647">
        <v>-13.909000000000001</v>
      </c>
      <c r="Q6647">
        <v>232.458</v>
      </c>
      <c r="R6647">
        <v>30231.651000000002</v>
      </c>
      <c r="S6647">
        <v>29999.191999999999</v>
      </c>
    </row>
    <row r="6648" spans="1:19" x14ac:dyDescent="0.3">
      <c r="A6648">
        <v>2021</v>
      </c>
      <c r="B6648">
        <v>10</v>
      </c>
      <c r="C6648">
        <v>4</v>
      </c>
      <c r="D6648">
        <v>23</v>
      </c>
      <c r="E6648">
        <v>25389.085999999999</v>
      </c>
      <c r="F6648">
        <v>1118.375</v>
      </c>
      <c r="G6648">
        <v>61.703000000000003</v>
      </c>
      <c r="H6648">
        <v>76.27</v>
      </c>
      <c r="I6648">
        <v>950.98299999999995</v>
      </c>
      <c r="J6648">
        <v>5.1719999999999997</v>
      </c>
      <c r="K6648">
        <v>38.143000000000001</v>
      </c>
      <c r="L6648">
        <v>89.596999999999994</v>
      </c>
      <c r="M6648">
        <v>27667.624</v>
      </c>
      <c r="N6648">
        <v>0</v>
      </c>
      <c r="O6648">
        <v>3.923</v>
      </c>
      <c r="P6648">
        <v>-13.215999999999999</v>
      </c>
      <c r="Q6648">
        <v>198.98500000000001</v>
      </c>
      <c r="R6648">
        <v>27676.918000000001</v>
      </c>
      <c r="S6648">
        <v>27477.933000000001</v>
      </c>
    </row>
    <row r="6649" spans="1:19" x14ac:dyDescent="0.3">
      <c r="A6649">
        <v>2021</v>
      </c>
      <c r="B6649">
        <v>10</v>
      </c>
      <c r="C6649">
        <v>4</v>
      </c>
      <c r="D6649">
        <v>24</v>
      </c>
      <c r="E6649">
        <v>23255.063999999998</v>
      </c>
      <c r="F6649">
        <v>1343.377</v>
      </c>
      <c r="G6649">
        <v>58.5</v>
      </c>
      <c r="H6649">
        <v>73.164000000000001</v>
      </c>
      <c r="I6649">
        <v>846.64099999999996</v>
      </c>
      <c r="J6649">
        <v>5.0780000000000003</v>
      </c>
      <c r="K6649">
        <v>47.06</v>
      </c>
      <c r="L6649">
        <v>88.203999999999994</v>
      </c>
      <c r="M6649">
        <v>25658.588</v>
      </c>
      <c r="N6649">
        <v>0</v>
      </c>
      <c r="O6649">
        <v>2.5409999999999999</v>
      </c>
      <c r="P6649">
        <v>-22.59</v>
      </c>
      <c r="Q6649">
        <v>173.036</v>
      </c>
      <c r="R6649">
        <v>25678.636999999999</v>
      </c>
      <c r="S6649">
        <v>25505.599999999999</v>
      </c>
    </row>
    <row r="6650" spans="1:19" x14ac:dyDescent="0.3">
      <c r="A6650">
        <v>2021</v>
      </c>
      <c r="B6650">
        <v>10</v>
      </c>
      <c r="C6650">
        <v>5</v>
      </c>
      <c r="D6650">
        <v>1</v>
      </c>
      <c r="E6650">
        <v>20972.2</v>
      </c>
      <c r="F6650">
        <v>1453.769</v>
      </c>
      <c r="G6650">
        <v>57.552</v>
      </c>
      <c r="H6650">
        <v>69.739999999999995</v>
      </c>
      <c r="I6650">
        <v>601.077</v>
      </c>
      <c r="J6650">
        <v>4.9450000000000003</v>
      </c>
      <c r="K6650">
        <v>38.481999999999999</v>
      </c>
      <c r="L6650">
        <v>86.926000000000002</v>
      </c>
      <c r="M6650">
        <v>23227.137999999999</v>
      </c>
      <c r="N6650">
        <v>0</v>
      </c>
      <c r="O6650">
        <v>2.8780000000000001</v>
      </c>
      <c r="P6650">
        <v>-16.977</v>
      </c>
      <c r="Q6650">
        <v>155.09899999999999</v>
      </c>
      <c r="R6650">
        <v>23241.237000000001</v>
      </c>
      <c r="S6650">
        <v>23086.137999999999</v>
      </c>
    </row>
    <row r="6651" spans="1:19" x14ac:dyDescent="0.3">
      <c r="A6651">
        <v>2021</v>
      </c>
      <c r="B6651">
        <v>10</v>
      </c>
      <c r="C6651">
        <v>5</v>
      </c>
      <c r="D6651">
        <v>2</v>
      </c>
      <c r="E6651">
        <v>20166.167000000001</v>
      </c>
      <c r="F6651">
        <v>1517.86</v>
      </c>
      <c r="G6651">
        <v>55.366</v>
      </c>
      <c r="H6651">
        <v>68.278000000000006</v>
      </c>
      <c r="I6651">
        <v>360.00200000000001</v>
      </c>
      <c r="J6651">
        <v>4.8719999999999999</v>
      </c>
      <c r="K6651">
        <v>33.433999999999997</v>
      </c>
      <c r="L6651">
        <v>86.474000000000004</v>
      </c>
      <c r="M6651">
        <v>22237.087</v>
      </c>
      <c r="N6651">
        <v>0</v>
      </c>
      <c r="O6651">
        <v>1.5389999999999999</v>
      </c>
      <c r="P6651">
        <v>-12.121</v>
      </c>
      <c r="Q6651">
        <v>146.614</v>
      </c>
      <c r="R6651">
        <v>22247.668000000001</v>
      </c>
      <c r="S6651">
        <v>22101.054</v>
      </c>
    </row>
    <row r="6652" spans="1:19" x14ac:dyDescent="0.3">
      <c r="A6652">
        <v>2021</v>
      </c>
      <c r="B6652">
        <v>10</v>
      </c>
      <c r="C6652">
        <v>5</v>
      </c>
      <c r="D6652">
        <v>3</v>
      </c>
      <c r="E6652">
        <v>19915.326000000001</v>
      </c>
      <c r="F6652">
        <v>1527.2159999999999</v>
      </c>
      <c r="G6652">
        <v>54.198999999999998</v>
      </c>
      <c r="H6652">
        <v>66.936999999999998</v>
      </c>
      <c r="I6652">
        <v>204.78</v>
      </c>
      <c r="J6652">
        <v>4.7190000000000003</v>
      </c>
      <c r="K6652">
        <v>29.995000000000001</v>
      </c>
      <c r="L6652">
        <v>86.331000000000003</v>
      </c>
      <c r="M6652">
        <v>21835.302</v>
      </c>
      <c r="N6652">
        <v>0</v>
      </c>
      <c r="O6652">
        <v>1.198</v>
      </c>
      <c r="P6652">
        <v>-7.6520000000000001</v>
      </c>
      <c r="Q6652">
        <v>142.68299999999999</v>
      </c>
      <c r="R6652">
        <v>21841.756000000001</v>
      </c>
      <c r="S6652">
        <v>21699.072</v>
      </c>
    </row>
    <row r="6653" spans="1:19" x14ac:dyDescent="0.3">
      <c r="A6653">
        <v>2021</v>
      </c>
      <c r="B6653">
        <v>10</v>
      </c>
      <c r="C6653">
        <v>5</v>
      </c>
      <c r="D6653">
        <v>4</v>
      </c>
      <c r="E6653">
        <v>20306.302</v>
      </c>
      <c r="F6653">
        <v>1457.4</v>
      </c>
      <c r="G6653">
        <v>54.540999999999997</v>
      </c>
      <c r="H6653">
        <v>66.756</v>
      </c>
      <c r="I6653">
        <v>102.96599999999999</v>
      </c>
      <c r="J6653">
        <v>3.6520000000000001</v>
      </c>
      <c r="K6653">
        <v>29.181000000000001</v>
      </c>
      <c r="L6653">
        <v>86.570999999999998</v>
      </c>
      <c r="M6653">
        <v>22052.828000000001</v>
      </c>
      <c r="N6653">
        <v>0</v>
      </c>
      <c r="O6653">
        <v>0.76400000000000001</v>
      </c>
      <c r="P6653">
        <v>-5.2919999999999998</v>
      </c>
      <c r="Q6653">
        <v>143.59700000000001</v>
      </c>
      <c r="R6653">
        <v>22057.357</v>
      </c>
      <c r="S6653">
        <v>21913.759999999998</v>
      </c>
    </row>
    <row r="6654" spans="1:19" x14ac:dyDescent="0.3">
      <c r="A6654">
        <v>2021</v>
      </c>
      <c r="B6654">
        <v>10</v>
      </c>
      <c r="C6654">
        <v>5</v>
      </c>
      <c r="D6654">
        <v>5</v>
      </c>
      <c r="E6654">
        <v>21799.296999999999</v>
      </c>
      <c r="F6654">
        <v>1293.4559999999999</v>
      </c>
      <c r="G6654">
        <v>56.112000000000002</v>
      </c>
      <c r="H6654">
        <v>66.838999999999999</v>
      </c>
      <c r="I6654">
        <v>72.323999999999998</v>
      </c>
      <c r="J6654">
        <v>2.3220000000000001</v>
      </c>
      <c r="K6654">
        <v>12.27</v>
      </c>
      <c r="L6654">
        <v>87.42</v>
      </c>
      <c r="M6654">
        <v>23333.928</v>
      </c>
      <c r="N6654">
        <v>0</v>
      </c>
      <c r="O6654">
        <v>0.51700000000000002</v>
      </c>
      <c r="P6654">
        <v>-6.6310000000000002</v>
      </c>
      <c r="Q6654">
        <v>154.23400000000001</v>
      </c>
      <c r="R6654">
        <v>23340.042000000001</v>
      </c>
      <c r="S6654">
        <v>23185.808000000001</v>
      </c>
    </row>
    <row r="6655" spans="1:19" x14ac:dyDescent="0.3">
      <c r="A6655">
        <v>2021</v>
      </c>
      <c r="B6655">
        <v>10</v>
      </c>
      <c r="C6655">
        <v>5</v>
      </c>
      <c r="D6655">
        <v>6</v>
      </c>
      <c r="E6655">
        <v>24470.699000000001</v>
      </c>
      <c r="F6655">
        <v>1051.7449999999999</v>
      </c>
      <c r="G6655">
        <v>59.534999999999997</v>
      </c>
      <c r="H6655">
        <v>66.402000000000001</v>
      </c>
      <c r="I6655">
        <v>127.339</v>
      </c>
      <c r="J6655">
        <v>2.7919999999999998</v>
      </c>
      <c r="K6655">
        <v>5.4210000000000003</v>
      </c>
      <c r="L6655">
        <v>89.001000000000005</v>
      </c>
      <c r="M6655">
        <v>25813.398000000001</v>
      </c>
      <c r="N6655">
        <v>0.61</v>
      </c>
      <c r="O6655">
        <v>0.53100000000000003</v>
      </c>
      <c r="P6655">
        <v>-1.659</v>
      </c>
      <c r="Q6655">
        <v>177.01599999999999</v>
      </c>
      <c r="R6655">
        <v>25813.916000000001</v>
      </c>
      <c r="S6655">
        <v>25636.9</v>
      </c>
    </row>
    <row r="6656" spans="1:19" x14ac:dyDescent="0.3">
      <c r="A6656">
        <v>2021</v>
      </c>
      <c r="B6656">
        <v>10</v>
      </c>
      <c r="C6656">
        <v>5</v>
      </c>
      <c r="D6656">
        <v>7</v>
      </c>
      <c r="E6656">
        <v>26119.804</v>
      </c>
      <c r="F6656">
        <v>950</v>
      </c>
      <c r="G6656">
        <v>62.606999999999999</v>
      </c>
      <c r="H6656">
        <v>66.198999999999998</v>
      </c>
      <c r="I6656">
        <v>264.35899999999998</v>
      </c>
      <c r="J6656">
        <v>3.6440000000000001</v>
      </c>
      <c r="K6656">
        <v>15.000999999999999</v>
      </c>
      <c r="L6656">
        <v>90.131</v>
      </c>
      <c r="M6656">
        <v>27509.138999999999</v>
      </c>
      <c r="N6656">
        <v>411.69400000000002</v>
      </c>
      <c r="O6656">
        <v>-5.1999999999999998E-2</v>
      </c>
      <c r="P6656">
        <v>-0.99299999999999999</v>
      </c>
      <c r="Q6656">
        <v>208.70400000000001</v>
      </c>
      <c r="R6656">
        <v>27098.49</v>
      </c>
      <c r="S6656">
        <v>26889.786</v>
      </c>
    </row>
    <row r="6657" spans="1:19" x14ac:dyDescent="0.3">
      <c r="A6657">
        <v>2021</v>
      </c>
      <c r="B6657">
        <v>10</v>
      </c>
      <c r="C6657">
        <v>5</v>
      </c>
      <c r="D6657">
        <v>8</v>
      </c>
      <c r="E6657">
        <v>27803.4</v>
      </c>
      <c r="F6657">
        <v>899.52800000000002</v>
      </c>
      <c r="G6657">
        <v>64.38</v>
      </c>
      <c r="H6657">
        <v>70.057000000000002</v>
      </c>
      <c r="I6657">
        <v>488.18</v>
      </c>
      <c r="J6657">
        <v>4.9000000000000004</v>
      </c>
      <c r="K6657">
        <v>10.835000000000001</v>
      </c>
      <c r="L6657">
        <v>91.584999999999994</v>
      </c>
      <c r="M6657">
        <v>29368.485000000001</v>
      </c>
      <c r="N6657">
        <v>2729.9119999999998</v>
      </c>
      <c r="O6657">
        <v>-21.552</v>
      </c>
      <c r="P6657">
        <v>-0.46100000000000002</v>
      </c>
      <c r="Q6657">
        <v>247.55</v>
      </c>
      <c r="R6657">
        <v>26660.585999999999</v>
      </c>
      <c r="S6657">
        <v>26413.036</v>
      </c>
    </row>
    <row r="6658" spans="1:19" x14ac:dyDescent="0.3">
      <c r="A6658">
        <v>2021</v>
      </c>
      <c r="B6658">
        <v>10</v>
      </c>
      <c r="C6658">
        <v>5</v>
      </c>
      <c r="D6658">
        <v>9</v>
      </c>
      <c r="E6658">
        <v>29555.082999999999</v>
      </c>
      <c r="F6658">
        <v>894.69899999999996</v>
      </c>
      <c r="G6658">
        <v>65.363</v>
      </c>
      <c r="H6658">
        <v>73.045000000000002</v>
      </c>
      <c r="I6658">
        <v>601.69799999999998</v>
      </c>
      <c r="J6658">
        <v>5.4370000000000003</v>
      </c>
      <c r="K6658">
        <v>12.079000000000001</v>
      </c>
      <c r="L6658">
        <v>92.733000000000004</v>
      </c>
      <c r="M6658">
        <v>31234.774000000001</v>
      </c>
      <c r="N6658">
        <v>5095.893</v>
      </c>
      <c r="O6658">
        <v>-52.701000000000001</v>
      </c>
      <c r="P6658">
        <v>0.47399999999999998</v>
      </c>
      <c r="Q6658">
        <v>280.07400000000001</v>
      </c>
      <c r="R6658">
        <v>26191.109</v>
      </c>
      <c r="S6658">
        <v>25911.035</v>
      </c>
    </row>
    <row r="6659" spans="1:19" x14ac:dyDescent="0.3">
      <c r="A6659">
        <v>2021</v>
      </c>
      <c r="B6659">
        <v>10</v>
      </c>
      <c r="C6659">
        <v>5</v>
      </c>
      <c r="D6659">
        <v>10</v>
      </c>
      <c r="E6659">
        <v>31171.027999999998</v>
      </c>
      <c r="F6659">
        <v>872.12</v>
      </c>
      <c r="G6659">
        <v>66.513000000000005</v>
      </c>
      <c r="H6659">
        <v>73.658000000000001</v>
      </c>
      <c r="I6659">
        <v>568.28399999999999</v>
      </c>
      <c r="J6659">
        <v>5.7370000000000001</v>
      </c>
      <c r="K6659">
        <v>22.521999999999998</v>
      </c>
      <c r="L6659">
        <v>93.337999999999994</v>
      </c>
      <c r="M6659">
        <v>32806.686999999998</v>
      </c>
      <c r="N6659">
        <v>6852.2020000000002</v>
      </c>
      <c r="O6659">
        <v>-65.331000000000003</v>
      </c>
      <c r="P6659">
        <v>1.3009999999999999</v>
      </c>
      <c r="Q6659">
        <v>306.24900000000002</v>
      </c>
      <c r="R6659">
        <v>26018.514999999999</v>
      </c>
      <c r="S6659">
        <v>25712.264999999999</v>
      </c>
    </row>
    <row r="6660" spans="1:19" x14ac:dyDescent="0.3">
      <c r="A6660">
        <v>2021</v>
      </c>
      <c r="B6660">
        <v>10</v>
      </c>
      <c r="C6660">
        <v>5</v>
      </c>
      <c r="D6660">
        <v>11</v>
      </c>
      <c r="E6660">
        <v>32611.73</v>
      </c>
      <c r="F6660">
        <v>836.51700000000005</v>
      </c>
      <c r="G6660">
        <v>68.197999999999993</v>
      </c>
      <c r="H6660">
        <v>75.168999999999997</v>
      </c>
      <c r="I6660">
        <v>483.69600000000003</v>
      </c>
      <c r="J6660">
        <v>5.8719999999999999</v>
      </c>
      <c r="K6660">
        <v>24.745000000000001</v>
      </c>
      <c r="L6660">
        <v>93.7</v>
      </c>
      <c r="M6660">
        <v>34131.428999999996</v>
      </c>
      <c r="N6660">
        <v>7937.6360000000004</v>
      </c>
      <c r="O6660">
        <v>-64.262</v>
      </c>
      <c r="P6660">
        <v>2.7690000000000001</v>
      </c>
      <c r="Q6660">
        <v>332.995</v>
      </c>
      <c r="R6660">
        <v>26255.284</v>
      </c>
      <c r="S6660">
        <v>25922.289000000001</v>
      </c>
    </row>
    <row r="6661" spans="1:19" x14ac:dyDescent="0.3">
      <c r="A6661">
        <v>2021</v>
      </c>
      <c r="B6661">
        <v>10</v>
      </c>
      <c r="C6661">
        <v>5</v>
      </c>
      <c r="D6661">
        <v>12</v>
      </c>
      <c r="E6661">
        <v>33805.481</v>
      </c>
      <c r="F6661">
        <v>802.41300000000001</v>
      </c>
      <c r="G6661">
        <v>70.349000000000004</v>
      </c>
      <c r="H6661">
        <v>78.201999999999998</v>
      </c>
      <c r="I6661">
        <v>447.51600000000002</v>
      </c>
      <c r="J6661">
        <v>5.8419999999999996</v>
      </c>
      <c r="K6661">
        <v>13.02</v>
      </c>
      <c r="L6661">
        <v>93.93</v>
      </c>
      <c r="M6661">
        <v>35246.404999999999</v>
      </c>
      <c r="N6661">
        <v>8421.0059999999994</v>
      </c>
      <c r="O6661">
        <v>-23.058</v>
      </c>
      <c r="P6661">
        <v>6.0510000000000002</v>
      </c>
      <c r="Q6661">
        <v>357.17700000000002</v>
      </c>
      <c r="R6661">
        <v>26842.404999999999</v>
      </c>
      <c r="S6661">
        <v>26485.227999999999</v>
      </c>
    </row>
    <row r="6662" spans="1:19" x14ac:dyDescent="0.3">
      <c r="A6662">
        <v>2021</v>
      </c>
      <c r="B6662">
        <v>10</v>
      </c>
      <c r="C6662">
        <v>5</v>
      </c>
      <c r="D6662">
        <v>13</v>
      </c>
      <c r="E6662">
        <v>35374.095999999998</v>
      </c>
      <c r="F6662">
        <v>717.88699999999994</v>
      </c>
      <c r="G6662">
        <v>72.683999999999997</v>
      </c>
      <c r="H6662">
        <v>82.23</v>
      </c>
      <c r="I6662">
        <v>423.50099999999998</v>
      </c>
      <c r="J6662">
        <v>5.7359999999999998</v>
      </c>
      <c r="K6662">
        <v>11.74</v>
      </c>
      <c r="L6662">
        <v>94.206999999999994</v>
      </c>
      <c r="M6662">
        <v>36709.396000000001</v>
      </c>
      <c r="N6662">
        <v>8126.43</v>
      </c>
      <c r="O6662">
        <v>-4.9189999999999996</v>
      </c>
      <c r="P6662">
        <v>6.5259999999999998</v>
      </c>
      <c r="Q6662">
        <v>379.59300000000002</v>
      </c>
      <c r="R6662">
        <v>28581.360000000001</v>
      </c>
      <c r="S6662">
        <v>28201.767</v>
      </c>
    </row>
    <row r="6663" spans="1:19" x14ac:dyDescent="0.3">
      <c r="A6663">
        <v>2021</v>
      </c>
      <c r="B6663">
        <v>10</v>
      </c>
      <c r="C6663">
        <v>5</v>
      </c>
      <c r="D6663">
        <v>14</v>
      </c>
      <c r="E6663">
        <v>36408.644</v>
      </c>
      <c r="F6663">
        <v>664.03499999999997</v>
      </c>
      <c r="G6663">
        <v>75.343000000000004</v>
      </c>
      <c r="H6663">
        <v>86.144999999999996</v>
      </c>
      <c r="I6663">
        <v>363.077</v>
      </c>
      <c r="J6663">
        <v>5.2649999999999997</v>
      </c>
      <c r="K6663">
        <v>-7.351</v>
      </c>
      <c r="L6663">
        <v>94.373000000000005</v>
      </c>
      <c r="M6663">
        <v>37614.188000000002</v>
      </c>
      <c r="N6663">
        <v>7460</v>
      </c>
      <c r="O6663">
        <v>-1.1479999999999999</v>
      </c>
      <c r="P6663">
        <v>3.6240000000000001</v>
      </c>
      <c r="Q6663">
        <v>401.86700000000002</v>
      </c>
      <c r="R6663">
        <v>30151.712</v>
      </c>
      <c r="S6663">
        <v>29749.845000000001</v>
      </c>
    </row>
    <row r="6664" spans="1:19" x14ac:dyDescent="0.3">
      <c r="A6664">
        <v>2021</v>
      </c>
      <c r="B6664">
        <v>10</v>
      </c>
      <c r="C6664">
        <v>5</v>
      </c>
      <c r="D6664">
        <v>15</v>
      </c>
      <c r="E6664">
        <v>36926.1</v>
      </c>
      <c r="F6664">
        <v>642.74199999999996</v>
      </c>
      <c r="G6664">
        <v>77.501999999999995</v>
      </c>
      <c r="H6664">
        <v>89.456000000000003</v>
      </c>
      <c r="I6664">
        <v>331.84</v>
      </c>
      <c r="J6664">
        <v>5.4119999999999999</v>
      </c>
      <c r="K6664">
        <v>-14.276</v>
      </c>
      <c r="L6664">
        <v>94.442999999999998</v>
      </c>
      <c r="M6664">
        <v>38075.716999999997</v>
      </c>
      <c r="N6664">
        <v>6061.5450000000001</v>
      </c>
      <c r="O6664">
        <v>-0.61</v>
      </c>
      <c r="P6664">
        <v>3.7010000000000001</v>
      </c>
      <c r="Q6664">
        <v>413.33300000000003</v>
      </c>
      <c r="R6664">
        <v>32011.080999999998</v>
      </c>
      <c r="S6664">
        <v>31597.748</v>
      </c>
    </row>
    <row r="6665" spans="1:19" x14ac:dyDescent="0.3">
      <c r="A6665">
        <v>2021</v>
      </c>
      <c r="B6665">
        <v>10</v>
      </c>
      <c r="C6665">
        <v>5</v>
      </c>
      <c r="D6665">
        <v>16</v>
      </c>
      <c r="E6665">
        <v>36738.419000000002</v>
      </c>
      <c r="F6665">
        <v>596.78599999999994</v>
      </c>
      <c r="G6665">
        <v>79.239999999999995</v>
      </c>
      <c r="H6665">
        <v>91.933000000000007</v>
      </c>
      <c r="I6665">
        <v>219.673</v>
      </c>
      <c r="J6665">
        <v>4.093</v>
      </c>
      <c r="K6665">
        <v>-76.103999999999999</v>
      </c>
      <c r="L6665">
        <v>94.436000000000007</v>
      </c>
      <c r="M6665">
        <v>37669.237000000001</v>
      </c>
      <c r="N6665">
        <v>4019.15</v>
      </c>
      <c r="O6665">
        <v>1.528</v>
      </c>
      <c r="P6665">
        <v>2.5459999999999998</v>
      </c>
      <c r="Q6665">
        <v>413.97500000000002</v>
      </c>
      <c r="R6665">
        <v>33646.012999999999</v>
      </c>
      <c r="S6665">
        <v>33232.038999999997</v>
      </c>
    </row>
    <row r="6666" spans="1:19" x14ac:dyDescent="0.3">
      <c r="A6666">
        <v>2021</v>
      </c>
      <c r="B6666">
        <v>10</v>
      </c>
      <c r="C6666">
        <v>5</v>
      </c>
      <c r="D6666">
        <v>17</v>
      </c>
      <c r="E6666">
        <v>35468.095999999998</v>
      </c>
      <c r="F6666">
        <v>593.42100000000005</v>
      </c>
      <c r="G6666">
        <v>79.950999999999993</v>
      </c>
      <c r="H6666">
        <v>89.9</v>
      </c>
      <c r="I6666">
        <v>240.983</v>
      </c>
      <c r="J6666">
        <v>4.5590000000000002</v>
      </c>
      <c r="K6666">
        <v>-107.604</v>
      </c>
      <c r="L6666">
        <v>94.256</v>
      </c>
      <c r="M6666">
        <v>36383.612000000001</v>
      </c>
      <c r="N6666">
        <v>1517.8309999999999</v>
      </c>
      <c r="O6666">
        <v>22.271999999999998</v>
      </c>
      <c r="P6666">
        <v>3.7149999999999999</v>
      </c>
      <c r="Q6666">
        <v>401.89699999999999</v>
      </c>
      <c r="R6666">
        <v>34839.794000000002</v>
      </c>
      <c r="S6666">
        <v>34437.896999999997</v>
      </c>
    </row>
    <row r="6667" spans="1:19" x14ac:dyDescent="0.3">
      <c r="A6667">
        <v>2021</v>
      </c>
      <c r="B6667">
        <v>10</v>
      </c>
      <c r="C6667">
        <v>5</v>
      </c>
      <c r="D6667">
        <v>18</v>
      </c>
      <c r="E6667">
        <v>34562.837</v>
      </c>
      <c r="F6667">
        <v>615.94200000000001</v>
      </c>
      <c r="G6667">
        <v>79.661000000000001</v>
      </c>
      <c r="H6667">
        <v>83.536000000000001</v>
      </c>
      <c r="I6667">
        <v>308.27600000000001</v>
      </c>
      <c r="J6667">
        <v>4.4020000000000001</v>
      </c>
      <c r="K6667">
        <v>-105.98</v>
      </c>
      <c r="L6667">
        <v>94.096000000000004</v>
      </c>
      <c r="M6667">
        <v>35563.11</v>
      </c>
      <c r="N6667">
        <v>50.982999999999997</v>
      </c>
      <c r="O6667">
        <v>40.438000000000002</v>
      </c>
      <c r="P6667">
        <v>3.355</v>
      </c>
      <c r="Q6667">
        <v>370.48399999999998</v>
      </c>
      <c r="R6667">
        <v>35468.334000000003</v>
      </c>
      <c r="S6667">
        <v>35097.85</v>
      </c>
    </row>
    <row r="6668" spans="1:19" x14ac:dyDescent="0.3">
      <c r="A6668">
        <v>2021</v>
      </c>
      <c r="B6668">
        <v>10</v>
      </c>
      <c r="C6668">
        <v>5</v>
      </c>
      <c r="D6668">
        <v>19</v>
      </c>
      <c r="E6668">
        <v>34643.677000000003</v>
      </c>
      <c r="F6668">
        <v>649.077</v>
      </c>
      <c r="G6668">
        <v>78.695999999999998</v>
      </c>
      <c r="H6668">
        <v>86.341999999999999</v>
      </c>
      <c r="I6668">
        <v>341.48399999999998</v>
      </c>
      <c r="J6668">
        <v>4.141</v>
      </c>
      <c r="K6668">
        <v>-111.02800000000001</v>
      </c>
      <c r="L6668">
        <v>94.119</v>
      </c>
      <c r="M6668">
        <v>35707.811000000002</v>
      </c>
      <c r="N6668">
        <v>0</v>
      </c>
      <c r="O6668">
        <v>38.972000000000001</v>
      </c>
      <c r="P6668">
        <v>6.7370000000000001</v>
      </c>
      <c r="Q6668">
        <v>324.99400000000003</v>
      </c>
      <c r="R6668">
        <v>35662.101000000002</v>
      </c>
      <c r="S6668">
        <v>35337.107000000004</v>
      </c>
    </row>
    <row r="6669" spans="1:19" x14ac:dyDescent="0.3">
      <c r="A6669">
        <v>2021</v>
      </c>
      <c r="B6669">
        <v>10</v>
      </c>
      <c r="C6669">
        <v>5</v>
      </c>
      <c r="D6669">
        <v>20</v>
      </c>
      <c r="E6669">
        <v>33038.546000000002</v>
      </c>
      <c r="F6669">
        <v>705.31700000000001</v>
      </c>
      <c r="G6669">
        <v>76.897000000000006</v>
      </c>
      <c r="H6669">
        <v>84.486000000000004</v>
      </c>
      <c r="I6669">
        <v>383.73399999999998</v>
      </c>
      <c r="J6669">
        <v>3.9020000000000001</v>
      </c>
      <c r="K6669">
        <v>-119.577</v>
      </c>
      <c r="L6669">
        <v>93.793999999999997</v>
      </c>
      <c r="M6669">
        <v>34190.203000000001</v>
      </c>
      <c r="N6669">
        <v>0</v>
      </c>
      <c r="O6669">
        <v>36.859000000000002</v>
      </c>
      <c r="P6669">
        <v>8.2629999999999999</v>
      </c>
      <c r="Q6669">
        <v>286.75900000000001</v>
      </c>
      <c r="R6669">
        <v>34145.08</v>
      </c>
      <c r="S6669">
        <v>33858.321000000004</v>
      </c>
    </row>
    <row r="6670" spans="1:19" x14ac:dyDescent="0.3">
      <c r="A6670">
        <v>2021</v>
      </c>
      <c r="B6670">
        <v>10</v>
      </c>
      <c r="C6670">
        <v>5</v>
      </c>
      <c r="D6670">
        <v>21</v>
      </c>
      <c r="E6670">
        <v>30638.146000000001</v>
      </c>
      <c r="F6670">
        <v>785.29600000000005</v>
      </c>
      <c r="G6670">
        <v>73.078000000000003</v>
      </c>
      <c r="H6670">
        <v>82.2</v>
      </c>
      <c r="I6670">
        <v>510.96699999999998</v>
      </c>
      <c r="J6670">
        <v>5.0780000000000003</v>
      </c>
      <c r="K6670">
        <v>-30.992000000000001</v>
      </c>
      <c r="L6670">
        <v>93.14</v>
      </c>
      <c r="M6670">
        <v>32083.834999999999</v>
      </c>
      <c r="N6670">
        <v>0</v>
      </c>
      <c r="O6670">
        <v>16.292000000000002</v>
      </c>
      <c r="P6670">
        <v>0.874</v>
      </c>
      <c r="Q6670">
        <v>259.48200000000003</v>
      </c>
      <c r="R6670">
        <v>32066.669000000002</v>
      </c>
      <c r="S6670">
        <v>31807.187000000002</v>
      </c>
    </row>
    <row r="6671" spans="1:19" x14ac:dyDescent="0.3">
      <c r="A6671">
        <v>2021</v>
      </c>
      <c r="B6671">
        <v>10</v>
      </c>
      <c r="C6671">
        <v>5</v>
      </c>
      <c r="D6671">
        <v>22</v>
      </c>
      <c r="E6671">
        <v>27671.350999999999</v>
      </c>
      <c r="F6671">
        <v>948.45</v>
      </c>
      <c r="G6671">
        <v>68.320999999999998</v>
      </c>
      <c r="H6671">
        <v>79.212000000000003</v>
      </c>
      <c r="I6671">
        <v>570.12699999999995</v>
      </c>
      <c r="J6671">
        <v>4.7530000000000001</v>
      </c>
      <c r="K6671">
        <v>13.55</v>
      </c>
      <c r="L6671">
        <v>91.369</v>
      </c>
      <c r="M6671">
        <v>29378.812999999998</v>
      </c>
      <c r="N6671">
        <v>0</v>
      </c>
      <c r="O6671">
        <v>8.3989999999999991</v>
      </c>
      <c r="P6671">
        <v>-13.909000000000001</v>
      </c>
      <c r="Q6671">
        <v>233.203</v>
      </c>
      <c r="R6671">
        <v>29384.323</v>
      </c>
      <c r="S6671">
        <v>29151.119999999999</v>
      </c>
    </row>
    <row r="6672" spans="1:19" x14ac:dyDescent="0.3">
      <c r="A6672">
        <v>2021</v>
      </c>
      <c r="B6672">
        <v>10</v>
      </c>
      <c r="C6672">
        <v>5</v>
      </c>
      <c r="D6672">
        <v>23</v>
      </c>
      <c r="E6672">
        <v>24698.896000000001</v>
      </c>
      <c r="F6672">
        <v>1118.375</v>
      </c>
      <c r="G6672">
        <v>62.957999999999998</v>
      </c>
      <c r="H6672">
        <v>75.790999999999997</v>
      </c>
      <c r="I6672">
        <v>950.98299999999995</v>
      </c>
      <c r="J6672">
        <v>5.1719999999999997</v>
      </c>
      <c r="K6672">
        <v>36.633000000000003</v>
      </c>
      <c r="L6672">
        <v>89.191999999999993</v>
      </c>
      <c r="M6672">
        <v>26975.043000000001</v>
      </c>
      <c r="N6672">
        <v>0</v>
      </c>
      <c r="O6672">
        <v>3.923</v>
      </c>
      <c r="P6672">
        <v>-13.215999999999999</v>
      </c>
      <c r="Q6672">
        <v>199.75899999999999</v>
      </c>
      <c r="R6672">
        <v>26984.335999999999</v>
      </c>
      <c r="S6672">
        <v>26784.577000000001</v>
      </c>
    </row>
    <row r="6673" spans="1:19" x14ac:dyDescent="0.3">
      <c r="A6673">
        <v>2021</v>
      </c>
      <c r="B6673">
        <v>10</v>
      </c>
      <c r="C6673">
        <v>5</v>
      </c>
      <c r="D6673">
        <v>24</v>
      </c>
      <c r="E6673">
        <v>22731.707999999999</v>
      </c>
      <c r="F6673">
        <v>1343.377</v>
      </c>
      <c r="G6673">
        <v>59.921999999999997</v>
      </c>
      <c r="H6673">
        <v>72.858000000000004</v>
      </c>
      <c r="I6673">
        <v>846.64099999999996</v>
      </c>
      <c r="J6673">
        <v>5.0780000000000003</v>
      </c>
      <c r="K6673">
        <v>44.968000000000004</v>
      </c>
      <c r="L6673">
        <v>87.989000000000004</v>
      </c>
      <c r="M6673">
        <v>25132.618999999999</v>
      </c>
      <c r="N6673">
        <v>0</v>
      </c>
      <c r="O6673">
        <v>2.5409999999999999</v>
      </c>
      <c r="P6673">
        <v>-22.59</v>
      </c>
      <c r="Q6673">
        <v>171.858</v>
      </c>
      <c r="R6673">
        <v>25152.668000000001</v>
      </c>
      <c r="S6673">
        <v>24980.81</v>
      </c>
    </row>
    <row r="6674" spans="1:19" x14ac:dyDescent="0.3">
      <c r="A6674">
        <v>2021</v>
      </c>
      <c r="B6674">
        <v>10</v>
      </c>
      <c r="C6674">
        <v>6</v>
      </c>
      <c r="D6674">
        <v>1</v>
      </c>
      <c r="E6674">
        <v>20436.052</v>
      </c>
      <c r="F6674">
        <v>1453.769</v>
      </c>
      <c r="G6674">
        <v>56.314</v>
      </c>
      <c r="H6674">
        <v>69.53</v>
      </c>
      <c r="I6674">
        <v>601.077</v>
      </c>
      <c r="J6674">
        <v>4.9450000000000003</v>
      </c>
      <c r="K6674">
        <v>39.881</v>
      </c>
      <c r="L6674">
        <v>86.63</v>
      </c>
      <c r="M6674">
        <v>22691.882000000001</v>
      </c>
      <c r="N6674">
        <v>0</v>
      </c>
      <c r="O6674">
        <v>2.8780000000000001</v>
      </c>
      <c r="P6674">
        <v>-16.977</v>
      </c>
      <c r="Q6674">
        <v>154.84899999999999</v>
      </c>
      <c r="R6674">
        <v>22705.981</v>
      </c>
      <c r="S6674">
        <v>22551.132000000001</v>
      </c>
    </row>
    <row r="6675" spans="1:19" x14ac:dyDescent="0.3">
      <c r="A6675">
        <v>2021</v>
      </c>
      <c r="B6675">
        <v>10</v>
      </c>
      <c r="C6675">
        <v>6</v>
      </c>
      <c r="D6675">
        <v>2</v>
      </c>
      <c r="E6675">
        <v>19870.596000000001</v>
      </c>
      <c r="F6675">
        <v>1517.86</v>
      </c>
      <c r="G6675">
        <v>54.725000000000001</v>
      </c>
      <c r="H6675">
        <v>68.203999999999994</v>
      </c>
      <c r="I6675">
        <v>360.00200000000001</v>
      </c>
      <c r="J6675">
        <v>4.8719999999999999</v>
      </c>
      <c r="K6675">
        <v>35.679000000000002</v>
      </c>
      <c r="L6675">
        <v>86.33</v>
      </c>
      <c r="M6675">
        <v>21943.543000000001</v>
      </c>
      <c r="N6675">
        <v>0</v>
      </c>
      <c r="O6675">
        <v>1.5389999999999999</v>
      </c>
      <c r="P6675">
        <v>-12.121</v>
      </c>
      <c r="Q6675">
        <v>146.20400000000001</v>
      </c>
      <c r="R6675">
        <v>21954.125</v>
      </c>
      <c r="S6675">
        <v>21807.919999999998</v>
      </c>
    </row>
    <row r="6676" spans="1:19" x14ac:dyDescent="0.3">
      <c r="A6676">
        <v>2021</v>
      </c>
      <c r="B6676">
        <v>10</v>
      </c>
      <c r="C6676">
        <v>6</v>
      </c>
      <c r="D6676">
        <v>3</v>
      </c>
      <c r="E6676">
        <v>19648.645</v>
      </c>
      <c r="F6676">
        <v>1527.2159999999999</v>
      </c>
      <c r="G6676">
        <v>53.892000000000003</v>
      </c>
      <c r="H6676">
        <v>66.875</v>
      </c>
      <c r="I6676">
        <v>204.78</v>
      </c>
      <c r="J6676">
        <v>4.7190000000000003</v>
      </c>
      <c r="K6676">
        <v>31.713000000000001</v>
      </c>
      <c r="L6676">
        <v>86.201999999999998</v>
      </c>
      <c r="M6676">
        <v>21570.151000000002</v>
      </c>
      <c r="N6676">
        <v>0</v>
      </c>
      <c r="O6676">
        <v>1.198</v>
      </c>
      <c r="P6676">
        <v>-7.6520000000000001</v>
      </c>
      <c r="Q6676">
        <v>142.416</v>
      </c>
      <c r="R6676">
        <v>21576.603999999999</v>
      </c>
      <c r="S6676">
        <v>21434.187999999998</v>
      </c>
    </row>
    <row r="6677" spans="1:19" x14ac:dyDescent="0.3">
      <c r="A6677">
        <v>2021</v>
      </c>
      <c r="B6677">
        <v>10</v>
      </c>
      <c r="C6677">
        <v>6</v>
      </c>
      <c r="D6677">
        <v>4</v>
      </c>
      <c r="E6677">
        <v>20076.919999999998</v>
      </c>
      <c r="F6677">
        <v>1457.4</v>
      </c>
      <c r="G6677">
        <v>54.094000000000001</v>
      </c>
      <c r="H6677">
        <v>66.692999999999998</v>
      </c>
      <c r="I6677">
        <v>102.96599999999999</v>
      </c>
      <c r="J6677">
        <v>3.6520000000000001</v>
      </c>
      <c r="K6677">
        <v>30.401</v>
      </c>
      <c r="L6677">
        <v>86.450999999999993</v>
      </c>
      <c r="M6677">
        <v>21824.484</v>
      </c>
      <c r="N6677">
        <v>0</v>
      </c>
      <c r="O6677">
        <v>0.76400000000000001</v>
      </c>
      <c r="P6677">
        <v>-5.2919999999999998</v>
      </c>
      <c r="Q6677">
        <v>144.084</v>
      </c>
      <c r="R6677">
        <v>21829.011999999999</v>
      </c>
      <c r="S6677">
        <v>21684.928</v>
      </c>
    </row>
    <row r="6678" spans="1:19" x14ac:dyDescent="0.3">
      <c r="A6678">
        <v>2021</v>
      </c>
      <c r="B6678">
        <v>10</v>
      </c>
      <c r="C6678">
        <v>6</v>
      </c>
      <c r="D6678">
        <v>5</v>
      </c>
      <c r="E6678">
        <v>21385.716</v>
      </c>
      <c r="F6678">
        <v>1293.4559999999999</v>
      </c>
      <c r="G6678">
        <v>56.639000000000003</v>
      </c>
      <c r="H6678">
        <v>66.701999999999998</v>
      </c>
      <c r="I6678">
        <v>72.323999999999998</v>
      </c>
      <c r="J6678">
        <v>2.3220000000000001</v>
      </c>
      <c r="K6678">
        <v>12.601000000000001</v>
      </c>
      <c r="L6678">
        <v>87.161000000000001</v>
      </c>
      <c r="M6678">
        <v>22920.281999999999</v>
      </c>
      <c r="N6678">
        <v>0</v>
      </c>
      <c r="O6678">
        <v>0.51700000000000002</v>
      </c>
      <c r="P6678">
        <v>-6.6310000000000002</v>
      </c>
      <c r="Q6678">
        <v>155.83000000000001</v>
      </c>
      <c r="R6678">
        <v>22926.396000000001</v>
      </c>
      <c r="S6678">
        <v>22770.566999999999</v>
      </c>
    </row>
    <row r="6679" spans="1:19" x14ac:dyDescent="0.3">
      <c r="A6679">
        <v>2021</v>
      </c>
      <c r="B6679">
        <v>10</v>
      </c>
      <c r="C6679">
        <v>6</v>
      </c>
      <c r="D6679">
        <v>6</v>
      </c>
      <c r="E6679">
        <v>24285.937999999998</v>
      </c>
      <c r="F6679">
        <v>1051.7449999999999</v>
      </c>
      <c r="G6679">
        <v>60.36</v>
      </c>
      <c r="H6679">
        <v>66.355999999999995</v>
      </c>
      <c r="I6679">
        <v>127.339</v>
      </c>
      <c r="J6679">
        <v>2.7919999999999998</v>
      </c>
      <c r="K6679">
        <v>5.4029999999999996</v>
      </c>
      <c r="L6679">
        <v>88.896000000000001</v>
      </c>
      <c r="M6679">
        <v>25628.468000000001</v>
      </c>
      <c r="N6679">
        <v>0.61</v>
      </c>
      <c r="O6679">
        <v>0.53100000000000003</v>
      </c>
      <c r="P6679">
        <v>-1.659</v>
      </c>
      <c r="Q6679">
        <v>179.97300000000001</v>
      </c>
      <c r="R6679">
        <v>25628.986000000001</v>
      </c>
      <c r="S6679">
        <v>25449.012999999999</v>
      </c>
    </row>
    <row r="6680" spans="1:19" x14ac:dyDescent="0.3">
      <c r="A6680">
        <v>2021</v>
      </c>
      <c r="B6680">
        <v>10</v>
      </c>
      <c r="C6680">
        <v>6</v>
      </c>
      <c r="D6680">
        <v>7</v>
      </c>
      <c r="E6680">
        <v>25962.103999999999</v>
      </c>
      <c r="F6680">
        <v>950</v>
      </c>
      <c r="G6680">
        <v>63.994</v>
      </c>
      <c r="H6680">
        <v>66.150000000000006</v>
      </c>
      <c r="I6680">
        <v>264.35899999999998</v>
      </c>
      <c r="J6680">
        <v>3.6440000000000001</v>
      </c>
      <c r="K6680">
        <v>13.71</v>
      </c>
      <c r="L6680">
        <v>89.997</v>
      </c>
      <c r="M6680">
        <v>27349.966</v>
      </c>
      <c r="N6680">
        <v>411.69400000000002</v>
      </c>
      <c r="O6680">
        <v>-5.1999999999999998E-2</v>
      </c>
      <c r="P6680">
        <v>-0.99299999999999999</v>
      </c>
      <c r="Q6680">
        <v>212.09299999999999</v>
      </c>
      <c r="R6680">
        <v>26939.316999999999</v>
      </c>
      <c r="S6680">
        <v>26727.223999999998</v>
      </c>
    </row>
    <row r="6681" spans="1:19" x14ac:dyDescent="0.3">
      <c r="A6681">
        <v>2021</v>
      </c>
      <c r="B6681">
        <v>10</v>
      </c>
      <c r="C6681">
        <v>6</v>
      </c>
      <c r="D6681">
        <v>8</v>
      </c>
      <c r="E6681">
        <v>27219.019</v>
      </c>
      <c r="F6681">
        <v>899.52800000000002</v>
      </c>
      <c r="G6681">
        <v>66.600999999999999</v>
      </c>
      <c r="H6681">
        <v>69.84</v>
      </c>
      <c r="I6681">
        <v>488.18</v>
      </c>
      <c r="J6681">
        <v>4.9000000000000004</v>
      </c>
      <c r="K6681">
        <v>9.9160000000000004</v>
      </c>
      <c r="L6681">
        <v>91.066999999999993</v>
      </c>
      <c r="M6681">
        <v>28782.451000000001</v>
      </c>
      <c r="N6681">
        <v>2729.9119999999998</v>
      </c>
      <c r="O6681">
        <v>-21.552</v>
      </c>
      <c r="P6681">
        <v>-0.46100000000000002</v>
      </c>
      <c r="Q6681">
        <v>251.34700000000001</v>
      </c>
      <c r="R6681">
        <v>26074.552</v>
      </c>
      <c r="S6681">
        <v>25823.205000000002</v>
      </c>
    </row>
    <row r="6682" spans="1:19" x14ac:dyDescent="0.3">
      <c r="A6682">
        <v>2021</v>
      </c>
      <c r="B6682">
        <v>10</v>
      </c>
      <c r="C6682">
        <v>6</v>
      </c>
      <c r="D6682">
        <v>9</v>
      </c>
      <c r="E6682">
        <v>28631.856</v>
      </c>
      <c r="F6682">
        <v>894.69899999999996</v>
      </c>
      <c r="G6682">
        <v>66.97</v>
      </c>
      <c r="H6682">
        <v>72.67</v>
      </c>
      <c r="I6682">
        <v>601.69799999999998</v>
      </c>
      <c r="J6682">
        <v>5.4370000000000003</v>
      </c>
      <c r="K6682">
        <v>12.27</v>
      </c>
      <c r="L6682">
        <v>92.242999999999995</v>
      </c>
      <c r="M6682">
        <v>30310.874</v>
      </c>
      <c r="N6682">
        <v>5095.893</v>
      </c>
      <c r="O6682">
        <v>-52.701000000000001</v>
      </c>
      <c r="P6682">
        <v>0.47399999999999998</v>
      </c>
      <c r="Q6682">
        <v>284.32600000000002</v>
      </c>
      <c r="R6682">
        <v>25267.207999999999</v>
      </c>
      <c r="S6682">
        <v>24982.882000000001</v>
      </c>
    </row>
    <row r="6683" spans="1:19" x14ac:dyDescent="0.3">
      <c r="A6683">
        <v>2021</v>
      </c>
      <c r="B6683">
        <v>10</v>
      </c>
      <c r="C6683">
        <v>6</v>
      </c>
      <c r="D6683">
        <v>10</v>
      </c>
      <c r="E6683">
        <v>29940.808000000001</v>
      </c>
      <c r="F6683">
        <v>872.12</v>
      </c>
      <c r="G6683">
        <v>67.47</v>
      </c>
      <c r="H6683">
        <v>73.22</v>
      </c>
      <c r="I6683">
        <v>568.28399999999999</v>
      </c>
      <c r="J6683">
        <v>5.7370000000000001</v>
      </c>
      <c r="K6683">
        <v>24.609000000000002</v>
      </c>
      <c r="L6683">
        <v>92.94</v>
      </c>
      <c r="M6683">
        <v>31577.717000000001</v>
      </c>
      <c r="N6683">
        <v>6852.2020000000002</v>
      </c>
      <c r="O6683">
        <v>-65.331000000000003</v>
      </c>
      <c r="P6683">
        <v>1.3009999999999999</v>
      </c>
      <c r="Q6683">
        <v>308.37599999999998</v>
      </c>
      <c r="R6683">
        <v>24789.544999999998</v>
      </c>
      <c r="S6683">
        <v>24481.169000000002</v>
      </c>
    </row>
    <row r="6684" spans="1:19" x14ac:dyDescent="0.3">
      <c r="A6684">
        <v>2021</v>
      </c>
      <c r="B6684">
        <v>10</v>
      </c>
      <c r="C6684">
        <v>6</v>
      </c>
      <c r="D6684">
        <v>11</v>
      </c>
      <c r="E6684">
        <v>30913.244999999999</v>
      </c>
      <c r="F6684">
        <v>836.51700000000005</v>
      </c>
      <c r="G6684">
        <v>68.786000000000001</v>
      </c>
      <c r="H6684">
        <v>74.557000000000002</v>
      </c>
      <c r="I6684">
        <v>483.69600000000003</v>
      </c>
      <c r="J6684">
        <v>5.8719999999999999</v>
      </c>
      <c r="K6684">
        <v>27.887</v>
      </c>
      <c r="L6684">
        <v>93.29</v>
      </c>
      <c r="M6684">
        <v>32435.063999999998</v>
      </c>
      <c r="N6684">
        <v>7937.6360000000004</v>
      </c>
      <c r="O6684">
        <v>-64.262</v>
      </c>
      <c r="P6684">
        <v>2.7690000000000001</v>
      </c>
      <c r="Q6684">
        <v>330.94400000000002</v>
      </c>
      <c r="R6684">
        <v>24558.92</v>
      </c>
      <c r="S6684">
        <v>24227.974999999999</v>
      </c>
    </row>
    <row r="6685" spans="1:19" x14ac:dyDescent="0.3">
      <c r="A6685">
        <v>2021</v>
      </c>
      <c r="B6685">
        <v>10</v>
      </c>
      <c r="C6685">
        <v>6</v>
      </c>
      <c r="D6685">
        <v>12</v>
      </c>
      <c r="E6685">
        <v>31578.123</v>
      </c>
      <c r="F6685">
        <v>802.41300000000001</v>
      </c>
      <c r="G6685">
        <v>69.524000000000001</v>
      </c>
      <c r="H6685">
        <v>77.245000000000005</v>
      </c>
      <c r="I6685">
        <v>447.51600000000002</v>
      </c>
      <c r="J6685">
        <v>5.8419999999999996</v>
      </c>
      <c r="K6685">
        <v>14.452</v>
      </c>
      <c r="L6685">
        <v>93.486999999999995</v>
      </c>
      <c r="M6685">
        <v>33019.078999999998</v>
      </c>
      <c r="N6685">
        <v>8421.0059999999994</v>
      </c>
      <c r="O6685">
        <v>-23.058</v>
      </c>
      <c r="P6685">
        <v>6.0510000000000002</v>
      </c>
      <c r="Q6685">
        <v>350.25099999999998</v>
      </c>
      <c r="R6685">
        <v>24615.08</v>
      </c>
      <c r="S6685">
        <v>24264.829000000002</v>
      </c>
    </row>
    <row r="6686" spans="1:19" x14ac:dyDescent="0.3">
      <c r="A6686">
        <v>2021</v>
      </c>
      <c r="B6686">
        <v>10</v>
      </c>
      <c r="C6686">
        <v>6</v>
      </c>
      <c r="D6686">
        <v>13</v>
      </c>
      <c r="E6686">
        <v>32475.773000000001</v>
      </c>
      <c r="F6686">
        <v>717.88699999999994</v>
      </c>
      <c r="G6686">
        <v>71.787999999999997</v>
      </c>
      <c r="H6686">
        <v>80.793999999999997</v>
      </c>
      <c r="I6686">
        <v>423.50099999999998</v>
      </c>
      <c r="J6686">
        <v>5.7359999999999998</v>
      </c>
      <c r="K6686">
        <v>12.711</v>
      </c>
      <c r="L6686">
        <v>93.718000000000004</v>
      </c>
      <c r="M6686">
        <v>33810.120000000003</v>
      </c>
      <c r="N6686">
        <v>8126.43</v>
      </c>
      <c r="O6686">
        <v>-4.9189999999999996</v>
      </c>
      <c r="P6686">
        <v>6.5259999999999998</v>
      </c>
      <c r="Q6686">
        <v>370.38799999999998</v>
      </c>
      <c r="R6686">
        <v>25682.083999999999</v>
      </c>
      <c r="S6686">
        <v>25311.696</v>
      </c>
    </row>
    <row r="6687" spans="1:19" x14ac:dyDescent="0.3">
      <c r="A6687">
        <v>2021</v>
      </c>
      <c r="B6687">
        <v>10</v>
      </c>
      <c r="C6687">
        <v>6</v>
      </c>
      <c r="D6687">
        <v>14</v>
      </c>
      <c r="E6687">
        <v>33001.510999999999</v>
      </c>
      <c r="F6687">
        <v>664.03499999999997</v>
      </c>
      <c r="G6687">
        <v>74.316000000000003</v>
      </c>
      <c r="H6687">
        <v>84.221999999999994</v>
      </c>
      <c r="I6687">
        <v>363.077</v>
      </c>
      <c r="J6687">
        <v>5.2649999999999997</v>
      </c>
      <c r="K6687">
        <v>-7.1070000000000002</v>
      </c>
      <c r="L6687">
        <v>93.831999999999994</v>
      </c>
      <c r="M6687">
        <v>34204.836000000003</v>
      </c>
      <c r="N6687">
        <v>7460</v>
      </c>
      <c r="O6687">
        <v>-1.1479999999999999</v>
      </c>
      <c r="P6687">
        <v>3.6240000000000001</v>
      </c>
      <c r="Q6687">
        <v>387.92099999999999</v>
      </c>
      <c r="R6687">
        <v>26742.359</v>
      </c>
      <c r="S6687">
        <v>26354.437999999998</v>
      </c>
    </row>
    <row r="6688" spans="1:19" x14ac:dyDescent="0.3">
      <c r="A6688">
        <v>2021</v>
      </c>
      <c r="B6688">
        <v>10</v>
      </c>
      <c r="C6688">
        <v>6</v>
      </c>
      <c r="D6688">
        <v>15</v>
      </c>
      <c r="E6688">
        <v>33116.29</v>
      </c>
      <c r="F6688">
        <v>642.74199999999996</v>
      </c>
      <c r="G6688">
        <v>76.3</v>
      </c>
      <c r="H6688">
        <v>87.006</v>
      </c>
      <c r="I6688">
        <v>331.84</v>
      </c>
      <c r="J6688">
        <v>5.4119999999999999</v>
      </c>
      <c r="K6688">
        <v>-12.384</v>
      </c>
      <c r="L6688">
        <v>93.858000000000004</v>
      </c>
      <c r="M6688">
        <v>34264.764999999999</v>
      </c>
      <c r="N6688">
        <v>6061.5450000000001</v>
      </c>
      <c r="O6688">
        <v>-0.61</v>
      </c>
      <c r="P6688">
        <v>3.7010000000000001</v>
      </c>
      <c r="Q6688">
        <v>401.57799999999997</v>
      </c>
      <c r="R6688">
        <v>28200.128000000001</v>
      </c>
      <c r="S6688">
        <v>27798.550999999999</v>
      </c>
    </row>
    <row r="6689" spans="1:19" x14ac:dyDescent="0.3">
      <c r="A6689">
        <v>2021</v>
      </c>
      <c r="B6689">
        <v>10</v>
      </c>
      <c r="C6689">
        <v>6</v>
      </c>
      <c r="D6689">
        <v>16</v>
      </c>
      <c r="E6689">
        <v>32670.885999999999</v>
      </c>
      <c r="F6689">
        <v>596.78599999999994</v>
      </c>
      <c r="G6689">
        <v>77.966999999999999</v>
      </c>
      <c r="H6689">
        <v>89.007000000000005</v>
      </c>
      <c r="I6689">
        <v>219.673</v>
      </c>
      <c r="J6689">
        <v>4.093</v>
      </c>
      <c r="K6689">
        <v>-75.718999999999994</v>
      </c>
      <c r="L6689">
        <v>93.772000000000006</v>
      </c>
      <c r="M6689">
        <v>33598.498</v>
      </c>
      <c r="N6689">
        <v>4019.15</v>
      </c>
      <c r="O6689">
        <v>1.528</v>
      </c>
      <c r="P6689">
        <v>2.5459999999999998</v>
      </c>
      <c r="Q6689">
        <v>406.34699999999998</v>
      </c>
      <c r="R6689">
        <v>29575.274000000001</v>
      </c>
      <c r="S6689">
        <v>29168.927</v>
      </c>
    </row>
    <row r="6690" spans="1:19" x14ac:dyDescent="0.3">
      <c r="A6690">
        <v>2021</v>
      </c>
      <c r="B6690">
        <v>10</v>
      </c>
      <c r="C6690">
        <v>6</v>
      </c>
      <c r="D6690">
        <v>17</v>
      </c>
      <c r="E6690">
        <v>31733.237000000001</v>
      </c>
      <c r="F6690">
        <v>593.42100000000005</v>
      </c>
      <c r="G6690">
        <v>78.968000000000004</v>
      </c>
      <c r="H6690">
        <v>87.287000000000006</v>
      </c>
      <c r="I6690">
        <v>240.983</v>
      </c>
      <c r="J6690">
        <v>4.5590000000000002</v>
      </c>
      <c r="K6690">
        <v>-104.84399999999999</v>
      </c>
      <c r="L6690">
        <v>93.528999999999996</v>
      </c>
      <c r="M6690">
        <v>32648.172999999999</v>
      </c>
      <c r="N6690">
        <v>1517.8309999999999</v>
      </c>
      <c r="O6690">
        <v>22.271999999999998</v>
      </c>
      <c r="P6690">
        <v>3.7149999999999999</v>
      </c>
      <c r="Q6690">
        <v>397.45800000000003</v>
      </c>
      <c r="R6690">
        <v>31104.355</v>
      </c>
      <c r="S6690">
        <v>30706.896000000001</v>
      </c>
    </row>
    <row r="6691" spans="1:19" x14ac:dyDescent="0.3">
      <c r="A6691">
        <v>2021</v>
      </c>
      <c r="B6691">
        <v>10</v>
      </c>
      <c r="C6691">
        <v>6</v>
      </c>
      <c r="D6691">
        <v>18</v>
      </c>
      <c r="E6691">
        <v>31677.269</v>
      </c>
      <c r="F6691">
        <v>615.94200000000001</v>
      </c>
      <c r="G6691">
        <v>77.923000000000002</v>
      </c>
      <c r="H6691">
        <v>81.843000000000004</v>
      </c>
      <c r="I6691">
        <v>308.27600000000001</v>
      </c>
      <c r="J6691">
        <v>4.4020000000000001</v>
      </c>
      <c r="K6691">
        <v>-99.411000000000001</v>
      </c>
      <c r="L6691">
        <v>93.528999999999996</v>
      </c>
      <c r="M6691">
        <v>32681.850999999999</v>
      </c>
      <c r="N6691">
        <v>50.982999999999997</v>
      </c>
      <c r="O6691">
        <v>40.438000000000002</v>
      </c>
      <c r="P6691">
        <v>3.355</v>
      </c>
      <c r="Q6691">
        <v>370.13900000000001</v>
      </c>
      <c r="R6691">
        <v>32587.075000000001</v>
      </c>
      <c r="S6691">
        <v>32216.936000000002</v>
      </c>
    </row>
    <row r="6692" spans="1:19" x14ac:dyDescent="0.3">
      <c r="A6692">
        <v>2021</v>
      </c>
      <c r="B6692">
        <v>10</v>
      </c>
      <c r="C6692">
        <v>6</v>
      </c>
      <c r="D6692">
        <v>19</v>
      </c>
      <c r="E6692">
        <v>31970.424999999999</v>
      </c>
      <c r="F6692">
        <v>649.077</v>
      </c>
      <c r="G6692">
        <v>77.326999999999998</v>
      </c>
      <c r="H6692">
        <v>84.712999999999994</v>
      </c>
      <c r="I6692">
        <v>341.48399999999998</v>
      </c>
      <c r="J6692">
        <v>4.141</v>
      </c>
      <c r="K6692">
        <v>-101.429</v>
      </c>
      <c r="L6692">
        <v>93.602000000000004</v>
      </c>
      <c r="M6692">
        <v>33042.012000000002</v>
      </c>
      <c r="N6692">
        <v>0</v>
      </c>
      <c r="O6692">
        <v>38.972000000000001</v>
      </c>
      <c r="P6692">
        <v>6.7370000000000001</v>
      </c>
      <c r="Q6692">
        <v>326.86700000000002</v>
      </c>
      <c r="R6692">
        <v>32996.302000000003</v>
      </c>
      <c r="S6692">
        <v>32669.435000000001</v>
      </c>
    </row>
    <row r="6693" spans="1:19" x14ac:dyDescent="0.3">
      <c r="A6693">
        <v>2021</v>
      </c>
      <c r="B6693">
        <v>10</v>
      </c>
      <c r="C6693">
        <v>6</v>
      </c>
      <c r="D6693">
        <v>20</v>
      </c>
      <c r="E6693">
        <v>30667.925999999999</v>
      </c>
      <c r="F6693">
        <v>705.31700000000001</v>
      </c>
      <c r="G6693">
        <v>75.914000000000001</v>
      </c>
      <c r="H6693">
        <v>83.081999999999994</v>
      </c>
      <c r="I6693">
        <v>383.73399999999998</v>
      </c>
      <c r="J6693">
        <v>3.9020000000000001</v>
      </c>
      <c r="K6693">
        <v>-109.77</v>
      </c>
      <c r="L6693">
        <v>93.231999999999999</v>
      </c>
      <c r="M6693">
        <v>31827.422999999999</v>
      </c>
      <c r="N6693">
        <v>0</v>
      </c>
      <c r="O6693">
        <v>36.859000000000002</v>
      </c>
      <c r="P6693">
        <v>8.2629999999999999</v>
      </c>
      <c r="Q6693">
        <v>288.435</v>
      </c>
      <c r="R6693">
        <v>31782.300999999999</v>
      </c>
      <c r="S6693">
        <v>31493.865000000002</v>
      </c>
    </row>
    <row r="6694" spans="1:19" x14ac:dyDescent="0.3">
      <c r="A6694">
        <v>2021</v>
      </c>
      <c r="B6694">
        <v>10</v>
      </c>
      <c r="C6694">
        <v>6</v>
      </c>
      <c r="D6694">
        <v>21</v>
      </c>
      <c r="E6694">
        <v>28670.621999999999</v>
      </c>
      <c r="F6694">
        <v>785.29600000000005</v>
      </c>
      <c r="G6694">
        <v>72.103999999999999</v>
      </c>
      <c r="H6694">
        <v>81.040999999999997</v>
      </c>
      <c r="I6694">
        <v>510.96699999999998</v>
      </c>
      <c r="J6694">
        <v>5.0780000000000003</v>
      </c>
      <c r="K6694">
        <v>-28.228000000000002</v>
      </c>
      <c r="L6694">
        <v>92.286000000000001</v>
      </c>
      <c r="M6694">
        <v>30117.062000000002</v>
      </c>
      <c r="N6694">
        <v>0</v>
      </c>
      <c r="O6694">
        <v>16.292000000000002</v>
      </c>
      <c r="P6694">
        <v>0.874</v>
      </c>
      <c r="Q6694">
        <v>259.62799999999999</v>
      </c>
      <c r="R6694">
        <v>30099.896000000001</v>
      </c>
      <c r="S6694">
        <v>29840.267</v>
      </c>
    </row>
    <row r="6695" spans="1:19" x14ac:dyDescent="0.3">
      <c r="A6695">
        <v>2021</v>
      </c>
      <c r="B6695">
        <v>10</v>
      </c>
      <c r="C6695">
        <v>6</v>
      </c>
      <c r="D6695">
        <v>22</v>
      </c>
      <c r="E6695">
        <v>25924.415000000001</v>
      </c>
      <c r="F6695">
        <v>948.45</v>
      </c>
      <c r="G6695">
        <v>67.162999999999997</v>
      </c>
      <c r="H6695">
        <v>78.116</v>
      </c>
      <c r="I6695">
        <v>570.12699999999995</v>
      </c>
      <c r="J6695">
        <v>4.7530000000000001</v>
      </c>
      <c r="K6695">
        <v>12.760999999999999</v>
      </c>
      <c r="L6695">
        <v>89.858000000000004</v>
      </c>
      <c r="M6695">
        <v>27628.481</v>
      </c>
      <c r="N6695">
        <v>0</v>
      </c>
      <c r="O6695">
        <v>8.3989999999999991</v>
      </c>
      <c r="P6695">
        <v>-13.909000000000001</v>
      </c>
      <c r="Q6695">
        <v>231.78700000000001</v>
      </c>
      <c r="R6695">
        <v>27633.991000000002</v>
      </c>
      <c r="S6695">
        <v>27402.204000000002</v>
      </c>
    </row>
    <row r="6696" spans="1:19" x14ac:dyDescent="0.3">
      <c r="A6696">
        <v>2021</v>
      </c>
      <c r="B6696">
        <v>10</v>
      </c>
      <c r="C6696">
        <v>6</v>
      </c>
      <c r="D6696">
        <v>23</v>
      </c>
      <c r="E6696">
        <v>23257.217000000001</v>
      </c>
      <c r="F6696">
        <v>1118.375</v>
      </c>
      <c r="G6696">
        <v>62.265000000000001</v>
      </c>
      <c r="H6696">
        <v>74.912000000000006</v>
      </c>
      <c r="I6696">
        <v>950.98299999999995</v>
      </c>
      <c r="J6696">
        <v>5.1719999999999997</v>
      </c>
      <c r="K6696">
        <v>34.557000000000002</v>
      </c>
      <c r="L6696">
        <v>88.207999999999998</v>
      </c>
      <c r="M6696">
        <v>25529.423999999999</v>
      </c>
      <c r="N6696">
        <v>0</v>
      </c>
      <c r="O6696">
        <v>3.923</v>
      </c>
      <c r="P6696">
        <v>-13.215999999999999</v>
      </c>
      <c r="Q6696">
        <v>198.57499999999999</v>
      </c>
      <c r="R6696">
        <v>25538.718000000001</v>
      </c>
      <c r="S6696">
        <v>25340.143</v>
      </c>
    </row>
    <row r="6697" spans="1:19" x14ac:dyDescent="0.3">
      <c r="A6697">
        <v>2021</v>
      </c>
      <c r="B6697">
        <v>10</v>
      </c>
      <c r="C6697">
        <v>6</v>
      </c>
      <c r="D6697">
        <v>24</v>
      </c>
      <c r="E6697">
        <v>21486.328000000001</v>
      </c>
      <c r="F6697">
        <v>1343.377</v>
      </c>
      <c r="G6697">
        <v>59.192999999999998</v>
      </c>
      <c r="H6697">
        <v>72.188000000000002</v>
      </c>
      <c r="I6697">
        <v>846.64099999999996</v>
      </c>
      <c r="J6697">
        <v>5.0780000000000003</v>
      </c>
      <c r="K6697">
        <v>42.613999999999997</v>
      </c>
      <c r="L6697">
        <v>87.2</v>
      </c>
      <c r="M6697">
        <v>23883.425999999999</v>
      </c>
      <c r="N6697">
        <v>0</v>
      </c>
      <c r="O6697">
        <v>2.5409999999999999</v>
      </c>
      <c r="P6697">
        <v>-22.59</v>
      </c>
      <c r="Q6697">
        <v>170.95099999999999</v>
      </c>
      <c r="R6697">
        <v>23903.474999999999</v>
      </c>
      <c r="S6697">
        <v>23732.524000000001</v>
      </c>
    </row>
    <row r="6698" spans="1:19" x14ac:dyDescent="0.3">
      <c r="A6698">
        <v>2021</v>
      </c>
      <c r="B6698">
        <v>10</v>
      </c>
      <c r="C6698">
        <v>7</v>
      </c>
      <c r="D6698">
        <v>1</v>
      </c>
      <c r="E6698">
        <v>20407.574000000001</v>
      </c>
      <c r="F6698">
        <v>1453.769</v>
      </c>
      <c r="G6698">
        <v>58.956000000000003</v>
      </c>
      <c r="H6698">
        <v>69.44</v>
      </c>
      <c r="I6698">
        <v>601.077</v>
      </c>
      <c r="J6698">
        <v>4.9450000000000003</v>
      </c>
      <c r="K6698">
        <v>35.384</v>
      </c>
      <c r="L6698">
        <v>86.567999999999998</v>
      </c>
      <c r="M6698">
        <v>22658.756000000001</v>
      </c>
      <c r="N6698">
        <v>0</v>
      </c>
      <c r="O6698">
        <v>2.8780000000000001</v>
      </c>
      <c r="P6698">
        <v>-16.977</v>
      </c>
      <c r="Q6698">
        <v>154.41900000000001</v>
      </c>
      <c r="R6698">
        <v>22672.855</v>
      </c>
      <c r="S6698">
        <v>22518.435000000001</v>
      </c>
    </row>
    <row r="6699" spans="1:19" x14ac:dyDescent="0.3">
      <c r="A6699">
        <v>2021</v>
      </c>
      <c r="B6699">
        <v>10</v>
      </c>
      <c r="C6699">
        <v>7</v>
      </c>
      <c r="D6699">
        <v>2</v>
      </c>
      <c r="E6699">
        <v>19767.399000000001</v>
      </c>
      <c r="F6699">
        <v>1517.86</v>
      </c>
      <c r="G6699">
        <v>57.305999999999997</v>
      </c>
      <c r="H6699">
        <v>68.099999999999994</v>
      </c>
      <c r="I6699">
        <v>360.00200000000001</v>
      </c>
      <c r="J6699">
        <v>4.8719999999999999</v>
      </c>
      <c r="K6699">
        <v>31.207000000000001</v>
      </c>
      <c r="L6699">
        <v>86.192999999999998</v>
      </c>
      <c r="M6699">
        <v>21835.632000000001</v>
      </c>
      <c r="N6699">
        <v>0</v>
      </c>
      <c r="O6699">
        <v>1.5389999999999999</v>
      </c>
      <c r="P6699">
        <v>-12.121</v>
      </c>
      <c r="Q6699">
        <v>145.61600000000001</v>
      </c>
      <c r="R6699">
        <v>21846.214</v>
      </c>
      <c r="S6699">
        <v>21700.598000000002</v>
      </c>
    </row>
    <row r="6700" spans="1:19" x14ac:dyDescent="0.3">
      <c r="A6700">
        <v>2021</v>
      </c>
      <c r="B6700">
        <v>10</v>
      </c>
      <c r="C6700">
        <v>7</v>
      </c>
      <c r="D6700">
        <v>3</v>
      </c>
      <c r="E6700">
        <v>19391.010999999999</v>
      </c>
      <c r="F6700">
        <v>1527.2159999999999</v>
      </c>
      <c r="G6700">
        <v>56.585999999999999</v>
      </c>
      <c r="H6700">
        <v>66.715999999999994</v>
      </c>
      <c r="I6700">
        <v>204.78</v>
      </c>
      <c r="J6700">
        <v>4.7190000000000003</v>
      </c>
      <c r="K6700">
        <v>28.524000000000001</v>
      </c>
      <c r="L6700">
        <v>85.974999999999994</v>
      </c>
      <c r="M6700">
        <v>21308.94</v>
      </c>
      <c r="N6700">
        <v>0</v>
      </c>
      <c r="O6700">
        <v>1.198</v>
      </c>
      <c r="P6700">
        <v>-7.6520000000000001</v>
      </c>
      <c r="Q6700">
        <v>141.76599999999999</v>
      </c>
      <c r="R6700">
        <v>21315.394</v>
      </c>
      <c r="S6700">
        <v>21173.627</v>
      </c>
    </row>
    <row r="6701" spans="1:19" x14ac:dyDescent="0.3">
      <c r="A6701">
        <v>2021</v>
      </c>
      <c r="B6701">
        <v>10</v>
      </c>
      <c r="C6701">
        <v>7</v>
      </c>
      <c r="D6701">
        <v>4</v>
      </c>
      <c r="E6701">
        <v>19684.45</v>
      </c>
      <c r="F6701">
        <v>1457.4</v>
      </c>
      <c r="G6701">
        <v>57.008000000000003</v>
      </c>
      <c r="H6701">
        <v>66.501000000000005</v>
      </c>
      <c r="I6701">
        <v>102.96599999999999</v>
      </c>
      <c r="J6701">
        <v>3.6520000000000001</v>
      </c>
      <c r="K6701">
        <v>27.943999999999999</v>
      </c>
      <c r="L6701">
        <v>86.167000000000002</v>
      </c>
      <c r="M6701">
        <v>21429.080999999998</v>
      </c>
      <c r="N6701">
        <v>0</v>
      </c>
      <c r="O6701">
        <v>0.76400000000000001</v>
      </c>
      <c r="P6701">
        <v>-5.2919999999999998</v>
      </c>
      <c r="Q6701">
        <v>143.68100000000001</v>
      </c>
      <c r="R6701">
        <v>21433.609</v>
      </c>
      <c r="S6701">
        <v>21289.928</v>
      </c>
    </row>
    <row r="6702" spans="1:19" x14ac:dyDescent="0.3">
      <c r="A6702">
        <v>2021</v>
      </c>
      <c r="B6702">
        <v>10</v>
      </c>
      <c r="C6702">
        <v>7</v>
      </c>
      <c r="D6702">
        <v>5</v>
      </c>
      <c r="E6702">
        <v>20843.601999999999</v>
      </c>
      <c r="F6702">
        <v>1293.4559999999999</v>
      </c>
      <c r="G6702">
        <v>58.816000000000003</v>
      </c>
      <c r="H6702">
        <v>66.466999999999999</v>
      </c>
      <c r="I6702">
        <v>72.323999999999998</v>
      </c>
      <c r="J6702">
        <v>2.3220000000000001</v>
      </c>
      <c r="K6702">
        <v>11.961</v>
      </c>
      <c r="L6702">
        <v>86.863</v>
      </c>
      <c r="M6702">
        <v>22376.994999999999</v>
      </c>
      <c r="N6702">
        <v>0</v>
      </c>
      <c r="O6702">
        <v>0.51700000000000002</v>
      </c>
      <c r="P6702">
        <v>-6.6310000000000002</v>
      </c>
      <c r="Q6702">
        <v>154.756</v>
      </c>
      <c r="R6702">
        <v>22383.109</v>
      </c>
      <c r="S6702">
        <v>22228.352999999999</v>
      </c>
    </row>
    <row r="6703" spans="1:19" x14ac:dyDescent="0.3">
      <c r="A6703">
        <v>2021</v>
      </c>
      <c r="B6703">
        <v>10</v>
      </c>
      <c r="C6703">
        <v>7</v>
      </c>
      <c r="D6703">
        <v>6</v>
      </c>
      <c r="E6703">
        <v>22996.955000000002</v>
      </c>
      <c r="F6703">
        <v>1051.7449999999999</v>
      </c>
      <c r="G6703">
        <v>61.430999999999997</v>
      </c>
      <c r="H6703">
        <v>65.897999999999996</v>
      </c>
      <c r="I6703">
        <v>127.339</v>
      </c>
      <c r="J6703">
        <v>2.7919999999999998</v>
      </c>
      <c r="K6703">
        <v>5.4329999999999998</v>
      </c>
      <c r="L6703">
        <v>88.132999999999996</v>
      </c>
      <c r="M6703">
        <v>24338.294000000002</v>
      </c>
      <c r="N6703">
        <v>0.61</v>
      </c>
      <c r="O6703">
        <v>0.53100000000000003</v>
      </c>
      <c r="P6703">
        <v>-1.659</v>
      </c>
      <c r="Q6703">
        <v>178.57</v>
      </c>
      <c r="R6703">
        <v>24338.812000000002</v>
      </c>
      <c r="S6703">
        <v>24160.241999999998</v>
      </c>
    </row>
    <row r="6704" spans="1:19" x14ac:dyDescent="0.3">
      <c r="A6704">
        <v>2021</v>
      </c>
      <c r="B6704">
        <v>10</v>
      </c>
      <c r="C6704">
        <v>7</v>
      </c>
      <c r="D6704">
        <v>7</v>
      </c>
      <c r="E6704">
        <v>24526.762999999999</v>
      </c>
      <c r="F6704">
        <v>950</v>
      </c>
      <c r="G6704">
        <v>65.784999999999997</v>
      </c>
      <c r="H6704">
        <v>65.647999999999996</v>
      </c>
      <c r="I6704">
        <v>264.35899999999998</v>
      </c>
      <c r="J6704">
        <v>3.6440000000000001</v>
      </c>
      <c r="K6704">
        <v>15.326000000000001</v>
      </c>
      <c r="L6704">
        <v>89.117000000000004</v>
      </c>
      <c r="M6704">
        <v>25914.858</v>
      </c>
      <c r="N6704">
        <v>411.69400000000002</v>
      </c>
      <c r="O6704">
        <v>-5.1999999999999998E-2</v>
      </c>
      <c r="P6704">
        <v>-0.99299999999999999</v>
      </c>
      <c r="Q6704">
        <v>209.887</v>
      </c>
      <c r="R6704">
        <v>25504.208999999999</v>
      </c>
      <c r="S6704">
        <v>25294.322</v>
      </c>
    </row>
    <row r="6705" spans="1:19" x14ac:dyDescent="0.3">
      <c r="A6705">
        <v>2021</v>
      </c>
      <c r="B6705">
        <v>10</v>
      </c>
      <c r="C6705">
        <v>7</v>
      </c>
      <c r="D6705">
        <v>8</v>
      </c>
      <c r="E6705">
        <v>25997.936000000002</v>
      </c>
      <c r="F6705">
        <v>899.52800000000002</v>
      </c>
      <c r="G6705">
        <v>68.347999999999999</v>
      </c>
      <c r="H6705">
        <v>69.284000000000006</v>
      </c>
      <c r="I6705">
        <v>488.18</v>
      </c>
      <c r="J6705">
        <v>4.9000000000000004</v>
      </c>
      <c r="K6705">
        <v>11.173999999999999</v>
      </c>
      <c r="L6705">
        <v>90.087999999999994</v>
      </c>
      <c r="M6705">
        <v>27561.09</v>
      </c>
      <c r="N6705">
        <v>2729.9119999999998</v>
      </c>
      <c r="O6705">
        <v>-21.552</v>
      </c>
      <c r="P6705">
        <v>-0.46100000000000002</v>
      </c>
      <c r="Q6705">
        <v>249.13200000000001</v>
      </c>
      <c r="R6705">
        <v>24853.190999999999</v>
      </c>
      <c r="S6705">
        <v>24604.059000000001</v>
      </c>
    </row>
    <row r="6706" spans="1:19" x14ac:dyDescent="0.3">
      <c r="A6706">
        <v>2021</v>
      </c>
      <c r="B6706">
        <v>10</v>
      </c>
      <c r="C6706">
        <v>7</v>
      </c>
      <c r="D6706">
        <v>9</v>
      </c>
      <c r="E6706">
        <v>27473.473999999998</v>
      </c>
      <c r="F6706">
        <v>894.69899999999996</v>
      </c>
      <c r="G6706">
        <v>68.936000000000007</v>
      </c>
      <c r="H6706">
        <v>72.081000000000003</v>
      </c>
      <c r="I6706">
        <v>601.69799999999998</v>
      </c>
      <c r="J6706">
        <v>5.4370000000000003</v>
      </c>
      <c r="K6706">
        <v>12.368</v>
      </c>
      <c r="L6706">
        <v>91.256</v>
      </c>
      <c r="M6706">
        <v>29151.011999999999</v>
      </c>
      <c r="N6706">
        <v>5095.893</v>
      </c>
      <c r="O6706">
        <v>-52.701000000000001</v>
      </c>
      <c r="P6706">
        <v>0.47399999999999998</v>
      </c>
      <c r="Q6706">
        <v>284.70999999999998</v>
      </c>
      <c r="R6706">
        <v>24107.346000000001</v>
      </c>
      <c r="S6706">
        <v>23822.635999999999</v>
      </c>
    </row>
    <row r="6707" spans="1:19" x14ac:dyDescent="0.3">
      <c r="A6707">
        <v>2021</v>
      </c>
      <c r="B6707">
        <v>10</v>
      </c>
      <c r="C6707">
        <v>7</v>
      </c>
      <c r="D6707">
        <v>10</v>
      </c>
      <c r="E6707">
        <v>28937.064999999999</v>
      </c>
      <c r="F6707">
        <v>872.12</v>
      </c>
      <c r="G6707">
        <v>69.796000000000006</v>
      </c>
      <c r="H6707">
        <v>72.680999999999997</v>
      </c>
      <c r="I6707">
        <v>568.28399999999999</v>
      </c>
      <c r="J6707">
        <v>5.7370000000000001</v>
      </c>
      <c r="K6707">
        <v>22.286000000000001</v>
      </c>
      <c r="L6707">
        <v>92.403000000000006</v>
      </c>
      <c r="M6707">
        <v>30570.576000000001</v>
      </c>
      <c r="N6707">
        <v>6852.2020000000002</v>
      </c>
      <c r="O6707">
        <v>-65.331000000000003</v>
      </c>
      <c r="P6707">
        <v>1.3009999999999999</v>
      </c>
      <c r="Q6707">
        <v>314.19200000000001</v>
      </c>
      <c r="R6707">
        <v>23782.403999999999</v>
      </c>
      <c r="S6707">
        <v>23468.210999999999</v>
      </c>
    </row>
    <row r="6708" spans="1:19" x14ac:dyDescent="0.3">
      <c r="A6708">
        <v>2021</v>
      </c>
      <c r="B6708">
        <v>10</v>
      </c>
      <c r="C6708">
        <v>7</v>
      </c>
      <c r="D6708">
        <v>11</v>
      </c>
      <c r="E6708">
        <v>30041.135999999999</v>
      </c>
      <c r="F6708">
        <v>836.51700000000005</v>
      </c>
      <c r="G6708">
        <v>71.085999999999999</v>
      </c>
      <c r="H6708">
        <v>73.986999999999995</v>
      </c>
      <c r="I6708">
        <v>483.69600000000003</v>
      </c>
      <c r="J6708">
        <v>5.8719999999999999</v>
      </c>
      <c r="K6708">
        <v>24.356999999999999</v>
      </c>
      <c r="L6708">
        <v>92.932000000000002</v>
      </c>
      <c r="M6708">
        <v>31558.496999999999</v>
      </c>
      <c r="N6708">
        <v>7937.6360000000004</v>
      </c>
      <c r="O6708">
        <v>-64.262</v>
      </c>
      <c r="P6708">
        <v>2.7690000000000001</v>
      </c>
      <c r="Q6708">
        <v>341.35599999999999</v>
      </c>
      <c r="R6708">
        <v>23682.352999999999</v>
      </c>
      <c r="S6708">
        <v>23340.998</v>
      </c>
    </row>
    <row r="6709" spans="1:19" x14ac:dyDescent="0.3">
      <c r="A6709">
        <v>2021</v>
      </c>
      <c r="B6709">
        <v>10</v>
      </c>
      <c r="C6709">
        <v>7</v>
      </c>
      <c r="D6709">
        <v>12</v>
      </c>
      <c r="E6709">
        <v>30849.207999999999</v>
      </c>
      <c r="F6709">
        <v>802.41300000000001</v>
      </c>
      <c r="G6709">
        <v>73.254000000000005</v>
      </c>
      <c r="H6709">
        <v>76.626000000000005</v>
      </c>
      <c r="I6709">
        <v>447.51600000000002</v>
      </c>
      <c r="J6709">
        <v>5.8419999999999996</v>
      </c>
      <c r="K6709">
        <v>14.21</v>
      </c>
      <c r="L6709">
        <v>93.183999999999997</v>
      </c>
      <c r="M6709">
        <v>32289.001</v>
      </c>
      <c r="N6709">
        <v>8421.0059999999994</v>
      </c>
      <c r="O6709">
        <v>-23.058</v>
      </c>
      <c r="P6709">
        <v>6.0510000000000002</v>
      </c>
      <c r="Q6709">
        <v>362.58600000000001</v>
      </c>
      <c r="R6709">
        <v>23885.001</v>
      </c>
      <c r="S6709">
        <v>23522.415000000001</v>
      </c>
    </row>
    <row r="6710" spans="1:19" x14ac:dyDescent="0.3">
      <c r="A6710">
        <v>2021</v>
      </c>
      <c r="B6710">
        <v>10</v>
      </c>
      <c r="C6710">
        <v>7</v>
      </c>
      <c r="D6710">
        <v>13</v>
      </c>
      <c r="E6710">
        <v>31923.692999999999</v>
      </c>
      <c r="F6710">
        <v>717.88699999999994</v>
      </c>
      <c r="G6710">
        <v>76.221000000000004</v>
      </c>
      <c r="H6710">
        <v>80.072000000000003</v>
      </c>
      <c r="I6710">
        <v>423.50099999999998</v>
      </c>
      <c r="J6710">
        <v>5.7359999999999998</v>
      </c>
      <c r="K6710">
        <v>13.260999999999999</v>
      </c>
      <c r="L6710">
        <v>93.45</v>
      </c>
      <c r="M6710">
        <v>33257.599000000002</v>
      </c>
      <c r="N6710">
        <v>8126.43</v>
      </c>
      <c r="O6710">
        <v>-4.9189999999999996</v>
      </c>
      <c r="P6710">
        <v>6.5259999999999998</v>
      </c>
      <c r="Q6710">
        <v>383.61599999999999</v>
      </c>
      <c r="R6710">
        <v>25129.562999999998</v>
      </c>
      <c r="S6710">
        <v>24745.947</v>
      </c>
    </row>
    <row r="6711" spans="1:19" x14ac:dyDescent="0.3">
      <c r="A6711">
        <v>2021</v>
      </c>
      <c r="B6711">
        <v>10</v>
      </c>
      <c r="C6711">
        <v>7</v>
      </c>
      <c r="D6711">
        <v>14</v>
      </c>
      <c r="E6711">
        <v>32806.163</v>
      </c>
      <c r="F6711">
        <v>664.03499999999997</v>
      </c>
      <c r="G6711">
        <v>79.213999999999999</v>
      </c>
      <c r="H6711">
        <v>83.563999999999993</v>
      </c>
      <c r="I6711">
        <v>363.077</v>
      </c>
      <c r="J6711">
        <v>5.2649999999999997</v>
      </c>
      <c r="K6711">
        <v>-3.3119999999999998</v>
      </c>
      <c r="L6711">
        <v>93.616</v>
      </c>
      <c r="M6711">
        <v>34012.408000000003</v>
      </c>
      <c r="N6711">
        <v>7460</v>
      </c>
      <c r="O6711">
        <v>-1.1479999999999999</v>
      </c>
      <c r="P6711">
        <v>3.6240000000000001</v>
      </c>
      <c r="Q6711">
        <v>401.43299999999999</v>
      </c>
      <c r="R6711">
        <v>26549.932000000001</v>
      </c>
      <c r="S6711">
        <v>26148.499</v>
      </c>
    </row>
    <row r="6712" spans="1:19" x14ac:dyDescent="0.3">
      <c r="A6712">
        <v>2021</v>
      </c>
      <c r="B6712">
        <v>10</v>
      </c>
      <c r="C6712">
        <v>7</v>
      </c>
      <c r="D6712">
        <v>15</v>
      </c>
      <c r="E6712">
        <v>33259.864999999998</v>
      </c>
      <c r="F6712">
        <v>642.74199999999996</v>
      </c>
      <c r="G6712">
        <v>82.251000000000005</v>
      </c>
      <c r="H6712">
        <v>86.488</v>
      </c>
      <c r="I6712">
        <v>331.84</v>
      </c>
      <c r="J6712">
        <v>5.4119999999999999</v>
      </c>
      <c r="K6712">
        <v>-9.7810000000000006</v>
      </c>
      <c r="L6712">
        <v>93.685000000000002</v>
      </c>
      <c r="M6712">
        <v>34410.252</v>
      </c>
      <c r="N6712">
        <v>6061.5450000000001</v>
      </c>
      <c r="O6712">
        <v>-0.61</v>
      </c>
      <c r="P6712">
        <v>3.7010000000000001</v>
      </c>
      <c r="Q6712">
        <v>412.25200000000001</v>
      </c>
      <c r="R6712">
        <v>28345.616000000002</v>
      </c>
      <c r="S6712">
        <v>27933.364000000001</v>
      </c>
    </row>
    <row r="6713" spans="1:19" x14ac:dyDescent="0.3">
      <c r="A6713">
        <v>2021</v>
      </c>
      <c r="B6713">
        <v>10</v>
      </c>
      <c r="C6713">
        <v>7</v>
      </c>
      <c r="D6713">
        <v>16</v>
      </c>
      <c r="E6713">
        <v>33168.078000000001</v>
      </c>
      <c r="F6713">
        <v>596.78599999999994</v>
      </c>
      <c r="G6713">
        <v>84.313000000000002</v>
      </c>
      <c r="H6713">
        <v>88.775999999999996</v>
      </c>
      <c r="I6713">
        <v>219.673</v>
      </c>
      <c r="J6713">
        <v>4.093</v>
      </c>
      <c r="K6713">
        <v>-59.487000000000002</v>
      </c>
      <c r="L6713">
        <v>93.662000000000006</v>
      </c>
      <c r="M6713">
        <v>34111.582000000002</v>
      </c>
      <c r="N6713">
        <v>4019.15</v>
      </c>
      <c r="O6713">
        <v>1.528</v>
      </c>
      <c r="P6713">
        <v>2.5459999999999998</v>
      </c>
      <c r="Q6713">
        <v>413.363</v>
      </c>
      <c r="R6713">
        <v>30088.358</v>
      </c>
      <c r="S6713">
        <v>29674.994999999999</v>
      </c>
    </row>
    <row r="6714" spans="1:19" x14ac:dyDescent="0.3">
      <c r="A6714">
        <v>2021</v>
      </c>
      <c r="B6714">
        <v>10</v>
      </c>
      <c r="C6714">
        <v>7</v>
      </c>
      <c r="D6714">
        <v>17</v>
      </c>
      <c r="E6714">
        <v>32130.982</v>
      </c>
      <c r="F6714">
        <v>593.42100000000005</v>
      </c>
      <c r="G6714">
        <v>85.954999999999998</v>
      </c>
      <c r="H6714">
        <v>87.039000000000001</v>
      </c>
      <c r="I6714">
        <v>240.983</v>
      </c>
      <c r="J6714">
        <v>4.5590000000000002</v>
      </c>
      <c r="K6714">
        <v>-83.852999999999994</v>
      </c>
      <c r="L6714">
        <v>93.409000000000006</v>
      </c>
      <c r="M6714">
        <v>33066.54</v>
      </c>
      <c r="N6714">
        <v>1517.8309999999999</v>
      </c>
      <c r="O6714">
        <v>22.271999999999998</v>
      </c>
      <c r="P6714">
        <v>3.7149999999999999</v>
      </c>
      <c r="Q6714">
        <v>401.81599999999997</v>
      </c>
      <c r="R6714">
        <v>31522.722000000002</v>
      </c>
      <c r="S6714">
        <v>31120.905999999999</v>
      </c>
    </row>
    <row r="6715" spans="1:19" x14ac:dyDescent="0.3">
      <c r="A6715">
        <v>2021</v>
      </c>
      <c r="B6715">
        <v>10</v>
      </c>
      <c r="C6715">
        <v>7</v>
      </c>
      <c r="D6715">
        <v>18</v>
      </c>
      <c r="E6715">
        <v>31815.008999999998</v>
      </c>
      <c r="F6715">
        <v>615.94200000000001</v>
      </c>
      <c r="G6715">
        <v>85.674000000000007</v>
      </c>
      <c r="H6715">
        <v>81.597999999999999</v>
      </c>
      <c r="I6715">
        <v>308.27600000000001</v>
      </c>
      <c r="J6715">
        <v>4.4020000000000001</v>
      </c>
      <c r="K6715">
        <v>-82.721000000000004</v>
      </c>
      <c r="L6715">
        <v>93.369</v>
      </c>
      <c r="M6715">
        <v>32835.875999999997</v>
      </c>
      <c r="N6715">
        <v>50.982999999999997</v>
      </c>
      <c r="O6715">
        <v>40.438000000000002</v>
      </c>
      <c r="P6715">
        <v>3.355</v>
      </c>
      <c r="Q6715">
        <v>373.07</v>
      </c>
      <c r="R6715">
        <v>32741.098999999998</v>
      </c>
      <c r="S6715">
        <v>32368.028999999999</v>
      </c>
    </row>
    <row r="6716" spans="1:19" x14ac:dyDescent="0.3">
      <c r="A6716">
        <v>2021</v>
      </c>
      <c r="B6716">
        <v>10</v>
      </c>
      <c r="C6716">
        <v>7</v>
      </c>
      <c r="D6716">
        <v>19</v>
      </c>
      <c r="E6716">
        <v>32258.65</v>
      </c>
      <c r="F6716">
        <v>649.077</v>
      </c>
      <c r="G6716">
        <v>83.778000000000006</v>
      </c>
      <c r="H6716">
        <v>84.525999999999996</v>
      </c>
      <c r="I6716">
        <v>341.48399999999998</v>
      </c>
      <c r="J6716">
        <v>4.141</v>
      </c>
      <c r="K6716">
        <v>-86.94</v>
      </c>
      <c r="L6716">
        <v>93.552999999999997</v>
      </c>
      <c r="M6716">
        <v>33344.49</v>
      </c>
      <c r="N6716">
        <v>0</v>
      </c>
      <c r="O6716">
        <v>38.972000000000001</v>
      </c>
      <c r="P6716">
        <v>6.7370000000000001</v>
      </c>
      <c r="Q6716">
        <v>329.233</v>
      </c>
      <c r="R6716">
        <v>33298.781000000003</v>
      </c>
      <c r="S6716">
        <v>32969.548000000003</v>
      </c>
    </row>
    <row r="6717" spans="1:19" x14ac:dyDescent="0.3">
      <c r="A6717">
        <v>2021</v>
      </c>
      <c r="B6717">
        <v>10</v>
      </c>
      <c r="C6717">
        <v>7</v>
      </c>
      <c r="D6717">
        <v>20</v>
      </c>
      <c r="E6717">
        <v>31135.946</v>
      </c>
      <c r="F6717">
        <v>705.31700000000001</v>
      </c>
      <c r="G6717">
        <v>81.442999999999998</v>
      </c>
      <c r="H6717">
        <v>83.037999999999997</v>
      </c>
      <c r="I6717">
        <v>383.73399999999998</v>
      </c>
      <c r="J6717">
        <v>3.9020000000000001</v>
      </c>
      <c r="K6717">
        <v>-97.817999999999998</v>
      </c>
      <c r="L6717">
        <v>93.192999999999998</v>
      </c>
      <c r="M6717">
        <v>32307.312000000002</v>
      </c>
      <c r="N6717">
        <v>0</v>
      </c>
      <c r="O6717">
        <v>36.859000000000002</v>
      </c>
      <c r="P6717">
        <v>8.2629999999999999</v>
      </c>
      <c r="Q6717">
        <v>290.99299999999999</v>
      </c>
      <c r="R6717">
        <v>32262.188999999998</v>
      </c>
      <c r="S6717">
        <v>31971.196</v>
      </c>
    </row>
    <row r="6718" spans="1:19" x14ac:dyDescent="0.3">
      <c r="A6718">
        <v>2021</v>
      </c>
      <c r="B6718">
        <v>10</v>
      </c>
      <c r="C6718">
        <v>7</v>
      </c>
      <c r="D6718">
        <v>21</v>
      </c>
      <c r="E6718">
        <v>29119.845000000001</v>
      </c>
      <c r="F6718">
        <v>785.29600000000005</v>
      </c>
      <c r="G6718">
        <v>77.334999999999994</v>
      </c>
      <c r="H6718">
        <v>81.055000000000007</v>
      </c>
      <c r="I6718">
        <v>510.96699999999998</v>
      </c>
      <c r="J6718">
        <v>5.0780000000000003</v>
      </c>
      <c r="K6718">
        <v>-26.879000000000001</v>
      </c>
      <c r="L6718">
        <v>92.19</v>
      </c>
      <c r="M6718">
        <v>30567.553</v>
      </c>
      <c r="N6718">
        <v>0</v>
      </c>
      <c r="O6718">
        <v>16.292000000000002</v>
      </c>
      <c r="P6718">
        <v>0.874</v>
      </c>
      <c r="Q6718">
        <v>263.37900000000002</v>
      </c>
      <c r="R6718">
        <v>30550.385999999999</v>
      </c>
      <c r="S6718">
        <v>30287.007000000001</v>
      </c>
    </row>
    <row r="6719" spans="1:19" x14ac:dyDescent="0.3">
      <c r="A6719">
        <v>2021</v>
      </c>
      <c r="B6719">
        <v>10</v>
      </c>
      <c r="C6719">
        <v>7</v>
      </c>
      <c r="D6719">
        <v>22</v>
      </c>
      <c r="E6719">
        <v>26335.081999999999</v>
      </c>
      <c r="F6719">
        <v>948.45</v>
      </c>
      <c r="G6719">
        <v>72.498999999999995</v>
      </c>
      <c r="H6719">
        <v>78.230999999999995</v>
      </c>
      <c r="I6719">
        <v>570.12699999999995</v>
      </c>
      <c r="J6719">
        <v>4.7530000000000001</v>
      </c>
      <c r="K6719">
        <v>11.763</v>
      </c>
      <c r="L6719">
        <v>90.195999999999998</v>
      </c>
      <c r="M6719">
        <v>28038.600999999999</v>
      </c>
      <c r="N6719">
        <v>0</v>
      </c>
      <c r="O6719">
        <v>8.3989999999999991</v>
      </c>
      <c r="P6719">
        <v>-13.909000000000001</v>
      </c>
      <c r="Q6719">
        <v>236.273</v>
      </c>
      <c r="R6719">
        <v>28044.111000000001</v>
      </c>
      <c r="S6719">
        <v>27807.838</v>
      </c>
    </row>
    <row r="6720" spans="1:19" x14ac:dyDescent="0.3">
      <c r="A6720">
        <v>2021</v>
      </c>
      <c r="B6720">
        <v>10</v>
      </c>
      <c r="C6720">
        <v>7</v>
      </c>
      <c r="D6720">
        <v>23</v>
      </c>
      <c r="E6720">
        <v>23637.093000000001</v>
      </c>
      <c r="F6720">
        <v>1118.375</v>
      </c>
      <c r="G6720">
        <v>66.180000000000007</v>
      </c>
      <c r="H6720">
        <v>75.048000000000002</v>
      </c>
      <c r="I6720">
        <v>950.98299999999995</v>
      </c>
      <c r="J6720">
        <v>5.1719999999999997</v>
      </c>
      <c r="K6720">
        <v>32.838999999999999</v>
      </c>
      <c r="L6720">
        <v>88.387</v>
      </c>
      <c r="M6720">
        <v>25907.897000000001</v>
      </c>
      <c r="N6720">
        <v>0</v>
      </c>
      <c r="O6720">
        <v>3.923</v>
      </c>
      <c r="P6720">
        <v>-13.215999999999999</v>
      </c>
      <c r="Q6720">
        <v>202.22300000000001</v>
      </c>
      <c r="R6720">
        <v>25917.19</v>
      </c>
      <c r="S6720">
        <v>25714.967000000001</v>
      </c>
    </row>
    <row r="6721" spans="1:19" x14ac:dyDescent="0.3">
      <c r="A6721">
        <v>2021</v>
      </c>
      <c r="B6721">
        <v>10</v>
      </c>
      <c r="C6721">
        <v>7</v>
      </c>
      <c r="D6721">
        <v>24</v>
      </c>
      <c r="E6721">
        <v>21809.339</v>
      </c>
      <c r="F6721">
        <v>1343.377</v>
      </c>
      <c r="G6721">
        <v>61.993000000000002</v>
      </c>
      <c r="H6721">
        <v>72.313000000000002</v>
      </c>
      <c r="I6721">
        <v>846.64099999999996</v>
      </c>
      <c r="J6721">
        <v>5.0780000000000003</v>
      </c>
      <c r="K6721">
        <v>40.728999999999999</v>
      </c>
      <c r="L6721">
        <v>87.346000000000004</v>
      </c>
      <c r="M6721">
        <v>24204.822</v>
      </c>
      <c r="N6721">
        <v>0</v>
      </c>
      <c r="O6721">
        <v>2.5409999999999999</v>
      </c>
      <c r="P6721">
        <v>-22.59</v>
      </c>
      <c r="Q6721">
        <v>172.91800000000001</v>
      </c>
      <c r="R6721">
        <v>24224.870999999999</v>
      </c>
      <c r="S6721">
        <v>24051.953000000001</v>
      </c>
    </row>
    <row r="6722" spans="1:19" x14ac:dyDescent="0.3">
      <c r="A6722">
        <v>2021</v>
      </c>
      <c r="B6722">
        <v>10</v>
      </c>
      <c r="C6722">
        <v>8</v>
      </c>
      <c r="D6722">
        <v>1</v>
      </c>
      <c r="E6722">
        <v>20333.089</v>
      </c>
      <c r="F6722">
        <v>1453.769</v>
      </c>
      <c r="G6722">
        <v>59.631999999999998</v>
      </c>
      <c r="H6722">
        <v>69.414000000000001</v>
      </c>
      <c r="I6722">
        <v>601.077</v>
      </c>
      <c r="J6722">
        <v>4.9450000000000003</v>
      </c>
      <c r="K6722">
        <v>34.829000000000001</v>
      </c>
      <c r="L6722">
        <v>86.57</v>
      </c>
      <c r="M6722">
        <v>22583.691999999999</v>
      </c>
      <c r="N6722">
        <v>0</v>
      </c>
      <c r="O6722">
        <v>0</v>
      </c>
      <c r="P6722">
        <v>-16.977</v>
      </c>
      <c r="Q6722">
        <v>151.17099999999999</v>
      </c>
      <c r="R6722">
        <v>22600.669000000002</v>
      </c>
      <c r="S6722">
        <v>22449.498</v>
      </c>
    </row>
    <row r="6723" spans="1:19" x14ac:dyDescent="0.3">
      <c r="A6723">
        <v>2021</v>
      </c>
      <c r="B6723">
        <v>10</v>
      </c>
      <c r="C6723">
        <v>8</v>
      </c>
      <c r="D6723">
        <v>2</v>
      </c>
      <c r="E6723">
        <v>19622.056</v>
      </c>
      <c r="F6723">
        <v>1517.86</v>
      </c>
      <c r="G6723">
        <v>58.201000000000001</v>
      </c>
      <c r="H6723">
        <v>68.025000000000006</v>
      </c>
      <c r="I6723">
        <v>360.00200000000001</v>
      </c>
      <c r="J6723">
        <v>4.8719999999999999</v>
      </c>
      <c r="K6723">
        <v>30.562999999999999</v>
      </c>
      <c r="L6723">
        <v>86.138999999999996</v>
      </c>
      <c r="M6723">
        <v>21689.518</v>
      </c>
      <c r="N6723">
        <v>0</v>
      </c>
      <c r="O6723">
        <v>0</v>
      </c>
      <c r="P6723">
        <v>-12.121</v>
      </c>
      <c r="Q6723">
        <v>143.27000000000001</v>
      </c>
      <c r="R6723">
        <v>21701.637999999999</v>
      </c>
      <c r="S6723">
        <v>21558.367999999999</v>
      </c>
    </row>
    <row r="6724" spans="1:19" x14ac:dyDescent="0.3">
      <c r="A6724">
        <v>2021</v>
      </c>
      <c r="B6724">
        <v>10</v>
      </c>
      <c r="C6724">
        <v>8</v>
      </c>
      <c r="D6724">
        <v>3</v>
      </c>
      <c r="E6724">
        <v>19366.713</v>
      </c>
      <c r="F6724">
        <v>1527.2159999999999</v>
      </c>
      <c r="G6724">
        <v>57.235999999999997</v>
      </c>
      <c r="H6724">
        <v>66.706999999999994</v>
      </c>
      <c r="I6724">
        <v>204.78</v>
      </c>
      <c r="J6724">
        <v>4.7190000000000003</v>
      </c>
      <c r="K6724">
        <v>27.898</v>
      </c>
      <c r="L6724">
        <v>85.995000000000005</v>
      </c>
      <c r="M6724">
        <v>21284.028999999999</v>
      </c>
      <c r="N6724">
        <v>0</v>
      </c>
      <c r="O6724">
        <v>0</v>
      </c>
      <c r="P6724">
        <v>-7.6520000000000001</v>
      </c>
      <c r="Q6724">
        <v>140.01400000000001</v>
      </c>
      <c r="R6724">
        <v>21291.681</v>
      </c>
      <c r="S6724">
        <v>21151.666000000001</v>
      </c>
    </row>
    <row r="6725" spans="1:19" x14ac:dyDescent="0.3">
      <c r="A6725">
        <v>2021</v>
      </c>
      <c r="B6725">
        <v>10</v>
      </c>
      <c r="C6725">
        <v>8</v>
      </c>
      <c r="D6725">
        <v>4</v>
      </c>
      <c r="E6725">
        <v>19843.14</v>
      </c>
      <c r="F6725">
        <v>1457.4</v>
      </c>
      <c r="G6725">
        <v>57.033999999999999</v>
      </c>
      <c r="H6725">
        <v>66.572000000000003</v>
      </c>
      <c r="I6725">
        <v>102.96599999999999</v>
      </c>
      <c r="J6725">
        <v>3.6520000000000001</v>
      </c>
      <c r="K6725">
        <v>27.445</v>
      </c>
      <c r="L6725">
        <v>86.305000000000007</v>
      </c>
      <c r="M6725">
        <v>21587.482</v>
      </c>
      <c r="N6725">
        <v>0</v>
      </c>
      <c r="O6725">
        <v>0</v>
      </c>
      <c r="P6725">
        <v>-5.2919999999999998</v>
      </c>
      <c r="Q6725">
        <v>142.077</v>
      </c>
      <c r="R6725">
        <v>21592.774000000001</v>
      </c>
      <c r="S6725">
        <v>21450.697</v>
      </c>
    </row>
    <row r="6726" spans="1:19" x14ac:dyDescent="0.3">
      <c r="A6726">
        <v>2021</v>
      </c>
      <c r="B6726">
        <v>10</v>
      </c>
      <c r="C6726">
        <v>8</v>
      </c>
      <c r="D6726">
        <v>5</v>
      </c>
      <c r="E6726">
        <v>21202.562999999998</v>
      </c>
      <c r="F6726">
        <v>1293.4559999999999</v>
      </c>
      <c r="G6726">
        <v>58.332999999999998</v>
      </c>
      <c r="H6726">
        <v>66.616</v>
      </c>
      <c r="I6726">
        <v>72.323999999999998</v>
      </c>
      <c r="J6726">
        <v>2.3220000000000001</v>
      </c>
      <c r="K6726">
        <v>11.622999999999999</v>
      </c>
      <c r="L6726">
        <v>87.046999999999997</v>
      </c>
      <c r="M6726">
        <v>22735.951000000001</v>
      </c>
      <c r="N6726">
        <v>0</v>
      </c>
      <c r="O6726">
        <v>0</v>
      </c>
      <c r="P6726">
        <v>-6.6310000000000002</v>
      </c>
      <c r="Q6726">
        <v>153.65700000000001</v>
      </c>
      <c r="R6726">
        <v>22742.581999999999</v>
      </c>
      <c r="S6726">
        <v>22588.924999999999</v>
      </c>
    </row>
    <row r="6727" spans="1:19" x14ac:dyDescent="0.3">
      <c r="A6727">
        <v>2021</v>
      </c>
      <c r="B6727">
        <v>10</v>
      </c>
      <c r="C6727">
        <v>8</v>
      </c>
      <c r="D6727">
        <v>6</v>
      </c>
      <c r="E6727">
        <v>23716.63</v>
      </c>
      <c r="F6727">
        <v>1051.7449999999999</v>
      </c>
      <c r="G6727">
        <v>60.755000000000003</v>
      </c>
      <c r="H6727">
        <v>66.161000000000001</v>
      </c>
      <c r="I6727">
        <v>127.339</v>
      </c>
      <c r="J6727">
        <v>2.7919999999999998</v>
      </c>
      <c r="K6727">
        <v>5.2119999999999997</v>
      </c>
      <c r="L6727">
        <v>88.501999999999995</v>
      </c>
      <c r="M6727">
        <v>25058.381000000001</v>
      </c>
      <c r="N6727">
        <v>1.508</v>
      </c>
      <c r="O6727">
        <v>0</v>
      </c>
      <c r="P6727">
        <v>-1.659</v>
      </c>
      <c r="Q6727">
        <v>178.12299999999999</v>
      </c>
      <c r="R6727">
        <v>25058.530999999999</v>
      </c>
      <c r="S6727">
        <v>24880.407999999999</v>
      </c>
    </row>
    <row r="6728" spans="1:19" x14ac:dyDescent="0.3">
      <c r="A6728">
        <v>2021</v>
      </c>
      <c r="B6728">
        <v>10</v>
      </c>
      <c r="C6728">
        <v>8</v>
      </c>
      <c r="D6728">
        <v>7</v>
      </c>
      <c r="E6728">
        <v>25306.136999999999</v>
      </c>
      <c r="F6728">
        <v>950</v>
      </c>
      <c r="G6728">
        <v>63.889000000000003</v>
      </c>
      <c r="H6728">
        <v>65.956999999999994</v>
      </c>
      <c r="I6728">
        <v>264.35899999999998</v>
      </c>
      <c r="J6728">
        <v>3.6440000000000001</v>
      </c>
      <c r="K6728">
        <v>14.648</v>
      </c>
      <c r="L6728">
        <v>89.465999999999994</v>
      </c>
      <c r="M6728">
        <v>26694.213</v>
      </c>
      <c r="N6728">
        <v>341.15</v>
      </c>
      <c r="O6728">
        <v>0</v>
      </c>
      <c r="P6728">
        <v>-0.99299999999999999</v>
      </c>
      <c r="Q6728">
        <v>207.96</v>
      </c>
      <c r="R6728">
        <v>26354.056</v>
      </c>
      <c r="S6728">
        <v>26146.096000000001</v>
      </c>
    </row>
    <row r="6729" spans="1:19" x14ac:dyDescent="0.3">
      <c r="A6729">
        <v>2021</v>
      </c>
      <c r="B6729">
        <v>10</v>
      </c>
      <c r="C6729">
        <v>8</v>
      </c>
      <c r="D6729">
        <v>8</v>
      </c>
      <c r="E6729">
        <v>26599.567999999999</v>
      </c>
      <c r="F6729">
        <v>899.52800000000002</v>
      </c>
      <c r="G6729">
        <v>65.599999999999994</v>
      </c>
      <c r="H6729">
        <v>69.576999999999998</v>
      </c>
      <c r="I6729">
        <v>488.18</v>
      </c>
      <c r="J6729">
        <v>4.9000000000000004</v>
      </c>
      <c r="K6729">
        <v>10.798</v>
      </c>
      <c r="L6729">
        <v>90.39</v>
      </c>
      <c r="M6729">
        <v>28162.940999999999</v>
      </c>
      <c r="N6729">
        <v>2513.0450000000001</v>
      </c>
      <c r="O6729">
        <v>-20.905000000000001</v>
      </c>
      <c r="P6729">
        <v>-0.46100000000000002</v>
      </c>
      <c r="Q6729">
        <v>242.45599999999999</v>
      </c>
      <c r="R6729">
        <v>25671.261999999999</v>
      </c>
      <c r="S6729">
        <v>25428.806</v>
      </c>
    </row>
    <row r="6730" spans="1:19" x14ac:dyDescent="0.3">
      <c r="A6730">
        <v>2021</v>
      </c>
      <c r="B6730">
        <v>10</v>
      </c>
      <c r="C6730">
        <v>8</v>
      </c>
      <c r="D6730">
        <v>9</v>
      </c>
      <c r="E6730">
        <v>28057.023000000001</v>
      </c>
      <c r="F6730">
        <v>894.69899999999996</v>
      </c>
      <c r="G6730">
        <v>67.11</v>
      </c>
      <c r="H6730">
        <v>72.328000000000003</v>
      </c>
      <c r="I6730">
        <v>601.69799999999998</v>
      </c>
      <c r="J6730">
        <v>5.4370000000000003</v>
      </c>
      <c r="K6730">
        <v>11.688000000000001</v>
      </c>
      <c r="L6730">
        <v>91.730999999999995</v>
      </c>
      <c r="M6730">
        <v>29734.603999999999</v>
      </c>
      <c r="N6730">
        <v>4813.3490000000002</v>
      </c>
      <c r="O6730">
        <v>-44.603000000000002</v>
      </c>
      <c r="P6730">
        <v>0.47399999999999998</v>
      </c>
      <c r="Q6730">
        <v>271.18400000000003</v>
      </c>
      <c r="R6730">
        <v>24965.383999999998</v>
      </c>
      <c r="S6730">
        <v>24694.199000000001</v>
      </c>
    </row>
    <row r="6731" spans="1:19" x14ac:dyDescent="0.3">
      <c r="A6731">
        <v>2021</v>
      </c>
      <c r="B6731">
        <v>10</v>
      </c>
      <c r="C6731">
        <v>8</v>
      </c>
      <c r="D6731">
        <v>10</v>
      </c>
      <c r="E6731">
        <v>29239.468000000001</v>
      </c>
      <c r="F6731">
        <v>872.12</v>
      </c>
      <c r="G6731">
        <v>69.629000000000005</v>
      </c>
      <c r="H6731">
        <v>72.751000000000005</v>
      </c>
      <c r="I6731">
        <v>568.28399999999999</v>
      </c>
      <c r="J6731">
        <v>5.7370000000000001</v>
      </c>
      <c r="K6731">
        <v>21.071000000000002</v>
      </c>
      <c r="L6731">
        <v>92.516000000000005</v>
      </c>
      <c r="M6731">
        <v>30871.948</v>
      </c>
      <c r="N6731">
        <v>6573.067</v>
      </c>
      <c r="O6731">
        <v>-55.569000000000003</v>
      </c>
      <c r="P6731">
        <v>1.3009999999999999</v>
      </c>
      <c r="Q6731">
        <v>292.72300000000001</v>
      </c>
      <c r="R6731">
        <v>24353.149000000001</v>
      </c>
      <c r="S6731">
        <v>24060.425999999999</v>
      </c>
    </row>
    <row r="6732" spans="1:19" x14ac:dyDescent="0.3">
      <c r="A6732">
        <v>2021</v>
      </c>
      <c r="B6732">
        <v>10</v>
      </c>
      <c r="C6732">
        <v>8</v>
      </c>
      <c r="D6732">
        <v>11</v>
      </c>
      <c r="E6732">
        <v>30115.504000000001</v>
      </c>
      <c r="F6732">
        <v>836.51700000000005</v>
      </c>
      <c r="G6732">
        <v>71.56</v>
      </c>
      <c r="H6732">
        <v>73.941999999999993</v>
      </c>
      <c r="I6732">
        <v>483.69600000000003</v>
      </c>
      <c r="J6732">
        <v>5.8719999999999999</v>
      </c>
      <c r="K6732">
        <v>22.492000000000001</v>
      </c>
      <c r="L6732">
        <v>92.923000000000002</v>
      </c>
      <c r="M6732">
        <v>31630.946</v>
      </c>
      <c r="N6732">
        <v>7705.3959999999997</v>
      </c>
      <c r="O6732">
        <v>-61.369</v>
      </c>
      <c r="P6732">
        <v>2.7690000000000001</v>
      </c>
      <c r="Q6732">
        <v>309.95499999999998</v>
      </c>
      <c r="R6732">
        <v>23984.15</v>
      </c>
      <c r="S6732">
        <v>23674.195</v>
      </c>
    </row>
    <row r="6733" spans="1:19" x14ac:dyDescent="0.3">
      <c r="A6733">
        <v>2021</v>
      </c>
      <c r="B6733">
        <v>10</v>
      </c>
      <c r="C6733">
        <v>8</v>
      </c>
      <c r="D6733">
        <v>12</v>
      </c>
      <c r="E6733">
        <v>30743.697</v>
      </c>
      <c r="F6733">
        <v>802.41300000000001</v>
      </c>
      <c r="G6733">
        <v>74.369</v>
      </c>
      <c r="H6733">
        <v>76.480999999999995</v>
      </c>
      <c r="I6733">
        <v>447.51600000000002</v>
      </c>
      <c r="J6733">
        <v>5.8419999999999996</v>
      </c>
      <c r="K6733">
        <v>11.564</v>
      </c>
      <c r="L6733">
        <v>93.106999999999999</v>
      </c>
      <c r="M6733">
        <v>32180.618999999999</v>
      </c>
      <c r="N6733">
        <v>8241.9449999999997</v>
      </c>
      <c r="O6733">
        <v>-26.491</v>
      </c>
      <c r="P6733">
        <v>6.0510000000000002</v>
      </c>
      <c r="Q6733">
        <v>323.52</v>
      </c>
      <c r="R6733">
        <v>23959.114000000001</v>
      </c>
      <c r="S6733">
        <v>23635.595000000001</v>
      </c>
    </row>
    <row r="6734" spans="1:19" x14ac:dyDescent="0.3">
      <c r="A6734">
        <v>2021</v>
      </c>
      <c r="B6734">
        <v>10</v>
      </c>
      <c r="C6734">
        <v>8</v>
      </c>
      <c r="D6734">
        <v>13</v>
      </c>
      <c r="E6734">
        <v>31458.813999999998</v>
      </c>
      <c r="F6734">
        <v>717.88699999999994</v>
      </c>
      <c r="G6734">
        <v>76.747</v>
      </c>
      <c r="H6734">
        <v>79.707999999999998</v>
      </c>
      <c r="I6734">
        <v>423.50099999999998</v>
      </c>
      <c r="J6734">
        <v>5.7359999999999998</v>
      </c>
      <c r="K6734">
        <v>10.157999999999999</v>
      </c>
      <c r="L6734">
        <v>93.317999999999998</v>
      </c>
      <c r="M6734">
        <v>32789.122000000003</v>
      </c>
      <c r="N6734">
        <v>7961.1679999999997</v>
      </c>
      <c r="O6734">
        <v>-10.504</v>
      </c>
      <c r="P6734">
        <v>6.5259999999999998</v>
      </c>
      <c r="Q6734">
        <v>338.49099999999999</v>
      </c>
      <c r="R6734">
        <v>24831.933000000001</v>
      </c>
      <c r="S6734">
        <v>24493.441999999999</v>
      </c>
    </row>
    <row r="6735" spans="1:19" x14ac:dyDescent="0.3">
      <c r="A6735">
        <v>2021</v>
      </c>
      <c r="B6735">
        <v>10</v>
      </c>
      <c r="C6735">
        <v>8</v>
      </c>
      <c r="D6735">
        <v>14</v>
      </c>
      <c r="E6735">
        <v>31972.112000000001</v>
      </c>
      <c r="F6735">
        <v>664.03499999999997</v>
      </c>
      <c r="G6735">
        <v>78.406000000000006</v>
      </c>
      <c r="H6735">
        <v>82.923000000000002</v>
      </c>
      <c r="I6735">
        <v>363.077</v>
      </c>
      <c r="J6735">
        <v>5.2649999999999997</v>
      </c>
      <c r="K6735">
        <v>-5.2249999999999996</v>
      </c>
      <c r="L6735">
        <v>93.453999999999994</v>
      </c>
      <c r="M6735">
        <v>33175.641000000003</v>
      </c>
      <c r="N6735">
        <v>7327.723</v>
      </c>
      <c r="O6735">
        <v>-5.8879999999999999</v>
      </c>
      <c r="P6735">
        <v>3.6240000000000001</v>
      </c>
      <c r="Q6735">
        <v>349.36700000000002</v>
      </c>
      <c r="R6735">
        <v>25850.182000000001</v>
      </c>
      <c r="S6735">
        <v>25500.815999999999</v>
      </c>
    </row>
    <row r="6736" spans="1:19" x14ac:dyDescent="0.3">
      <c r="A6736">
        <v>2021</v>
      </c>
      <c r="B6736">
        <v>10</v>
      </c>
      <c r="C6736">
        <v>8</v>
      </c>
      <c r="D6736">
        <v>15</v>
      </c>
      <c r="E6736">
        <v>32173.547999999999</v>
      </c>
      <c r="F6736">
        <v>642.74199999999996</v>
      </c>
      <c r="G6736">
        <v>79.915999999999997</v>
      </c>
      <c r="H6736">
        <v>85.602999999999994</v>
      </c>
      <c r="I6736">
        <v>331.84</v>
      </c>
      <c r="J6736">
        <v>5.4119999999999999</v>
      </c>
      <c r="K6736">
        <v>-10.047000000000001</v>
      </c>
      <c r="L6736">
        <v>93.468000000000004</v>
      </c>
      <c r="M6736">
        <v>33322.565000000002</v>
      </c>
      <c r="N6736">
        <v>5932.4560000000001</v>
      </c>
      <c r="O6736">
        <v>-0.25900000000000001</v>
      </c>
      <c r="P6736">
        <v>3.7010000000000001</v>
      </c>
      <c r="Q6736">
        <v>355.3</v>
      </c>
      <c r="R6736">
        <v>27386.667000000001</v>
      </c>
      <c r="S6736">
        <v>27031.366999999998</v>
      </c>
    </row>
    <row r="6737" spans="1:19" x14ac:dyDescent="0.3">
      <c r="A6737">
        <v>2021</v>
      </c>
      <c r="B6737">
        <v>10</v>
      </c>
      <c r="C6737">
        <v>8</v>
      </c>
      <c r="D6737">
        <v>16</v>
      </c>
      <c r="E6737">
        <v>32010.517</v>
      </c>
      <c r="F6737">
        <v>596.78599999999994</v>
      </c>
      <c r="G6737">
        <v>81.97</v>
      </c>
      <c r="H6737">
        <v>87.748000000000005</v>
      </c>
      <c r="I6737">
        <v>219.673</v>
      </c>
      <c r="J6737">
        <v>4.093</v>
      </c>
      <c r="K6737">
        <v>-55.536999999999999</v>
      </c>
      <c r="L6737">
        <v>93.412999999999997</v>
      </c>
      <c r="M6737">
        <v>32956.694000000003</v>
      </c>
      <c r="N6737">
        <v>3821.6849999999999</v>
      </c>
      <c r="O6737">
        <v>7.2839999999999998</v>
      </c>
      <c r="P6737">
        <v>2.5459999999999998</v>
      </c>
      <c r="Q6737">
        <v>352.74400000000003</v>
      </c>
      <c r="R6737">
        <v>29125.179</v>
      </c>
      <c r="S6737">
        <v>28772.435000000001</v>
      </c>
    </row>
    <row r="6738" spans="1:19" x14ac:dyDescent="0.3">
      <c r="A6738">
        <v>2021</v>
      </c>
      <c r="B6738">
        <v>10</v>
      </c>
      <c r="C6738">
        <v>8</v>
      </c>
      <c r="D6738">
        <v>17</v>
      </c>
      <c r="E6738">
        <v>31176.403999999999</v>
      </c>
      <c r="F6738">
        <v>593.42100000000005</v>
      </c>
      <c r="G6738">
        <v>82.584000000000003</v>
      </c>
      <c r="H6738">
        <v>86.203000000000003</v>
      </c>
      <c r="I6738">
        <v>240.983</v>
      </c>
      <c r="J6738">
        <v>4.5590000000000002</v>
      </c>
      <c r="K6738">
        <v>-77.210999999999999</v>
      </c>
      <c r="L6738">
        <v>93.17</v>
      </c>
      <c r="M6738">
        <v>32117.53</v>
      </c>
      <c r="N6738">
        <v>1220.5809999999999</v>
      </c>
      <c r="O6738">
        <v>37.960999999999999</v>
      </c>
      <c r="P6738">
        <v>3.7149999999999999</v>
      </c>
      <c r="Q6738">
        <v>339.70699999999999</v>
      </c>
      <c r="R6738">
        <v>30855.273000000001</v>
      </c>
      <c r="S6738">
        <v>30515.566999999999</v>
      </c>
    </row>
    <row r="6739" spans="1:19" x14ac:dyDescent="0.3">
      <c r="A6739">
        <v>2021</v>
      </c>
      <c r="B6739">
        <v>10</v>
      </c>
      <c r="C6739">
        <v>8</v>
      </c>
      <c r="D6739">
        <v>18</v>
      </c>
      <c r="E6739">
        <v>31241.393</v>
      </c>
      <c r="F6739">
        <v>615.94200000000001</v>
      </c>
      <c r="G6739">
        <v>81.066000000000003</v>
      </c>
      <c r="H6739">
        <v>81.176000000000002</v>
      </c>
      <c r="I6739">
        <v>308.27600000000001</v>
      </c>
      <c r="J6739">
        <v>4.4020000000000001</v>
      </c>
      <c r="K6739">
        <v>-76.147999999999996</v>
      </c>
      <c r="L6739">
        <v>93.22</v>
      </c>
      <c r="M6739">
        <v>32268.261999999999</v>
      </c>
      <c r="N6739">
        <v>19.462</v>
      </c>
      <c r="O6739">
        <v>49.017000000000003</v>
      </c>
      <c r="P6739">
        <v>3.355</v>
      </c>
      <c r="Q6739">
        <v>314.65600000000001</v>
      </c>
      <c r="R6739">
        <v>32196.428</v>
      </c>
      <c r="S6739">
        <v>31881.772000000001</v>
      </c>
    </row>
    <row r="6740" spans="1:19" x14ac:dyDescent="0.3">
      <c r="A6740">
        <v>2021</v>
      </c>
      <c r="B6740">
        <v>10</v>
      </c>
      <c r="C6740">
        <v>8</v>
      </c>
      <c r="D6740">
        <v>19</v>
      </c>
      <c r="E6740">
        <v>31681.683000000001</v>
      </c>
      <c r="F6740">
        <v>649.077</v>
      </c>
      <c r="G6740">
        <v>79.406999999999996</v>
      </c>
      <c r="H6740">
        <v>84.048000000000002</v>
      </c>
      <c r="I6740">
        <v>341.48399999999998</v>
      </c>
      <c r="J6740">
        <v>4.141</v>
      </c>
      <c r="K6740">
        <v>-81.165000000000006</v>
      </c>
      <c r="L6740">
        <v>93.417000000000002</v>
      </c>
      <c r="M6740">
        <v>32772.684000000001</v>
      </c>
      <c r="N6740">
        <v>0</v>
      </c>
      <c r="O6740">
        <v>45.411000000000001</v>
      </c>
      <c r="P6740">
        <v>6.7370000000000001</v>
      </c>
      <c r="Q6740">
        <v>280.13600000000002</v>
      </c>
      <c r="R6740">
        <v>32720.536</v>
      </c>
      <c r="S6740">
        <v>32440.400000000001</v>
      </c>
    </row>
    <row r="6741" spans="1:19" x14ac:dyDescent="0.3">
      <c r="A6741">
        <v>2021</v>
      </c>
      <c r="B6741">
        <v>10</v>
      </c>
      <c r="C6741">
        <v>8</v>
      </c>
      <c r="D6741">
        <v>20</v>
      </c>
      <c r="E6741">
        <v>30615.166000000001</v>
      </c>
      <c r="F6741">
        <v>705.31700000000001</v>
      </c>
      <c r="G6741">
        <v>76.966999999999999</v>
      </c>
      <c r="H6741">
        <v>82.656000000000006</v>
      </c>
      <c r="I6741">
        <v>383.73399999999998</v>
      </c>
      <c r="J6741">
        <v>3.9020000000000001</v>
      </c>
      <c r="K6741">
        <v>-92.295000000000002</v>
      </c>
      <c r="L6741">
        <v>93.072999999999993</v>
      </c>
      <c r="M6741">
        <v>31791.552</v>
      </c>
      <c r="N6741">
        <v>0</v>
      </c>
      <c r="O6741">
        <v>38.674999999999997</v>
      </c>
      <c r="P6741">
        <v>8.2629999999999999</v>
      </c>
      <c r="Q6741">
        <v>254.36199999999999</v>
      </c>
      <c r="R6741">
        <v>31744.614000000001</v>
      </c>
      <c r="S6741">
        <v>31490.252</v>
      </c>
    </row>
    <row r="6742" spans="1:19" x14ac:dyDescent="0.3">
      <c r="A6742">
        <v>2021</v>
      </c>
      <c r="B6742">
        <v>10</v>
      </c>
      <c r="C6742">
        <v>8</v>
      </c>
      <c r="D6742">
        <v>21</v>
      </c>
      <c r="E6742">
        <v>28762.949000000001</v>
      </c>
      <c r="F6742">
        <v>785.29600000000005</v>
      </c>
      <c r="G6742">
        <v>73.183999999999997</v>
      </c>
      <c r="H6742">
        <v>80.813000000000002</v>
      </c>
      <c r="I6742">
        <v>510.96699999999998</v>
      </c>
      <c r="J6742">
        <v>5.0780000000000003</v>
      </c>
      <c r="K6742">
        <v>-25.305</v>
      </c>
      <c r="L6742">
        <v>92.069000000000003</v>
      </c>
      <c r="M6742">
        <v>30211.867999999999</v>
      </c>
      <c r="N6742">
        <v>0</v>
      </c>
      <c r="O6742">
        <v>11.481</v>
      </c>
      <c r="P6742">
        <v>0.874</v>
      </c>
      <c r="Q6742">
        <v>235.07400000000001</v>
      </c>
      <c r="R6742">
        <v>30199.511999999999</v>
      </c>
      <c r="S6742">
        <v>29964.438999999998</v>
      </c>
    </row>
    <row r="6743" spans="1:19" x14ac:dyDescent="0.3">
      <c r="A6743">
        <v>2021</v>
      </c>
      <c r="B6743">
        <v>10</v>
      </c>
      <c r="C6743">
        <v>8</v>
      </c>
      <c r="D6743">
        <v>22</v>
      </c>
      <c r="E6743">
        <v>26017.901000000002</v>
      </c>
      <c r="F6743">
        <v>948.45</v>
      </c>
      <c r="G6743">
        <v>69.155000000000001</v>
      </c>
      <c r="H6743">
        <v>78.001000000000005</v>
      </c>
      <c r="I6743">
        <v>570.12699999999995</v>
      </c>
      <c r="J6743">
        <v>4.7530000000000001</v>
      </c>
      <c r="K6743">
        <v>11.342000000000001</v>
      </c>
      <c r="L6743">
        <v>89.986000000000004</v>
      </c>
      <c r="M6743">
        <v>27720.561000000002</v>
      </c>
      <c r="N6743">
        <v>0</v>
      </c>
      <c r="O6743">
        <v>1.196</v>
      </c>
      <c r="P6743">
        <v>-13.909000000000001</v>
      </c>
      <c r="Q6743">
        <v>215.03800000000001</v>
      </c>
      <c r="R6743">
        <v>27733.274000000001</v>
      </c>
      <c r="S6743">
        <v>27518.236000000001</v>
      </c>
    </row>
    <row r="6744" spans="1:19" x14ac:dyDescent="0.3">
      <c r="A6744">
        <v>2021</v>
      </c>
      <c r="B6744">
        <v>10</v>
      </c>
      <c r="C6744">
        <v>8</v>
      </c>
      <c r="D6744">
        <v>23</v>
      </c>
      <c r="E6744">
        <v>23506.348999999998</v>
      </c>
      <c r="F6744">
        <v>1118.375</v>
      </c>
      <c r="G6744">
        <v>63.45</v>
      </c>
      <c r="H6744">
        <v>74.968999999999994</v>
      </c>
      <c r="I6744">
        <v>950.00599999999997</v>
      </c>
      <c r="J6744">
        <v>4.0170000000000003</v>
      </c>
      <c r="K6744">
        <v>31.292000000000002</v>
      </c>
      <c r="L6744">
        <v>88.367000000000004</v>
      </c>
      <c r="M6744">
        <v>25773.375</v>
      </c>
      <c r="N6744">
        <v>0</v>
      </c>
      <c r="O6744">
        <v>0</v>
      </c>
      <c r="P6744">
        <v>-13.215999999999999</v>
      </c>
      <c r="Q6744">
        <v>188.86699999999999</v>
      </c>
      <c r="R6744">
        <v>25786.591</v>
      </c>
      <c r="S6744">
        <v>25597.723999999998</v>
      </c>
    </row>
    <row r="6745" spans="1:19" x14ac:dyDescent="0.3">
      <c r="A6745">
        <v>2021</v>
      </c>
      <c r="B6745">
        <v>10</v>
      </c>
      <c r="C6745">
        <v>8</v>
      </c>
      <c r="D6745">
        <v>24</v>
      </c>
      <c r="E6745">
        <v>21564.985000000001</v>
      </c>
      <c r="F6745">
        <v>1343.377</v>
      </c>
      <c r="G6745">
        <v>60.29</v>
      </c>
      <c r="H6745">
        <v>72.162000000000006</v>
      </c>
      <c r="I6745">
        <v>775.452</v>
      </c>
      <c r="J6745">
        <v>1.8029999999999999</v>
      </c>
      <c r="K6745">
        <v>38.979999999999997</v>
      </c>
      <c r="L6745">
        <v>87.25</v>
      </c>
      <c r="M6745">
        <v>23884.008999999998</v>
      </c>
      <c r="N6745">
        <v>0</v>
      </c>
      <c r="O6745">
        <v>0</v>
      </c>
      <c r="P6745">
        <v>-22.59</v>
      </c>
      <c r="Q6745">
        <v>166.30600000000001</v>
      </c>
      <c r="R6745">
        <v>23906.598999999998</v>
      </c>
      <c r="S6745">
        <v>23740.292000000001</v>
      </c>
    </row>
    <row r="6746" spans="1:19" x14ac:dyDescent="0.3">
      <c r="A6746">
        <v>2021</v>
      </c>
      <c r="B6746">
        <v>10</v>
      </c>
      <c r="C6746">
        <v>9</v>
      </c>
      <c r="D6746">
        <v>1</v>
      </c>
      <c r="E6746">
        <v>19434.669000000002</v>
      </c>
      <c r="F6746">
        <v>1434.354</v>
      </c>
      <c r="G6746">
        <v>55.734999999999999</v>
      </c>
      <c r="H6746">
        <v>69.216999999999999</v>
      </c>
      <c r="I6746">
        <v>657.721</v>
      </c>
      <c r="J6746">
        <v>1.788</v>
      </c>
      <c r="K6746">
        <v>33.097999999999999</v>
      </c>
      <c r="L6746">
        <v>86.04</v>
      </c>
      <c r="M6746">
        <v>21716.884999999998</v>
      </c>
      <c r="N6746">
        <v>0</v>
      </c>
      <c r="O6746">
        <v>0</v>
      </c>
      <c r="P6746">
        <v>-16.977</v>
      </c>
      <c r="Q6746">
        <v>154.22399999999999</v>
      </c>
      <c r="R6746">
        <v>21733.862000000001</v>
      </c>
      <c r="S6746">
        <v>21579.637999999999</v>
      </c>
    </row>
    <row r="6747" spans="1:19" x14ac:dyDescent="0.3">
      <c r="A6747">
        <v>2021</v>
      </c>
      <c r="B6747">
        <v>10</v>
      </c>
      <c r="C6747">
        <v>9</v>
      </c>
      <c r="D6747">
        <v>2</v>
      </c>
      <c r="E6747">
        <v>18760.698</v>
      </c>
      <c r="F6747">
        <v>1490.0540000000001</v>
      </c>
      <c r="G6747">
        <v>54.180999999999997</v>
      </c>
      <c r="H6747">
        <v>67.840999999999994</v>
      </c>
      <c r="I6747">
        <v>441.95</v>
      </c>
      <c r="J6747">
        <v>1.8160000000000001</v>
      </c>
      <c r="K6747">
        <v>29.655000000000001</v>
      </c>
      <c r="L6747">
        <v>85.613</v>
      </c>
      <c r="M6747">
        <v>20877.628000000001</v>
      </c>
      <c r="N6747">
        <v>0</v>
      </c>
      <c r="O6747">
        <v>0</v>
      </c>
      <c r="P6747">
        <v>-12.121</v>
      </c>
      <c r="Q6747">
        <v>145.673</v>
      </c>
      <c r="R6747">
        <v>20889.748</v>
      </c>
      <c r="S6747">
        <v>20744.075000000001</v>
      </c>
    </row>
    <row r="6748" spans="1:19" x14ac:dyDescent="0.3">
      <c r="A6748">
        <v>2021</v>
      </c>
      <c r="B6748">
        <v>10</v>
      </c>
      <c r="C6748">
        <v>9</v>
      </c>
      <c r="D6748">
        <v>3</v>
      </c>
      <c r="E6748">
        <v>18334.712</v>
      </c>
      <c r="F6748">
        <v>1517.1489999999999</v>
      </c>
      <c r="G6748">
        <v>53.62</v>
      </c>
      <c r="H6748">
        <v>66.421000000000006</v>
      </c>
      <c r="I6748">
        <v>279.93400000000003</v>
      </c>
      <c r="J6748">
        <v>1.79</v>
      </c>
      <c r="K6748">
        <v>27.219000000000001</v>
      </c>
      <c r="L6748">
        <v>85.44</v>
      </c>
      <c r="M6748">
        <v>20312.664000000001</v>
      </c>
      <c r="N6748">
        <v>0</v>
      </c>
      <c r="O6748">
        <v>0</v>
      </c>
      <c r="P6748">
        <v>-7.6520000000000001</v>
      </c>
      <c r="Q6748">
        <v>140.88</v>
      </c>
      <c r="R6748">
        <v>20320.315999999999</v>
      </c>
      <c r="S6748">
        <v>20179.436000000002</v>
      </c>
    </row>
    <row r="6749" spans="1:19" x14ac:dyDescent="0.3">
      <c r="A6749">
        <v>2021</v>
      </c>
      <c r="B6749">
        <v>10</v>
      </c>
      <c r="C6749">
        <v>9</v>
      </c>
      <c r="D6749">
        <v>4</v>
      </c>
      <c r="E6749">
        <v>18625.337</v>
      </c>
      <c r="F6749">
        <v>1487.19</v>
      </c>
      <c r="G6749">
        <v>54.164000000000001</v>
      </c>
      <c r="H6749">
        <v>66.113</v>
      </c>
      <c r="I6749">
        <v>175.989</v>
      </c>
      <c r="J6749">
        <v>1.619</v>
      </c>
      <c r="K6749">
        <v>26.73</v>
      </c>
      <c r="L6749">
        <v>85.552000000000007</v>
      </c>
      <c r="M6749">
        <v>20468.53</v>
      </c>
      <c r="N6749">
        <v>0</v>
      </c>
      <c r="O6749">
        <v>0</v>
      </c>
      <c r="P6749">
        <v>-5.2919999999999998</v>
      </c>
      <c r="Q6749">
        <v>139.43</v>
      </c>
      <c r="R6749">
        <v>20473.822</v>
      </c>
      <c r="S6749">
        <v>20334.393</v>
      </c>
    </row>
    <row r="6750" spans="1:19" x14ac:dyDescent="0.3">
      <c r="A6750">
        <v>2021</v>
      </c>
      <c r="B6750">
        <v>10</v>
      </c>
      <c r="C6750">
        <v>9</v>
      </c>
      <c r="D6750">
        <v>5</v>
      </c>
      <c r="E6750">
        <v>19556.400000000001</v>
      </c>
      <c r="F6750">
        <v>1412.329</v>
      </c>
      <c r="G6750">
        <v>56.121000000000002</v>
      </c>
      <c r="H6750">
        <v>65.725999999999999</v>
      </c>
      <c r="I6750">
        <v>101.506</v>
      </c>
      <c r="J6750">
        <v>1.629</v>
      </c>
      <c r="K6750">
        <v>11.336</v>
      </c>
      <c r="L6750">
        <v>86.129000000000005</v>
      </c>
      <c r="M6750">
        <v>21235.055</v>
      </c>
      <c r="N6750">
        <v>0</v>
      </c>
      <c r="O6750">
        <v>0</v>
      </c>
      <c r="P6750">
        <v>-6.6310000000000002</v>
      </c>
      <c r="Q6750">
        <v>143.61799999999999</v>
      </c>
      <c r="R6750">
        <v>21241.686000000002</v>
      </c>
      <c r="S6750">
        <v>21098.067999999999</v>
      </c>
    </row>
    <row r="6751" spans="1:19" x14ac:dyDescent="0.3">
      <c r="A6751">
        <v>2021</v>
      </c>
      <c r="B6751">
        <v>10</v>
      </c>
      <c r="C6751">
        <v>9</v>
      </c>
      <c r="D6751">
        <v>6</v>
      </c>
      <c r="E6751">
        <v>21066.874</v>
      </c>
      <c r="F6751">
        <v>1288.1310000000001</v>
      </c>
      <c r="G6751">
        <v>59.771999999999998</v>
      </c>
      <c r="H6751">
        <v>64.783000000000001</v>
      </c>
      <c r="I6751">
        <v>64.483999999999995</v>
      </c>
      <c r="J6751">
        <v>1.893</v>
      </c>
      <c r="K6751">
        <v>5.1230000000000002</v>
      </c>
      <c r="L6751">
        <v>86.983000000000004</v>
      </c>
      <c r="M6751">
        <v>22578.272000000001</v>
      </c>
      <c r="N6751">
        <v>1.508</v>
      </c>
      <c r="O6751">
        <v>0</v>
      </c>
      <c r="P6751">
        <v>-1.659</v>
      </c>
      <c r="Q6751">
        <v>154.458</v>
      </c>
      <c r="R6751">
        <v>22578.422999999999</v>
      </c>
      <c r="S6751">
        <v>22423.965</v>
      </c>
    </row>
    <row r="6752" spans="1:19" x14ac:dyDescent="0.3">
      <c r="A6752">
        <v>2021</v>
      </c>
      <c r="B6752">
        <v>10</v>
      </c>
      <c r="C6752">
        <v>9</v>
      </c>
      <c r="D6752">
        <v>7</v>
      </c>
      <c r="E6752">
        <v>21995.786</v>
      </c>
      <c r="F6752">
        <v>1261.8340000000001</v>
      </c>
      <c r="G6752">
        <v>63.036999999999999</v>
      </c>
      <c r="H6752">
        <v>64.432000000000002</v>
      </c>
      <c r="I6752">
        <v>68.882999999999996</v>
      </c>
      <c r="J6752">
        <v>2.2879999999999998</v>
      </c>
      <c r="K6752">
        <v>14.852</v>
      </c>
      <c r="L6752">
        <v>87.486999999999995</v>
      </c>
      <c r="M6752">
        <v>23495.562000000002</v>
      </c>
      <c r="N6752">
        <v>341.15</v>
      </c>
      <c r="O6752">
        <v>0</v>
      </c>
      <c r="P6752">
        <v>-0.99299999999999999</v>
      </c>
      <c r="Q6752">
        <v>171.047</v>
      </c>
      <c r="R6752">
        <v>23155.405999999999</v>
      </c>
      <c r="S6752">
        <v>22984.359</v>
      </c>
    </row>
    <row r="6753" spans="1:19" x14ac:dyDescent="0.3">
      <c r="A6753">
        <v>2021</v>
      </c>
      <c r="B6753">
        <v>10</v>
      </c>
      <c r="C6753">
        <v>9</v>
      </c>
      <c r="D6753">
        <v>8</v>
      </c>
      <c r="E6753">
        <v>23413.406999999999</v>
      </c>
      <c r="F6753">
        <v>1206.326</v>
      </c>
      <c r="G6753">
        <v>64.661000000000001</v>
      </c>
      <c r="H6753">
        <v>67.983000000000004</v>
      </c>
      <c r="I6753">
        <v>109.06699999999999</v>
      </c>
      <c r="J6753">
        <v>2.8879999999999999</v>
      </c>
      <c r="K6753">
        <v>11.005000000000001</v>
      </c>
      <c r="L6753">
        <v>88.3</v>
      </c>
      <c r="M6753">
        <v>24898.975999999999</v>
      </c>
      <c r="N6753">
        <v>2513.0450000000001</v>
      </c>
      <c r="O6753">
        <v>-20.905000000000001</v>
      </c>
      <c r="P6753">
        <v>-0.46100000000000002</v>
      </c>
      <c r="Q6753">
        <v>200.59800000000001</v>
      </c>
      <c r="R6753">
        <v>22407.296999999999</v>
      </c>
      <c r="S6753">
        <v>22206.699000000001</v>
      </c>
    </row>
    <row r="6754" spans="1:19" x14ac:dyDescent="0.3">
      <c r="A6754">
        <v>2021</v>
      </c>
      <c r="B6754">
        <v>10</v>
      </c>
      <c r="C6754">
        <v>9</v>
      </c>
      <c r="D6754">
        <v>9</v>
      </c>
      <c r="E6754">
        <v>24844.866999999998</v>
      </c>
      <c r="F6754">
        <v>1158.7809999999999</v>
      </c>
      <c r="G6754">
        <v>65.021000000000001</v>
      </c>
      <c r="H6754">
        <v>70.572999999999993</v>
      </c>
      <c r="I6754">
        <v>148.09700000000001</v>
      </c>
      <c r="J6754">
        <v>3.0950000000000002</v>
      </c>
      <c r="K6754">
        <v>11.888</v>
      </c>
      <c r="L6754">
        <v>89.141000000000005</v>
      </c>
      <c r="M6754">
        <v>26326.440999999999</v>
      </c>
      <c r="N6754">
        <v>4813.3490000000002</v>
      </c>
      <c r="O6754">
        <v>-44.603000000000002</v>
      </c>
      <c r="P6754">
        <v>0.47399999999999998</v>
      </c>
      <c r="Q6754">
        <v>232.131</v>
      </c>
      <c r="R6754">
        <v>21557.221000000001</v>
      </c>
      <c r="S6754">
        <v>21325.09</v>
      </c>
    </row>
    <row r="6755" spans="1:19" x14ac:dyDescent="0.3">
      <c r="A6755">
        <v>2021</v>
      </c>
      <c r="B6755">
        <v>10</v>
      </c>
      <c r="C6755">
        <v>9</v>
      </c>
      <c r="D6755">
        <v>10</v>
      </c>
      <c r="E6755">
        <v>25898.067999999999</v>
      </c>
      <c r="F6755">
        <v>1097.3420000000001</v>
      </c>
      <c r="G6755">
        <v>64.81</v>
      </c>
      <c r="H6755">
        <v>71.102999999999994</v>
      </c>
      <c r="I6755">
        <v>183.595</v>
      </c>
      <c r="J6755">
        <v>3.2829999999999999</v>
      </c>
      <c r="K6755">
        <v>21.260999999999999</v>
      </c>
      <c r="L6755">
        <v>89.802000000000007</v>
      </c>
      <c r="M6755">
        <v>27364.453000000001</v>
      </c>
      <c r="N6755">
        <v>6573.067</v>
      </c>
      <c r="O6755">
        <v>-55.569000000000003</v>
      </c>
      <c r="P6755">
        <v>1.3009999999999999</v>
      </c>
      <c r="Q6755">
        <v>261.572</v>
      </c>
      <c r="R6755">
        <v>20845.654999999999</v>
      </c>
      <c r="S6755">
        <v>20584.081999999999</v>
      </c>
    </row>
    <row r="6756" spans="1:19" x14ac:dyDescent="0.3">
      <c r="A6756">
        <v>2021</v>
      </c>
      <c r="B6756">
        <v>10</v>
      </c>
      <c r="C6756">
        <v>9</v>
      </c>
      <c r="D6756">
        <v>11</v>
      </c>
      <c r="E6756">
        <v>26510.752</v>
      </c>
      <c r="F6756">
        <v>1035.6600000000001</v>
      </c>
      <c r="G6756">
        <v>64.872</v>
      </c>
      <c r="H6756">
        <v>72.213999999999999</v>
      </c>
      <c r="I6756">
        <v>236.779</v>
      </c>
      <c r="J6756">
        <v>3.4590000000000001</v>
      </c>
      <c r="K6756">
        <v>22.696000000000002</v>
      </c>
      <c r="L6756">
        <v>90.241</v>
      </c>
      <c r="M6756">
        <v>27971.800999999999</v>
      </c>
      <c r="N6756">
        <v>7705.3959999999997</v>
      </c>
      <c r="O6756">
        <v>-61.369</v>
      </c>
      <c r="P6756">
        <v>2.7690000000000001</v>
      </c>
      <c r="Q6756">
        <v>287.24900000000002</v>
      </c>
      <c r="R6756">
        <v>20325.005000000001</v>
      </c>
      <c r="S6756">
        <v>20037.756000000001</v>
      </c>
    </row>
    <row r="6757" spans="1:19" x14ac:dyDescent="0.3">
      <c r="A6757">
        <v>2021</v>
      </c>
      <c r="B6757">
        <v>10</v>
      </c>
      <c r="C6757">
        <v>9</v>
      </c>
      <c r="D6757">
        <v>12</v>
      </c>
      <c r="E6757">
        <v>26770.863000000001</v>
      </c>
      <c r="F6757">
        <v>983.99400000000003</v>
      </c>
      <c r="G6757">
        <v>65.986999999999995</v>
      </c>
      <c r="H6757">
        <v>74.405000000000001</v>
      </c>
      <c r="I6757">
        <v>278.48500000000001</v>
      </c>
      <c r="J6757">
        <v>3.6019999999999999</v>
      </c>
      <c r="K6757">
        <v>11.414</v>
      </c>
      <c r="L6757">
        <v>90.453999999999994</v>
      </c>
      <c r="M6757">
        <v>28213.217000000001</v>
      </c>
      <c r="N6757">
        <v>8241.9449999999997</v>
      </c>
      <c r="O6757">
        <v>-26.491</v>
      </c>
      <c r="P6757">
        <v>6.0510000000000002</v>
      </c>
      <c r="Q6757">
        <v>308.17099999999999</v>
      </c>
      <c r="R6757">
        <v>19991.710999999999</v>
      </c>
      <c r="S6757">
        <v>19683.54</v>
      </c>
    </row>
    <row r="6758" spans="1:19" x14ac:dyDescent="0.3">
      <c r="A6758">
        <v>2021</v>
      </c>
      <c r="B6758">
        <v>10</v>
      </c>
      <c r="C6758">
        <v>9</v>
      </c>
      <c r="D6758">
        <v>13</v>
      </c>
      <c r="E6758">
        <v>27103.536</v>
      </c>
      <c r="F6758">
        <v>889.34699999999998</v>
      </c>
      <c r="G6758">
        <v>67.909000000000006</v>
      </c>
      <c r="H6758">
        <v>77.010999999999996</v>
      </c>
      <c r="I6758">
        <v>291.09500000000003</v>
      </c>
      <c r="J6758">
        <v>3.601</v>
      </c>
      <c r="K6758">
        <v>9.8780000000000001</v>
      </c>
      <c r="L6758">
        <v>90.751999999999995</v>
      </c>
      <c r="M6758">
        <v>28465.22</v>
      </c>
      <c r="N6758">
        <v>7961.1679999999997</v>
      </c>
      <c r="O6758">
        <v>-10.504</v>
      </c>
      <c r="P6758">
        <v>6.5259999999999998</v>
      </c>
      <c r="Q6758">
        <v>327.55200000000002</v>
      </c>
      <c r="R6758">
        <v>20508.030999999999</v>
      </c>
      <c r="S6758">
        <v>20180.478999999999</v>
      </c>
    </row>
    <row r="6759" spans="1:19" x14ac:dyDescent="0.3">
      <c r="A6759">
        <v>2021</v>
      </c>
      <c r="B6759">
        <v>10</v>
      </c>
      <c r="C6759">
        <v>9</v>
      </c>
      <c r="D6759">
        <v>14</v>
      </c>
      <c r="E6759">
        <v>27346.199000000001</v>
      </c>
      <c r="F6759">
        <v>819.125</v>
      </c>
      <c r="G6759">
        <v>70.558999999999997</v>
      </c>
      <c r="H6759">
        <v>79.561000000000007</v>
      </c>
      <c r="I6759">
        <v>287.83600000000001</v>
      </c>
      <c r="J6759">
        <v>3.2629999999999999</v>
      </c>
      <c r="K6759">
        <v>-4.4059999999999997</v>
      </c>
      <c r="L6759">
        <v>90.954999999999998</v>
      </c>
      <c r="M6759">
        <v>28622.531999999999</v>
      </c>
      <c r="N6759">
        <v>7327.723</v>
      </c>
      <c r="O6759">
        <v>-5.8879999999999999</v>
      </c>
      <c r="P6759">
        <v>3.6240000000000001</v>
      </c>
      <c r="Q6759">
        <v>343.11900000000003</v>
      </c>
      <c r="R6759">
        <v>21297.074000000001</v>
      </c>
      <c r="S6759">
        <v>20953.955000000002</v>
      </c>
    </row>
    <row r="6760" spans="1:19" x14ac:dyDescent="0.3">
      <c r="A6760">
        <v>2021</v>
      </c>
      <c r="B6760">
        <v>10</v>
      </c>
      <c r="C6760">
        <v>9</v>
      </c>
      <c r="D6760">
        <v>15</v>
      </c>
      <c r="E6760">
        <v>27350.646000000001</v>
      </c>
      <c r="F6760">
        <v>787.08799999999997</v>
      </c>
      <c r="G6760">
        <v>72.903000000000006</v>
      </c>
      <c r="H6760">
        <v>81.697000000000003</v>
      </c>
      <c r="I6760">
        <v>289.29599999999999</v>
      </c>
      <c r="J6760">
        <v>3.2709999999999999</v>
      </c>
      <c r="K6760">
        <v>-7.8259999999999996</v>
      </c>
      <c r="L6760">
        <v>90.962999999999994</v>
      </c>
      <c r="M6760">
        <v>28595.135999999999</v>
      </c>
      <c r="N6760">
        <v>5932.4560000000001</v>
      </c>
      <c r="O6760">
        <v>-0.25900000000000001</v>
      </c>
      <c r="P6760">
        <v>3.7010000000000001</v>
      </c>
      <c r="Q6760">
        <v>354.81599999999997</v>
      </c>
      <c r="R6760">
        <v>22659.238000000001</v>
      </c>
      <c r="S6760">
        <v>22304.421999999999</v>
      </c>
    </row>
    <row r="6761" spans="1:19" x14ac:dyDescent="0.3">
      <c r="A6761">
        <v>2021</v>
      </c>
      <c r="B6761">
        <v>10</v>
      </c>
      <c r="C6761">
        <v>9</v>
      </c>
      <c r="D6761">
        <v>16</v>
      </c>
      <c r="E6761">
        <v>27149.381000000001</v>
      </c>
      <c r="F6761">
        <v>728.71799999999996</v>
      </c>
      <c r="G6761">
        <v>75.159000000000006</v>
      </c>
      <c r="H6761">
        <v>83.718999999999994</v>
      </c>
      <c r="I6761">
        <v>184.17500000000001</v>
      </c>
      <c r="J6761">
        <v>1.968</v>
      </c>
      <c r="K6761">
        <v>-46.459000000000003</v>
      </c>
      <c r="L6761">
        <v>90.81</v>
      </c>
      <c r="M6761">
        <v>28192.312000000002</v>
      </c>
      <c r="N6761">
        <v>3821.6849999999999</v>
      </c>
      <c r="O6761">
        <v>7.2839999999999998</v>
      </c>
      <c r="P6761">
        <v>2.5459999999999998</v>
      </c>
      <c r="Q6761">
        <v>359.45100000000002</v>
      </c>
      <c r="R6761">
        <v>24360.796999999999</v>
      </c>
      <c r="S6761">
        <v>24001.346000000001</v>
      </c>
    </row>
    <row r="6762" spans="1:19" x14ac:dyDescent="0.3">
      <c r="A6762">
        <v>2021</v>
      </c>
      <c r="B6762">
        <v>10</v>
      </c>
      <c r="C6762">
        <v>9</v>
      </c>
      <c r="D6762">
        <v>17</v>
      </c>
      <c r="E6762">
        <v>26871.975999999999</v>
      </c>
      <c r="F6762">
        <v>703.25099999999998</v>
      </c>
      <c r="G6762">
        <v>76.73</v>
      </c>
      <c r="H6762">
        <v>82.838999999999999</v>
      </c>
      <c r="I6762">
        <v>193.864</v>
      </c>
      <c r="J6762">
        <v>1.8480000000000001</v>
      </c>
      <c r="K6762">
        <v>-64.176000000000002</v>
      </c>
      <c r="L6762">
        <v>90.566000000000003</v>
      </c>
      <c r="M6762">
        <v>27880.166000000001</v>
      </c>
      <c r="N6762">
        <v>1220.5809999999999</v>
      </c>
      <c r="O6762">
        <v>37.960999999999999</v>
      </c>
      <c r="P6762">
        <v>3.7149999999999999</v>
      </c>
      <c r="Q6762">
        <v>351.952</v>
      </c>
      <c r="R6762">
        <v>26617.909</v>
      </c>
      <c r="S6762">
        <v>26265.956999999999</v>
      </c>
    </row>
    <row r="6763" spans="1:19" x14ac:dyDescent="0.3">
      <c r="A6763">
        <v>2021</v>
      </c>
      <c r="B6763">
        <v>10</v>
      </c>
      <c r="C6763">
        <v>9</v>
      </c>
      <c r="D6763">
        <v>18</v>
      </c>
      <c r="E6763">
        <v>27923.673999999999</v>
      </c>
      <c r="F6763">
        <v>705.46</v>
      </c>
      <c r="G6763">
        <v>76.808999999999997</v>
      </c>
      <c r="H6763">
        <v>79.831999999999994</v>
      </c>
      <c r="I6763">
        <v>195.422</v>
      </c>
      <c r="J6763">
        <v>1.728</v>
      </c>
      <c r="K6763">
        <v>-65.194000000000003</v>
      </c>
      <c r="L6763">
        <v>91.49</v>
      </c>
      <c r="M6763">
        <v>28932.413</v>
      </c>
      <c r="N6763">
        <v>19.462</v>
      </c>
      <c r="O6763">
        <v>49.017000000000003</v>
      </c>
      <c r="P6763">
        <v>3.355</v>
      </c>
      <c r="Q6763">
        <v>327.49200000000002</v>
      </c>
      <c r="R6763">
        <v>28860.579000000002</v>
      </c>
      <c r="S6763">
        <v>28533.085999999999</v>
      </c>
    </row>
    <row r="6764" spans="1:19" x14ac:dyDescent="0.3">
      <c r="A6764">
        <v>2021</v>
      </c>
      <c r="B6764">
        <v>10</v>
      </c>
      <c r="C6764">
        <v>9</v>
      </c>
      <c r="D6764">
        <v>19</v>
      </c>
      <c r="E6764">
        <v>28480.664000000001</v>
      </c>
      <c r="F6764">
        <v>729.95799999999997</v>
      </c>
      <c r="G6764">
        <v>76.203000000000003</v>
      </c>
      <c r="H6764">
        <v>82.867000000000004</v>
      </c>
      <c r="I6764">
        <v>218.91</v>
      </c>
      <c r="J6764">
        <v>1.5960000000000001</v>
      </c>
      <c r="K6764">
        <v>-74.603999999999999</v>
      </c>
      <c r="L6764">
        <v>92</v>
      </c>
      <c r="M6764">
        <v>29531.391</v>
      </c>
      <c r="N6764">
        <v>0</v>
      </c>
      <c r="O6764">
        <v>45.411000000000001</v>
      </c>
      <c r="P6764">
        <v>6.7370000000000001</v>
      </c>
      <c r="Q6764">
        <v>292.20999999999998</v>
      </c>
      <c r="R6764">
        <v>29479.242999999999</v>
      </c>
      <c r="S6764">
        <v>29187.032999999999</v>
      </c>
    </row>
    <row r="6765" spans="1:19" x14ac:dyDescent="0.3">
      <c r="A6765">
        <v>2021</v>
      </c>
      <c r="B6765">
        <v>10</v>
      </c>
      <c r="C6765">
        <v>9</v>
      </c>
      <c r="D6765">
        <v>20</v>
      </c>
      <c r="E6765">
        <v>27614.492999999999</v>
      </c>
      <c r="F6765">
        <v>780.47699999999998</v>
      </c>
      <c r="G6765">
        <v>75.492000000000004</v>
      </c>
      <c r="H6765">
        <v>81.718000000000004</v>
      </c>
      <c r="I6765">
        <v>307.38499999999999</v>
      </c>
      <c r="J6765">
        <v>1.492</v>
      </c>
      <c r="K6765">
        <v>-87.703000000000003</v>
      </c>
      <c r="L6765">
        <v>91.271000000000001</v>
      </c>
      <c r="M6765">
        <v>28789.132000000001</v>
      </c>
      <c r="N6765">
        <v>0</v>
      </c>
      <c r="O6765">
        <v>38.674999999999997</v>
      </c>
      <c r="P6765">
        <v>8.2629999999999999</v>
      </c>
      <c r="Q6765">
        <v>263.11900000000003</v>
      </c>
      <c r="R6765">
        <v>28742.194</v>
      </c>
      <c r="S6765">
        <v>28479.076000000001</v>
      </c>
    </row>
    <row r="6766" spans="1:19" x14ac:dyDescent="0.3">
      <c r="A6766">
        <v>2021</v>
      </c>
      <c r="B6766">
        <v>10</v>
      </c>
      <c r="C6766">
        <v>9</v>
      </c>
      <c r="D6766">
        <v>21</v>
      </c>
      <c r="E6766">
        <v>26090.639999999999</v>
      </c>
      <c r="F6766">
        <v>854.44100000000003</v>
      </c>
      <c r="G6766">
        <v>71.822999999999993</v>
      </c>
      <c r="H6766">
        <v>80.337999999999994</v>
      </c>
      <c r="I6766">
        <v>365.67599999999999</v>
      </c>
      <c r="J6766">
        <v>1.909</v>
      </c>
      <c r="K6766">
        <v>-22.948</v>
      </c>
      <c r="L6766">
        <v>89.957999999999998</v>
      </c>
      <c r="M6766">
        <v>27460.012999999999</v>
      </c>
      <c r="N6766">
        <v>0</v>
      </c>
      <c r="O6766">
        <v>11.481</v>
      </c>
      <c r="P6766">
        <v>0.874</v>
      </c>
      <c r="Q6766">
        <v>239.81299999999999</v>
      </c>
      <c r="R6766">
        <v>27447.657999999999</v>
      </c>
      <c r="S6766">
        <v>27207.845000000001</v>
      </c>
    </row>
    <row r="6767" spans="1:19" x14ac:dyDescent="0.3">
      <c r="A6767">
        <v>2021</v>
      </c>
      <c r="B6767">
        <v>10</v>
      </c>
      <c r="C6767">
        <v>9</v>
      </c>
      <c r="D6767">
        <v>22</v>
      </c>
      <c r="E6767">
        <v>23750.548999999999</v>
      </c>
      <c r="F6767">
        <v>1003.96</v>
      </c>
      <c r="G6767">
        <v>66.61</v>
      </c>
      <c r="H6767">
        <v>77.397000000000006</v>
      </c>
      <c r="I6767">
        <v>401.81799999999998</v>
      </c>
      <c r="J6767">
        <v>1.74</v>
      </c>
      <c r="K6767">
        <v>10.531000000000001</v>
      </c>
      <c r="L6767">
        <v>88.483000000000004</v>
      </c>
      <c r="M6767">
        <v>25334.477999999999</v>
      </c>
      <c r="N6767">
        <v>0</v>
      </c>
      <c r="O6767">
        <v>1.196</v>
      </c>
      <c r="P6767">
        <v>-13.909000000000001</v>
      </c>
      <c r="Q6767">
        <v>218.65799999999999</v>
      </c>
      <c r="R6767">
        <v>25347.190999999999</v>
      </c>
      <c r="S6767">
        <v>25128.532999999999</v>
      </c>
    </row>
    <row r="6768" spans="1:19" x14ac:dyDescent="0.3">
      <c r="A6768">
        <v>2021</v>
      </c>
      <c r="B6768">
        <v>10</v>
      </c>
      <c r="C6768">
        <v>9</v>
      </c>
      <c r="D6768">
        <v>23</v>
      </c>
      <c r="E6768">
        <v>21598.244999999999</v>
      </c>
      <c r="F6768">
        <v>1165.2170000000001</v>
      </c>
      <c r="G6768">
        <v>61.860999999999997</v>
      </c>
      <c r="H6768">
        <v>74.555000000000007</v>
      </c>
      <c r="I6768">
        <v>493.08300000000003</v>
      </c>
      <c r="J6768">
        <v>1.8620000000000001</v>
      </c>
      <c r="K6768">
        <v>29.106000000000002</v>
      </c>
      <c r="L6768">
        <v>87.254999999999995</v>
      </c>
      <c r="M6768">
        <v>23449.324000000001</v>
      </c>
      <c r="N6768">
        <v>0</v>
      </c>
      <c r="O6768">
        <v>0</v>
      </c>
      <c r="P6768">
        <v>-13.215999999999999</v>
      </c>
      <c r="Q6768">
        <v>192.72900000000001</v>
      </c>
      <c r="R6768">
        <v>23462.54</v>
      </c>
      <c r="S6768">
        <v>23269.811000000002</v>
      </c>
    </row>
    <row r="6769" spans="1:19" x14ac:dyDescent="0.3">
      <c r="A6769">
        <v>2021</v>
      </c>
      <c r="B6769">
        <v>10</v>
      </c>
      <c r="C6769">
        <v>9</v>
      </c>
      <c r="D6769">
        <v>24</v>
      </c>
      <c r="E6769">
        <v>20204.396000000001</v>
      </c>
      <c r="F6769">
        <v>1409.9459999999999</v>
      </c>
      <c r="G6769">
        <v>58.658000000000001</v>
      </c>
      <c r="H6769">
        <v>71.956999999999994</v>
      </c>
      <c r="I6769">
        <v>775.452</v>
      </c>
      <c r="J6769">
        <v>1.8029999999999999</v>
      </c>
      <c r="K6769">
        <v>36.497</v>
      </c>
      <c r="L6769">
        <v>86.506</v>
      </c>
      <c r="M6769">
        <v>22586.557000000001</v>
      </c>
      <c r="N6769">
        <v>0</v>
      </c>
      <c r="O6769">
        <v>0</v>
      </c>
      <c r="P6769">
        <v>-22.59</v>
      </c>
      <c r="Q6769">
        <v>169.172</v>
      </c>
      <c r="R6769">
        <v>22609.147000000001</v>
      </c>
      <c r="S6769">
        <v>22439.974999999999</v>
      </c>
    </row>
    <row r="6770" spans="1:19" x14ac:dyDescent="0.3">
      <c r="A6770">
        <v>2021</v>
      </c>
      <c r="B6770">
        <v>10</v>
      </c>
      <c r="C6770">
        <v>10</v>
      </c>
      <c r="D6770">
        <v>1</v>
      </c>
      <c r="E6770">
        <v>19584.754000000001</v>
      </c>
      <c r="F6770">
        <v>1434.354</v>
      </c>
      <c r="G6770">
        <v>57.832999999999998</v>
      </c>
      <c r="H6770">
        <v>69.253</v>
      </c>
      <c r="I6770">
        <v>657.721</v>
      </c>
      <c r="J6770">
        <v>1.788</v>
      </c>
      <c r="K6770">
        <v>32.997999999999998</v>
      </c>
      <c r="L6770">
        <v>86.16</v>
      </c>
      <c r="M6770">
        <v>21867.026999999998</v>
      </c>
      <c r="N6770">
        <v>0</v>
      </c>
      <c r="O6770">
        <v>0</v>
      </c>
      <c r="P6770">
        <v>-16.977</v>
      </c>
      <c r="Q6770">
        <v>152.62</v>
      </c>
      <c r="R6770">
        <v>21884.004000000001</v>
      </c>
      <c r="S6770">
        <v>21731.383000000002</v>
      </c>
    </row>
    <row r="6771" spans="1:19" x14ac:dyDescent="0.3">
      <c r="A6771">
        <v>2021</v>
      </c>
      <c r="B6771">
        <v>10</v>
      </c>
      <c r="C6771">
        <v>10</v>
      </c>
      <c r="D6771">
        <v>2</v>
      </c>
      <c r="E6771">
        <v>18858.580000000002</v>
      </c>
      <c r="F6771">
        <v>1490.0540000000001</v>
      </c>
      <c r="G6771">
        <v>55.945</v>
      </c>
      <c r="H6771">
        <v>67.852999999999994</v>
      </c>
      <c r="I6771">
        <v>441.95</v>
      </c>
      <c r="J6771">
        <v>1.8160000000000001</v>
      </c>
      <c r="K6771">
        <v>29.425999999999998</v>
      </c>
      <c r="L6771">
        <v>85.727000000000004</v>
      </c>
      <c r="M6771">
        <v>20975.406999999999</v>
      </c>
      <c r="N6771">
        <v>0</v>
      </c>
      <c r="O6771">
        <v>0</v>
      </c>
      <c r="P6771">
        <v>-12.121</v>
      </c>
      <c r="Q6771">
        <v>143.27199999999999</v>
      </c>
      <c r="R6771">
        <v>20987.527999999998</v>
      </c>
      <c r="S6771">
        <v>20844.256000000001</v>
      </c>
    </row>
    <row r="6772" spans="1:19" x14ac:dyDescent="0.3">
      <c r="A6772">
        <v>2021</v>
      </c>
      <c r="B6772">
        <v>10</v>
      </c>
      <c r="C6772">
        <v>10</v>
      </c>
      <c r="D6772">
        <v>3</v>
      </c>
      <c r="E6772">
        <v>18484.13</v>
      </c>
      <c r="F6772">
        <v>1517.1489999999999</v>
      </c>
      <c r="G6772">
        <v>55.366</v>
      </c>
      <c r="H6772">
        <v>66.450999999999993</v>
      </c>
      <c r="I6772">
        <v>279.93400000000003</v>
      </c>
      <c r="J6772">
        <v>1.79</v>
      </c>
      <c r="K6772">
        <v>26.887</v>
      </c>
      <c r="L6772">
        <v>85.575000000000003</v>
      </c>
      <c r="M6772">
        <v>20461.916000000001</v>
      </c>
      <c r="N6772">
        <v>0</v>
      </c>
      <c r="O6772">
        <v>0</v>
      </c>
      <c r="P6772">
        <v>-7.6520000000000001</v>
      </c>
      <c r="Q6772">
        <v>138.089</v>
      </c>
      <c r="R6772">
        <v>20469.567999999999</v>
      </c>
      <c r="S6772">
        <v>20331.478999999999</v>
      </c>
    </row>
    <row r="6773" spans="1:19" x14ac:dyDescent="0.3">
      <c r="A6773">
        <v>2021</v>
      </c>
      <c r="B6773">
        <v>10</v>
      </c>
      <c r="C6773">
        <v>10</v>
      </c>
      <c r="D6773">
        <v>4</v>
      </c>
      <c r="E6773">
        <v>18724.71</v>
      </c>
      <c r="F6773">
        <v>1487.19</v>
      </c>
      <c r="G6773">
        <v>55.418999999999997</v>
      </c>
      <c r="H6773">
        <v>66.125</v>
      </c>
      <c r="I6773">
        <v>175.989</v>
      </c>
      <c r="J6773">
        <v>1.619</v>
      </c>
      <c r="K6773">
        <v>26.443000000000001</v>
      </c>
      <c r="L6773">
        <v>85.691999999999993</v>
      </c>
      <c r="M6773">
        <v>20567.768</v>
      </c>
      <c r="N6773">
        <v>0</v>
      </c>
      <c r="O6773">
        <v>0</v>
      </c>
      <c r="P6773">
        <v>-5.2919999999999998</v>
      </c>
      <c r="Q6773">
        <v>135.494</v>
      </c>
      <c r="R6773">
        <v>20573.060000000001</v>
      </c>
      <c r="S6773">
        <v>20437.565999999999</v>
      </c>
    </row>
    <row r="6774" spans="1:19" x14ac:dyDescent="0.3">
      <c r="A6774">
        <v>2021</v>
      </c>
      <c r="B6774">
        <v>10</v>
      </c>
      <c r="C6774">
        <v>10</v>
      </c>
      <c r="D6774">
        <v>5</v>
      </c>
      <c r="E6774">
        <v>19741.416000000001</v>
      </c>
      <c r="F6774">
        <v>1412.329</v>
      </c>
      <c r="G6774">
        <v>57.613</v>
      </c>
      <c r="H6774">
        <v>65.787999999999997</v>
      </c>
      <c r="I6774">
        <v>101.506</v>
      </c>
      <c r="J6774">
        <v>1.629</v>
      </c>
      <c r="K6774">
        <v>11.394</v>
      </c>
      <c r="L6774">
        <v>86.195999999999998</v>
      </c>
      <c r="M6774">
        <v>21420.258999999998</v>
      </c>
      <c r="N6774">
        <v>0</v>
      </c>
      <c r="O6774">
        <v>0</v>
      </c>
      <c r="P6774">
        <v>-6.6310000000000002</v>
      </c>
      <c r="Q6774">
        <v>137.69</v>
      </c>
      <c r="R6774">
        <v>21426.89</v>
      </c>
      <c r="S6774">
        <v>21289.199000000001</v>
      </c>
    </row>
    <row r="6775" spans="1:19" x14ac:dyDescent="0.3">
      <c r="A6775">
        <v>2021</v>
      </c>
      <c r="B6775">
        <v>10</v>
      </c>
      <c r="C6775">
        <v>10</v>
      </c>
      <c r="D6775">
        <v>6</v>
      </c>
      <c r="E6775">
        <v>21442.022000000001</v>
      </c>
      <c r="F6775">
        <v>1288.1310000000001</v>
      </c>
      <c r="G6775">
        <v>60.975000000000001</v>
      </c>
      <c r="H6775">
        <v>64.926000000000002</v>
      </c>
      <c r="I6775">
        <v>64.483999999999995</v>
      </c>
      <c r="J6775">
        <v>1.893</v>
      </c>
      <c r="K6775">
        <v>5.1829999999999998</v>
      </c>
      <c r="L6775">
        <v>87.123999999999995</v>
      </c>
      <c r="M6775">
        <v>22953.763999999999</v>
      </c>
      <c r="N6775">
        <v>1.508</v>
      </c>
      <c r="O6775">
        <v>0</v>
      </c>
      <c r="P6775">
        <v>-1.659</v>
      </c>
      <c r="Q6775">
        <v>147.01400000000001</v>
      </c>
      <c r="R6775">
        <v>22953.915000000001</v>
      </c>
      <c r="S6775">
        <v>22806.901000000002</v>
      </c>
    </row>
    <row r="6776" spans="1:19" x14ac:dyDescent="0.3">
      <c r="A6776">
        <v>2021</v>
      </c>
      <c r="B6776">
        <v>10</v>
      </c>
      <c r="C6776">
        <v>10</v>
      </c>
      <c r="D6776">
        <v>7</v>
      </c>
      <c r="E6776">
        <v>22503.073</v>
      </c>
      <c r="F6776">
        <v>1261.8340000000001</v>
      </c>
      <c r="G6776">
        <v>65.135000000000005</v>
      </c>
      <c r="H6776">
        <v>64.647000000000006</v>
      </c>
      <c r="I6776">
        <v>68.882999999999996</v>
      </c>
      <c r="J6776">
        <v>2.2879999999999998</v>
      </c>
      <c r="K6776">
        <v>14.958</v>
      </c>
      <c r="L6776">
        <v>87.712000000000003</v>
      </c>
      <c r="M6776">
        <v>24003.394</v>
      </c>
      <c r="N6776">
        <v>341.15</v>
      </c>
      <c r="O6776">
        <v>0</v>
      </c>
      <c r="P6776">
        <v>-0.99299999999999999</v>
      </c>
      <c r="Q6776">
        <v>158.26400000000001</v>
      </c>
      <c r="R6776">
        <v>23663.238000000001</v>
      </c>
      <c r="S6776">
        <v>23504.973000000002</v>
      </c>
    </row>
    <row r="6777" spans="1:19" x14ac:dyDescent="0.3">
      <c r="A6777">
        <v>2021</v>
      </c>
      <c r="B6777">
        <v>10</v>
      </c>
      <c r="C6777">
        <v>10</v>
      </c>
      <c r="D6777">
        <v>8</v>
      </c>
      <c r="E6777">
        <v>23839.607</v>
      </c>
      <c r="F6777">
        <v>1206.326</v>
      </c>
      <c r="G6777">
        <v>67.11</v>
      </c>
      <c r="H6777">
        <v>68.206000000000003</v>
      </c>
      <c r="I6777">
        <v>109.06699999999999</v>
      </c>
      <c r="J6777">
        <v>2.8879999999999999</v>
      </c>
      <c r="K6777">
        <v>11.047000000000001</v>
      </c>
      <c r="L6777">
        <v>88.460999999999999</v>
      </c>
      <c r="M6777">
        <v>25325.601999999999</v>
      </c>
      <c r="N6777">
        <v>2513.0450000000001</v>
      </c>
      <c r="O6777">
        <v>-20.905000000000001</v>
      </c>
      <c r="P6777">
        <v>-0.46100000000000002</v>
      </c>
      <c r="Q6777">
        <v>179.21199999999999</v>
      </c>
      <c r="R6777">
        <v>22833.921999999999</v>
      </c>
      <c r="S6777">
        <v>22654.71</v>
      </c>
    </row>
    <row r="6778" spans="1:19" x14ac:dyDescent="0.3">
      <c r="A6778">
        <v>2021</v>
      </c>
      <c r="B6778">
        <v>10</v>
      </c>
      <c r="C6778">
        <v>10</v>
      </c>
      <c r="D6778">
        <v>9</v>
      </c>
      <c r="E6778">
        <v>25330.584999999999</v>
      </c>
      <c r="F6778">
        <v>1158.7809999999999</v>
      </c>
      <c r="G6778">
        <v>67.426000000000002</v>
      </c>
      <c r="H6778">
        <v>70.772999999999996</v>
      </c>
      <c r="I6778">
        <v>148.09700000000001</v>
      </c>
      <c r="J6778">
        <v>3.0950000000000002</v>
      </c>
      <c r="K6778">
        <v>12.067</v>
      </c>
      <c r="L6778">
        <v>89.373000000000005</v>
      </c>
      <c r="M6778">
        <v>26812.77</v>
      </c>
      <c r="N6778">
        <v>4813.3490000000002</v>
      </c>
      <c r="O6778">
        <v>-44.603000000000002</v>
      </c>
      <c r="P6778">
        <v>0.47399999999999998</v>
      </c>
      <c r="Q6778">
        <v>204.59700000000001</v>
      </c>
      <c r="R6778">
        <v>22043.55</v>
      </c>
      <c r="S6778">
        <v>21838.954000000002</v>
      </c>
    </row>
    <row r="6779" spans="1:19" x14ac:dyDescent="0.3">
      <c r="A6779">
        <v>2021</v>
      </c>
      <c r="B6779">
        <v>10</v>
      </c>
      <c r="C6779">
        <v>10</v>
      </c>
      <c r="D6779">
        <v>10</v>
      </c>
      <c r="E6779">
        <v>26419.210999999999</v>
      </c>
      <c r="F6779">
        <v>1097.3420000000001</v>
      </c>
      <c r="G6779">
        <v>67.382000000000005</v>
      </c>
      <c r="H6779">
        <v>71.286000000000001</v>
      </c>
      <c r="I6779">
        <v>183.595</v>
      </c>
      <c r="J6779">
        <v>3.2829999999999999</v>
      </c>
      <c r="K6779">
        <v>21.405000000000001</v>
      </c>
      <c r="L6779">
        <v>90.165999999999997</v>
      </c>
      <c r="M6779">
        <v>27886.288</v>
      </c>
      <c r="N6779">
        <v>6573.067</v>
      </c>
      <c r="O6779">
        <v>-55.569000000000003</v>
      </c>
      <c r="P6779">
        <v>1.3009999999999999</v>
      </c>
      <c r="Q6779">
        <v>227.46</v>
      </c>
      <c r="R6779">
        <v>21367.489000000001</v>
      </c>
      <c r="S6779">
        <v>21140.03</v>
      </c>
    </row>
    <row r="6780" spans="1:19" x14ac:dyDescent="0.3">
      <c r="A6780">
        <v>2021</v>
      </c>
      <c r="B6780">
        <v>10</v>
      </c>
      <c r="C6780">
        <v>10</v>
      </c>
      <c r="D6780">
        <v>11</v>
      </c>
      <c r="E6780">
        <v>27138.917000000001</v>
      </c>
      <c r="F6780">
        <v>1035.6600000000001</v>
      </c>
      <c r="G6780">
        <v>67.084000000000003</v>
      </c>
      <c r="H6780">
        <v>72.444999999999993</v>
      </c>
      <c r="I6780">
        <v>236.779</v>
      </c>
      <c r="J6780">
        <v>3.4590000000000001</v>
      </c>
      <c r="K6780">
        <v>22.698</v>
      </c>
      <c r="L6780">
        <v>90.765000000000001</v>
      </c>
      <c r="M6780">
        <v>28600.723000000002</v>
      </c>
      <c r="N6780">
        <v>7705.3959999999997</v>
      </c>
      <c r="O6780">
        <v>-61.369</v>
      </c>
      <c r="P6780">
        <v>2.7690000000000001</v>
      </c>
      <c r="Q6780">
        <v>248.96199999999999</v>
      </c>
      <c r="R6780">
        <v>20953.927</v>
      </c>
      <c r="S6780">
        <v>20704.964</v>
      </c>
    </row>
    <row r="6781" spans="1:19" x14ac:dyDescent="0.3">
      <c r="A6781">
        <v>2021</v>
      </c>
      <c r="B6781">
        <v>10</v>
      </c>
      <c r="C6781">
        <v>10</v>
      </c>
      <c r="D6781">
        <v>12</v>
      </c>
      <c r="E6781">
        <v>27464.589</v>
      </c>
      <c r="F6781">
        <v>983.99400000000003</v>
      </c>
      <c r="G6781">
        <v>69.366</v>
      </c>
      <c r="H6781">
        <v>74.738</v>
      </c>
      <c r="I6781">
        <v>278.48500000000001</v>
      </c>
      <c r="J6781">
        <v>3.6019999999999999</v>
      </c>
      <c r="K6781">
        <v>11.423</v>
      </c>
      <c r="L6781">
        <v>91.02</v>
      </c>
      <c r="M6781">
        <v>28907.850999999999</v>
      </c>
      <c r="N6781">
        <v>8241.9449999999997</v>
      </c>
      <c r="O6781">
        <v>-26.491</v>
      </c>
      <c r="P6781">
        <v>6.0510000000000002</v>
      </c>
      <c r="Q6781">
        <v>268.54000000000002</v>
      </c>
      <c r="R6781">
        <v>20686.345000000001</v>
      </c>
      <c r="S6781">
        <v>20417.805</v>
      </c>
    </row>
    <row r="6782" spans="1:19" x14ac:dyDescent="0.3">
      <c r="A6782">
        <v>2021</v>
      </c>
      <c r="B6782">
        <v>10</v>
      </c>
      <c r="C6782">
        <v>10</v>
      </c>
      <c r="D6782">
        <v>13</v>
      </c>
      <c r="E6782">
        <v>27793.111000000001</v>
      </c>
      <c r="F6782">
        <v>889.34699999999998</v>
      </c>
      <c r="G6782">
        <v>73.903999999999996</v>
      </c>
      <c r="H6782">
        <v>77.397000000000006</v>
      </c>
      <c r="I6782">
        <v>291.09500000000003</v>
      </c>
      <c r="J6782">
        <v>3.601</v>
      </c>
      <c r="K6782">
        <v>9.8569999999999993</v>
      </c>
      <c r="L6782">
        <v>91.248000000000005</v>
      </c>
      <c r="M6782">
        <v>29155.656999999999</v>
      </c>
      <c r="N6782">
        <v>7961.1679999999997</v>
      </c>
      <c r="O6782">
        <v>-10.504</v>
      </c>
      <c r="P6782">
        <v>6.5259999999999998</v>
      </c>
      <c r="Q6782">
        <v>284.69900000000001</v>
      </c>
      <c r="R6782">
        <v>21198.467000000001</v>
      </c>
      <c r="S6782">
        <v>20913.768</v>
      </c>
    </row>
    <row r="6783" spans="1:19" x14ac:dyDescent="0.3">
      <c r="A6783">
        <v>2021</v>
      </c>
      <c r="B6783">
        <v>10</v>
      </c>
      <c r="C6783">
        <v>10</v>
      </c>
      <c r="D6783">
        <v>14</v>
      </c>
      <c r="E6783">
        <v>27843.281999999999</v>
      </c>
      <c r="F6783">
        <v>819.125</v>
      </c>
      <c r="G6783">
        <v>76.572000000000003</v>
      </c>
      <c r="H6783">
        <v>79.867999999999995</v>
      </c>
      <c r="I6783">
        <v>287.83600000000001</v>
      </c>
      <c r="J6783">
        <v>3.2629999999999999</v>
      </c>
      <c r="K6783">
        <v>-4.5629999999999997</v>
      </c>
      <c r="L6783">
        <v>91.269000000000005</v>
      </c>
      <c r="M6783">
        <v>29120.080000000002</v>
      </c>
      <c r="N6783">
        <v>7327.723</v>
      </c>
      <c r="O6783">
        <v>-5.8879999999999999</v>
      </c>
      <c r="P6783">
        <v>3.6240000000000001</v>
      </c>
      <c r="Q6783">
        <v>298.78100000000001</v>
      </c>
      <c r="R6783">
        <v>21794.620999999999</v>
      </c>
      <c r="S6783">
        <v>21495.84</v>
      </c>
    </row>
    <row r="6784" spans="1:19" x14ac:dyDescent="0.3">
      <c r="A6784">
        <v>2021</v>
      </c>
      <c r="B6784">
        <v>10</v>
      </c>
      <c r="C6784">
        <v>10</v>
      </c>
      <c r="D6784">
        <v>15</v>
      </c>
      <c r="E6784">
        <v>27809.072</v>
      </c>
      <c r="F6784">
        <v>787.08799999999997</v>
      </c>
      <c r="G6784">
        <v>79.450999999999993</v>
      </c>
      <c r="H6784">
        <v>82.037000000000006</v>
      </c>
      <c r="I6784">
        <v>289.29599999999999</v>
      </c>
      <c r="J6784">
        <v>3.2709999999999999</v>
      </c>
      <c r="K6784">
        <v>-7.8739999999999997</v>
      </c>
      <c r="L6784">
        <v>91.263000000000005</v>
      </c>
      <c r="M6784">
        <v>29054.153999999999</v>
      </c>
      <c r="N6784">
        <v>5932.4560000000001</v>
      </c>
      <c r="O6784">
        <v>-0.25900000000000001</v>
      </c>
      <c r="P6784">
        <v>3.7010000000000001</v>
      </c>
      <c r="Q6784">
        <v>309.18900000000002</v>
      </c>
      <c r="R6784">
        <v>23118.255000000001</v>
      </c>
      <c r="S6784">
        <v>22809.065999999999</v>
      </c>
    </row>
    <row r="6785" spans="1:19" x14ac:dyDescent="0.3">
      <c r="A6785">
        <v>2021</v>
      </c>
      <c r="B6785">
        <v>10</v>
      </c>
      <c r="C6785">
        <v>10</v>
      </c>
      <c r="D6785">
        <v>16</v>
      </c>
      <c r="E6785">
        <v>27578.557000000001</v>
      </c>
      <c r="F6785">
        <v>728.71799999999996</v>
      </c>
      <c r="G6785">
        <v>81.61</v>
      </c>
      <c r="H6785">
        <v>84.102000000000004</v>
      </c>
      <c r="I6785">
        <v>184.17500000000001</v>
      </c>
      <c r="J6785">
        <v>1.968</v>
      </c>
      <c r="K6785">
        <v>-46.832999999999998</v>
      </c>
      <c r="L6785">
        <v>91.108999999999995</v>
      </c>
      <c r="M6785">
        <v>28621.795999999998</v>
      </c>
      <c r="N6785">
        <v>3821.6849999999999</v>
      </c>
      <c r="O6785">
        <v>7.2839999999999998</v>
      </c>
      <c r="P6785">
        <v>2.5459999999999998</v>
      </c>
      <c r="Q6785">
        <v>316.49299999999999</v>
      </c>
      <c r="R6785">
        <v>24790.280999999999</v>
      </c>
      <c r="S6785">
        <v>24473.788</v>
      </c>
    </row>
    <row r="6786" spans="1:19" x14ac:dyDescent="0.3">
      <c r="A6786">
        <v>2021</v>
      </c>
      <c r="B6786">
        <v>10</v>
      </c>
      <c r="C6786">
        <v>10</v>
      </c>
      <c r="D6786">
        <v>17</v>
      </c>
      <c r="E6786">
        <v>27171.875</v>
      </c>
      <c r="F6786">
        <v>703.25099999999998</v>
      </c>
      <c r="G6786">
        <v>82.891000000000005</v>
      </c>
      <c r="H6786">
        <v>83.13</v>
      </c>
      <c r="I6786">
        <v>193.864</v>
      </c>
      <c r="J6786">
        <v>1.8480000000000001</v>
      </c>
      <c r="K6786">
        <v>-64.632000000000005</v>
      </c>
      <c r="L6786">
        <v>90.787000000000006</v>
      </c>
      <c r="M6786">
        <v>28180.121999999999</v>
      </c>
      <c r="N6786">
        <v>1220.5809999999999</v>
      </c>
      <c r="O6786">
        <v>37.960999999999999</v>
      </c>
      <c r="P6786">
        <v>3.7149999999999999</v>
      </c>
      <c r="Q6786">
        <v>315.10700000000003</v>
      </c>
      <c r="R6786">
        <v>26917.865000000002</v>
      </c>
      <c r="S6786">
        <v>26602.758999999998</v>
      </c>
    </row>
    <row r="6787" spans="1:19" x14ac:dyDescent="0.3">
      <c r="A6787">
        <v>2021</v>
      </c>
      <c r="B6787">
        <v>10</v>
      </c>
      <c r="C6787">
        <v>10</v>
      </c>
      <c r="D6787">
        <v>18</v>
      </c>
      <c r="E6787">
        <v>27951.552</v>
      </c>
      <c r="F6787">
        <v>705.46</v>
      </c>
      <c r="G6787">
        <v>82.277000000000001</v>
      </c>
      <c r="H6787">
        <v>79.837999999999994</v>
      </c>
      <c r="I6787">
        <v>195.422</v>
      </c>
      <c r="J6787">
        <v>1.728</v>
      </c>
      <c r="K6787">
        <v>-64.382999999999996</v>
      </c>
      <c r="L6787">
        <v>91.453000000000003</v>
      </c>
      <c r="M6787">
        <v>28961.07</v>
      </c>
      <c r="N6787">
        <v>19.462</v>
      </c>
      <c r="O6787">
        <v>49.017000000000003</v>
      </c>
      <c r="P6787">
        <v>3.355</v>
      </c>
      <c r="Q6787">
        <v>303.75099999999998</v>
      </c>
      <c r="R6787">
        <v>28889.236000000001</v>
      </c>
      <c r="S6787">
        <v>28585.485000000001</v>
      </c>
    </row>
    <row r="6788" spans="1:19" x14ac:dyDescent="0.3">
      <c r="A6788">
        <v>2021</v>
      </c>
      <c r="B6788">
        <v>10</v>
      </c>
      <c r="C6788">
        <v>10</v>
      </c>
      <c r="D6788">
        <v>19</v>
      </c>
      <c r="E6788">
        <v>28532.294000000002</v>
      </c>
      <c r="F6788">
        <v>729.95799999999997</v>
      </c>
      <c r="G6788">
        <v>81.180000000000007</v>
      </c>
      <c r="H6788">
        <v>82.936000000000007</v>
      </c>
      <c r="I6788">
        <v>218.91</v>
      </c>
      <c r="J6788">
        <v>1.5960000000000001</v>
      </c>
      <c r="K6788">
        <v>-72.843000000000004</v>
      </c>
      <c r="L6788">
        <v>92.042000000000002</v>
      </c>
      <c r="M6788">
        <v>29584.893</v>
      </c>
      <c r="N6788">
        <v>0</v>
      </c>
      <c r="O6788">
        <v>45.411000000000001</v>
      </c>
      <c r="P6788">
        <v>6.7370000000000001</v>
      </c>
      <c r="Q6788">
        <v>281.26400000000001</v>
      </c>
      <c r="R6788">
        <v>29532.744999999999</v>
      </c>
      <c r="S6788">
        <v>29251.48</v>
      </c>
    </row>
    <row r="6789" spans="1:19" x14ac:dyDescent="0.3">
      <c r="A6789">
        <v>2021</v>
      </c>
      <c r="B6789">
        <v>10</v>
      </c>
      <c r="C6789">
        <v>10</v>
      </c>
      <c r="D6789">
        <v>20</v>
      </c>
      <c r="E6789">
        <v>27666.378000000001</v>
      </c>
      <c r="F6789">
        <v>780.47699999999998</v>
      </c>
      <c r="G6789">
        <v>78.933000000000007</v>
      </c>
      <c r="H6789">
        <v>81.783000000000001</v>
      </c>
      <c r="I6789">
        <v>307.38499999999999</v>
      </c>
      <c r="J6789">
        <v>1.492</v>
      </c>
      <c r="K6789">
        <v>-86.572999999999993</v>
      </c>
      <c r="L6789">
        <v>91.3</v>
      </c>
      <c r="M6789">
        <v>28842.241999999998</v>
      </c>
      <c r="N6789">
        <v>0</v>
      </c>
      <c r="O6789">
        <v>38.674999999999997</v>
      </c>
      <c r="P6789">
        <v>8.2629999999999999</v>
      </c>
      <c r="Q6789">
        <v>258.71699999999998</v>
      </c>
      <c r="R6789">
        <v>28795.304</v>
      </c>
      <c r="S6789">
        <v>28536.587</v>
      </c>
    </row>
    <row r="6790" spans="1:19" x14ac:dyDescent="0.3">
      <c r="A6790">
        <v>2021</v>
      </c>
      <c r="B6790">
        <v>10</v>
      </c>
      <c r="C6790">
        <v>10</v>
      </c>
      <c r="D6790">
        <v>21</v>
      </c>
      <c r="E6790">
        <v>26105.298999999999</v>
      </c>
      <c r="F6790">
        <v>854.44100000000003</v>
      </c>
      <c r="G6790">
        <v>75.070999999999998</v>
      </c>
      <c r="H6790">
        <v>80.322999999999993</v>
      </c>
      <c r="I6790">
        <v>365.67599999999999</v>
      </c>
      <c r="J6790">
        <v>1.909</v>
      </c>
      <c r="K6790">
        <v>-23.004999999999999</v>
      </c>
      <c r="L6790">
        <v>89.954999999999998</v>
      </c>
      <c r="M6790">
        <v>27474.598999999998</v>
      </c>
      <c r="N6790">
        <v>0</v>
      </c>
      <c r="O6790">
        <v>11.481</v>
      </c>
      <c r="P6790">
        <v>0.874</v>
      </c>
      <c r="Q6790">
        <v>238.82900000000001</v>
      </c>
      <c r="R6790">
        <v>27462.242999999999</v>
      </c>
      <c r="S6790">
        <v>27223.414000000001</v>
      </c>
    </row>
    <row r="6791" spans="1:19" x14ac:dyDescent="0.3">
      <c r="A6791">
        <v>2021</v>
      </c>
      <c r="B6791">
        <v>10</v>
      </c>
      <c r="C6791">
        <v>10</v>
      </c>
      <c r="D6791">
        <v>22</v>
      </c>
      <c r="E6791">
        <v>23809.884999999998</v>
      </c>
      <c r="F6791">
        <v>1003.96</v>
      </c>
      <c r="G6791">
        <v>70.760999999999996</v>
      </c>
      <c r="H6791">
        <v>77.381</v>
      </c>
      <c r="I6791">
        <v>401.81799999999998</v>
      </c>
      <c r="J6791">
        <v>1.74</v>
      </c>
      <c r="K6791">
        <v>10.542</v>
      </c>
      <c r="L6791">
        <v>88.51</v>
      </c>
      <c r="M6791">
        <v>25393.835999999999</v>
      </c>
      <c r="N6791">
        <v>0</v>
      </c>
      <c r="O6791">
        <v>1.196</v>
      </c>
      <c r="P6791">
        <v>-13.909000000000001</v>
      </c>
      <c r="Q6791">
        <v>216.91399999999999</v>
      </c>
      <c r="R6791">
        <v>25406.548999999999</v>
      </c>
      <c r="S6791">
        <v>25189.634999999998</v>
      </c>
    </row>
    <row r="6792" spans="1:19" x14ac:dyDescent="0.3">
      <c r="A6792">
        <v>2021</v>
      </c>
      <c r="B6792">
        <v>10</v>
      </c>
      <c r="C6792">
        <v>10</v>
      </c>
      <c r="D6792">
        <v>23</v>
      </c>
      <c r="E6792">
        <v>21684.968000000001</v>
      </c>
      <c r="F6792">
        <v>1165.2170000000001</v>
      </c>
      <c r="G6792">
        <v>64.81</v>
      </c>
      <c r="H6792">
        <v>74.566000000000003</v>
      </c>
      <c r="I6792">
        <v>494.06</v>
      </c>
      <c r="J6792">
        <v>3.0169999999999999</v>
      </c>
      <c r="K6792">
        <v>29.236000000000001</v>
      </c>
      <c r="L6792">
        <v>87.308999999999997</v>
      </c>
      <c r="M6792">
        <v>23538.373</v>
      </c>
      <c r="N6792">
        <v>0</v>
      </c>
      <c r="O6792">
        <v>0</v>
      </c>
      <c r="P6792">
        <v>-13.215999999999999</v>
      </c>
      <c r="Q6792">
        <v>189.43199999999999</v>
      </c>
      <c r="R6792">
        <v>23551.59</v>
      </c>
      <c r="S6792">
        <v>23362.156999999999</v>
      </c>
    </row>
    <row r="6793" spans="1:19" x14ac:dyDescent="0.3">
      <c r="A6793">
        <v>2021</v>
      </c>
      <c r="B6793">
        <v>10</v>
      </c>
      <c r="C6793">
        <v>10</v>
      </c>
      <c r="D6793">
        <v>24</v>
      </c>
      <c r="E6793">
        <v>20152.598999999998</v>
      </c>
      <c r="F6793">
        <v>1409.9459999999999</v>
      </c>
      <c r="G6793">
        <v>61.054000000000002</v>
      </c>
      <c r="H6793">
        <v>71.882000000000005</v>
      </c>
      <c r="I6793">
        <v>846.64099999999996</v>
      </c>
      <c r="J6793">
        <v>5.0780000000000003</v>
      </c>
      <c r="K6793">
        <v>36.365000000000002</v>
      </c>
      <c r="L6793">
        <v>86.471000000000004</v>
      </c>
      <c r="M6793">
        <v>22608.982</v>
      </c>
      <c r="N6793">
        <v>0</v>
      </c>
      <c r="O6793">
        <v>0</v>
      </c>
      <c r="P6793">
        <v>-22.59</v>
      </c>
      <c r="Q6793">
        <v>164.90799999999999</v>
      </c>
      <c r="R6793">
        <v>22631.572</v>
      </c>
      <c r="S6793">
        <v>22466.664000000001</v>
      </c>
    </row>
    <row r="6794" spans="1:19" x14ac:dyDescent="0.3">
      <c r="A6794">
        <v>2021</v>
      </c>
      <c r="B6794">
        <v>10</v>
      </c>
      <c r="C6794">
        <v>11</v>
      </c>
      <c r="D6794">
        <v>1</v>
      </c>
      <c r="E6794">
        <v>21031.786</v>
      </c>
      <c r="F6794">
        <v>1453.769</v>
      </c>
      <c r="G6794">
        <v>57.103999999999999</v>
      </c>
      <c r="H6794">
        <v>69.736999999999995</v>
      </c>
      <c r="I6794">
        <v>601.077</v>
      </c>
      <c r="J6794">
        <v>4.9450000000000003</v>
      </c>
      <c r="K6794">
        <v>41.38</v>
      </c>
      <c r="L6794">
        <v>86.912000000000006</v>
      </c>
      <c r="M6794">
        <v>23289.603999999999</v>
      </c>
      <c r="N6794">
        <v>0</v>
      </c>
      <c r="O6794">
        <v>0</v>
      </c>
      <c r="P6794">
        <v>-16.977</v>
      </c>
      <c r="Q6794">
        <v>146.51</v>
      </c>
      <c r="R6794">
        <v>23306.580999999998</v>
      </c>
      <c r="S6794">
        <v>23160.071</v>
      </c>
    </row>
    <row r="6795" spans="1:19" x14ac:dyDescent="0.3">
      <c r="A6795">
        <v>2021</v>
      </c>
      <c r="B6795">
        <v>10</v>
      </c>
      <c r="C6795">
        <v>11</v>
      </c>
      <c r="D6795">
        <v>2</v>
      </c>
      <c r="E6795">
        <v>20370.392</v>
      </c>
      <c r="F6795">
        <v>1517.86</v>
      </c>
      <c r="G6795">
        <v>55.286999999999999</v>
      </c>
      <c r="H6795">
        <v>68.38</v>
      </c>
      <c r="I6795">
        <v>360.00200000000001</v>
      </c>
      <c r="J6795">
        <v>4.8719999999999999</v>
      </c>
      <c r="K6795">
        <v>36.732999999999997</v>
      </c>
      <c r="L6795">
        <v>86.537000000000006</v>
      </c>
      <c r="M6795">
        <v>22444.775000000001</v>
      </c>
      <c r="N6795">
        <v>0</v>
      </c>
      <c r="O6795">
        <v>0</v>
      </c>
      <c r="P6795">
        <v>-12.121</v>
      </c>
      <c r="Q6795">
        <v>137.239</v>
      </c>
      <c r="R6795">
        <v>22456.895</v>
      </c>
      <c r="S6795">
        <v>22319.655999999999</v>
      </c>
    </row>
    <row r="6796" spans="1:19" x14ac:dyDescent="0.3">
      <c r="A6796">
        <v>2021</v>
      </c>
      <c r="B6796">
        <v>10</v>
      </c>
      <c r="C6796">
        <v>11</v>
      </c>
      <c r="D6796">
        <v>3</v>
      </c>
      <c r="E6796">
        <v>20120.975999999999</v>
      </c>
      <c r="F6796">
        <v>1527.2159999999999</v>
      </c>
      <c r="G6796">
        <v>55.085000000000001</v>
      </c>
      <c r="H6796">
        <v>67.028999999999996</v>
      </c>
      <c r="I6796">
        <v>204.78</v>
      </c>
      <c r="J6796">
        <v>4.7190000000000003</v>
      </c>
      <c r="K6796">
        <v>32.942999999999998</v>
      </c>
      <c r="L6796">
        <v>86.411000000000001</v>
      </c>
      <c r="M6796">
        <v>22044.075000000001</v>
      </c>
      <c r="N6796">
        <v>0</v>
      </c>
      <c r="O6796">
        <v>0</v>
      </c>
      <c r="P6796">
        <v>-7.6520000000000001</v>
      </c>
      <c r="Q6796">
        <v>133.863</v>
      </c>
      <c r="R6796">
        <v>22051.725999999999</v>
      </c>
      <c r="S6796">
        <v>21917.863000000001</v>
      </c>
    </row>
    <row r="6797" spans="1:19" x14ac:dyDescent="0.3">
      <c r="A6797">
        <v>2021</v>
      </c>
      <c r="B6797">
        <v>10</v>
      </c>
      <c r="C6797">
        <v>11</v>
      </c>
      <c r="D6797">
        <v>4</v>
      </c>
      <c r="E6797">
        <v>20503.734</v>
      </c>
      <c r="F6797">
        <v>1457.4</v>
      </c>
      <c r="G6797">
        <v>55.427999999999997</v>
      </c>
      <c r="H6797">
        <v>66.847999999999999</v>
      </c>
      <c r="I6797">
        <v>102.96599999999999</v>
      </c>
      <c r="J6797">
        <v>3.6520000000000001</v>
      </c>
      <c r="K6797">
        <v>31.795999999999999</v>
      </c>
      <c r="L6797">
        <v>86.656999999999996</v>
      </c>
      <c r="M6797">
        <v>22253.053</v>
      </c>
      <c r="N6797">
        <v>0</v>
      </c>
      <c r="O6797">
        <v>0</v>
      </c>
      <c r="P6797">
        <v>-5.2919999999999998</v>
      </c>
      <c r="Q6797">
        <v>136.404</v>
      </c>
      <c r="R6797">
        <v>22258.345000000001</v>
      </c>
      <c r="S6797">
        <v>22121.941999999999</v>
      </c>
    </row>
    <row r="6798" spans="1:19" x14ac:dyDescent="0.3">
      <c r="A6798">
        <v>2021</v>
      </c>
      <c r="B6798">
        <v>10</v>
      </c>
      <c r="C6798">
        <v>11</v>
      </c>
      <c r="D6798">
        <v>5</v>
      </c>
      <c r="E6798">
        <v>21840.941999999999</v>
      </c>
      <c r="F6798">
        <v>1293.4559999999999</v>
      </c>
      <c r="G6798">
        <v>57.631</v>
      </c>
      <c r="H6798">
        <v>66.856999999999999</v>
      </c>
      <c r="I6798">
        <v>72.323999999999998</v>
      </c>
      <c r="J6798">
        <v>2.3220000000000001</v>
      </c>
      <c r="K6798">
        <v>13.227</v>
      </c>
      <c r="L6798">
        <v>87.430999999999997</v>
      </c>
      <c r="M6798">
        <v>23376.559000000001</v>
      </c>
      <c r="N6798">
        <v>0</v>
      </c>
      <c r="O6798">
        <v>0</v>
      </c>
      <c r="P6798">
        <v>-6.6310000000000002</v>
      </c>
      <c r="Q6798">
        <v>148.65899999999999</v>
      </c>
      <c r="R6798">
        <v>23383.19</v>
      </c>
      <c r="S6798">
        <v>23234.530999999999</v>
      </c>
    </row>
    <row r="6799" spans="1:19" x14ac:dyDescent="0.3">
      <c r="A6799">
        <v>2021</v>
      </c>
      <c r="B6799">
        <v>10</v>
      </c>
      <c r="C6799">
        <v>11</v>
      </c>
      <c r="D6799">
        <v>6</v>
      </c>
      <c r="E6799">
        <v>24359.207999999999</v>
      </c>
      <c r="F6799">
        <v>1051.7449999999999</v>
      </c>
      <c r="G6799">
        <v>60.808</v>
      </c>
      <c r="H6799">
        <v>66.353999999999999</v>
      </c>
      <c r="I6799">
        <v>127.339</v>
      </c>
      <c r="J6799">
        <v>2.7919999999999998</v>
      </c>
      <c r="K6799">
        <v>5.758</v>
      </c>
      <c r="L6799">
        <v>88.941999999999993</v>
      </c>
      <c r="M6799">
        <v>25702.136999999999</v>
      </c>
      <c r="N6799">
        <v>1.508</v>
      </c>
      <c r="O6799">
        <v>0</v>
      </c>
      <c r="P6799">
        <v>-1.659</v>
      </c>
      <c r="Q6799">
        <v>174.22399999999999</v>
      </c>
      <c r="R6799">
        <v>25702.288</v>
      </c>
      <c r="S6799">
        <v>25528.063999999998</v>
      </c>
    </row>
    <row r="6800" spans="1:19" x14ac:dyDescent="0.3">
      <c r="A6800">
        <v>2021</v>
      </c>
      <c r="B6800">
        <v>10</v>
      </c>
      <c r="C6800">
        <v>11</v>
      </c>
      <c r="D6800">
        <v>7</v>
      </c>
      <c r="E6800">
        <v>25921.598999999998</v>
      </c>
      <c r="F6800">
        <v>950</v>
      </c>
      <c r="G6800">
        <v>64.537999999999997</v>
      </c>
      <c r="H6800">
        <v>66.126000000000005</v>
      </c>
      <c r="I6800">
        <v>264.35899999999998</v>
      </c>
      <c r="J6800">
        <v>3.6440000000000001</v>
      </c>
      <c r="K6800">
        <v>16.164999999999999</v>
      </c>
      <c r="L6800">
        <v>89.992999999999995</v>
      </c>
      <c r="M6800">
        <v>27311.886999999999</v>
      </c>
      <c r="N6800">
        <v>341.15</v>
      </c>
      <c r="O6800">
        <v>0</v>
      </c>
      <c r="P6800">
        <v>-0.99299999999999999</v>
      </c>
      <c r="Q6800">
        <v>205.94399999999999</v>
      </c>
      <c r="R6800">
        <v>26971.731</v>
      </c>
      <c r="S6800">
        <v>26765.787</v>
      </c>
    </row>
    <row r="6801" spans="1:19" x14ac:dyDescent="0.3">
      <c r="A6801">
        <v>2021</v>
      </c>
      <c r="B6801">
        <v>10</v>
      </c>
      <c r="C6801">
        <v>11</v>
      </c>
      <c r="D6801">
        <v>8</v>
      </c>
      <c r="E6801">
        <v>27505.131000000001</v>
      </c>
      <c r="F6801">
        <v>899.52800000000002</v>
      </c>
      <c r="G6801">
        <v>66.442999999999998</v>
      </c>
      <c r="H6801">
        <v>69.926000000000002</v>
      </c>
      <c r="I6801">
        <v>488.18</v>
      </c>
      <c r="J6801">
        <v>4.9000000000000004</v>
      </c>
      <c r="K6801">
        <v>11.45</v>
      </c>
      <c r="L6801">
        <v>91.295000000000002</v>
      </c>
      <c r="M6801">
        <v>29070.409</v>
      </c>
      <c r="N6801">
        <v>2513.0450000000001</v>
      </c>
      <c r="O6801">
        <v>-20.905000000000001</v>
      </c>
      <c r="P6801">
        <v>-0.46100000000000002</v>
      </c>
      <c r="Q6801">
        <v>244.72200000000001</v>
      </c>
      <c r="R6801">
        <v>26578.728999999999</v>
      </c>
      <c r="S6801">
        <v>26334.007000000001</v>
      </c>
    </row>
    <row r="6802" spans="1:19" x14ac:dyDescent="0.3">
      <c r="A6802">
        <v>2021</v>
      </c>
      <c r="B6802">
        <v>10</v>
      </c>
      <c r="C6802">
        <v>11</v>
      </c>
      <c r="D6802">
        <v>9</v>
      </c>
      <c r="E6802">
        <v>29337.508000000002</v>
      </c>
      <c r="F6802">
        <v>894.69899999999996</v>
      </c>
      <c r="G6802">
        <v>66.337999999999994</v>
      </c>
      <c r="H6802">
        <v>72.912000000000006</v>
      </c>
      <c r="I6802">
        <v>601.69799999999998</v>
      </c>
      <c r="J6802">
        <v>5.4370000000000003</v>
      </c>
      <c r="K6802">
        <v>12.502000000000001</v>
      </c>
      <c r="L6802">
        <v>92.504999999999995</v>
      </c>
      <c r="M6802">
        <v>31017.260999999999</v>
      </c>
      <c r="N6802">
        <v>4813.3490000000002</v>
      </c>
      <c r="O6802">
        <v>-44.603000000000002</v>
      </c>
      <c r="P6802">
        <v>0.47399999999999998</v>
      </c>
      <c r="Q6802">
        <v>276.68200000000002</v>
      </c>
      <c r="R6802">
        <v>26248.041000000001</v>
      </c>
      <c r="S6802">
        <v>25971.359</v>
      </c>
    </row>
    <row r="6803" spans="1:19" x14ac:dyDescent="0.3">
      <c r="A6803">
        <v>2021</v>
      </c>
      <c r="B6803">
        <v>10</v>
      </c>
      <c r="C6803">
        <v>11</v>
      </c>
      <c r="D6803">
        <v>10</v>
      </c>
      <c r="E6803">
        <v>31120.093000000001</v>
      </c>
      <c r="F6803">
        <v>872.12</v>
      </c>
      <c r="G6803">
        <v>66.715000000000003</v>
      </c>
      <c r="H6803">
        <v>73.572000000000003</v>
      </c>
      <c r="I6803">
        <v>568.28399999999999</v>
      </c>
      <c r="J6803">
        <v>5.7370000000000001</v>
      </c>
      <c r="K6803">
        <v>22.766999999999999</v>
      </c>
      <c r="L6803">
        <v>93.204999999999998</v>
      </c>
      <c r="M6803">
        <v>32755.777999999998</v>
      </c>
      <c r="N6803">
        <v>6573.067</v>
      </c>
      <c r="O6803">
        <v>-55.569000000000003</v>
      </c>
      <c r="P6803">
        <v>1.3009999999999999</v>
      </c>
      <c r="Q6803">
        <v>302.47399999999999</v>
      </c>
      <c r="R6803">
        <v>26236.98</v>
      </c>
      <c r="S6803">
        <v>25934.506000000001</v>
      </c>
    </row>
    <row r="6804" spans="1:19" x14ac:dyDescent="0.3">
      <c r="A6804">
        <v>2021</v>
      </c>
      <c r="B6804">
        <v>10</v>
      </c>
      <c r="C6804">
        <v>11</v>
      </c>
      <c r="D6804">
        <v>11</v>
      </c>
      <c r="E6804">
        <v>32705.65</v>
      </c>
      <c r="F6804">
        <v>836.51700000000005</v>
      </c>
      <c r="G6804">
        <v>67.742000000000004</v>
      </c>
      <c r="H6804">
        <v>75.094999999999999</v>
      </c>
      <c r="I6804">
        <v>483.69600000000003</v>
      </c>
      <c r="J6804">
        <v>5.8719999999999999</v>
      </c>
      <c r="K6804">
        <v>24.756</v>
      </c>
      <c r="L6804">
        <v>93.597999999999999</v>
      </c>
      <c r="M6804">
        <v>34225.182999999997</v>
      </c>
      <c r="N6804">
        <v>7705.3959999999997</v>
      </c>
      <c r="O6804">
        <v>-61.369</v>
      </c>
      <c r="P6804">
        <v>2.7690000000000001</v>
      </c>
      <c r="Q6804">
        <v>325.99599999999998</v>
      </c>
      <c r="R6804">
        <v>26578.386999999999</v>
      </c>
      <c r="S6804">
        <v>26252.392</v>
      </c>
    </row>
    <row r="6805" spans="1:19" x14ac:dyDescent="0.3">
      <c r="A6805">
        <v>2021</v>
      </c>
      <c r="B6805">
        <v>10</v>
      </c>
      <c r="C6805">
        <v>11</v>
      </c>
      <c r="D6805">
        <v>12</v>
      </c>
      <c r="E6805">
        <v>34196.650999999998</v>
      </c>
      <c r="F6805">
        <v>802.41300000000001</v>
      </c>
      <c r="G6805">
        <v>70.366</v>
      </c>
      <c r="H6805">
        <v>78.263999999999996</v>
      </c>
      <c r="I6805">
        <v>447.51600000000002</v>
      </c>
      <c r="J6805">
        <v>5.8419999999999996</v>
      </c>
      <c r="K6805">
        <v>13.281000000000001</v>
      </c>
      <c r="L6805">
        <v>93.885000000000005</v>
      </c>
      <c r="M6805">
        <v>35637.851999999999</v>
      </c>
      <c r="N6805">
        <v>8241.9449999999997</v>
      </c>
      <c r="O6805">
        <v>-26.491</v>
      </c>
      <c r="P6805">
        <v>6.0510000000000002</v>
      </c>
      <c r="Q6805">
        <v>344.459</v>
      </c>
      <c r="R6805">
        <v>27416.347000000002</v>
      </c>
      <c r="S6805">
        <v>27071.887999999999</v>
      </c>
    </row>
    <row r="6806" spans="1:19" x14ac:dyDescent="0.3">
      <c r="A6806">
        <v>2021</v>
      </c>
      <c r="B6806">
        <v>10</v>
      </c>
      <c r="C6806">
        <v>11</v>
      </c>
      <c r="D6806">
        <v>13</v>
      </c>
      <c r="E6806">
        <v>35839.364000000001</v>
      </c>
      <c r="F6806">
        <v>717.88699999999994</v>
      </c>
      <c r="G6806">
        <v>72.552000000000007</v>
      </c>
      <c r="H6806">
        <v>82.301000000000002</v>
      </c>
      <c r="I6806">
        <v>423.50099999999998</v>
      </c>
      <c r="J6806">
        <v>5.7359999999999998</v>
      </c>
      <c r="K6806">
        <v>11.946</v>
      </c>
      <c r="L6806">
        <v>94.155000000000001</v>
      </c>
      <c r="M6806">
        <v>37174.889000000003</v>
      </c>
      <c r="N6806">
        <v>7961.1679999999997</v>
      </c>
      <c r="O6806">
        <v>-10.504</v>
      </c>
      <c r="P6806">
        <v>6.5259999999999998</v>
      </c>
      <c r="Q6806">
        <v>358.536</v>
      </c>
      <c r="R6806">
        <v>29217.7</v>
      </c>
      <c r="S6806">
        <v>28859.164000000001</v>
      </c>
    </row>
    <row r="6807" spans="1:19" x14ac:dyDescent="0.3">
      <c r="A6807">
        <v>2021</v>
      </c>
      <c r="B6807">
        <v>10</v>
      </c>
      <c r="C6807">
        <v>11</v>
      </c>
      <c r="D6807">
        <v>14</v>
      </c>
      <c r="E6807">
        <v>37062.093000000001</v>
      </c>
      <c r="F6807">
        <v>664.03499999999997</v>
      </c>
      <c r="G6807">
        <v>75.087999999999994</v>
      </c>
      <c r="H6807">
        <v>86.313999999999993</v>
      </c>
      <c r="I6807">
        <v>363.077</v>
      </c>
      <c r="J6807">
        <v>5.2649999999999997</v>
      </c>
      <c r="K6807">
        <v>-6.9429999999999996</v>
      </c>
      <c r="L6807">
        <v>94.307000000000002</v>
      </c>
      <c r="M6807">
        <v>38268.146999999997</v>
      </c>
      <c r="N6807">
        <v>7327.723</v>
      </c>
      <c r="O6807">
        <v>-5.8879999999999999</v>
      </c>
      <c r="P6807">
        <v>3.6240000000000001</v>
      </c>
      <c r="Q6807">
        <v>370.21899999999999</v>
      </c>
      <c r="R6807">
        <v>30942.688999999998</v>
      </c>
      <c r="S6807">
        <v>30572.47</v>
      </c>
    </row>
    <row r="6808" spans="1:19" x14ac:dyDescent="0.3">
      <c r="A6808">
        <v>2021</v>
      </c>
      <c r="B6808">
        <v>10</v>
      </c>
      <c r="C6808">
        <v>11</v>
      </c>
      <c r="D6808">
        <v>15</v>
      </c>
      <c r="E6808">
        <v>37569.94</v>
      </c>
      <c r="F6808">
        <v>642.74199999999996</v>
      </c>
      <c r="G6808">
        <v>77.546000000000006</v>
      </c>
      <c r="H6808">
        <v>89.644999999999996</v>
      </c>
      <c r="I6808">
        <v>331.84</v>
      </c>
      <c r="J6808">
        <v>5.4119999999999999</v>
      </c>
      <c r="K6808">
        <v>-14.565</v>
      </c>
      <c r="L6808">
        <v>94.367999999999995</v>
      </c>
      <c r="M6808">
        <v>38719.383000000002</v>
      </c>
      <c r="N6808">
        <v>5932.4560000000001</v>
      </c>
      <c r="O6808">
        <v>-0.25900000000000001</v>
      </c>
      <c r="P6808">
        <v>3.7010000000000001</v>
      </c>
      <c r="Q6808">
        <v>374.92099999999999</v>
      </c>
      <c r="R6808">
        <v>32783.483999999997</v>
      </c>
      <c r="S6808">
        <v>32408.563999999998</v>
      </c>
    </row>
    <row r="6809" spans="1:19" x14ac:dyDescent="0.3">
      <c r="A6809">
        <v>2021</v>
      </c>
      <c r="B6809">
        <v>10</v>
      </c>
      <c r="C6809">
        <v>11</v>
      </c>
      <c r="D6809">
        <v>16</v>
      </c>
      <c r="E6809">
        <v>37432.205000000002</v>
      </c>
      <c r="F6809">
        <v>596.78599999999994</v>
      </c>
      <c r="G6809">
        <v>80.346000000000004</v>
      </c>
      <c r="H6809">
        <v>92.197000000000003</v>
      </c>
      <c r="I6809">
        <v>219.673</v>
      </c>
      <c r="J6809">
        <v>4.093</v>
      </c>
      <c r="K6809">
        <v>-74.244</v>
      </c>
      <c r="L6809">
        <v>94.358000000000004</v>
      </c>
      <c r="M6809">
        <v>38365.069000000003</v>
      </c>
      <c r="N6809">
        <v>3821.6849999999999</v>
      </c>
      <c r="O6809">
        <v>7.2839999999999998</v>
      </c>
      <c r="P6809">
        <v>2.5459999999999998</v>
      </c>
      <c r="Q6809">
        <v>368.24799999999999</v>
      </c>
      <c r="R6809">
        <v>34533.555</v>
      </c>
      <c r="S6809">
        <v>34165.307000000001</v>
      </c>
    </row>
    <row r="6810" spans="1:19" x14ac:dyDescent="0.3">
      <c r="A6810">
        <v>2021</v>
      </c>
      <c r="B6810">
        <v>10</v>
      </c>
      <c r="C6810">
        <v>11</v>
      </c>
      <c r="D6810">
        <v>17</v>
      </c>
      <c r="E6810">
        <v>35994.828000000001</v>
      </c>
      <c r="F6810">
        <v>593.42100000000005</v>
      </c>
      <c r="G6810">
        <v>81.828999999999994</v>
      </c>
      <c r="H6810">
        <v>90.010999999999996</v>
      </c>
      <c r="I6810">
        <v>240.983</v>
      </c>
      <c r="J6810">
        <v>4.5590000000000002</v>
      </c>
      <c r="K6810">
        <v>-103.155</v>
      </c>
      <c r="L6810">
        <v>94.16</v>
      </c>
      <c r="M6810">
        <v>36914.807000000001</v>
      </c>
      <c r="N6810">
        <v>1220.5809999999999</v>
      </c>
      <c r="O6810">
        <v>37.960999999999999</v>
      </c>
      <c r="P6810">
        <v>3.7149999999999999</v>
      </c>
      <c r="Q6810">
        <v>351.21</v>
      </c>
      <c r="R6810">
        <v>35652.550000000003</v>
      </c>
      <c r="S6810">
        <v>35301.339999999997</v>
      </c>
    </row>
    <row r="6811" spans="1:19" x14ac:dyDescent="0.3">
      <c r="A6811">
        <v>2021</v>
      </c>
      <c r="B6811">
        <v>10</v>
      </c>
      <c r="C6811">
        <v>11</v>
      </c>
      <c r="D6811">
        <v>18</v>
      </c>
      <c r="E6811">
        <v>35023.536999999997</v>
      </c>
      <c r="F6811">
        <v>615.94200000000001</v>
      </c>
      <c r="G6811">
        <v>81.346999999999994</v>
      </c>
      <c r="H6811">
        <v>83.668999999999997</v>
      </c>
      <c r="I6811">
        <v>308.27600000000001</v>
      </c>
      <c r="J6811">
        <v>4.4020000000000001</v>
      </c>
      <c r="K6811">
        <v>-99.834000000000003</v>
      </c>
      <c r="L6811">
        <v>94.043999999999997</v>
      </c>
      <c r="M6811">
        <v>36030.036</v>
      </c>
      <c r="N6811">
        <v>19.462</v>
      </c>
      <c r="O6811">
        <v>49.017000000000003</v>
      </c>
      <c r="P6811">
        <v>3.355</v>
      </c>
      <c r="Q6811">
        <v>325.28800000000001</v>
      </c>
      <c r="R6811">
        <v>35958.201999999997</v>
      </c>
      <c r="S6811">
        <v>35632.913</v>
      </c>
    </row>
    <row r="6812" spans="1:19" x14ac:dyDescent="0.3">
      <c r="A6812">
        <v>2021</v>
      </c>
      <c r="B6812">
        <v>10</v>
      </c>
      <c r="C6812">
        <v>11</v>
      </c>
      <c r="D6812">
        <v>19</v>
      </c>
      <c r="E6812">
        <v>35020.713000000003</v>
      </c>
      <c r="F6812">
        <v>649.077</v>
      </c>
      <c r="G6812">
        <v>79.757999999999996</v>
      </c>
      <c r="H6812">
        <v>86.43</v>
      </c>
      <c r="I6812">
        <v>341.48399999999998</v>
      </c>
      <c r="J6812">
        <v>4.141</v>
      </c>
      <c r="K6812">
        <v>-102.711</v>
      </c>
      <c r="L6812">
        <v>94.073999999999998</v>
      </c>
      <c r="M6812">
        <v>36093.207999999999</v>
      </c>
      <c r="N6812">
        <v>0</v>
      </c>
      <c r="O6812">
        <v>45.411000000000001</v>
      </c>
      <c r="P6812">
        <v>6.7370000000000001</v>
      </c>
      <c r="Q6812">
        <v>291.23200000000003</v>
      </c>
      <c r="R6812">
        <v>36041.059000000001</v>
      </c>
      <c r="S6812">
        <v>35749.826999999997</v>
      </c>
    </row>
    <row r="6813" spans="1:19" x14ac:dyDescent="0.3">
      <c r="A6813">
        <v>2021</v>
      </c>
      <c r="B6813">
        <v>10</v>
      </c>
      <c r="C6813">
        <v>11</v>
      </c>
      <c r="D6813">
        <v>20</v>
      </c>
      <c r="E6813">
        <v>33164.894999999997</v>
      </c>
      <c r="F6813">
        <v>705.31700000000001</v>
      </c>
      <c r="G6813">
        <v>77.616</v>
      </c>
      <c r="H6813">
        <v>84.406999999999996</v>
      </c>
      <c r="I6813">
        <v>383.73399999999998</v>
      </c>
      <c r="J6813">
        <v>3.9020000000000001</v>
      </c>
      <c r="K6813">
        <v>-112.651</v>
      </c>
      <c r="L6813">
        <v>93.716999999999999</v>
      </c>
      <c r="M6813">
        <v>34323.321000000004</v>
      </c>
      <c r="N6813">
        <v>0</v>
      </c>
      <c r="O6813">
        <v>38.674999999999997</v>
      </c>
      <c r="P6813">
        <v>8.2629999999999999</v>
      </c>
      <c r="Q6813">
        <v>265.33</v>
      </c>
      <c r="R6813">
        <v>34276.383000000002</v>
      </c>
      <c r="S6813">
        <v>34011.053</v>
      </c>
    </row>
    <row r="6814" spans="1:19" x14ac:dyDescent="0.3">
      <c r="A6814">
        <v>2021</v>
      </c>
      <c r="B6814">
        <v>10</v>
      </c>
      <c r="C6814">
        <v>11</v>
      </c>
      <c r="D6814">
        <v>21</v>
      </c>
      <c r="E6814">
        <v>30813.907999999999</v>
      </c>
      <c r="F6814">
        <v>785.29600000000005</v>
      </c>
      <c r="G6814">
        <v>73.745999999999995</v>
      </c>
      <c r="H6814">
        <v>82.224999999999994</v>
      </c>
      <c r="I6814">
        <v>510.96699999999998</v>
      </c>
      <c r="J6814">
        <v>5.0780000000000003</v>
      </c>
      <c r="K6814">
        <v>-30.007000000000001</v>
      </c>
      <c r="L6814">
        <v>92.971999999999994</v>
      </c>
      <c r="M6814">
        <v>32260.44</v>
      </c>
      <c r="N6814">
        <v>0</v>
      </c>
      <c r="O6814">
        <v>11.481</v>
      </c>
      <c r="P6814">
        <v>0.874</v>
      </c>
      <c r="Q6814">
        <v>243.988</v>
      </c>
      <c r="R6814">
        <v>32248.083999999999</v>
      </c>
      <c r="S6814">
        <v>32004.097000000002</v>
      </c>
    </row>
    <row r="6815" spans="1:19" x14ac:dyDescent="0.3">
      <c r="A6815">
        <v>2021</v>
      </c>
      <c r="B6815">
        <v>10</v>
      </c>
      <c r="C6815">
        <v>11</v>
      </c>
      <c r="D6815">
        <v>22</v>
      </c>
      <c r="E6815">
        <v>27723.45</v>
      </c>
      <c r="F6815">
        <v>948.45</v>
      </c>
      <c r="G6815">
        <v>68.409000000000006</v>
      </c>
      <c r="H6815">
        <v>79.168000000000006</v>
      </c>
      <c r="I6815">
        <v>570.12699999999995</v>
      </c>
      <c r="J6815">
        <v>4.7530000000000001</v>
      </c>
      <c r="K6815">
        <v>12.885</v>
      </c>
      <c r="L6815">
        <v>91.147999999999996</v>
      </c>
      <c r="M6815">
        <v>29429.981</v>
      </c>
      <c r="N6815">
        <v>0</v>
      </c>
      <c r="O6815">
        <v>1.196</v>
      </c>
      <c r="P6815">
        <v>-13.909000000000001</v>
      </c>
      <c r="Q6815">
        <v>219.869</v>
      </c>
      <c r="R6815">
        <v>29442.695</v>
      </c>
      <c r="S6815">
        <v>29222.826000000001</v>
      </c>
    </row>
    <row r="6816" spans="1:19" x14ac:dyDescent="0.3">
      <c r="A6816">
        <v>2021</v>
      </c>
      <c r="B6816">
        <v>10</v>
      </c>
      <c r="C6816">
        <v>11</v>
      </c>
      <c r="D6816">
        <v>23</v>
      </c>
      <c r="E6816">
        <v>24723.492999999999</v>
      </c>
      <c r="F6816">
        <v>1118.375</v>
      </c>
      <c r="G6816">
        <v>62.704000000000001</v>
      </c>
      <c r="H6816">
        <v>75.763000000000005</v>
      </c>
      <c r="I6816">
        <v>950.98299999999995</v>
      </c>
      <c r="J6816">
        <v>5.1719999999999997</v>
      </c>
      <c r="K6816">
        <v>36.064999999999998</v>
      </c>
      <c r="L6816">
        <v>89.094999999999999</v>
      </c>
      <c r="M6816">
        <v>26998.947</v>
      </c>
      <c r="N6816">
        <v>0</v>
      </c>
      <c r="O6816">
        <v>0</v>
      </c>
      <c r="P6816">
        <v>-13.215999999999999</v>
      </c>
      <c r="Q6816">
        <v>188.68899999999999</v>
      </c>
      <c r="R6816">
        <v>27012.163</v>
      </c>
      <c r="S6816">
        <v>26823.473999999998</v>
      </c>
    </row>
    <row r="6817" spans="1:19" x14ac:dyDescent="0.3">
      <c r="A6817">
        <v>2021</v>
      </c>
      <c r="B6817">
        <v>10</v>
      </c>
      <c r="C6817">
        <v>11</v>
      </c>
      <c r="D6817">
        <v>24</v>
      </c>
      <c r="E6817">
        <v>22712.728999999999</v>
      </c>
      <c r="F6817">
        <v>1343.377</v>
      </c>
      <c r="G6817">
        <v>59.622999999999998</v>
      </c>
      <c r="H6817">
        <v>72.817999999999998</v>
      </c>
      <c r="I6817">
        <v>846.64099999999996</v>
      </c>
      <c r="J6817">
        <v>5.0780000000000003</v>
      </c>
      <c r="K6817">
        <v>44.633000000000003</v>
      </c>
      <c r="L6817">
        <v>87.893000000000001</v>
      </c>
      <c r="M6817">
        <v>25113.168000000001</v>
      </c>
      <c r="N6817">
        <v>0</v>
      </c>
      <c r="O6817">
        <v>0</v>
      </c>
      <c r="P6817">
        <v>-22.59</v>
      </c>
      <c r="Q6817">
        <v>162.32</v>
      </c>
      <c r="R6817">
        <v>25135.758000000002</v>
      </c>
      <c r="S6817">
        <v>24973.438999999998</v>
      </c>
    </row>
    <row r="6818" spans="1:19" x14ac:dyDescent="0.3">
      <c r="A6818">
        <v>2021</v>
      </c>
      <c r="B6818">
        <v>10</v>
      </c>
      <c r="C6818">
        <v>12</v>
      </c>
      <c r="D6818">
        <v>1</v>
      </c>
      <c r="E6818">
        <v>20858.555</v>
      </c>
      <c r="F6818">
        <v>1453.769</v>
      </c>
      <c r="G6818">
        <v>59.122999999999998</v>
      </c>
      <c r="H6818">
        <v>69.694000000000003</v>
      </c>
      <c r="I6818">
        <v>601.077</v>
      </c>
      <c r="J6818">
        <v>4.9450000000000003</v>
      </c>
      <c r="K6818">
        <v>37.429000000000002</v>
      </c>
      <c r="L6818">
        <v>86.802000000000007</v>
      </c>
      <c r="M6818">
        <v>23112.27</v>
      </c>
      <c r="N6818">
        <v>0</v>
      </c>
      <c r="O6818">
        <v>0</v>
      </c>
      <c r="P6818">
        <v>-16.977</v>
      </c>
      <c r="Q6818">
        <v>148.97300000000001</v>
      </c>
      <c r="R6818">
        <v>23129.245999999999</v>
      </c>
      <c r="S6818">
        <v>22980.273000000001</v>
      </c>
    </row>
    <row r="6819" spans="1:19" x14ac:dyDescent="0.3">
      <c r="A6819">
        <v>2021</v>
      </c>
      <c r="B6819">
        <v>10</v>
      </c>
      <c r="C6819">
        <v>12</v>
      </c>
      <c r="D6819">
        <v>2</v>
      </c>
      <c r="E6819">
        <v>20181.561000000002</v>
      </c>
      <c r="F6819">
        <v>1517.86</v>
      </c>
      <c r="G6819">
        <v>57.472999999999999</v>
      </c>
      <c r="H6819">
        <v>68.308000000000007</v>
      </c>
      <c r="I6819">
        <v>360.00200000000001</v>
      </c>
      <c r="J6819">
        <v>4.8719999999999999</v>
      </c>
      <c r="K6819">
        <v>32.552</v>
      </c>
      <c r="L6819">
        <v>86.445999999999998</v>
      </c>
      <c r="M6819">
        <v>22251.599999999999</v>
      </c>
      <c r="N6819">
        <v>0</v>
      </c>
      <c r="O6819">
        <v>0</v>
      </c>
      <c r="P6819">
        <v>-12.121</v>
      </c>
      <c r="Q6819">
        <v>140.76</v>
      </c>
      <c r="R6819">
        <v>22263.721000000001</v>
      </c>
      <c r="S6819">
        <v>22122.959999999999</v>
      </c>
    </row>
    <row r="6820" spans="1:19" x14ac:dyDescent="0.3">
      <c r="A6820">
        <v>2021</v>
      </c>
      <c r="B6820">
        <v>10</v>
      </c>
      <c r="C6820">
        <v>12</v>
      </c>
      <c r="D6820">
        <v>3</v>
      </c>
      <c r="E6820">
        <v>19879.358</v>
      </c>
      <c r="F6820">
        <v>1527.2159999999999</v>
      </c>
      <c r="G6820">
        <v>56.182000000000002</v>
      </c>
      <c r="H6820">
        <v>66.938000000000002</v>
      </c>
      <c r="I6820">
        <v>204.78</v>
      </c>
      <c r="J6820">
        <v>4.7190000000000003</v>
      </c>
      <c r="K6820">
        <v>29.5</v>
      </c>
      <c r="L6820">
        <v>86.266000000000005</v>
      </c>
      <c r="M6820">
        <v>21798.776999999998</v>
      </c>
      <c r="N6820">
        <v>0</v>
      </c>
      <c r="O6820">
        <v>0</v>
      </c>
      <c r="P6820">
        <v>-7.6520000000000001</v>
      </c>
      <c r="Q6820">
        <v>137.48099999999999</v>
      </c>
      <c r="R6820">
        <v>21806.429</v>
      </c>
      <c r="S6820">
        <v>21668.948</v>
      </c>
    </row>
    <row r="6821" spans="1:19" x14ac:dyDescent="0.3">
      <c r="A6821">
        <v>2021</v>
      </c>
      <c r="B6821">
        <v>10</v>
      </c>
      <c r="C6821">
        <v>12</v>
      </c>
      <c r="D6821">
        <v>4</v>
      </c>
      <c r="E6821">
        <v>20277.061000000002</v>
      </c>
      <c r="F6821">
        <v>1457.4</v>
      </c>
      <c r="G6821">
        <v>55.831000000000003</v>
      </c>
      <c r="H6821">
        <v>66.768000000000001</v>
      </c>
      <c r="I6821">
        <v>102.96599999999999</v>
      </c>
      <c r="J6821">
        <v>3.6520000000000001</v>
      </c>
      <c r="K6821">
        <v>28.896000000000001</v>
      </c>
      <c r="L6821">
        <v>86.527000000000001</v>
      </c>
      <c r="M6821">
        <v>22023.271000000001</v>
      </c>
      <c r="N6821">
        <v>0</v>
      </c>
      <c r="O6821">
        <v>0</v>
      </c>
      <c r="P6821">
        <v>-5.2919999999999998</v>
      </c>
      <c r="Q6821">
        <v>139.477</v>
      </c>
      <c r="R6821">
        <v>22028.562999999998</v>
      </c>
      <c r="S6821">
        <v>21889.087</v>
      </c>
    </row>
    <row r="6822" spans="1:19" x14ac:dyDescent="0.3">
      <c r="A6822">
        <v>2021</v>
      </c>
      <c r="B6822">
        <v>10</v>
      </c>
      <c r="C6822">
        <v>12</v>
      </c>
      <c r="D6822">
        <v>5</v>
      </c>
      <c r="E6822">
        <v>21595.094000000001</v>
      </c>
      <c r="F6822">
        <v>1293.4559999999999</v>
      </c>
      <c r="G6822">
        <v>57.42</v>
      </c>
      <c r="H6822">
        <v>66.787999999999997</v>
      </c>
      <c r="I6822">
        <v>72.323999999999998</v>
      </c>
      <c r="J6822">
        <v>2.3220000000000001</v>
      </c>
      <c r="K6822">
        <v>12.276</v>
      </c>
      <c r="L6822">
        <v>87.262</v>
      </c>
      <c r="M6822">
        <v>23129.523000000001</v>
      </c>
      <c r="N6822">
        <v>0</v>
      </c>
      <c r="O6822">
        <v>0</v>
      </c>
      <c r="P6822">
        <v>-6.6310000000000002</v>
      </c>
      <c r="Q6822">
        <v>150.79499999999999</v>
      </c>
      <c r="R6822">
        <v>23136.153999999999</v>
      </c>
      <c r="S6822">
        <v>22985.359</v>
      </c>
    </row>
    <row r="6823" spans="1:19" x14ac:dyDescent="0.3">
      <c r="A6823">
        <v>2021</v>
      </c>
      <c r="B6823">
        <v>10</v>
      </c>
      <c r="C6823">
        <v>12</v>
      </c>
      <c r="D6823">
        <v>6</v>
      </c>
      <c r="E6823">
        <v>23963.254000000001</v>
      </c>
      <c r="F6823">
        <v>1051.7449999999999</v>
      </c>
      <c r="G6823">
        <v>60.912999999999997</v>
      </c>
      <c r="H6823">
        <v>66.257999999999996</v>
      </c>
      <c r="I6823">
        <v>127.339</v>
      </c>
      <c r="J6823">
        <v>2.7919999999999998</v>
      </c>
      <c r="K6823">
        <v>5.5209999999999999</v>
      </c>
      <c r="L6823">
        <v>88.653999999999996</v>
      </c>
      <c r="M6823">
        <v>25305.562999999998</v>
      </c>
      <c r="N6823">
        <v>1.508</v>
      </c>
      <c r="O6823">
        <v>0</v>
      </c>
      <c r="P6823">
        <v>-1.659</v>
      </c>
      <c r="Q6823">
        <v>174.696</v>
      </c>
      <c r="R6823">
        <v>25305.713</v>
      </c>
      <c r="S6823">
        <v>25131.017</v>
      </c>
    </row>
    <row r="6824" spans="1:19" x14ac:dyDescent="0.3">
      <c r="A6824">
        <v>2021</v>
      </c>
      <c r="B6824">
        <v>10</v>
      </c>
      <c r="C6824">
        <v>12</v>
      </c>
      <c r="D6824">
        <v>7</v>
      </c>
      <c r="E6824">
        <v>25392.473000000002</v>
      </c>
      <c r="F6824">
        <v>950</v>
      </c>
      <c r="G6824">
        <v>64.853999999999999</v>
      </c>
      <c r="H6824">
        <v>65.983999999999995</v>
      </c>
      <c r="I6824">
        <v>264.35899999999998</v>
      </c>
      <c r="J6824">
        <v>3.6440000000000001</v>
      </c>
      <c r="K6824">
        <v>15.249000000000001</v>
      </c>
      <c r="L6824">
        <v>89.537000000000006</v>
      </c>
      <c r="M6824">
        <v>26781.248</v>
      </c>
      <c r="N6824">
        <v>341.15</v>
      </c>
      <c r="O6824">
        <v>0</v>
      </c>
      <c r="P6824">
        <v>-0.99299999999999999</v>
      </c>
      <c r="Q6824">
        <v>204.98</v>
      </c>
      <c r="R6824">
        <v>26441.091</v>
      </c>
      <c r="S6824">
        <v>26236.111000000001</v>
      </c>
    </row>
    <row r="6825" spans="1:19" x14ac:dyDescent="0.3">
      <c r="A6825">
        <v>2021</v>
      </c>
      <c r="B6825">
        <v>10</v>
      </c>
      <c r="C6825">
        <v>12</v>
      </c>
      <c r="D6825">
        <v>8</v>
      </c>
      <c r="E6825">
        <v>26839.474999999999</v>
      </c>
      <c r="F6825">
        <v>899.52800000000002</v>
      </c>
      <c r="G6825">
        <v>67.233000000000004</v>
      </c>
      <c r="H6825">
        <v>69.706000000000003</v>
      </c>
      <c r="I6825">
        <v>488.18</v>
      </c>
      <c r="J6825">
        <v>4.9000000000000004</v>
      </c>
      <c r="K6825">
        <v>11.259</v>
      </c>
      <c r="L6825">
        <v>90.584000000000003</v>
      </c>
      <c r="M6825">
        <v>28403.632000000001</v>
      </c>
      <c r="N6825">
        <v>2513.0450000000001</v>
      </c>
      <c r="O6825">
        <v>-20.905000000000001</v>
      </c>
      <c r="P6825">
        <v>-0.46100000000000002</v>
      </c>
      <c r="Q6825">
        <v>240.28</v>
      </c>
      <c r="R6825">
        <v>25911.952000000001</v>
      </c>
      <c r="S6825">
        <v>25671.671999999999</v>
      </c>
    </row>
    <row r="6826" spans="1:19" x14ac:dyDescent="0.3">
      <c r="A6826">
        <v>2021</v>
      </c>
      <c r="B6826">
        <v>10</v>
      </c>
      <c r="C6826">
        <v>12</v>
      </c>
      <c r="D6826">
        <v>9</v>
      </c>
      <c r="E6826">
        <v>28535.093000000001</v>
      </c>
      <c r="F6826">
        <v>894.69899999999996</v>
      </c>
      <c r="G6826">
        <v>69.391999999999996</v>
      </c>
      <c r="H6826">
        <v>72.588999999999999</v>
      </c>
      <c r="I6826">
        <v>601.69799999999998</v>
      </c>
      <c r="J6826">
        <v>5.4370000000000003</v>
      </c>
      <c r="K6826">
        <v>12.507999999999999</v>
      </c>
      <c r="L6826">
        <v>92.057000000000002</v>
      </c>
      <c r="M6826">
        <v>30214.080999999998</v>
      </c>
      <c r="N6826">
        <v>4813.3490000000002</v>
      </c>
      <c r="O6826">
        <v>-44.603000000000002</v>
      </c>
      <c r="P6826">
        <v>0.47399999999999998</v>
      </c>
      <c r="Q6826">
        <v>269.05500000000001</v>
      </c>
      <c r="R6826">
        <v>25444.861000000001</v>
      </c>
      <c r="S6826">
        <v>25175.806</v>
      </c>
    </row>
    <row r="6827" spans="1:19" x14ac:dyDescent="0.3">
      <c r="A6827">
        <v>2021</v>
      </c>
      <c r="B6827">
        <v>10</v>
      </c>
      <c r="C6827">
        <v>12</v>
      </c>
      <c r="D6827">
        <v>10</v>
      </c>
      <c r="E6827">
        <v>30057.357</v>
      </c>
      <c r="F6827">
        <v>872.12</v>
      </c>
      <c r="G6827">
        <v>72.025000000000006</v>
      </c>
      <c r="H6827">
        <v>73.191000000000003</v>
      </c>
      <c r="I6827">
        <v>568.28399999999999</v>
      </c>
      <c r="J6827">
        <v>5.7370000000000001</v>
      </c>
      <c r="K6827">
        <v>22.364000000000001</v>
      </c>
      <c r="L6827">
        <v>92.89</v>
      </c>
      <c r="M6827">
        <v>31691.941999999999</v>
      </c>
      <c r="N6827">
        <v>6573.067</v>
      </c>
      <c r="O6827">
        <v>-55.569000000000003</v>
      </c>
      <c r="P6827">
        <v>1.3009999999999999</v>
      </c>
      <c r="Q6827">
        <v>290.96800000000002</v>
      </c>
      <c r="R6827">
        <v>25173.144</v>
      </c>
      <c r="S6827">
        <v>24882.175999999999</v>
      </c>
    </row>
    <row r="6828" spans="1:19" x14ac:dyDescent="0.3">
      <c r="A6828">
        <v>2021</v>
      </c>
      <c r="B6828">
        <v>10</v>
      </c>
      <c r="C6828">
        <v>12</v>
      </c>
      <c r="D6828">
        <v>11</v>
      </c>
      <c r="E6828">
        <v>31279.440999999999</v>
      </c>
      <c r="F6828">
        <v>836.51700000000005</v>
      </c>
      <c r="G6828">
        <v>75.747</v>
      </c>
      <c r="H6828">
        <v>74.575999999999993</v>
      </c>
      <c r="I6828">
        <v>483.69600000000003</v>
      </c>
      <c r="J6828">
        <v>5.8719999999999999</v>
      </c>
      <c r="K6828">
        <v>24.292999999999999</v>
      </c>
      <c r="L6828">
        <v>93.301000000000002</v>
      </c>
      <c r="M6828">
        <v>32797.695</v>
      </c>
      <c r="N6828">
        <v>7705.3959999999997</v>
      </c>
      <c r="O6828">
        <v>-61.369</v>
      </c>
      <c r="P6828">
        <v>2.7690000000000001</v>
      </c>
      <c r="Q6828">
        <v>311.19</v>
      </c>
      <c r="R6828">
        <v>25150.899000000001</v>
      </c>
      <c r="S6828">
        <v>24839.708999999999</v>
      </c>
    </row>
    <row r="6829" spans="1:19" x14ac:dyDescent="0.3">
      <c r="A6829">
        <v>2021</v>
      </c>
      <c r="B6829">
        <v>10</v>
      </c>
      <c r="C6829">
        <v>12</v>
      </c>
      <c r="D6829">
        <v>12</v>
      </c>
      <c r="E6829">
        <v>32243.360000000001</v>
      </c>
      <c r="F6829">
        <v>802.41300000000001</v>
      </c>
      <c r="G6829">
        <v>79.152000000000001</v>
      </c>
      <c r="H6829">
        <v>77.400999999999996</v>
      </c>
      <c r="I6829">
        <v>447.51600000000002</v>
      </c>
      <c r="J6829">
        <v>5.8419999999999996</v>
      </c>
      <c r="K6829">
        <v>13.101000000000001</v>
      </c>
      <c r="L6829">
        <v>93.533000000000001</v>
      </c>
      <c r="M6829">
        <v>33683.167000000001</v>
      </c>
      <c r="N6829">
        <v>8241.9449999999997</v>
      </c>
      <c r="O6829">
        <v>-26.491</v>
      </c>
      <c r="P6829">
        <v>6.0510000000000002</v>
      </c>
      <c r="Q6829">
        <v>327.07799999999997</v>
      </c>
      <c r="R6829">
        <v>25461.661</v>
      </c>
      <c r="S6829">
        <v>25134.583999999999</v>
      </c>
    </row>
    <row r="6830" spans="1:19" x14ac:dyDescent="0.3">
      <c r="A6830">
        <v>2021</v>
      </c>
      <c r="B6830">
        <v>10</v>
      </c>
      <c r="C6830">
        <v>12</v>
      </c>
      <c r="D6830">
        <v>13</v>
      </c>
      <c r="E6830">
        <v>33439.481</v>
      </c>
      <c r="F6830">
        <v>717.88699999999994</v>
      </c>
      <c r="G6830">
        <v>83.242000000000004</v>
      </c>
      <c r="H6830">
        <v>81.073999999999998</v>
      </c>
      <c r="I6830">
        <v>423.50099999999998</v>
      </c>
      <c r="J6830">
        <v>5.7359999999999998</v>
      </c>
      <c r="K6830">
        <v>11.59</v>
      </c>
      <c r="L6830">
        <v>93.77</v>
      </c>
      <c r="M6830">
        <v>34773.038</v>
      </c>
      <c r="N6830">
        <v>7961.1679999999997</v>
      </c>
      <c r="O6830">
        <v>-10.504</v>
      </c>
      <c r="P6830">
        <v>6.5259999999999998</v>
      </c>
      <c r="Q6830">
        <v>338.03800000000001</v>
      </c>
      <c r="R6830">
        <v>26815.848999999998</v>
      </c>
      <c r="S6830">
        <v>26477.811000000002</v>
      </c>
    </row>
    <row r="6831" spans="1:19" x14ac:dyDescent="0.3">
      <c r="A6831">
        <v>2021</v>
      </c>
      <c r="B6831">
        <v>10</v>
      </c>
      <c r="C6831">
        <v>12</v>
      </c>
      <c r="D6831">
        <v>14</v>
      </c>
      <c r="E6831">
        <v>34261.925000000003</v>
      </c>
      <c r="F6831">
        <v>664.03499999999997</v>
      </c>
      <c r="G6831">
        <v>87.596000000000004</v>
      </c>
      <c r="H6831">
        <v>84.742999999999995</v>
      </c>
      <c r="I6831">
        <v>363.077</v>
      </c>
      <c r="J6831">
        <v>5.2649999999999997</v>
      </c>
      <c r="K6831">
        <v>-5.9169999999999998</v>
      </c>
      <c r="L6831">
        <v>93.926000000000002</v>
      </c>
      <c r="M6831">
        <v>35467.055</v>
      </c>
      <c r="N6831">
        <v>7327.723</v>
      </c>
      <c r="O6831">
        <v>-5.8879999999999999</v>
      </c>
      <c r="P6831">
        <v>3.6240000000000001</v>
      </c>
      <c r="Q6831">
        <v>347.78300000000002</v>
      </c>
      <c r="R6831">
        <v>28141.596000000001</v>
      </c>
      <c r="S6831">
        <v>27793.812999999998</v>
      </c>
    </row>
    <row r="6832" spans="1:19" x14ac:dyDescent="0.3">
      <c r="A6832">
        <v>2021</v>
      </c>
      <c r="B6832">
        <v>10</v>
      </c>
      <c r="C6832">
        <v>12</v>
      </c>
      <c r="D6832">
        <v>15</v>
      </c>
      <c r="E6832">
        <v>34576.972999999998</v>
      </c>
      <c r="F6832">
        <v>642.74199999999996</v>
      </c>
      <c r="G6832">
        <v>90.861000000000004</v>
      </c>
      <c r="H6832">
        <v>87.727999999999994</v>
      </c>
      <c r="I6832">
        <v>331.84</v>
      </c>
      <c r="J6832">
        <v>5.4119999999999999</v>
      </c>
      <c r="K6832">
        <v>-11.946</v>
      </c>
      <c r="L6832">
        <v>93.98</v>
      </c>
      <c r="M6832">
        <v>35726.728999999999</v>
      </c>
      <c r="N6832">
        <v>5932.4560000000001</v>
      </c>
      <c r="O6832">
        <v>-0.25900000000000001</v>
      </c>
      <c r="P6832">
        <v>3.7010000000000001</v>
      </c>
      <c r="Q6832">
        <v>352.42899999999997</v>
      </c>
      <c r="R6832">
        <v>29790.830999999998</v>
      </c>
      <c r="S6832">
        <v>29438.401999999998</v>
      </c>
    </row>
    <row r="6833" spans="1:19" x14ac:dyDescent="0.3">
      <c r="A6833">
        <v>2021</v>
      </c>
      <c r="B6833">
        <v>10</v>
      </c>
      <c r="C6833">
        <v>12</v>
      </c>
      <c r="D6833">
        <v>16</v>
      </c>
      <c r="E6833">
        <v>34325.120000000003</v>
      </c>
      <c r="F6833">
        <v>596.78599999999994</v>
      </c>
      <c r="G6833">
        <v>92.835999999999999</v>
      </c>
      <c r="H6833">
        <v>90.021000000000001</v>
      </c>
      <c r="I6833">
        <v>219.673</v>
      </c>
      <c r="J6833">
        <v>4.093</v>
      </c>
      <c r="K6833">
        <v>-66.355000000000004</v>
      </c>
      <c r="L6833">
        <v>93.945999999999998</v>
      </c>
      <c r="M6833">
        <v>35263.284</v>
      </c>
      <c r="N6833">
        <v>3821.6849999999999</v>
      </c>
      <c r="O6833">
        <v>7.2839999999999998</v>
      </c>
      <c r="P6833">
        <v>2.5459999999999998</v>
      </c>
      <c r="Q6833">
        <v>348.12099999999998</v>
      </c>
      <c r="R6833">
        <v>31431.77</v>
      </c>
      <c r="S6833">
        <v>31083.649000000001</v>
      </c>
    </row>
    <row r="6834" spans="1:19" x14ac:dyDescent="0.3">
      <c r="A6834">
        <v>2021</v>
      </c>
      <c r="B6834">
        <v>10</v>
      </c>
      <c r="C6834">
        <v>12</v>
      </c>
      <c r="D6834">
        <v>17</v>
      </c>
      <c r="E6834">
        <v>33222.345999999998</v>
      </c>
      <c r="F6834">
        <v>593.42100000000005</v>
      </c>
      <c r="G6834">
        <v>93.275000000000006</v>
      </c>
      <c r="H6834">
        <v>88.183000000000007</v>
      </c>
      <c r="I6834">
        <v>240.983</v>
      </c>
      <c r="J6834">
        <v>4.5590000000000002</v>
      </c>
      <c r="K6834">
        <v>-94.233000000000004</v>
      </c>
      <c r="L6834">
        <v>93.747</v>
      </c>
      <c r="M6834">
        <v>34149.006999999998</v>
      </c>
      <c r="N6834">
        <v>1220.5809999999999</v>
      </c>
      <c r="O6834">
        <v>37.960999999999999</v>
      </c>
      <c r="P6834">
        <v>3.7149999999999999</v>
      </c>
      <c r="Q6834">
        <v>336.17599999999999</v>
      </c>
      <c r="R6834">
        <v>32886.75</v>
      </c>
      <c r="S6834">
        <v>32550.574000000001</v>
      </c>
    </row>
    <row r="6835" spans="1:19" x14ac:dyDescent="0.3">
      <c r="A6835">
        <v>2021</v>
      </c>
      <c r="B6835">
        <v>10</v>
      </c>
      <c r="C6835">
        <v>12</v>
      </c>
      <c r="D6835">
        <v>18</v>
      </c>
      <c r="E6835">
        <v>32604.031999999999</v>
      </c>
      <c r="F6835">
        <v>615.94200000000001</v>
      </c>
      <c r="G6835">
        <v>91.37</v>
      </c>
      <c r="H6835">
        <v>82.266000000000005</v>
      </c>
      <c r="I6835">
        <v>308.27600000000001</v>
      </c>
      <c r="J6835">
        <v>4.4020000000000001</v>
      </c>
      <c r="K6835">
        <v>-92.736000000000004</v>
      </c>
      <c r="L6835">
        <v>93.620999999999995</v>
      </c>
      <c r="M6835">
        <v>33615.805</v>
      </c>
      <c r="N6835">
        <v>19.462</v>
      </c>
      <c r="O6835">
        <v>49.017000000000003</v>
      </c>
      <c r="P6835">
        <v>3.355</v>
      </c>
      <c r="Q6835">
        <v>313.875</v>
      </c>
      <c r="R6835">
        <v>33543.97</v>
      </c>
      <c r="S6835">
        <v>33230.095000000001</v>
      </c>
    </row>
    <row r="6836" spans="1:19" x14ac:dyDescent="0.3">
      <c r="A6836">
        <v>2021</v>
      </c>
      <c r="B6836">
        <v>10</v>
      </c>
      <c r="C6836">
        <v>12</v>
      </c>
      <c r="D6836">
        <v>19</v>
      </c>
      <c r="E6836">
        <v>32957.004999999997</v>
      </c>
      <c r="F6836">
        <v>649.077</v>
      </c>
      <c r="G6836">
        <v>87.71</v>
      </c>
      <c r="H6836">
        <v>85.159000000000006</v>
      </c>
      <c r="I6836">
        <v>341.48399999999998</v>
      </c>
      <c r="J6836">
        <v>4.141</v>
      </c>
      <c r="K6836">
        <v>-96.484999999999999</v>
      </c>
      <c r="L6836">
        <v>93.73</v>
      </c>
      <c r="M6836">
        <v>34034.11</v>
      </c>
      <c r="N6836">
        <v>0</v>
      </c>
      <c r="O6836">
        <v>45.411000000000001</v>
      </c>
      <c r="P6836">
        <v>6.7370000000000001</v>
      </c>
      <c r="Q6836">
        <v>282.78800000000001</v>
      </c>
      <c r="R6836">
        <v>33981.962</v>
      </c>
      <c r="S6836">
        <v>33699.173999999999</v>
      </c>
    </row>
    <row r="6837" spans="1:19" x14ac:dyDescent="0.3">
      <c r="A6837">
        <v>2021</v>
      </c>
      <c r="B6837">
        <v>10</v>
      </c>
      <c r="C6837">
        <v>12</v>
      </c>
      <c r="D6837">
        <v>20</v>
      </c>
      <c r="E6837">
        <v>31561.862000000001</v>
      </c>
      <c r="F6837">
        <v>705.31700000000001</v>
      </c>
      <c r="G6837">
        <v>84.444999999999993</v>
      </c>
      <c r="H6837">
        <v>83.47</v>
      </c>
      <c r="I6837">
        <v>383.73399999999998</v>
      </c>
      <c r="J6837">
        <v>3.9020000000000001</v>
      </c>
      <c r="K6837">
        <v>-106.879</v>
      </c>
      <c r="L6837">
        <v>93.385000000000005</v>
      </c>
      <c r="M6837">
        <v>32724.79</v>
      </c>
      <c r="N6837">
        <v>0</v>
      </c>
      <c r="O6837">
        <v>38.674999999999997</v>
      </c>
      <c r="P6837">
        <v>8.2629999999999999</v>
      </c>
      <c r="Q6837">
        <v>257.85700000000003</v>
      </c>
      <c r="R6837">
        <v>32677.851999999999</v>
      </c>
      <c r="S6837">
        <v>32419.994999999999</v>
      </c>
    </row>
    <row r="6838" spans="1:19" x14ac:dyDescent="0.3">
      <c r="A6838">
        <v>2021</v>
      </c>
      <c r="B6838">
        <v>10</v>
      </c>
      <c r="C6838">
        <v>12</v>
      </c>
      <c r="D6838">
        <v>21</v>
      </c>
      <c r="E6838">
        <v>29581.308000000001</v>
      </c>
      <c r="F6838">
        <v>785.29600000000005</v>
      </c>
      <c r="G6838">
        <v>79.450999999999993</v>
      </c>
      <c r="H6838">
        <v>81.501999999999995</v>
      </c>
      <c r="I6838">
        <v>510.96699999999998</v>
      </c>
      <c r="J6838">
        <v>5.0780000000000003</v>
      </c>
      <c r="K6838">
        <v>-28.902999999999999</v>
      </c>
      <c r="L6838">
        <v>92.576999999999998</v>
      </c>
      <c r="M6838">
        <v>31027.825000000001</v>
      </c>
      <c r="N6838">
        <v>0</v>
      </c>
      <c r="O6838">
        <v>11.481</v>
      </c>
      <c r="P6838">
        <v>0.874</v>
      </c>
      <c r="Q6838">
        <v>237.9</v>
      </c>
      <c r="R6838">
        <v>31015.47</v>
      </c>
      <c r="S6838">
        <v>30777.57</v>
      </c>
    </row>
    <row r="6839" spans="1:19" x14ac:dyDescent="0.3">
      <c r="A6839">
        <v>2021</v>
      </c>
      <c r="B6839">
        <v>10</v>
      </c>
      <c r="C6839">
        <v>12</v>
      </c>
      <c r="D6839">
        <v>22</v>
      </c>
      <c r="E6839">
        <v>26710.044000000002</v>
      </c>
      <c r="F6839">
        <v>948.45</v>
      </c>
      <c r="G6839">
        <v>74.141000000000005</v>
      </c>
      <c r="H6839">
        <v>78.558999999999997</v>
      </c>
      <c r="I6839">
        <v>570.12699999999995</v>
      </c>
      <c r="J6839">
        <v>4.7530000000000001</v>
      </c>
      <c r="K6839">
        <v>12.589</v>
      </c>
      <c r="L6839">
        <v>90.433999999999997</v>
      </c>
      <c r="M6839">
        <v>28414.956999999999</v>
      </c>
      <c r="N6839">
        <v>0</v>
      </c>
      <c r="O6839">
        <v>1.196</v>
      </c>
      <c r="P6839">
        <v>-13.909000000000001</v>
      </c>
      <c r="Q6839">
        <v>215.22900000000001</v>
      </c>
      <c r="R6839">
        <v>28427.67</v>
      </c>
      <c r="S6839">
        <v>28212.441999999999</v>
      </c>
    </row>
    <row r="6840" spans="1:19" x14ac:dyDescent="0.3">
      <c r="A6840">
        <v>2021</v>
      </c>
      <c r="B6840">
        <v>10</v>
      </c>
      <c r="C6840">
        <v>12</v>
      </c>
      <c r="D6840">
        <v>23</v>
      </c>
      <c r="E6840">
        <v>24003.651999999998</v>
      </c>
      <c r="F6840">
        <v>1118.375</v>
      </c>
      <c r="G6840">
        <v>67.293999999999997</v>
      </c>
      <c r="H6840">
        <v>75.34</v>
      </c>
      <c r="I6840">
        <v>950.98299999999995</v>
      </c>
      <c r="J6840">
        <v>5.1719999999999997</v>
      </c>
      <c r="K6840">
        <v>35.078000000000003</v>
      </c>
      <c r="L6840">
        <v>88.566000000000003</v>
      </c>
      <c r="M6840">
        <v>26277.166000000001</v>
      </c>
      <c r="N6840">
        <v>0</v>
      </c>
      <c r="O6840">
        <v>0</v>
      </c>
      <c r="P6840">
        <v>-13.215999999999999</v>
      </c>
      <c r="Q6840">
        <v>185.93600000000001</v>
      </c>
      <c r="R6840">
        <v>26290.382000000001</v>
      </c>
      <c r="S6840">
        <v>26104.446</v>
      </c>
    </row>
    <row r="6841" spans="1:19" x14ac:dyDescent="0.3">
      <c r="A6841">
        <v>2021</v>
      </c>
      <c r="B6841">
        <v>10</v>
      </c>
      <c r="C6841">
        <v>12</v>
      </c>
      <c r="D6841">
        <v>24</v>
      </c>
      <c r="E6841">
        <v>22096.063999999998</v>
      </c>
      <c r="F6841">
        <v>1343.377</v>
      </c>
      <c r="G6841">
        <v>62.362000000000002</v>
      </c>
      <c r="H6841">
        <v>72.503</v>
      </c>
      <c r="I6841">
        <v>846.64099999999996</v>
      </c>
      <c r="J6841">
        <v>5.0780000000000003</v>
      </c>
      <c r="K6841">
        <v>43.731999999999999</v>
      </c>
      <c r="L6841">
        <v>87.51</v>
      </c>
      <c r="M6841">
        <v>24494.903999999999</v>
      </c>
      <c r="N6841">
        <v>0</v>
      </c>
      <c r="O6841">
        <v>0</v>
      </c>
      <c r="P6841">
        <v>-22.59</v>
      </c>
      <c r="Q6841">
        <v>161.929</v>
      </c>
      <c r="R6841">
        <v>24517.493999999999</v>
      </c>
      <c r="S6841">
        <v>24355.564999999999</v>
      </c>
    </row>
    <row r="6842" spans="1:19" x14ac:dyDescent="0.3">
      <c r="A6842">
        <v>2021</v>
      </c>
      <c r="B6842">
        <v>10</v>
      </c>
      <c r="C6842">
        <v>13</v>
      </c>
      <c r="D6842">
        <v>1</v>
      </c>
      <c r="E6842">
        <v>20670.922999999999</v>
      </c>
      <c r="F6842">
        <v>1453.769</v>
      </c>
      <c r="G6842">
        <v>60.475000000000001</v>
      </c>
      <c r="H6842">
        <v>69.58</v>
      </c>
      <c r="I6842">
        <v>601.077</v>
      </c>
      <c r="J6842">
        <v>4.9450000000000003</v>
      </c>
      <c r="K6842">
        <v>40.048999999999999</v>
      </c>
      <c r="L6842">
        <v>86.721999999999994</v>
      </c>
      <c r="M6842">
        <v>22927.063999999998</v>
      </c>
      <c r="N6842">
        <v>0</v>
      </c>
      <c r="O6842">
        <v>0</v>
      </c>
      <c r="P6842">
        <v>-16.977</v>
      </c>
      <c r="Q6842">
        <v>148.60900000000001</v>
      </c>
      <c r="R6842">
        <v>22944.04</v>
      </c>
      <c r="S6842">
        <v>22795.431</v>
      </c>
    </row>
    <row r="6843" spans="1:19" x14ac:dyDescent="0.3">
      <c r="A6843">
        <v>2021</v>
      </c>
      <c r="B6843">
        <v>10</v>
      </c>
      <c r="C6843">
        <v>13</v>
      </c>
      <c r="D6843">
        <v>2</v>
      </c>
      <c r="E6843">
        <v>20049.794000000002</v>
      </c>
      <c r="F6843">
        <v>1517.86</v>
      </c>
      <c r="G6843">
        <v>59.325000000000003</v>
      </c>
      <c r="H6843">
        <v>68.239000000000004</v>
      </c>
      <c r="I6843">
        <v>360.00200000000001</v>
      </c>
      <c r="J6843">
        <v>4.8719999999999999</v>
      </c>
      <c r="K6843">
        <v>35.067999999999998</v>
      </c>
      <c r="L6843">
        <v>86.387</v>
      </c>
      <c r="M6843">
        <v>22122.221000000001</v>
      </c>
      <c r="N6843">
        <v>0</v>
      </c>
      <c r="O6843">
        <v>0</v>
      </c>
      <c r="P6843">
        <v>-12.121</v>
      </c>
      <c r="Q6843">
        <v>141.15199999999999</v>
      </c>
      <c r="R6843">
        <v>22134.342000000001</v>
      </c>
      <c r="S6843">
        <v>21993.19</v>
      </c>
    </row>
    <row r="6844" spans="1:19" x14ac:dyDescent="0.3">
      <c r="A6844">
        <v>2021</v>
      </c>
      <c r="B6844">
        <v>10</v>
      </c>
      <c r="C6844">
        <v>13</v>
      </c>
      <c r="D6844">
        <v>3</v>
      </c>
      <c r="E6844">
        <v>19768.606</v>
      </c>
      <c r="F6844">
        <v>1527.2159999999999</v>
      </c>
      <c r="G6844">
        <v>58.683999999999997</v>
      </c>
      <c r="H6844">
        <v>66.885000000000005</v>
      </c>
      <c r="I6844">
        <v>204.78</v>
      </c>
      <c r="J6844">
        <v>4.7190000000000003</v>
      </c>
      <c r="K6844">
        <v>31.222999999999999</v>
      </c>
      <c r="L6844">
        <v>86.212999999999994</v>
      </c>
      <c r="M6844">
        <v>21689.642</v>
      </c>
      <c r="N6844">
        <v>0</v>
      </c>
      <c r="O6844">
        <v>0</v>
      </c>
      <c r="P6844">
        <v>-7.6520000000000001</v>
      </c>
      <c r="Q6844">
        <v>138.02699999999999</v>
      </c>
      <c r="R6844">
        <v>21697.294000000002</v>
      </c>
      <c r="S6844">
        <v>21559.267</v>
      </c>
    </row>
    <row r="6845" spans="1:19" x14ac:dyDescent="0.3">
      <c r="A6845">
        <v>2021</v>
      </c>
      <c r="B6845">
        <v>10</v>
      </c>
      <c r="C6845">
        <v>13</v>
      </c>
      <c r="D6845">
        <v>4</v>
      </c>
      <c r="E6845">
        <v>20098.487000000001</v>
      </c>
      <c r="F6845">
        <v>1457.4</v>
      </c>
      <c r="G6845">
        <v>58.728000000000002</v>
      </c>
      <c r="H6845">
        <v>66.683000000000007</v>
      </c>
      <c r="I6845">
        <v>102.96599999999999</v>
      </c>
      <c r="J6845">
        <v>3.6520000000000001</v>
      </c>
      <c r="K6845">
        <v>30.093</v>
      </c>
      <c r="L6845">
        <v>86.429000000000002</v>
      </c>
      <c r="M6845">
        <v>21845.710999999999</v>
      </c>
      <c r="N6845">
        <v>0</v>
      </c>
      <c r="O6845">
        <v>0</v>
      </c>
      <c r="P6845">
        <v>-5.2919999999999998</v>
      </c>
      <c r="Q6845">
        <v>140.49100000000001</v>
      </c>
      <c r="R6845">
        <v>21851.003000000001</v>
      </c>
      <c r="S6845">
        <v>21710.512999999999</v>
      </c>
    </row>
    <row r="6846" spans="1:19" x14ac:dyDescent="0.3">
      <c r="A6846">
        <v>2021</v>
      </c>
      <c r="B6846">
        <v>10</v>
      </c>
      <c r="C6846">
        <v>13</v>
      </c>
      <c r="D6846">
        <v>5</v>
      </c>
      <c r="E6846">
        <v>21277.657999999999</v>
      </c>
      <c r="F6846">
        <v>1293.4559999999999</v>
      </c>
      <c r="G6846">
        <v>60.325000000000003</v>
      </c>
      <c r="H6846">
        <v>66.664000000000001</v>
      </c>
      <c r="I6846">
        <v>72.323999999999998</v>
      </c>
      <c r="J6846">
        <v>2.3220000000000001</v>
      </c>
      <c r="K6846">
        <v>12.474</v>
      </c>
      <c r="L6846">
        <v>87.055999999999997</v>
      </c>
      <c r="M6846">
        <v>22811.955000000002</v>
      </c>
      <c r="N6846">
        <v>0</v>
      </c>
      <c r="O6846">
        <v>0</v>
      </c>
      <c r="P6846">
        <v>-6.6310000000000002</v>
      </c>
      <c r="Q6846">
        <v>152.41</v>
      </c>
      <c r="R6846">
        <v>22818.585999999999</v>
      </c>
      <c r="S6846">
        <v>22666.174999999999</v>
      </c>
    </row>
    <row r="6847" spans="1:19" x14ac:dyDescent="0.3">
      <c r="A6847">
        <v>2021</v>
      </c>
      <c r="B6847">
        <v>10</v>
      </c>
      <c r="C6847">
        <v>13</v>
      </c>
      <c r="D6847">
        <v>6</v>
      </c>
      <c r="E6847">
        <v>23732.370999999999</v>
      </c>
      <c r="F6847">
        <v>1051.7449999999999</v>
      </c>
      <c r="G6847">
        <v>62.984999999999999</v>
      </c>
      <c r="H6847">
        <v>66.183999999999997</v>
      </c>
      <c r="I6847">
        <v>127.339</v>
      </c>
      <c r="J6847">
        <v>2.7919999999999998</v>
      </c>
      <c r="K6847">
        <v>5.3550000000000004</v>
      </c>
      <c r="L6847">
        <v>88.46</v>
      </c>
      <c r="M6847">
        <v>25074.244999999999</v>
      </c>
      <c r="N6847">
        <v>1.508</v>
      </c>
      <c r="O6847">
        <v>0</v>
      </c>
      <c r="P6847">
        <v>-1.659</v>
      </c>
      <c r="Q6847">
        <v>176.75</v>
      </c>
      <c r="R6847">
        <v>25074.396000000001</v>
      </c>
      <c r="S6847">
        <v>24897.647000000001</v>
      </c>
    </row>
    <row r="6848" spans="1:19" x14ac:dyDescent="0.3">
      <c r="A6848">
        <v>2021</v>
      </c>
      <c r="B6848">
        <v>10</v>
      </c>
      <c r="C6848">
        <v>13</v>
      </c>
      <c r="D6848">
        <v>7</v>
      </c>
      <c r="E6848">
        <v>25275.366999999998</v>
      </c>
      <c r="F6848">
        <v>950</v>
      </c>
      <c r="G6848">
        <v>67.953000000000003</v>
      </c>
      <c r="H6848">
        <v>65.965000000000003</v>
      </c>
      <c r="I6848">
        <v>264.35899999999998</v>
      </c>
      <c r="J6848">
        <v>3.6440000000000001</v>
      </c>
      <c r="K6848">
        <v>13.589</v>
      </c>
      <c r="L6848">
        <v>89.403000000000006</v>
      </c>
      <c r="M6848">
        <v>26662.328000000001</v>
      </c>
      <c r="N6848">
        <v>341.15</v>
      </c>
      <c r="O6848">
        <v>0</v>
      </c>
      <c r="P6848">
        <v>-0.99299999999999999</v>
      </c>
      <c r="Q6848">
        <v>205.75800000000001</v>
      </c>
      <c r="R6848">
        <v>26322.170999999998</v>
      </c>
      <c r="S6848">
        <v>26116.413</v>
      </c>
    </row>
    <row r="6849" spans="1:19" x14ac:dyDescent="0.3">
      <c r="A6849">
        <v>2021</v>
      </c>
      <c r="B6849">
        <v>10</v>
      </c>
      <c r="C6849">
        <v>13</v>
      </c>
      <c r="D6849">
        <v>8</v>
      </c>
      <c r="E6849">
        <v>26752.564999999999</v>
      </c>
      <c r="F6849">
        <v>899.52800000000002</v>
      </c>
      <c r="G6849">
        <v>70.400999999999996</v>
      </c>
      <c r="H6849">
        <v>69.691000000000003</v>
      </c>
      <c r="I6849">
        <v>488.18</v>
      </c>
      <c r="J6849">
        <v>4.9000000000000004</v>
      </c>
      <c r="K6849">
        <v>9.9160000000000004</v>
      </c>
      <c r="L6849">
        <v>90.417000000000002</v>
      </c>
      <c r="M6849">
        <v>28315.197</v>
      </c>
      <c r="N6849">
        <v>2513.0450000000001</v>
      </c>
      <c r="O6849">
        <v>-20.905000000000001</v>
      </c>
      <c r="P6849">
        <v>-0.46100000000000002</v>
      </c>
      <c r="Q6849">
        <v>239.357</v>
      </c>
      <c r="R6849">
        <v>25823.518</v>
      </c>
      <c r="S6849">
        <v>25584.16</v>
      </c>
    </row>
    <row r="6850" spans="1:19" x14ac:dyDescent="0.3">
      <c r="A6850">
        <v>2021</v>
      </c>
      <c r="B6850">
        <v>10</v>
      </c>
      <c r="C6850">
        <v>13</v>
      </c>
      <c r="D6850">
        <v>9</v>
      </c>
      <c r="E6850">
        <v>28482.792000000001</v>
      </c>
      <c r="F6850">
        <v>894.69899999999996</v>
      </c>
      <c r="G6850">
        <v>71.296999999999997</v>
      </c>
      <c r="H6850">
        <v>72.551000000000002</v>
      </c>
      <c r="I6850">
        <v>601.69799999999998</v>
      </c>
      <c r="J6850">
        <v>5.4370000000000003</v>
      </c>
      <c r="K6850">
        <v>12.618</v>
      </c>
      <c r="L6850">
        <v>91.911000000000001</v>
      </c>
      <c r="M6850">
        <v>30161.705999999998</v>
      </c>
      <c r="N6850">
        <v>4813.3490000000002</v>
      </c>
      <c r="O6850">
        <v>-44.603000000000002</v>
      </c>
      <c r="P6850">
        <v>0.47399999999999998</v>
      </c>
      <c r="Q6850">
        <v>268.12</v>
      </c>
      <c r="R6850">
        <v>25392.486000000001</v>
      </c>
      <c r="S6850">
        <v>25124.366000000002</v>
      </c>
    </row>
    <row r="6851" spans="1:19" x14ac:dyDescent="0.3">
      <c r="A6851">
        <v>2021</v>
      </c>
      <c r="B6851">
        <v>10</v>
      </c>
      <c r="C6851">
        <v>13</v>
      </c>
      <c r="D6851">
        <v>10</v>
      </c>
      <c r="E6851">
        <v>30058.555</v>
      </c>
      <c r="F6851">
        <v>872.12</v>
      </c>
      <c r="G6851">
        <v>72.253</v>
      </c>
      <c r="H6851">
        <v>73.17</v>
      </c>
      <c r="I6851">
        <v>568.28399999999999</v>
      </c>
      <c r="J6851">
        <v>5.7370000000000001</v>
      </c>
      <c r="K6851">
        <v>25.568000000000001</v>
      </c>
      <c r="L6851">
        <v>92.807000000000002</v>
      </c>
      <c r="M6851">
        <v>31696.241000000002</v>
      </c>
      <c r="N6851">
        <v>6573.067</v>
      </c>
      <c r="O6851">
        <v>-55.569000000000003</v>
      </c>
      <c r="P6851">
        <v>1.3009999999999999</v>
      </c>
      <c r="Q6851">
        <v>290.17</v>
      </c>
      <c r="R6851">
        <v>25177.441999999999</v>
      </c>
      <c r="S6851">
        <v>24887.272000000001</v>
      </c>
    </row>
    <row r="6852" spans="1:19" x14ac:dyDescent="0.3">
      <c r="A6852">
        <v>2021</v>
      </c>
      <c r="B6852">
        <v>10</v>
      </c>
      <c r="C6852">
        <v>13</v>
      </c>
      <c r="D6852">
        <v>11</v>
      </c>
      <c r="E6852">
        <v>31296.812000000002</v>
      </c>
      <c r="F6852">
        <v>836.51700000000005</v>
      </c>
      <c r="G6852">
        <v>74.22</v>
      </c>
      <c r="H6852">
        <v>74.558000000000007</v>
      </c>
      <c r="I6852">
        <v>483.69600000000003</v>
      </c>
      <c r="J6852">
        <v>5.8719999999999999</v>
      </c>
      <c r="K6852">
        <v>29.759</v>
      </c>
      <c r="L6852">
        <v>93.222999999999999</v>
      </c>
      <c r="M6852">
        <v>32820.436000000002</v>
      </c>
      <c r="N6852">
        <v>7705.3959999999997</v>
      </c>
      <c r="O6852">
        <v>-61.369</v>
      </c>
      <c r="P6852">
        <v>2.7690000000000001</v>
      </c>
      <c r="Q6852">
        <v>308.7</v>
      </c>
      <c r="R6852">
        <v>25173.64</v>
      </c>
      <c r="S6852">
        <v>24864.940999999999</v>
      </c>
    </row>
    <row r="6853" spans="1:19" x14ac:dyDescent="0.3">
      <c r="A6853">
        <v>2021</v>
      </c>
      <c r="B6853">
        <v>10</v>
      </c>
      <c r="C6853">
        <v>13</v>
      </c>
      <c r="D6853">
        <v>12</v>
      </c>
      <c r="E6853">
        <v>32235.423999999999</v>
      </c>
      <c r="F6853">
        <v>802.41300000000001</v>
      </c>
      <c r="G6853">
        <v>77.3</v>
      </c>
      <c r="H6853">
        <v>77.38</v>
      </c>
      <c r="I6853">
        <v>447.51600000000002</v>
      </c>
      <c r="J6853">
        <v>5.8419999999999996</v>
      </c>
      <c r="K6853">
        <v>17.832000000000001</v>
      </c>
      <c r="L6853">
        <v>93.433999999999997</v>
      </c>
      <c r="M6853">
        <v>33679.841</v>
      </c>
      <c r="N6853">
        <v>8241.9449999999997</v>
      </c>
      <c r="O6853">
        <v>-26.491</v>
      </c>
      <c r="P6853">
        <v>6.0510000000000002</v>
      </c>
      <c r="Q6853">
        <v>322.44799999999998</v>
      </c>
      <c r="R6853">
        <v>25458.334999999999</v>
      </c>
      <c r="S6853">
        <v>25135.887999999999</v>
      </c>
    </row>
    <row r="6854" spans="1:19" x14ac:dyDescent="0.3">
      <c r="A6854">
        <v>2021</v>
      </c>
      <c r="B6854">
        <v>10</v>
      </c>
      <c r="C6854">
        <v>13</v>
      </c>
      <c r="D6854">
        <v>13</v>
      </c>
      <c r="E6854">
        <v>33605.353999999999</v>
      </c>
      <c r="F6854">
        <v>717.88699999999994</v>
      </c>
      <c r="G6854">
        <v>80.424999999999997</v>
      </c>
      <c r="H6854">
        <v>81.192999999999998</v>
      </c>
      <c r="I6854">
        <v>423.50099999999998</v>
      </c>
      <c r="J6854">
        <v>5.7359999999999998</v>
      </c>
      <c r="K6854">
        <v>16.693999999999999</v>
      </c>
      <c r="L6854">
        <v>93.724999999999994</v>
      </c>
      <c r="M6854">
        <v>34944.089</v>
      </c>
      <c r="N6854">
        <v>7961.1679999999997</v>
      </c>
      <c r="O6854">
        <v>-10.504</v>
      </c>
      <c r="P6854">
        <v>6.5259999999999998</v>
      </c>
      <c r="Q6854">
        <v>334.41</v>
      </c>
      <c r="R6854">
        <v>26986.9</v>
      </c>
      <c r="S6854">
        <v>26652.49</v>
      </c>
    </row>
    <row r="6855" spans="1:19" x14ac:dyDescent="0.3">
      <c r="A6855">
        <v>2021</v>
      </c>
      <c r="B6855">
        <v>10</v>
      </c>
      <c r="C6855">
        <v>13</v>
      </c>
      <c r="D6855">
        <v>14</v>
      </c>
      <c r="E6855">
        <v>34546.925000000003</v>
      </c>
      <c r="F6855">
        <v>664.03499999999997</v>
      </c>
      <c r="G6855">
        <v>83.856999999999999</v>
      </c>
      <c r="H6855">
        <v>84.945999999999998</v>
      </c>
      <c r="I6855">
        <v>363.077</v>
      </c>
      <c r="J6855">
        <v>5.2649999999999997</v>
      </c>
      <c r="K6855">
        <v>-4.9459999999999997</v>
      </c>
      <c r="L6855">
        <v>93.887</v>
      </c>
      <c r="M6855">
        <v>35753.19</v>
      </c>
      <c r="N6855">
        <v>7327.723</v>
      </c>
      <c r="O6855">
        <v>-5.8879999999999999</v>
      </c>
      <c r="P6855">
        <v>3.6240000000000001</v>
      </c>
      <c r="Q6855">
        <v>343.47</v>
      </c>
      <c r="R6855">
        <v>28427.731</v>
      </c>
      <c r="S6855">
        <v>28084.260999999999</v>
      </c>
    </row>
    <row r="6856" spans="1:19" x14ac:dyDescent="0.3">
      <c r="A6856">
        <v>2021</v>
      </c>
      <c r="B6856">
        <v>10</v>
      </c>
      <c r="C6856">
        <v>13</v>
      </c>
      <c r="D6856">
        <v>15</v>
      </c>
      <c r="E6856">
        <v>34957.423000000003</v>
      </c>
      <c r="F6856">
        <v>642.74199999999996</v>
      </c>
      <c r="G6856">
        <v>87.385000000000005</v>
      </c>
      <c r="H6856">
        <v>88.039000000000001</v>
      </c>
      <c r="I6856">
        <v>331.84</v>
      </c>
      <c r="J6856">
        <v>5.4119999999999999</v>
      </c>
      <c r="K6856">
        <v>-13.105</v>
      </c>
      <c r="L6856">
        <v>93.944999999999993</v>
      </c>
      <c r="M6856">
        <v>36106.296999999999</v>
      </c>
      <c r="N6856">
        <v>5932.4560000000001</v>
      </c>
      <c r="O6856">
        <v>-0.25900000000000001</v>
      </c>
      <c r="P6856">
        <v>3.7010000000000001</v>
      </c>
      <c r="Q6856">
        <v>346.404</v>
      </c>
      <c r="R6856">
        <v>30170.398000000001</v>
      </c>
      <c r="S6856">
        <v>29823.993999999999</v>
      </c>
    </row>
    <row r="6857" spans="1:19" x14ac:dyDescent="0.3">
      <c r="A6857">
        <v>2021</v>
      </c>
      <c r="B6857">
        <v>10</v>
      </c>
      <c r="C6857">
        <v>13</v>
      </c>
      <c r="D6857">
        <v>16</v>
      </c>
      <c r="E6857">
        <v>34765.228000000003</v>
      </c>
      <c r="F6857">
        <v>596.78599999999994</v>
      </c>
      <c r="G6857">
        <v>89.992000000000004</v>
      </c>
      <c r="H6857">
        <v>90.436999999999998</v>
      </c>
      <c r="I6857">
        <v>219.673</v>
      </c>
      <c r="J6857">
        <v>4.093</v>
      </c>
      <c r="K6857">
        <v>-78.896000000000001</v>
      </c>
      <c r="L6857">
        <v>93.911000000000001</v>
      </c>
      <c r="M6857">
        <v>35691.233</v>
      </c>
      <c r="N6857">
        <v>3821.6849999999999</v>
      </c>
      <c r="O6857">
        <v>7.2839999999999998</v>
      </c>
      <c r="P6857">
        <v>2.5459999999999998</v>
      </c>
      <c r="Q6857">
        <v>342.274</v>
      </c>
      <c r="R6857">
        <v>31859.718000000001</v>
      </c>
      <c r="S6857">
        <v>31517.444</v>
      </c>
    </row>
    <row r="6858" spans="1:19" x14ac:dyDescent="0.3">
      <c r="A6858">
        <v>2021</v>
      </c>
      <c r="B6858">
        <v>10</v>
      </c>
      <c r="C6858">
        <v>13</v>
      </c>
      <c r="D6858">
        <v>17</v>
      </c>
      <c r="E6858">
        <v>33564.936999999998</v>
      </c>
      <c r="F6858">
        <v>593.42100000000005</v>
      </c>
      <c r="G6858">
        <v>90.685000000000002</v>
      </c>
      <c r="H6858">
        <v>88.488</v>
      </c>
      <c r="I6858">
        <v>240.983</v>
      </c>
      <c r="J6858">
        <v>4.5590000000000002</v>
      </c>
      <c r="K6858">
        <v>-108.375</v>
      </c>
      <c r="L6858">
        <v>93.686000000000007</v>
      </c>
      <c r="M6858">
        <v>34477.699000000001</v>
      </c>
      <c r="N6858">
        <v>1220.5809999999999</v>
      </c>
      <c r="O6858">
        <v>37.960999999999999</v>
      </c>
      <c r="P6858">
        <v>3.7149999999999999</v>
      </c>
      <c r="Q6858">
        <v>329.36799999999999</v>
      </c>
      <c r="R6858">
        <v>33215.442999999999</v>
      </c>
      <c r="S6858">
        <v>32886.074999999997</v>
      </c>
    </row>
    <row r="6859" spans="1:19" x14ac:dyDescent="0.3">
      <c r="A6859">
        <v>2021</v>
      </c>
      <c r="B6859">
        <v>10</v>
      </c>
      <c r="C6859">
        <v>13</v>
      </c>
      <c r="D6859">
        <v>18</v>
      </c>
      <c r="E6859">
        <v>33027.074000000001</v>
      </c>
      <c r="F6859">
        <v>615.94200000000001</v>
      </c>
      <c r="G6859">
        <v>88.516999999999996</v>
      </c>
      <c r="H6859">
        <v>82.581999999999994</v>
      </c>
      <c r="I6859">
        <v>308.27600000000001</v>
      </c>
      <c r="J6859">
        <v>4.4020000000000001</v>
      </c>
      <c r="K6859">
        <v>-102.871</v>
      </c>
      <c r="L6859">
        <v>93.594999999999999</v>
      </c>
      <c r="M6859">
        <v>34029.000999999997</v>
      </c>
      <c r="N6859">
        <v>19.462</v>
      </c>
      <c r="O6859">
        <v>49.017000000000003</v>
      </c>
      <c r="P6859">
        <v>3.355</v>
      </c>
      <c r="Q6859">
        <v>309.08300000000003</v>
      </c>
      <c r="R6859">
        <v>33957.167000000001</v>
      </c>
      <c r="S6859">
        <v>33648.084000000003</v>
      </c>
    </row>
    <row r="6860" spans="1:19" x14ac:dyDescent="0.3">
      <c r="A6860">
        <v>2021</v>
      </c>
      <c r="B6860">
        <v>10</v>
      </c>
      <c r="C6860">
        <v>13</v>
      </c>
      <c r="D6860">
        <v>19</v>
      </c>
      <c r="E6860">
        <v>33276.279000000002</v>
      </c>
      <c r="F6860">
        <v>649.077</v>
      </c>
      <c r="G6860">
        <v>85.287999999999997</v>
      </c>
      <c r="H6860">
        <v>85.444999999999993</v>
      </c>
      <c r="I6860">
        <v>341.48399999999998</v>
      </c>
      <c r="J6860">
        <v>4.141</v>
      </c>
      <c r="K6860">
        <v>-101.491</v>
      </c>
      <c r="L6860">
        <v>93.718000000000004</v>
      </c>
      <c r="M6860">
        <v>34348.652000000002</v>
      </c>
      <c r="N6860">
        <v>0</v>
      </c>
      <c r="O6860">
        <v>45.411000000000001</v>
      </c>
      <c r="P6860">
        <v>6.7370000000000001</v>
      </c>
      <c r="Q6860">
        <v>279.85500000000002</v>
      </c>
      <c r="R6860">
        <v>34296.502999999997</v>
      </c>
      <c r="S6860">
        <v>34016.648000000001</v>
      </c>
    </row>
    <row r="6861" spans="1:19" x14ac:dyDescent="0.3">
      <c r="A6861">
        <v>2021</v>
      </c>
      <c r="B6861">
        <v>10</v>
      </c>
      <c r="C6861">
        <v>13</v>
      </c>
      <c r="D6861">
        <v>20</v>
      </c>
      <c r="E6861">
        <v>31683.458999999999</v>
      </c>
      <c r="F6861">
        <v>705.31700000000001</v>
      </c>
      <c r="G6861">
        <v>82.215999999999994</v>
      </c>
      <c r="H6861">
        <v>83.587999999999994</v>
      </c>
      <c r="I6861">
        <v>383.73399999999998</v>
      </c>
      <c r="J6861">
        <v>3.9020000000000001</v>
      </c>
      <c r="K6861">
        <v>-106.83</v>
      </c>
      <c r="L6861">
        <v>93.343000000000004</v>
      </c>
      <c r="M6861">
        <v>32846.512000000002</v>
      </c>
      <c r="N6861">
        <v>0</v>
      </c>
      <c r="O6861">
        <v>38.674999999999997</v>
      </c>
      <c r="P6861">
        <v>8.2629999999999999</v>
      </c>
      <c r="Q6861">
        <v>255.84700000000001</v>
      </c>
      <c r="R6861">
        <v>32799.574000000001</v>
      </c>
      <c r="S6861">
        <v>32543.725999999999</v>
      </c>
    </row>
    <row r="6862" spans="1:19" x14ac:dyDescent="0.3">
      <c r="A6862">
        <v>2021</v>
      </c>
      <c r="B6862">
        <v>10</v>
      </c>
      <c r="C6862">
        <v>13</v>
      </c>
      <c r="D6862">
        <v>21</v>
      </c>
      <c r="E6862">
        <v>29654.262999999999</v>
      </c>
      <c r="F6862">
        <v>785.29600000000005</v>
      </c>
      <c r="G6862">
        <v>77.923000000000002</v>
      </c>
      <c r="H6862">
        <v>81.573999999999998</v>
      </c>
      <c r="I6862">
        <v>510.96699999999998</v>
      </c>
      <c r="J6862">
        <v>5.0780000000000003</v>
      </c>
      <c r="K6862">
        <v>-28.271000000000001</v>
      </c>
      <c r="L6862">
        <v>92.472999999999999</v>
      </c>
      <c r="M6862">
        <v>31101.38</v>
      </c>
      <c r="N6862">
        <v>0</v>
      </c>
      <c r="O6862">
        <v>11.481</v>
      </c>
      <c r="P6862">
        <v>0.874</v>
      </c>
      <c r="Q6862">
        <v>236.07900000000001</v>
      </c>
      <c r="R6862">
        <v>31089.025000000001</v>
      </c>
      <c r="S6862">
        <v>30852.946</v>
      </c>
    </row>
    <row r="6863" spans="1:19" x14ac:dyDescent="0.3">
      <c r="A6863">
        <v>2021</v>
      </c>
      <c r="B6863">
        <v>10</v>
      </c>
      <c r="C6863">
        <v>13</v>
      </c>
      <c r="D6863">
        <v>22</v>
      </c>
      <c r="E6863">
        <v>26654.273000000001</v>
      </c>
      <c r="F6863">
        <v>948.45</v>
      </c>
      <c r="G6863">
        <v>73.105000000000004</v>
      </c>
      <c r="H6863">
        <v>78.506</v>
      </c>
      <c r="I6863">
        <v>570.12699999999995</v>
      </c>
      <c r="J6863">
        <v>4.7530000000000001</v>
      </c>
      <c r="K6863">
        <v>11.891999999999999</v>
      </c>
      <c r="L6863">
        <v>90.287999999999997</v>
      </c>
      <c r="M6863">
        <v>28358.289000000001</v>
      </c>
      <c r="N6863">
        <v>0</v>
      </c>
      <c r="O6863">
        <v>1.196</v>
      </c>
      <c r="P6863">
        <v>-13.909000000000001</v>
      </c>
      <c r="Q6863">
        <v>213.08199999999999</v>
      </c>
      <c r="R6863">
        <v>28371.003000000001</v>
      </c>
      <c r="S6863">
        <v>28157.920999999998</v>
      </c>
    </row>
    <row r="6864" spans="1:19" x14ac:dyDescent="0.3">
      <c r="A6864">
        <v>2021</v>
      </c>
      <c r="B6864">
        <v>10</v>
      </c>
      <c r="C6864">
        <v>13</v>
      </c>
      <c r="D6864">
        <v>23</v>
      </c>
      <c r="E6864">
        <v>23995.309000000001</v>
      </c>
      <c r="F6864">
        <v>1118.375</v>
      </c>
      <c r="G6864">
        <v>66.61</v>
      </c>
      <c r="H6864">
        <v>75.319999999999993</v>
      </c>
      <c r="I6864">
        <v>950.98299999999995</v>
      </c>
      <c r="J6864">
        <v>5.1719999999999997</v>
      </c>
      <c r="K6864">
        <v>34.341000000000001</v>
      </c>
      <c r="L6864">
        <v>88.49</v>
      </c>
      <c r="M6864">
        <v>26267.99</v>
      </c>
      <c r="N6864">
        <v>0</v>
      </c>
      <c r="O6864">
        <v>0</v>
      </c>
      <c r="P6864">
        <v>-13.215999999999999</v>
      </c>
      <c r="Q6864">
        <v>185.42699999999999</v>
      </c>
      <c r="R6864">
        <v>26281.206999999999</v>
      </c>
      <c r="S6864">
        <v>26095.778999999999</v>
      </c>
    </row>
    <row r="6865" spans="1:19" x14ac:dyDescent="0.3">
      <c r="A6865">
        <v>2021</v>
      </c>
      <c r="B6865">
        <v>10</v>
      </c>
      <c r="C6865">
        <v>13</v>
      </c>
      <c r="D6865">
        <v>24</v>
      </c>
      <c r="E6865">
        <v>22057.034</v>
      </c>
      <c r="F6865">
        <v>1343.377</v>
      </c>
      <c r="G6865">
        <v>62.142000000000003</v>
      </c>
      <c r="H6865">
        <v>72.472999999999999</v>
      </c>
      <c r="I6865">
        <v>846.64099999999996</v>
      </c>
      <c r="J6865">
        <v>5.0780000000000003</v>
      </c>
      <c r="K6865">
        <v>44.539000000000001</v>
      </c>
      <c r="L6865">
        <v>87.427000000000007</v>
      </c>
      <c r="M6865">
        <v>24456.567999999999</v>
      </c>
      <c r="N6865">
        <v>0</v>
      </c>
      <c r="O6865">
        <v>0</v>
      </c>
      <c r="P6865">
        <v>-22.59</v>
      </c>
      <c r="Q6865">
        <v>162.87700000000001</v>
      </c>
      <c r="R6865">
        <v>24479.157999999999</v>
      </c>
      <c r="S6865">
        <v>24316.280999999999</v>
      </c>
    </row>
    <row r="6866" spans="1:19" x14ac:dyDescent="0.3">
      <c r="A6866">
        <v>2021</v>
      </c>
      <c r="B6866">
        <v>10</v>
      </c>
      <c r="C6866">
        <v>14</v>
      </c>
      <c r="D6866">
        <v>1</v>
      </c>
      <c r="E6866">
        <v>20352.904999999999</v>
      </c>
      <c r="F6866">
        <v>1453.769</v>
      </c>
      <c r="G6866">
        <v>58.674999999999997</v>
      </c>
      <c r="H6866">
        <v>69.402000000000001</v>
      </c>
      <c r="I6866">
        <v>601.077</v>
      </c>
      <c r="J6866">
        <v>4.9450000000000003</v>
      </c>
      <c r="K6866">
        <v>38.225000000000001</v>
      </c>
      <c r="L6866">
        <v>86.555999999999997</v>
      </c>
      <c r="M6866">
        <v>22606.878000000001</v>
      </c>
      <c r="N6866">
        <v>0</v>
      </c>
      <c r="O6866">
        <v>0</v>
      </c>
      <c r="P6866">
        <v>-16.977</v>
      </c>
      <c r="Q6866">
        <v>149.80199999999999</v>
      </c>
      <c r="R6866">
        <v>22623.855</v>
      </c>
      <c r="S6866">
        <v>22474.053</v>
      </c>
    </row>
    <row r="6867" spans="1:19" x14ac:dyDescent="0.3">
      <c r="A6867">
        <v>2021</v>
      </c>
      <c r="B6867">
        <v>10</v>
      </c>
      <c r="C6867">
        <v>14</v>
      </c>
      <c r="D6867">
        <v>2</v>
      </c>
      <c r="E6867">
        <v>19749.664000000001</v>
      </c>
      <c r="F6867">
        <v>1517.86</v>
      </c>
      <c r="G6867">
        <v>57.341000000000001</v>
      </c>
      <c r="H6867">
        <v>68.078000000000003</v>
      </c>
      <c r="I6867">
        <v>360.00200000000001</v>
      </c>
      <c r="J6867">
        <v>4.8719999999999999</v>
      </c>
      <c r="K6867">
        <v>33.564</v>
      </c>
      <c r="L6867">
        <v>86.18</v>
      </c>
      <c r="M6867">
        <v>21820.221000000001</v>
      </c>
      <c r="N6867">
        <v>0</v>
      </c>
      <c r="O6867">
        <v>0</v>
      </c>
      <c r="P6867">
        <v>-12.121</v>
      </c>
      <c r="Q6867">
        <v>142.172</v>
      </c>
      <c r="R6867">
        <v>21832.341</v>
      </c>
      <c r="S6867">
        <v>21690.169000000002</v>
      </c>
    </row>
    <row r="6868" spans="1:19" x14ac:dyDescent="0.3">
      <c r="A6868">
        <v>2021</v>
      </c>
      <c r="B6868">
        <v>10</v>
      </c>
      <c r="C6868">
        <v>14</v>
      </c>
      <c r="D6868">
        <v>3</v>
      </c>
      <c r="E6868">
        <v>19505.489000000001</v>
      </c>
      <c r="F6868">
        <v>1527.2159999999999</v>
      </c>
      <c r="G6868">
        <v>56.472000000000001</v>
      </c>
      <c r="H6868">
        <v>66.763999999999996</v>
      </c>
      <c r="I6868">
        <v>204.78</v>
      </c>
      <c r="J6868">
        <v>4.7190000000000003</v>
      </c>
      <c r="K6868">
        <v>30.404</v>
      </c>
      <c r="L6868">
        <v>86.039000000000001</v>
      </c>
      <c r="M6868">
        <v>21425.411</v>
      </c>
      <c r="N6868">
        <v>0</v>
      </c>
      <c r="O6868">
        <v>0</v>
      </c>
      <c r="P6868">
        <v>-7.6520000000000001</v>
      </c>
      <c r="Q6868">
        <v>139.15700000000001</v>
      </c>
      <c r="R6868">
        <v>21433.062999999998</v>
      </c>
      <c r="S6868">
        <v>21293.905999999999</v>
      </c>
    </row>
    <row r="6869" spans="1:19" x14ac:dyDescent="0.3">
      <c r="A6869">
        <v>2021</v>
      </c>
      <c r="B6869">
        <v>10</v>
      </c>
      <c r="C6869">
        <v>14</v>
      </c>
      <c r="D6869">
        <v>4</v>
      </c>
      <c r="E6869">
        <v>19921.89</v>
      </c>
      <c r="F6869">
        <v>1457.4</v>
      </c>
      <c r="G6869">
        <v>56.576999999999998</v>
      </c>
      <c r="H6869">
        <v>66.61</v>
      </c>
      <c r="I6869">
        <v>102.96599999999999</v>
      </c>
      <c r="J6869">
        <v>3.6520000000000001</v>
      </c>
      <c r="K6869">
        <v>29.672999999999998</v>
      </c>
      <c r="L6869">
        <v>86.302999999999997</v>
      </c>
      <c r="M6869">
        <v>21668.494999999999</v>
      </c>
      <c r="N6869">
        <v>0</v>
      </c>
      <c r="O6869">
        <v>0</v>
      </c>
      <c r="P6869">
        <v>-5.2919999999999998</v>
      </c>
      <c r="Q6869">
        <v>141.221</v>
      </c>
      <c r="R6869">
        <v>21673.787</v>
      </c>
      <c r="S6869">
        <v>21532.565999999999</v>
      </c>
    </row>
    <row r="6870" spans="1:19" x14ac:dyDescent="0.3">
      <c r="A6870">
        <v>2021</v>
      </c>
      <c r="B6870">
        <v>10</v>
      </c>
      <c r="C6870">
        <v>14</v>
      </c>
      <c r="D6870">
        <v>5</v>
      </c>
      <c r="E6870">
        <v>21277.681</v>
      </c>
      <c r="F6870">
        <v>1293.4559999999999</v>
      </c>
      <c r="G6870">
        <v>58.21</v>
      </c>
      <c r="H6870">
        <v>66.664000000000001</v>
      </c>
      <c r="I6870">
        <v>72.323999999999998</v>
      </c>
      <c r="J6870">
        <v>2.3220000000000001</v>
      </c>
      <c r="K6870">
        <v>12.525</v>
      </c>
      <c r="L6870">
        <v>87.058000000000007</v>
      </c>
      <c r="M6870">
        <v>22812.030999999999</v>
      </c>
      <c r="N6870">
        <v>0</v>
      </c>
      <c r="O6870">
        <v>0</v>
      </c>
      <c r="P6870">
        <v>-6.6310000000000002</v>
      </c>
      <c r="Q6870">
        <v>152.542</v>
      </c>
      <c r="R6870">
        <v>22818.662</v>
      </c>
      <c r="S6870">
        <v>22666.118999999999</v>
      </c>
    </row>
    <row r="6871" spans="1:19" x14ac:dyDescent="0.3">
      <c r="A6871">
        <v>2021</v>
      </c>
      <c r="B6871">
        <v>10</v>
      </c>
      <c r="C6871">
        <v>14</v>
      </c>
      <c r="D6871">
        <v>6</v>
      </c>
      <c r="E6871">
        <v>23921.103999999999</v>
      </c>
      <c r="F6871">
        <v>1051.7449999999999</v>
      </c>
      <c r="G6871">
        <v>61.063000000000002</v>
      </c>
      <c r="H6871">
        <v>66.25</v>
      </c>
      <c r="I6871">
        <v>127.339</v>
      </c>
      <c r="J6871">
        <v>2.7919999999999998</v>
      </c>
      <c r="K6871">
        <v>5.4980000000000002</v>
      </c>
      <c r="L6871">
        <v>88.587000000000003</v>
      </c>
      <c r="M6871">
        <v>25263.314999999999</v>
      </c>
      <c r="N6871">
        <v>1.508</v>
      </c>
      <c r="O6871">
        <v>0</v>
      </c>
      <c r="P6871">
        <v>-1.659</v>
      </c>
      <c r="Q6871">
        <v>176.39</v>
      </c>
      <c r="R6871">
        <v>25263.465</v>
      </c>
      <c r="S6871">
        <v>25087.075000000001</v>
      </c>
    </row>
    <row r="6872" spans="1:19" x14ac:dyDescent="0.3">
      <c r="A6872">
        <v>2021</v>
      </c>
      <c r="B6872">
        <v>10</v>
      </c>
      <c r="C6872">
        <v>14</v>
      </c>
      <c r="D6872">
        <v>7</v>
      </c>
      <c r="E6872">
        <v>25556.634999999998</v>
      </c>
      <c r="F6872">
        <v>950</v>
      </c>
      <c r="G6872">
        <v>64.977000000000004</v>
      </c>
      <c r="H6872">
        <v>66.048000000000002</v>
      </c>
      <c r="I6872">
        <v>264.35899999999998</v>
      </c>
      <c r="J6872">
        <v>3.6440000000000001</v>
      </c>
      <c r="K6872">
        <v>15.39</v>
      </c>
      <c r="L6872">
        <v>89.611999999999995</v>
      </c>
      <c r="M6872">
        <v>26945.688999999998</v>
      </c>
      <c r="N6872">
        <v>341.15</v>
      </c>
      <c r="O6872">
        <v>0</v>
      </c>
      <c r="P6872">
        <v>-0.99299999999999999</v>
      </c>
      <c r="Q6872">
        <v>205.453</v>
      </c>
      <c r="R6872">
        <v>26605.532999999999</v>
      </c>
      <c r="S6872">
        <v>26400.080000000002</v>
      </c>
    </row>
    <row r="6873" spans="1:19" x14ac:dyDescent="0.3">
      <c r="A6873">
        <v>2021</v>
      </c>
      <c r="B6873">
        <v>10</v>
      </c>
      <c r="C6873">
        <v>14</v>
      </c>
      <c r="D6873">
        <v>8</v>
      </c>
      <c r="E6873">
        <v>26853.394</v>
      </c>
      <c r="F6873">
        <v>899.52800000000002</v>
      </c>
      <c r="G6873">
        <v>67.004999999999995</v>
      </c>
      <c r="H6873">
        <v>69.709999999999994</v>
      </c>
      <c r="I6873">
        <v>488.18</v>
      </c>
      <c r="J6873">
        <v>4.9000000000000004</v>
      </c>
      <c r="K6873">
        <v>11.071999999999999</v>
      </c>
      <c r="L6873">
        <v>90.587999999999994</v>
      </c>
      <c r="M6873">
        <v>28417.373</v>
      </c>
      <c r="N6873">
        <v>2513.0450000000001</v>
      </c>
      <c r="O6873">
        <v>-20.905000000000001</v>
      </c>
      <c r="P6873">
        <v>-0.46100000000000002</v>
      </c>
      <c r="Q6873">
        <v>240.27199999999999</v>
      </c>
      <c r="R6873">
        <v>25925.692999999999</v>
      </c>
      <c r="S6873">
        <v>25685.421999999999</v>
      </c>
    </row>
    <row r="6874" spans="1:19" x14ac:dyDescent="0.3">
      <c r="A6874">
        <v>2021</v>
      </c>
      <c r="B6874">
        <v>10</v>
      </c>
      <c r="C6874">
        <v>14</v>
      </c>
      <c r="D6874">
        <v>9</v>
      </c>
      <c r="E6874">
        <v>28237.607</v>
      </c>
      <c r="F6874">
        <v>894.69899999999996</v>
      </c>
      <c r="G6874">
        <v>68.084000000000003</v>
      </c>
      <c r="H6874">
        <v>72.427999999999997</v>
      </c>
      <c r="I6874">
        <v>601.69799999999998</v>
      </c>
      <c r="J6874">
        <v>5.4370000000000003</v>
      </c>
      <c r="K6874">
        <v>12.74</v>
      </c>
      <c r="L6874">
        <v>91.864000000000004</v>
      </c>
      <c r="M6874">
        <v>29916.473000000002</v>
      </c>
      <c r="N6874">
        <v>4813.3490000000002</v>
      </c>
      <c r="O6874">
        <v>-44.603000000000002</v>
      </c>
      <c r="P6874">
        <v>0.47399999999999998</v>
      </c>
      <c r="Q6874">
        <v>269.25599999999997</v>
      </c>
      <c r="R6874">
        <v>25147.253000000001</v>
      </c>
      <c r="S6874">
        <v>24877.998</v>
      </c>
    </row>
    <row r="6875" spans="1:19" x14ac:dyDescent="0.3">
      <c r="A6875">
        <v>2021</v>
      </c>
      <c r="B6875">
        <v>10</v>
      </c>
      <c r="C6875">
        <v>14</v>
      </c>
      <c r="D6875">
        <v>10</v>
      </c>
      <c r="E6875">
        <v>29413.702000000001</v>
      </c>
      <c r="F6875">
        <v>872.12</v>
      </c>
      <c r="G6875">
        <v>68.680999999999997</v>
      </c>
      <c r="H6875">
        <v>72.852999999999994</v>
      </c>
      <c r="I6875">
        <v>568.28399999999999</v>
      </c>
      <c r="J6875">
        <v>5.7370000000000001</v>
      </c>
      <c r="K6875">
        <v>23.597000000000001</v>
      </c>
      <c r="L6875">
        <v>92.635000000000005</v>
      </c>
      <c r="M6875">
        <v>31048.927</v>
      </c>
      <c r="N6875">
        <v>6573.067</v>
      </c>
      <c r="O6875">
        <v>-55.569000000000003</v>
      </c>
      <c r="P6875">
        <v>1.3009999999999999</v>
      </c>
      <c r="Q6875">
        <v>291.57600000000002</v>
      </c>
      <c r="R6875">
        <v>24530.129000000001</v>
      </c>
      <c r="S6875">
        <v>24238.553</v>
      </c>
    </row>
    <row r="6876" spans="1:19" x14ac:dyDescent="0.3">
      <c r="A6876">
        <v>2021</v>
      </c>
      <c r="B6876">
        <v>10</v>
      </c>
      <c r="C6876">
        <v>14</v>
      </c>
      <c r="D6876">
        <v>11</v>
      </c>
      <c r="E6876">
        <v>30199.383000000002</v>
      </c>
      <c r="F6876">
        <v>836.51700000000005</v>
      </c>
      <c r="G6876">
        <v>70.287000000000006</v>
      </c>
      <c r="H6876">
        <v>74.010000000000005</v>
      </c>
      <c r="I6876">
        <v>483.69600000000003</v>
      </c>
      <c r="J6876">
        <v>5.8719999999999999</v>
      </c>
      <c r="K6876">
        <v>25.783999999999999</v>
      </c>
      <c r="L6876">
        <v>92.992000000000004</v>
      </c>
      <c r="M6876">
        <v>31718.254000000001</v>
      </c>
      <c r="N6876">
        <v>7705.3959999999997</v>
      </c>
      <c r="O6876">
        <v>-61.369</v>
      </c>
      <c r="P6876">
        <v>2.7690000000000001</v>
      </c>
      <c r="Q6876">
        <v>312.14400000000001</v>
      </c>
      <c r="R6876">
        <v>24071.457999999999</v>
      </c>
      <c r="S6876">
        <v>23759.313999999998</v>
      </c>
    </row>
    <row r="6877" spans="1:19" x14ac:dyDescent="0.3">
      <c r="A6877">
        <v>2021</v>
      </c>
      <c r="B6877">
        <v>10</v>
      </c>
      <c r="C6877">
        <v>14</v>
      </c>
      <c r="D6877">
        <v>12</v>
      </c>
      <c r="E6877">
        <v>30700.088</v>
      </c>
      <c r="F6877">
        <v>802.41300000000001</v>
      </c>
      <c r="G6877">
        <v>73.078000000000003</v>
      </c>
      <c r="H6877">
        <v>76.507999999999996</v>
      </c>
      <c r="I6877">
        <v>447.51600000000002</v>
      </c>
      <c r="J6877">
        <v>5.8419999999999996</v>
      </c>
      <c r="K6877">
        <v>13.897</v>
      </c>
      <c r="L6877">
        <v>93.162000000000006</v>
      </c>
      <c r="M6877">
        <v>32139.427</v>
      </c>
      <c r="N6877">
        <v>8241.9449999999997</v>
      </c>
      <c r="O6877">
        <v>-26.491</v>
      </c>
      <c r="P6877">
        <v>6.0510000000000002</v>
      </c>
      <c r="Q6877">
        <v>326.79599999999999</v>
      </c>
      <c r="R6877">
        <v>23917.921999999999</v>
      </c>
      <c r="S6877">
        <v>23591.126</v>
      </c>
    </row>
    <row r="6878" spans="1:19" x14ac:dyDescent="0.3">
      <c r="A6878">
        <v>2021</v>
      </c>
      <c r="B6878">
        <v>10</v>
      </c>
      <c r="C6878">
        <v>14</v>
      </c>
      <c r="D6878">
        <v>13</v>
      </c>
      <c r="E6878">
        <v>31535.238000000001</v>
      </c>
      <c r="F6878">
        <v>717.88699999999994</v>
      </c>
      <c r="G6878">
        <v>76.563000000000002</v>
      </c>
      <c r="H6878">
        <v>79.828000000000003</v>
      </c>
      <c r="I6878">
        <v>423.50099999999998</v>
      </c>
      <c r="J6878">
        <v>5.7359999999999998</v>
      </c>
      <c r="K6878">
        <v>12.018000000000001</v>
      </c>
      <c r="L6878">
        <v>93.403000000000006</v>
      </c>
      <c r="M6878">
        <v>32867.610999999997</v>
      </c>
      <c r="N6878">
        <v>7961.1679999999997</v>
      </c>
      <c r="O6878">
        <v>-10.504</v>
      </c>
      <c r="P6878">
        <v>6.5259999999999998</v>
      </c>
      <c r="Q6878">
        <v>341.411</v>
      </c>
      <c r="R6878">
        <v>24910.421999999999</v>
      </c>
      <c r="S6878">
        <v>24569.01</v>
      </c>
    </row>
    <row r="6879" spans="1:19" x14ac:dyDescent="0.3">
      <c r="A6879">
        <v>2021</v>
      </c>
      <c r="B6879">
        <v>10</v>
      </c>
      <c r="C6879">
        <v>14</v>
      </c>
      <c r="D6879">
        <v>14</v>
      </c>
      <c r="E6879">
        <v>31987.99</v>
      </c>
      <c r="F6879">
        <v>664.03499999999997</v>
      </c>
      <c r="G6879">
        <v>79.626000000000005</v>
      </c>
      <c r="H6879">
        <v>83.028000000000006</v>
      </c>
      <c r="I6879">
        <v>363.077</v>
      </c>
      <c r="J6879">
        <v>5.2649999999999997</v>
      </c>
      <c r="K6879">
        <v>-5.8140000000000001</v>
      </c>
      <c r="L6879">
        <v>93.528999999999996</v>
      </c>
      <c r="M6879">
        <v>33191.110999999997</v>
      </c>
      <c r="N6879">
        <v>7327.723</v>
      </c>
      <c r="O6879">
        <v>-5.8879999999999999</v>
      </c>
      <c r="P6879">
        <v>3.6240000000000001</v>
      </c>
      <c r="Q6879">
        <v>353.70800000000003</v>
      </c>
      <c r="R6879">
        <v>25865.651999999998</v>
      </c>
      <c r="S6879">
        <v>25511.944</v>
      </c>
    </row>
    <row r="6880" spans="1:19" x14ac:dyDescent="0.3">
      <c r="A6880">
        <v>2021</v>
      </c>
      <c r="B6880">
        <v>10</v>
      </c>
      <c r="C6880">
        <v>14</v>
      </c>
      <c r="D6880">
        <v>15</v>
      </c>
      <c r="E6880">
        <v>32043.444</v>
      </c>
      <c r="F6880">
        <v>642.74199999999996</v>
      </c>
      <c r="G6880">
        <v>82.153999999999996</v>
      </c>
      <c r="H6880">
        <v>85.611999999999995</v>
      </c>
      <c r="I6880">
        <v>331.84</v>
      </c>
      <c r="J6880">
        <v>5.4119999999999999</v>
      </c>
      <c r="K6880">
        <v>-11.33</v>
      </c>
      <c r="L6880">
        <v>93.537000000000006</v>
      </c>
      <c r="M6880">
        <v>33191.256999999998</v>
      </c>
      <c r="N6880">
        <v>5932.4560000000001</v>
      </c>
      <c r="O6880">
        <v>-0.25900000000000001</v>
      </c>
      <c r="P6880">
        <v>3.7010000000000001</v>
      </c>
      <c r="Q6880">
        <v>357.93799999999999</v>
      </c>
      <c r="R6880">
        <v>27255.359</v>
      </c>
      <c r="S6880">
        <v>26897.420999999998</v>
      </c>
    </row>
    <row r="6881" spans="1:19" x14ac:dyDescent="0.3">
      <c r="A6881">
        <v>2021</v>
      </c>
      <c r="B6881">
        <v>10</v>
      </c>
      <c r="C6881">
        <v>14</v>
      </c>
      <c r="D6881">
        <v>16</v>
      </c>
      <c r="E6881">
        <v>31620.190999999999</v>
      </c>
      <c r="F6881">
        <v>596.78599999999994</v>
      </c>
      <c r="G6881">
        <v>83.838999999999999</v>
      </c>
      <c r="H6881">
        <v>87.522999999999996</v>
      </c>
      <c r="I6881">
        <v>219.673</v>
      </c>
      <c r="J6881">
        <v>4.093</v>
      </c>
      <c r="K6881">
        <v>-64.733999999999995</v>
      </c>
      <c r="L6881">
        <v>93.426000000000002</v>
      </c>
      <c r="M6881">
        <v>32556.957999999999</v>
      </c>
      <c r="N6881">
        <v>3821.6849999999999</v>
      </c>
      <c r="O6881">
        <v>7.2839999999999998</v>
      </c>
      <c r="P6881">
        <v>2.5459999999999998</v>
      </c>
      <c r="Q6881">
        <v>352.87</v>
      </c>
      <c r="R6881">
        <v>28725.444</v>
      </c>
      <c r="S6881">
        <v>28372.574000000001</v>
      </c>
    </row>
    <row r="6882" spans="1:19" x14ac:dyDescent="0.3">
      <c r="A6882">
        <v>2021</v>
      </c>
      <c r="B6882">
        <v>10</v>
      </c>
      <c r="C6882">
        <v>14</v>
      </c>
      <c r="D6882">
        <v>17</v>
      </c>
      <c r="E6882">
        <v>30680.206999999999</v>
      </c>
      <c r="F6882">
        <v>593.42100000000005</v>
      </c>
      <c r="G6882">
        <v>84.778000000000006</v>
      </c>
      <c r="H6882">
        <v>85.873000000000005</v>
      </c>
      <c r="I6882">
        <v>240.983</v>
      </c>
      <c r="J6882">
        <v>4.5590000000000002</v>
      </c>
      <c r="K6882">
        <v>-90.355000000000004</v>
      </c>
      <c r="L6882">
        <v>93.168999999999997</v>
      </c>
      <c r="M6882">
        <v>31607.857</v>
      </c>
      <c r="N6882">
        <v>1220.5809999999999</v>
      </c>
      <c r="O6882">
        <v>37.960999999999999</v>
      </c>
      <c r="P6882">
        <v>3.7149999999999999</v>
      </c>
      <c r="Q6882">
        <v>338.899</v>
      </c>
      <c r="R6882">
        <v>30345.600999999999</v>
      </c>
      <c r="S6882">
        <v>30006.702000000001</v>
      </c>
    </row>
    <row r="6883" spans="1:19" x14ac:dyDescent="0.3">
      <c r="A6883">
        <v>2021</v>
      </c>
      <c r="B6883">
        <v>10</v>
      </c>
      <c r="C6883">
        <v>14</v>
      </c>
      <c r="D6883">
        <v>18</v>
      </c>
      <c r="E6883">
        <v>30599.496999999999</v>
      </c>
      <c r="F6883">
        <v>615.94200000000001</v>
      </c>
      <c r="G6883">
        <v>84.498000000000005</v>
      </c>
      <c r="H6883">
        <v>80.790999999999997</v>
      </c>
      <c r="I6883">
        <v>308.27600000000001</v>
      </c>
      <c r="J6883">
        <v>4.4020000000000001</v>
      </c>
      <c r="K6883">
        <v>-87.117999999999995</v>
      </c>
      <c r="L6883">
        <v>93.155000000000001</v>
      </c>
      <c r="M6883">
        <v>31614.946</v>
      </c>
      <c r="N6883">
        <v>19.462</v>
      </c>
      <c r="O6883">
        <v>49.017000000000003</v>
      </c>
      <c r="P6883">
        <v>3.355</v>
      </c>
      <c r="Q6883">
        <v>316.08600000000001</v>
      </c>
      <c r="R6883">
        <v>31543.112000000001</v>
      </c>
      <c r="S6883">
        <v>31227.026000000002</v>
      </c>
    </row>
    <row r="6884" spans="1:19" x14ac:dyDescent="0.3">
      <c r="A6884">
        <v>2021</v>
      </c>
      <c r="B6884">
        <v>10</v>
      </c>
      <c r="C6884">
        <v>14</v>
      </c>
      <c r="D6884">
        <v>19</v>
      </c>
      <c r="E6884">
        <v>31139.206999999999</v>
      </c>
      <c r="F6884">
        <v>649.077</v>
      </c>
      <c r="G6884">
        <v>82.197999999999993</v>
      </c>
      <c r="H6884">
        <v>83.745999999999995</v>
      </c>
      <c r="I6884">
        <v>341.48399999999998</v>
      </c>
      <c r="J6884">
        <v>4.141</v>
      </c>
      <c r="K6884">
        <v>-90.072000000000003</v>
      </c>
      <c r="L6884">
        <v>93.353999999999999</v>
      </c>
      <c r="M6884">
        <v>32220.936000000002</v>
      </c>
      <c r="N6884">
        <v>0</v>
      </c>
      <c r="O6884">
        <v>45.411000000000001</v>
      </c>
      <c r="P6884">
        <v>6.7370000000000001</v>
      </c>
      <c r="Q6884">
        <v>284.94499999999999</v>
      </c>
      <c r="R6884">
        <v>32168.788</v>
      </c>
      <c r="S6884">
        <v>31883.843000000001</v>
      </c>
    </row>
    <row r="6885" spans="1:19" x14ac:dyDescent="0.3">
      <c r="A6885">
        <v>2021</v>
      </c>
      <c r="B6885">
        <v>10</v>
      </c>
      <c r="C6885">
        <v>14</v>
      </c>
      <c r="D6885">
        <v>20</v>
      </c>
      <c r="E6885">
        <v>30010.118999999999</v>
      </c>
      <c r="F6885">
        <v>705.31700000000001</v>
      </c>
      <c r="G6885">
        <v>79.924999999999997</v>
      </c>
      <c r="H6885">
        <v>82.296000000000006</v>
      </c>
      <c r="I6885">
        <v>383.73399999999998</v>
      </c>
      <c r="J6885">
        <v>3.9020000000000001</v>
      </c>
      <c r="K6885">
        <v>-99.18</v>
      </c>
      <c r="L6885">
        <v>92.947999999999993</v>
      </c>
      <c r="M6885">
        <v>31179.135999999999</v>
      </c>
      <c r="N6885">
        <v>0</v>
      </c>
      <c r="O6885">
        <v>38.674999999999997</v>
      </c>
      <c r="P6885">
        <v>8.2629999999999999</v>
      </c>
      <c r="Q6885">
        <v>262.07299999999998</v>
      </c>
      <c r="R6885">
        <v>31132.198</v>
      </c>
      <c r="S6885">
        <v>30870.125</v>
      </c>
    </row>
    <row r="6886" spans="1:19" x14ac:dyDescent="0.3">
      <c r="A6886">
        <v>2021</v>
      </c>
      <c r="B6886">
        <v>10</v>
      </c>
      <c r="C6886">
        <v>14</v>
      </c>
      <c r="D6886">
        <v>21</v>
      </c>
      <c r="E6886">
        <v>28219.906999999999</v>
      </c>
      <c r="F6886">
        <v>785.29600000000005</v>
      </c>
      <c r="G6886">
        <v>76.019000000000005</v>
      </c>
      <c r="H6886">
        <v>80.48</v>
      </c>
      <c r="I6886">
        <v>510.96699999999998</v>
      </c>
      <c r="J6886">
        <v>5.0780000000000003</v>
      </c>
      <c r="K6886">
        <v>-25.821999999999999</v>
      </c>
      <c r="L6886">
        <v>91.831999999999994</v>
      </c>
      <c r="M6886">
        <v>29667.738000000001</v>
      </c>
      <c r="N6886">
        <v>0</v>
      </c>
      <c r="O6886">
        <v>11.481</v>
      </c>
      <c r="P6886">
        <v>0.874</v>
      </c>
      <c r="Q6886">
        <v>242.62100000000001</v>
      </c>
      <c r="R6886">
        <v>29655.383000000002</v>
      </c>
      <c r="S6886">
        <v>29412.762999999999</v>
      </c>
    </row>
    <row r="6887" spans="1:19" x14ac:dyDescent="0.3">
      <c r="A6887">
        <v>2021</v>
      </c>
      <c r="B6887">
        <v>10</v>
      </c>
      <c r="C6887">
        <v>14</v>
      </c>
      <c r="D6887">
        <v>22</v>
      </c>
      <c r="E6887">
        <v>25614.091</v>
      </c>
      <c r="F6887">
        <v>948.45</v>
      </c>
      <c r="G6887">
        <v>71.287999999999997</v>
      </c>
      <c r="H6887">
        <v>77.75</v>
      </c>
      <c r="I6887">
        <v>570.12699999999995</v>
      </c>
      <c r="J6887">
        <v>4.7530000000000001</v>
      </c>
      <c r="K6887">
        <v>11.712</v>
      </c>
      <c r="L6887">
        <v>89.641999999999996</v>
      </c>
      <c r="M6887">
        <v>27316.525000000001</v>
      </c>
      <c r="N6887">
        <v>0</v>
      </c>
      <c r="O6887">
        <v>1.196</v>
      </c>
      <c r="P6887">
        <v>-13.909000000000001</v>
      </c>
      <c r="Q6887">
        <v>219.45</v>
      </c>
      <c r="R6887">
        <v>27329.238000000001</v>
      </c>
      <c r="S6887">
        <v>27109.789000000001</v>
      </c>
    </row>
    <row r="6888" spans="1:19" x14ac:dyDescent="0.3">
      <c r="A6888">
        <v>2021</v>
      </c>
      <c r="B6888">
        <v>10</v>
      </c>
      <c r="C6888">
        <v>14</v>
      </c>
      <c r="D6888">
        <v>23</v>
      </c>
      <c r="E6888">
        <v>23054.987000000001</v>
      </c>
      <c r="F6888">
        <v>1118.375</v>
      </c>
      <c r="G6888">
        <v>64.995000000000005</v>
      </c>
      <c r="H6888">
        <v>74.674999999999997</v>
      </c>
      <c r="I6888">
        <v>950.98299999999995</v>
      </c>
      <c r="J6888">
        <v>5.1719999999999997</v>
      </c>
      <c r="K6888">
        <v>33.308</v>
      </c>
      <c r="L6888">
        <v>88.094999999999999</v>
      </c>
      <c r="M6888">
        <v>25325.595000000001</v>
      </c>
      <c r="N6888">
        <v>0</v>
      </c>
      <c r="O6888">
        <v>0</v>
      </c>
      <c r="P6888">
        <v>-13.215999999999999</v>
      </c>
      <c r="Q6888">
        <v>190.33199999999999</v>
      </c>
      <c r="R6888">
        <v>25338.811000000002</v>
      </c>
      <c r="S6888">
        <v>25148.478999999999</v>
      </c>
    </row>
    <row r="6889" spans="1:19" x14ac:dyDescent="0.3">
      <c r="A6889">
        <v>2021</v>
      </c>
      <c r="B6889">
        <v>10</v>
      </c>
      <c r="C6889">
        <v>14</v>
      </c>
      <c r="D6889">
        <v>24</v>
      </c>
      <c r="E6889">
        <v>21227.457999999999</v>
      </c>
      <c r="F6889">
        <v>1343.377</v>
      </c>
      <c r="G6889">
        <v>61.378999999999998</v>
      </c>
      <c r="H6889">
        <v>71.954999999999998</v>
      </c>
      <c r="I6889">
        <v>846.64099999999996</v>
      </c>
      <c r="J6889">
        <v>5.0780000000000003</v>
      </c>
      <c r="K6889">
        <v>43.06</v>
      </c>
      <c r="L6889">
        <v>87.057000000000002</v>
      </c>
      <c r="M6889">
        <v>23624.625</v>
      </c>
      <c r="N6889">
        <v>0</v>
      </c>
      <c r="O6889">
        <v>0</v>
      </c>
      <c r="P6889">
        <v>-22.59</v>
      </c>
      <c r="Q6889">
        <v>166.01400000000001</v>
      </c>
      <c r="R6889">
        <v>23647.215</v>
      </c>
      <c r="S6889">
        <v>23481.201000000001</v>
      </c>
    </row>
    <row r="6890" spans="1:19" x14ac:dyDescent="0.3">
      <c r="A6890">
        <v>2021</v>
      </c>
      <c r="B6890">
        <v>10</v>
      </c>
      <c r="C6890">
        <v>15</v>
      </c>
      <c r="D6890">
        <v>1</v>
      </c>
      <c r="E6890">
        <v>19870.226999999999</v>
      </c>
      <c r="F6890">
        <v>1453.769</v>
      </c>
      <c r="G6890">
        <v>56.042000000000002</v>
      </c>
      <c r="H6890">
        <v>69.152000000000001</v>
      </c>
      <c r="I6890">
        <v>601.077</v>
      </c>
      <c r="J6890">
        <v>4.9450000000000003</v>
      </c>
      <c r="K6890">
        <v>35.469000000000001</v>
      </c>
      <c r="L6890">
        <v>86.326999999999998</v>
      </c>
      <c r="M6890">
        <v>22120.966</v>
      </c>
      <c r="N6890">
        <v>0</v>
      </c>
      <c r="O6890">
        <v>0.22900000000000001</v>
      </c>
      <c r="P6890">
        <v>-16.977</v>
      </c>
      <c r="Q6890">
        <v>149.46899999999999</v>
      </c>
      <c r="R6890">
        <v>22137.713</v>
      </c>
      <c r="S6890">
        <v>21988.244999999999</v>
      </c>
    </row>
    <row r="6891" spans="1:19" x14ac:dyDescent="0.3">
      <c r="A6891">
        <v>2021</v>
      </c>
      <c r="B6891">
        <v>10</v>
      </c>
      <c r="C6891">
        <v>15</v>
      </c>
      <c r="D6891">
        <v>2</v>
      </c>
      <c r="E6891">
        <v>19327.159</v>
      </c>
      <c r="F6891">
        <v>1517.86</v>
      </c>
      <c r="G6891">
        <v>54.252000000000002</v>
      </c>
      <c r="H6891">
        <v>67.870999999999995</v>
      </c>
      <c r="I6891">
        <v>360.00200000000001</v>
      </c>
      <c r="J6891">
        <v>4.8719999999999999</v>
      </c>
      <c r="K6891">
        <v>31.85</v>
      </c>
      <c r="L6891">
        <v>85.992999999999995</v>
      </c>
      <c r="M6891">
        <v>21395.606</v>
      </c>
      <c r="N6891">
        <v>0</v>
      </c>
      <c r="O6891">
        <v>0.153</v>
      </c>
      <c r="P6891">
        <v>-12.121</v>
      </c>
      <c r="Q6891">
        <v>141.91300000000001</v>
      </c>
      <c r="R6891">
        <v>21407.574000000001</v>
      </c>
      <c r="S6891">
        <v>21265.661</v>
      </c>
    </row>
    <row r="6892" spans="1:19" x14ac:dyDescent="0.3">
      <c r="A6892">
        <v>2021</v>
      </c>
      <c r="B6892">
        <v>10</v>
      </c>
      <c r="C6892">
        <v>15</v>
      </c>
      <c r="D6892">
        <v>3</v>
      </c>
      <c r="E6892">
        <v>19130.312999999998</v>
      </c>
      <c r="F6892">
        <v>1527.2159999999999</v>
      </c>
      <c r="G6892">
        <v>53.311999999999998</v>
      </c>
      <c r="H6892">
        <v>66.599000000000004</v>
      </c>
      <c r="I6892">
        <v>204.78</v>
      </c>
      <c r="J6892">
        <v>4.7190000000000003</v>
      </c>
      <c r="K6892">
        <v>28.599</v>
      </c>
      <c r="L6892">
        <v>85.876999999999995</v>
      </c>
      <c r="M6892">
        <v>21048.101999999999</v>
      </c>
      <c r="N6892">
        <v>0</v>
      </c>
      <c r="O6892">
        <v>0.105</v>
      </c>
      <c r="P6892">
        <v>-7.6520000000000001</v>
      </c>
      <c r="Q6892">
        <v>138.74199999999999</v>
      </c>
      <c r="R6892">
        <v>21055.648000000001</v>
      </c>
      <c r="S6892">
        <v>20916.905999999999</v>
      </c>
    </row>
    <row r="6893" spans="1:19" x14ac:dyDescent="0.3">
      <c r="A6893">
        <v>2021</v>
      </c>
      <c r="B6893">
        <v>10</v>
      </c>
      <c r="C6893">
        <v>15</v>
      </c>
      <c r="D6893">
        <v>4</v>
      </c>
      <c r="E6893">
        <v>19642.912</v>
      </c>
      <c r="F6893">
        <v>1457.4</v>
      </c>
      <c r="G6893">
        <v>53.295000000000002</v>
      </c>
      <c r="H6893">
        <v>66.478999999999999</v>
      </c>
      <c r="I6893">
        <v>102.96599999999999</v>
      </c>
      <c r="J6893">
        <v>3.6520000000000001</v>
      </c>
      <c r="K6893">
        <v>27.859000000000002</v>
      </c>
      <c r="L6893">
        <v>86.210999999999999</v>
      </c>
      <c r="M6893">
        <v>21387.478999999999</v>
      </c>
      <c r="N6893">
        <v>0</v>
      </c>
      <c r="O6893">
        <v>0</v>
      </c>
      <c r="P6893">
        <v>-5.2919999999999998</v>
      </c>
      <c r="Q6893">
        <v>141.042</v>
      </c>
      <c r="R6893">
        <v>21392.772000000001</v>
      </c>
      <c r="S6893">
        <v>21251.73</v>
      </c>
    </row>
    <row r="6894" spans="1:19" x14ac:dyDescent="0.3">
      <c r="A6894">
        <v>2021</v>
      </c>
      <c r="B6894">
        <v>10</v>
      </c>
      <c r="C6894">
        <v>15</v>
      </c>
      <c r="D6894">
        <v>5</v>
      </c>
      <c r="E6894">
        <v>21009.876</v>
      </c>
      <c r="F6894">
        <v>1293.4559999999999</v>
      </c>
      <c r="G6894">
        <v>54.997999999999998</v>
      </c>
      <c r="H6894">
        <v>66.522999999999996</v>
      </c>
      <c r="I6894">
        <v>72.323999999999998</v>
      </c>
      <c r="J6894">
        <v>2.3220000000000001</v>
      </c>
      <c r="K6894">
        <v>11.663</v>
      </c>
      <c r="L6894">
        <v>86.972999999999999</v>
      </c>
      <c r="M6894">
        <v>22543.137999999999</v>
      </c>
      <c r="N6894">
        <v>0</v>
      </c>
      <c r="O6894">
        <v>0</v>
      </c>
      <c r="P6894">
        <v>-6.6310000000000002</v>
      </c>
      <c r="Q6894">
        <v>152.535</v>
      </c>
      <c r="R6894">
        <v>22549.769</v>
      </c>
      <c r="S6894">
        <v>22397.234</v>
      </c>
    </row>
    <row r="6895" spans="1:19" x14ac:dyDescent="0.3">
      <c r="A6895">
        <v>2021</v>
      </c>
      <c r="B6895">
        <v>10</v>
      </c>
      <c r="C6895">
        <v>15</v>
      </c>
      <c r="D6895">
        <v>6</v>
      </c>
      <c r="E6895">
        <v>23648.376</v>
      </c>
      <c r="F6895">
        <v>1051.7449999999999</v>
      </c>
      <c r="G6895">
        <v>58.21</v>
      </c>
      <c r="H6895">
        <v>66.123000000000005</v>
      </c>
      <c r="I6895">
        <v>127.339</v>
      </c>
      <c r="J6895">
        <v>2.7919999999999998</v>
      </c>
      <c r="K6895">
        <v>5.032</v>
      </c>
      <c r="L6895">
        <v>88.507999999999996</v>
      </c>
      <c r="M6895">
        <v>24989.914000000001</v>
      </c>
      <c r="N6895">
        <v>4.0000000000000001E-3</v>
      </c>
      <c r="O6895">
        <v>0</v>
      </c>
      <c r="P6895">
        <v>-1.659</v>
      </c>
      <c r="Q6895">
        <v>176.42099999999999</v>
      </c>
      <c r="R6895">
        <v>24991.569</v>
      </c>
      <c r="S6895">
        <v>24815.148000000001</v>
      </c>
    </row>
    <row r="6896" spans="1:19" x14ac:dyDescent="0.3">
      <c r="A6896">
        <v>2021</v>
      </c>
      <c r="B6896">
        <v>10</v>
      </c>
      <c r="C6896">
        <v>15</v>
      </c>
      <c r="D6896">
        <v>7</v>
      </c>
      <c r="E6896">
        <v>25509.080999999998</v>
      </c>
      <c r="F6896">
        <v>950</v>
      </c>
      <c r="G6896">
        <v>61.247</v>
      </c>
      <c r="H6896">
        <v>65.992000000000004</v>
      </c>
      <c r="I6896">
        <v>264.35899999999998</v>
      </c>
      <c r="J6896">
        <v>3.6440000000000001</v>
      </c>
      <c r="K6896">
        <v>12.762</v>
      </c>
      <c r="L6896">
        <v>89.704999999999998</v>
      </c>
      <c r="M6896">
        <v>26895.543000000001</v>
      </c>
      <c r="N6896">
        <v>217.76599999999999</v>
      </c>
      <c r="O6896">
        <v>0</v>
      </c>
      <c r="P6896">
        <v>-0.99299999999999999</v>
      </c>
      <c r="Q6896">
        <v>205.17599999999999</v>
      </c>
      <c r="R6896">
        <v>26678.77</v>
      </c>
      <c r="S6896">
        <v>26473.594000000001</v>
      </c>
    </row>
    <row r="6897" spans="1:19" x14ac:dyDescent="0.3">
      <c r="A6897">
        <v>2021</v>
      </c>
      <c r="B6897">
        <v>10</v>
      </c>
      <c r="C6897">
        <v>15</v>
      </c>
      <c r="D6897">
        <v>8</v>
      </c>
      <c r="E6897">
        <v>26706.432000000001</v>
      </c>
      <c r="F6897">
        <v>899.52800000000002</v>
      </c>
      <c r="G6897">
        <v>62.695</v>
      </c>
      <c r="H6897">
        <v>69.590999999999994</v>
      </c>
      <c r="I6897">
        <v>488.18</v>
      </c>
      <c r="J6897">
        <v>4.9000000000000004</v>
      </c>
      <c r="K6897">
        <v>9.5150000000000006</v>
      </c>
      <c r="L6897">
        <v>90.613</v>
      </c>
      <c r="M6897">
        <v>28268.760999999999</v>
      </c>
      <c r="N6897">
        <v>2075.6669999999999</v>
      </c>
      <c r="O6897">
        <v>-18.640999999999998</v>
      </c>
      <c r="P6897">
        <v>-0.46100000000000002</v>
      </c>
      <c r="Q6897">
        <v>238.36799999999999</v>
      </c>
      <c r="R6897">
        <v>26212.196</v>
      </c>
      <c r="S6897">
        <v>25973.828000000001</v>
      </c>
    </row>
    <row r="6898" spans="1:19" x14ac:dyDescent="0.3">
      <c r="A6898">
        <v>2021</v>
      </c>
      <c r="B6898">
        <v>10</v>
      </c>
      <c r="C6898">
        <v>15</v>
      </c>
      <c r="D6898">
        <v>9</v>
      </c>
      <c r="E6898">
        <v>27960.748</v>
      </c>
      <c r="F6898">
        <v>894.69899999999996</v>
      </c>
      <c r="G6898">
        <v>63.826999999999998</v>
      </c>
      <c r="H6898">
        <v>72.302000000000007</v>
      </c>
      <c r="I6898">
        <v>601.69799999999998</v>
      </c>
      <c r="J6898">
        <v>5.4370000000000003</v>
      </c>
      <c r="K6898">
        <v>11.83</v>
      </c>
      <c r="L6898">
        <v>91.754999999999995</v>
      </c>
      <c r="M6898">
        <v>29638.469000000001</v>
      </c>
      <c r="N6898">
        <v>4254.5889999999999</v>
      </c>
      <c r="O6898">
        <v>-47.381</v>
      </c>
      <c r="P6898">
        <v>0.47399999999999998</v>
      </c>
      <c r="Q6898">
        <v>266.048</v>
      </c>
      <c r="R6898">
        <v>25430.788</v>
      </c>
      <c r="S6898">
        <v>25164.74</v>
      </c>
    </row>
    <row r="6899" spans="1:19" x14ac:dyDescent="0.3">
      <c r="A6899">
        <v>2021</v>
      </c>
      <c r="B6899">
        <v>10</v>
      </c>
      <c r="C6899">
        <v>15</v>
      </c>
      <c r="D6899">
        <v>10</v>
      </c>
      <c r="E6899">
        <v>28937.314999999999</v>
      </c>
      <c r="F6899">
        <v>872.12</v>
      </c>
      <c r="G6899">
        <v>64.213999999999999</v>
      </c>
      <c r="H6899">
        <v>72.652000000000001</v>
      </c>
      <c r="I6899">
        <v>568.28399999999999</v>
      </c>
      <c r="J6899">
        <v>5.7370000000000001</v>
      </c>
      <c r="K6899">
        <v>23.605</v>
      </c>
      <c r="L6899">
        <v>92.447999999999993</v>
      </c>
      <c r="M6899">
        <v>30572.162</v>
      </c>
      <c r="N6899">
        <v>5926.61</v>
      </c>
      <c r="O6899">
        <v>-59.081000000000003</v>
      </c>
      <c r="P6899">
        <v>1.3009999999999999</v>
      </c>
      <c r="Q6899">
        <v>287.59199999999998</v>
      </c>
      <c r="R6899">
        <v>24703.330999999998</v>
      </c>
      <c r="S6899">
        <v>24415.739000000001</v>
      </c>
    </row>
    <row r="6900" spans="1:19" x14ac:dyDescent="0.3">
      <c r="A6900">
        <v>2021</v>
      </c>
      <c r="B6900">
        <v>10</v>
      </c>
      <c r="C6900">
        <v>15</v>
      </c>
      <c r="D6900">
        <v>11</v>
      </c>
      <c r="E6900">
        <v>29441.249</v>
      </c>
      <c r="F6900">
        <v>836.51700000000005</v>
      </c>
      <c r="G6900">
        <v>64.275000000000006</v>
      </c>
      <c r="H6900">
        <v>73.650999999999996</v>
      </c>
      <c r="I6900">
        <v>483.69600000000003</v>
      </c>
      <c r="J6900">
        <v>5.8719999999999999</v>
      </c>
      <c r="K6900">
        <v>26.66</v>
      </c>
      <c r="L6900">
        <v>92.703000000000003</v>
      </c>
      <c r="M6900">
        <v>30960.348000000002</v>
      </c>
      <c r="N6900">
        <v>7117.5940000000001</v>
      </c>
      <c r="O6900">
        <v>-42.12</v>
      </c>
      <c r="P6900">
        <v>2.7690000000000001</v>
      </c>
      <c r="Q6900">
        <v>307.64100000000002</v>
      </c>
      <c r="R6900">
        <v>23882.105</v>
      </c>
      <c r="S6900">
        <v>23574.464</v>
      </c>
    </row>
    <row r="6901" spans="1:19" x14ac:dyDescent="0.3">
      <c r="A6901">
        <v>2021</v>
      </c>
      <c r="B6901">
        <v>10</v>
      </c>
      <c r="C6901">
        <v>15</v>
      </c>
      <c r="D6901">
        <v>12</v>
      </c>
      <c r="E6901">
        <v>29718.909</v>
      </c>
      <c r="F6901">
        <v>802.41300000000001</v>
      </c>
      <c r="G6901">
        <v>64.863</v>
      </c>
      <c r="H6901">
        <v>75.945999999999998</v>
      </c>
      <c r="I6901">
        <v>447.51600000000002</v>
      </c>
      <c r="J6901">
        <v>5.8419999999999996</v>
      </c>
      <c r="K6901">
        <v>13.629</v>
      </c>
      <c r="L6901">
        <v>92.804000000000002</v>
      </c>
      <c r="M6901">
        <v>31157.059000000001</v>
      </c>
      <c r="N6901">
        <v>7714.3770000000004</v>
      </c>
      <c r="O6901">
        <v>-16.699000000000002</v>
      </c>
      <c r="P6901">
        <v>6.0510000000000002</v>
      </c>
      <c r="Q6901">
        <v>322.89999999999998</v>
      </c>
      <c r="R6901">
        <v>23453.329000000002</v>
      </c>
      <c r="S6901">
        <v>23130.428</v>
      </c>
    </row>
    <row r="6902" spans="1:19" x14ac:dyDescent="0.3">
      <c r="A6902">
        <v>2021</v>
      </c>
      <c r="B6902">
        <v>10</v>
      </c>
      <c r="C6902">
        <v>15</v>
      </c>
      <c r="D6902">
        <v>13</v>
      </c>
      <c r="E6902">
        <v>30108.799999999999</v>
      </c>
      <c r="F6902">
        <v>717.88699999999994</v>
      </c>
      <c r="G6902">
        <v>65.363</v>
      </c>
      <c r="H6902">
        <v>78.903000000000006</v>
      </c>
      <c r="I6902">
        <v>423.50099999999998</v>
      </c>
      <c r="J6902">
        <v>5.7359999999999998</v>
      </c>
      <c r="K6902">
        <v>11.727</v>
      </c>
      <c r="L6902">
        <v>92.963999999999999</v>
      </c>
      <c r="M6902">
        <v>31439.519</v>
      </c>
      <c r="N6902">
        <v>7614.8689999999997</v>
      </c>
      <c r="O6902">
        <v>-6.9160000000000004</v>
      </c>
      <c r="P6902">
        <v>6.5259999999999998</v>
      </c>
      <c r="Q6902">
        <v>336.541</v>
      </c>
      <c r="R6902">
        <v>23825.040000000001</v>
      </c>
      <c r="S6902">
        <v>23488.498</v>
      </c>
    </row>
    <row r="6903" spans="1:19" x14ac:dyDescent="0.3">
      <c r="A6903">
        <v>2021</v>
      </c>
      <c r="B6903">
        <v>10</v>
      </c>
      <c r="C6903">
        <v>15</v>
      </c>
      <c r="D6903">
        <v>14</v>
      </c>
      <c r="E6903">
        <v>30225.685000000001</v>
      </c>
      <c r="F6903">
        <v>664.03499999999997</v>
      </c>
      <c r="G6903">
        <v>66.266999999999996</v>
      </c>
      <c r="H6903">
        <v>81.724999999999994</v>
      </c>
      <c r="I6903">
        <v>363.077</v>
      </c>
      <c r="J6903">
        <v>5.2649999999999997</v>
      </c>
      <c r="K6903">
        <v>-5.9290000000000003</v>
      </c>
      <c r="L6903">
        <v>93</v>
      </c>
      <c r="M6903">
        <v>31426.858</v>
      </c>
      <c r="N6903">
        <v>6873.4629999999997</v>
      </c>
      <c r="O6903">
        <v>-4.3650000000000002</v>
      </c>
      <c r="P6903">
        <v>3.6240000000000001</v>
      </c>
      <c r="Q6903">
        <v>347.52699999999999</v>
      </c>
      <c r="R6903">
        <v>24554.135999999999</v>
      </c>
      <c r="S6903">
        <v>24206.609</v>
      </c>
    </row>
    <row r="6904" spans="1:19" x14ac:dyDescent="0.3">
      <c r="A6904">
        <v>2021</v>
      </c>
      <c r="B6904">
        <v>10</v>
      </c>
      <c r="C6904">
        <v>15</v>
      </c>
      <c r="D6904">
        <v>15</v>
      </c>
      <c r="E6904">
        <v>30092.674999999999</v>
      </c>
      <c r="F6904">
        <v>642.74199999999996</v>
      </c>
      <c r="G6904">
        <v>66.917000000000002</v>
      </c>
      <c r="H6904">
        <v>84.013999999999996</v>
      </c>
      <c r="I6904">
        <v>331.84</v>
      </c>
      <c r="J6904">
        <v>5.4119999999999999</v>
      </c>
      <c r="K6904">
        <v>-10.103</v>
      </c>
      <c r="L6904">
        <v>92.935000000000002</v>
      </c>
      <c r="M6904">
        <v>31239.513999999999</v>
      </c>
      <c r="N6904">
        <v>5477.13</v>
      </c>
      <c r="O6904">
        <v>-2.0489999999999999</v>
      </c>
      <c r="P6904">
        <v>3.7010000000000001</v>
      </c>
      <c r="Q6904">
        <v>353.74700000000001</v>
      </c>
      <c r="R6904">
        <v>25760.731</v>
      </c>
      <c r="S6904">
        <v>25406.984</v>
      </c>
    </row>
    <row r="6905" spans="1:19" x14ac:dyDescent="0.3">
      <c r="A6905">
        <v>2021</v>
      </c>
      <c r="B6905">
        <v>10</v>
      </c>
      <c r="C6905">
        <v>15</v>
      </c>
      <c r="D6905">
        <v>16</v>
      </c>
      <c r="E6905">
        <v>29784.752</v>
      </c>
      <c r="F6905">
        <v>596.78599999999994</v>
      </c>
      <c r="G6905">
        <v>67.918000000000006</v>
      </c>
      <c r="H6905">
        <v>85.906000000000006</v>
      </c>
      <c r="I6905">
        <v>219.673</v>
      </c>
      <c r="J6905">
        <v>4.093</v>
      </c>
      <c r="K6905">
        <v>-59.485999999999997</v>
      </c>
      <c r="L6905">
        <v>92.802000000000007</v>
      </c>
      <c r="M6905">
        <v>30724.526000000002</v>
      </c>
      <c r="N6905">
        <v>3416.7089999999998</v>
      </c>
      <c r="O6905">
        <v>0.84799999999999998</v>
      </c>
      <c r="P6905">
        <v>2.5459999999999998</v>
      </c>
      <c r="Q6905">
        <v>350.08699999999999</v>
      </c>
      <c r="R6905">
        <v>27304.423999999999</v>
      </c>
      <c r="S6905">
        <v>26954.337</v>
      </c>
    </row>
    <row r="6906" spans="1:19" x14ac:dyDescent="0.3">
      <c r="A6906">
        <v>2021</v>
      </c>
      <c r="B6906">
        <v>10</v>
      </c>
      <c r="C6906">
        <v>15</v>
      </c>
      <c r="D6906">
        <v>17</v>
      </c>
      <c r="E6906">
        <v>29158.357</v>
      </c>
      <c r="F6906">
        <v>593.42100000000005</v>
      </c>
      <c r="G6906">
        <v>69.138000000000005</v>
      </c>
      <c r="H6906">
        <v>84.59</v>
      </c>
      <c r="I6906">
        <v>240.983</v>
      </c>
      <c r="J6906">
        <v>4.5590000000000002</v>
      </c>
      <c r="K6906">
        <v>-79.578999999999994</v>
      </c>
      <c r="L6906">
        <v>92.472999999999999</v>
      </c>
      <c r="M6906">
        <v>30094.804</v>
      </c>
      <c r="N6906">
        <v>967.303</v>
      </c>
      <c r="O6906">
        <v>23.152000000000001</v>
      </c>
      <c r="P6906">
        <v>3.7149999999999999</v>
      </c>
      <c r="Q6906">
        <v>337.29899999999998</v>
      </c>
      <c r="R6906">
        <v>29100.633999999998</v>
      </c>
      <c r="S6906">
        <v>28763.334999999999</v>
      </c>
    </row>
    <row r="6907" spans="1:19" x14ac:dyDescent="0.3">
      <c r="A6907">
        <v>2021</v>
      </c>
      <c r="B6907">
        <v>10</v>
      </c>
      <c r="C6907">
        <v>15</v>
      </c>
      <c r="D6907">
        <v>18</v>
      </c>
      <c r="E6907">
        <v>29759.636999999999</v>
      </c>
      <c r="F6907">
        <v>615.94200000000001</v>
      </c>
      <c r="G6907">
        <v>69.716999999999999</v>
      </c>
      <c r="H6907">
        <v>80.221999999999994</v>
      </c>
      <c r="I6907">
        <v>308.27600000000001</v>
      </c>
      <c r="J6907">
        <v>4.4020000000000001</v>
      </c>
      <c r="K6907">
        <v>-76.031999999999996</v>
      </c>
      <c r="L6907">
        <v>92.802000000000007</v>
      </c>
      <c r="M6907">
        <v>30785.25</v>
      </c>
      <c r="N6907">
        <v>3.4929999999999999</v>
      </c>
      <c r="O6907">
        <v>36.366</v>
      </c>
      <c r="P6907">
        <v>3.355</v>
      </c>
      <c r="Q6907">
        <v>316.13099999999997</v>
      </c>
      <c r="R6907">
        <v>30742.037</v>
      </c>
      <c r="S6907">
        <v>30425.905999999999</v>
      </c>
    </row>
    <row r="6908" spans="1:19" x14ac:dyDescent="0.3">
      <c r="A6908">
        <v>2021</v>
      </c>
      <c r="B6908">
        <v>10</v>
      </c>
      <c r="C6908">
        <v>15</v>
      </c>
      <c r="D6908">
        <v>19</v>
      </c>
      <c r="E6908">
        <v>30177.785</v>
      </c>
      <c r="F6908">
        <v>649.077</v>
      </c>
      <c r="G6908">
        <v>71.253</v>
      </c>
      <c r="H6908">
        <v>82.998999999999995</v>
      </c>
      <c r="I6908">
        <v>341.48399999999998</v>
      </c>
      <c r="J6908">
        <v>4.141</v>
      </c>
      <c r="K6908">
        <v>-80.042000000000002</v>
      </c>
      <c r="L6908">
        <v>93.034000000000006</v>
      </c>
      <c r="M6908">
        <v>31268.477999999999</v>
      </c>
      <c r="N6908">
        <v>0</v>
      </c>
      <c r="O6908">
        <v>34.328000000000003</v>
      </c>
      <c r="P6908">
        <v>6.7370000000000001</v>
      </c>
      <c r="Q6908">
        <v>281.78699999999998</v>
      </c>
      <c r="R6908">
        <v>31227.413</v>
      </c>
      <c r="S6908">
        <v>30945.626</v>
      </c>
    </row>
    <row r="6909" spans="1:19" x14ac:dyDescent="0.3">
      <c r="A6909">
        <v>2021</v>
      </c>
      <c r="B6909">
        <v>10</v>
      </c>
      <c r="C6909">
        <v>15</v>
      </c>
      <c r="D6909">
        <v>20</v>
      </c>
      <c r="E6909">
        <v>29281.141</v>
      </c>
      <c r="F6909">
        <v>705.31700000000001</v>
      </c>
      <c r="G6909">
        <v>70.393000000000001</v>
      </c>
      <c r="H6909">
        <v>81.760999999999996</v>
      </c>
      <c r="I6909">
        <v>383.73399999999998</v>
      </c>
      <c r="J6909">
        <v>3.9020000000000001</v>
      </c>
      <c r="K6909">
        <v>-90.382999999999996</v>
      </c>
      <c r="L6909">
        <v>92.608999999999995</v>
      </c>
      <c r="M6909">
        <v>30458.080999999998</v>
      </c>
      <c r="N6909">
        <v>0</v>
      </c>
      <c r="O6909">
        <v>32.412999999999997</v>
      </c>
      <c r="P6909">
        <v>8.2629999999999999</v>
      </c>
      <c r="Q6909">
        <v>255.00399999999999</v>
      </c>
      <c r="R6909">
        <v>30417.404999999999</v>
      </c>
      <c r="S6909">
        <v>30162.401999999998</v>
      </c>
    </row>
    <row r="6910" spans="1:19" x14ac:dyDescent="0.3">
      <c r="A6910">
        <v>2021</v>
      </c>
      <c r="B6910">
        <v>10</v>
      </c>
      <c r="C6910">
        <v>15</v>
      </c>
      <c r="D6910">
        <v>21</v>
      </c>
      <c r="E6910">
        <v>27513.963</v>
      </c>
      <c r="F6910">
        <v>785.29600000000005</v>
      </c>
      <c r="G6910">
        <v>67.662999999999997</v>
      </c>
      <c r="H6910">
        <v>79.950999999999993</v>
      </c>
      <c r="I6910">
        <v>510.96699999999998</v>
      </c>
      <c r="J6910">
        <v>5.0780000000000003</v>
      </c>
      <c r="K6910">
        <v>-24.561</v>
      </c>
      <c r="L6910">
        <v>91.283000000000001</v>
      </c>
      <c r="M6910">
        <v>28961.975999999999</v>
      </c>
      <c r="N6910">
        <v>0</v>
      </c>
      <c r="O6910">
        <v>15.002000000000001</v>
      </c>
      <c r="P6910">
        <v>0.874</v>
      </c>
      <c r="Q6910">
        <v>234.54599999999999</v>
      </c>
      <c r="R6910">
        <v>28946.100999999999</v>
      </c>
      <c r="S6910">
        <v>28711.555</v>
      </c>
    </row>
    <row r="6911" spans="1:19" x14ac:dyDescent="0.3">
      <c r="A6911">
        <v>2021</v>
      </c>
      <c r="B6911">
        <v>10</v>
      </c>
      <c r="C6911">
        <v>15</v>
      </c>
      <c r="D6911">
        <v>22</v>
      </c>
      <c r="E6911">
        <v>24985.755000000001</v>
      </c>
      <c r="F6911">
        <v>948.45</v>
      </c>
      <c r="G6911">
        <v>63.844999999999999</v>
      </c>
      <c r="H6911">
        <v>77.242000000000004</v>
      </c>
      <c r="I6911">
        <v>570.12699999999995</v>
      </c>
      <c r="J6911">
        <v>4.7530000000000001</v>
      </c>
      <c r="K6911">
        <v>11.25</v>
      </c>
      <c r="L6911">
        <v>89.281999999999996</v>
      </c>
      <c r="M6911">
        <v>26686.859</v>
      </c>
      <c r="N6911">
        <v>0</v>
      </c>
      <c r="O6911">
        <v>10.539</v>
      </c>
      <c r="P6911">
        <v>-13.909000000000001</v>
      </c>
      <c r="Q6911">
        <v>213.791</v>
      </c>
      <c r="R6911">
        <v>26690.23</v>
      </c>
      <c r="S6911">
        <v>26476.437999999998</v>
      </c>
    </row>
    <row r="6912" spans="1:19" x14ac:dyDescent="0.3">
      <c r="A6912">
        <v>2021</v>
      </c>
      <c r="B6912">
        <v>10</v>
      </c>
      <c r="C6912">
        <v>15</v>
      </c>
      <c r="D6912">
        <v>23</v>
      </c>
      <c r="E6912">
        <v>22675.064999999999</v>
      </c>
      <c r="F6912">
        <v>1118.375</v>
      </c>
      <c r="G6912">
        <v>60.798999999999999</v>
      </c>
      <c r="H6912">
        <v>74.396000000000001</v>
      </c>
      <c r="I6912">
        <v>950.00599999999997</v>
      </c>
      <c r="J6912">
        <v>4.0170000000000003</v>
      </c>
      <c r="K6912">
        <v>30.806999999999999</v>
      </c>
      <c r="L6912">
        <v>87.9</v>
      </c>
      <c r="M6912">
        <v>24940.566999999999</v>
      </c>
      <c r="N6912">
        <v>0</v>
      </c>
      <c r="O6912">
        <v>5.2460000000000004</v>
      </c>
      <c r="P6912">
        <v>-13.215999999999999</v>
      </c>
      <c r="Q6912">
        <v>187.292</v>
      </c>
      <c r="R6912">
        <v>24948.537</v>
      </c>
      <c r="S6912">
        <v>24761.244999999999</v>
      </c>
    </row>
    <row r="6913" spans="1:19" x14ac:dyDescent="0.3">
      <c r="A6913">
        <v>2021</v>
      </c>
      <c r="B6913">
        <v>10</v>
      </c>
      <c r="C6913">
        <v>15</v>
      </c>
      <c r="D6913">
        <v>24</v>
      </c>
      <c r="E6913">
        <v>21060.09</v>
      </c>
      <c r="F6913">
        <v>1343.377</v>
      </c>
      <c r="G6913">
        <v>58.033999999999999</v>
      </c>
      <c r="H6913">
        <v>71.861000000000004</v>
      </c>
      <c r="I6913">
        <v>775.452</v>
      </c>
      <c r="J6913">
        <v>1.8029999999999999</v>
      </c>
      <c r="K6913">
        <v>38.08</v>
      </c>
      <c r="L6913">
        <v>87.007999999999996</v>
      </c>
      <c r="M6913">
        <v>23377.67</v>
      </c>
      <c r="N6913">
        <v>0</v>
      </c>
      <c r="O6913">
        <v>1.4119999999999999</v>
      </c>
      <c r="P6913">
        <v>-22.59</v>
      </c>
      <c r="Q6913">
        <v>164.422</v>
      </c>
      <c r="R6913">
        <v>23398.848999999998</v>
      </c>
      <c r="S6913">
        <v>23234.427</v>
      </c>
    </row>
    <row r="6914" spans="1:19" x14ac:dyDescent="0.3">
      <c r="A6914">
        <v>2021</v>
      </c>
      <c r="B6914">
        <v>10</v>
      </c>
      <c r="C6914">
        <v>16</v>
      </c>
      <c r="D6914">
        <v>1</v>
      </c>
      <c r="E6914">
        <v>19543.071</v>
      </c>
      <c r="F6914">
        <v>1434.354</v>
      </c>
      <c r="G6914">
        <v>55.893000000000001</v>
      </c>
      <c r="H6914">
        <v>69.25</v>
      </c>
      <c r="I6914">
        <v>657.721</v>
      </c>
      <c r="J6914">
        <v>1.788</v>
      </c>
      <c r="K6914">
        <v>32.795000000000002</v>
      </c>
      <c r="L6914">
        <v>86.12</v>
      </c>
      <c r="M6914">
        <v>21825.098000000002</v>
      </c>
      <c r="N6914">
        <v>0</v>
      </c>
      <c r="O6914">
        <v>0.22900000000000001</v>
      </c>
      <c r="P6914">
        <v>-16.977</v>
      </c>
      <c r="Q6914">
        <v>151.42400000000001</v>
      </c>
      <c r="R6914">
        <v>21841.846000000001</v>
      </c>
      <c r="S6914">
        <v>21690.421999999999</v>
      </c>
    </row>
    <row r="6915" spans="1:19" x14ac:dyDescent="0.3">
      <c r="A6915">
        <v>2021</v>
      </c>
      <c r="B6915">
        <v>10</v>
      </c>
      <c r="C6915">
        <v>16</v>
      </c>
      <c r="D6915">
        <v>2</v>
      </c>
      <c r="E6915">
        <v>18854.634999999998</v>
      </c>
      <c r="F6915">
        <v>1490.0540000000001</v>
      </c>
      <c r="G6915">
        <v>54.322000000000003</v>
      </c>
      <c r="H6915">
        <v>67.873000000000005</v>
      </c>
      <c r="I6915">
        <v>441.95</v>
      </c>
      <c r="J6915">
        <v>1.8160000000000001</v>
      </c>
      <c r="K6915">
        <v>29.187000000000001</v>
      </c>
      <c r="L6915">
        <v>85.691000000000003</v>
      </c>
      <c r="M6915">
        <v>20971.205999999998</v>
      </c>
      <c r="N6915">
        <v>0</v>
      </c>
      <c r="O6915">
        <v>0.153</v>
      </c>
      <c r="P6915">
        <v>-12.121</v>
      </c>
      <c r="Q6915">
        <v>144.08099999999999</v>
      </c>
      <c r="R6915">
        <v>20983.173999999999</v>
      </c>
      <c r="S6915">
        <v>20839.093000000001</v>
      </c>
    </row>
    <row r="6916" spans="1:19" x14ac:dyDescent="0.3">
      <c r="A6916">
        <v>2021</v>
      </c>
      <c r="B6916">
        <v>10</v>
      </c>
      <c r="C6916">
        <v>16</v>
      </c>
      <c r="D6916">
        <v>3</v>
      </c>
      <c r="E6916">
        <v>18415.508000000002</v>
      </c>
      <c r="F6916">
        <v>1517.1489999999999</v>
      </c>
      <c r="G6916">
        <v>53.610999999999997</v>
      </c>
      <c r="H6916">
        <v>66.445999999999998</v>
      </c>
      <c r="I6916">
        <v>279.93400000000003</v>
      </c>
      <c r="J6916">
        <v>1.79</v>
      </c>
      <c r="K6916">
        <v>26.847999999999999</v>
      </c>
      <c r="L6916">
        <v>85.483999999999995</v>
      </c>
      <c r="M6916">
        <v>20393.16</v>
      </c>
      <c r="N6916">
        <v>0</v>
      </c>
      <c r="O6916">
        <v>0.105</v>
      </c>
      <c r="P6916">
        <v>-7.6520000000000001</v>
      </c>
      <c r="Q6916">
        <v>140.285</v>
      </c>
      <c r="R6916">
        <v>20400.705999999998</v>
      </c>
      <c r="S6916">
        <v>20260.420999999998</v>
      </c>
    </row>
    <row r="6917" spans="1:19" x14ac:dyDescent="0.3">
      <c r="A6917">
        <v>2021</v>
      </c>
      <c r="B6917">
        <v>10</v>
      </c>
      <c r="C6917">
        <v>16</v>
      </c>
      <c r="D6917">
        <v>4</v>
      </c>
      <c r="E6917">
        <v>18538.947</v>
      </c>
      <c r="F6917">
        <v>1487.19</v>
      </c>
      <c r="G6917">
        <v>54.173000000000002</v>
      </c>
      <c r="H6917">
        <v>66.066999999999993</v>
      </c>
      <c r="I6917">
        <v>175.989</v>
      </c>
      <c r="J6917">
        <v>1.619</v>
      </c>
      <c r="K6917">
        <v>26.338000000000001</v>
      </c>
      <c r="L6917">
        <v>85.525999999999996</v>
      </c>
      <c r="M6917">
        <v>20381.674999999999</v>
      </c>
      <c r="N6917">
        <v>0</v>
      </c>
      <c r="O6917">
        <v>0</v>
      </c>
      <c r="P6917">
        <v>-5.2919999999999998</v>
      </c>
      <c r="Q6917">
        <v>139.68600000000001</v>
      </c>
      <c r="R6917">
        <v>20386.968000000001</v>
      </c>
      <c r="S6917">
        <v>20247.280999999999</v>
      </c>
    </row>
    <row r="6918" spans="1:19" x14ac:dyDescent="0.3">
      <c r="A6918">
        <v>2021</v>
      </c>
      <c r="B6918">
        <v>10</v>
      </c>
      <c r="C6918">
        <v>16</v>
      </c>
      <c r="D6918">
        <v>5</v>
      </c>
      <c r="E6918">
        <v>19106</v>
      </c>
      <c r="F6918">
        <v>1412.329</v>
      </c>
      <c r="G6918">
        <v>56.234999999999999</v>
      </c>
      <c r="H6918">
        <v>65.534999999999997</v>
      </c>
      <c r="I6918">
        <v>101.506</v>
      </c>
      <c r="J6918">
        <v>1.629</v>
      </c>
      <c r="K6918">
        <v>11.266999999999999</v>
      </c>
      <c r="L6918">
        <v>85.843000000000004</v>
      </c>
      <c r="M6918">
        <v>20784.109</v>
      </c>
      <c r="N6918">
        <v>0</v>
      </c>
      <c r="O6918">
        <v>0</v>
      </c>
      <c r="P6918">
        <v>-6.6310000000000002</v>
      </c>
      <c r="Q6918">
        <v>144.47499999999999</v>
      </c>
      <c r="R6918">
        <v>20790.740000000002</v>
      </c>
      <c r="S6918">
        <v>20646.264999999999</v>
      </c>
    </row>
    <row r="6919" spans="1:19" x14ac:dyDescent="0.3">
      <c r="A6919">
        <v>2021</v>
      </c>
      <c r="B6919">
        <v>10</v>
      </c>
      <c r="C6919">
        <v>16</v>
      </c>
      <c r="D6919">
        <v>6</v>
      </c>
      <c r="E6919">
        <v>20134.911</v>
      </c>
      <c r="F6919">
        <v>1288.1310000000001</v>
      </c>
      <c r="G6919">
        <v>59.878</v>
      </c>
      <c r="H6919">
        <v>64.466999999999999</v>
      </c>
      <c r="I6919">
        <v>64.483999999999995</v>
      </c>
      <c r="J6919">
        <v>1.893</v>
      </c>
      <c r="K6919">
        <v>5.0510000000000002</v>
      </c>
      <c r="L6919">
        <v>86.471000000000004</v>
      </c>
      <c r="M6919">
        <v>21645.41</v>
      </c>
      <c r="N6919">
        <v>4.0000000000000001E-3</v>
      </c>
      <c r="O6919">
        <v>0</v>
      </c>
      <c r="P6919">
        <v>-1.659</v>
      </c>
      <c r="Q6919">
        <v>156.268</v>
      </c>
      <c r="R6919">
        <v>21647.065999999999</v>
      </c>
      <c r="S6919">
        <v>21490.797999999999</v>
      </c>
    </row>
    <row r="6920" spans="1:19" x14ac:dyDescent="0.3">
      <c r="A6920">
        <v>2021</v>
      </c>
      <c r="B6920">
        <v>10</v>
      </c>
      <c r="C6920">
        <v>16</v>
      </c>
      <c r="D6920">
        <v>7</v>
      </c>
      <c r="E6920">
        <v>20747.852999999999</v>
      </c>
      <c r="F6920">
        <v>1261.8340000000001</v>
      </c>
      <c r="G6920">
        <v>63.792000000000002</v>
      </c>
      <c r="H6920">
        <v>64.043999999999997</v>
      </c>
      <c r="I6920">
        <v>68.882999999999996</v>
      </c>
      <c r="J6920">
        <v>2.2879999999999998</v>
      </c>
      <c r="K6920">
        <v>14.803000000000001</v>
      </c>
      <c r="L6920">
        <v>86.802000000000007</v>
      </c>
      <c r="M6920">
        <v>22246.507000000001</v>
      </c>
      <c r="N6920">
        <v>217.76599999999999</v>
      </c>
      <c r="O6920">
        <v>0</v>
      </c>
      <c r="P6920">
        <v>-0.99299999999999999</v>
      </c>
      <c r="Q6920">
        <v>170.67599999999999</v>
      </c>
      <c r="R6920">
        <v>22029.734</v>
      </c>
      <c r="S6920">
        <v>21859.058000000001</v>
      </c>
    </row>
    <row r="6921" spans="1:19" x14ac:dyDescent="0.3">
      <c r="A6921">
        <v>2021</v>
      </c>
      <c r="B6921">
        <v>10</v>
      </c>
      <c r="C6921">
        <v>16</v>
      </c>
      <c r="D6921">
        <v>8</v>
      </c>
      <c r="E6921">
        <v>22031.795999999998</v>
      </c>
      <c r="F6921">
        <v>1206.326</v>
      </c>
      <c r="G6921">
        <v>65.644000000000005</v>
      </c>
      <c r="H6921">
        <v>67.393000000000001</v>
      </c>
      <c r="I6921">
        <v>109.06699999999999</v>
      </c>
      <c r="J6921">
        <v>2.8879999999999999</v>
      </c>
      <c r="K6921">
        <v>10.879</v>
      </c>
      <c r="L6921">
        <v>87.466999999999999</v>
      </c>
      <c r="M6921">
        <v>23515.815999999999</v>
      </c>
      <c r="N6921">
        <v>2075.6669999999999</v>
      </c>
      <c r="O6921">
        <v>-18.640999999999998</v>
      </c>
      <c r="P6921">
        <v>-0.46100000000000002</v>
      </c>
      <c r="Q6921">
        <v>196.58099999999999</v>
      </c>
      <c r="R6921">
        <v>21459.252</v>
      </c>
      <c r="S6921">
        <v>21262.67</v>
      </c>
    </row>
    <row r="6922" spans="1:19" x14ac:dyDescent="0.3">
      <c r="A6922">
        <v>2021</v>
      </c>
      <c r="B6922">
        <v>10</v>
      </c>
      <c r="C6922">
        <v>16</v>
      </c>
      <c r="D6922">
        <v>9</v>
      </c>
      <c r="E6922">
        <v>23526.429</v>
      </c>
      <c r="F6922">
        <v>1158.7809999999999</v>
      </c>
      <c r="G6922">
        <v>66.486999999999995</v>
      </c>
      <c r="H6922">
        <v>69.906999999999996</v>
      </c>
      <c r="I6922">
        <v>148.09700000000001</v>
      </c>
      <c r="J6922">
        <v>3.0950000000000002</v>
      </c>
      <c r="K6922">
        <v>12.028</v>
      </c>
      <c r="L6922">
        <v>88.343000000000004</v>
      </c>
      <c r="M6922">
        <v>25006.678</v>
      </c>
      <c r="N6922">
        <v>4254.5889999999999</v>
      </c>
      <c r="O6922">
        <v>-47.381</v>
      </c>
      <c r="P6922">
        <v>0.47399999999999998</v>
      </c>
      <c r="Q6922">
        <v>224.102</v>
      </c>
      <c r="R6922">
        <v>20798.996999999999</v>
      </c>
      <c r="S6922">
        <v>20574.894</v>
      </c>
    </row>
    <row r="6923" spans="1:19" x14ac:dyDescent="0.3">
      <c r="A6923">
        <v>2021</v>
      </c>
      <c r="B6923">
        <v>10</v>
      </c>
      <c r="C6923">
        <v>16</v>
      </c>
      <c r="D6923">
        <v>10</v>
      </c>
      <c r="E6923">
        <v>24658.580999999998</v>
      </c>
      <c r="F6923">
        <v>1097.3420000000001</v>
      </c>
      <c r="G6923">
        <v>67.206999999999994</v>
      </c>
      <c r="H6923">
        <v>70.483999999999995</v>
      </c>
      <c r="I6923">
        <v>183.595</v>
      </c>
      <c r="J6923">
        <v>3.2829999999999999</v>
      </c>
      <c r="K6923">
        <v>21.587</v>
      </c>
      <c r="L6923">
        <v>89.02</v>
      </c>
      <c r="M6923">
        <v>26123.892</v>
      </c>
      <c r="N6923">
        <v>5926.61</v>
      </c>
      <c r="O6923">
        <v>-59.081000000000003</v>
      </c>
      <c r="P6923">
        <v>1.3009999999999999</v>
      </c>
      <c r="Q6923">
        <v>249.47499999999999</v>
      </c>
      <c r="R6923">
        <v>20255.061000000002</v>
      </c>
      <c r="S6923">
        <v>20005.585999999999</v>
      </c>
    </row>
    <row r="6924" spans="1:19" x14ac:dyDescent="0.3">
      <c r="A6924">
        <v>2021</v>
      </c>
      <c r="B6924">
        <v>10</v>
      </c>
      <c r="C6924">
        <v>16</v>
      </c>
      <c r="D6924">
        <v>11</v>
      </c>
      <c r="E6924">
        <v>25202.488000000001</v>
      </c>
      <c r="F6924">
        <v>1035.6600000000001</v>
      </c>
      <c r="G6924">
        <v>68.075999999999993</v>
      </c>
      <c r="H6924">
        <v>71.516000000000005</v>
      </c>
      <c r="I6924">
        <v>236.779</v>
      </c>
      <c r="J6924">
        <v>3.4590000000000001</v>
      </c>
      <c r="K6924">
        <v>22.847999999999999</v>
      </c>
      <c r="L6924">
        <v>89.337999999999994</v>
      </c>
      <c r="M6924">
        <v>26662.088</v>
      </c>
      <c r="N6924">
        <v>7117.5940000000001</v>
      </c>
      <c r="O6924">
        <v>-42.12</v>
      </c>
      <c r="P6924">
        <v>2.7690000000000001</v>
      </c>
      <c r="Q6924">
        <v>269.93</v>
      </c>
      <c r="R6924">
        <v>19583.845000000001</v>
      </c>
      <c r="S6924">
        <v>19313.915000000001</v>
      </c>
    </row>
    <row r="6925" spans="1:19" x14ac:dyDescent="0.3">
      <c r="A6925">
        <v>2021</v>
      </c>
      <c r="B6925">
        <v>10</v>
      </c>
      <c r="C6925">
        <v>16</v>
      </c>
      <c r="D6925">
        <v>12</v>
      </c>
      <c r="E6925">
        <v>25400.07</v>
      </c>
      <c r="F6925">
        <v>983.99400000000003</v>
      </c>
      <c r="G6925">
        <v>68.162999999999997</v>
      </c>
      <c r="H6925">
        <v>73.582999999999998</v>
      </c>
      <c r="I6925">
        <v>278.48500000000001</v>
      </c>
      <c r="J6925">
        <v>3.6019999999999999</v>
      </c>
      <c r="K6925">
        <v>11.994</v>
      </c>
      <c r="L6925">
        <v>89.453999999999994</v>
      </c>
      <c r="M6925">
        <v>26841.183000000001</v>
      </c>
      <c r="N6925">
        <v>7714.3770000000004</v>
      </c>
      <c r="O6925">
        <v>-16.699000000000002</v>
      </c>
      <c r="P6925">
        <v>6.0510000000000002</v>
      </c>
      <c r="Q6925">
        <v>282.404</v>
      </c>
      <c r="R6925">
        <v>19137.453000000001</v>
      </c>
      <c r="S6925">
        <v>18855.047999999999</v>
      </c>
    </row>
    <row r="6926" spans="1:19" x14ac:dyDescent="0.3">
      <c r="A6926">
        <v>2021</v>
      </c>
      <c r="B6926">
        <v>10</v>
      </c>
      <c r="C6926">
        <v>16</v>
      </c>
      <c r="D6926">
        <v>13</v>
      </c>
      <c r="E6926">
        <v>25600.882000000001</v>
      </c>
      <c r="F6926">
        <v>889.34699999999998</v>
      </c>
      <c r="G6926">
        <v>68.269000000000005</v>
      </c>
      <c r="H6926">
        <v>76.022000000000006</v>
      </c>
      <c r="I6926">
        <v>291.09500000000003</v>
      </c>
      <c r="J6926">
        <v>3.601</v>
      </c>
      <c r="K6926">
        <v>10.489000000000001</v>
      </c>
      <c r="L6926">
        <v>89.596999999999994</v>
      </c>
      <c r="M6926">
        <v>26961.034</v>
      </c>
      <c r="N6926">
        <v>7614.8689999999997</v>
      </c>
      <c r="O6926">
        <v>-6.9160000000000004</v>
      </c>
      <c r="P6926">
        <v>6.5259999999999998</v>
      </c>
      <c r="Q6926">
        <v>291.94099999999997</v>
      </c>
      <c r="R6926">
        <v>19346.555</v>
      </c>
      <c r="S6926">
        <v>19054.615000000002</v>
      </c>
    </row>
    <row r="6927" spans="1:19" x14ac:dyDescent="0.3">
      <c r="A6927">
        <v>2021</v>
      </c>
      <c r="B6927">
        <v>10</v>
      </c>
      <c r="C6927">
        <v>16</v>
      </c>
      <c r="D6927">
        <v>14</v>
      </c>
      <c r="E6927">
        <v>25725.696</v>
      </c>
      <c r="F6927">
        <v>819.125</v>
      </c>
      <c r="G6927">
        <v>69.251999999999995</v>
      </c>
      <c r="H6927">
        <v>78.393000000000001</v>
      </c>
      <c r="I6927">
        <v>287.83600000000001</v>
      </c>
      <c r="J6927">
        <v>3.2629999999999999</v>
      </c>
      <c r="K6927">
        <v>-3.8180000000000001</v>
      </c>
      <c r="L6927">
        <v>89.686999999999998</v>
      </c>
      <c r="M6927">
        <v>27000.182000000001</v>
      </c>
      <c r="N6927">
        <v>6873.4629999999997</v>
      </c>
      <c r="O6927">
        <v>-4.3650000000000002</v>
      </c>
      <c r="P6927">
        <v>3.6240000000000001</v>
      </c>
      <c r="Q6927">
        <v>299.30599999999998</v>
      </c>
      <c r="R6927">
        <v>20127.46</v>
      </c>
      <c r="S6927">
        <v>19828.153999999999</v>
      </c>
    </row>
    <row r="6928" spans="1:19" x14ac:dyDescent="0.3">
      <c r="A6928">
        <v>2021</v>
      </c>
      <c r="B6928">
        <v>10</v>
      </c>
      <c r="C6928">
        <v>16</v>
      </c>
      <c r="D6928">
        <v>15</v>
      </c>
      <c r="E6928">
        <v>25749.925999999999</v>
      </c>
      <c r="F6928">
        <v>787.08799999999997</v>
      </c>
      <c r="G6928">
        <v>70.453999999999994</v>
      </c>
      <c r="H6928">
        <v>80.424000000000007</v>
      </c>
      <c r="I6928">
        <v>289.29599999999999</v>
      </c>
      <c r="J6928">
        <v>3.2709999999999999</v>
      </c>
      <c r="K6928">
        <v>-7.5979999999999999</v>
      </c>
      <c r="L6928">
        <v>89.698999999999998</v>
      </c>
      <c r="M6928">
        <v>26992.106</v>
      </c>
      <c r="N6928">
        <v>5477.13</v>
      </c>
      <c r="O6928">
        <v>-2.0489999999999999</v>
      </c>
      <c r="P6928">
        <v>3.7010000000000001</v>
      </c>
      <c r="Q6928">
        <v>304.36599999999999</v>
      </c>
      <c r="R6928">
        <v>21513.323</v>
      </c>
      <c r="S6928">
        <v>21208.956999999999</v>
      </c>
    </row>
    <row r="6929" spans="1:19" x14ac:dyDescent="0.3">
      <c r="A6929">
        <v>2021</v>
      </c>
      <c r="B6929">
        <v>10</v>
      </c>
      <c r="C6929">
        <v>16</v>
      </c>
      <c r="D6929">
        <v>16</v>
      </c>
      <c r="E6929">
        <v>25622.252</v>
      </c>
      <c r="F6929">
        <v>728.71799999999996</v>
      </c>
      <c r="G6929">
        <v>71.13</v>
      </c>
      <c r="H6929">
        <v>82.391000000000005</v>
      </c>
      <c r="I6929">
        <v>184.17500000000001</v>
      </c>
      <c r="J6929">
        <v>1.968</v>
      </c>
      <c r="K6929">
        <v>-46.174999999999997</v>
      </c>
      <c r="L6929">
        <v>89.608999999999995</v>
      </c>
      <c r="M6929">
        <v>26662.937999999998</v>
      </c>
      <c r="N6929">
        <v>3416.7089999999998</v>
      </c>
      <c r="O6929">
        <v>0.84799999999999998</v>
      </c>
      <c r="P6929">
        <v>2.5459999999999998</v>
      </c>
      <c r="Q6929">
        <v>305.42099999999999</v>
      </c>
      <c r="R6929">
        <v>23242.835999999999</v>
      </c>
      <c r="S6929">
        <v>22937.415000000001</v>
      </c>
    </row>
    <row r="6930" spans="1:19" x14ac:dyDescent="0.3">
      <c r="A6930">
        <v>2021</v>
      </c>
      <c r="B6930">
        <v>10</v>
      </c>
      <c r="C6930">
        <v>16</v>
      </c>
      <c r="D6930">
        <v>17</v>
      </c>
      <c r="E6930">
        <v>25526.434000000001</v>
      </c>
      <c r="F6930">
        <v>703.25099999999998</v>
      </c>
      <c r="G6930">
        <v>71.209000000000003</v>
      </c>
      <c r="H6930">
        <v>81.680999999999997</v>
      </c>
      <c r="I6930">
        <v>193.864</v>
      </c>
      <c r="J6930">
        <v>1.8480000000000001</v>
      </c>
      <c r="K6930">
        <v>-64.186000000000007</v>
      </c>
      <c r="L6930">
        <v>89.551000000000002</v>
      </c>
      <c r="M6930">
        <v>26532.441999999999</v>
      </c>
      <c r="N6930">
        <v>967.303</v>
      </c>
      <c r="O6930">
        <v>23.152000000000001</v>
      </c>
      <c r="P6930">
        <v>3.7149999999999999</v>
      </c>
      <c r="Q6930">
        <v>298.97000000000003</v>
      </c>
      <c r="R6930">
        <v>25538.272000000001</v>
      </c>
      <c r="S6930">
        <v>25239.302</v>
      </c>
    </row>
    <row r="6931" spans="1:19" x14ac:dyDescent="0.3">
      <c r="A6931">
        <v>2021</v>
      </c>
      <c r="B6931">
        <v>10</v>
      </c>
      <c r="C6931">
        <v>16</v>
      </c>
      <c r="D6931">
        <v>18</v>
      </c>
      <c r="E6931">
        <v>26676.317999999999</v>
      </c>
      <c r="F6931">
        <v>705.46</v>
      </c>
      <c r="G6931">
        <v>71.340999999999994</v>
      </c>
      <c r="H6931">
        <v>78.915999999999997</v>
      </c>
      <c r="I6931">
        <v>195.422</v>
      </c>
      <c r="J6931">
        <v>1.728</v>
      </c>
      <c r="K6931">
        <v>-63.564</v>
      </c>
      <c r="L6931">
        <v>90.41</v>
      </c>
      <c r="M6931">
        <v>27684.690999999999</v>
      </c>
      <c r="N6931">
        <v>3.4929999999999999</v>
      </c>
      <c r="O6931">
        <v>36.366</v>
      </c>
      <c r="P6931">
        <v>3.355</v>
      </c>
      <c r="Q6931">
        <v>283.24900000000002</v>
      </c>
      <c r="R6931">
        <v>27641.476999999999</v>
      </c>
      <c r="S6931">
        <v>27358.227999999999</v>
      </c>
    </row>
    <row r="6932" spans="1:19" x14ac:dyDescent="0.3">
      <c r="A6932">
        <v>2021</v>
      </c>
      <c r="B6932">
        <v>10</v>
      </c>
      <c r="C6932">
        <v>16</v>
      </c>
      <c r="D6932">
        <v>19</v>
      </c>
      <c r="E6932">
        <v>27273.143</v>
      </c>
      <c r="F6932">
        <v>729.95799999999997</v>
      </c>
      <c r="G6932">
        <v>72.754000000000005</v>
      </c>
      <c r="H6932">
        <v>81.945999999999998</v>
      </c>
      <c r="I6932">
        <v>218.91</v>
      </c>
      <c r="J6932">
        <v>1.5960000000000001</v>
      </c>
      <c r="K6932">
        <v>-70.581000000000003</v>
      </c>
      <c r="L6932">
        <v>90.963999999999999</v>
      </c>
      <c r="M6932">
        <v>28325.936000000002</v>
      </c>
      <c r="N6932">
        <v>0</v>
      </c>
      <c r="O6932">
        <v>34.328000000000003</v>
      </c>
      <c r="P6932">
        <v>6.7370000000000001</v>
      </c>
      <c r="Q6932">
        <v>256.43</v>
      </c>
      <c r="R6932">
        <v>28284.870999999999</v>
      </c>
      <c r="S6932">
        <v>28028.440999999999</v>
      </c>
    </row>
    <row r="6933" spans="1:19" x14ac:dyDescent="0.3">
      <c r="A6933">
        <v>2021</v>
      </c>
      <c r="B6933">
        <v>10</v>
      </c>
      <c r="C6933">
        <v>16</v>
      </c>
      <c r="D6933">
        <v>20</v>
      </c>
      <c r="E6933">
        <v>26497.539000000001</v>
      </c>
      <c r="F6933">
        <v>780.47699999999998</v>
      </c>
      <c r="G6933">
        <v>72.754000000000005</v>
      </c>
      <c r="H6933">
        <v>80.850999999999999</v>
      </c>
      <c r="I6933">
        <v>307.38499999999999</v>
      </c>
      <c r="J6933">
        <v>1.492</v>
      </c>
      <c r="K6933">
        <v>-83.864999999999995</v>
      </c>
      <c r="L6933">
        <v>90.239000000000004</v>
      </c>
      <c r="M6933">
        <v>27674.116999999998</v>
      </c>
      <c r="N6933">
        <v>0</v>
      </c>
      <c r="O6933">
        <v>32.412999999999997</v>
      </c>
      <c r="P6933">
        <v>8.2629999999999999</v>
      </c>
      <c r="Q6933">
        <v>236.065</v>
      </c>
      <c r="R6933">
        <v>27633.440999999999</v>
      </c>
      <c r="S6933">
        <v>27397.376</v>
      </c>
    </row>
    <row r="6934" spans="1:19" x14ac:dyDescent="0.3">
      <c r="A6934">
        <v>2021</v>
      </c>
      <c r="B6934">
        <v>10</v>
      </c>
      <c r="C6934">
        <v>16</v>
      </c>
      <c r="D6934">
        <v>21</v>
      </c>
      <c r="E6934">
        <v>25222.396000000001</v>
      </c>
      <c r="F6934">
        <v>854.44100000000003</v>
      </c>
      <c r="G6934">
        <v>69.682000000000002</v>
      </c>
      <c r="H6934">
        <v>79.667000000000002</v>
      </c>
      <c r="I6934">
        <v>365.67599999999999</v>
      </c>
      <c r="J6934">
        <v>1.909</v>
      </c>
      <c r="K6934">
        <v>-22.337</v>
      </c>
      <c r="L6934">
        <v>89.35</v>
      </c>
      <c r="M6934">
        <v>26591.100999999999</v>
      </c>
      <c r="N6934">
        <v>0</v>
      </c>
      <c r="O6934">
        <v>15.002000000000001</v>
      </c>
      <c r="P6934">
        <v>0.874</v>
      </c>
      <c r="Q6934">
        <v>220.643</v>
      </c>
      <c r="R6934">
        <v>26575.224999999999</v>
      </c>
      <c r="S6934">
        <v>26354.582999999999</v>
      </c>
    </row>
    <row r="6935" spans="1:19" x14ac:dyDescent="0.3">
      <c r="A6935">
        <v>2021</v>
      </c>
      <c r="B6935">
        <v>10</v>
      </c>
      <c r="C6935">
        <v>16</v>
      </c>
      <c r="D6935">
        <v>22</v>
      </c>
      <c r="E6935">
        <v>23248.532999999999</v>
      </c>
      <c r="F6935">
        <v>1003.96</v>
      </c>
      <c r="G6935">
        <v>65.415999999999997</v>
      </c>
      <c r="H6935">
        <v>77.024000000000001</v>
      </c>
      <c r="I6935">
        <v>401.81799999999998</v>
      </c>
      <c r="J6935">
        <v>1.74</v>
      </c>
      <c r="K6935">
        <v>10.474</v>
      </c>
      <c r="L6935">
        <v>88.171999999999997</v>
      </c>
      <c r="M6935">
        <v>24831.72</v>
      </c>
      <c r="N6935">
        <v>0</v>
      </c>
      <c r="O6935">
        <v>10.539</v>
      </c>
      <c r="P6935">
        <v>-13.909000000000001</v>
      </c>
      <c r="Q6935">
        <v>204.41499999999999</v>
      </c>
      <c r="R6935">
        <v>24835.09</v>
      </c>
      <c r="S6935">
        <v>24630.674999999999</v>
      </c>
    </row>
    <row r="6936" spans="1:19" x14ac:dyDescent="0.3">
      <c r="A6936">
        <v>2021</v>
      </c>
      <c r="B6936">
        <v>10</v>
      </c>
      <c r="C6936">
        <v>16</v>
      </c>
      <c r="D6936">
        <v>23</v>
      </c>
      <c r="E6936">
        <v>21323.666000000001</v>
      </c>
      <c r="F6936">
        <v>1165.2170000000001</v>
      </c>
      <c r="G6936">
        <v>61.44</v>
      </c>
      <c r="H6936">
        <v>74.372</v>
      </c>
      <c r="I6936">
        <v>493.08300000000003</v>
      </c>
      <c r="J6936">
        <v>1.8620000000000001</v>
      </c>
      <c r="K6936">
        <v>28.927</v>
      </c>
      <c r="L6936">
        <v>87.090999999999994</v>
      </c>
      <c r="M6936">
        <v>23174.219000000001</v>
      </c>
      <c r="N6936">
        <v>0</v>
      </c>
      <c r="O6936">
        <v>5.2460000000000004</v>
      </c>
      <c r="P6936">
        <v>-13.215999999999999</v>
      </c>
      <c r="Q6936">
        <v>182.43899999999999</v>
      </c>
      <c r="R6936">
        <v>23182.188999999998</v>
      </c>
      <c r="S6936">
        <v>22999.75</v>
      </c>
    </row>
    <row r="6937" spans="1:19" x14ac:dyDescent="0.3">
      <c r="A6937">
        <v>2021</v>
      </c>
      <c r="B6937">
        <v>10</v>
      </c>
      <c r="C6937">
        <v>16</v>
      </c>
      <c r="D6937">
        <v>24</v>
      </c>
      <c r="E6937">
        <v>19953.975999999999</v>
      </c>
      <c r="F6937">
        <v>1409.9459999999999</v>
      </c>
      <c r="G6937">
        <v>58.314999999999998</v>
      </c>
      <c r="H6937">
        <v>71.805000000000007</v>
      </c>
      <c r="I6937">
        <v>775.452</v>
      </c>
      <c r="J6937">
        <v>1.8029999999999999</v>
      </c>
      <c r="K6937">
        <v>36.603999999999999</v>
      </c>
      <c r="L6937">
        <v>86.363</v>
      </c>
      <c r="M6937">
        <v>22335.949000000001</v>
      </c>
      <c r="N6937">
        <v>0</v>
      </c>
      <c r="O6937">
        <v>1.4119999999999999</v>
      </c>
      <c r="P6937">
        <v>-22.59</v>
      </c>
      <c r="Q6937">
        <v>162.49700000000001</v>
      </c>
      <c r="R6937">
        <v>22357.128000000001</v>
      </c>
      <c r="S6937">
        <v>22194.63</v>
      </c>
    </row>
    <row r="6938" spans="1:19" x14ac:dyDescent="0.3">
      <c r="A6938">
        <v>2021</v>
      </c>
      <c r="B6938">
        <v>10</v>
      </c>
      <c r="C6938">
        <v>17</v>
      </c>
      <c r="D6938">
        <v>1</v>
      </c>
      <c r="E6938">
        <v>19379.163</v>
      </c>
      <c r="F6938">
        <v>1434.354</v>
      </c>
      <c r="G6938">
        <v>56.287999999999997</v>
      </c>
      <c r="H6938">
        <v>69.156000000000006</v>
      </c>
      <c r="I6938">
        <v>657.721</v>
      </c>
      <c r="J6938">
        <v>1.788</v>
      </c>
      <c r="K6938">
        <v>38.487000000000002</v>
      </c>
      <c r="L6938">
        <v>86.007999999999996</v>
      </c>
      <c r="M6938">
        <v>21666.674999999999</v>
      </c>
      <c r="N6938">
        <v>0</v>
      </c>
      <c r="O6938">
        <v>0.22900000000000001</v>
      </c>
      <c r="P6938">
        <v>-16.977</v>
      </c>
      <c r="Q6938">
        <v>147.892</v>
      </c>
      <c r="R6938">
        <v>21683.421999999999</v>
      </c>
      <c r="S6938">
        <v>21535.53</v>
      </c>
    </row>
    <row r="6939" spans="1:19" x14ac:dyDescent="0.3">
      <c r="A6939">
        <v>2021</v>
      </c>
      <c r="B6939">
        <v>10</v>
      </c>
      <c r="C6939">
        <v>17</v>
      </c>
      <c r="D6939">
        <v>2</v>
      </c>
      <c r="E6939">
        <v>18627.697</v>
      </c>
      <c r="F6939">
        <v>1490.0540000000001</v>
      </c>
      <c r="G6939">
        <v>54.356999999999999</v>
      </c>
      <c r="H6939">
        <v>67.748000000000005</v>
      </c>
      <c r="I6939">
        <v>441.95</v>
      </c>
      <c r="J6939">
        <v>1.8160000000000001</v>
      </c>
      <c r="K6939">
        <v>34.997</v>
      </c>
      <c r="L6939">
        <v>85.575000000000003</v>
      </c>
      <c r="M6939">
        <v>20749.838</v>
      </c>
      <c r="N6939">
        <v>0</v>
      </c>
      <c r="O6939">
        <v>0.153</v>
      </c>
      <c r="P6939">
        <v>-12.121</v>
      </c>
      <c r="Q6939">
        <v>140.03</v>
      </c>
      <c r="R6939">
        <v>20761.806</v>
      </c>
      <c r="S6939">
        <v>20621.776000000002</v>
      </c>
    </row>
    <row r="6940" spans="1:19" x14ac:dyDescent="0.3">
      <c r="A6940">
        <v>2021</v>
      </c>
      <c r="B6940">
        <v>10</v>
      </c>
      <c r="C6940">
        <v>17</v>
      </c>
      <c r="D6940">
        <v>3</v>
      </c>
      <c r="E6940">
        <v>18306.690999999999</v>
      </c>
      <c r="F6940">
        <v>1517.1489999999999</v>
      </c>
      <c r="G6940">
        <v>53.76</v>
      </c>
      <c r="H6940">
        <v>66.391999999999996</v>
      </c>
      <c r="I6940">
        <v>279.93400000000003</v>
      </c>
      <c r="J6940">
        <v>1.79</v>
      </c>
      <c r="K6940">
        <v>31.498000000000001</v>
      </c>
      <c r="L6940">
        <v>85.45</v>
      </c>
      <c r="M6940">
        <v>20288.903999999999</v>
      </c>
      <c r="N6940">
        <v>0</v>
      </c>
      <c r="O6940">
        <v>0.105</v>
      </c>
      <c r="P6940">
        <v>-7.6520000000000001</v>
      </c>
      <c r="Q6940">
        <v>135.84299999999999</v>
      </c>
      <c r="R6940">
        <v>20296.45</v>
      </c>
      <c r="S6940">
        <v>20160.607</v>
      </c>
    </row>
    <row r="6941" spans="1:19" x14ac:dyDescent="0.3">
      <c r="A6941">
        <v>2021</v>
      </c>
      <c r="B6941">
        <v>10</v>
      </c>
      <c r="C6941">
        <v>17</v>
      </c>
      <c r="D6941">
        <v>4</v>
      </c>
      <c r="E6941">
        <v>18512.514999999999</v>
      </c>
      <c r="F6941">
        <v>1487.19</v>
      </c>
      <c r="G6941">
        <v>54.453000000000003</v>
      </c>
      <c r="H6941">
        <v>66.05</v>
      </c>
      <c r="I6941">
        <v>175.989</v>
      </c>
      <c r="J6941">
        <v>1.619</v>
      </c>
      <c r="K6941">
        <v>30.125</v>
      </c>
      <c r="L6941">
        <v>85.525999999999996</v>
      </c>
      <c r="M6941">
        <v>20359.012999999999</v>
      </c>
      <c r="N6941">
        <v>0</v>
      </c>
      <c r="O6941">
        <v>0</v>
      </c>
      <c r="P6941">
        <v>-5.2919999999999998</v>
      </c>
      <c r="Q6941">
        <v>134.21100000000001</v>
      </c>
      <c r="R6941">
        <v>20364.306</v>
      </c>
      <c r="S6941">
        <v>20230.094000000001</v>
      </c>
    </row>
    <row r="6942" spans="1:19" x14ac:dyDescent="0.3">
      <c r="A6942">
        <v>2021</v>
      </c>
      <c r="B6942">
        <v>10</v>
      </c>
      <c r="C6942">
        <v>17</v>
      </c>
      <c r="D6942">
        <v>5</v>
      </c>
      <c r="E6942">
        <v>19130.522000000001</v>
      </c>
      <c r="F6942">
        <v>1412.329</v>
      </c>
      <c r="G6942">
        <v>57.113</v>
      </c>
      <c r="H6942">
        <v>65.536000000000001</v>
      </c>
      <c r="I6942">
        <v>101.506</v>
      </c>
      <c r="J6942">
        <v>1.629</v>
      </c>
      <c r="K6942">
        <v>12.462999999999999</v>
      </c>
      <c r="L6942">
        <v>85.867000000000004</v>
      </c>
      <c r="M6942">
        <v>20809.852999999999</v>
      </c>
      <c r="N6942">
        <v>0</v>
      </c>
      <c r="O6942">
        <v>0</v>
      </c>
      <c r="P6942">
        <v>-6.6310000000000002</v>
      </c>
      <c r="Q6942">
        <v>137.26400000000001</v>
      </c>
      <c r="R6942">
        <v>20816.484</v>
      </c>
      <c r="S6942">
        <v>20679.22</v>
      </c>
    </row>
    <row r="6943" spans="1:19" x14ac:dyDescent="0.3">
      <c r="A6943">
        <v>2021</v>
      </c>
      <c r="B6943">
        <v>10</v>
      </c>
      <c r="C6943">
        <v>17</v>
      </c>
      <c r="D6943">
        <v>6</v>
      </c>
      <c r="E6943">
        <v>20145.66</v>
      </c>
      <c r="F6943">
        <v>1288.1310000000001</v>
      </c>
      <c r="G6943">
        <v>61.08</v>
      </c>
      <c r="H6943">
        <v>64.468999999999994</v>
      </c>
      <c r="I6943">
        <v>64.483999999999995</v>
      </c>
      <c r="J6943">
        <v>1.893</v>
      </c>
      <c r="K6943">
        <v>5.2910000000000004</v>
      </c>
      <c r="L6943">
        <v>86.456999999999994</v>
      </c>
      <c r="M6943">
        <v>21656.387999999999</v>
      </c>
      <c r="N6943">
        <v>4.0000000000000001E-3</v>
      </c>
      <c r="O6943">
        <v>0</v>
      </c>
      <c r="P6943">
        <v>-1.659</v>
      </c>
      <c r="Q6943">
        <v>147.101</v>
      </c>
      <c r="R6943">
        <v>21658.043000000001</v>
      </c>
      <c r="S6943">
        <v>21510.941999999999</v>
      </c>
    </row>
    <row r="6944" spans="1:19" x14ac:dyDescent="0.3">
      <c r="A6944">
        <v>2021</v>
      </c>
      <c r="B6944">
        <v>10</v>
      </c>
      <c r="C6944">
        <v>17</v>
      </c>
      <c r="D6944">
        <v>7</v>
      </c>
      <c r="E6944">
        <v>20696.573</v>
      </c>
      <c r="F6944">
        <v>1261.8340000000001</v>
      </c>
      <c r="G6944">
        <v>66.504000000000005</v>
      </c>
      <c r="H6944">
        <v>64.052999999999997</v>
      </c>
      <c r="I6944">
        <v>68.882999999999996</v>
      </c>
      <c r="J6944">
        <v>2.2879999999999998</v>
      </c>
      <c r="K6944">
        <v>13.943</v>
      </c>
      <c r="L6944">
        <v>86.751000000000005</v>
      </c>
      <c r="M6944">
        <v>22194.325000000001</v>
      </c>
      <c r="N6944">
        <v>217.76599999999999</v>
      </c>
      <c r="O6944">
        <v>0</v>
      </c>
      <c r="P6944">
        <v>-0.99299999999999999</v>
      </c>
      <c r="Q6944">
        <v>158.143</v>
      </c>
      <c r="R6944">
        <v>21977.550999999999</v>
      </c>
      <c r="S6944">
        <v>21819.409</v>
      </c>
    </row>
    <row r="6945" spans="1:19" x14ac:dyDescent="0.3">
      <c r="A6945">
        <v>2021</v>
      </c>
      <c r="B6945">
        <v>10</v>
      </c>
      <c r="C6945">
        <v>17</v>
      </c>
      <c r="D6945">
        <v>8</v>
      </c>
      <c r="E6945">
        <v>22107.305</v>
      </c>
      <c r="F6945">
        <v>1206.326</v>
      </c>
      <c r="G6945">
        <v>68.593000000000004</v>
      </c>
      <c r="H6945">
        <v>67.417000000000002</v>
      </c>
      <c r="I6945">
        <v>109.06699999999999</v>
      </c>
      <c r="J6945">
        <v>2.8879999999999999</v>
      </c>
      <c r="K6945">
        <v>9.8460000000000001</v>
      </c>
      <c r="L6945">
        <v>87.507999999999996</v>
      </c>
      <c r="M6945">
        <v>23590.358</v>
      </c>
      <c r="N6945">
        <v>2075.6669999999999</v>
      </c>
      <c r="O6945">
        <v>-18.640999999999998</v>
      </c>
      <c r="P6945">
        <v>-0.46100000000000002</v>
      </c>
      <c r="Q6945">
        <v>177.328</v>
      </c>
      <c r="R6945">
        <v>21533.794000000002</v>
      </c>
      <c r="S6945">
        <v>21356.465</v>
      </c>
    </row>
    <row r="6946" spans="1:19" x14ac:dyDescent="0.3">
      <c r="A6946">
        <v>2021</v>
      </c>
      <c r="B6946">
        <v>10</v>
      </c>
      <c r="C6946">
        <v>17</v>
      </c>
      <c r="D6946">
        <v>9</v>
      </c>
      <c r="E6946">
        <v>23639.654999999999</v>
      </c>
      <c r="F6946">
        <v>1158.7809999999999</v>
      </c>
      <c r="G6946">
        <v>67.495999999999995</v>
      </c>
      <c r="H6946">
        <v>69.918999999999997</v>
      </c>
      <c r="I6946">
        <v>148.09700000000001</v>
      </c>
      <c r="J6946">
        <v>3.0950000000000002</v>
      </c>
      <c r="K6946">
        <v>12.031000000000001</v>
      </c>
      <c r="L6946">
        <v>88.361999999999995</v>
      </c>
      <c r="M6946">
        <v>25119.94</v>
      </c>
      <c r="N6946">
        <v>4254.5889999999999</v>
      </c>
      <c r="O6946">
        <v>-47.381</v>
      </c>
      <c r="P6946">
        <v>0.47399999999999998</v>
      </c>
      <c r="Q6946">
        <v>199.864</v>
      </c>
      <c r="R6946">
        <v>20912.258000000002</v>
      </c>
      <c r="S6946">
        <v>20712.394</v>
      </c>
    </row>
    <row r="6947" spans="1:19" x14ac:dyDescent="0.3">
      <c r="A6947">
        <v>2021</v>
      </c>
      <c r="B6947">
        <v>10</v>
      </c>
      <c r="C6947">
        <v>17</v>
      </c>
      <c r="D6947">
        <v>10</v>
      </c>
      <c r="E6947">
        <v>24908.383000000002</v>
      </c>
      <c r="F6947">
        <v>1097.3420000000001</v>
      </c>
      <c r="G6947">
        <v>66.819999999999993</v>
      </c>
      <c r="H6947">
        <v>70.554000000000002</v>
      </c>
      <c r="I6947">
        <v>183.595</v>
      </c>
      <c r="J6947">
        <v>3.2829999999999999</v>
      </c>
      <c r="K6947">
        <v>24.37</v>
      </c>
      <c r="L6947">
        <v>89.126999999999995</v>
      </c>
      <c r="M6947">
        <v>26376.652999999998</v>
      </c>
      <c r="N6947">
        <v>5926.61</v>
      </c>
      <c r="O6947">
        <v>-59.081000000000003</v>
      </c>
      <c r="P6947">
        <v>1.3009999999999999</v>
      </c>
      <c r="Q6947">
        <v>221.05799999999999</v>
      </c>
      <c r="R6947">
        <v>20507.823</v>
      </c>
      <c r="S6947">
        <v>20286.764999999999</v>
      </c>
    </row>
    <row r="6948" spans="1:19" x14ac:dyDescent="0.3">
      <c r="A6948">
        <v>2021</v>
      </c>
      <c r="B6948">
        <v>10</v>
      </c>
      <c r="C6948">
        <v>17</v>
      </c>
      <c r="D6948">
        <v>11</v>
      </c>
      <c r="E6948">
        <v>25651.263999999999</v>
      </c>
      <c r="F6948">
        <v>1035.6600000000001</v>
      </c>
      <c r="G6948">
        <v>66.873000000000005</v>
      </c>
      <c r="H6948">
        <v>71.695999999999998</v>
      </c>
      <c r="I6948">
        <v>236.779</v>
      </c>
      <c r="J6948">
        <v>3.4590000000000001</v>
      </c>
      <c r="K6948">
        <v>27.382999999999999</v>
      </c>
      <c r="L6948">
        <v>89.566000000000003</v>
      </c>
      <c r="M6948">
        <v>27115.807000000001</v>
      </c>
      <c r="N6948">
        <v>7117.5940000000001</v>
      </c>
      <c r="O6948">
        <v>-42.12</v>
      </c>
      <c r="P6948">
        <v>2.7690000000000001</v>
      </c>
      <c r="Q6948">
        <v>240.77199999999999</v>
      </c>
      <c r="R6948">
        <v>20037.563999999998</v>
      </c>
      <c r="S6948">
        <v>19796.792000000001</v>
      </c>
    </row>
    <row r="6949" spans="1:19" x14ac:dyDescent="0.3">
      <c r="A6949">
        <v>2021</v>
      </c>
      <c r="B6949">
        <v>10</v>
      </c>
      <c r="C6949">
        <v>17</v>
      </c>
      <c r="D6949">
        <v>12</v>
      </c>
      <c r="E6949">
        <v>25958.312999999998</v>
      </c>
      <c r="F6949">
        <v>983.99400000000003</v>
      </c>
      <c r="G6949">
        <v>67.61</v>
      </c>
      <c r="H6949">
        <v>73.882000000000005</v>
      </c>
      <c r="I6949">
        <v>278.48500000000001</v>
      </c>
      <c r="J6949">
        <v>3.6019999999999999</v>
      </c>
      <c r="K6949">
        <v>14.4</v>
      </c>
      <c r="L6949">
        <v>89.775000000000006</v>
      </c>
      <c r="M6949">
        <v>27402.449000000001</v>
      </c>
      <c r="N6949">
        <v>7714.3770000000004</v>
      </c>
      <c r="O6949">
        <v>-16.699000000000002</v>
      </c>
      <c r="P6949">
        <v>6.0510000000000002</v>
      </c>
      <c r="Q6949">
        <v>257.15600000000001</v>
      </c>
      <c r="R6949">
        <v>19698.719000000001</v>
      </c>
      <c r="S6949">
        <v>19441.562999999998</v>
      </c>
    </row>
    <row r="6950" spans="1:19" x14ac:dyDescent="0.3">
      <c r="A6950">
        <v>2021</v>
      </c>
      <c r="B6950">
        <v>10</v>
      </c>
      <c r="C6950">
        <v>17</v>
      </c>
      <c r="D6950">
        <v>13</v>
      </c>
      <c r="E6950">
        <v>26140.726999999999</v>
      </c>
      <c r="F6950">
        <v>889.34699999999998</v>
      </c>
      <c r="G6950">
        <v>68.997</v>
      </c>
      <c r="H6950">
        <v>76.311999999999998</v>
      </c>
      <c r="I6950">
        <v>291.09500000000003</v>
      </c>
      <c r="J6950">
        <v>3.601</v>
      </c>
      <c r="K6950">
        <v>12.457000000000001</v>
      </c>
      <c r="L6950">
        <v>89.924999999999997</v>
      </c>
      <c r="M6950">
        <v>27503.465</v>
      </c>
      <c r="N6950">
        <v>7614.8689999999997</v>
      </c>
      <c r="O6950">
        <v>-6.9160000000000004</v>
      </c>
      <c r="P6950">
        <v>6.5259999999999998</v>
      </c>
      <c r="Q6950">
        <v>269.351</v>
      </c>
      <c r="R6950">
        <v>19888.986000000001</v>
      </c>
      <c r="S6950">
        <v>19619.634999999998</v>
      </c>
    </row>
    <row r="6951" spans="1:19" x14ac:dyDescent="0.3">
      <c r="A6951">
        <v>2021</v>
      </c>
      <c r="B6951">
        <v>10</v>
      </c>
      <c r="C6951">
        <v>17</v>
      </c>
      <c r="D6951">
        <v>14</v>
      </c>
      <c r="E6951">
        <v>26244.02</v>
      </c>
      <c r="F6951">
        <v>819.125</v>
      </c>
      <c r="G6951">
        <v>70.48</v>
      </c>
      <c r="H6951">
        <v>78.662999999999997</v>
      </c>
      <c r="I6951">
        <v>287.83600000000001</v>
      </c>
      <c r="J6951">
        <v>3.2629999999999999</v>
      </c>
      <c r="K6951">
        <v>-5.4720000000000004</v>
      </c>
      <c r="L6951">
        <v>90.046000000000006</v>
      </c>
      <c r="M6951">
        <v>27517.48</v>
      </c>
      <c r="N6951">
        <v>6873.4629999999997</v>
      </c>
      <c r="O6951">
        <v>-4.3650000000000002</v>
      </c>
      <c r="P6951">
        <v>3.6240000000000001</v>
      </c>
      <c r="Q6951">
        <v>278.995</v>
      </c>
      <c r="R6951">
        <v>20644.758000000002</v>
      </c>
      <c r="S6951">
        <v>20365.762999999999</v>
      </c>
    </row>
    <row r="6952" spans="1:19" x14ac:dyDescent="0.3">
      <c r="A6952">
        <v>2021</v>
      </c>
      <c r="B6952">
        <v>10</v>
      </c>
      <c r="C6952">
        <v>17</v>
      </c>
      <c r="D6952">
        <v>15</v>
      </c>
      <c r="E6952">
        <v>26227.249</v>
      </c>
      <c r="F6952">
        <v>787.08799999999997</v>
      </c>
      <c r="G6952">
        <v>72.305999999999997</v>
      </c>
      <c r="H6952">
        <v>80.680999999999997</v>
      </c>
      <c r="I6952">
        <v>289.29599999999999</v>
      </c>
      <c r="J6952">
        <v>3.2709999999999999</v>
      </c>
      <c r="K6952">
        <v>-9.3230000000000004</v>
      </c>
      <c r="L6952">
        <v>90.069000000000003</v>
      </c>
      <c r="M6952">
        <v>27468.331999999999</v>
      </c>
      <c r="N6952">
        <v>5477.13</v>
      </c>
      <c r="O6952">
        <v>-2.0489999999999999</v>
      </c>
      <c r="P6952">
        <v>3.7010000000000001</v>
      </c>
      <c r="Q6952">
        <v>284.67</v>
      </c>
      <c r="R6952">
        <v>21989.548999999999</v>
      </c>
      <c r="S6952">
        <v>21704.879000000001</v>
      </c>
    </row>
    <row r="6953" spans="1:19" x14ac:dyDescent="0.3">
      <c r="A6953">
        <v>2021</v>
      </c>
      <c r="B6953">
        <v>10</v>
      </c>
      <c r="C6953">
        <v>17</v>
      </c>
      <c r="D6953">
        <v>16</v>
      </c>
      <c r="E6953">
        <v>26203.671999999999</v>
      </c>
      <c r="F6953">
        <v>728.71799999999996</v>
      </c>
      <c r="G6953">
        <v>73.052000000000007</v>
      </c>
      <c r="H6953">
        <v>82.801000000000002</v>
      </c>
      <c r="I6953">
        <v>184.17500000000001</v>
      </c>
      <c r="J6953">
        <v>1.968</v>
      </c>
      <c r="K6953">
        <v>-58.661000000000001</v>
      </c>
      <c r="L6953">
        <v>90.045000000000002</v>
      </c>
      <c r="M6953">
        <v>27232.717000000001</v>
      </c>
      <c r="N6953">
        <v>3416.7089999999998</v>
      </c>
      <c r="O6953">
        <v>0.84799999999999998</v>
      </c>
      <c r="P6953">
        <v>2.5459999999999998</v>
      </c>
      <c r="Q6953">
        <v>287.416</v>
      </c>
      <c r="R6953">
        <v>23812.615000000002</v>
      </c>
      <c r="S6953">
        <v>23525.199000000001</v>
      </c>
    </row>
    <row r="6954" spans="1:19" x14ac:dyDescent="0.3">
      <c r="A6954">
        <v>2021</v>
      </c>
      <c r="B6954">
        <v>10</v>
      </c>
      <c r="C6954">
        <v>17</v>
      </c>
      <c r="D6954">
        <v>17</v>
      </c>
      <c r="E6954">
        <v>26177.284</v>
      </c>
      <c r="F6954">
        <v>703.25099999999998</v>
      </c>
      <c r="G6954">
        <v>73.587999999999994</v>
      </c>
      <c r="H6954">
        <v>82.195999999999998</v>
      </c>
      <c r="I6954">
        <v>193.864</v>
      </c>
      <c r="J6954">
        <v>1.8480000000000001</v>
      </c>
      <c r="K6954">
        <v>-78.356999999999999</v>
      </c>
      <c r="L6954">
        <v>89.988</v>
      </c>
      <c r="M6954">
        <v>27170.073</v>
      </c>
      <c r="N6954">
        <v>967.303</v>
      </c>
      <c r="O6954">
        <v>23.152000000000001</v>
      </c>
      <c r="P6954">
        <v>3.7149999999999999</v>
      </c>
      <c r="Q6954">
        <v>283.17099999999999</v>
      </c>
      <c r="R6954">
        <v>26175.902999999998</v>
      </c>
      <c r="S6954">
        <v>25892.732</v>
      </c>
    </row>
    <row r="6955" spans="1:19" x14ac:dyDescent="0.3">
      <c r="A6955">
        <v>2021</v>
      </c>
      <c r="B6955">
        <v>10</v>
      </c>
      <c r="C6955">
        <v>17</v>
      </c>
      <c r="D6955">
        <v>18</v>
      </c>
      <c r="E6955">
        <v>27231.647000000001</v>
      </c>
      <c r="F6955">
        <v>705.46</v>
      </c>
      <c r="G6955">
        <v>73.561000000000007</v>
      </c>
      <c r="H6955">
        <v>79.331000000000003</v>
      </c>
      <c r="I6955">
        <v>195.422</v>
      </c>
      <c r="J6955">
        <v>1.728</v>
      </c>
      <c r="K6955">
        <v>-74.123999999999995</v>
      </c>
      <c r="L6955">
        <v>90.83</v>
      </c>
      <c r="M6955">
        <v>28230.294999999998</v>
      </c>
      <c r="N6955">
        <v>3.4929999999999999</v>
      </c>
      <c r="O6955">
        <v>36.366</v>
      </c>
      <c r="P6955">
        <v>3.355</v>
      </c>
      <c r="Q6955">
        <v>275.47800000000001</v>
      </c>
      <c r="R6955">
        <v>28187.080999999998</v>
      </c>
      <c r="S6955">
        <v>27911.602999999999</v>
      </c>
    </row>
    <row r="6956" spans="1:19" x14ac:dyDescent="0.3">
      <c r="A6956">
        <v>2021</v>
      </c>
      <c r="B6956">
        <v>10</v>
      </c>
      <c r="C6956">
        <v>17</v>
      </c>
      <c r="D6956">
        <v>19</v>
      </c>
      <c r="E6956">
        <v>27883.136999999999</v>
      </c>
      <c r="F6956">
        <v>729.95799999999997</v>
      </c>
      <c r="G6956">
        <v>74.412999999999997</v>
      </c>
      <c r="H6956">
        <v>82.444999999999993</v>
      </c>
      <c r="I6956">
        <v>218.91</v>
      </c>
      <c r="J6956">
        <v>1.5960000000000001</v>
      </c>
      <c r="K6956">
        <v>-77.350999999999999</v>
      </c>
      <c r="L6956">
        <v>91.507000000000005</v>
      </c>
      <c r="M6956">
        <v>28930.202000000001</v>
      </c>
      <c r="N6956">
        <v>0</v>
      </c>
      <c r="O6956">
        <v>34.328000000000003</v>
      </c>
      <c r="P6956">
        <v>6.7370000000000001</v>
      </c>
      <c r="Q6956">
        <v>259.36500000000001</v>
      </c>
      <c r="R6956">
        <v>28889.136999999999</v>
      </c>
      <c r="S6956">
        <v>28629.773000000001</v>
      </c>
    </row>
    <row r="6957" spans="1:19" x14ac:dyDescent="0.3">
      <c r="A6957">
        <v>2021</v>
      </c>
      <c r="B6957">
        <v>10</v>
      </c>
      <c r="C6957">
        <v>17</v>
      </c>
      <c r="D6957">
        <v>20</v>
      </c>
      <c r="E6957">
        <v>27008.172999999999</v>
      </c>
      <c r="F6957">
        <v>780.47699999999998</v>
      </c>
      <c r="G6957">
        <v>73.465000000000003</v>
      </c>
      <c r="H6957">
        <v>81.292000000000002</v>
      </c>
      <c r="I6957">
        <v>307.38499999999999</v>
      </c>
      <c r="J6957">
        <v>1.492</v>
      </c>
      <c r="K6957">
        <v>-87.31</v>
      </c>
      <c r="L6957">
        <v>90.668999999999997</v>
      </c>
      <c r="M6957">
        <v>28182.178</v>
      </c>
      <c r="N6957">
        <v>0</v>
      </c>
      <c r="O6957">
        <v>32.412999999999997</v>
      </c>
      <c r="P6957">
        <v>8.2629999999999999</v>
      </c>
      <c r="Q6957">
        <v>242.727</v>
      </c>
      <c r="R6957">
        <v>28141.502</v>
      </c>
      <c r="S6957">
        <v>27898.775000000001</v>
      </c>
    </row>
    <row r="6958" spans="1:19" x14ac:dyDescent="0.3">
      <c r="A6958">
        <v>2021</v>
      </c>
      <c r="B6958">
        <v>10</v>
      </c>
      <c r="C6958">
        <v>17</v>
      </c>
      <c r="D6958">
        <v>21</v>
      </c>
      <c r="E6958">
        <v>25535.387999999999</v>
      </c>
      <c r="F6958">
        <v>854.44100000000003</v>
      </c>
      <c r="G6958">
        <v>70.242999999999995</v>
      </c>
      <c r="H6958">
        <v>79.89</v>
      </c>
      <c r="I6958">
        <v>365.67599999999999</v>
      </c>
      <c r="J6958">
        <v>1.909</v>
      </c>
      <c r="K6958">
        <v>-22.791</v>
      </c>
      <c r="L6958">
        <v>89.515000000000001</v>
      </c>
      <c r="M6958">
        <v>26904.026999999998</v>
      </c>
      <c r="N6958">
        <v>0</v>
      </c>
      <c r="O6958">
        <v>15.002000000000001</v>
      </c>
      <c r="P6958">
        <v>0.874</v>
      </c>
      <c r="Q6958">
        <v>226.65199999999999</v>
      </c>
      <c r="R6958">
        <v>26888.151999999998</v>
      </c>
      <c r="S6958">
        <v>26661.499</v>
      </c>
    </row>
    <row r="6959" spans="1:19" x14ac:dyDescent="0.3">
      <c r="A6959">
        <v>2021</v>
      </c>
      <c r="B6959">
        <v>10</v>
      </c>
      <c r="C6959">
        <v>17</v>
      </c>
      <c r="D6959">
        <v>22</v>
      </c>
      <c r="E6959">
        <v>23254.596000000001</v>
      </c>
      <c r="F6959">
        <v>1003.96</v>
      </c>
      <c r="G6959">
        <v>65.459999999999994</v>
      </c>
      <c r="H6959">
        <v>76.978999999999999</v>
      </c>
      <c r="I6959">
        <v>401.81799999999998</v>
      </c>
      <c r="J6959">
        <v>1.74</v>
      </c>
      <c r="K6959">
        <v>10.494999999999999</v>
      </c>
      <c r="L6959">
        <v>88.162999999999997</v>
      </c>
      <c r="M6959">
        <v>24837.751</v>
      </c>
      <c r="N6959">
        <v>0</v>
      </c>
      <c r="O6959">
        <v>10.539</v>
      </c>
      <c r="P6959">
        <v>-13.909000000000001</v>
      </c>
      <c r="Q6959">
        <v>207.178</v>
      </c>
      <c r="R6959">
        <v>24841.121999999999</v>
      </c>
      <c r="S6959">
        <v>24633.942999999999</v>
      </c>
    </row>
    <row r="6960" spans="1:19" x14ac:dyDescent="0.3">
      <c r="A6960">
        <v>2021</v>
      </c>
      <c r="B6960">
        <v>10</v>
      </c>
      <c r="C6960">
        <v>17</v>
      </c>
      <c r="D6960">
        <v>23</v>
      </c>
      <c r="E6960">
        <v>21205.8</v>
      </c>
      <c r="F6960">
        <v>1165.2170000000001</v>
      </c>
      <c r="G6960">
        <v>61.326000000000001</v>
      </c>
      <c r="H6960">
        <v>74.236999999999995</v>
      </c>
      <c r="I6960">
        <v>494.06</v>
      </c>
      <c r="J6960">
        <v>3.0169999999999999</v>
      </c>
      <c r="K6960">
        <v>30.128</v>
      </c>
      <c r="L6960">
        <v>87.015000000000001</v>
      </c>
      <c r="M6960">
        <v>23059.473999999998</v>
      </c>
      <c r="N6960">
        <v>0</v>
      </c>
      <c r="O6960">
        <v>5.2460000000000004</v>
      </c>
      <c r="P6960">
        <v>-13.215999999999999</v>
      </c>
      <c r="Q6960">
        <v>181.33600000000001</v>
      </c>
      <c r="R6960">
        <v>23067.444</v>
      </c>
      <c r="S6960">
        <v>22886.107</v>
      </c>
    </row>
    <row r="6961" spans="1:19" x14ac:dyDescent="0.3">
      <c r="A6961">
        <v>2021</v>
      </c>
      <c r="B6961">
        <v>10</v>
      </c>
      <c r="C6961">
        <v>17</v>
      </c>
      <c r="D6961">
        <v>24</v>
      </c>
      <c r="E6961">
        <v>19788.885999999999</v>
      </c>
      <c r="F6961">
        <v>1409.9459999999999</v>
      </c>
      <c r="G6961">
        <v>58.156999999999996</v>
      </c>
      <c r="H6961">
        <v>71.64</v>
      </c>
      <c r="I6961">
        <v>846.64099999999996</v>
      </c>
      <c r="J6961">
        <v>5.0780000000000003</v>
      </c>
      <c r="K6961">
        <v>39.475000000000001</v>
      </c>
      <c r="L6961">
        <v>86.234999999999999</v>
      </c>
      <c r="M6961">
        <v>22247.901000000002</v>
      </c>
      <c r="N6961">
        <v>0</v>
      </c>
      <c r="O6961">
        <v>1.4119999999999999</v>
      </c>
      <c r="P6961">
        <v>-22.59</v>
      </c>
      <c r="Q6961">
        <v>157.76</v>
      </c>
      <c r="R6961">
        <v>22269.079000000002</v>
      </c>
      <c r="S6961">
        <v>22111.319</v>
      </c>
    </row>
    <row r="6962" spans="1:19" x14ac:dyDescent="0.3">
      <c r="A6962">
        <v>2021</v>
      </c>
      <c r="B6962">
        <v>10</v>
      </c>
      <c r="C6962">
        <v>18</v>
      </c>
      <c r="D6962">
        <v>1</v>
      </c>
      <c r="E6962">
        <v>19734.330999999998</v>
      </c>
      <c r="F6962">
        <v>1453.769</v>
      </c>
      <c r="G6962">
        <v>56.753</v>
      </c>
      <c r="H6962">
        <v>69.073999999999998</v>
      </c>
      <c r="I6962">
        <v>601.077</v>
      </c>
      <c r="J6962">
        <v>4.9450000000000003</v>
      </c>
      <c r="K6962">
        <v>35.802</v>
      </c>
      <c r="L6962">
        <v>86.242999999999995</v>
      </c>
      <c r="M6962">
        <v>21985.24</v>
      </c>
      <c r="N6962">
        <v>0</v>
      </c>
      <c r="O6962">
        <v>0.22900000000000001</v>
      </c>
      <c r="P6962">
        <v>-16.977</v>
      </c>
      <c r="Q6962">
        <v>143.56899999999999</v>
      </c>
      <c r="R6962">
        <v>22001.988000000001</v>
      </c>
      <c r="S6962">
        <v>21858.419000000002</v>
      </c>
    </row>
    <row r="6963" spans="1:19" x14ac:dyDescent="0.3">
      <c r="A6963">
        <v>2021</v>
      </c>
      <c r="B6963">
        <v>10</v>
      </c>
      <c r="C6963">
        <v>18</v>
      </c>
      <c r="D6963">
        <v>2</v>
      </c>
      <c r="E6963">
        <v>19171.454000000002</v>
      </c>
      <c r="F6963">
        <v>1517.86</v>
      </c>
      <c r="G6963">
        <v>55.542000000000002</v>
      </c>
      <c r="H6963">
        <v>67.795000000000002</v>
      </c>
      <c r="I6963">
        <v>360.00200000000001</v>
      </c>
      <c r="J6963">
        <v>4.8719999999999999</v>
      </c>
      <c r="K6963">
        <v>32.732999999999997</v>
      </c>
      <c r="L6963">
        <v>85.891000000000005</v>
      </c>
      <c r="M6963">
        <v>21240.607</v>
      </c>
      <c r="N6963">
        <v>0</v>
      </c>
      <c r="O6963">
        <v>0.153</v>
      </c>
      <c r="P6963">
        <v>-12.121</v>
      </c>
      <c r="Q6963">
        <v>134.46700000000001</v>
      </c>
      <c r="R6963">
        <v>21252.575000000001</v>
      </c>
      <c r="S6963">
        <v>21118.108</v>
      </c>
    </row>
    <row r="6964" spans="1:19" x14ac:dyDescent="0.3">
      <c r="A6964">
        <v>2021</v>
      </c>
      <c r="B6964">
        <v>10</v>
      </c>
      <c r="C6964">
        <v>18</v>
      </c>
      <c r="D6964">
        <v>3</v>
      </c>
      <c r="E6964">
        <v>19005.592000000001</v>
      </c>
      <c r="F6964">
        <v>1527.2159999999999</v>
      </c>
      <c r="G6964">
        <v>54.646000000000001</v>
      </c>
      <c r="H6964">
        <v>66.546000000000006</v>
      </c>
      <c r="I6964">
        <v>204.78</v>
      </c>
      <c r="J6964">
        <v>4.7190000000000003</v>
      </c>
      <c r="K6964">
        <v>29.568999999999999</v>
      </c>
      <c r="L6964">
        <v>85.795000000000002</v>
      </c>
      <c r="M6964">
        <v>20924.216</v>
      </c>
      <c r="N6964">
        <v>0</v>
      </c>
      <c r="O6964">
        <v>0.105</v>
      </c>
      <c r="P6964">
        <v>-7.6520000000000001</v>
      </c>
      <c r="Q6964">
        <v>131.35900000000001</v>
      </c>
      <c r="R6964">
        <v>20931.762999999999</v>
      </c>
      <c r="S6964">
        <v>20800.403999999999</v>
      </c>
    </row>
    <row r="6965" spans="1:19" x14ac:dyDescent="0.3">
      <c r="A6965">
        <v>2021</v>
      </c>
      <c r="B6965">
        <v>10</v>
      </c>
      <c r="C6965">
        <v>18</v>
      </c>
      <c r="D6965">
        <v>4</v>
      </c>
      <c r="E6965">
        <v>19340.442999999999</v>
      </c>
      <c r="F6965">
        <v>1457.4</v>
      </c>
      <c r="G6965">
        <v>55.225999999999999</v>
      </c>
      <c r="H6965">
        <v>66.346999999999994</v>
      </c>
      <c r="I6965">
        <v>102.96599999999999</v>
      </c>
      <c r="J6965">
        <v>3.6520000000000001</v>
      </c>
      <c r="K6965">
        <v>28.5</v>
      </c>
      <c r="L6965">
        <v>86.006</v>
      </c>
      <c r="M6965">
        <v>21085.314999999999</v>
      </c>
      <c r="N6965">
        <v>0</v>
      </c>
      <c r="O6965">
        <v>0</v>
      </c>
      <c r="P6965">
        <v>-5.2919999999999998</v>
      </c>
      <c r="Q6965">
        <v>133.72900000000001</v>
      </c>
      <c r="R6965">
        <v>21090.607</v>
      </c>
      <c r="S6965">
        <v>20956.878000000001</v>
      </c>
    </row>
    <row r="6966" spans="1:19" x14ac:dyDescent="0.3">
      <c r="A6966">
        <v>2021</v>
      </c>
      <c r="B6966">
        <v>10</v>
      </c>
      <c r="C6966">
        <v>18</v>
      </c>
      <c r="D6966">
        <v>5</v>
      </c>
      <c r="E6966">
        <v>20694.048999999999</v>
      </c>
      <c r="F6966">
        <v>1293.4559999999999</v>
      </c>
      <c r="G6966">
        <v>57.683</v>
      </c>
      <c r="H6966">
        <v>66.403000000000006</v>
      </c>
      <c r="I6966">
        <v>72.323999999999998</v>
      </c>
      <c r="J6966">
        <v>2.3220000000000001</v>
      </c>
      <c r="K6966">
        <v>11.785</v>
      </c>
      <c r="L6966">
        <v>86.778999999999996</v>
      </c>
      <c r="M6966">
        <v>22227.118999999999</v>
      </c>
      <c r="N6966">
        <v>0</v>
      </c>
      <c r="O6966">
        <v>0</v>
      </c>
      <c r="P6966">
        <v>-6.6310000000000002</v>
      </c>
      <c r="Q6966">
        <v>143.941</v>
      </c>
      <c r="R6966">
        <v>22233.751</v>
      </c>
      <c r="S6966">
        <v>22089.809000000001</v>
      </c>
    </row>
    <row r="6967" spans="1:19" x14ac:dyDescent="0.3">
      <c r="A6967">
        <v>2021</v>
      </c>
      <c r="B6967">
        <v>10</v>
      </c>
      <c r="C6967">
        <v>18</v>
      </c>
      <c r="D6967">
        <v>6</v>
      </c>
      <c r="E6967">
        <v>23481.634999999998</v>
      </c>
      <c r="F6967">
        <v>1051.7449999999999</v>
      </c>
      <c r="G6967">
        <v>60.984000000000002</v>
      </c>
      <c r="H6967">
        <v>66.075999999999993</v>
      </c>
      <c r="I6967">
        <v>127.339</v>
      </c>
      <c r="J6967">
        <v>2.7919999999999998</v>
      </c>
      <c r="K6967">
        <v>5.0199999999999996</v>
      </c>
      <c r="L6967">
        <v>88.367999999999995</v>
      </c>
      <c r="M6967">
        <v>24822.974999999999</v>
      </c>
      <c r="N6967">
        <v>4.0000000000000001E-3</v>
      </c>
      <c r="O6967">
        <v>0</v>
      </c>
      <c r="P6967">
        <v>-1.659</v>
      </c>
      <c r="Q6967">
        <v>164.54499999999999</v>
      </c>
      <c r="R6967">
        <v>24824.63</v>
      </c>
      <c r="S6967">
        <v>24660.084999999999</v>
      </c>
    </row>
    <row r="6968" spans="1:19" x14ac:dyDescent="0.3">
      <c r="A6968">
        <v>2021</v>
      </c>
      <c r="B6968">
        <v>10</v>
      </c>
      <c r="C6968">
        <v>18</v>
      </c>
      <c r="D6968">
        <v>7</v>
      </c>
      <c r="E6968">
        <v>25239.701000000001</v>
      </c>
      <c r="F6968">
        <v>950</v>
      </c>
      <c r="G6968">
        <v>65.679000000000002</v>
      </c>
      <c r="H6968">
        <v>65.921999999999997</v>
      </c>
      <c r="I6968">
        <v>264.35899999999998</v>
      </c>
      <c r="J6968">
        <v>3.6440000000000001</v>
      </c>
      <c r="K6968">
        <v>13.089</v>
      </c>
      <c r="L6968">
        <v>89.474999999999994</v>
      </c>
      <c r="M6968">
        <v>26626.190999999999</v>
      </c>
      <c r="N6968">
        <v>217.76599999999999</v>
      </c>
      <c r="O6968">
        <v>0</v>
      </c>
      <c r="P6968">
        <v>-0.99299999999999999</v>
      </c>
      <c r="Q6968">
        <v>186.35900000000001</v>
      </c>
      <c r="R6968">
        <v>26409.418000000001</v>
      </c>
      <c r="S6968">
        <v>26223.059000000001</v>
      </c>
    </row>
    <row r="6969" spans="1:19" x14ac:dyDescent="0.3">
      <c r="A6969">
        <v>2021</v>
      </c>
      <c r="B6969">
        <v>10</v>
      </c>
      <c r="C6969">
        <v>18</v>
      </c>
      <c r="D6969">
        <v>8</v>
      </c>
      <c r="E6969">
        <v>26387.743999999999</v>
      </c>
      <c r="F6969">
        <v>899.52800000000002</v>
      </c>
      <c r="G6969">
        <v>67.593000000000004</v>
      </c>
      <c r="H6969">
        <v>69.488</v>
      </c>
      <c r="I6969">
        <v>488.18</v>
      </c>
      <c r="J6969">
        <v>4.9000000000000004</v>
      </c>
      <c r="K6969">
        <v>9.3640000000000008</v>
      </c>
      <c r="L6969">
        <v>90.248000000000005</v>
      </c>
      <c r="M6969">
        <v>27949.452000000001</v>
      </c>
      <c r="N6969">
        <v>2075.6669999999999</v>
      </c>
      <c r="O6969">
        <v>-18.640999999999998</v>
      </c>
      <c r="P6969">
        <v>-0.46100000000000002</v>
      </c>
      <c r="Q6969">
        <v>210.99700000000001</v>
      </c>
      <c r="R6969">
        <v>25892.886999999999</v>
      </c>
      <c r="S6969">
        <v>25681.89</v>
      </c>
    </row>
    <row r="6970" spans="1:19" x14ac:dyDescent="0.3">
      <c r="A6970">
        <v>2021</v>
      </c>
      <c r="B6970">
        <v>10</v>
      </c>
      <c r="C6970">
        <v>18</v>
      </c>
      <c r="D6970">
        <v>9</v>
      </c>
      <c r="E6970">
        <v>27520.925999999999</v>
      </c>
      <c r="F6970">
        <v>894.69899999999996</v>
      </c>
      <c r="G6970">
        <v>67.400000000000006</v>
      </c>
      <c r="H6970">
        <v>72.096000000000004</v>
      </c>
      <c r="I6970">
        <v>601.69799999999998</v>
      </c>
      <c r="J6970">
        <v>5.4370000000000003</v>
      </c>
      <c r="K6970">
        <v>11.38</v>
      </c>
      <c r="L6970">
        <v>91.248999999999995</v>
      </c>
      <c r="M6970">
        <v>29197.487000000001</v>
      </c>
      <c r="N6970">
        <v>4254.5889999999999</v>
      </c>
      <c r="O6970">
        <v>-47.381</v>
      </c>
      <c r="P6970">
        <v>0.47399999999999998</v>
      </c>
      <c r="Q6970">
        <v>232.88200000000001</v>
      </c>
      <c r="R6970">
        <v>24989.805</v>
      </c>
      <c r="S6970">
        <v>24756.921999999999</v>
      </c>
    </row>
    <row r="6971" spans="1:19" x14ac:dyDescent="0.3">
      <c r="A6971">
        <v>2021</v>
      </c>
      <c r="B6971">
        <v>10</v>
      </c>
      <c r="C6971">
        <v>18</v>
      </c>
      <c r="D6971">
        <v>10</v>
      </c>
      <c r="E6971">
        <v>28556.254000000001</v>
      </c>
      <c r="F6971">
        <v>872.12</v>
      </c>
      <c r="G6971">
        <v>66.793999999999997</v>
      </c>
      <c r="H6971">
        <v>72.481999999999999</v>
      </c>
      <c r="I6971">
        <v>568.28399999999999</v>
      </c>
      <c r="J6971">
        <v>5.7370000000000001</v>
      </c>
      <c r="K6971">
        <v>23.021999999999998</v>
      </c>
      <c r="L6971">
        <v>92.141000000000005</v>
      </c>
      <c r="M6971">
        <v>30190.04</v>
      </c>
      <c r="N6971">
        <v>5926.61</v>
      </c>
      <c r="O6971">
        <v>-59.081000000000003</v>
      </c>
      <c r="P6971">
        <v>1.3009999999999999</v>
      </c>
      <c r="Q6971">
        <v>250.59299999999999</v>
      </c>
      <c r="R6971">
        <v>24321.208999999999</v>
      </c>
      <c r="S6971">
        <v>24070.616000000002</v>
      </c>
    </row>
    <row r="6972" spans="1:19" x14ac:dyDescent="0.3">
      <c r="A6972">
        <v>2021</v>
      </c>
      <c r="B6972">
        <v>10</v>
      </c>
      <c r="C6972">
        <v>18</v>
      </c>
      <c r="D6972">
        <v>11</v>
      </c>
      <c r="E6972">
        <v>29279.157999999999</v>
      </c>
      <c r="F6972">
        <v>836.51700000000005</v>
      </c>
      <c r="G6972">
        <v>66.960999999999999</v>
      </c>
      <c r="H6972">
        <v>73.593000000000004</v>
      </c>
      <c r="I6972">
        <v>483.69600000000003</v>
      </c>
      <c r="J6972">
        <v>5.8719999999999999</v>
      </c>
      <c r="K6972">
        <v>26.068999999999999</v>
      </c>
      <c r="L6972">
        <v>92.6</v>
      </c>
      <c r="M6972">
        <v>30797.505000000001</v>
      </c>
      <c r="N6972">
        <v>7117.5940000000001</v>
      </c>
      <c r="O6972">
        <v>-42.12</v>
      </c>
      <c r="P6972">
        <v>2.7690000000000001</v>
      </c>
      <c r="Q6972">
        <v>269.13499999999999</v>
      </c>
      <c r="R6972">
        <v>23719.262999999999</v>
      </c>
      <c r="S6972">
        <v>23450.127</v>
      </c>
    </row>
    <row r="6973" spans="1:19" x14ac:dyDescent="0.3">
      <c r="A6973">
        <v>2021</v>
      </c>
      <c r="B6973">
        <v>10</v>
      </c>
      <c r="C6973">
        <v>18</v>
      </c>
      <c r="D6973">
        <v>12</v>
      </c>
      <c r="E6973">
        <v>29738.525000000001</v>
      </c>
      <c r="F6973">
        <v>802.41300000000001</v>
      </c>
      <c r="G6973">
        <v>67.644999999999996</v>
      </c>
      <c r="H6973">
        <v>75.998000000000005</v>
      </c>
      <c r="I6973">
        <v>447.51600000000002</v>
      </c>
      <c r="J6973">
        <v>5.8419999999999996</v>
      </c>
      <c r="K6973">
        <v>12.744</v>
      </c>
      <c r="L6973">
        <v>92.822999999999993</v>
      </c>
      <c r="M6973">
        <v>31175.862000000001</v>
      </c>
      <c r="N6973">
        <v>7714.3770000000004</v>
      </c>
      <c r="O6973">
        <v>-16.699000000000002</v>
      </c>
      <c r="P6973">
        <v>6.0510000000000002</v>
      </c>
      <c r="Q6973">
        <v>284.642</v>
      </c>
      <c r="R6973">
        <v>23472.132000000001</v>
      </c>
      <c r="S6973">
        <v>23187.491000000002</v>
      </c>
    </row>
    <row r="6974" spans="1:19" x14ac:dyDescent="0.3">
      <c r="A6974">
        <v>2021</v>
      </c>
      <c r="B6974">
        <v>10</v>
      </c>
      <c r="C6974">
        <v>18</v>
      </c>
      <c r="D6974">
        <v>13</v>
      </c>
      <c r="E6974">
        <v>30228.617999999999</v>
      </c>
      <c r="F6974">
        <v>717.88699999999994</v>
      </c>
      <c r="G6974">
        <v>68.891999999999996</v>
      </c>
      <c r="H6974">
        <v>79.024000000000001</v>
      </c>
      <c r="I6974">
        <v>423.50099999999998</v>
      </c>
      <c r="J6974">
        <v>5.7359999999999998</v>
      </c>
      <c r="K6974">
        <v>10.855</v>
      </c>
      <c r="L6974">
        <v>93.034000000000006</v>
      </c>
      <c r="M6974">
        <v>31558.654999999999</v>
      </c>
      <c r="N6974">
        <v>7614.8689999999997</v>
      </c>
      <c r="O6974">
        <v>-6.9160000000000004</v>
      </c>
      <c r="P6974">
        <v>6.5259999999999998</v>
      </c>
      <c r="Q6974">
        <v>299.50400000000002</v>
      </c>
      <c r="R6974">
        <v>23944.175999999999</v>
      </c>
      <c r="S6974">
        <v>23644.671999999999</v>
      </c>
    </row>
    <row r="6975" spans="1:19" x14ac:dyDescent="0.3">
      <c r="A6975">
        <v>2021</v>
      </c>
      <c r="B6975">
        <v>10</v>
      </c>
      <c r="C6975">
        <v>18</v>
      </c>
      <c r="D6975">
        <v>14</v>
      </c>
      <c r="E6975">
        <v>30471.433000000001</v>
      </c>
      <c r="F6975">
        <v>664.03499999999997</v>
      </c>
      <c r="G6975">
        <v>70.542000000000002</v>
      </c>
      <c r="H6975">
        <v>81.960999999999999</v>
      </c>
      <c r="I6975">
        <v>363.077</v>
      </c>
      <c r="J6975">
        <v>5.2649999999999997</v>
      </c>
      <c r="K6975">
        <v>-6.7140000000000004</v>
      </c>
      <c r="L6975">
        <v>93.129000000000005</v>
      </c>
      <c r="M6975">
        <v>31672.185000000001</v>
      </c>
      <c r="N6975">
        <v>6873.4629999999997</v>
      </c>
      <c r="O6975">
        <v>-4.3650000000000002</v>
      </c>
      <c r="P6975">
        <v>3.6240000000000001</v>
      </c>
      <c r="Q6975">
        <v>310.93400000000003</v>
      </c>
      <c r="R6975">
        <v>24799.463</v>
      </c>
      <c r="S6975">
        <v>24488.528999999999</v>
      </c>
    </row>
    <row r="6976" spans="1:19" x14ac:dyDescent="0.3">
      <c r="A6976">
        <v>2021</v>
      </c>
      <c r="B6976">
        <v>10</v>
      </c>
      <c r="C6976">
        <v>18</v>
      </c>
      <c r="D6976">
        <v>15</v>
      </c>
      <c r="E6976">
        <v>30460.611000000001</v>
      </c>
      <c r="F6976">
        <v>642.74199999999996</v>
      </c>
      <c r="G6976">
        <v>72.147999999999996</v>
      </c>
      <c r="H6976">
        <v>84.379000000000005</v>
      </c>
      <c r="I6976">
        <v>331.84</v>
      </c>
      <c r="J6976">
        <v>5.4119999999999999</v>
      </c>
      <c r="K6976">
        <v>-10.561</v>
      </c>
      <c r="L6976">
        <v>93.119</v>
      </c>
      <c r="M6976">
        <v>31607.543000000001</v>
      </c>
      <c r="N6976">
        <v>5477.13</v>
      </c>
      <c r="O6976">
        <v>-2.0489999999999999</v>
      </c>
      <c r="P6976">
        <v>3.7010000000000001</v>
      </c>
      <c r="Q6976">
        <v>318.66500000000002</v>
      </c>
      <c r="R6976">
        <v>26128.76</v>
      </c>
      <c r="S6976">
        <v>25810.095000000001</v>
      </c>
    </row>
    <row r="6977" spans="1:19" x14ac:dyDescent="0.3">
      <c r="A6977">
        <v>2021</v>
      </c>
      <c r="B6977">
        <v>10</v>
      </c>
      <c r="C6977">
        <v>18</v>
      </c>
      <c r="D6977">
        <v>16</v>
      </c>
      <c r="E6977">
        <v>30184.074000000001</v>
      </c>
      <c r="F6977">
        <v>596.78599999999994</v>
      </c>
      <c r="G6977">
        <v>73.245000000000005</v>
      </c>
      <c r="H6977">
        <v>86.313000000000002</v>
      </c>
      <c r="I6977">
        <v>219.673</v>
      </c>
      <c r="J6977">
        <v>4.093</v>
      </c>
      <c r="K6977">
        <v>-58.551000000000002</v>
      </c>
      <c r="L6977">
        <v>93.024000000000001</v>
      </c>
      <c r="M6977">
        <v>31125.411</v>
      </c>
      <c r="N6977">
        <v>3416.7089999999998</v>
      </c>
      <c r="O6977">
        <v>0.84799999999999998</v>
      </c>
      <c r="P6977">
        <v>2.5459999999999998</v>
      </c>
      <c r="Q6977">
        <v>318.79199999999997</v>
      </c>
      <c r="R6977">
        <v>27705.308000000001</v>
      </c>
      <c r="S6977">
        <v>27386.516</v>
      </c>
    </row>
    <row r="6978" spans="1:19" x14ac:dyDescent="0.3">
      <c r="A6978">
        <v>2021</v>
      </c>
      <c r="B6978">
        <v>10</v>
      </c>
      <c r="C6978">
        <v>18</v>
      </c>
      <c r="D6978">
        <v>17</v>
      </c>
      <c r="E6978">
        <v>29537.175999999999</v>
      </c>
      <c r="F6978">
        <v>593.42100000000005</v>
      </c>
      <c r="G6978">
        <v>74.430000000000007</v>
      </c>
      <c r="H6978">
        <v>84.947000000000003</v>
      </c>
      <c r="I6978">
        <v>240.983</v>
      </c>
      <c r="J6978">
        <v>4.5590000000000002</v>
      </c>
      <c r="K6978">
        <v>-77.602999999999994</v>
      </c>
      <c r="L6978">
        <v>92.73</v>
      </c>
      <c r="M6978">
        <v>30476.214</v>
      </c>
      <c r="N6978">
        <v>967.303</v>
      </c>
      <c r="O6978">
        <v>23.152000000000001</v>
      </c>
      <c r="P6978">
        <v>3.7149999999999999</v>
      </c>
      <c r="Q6978">
        <v>311.05500000000001</v>
      </c>
      <c r="R6978">
        <v>29482.044000000002</v>
      </c>
      <c r="S6978">
        <v>29170.989000000001</v>
      </c>
    </row>
    <row r="6979" spans="1:19" x14ac:dyDescent="0.3">
      <c r="A6979">
        <v>2021</v>
      </c>
      <c r="B6979">
        <v>10</v>
      </c>
      <c r="C6979">
        <v>18</v>
      </c>
      <c r="D6979">
        <v>18</v>
      </c>
      <c r="E6979">
        <v>30046.26</v>
      </c>
      <c r="F6979">
        <v>615.94200000000001</v>
      </c>
      <c r="G6979">
        <v>74.176000000000002</v>
      </c>
      <c r="H6979">
        <v>80.424000000000007</v>
      </c>
      <c r="I6979">
        <v>308.27600000000001</v>
      </c>
      <c r="J6979">
        <v>4.4020000000000001</v>
      </c>
      <c r="K6979">
        <v>-73.718000000000004</v>
      </c>
      <c r="L6979">
        <v>92.938999999999993</v>
      </c>
      <c r="M6979">
        <v>31074.526000000002</v>
      </c>
      <c r="N6979">
        <v>3.4929999999999999</v>
      </c>
      <c r="O6979">
        <v>36.366</v>
      </c>
      <c r="P6979">
        <v>3.355</v>
      </c>
      <c r="Q6979">
        <v>296.899</v>
      </c>
      <c r="R6979">
        <v>31031.312999999998</v>
      </c>
      <c r="S6979">
        <v>30734.414000000001</v>
      </c>
    </row>
    <row r="6980" spans="1:19" x14ac:dyDescent="0.3">
      <c r="A6980">
        <v>2021</v>
      </c>
      <c r="B6980">
        <v>10</v>
      </c>
      <c r="C6980">
        <v>18</v>
      </c>
      <c r="D6980">
        <v>19</v>
      </c>
      <c r="E6980">
        <v>30434.755000000001</v>
      </c>
      <c r="F6980">
        <v>649.077</v>
      </c>
      <c r="G6980">
        <v>74.816000000000003</v>
      </c>
      <c r="H6980">
        <v>83.225999999999999</v>
      </c>
      <c r="I6980">
        <v>341.48399999999998</v>
      </c>
      <c r="J6980">
        <v>4.141</v>
      </c>
      <c r="K6980">
        <v>-79.343999999999994</v>
      </c>
      <c r="L6980">
        <v>93.126000000000005</v>
      </c>
      <c r="M6980">
        <v>31526.466</v>
      </c>
      <c r="N6980">
        <v>0</v>
      </c>
      <c r="O6980">
        <v>34.328000000000003</v>
      </c>
      <c r="P6980">
        <v>6.7370000000000001</v>
      </c>
      <c r="Q6980">
        <v>275.10700000000003</v>
      </c>
      <c r="R6980">
        <v>31485.401000000002</v>
      </c>
      <c r="S6980">
        <v>31210.293000000001</v>
      </c>
    </row>
    <row r="6981" spans="1:19" x14ac:dyDescent="0.3">
      <c r="A6981">
        <v>2021</v>
      </c>
      <c r="B6981">
        <v>10</v>
      </c>
      <c r="C6981">
        <v>18</v>
      </c>
      <c r="D6981">
        <v>20</v>
      </c>
      <c r="E6981">
        <v>29428.187000000002</v>
      </c>
      <c r="F6981">
        <v>705.31700000000001</v>
      </c>
      <c r="G6981">
        <v>74.025999999999996</v>
      </c>
      <c r="H6981">
        <v>81.881</v>
      </c>
      <c r="I6981">
        <v>383.73399999999998</v>
      </c>
      <c r="J6981">
        <v>3.9020000000000001</v>
      </c>
      <c r="K6981">
        <v>-91.805000000000007</v>
      </c>
      <c r="L6981">
        <v>92.688000000000002</v>
      </c>
      <c r="M6981">
        <v>30603.902999999998</v>
      </c>
      <c r="N6981">
        <v>0</v>
      </c>
      <c r="O6981">
        <v>32.412999999999997</v>
      </c>
      <c r="P6981">
        <v>8.2629999999999999</v>
      </c>
      <c r="Q6981">
        <v>257.09500000000003</v>
      </c>
      <c r="R6981">
        <v>30563.227999999999</v>
      </c>
      <c r="S6981">
        <v>30306.132000000001</v>
      </c>
    </row>
    <row r="6982" spans="1:19" x14ac:dyDescent="0.3">
      <c r="A6982">
        <v>2021</v>
      </c>
      <c r="B6982">
        <v>10</v>
      </c>
      <c r="C6982">
        <v>18</v>
      </c>
      <c r="D6982">
        <v>21</v>
      </c>
      <c r="E6982">
        <v>27679.65</v>
      </c>
      <c r="F6982">
        <v>785.29600000000005</v>
      </c>
      <c r="G6982">
        <v>70.63</v>
      </c>
      <c r="H6982">
        <v>80.114000000000004</v>
      </c>
      <c r="I6982">
        <v>510.96699999999998</v>
      </c>
      <c r="J6982">
        <v>5.0780000000000003</v>
      </c>
      <c r="K6982">
        <v>-24.585000000000001</v>
      </c>
      <c r="L6982">
        <v>91.436999999999998</v>
      </c>
      <c r="M6982">
        <v>29127.957999999999</v>
      </c>
      <c r="N6982">
        <v>0</v>
      </c>
      <c r="O6982">
        <v>15.002000000000001</v>
      </c>
      <c r="P6982">
        <v>0.874</v>
      </c>
      <c r="Q6982">
        <v>238.70099999999999</v>
      </c>
      <c r="R6982">
        <v>29112.081999999999</v>
      </c>
      <c r="S6982">
        <v>28873.381000000001</v>
      </c>
    </row>
    <row r="6983" spans="1:19" x14ac:dyDescent="0.3">
      <c r="A6983">
        <v>2021</v>
      </c>
      <c r="B6983">
        <v>10</v>
      </c>
      <c r="C6983">
        <v>18</v>
      </c>
      <c r="D6983">
        <v>22</v>
      </c>
      <c r="E6983">
        <v>25137.545999999998</v>
      </c>
      <c r="F6983">
        <v>948.45</v>
      </c>
      <c r="G6983">
        <v>66.319999999999993</v>
      </c>
      <c r="H6983">
        <v>77.42</v>
      </c>
      <c r="I6983">
        <v>570.12699999999995</v>
      </c>
      <c r="J6983">
        <v>4.7530000000000001</v>
      </c>
      <c r="K6983">
        <v>11.195</v>
      </c>
      <c r="L6983">
        <v>89.375</v>
      </c>
      <c r="M6983">
        <v>26838.866999999998</v>
      </c>
      <c r="N6983">
        <v>0</v>
      </c>
      <c r="O6983">
        <v>10.539</v>
      </c>
      <c r="P6983">
        <v>-13.909000000000001</v>
      </c>
      <c r="Q6983">
        <v>216.429</v>
      </c>
      <c r="R6983">
        <v>26842.237000000001</v>
      </c>
      <c r="S6983">
        <v>26625.808000000001</v>
      </c>
    </row>
    <row r="6984" spans="1:19" x14ac:dyDescent="0.3">
      <c r="A6984">
        <v>2021</v>
      </c>
      <c r="B6984">
        <v>10</v>
      </c>
      <c r="C6984">
        <v>18</v>
      </c>
      <c r="D6984">
        <v>23</v>
      </c>
      <c r="E6984">
        <v>22627.737000000001</v>
      </c>
      <c r="F6984">
        <v>1118.375</v>
      </c>
      <c r="G6984">
        <v>61.975000000000001</v>
      </c>
      <c r="H6984">
        <v>74.408000000000001</v>
      </c>
      <c r="I6984">
        <v>950.98299999999995</v>
      </c>
      <c r="J6984">
        <v>5.1719999999999997</v>
      </c>
      <c r="K6984">
        <v>30.385000000000002</v>
      </c>
      <c r="L6984">
        <v>87.876999999999995</v>
      </c>
      <c r="M6984">
        <v>24894.937000000002</v>
      </c>
      <c r="N6984">
        <v>0</v>
      </c>
      <c r="O6984">
        <v>5.2460000000000004</v>
      </c>
      <c r="P6984">
        <v>-13.215999999999999</v>
      </c>
      <c r="Q6984">
        <v>186.58699999999999</v>
      </c>
      <c r="R6984">
        <v>24902.906999999999</v>
      </c>
      <c r="S6984">
        <v>24716.321</v>
      </c>
    </row>
    <row r="6985" spans="1:19" x14ac:dyDescent="0.3">
      <c r="A6985">
        <v>2021</v>
      </c>
      <c r="B6985">
        <v>10</v>
      </c>
      <c r="C6985">
        <v>18</v>
      </c>
      <c r="D6985">
        <v>24</v>
      </c>
      <c r="E6985">
        <v>20910.429</v>
      </c>
      <c r="F6985">
        <v>1343.377</v>
      </c>
      <c r="G6985">
        <v>59.219000000000001</v>
      </c>
      <c r="H6985">
        <v>71.760000000000005</v>
      </c>
      <c r="I6985">
        <v>846.64099999999996</v>
      </c>
      <c r="J6985">
        <v>5.0780000000000003</v>
      </c>
      <c r="K6985">
        <v>37.406999999999996</v>
      </c>
      <c r="L6985">
        <v>86.914000000000001</v>
      </c>
      <c r="M6985">
        <v>23301.606</v>
      </c>
      <c r="N6985">
        <v>0</v>
      </c>
      <c r="O6985">
        <v>1.4119999999999999</v>
      </c>
      <c r="P6985">
        <v>-22.59</v>
      </c>
      <c r="Q6985">
        <v>160.80500000000001</v>
      </c>
      <c r="R6985">
        <v>23322.784</v>
      </c>
      <c r="S6985">
        <v>23161.978999999999</v>
      </c>
    </row>
    <row r="6986" spans="1:19" x14ac:dyDescent="0.3">
      <c r="A6986">
        <v>2021</v>
      </c>
      <c r="B6986">
        <v>10</v>
      </c>
      <c r="C6986">
        <v>19</v>
      </c>
      <c r="D6986">
        <v>1</v>
      </c>
      <c r="E6986">
        <v>19683.23</v>
      </c>
      <c r="F6986">
        <v>1453.769</v>
      </c>
      <c r="G6986">
        <v>56.094999999999999</v>
      </c>
      <c r="H6986">
        <v>69.055999999999997</v>
      </c>
      <c r="I6986">
        <v>601.077</v>
      </c>
      <c r="J6986">
        <v>4.9450000000000003</v>
      </c>
      <c r="K6986">
        <v>33.677</v>
      </c>
      <c r="L6986">
        <v>86.227999999999994</v>
      </c>
      <c r="M6986">
        <v>21931.982</v>
      </c>
      <c r="N6986">
        <v>0</v>
      </c>
      <c r="O6986">
        <v>0.22900000000000001</v>
      </c>
      <c r="P6986">
        <v>-16.977</v>
      </c>
      <c r="Q6986">
        <v>149.06</v>
      </c>
      <c r="R6986">
        <v>21948.728999999999</v>
      </c>
      <c r="S6986">
        <v>21799.669000000002</v>
      </c>
    </row>
    <row r="6987" spans="1:19" x14ac:dyDescent="0.3">
      <c r="A6987">
        <v>2021</v>
      </c>
      <c r="B6987">
        <v>10</v>
      </c>
      <c r="C6987">
        <v>19</v>
      </c>
      <c r="D6987">
        <v>2</v>
      </c>
      <c r="E6987">
        <v>19050.528999999999</v>
      </c>
      <c r="F6987">
        <v>1517.86</v>
      </c>
      <c r="G6987">
        <v>54.110999999999997</v>
      </c>
      <c r="H6987">
        <v>67.728999999999999</v>
      </c>
      <c r="I6987">
        <v>360.00200000000001</v>
      </c>
      <c r="J6987">
        <v>4.8719999999999999</v>
      </c>
      <c r="K6987">
        <v>29.960999999999999</v>
      </c>
      <c r="L6987">
        <v>85.83</v>
      </c>
      <c r="M6987">
        <v>21116.780999999999</v>
      </c>
      <c r="N6987">
        <v>0</v>
      </c>
      <c r="O6987">
        <v>0.153</v>
      </c>
      <c r="P6987">
        <v>-12.121</v>
      </c>
      <c r="Q6987">
        <v>140.38300000000001</v>
      </c>
      <c r="R6987">
        <v>21128.749</v>
      </c>
      <c r="S6987">
        <v>20988.366000000002</v>
      </c>
    </row>
    <row r="6988" spans="1:19" x14ac:dyDescent="0.3">
      <c r="A6988">
        <v>2021</v>
      </c>
      <c r="B6988">
        <v>10</v>
      </c>
      <c r="C6988">
        <v>19</v>
      </c>
      <c r="D6988">
        <v>3</v>
      </c>
      <c r="E6988">
        <v>18810.386999999999</v>
      </c>
      <c r="F6988">
        <v>1527.2159999999999</v>
      </c>
      <c r="G6988">
        <v>53.488</v>
      </c>
      <c r="H6988">
        <v>66.456000000000003</v>
      </c>
      <c r="I6988">
        <v>204.78</v>
      </c>
      <c r="J6988">
        <v>4.7190000000000003</v>
      </c>
      <c r="K6988">
        <v>27.323</v>
      </c>
      <c r="L6988">
        <v>85.680999999999997</v>
      </c>
      <c r="M6988">
        <v>20726.562000000002</v>
      </c>
      <c r="N6988">
        <v>0</v>
      </c>
      <c r="O6988">
        <v>0.105</v>
      </c>
      <c r="P6988">
        <v>-7.6520000000000001</v>
      </c>
      <c r="Q6988">
        <v>136.96199999999999</v>
      </c>
      <c r="R6988">
        <v>20734.109</v>
      </c>
      <c r="S6988">
        <v>20597.147000000001</v>
      </c>
    </row>
    <row r="6989" spans="1:19" x14ac:dyDescent="0.3">
      <c r="A6989">
        <v>2021</v>
      </c>
      <c r="B6989">
        <v>10</v>
      </c>
      <c r="C6989">
        <v>19</v>
      </c>
      <c r="D6989">
        <v>4</v>
      </c>
      <c r="E6989">
        <v>19282.056</v>
      </c>
      <c r="F6989">
        <v>1457.4</v>
      </c>
      <c r="G6989">
        <v>54.427</v>
      </c>
      <c r="H6989">
        <v>66.317999999999998</v>
      </c>
      <c r="I6989">
        <v>102.96599999999999</v>
      </c>
      <c r="J6989">
        <v>3.6520000000000001</v>
      </c>
      <c r="K6989">
        <v>26.792999999999999</v>
      </c>
      <c r="L6989">
        <v>85.983999999999995</v>
      </c>
      <c r="M6989">
        <v>21025.17</v>
      </c>
      <c r="N6989">
        <v>0</v>
      </c>
      <c r="O6989">
        <v>0</v>
      </c>
      <c r="P6989">
        <v>-5.2919999999999998</v>
      </c>
      <c r="Q6989">
        <v>138.71100000000001</v>
      </c>
      <c r="R6989">
        <v>21030.462</v>
      </c>
      <c r="S6989">
        <v>20891.752</v>
      </c>
    </row>
    <row r="6990" spans="1:19" x14ac:dyDescent="0.3">
      <c r="A6990">
        <v>2021</v>
      </c>
      <c r="B6990">
        <v>10</v>
      </c>
      <c r="C6990">
        <v>19</v>
      </c>
      <c r="D6990">
        <v>5</v>
      </c>
      <c r="E6990">
        <v>20669.134999999998</v>
      </c>
      <c r="F6990">
        <v>1293.4559999999999</v>
      </c>
      <c r="G6990">
        <v>57.173999999999999</v>
      </c>
      <c r="H6990">
        <v>66.381</v>
      </c>
      <c r="I6990">
        <v>72.323999999999998</v>
      </c>
      <c r="J6990">
        <v>2.3220000000000001</v>
      </c>
      <c r="K6990">
        <v>11.436</v>
      </c>
      <c r="L6990">
        <v>86.79</v>
      </c>
      <c r="M6990">
        <v>22201.845000000001</v>
      </c>
      <c r="N6990">
        <v>0</v>
      </c>
      <c r="O6990">
        <v>0</v>
      </c>
      <c r="P6990">
        <v>-6.6310000000000002</v>
      </c>
      <c r="Q6990">
        <v>149.946</v>
      </c>
      <c r="R6990">
        <v>22208.475999999999</v>
      </c>
      <c r="S6990">
        <v>22058.53</v>
      </c>
    </row>
    <row r="6991" spans="1:19" x14ac:dyDescent="0.3">
      <c r="A6991">
        <v>2021</v>
      </c>
      <c r="B6991">
        <v>10</v>
      </c>
      <c r="C6991">
        <v>19</v>
      </c>
      <c r="D6991">
        <v>6</v>
      </c>
      <c r="E6991">
        <v>23199.780999999999</v>
      </c>
      <c r="F6991">
        <v>1051.7449999999999</v>
      </c>
      <c r="G6991">
        <v>61.133000000000003</v>
      </c>
      <c r="H6991">
        <v>65.965000000000003</v>
      </c>
      <c r="I6991">
        <v>127.339</v>
      </c>
      <c r="J6991">
        <v>2.7919999999999998</v>
      </c>
      <c r="K6991">
        <v>5.1840000000000002</v>
      </c>
      <c r="L6991">
        <v>88.200999999999993</v>
      </c>
      <c r="M6991">
        <v>24541.006000000001</v>
      </c>
      <c r="N6991">
        <v>4.0000000000000001E-3</v>
      </c>
      <c r="O6991">
        <v>0</v>
      </c>
      <c r="P6991">
        <v>-1.659</v>
      </c>
      <c r="Q6991">
        <v>174.208</v>
      </c>
      <c r="R6991">
        <v>24542.662</v>
      </c>
      <c r="S6991">
        <v>24368.453000000001</v>
      </c>
    </row>
    <row r="6992" spans="1:19" x14ac:dyDescent="0.3">
      <c r="A6992">
        <v>2021</v>
      </c>
      <c r="B6992">
        <v>10</v>
      </c>
      <c r="C6992">
        <v>19</v>
      </c>
      <c r="D6992">
        <v>7</v>
      </c>
      <c r="E6992">
        <v>24775.026999999998</v>
      </c>
      <c r="F6992">
        <v>950</v>
      </c>
      <c r="G6992">
        <v>65.959999999999994</v>
      </c>
      <c r="H6992">
        <v>65.766000000000005</v>
      </c>
      <c r="I6992">
        <v>264.35899999999998</v>
      </c>
      <c r="J6992">
        <v>3.6440000000000001</v>
      </c>
      <c r="K6992">
        <v>14.898999999999999</v>
      </c>
      <c r="L6992">
        <v>89.185000000000002</v>
      </c>
      <c r="M6992">
        <v>26162.882000000001</v>
      </c>
      <c r="N6992">
        <v>217.76599999999999</v>
      </c>
      <c r="O6992">
        <v>0</v>
      </c>
      <c r="P6992">
        <v>-0.99299999999999999</v>
      </c>
      <c r="Q6992">
        <v>205.72200000000001</v>
      </c>
      <c r="R6992">
        <v>25946.109</v>
      </c>
      <c r="S6992">
        <v>25740.386999999999</v>
      </c>
    </row>
    <row r="6993" spans="1:19" x14ac:dyDescent="0.3">
      <c r="A6993">
        <v>2021</v>
      </c>
      <c r="B6993">
        <v>10</v>
      </c>
      <c r="C6993">
        <v>19</v>
      </c>
      <c r="D6993">
        <v>8</v>
      </c>
      <c r="E6993">
        <v>25900.47</v>
      </c>
      <c r="F6993">
        <v>899.52800000000002</v>
      </c>
      <c r="G6993">
        <v>68.804000000000002</v>
      </c>
      <c r="H6993">
        <v>69.248000000000005</v>
      </c>
      <c r="I6993">
        <v>488.18</v>
      </c>
      <c r="J6993">
        <v>4.9000000000000004</v>
      </c>
      <c r="K6993">
        <v>11</v>
      </c>
      <c r="L6993">
        <v>89.843000000000004</v>
      </c>
      <c r="M6993">
        <v>27463.17</v>
      </c>
      <c r="N6993">
        <v>2075.6669999999999</v>
      </c>
      <c r="O6993">
        <v>-18.640999999999998</v>
      </c>
      <c r="P6993">
        <v>-0.46100000000000002</v>
      </c>
      <c r="Q6993">
        <v>241.03399999999999</v>
      </c>
      <c r="R6993">
        <v>25406.606</v>
      </c>
      <c r="S6993">
        <v>25165.572</v>
      </c>
    </row>
    <row r="6994" spans="1:19" x14ac:dyDescent="0.3">
      <c r="A6994">
        <v>2021</v>
      </c>
      <c r="B6994">
        <v>10</v>
      </c>
      <c r="C6994">
        <v>19</v>
      </c>
      <c r="D6994">
        <v>9</v>
      </c>
      <c r="E6994">
        <v>27093.866000000002</v>
      </c>
      <c r="F6994">
        <v>894.69899999999996</v>
      </c>
      <c r="G6994">
        <v>68.962000000000003</v>
      </c>
      <c r="H6994">
        <v>71.837999999999994</v>
      </c>
      <c r="I6994">
        <v>601.69799999999998</v>
      </c>
      <c r="J6994">
        <v>5.4370000000000003</v>
      </c>
      <c r="K6994">
        <v>12.093</v>
      </c>
      <c r="L6994">
        <v>90.849000000000004</v>
      </c>
      <c r="M6994">
        <v>28770.48</v>
      </c>
      <c r="N6994">
        <v>4254.5889999999999</v>
      </c>
      <c r="O6994">
        <v>-47.381</v>
      </c>
      <c r="P6994">
        <v>0.47399999999999998</v>
      </c>
      <c r="Q6994">
        <v>269.08499999999998</v>
      </c>
      <c r="R6994">
        <v>24562.797999999999</v>
      </c>
      <c r="S6994">
        <v>24293.713</v>
      </c>
    </row>
    <row r="6995" spans="1:19" x14ac:dyDescent="0.3">
      <c r="A6995">
        <v>2021</v>
      </c>
      <c r="B6995">
        <v>10</v>
      </c>
      <c r="C6995">
        <v>19</v>
      </c>
      <c r="D6995">
        <v>10</v>
      </c>
      <c r="E6995">
        <v>28225.249</v>
      </c>
      <c r="F6995">
        <v>872.12</v>
      </c>
      <c r="G6995">
        <v>68.513999999999996</v>
      </c>
      <c r="H6995">
        <v>72.277000000000001</v>
      </c>
      <c r="I6995">
        <v>568.28399999999999</v>
      </c>
      <c r="J6995">
        <v>5.7370000000000001</v>
      </c>
      <c r="K6995">
        <v>21.86</v>
      </c>
      <c r="L6995">
        <v>91.89</v>
      </c>
      <c r="M6995">
        <v>29857.417000000001</v>
      </c>
      <c r="N6995">
        <v>5926.61</v>
      </c>
      <c r="O6995">
        <v>-59.081000000000003</v>
      </c>
      <c r="P6995">
        <v>1.3009999999999999</v>
      </c>
      <c r="Q6995">
        <v>291.57900000000001</v>
      </c>
      <c r="R6995">
        <v>23988.585999999999</v>
      </c>
      <c r="S6995">
        <v>23697.008000000002</v>
      </c>
    </row>
    <row r="6996" spans="1:19" x14ac:dyDescent="0.3">
      <c r="A6996">
        <v>2021</v>
      </c>
      <c r="B6996">
        <v>10</v>
      </c>
      <c r="C6996">
        <v>19</v>
      </c>
      <c r="D6996">
        <v>11</v>
      </c>
      <c r="E6996">
        <v>28983.186000000002</v>
      </c>
      <c r="F6996">
        <v>836.51700000000005</v>
      </c>
      <c r="G6996">
        <v>68.418000000000006</v>
      </c>
      <c r="H6996">
        <v>73.399000000000001</v>
      </c>
      <c r="I6996">
        <v>483.69600000000003</v>
      </c>
      <c r="J6996">
        <v>5.8719999999999999</v>
      </c>
      <c r="K6996">
        <v>23.53</v>
      </c>
      <c r="L6996">
        <v>92.418999999999997</v>
      </c>
      <c r="M6996">
        <v>30498.618999999999</v>
      </c>
      <c r="N6996">
        <v>7117.5940000000001</v>
      </c>
      <c r="O6996">
        <v>-42.12</v>
      </c>
      <c r="P6996">
        <v>2.7690000000000001</v>
      </c>
      <c r="Q6996">
        <v>314.01100000000002</v>
      </c>
      <c r="R6996">
        <v>23420.376</v>
      </c>
      <c r="S6996">
        <v>23106.365000000002</v>
      </c>
    </row>
    <row r="6997" spans="1:19" x14ac:dyDescent="0.3">
      <c r="A6997">
        <v>2021</v>
      </c>
      <c r="B6997">
        <v>10</v>
      </c>
      <c r="C6997">
        <v>19</v>
      </c>
      <c r="D6997">
        <v>12</v>
      </c>
      <c r="E6997">
        <v>29430.232</v>
      </c>
      <c r="F6997">
        <v>802.41300000000001</v>
      </c>
      <c r="G6997">
        <v>69.269000000000005</v>
      </c>
      <c r="H6997">
        <v>75.768000000000001</v>
      </c>
      <c r="I6997">
        <v>447.51600000000002</v>
      </c>
      <c r="J6997">
        <v>5.8419999999999996</v>
      </c>
      <c r="K6997">
        <v>12.333</v>
      </c>
      <c r="L6997">
        <v>92.626000000000005</v>
      </c>
      <c r="M6997">
        <v>30866.731</v>
      </c>
      <c r="N6997">
        <v>7714.3770000000004</v>
      </c>
      <c r="O6997">
        <v>-16.699000000000002</v>
      </c>
      <c r="P6997">
        <v>6.0510000000000002</v>
      </c>
      <c r="Q6997">
        <v>332.55399999999997</v>
      </c>
      <c r="R6997">
        <v>23163.001</v>
      </c>
      <c r="S6997">
        <v>22830.447</v>
      </c>
    </row>
    <row r="6998" spans="1:19" x14ac:dyDescent="0.3">
      <c r="A6998">
        <v>2021</v>
      </c>
      <c r="B6998">
        <v>10</v>
      </c>
      <c r="C6998">
        <v>19</v>
      </c>
      <c r="D6998">
        <v>13</v>
      </c>
      <c r="E6998">
        <v>29925.258999999998</v>
      </c>
      <c r="F6998">
        <v>717.88699999999994</v>
      </c>
      <c r="G6998">
        <v>70.656000000000006</v>
      </c>
      <c r="H6998">
        <v>78.754999999999995</v>
      </c>
      <c r="I6998">
        <v>423.50099999999998</v>
      </c>
      <c r="J6998">
        <v>5.7359999999999998</v>
      </c>
      <c r="K6998">
        <v>10.881</v>
      </c>
      <c r="L6998">
        <v>92.841999999999999</v>
      </c>
      <c r="M6998">
        <v>31254.862000000001</v>
      </c>
      <c r="N6998">
        <v>7614.8689999999997</v>
      </c>
      <c r="O6998">
        <v>-6.9160000000000004</v>
      </c>
      <c r="P6998">
        <v>6.5259999999999998</v>
      </c>
      <c r="Q6998">
        <v>347.58800000000002</v>
      </c>
      <c r="R6998">
        <v>23640.383000000002</v>
      </c>
      <c r="S6998">
        <v>23292.794999999998</v>
      </c>
    </row>
    <row r="6999" spans="1:19" x14ac:dyDescent="0.3">
      <c r="A6999">
        <v>2021</v>
      </c>
      <c r="B6999">
        <v>10</v>
      </c>
      <c r="C6999">
        <v>19</v>
      </c>
      <c r="D6999">
        <v>14</v>
      </c>
      <c r="E6999">
        <v>30360.222000000002</v>
      </c>
      <c r="F6999">
        <v>664.03499999999997</v>
      </c>
      <c r="G6999">
        <v>71.516000000000005</v>
      </c>
      <c r="H6999">
        <v>81.819999999999993</v>
      </c>
      <c r="I6999">
        <v>363.077</v>
      </c>
      <c r="J6999">
        <v>5.2649999999999997</v>
      </c>
      <c r="K6999">
        <v>-4.21</v>
      </c>
      <c r="L6999">
        <v>93.04</v>
      </c>
      <c r="M6999">
        <v>31563.249</v>
      </c>
      <c r="N6999">
        <v>6873.4629999999997</v>
      </c>
      <c r="O6999">
        <v>-4.3650000000000002</v>
      </c>
      <c r="P6999">
        <v>3.6240000000000001</v>
      </c>
      <c r="Q6999">
        <v>359.07100000000003</v>
      </c>
      <c r="R6999">
        <v>24690.526999999998</v>
      </c>
      <c r="S6999">
        <v>24331.455999999998</v>
      </c>
    </row>
    <row r="7000" spans="1:19" x14ac:dyDescent="0.3">
      <c r="A7000">
        <v>2021</v>
      </c>
      <c r="B7000">
        <v>10</v>
      </c>
      <c r="C7000">
        <v>19</v>
      </c>
      <c r="D7000">
        <v>15</v>
      </c>
      <c r="E7000">
        <v>30364.213</v>
      </c>
      <c r="F7000">
        <v>642.74199999999996</v>
      </c>
      <c r="G7000">
        <v>72.613</v>
      </c>
      <c r="H7000">
        <v>84.233000000000004</v>
      </c>
      <c r="I7000">
        <v>331.84</v>
      </c>
      <c r="J7000">
        <v>5.4119999999999999</v>
      </c>
      <c r="K7000">
        <v>-8.4039999999999999</v>
      </c>
      <c r="L7000">
        <v>93.025999999999996</v>
      </c>
      <c r="M7000">
        <v>31513.062000000002</v>
      </c>
      <c r="N7000">
        <v>5477.13</v>
      </c>
      <c r="O7000">
        <v>-2.0489999999999999</v>
      </c>
      <c r="P7000">
        <v>3.7010000000000001</v>
      </c>
      <c r="Q7000">
        <v>364.91399999999999</v>
      </c>
      <c r="R7000">
        <v>26034.28</v>
      </c>
      <c r="S7000">
        <v>25669.366000000002</v>
      </c>
    </row>
    <row r="7001" spans="1:19" x14ac:dyDescent="0.3">
      <c r="A7001">
        <v>2021</v>
      </c>
      <c r="B7001">
        <v>10</v>
      </c>
      <c r="C7001">
        <v>19</v>
      </c>
      <c r="D7001">
        <v>16</v>
      </c>
      <c r="E7001">
        <v>29988.255000000001</v>
      </c>
      <c r="F7001">
        <v>596.78599999999994</v>
      </c>
      <c r="G7001">
        <v>72.972999999999999</v>
      </c>
      <c r="H7001">
        <v>86.064999999999998</v>
      </c>
      <c r="I7001">
        <v>219.673</v>
      </c>
      <c r="J7001">
        <v>4.093</v>
      </c>
      <c r="K7001">
        <v>-50.405999999999999</v>
      </c>
      <c r="L7001">
        <v>92.855999999999995</v>
      </c>
      <c r="M7001">
        <v>30937.323</v>
      </c>
      <c r="N7001">
        <v>3416.7089999999998</v>
      </c>
      <c r="O7001">
        <v>0.84799999999999998</v>
      </c>
      <c r="P7001">
        <v>2.5459999999999998</v>
      </c>
      <c r="Q7001">
        <v>361.69200000000001</v>
      </c>
      <c r="R7001">
        <v>27517.22</v>
      </c>
      <c r="S7001">
        <v>27155.527999999998</v>
      </c>
    </row>
    <row r="7002" spans="1:19" x14ac:dyDescent="0.3">
      <c r="A7002">
        <v>2021</v>
      </c>
      <c r="B7002">
        <v>10</v>
      </c>
      <c r="C7002">
        <v>19</v>
      </c>
      <c r="D7002">
        <v>17</v>
      </c>
      <c r="E7002">
        <v>29266.032999999999</v>
      </c>
      <c r="F7002">
        <v>593.42100000000005</v>
      </c>
      <c r="G7002">
        <v>73.358999999999995</v>
      </c>
      <c r="H7002">
        <v>84.66</v>
      </c>
      <c r="I7002">
        <v>240.983</v>
      </c>
      <c r="J7002">
        <v>4.5590000000000002</v>
      </c>
      <c r="K7002">
        <v>-70.471000000000004</v>
      </c>
      <c r="L7002">
        <v>92.503</v>
      </c>
      <c r="M7002">
        <v>30211.688999999998</v>
      </c>
      <c r="N7002">
        <v>967.303</v>
      </c>
      <c r="O7002">
        <v>23.152000000000001</v>
      </c>
      <c r="P7002">
        <v>3.7149999999999999</v>
      </c>
      <c r="Q7002">
        <v>349.64</v>
      </c>
      <c r="R7002">
        <v>29217.519</v>
      </c>
      <c r="S7002">
        <v>28867.879000000001</v>
      </c>
    </row>
    <row r="7003" spans="1:19" x14ac:dyDescent="0.3">
      <c r="A7003">
        <v>2021</v>
      </c>
      <c r="B7003">
        <v>10</v>
      </c>
      <c r="C7003">
        <v>19</v>
      </c>
      <c r="D7003">
        <v>18</v>
      </c>
      <c r="E7003">
        <v>29794.017</v>
      </c>
      <c r="F7003">
        <v>615.94200000000001</v>
      </c>
      <c r="G7003">
        <v>72.691999999999993</v>
      </c>
      <c r="H7003">
        <v>80.228999999999999</v>
      </c>
      <c r="I7003">
        <v>308.27600000000001</v>
      </c>
      <c r="J7003">
        <v>4.4020000000000001</v>
      </c>
      <c r="K7003">
        <v>-70.427000000000007</v>
      </c>
      <c r="L7003">
        <v>92.748000000000005</v>
      </c>
      <c r="M7003">
        <v>30825.187999999998</v>
      </c>
      <c r="N7003">
        <v>3.4929999999999999</v>
      </c>
      <c r="O7003">
        <v>36.366</v>
      </c>
      <c r="P7003">
        <v>3.355</v>
      </c>
      <c r="Q7003">
        <v>327.27199999999999</v>
      </c>
      <c r="R7003">
        <v>30781.973999999998</v>
      </c>
      <c r="S7003">
        <v>30454.702000000001</v>
      </c>
    </row>
    <row r="7004" spans="1:19" x14ac:dyDescent="0.3">
      <c r="A7004">
        <v>2021</v>
      </c>
      <c r="B7004">
        <v>10</v>
      </c>
      <c r="C7004">
        <v>19</v>
      </c>
      <c r="D7004">
        <v>19</v>
      </c>
      <c r="E7004">
        <v>30141.914000000001</v>
      </c>
      <c r="F7004">
        <v>649.077</v>
      </c>
      <c r="G7004">
        <v>74.078999999999994</v>
      </c>
      <c r="H7004">
        <v>82.960999999999999</v>
      </c>
      <c r="I7004">
        <v>341.48399999999998</v>
      </c>
      <c r="J7004">
        <v>4.141</v>
      </c>
      <c r="K7004">
        <v>-77.152000000000001</v>
      </c>
      <c r="L7004">
        <v>92.972999999999999</v>
      </c>
      <c r="M7004">
        <v>31235.397000000001</v>
      </c>
      <c r="N7004">
        <v>0</v>
      </c>
      <c r="O7004">
        <v>34.328000000000003</v>
      </c>
      <c r="P7004">
        <v>6.7370000000000001</v>
      </c>
      <c r="Q7004">
        <v>295.32</v>
      </c>
      <c r="R7004">
        <v>31194.331999999999</v>
      </c>
      <c r="S7004">
        <v>30899.010999999999</v>
      </c>
    </row>
    <row r="7005" spans="1:19" x14ac:dyDescent="0.3">
      <c r="A7005">
        <v>2021</v>
      </c>
      <c r="B7005">
        <v>10</v>
      </c>
      <c r="C7005">
        <v>19</v>
      </c>
      <c r="D7005">
        <v>20</v>
      </c>
      <c r="E7005">
        <v>29188.409</v>
      </c>
      <c r="F7005">
        <v>705.31700000000001</v>
      </c>
      <c r="G7005">
        <v>73.025999999999996</v>
      </c>
      <c r="H7005">
        <v>81.665000000000006</v>
      </c>
      <c r="I7005">
        <v>383.73399999999998</v>
      </c>
      <c r="J7005">
        <v>3.9020000000000001</v>
      </c>
      <c r="K7005">
        <v>-90.382999999999996</v>
      </c>
      <c r="L7005">
        <v>92.504000000000005</v>
      </c>
      <c r="M7005">
        <v>30365.148000000001</v>
      </c>
      <c r="N7005">
        <v>0</v>
      </c>
      <c r="O7005">
        <v>32.412999999999997</v>
      </c>
      <c r="P7005">
        <v>8.2629999999999999</v>
      </c>
      <c r="Q7005">
        <v>268.50200000000001</v>
      </c>
      <c r="R7005">
        <v>30324.472000000002</v>
      </c>
      <c r="S7005">
        <v>30055.97</v>
      </c>
    </row>
    <row r="7006" spans="1:19" x14ac:dyDescent="0.3">
      <c r="A7006">
        <v>2021</v>
      </c>
      <c r="B7006">
        <v>10</v>
      </c>
      <c r="C7006">
        <v>19</v>
      </c>
      <c r="D7006">
        <v>21</v>
      </c>
      <c r="E7006">
        <v>27460.494999999999</v>
      </c>
      <c r="F7006">
        <v>785.29600000000005</v>
      </c>
      <c r="G7006">
        <v>70.024000000000001</v>
      </c>
      <c r="H7006">
        <v>79.914000000000001</v>
      </c>
      <c r="I7006">
        <v>510.96699999999998</v>
      </c>
      <c r="J7006">
        <v>5.0780000000000003</v>
      </c>
      <c r="K7006">
        <v>-23.895</v>
      </c>
      <c r="L7006">
        <v>91.183000000000007</v>
      </c>
      <c r="M7006">
        <v>28909.038</v>
      </c>
      <c r="N7006">
        <v>0</v>
      </c>
      <c r="O7006">
        <v>15.002000000000001</v>
      </c>
      <c r="P7006">
        <v>0.874</v>
      </c>
      <c r="Q7006">
        <v>246.06700000000001</v>
      </c>
      <c r="R7006">
        <v>28893.162</v>
      </c>
      <c r="S7006">
        <v>28647.095000000001</v>
      </c>
    </row>
    <row r="7007" spans="1:19" x14ac:dyDescent="0.3">
      <c r="A7007">
        <v>2021</v>
      </c>
      <c r="B7007">
        <v>10</v>
      </c>
      <c r="C7007">
        <v>19</v>
      </c>
      <c r="D7007">
        <v>22</v>
      </c>
      <c r="E7007">
        <v>25032.976999999999</v>
      </c>
      <c r="F7007">
        <v>948.45</v>
      </c>
      <c r="G7007">
        <v>65.617999999999995</v>
      </c>
      <c r="H7007">
        <v>77.304000000000002</v>
      </c>
      <c r="I7007">
        <v>570.12699999999995</v>
      </c>
      <c r="J7007">
        <v>4.7530000000000001</v>
      </c>
      <c r="K7007">
        <v>10.797000000000001</v>
      </c>
      <c r="L7007">
        <v>89.287999999999997</v>
      </c>
      <c r="M7007">
        <v>26733.697</v>
      </c>
      <c r="N7007">
        <v>0</v>
      </c>
      <c r="O7007">
        <v>10.539</v>
      </c>
      <c r="P7007">
        <v>-13.909000000000001</v>
      </c>
      <c r="Q7007">
        <v>221.393</v>
      </c>
      <c r="R7007">
        <v>26737.066999999999</v>
      </c>
      <c r="S7007">
        <v>26515.673999999999</v>
      </c>
    </row>
    <row r="7008" spans="1:19" x14ac:dyDescent="0.3">
      <c r="A7008">
        <v>2021</v>
      </c>
      <c r="B7008">
        <v>10</v>
      </c>
      <c r="C7008">
        <v>19</v>
      </c>
      <c r="D7008">
        <v>23</v>
      </c>
      <c r="E7008">
        <v>22643.406999999999</v>
      </c>
      <c r="F7008">
        <v>1118.375</v>
      </c>
      <c r="G7008">
        <v>61.335000000000001</v>
      </c>
      <c r="H7008">
        <v>74.411000000000001</v>
      </c>
      <c r="I7008">
        <v>950.98299999999995</v>
      </c>
      <c r="J7008">
        <v>5.1719999999999997</v>
      </c>
      <c r="K7008">
        <v>29.765999999999998</v>
      </c>
      <c r="L7008">
        <v>87.876999999999995</v>
      </c>
      <c r="M7008">
        <v>24909.991000000002</v>
      </c>
      <c r="N7008">
        <v>0</v>
      </c>
      <c r="O7008">
        <v>5.2460000000000004</v>
      </c>
      <c r="P7008">
        <v>-13.215999999999999</v>
      </c>
      <c r="Q7008">
        <v>190.68799999999999</v>
      </c>
      <c r="R7008">
        <v>24917.960999999999</v>
      </c>
      <c r="S7008">
        <v>24727.274000000001</v>
      </c>
    </row>
    <row r="7009" spans="1:19" x14ac:dyDescent="0.3">
      <c r="A7009">
        <v>2021</v>
      </c>
      <c r="B7009">
        <v>10</v>
      </c>
      <c r="C7009">
        <v>19</v>
      </c>
      <c r="D7009">
        <v>24</v>
      </c>
      <c r="E7009">
        <v>20983.530999999999</v>
      </c>
      <c r="F7009">
        <v>1343.377</v>
      </c>
      <c r="G7009">
        <v>58.438000000000002</v>
      </c>
      <c r="H7009">
        <v>71.817999999999998</v>
      </c>
      <c r="I7009">
        <v>846.64099999999996</v>
      </c>
      <c r="J7009">
        <v>5.0780000000000003</v>
      </c>
      <c r="K7009">
        <v>36.756</v>
      </c>
      <c r="L7009">
        <v>86.954999999999998</v>
      </c>
      <c r="M7009">
        <v>23374.155999999999</v>
      </c>
      <c r="N7009">
        <v>0</v>
      </c>
      <c r="O7009">
        <v>1.4119999999999999</v>
      </c>
      <c r="P7009">
        <v>-22.59</v>
      </c>
      <c r="Q7009">
        <v>165.113</v>
      </c>
      <c r="R7009">
        <v>23395.333999999999</v>
      </c>
      <c r="S7009">
        <v>23230.221000000001</v>
      </c>
    </row>
    <row r="7010" spans="1:19" x14ac:dyDescent="0.3">
      <c r="A7010">
        <v>2021</v>
      </c>
      <c r="B7010">
        <v>10</v>
      </c>
      <c r="C7010">
        <v>20</v>
      </c>
      <c r="D7010">
        <v>1</v>
      </c>
      <c r="E7010">
        <v>20308.063999999998</v>
      </c>
      <c r="F7010">
        <v>1453.769</v>
      </c>
      <c r="G7010">
        <v>56.225999999999999</v>
      </c>
      <c r="H7010">
        <v>69.37</v>
      </c>
      <c r="I7010">
        <v>601.077</v>
      </c>
      <c r="J7010">
        <v>4.9450000000000003</v>
      </c>
      <c r="K7010">
        <v>34.524000000000001</v>
      </c>
      <c r="L7010">
        <v>86.545000000000002</v>
      </c>
      <c r="M7010">
        <v>22558.294000000002</v>
      </c>
      <c r="N7010">
        <v>0</v>
      </c>
      <c r="O7010">
        <v>0.22900000000000001</v>
      </c>
      <c r="P7010">
        <v>-16.977</v>
      </c>
      <c r="Q7010">
        <v>150.29300000000001</v>
      </c>
      <c r="R7010">
        <v>22575.042000000001</v>
      </c>
      <c r="S7010">
        <v>22424.749</v>
      </c>
    </row>
    <row r="7011" spans="1:19" x14ac:dyDescent="0.3">
      <c r="A7011">
        <v>2021</v>
      </c>
      <c r="B7011">
        <v>10</v>
      </c>
      <c r="C7011">
        <v>20</v>
      </c>
      <c r="D7011">
        <v>2</v>
      </c>
      <c r="E7011">
        <v>19720.302</v>
      </c>
      <c r="F7011">
        <v>1517.86</v>
      </c>
      <c r="G7011">
        <v>54.875</v>
      </c>
      <c r="H7011">
        <v>68.063000000000002</v>
      </c>
      <c r="I7011">
        <v>360.00200000000001</v>
      </c>
      <c r="J7011">
        <v>4.8719999999999999</v>
      </c>
      <c r="K7011">
        <v>30.504000000000001</v>
      </c>
      <c r="L7011">
        <v>86.204999999999998</v>
      </c>
      <c r="M7011">
        <v>21787.808000000001</v>
      </c>
      <c r="N7011">
        <v>0</v>
      </c>
      <c r="O7011">
        <v>0.153</v>
      </c>
      <c r="P7011">
        <v>-12.121</v>
      </c>
      <c r="Q7011">
        <v>142.05600000000001</v>
      </c>
      <c r="R7011">
        <v>21799.776000000002</v>
      </c>
      <c r="S7011">
        <v>21657.72</v>
      </c>
    </row>
    <row r="7012" spans="1:19" x14ac:dyDescent="0.3">
      <c r="A7012">
        <v>2021</v>
      </c>
      <c r="B7012">
        <v>10</v>
      </c>
      <c r="C7012">
        <v>20</v>
      </c>
      <c r="D7012">
        <v>3</v>
      </c>
      <c r="E7012">
        <v>19454.761999999999</v>
      </c>
      <c r="F7012">
        <v>1527.2159999999999</v>
      </c>
      <c r="G7012">
        <v>55.024000000000001</v>
      </c>
      <c r="H7012">
        <v>66.738</v>
      </c>
      <c r="I7012">
        <v>204.78</v>
      </c>
      <c r="J7012">
        <v>4.7190000000000003</v>
      </c>
      <c r="K7012">
        <v>27.78</v>
      </c>
      <c r="L7012">
        <v>86.052999999999997</v>
      </c>
      <c r="M7012">
        <v>21372.046999999999</v>
      </c>
      <c r="N7012">
        <v>0</v>
      </c>
      <c r="O7012">
        <v>0.105</v>
      </c>
      <c r="P7012">
        <v>-7.6520000000000001</v>
      </c>
      <c r="Q7012">
        <v>138.70699999999999</v>
      </c>
      <c r="R7012">
        <v>21379.594000000001</v>
      </c>
      <c r="S7012">
        <v>21240.885999999999</v>
      </c>
    </row>
    <row r="7013" spans="1:19" x14ac:dyDescent="0.3">
      <c r="A7013">
        <v>2021</v>
      </c>
      <c r="B7013">
        <v>10</v>
      </c>
      <c r="C7013">
        <v>20</v>
      </c>
      <c r="D7013">
        <v>4</v>
      </c>
      <c r="E7013">
        <v>19861.235000000001</v>
      </c>
      <c r="F7013">
        <v>1457.4</v>
      </c>
      <c r="G7013">
        <v>55.823</v>
      </c>
      <c r="H7013">
        <v>66.566999999999993</v>
      </c>
      <c r="I7013">
        <v>102.96599999999999</v>
      </c>
      <c r="J7013">
        <v>3.6520000000000001</v>
      </c>
      <c r="K7013">
        <v>27.390999999999998</v>
      </c>
      <c r="L7013">
        <v>86.305000000000007</v>
      </c>
      <c r="M7013">
        <v>21605.516</v>
      </c>
      <c r="N7013">
        <v>0</v>
      </c>
      <c r="O7013">
        <v>0</v>
      </c>
      <c r="P7013">
        <v>-5.2919999999999998</v>
      </c>
      <c r="Q7013">
        <v>141.12700000000001</v>
      </c>
      <c r="R7013">
        <v>21610.809000000001</v>
      </c>
      <c r="S7013">
        <v>21469.682000000001</v>
      </c>
    </row>
    <row r="7014" spans="1:19" x14ac:dyDescent="0.3">
      <c r="A7014">
        <v>2021</v>
      </c>
      <c r="B7014">
        <v>10</v>
      </c>
      <c r="C7014">
        <v>20</v>
      </c>
      <c r="D7014">
        <v>5</v>
      </c>
      <c r="E7014">
        <v>21148.27</v>
      </c>
      <c r="F7014">
        <v>1293.4559999999999</v>
      </c>
      <c r="G7014">
        <v>58.271000000000001</v>
      </c>
      <c r="H7014">
        <v>66.572999999999993</v>
      </c>
      <c r="I7014">
        <v>72.323999999999998</v>
      </c>
      <c r="J7014">
        <v>2.3220000000000001</v>
      </c>
      <c r="K7014">
        <v>11.644</v>
      </c>
      <c r="L7014">
        <v>87.033000000000001</v>
      </c>
      <c r="M7014">
        <v>22681.621999999999</v>
      </c>
      <c r="N7014">
        <v>0</v>
      </c>
      <c r="O7014">
        <v>0</v>
      </c>
      <c r="P7014">
        <v>-6.6310000000000002</v>
      </c>
      <c r="Q7014">
        <v>152.834</v>
      </c>
      <c r="R7014">
        <v>22688.253000000001</v>
      </c>
      <c r="S7014">
        <v>22535.419000000002</v>
      </c>
    </row>
    <row r="7015" spans="1:19" x14ac:dyDescent="0.3">
      <c r="A7015">
        <v>2021</v>
      </c>
      <c r="B7015">
        <v>10</v>
      </c>
      <c r="C7015">
        <v>20</v>
      </c>
      <c r="D7015">
        <v>6</v>
      </c>
      <c r="E7015">
        <v>23748.384999999998</v>
      </c>
      <c r="F7015">
        <v>1051.7449999999999</v>
      </c>
      <c r="G7015">
        <v>62.011000000000003</v>
      </c>
      <c r="H7015">
        <v>66.150000000000006</v>
      </c>
      <c r="I7015">
        <v>127.339</v>
      </c>
      <c r="J7015">
        <v>2.7919999999999998</v>
      </c>
      <c r="K7015">
        <v>5.2220000000000004</v>
      </c>
      <c r="L7015">
        <v>88.522999999999996</v>
      </c>
      <c r="M7015">
        <v>25090.154999999999</v>
      </c>
      <c r="N7015">
        <v>4.0000000000000001E-3</v>
      </c>
      <c r="O7015">
        <v>0</v>
      </c>
      <c r="P7015">
        <v>-1.659</v>
      </c>
      <c r="Q7015">
        <v>176.55</v>
      </c>
      <c r="R7015">
        <v>25091.81</v>
      </c>
      <c r="S7015">
        <v>24915.26</v>
      </c>
    </row>
    <row r="7016" spans="1:19" x14ac:dyDescent="0.3">
      <c r="A7016">
        <v>2021</v>
      </c>
      <c r="B7016">
        <v>10</v>
      </c>
      <c r="C7016">
        <v>20</v>
      </c>
      <c r="D7016">
        <v>7</v>
      </c>
      <c r="E7016">
        <v>25356.52</v>
      </c>
      <c r="F7016">
        <v>950</v>
      </c>
      <c r="G7016">
        <v>67.751000000000005</v>
      </c>
      <c r="H7016">
        <v>65.965999999999994</v>
      </c>
      <c r="I7016">
        <v>264.35899999999998</v>
      </c>
      <c r="J7016">
        <v>3.6440000000000001</v>
      </c>
      <c r="K7016">
        <v>14.755000000000001</v>
      </c>
      <c r="L7016">
        <v>89.528999999999996</v>
      </c>
      <c r="M7016">
        <v>26744.775000000001</v>
      </c>
      <c r="N7016">
        <v>217.76599999999999</v>
      </c>
      <c r="O7016">
        <v>0</v>
      </c>
      <c r="P7016">
        <v>-0.99299999999999999</v>
      </c>
      <c r="Q7016">
        <v>206.11500000000001</v>
      </c>
      <c r="R7016">
        <v>26528.002</v>
      </c>
      <c r="S7016">
        <v>26321.886999999999</v>
      </c>
    </row>
    <row r="7017" spans="1:19" x14ac:dyDescent="0.3">
      <c r="A7017">
        <v>2021</v>
      </c>
      <c r="B7017">
        <v>10</v>
      </c>
      <c r="C7017">
        <v>20</v>
      </c>
      <c r="D7017">
        <v>8</v>
      </c>
      <c r="E7017">
        <v>26644.462</v>
      </c>
      <c r="F7017">
        <v>899.52800000000002</v>
      </c>
      <c r="G7017">
        <v>70.2</v>
      </c>
      <c r="H7017">
        <v>69.569999999999993</v>
      </c>
      <c r="I7017">
        <v>488.18</v>
      </c>
      <c r="J7017">
        <v>4.9000000000000004</v>
      </c>
      <c r="K7017">
        <v>10.849</v>
      </c>
      <c r="L7017">
        <v>90.480999999999995</v>
      </c>
      <c r="M7017">
        <v>28207.97</v>
      </c>
      <c r="N7017">
        <v>2075.6669999999999</v>
      </c>
      <c r="O7017">
        <v>-18.640999999999998</v>
      </c>
      <c r="P7017">
        <v>-0.46100000000000002</v>
      </c>
      <c r="Q7017">
        <v>239.97399999999999</v>
      </c>
      <c r="R7017">
        <v>26151.405999999999</v>
      </c>
      <c r="S7017">
        <v>25911.432000000001</v>
      </c>
    </row>
    <row r="7018" spans="1:19" x14ac:dyDescent="0.3">
      <c r="A7018">
        <v>2021</v>
      </c>
      <c r="B7018">
        <v>10</v>
      </c>
      <c r="C7018">
        <v>20</v>
      </c>
      <c r="D7018">
        <v>9</v>
      </c>
      <c r="E7018">
        <v>28120.597000000002</v>
      </c>
      <c r="F7018">
        <v>894.69899999999996</v>
      </c>
      <c r="G7018">
        <v>68.962000000000003</v>
      </c>
      <c r="H7018">
        <v>72.311000000000007</v>
      </c>
      <c r="I7018">
        <v>601.69799999999998</v>
      </c>
      <c r="J7018">
        <v>5.4370000000000003</v>
      </c>
      <c r="K7018">
        <v>12.407</v>
      </c>
      <c r="L7018">
        <v>91.674000000000007</v>
      </c>
      <c r="M7018">
        <v>29798.823</v>
      </c>
      <c r="N7018">
        <v>4254.5889999999999</v>
      </c>
      <c r="O7018">
        <v>-47.381</v>
      </c>
      <c r="P7018">
        <v>0.47399999999999998</v>
      </c>
      <c r="Q7018">
        <v>268.34100000000001</v>
      </c>
      <c r="R7018">
        <v>25591.141</v>
      </c>
      <c r="S7018">
        <v>25322.800999999999</v>
      </c>
    </row>
    <row r="7019" spans="1:19" x14ac:dyDescent="0.3">
      <c r="A7019">
        <v>2021</v>
      </c>
      <c r="B7019">
        <v>10</v>
      </c>
      <c r="C7019">
        <v>20</v>
      </c>
      <c r="D7019">
        <v>10</v>
      </c>
      <c r="E7019">
        <v>29374.893</v>
      </c>
      <c r="F7019">
        <v>872.12</v>
      </c>
      <c r="G7019">
        <v>68.295000000000002</v>
      </c>
      <c r="H7019">
        <v>72.760999999999996</v>
      </c>
      <c r="I7019">
        <v>568.28399999999999</v>
      </c>
      <c r="J7019">
        <v>5.7370000000000001</v>
      </c>
      <c r="K7019">
        <v>22.577999999999999</v>
      </c>
      <c r="L7019">
        <v>92.528000000000006</v>
      </c>
      <c r="M7019">
        <v>31008.901000000002</v>
      </c>
      <c r="N7019">
        <v>5926.61</v>
      </c>
      <c r="O7019">
        <v>-59.081000000000003</v>
      </c>
      <c r="P7019">
        <v>1.3009999999999999</v>
      </c>
      <c r="Q7019">
        <v>292.31700000000001</v>
      </c>
      <c r="R7019">
        <v>25140.071</v>
      </c>
      <c r="S7019">
        <v>24847.754000000001</v>
      </c>
    </row>
    <row r="7020" spans="1:19" x14ac:dyDescent="0.3">
      <c r="A7020">
        <v>2021</v>
      </c>
      <c r="B7020">
        <v>10</v>
      </c>
      <c r="C7020">
        <v>20</v>
      </c>
      <c r="D7020">
        <v>11</v>
      </c>
      <c r="E7020">
        <v>30170.144</v>
      </c>
      <c r="F7020">
        <v>836.51700000000005</v>
      </c>
      <c r="G7020">
        <v>67.566000000000003</v>
      </c>
      <c r="H7020">
        <v>73.893000000000001</v>
      </c>
      <c r="I7020">
        <v>483.69600000000003</v>
      </c>
      <c r="J7020">
        <v>5.8719999999999999</v>
      </c>
      <c r="K7020">
        <v>24.4</v>
      </c>
      <c r="L7020">
        <v>92.885000000000005</v>
      </c>
      <c r="M7020">
        <v>31687.406999999999</v>
      </c>
      <c r="N7020">
        <v>7117.5940000000001</v>
      </c>
      <c r="O7020">
        <v>-42.12</v>
      </c>
      <c r="P7020">
        <v>2.7690000000000001</v>
      </c>
      <c r="Q7020">
        <v>317.173</v>
      </c>
      <c r="R7020">
        <v>24609.164000000001</v>
      </c>
      <c r="S7020">
        <v>24291.991000000002</v>
      </c>
    </row>
    <row r="7021" spans="1:19" x14ac:dyDescent="0.3">
      <c r="A7021">
        <v>2021</v>
      </c>
      <c r="B7021">
        <v>10</v>
      </c>
      <c r="C7021">
        <v>20</v>
      </c>
      <c r="D7021">
        <v>12</v>
      </c>
      <c r="E7021">
        <v>30865.634999999998</v>
      </c>
      <c r="F7021">
        <v>802.41300000000001</v>
      </c>
      <c r="G7021">
        <v>67.628</v>
      </c>
      <c r="H7021">
        <v>76.444999999999993</v>
      </c>
      <c r="I7021">
        <v>447.51600000000002</v>
      </c>
      <c r="J7021">
        <v>5.8419999999999996</v>
      </c>
      <c r="K7021">
        <v>13.372</v>
      </c>
      <c r="L7021">
        <v>93.070999999999998</v>
      </c>
      <c r="M7021">
        <v>32304.294999999998</v>
      </c>
      <c r="N7021">
        <v>7714.3770000000004</v>
      </c>
      <c r="O7021">
        <v>-16.699000000000002</v>
      </c>
      <c r="P7021">
        <v>6.0510000000000002</v>
      </c>
      <c r="Q7021">
        <v>337.84699999999998</v>
      </c>
      <c r="R7021">
        <v>24600.563999999998</v>
      </c>
      <c r="S7021">
        <v>24262.718000000001</v>
      </c>
    </row>
    <row r="7022" spans="1:19" x14ac:dyDescent="0.3">
      <c r="A7022">
        <v>2021</v>
      </c>
      <c r="B7022">
        <v>10</v>
      </c>
      <c r="C7022">
        <v>20</v>
      </c>
      <c r="D7022">
        <v>13</v>
      </c>
      <c r="E7022">
        <v>31558.786</v>
      </c>
      <c r="F7022">
        <v>717.88699999999994</v>
      </c>
      <c r="G7022">
        <v>68.444000000000003</v>
      </c>
      <c r="H7022">
        <v>79.653000000000006</v>
      </c>
      <c r="I7022">
        <v>423.50099999999998</v>
      </c>
      <c r="J7022">
        <v>5.7359999999999998</v>
      </c>
      <c r="K7022">
        <v>11.724</v>
      </c>
      <c r="L7022">
        <v>93.290999999999997</v>
      </c>
      <c r="M7022">
        <v>32890.578000000001</v>
      </c>
      <c r="N7022">
        <v>7614.8689999999997</v>
      </c>
      <c r="O7022">
        <v>-6.9160000000000004</v>
      </c>
      <c r="P7022">
        <v>6.5259999999999998</v>
      </c>
      <c r="Q7022">
        <v>354.35399999999998</v>
      </c>
      <c r="R7022">
        <v>25276.098999999998</v>
      </c>
      <c r="S7022">
        <v>24921.744999999999</v>
      </c>
    </row>
    <row r="7023" spans="1:19" x14ac:dyDescent="0.3">
      <c r="A7023">
        <v>2021</v>
      </c>
      <c r="B7023">
        <v>10</v>
      </c>
      <c r="C7023">
        <v>20</v>
      </c>
      <c r="D7023">
        <v>14</v>
      </c>
      <c r="E7023">
        <v>32027.576000000001</v>
      </c>
      <c r="F7023">
        <v>664.03499999999997</v>
      </c>
      <c r="G7023">
        <v>69.322000000000003</v>
      </c>
      <c r="H7023">
        <v>82.789000000000001</v>
      </c>
      <c r="I7023">
        <v>363.077</v>
      </c>
      <c r="J7023">
        <v>5.2649999999999997</v>
      </c>
      <c r="K7023">
        <v>-4.6399999999999997</v>
      </c>
      <c r="L7023">
        <v>93.367999999999995</v>
      </c>
      <c r="M7023">
        <v>33231.470999999998</v>
      </c>
      <c r="N7023">
        <v>6873.4629999999997</v>
      </c>
      <c r="O7023">
        <v>-4.3650000000000002</v>
      </c>
      <c r="P7023">
        <v>3.6240000000000001</v>
      </c>
      <c r="Q7023">
        <v>367.87</v>
      </c>
      <c r="R7023">
        <v>26358.749</v>
      </c>
      <c r="S7023">
        <v>25990.879000000001</v>
      </c>
    </row>
    <row r="7024" spans="1:19" x14ac:dyDescent="0.3">
      <c r="A7024">
        <v>2021</v>
      </c>
      <c r="B7024">
        <v>10</v>
      </c>
      <c r="C7024">
        <v>20</v>
      </c>
      <c r="D7024">
        <v>15</v>
      </c>
      <c r="E7024">
        <v>32164.406999999999</v>
      </c>
      <c r="F7024">
        <v>642.74199999999996</v>
      </c>
      <c r="G7024">
        <v>70.516000000000005</v>
      </c>
      <c r="H7024">
        <v>85.409000000000006</v>
      </c>
      <c r="I7024">
        <v>331.84</v>
      </c>
      <c r="J7024">
        <v>5.4119999999999999</v>
      </c>
      <c r="K7024">
        <v>-10.157</v>
      </c>
      <c r="L7024">
        <v>93.367999999999995</v>
      </c>
      <c r="M7024">
        <v>33313.021000000001</v>
      </c>
      <c r="N7024">
        <v>5477.13</v>
      </c>
      <c r="O7024">
        <v>-2.0489999999999999</v>
      </c>
      <c r="P7024">
        <v>3.7010000000000001</v>
      </c>
      <c r="Q7024">
        <v>374.14</v>
      </c>
      <c r="R7024">
        <v>27834.239000000001</v>
      </c>
      <c r="S7024">
        <v>27460.098999999998</v>
      </c>
    </row>
    <row r="7025" spans="1:19" x14ac:dyDescent="0.3">
      <c r="A7025">
        <v>2021</v>
      </c>
      <c r="B7025">
        <v>10</v>
      </c>
      <c r="C7025">
        <v>20</v>
      </c>
      <c r="D7025">
        <v>16</v>
      </c>
      <c r="E7025">
        <v>31805.592000000001</v>
      </c>
      <c r="F7025">
        <v>596.78599999999994</v>
      </c>
      <c r="G7025">
        <v>71.805999999999997</v>
      </c>
      <c r="H7025">
        <v>87.394000000000005</v>
      </c>
      <c r="I7025">
        <v>219.673</v>
      </c>
      <c r="J7025">
        <v>4.093</v>
      </c>
      <c r="K7025">
        <v>-55.000999999999998</v>
      </c>
      <c r="L7025">
        <v>93.269000000000005</v>
      </c>
      <c r="M7025">
        <v>32751.807000000001</v>
      </c>
      <c r="N7025">
        <v>3416.7089999999998</v>
      </c>
      <c r="O7025">
        <v>0.84799999999999998</v>
      </c>
      <c r="P7025">
        <v>2.5459999999999998</v>
      </c>
      <c r="Q7025">
        <v>373.584</v>
      </c>
      <c r="R7025">
        <v>29331.704000000002</v>
      </c>
      <c r="S7025">
        <v>28958.12</v>
      </c>
    </row>
    <row r="7026" spans="1:19" x14ac:dyDescent="0.3">
      <c r="A7026">
        <v>2021</v>
      </c>
      <c r="B7026">
        <v>10</v>
      </c>
      <c r="C7026">
        <v>20</v>
      </c>
      <c r="D7026">
        <v>17</v>
      </c>
      <c r="E7026">
        <v>30874.423999999999</v>
      </c>
      <c r="F7026">
        <v>593.42100000000005</v>
      </c>
      <c r="G7026">
        <v>72.543000000000006</v>
      </c>
      <c r="H7026">
        <v>85.816999999999993</v>
      </c>
      <c r="I7026">
        <v>240.983</v>
      </c>
      <c r="J7026">
        <v>4.5590000000000002</v>
      </c>
      <c r="K7026">
        <v>-75.903000000000006</v>
      </c>
      <c r="L7026">
        <v>92.998999999999995</v>
      </c>
      <c r="M7026">
        <v>31816.300999999999</v>
      </c>
      <c r="N7026">
        <v>967.303</v>
      </c>
      <c r="O7026">
        <v>23.152000000000001</v>
      </c>
      <c r="P7026">
        <v>3.7149999999999999</v>
      </c>
      <c r="Q7026">
        <v>359.11599999999999</v>
      </c>
      <c r="R7026">
        <v>30822.131000000001</v>
      </c>
      <c r="S7026">
        <v>30463.014999999999</v>
      </c>
    </row>
    <row r="7027" spans="1:19" x14ac:dyDescent="0.3">
      <c r="A7027">
        <v>2021</v>
      </c>
      <c r="B7027">
        <v>10</v>
      </c>
      <c r="C7027">
        <v>20</v>
      </c>
      <c r="D7027">
        <v>18</v>
      </c>
      <c r="E7027">
        <v>30890.255000000001</v>
      </c>
      <c r="F7027">
        <v>615.94200000000001</v>
      </c>
      <c r="G7027">
        <v>72.200999999999993</v>
      </c>
      <c r="H7027">
        <v>80.879000000000005</v>
      </c>
      <c r="I7027">
        <v>308.27600000000001</v>
      </c>
      <c r="J7027">
        <v>4.4020000000000001</v>
      </c>
      <c r="K7027">
        <v>-74.356999999999999</v>
      </c>
      <c r="L7027">
        <v>93.09</v>
      </c>
      <c r="M7027">
        <v>31918.488000000001</v>
      </c>
      <c r="N7027">
        <v>3.4929999999999999</v>
      </c>
      <c r="O7027">
        <v>36.366</v>
      </c>
      <c r="P7027">
        <v>3.355</v>
      </c>
      <c r="Q7027">
        <v>334.15100000000001</v>
      </c>
      <c r="R7027">
        <v>31875.275000000001</v>
      </c>
      <c r="S7027">
        <v>31541.124</v>
      </c>
    </row>
    <row r="7028" spans="1:19" x14ac:dyDescent="0.3">
      <c r="A7028">
        <v>2021</v>
      </c>
      <c r="B7028">
        <v>10</v>
      </c>
      <c r="C7028">
        <v>20</v>
      </c>
      <c r="D7028">
        <v>19</v>
      </c>
      <c r="E7028">
        <v>31274.17</v>
      </c>
      <c r="F7028">
        <v>649.077</v>
      </c>
      <c r="G7028">
        <v>74.263000000000005</v>
      </c>
      <c r="H7028">
        <v>83.650999999999996</v>
      </c>
      <c r="I7028">
        <v>341.48399999999998</v>
      </c>
      <c r="J7028">
        <v>4.141</v>
      </c>
      <c r="K7028">
        <v>-79.216999999999999</v>
      </c>
      <c r="L7028">
        <v>93.302999999999997</v>
      </c>
      <c r="M7028">
        <v>32366.609</v>
      </c>
      <c r="N7028">
        <v>0</v>
      </c>
      <c r="O7028">
        <v>34.328000000000003</v>
      </c>
      <c r="P7028">
        <v>6.7370000000000001</v>
      </c>
      <c r="Q7028">
        <v>297.39400000000001</v>
      </c>
      <c r="R7028">
        <v>32325.544000000002</v>
      </c>
      <c r="S7028">
        <v>32028.15</v>
      </c>
    </row>
    <row r="7029" spans="1:19" x14ac:dyDescent="0.3">
      <c r="A7029">
        <v>2021</v>
      </c>
      <c r="B7029">
        <v>10</v>
      </c>
      <c r="C7029">
        <v>20</v>
      </c>
      <c r="D7029">
        <v>20</v>
      </c>
      <c r="E7029">
        <v>30102.995999999999</v>
      </c>
      <c r="F7029">
        <v>705.31700000000001</v>
      </c>
      <c r="G7029">
        <v>72.771000000000001</v>
      </c>
      <c r="H7029">
        <v>82.203999999999994</v>
      </c>
      <c r="I7029">
        <v>383.73399999999998</v>
      </c>
      <c r="J7029">
        <v>3.9020000000000001</v>
      </c>
      <c r="K7029">
        <v>-90.855000000000004</v>
      </c>
      <c r="L7029">
        <v>92.869</v>
      </c>
      <c r="M7029">
        <v>31280.167000000001</v>
      </c>
      <c r="N7029">
        <v>0</v>
      </c>
      <c r="O7029">
        <v>32.412999999999997</v>
      </c>
      <c r="P7029">
        <v>8.2629999999999999</v>
      </c>
      <c r="Q7029">
        <v>267.50900000000001</v>
      </c>
      <c r="R7029">
        <v>31239.491000000002</v>
      </c>
      <c r="S7029">
        <v>30971.982</v>
      </c>
    </row>
    <row r="7030" spans="1:19" x14ac:dyDescent="0.3">
      <c r="A7030">
        <v>2021</v>
      </c>
      <c r="B7030">
        <v>10</v>
      </c>
      <c r="C7030">
        <v>20</v>
      </c>
      <c r="D7030">
        <v>21</v>
      </c>
      <c r="E7030">
        <v>28306.304</v>
      </c>
      <c r="F7030">
        <v>785.29600000000005</v>
      </c>
      <c r="G7030">
        <v>69.716999999999999</v>
      </c>
      <c r="H7030">
        <v>80.405000000000001</v>
      </c>
      <c r="I7030">
        <v>510.96699999999998</v>
      </c>
      <c r="J7030">
        <v>5.0780000000000003</v>
      </c>
      <c r="K7030">
        <v>-24.887</v>
      </c>
      <c r="L7030">
        <v>91.69</v>
      </c>
      <c r="M7030">
        <v>29754.852999999999</v>
      </c>
      <c r="N7030">
        <v>0</v>
      </c>
      <c r="O7030">
        <v>15.002000000000001</v>
      </c>
      <c r="P7030">
        <v>0.874</v>
      </c>
      <c r="Q7030">
        <v>244.184</v>
      </c>
      <c r="R7030">
        <v>29738.976999999999</v>
      </c>
      <c r="S7030">
        <v>29494.793000000001</v>
      </c>
    </row>
    <row r="7031" spans="1:19" x14ac:dyDescent="0.3">
      <c r="A7031">
        <v>2021</v>
      </c>
      <c r="B7031">
        <v>10</v>
      </c>
      <c r="C7031">
        <v>20</v>
      </c>
      <c r="D7031">
        <v>22</v>
      </c>
      <c r="E7031">
        <v>25585.588</v>
      </c>
      <c r="F7031">
        <v>948.45</v>
      </c>
      <c r="G7031">
        <v>65.477000000000004</v>
      </c>
      <c r="H7031">
        <v>77.641000000000005</v>
      </c>
      <c r="I7031">
        <v>570.12699999999995</v>
      </c>
      <c r="J7031">
        <v>4.7530000000000001</v>
      </c>
      <c r="K7031">
        <v>11.128</v>
      </c>
      <c r="L7031">
        <v>89.677000000000007</v>
      </c>
      <c r="M7031">
        <v>27287.364000000001</v>
      </c>
      <c r="N7031">
        <v>0</v>
      </c>
      <c r="O7031">
        <v>10.539</v>
      </c>
      <c r="P7031">
        <v>-13.909000000000001</v>
      </c>
      <c r="Q7031">
        <v>219.923</v>
      </c>
      <c r="R7031">
        <v>27290.735000000001</v>
      </c>
      <c r="S7031">
        <v>27070.812000000002</v>
      </c>
    </row>
    <row r="7032" spans="1:19" x14ac:dyDescent="0.3">
      <c r="A7032">
        <v>2021</v>
      </c>
      <c r="B7032">
        <v>10</v>
      </c>
      <c r="C7032">
        <v>20</v>
      </c>
      <c r="D7032">
        <v>23</v>
      </c>
      <c r="E7032">
        <v>23118.917000000001</v>
      </c>
      <c r="F7032">
        <v>1118.375</v>
      </c>
      <c r="G7032">
        <v>61.430999999999997</v>
      </c>
      <c r="H7032">
        <v>74.676000000000002</v>
      </c>
      <c r="I7032">
        <v>950.98299999999995</v>
      </c>
      <c r="J7032">
        <v>5.1719999999999997</v>
      </c>
      <c r="K7032">
        <v>30.658999999999999</v>
      </c>
      <c r="L7032">
        <v>88.117000000000004</v>
      </c>
      <c r="M7032">
        <v>25386.898000000001</v>
      </c>
      <c r="N7032">
        <v>0</v>
      </c>
      <c r="O7032">
        <v>5.2460000000000004</v>
      </c>
      <c r="P7032">
        <v>-13.215999999999999</v>
      </c>
      <c r="Q7032">
        <v>190.34200000000001</v>
      </c>
      <c r="R7032">
        <v>25394.868999999999</v>
      </c>
      <c r="S7032">
        <v>25204.526000000002</v>
      </c>
    </row>
    <row r="7033" spans="1:19" x14ac:dyDescent="0.3">
      <c r="A7033">
        <v>2021</v>
      </c>
      <c r="B7033">
        <v>10</v>
      </c>
      <c r="C7033">
        <v>20</v>
      </c>
      <c r="D7033">
        <v>24</v>
      </c>
      <c r="E7033">
        <v>21373.192999999999</v>
      </c>
      <c r="F7033">
        <v>1343.377</v>
      </c>
      <c r="G7033">
        <v>58.5</v>
      </c>
      <c r="H7033">
        <v>72.028999999999996</v>
      </c>
      <c r="I7033">
        <v>846.64099999999996</v>
      </c>
      <c r="J7033">
        <v>5.0780000000000003</v>
      </c>
      <c r="K7033">
        <v>38.430999999999997</v>
      </c>
      <c r="L7033">
        <v>87.131</v>
      </c>
      <c r="M7033">
        <v>23765.88</v>
      </c>
      <c r="N7033">
        <v>0</v>
      </c>
      <c r="O7033">
        <v>1.4119999999999999</v>
      </c>
      <c r="P7033">
        <v>-22.59</v>
      </c>
      <c r="Q7033">
        <v>165.80600000000001</v>
      </c>
      <c r="R7033">
        <v>23787.058000000001</v>
      </c>
      <c r="S7033">
        <v>23621.253000000001</v>
      </c>
    </row>
    <row r="7034" spans="1:19" x14ac:dyDescent="0.3">
      <c r="A7034">
        <v>2021</v>
      </c>
      <c r="B7034">
        <v>10</v>
      </c>
      <c r="C7034">
        <v>21</v>
      </c>
      <c r="D7034">
        <v>1</v>
      </c>
      <c r="E7034">
        <v>20022.217000000001</v>
      </c>
      <c r="F7034">
        <v>1453.769</v>
      </c>
      <c r="G7034">
        <v>55.112000000000002</v>
      </c>
      <c r="H7034">
        <v>69.231999999999999</v>
      </c>
      <c r="I7034">
        <v>601.077</v>
      </c>
      <c r="J7034">
        <v>4.9450000000000003</v>
      </c>
      <c r="K7034">
        <v>38.965000000000003</v>
      </c>
      <c r="L7034">
        <v>86.441000000000003</v>
      </c>
      <c r="M7034">
        <v>22276.645</v>
      </c>
      <c r="N7034">
        <v>0</v>
      </c>
      <c r="O7034">
        <v>0.22900000000000001</v>
      </c>
      <c r="P7034">
        <v>-16.977</v>
      </c>
      <c r="Q7034">
        <v>150.06</v>
      </c>
      <c r="R7034">
        <v>22293.393</v>
      </c>
      <c r="S7034">
        <v>22143.332999999999</v>
      </c>
    </row>
    <row r="7035" spans="1:19" x14ac:dyDescent="0.3">
      <c r="A7035">
        <v>2021</v>
      </c>
      <c r="B7035">
        <v>10</v>
      </c>
      <c r="C7035">
        <v>21</v>
      </c>
      <c r="D7035">
        <v>2</v>
      </c>
      <c r="E7035">
        <v>19412.740000000002</v>
      </c>
      <c r="F7035">
        <v>1517.86</v>
      </c>
      <c r="G7035">
        <v>53.241999999999997</v>
      </c>
      <c r="H7035">
        <v>67.906000000000006</v>
      </c>
      <c r="I7035">
        <v>360.00200000000001</v>
      </c>
      <c r="J7035">
        <v>4.8719999999999999</v>
      </c>
      <c r="K7035">
        <v>34.122</v>
      </c>
      <c r="L7035">
        <v>86.072000000000003</v>
      </c>
      <c r="M7035">
        <v>21483.573</v>
      </c>
      <c r="N7035">
        <v>0</v>
      </c>
      <c r="O7035">
        <v>0.153</v>
      </c>
      <c r="P7035">
        <v>-12.121</v>
      </c>
      <c r="Q7035">
        <v>142.36600000000001</v>
      </c>
      <c r="R7035">
        <v>21495.541000000001</v>
      </c>
      <c r="S7035">
        <v>21353.174999999999</v>
      </c>
    </row>
    <row r="7036" spans="1:19" x14ac:dyDescent="0.3">
      <c r="A7036">
        <v>2021</v>
      </c>
      <c r="B7036">
        <v>10</v>
      </c>
      <c r="C7036">
        <v>21</v>
      </c>
      <c r="D7036">
        <v>3</v>
      </c>
      <c r="E7036">
        <v>19176.936000000002</v>
      </c>
      <c r="F7036">
        <v>1527.2159999999999</v>
      </c>
      <c r="G7036">
        <v>52.978999999999999</v>
      </c>
      <c r="H7036">
        <v>66.616</v>
      </c>
      <c r="I7036">
        <v>204.78</v>
      </c>
      <c r="J7036">
        <v>4.7190000000000003</v>
      </c>
      <c r="K7036">
        <v>30.841000000000001</v>
      </c>
      <c r="L7036">
        <v>85.933000000000007</v>
      </c>
      <c r="M7036">
        <v>21097.041000000001</v>
      </c>
      <c r="N7036">
        <v>0</v>
      </c>
      <c r="O7036">
        <v>0.105</v>
      </c>
      <c r="P7036">
        <v>-7.6520000000000001</v>
      </c>
      <c r="Q7036">
        <v>139.12200000000001</v>
      </c>
      <c r="R7036">
        <v>21104.587</v>
      </c>
      <c r="S7036">
        <v>20965.466</v>
      </c>
    </row>
    <row r="7037" spans="1:19" x14ac:dyDescent="0.3">
      <c r="A7037">
        <v>2021</v>
      </c>
      <c r="B7037">
        <v>10</v>
      </c>
      <c r="C7037">
        <v>21</v>
      </c>
      <c r="D7037">
        <v>4</v>
      </c>
      <c r="E7037">
        <v>19672.019</v>
      </c>
      <c r="F7037">
        <v>1457.4</v>
      </c>
      <c r="G7037">
        <v>53.813000000000002</v>
      </c>
      <c r="H7037">
        <v>66.483999999999995</v>
      </c>
      <c r="I7037">
        <v>102.96599999999999</v>
      </c>
      <c r="J7037">
        <v>3.6520000000000001</v>
      </c>
      <c r="K7037">
        <v>29.751000000000001</v>
      </c>
      <c r="L7037">
        <v>86.251999999999995</v>
      </c>
      <c r="M7037">
        <v>21418.524000000001</v>
      </c>
      <c r="N7037">
        <v>0</v>
      </c>
      <c r="O7037">
        <v>0</v>
      </c>
      <c r="P7037">
        <v>-5.2919999999999998</v>
      </c>
      <c r="Q7037">
        <v>141.381</v>
      </c>
      <c r="R7037">
        <v>21423.816999999999</v>
      </c>
      <c r="S7037">
        <v>21282.436000000002</v>
      </c>
    </row>
    <row r="7038" spans="1:19" x14ac:dyDescent="0.3">
      <c r="A7038">
        <v>2021</v>
      </c>
      <c r="B7038">
        <v>10</v>
      </c>
      <c r="C7038">
        <v>21</v>
      </c>
      <c r="D7038">
        <v>5</v>
      </c>
      <c r="E7038">
        <v>21030.506000000001</v>
      </c>
      <c r="F7038">
        <v>1293.4559999999999</v>
      </c>
      <c r="G7038">
        <v>53.320999999999998</v>
      </c>
      <c r="H7038">
        <v>66.531000000000006</v>
      </c>
      <c r="I7038">
        <v>72.323999999999998</v>
      </c>
      <c r="J7038">
        <v>2.3220000000000001</v>
      </c>
      <c r="K7038">
        <v>12.423999999999999</v>
      </c>
      <c r="L7038">
        <v>86.991</v>
      </c>
      <c r="M7038">
        <v>22564.554</v>
      </c>
      <c r="N7038">
        <v>0</v>
      </c>
      <c r="O7038">
        <v>0</v>
      </c>
      <c r="P7038">
        <v>-6.6310000000000002</v>
      </c>
      <c r="Q7038">
        <v>152.65700000000001</v>
      </c>
      <c r="R7038">
        <v>22571.185000000001</v>
      </c>
      <c r="S7038">
        <v>22418.527999999998</v>
      </c>
    </row>
    <row r="7039" spans="1:19" x14ac:dyDescent="0.3">
      <c r="A7039">
        <v>2021</v>
      </c>
      <c r="B7039">
        <v>10</v>
      </c>
      <c r="C7039">
        <v>21</v>
      </c>
      <c r="D7039">
        <v>6</v>
      </c>
      <c r="E7039">
        <v>23647.571</v>
      </c>
      <c r="F7039">
        <v>1051.7449999999999</v>
      </c>
      <c r="G7039">
        <v>56.533999999999999</v>
      </c>
      <c r="H7039">
        <v>66.134</v>
      </c>
      <c r="I7039">
        <v>127.339</v>
      </c>
      <c r="J7039">
        <v>2.7919999999999998</v>
      </c>
      <c r="K7039">
        <v>5.4359999999999999</v>
      </c>
      <c r="L7039">
        <v>88.488</v>
      </c>
      <c r="M7039">
        <v>24989.505000000001</v>
      </c>
      <c r="N7039">
        <v>4.0000000000000001E-3</v>
      </c>
      <c r="O7039">
        <v>0</v>
      </c>
      <c r="P7039">
        <v>-1.659</v>
      </c>
      <c r="Q7039">
        <v>176.584</v>
      </c>
      <c r="R7039">
        <v>24991.16</v>
      </c>
      <c r="S7039">
        <v>24814.576000000001</v>
      </c>
    </row>
    <row r="7040" spans="1:19" x14ac:dyDescent="0.3">
      <c r="A7040">
        <v>2021</v>
      </c>
      <c r="B7040">
        <v>10</v>
      </c>
      <c r="C7040">
        <v>21</v>
      </c>
      <c r="D7040">
        <v>7</v>
      </c>
      <c r="E7040">
        <v>25259.149000000001</v>
      </c>
      <c r="F7040">
        <v>950</v>
      </c>
      <c r="G7040">
        <v>63.036999999999999</v>
      </c>
      <c r="H7040">
        <v>65.929000000000002</v>
      </c>
      <c r="I7040">
        <v>264.35899999999998</v>
      </c>
      <c r="J7040">
        <v>3.6440000000000001</v>
      </c>
      <c r="K7040">
        <v>15.5</v>
      </c>
      <c r="L7040">
        <v>89.486999999999995</v>
      </c>
      <c r="M7040">
        <v>26648.07</v>
      </c>
      <c r="N7040">
        <v>217.76599999999999</v>
      </c>
      <c r="O7040">
        <v>0</v>
      </c>
      <c r="P7040">
        <v>-0.99299999999999999</v>
      </c>
      <c r="Q7040">
        <v>205.49</v>
      </c>
      <c r="R7040">
        <v>26431.295999999998</v>
      </c>
      <c r="S7040">
        <v>26225.806</v>
      </c>
    </row>
    <row r="7041" spans="1:19" x14ac:dyDescent="0.3">
      <c r="A7041">
        <v>2021</v>
      </c>
      <c r="B7041">
        <v>10</v>
      </c>
      <c r="C7041">
        <v>21</v>
      </c>
      <c r="D7041">
        <v>8</v>
      </c>
      <c r="E7041">
        <v>26525.157999999999</v>
      </c>
      <c r="F7041">
        <v>899.52800000000002</v>
      </c>
      <c r="G7041">
        <v>66.855000000000004</v>
      </c>
      <c r="H7041">
        <v>69.528000000000006</v>
      </c>
      <c r="I7041">
        <v>488.18</v>
      </c>
      <c r="J7041">
        <v>4.9000000000000004</v>
      </c>
      <c r="K7041">
        <v>10.992000000000001</v>
      </c>
      <c r="L7041">
        <v>90.394999999999996</v>
      </c>
      <c r="M7041">
        <v>28088.681</v>
      </c>
      <c r="N7041">
        <v>2075.6669999999999</v>
      </c>
      <c r="O7041">
        <v>-18.640999999999998</v>
      </c>
      <c r="P7041">
        <v>-0.46100000000000002</v>
      </c>
      <c r="Q7041">
        <v>238.61699999999999</v>
      </c>
      <c r="R7041">
        <v>26032.116000000002</v>
      </c>
      <c r="S7041">
        <v>25793.499</v>
      </c>
    </row>
    <row r="7042" spans="1:19" x14ac:dyDescent="0.3">
      <c r="A7042">
        <v>2021</v>
      </c>
      <c r="B7042">
        <v>10</v>
      </c>
      <c r="C7042">
        <v>21</v>
      </c>
      <c r="D7042">
        <v>9</v>
      </c>
      <c r="E7042">
        <v>27724.946</v>
      </c>
      <c r="F7042">
        <v>894.69899999999996</v>
      </c>
      <c r="G7042">
        <v>67.031000000000006</v>
      </c>
      <c r="H7042">
        <v>72.180000000000007</v>
      </c>
      <c r="I7042">
        <v>601.69799999999998</v>
      </c>
      <c r="J7042">
        <v>5.4370000000000003</v>
      </c>
      <c r="K7042">
        <v>11.968999999999999</v>
      </c>
      <c r="L7042">
        <v>91.497</v>
      </c>
      <c r="M7042">
        <v>29402.427</v>
      </c>
      <c r="N7042">
        <v>4254.5889999999999</v>
      </c>
      <c r="O7042">
        <v>-47.381</v>
      </c>
      <c r="P7042">
        <v>0.47399999999999998</v>
      </c>
      <c r="Q7042">
        <v>267.65699999999998</v>
      </c>
      <c r="R7042">
        <v>25194.744999999999</v>
      </c>
      <c r="S7042">
        <v>24927.088</v>
      </c>
    </row>
    <row r="7043" spans="1:19" x14ac:dyDescent="0.3">
      <c r="A7043">
        <v>2021</v>
      </c>
      <c r="B7043">
        <v>10</v>
      </c>
      <c r="C7043">
        <v>21</v>
      </c>
      <c r="D7043">
        <v>10</v>
      </c>
      <c r="E7043">
        <v>28937.361000000001</v>
      </c>
      <c r="F7043">
        <v>872.12</v>
      </c>
      <c r="G7043">
        <v>66.135999999999996</v>
      </c>
      <c r="H7043">
        <v>72.653000000000006</v>
      </c>
      <c r="I7043">
        <v>568.28399999999999</v>
      </c>
      <c r="J7043">
        <v>5.7370000000000001</v>
      </c>
      <c r="K7043">
        <v>21.805</v>
      </c>
      <c r="L7043">
        <v>92.432000000000002</v>
      </c>
      <c r="M7043">
        <v>30570.392</v>
      </c>
      <c r="N7043">
        <v>5926.61</v>
      </c>
      <c r="O7043">
        <v>-59.081000000000003</v>
      </c>
      <c r="P7043">
        <v>1.3009999999999999</v>
      </c>
      <c r="Q7043">
        <v>291.18</v>
      </c>
      <c r="R7043">
        <v>24701.562000000002</v>
      </c>
      <c r="S7043">
        <v>24410.382000000001</v>
      </c>
    </row>
    <row r="7044" spans="1:19" x14ac:dyDescent="0.3">
      <c r="A7044">
        <v>2021</v>
      </c>
      <c r="B7044">
        <v>10</v>
      </c>
      <c r="C7044">
        <v>21</v>
      </c>
      <c r="D7044">
        <v>11</v>
      </c>
      <c r="E7044">
        <v>29784.187000000002</v>
      </c>
      <c r="F7044">
        <v>836.51700000000005</v>
      </c>
      <c r="G7044">
        <v>66.513000000000005</v>
      </c>
      <c r="H7044">
        <v>73.837000000000003</v>
      </c>
      <c r="I7044">
        <v>483.69600000000003</v>
      </c>
      <c r="J7044">
        <v>5.8719999999999999</v>
      </c>
      <c r="K7044">
        <v>23.556999999999999</v>
      </c>
      <c r="L7044">
        <v>92.873999999999995</v>
      </c>
      <c r="M7044">
        <v>31300.541000000001</v>
      </c>
      <c r="N7044">
        <v>7117.5940000000001</v>
      </c>
      <c r="O7044">
        <v>-42.12</v>
      </c>
      <c r="P7044">
        <v>2.7690000000000001</v>
      </c>
      <c r="Q7044">
        <v>314.64299999999997</v>
      </c>
      <c r="R7044">
        <v>24222.297999999999</v>
      </c>
      <c r="S7044">
        <v>23907.654999999999</v>
      </c>
    </row>
    <row r="7045" spans="1:19" x14ac:dyDescent="0.3">
      <c r="A7045">
        <v>2021</v>
      </c>
      <c r="B7045">
        <v>10</v>
      </c>
      <c r="C7045">
        <v>21</v>
      </c>
      <c r="D7045">
        <v>12</v>
      </c>
      <c r="E7045">
        <v>30567.391</v>
      </c>
      <c r="F7045">
        <v>802.41300000000001</v>
      </c>
      <c r="G7045">
        <v>67.558000000000007</v>
      </c>
      <c r="H7045">
        <v>76.424000000000007</v>
      </c>
      <c r="I7045">
        <v>447.51600000000002</v>
      </c>
      <c r="J7045">
        <v>5.8419999999999996</v>
      </c>
      <c r="K7045">
        <v>11.904</v>
      </c>
      <c r="L7045">
        <v>93.161000000000001</v>
      </c>
      <c r="M7045">
        <v>32004.651999999998</v>
      </c>
      <c r="N7045">
        <v>7714.3770000000004</v>
      </c>
      <c r="O7045">
        <v>-16.699000000000002</v>
      </c>
      <c r="P7045">
        <v>6.0510000000000002</v>
      </c>
      <c r="Q7045">
        <v>332.66300000000001</v>
      </c>
      <c r="R7045">
        <v>24300.921999999999</v>
      </c>
      <c r="S7045">
        <v>23968.258999999998</v>
      </c>
    </row>
    <row r="7046" spans="1:19" x14ac:dyDescent="0.3">
      <c r="A7046">
        <v>2021</v>
      </c>
      <c r="B7046">
        <v>10</v>
      </c>
      <c r="C7046">
        <v>21</v>
      </c>
      <c r="D7046">
        <v>13</v>
      </c>
      <c r="E7046">
        <v>31074.850999999999</v>
      </c>
      <c r="F7046">
        <v>717.88699999999994</v>
      </c>
      <c r="G7046">
        <v>68.751000000000005</v>
      </c>
      <c r="H7046">
        <v>79.594999999999999</v>
      </c>
      <c r="I7046">
        <v>423.50099999999998</v>
      </c>
      <c r="J7046">
        <v>5.7359999999999998</v>
      </c>
      <c r="K7046">
        <v>10.47</v>
      </c>
      <c r="L7046">
        <v>93.337000000000003</v>
      </c>
      <c r="M7046">
        <v>32405.377</v>
      </c>
      <c r="N7046">
        <v>7614.8689999999997</v>
      </c>
      <c r="O7046">
        <v>-6.9160000000000004</v>
      </c>
      <c r="P7046">
        <v>6.5259999999999998</v>
      </c>
      <c r="Q7046">
        <v>350.77699999999999</v>
      </c>
      <c r="R7046">
        <v>24790.898000000001</v>
      </c>
      <c r="S7046">
        <v>24440.120999999999</v>
      </c>
    </row>
    <row r="7047" spans="1:19" x14ac:dyDescent="0.3">
      <c r="A7047">
        <v>2021</v>
      </c>
      <c r="B7047">
        <v>10</v>
      </c>
      <c r="C7047">
        <v>21</v>
      </c>
      <c r="D7047">
        <v>14</v>
      </c>
      <c r="E7047">
        <v>31540.223000000002</v>
      </c>
      <c r="F7047">
        <v>664.03499999999997</v>
      </c>
      <c r="G7047">
        <v>70.602999999999994</v>
      </c>
      <c r="H7047">
        <v>82.763000000000005</v>
      </c>
      <c r="I7047">
        <v>363.077</v>
      </c>
      <c r="J7047">
        <v>5.2649999999999997</v>
      </c>
      <c r="K7047">
        <v>-6.7380000000000004</v>
      </c>
      <c r="L7047">
        <v>93.456000000000003</v>
      </c>
      <c r="M7047">
        <v>32742.080999999998</v>
      </c>
      <c r="N7047">
        <v>6873.4629999999997</v>
      </c>
      <c r="O7047">
        <v>-4.3650000000000002</v>
      </c>
      <c r="P7047">
        <v>3.6240000000000001</v>
      </c>
      <c r="Q7047">
        <v>363.91</v>
      </c>
      <c r="R7047">
        <v>25869.359</v>
      </c>
      <c r="S7047">
        <v>25505.449000000001</v>
      </c>
    </row>
    <row r="7048" spans="1:19" x14ac:dyDescent="0.3">
      <c r="A7048">
        <v>2021</v>
      </c>
      <c r="B7048">
        <v>10</v>
      </c>
      <c r="C7048">
        <v>21</v>
      </c>
      <c r="D7048">
        <v>15</v>
      </c>
      <c r="E7048">
        <v>31603.732</v>
      </c>
      <c r="F7048">
        <v>642.74199999999996</v>
      </c>
      <c r="G7048">
        <v>72.543000000000006</v>
      </c>
      <c r="H7048">
        <v>85.335999999999999</v>
      </c>
      <c r="I7048">
        <v>331.84</v>
      </c>
      <c r="J7048">
        <v>5.4119999999999999</v>
      </c>
      <c r="K7048">
        <v>-11.741</v>
      </c>
      <c r="L7048">
        <v>93.472999999999999</v>
      </c>
      <c r="M7048">
        <v>32750.794000000002</v>
      </c>
      <c r="N7048">
        <v>5477.13</v>
      </c>
      <c r="O7048">
        <v>-2.0489999999999999</v>
      </c>
      <c r="P7048">
        <v>3.7010000000000001</v>
      </c>
      <c r="Q7048">
        <v>368.38799999999998</v>
      </c>
      <c r="R7048">
        <v>27272.011999999999</v>
      </c>
      <c r="S7048">
        <v>26903.624</v>
      </c>
    </row>
    <row r="7049" spans="1:19" x14ac:dyDescent="0.3">
      <c r="A7049">
        <v>2021</v>
      </c>
      <c r="B7049">
        <v>10</v>
      </c>
      <c r="C7049">
        <v>21</v>
      </c>
      <c r="D7049">
        <v>16</v>
      </c>
      <c r="E7049">
        <v>31416.35</v>
      </c>
      <c r="F7049">
        <v>596.78599999999994</v>
      </c>
      <c r="G7049">
        <v>73.674999999999997</v>
      </c>
      <c r="H7049">
        <v>87.42</v>
      </c>
      <c r="I7049">
        <v>219.673</v>
      </c>
      <c r="J7049">
        <v>4.093</v>
      </c>
      <c r="K7049">
        <v>-67.947000000000003</v>
      </c>
      <c r="L7049">
        <v>93.438999999999993</v>
      </c>
      <c r="M7049">
        <v>32349.814999999999</v>
      </c>
      <c r="N7049">
        <v>3416.7089999999998</v>
      </c>
      <c r="O7049">
        <v>0.84799999999999998</v>
      </c>
      <c r="P7049">
        <v>2.5459999999999998</v>
      </c>
      <c r="Q7049">
        <v>363.46300000000002</v>
      </c>
      <c r="R7049">
        <v>28929.712</v>
      </c>
      <c r="S7049">
        <v>28566.249</v>
      </c>
    </row>
    <row r="7050" spans="1:19" x14ac:dyDescent="0.3">
      <c r="A7050">
        <v>2021</v>
      </c>
      <c r="B7050">
        <v>10</v>
      </c>
      <c r="C7050">
        <v>21</v>
      </c>
      <c r="D7050">
        <v>17</v>
      </c>
      <c r="E7050">
        <v>30480.174999999999</v>
      </c>
      <c r="F7050">
        <v>593.42100000000005</v>
      </c>
      <c r="G7050">
        <v>74.483000000000004</v>
      </c>
      <c r="H7050">
        <v>85.795000000000002</v>
      </c>
      <c r="I7050">
        <v>240.983</v>
      </c>
      <c r="J7050">
        <v>4.5590000000000002</v>
      </c>
      <c r="K7050">
        <v>-95.070999999999998</v>
      </c>
      <c r="L7050">
        <v>93.18</v>
      </c>
      <c r="M7050">
        <v>31403.042000000001</v>
      </c>
      <c r="N7050">
        <v>967.303</v>
      </c>
      <c r="O7050">
        <v>23.152000000000001</v>
      </c>
      <c r="P7050">
        <v>3.7149999999999999</v>
      </c>
      <c r="Q7050">
        <v>347.71100000000001</v>
      </c>
      <c r="R7050">
        <v>30408.871999999999</v>
      </c>
      <c r="S7050">
        <v>30061.162</v>
      </c>
    </row>
    <row r="7051" spans="1:19" x14ac:dyDescent="0.3">
      <c r="A7051">
        <v>2021</v>
      </c>
      <c r="B7051">
        <v>10</v>
      </c>
      <c r="C7051">
        <v>21</v>
      </c>
      <c r="D7051">
        <v>18</v>
      </c>
      <c r="E7051">
        <v>30598.29</v>
      </c>
      <c r="F7051">
        <v>615.94200000000001</v>
      </c>
      <c r="G7051">
        <v>73.718999999999994</v>
      </c>
      <c r="H7051">
        <v>80.899000000000001</v>
      </c>
      <c r="I7051">
        <v>308.27600000000001</v>
      </c>
      <c r="J7051">
        <v>4.4020000000000001</v>
      </c>
      <c r="K7051">
        <v>-90.826999999999998</v>
      </c>
      <c r="L7051">
        <v>93.195999999999998</v>
      </c>
      <c r="M7051">
        <v>31610.178</v>
      </c>
      <c r="N7051">
        <v>3.4929999999999999</v>
      </c>
      <c r="O7051">
        <v>36.366</v>
      </c>
      <c r="P7051">
        <v>3.355</v>
      </c>
      <c r="Q7051">
        <v>323.19900000000001</v>
      </c>
      <c r="R7051">
        <v>31566.965</v>
      </c>
      <c r="S7051">
        <v>31243.766</v>
      </c>
    </row>
    <row r="7052" spans="1:19" x14ac:dyDescent="0.3">
      <c r="A7052">
        <v>2021</v>
      </c>
      <c r="B7052">
        <v>10</v>
      </c>
      <c r="C7052">
        <v>21</v>
      </c>
      <c r="D7052">
        <v>19</v>
      </c>
      <c r="E7052">
        <v>31119.392</v>
      </c>
      <c r="F7052">
        <v>649.077</v>
      </c>
      <c r="G7052">
        <v>75.036000000000001</v>
      </c>
      <c r="H7052">
        <v>83.856999999999999</v>
      </c>
      <c r="I7052">
        <v>341.48399999999998</v>
      </c>
      <c r="J7052">
        <v>4.141</v>
      </c>
      <c r="K7052">
        <v>-94.058000000000007</v>
      </c>
      <c r="L7052">
        <v>93.388000000000005</v>
      </c>
      <c r="M7052">
        <v>32197.281999999999</v>
      </c>
      <c r="N7052">
        <v>0</v>
      </c>
      <c r="O7052">
        <v>34.328000000000003</v>
      </c>
      <c r="P7052">
        <v>6.7370000000000001</v>
      </c>
      <c r="Q7052">
        <v>288.61099999999999</v>
      </c>
      <c r="R7052">
        <v>32156.217000000001</v>
      </c>
      <c r="S7052">
        <v>31867.605</v>
      </c>
    </row>
    <row r="7053" spans="1:19" x14ac:dyDescent="0.3">
      <c r="A7053">
        <v>2021</v>
      </c>
      <c r="B7053">
        <v>10</v>
      </c>
      <c r="C7053">
        <v>21</v>
      </c>
      <c r="D7053">
        <v>20</v>
      </c>
      <c r="E7053">
        <v>29928.419000000002</v>
      </c>
      <c r="F7053">
        <v>705.31700000000001</v>
      </c>
      <c r="G7053">
        <v>73.096000000000004</v>
      </c>
      <c r="H7053">
        <v>82.322999999999993</v>
      </c>
      <c r="I7053">
        <v>383.73399999999998</v>
      </c>
      <c r="J7053">
        <v>3.9020000000000001</v>
      </c>
      <c r="K7053">
        <v>-101.709</v>
      </c>
      <c r="L7053">
        <v>92.965999999999994</v>
      </c>
      <c r="M7053">
        <v>31094.952000000001</v>
      </c>
      <c r="N7053">
        <v>0</v>
      </c>
      <c r="O7053">
        <v>32.412999999999997</v>
      </c>
      <c r="P7053">
        <v>8.2629999999999999</v>
      </c>
      <c r="Q7053">
        <v>262.60000000000002</v>
      </c>
      <c r="R7053">
        <v>31054.276999999998</v>
      </c>
      <c r="S7053">
        <v>30791.675999999999</v>
      </c>
    </row>
    <row r="7054" spans="1:19" x14ac:dyDescent="0.3">
      <c r="A7054">
        <v>2021</v>
      </c>
      <c r="B7054">
        <v>10</v>
      </c>
      <c r="C7054">
        <v>21</v>
      </c>
      <c r="D7054">
        <v>21</v>
      </c>
      <c r="E7054">
        <v>28156.684000000001</v>
      </c>
      <c r="F7054">
        <v>785.29600000000005</v>
      </c>
      <c r="G7054">
        <v>69.664000000000001</v>
      </c>
      <c r="H7054">
        <v>80.495000000000005</v>
      </c>
      <c r="I7054">
        <v>510.96699999999998</v>
      </c>
      <c r="J7054">
        <v>5.0780000000000003</v>
      </c>
      <c r="K7054">
        <v>-26.123000000000001</v>
      </c>
      <c r="L7054">
        <v>91.897999999999996</v>
      </c>
      <c r="M7054">
        <v>29604.296999999999</v>
      </c>
      <c r="N7054">
        <v>0</v>
      </c>
      <c r="O7054">
        <v>15.002000000000001</v>
      </c>
      <c r="P7054">
        <v>0.874</v>
      </c>
      <c r="Q7054">
        <v>241.88200000000001</v>
      </c>
      <c r="R7054">
        <v>29588.420999999998</v>
      </c>
      <c r="S7054">
        <v>29346.539000000001</v>
      </c>
    </row>
    <row r="7055" spans="1:19" x14ac:dyDescent="0.3">
      <c r="A7055">
        <v>2021</v>
      </c>
      <c r="B7055">
        <v>10</v>
      </c>
      <c r="C7055">
        <v>21</v>
      </c>
      <c r="D7055">
        <v>22</v>
      </c>
      <c r="E7055">
        <v>25554.205999999998</v>
      </c>
      <c r="F7055">
        <v>948.45</v>
      </c>
      <c r="G7055">
        <v>64.986000000000004</v>
      </c>
      <c r="H7055">
        <v>77.727000000000004</v>
      </c>
      <c r="I7055">
        <v>570.12699999999995</v>
      </c>
      <c r="J7055">
        <v>4.7530000000000001</v>
      </c>
      <c r="K7055">
        <v>12.077</v>
      </c>
      <c r="L7055">
        <v>89.665000000000006</v>
      </c>
      <c r="M7055">
        <v>27257.006000000001</v>
      </c>
      <c r="N7055">
        <v>0</v>
      </c>
      <c r="O7055">
        <v>10.539</v>
      </c>
      <c r="P7055">
        <v>-13.909000000000001</v>
      </c>
      <c r="Q7055">
        <v>219.30199999999999</v>
      </c>
      <c r="R7055">
        <v>27260.376</v>
      </c>
      <c r="S7055">
        <v>27041.074000000001</v>
      </c>
    </row>
    <row r="7056" spans="1:19" x14ac:dyDescent="0.3">
      <c r="A7056">
        <v>2021</v>
      </c>
      <c r="B7056">
        <v>10</v>
      </c>
      <c r="C7056">
        <v>21</v>
      </c>
      <c r="D7056">
        <v>23</v>
      </c>
      <c r="E7056">
        <v>23118.936000000002</v>
      </c>
      <c r="F7056">
        <v>1118.375</v>
      </c>
      <c r="G7056">
        <v>60.930999999999997</v>
      </c>
      <c r="H7056">
        <v>74.754000000000005</v>
      </c>
      <c r="I7056">
        <v>950.98299999999995</v>
      </c>
      <c r="J7056">
        <v>5.1719999999999997</v>
      </c>
      <c r="K7056">
        <v>33.848999999999997</v>
      </c>
      <c r="L7056">
        <v>88.194999999999993</v>
      </c>
      <c r="M7056">
        <v>25390.263999999999</v>
      </c>
      <c r="N7056">
        <v>0</v>
      </c>
      <c r="O7056">
        <v>5.2460000000000004</v>
      </c>
      <c r="P7056">
        <v>-13.215999999999999</v>
      </c>
      <c r="Q7056">
        <v>190.56800000000001</v>
      </c>
      <c r="R7056">
        <v>25398.234</v>
      </c>
      <c r="S7056">
        <v>25207.665000000001</v>
      </c>
    </row>
    <row r="7057" spans="1:19" x14ac:dyDescent="0.3">
      <c r="A7057">
        <v>2021</v>
      </c>
      <c r="B7057">
        <v>10</v>
      </c>
      <c r="C7057">
        <v>21</v>
      </c>
      <c r="D7057">
        <v>24</v>
      </c>
      <c r="E7057">
        <v>21251.585999999999</v>
      </c>
      <c r="F7057">
        <v>1343.377</v>
      </c>
      <c r="G7057">
        <v>57.287999999999997</v>
      </c>
      <c r="H7057">
        <v>71.98</v>
      </c>
      <c r="I7057">
        <v>846.64099999999996</v>
      </c>
      <c r="J7057">
        <v>5.0780000000000003</v>
      </c>
      <c r="K7057">
        <v>43.423999999999999</v>
      </c>
      <c r="L7057">
        <v>87.12</v>
      </c>
      <c r="M7057">
        <v>23649.205999999998</v>
      </c>
      <c r="N7057">
        <v>0</v>
      </c>
      <c r="O7057">
        <v>1.4119999999999999</v>
      </c>
      <c r="P7057">
        <v>-22.59</v>
      </c>
      <c r="Q7057">
        <v>165.60300000000001</v>
      </c>
      <c r="R7057">
        <v>23670.384999999998</v>
      </c>
      <c r="S7057">
        <v>23504.781999999999</v>
      </c>
    </row>
    <row r="7058" spans="1:19" x14ac:dyDescent="0.3">
      <c r="A7058">
        <v>2021</v>
      </c>
      <c r="B7058">
        <v>10</v>
      </c>
      <c r="C7058">
        <v>22</v>
      </c>
      <c r="D7058">
        <v>1</v>
      </c>
      <c r="E7058">
        <v>19831.559000000001</v>
      </c>
      <c r="F7058">
        <v>1453.769</v>
      </c>
      <c r="G7058">
        <v>55.594000000000001</v>
      </c>
      <c r="H7058">
        <v>69.135999999999996</v>
      </c>
      <c r="I7058">
        <v>601.077</v>
      </c>
      <c r="J7058">
        <v>4.9450000000000003</v>
      </c>
      <c r="K7058">
        <v>34.127000000000002</v>
      </c>
      <c r="L7058">
        <v>86.293999999999997</v>
      </c>
      <c r="M7058">
        <v>22080.905999999999</v>
      </c>
      <c r="N7058">
        <v>0</v>
      </c>
      <c r="O7058">
        <v>2.722</v>
      </c>
      <c r="P7058">
        <v>-16.977</v>
      </c>
      <c r="Q7058">
        <v>148.56399999999999</v>
      </c>
      <c r="R7058">
        <v>22095.161</v>
      </c>
      <c r="S7058">
        <v>21946.597000000002</v>
      </c>
    </row>
    <row r="7059" spans="1:19" x14ac:dyDescent="0.3">
      <c r="A7059">
        <v>2021</v>
      </c>
      <c r="B7059">
        <v>10</v>
      </c>
      <c r="C7059">
        <v>22</v>
      </c>
      <c r="D7059">
        <v>2</v>
      </c>
      <c r="E7059">
        <v>19231.005000000001</v>
      </c>
      <c r="F7059">
        <v>1517.86</v>
      </c>
      <c r="G7059">
        <v>53.962000000000003</v>
      </c>
      <c r="H7059">
        <v>67.825999999999993</v>
      </c>
      <c r="I7059">
        <v>360.00200000000001</v>
      </c>
      <c r="J7059">
        <v>4.8719999999999999</v>
      </c>
      <c r="K7059">
        <v>30.6</v>
      </c>
      <c r="L7059">
        <v>85.924000000000007</v>
      </c>
      <c r="M7059">
        <v>21298.089</v>
      </c>
      <c r="N7059">
        <v>0</v>
      </c>
      <c r="O7059">
        <v>2.1970000000000001</v>
      </c>
      <c r="P7059">
        <v>-12.121</v>
      </c>
      <c r="Q7059">
        <v>141.715</v>
      </c>
      <c r="R7059">
        <v>21308.012999999999</v>
      </c>
      <c r="S7059">
        <v>21166.297999999999</v>
      </c>
    </row>
    <row r="7060" spans="1:19" x14ac:dyDescent="0.3">
      <c r="A7060">
        <v>2021</v>
      </c>
      <c r="B7060">
        <v>10</v>
      </c>
      <c r="C7060">
        <v>22</v>
      </c>
      <c r="D7060">
        <v>3</v>
      </c>
      <c r="E7060">
        <v>19006.566999999999</v>
      </c>
      <c r="F7060">
        <v>1527.2159999999999</v>
      </c>
      <c r="G7060">
        <v>53.531999999999996</v>
      </c>
      <c r="H7060">
        <v>66.543999999999997</v>
      </c>
      <c r="I7060">
        <v>204.78</v>
      </c>
      <c r="J7060">
        <v>4.7190000000000003</v>
      </c>
      <c r="K7060">
        <v>28.099</v>
      </c>
      <c r="L7060">
        <v>85.787000000000006</v>
      </c>
      <c r="M7060">
        <v>20923.712</v>
      </c>
      <c r="N7060">
        <v>0</v>
      </c>
      <c r="O7060">
        <v>1.9770000000000001</v>
      </c>
      <c r="P7060">
        <v>-7.6520000000000001</v>
      </c>
      <c r="Q7060">
        <v>138.84299999999999</v>
      </c>
      <c r="R7060">
        <v>20929.386999999999</v>
      </c>
      <c r="S7060">
        <v>20790.544999999998</v>
      </c>
    </row>
    <row r="7061" spans="1:19" x14ac:dyDescent="0.3">
      <c r="A7061">
        <v>2021</v>
      </c>
      <c r="B7061">
        <v>10</v>
      </c>
      <c r="C7061">
        <v>22</v>
      </c>
      <c r="D7061">
        <v>4</v>
      </c>
      <c r="E7061">
        <v>19464.667000000001</v>
      </c>
      <c r="F7061">
        <v>1457.4</v>
      </c>
      <c r="G7061">
        <v>54.436</v>
      </c>
      <c r="H7061">
        <v>66.402000000000001</v>
      </c>
      <c r="I7061">
        <v>102.96599999999999</v>
      </c>
      <c r="J7061">
        <v>3.6520000000000001</v>
      </c>
      <c r="K7061">
        <v>27.405999999999999</v>
      </c>
      <c r="L7061">
        <v>86.085999999999999</v>
      </c>
      <c r="M7061">
        <v>21208.580999999998</v>
      </c>
      <c r="N7061">
        <v>0</v>
      </c>
      <c r="O7061">
        <v>1.8740000000000001</v>
      </c>
      <c r="P7061">
        <v>-5.2919999999999998</v>
      </c>
      <c r="Q7061">
        <v>141.24</v>
      </c>
      <c r="R7061">
        <v>21211.999</v>
      </c>
      <c r="S7061">
        <v>21070.758999999998</v>
      </c>
    </row>
    <row r="7062" spans="1:19" x14ac:dyDescent="0.3">
      <c r="A7062">
        <v>2021</v>
      </c>
      <c r="B7062">
        <v>10</v>
      </c>
      <c r="C7062">
        <v>22</v>
      </c>
      <c r="D7062">
        <v>5</v>
      </c>
      <c r="E7062">
        <v>20577.572</v>
      </c>
      <c r="F7062">
        <v>1293.4559999999999</v>
      </c>
      <c r="G7062">
        <v>56.692</v>
      </c>
      <c r="H7062">
        <v>66.337999999999994</v>
      </c>
      <c r="I7062">
        <v>72.323999999999998</v>
      </c>
      <c r="J7062">
        <v>2.3220000000000001</v>
      </c>
      <c r="K7062">
        <v>11.683</v>
      </c>
      <c r="L7062">
        <v>86.733000000000004</v>
      </c>
      <c r="M7062">
        <v>22110.429</v>
      </c>
      <c r="N7062">
        <v>0</v>
      </c>
      <c r="O7062">
        <v>1.83</v>
      </c>
      <c r="P7062">
        <v>-6.6310000000000002</v>
      </c>
      <c r="Q7062">
        <v>152.786</v>
      </c>
      <c r="R7062">
        <v>22115.23</v>
      </c>
      <c r="S7062">
        <v>21962.444</v>
      </c>
    </row>
    <row r="7063" spans="1:19" x14ac:dyDescent="0.3">
      <c r="A7063">
        <v>2021</v>
      </c>
      <c r="B7063">
        <v>10</v>
      </c>
      <c r="C7063">
        <v>22</v>
      </c>
      <c r="D7063">
        <v>6</v>
      </c>
      <c r="E7063">
        <v>22859.095000000001</v>
      </c>
      <c r="F7063">
        <v>1051.7449999999999</v>
      </c>
      <c r="G7063">
        <v>60.298999999999999</v>
      </c>
      <c r="H7063">
        <v>65.831999999999994</v>
      </c>
      <c r="I7063">
        <v>127.339</v>
      </c>
      <c r="J7063">
        <v>2.7919999999999998</v>
      </c>
      <c r="K7063">
        <v>5.2130000000000001</v>
      </c>
      <c r="L7063">
        <v>88.010999999999996</v>
      </c>
      <c r="M7063">
        <v>24200.026000000002</v>
      </c>
      <c r="N7063">
        <v>0</v>
      </c>
      <c r="O7063">
        <v>2.1890000000000001</v>
      </c>
      <c r="P7063">
        <v>-1.659</v>
      </c>
      <c r="Q7063">
        <v>176.655</v>
      </c>
      <c r="R7063">
        <v>24199.495999999999</v>
      </c>
      <c r="S7063">
        <v>24022.841</v>
      </c>
    </row>
    <row r="7064" spans="1:19" x14ac:dyDescent="0.3">
      <c r="A7064">
        <v>2021</v>
      </c>
      <c r="B7064">
        <v>10</v>
      </c>
      <c r="C7064">
        <v>22</v>
      </c>
      <c r="D7064">
        <v>7</v>
      </c>
      <c r="E7064">
        <v>24169.257000000001</v>
      </c>
      <c r="F7064">
        <v>950</v>
      </c>
      <c r="G7064">
        <v>64.275000000000006</v>
      </c>
      <c r="H7064">
        <v>65.569000000000003</v>
      </c>
      <c r="I7064">
        <v>264.35899999999998</v>
      </c>
      <c r="J7064">
        <v>3.6440000000000001</v>
      </c>
      <c r="K7064">
        <v>14.96</v>
      </c>
      <c r="L7064">
        <v>88.832999999999998</v>
      </c>
      <c r="M7064">
        <v>25556.624</v>
      </c>
      <c r="N7064">
        <v>176.74700000000001</v>
      </c>
      <c r="O7064">
        <v>1.59</v>
      </c>
      <c r="P7064">
        <v>-0.99299999999999999</v>
      </c>
      <c r="Q7064">
        <v>206.298</v>
      </c>
      <c r="R7064">
        <v>25379.279999999999</v>
      </c>
      <c r="S7064">
        <v>25172.982</v>
      </c>
    </row>
    <row r="7065" spans="1:19" x14ac:dyDescent="0.3">
      <c r="A7065">
        <v>2021</v>
      </c>
      <c r="B7065">
        <v>10</v>
      </c>
      <c r="C7065">
        <v>22</v>
      </c>
      <c r="D7065">
        <v>8</v>
      </c>
      <c r="E7065">
        <v>25434.042000000001</v>
      </c>
      <c r="F7065">
        <v>899.52800000000002</v>
      </c>
      <c r="G7065">
        <v>66.908000000000001</v>
      </c>
      <c r="H7065">
        <v>69.040000000000006</v>
      </c>
      <c r="I7065">
        <v>488.18</v>
      </c>
      <c r="J7065">
        <v>4.9000000000000004</v>
      </c>
      <c r="K7065">
        <v>10.954000000000001</v>
      </c>
      <c r="L7065">
        <v>89.515000000000001</v>
      </c>
      <c r="M7065">
        <v>26996.159</v>
      </c>
      <c r="N7065">
        <v>2187.665</v>
      </c>
      <c r="O7065">
        <v>-18.975999999999999</v>
      </c>
      <c r="P7065">
        <v>-0.46100000000000002</v>
      </c>
      <c r="Q7065">
        <v>236.47499999999999</v>
      </c>
      <c r="R7065">
        <v>24827.93</v>
      </c>
      <c r="S7065">
        <v>24591.455999999998</v>
      </c>
    </row>
    <row r="7066" spans="1:19" x14ac:dyDescent="0.3">
      <c r="A7066">
        <v>2021</v>
      </c>
      <c r="B7066">
        <v>10</v>
      </c>
      <c r="C7066">
        <v>22</v>
      </c>
      <c r="D7066">
        <v>9</v>
      </c>
      <c r="E7066">
        <v>26576.883000000002</v>
      </c>
      <c r="F7066">
        <v>894.69899999999996</v>
      </c>
      <c r="G7066">
        <v>67.022000000000006</v>
      </c>
      <c r="H7066">
        <v>71.548000000000002</v>
      </c>
      <c r="I7066">
        <v>601.69799999999998</v>
      </c>
      <c r="J7066">
        <v>5.4370000000000003</v>
      </c>
      <c r="K7066">
        <v>11.840999999999999</v>
      </c>
      <c r="L7066">
        <v>90.355000000000004</v>
      </c>
      <c r="M7066">
        <v>28252.460999999999</v>
      </c>
      <c r="N7066">
        <v>4668.9960000000001</v>
      </c>
      <c r="O7066">
        <v>-41.521000000000001</v>
      </c>
      <c r="P7066">
        <v>0.47399999999999998</v>
      </c>
      <c r="Q7066">
        <v>263.75700000000001</v>
      </c>
      <c r="R7066">
        <v>23624.510999999999</v>
      </c>
      <c r="S7066">
        <v>23360.754000000001</v>
      </c>
    </row>
    <row r="7067" spans="1:19" x14ac:dyDescent="0.3">
      <c r="A7067">
        <v>2021</v>
      </c>
      <c r="B7067">
        <v>10</v>
      </c>
      <c r="C7067">
        <v>22</v>
      </c>
      <c r="D7067">
        <v>10</v>
      </c>
      <c r="E7067">
        <v>27597.966</v>
      </c>
      <c r="F7067">
        <v>872.12</v>
      </c>
      <c r="G7067">
        <v>65.784999999999997</v>
      </c>
      <c r="H7067">
        <v>71.921000000000006</v>
      </c>
      <c r="I7067">
        <v>568.28399999999999</v>
      </c>
      <c r="J7067">
        <v>5.7370000000000001</v>
      </c>
      <c r="K7067">
        <v>21.187000000000001</v>
      </c>
      <c r="L7067">
        <v>91.287999999999997</v>
      </c>
      <c r="M7067">
        <v>29228.503000000001</v>
      </c>
      <c r="N7067">
        <v>6481.3410000000003</v>
      </c>
      <c r="O7067">
        <v>-50.308999999999997</v>
      </c>
      <c r="P7067">
        <v>1.3009999999999999</v>
      </c>
      <c r="Q7067">
        <v>284.39299999999997</v>
      </c>
      <c r="R7067">
        <v>22796.17</v>
      </c>
      <c r="S7067">
        <v>22511.776999999998</v>
      </c>
    </row>
    <row r="7068" spans="1:19" x14ac:dyDescent="0.3">
      <c r="A7068">
        <v>2021</v>
      </c>
      <c r="B7068">
        <v>10</v>
      </c>
      <c r="C7068">
        <v>22</v>
      </c>
      <c r="D7068">
        <v>11</v>
      </c>
      <c r="E7068">
        <v>28061.107</v>
      </c>
      <c r="F7068">
        <v>836.51700000000005</v>
      </c>
      <c r="G7068">
        <v>64.81</v>
      </c>
      <c r="H7068">
        <v>72.861999999999995</v>
      </c>
      <c r="I7068">
        <v>483.69600000000003</v>
      </c>
      <c r="J7068">
        <v>5.8719999999999999</v>
      </c>
      <c r="K7068">
        <v>22.605</v>
      </c>
      <c r="L7068">
        <v>91.64</v>
      </c>
      <c r="M7068">
        <v>29574.298999999999</v>
      </c>
      <c r="N7068">
        <v>7603.4830000000002</v>
      </c>
      <c r="O7068">
        <v>-48.393000000000001</v>
      </c>
      <c r="P7068">
        <v>2.7690000000000001</v>
      </c>
      <c r="Q7068">
        <v>302.44499999999999</v>
      </c>
      <c r="R7068">
        <v>22016.438999999998</v>
      </c>
      <c r="S7068">
        <v>21713.993999999999</v>
      </c>
    </row>
    <row r="7069" spans="1:19" x14ac:dyDescent="0.3">
      <c r="A7069">
        <v>2021</v>
      </c>
      <c r="B7069">
        <v>10</v>
      </c>
      <c r="C7069">
        <v>22</v>
      </c>
      <c r="D7069">
        <v>12</v>
      </c>
      <c r="E7069">
        <v>28307.598999999998</v>
      </c>
      <c r="F7069">
        <v>802.41300000000001</v>
      </c>
      <c r="G7069">
        <v>64.888999999999996</v>
      </c>
      <c r="H7069">
        <v>75.067999999999998</v>
      </c>
      <c r="I7069">
        <v>447.51600000000002</v>
      </c>
      <c r="J7069">
        <v>5.8419999999999996</v>
      </c>
      <c r="K7069">
        <v>11.382</v>
      </c>
      <c r="L7069">
        <v>91.793999999999997</v>
      </c>
      <c r="M7069">
        <v>29741.615000000002</v>
      </c>
      <c r="N7069">
        <v>8095.7979999999998</v>
      </c>
      <c r="O7069">
        <v>-12.477</v>
      </c>
      <c r="P7069">
        <v>6.0510000000000002</v>
      </c>
      <c r="Q7069">
        <v>315.791</v>
      </c>
      <c r="R7069">
        <v>21652.242999999999</v>
      </c>
      <c r="S7069">
        <v>21336.451000000001</v>
      </c>
    </row>
    <row r="7070" spans="1:19" x14ac:dyDescent="0.3">
      <c r="A7070">
        <v>2021</v>
      </c>
      <c r="B7070">
        <v>10</v>
      </c>
      <c r="C7070">
        <v>22</v>
      </c>
      <c r="D7070">
        <v>13</v>
      </c>
      <c r="E7070">
        <v>28583.901000000002</v>
      </c>
      <c r="F7070">
        <v>717.88699999999994</v>
      </c>
      <c r="G7070">
        <v>65.706000000000003</v>
      </c>
      <c r="H7070">
        <v>77.816000000000003</v>
      </c>
      <c r="I7070">
        <v>423.50099999999998</v>
      </c>
      <c r="J7070">
        <v>5.7359999999999998</v>
      </c>
      <c r="K7070">
        <v>9.8109999999999999</v>
      </c>
      <c r="L7070">
        <v>92.013000000000005</v>
      </c>
      <c r="M7070">
        <v>29910.666000000001</v>
      </c>
      <c r="N7070">
        <v>7992.65</v>
      </c>
      <c r="O7070">
        <v>-7.1479999999999997</v>
      </c>
      <c r="P7070">
        <v>6.5259999999999998</v>
      </c>
      <c r="Q7070">
        <v>329.85399999999998</v>
      </c>
      <c r="R7070">
        <v>21918.638999999999</v>
      </c>
      <c r="S7070">
        <v>21588.784</v>
      </c>
    </row>
    <row r="7071" spans="1:19" x14ac:dyDescent="0.3">
      <c r="A7071">
        <v>2021</v>
      </c>
      <c r="B7071">
        <v>10</v>
      </c>
      <c r="C7071">
        <v>22</v>
      </c>
      <c r="D7071">
        <v>14</v>
      </c>
      <c r="E7071">
        <v>28650.474999999999</v>
      </c>
      <c r="F7071">
        <v>664.03499999999997</v>
      </c>
      <c r="G7071">
        <v>66.591999999999999</v>
      </c>
      <c r="H7071">
        <v>80.484999999999999</v>
      </c>
      <c r="I7071">
        <v>363.077</v>
      </c>
      <c r="J7071">
        <v>5.2649999999999997</v>
      </c>
      <c r="K7071">
        <v>-4.7949999999999999</v>
      </c>
      <c r="L7071">
        <v>92.03</v>
      </c>
      <c r="M7071">
        <v>29850.573</v>
      </c>
      <c r="N7071">
        <v>7076.607</v>
      </c>
      <c r="O7071">
        <v>-4.0209999999999999</v>
      </c>
      <c r="P7071">
        <v>3.6240000000000001</v>
      </c>
      <c r="Q7071">
        <v>341.91399999999999</v>
      </c>
      <c r="R7071">
        <v>22774.364000000001</v>
      </c>
      <c r="S7071">
        <v>22432.45</v>
      </c>
    </row>
    <row r="7072" spans="1:19" x14ac:dyDescent="0.3">
      <c r="A7072">
        <v>2021</v>
      </c>
      <c r="B7072">
        <v>10</v>
      </c>
      <c r="C7072">
        <v>22</v>
      </c>
      <c r="D7072">
        <v>15</v>
      </c>
      <c r="E7072">
        <v>28528.151999999998</v>
      </c>
      <c r="F7072">
        <v>642.74199999999996</v>
      </c>
      <c r="G7072">
        <v>67.619</v>
      </c>
      <c r="H7072">
        <v>82.706999999999994</v>
      </c>
      <c r="I7072">
        <v>331.84</v>
      </c>
      <c r="J7072">
        <v>5.4119999999999999</v>
      </c>
      <c r="K7072">
        <v>-8.3320000000000007</v>
      </c>
      <c r="L7072">
        <v>91.957999999999998</v>
      </c>
      <c r="M7072">
        <v>29674.48</v>
      </c>
      <c r="N7072">
        <v>5493.1779999999999</v>
      </c>
      <c r="O7072">
        <v>-3.9359999999999999</v>
      </c>
      <c r="P7072">
        <v>3.7010000000000001</v>
      </c>
      <c r="Q7072">
        <v>347.31200000000001</v>
      </c>
      <c r="R7072">
        <v>24181.536</v>
      </c>
      <c r="S7072">
        <v>23834.223999999998</v>
      </c>
    </row>
    <row r="7073" spans="1:19" x14ac:dyDescent="0.3">
      <c r="A7073">
        <v>2021</v>
      </c>
      <c r="B7073">
        <v>10</v>
      </c>
      <c r="C7073">
        <v>22</v>
      </c>
      <c r="D7073">
        <v>16</v>
      </c>
      <c r="E7073">
        <v>28245.989000000001</v>
      </c>
      <c r="F7073">
        <v>596.78599999999994</v>
      </c>
      <c r="G7073">
        <v>69.006</v>
      </c>
      <c r="H7073">
        <v>84.543999999999997</v>
      </c>
      <c r="I7073">
        <v>219.673</v>
      </c>
      <c r="J7073">
        <v>4.093</v>
      </c>
      <c r="K7073">
        <v>-48.927999999999997</v>
      </c>
      <c r="L7073">
        <v>91.786000000000001</v>
      </c>
      <c r="M7073">
        <v>29193.944</v>
      </c>
      <c r="N7073">
        <v>3236.3969999999999</v>
      </c>
      <c r="O7073">
        <v>-0.27500000000000002</v>
      </c>
      <c r="P7073">
        <v>2.5459999999999998</v>
      </c>
      <c r="Q7073">
        <v>341.40800000000002</v>
      </c>
      <c r="R7073">
        <v>25955.276000000002</v>
      </c>
      <c r="S7073">
        <v>25613.867999999999</v>
      </c>
    </row>
    <row r="7074" spans="1:19" x14ac:dyDescent="0.3">
      <c r="A7074">
        <v>2021</v>
      </c>
      <c r="B7074">
        <v>10</v>
      </c>
      <c r="C7074">
        <v>22</v>
      </c>
      <c r="D7074">
        <v>17</v>
      </c>
      <c r="E7074">
        <v>27706.611000000001</v>
      </c>
      <c r="F7074">
        <v>593.42100000000005</v>
      </c>
      <c r="G7074">
        <v>70.067999999999998</v>
      </c>
      <c r="H7074">
        <v>83.349000000000004</v>
      </c>
      <c r="I7074">
        <v>240.983</v>
      </c>
      <c r="J7074">
        <v>4.5590000000000002</v>
      </c>
      <c r="K7074">
        <v>-67.486999999999995</v>
      </c>
      <c r="L7074">
        <v>91.379000000000005</v>
      </c>
      <c r="M7074">
        <v>28652.815999999999</v>
      </c>
      <c r="N7074">
        <v>842.495</v>
      </c>
      <c r="O7074">
        <v>18.518999999999998</v>
      </c>
      <c r="P7074">
        <v>3.7149999999999999</v>
      </c>
      <c r="Q7074">
        <v>326.05900000000003</v>
      </c>
      <c r="R7074">
        <v>27788.088</v>
      </c>
      <c r="S7074">
        <v>27462.027999999998</v>
      </c>
    </row>
    <row r="7075" spans="1:19" x14ac:dyDescent="0.3">
      <c r="A7075">
        <v>2021</v>
      </c>
      <c r="B7075">
        <v>10</v>
      </c>
      <c r="C7075">
        <v>22</v>
      </c>
      <c r="D7075">
        <v>18</v>
      </c>
      <c r="E7075">
        <v>28421.296999999999</v>
      </c>
      <c r="F7075">
        <v>615.94200000000001</v>
      </c>
      <c r="G7075">
        <v>69.989000000000004</v>
      </c>
      <c r="H7075">
        <v>79.253</v>
      </c>
      <c r="I7075">
        <v>308.27600000000001</v>
      </c>
      <c r="J7075">
        <v>4.4020000000000001</v>
      </c>
      <c r="K7075">
        <v>-66.688999999999993</v>
      </c>
      <c r="L7075">
        <v>91.96</v>
      </c>
      <c r="M7075">
        <v>29454.441999999999</v>
      </c>
      <c r="N7075">
        <v>7.8E-2</v>
      </c>
      <c r="O7075">
        <v>29.978999999999999</v>
      </c>
      <c r="P7075">
        <v>3.355</v>
      </c>
      <c r="Q7075">
        <v>301.23</v>
      </c>
      <c r="R7075">
        <v>29421.03</v>
      </c>
      <c r="S7075">
        <v>29119.798999999999</v>
      </c>
    </row>
    <row r="7076" spans="1:19" x14ac:dyDescent="0.3">
      <c r="A7076">
        <v>2021</v>
      </c>
      <c r="B7076">
        <v>10</v>
      </c>
      <c r="C7076">
        <v>22</v>
      </c>
      <c r="D7076">
        <v>19</v>
      </c>
      <c r="E7076">
        <v>28927.735000000001</v>
      </c>
      <c r="F7076">
        <v>649.077</v>
      </c>
      <c r="G7076">
        <v>71.322999999999993</v>
      </c>
      <c r="H7076">
        <v>82.013000000000005</v>
      </c>
      <c r="I7076">
        <v>341.48399999999998</v>
      </c>
      <c r="J7076">
        <v>4.141</v>
      </c>
      <c r="K7076">
        <v>-72.546000000000006</v>
      </c>
      <c r="L7076">
        <v>92.355000000000004</v>
      </c>
      <c r="M7076">
        <v>30024.258999999998</v>
      </c>
      <c r="N7076">
        <v>0</v>
      </c>
      <c r="O7076">
        <v>30.13</v>
      </c>
      <c r="P7076">
        <v>6.7370000000000001</v>
      </c>
      <c r="Q7076">
        <v>268.916</v>
      </c>
      <c r="R7076">
        <v>29987.391</v>
      </c>
      <c r="S7076">
        <v>29718.474999999999</v>
      </c>
    </row>
    <row r="7077" spans="1:19" x14ac:dyDescent="0.3">
      <c r="A7077">
        <v>2021</v>
      </c>
      <c r="B7077">
        <v>10</v>
      </c>
      <c r="C7077">
        <v>22</v>
      </c>
      <c r="D7077">
        <v>20</v>
      </c>
      <c r="E7077">
        <v>28015.114000000001</v>
      </c>
      <c r="F7077">
        <v>705.31700000000001</v>
      </c>
      <c r="G7077">
        <v>69.891999999999996</v>
      </c>
      <c r="H7077">
        <v>80.778999999999996</v>
      </c>
      <c r="I7077">
        <v>383.73399999999998</v>
      </c>
      <c r="J7077">
        <v>3.9020000000000001</v>
      </c>
      <c r="K7077">
        <v>-84.388999999999996</v>
      </c>
      <c r="L7077">
        <v>91.65</v>
      </c>
      <c r="M7077">
        <v>29196.107</v>
      </c>
      <c r="N7077">
        <v>0</v>
      </c>
      <c r="O7077">
        <v>29.119</v>
      </c>
      <c r="P7077">
        <v>8.2629999999999999</v>
      </c>
      <c r="Q7077">
        <v>246.40199999999999</v>
      </c>
      <c r="R7077">
        <v>29158.723999999998</v>
      </c>
      <c r="S7077">
        <v>28912.322</v>
      </c>
    </row>
    <row r="7078" spans="1:19" x14ac:dyDescent="0.3">
      <c r="A7078">
        <v>2021</v>
      </c>
      <c r="B7078">
        <v>10</v>
      </c>
      <c r="C7078">
        <v>22</v>
      </c>
      <c r="D7078">
        <v>21</v>
      </c>
      <c r="E7078">
        <v>26495.673999999999</v>
      </c>
      <c r="F7078">
        <v>785.29600000000005</v>
      </c>
      <c r="G7078">
        <v>67.25</v>
      </c>
      <c r="H7078">
        <v>79.176000000000002</v>
      </c>
      <c r="I7078">
        <v>510.96699999999998</v>
      </c>
      <c r="J7078">
        <v>5.0780000000000003</v>
      </c>
      <c r="K7078">
        <v>-23.314</v>
      </c>
      <c r="L7078">
        <v>90.28</v>
      </c>
      <c r="M7078">
        <v>27943.156999999999</v>
      </c>
      <c r="N7078">
        <v>0</v>
      </c>
      <c r="O7078">
        <v>14.446999999999999</v>
      </c>
      <c r="P7078">
        <v>0.874</v>
      </c>
      <c r="Q7078">
        <v>229.61500000000001</v>
      </c>
      <c r="R7078">
        <v>27927.835999999999</v>
      </c>
      <c r="S7078">
        <v>27698.221000000001</v>
      </c>
    </row>
    <row r="7079" spans="1:19" x14ac:dyDescent="0.3">
      <c r="A7079">
        <v>2021</v>
      </c>
      <c r="B7079">
        <v>10</v>
      </c>
      <c r="C7079">
        <v>22</v>
      </c>
      <c r="D7079">
        <v>22</v>
      </c>
      <c r="E7079">
        <v>24235.546999999999</v>
      </c>
      <c r="F7079">
        <v>948.45</v>
      </c>
      <c r="G7079">
        <v>64.177999999999997</v>
      </c>
      <c r="H7079">
        <v>76.712999999999994</v>
      </c>
      <c r="I7079">
        <v>570.12699999999995</v>
      </c>
      <c r="J7079">
        <v>4.7530000000000001</v>
      </c>
      <c r="K7079">
        <v>11.006</v>
      </c>
      <c r="L7079">
        <v>88.792000000000002</v>
      </c>
      <c r="M7079">
        <v>25935.387999999999</v>
      </c>
      <c r="N7079">
        <v>0</v>
      </c>
      <c r="O7079">
        <v>10.916</v>
      </c>
      <c r="P7079">
        <v>-13.909000000000001</v>
      </c>
      <c r="Q7079">
        <v>210.874</v>
      </c>
      <c r="R7079">
        <v>25938.382000000001</v>
      </c>
      <c r="S7079">
        <v>25727.508000000002</v>
      </c>
    </row>
    <row r="7080" spans="1:19" x14ac:dyDescent="0.3">
      <c r="A7080">
        <v>2021</v>
      </c>
      <c r="B7080">
        <v>10</v>
      </c>
      <c r="C7080">
        <v>22</v>
      </c>
      <c r="D7080">
        <v>23</v>
      </c>
      <c r="E7080">
        <v>21923.156999999999</v>
      </c>
      <c r="F7080">
        <v>1118.375</v>
      </c>
      <c r="G7080">
        <v>60.991999999999997</v>
      </c>
      <c r="H7080">
        <v>73.930999999999997</v>
      </c>
      <c r="I7080">
        <v>950.00599999999997</v>
      </c>
      <c r="J7080">
        <v>4.0170000000000003</v>
      </c>
      <c r="K7080">
        <v>30.611000000000001</v>
      </c>
      <c r="L7080">
        <v>87.433999999999997</v>
      </c>
      <c r="M7080">
        <v>24187.530999999999</v>
      </c>
      <c r="N7080">
        <v>0</v>
      </c>
      <c r="O7080">
        <v>7.8789999999999996</v>
      </c>
      <c r="P7080">
        <v>-13.215999999999999</v>
      </c>
      <c r="Q7080">
        <v>185.58500000000001</v>
      </c>
      <c r="R7080">
        <v>24192.867999999999</v>
      </c>
      <c r="S7080">
        <v>24007.282999999999</v>
      </c>
    </row>
    <row r="7081" spans="1:19" x14ac:dyDescent="0.3">
      <c r="A7081">
        <v>2021</v>
      </c>
      <c r="B7081">
        <v>10</v>
      </c>
      <c r="C7081">
        <v>22</v>
      </c>
      <c r="D7081">
        <v>24</v>
      </c>
      <c r="E7081">
        <v>20495.86</v>
      </c>
      <c r="F7081">
        <v>1343.377</v>
      </c>
      <c r="G7081">
        <v>58.491</v>
      </c>
      <c r="H7081">
        <v>71.510000000000005</v>
      </c>
      <c r="I7081">
        <v>775.452</v>
      </c>
      <c r="J7081">
        <v>1.8029999999999999</v>
      </c>
      <c r="K7081">
        <v>38.561999999999998</v>
      </c>
      <c r="L7081">
        <v>86.662000000000006</v>
      </c>
      <c r="M7081">
        <v>22813.225999999999</v>
      </c>
      <c r="N7081">
        <v>0</v>
      </c>
      <c r="O7081">
        <v>4.4950000000000001</v>
      </c>
      <c r="P7081">
        <v>-22.59</v>
      </c>
      <c r="Q7081">
        <v>163.78200000000001</v>
      </c>
      <c r="R7081">
        <v>22831.321</v>
      </c>
      <c r="S7081">
        <v>22667.539000000001</v>
      </c>
    </row>
    <row r="7082" spans="1:19" x14ac:dyDescent="0.3">
      <c r="A7082">
        <v>2021</v>
      </c>
      <c r="B7082">
        <v>10</v>
      </c>
      <c r="C7082">
        <v>23</v>
      </c>
      <c r="D7082">
        <v>1</v>
      </c>
      <c r="E7082">
        <v>19509.857</v>
      </c>
      <c r="F7082">
        <v>1434.354</v>
      </c>
      <c r="G7082">
        <v>56.384</v>
      </c>
      <c r="H7082">
        <v>69.212999999999994</v>
      </c>
      <c r="I7082">
        <v>657.721</v>
      </c>
      <c r="J7082">
        <v>1.788</v>
      </c>
      <c r="K7082">
        <v>34.576000000000001</v>
      </c>
      <c r="L7082">
        <v>86.084000000000003</v>
      </c>
      <c r="M7082">
        <v>21793.592000000001</v>
      </c>
      <c r="N7082">
        <v>0</v>
      </c>
      <c r="O7082">
        <v>2.722</v>
      </c>
      <c r="P7082">
        <v>-16.977</v>
      </c>
      <c r="Q7082">
        <v>150.821</v>
      </c>
      <c r="R7082">
        <v>21807.846000000001</v>
      </c>
      <c r="S7082">
        <v>21657.025000000001</v>
      </c>
    </row>
    <row r="7083" spans="1:19" x14ac:dyDescent="0.3">
      <c r="A7083">
        <v>2021</v>
      </c>
      <c r="B7083">
        <v>10</v>
      </c>
      <c r="C7083">
        <v>23</v>
      </c>
      <c r="D7083">
        <v>2</v>
      </c>
      <c r="E7083">
        <v>18762.079000000002</v>
      </c>
      <c r="F7083">
        <v>1490.0540000000001</v>
      </c>
      <c r="G7083">
        <v>54.48</v>
      </c>
      <c r="H7083">
        <v>67.807000000000002</v>
      </c>
      <c r="I7083">
        <v>441.95</v>
      </c>
      <c r="J7083">
        <v>1.8160000000000001</v>
      </c>
      <c r="K7083">
        <v>30.741</v>
      </c>
      <c r="L7083">
        <v>85.664000000000001</v>
      </c>
      <c r="M7083">
        <v>20880.112000000001</v>
      </c>
      <c r="N7083">
        <v>0</v>
      </c>
      <c r="O7083">
        <v>2.1970000000000001</v>
      </c>
      <c r="P7083">
        <v>-12.121</v>
      </c>
      <c r="Q7083">
        <v>143.39500000000001</v>
      </c>
      <c r="R7083">
        <v>20890.036</v>
      </c>
      <c r="S7083">
        <v>20746.64</v>
      </c>
    </row>
    <row r="7084" spans="1:19" x14ac:dyDescent="0.3">
      <c r="A7084">
        <v>2021</v>
      </c>
      <c r="B7084">
        <v>10</v>
      </c>
      <c r="C7084">
        <v>23</v>
      </c>
      <c r="D7084">
        <v>3</v>
      </c>
      <c r="E7084">
        <v>18354.034</v>
      </c>
      <c r="F7084">
        <v>1517.1489999999999</v>
      </c>
      <c r="G7084">
        <v>53.601999999999997</v>
      </c>
      <c r="H7084">
        <v>66.402000000000001</v>
      </c>
      <c r="I7084">
        <v>279.93400000000003</v>
      </c>
      <c r="J7084">
        <v>1.79</v>
      </c>
      <c r="K7084">
        <v>27.916</v>
      </c>
      <c r="L7084">
        <v>85.495000000000005</v>
      </c>
      <c r="M7084">
        <v>20332.72</v>
      </c>
      <c r="N7084">
        <v>0</v>
      </c>
      <c r="O7084">
        <v>1.9770000000000001</v>
      </c>
      <c r="P7084">
        <v>-7.6520000000000001</v>
      </c>
      <c r="Q7084">
        <v>139.12200000000001</v>
      </c>
      <c r="R7084">
        <v>20338.395</v>
      </c>
      <c r="S7084">
        <v>20199.273000000001</v>
      </c>
    </row>
    <row r="7085" spans="1:19" x14ac:dyDescent="0.3">
      <c r="A7085">
        <v>2021</v>
      </c>
      <c r="B7085">
        <v>10</v>
      </c>
      <c r="C7085">
        <v>23</v>
      </c>
      <c r="D7085">
        <v>4</v>
      </c>
      <c r="E7085">
        <v>18377.089</v>
      </c>
      <c r="F7085">
        <v>1487.19</v>
      </c>
      <c r="G7085">
        <v>53.671999999999997</v>
      </c>
      <c r="H7085">
        <v>65.986999999999995</v>
      </c>
      <c r="I7085">
        <v>175.989</v>
      </c>
      <c r="J7085">
        <v>1.619</v>
      </c>
      <c r="K7085">
        <v>27.074999999999999</v>
      </c>
      <c r="L7085">
        <v>85.486000000000004</v>
      </c>
      <c r="M7085">
        <v>20220.435000000001</v>
      </c>
      <c r="N7085">
        <v>0</v>
      </c>
      <c r="O7085">
        <v>1.8740000000000001</v>
      </c>
      <c r="P7085">
        <v>-5.2919999999999998</v>
      </c>
      <c r="Q7085">
        <v>138.51599999999999</v>
      </c>
      <c r="R7085">
        <v>20223.852999999999</v>
      </c>
      <c r="S7085">
        <v>20085.337</v>
      </c>
    </row>
    <row r="7086" spans="1:19" x14ac:dyDescent="0.3">
      <c r="A7086">
        <v>2021</v>
      </c>
      <c r="B7086">
        <v>10</v>
      </c>
      <c r="C7086">
        <v>23</v>
      </c>
      <c r="D7086">
        <v>5</v>
      </c>
      <c r="E7086">
        <v>19054.927</v>
      </c>
      <c r="F7086">
        <v>1412.329</v>
      </c>
      <c r="G7086">
        <v>55.137999999999998</v>
      </c>
      <c r="H7086">
        <v>65.522999999999996</v>
      </c>
      <c r="I7086">
        <v>101.506</v>
      </c>
      <c r="J7086">
        <v>1.629</v>
      </c>
      <c r="K7086">
        <v>11.302</v>
      </c>
      <c r="L7086">
        <v>85.796000000000006</v>
      </c>
      <c r="M7086">
        <v>20733.010999999999</v>
      </c>
      <c r="N7086">
        <v>0</v>
      </c>
      <c r="O7086">
        <v>1.83</v>
      </c>
      <c r="P7086">
        <v>-6.6310000000000002</v>
      </c>
      <c r="Q7086">
        <v>142.91800000000001</v>
      </c>
      <c r="R7086">
        <v>20737.812999999998</v>
      </c>
      <c r="S7086">
        <v>20594.895</v>
      </c>
    </row>
    <row r="7087" spans="1:19" x14ac:dyDescent="0.3">
      <c r="A7087">
        <v>2021</v>
      </c>
      <c r="B7087">
        <v>10</v>
      </c>
      <c r="C7087">
        <v>23</v>
      </c>
      <c r="D7087">
        <v>6</v>
      </c>
      <c r="E7087">
        <v>20079.921999999999</v>
      </c>
      <c r="F7087">
        <v>1288.1310000000001</v>
      </c>
      <c r="G7087">
        <v>57.332000000000001</v>
      </c>
      <c r="H7087">
        <v>64.468999999999994</v>
      </c>
      <c r="I7087">
        <v>64.483999999999995</v>
      </c>
      <c r="J7087">
        <v>1.893</v>
      </c>
      <c r="K7087">
        <v>4.8760000000000003</v>
      </c>
      <c r="L7087">
        <v>86.397000000000006</v>
      </c>
      <c r="M7087">
        <v>21590.173999999999</v>
      </c>
      <c r="N7087">
        <v>0</v>
      </c>
      <c r="O7087">
        <v>2.1890000000000001</v>
      </c>
      <c r="P7087">
        <v>-1.659</v>
      </c>
      <c r="Q7087">
        <v>155.095</v>
      </c>
      <c r="R7087">
        <v>21589.644</v>
      </c>
      <c r="S7087">
        <v>21434.55</v>
      </c>
    </row>
    <row r="7088" spans="1:19" x14ac:dyDescent="0.3">
      <c r="A7088">
        <v>2021</v>
      </c>
      <c r="B7088">
        <v>10</v>
      </c>
      <c r="C7088">
        <v>23</v>
      </c>
      <c r="D7088">
        <v>7</v>
      </c>
      <c r="E7088">
        <v>20684.126</v>
      </c>
      <c r="F7088">
        <v>1261.8340000000001</v>
      </c>
      <c r="G7088">
        <v>60.131999999999998</v>
      </c>
      <c r="H7088">
        <v>64.06</v>
      </c>
      <c r="I7088">
        <v>68.882999999999996</v>
      </c>
      <c r="J7088">
        <v>2.2879999999999998</v>
      </c>
      <c r="K7088">
        <v>12.959</v>
      </c>
      <c r="L7088">
        <v>86.712999999999994</v>
      </c>
      <c r="M7088">
        <v>22180.863000000001</v>
      </c>
      <c r="N7088">
        <v>176.74700000000001</v>
      </c>
      <c r="O7088">
        <v>1.59</v>
      </c>
      <c r="P7088">
        <v>-0.99299999999999999</v>
      </c>
      <c r="Q7088">
        <v>170.72399999999999</v>
      </c>
      <c r="R7088">
        <v>22003.52</v>
      </c>
      <c r="S7088">
        <v>21832.794999999998</v>
      </c>
    </row>
    <row r="7089" spans="1:19" x14ac:dyDescent="0.3">
      <c r="A7089">
        <v>2021</v>
      </c>
      <c r="B7089">
        <v>10</v>
      </c>
      <c r="C7089">
        <v>23</v>
      </c>
      <c r="D7089">
        <v>8</v>
      </c>
      <c r="E7089">
        <v>21922.748</v>
      </c>
      <c r="F7089">
        <v>1206.326</v>
      </c>
      <c r="G7089">
        <v>61.633000000000003</v>
      </c>
      <c r="H7089">
        <v>67.38</v>
      </c>
      <c r="I7089">
        <v>109.06699999999999</v>
      </c>
      <c r="J7089">
        <v>2.8879999999999999</v>
      </c>
      <c r="K7089">
        <v>9.5</v>
      </c>
      <c r="L7089">
        <v>87.36</v>
      </c>
      <c r="M7089">
        <v>23405.27</v>
      </c>
      <c r="N7089">
        <v>2187.665</v>
      </c>
      <c r="O7089">
        <v>-18.975999999999999</v>
      </c>
      <c r="P7089">
        <v>-0.46100000000000002</v>
      </c>
      <c r="Q7089">
        <v>194.899</v>
      </c>
      <c r="R7089">
        <v>21237.042000000001</v>
      </c>
      <c r="S7089">
        <v>21042.143</v>
      </c>
    </row>
    <row r="7090" spans="1:19" x14ac:dyDescent="0.3">
      <c r="A7090">
        <v>2021</v>
      </c>
      <c r="B7090">
        <v>10</v>
      </c>
      <c r="C7090">
        <v>23</v>
      </c>
      <c r="D7090">
        <v>9</v>
      </c>
      <c r="E7090">
        <v>23382.280999999999</v>
      </c>
      <c r="F7090">
        <v>1158.7809999999999</v>
      </c>
      <c r="G7090">
        <v>62.853000000000002</v>
      </c>
      <c r="H7090">
        <v>69.837000000000003</v>
      </c>
      <c r="I7090">
        <v>148.09700000000001</v>
      </c>
      <c r="J7090">
        <v>3.0950000000000002</v>
      </c>
      <c r="K7090">
        <v>11.332000000000001</v>
      </c>
      <c r="L7090">
        <v>88.198999999999998</v>
      </c>
      <c r="M7090">
        <v>24861.621999999999</v>
      </c>
      <c r="N7090">
        <v>4668.9960000000001</v>
      </c>
      <c r="O7090">
        <v>-41.521000000000001</v>
      </c>
      <c r="P7090">
        <v>0.47399999999999998</v>
      </c>
      <c r="Q7090">
        <v>220.32499999999999</v>
      </c>
      <c r="R7090">
        <v>20233.671999999999</v>
      </c>
      <c r="S7090">
        <v>20013.347000000002</v>
      </c>
    </row>
    <row r="7091" spans="1:19" x14ac:dyDescent="0.3">
      <c r="A7091">
        <v>2021</v>
      </c>
      <c r="B7091">
        <v>10</v>
      </c>
      <c r="C7091">
        <v>23</v>
      </c>
      <c r="D7091">
        <v>10</v>
      </c>
      <c r="E7091">
        <v>24444.005000000001</v>
      </c>
      <c r="F7091">
        <v>1097.3420000000001</v>
      </c>
      <c r="G7091">
        <v>63.923999999999999</v>
      </c>
      <c r="H7091">
        <v>70.369</v>
      </c>
      <c r="I7091">
        <v>183.595</v>
      </c>
      <c r="J7091">
        <v>3.2829999999999999</v>
      </c>
      <c r="K7091">
        <v>22.81</v>
      </c>
      <c r="L7091">
        <v>88.841999999999999</v>
      </c>
      <c r="M7091">
        <v>25910.244999999999</v>
      </c>
      <c r="N7091">
        <v>6481.3410000000003</v>
      </c>
      <c r="O7091">
        <v>-50.308999999999997</v>
      </c>
      <c r="P7091">
        <v>1.3009999999999999</v>
      </c>
      <c r="Q7091">
        <v>243.26300000000001</v>
      </c>
      <c r="R7091">
        <v>19477.912</v>
      </c>
      <c r="S7091">
        <v>19234.649000000001</v>
      </c>
    </row>
    <row r="7092" spans="1:19" x14ac:dyDescent="0.3">
      <c r="A7092">
        <v>2021</v>
      </c>
      <c r="B7092">
        <v>10</v>
      </c>
      <c r="C7092">
        <v>23</v>
      </c>
      <c r="D7092">
        <v>11</v>
      </c>
      <c r="E7092">
        <v>25070.684000000001</v>
      </c>
      <c r="F7092">
        <v>1035.6600000000001</v>
      </c>
      <c r="G7092">
        <v>64.046999999999997</v>
      </c>
      <c r="H7092">
        <v>71.430999999999997</v>
      </c>
      <c r="I7092">
        <v>236.779</v>
      </c>
      <c r="J7092">
        <v>3.4590000000000001</v>
      </c>
      <c r="K7092">
        <v>25.568999999999999</v>
      </c>
      <c r="L7092">
        <v>89.191000000000003</v>
      </c>
      <c r="M7092">
        <v>26532.773000000001</v>
      </c>
      <c r="N7092">
        <v>7603.4830000000002</v>
      </c>
      <c r="O7092">
        <v>-48.393000000000001</v>
      </c>
      <c r="P7092">
        <v>2.7690000000000001</v>
      </c>
      <c r="Q7092">
        <v>261.95299999999997</v>
      </c>
      <c r="R7092">
        <v>18974.913</v>
      </c>
      <c r="S7092">
        <v>18712.96</v>
      </c>
    </row>
    <row r="7093" spans="1:19" x14ac:dyDescent="0.3">
      <c r="A7093">
        <v>2021</v>
      </c>
      <c r="B7093">
        <v>10</v>
      </c>
      <c r="C7093">
        <v>23</v>
      </c>
      <c r="D7093">
        <v>12</v>
      </c>
      <c r="E7093">
        <v>25380.154999999999</v>
      </c>
      <c r="F7093">
        <v>983.99400000000003</v>
      </c>
      <c r="G7093">
        <v>64.02</v>
      </c>
      <c r="H7093">
        <v>73.555000000000007</v>
      </c>
      <c r="I7093">
        <v>278.48500000000001</v>
      </c>
      <c r="J7093">
        <v>3.6019999999999999</v>
      </c>
      <c r="K7093">
        <v>12.476000000000001</v>
      </c>
      <c r="L7093">
        <v>89.361000000000004</v>
      </c>
      <c r="M7093">
        <v>26821.627</v>
      </c>
      <c r="N7093">
        <v>8095.7979999999998</v>
      </c>
      <c r="O7093">
        <v>-12.477</v>
      </c>
      <c r="P7093">
        <v>6.0510000000000002</v>
      </c>
      <c r="Q7093">
        <v>274.27699999999999</v>
      </c>
      <c r="R7093">
        <v>18732.255000000001</v>
      </c>
      <c r="S7093">
        <v>18457.977999999999</v>
      </c>
    </row>
    <row r="7094" spans="1:19" x14ac:dyDescent="0.3">
      <c r="A7094">
        <v>2021</v>
      </c>
      <c r="B7094">
        <v>10</v>
      </c>
      <c r="C7094">
        <v>23</v>
      </c>
      <c r="D7094">
        <v>13</v>
      </c>
      <c r="E7094">
        <v>25478.753000000001</v>
      </c>
      <c r="F7094">
        <v>889.34699999999998</v>
      </c>
      <c r="G7094">
        <v>64.248999999999995</v>
      </c>
      <c r="H7094">
        <v>75.869</v>
      </c>
      <c r="I7094">
        <v>291.09500000000003</v>
      </c>
      <c r="J7094">
        <v>3.601</v>
      </c>
      <c r="K7094">
        <v>10.686</v>
      </c>
      <c r="L7094">
        <v>89.41</v>
      </c>
      <c r="M7094">
        <v>26838.760999999999</v>
      </c>
      <c r="N7094">
        <v>7992.65</v>
      </c>
      <c r="O7094">
        <v>-7.1479999999999997</v>
      </c>
      <c r="P7094">
        <v>6.5259999999999998</v>
      </c>
      <c r="Q7094">
        <v>282.71100000000001</v>
      </c>
      <c r="R7094">
        <v>18846.734</v>
      </c>
      <c r="S7094">
        <v>18564.024000000001</v>
      </c>
    </row>
    <row r="7095" spans="1:19" x14ac:dyDescent="0.3">
      <c r="A7095">
        <v>2021</v>
      </c>
      <c r="B7095">
        <v>10</v>
      </c>
      <c r="C7095">
        <v>23</v>
      </c>
      <c r="D7095">
        <v>14</v>
      </c>
      <c r="E7095">
        <v>25597.210999999999</v>
      </c>
      <c r="F7095">
        <v>819.125</v>
      </c>
      <c r="G7095">
        <v>64.363</v>
      </c>
      <c r="H7095">
        <v>78.176000000000002</v>
      </c>
      <c r="I7095">
        <v>287.83600000000001</v>
      </c>
      <c r="J7095">
        <v>3.2629999999999999</v>
      </c>
      <c r="K7095">
        <v>-6.0469999999999997</v>
      </c>
      <c r="L7095">
        <v>89.506</v>
      </c>
      <c r="M7095">
        <v>26869.069</v>
      </c>
      <c r="N7095">
        <v>7076.607</v>
      </c>
      <c r="O7095">
        <v>-4.0209999999999999</v>
      </c>
      <c r="P7095">
        <v>3.6240000000000001</v>
      </c>
      <c r="Q7095">
        <v>290.64400000000001</v>
      </c>
      <c r="R7095">
        <v>19792.86</v>
      </c>
      <c r="S7095">
        <v>19502.216</v>
      </c>
    </row>
    <row r="7096" spans="1:19" x14ac:dyDescent="0.3">
      <c r="A7096">
        <v>2021</v>
      </c>
      <c r="B7096">
        <v>10</v>
      </c>
      <c r="C7096">
        <v>23</v>
      </c>
      <c r="D7096">
        <v>15</v>
      </c>
      <c r="E7096">
        <v>25588.607</v>
      </c>
      <c r="F7096">
        <v>787.08799999999997</v>
      </c>
      <c r="G7096">
        <v>64.003</v>
      </c>
      <c r="H7096">
        <v>80.153999999999996</v>
      </c>
      <c r="I7096">
        <v>289.29599999999999</v>
      </c>
      <c r="J7096">
        <v>3.2709999999999999</v>
      </c>
      <c r="K7096">
        <v>-9.2029999999999994</v>
      </c>
      <c r="L7096">
        <v>89.521000000000001</v>
      </c>
      <c r="M7096">
        <v>26828.735000000001</v>
      </c>
      <c r="N7096">
        <v>5493.1779999999999</v>
      </c>
      <c r="O7096">
        <v>-3.9359999999999999</v>
      </c>
      <c r="P7096">
        <v>3.7010000000000001</v>
      </c>
      <c r="Q7096">
        <v>295.12400000000002</v>
      </c>
      <c r="R7096">
        <v>21335.791000000001</v>
      </c>
      <c r="S7096">
        <v>21040.667000000001</v>
      </c>
    </row>
    <row r="7097" spans="1:19" x14ac:dyDescent="0.3">
      <c r="A7097">
        <v>2021</v>
      </c>
      <c r="B7097">
        <v>10</v>
      </c>
      <c r="C7097">
        <v>23</v>
      </c>
      <c r="D7097">
        <v>16</v>
      </c>
      <c r="E7097">
        <v>25571.81</v>
      </c>
      <c r="F7097">
        <v>728.71799999999996</v>
      </c>
      <c r="G7097">
        <v>64.344999999999999</v>
      </c>
      <c r="H7097">
        <v>82.218999999999994</v>
      </c>
      <c r="I7097">
        <v>184.17500000000001</v>
      </c>
      <c r="J7097">
        <v>1.968</v>
      </c>
      <c r="K7097">
        <v>-56.32</v>
      </c>
      <c r="L7097">
        <v>89.528000000000006</v>
      </c>
      <c r="M7097">
        <v>26602.098000000002</v>
      </c>
      <c r="N7097">
        <v>3236.3969999999999</v>
      </c>
      <c r="O7097">
        <v>-0.27500000000000002</v>
      </c>
      <c r="P7097">
        <v>2.5459999999999998</v>
      </c>
      <c r="Q7097">
        <v>294.78500000000003</v>
      </c>
      <c r="R7097">
        <v>23363.431</v>
      </c>
      <c r="S7097">
        <v>23068.646000000001</v>
      </c>
    </row>
    <row r="7098" spans="1:19" x14ac:dyDescent="0.3">
      <c r="A7098">
        <v>2021</v>
      </c>
      <c r="B7098">
        <v>10</v>
      </c>
      <c r="C7098">
        <v>23</v>
      </c>
      <c r="D7098">
        <v>17</v>
      </c>
      <c r="E7098">
        <v>25548.06</v>
      </c>
      <c r="F7098">
        <v>703.25099999999998</v>
      </c>
      <c r="G7098">
        <v>64.986000000000004</v>
      </c>
      <c r="H7098">
        <v>81.587999999999994</v>
      </c>
      <c r="I7098">
        <v>193.864</v>
      </c>
      <c r="J7098">
        <v>1.8480000000000001</v>
      </c>
      <c r="K7098">
        <v>-76.682000000000002</v>
      </c>
      <c r="L7098">
        <v>89.513999999999996</v>
      </c>
      <c r="M7098">
        <v>26541.441999999999</v>
      </c>
      <c r="N7098">
        <v>842.495</v>
      </c>
      <c r="O7098">
        <v>18.518999999999998</v>
      </c>
      <c r="P7098">
        <v>3.7149999999999999</v>
      </c>
      <c r="Q7098">
        <v>286.89400000000001</v>
      </c>
      <c r="R7098">
        <v>25676.714</v>
      </c>
      <c r="S7098">
        <v>25389.821</v>
      </c>
    </row>
    <row r="7099" spans="1:19" x14ac:dyDescent="0.3">
      <c r="A7099">
        <v>2021</v>
      </c>
      <c r="B7099">
        <v>10</v>
      </c>
      <c r="C7099">
        <v>23</v>
      </c>
      <c r="D7099">
        <v>18</v>
      </c>
      <c r="E7099">
        <v>26789.99</v>
      </c>
      <c r="F7099">
        <v>705.46</v>
      </c>
      <c r="G7099">
        <v>65.881</v>
      </c>
      <c r="H7099">
        <v>78.924000000000007</v>
      </c>
      <c r="I7099">
        <v>195.422</v>
      </c>
      <c r="J7099">
        <v>1.728</v>
      </c>
      <c r="K7099">
        <v>-73.838999999999999</v>
      </c>
      <c r="L7099">
        <v>90.45</v>
      </c>
      <c r="M7099">
        <v>27788.135999999999</v>
      </c>
      <c r="N7099">
        <v>7.8E-2</v>
      </c>
      <c r="O7099">
        <v>29.978999999999999</v>
      </c>
      <c r="P7099">
        <v>3.355</v>
      </c>
      <c r="Q7099">
        <v>271.077</v>
      </c>
      <c r="R7099">
        <v>27754.723999999998</v>
      </c>
      <c r="S7099">
        <v>27483.647000000001</v>
      </c>
    </row>
    <row r="7100" spans="1:19" x14ac:dyDescent="0.3">
      <c r="A7100">
        <v>2021</v>
      </c>
      <c r="B7100">
        <v>10</v>
      </c>
      <c r="C7100">
        <v>23</v>
      </c>
      <c r="D7100">
        <v>19</v>
      </c>
      <c r="E7100">
        <v>27460.032999999999</v>
      </c>
      <c r="F7100">
        <v>729.95799999999997</v>
      </c>
      <c r="G7100">
        <v>67.768000000000001</v>
      </c>
      <c r="H7100">
        <v>81.953999999999994</v>
      </c>
      <c r="I7100">
        <v>218.91</v>
      </c>
      <c r="J7100">
        <v>1.5960000000000001</v>
      </c>
      <c r="K7100">
        <v>-77.498000000000005</v>
      </c>
      <c r="L7100">
        <v>91.015000000000001</v>
      </c>
      <c r="M7100">
        <v>28505.97</v>
      </c>
      <c r="N7100">
        <v>0</v>
      </c>
      <c r="O7100">
        <v>30.13</v>
      </c>
      <c r="P7100">
        <v>6.7370000000000001</v>
      </c>
      <c r="Q7100">
        <v>248.40700000000001</v>
      </c>
      <c r="R7100">
        <v>28469.101999999999</v>
      </c>
      <c r="S7100">
        <v>28220.695</v>
      </c>
    </row>
    <row r="7101" spans="1:19" x14ac:dyDescent="0.3">
      <c r="A7101">
        <v>2021</v>
      </c>
      <c r="B7101">
        <v>10</v>
      </c>
      <c r="C7101">
        <v>23</v>
      </c>
      <c r="D7101">
        <v>20</v>
      </c>
      <c r="E7101">
        <v>26702.210999999999</v>
      </c>
      <c r="F7101">
        <v>780.47699999999998</v>
      </c>
      <c r="G7101">
        <v>67.522999999999996</v>
      </c>
      <c r="H7101">
        <v>80.888999999999996</v>
      </c>
      <c r="I7101">
        <v>307.38499999999999</v>
      </c>
      <c r="J7101">
        <v>1.492</v>
      </c>
      <c r="K7101">
        <v>-83.676000000000002</v>
      </c>
      <c r="L7101">
        <v>90.4</v>
      </c>
      <c r="M7101">
        <v>27879.178</v>
      </c>
      <c r="N7101">
        <v>0</v>
      </c>
      <c r="O7101">
        <v>29.119</v>
      </c>
      <c r="P7101">
        <v>8.2629999999999999</v>
      </c>
      <c r="Q7101">
        <v>231.76300000000001</v>
      </c>
      <c r="R7101">
        <v>27841.795999999998</v>
      </c>
      <c r="S7101">
        <v>27610.031999999999</v>
      </c>
    </row>
    <row r="7102" spans="1:19" x14ac:dyDescent="0.3">
      <c r="A7102">
        <v>2021</v>
      </c>
      <c r="B7102">
        <v>10</v>
      </c>
      <c r="C7102">
        <v>23</v>
      </c>
      <c r="D7102">
        <v>21</v>
      </c>
      <c r="E7102">
        <v>25311.901000000002</v>
      </c>
      <c r="F7102">
        <v>854.44100000000003</v>
      </c>
      <c r="G7102">
        <v>65.337000000000003</v>
      </c>
      <c r="H7102">
        <v>79.585999999999999</v>
      </c>
      <c r="I7102">
        <v>365.67599999999999</v>
      </c>
      <c r="J7102">
        <v>1.909</v>
      </c>
      <c r="K7102">
        <v>-21.291</v>
      </c>
      <c r="L7102">
        <v>89.39</v>
      </c>
      <c r="M7102">
        <v>26681.612000000001</v>
      </c>
      <c r="N7102">
        <v>0</v>
      </c>
      <c r="O7102">
        <v>14.446999999999999</v>
      </c>
      <c r="P7102">
        <v>0.874</v>
      </c>
      <c r="Q7102">
        <v>216.65600000000001</v>
      </c>
      <c r="R7102">
        <v>26666.292000000001</v>
      </c>
      <c r="S7102">
        <v>26449.635999999999</v>
      </c>
    </row>
    <row r="7103" spans="1:19" x14ac:dyDescent="0.3">
      <c r="A7103">
        <v>2021</v>
      </c>
      <c r="B7103">
        <v>10</v>
      </c>
      <c r="C7103">
        <v>23</v>
      </c>
      <c r="D7103">
        <v>22</v>
      </c>
      <c r="E7103">
        <v>23288.994999999999</v>
      </c>
      <c r="F7103">
        <v>1003.96</v>
      </c>
      <c r="G7103">
        <v>62.634</v>
      </c>
      <c r="H7103">
        <v>76.978999999999999</v>
      </c>
      <c r="I7103">
        <v>401.81799999999998</v>
      </c>
      <c r="J7103">
        <v>1.74</v>
      </c>
      <c r="K7103">
        <v>9.8140000000000001</v>
      </c>
      <c r="L7103">
        <v>88.2</v>
      </c>
      <c r="M7103">
        <v>24871.505000000001</v>
      </c>
      <c r="N7103">
        <v>0</v>
      </c>
      <c r="O7103">
        <v>10.916</v>
      </c>
      <c r="P7103">
        <v>-13.909000000000001</v>
      </c>
      <c r="Q7103">
        <v>201.52600000000001</v>
      </c>
      <c r="R7103">
        <v>24874.499</v>
      </c>
      <c r="S7103">
        <v>24672.973000000002</v>
      </c>
    </row>
    <row r="7104" spans="1:19" x14ac:dyDescent="0.3">
      <c r="A7104">
        <v>2021</v>
      </c>
      <c r="B7104">
        <v>10</v>
      </c>
      <c r="C7104">
        <v>23</v>
      </c>
      <c r="D7104">
        <v>23</v>
      </c>
      <c r="E7104">
        <v>21302.504000000001</v>
      </c>
      <c r="F7104">
        <v>1165.2170000000001</v>
      </c>
      <c r="G7104">
        <v>60.097000000000001</v>
      </c>
      <c r="H7104">
        <v>74.302000000000007</v>
      </c>
      <c r="I7104">
        <v>493.08300000000003</v>
      </c>
      <c r="J7104">
        <v>1.8620000000000001</v>
      </c>
      <c r="K7104">
        <v>28.651</v>
      </c>
      <c r="L7104">
        <v>87.08</v>
      </c>
      <c r="M7104">
        <v>23152.699000000001</v>
      </c>
      <c r="N7104">
        <v>0</v>
      </c>
      <c r="O7104">
        <v>7.8789999999999996</v>
      </c>
      <c r="P7104">
        <v>-13.215999999999999</v>
      </c>
      <c r="Q7104">
        <v>180.94499999999999</v>
      </c>
      <c r="R7104">
        <v>23158.036</v>
      </c>
      <c r="S7104">
        <v>22977.091</v>
      </c>
    </row>
    <row r="7105" spans="1:19" x14ac:dyDescent="0.3">
      <c r="A7105">
        <v>2021</v>
      </c>
      <c r="B7105">
        <v>10</v>
      </c>
      <c r="C7105">
        <v>23</v>
      </c>
      <c r="D7105">
        <v>24</v>
      </c>
      <c r="E7105">
        <v>19947.971000000001</v>
      </c>
      <c r="F7105">
        <v>1409.9459999999999</v>
      </c>
      <c r="G7105">
        <v>56.936999999999998</v>
      </c>
      <c r="H7105">
        <v>71.77</v>
      </c>
      <c r="I7105">
        <v>775.452</v>
      </c>
      <c r="J7105">
        <v>1.8029999999999999</v>
      </c>
      <c r="K7105">
        <v>37.610999999999997</v>
      </c>
      <c r="L7105">
        <v>86.352000000000004</v>
      </c>
      <c r="M7105">
        <v>22330.903999999999</v>
      </c>
      <c r="N7105">
        <v>0</v>
      </c>
      <c r="O7105">
        <v>4.4950000000000001</v>
      </c>
      <c r="P7105">
        <v>-22.59</v>
      </c>
      <c r="Q7105">
        <v>161.57</v>
      </c>
      <c r="R7105">
        <v>22348.999</v>
      </c>
      <c r="S7105">
        <v>22187.429</v>
      </c>
    </row>
    <row r="7106" spans="1:19" x14ac:dyDescent="0.3">
      <c r="A7106">
        <v>2021</v>
      </c>
      <c r="B7106">
        <v>10</v>
      </c>
      <c r="C7106">
        <v>24</v>
      </c>
      <c r="D7106">
        <v>1</v>
      </c>
      <c r="E7106">
        <v>19443.612000000001</v>
      </c>
      <c r="F7106">
        <v>1434.354</v>
      </c>
      <c r="G7106">
        <v>56.796999999999997</v>
      </c>
      <c r="H7106">
        <v>69.212000000000003</v>
      </c>
      <c r="I7106">
        <v>657.721</v>
      </c>
      <c r="J7106">
        <v>1.788</v>
      </c>
      <c r="K7106">
        <v>34.104999999999997</v>
      </c>
      <c r="L7106">
        <v>86.046999999999997</v>
      </c>
      <c r="M7106">
        <v>21726.838</v>
      </c>
      <c r="N7106">
        <v>0</v>
      </c>
      <c r="O7106">
        <v>2.722</v>
      </c>
      <c r="P7106">
        <v>-16.977</v>
      </c>
      <c r="Q7106">
        <v>146.67500000000001</v>
      </c>
      <c r="R7106">
        <v>21741.092000000001</v>
      </c>
      <c r="S7106">
        <v>21594.417000000001</v>
      </c>
    </row>
    <row r="7107" spans="1:19" x14ac:dyDescent="0.3">
      <c r="A7107">
        <v>2021</v>
      </c>
      <c r="B7107">
        <v>10</v>
      </c>
      <c r="C7107">
        <v>24</v>
      </c>
      <c r="D7107">
        <v>2</v>
      </c>
      <c r="E7107">
        <v>18657.27</v>
      </c>
      <c r="F7107">
        <v>1490.0540000000001</v>
      </c>
      <c r="G7107">
        <v>55.857999999999997</v>
      </c>
      <c r="H7107">
        <v>67.774000000000001</v>
      </c>
      <c r="I7107">
        <v>441.95</v>
      </c>
      <c r="J7107">
        <v>1.8160000000000001</v>
      </c>
      <c r="K7107">
        <v>30.248999999999999</v>
      </c>
      <c r="L7107">
        <v>85.573999999999998</v>
      </c>
      <c r="M7107">
        <v>20774.687000000002</v>
      </c>
      <c r="N7107">
        <v>0</v>
      </c>
      <c r="O7107">
        <v>2.1970000000000001</v>
      </c>
      <c r="P7107">
        <v>-12.121</v>
      </c>
      <c r="Q7107">
        <v>139.16</v>
      </c>
      <c r="R7107">
        <v>20784.611000000001</v>
      </c>
      <c r="S7107">
        <v>20645.451000000001</v>
      </c>
    </row>
    <row r="7108" spans="1:19" x14ac:dyDescent="0.3">
      <c r="A7108">
        <v>2021</v>
      </c>
      <c r="B7108">
        <v>10</v>
      </c>
      <c r="C7108">
        <v>24</v>
      </c>
      <c r="D7108">
        <v>3</v>
      </c>
      <c r="E7108">
        <v>18191.454000000002</v>
      </c>
      <c r="F7108">
        <v>1517.1489999999999</v>
      </c>
      <c r="G7108">
        <v>55.146999999999998</v>
      </c>
      <c r="H7108">
        <v>66.349999999999994</v>
      </c>
      <c r="I7108">
        <v>279.93400000000003</v>
      </c>
      <c r="J7108">
        <v>1.79</v>
      </c>
      <c r="K7108">
        <v>27.530999999999999</v>
      </c>
      <c r="L7108">
        <v>85.402000000000001</v>
      </c>
      <c r="M7108">
        <v>20169.61</v>
      </c>
      <c r="N7108">
        <v>0</v>
      </c>
      <c r="O7108">
        <v>1.9770000000000001</v>
      </c>
      <c r="P7108">
        <v>-7.6520000000000001</v>
      </c>
      <c r="Q7108">
        <v>134.887</v>
      </c>
      <c r="R7108">
        <v>20175.285</v>
      </c>
      <c r="S7108">
        <v>20040.398000000001</v>
      </c>
    </row>
    <row r="7109" spans="1:19" x14ac:dyDescent="0.3">
      <c r="A7109">
        <v>2021</v>
      </c>
      <c r="B7109">
        <v>10</v>
      </c>
      <c r="C7109">
        <v>24</v>
      </c>
      <c r="D7109">
        <v>4</v>
      </c>
      <c r="E7109">
        <v>18278.888999999999</v>
      </c>
      <c r="F7109">
        <v>1487.19</v>
      </c>
      <c r="G7109">
        <v>55.664999999999999</v>
      </c>
      <c r="H7109">
        <v>65.959999999999994</v>
      </c>
      <c r="I7109">
        <v>175.989</v>
      </c>
      <c r="J7109">
        <v>1.619</v>
      </c>
      <c r="K7109">
        <v>26.986999999999998</v>
      </c>
      <c r="L7109">
        <v>85.424000000000007</v>
      </c>
      <c r="M7109">
        <v>20122.058000000001</v>
      </c>
      <c r="N7109">
        <v>0</v>
      </c>
      <c r="O7109">
        <v>1.8740000000000001</v>
      </c>
      <c r="P7109">
        <v>-5.2919999999999998</v>
      </c>
      <c r="Q7109">
        <v>133.24100000000001</v>
      </c>
      <c r="R7109">
        <v>20125.476999999999</v>
      </c>
      <c r="S7109">
        <v>19992.236000000001</v>
      </c>
    </row>
    <row r="7110" spans="1:19" x14ac:dyDescent="0.3">
      <c r="A7110">
        <v>2021</v>
      </c>
      <c r="B7110">
        <v>10</v>
      </c>
      <c r="C7110">
        <v>24</v>
      </c>
      <c r="D7110">
        <v>5</v>
      </c>
      <c r="E7110">
        <v>18830.764999999999</v>
      </c>
      <c r="F7110">
        <v>1412.329</v>
      </c>
      <c r="G7110">
        <v>57.533999999999999</v>
      </c>
      <c r="H7110">
        <v>65.430000000000007</v>
      </c>
      <c r="I7110">
        <v>101.506</v>
      </c>
      <c r="J7110">
        <v>1.629</v>
      </c>
      <c r="K7110">
        <v>11.432</v>
      </c>
      <c r="L7110">
        <v>85.668999999999997</v>
      </c>
      <c r="M7110">
        <v>20508.760999999999</v>
      </c>
      <c r="N7110">
        <v>0</v>
      </c>
      <c r="O7110">
        <v>1.83</v>
      </c>
      <c r="P7110">
        <v>-6.6310000000000002</v>
      </c>
      <c r="Q7110">
        <v>136.196</v>
      </c>
      <c r="R7110">
        <v>20513.562000000002</v>
      </c>
      <c r="S7110">
        <v>20377.366000000002</v>
      </c>
    </row>
    <row r="7111" spans="1:19" x14ac:dyDescent="0.3">
      <c r="A7111">
        <v>2021</v>
      </c>
      <c r="B7111">
        <v>10</v>
      </c>
      <c r="C7111">
        <v>24</v>
      </c>
      <c r="D7111">
        <v>6</v>
      </c>
      <c r="E7111">
        <v>19858.919999999998</v>
      </c>
      <c r="F7111">
        <v>1288.1310000000001</v>
      </c>
      <c r="G7111">
        <v>60.317</v>
      </c>
      <c r="H7111">
        <v>64.38</v>
      </c>
      <c r="I7111">
        <v>64.483999999999995</v>
      </c>
      <c r="J7111">
        <v>1.893</v>
      </c>
      <c r="K7111">
        <v>5.1310000000000002</v>
      </c>
      <c r="L7111">
        <v>86.313000000000002</v>
      </c>
      <c r="M7111">
        <v>21369.252</v>
      </c>
      <c r="N7111">
        <v>0</v>
      </c>
      <c r="O7111">
        <v>2.1890000000000001</v>
      </c>
      <c r="P7111">
        <v>-1.659</v>
      </c>
      <c r="Q7111">
        <v>145.80600000000001</v>
      </c>
      <c r="R7111">
        <v>21368.723000000002</v>
      </c>
      <c r="S7111">
        <v>21222.916000000001</v>
      </c>
    </row>
    <row r="7112" spans="1:19" x14ac:dyDescent="0.3">
      <c r="A7112">
        <v>2021</v>
      </c>
      <c r="B7112">
        <v>10</v>
      </c>
      <c r="C7112">
        <v>24</v>
      </c>
      <c r="D7112">
        <v>7</v>
      </c>
      <c r="E7112">
        <v>20291.11</v>
      </c>
      <c r="F7112">
        <v>1261.8340000000001</v>
      </c>
      <c r="G7112">
        <v>63.546999999999997</v>
      </c>
      <c r="H7112">
        <v>63.902000000000001</v>
      </c>
      <c r="I7112">
        <v>68.882999999999996</v>
      </c>
      <c r="J7112">
        <v>2.2879999999999998</v>
      </c>
      <c r="K7112">
        <v>14.843</v>
      </c>
      <c r="L7112">
        <v>86.540999999999997</v>
      </c>
      <c r="M7112">
        <v>21789.401000000002</v>
      </c>
      <c r="N7112">
        <v>176.74700000000001</v>
      </c>
      <c r="O7112">
        <v>1.59</v>
      </c>
      <c r="P7112">
        <v>-0.99299999999999999</v>
      </c>
      <c r="Q7112">
        <v>157.524</v>
      </c>
      <c r="R7112">
        <v>21612.057000000001</v>
      </c>
      <c r="S7112">
        <v>21454.532999999999</v>
      </c>
    </row>
    <row r="7113" spans="1:19" x14ac:dyDescent="0.3">
      <c r="A7113">
        <v>2021</v>
      </c>
      <c r="B7113">
        <v>10</v>
      </c>
      <c r="C7113">
        <v>24</v>
      </c>
      <c r="D7113">
        <v>8</v>
      </c>
      <c r="E7113">
        <v>21506.864000000001</v>
      </c>
      <c r="F7113">
        <v>1206.326</v>
      </c>
      <c r="G7113">
        <v>66.311000000000007</v>
      </c>
      <c r="H7113">
        <v>67.177000000000007</v>
      </c>
      <c r="I7113">
        <v>109.06699999999999</v>
      </c>
      <c r="J7113">
        <v>2.8879999999999999</v>
      </c>
      <c r="K7113">
        <v>10.901</v>
      </c>
      <c r="L7113">
        <v>87.167000000000002</v>
      </c>
      <c r="M7113">
        <v>22990.391</v>
      </c>
      <c r="N7113">
        <v>2187.665</v>
      </c>
      <c r="O7113">
        <v>-18.975999999999999</v>
      </c>
      <c r="P7113">
        <v>-0.46100000000000002</v>
      </c>
      <c r="Q7113">
        <v>175.58099999999999</v>
      </c>
      <c r="R7113">
        <v>20822.163</v>
      </c>
      <c r="S7113">
        <v>20646.580999999998</v>
      </c>
    </row>
    <row r="7114" spans="1:19" x14ac:dyDescent="0.3">
      <c r="A7114">
        <v>2021</v>
      </c>
      <c r="B7114">
        <v>10</v>
      </c>
      <c r="C7114">
        <v>24</v>
      </c>
      <c r="D7114">
        <v>9</v>
      </c>
      <c r="E7114">
        <v>22722.155999999999</v>
      </c>
      <c r="F7114">
        <v>1158.7809999999999</v>
      </c>
      <c r="G7114">
        <v>66.733000000000004</v>
      </c>
      <c r="H7114">
        <v>69.52</v>
      </c>
      <c r="I7114">
        <v>148.09700000000001</v>
      </c>
      <c r="J7114">
        <v>3.0950000000000002</v>
      </c>
      <c r="K7114">
        <v>11.909000000000001</v>
      </c>
      <c r="L7114">
        <v>87.811999999999998</v>
      </c>
      <c r="M7114">
        <v>24201.37</v>
      </c>
      <c r="N7114">
        <v>4668.9960000000001</v>
      </c>
      <c r="O7114">
        <v>-41.521000000000001</v>
      </c>
      <c r="P7114">
        <v>0.47399999999999998</v>
      </c>
      <c r="Q7114">
        <v>197.21299999999999</v>
      </c>
      <c r="R7114">
        <v>19573.419999999998</v>
      </c>
      <c r="S7114">
        <v>19376.206999999999</v>
      </c>
    </row>
    <row r="7115" spans="1:19" x14ac:dyDescent="0.3">
      <c r="A7115">
        <v>2021</v>
      </c>
      <c r="B7115">
        <v>10</v>
      </c>
      <c r="C7115">
        <v>24</v>
      </c>
      <c r="D7115">
        <v>10</v>
      </c>
      <c r="E7115">
        <v>23929.892</v>
      </c>
      <c r="F7115">
        <v>1097.3420000000001</v>
      </c>
      <c r="G7115">
        <v>65.406999999999996</v>
      </c>
      <c r="H7115">
        <v>70.128</v>
      </c>
      <c r="I7115">
        <v>183.595</v>
      </c>
      <c r="J7115">
        <v>3.2829999999999999</v>
      </c>
      <c r="K7115">
        <v>21.521999999999998</v>
      </c>
      <c r="L7115">
        <v>88.519000000000005</v>
      </c>
      <c r="M7115">
        <v>25394.280999999999</v>
      </c>
      <c r="N7115">
        <v>6481.3410000000003</v>
      </c>
      <c r="O7115">
        <v>-50.308999999999997</v>
      </c>
      <c r="P7115">
        <v>1.3009999999999999</v>
      </c>
      <c r="Q7115">
        <v>217.255</v>
      </c>
      <c r="R7115">
        <v>18961.948</v>
      </c>
      <c r="S7115">
        <v>18744.692999999999</v>
      </c>
    </row>
    <row r="7116" spans="1:19" x14ac:dyDescent="0.3">
      <c r="A7116">
        <v>2021</v>
      </c>
      <c r="B7116">
        <v>10</v>
      </c>
      <c r="C7116">
        <v>24</v>
      </c>
      <c r="D7116">
        <v>11</v>
      </c>
      <c r="E7116">
        <v>24517.897000000001</v>
      </c>
      <c r="F7116">
        <v>1035.6600000000001</v>
      </c>
      <c r="G7116">
        <v>64.319000000000003</v>
      </c>
      <c r="H7116">
        <v>71.188000000000002</v>
      </c>
      <c r="I7116">
        <v>236.779</v>
      </c>
      <c r="J7116">
        <v>3.4590000000000001</v>
      </c>
      <c r="K7116">
        <v>23.081</v>
      </c>
      <c r="L7116">
        <v>88.866</v>
      </c>
      <c r="M7116">
        <v>25976.929</v>
      </c>
      <c r="N7116">
        <v>7603.4830000000002</v>
      </c>
      <c r="O7116">
        <v>-48.393000000000001</v>
      </c>
      <c r="P7116">
        <v>2.7690000000000001</v>
      </c>
      <c r="Q7116">
        <v>234.352</v>
      </c>
      <c r="R7116">
        <v>18419.069</v>
      </c>
      <c r="S7116">
        <v>18184.717000000001</v>
      </c>
    </row>
    <row r="7117" spans="1:19" x14ac:dyDescent="0.3">
      <c r="A7117">
        <v>2021</v>
      </c>
      <c r="B7117">
        <v>10</v>
      </c>
      <c r="C7117">
        <v>24</v>
      </c>
      <c r="D7117">
        <v>12</v>
      </c>
      <c r="E7117">
        <v>24803.418000000001</v>
      </c>
      <c r="F7117">
        <v>983.99400000000003</v>
      </c>
      <c r="G7117">
        <v>64.284000000000006</v>
      </c>
      <c r="H7117">
        <v>73.284999999999997</v>
      </c>
      <c r="I7117">
        <v>278.48500000000001</v>
      </c>
      <c r="J7117">
        <v>3.6019999999999999</v>
      </c>
      <c r="K7117">
        <v>11.637</v>
      </c>
      <c r="L7117">
        <v>89.03</v>
      </c>
      <c r="M7117">
        <v>26243.451000000001</v>
      </c>
      <c r="N7117">
        <v>8095.7979999999998</v>
      </c>
      <c r="O7117">
        <v>-12.477</v>
      </c>
      <c r="P7117">
        <v>6.0510000000000002</v>
      </c>
      <c r="Q7117">
        <v>249.82599999999999</v>
      </c>
      <c r="R7117">
        <v>18154.079000000002</v>
      </c>
      <c r="S7117">
        <v>17904.253000000001</v>
      </c>
    </row>
    <row r="7118" spans="1:19" x14ac:dyDescent="0.3">
      <c r="A7118">
        <v>2021</v>
      </c>
      <c r="B7118">
        <v>10</v>
      </c>
      <c r="C7118">
        <v>24</v>
      </c>
      <c r="D7118">
        <v>13</v>
      </c>
      <c r="E7118">
        <v>24935.453000000001</v>
      </c>
      <c r="F7118">
        <v>889.34699999999998</v>
      </c>
      <c r="G7118">
        <v>64.679000000000002</v>
      </c>
      <c r="H7118">
        <v>75.606999999999999</v>
      </c>
      <c r="I7118">
        <v>291.09500000000003</v>
      </c>
      <c r="J7118">
        <v>3.601</v>
      </c>
      <c r="K7118">
        <v>9.8130000000000006</v>
      </c>
      <c r="L7118">
        <v>89.102000000000004</v>
      </c>
      <c r="M7118">
        <v>26294.018</v>
      </c>
      <c r="N7118">
        <v>7992.65</v>
      </c>
      <c r="O7118">
        <v>-7.1479999999999997</v>
      </c>
      <c r="P7118">
        <v>6.5259999999999998</v>
      </c>
      <c r="Q7118">
        <v>261.83600000000001</v>
      </c>
      <c r="R7118">
        <v>18301.991000000002</v>
      </c>
      <c r="S7118">
        <v>18040.154999999999</v>
      </c>
    </row>
    <row r="7119" spans="1:19" x14ac:dyDescent="0.3">
      <c r="A7119">
        <v>2021</v>
      </c>
      <c r="B7119">
        <v>10</v>
      </c>
      <c r="C7119">
        <v>24</v>
      </c>
      <c r="D7119">
        <v>14</v>
      </c>
      <c r="E7119">
        <v>25003.955000000002</v>
      </c>
      <c r="F7119">
        <v>819.125</v>
      </c>
      <c r="G7119">
        <v>65.915999999999997</v>
      </c>
      <c r="H7119">
        <v>77.849000000000004</v>
      </c>
      <c r="I7119">
        <v>287.83600000000001</v>
      </c>
      <c r="J7119">
        <v>3.2629999999999999</v>
      </c>
      <c r="K7119">
        <v>-4.75</v>
      </c>
      <c r="L7119">
        <v>89.147999999999996</v>
      </c>
      <c r="M7119">
        <v>26276.427</v>
      </c>
      <c r="N7119">
        <v>7076.607</v>
      </c>
      <c r="O7119">
        <v>-4.0209999999999999</v>
      </c>
      <c r="P7119">
        <v>3.6240000000000001</v>
      </c>
      <c r="Q7119">
        <v>271.26799999999997</v>
      </c>
      <c r="R7119">
        <v>19200.217000000001</v>
      </c>
      <c r="S7119">
        <v>18928.95</v>
      </c>
    </row>
    <row r="7120" spans="1:19" x14ac:dyDescent="0.3">
      <c r="A7120">
        <v>2021</v>
      </c>
      <c r="B7120">
        <v>10</v>
      </c>
      <c r="C7120">
        <v>24</v>
      </c>
      <c r="D7120">
        <v>15</v>
      </c>
      <c r="E7120">
        <v>24986.937999999998</v>
      </c>
      <c r="F7120">
        <v>787.08799999999997</v>
      </c>
      <c r="G7120">
        <v>66.671000000000006</v>
      </c>
      <c r="H7120">
        <v>79.801000000000002</v>
      </c>
      <c r="I7120">
        <v>289.29599999999999</v>
      </c>
      <c r="J7120">
        <v>3.2709999999999999</v>
      </c>
      <c r="K7120">
        <v>-7.851</v>
      </c>
      <c r="L7120">
        <v>89.138999999999996</v>
      </c>
      <c r="M7120">
        <v>26227.683000000001</v>
      </c>
      <c r="N7120">
        <v>5493.1779999999999</v>
      </c>
      <c r="O7120">
        <v>-3.9359999999999999</v>
      </c>
      <c r="P7120">
        <v>3.7010000000000001</v>
      </c>
      <c r="Q7120">
        <v>275.23700000000002</v>
      </c>
      <c r="R7120">
        <v>20734.739000000001</v>
      </c>
      <c r="S7120">
        <v>20459.502</v>
      </c>
    </row>
    <row r="7121" spans="1:19" x14ac:dyDescent="0.3">
      <c r="A7121">
        <v>2021</v>
      </c>
      <c r="B7121">
        <v>10</v>
      </c>
      <c r="C7121">
        <v>24</v>
      </c>
      <c r="D7121">
        <v>16</v>
      </c>
      <c r="E7121">
        <v>24937.519</v>
      </c>
      <c r="F7121">
        <v>728.71799999999996</v>
      </c>
      <c r="G7121">
        <v>67.540000000000006</v>
      </c>
      <c r="H7121">
        <v>81.814999999999998</v>
      </c>
      <c r="I7121">
        <v>184.17500000000001</v>
      </c>
      <c r="J7121">
        <v>1.968</v>
      </c>
      <c r="K7121">
        <v>-47.863999999999997</v>
      </c>
      <c r="L7121">
        <v>89.129000000000005</v>
      </c>
      <c r="M7121">
        <v>25975.46</v>
      </c>
      <c r="N7121">
        <v>3236.3969999999999</v>
      </c>
      <c r="O7121">
        <v>-0.27500000000000002</v>
      </c>
      <c r="P7121">
        <v>2.5459999999999998</v>
      </c>
      <c r="Q7121">
        <v>274.85300000000001</v>
      </c>
      <c r="R7121">
        <v>22736.793000000001</v>
      </c>
      <c r="S7121">
        <v>22461.940999999999</v>
      </c>
    </row>
    <row r="7122" spans="1:19" x14ac:dyDescent="0.3">
      <c r="A7122">
        <v>2021</v>
      </c>
      <c r="B7122">
        <v>10</v>
      </c>
      <c r="C7122">
        <v>24</v>
      </c>
      <c r="D7122">
        <v>17</v>
      </c>
      <c r="E7122">
        <v>25033.999</v>
      </c>
      <c r="F7122">
        <v>703.25099999999998</v>
      </c>
      <c r="G7122">
        <v>68.680999999999997</v>
      </c>
      <c r="H7122">
        <v>81.305000000000007</v>
      </c>
      <c r="I7122">
        <v>193.864</v>
      </c>
      <c r="J7122">
        <v>1.8480000000000001</v>
      </c>
      <c r="K7122">
        <v>-67.171000000000006</v>
      </c>
      <c r="L7122">
        <v>89.186999999999998</v>
      </c>
      <c r="M7122">
        <v>26036.281999999999</v>
      </c>
      <c r="N7122">
        <v>842.495</v>
      </c>
      <c r="O7122">
        <v>18.518999999999998</v>
      </c>
      <c r="P7122">
        <v>3.7149999999999999</v>
      </c>
      <c r="Q7122">
        <v>267.03899999999999</v>
      </c>
      <c r="R7122">
        <v>25171.554</v>
      </c>
      <c r="S7122">
        <v>24904.513999999999</v>
      </c>
    </row>
    <row r="7123" spans="1:19" x14ac:dyDescent="0.3">
      <c r="A7123">
        <v>2021</v>
      </c>
      <c r="B7123">
        <v>10</v>
      </c>
      <c r="C7123">
        <v>24</v>
      </c>
      <c r="D7123">
        <v>18</v>
      </c>
      <c r="E7123">
        <v>26429.954000000002</v>
      </c>
      <c r="F7123">
        <v>705.46</v>
      </c>
      <c r="G7123">
        <v>68.506</v>
      </c>
      <c r="H7123">
        <v>78.757999999999996</v>
      </c>
      <c r="I7123">
        <v>195.422</v>
      </c>
      <c r="J7123">
        <v>1.728</v>
      </c>
      <c r="K7123">
        <v>-66.23</v>
      </c>
      <c r="L7123">
        <v>90.075999999999993</v>
      </c>
      <c r="M7123">
        <v>27435.168000000001</v>
      </c>
      <c r="N7123">
        <v>7.8E-2</v>
      </c>
      <c r="O7123">
        <v>29.978999999999999</v>
      </c>
      <c r="P7123">
        <v>3.355</v>
      </c>
      <c r="Q7123">
        <v>258.08499999999998</v>
      </c>
      <c r="R7123">
        <v>27401.756000000001</v>
      </c>
      <c r="S7123">
        <v>27143.670999999998</v>
      </c>
    </row>
    <row r="7124" spans="1:19" x14ac:dyDescent="0.3">
      <c r="A7124">
        <v>2021</v>
      </c>
      <c r="B7124">
        <v>10</v>
      </c>
      <c r="C7124">
        <v>24</v>
      </c>
      <c r="D7124">
        <v>19</v>
      </c>
      <c r="E7124">
        <v>27077.859</v>
      </c>
      <c r="F7124">
        <v>729.95799999999997</v>
      </c>
      <c r="G7124">
        <v>69.918999999999997</v>
      </c>
      <c r="H7124">
        <v>81.816999999999993</v>
      </c>
      <c r="I7124">
        <v>218.91</v>
      </c>
      <c r="J7124">
        <v>1.5960000000000001</v>
      </c>
      <c r="K7124">
        <v>-71.936999999999998</v>
      </c>
      <c r="L7124">
        <v>90.733999999999995</v>
      </c>
      <c r="M7124">
        <v>28128.937000000002</v>
      </c>
      <c r="N7124">
        <v>0</v>
      </c>
      <c r="O7124">
        <v>30.13</v>
      </c>
      <c r="P7124">
        <v>6.7370000000000001</v>
      </c>
      <c r="Q7124">
        <v>243.81899999999999</v>
      </c>
      <c r="R7124">
        <v>28092.069</v>
      </c>
      <c r="S7124">
        <v>27848.25</v>
      </c>
    </row>
    <row r="7125" spans="1:19" x14ac:dyDescent="0.3">
      <c r="A7125">
        <v>2021</v>
      </c>
      <c r="B7125">
        <v>10</v>
      </c>
      <c r="C7125">
        <v>24</v>
      </c>
      <c r="D7125">
        <v>20</v>
      </c>
      <c r="E7125">
        <v>26366.684000000001</v>
      </c>
      <c r="F7125">
        <v>780.47699999999998</v>
      </c>
      <c r="G7125">
        <v>68.997</v>
      </c>
      <c r="H7125">
        <v>80.790999999999997</v>
      </c>
      <c r="I7125">
        <v>307.38499999999999</v>
      </c>
      <c r="J7125">
        <v>1.492</v>
      </c>
      <c r="K7125">
        <v>-82.89</v>
      </c>
      <c r="L7125">
        <v>90.108999999999995</v>
      </c>
      <c r="M7125">
        <v>27544.047999999999</v>
      </c>
      <c r="N7125">
        <v>0</v>
      </c>
      <c r="O7125">
        <v>29.119</v>
      </c>
      <c r="P7125">
        <v>8.2629999999999999</v>
      </c>
      <c r="Q7125">
        <v>232.047</v>
      </c>
      <c r="R7125">
        <v>27506.666000000001</v>
      </c>
      <c r="S7125">
        <v>27274.618999999999</v>
      </c>
    </row>
    <row r="7126" spans="1:19" x14ac:dyDescent="0.3">
      <c r="A7126">
        <v>2021</v>
      </c>
      <c r="B7126">
        <v>10</v>
      </c>
      <c r="C7126">
        <v>24</v>
      </c>
      <c r="D7126">
        <v>21</v>
      </c>
      <c r="E7126">
        <v>25015.231</v>
      </c>
      <c r="F7126">
        <v>854.44100000000003</v>
      </c>
      <c r="G7126">
        <v>66.25</v>
      </c>
      <c r="H7126">
        <v>79.509</v>
      </c>
      <c r="I7126">
        <v>365.67599999999999</v>
      </c>
      <c r="J7126">
        <v>1.909</v>
      </c>
      <c r="K7126">
        <v>-21.963999999999999</v>
      </c>
      <c r="L7126">
        <v>89.23</v>
      </c>
      <c r="M7126">
        <v>26384.030999999999</v>
      </c>
      <c r="N7126">
        <v>0</v>
      </c>
      <c r="O7126">
        <v>14.446999999999999</v>
      </c>
      <c r="P7126">
        <v>0.874</v>
      </c>
      <c r="Q7126">
        <v>219.05099999999999</v>
      </c>
      <c r="R7126">
        <v>26368.710999999999</v>
      </c>
      <c r="S7126">
        <v>26149.66</v>
      </c>
    </row>
    <row r="7127" spans="1:19" x14ac:dyDescent="0.3">
      <c r="A7127">
        <v>2021</v>
      </c>
      <c r="B7127">
        <v>10</v>
      </c>
      <c r="C7127">
        <v>24</v>
      </c>
      <c r="D7127">
        <v>22</v>
      </c>
      <c r="E7127">
        <v>22820.037</v>
      </c>
      <c r="F7127">
        <v>1003.96</v>
      </c>
      <c r="G7127">
        <v>63.529000000000003</v>
      </c>
      <c r="H7127">
        <v>76.72</v>
      </c>
      <c r="I7127">
        <v>401.81799999999998</v>
      </c>
      <c r="J7127">
        <v>1.74</v>
      </c>
      <c r="K7127">
        <v>10.166</v>
      </c>
      <c r="L7127">
        <v>87.938000000000002</v>
      </c>
      <c r="M7127">
        <v>24402.378000000001</v>
      </c>
      <c r="N7127">
        <v>0</v>
      </c>
      <c r="O7127">
        <v>10.916</v>
      </c>
      <c r="P7127">
        <v>-13.909000000000001</v>
      </c>
      <c r="Q7127">
        <v>201.792</v>
      </c>
      <c r="R7127">
        <v>24405.371999999999</v>
      </c>
      <c r="S7127">
        <v>24203.579000000002</v>
      </c>
    </row>
    <row r="7128" spans="1:19" x14ac:dyDescent="0.3">
      <c r="A7128">
        <v>2021</v>
      </c>
      <c r="B7128">
        <v>10</v>
      </c>
      <c r="C7128">
        <v>24</v>
      </c>
      <c r="D7128">
        <v>23</v>
      </c>
      <c r="E7128">
        <v>20985.917000000001</v>
      </c>
      <c r="F7128">
        <v>1165.2170000000001</v>
      </c>
      <c r="G7128">
        <v>60.860999999999997</v>
      </c>
      <c r="H7128">
        <v>74.14</v>
      </c>
      <c r="I7128">
        <v>494.06</v>
      </c>
      <c r="J7128">
        <v>3.0169999999999999</v>
      </c>
      <c r="K7128">
        <v>28.866</v>
      </c>
      <c r="L7128">
        <v>86.924999999999997</v>
      </c>
      <c r="M7128">
        <v>22838.143</v>
      </c>
      <c r="N7128">
        <v>0</v>
      </c>
      <c r="O7128">
        <v>7.8789999999999996</v>
      </c>
      <c r="P7128">
        <v>-13.215999999999999</v>
      </c>
      <c r="Q7128">
        <v>177.94399999999999</v>
      </c>
      <c r="R7128">
        <v>22843.48</v>
      </c>
      <c r="S7128">
        <v>22665.535</v>
      </c>
    </row>
    <row r="7129" spans="1:19" x14ac:dyDescent="0.3">
      <c r="A7129">
        <v>2021</v>
      </c>
      <c r="B7129">
        <v>10</v>
      </c>
      <c r="C7129">
        <v>24</v>
      </c>
      <c r="D7129">
        <v>24</v>
      </c>
      <c r="E7129">
        <v>19541.745999999999</v>
      </c>
      <c r="F7129">
        <v>1409.9459999999999</v>
      </c>
      <c r="G7129">
        <v>58.244999999999997</v>
      </c>
      <c r="H7129">
        <v>71.521000000000001</v>
      </c>
      <c r="I7129">
        <v>846.64099999999996</v>
      </c>
      <c r="J7129">
        <v>5.0780000000000003</v>
      </c>
      <c r="K7129">
        <v>37.674999999999997</v>
      </c>
      <c r="L7129">
        <v>86.120999999999995</v>
      </c>
      <c r="M7129">
        <v>21998.727999999999</v>
      </c>
      <c r="N7129">
        <v>0</v>
      </c>
      <c r="O7129">
        <v>4.4950000000000001</v>
      </c>
      <c r="P7129">
        <v>-22.59</v>
      </c>
      <c r="Q7129">
        <v>156.137</v>
      </c>
      <c r="R7129">
        <v>22016.823</v>
      </c>
      <c r="S7129">
        <v>21860.686000000002</v>
      </c>
    </row>
    <row r="7130" spans="1:19" x14ac:dyDescent="0.3">
      <c r="A7130">
        <v>2021</v>
      </c>
      <c r="B7130">
        <v>10</v>
      </c>
      <c r="C7130">
        <v>25</v>
      </c>
      <c r="D7130">
        <v>1</v>
      </c>
      <c r="E7130">
        <v>19645.669000000002</v>
      </c>
      <c r="F7130">
        <v>1453.769</v>
      </c>
      <c r="G7130">
        <v>56.357999999999997</v>
      </c>
      <c r="H7130">
        <v>69.022000000000006</v>
      </c>
      <c r="I7130">
        <v>601.077</v>
      </c>
      <c r="J7130">
        <v>4.9450000000000003</v>
      </c>
      <c r="K7130">
        <v>33.450000000000003</v>
      </c>
      <c r="L7130">
        <v>86.164000000000001</v>
      </c>
      <c r="M7130">
        <v>21894.095000000001</v>
      </c>
      <c r="N7130">
        <v>0</v>
      </c>
      <c r="O7130">
        <v>2.722</v>
      </c>
      <c r="P7130">
        <v>-16.977</v>
      </c>
      <c r="Q7130">
        <v>143.03200000000001</v>
      </c>
      <c r="R7130">
        <v>21908.348999999998</v>
      </c>
      <c r="S7130">
        <v>21765.316999999999</v>
      </c>
    </row>
    <row r="7131" spans="1:19" x14ac:dyDescent="0.3">
      <c r="A7131">
        <v>2021</v>
      </c>
      <c r="B7131">
        <v>10</v>
      </c>
      <c r="C7131">
        <v>25</v>
      </c>
      <c r="D7131">
        <v>2</v>
      </c>
      <c r="E7131">
        <v>18953.281999999999</v>
      </c>
      <c r="F7131">
        <v>1517.86</v>
      </c>
      <c r="G7131">
        <v>54.286999999999999</v>
      </c>
      <c r="H7131">
        <v>67.679000000000002</v>
      </c>
      <c r="I7131">
        <v>360.00200000000001</v>
      </c>
      <c r="J7131">
        <v>4.8719999999999999</v>
      </c>
      <c r="K7131">
        <v>29.954000000000001</v>
      </c>
      <c r="L7131">
        <v>85.745000000000005</v>
      </c>
      <c r="M7131">
        <v>21019.394</v>
      </c>
      <c r="N7131">
        <v>0</v>
      </c>
      <c r="O7131">
        <v>2.1970000000000001</v>
      </c>
      <c r="P7131">
        <v>-12.121</v>
      </c>
      <c r="Q7131">
        <v>134.55600000000001</v>
      </c>
      <c r="R7131">
        <v>21029.316999999999</v>
      </c>
      <c r="S7131">
        <v>20894.761999999999</v>
      </c>
    </row>
    <row r="7132" spans="1:19" x14ac:dyDescent="0.3">
      <c r="A7132">
        <v>2021</v>
      </c>
      <c r="B7132">
        <v>10</v>
      </c>
      <c r="C7132">
        <v>25</v>
      </c>
      <c r="D7132">
        <v>3</v>
      </c>
      <c r="E7132">
        <v>18774.287</v>
      </c>
      <c r="F7132">
        <v>1527.2159999999999</v>
      </c>
      <c r="G7132">
        <v>53.725000000000001</v>
      </c>
      <c r="H7132">
        <v>66.441000000000003</v>
      </c>
      <c r="I7132">
        <v>204.78</v>
      </c>
      <c r="J7132">
        <v>4.7190000000000003</v>
      </c>
      <c r="K7132">
        <v>27.367999999999999</v>
      </c>
      <c r="L7132">
        <v>85.641000000000005</v>
      </c>
      <c r="M7132">
        <v>20690.453000000001</v>
      </c>
      <c r="N7132">
        <v>0</v>
      </c>
      <c r="O7132">
        <v>1.9770000000000001</v>
      </c>
      <c r="P7132">
        <v>-7.6520000000000001</v>
      </c>
      <c r="Q7132">
        <v>131.846</v>
      </c>
      <c r="R7132">
        <v>20696.127</v>
      </c>
      <c r="S7132">
        <v>20564.281999999999</v>
      </c>
    </row>
    <row r="7133" spans="1:19" x14ac:dyDescent="0.3">
      <c r="A7133">
        <v>2021</v>
      </c>
      <c r="B7133">
        <v>10</v>
      </c>
      <c r="C7133">
        <v>25</v>
      </c>
      <c r="D7133">
        <v>4</v>
      </c>
      <c r="E7133">
        <v>19149.073</v>
      </c>
      <c r="F7133">
        <v>1457.4</v>
      </c>
      <c r="G7133">
        <v>53.865000000000002</v>
      </c>
      <c r="H7133">
        <v>66.272000000000006</v>
      </c>
      <c r="I7133">
        <v>102.96599999999999</v>
      </c>
      <c r="J7133">
        <v>3.6520000000000001</v>
      </c>
      <c r="K7133">
        <v>26.875</v>
      </c>
      <c r="L7133">
        <v>85.867999999999995</v>
      </c>
      <c r="M7133">
        <v>20892.106</v>
      </c>
      <c r="N7133">
        <v>0</v>
      </c>
      <c r="O7133">
        <v>1.8740000000000001</v>
      </c>
      <c r="P7133">
        <v>-5.2919999999999998</v>
      </c>
      <c r="Q7133">
        <v>134.904</v>
      </c>
      <c r="R7133">
        <v>20895.525000000001</v>
      </c>
      <c r="S7133">
        <v>20760.62</v>
      </c>
    </row>
    <row r="7134" spans="1:19" x14ac:dyDescent="0.3">
      <c r="A7134">
        <v>2021</v>
      </c>
      <c r="B7134">
        <v>10</v>
      </c>
      <c r="C7134">
        <v>25</v>
      </c>
      <c r="D7134">
        <v>5</v>
      </c>
      <c r="E7134">
        <v>20401.879000000001</v>
      </c>
      <c r="F7134">
        <v>1293.4559999999999</v>
      </c>
      <c r="G7134">
        <v>56.146999999999998</v>
      </c>
      <c r="H7134">
        <v>66.287000000000006</v>
      </c>
      <c r="I7134">
        <v>72.323999999999998</v>
      </c>
      <c r="J7134">
        <v>2.3220000000000001</v>
      </c>
      <c r="K7134">
        <v>11.473000000000001</v>
      </c>
      <c r="L7134">
        <v>86.608000000000004</v>
      </c>
      <c r="M7134">
        <v>21934.348999999998</v>
      </c>
      <c r="N7134">
        <v>0</v>
      </c>
      <c r="O7134">
        <v>1.83</v>
      </c>
      <c r="P7134">
        <v>-6.6310000000000002</v>
      </c>
      <c r="Q7134">
        <v>147.184</v>
      </c>
      <c r="R7134">
        <v>21939.151000000002</v>
      </c>
      <c r="S7134">
        <v>21791.967000000001</v>
      </c>
    </row>
    <row r="7135" spans="1:19" x14ac:dyDescent="0.3">
      <c r="A7135">
        <v>2021</v>
      </c>
      <c r="B7135">
        <v>10</v>
      </c>
      <c r="C7135">
        <v>25</v>
      </c>
      <c r="D7135">
        <v>6</v>
      </c>
      <c r="E7135">
        <v>22605.928</v>
      </c>
      <c r="F7135">
        <v>1051.7449999999999</v>
      </c>
      <c r="G7135">
        <v>59.780999999999999</v>
      </c>
      <c r="H7135">
        <v>65.774000000000001</v>
      </c>
      <c r="I7135">
        <v>127.339</v>
      </c>
      <c r="J7135">
        <v>2.7919999999999998</v>
      </c>
      <c r="K7135">
        <v>5.1660000000000004</v>
      </c>
      <c r="L7135">
        <v>87.822999999999993</v>
      </c>
      <c r="M7135">
        <v>23946.565999999999</v>
      </c>
      <c r="N7135">
        <v>0</v>
      </c>
      <c r="O7135">
        <v>2.1890000000000001</v>
      </c>
      <c r="P7135">
        <v>-1.659</v>
      </c>
      <c r="Q7135">
        <v>172.096</v>
      </c>
      <c r="R7135">
        <v>23946.037</v>
      </c>
      <c r="S7135">
        <v>23773.940999999999</v>
      </c>
    </row>
    <row r="7136" spans="1:19" x14ac:dyDescent="0.3">
      <c r="A7136">
        <v>2021</v>
      </c>
      <c r="B7136">
        <v>10</v>
      </c>
      <c r="C7136">
        <v>25</v>
      </c>
      <c r="D7136">
        <v>7</v>
      </c>
      <c r="E7136">
        <v>24232.77</v>
      </c>
      <c r="F7136">
        <v>950</v>
      </c>
      <c r="G7136">
        <v>63.168999999999997</v>
      </c>
      <c r="H7136">
        <v>65.608999999999995</v>
      </c>
      <c r="I7136">
        <v>264.35899999999998</v>
      </c>
      <c r="J7136">
        <v>3.6440000000000001</v>
      </c>
      <c r="K7136">
        <v>14.85</v>
      </c>
      <c r="L7136">
        <v>88.825999999999993</v>
      </c>
      <c r="M7136">
        <v>25620.059000000001</v>
      </c>
      <c r="N7136">
        <v>176.74700000000001</v>
      </c>
      <c r="O7136">
        <v>1.59</v>
      </c>
      <c r="P7136">
        <v>-0.99299999999999999</v>
      </c>
      <c r="Q7136">
        <v>203.58099999999999</v>
      </c>
      <c r="R7136">
        <v>25442.715</v>
      </c>
      <c r="S7136">
        <v>25239.133999999998</v>
      </c>
    </row>
    <row r="7137" spans="1:19" x14ac:dyDescent="0.3">
      <c r="A7137">
        <v>2021</v>
      </c>
      <c r="B7137">
        <v>10</v>
      </c>
      <c r="C7137">
        <v>25</v>
      </c>
      <c r="D7137">
        <v>8</v>
      </c>
      <c r="E7137">
        <v>25542.839</v>
      </c>
      <c r="F7137">
        <v>899.52800000000002</v>
      </c>
      <c r="G7137">
        <v>65.204999999999998</v>
      </c>
      <c r="H7137">
        <v>69.111000000000004</v>
      </c>
      <c r="I7137">
        <v>488.18</v>
      </c>
      <c r="J7137">
        <v>4.9000000000000004</v>
      </c>
      <c r="K7137">
        <v>10.891999999999999</v>
      </c>
      <c r="L7137">
        <v>89.585999999999999</v>
      </c>
      <c r="M7137">
        <v>27105.037</v>
      </c>
      <c r="N7137">
        <v>2187.665</v>
      </c>
      <c r="O7137">
        <v>-18.975999999999999</v>
      </c>
      <c r="P7137">
        <v>-0.46100000000000002</v>
      </c>
      <c r="Q7137">
        <v>237.70500000000001</v>
      </c>
      <c r="R7137">
        <v>24936.809000000001</v>
      </c>
      <c r="S7137">
        <v>24699.102999999999</v>
      </c>
    </row>
    <row r="7138" spans="1:19" x14ac:dyDescent="0.3">
      <c r="A7138">
        <v>2021</v>
      </c>
      <c r="B7138">
        <v>10</v>
      </c>
      <c r="C7138">
        <v>25</v>
      </c>
      <c r="D7138">
        <v>9</v>
      </c>
      <c r="E7138">
        <v>26799.027999999998</v>
      </c>
      <c r="F7138">
        <v>894.69899999999996</v>
      </c>
      <c r="G7138">
        <v>65.450999999999993</v>
      </c>
      <c r="H7138">
        <v>71.694999999999993</v>
      </c>
      <c r="I7138">
        <v>601.69799999999998</v>
      </c>
      <c r="J7138">
        <v>5.4370000000000003</v>
      </c>
      <c r="K7138">
        <v>11.746</v>
      </c>
      <c r="L7138">
        <v>90.549000000000007</v>
      </c>
      <c r="M7138">
        <v>28474.852999999999</v>
      </c>
      <c r="N7138">
        <v>4668.9960000000001</v>
      </c>
      <c r="O7138">
        <v>-41.521000000000001</v>
      </c>
      <c r="P7138">
        <v>0.47399999999999998</v>
      </c>
      <c r="Q7138">
        <v>265.07</v>
      </c>
      <c r="R7138">
        <v>23846.903999999999</v>
      </c>
      <c r="S7138">
        <v>23581.833999999999</v>
      </c>
    </row>
    <row r="7139" spans="1:19" x14ac:dyDescent="0.3">
      <c r="A7139">
        <v>2021</v>
      </c>
      <c r="B7139">
        <v>10</v>
      </c>
      <c r="C7139">
        <v>25</v>
      </c>
      <c r="D7139">
        <v>10</v>
      </c>
      <c r="E7139">
        <v>27880.49</v>
      </c>
      <c r="F7139">
        <v>872.12</v>
      </c>
      <c r="G7139">
        <v>65.950999999999993</v>
      </c>
      <c r="H7139">
        <v>72.12</v>
      </c>
      <c r="I7139">
        <v>568.28399999999999</v>
      </c>
      <c r="J7139">
        <v>5.7370000000000001</v>
      </c>
      <c r="K7139">
        <v>20.792000000000002</v>
      </c>
      <c r="L7139">
        <v>91.581999999999994</v>
      </c>
      <c r="M7139">
        <v>29511.125</v>
      </c>
      <c r="N7139">
        <v>6481.3410000000003</v>
      </c>
      <c r="O7139">
        <v>-50.308999999999997</v>
      </c>
      <c r="P7139">
        <v>1.3009999999999999</v>
      </c>
      <c r="Q7139">
        <v>286.952</v>
      </c>
      <c r="R7139">
        <v>23078.792000000001</v>
      </c>
      <c r="S7139">
        <v>22791.84</v>
      </c>
    </row>
    <row r="7140" spans="1:19" x14ac:dyDescent="0.3">
      <c r="A7140">
        <v>2021</v>
      </c>
      <c r="B7140">
        <v>10</v>
      </c>
      <c r="C7140">
        <v>25</v>
      </c>
      <c r="D7140">
        <v>11</v>
      </c>
      <c r="E7140">
        <v>28504.954000000002</v>
      </c>
      <c r="F7140">
        <v>836.51700000000005</v>
      </c>
      <c r="G7140">
        <v>65.757999999999996</v>
      </c>
      <c r="H7140">
        <v>73.171000000000006</v>
      </c>
      <c r="I7140">
        <v>483.69600000000003</v>
      </c>
      <c r="J7140">
        <v>5.8719999999999999</v>
      </c>
      <c r="K7140">
        <v>22.058</v>
      </c>
      <c r="L7140">
        <v>92.093999999999994</v>
      </c>
      <c r="M7140">
        <v>30018.362000000001</v>
      </c>
      <c r="N7140">
        <v>7603.4830000000002</v>
      </c>
      <c r="O7140">
        <v>-48.393000000000001</v>
      </c>
      <c r="P7140">
        <v>2.7690000000000001</v>
      </c>
      <c r="Q7140">
        <v>305.75799999999998</v>
      </c>
      <c r="R7140">
        <v>22460.503000000001</v>
      </c>
      <c r="S7140">
        <v>22154.744999999999</v>
      </c>
    </row>
    <row r="7141" spans="1:19" x14ac:dyDescent="0.3">
      <c r="A7141">
        <v>2021</v>
      </c>
      <c r="B7141">
        <v>10</v>
      </c>
      <c r="C7141">
        <v>25</v>
      </c>
      <c r="D7141">
        <v>12</v>
      </c>
      <c r="E7141">
        <v>28807.883999999998</v>
      </c>
      <c r="F7141">
        <v>802.41300000000001</v>
      </c>
      <c r="G7141">
        <v>65.653000000000006</v>
      </c>
      <c r="H7141">
        <v>75.438999999999993</v>
      </c>
      <c r="I7141">
        <v>447.51600000000002</v>
      </c>
      <c r="J7141">
        <v>5.8419999999999996</v>
      </c>
      <c r="K7141">
        <v>11.206</v>
      </c>
      <c r="L7141">
        <v>92.29</v>
      </c>
      <c r="M7141">
        <v>30242.591</v>
      </c>
      <c r="N7141">
        <v>8095.7979999999998</v>
      </c>
      <c r="O7141">
        <v>-12.477</v>
      </c>
      <c r="P7141">
        <v>6.0510000000000002</v>
      </c>
      <c r="Q7141">
        <v>319.245</v>
      </c>
      <c r="R7141">
        <v>22153.219000000001</v>
      </c>
      <c r="S7141">
        <v>21833.973999999998</v>
      </c>
    </row>
    <row r="7142" spans="1:19" x14ac:dyDescent="0.3">
      <c r="A7142">
        <v>2021</v>
      </c>
      <c r="B7142">
        <v>10</v>
      </c>
      <c r="C7142">
        <v>25</v>
      </c>
      <c r="D7142">
        <v>13</v>
      </c>
      <c r="E7142">
        <v>29120.275000000001</v>
      </c>
      <c r="F7142">
        <v>717.88699999999994</v>
      </c>
      <c r="G7142">
        <v>67.584000000000003</v>
      </c>
      <c r="H7142">
        <v>78.265000000000001</v>
      </c>
      <c r="I7142">
        <v>423.50099999999998</v>
      </c>
      <c r="J7142">
        <v>5.7359999999999998</v>
      </c>
      <c r="K7142">
        <v>9.7650000000000006</v>
      </c>
      <c r="L7142">
        <v>92.47</v>
      </c>
      <c r="M7142">
        <v>30447.899000000001</v>
      </c>
      <c r="N7142">
        <v>7992.65</v>
      </c>
      <c r="O7142">
        <v>-7.1479999999999997</v>
      </c>
      <c r="P7142">
        <v>6.5259999999999998</v>
      </c>
      <c r="Q7142">
        <v>330.65100000000001</v>
      </c>
      <c r="R7142">
        <v>22455.871999999999</v>
      </c>
      <c r="S7142">
        <v>22125.221000000001</v>
      </c>
    </row>
    <row r="7143" spans="1:19" x14ac:dyDescent="0.3">
      <c r="A7143">
        <v>2021</v>
      </c>
      <c r="B7143">
        <v>10</v>
      </c>
      <c r="C7143">
        <v>25</v>
      </c>
      <c r="D7143">
        <v>14</v>
      </c>
      <c r="E7143">
        <v>29203.773000000001</v>
      </c>
      <c r="F7143">
        <v>664.03499999999997</v>
      </c>
      <c r="G7143">
        <v>68.724999999999994</v>
      </c>
      <c r="H7143">
        <v>80.992000000000004</v>
      </c>
      <c r="I7143">
        <v>363.077</v>
      </c>
      <c r="J7143">
        <v>5.2649999999999997</v>
      </c>
      <c r="K7143">
        <v>-4.6689999999999996</v>
      </c>
      <c r="L7143">
        <v>92.495000000000005</v>
      </c>
      <c r="M7143">
        <v>30404.969000000001</v>
      </c>
      <c r="N7143">
        <v>7076.607</v>
      </c>
      <c r="O7143">
        <v>-4.0209999999999999</v>
      </c>
      <c r="P7143">
        <v>3.6240000000000001</v>
      </c>
      <c r="Q7143">
        <v>338.53500000000003</v>
      </c>
      <c r="R7143">
        <v>23328.76</v>
      </c>
      <c r="S7143">
        <v>22990.224999999999</v>
      </c>
    </row>
    <row r="7144" spans="1:19" x14ac:dyDescent="0.3">
      <c r="A7144">
        <v>2021</v>
      </c>
      <c r="B7144">
        <v>10</v>
      </c>
      <c r="C7144">
        <v>25</v>
      </c>
      <c r="D7144">
        <v>15</v>
      </c>
      <c r="E7144">
        <v>29112.118999999999</v>
      </c>
      <c r="F7144">
        <v>642.74199999999996</v>
      </c>
      <c r="G7144">
        <v>70.173000000000002</v>
      </c>
      <c r="H7144">
        <v>83.242999999999995</v>
      </c>
      <c r="I7144">
        <v>331.84</v>
      </c>
      <c r="J7144">
        <v>5.4119999999999999</v>
      </c>
      <c r="K7144">
        <v>-8.2910000000000004</v>
      </c>
      <c r="L7144">
        <v>92.41</v>
      </c>
      <c r="M7144">
        <v>30259.474999999999</v>
      </c>
      <c r="N7144">
        <v>5493.1779999999999</v>
      </c>
      <c r="O7144">
        <v>-3.9359999999999999</v>
      </c>
      <c r="P7144">
        <v>3.7010000000000001</v>
      </c>
      <c r="Q7144">
        <v>339.10599999999999</v>
      </c>
      <c r="R7144">
        <v>24766.530999999999</v>
      </c>
      <c r="S7144">
        <v>24427.424999999999</v>
      </c>
    </row>
    <row r="7145" spans="1:19" x14ac:dyDescent="0.3">
      <c r="A7145">
        <v>2021</v>
      </c>
      <c r="B7145">
        <v>10</v>
      </c>
      <c r="C7145">
        <v>25</v>
      </c>
      <c r="D7145">
        <v>16</v>
      </c>
      <c r="E7145">
        <v>28813.47</v>
      </c>
      <c r="F7145">
        <v>596.78599999999994</v>
      </c>
      <c r="G7145">
        <v>70.384</v>
      </c>
      <c r="H7145">
        <v>85.084000000000003</v>
      </c>
      <c r="I7145">
        <v>219.673</v>
      </c>
      <c r="J7145">
        <v>4.093</v>
      </c>
      <c r="K7145">
        <v>-49.612000000000002</v>
      </c>
      <c r="L7145">
        <v>92.225999999999999</v>
      </c>
      <c r="M7145">
        <v>29761.72</v>
      </c>
      <c r="N7145">
        <v>3236.3969999999999</v>
      </c>
      <c r="O7145">
        <v>-0.27500000000000002</v>
      </c>
      <c r="P7145">
        <v>2.5459999999999998</v>
      </c>
      <c r="Q7145">
        <v>329.13600000000002</v>
      </c>
      <c r="R7145">
        <v>26523.053</v>
      </c>
      <c r="S7145">
        <v>26193.917000000001</v>
      </c>
    </row>
    <row r="7146" spans="1:19" x14ac:dyDescent="0.3">
      <c r="A7146">
        <v>2021</v>
      </c>
      <c r="B7146">
        <v>10</v>
      </c>
      <c r="C7146">
        <v>25</v>
      </c>
      <c r="D7146">
        <v>17</v>
      </c>
      <c r="E7146">
        <v>28347.545999999998</v>
      </c>
      <c r="F7146">
        <v>593.42100000000005</v>
      </c>
      <c r="G7146">
        <v>71.411000000000001</v>
      </c>
      <c r="H7146">
        <v>83.941999999999993</v>
      </c>
      <c r="I7146">
        <v>240.983</v>
      </c>
      <c r="J7146">
        <v>4.5590000000000002</v>
      </c>
      <c r="K7146">
        <v>-69.412000000000006</v>
      </c>
      <c r="L7146">
        <v>91.92</v>
      </c>
      <c r="M7146">
        <v>29292.959999999999</v>
      </c>
      <c r="N7146">
        <v>842.495</v>
      </c>
      <c r="O7146">
        <v>18.518999999999998</v>
      </c>
      <c r="P7146">
        <v>3.7149999999999999</v>
      </c>
      <c r="Q7146">
        <v>311.34199999999998</v>
      </c>
      <c r="R7146">
        <v>28428.232</v>
      </c>
      <c r="S7146">
        <v>28116.89</v>
      </c>
    </row>
    <row r="7147" spans="1:19" x14ac:dyDescent="0.3">
      <c r="A7147">
        <v>2021</v>
      </c>
      <c r="B7147">
        <v>10</v>
      </c>
      <c r="C7147">
        <v>25</v>
      </c>
      <c r="D7147">
        <v>18</v>
      </c>
      <c r="E7147">
        <v>29116.812000000002</v>
      </c>
      <c r="F7147">
        <v>615.94200000000001</v>
      </c>
      <c r="G7147">
        <v>71.762</v>
      </c>
      <c r="H7147">
        <v>79.759</v>
      </c>
      <c r="I7147">
        <v>308.27600000000001</v>
      </c>
      <c r="J7147">
        <v>4.4020000000000001</v>
      </c>
      <c r="K7147">
        <v>-69.477000000000004</v>
      </c>
      <c r="L7147">
        <v>92.402000000000001</v>
      </c>
      <c r="M7147">
        <v>30148.116999999998</v>
      </c>
      <c r="N7147">
        <v>7.8E-2</v>
      </c>
      <c r="O7147">
        <v>29.978999999999999</v>
      </c>
      <c r="P7147">
        <v>3.355</v>
      </c>
      <c r="Q7147">
        <v>291.45</v>
      </c>
      <c r="R7147">
        <v>30114.705000000002</v>
      </c>
      <c r="S7147">
        <v>29823.255000000001</v>
      </c>
    </row>
    <row r="7148" spans="1:19" x14ac:dyDescent="0.3">
      <c r="A7148">
        <v>2021</v>
      </c>
      <c r="B7148">
        <v>10</v>
      </c>
      <c r="C7148">
        <v>25</v>
      </c>
      <c r="D7148">
        <v>19</v>
      </c>
      <c r="E7148">
        <v>29461.874</v>
      </c>
      <c r="F7148">
        <v>649.077</v>
      </c>
      <c r="G7148">
        <v>72.665999999999997</v>
      </c>
      <c r="H7148">
        <v>82.397999999999996</v>
      </c>
      <c r="I7148">
        <v>341.48399999999998</v>
      </c>
      <c r="J7148">
        <v>4.141</v>
      </c>
      <c r="K7148">
        <v>-76.563000000000002</v>
      </c>
      <c r="L7148">
        <v>92.591999999999999</v>
      </c>
      <c r="M7148">
        <v>30555.003000000001</v>
      </c>
      <c r="N7148">
        <v>0</v>
      </c>
      <c r="O7148">
        <v>30.13</v>
      </c>
      <c r="P7148">
        <v>6.7370000000000001</v>
      </c>
      <c r="Q7148">
        <v>267.84100000000001</v>
      </c>
      <c r="R7148">
        <v>30518.134999999998</v>
      </c>
      <c r="S7148">
        <v>30250.294000000002</v>
      </c>
    </row>
    <row r="7149" spans="1:19" x14ac:dyDescent="0.3">
      <c r="A7149">
        <v>2021</v>
      </c>
      <c r="B7149">
        <v>10</v>
      </c>
      <c r="C7149">
        <v>25</v>
      </c>
      <c r="D7149">
        <v>20</v>
      </c>
      <c r="E7149">
        <v>28454.489000000001</v>
      </c>
      <c r="F7149">
        <v>705.31700000000001</v>
      </c>
      <c r="G7149">
        <v>72.516999999999996</v>
      </c>
      <c r="H7149">
        <v>81.08</v>
      </c>
      <c r="I7149">
        <v>383.73399999999998</v>
      </c>
      <c r="J7149">
        <v>3.9020000000000001</v>
      </c>
      <c r="K7149">
        <v>-88.320999999999998</v>
      </c>
      <c r="L7149">
        <v>91.933999999999997</v>
      </c>
      <c r="M7149">
        <v>29632.134999999998</v>
      </c>
      <c r="N7149">
        <v>0</v>
      </c>
      <c r="O7149">
        <v>29.119</v>
      </c>
      <c r="P7149">
        <v>8.2629999999999999</v>
      </c>
      <c r="Q7149">
        <v>250.739</v>
      </c>
      <c r="R7149">
        <v>29594.753000000001</v>
      </c>
      <c r="S7149">
        <v>29344.013999999999</v>
      </c>
    </row>
    <row r="7150" spans="1:19" x14ac:dyDescent="0.3">
      <c r="A7150">
        <v>2021</v>
      </c>
      <c r="B7150">
        <v>10</v>
      </c>
      <c r="C7150">
        <v>25</v>
      </c>
      <c r="D7150">
        <v>21</v>
      </c>
      <c r="E7150">
        <v>26831.672999999999</v>
      </c>
      <c r="F7150">
        <v>785.29600000000005</v>
      </c>
      <c r="G7150">
        <v>69.647000000000006</v>
      </c>
      <c r="H7150">
        <v>79.418000000000006</v>
      </c>
      <c r="I7150">
        <v>510.96699999999998</v>
      </c>
      <c r="J7150">
        <v>5.0780000000000003</v>
      </c>
      <c r="K7150">
        <v>-23.422999999999998</v>
      </c>
      <c r="L7150">
        <v>90.528999999999996</v>
      </c>
      <c r="M7150">
        <v>28279.538</v>
      </c>
      <c r="N7150">
        <v>0</v>
      </c>
      <c r="O7150">
        <v>14.446999999999999</v>
      </c>
      <c r="P7150">
        <v>0.874</v>
      </c>
      <c r="Q7150">
        <v>233.86699999999999</v>
      </c>
      <c r="R7150">
        <v>28264.217000000001</v>
      </c>
      <c r="S7150">
        <v>28030.350999999999</v>
      </c>
    </row>
    <row r="7151" spans="1:19" x14ac:dyDescent="0.3">
      <c r="A7151">
        <v>2021</v>
      </c>
      <c r="B7151">
        <v>10</v>
      </c>
      <c r="C7151">
        <v>25</v>
      </c>
      <c r="D7151">
        <v>22</v>
      </c>
      <c r="E7151">
        <v>24548.080000000002</v>
      </c>
      <c r="F7151">
        <v>948.45</v>
      </c>
      <c r="G7151">
        <v>65.513000000000005</v>
      </c>
      <c r="H7151">
        <v>76.938999999999993</v>
      </c>
      <c r="I7151">
        <v>570.12699999999995</v>
      </c>
      <c r="J7151">
        <v>4.7530000000000001</v>
      </c>
      <c r="K7151">
        <v>10.754</v>
      </c>
      <c r="L7151">
        <v>88.941999999999993</v>
      </c>
      <c r="M7151">
        <v>26248.045999999998</v>
      </c>
      <c r="N7151">
        <v>0</v>
      </c>
      <c r="O7151">
        <v>10.916</v>
      </c>
      <c r="P7151">
        <v>-13.909000000000001</v>
      </c>
      <c r="Q7151">
        <v>212.172</v>
      </c>
      <c r="R7151">
        <v>26251.040000000001</v>
      </c>
      <c r="S7151">
        <v>26038.867999999999</v>
      </c>
    </row>
    <row r="7152" spans="1:19" x14ac:dyDescent="0.3">
      <c r="A7152">
        <v>2021</v>
      </c>
      <c r="B7152">
        <v>10</v>
      </c>
      <c r="C7152">
        <v>25</v>
      </c>
      <c r="D7152">
        <v>23</v>
      </c>
      <c r="E7152">
        <v>22077.078000000001</v>
      </c>
      <c r="F7152">
        <v>1118.375</v>
      </c>
      <c r="G7152">
        <v>61.817</v>
      </c>
      <c r="H7152">
        <v>74.025000000000006</v>
      </c>
      <c r="I7152">
        <v>950.98299999999995</v>
      </c>
      <c r="J7152">
        <v>5.1719999999999997</v>
      </c>
      <c r="K7152">
        <v>29.832999999999998</v>
      </c>
      <c r="L7152">
        <v>87.504000000000005</v>
      </c>
      <c r="M7152">
        <v>24342.969000000001</v>
      </c>
      <c r="N7152">
        <v>0</v>
      </c>
      <c r="O7152">
        <v>7.8789999999999996</v>
      </c>
      <c r="P7152">
        <v>-13.215999999999999</v>
      </c>
      <c r="Q7152">
        <v>183.55799999999999</v>
      </c>
      <c r="R7152">
        <v>24348.306</v>
      </c>
      <c r="S7152">
        <v>24164.748</v>
      </c>
    </row>
    <row r="7153" spans="1:19" x14ac:dyDescent="0.3">
      <c r="A7153">
        <v>2021</v>
      </c>
      <c r="B7153">
        <v>10</v>
      </c>
      <c r="C7153">
        <v>25</v>
      </c>
      <c r="D7153">
        <v>24</v>
      </c>
      <c r="E7153">
        <v>20553.934000000001</v>
      </c>
      <c r="F7153">
        <v>1343.377</v>
      </c>
      <c r="G7153">
        <v>59.192999999999998</v>
      </c>
      <c r="H7153">
        <v>71.540999999999997</v>
      </c>
      <c r="I7153">
        <v>846.64099999999996</v>
      </c>
      <c r="J7153">
        <v>5.0780000000000003</v>
      </c>
      <c r="K7153">
        <v>37.241</v>
      </c>
      <c r="L7153">
        <v>86.671999999999997</v>
      </c>
      <c r="M7153">
        <v>22944.484</v>
      </c>
      <c r="N7153">
        <v>0</v>
      </c>
      <c r="O7153">
        <v>4.4950000000000001</v>
      </c>
      <c r="P7153">
        <v>-22.59</v>
      </c>
      <c r="Q7153">
        <v>160.227</v>
      </c>
      <c r="R7153">
        <v>22962.579000000002</v>
      </c>
      <c r="S7153">
        <v>22802.351999999999</v>
      </c>
    </row>
    <row r="7154" spans="1:19" x14ac:dyDescent="0.3">
      <c r="A7154">
        <v>2021</v>
      </c>
      <c r="B7154">
        <v>10</v>
      </c>
      <c r="C7154">
        <v>26</v>
      </c>
      <c r="D7154">
        <v>1</v>
      </c>
      <c r="E7154">
        <v>19791.383000000002</v>
      </c>
      <c r="F7154">
        <v>1453.769</v>
      </c>
      <c r="G7154">
        <v>56.744</v>
      </c>
      <c r="H7154">
        <v>69.102999999999994</v>
      </c>
      <c r="I7154">
        <v>601.077</v>
      </c>
      <c r="J7154">
        <v>4.9450000000000003</v>
      </c>
      <c r="K7154">
        <v>33.286999999999999</v>
      </c>
      <c r="L7154">
        <v>86.289000000000001</v>
      </c>
      <c r="M7154">
        <v>22039.851999999999</v>
      </c>
      <c r="N7154">
        <v>0</v>
      </c>
      <c r="O7154">
        <v>2.722</v>
      </c>
      <c r="P7154">
        <v>-16.977</v>
      </c>
      <c r="Q7154">
        <v>148.05699999999999</v>
      </c>
      <c r="R7154">
        <v>22054.107</v>
      </c>
      <c r="S7154">
        <v>21906.05</v>
      </c>
    </row>
    <row r="7155" spans="1:19" x14ac:dyDescent="0.3">
      <c r="A7155">
        <v>2021</v>
      </c>
      <c r="B7155">
        <v>10</v>
      </c>
      <c r="C7155">
        <v>26</v>
      </c>
      <c r="D7155">
        <v>2</v>
      </c>
      <c r="E7155">
        <v>19165.423999999999</v>
      </c>
      <c r="F7155">
        <v>1517.86</v>
      </c>
      <c r="G7155">
        <v>55.366</v>
      </c>
      <c r="H7155">
        <v>67.784999999999997</v>
      </c>
      <c r="I7155">
        <v>360.00200000000001</v>
      </c>
      <c r="J7155">
        <v>4.8719999999999999</v>
      </c>
      <c r="K7155">
        <v>29.888999999999999</v>
      </c>
      <c r="L7155">
        <v>85.903000000000006</v>
      </c>
      <c r="M7155">
        <v>21231.735000000001</v>
      </c>
      <c r="N7155">
        <v>0</v>
      </c>
      <c r="O7155">
        <v>2.1970000000000001</v>
      </c>
      <c r="P7155">
        <v>-12.121</v>
      </c>
      <c r="Q7155">
        <v>139.739</v>
      </c>
      <c r="R7155">
        <v>21241.659</v>
      </c>
      <c r="S7155">
        <v>21101.919999999998</v>
      </c>
    </row>
    <row r="7156" spans="1:19" x14ac:dyDescent="0.3">
      <c r="A7156">
        <v>2021</v>
      </c>
      <c r="B7156">
        <v>10</v>
      </c>
      <c r="C7156">
        <v>26</v>
      </c>
      <c r="D7156">
        <v>3</v>
      </c>
      <c r="E7156">
        <v>19017.556</v>
      </c>
      <c r="F7156">
        <v>1527.2159999999999</v>
      </c>
      <c r="G7156">
        <v>54.892000000000003</v>
      </c>
      <c r="H7156">
        <v>66.546000000000006</v>
      </c>
      <c r="I7156">
        <v>204.78</v>
      </c>
      <c r="J7156">
        <v>4.7190000000000003</v>
      </c>
      <c r="K7156">
        <v>27.312999999999999</v>
      </c>
      <c r="L7156">
        <v>85.81</v>
      </c>
      <c r="M7156">
        <v>20933.939999999999</v>
      </c>
      <c r="N7156">
        <v>0</v>
      </c>
      <c r="O7156">
        <v>1.9770000000000001</v>
      </c>
      <c r="P7156">
        <v>-7.6520000000000001</v>
      </c>
      <c r="Q7156">
        <v>136.54300000000001</v>
      </c>
      <c r="R7156">
        <v>20939.615000000002</v>
      </c>
      <c r="S7156">
        <v>20803.072</v>
      </c>
    </row>
    <row r="7157" spans="1:19" x14ac:dyDescent="0.3">
      <c r="A7157">
        <v>2021</v>
      </c>
      <c r="B7157">
        <v>10</v>
      </c>
      <c r="C7157">
        <v>26</v>
      </c>
      <c r="D7157">
        <v>4</v>
      </c>
      <c r="E7157">
        <v>19447.335999999999</v>
      </c>
      <c r="F7157">
        <v>1457.4</v>
      </c>
      <c r="G7157">
        <v>55.375</v>
      </c>
      <c r="H7157">
        <v>66.384</v>
      </c>
      <c r="I7157">
        <v>102.96599999999999</v>
      </c>
      <c r="J7157">
        <v>3.6520000000000001</v>
      </c>
      <c r="K7157">
        <v>26.896999999999998</v>
      </c>
      <c r="L7157">
        <v>86.099000000000004</v>
      </c>
      <c r="M7157">
        <v>21190.734</v>
      </c>
      <c r="N7157">
        <v>0</v>
      </c>
      <c r="O7157">
        <v>1.8740000000000001</v>
      </c>
      <c r="P7157">
        <v>-5.2919999999999998</v>
      </c>
      <c r="Q7157">
        <v>138.53700000000001</v>
      </c>
      <c r="R7157">
        <v>21194.152999999998</v>
      </c>
      <c r="S7157">
        <v>21055.616000000002</v>
      </c>
    </row>
    <row r="7158" spans="1:19" x14ac:dyDescent="0.3">
      <c r="A7158">
        <v>2021</v>
      </c>
      <c r="B7158">
        <v>10</v>
      </c>
      <c r="C7158">
        <v>26</v>
      </c>
      <c r="D7158">
        <v>5</v>
      </c>
      <c r="E7158">
        <v>20816.975999999999</v>
      </c>
      <c r="F7158">
        <v>1293.4559999999999</v>
      </c>
      <c r="G7158">
        <v>57.814999999999998</v>
      </c>
      <c r="H7158">
        <v>66.442999999999998</v>
      </c>
      <c r="I7158">
        <v>72.323999999999998</v>
      </c>
      <c r="J7158">
        <v>2.3220000000000001</v>
      </c>
      <c r="K7158">
        <v>11.494999999999999</v>
      </c>
      <c r="L7158">
        <v>86.864000000000004</v>
      </c>
      <c r="M7158">
        <v>22349.88</v>
      </c>
      <c r="N7158">
        <v>0</v>
      </c>
      <c r="O7158">
        <v>1.83</v>
      </c>
      <c r="P7158">
        <v>-6.6310000000000002</v>
      </c>
      <c r="Q7158">
        <v>149.654</v>
      </c>
      <c r="R7158">
        <v>22354.681</v>
      </c>
      <c r="S7158">
        <v>22205.027999999998</v>
      </c>
    </row>
    <row r="7159" spans="1:19" x14ac:dyDescent="0.3">
      <c r="A7159">
        <v>2021</v>
      </c>
      <c r="B7159">
        <v>10</v>
      </c>
      <c r="C7159">
        <v>26</v>
      </c>
      <c r="D7159">
        <v>6</v>
      </c>
      <c r="E7159">
        <v>23385.338</v>
      </c>
      <c r="F7159">
        <v>1051.7449999999999</v>
      </c>
      <c r="G7159">
        <v>61.256</v>
      </c>
      <c r="H7159">
        <v>66.040000000000006</v>
      </c>
      <c r="I7159">
        <v>127.339</v>
      </c>
      <c r="J7159">
        <v>2.7919999999999998</v>
      </c>
      <c r="K7159">
        <v>5.1340000000000003</v>
      </c>
      <c r="L7159">
        <v>88.293999999999997</v>
      </c>
      <c r="M7159">
        <v>24726.681</v>
      </c>
      <c r="N7159">
        <v>0</v>
      </c>
      <c r="O7159">
        <v>2.1890000000000001</v>
      </c>
      <c r="P7159">
        <v>-1.659</v>
      </c>
      <c r="Q7159">
        <v>173.488</v>
      </c>
      <c r="R7159">
        <v>24726.151000000002</v>
      </c>
      <c r="S7159">
        <v>24552.664000000001</v>
      </c>
    </row>
    <row r="7160" spans="1:19" x14ac:dyDescent="0.3">
      <c r="A7160">
        <v>2021</v>
      </c>
      <c r="B7160">
        <v>10</v>
      </c>
      <c r="C7160">
        <v>26</v>
      </c>
      <c r="D7160">
        <v>7</v>
      </c>
      <c r="E7160">
        <v>25217.901000000002</v>
      </c>
      <c r="F7160">
        <v>950</v>
      </c>
      <c r="G7160">
        <v>66.057000000000002</v>
      </c>
      <c r="H7160">
        <v>65.921999999999997</v>
      </c>
      <c r="I7160">
        <v>264.35899999999998</v>
      </c>
      <c r="J7160">
        <v>3.6440000000000001</v>
      </c>
      <c r="K7160">
        <v>14.86</v>
      </c>
      <c r="L7160">
        <v>89.427000000000007</v>
      </c>
      <c r="M7160">
        <v>26606.114000000001</v>
      </c>
      <c r="N7160">
        <v>176.74700000000001</v>
      </c>
      <c r="O7160">
        <v>1.59</v>
      </c>
      <c r="P7160">
        <v>-0.99299999999999999</v>
      </c>
      <c r="Q7160">
        <v>204.37899999999999</v>
      </c>
      <c r="R7160">
        <v>26428.77</v>
      </c>
      <c r="S7160">
        <v>26224.392</v>
      </c>
    </row>
    <row r="7161" spans="1:19" x14ac:dyDescent="0.3">
      <c r="A7161">
        <v>2021</v>
      </c>
      <c r="B7161">
        <v>10</v>
      </c>
      <c r="C7161">
        <v>26</v>
      </c>
      <c r="D7161">
        <v>8</v>
      </c>
      <c r="E7161">
        <v>26208.192999999999</v>
      </c>
      <c r="F7161">
        <v>899.52800000000002</v>
      </c>
      <c r="G7161">
        <v>68.628</v>
      </c>
      <c r="H7161">
        <v>69.391000000000005</v>
      </c>
      <c r="I7161">
        <v>488.18</v>
      </c>
      <c r="J7161">
        <v>4.9000000000000004</v>
      </c>
      <c r="K7161">
        <v>10.798</v>
      </c>
      <c r="L7161">
        <v>90.069000000000003</v>
      </c>
      <c r="M7161">
        <v>27771.059000000001</v>
      </c>
      <c r="N7161">
        <v>2187.665</v>
      </c>
      <c r="O7161">
        <v>-18.975999999999999</v>
      </c>
      <c r="P7161">
        <v>-0.46100000000000002</v>
      </c>
      <c r="Q7161">
        <v>239.26900000000001</v>
      </c>
      <c r="R7161">
        <v>25602.830999999998</v>
      </c>
      <c r="S7161">
        <v>25363.562000000002</v>
      </c>
    </row>
    <row r="7162" spans="1:19" x14ac:dyDescent="0.3">
      <c r="A7162">
        <v>2021</v>
      </c>
      <c r="B7162">
        <v>10</v>
      </c>
      <c r="C7162">
        <v>26</v>
      </c>
      <c r="D7162">
        <v>9</v>
      </c>
      <c r="E7162">
        <v>27270.239000000001</v>
      </c>
      <c r="F7162">
        <v>894.69899999999996</v>
      </c>
      <c r="G7162">
        <v>68.311999999999998</v>
      </c>
      <c r="H7162">
        <v>71.921999999999997</v>
      </c>
      <c r="I7162">
        <v>601.69799999999998</v>
      </c>
      <c r="J7162">
        <v>5.4370000000000003</v>
      </c>
      <c r="K7162">
        <v>12.084</v>
      </c>
      <c r="L7162">
        <v>91.013000000000005</v>
      </c>
      <c r="M7162">
        <v>28947.092000000001</v>
      </c>
      <c r="N7162">
        <v>4668.9960000000001</v>
      </c>
      <c r="O7162">
        <v>-41.521000000000001</v>
      </c>
      <c r="P7162">
        <v>0.47399999999999998</v>
      </c>
      <c r="Q7162">
        <v>267.04300000000001</v>
      </c>
      <c r="R7162">
        <v>24319.142</v>
      </c>
      <c r="S7162">
        <v>24052.098999999998</v>
      </c>
    </row>
    <row r="7163" spans="1:19" x14ac:dyDescent="0.3">
      <c r="A7163">
        <v>2021</v>
      </c>
      <c r="B7163">
        <v>10</v>
      </c>
      <c r="C7163">
        <v>26</v>
      </c>
      <c r="D7163">
        <v>10</v>
      </c>
      <c r="E7163">
        <v>28224.198</v>
      </c>
      <c r="F7163">
        <v>872.12</v>
      </c>
      <c r="G7163">
        <v>67.680999999999997</v>
      </c>
      <c r="H7163">
        <v>72.266000000000005</v>
      </c>
      <c r="I7163">
        <v>568.28399999999999</v>
      </c>
      <c r="J7163">
        <v>5.7370000000000001</v>
      </c>
      <c r="K7163">
        <v>21.913</v>
      </c>
      <c r="L7163">
        <v>91.876999999999995</v>
      </c>
      <c r="M7163">
        <v>29856.395</v>
      </c>
      <c r="N7163">
        <v>6481.3410000000003</v>
      </c>
      <c r="O7163">
        <v>-50.308999999999997</v>
      </c>
      <c r="P7163">
        <v>1.3009999999999999</v>
      </c>
      <c r="Q7163">
        <v>287.79399999999998</v>
      </c>
      <c r="R7163">
        <v>23424.062000000002</v>
      </c>
      <c r="S7163">
        <v>23136.268</v>
      </c>
    </row>
    <row r="7164" spans="1:19" x14ac:dyDescent="0.3">
      <c r="A7164">
        <v>2021</v>
      </c>
      <c r="B7164">
        <v>10</v>
      </c>
      <c r="C7164">
        <v>26</v>
      </c>
      <c r="D7164">
        <v>11</v>
      </c>
      <c r="E7164">
        <v>28732.873</v>
      </c>
      <c r="F7164">
        <v>836.51700000000005</v>
      </c>
      <c r="G7164">
        <v>67.084000000000003</v>
      </c>
      <c r="H7164">
        <v>73.253</v>
      </c>
      <c r="I7164">
        <v>483.69600000000003</v>
      </c>
      <c r="J7164">
        <v>5.8719999999999999</v>
      </c>
      <c r="K7164">
        <v>23.407</v>
      </c>
      <c r="L7164">
        <v>92.242999999999995</v>
      </c>
      <c r="M7164">
        <v>30247.861000000001</v>
      </c>
      <c r="N7164">
        <v>7603.4830000000002</v>
      </c>
      <c r="O7164">
        <v>-48.393000000000001</v>
      </c>
      <c r="P7164">
        <v>2.7690000000000001</v>
      </c>
      <c r="Q7164">
        <v>306.63900000000001</v>
      </c>
      <c r="R7164">
        <v>22690.002</v>
      </c>
      <c r="S7164">
        <v>22383.362000000001</v>
      </c>
    </row>
    <row r="7165" spans="1:19" x14ac:dyDescent="0.3">
      <c r="A7165">
        <v>2021</v>
      </c>
      <c r="B7165">
        <v>10</v>
      </c>
      <c r="C7165">
        <v>26</v>
      </c>
      <c r="D7165">
        <v>12</v>
      </c>
      <c r="E7165">
        <v>28955.94</v>
      </c>
      <c r="F7165">
        <v>802.41300000000001</v>
      </c>
      <c r="G7165">
        <v>67.662999999999997</v>
      </c>
      <c r="H7165">
        <v>75.471999999999994</v>
      </c>
      <c r="I7165">
        <v>447.51600000000002</v>
      </c>
      <c r="J7165">
        <v>5.8419999999999996</v>
      </c>
      <c r="K7165">
        <v>12.571</v>
      </c>
      <c r="L7165">
        <v>92.344999999999999</v>
      </c>
      <c r="M7165">
        <v>30392.098999999998</v>
      </c>
      <c r="N7165">
        <v>8095.7979999999998</v>
      </c>
      <c r="O7165">
        <v>-12.477</v>
      </c>
      <c r="P7165">
        <v>6.0510000000000002</v>
      </c>
      <c r="Q7165">
        <v>320.267</v>
      </c>
      <c r="R7165">
        <v>22302.726999999999</v>
      </c>
      <c r="S7165">
        <v>21982.458999999999</v>
      </c>
    </row>
    <row r="7166" spans="1:19" x14ac:dyDescent="0.3">
      <c r="A7166">
        <v>2021</v>
      </c>
      <c r="B7166">
        <v>10</v>
      </c>
      <c r="C7166">
        <v>26</v>
      </c>
      <c r="D7166">
        <v>13</v>
      </c>
      <c r="E7166">
        <v>29297.956999999999</v>
      </c>
      <c r="F7166">
        <v>717.88699999999994</v>
      </c>
      <c r="G7166">
        <v>68.102000000000004</v>
      </c>
      <c r="H7166">
        <v>78.317999999999998</v>
      </c>
      <c r="I7166">
        <v>423.50099999999998</v>
      </c>
      <c r="J7166">
        <v>5.7359999999999998</v>
      </c>
      <c r="K7166">
        <v>11.282</v>
      </c>
      <c r="L7166">
        <v>92.53</v>
      </c>
      <c r="M7166">
        <v>30627.210999999999</v>
      </c>
      <c r="N7166">
        <v>7992.65</v>
      </c>
      <c r="O7166">
        <v>-7.1479999999999997</v>
      </c>
      <c r="P7166">
        <v>6.5259999999999998</v>
      </c>
      <c r="Q7166">
        <v>331.87799999999999</v>
      </c>
      <c r="R7166">
        <v>22635.184000000001</v>
      </c>
      <c r="S7166">
        <v>22303.306</v>
      </c>
    </row>
    <row r="7167" spans="1:19" x14ac:dyDescent="0.3">
      <c r="A7167">
        <v>2021</v>
      </c>
      <c r="B7167">
        <v>10</v>
      </c>
      <c r="C7167">
        <v>26</v>
      </c>
      <c r="D7167">
        <v>14</v>
      </c>
      <c r="E7167">
        <v>29306.609</v>
      </c>
      <c r="F7167">
        <v>664.03499999999997</v>
      </c>
      <c r="G7167">
        <v>69.164000000000001</v>
      </c>
      <c r="H7167">
        <v>81.010000000000005</v>
      </c>
      <c r="I7167">
        <v>363.077</v>
      </c>
      <c r="J7167">
        <v>5.2649999999999997</v>
      </c>
      <c r="K7167">
        <v>-3.681</v>
      </c>
      <c r="L7167">
        <v>92.507000000000005</v>
      </c>
      <c r="M7167">
        <v>30508.823</v>
      </c>
      <c r="N7167">
        <v>7076.607</v>
      </c>
      <c r="O7167">
        <v>-4.0209999999999999</v>
      </c>
      <c r="P7167">
        <v>3.6240000000000001</v>
      </c>
      <c r="Q7167">
        <v>340.65199999999999</v>
      </c>
      <c r="R7167">
        <v>23432.613000000001</v>
      </c>
      <c r="S7167">
        <v>23091.960999999999</v>
      </c>
    </row>
    <row r="7168" spans="1:19" x14ac:dyDescent="0.3">
      <c r="A7168">
        <v>2021</v>
      </c>
      <c r="B7168">
        <v>10</v>
      </c>
      <c r="C7168">
        <v>26</v>
      </c>
      <c r="D7168">
        <v>15</v>
      </c>
      <c r="E7168">
        <v>29147.941999999999</v>
      </c>
      <c r="F7168">
        <v>642.74199999999996</v>
      </c>
      <c r="G7168">
        <v>70.418999999999997</v>
      </c>
      <c r="H7168">
        <v>83.225999999999999</v>
      </c>
      <c r="I7168">
        <v>331.84</v>
      </c>
      <c r="J7168">
        <v>5.4119999999999999</v>
      </c>
      <c r="K7168">
        <v>-7.8949999999999996</v>
      </c>
      <c r="L7168">
        <v>92.381</v>
      </c>
      <c r="M7168">
        <v>30295.648000000001</v>
      </c>
      <c r="N7168">
        <v>5493.1779999999999</v>
      </c>
      <c r="O7168">
        <v>-3.9359999999999999</v>
      </c>
      <c r="P7168">
        <v>3.7010000000000001</v>
      </c>
      <c r="Q7168">
        <v>340.12799999999999</v>
      </c>
      <c r="R7168">
        <v>24802.704000000002</v>
      </c>
      <c r="S7168">
        <v>24462.576000000001</v>
      </c>
    </row>
    <row r="7169" spans="1:19" x14ac:dyDescent="0.3">
      <c r="A7169">
        <v>2021</v>
      </c>
      <c r="B7169">
        <v>10</v>
      </c>
      <c r="C7169">
        <v>26</v>
      </c>
      <c r="D7169">
        <v>16</v>
      </c>
      <c r="E7169">
        <v>28754.595000000001</v>
      </c>
      <c r="F7169">
        <v>596.78599999999994</v>
      </c>
      <c r="G7169">
        <v>71.183000000000007</v>
      </c>
      <c r="H7169">
        <v>85.006</v>
      </c>
      <c r="I7169">
        <v>219.673</v>
      </c>
      <c r="J7169">
        <v>4.093</v>
      </c>
      <c r="K7169">
        <v>-49.051000000000002</v>
      </c>
      <c r="L7169">
        <v>92.165000000000006</v>
      </c>
      <c r="M7169">
        <v>29703.267</v>
      </c>
      <c r="N7169">
        <v>3236.3969999999999</v>
      </c>
      <c r="O7169">
        <v>-0.27500000000000002</v>
      </c>
      <c r="P7169">
        <v>2.5459999999999998</v>
      </c>
      <c r="Q7169">
        <v>334.17399999999998</v>
      </c>
      <c r="R7169">
        <v>26464.598999999998</v>
      </c>
      <c r="S7169">
        <v>26130.424999999999</v>
      </c>
    </row>
    <row r="7170" spans="1:19" x14ac:dyDescent="0.3">
      <c r="A7170">
        <v>2021</v>
      </c>
      <c r="B7170">
        <v>10</v>
      </c>
      <c r="C7170">
        <v>26</v>
      </c>
      <c r="D7170">
        <v>17</v>
      </c>
      <c r="E7170">
        <v>28264.987000000001</v>
      </c>
      <c r="F7170">
        <v>593.42100000000005</v>
      </c>
      <c r="G7170">
        <v>72.052000000000007</v>
      </c>
      <c r="H7170">
        <v>83.846000000000004</v>
      </c>
      <c r="I7170">
        <v>240.983</v>
      </c>
      <c r="J7170">
        <v>4.5590000000000002</v>
      </c>
      <c r="K7170">
        <v>-68.731999999999999</v>
      </c>
      <c r="L7170">
        <v>91.87</v>
      </c>
      <c r="M7170">
        <v>29210.935000000001</v>
      </c>
      <c r="N7170">
        <v>842.495</v>
      </c>
      <c r="O7170">
        <v>18.518999999999998</v>
      </c>
      <c r="P7170">
        <v>3.7149999999999999</v>
      </c>
      <c r="Q7170">
        <v>320.47399999999999</v>
      </c>
      <c r="R7170">
        <v>28346.206999999999</v>
      </c>
      <c r="S7170">
        <v>28025.733</v>
      </c>
    </row>
    <row r="7171" spans="1:19" x14ac:dyDescent="0.3">
      <c r="A7171">
        <v>2021</v>
      </c>
      <c r="B7171">
        <v>10</v>
      </c>
      <c r="C7171">
        <v>26</v>
      </c>
      <c r="D7171">
        <v>18</v>
      </c>
      <c r="E7171">
        <v>29339.168000000001</v>
      </c>
      <c r="F7171">
        <v>615.94200000000001</v>
      </c>
      <c r="G7171">
        <v>72.103999999999999</v>
      </c>
      <c r="H7171">
        <v>79.918999999999997</v>
      </c>
      <c r="I7171">
        <v>308.27600000000001</v>
      </c>
      <c r="J7171">
        <v>4.4020000000000001</v>
      </c>
      <c r="K7171">
        <v>-68.302000000000007</v>
      </c>
      <c r="L7171">
        <v>92.619</v>
      </c>
      <c r="M7171">
        <v>30372.026000000002</v>
      </c>
      <c r="N7171">
        <v>7.8E-2</v>
      </c>
      <c r="O7171">
        <v>29.978999999999999</v>
      </c>
      <c r="P7171">
        <v>3.355</v>
      </c>
      <c r="Q7171">
        <v>301.108</v>
      </c>
      <c r="R7171">
        <v>30338.613000000001</v>
      </c>
      <c r="S7171">
        <v>30037.505000000001</v>
      </c>
    </row>
    <row r="7172" spans="1:19" x14ac:dyDescent="0.3">
      <c r="A7172">
        <v>2021</v>
      </c>
      <c r="B7172">
        <v>10</v>
      </c>
      <c r="C7172">
        <v>26</v>
      </c>
      <c r="D7172">
        <v>19</v>
      </c>
      <c r="E7172">
        <v>29546.437999999998</v>
      </c>
      <c r="F7172">
        <v>649.077</v>
      </c>
      <c r="G7172">
        <v>73.876999999999995</v>
      </c>
      <c r="H7172">
        <v>82.52</v>
      </c>
      <c r="I7172">
        <v>341.48399999999998</v>
      </c>
      <c r="J7172">
        <v>4.141</v>
      </c>
      <c r="K7172">
        <v>-74.453000000000003</v>
      </c>
      <c r="L7172">
        <v>92.747</v>
      </c>
      <c r="M7172">
        <v>30641.954000000002</v>
      </c>
      <c r="N7172">
        <v>0</v>
      </c>
      <c r="O7172">
        <v>30.13</v>
      </c>
      <c r="P7172">
        <v>6.7370000000000001</v>
      </c>
      <c r="Q7172">
        <v>274.05900000000003</v>
      </c>
      <c r="R7172">
        <v>30605.087</v>
      </c>
      <c r="S7172">
        <v>30331.027999999998</v>
      </c>
    </row>
    <row r="7173" spans="1:19" x14ac:dyDescent="0.3">
      <c r="A7173">
        <v>2021</v>
      </c>
      <c r="B7173">
        <v>10</v>
      </c>
      <c r="C7173">
        <v>26</v>
      </c>
      <c r="D7173">
        <v>20</v>
      </c>
      <c r="E7173">
        <v>28548.552</v>
      </c>
      <c r="F7173">
        <v>705.31700000000001</v>
      </c>
      <c r="G7173">
        <v>73.227999999999994</v>
      </c>
      <c r="H7173">
        <v>81.215000000000003</v>
      </c>
      <c r="I7173">
        <v>383.73399999999998</v>
      </c>
      <c r="J7173">
        <v>3.9020000000000001</v>
      </c>
      <c r="K7173">
        <v>-87.635999999999996</v>
      </c>
      <c r="L7173">
        <v>92.125</v>
      </c>
      <c r="M7173">
        <v>29727.21</v>
      </c>
      <c r="N7173">
        <v>0</v>
      </c>
      <c r="O7173">
        <v>29.119</v>
      </c>
      <c r="P7173">
        <v>8.2629999999999999</v>
      </c>
      <c r="Q7173">
        <v>253.697</v>
      </c>
      <c r="R7173">
        <v>29689.827000000001</v>
      </c>
      <c r="S7173">
        <v>29436.13</v>
      </c>
    </row>
    <row r="7174" spans="1:19" x14ac:dyDescent="0.3">
      <c r="A7174">
        <v>2021</v>
      </c>
      <c r="B7174">
        <v>10</v>
      </c>
      <c r="C7174">
        <v>26</v>
      </c>
      <c r="D7174">
        <v>21</v>
      </c>
      <c r="E7174">
        <v>26796.654999999999</v>
      </c>
      <c r="F7174">
        <v>785.29600000000005</v>
      </c>
      <c r="G7174">
        <v>70.313999999999993</v>
      </c>
      <c r="H7174">
        <v>79.412000000000006</v>
      </c>
      <c r="I7174">
        <v>510.96699999999998</v>
      </c>
      <c r="J7174">
        <v>5.0780000000000003</v>
      </c>
      <c r="K7174">
        <v>-23.545000000000002</v>
      </c>
      <c r="L7174">
        <v>90.572999999999993</v>
      </c>
      <c r="M7174">
        <v>28244.436000000002</v>
      </c>
      <c r="N7174">
        <v>0</v>
      </c>
      <c r="O7174">
        <v>14.446999999999999</v>
      </c>
      <c r="P7174">
        <v>0.874</v>
      </c>
      <c r="Q7174">
        <v>235.47200000000001</v>
      </c>
      <c r="R7174">
        <v>28229.115000000002</v>
      </c>
      <c r="S7174">
        <v>27993.642</v>
      </c>
    </row>
    <row r="7175" spans="1:19" x14ac:dyDescent="0.3">
      <c r="A7175">
        <v>2021</v>
      </c>
      <c r="B7175">
        <v>10</v>
      </c>
      <c r="C7175">
        <v>26</v>
      </c>
      <c r="D7175">
        <v>22</v>
      </c>
      <c r="E7175">
        <v>24342.329000000002</v>
      </c>
      <c r="F7175">
        <v>948.45</v>
      </c>
      <c r="G7175">
        <v>65.828999999999994</v>
      </c>
      <c r="H7175">
        <v>76.766999999999996</v>
      </c>
      <c r="I7175">
        <v>570.12699999999995</v>
      </c>
      <c r="J7175">
        <v>4.7530000000000001</v>
      </c>
      <c r="K7175">
        <v>10.798</v>
      </c>
      <c r="L7175">
        <v>88.876000000000005</v>
      </c>
      <c r="M7175">
        <v>26042.1</v>
      </c>
      <c r="N7175">
        <v>0</v>
      </c>
      <c r="O7175">
        <v>10.916</v>
      </c>
      <c r="P7175">
        <v>-13.909000000000001</v>
      </c>
      <c r="Q7175">
        <v>213.524</v>
      </c>
      <c r="R7175">
        <v>26045.094000000001</v>
      </c>
      <c r="S7175">
        <v>25831.57</v>
      </c>
    </row>
    <row r="7176" spans="1:19" x14ac:dyDescent="0.3">
      <c r="A7176">
        <v>2021</v>
      </c>
      <c r="B7176">
        <v>10</v>
      </c>
      <c r="C7176">
        <v>26</v>
      </c>
      <c r="D7176">
        <v>23</v>
      </c>
      <c r="E7176">
        <v>21985.681</v>
      </c>
      <c r="F7176">
        <v>1118.375</v>
      </c>
      <c r="G7176">
        <v>61.781999999999996</v>
      </c>
      <c r="H7176">
        <v>73.94</v>
      </c>
      <c r="I7176">
        <v>950.98299999999995</v>
      </c>
      <c r="J7176">
        <v>5.1719999999999997</v>
      </c>
      <c r="K7176">
        <v>29.786000000000001</v>
      </c>
      <c r="L7176">
        <v>87.5</v>
      </c>
      <c r="M7176">
        <v>24251.436000000002</v>
      </c>
      <c r="N7176">
        <v>0</v>
      </c>
      <c r="O7176">
        <v>7.8789999999999996</v>
      </c>
      <c r="P7176">
        <v>-13.215999999999999</v>
      </c>
      <c r="Q7176">
        <v>185.524</v>
      </c>
      <c r="R7176">
        <v>24256.773000000001</v>
      </c>
      <c r="S7176">
        <v>24071.249</v>
      </c>
    </row>
    <row r="7177" spans="1:19" x14ac:dyDescent="0.3">
      <c r="A7177">
        <v>2021</v>
      </c>
      <c r="B7177">
        <v>10</v>
      </c>
      <c r="C7177">
        <v>26</v>
      </c>
      <c r="D7177">
        <v>24</v>
      </c>
      <c r="E7177">
        <v>20390.445</v>
      </c>
      <c r="F7177">
        <v>1343.377</v>
      </c>
      <c r="G7177">
        <v>59.113999999999997</v>
      </c>
      <c r="H7177">
        <v>71.406999999999996</v>
      </c>
      <c r="I7177">
        <v>846.64099999999996</v>
      </c>
      <c r="J7177">
        <v>5.0780000000000003</v>
      </c>
      <c r="K7177">
        <v>36.926000000000002</v>
      </c>
      <c r="L7177">
        <v>86.622</v>
      </c>
      <c r="M7177">
        <v>22780.495999999999</v>
      </c>
      <c r="N7177">
        <v>0</v>
      </c>
      <c r="O7177">
        <v>4.4950000000000001</v>
      </c>
      <c r="P7177">
        <v>-22.59</v>
      </c>
      <c r="Q7177">
        <v>161.91300000000001</v>
      </c>
      <c r="R7177">
        <v>22798.591</v>
      </c>
      <c r="S7177">
        <v>22636.678</v>
      </c>
    </row>
    <row r="7178" spans="1:19" x14ac:dyDescent="0.3">
      <c r="A7178">
        <v>2021</v>
      </c>
      <c r="B7178">
        <v>10</v>
      </c>
      <c r="C7178">
        <v>27</v>
      </c>
      <c r="D7178">
        <v>1</v>
      </c>
      <c r="E7178">
        <v>20049.968000000001</v>
      </c>
      <c r="F7178">
        <v>1453.769</v>
      </c>
      <c r="G7178">
        <v>55.927999999999997</v>
      </c>
      <c r="H7178">
        <v>69.265000000000001</v>
      </c>
      <c r="I7178">
        <v>601.077</v>
      </c>
      <c r="J7178">
        <v>4.9450000000000003</v>
      </c>
      <c r="K7178">
        <v>34.655999999999999</v>
      </c>
      <c r="L7178">
        <v>86.450999999999993</v>
      </c>
      <c r="M7178">
        <v>22300.13</v>
      </c>
      <c r="N7178">
        <v>0</v>
      </c>
      <c r="O7178">
        <v>2.722</v>
      </c>
      <c r="P7178">
        <v>-16.977</v>
      </c>
      <c r="Q7178">
        <v>148.83500000000001</v>
      </c>
      <c r="R7178">
        <v>22314.383999999998</v>
      </c>
      <c r="S7178">
        <v>22165.548999999999</v>
      </c>
    </row>
    <row r="7179" spans="1:19" x14ac:dyDescent="0.3">
      <c r="A7179">
        <v>2021</v>
      </c>
      <c r="B7179">
        <v>10</v>
      </c>
      <c r="C7179">
        <v>27</v>
      </c>
      <c r="D7179">
        <v>2</v>
      </c>
      <c r="E7179">
        <v>19513.870999999999</v>
      </c>
      <c r="F7179">
        <v>1517.86</v>
      </c>
      <c r="G7179">
        <v>53.970999999999997</v>
      </c>
      <c r="H7179">
        <v>67.981999999999999</v>
      </c>
      <c r="I7179">
        <v>360.00200000000001</v>
      </c>
      <c r="J7179">
        <v>4.8719999999999999</v>
      </c>
      <c r="K7179">
        <v>31.193999999999999</v>
      </c>
      <c r="L7179">
        <v>86.144999999999996</v>
      </c>
      <c r="M7179">
        <v>21581.925999999999</v>
      </c>
      <c r="N7179">
        <v>0</v>
      </c>
      <c r="O7179">
        <v>2.1970000000000001</v>
      </c>
      <c r="P7179">
        <v>-12.121</v>
      </c>
      <c r="Q7179">
        <v>141.29900000000001</v>
      </c>
      <c r="R7179">
        <v>21591.85</v>
      </c>
      <c r="S7179">
        <v>21450.550999999999</v>
      </c>
    </row>
    <row r="7180" spans="1:19" x14ac:dyDescent="0.3">
      <c r="A7180">
        <v>2021</v>
      </c>
      <c r="B7180">
        <v>10</v>
      </c>
      <c r="C7180">
        <v>27</v>
      </c>
      <c r="D7180">
        <v>3</v>
      </c>
      <c r="E7180">
        <v>19225.036</v>
      </c>
      <c r="F7180">
        <v>1527.2159999999999</v>
      </c>
      <c r="G7180">
        <v>53.462000000000003</v>
      </c>
      <c r="H7180">
        <v>66.652000000000001</v>
      </c>
      <c r="I7180">
        <v>204.78</v>
      </c>
      <c r="J7180">
        <v>4.7190000000000003</v>
      </c>
      <c r="K7180">
        <v>28.341999999999999</v>
      </c>
      <c r="L7180">
        <v>85.956000000000003</v>
      </c>
      <c r="M7180">
        <v>21142.701000000001</v>
      </c>
      <c r="N7180">
        <v>0</v>
      </c>
      <c r="O7180">
        <v>1.9770000000000001</v>
      </c>
      <c r="P7180">
        <v>-7.6520000000000001</v>
      </c>
      <c r="Q7180">
        <v>138.30500000000001</v>
      </c>
      <c r="R7180">
        <v>21148.375</v>
      </c>
      <c r="S7180">
        <v>21010.07</v>
      </c>
    </row>
    <row r="7181" spans="1:19" x14ac:dyDescent="0.3">
      <c r="A7181">
        <v>2021</v>
      </c>
      <c r="B7181">
        <v>10</v>
      </c>
      <c r="C7181">
        <v>27</v>
      </c>
      <c r="D7181">
        <v>4</v>
      </c>
      <c r="E7181">
        <v>19585.815999999999</v>
      </c>
      <c r="F7181">
        <v>1457.4</v>
      </c>
      <c r="G7181">
        <v>54.252000000000002</v>
      </c>
      <c r="H7181">
        <v>66.456999999999994</v>
      </c>
      <c r="I7181">
        <v>102.96599999999999</v>
      </c>
      <c r="J7181">
        <v>3.6520000000000001</v>
      </c>
      <c r="K7181">
        <v>27.530999999999999</v>
      </c>
      <c r="L7181">
        <v>86.194000000000003</v>
      </c>
      <c r="M7181">
        <v>21330.017</v>
      </c>
      <c r="N7181">
        <v>0</v>
      </c>
      <c r="O7181">
        <v>1.8740000000000001</v>
      </c>
      <c r="P7181">
        <v>-5.2919999999999998</v>
      </c>
      <c r="Q7181">
        <v>140.59200000000001</v>
      </c>
      <c r="R7181">
        <v>21333.435000000001</v>
      </c>
      <c r="S7181">
        <v>21192.843000000001</v>
      </c>
    </row>
    <row r="7182" spans="1:19" x14ac:dyDescent="0.3">
      <c r="A7182">
        <v>2021</v>
      </c>
      <c r="B7182">
        <v>10</v>
      </c>
      <c r="C7182">
        <v>27</v>
      </c>
      <c r="D7182">
        <v>5</v>
      </c>
      <c r="E7182">
        <v>20859.344000000001</v>
      </c>
      <c r="F7182">
        <v>1293.4559999999999</v>
      </c>
      <c r="G7182">
        <v>56.823</v>
      </c>
      <c r="H7182">
        <v>66.474000000000004</v>
      </c>
      <c r="I7182">
        <v>72.323999999999998</v>
      </c>
      <c r="J7182">
        <v>2.3220000000000001</v>
      </c>
      <c r="K7182">
        <v>11.436</v>
      </c>
      <c r="L7182">
        <v>86.884</v>
      </c>
      <c r="M7182">
        <v>22392.241000000002</v>
      </c>
      <c r="N7182">
        <v>0</v>
      </c>
      <c r="O7182">
        <v>1.83</v>
      </c>
      <c r="P7182">
        <v>-6.6310000000000002</v>
      </c>
      <c r="Q7182">
        <v>152.209</v>
      </c>
      <c r="R7182">
        <v>22397.042000000001</v>
      </c>
      <c r="S7182">
        <v>22244.833999999999</v>
      </c>
    </row>
    <row r="7183" spans="1:19" x14ac:dyDescent="0.3">
      <c r="A7183">
        <v>2021</v>
      </c>
      <c r="B7183">
        <v>10</v>
      </c>
      <c r="C7183">
        <v>27</v>
      </c>
      <c r="D7183">
        <v>6</v>
      </c>
      <c r="E7183">
        <v>23206.314999999999</v>
      </c>
      <c r="F7183">
        <v>1051.7449999999999</v>
      </c>
      <c r="G7183">
        <v>60.51</v>
      </c>
      <c r="H7183">
        <v>65.991</v>
      </c>
      <c r="I7183">
        <v>127.339</v>
      </c>
      <c r="J7183">
        <v>2.7919999999999998</v>
      </c>
      <c r="K7183">
        <v>4.9000000000000004</v>
      </c>
      <c r="L7183">
        <v>88.179000000000002</v>
      </c>
      <c r="M7183">
        <v>24547.260999999999</v>
      </c>
      <c r="N7183">
        <v>0</v>
      </c>
      <c r="O7183">
        <v>2.1890000000000001</v>
      </c>
      <c r="P7183">
        <v>-1.659</v>
      </c>
      <c r="Q7183">
        <v>176.62200000000001</v>
      </c>
      <c r="R7183">
        <v>24546.731</v>
      </c>
      <c r="S7183">
        <v>24370.109</v>
      </c>
    </row>
    <row r="7184" spans="1:19" x14ac:dyDescent="0.3">
      <c r="A7184">
        <v>2021</v>
      </c>
      <c r="B7184">
        <v>10</v>
      </c>
      <c r="C7184">
        <v>27</v>
      </c>
      <c r="D7184">
        <v>7</v>
      </c>
      <c r="E7184">
        <v>24606.544999999998</v>
      </c>
      <c r="F7184">
        <v>950</v>
      </c>
      <c r="G7184">
        <v>63.774999999999999</v>
      </c>
      <c r="H7184">
        <v>65.730999999999995</v>
      </c>
      <c r="I7184">
        <v>264.35899999999998</v>
      </c>
      <c r="J7184">
        <v>3.6440000000000001</v>
      </c>
      <c r="K7184">
        <v>13.023</v>
      </c>
      <c r="L7184">
        <v>89.037000000000006</v>
      </c>
      <c r="M7184">
        <v>25992.34</v>
      </c>
      <c r="N7184">
        <v>176.74700000000001</v>
      </c>
      <c r="O7184">
        <v>1.59</v>
      </c>
      <c r="P7184">
        <v>-0.99299999999999999</v>
      </c>
      <c r="Q7184">
        <v>207.04599999999999</v>
      </c>
      <c r="R7184">
        <v>25814.995999999999</v>
      </c>
      <c r="S7184">
        <v>25607.95</v>
      </c>
    </row>
    <row r="7185" spans="1:19" x14ac:dyDescent="0.3">
      <c r="A7185">
        <v>2021</v>
      </c>
      <c r="B7185">
        <v>10</v>
      </c>
      <c r="C7185">
        <v>27</v>
      </c>
      <c r="D7185">
        <v>8</v>
      </c>
      <c r="E7185">
        <v>25732.949000000001</v>
      </c>
      <c r="F7185">
        <v>899.52800000000002</v>
      </c>
      <c r="G7185">
        <v>66.575000000000003</v>
      </c>
      <c r="H7185">
        <v>69.203999999999994</v>
      </c>
      <c r="I7185">
        <v>488.18</v>
      </c>
      <c r="J7185">
        <v>4.9000000000000004</v>
      </c>
      <c r="K7185">
        <v>9.3789999999999996</v>
      </c>
      <c r="L7185">
        <v>89.721000000000004</v>
      </c>
      <c r="M7185">
        <v>27293.861000000001</v>
      </c>
      <c r="N7185">
        <v>2187.665</v>
      </c>
      <c r="O7185">
        <v>-18.975999999999999</v>
      </c>
      <c r="P7185">
        <v>-0.46100000000000002</v>
      </c>
      <c r="Q7185">
        <v>240.21799999999999</v>
      </c>
      <c r="R7185">
        <v>25125.633000000002</v>
      </c>
      <c r="S7185">
        <v>24885.415000000001</v>
      </c>
    </row>
    <row r="7186" spans="1:19" x14ac:dyDescent="0.3">
      <c r="A7186">
        <v>2021</v>
      </c>
      <c r="B7186">
        <v>10</v>
      </c>
      <c r="C7186">
        <v>27</v>
      </c>
      <c r="D7186">
        <v>9</v>
      </c>
      <c r="E7186">
        <v>26942.094000000001</v>
      </c>
      <c r="F7186">
        <v>894.69899999999996</v>
      </c>
      <c r="G7186">
        <v>65.986999999999995</v>
      </c>
      <c r="H7186">
        <v>71.784999999999997</v>
      </c>
      <c r="I7186">
        <v>601.69799999999998</v>
      </c>
      <c r="J7186">
        <v>5.4370000000000003</v>
      </c>
      <c r="K7186">
        <v>11.318</v>
      </c>
      <c r="L7186">
        <v>90.667000000000002</v>
      </c>
      <c r="M7186">
        <v>28617.698</v>
      </c>
      <c r="N7186">
        <v>4668.9960000000001</v>
      </c>
      <c r="O7186">
        <v>-41.521000000000001</v>
      </c>
      <c r="P7186">
        <v>0.47399999999999998</v>
      </c>
      <c r="Q7186">
        <v>266.351</v>
      </c>
      <c r="R7186">
        <v>23989.749</v>
      </c>
      <c r="S7186">
        <v>23723.398000000001</v>
      </c>
    </row>
    <row r="7187" spans="1:19" x14ac:dyDescent="0.3">
      <c r="A7187">
        <v>2021</v>
      </c>
      <c r="B7187">
        <v>10</v>
      </c>
      <c r="C7187">
        <v>27</v>
      </c>
      <c r="D7187">
        <v>10</v>
      </c>
      <c r="E7187">
        <v>28014.993999999999</v>
      </c>
      <c r="F7187">
        <v>872.12</v>
      </c>
      <c r="G7187">
        <v>65.275999999999996</v>
      </c>
      <c r="H7187">
        <v>72.186999999999998</v>
      </c>
      <c r="I7187">
        <v>568.28399999999999</v>
      </c>
      <c r="J7187">
        <v>5.7370000000000001</v>
      </c>
      <c r="K7187">
        <v>22.954999999999998</v>
      </c>
      <c r="L7187">
        <v>91.686000000000007</v>
      </c>
      <c r="M7187">
        <v>29647.963</v>
      </c>
      <c r="N7187">
        <v>6481.3410000000003</v>
      </c>
      <c r="O7187">
        <v>-50.308999999999997</v>
      </c>
      <c r="P7187">
        <v>1.3009999999999999</v>
      </c>
      <c r="Q7187">
        <v>284.23500000000001</v>
      </c>
      <c r="R7187">
        <v>23215.63</v>
      </c>
      <c r="S7187">
        <v>22931.395</v>
      </c>
    </row>
    <row r="7188" spans="1:19" x14ac:dyDescent="0.3">
      <c r="A7188">
        <v>2021</v>
      </c>
      <c r="B7188">
        <v>10</v>
      </c>
      <c r="C7188">
        <v>27</v>
      </c>
      <c r="D7188">
        <v>11</v>
      </c>
      <c r="E7188">
        <v>28668.435000000001</v>
      </c>
      <c r="F7188">
        <v>836.51700000000005</v>
      </c>
      <c r="G7188">
        <v>64.897999999999996</v>
      </c>
      <c r="H7188">
        <v>73.245999999999995</v>
      </c>
      <c r="I7188">
        <v>483.69600000000003</v>
      </c>
      <c r="J7188">
        <v>5.8719999999999999</v>
      </c>
      <c r="K7188">
        <v>25.895</v>
      </c>
      <c r="L7188">
        <v>92.156999999999996</v>
      </c>
      <c r="M7188">
        <v>30185.816999999999</v>
      </c>
      <c r="N7188">
        <v>7603.4830000000002</v>
      </c>
      <c r="O7188">
        <v>-48.393000000000001</v>
      </c>
      <c r="P7188">
        <v>2.7690000000000001</v>
      </c>
      <c r="Q7188">
        <v>298.78100000000001</v>
      </c>
      <c r="R7188">
        <v>22627.957999999999</v>
      </c>
      <c r="S7188">
        <v>22329.177</v>
      </c>
    </row>
    <row r="7189" spans="1:19" x14ac:dyDescent="0.3">
      <c r="A7189">
        <v>2021</v>
      </c>
      <c r="B7189">
        <v>10</v>
      </c>
      <c r="C7189">
        <v>27</v>
      </c>
      <c r="D7189">
        <v>12</v>
      </c>
      <c r="E7189">
        <v>28987.59</v>
      </c>
      <c r="F7189">
        <v>802.41300000000001</v>
      </c>
      <c r="G7189">
        <v>65.697000000000003</v>
      </c>
      <c r="H7189">
        <v>75.521000000000001</v>
      </c>
      <c r="I7189">
        <v>447.51600000000002</v>
      </c>
      <c r="J7189">
        <v>5.8419999999999996</v>
      </c>
      <c r="K7189">
        <v>12.72</v>
      </c>
      <c r="L7189">
        <v>92.323999999999998</v>
      </c>
      <c r="M7189">
        <v>30423.925999999999</v>
      </c>
      <c r="N7189">
        <v>8095.7979999999998</v>
      </c>
      <c r="O7189">
        <v>-12.477</v>
      </c>
      <c r="P7189">
        <v>6.0510000000000002</v>
      </c>
      <c r="Q7189">
        <v>308.27699999999999</v>
      </c>
      <c r="R7189">
        <v>22334.553</v>
      </c>
      <c r="S7189">
        <v>22026.276999999998</v>
      </c>
    </row>
    <row r="7190" spans="1:19" x14ac:dyDescent="0.3">
      <c r="A7190">
        <v>2021</v>
      </c>
      <c r="B7190">
        <v>10</v>
      </c>
      <c r="C7190">
        <v>27</v>
      </c>
      <c r="D7190">
        <v>13</v>
      </c>
      <c r="E7190">
        <v>29467.794999999998</v>
      </c>
      <c r="F7190">
        <v>717.88699999999994</v>
      </c>
      <c r="G7190">
        <v>67.391000000000005</v>
      </c>
      <c r="H7190">
        <v>78.465000000000003</v>
      </c>
      <c r="I7190">
        <v>423.50099999999998</v>
      </c>
      <c r="J7190">
        <v>5.7359999999999998</v>
      </c>
      <c r="K7190">
        <v>10.801</v>
      </c>
      <c r="L7190">
        <v>92.590999999999994</v>
      </c>
      <c r="M7190">
        <v>30796.776000000002</v>
      </c>
      <c r="N7190">
        <v>7992.65</v>
      </c>
      <c r="O7190">
        <v>-7.1479999999999997</v>
      </c>
      <c r="P7190">
        <v>6.5259999999999998</v>
      </c>
      <c r="Q7190">
        <v>316.95299999999997</v>
      </c>
      <c r="R7190">
        <v>22804.748</v>
      </c>
      <c r="S7190">
        <v>22487.795999999998</v>
      </c>
    </row>
    <row r="7191" spans="1:19" x14ac:dyDescent="0.3">
      <c r="A7191">
        <v>2021</v>
      </c>
      <c r="B7191">
        <v>10</v>
      </c>
      <c r="C7191">
        <v>27</v>
      </c>
      <c r="D7191">
        <v>14</v>
      </c>
      <c r="E7191">
        <v>29776.987000000001</v>
      </c>
      <c r="F7191">
        <v>664.03499999999997</v>
      </c>
      <c r="G7191">
        <v>69.251999999999995</v>
      </c>
      <c r="H7191">
        <v>81.385000000000005</v>
      </c>
      <c r="I7191">
        <v>363.077</v>
      </c>
      <c r="J7191">
        <v>5.2649999999999997</v>
      </c>
      <c r="K7191">
        <v>-6.5659999999999998</v>
      </c>
      <c r="L7191">
        <v>92.727999999999994</v>
      </c>
      <c r="M7191">
        <v>30976.911</v>
      </c>
      <c r="N7191">
        <v>7076.607</v>
      </c>
      <c r="O7191">
        <v>-4.0209999999999999</v>
      </c>
      <c r="P7191">
        <v>3.6240000000000001</v>
      </c>
      <c r="Q7191">
        <v>324.69900000000001</v>
      </c>
      <c r="R7191">
        <v>23900.701000000001</v>
      </c>
      <c r="S7191">
        <v>23576.002</v>
      </c>
    </row>
    <row r="7192" spans="1:19" x14ac:dyDescent="0.3">
      <c r="A7192">
        <v>2021</v>
      </c>
      <c r="B7192">
        <v>10</v>
      </c>
      <c r="C7192">
        <v>27</v>
      </c>
      <c r="D7192">
        <v>15</v>
      </c>
      <c r="E7192">
        <v>29806.22</v>
      </c>
      <c r="F7192">
        <v>642.74199999999996</v>
      </c>
      <c r="G7192">
        <v>71.156000000000006</v>
      </c>
      <c r="H7192">
        <v>83.778999999999996</v>
      </c>
      <c r="I7192">
        <v>331.84</v>
      </c>
      <c r="J7192">
        <v>5.4119999999999999</v>
      </c>
      <c r="K7192">
        <v>-10.436999999999999</v>
      </c>
      <c r="L7192">
        <v>92.736000000000004</v>
      </c>
      <c r="M7192">
        <v>30952.291000000001</v>
      </c>
      <c r="N7192">
        <v>5493.1779999999999</v>
      </c>
      <c r="O7192">
        <v>-3.9359999999999999</v>
      </c>
      <c r="P7192">
        <v>3.7010000000000001</v>
      </c>
      <c r="Q7192">
        <v>326.33699999999999</v>
      </c>
      <c r="R7192">
        <v>25459.348000000002</v>
      </c>
      <c r="S7192">
        <v>25133.01</v>
      </c>
    </row>
    <row r="7193" spans="1:19" x14ac:dyDescent="0.3">
      <c r="A7193">
        <v>2021</v>
      </c>
      <c r="B7193">
        <v>10</v>
      </c>
      <c r="C7193">
        <v>27</v>
      </c>
      <c r="D7193">
        <v>16</v>
      </c>
      <c r="E7193">
        <v>29587.228999999999</v>
      </c>
      <c r="F7193">
        <v>596.78599999999994</v>
      </c>
      <c r="G7193">
        <v>73.061000000000007</v>
      </c>
      <c r="H7193">
        <v>85.72</v>
      </c>
      <c r="I7193">
        <v>219.673</v>
      </c>
      <c r="J7193">
        <v>4.093</v>
      </c>
      <c r="K7193">
        <v>-57.655999999999999</v>
      </c>
      <c r="L7193">
        <v>92.649000000000001</v>
      </c>
      <c r="M7193">
        <v>30528.494999999999</v>
      </c>
      <c r="N7193">
        <v>3236.3969999999999</v>
      </c>
      <c r="O7193">
        <v>-0.27500000000000002</v>
      </c>
      <c r="P7193">
        <v>2.5459999999999998</v>
      </c>
      <c r="Q7193">
        <v>320.589</v>
      </c>
      <c r="R7193">
        <v>27289.827000000001</v>
      </c>
      <c r="S7193">
        <v>26969.239000000001</v>
      </c>
    </row>
    <row r="7194" spans="1:19" x14ac:dyDescent="0.3">
      <c r="A7194">
        <v>2021</v>
      </c>
      <c r="B7194">
        <v>10</v>
      </c>
      <c r="C7194">
        <v>27</v>
      </c>
      <c r="D7194">
        <v>17</v>
      </c>
      <c r="E7194">
        <v>29036.905999999999</v>
      </c>
      <c r="F7194">
        <v>593.42100000000005</v>
      </c>
      <c r="G7194">
        <v>74.578999999999994</v>
      </c>
      <c r="H7194">
        <v>84.472999999999999</v>
      </c>
      <c r="I7194">
        <v>240.983</v>
      </c>
      <c r="J7194">
        <v>4.5590000000000002</v>
      </c>
      <c r="K7194">
        <v>-76.686000000000007</v>
      </c>
      <c r="L7194">
        <v>92.376000000000005</v>
      </c>
      <c r="M7194">
        <v>29976.032999999999</v>
      </c>
      <c r="N7194">
        <v>842.495</v>
      </c>
      <c r="O7194">
        <v>18.518999999999998</v>
      </c>
      <c r="P7194">
        <v>3.7149999999999999</v>
      </c>
      <c r="Q7194">
        <v>307.67200000000003</v>
      </c>
      <c r="R7194">
        <v>29111.306</v>
      </c>
      <c r="S7194">
        <v>28803.633999999998</v>
      </c>
    </row>
    <row r="7195" spans="1:19" x14ac:dyDescent="0.3">
      <c r="A7195">
        <v>2021</v>
      </c>
      <c r="B7195">
        <v>10</v>
      </c>
      <c r="C7195">
        <v>27</v>
      </c>
      <c r="D7195">
        <v>18</v>
      </c>
      <c r="E7195">
        <v>29658.030999999999</v>
      </c>
      <c r="F7195">
        <v>615.94200000000001</v>
      </c>
      <c r="G7195">
        <v>74.043999999999997</v>
      </c>
      <c r="H7195">
        <v>80.159000000000006</v>
      </c>
      <c r="I7195">
        <v>308.27600000000001</v>
      </c>
      <c r="J7195">
        <v>4.4020000000000001</v>
      </c>
      <c r="K7195">
        <v>-73.959999999999994</v>
      </c>
      <c r="L7195">
        <v>92.727000000000004</v>
      </c>
      <c r="M7195">
        <v>30685.578000000001</v>
      </c>
      <c r="N7195">
        <v>7.8E-2</v>
      </c>
      <c r="O7195">
        <v>29.978999999999999</v>
      </c>
      <c r="P7195">
        <v>3.355</v>
      </c>
      <c r="Q7195">
        <v>290.05700000000002</v>
      </c>
      <c r="R7195">
        <v>30652.166000000001</v>
      </c>
      <c r="S7195">
        <v>30362.109</v>
      </c>
    </row>
    <row r="7196" spans="1:19" x14ac:dyDescent="0.3">
      <c r="A7196">
        <v>2021</v>
      </c>
      <c r="B7196">
        <v>10</v>
      </c>
      <c r="C7196">
        <v>27</v>
      </c>
      <c r="D7196">
        <v>19</v>
      </c>
      <c r="E7196">
        <v>30135.579000000002</v>
      </c>
      <c r="F7196">
        <v>649.077</v>
      </c>
      <c r="G7196">
        <v>74.947999999999993</v>
      </c>
      <c r="H7196">
        <v>82.960999999999999</v>
      </c>
      <c r="I7196">
        <v>341.48399999999998</v>
      </c>
      <c r="J7196">
        <v>4.141</v>
      </c>
      <c r="K7196">
        <v>-79.882000000000005</v>
      </c>
      <c r="L7196">
        <v>92.997</v>
      </c>
      <c r="M7196">
        <v>31226.356</v>
      </c>
      <c r="N7196">
        <v>0</v>
      </c>
      <c r="O7196">
        <v>30.13</v>
      </c>
      <c r="P7196">
        <v>6.7370000000000001</v>
      </c>
      <c r="Q7196">
        <v>264.97800000000001</v>
      </c>
      <c r="R7196">
        <v>31189.488000000001</v>
      </c>
      <c r="S7196">
        <v>30924.51</v>
      </c>
    </row>
    <row r="7197" spans="1:19" x14ac:dyDescent="0.3">
      <c r="A7197">
        <v>2021</v>
      </c>
      <c r="B7197">
        <v>10</v>
      </c>
      <c r="C7197">
        <v>27</v>
      </c>
      <c r="D7197">
        <v>20</v>
      </c>
      <c r="E7197">
        <v>29223.005000000001</v>
      </c>
      <c r="F7197">
        <v>705.31700000000001</v>
      </c>
      <c r="G7197">
        <v>73.701999999999998</v>
      </c>
      <c r="H7197">
        <v>81.703999999999994</v>
      </c>
      <c r="I7197">
        <v>383.73399999999998</v>
      </c>
      <c r="J7197">
        <v>3.9020000000000001</v>
      </c>
      <c r="K7197">
        <v>-91.921000000000006</v>
      </c>
      <c r="L7197">
        <v>92.557000000000002</v>
      </c>
      <c r="M7197">
        <v>30398.297999999999</v>
      </c>
      <c r="N7197">
        <v>0</v>
      </c>
      <c r="O7197">
        <v>29.119</v>
      </c>
      <c r="P7197">
        <v>8.2629999999999999</v>
      </c>
      <c r="Q7197">
        <v>247.04</v>
      </c>
      <c r="R7197">
        <v>30360.916000000001</v>
      </c>
      <c r="S7197">
        <v>30113.876</v>
      </c>
    </row>
    <row r="7198" spans="1:19" x14ac:dyDescent="0.3">
      <c r="A7198">
        <v>2021</v>
      </c>
      <c r="B7198">
        <v>10</v>
      </c>
      <c r="C7198">
        <v>27</v>
      </c>
      <c r="D7198">
        <v>21</v>
      </c>
      <c r="E7198">
        <v>27407.734</v>
      </c>
      <c r="F7198">
        <v>785.29600000000005</v>
      </c>
      <c r="G7198">
        <v>70.322000000000003</v>
      </c>
      <c r="H7198">
        <v>79.858000000000004</v>
      </c>
      <c r="I7198">
        <v>510.96699999999998</v>
      </c>
      <c r="J7198">
        <v>5.0780000000000003</v>
      </c>
      <c r="K7198">
        <v>-24.175000000000001</v>
      </c>
      <c r="L7198">
        <v>91.153999999999996</v>
      </c>
      <c r="M7198">
        <v>28855.912</v>
      </c>
      <c r="N7198">
        <v>0</v>
      </c>
      <c r="O7198">
        <v>14.446999999999999</v>
      </c>
      <c r="P7198">
        <v>0.874</v>
      </c>
      <c r="Q7198">
        <v>229.93299999999999</v>
      </c>
      <c r="R7198">
        <v>28840.591</v>
      </c>
      <c r="S7198">
        <v>28610.657999999999</v>
      </c>
    </row>
    <row r="7199" spans="1:19" x14ac:dyDescent="0.3">
      <c r="A7199">
        <v>2021</v>
      </c>
      <c r="B7199">
        <v>10</v>
      </c>
      <c r="C7199">
        <v>27</v>
      </c>
      <c r="D7199">
        <v>22</v>
      </c>
      <c r="E7199">
        <v>24740.328000000001</v>
      </c>
      <c r="F7199">
        <v>948.45</v>
      </c>
      <c r="G7199">
        <v>65.319000000000003</v>
      </c>
      <c r="H7199">
        <v>77.066000000000003</v>
      </c>
      <c r="I7199">
        <v>570.12699999999995</v>
      </c>
      <c r="J7199">
        <v>4.7530000000000001</v>
      </c>
      <c r="K7199">
        <v>11.005000000000001</v>
      </c>
      <c r="L7199">
        <v>89.116</v>
      </c>
      <c r="M7199">
        <v>26440.845000000001</v>
      </c>
      <c r="N7199">
        <v>0</v>
      </c>
      <c r="O7199">
        <v>10.916</v>
      </c>
      <c r="P7199">
        <v>-13.909000000000001</v>
      </c>
      <c r="Q7199">
        <v>208.87700000000001</v>
      </c>
      <c r="R7199">
        <v>26443.839</v>
      </c>
      <c r="S7199">
        <v>26234.962</v>
      </c>
    </row>
    <row r="7200" spans="1:19" x14ac:dyDescent="0.3">
      <c r="A7200">
        <v>2021</v>
      </c>
      <c r="B7200">
        <v>10</v>
      </c>
      <c r="C7200">
        <v>27</v>
      </c>
      <c r="D7200">
        <v>23</v>
      </c>
      <c r="E7200">
        <v>22301.29</v>
      </c>
      <c r="F7200">
        <v>1118.375</v>
      </c>
      <c r="G7200">
        <v>61.264000000000003</v>
      </c>
      <c r="H7200">
        <v>74.171000000000006</v>
      </c>
      <c r="I7200">
        <v>950.98299999999995</v>
      </c>
      <c r="J7200">
        <v>5.1719999999999997</v>
      </c>
      <c r="K7200">
        <v>30.189</v>
      </c>
      <c r="L7200">
        <v>87.67</v>
      </c>
      <c r="M7200">
        <v>24567.848999999998</v>
      </c>
      <c r="N7200">
        <v>0</v>
      </c>
      <c r="O7200">
        <v>7.8789999999999996</v>
      </c>
      <c r="P7200">
        <v>-13.215999999999999</v>
      </c>
      <c r="Q7200">
        <v>183.09800000000001</v>
      </c>
      <c r="R7200">
        <v>24573.186000000002</v>
      </c>
      <c r="S7200">
        <v>24390.088</v>
      </c>
    </row>
    <row r="7201" spans="1:19" x14ac:dyDescent="0.3">
      <c r="A7201">
        <v>2021</v>
      </c>
      <c r="B7201">
        <v>10</v>
      </c>
      <c r="C7201">
        <v>27</v>
      </c>
      <c r="D7201">
        <v>24</v>
      </c>
      <c r="E7201">
        <v>20808.824000000001</v>
      </c>
      <c r="F7201">
        <v>1343.377</v>
      </c>
      <c r="G7201">
        <v>58.386000000000003</v>
      </c>
      <c r="H7201">
        <v>71.697000000000003</v>
      </c>
      <c r="I7201">
        <v>846.64099999999996</v>
      </c>
      <c r="J7201">
        <v>5.0780000000000003</v>
      </c>
      <c r="K7201">
        <v>37.652999999999999</v>
      </c>
      <c r="L7201">
        <v>86.858999999999995</v>
      </c>
      <c r="M7201">
        <v>23200.13</v>
      </c>
      <c r="N7201">
        <v>0</v>
      </c>
      <c r="O7201">
        <v>4.4950000000000001</v>
      </c>
      <c r="P7201">
        <v>-22.59</v>
      </c>
      <c r="Q7201">
        <v>161.43</v>
      </c>
      <c r="R7201">
        <v>23218.223999999998</v>
      </c>
      <c r="S7201">
        <v>23056.794999999998</v>
      </c>
    </row>
    <row r="7202" spans="1:19" x14ac:dyDescent="0.3">
      <c r="A7202">
        <v>2021</v>
      </c>
      <c r="B7202">
        <v>10</v>
      </c>
      <c r="C7202">
        <v>28</v>
      </c>
      <c r="D7202">
        <v>1</v>
      </c>
      <c r="E7202">
        <v>19937.613000000001</v>
      </c>
      <c r="F7202">
        <v>1453.769</v>
      </c>
      <c r="G7202">
        <v>56.296999999999997</v>
      </c>
      <c r="H7202">
        <v>69.183000000000007</v>
      </c>
      <c r="I7202">
        <v>601.077</v>
      </c>
      <c r="J7202">
        <v>4.9450000000000003</v>
      </c>
      <c r="K7202">
        <v>33.478999999999999</v>
      </c>
      <c r="L7202">
        <v>86.385999999999996</v>
      </c>
      <c r="M7202">
        <v>22186.45</v>
      </c>
      <c r="N7202">
        <v>0</v>
      </c>
      <c r="O7202">
        <v>2.722</v>
      </c>
      <c r="P7202">
        <v>-16.977</v>
      </c>
      <c r="Q7202">
        <v>148.255</v>
      </c>
      <c r="R7202">
        <v>22200.704000000002</v>
      </c>
      <c r="S7202">
        <v>22052.45</v>
      </c>
    </row>
    <row r="7203" spans="1:19" x14ac:dyDescent="0.3">
      <c r="A7203">
        <v>2021</v>
      </c>
      <c r="B7203">
        <v>10</v>
      </c>
      <c r="C7203">
        <v>28</v>
      </c>
      <c r="D7203">
        <v>2</v>
      </c>
      <c r="E7203">
        <v>19244.010999999999</v>
      </c>
      <c r="F7203">
        <v>1517.86</v>
      </c>
      <c r="G7203">
        <v>55.198999999999998</v>
      </c>
      <c r="H7203">
        <v>67.816000000000003</v>
      </c>
      <c r="I7203">
        <v>360.00200000000001</v>
      </c>
      <c r="J7203">
        <v>4.8719999999999999</v>
      </c>
      <c r="K7203">
        <v>30.276</v>
      </c>
      <c r="L7203">
        <v>85.956000000000003</v>
      </c>
      <c r="M7203">
        <v>21310.793000000001</v>
      </c>
      <c r="N7203">
        <v>0</v>
      </c>
      <c r="O7203">
        <v>2.1970000000000001</v>
      </c>
      <c r="P7203">
        <v>-12.121</v>
      </c>
      <c r="Q7203">
        <v>141.18299999999999</v>
      </c>
      <c r="R7203">
        <v>21320.717000000001</v>
      </c>
      <c r="S7203">
        <v>21179.534</v>
      </c>
    </row>
    <row r="7204" spans="1:19" x14ac:dyDescent="0.3">
      <c r="A7204">
        <v>2021</v>
      </c>
      <c r="B7204">
        <v>10</v>
      </c>
      <c r="C7204">
        <v>28</v>
      </c>
      <c r="D7204">
        <v>3</v>
      </c>
      <c r="E7204">
        <v>18909.431</v>
      </c>
      <c r="F7204">
        <v>1527.2159999999999</v>
      </c>
      <c r="G7204">
        <v>54.567</v>
      </c>
      <c r="H7204">
        <v>66.483999999999995</v>
      </c>
      <c r="I7204">
        <v>204.78</v>
      </c>
      <c r="J7204">
        <v>4.7190000000000003</v>
      </c>
      <c r="K7204">
        <v>27.606999999999999</v>
      </c>
      <c r="L7204">
        <v>85.76</v>
      </c>
      <c r="M7204">
        <v>20825.995999999999</v>
      </c>
      <c r="N7204">
        <v>0</v>
      </c>
      <c r="O7204">
        <v>1.9770000000000001</v>
      </c>
      <c r="P7204">
        <v>-7.6520000000000001</v>
      </c>
      <c r="Q7204">
        <v>138.64099999999999</v>
      </c>
      <c r="R7204">
        <v>20831.670999999998</v>
      </c>
      <c r="S7204">
        <v>20693.03</v>
      </c>
    </row>
    <row r="7205" spans="1:19" x14ac:dyDescent="0.3">
      <c r="A7205">
        <v>2021</v>
      </c>
      <c r="B7205">
        <v>10</v>
      </c>
      <c r="C7205">
        <v>28</v>
      </c>
      <c r="D7205">
        <v>4</v>
      </c>
      <c r="E7205">
        <v>19263.826000000001</v>
      </c>
      <c r="F7205">
        <v>1457.4</v>
      </c>
      <c r="G7205">
        <v>54.716999999999999</v>
      </c>
      <c r="H7205">
        <v>66.302000000000007</v>
      </c>
      <c r="I7205">
        <v>102.96599999999999</v>
      </c>
      <c r="J7205">
        <v>3.6520000000000001</v>
      </c>
      <c r="K7205">
        <v>27.13</v>
      </c>
      <c r="L7205">
        <v>85.951999999999998</v>
      </c>
      <c r="M7205">
        <v>21007.227999999999</v>
      </c>
      <c r="N7205">
        <v>0</v>
      </c>
      <c r="O7205">
        <v>1.8740000000000001</v>
      </c>
      <c r="P7205">
        <v>-5.2919999999999998</v>
      </c>
      <c r="Q7205">
        <v>141.345</v>
      </c>
      <c r="R7205">
        <v>21010.647000000001</v>
      </c>
      <c r="S7205">
        <v>20869.302</v>
      </c>
    </row>
    <row r="7206" spans="1:19" x14ac:dyDescent="0.3">
      <c r="A7206">
        <v>2021</v>
      </c>
      <c r="B7206">
        <v>10</v>
      </c>
      <c r="C7206">
        <v>28</v>
      </c>
      <c r="D7206">
        <v>5</v>
      </c>
      <c r="E7206">
        <v>20520.726999999999</v>
      </c>
      <c r="F7206">
        <v>1293.4559999999999</v>
      </c>
      <c r="G7206">
        <v>56.99</v>
      </c>
      <c r="H7206">
        <v>66.323999999999998</v>
      </c>
      <c r="I7206">
        <v>72.323999999999998</v>
      </c>
      <c r="J7206">
        <v>2.3220000000000001</v>
      </c>
      <c r="K7206">
        <v>11.59</v>
      </c>
      <c r="L7206">
        <v>86.680999999999997</v>
      </c>
      <c r="M7206">
        <v>22053.423999999999</v>
      </c>
      <c r="N7206">
        <v>0</v>
      </c>
      <c r="O7206">
        <v>1.83</v>
      </c>
      <c r="P7206">
        <v>-6.6310000000000002</v>
      </c>
      <c r="Q7206">
        <v>152.86099999999999</v>
      </c>
      <c r="R7206">
        <v>22058.224999999999</v>
      </c>
      <c r="S7206">
        <v>21905.364000000001</v>
      </c>
    </row>
    <row r="7207" spans="1:19" x14ac:dyDescent="0.3">
      <c r="A7207">
        <v>2021</v>
      </c>
      <c r="B7207">
        <v>10</v>
      </c>
      <c r="C7207">
        <v>28</v>
      </c>
      <c r="D7207">
        <v>6</v>
      </c>
      <c r="E7207">
        <v>22986.19</v>
      </c>
      <c r="F7207">
        <v>1051.7449999999999</v>
      </c>
      <c r="G7207">
        <v>60.79</v>
      </c>
      <c r="H7207">
        <v>65.903999999999996</v>
      </c>
      <c r="I7207">
        <v>127.339</v>
      </c>
      <c r="J7207">
        <v>2.7919999999999998</v>
      </c>
      <c r="K7207">
        <v>5.1520000000000001</v>
      </c>
      <c r="L7207">
        <v>88.027000000000001</v>
      </c>
      <c r="M7207">
        <v>24327.149000000001</v>
      </c>
      <c r="N7207">
        <v>0</v>
      </c>
      <c r="O7207">
        <v>2.1890000000000001</v>
      </c>
      <c r="P7207">
        <v>-1.659</v>
      </c>
      <c r="Q7207">
        <v>176.71</v>
      </c>
      <c r="R7207">
        <v>24326.618999999999</v>
      </c>
      <c r="S7207">
        <v>24149.91</v>
      </c>
    </row>
    <row r="7208" spans="1:19" x14ac:dyDescent="0.3">
      <c r="A7208">
        <v>2021</v>
      </c>
      <c r="B7208">
        <v>10</v>
      </c>
      <c r="C7208">
        <v>28</v>
      </c>
      <c r="D7208">
        <v>7</v>
      </c>
      <c r="E7208">
        <v>24494.054</v>
      </c>
      <c r="F7208">
        <v>950</v>
      </c>
      <c r="G7208">
        <v>65.144000000000005</v>
      </c>
      <c r="H7208">
        <v>65.715999999999994</v>
      </c>
      <c r="I7208">
        <v>264.35899999999998</v>
      </c>
      <c r="J7208">
        <v>3.6440000000000001</v>
      </c>
      <c r="K7208">
        <v>14.984</v>
      </c>
      <c r="L7208">
        <v>88.936000000000007</v>
      </c>
      <c r="M7208">
        <v>25881.694</v>
      </c>
      <c r="N7208">
        <v>176.74700000000001</v>
      </c>
      <c r="O7208">
        <v>1.59</v>
      </c>
      <c r="P7208">
        <v>-0.99299999999999999</v>
      </c>
      <c r="Q7208">
        <v>206.072</v>
      </c>
      <c r="R7208">
        <v>25704.35</v>
      </c>
      <c r="S7208">
        <v>25498.276999999998</v>
      </c>
    </row>
    <row r="7209" spans="1:19" x14ac:dyDescent="0.3">
      <c r="A7209">
        <v>2021</v>
      </c>
      <c r="B7209">
        <v>10</v>
      </c>
      <c r="C7209">
        <v>28</v>
      </c>
      <c r="D7209">
        <v>8</v>
      </c>
      <c r="E7209">
        <v>25635.171999999999</v>
      </c>
      <c r="F7209">
        <v>899.52800000000002</v>
      </c>
      <c r="G7209">
        <v>68.146000000000001</v>
      </c>
      <c r="H7209">
        <v>69.153000000000006</v>
      </c>
      <c r="I7209">
        <v>488.18</v>
      </c>
      <c r="J7209">
        <v>4.9000000000000004</v>
      </c>
      <c r="K7209">
        <v>10.801</v>
      </c>
      <c r="L7209">
        <v>89.608999999999995</v>
      </c>
      <c r="M7209">
        <v>27197.343000000001</v>
      </c>
      <c r="N7209">
        <v>2187.665</v>
      </c>
      <c r="O7209">
        <v>-18.975999999999999</v>
      </c>
      <c r="P7209">
        <v>-0.46100000000000002</v>
      </c>
      <c r="Q7209">
        <v>236.22200000000001</v>
      </c>
      <c r="R7209">
        <v>25029.115000000002</v>
      </c>
      <c r="S7209">
        <v>24792.893</v>
      </c>
    </row>
    <row r="7210" spans="1:19" x14ac:dyDescent="0.3">
      <c r="A7210">
        <v>2021</v>
      </c>
      <c r="B7210">
        <v>10</v>
      </c>
      <c r="C7210">
        <v>28</v>
      </c>
      <c r="D7210">
        <v>9</v>
      </c>
      <c r="E7210">
        <v>26766.668000000001</v>
      </c>
      <c r="F7210">
        <v>894.69899999999996</v>
      </c>
      <c r="G7210">
        <v>68.427000000000007</v>
      </c>
      <c r="H7210">
        <v>71.637</v>
      </c>
      <c r="I7210">
        <v>601.69799999999998</v>
      </c>
      <c r="J7210">
        <v>5.4370000000000003</v>
      </c>
      <c r="K7210">
        <v>12.143000000000001</v>
      </c>
      <c r="L7210">
        <v>90.492999999999995</v>
      </c>
      <c r="M7210">
        <v>28442.776000000002</v>
      </c>
      <c r="N7210">
        <v>4668.9960000000001</v>
      </c>
      <c r="O7210">
        <v>-41.521000000000001</v>
      </c>
      <c r="P7210">
        <v>0.47399999999999998</v>
      </c>
      <c r="Q7210">
        <v>261.06900000000002</v>
      </c>
      <c r="R7210">
        <v>23814.826000000001</v>
      </c>
      <c r="S7210">
        <v>23553.757000000001</v>
      </c>
    </row>
    <row r="7211" spans="1:19" x14ac:dyDescent="0.3">
      <c r="A7211">
        <v>2021</v>
      </c>
      <c r="B7211">
        <v>10</v>
      </c>
      <c r="C7211">
        <v>28</v>
      </c>
      <c r="D7211">
        <v>10</v>
      </c>
      <c r="E7211">
        <v>27895.563999999998</v>
      </c>
      <c r="F7211">
        <v>872.12</v>
      </c>
      <c r="G7211">
        <v>68.128</v>
      </c>
      <c r="H7211">
        <v>72.05</v>
      </c>
      <c r="I7211">
        <v>568.28399999999999</v>
      </c>
      <c r="J7211">
        <v>5.7370000000000001</v>
      </c>
      <c r="K7211">
        <v>22.056999999999999</v>
      </c>
      <c r="L7211">
        <v>91.474999999999994</v>
      </c>
      <c r="M7211">
        <v>29527.287</v>
      </c>
      <c r="N7211">
        <v>6481.3410000000003</v>
      </c>
      <c r="O7211">
        <v>-50.308999999999997</v>
      </c>
      <c r="P7211">
        <v>1.3009999999999999</v>
      </c>
      <c r="Q7211">
        <v>279.47300000000001</v>
      </c>
      <c r="R7211">
        <v>23094.954000000002</v>
      </c>
      <c r="S7211">
        <v>22815.482</v>
      </c>
    </row>
    <row r="7212" spans="1:19" x14ac:dyDescent="0.3">
      <c r="A7212">
        <v>2021</v>
      </c>
      <c r="B7212">
        <v>10</v>
      </c>
      <c r="C7212">
        <v>28</v>
      </c>
      <c r="D7212">
        <v>11</v>
      </c>
      <c r="E7212">
        <v>28461.362000000001</v>
      </c>
      <c r="F7212">
        <v>836.51700000000005</v>
      </c>
      <c r="G7212">
        <v>67.188999999999993</v>
      </c>
      <c r="H7212">
        <v>73.052999999999997</v>
      </c>
      <c r="I7212">
        <v>483.69600000000003</v>
      </c>
      <c r="J7212">
        <v>5.8719999999999999</v>
      </c>
      <c r="K7212">
        <v>23.632999999999999</v>
      </c>
      <c r="L7212">
        <v>91.924000000000007</v>
      </c>
      <c r="M7212">
        <v>29976.055</v>
      </c>
      <c r="N7212">
        <v>7603.4830000000002</v>
      </c>
      <c r="O7212">
        <v>-48.393000000000001</v>
      </c>
      <c r="P7212">
        <v>2.7690000000000001</v>
      </c>
      <c r="Q7212">
        <v>295.64800000000002</v>
      </c>
      <c r="R7212">
        <v>22418.196</v>
      </c>
      <c r="S7212">
        <v>22122.547999999999</v>
      </c>
    </row>
    <row r="7213" spans="1:19" x14ac:dyDescent="0.3">
      <c r="A7213">
        <v>2021</v>
      </c>
      <c r="B7213">
        <v>10</v>
      </c>
      <c r="C7213">
        <v>28</v>
      </c>
      <c r="D7213">
        <v>12</v>
      </c>
      <c r="E7213">
        <v>28788.883000000002</v>
      </c>
      <c r="F7213">
        <v>802.41300000000001</v>
      </c>
      <c r="G7213">
        <v>66.566000000000003</v>
      </c>
      <c r="H7213">
        <v>75.322999999999993</v>
      </c>
      <c r="I7213">
        <v>447.51600000000002</v>
      </c>
      <c r="J7213">
        <v>5.8419999999999996</v>
      </c>
      <c r="K7213">
        <v>12.397</v>
      </c>
      <c r="L7213">
        <v>92.135000000000005</v>
      </c>
      <c r="M7213">
        <v>30224.508999999998</v>
      </c>
      <c r="N7213">
        <v>8095.7979999999998</v>
      </c>
      <c r="O7213">
        <v>-12.477</v>
      </c>
      <c r="P7213">
        <v>6.0510000000000002</v>
      </c>
      <c r="Q7213">
        <v>306.56</v>
      </c>
      <c r="R7213">
        <v>22135.136999999999</v>
      </c>
      <c r="S7213">
        <v>21828.577000000001</v>
      </c>
    </row>
    <row r="7214" spans="1:19" x14ac:dyDescent="0.3">
      <c r="A7214">
        <v>2021</v>
      </c>
      <c r="B7214">
        <v>10</v>
      </c>
      <c r="C7214">
        <v>28</v>
      </c>
      <c r="D7214">
        <v>13</v>
      </c>
      <c r="E7214">
        <v>29261.682000000001</v>
      </c>
      <c r="F7214">
        <v>717.88699999999994</v>
      </c>
      <c r="G7214">
        <v>66.057000000000002</v>
      </c>
      <c r="H7214">
        <v>78.236000000000004</v>
      </c>
      <c r="I7214">
        <v>423.50099999999998</v>
      </c>
      <c r="J7214">
        <v>5.7359999999999998</v>
      </c>
      <c r="K7214">
        <v>11.007</v>
      </c>
      <c r="L7214">
        <v>92.423000000000002</v>
      </c>
      <c r="M7214">
        <v>30590.472000000002</v>
      </c>
      <c r="N7214">
        <v>7992.65</v>
      </c>
      <c r="O7214">
        <v>-7.1479999999999997</v>
      </c>
      <c r="P7214">
        <v>6.5259999999999998</v>
      </c>
      <c r="Q7214">
        <v>317.01400000000001</v>
      </c>
      <c r="R7214">
        <v>22598.445</v>
      </c>
      <c r="S7214">
        <v>22281.431</v>
      </c>
    </row>
    <row r="7215" spans="1:19" x14ac:dyDescent="0.3">
      <c r="A7215">
        <v>2021</v>
      </c>
      <c r="B7215">
        <v>10</v>
      </c>
      <c r="C7215">
        <v>28</v>
      </c>
      <c r="D7215">
        <v>14</v>
      </c>
      <c r="E7215">
        <v>29405.556</v>
      </c>
      <c r="F7215">
        <v>664.03499999999997</v>
      </c>
      <c r="G7215">
        <v>66.073999999999998</v>
      </c>
      <c r="H7215">
        <v>81.001999999999995</v>
      </c>
      <c r="I7215">
        <v>363.077</v>
      </c>
      <c r="J7215">
        <v>5.2649999999999997</v>
      </c>
      <c r="K7215">
        <v>-4.3730000000000002</v>
      </c>
      <c r="L7215">
        <v>92.492000000000004</v>
      </c>
      <c r="M7215">
        <v>30607.053</v>
      </c>
      <c r="N7215">
        <v>7076.607</v>
      </c>
      <c r="O7215">
        <v>-4.0209999999999999</v>
      </c>
      <c r="P7215">
        <v>3.6240000000000001</v>
      </c>
      <c r="Q7215">
        <v>325.03399999999999</v>
      </c>
      <c r="R7215">
        <v>23530.844000000001</v>
      </c>
      <c r="S7215">
        <v>23205.81</v>
      </c>
    </row>
    <row r="7216" spans="1:19" x14ac:dyDescent="0.3">
      <c r="A7216">
        <v>2021</v>
      </c>
      <c r="B7216">
        <v>10</v>
      </c>
      <c r="C7216">
        <v>28</v>
      </c>
      <c r="D7216">
        <v>15</v>
      </c>
      <c r="E7216">
        <v>29328.825000000001</v>
      </c>
      <c r="F7216">
        <v>642.74199999999996</v>
      </c>
      <c r="G7216">
        <v>67.049000000000007</v>
      </c>
      <c r="H7216">
        <v>83.311999999999998</v>
      </c>
      <c r="I7216">
        <v>331.84</v>
      </c>
      <c r="J7216">
        <v>5.4119999999999999</v>
      </c>
      <c r="K7216">
        <v>-8.8379999999999992</v>
      </c>
      <c r="L7216">
        <v>92.468000000000004</v>
      </c>
      <c r="M7216">
        <v>30475.759999999998</v>
      </c>
      <c r="N7216">
        <v>5493.1779999999999</v>
      </c>
      <c r="O7216">
        <v>-3.9359999999999999</v>
      </c>
      <c r="P7216">
        <v>3.7010000000000001</v>
      </c>
      <c r="Q7216">
        <v>326.71100000000001</v>
      </c>
      <c r="R7216">
        <v>24982.816999999999</v>
      </c>
      <c r="S7216">
        <v>24656.106</v>
      </c>
    </row>
    <row r="7217" spans="1:19" x14ac:dyDescent="0.3">
      <c r="A7217">
        <v>2021</v>
      </c>
      <c r="B7217">
        <v>10</v>
      </c>
      <c r="C7217">
        <v>28</v>
      </c>
      <c r="D7217">
        <v>16</v>
      </c>
      <c r="E7217">
        <v>28999.330999999998</v>
      </c>
      <c r="F7217">
        <v>596.78599999999994</v>
      </c>
      <c r="G7217">
        <v>67.715999999999994</v>
      </c>
      <c r="H7217">
        <v>85.156000000000006</v>
      </c>
      <c r="I7217">
        <v>219.673</v>
      </c>
      <c r="J7217">
        <v>4.093</v>
      </c>
      <c r="K7217">
        <v>-50.079000000000001</v>
      </c>
      <c r="L7217">
        <v>92.331000000000003</v>
      </c>
      <c r="M7217">
        <v>29947.292000000001</v>
      </c>
      <c r="N7217">
        <v>3236.3969999999999</v>
      </c>
      <c r="O7217">
        <v>-0.27500000000000002</v>
      </c>
      <c r="P7217">
        <v>2.5459999999999998</v>
      </c>
      <c r="Q7217">
        <v>321.80900000000003</v>
      </c>
      <c r="R7217">
        <v>26708.624</v>
      </c>
      <c r="S7217">
        <v>26386.815999999999</v>
      </c>
    </row>
    <row r="7218" spans="1:19" x14ac:dyDescent="0.3">
      <c r="A7218">
        <v>2021</v>
      </c>
      <c r="B7218">
        <v>10</v>
      </c>
      <c r="C7218">
        <v>28</v>
      </c>
      <c r="D7218">
        <v>17</v>
      </c>
      <c r="E7218">
        <v>28451.741000000002</v>
      </c>
      <c r="F7218">
        <v>593.42100000000005</v>
      </c>
      <c r="G7218">
        <v>69.129000000000005</v>
      </c>
      <c r="H7218">
        <v>83.942999999999998</v>
      </c>
      <c r="I7218">
        <v>240.983</v>
      </c>
      <c r="J7218">
        <v>4.5590000000000002</v>
      </c>
      <c r="K7218">
        <v>-69.007999999999996</v>
      </c>
      <c r="L7218">
        <v>92.007000000000005</v>
      </c>
      <c r="M7218">
        <v>29397.646000000001</v>
      </c>
      <c r="N7218">
        <v>842.495</v>
      </c>
      <c r="O7218">
        <v>18.518999999999998</v>
      </c>
      <c r="P7218">
        <v>3.7149999999999999</v>
      </c>
      <c r="Q7218">
        <v>310.66199999999998</v>
      </c>
      <c r="R7218">
        <v>28532.918000000001</v>
      </c>
      <c r="S7218">
        <v>28222.256000000001</v>
      </c>
    </row>
    <row r="7219" spans="1:19" x14ac:dyDescent="0.3">
      <c r="A7219">
        <v>2021</v>
      </c>
      <c r="B7219">
        <v>10</v>
      </c>
      <c r="C7219">
        <v>28</v>
      </c>
      <c r="D7219">
        <v>18</v>
      </c>
      <c r="E7219">
        <v>29258.437000000002</v>
      </c>
      <c r="F7219">
        <v>615.94200000000001</v>
      </c>
      <c r="G7219">
        <v>69.506</v>
      </c>
      <c r="H7219">
        <v>79.828999999999994</v>
      </c>
      <c r="I7219">
        <v>308.27600000000001</v>
      </c>
      <c r="J7219">
        <v>4.4020000000000001</v>
      </c>
      <c r="K7219">
        <v>-67.543000000000006</v>
      </c>
      <c r="L7219">
        <v>92.512</v>
      </c>
      <c r="M7219">
        <v>30291.856</v>
      </c>
      <c r="N7219">
        <v>7.8E-2</v>
      </c>
      <c r="O7219">
        <v>29.978999999999999</v>
      </c>
      <c r="P7219">
        <v>3.355</v>
      </c>
      <c r="Q7219">
        <v>292.65199999999999</v>
      </c>
      <c r="R7219">
        <v>30258.444</v>
      </c>
      <c r="S7219">
        <v>29965.792000000001</v>
      </c>
    </row>
    <row r="7220" spans="1:19" x14ac:dyDescent="0.3">
      <c r="A7220">
        <v>2021</v>
      </c>
      <c r="B7220">
        <v>10</v>
      </c>
      <c r="C7220">
        <v>28</v>
      </c>
      <c r="D7220">
        <v>19</v>
      </c>
      <c r="E7220">
        <v>29615.629000000001</v>
      </c>
      <c r="F7220">
        <v>649.077</v>
      </c>
      <c r="G7220">
        <v>72.025000000000006</v>
      </c>
      <c r="H7220">
        <v>82.509</v>
      </c>
      <c r="I7220">
        <v>341.48399999999998</v>
      </c>
      <c r="J7220">
        <v>4.141</v>
      </c>
      <c r="K7220">
        <v>-73.853999999999999</v>
      </c>
      <c r="L7220">
        <v>92.774000000000001</v>
      </c>
      <c r="M7220">
        <v>30711.759999999998</v>
      </c>
      <c r="N7220">
        <v>0</v>
      </c>
      <c r="O7220">
        <v>30.13</v>
      </c>
      <c r="P7220">
        <v>6.7370000000000001</v>
      </c>
      <c r="Q7220">
        <v>265.08</v>
      </c>
      <c r="R7220">
        <v>30674.893</v>
      </c>
      <c r="S7220">
        <v>30409.812000000002</v>
      </c>
    </row>
    <row r="7221" spans="1:19" x14ac:dyDescent="0.3">
      <c r="A7221">
        <v>2021</v>
      </c>
      <c r="B7221">
        <v>10</v>
      </c>
      <c r="C7221">
        <v>28</v>
      </c>
      <c r="D7221">
        <v>20</v>
      </c>
      <c r="E7221">
        <v>28778.223000000002</v>
      </c>
      <c r="F7221">
        <v>705.31700000000001</v>
      </c>
      <c r="G7221">
        <v>70.867000000000004</v>
      </c>
      <c r="H7221">
        <v>81.328999999999994</v>
      </c>
      <c r="I7221">
        <v>383.73399999999998</v>
      </c>
      <c r="J7221">
        <v>3.9020000000000001</v>
      </c>
      <c r="K7221">
        <v>-87.370999999999995</v>
      </c>
      <c r="L7221">
        <v>92.268000000000001</v>
      </c>
      <c r="M7221">
        <v>29957.401999999998</v>
      </c>
      <c r="N7221">
        <v>0</v>
      </c>
      <c r="O7221">
        <v>29.119</v>
      </c>
      <c r="P7221">
        <v>8.2629999999999999</v>
      </c>
      <c r="Q7221">
        <v>245.47399999999999</v>
      </c>
      <c r="R7221">
        <v>29920.02</v>
      </c>
      <c r="S7221">
        <v>29674.544999999998</v>
      </c>
    </row>
    <row r="7222" spans="1:19" x14ac:dyDescent="0.3">
      <c r="A7222">
        <v>2021</v>
      </c>
      <c r="B7222">
        <v>10</v>
      </c>
      <c r="C7222">
        <v>28</v>
      </c>
      <c r="D7222">
        <v>21</v>
      </c>
      <c r="E7222">
        <v>27038.373</v>
      </c>
      <c r="F7222">
        <v>785.29600000000005</v>
      </c>
      <c r="G7222">
        <v>67.97</v>
      </c>
      <c r="H7222">
        <v>79.566999999999993</v>
      </c>
      <c r="I7222">
        <v>510.96699999999998</v>
      </c>
      <c r="J7222">
        <v>5.0780000000000003</v>
      </c>
      <c r="K7222">
        <v>-23.312999999999999</v>
      </c>
      <c r="L7222">
        <v>90.828999999999994</v>
      </c>
      <c r="M7222">
        <v>28486.796999999999</v>
      </c>
      <c r="N7222">
        <v>0</v>
      </c>
      <c r="O7222">
        <v>14.446999999999999</v>
      </c>
      <c r="P7222">
        <v>0.874</v>
      </c>
      <c r="Q7222">
        <v>229.52699999999999</v>
      </c>
      <c r="R7222">
        <v>28471.475999999999</v>
      </c>
      <c r="S7222">
        <v>28241.949000000001</v>
      </c>
    </row>
    <row r="7223" spans="1:19" x14ac:dyDescent="0.3">
      <c r="A7223">
        <v>2021</v>
      </c>
      <c r="B7223">
        <v>10</v>
      </c>
      <c r="C7223">
        <v>28</v>
      </c>
      <c r="D7223">
        <v>22</v>
      </c>
      <c r="E7223">
        <v>24623.763999999999</v>
      </c>
      <c r="F7223">
        <v>948.45</v>
      </c>
      <c r="G7223">
        <v>64.126000000000005</v>
      </c>
      <c r="H7223">
        <v>76.988</v>
      </c>
      <c r="I7223">
        <v>570.12699999999995</v>
      </c>
      <c r="J7223">
        <v>4.7530000000000001</v>
      </c>
      <c r="K7223">
        <v>10.792</v>
      </c>
      <c r="L7223">
        <v>89.058000000000007</v>
      </c>
      <c r="M7223">
        <v>26323.932000000001</v>
      </c>
      <c r="N7223">
        <v>0</v>
      </c>
      <c r="O7223">
        <v>10.916</v>
      </c>
      <c r="P7223">
        <v>-13.909000000000001</v>
      </c>
      <c r="Q7223">
        <v>210.221</v>
      </c>
      <c r="R7223">
        <v>26326.925999999999</v>
      </c>
      <c r="S7223">
        <v>26116.705000000002</v>
      </c>
    </row>
    <row r="7224" spans="1:19" x14ac:dyDescent="0.3">
      <c r="A7224">
        <v>2021</v>
      </c>
      <c r="B7224">
        <v>10</v>
      </c>
      <c r="C7224">
        <v>28</v>
      </c>
      <c r="D7224">
        <v>23</v>
      </c>
      <c r="E7224">
        <v>22227.319</v>
      </c>
      <c r="F7224">
        <v>1118.375</v>
      </c>
      <c r="G7224">
        <v>60.676000000000002</v>
      </c>
      <c r="H7224">
        <v>74.123000000000005</v>
      </c>
      <c r="I7224">
        <v>950.98299999999995</v>
      </c>
      <c r="J7224">
        <v>5.1719999999999997</v>
      </c>
      <c r="K7224">
        <v>29.687999999999999</v>
      </c>
      <c r="L7224">
        <v>87.641999999999996</v>
      </c>
      <c r="M7224">
        <v>24493.302</v>
      </c>
      <c r="N7224">
        <v>0</v>
      </c>
      <c r="O7224">
        <v>7.8789999999999996</v>
      </c>
      <c r="P7224">
        <v>-13.215999999999999</v>
      </c>
      <c r="Q7224">
        <v>184.56</v>
      </c>
      <c r="R7224">
        <v>24498.638999999999</v>
      </c>
      <c r="S7224">
        <v>24314.079000000002</v>
      </c>
    </row>
    <row r="7225" spans="1:19" x14ac:dyDescent="0.3">
      <c r="A7225">
        <v>2021</v>
      </c>
      <c r="B7225">
        <v>10</v>
      </c>
      <c r="C7225">
        <v>28</v>
      </c>
      <c r="D7225">
        <v>24</v>
      </c>
      <c r="E7225">
        <v>20682.242999999999</v>
      </c>
      <c r="F7225">
        <v>1343.377</v>
      </c>
      <c r="G7225">
        <v>57.868000000000002</v>
      </c>
      <c r="H7225">
        <v>71.600999999999999</v>
      </c>
      <c r="I7225">
        <v>846.64099999999996</v>
      </c>
      <c r="J7225">
        <v>5.0780000000000003</v>
      </c>
      <c r="K7225">
        <v>36.893999999999998</v>
      </c>
      <c r="L7225">
        <v>86.787999999999997</v>
      </c>
      <c r="M7225">
        <v>23072.621999999999</v>
      </c>
      <c r="N7225">
        <v>0</v>
      </c>
      <c r="O7225">
        <v>4.4950000000000001</v>
      </c>
      <c r="P7225">
        <v>-22.59</v>
      </c>
      <c r="Q7225">
        <v>162.29400000000001</v>
      </c>
      <c r="R7225">
        <v>23090.717000000001</v>
      </c>
      <c r="S7225">
        <v>22928.421999999999</v>
      </c>
    </row>
    <row r="7226" spans="1:19" x14ac:dyDescent="0.3">
      <c r="A7226">
        <v>2021</v>
      </c>
      <c r="B7226">
        <v>10</v>
      </c>
      <c r="C7226">
        <v>29</v>
      </c>
      <c r="D7226">
        <v>1</v>
      </c>
      <c r="E7226">
        <v>19524.294000000002</v>
      </c>
      <c r="F7226">
        <v>1453.769</v>
      </c>
      <c r="G7226">
        <v>56.875999999999998</v>
      </c>
      <c r="H7226">
        <v>68.977000000000004</v>
      </c>
      <c r="I7226">
        <v>601.077</v>
      </c>
      <c r="J7226">
        <v>4.9450000000000003</v>
      </c>
      <c r="K7226">
        <v>33.643999999999998</v>
      </c>
      <c r="L7226">
        <v>86.132000000000005</v>
      </c>
      <c r="M7226">
        <v>21772.835999999999</v>
      </c>
      <c r="N7226">
        <v>0</v>
      </c>
      <c r="O7226">
        <v>2.722</v>
      </c>
      <c r="P7226">
        <v>-16.977</v>
      </c>
      <c r="Q7226">
        <v>148.56399999999999</v>
      </c>
      <c r="R7226">
        <v>21787.09</v>
      </c>
      <c r="S7226">
        <v>21638.526000000002</v>
      </c>
    </row>
    <row r="7227" spans="1:19" x14ac:dyDescent="0.3">
      <c r="A7227">
        <v>2021</v>
      </c>
      <c r="B7227">
        <v>10</v>
      </c>
      <c r="C7227">
        <v>29</v>
      </c>
      <c r="D7227">
        <v>2</v>
      </c>
      <c r="E7227">
        <v>18828.072</v>
      </c>
      <c r="F7227">
        <v>1517.86</v>
      </c>
      <c r="G7227">
        <v>55.787999999999997</v>
      </c>
      <c r="H7227">
        <v>67.623999999999995</v>
      </c>
      <c r="I7227">
        <v>360.00200000000001</v>
      </c>
      <c r="J7227">
        <v>4.8719999999999999</v>
      </c>
      <c r="K7227">
        <v>30.085000000000001</v>
      </c>
      <c r="L7227">
        <v>85.674999999999997</v>
      </c>
      <c r="M7227">
        <v>20894.189999999999</v>
      </c>
      <c r="N7227">
        <v>0</v>
      </c>
      <c r="O7227">
        <v>2.1970000000000001</v>
      </c>
      <c r="P7227">
        <v>-12.121</v>
      </c>
      <c r="Q7227">
        <v>141.715</v>
      </c>
      <c r="R7227">
        <v>20904.113000000001</v>
      </c>
      <c r="S7227">
        <v>20762.398000000001</v>
      </c>
    </row>
    <row r="7228" spans="1:19" x14ac:dyDescent="0.3">
      <c r="A7228">
        <v>2021</v>
      </c>
      <c r="B7228">
        <v>10</v>
      </c>
      <c r="C7228">
        <v>29</v>
      </c>
      <c r="D7228">
        <v>3</v>
      </c>
      <c r="E7228">
        <v>18570.513999999999</v>
      </c>
      <c r="F7228">
        <v>1527.2159999999999</v>
      </c>
      <c r="G7228">
        <v>55.884</v>
      </c>
      <c r="H7228">
        <v>66.349999999999994</v>
      </c>
      <c r="I7228">
        <v>204.78</v>
      </c>
      <c r="J7228">
        <v>4.7190000000000003</v>
      </c>
      <c r="K7228">
        <v>27.542999999999999</v>
      </c>
      <c r="L7228">
        <v>85.540999999999997</v>
      </c>
      <c r="M7228">
        <v>20486.664000000001</v>
      </c>
      <c r="N7228">
        <v>0</v>
      </c>
      <c r="O7228">
        <v>1.9770000000000001</v>
      </c>
      <c r="P7228">
        <v>-7.6520000000000001</v>
      </c>
      <c r="Q7228">
        <v>138.84299999999999</v>
      </c>
      <c r="R7228">
        <v>20492.338</v>
      </c>
      <c r="S7228">
        <v>20353.495999999999</v>
      </c>
    </row>
    <row r="7229" spans="1:19" x14ac:dyDescent="0.3">
      <c r="A7229">
        <v>2021</v>
      </c>
      <c r="B7229">
        <v>10</v>
      </c>
      <c r="C7229">
        <v>29</v>
      </c>
      <c r="D7229">
        <v>4</v>
      </c>
      <c r="E7229">
        <v>18918.753000000001</v>
      </c>
      <c r="F7229">
        <v>1457.4</v>
      </c>
      <c r="G7229">
        <v>56.182000000000002</v>
      </c>
      <c r="H7229">
        <v>66.167000000000002</v>
      </c>
      <c r="I7229">
        <v>102.96599999999999</v>
      </c>
      <c r="J7229">
        <v>3.6520000000000001</v>
      </c>
      <c r="K7229">
        <v>26.93</v>
      </c>
      <c r="L7229">
        <v>85.721999999999994</v>
      </c>
      <c r="M7229">
        <v>20661.592000000001</v>
      </c>
      <c r="N7229">
        <v>0</v>
      </c>
      <c r="O7229">
        <v>1.8740000000000001</v>
      </c>
      <c r="P7229">
        <v>-5.2919999999999998</v>
      </c>
      <c r="Q7229">
        <v>141.24</v>
      </c>
      <c r="R7229">
        <v>20665.009999999998</v>
      </c>
      <c r="S7229">
        <v>20523.77</v>
      </c>
    </row>
    <row r="7230" spans="1:19" x14ac:dyDescent="0.3">
      <c r="A7230">
        <v>2021</v>
      </c>
      <c r="B7230">
        <v>10</v>
      </c>
      <c r="C7230">
        <v>29</v>
      </c>
      <c r="D7230">
        <v>5</v>
      </c>
      <c r="E7230">
        <v>20349.703000000001</v>
      </c>
      <c r="F7230">
        <v>1293.4559999999999</v>
      </c>
      <c r="G7230">
        <v>58.552</v>
      </c>
      <c r="H7230">
        <v>66.263999999999996</v>
      </c>
      <c r="I7230">
        <v>72.323999999999998</v>
      </c>
      <c r="J7230">
        <v>2.3220000000000001</v>
      </c>
      <c r="K7230">
        <v>11.468</v>
      </c>
      <c r="L7230">
        <v>86.578000000000003</v>
      </c>
      <c r="M7230">
        <v>21882.115000000002</v>
      </c>
      <c r="N7230">
        <v>0</v>
      </c>
      <c r="O7230">
        <v>1.83</v>
      </c>
      <c r="P7230">
        <v>-6.6310000000000002</v>
      </c>
      <c r="Q7230">
        <v>152.786</v>
      </c>
      <c r="R7230">
        <v>21886.917000000001</v>
      </c>
      <c r="S7230">
        <v>21734.131000000001</v>
      </c>
    </row>
    <row r="7231" spans="1:19" x14ac:dyDescent="0.3">
      <c r="A7231">
        <v>2021</v>
      </c>
      <c r="B7231">
        <v>10</v>
      </c>
      <c r="C7231">
        <v>29</v>
      </c>
      <c r="D7231">
        <v>6</v>
      </c>
      <c r="E7231">
        <v>22839.895</v>
      </c>
      <c r="F7231">
        <v>1051.7449999999999</v>
      </c>
      <c r="G7231">
        <v>61.73</v>
      </c>
      <c r="H7231">
        <v>65.861000000000004</v>
      </c>
      <c r="I7231">
        <v>127.339</v>
      </c>
      <c r="J7231">
        <v>2.7919999999999998</v>
      </c>
      <c r="K7231">
        <v>5.1429999999999998</v>
      </c>
      <c r="L7231">
        <v>87.938999999999993</v>
      </c>
      <c r="M7231">
        <v>24180.713</v>
      </c>
      <c r="N7231">
        <v>0</v>
      </c>
      <c r="O7231">
        <v>2.1890000000000001</v>
      </c>
      <c r="P7231">
        <v>-1.659</v>
      </c>
      <c r="Q7231">
        <v>176.655</v>
      </c>
      <c r="R7231">
        <v>24180.184000000001</v>
      </c>
      <c r="S7231">
        <v>24003.528999999999</v>
      </c>
    </row>
    <row r="7232" spans="1:19" x14ac:dyDescent="0.3">
      <c r="A7232">
        <v>2021</v>
      </c>
      <c r="B7232">
        <v>10</v>
      </c>
      <c r="C7232">
        <v>29</v>
      </c>
      <c r="D7232">
        <v>7</v>
      </c>
      <c r="E7232">
        <v>24417.878000000001</v>
      </c>
      <c r="F7232">
        <v>950</v>
      </c>
      <c r="G7232">
        <v>66.697999999999993</v>
      </c>
      <c r="H7232">
        <v>65.680999999999997</v>
      </c>
      <c r="I7232">
        <v>264.35899999999998</v>
      </c>
      <c r="J7232">
        <v>3.6440000000000001</v>
      </c>
      <c r="K7232">
        <v>14.986000000000001</v>
      </c>
      <c r="L7232">
        <v>88.902000000000001</v>
      </c>
      <c r="M7232">
        <v>25805.451000000001</v>
      </c>
      <c r="N7232">
        <v>176.74700000000001</v>
      </c>
      <c r="O7232">
        <v>1.59</v>
      </c>
      <c r="P7232">
        <v>-0.99299999999999999</v>
      </c>
      <c r="Q7232">
        <v>206.298</v>
      </c>
      <c r="R7232">
        <v>25628.107</v>
      </c>
      <c r="S7232">
        <v>25421.809000000001</v>
      </c>
    </row>
    <row r="7233" spans="1:19" x14ac:dyDescent="0.3">
      <c r="A7233">
        <v>2021</v>
      </c>
      <c r="B7233">
        <v>10</v>
      </c>
      <c r="C7233">
        <v>29</v>
      </c>
      <c r="D7233">
        <v>8</v>
      </c>
      <c r="E7233">
        <v>25508.32</v>
      </c>
      <c r="F7233">
        <v>899.52800000000002</v>
      </c>
      <c r="G7233">
        <v>69.900999999999996</v>
      </c>
      <c r="H7233">
        <v>69.111000000000004</v>
      </c>
      <c r="I7233">
        <v>488.18</v>
      </c>
      <c r="J7233">
        <v>4.9000000000000004</v>
      </c>
      <c r="K7233">
        <v>11.03</v>
      </c>
      <c r="L7233">
        <v>89.545000000000002</v>
      </c>
      <c r="M7233">
        <v>27070.614000000001</v>
      </c>
      <c r="N7233">
        <v>2187.665</v>
      </c>
      <c r="O7233">
        <v>-18.975999999999999</v>
      </c>
      <c r="P7233">
        <v>-0.46100000000000002</v>
      </c>
      <c r="Q7233">
        <v>236.47499999999999</v>
      </c>
      <c r="R7233">
        <v>24902.384999999998</v>
      </c>
      <c r="S7233">
        <v>24665.91</v>
      </c>
    </row>
    <row r="7234" spans="1:19" x14ac:dyDescent="0.3">
      <c r="A7234">
        <v>2021</v>
      </c>
      <c r="B7234">
        <v>10</v>
      </c>
      <c r="C7234">
        <v>29</v>
      </c>
      <c r="D7234">
        <v>9</v>
      </c>
      <c r="E7234">
        <v>26644.261999999999</v>
      </c>
      <c r="F7234">
        <v>894.69899999999996</v>
      </c>
      <c r="G7234">
        <v>69.155000000000001</v>
      </c>
      <c r="H7234">
        <v>71.62</v>
      </c>
      <c r="I7234">
        <v>601.69799999999998</v>
      </c>
      <c r="J7234">
        <v>5.4370000000000003</v>
      </c>
      <c r="K7234">
        <v>11.914999999999999</v>
      </c>
      <c r="L7234">
        <v>90.364000000000004</v>
      </c>
      <c r="M7234">
        <v>28319.993999999999</v>
      </c>
      <c r="N7234">
        <v>4668.9960000000001</v>
      </c>
      <c r="O7234">
        <v>-41.521000000000001</v>
      </c>
      <c r="P7234">
        <v>0.47399999999999998</v>
      </c>
      <c r="Q7234">
        <v>263.75700000000001</v>
      </c>
      <c r="R7234">
        <v>23692.044999999998</v>
      </c>
      <c r="S7234">
        <v>23428.288</v>
      </c>
    </row>
    <row r="7235" spans="1:19" x14ac:dyDescent="0.3">
      <c r="A7235">
        <v>2021</v>
      </c>
      <c r="B7235">
        <v>10</v>
      </c>
      <c r="C7235">
        <v>29</v>
      </c>
      <c r="D7235">
        <v>10</v>
      </c>
      <c r="E7235">
        <v>27542.464</v>
      </c>
      <c r="F7235">
        <v>872.12</v>
      </c>
      <c r="G7235">
        <v>67.180000000000007</v>
      </c>
      <c r="H7235">
        <v>71.951999999999998</v>
      </c>
      <c r="I7235">
        <v>568.28399999999999</v>
      </c>
      <c r="J7235">
        <v>5.7370000000000001</v>
      </c>
      <c r="K7235">
        <v>20.91</v>
      </c>
      <c r="L7235">
        <v>91.224000000000004</v>
      </c>
      <c r="M7235">
        <v>29172.69</v>
      </c>
      <c r="N7235">
        <v>6481.3410000000003</v>
      </c>
      <c r="O7235">
        <v>-50.308999999999997</v>
      </c>
      <c r="P7235">
        <v>1.3009999999999999</v>
      </c>
      <c r="Q7235">
        <v>284.39299999999997</v>
      </c>
      <c r="R7235">
        <v>22740.358</v>
      </c>
      <c r="S7235">
        <v>22455.964</v>
      </c>
    </row>
    <row r="7236" spans="1:19" x14ac:dyDescent="0.3">
      <c r="A7236">
        <v>2021</v>
      </c>
      <c r="B7236">
        <v>10</v>
      </c>
      <c r="C7236">
        <v>29</v>
      </c>
      <c r="D7236">
        <v>11</v>
      </c>
      <c r="E7236">
        <v>28158.62</v>
      </c>
      <c r="F7236">
        <v>836.51700000000005</v>
      </c>
      <c r="G7236">
        <v>65.775999999999996</v>
      </c>
      <c r="H7236">
        <v>72.986999999999995</v>
      </c>
      <c r="I7236">
        <v>483.69600000000003</v>
      </c>
      <c r="J7236">
        <v>5.8719999999999999</v>
      </c>
      <c r="K7236">
        <v>22.187999999999999</v>
      </c>
      <c r="L7236">
        <v>91.786000000000001</v>
      </c>
      <c r="M7236">
        <v>29671.665000000001</v>
      </c>
      <c r="N7236">
        <v>7603.4830000000002</v>
      </c>
      <c r="O7236">
        <v>-48.393000000000001</v>
      </c>
      <c r="P7236">
        <v>2.7690000000000001</v>
      </c>
      <c r="Q7236">
        <v>302.44499999999999</v>
      </c>
      <c r="R7236">
        <v>22113.806</v>
      </c>
      <c r="S7236">
        <v>21811.361000000001</v>
      </c>
    </row>
    <row r="7237" spans="1:19" x14ac:dyDescent="0.3">
      <c r="A7237">
        <v>2021</v>
      </c>
      <c r="B7237">
        <v>10</v>
      </c>
      <c r="C7237">
        <v>29</v>
      </c>
      <c r="D7237">
        <v>12</v>
      </c>
      <c r="E7237">
        <v>28426.982</v>
      </c>
      <c r="F7237">
        <v>802.41300000000001</v>
      </c>
      <c r="G7237">
        <v>65.188000000000002</v>
      </c>
      <c r="H7237">
        <v>75.213999999999999</v>
      </c>
      <c r="I7237">
        <v>447.51600000000002</v>
      </c>
      <c r="J7237">
        <v>5.8419999999999996</v>
      </c>
      <c r="K7237">
        <v>11.239000000000001</v>
      </c>
      <c r="L7237">
        <v>91.975999999999999</v>
      </c>
      <c r="M7237">
        <v>29861.183000000001</v>
      </c>
      <c r="N7237">
        <v>8095.7979999999998</v>
      </c>
      <c r="O7237">
        <v>-12.477</v>
      </c>
      <c r="P7237">
        <v>6.0510000000000002</v>
      </c>
      <c r="Q7237">
        <v>315.791</v>
      </c>
      <c r="R7237">
        <v>21771.811000000002</v>
      </c>
      <c r="S7237">
        <v>21456.02</v>
      </c>
    </row>
    <row r="7238" spans="1:19" x14ac:dyDescent="0.3">
      <c r="A7238">
        <v>2021</v>
      </c>
      <c r="B7238">
        <v>10</v>
      </c>
      <c r="C7238">
        <v>29</v>
      </c>
      <c r="D7238">
        <v>13</v>
      </c>
      <c r="E7238">
        <v>28792.882000000001</v>
      </c>
      <c r="F7238">
        <v>717.88699999999994</v>
      </c>
      <c r="G7238">
        <v>65.213999999999999</v>
      </c>
      <c r="H7238">
        <v>78.055999999999997</v>
      </c>
      <c r="I7238">
        <v>423.50099999999998</v>
      </c>
      <c r="J7238">
        <v>5.7359999999999998</v>
      </c>
      <c r="K7238">
        <v>9.9149999999999991</v>
      </c>
      <c r="L7238">
        <v>92.215000000000003</v>
      </c>
      <c r="M7238">
        <v>30120.192999999999</v>
      </c>
      <c r="N7238">
        <v>7992.65</v>
      </c>
      <c r="O7238">
        <v>-7.1479999999999997</v>
      </c>
      <c r="P7238">
        <v>6.5259999999999998</v>
      </c>
      <c r="Q7238">
        <v>329.85399999999998</v>
      </c>
      <c r="R7238">
        <v>22128.166000000001</v>
      </c>
      <c r="S7238">
        <v>21798.311000000002</v>
      </c>
    </row>
    <row r="7239" spans="1:19" x14ac:dyDescent="0.3">
      <c r="A7239">
        <v>2021</v>
      </c>
      <c r="B7239">
        <v>10</v>
      </c>
      <c r="C7239">
        <v>29</v>
      </c>
      <c r="D7239">
        <v>14</v>
      </c>
      <c r="E7239">
        <v>28979.489000000001</v>
      </c>
      <c r="F7239">
        <v>664.03499999999997</v>
      </c>
      <c r="G7239">
        <v>65.775999999999996</v>
      </c>
      <c r="H7239">
        <v>80.831999999999994</v>
      </c>
      <c r="I7239">
        <v>363.077</v>
      </c>
      <c r="J7239">
        <v>5.2649999999999997</v>
      </c>
      <c r="K7239">
        <v>-4.444</v>
      </c>
      <c r="L7239">
        <v>92.319000000000003</v>
      </c>
      <c r="M7239">
        <v>30180.573</v>
      </c>
      <c r="N7239">
        <v>7076.607</v>
      </c>
      <c r="O7239">
        <v>-4.0209999999999999</v>
      </c>
      <c r="P7239">
        <v>3.6240000000000001</v>
      </c>
      <c r="Q7239">
        <v>341.91399999999999</v>
      </c>
      <c r="R7239">
        <v>23104.363000000001</v>
      </c>
      <c r="S7239">
        <v>22762.449000000001</v>
      </c>
    </row>
    <row r="7240" spans="1:19" x14ac:dyDescent="0.3">
      <c r="A7240">
        <v>2021</v>
      </c>
      <c r="B7240">
        <v>10</v>
      </c>
      <c r="C7240">
        <v>29</v>
      </c>
      <c r="D7240">
        <v>15</v>
      </c>
      <c r="E7240">
        <v>28917.758000000002</v>
      </c>
      <c r="F7240">
        <v>642.74199999999996</v>
      </c>
      <c r="G7240">
        <v>66.960999999999999</v>
      </c>
      <c r="H7240">
        <v>83.096000000000004</v>
      </c>
      <c r="I7240">
        <v>331.84</v>
      </c>
      <c r="J7240">
        <v>5.4119999999999999</v>
      </c>
      <c r="K7240">
        <v>-7.9359999999999999</v>
      </c>
      <c r="L7240">
        <v>92.268000000000001</v>
      </c>
      <c r="M7240">
        <v>30065.181</v>
      </c>
      <c r="N7240">
        <v>5493.1779999999999</v>
      </c>
      <c r="O7240">
        <v>-3.9359999999999999</v>
      </c>
      <c r="P7240">
        <v>3.7010000000000001</v>
      </c>
      <c r="Q7240">
        <v>347.31200000000001</v>
      </c>
      <c r="R7240">
        <v>24572.237000000001</v>
      </c>
      <c r="S7240">
        <v>24224.924999999999</v>
      </c>
    </row>
    <row r="7241" spans="1:19" x14ac:dyDescent="0.3">
      <c r="A7241">
        <v>2021</v>
      </c>
      <c r="B7241">
        <v>10</v>
      </c>
      <c r="C7241">
        <v>29</v>
      </c>
      <c r="D7241">
        <v>16</v>
      </c>
      <c r="E7241">
        <v>28688.823</v>
      </c>
      <c r="F7241">
        <v>596.78599999999994</v>
      </c>
      <c r="G7241">
        <v>67.802999999999997</v>
      </c>
      <c r="H7241">
        <v>84.991</v>
      </c>
      <c r="I7241">
        <v>219.673</v>
      </c>
      <c r="J7241">
        <v>4.093</v>
      </c>
      <c r="K7241">
        <v>-48.676000000000002</v>
      </c>
      <c r="L7241">
        <v>92.141999999999996</v>
      </c>
      <c r="M7241">
        <v>29637.830999999998</v>
      </c>
      <c r="N7241">
        <v>3236.3969999999999</v>
      </c>
      <c r="O7241">
        <v>-0.27500000000000002</v>
      </c>
      <c r="P7241">
        <v>2.5459999999999998</v>
      </c>
      <c r="Q7241">
        <v>341.40800000000002</v>
      </c>
      <c r="R7241">
        <v>26399.164000000001</v>
      </c>
      <c r="S7241">
        <v>26057.756000000001</v>
      </c>
    </row>
    <row r="7242" spans="1:19" x14ac:dyDescent="0.3">
      <c r="A7242">
        <v>2021</v>
      </c>
      <c r="B7242">
        <v>10</v>
      </c>
      <c r="C7242">
        <v>29</v>
      </c>
      <c r="D7242">
        <v>17</v>
      </c>
      <c r="E7242">
        <v>28229.105</v>
      </c>
      <c r="F7242">
        <v>593.42100000000005</v>
      </c>
      <c r="G7242">
        <v>69.611999999999995</v>
      </c>
      <c r="H7242">
        <v>83.844999999999999</v>
      </c>
      <c r="I7242">
        <v>240.983</v>
      </c>
      <c r="J7242">
        <v>4.5590000000000002</v>
      </c>
      <c r="K7242">
        <v>-68.477999999999994</v>
      </c>
      <c r="L7242">
        <v>91.808000000000007</v>
      </c>
      <c r="M7242">
        <v>29175.243999999999</v>
      </c>
      <c r="N7242">
        <v>842.495</v>
      </c>
      <c r="O7242">
        <v>18.518999999999998</v>
      </c>
      <c r="P7242">
        <v>3.7149999999999999</v>
      </c>
      <c r="Q7242">
        <v>326.05900000000003</v>
      </c>
      <c r="R7242">
        <v>28310.516</v>
      </c>
      <c r="S7242">
        <v>27984.455999999998</v>
      </c>
    </row>
    <row r="7243" spans="1:19" x14ac:dyDescent="0.3">
      <c r="A7243">
        <v>2021</v>
      </c>
      <c r="B7243">
        <v>10</v>
      </c>
      <c r="C7243">
        <v>29</v>
      </c>
      <c r="D7243">
        <v>18</v>
      </c>
      <c r="E7243">
        <v>29193.487000000001</v>
      </c>
      <c r="F7243">
        <v>615.94200000000001</v>
      </c>
      <c r="G7243">
        <v>70.207999999999998</v>
      </c>
      <c r="H7243">
        <v>79.796999999999997</v>
      </c>
      <c r="I7243">
        <v>308.27600000000001</v>
      </c>
      <c r="J7243">
        <v>4.4020000000000001</v>
      </c>
      <c r="K7243">
        <v>-68.679000000000002</v>
      </c>
      <c r="L7243">
        <v>92.444000000000003</v>
      </c>
      <c r="M7243">
        <v>30225.67</v>
      </c>
      <c r="N7243">
        <v>7.8E-2</v>
      </c>
      <c r="O7243">
        <v>29.978999999999999</v>
      </c>
      <c r="P7243">
        <v>3.355</v>
      </c>
      <c r="Q7243">
        <v>301.23</v>
      </c>
      <c r="R7243">
        <v>30192.258000000002</v>
      </c>
      <c r="S7243">
        <v>29891.026999999998</v>
      </c>
    </row>
    <row r="7244" spans="1:19" x14ac:dyDescent="0.3">
      <c r="A7244">
        <v>2021</v>
      </c>
      <c r="B7244">
        <v>10</v>
      </c>
      <c r="C7244">
        <v>29</v>
      </c>
      <c r="D7244">
        <v>19</v>
      </c>
      <c r="E7244">
        <v>29349.881000000001</v>
      </c>
      <c r="F7244">
        <v>649.077</v>
      </c>
      <c r="G7244">
        <v>72.385000000000005</v>
      </c>
      <c r="H7244">
        <v>82.317999999999998</v>
      </c>
      <c r="I7244">
        <v>341.48399999999998</v>
      </c>
      <c r="J7244">
        <v>4.141</v>
      </c>
      <c r="K7244">
        <v>-75.269000000000005</v>
      </c>
      <c r="L7244">
        <v>92.57</v>
      </c>
      <c r="M7244">
        <v>30444.202000000001</v>
      </c>
      <c r="N7244">
        <v>0</v>
      </c>
      <c r="O7244">
        <v>30.13</v>
      </c>
      <c r="P7244">
        <v>6.7370000000000001</v>
      </c>
      <c r="Q7244">
        <v>268.916</v>
      </c>
      <c r="R7244">
        <v>30407.333999999999</v>
      </c>
      <c r="S7244">
        <v>30138.418000000001</v>
      </c>
    </row>
    <row r="7245" spans="1:19" x14ac:dyDescent="0.3">
      <c r="A7245">
        <v>2021</v>
      </c>
      <c r="B7245">
        <v>10</v>
      </c>
      <c r="C7245">
        <v>29</v>
      </c>
      <c r="D7245">
        <v>20</v>
      </c>
      <c r="E7245">
        <v>28385.583999999999</v>
      </c>
      <c r="F7245">
        <v>705.31700000000001</v>
      </c>
      <c r="G7245">
        <v>71.042000000000002</v>
      </c>
      <c r="H7245">
        <v>81.034999999999997</v>
      </c>
      <c r="I7245">
        <v>383.73399999999998</v>
      </c>
      <c r="J7245">
        <v>3.9020000000000001</v>
      </c>
      <c r="K7245">
        <v>-87.87</v>
      </c>
      <c r="L7245">
        <v>91.921999999999997</v>
      </c>
      <c r="M7245">
        <v>29563.625</v>
      </c>
      <c r="N7245">
        <v>0</v>
      </c>
      <c r="O7245">
        <v>29.119</v>
      </c>
      <c r="P7245">
        <v>8.2629999999999999</v>
      </c>
      <c r="Q7245">
        <v>246.40199999999999</v>
      </c>
      <c r="R7245">
        <v>29526.241999999998</v>
      </c>
      <c r="S7245">
        <v>29279.84</v>
      </c>
    </row>
    <row r="7246" spans="1:19" x14ac:dyDescent="0.3">
      <c r="A7246">
        <v>2021</v>
      </c>
      <c r="B7246">
        <v>10</v>
      </c>
      <c r="C7246">
        <v>29</v>
      </c>
      <c r="D7246">
        <v>21</v>
      </c>
      <c r="E7246">
        <v>26709.420999999998</v>
      </c>
      <c r="F7246">
        <v>785.29600000000005</v>
      </c>
      <c r="G7246">
        <v>68.391000000000005</v>
      </c>
      <c r="H7246">
        <v>79.34</v>
      </c>
      <c r="I7246">
        <v>510.96699999999998</v>
      </c>
      <c r="J7246">
        <v>5.0780000000000003</v>
      </c>
      <c r="K7246">
        <v>-23.443999999999999</v>
      </c>
      <c r="L7246">
        <v>90.454999999999998</v>
      </c>
      <c r="M7246">
        <v>28157.113000000001</v>
      </c>
      <c r="N7246">
        <v>0</v>
      </c>
      <c r="O7246">
        <v>14.446999999999999</v>
      </c>
      <c r="P7246">
        <v>0.874</v>
      </c>
      <c r="Q7246">
        <v>229.61500000000001</v>
      </c>
      <c r="R7246">
        <v>28141.792000000001</v>
      </c>
      <c r="S7246">
        <v>27912.177</v>
      </c>
    </row>
    <row r="7247" spans="1:19" x14ac:dyDescent="0.3">
      <c r="A7247">
        <v>2021</v>
      </c>
      <c r="B7247">
        <v>10</v>
      </c>
      <c r="C7247">
        <v>29</v>
      </c>
      <c r="D7247">
        <v>22</v>
      </c>
      <c r="E7247">
        <v>24313.149000000001</v>
      </c>
      <c r="F7247">
        <v>948.45</v>
      </c>
      <c r="G7247">
        <v>64.652000000000001</v>
      </c>
      <c r="H7247">
        <v>76.760000000000005</v>
      </c>
      <c r="I7247">
        <v>570.12699999999995</v>
      </c>
      <c r="J7247">
        <v>4.7530000000000001</v>
      </c>
      <c r="K7247">
        <v>10.794</v>
      </c>
      <c r="L7247">
        <v>88.840999999999994</v>
      </c>
      <c r="M7247">
        <v>26012.874</v>
      </c>
      <c r="N7247">
        <v>0</v>
      </c>
      <c r="O7247">
        <v>10.916</v>
      </c>
      <c r="P7247">
        <v>-13.909000000000001</v>
      </c>
      <c r="Q7247">
        <v>210.874</v>
      </c>
      <c r="R7247">
        <v>26015.867999999999</v>
      </c>
      <c r="S7247">
        <v>25804.993999999999</v>
      </c>
    </row>
    <row r="7248" spans="1:19" x14ac:dyDescent="0.3">
      <c r="A7248">
        <v>2021</v>
      </c>
      <c r="B7248">
        <v>10</v>
      </c>
      <c r="C7248">
        <v>29</v>
      </c>
      <c r="D7248">
        <v>23</v>
      </c>
      <c r="E7248">
        <v>21976.510999999999</v>
      </c>
      <c r="F7248">
        <v>1118.375</v>
      </c>
      <c r="G7248">
        <v>61.106000000000002</v>
      </c>
      <c r="H7248">
        <v>73.954999999999998</v>
      </c>
      <c r="I7248">
        <v>950.00599999999997</v>
      </c>
      <c r="J7248">
        <v>4.0170000000000003</v>
      </c>
      <c r="K7248">
        <v>29.782</v>
      </c>
      <c r="L7248">
        <v>87.478999999999999</v>
      </c>
      <c r="M7248">
        <v>24240.126</v>
      </c>
      <c r="N7248">
        <v>0</v>
      </c>
      <c r="O7248">
        <v>7.8789999999999996</v>
      </c>
      <c r="P7248">
        <v>-13.215999999999999</v>
      </c>
      <c r="Q7248">
        <v>185.58500000000001</v>
      </c>
      <c r="R7248">
        <v>24245.462</v>
      </c>
      <c r="S7248">
        <v>24059.878000000001</v>
      </c>
    </row>
    <row r="7249" spans="1:19" x14ac:dyDescent="0.3">
      <c r="A7249">
        <v>2021</v>
      </c>
      <c r="B7249">
        <v>10</v>
      </c>
      <c r="C7249">
        <v>29</v>
      </c>
      <c r="D7249">
        <v>24</v>
      </c>
      <c r="E7249">
        <v>20453.991000000002</v>
      </c>
      <c r="F7249">
        <v>1343.377</v>
      </c>
      <c r="G7249">
        <v>58.631</v>
      </c>
      <c r="H7249">
        <v>71.465999999999994</v>
      </c>
      <c r="I7249">
        <v>775.452</v>
      </c>
      <c r="J7249">
        <v>1.8029999999999999</v>
      </c>
      <c r="K7249">
        <v>37.47</v>
      </c>
      <c r="L7249">
        <v>86.653999999999996</v>
      </c>
      <c r="M7249">
        <v>22770.213</v>
      </c>
      <c r="N7249">
        <v>0</v>
      </c>
      <c r="O7249">
        <v>4.4950000000000001</v>
      </c>
      <c r="P7249">
        <v>-22.59</v>
      </c>
      <c r="Q7249">
        <v>163.78200000000001</v>
      </c>
      <c r="R7249">
        <v>22788.308000000001</v>
      </c>
      <c r="S7249">
        <v>22624.526000000002</v>
      </c>
    </row>
    <row r="7250" spans="1:19" x14ac:dyDescent="0.3">
      <c r="A7250">
        <v>2021</v>
      </c>
      <c r="B7250">
        <v>10</v>
      </c>
      <c r="C7250">
        <v>30</v>
      </c>
      <c r="D7250">
        <v>1</v>
      </c>
      <c r="E7250">
        <v>19507.394</v>
      </c>
      <c r="F7250">
        <v>1434.354</v>
      </c>
      <c r="G7250">
        <v>56.384</v>
      </c>
      <c r="H7250">
        <v>69.210999999999999</v>
      </c>
      <c r="I7250">
        <v>657.721</v>
      </c>
      <c r="J7250">
        <v>1.788</v>
      </c>
      <c r="K7250">
        <v>33.42</v>
      </c>
      <c r="L7250">
        <v>86.082999999999998</v>
      </c>
      <c r="M7250">
        <v>21789.97</v>
      </c>
      <c r="N7250">
        <v>0</v>
      </c>
      <c r="O7250">
        <v>2.722</v>
      </c>
      <c r="P7250">
        <v>-16.977</v>
      </c>
      <c r="Q7250">
        <v>150.821</v>
      </c>
      <c r="R7250">
        <v>21804.224999999999</v>
      </c>
      <c r="S7250">
        <v>21653.402999999998</v>
      </c>
    </row>
    <row r="7251" spans="1:19" x14ac:dyDescent="0.3">
      <c r="A7251">
        <v>2021</v>
      </c>
      <c r="B7251">
        <v>10</v>
      </c>
      <c r="C7251">
        <v>30</v>
      </c>
      <c r="D7251">
        <v>2</v>
      </c>
      <c r="E7251">
        <v>18758.868999999999</v>
      </c>
      <c r="F7251">
        <v>1490.0540000000001</v>
      </c>
      <c r="G7251">
        <v>54.470999999999997</v>
      </c>
      <c r="H7251">
        <v>67.805999999999997</v>
      </c>
      <c r="I7251">
        <v>441.95</v>
      </c>
      <c r="J7251">
        <v>1.8160000000000001</v>
      </c>
      <c r="K7251">
        <v>29.363</v>
      </c>
      <c r="L7251">
        <v>85.662999999999997</v>
      </c>
      <c r="M7251">
        <v>20875.52</v>
      </c>
      <c r="N7251">
        <v>0</v>
      </c>
      <c r="O7251">
        <v>2.1970000000000001</v>
      </c>
      <c r="P7251">
        <v>-12.121</v>
      </c>
      <c r="Q7251">
        <v>143.39500000000001</v>
      </c>
      <c r="R7251">
        <v>20885.444</v>
      </c>
      <c r="S7251">
        <v>20742.048999999999</v>
      </c>
    </row>
    <row r="7252" spans="1:19" x14ac:dyDescent="0.3">
      <c r="A7252">
        <v>2021</v>
      </c>
      <c r="B7252">
        <v>10</v>
      </c>
      <c r="C7252">
        <v>30</v>
      </c>
      <c r="D7252">
        <v>3</v>
      </c>
      <c r="E7252">
        <v>18349.36</v>
      </c>
      <c r="F7252">
        <v>1517.1489999999999</v>
      </c>
      <c r="G7252">
        <v>53.584000000000003</v>
      </c>
      <c r="H7252">
        <v>66.400000000000006</v>
      </c>
      <c r="I7252">
        <v>279.93400000000003</v>
      </c>
      <c r="J7252">
        <v>1.79</v>
      </c>
      <c r="K7252">
        <v>26.666</v>
      </c>
      <c r="L7252">
        <v>85.494</v>
      </c>
      <c r="M7252">
        <v>20326.793000000001</v>
      </c>
      <c r="N7252">
        <v>0</v>
      </c>
      <c r="O7252">
        <v>1.9770000000000001</v>
      </c>
      <c r="P7252">
        <v>-7.6520000000000001</v>
      </c>
      <c r="Q7252">
        <v>139.12200000000001</v>
      </c>
      <c r="R7252">
        <v>20332.467000000001</v>
      </c>
      <c r="S7252">
        <v>20193.346000000001</v>
      </c>
    </row>
    <row r="7253" spans="1:19" x14ac:dyDescent="0.3">
      <c r="A7253">
        <v>2021</v>
      </c>
      <c r="B7253">
        <v>10</v>
      </c>
      <c r="C7253">
        <v>30</v>
      </c>
      <c r="D7253">
        <v>4</v>
      </c>
      <c r="E7253">
        <v>18370.079000000002</v>
      </c>
      <c r="F7253">
        <v>1487.19</v>
      </c>
      <c r="G7253">
        <v>53.662999999999997</v>
      </c>
      <c r="H7253">
        <v>65.984999999999999</v>
      </c>
      <c r="I7253">
        <v>175.989</v>
      </c>
      <c r="J7253">
        <v>1.619</v>
      </c>
      <c r="K7253">
        <v>26.288</v>
      </c>
      <c r="L7253">
        <v>85.483999999999995</v>
      </c>
      <c r="M7253">
        <v>20212.633999999998</v>
      </c>
      <c r="N7253">
        <v>0</v>
      </c>
      <c r="O7253">
        <v>1.8740000000000001</v>
      </c>
      <c r="P7253">
        <v>-5.2919999999999998</v>
      </c>
      <c r="Q7253">
        <v>138.51599999999999</v>
      </c>
      <c r="R7253">
        <v>20216.052</v>
      </c>
      <c r="S7253">
        <v>20077.536</v>
      </c>
    </row>
    <row r="7254" spans="1:19" x14ac:dyDescent="0.3">
      <c r="A7254">
        <v>2021</v>
      </c>
      <c r="B7254">
        <v>10</v>
      </c>
      <c r="C7254">
        <v>30</v>
      </c>
      <c r="D7254">
        <v>5</v>
      </c>
      <c r="E7254">
        <v>19052.905999999999</v>
      </c>
      <c r="F7254">
        <v>1412.329</v>
      </c>
      <c r="G7254">
        <v>55.12</v>
      </c>
      <c r="H7254">
        <v>65.522000000000006</v>
      </c>
      <c r="I7254">
        <v>101.506</v>
      </c>
      <c r="J7254">
        <v>1.629</v>
      </c>
      <c r="K7254">
        <v>11.276</v>
      </c>
      <c r="L7254">
        <v>85.795000000000002</v>
      </c>
      <c r="M7254">
        <v>20730.963</v>
      </c>
      <c r="N7254">
        <v>0</v>
      </c>
      <c r="O7254">
        <v>1.83</v>
      </c>
      <c r="P7254">
        <v>-6.6310000000000002</v>
      </c>
      <c r="Q7254">
        <v>142.91800000000001</v>
      </c>
      <c r="R7254">
        <v>20735.763999999999</v>
      </c>
      <c r="S7254">
        <v>20592.846000000001</v>
      </c>
    </row>
    <row r="7255" spans="1:19" x14ac:dyDescent="0.3">
      <c r="A7255">
        <v>2021</v>
      </c>
      <c r="B7255">
        <v>10</v>
      </c>
      <c r="C7255">
        <v>30</v>
      </c>
      <c r="D7255">
        <v>6</v>
      </c>
      <c r="E7255">
        <v>20078.417000000001</v>
      </c>
      <c r="F7255">
        <v>1288.1310000000001</v>
      </c>
      <c r="G7255">
        <v>57.314999999999998</v>
      </c>
      <c r="H7255">
        <v>64.468999999999994</v>
      </c>
      <c r="I7255">
        <v>64.483999999999995</v>
      </c>
      <c r="J7255">
        <v>1.893</v>
      </c>
      <c r="K7255">
        <v>5.0979999999999999</v>
      </c>
      <c r="L7255">
        <v>86.396000000000001</v>
      </c>
      <c r="M7255">
        <v>21588.887999999999</v>
      </c>
      <c r="N7255">
        <v>0</v>
      </c>
      <c r="O7255">
        <v>2.1890000000000001</v>
      </c>
      <c r="P7255">
        <v>-1.659</v>
      </c>
      <c r="Q7255">
        <v>155.095</v>
      </c>
      <c r="R7255">
        <v>21588.359</v>
      </c>
      <c r="S7255">
        <v>21433.263999999999</v>
      </c>
    </row>
    <row r="7256" spans="1:19" x14ac:dyDescent="0.3">
      <c r="A7256">
        <v>2021</v>
      </c>
      <c r="B7256">
        <v>10</v>
      </c>
      <c r="C7256">
        <v>30</v>
      </c>
      <c r="D7256">
        <v>7</v>
      </c>
      <c r="E7256">
        <v>20682.440999999999</v>
      </c>
      <c r="F7256">
        <v>1261.8340000000001</v>
      </c>
      <c r="G7256">
        <v>60.115000000000002</v>
      </c>
      <c r="H7256">
        <v>64.06</v>
      </c>
      <c r="I7256">
        <v>68.882999999999996</v>
      </c>
      <c r="J7256">
        <v>2.2879999999999998</v>
      </c>
      <c r="K7256">
        <v>14.797000000000001</v>
      </c>
      <c r="L7256">
        <v>86.712000000000003</v>
      </c>
      <c r="M7256">
        <v>22181.014999999999</v>
      </c>
      <c r="N7256">
        <v>176.74700000000001</v>
      </c>
      <c r="O7256">
        <v>1.59</v>
      </c>
      <c r="P7256">
        <v>-0.99299999999999999</v>
      </c>
      <c r="Q7256">
        <v>170.72399999999999</v>
      </c>
      <c r="R7256">
        <v>22003.670999999998</v>
      </c>
      <c r="S7256">
        <v>21832.947</v>
      </c>
    </row>
    <row r="7257" spans="1:19" x14ac:dyDescent="0.3">
      <c r="A7257">
        <v>2021</v>
      </c>
      <c r="B7257">
        <v>10</v>
      </c>
      <c r="C7257">
        <v>30</v>
      </c>
      <c r="D7257">
        <v>8</v>
      </c>
      <c r="E7257">
        <v>21920.499</v>
      </c>
      <c r="F7257">
        <v>1206.326</v>
      </c>
      <c r="G7257">
        <v>61.633000000000003</v>
      </c>
      <c r="H7257">
        <v>67.379000000000005</v>
      </c>
      <c r="I7257">
        <v>109.06699999999999</v>
      </c>
      <c r="J7257">
        <v>2.8879999999999999</v>
      </c>
      <c r="K7257">
        <v>11.026999999999999</v>
      </c>
      <c r="L7257">
        <v>87.358000000000004</v>
      </c>
      <c r="M7257">
        <v>23404.544999999998</v>
      </c>
      <c r="N7257">
        <v>2187.665</v>
      </c>
      <c r="O7257">
        <v>-18.975999999999999</v>
      </c>
      <c r="P7257">
        <v>-0.46100000000000002</v>
      </c>
      <c r="Q7257">
        <v>194.899</v>
      </c>
      <c r="R7257">
        <v>21236.315999999999</v>
      </c>
      <c r="S7257">
        <v>21041.417000000001</v>
      </c>
    </row>
    <row r="7258" spans="1:19" x14ac:dyDescent="0.3">
      <c r="A7258">
        <v>2021</v>
      </c>
      <c r="B7258">
        <v>10</v>
      </c>
      <c r="C7258">
        <v>30</v>
      </c>
      <c r="D7258">
        <v>9</v>
      </c>
      <c r="E7258">
        <v>23379.199000000001</v>
      </c>
      <c r="F7258">
        <v>1158.7809999999999</v>
      </c>
      <c r="G7258">
        <v>62.853000000000002</v>
      </c>
      <c r="H7258">
        <v>69.834999999999994</v>
      </c>
      <c r="I7258">
        <v>148.09700000000001</v>
      </c>
      <c r="J7258">
        <v>3.0950000000000002</v>
      </c>
      <c r="K7258">
        <v>12.071</v>
      </c>
      <c r="L7258">
        <v>88.197999999999993</v>
      </c>
      <c r="M7258">
        <v>24859.276000000002</v>
      </c>
      <c r="N7258">
        <v>4668.9960000000001</v>
      </c>
      <c r="O7258">
        <v>-41.521000000000001</v>
      </c>
      <c r="P7258">
        <v>0.47399999999999998</v>
      </c>
      <c r="Q7258">
        <v>220.32499999999999</v>
      </c>
      <c r="R7258">
        <v>20231.326000000001</v>
      </c>
      <c r="S7258">
        <v>20011.001</v>
      </c>
    </row>
    <row r="7259" spans="1:19" x14ac:dyDescent="0.3">
      <c r="A7259">
        <v>2021</v>
      </c>
      <c r="B7259">
        <v>10</v>
      </c>
      <c r="C7259">
        <v>30</v>
      </c>
      <c r="D7259">
        <v>10</v>
      </c>
      <c r="E7259">
        <v>24442.526000000002</v>
      </c>
      <c r="F7259">
        <v>1097.3420000000001</v>
      </c>
      <c r="G7259">
        <v>63.914999999999999</v>
      </c>
      <c r="H7259">
        <v>70.367999999999995</v>
      </c>
      <c r="I7259">
        <v>183.595</v>
      </c>
      <c r="J7259">
        <v>3.2829999999999999</v>
      </c>
      <c r="K7259">
        <v>21.518000000000001</v>
      </c>
      <c r="L7259">
        <v>88.840999999999994</v>
      </c>
      <c r="M7259">
        <v>25907.472000000002</v>
      </c>
      <c r="N7259">
        <v>6481.3410000000003</v>
      </c>
      <c r="O7259">
        <v>-50.308999999999997</v>
      </c>
      <c r="P7259">
        <v>1.3009999999999999</v>
      </c>
      <c r="Q7259">
        <v>243.26300000000001</v>
      </c>
      <c r="R7259">
        <v>19475.138999999999</v>
      </c>
      <c r="S7259">
        <v>19231.876</v>
      </c>
    </row>
    <row r="7260" spans="1:19" x14ac:dyDescent="0.3">
      <c r="A7260">
        <v>2021</v>
      </c>
      <c r="B7260">
        <v>10</v>
      </c>
      <c r="C7260">
        <v>30</v>
      </c>
      <c r="D7260">
        <v>11</v>
      </c>
      <c r="E7260">
        <v>25067.960999999999</v>
      </c>
      <c r="F7260">
        <v>1035.6600000000001</v>
      </c>
      <c r="G7260">
        <v>64.046999999999997</v>
      </c>
      <c r="H7260">
        <v>71.430000000000007</v>
      </c>
      <c r="I7260">
        <v>236.779</v>
      </c>
      <c r="J7260">
        <v>3.4590000000000001</v>
      </c>
      <c r="K7260">
        <v>22.937999999999999</v>
      </c>
      <c r="L7260">
        <v>89.19</v>
      </c>
      <c r="M7260">
        <v>26527.417000000001</v>
      </c>
      <c r="N7260">
        <v>7603.4830000000002</v>
      </c>
      <c r="O7260">
        <v>-48.393000000000001</v>
      </c>
      <c r="P7260">
        <v>2.7690000000000001</v>
      </c>
      <c r="Q7260">
        <v>261.95299999999997</v>
      </c>
      <c r="R7260">
        <v>18969.558000000001</v>
      </c>
      <c r="S7260">
        <v>18707.605</v>
      </c>
    </row>
    <row r="7261" spans="1:19" x14ac:dyDescent="0.3">
      <c r="A7261">
        <v>2021</v>
      </c>
      <c r="B7261">
        <v>10</v>
      </c>
      <c r="C7261">
        <v>30</v>
      </c>
      <c r="D7261">
        <v>12</v>
      </c>
      <c r="E7261">
        <v>25376.528999999999</v>
      </c>
      <c r="F7261">
        <v>983.99400000000003</v>
      </c>
      <c r="G7261">
        <v>64.02</v>
      </c>
      <c r="H7261">
        <v>73.552999999999997</v>
      </c>
      <c r="I7261">
        <v>278.48500000000001</v>
      </c>
      <c r="J7261">
        <v>3.6019999999999999</v>
      </c>
      <c r="K7261">
        <v>11.478</v>
      </c>
      <c r="L7261">
        <v>89.36</v>
      </c>
      <c r="M7261">
        <v>26817</v>
      </c>
      <c r="N7261">
        <v>8095.7979999999998</v>
      </c>
      <c r="O7261">
        <v>-12.477</v>
      </c>
      <c r="P7261">
        <v>6.0510000000000002</v>
      </c>
      <c r="Q7261">
        <v>274.27699999999999</v>
      </c>
      <c r="R7261">
        <v>18727.628000000001</v>
      </c>
      <c r="S7261">
        <v>18453.350999999999</v>
      </c>
    </row>
    <row r="7262" spans="1:19" x14ac:dyDescent="0.3">
      <c r="A7262">
        <v>2021</v>
      </c>
      <c r="B7262">
        <v>10</v>
      </c>
      <c r="C7262">
        <v>30</v>
      </c>
      <c r="D7262">
        <v>13</v>
      </c>
      <c r="E7262">
        <v>25477.63</v>
      </c>
      <c r="F7262">
        <v>889.34699999999998</v>
      </c>
      <c r="G7262">
        <v>64.239999999999995</v>
      </c>
      <c r="H7262">
        <v>75.867999999999995</v>
      </c>
      <c r="I7262">
        <v>291.09500000000003</v>
      </c>
      <c r="J7262">
        <v>3.601</v>
      </c>
      <c r="K7262">
        <v>9.9760000000000009</v>
      </c>
      <c r="L7262">
        <v>89.409000000000006</v>
      </c>
      <c r="M7262">
        <v>26836.927</v>
      </c>
      <c r="N7262">
        <v>7992.65</v>
      </c>
      <c r="O7262">
        <v>-7.1479999999999997</v>
      </c>
      <c r="P7262">
        <v>6.5259999999999998</v>
      </c>
      <c r="Q7262">
        <v>282.71100000000001</v>
      </c>
      <c r="R7262">
        <v>18844.900000000001</v>
      </c>
      <c r="S7262">
        <v>18562.188999999998</v>
      </c>
    </row>
    <row r="7263" spans="1:19" x14ac:dyDescent="0.3">
      <c r="A7263">
        <v>2021</v>
      </c>
      <c r="B7263">
        <v>10</v>
      </c>
      <c r="C7263">
        <v>30</v>
      </c>
      <c r="D7263">
        <v>14</v>
      </c>
      <c r="E7263">
        <v>25595.188999999998</v>
      </c>
      <c r="F7263">
        <v>819.125</v>
      </c>
      <c r="G7263">
        <v>64.353999999999999</v>
      </c>
      <c r="H7263">
        <v>78.174000000000007</v>
      </c>
      <c r="I7263">
        <v>287.83600000000001</v>
      </c>
      <c r="J7263">
        <v>3.2629999999999999</v>
      </c>
      <c r="K7263">
        <v>-4.2160000000000002</v>
      </c>
      <c r="L7263">
        <v>89.504999999999995</v>
      </c>
      <c r="M7263">
        <v>26868.876</v>
      </c>
      <c r="N7263">
        <v>7076.607</v>
      </c>
      <c r="O7263">
        <v>-4.0209999999999999</v>
      </c>
      <c r="P7263">
        <v>3.6240000000000001</v>
      </c>
      <c r="Q7263">
        <v>290.64400000000001</v>
      </c>
      <c r="R7263">
        <v>19792.666000000001</v>
      </c>
      <c r="S7263">
        <v>19502.022000000001</v>
      </c>
    </row>
    <row r="7264" spans="1:19" x14ac:dyDescent="0.3">
      <c r="A7264">
        <v>2021</v>
      </c>
      <c r="B7264">
        <v>10</v>
      </c>
      <c r="C7264">
        <v>30</v>
      </c>
      <c r="D7264">
        <v>15</v>
      </c>
      <c r="E7264">
        <v>25586.124</v>
      </c>
      <c r="F7264">
        <v>787.08799999999997</v>
      </c>
      <c r="G7264">
        <v>64.003</v>
      </c>
      <c r="H7264">
        <v>80.152000000000001</v>
      </c>
      <c r="I7264">
        <v>289.29599999999999</v>
      </c>
      <c r="J7264">
        <v>3.2709999999999999</v>
      </c>
      <c r="K7264">
        <v>-7.569</v>
      </c>
      <c r="L7264">
        <v>89.52</v>
      </c>
      <c r="M7264">
        <v>26827.883999999998</v>
      </c>
      <c r="N7264">
        <v>5493.1779999999999</v>
      </c>
      <c r="O7264">
        <v>-3.9359999999999999</v>
      </c>
      <c r="P7264">
        <v>3.7010000000000001</v>
      </c>
      <c r="Q7264">
        <v>295.12400000000002</v>
      </c>
      <c r="R7264">
        <v>21334.94</v>
      </c>
      <c r="S7264">
        <v>21039.815999999999</v>
      </c>
    </row>
    <row r="7265" spans="1:19" x14ac:dyDescent="0.3">
      <c r="A7265">
        <v>2021</v>
      </c>
      <c r="B7265">
        <v>10</v>
      </c>
      <c r="C7265">
        <v>30</v>
      </c>
      <c r="D7265">
        <v>16</v>
      </c>
      <c r="E7265">
        <v>25569.941999999999</v>
      </c>
      <c r="F7265">
        <v>728.71799999999996</v>
      </c>
      <c r="G7265">
        <v>64.344999999999999</v>
      </c>
      <c r="H7265">
        <v>82.218000000000004</v>
      </c>
      <c r="I7265">
        <v>184.17500000000001</v>
      </c>
      <c r="J7265">
        <v>1.968</v>
      </c>
      <c r="K7265">
        <v>-46.258000000000003</v>
      </c>
      <c r="L7265">
        <v>89.527000000000001</v>
      </c>
      <c r="M7265">
        <v>26610.289000000001</v>
      </c>
      <c r="N7265">
        <v>3236.3969999999999</v>
      </c>
      <c r="O7265">
        <v>-0.27500000000000002</v>
      </c>
      <c r="P7265">
        <v>2.5459999999999998</v>
      </c>
      <c r="Q7265">
        <v>294.78500000000003</v>
      </c>
      <c r="R7265">
        <v>23371.620999999999</v>
      </c>
      <c r="S7265">
        <v>23076.835999999999</v>
      </c>
    </row>
    <row r="7266" spans="1:19" x14ac:dyDescent="0.3">
      <c r="A7266">
        <v>2021</v>
      </c>
      <c r="B7266">
        <v>10</v>
      </c>
      <c r="C7266">
        <v>30</v>
      </c>
      <c r="D7266">
        <v>17</v>
      </c>
      <c r="E7266">
        <v>25547.204000000002</v>
      </c>
      <c r="F7266">
        <v>703.25099999999998</v>
      </c>
      <c r="G7266">
        <v>64.986000000000004</v>
      </c>
      <c r="H7266">
        <v>81.587000000000003</v>
      </c>
      <c r="I7266">
        <v>193.864</v>
      </c>
      <c r="J7266">
        <v>1.8480000000000001</v>
      </c>
      <c r="K7266">
        <v>-63.915999999999997</v>
      </c>
      <c r="L7266">
        <v>89.513000000000005</v>
      </c>
      <c r="M7266">
        <v>26553.350999999999</v>
      </c>
      <c r="N7266">
        <v>842.495</v>
      </c>
      <c r="O7266">
        <v>18.518999999999998</v>
      </c>
      <c r="P7266">
        <v>3.7149999999999999</v>
      </c>
      <c r="Q7266">
        <v>286.89400000000001</v>
      </c>
      <c r="R7266">
        <v>25688.623</v>
      </c>
      <c r="S7266">
        <v>25401.728999999999</v>
      </c>
    </row>
    <row r="7267" spans="1:19" x14ac:dyDescent="0.3">
      <c r="A7267">
        <v>2021</v>
      </c>
      <c r="B7267">
        <v>10</v>
      </c>
      <c r="C7267">
        <v>30</v>
      </c>
      <c r="D7267">
        <v>18</v>
      </c>
      <c r="E7267">
        <v>26788.701000000001</v>
      </c>
      <c r="F7267">
        <v>705.46</v>
      </c>
      <c r="G7267">
        <v>65.872</v>
      </c>
      <c r="H7267">
        <v>78.923000000000002</v>
      </c>
      <c r="I7267">
        <v>195.422</v>
      </c>
      <c r="J7267">
        <v>1.728</v>
      </c>
      <c r="K7267">
        <v>-63.945</v>
      </c>
      <c r="L7267">
        <v>90.448999999999998</v>
      </c>
      <c r="M7267">
        <v>27796.739000000001</v>
      </c>
      <c r="N7267">
        <v>7.8E-2</v>
      </c>
      <c r="O7267">
        <v>29.978999999999999</v>
      </c>
      <c r="P7267">
        <v>3.355</v>
      </c>
      <c r="Q7267">
        <v>271.077</v>
      </c>
      <c r="R7267">
        <v>27763.327000000001</v>
      </c>
      <c r="S7267">
        <v>27492.25</v>
      </c>
    </row>
    <row r="7268" spans="1:19" x14ac:dyDescent="0.3">
      <c r="A7268">
        <v>2021</v>
      </c>
      <c r="B7268">
        <v>10</v>
      </c>
      <c r="C7268">
        <v>30</v>
      </c>
      <c r="D7268">
        <v>19</v>
      </c>
      <c r="E7268">
        <v>27459.215</v>
      </c>
      <c r="F7268">
        <v>729.95799999999997</v>
      </c>
      <c r="G7268">
        <v>67.768000000000001</v>
      </c>
      <c r="H7268">
        <v>81.953999999999994</v>
      </c>
      <c r="I7268">
        <v>218.91</v>
      </c>
      <c r="J7268">
        <v>1.5960000000000001</v>
      </c>
      <c r="K7268">
        <v>-70.411000000000001</v>
      </c>
      <c r="L7268">
        <v>91.013999999999996</v>
      </c>
      <c r="M7268">
        <v>28512.236000000001</v>
      </c>
      <c r="N7268">
        <v>0</v>
      </c>
      <c r="O7268">
        <v>30.13</v>
      </c>
      <c r="P7268">
        <v>6.7370000000000001</v>
      </c>
      <c r="Q7268">
        <v>248.40700000000001</v>
      </c>
      <c r="R7268">
        <v>28475.367999999999</v>
      </c>
      <c r="S7268">
        <v>28226.960999999999</v>
      </c>
    </row>
    <row r="7269" spans="1:19" x14ac:dyDescent="0.3">
      <c r="A7269">
        <v>2021</v>
      </c>
      <c r="B7269">
        <v>10</v>
      </c>
      <c r="C7269">
        <v>30</v>
      </c>
      <c r="D7269">
        <v>20</v>
      </c>
      <c r="E7269">
        <v>26699.86</v>
      </c>
      <c r="F7269">
        <v>780.47699999999998</v>
      </c>
      <c r="G7269">
        <v>67.522999999999996</v>
      </c>
      <c r="H7269">
        <v>80.887</v>
      </c>
      <c r="I7269">
        <v>307.38499999999999</v>
      </c>
      <c r="J7269">
        <v>1.492</v>
      </c>
      <c r="K7269">
        <v>-82.14</v>
      </c>
      <c r="L7269">
        <v>90.399000000000001</v>
      </c>
      <c r="M7269">
        <v>27878.36</v>
      </c>
      <c r="N7269">
        <v>0</v>
      </c>
      <c r="O7269">
        <v>29.119</v>
      </c>
      <c r="P7269">
        <v>8.2629999999999999</v>
      </c>
      <c r="Q7269">
        <v>231.76300000000001</v>
      </c>
      <c r="R7269">
        <v>27840.976999999999</v>
      </c>
      <c r="S7269">
        <v>27609.214</v>
      </c>
    </row>
    <row r="7270" spans="1:19" x14ac:dyDescent="0.3">
      <c r="A7270">
        <v>2021</v>
      </c>
      <c r="B7270">
        <v>10</v>
      </c>
      <c r="C7270">
        <v>30</v>
      </c>
      <c r="D7270">
        <v>21</v>
      </c>
      <c r="E7270">
        <v>25308.66</v>
      </c>
      <c r="F7270">
        <v>854.44100000000003</v>
      </c>
      <c r="G7270">
        <v>65.337000000000003</v>
      </c>
      <c r="H7270">
        <v>79.582999999999998</v>
      </c>
      <c r="I7270">
        <v>365.67599999999999</v>
      </c>
      <c r="J7270">
        <v>1.909</v>
      </c>
      <c r="K7270">
        <v>-21.838999999999999</v>
      </c>
      <c r="L7270">
        <v>89.388999999999996</v>
      </c>
      <c r="M7270">
        <v>26677.817999999999</v>
      </c>
      <c r="N7270">
        <v>0</v>
      </c>
      <c r="O7270">
        <v>14.446999999999999</v>
      </c>
      <c r="P7270">
        <v>0.874</v>
      </c>
      <c r="Q7270">
        <v>216.65600000000001</v>
      </c>
      <c r="R7270">
        <v>26662.498</v>
      </c>
      <c r="S7270">
        <v>26445.842000000001</v>
      </c>
    </row>
    <row r="7271" spans="1:19" x14ac:dyDescent="0.3">
      <c r="A7271">
        <v>2021</v>
      </c>
      <c r="B7271">
        <v>10</v>
      </c>
      <c r="C7271">
        <v>30</v>
      </c>
      <c r="D7271">
        <v>22</v>
      </c>
      <c r="E7271">
        <v>23286.483</v>
      </c>
      <c r="F7271">
        <v>1003.96</v>
      </c>
      <c r="G7271">
        <v>62.625</v>
      </c>
      <c r="H7271">
        <v>76.977000000000004</v>
      </c>
      <c r="I7271">
        <v>401.81799999999998</v>
      </c>
      <c r="J7271">
        <v>1.74</v>
      </c>
      <c r="K7271">
        <v>10.076000000000001</v>
      </c>
      <c r="L7271">
        <v>88.198999999999998</v>
      </c>
      <c r="M7271">
        <v>24869.252</v>
      </c>
      <c r="N7271">
        <v>0</v>
      </c>
      <c r="O7271">
        <v>10.916</v>
      </c>
      <c r="P7271">
        <v>-13.909000000000001</v>
      </c>
      <c r="Q7271">
        <v>201.52600000000001</v>
      </c>
      <c r="R7271">
        <v>24872.245999999999</v>
      </c>
      <c r="S7271">
        <v>24670.721000000001</v>
      </c>
    </row>
    <row r="7272" spans="1:19" x14ac:dyDescent="0.3">
      <c r="A7272">
        <v>2021</v>
      </c>
      <c r="B7272">
        <v>10</v>
      </c>
      <c r="C7272">
        <v>30</v>
      </c>
      <c r="D7272">
        <v>23</v>
      </c>
      <c r="E7272">
        <v>21300.227999999999</v>
      </c>
      <c r="F7272">
        <v>1165.2170000000001</v>
      </c>
      <c r="G7272">
        <v>60.097000000000001</v>
      </c>
      <c r="H7272">
        <v>74.3</v>
      </c>
      <c r="I7272">
        <v>493.08300000000003</v>
      </c>
      <c r="J7272">
        <v>1.8620000000000001</v>
      </c>
      <c r="K7272">
        <v>28.704999999999998</v>
      </c>
      <c r="L7272">
        <v>87.078999999999994</v>
      </c>
      <c r="M7272">
        <v>23150.474999999999</v>
      </c>
      <c r="N7272">
        <v>0</v>
      </c>
      <c r="O7272">
        <v>7.8789999999999996</v>
      </c>
      <c r="P7272">
        <v>-13.215999999999999</v>
      </c>
      <c r="Q7272">
        <v>180.94499999999999</v>
      </c>
      <c r="R7272">
        <v>23155.811000000002</v>
      </c>
      <c r="S7272">
        <v>22974.866999999998</v>
      </c>
    </row>
    <row r="7273" spans="1:19" x14ac:dyDescent="0.3">
      <c r="A7273">
        <v>2021</v>
      </c>
      <c r="B7273">
        <v>10</v>
      </c>
      <c r="C7273">
        <v>30</v>
      </c>
      <c r="D7273">
        <v>24</v>
      </c>
      <c r="E7273">
        <v>19946.330999999998</v>
      </c>
      <c r="F7273">
        <v>1409.9459999999999</v>
      </c>
      <c r="G7273">
        <v>56.936999999999998</v>
      </c>
      <c r="H7273">
        <v>71.769000000000005</v>
      </c>
      <c r="I7273">
        <v>775.452</v>
      </c>
      <c r="J7273">
        <v>1.8029999999999999</v>
      </c>
      <c r="K7273">
        <v>37.268000000000001</v>
      </c>
      <c r="L7273">
        <v>86.350999999999999</v>
      </c>
      <c r="M7273">
        <v>22328.919000000002</v>
      </c>
      <c r="N7273">
        <v>0</v>
      </c>
      <c r="O7273">
        <v>4.4950000000000001</v>
      </c>
      <c r="P7273">
        <v>-22.59</v>
      </c>
      <c r="Q7273">
        <v>161.57</v>
      </c>
      <c r="R7273">
        <v>22347.013999999999</v>
      </c>
      <c r="S7273">
        <v>22185.444</v>
      </c>
    </row>
    <row r="7274" spans="1:19" x14ac:dyDescent="0.3">
      <c r="A7274">
        <v>2021</v>
      </c>
      <c r="B7274">
        <v>10</v>
      </c>
      <c r="C7274">
        <v>31</v>
      </c>
      <c r="D7274">
        <v>1</v>
      </c>
      <c r="E7274">
        <v>19442.687000000002</v>
      </c>
      <c r="F7274">
        <v>1434.354</v>
      </c>
      <c r="G7274">
        <v>56.787999999999997</v>
      </c>
      <c r="H7274">
        <v>69.210999999999999</v>
      </c>
      <c r="I7274">
        <v>657.721</v>
      </c>
      <c r="J7274">
        <v>1.788</v>
      </c>
      <c r="K7274">
        <v>34.896999999999998</v>
      </c>
      <c r="L7274">
        <v>86.046000000000006</v>
      </c>
      <c r="M7274">
        <v>21726.703000000001</v>
      </c>
      <c r="N7274">
        <v>0</v>
      </c>
      <c r="O7274">
        <v>2.722</v>
      </c>
      <c r="P7274">
        <v>-16.977</v>
      </c>
      <c r="Q7274">
        <v>146.67500000000001</v>
      </c>
      <c r="R7274">
        <v>21740.956999999999</v>
      </c>
      <c r="S7274">
        <v>21594.282999999999</v>
      </c>
    </row>
    <row r="7275" spans="1:19" x14ac:dyDescent="0.3">
      <c r="A7275">
        <v>2021</v>
      </c>
      <c r="B7275">
        <v>10</v>
      </c>
      <c r="C7275">
        <v>31</v>
      </c>
      <c r="D7275">
        <v>2</v>
      </c>
      <c r="E7275">
        <v>18655.792000000001</v>
      </c>
      <c r="F7275">
        <v>1490.0540000000001</v>
      </c>
      <c r="G7275">
        <v>55.848999999999997</v>
      </c>
      <c r="H7275">
        <v>67.774000000000001</v>
      </c>
      <c r="I7275">
        <v>441.95</v>
      </c>
      <c r="J7275">
        <v>1.8160000000000001</v>
      </c>
      <c r="K7275">
        <v>31.023</v>
      </c>
      <c r="L7275">
        <v>85.572999999999993</v>
      </c>
      <c r="M7275">
        <v>20773.982</v>
      </c>
      <c r="N7275">
        <v>0</v>
      </c>
      <c r="O7275">
        <v>2.1970000000000001</v>
      </c>
      <c r="P7275">
        <v>-12.121</v>
      </c>
      <c r="Q7275">
        <v>139.16</v>
      </c>
      <c r="R7275">
        <v>20783.905999999999</v>
      </c>
      <c r="S7275">
        <v>20644.745999999999</v>
      </c>
    </row>
    <row r="7276" spans="1:19" x14ac:dyDescent="0.3">
      <c r="A7276">
        <v>2021</v>
      </c>
      <c r="B7276">
        <v>10</v>
      </c>
      <c r="C7276">
        <v>31</v>
      </c>
      <c r="D7276">
        <v>3</v>
      </c>
      <c r="E7276">
        <v>18186.016</v>
      </c>
      <c r="F7276">
        <v>1517.1489999999999</v>
      </c>
      <c r="G7276">
        <v>55.137999999999998</v>
      </c>
      <c r="H7276">
        <v>66.347999999999999</v>
      </c>
      <c r="I7276">
        <v>279.93400000000003</v>
      </c>
      <c r="J7276">
        <v>1.79</v>
      </c>
      <c r="K7276">
        <v>28.033999999999999</v>
      </c>
      <c r="L7276">
        <v>85.400999999999996</v>
      </c>
      <c r="M7276">
        <v>20164.671999999999</v>
      </c>
      <c r="N7276">
        <v>0</v>
      </c>
      <c r="O7276">
        <v>1.9770000000000001</v>
      </c>
      <c r="P7276">
        <v>-7.6520000000000001</v>
      </c>
      <c r="Q7276">
        <v>134.887</v>
      </c>
      <c r="R7276">
        <v>20170.346000000001</v>
      </c>
      <c r="S7276">
        <v>20035.458999999999</v>
      </c>
    </row>
    <row r="7277" spans="1:19" x14ac:dyDescent="0.3">
      <c r="A7277">
        <v>2021</v>
      </c>
      <c r="B7277">
        <v>10</v>
      </c>
      <c r="C7277">
        <v>31</v>
      </c>
      <c r="D7277">
        <v>4</v>
      </c>
      <c r="E7277">
        <v>18275.48</v>
      </c>
      <c r="F7277">
        <v>1487.19</v>
      </c>
      <c r="G7277">
        <v>55.646999999999998</v>
      </c>
      <c r="H7277">
        <v>65.959000000000003</v>
      </c>
      <c r="I7277">
        <v>175.989</v>
      </c>
      <c r="J7277">
        <v>1.619</v>
      </c>
      <c r="K7277">
        <v>27.266999999999999</v>
      </c>
      <c r="L7277">
        <v>85.423000000000002</v>
      </c>
      <c r="M7277">
        <v>20118.925999999999</v>
      </c>
      <c r="N7277">
        <v>0</v>
      </c>
      <c r="O7277">
        <v>1.8740000000000001</v>
      </c>
      <c r="P7277">
        <v>-5.2919999999999998</v>
      </c>
      <c r="Q7277">
        <v>133.24100000000001</v>
      </c>
      <c r="R7277">
        <v>20122.344000000001</v>
      </c>
      <c r="S7277">
        <v>19989.102999999999</v>
      </c>
    </row>
    <row r="7278" spans="1:19" x14ac:dyDescent="0.3">
      <c r="A7278">
        <v>2021</v>
      </c>
      <c r="B7278">
        <v>10</v>
      </c>
      <c r="C7278">
        <v>31</v>
      </c>
      <c r="D7278">
        <v>5</v>
      </c>
      <c r="E7278">
        <v>18827.539000000001</v>
      </c>
      <c r="F7278">
        <v>1412.329</v>
      </c>
      <c r="G7278">
        <v>57.508000000000003</v>
      </c>
      <c r="H7278">
        <v>65.429000000000002</v>
      </c>
      <c r="I7278">
        <v>101.506</v>
      </c>
      <c r="J7278">
        <v>1.629</v>
      </c>
      <c r="K7278">
        <v>11.29</v>
      </c>
      <c r="L7278">
        <v>85.668000000000006</v>
      </c>
      <c r="M7278">
        <v>20505.39</v>
      </c>
      <c r="N7278">
        <v>0</v>
      </c>
      <c r="O7278">
        <v>1.83</v>
      </c>
      <c r="P7278">
        <v>-6.6310000000000002</v>
      </c>
      <c r="Q7278">
        <v>136.196</v>
      </c>
      <c r="R7278">
        <v>20510.191999999999</v>
      </c>
      <c r="S7278">
        <v>20373.995999999999</v>
      </c>
    </row>
    <row r="7279" spans="1:19" x14ac:dyDescent="0.3">
      <c r="A7279">
        <v>2021</v>
      </c>
      <c r="B7279">
        <v>10</v>
      </c>
      <c r="C7279">
        <v>31</v>
      </c>
      <c r="D7279">
        <v>6</v>
      </c>
      <c r="E7279">
        <v>19857.142</v>
      </c>
      <c r="F7279">
        <v>1288.1310000000001</v>
      </c>
      <c r="G7279">
        <v>60.308</v>
      </c>
      <c r="H7279">
        <v>64.38</v>
      </c>
      <c r="I7279">
        <v>64.483999999999995</v>
      </c>
      <c r="J7279">
        <v>1.893</v>
      </c>
      <c r="K7279">
        <v>4.9139999999999997</v>
      </c>
      <c r="L7279">
        <v>86.311999999999998</v>
      </c>
      <c r="M7279">
        <v>21367.256000000001</v>
      </c>
      <c r="N7279">
        <v>0</v>
      </c>
      <c r="O7279">
        <v>2.1890000000000001</v>
      </c>
      <c r="P7279">
        <v>-1.659</v>
      </c>
      <c r="Q7279">
        <v>145.80600000000001</v>
      </c>
      <c r="R7279">
        <v>21366.726999999999</v>
      </c>
      <c r="S7279">
        <v>21220.92</v>
      </c>
    </row>
    <row r="7280" spans="1:19" x14ac:dyDescent="0.3">
      <c r="A7280">
        <v>2021</v>
      </c>
      <c r="B7280">
        <v>10</v>
      </c>
      <c r="C7280">
        <v>31</v>
      </c>
      <c r="D7280">
        <v>7</v>
      </c>
      <c r="E7280">
        <v>20289.47</v>
      </c>
      <c r="F7280">
        <v>1261.8340000000001</v>
      </c>
      <c r="G7280">
        <v>63.537999999999997</v>
      </c>
      <c r="H7280">
        <v>63.901000000000003</v>
      </c>
      <c r="I7280">
        <v>68.882999999999996</v>
      </c>
      <c r="J7280">
        <v>2.2879999999999998</v>
      </c>
      <c r="K7280">
        <v>13.185</v>
      </c>
      <c r="L7280">
        <v>86.54</v>
      </c>
      <c r="M7280">
        <v>21786.1</v>
      </c>
      <c r="N7280">
        <v>176.74700000000001</v>
      </c>
      <c r="O7280">
        <v>1.59</v>
      </c>
      <c r="P7280">
        <v>-0.99299999999999999</v>
      </c>
      <c r="Q7280">
        <v>157.524</v>
      </c>
      <c r="R7280">
        <v>21608.757000000001</v>
      </c>
      <c r="S7280">
        <v>21451.233</v>
      </c>
    </row>
    <row r="7281" spans="1:19" x14ac:dyDescent="0.3">
      <c r="A7281">
        <v>2021</v>
      </c>
      <c r="B7281">
        <v>10</v>
      </c>
      <c r="C7281">
        <v>31</v>
      </c>
      <c r="D7281">
        <v>8</v>
      </c>
      <c r="E7281">
        <v>21505.850999999999</v>
      </c>
      <c r="F7281">
        <v>1206.326</v>
      </c>
      <c r="G7281">
        <v>66.311000000000007</v>
      </c>
      <c r="H7281">
        <v>67.177000000000007</v>
      </c>
      <c r="I7281">
        <v>109.06699999999999</v>
      </c>
      <c r="J7281">
        <v>2.8879999999999999</v>
      </c>
      <c r="K7281">
        <v>9.5169999999999995</v>
      </c>
      <c r="L7281">
        <v>87.165999999999997</v>
      </c>
      <c r="M7281">
        <v>22987.991999999998</v>
      </c>
      <c r="N7281">
        <v>2187.665</v>
      </c>
      <c r="O7281">
        <v>-18.975999999999999</v>
      </c>
      <c r="P7281">
        <v>-0.46100000000000002</v>
      </c>
      <c r="Q7281">
        <v>175.58099999999999</v>
      </c>
      <c r="R7281">
        <v>20819.762999999999</v>
      </c>
      <c r="S7281">
        <v>20644.182000000001</v>
      </c>
    </row>
    <row r="7282" spans="1:19" x14ac:dyDescent="0.3">
      <c r="A7282">
        <v>2021</v>
      </c>
      <c r="B7282">
        <v>10</v>
      </c>
      <c r="C7282">
        <v>31</v>
      </c>
      <c r="D7282">
        <v>9</v>
      </c>
      <c r="E7282">
        <v>22720.379000000001</v>
      </c>
      <c r="F7282">
        <v>1158.7809999999999</v>
      </c>
      <c r="G7282">
        <v>66.733000000000004</v>
      </c>
      <c r="H7282">
        <v>69.519000000000005</v>
      </c>
      <c r="I7282">
        <v>148.09700000000001</v>
      </c>
      <c r="J7282">
        <v>3.0950000000000002</v>
      </c>
      <c r="K7282">
        <v>11.438000000000001</v>
      </c>
      <c r="L7282">
        <v>87.811000000000007</v>
      </c>
      <c r="M7282">
        <v>24199.119999999999</v>
      </c>
      <c r="N7282">
        <v>4668.9960000000001</v>
      </c>
      <c r="O7282">
        <v>-41.521000000000001</v>
      </c>
      <c r="P7282">
        <v>0.47399999999999998</v>
      </c>
      <c r="Q7282">
        <v>197.21299999999999</v>
      </c>
      <c r="R7282">
        <v>19571.169999999998</v>
      </c>
      <c r="S7282">
        <v>19373.956999999999</v>
      </c>
    </row>
    <row r="7283" spans="1:19" x14ac:dyDescent="0.3">
      <c r="A7283">
        <v>2021</v>
      </c>
      <c r="B7283">
        <v>10</v>
      </c>
      <c r="C7283">
        <v>31</v>
      </c>
      <c r="D7283">
        <v>10</v>
      </c>
      <c r="E7283">
        <v>23928.688999999998</v>
      </c>
      <c r="F7283">
        <v>1097.3420000000001</v>
      </c>
      <c r="G7283">
        <v>65.397999999999996</v>
      </c>
      <c r="H7283">
        <v>70.128</v>
      </c>
      <c r="I7283">
        <v>183.595</v>
      </c>
      <c r="J7283">
        <v>3.2829999999999999</v>
      </c>
      <c r="K7283">
        <v>22.74</v>
      </c>
      <c r="L7283">
        <v>88.518000000000001</v>
      </c>
      <c r="M7283">
        <v>25394.294000000002</v>
      </c>
      <c r="N7283">
        <v>6481.3410000000003</v>
      </c>
      <c r="O7283">
        <v>-50.308999999999997</v>
      </c>
      <c r="P7283">
        <v>1.3009999999999999</v>
      </c>
      <c r="Q7283">
        <v>217.255</v>
      </c>
      <c r="R7283">
        <v>18961.960999999999</v>
      </c>
      <c r="S7283">
        <v>18744.705999999998</v>
      </c>
    </row>
    <row r="7284" spans="1:19" x14ac:dyDescent="0.3">
      <c r="A7284">
        <v>2021</v>
      </c>
      <c r="B7284">
        <v>10</v>
      </c>
      <c r="C7284">
        <v>31</v>
      </c>
      <c r="D7284">
        <v>11</v>
      </c>
      <c r="E7284">
        <v>24516.716</v>
      </c>
      <c r="F7284">
        <v>1035.6600000000001</v>
      </c>
      <c r="G7284">
        <v>64.31</v>
      </c>
      <c r="H7284">
        <v>71.186999999999998</v>
      </c>
      <c r="I7284">
        <v>236.779</v>
      </c>
      <c r="J7284">
        <v>3.4590000000000001</v>
      </c>
      <c r="K7284">
        <v>25.260999999999999</v>
      </c>
      <c r="L7284">
        <v>88.864999999999995</v>
      </c>
      <c r="M7284">
        <v>25977.927</v>
      </c>
      <c r="N7284">
        <v>7603.4830000000002</v>
      </c>
      <c r="O7284">
        <v>-48.393000000000001</v>
      </c>
      <c r="P7284">
        <v>2.7690000000000001</v>
      </c>
      <c r="Q7284">
        <v>234.352</v>
      </c>
      <c r="R7284">
        <v>18420.067999999999</v>
      </c>
      <c r="S7284">
        <v>18185.715</v>
      </c>
    </row>
    <row r="7285" spans="1:19" x14ac:dyDescent="0.3">
      <c r="A7285">
        <v>2021</v>
      </c>
      <c r="B7285">
        <v>10</v>
      </c>
      <c r="C7285">
        <v>31</v>
      </c>
      <c r="D7285">
        <v>12</v>
      </c>
      <c r="E7285">
        <v>24802.038</v>
      </c>
      <c r="F7285">
        <v>983.99400000000003</v>
      </c>
      <c r="G7285">
        <v>64.284000000000006</v>
      </c>
      <c r="H7285">
        <v>73.284000000000006</v>
      </c>
      <c r="I7285">
        <v>278.48500000000001</v>
      </c>
      <c r="J7285">
        <v>3.6019999999999999</v>
      </c>
      <c r="K7285">
        <v>12.369</v>
      </c>
      <c r="L7285">
        <v>89.028999999999996</v>
      </c>
      <c r="M7285">
        <v>26242.800999999999</v>
      </c>
      <c r="N7285">
        <v>8095.7979999999998</v>
      </c>
      <c r="O7285">
        <v>-12.477</v>
      </c>
      <c r="P7285">
        <v>6.0510000000000002</v>
      </c>
      <c r="Q7285">
        <v>249.82599999999999</v>
      </c>
      <c r="R7285">
        <v>18153.429</v>
      </c>
      <c r="S7285">
        <v>17903.602999999999</v>
      </c>
    </row>
    <row r="7286" spans="1:19" x14ac:dyDescent="0.3">
      <c r="A7286">
        <v>2021</v>
      </c>
      <c r="B7286">
        <v>10</v>
      </c>
      <c r="C7286">
        <v>31</v>
      </c>
      <c r="D7286">
        <v>13</v>
      </c>
      <c r="E7286">
        <v>24933.402999999998</v>
      </c>
      <c r="F7286">
        <v>889.34699999999998</v>
      </c>
      <c r="G7286">
        <v>64.661000000000001</v>
      </c>
      <c r="H7286">
        <v>75.605999999999995</v>
      </c>
      <c r="I7286">
        <v>291.09500000000003</v>
      </c>
      <c r="J7286">
        <v>3.601</v>
      </c>
      <c r="K7286">
        <v>10.521000000000001</v>
      </c>
      <c r="L7286">
        <v>89.100999999999999</v>
      </c>
      <c r="M7286">
        <v>26292.673999999999</v>
      </c>
      <c r="N7286">
        <v>7992.65</v>
      </c>
      <c r="O7286">
        <v>-7.1479999999999997</v>
      </c>
      <c r="P7286">
        <v>6.5259999999999998</v>
      </c>
      <c r="Q7286">
        <v>261.83600000000001</v>
      </c>
      <c r="R7286">
        <v>18300.647000000001</v>
      </c>
      <c r="S7286">
        <v>18038.811000000002</v>
      </c>
    </row>
    <row r="7287" spans="1:19" x14ac:dyDescent="0.3">
      <c r="A7287">
        <v>2021</v>
      </c>
      <c r="B7287">
        <v>10</v>
      </c>
      <c r="C7287">
        <v>31</v>
      </c>
      <c r="D7287">
        <v>14</v>
      </c>
      <c r="E7287">
        <v>25001.861000000001</v>
      </c>
      <c r="F7287">
        <v>819.125</v>
      </c>
      <c r="G7287">
        <v>65.915999999999997</v>
      </c>
      <c r="H7287">
        <v>77.847999999999999</v>
      </c>
      <c r="I7287">
        <v>287.83600000000001</v>
      </c>
      <c r="J7287">
        <v>3.2629999999999999</v>
      </c>
      <c r="K7287">
        <v>-5.7469999999999999</v>
      </c>
      <c r="L7287">
        <v>89.147000000000006</v>
      </c>
      <c r="M7287">
        <v>26273.331999999999</v>
      </c>
      <c r="N7287">
        <v>7076.607</v>
      </c>
      <c r="O7287">
        <v>-4.0209999999999999</v>
      </c>
      <c r="P7287">
        <v>3.6240000000000001</v>
      </c>
      <c r="Q7287">
        <v>271.26799999999997</v>
      </c>
      <c r="R7287">
        <v>19197.123</v>
      </c>
      <c r="S7287">
        <v>18925.855</v>
      </c>
    </row>
    <row r="7288" spans="1:19" x14ac:dyDescent="0.3">
      <c r="A7288">
        <v>2021</v>
      </c>
      <c r="B7288">
        <v>10</v>
      </c>
      <c r="C7288">
        <v>31</v>
      </c>
      <c r="D7288">
        <v>15</v>
      </c>
      <c r="E7288">
        <v>24984.2</v>
      </c>
      <c r="F7288">
        <v>787.08799999999997</v>
      </c>
      <c r="G7288">
        <v>66.662000000000006</v>
      </c>
      <c r="H7288">
        <v>79.798000000000002</v>
      </c>
      <c r="I7288">
        <v>289.29599999999999</v>
      </c>
      <c r="J7288">
        <v>3.2709999999999999</v>
      </c>
      <c r="K7288">
        <v>-8.9529999999999994</v>
      </c>
      <c r="L7288">
        <v>89.138000000000005</v>
      </c>
      <c r="M7288">
        <v>26223.839</v>
      </c>
      <c r="N7288">
        <v>5493.1779999999999</v>
      </c>
      <c r="O7288">
        <v>-3.9359999999999999</v>
      </c>
      <c r="P7288">
        <v>3.7010000000000001</v>
      </c>
      <c r="Q7288">
        <v>275.23700000000002</v>
      </c>
      <c r="R7288">
        <v>20730.895</v>
      </c>
      <c r="S7288">
        <v>20455.657999999999</v>
      </c>
    </row>
    <row r="7289" spans="1:19" x14ac:dyDescent="0.3">
      <c r="A7289">
        <v>2021</v>
      </c>
      <c r="B7289">
        <v>10</v>
      </c>
      <c r="C7289">
        <v>31</v>
      </c>
      <c r="D7289">
        <v>16</v>
      </c>
      <c r="E7289">
        <v>24935.48</v>
      </c>
      <c r="F7289">
        <v>728.71799999999996</v>
      </c>
      <c r="G7289">
        <v>67.540000000000006</v>
      </c>
      <c r="H7289">
        <v>81.813999999999993</v>
      </c>
      <c r="I7289">
        <v>184.17500000000001</v>
      </c>
      <c r="J7289">
        <v>1.968</v>
      </c>
      <c r="K7289">
        <v>-53.198999999999998</v>
      </c>
      <c r="L7289">
        <v>89.128</v>
      </c>
      <c r="M7289">
        <v>25968.082999999999</v>
      </c>
      <c r="N7289">
        <v>3236.3969999999999</v>
      </c>
      <c r="O7289">
        <v>-0.27500000000000002</v>
      </c>
      <c r="P7289">
        <v>2.5459999999999998</v>
      </c>
      <c r="Q7289">
        <v>274.85300000000001</v>
      </c>
      <c r="R7289">
        <v>22729.416000000001</v>
      </c>
      <c r="S7289">
        <v>22454.563999999998</v>
      </c>
    </row>
    <row r="7290" spans="1:19" x14ac:dyDescent="0.3">
      <c r="A7290">
        <v>2021</v>
      </c>
      <c r="B7290">
        <v>10</v>
      </c>
      <c r="C7290">
        <v>31</v>
      </c>
      <c r="D7290">
        <v>17</v>
      </c>
      <c r="E7290">
        <v>25033.183000000001</v>
      </c>
      <c r="F7290">
        <v>703.25099999999998</v>
      </c>
      <c r="G7290">
        <v>68.680999999999997</v>
      </c>
      <c r="H7290">
        <v>81.304000000000002</v>
      </c>
      <c r="I7290">
        <v>193.864</v>
      </c>
      <c r="J7290">
        <v>1.8480000000000001</v>
      </c>
      <c r="K7290">
        <v>-71.599000000000004</v>
      </c>
      <c r="L7290">
        <v>89.186000000000007</v>
      </c>
      <c r="M7290">
        <v>26031.035</v>
      </c>
      <c r="N7290">
        <v>842.495</v>
      </c>
      <c r="O7290">
        <v>18.518999999999998</v>
      </c>
      <c r="P7290">
        <v>3.7149999999999999</v>
      </c>
      <c r="Q7290">
        <v>267.03899999999999</v>
      </c>
      <c r="R7290">
        <v>25166.307000000001</v>
      </c>
      <c r="S7290">
        <v>24899.268</v>
      </c>
    </row>
    <row r="7291" spans="1:19" x14ac:dyDescent="0.3">
      <c r="A7291">
        <v>2021</v>
      </c>
      <c r="B7291">
        <v>10</v>
      </c>
      <c r="C7291">
        <v>31</v>
      </c>
      <c r="D7291">
        <v>18</v>
      </c>
      <c r="E7291">
        <v>26428.745999999999</v>
      </c>
      <c r="F7291">
        <v>705.46</v>
      </c>
      <c r="G7291">
        <v>68.506</v>
      </c>
      <c r="H7291">
        <v>78.757999999999996</v>
      </c>
      <c r="I7291">
        <v>195.422</v>
      </c>
      <c r="J7291">
        <v>1.728</v>
      </c>
      <c r="K7291">
        <v>-67.953999999999994</v>
      </c>
      <c r="L7291">
        <v>90.075000000000003</v>
      </c>
      <c r="M7291">
        <v>27432.235000000001</v>
      </c>
      <c r="N7291">
        <v>7.8E-2</v>
      </c>
      <c r="O7291">
        <v>29.978999999999999</v>
      </c>
      <c r="P7291">
        <v>3.355</v>
      </c>
      <c r="Q7291">
        <v>258.08499999999998</v>
      </c>
      <c r="R7291">
        <v>27398.823</v>
      </c>
      <c r="S7291">
        <v>27140.738000000001</v>
      </c>
    </row>
    <row r="7292" spans="1:19" x14ac:dyDescent="0.3">
      <c r="A7292">
        <v>2021</v>
      </c>
      <c r="B7292">
        <v>10</v>
      </c>
      <c r="C7292">
        <v>31</v>
      </c>
      <c r="D7292">
        <v>19</v>
      </c>
      <c r="E7292">
        <v>27076.838</v>
      </c>
      <c r="F7292">
        <v>729.95799999999997</v>
      </c>
      <c r="G7292">
        <v>69.918999999999997</v>
      </c>
      <c r="H7292">
        <v>81.816000000000003</v>
      </c>
      <c r="I7292">
        <v>218.91</v>
      </c>
      <c r="J7292">
        <v>1.5960000000000001</v>
      </c>
      <c r="K7292">
        <v>-73.022999999999996</v>
      </c>
      <c r="L7292">
        <v>90.733000000000004</v>
      </c>
      <c r="M7292">
        <v>28126.827000000001</v>
      </c>
      <c r="N7292">
        <v>0</v>
      </c>
      <c r="O7292">
        <v>30.13</v>
      </c>
      <c r="P7292">
        <v>6.7370000000000001</v>
      </c>
      <c r="Q7292">
        <v>243.81899999999999</v>
      </c>
      <c r="R7292">
        <v>28089.96</v>
      </c>
      <c r="S7292">
        <v>27846.141</v>
      </c>
    </row>
    <row r="7293" spans="1:19" x14ac:dyDescent="0.3">
      <c r="A7293">
        <v>2021</v>
      </c>
      <c r="B7293">
        <v>10</v>
      </c>
      <c r="C7293">
        <v>31</v>
      </c>
      <c r="D7293">
        <v>20</v>
      </c>
      <c r="E7293">
        <v>26365.312000000002</v>
      </c>
      <c r="F7293">
        <v>780.47699999999998</v>
      </c>
      <c r="G7293">
        <v>68.988</v>
      </c>
      <c r="H7293">
        <v>80.790000000000006</v>
      </c>
      <c r="I7293">
        <v>307.38499999999999</v>
      </c>
      <c r="J7293">
        <v>1.492</v>
      </c>
      <c r="K7293">
        <v>-83.831000000000003</v>
      </c>
      <c r="L7293">
        <v>90.108000000000004</v>
      </c>
      <c r="M7293">
        <v>27541.733</v>
      </c>
      <c r="N7293">
        <v>0</v>
      </c>
      <c r="O7293">
        <v>29.119</v>
      </c>
      <c r="P7293">
        <v>8.2629999999999999</v>
      </c>
      <c r="Q7293">
        <v>232.047</v>
      </c>
      <c r="R7293">
        <v>27504.35</v>
      </c>
      <c r="S7293">
        <v>27272.303</v>
      </c>
    </row>
    <row r="7294" spans="1:19" x14ac:dyDescent="0.3">
      <c r="A7294">
        <v>2021</v>
      </c>
      <c r="B7294">
        <v>10</v>
      </c>
      <c r="C7294">
        <v>31</v>
      </c>
      <c r="D7294">
        <v>21</v>
      </c>
      <c r="E7294">
        <v>25014.012999999999</v>
      </c>
      <c r="F7294">
        <v>854.44100000000003</v>
      </c>
      <c r="G7294">
        <v>66.241</v>
      </c>
      <c r="H7294">
        <v>79.507999999999996</v>
      </c>
      <c r="I7294">
        <v>365.67599999999999</v>
      </c>
      <c r="J7294">
        <v>1.909</v>
      </c>
      <c r="K7294">
        <v>-21.82</v>
      </c>
      <c r="L7294">
        <v>89.228999999999999</v>
      </c>
      <c r="M7294">
        <v>26382.955999999998</v>
      </c>
      <c r="N7294">
        <v>0</v>
      </c>
      <c r="O7294">
        <v>14.446999999999999</v>
      </c>
      <c r="P7294">
        <v>0.874</v>
      </c>
      <c r="Q7294">
        <v>219.05099999999999</v>
      </c>
      <c r="R7294">
        <v>26367.634999999998</v>
      </c>
      <c r="S7294">
        <v>26148.583999999999</v>
      </c>
    </row>
    <row r="7295" spans="1:19" x14ac:dyDescent="0.3">
      <c r="A7295">
        <v>2021</v>
      </c>
      <c r="B7295">
        <v>10</v>
      </c>
      <c r="C7295">
        <v>31</v>
      </c>
      <c r="D7295">
        <v>22</v>
      </c>
      <c r="E7295">
        <v>22816.989000000001</v>
      </c>
      <c r="F7295">
        <v>1003.96</v>
      </c>
      <c r="G7295">
        <v>63.529000000000003</v>
      </c>
      <c r="H7295">
        <v>76.716999999999999</v>
      </c>
      <c r="I7295">
        <v>401.81799999999998</v>
      </c>
      <c r="J7295">
        <v>1.74</v>
      </c>
      <c r="K7295">
        <v>10.007999999999999</v>
      </c>
      <c r="L7295">
        <v>87.936999999999998</v>
      </c>
      <c r="M7295">
        <v>24399.168000000001</v>
      </c>
      <c r="N7295">
        <v>0</v>
      </c>
      <c r="O7295">
        <v>10.916</v>
      </c>
      <c r="P7295">
        <v>-13.909000000000001</v>
      </c>
      <c r="Q7295">
        <v>201.792</v>
      </c>
      <c r="R7295">
        <v>24402.161</v>
      </c>
      <c r="S7295">
        <v>24200.368999999999</v>
      </c>
    </row>
    <row r="7296" spans="1:19" x14ac:dyDescent="0.3">
      <c r="A7296">
        <v>2021</v>
      </c>
      <c r="B7296">
        <v>10</v>
      </c>
      <c r="C7296">
        <v>31</v>
      </c>
      <c r="D7296">
        <v>23</v>
      </c>
      <c r="E7296">
        <v>20984.757000000001</v>
      </c>
      <c r="F7296">
        <v>1165.2170000000001</v>
      </c>
      <c r="G7296">
        <v>60.851999999999997</v>
      </c>
      <c r="H7296">
        <v>74.14</v>
      </c>
      <c r="I7296">
        <v>494.06</v>
      </c>
      <c r="J7296">
        <v>3.0169999999999999</v>
      </c>
      <c r="K7296">
        <v>28.678000000000001</v>
      </c>
      <c r="L7296">
        <v>86.923000000000002</v>
      </c>
      <c r="M7296">
        <v>22836.792000000001</v>
      </c>
      <c r="N7296">
        <v>0</v>
      </c>
      <c r="O7296">
        <v>7.8789999999999996</v>
      </c>
      <c r="P7296">
        <v>-13.215999999999999</v>
      </c>
      <c r="Q7296">
        <v>177.94399999999999</v>
      </c>
      <c r="R7296">
        <v>22842.129000000001</v>
      </c>
      <c r="S7296">
        <v>22664.185000000001</v>
      </c>
    </row>
    <row r="7297" spans="1:19" x14ac:dyDescent="0.3">
      <c r="A7297">
        <v>2021</v>
      </c>
      <c r="B7297">
        <v>10</v>
      </c>
      <c r="C7297">
        <v>31</v>
      </c>
      <c r="D7297">
        <v>24</v>
      </c>
      <c r="E7297">
        <v>19539.998</v>
      </c>
      <c r="F7297">
        <v>1409.9459999999999</v>
      </c>
      <c r="G7297">
        <v>58.228000000000002</v>
      </c>
      <c r="H7297">
        <v>71.519000000000005</v>
      </c>
      <c r="I7297">
        <v>846.64099999999996</v>
      </c>
      <c r="J7297">
        <v>5.0780000000000003</v>
      </c>
      <c r="K7297">
        <v>37.555</v>
      </c>
      <c r="L7297">
        <v>86.12</v>
      </c>
      <c r="M7297">
        <v>21996.858</v>
      </c>
      <c r="N7297">
        <v>0</v>
      </c>
      <c r="O7297">
        <v>4.4950000000000001</v>
      </c>
      <c r="P7297">
        <v>-22.59</v>
      </c>
      <c r="Q7297">
        <v>156.137</v>
      </c>
      <c r="R7297">
        <v>22014.953000000001</v>
      </c>
      <c r="S7297">
        <v>21858.815999999999</v>
      </c>
    </row>
    <row r="7298" spans="1:19" x14ac:dyDescent="0.3">
      <c r="A7298">
        <v>2021</v>
      </c>
      <c r="B7298">
        <v>11</v>
      </c>
      <c r="C7298">
        <v>1</v>
      </c>
      <c r="D7298">
        <v>1</v>
      </c>
      <c r="E7298">
        <v>19580.231</v>
      </c>
      <c r="F7298">
        <v>1497.4739999999999</v>
      </c>
      <c r="G7298">
        <v>58.57</v>
      </c>
      <c r="H7298">
        <v>0</v>
      </c>
      <c r="I7298">
        <v>601.077</v>
      </c>
      <c r="J7298">
        <v>4.9450000000000003</v>
      </c>
      <c r="K7298">
        <v>-32.598999999999997</v>
      </c>
      <c r="L7298">
        <v>86.099000000000004</v>
      </c>
      <c r="M7298">
        <v>21737.226999999999</v>
      </c>
      <c r="N7298">
        <v>0</v>
      </c>
      <c r="O7298">
        <v>4.7809999999999997</v>
      </c>
      <c r="P7298">
        <v>-17.632000000000001</v>
      </c>
      <c r="Q7298">
        <v>144.81</v>
      </c>
      <c r="R7298">
        <v>21750.078000000001</v>
      </c>
      <c r="S7298">
        <v>21605.268</v>
      </c>
    </row>
    <row r="7299" spans="1:19" x14ac:dyDescent="0.3">
      <c r="A7299">
        <v>2021</v>
      </c>
      <c r="B7299">
        <v>11</v>
      </c>
      <c r="C7299">
        <v>1</v>
      </c>
      <c r="D7299">
        <v>2</v>
      </c>
      <c r="E7299">
        <v>18784.161</v>
      </c>
      <c r="F7299">
        <v>1558.6279999999999</v>
      </c>
      <c r="G7299">
        <v>58.131</v>
      </c>
      <c r="H7299">
        <v>0</v>
      </c>
      <c r="I7299">
        <v>360.00200000000001</v>
      </c>
      <c r="J7299">
        <v>4.8719999999999999</v>
      </c>
      <c r="K7299">
        <v>-35.247</v>
      </c>
      <c r="L7299">
        <v>85.647000000000006</v>
      </c>
      <c r="M7299">
        <v>20758.062999999998</v>
      </c>
      <c r="N7299">
        <v>0</v>
      </c>
      <c r="O7299">
        <v>3.93</v>
      </c>
      <c r="P7299">
        <v>-14.112</v>
      </c>
      <c r="Q7299">
        <v>135.02000000000001</v>
      </c>
      <c r="R7299">
        <v>20768.244999999999</v>
      </c>
      <c r="S7299">
        <v>20633.224999999999</v>
      </c>
    </row>
    <row r="7300" spans="1:19" x14ac:dyDescent="0.3">
      <c r="A7300">
        <v>2021</v>
      </c>
      <c r="B7300">
        <v>11</v>
      </c>
      <c r="C7300">
        <v>1</v>
      </c>
      <c r="D7300">
        <v>3</v>
      </c>
      <c r="E7300">
        <v>18416.402999999998</v>
      </c>
      <c r="F7300">
        <v>1514.4690000000001</v>
      </c>
      <c r="G7300">
        <v>58.534999999999997</v>
      </c>
      <c r="H7300">
        <v>0</v>
      </c>
      <c r="I7300">
        <v>204.78</v>
      </c>
      <c r="J7300">
        <v>4.7190000000000003</v>
      </c>
      <c r="K7300">
        <v>-30.867999999999999</v>
      </c>
      <c r="L7300">
        <v>85.483000000000004</v>
      </c>
      <c r="M7300">
        <v>20194.986000000001</v>
      </c>
      <c r="N7300">
        <v>0</v>
      </c>
      <c r="O7300">
        <v>3.53</v>
      </c>
      <c r="P7300">
        <v>-9.9600000000000009</v>
      </c>
      <c r="Q7300">
        <v>131.66800000000001</v>
      </c>
      <c r="R7300">
        <v>20201.416000000001</v>
      </c>
      <c r="S7300">
        <v>20069.746999999999</v>
      </c>
    </row>
    <row r="7301" spans="1:19" x14ac:dyDescent="0.3">
      <c r="A7301">
        <v>2021</v>
      </c>
      <c r="B7301">
        <v>11</v>
      </c>
      <c r="C7301">
        <v>1</v>
      </c>
      <c r="D7301">
        <v>4</v>
      </c>
      <c r="E7301">
        <v>18506.727999999999</v>
      </c>
      <c r="F7301">
        <v>1473.0350000000001</v>
      </c>
      <c r="G7301">
        <v>59.518000000000001</v>
      </c>
      <c r="H7301">
        <v>0</v>
      </c>
      <c r="I7301">
        <v>102.96599999999999</v>
      </c>
      <c r="J7301">
        <v>3.6520000000000001</v>
      </c>
      <c r="K7301">
        <v>-27.056000000000001</v>
      </c>
      <c r="L7301">
        <v>85.52</v>
      </c>
      <c r="M7301">
        <v>20144.845000000001</v>
      </c>
      <c r="N7301">
        <v>0</v>
      </c>
      <c r="O7301">
        <v>3.1219999999999999</v>
      </c>
      <c r="P7301">
        <v>-6.0670000000000002</v>
      </c>
      <c r="Q7301">
        <v>131.91900000000001</v>
      </c>
      <c r="R7301">
        <v>20147.79</v>
      </c>
      <c r="S7301">
        <v>20015.870999999999</v>
      </c>
    </row>
    <row r="7302" spans="1:19" x14ac:dyDescent="0.3">
      <c r="A7302">
        <v>2021</v>
      </c>
      <c r="B7302">
        <v>11</v>
      </c>
      <c r="C7302">
        <v>1</v>
      </c>
      <c r="D7302">
        <v>5</v>
      </c>
      <c r="E7302">
        <v>19438.09</v>
      </c>
      <c r="F7302">
        <v>1292.7660000000001</v>
      </c>
      <c r="G7302">
        <v>61.527999999999999</v>
      </c>
      <c r="H7302">
        <v>0</v>
      </c>
      <c r="I7302">
        <v>72.459999999999994</v>
      </c>
      <c r="J7302">
        <v>2.3290000000000002</v>
      </c>
      <c r="K7302">
        <v>-11.808999999999999</v>
      </c>
      <c r="L7302">
        <v>86.108000000000004</v>
      </c>
      <c r="M7302">
        <v>20879.944</v>
      </c>
      <c r="N7302">
        <v>0</v>
      </c>
      <c r="O7302">
        <v>2.8340000000000001</v>
      </c>
      <c r="P7302">
        <v>-4.3049999999999997</v>
      </c>
      <c r="Q7302">
        <v>138.58600000000001</v>
      </c>
      <c r="R7302">
        <v>20881.416000000001</v>
      </c>
      <c r="S7302">
        <v>20742.829000000002</v>
      </c>
    </row>
    <row r="7303" spans="1:19" x14ac:dyDescent="0.3">
      <c r="A7303">
        <v>2021</v>
      </c>
      <c r="B7303">
        <v>11</v>
      </c>
      <c r="C7303">
        <v>1</v>
      </c>
      <c r="D7303">
        <v>6</v>
      </c>
      <c r="E7303">
        <v>21208.098000000002</v>
      </c>
      <c r="F7303">
        <v>1100.29</v>
      </c>
      <c r="G7303">
        <v>66.373000000000005</v>
      </c>
      <c r="H7303">
        <v>0</v>
      </c>
      <c r="I7303">
        <v>128.994</v>
      </c>
      <c r="J7303">
        <v>2.839</v>
      </c>
      <c r="K7303">
        <v>-28.135999999999999</v>
      </c>
      <c r="L7303">
        <v>87.102000000000004</v>
      </c>
      <c r="M7303">
        <v>22499.186000000002</v>
      </c>
      <c r="N7303">
        <v>0</v>
      </c>
      <c r="O7303">
        <v>2.677</v>
      </c>
      <c r="P7303">
        <v>-5.0039999999999996</v>
      </c>
      <c r="Q7303">
        <v>157.90299999999999</v>
      </c>
      <c r="R7303">
        <v>22501.513999999999</v>
      </c>
      <c r="S7303">
        <v>22343.611000000001</v>
      </c>
    </row>
    <row r="7304" spans="1:19" x14ac:dyDescent="0.3">
      <c r="A7304">
        <v>2021</v>
      </c>
      <c r="B7304">
        <v>11</v>
      </c>
      <c r="C7304">
        <v>1</v>
      </c>
      <c r="D7304">
        <v>7</v>
      </c>
      <c r="E7304">
        <v>23535.120999999999</v>
      </c>
      <c r="F7304">
        <v>1016.003</v>
      </c>
      <c r="G7304">
        <v>71.613</v>
      </c>
      <c r="H7304">
        <v>0</v>
      </c>
      <c r="I7304">
        <v>267.89</v>
      </c>
      <c r="J7304">
        <v>3.702</v>
      </c>
      <c r="K7304">
        <v>-12.571999999999999</v>
      </c>
      <c r="L7304">
        <v>88.47</v>
      </c>
      <c r="M7304">
        <v>24898.614000000001</v>
      </c>
      <c r="N7304">
        <v>119.86199999999999</v>
      </c>
      <c r="O7304">
        <v>2.605</v>
      </c>
      <c r="P7304">
        <v>-0.98</v>
      </c>
      <c r="Q7304">
        <v>189.227</v>
      </c>
      <c r="R7304">
        <v>24777.127</v>
      </c>
      <c r="S7304">
        <v>24587.9</v>
      </c>
    </row>
    <row r="7305" spans="1:19" x14ac:dyDescent="0.3">
      <c r="A7305">
        <v>2021</v>
      </c>
      <c r="B7305">
        <v>11</v>
      </c>
      <c r="C7305">
        <v>1</v>
      </c>
      <c r="D7305">
        <v>8</v>
      </c>
      <c r="E7305">
        <v>25307.030999999999</v>
      </c>
      <c r="F7305">
        <v>936.14200000000005</v>
      </c>
      <c r="G7305">
        <v>72.113</v>
      </c>
      <c r="H7305">
        <v>0</v>
      </c>
      <c r="I7305">
        <v>494.47699999999998</v>
      </c>
      <c r="J7305">
        <v>4.97</v>
      </c>
      <c r="K7305">
        <v>-14.151</v>
      </c>
      <c r="L7305">
        <v>89.531000000000006</v>
      </c>
      <c r="M7305">
        <v>26818</v>
      </c>
      <c r="N7305">
        <v>1925.393</v>
      </c>
      <c r="O7305">
        <v>-12.69</v>
      </c>
      <c r="P7305">
        <v>-0.52900000000000003</v>
      </c>
      <c r="Q7305">
        <v>218.99299999999999</v>
      </c>
      <c r="R7305">
        <v>24905.827000000001</v>
      </c>
      <c r="S7305">
        <v>24686.833999999999</v>
      </c>
    </row>
    <row r="7306" spans="1:19" x14ac:dyDescent="0.3">
      <c r="A7306">
        <v>2021</v>
      </c>
      <c r="B7306">
        <v>11</v>
      </c>
      <c r="C7306">
        <v>1</v>
      </c>
      <c r="D7306">
        <v>9</v>
      </c>
      <c r="E7306">
        <v>26500.035</v>
      </c>
      <c r="F7306">
        <v>909.19100000000003</v>
      </c>
      <c r="G7306">
        <v>71.287999999999997</v>
      </c>
      <c r="H7306">
        <v>0</v>
      </c>
      <c r="I7306">
        <v>610.01099999999997</v>
      </c>
      <c r="J7306">
        <v>5.5149999999999997</v>
      </c>
      <c r="K7306">
        <v>-11.132999999999999</v>
      </c>
      <c r="L7306">
        <v>90.343999999999994</v>
      </c>
      <c r="M7306">
        <v>28103.964</v>
      </c>
      <c r="N7306">
        <v>4516.5680000000002</v>
      </c>
      <c r="O7306">
        <v>-31.609000000000002</v>
      </c>
      <c r="P7306">
        <v>-0.23</v>
      </c>
      <c r="Q7306">
        <v>243.89400000000001</v>
      </c>
      <c r="R7306">
        <v>23619.235000000001</v>
      </c>
      <c r="S7306">
        <v>23375.34</v>
      </c>
    </row>
    <row r="7307" spans="1:19" x14ac:dyDescent="0.3">
      <c r="A7307">
        <v>2021</v>
      </c>
      <c r="B7307">
        <v>11</v>
      </c>
      <c r="C7307">
        <v>1</v>
      </c>
      <c r="D7307">
        <v>10</v>
      </c>
      <c r="E7307">
        <v>27383.162</v>
      </c>
      <c r="F7307">
        <v>889.58199999999999</v>
      </c>
      <c r="G7307">
        <v>68.988</v>
      </c>
      <c r="H7307">
        <v>0</v>
      </c>
      <c r="I7307">
        <v>576.36599999999999</v>
      </c>
      <c r="J7307">
        <v>5.82</v>
      </c>
      <c r="K7307">
        <v>-20.777000000000001</v>
      </c>
      <c r="L7307">
        <v>91.149000000000001</v>
      </c>
      <c r="M7307">
        <v>28925.300999999999</v>
      </c>
      <c r="N7307">
        <v>6400.3530000000001</v>
      </c>
      <c r="O7307">
        <v>-45.923000000000002</v>
      </c>
      <c r="P7307">
        <v>0.373</v>
      </c>
      <c r="Q7307">
        <v>265.21800000000002</v>
      </c>
      <c r="R7307">
        <v>22570.498</v>
      </c>
      <c r="S7307">
        <v>22305.278999999999</v>
      </c>
    </row>
    <row r="7308" spans="1:19" x14ac:dyDescent="0.3">
      <c r="A7308">
        <v>2021</v>
      </c>
      <c r="B7308">
        <v>11</v>
      </c>
      <c r="C7308">
        <v>1</v>
      </c>
      <c r="D7308">
        <v>11</v>
      </c>
      <c r="E7308">
        <v>28142.001</v>
      </c>
      <c r="F7308">
        <v>855.45500000000004</v>
      </c>
      <c r="G7308">
        <v>66.531000000000006</v>
      </c>
      <c r="H7308">
        <v>0</v>
      </c>
      <c r="I7308">
        <v>490.58300000000003</v>
      </c>
      <c r="J7308">
        <v>5.9569999999999999</v>
      </c>
      <c r="K7308">
        <v>-9.7550000000000008</v>
      </c>
      <c r="L7308">
        <v>91.822999999999993</v>
      </c>
      <c r="M7308">
        <v>29576.062000000002</v>
      </c>
      <c r="N7308">
        <v>7503.152</v>
      </c>
      <c r="O7308">
        <v>-40.829000000000001</v>
      </c>
      <c r="P7308">
        <v>1.323</v>
      </c>
      <c r="Q7308">
        <v>282.43</v>
      </c>
      <c r="R7308">
        <v>22112.416000000001</v>
      </c>
      <c r="S7308">
        <v>21829.986000000001</v>
      </c>
    </row>
    <row r="7309" spans="1:19" x14ac:dyDescent="0.3">
      <c r="A7309">
        <v>2021</v>
      </c>
      <c r="B7309">
        <v>11</v>
      </c>
      <c r="C7309">
        <v>1</v>
      </c>
      <c r="D7309">
        <v>12</v>
      </c>
      <c r="E7309">
        <v>28632.721000000001</v>
      </c>
      <c r="F7309">
        <v>784.61099999999999</v>
      </c>
      <c r="G7309">
        <v>64.950999999999993</v>
      </c>
      <c r="H7309">
        <v>0</v>
      </c>
      <c r="I7309">
        <v>453.64400000000001</v>
      </c>
      <c r="J7309">
        <v>5.9269999999999996</v>
      </c>
      <c r="K7309">
        <v>-16.587</v>
      </c>
      <c r="L7309">
        <v>92.177000000000007</v>
      </c>
      <c r="M7309">
        <v>29952.491999999998</v>
      </c>
      <c r="N7309">
        <v>7934.2809999999999</v>
      </c>
      <c r="O7309">
        <v>-6.5179999999999998</v>
      </c>
      <c r="P7309">
        <v>2.27</v>
      </c>
      <c r="Q7309">
        <v>294.476</v>
      </c>
      <c r="R7309">
        <v>22022.458999999999</v>
      </c>
      <c r="S7309">
        <v>21727.983</v>
      </c>
    </row>
    <row r="7310" spans="1:19" x14ac:dyDescent="0.3">
      <c r="A7310">
        <v>2021</v>
      </c>
      <c r="B7310">
        <v>11</v>
      </c>
      <c r="C7310">
        <v>1</v>
      </c>
      <c r="D7310">
        <v>13</v>
      </c>
      <c r="E7310">
        <v>28751.583999999999</v>
      </c>
      <c r="F7310">
        <v>772.38699999999994</v>
      </c>
      <c r="G7310">
        <v>64.599999999999994</v>
      </c>
      <c r="H7310">
        <v>0</v>
      </c>
      <c r="I7310">
        <v>429.274</v>
      </c>
      <c r="J7310">
        <v>5.819</v>
      </c>
      <c r="K7310">
        <v>6.5330000000000004</v>
      </c>
      <c r="L7310">
        <v>92.242000000000004</v>
      </c>
      <c r="M7310">
        <v>30057.839</v>
      </c>
      <c r="N7310">
        <v>7650.6819999999998</v>
      </c>
      <c r="O7310">
        <v>-1.1120000000000001</v>
      </c>
      <c r="P7310">
        <v>2.8010000000000002</v>
      </c>
      <c r="Q7310">
        <v>303.93599999999998</v>
      </c>
      <c r="R7310">
        <v>22405.469000000001</v>
      </c>
      <c r="S7310">
        <v>22101.531999999999</v>
      </c>
    </row>
    <row r="7311" spans="1:19" x14ac:dyDescent="0.3">
      <c r="A7311">
        <v>2021</v>
      </c>
      <c r="B7311">
        <v>11</v>
      </c>
      <c r="C7311">
        <v>1</v>
      </c>
      <c r="D7311">
        <v>14</v>
      </c>
      <c r="E7311">
        <v>28890.2</v>
      </c>
      <c r="F7311">
        <v>727.06399999999996</v>
      </c>
      <c r="G7311">
        <v>64.793000000000006</v>
      </c>
      <c r="H7311">
        <v>0</v>
      </c>
      <c r="I7311">
        <v>368.52499999999998</v>
      </c>
      <c r="J7311">
        <v>5.3470000000000004</v>
      </c>
      <c r="K7311">
        <v>18.114000000000001</v>
      </c>
      <c r="L7311">
        <v>92.305000000000007</v>
      </c>
      <c r="M7311">
        <v>30101.555</v>
      </c>
      <c r="N7311">
        <v>6829.8180000000002</v>
      </c>
      <c r="O7311">
        <v>-0.35099999999999998</v>
      </c>
      <c r="P7311">
        <v>2.702</v>
      </c>
      <c r="Q7311">
        <v>310.37799999999999</v>
      </c>
      <c r="R7311">
        <v>23269.384999999998</v>
      </c>
      <c r="S7311">
        <v>22959.008000000002</v>
      </c>
    </row>
    <row r="7312" spans="1:19" x14ac:dyDescent="0.3">
      <c r="A7312">
        <v>2021</v>
      </c>
      <c r="B7312">
        <v>11</v>
      </c>
      <c r="C7312">
        <v>1</v>
      </c>
      <c r="D7312">
        <v>15</v>
      </c>
      <c r="E7312">
        <v>28647.897000000001</v>
      </c>
      <c r="F7312">
        <v>700.572</v>
      </c>
      <c r="G7312">
        <v>65.021000000000001</v>
      </c>
      <c r="H7312">
        <v>0</v>
      </c>
      <c r="I7312">
        <v>339.13400000000001</v>
      </c>
      <c r="J7312">
        <v>5.5759999999999996</v>
      </c>
      <c r="K7312">
        <v>24.925000000000001</v>
      </c>
      <c r="L7312">
        <v>92.117999999999995</v>
      </c>
      <c r="M7312">
        <v>29810.222000000002</v>
      </c>
      <c r="N7312">
        <v>5244.5870000000004</v>
      </c>
      <c r="O7312">
        <v>-0.76900000000000002</v>
      </c>
      <c r="P7312">
        <v>1.4770000000000001</v>
      </c>
      <c r="Q7312">
        <v>307.012</v>
      </c>
      <c r="R7312">
        <v>24564.927</v>
      </c>
      <c r="S7312">
        <v>24257.915000000001</v>
      </c>
    </row>
    <row r="7313" spans="1:19" x14ac:dyDescent="0.3">
      <c r="A7313">
        <v>2021</v>
      </c>
      <c r="B7313">
        <v>11</v>
      </c>
      <c r="C7313">
        <v>1</v>
      </c>
      <c r="D7313">
        <v>16</v>
      </c>
      <c r="E7313">
        <v>28236.923999999999</v>
      </c>
      <c r="F7313">
        <v>609.29</v>
      </c>
      <c r="G7313">
        <v>66.355000000000004</v>
      </c>
      <c r="H7313">
        <v>0</v>
      </c>
      <c r="I7313">
        <v>233.93700000000001</v>
      </c>
      <c r="J7313">
        <v>4.3869999999999996</v>
      </c>
      <c r="K7313">
        <v>4.4809999999999999</v>
      </c>
      <c r="L7313">
        <v>91.825999999999993</v>
      </c>
      <c r="M7313">
        <v>29180.845000000001</v>
      </c>
      <c r="N7313">
        <v>2878.6390000000001</v>
      </c>
      <c r="O7313">
        <v>-0.374</v>
      </c>
      <c r="P7313">
        <v>1.0569999999999999</v>
      </c>
      <c r="Q7313">
        <v>295.404</v>
      </c>
      <c r="R7313">
        <v>26301.523000000001</v>
      </c>
      <c r="S7313">
        <v>26006.118999999999</v>
      </c>
    </row>
    <row r="7314" spans="1:19" x14ac:dyDescent="0.3">
      <c r="A7314">
        <v>2021</v>
      </c>
      <c r="B7314">
        <v>11</v>
      </c>
      <c r="C7314">
        <v>1</v>
      </c>
      <c r="D7314">
        <v>17</v>
      </c>
      <c r="E7314">
        <v>28163.050999999999</v>
      </c>
      <c r="F7314">
        <v>597.06700000000001</v>
      </c>
      <c r="G7314">
        <v>69.664000000000001</v>
      </c>
      <c r="H7314">
        <v>0</v>
      </c>
      <c r="I7314">
        <v>255.80699999999999</v>
      </c>
      <c r="J7314">
        <v>4.91</v>
      </c>
      <c r="K7314">
        <v>-41.851999999999997</v>
      </c>
      <c r="L7314">
        <v>91.748999999999995</v>
      </c>
      <c r="M7314">
        <v>29070.732</v>
      </c>
      <c r="N7314">
        <v>421.89100000000002</v>
      </c>
      <c r="O7314">
        <v>4.4020000000000001</v>
      </c>
      <c r="P7314">
        <v>2.1789999999999998</v>
      </c>
      <c r="Q7314">
        <v>283.834</v>
      </c>
      <c r="R7314">
        <v>28642.26</v>
      </c>
      <c r="S7314">
        <v>28358.425999999999</v>
      </c>
    </row>
    <row r="7315" spans="1:19" x14ac:dyDescent="0.3">
      <c r="A7315">
        <v>2021</v>
      </c>
      <c r="B7315">
        <v>11</v>
      </c>
      <c r="C7315">
        <v>1</v>
      </c>
      <c r="D7315">
        <v>18</v>
      </c>
      <c r="E7315">
        <v>30045.346000000001</v>
      </c>
      <c r="F7315">
        <v>634.95399999999995</v>
      </c>
      <c r="G7315">
        <v>74.518000000000001</v>
      </c>
      <c r="H7315">
        <v>0</v>
      </c>
      <c r="I7315">
        <v>326.37799999999999</v>
      </c>
      <c r="J7315">
        <v>4.7430000000000003</v>
      </c>
      <c r="K7315">
        <v>-66.433999999999997</v>
      </c>
      <c r="L7315">
        <v>92.944000000000003</v>
      </c>
      <c r="M7315">
        <v>31037.932000000001</v>
      </c>
      <c r="N7315">
        <v>0</v>
      </c>
      <c r="O7315">
        <v>12.557</v>
      </c>
      <c r="P7315">
        <v>8.2579999999999991</v>
      </c>
      <c r="Q7315">
        <v>279.678</v>
      </c>
      <c r="R7315">
        <v>31017.116000000002</v>
      </c>
      <c r="S7315">
        <v>30737.437999999998</v>
      </c>
    </row>
    <row r="7316" spans="1:19" x14ac:dyDescent="0.3">
      <c r="A7316">
        <v>2021</v>
      </c>
      <c r="B7316">
        <v>11</v>
      </c>
      <c r="C7316">
        <v>1</v>
      </c>
      <c r="D7316">
        <v>19</v>
      </c>
      <c r="E7316">
        <v>29826.276000000002</v>
      </c>
      <c r="F7316">
        <v>675.476</v>
      </c>
      <c r="G7316">
        <v>73.930000000000007</v>
      </c>
      <c r="H7316">
        <v>0</v>
      </c>
      <c r="I7316">
        <v>361.14600000000002</v>
      </c>
      <c r="J7316">
        <v>4.4640000000000004</v>
      </c>
      <c r="K7316">
        <v>-91.525999999999996</v>
      </c>
      <c r="L7316">
        <v>92.876999999999995</v>
      </c>
      <c r="M7316">
        <v>30868.712</v>
      </c>
      <c r="N7316">
        <v>0</v>
      </c>
      <c r="O7316">
        <v>14.451000000000001</v>
      </c>
      <c r="P7316">
        <v>9.7349999999999994</v>
      </c>
      <c r="Q7316">
        <v>265.709</v>
      </c>
      <c r="R7316">
        <v>30844.526000000002</v>
      </c>
      <c r="S7316">
        <v>30578.816999999999</v>
      </c>
    </row>
    <row r="7317" spans="1:19" x14ac:dyDescent="0.3">
      <c r="A7317">
        <v>2021</v>
      </c>
      <c r="B7317">
        <v>11</v>
      </c>
      <c r="C7317">
        <v>1</v>
      </c>
      <c r="D7317">
        <v>20</v>
      </c>
      <c r="E7317">
        <v>28982.697</v>
      </c>
      <c r="F7317">
        <v>717.95600000000002</v>
      </c>
      <c r="G7317">
        <v>72.481999999999999</v>
      </c>
      <c r="H7317">
        <v>0</v>
      </c>
      <c r="I7317">
        <v>404.81200000000001</v>
      </c>
      <c r="J7317">
        <v>4.1230000000000002</v>
      </c>
      <c r="K7317">
        <v>-116.42</v>
      </c>
      <c r="L7317">
        <v>92.438000000000002</v>
      </c>
      <c r="M7317">
        <v>30085.606</v>
      </c>
      <c r="N7317">
        <v>0</v>
      </c>
      <c r="O7317">
        <v>13.627000000000001</v>
      </c>
      <c r="P7317">
        <v>10.183</v>
      </c>
      <c r="Q7317">
        <v>249.619</v>
      </c>
      <c r="R7317">
        <v>30061.795999999998</v>
      </c>
      <c r="S7317">
        <v>29812.177</v>
      </c>
    </row>
    <row r="7318" spans="1:19" x14ac:dyDescent="0.3">
      <c r="A7318">
        <v>2021</v>
      </c>
      <c r="B7318">
        <v>11</v>
      </c>
      <c r="C7318">
        <v>1</v>
      </c>
      <c r="D7318">
        <v>21</v>
      </c>
      <c r="E7318">
        <v>27780.197</v>
      </c>
      <c r="F7318">
        <v>757.12099999999998</v>
      </c>
      <c r="G7318">
        <v>70.182000000000002</v>
      </c>
      <c r="H7318">
        <v>0</v>
      </c>
      <c r="I7318">
        <v>517.60900000000004</v>
      </c>
      <c r="J7318">
        <v>5.181</v>
      </c>
      <c r="K7318">
        <v>-106.122</v>
      </c>
      <c r="L7318">
        <v>91.478999999999999</v>
      </c>
      <c r="M7318">
        <v>29045.465</v>
      </c>
      <c r="N7318">
        <v>0</v>
      </c>
      <c r="O7318">
        <v>12.965999999999999</v>
      </c>
      <c r="P7318">
        <v>1.1279999999999999</v>
      </c>
      <c r="Q7318">
        <v>233.535</v>
      </c>
      <c r="R7318">
        <v>29031.37</v>
      </c>
      <c r="S7318">
        <v>28797.834999999999</v>
      </c>
    </row>
    <row r="7319" spans="1:19" x14ac:dyDescent="0.3">
      <c r="A7319">
        <v>2021</v>
      </c>
      <c r="B7319">
        <v>11</v>
      </c>
      <c r="C7319">
        <v>1</v>
      </c>
      <c r="D7319">
        <v>22</v>
      </c>
      <c r="E7319">
        <v>25847.924999999999</v>
      </c>
      <c r="F7319">
        <v>923.38099999999997</v>
      </c>
      <c r="G7319">
        <v>67.004999999999995</v>
      </c>
      <c r="H7319">
        <v>0</v>
      </c>
      <c r="I7319">
        <v>577.44799999999998</v>
      </c>
      <c r="J7319">
        <v>4.8490000000000002</v>
      </c>
      <c r="K7319">
        <v>-47.262</v>
      </c>
      <c r="L7319">
        <v>89.763999999999996</v>
      </c>
      <c r="M7319">
        <v>27396.103999999999</v>
      </c>
      <c r="N7319">
        <v>0</v>
      </c>
      <c r="O7319">
        <v>11.805999999999999</v>
      </c>
      <c r="P7319">
        <v>-4.4050000000000002</v>
      </c>
      <c r="Q7319">
        <v>214.77099999999999</v>
      </c>
      <c r="R7319">
        <v>27388.703000000001</v>
      </c>
      <c r="S7319">
        <v>27173.932000000001</v>
      </c>
    </row>
    <row r="7320" spans="1:19" x14ac:dyDescent="0.3">
      <c r="A7320">
        <v>2021</v>
      </c>
      <c r="B7320">
        <v>11</v>
      </c>
      <c r="C7320">
        <v>1</v>
      </c>
      <c r="D7320">
        <v>23</v>
      </c>
      <c r="E7320">
        <v>23396.085999999999</v>
      </c>
      <c r="F7320">
        <v>1082.722</v>
      </c>
      <c r="G7320">
        <v>63.405999999999999</v>
      </c>
      <c r="H7320">
        <v>0</v>
      </c>
      <c r="I7320">
        <v>962.154</v>
      </c>
      <c r="J7320">
        <v>5.25</v>
      </c>
      <c r="K7320">
        <v>-33.463999999999999</v>
      </c>
      <c r="L7320">
        <v>88.274000000000001</v>
      </c>
      <c r="M7320">
        <v>25501.021000000001</v>
      </c>
      <c r="N7320">
        <v>0</v>
      </c>
      <c r="O7320">
        <v>9.3979999999999997</v>
      </c>
      <c r="P7320">
        <v>-12.829000000000001</v>
      </c>
      <c r="Q7320">
        <v>189.00200000000001</v>
      </c>
      <c r="R7320">
        <v>25504.452000000001</v>
      </c>
      <c r="S7320">
        <v>25315.45</v>
      </c>
    </row>
    <row r="7321" spans="1:19" x14ac:dyDescent="0.3">
      <c r="A7321">
        <v>2021</v>
      </c>
      <c r="B7321">
        <v>11</v>
      </c>
      <c r="C7321">
        <v>1</v>
      </c>
      <c r="D7321">
        <v>24</v>
      </c>
      <c r="E7321">
        <v>21169.012999999999</v>
      </c>
      <c r="F7321">
        <v>1316.941</v>
      </c>
      <c r="G7321">
        <v>61.527999999999999</v>
      </c>
      <c r="H7321">
        <v>0</v>
      </c>
      <c r="I7321">
        <v>846.64099999999996</v>
      </c>
      <c r="J7321">
        <v>5.0780000000000003</v>
      </c>
      <c r="K7321">
        <v>-38.965000000000003</v>
      </c>
      <c r="L7321">
        <v>87.007999999999996</v>
      </c>
      <c r="M7321">
        <v>23385.716</v>
      </c>
      <c r="N7321">
        <v>0</v>
      </c>
      <c r="O7321">
        <v>7.1580000000000004</v>
      </c>
      <c r="P7321">
        <v>-12.643000000000001</v>
      </c>
      <c r="Q7321">
        <v>164.59100000000001</v>
      </c>
      <c r="R7321">
        <v>23391.202000000001</v>
      </c>
      <c r="S7321">
        <v>23226.612000000001</v>
      </c>
    </row>
    <row r="7322" spans="1:19" x14ac:dyDescent="0.3">
      <c r="A7322">
        <v>2021</v>
      </c>
      <c r="B7322">
        <v>11</v>
      </c>
      <c r="C7322">
        <v>2</v>
      </c>
      <c r="D7322">
        <v>1</v>
      </c>
      <c r="E7322">
        <v>19643.973000000002</v>
      </c>
      <c r="F7322">
        <v>1497.4739999999999</v>
      </c>
      <c r="G7322">
        <v>60.615000000000002</v>
      </c>
      <c r="H7322">
        <v>0</v>
      </c>
      <c r="I7322">
        <v>601.077</v>
      </c>
      <c r="J7322">
        <v>4.9450000000000003</v>
      </c>
      <c r="K7322">
        <v>-25.510999999999999</v>
      </c>
      <c r="L7322">
        <v>86.17</v>
      </c>
      <c r="M7322">
        <v>21808.128000000001</v>
      </c>
      <c r="N7322">
        <v>0</v>
      </c>
      <c r="O7322">
        <v>4.7809999999999997</v>
      </c>
      <c r="P7322">
        <v>-17.632000000000001</v>
      </c>
      <c r="Q7322">
        <v>148.59299999999999</v>
      </c>
      <c r="R7322">
        <v>21820.978999999999</v>
      </c>
      <c r="S7322">
        <v>21672.385999999999</v>
      </c>
    </row>
    <row r="7323" spans="1:19" x14ac:dyDescent="0.3">
      <c r="A7323">
        <v>2021</v>
      </c>
      <c r="B7323">
        <v>11</v>
      </c>
      <c r="C7323">
        <v>2</v>
      </c>
      <c r="D7323">
        <v>2</v>
      </c>
      <c r="E7323">
        <v>18884.571</v>
      </c>
      <c r="F7323">
        <v>1558.6279999999999</v>
      </c>
      <c r="G7323">
        <v>60.561999999999998</v>
      </c>
      <c r="H7323">
        <v>0</v>
      </c>
      <c r="I7323">
        <v>360.00200000000001</v>
      </c>
      <c r="J7323">
        <v>4.8719999999999999</v>
      </c>
      <c r="K7323">
        <v>-27.995999999999999</v>
      </c>
      <c r="L7323">
        <v>85.736000000000004</v>
      </c>
      <c r="M7323">
        <v>20865.812000000002</v>
      </c>
      <c r="N7323">
        <v>0</v>
      </c>
      <c r="O7323">
        <v>3.93</v>
      </c>
      <c r="P7323">
        <v>-14.112</v>
      </c>
      <c r="Q7323">
        <v>139.82499999999999</v>
      </c>
      <c r="R7323">
        <v>20875.994999999999</v>
      </c>
      <c r="S7323">
        <v>20736.169999999998</v>
      </c>
    </row>
    <row r="7324" spans="1:19" x14ac:dyDescent="0.3">
      <c r="A7324">
        <v>2021</v>
      </c>
      <c r="B7324">
        <v>11</v>
      </c>
      <c r="C7324">
        <v>2</v>
      </c>
      <c r="D7324">
        <v>3</v>
      </c>
      <c r="E7324">
        <v>18473.542000000001</v>
      </c>
      <c r="F7324">
        <v>1514.4690000000001</v>
      </c>
      <c r="G7324">
        <v>61.097999999999999</v>
      </c>
      <c r="H7324">
        <v>0</v>
      </c>
      <c r="I7324">
        <v>204.78</v>
      </c>
      <c r="J7324">
        <v>4.7190000000000003</v>
      </c>
      <c r="K7324">
        <v>-24.641999999999999</v>
      </c>
      <c r="L7324">
        <v>85.54</v>
      </c>
      <c r="M7324">
        <v>20258.406999999999</v>
      </c>
      <c r="N7324">
        <v>0</v>
      </c>
      <c r="O7324">
        <v>3.53</v>
      </c>
      <c r="P7324">
        <v>-9.9600000000000009</v>
      </c>
      <c r="Q7324">
        <v>136.22499999999999</v>
      </c>
      <c r="R7324">
        <v>20264.835999999999</v>
      </c>
      <c r="S7324">
        <v>20128.612000000001</v>
      </c>
    </row>
    <row r="7325" spans="1:19" x14ac:dyDescent="0.3">
      <c r="A7325">
        <v>2021</v>
      </c>
      <c r="B7325">
        <v>11</v>
      </c>
      <c r="C7325">
        <v>2</v>
      </c>
      <c r="D7325">
        <v>4</v>
      </c>
      <c r="E7325">
        <v>18530.234</v>
      </c>
      <c r="F7325">
        <v>1473.0350000000001</v>
      </c>
      <c r="G7325">
        <v>61.932000000000002</v>
      </c>
      <c r="H7325">
        <v>0</v>
      </c>
      <c r="I7325">
        <v>102.96599999999999</v>
      </c>
      <c r="J7325">
        <v>3.6520000000000001</v>
      </c>
      <c r="K7325">
        <v>-21.417000000000002</v>
      </c>
      <c r="L7325">
        <v>85.542000000000002</v>
      </c>
      <c r="M7325">
        <v>20174.011999999999</v>
      </c>
      <c r="N7325">
        <v>0</v>
      </c>
      <c r="O7325">
        <v>3.1219999999999999</v>
      </c>
      <c r="P7325">
        <v>-6.0670000000000002</v>
      </c>
      <c r="Q7325">
        <v>136.99299999999999</v>
      </c>
      <c r="R7325">
        <v>20176.957999999999</v>
      </c>
      <c r="S7325">
        <v>20039.965</v>
      </c>
    </row>
    <row r="7326" spans="1:19" x14ac:dyDescent="0.3">
      <c r="A7326">
        <v>2021</v>
      </c>
      <c r="B7326">
        <v>11</v>
      </c>
      <c r="C7326">
        <v>2</v>
      </c>
      <c r="D7326">
        <v>5</v>
      </c>
      <c r="E7326">
        <v>19442.774000000001</v>
      </c>
      <c r="F7326">
        <v>1292.7660000000001</v>
      </c>
      <c r="G7326">
        <v>65.293000000000006</v>
      </c>
      <c r="H7326">
        <v>0</v>
      </c>
      <c r="I7326">
        <v>72.459999999999994</v>
      </c>
      <c r="J7326">
        <v>2.3290000000000002</v>
      </c>
      <c r="K7326">
        <v>-9.2420000000000009</v>
      </c>
      <c r="L7326">
        <v>86.103999999999999</v>
      </c>
      <c r="M7326">
        <v>20887.190999999999</v>
      </c>
      <c r="N7326">
        <v>0</v>
      </c>
      <c r="O7326">
        <v>2.8340000000000001</v>
      </c>
      <c r="P7326">
        <v>-4.3049999999999997</v>
      </c>
      <c r="Q7326">
        <v>145.53100000000001</v>
      </c>
      <c r="R7326">
        <v>20888.662</v>
      </c>
      <c r="S7326">
        <v>20743.131000000001</v>
      </c>
    </row>
    <row r="7327" spans="1:19" x14ac:dyDescent="0.3">
      <c r="A7327">
        <v>2021</v>
      </c>
      <c r="B7327">
        <v>11</v>
      </c>
      <c r="C7327">
        <v>2</v>
      </c>
      <c r="D7327">
        <v>6</v>
      </c>
      <c r="E7327">
        <v>21136.313999999998</v>
      </c>
      <c r="F7327">
        <v>1100.29</v>
      </c>
      <c r="G7327">
        <v>72.227000000000004</v>
      </c>
      <c r="H7327">
        <v>0</v>
      </c>
      <c r="I7327">
        <v>128.994</v>
      </c>
      <c r="J7327">
        <v>2.839</v>
      </c>
      <c r="K7327">
        <v>-21.986999999999998</v>
      </c>
      <c r="L7327">
        <v>87.025999999999996</v>
      </c>
      <c r="M7327">
        <v>22433.475999999999</v>
      </c>
      <c r="N7327">
        <v>0</v>
      </c>
      <c r="O7327">
        <v>2.677</v>
      </c>
      <c r="P7327">
        <v>-5.0039999999999996</v>
      </c>
      <c r="Q7327">
        <v>165.12299999999999</v>
      </c>
      <c r="R7327">
        <v>22435.803</v>
      </c>
      <c r="S7327">
        <v>22270.68</v>
      </c>
    </row>
    <row r="7328" spans="1:19" x14ac:dyDescent="0.3">
      <c r="A7328">
        <v>2021</v>
      </c>
      <c r="B7328">
        <v>11</v>
      </c>
      <c r="C7328">
        <v>2</v>
      </c>
      <c r="D7328">
        <v>7</v>
      </c>
      <c r="E7328">
        <v>23568.775000000001</v>
      </c>
      <c r="F7328">
        <v>1016.003</v>
      </c>
      <c r="G7328">
        <v>77.984999999999999</v>
      </c>
      <c r="H7328">
        <v>0</v>
      </c>
      <c r="I7328">
        <v>267.89</v>
      </c>
      <c r="J7328">
        <v>3.702</v>
      </c>
      <c r="K7328">
        <v>-9.2880000000000003</v>
      </c>
      <c r="L7328">
        <v>88.438000000000002</v>
      </c>
      <c r="M7328">
        <v>24935.52</v>
      </c>
      <c r="N7328">
        <v>119.86199999999999</v>
      </c>
      <c r="O7328">
        <v>2.605</v>
      </c>
      <c r="P7328">
        <v>-0.98</v>
      </c>
      <c r="Q7328">
        <v>194.33</v>
      </c>
      <c r="R7328">
        <v>24814.031999999999</v>
      </c>
      <c r="S7328">
        <v>24619.702000000001</v>
      </c>
    </row>
    <row r="7329" spans="1:19" x14ac:dyDescent="0.3">
      <c r="A7329">
        <v>2021</v>
      </c>
      <c r="B7329">
        <v>11</v>
      </c>
      <c r="C7329">
        <v>2</v>
      </c>
      <c r="D7329">
        <v>8</v>
      </c>
      <c r="E7329">
        <v>25320.848000000002</v>
      </c>
      <c r="F7329">
        <v>936.14200000000005</v>
      </c>
      <c r="G7329">
        <v>78.117000000000004</v>
      </c>
      <c r="H7329">
        <v>0</v>
      </c>
      <c r="I7329">
        <v>494.47699999999998</v>
      </c>
      <c r="J7329">
        <v>4.97</v>
      </c>
      <c r="K7329">
        <v>-11.653</v>
      </c>
      <c r="L7329">
        <v>89.494</v>
      </c>
      <c r="M7329">
        <v>26834.277999999998</v>
      </c>
      <c r="N7329">
        <v>1925.393</v>
      </c>
      <c r="O7329">
        <v>-12.69</v>
      </c>
      <c r="P7329">
        <v>-0.52900000000000003</v>
      </c>
      <c r="Q7329">
        <v>225.51</v>
      </c>
      <c r="R7329">
        <v>24922.105</v>
      </c>
      <c r="S7329">
        <v>24696.595000000001</v>
      </c>
    </row>
    <row r="7330" spans="1:19" x14ac:dyDescent="0.3">
      <c r="A7330">
        <v>2021</v>
      </c>
      <c r="B7330">
        <v>11</v>
      </c>
      <c r="C7330">
        <v>2</v>
      </c>
      <c r="D7330">
        <v>9</v>
      </c>
      <c r="E7330">
        <v>26451.896000000001</v>
      </c>
      <c r="F7330">
        <v>909.19100000000003</v>
      </c>
      <c r="G7330">
        <v>75.150000000000006</v>
      </c>
      <c r="H7330">
        <v>0</v>
      </c>
      <c r="I7330">
        <v>610.01099999999997</v>
      </c>
      <c r="J7330">
        <v>5.5149999999999997</v>
      </c>
      <c r="K7330">
        <v>-9.5399999999999991</v>
      </c>
      <c r="L7330">
        <v>90.305999999999997</v>
      </c>
      <c r="M7330">
        <v>28057.379000000001</v>
      </c>
      <c r="N7330">
        <v>4516.5680000000002</v>
      </c>
      <c r="O7330">
        <v>-31.609000000000002</v>
      </c>
      <c r="P7330">
        <v>-0.23</v>
      </c>
      <c r="Q7330">
        <v>249.536</v>
      </c>
      <c r="R7330">
        <v>23572.65</v>
      </c>
      <c r="S7330">
        <v>23323.114000000001</v>
      </c>
    </row>
    <row r="7331" spans="1:19" x14ac:dyDescent="0.3">
      <c r="A7331">
        <v>2021</v>
      </c>
      <c r="B7331">
        <v>11</v>
      </c>
      <c r="C7331">
        <v>2</v>
      </c>
      <c r="D7331">
        <v>10</v>
      </c>
      <c r="E7331">
        <v>27230.343000000001</v>
      </c>
      <c r="F7331">
        <v>889.58199999999999</v>
      </c>
      <c r="G7331">
        <v>71.963999999999999</v>
      </c>
      <c r="H7331">
        <v>0</v>
      </c>
      <c r="I7331">
        <v>576.36599999999999</v>
      </c>
      <c r="J7331">
        <v>5.82</v>
      </c>
      <c r="K7331">
        <v>-18.164999999999999</v>
      </c>
      <c r="L7331">
        <v>91.061000000000007</v>
      </c>
      <c r="M7331">
        <v>28775.007000000001</v>
      </c>
      <c r="N7331">
        <v>6400.3530000000001</v>
      </c>
      <c r="O7331">
        <v>-45.923000000000002</v>
      </c>
      <c r="P7331">
        <v>0.373</v>
      </c>
      <c r="Q7331">
        <v>269.5</v>
      </c>
      <c r="R7331">
        <v>22420.203000000001</v>
      </c>
      <c r="S7331">
        <v>22150.703000000001</v>
      </c>
    </row>
    <row r="7332" spans="1:19" x14ac:dyDescent="0.3">
      <c r="A7332">
        <v>2021</v>
      </c>
      <c r="B7332">
        <v>11</v>
      </c>
      <c r="C7332">
        <v>2</v>
      </c>
      <c r="D7332">
        <v>11</v>
      </c>
      <c r="E7332">
        <v>27810.973000000002</v>
      </c>
      <c r="F7332">
        <v>855.45500000000004</v>
      </c>
      <c r="G7332">
        <v>69.856999999999999</v>
      </c>
      <c r="H7332">
        <v>0</v>
      </c>
      <c r="I7332">
        <v>490.58300000000003</v>
      </c>
      <c r="J7332">
        <v>5.9569999999999999</v>
      </c>
      <c r="K7332">
        <v>-8.9280000000000008</v>
      </c>
      <c r="L7332">
        <v>91.56</v>
      </c>
      <c r="M7332">
        <v>29245.598999999998</v>
      </c>
      <c r="N7332">
        <v>7503.152</v>
      </c>
      <c r="O7332">
        <v>-40.829000000000001</v>
      </c>
      <c r="P7332">
        <v>1.323</v>
      </c>
      <c r="Q7332">
        <v>285.07499999999999</v>
      </c>
      <c r="R7332">
        <v>21781.952000000001</v>
      </c>
      <c r="S7332">
        <v>21496.877</v>
      </c>
    </row>
    <row r="7333" spans="1:19" x14ac:dyDescent="0.3">
      <c r="A7333">
        <v>2021</v>
      </c>
      <c r="B7333">
        <v>11</v>
      </c>
      <c r="C7333">
        <v>2</v>
      </c>
      <c r="D7333">
        <v>12</v>
      </c>
      <c r="E7333">
        <v>28043.803</v>
      </c>
      <c r="F7333">
        <v>784.61099999999999</v>
      </c>
      <c r="G7333">
        <v>68.242000000000004</v>
      </c>
      <c r="H7333">
        <v>0</v>
      </c>
      <c r="I7333">
        <v>453.64400000000001</v>
      </c>
      <c r="J7333">
        <v>5.9269999999999996</v>
      </c>
      <c r="K7333">
        <v>-15.768000000000001</v>
      </c>
      <c r="L7333">
        <v>91.744</v>
      </c>
      <c r="M7333">
        <v>29363.960999999999</v>
      </c>
      <c r="N7333">
        <v>7934.2809999999999</v>
      </c>
      <c r="O7333">
        <v>-6.5179999999999998</v>
      </c>
      <c r="P7333">
        <v>2.27</v>
      </c>
      <c r="Q7333">
        <v>296.86399999999998</v>
      </c>
      <c r="R7333">
        <v>21433.927</v>
      </c>
      <c r="S7333">
        <v>21137.062999999998</v>
      </c>
    </row>
    <row r="7334" spans="1:19" x14ac:dyDescent="0.3">
      <c r="A7334">
        <v>2021</v>
      </c>
      <c r="B7334">
        <v>11</v>
      </c>
      <c r="C7334">
        <v>2</v>
      </c>
      <c r="D7334">
        <v>13</v>
      </c>
      <c r="E7334">
        <v>28010.027999999998</v>
      </c>
      <c r="F7334">
        <v>772.38699999999994</v>
      </c>
      <c r="G7334">
        <v>67.486999999999995</v>
      </c>
      <c r="H7334">
        <v>0</v>
      </c>
      <c r="I7334">
        <v>429.274</v>
      </c>
      <c r="J7334">
        <v>5.819</v>
      </c>
      <c r="K7334">
        <v>5.7869999999999999</v>
      </c>
      <c r="L7334">
        <v>91.69</v>
      </c>
      <c r="M7334">
        <v>29314.986000000001</v>
      </c>
      <c r="N7334">
        <v>7650.6819999999998</v>
      </c>
      <c r="O7334">
        <v>-1.1120000000000001</v>
      </c>
      <c r="P7334">
        <v>2.8010000000000002</v>
      </c>
      <c r="Q7334">
        <v>306.51299999999998</v>
      </c>
      <c r="R7334">
        <v>21662.615000000002</v>
      </c>
      <c r="S7334">
        <v>21356.101999999999</v>
      </c>
    </row>
    <row r="7335" spans="1:19" x14ac:dyDescent="0.3">
      <c r="A7335">
        <v>2021</v>
      </c>
      <c r="B7335">
        <v>11</v>
      </c>
      <c r="C7335">
        <v>2</v>
      </c>
      <c r="D7335">
        <v>14</v>
      </c>
      <c r="E7335">
        <v>28019.807000000001</v>
      </c>
      <c r="F7335">
        <v>727.06399999999996</v>
      </c>
      <c r="G7335">
        <v>66.531000000000006</v>
      </c>
      <c r="H7335">
        <v>0</v>
      </c>
      <c r="I7335">
        <v>368.52499999999998</v>
      </c>
      <c r="J7335">
        <v>5.3470000000000004</v>
      </c>
      <c r="K7335">
        <v>18.303999999999998</v>
      </c>
      <c r="L7335">
        <v>91.688000000000002</v>
      </c>
      <c r="M7335">
        <v>29230.734</v>
      </c>
      <c r="N7335">
        <v>6829.8180000000002</v>
      </c>
      <c r="O7335">
        <v>-0.35099999999999998</v>
      </c>
      <c r="P7335">
        <v>2.702</v>
      </c>
      <c r="Q7335">
        <v>310.911</v>
      </c>
      <c r="R7335">
        <v>22398.564999999999</v>
      </c>
      <c r="S7335">
        <v>22087.652999999998</v>
      </c>
    </row>
    <row r="7336" spans="1:19" x14ac:dyDescent="0.3">
      <c r="A7336">
        <v>2021</v>
      </c>
      <c r="B7336">
        <v>11</v>
      </c>
      <c r="C7336">
        <v>2</v>
      </c>
      <c r="D7336">
        <v>15</v>
      </c>
      <c r="E7336">
        <v>27639.463</v>
      </c>
      <c r="F7336">
        <v>700.572</v>
      </c>
      <c r="G7336">
        <v>66.373000000000005</v>
      </c>
      <c r="H7336">
        <v>0</v>
      </c>
      <c r="I7336">
        <v>339.13400000000001</v>
      </c>
      <c r="J7336">
        <v>5.5759999999999996</v>
      </c>
      <c r="K7336">
        <v>25.273</v>
      </c>
      <c r="L7336">
        <v>91.305999999999997</v>
      </c>
      <c r="M7336">
        <v>28801.323</v>
      </c>
      <c r="N7336">
        <v>5244.5870000000004</v>
      </c>
      <c r="O7336">
        <v>-0.76900000000000002</v>
      </c>
      <c r="P7336">
        <v>1.4770000000000001</v>
      </c>
      <c r="Q7336">
        <v>307.97399999999999</v>
      </c>
      <c r="R7336">
        <v>23556.027999999998</v>
      </c>
      <c r="S7336">
        <v>23248.055</v>
      </c>
    </row>
    <row r="7337" spans="1:19" x14ac:dyDescent="0.3">
      <c r="A7337">
        <v>2021</v>
      </c>
      <c r="B7337">
        <v>11</v>
      </c>
      <c r="C7337">
        <v>2</v>
      </c>
      <c r="D7337">
        <v>16</v>
      </c>
      <c r="E7337">
        <v>27170.05</v>
      </c>
      <c r="F7337">
        <v>609.29</v>
      </c>
      <c r="G7337">
        <v>67.426000000000002</v>
      </c>
      <c r="H7337">
        <v>0</v>
      </c>
      <c r="I7337">
        <v>233.93700000000001</v>
      </c>
      <c r="J7337">
        <v>4.3869999999999996</v>
      </c>
      <c r="K7337">
        <v>5.141</v>
      </c>
      <c r="L7337">
        <v>90.885999999999996</v>
      </c>
      <c r="M7337">
        <v>28113.691999999999</v>
      </c>
      <c r="N7337">
        <v>2878.6390000000001</v>
      </c>
      <c r="O7337">
        <v>-0.374</v>
      </c>
      <c r="P7337">
        <v>1.0569999999999999</v>
      </c>
      <c r="Q7337">
        <v>298.30500000000001</v>
      </c>
      <c r="R7337">
        <v>25234.37</v>
      </c>
      <c r="S7337">
        <v>24936.065999999999</v>
      </c>
    </row>
    <row r="7338" spans="1:19" x14ac:dyDescent="0.3">
      <c r="A7338">
        <v>2021</v>
      </c>
      <c r="B7338">
        <v>11</v>
      </c>
      <c r="C7338">
        <v>2</v>
      </c>
      <c r="D7338">
        <v>17</v>
      </c>
      <c r="E7338">
        <v>27245.382000000001</v>
      </c>
      <c r="F7338">
        <v>597.06700000000001</v>
      </c>
      <c r="G7338">
        <v>70.453999999999994</v>
      </c>
      <c r="H7338">
        <v>0</v>
      </c>
      <c r="I7338">
        <v>255.80699999999999</v>
      </c>
      <c r="J7338">
        <v>4.91</v>
      </c>
      <c r="K7338">
        <v>-39.74</v>
      </c>
      <c r="L7338">
        <v>90.96</v>
      </c>
      <c r="M7338">
        <v>28154.384999999998</v>
      </c>
      <c r="N7338">
        <v>421.89100000000002</v>
      </c>
      <c r="O7338">
        <v>4.4020000000000001</v>
      </c>
      <c r="P7338">
        <v>2.1789999999999998</v>
      </c>
      <c r="Q7338">
        <v>286.25400000000002</v>
      </c>
      <c r="R7338">
        <v>27725.913</v>
      </c>
      <c r="S7338">
        <v>27439.659</v>
      </c>
    </row>
    <row r="7339" spans="1:19" x14ac:dyDescent="0.3">
      <c r="A7339">
        <v>2021</v>
      </c>
      <c r="B7339">
        <v>11</v>
      </c>
      <c r="C7339">
        <v>2</v>
      </c>
      <c r="D7339">
        <v>18</v>
      </c>
      <c r="E7339">
        <v>29308.84</v>
      </c>
      <c r="F7339">
        <v>634.95399999999995</v>
      </c>
      <c r="G7339">
        <v>75.132000000000005</v>
      </c>
      <c r="H7339">
        <v>0</v>
      </c>
      <c r="I7339">
        <v>326.37799999999999</v>
      </c>
      <c r="J7339">
        <v>4.7430000000000003</v>
      </c>
      <c r="K7339">
        <v>-63.548999999999999</v>
      </c>
      <c r="L7339">
        <v>92.602000000000004</v>
      </c>
      <c r="M7339">
        <v>30303.967000000001</v>
      </c>
      <c r="N7339">
        <v>0</v>
      </c>
      <c r="O7339">
        <v>12.557</v>
      </c>
      <c r="P7339">
        <v>8.2579999999999991</v>
      </c>
      <c r="Q7339">
        <v>279.40899999999999</v>
      </c>
      <c r="R7339">
        <v>30283.151999999998</v>
      </c>
      <c r="S7339">
        <v>30003.742999999999</v>
      </c>
    </row>
    <row r="7340" spans="1:19" x14ac:dyDescent="0.3">
      <c r="A7340">
        <v>2021</v>
      </c>
      <c r="B7340">
        <v>11</v>
      </c>
      <c r="C7340">
        <v>2</v>
      </c>
      <c r="D7340">
        <v>19</v>
      </c>
      <c r="E7340">
        <v>29121.274000000001</v>
      </c>
      <c r="F7340">
        <v>675.476</v>
      </c>
      <c r="G7340">
        <v>74.843000000000004</v>
      </c>
      <c r="H7340">
        <v>0</v>
      </c>
      <c r="I7340">
        <v>361.14600000000002</v>
      </c>
      <c r="J7340">
        <v>4.4640000000000004</v>
      </c>
      <c r="K7340">
        <v>-87.674999999999997</v>
      </c>
      <c r="L7340">
        <v>92.512</v>
      </c>
      <c r="M7340">
        <v>30167.196</v>
      </c>
      <c r="N7340">
        <v>0</v>
      </c>
      <c r="O7340">
        <v>14.451000000000001</v>
      </c>
      <c r="P7340">
        <v>9.7349999999999994</v>
      </c>
      <c r="Q7340">
        <v>264.83600000000001</v>
      </c>
      <c r="R7340">
        <v>30143.01</v>
      </c>
      <c r="S7340">
        <v>29878.173999999999</v>
      </c>
    </row>
    <row r="7341" spans="1:19" x14ac:dyDescent="0.3">
      <c r="A7341">
        <v>2021</v>
      </c>
      <c r="B7341">
        <v>11</v>
      </c>
      <c r="C7341">
        <v>2</v>
      </c>
      <c r="D7341">
        <v>20</v>
      </c>
      <c r="E7341">
        <v>28430.134999999998</v>
      </c>
      <c r="F7341">
        <v>717.95600000000002</v>
      </c>
      <c r="G7341">
        <v>73.885999999999996</v>
      </c>
      <c r="H7341">
        <v>0</v>
      </c>
      <c r="I7341">
        <v>404.81200000000001</v>
      </c>
      <c r="J7341">
        <v>4.1230000000000002</v>
      </c>
      <c r="K7341">
        <v>-110.56100000000001</v>
      </c>
      <c r="L7341">
        <v>92.061999999999998</v>
      </c>
      <c r="M7341">
        <v>29538.526000000002</v>
      </c>
      <c r="N7341">
        <v>0</v>
      </c>
      <c r="O7341">
        <v>13.627000000000001</v>
      </c>
      <c r="P7341">
        <v>10.183</v>
      </c>
      <c r="Q7341">
        <v>247.58199999999999</v>
      </c>
      <c r="R7341">
        <v>29514.716</v>
      </c>
      <c r="S7341">
        <v>29267.133999999998</v>
      </c>
    </row>
    <row r="7342" spans="1:19" x14ac:dyDescent="0.3">
      <c r="A7342">
        <v>2021</v>
      </c>
      <c r="B7342">
        <v>11</v>
      </c>
      <c r="C7342">
        <v>2</v>
      </c>
      <c r="D7342">
        <v>21</v>
      </c>
      <c r="E7342">
        <v>27378.248</v>
      </c>
      <c r="F7342">
        <v>757.12099999999998</v>
      </c>
      <c r="G7342">
        <v>72.078000000000003</v>
      </c>
      <c r="H7342">
        <v>0</v>
      </c>
      <c r="I7342">
        <v>517.60900000000004</v>
      </c>
      <c r="J7342">
        <v>5.181</v>
      </c>
      <c r="K7342">
        <v>-98.311999999999998</v>
      </c>
      <c r="L7342">
        <v>91.134</v>
      </c>
      <c r="M7342">
        <v>28650.981</v>
      </c>
      <c r="N7342">
        <v>0</v>
      </c>
      <c r="O7342">
        <v>12.965999999999999</v>
      </c>
      <c r="P7342">
        <v>1.1279999999999999</v>
      </c>
      <c r="Q7342">
        <v>232.172</v>
      </c>
      <c r="R7342">
        <v>28636.885999999999</v>
      </c>
      <c r="S7342">
        <v>28404.714</v>
      </c>
    </row>
    <row r="7343" spans="1:19" x14ac:dyDescent="0.3">
      <c r="A7343">
        <v>2021</v>
      </c>
      <c r="B7343">
        <v>11</v>
      </c>
      <c r="C7343">
        <v>2</v>
      </c>
      <c r="D7343">
        <v>22</v>
      </c>
      <c r="E7343">
        <v>25784.136999999999</v>
      </c>
      <c r="F7343">
        <v>923.38099999999997</v>
      </c>
      <c r="G7343">
        <v>69.19</v>
      </c>
      <c r="H7343">
        <v>0</v>
      </c>
      <c r="I7343">
        <v>577.44799999999998</v>
      </c>
      <c r="J7343">
        <v>4.8490000000000002</v>
      </c>
      <c r="K7343">
        <v>-41.674999999999997</v>
      </c>
      <c r="L7343">
        <v>89.762</v>
      </c>
      <c r="M7343">
        <v>27337.901999999998</v>
      </c>
      <c r="N7343">
        <v>0</v>
      </c>
      <c r="O7343">
        <v>11.805999999999999</v>
      </c>
      <c r="P7343">
        <v>-4.4050000000000002</v>
      </c>
      <c r="Q7343">
        <v>214.56899999999999</v>
      </c>
      <c r="R7343">
        <v>27330.5</v>
      </c>
      <c r="S7343">
        <v>27115.931</v>
      </c>
    </row>
    <row r="7344" spans="1:19" x14ac:dyDescent="0.3">
      <c r="A7344">
        <v>2021</v>
      </c>
      <c r="B7344">
        <v>11</v>
      </c>
      <c r="C7344">
        <v>2</v>
      </c>
      <c r="D7344">
        <v>23</v>
      </c>
      <c r="E7344">
        <v>23501.065999999999</v>
      </c>
      <c r="F7344">
        <v>1082.722</v>
      </c>
      <c r="G7344">
        <v>65.424999999999997</v>
      </c>
      <c r="H7344">
        <v>0</v>
      </c>
      <c r="I7344">
        <v>962.154</v>
      </c>
      <c r="J7344">
        <v>5.25</v>
      </c>
      <c r="K7344">
        <v>-27.338000000000001</v>
      </c>
      <c r="L7344">
        <v>88.394000000000005</v>
      </c>
      <c r="M7344">
        <v>25612.248</v>
      </c>
      <c r="N7344">
        <v>0</v>
      </c>
      <c r="O7344">
        <v>9.3979999999999997</v>
      </c>
      <c r="P7344">
        <v>-12.829000000000001</v>
      </c>
      <c r="Q7344">
        <v>189.06200000000001</v>
      </c>
      <c r="R7344">
        <v>25615.678</v>
      </c>
      <c r="S7344">
        <v>25426.616999999998</v>
      </c>
    </row>
    <row r="7345" spans="1:19" x14ac:dyDescent="0.3">
      <c r="A7345">
        <v>2021</v>
      </c>
      <c r="B7345">
        <v>11</v>
      </c>
      <c r="C7345">
        <v>2</v>
      </c>
      <c r="D7345">
        <v>24</v>
      </c>
      <c r="E7345">
        <v>21378.768</v>
      </c>
      <c r="F7345">
        <v>1316.941</v>
      </c>
      <c r="G7345">
        <v>63.02</v>
      </c>
      <c r="H7345">
        <v>0</v>
      </c>
      <c r="I7345">
        <v>846.64099999999996</v>
      </c>
      <c r="J7345">
        <v>5.0780000000000003</v>
      </c>
      <c r="K7345">
        <v>-29.49</v>
      </c>
      <c r="L7345">
        <v>87.168999999999997</v>
      </c>
      <c r="M7345">
        <v>23605.106</v>
      </c>
      <c r="N7345">
        <v>0</v>
      </c>
      <c r="O7345">
        <v>7.1580000000000004</v>
      </c>
      <c r="P7345">
        <v>-12.643000000000001</v>
      </c>
      <c r="Q7345">
        <v>165.48</v>
      </c>
      <c r="R7345">
        <v>23610.592000000001</v>
      </c>
      <c r="S7345">
        <v>23445.112000000001</v>
      </c>
    </row>
    <row r="7346" spans="1:19" x14ac:dyDescent="0.3">
      <c r="A7346">
        <v>2021</v>
      </c>
      <c r="B7346">
        <v>11</v>
      </c>
      <c r="C7346">
        <v>3</v>
      </c>
      <c r="D7346">
        <v>1</v>
      </c>
      <c r="E7346">
        <v>19777.853999999999</v>
      </c>
      <c r="F7346">
        <v>1497.4739999999999</v>
      </c>
      <c r="G7346">
        <v>62.95</v>
      </c>
      <c r="H7346">
        <v>0</v>
      </c>
      <c r="I7346">
        <v>601.077</v>
      </c>
      <c r="J7346">
        <v>4.9450000000000003</v>
      </c>
      <c r="K7346">
        <v>-31.78</v>
      </c>
      <c r="L7346">
        <v>86.284999999999997</v>
      </c>
      <c r="M7346">
        <v>21935.855</v>
      </c>
      <c r="N7346">
        <v>0</v>
      </c>
      <c r="O7346">
        <v>4.7809999999999997</v>
      </c>
      <c r="P7346">
        <v>-17.632000000000001</v>
      </c>
      <c r="Q7346">
        <v>149.60400000000001</v>
      </c>
      <c r="R7346">
        <v>21948.705999999998</v>
      </c>
      <c r="S7346">
        <v>21799.101999999999</v>
      </c>
    </row>
    <row r="7347" spans="1:19" x14ac:dyDescent="0.3">
      <c r="A7347">
        <v>2021</v>
      </c>
      <c r="B7347">
        <v>11</v>
      </c>
      <c r="C7347">
        <v>3</v>
      </c>
      <c r="D7347">
        <v>2</v>
      </c>
      <c r="E7347">
        <v>18987.476999999999</v>
      </c>
      <c r="F7347">
        <v>1558.6279999999999</v>
      </c>
      <c r="G7347">
        <v>63.02</v>
      </c>
      <c r="H7347">
        <v>0</v>
      </c>
      <c r="I7347">
        <v>360.00200000000001</v>
      </c>
      <c r="J7347">
        <v>4.8719999999999999</v>
      </c>
      <c r="K7347">
        <v>-34.511000000000003</v>
      </c>
      <c r="L7347">
        <v>85.825999999999993</v>
      </c>
      <c r="M7347">
        <v>20962.293000000001</v>
      </c>
      <c r="N7347">
        <v>0</v>
      </c>
      <c r="O7347">
        <v>3.93</v>
      </c>
      <c r="P7347">
        <v>-14.112</v>
      </c>
      <c r="Q7347">
        <v>140.67599999999999</v>
      </c>
      <c r="R7347">
        <v>20972.475999999999</v>
      </c>
      <c r="S7347">
        <v>20831.8</v>
      </c>
    </row>
    <row r="7348" spans="1:19" x14ac:dyDescent="0.3">
      <c r="A7348">
        <v>2021</v>
      </c>
      <c r="B7348">
        <v>11</v>
      </c>
      <c r="C7348">
        <v>3</v>
      </c>
      <c r="D7348">
        <v>3</v>
      </c>
      <c r="E7348">
        <v>18533.498</v>
      </c>
      <c r="F7348">
        <v>1514.4690000000001</v>
      </c>
      <c r="G7348">
        <v>63.722000000000001</v>
      </c>
      <c r="H7348">
        <v>0</v>
      </c>
      <c r="I7348">
        <v>204.78</v>
      </c>
      <c r="J7348">
        <v>4.7190000000000003</v>
      </c>
      <c r="K7348">
        <v>-30.378</v>
      </c>
      <c r="L7348">
        <v>85.622</v>
      </c>
      <c r="M7348">
        <v>20312.71</v>
      </c>
      <c r="N7348">
        <v>0</v>
      </c>
      <c r="O7348">
        <v>3.53</v>
      </c>
      <c r="P7348">
        <v>-9.9600000000000009</v>
      </c>
      <c r="Q7348">
        <v>137.089</v>
      </c>
      <c r="R7348">
        <v>20319.14</v>
      </c>
      <c r="S7348">
        <v>20182.050999999999</v>
      </c>
    </row>
    <row r="7349" spans="1:19" x14ac:dyDescent="0.3">
      <c r="A7349">
        <v>2021</v>
      </c>
      <c r="B7349">
        <v>11</v>
      </c>
      <c r="C7349">
        <v>3</v>
      </c>
      <c r="D7349">
        <v>4</v>
      </c>
      <c r="E7349">
        <v>18572.225999999999</v>
      </c>
      <c r="F7349">
        <v>1473.0350000000001</v>
      </c>
      <c r="G7349">
        <v>65.706000000000003</v>
      </c>
      <c r="H7349">
        <v>0</v>
      </c>
      <c r="I7349">
        <v>102.96599999999999</v>
      </c>
      <c r="J7349">
        <v>3.6520000000000001</v>
      </c>
      <c r="K7349">
        <v>-26.792000000000002</v>
      </c>
      <c r="L7349">
        <v>85.638999999999996</v>
      </c>
      <c r="M7349">
        <v>20210.725999999999</v>
      </c>
      <c r="N7349">
        <v>0</v>
      </c>
      <c r="O7349">
        <v>3.1219999999999999</v>
      </c>
      <c r="P7349">
        <v>-6.0670000000000002</v>
      </c>
      <c r="Q7349">
        <v>137.96</v>
      </c>
      <c r="R7349">
        <v>20213.670999999998</v>
      </c>
      <c r="S7349">
        <v>20075.710999999999</v>
      </c>
    </row>
    <row r="7350" spans="1:19" x14ac:dyDescent="0.3">
      <c r="A7350">
        <v>2021</v>
      </c>
      <c r="B7350">
        <v>11</v>
      </c>
      <c r="C7350">
        <v>3</v>
      </c>
      <c r="D7350">
        <v>5</v>
      </c>
      <c r="E7350">
        <v>19629.741999999998</v>
      </c>
      <c r="F7350">
        <v>1292.7660000000001</v>
      </c>
      <c r="G7350">
        <v>69.251999999999995</v>
      </c>
      <c r="H7350">
        <v>0</v>
      </c>
      <c r="I7350">
        <v>72.459999999999994</v>
      </c>
      <c r="J7350">
        <v>2.3290000000000002</v>
      </c>
      <c r="K7350">
        <v>-11.646000000000001</v>
      </c>
      <c r="L7350">
        <v>86.224999999999994</v>
      </c>
      <c r="M7350">
        <v>21071.876</v>
      </c>
      <c r="N7350">
        <v>0</v>
      </c>
      <c r="O7350">
        <v>2.8340000000000001</v>
      </c>
      <c r="P7350">
        <v>-4.3049999999999997</v>
      </c>
      <c r="Q7350">
        <v>146.441</v>
      </c>
      <c r="R7350">
        <v>21073.348000000002</v>
      </c>
      <c r="S7350">
        <v>20926.905999999999</v>
      </c>
    </row>
    <row r="7351" spans="1:19" x14ac:dyDescent="0.3">
      <c r="A7351">
        <v>2021</v>
      </c>
      <c r="B7351">
        <v>11</v>
      </c>
      <c r="C7351">
        <v>3</v>
      </c>
      <c r="D7351">
        <v>6</v>
      </c>
      <c r="E7351">
        <v>21392.519</v>
      </c>
      <c r="F7351">
        <v>1100.29</v>
      </c>
      <c r="G7351">
        <v>75.974999999999994</v>
      </c>
      <c r="H7351">
        <v>0</v>
      </c>
      <c r="I7351">
        <v>128.994</v>
      </c>
      <c r="J7351">
        <v>2.839</v>
      </c>
      <c r="K7351">
        <v>-27.611999999999998</v>
      </c>
      <c r="L7351">
        <v>87.195999999999998</v>
      </c>
      <c r="M7351">
        <v>22684.225999999999</v>
      </c>
      <c r="N7351">
        <v>0</v>
      </c>
      <c r="O7351">
        <v>2.677</v>
      </c>
      <c r="P7351">
        <v>-5.0039999999999996</v>
      </c>
      <c r="Q7351">
        <v>166.285</v>
      </c>
      <c r="R7351">
        <v>22686.553</v>
      </c>
      <c r="S7351">
        <v>22520.269</v>
      </c>
    </row>
    <row r="7352" spans="1:19" x14ac:dyDescent="0.3">
      <c r="A7352">
        <v>2021</v>
      </c>
      <c r="B7352">
        <v>11</v>
      </c>
      <c r="C7352">
        <v>3</v>
      </c>
      <c r="D7352">
        <v>7</v>
      </c>
      <c r="E7352">
        <v>23744.431</v>
      </c>
      <c r="F7352">
        <v>1016.003</v>
      </c>
      <c r="G7352">
        <v>81.820999999999998</v>
      </c>
      <c r="H7352">
        <v>0</v>
      </c>
      <c r="I7352">
        <v>267.89</v>
      </c>
      <c r="J7352">
        <v>3.702</v>
      </c>
      <c r="K7352">
        <v>-11.824999999999999</v>
      </c>
      <c r="L7352">
        <v>88.561000000000007</v>
      </c>
      <c r="M7352">
        <v>25108.762999999999</v>
      </c>
      <c r="N7352">
        <v>119.86199999999999</v>
      </c>
      <c r="O7352">
        <v>2.605</v>
      </c>
      <c r="P7352">
        <v>-0.98</v>
      </c>
      <c r="Q7352">
        <v>195.06100000000001</v>
      </c>
      <c r="R7352">
        <v>24987.275000000001</v>
      </c>
      <c r="S7352">
        <v>24792.214</v>
      </c>
    </row>
    <row r="7353" spans="1:19" x14ac:dyDescent="0.3">
      <c r="A7353">
        <v>2021</v>
      </c>
      <c r="B7353">
        <v>11</v>
      </c>
      <c r="C7353">
        <v>3</v>
      </c>
      <c r="D7353">
        <v>8</v>
      </c>
      <c r="E7353">
        <v>25520.566999999999</v>
      </c>
      <c r="F7353">
        <v>936.14200000000005</v>
      </c>
      <c r="G7353">
        <v>81.048000000000002</v>
      </c>
      <c r="H7353">
        <v>0</v>
      </c>
      <c r="I7353">
        <v>494.47699999999998</v>
      </c>
      <c r="J7353">
        <v>4.97</v>
      </c>
      <c r="K7353">
        <v>-13.773</v>
      </c>
      <c r="L7353">
        <v>89.617999999999995</v>
      </c>
      <c r="M7353">
        <v>27032.001</v>
      </c>
      <c r="N7353">
        <v>1925.393</v>
      </c>
      <c r="O7353">
        <v>-12.69</v>
      </c>
      <c r="P7353">
        <v>-0.52900000000000003</v>
      </c>
      <c r="Q7353">
        <v>226.15199999999999</v>
      </c>
      <c r="R7353">
        <v>25119.828000000001</v>
      </c>
      <c r="S7353">
        <v>24893.675999999999</v>
      </c>
    </row>
    <row r="7354" spans="1:19" x14ac:dyDescent="0.3">
      <c r="A7354">
        <v>2021</v>
      </c>
      <c r="B7354">
        <v>11</v>
      </c>
      <c r="C7354">
        <v>3</v>
      </c>
      <c r="D7354">
        <v>9</v>
      </c>
      <c r="E7354">
        <v>26587.86</v>
      </c>
      <c r="F7354">
        <v>909.19100000000003</v>
      </c>
      <c r="G7354">
        <v>76.983999999999995</v>
      </c>
      <c r="H7354">
        <v>0</v>
      </c>
      <c r="I7354">
        <v>610.01099999999997</v>
      </c>
      <c r="J7354">
        <v>5.5149999999999997</v>
      </c>
      <c r="K7354">
        <v>-10.823</v>
      </c>
      <c r="L7354">
        <v>90.448999999999998</v>
      </c>
      <c r="M7354">
        <v>28192.203000000001</v>
      </c>
      <c r="N7354">
        <v>4516.5680000000002</v>
      </c>
      <c r="O7354">
        <v>-31.609000000000002</v>
      </c>
      <c r="P7354">
        <v>-0.23</v>
      </c>
      <c r="Q7354">
        <v>250.43700000000001</v>
      </c>
      <c r="R7354">
        <v>23707.473999999998</v>
      </c>
      <c r="S7354">
        <v>23457.037</v>
      </c>
    </row>
    <row r="7355" spans="1:19" x14ac:dyDescent="0.3">
      <c r="A7355">
        <v>2021</v>
      </c>
      <c r="B7355">
        <v>11</v>
      </c>
      <c r="C7355">
        <v>3</v>
      </c>
      <c r="D7355">
        <v>10</v>
      </c>
      <c r="E7355">
        <v>27419.315999999999</v>
      </c>
      <c r="F7355">
        <v>889.58199999999999</v>
      </c>
      <c r="G7355">
        <v>73.298000000000002</v>
      </c>
      <c r="H7355">
        <v>0</v>
      </c>
      <c r="I7355">
        <v>576.36599999999999</v>
      </c>
      <c r="J7355">
        <v>5.82</v>
      </c>
      <c r="K7355">
        <v>-20.036000000000001</v>
      </c>
      <c r="L7355">
        <v>91.260999999999996</v>
      </c>
      <c r="M7355">
        <v>28962.309000000001</v>
      </c>
      <c r="N7355">
        <v>6400.3530000000001</v>
      </c>
      <c r="O7355">
        <v>-45.923000000000002</v>
      </c>
      <c r="P7355">
        <v>0.373</v>
      </c>
      <c r="Q7355">
        <v>273.58999999999997</v>
      </c>
      <c r="R7355">
        <v>22607.505000000001</v>
      </c>
      <c r="S7355">
        <v>22333.915000000001</v>
      </c>
    </row>
    <row r="7356" spans="1:19" x14ac:dyDescent="0.3">
      <c r="A7356">
        <v>2021</v>
      </c>
      <c r="B7356">
        <v>11</v>
      </c>
      <c r="C7356">
        <v>3</v>
      </c>
      <c r="D7356">
        <v>11</v>
      </c>
      <c r="E7356">
        <v>27962.949000000001</v>
      </c>
      <c r="F7356">
        <v>855.45500000000004</v>
      </c>
      <c r="G7356">
        <v>70.516000000000005</v>
      </c>
      <c r="H7356">
        <v>0</v>
      </c>
      <c r="I7356">
        <v>490.58300000000003</v>
      </c>
      <c r="J7356">
        <v>5.9569999999999999</v>
      </c>
      <c r="K7356">
        <v>-9.43</v>
      </c>
      <c r="L7356">
        <v>91.72</v>
      </c>
      <c r="M7356">
        <v>29397.233</v>
      </c>
      <c r="N7356">
        <v>7503.152</v>
      </c>
      <c r="O7356">
        <v>-40.829000000000001</v>
      </c>
      <c r="P7356">
        <v>1.323</v>
      </c>
      <c r="Q7356">
        <v>294.20299999999997</v>
      </c>
      <c r="R7356">
        <v>21933.585999999999</v>
      </c>
      <c r="S7356">
        <v>21639.383000000002</v>
      </c>
    </row>
    <row r="7357" spans="1:19" x14ac:dyDescent="0.3">
      <c r="A7357">
        <v>2021</v>
      </c>
      <c r="B7357">
        <v>11</v>
      </c>
      <c r="C7357">
        <v>3</v>
      </c>
      <c r="D7357">
        <v>12</v>
      </c>
      <c r="E7357">
        <v>28095.215</v>
      </c>
      <c r="F7357">
        <v>784.61099999999999</v>
      </c>
      <c r="G7357">
        <v>68.013999999999996</v>
      </c>
      <c r="H7357">
        <v>0</v>
      </c>
      <c r="I7357">
        <v>453.64400000000001</v>
      </c>
      <c r="J7357">
        <v>5.9269999999999996</v>
      </c>
      <c r="K7357">
        <v>-16.100999999999999</v>
      </c>
      <c r="L7357">
        <v>91.805999999999997</v>
      </c>
      <c r="M7357">
        <v>29415.102999999999</v>
      </c>
      <c r="N7357">
        <v>7934.2809999999999</v>
      </c>
      <c r="O7357">
        <v>-6.5179999999999998</v>
      </c>
      <c r="P7357">
        <v>2.27</v>
      </c>
      <c r="Q7357">
        <v>309.77699999999999</v>
      </c>
      <c r="R7357">
        <v>21485.069</v>
      </c>
      <c r="S7357">
        <v>21175.292000000001</v>
      </c>
    </row>
    <row r="7358" spans="1:19" x14ac:dyDescent="0.3">
      <c r="A7358">
        <v>2021</v>
      </c>
      <c r="B7358">
        <v>11</v>
      </c>
      <c r="C7358">
        <v>3</v>
      </c>
      <c r="D7358">
        <v>13</v>
      </c>
      <c r="E7358">
        <v>28033.489000000001</v>
      </c>
      <c r="F7358">
        <v>772.38699999999994</v>
      </c>
      <c r="G7358">
        <v>66.442999999999998</v>
      </c>
      <c r="H7358">
        <v>0</v>
      </c>
      <c r="I7358">
        <v>429.274</v>
      </c>
      <c r="J7358">
        <v>5.819</v>
      </c>
      <c r="K7358">
        <v>5.843</v>
      </c>
      <c r="L7358">
        <v>91.713999999999999</v>
      </c>
      <c r="M7358">
        <v>29338.527999999998</v>
      </c>
      <c r="N7358">
        <v>7650.6819999999998</v>
      </c>
      <c r="O7358">
        <v>-1.1120000000000001</v>
      </c>
      <c r="P7358">
        <v>2.8010000000000002</v>
      </c>
      <c r="Q7358">
        <v>323.02699999999999</v>
      </c>
      <c r="R7358">
        <v>21686.156999999999</v>
      </c>
      <c r="S7358">
        <v>21363.13</v>
      </c>
    </row>
    <row r="7359" spans="1:19" x14ac:dyDescent="0.3">
      <c r="A7359">
        <v>2021</v>
      </c>
      <c r="B7359">
        <v>11</v>
      </c>
      <c r="C7359">
        <v>3</v>
      </c>
      <c r="D7359">
        <v>14</v>
      </c>
      <c r="E7359">
        <v>27971.275000000001</v>
      </c>
      <c r="F7359">
        <v>727.06399999999996</v>
      </c>
      <c r="G7359">
        <v>65.950999999999993</v>
      </c>
      <c r="H7359">
        <v>0</v>
      </c>
      <c r="I7359">
        <v>368.52499999999998</v>
      </c>
      <c r="J7359">
        <v>5.3470000000000004</v>
      </c>
      <c r="K7359">
        <v>17.524000000000001</v>
      </c>
      <c r="L7359">
        <v>91.65</v>
      </c>
      <c r="M7359">
        <v>29181.383999999998</v>
      </c>
      <c r="N7359">
        <v>6829.8180000000002</v>
      </c>
      <c r="O7359">
        <v>-0.35099999999999998</v>
      </c>
      <c r="P7359">
        <v>2.702</v>
      </c>
      <c r="Q7359">
        <v>330.37799999999999</v>
      </c>
      <c r="R7359">
        <v>22349.215</v>
      </c>
      <c r="S7359">
        <v>22018.835999999999</v>
      </c>
    </row>
    <row r="7360" spans="1:19" x14ac:dyDescent="0.3">
      <c r="A7360">
        <v>2021</v>
      </c>
      <c r="B7360">
        <v>11</v>
      </c>
      <c r="C7360">
        <v>3</v>
      </c>
      <c r="D7360">
        <v>15</v>
      </c>
      <c r="E7360">
        <v>27659.735000000001</v>
      </c>
      <c r="F7360">
        <v>700.572</v>
      </c>
      <c r="G7360">
        <v>65.706000000000003</v>
      </c>
      <c r="H7360">
        <v>0</v>
      </c>
      <c r="I7360">
        <v>339.13400000000001</v>
      </c>
      <c r="J7360">
        <v>5.5759999999999996</v>
      </c>
      <c r="K7360">
        <v>23.597000000000001</v>
      </c>
      <c r="L7360">
        <v>91.352999999999994</v>
      </c>
      <c r="M7360">
        <v>28819.967000000001</v>
      </c>
      <c r="N7360">
        <v>5244.5870000000004</v>
      </c>
      <c r="O7360">
        <v>-0.76900000000000002</v>
      </c>
      <c r="P7360">
        <v>1.4770000000000001</v>
      </c>
      <c r="Q7360">
        <v>329.90300000000002</v>
      </c>
      <c r="R7360">
        <v>23574.671999999999</v>
      </c>
      <c r="S7360">
        <v>23244.769</v>
      </c>
    </row>
    <row r="7361" spans="1:19" x14ac:dyDescent="0.3">
      <c r="A7361">
        <v>2021</v>
      </c>
      <c r="B7361">
        <v>11</v>
      </c>
      <c r="C7361">
        <v>3</v>
      </c>
      <c r="D7361">
        <v>16</v>
      </c>
      <c r="E7361">
        <v>27127.893</v>
      </c>
      <c r="F7361">
        <v>609.29</v>
      </c>
      <c r="G7361">
        <v>66.241</v>
      </c>
      <c r="H7361">
        <v>0</v>
      </c>
      <c r="I7361">
        <v>233.93700000000001</v>
      </c>
      <c r="J7361">
        <v>4.3869999999999996</v>
      </c>
      <c r="K7361">
        <v>4.4710000000000001</v>
      </c>
      <c r="L7361">
        <v>90.879000000000005</v>
      </c>
      <c r="M7361">
        <v>28070.857</v>
      </c>
      <c r="N7361">
        <v>2878.6390000000001</v>
      </c>
      <c r="O7361">
        <v>-0.374</v>
      </c>
      <c r="P7361">
        <v>1.0569999999999999</v>
      </c>
      <c r="Q7361">
        <v>318.803</v>
      </c>
      <c r="R7361">
        <v>25191.535</v>
      </c>
      <c r="S7361">
        <v>24872.732</v>
      </c>
    </row>
    <row r="7362" spans="1:19" x14ac:dyDescent="0.3">
      <c r="A7362">
        <v>2021</v>
      </c>
      <c r="B7362">
        <v>11</v>
      </c>
      <c r="C7362">
        <v>3</v>
      </c>
      <c r="D7362">
        <v>17</v>
      </c>
      <c r="E7362">
        <v>27215.183000000001</v>
      </c>
      <c r="F7362">
        <v>597.06700000000001</v>
      </c>
      <c r="G7362">
        <v>69.278000000000006</v>
      </c>
      <c r="H7362">
        <v>0</v>
      </c>
      <c r="I7362">
        <v>255.80699999999999</v>
      </c>
      <c r="J7362">
        <v>4.91</v>
      </c>
      <c r="K7362">
        <v>-38.844000000000001</v>
      </c>
      <c r="L7362">
        <v>90.944000000000003</v>
      </c>
      <c r="M7362">
        <v>28125.066999999999</v>
      </c>
      <c r="N7362">
        <v>421.89100000000002</v>
      </c>
      <c r="O7362">
        <v>4.4020000000000001</v>
      </c>
      <c r="P7362">
        <v>2.1789999999999998</v>
      </c>
      <c r="Q7362">
        <v>302.84699999999998</v>
      </c>
      <c r="R7362">
        <v>27696.595000000001</v>
      </c>
      <c r="S7362">
        <v>27393.748</v>
      </c>
    </row>
    <row r="7363" spans="1:19" x14ac:dyDescent="0.3">
      <c r="A7363">
        <v>2021</v>
      </c>
      <c r="B7363">
        <v>11</v>
      </c>
      <c r="C7363">
        <v>3</v>
      </c>
      <c r="D7363">
        <v>18</v>
      </c>
      <c r="E7363">
        <v>29350.705000000002</v>
      </c>
      <c r="F7363">
        <v>634.95399999999995</v>
      </c>
      <c r="G7363">
        <v>73.974000000000004</v>
      </c>
      <c r="H7363">
        <v>0</v>
      </c>
      <c r="I7363">
        <v>326.37799999999999</v>
      </c>
      <c r="J7363">
        <v>4.7430000000000003</v>
      </c>
      <c r="K7363">
        <v>-62.945</v>
      </c>
      <c r="L7363">
        <v>92.619</v>
      </c>
      <c r="M7363">
        <v>30346.455000000002</v>
      </c>
      <c r="N7363">
        <v>0</v>
      </c>
      <c r="O7363">
        <v>12.557</v>
      </c>
      <c r="P7363">
        <v>8.2579999999999991</v>
      </c>
      <c r="Q7363">
        <v>290.99099999999999</v>
      </c>
      <c r="R7363">
        <v>30325.638999999999</v>
      </c>
      <c r="S7363">
        <v>30034.648000000001</v>
      </c>
    </row>
    <row r="7364" spans="1:19" x14ac:dyDescent="0.3">
      <c r="A7364">
        <v>2021</v>
      </c>
      <c r="B7364">
        <v>11</v>
      </c>
      <c r="C7364">
        <v>3</v>
      </c>
      <c r="D7364">
        <v>19</v>
      </c>
      <c r="E7364">
        <v>29409.573</v>
      </c>
      <c r="F7364">
        <v>675.476</v>
      </c>
      <c r="G7364">
        <v>73.561000000000007</v>
      </c>
      <c r="H7364">
        <v>0</v>
      </c>
      <c r="I7364">
        <v>361.14600000000002</v>
      </c>
      <c r="J7364">
        <v>4.4640000000000004</v>
      </c>
      <c r="K7364">
        <v>-87.903000000000006</v>
      </c>
      <c r="L7364">
        <v>92.671000000000006</v>
      </c>
      <c r="M7364">
        <v>30455.424999999999</v>
      </c>
      <c r="N7364">
        <v>0</v>
      </c>
      <c r="O7364">
        <v>14.451000000000001</v>
      </c>
      <c r="P7364">
        <v>9.7349999999999994</v>
      </c>
      <c r="Q7364">
        <v>272.50900000000001</v>
      </c>
      <c r="R7364">
        <v>30431.239000000001</v>
      </c>
      <c r="S7364">
        <v>30158.73</v>
      </c>
    </row>
    <row r="7365" spans="1:19" x14ac:dyDescent="0.3">
      <c r="A7365">
        <v>2021</v>
      </c>
      <c r="B7365">
        <v>11</v>
      </c>
      <c r="C7365">
        <v>3</v>
      </c>
      <c r="D7365">
        <v>20</v>
      </c>
      <c r="E7365">
        <v>28649.556</v>
      </c>
      <c r="F7365">
        <v>717.95600000000002</v>
      </c>
      <c r="G7365">
        <v>72.736000000000004</v>
      </c>
      <c r="H7365">
        <v>0</v>
      </c>
      <c r="I7365">
        <v>404.81200000000001</v>
      </c>
      <c r="J7365">
        <v>4.1230000000000002</v>
      </c>
      <c r="K7365">
        <v>-112.78100000000001</v>
      </c>
      <c r="L7365">
        <v>92.215999999999994</v>
      </c>
      <c r="M7365">
        <v>29755.881000000001</v>
      </c>
      <c r="N7365">
        <v>0</v>
      </c>
      <c r="O7365">
        <v>13.627000000000001</v>
      </c>
      <c r="P7365">
        <v>10.183</v>
      </c>
      <c r="Q7365">
        <v>252.453</v>
      </c>
      <c r="R7365">
        <v>29732.07</v>
      </c>
      <c r="S7365">
        <v>29479.617999999999</v>
      </c>
    </row>
    <row r="7366" spans="1:19" x14ac:dyDescent="0.3">
      <c r="A7366">
        <v>2021</v>
      </c>
      <c r="B7366">
        <v>11</v>
      </c>
      <c r="C7366">
        <v>3</v>
      </c>
      <c r="D7366">
        <v>21</v>
      </c>
      <c r="E7366">
        <v>27538.825000000001</v>
      </c>
      <c r="F7366">
        <v>757.12099999999998</v>
      </c>
      <c r="G7366">
        <v>70.709000000000003</v>
      </c>
      <c r="H7366">
        <v>0</v>
      </c>
      <c r="I7366">
        <v>517.60900000000004</v>
      </c>
      <c r="J7366">
        <v>5.181</v>
      </c>
      <c r="K7366">
        <v>-102.467</v>
      </c>
      <c r="L7366">
        <v>91.263999999999996</v>
      </c>
      <c r="M7366">
        <v>28807.532999999999</v>
      </c>
      <c r="N7366">
        <v>0</v>
      </c>
      <c r="O7366">
        <v>12.965999999999999</v>
      </c>
      <c r="P7366">
        <v>1.1279999999999999</v>
      </c>
      <c r="Q7366">
        <v>236.39400000000001</v>
      </c>
      <c r="R7366">
        <v>28793.438999999998</v>
      </c>
      <c r="S7366">
        <v>28557.044999999998</v>
      </c>
    </row>
    <row r="7367" spans="1:19" x14ac:dyDescent="0.3">
      <c r="A7367">
        <v>2021</v>
      </c>
      <c r="B7367">
        <v>11</v>
      </c>
      <c r="C7367">
        <v>3</v>
      </c>
      <c r="D7367">
        <v>22</v>
      </c>
      <c r="E7367">
        <v>25703.776000000002</v>
      </c>
      <c r="F7367">
        <v>923.38099999999997</v>
      </c>
      <c r="G7367">
        <v>68.215999999999994</v>
      </c>
      <c r="H7367">
        <v>0</v>
      </c>
      <c r="I7367">
        <v>577.44799999999998</v>
      </c>
      <c r="J7367">
        <v>4.8490000000000002</v>
      </c>
      <c r="K7367">
        <v>-44.932000000000002</v>
      </c>
      <c r="L7367">
        <v>89.676000000000002</v>
      </c>
      <c r="M7367">
        <v>27254.199000000001</v>
      </c>
      <c r="N7367">
        <v>0</v>
      </c>
      <c r="O7367">
        <v>11.805999999999999</v>
      </c>
      <c r="P7367">
        <v>-4.4050000000000002</v>
      </c>
      <c r="Q7367">
        <v>217.596</v>
      </c>
      <c r="R7367">
        <v>27246.797999999999</v>
      </c>
      <c r="S7367">
        <v>27029.202000000001</v>
      </c>
    </row>
    <row r="7368" spans="1:19" x14ac:dyDescent="0.3">
      <c r="A7368">
        <v>2021</v>
      </c>
      <c r="B7368">
        <v>11</v>
      </c>
      <c r="C7368">
        <v>3</v>
      </c>
      <c r="D7368">
        <v>23</v>
      </c>
      <c r="E7368">
        <v>23326.348000000002</v>
      </c>
      <c r="F7368">
        <v>1082.722</v>
      </c>
      <c r="G7368">
        <v>64.793000000000006</v>
      </c>
      <c r="H7368">
        <v>0</v>
      </c>
      <c r="I7368">
        <v>962.154</v>
      </c>
      <c r="J7368">
        <v>5.25</v>
      </c>
      <c r="K7368">
        <v>-31.675999999999998</v>
      </c>
      <c r="L7368">
        <v>88.262</v>
      </c>
      <c r="M7368">
        <v>25433.06</v>
      </c>
      <c r="N7368">
        <v>0</v>
      </c>
      <c r="O7368">
        <v>9.3979999999999997</v>
      </c>
      <c r="P7368">
        <v>-12.829000000000001</v>
      </c>
      <c r="Q7368">
        <v>191.99199999999999</v>
      </c>
      <c r="R7368">
        <v>25436.49</v>
      </c>
      <c r="S7368">
        <v>25244.498</v>
      </c>
    </row>
    <row r="7369" spans="1:19" x14ac:dyDescent="0.3">
      <c r="A7369">
        <v>2021</v>
      </c>
      <c r="B7369">
        <v>11</v>
      </c>
      <c r="C7369">
        <v>3</v>
      </c>
      <c r="D7369">
        <v>24</v>
      </c>
      <c r="E7369">
        <v>21228.737000000001</v>
      </c>
      <c r="F7369">
        <v>1316.941</v>
      </c>
      <c r="G7369">
        <v>62.448999999999998</v>
      </c>
      <c r="H7369">
        <v>0</v>
      </c>
      <c r="I7369">
        <v>846.64099999999996</v>
      </c>
      <c r="J7369">
        <v>5.0780000000000003</v>
      </c>
      <c r="K7369">
        <v>-37.186999999999998</v>
      </c>
      <c r="L7369">
        <v>87.08</v>
      </c>
      <c r="M7369">
        <v>23447.289000000001</v>
      </c>
      <c r="N7369">
        <v>0</v>
      </c>
      <c r="O7369">
        <v>7.1580000000000004</v>
      </c>
      <c r="P7369">
        <v>-12.643000000000001</v>
      </c>
      <c r="Q7369">
        <v>167.47399999999999</v>
      </c>
      <c r="R7369">
        <v>23452.775000000001</v>
      </c>
      <c r="S7369">
        <v>23285.300999999999</v>
      </c>
    </row>
    <row r="7370" spans="1:19" x14ac:dyDescent="0.3">
      <c r="A7370">
        <v>2021</v>
      </c>
      <c r="B7370">
        <v>11</v>
      </c>
      <c r="C7370">
        <v>4</v>
      </c>
      <c r="D7370">
        <v>1</v>
      </c>
      <c r="E7370">
        <v>19616.592000000001</v>
      </c>
      <c r="F7370">
        <v>1497.4739999999999</v>
      </c>
      <c r="G7370">
        <v>62.405000000000001</v>
      </c>
      <c r="H7370">
        <v>0</v>
      </c>
      <c r="I7370">
        <v>601.077</v>
      </c>
      <c r="J7370">
        <v>4.9450000000000003</v>
      </c>
      <c r="K7370">
        <v>-27.564</v>
      </c>
      <c r="L7370">
        <v>86.171999999999997</v>
      </c>
      <c r="M7370">
        <v>21778.695</v>
      </c>
      <c r="N7370">
        <v>0</v>
      </c>
      <c r="O7370">
        <v>4.7809999999999997</v>
      </c>
      <c r="P7370">
        <v>-17.632000000000001</v>
      </c>
      <c r="Q7370">
        <v>149.78299999999999</v>
      </c>
      <c r="R7370">
        <v>21791.546999999999</v>
      </c>
      <c r="S7370">
        <v>21641.762999999999</v>
      </c>
    </row>
    <row r="7371" spans="1:19" x14ac:dyDescent="0.3">
      <c r="A7371">
        <v>2021</v>
      </c>
      <c r="B7371">
        <v>11</v>
      </c>
      <c r="C7371">
        <v>4</v>
      </c>
      <c r="D7371">
        <v>2</v>
      </c>
      <c r="E7371">
        <v>18989.016</v>
      </c>
      <c r="F7371">
        <v>1558.6279999999999</v>
      </c>
      <c r="G7371">
        <v>62.581000000000003</v>
      </c>
      <c r="H7371">
        <v>0</v>
      </c>
      <c r="I7371">
        <v>360.00200000000001</v>
      </c>
      <c r="J7371">
        <v>4.8719999999999999</v>
      </c>
      <c r="K7371">
        <v>-30.143999999999998</v>
      </c>
      <c r="L7371">
        <v>85.781000000000006</v>
      </c>
      <c r="M7371">
        <v>20968.153999999999</v>
      </c>
      <c r="N7371">
        <v>0</v>
      </c>
      <c r="O7371">
        <v>3.93</v>
      </c>
      <c r="P7371">
        <v>-14.112</v>
      </c>
      <c r="Q7371">
        <v>142.82400000000001</v>
      </c>
      <c r="R7371">
        <v>20978.335999999999</v>
      </c>
      <c r="S7371">
        <v>20835.511999999999</v>
      </c>
    </row>
    <row r="7372" spans="1:19" x14ac:dyDescent="0.3">
      <c r="A7372">
        <v>2021</v>
      </c>
      <c r="B7372">
        <v>11</v>
      </c>
      <c r="C7372">
        <v>4</v>
      </c>
      <c r="D7372">
        <v>3</v>
      </c>
      <c r="E7372">
        <v>18606.678</v>
      </c>
      <c r="F7372">
        <v>1514.4690000000001</v>
      </c>
      <c r="G7372">
        <v>63.668999999999997</v>
      </c>
      <c r="H7372">
        <v>0</v>
      </c>
      <c r="I7372">
        <v>204.78</v>
      </c>
      <c r="J7372">
        <v>4.7190000000000003</v>
      </c>
      <c r="K7372">
        <v>-26.786999999999999</v>
      </c>
      <c r="L7372">
        <v>85.569000000000003</v>
      </c>
      <c r="M7372">
        <v>20389.428</v>
      </c>
      <c r="N7372">
        <v>0</v>
      </c>
      <c r="O7372">
        <v>3.53</v>
      </c>
      <c r="P7372">
        <v>-9.9600000000000009</v>
      </c>
      <c r="Q7372">
        <v>139.858</v>
      </c>
      <c r="R7372">
        <v>20395.858</v>
      </c>
      <c r="S7372">
        <v>20256</v>
      </c>
    </row>
    <row r="7373" spans="1:19" x14ac:dyDescent="0.3">
      <c r="A7373">
        <v>2021</v>
      </c>
      <c r="B7373">
        <v>11</v>
      </c>
      <c r="C7373">
        <v>4</v>
      </c>
      <c r="D7373">
        <v>4</v>
      </c>
      <c r="E7373">
        <v>18428.312999999998</v>
      </c>
      <c r="F7373">
        <v>1473.0350000000001</v>
      </c>
      <c r="G7373">
        <v>64.959999999999994</v>
      </c>
      <c r="H7373">
        <v>0</v>
      </c>
      <c r="I7373">
        <v>102.96599999999999</v>
      </c>
      <c r="J7373">
        <v>3.6520000000000001</v>
      </c>
      <c r="K7373">
        <v>-23.835000000000001</v>
      </c>
      <c r="L7373">
        <v>85.497</v>
      </c>
      <c r="M7373">
        <v>20069.629000000001</v>
      </c>
      <c r="N7373">
        <v>0</v>
      </c>
      <c r="O7373">
        <v>3.1219999999999999</v>
      </c>
      <c r="P7373">
        <v>-6.0670000000000002</v>
      </c>
      <c r="Q7373">
        <v>141.75399999999999</v>
      </c>
      <c r="R7373">
        <v>20072.574000000001</v>
      </c>
      <c r="S7373">
        <v>19930.82</v>
      </c>
    </row>
    <row r="7374" spans="1:19" x14ac:dyDescent="0.3">
      <c r="A7374">
        <v>2021</v>
      </c>
      <c r="B7374">
        <v>11</v>
      </c>
      <c r="C7374">
        <v>4</v>
      </c>
      <c r="D7374">
        <v>5</v>
      </c>
      <c r="E7374">
        <v>19412.879000000001</v>
      </c>
      <c r="F7374">
        <v>1292.7660000000001</v>
      </c>
      <c r="G7374">
        <v>69.382999999999996</v>
      </c>
      <c r="H7374">
        <v>0</v>
      </c>
      <c r="I7374">
        <v>72.459999999999994</v>
      </c>
      <c r="J7374">
        <v>2.3290000000000002</v>
      </c>
      <c r="K7374">
        <v>-10.654999999999999</v>
      </c>
      <c r="L7374">
        <v>86.055000000000007</v>
      </c>
      <c r="M7374">
        <v>20855.833999999999</v>
      </c>
      <c r="N7374">
        <v>0</v>
      </c>
      <c r="O7374">
        <v>2.8340000000000001</v>
      </c>
      <c r="P7374">
        <v>-4.3049999999999997</v>
      </c>
      <c r="Q7374">
        <v>152.351</v>
      </c>
      <c r="R7374">
        <v>20857.306</v>
      </c>
      <c r="S7374">
        <v>20704.955000000002</v>
      </c>
    </row>
    <row r="7375" spans="1:19" x14ac:dyDescent="0.3">
      <c r="A7375">
        <v>2021</v>
      </c>
      <c r="B7375">
        <v>11</v>
      </c>
      <c r="C7375">
        <v>4</v>
      </c>
      <c r="D7375">
        <v>6</v>
      </c>
      <c r="E7375">
        <v>21181.884999999998</v>
      </c>
      <c r="F7375">
        <v>1100.29</v>
      </c>
      <c r="G7375">
        <v>76.132999999999996</v>
      </c>
      <c r="H7375">
        <v>0</v>
      </c>
      <c r="I7375">
        <v>128.994</v>
      </c>
      <c r="J7375">
        <v>2.839</v>
      </c>
      <c r="K7375">
        <v>-26.709</v>
      </c>
      <c r="L7375">
        <v>87.034999999999997</v>
      </c>
      <c r="M7375">
        <v>22474.332999999999</v>
      </c>
      <c r="N7375">
        <v>0</v>
      </c>
      <c r="O7375">
        <v>2.677</v>
      </c>
      <c r="P7375">
        <v>-5.0039999999999996</v>
      </c>
      <c r="Q7375">
        <v>175.089</v>
      </c>
      <c r="R7375">
        <v>22476.661</v>
      </c>
      <c r="S7375">
        <v>22301.571</v>
      </c>
    </row>
    <row r="7376" spans="1:19" x14ac:dyDescent="0.3">
      <c r="A7376">
        <v>2021</v>
      </c>
      <c r="B7376">
        <v>11</v>
      </c>
      <c r="C7376">
        <v>4</v>
      </c>
      <c r="D7376">
        <v>7</v>
      </c>
      <c r="E7376">
        <v>23462.841</v>
      </c>
      <c r="F7376">
        <v>1016.003</v>
      </c>
      <c r="G7376">
        <v>82.058000000000007</v>
      </c>
      <c r="H7376">
        <v>0</v>
      </c>
      <c r="I7376">
        <v>267.89</v>
      </c>
      <c r="J7376">
        <v>3.702</v>
      </c>
      <c r="K7376">
        <v>-13.137</v>
      </c>
      <c r="L7376">
        <v>88.34</v>
      </c>
      <c r="M7376">
        <v>24825.64</v>
      </c>
      <c r="N7376">
        <v>119.86199999999999</v>
      </c>
      <c r="O7376">
        <v>2.605</v>
      </c>
      <c r="P7376">
        <v>-0.98</v>
      </c>
      <c r="Q7376">
        <v>204.17400000000001</v>
      </c>
      <c r="R7376">
        <v>24704.151999999998</v>
      </c>
      <c r="S7376">
        <v>24499.977999999999</v>
      </c>
    </row>
    <row r="7377" spans="1:19" x14ac:dyDescent="0.3">
      <c r="A7377">
        <v>2021</v>
      </c>
      <c r="B7377">
        <v>11</v>
      </c>
      <c r="C7377">
        <v>4</v>
      </c>
      <c r="D7377">
        <v>8</v>
      </c>
      <c r="E7377">
        <v>25249.151000000002</v>
      </c>
      <c r="F7377">
        <v>936.14200000000005</v>
      </c>
      <c r="G7377">
        <v>80.757999999999996</v>
      </c>
      <c r="H7377">
        <v>0</v>
      </c>
      <c r="I7377">
        <v>494.47699999999998</v>
      </c>
      <c r="J7377">
        <v>4.97</v>
      </c>
      <c r="K7377">
        <v>-14.93</v>
      </c>
      <c r="L7377">
        <v>89.41</v>
      </c>
      <c r="M7377">
        <v>26759.22</v>
      </c>
      <c r="N7377">
        <v>1925.393</v>
      </c>
      <c r="O7377">
        <v>-12.69</v>
      </c>
      <c r="P7377">
        <v>-0.52900000000000003</v>
      </c>
      <c r="Q7377">
        <v>236.733</v>
      </c>
      <c r="R7377">
        <v>24847.046999999999</v>
      </c>
      <c r="S7377">
        <v>24610.313999999998</v>
      </c>
    </row>
    <row r="7378" spans="1:19" x14ac:dyDescent="0.3">
      <c r="A7378">
        <v>2021</v>
      </c>
      <c r="B7378">
        <v>11</v>
      </c>
      <c r="C7378">
        <v>4</v>
      </c>
      <c r="D7378">
        <v>9</v>
      </c>
      <c r="E7378">
        <v>26529.08</v>
      </c>
      <c r="F7378">
        <v>909.19100000000003</v>
      </c>
      <c r="G7378">
        <v>76.668000000000006</v>
      </c>
      <c r="H7378">
        <v>0</v>
      </c>
      <c r="I7378">
        <v>610.01099999999997</v>
      </c>
      <c r="J7378">
        <v>5.5149999999999997</v>
      </c>
      <c r="K7378">
        <v>-10.609</v>
      </c>
      <c r="L7378">
        <v>90.355999999999995</v>
      </c>
      <c r="M7378">
        <v>28133.544000000002</v>
      </c>
      <c r="N7378">
        <v>4516.5680000000002</v>
      </c>
      <c r="O7378">
        <v>-31.609000000000002</v>
      </c>
      <c r="P7378">
        <v>-0.23</v>
      </c>
      <c r="Q7378">
        <v>266.25799999999998</v>
      </c>
      <c r="R7378">
        <v>23648.814999999999</v>
      </c>
      <c r="S7378">
        <v>23382.557000000001</v>
      </c>
    </row>
    <row r="7379" spans="1:19" x14ac:dyDescent="0.3">
      <c r="A7379">
        <v>2021</v>
      </c>
      <c r="B7379">
        <v>11</v>
      </c>
      <c r="C7379">
        <v>4</v>
      </c>
      <c r="D7379">
        <v>10</v>
      </c>
      <c r="E7379">
        <v>27427.466</v>
      </c>
      <c r="F7379">
        <v>889.58199999999999</v>
      </c>
      <c r="G7379">
        <v>73.683999999999997</v>
      </c>
      <c r="H7379">
        <v>0</v>
      </c>
      <c r="I7379">
        <v>576.36599999999999</v>
      </c>
      <c r="J7379">
        <v>5.82</v>
      </c>
      <c r="K7379">
        <v>-16.888999999999999</v>
      </c>
      <c r="L7379">
        <v>91.236999999999995</v>
      </c>
      <c r="M7379">
        <v>28973.581999999999</v>
      </c>
      <c r="N7379">
        <v>6400.3530000000001</v>
      </c>
      <c r="O7379">
        <v>-45.923000000000002</v>
      </c>
      <c r="P7379">
        <v>0.373</v>
      </c>
      <c r="Q7379">
        <v>290.70800000000003</v>
      </c>
      <c r="R7379">
        <v>22618.777999999998</v>
      </c>
      <c r="S7379">
        <v>22328.07</v>
      </c>
    </row>
    <row r="7380" spans="1:19" x14ac:dyDescent="0.3">
      <c r="A7380">
        <v>2021</v>
      </c>
      <c r="B7380">
        <v>11</v>
      </c>
      <c r="C7380">
        <v>4</v>
      </c>
      <c r="D7380">
        <v>11</v>
      </c>
      <c r="E7380">
        <v>27998.326000000001</v>
      </c>
      <c r="F7380">
        <v>855.45500000000004</v>
      </c>
      <c r="G7380">
        <v>70.945999999999998</v>
      </c>
      <c r="H7380">
        <v>0</v>
      </c>
      <c r="I7380">
        <v>490.58300000000003</v>
      </c>
      <c r="J7380">
        <v>5.9569999999999999</v>
      </c>
      <c r="K7380">
        <v>-7.3289999999999997</v>
      </c>
      <c r="L7380">
        <v>91.753</v>
      </c>
      <c r="M7380">
        <v>29434.742999999999</v>
      </c>
      <c r="N7380">
        <v>7503.152</v>
      </c>
      <c r="O7380">
        <v>-40.829000000000001</v>
      </c>
      <c r="P7380">
        <v>1.323</v>
      </c>
      <c r="Q7380">
        <v>310.625</v>
      </c>
      <c r="R7380">
        <v>21971.096000000001</v>
      </c>
      <c r="S7380">
        <v>21660.471000000001</v>
      </c>
    </row>
    <row r="7381" spans="1:19" x14ac:dyDescent="0.3">
      <c r="A7381">
        <v>2021</v>
      </c>
      <c r="B7381">
        <v>11</v>
      </c>
      <c r="C7381">
        <v>4</v>
      </c>
      <c r="D7381">
        <v>12</v>
      </c>
      <c r="E7381">
        <v>28235.612000000001</v>
      </c>
      <c r="F7381">
        <v>784.61099999999999</v>
      </c>
      <c r="G7381">
        <v>69.031999999999996</v>
      </c>
      <c r="H7381">
        <v>0</v>
      </c>
      <c r="I7381">
        <v>453.64400000000001</v>
      </c>
      <c r="J7381">
        <v>5.9269999999999996</v>
      </c>
      <c r="K7381">
        <v>-11.869</v>
      </c>
      <c r="L7381">
        <v>91.893000000000001</v>
      </c>
      <c r="M7381">
        <v>29559.819</v>
      </c>
      <c r="N7381">
        <v>7934.2809999999999</v>
      </c>
      <c r="O7381">
        <v>-6.5179999999999998</v>
      </c>
      <c r="P7381">
        <v>2.27</v>
      </c>
      <c r="Q7381">
        <v>325.13099999999997</v>
      </c>
      <c r="R7381">
        <v>21629.785</v>
      </c>
      <c r="S7381">
        <v>21304.654999999999</v>
      </c>
    </row>
    <row r="7382" spans="1:19" x14ac:dyDescent="0.3">
      <c r="A7382">
        <v>2021</v>
      </c>
      <c r="B7382">
        <v>11</v>
      </c>
      <c r="C7382">
        <v>4</v>
      </c>
      <c r="D7382">
        <v>13</v>
      </c>
      <c r="E7382">
        <v>28233.309000000001</v>
      </c>
      <c r="F7382">
        <v>772.38699999999994</v>
      </c>
      <c r="G7382">
        <v>66.504000000000005</v>
      </c>
      <c r="H7382">
        <v>0</v>
      </c>
      <c r="I7382">
        <v>429.274</v>
      </c>
      <c r="J7382">
        <v>5.819</v>
      </c>
      <c r="K7382">
        <v>5.1539999999999999</v>
      </c>
      <c r="L7382">
        <v>91.855999999999995</v>
      </c>
      <c r="M7382">
        <v>29537.798999999999</v>
      </c>
      <c r="N7382">
        <v>7650.6819999999998</v>
      </c>
      <c r="O7382">
        <v>-1.1120000000000001</v>
      </c>
      <c r="P7382">
        <v>2.8010000000000002</v>
      </c>
      <c r="Q7382">
        <v>338.39800000000002</v>
      </c>
      <c r="R7382">
        <v>21885.429</v>
      </c>
      <c r="S7382">
        <v>21547.03</v>
      </c>
    </row>
    <row r="7383" spans="1:19" x14ac:dyDescent="0.3">
      <c r="A7383">
        <v>2021</v>
      </c>
      <c r="B7383">
        <v>11</v>
      </c>
      <c r="C7383">
        <v>4</v>
      </c>
      <c r="D7383">
        <v>14</v>
      </c>
      <c r="E7383">
        <v>28268.633000000002</v>
      </c>
      <c r="F7383">
        <v>727.06399999999996</v>
      </c>
      <c r="G7383">
        <v>65.363</v>
      </c>
      <c r="H7383">
        <v>0</v>
      </c>
      <c r="I7383">
        <v>368.52499999999998</v>
      </c>
      <c r="J7383">
        <v>5.3470000000000004</v>
      </c>
      <c r="K7383">
        <v>13.72</v>
      </c>
      <c r="L7383">
        <v>91.822999999999993</v>
      </c>
      <c r="M7383">
        <v>29475.112000000001</v>
      </c>
      <c r="N7383">
        <v>6829.8180000000002</v>
      </c>
      <c r="O7383">
        <v>-0.35099999999999998</v>
      </c>
      <c r="P7383">
        <v>2.702</v>
      </c>
      <c r="Q7383">
        <v>345.36399999999998</v>
      </c>
      <c r="R7383">
        <v>22642.941999999999</v>
      </c>
      <c r="S7383">
        <v>22297.578000000001</v>
      </c>
    </row>
    <row r="7384" spans="1:19" x14ac:dyDescent="0.3">
      <c r="A7384">
        <v>2021</v>
      </c>
      <c r="B7384">
        <v>11</v>
      </c>
      <c r="C7384">
        <v>4</v>
      </c>
      <c r="D7384">
        <v>15</v>
      </c>
      <c r="E7384">
        <v>27962.727999999999</v>
      </c>
      <c r="F7384">
        <v>700.572</v>
      </c>
      <c r="G7384">
        <v>66.180000000000007</v>
      </c>
      <c r="H7384">
        <v>0</v>
      </c>
      <c r="I7384">
        <v>339.13400000000001</v>
      </c>
      <c r="J7384">
        <v>5.5759999999999996</v>
      </c>
      <c r="K7384">
        <v>18.981999999999999</v>
      </c>
      <c r="L7384">
        <v>91.567999999999998</v>
      </c>
      <c r="M7384">
        <v>29118.560000000001</v>
      </c>
      <c r="N7384">
        <v>5244.5870000000004</v>
      </c>
      <c r="O7384">
        <v>-0.76900000000000002</v>
      </c>
      <c r="P7384">
        <v>1.4770000000000001</v>
      </c>
      <c r="Q7384">
        <v>345.00700000000001</v>
      </c>
      <c r="R7384">
        <v>23873.264999999999</v>
      </c>
      <c r="S7384">
        <v>23528.258000000002</v>
      </c>
    </row>
    <row r="7385" spans="1:19" x14ac:dyDescent="0.3">
      <c r="A7385">
        <v>2021</v>
      </c>
      <c r="B7385">
        <v>11</v>
      </c>
      <c r="C7385">
        <v>4</v>
      </c>
      <c r="D7385">
        <v>16</v>
      </c>
      <c r="E7385">
        <v>27475.330999999998</v>
      </c>
      <c r="F7385">
        <v>609.29</v>
      </c>
      <c r="G7385">
        <v>68.004999999999995</v>
      </c>
      <c r="H7385">
        <v>0</v>
      </c>
      <c r="I7385">
        <v>233.93700000000001</v>
      </c>
      <c r="J7385">
        <v>4.3869999999999996</v>
      </c>
      <c r="K7385">
        <v>3.274</v>
      </c>
      <c r="L7385">
        <v>91.173000000000002</v>
      </c>
      <c r="M7385">
        <v>28417.392</v>
      </c>
      <c r="N7385">
        <v>2878.6390000000001</v>
      </c>
      <c r="O7385">
        <v>-0.374</v>
      </c>
      <c r="P7385">
        <v>1.0569999999999999</v>
      </c>
      <c r="Q7385">
        <v>332.053</v>
      </c>
      <c r="R7385">
        <v>25538.07</v>
      </c>
      <c r="S7385">
        <v>25206.017</v>
      </c>
    </row>
    <row r="7386" spans="1:19" x14ac:dyDescent="0.3">
      <c r="A7386">
        <v>2021</v>
      </c>
      <c r="B7386">
        <v>11</v>
      </c>
      <c r="C7386">
        <v>4</v>
      </c>
      <c r="D7386">
        <v>17</v>
      </c>
      <c r="E7386">
        <v>27616.182000000001</v>
      </c>
      <c r="F7386">
        <v>597.06700000000001</v>
      </c>
      <c r="G7386">
        <v>72.385000000000005</v>
      </c>
      <c r="H7386">
        <v>0</v>
      </c>
      <c r="I7386">
        <v>255.80699999999999</v>
      </c>
      <c r="J7386">
        <v>4.91</v>
      </c>
      <c r="K7386">
        <v>-34.677999999999997</v>
      </c>
      <c r="L7386">
        <v>91.308000000000007</v>
      </c>
      <c r="M7386">
        <v>28530.597000000002</v>
      </c>
      <c r="N7386">
        <v>421.89100000000002</v>
      </c>
      <c r="O7386">
        <v>4.4020000000000001</v>
      </c>
      <c r="P7386">
        <v>2.1789999999999998</v>
      </c>
      <c r="Q7386">
        <v>308.08199999999999</v>
      </c>
      <c r="R7386">
        <v>28102.125</v>
      </c>
      <c r="S7386">
        <v>27794.042000000001</v>
      </c>
    </row>
    <row r="7387" spans="1:19" x14ac:dyDescent="0.3">
      <c r="A7387">
        <v>2021</v>
      </c>
      <c r="B7387">
        <v>11</v>
      </c>
      <c r="C7387">
        <v>4</v>
      </c>
      <c r="D7387">
        <v>18</v>
      </c>
      <c r="E7387">
        <v>29605.885999999999</v>
      </c>
      <c r="F7387">
        <v>634.95399999999995</v>
      </c>
      <c r="G7387">
        <v>77.414000000000001</v>
      </c>
      <c r="H7387">
        <v>0</v>
      </c>
      <c r="I7387">
        <v>326.37799999999999</v>
      </c>
      <c r="J7387">
        <v>4.7430000000000003</v>
      </c>
      <c r="K7387">
        <v>-57.734000000000002</v>
      </c>
      <c r="L7387">
        <v>92.747</v>
      </c>
      <c r="M7387">
        <v>30606.974999999999</v>
      </c>
      <c r="N7387">
        <v>0</v>
      </c>
      <c r="O7387">
        <v>12.557</v>
      </c>
      <c r="P7387">
        <v>8.2579999999999991</v>
      </c>
      <c r="Q7387">
        <v>284.55200000000002</v>
      </c>
      <c r="R7387">
        <v>30586.159</v>
      </c>
      <c r="S7387">
        <v>30301.607</v>
      </c>
    </row>
    <row r="7388" spans="1:19" x14ac:dyDescent="0.3">
      <c r="A7388">
        <v>2021</v>
      </c>
      <c r="B7388">
        <v>11</v>
      </c>
      <c r="C7388">
        <v>4</v>
      </c>
      <c r="D7388">
        <v>19</v>
      </c>
      <c r="E7388">
        <v>29505.702000000001</v>
      </c>
      <c r="F7388">
        <v>675.476</v>
      </c>
      <c r="G7388">
        <v>77.125</v>
      </c>
      <c r="H7388">
        <v>0</v>
      </c>
      <c r="I7388">
        <v>361.14600000000002</v>
      </c>
      <c r="J7388">
        <v>4.4640000000000004</v>
      </c>
      <c r="K7388">
        <v>-84.287000000000006</v>
      </c>
      <c r="L7388">
        <v>92.700999999999993</v>
      </c>
      <c r="M7388">
        <v>30555.201000000001</v>
      </c>
      <c r="N7388">
        <v>0</v>
      </c>
      <c r="O7388">
        <v>14.451000000000001</v>
      </c>
      <c r="P7388">
        <v>9.7349999999999994</v>
      </c>
      <c r="Q7388">
        <v>260.50099999999998</v>
      </c>
      <c r="R7388">
        <v>30531.014999999999</v>
      </c>
      <c r="S7388">
        <v>30270.513999999999</v>
      </c>
    </row>
    <row r="7389" spans="1:19" x14ac:dyDescent="0.3">
      <c r="A7389">
        <v>2021</v>
      </c>
      <c r="B7389">
        <v>11</v>
      </c>
      <c r="C7389">
        <v>4</v>
      </c>
      <c r="D7389">
        <v>20</v>
      </c>
      <c r="E7389">
        <v>28756.581999999999</v>
      </c>
      <c r="F7389">
        <v>717.95600000000002</v>
      </c>
      <c r="G7389">
        <v>76.150000000000006</v>
      </c>
      <c r="H7389">
        <v>0</v>
      </c>
      <c r="I7389">
        <v>404.81200000000001</v>
      </c>
      <c r="J7389">
        <v>4.1230000000000002</v>
      </c>
      <c r="K7389">
        <v>-110.876</v>
      </c>
      <c r="L7389">
        <v>92.248000000000005</v>
      </c>
      <c r="M7389">
        <v>29864.845000000001</v>
      </c>
      <c r="N7389">
        <v>0</v>
      </c>
      <c r="O7389">
        <v>13.627000000000001</v>
      </c>
      <c r="P7389">
        <v>10.183</v>
      </c>
      <c r="Q7389">
        <v>245.815</v>
      </c>
      <c r="R7389">
        <v>29841.034</v>
      </c>
      <c r="S7389">
        <v>29595.22</v>
      </c>
    </row>
    <row r="7390" spans="1:19" x14ac:dyDescent="0.3">
      <c r="A7390">
        <v>2021</v>
      </c>
      <c r="B7390">
        <v>11</v>
      </c>
      <c r="C7390">
        <v>4</v>
      </c>
      <c r="D7390">
        <v>21</v>
      </c>
      <c r="E7390">
        <v>27622.115000000002</v>
      </c>
      <c r="F7390">
        <v>757.12099999999998</v>
      </c>
      <c r="G7390">
        <v>75.808000000000007</v>
      </c>
      <c r="H7390">
        <v>0</v>
      </c>
      <c r="I7390">
        <v>517.60900000000004</v>
      </c>
      <c r="J7390">
        <v>5.181</v>
      </c>
      <c r="K7390">
        <v>-100.274</v>
      </c>
      <c r="L7390">
        <v>91.328000000000003</v>
      </c>
      <c r="M7390">
        <v>28893.079000000002</v>
      </c>
      <c r="N7390">
        <v>0</v>
      </c>
      <c r="O7390">
        <v>12.965999999999999</v>
      </c>
      <c r="P7390">
        <v>1.1279999999999999</v>
      </c>
      <c r="Q7390">
        <v>231.697</v>
      </c>
      <c r="R7390">
        <v>28878.985000000001</v>
      </c>
      <c r="S7390">
        <v>28647.287</v>
      </c>
    </row>
    <row r="7391" spans="1:19" x14ac:dyDescent="0.3">
      <c r="A7391">
        <v>2021</v>
      </c>
      <c r="B7391">
        <v>11</v>
      </c>
      <c r="C7391">
        <v>4</v>
      </c>
      <c r="D7391">
        <v>22</v>
      </c>
      <c r="E7391">
        <v>25759.022000000001</v>
      </c>
      <c r="F7391">
        <v>923.38099999999997</v>
      </c>
      <c r="G7391">
        <v>71.7</v>
      </c>
      <c r="H7391">
        <v>0</v>
      </c>
      <c r="I7391">
        <v>577.44799999999998</v>
      </c>
      <c r="J7391">
        <v>4.8490000000000002</v>
      </c>
      <c r="K7391">
        <v>-43.061</v>
      </c>
      <c r="L7391">
        <v>89.734999999999999</v>
      </c>
      <c r="M7391">
        <v>27311.373</v>
      </c>
      <c r="N7391">
        <v>0</v>
      </c>
      <c r="O7391">
        <v>11.805999999999999</v>
      </c>
      <c r="P7391">
        <v>-4.4050000000000002</v>
      </c>
      <c r="Q7391">
        <v>212.327</v>
      </c>
      <c r="R7391">
        <v>27303.972000000002</v>
      </c>
      <c r="S7391">
        <v>27091.645</v>
      </c>
    </row>
    <row r="7392" spans="1:19" x14ac:dyDescent="0.3">
      <c r="A7392">
        <v>2021</v>
      </c>
      <c r="B7392">
        <v>11</v>
      </c>
      <c r="C7392">
        <v>4</v>
      </c>
      <c r="D7392">
        <v>23</v>
      </c>
      <c r="E7392">
        <v>23404.901999999998</v>
      </c>
      <c r="F7392">
        <v>1082.722</v>
      </c>
      <c r="G7392">
        <v>67.435000000000002</v>
      </c>
      <c r="H7392">
        <v>0</v>
      </c>
      <c r="I7392">
        <v>962.154</v>
      </c>
      <c r="J7392">
        <v>5.25</v>
      </c>
      <c r="K7392">
        <v>-28.905000000000001</v>
      </c>
      <c r="L7392">
        <v>88.328999999999994</v>
      </c>
      <c r="M7392">
        <v>25514.451000000001</v>
      </c>
      <c r="N7392">
        <v>0</v>
      </c>
      <c r="O7392">
        <v>9.3979999999999997</v>
      </c>
      <c r="P7392">
        <v>-12.829000000000001</v>
      </c>
      <c r="Q7392">
        <v>186.399</v>
      </c>
      <c r="R7392">
        <v>25517.882000000001</v>
      </c>
      <c r="S7392">
        <v>25331.482</v>
      </c>
    </row>
    <row r="7393" spans="1:19" x14ac:dyDescent="0.3">
      <c r="A7393">
        <v>2021</v>
      </c>
      <c r="B7393">
        <v>11</v>
      </c>
      <c r="C7393">
        <v>4</v>
      </c>
      <c r="D7393">
        <v>24</v>
      </c>
      <c r="E7393">
        <v>21255.955000000002</v>
      </c>
      <c r="F7393">
        <v>1316.941</v>
      </c>
      <c r="G7393">
        <v>64.433000000000007</v>
      </c>
      <c r="H7393">
        <v>0</v>
      </c>
      <c r="I7393">
        <v>846.64099999999996</v>
      </c>
      <c r="J7393">
        <v>5.0780000000000003</v>
      </c>
      <c r="K7393">
        <v>-32.152999999999999</v>
      </c>
      <c r="L7393">
        <v>87.102000000000004</v>
      </c>
      <c r="M7393">
        <v>23479.563999999998</v>
      </c>
      <c r="N7393">
        <v>0</v>
      </c>
      <c r="O7393">
        <v>7.1580000000000004</v>
      </c>
      <c r="P7393">
        <v>-12.643000000000001</v>
      </c>
      <c r="Q7393">
        <v>164.06700000000001</v>
      </c>
      <c r="R7393">
        <v>23485.05</v>
      </c>
      <c r="S7393">
        <v>23320.983</v>
      </c>
    </row>
    <row r="7394" spans="1:19" x14ac:dyDescent="0.3">
      <c r="A7394">
        <v>2021</v>
      </c>
      <c r="B7394">
        <v>11</v>
      </c>
      <c r="C7394">
        <v>5</v>
      </c>
      <c r="D7394">
        <v>1</v>
      </c>
      <c r="E7394">
        <v>19398.512999999999</v>
      </c>
      <c r="F7394">
        <v>1497.4739999999999</v>
      </c>
      <c r="G7394">
        <v>60.773000000000003</v>
      </c>
      <c r="H7394">
        <v>0</v>
      </c>
      <c r="I7394">
        <v>601.077</v>
      </c>
      <c r="J7394">
        <v>4.9450000000000003</v>
      </c>
      <c r="K7394">
        <v>-26.524000000000001</v>
      </c>
      <c r="L7394">
        <v>86.05</v>
      </c>
      <c r="M7394">
        <v>21561.535</v>
      </c>
      <c r="N7394">
        <v>0</v>
      </c>
      <c r="O7394">
        <v>4.7809999999999997</v>
      </c>
      <c r="P7394">
        <v>-17.632000000000001</v>
      </c>
      <c r="Q7394">
        <v>151.92599999999999</v>
      </c>
      <c r="R7394">
        <v>21574.386999999999</v>
      </c>
      <c r="S7394">
        <v>21422.460999999999</v>
      </c>
    </row>
    <row r="7395" spans="1:19" x14ac:dyDescent="0.3">
      <c r="A7395">
        <v>2021</v>
      </c>
      <c r="B7395">
        <v>11</v>
      </c>
      <c r="C7395">
        <v>5</v>
      </c>
      <c r="D7395">
        <v>2</v>
      </c>
      <c r="E7395">
        <v>18573.584999999999</v>
      </c>
      <c r="F7395">
        <v>1558.6279999999999</v>
      </c>
      <c r="G7395">
        <v>60.878</v>
      </c>
      <c r="H7395">
        <v>0</v>
      </c>
      <c r="I7395">
        <v>360.00200000000001</v>
      </c>
      <c r="J7395">
        <v>4.8719999999999999</v>
      </c>
      <c r="K7395">
        <v>-28.79</v>
      </c>
      <c r="L7395">
        <v>85.558000000000007</v>
      </c>
      <c r="M7395">
        <v>20553.855</v>
      </c>
      <c r="N7395">
        <v>0</v>
      </c>
      <c r="O7395">
        <v>3.93</v>
      </c>
      <c r="P7395">
        <v>-14.112</v>
      </c>
      <c r="Q7395">
        <v>144.42699999999999</v>
      </c>
      <c r="R7395">
        <v>20564.037</v>
      </c>
      <c r="S7395">
        <v>20419.61</v>
      </c>
    </row>
    <row r="7396" spans="1:19" x14ac:dyDescent="0.3">
      <c r="A7396">
        <v>2021</v>
      </c>
      <c r="B7396">
        <v>11</v>
      </c>
      <c r="C7396">
        <v>5</v>
      </c>
      <c r="D7396">
        <v>3</v>
      </c>
      <c r="E7396">
        <v>18074.37</v>
      </c>
      <c r="F7396">
        <v>1514.4690000000001</v>
      </c>
      <c r="G7396">
        <v>61.765000000000001</v>
      </c>
      <c r="H7396">
        <v>0</v>
      </c>
      <c r="I7396">
        <v>204.78</v>
      </c>
      <c r="J7396">
        <v>4.7190000000000003</v>
      </c>
      <c r="K7396">
        <v>-25.664000000000001</v>
      </c>
      <c r="L7396">
        <v>85.387</v>
      </c>
      <c r="M7396">
        <v>19858.060000000001</v>
      </c>
      <c r="N7396">
        <v>0</v>
      </c>
      <c r="O7396">
        <v>3.53</v>
      </c>
      <c r="P7396">
        <v>-9.9600000000000009</v>
      </c>
      <c r="Q7396">
        <v>141.69800000000001</v>
      </c>
      <c r="R7396">
        <v>19864.489000000001</v>
      </c>
      <c r="S7396">
        <v>19722.792000000001</v>
      </c>
    </row>
    <row r="7397" spans="1:19" x14ac:dyDescent="0.3">
      <c r="A7397">
        <v>2021</v>
      </c>
      <c r="B7397">
        <v>11</v>
      </c>
      <c r="C7397">
        <v>5</v>
      </c>
      <c r="D7397">
        <v>4</v>
      </c>
      <c r="E7397">
        <v>17996.828000000001</v>
      </c>
      <c r="F7397">
        <v>1473.0350000000001</v>
      </c>
      <c r="G7397">
        <v>62.826999999999998</v>
      </c>
      <c r="H7397">
        <v>0</v>
      </c>
      <c r="I7397">
        <v>102.96599999999999</v>
      </c>
      <c r="J7397">
        <v>3.6520000000000001</v>
      </c>
      <c r="K7397">
        <v>-22.968</v>
      </c>
      <c r="L7397">
        <v>85.364000000000004</v>
      </c>
      <c r="M7397">
        <v>19638.877</v>
      </c>
      <c r="N7397">
        <v>0</v>
      </c>
      <c r="O7397">
        <v>3.1219999999999999</v>
      </c>
      <c r="P7397">
        <v>-6.0670000000000002</v>
      </c>
      <c r="Q7397">
        <v>143.03399999999999</v>
      </c>
      <c r="R7397">
        <v>19641.823</v>
      </c>
      <c r="S7397">
        <v>19498.789000000001</v>
      </c>
    </row>
    <row r="7398" spans="1:19" x14ac:dyDescent="0.3">
      <c r="A7398">
        <v>2021</v>
      </c>
      <c r="B7398">
        <v>11</v>
      </c>
      <c r="C7398">
        <v>5</v>
      </c>
      <c r="D7398">
        <v>5</v>
      </c>
      <c r="E7398">
        <v>18940.580999999998</v>
      </c>
      <c r="F7398">
        <v>1292.7660000000001</v>
      </c>
      <c r="G7398">
        <v>66.759</v>
      </c>
      <c r="H7398">
        <v>0</v>
      </c>
      <c r="I7398">
        <v>72.459999999999994</v>
      </c>
      <c r="J7398">
        <v>2.3290000000000002</v>
      </c>
      <c r="K7398">
        <v>-10.28</v>
      </c>
      <c r="L7398">
        <v>85.757000000000005</v>
      </c>
      <c r="M7398">
        <v>20383.613000000001</v>
      </c>
      <c r="N7398">
        <v>0</v>
      </c>
      <c r="O7398">
        <v>2.8340000000000001</v>
      </c>
      <c r="P7398">
        <v>-4.3049999999999997</v>
      </c>
      <c r="Q7398">
        <v>153.434</v>
      </c>
      <c r="R7398">
        <v>20385.084999999999</v>
      </c>
      <c r="S7398">
        <v>20231.651000000002</v>
      </c>
    </row>
    <row r="7399" spans="1:19" x14ac:dyDescent="0.3">
      <c r="A7399">
        <v>2021</v>
      </c>
      <c r="B7399">
        <v>11</v>
      </c>
      <c r="C7399">
        <v>5</v>
      </c>
      <c r="D7399">
        <v>6</v>
      </c>
      <c r="E7399">
        <v>20786.963</v>
      </c>
      <c r="F7399">
        <v>1100.29</v>
      </c>
      <c r="G7399">
        <v>74.325000000000003</v>
      </c>
      <c r="H7399">
        <v>0</v>
      </c>
      <c r="I7399">
        <v>128.994</v>
      </c>
      <c r="J7399">
        <v>2.839</v>
      </c>
      <c r="K7399">
        <v>-25.835000000000001</v>
      </c>
      <c r="L7399">
        <v>86.84</v>
      </c>
      <c r="M7399">
        <v>22080.091</v>
      </c>
      <c r="N7399">
        <v>0</v>
      </c>
      <c r="O7399">
        <v>2.677</v>
      </c>
      <c r="P7399">
        <v>-5.0039999999999996</v>
      </c>
      <c r="Q7399">
        <v>177.53700000000001</v>
      </c>
      <c r="R7399">
        <v>22082.418000000001</v>
      </c>
      <c r="S7399">
        <v>21904.881000000001</v>
      </c>
    </row>
    <row r="7400" spans="1:19" x14ac:dyDescent="0.3">
      <c r="A7400">
        <v>2021</v>
      </c>
      <c r="B7400">
        <v>11</v>
      </c>
      <c r="C7400">
        <v>5</v>
      </c>
      <c r="D7400">
        <v>7</v>
      </c>
      <c r="E7400">
        <v>22824.819</v>
      </c>
      <c r="F7400">
        <v>1016.003</v>
      </c>
      <c r="G7400">
        <v>80.319999999999993</v>
      </c>
      <c r="H7400">
        <v>0</v>
      </c>
      <c r="I7400">
        <v>267.89</v>
      </c>
      <c r="J7400">
        <v>3.702</v>
      </c>
      <c r="K7400">
        <v>-12.15</v>
      </c>
      <c r="L7400">
        <v>87.971999999999994</v>
      </c>
      <c r="M7400">
        <v>24188.237000000001</v>
      </c>
      <c r="N7400">
        <v>119.86199999999999</v>
      </c>
      <c r="O7400">
        <v>2.605</v>
      </c>
      <c r="P7400">
        <v>-0.98</v>
      </c>
      <c r="Q7400">
        <v>207.74</v>
      </c>
      <c r="R7400">
        <v>24066.749</v>
      </c>
      <c r="S7400">
        <v>23859.008999999998</v>
      </c>
    </row>
    <row r="7401" spans="1:19" x14ac:dyDescent="0.3">
      <c r="A7401">
        <v>2021</v>
      </c>
      <c r="B7401">
        <v>11</v>
      </c>
      <c r="C7401">
        <v>5</v>
      </c>
      <c r="D7401">
        <v>8</v>
      </c>
      <c r="E7401">
        <v>24582.989000000001</v>
      </c>
      <c r="F7401">
        <v>936.14200000000005</v>
      </c>
      <c r="G7401">
        <v>79.046999999999997</v>
      </c>
      <c r="H7401">
        <v>0</v>
      </c>
      <c r="I7401">
        <v>494.47699999999998</v>
      </c>
      <c r="J7401">
        <v>4.97</v>
      </c>
      <c r="K7401">
        <v>-14.493</v>
      </c>
      <c r="L7401">
        <v>89.024000000000001</v>
      </c>
      <c r="M7401">
        <v>26093.109</v>
      </c>
      <c r="N7401">
        <v>1925.393</v>
      </c>
      <c r="O7401">
        <v>-12.69</v>
      </c>
      <c r="P7401">
        <v>-0.52900000000000003</v>
      </c>
      <c r="Q7401">
        <v>238.94900000000001</v>
      </c>
      <c r="R7401">
        <v>24180.936000000002</v>
      </c>
      <c r="S7401">
        <v>23941.987000000001</v>
      </c>
    </row>
    <row r="7402" spans="1:19" x14ac:dyDescent="0.3">
      <c r="A7402">
        <v>2021</v>
      </c>
      <c r="B7402">
        <v>11</v>
      </c>
      <c r="C7402">
        <v>5</v>
      </c>
      <c r="D7402">
        <v>9</v>
      </c>
      <c r="E7402">
        <v>25869.031999999999</v>
      </c>
      <c r="F7402">
        <v>909.19100000000003</v>
      </c>
      <c r="G7402">
        <v>75.588999999999999</v>
      </c>
      <c r="H7402">
        <v>0</v>
      </c>
      <c r="I7402">
        <v>610.01099999999997</v>
      </c>
      <c r="J7402">
        <v>5.5149999999999997</v>
      </c>
      <c r="K7402">
        <v>-10.315</v>
      </c>
      <c r="L7402">
        <v>89.804000000000002</v>
      </c>
      <c r="M7402">
        <v>27473.239000000001</v>
      </c>
      <c r="N7402">
        <v>4516.5680000000002</v>
      </c>
      <c r="O7402">
        <v>-31.609000000000002</v>
      </c>
      <c r="P7402">
        <v>-0.23</v>
      </c>
      <c r="Q7402">
        <v>266.483</v>
      </c>
      <c r="R7402">
        <v>22988.51</v>
      </c>
      <c r="S7402">
        <v>22722.026999999998</v>
      </c>
    </row>
    <row r="7403" spans="1:19" x14ac:dyDescent="0.3">
      <c r="A7403">
        <v>2021</v>
      </c>
      <c r="B7403">
        <v>11</v>
      </c>
      <c r="C7403">
        <v>5</v>
      </c>
      <c r="D7403">
        <v>10</v>
      </c>
      <c r="E7403">
        <v>26650.685000000001</v>
      </c>
      <c r="F7403">
        <v>889.58199999999999</v>
      </c>
      <c r="G7403">
        <v>71.911000000000001</v>
      </c>
      <c r="H7403">
        <v>0</v>
      </c>
      <c r="I7403">
        <v>576.36599999999999</v>
      </c>
      <c r="J7403">
        <v>5.82</v>
      </c>
      <c r="K7403">
        <v>-16.466000000000001</v>
      </c>
      <c r="L7403">
        <v>90.406999999999996</v>
      </c>
      <c r="M7403">
        <v>28196.395</v>
      </c>
      <c r="N7403">
        <v>6400.3530000000001</v>
      </c>
      <c r="O7403">
        <v>-45.923000000000002</v>
      </c>
      <c r="P7403">
        <v>0.373</v>
      </c>
      <c r="Q7403">
        <v>286.36200000000002</v>
      </c>
      <c r="R7403">
        <v>21841.591</v>
      </c>
      <c r="S7403">
        <v>21555.228999999999</v>
      </c>
    </row>
    <row r="7404" spans="1:19" x14ac:dyDescent="0.3">
      <c r="A7404">
        <v>2021</v>
      </c>
      <c r="B7404">
        <v>11</v>
      </c>
      <c r="C7404">
        <v>5</v>
      </c>
      <c r="D7404">
        <v>11</v>
      </c>
      <c r="E7404">
        <v>27112.074000000001</v>
      </c>
      <c r="F7404">
        <v>855.45500000000004</v>
      </c>
      <c r="G7404">
        <v>68.971000000000004</v>
      </c>
      <c r="H7404">
        <v>0</v>
      </c>
      <c r="I7404">
        <v>490.58300000000003</v>
      </c>
      <c r="J7404">
        <v>5.9569999999999999</v>
      </c>
      <c r="K7404">
        <v>-7.149</v>
      </c>
      <c r="L7404">
        <v>90.82</v>
      </c>
      <c r="M7404">
        <v>28547.738000000001</v>
      </c>
      <c r="N7404">
        <v>7503.152</v>
      </c>
      <c r="O7404">
        <v>-40.829000000000001</v>
      </c>
      <c r="P7404">
        <v>1.323</v>
      </c>
      <c r="Q7404">
        <v>304.03199999999998</v>
      </c>
      <c r="R7404">
        <v>21084.092000000001</v>
      </c>
      <c r="S7404">
        <v>20780.060000000001</v>
      </c>
    </row>
    <row r="7405" spans="1:19" x14ac:dyDescent="0.3">
      <c r="A7405">
        <v>2021</v>
      </c>
      <c r="B7405">
        <v>11</v>
      </c>
      <c r="C7405">
        <v>5</v>
      </c>
      <c r="D7405">
        <v>12</v>
      </c>
      <c r="E7405">
        <v>27343.998</v>
      </c>
      <c r="F7405">
        <v>784.61099999999999</v>
      </c>
      <c r="G7405">
        <v>66.697999999999993</v>
      </c>
      <c r="H7405">
        <v>0</v>
      </c>
      <c r="I7405">
        <v>453.64400000000001</v>
      </c>
      <c r="J7405">
        <v>5.9269999999999996</v>
      </c>
      <c r="K7405">
        <v>-11.634</v>
      </c>
      <c r="L7405">
        <v>91.016999999999996</v>
      </c>
      <c r="M7405">
        <v>28667.562999999998</v>
      </c>
      <c r="N7405">
        <v>7934.2809999999999</v>
      </c>
      <c r="O7405">
        <v>-6.5179999999999998</v>
      </c>
      <c r="P7405">
        <v>2.27</v>
      </c>
      <c r="Q7405">
        <v>315.99799999999999</v>
      </c>
      <c r="R7405">
        <v>20737.53</v>
      </c>
      <c r="S7405">
        <v>20421.530999999999</v>
      </c>
    </row>
    <row r="7406" spans="1:19" x14ac:dyDescent="0.3">
      <c r="A7406">
        <v>2021</v>
      </c>
      <c r="B7406">
        <v>11</v>
      </c>
      <c r="C7406">
        <v>5</v>
      </c>
      <c r="D7406">
        <v>13</v>
      </c>
      <c r="E7406">
        <v>27303.784</v>
      </c>
      <c r="F7406">
        <v>772.38699999999994</v>
      </c>
      <c r="G7406">
        <v>66.653999999999996</v>
      </c>
      <c r="H7406">
        <v>0</v>
      </c>
      <c r="I7406">
        <v>429.274</v>
      </c>
      <c r="J7406">
        <v>5.819</v>
      </c>
      <c r="K7406">
        <v>4.8899999999999997</v>
      </c>
      <c r="L7406">
        <v>90.944999999999993</v>
      </c>
      <c r="M7406">
        <v>28607.1</v>
      </c>
      <c r="N7406">
        <v>7650.6819999999998</v>
      </c>
      <c r="O7406">
        <v>-1.1120000000000001</v>
      </c>
      <c r="P7406">
        <v>2.8010000000000002</v>
      </c>
      <c r="Q7406">
        <v>328.19799999999998</v>
      </c>
      <c r="R7406">
        <v>20954.728999999999</v>
      </c>
      <c r="S7406">
        <v>20626.531999999999</v>
      </c>
    </row>
    <row r="7407" spans="1:19" x14ac:dyDescent="0.3">
      <c r="A7407">
        <v>2021</v>
      </c>
      <c r="B7407">
        <v>11</v>
      </c>
      <c r="C7407">
        <v>5</v>
      </c>
      <c r="D7407">
        <v>14</v>
      </c>
      <c r="E7407">
        <v>27200.267</v>
      </c>
      <c r="F7407">
        <v>727.06399999999996</v>
      </c>
      <c r="G7407">
        <v>66.486999999999995</v>
      </c>
      <c r="H7407">
        <v>0</v>
      </c>
      <c r="I7407">
        <v>368.52499999999998</v>
      </c>
      <c r="J7407">
        <v>5.3470000000000004</v>
      </c>
      <c r="K7407">
        <v>13.257</v>
      </c>
      <c r="L7407">
        <v>90.84</v>
      </c>
      <c r="M7407">
        <v>28405.3</v>
      </c>
      <c r="N7407">
        <v>6829.8180000000002</v>
      </c>
      <c r="O7407">
        <v>-0.35099999999999998</v>
      </c>
      <c r="P7407">
        <v>2.702</v>
      </c>
      <c r="Q7407">
        <v>334.94200000000001</v>
      </c>
      <c r="R7407">
        <v>21573.131000000001</v>
      </c>
      <c r="S7407">
        <v>21238.188999999998</v>
      </c>
    </row>
    <row r="7408" spans="1:19" x14ac:dyDescent="0.3">
      <c r="A7408">
        <v>2021</v>
      </c>
      <c r="B7408">
        <v>11</v>
      </c>
      <c r="C7408">
        <v>5</v>
      </c>
      <c r="D7408">
        <v>15</v>
      </c>
      <c r="E7408">
        <v>26769.602999999999</v>
      </c>
      <c r="F7408">
        <v>700.572</v>
      </c>
      <c r="G7408">
        <v>66.61</v>
      </c>
      <c r="H7408">
        <v>0</v>
      </c>
      <c r="I7408">
        <v>339.13400000000001</v>
      </c>
      <c r="J7408">
        <v>5.5759999999999996</v>
      </c>
      <c r="K7408">
        <v>18.088999999999999</v>
      </c>
      <c r="L7408">
        <v>90.462999999999994</v>
      </c>
      <c r="M7408">
        <v>27923.437000000002</v>
      </c>
      <c r="N7408">
        <v>5244.5870000000004</v>
      </c>
      <c r="O7408">
        <v>-0.76900000000000002</v>
      </c>
      <c r="P7408">
        <v>1.4770000000000001</v>
      </c>
      <c r="Q7408">
        <v>331.23</v>
      </c>
      <c r="R7408">
        <v>22678.142</v>
      </c>
      <c r="S7408">
        <v>22346.912</v>
      </c>
    </row>
    <row r="7409" spans="1:19" x14ac:dyDescent="0.3">
      <c r="A7409">
        <v>2021</v>
      </c>
      <c r="B7409">
        <v>11</v>
      </c>
      <c r="C7409">
        <v>5</v>
      </c>
      <c r="D7409">
        <v>16</v>
      </c>
      <c r="E7409">
        <v>26389.672999999999</v>
      </c>
      <c r="F7409">
        <v>609.29</v>
      </c>
      <c r="G7409">
        <v>67.400000000000006</v>
      </c>
      <c r="H7409">
        <v>0</v>
      </c>
      <c r="I7409">
        <v>233.93700000000001</v>
      </c>
      <c r="J7409">
        <v>4.3869999999999996</v>
      </c>
      <c r="K7409">
        <v>3.0880000000000001</v>
      </c>
      <c r="L7409">
        <v>90.161000000000001</v>
      </c>
      <c r="M7409">
        <v>27330.537</v>
      </c>
      <c r="N7409">
        <v>2878.6390000000001</v>
      </c>
      <c r="O7409">
        <v>-0.374</v>
      </c>
      <c r="P7409">
        <v>1.0569999999999999</v>
      </c>
      <c r="Q7409">
        <v>317.77300000000002</v>
      </c>
      <c r="R7409">
        <v>24451.215</v>
      </c>
      <c r="S7409">
        <v>24133.441999999999</v>
      </c>
    </row>
    <row r="7410" spans="1:19" x14ac:dyDescent="0.3">
      <c r="A7410">
        <v>2021</v>
      </c>
      <c r="B7410">
        <v>11</v>
      </c>
      <c r="C7410">
        <v>5</v>
      </c>
      <c r="D7410">
        <v>17</v>
      </c>
      <c r="E7410">
        <v>26582.082999999999</v>
      </c>
      <c r="F7410">
        <v>597.06700000000001</v>
      </c>
      <c r="G7410">
        <v>69.716999999999999</v>
      </c>
      <c r="H7410">
        <v>0</v>
      </c>
      <c r="I7410">
        <v>255.80699999999999</v>
      </c>
      <c r="J7410">
        <v>4.91</v>
      </c>
      <c r="K7410">
        <v>-33.237000000000002</v>
      </c>
      <c r="L7410">
        <v>90.32</v>
      </c>
      <c r="M7410">
        <v>27496.95</v>
      </c>
      <c r="N7410">
        <v>421.89100000000002</v>
      </c>
      <c r="O7410">
        <v>4.4020000000000001</v>
      </c>
      <c r="P7410">
        <v>2.1789999999999998</v>
      </c>
      <c r="Q7410">
        <v>298.12900000000002</v>
      </c>
      <c r="R7410">
        <v>27068.477999999999</v>
      </c>
      <c r="S7410">
        <v>26770.348999999998</v>
      </c>
    </row>
    <row r="7411" spans="1:19" x14ac:dyDescent="0.3">
      <c r="A7411">
        <v>2021</v>
      </c>
      <c r="B7411">
        <v>11</v>
      </c>
      <c r="C7411">
        <v>5</v>
      </c>
      <c r="D7411">
        <v>18</v>
      </c>
      <c r="E7411">
        <v>28729.429</v>
      </c>
      <c r="F7411">
        <v>634.95399999999995</v>
      </c>
      <c r="G7411">
        <v>74.843000000000004</v>
      </c>
      <c r="H7411">
        <v>0</v>
      </c>
      <c r="I7411">
        <v>326.37799999999999</v>
      </c>
      <c r="J7411">
        <v>4.7430000000000003</v>
      </c>
      <c r="K7411">
        <v>-55.811</v>
      </c>
      <c r="L7411">
        <v>92.197000000000003</v>
      </c>
      <c r="M7411">
        <v>29731.89</v>
      </c>
      <c r="N7411">
        <v>0</v>
      </c>
      <c r="O7411">
        <v>12.557</v>
      </c>
      <c r="P7411">
        <v>8.2579999999999991</v>
      </c>
      <c r="Q7411">
        <v>278.83100000000002</v>
      </c>
      <c r="R7411">
        <v>29711.074000000001</v>
      </c>
      <c r="S7411">
        <v>29432.241999999998</v>
      </c>
    </row>
    <row r="7412" spans="1:19" x14ac:dyDescent="0.3">
      <c r="A7412">
        <v>2021</v>
      </c>
      <c r="B7412">
        <v>11</v>
      </c>
      <c r="C7412">
        <v>5</v>
      </c>
      <c r="D7412">
        <v>19</v>
      </c>
      <c r="E7412">
        <v>28583.624</v>
      </c>
      <c r="F7412">
        <v>675.476</v>
      </c>
      <c r="G7412">
        <v>73.798000000000002</v>
      </c>
      <c r="H7412">
        <v>0</v>
      </c>
      <c r="I7412">
        <v>361.14600000000002</v>
      </c>
      <c r="J7412">
        <v>4.4640000000000004</v>
      </c>
      <c r="K7412">
        <v>-81.938999999999993</v>
      </c>
      <c r="L7412">
        <v>92.132000000000005</v>
      </c>
      <c r="M7412">
        <v>29634.901999999998</v>
      </c>
      <c r="N7412">
        <v>0</v>
      </c>
      <c r="O7412">
        <v>14.451000000000001</v>
      </c>
      <c r="P7412">
        <v>9.7349999999999994</v>
      </c>
      <c r="Q7412">
        <v>256.59100000000001</v>
      </c>
      <c r="R7412">
        <v>29610.716</v>
      </c>
      <c r="S7412">
        <v>29354.125</v>
      </c>
    </row>
    <row r="7413" spans="1:19" x14ac:dyDescent="0.3">
      <c r="A7413">
        <v>2021</v>
      </c>
      <c r="B7413">
        <v>11</v>
      </c>
      <c r="C7413">
        <v>5</v>
      </c>
      <c r="D7413">
        <v>20</v>
      </c>
      <c r="E7413">
        <v>27829.918000000001</v>
      </c>
      <c r="F7413">
        <v>717.95600000000002</v>
      </c>
      <c r="G7413">
        <v>72.403000000000006</v>
      </c>
      <c r="H7413">
        <v>0</v>
      </c>
      <c r="I7413">
        <v>404.81200000000001</v>
      </c>
      <c r="J7413">
        <v>4.1230000000000002</v>
      </c>
      <c r="K7413">
        <v>-107.767</v>
      </c>
      <c r="L7413">
        <v>91.497</v>
      </c>
      <c r="M7413">
        <v>28940.538</v>
      </c>
      <c r="N7413">
        <v>0</v>
      </c>
      <c r="O7413">
        <v>13.627000000000001</v>
      </c>
      <c r="P7413">
        <v>10.183</v>
      </c>
      <c r="Q7413">
        <v>243.60300000000001</v>
      </c>
      <c r="R7413">
        <v>28916.727999999999</v>
      </c>
      <c r="S7413">
        <v>28673.126</v>
      </c>
    </row>
    <row r="7414" spans="1:19" x14ac:dyDescent="0.3">
      <c r="A7414">
        <v>2021</v>
      </c>
      <c r="B7414">
        <v>11</v>
      </c>
      <c r="C7414">
        <v>5</v>
      </c>
      <c r="D7414">
        <v>21</v>
      </c>
      <c r="E7414">
        <v>26763.455999999998</v>
      </c>
      <c r="F7414">
        <v>757.12099999999998</v>
      </c>
      <c r="G7414">
        <v>69.751999999999995</v>
      </c>
      <c r="H7414">
        <v>0</v>
      </c>
      <c r="I7414">
        <v>517.60900000000004</v>
      </c>
      <c r="J7414">
        <v>5.181</v>
      </c>
      <c r="K7414">
        <v>-97.296000000000006</v>
      </c>
      <c r="L7414">
        <v>90.510999999999996</v>
      </c>
      <c r="M7414">
        <v>28036.582999999999</v>
      </c>
      <c r="N7414">
        <v>0</v>
      </c>
      <c r="O7414">
        <v>12.965999999999999</v>
      </c>
      <c r="P7414">
        <v>1.1279999999999999</v>
      </c>
      <c r="Q7414">
        <v>230.226</v>
      </c>
      <c r="R7414">
        <v>28022.488000000001</v>
      </c>
      <c r="S7414">
        <v>27792.261999999999</v>
      </c>
    </row>
    <row r="7415" spans="1:19" x14ac:dyDescent="0.3">
      <c r="A7415">
        <v>2021</v>
      </c>
      <c r="B7415">
        <v>11</v>
      </c>
      <c r="C7415">
        <v>5</v>
      </c>
      <c r="D7415">
        <v>22</v>
      </c>
      <c r="E7415">
        <v>25179.584999999999</v>
      </c>
      <c r="F7415">
        <v>923.38099999999997</v>
      </c>
      <c r="G7415">
        <v>66.066000000000003</v>
      </c>
      <c r="H7415">
        <v>0</v>
      </c>
      <c r="I7415">
        <v>577.44799999999998</v>
      </c>
      <c r="J7415">
        <v>4.8490000000000002</v>
      </c>
      <c r="K7415">
        <v>-41.914999999999999</v>
      </c>
      <c r="L7415">
        <v>89.355000000000004</v>
      </c>
      <c r="M7415">
        <v>26732.703000000001</v>
      </c>
      <c r="N7415">
        <v>0</v>
      </c>
      <c r="O7415">
        <v>11.805999999999999</v>
      </c>
      <c r="P7415">
        <v>-4.4050000000000002</v>
      </c>
      <c r="Q7415">
        <v>210.88399999999999</v>
      </c>
      <c r="R7415">
        <v>26725.302</v>
      </c>
      <c r="S7415">
        <v>26514.418000000001</v>
      </c>
    </row>
    <row r="7416" spans="1:19" x14ac:dyDescent="0.3">
      <c r="A7416">
        <v>2021</v>
      </c>
      <c r="B7416">
        <v>11</v>
      </c>
      <c r="C7416">
        <v>5</v>
      </c>
      <c r="D7416">
        <v>23</v>
      </c>
      <c r="E7416">
        <v>23011.609</v>
      </c>
      <c r="F7416">
        <v>1082.722</v>
      </c>
      <c r="G7416">
        <v>62.52</v>
      </c>
      <c r="H7416">
        <v>0</v>
      </c>
      <c r="I7416">
        <v>961.178</v>
      </c>
      <c r="J7416">
        <v>4.0940000000000003</v>
      </c>
      <c r="K7416">
        <v>-28.047000000000001</v>
      </c>
      <c r="L7416">
        <v>88.073999999999998</v>
      </c>
      <c r="M7416">
        <v>25119.63</v>
      </c>
      <c r="N7416">
        <v>0</v>
      </c>
      <c r="O7416">
        <v>9.3979999999999997</v>
      </c>
      <c r="P7416">
        <v>-12.829000000000001</v>
      </c>
      <c r="Q7416">
        <v>185.863</v>
      </c>
      <c r="R7416">
        <v>25123.061000000002</v>
      </c>
      <c r="S7416">
        <v>24937.198</v>
      </c>
    </row>
    <row r="7417" spans="1:19" x14ac:dyDescent="0.3">
      <c r="A7417">
        <v>2021</v>
      </c>
      <c r="B7417">
        <v>11</v>
      </c>
      <c r="C7417">
        <v>5</v>
      </c>
      <c r="D7417">
        <v>24</v>
      </c>
      <c r="E7417">
        <v>21013.792000000001</v>
      </c>
      <c r="F7417">
        <v>1316.941</v>
      </c>
      <c r="G7417">
        <v>60.896000000000001</v>
      </c>
      <c r="H7417">
        <v>0</v>
      </c>
      <c r="I7417">
        <v>775.452</v>
      </c>
      <c r="J7417">
        <v>1.8029999999999999</v>
      </c>
      <c r="K7417">
        <v>-30.962</v>
      </c>
      <c r="L7417">
        <v>86.962000000000003</v>
      </c>
      <c r="M7417">
        <v>23163.987000000001</v>
      </c>
      <c r="N7417">
        <v>0</v>
      </c>
      <c r="O7417">
        <v>7.1580000000000004</v>
      </c>
      <c r="P7417">
        <v>-12.643000000000001</v>
      </c>
      <c r="Q7417">
        <v>166.16399999999999</v>
      </c>
      <c r="R7417">
        <v>23169.473000000002</v>
      </c>
      <c r="S7417">
        <v>23003.309000000001</v>
      </c>
    </row>
    <row r="7418" spans="1:19" x14ac:dyDescent="0.3">
      <c r="A7418">
        <v>2021</v>
      </c>
      <c r="B7418">
        <v>11</v>
      </c>
      <c r="C7418">
        <v>6</v>
      </c>
      <c r="D7418">
        <v>1</v>
      </c>
      <c r="E7418">
        <v>18853.142</v>
      </c>
      <c r="F7418">
        <v>1478.059</v>
      </c>
      <c r="G7418">
        <v>56.542000000000002</v>
      </c>
      <c r="H7418">
        <v>0</v>
      </c>
      <c r="I7418">
        <v>657.721</v>
      </c>
      <c r="J7418">
        <v>1.788</v>
      </c>
      <c r="K7418">
        <v>-25.901</v>
      </c>
      <c r="L7418">
        <v>85.665000000000006</v>
      </c>
      <c r="M7418">
        <v>21050.473000000002</v>
      </c>
      <c r="N7418">
        <v>0</v>
      </c>
      <c r="O7418">
        <v>4.7809999999999997</v>
      </c>
      <c r="P7418">
        <v>-17.632000000000001</v>
      </c>
      <c r="Q7418">
        <v>149.39599999999999</v>
      </c>
      <c r="R7418">
        <v>21063.325000000001</v>
      </c>
      <c r="S7418">
        <v>20913.928</v>
      </c>
    </row>
    <row r="7419" spans="1:19" x14ac:dyDescent="0.3">
      <c r="A7419">
        <v>2021</v>
      </c>
      <c r="B7419">
        <v>11</v>
      </c>
      <c r="C7419">
        <v>6</v>
      </c>
      <c r="D7419">
        <v>2</v>
      </c>
      <c r="E7419">
        <v>17854.337</v>
      </c>
      <c r="F7419">
        <v>1530.8209999999999</v>
      </c>
      <c r="G7419">
        <v>55.936999999999998</v>
      </c>
      <c r="H7419">
        <v>0</v>
      </c>
      <c r="I7419">
        <v>441.95</v>
      </c>
      <c r="J7419">
        <v>1.8160000000000001</v>
      </c>
      <c r="K7419">
        <v>-28.276</v>
      </c>
      <c r="L7419">
        <v>85.320999999999998</v>
      </c>
      <c r="M7419">
        <v>19885.97</v>
      </c>
      <c r="N7419">
        <v>0</v>
      </c>
      <c r="O7419">
        <v>3.93</v>
      </c>
      <c r="P7419">
        <v>-14.112</v>
      </c>
      <c r="Q7419">
        <v>142.761</v>
      </c>
      <c r="R7419">
        <v>19896.151999999998</v>
      </c>
      <c r="S7419">
        <v>19753.392</v>
      </c>
    </row>
    <row r="7420" spans="1:19" x14ac:dyDescent="0.3">
      <c r="A7420">
        <v>2021</v>
      </c>
      <c r="B7420">
        <v>11</v>
      </c>
      <c r="C7420">
        <v>6</v>
      </c>
      <c r="D7420">
        <v>3</v>
      </c>
      <c r="E7420">
        <v>17394.447</v>
      </c>
      <c r="F7420">
        <v>1504.4010000000001</v>
      </c>
      <c r="G7420">
        <v>56.655999999999999</v>
      </c>
      <c r="H7420">
        <v>0</v>
      </c>
      <c r="I7420">
        <v>279.93400000000003</v>
      </c>
      <c r="J7420">
        <v>1.79</v>
      </c>
      <c r="K7420">
        <v>-24.997</v>
      </c>
      <c r="L7420">
        <v>85.275000000000006</v>
      </c>
      <c r="M7420">
        <v>19240.849999999999</v>
      </c>
      <c r="N7420">
        <v>0</v>
      </c>
      <c r="O7420">
        <v>3.53</v>
      </c>
      <c r="P7420">
        <v>-9.9600000000000009</v>
      </c>
      <c r="Q7420">
        <v>138.779</v>
      </c>
      <c r="R7420">
        <v>19247.28</v>
      </c>
      <c r="S7420">
        <v>19108.5</v>
      </c>
    </row>
    <row r="7421" spans="1:19" x14ac:dyDescent="0.3">
      <c r="A7421">
        <v>2021</v>
      </c>
      <c r="B7421">
        <v>11</v>
      </c>
      <c r="C7421">
        <v>6</v>
      </c>
      <c r="D7421">
        <v>4</v>
      </c>
      <c r="E7421">
        <v>17289.121999999999</v>
      </c>
      <c r="F7421">
        <v>1502.825</v>
      </c>
      <c r="G7421">
        <v>57.683</v>
      </c>
      <c r="H7421">
        <v>0</v>
      </c>
      <c r="I7421">
        <v>175.989</v>
      </c>
      <c r="J7421">
        <v>1.619</v>
      </c>
      <c r="K7421">
        <v>-21.733000000000001</v>
      </c>
      <c r="L7421">
        <v>85.271000000000001</v>
      </c>
      <c r="M7421">
        <v>19033.092000000001</v>
      </c>
      <c r="N7421">
        <v>0</v>
      </c>
      <c r="O7421">
        <v>3.1219999999999999</v>
      </c>
      <c r="P7421">
        <v>-6.0670000000000002</v>
      </c>
      <c r="Q7421">
        <v>138.02799999999999</v>
      </c>
      <c r="R7421">
        <v>19036.038</v>
      </c>
      <c r="S7421">
        <v>18898.008999999998</v>
      </c>
    </row>
    <row r="7422" spans="1:19" x14ac:dyDescent="0.3">
      <c r="A7422">
        <v>2021</v>
      </c>
      <c r="B7422">
        <v>11</v>
      </c>
      <c r="C7422">
        <v>6</v>
      </c>
      <c r="D7422">
        <v>5</v>
      </c>
      <c r="E7422">
        <v>17508.794999999998</v>
      </c>
      <c r="F7422">
        <v>1411.6389999999999</v>
      </c>
      <c r="G7422">
        <v>60.430999999999997</v>
      </c>
      <c r="H7422">
        <v>0</v>
      </c>
      <c r="I7422">
        <v>101.506</v>
      </c>
      <c r="J7422">
        <v>1.629</v>
      </c>
      <c r="K7422">
        <v>-9.4309999999999992</v>
      </c>
      <c r="L7422">
        <v>85.292000000000002</v>
      </c>
      <c r="M7422">
        <v>19099.43</v>
      </c>
      <c r="N7422">
        <v>0</v>
      </c>
      <c r="O7422">
        <v>2.8340000000000001</v>
      </c>
      <c r="P7422">
        <v>-4.3049999999999997</v>
      </c>
      <c r="Q7422">
        <v>142.36500000000001</v>
      </c>
      <c r="R7422">
        <v>19100.901000000002</v>
      </c>
      <c r="S7422">
        <v>18958.536</v>
      </c>
    </row>
    <row r="7423" spans="1:19" x14ac:dyDescent="0.3">
      <c r="A7423">
        <v>2021</v>
      </c>
      <c r="B7423">
        <v>11</v>
      </c>
      <c r="C7423">
        <v>6</v>
      </c>
      <c r="D7423">
        <v>6</v>
      </c>
      <c r="E7423">
        <v>18495.024000000001</v>
      </c>
      <c r="F7423">
        <v>1336.6769999999999</v>
      </c>
      <c r="G7423">
        <v>64.424000000000007</v>
      </c>
      <c r="H7423">
        <v>0</v>
      </c>
      <c r="I7423">
        <v>64.483999999999995</v>
      </c>
      <c r="J7423">
        <v>1.893</v>
      </c>
      <c r="K7423">
        <v>-22.782</v>
      </c>
      <c r="L7423">
        <v>85.569000000000003</v>
      </c>
      <c r="M7423">
        <v>19960.865000000002</v>
      </c>
      <c r="N7423">
        <v>0</v>
      </c>
      <c r="O7423">
        <v>2.677</v>
      </c>
      <c r="P7423">
        <v>-5.0039999999999996</v>
      </c>
      <c r="Q7423">
        <v>154.06800000000001</v>
      </c>
      <c r="R7423">
        <v>19963.191999999999</v>
      </c>
      <c r="S7423">
        <v>19809.125</v>
      </c>
    </row>
    <row r="7424" spans="1:19" x14ac:dyDescent="0.3">
      <c r="A7424">
        <v>2021</v>
      </c>
      <c r="B7424">
        <v>11</v>
      </c>
      <c r="C7424">
        <v>6</v>
      </c>
      <c r="D7424">
        <v>7</v>
      </c>
      <c r="E7424">
        <v>19376.223000000002</v>
      </c>
      <c r="F7424">
        <v>1327.836</v>
      </c>
      <c r="G7424">
        <v>69.813000000000002</v>
      </c>
      <c r="H7424">
        <v>0</v>
      </c>
      <c r="I7424">
        <v>68.882999999999996</v>
      </c>
      <c r="J7424">
        <v>2.2879999999999998</v>
      </c>
      <c r="K7424">
        <v>-10.010999999999999</v>
      </c>
      <c r="L7424">
        <v>86.033000000000001</v>
      </c>
      <c r="M7424">
        <v>20851.254000000001</v>
      </c>
      <c r="N7424">
        <v>119.86199999999999</v>
      </c>
      <c r="O7424">
        <v>2.605</v>
      </c>
      <c r="P7424">
        <v>-0.98</v>
      </c>
      <c r="Q7424">
        <v>170.399</v>
      </c>
      <c r="R7424">
        <v>20729.766</v>
      </c>
      <c r="S7424">
        <v>20559.366999999998</v>
      </c>
    </row>
    <row r="7425" spans="1:19" x14ac:dyDescent="0.3">
      <c r="A7425">
        <v>2021</v>
      </c>
      <c r="B7425">
        <v>11</v>
      </c>
      <c r="C7425">
        <v>6</v>
      </c>
      <c r="D7425">
        <v>8</v>
      </c>
      <c r="E7425">
        <v>20312.152999999998</v>
      </c>
      <c r="F7425">
        <v>1242.94</v>
      </c>
      <c r="G7425">
        <v>70.620999999999995</v>
      </c>
      <c r="H7425">
        <v>0</v>
      </c>
      <c r="I7425">
        <v>109.06699999999999</v>
      </c>
      <c r="J7425">
        <v>2.8879999999999999</v>
      </c>
      <c r="K7425">
        <v>-12.162000000000001</v>
      </c>
      <c r="L7425">
        <v>86.491</v>
      </c>
      <c r="M7425">
        <v>21741.378000000001</v>
      </c>
      <c r="N7425">
        <v>1925.393</v>
      </c>
      <c r="O7425">
        <v>-12.69</v>
      </c>
      <c r="P7425">
        <v>-0.52900000000000003</v>
      </c>
      <c r="Q7425">
        <v>192.52699999999999</v>
      </c>
      <c r="R7425">
        <v>19829.204000000002</v>
      </c>
      <c r="S7425">
        <v>19636.677</v>
      </c>
    </row>
    <row r="7426" spans="1:19" x14ac:dyDescent="0.3">
      <c r="A7426">
        <v>2021</v>
      </c>
      <c r="B7426">
        <v>11</v>
      </c>
      <c r="C7426">
        <v>6</v>
      </c>
      <c r="D7426">
        <v>9</v>
      </c>
      <c r="E7426">
        <v>21619.906999999999</v>
      </c>
      <c r="F7426">
        <v>1173.2729999999999</v>
      </c>
      <c r="G7426">
        <v>69.436000000000007</v>
      </c>
      <c r="H7426">
        <v>0</v>
      </c>
      <c r="I7426">
        <v>148.09700000000001</v>
      </c>
      <c r="J7426">
        <v>3.0950000000000002</v>
      </c>
      <c r="K7426">
        <v>-9.8949999999999996</v>
      </c>
      <c r="L7426">
        <v>87.224999999999994</v>
      </c>
      <c r="M7426">
        <v>23021.701000000001</v>
      </c>
      <c r="N7426">
        <v>4516.5680000000002</v>
      </c>
      <c r="O7426">
        <v>-31.609000000000002</v>
      </c>
      <c r="P7426">
        <v>-0.23</v>
      </c>
      <c r="Q7426">
        <v>217.441</v>
      </c>
      <c r="R7426">
        <v>18536.972000000002</v>
      </c>
      <c r="S7426">
        <v>18319.530999999999</v>
      </c>
    </row>
    <row r="7427" spans="1:19" x14ac:dyDescent="0.3">
      <c r="A7427">
        <v>2021</v>
      </c>
      <c r="B7427">
        <v>11</v>
      </c>
      <c r="C7427">
        <v>6</v>
      </c>
      <c r="D7427">
        <v>10</v>
      </c>
      <c r="E7427">
        <v>22622.665000000001</v>
      </c>
      <c r="F7427">
        <v>1114.8040000000001</v>
      </c>
      <c r="G7427">
        <v>67.486999999999995</v>
      </c>
      <c r="H7427">
        <v>0</v>
      </c>
      <c r="I7427">
        <v>183.595</v>
      </c>
      <c r="J7427">
        <v>3.2829999999999999</v>
      </c>
      <c r="K7427">
        <v>-17.925999999999998</v>
      </c>
      <c r="L7427">
        <v>87.802000000000007</v>
      </c>
      <c r="M7427">
        <v>23994.223000000002</v>
      </c>
      <c r="N7427">
        <v>6400.3530000000001</v>
      </c>
      <c r="O7427">
        <v>-45.923000000000002</v>
      </c>
      <c r="P7427">
        <v>0.373</v>
      </c>
      <c r="Q7427">
        <v>239.714</v>
      </c>
      <c r="R7427">
        <v>17639.419000000002</v>
      </c>
      <c r="S7427">
        <v>17399.705000000002</v>
      </c>
    </row>
    <row r="7428" spans="1:19" x14ac:dyDescent="0.3">
      <c r="A7428">
        <v>2021</v>
      </c>
      <c r="B7428">
        <v>11</v>
      </c>
      <c r="C7428">
        <v>6</v>
      </c>
      <c r="D7428">
        <v>11</v>
      </c>
      <c r="E7428">
        <v>23137.546999999999</v>
      </c>
      <c r="F7428">
        <v>1054.597</v>
      </c>
      <c r="G7428">
        <v>66.25</v>
      </c>
      <c r="H7428">
        <v>0</v>
      </c>
      <c r="I7428">
        <v>236.779</v>
      </c>
      <c r="J7428">
        <v>3.4590000000000001</v>
      </c>
      <c r="K7428">
        <v>-8.1470000000000002</v>
      </c>
      <c r="L7428">
        <v>88.078000000000003</v>
      </c>
      <c r="M7428">
        <v>24512.312999999998</v>
      </c>
      <c r="N7428">
        <v>7503.152</v>
      </c>
      <c r="O7428">
        <v>-40.829000000000001</v>
      </c>
      <c r="P7428">
        <v>1.323</v>
      </c>
      <c r="Q7428">
        <v>257.17099999999999</v>
      </c>
      <c r="R7428">
        <v>17048.666000000001</v>
      </c>
      <c r="S7428">
        <v>16791.494999999999</v>
      </c>
    </row>
    <row r="7429" spans="1:19" x14ac:dyDescent="0.3">
      <c r="A7429">
        <v>2021</v>
      </c>
      <c r="B7429">
        <v>11</v>
      </c>
      <c r="C7429">
        <v>6</v>
      </c>
      <c r="D7429">
        <v>12</v>
      </c>
      <c r="E7429">
        <v>23431.246999999999</v>
      </c>
      <c r="F7429">
        <v>966.19200000000001</v>
      </c>
      <c r="G7429">
        <v>64.915999999999997</v>
      </c>
      <c r="H7429">
        <v>0</v>
      </c>
      <c r="I7429">
        <v>278.48500000000001</v>
      </c>
      <c r="J7429">
        <v>3.6019999999999999</v>
      </c>
      <c r="K7429">
        <v>-13.606999999999999</v>
      </c>
      <c r="L7429">
        <v>88.241</v>
      </c>
      <c r="M7429">
        <v>24754.16</v>
      </c>
      <c r="N7429">
        <v>7934.2809999999999</v>
      </c>
      <c r="O7429">
        <v>-6.5179999999999998</v>
      </c>
      <c r="P7429">
        <v>2.27</v>
      </c>
      <c r="Q7429">
        <v>268.59300000000002</v>
      </c>
      <c r="R7429">
        <v>16824.126</v>
      </c>
      <c r="S7429">
        <v>16555.532999999999</v>
      </c>
    </row>
    <row r="7430" spans="1:19" x14ac:dyDescent="0.3">
      <c r="A7430">
        <v>2021</v>
      </c>
      <c r="B7430">
        <v>11</v>
      </c>
      <c r="C7430">
        <v>6</v>
      </c>
      <c r="D7430">
        <v>13</v>
      </c>
      <c r="E7430">
        <v>23384.866999999998</v>
      </c>
      <c r="F7430">
        <v>943.84799999999996</v>
      </c>
      <c r="G7430">
        <v>64.959999999999994</v>
      </c>
      <c r="H7430">
        <v>0</v>
      </c>
      <c r="I7430">
        <v>291.25299999999999</v>
      </c>
      <c r="J7430">
        <v>3.6070000000000002</v>
      </c>
      <c r="K7430">
        <v>5.6529999999999996</v>
      </c>
      <c r="L7430">
        <v>88.206999999999994</v>
      </c>
      <c r="M7430">
        <v>24717.435000000001</v>
      </c>
      <c r="N7430">
        <v>7650.6819999999998</v>
      </c>
      <c r="O7430">
        <v>-1.1120000000000001</v>
      </c>
      <c r="P7430">
        <v>2.8010000000000002</v>
      </c>
      <c r="Q7430">
        <v>275.64</v>
      </c>
      <c r="R7430">
        <v>17065.063999999998</v>
      </c>
      <c r="S7430">
        <v>16789.423999999999</v>
      </c>
    </row>
    <row r="7431" spans="1:19" x14ac:dyDescent="0.3">
      <c r="A7431">
        <v>2021</v>
      </c>
      <c r="B7431">
        <v>11</v>
      </c>
      <c r="C7431">
        <v>6</v>
      </c>
      <c r="D7431">
        <v>14</v>
      </c>
      <c r="E7431">
        <v>23218.482</v>
      </c>
      <c r="F7431">
        <v>882.15300000000002</v>
      </c>
      <c r="G7431">
        <v>65.108999999999995</v>
      </c>
      <c r="H7431">
        <v>0</v>
      </c>
      <c r="I7431">
        <v>290.77</v>
      </c>
      <c r="J7431">
        <v>3.3069999999999999</v>
      </c>
      <c r="K7431">
        <v>15.571</v>
      </c>
      <c r="L7431">
        <v>88.105000000000004</v>
      </c>
      <c r="M7431">
        <v>24498.387999999999</v>
      </c>
      <c r="N7431">
        <v>6829.8180000000002</v>
      </c>
      <c r="O7431">
        <v>-0.35099999999999998</v>
      </c>
      <c r="P7431">
        <v>2.702</v>
      </c>
      <c r="Q7431">
        <v>278.29399999999998</v>
      </c>
      <c r="R7431">
        <v>17666.219000000001</v>
      </c>
      <c r="S7431">
        <v>17387.924999999999</v>
      </c>
    </row>
    <row r="7432" spans="1:19" x14ac:dyDescent="0.3">
      <c r="A7432">
        <v>2021</v>
      </c>
      <c r="B7432">
        <v>11</v>
      </c>
      <c r="C7432">
        <v>6</v>
      </c>
      <c r="D7432">
        <v>15</v>
      </c>
      <c r="E7432">
        <v>22942.653999999999</v>
      </c>
      <c r="F7432">
        <v>844.91800000000001</v>
      </c>
      <c r="G7432">
        <v>64.846000000000004</v>
      </c>
      <c r="H7432">
        <v>0</v>
      </c>
      <c r="I7432">
        <v>293.33</v>
      </c>
      <c r="J7432">
        <v>3.363</v>
      </c>
      <c r="K7432">
        <v>20.905000000000001</v>
      </c>
      <c r="L7432">
        <v>87.933999999999997</v>
      </c>
      <c r="M7432">
        <v>24193.103999999999</v>
      </c>
      <c r="N7432">
        <v>5244.5870000000004</v>
      </c>
      <c r="O7432">
        <v>-0.76900000000000002</v>
      </c>
      <c r="P7432">
        <v>1.4770000000000001</v>
      </c>
      <c r="Q7432">
        <v>275.53399999999999</v>
      </c>
      <c r="R7432">
        <v>18947.809000000001</v>
      </c>
      <c r="S7432">
        <v>18672.274000000001</v>
      </c>
    </row>
    <row r="7433" spans="1:19" x14ac:dyDescent="0.3">
      <c r="A7433">
        <v>2021</v>
      </c>
      <c r="B7433">
        <v>11</v>
      </c>
      <c r="C7433">
        <v>6</v>
      </c>
      <c r="D7433">
        <v>16</v>
      </c>
      <c r="E7433">
        <v>22817.867999999999</v>
      </c>
      <c r="F7433">
        <v>741.22199999999998</v>
      </c>
      <c r="G7433">
        <v>65.204999999999998</v>
      </c>
      <c r="H7433">
        <v>0</v>
      </c>
      <c r="I7433">
        <v>195.18899999999999</v>
      </c>
      <c r="J7433">
        <v>2.121</v>
      </c>
      <c r="K7433">
        <v>3.5129999999999999</v>
      </c>
      <c r="L7433">
        <v>87.881</v>
      </c>
      <c r="M7433">
        <v>23847.794000000002</v>
      </c>
      <c r="N7433">
        <v>2878.6390000000001</v>
      </c>
      <c r="O7433">
        <v>-0.374</v>
      </c>
      <c r="P7433">
        <v>1.0569999999999999</v>
      </c>
      <c r="Q7433">
        <v>265.93099999999998</v>
      </c>
      <c r="R7433">
        <v>20968.472000000002</v>
      </c>
      <c r="S7433">
        <v>20702.541000000001</v>
      </c>
    </row>
    <row r="7434" spans="1:19" x14ac:dyDescent="0.3">
      <c r="A7434">
        <v>2021</v>
      </c>
      <c r="B7434">
        <v>11</v>
      </c>
      <c r="C7434">
        <v>6</v>
      </c>
      <c r="D7434">
        <v>17</v>
      </c>
      <c r="E7434">
        <v>23365.772000000001</v>
      </c>
      <c r="F7434">
        <v>706.89599999999996</v>
      </c>
      <c r="G7434">
        <v>67.426000000000002</v>
      </c>
      <c r="H7434">
        <v>0</v>
      </c>
      <c r="I7434">
        <v>205.239</v>
      </c>
      <c r="J7434">
        <v>1.9910000000000001</v>
      </c>
      <c r="K7434">
        <v>-36.307000000000002</v>
      </c>
      <c r="L7434">
        <v>88.201999999999998</v>
      </c>
      <c r="M7434">
        <v>24331.794000000002</v>
      </c>
      <c r="N7434">
        <v>421.89100000000002</v>
      </c>
      <c r="O7434">
        <v>4.4020000000000001</v>
      </c>
      <c r="P7434">
        <v>2.1789999999999998</v>
      </c>
      <c r="Q7434">
        <v>252.54900000000001</v>
      </c>
      <c r="R7434">
        <v>23903.322</v>
      </c>
      <c r="S7434">
        <v>23650.773000000001</v>
      </c>
    </row>
    <row r="7435" spans="1:19" x14ac:dyDescent="0.3">
      <c r="A7435">
        <v>2021</v>
      </c>
      <c r="B7435">
        <v>11</v>
      </c>
      <c r="C7435">
        <v>6</v>
      </c>
      <c r="D7435">
        <v>18</v>
      </c>
      <c r="E7435">
        <v>25965.351999999999</v>
      </c>
      <c r="F7435">
        <v>724.471</v>
      </c>
      <c r="G7435">
        <v>72.043000000000006</v>
      </c>
      <c r="H7435">
        <v>0</v>
      </c>
      <c r="I7435">
        <v>206.95099999999999</v>
      </c>
      <c r="J7435">
        <v>1.8640000000000001</v>
      </c>
      <c r="K7435">
        <v>-57.015000000000001</v>
      </c>
      <c r="L7435">
        <v>89.778000000000006</v>
      </c>
      <c r="M7435">
        <v>26931.401999999998</v>
      </c>
      <c r="N7435">
        <v>0</v>
      </c>
      <c r="O7435">
        <v>12.557</v>
      </c>
      <c r="P7435">
        <v>8.2579999999999991</v>
      </c>
      <c r="Q7435">
        <v>240.03800000000001</v>
      </c>
      <c r="R7435">
        <v>26910.585999999999</v>
      </c>
      <c r="S7435">
        <v>26670.548999999999</v>
      </c>
    </row>
    <row r="7436" spans="1:19" x14ac:dyDescent="0.3">
      <c r="A7436">
        <v>2021</v>
      </c>
      <c r="B7436">
        <v>11</v>
      </c>
      <c r="C7436">
        <v>6</v>
      </c>
      <c r="D7436">
        <v>19</v>
      </c>
      <c r="E7436">
        <v>26002.918000000001</v>
      </c>
      <c r="F7436">
        <v>756.35699999999997</v>
      </c>
      <c r="G7436">
        <v>71.507000000000005</v>
      </c>
      <c r="H7436">
        <v>0</v>
      </c>
      <c r="I7436">
        <v>232.16</v>
      </c>
      <c r="J7436">
        <v>1.7270000000000001</v>
      </c>
      <c r="K7436">
        <v>-78.361000000000004</v>
      </c>
      <c r="L7436">
        <v>89.811999999999998</v>
      </c>
      <c r="M7436">
        <v>27004.613000000001</v>
      </c>
      <c r="N7436">
        <v>0</v>
      </c>
      <c r="O7436">
        <v>14.451000000000001</v>
      </c>
      <c r="P7436">
        <v>9.7349999999999994</v>
      </c>
      <c r="Q7436">
        <v>226.61199999999999</v>
      </c>
      <c r="R7436">
        <v>26980.427</v>
      </c>
      <c r="S7436">
        <v>26753.815999999999</v>
      </c>
    </row>
    <row r="7437" spans="1:19" x14ac:dyDescent="0.3">
      <c r="A7437">
        <v>2021</v>
      </c>
      <c r="B7437">
        <v>11</v>
      </c>
      <c r="C7437">
        <v>6</v>
      </c>
      <c r="D7437">
        <v>20</v>
      </c>
      <c r="E7437">
        <v>25418.532999999999</v>
      </c>
      <c r="F7437">
        <v>793.11699999999996</v>
      </c>
      <c r="G7437">
        <v>69.691000000000003</v>
      </c>
      <c r="H7437">
        <v>0</v>
      </c>
      <c r="I7437">
        <v>324.928</v>
      </c>
      <c r="J7437">
        <v>1.5820000000000001</v>
      </c>
      <c r="K7437">
        <v>-97.941000000000003</v>
      </c>
      <c r="L7437">
        <v>89.441999999999993</v>
      </c>
      <c r="M7437">
        <v>26529.66</v>
      </c>
      <c r="N7437">
        <v>0</v>
      </c>
      <c r="O7437">
        <v>13.627000000000001</v>
      </c>
      <c r="P7437">
        <v>10.183</v>
      </c>
      <c r="Q7437">
        <v>218.577</v>
      </c>
      <c r="R7437">
        <v>26505.85</v>
      </c>
      <c r="S7437">
        <v>26287.273000000001</v>
      </c>
    </row>
    <row r="7438" spans="1:19" x14ac:dyDescent="0.3">
      <c r="A7438">
        <v>2021</v>
      </c>
      <c r="B7438">
        <v>11</v>
      </c>
      <c r="C7438">
        <v>6</v>
      </c>
      <c r="D7438">
        <v>21</v>
      </c>
      <c r="E7438">
        <v>24497.949000000001</v>
      </c>
      <c r="F7438">
        <v>826.26599999999996</v>
      </c>
      <c r="G7438">
        <v>67.724000000000004</v>
      </c>
      <c r="H7438">
        <v>0</v>
      </c>
      <c r="I7438">
        <v>370.52199999999999</v>
      </c>
      <c r="J7438">
        <v>1.948</v>
      </c>
      <c r="K7438">
        <v>-87.135999999999996</v>
      </c>
      <c r="L7438">
        <v>88.91</v>
      </c>
      <c r="M7438">
        <v>25698.457999999999</v>
      </c>
      <c r="N7438">
        <v>0</v>
      </c>
      <c r="O7438">
        <v>12.965999999999999</v>
      </c>
      <c r="P7438">
        <v>1.1279999999999999</v>
      </c>
      <c r="Q7438">
        <v>208.76300000000001</v>
      </c>
      <c r="R7438">
        <v>25684.364000000001</v>
      </c>
      <c r="S7438">
        <v>25475.600999999999</v>
      </c>
    </row>
    <row r="7439" spans="1:19" x14ac:dyDescent="0.3">
      <c r="A7439">
        <v>2021</v>
      </c>
      <c r="B7439">
        <v>11</v>
      </c>
      <c r="C7439">
        <v>6</v>
      </c>
      <c r="D7439">
        <v>22</v>
      </c>
      <c r="E7439">
        <v>23100.1</v>
      </c>
      <c r="F7439">
        <v>978.89099999999996</v>
      </c>
      <c r="G7439">
        <v>64.293000000000006</v>
      </c>
      <c r="H7439">
        <v>0</v>
      </c>
      <c r="I7439">
        <v>407.01100000000002</v>
      </c>
      <c r="J7439">
        <v>1.7749999999999999</v>
      </c>
      <c r="K7439">
        <v>-37.811</v>
      </c>
      <c r="L7439">
        <v>88.081000000000003</v>
      </c>
      <c r="M7439">
        <v>24538.045999999998</v>
      </c>
      <c r="N7439">
        <v>0</v>
      </c>
      <c r="O7439">
        <v>11.805999999999999</v>
      </c>
      <c r="P7439">
        <v>-4.4050000000000002</v>
      </c>
      <c r="Q7439">
        <v>195.227</v>
      </c>
      <c r="R7439">
        <v>24530.645</v>
      </c>
      <c r="S7439">
        <v>24335.417000000001</v>
      </c>
    </row>
    <row r="7440" spans="1:19" x14ac:dyDescent="0.3">
      <c r="A7440">
        <v>2021</v>
      </c>
      <c r="B7440">
        <v>11</v>
      </c>
      <c r="C7440">
        <v>6</v>
      </c>
      <c r="D7440">
        <v>23</v>
      </c>
      <c r="E7440">
        <v>21460.155999999999</v>
      </c>
      <c r="F7440">
        <v>1129.5640000000001</v>
      </c>
      <c r="G7440">
        <v>61.695</v>
      </c>
      <c r="H7440">
        <v>0</v>
      </c>
      <c r="I7440">
        <v>498.94400000000002</v>
      </c>
      <c r="J7440">
        <v>1.89</v>
      </c>
      <c r="K7440">
        <v>-25.917000000000002</v>
      </c>
      <c r="L7440">
        <v>87.162000000000006</v>
      </c>
      <c r="M7440">
        <v>23151.8</v>
      </c>
      <c r="N7440">
        <v>0</v>
      </c>
      <c r="O7440">
        <v>9.3979999999999997</v>
      </c>
      <c r="P7440">
        <v>-12.829000000000001</v>
      </c>
      <c r="Q7440">
        <v>176.458</v>
      </c>
      <c r="R7440">
        <v>23155.23</v>
      </c>
      <c r="S7440">
        <v>22978.772000000001</v>
      </c>
    </row>
    <row r="7441" spans="1:19" x14ac:dyDescent="0.3">
      <c r="A7441">
        <v>2021</v>
      </c>
      <c r="B7441">
        <v>11</v>
      </c>
      <c r="C7441">
        <v>6</v>
      </c>
      <c r="D7441">
        <v>24</v>
      </c>
      <c r="E7441">
        <v>19803.488000000001</v>
      </c>
      <c r="F7441">
        <v>1383.51</v>
      </c>
      <c r="G7441">
        <v>59.869</v>
      </c>
      <c r="H7441">
        <v>0</v>
      </c>
      <c r="I7441">
        <v>775.452</v>
      </c>
      <c r="J7441">
        <v>1.8029999999999999</v>
      </c>
      <c r="K7441">
        <v>-29.814</v>
      </c>
      <c r="L7441">
        <v>86.259</v>
      </c>
      <c r="M7441">
        <v>22020.698</v>
      </c>
      <c r="N7441">
        <v>0</v>
      </c>
      <c r="O7441">
        <v>7.1580000000000004</v>
      </c>
      <c r="P7441">
        <v>-12.643000000000001</v>
      </c>
      <c r="Q7441">
        <v>159.72200000000001</v>
      </c>
      <c r="R7441">
        <v>22026.184000000001</v>
      </c>
      <c r="S7441">
        <v>21866.462</v>
      </c>
    </row>
    <row r="7442" spans="1:19" x14ac:dyDescent="0.3">
      <c r="A7442">
        <v>2021</v>
      </c>
      <c r="B7442">
        <v>11</v>
      </c>
      <c r="C7442">
        <v>7</v>
      </c>
      <c r="D7442">
        <v>1</v>
      </c>
      <c r="E7442">
        <v>19658.395</v>
      </c>
      <c r="F7442">
        <v>1478.059</v>
      </c>
      <c r="G7442">
        <v>56.576999999999998</v>
      </c>
      <c r="H7442">
        <v>0</v>
      </c>
      <c r="I7442">
        <v>659.51099999999997</v>
      </c>
      <c r="J7442">
        <v>1.7849999999999999</v>
      </c>
      <c r="K7442">
        <v>-24.815999999999999</v>
      </c>
      <c r="L7442">
        <v>86.209000000000003</v>
      </c>
      <c r="M7442">
        <v>21859.143</v>
      </c>
      <c r="N7442">
        <v>0</v>
      </c>
      <c r="O7442">
        <v>4.7809999999999997</v>
      </c>
      <c r="P7442">
        <v>-17.632000000000001</v>
      </c>
      <c r="Q7442">
        <v>146.34</v>
      </c>
      <c r="R7442">
        <v>21871.994999999999</v>
      </c>
      <c r="S7442">
        <v>21725.654999999999</v>
      </c>
    </row>
    <row r="7443" spans="1:19" x14ac:dyDescent="0.3">
      <c r="A7443">
        <v>2021</v>
      </c>
      <c r="B7443">
        <v>11</v>
      </c>
      <c r="C7443">
        <v>7</v>
      </c>
      <c r="D7443">
        <v>2</v>
      </c>
      <c r="E7443">
        <v>18994.326000000001</v>
      </c>
      <c r="F7443">
        <v>1405.704</v>
      </c>
      <c r="G7443">
        <v>55.488999999999997</v>
      </c>
      <c r="H7443">
        <v>0</v>
      </c>
      <c r="I7443">
        <v>657.721</v>
      </c>
      <c r="J7443">
        <v>1.788</v>
      </c>
      <c r="K7443">
        <v>-27.123000000000001</v>
      </c>
      <c r="L7443">
        <v>85.8</v>
      </c>
      <c r="M7443">
        <v>21118.217000000001</v>
      </c>
      <c r="N7443">
        <v>0</v>
      </c>
      <c r="O7443">
        <v>3.93</v>
      </c>
      <c r="P7443">
        <v>-14.112</v>
      </c>
      <c r="Q7443">
        <v>139.732</v>
      </c>
      <c r="R7443">
        <v>21128.399000000001</v>
      </c>
      <c r="S7443">
        <v>20988.667000000001</v>
      </c>
    </row>
    <row r="7444" spans="1:19" x14ac:dyDescent="0.3">
      <c r="A7444">
        <v>2021</v>
      </c>
      <c r="B7444">
        <v>11</v>
      </c>
      <c r="C7444">
        <v>7</v>
      </c>
      <c r="D7444">
        <v>3</v>
      </c>
      <c r="E7444">
        <v>18322.282999999999</v>
      </c>
      <c r="F7444">
        <v>1491.0160000000001</v>
      </c>
      <c r="G7444">
        <v>55.594000000000001</v>
      </c>
      <c r="H7444">
        <v>0</v>
      </c>
      <c r="I7444">
        <v>441.95</v>
      </c>
      <c r="J7444">
        <v>1.8160000000000001</v>
      </c>
      <c r="K7444">
        <v>-24.251999999999999</v>
      </c>
      <c r="L7444">
        <v>85.456000000000003</v>
      </c>
      <c r="M7444">
        <v>20318.269</v>
      </c>
      <c r="N7444">
        <v>0</v>
      </c>
      <c r="O7444">
        <v>3.53</v>
      </c>
      <c r="P7444">
        <v>-9.9600000000000009</v>
      </c>
      <c r="Q7444">
        <v>134.98599999999999</v>
      </c>
      <c r="R7444">
        <v>20324.699000000001</v>
      </c>
      <c r="S7444">
        <v>20189.713</v>
      </c>
    </row>
    <row r="7445" spans="1:19" x14ac:dyDescent="0.3">
      <c r="A7445">
        <v>2021</v>
      </c>
      <c r="B7445">
        <v>11</v>
      </c>
      <c r="C7445">
        <v>7</v>
      </c>
      <c r="D7445">
        <v>4</v>
      </c>
      <c r="E7445">
        <v>17999.442999999999</v>
      </c>
      <c r="F7445">
        <v>1528.9849999999999</v>
      </c>
      <c r="G7445">
        <v>56.436999999999998</v>
      </c>
      <c r="H7445">
        <v>0</v>
      </c>
      <c r="I7445">
        <v>279.93400000000003</v>
      </c>
      <c r="J7445">
        <v>1.79</v>
      </c>
      <c r="K7445">
        <v>-21.338999999999999</v>
      </c>
      <c r="L7445">
        <v>85.36</v>
      </c>
      <c r="M7445">
        <v>19874.173999999999</v>
      </c>
      <c r="N7445">
        <v>0</v>
      </c>
      <c r="O7445">
        <v>3.1219999999999999</v>
      </c>
      <c r="P7445">
        <v>-6.0670000000000002</v>
      </c>
      <c r="Q7445">
        <v>133.565</v>
      </c>
      <c r="R7445">
        <v>19877.118999999999</v>
      </c>
      <c r="S7445">
        <v>19743.554</v>
      </c>
    </row>
    <row r="7446" spans="1:19" x14ac:dyDescent="0.3">
      <c r="A7446">
        <v>2021</v>
      </c>
      <c r="B7446">
        <v>11</v>
      </c>
      <c r="C7446">
        <v>7</v>
      </c>
      <c r="D7446">
        <v>5</v>
      </c>
      <c r="E7446">
        <v>18400.195</v>
      </c>
      <c r="F7446">
        <v>1512.328</v>
      </c>
      <c r="G7446">
        <v>58.386000000000003</v>
      </c>
      <c r="H7446">
        <v>0</v>
      </c>
      <c r="I7446">
        <v>175.989</v>
      </c>
      <c r="J7446">
        <v>1.619</v>
      </c>
      <c r="K7446">
        <v>-9.327</v>
      </c>
      <c r="L7446">
        <v>85.465999999999994</v>
      </c>
      <c r="M7446">
        <v>20166.269</v>
      </c>
      <c r="N7446">
        <v>0</v>
      </c>
      <c r="O7446">
        <v>2.8340000000000001</v>
      </c>
      <c r="P7446">
        <v>-4.3049999999999997</v>
      </c>
      <c r="Q7446">
        <v>134.697</v>
      </c>
      <c r="R7446">
        <v>20167.740000000002</v>
      </c>
      <c r="S7446">
        <v>20033.043000000001</v>
      </c>
    </row>
    <row r="7447" spans="1:19" x14ac:dyDescent="0.3">
      <c r="A7447">
        <v>2021</v>
      </c>
      <c r="B7447">
        <v>11</v>
      </c>
      <c r="C7447">
        <v>7</v>
      </c>
      <c r="D7447">
        <v>6</v>
      </c>
      <c r="E7447">
        <v>19205.913</v>
      </c>
      <c r="F7447">
        <v>1453.18</v>
      </c>
      <c r="G7447">
        <v>61.194000000000003</v>
      </c>
      <c r="H7447">
        <v>0</v>
      </c>
      <c r="I7447">
        <v>101.506</v>
      </c>
      <c r="J7447">
        <v>1.629</v>
      </c>
      <c r="K7447">
        <v>-23.677</v>
      </c>
      <c r="L7447">
        <v>85.837999999999994</v>
      </c>
      <c r="M7447">
        <v>20824.388999999999</v>
      </c>
      <c r="N7447">
        <v>0</v>
      </c>
      <c r="O7447">
        <v>2.677</v>
      </c>
      <c r="P7447">
        <v>-5.0039999999999996</v>
      </c>
      <c r="Q7447">
        <v>140.6</v>
      </c>
      <c r="R7447">
        <v>20826.716</v>
      </c>
      <c r="S7447">
        <v>20686.116000000002</v>
      </c>
    </row>
    <row r="7448" spans="1:19" x14ac:dyDescent="0.3">
      <c r="A7448">
        <v>2021</v>
      </c>
      <c r="B7448">
        <v>11</v>
      </c>
      <c r="C7448">
        <v>7</v>
      </c>
      <c r="D7448">
        <v>7</v>
      </c>
      <c r="E7448">
        <v>20104.8</v>
      </c>
      <c r="F7448">
        <v>1329.278</v>
      </c>
      <c r="G7448">
        <v>64.775000000000006</v>
      </c>
      <c r="H7448">
        <v>0</v>
      </c>
      <c r="I7448">
        <v>64.483999999999995</v>
      </c>
      <c r="J7448">
        <v>1.893</v>
      </c>
      <c r="K7448">
        <v>-10.644</v>
      </c>
      <c r="L7448">
        <v>86.331999999999994</v>
      </c>
      <c r="M7448">
        <v>21576.143</v>
      </c>
      <c r="N7448">
        <v>119.86199999999999</v>
      </c>
      <c r="O7448">
        <v>2.605</v>
      </c>
      <c r="P7448">
        <v>-0.98</v>
      </c>
      <c r="Q7448">
        <v>149.994</v>
      </c>
      <c r="R7448">
        <v>21454.654999999999</v>
      </c>
      <c r="S7448">
        <v>21304.661</v>
      </c>
    </row>
    <row r="7449" spans="1:19" x14ac:dyDescent="0.3">
      <c r="A7449">
        <v>2021</v>
      </c>
      <c r="B7449">
        <v>11</v>
      </c>
      <c r="C7449">
        <v>7</v>
      </c>
      <c r="D7449">
        <v>8</v>
      </c>
      <c r="E7449">
        <v>21101.395</v>
      </c>
      <c r="F7449">
        <v>1234.125</v>
      </c>
      <c r="G7449">
        <v>66.091999999999999</v>
      </c>
      <c r="H7449">
        <v>0</v>
      </c>
      <c r="I7449">
        <v>68.882999999999996</v>
      </c>
      <c r="J7449">
        <v>2.2879999999999998</v>
      </c>
      <c r="K7449">
        <v>-13.552</v>
      </c>
      <c r="L7449">
        <v>86.846999999999994</v>
      </c>
      <c r="M7449">
        <v>22479.987000000001</v>
      </c>
      <c r="N7449">
        <v>1925.393</v>
      </c>
      <c r="O7449">
        <v>-12.69</v>
      </c>
      <c r="P7449">
        <v>-0.52900000000000003</v>
      </c>
      <c r="Q7449">
        <v>163.41800000000001</v>
      </c>
      <c r="R7449">
        <v>20567.812999999998</v>
      </c>
      <c r="S7449">
        <v>20404.395</v>
      </c>
    </row>
    <row r="7450" spans="1:19" x14ac:dyDescent="0.3">
      <c r="A7450">
        <v>2021</v>
      </c>
      <c r="B7450">
        <v>11</v>
      </c>
      <c r="C7450">
        <v>7</v>
      </c>
      <c r="D7450">
        <v>9</v>
      </c>
      <c r="E7450">
        <v>22756.264999999999</v>
      </c>
      <c r="F7450">
        <v>1159.8119999999999</v>
      </c>
      <c r="G7450">
        <v>65.346000000000004</v>
      </c>
      <c r="H7450">
        <v>0</v>
      </c>
      <c r="I7450">
        <v>109.06699999999999</v>
      </c>
      <c r="J7450">
        <v>2.8879999999999999</v>
      </c>
      <c r="K7450">
        <v>-9.9190000000000005</v>
      </c>
      <c r="L7450">
        <v>87.763999999999996</v>
      </c>
      <c r="M7450">
        <v>24105.876</v>
      </c>
      <c r="N7450">
        <v>4516.5680000000002</v>
      </c>
      <c r="O7450">
        <v>-31.609000000000002</v>
      </c>
      <c r="P7450">
        <v>-0.23</v>
      </c>
      <c r="Q7450">
        <v>185.26400000000001</v>
      </c>
      <c r="R7450">
        <v>19621.147000000001</v>
      </c>
      <c r="S7450">
        <v>19435.883000000002</v>
      </c>
    </row>
    <row r="7451" spans="1:19" x14ac:dyDescent="0.3">
      <c r="A7451">
        <v>2021</v>
      </c>
      <c r="B7451">
        <v>11</v>
      </c>
      <c r="C7451">
        <v>7</v>
      </c>
      <c r="D7451">
        <v>10</v>
      </c>
      <c r="E7451">
        <v>24328.677</v>
      </c>
      <c r="F7451">
        <v>1104.8979999999999</v>
      </c>
      <c r="G7451">
        <v>64.213999999999999</v>
      </c>
      <c r="H7451">
        <v>0</v>
      </c>
      <c r="I7451">
        <v>148.09700000000001</v>
      </c>
      <c r="J7451">
        <v>3.0950000000000002</v>
      </c>
      <c r="K7451">
        <v>-15.795</v>
      </c>
      <c r="L7451">
        <v>88.745000000000005</v>
      </c>
      <c r="M7451">
        <v>25657.717000000001</v>
      </c>
      <c r="N7451">
        <v>6400.3530000000001</v>
      </c>
      <c r="O7451">
        <v>-45.923000000000002</v>
      </c>
      <c r="P7451">
        <v>0.373</v>
      </c>
      <c r="Q7451">
        <v>205.81200000000001</v>
      </c>
      <c r="R7451">
        <v>19302.914000000001</v>
      </c>
      <c r="S7451">
        <v>19097.101999999999</v>
      </c>
    </row>
    <row r="7452" spans="1:19" x14ac:dyDescent="0.3">
      <c r="A7452">
        <v>2021</v>
      </c>
      <c r="B7452">
        <v>11</v>
      </c>
      <c r="C7452">
        <v>7</v>
      </c>
      <c r="D7452">
        <v>11</v>
      </c>
      <c r="E7452">
        <v>25061.174999999999</v>
      </c>
      <c r="F7452">
        <v>1061.0150000000001</v>
      </c>
      <c r="G7452">
        <v>63.283000000000001</v>
      </c>
      <c r="H7452">
        <v>0</v>
      </c>
      <c r="I7452">
        <v>183.595</v>
      </c>
      <c r="J7452">
        <v>3.2829999999999999</v>
      </c>
      <c r="K7452">
        <v>-6.9329999999999998</v>
      </c>
      <c r="L7452">
        <v>89.191000000000003</v>
      </c>
      <c r="M7452">
        <v>26391.326000000001</v>
      </c>
      <c r="N7452">
        <v>7503.152</v>
      </c>
      <c r="O7452">
        <v>-40.829000000000001</v>
      </c>
      <c r="P7452">
        <v>1.323</v>
      </c>
      <c r="Q7452">
        <v>223.87799999999999</v>
      </c>
      <c r="R7452">
        <v>18927.68</v>
      </c>
      <c r="S7452">
        <v>18703.800999999999</v>
      </c>
    </row>
    <row r="7453" spans="1:19" x14ac:dyDescent="0.3">
      <c r="A7453">
        <v>2021</v>
      </c>
      <c r="B7453">
        <v>11</v>
      </c>
      <c r="C7453">
        <v>7</v>
      </c>
      <c r="D7453">
        <v>12</v>
      </c>
      <c r="E7453">
        <v>25346.212</v>
      </c>
      <c r="F7453">
        <v>1034.7660000000001</v>
      </c>
      <c r="G7453">
        <v>62.606999999999999</v>
      </c>
      <c r="H7453">
        <v>0</v>
      </c>
      <c r="I7453">
        <v>236.779</v>
      </c>
      <c r="J7453">
        <v>3.4590000000000001</v>
      </c>
      <c r="K7453">
        <v>-11.475</v>
      </c>
      <c r="L7453">
        <v>89.372</v>
      </c>
      <c r="M7453">
        <v>26699.113000000001</v>
      </c>
      <c r="N7453">
        <v>7934.2809999999999</v>
      </c>
      <c r="O7453">
        <v>-6.5179999999999998</v>
      </c>
      <c r="P7453">
        <v>2.27</v>
      </c>
      <c r="Q7453">
        <v>237.38900000000001</v>
      </c>
      <c r="R7453">
        <v>18769.079000000002</v>
      </c>
      <c r="S7453">
        <v>18531.688999999998</v>
      </c>
    </row>
    <row r="7454" spans="1:19" x14ac:dyDescent="0.3">
      <c r="A7454">
        <v>2021</v>
      </c>
      <c r="B7454">
        <v>11</v>
      </c>
      <c r="C7454">
        <v>7</v>
      </c>
      <c r="D7454">
        <v>13</v>
      </c>
      <c r="E7454">
        <v>25269.154999999999</v>
      </c>
      <c r="F7454">
        <v>1009.687</v>
      </c>
      <c r="G7454">
        <v>62.308999999999997</v>
      </c>
      <c r="H7454">
        <v>0</v>
      </c>
      <c r="I7454">
        <v>278.48500000000001</v>
      </c>
      <c r="J7454">
        <v>3.6019999999999999</v>
      </c>
      <c r="K7454">
        <v>4.8410000000000002</v>
      </c>
      <c r="L7454">
        <v>89.308999999999997</v>
      </c>
      <c r="M7454">
        <v>26655.079000000002</v>
      </c>
      <c r="N7454">
        <v>7650.6819999999998</v>
      </c>
      <c r="O7454">
        <v>-1.1120000000000001</v>
      </c>
      <c r="P7454">
        <v>2.8010000000000002</v>
      </c>
      <c r="Q7454">
        <v>246.77799999999999</v>
      </c>
      <c r="R7454">
        <v>19002.707999999999</v>
      </c>
      <c r="S7454">
        <v>18755.93</v>
      </c>
    </row>
    <row r="7455" spans="1:19" x14ac:dyDescent="0.3">
      <c r="A7455">
        <v>2021</v>
      </c>
      <c r="B7455">
        <v>11</v>
      </c>
      <c r="C7455">
        <v>7</v>
      </c>
      <c r="D7455">
        <v>14</v>
      </c>
      <c r="E7455">
        <v>25183.272000000001</v>
      </c>
      <c r="F7455">
        <v>961.09</v>
      </c>
      <c r="G7455">
        <v>62.317999999999998</v>
      </c>
      <c r="H7455">
        <v>0</v>
      </c>
      <c r="I7455">
        <v>291.25299999999999</v>
      </c>
      <c r="J7455">
        <v>3.6070000000000002</v>
      </c>
      <c r="K7455">
        <v>13.135</v>
      </c>
      <c r="L7455">
        <v>89.266000000000005</v>
      </c>
      <c r="M7455">
        <v>26541.624</v>
      </c>
      <c r="N7455">
        <v>6829.8180000000002</v>
      </c>
      <c r="O7455">
        <v>-0.35099999999999998</v>
      </c>
      <c r="P7455">
        <v>2.702</v>
      </c>
      <c r="Q7455">
        <v>251.59899999999999</v>
      </c>
      <c r="R7455">
        <v>19709.454000000002</v>
      </c>
      <c r="S7455">
        <v>19457.855</v>
      </c>
    </row>
    <row r="7456" spans="1:19" x14ac:dyDescent="0.3">
      <c r="A7456">
        <v>2021</v>
      </c>
      <c r="B7456">
        <v>11</v>
      </c>
      <c r="C7456">
        <v>7</v>
      </c>
      <c r="D7456">
        <v>15</v>
      </c>
      <c r="E7456">
        <v>24964.985000000001</v>
      </c>
      <c r="F7456">
        <v>896.74699999999996</v>
      </c>
      <c r="G7456">
        <v>62.598999999999997</v>
      </c>
      <c r="H7456">
        <v>0</v>
      </c>
      <c r="I7456">
        <v>290.77</v>
      </c>
      <c r="J7456">
        <v>3.3069999999999999</v>
      </c>
      <c r="K7456">
        <v>17.780999999999999</v>
      </c>
      <c r="L7456">
        <v>89.129000000000005</v>
      </c>
      <c r="M7456">
        <v>26262.718000000001</v>
      </c>
      <c r="N7456">
        <v>5244.5870000000004</v>
      </c>
      <c r="O7456">
        <v>-0.76900000000000002</v>
      </c>
      <c r="P7456">
        <v>1.4770000000000001</v>
      </c>
      <c r="Q7456">
        <v>250.03899999999999</v>
      </c>
      <c r="R7456">
        <v>21017.422999999999</v>
      </c>
      <c r="S7456">
        <v>20767.383999999998</v>
      </c>
    </row>
    <row r="7457" spans="1:19" x14ac:dyDescent="0.3">
      <c r="A7457">
        <v>2021</v>
      </c>
      <c r="B7457">
        <v>11</v>
      </c>
      <c r="C7457">
        <v>7</v>
      </c>
      <c r="D7457">
        <v>16</v>
      </c>
      <c r="E7457">
        <v>24660.121999999999</v>
      </c>
      <c r="F7457">
        <v>783.56399999999996</v>
      </c>
      <c r="G7457">
        <v>63.195</v>
      </c>
      <c r="H7457">
        <v>0</v>
      </c>
      <c r="I7457">
        <v>293.33</v>
      </c>
      <c r="J7457">
        <v>3.363</v>
      </c>
      <c r="K7457">
        <v>2.9830000000000001</v>
      </c>
      <c r="L7457">
        <v>88.951999999999998</v>
      </c>
      <c r="M7457">
        <v>25832.313999999998</v>
      </c>
      <c r="N7457">
        <v>2878.6390000000001</v>
      </c>
      <c r="O7457">
        <v>-0.374</v>
      </c>
      <c r="P7457">
        <v>1.0569999999999999</v>
      </c>
      <c r="Q7457">
        <v>242.869</v>
      </c>
      <c r="R7457">
        <v>22952.991999999998</v>
      </c>
      <c r="S7457">
        <v>22710.123</v>
      </c>
    </row>
    <row r="7458" spans="1:19" x14ac:dyDescent="0.3">
      <c r="A7458">
        <v>2021</v>
      </c>
      <c r="B7458">
        <v>11</v>
      </c>
      <c r="C7458">
        <v>7</v>
      </c>
      <c r="D7458">
        <v>17</v>
      </c>
      <c r="E7458">
        <v>25151.205999999998</v>
      </c>
      <c r="F7458">
        <v>659.63599999999997</v>
      </c>
      <c r="G7458">
        <v>65.328000000000003</v>
      </c>
      <c r="H7458">
        <v>0</v>
      </c>
      <c r="I7458">
        <v>195.18899999999999</v>
      </c>
      <c r="J7458">
        <v>2.121</v>
      </c>
      <c r="K7458">
        <v>-32.621000000000002</v>
      </c>
      <c r="L7458">
        <v>89.256</v>
      </c>
      <c r="M7458">
        <v>26064.787</v>
      </c>
      <c r="N7458">
        <v>421.89100000000002</v>
      </c>
      <c r="O7458">
        <v>4.4020000000000001</v>
      </c>
      <c r="P7458">
        <v>2.1789999999999998</v>
      </c>
      <c r="Q7458">
        <v>238.321</v>
      </c>
      <c r="R7458">
        <v>25636.314999999999</v>
      </c>
      <c r="S7458">
        <v>25397.992999999999</v>
      </c>
    </row>
    <row r="7459" spans="1:19" x14ac:dyDescent="0.3">
      <c r="A7459">
        <v>2021</v>
      </c>
      <c r="B7459">
        <v>11</v>
      </c>
      <c r="C7459">
        <v>7</v>
      </c>
      <c r="D7459">
        <v>18</v>
      </c>
      <c r="E7459">
        <v>27552.486000000001</v>
      </c>
      <c r="F7459">
        <v>647.97</v>
      </c>
      <c r="G7459">
        <v>69.515000000000001</v>
      </c>
      <c r="H7459">
        <v>0</v>
      </c>
      <c r="I7459">
        <v>205.239</v>
      </c>
      <c r="J7459">
        <v>1.9910000000000001</v>
      </c>
      <c r="K7459">
        <v>-54.420999999999999</v>
      </c>
      <c r="L7459">
        <v>91.173000000000002</v>
      </c>
      <c r="M7459">
        <v>28444.438999999998</v>
      </c>
      <c r="N7459">
        <v>0</v>
      </c>
      <c r="O7459">
        <v>12.557</v>
      </c>
      <c r="P7459">
        <v>8.2579999999999991</v>
      </c>
      <c r="Q7459">
        <v>242.613</v>
      </c>
      <c r="R7459">
        <v>28423.623</v>
      </c>
      <c r="S7459">
        <v>28181.01</v>
      </c>
    </row>
    <row r="7460" spans="1:19" x14ac:dyDescent="0.3">
      <c r="A7460">
        <v>2021</v>
      </c>
      <c r="B7460">
        <v>11</v>
      </c>
      <c r="C7460">
        <v>7</v>
      </c>
      <c r="D7460">
        <v>19</v>
      </c>
      <c r="E7460">
        <v>27630.447</v>
      </c>
      <c r="F7460">
        <v>675.64700000000005</v>
      </c>
      <c r="G7460">
        <v>70.147000000000006</v>
      </c>
      <c r="H7460">
        <v>0</v>
      </c>
      <c r="I7460">
        <v>206.95099999999999</v>
      </c>
      <c r="J7460">
        <v>1.8640000000000001</v>
      </c>
      <c r="K7460">
        <v>-79.628</v>
      </c>
      <c r="L7460">
        <v>91.293000000000006</v>
      </c>
      <c r="M7460">
        <v>28526.573</v>
      </c>
      <c r="N7460">
        <v>0</v>
      </c>
      <c r="O7460">
        <v>14.451000000000001</v>
      </c>
      <c r="P7460">
        <v>9.7349999999999994</v>
      </c>
      <c r="Q7460">
        <v>239.03399999999999</v>
      </c>
      <c r="R7460">
        <v>28502.387999999999</v>
      </c>
      <c r="S7460">
        <v>28263.352999999999</v>
      </c>
    </row>
    <row r="7461" spans="1:19" x14ac:dyDescent="0.3">
      <c r="A7461">
        <v>2021</v>
      </c>
      <c r="B7461">
        <v>11</v>
      </c>
      <c r="C7461">
        <v>7</v>
      </c>
      <c r="D7461">
        <v>20</v>
      </c>
      <c r="E7461">
        <v>26987.02</v>
      </c>
      <c r="F7461">
        <v>703.54499999999996</v>
      </c>
      <c r="G7461">
        <v>68.847999999999999</v>
      </c>
      <c r="H7461">
        <v>0</v>
      </c>
      <c r="I7461">
        <v>232.16</v>
      </c>
      <c r="J7461">
        <v>1.7270000000000001</v>
      </c>
      <c r="K7461">
        <v>-104.52</v>
      </c>
      <c r="L7461">
        <v>90.671000000000006</v>
      </c>
      <c r="M7461">
        <v>27910.603999999999</v>
      </c>
      <c r="N7461">
        <v>0</v>
      </c>
      <c r="O7461">
        <v>13.627000000000001</v>
      </c>
      <c r="P7461">
        <v>10.183</v>
      </c>
      <c r="Q7461">
        <v>227.405</v>
      </c>
      <c r="R7461">
        <v>27886.794000000002</v>
      </c>
      <c r="S7461">
        <v>27659.388999999999</v>
      </c>
    </row>
    <row r="7462" spans="1:19" x14ac:dyDescent="0.3">
      <c r="A7462">
        <v>2021</v>
      </c>
      <c r="B7462">
        <v>11</v>
      </c>
      <c r="C7462">
        <v>7</v>
      </c>
      <c r="D7462">
        <v>21</v>
      </c>
      <c r="E7462">
        <v>26002.420999999998</v>
      </c>
      <c r="F7462">
        <v>727.28599999999994</v>
      </c>
      <c r="G7462">
        <v>66.855000000000004</v>
      </c>
      <c r="H7462">
        <v>0</v>
      </c>
      <c r="I7462">
        <v>324.928</v>
      </c>
      <c r="J7462">
        <v>1.5820000000000001</v>
      </c>
      <c r="K7462">
        <v>-94.54</v>
      </c>
      <c r="L7462">
        <v>89.841999999999999</v>
      </c>
      <c r="M7462">
        <v>27051.519</v>
      </c>
      <c r="N7462">
        <v>0</v>
      </c>
      <c r="O7462">
        <v>12.965999999999999</v>
      </c>
      <c r="P7462">
        <v>1.1279999999999999</v>
      </c>
      <c r="Q7462">
        <v>216.30799999999999</v>
      </c>
      <c r="R7462">
        <v>27037.423999999999</v>
      </c>
      <c r="S7462">
        <v>26821.116000000002</v>
      </c>
    </row>
    <row r="7463" spans="1:19" x14ac:dyDescent="0.3">
      <c r="A7463">
        <v>2021</v>
      </c>
      <c r="B7463">
        <v>11</v>
      </c>
      <c r="C7463">
        <v>7</v>
      </c>
      <c r="D7463">
        <v>22</v>
      </c>
      <c r="E7463">
        <v>24322.566999999999</v>
      </c>
      <c r="F7463">
        <v>797.03899999999999</v>
      </c>
      <c r="G7463">
        <v>64.195999999999998</v>
      </c>
      <c r="H7463">
        <v>0</v>
      </c>
      <c r="I7463">
        <v>370.52199999999999</v>
      </c>
      <c r="J7463">
        <v>1.948</v>
      </c>
      <c r="K7463">
        <v>-40.347999999999999</v>
      </c>
      <c r="L7463">
        <v>88.817999999999998</v>
      </c>
      <c r="M7463">
        <v>25540.545999999998</v>
      </c>
      <c r="N7463">
        <v>0</v>
      </c>
      <c r="O7463">
        <v>11.805999999999999</v>
      </c>
      <c r="P7463">
        <v>-4.4050000000000002</v>
      </c>
      <c r="Q7463">
        <v>202.71</v>
      </c>
      <c r="R7463">
        <v>25533.145</v>
      </c>
      <c r="S7463">
        <v>25330.435000000001</v>
      </c>
    </row>
    <row r="7464" spans="1:19" x14ac:dyDescent="0.3">
      <c r="A7464">
        <v>2021</v>
      </c>
      <c r="B7464">
        <v>11</v>
      </c>
      <c r="C7464">
        <v>7</v>
      </c>
      <c r="D7464">
        <v>23</v>
      </c>
      <c r="E7464">
        <v>22249.564999999999</v>
      </c>
      <c r="F7464">
        <v>944.64200000000005</v>
      </c>
      <c r="G7464">
        <v>61.703000000000003</v>
      </c>
      <c r="H7464">
        <v>0</v>
      </c>
      <c r="I7464">
        <v>407.01100000000002</v>
      </c>
      <c r="J7464">
        <v>1.7749999999999999</v>
      </c>
      <c r="K7464">
        <v>-26.754999999999999</v>
      </c>
      <c r="L7464">
        <v>87.602000000000004</v>
      </c>
      <c r="M7464">
        <v>23663.84</v>
      </c>
      <c r="N7464">
        <v>0</v>
      </c>
      <c r="O7464">
        <v>9.3979999999999997</v>
      </c>
      <c r="P7464">
        <v>-12.829000000000001</v>
      </c>
      <c r="Q7464">
        <v>182.11199999999999</v>
      </c>
      <c r="R7464">
        <v>23667.271000000001</v>
      </c>
      <c r="S7464">
        <v>23485.159</v>
      </c>
    </row>
    <row r="7465" spans="1:19" x14ac:dyDescent="0.3">
      <c r="A7465">
        <v>2021</v>
      </c>
      <c r="B7465">
        <v>11</v>
      </c>
      <c r="C7465">
        <v>7</v>
      </c>
      <c r="D7465">
        <v>24</v>
      </c>
      <c r="E7465">
        <v>20634.627</v>
      </c>
      <c r="F7465">
        <v>1124.7270000000001</v>
      </c>
      <c r="G7465">
        <v>60.018000000000001</v>
      </c>
      <c r="H7465">
        <v>0</v>
      </c>
      <c r="I7465">
        <v>499.92</v>
      </c>
      <c r="J7465">
        <v>3.0449999999999999</v>
      </c>
      <c r="K7465">
        <v>-29.388999999999999</v>
      </c>
      <c r="L7465">
        <v>86.730999999999995</v>
      </c>
      <c r="M7465">
        <v>22319.662</v>
      </c>
      <c r="N7465">
        <v>0</v>
      </c>
      <c r="O7465">
        <v>7.1580000000000004</v>
      </c>
      <c r="P7465">
        <v>-12.643000000000001</v>
      </c>
      <c r="Q7465">
        <v>160.43</v>
      </c>
      <c r="R7465">
        <v>22325.147000000001</v>
      </c>
      <c r="S7465">
        <v>22164.717000000001</v>
      </c>
    </row>
    <row r="7466" spans="1:19" x14ac:dyDescent="0.3">
      <c r="A7466">
        <v>2021</v>
      </c>
      <c r="B7466">
        <v>11</v>
      </c>
      <c r="C7466">
        <v>8</v>
      </c>
      <c r="D7466">
        <v>1</v>
      </c>
      <c r="E7466">
        <v>20289.627</v>
      </c>
      <c r="F7466">
        <v>1305.6690000000001</v>
      </c>
      <c r="G7466">
        <v>64.959999999999994</v>
      </c>
      <c r="H7466">
        <v>0</v>
      </c>
      <c r="I7466">
        <v>846.64099999999996</v>
      </c>
      <c r="J7466">
        <v>5.0780000000000003</v>
      </c>
      <c r="K7466">
        <v>-27.207000000000001</v>
      </c>
      <c r="L7466">
        <v>86.570999999999998</v>
      </c>
      <c r="M7466">
        <v>22506.379000000001</v>
      </c>
      <c r="N7466">
        <v>0</v>
      </c>
      <c r="O7466">
        <v>4.3849999999999998</v>
      </c>
      <c r="P7466">
        <v>-17.632000000000001</v>
      </c>
      <c r="Q7466">
        <v>145.35300000000001</v>
      </c>
      <c r="R7466">
        <v>22519.626</v>
      </c>
      <c r="S7466">
        <v>22374.273000000001</v>
      </c>
    </row>
    <row r="7467" spans="1:19" x14ac:dyDescent="0.3">
      <c r="A7467">
        <v>2021</v>
      </c>
      <c r="B7467">
        <v>11</v>
      </c>
      <c r="C7467">
        <v>8</v>
      </c>
      <c r="D7467">
        <v>2</v>
      </c>
      <c r="E7467">
        <v>19377.899000000001</v>
      </c>
      <c r="F7467">
        <v>1433.511</v>
      </c>
      <c r="G7467">
        <v>65.328000000000003</v>
      </c>
      <c r="H7467">
        <v>0</v>
      </c>
      <c r="I7467">
        <v>601.077</v>
      </c>
      <c r="J7467">
        <v>4.9450000000000003</v>
      </c>
      <c r="K7467">
        <v>-28.632000000000001</v>
      </c>
      <c r="L7467">
        <v>86.046999999999997</v>
      </c>
      <c r="M7467">
        <v>21474.846000000001</v>
      </c>
      <c r="N7467">
        <v>0</v>
      </c>
      <c r="O7467">
        <v>3.6150000000000002</v>
      </c>
      <c r="P7467">
        <v>-14.112</v>
      </c>
      <c r="Q7467">
        <v>136.75800000000001</v>
      </c>
      <c r="R7467">
        <v>21485.343000000001</v>
      </c>
      <c r="S7467">
        <v>21348.584999999999</v>
      </c>
    </row>
    <row r="7468" spans="1:19" x14ac:dyDescent="0.3">
      <c r="A7468">
        <v>2021</v>
      </c>
      <c r="B7468">
        <v>11</v>
      </c>
      <c r="C7468">
        <v>8</v>
      </c>
      <c r="D7468">
        <v>3</v>
      </c>
      <c r="E7468">
        <v>18901.355</v>
      </c>
      <c r="F7468">
        <v>1501.0830000000001</v>
      </c>
      <c r="G7468">
        <v>66.25</v>
      </c>
      <c r="H7468">
        <v>0</v>
      </c>
      <c r="I7468">
        <v>360.00200000000001</v>
      </c>
      <c r="J7468">
        <v>4.8719999999999999</v>
      </c>
      <c r="K7468">
        <v>-25.481999999999999</v>
      </c>
      <c r="L7468">
        <v>85.748999999999995</v>
      </c>
      <c r="M7468">
        <v>20827.579000000002</v>
      </c>
      <c r="N7468">
        <v>0</v>
      </c>
      <c r="O7468">
        <v>3.2589999999999999</v>
      </c>
      <c r="P7468">
        <v>-9.9600000000000009</v>
      </c>
      <c r="Q7468">
        <v>133.24199999999999</v>
      </c>
      <c r="R7468">
        <v>20834.28</v>
      </c>
      <c r="S7468">
        <v>20701.038</v>
      </c>
    </row>
    <row r="7469" spans="1:19" x14ac:dyDescent="0.3">
      <c r="A7469">
        <v>2021</v>
      </c>
      <c r="B7469">
        <v>11</v>
      </c>
      <c r="C7469">
        <v>8</v>
      </c>
      <c r="D7469">
        <v>4</v>
      </c>
      <c r="E7469">
        <v>18845.32</v>
      </c>
      <c r="F7469">
        <v>1499.1949999999999</v>
      </c>
      <c r="G7469">
        <v>68.786000000000001</v>
      </c>
      <c r="H7469">
        <v>0</v>
      </c>
      <c r="I7469">
        <v>204.78</v>
      </c>
      <c r="J7469">
        <v>4.7190000000000003</v>
      </c>
      <c r="K7469">
        <v>-22.048999999999999</v>
      </c>
      <c r="L7469">
        <v>85.72</v>
      </c>
      <c r="M7469">
        <v>20617.684000000001</v>
      </c>
      <c r="N7469">
        <v>0</v>
      </c>
      <c r="O7469">
        <v>3.1269999999999998</v>
      </c>
      <c r="P7469">
        <v>-6.0670000000000002</v>
      </c>
      <c r="Q7469">
        <v>133.542</v>
      </c>
      <c r="R7469">
        <v>20620.624</v>
      </c>
      <c r="S7469">
        <v>20487.082999999999</v>
      </c>
    </row>
    <row r="7470" spans="1:19" x14ac:dyDescent="0.3">
      <c r="A7470">
        <v>2021</v>
      </c>
      <c r="B7470">
        <v>11</v>
      </c>
      <c r="C7470">
        <v>8</v>
      </c>
      <c r="D7470">
        <v>5</v>
      </c>
      <c r="E7470">
        <v>19607.627</v>
      </c>
      <c r="F7470">
        <v>1393.4549999999999</v>
      </c>
      <c r="G7470">
        <v>72.218000000000004</v>
      </c>
      <c r="H7470">
        <v>0</v>
      </c>
      <c r="I7470">
        <v>102.96599999999999</v>
      </c>
      <c r="J7470">
        <v>3.6520000000000001</v>
      </c>
      <c r="K7470">
        <v>-9.57</v>
      </c>
      <c r="L7470">
        <v>86.224000000000004</v>
      </c>
      <c r="M7470">
        <v>21184.353999999999</v>
      </c>
      <c r="N7470">
        <v>0</v>
      </c>
      <c r="O7470">
        <v>2.7629999999999999</v>
      </c>
      <c r="P7470">
        <v>-4.3049999999999997</v>
      </c>
      <c r="Q7470">
        <v>139.072</v>
      </c>
      <c r="R7470">
        <v>21185.896000000001</v>
      </c>
      <c r="S7470">
        <v>21046.824000000001</v>
      </c>
    </row>
    <row r="7471" spans="1:19" x14ac:dyDescent="0.3">
      <c r="A7471">
        <v>2021</v>
      </c>
      <c r="B7471">
        <v>11</v>
      </c>
      <c r="C7471">
        <v>8</v>
      </c>
      <c r="D7471">
        <v>6</v>
      </c>
      <c r="E7471">
        <v>21275.502</v>
      </c>
      <c r="F7471">
        <v>1216.7940000000001</v>
      </c>
      <c r="G7471">
        <v>77.783000000000001</v>
      </c>
      <c r="H7471">
        <v>0</v>
      </c>
      <c r="I7471">
        <v>72.459999999999994</v>
      </c>
      <c r="J7471">
        <v>2.3290000000000002</v>
      </c>
      <c r="K7471">
        <v>-23.888999999999999</v>
      </c>
      <c r="L7471">
        <v>87.14</v>
      </c>
      <c r="M7471">
        <v>22630.335999999999</v>
      </c>
      <c r="N7471">
        <v>0</v>
      </c>
      <c r="O7471">
        <v>2.71</v>
      </c>
      <c r="P7471">
        <v>-5.0039999999999996</v>
      </c>
      <c r="Q7471">
        <v>153.578</v>
      </c>
      <c r="R7471">
        <v>22632.631000000001</v>
      </c>
      <c r="S7471">
        <v>22479.053</v>
      </c>
    </row>
    <row r="7472" spans="1:19" x14ac:dyDescent="0.3">
      <c r="A7472">
        <v>2021</v>
      </c>
      <c r="B7472">
        <v>11</v>
      </c>
      <c r="C7472">
        <v>8</v>
      </c>
      <c r="D7472">
        <v>7</v>
      </c>
      <c r="E7472">
        <v>23732.68</v>
      </c>
      <c r="F7472">
        <v>1017.4450000000001</v>
      </c>
      <c r="G7472">
        <v>83.558000000000007</v>
      </c>
      <c r="H7472">
        <v>0</v>
      </c>
      <c r="I7472">
        <v>128.994</v>
      </c>
      <c r="J7472">
        <v>2.839</v>
      </c>
      <c r="K7472">
        <v>-10.750999999999999</v>
      </c>
      <c r="L7472">
        <v>88.599000000000004</v>
      </c>
      <c r="M7472">
        <v>24959.806</v>
      </c>
      <c r="N7472">
        <v>82.182000000000002</v>
      </c>
      <c r="O7472">
        <v>3.282</v>
      </c>
      <c r="P7472">
        <v>-0.98</v>
      </c>
      <c r="Q7472">
        <v>175.708</v>
      </c>
      <c r="R7472">
        <v>24875.321</v>
      </c>
      <c r="S7472">
        <v>24699.613000000001</v>
      </c>
    </row>
    <row r="7473" spans="1:19" x14ac:dyDescent="0.3">
      <c r="A7473">
        <v>2021</v>
      </c>
      <c r="B7473">
        <v>11</v>
      </c>
      <c r="C7473">
        <v>8</v>
      </c>
      <c r="D7473">
        <v>8</v>
      </c>
      <c r="E7473">
        <v>25390.812999999998</v>
      </c>
      <c r="F7473">
        <v>927.327</v>
      </c>
      <c r="G7473">
        <v>83.066999999999993</v>
      </c>
      <c r="H7473">
        <v>0</v>
      </c>
      <c r="I7473">
        <v>267.89</v>
      </c>
      <c r="J7473">
        <v>3.702</v>
      </c>
      <c r="K7473">
        <v>-13.223000000000001</v>
      </c>
      <c r="L7473">
        <v>89.602999999999994</v>
      </c>
      <c r="M7473">
        <v>26666.112000000001</v>
      </c>
      <c r="N7473">
        <v>1559.5419999999999</v>
      </c>
      <c r="O7473">
        <v>-6.2830000000000004</v>
      </c>
      <c r="P7473">
        <v>-0.52900000000000003</v>
      </c>
      <c r="Q7473">
        <v>195.642</v>
      </c>
      <c r="R7473">
        <v>25113.382000000001</v>
      </c>
      <c r="S7473">
        <v>24917.74</v>
      </c>
    </row>
    <row r="7474" spans="1:19" x14ac:dyDescent="0.3">
      <c r="A7474">
        <v>2021</v>
      </c>
      <c r="B7474">
        <v>11</v>
      </c>
      <c r="C7474">
        <v>8</v>
      </c>
      <c r="D7474">
        <v>9</v>
      </c>
      <c r="E7474">
        <v>26669.388999999999</v>
      </c>
      <c r="F7474">
        <v>895.73</v>
      </c>
      <c r="G7474">
        <v>78.828000000000003</v>
      </c>
      <c r="H7474">
        <v>0</v>
      </c>
      <c r="I7474">
        <v>494.47699999999998</v>
      </c>
      <c r="J7474">
        <v>4.97</v>
      </c>
      <c r="K7474">
        <v>-9.9469999999999992</v>
      </c>
      <c r="L7474">
        <v>90.534000000000006</v>
      </c>
      <c r="M7474">
        <v>28145.151999999998</v>
      </c>
      <c r="N7474">
        <v>4148.9059999999999</v>
      </c>
      <c r="O7474">
        <v>-19.09</v>
      </c>
      <c r="P7474">
        <v>-0.23</v>
      </c>
      <c r="Q7474">
        <v>215.041</v>
      </c>
      <c r="R7474">
        <v>24015.566999999999</v>
      </c>
      <c r="S7474">
        <v>23800.526000000002</v>
      </c>
    </row>
    <row r="7475" spans="1:19" x14ac:dyDescent="0.3">
      <c r="A7475">
        <v>2021</v>
      </c>
      <c r="B7475">
        <v>11</v>
      </c>
      <c r="C7475">
        <v>8</v>
      </c>
      <c r="D7475">
        <v>10</v>
      </c>
      <c r="E7475">
        <v>27899.236000000001</v>
      </c>
      <c r="F7475">
        <v>879.67600000000004</v>
      </c>
      <c r="G7475">
        <v>73.481999999999999</v>
      </c>
      <c r="H7475">
        <v>0</v>
      </c>
      <c r="I7475">
        <v>610.01099999999997</v>
      </c>
      <c r="J7475">
        <v>5.5149999999999997</v>
      </c>
      <c r="K7475">
        <v>-17.064</v>
      </c>
      <c r="L7475">
        <v>91.66</v>
      </c>
      <c r="M7475">
        <v>29469.034</v>
      </c>
      <c r="N7475">
        <v>6040.4319999999998</v>
      </c>
      <c r="O7475">
        <v>-32.249000000000002</v>
      </c>
      <c r="P7475">
        <v>0.373</v>
      </c>
      <c r="Q7475">
        <v>230.83799999999999</v>
      </c>
      <c r="R7475">
        <v>23460.477999999999</v>
      </c>
      <c r="S7475">
        <v>23229.64</v>
      </c>
    </row>
    <row r="7476" spans="1:19" x14ac:dyDescent="0.3">
      <c r="A7476">
        <v>2021</v>
      </c>
      <c r="B7476">
        <v>11</v>
      </c>
      <c r="C7476">
        <v>8</v>
      </c>
      <c r="D7476">
        <v>11</v>
      </c>
      <c r="E7476">
        <v>28878.074000000001</v>
      </c>
      <c r="F7476">
        <v>861.87199999999996</v>
      </c>
      <c r="G7476">
        <v>69.304000000000002</v>
      </c>
      <c r="H7476">
        <v>0</v>
      </c>
      <c r="I7476">
        <v>576.36599999999999</v>
      </c>
      <c r="J7476">
        <v>5.82</v>
      </c>
      <c r="K7476">
        <v>-7.7119999999999997</v>
      </c>
      <c r="L7476">
        <v>92.356999999999999</v>
      </c>
      <c r="M7476">
        <v>30406.776000000002</v>
      </c>
      <c r="N7476">
        <v>7158.32</v>
      </c>
      <c r="O7476">
        <v>-36.220999999999997</v>
      </c>
      <c r="P7476">
        <v>1.323</v>
      </c>
      <c r="Q7476">
        <v>244.60599999999999</v>
      </c>
      <c r="R7476">
        <v>23283.353999999999</v>
      </c>
      <c r="S7476">
        <v>23038.749</v>
      </c>
    </row>
    <row r="7477" spans="1:19" x14ac:dyDescent="0.3">
      <c r="A7477">
        <v>2021</v>
      </c>
      <c r="B7477">
        <v>11</v>
      </c>
      <c r="C7477">
        <v>8</v>
      </c>
      <c r="D7477">
        <v>12</v>
      </c>
      <c r="E7477">
        <v>29469.200000000001</v>
      </c>
      <c r="F7477">
        <v>853.18499999999995</v>
      </c>
      <c r="G7477">
        <v>66.215000000000003</v>
      </c>
      <c r="H7477">
        <v>0</v>
      </c>
      <c r="I7477">
        <v>490.58300000000003</v>
      </c>
      <c r="J7477">
        <v>5.9569999999999999</v>
      </c>
      <c r="K7477">
        <v>-13.000999999999999</v>
      </c>
      <c r="L7477">
        <v>92.632000000000005</v>
      </c>
      <c r="M7477">
        <v>30898.556</v>
      </c>
      <c r="N7477">
        <v>7597.0060000000003</v>
      </c>
      <c r="O7477">
        <v>-15.105</v>
      </c>
      <c r="P7477">
        <v>2.27</v>
      </c>
      <c r="Q7477">
        <v>254.27</v>
      </c>
      <c r="R7477">
        <v>23314.383999999998</v>
      </c>
      <c r="S7477">
        <v>23060.114000000001</v>
      </c>
    </row>
    <row r="7478" spans="1:19" x14ac:dyDescent="0.3">
      <c r="A7478">
        <v>2021</v>
      </c>
      <c r="B7478">
        <v>11</v>
      </c>
      <c r="C7478">
        <v>8</v>
      </c>
      <c r="D7478">
        <v>13</v>
      </c>
      <c r="E7478">
        <v>29681.906999999999</v>
      </c>
      <c r="F7478">
        <v>838.226</v>
      </c>
      <c r="G7478">
        <v>64.372</v>
      </c>
      <c r="H7478">
        <v>0</v>
      </c>
      <c r="I7478">
        <v>453.64400000000001</v>
      </c>
      <c r="J7478">
        <v>5.9269999999999996</v>
      </c>
      <c r="K7478">
        <v>5.9850000000000003</v>
      </c>
      <c r="L7478">
        <v>92.671999999999997</v>
      </c>
      <c r="M7478">
        <v>31078.361000000001</v>
      </c>
      <c r="N7478">
        <v>7311.5690000000004</v>
      </c>
      <c r="O7478">
        <v>-10.099</v>
      </c>
      <c r="P7478">
        <v>2.8010000000000002</v>
      </c>
      <c r="Q7478">
        <v>260.89400000000001</v>
      </c>
      <c r="R7478">
        <v>23774.089</v>
      </c>
      <c r="S7478">
        <v>23513.195</v>
      </c>
    </row>
    <row r="7479" spans="1:19" x14ac:dyDescent="0.3">
      <c r="A7479">
        <v>2021</v>
      </c>
      <c r="B7479">
        <v>11</v>
      </c>
      <c r="C7479">
        <v>8</v>
      </c>
      <c r="D7479">
        <v>14</v>
      </c>
      <c r="E7479">
        <v>29780.309000000001</v>
      </c>
      <c r="F7479">
        <v>806.00099999999998</v>
      </c>
      <c r="G7479">
        <v>63.731000000000002</v>
      </c>
      <c r="H7479">
        <v>0</v>
      </c>
      <c r="I7479">
        <v>429.274</v>
      </c>
      <c r="J7479">
        <v>5.819</v>
      </c>
      <c r="K7479">
        <v>15.16</v>
      </c>
      <c r="L7479">
        <v>92.623000000000005</v>
      </c>
      <c r="M7479">
        <v>31129.187000000002</v>
      </c>
      <c r="N7479">
        <v>6401.8590000000004</v>
      </c>
      <c r="O7479">
        <v>-5.2389999999999999</v>
      </c>
      <c r="P7479">
        <v>2.702</v>
      </c>
      <c r="Q7479">
        <v>264.86</v>
      </c>
      <c r="R7479">
        <v>24729.864000000001</v>
      </c>
      <c r="S7479">
        <v>24465.004000000001</v>
      </c>
    </row>
    <row r="7480" spans="1:19" x14ac:dyDescent="0.3">
      <c r="A7480">
        <v>2021</v>
      </c>
      <c r="B7480">
        <v>11</v>
      </c>
      <c r="C7480">
        <v>8</v>
      </c>
      <c r="D7480">
        <v>15</v>
      </c>
      <c r="E7480">
        <v>29594.552</v>
      </c>
      <c r="F7480">
        <v>752.4</v>
      </c>
      <c r="G7480">
        <v>63.677999999999997</v>
      </c>
      <c r="H7480">
        <v>0</v>
      </c>
      <c r="I7480">
        <v>368.52499999999998</v>
      </c>
      <c r="J7480">
        <v>5.3470000000000004</v>
      </c>
      <c r="K7480">
        <v>20.652000000000001</v>
      </c>
      <c r="L7480">
        <v>92.397000000000006</v>
      </c>
      <c r="M7480">
        <v>30833.873</v>
      </c>
      <c r="N7480">
        <v>4854.8469999999998</v>
      </c>
      <c r="O7480">
        <v>-3.7229999999999999</v>
      </c>
      <c r="P7480">
        <v>1.4770000000000001</v>
      </c>
      <c r="Q7480">
        <v>262.36</v>
      </c>
      <c r="R7480">
        <v>25981.273000000001</v>
      </c>
      <c r="S7480">
        <v>25718.913</v>
      </c>
    </row>
    <row r="7481" spans="1:19" x14ac:dyDescent="0.3">
      <c r="A7481">
        <v>2021</v>
      </c>
      <c r="B7481">
        <v>11</v>
      </c>
      <c r="C7481">
        <v>8</v>
      </c>
      <c r="D7481">
        <v>16</v>
      </c>
      <c r="E7481">
        <v>29109.971000000001</v>
      </c>
      <c r="F7481">
        <v>651.63199999999995</v>
      </c>
      <c r="G7481">
        <v>64.906999999999996</v>
      </c>
      <c r="H7481">
        <v>0</v>
      </c>
      <c r="I7481">
        <v>339.13400000000001</v>
      </c>
      <c r="J7481">
        <v>5.5759999999999996</v>
      </c>
      <c r="K7481">
        <v>3.1640000000000001</v>
      </c>
      <c r="L7481">
        <v>92.052000000000007</v>
      </c>
      <c r="M7481">
        <v>30201.528999999999</v>
      </c>
      <c r="N7481">
        <v>2573.7269999999999</v>
      </c>
      <c r="O7481">
        <v>-0.29299999999999998</v>
      </c>
      <c r="P7481">
        <v>1.0569999999999999</v>
      </c>
      <c r="Q7481">
        <v>254.29</v>
      </c>
      <c r="R7481">
        <v>27627.038</v>
      </c>
      <c r="S7481">
        <v>27372.748</v>
      </c>
    </row>
    <row r="7482" spans="1:19" x14ac:dyDescent="0.3">
      <c r="A7482">
        <v>2021</v>
      </c>
      <c r="B7482">
        <v>11</v>
      </c>
      <c r="C7482">
        <v>8</v>
      </c>
      <c r="D7482">
        <v>17</v>
      </c>
      <c r="E7482">
        <v>28812.425999999999</v>
      </c>
      <c r="F7482">
        <v>549.80600000000004</v>
      </c>
      <c r="G7482">
        <v>68.873999999999995</v>
      </c>
      <c r="H7482">
        <v>0</v>
      </c>
      <c r="I7482">
        <v>233.93700000000001</v>
      </c>
      <c r="J7482">
        <v>4.3869999999999996</v>
      </c>
      <c r="K7482">
        <v>-38.277000000000001</v>
      </c>
      <c r="L7482">
        <v>91.947999999999993</v>
      </c>
      <c r="M7482">
        <v>29654.228999999999</v>
      </c>
      <c r="N7482">
        <v>229.655</v>
      </c>
      <c r="O7482">
        <v>6.7939999999999996</v>
      </c>
      <c r="P7482">
        <v>2.1789999999999998</v>
      </c>
      <c r="Q7482">
        <v>248.35</v>
      </c>
      <c r="R7482">
        <v>29415.599999999999</v>
      </c>
      <c r="S7482">
        <v>29167.25</v>
      </c>
    </row>
    <row r="7483" spans="1:19" x14ac:dyDescent="0.3">
      <c r="A7483">
        <v>2021</v>
      </c>
      <c r="B7483">
        <v>11</v>
      </c>
      <c r="C7483">
        <v>8</v>
      </c>
      <c r="D7483">
        <v>18</v>
      </c>
      <c r="E7483">
        <v>30370.971000000001</v>
      </c>
      <c r="F7483">
        <v>558.45299999999997</v>
      </c>
      <c r="G7483">
        <v>73.28</v>
      </c>
      <c r="H7483">
        <v>0</v>
      </c>
      <c r="I7483">
        <v>255.80699999999999</v>
      </c>
      <c r="J7483">
        <v>4.91</v>
      </c>
      <c r="K7483">
        <v>-62.7</v>
      </c>
      <c r="L7483">
        <v>93.004999999999995</v>
      </c>
      <c r="M7483">
        <v>31220.447</v>
      </c>
      <c r="N7483">
        <v>0</v>
      </c>
      <c r="O7483">
        <v>12.53</v>
      </c>
      <c r="P7483">
        <v>8.2579999999999991</v>
      </c>
      <c r="Q7483">
        <v>252.15600000000001</v>
      </c>
      <c r="R7483">
        <v>31199.657999999999</v>
      </c>
      <c r="S7483">
        <v>30947.502</v>
      </c>
    </row>
    <row r="7484" spans="1:19" x14ac:dyDescent="0.3">
      <c r="A7484">
        <v>2021</v>
      </c>
      <c r="B7484">
        <v>11</v>
      </c>
      <c r="C7484">
        <v>8</v>
      </c>
      <c r="D7484">
        <v>19</v>
      </c>
      <c r="E7484">
        <v>30071.600999999999</v>
      </c>
      <c r="F7484">
        <v>594.76599999999996</v>
      </c>
      <c r="G7484">
        <v>73.034999999999997</v>
      </c>
      <c r="H7484">
        <v>0</v>
      </c>
      <c r="I7484">
        <v>326.37799999999999</v>
      </c>
      <c r="J7484">
        <v>4.7430000000000003</v>
      </c>
      <c r="K7484">
        <v>-89.135000000000005</v>
      </c>
      <c r="L7484">
        <v>92.93</v>
      </c>
      <c r="M7484">
        <v>31001.281999999999</v>
      </c>
      <c r="N7484">
        <v>0</v>
      </c>
      <c r="O7484">
        <v>14.419</v>
      </c>
      <c r="P7484">
        <v>9.7349999999999994</v>
      </c>
      <c r="Q7484">
        <v>248.47800000000001</v>
      </c>
      <c r="R7484">
        <v>30977.128000000001</v>
      </c>
      <c r="S7484">
        <v>30728.65</v>
      </c>
    </row>
    <row r="7485" spans="1:19" x14ac:dyDescent="0.3">
      <c r="A7485">
        <v>2021</v>
      </c>
      <c r="B7485">
        <v>11</v>
      </c>
      <c r="C7485">
        <v>8</v>
      </c>
      <c r="D7485">
        <v>20</v>
      </c>
      <c r="E7485">
        <v>29147.056</v>
      </c>
      <c r="F7485">
        <v>628.38400000000001</v>
      </c>
      <c r="G7485">
        <v>72.454999999999998</v>
      </c>
      <c r="H7485">
        <v>0</v>
      </c>
      <c r="I7485">
        <v>361.14600000000002</v>
      </c>
      <c r="J7485">
        <v>4.4640000000000004</v>
      </c>
      <c r="K7485">
        <v>-115.649</v>
      </c>
      <c r="L7485">
        <v>92.465000000000003</v>
      </c>
      <c r="M7485">
        <v>30117.865000000002</v>
      </c>
      <c r="N7485">
        <v>0</v>
      </c>
      <c r="O7485">
        <v>13.598000000000001</v>
      </c>
      <c r="P7485">
        <v>10.183</v>
      </c>
      <c r="Q7485">
        <v>239.422</v>
      </c>
      <c r="R7485">
        <v>30094.083999999999</v>
      </c>
      <c r="S7485">
        <v>29854.662</v>
      </c>
    </row>
    <row r="7486" spans="1:19" x14ac:dyDescent="0.3">
      <c r="A7486">
        <v>2021</v>
      </c>
      <c r="B7486">
        <v>11</v>
      </c>
      <c r="C7486">
        <v>8</v>
      </c>
      <c r="D7486">
        <v>21</v>
      </c>
      <c r="E7486">
        <v>27954.735000000001</v>
      </c>
      <c r="F7486">
        <v>658.14099999999996</v>
      </c>
      <c r="G7486">
        <v>71.138999999999996</v>
      </c>
      <c r="H7486">
        <v>0</v>
      </c>
      <c r="I7486">
        <v>404.81200000000001</v>
      </c>
      <c r="J7486">
        <v>4.1230000000000002</v>
      </c>
      <c r="K7486">
        <v>-104.55800000000001</v>
      </c>
      <c r="L7486">
        <v>91.545000000000002</v>
      </c>
      <c r="M7486">
        <v>29008.797999999999</v>
      </c>
      <c r="N7486">
        <v>0</v>
      </c>
      <c r="O7486">
        <v>12.938000000000001</v>
      </c>
      <c r="P7486">
        <v>1.1279999999999999</v>
      </c>
      <c r="Q7486">
        <v>227.364</v>
      </c>
      <c r="R7486">
        <v>28994.732</v>
      </c>
      <c r="S7486">
        <v>28767.367999999999</v>
      </c>
    </row>
    <row r="7487" spans="1:19" x14ac:dyDescent="0.3">
      <c r="A7487">
        <v>2021</v>
      </c>
      <c r="B7487">
        <v>11</v>
      </c>
      <c r="C7487">
        <v>8</v>
      </c>
      <c r="D7487">
        <v>22</v>
      </c>
      <c r="E7487">
        <v>26109.223999999998</v>
      </c>
      <c r="F7487">
        <v>741.53</v>
      </c>
      <c r="G7487">
        <v>68.769000000000005</v>
      </c>
      <c r="H7487">
        <v>0</v>
      </c>
      <c r="I7487">
        <v>517.60900000000004</v>
      </c>
      <c r="J7487">
        <v>5.181</v>
      </c>
      <c r="K7487">
        <v>-45.414000000000001</v>
      </c>
      <c r="L7487">
        <v>89.951999999999998</v>
      </c>
      <c r="M7487">
        <v>27418.080000000002</v>
      </c>
      <c r="N7487">
        <v>0</v>
      </c>
      <c r="O7487">
        <v>10.994999999999999</v>
      </c>
      <c r="P7487">
        <v>-4.4050000000000002</v>
      </c>
      <c r="Q7487">
        <v>210.851</v>
      </c>
      <c r="R7487">
        <v>27411.491000000002</v>
      </c>
      <c r="S7487">
        <v>27200.639999999999</v>
      </c>
    </row>
    <row r="7488" spans="1:19" x14ac:dyDescent="0.3">
      <c r="A7488">
        <v>2021</v>
      </c>
      <c r="B7488">
        <v>11</v>
      </c>
      <c r="C7488">
        <v>8</v>
      </c>
      <c r="D7488">
        <v>23</v>
      </c>
      <c r="E7488">
        <v>23759.897000000001</v>
      </c>
      <c r="F7488">
        <v>897.8</v>
      </c>
      <c r="G7488">
        <v>65.406999999999996</v>
      </c>
      <c r="H7488">
        <v>0</v>
      </c>
      <c r="I7488">
        <v>577.44799999999998</v>
      </c>
      <c r="J7488">
        <v>4.8490000000000002</v>
      </c>
      <c r="K7488">
        <v>-30.814</v>
      </c>
      <c r="L7488">
        <v>88.488</v>
      </c>
      <c r="M7488">
        <v>25297.669000000002</v>
      </c>
      <c r="N7488">
        <v>0</v>
      </c>
      <c r="O7488">
        <v>8.5510000000000002</v>
      </c>
      <c r="P7488">
        <v>-12.829000000000001</v>
      </c>
      <c r="Q7488">
        <v>186.887</v>
      </c>
      <c r="R7488">
        <v>25301.946</v>
      </c>
      <c r="S7488">
        <v>25115.059000000001</v>
      </c>
    </row>
    <row r="7489" spans="1:19" x14ac:dyDescent="0.3">
      <c r="A7489">
        <v>2021</v>
      </c>
      <c r="B7489">
        <v>11</v>
      </c>
      <c r="C7489">
        <v>8</v>
      </c>
      <c r="D7489">
        <v>24</v>
      </c>
      <c r="E7489">
        <v>21650.822</v>
      </c>
      <c r="F7489">
        <v>1058.1579999999999</v>
      </c>
      <c r="G7489">
        <v>63.011000000000003</v>
      </c>
      <c r="H7489">
        <v>0</v>
      </c>
      <c r="I7489">
        <v>962.154</v>
      </c>
      <c r="J7489">
        <v>5.25</v>
      </c>
      <c r="K7489">
        <v>-34.598999999999997</v>
      </c>
      <c r="L7489">
        <v>87.296999999999997</v>
      </c>
      <c r="M7489">
        <v>23729.080999999998</v>
      </c>
      <c r="N7489">
        <v>0</v>
      </c>
      <c r="O7489">
        <v>6.4980000000000002</v>
      </c>
      <c r="P7489">
        <v>-12.643000000000001</v>
      </c>
      <c r="Q7489">
        <v>163.67099999999999</v>
      </c>
      <c r="R7489">
        <v>23735.226999999999</v>
      </c>
      <c r="S7489">
        <v>23571.556</v>
      </c>
    </row>
    <row r="7490" spans="1:19" x14ac:dyDescent="0.3">
      <c r="A7490">
        <v>2021</v>
      </c>
      <c r="B7490">
        <v>11</v>
      </c>
      <c r="C7490">
        <v>9</v>
      </c>
      <c r="D7490">
        <v>1</v>
      </c>
      <c r="E7490">
        <v>20209.214</v>
      </c>
      <c r="F7490">
        <v>1305.6690000000001</v>
      </c>
      <c r="G7490">
        <v>61.177</v>
      </c>
      <c r="H7490">
        <v>0</v>
      </c>
      <c r="I7490">
        <v>846.64099999999996</v>
      </c>
      <c r="J7490">
        <v>5.0780000000000003</v>
      </c>
      <c r="K7490">
        <v>-27.282</v>
      </c>
      <c r="L7490">
        <v>86.554000000000002</v>
      </c>
      <c r="M7490">
        <v>22425.874</v>
      </c>
      <c r="N7490">
        <v>0</v>
      </c>
      <c r="O7490">
        <v>4.3849999999999998</v>
      </c>
      <c r="P7490">
        <v>-17.632000000000001</v>
      </c>
      <c r="Q7490">
        <v>148.642</v>
      </c>
      <c r="R7490">
        <v>22439.120999999999</v>
      </c>
      <c r="S7490">
        <v>22290.478999999999</v>
      </c>
    </row>
    <row r="7491" spans="1:19" x14ac:dyDescent="0.3">
      <c r="A7491">
        <v>2021</v>
      </c>
      <c r="B7491">
        <v>11</v>
      </c>
      <c r="C7491">
        <v>9</v>
      </c>
      <c r="D7491">
        <v>2</v>
      </c>
      <c r="E7491">
        <v>19361.383999999998</v>
      </c>
      <c r="F7491">
        <v>1433.511</v>
      </c>
      <c r="G7491">
        <v>61.351999999999997</v>
      </c>
      <c r="H7491">
        <v>0</v>
      </c>
      <c r="I7491">
        <v>601.077</v>
      </c>
      <c r="J7491">
        <v>4.9450000000000003</v>
      </c>
      <c r="K7491">
        <v>-29.437000000000001</v>
      </c>
      <c r="L7491">
        <v>86.075999999999993</v>
      </c>
      <c r="M7491">
        <v>21457.556</v>
      </c>
      <c r="N7491">
        <v>0</v>
      </c>
      <c r="O7491">
        <v>3.6150000000000002</v>
      </c>
      <c r="P7491">
        <v>-14.112</v>
      </c>
      <c r="Q7491">
        <v>139.55699999999999</v>
      </c>
      <c r="R7491">
        <v>21468.052</v>
      </c>
      <c r="S7491">
        <v>21328.495999999999</v>
      </c>
    </row>
    <row r="7492" spans="1:19" x14ac:dyDescent="0.3">
      <c r="A7492">
        <v>2021</v>
      </c>
      <c r="B7492">
        <v>11</v>
      </c>
      <c r="C7492">
        <v>9</v>
      </c>
      <c r="D7492">
        <v>3</v>
      </c>
      <c r="E7492">
        <v>18849.560000000001</v>
      </c>
      <c r="F7492">
        <v>1501.0830000000001</v>
      </c>
      <c r="G7492">
        <v>61.896000000000001</v>
      </c>
      <c r="H7492">
        <v>0</v>
      </c>
      <c r="I7492">
        <v>360.00200000000001</v>
      </c>
      <c r="J7492">
        <v>4.8719999999999999</v>
      </c>
      <c r="K7492">
        <v>-25.728999999999999</v>
      </c>
      <c r="L7492">
        <v>85.74</v>
      </c>
      <c r="M7492">
        <v>20775.527999999998</v>
      </c>
      <c r="N7492">
        <v>0</v>
      </c>
      <c r="O7492">
        <v>3.2589999999999999</v>
      </c>
      <c r="P7492">
        <v>-9.9600000000000009</v>
      </c>
      <c r="Q7492">
        <v>135.13399999999999</v>
      </c>
      <c r="R7492">
        <v>20782.228999999999</v>
      </c>
      <c r="S7492">
        <v>20647.095000000001</v>
      </c>
    </row>
    <row r="7493" spans="1:19" x14ac:dyDescent="0.3">
      <c r="A7493">
        <v>2021</v>
      </c>
      <c r="B7493">
        <v>11</v>
      </c>
      <c r="C7493">
        <v>9</v>
      </c>
      <c r="D7493">
        <v>4</v>
      </c>
      <c r="E7493">
        <v>18778.967000000001</v>
      </c>
      <c r="F7493">
        <v>1499.1949999999999</v>
      </c>
      <c r="G7493">
        <v>62.527999999999999</v>
      </c>
      <c r="H7493">
        <v>0</v>
      </c>
      <c r="I7493">
        <v>204.78</v>
      </c>
      <c r="J7493">
        <v>4.7190000000000003</v>
      </c>
      <c r="K7493">
        <v>-22.097999999999999</v>
      </c>
      <c r="L7493">
        <v>85.697000000000003</v>
      </c>
      <c r="M7493">
        <v>20551.258999999998</v>
      </c>
      <c r="N7493">
        <v>0</v>
      </c>
      <c r="O7493">
        <v>3.1269999999999998</v>
      </c>
      <c r="P7493">
        <v>-6.0670000000000002</v>
      </c>
      <c r="Q7493">
        <v>135.27500000000001</v>
      </c>
      <c r="R7493">
        <v>20554.199000000001</v>
      </c>
      <c r="S7493">
        <v>20418.923999999999</v>
      </c>
    </row>
    <row r="7494" spans="1:19" x14ac:dyDescent="0.3">
      <c r="A7494">
        <v>2021</v>
      </c>
      <c r="B7494">
        <v>11</v>
      </c>
      <c r="C7494">
        <v>9</v>
      </c>
      <c r="D7494">
        <v>5</v>
      </c>
      <c r="E7494">
        <v>19431.306</v>
      </c>
      <c r="F7494">
        <v>1393.4549999999999</v>
      </c>
      <c r="G7494">
        <v>66.066000000000003</v>
      </c>
      <c r="H7494">
        <v>0</v>
      </c>
      <c r="I7494">
        <v>102.96599999999999</v>
      </c>
      <c r="J7494">
        <v>3.6520000000000001</v>
      </c>
      <c r="K7494">
        <v>-9.3930000000000007</v>
      </c>
      <c r="L7494">
        <v>86.12</v>
      </c>
      <c r="M7494">
        <v>21008.106</v>
      </c>
      <c r="N7494">
        <v>0</v>
      </c>
      <c r="O7494">
        <v>2.7629999999999999</v>
      </c>
      <c r="P7494">
        <v>-4.3049999999999997</v>
      </c>
      <c r="Q7494">
        <v>141.65899999999999</v>
      </c>
      <c r="R7494">
        <v>21009.648000000001</v>
      </c>
      <c r="S7494">
        <v>20867.990000000002</v>
      </c>
    </row>
    <row r="7495" spans="1:19" x14ac:dyDescent="0.3">
      <c r="A7495">
        <v>2021</v>
      </c>
      <c r="B7495">
        <v>11</v>
      </c>
      <c r="C7495">
        <v>9</v>
      </c>
      <c r="D7495">
        <v>6</v>
      </c>
      <c r="E7495">
        <v>21129.503000000001</v>
      </c>
      <c r="F7495">
        <v>1216.7940000000001</v>
      </c>
      <c r="G7495">
        <v>72.438000000000002</v>
      </c>
      <c r="H7495">
        <v>0</v>
      </c>
      <c r="I7495">
        <v>72.459999999999994</v>
      </c>
      <c r="J7495">
        <v>2.3290000000000002</v>
      </c>
      <c r="K7495">
        <v>-22.221</v>
      </c>
      <c r="L7495">
        <v>87.054000000000002</v>
      </c>
      <c r="M7495">
        <v>22485.919000000002</v>
      </c>
      <c r="N7495">
        <v>0</v>
      </c>
      <c r="O7495">
        <v>2.71</v>
      </c>
      <c r="P7495">
        <v>-5.0039999999999996</v>
      </c>
      <c r="Q7495">
        <v>160.36500000000001</v>
      </c>
      <c r="R7495">
        <v>22488.213</v>
      </c>
      <c r="S7495">
        <v>22327.848000000002</v>
      </c>
    </row>
    <row r="7496" spans="1:19" x14ac:dyDescent="0.3">
      <c r="A7496">
        <v>2021</v>
      </c>
      <c r="B7496">
        <v>11</v>
      </c>
      <c r="C7496">
        <v>9</v>
      </c>
      <c r="D7496">
        <v>7</v>
      </c>
      <c r="E7496">
        <v>23821.242999999999</v>
      </c>
      <c r="F7496">
        <v>1017.4450000000001</v>
      </c>
      <c r="G7496">
        <v>78.335999999999999</v>
      </c>
      <c r="H7496">
        <v>0</v>
      </c>
      <c r="I7496">
        <v>128.994</v>
      </c>
      <c r="J7496">
        <v>2.839</v>
      </c>
      <c r="K7496">
        <v>-8.9600000000000009</v>
      </c>
      <c r="L7496">
        <v>88.644000000000005</v>
      </c>
      <c r="M7496">
        <v>25050.204000000002</v>
      </c>
      <c r="N7496">
        <v>82.182000000000002</v>
      </c>
      <c r="O7496">
        <v>3.282</v>
      </c>
      <c r="P7496">
        <v>-0.98</v>
      </c>
      <c r="Q7496">
        <v>190.935</v>
      </c>
      <c r="R7496">
        <v>24965.719000000001</v>
      </c>
      <c r="S7496">
        <v>24774.784</v>
      </c>
    </row>
    <row r="7497" spans="1:19" x14ac:dyDescent="0.3">
      <c r="A7497">
        <v>2021</v>
      </c>
      <c r="B7497">
        <v>11</v>
      </c>
      <c r="C7497">
        <v>9</v>
      </c>
      <c r="D7497">
        <v>8</v>
      </c>
      <c r="E7497">
        <v>25615.255000000001</v>
      </c>
      <c r="F7497">
        <v>927.327</v>
      </c>
      <c r="G7497">
        <v>79.503</v>
      </c>
      <c r="H7497">
        <v>0</v>
      </c>
      <c r="I7497">
        <v>267.89</v>
      </c>
      <c r="J7497">
        <v>3.702</v>
      </c>
      <c r="K7497">
        <v>-11.571999999999999</v>
      </c>
      <c r="L7497">
        <v>89.739000000000004</v>
      </c>
      <c r="M7497">
        <v>26892.341</v>
      </c>
      <c r="N7497">
        <v>1559.5419999999999</v>
      </c>
      <c r="O7497">
        <v>-6.2830000000000004</v>
      </c>
      <c r="P7497">
        <v>-0.52900000000000003</v>
      </c>
      <c r="Q7497">
        <v>220.733</v>
      </c>
      <c r="R7497">
        <v>25339.611000000001</v>
      </c>
      <c r="S7497">
        <v>25118.878000000001</v>
      </c>
    </row>
    <row r="7498" spans="1:19" x14ac:dyDescent="0.3">
      <c r="A7498">
        <v>2021</v>
      </c>
      <c r="B7498">
        <v>11</v>
      </c>
      <c r="C7498">
        <v>9</v>
      </c>
      <c r="D7498">
        <v>9</v>
      </c>
      <c r="E7498">
        <v>26776.519</v>
      </c>
      <c r="F7498">
        <v>895.73</v>
      </c>
      <c r="G7498">
        <v>75.334000000000003</v>
      </c>
      <c r="H7498">
        <v>0</v>
      </c>
      <c r="I7498">
        <v>494.47699999999998</v>
      </c>
      <c r="J7498">
        <v>4.97</v>
      </c>
      <c r="K7498">
        <v>-9.61</v>
      </c>
      <c r="L7498">
        <v>90.625</v>
      </c>
      <c r="M7498">
        <v>28252.710999999999</v>
      </c>
      <c r="N7498">
        <v>4148.9059999999999</v>
      </c>
      <c r="O7498">
        <v>-19.09</v>
      </c>
      <c r="P7498">
        <v>-0.23</v>
      </c>
      <c r="Q7498">
        <v>247.184</v>
      </c>
      <c r="R7498">
        <v>24123.126</v>
      </c>
      <c r="S7498">
        <v>23875.941999999999</v>
      </c>
    </row>
    <row r="7499" spans="1:19" x14ac:dyDescent="0.3">
      <c r="A7499">
        <v>2021</v>
      </c>
      <c r="B7499">
        <v>11</v>
      </c>
      <c r="C7499">
        <v>9</v>
      </c>
      <c r="D7499">
        <v>10</v>
      </c>
      <c r="E7499">
        <v>27595.508999999998</v>
      </c>
      <c r="F7499">
        <v>879.67600000000004</v>
      </c>
      <c r="G7499">
        <v>72.218000000000004</v>
      </c>
      <c r="H7499">
        <v>0</v>
      </c>
      <c r="I7499">
        <v>610.01099999999997</v>
      </c>
      <c r="J7499">
        <v>5.5149999999999997</v>
      </c>
      <c r="K7499">
        <v>-18.600000000000001</v>
      </c>
      <c r="L7499">
        <v>91.331999999999994</v>
      </c>
      <c r="M7499">
        <v>29163.442999999999</v>
      </c>
      <c r="N7499">
        <v>6040.4319999999998</v>
      </c>
      <c r="O7499">
        <v>-32.249000000000002</v>
      </c>
      <c r="P7499">
        <v>0.373</v>
      </c>
      <c r="Q7499">
        <v>269.71600000000001</v>
      </c>
      <c r="R7499">
        <v>23154.886999999999</v>
      </c>
      <c r="S7499">
        <v>22885.170999999998</v>
      </c>
    </row>
    <row r="7500" spans="1:19" x14ac:dyDescent="0.3">
      <c r="A7500">
        <v>2021</v>
      </c>
      <c r="B7500">
        <v>11</v>
      </c>
      <c r="C7500">
        <v>9</v>
      </c>
      <c r="D7500">
        <v>11</v>
      </c>
      <c r="E7500">
        <v>28212.149000000001</v>
      </c>
      <c r="F7500">
        <v>861.87199999999996</v>
      </c>
      <c r="G7500">
        <v>69.707999999999998</v>
      </c>
      <c r="H7500">
        <v>0</v>
      </c>
      <c r="I7500">
        <v>576.36599999999999</v>
      </c>
      <c r="J7500">
        <v>5.82</v>
      </c>
      <c r="K7500">
        <v>-9.1539999999999999</v>
      </c>
      <c r="L7500">
        <v>91.796999999999997</v>
      </c>
      <c r="M7500">
        <v>29738.848999999998</v>
      </c>
      <c r="N7500">
        <v>7158.32</v>
      </c>
      <c r="O7500">
        <v>-36.220999999999997</v>
      </c>
      <c r="P7500">
        <v>1.323</v>
      </c>
      <c r="Q7500">
        <v>287.21699999999998</v>
      </c>
      <c r="R7500">
        <v>22615.428</v>
      </c>
      <c r="S7500">
        <v>22328.210999999999</v>
      </c>
    </row>
    <row r="7501" spans="1:19" x14ac:dyDescent="0.3">
      <c r="A7501">
        <v>2021</v>
      </c>
      <c r="B7501">
        <v>11</v>
      </c>
      <c r="C7501">
        <v>9</v>
      </c>
      <c r="D7501">
        <v>12</v>
      </c>
      <c r="E7501">
        <v>28618.043000000001</v>
      </c>
      <c r="F7501">
        <v>853.18499999999995</v>
      </c>
      <c r="G7501">
        <v>68.304000000000002</v>
      </c>
      <c r="H7501">
        <v>0</v>
      </c>
      <c r="I7501">
        <v>490.58300000000003</v>
      </c>
      <c r="J7501">
        <v>5.9569999999999999</v>
      </c>
      <c r="K7501">
        <v>-16.218</v>
      </c>
      <c r="L7501">
        <v>92.031999999999996</v>
      </c>
      <c r="M7501">
        <v>30043.581999999999</v>
      </c>
      <c r="N7501">
        <v>7597.0060000000003</v>
      </c>
      <c r="O7501">
        <v>-15.105</v>
      </c>
      <c r="P7501">
        <v>2.27</v>
      </c>
      <c r="Q7501">
        <v>300.06299999999999</v>
      </c>
      <c r="R7501">
        <v>22459.411</v>
      </c>
      <c r="S7501">
        <v>22159.348000000002</v>
      </c>
    </row>
    <row r="7502" spans="1:19" x14ac:dyDescent="0.3">
      <c r="A7502">
        <v>2021</v>
      </c>
      <c r="B7502">
        <v>11</v>
      </c>
      <c r="C7502">
        <v>9</v>
      </c>
      <c r="D7502">
        <v>13</v>
      </c>
      <c r="E7502">
        <v>28737.423999999999</v>
      </c>
      <c r="F7502">
        <v>838.226</v>
      </c>
      <c r="G7502">
        <v>67.084000000000003</v>
      </c>
      <c r="H7502">
        <v>0</v>
      </c>
      <c r="I7502">
        <v>453.64400000000001</v>
      </c>
      <c r="J7502">
        <v>5.9269999999999996</v>
      </c>
      <c r="K7502">
        <v>6.5119999999999996</v>
      </c>
      <c r="L7502">
        <v>92.05</v>
      </c>
      <c r="M7502">
        <v>30133.782999999999</v>
      </c>
      <c r="N7502">
        <v>7311.5690000000004</v>
      </c>
      <c r="O7502">
        <v>-10.099</v>
      </c>
      <c r="P7502">
        <v>2.8010000000000002</v>
      </c>
      <c r="Q7502">
        <v>309.952</v>
      </c>
      <c r="R7502">
        <v>22829.511999999999</v>
      </c>
      <c r="S7502">
        <v>22519.56</v>
      </c>
    </row>
    <row r="7503" spans="1:19" x14ac:dyDescent="0.3">
      <c r="A7503">
        <v>2021</v>
      </c>
      <c r="B7503">
        <v>11</v>
      </c>
      <c r="C7503">
        <v>9</v>
      </c>
      <c r="D7503">
        <v>14</v>
      </c>
      <c r="E7503">
        <v>28940.57</v>
      </c>
      <c r="F7503">
        <v>806.00099999999998</v>
      </c>
      <c r="G7503">
        <v>66.566000000000003</v>
      </c>
      <c r="H7503">
        <v>0</v>
      </c>
      <c r="I7503">
        <v>429.274</v>
      </c>
      <c r="J7503">
        <v>5.819</v>
      </c>
      <c r="K7503">
        <v>18.643000000000001</v>
      </c>
      <c r="L7503">
        <v>92.144000000000005</v>
      </c>
      <c r="M7503">
        <v>30292.452000000001</v>
      </c>
      <c r="N7503">
        <v>6401.8590000000004</v>
      </c>
      <c r="O7503">
        <v>-5.2389999999999999</v>
      </c>
      <c r="P7503">
        <v>2.702</v>
      </c>
      <c r="Q7503">
        <v>315.49</v>
      </c>
      <c r="R7503">
        <v>23893.129000000001</v>
      </c>
      <c r="S7503">
        <v>23577.64</v>
      </c>
    </row>
    <row r="7504" spans="1:19" x14ac:dyDescent="0.3">
      <c r="A7504">
        <v>2021</v>
      </c>
      <c r="B7504">
        <v>11</v>
      </c>
      <c r="C7504">
        <v>9</v>
      </c>
      <c r="D7504">
        <v>15</v>
      </c>
      <c r="E7504">
        <v>28661.863000000001</v>
      </c>
      <c r="F7504">
        <v>752.4</v>
      </c>
      <c r="G7504">
        <v>65.713999999999999</v>
      </c>
      <c r="H7504">
        <v>0</v>
      </c>
      <c r="I7504">
        <v>368.52499999999998</v>
      </c>
      <c r="J7504">
        <v>5.3470000000000004</v>
      </c>
      <c r="K7504">
        <v>24.201000000000001</v>
      </c>
      <c r="L7504">
        <v>91.956000000000003</v>
      </c>
      <c r="M7504">
        <v>29904.293000000001</v>
      </c>
      <c r="N7504">
        <v>4854.8469999999998</v>
      </c>
      <c r="O7504">
        <v>-3.7229999999999999</v>
      </c>
      <c r="P7504">
        <v>1.4770000000000001</v>
      </c>
      <c r="Q7504">
        <v>312.37400000000002</v>
      </c>
      <c r="R7504">
        <v>25051.692999999999</v>
      </c>
      <c r="S7504">
        <v>24739.32</v>
      </c>
    </row>
    <row r="7505" spans="1:19" x14ac:dyDescent="0.3">
      <c r="A7505">
        <v>2021</v>
      </c>
      <c r="B7505">
        <v>11</v>
      </c>
      <c r="C7505">
        <v>9</v>
      </c>
      <c r="D7505">
        <v>16</v>
      </c>
      <c r="E7505">
        <v>28333.705000000002</v>
      </c>
      <c r="F7505">
        <v>651.63199999999995</v>
      </c>
      <c r="G7505">
        <v>66.424999999999997</v>
      </c>
      <c r="H7505">
        <v>0</v>
      </c>
      <c r="I7505">
        <v>339.13400000000001</v>
      </c>
      <c r="J7505">
        <v>5.5759999999999996</v>
      </c>
      <c r="K7505">
        <v>2.9540000000000002</v>
      </c>
      <c r="L7505">
        <v>91.763999999999996</v>
      </c>
      <c r="M7505">
        <v>29424.767</v>
      </c>
      <c r="N7505">
        <v>2573.7269999999999</v>
      </c>
      <c r="O7505">
        <v>-0.29299999999999998</v>
      </c>
      <c r="P7505">
        <v>1.0569999999999999</v>
      </c>
      <c r="Q7505">
        <v>301.87700000000001</v>
      </c>
      <c r="R7505">
        <v>26850.275000000001</v>
      </c>
      <c r="S7505">
        <v>26548.398000000001</v>
      </c>
    </row>
    <row r="7506" spans="1:19" x14ac:dyDescent="0.3">
      <c r="A7506">
        <v>2021</v>
      </c>
      <c r="B7506">
        <v>11</v>
      </c>
      <c r="C7506">
        <v>9</v>
      </c>
      <c r="D7506">
        <v>17</v>
      </c>
      <c r="E7506">
        <v>28429.114000000001</v>
      </c>
      <c r="F7506">
        <v>549.80600000000004</v>
      </c>
      <c r="G7506">
        <v>69.856999999999999</v>
      </c>
      <c r="H7506">
        <v>0</v>
      </c>
      <c r="I7506">
        <v>233.93700000000001</v>
      </c>
      <c r="J7506">
        <v>4.3869999999999996</v>
      </c>
      <c r="K7506">
        <v>-43.991</v>
      </c>
      <c r="L7506">
        <v>91.893000000000001</v>
      </c>
      <c r="M7506">
        <v>29265.147000000001</v>
      </c>
      <c r="N7506">
        <v>229.655</v>
      </c>
      <c r="O7506">
        <v>6.7939999999999996</v>
      </c>
      <c r="P7506">
        <v>2.1789999999999998</v>
      </c>
      <c r="Q7506">
        <v>288.928</v>
      </c>
      <c r="R7506">
        <v>29026.519</v>
      </c>
      <c r="S7506">
        <v>28737.592000000001</v>
      </c>
    </row>
    <row r="7507" spans="1:19" x14ac:dyDescent="0.3">
      <c r="A7507">
        <v>2021</v>
      </c>
      <c r="B7507">
        <v>11</v>
      </c>
      <c r="C7507">
        <v>9</v>
      </c>
      <c r="D7507">
        <v>18</v>
      </c>
      <c r="E7507">
        <v>30415.702000000001</v>
      </c>
      <c r="F7507">
        <v>558.45299999999997</v>
      </c>
      <c r="G7507">
        <v>74.394999999999996</v>
      </c>
      <c r="H7507">
        <v>0</v>
      </c>
      <c r="I7507">
        <v>255.80699999999999</v>
      </c>
      <c r="J7507">
        <v>4.91</v>
      </c>
      <c r="K7507">
        <v>-68.466999999999999</v>
      </c>
      <c r="L7507">
        <v>93.09</v>
      </c>
      <c r="M7507">
        <v>31259.495999999999</v>
      </c>
      <c r="N7507">
        <v>0</v>
      </c>
      <c r="O7507">
        <v>12.53</v>
      </c>
      <c r="P7507">
        <v>8.2579999999999991</v>
      </c>
      <c r="Q7507">
        <v>281.54700000000003</v>
      </c>
      <c r="R7507">
        <v>31238.706999999999</v>
      </c>
      <c r="S7507">
        <v>30957.16</v>
      </c>
    </row>
    <row r="7508" spans="1:19" x14ac:dyDescent="0.3">
      <c r="A7508">
        <v>2021</v>
      </c>
      <c r="B7508">
        <v>11</v>
      </c>
      <c r="C7508">
        <v>9</v>
      </c>
      <c r="D7508">
        <v>19</v>
      </c>
      <c r="E7508">
        <v>30342.719000000001</v>
      </c>
      <c r="F7508">
        <v>594.76599999999996</v>
      </c>
      <c r="G7508">
        <v>74.299000000000007</v>
      </c>
      <c r="H7508">
        <v>0</v>
      </c>
      <c r="I7508">
        <v>326.37799999999999</v>
      </c>
      <c r="J7508">
        <v>4.7430000000000003</v>
      </c>
      <c r="K7508">
        <v>-93.545000000000002</v>
      </c>
      <c r="L7508">
        <v>93.08</v>
      </c>
      <c r="M7508">
        <v>31268.141</v>
      </c>
      <c r="N7508">
        <v>0</v>
      </c>
      <c r="O7508">
        <v>14.419</v>
      </c>
      <c r="P7508">
        <v>9.7349999999999994</v>
      </c>
      <c r="Q7508">
        <v>264.62599999999998</v>
      </c>
      <c r="R7508">
        <v>31243.987000000001</v>
      </c>
      <c r="S7508">
        <v>30979.360000000001</v>
      </c>
    </row>
    <row r="7509" spans="1:19" x14ac:dyDescent="0.3">
      <c r="A7509">
        <v>2021</v>
      </c>
      <c r="B7509">
        <v>11</v>
      </c>
      <c r="C7509">
        <v>9</v>
      </c>
      <c r="D7509">
        <v>20</v>
      </c>
      <c r="E7509">
        <v>29555.42</v>
      </c>
      <c r="F7509">
        <v>628.38400000000001</v>
      </c>
      <c r="G7509">
        <v>73.552000000000007</v>
      </c>
      <c r="H7509">
        <v>0</v>
      </c>
      <c r="I7509">
        <v>361.14600000000002</v>
      </c>
      <c r="J7509">
        <v>4.4640000000000004</v>
      </c>
      <c r="K7509">
        <v>-117.77500000000001</v>
      </c>
      <c r="L7509">
        <v>92.744</v>
      </c>
      <c r="M7509">
        <v>30524.383000000002</v>
      </c>
      <c r="N7509">
        <v>0</v>
      </c>
      <c r="O7509">
        <v>13.598000000000001</v>
      </c>
      <c r="P7509">
        <v>10.183</v>
      </c>
      <c r="Q7509">
        <v>247.25299999999999</v>
      </c>
      <c r="R7509">
        <v>30500.601999999999</v>
      </c>
      <c r="S7509">
        <v>30253.348999999998</v>
      </c>
    </row>
    <row r="7510" spans="1:19" x14ac:dyDescent="0.3">
      <c r="A7510">
        <v>2021</v>
      </c>
      <c r="B7510">
        <v>11</v>
      </c>
      <c r="C7510">
        <v>9</v>
      </c>
      <c r="D7510">
        <v>21</v>
      </c>
      <c r="E7510">
        <v>28393.054</v>
      </c>
      <c r="F7510">
        <v>658.14099999999996</v>
      </c>
      <c r="G7510">
        <v>71.385000000000005</v>
      </c>
      <c r="H7510">
        <v>0</v>
      </c>
      <c r="I7510">
        <v>404.81200000000001</v>
      </c>
      <c r="J7510">
        <v>4.1230000000000002</v>
      </c>
      <c r="K7510">
        <v>-105.756</v>
      </c>
      <c r="L7510">
        <v>92.004000000000005</v>
      </c>
      <c r="M7510">
        <v>29446.377</v>
      </c>
      <c r="N7510">
        <v>0</v>
      </c>
      <c r="O7510">
        <v>12.938000000000001</v>
      </c>
      <c r="P7510">
        <v>1.1279999999999999</v>
      </c>
      <c r="Q7510">
        <v>232.44</v>
      </c>
      <c r="R7510">
        <v>29432.311000000002</v>
      </c>
      <c r="S7510">
        <v>29199.870999999999</v>
      </c>
    </row>
    <row r="7511" spans="1:19" x14ac:dyDescent="0.3">
      <c r="A7511">
        <v>2021</v>
      </c>
      <c r="B7511">
        <v>11</v>
      </c>
      <c r="C7511">
        <v>9</v>
      </c>
      <c r="D7511">
        <v>22</v>
      </c>
      <c r="E7511">
        <v>26441.105</v>
      </c>
      <c r="F7511">
        <v>741.53</v>
      </c>
      <c r="G7511">
        <v>66.775999999999996</v>
      </c>
      <c r="H7511">
        <v>0</v>
      </c>
      <c r="I7511">
        <v>517.60900000000004</v>
      </c>
      <c r="J7511">
        <v>5.181</v>
      </c>
      <c r="K7511">
        <v>-44.881</v>
      </c>
      <c r="L7511">
        <v>90.286000000000001</v>
      </c>
      <c r="M7511">
        <v>27750.83</v>
      </c>
      <c r="N7511">
        <v>0</v>
      </c>
      <c r="O7511">
        <v>10.994999999999999</v>
      </c>
      <c r="P7511">
        <v>-4.4050000000000002</v>
      </c>
      <c r="Q7511">
        <v>215.50800000000001</v>
      </c>
      <c r="R7511">
        <v>27744.240000000002</v>
      </c>
      <c r="S7511">
        <v>27528.732</v>
      </c>
    </row>
    <row r="7512" spans="1:19" x14ac:dyDescent="0.3">
      <c r="A7512">
        <v>2021</v>
      </c>
      <c r="B7512">
        <v>11</v>
      </c>
      <c r="C7512">
        <v>9</v>
      </c>
      <c r="D7512">
        <v>23</v>
      </c>
      <c r="E7512">
        <v>24027.127</v>
      </c>
      <c r="F7512">
        <v>897.8</v>
      </c>
      <c r="G7512">
        <v>63.652000000000001</v>
      </c>
      <c r="H7512">
        <v>0</v>
      </c>
      <c r="I7512">
        <v>577.44799999999998</v>
      </c>
      <c r="J7512">
        <v>4.8490000000000002</v>
      </c>
      <c r="K7512">
        <v>-29.390999999999998</v>
      </c>
      <c r="L7512">
        <v>88.713999999999999</v>
      </c>
      <c r="M7512">
        <v>25566.546999999999</v>
      </c>
      <c r="N7512">
        <v>0</v>
      </c>
      <c r="O7512">
        <v>8.5510000000000002</v>
      </c>
      <c r="P7512">
        <v>-12.829000000000001</v>
      </c>
      <c r="Q7512">
        <v>189.98500000000001</v>
      </c>
      <c r="R7512">
        <v>25570.824000000001</v>
      </c>
      <c r="S7512">
        <v>25380.84</v>
      </c>
    </row>
    <row r="7513" spans="1:19" x14ac:dyDescent="0.3">
      <c r="A7513">
        <v>2021</v>
      </c>
      <c r="B7513">
        <v>11</v>
      </c>
      <c r="C7513">
        <v>9</v>
      </c>
      <c r="D7513">
        <v>24</v>
      </c>
      <c r="E7513">
        <v>21794.875</v>
      </c>
      <c r="F7513">
        <v>1058.1579999999999</v>
      </c>
      <c r="G7513">
        <v>62.441000000000003</v>
      </c>
      <c r="H7513">
        <v>0</v>
      </c>
      <c r="I7513">
        <v>962.154</v>
      </c>
      <c r="J7513">
        <v>5.25</v>
      </c>
      <c r="K7513">
        <v>-32.271000000000001</v>
      </c>
      <c r="L7513">
        <v>87.417000000000002</v>
      </c>
      <c r="M7513">
        <v>23875.581999999999</v>
      </c>
      <c r="N7513">
        <v>0</v>
      </c>
      <c r="O7513">
        <v>6.4980000000000002</v>
      </c>
      <c r="P7513">
        <v>-12.643000000000001</v>
      </c>
      <c r="Q7513">
        <v>165.90100000000001</v>
      </c>
      <c r="R7513">
        <v>23881.727999999999</v>
      </c>
      <c r="S7513">
        <v>23715.827000000001</v>
      </c>
    </row>
    <row r="7514" spans="1:19" x14ac:dyDescent="0.3">
      <c r="A7514">
        <v>2021</v>
      </c>
      <c r="B7514">
        <v>11</v>
      </c>
      <c r="C7514">
        <v>10</v>
      </c>
      <c r="D7514">
        <v>1</v>
      </c>
      <c r="E7514">
        <v>20106.7</v>
      </c>
      <c r="F7514">
        <v>1305.6690000000001</v>
      </c>
      <c r="G7514">
        <v>60.201999999999998</v>
      </c>
      <c r="H7514">
        <v>0</v>
      </c>
      <c r="I7514">
        <v>846.64099999999996</v>
      </c>
      <c r="J7514">
        <v>5.0780000000000003</v>
      </c>
      <c r="K7514">
        <v>-27.29</v>
      </c>
      <c r="L7514">
        <v>86.460999999999999</v>
      </c>
      <c r="M7514">
        <v>22323.258999999998</v>
      </c>
      <c r="N7514">
        <v>0</v>
      </c>
      <c r="O7514">
        <v>4.3849999999999998</v>
      </c>
      <c r="P7514">
        <v>-17.632000000000001</v>
      </c>
      <c r="Q7514">
        <v>150.042</v>
      </c>
      <c r="R7514">
        <v>22336.506000000001</v>
      </c>
      <c r="S7514">
        <v>22186.464</v>
      </c>
    </row>
    <row r="7515" spans="1:19" x14ac:dyDescent="0.3">
      <c r="A7515">
        <v>2021</v>
      </c>
      <c r="B7515">
        <v>11</v>
      </c>
      <c r="C7515">
        <v>10</v>
      </c>
      <c r="D7515">
        <v>2</v>
      </c>
      <c r="E7515">
        <v>19276.221000000001</v>
      </c>
      <c r="F7515">
        <v>1433.511</v>
      </c>
      <c r="G7515">
        <v>60.009</v>
      </c>
      <c r="H7515">
        <v>0</v>
      </c>
      <c r="I7515">
        <v>601.077</v>
      </c>
      <c r="J7515">
        <v>4.9450000000000003</v>
      </c>
      <c r="K7515">
        <v>-29.407</v>
      </c>
      <c r="L7515">
        <v>85.984999999999999</v>
      </c>
      <c r="M7515">
        <v>21372.330999999998</v>
      </c>
      <c r="N7515">
        <v>0</v>
      </c>
      <c r="O7515">
        <v>3.6150000000000002</v>
      </c>
      <c r="P7515">
        <v>-14.112</v>
      </c>
      <c r="Q7515">
        <v>140.74299999999999</v>
      </c>
      <c r="R7515">
        <v>21382.827000000001</v>
      </c>
      <c r="S7515">
        <v>21242.084999999999</v>
      </c>
    </row>
    <row r="7516" spans="1:19" x14ac:dyDescent="0.3">
      <c r="A7516">
        <v>2021</v>
      </c>
      <c r="B7516">
        <v>11</v>
      </c>
      <c r="C7516">
        <v>10</v>
      </c>
      <c r="D7516">
        <v>3</v>
      </c>
      <c r="E7516">
        <v>18805.847000000002</v>
      </c>
      <c r="F7516">
        <v>1501.0830000000001</v>
      </c>
      <c r="G7516">
        <v>60.08</v>
      </c>
      <c r="H7516">
        <v>0</v>
      </c>
      <c r="I7516">
        <v>360.00200000000001</v>
      </c>
      <c r="J7516">
        <v>4.8719999999999999</v>
      </c>
      <c r="K7516">
        <v>-26.472000000000001</v>
      </c>
      <c r="L7516">
        <v>85.706000000000003</v>
      </c>
      <c r="M7516">
        <v>20731.037</v>
      </c>
      <c r="N7516">
        <v>0</v>
      </c>
      <c r="O7516">
        <v>3.2589999999999999</v>
      </c>
      <c r="P7516">
        <v>-9.9600000000000009</v>
      </c>
      <c r="Q7516">
        <v>136.54900000000001</v>
      </c>
      <c r="R7516">
        <v>20737.738000000001</v>
      </c>
      <c r="S7516">
        <v>20601.188999999998</v>
      </c>
    </row>
    <row r="7517" spans="1:19" x14ac:dyDescent="0.3">
      <c r="A7517">
        <v>2021</v>
      </c>
      <c r="B7517">
        <v>11</v>
      </c>
      <c r="C7517">
        <v>10</v>
      </c>
      <c r="D7517">
        <v>4</v>
      </c>
      <c r="E7517">
        <v>18786.891</v>
      </c>
      <c r="F7517">
        <v>1499.1949999999999</v>
      </c>
      <c r="G7517">
        <v>61.054000000000002</v>
      </c>
      <c r="H7517">
        <v>0</v>
      </c>
      <c r="I7517">
        <v>204.78</v>
      </c>
      <c r="J7517">
        <v>4.7190000000000003</v>
      </c>
      <c r="K7517">
        <v>-23.401</v>
      </c>
      <c r="L7517">
        <v>85.694999999999993</v>
      </c>
      <c r="M7517">
        <v>20557.878000000001</v>
      </c>
      <c r="N7517">
        <v>0</v>
      </c>
      <c r="O7517">
        <v>3.1269999999999998</v>
      </c>
      <c r="P7517">
        <v>-6.0670000000000002</v>
      </c>
      <c r="Q7517">
        <v>136.51499999999999</v>
      </c>
      <c r="R7517">
        <v>20560.817999999999</v>
      </c>
      <c r="S7517">
        <v>20424.303</v>
      </c>
    </row>
    <row r="7518" spans="1:19" x14ac:dyDescent="0.3">
      <c r="A7518">
        <v>2021</v>
      </c>
      <c r="B7518">
        <v>11</v>
      </c>
      <c r="C7518">
        <v>10</v>
      </c>
      <c r="D7518">
        <v>5</v>
      </c>
      <c r="E7518">
        <v>19487.953000000001</v>
      </c>
      <c r="F7518">
        <v>1393.4549999999999</v>
      </c>
      <c r="G7518">
        <v>63.59</v>
      </c>
      <c r="H7518">
        <v>0</v>
      </c>
      <c r="I7518">
        <v>102.96599999999999</v>
      </c>
      <c r="J7518">
        <v>3.6520000000000001</v>
      </c>
      <c r="K7518">
        <v>-10.318</v>
      </c>
      <c r="L7518">
        <v>86.128</v>
      </c>
      <c r="M7518">
        <v>21063.834999999999</v>
      </c>
      <c r="N7518">
        <v>0</v>
      </c>
      <c r="O7518">
        <v>2.7629999999999999</v>
      </c>
      <c r="P7518">
        <v>-4.3049999999999997</v>
      </c>
      <c r="Q7518">
        <v>142.60900000000001</v>
      </c>
      <c r="R7518">
        <v>21065.377</v>
      </c>
      <c r="S7518">
        <v>20922.769</v>
      </c>
    </row>
    <row r="7519" spans="1:19" x14ac:dyDescent="0.3">
      <c r="A7519">
        <v>2021</v>
      </c>
      <c r="B7519">
        <v>11</v>
      </c>
      <c r="C7519">
        <v>10</v>
      </c>
      <c r="D7519">
        <v>6</v>
      </c>
      <c r="E7519">
        <v>21123.562999999998</v>
      </c>
      <c r="F7519">
        <v>1216.7940000000001</v>
      </c>
      <c r="G7519">
        <v>69.875</v>
      </c>
      <c r="H7519">
        <v>0</v>
      </c>
      <c r="I7519">
        <v>72.459999999999994</v>
      </c>
      <c r="J7519">
        <v>2.3290000000000002</v>
      </c>
      <c r="K7519">
        <v>-26.045999999999999</v>
      </c>
      <c r="L7519">
        <v>87.025999999999996</v>
      </c>
      <c r="M7519">
        <v>22476.126</v>
      </c>
      <c r="N7519">
        <v>0</v>
      </c>
      <c r="O7519">
        <v>2.71</v>
      </c>
      <c r="P7519">
        <v>-5.0039999999999996</v>
      </c>
      <c r="Q7519">
        <v>161.364</v>
      </c>
      <c r="R7519">
        <v>22478.42</v>
      </c>
      <c r="S7519">
        <v>22317.056</v>
      </c>
    </row>
    <row r="7520" spans="1:19" x14ac:dyDescent="0.3">
      <c r="A7520">
        <v>2021</v>
      </c>
      <c r="B7520">
        <v>11</v>
      </c>
      <c r="C7520">
        <v>10</v>
      </c>
      <c r="D7520">
        <v>7</v>
      </c>
      <c r="E7520">
        <v>23702.514999999999</v>
      </c>
      <c r="F7520">
        <v>1017.4450000000001</v>
      </c>
      <c r="G7520">
        <v>75.790999999999997</v>
      </c>
      <c r="H7520">
        <v>0</v>
      </c>
      <c r="I7520">
        <v>128.994</v>
      </c>
      <c r="J7520">
        <v>2.839</v>
      </c>
      <c r="K7520">
        <v>-11.86</v>
      </c>
      <c r="L7520">
        <v>88.555999999999997</v>
      </c>
      <c r="M7520">
        <v>24928.487000000001</v>
      </c>
      <c r="N7520">
        <v>82.182000000000002</v>
      </c>
      <c r="O7520">
        <v>3.282</v>
      </c>
      <c r="P7520">
        <v>-0.98</v>
      </c>
      <c r="Q7520">
        <v>191.72</v>
      </c>
      <c r="R7520">
        <v>24844.003000000001</v>
      </c>
      <c r="S7520">
        <v>24652.282999999999</v>
      </c>
    </row>
    <row r="7521" spans="1:19" x14ac:dyDescent="0.3">
      <c r="A7521">
        <v>2021</v>
      </c>
      <c r="B7521">
        <v>11</v>
      </c>
      <c r="C7521">
        <v>10</v>
      </c>
      <c r="D7521">
        <v>8</v>
      </c>
      <c r="E7521">
        <v>25617.178</v>
      </c>
      <c r="F7521">
        <v>927.327</v>
      </c>
      <c r="G7521">
        <v>76.203000000000003</v>
      </c>
      <c r="H7521">
        <v>0</v>
      </c>
      <c r="I7521">
        <v>267.89</v>
      </c>
      <c r="J7521">
        <v>3.702</v>
      </c>
      <c r="K7521">
        <v>-15.2</v>
      </c>
      <c r="L7521">
        <v>89.744</v>
      </c>
      <c r="M7521">
        <v>26890.641</v>
      </c>
      <c r="N7521">
        <v>1559.5419999999999</v>
      </c>
      <c r="O7521">
        <v>-6.2830000000000004</v>
      </c>
      <c r="P7521">
        <v>-0.52900000000000003</v>
      </c>
      <c r="Q7521">
        <v>222.62299999999999</v>
      </c>
      <c r="R7521">
        <v>25337.911</v>
      </c>
      <c r="S7521">
        <v>25115.288</v>
      </c>
    </row>
    <row r="7522" spans="1:19" x14ac:dyDescent="0.3">
      <c r="A7522">
        <v>2021</v>
      </c>
      <c r="B7522">
        <v>11</v>
      </c>
      <c r="C7522">
        <v>10</v>
      </c>
      <c r="D7522">
        <v>9</v>
      </c>
      <c r="E7522">
        <v>26989.26</v>
      </c>
      <c r="F7522">
        <v>895.73</v>
      </c>
      <c r="G7522">
        <v>73.745999999999995</v>
      </c>
      <c r="H7522">
        <v>0</v>
      </c>
      <c r="I7522">
        <v>494.47699999999998</v>
      </c>
      <c r="J7522">
        <v>4.97</v>
      </c>
      <c r="K7522">
        <v>-10.874000000000001</v>
      </c>
      <c r="L7522">
        <v>90.78</v>
      </c>
      <c r="M7522">
        <v>28464.343000000001</v>
      </c>
      <c r="N7522">
        <v>4148.9059999999999</v>
      </c>
      <c r="O7522">
        <v>-19.09</v>
      </c>
      <c r="P7522">
        <v>-0.23</v>
      </c>
      <c r="Q7522">
        <v>250.255</v>
      </c>
      <c r="R7522">
        <v>24334.758000000002</v>
      </c>
      <c r="S7522">
        <v>24084.503000000001</v>
      </c>
    </row>
    <row r="7523" spans="1:19" x14ac:dyDescent="0.3">
      <c r="A7523">
        <v>2021</v>
      </c>
      <c r="B7523">
        <v>11</v>
      </c>
      <c r="C7523">
        <v>10</v>
      </c>
      <c r="D7523">
        <v>10</v>
      </c>
      <c r="E7523">
        <v>28218.407999999999</v>
      </c>
      <c r="F7523">
        <v>879.67600000000004</v>
      </c>
      <c r="G7523">
        <v>71.498999999999995</v>
      </c>
      <c r="H7523">
        <v>0</v>
      </c>
      <c r="I7523">
        <v>610.01099999999997</v>
      </c>
      <c r="J7523">
        <v>5.5149999999999997</v>
      </c>
      <c r="K7523">
        <v>-17.225000000000001</v>
      </c>
      <c r="L7523">
        <v>91.796999999999997</v>
      </c>
      <c r="M7523">
        <v>29788.183000000001</v>
      </c>
      <c r="N7523">
        <v>6040.4319999999998</v>
      </c>
      <c r="O7523">
        <v>-32.249000000000002</v>
      </c>
      <c r="P7523">
        <v>0.373</v>
      </c>
      <c r="Q7523">
        <v>275.41800000000001</v>
      </c>
      <c r="R7523">
        <v>23779.627</v>
      </c>
      <c r="S7523">
        <v>23504.21</v>
      </c>
    </row>
    <row r="7524" spans="1:19" x14ac:dyDescent="0.3">
      <c r="A7524">
        <v>2021</v>
      </c>
      <c r="B7524">
        <v>11</v>
      </c>
      <c r="C7524">
        <v>10</v>
      </c>
      <c r="D7524">
        <v>11</v>
      </c>
      <c r="E7524">
        <v>29031.242999999999</v>
      </c>
      <c r="F7524">
        <v>861.87199999999996</v>
      </c>
      <c r="G7524">
        <v>69.233999999999995</v>
      </c>
      <c r="H7524">
        <v>0</v>
      </c>
      <c r="I7524">
        <v>576.36599999999999</v>
      </c>
      <c r="J7524">
        <v>5.82</v>
      </c>
      <c r="K7524">
        <v>-7.5650000000000004</v>
      </c>
      <c r="L7524">
        <v>92.221999999999994</v>
      </c>
      <c r="M7524">
        <v>30559.957999999999</v>
      </c>
      <c r="N7524">
        <v>7158.32</v>
      </c>
      <c r="O7524">
        <v>-36.220999999999997</v>
      </c>
      <c r="P7524">
        <v>1.323</v>
      </c>
      <c r="Q7524">
        <v>297.15199999999999</v>
      </c>
      <c r="R7524">
        <v>23436.536</v>
      </c>
      <c r="S7524">
        <v>23139.383999999998</v>
      </c>
    </row>
    <row r="7525" spans="1:19" x14ac:dyDescent="0.3">
      <c r="A7525">
        <v>2021</v>
      </c>
      <c r="B7525">
        <v>11</v>
      </c>
      <c r="C7525">
        <v>10</v>
      </c>
      <c r="D7525">
        <v>12</v>
      </c>
      <c r="E7525">
        <v>29561.11</v>
      </c>
      <c r="F7525">
        <v>853.18499999999995</v>
      </c>
      <c r="G7525">
        <v>67.900000000000006</v>
      </c>
      <c r="H7525">
        <v>0</v>
      </c>
      <c r="I7525">
        <v>490.58300000000003</v>
      </c>
      <c r="J7525">
        <v>5.9569999999999999</v>
      </c>
      <c r="K7525">
        <v>-12.673</v>
      </c>
      <c r="L7525">
        <v>92.453000000000003</v>
      </c>
      <c r="M7525">
        <v>30990.615000000002</v>
      </c>
      <c r="N7525">
        <v>7597.0060000000003</v>
      </c>
      <c r="O7525">
        <v>-15.105</v>
      </c>
      <c r="P7525">
        <v>2.27</v>
      </c>
      <c r="Q7525">
        <v>314.166</v>
      </c>
      <c r="R7525">
        <v>23406.444</v>
      </c>
      <c r="S7525">
        <v>23092.277999999998</v>
      </c>
    </row>
    <row r="7526" spans="1:19" x14ac:dyDescent="0.3">
      <c r="A7526">
        <v>2021</v>
      </c>
      <c r="B7526">
        <v>11</v>
      </c>
      <c r="C7526">
        <v>10</v>
      </c>
      <c r="D7526">
        <v>13</v>
      </c>
      <c r="E7526">
        <v>29843.874</v>
      </c>
      <c r="F7526">
        <v>838.226</v>
      </c>
      <c r="G7526">
        <v>66.468999999999994</v>
      </c>
      <c r="H7526">
        <v>0</v>
      </c>
      <c r="I7526">
        <v>453.64400000000001</v>
      </c>
      <c r="J7526">
        <v>5.9269999999999996</v>
      </c>
      <c r="K7526">
        <v>5.3579999999999997</v>
      </c>
      <c r="L7526">
        <v>92.5</v>
      </c>
      <c r="M7526">
        <v>31239.53</v>
      </c>
      <c r="N7526">
        <v>7311.5690000000004</v>
      </c>
      <c r="O7526">
        <v>-10.099</v>
      </c>
      <c r="P7526">
        <v>2.8010000000000002</v>
      </c>
      <c r="Q7526">
        <v>326.67399999999998</v>
      </c>
      <c r="R7526">
        <v>23935.258000000002</v>
      </c>
      <c r="S7526">
        <v>23608.583999999999</v>
      </c>
    </row>
    <row r="7527" spans="1:19" x14ac:dyDescent="0.3">
      <c r="A7527">
        <v>2021</v>
      </c>
      <c r="B7527">
        <v>11</v>
      </c>
      <c r="C7527">
        <v>10</v>
      </c>
      <c r="D7527">
        <v>14</v>
      </c>
      <c r="E7527">
        <v>30189.302</v>
      </c>
      <c r="F7527">
        <v>806.00099999999998</v>
      </c>
      <c r="G7527">
        <v>66.364000000000004</v>
      </c>
      <c r="H7527">
        <v>0</v>
      </c>
      <c r="I7527">
        <v>429.274</v>
      </c>
      <c r="J7527">
        <v>5.819</v>
      </c>
      <c r="K7527">
        <v>14.33</v>
      </c>
      <c r="L7527">
        <v>92.531999999999996</v>
      </c>
      <c r="M7527">
        <v>31537.258000000002</v>
      </c>
      <c r="N7527">
        <v>6401.8590000000004</v>
      </c>
      <c r="O7527">
        <v>-5.2389999999999999</v>
      </c>
      <c r="P7527">
        <v>2.702</v>
      </c>
      <c r="Q7527">
        <v>332.96600000000001</v>
      </c>
      <c r="R7527">
        <v>25137.936000000002</v>
      </c>
      <c r="S7527">
        <v>24804.97</v>
      </c>
    </row>
    <row r="7528" spans="1:19" x14ac:dyDescent="0.3">
      <c r="A7528">
        <v>2021</v>
      </c>
      <c r="B7528">
        <v>11</v>
      </c>
      <c r="C7528">
        <v>10</v>
      </c>
      <c r="D7528">
        <v>15</v>
      </c>
      <c r="E7528">
        <v>30027.19</v>
      </c>
      <c r="F7528">
        <v>752.4</v>
      </c>
      <c r="G7528">
        <v>65.722999999999999</v>
      </c>
      <c r="H7528">
        <v>0</v>
      </c>
      <c r="I7528">
        <v>368.52499999999998</v>
      </c>
      <c r="J7528">
        <v>5.3470000000000004</v>
      </c>
      <c r="K7528">
        <v>19.474</v>
      </c>
      <c r="L7528">
        <v>92.320999999999998</v>
      </c>
      <c r="M7528">
        <v>31265.257000000001</v>
      </c>
      <c r="N7528">
        <v>4854.8469999999998</v>
      </c>
      <c r="O7528">
        <v>-3.7229999999999999</v>
      </c>
      <c r="P7528">
        <v>1.4770000000000001</v>
      </c>
      <c r="Q7528">
        <v>328.82499999999999</v>
      </c>
      <c r="R7528">
        <v>26412.656999999999</v>
      </c>
      <c r="S7528">
        <v>26083.831999999999</v>
      </c>
    </row>
    <row r="7529" spans="1:19" x14ac:dyDescent="0.3">
      <c r="A7529">
        <v>2021</v>
      </c>
      <c r="B7529">
        <v>11</v>
      </c>
      <c r="C7529">
        <v>10</v>
      </c>
      <c r="D7529">
        <v>16</v>
      </c>
      <c r="E7529">
        <v>29434.873</v>
      </c>
      <c r="F7529">
        <v>651.63199999999995</v>
      </c>
      <c r="G7529">
        <v>66.759</v>
      </c>
      <c r="H7529">
        <v>0</v>
      </c>
      <c r="I7529">
        <v>339.13400000000001</v>
      </c>
      <c r="J7529">
        <v>5.5759999999999996</v>
      </c>
      <c r="K7529">
        <v>3.2719999999999998</v>
      </c>
      <c r="L7529">
        <v>91.941000000000003</v>
      </c>
      <c r="M7529">
        <v>30526.428</v>
      </c>
      <c r="N7529">
        <v>2573.7269999999999</v>
      </c>
      <c r="O7529">
        <v>-0.29299999999999998</v>
      </c>
      <c r="P7529">
        <v>1.0569999999999999</v>
      </c>
      <c r="Q7529">
        <v>311.67</v>
      </c>
      <c r="R7529">
        <v>27951.937000000002</v>
      </c>
      <c r="S7529">
        <v>27640.266</v>
      </c>
    </row>
    <row r="7530" spans="1:19" x14ac:dyDescent="0.3">
      <c r="A7530">
        <v>2021</v>
      </c>
      <c r="B7530">
        <v>11</v>
      </c>
      <c r="C7530">
        <v>10</v>
      </c>
      <c r="D7530">
        <v>17</v>
      </c>
      <c r="E7530">
        <v>29365.087</v>
      </c>
      <c r="F7530">
        <v>549.80600000000004</v>
      </c>
      <c r="G7530">
        <v>70.602999999999994</v>
      </c>
      <c r="H7530">
        <v>0</v>
      </c>
      <c r="I7530">
        <v>233.93700000000001</v>
      </c>
      <c r="J7530">
        <v>4.3869999999999996</v>
      </c>
      <c r="K7530">
        <v>-36.386000000000003</v>
      </c>
      <c r="L7530">
        <v>92.14</v>
      </c>
      <c r="M7530">
        <v>30208.972000000002</v>
      </c>
      <c r="N7530">
        <v>229.655</v>
      </c>
      <c r="O7530">
        <v>6.7939999999999996</v>
      </c>
      <c r="P7530">
        <v>2.1789999999999998</v>
      </c>
      <c r="Q7530">
        <v>294.91699999999997</v>
      </c>
      <c r="R7530">
        <v>29970.344000000001</v>
      </c>
      <c r="S7530">
        <v>29675.428</v>
      </c>
    </row>
    <row r="7531" spans="1:19" x14ac:dyDescent="0.3">
      <c r="A7531">
        <v>2021</v>
      </c>
      <c r="B7531">
        <v>11</v>
      </c>
      <c r="C7531">
        <v>10</v>
      </c>
      <c r="D7531">
        <v>18</v>
      </c>
      <c r="E7531">
        <v>31205.294999999998</v>
      </c>
      <c r="F7531">
        <v>558.45299999999997</v>
      </c>
      <c r="G7531">
        <v>75.816999999999993</v>
      </c>
      <c r="H7531">
        <v>0</v>
      </c>
      <c r="I7531">
        <v>255.80699999999999</v>
      </c>
      <c r="J7531">
        <v>4.91</v>
      </c>
      <c r="K7531">
        <v>-61.94</v>
      </c>
      <c r="L7531">
        <v>93.253</v>
      </c>
      <c r="M7531">
        <v>32055.777999999998</v>
      </c>
      <c r="N7531">
        <v>0</v>
      </c>
      <c r="O7531">
        <v>12.53</v>
      </c>
      <c r="P7531">
        <v>8.2579999999999991</v>
      </c>
      <c r="Q7531">
        <v>285.25299999999999</v>
      </c>
      <c r="R7531">
        <v>32034.989000000001</v>
      </c>
      <c r="S7531">
        <v>31749.736000000001</v>
      </c>
    </row>
    <row r="7532" spans="1:19" x14ac:dyDescent="0.3">
      <c r="A7532">
        <v>2021</v>
      </c>
      <c r="B7532">
        <v>11</v>
      </c>
      <c r="C7532">
        <v>10</v>
      </c>
      <c r="D7532">
        <v>19</v>
      </c>
      <c r="E7532">
        <v>30827.22</v>
      </c>
      <c r="F7532">
        <v>594.76599999999996</v>
      </c>
      <c r="G7532">
        <v>75.694000000000003</v>
      </c>
      <c r="H7532">
        <v>0</v>
      </c>
      <c r="I7532">
        <v>326.37799999999999</v>
      </c>
      <c r="J7532">
        <v>4.7430000000000003</v>
      </c>
      <c r="K7532">
        <v>-91.316000000000003</v>
      </c>
      <c r="L7532">
        <v>93.210999999999999</v>
      </c>
      <c r="M7532">
        <v>31755.002</v>
      </c>
      <c r="N7532">
        <v>0</v>
      </c>
      <c r="O7532">
        <v>14.419</v>
      </c>
      <c r="P7532">
        <v>9.7349999999999994</v>
      </c>
      <c r="Q7532">
        <v>268.87700000000001</v>
      </c>
      <c r="R7532">
        <v>31730.848000000002</v>
      </c>
      <c r="S7532">
        <v>31461.971000000001</v>
      </c>
    </row>
    <row r="7533" spans="1:19" x14ac:dyDescent="0.3">
      <c r="A7533">
        <v>2021</v>
      </c>
      <c r="B7533">
        <v>11</v>
      </c>
      <c r="C7533">
        <v>10</v>
      </c>
      <c r="D7533">
        <v>20</v>
      </c>
      <c r="E7533">
        <v>29948.861000000001</v>
      </c>
      <c r="F7533">
        <v>628.38400000000001</v>
      </c>
      <c r="G7533">
        <v>75.087999999999994</v>
      </c>
      <c r="H7533">
        <v>0</v>
      </c>
      <c r="I7533">
        <v>361.14600000000002</v>
      </c>
      <c r="J7533">
        <v>4.4640000000000004</v>
      </c>
      <c r="K7533">
        <v>-119.182</v>
      </c>
      <c r="L7533">
        <v>92.89</v>
      </c>
      <c r="M7533">
        <v>30916.562000000002</v>
      </c>
      <c r="N7533">
        <v>0</v>
      </c>
      <c r="O7533">
        <v>13.598000000000001</v>
      </c>
      <c r="P7533">
        <v>10.183</v>
      </c>
      <c r="Q7533">
        <v>251.001</v>
      </c>
      <c r="R7533">
        <v>30892.780999999999</v>
      </c>
      <c r="S7533">
        <v>30641.78</v>
      </c>
    </row>
    <row r="7534" spans="1:19" x14ac:dyDescent="0.3">
      <c r="A7534">
        <v>2021</v>
      </c>
      <c r="B7534">
        <v>11</v>
      </c>
      <c r="C7534">
        <v>10</v>
      </c>
      <c r="D7534">
        <v>21</v>
      </c>
      <c r="E7534">
        <v>28739.195</v>
      </c>
      <c r="F7534">
        <v>658.14099999999996</v>
      </c>
      <c r="G7534">
        <v>73.043000000000006</v>
      </c>
      <c r="H7534">
        <v>0</v>
      </c>
      <c r="I7534">
        <v>404.81200000000001</v>
      </c>
      <c r="J7534">
        <v>4.1230000000000002</v>
      </c>
      <c r="K7534">
        <v>-106.72799999999999</v>
      </c>
      <c r="L7534">
        <v>92.227999999999994</v>
      </c>
      <c r="M7534">
        <v>29791.771000000001</v>
      </c>
      <c r="N7534">
        <v>0</v>
      </c>
      <c r="O7534">
        <v>12.938000000000001</v>
      </c>
      <c r="P7534">
        <v>1.1279999999999999</v>
      </c>
      <c r="Q7534">
        <v>236.17</v>
      </c>
      <c r="R7534">
        <v>29777.704000000002</v>
      </c>
      <c r="S7534">
        <v>29541.534</v>
      </c>
    </row>
    <row r="7535" spans="1:19" x14ac:dyDescent="0.3">
      <c r="A7535">
        <v>2021</v>
      </c>
      <c r="B7535">
        <v>11</v>
      </c>
      <c r="C7535">
        <v>10</v>
      </c>
      <c r="D7535">
        <v>22</v>
      </c>
      <c r="E7535">
        <v>26732.753000000001</v>
      </c>
      <c r="F7535">
        <v>741.53</v>
      </c>
      <c r="G7535">
        <v>70.242999999999995</v>
      </c>
      <c r="H7535">
        <v>0</v>
      </c>
      <c r="I7535">
        <v>517.60900000000004</v>
      </c>
      <c r="J7535">
        <v>5.181</v>
      </c>
      <c r="K7535">
        <v>-45.47</v>
      </c>
      <c r="L7535">
        <v>90.503</v>
      </c>
      <c r="M7535">
        <v>28042.105</v>
      </c>
      <c r="N7535">
        <v>0</v>
      </c>
      <c r="O7535">
        <v>10.994999999999999</v>
      </c>
      <c r="P7535">
        <v>-4.4050000000000002</v>
      </c>
      <c r="Q7535">
        <v>218.13800000000001</v>
      </c>
      <c r="R7535">
        <v>28035.516</v>
      </c>
      <c r="S7535">
        <v>27817.378000000001</v>
      </c>
    </row>
    <row r="7536" spans="1:19" x14ac:dyDescent="0.3">
      <c r="A7536">
        <v>2021</v>
      </c>
      <c r="B7536">
        <v>11</v>
      </c>
      <c r="C7536">
        <v>10</v>
      </c>
      <c r="D7536">
        <v>23</v>
      </c>
      <c r="E7536">
        <v>24213.128000000001</v>
      </c>
      <c r="F7536">
        <v>897.8</v>
      </c>
      <c r="G7536">
        <v>66.293999999999997</v>
      </c>
      <c r="H7536">
        <v>0</v>
      </c>
      <c r="I7536">
        <v>577.44799999999998</v>
      </c>
      <c r="J7536">
        <v>4.8490000000000002</v>
      </c>
      <c r="K7536">
        <v>-29.832000000000001</v>
      </c>
      <c r="L7536">
        <v>88.795000000000002</v>
      </c>
      <c r="M7536">
        <v>25752.187999999998</v>
      </c>
      <c r="N7536">
        <v>0</v>
      </c>
      <c r="O7536">
        <v>8.5510000000000002</v>
      </c>
      <c r="P7536">
        <v>-12.829000000000001</v>
      </c>
      <c r="Q7536">
        <v>193.03299999999999</v>
      </c>
      <c r="R7536">
        <v>25756.465</v>
      </c>
      <c r="S7536">
        <v>25563.433000000001</v>
      </c>
    </row>
    <row r="7537" spans="1:19" x14ac:dyDescent="0.3">
      <c r="A7537">
        <v>2021</v>
      </c>
      <c r="B7537">
        <v>11</v>
      </c>
      <c r="C7537">
        <v>10</v>
      </c>
      <c r="D7537">
        <v>24</v>
      </c>
      <c r="E7537">
        <v>21893.81</v>
      </c>
      <c r="F7537">
        <v>1058.1579999999999</v>
      </c>
      <c r="G7537">
        <v>63.468000000000004</v>
      </c>
      <c r="H7537">
        <v>0</v>
      </c>
      <c r="I7537">
        <v>962.154</v>
      </c>
      <c r="J7537">
        <v>5.25</v>
      </c>
      <c r="K7537">
        <v>-32.697000000000003</v>
      </c>
      <c r="L7537">
        <v>87.442999999999998</v>
      </c>
      <c r="M7537">
        <v>23974.117999999999</v>
      </c>
      <c r="N7537">
        <v>0</v>
      </c>
      <c r="O7537">
        <v>6.4980000000000002</v>
      </c>
      <c r="P7537">
        <v>-12.643000000000001</v>
      </c>
      <c r="Q7537">
        <v>168.596</v>
      </c>
      <c r="R7537">
        <v>23980.262999999999</v>
      </c>
      <c r="S7537">
        <v>23811.667000000001</v>
      </c>
    </row>
    <row r="7538" spans="1:19" x14ac:dyDescent="0.3">
      <c r="A7538">
        <v>2021</v>
      </c>
      <c r="B7538">
        <v>11</v>
      </c>
      <c r="C7538">
        <v>11</v>
      </c>
      <c r="D7538">
        <v>1</v>
      </c>
      <c r="E7538">
        <v>19826.532999999999</v>
      </c>
      <c r="F7538">
        <v>1314.25</v>
      </c>
      <c r="G7538">
        <v>59.957000000000001</v>
      </c>
      <c r="H7538">
        <v>0</v>
      </c>
      <c r="I7538">
        <v>846.64099999999996</v>
      </c>
      <c r="J7538">
        <v>5.0780000000000003</v>
      </c>
      <c r="K7538">
        <v>-26.279</v>
      </c>
      <c r="L7538">
        <v>86.32</v>
      </c>
      <c r="M7538">
        <v>22052.541000000001</v>
      </c>
      <c r="N7538">
        <v>0</v>
      </c>
      <c r="O7538">
        <v>4.3849999999999998</v>
      </c>
      <c r="P7538">
        <v>-17.632000000000001</v>
      </c>
      <c r="Q7538">
        <v>149.50299999999999</v>
      </c>
      <c r="R7538">
        <v>22065.788</v>
      </c>
      <c r="S7538">
        <v>21916.285</v>
      </c>
    </row>
    <row r="7539" spans="1:19" x14ac:dyDescent="0.3">
      <c r="A7539">
        <v>2021</v>
      </c>
      <c r="B7539">
        <v>11</v>
      </c>
      <c r="C7539">
        <v>11</v>
      </c>
      <c r="D7539">
        <v>2</v>
      </c>
      <c r="E7539">
        <v>18989.546999999999</v>
      </c>
      <c r="F7539">
        <v>1445.808</v>
      </c>
      <c r="G7539">
        <v>59.728000000000002</v>
      </c>
      <c r="H7539">
        <v>0</v>
      </c>
      <c r="I7539">
        <v>601.077</v>
      </c>
      <c r="J7539">
        <v>4.9450000000000003</v>
      </c>
      <c r="K7539">
        <v>-29.099</v>
      </c>
      <c r="L7539">
        <v>85.790999999999997</v>
      </c>
      <c r="M7539">
        <v>21098.067999999999</v>
      </c>
      <c r="N7539">
        <v>0</v>
      </c>
      <c r="O7539">
        <v>3.6150000000000002</v>
      </c>
      <c r="P7539">
        <v>-14.112</v>
      </c>
      <c r="Q7539">
        <v>139.61799999999999</v>
      </c>
      <c r="R7539">
        <v>21108.564999999999</v>
      </c>
      <c r="S7539">
        <v>20968.947</v>
      </c>
    </row>
    <row r="7540" spans="1:19" x14ac:dyDescent="0.3">
      <c r="A7540">
        <v>2021</v>
      </c>
      <c r="B7540">
        <v>11</v>
      </c>
      <c r="C7540">
        <v>11</v>
      </c>
      <c r="D7540">
        <v>3</v>
      </c>
      <c r="E7540">
        <v>18477.053</v>
      </c>
      <c r="F7540">
        <v>1488.184</v>
      </c>
      <c r="G7540">
        <v>60.061999999999998</v>
      </c>
      <c r="H7540">
        <v>0</v>
      </c>
      <c r="I7540">
        <v>360.00200000000001</v>
      </c>
      <c r="J7540">
        <v>4.8719999999999999</v>
      </c>
      <c r="K7540">
        <v>-25.456</v>
      </c>
      <c r="L7540">
        <v>85.522999999999996</v>
      </c>
      <c r="M7540">
        <v>20390.178</v>
      </c>
      <c r="N7540">
        <v>0</v>
      </c>
      <c r="O7540">
        <v>3.2589999999999999</v>
      </c>
      <c r="P7540">
        <v>-9.9600000000000009</v>
      </c>
      <c r="Q7540">
        <v>135.03800000000001</v>
      </c>
      <c r="R7540">
        <v>20396.879000000001</v>
      </c>
      <c r="S7540">
        <v>20261.84</v>
      </c>
    </row>
    <row r="7541" spans="1:19" x14ac:dyDescent="0.3">
      <c r="A7541">
        <v>2021</v>
      </c>
      <c r="B7541">
        <v>11</v>
      </c>
      <c r="C7541">
        <v>11</v>
      </c>
      <c r="D7541">
        <v>4</v>
      </c>
      <c r="E7541">
        <v>18591.892</v>
      </c>
      <c r="F7541">
        <v>1486.664</v>
      </c>
      <c r="G7541">
        <v>60.798999999999999</v>
      </c>
      <c r="H7541">
        <v>0</v>
      </c>
      <c r="I7541">
        <v>204.78</v>
      </c>
      <c r="J7541">
        <v>4.7190000000000003</v>
      </c>
      <c r="K7541">
        <v>-22.05</v>
      </c>
      <c r="L7541">
        <v>85.588999999999999</v>
      </c>
      <c r="M7541">
        <v>20351.593000000001</v>
      </c>
      <c r="N7541">
        <v>0</v>
      </c>
      <c r="O7541">
        <v>3.1269999999999998</v>
      </c>
      <c r="P7541">
        <v>-6.0670000000000002</v>
      </c>
      <c r="Q7541">
        <v>134.77099999999999</v>
      </c>
      <c r="R7541">
        <v>20354.532999999999</v>
      </c>
      <c r="S7541">
        <v>20219.761999999999</v>
      </c>
    </row>
    <row r="7542" spans="1:19" x14ac:dyDescent="0.3">
      <c r="A7542">
        <v>2021</v>
      </c>
      <c r="B7542">
        <v>11</v>
      </c>
      <c r="C7542">
        <v>11</v>
      </c>
      <c r="D7542">
        <v>5</v>
      </c>
      <c r="E7542">
        <v>19382.986000000001</v>
      </c>
      <c r="F7542">
        <v>1436.251</v>
      </c>
      <c r="G7542">
        <v>62.975999999999999</v>
      </c>
      <c r="H7542">
        <v>0</v>
      </c>
      <c r="I7542">
        <v>102.96599999999999</v>
      </c>
      <c r="J7542">
        <v>3.6520000000000001</v>
      </c>
      <c r="K7542">
        <v>-9.4499999999999993</v>
      </c>
      <c r="L7542">
        <v>86.06</v>
      </c>
      <c r="M7542">
        <v>21002.465</v>
      </c>
      <c r="N7542">
        <v>0</v>
      </c>
      <c r="O7542">
        <v>2.7629999999999999</v>
      </c>
      <c r="P7542">
        <v>-4.3049999999999997</v>
      </c>
      <c r="Q7542">
        <v>140.15</v>
      </c>
      <c r="R7542">
        <v>21004.007000000001</v>
      </c>
      <c r="S7542">
        <v>20863.857</v>
      </c>
    </row>
    <row r="7543" spans="1:19" x14ac:dyDescent="0.3">
      <c r="A7543">
        <v>2021</v>
      </c>
      <c r="B7543">
        <v>11</v>
      </c>
      <c r="C7543">
        <v>11</v>
      </c>
      <c r="D7543">
        <v>6</v>
      </c>
      <c r="E7543">
        <v>21065.170999999998</v>
      </c>
      <c r="F7543">
        <v>1314.6279999999999</v>
      </c>
      <c r="G7543">
        <v>69.375</v>
      </c>
      <c r="H7543">
        <v>0</v>
      </c>
      <c r="I7543">
        <v>72.459999999999994</v>
      </c>
      <c r="J7543">
        <v>2.3290000000000002</v>
      </c>
      <c r="K7543">
        <v>-22.491</v>
      </c>
      <c r="L7543">
        <v>87.006</v>
      </c>
      <c r="M7543">
        <v>22519.102999999999</v>
      </c>
      <c r="N7543">
        <v>0</v>
      </c>
      <c r="O7543">
        <v>2.71</v>
      </c>
      <c r="P7543">
        <v>-5.0039999999999996</v>
      </c>
      <c r="Q7543">
        <v>156.066</v>
      </c>
      <c r="R7543">
        <v>22521.398000000001</v>
      </c>
      <c r="S7543">
        <v>22365.330999999998</v>
      </c>
    </row>
    <row r="7544" spans="1:19" x14ac:dyDescent="0.3">
      <c r="A7544">
        <v>2021</v>
      </c>
      <c r="B7544">
        <v>11</v>
      </c>
      <c r="C7544">
        <v>11</v>
      </c>
      <c r="D7544">
        <v>7</v>
      </c>
      <c r="E7544">
        <v>23340.487000000001</v>
      </c>
      <c r="F7544">
        <v>1174.759</v>
      </c>
      <c r="G7544">
        <v>75.677000000000007</v>
      </c>
      <c r="H7544">
        <v>0</v>
      </c>
      <c r="I7544">
        <v>128.994</v>
      </c>
      <c r="J7544">
        <v>2.839</v>
      </c>
      <c r="K7544">
        <v>-9.5549999999999997</v>
      </c>
      <c r="L7544">
        <v>88.343000000000004</v>
      </c>
      <c r="M7544">
        <v>24725.866000000002</v>
      </c>
      <c r="N7544">
        <v>82.182000000000002</v>
      </c>
      <c r="O7544">
        <v>3.282</v>
      </c>
      <c r="P7544">
        <v>-0.98</v>
      </c>
      <c r="Q7544">
        <v>181.251</v>
      </c>
      <c r="R7544">
        <v>24641.381000000001</v>
      </c>
      <c r="S7544">
        <v>24460.13</v>
      </c>
    </row>
    <row r="7545" spans="1:19" x14ac:dyDescent="0.3">
      <c r="A7545">
        <v>2021</v>
      </c>
      <c r="B7545">
        <v>11</v>
      </c>
      <c r="C7545">
        <v>11</v>
      </c>
      <c r="D7545">
        <v>8</v>
      </c>
      <c r="E7545">
        <v>24966.655999999999</v>
      </c>
      <c r="F7545">
        <v>1075.357</v>
      </c>
      <c r="G7545">
        <v>77.028000000000006</v>
      </c>
      <c r="H7545">
        <v>0</v>
      </c>
      <c r="I7545">
        <v>267.89</v>
      </c>
      <c r="J7545">
        <v>3.702</v>
      </c>
      <c r="K7545">
        <v>-11.804</v>
      </c>
      <c r="L7545">
        <v>89.32</v>
      </c>
      <c r="M7545">
        <v>26391.123</v>
      </c>
      <c r="N7545">
        <v>1559.5419999999999</v>
      </c>
      <c r="O7545">
        <v>-6.2830000000000004</v>
      </c>
      <c r="P7545">
        <v>-0.52900000000000003</v>
      </c>
      <c r="Q7545">
        <v>215.93299999999999</v>
      </c>
      <c r="R7545">
        <v>24838.393</v>
      </c>
      <c r="S7545">
        <v>24622.46</v>
      </c>
    </row>
    <row r="7546" spans="1:19" x14ac:dyDescent="0.3">
      <c r="A7546">
        <v>2021</v>
      </c>
      <c r="B7546">
        <v>11</v>
      </c>
      <c r="C7546">
        <v>11</v>
      </c>
      <c r="D7546">
        <v>9</v>
      </c>
      <c r="E7546">
        <v>26044.214</v>
      </c>
      <c r="F7546">
        <v>1019.744</v>
      </c>
      <c r="G7546">
        <v>74.903999999999996</v>
      </c>
      <c r="H7546">
        <v>0</v>
      </c>
      <c r="I7546">
        <v>494.47699999999998</v>
      </c>
      <c r="J7546">
        <v>4.97</v>
      </c>
      <c r="K7546">
        <v>-9.5980000000000008</v>
      </c>
      <c r="L7546">
        <v>89.977000000000004</v>
      </c>
      <c r="M7546">
        <v>27643.782999999999</v>
      </c>
      <c r="N7546">
        <v>4148.9059999999999</v>
      </c>
      <c r="O7546">
        <v>-19.09</v>
      </c>
      <c r="P7546">
        <v>-0.23</v>
      </c>
      <c r="Q7546">
        <v>248.584</v>
      </c>
      <c r="R7546">
        <v>23514.198</v>
      </c>
      <c r="S7546">
        <v>23265.614000000001</v>
      </c>
    </row>
    <row r="7547" spans="1:19" x14ac:dyDescent="0.3">
      <c r="A7547">
        <v>2021</v>
      </c>
      <c r="B7547">
        <v>11</v>
      </c>
      <c r="C7547">
        <v>11</v>
      </c>
      <c r="D7547">
        <v>10</v>
      </c>
      <c r="E7547">
        <v>26770.825000000001</v>
      </c>
      <c r="F7547">
        <v>972.99199999999996</v>
      </c>
      <c r="G7547">
        <v>71.244</v>
      </c>
      <c r="H7547">
        <v>0</v>
      </c>
      <c r="I7547">
        <v>610.01099999999997</v>
      </c>
      <c r="J7547">
        <v>5.5149999999999997</v>
      </c>
      <c r="K7547">
        <v>-18.010000000000002</v>
      </c>
      <c r="L7547">
        <v>90.543999999999997</v>
      </c>
      <c r="M7547">
        <v>28431.877</v>
      </c>
      <c r="N7547">
        <v>6040.4319999999998</v>
      </c>
      <c r="O7547">
        <v>-32.249000000000002</v>
      </c>
      <c r="P7547">
        <v>0.373</v>
      </c>
      <c r="Q7547">
        <v>277.78199999999998</v>
      </c>
      <c r="R7547">
        <v>22423.322</v>
      </c>
      <c r="S7547">
        <v>22145.54</v>
      </c>
    </row>
    <row r="7548" spans="1:19" x14ac:dyDescent="0.3">
      <c r="A7548">
        <v>2021</v>
      </c>
      <c r="B7548">
        <v>11</v>
      </c>
      <c r="C7548">
        <v>11</v>
      </c>
      <c r="D7548">
        <v>11</v>
      </c>
      <c r="E7548">
        <v>27285.082999999999</v>
      </c>
      <c r="F7548">
        <v>936.26599999999996</v>
      </c>
      <c r="G7548">
        <v>68.698999999999998</v>
      </c>
      <c r="H7548">
        <v>0</v>
      </c>
      <c r="I7548">
        <v>576.36599999999999</v>
      </c>
      <c r="J7548">
        <v>5.82</v>
      </c>
      <c r="K7548">
        <v>-8.5760000000000005</v>
      </c>
      <c r="L7548">
        <v>91</v>
      </c>
      <c r="M7548">
        <v>28885.957999999999</v>
      </c>
      <c r="N7548">
        <v>7158.32</v>
      </c>
      <c r="O7548">
        <v>-36.220999999999997</v>
      </c>
      <c r="P7548">
        <v>1.323</v>
      </c>
      <c r="Q7548">
        <v>293.79399999999998</v>
      </c>
      <c r="R7548">
        <v>21762.537</v>
      </c>
      <c r="S7548">
        <v>21468.741999999998</v>
      </c>
    </row>
    <row r="7549" spans="1:19" x14ac:dyDescent="0.3">
      <c r="A7549">
        <v>2021</v>
      </c>
      <c r="B7549">
        <v>11</v>
      </c>
      <c r="C7549">
        <v>11</v>
      </c>
      <c r="D7549">
        <v>12</v>
      </c>
      <c r="E7549">
        <v>27456.356</v>
      </c>
      <c r="F7549">
        <v>937.04399999999998</v>
      </c>
      <c r="G7549">
        <v>67.224000000000004</v>
      </c>
      <c r="H7549">
        <v>0</v>
      </c>
      <c r="I7549">
        <v>490.58300000000003</v>
      </c>
      <c r="J7549">
        <v>5.9569999999999999</v>
      </c>
      <c r="K7549">
        <v>-14.728999999999999</v>
      </c>
      <c r="L7549">
        <v>91.119</v>
      </c>
      <c r="M7549">
        <v>28966.329000000002</v>
      </c>
      <c r="N7549">
        <v>7597.0060000000003</v>
      </c>
      <c r="O7549">
        <v>-15.105</v>
      </c>
      <c r="P7549">
        <v>2.27</v>
      </c>
      <c r="Q7549">
        <v>308.428</v>
      </c>
      <c r="R7549">
        <v>21382.157999999999</v>
      </c>
      <c r="S7549">
        <v>21073.728999999999</v>
      </c>
    </row>
    <row r="7550" spans="1:19" x14ac:dyDescent="0.3">
      <c r="A7550">
        <v>2021</v>
      </c>
      <c r="B7550">
        <v>11</v>
      </c>
      <c r="C7550">
        <v>11</v>
      </c>
      <c r="D7550">
        <v>13</v>
      </c>
      <c r="E7550">
        <v>27501.142</v>
      </c>
      <c r="F7550">
        <v>896.70399999999995</v>
      </c>
      <c r="G7550">
        <v>67.128</v>
      </c>
      <c r="H7550">
        <v>0</v>
      </c>
      <c r="I7550">
        <v>453.64400000000001</v>
      </c>
      <c r="J7550">
        <v>5.9269999999999996</v>
      </c>
      <c r="K7550">
        <v>5.6630000000000003</v>
      </c>
      <c r="L7550">
        <v>91.159000000000006</v>
      </c>
      <c r="M7550">
        <v>28954.239000000001</v>
      </c>
      <c r="N7550">
        <v>7311.5690000000004</v>
      </c>
      <c r="O7550">
        <v>-10.099</v>
      </c>
      <c r="P7550">
        <v>2.8010000000000002</v>
      </c>
      <c r="Q7550">
        <v>319.721</v>
      </c>
      <c r="R7550">
        <v>21649.968000000001</v>
      </c>
      <c r="S7550">
        <v>21330.246999999999</v>
      </c>
    </row>
    <row r="7551" spans="1:19" x14ac:dyDescent="0.3">
      <c r="A7551">
        <v>2021</v>
      </c>
      <c r="B7551">
        <v>11</v>
      </c>
      <c r="C7551">
        <v>11</v>
      </c>
      <c r="D7551">
        <v>14</v>
      </c>
      <c r="E7551">
        <v>27402.16</v>
      </c>
      <c r="F7551">
        <v>865.36199999999997</v>
      </c>
      <c r="G7551">
        <v>66.197000000000003</v>
      </c>
      <c r="H7551">
        <v>0</v>
      </c>
      <c r="I7551">
        <v>429.274</v>
      </c>
      <c r="J7551">
        <v>5.819</v>
      </c>
      <c r="K7551">
        <v>16.641999999999999</v>
      </c>
      <c r="L7551">
        <v>91.070999999999998</v>
      </c>
      <c r="M7551">
        <v>28810.327000000001</v>
      </c>
      <c r="N7551">
        <v>6401.8590000000004</v>
      </c>
      <c r="O7551">
        <v>-5.2389999999999999</v>
      </c>
      <c r="P7551">
        <v>2.702</v>
      </c>
      <c r="Q7551">
        <v>326.15699999999998</v>
      </c>
      <c r="R7551">
        <v>22411.005000000001</v>
      </c>
      <c r="S7551">
        <v>22084.848000000002</v>
      </c>
    </row>
    <row r="7552" spans="1:19" x14ac:dyDescent="0.3">
      <c r="A7552">
        <v>2021</v>
      </c>
      <c r="B7552">
        <v>11</v>
      </c>
      <c r="C7552">
        <v>11</v>
      </c>
      <c r="D7552">
        <v>15</v>
      </c>
      <c r="E7552">
        <v>27104.374</v>
      </c>
      <c r="F7552">
        <v>805.12699999999995</v>
      </c>
      <c r="G7552">
        <v>66.311000000000007</v>
      </c>
      <c r="H7552">
        <v>0</v>
      </c>
      <c r="I7552">
        <v>368.52499999999998</v>
      </c>
      <c r="J7552">
        <v>5.3470000000000004</v>
      </c>
      <c r="K7552">
        <v>22.832999999999998</v>
      </c>
      <c r="L7552">
        <v>90.784999999999997</v>
      </c>
      <c r="M7552">
        <v>28396.99</v>
      </c>
      <c r="N7552">
        <v>4854.8469999999998</v>
      </c>
      <c r="O7552">
        <v>-3.7229999999999999</v>
      </c>
      <c r="P7552">
        <v>1.4770000000000001</v>
      </c>
      <c r="Q7552">
        <v>322.887</v>
      </c>
      <c r="R7552">
        <v>23544.39</v>
      </c>
      <c r="S7552">
        <v>23221.504000000001</v>
      </c>
    </row>
    <row r="7553" spans="1:19" x14ac:dyDescent="0.3">
      <c r="A7553">
        <v>2021</v>
      </c>
      <c r="B7553">
        <v>11</v>
      </c>
      <c r="C7553">
        <v>11</v>
      </c>
      <c r="D7553">
        <v>16</v>
      </c>
      <c r="E7553">
        <v>26710.738000000001</v>
      </c>
      <c r="F7553">
        <v>715.64599999999996</v>
      </c>
      <c r="G7553">
        <v>67.337999999999994</v>
      </c>
      <c r="H7553">
        <v>0</v>
      </c>
      <c r="I7553">
        <v>339.13400000000001</v>
      </c>
      <c r="J7553">
        <v>5.5759999999999996</v>
      </c>
      <c r="K7553">
        <v>4.2779999999999996</v>
      </c>
      <c r="L7553">
        <v>90.427000000000007</v>
      </c>
      <c r="M7553">
        <v>27865.798999999999</v>
      </c>
      <c r="N7553">
        <v>2573.7269999999999</v>
      </c>
      <c r="O7553">
        <v>-0.29299999999999998</v>
      </c>
      <c r="P7553">
        <v>1.0569999999999999</v>
      </c>
      <c r="Q7553">
        <v>307.86900000000003</v>
      </c>
      <c r="R7553">
        <v>25291.308000000001</v>
      </c>
      <c r="S7553">
        <v>24983.437999999998</v>
      </c>
    </row>
    <row r="7554" spans="1:19" x14ac:dyDescent="0.3">
      <c r="A7554">
        <v>2021</v>
      </c>
      <c r="B7554">
        <v>11</v>
      </c>
      <c r="C7554">
        <v>11</v>
      </c>
      <c r="D7554">
        <v>17</v>
      </c>
      <c r="E7554">
        <v>26970.2</v>
      </c>
      <c r="F7554">
        <v>608.15200000000004</v>
      </c>
      <c r="G7554">
        <v>71.516000000000005</v>
      </c>
      <c r="H7554">
        <v>0</v>
      </c>
      <c r="I7554">
        <v>233.93700000000001</v>
      </c>
      <c r="J7554">
        <v>4.3869999999999996</v>
      </c>
      <c r="K7554">
        <v>-38.04</v>
      </c>
      <c r="L7554">
        <v>90.671000000000006</v>
      </c>
      <c r="M7554">
        <v>27869.307000000001</v>
      </c>
      <c r="N7554">
        <v>229.655</v>
      </c>
      <c r="O7554">
        <v>6.7939999999999996</v>
      </c>
      <c r="P7554">
        <v>2.1789999999999998</v>
      </c>
      <c r="Q7554">
        <v>289.25299999999999</v>
      </c>
      <c r="R7554">
        <v>27630.679</v>
      </c>
      <c r="S7554">
        <v>27341.425999999999</v>
      </c>
    </row>
    <row r="7555" spans="1:19" x14ac:dyDescent="0.3">
      <c r="A7555">
        <v>2021</v>
      </c>
      <c r="B7555">
        <v>11</v>
      </c>
      <c r="C7555">
        <v>11</v>
      </c>
      <c r="D7555">
        <v>18</v>
      </c>
      <c r="E7555">
        <v>29201.314999999999</v>
      </c>
      <c r="F7555">
        <v>605.18299999999999</v>
      </c>
      <c r="G7555">
        <v>76.879000000000005</v>
      </c>
      <c r="H7555">
        <v>0</v>
      </c>
      <c r="I7555">
        <v>255.80699999999999</v>
      </c>
      <c r="J7555">
        <v>4.91</v>
      </c>
      <c r="K7555">
        <v>-61.561</v>
      </c>
      <c r="L7555">
        <v>92.533000000000001</v>
      </c>
      <c r="M7555">
        <v>30098.187999999998</v>
      </c>
      <c r="N7555">
        <v>0</v>
      </c>
      <c r="O7555">
        <v>12.53</v>
      </c>
      <c r="P7555">
        <v>8.2579999999999991</v>
      </c>
      <c r="Q7555">
        <v>278.22899999999998</v>
      </c>
      <c r="R7555">
        <v>30077.399000000001</v>
      </c>
      <c r="S7555">
        <v>29799.17</v>
      </c>
    </row>
    <row r="7556" spans="1:19" x14ac:dyDescent="0.3">
      <c r="A7556">
        <v>2021</v>
      </c>
      <c r="B7556">
        <v>11</v>
      </c>
      <c r="C7556">
        <v>11</v>
      </c>
      <c r="D7556">
        <v>19</v>
      </c>
      <c r="E7556">
        <v>29192.008999999998</v>
      </c>
      <c r="F7556">
        <v>642.41200000000003</v>
      </c>
      <c r="G7556">
        <v>76.914000000000001</v>
      </c>
      <c r="H7556">
        <v>0</v>
      </c>
      <c r="I7556">
        <v>326.37799999999999</v>
      </c>
      <c r="J7556">
        <v>4.7430000000000003</v>
      </c>
      <c r="K7556">
        <v>-85.855999999999995</v>
      </c>
      <c r="L7556">
        <v>92.543999999999997</v>
      </c>
      <c r="M7556">
        <v>30172.23</v>
      </c>
      <c r="N7556">
        <v>0</v>
      </c>
      <c r="O7556">
        <v>14.419</v>
      </c>
      <c r="P7556">
        <v>9.7349999999999994</v>
      </c>
      <c r="Q7556">
        <v>258.60000000000002</v>
      </c>
      <c r="R7556">
        <v>30148.076000000001</v>
      </c>
      <c r="S7556">
        <v>29889.476999999999</v>
      </c>
    </row>
    <row r="7557" spans="1:19" x14ac:dyDescent="0.3">
      <c r="A7557">
        <v>2021</v>
      </c>
      <c r="B7557">
        <v>11</v>
      </c>
      <c r="C7557">
        <v>11</v>
      </c>
      <c r="D7557">
        <v>20</v>
      </c>
      <c r="E7557">
        <v>28407.735000000001</v>
      </c>
      <c r="F7557">
        <v>672.38900000000001</v>
      </c>
      <c r="G7557">
        <v>75.703000000000003</v>
      </c>
      <c r="H7557">
        <v>0</v>
      </c>
      <c r="I7557">
        <v>361.14600000000002</v>
      </c>
      <c r="J7557">
        <v>4.4640000000000004</v>
      </c>
      <c r="K7557">
        <v>-108.32599999999999</v>
      </c>
      <c r="L7557">
        <v>92.018000000000001</v>
      </c>
      <c r="M7557">
        <v>29429.424999999999</v>
      </c>
      <c r="N7557">
        <v>0</v>
      </c>
      <c r="O7557">
        <v>13.598000000000001</v>
      </c>
      <c r="P7557">
        <v>10.183</v>
      </c>
      <c r="Q7557">
        <v>238.89599999999999</v>
      </c>
      <c r="R7557">
        <v>29405.644</v>
      </c>
      <c r="S7557">
        <v>29166.748</v>
      </c>
    </row>
    <row r="7558" spans="1:19" x14ac:dyDescent="0.3">
      <c r="A7558">
        <v>2021</v>
      </c>
      <c r="B7558">
        <v>11</v>
      </c>
      <c r="C7558">
        <v>11</v>
      </c>
      <c r="D7558">
        <v>21</v>
      </c>
      <c r="E7558">
        <v>27266.465</v>
      </c>
      <c r="F7558">
        <v>695.42399999999998</v>
      </c>
      <c r="G7558">
        <v>74.034999999999997</v>
      </c>
      <c r="H7558">
        <v>0</v>
      </c>
      <c r="I7558">
        <v>404.81200000000001</v>
      </c>
      <c r="J7558">
        <v>4.1230000000000002</v>
      </c>
      <c r="K7558">
        <v>-95.727000000000004</v>
      </c>
      <c r="L7558">
        <v>91.018000000000001</v>
      </c>
      <c r="M7558">
        <v>28366.115000000002</v>
      </c>
      <c r="N7558">
        <v>0</v>
      </c>
      <c r="O7558">
        <v>12.938000000000001</v>
      </c>
      <c r="P7558">
        <v>1.1279999999999999</v>
      </c>
      <c r="Q7558">
        <v>224.36799999999999</v>
      </c>
      <c r="R7558">
        <v>28352.048999999999</v>
      </c>
      <c r="S7558">
        <v>28127.681</v>
      </c>
    </row>
    <row r="7559" spans="1:19" x14ac:dyDescent="0.3">
      <c r="A7559">
        <v>2021</v>
      </c>
      <c r="B7559">
        <v>11</v>
      </c>
      <c r="C7559">
        <v>11</v>
      </c>
      <c r="D7559">
        <v>22</v>
      </c>
      <c r="E7559">
        <v>25589.232</v>
      </c>
      <c r="F7559">
        <v>771.42200000000003</v>
      </c>
      <c r="G7559">
        <v>70.567999999999998</v>
      </c>
      <c r="H7559">
        <v>0</v>
      </c>
      <c r="I7559">
        <v>517.60900000000004</v>
      </c>
      <c r="J7559">
        <v>5.181</v>
      </c>
      <c r="K7559">
        <v>-40.884999999999998</v>
      </c>
      <c r="L7559">
        <v>89.616</v>
      </c>
      <c r="M7559">
        <v>26932.174999999999</v>
      </c>
      <c r="N7559">
        <v>0</v>
      </c>
      <c r="O7559">
        <v>10.994999999999999</v>
      </c>
      <c r="P7559">
        <v>-4.4050000000000002</v>
      </c>
      <c r="Q7559">
        <v>208.75200000000001</v>
      </c>
      <c r="R7559">
        <v>26925.584999999999</v>
      </c>
      <c r="S7559">
        <v>26716.833999999999</v>
      </c>
    </row>
    <row r="7560" spans="1:19" x14ac:dyDescent="0.3">
      <c r="A7560">
        <v>2021</v>
      </c>
      <c r="B7560">
        <v>11</v>
      </c>
      <c r="C7560">
        <v>11</v>
      </c>
      <c r="D7560">
        <v>23</v>
      </c>
      <c r="E7560">
        <v>23236.976999999999</v>
      </c>
      <c r="F7560">
        <v>932.25800000000004</v>
      </c>
      <c r="G7560">
        <v>66.048000000000002</v>
      </c>
      <c r="H7560">
        <v>0</v>
      </c>
      <c r="I7560">
        <v>577.44799999999998</v>
      </c>
      <c r="J7560">
        <v>4.8490000000000002</v>
      </c>
      <c r="K7560">
        <v>-27.341999999999999</v>
      </c>
      <c r="L7560">
        <v>88.210999999999999</v>
      </c>
      <c r="M7560">
        <v>24812.400000000001</v>
      </c>
      <c r="N7560">
        <v>0</v>
      </c>
      <c r="O7560">
        <v>8.5510000000000002</v>
      </c>
      <c r="P7560">
        <v>-12.829000000000001</v>
      </c>
      <c r="Q7560">
        <v>186.66900000000001</v>
      </c>
      <c r="R7560">
        <v>24816.678</v>
      </c>
      <c r="S7560">
        <v>24630.008000000002</v>
      </c>
    </row>
    <row r="7561" spans="1:19" x14ac:dyDescent="0.3">
      <c r="A7561">
        <v>2021</v>
      </c>
      <c r="B7561">
        <v>11</v>
      </c>
      <c r="C7561">
        <v>11</v>
      </c>
      <c r="D7561">
        <v>24</v>
      </c>
      <c r="E7561">
        <v>21297.938999999998</v>
      </c>
      <c r="F7561">
        <v>1097.163</v>
      </c>
      <c r="G7561">
        <v>63.396999999999998</v>
      </c>
      <c r="H7561">
        <v>0</v>
      </c>
      <c r="I7561">
        <v>962.154</v>
      </c>
      <c r="J7561">
        <v>5.25</v>
      </c>
      <c r="K7561">
        <v>-30.125</v>
      </c>
      <c r="L7561">
        <v>87.117000000000004</v>
      </c>
      <c r="M7561">
        <v>23419.498</v>
      </c>
      <c r="N7561">
        <v>0</v>
      </c>
      <c r="O7561">
        <v>6.4980000000000002</v>
      </c>
      <c r="P7561">
        <v>-12.643000000000001</v>
      </c>
      <c r="Q7561">
        <v>164.31700000000001</v>
      </c>
      <c r="R7561">
        <v>23425.643</v>
      </c>
      <c r="S7561">
        <v>23261.326000000001</v>
      </c>
    </row>
    <row r="7562" spans="1:19" x14ac:dyDescent="0.3">
      <c r="A7562">
        <v>2021</v>
      </c>
      <c r="B7562">
        <v>11</v>
      </c>
      <c r="C7562">
        <v>12</v>
      </c>
      <c r="D7562">
        <v>1</v>
      </c>
      <c r="E7562">
        <v>19820.485000000001</v>
      </c>
      <c r="F7562">
        <v>1305.6690000000001</v>
      </c>
      <c r="G7562">
        <v>65.573999999999998</v>
      </c>
      <c r="H7562">
        <v>0</v>
      </c>
      <c r="I7562">
        <v>846.64099999999996</v>
      </c>
      <c r="J7562">
        <v>5.0780000000000003</v>
      </c>
      <c r="K7562">
        <v>-26.521000000000001</v>
      </c>
      <c r="L7562">
        <v>86.344999999999999</v>
      </c>
      <c r="M7562">
        <v>22037.697</v>
      </c>
      <c r="N7562">
        <v>0</v>
      </c>
      <c r="O7562">
        <v>4.3849999999999998</v>
      </c>
      <c r="P7562">
        <v>-17.632000000000001</v>
      </c>
      <c r="Q7562">
        <v>150.39400000000001</v>
      </c>
      <c r="R7562">
        <v>22050.942999999999</v>
      </c>
      <c r="S7562">
        <v>21900.548999999999</v>
      </c>
    </row>
    <row r="7563" spans="1:19" x14ac:dyDescent="0.3">
      <c r="A7563">
        <v>2021</v>
      </c>
      <c r="B7563">
        <v>11</v>
      </c>
      <c r="C7563">
        <v>12</v>
      </c>
      <c r="D7563">
        <v>2</v>
      </c>
      <c r="E7563">
        <v>18816.359</v>
      </c>
      <c r="F7563">
        <v>1433.511</v>
      </c>
      <c r="G7563">
        <v>65.846000000000004</v>
      </c>
      <c r="H7563">
        <v>0</v>
      </c>
      <c r="I7563">
        <v>601.077</v>
      </c>
      <c r="J7563">
        <v>4.9450000000000003</v>
      </c>
      <c r="K7563">
        <v>-28.981999999999999</v>
      </c>
      <c r="L7563">
        <v>85.695999999999998</v>
      </c>
      <c r="M7563">
        <v>20912.605</v>
      </c>
      <c r="N7563">
        <v>0</v>
      </c>
      <c r="O7563">
        <v>3.6150000000000002</v>
      </c>
      <c r="P7563">
        <v>-14.112</v>
      </c>
      <c r="Q7563">
        <v>142.20599999999999</v>
      </c>
      <c r="R7563">
        <v>20923.101999999999</v>
      </c>
      <c r="S7563">
        <v>20780.896000000001</v>
      </c>
    </row>
    <row r="7564" spans="1:19" x14ac:dyDescent="0.3">
      <c r="A7564">
        <v>2021</v>
      </c>
      <c r="B7564">
        <v>11</v>
      </c>
      <c r="C7564">
        <v>12</v>
      </c>
      <c r="D7564">
        <v>3</v>
      </c>
      <c r="E7564">
        <v>18295.11</v>
      </c>
      <c r="F7564">
        <v>1501.0830000000001</v>
      </c>
      <c r="G7564">
        <v>66.759</v>
      </c>
      <c r="H7564">
        <v>0</v>
      </c>
      <c r="I7564">
        <v>360.00200000000001</v>
      </c>
      <c r="J7564">
        <v>4.8719999999999999</v>
      </c>
      <c r="K7564">
        <v>-25.977</v>
      </c>
      <c r="L7564">
        <v>85.447999999999993</v>
      </c>
      <c r="M7564">
        <v>20220.538</v>
      </c>
      <c r="N7564">
        <v>0</v>
      </c>
      <c r="O7564">
        <v>3.2589999999999999</v>
      </c>
      <c r="P7564">
        <v>-9.9600000000000009</v>
      </c>
      <c r="Q7564">
        <v>138.078</v>
      </c>
      <c r="R7564">
        <v>20227.239000000001</v>
      </c>
      <c r="S7564">
        <v>20089.161</v>
      </c>
    </row>
    <row r="7565" spans="1:19" x14ac:dyDescent="0.3">
      <c r="A7565">
        <v>2021</v>
      </c>
      <c r="B7565">
        <v>11</v>
      </c>
      <c r="C7565">
        <v>12</v>
      </c>
      <c r="D7565">
        <v>4</v>
      </c>
      <c r="E7565">
        <v>18330.957999999999</v>
      </c>
      <c r="F7565">
        <v>1499.1949999999999</v>
      </c>
      <c r="G7565">
        <v>68.646000000000001</v>
      </c>
      <c r="H7565">
        <v>0</v>
      </c>
      <c r="I7565">
        <v>204.78</v>
      </c>
      <c r="J7565">
        <v>4.7190000000000003</v>
      </c>
      <c r="K7565">
        <v>-23.074999999999999</v>
      </c>
      <c r="L7565">
        <v>85.454999999999998</v>
      </c>
      <c r="M7565">
        <v>20102.031999999999</v>
      </c>
      <c r="N7565">
        <v>0</v>
      </c>
      <c r="O7565">
        <v>3.1269999999999998</v>
      </c>
      <c r="P7565">
        <v>-6.0670000000000002</v>
      </c>
      <c r="Q7565">
        <v>138.15899999999999</v>
      </c>
      <c r="R7565">
        <v>20104.972000000002</v>
      </c>
      <c r="S7565">
        <v>19966.812999999998</v>
      </c>
    </row>
    <row r="7566" spans="1:19" x14ac:dyDescent="0.3">
      <c r="A7566">
        <v>2021</v>
      </c>
      <c r="B7566">
        <v>11</v>
      </c>
      <c r="C7566">
        <v>12</v>
      </c>
      <c r="D7566">
        <v>5</v>
      </c>
      <c r="E7566">
        <v>19076.338</v>
      </c>
      <c r="F7566">
        <v>1393.4549999999999</v>
      </c>
      <c r="G7566">
        <v>72.981999999999999</v>
      </c>
      <c r="H7566">
        <v>0</v>
      </c>
      <c r="I7566">
        <v>102.96599999999999</v>
      </c>
      <c r="J7566">
        <v>3.6520000000000001</v>
      </c>
      <c r="K7566">
        <v>-10.294</v>
      </c>
      <c r="L7566">
        <v>85.813999999999993</v>
      </c>
      <c r="M7566">
        <v>20651.931</v>
      </c>
      <c r="N7566">
        <v>0</v>
      </c>
      <c r="O7566">
        <v>2.7629999999999999</v>
      </c>
      <c r="P7566">
        <v>-4.3049999999999997</v>
      </c>
      <c r="Q7566">
        <v>144.46</v>
      </c>
      <c r="R7566">
        <v>20653.473000000002</v>
      </c>
      <c r="S7566">
        <v>20509.012999999999</v>
      </c>
    </row>
    <row r="7567" spans="1:19" x14ac:dyDescent="0.3">
      <c r="A7567">
        <v>2021</v>
      </c>
      <c r="B7567">
        <v>11</v>
      </c>
      <c r="C7567">
        <v>12</v>
      </c>
      <c r="D7567">
        <v>6</v>
      </c>
      <c r="E7567">
        <v>20664.18</v>
      </c>
      <c r="F7567">
        <v>1216.7940000000001</v>
      </c>
      <c r="G7567">
        <v>79.477000000000004</v>
      </c>
      <c r="H7567">
        <v>0</v>
      </c>
      <c r="I7567">
        <v>72.459999999999994</v>
      </c>
      <c r="J7567">
        <v>2.3290000000000002</v>
      </c>
      <c r="K7567">
        <v>-25.923999999999999</v>
      </c>
      <c r="L7567">
        <v>86.703999999999994</v>
      </c>
      <c r="M7567">
        <v>22016.543000000001</v>
      </c>
      <c r="N7567">
        <v>0</v>
      </c>
      <c r="O7567">
        <v>2.71</v>
      </c>
      <c r="P7567">
        <v>-5.0039999999999996</v>
      </c>
      <c r="Q7567">
        <v>161.73599999999999</v>
      </c>
      <c r="R7567">
        <v>22018.837</v>
      </c>
      <c r="S7567">
        <v>21857.100999999999</v>
      </c>
    </row>
    <row r="7568" spans="1:19" x14ac:dyDescent="0.3">
      <c r="A7568">
        <v>2021</v>
      </c>
      <c r="B7568">
        <v>11</v>
      </c>
      <c r="C7568">
        <v>12</v>
      </c>
      <c r="D7568">
        <v>7</v>
      </c>
      <c r="E7568">
        <v>22431.758000000002</v>
      </c>
      <c r="F7568">
        <v>1017.4450000000001</v>
      </c>
      <c r="G7568">
        <v>86.287999999999997</v>
      </c>
      <c r="H7568">
        <v>0</v>
      </c>
      <c r="I7568">
        <v>128.994</v>
      </c>
      <c r="J7568">
        <v>2.839</v>
      </c>
      <c r="K7568">
        <v>-11.975</v>
      </c>
      <c r="L7568">
        <v>87.703000000000003</v>
      </c>
      <c r="M7568">
        <v>23656.762999999999</v>
      </c>
      <c r="N7568">
        <v>82.182000000000002</v>
      </c>
      <c r="O7568">
        <v>3.282</v>
      </c>
      <c r="P7568">
        <v>-0.98</v>
      </c>
      <c r="Q7568">
        <v>190.64</v>
      </c>
      <c r="R7568">
        <v>23572.277999999998</v>
      </c>
      <c r="S7568">
        <v>23381.637999999999</v>
      </c>
    </row>
    <row r="7569" spans="1:19" x14ac:dyDescent="0.3">
      <c r="A7569">
        <v>2021</v>
      </c>
      <c r="B7569">
        <v>11</v>
      </c>
      <c r="C7569">
        <v>12</v>
      </c>
      <c r="D7569">
        <v>8</v>
      </c>
      <c r="E7569">
        <v>23930.714</v>
      </c>
      <c r="F7569">
        <v>927.327</v>
      </c>
      <c r="G7569">
        <v>86.471999999999994</v>
      </c>
      <c r="H7569">
        <v>0</v>
      </c>
      <c r="I7569">
        <v>267.89</v>
      </c>
      <c r="J7569">
        <v>3.702</v>
      </c>
      <c r="K7569">
        <v>-14.651999999999999</v>
      </c>
      <c r="L7569">
        <v>88.623000000000005</v>
      </c>
      <c r="M7569">
        <v>25203.603999999999</v>
      </c>
      <c r="N7569">
        <v>1559.5419999999999</v>
      </c>
      <c r="O7569">
        <v>-6.2830000000000004</v>
      </c>
      <c r="P7569">
        <v>-0.52900000000000003</v>
      </c>
      <c r="Q7569">
        <v>216.78100000000001</v>
      </c>
      <c r="R7569">
        <v>23650.874</v>
      </c>
      <c r="S7569">
        <v>23434.093000000001</v>
      </c>
    </row>
    <row r="7570" spans="1:19" x14ac:dyDescent="0.3">
      <c r="A7570">
        <v>2021</v>
      </c>
      <c r="B7570">
        <v>11</v>
      </c>
      <c r="C7570">
        <v>12</v>
      </c>
      <c r="D7570">
        <v>9</v>
      </c>
      <c r="E7570">
        <v>25313.295999999998</v>
      </c>
      <c r="F7570">
        <v>895.73</v>
      </c>
      <c r="G7570">
        <v>82.619</v>
      </c>
      <c r="H7570">
        <v>0</v>
      </c>
      <c r="I7570">
        <v>494.47699999999998</v>
      </c>
      <c r="J7570">
        <v>4.97</v>
      </c>
      <c r="K7570">
        <v>-10.548999999999999</v>
      </c>
      <c r="L7570">
        <v>89.478999999999999</v>
      </c>
      <c r="M7570">
        <v>26787.402999999998</v>
      </c>
      <c r="N7570">
        <v>4148.9059999999999</v>
      </c>
      <c r="O7570">
        <v>-19.09</v>
      </c>
      <c r="P7570">
        <v>-0.23</v>
      </c>
      <c r="Q7570">
        <v>239.65899999999999</v>
      </c>
      <c r="R7570">
        <v>22657.817999999999</v>
      </c>
      <c r="S7570">
        <v>22418.159</v>
      </c>
    </row>
    <row r="7571" spans="1:19" x14ac:dyDescent="0.3">
      <c r="A7571">
        <v>2021</v>
      </c>
      <c r="B7571">
        <v>11</v>
      </c>
      <c r="C7571">
        <v>12</v>
      </c>
      <c r="D7571">
        <v>10</v>
      </c>
      <c r="E7571">
        <v>26190.323</v>
      </c>
      <c r="F7571">
        <v>879.67600000000004</v>
      </c>
      <c r="G7571">
        <v>78.475999999999999</v>
      </c>
      <c r="H7571">
        <v>0</v>
      </c>
      <c r="I7571">
        <v>610.01099999999997</v>
      </c>
      <c r="J7571">
        <v>5.5149999999999997</v>
      </c>
      <c r="K7571">
        <v>-16.712</v>
      </c>
      <c r="L7571">
        <v>90.058999999999997</v>
      </c>
      <c r="M7571">
        <v>27758.871999999999</v>
      </c>
      <c r="N7571">
        <v>6040.4319999999998</v>
      </c>
      <c r="O7571">
        <v>-32.249000000000002</v>
      </c>
      <c r="P7571">
        <v>0.373</v>
      </c>
      <c r="Q7571">
        <v>259.98399999999998</v>
      </c>
      <c r="R7571">
        <v>21750.315999999999</v>
      </c>
      <c r="S7571">
        <v>21490.332999999999</v>
      </c>
    </row>
    <row r="7572" spans="1:19" x14ac:dyDescent="0.3">
      <c r="A7572">
        <v>2021</v>
      </c>
      <c r="B7572">
        <v>11</v>
      </c>
      <c r="C7572">
        <v>12</v>
      </c>
      <c r="D7572">
        <v>11</v>
      </c>
      <c r="E7572">
        <v>26804.941999999999</v>
      </c>
      <c r="F7572">
        <v>861.87199999999996</v>
      </c>
      <c r="G7572">
        <v>74.869</v>
      </c>
      <c r="H7572">
        <v>0</v>
      </c>
      <c r="I7572">
        <v>576.36599999999999</v>
      </c>
      <c r="J7572">
        <v>5.82</v>
      </c>
      <c r="K7572">
        <v>-7.2939999999999996</v>
      </c>
      <c r="L7572">
        <v>90.488</v>
      </c>
      <c r="M7572">
        <v>28332.194</v>
      </c>
      <c r="N7572">
        <v>7158.32</v>
      </c>
      <c r="O7572">
        <v>-36.220999999999997</v>
      </c>
      <c r="P7572">
        <v>1.323</v>
      </c>
      <c r="Q7572">
        <v>276.99599999999998</v>
      </c>
      <c r="R7572">
        <v>21208.772000000001</v>
      </c>
      <c r="S7572">
        <v>20931.776000000002</v>
      </c>
    </row>
    <row r="7573" spans="1:19" x14ac:dyDescent="0.3">
      <c r="A7573">
        <v>2021</v>
      </c>
      <c r="B7573">
        <v>11</v>
      </c>
      <c r="C7573">
        <v>12</v>
      </c>
      <c r="D7573">
        <v>12</v>
      </c>
      <c r="E7573">
        <v>27052.998</v>
      </c>
      <c r="F7573">
        <v>853.18499999999995</v>
      </c>
      <c r="G7573">
        <v>71.594999999999999</v>
      </c>
      <c r="H7573">
        <v>0</v>
      </c>
      <c r="I7573">
        <v>490.58300000000003</v>
      </c>
      <c r="J7573">
        <v>5.9569999999999999</v>
      </c>
      <c r="K7573">
        <v>-11.96</v>
      </c>
      <c r="L7573">
        <v>90.688999999999993</v>
      </c>
      <c r="M7573">
        <v>28481.452000000001</v>
      </c>
      <c r="N7573">
        <v>7597.0060000000003</v>
      </c>
      <c r="O7573">
        <v>-15.105</v>
      </c>
      <c r="P7573">
        <v>2.27</v>
      </c>
      <c r="Q7573">
        <v>287.80700000000002</v>
      </c>
      <c r="R7573">
        <v>20897.28</v>
      </c>
      <c r="S7573">
        <v>20609.473000000002</v>
      </c>
    </row>
    <row r="7574" spans="1:19" x14ac:dyDescent="0.3">
      <c r="A7574">
        <v>2021</v>
      </c>
      <c r="B7574">
        <v>11</v>
      </c>
      <c r="C7574">
        <v>12</v>
      </c>
      <c r="D7574">
        <v>13</v>
      </c>
      <c r="E7574">
        <v>27024.74</v>
      </c>
      <c r="F7574">
        <v>838.226</v>
      </c>
      <c r="G7574">
        <v>69.593999999999994</v>
      </c>
      <c r="H7574">
        <v>0</v>
      </c>
      <c r="I7574">
        <v>453.64400000000001</v>
      </c>
      <c r="J7574">
        <v>5.9269999999999996</v>
      </c>
      <c r="K7574">
        <v>4.9000000000000004</v>
      </c>
      <c r="L7574">
        <v>90.617000000000004</v>
      </c>
      <c r="M7574">
        <v>28418.054</v>
      </c>
      <c r="N7574">
        <v>7311.5690000000004</v>
      </c>
      <c r="O7574">
        <v>-10.099</v>
      </c>
      <c r="P7574">
        <v>2.8010000000000002</v>
      </c>
      <c r="Q7574">
        <v>295.04000000000002</v>
      </c>
      <c r="R7574">
        <v>21113.782999999999</v>
      </c>
      <c r="S7574">
        <v>20818.742999999999</v>
      </c>
    </row>
    <row r="7575" spans="1:19" x14ac:dyDescent="0.3">
      <c r="A7575">
        <v>2021</v>
      </c>
      <c r="B7575">
        <v>11</v>
      </c>
      <c r="C7575">
        <v>12</v>
      </c>
      <c r="D7575">
        <v>14</v>
      </c>
      <c r="E7575">
        <v>27110.595000000001</v>
      </c>
      <c r="F7575">
        <v>806.00099999999998</v>
      </c>
      <c r="G7575">
        <v>67.918000000000006</v>
      </c>
      <c r="H7575">
        <v>0</v>
      </c>
      <c r="I7575">
        <v>429.274</v>
      </c>
      <c r="J7575">
        <v>5.819</v>
      </c>
      <c r="K7575">
        <v>13.340999999999999</v>
      </c>
      <c r="L7575">
        <v>90.718000000000004</v>
      </c>
      <c r="M7575">
        <v>28455.749</v>
      </c>
      <c r="N7575">
        <v>6401.8590000000004</v>
      </c>
      <c r="O7575">
        <v>-5.2389999999999999</v>
      </c>
      <c r="P7575">
        <v>2.702</v>
      </c>
      <c r="Q7575">
        <v>296.20100000000002</v>
      </c>
      <c r="R7575">
        <v>22056.425999999999</v>
      </c>
      <c r="S7575">
        <v>21760.224999999999</v>
      </c>
    </row>
    <row r="7576" spans="1:19" x14ac:dyDescent="0.3">
      <c r="A7576">
        <v>2021</v>
      </c>
      <c r="B7576">
        <v>11</v>
      </c>
      <c r="C7576">
        <v>12</v>
      </c>
      <c r="D7576">
        <v>15</v>
      </c>
      <c r="E7576">
        <v>26922.804</v>
      </c>
      <c r="F7576">
        <v>752.4</v>
      </c>
      <c r="G7576">
        <v>67.075000000000003</v>
      </c>
      <c r="H7576">
        <v>0</v>
      </c>
      <c r="I7576">
        <v>368.52499999999998</v>
      </c>
      <c r="J7576">
        <v>5.3470000000000004</v>
      </c>
      <c r="K7576">
        <v>18.062000000000001</v>
      </c>
      <c r="L7576">
        <v>90.58</v>
      </c>
      <c r="M7576">
        <v>28157.718000000001</v>
      </c>
      <c r="N7576">
        <v>4854.8469999999998</v>
      </c>
      <c r="O7576">
        <v>-3.7229999999999999</v>
      </c>
      <c r="P7576">
        <v>1.4770000000000001</v>
      </c>
      <c r="Q7576">
        <v>291.29899999999998</v>
      </c>
      <c r="R7576">
        <v>23305.117999999999</v>
      </c>
      <c r="S7576">
        <v>23013.819</v>
      </c>
    </row>
    <row r="7577" spans="1:19" x14ac:dyDescent="0.3">
      <c r="A7577">
        <v>2021</v>
      </c>
      <c r="B7577">
        <v>11</v>
      </c>
      <c r="C7577">
        <v>12</v>
      </c>
      <c r="D7577">
        <v>16</v>
      </c>
      <c r="E7577">
        <v>26572.295999999998</v>
      </c>
      <c r="F7577">
        <v>651.63199999999995</v>
      </c>
      <c r="G7577">
        <v>67.680999999999997</v>
      </c>
      <c r="H7577">
        <v>0</v>
      </c>
      <c r="I7577">
        <v>339.13400000000001</v>
      </c>
      <c r="J7577">
        <v>5.5759999999999996</v>
      </c>
      <c r="K7577">
        <v>2.952</v>
      </c>
      <c r="L7577">
        <v>90.332999999999998</v>
      </c>
      <c r="M7577">
        <v>27661.923999999999</v>
      </c>
      <c r="N7577">
        <v>2573.7269999999999</v>
      </c>
      <c r="O7577">
        <v>-0.29299999999999998</v>
      </c>
      <c r="P7577">
        <v>1.0569999999999999</v>
      </c>
      <c r="Q7577">
        <v>279.67899999999997</v>
      </c>
      <c r="R7577">
        <v>25087.432000000001</v>
      </c>
      <c r="S7577">
        <v>24807.753000000001</v>
      </c>
    </row>
    <row r="7578" spans="1:19" x14ac:dyDescent="0.3">
      <c r="A7578">
        <v>2021</v>
      </c>
      <c r="B7578">
        <v>11</v>
      </c>
      <c r="C7578">
        <v>12</v>
      </c>
      <c r="D7578">
        <v>17</v>
      </c>
      <c r="E7578">
        <v>26706.251</v>
      </c>
      <c r="F7578">
        <v>549.80600000000004</v>
      </c>
      <c r="G7578">
        <v>70.453999999999994</v>
      </c>
      <c r="H7578">
        <v>0</v>
      </c>
      <c r="I7578">
        <v>233.93700000000001</v>
      </c>
      <c r="J7578">
        <v>4.3869999999999996</v>
      </c>
      <c r="K7578">
        <v>-33.100999999999999</v>
      </c>
      <c r="L7578">
        <v>90.468000000000004</v>
      </c>
      <c r="M7578">
        <v>27551.75</v>
      </c>
      <c r="N7578">
        <v>229.655</v>
      </c>
      <c r="O7578">
        <v>6.7939999999999996</v>
      </c>
      <c r="P7578">
        <v>2.1789999999999998</v>
      </c>
      <c r="Q7578">
        <v>271.06299999999999</v>
      </c>
      <c r="R7578">
        <v>27313.121999999999</v>
      </c>
      <c r="S7578">
        <v>27042.059000000001</v>
      </c>
    </row>
    <row r="7579" spans="1:19" x14ac:dyDescent="0.3">
      <c r="A7579">
        <v>2021</v>
      </c>
      <c r="B7579">
        <v>11</v>
      </c>
      <c r="C7579">
        <v>12</v>
      </c>
      <c r="D7579">
        <v>18</v>
      </c>
      <c r="E7579">
        <v>28863.182000000001</v>
      </c>
      <c r="F7579">
        <v>558.45299999999997</v>
      </c>
      <c r="G7579">
        <v>75.501000000000005</v>
      </c>
      <c r="H7579">
        <v>0</v>
      </c>
      <c r="I7579">
        <v>255.80699999999999</v>
      </c>
      <c r="J7579">
        <v>4.91</v>
      </c>
      <c r="K7579">
        <v>-56.018999999999998</v>
      </c>
      <c r="L7579">
        <v>92.369</v>
      </c>
      <c r="M7579">
        <v>29718.703000000001</v>
      </c>
      <c r="N7579">
        <v>0</v>
      </c>
      <c r="O7579">
        <v>12.53</v>
      </c>
      <c r="P7579">
        <v>8.2579999999999991</v>
      </c>
      <c r="Q7579">
        <v>265.11</v>
      </c>
      <c r="R7579">
        <v>29697.914000000001</v>
      </c>
      <c r="S7579">
        <v>29432.804</v>
      </c>
    </row>
    <row r="7580" spans="1:19" x14ac:dyDescent="0.3">
      <c r="A7580">
        <v>2021</v>
      </c>
      <c r="B7580">
        <v>11</v>
      </c>
      <c r="C7580">
        <v>12</v>
      </c>
      <c r="D7580">
        <v>19</v>
      </c>
      <c r="E7580">
        <v>28778.971000000001</v>
      </c>
      <c r="F7580">
        <v>594.76599999999996</v>
      </c>
      <c r="G7580">
        <v>76.168000000000006</v>
      </c>
      <c r="H7580">
        <v>0</v>
      </c>
      <c r="I7580">
        <v>326.37799999999999</v>
      </c>
      <c r="J7580">
        <v>4.7430000000000003</v>
      </c>
      <c r="K7580">
        <v>-82.465000000000003</v>
      </c>
      <c r="L7580">
        <v>92.334000000000003</v>
      </c>
      <c r="M7580">
        <v>29714.725999999999</v>
      </c>
      <c r="N7580">
        <v>0</v>
      </c>
      <c r="O7580">
        <v>14.419</v>
      </c>
      <c r="P7580">
        <v>9.7349999999999994</v>
      </c>
      <c r="Q7580">
        <v>251.53</v>
      </c>
      <c r="R7580">
        <v>29690.572</v>
      </c>
      <c r="S7580">
        <v>29439.042000000001</v>
      </c>
    </row>
    <row r="7581" spans="1:19" x14ac:dyDescent="0.3">
      <c r="A7581">
        <v>2021</v>
      </c>
      <c r="B7581">
        <v>11</v>
      </c>
      <c r="C7581">
        <v>12</v>
      </c>
      <c r="D7581">
        <v>20</v>
      </c>
      <c r="E7581">
        <v>27992.752</v>
      </c>
      <c r="F7581">
        <v>628.38400000000001</v>
      </c>
      <c r="G7581">
        <v>76.114999999999995</v>
      </c>
      <c r="H7581">
        <v>0</v>
      </c>
      <c r="I7581">
        <v>361.14600000000002</v>
      </c>
      <c r="J7581">
        <v>4.4640000000000004</v>
      </c>
      <c r="K7581">
        <v>-108.086</v>
      </c>
      <c r="L7581">
        <v>91.766999999999996</v>
      </c>
      <c r="M7581">
        <v>28970.425999999999</v>
      </c>
      <c r="N7581">
        <v>0</v>
      </c>
      <c r="O7581">
        <v>13.598000000000001</v>
      </c>
      <c r="P7581">
        <v>10.183</v>
      </c>
      <c r="Q7581">
        <v>234.74100000000001</v>
      </c>
      <c r="R7581">
        <v>28946.645</v>
      </c>
      <c r="S7581">
        <v>28711.904999999999</v>
      </c>
    </row>
    <row r="7582" spans="1:19" x14ac:dyDescent="0.3">
      <c r="A7582">
        <v>2021</v>
      </c>
      <c r="B7582">
        <v>11</v>
      </c>
      <c r="C7582">
        <v>12</v>
      </c>
      <c r="D7582">
        <v>21</v>
      </c>
      <c r="E7582">
        <v>26947.507000000001</v>
      </c>
      <c r="F7582">
        <v>658.14099999999996</v>
      </c>
      <c r="G7582">
        <v>75.632999999999996</v>
      </c>
      <c r="H7582">
        <v>0</v>
      </c>
      <c r="I7582">
        <v>404.81200000000001</v>
      </c>
      <c r="J7582">
        <v>4.1230000000000002</v>
      </c>
      <c r="K7582">
        <v>-97.674000000000007</v>
      </c>
      <c r="L7582">
        <v>90.828000000000003</v>
      </c>
      <c r="M7582">
        <v>28007.737000000001</v>
      </c>
      <c r="N7582">
        <v>0</v>
      </c>
      <c r="O7582">
        <v>12.938000000000001</v>
      </c>
      <c r="P7582">
        <v>1.1279999999999999</v>
      </c>
      <c r="Q7582">
        <v>221.953</v>
      </c>
      <c r="R7582">
        <v>27993.67</v>
      </c>
      <c r="S7582">
        <v>27771.718000000001</v>
      </c>
    </row>
    <row r="7583" spans="1:19" x14ac:dyDescent="0.3">
      <c r="A7583">
        <v>2021</v>
      </c>
      <c r="B7583">
        <v>11</v>
      </c>
      <c r="C7583">
        <v>12</v>
      </c>
      <c r="D7583">
        <v>22</v>
      </c>
      <c r="E7583">
        <v>25302.056</v>
      </c>
      <c r="F7583">
        <v>741.53</v>
      </c>
      <c r="G7583">
        <v>73.430000000000007</v>
      </c>
      <c r="H7583">
        <v>0</v>
      </c>
      <c r="I7583">
        <v>517.60900000000004</v>
      </c>
      <c r="J7583">
        <v>5.181</v>
      </c>
      <c r="K7583">
        <v>-42.371000000000002</v>
      </c>
      <c r="L7583">
        <v>89.561999999999998</v>
      </c>
      <c r="M7583">
        <v>26613.565999999999</v>
      </c>
      <c r="N7583">
        <v>0</v>
      </c>
      <c r="O7583">
        <v>10.994999999999999</v>
      </c>
      <c r="P7583">
        <v>-4.4050000000000002</v>
      </c>
      <c r="Q7583">
        <v>208.75200000000001</v>
      </c>
      <c r="R7583">
        <v>26606.976999999999</v>
      </c>
      <c r="S7583">
        <v>26398.223999999998</v>
      </c>
    </row>
    <row r="7584" spans="1:19" x14ac:dyDescent="0.3">
      <c r="A7584">
        <v>2021</v>
      </c>
      <c r="B7584">
        <v>11</v>
      </c>
      <c r="C7584">
        <v>12</v>
      </c>
      <c r="D7584">
        <v>23</v>
      </c>
      <c r="E7584">
        <v>23042.789000000001</v>
      </c>
      <c r="F7584">
        <v>897.8</v>
      </c>
      <c r="G7584">
        <v>71.218000000000004</v>
      </c>
      <c r="H7584">
        <v>0</v>
      </c>
      <c r="I7584">
        <v>577.44799999999998</v>
      </c>
      <c r="J7584">
        <v>4.8490000000000002</v>
      </c>
      <c r="K7584">
        <v>-28.321000000000002</v>
      </c>
      <c r="L7584">
        <v>88.194000000000003</v>
      </c>
      <c r="M7584">
        <v>24582.758999999998</v>
      </c>
      <c r="N7584">
        <v>0</v>
      </c>
      <c r="O7584">
        <v>8.5510000000000002</v>
      </c>
      <c r="P7584">
        <v>-12.829000000000001</v>
      </c>
      <c r="Q7584">
        <v>188.578</v>
      </c>
      <c r="R7584">
        <v>24587.036</v>
      </c>
      <c r="S7584">
        <v>24398.458999999999</v>
      </c>
    </row>
    <row r="7585" spans="1:19" x14ac:dyDescent="0.3">
      <c r="A7585">
        <v>2021</v>
      </c>
      <c r="B7585">
        <v>11</v>
      </c>
      <c r="C7585">
        <v>12</v>
      </c>
      <c r="D7585">
        <v>24</v>
      </c>
      <c r="E7585">
        <v>21104.828000000001</v>
      </c>
      <c r="F7585">
        <v>1058.1579999999999</v>
      </c>
      <c r="G7585">
        <v>69.41</v>
      </c>
      <c r="H7585">
        <v>0</v>
      </c>
      <c r="I7585">
        <v>961.178</v>
      </c>
      <c r="J7585">
        <v>4.0940000000000003</v>
      </c>
      <c r="K7585">
        <v>-31.29</v>
      </c>
      <c r="L7585">
        <v>87.072999999999993</v>
      </c>
      <c r="M7585">
        <v>23184.041000000001</v>
      </c>
      <c r="N7585">
        <v>0</v>
      </c>
      <c r="O7585">
        <v>6.4980000000000002</v>
      </c>
      <c r="P7585">
        <v>-12.643000000000001</v>
      </c>
      <c r="Q7585">
        <v>168.23</v>
      </c>
      <c r="R7585">
        <v>23190.186000000002</v>
      </c>
      <c r="S7585">
        <v>23021.955999999998</v>
      </c>
    </row>
    <row r="7586" spans="1:19" x14ac:dyDescent="0.3">
      <c r="A7586">
        <v>2021</v>
      </c>
      <c r="B7586">
        <v>11</v>
      </c>
      <c r="C7586">
        <v>13</v>
      </c>
      <c r="D7586">
        <v>1</v>
      </c>
      <c r="E7586">
        <v>19267.738000000001</v>
      </c>
      <c r="F7586">
        <v>1286.2539999999999</v>
      </c>
      <c r="G7586">
        <v>60.043999999999997</v>
      </c>
      <c r="H7586">
        <v>0</v>
      </c>
      <c r="I7586">
        <v>775.452</v>
      </c>
      <c r="J7586">
        <v>1.8029999999999999</v>
      </c>
      <c r="K7586">
        <v>-26.381</v>
      </c>
      <c r="L7586">
        <v>85.941000000000003</v>
      </c>
      <c r="M7586">
        <v>21390.807000000001</v>
      </c>
      <c r="N7586">
        <v>0</v>
      </c>
      <c r="O7586">
        <v>4.3849999999999998</v>
      </c>
      <c r="P7586">
        <v>-17.632000000000001</v>
      </c>
      <c r="Q7586">
        <v>151.03899999999999</v>
      </c>
      <c r="R7586">
        <v>21404.053</v>
      </c>
      <c r="S7586">
        <v>21253.014999999999</v>
      </c>
    </row>
    <row r="7587" spans="1:19" x14ac:dyDescent="0.3">
      <c r="A7587">
        <v>2021</v>
      </c>
      <c r="B7587">
        <v>11</v>
      </c>
      <c r="C7587">
        <v>13</v>
      </c>
      <c r="D7587">
        <v>2</v>
      </c>
      <c r="E7587">
        <v>18142.173999999999</v>
      </c>
      <c r="F7587">
        <v>1405.704</v>
      </c>
      <c r="G7587">
        <v>59.973999999999997</v>
      </c>
      <c r="H7587">
        <v>0</v>
      </c>
      <c r="I7587">
        <v>657.721</v>
      </c>
      <c r="J7587">
        <v>1.788</v>
      </c>
      <c r="K7587">
        <v>-28.318999999999999</v>
      </c>
      <c r="L7587">
        <v>85.444999999999993</v>
      </c>
      <c r="M7587">
        <v>20264.511999999999</v>
      </c>
      <c r="N7587">
        <v>0</v>
      </c>
      <c r="O7587">
        <v>3.6150000000000002</v>
      </c>
      <c r="P7587">
        <v>-14.112</v>
      </c>
      <c r="Q7587">
        <v>142.232</v>
      </c>
      <c r="R7587">
        <v>20275.008999999998</v>
      </c>
      <c r="S7587">
        <v>20132.776999999998</v>
      </c>
    </row>
    <row r="7588" spans="1:19" x14ac:dyDescent="0.3">
      <c r="A7588">
        <v>2021</v>
      </c>
      <c r="B7588">
        <v>11</v>
      </c>
      <c r="C7588">
        <v>13</v>
      </c>
      <c r="D7588">
        <v>3</v>
      </c>
      <c r="E7588">
        <v>17563.752</v>
      </c>
      <c r="F7588">
        <v>1491.0160000000001</v>
      </c>
      <c r="G7588">
        <v>60.615000000000002</v>
      </c>
      <c r="H7588">
        <v>0</v>
      </c>
      <c r="I7588">
        <v>441.95</v>
      </c>
      <c r="J7588">
        <v>1.8160000000000001</v>
      </c>
      <c r="K7588">
        <v>-24.9</v>
      </c>
      <c r="L7588">
        <v>85.322999999999993</v>
      </c>
      <c r="M7588">
        <v>19558.956999999999</v>
      </c>
      <c r="N7588">
        <v>0</v>
      </c>
      <c r="O7588">
        <v>3.2589999999999999</v>
      </c>
      <c r="P7588">
        <v>-9.9600000000000009</v>
      </c>
      <c r="Q7588">
        <v>137.476</v>
      </c>
      <c r="R7588">
        <v>19565.657999999999</v>
      </c>
      <c r="S7588">
        <v>19428.182000000001</v>
      </c>
    </row>
    <row r="7589" spans="1:19" x14ac:dyDescent="0.3">
      <c r="A7589">
        <v>2021</v>
      </c>
      <c r="B7589">
        <v>11</v>
      </c>
      <c r="C7589">
        <v>13</v>
      </c>
      <c r="D7589">
        <v>4</v>
      </c>
      <c r="E7589">
        <v>17312.194</v>
      </c>
      <c r="F7589">
        <v>1528.9849999999999</v>
      </c>
      <c r="G7589">
        <v>61.624000000000002</v>
      </c>
      <c r="H7589">
        <v>0</v>
      </c>
      <c r="I7589">
        <v>279.93400000000003</v>
      </c>
      <c r="J7589">
        <v>1.79</v>
      </c>
      <c r="K7589">
        <v>-21.8</v>
      </c>
      <c r="L7589">
        <v>85.289000000000001</v>
      </c>
      <c r="M7589">
        <v>19186.392</v>
      </c>
      <c r="N7589">
        <v>0</v>
      </c>
      <c r="O7589">
        <v>3.1269999999999998</v>
      </c>
      <c r="P7589">
        <v>-6.0670000000000002</v>
      </c>
      <c r="Q7589">
        <v>135.947</v>
      </c>
      <c r="R7589">
        <v>19189.331999999999</v>
      </c>
      <c r="S7589">
        <v>19053.384999999998</v>
      </c>
    </row>
    <row r="7590" spans="1:19" x14ac:dyDescent="0.3">
      <c r="A7590">
        <v>2021</v>
      </c>
      <c r="B7590">
        <v>11</v>
      </c>
      <c r="C7590">
        <v>13</v>
      </c>
      <c r="D7590">
        <v>5</v>
      </c>
      <c r="E7590">
        <v>17493.044000000002</v>
      </c>
      <c r="F7590">
        <v>1512.328</v>
      </c>
      <c r="G7590">
        <v>64.512</v>
      </c>
      <c r="H7590">
        <v>0</v>
      </c>
      <c r="I7590">
        <v>175.989</v>
      </c>
      <c r="J7590">
        <v>1.619</v>
      </c>
      <c r="K7590">
        <v>-9.4469999999999992</v>
      </c>
      <c r="L7590">
        <v>85.296999999999997</v>
      </c>
      <c r="M7590">
        <v>19258.829000000002</v>
      </c>
      <c r="N7590">
        <v>0</v>
      </c>
      <c r="O7590">
        <v>2.7629999999999999</v>
      </c>
      <c r="P7590">
        <v>-4.3049999999999997</v>
      </c>
      <c r="Q7590">
        <v>137.70599999999999</v>
      </c>
      <c r="R7590">
        <v>19260.370999999999</v>
      </c>
      <c r="S7590">
        <v>19122.664000000001</v>
      </c>
    </row>
    <row r="7591" spans="1:19" x14ac:dyDescent="0.3">
      <c r="A7591">
        <v>2021</v>
      </c>
      <c r="B7591">
        <v>11</v>
      </c>
      <c r="C7591">
        <v>13</v>
      </c>
      <c r="D7591">
        <v>6</v>
      </c>
      <c r="E7591">
        <v>18186.287</v>
      </c>
      <c r="F7591">
        <v>1453.18</v>
      </c>
      <c r="G7591">
        <v>71.674000000000007</v>
      </c>
      <c r="H7591">
        <v>0</v>
      </c>
      <c r="I7591">
        <v>101.506</v>
      </c>
      <c r="J7591">
        <v>1.629</v>
      </c>
      <c r="K7591">
        <v>-22.795999999999999</v>
      </c>
      <c r="L7591">
        <v>85.394000000000005</v>
      </c>
      <c r="M7591">
        <v>19805.201000000001</v>
      </c>
      <c r="N7591">
        <v>0</v>
      </c>
      <c r="O7591">
        <v>2.71</v>
      </c>
      <c r="P7591">
        <v>-5.0039999999999996</v>
      </c>
      <c r="Q7591">
        <v>146.73699999999999</v>
      </c>
      <c r="R7591">
        <v>19807.494999999999</v>
      </c>
      <c r="S7591">
        <v>19660.758999999998</v>
      </c>
    </row>
    <row r="7592" spans="1:19" x14ac:dyDescent="0.3">
      <c r="A7592">
        <v>2021</v>
      </c>
      <c r="B7592">
        <v>11</v>
      </c>
      <c r="C7592">
        <v>13</v>
      </c>
      <c r="D7592">
        <v>7</v>
      </c>
      <c r="E7592">
        <v>19166.695</v>
      </c>
      <c r="F7592">
        <v>1329.278</v>
      </c>
      <c r="G7592">
        <v>77.984999999999999</v>
      </c>
      <c r="H7592">
        <v>0</v>
      </c>
      <c r="I7592">
        <v>64.483999999999995</v>
      </c>
      <c r="J7592">
        <v>1.893</v>
      </c>
      <c r="K7592">
        <v>-10.041</v>
      </c>
      <c r="L7592">
        <v>85.852999999999994</v>
      </c>
      <c r="M7592">
        <v>20638.163</v>
      </c>
      <c r="N7592">
        <v>82.182000000000002</v>
      </c>
      <c r="O7592">
        <v>3.282</v>
      </c>
      <c r="P7592">
        <v>-0.98</v>
      </c>
      <c r="Q7592">
        <v>161.71799999999999</v>
      </c>
      <c r="R7592">
        <v>20553.678</v>
      </c>
      <c r="S7592">
        <v>20391.96</v>
      </c>
    </row>
    <row r="7593" spans="1:19" x14ac:dyDescent="0.3">
      <c r="A7593">
        <v>2021</v>
      </c>
      <c r="B7593">
        <v>11</v>
      </c>
      <c r="C7593">
        <v>13</v>
      </c>
      <c r="D7593">
        <v>8</v>
      </c>
      <c r="E7593">
        <v>20253.364000000001</v>
      </c>
      <c r="F7593">
        <v>1234.125</v>
      </c>
      <c r="G7593">
        <v>77.748000000000005</v>
      </c>
      <c r="H7593">
        <v>0</v>
      </c>
      <c r="I7593">
        <v>68.882999999999996</v>
      </c>
      <c r="J7593">
        <v>2.2879999999999998</v>
      </c>
      <c r="K7593">
        <v>-11.957000000000001</v>
      </c>
      <c r="L7593">
        <v>86.486999999999995</v>
      </c>
      <c r="M7593">
        <v>21633.19</v>
      </c>
      <c r="N7593">
        <v>1559.5419999999999</v>
      </c>
      <c r="O7593">
        <v>-6.2830000000000004</v>
      </c>
      <c r="P7593">
        <v>-0.52900000000000003</v>
      </c>
      <c r="Q7593">
        <v>183.679</v>
      </c>
      <c r="R7593">
        <v>20080.46</v>
      </c>
      <c r="S7593">
        <v>19896.780999999999</v>
      </c>
    </row>
    <row r="7594" spans="1:19" x14ac:dyDescent="0.3">
      <c r="A7594">
        <v>2021</v>
      </c>
      <c r="B7594">
        <v>11</v>
      </c>
      <c r="C7594">
        <v>13</v>
      </c>
      <c r="D7594">
        <v>9</v>
      </c>
      <c r="E7594">
        <v>21632.452000000001</v>
      </c>
      <c r="F7594">
        <v>1159.8119999999999</v>
      </c>
      <c r="G7594">
        <v>75.58</v>
      </c>
      <c r="H7594">
        <v>0</v>
      </c>
      <c r="I7594">
        <v>109.06699999999999</v>
      </c>
      <c r="J7594">
        <v>2.8879999999999999</v>
      </c>
      <c r="K7594">
        <v>-9.8960000000000008</v>
      </c>
      <c r="L7594">
        <v>87.234999999999999</v>
      </c>
      <c r="M7594">
        <v>22981.558000000001</v>
      </c>
      <c r="N7594">
        <v>4148.9059999999999</v>
      </c>
      <c r="O7594">
        <v>-19.09</v>
      </c>
      <c r="P7594">
        <v>-0.23</v>
      </c>
      <c r="Q7594">
        <v>212.428</v>
      </c>
      <c r="R7594">
        <v>18851.973000000002</v>
      </c>
      <c r="S7594">
        <v>18639.544999999998</v>
      </c>
    </row>
    <row r="7595" spans="1:19" x14ac:dyDescent="0.3">
      <c r="A7595">
        <v>2021</v>
      </c>
      <c r="B7595">
        <v>11</v>
      </c>
      <c r="C7595">
        <v>13</v>
      </c>
      <c r="D7595">
        <v>10</v>
      </c>
      <c r="E7595">
        <v>22663.050999999999</v>
      </c>
      <c r="F7595">
        <v>1104.8979999999999</v>
      </c>
      <c r="G7595">
        <v>72.912000000000006</v>
      </c>
      <c r="H7595">
        <v>0</v>
      </c>
      <c r="I7595">
        <v>148.09700000000001</v>
      </c>
      <c r="J7595">
        <v>3.0950000000000002</v>
      </c>
      <c r="K7595">
        <v>-18.164999999999999</v>
      </c>
      <c r="L7595">
        <v>87.816000000000003</v>
      </c>
      <c r="M7595">
        <v>23988.791000000001</v>
      </c>
      <c r="N7595">
        <v>6040.4319999999998</v>
      </c>
      <c r="O7595">
        <v>-32.249000000000002</v>
      </c>
      <c r="P7595">
        <v>0.373</v>
      </c>
      <c r="Q7595">
        <v>238.36600000000001</v>
      </c>
      <c r="R7595">
        <v>17980.235000000001</v>
      </c>
      <c r="S7595">
        <v>17741.87</v>
      </c>
    </row>
    <row r="7596" spans="1:19" x14ac:dyDescent="0.3">
      <c r="A7596">
        <v>2021</v>
      </c>
      <c r="B7596">
        <v>11</v>
      </c>
      <c r="C7596">
        <v>13</v>
      </c>
      <c r="D7596">
        <v>11</v>
      </c>
      <c r="E7596">
        <v>23430.315999999999</v>
      </c>
      <c r="F7596">
        <v>1061.0150000000001</v>
      </c>
      <c r="G7596">
        <v>70.7</v>
      </c>
      <c r="H7596">
        <v>0</v>
      </c>
      <c r="I7596">
        <v>183.595</v>
      </c>
      <c r="J7596">
        <v>3.2829999999999999</v>
      </c>
      <c r="K7596">
        <v>-8.3849999999999998</v>
      </c>
      <c r="L7596">
        <v>88.265000000000001</v>
      </c>
      <c r="M7596">
        <v>24758.088</v>
      </c>
      <c r="N7596">
        <v>7158.32</v>
      </c>
      <c r="O7596">
        <v>-36.220999999999997</v>
      </c>
      <c r="P7596">
        <v>1.323</v>
      </c>
      <c r="Q7596">
        <v>258.49900000000002</v>
      </c>
      <c r="R7596">
        <v>17634.666000000001</v>
      </c>
      <c r="S7596">
        <v>17376.167000000001</v>
      </c>
    </row>
    <row r="7597" spans="1:19" x14ac:dyDescent="0.3">
      <c r="A7597">
        <v>2021</v>
      </c>
      <c r="B7597">
        <v>11</v>
      </c>
      <c r="C7597">
        <v>13</v>
      </c>
      <c r="D7597">
        <v>12</v>
      </c>
      <c r="E7597">
        <v>23775.393</v>
      </c>
      <c r="F7597">
        <v>1034.7660000000001</v>
      </c>
      <c r="G7597">
        <v>68.715999999999994</v>
      </c>
      <c r="H7597">
        <v>0</v>
      </c>
      <c r="I7597">
        <v>236.779</v>
      </c>
      <c r="J7597">
        <v>3.4590000000000001</v>
      </c>
      <c r="K7597">
        <v>-14.125999999999999</v>
      </c>
      <c r="L7597">
        <v>88.432000000000002</v>
      </c>
      <c r="M7597">
        <v>25124.703000000001</v>
      </c>
      <c r="N7597">
        <v>7597.0060000000003</v>
      </c>
      <c r="O7597">
        <v>-15.105</v>
      </c>
      <c r="P7597">
        <v>2.27</v>
      </c>
      <c r="Q7597">
        <v>271.77800000000002</v>
      </c>
      <c r="R7597">
        <v>17540.531999999999</v>
      </c>
      <c r="S7597">
        <v>17268.753000000001</v>
      </c>
    </row>
    <row r="7598" spans="1:19" x14ac:dyDescent="0.3">
      <c r="A7598">
        <v>2021</v>
      </c>
      <c r="B7598">
        <v>11</v>
      </c>
      <c r="C7598">
        <v>13</v>
      </c>
      <c r="D7598">
        <v>13</v>
      </c>
      <c r="E7598">
        <v>23686.521000000001</v>
      </c>
      <c r="F7598">
        <v>1009.687</v>
      </c>
      <c r="G7598">
        <v>67.978999999999999</v>
      </c>
      <c r="H7598">
        <v>0</v>
      </c>
      <c r="I7598">
        <v>278.48500000000001</v>
      </c>
      <c r="J7598">
        <v>3.6019999999999999</v>
      </c>
      <c r="K7598">
        <v>5.5259999999999998</v>
      </c>
      <c r="L7598">
        <v>88.367000000000004</v>
      </c>
      <c r="M7598">
        <v>25072.187999999998</v>
      </c>
      <c r="N7598">
        <v>7311.5690000000004</v>
      </c>
      <c r="O7598">
        <v>-10.099</v>
      </c>
      <c r="P7598">
        <v>2.8010000000000002</v>
      </c>
      <c r="Q7598">
        <v>282.04399999999998</v>
      </c>
      <c r="R7598">
        <v>17767.916000000001</v>
      </c>
      <c r="S7598">
        <v>17485.871999999999</v>
      </c>
    </row>
    <row r="7599" spans="1:19" x14ac:dyDescent="0.3">
      <c r="A7599">
        <v>2021</v>
      </c>
      <c r="B7599">
        <v>11</v>
      </c>
      <c r="C7599">
        <v>13</v>
      </c>
      <c r="D7599">
        <v>14</v>
      </c>
      <c r="E7599">
        <v>23551.45</v>
      </c>
      <c r="F7599">
        <v>961.09</v>
      </c>
      <c r="G7599">
        <v>67.838999999999999</v>
      </c>
      <c r="H7599">
        <v>0</v>
      </c>
      <c r="I7599">
        <v>291.25299999999999</v>
      </c>
      <c r="J7599">
        <v>3.6070000000000002</v>
      </c>
      <c r="K7599">
        <v>15.676</v>
      </c>
      <c r="L7599">
        <v>88.263999999999996</v>
      </c>
      <c r="M7599">
        <v>24911.34</v>
      </c>
      <c r="N7599">
        <v>6401.8590000000004</v>
      </c>
      <c r="O7599">
        <v>-5.2389999999999999</v>
      </c>
      <c r="P7599">
        <v>2.702</v>
      </c>
      <c r="Q7599">
        <v>283.46800000000002</v>
      </c>
      <c r="R7599">
        <v>18512.018</v>
      </c>
      <c r="S7599">
        <v>18228.548999999999</v>
      </c>
    </row>
    <row r="7600" spans="1:19" x14ac:dyDescent="0.3">
      <c r="A7600">
        <v>2021</v>
      </c>
      <c r="B7600">
        <v>11</v>
      </c>
      <c r="C7600">
        <v>13</v>
      </c>
      <c r="D7600">
        <v>15</v>
      </c>
      <c r="E7600">
        <v>23293.565999999999</v>
      </c>
      <c r="F7600">
        <v>896.74699999999996</v>
      </c>
      <c r="G7600">
        <v>68.269000000000005</v>
      </c>
      <c r="H7600">
        <v>0</v>
      </c>
      <c r="I7600">
        <v>290.77</v>
      </c>
      <c r="J7600">
        <v>3.3069999999999999</v>
      </c>
      <c r="K7600">
        <v>21.815000000000001</v>
      </c>
      <c r="L7600">
        <v>88.11</v>
      </c>
      <c r="M7600">
        <v>24594.312999999998</v>
      </c>
      <c r="N7600">
        <v>4854.8469999999998</v>
      </c>
      <c r="O7600">
        <v>-3.7229999999999999</v>
      </c>
      <c r="P7600">
        <v>1.4770000000000001</v>
      </c>
      <c r="Q7600">
        <v>275.79000000000002</v>
      </c>
      <c r="R7600">
        <v>19741.713</v>
      </c>
      <c r="S7600">
        <v>19465.922999999999</v>
      </c>
    </row>
    <row r="7601" spans="1:19" x14ac:dyDescent="0.3">
      <c r="A7601">
        <v>2021</v>
      </c>
      <c r="B7601">
        <v>11</v>
      </c>
      <c r="C7601">
        <v>13</v>
      </c>
      <c r="D7601">
        <v>16</v>
      </c>
      <c r="E7601">
        <v>23057.392</v>
      </c>
      <c r="F7601">
        <v>783.56399999999996</v>
      </c>
      <c r="G7601">
        <v>69.233999999999995</v>
      </c>
      <c r="H7601">
        <v>0</v>
      </c>
      <c r="I7601">
        <v>293.33</v>
      </c>
      <c r="J7601">
        <v>3.363</v>
      </c>
      <c r="K7601">
        <v>4.0759999999999996</v>
      </c>
      <c r="L7601">
        <v>87.988</v>
      </c>
      <c r="M7601">
        <v>24229.713</v>
      </c>
      <c r="N7601">
        <v>2573.7269999999999</v>
      </c>
      <c r="O7601">
        <v>-0.29299999999999998</v>
      </c>
      <c r="P7601">
        <v>1.0569999999999999</v>
      </c>
      <c r="Q7601">
        <v>262.28399999999999</v>
      </c>
      <c r="R7601">
        <v>21655.221000000001</v>
      </c>
      <c r="S7601">
        <v>21392.937000000002</v>
      </c>
    </row>
    <row r="7602" spans="1:19" x14ac:dyDescent="0.3">
      <c r="A7602">
        <v>2021</v>
      </c>
      <c r="B7602">
        <v>11</v>
      </c>
      <c r="C7602">
        <v>13</v>
      </c>
      <c r="D7602">
        <v>17</v>
      </c>
      <c r="E7602">
        <v>23805.591</v>
      </c>
      <c r="F7602">
        <v>659.63599999999997</v>
      </c>
      <c r="G7602">
        <v>72.454999999999998</v>
      </c>
      <c r="H7602">
        <v>0</v>
      </c>
      <c r="I7602">
        <v>195.18899999999999</v>
      </c>
      <c r="J7602">
        <v>2.121</v>
      </c>
      <c r="K7602">
        <v>-36.725000000000001</v>
      </c>
      <c r="L7602">
        <v>88.43</v>
      </c>
      <c r="M7602">
        <v>24714.241999999998</v>
      </c>
      <c r="N7602">
        <v>229.655</v>
      </c>
      <c r="O7602">
        <v>6.7939999999999996</v>
      </c>
      <c r="P7602">
        <v>2.1789999999999998</v>
      </c>
      <c r="Q7602">
        <v>251.828</v>
      </c>
      <c r="R7602">
        <v>24475.614000000001</v>
      </c>
      <c r="S7602">
        <v>24223.786</v>
      </c>
    </row>
    <row r="7603" spans="1:19" x14ac:dyDescent="0.3">
      <c r="A7603">
        <v>2021</v>
      </c>
      <c r="B7603">
        <v>11</v>
      </c>
      <c r="C7603">
        <v>13</v>
      </c>
      <c r="D7603">
        <v>18</v>
      </c>
      <c r="E7603">
        <v>26541.137999999999</v>
      </c>
      <c r="F7603">
        <v>647.97</v>
      </c>
      <c r="G7603">
        <v>76.212000000000003</v>
      </c>
      <c r="H7603">
        <v>0</v>
      </c>
      <c r="I7603">
        <v>205.239</v>
      </c>
      <c r="J7603">
        <v>1.9910000000000001</v>
      </c>
      <c r="K7603">
        <v>-58.167999999999999</v>
      </c>
      <c r="L7603">
        <v>90.186999999999998</v>
      </c>
      <c r="M7603">
        <v>27428.357</v>
      </c>
      <c r="N7603">
        <v>0</v>
      </c>
      <c r="O7603">
        <v>12.53</v>
      </c>
      <c r="P7603">
        <v>8.2579999999999991</v>
      </c>
      <c r="Q7603">
        <v>248.559</v>
      </c>
      <c r="R7603">
        <v>27407.567999999999</v>
      </c>
      <c r="S7603">
        <v>27159.008999999998</v>
      </c>
    </row>
    <row r="7604" spans="1:19" x14ac:dyDescent="0.3">
      <c r="A7604">
        <v>2021</v>
      </c>
      <c r="B7604">
        <v>11</v>
      </c>
      <c r="C7604">
        <v>13</v>
      </c>
      <c r="D7604">
        <v>19</v>
      </c>
      <c r="E7604">
        <v>26686.084999999999</v>
      </c>
      <c r="F7604">
        <v>675.64700000000005</v>
      </c>
      <c r="G7604">
        <v>76.063000000000002</v>
      </c>
      <c r="H7604">
        <v>0</v>
      </c>
      <c r="I7604">
        <v>206.95099999999999</v>
      </c>
      <c r="J7604">
        <v>1.8640000000000001</v>
      </c>
      <c r="K7604">
        <v>-79.828000000000003</v>
      </c>
      <c r="L7604">
        <v>90.331999999999994</v>
      </c>
      <c r="M7604">
        <v>27581.050999999999</v>
      </c>
      <c r="N7604">
        <v>0</v>
      </c>
      <c r="O7604">
        <v>14.419</v>
      </c>
      <c r="P7604">
        <v>9.7349999999999994</v>
      </c>
      <c r="Q7604">
        <v>237.66300000000001</v>
      </c>
      <c r="R7604">
        <v>27556.897000000001</v>
      </c>
      <c r="S7604">
        <v>27319.234</v>
      </c>
    </row>
    <row r="7605" spans="1:19" x14ac:dyDescent="0.3">
      <c r="A7605">
        <v>2021</v>
      </c>
      <c r="B7605">
        <v>11</v>
      </c>
      <c r="C7605">
        <v>13</v>
      </c>
      <c r="D7605">
        <v>20</v>
      </c>
      <c r="E7605">
        <v>26177.881000000001</v>
      </c>
      <c r="F7605">
        <v>703.54499999999996</v>
      </c>
      <c r="G7605">
        <v>75.123999999999995</v>
      </c>
      <c r="H7605">
        <v>0</v>
      </c>
      <c r="I7605">
        <v>232.16</v>
      </c>
      <c r="J7605">
        <v>1.7270000000000001</v>
      </c>
      <c r="K7605">
        <v>-99.552999999999997</v>
      </c>
      <c r="L7605">
        <v>89.947999999999993</v>
      </c>
      <c r="M7605">
        <v>27105.708999999999</v>
      </c>
      <c r="N7605">
        <v>0</v>
      </c>
      <c r="O7605">
        <v>13.598000000000001</v>
      </c>
      <c r="P7605">
        <v>10.183</v>
      </c>
      <c r="Q7605">
        <v>222.94300000000001</v>
      </c>
      <c r="R7605">
        <v>27081.929</v>
      </c>
      <c r="S7605">
        <v>26858.986000000001</v>
      </c>
    </row>
    <row r="7606" spans="1:19" x14ac:dyDescent="0.3">
      <c r="A7606">
        <v>2021</v>
      </c>
      <c r="B7606">
        <v>11</v>
      </c>
      <c r="C7606">
        <v>13</v>
      </c>
      <c r="D7606">
        <v>21</v>
      </c>
      <c r="E7606">
        <v>25385.999</v>
      </c>
      <c r="F7606">
        <v>727.28599999999994</v>
      </c>
      <c r="G7606">
        <v>73.516999999999996</v>
      </c>
      <c r="H7606">
        <v>0</v>
      </c>
      <c r="I7606">
        <v>324.928</v>
      </c>
      <c r="J7606">
        <v>1.5820000000000001</v>
      </c>
      <c r="K7606">
        <v>-88.167000000000002</v>
      </c>
      <c r="L7606">
        <v>89.442999999999998</v>
      </c>
      <c r="M7606">
        <v>26441.07</v>
      </c>
      <c r="N7606">
        <v>0</v>
      </c>
      <c r="O7606">
        <v>12.938000000000001</v>
      </c>
      <c r="P7606">
        <v>1.1279999999999999</v>
      </c>
      <c r="Q7606">
        <v>211.53800000000001</v>
      </c>
      <c r="R7606">
        <v>26427.003000000001</v>
      </c>
      <c r="S7606">
        <v>26215.465</v>
      </c>
    </row>
    <row r="7607" spans="1:19" x14ac:dyDescent="0.3">
      <c r="A7607">
        <v>2021</v>
      </c>
      <c r="B7607">
        <v>11</v>
      </c>
      <c r="C7607">
        <v>13</v>
      </c>
      <c r="D7607">
        <v>22</v>
      </c>
      <c r="E7607">
        <v>23965.289000000001</v>
      </c>
      <c r="F7607">
        <v>797.03899999999999</v>
      </c>
      <c r="G7607">
        <v>70.120999999999995</v>
      </c>
      <c r="H7607">
        <v>0</v>
      </c>
      <c r="I7607">
        <v>370.52199999999999</v>
      </c>
      <c r="J7607">
        <v>1.948</v>
      </c>
      <c r="K7607">
        <v>-38.067999999999998</v>
      </c>
      <c r="L7607">
        <v>88.64</v>
      </c>
      <c r="M7607">
        <v>25185.37</v>
      </c>
      <c r="N7607">
        <v>0</v>
      </c>
      <c r="O7607">
        <v>10.994999999999999</v>
      </c>
      <c r="P7607">
        <v>-4.4050000000000002</v>
      </c>
      <c r="Q7607">
        <v>200.10400000000001</v>
      </c>
      <c r="R7607">
        <v>25178.780999999999</v>
      </c>
      <c r="S7607">
        <v>24978.675999999999</v>
      </c>
    </row>
    <row r="7608" spans="1:19" x14ac:dyDescent="0.3">
      <c r="A7608">
        <v>2021</v>
      </c>
      <c r="B7608">
        <v>11</v>
      </c>
      <c r="C7608">
        <v>13</v>
      </c>
      <c r="D7608">
        <v>23</v>
      </c>
      <c r="E7608">
        <v>22093.298999999999</v>
      </c>
      <c r="F7608">
        <v>944.64200000000005</v>
      </c>
      <c r="G7608">
        <v>65.766999999999996</v>
      </c>
      <c r="H7608">
        <v>0</v>
      </c>
      <c r="I7608">
        <v>407.01100000000002</v>
      </c>
      <c r="J7608">
        <v>1.7749999999999999</v>
      </c>
      <c r="K7608">
        <v>-26.478000000000002</v>
      </c>
      <c r="L7608">
        <v>87.543000000000006</v>
      </c>
      <c r="M7608">
        <v>23507.793000000001</v>
      </c>
      <c r="N7608">
        <v>0</v>
      </c>
      <c r="O7608">
        <v>8.5510000000000002</v>
      </c>
      <c r="P7608">
        <v>-12.829000000000001</v>
      </c>
      <c r="Q7608">
        <v>182.83600000000001</v>
      </c>
      <c r="R7608">
        <v>23512.07</v>
      </c>
      <c r="S7608">
        <v>23329.234</v>
      </c>
    </row>
    <row r="7609" spans="1:19" x14ac:dyDescent="0.3">
      <c r="A7609">
        <v>2021</v>
      </c>
      <c r="B7609">
        <v>11</v>
      </c>
      <c r="C7609">
        <v>13</v>
      </c>
      <c r="D7609">
        <v>24</v>
      </c>
      <c r="E7609">
        <v>20360.945</v>
      </c>
      <c r="F7609">
        <v>1124.7270000000001</v>
      </c>
      <c r="G7609">
        <v>63.002000000000002</v>
      </c>
      <c r="H7609">
        <v>0</v>
      </c>
      <c r="I7609">
        <v>498.94400000000002</v>
      </c>
      <c r="J7609">
        <v>1.89</v>
      </c>
      <c r="K7609">
        <v>-30.637</v>
      </c>
      <c r="L7609">
        <v>86.599000000000004</v>
      </c>
      <c r="M7609">
        <v>22042.468000000001</v>
      </c>
      <c r="N7609">
        <v>0</v>
      </c>
      <c r="O7609">
        <v>6.4980000000000002</v>
      </c>
      <c r="P7609">
        <v>-12.643000000000001</v>
      </c>
      <c r="Q7609">
        <v>163.77500000000001</v>
      </c>
      <c r="R7609">
        <v>22048.614000000001</v>
      </c>
      <c r="S7609">
        <v>21884.839</v>
      </c>
    </row>
    <row r="7610" spans="1:19" x14ac:dyDescent="0.3">
      <c r="A7610">
        <v>2021</v>
      </c>
      <c r="B7610">
        <v>11</v>
      </c>
      <c r="C7610">
        <v>14</v>
      </c>
      <c r="D7610">
        <v>1</v>
      </c>
      <c r="E7610">
        <v>19318.163</v>
      </c>
      <c r="F7610">
        <v>1286.2539999999999</v>
      </c>
      <c r="G7610">
        <v>59.29</v>
      </c>
      <c r="H7610">
        <v>0</v>
      </c>
      <c r="I7610">
        <v>775.452</v>
      </c>
      <c r="J7610">
        <v>1.8029999999999999</v>
      </c>
      <c r="K7610">
        <v>-23.4</v>
      </c>
      <c r="L7610">
        <v>85.968000000000004</v>
      </c>
      <c r="M7610">
        <v>21444.239000000001</v>
      </c>
      <c r="N7610">
        <v>0</v>
      </c>
      <c r="O7610">
        <v>4.3849999999999998</v>
      </c>
      <c r="P7610">
        <v>-17.632000000000001</v>
      </c>
      <c r="Q7610">
        <v>148.79</v>
      </c>
      <c r="R7610">
        <v>21457.486000000001</v>
      </c>
      <c r="S7610">
        <v>21308.696</v>
      </c>
    </row>
    <row r="7611" spans="1:19" x14ac:dyDescent="0.3">
      <c r="A7611">
        <v>2021</v>
      </c>
      <c r="B7611">
        <v>11</v>
      </c>
      <c r="C7611">
        <v>14</v>
      </c>
      <c r="D7611">
        <v>2</v>
      </c>
      <c r="E7611">
        <v>18343.295999999998</v>
      </c>
      <c r="F7611">
        <v>1405.704</v>
      </c>
      <c r="G7611">
        <v>59.079000000000001</v>
      </c>
      <c r="H7611">
        <v>0</v>
      </c>
      <c r="I7611">
        <v>657.721</v>
      </c>
      <c r="J7611">
        <v>1.788</v>
      </c>
      <c r="K7611">
        <v>-25.486000000000001</v>
      </c>
      <c r="L7611">
        <v>85.456999999999994</v>
      </c>
      <c r="M7611">
        <v>20468.478999999999</v>
      </c>
      <c r="N7611">
        <v>0</v>
      </c>
      <c r="O7611">
        <v>3.6150000000000002</v>
      </c>
      <c r="P7611">
        <v>-14.112</v>
      </c>
      <c r="Q7611">
        <v>139.12</v>
      </c>
      <c r="R7611">
        <v>20478.975999999999</v>
      </c>
      <c r="S7611">
        <v>20339.856</v>
      </c>
    </row>
    <row r="7612" spans="1:19" x14ac:dyDescent="0.3">
      <c r="A7612">
        <v>2021</v>
      </c>
      <c r="B7612">
        <v>11</v>
      </c>
      <c r="C7612">
        <v>14</v>
      </c>
      <c r="D7612">
        <v>3</v>
      </c>
      <c r="E7612">
        <v>17617.55</v>
      </c>
      <c r="F7612">
        <v>1491.0160000000001</v>
      </c>
      <c r="G7612">
        <v>59.912999999999997</v>
      </c>
      <c r="H7612">
        <v>0</v>
      </c>
      <c r="I7612">
        <v>441.95</v>
      </c>
      <c r="J7612">
        <v>1.8160000000000001</v>
      </c>
      <c r="K7612">
        <v>-22.975999999999999</v>
      </c>
      <c r="L7612">
        <v>85.290999999999997</v>
      </c>
      <c r="M7612">
        <v>19614.647000000001</v>
      </c>
      <c r="N7612">
        <v>0</v>
      </c>
      <c r="O7612">
        <v>3.2589999999999999</v>
      </c>
      <c r="P7612">
        <v>-9.9600000000000009</v>
      </c>
      <c r="Q7612">
        <v>134.494</v>
      </c>
      <c r="R7612">
        <v>19621.348000000002</v>
      </c>
      <c r="S7612">
        <v>19486.853999999999</v>
      </c>
    </row>
    <row r="7613" spans="1:19" x14ac:dyDescent="0.3">
      <c r="A7613">
        <v>2021</v>
      </c>
      <c r="B7613">
        <v>11</v>
      </c>
      <c r="C7613">
        <v>14</v>
      </c>
      <c r="D7613">
        <v>4</v>
      </c>
      <c r="E7613">
        <v>17254.866000000002</v>
      </c>
      <c r="F7613">
        <v>1528.9849999999999</v>
      </c>
      <c r="G7613">
        <v>61.000999999999998</v>
      </c>
      <c r="H7613">
        <v>0</v>
      </c>
      <c r="I7613">
        <v>279.93400000000003</v>
      </c>
      <c r="J7613">
        <v>1.79</v>
      </c>
      <c r="K7613">
        <v>-20.056999999999999</v>
      </c>
      <c r="L7613">
        <v>85.266999999999996</v>
      </c>
      <c r="M7613">
        <v>19130.784</v>
      </c>
      <c r="N7613">
        <v>0</v>
      </c>
      <c r="O7613">
        <v>3.1269999999999998</v>
      </c>
      <c r="P7613">
        <v>-6.0670000000000002</v>
      </c>
      <c r="Q7613">
        <v>132.63300000000001</v>
      </c>
      <c r="R7613">
        <v>19133.723999999998</v>
      </c>
      <c r="S7613">
        <v>19001.091</v>
      </c>
    </row>
    <row r="7614" spans="1:19" x14ac:dyDescent="0.3">
      <c r="A7614">
        <v>2021</v>
      </c>
      <c r="B7614">
        <v>11</v>
      </c>
      <c r="C7614">
        <v>14</v>
      </c>
      <c r="D7614">
        <v>5</v>
      </c>
      <c r="E7614">
        <v>17549.173999999999</v>
      </c>
      <c r="F7614">
        <v>1512.328</v>
      </c>
      <c r="G7614">
        <v>63.204000000000001</v>
      </c>
      <c r="H7614">
        <v>0</v>
      </c>
      <c r="I7614">
        <v>175.989</v>
      </c>
      <c r="J7614">
        <v>1.619</v>
      </c>
      <c r="K7614">
        <v>-8.859</v>
      </c>
      <c r="L7614">
        <v>85.286000000000001</v>
      </c>
      <c r="M7614">
        <v>19315.536</v>
      </c>
      <c r="N7614">
        <v>0</v>
      </c>
      <c r="O7614">
        <v>2.7629999999999999</v>
      </c>
      <c r="P7614">
        <v>-4.3049999999999997</v>
      </c>
      <c r="Q7614">
        <v>133.52799999999999</v>
      </c>
      <c r="R7614">
        <v>19317.078000000001</v>
      </c>
      <c r="S7614">
        <v>19183.548999999999</v>
      </c>
    </row>
    <row r="7615" spans="1:19" x14ac:dyDescent="0.3">
      <c r="A7615">
        <v>2021</v>
      </c>
      <c r="B7615">
        <v>11</v>
      </c>
      <c r="C7615">
        <v>14</v>
      </c>
      <c r="D7615">
        <v>6</v>
      </c>
      <c r="E7615">
        <v>18300.743999999999</v>
      </c>
      <c r="F7615">
        <v>1453.18</v>
      </c>
      <c r="G7615">
        <v>69.05</v>
      </c>
      <c r="H7615">
        <v>0</v>
      </c>
      <c r="I7615">
        <v>101.506</v>
      </c>
      <c r="J7615">
        <v>1.629</v>
      </c>
      <c r="K7615">
        <v>-21.99</v>
      </c>
      <c r="L7615">
        <v>85.448999999999998</v>
      </c>
      <c r="M7615">
        <v>19920.519</v>
      </c>
      <c r="N7615">
        <v>0</v>
      </c>
      <c r="O7615">
        <v>2.71</v>
      </c>
      <c r="P7615">
        <v>-5.0039999999999996</v>
      </c>
      <c r="Q7615">
        <v>139.40199999999999</v>
      </c>
      <c r="R7615">
        <v>19922.813999999998</v>
      </c>
      <c r="S7615">
        <v>19783.411</v>
      </c>
    </row>
    <row r="7616" spans="1:19" x14ac:dyDescent="0.3">
      <c r="A7616">
        <v>2021</v>
      </c>
      <c r="B7616">
        <v>11</v>
      </c>
      <c r="C7616">
        <v>14</v>
      </c>
      <c r="D7616">
        <v>7</v>
      </c>
      <c r="E7616">
        <v>19090.126</v>
      </c>
      <c r="F7616">
        <v>1329.278</v>
      </c>
      <c r="G7616">
        <v>74.527000000000001</v>
      </c>
      <c r="H7616">
        <v>0</v>
      </c>
      <c r="I7616">
        <v>64.483999999999995</v>
      </c>
      <c r="J7616">
        <v>1.893</v>
      </c>
      <c r="K7616">
        <v>-9.9659999999999993</v>
      </c>
      <c r="L7616">
        <v>85.887</v>
      </c>
      <c r="M7616">
        <v>20561.702000000001</v>
      </c>
      <c r="N7616">
        <v>82.182000000000002</v>
      </c>
      <c r="O7616">
        <v>3.282</v>
      </c>
      <c r="P7616">
        <v>-0.98</v>
      </c>
      <c r="Q7616">
        <v>149.548</v>
      </c>
      <c r="R7616">
        <v>20477.218000000001</v>
      </c>
      <c r="S7616">
        <v>20327.669999999998</v>
      </c>
    </row>
    <row r="7617" spans="1:19" x14ac:dyDescent="0.3">
      <c r="A7617">
        <v>2021</v>
      </c>
      <c r="B7617">
        <v>11</v>
      </c>
      <c r="C7617">
        <v>14</v>
      </c>
      <c r="D7617">
        <v>8</v>
      </c>
      <c r="E7617">
        <v>20028.319</v>
      </c>
      <c r="F7617">
        <v>1234.125</v>
      </c>
      <c r="G7617">
        <v>74.061999999999998</v>
      </c>
      <c r="H7617">
        <v>0</v>
      </c>
      <c r="I7617">
        <v>68.882999999999996</v>
      </c>
      <c r="J7617">
        <v>2.2879999999999998</v>
      </c>
      <c r="K7617">
        <v>-13.009</v>
      </c>
      <c r="L7617">
        <v>86.375</v>
      </c>
      <c r="M7617">
        <v>21406.982</v>
      </c>
      <c r="N7617">
        <v>1559.5419999999999</v>
      </c>
      <c r="O7617">
        <v>-6.2830000000000004</v>
      </c>
      <c r="P7617">
        <v>-0.52900000000000003</v>
      </c>
      <c r="Q7617">
        <v>163.14699999999999</v>
      </c>
      <c r="R7617">
        <v>19854.252</v>
      </c>
      <c r="S7617">
        <v>19691.105</v>
      </c>
    </row>
    <row r="7618" spans="1:19" x14ac:dyDescent="0.3">
      <c r="A7618">
        <v>2021</v>
      </c>
      <c r="B7618">
        <v>11</v>
      </c>
      <c r="C7618">
        <v>14</v>
      </c>
      <c r="D7618">
        <v>9</v>
      </c>
      <c r="E7618">
        <v>21545.58</v>
      </c>
      <c r="F7618">
        <v>1159.8119999999999</v>
      </c>
      <c r="G7618">
        <v>70.716999999999999</v>
      </c>
      <c r="H7618">
        <v>0</v>
      </c>
      <c r="I7618">
        <v>109.06699999999999</v>
      </c>
      <c r="J7618">
        <v>2.8879999999999999</v>
      </c>
      <c r="K7618">
        <v>-8.83</v>
      </c>
      <c r="L7618">
        <v>87.218000000000004</v>
      </c>
      <c r="M7618">
        <v>22895.735000000001</v>
      </c>
      <c r="N7618">
        <v>4148.9059999999999</v>
      </c>
      <c r="O7618">
        <v>-19.09</v>
      </c>
      <c r="P7618">
        <v>-0.23</v>
      </c>
      <c r="Q7618">
        <v>186.405</v>
      </c>
      <c r="R7618">
        <v>18766.149000000001</v>
      </c>
      <c r="S7618">
        <v>18579.743999999999</v>
      </c>
    </row>
    <row r="7619" spans="1:19" x14ac:dyDescent="0.3">
      <c r="A7619">
        <v>2021</v>
      </c>
      <c r="B7619">
        <v>11</v>
      </c>
      <c r="C7619">
        <v>14</v>
      </c>
      <c r="D7619">
        <v>10</v>
      </c>
      <c r="E7619">
        <v>22653.383000000002</v>
      </c>
      <c r="F7619">
        <v>1104.8979999999999</v>
      </c>
      <c r="G7619">
        <v>67.337999999999994</v>
      </c>
      <c r="H7619">
        <v>0</v>
      </c>
      <c r="I7619">
        <v>148.09700000000001</v>
      </c>
      <c r="J7619">
        <v>3.0950000000000002</v>
      </c>
      <c r="K7619">
        <v>-14.31</v>
      </c>
      <c r="L7619">
        <v>87.861999999999995</v>
      </c>
      <c r="M7619">
        <v>23983.024000000001</v>
      </c>
      <c r="N7619">
        <v>6040.4319999999998</v>
      </c>
      <c r="O7619">
        <v>-32.249000000000002</v>
      </c>
      <c r="P7619">
        <v>0.373</v>
      </c>
      <c r="Q7619">
        <v>206.74799999999999</v>
      </c>
      <c r="R7619">
        <v>17974.468000000001</v>
      </c>
      <c r="S7619">
        <v>17767.72</v>
      </c>
    </row>
    <row r="7620" spans="1:19" x14ac:dyDescent="0.3">
      <c r="A7620">
        <v>2021</v>
      </c>
      <c r="B7620">
        <v>11</v>
      </c>
      <c r="C7620">
        <v>14</v>
      </c>
      <c r="D7620">
        <v>11</v>
      </c>
      <c r="E7620">
        <v>23442.144</v>
      </c>
      <c r="F7620">
        <v>1061.0150000000001</v>
      </c>
      <c r="G7620">
        <v>65.064999999999998</v>
      </c>
      <c r="H7620">
        <v>0</v>
      </c>
      <c r="I7620">
        <v>183.595</v>
      </c>
      <c r="J7620">
        <v>3.2829999999999999</v>
      </c>
      <c r="K7620">
        <v>-6.0430000000000001</v>
      </c>
      <c r="L7620">
        <v>88.325999999999993</v>
      </c>
      <c r="M7620">
        <v>24772.319</v>
      </c>
      <c r="N7620">
        <v>7158.32</v>
      </c>
      <c r="O7620">
        <v>-36.220999999999997</v>
      </c>
      <c r="P7620">
        <v>1.323</v>
      </c>
      <c r="Q7620">
        <v>223.898</v>
      </c>
      <c r="R7620">
        <v>17648.897000000001</v>
      </c>
      <c r="S7620">
        <v>17424.999</v>
      </c>
    </row>
    <row r="7621" spans="1:19" x14ac:dyDescent="0.3">
      <c r="A7621">
        <v>2021</v>
      </c>
      <c r="B7621">
        <v>11</v>
      </c>
      <c r="C7621">
        <v>14</v>
      </c>
      <c r="D7621">
        <v>12</v>
      </c>
      <c r="E7621">
        <v>23732.983</v>
      </c>
      <c r="F7621">
        <v>1034.7660000000001</v>
      </c>
      <c r="G7621">
        <v>63.905999999999999</v>
      </c>
      <c r="H7621">
        <v>0</v>
      </c>
      <c r="I7621">
        <v>236.779</v>
      </c>
      <c r="J7621">
        <v>3.4590000000000001</v>
      </c>
      <c r="K7621">
        <v>-10.135</v>
      </c>
      <c r="L7621">
        <v>88.48</v>
      </c>
      <c r="M7621">
        <v>25086.331999999999</v>
      </c>
      <c r="N7621">
        <v>7597.0060000000003</v>
      </c>
      <c r="O7621">
        <v>-15.105</v>
      </c>
      <c r="P7621">
        <v>2.27</v>
      </c>
      <c r="Q7621">
        <v>237.09700000000001</v>
      </c>
      <c r="R7621">
        <v>17502.16</v>
      </c>
      <c r="S7621">
        <v>17265.062999999998</v>
      </c>
    </row>
    <row r="7622" spans="1:19" x14ac:dyDescent="0.3">
      <c r="A7622">
        <v>2021</v>
      </c>
      <c r="B7622">
        <v>11</v>
      </c>
      <c r="C7622">
        <v>14</v>
      </c>
      <c r="D7622">
        <v>13</v>
      </c>
      <c r="E7622">
        <v>23887.199000000001</v>
      </c>
      <c r="F7622">
        <v>1009.687</v>
      </c>
      <c r="G7622">
        <v>63.335999999999999</v>
      </c>
      <c r="H7622">
        <v>0</v>
      </c>
      <c r="I7622">
        <v>278.48500000000001</v>
      </c>
      <c r="J7622">
        <v>3.6019999999999999</v>
      </c>
      <c r="K7622">
        <v>5.6689999999999996</v>
      </c>
      <c r="L7622">
        <v>88.551000000000002</v>
      </c>
      <c r="M7622">
        <v>25273.192999999999</v>
      </c>
      <c r="N7622">
        <v>7311.5690000000004</v>
      </c>
      <c r="O7622">
        <v>-10.099</v>
      </c>
      <c r="P7622">
        <v>2.8010000000000002</v>
      </c>
      <c r="Q7622">
        <v>245.892</v>
      </c>
      <c r="R7622">
        <v>17968.921999999999</v>
      </c>
      <c r="S7622">
        <v>17723.03</v>
      </c>
    </row>
    <row r="7623" spans="1:19" x14ac:dyDescent="0.3">
      <c r="A7623">
        <v>2021</v>
      </c>
      <c r="B7623">
        <v>11</v>
      </c>
      <c r="C7623">
        <v>14</v>
      </c>
      <c r="D7623">
        <v>14</v>
      </c>
      <c r="E7623">
        <v>23850.444</v>
      </c>
      <c r="F7623">
        <v>961.09</v>
      </c>
      <c r="G7623">
        <v>63.389000000000003</v>
      </c>
      <c r="H7623">
        <v>0</v>
      </c>
      <c r="I7623">
        <v>291.25299999999999</v>
      </c>
      <c r="J7623">
        <v>3.6070000000000002</v>
      </c>
      <c r="K7623">
        <v>12.691000000000001</v>
      </c>
      <c r="L7623">
        <v>88.525000000000006</v>
      </c>
      <c r="M7623">
        <v>25207.611000000001</v>
      </c>
      <c r="N7623">
        <v>6401.8590000000004</v>
      </c>
      <c r="O7623">
        <v>-5.2389999999999999</v>
      </c>
      <c r="P7623">
        <v>2.702</v>
      </c>
      <c r="Q7623">
        <v>249.63800000000001</v>
      </c>
      <c r="R7623">
        <v>18808.288</v>
      </c>
      <c r="S7623">
        <v>18558.650000000001</v>
      </c>
    </row>
    <row r="7624" spans="1:19" x14ac:dyDescent="0.3">
      <c r="A7624">
        <v>2021</v>
      </c>
      <c r="B7624">
        <v>11</v>
      </c>
      <c r="C7624">
        <v>14</v>
      </c>
      <c r="D7624">
        <v>15</v>
      </c>
      <c r="E7624">
        <v>23698.713</v>
      </c>
      <c r="F7624">
        <v>896.74699999999996</v>
      </c>
      <c r="G7624">
        <v>63.607999999999997</v>
      </c>
      <c r="H7624">
        <v>0</v>
      </c>
      <c r="I7624">
        <v>290.77</v>
      </c>
      <c r="J7624">
        <v>3.3069999999999999</v>
      </c>
      <c r="K7624">
        <v>16.338000000000001</v>
      </c>
      <c r="L7624">
        <v>88.424999999999997</v>
      </c>
      <c r="M7624">
        <v>24994.298999999999</v>
      </c>
      <c r="N7624">
        <v>4854.8469999999998</v>
      </c>
      <c r="O7624">
        <v>-3.7229999999999999</v>
      </c>
      <c r="P7624">
        <v>1.4770000000000001</v>
      </c>
      <c r="Q7624">
        <v>247.58199999999999</v>
      </c>
      <c r="R7624">
        <v>20141.699000000001</v>
      </c>
      <c r="S7624">
        <v>19894.117999999999</v>
      </c>
    </row>
    <row r="7625" spans="1:19" x14ac:dyDescent="0.3">
      <c r="A7625">
        <v>2021</v>
      </c>
      <c r="B7625">
        <v>11</v>
      </c>
      <c r="C7625">
        <v>14</v>
      </c>
      <c r="D7625">
        <v>16</v>
      </c>
      <c r="E7625">
        <v>23565.57</v>
      </c>
      <c r="F7625">
        <v>783.56399999999996</v>
      </c>
      <c r="G7625">
        <v>64.695999999999998</v>
      </c>
      <c r="H7625">
        <v>0</v>
      </c>
      <c r="I7625">
        <v>293.33</v>
      </c>
      <c r="J7625">
        <v>3.363</v>
      </c>
      <c r="K7625">
        <v>1.2230000000000001</v>
      </c>
      <c r="L7625">
        <v>88.347999999999999</v>
      </c>
      <c r="M7625">
        <v>24735.398000000001</v>
      </c>
      <c r="N7625">
        <v>2573.7269999999999</v>
      </c>
      <c r="O7625">
        <v>-0.29299999999999998</v>
      </c>
      <c r="P7625">
        <v>1.0569999999999999</v>
      </c>
      <c r="Q7625">
        <v>240.303</v>
      </c>
      <c r="R7625">
        <v>22160.906999999999</v>
      </c>
      <c r="S7625">
        <v>21920.603999999999</v>
      </c>
    </row>
    <row r="7626" spans="1:19" x14ac:dyDescent="0.3">
      <c r="A7626">
        <v>2021</v>
      </c>
      <c r="B7626">
        <v>11</v>
      </c>
      <c r="C7626">
        <v>14</v>
      </c>
      <c r="D7626">
        <v>17</v>
      </c>
      <c r="E7626">
        <v>24209.067999999999</v>
      </c>
      <c r="F7626">
        <v>659.63599999999997</v>
      </c>
      <c r="G7626">
        <v>68.251000000000005</v>
      </c>
      <c r="H7626">
        <v>0</v>
      </c>
      <c r="I7626">
        <v>195.18899999999999</v>
      </c>
      <c r="J7626">
        <v>2.121</v>
      </c>
      <c r="K7626">
        <v>-33.905999999999999</v>
      </c>
      <c r="L7626">
        <v>88.71</v>
      </c>
      <c r="M7626">
        <v>25120.819</v>
      </c>
      <c r="N7626">
        <v>229.655</v>
      </c>
      <c r="O7626">
        <v>6.7939999999999996</v>
      </c>
      <c r="P7626">
        <v>2.1789999999999998</v>
      </c>
      <c r="Q7626">
        <v>236.928</v>
      </c>
      <c r="R7626">
        <v>24882.19</v>
      </c>
      <c r="S7626">
        <v>24645.261999999999</v>
      </c>
    </row>
    <row r="7627" spans="1:19" x14ac:dyDescent="0.3">
      <c r="A7627">
        <v>2021</v>
      </c>
      <c r="B7627">
        <v>11</v>
      </c>
      <c r="C7627">
        <v>14</v>
      </c>
      <c r="D7627">
        <v>18</v>
      </c>
      <c r="E7627">
        <v>26924.147000000001</v>
      </c>
      <c r="F7627">
        <v>647.97</v>
      </c>
      <c r="G7627">
        <v>73.200999999999993</v>
      </c>
      <c r="H7627">
        <v>0</v>
      </c>
      <c r="I7627">
        <v>205.239</v>
      </c>
      <c r="J7627">
        <v>1.9910000000000001</v>
      </c>
      <c r="K7627">
        <v>-54.139000000000003</v>
      </c>
      <c r="L7627">
        <v>90.546999999999997</v>
      </c>
      <c r="M7627">
        <v>27815.755000000001</v>
      </c>
      <c r="N7627">
        <v>0</v>
      </c>
      <c r="O7627">
        <v>12.53</v>
      </c>
      <c r="P7627">
        <v>8.2579999999999991</v>
      </c>
      <c r="Q7627">
        <v>242.45400000000001</v>
      </c>
      <c r="R7627">
        <v>27794.966</v>
      </c>
      <c r="S7627">
        <v>27552.511999999999</v>
      </c>
    </row>
    <row r="7628" spans="1:19" x14ac:dyDescent="0.3">
      <c r="A7628">
        <v>2021</v>
      </c>
      <c r="B7628">
        <v>11</v>
      </c>
      <c r="C7628">
        <v>14</v>
      </c>
      <c r="D7628">
        <v>19</v>
      </c>
      <c r="E7628">
        <v>27062.014999999999</v>
      </c>
      <c r="F7628">
        <v>675.64700000000005</v>
      </c>
      <c r="G7628">
        <v>72.403000000000006</v>
      </c>
      <c r="H7628">
        <v>0</v>
      </c>
      <c r="I7628">
        <v>206.95099999999999</v>
      </c>
      <c r="J7628">
        <v>1.8640000000000001</v>
      </c>
      <c r="K7628">
        <v>-78.674000000000007</v>
      </c>
      <c r="L7628">
        <v>90.688999999999993</v>
      </c>
      <c r="M7628">
        <v>27958.491000000002</v>
      </c>
      <c r="N7628">
        <v>0</v>
      </c>
      <c r="O7628">
        <v>14.419</v>
      </c>
      <c r="P7628">
        <v>9.7349999999999994</v>
      </c>
      <c r="Q7628">
        <v>239.61099999999999</v>
      </c>
      <c r="R7628">
        <v>27934.337</v>
      </c>
      <c r="S7628">
        <v>27694.725999999999</v>
      </c>
    </row>
    <row r="7629" spans="1:19" x14ac:dyDescent="0.3">
      <c r="A7629">
        <v>2021</v>
      </c>
      <c r="B7629">
        <v>11</v>
      </c>
      <c r="C7629">
        <v>14</v>
      </c>
      <c r="D7629">
        <v>20</v>
      </c>
      <c r="E7629">
        <v>26505.057000000001</v>
      </c>
      <c r="F7629">
        <v>703.54499999999996</v>
      </c>
      <c r="G7629">
        <v>70.674000000000007</v>
      </c>
      <c r="H7629">
        <v>0</v>
      </c>
      <c r="I7629">
        <v>232.16</v>
      </c>
      <c r="J7629">
        <v>1.7270000000000001</v>
      </c>
      <c r="K7629">
        <v>-103.524</v>
      </c>
      <c r="L7629">
        <v>90.177000000000007</v>
      </c>
      <c r="M7629">
        <v>27429.141</v>
      </c>
      <c r="N7629">
        <v>0</v>
      </c>
      <c r="O7629">
        <v>13.598000000000001</v>
      </c>
      <c r="P7629">
        <v>10.183</v>
      </c>
      <c r="Q7629">
        <v>228.572</v>
      </c>
      <c r="R7629">
        <v>27405.361000000001</v>
      </c>
      <c r="S7629">
        <v>27176.788</v>
      </c>
    </row>
    <row r="7630" spans="1:19" x14ac:dyDescent="0.3">
      <c r="A7630">
        <v>2021</v>
      </c>
      <c r="B7630">
        <v>11</v>
      </c>
      <c r="C7630">
        <v>14</v>
      </c>
      <c r="D7630">
        <v>21</v>
      </c>
      <c r="E7630">
        <v>25599.937000000002</v>
      </c>
      <c r="F7630">
        <v>727.28599999999994</v>
      </c>
      <c r="G7630">
        <v>68.795000000000002</v>
      </c>
      <c r="H7630">
        <v>0</v>
      </c>
      <c r="I7630">
        <v>324.928</v>
      </c>
      <c r="J7630">
        <v>1.5820000000000001</v>
      </c>
      <c r="K7630">
        <v>-92.864999999999995</v>
      </c>
      <c r="L7630">
        <v>89.543999999999997</v>
      </c>
      <c r="M7630">
        <v>26650.411</v>
      </c>
      <c r="N7630">
        <v>0</v>
      </c>
      <c r="O7630">
        <v>12.938000000000001</v>
      </c>
      <c r="P7630">
        <v>1.1279999999999999</v>
      </c>
      <c r="Q7630">
        <v>217.50399999999999</v>
      </c>
      <c r="R7630">
        <v>26636.345000000001</v>
      </c>
      <c r="S7630">
        <v>26418.841</v>
      </c>
    </row>
    <row r="7631" spans="1:19" x14ac:dyDescent="0.3">
      <c r="A7631">
        <v>2021</v>
      </c>
      <c r="B7631">
        <v>11</v>
      </c>
      <c r="C7631">
        <v>14</v>
      </c>
      <c r="D7631">
        <v>22</v>
      </c>
      <c r="E7631">
        <v>24019.597000000002</v>
      </c>
      <c r="F7631">
        <v>797.03899999999999</v>
      </c>
      <c r="G7631">
        <v>65.908000000000001</v>
      </c>
      <c r="H7631">
        <v>0</v>
      </c>
      <c r="I7631">
        <v>370.52199999999999</v>
      </c>
      <c r="J7631">
        <v>1.948</v>
      </c>
      <c r="K7631">
        <v>-39.399000000000001</v>
      </c>
      <c r="L7631">
        <v>88.617000000000004</v>
      </c>
      <c r="M7631">
        <v>25238.324000000001</v>
      </c>
      <c r="N7631">
        <v>0</v>
      </c>
      <c r="O7631">
        <v>10.994999999999999</v>
      </c>
      <c r="P7631">
        <v>-4.4050000000000002</v>
      </c>
      <c r="Q7631">
        <v>203.03200000000001</v>
      </c>
      <c r="R7631">
        <v>25231.734</v>
      </c>
      <c r="S7631">
        <v>25028.702000000001</v>
      </c>
    </row>
    <row r="7632" spans="1:19" x14ac:dyDescent="0.3">
      <c r="A7632">
        <v>2021</v>
      </c>
      <c r="B7632">
        <v>11</v>
      </c>
      <c r="C7632">
        <v>14</v>
      </c>
      <c r="D7632">
        <v>23</v>
      </c>
      <c r="E7632">
        <v>21993.648000000001</v>
      </c>
      <c r="F7632">
        <v>944.64200000000005</v>
      </c>
      <c r="G7632">
        <v>62.536999999999999</v>
      </c>
      <c r="H7632">
        <v>0</v>
      </c>
      <c r="I7632">
        <v>407.01100000000002</v>
      </c>
      <c r="J7632">
        <v>1.7749999999999999</v>
      </c>
      <c r="K7632">
        <v>-25.914999999999999</v>
      </c>
      <c r="L7632">
        <v>87.447999999999993</v>
      </c>
      <c r="M7632">
        <v>23408.609</v>
      </c>
      <c r="N7632">
        <v>0</v>
      </c>
      <c r="O7632">
        <v>8.5510000000000002</v>
      </c>
      <c r="P7632">
        <v>-12.829000000000001</v>
      </c>
      <c r="Q7632">
        <v>181.977</v>
      </c>
      <c r="R7632">
        <v>23412.886999999999</v>
      </c>
      <c r="S7632">
        <v>23230.91</v>
      </c>
    </row>
    <row r="7633" spans="1:19" x14ac:dyDescent="0.3">
      <c r="A7633">
        <v>2021</v>
      </c>
      <c r="B7633">
        <v>11</v>
      </c>
      <c r="C7633">
        <v>14</v>
      </c>
      <c r="D7633">
        <v>24</v>
      </c>
      <c r="E7633">
        <v>20289.054</v>
      </c>
      <c r="F7633">
        <v>1124.7270000000001</v>
      </c>
      <c r="G7633">
        <v>61.106000000000002</v>
      </c>
      <c r="H7633">
        <v>0</v>
      </c>
      <c r="I7633">
        <v>499.92</v>
      </c>
      <c r="J7633">
        <v>3.0449999999999999</v>
      </c>
      <c r="K7633">
        <v>-28.297000000000001</v>
      </c>
      <c r="L7633">
        <v>86.537000000000006</v>
      </c>
      <c r="M7633">
        <v>21974.986000000001</v>
      </c>
      <c r="N7633">
        <v>0</v>
      </c>
      <c r="O7633">
        <v>6.4980000000000002</v>
      </c>
      <c r="P7633">
        <v>-12.643000000000001</v>
      </c>
      <c r="Q7633">
        <v>160.91900000000001</v>
      </c>
      <c r="R7633">
        <v>21981.132000000001</v>
      </c>
      <c r="S7633">
        <v>21820.213</v>
      </c>
    </row>
    <row r="7634" spans="1:19" x14ac:dyDescent="0.3">
      <c r="A7634">
        <v>2021</v>
      </c>
      <c r="B7634">
        <v>11</v>
      </c>
      <c r="C7634">
        <v>15</v>
      </c>
      <c r="D7634">
        <v>1</v>
      </c>
      <c r="E7634">
        <v>19826.932000000001</v>
      </c>
      <c r="F7634">
        <v>1305.6690000000001</v>
      </c>
      <c r="G7634">
        <v>80.635999999999996</v>
      </c>
      <c r="H7634">
        <v>0</v>
      </c>
      <c r="I7634">
        <v>846.64099999999996</v>
      </c>
      <c r="J7634">
        <v>5.0780000000000003</v>
      </c>
      <c r="K7634">
        <v>-25.132000000000001</v>
      </c>
      <c r="L7634">
        <v>86.29</v>
      </c>
      <c r="M7634">
        <v>22045.477999999999</v>
      </c>
      <c r="N7634">
        <v>0</v>
      </c>
      <c r="O7634">
        <v>4.8250000000000002</v>
      </c>
      <c r="P7634">
        <v>-17.632000000000001</v>
      </c>
      <c r="Q7634">
        <v>147.04499999999999</v>
      </c>
      <c r="R7634">
        <v>22058.285</v>
      </c>
      <c r="S7634">
        <v>21911.24</v>
      </c>
    </row>
    <row r="7635" spans="1:19" x14ac:dyDescent="0.3">
      <c r="A7635">
        <v>2021</v>
      </c>
      <c r="B7635">
        <v>11</v>
      </c>
      <c r="C7635">
        <v>15</v>
      </c>
      <c r="D7635">
        <v>2</v>
      </c>
      <c r="E7635">
        <v>19073.451000000001</v>
      </c>
      <c r="F7635">
        <v>1433.511</v>
      </c>
      <c r="G7635">
        <v>81.048000000000002</v>
      </c>
      <c r="H7635">
        <v>0</v>
      </c>
      <c r="I7635">
        <v>601.077</v>
      </c>
      <c r="J7635">
        <v>4.9450000000000003</v>
      </c>
      <c r="K7635">
        <v>-26.925999999999998</v>
      </c>
      <c r="L7635">
        <v>85.826999999999998</v>
      </c>
      <c r="M7635">
        <v>21171.883999999998</v>
      </c>
      <c r="N7635">
        <v>0</v>
      </c>
      <c r="O7635">
        <v>3.96</v>
      </c>
      <c r="P7635">
        <v>-14.112</v>
      </c>
      <c r="Q7635">
        <v>138.084</v>
      </c>
      <c r="R7635">
        <v>21182.036</v>
      </c>
      <c r="S7635">
        <v>21043.952000000001</v>
      </c>
    </row>
    <row r="7636" spans="1:19" x14ac:dyDescent="0.3">
      <c r="A7636">
        <v>2021</v>
      </c>
      <c r="B7636">
        <v>11</v>
      </c>
      <c r="C7636">
        <v>15</v>
      </c>
      <c r="D7636">
        <v>3</v>
      </c>
      <c r="E7636">
        <v>18618.798999999999</v>
      </c>
      <c r="F7636">
        <v>1501.0830000000001</v>
      </c>
      <c r="G7636">
        <v>82.373000000000005</v>
      </c>
      <c r="H7636">
        <v>0</v>
      </c>
      <c r="I7636">
        <v>360.00200000000001</v>
      </c>
      <c r="J7636">
        <v>4.8719999999999999</v>
      </c>
      <c r="K7636">
        <v>-23.948</v>
      </c>
      <c r="L7636">
        <v>85.564999999999998</v>
      </c>
      <c r="M7636">
        <v>20546.374</v>
      </c>
      <c r="N7636">
        <v>0</v>
      </c>
      <c r="O7636">
        <v>3.569</v>
      </c>
      <c r="P7636">
        <v>-9.9600000000000009</v>
      </c>
      <c r="Q7636">
        <v>134.79</v>
      </c>
      <c r="R7636">
        <v>20552.764999999999</v>
      </c>
      <c r="S7636">
        <v>20417.974999999999</v>
      </c>
    </row>
    <row r="7637" spans="1:19" x14ac:dyDescent="0.3">
      <c r="A7637">
        <v>2021</v>
      </c>
      <c r="B7637">
        <v>11</v>
      </c>
      <c r="C7637">
        <v>15</v>
      </c>
      <c r="D7637">
        <v>4</v>
      </c>
      <c r="E7637">
        <v>18608.741999999998</v>
      </c>
      <c r="F7637">
        <v>1499.1949999999999</v>
      </c>
      <c r="G7637">
        <v>84.707999999999998</v>
      </c>
      <c r="H7637">
        <v>0</v>
      </c>
      <c r="I7637">
        <v>204.78</v>
      </c>
      <c r="J7637">
        <v>4.7190000000000003</v>
      </c>
      <c r="K7637">
        <v>-21</v>
      </c>
      <c r="L7637">
        <v>85.566000000000003</v>
      </c>
      <c r="M7637">
        <v>20382.001</v>
      </c>
      <c r="N7637">
        <v>0</v>
      </c>
      <c r="O7637">
        <v>3.456</v>
      </c>
      <c r="P7637">
        <v>-6.0670000000000002</v>
      </c>
      <c r="Q7637">
        <v>135.083</v>
      </c>
      <c r="R7637">
        <v>20384.612000000001</v>
      </c>
      <c r="S7637">
        <v>20249.53</v>
      </c>
    </row>
    <row r="7638" spans="1:19" x14ac:dyDescent="0.3">
      <c r="A7638">
        <v>2021</v>
      </c>
      <c r="B7638">
        <v>11</v>
      </c>
      <c r="C7638">
        <v>15</v>
      </c>
      <c r="D7638">
        <v>5</v>
      </c>
      <c r="E7638">
        <v>19331.205000000002</v>
      </c>
      <c r="F7638">
        <v>1393.4549999999999</v>
      </c>
      <c r="G7638">
        <v>89.825000000000003</v>
      </c>
      <c r="H7638">
        <v>0</v>
      </c>
      <c r="I7638">
        <v>102.96599999999999</v>
      </c>
      <c r="J7638">
        <v>3.6520000000000001</v>
      </c>
      <c r="K7638">
        <v>-9.3209999999999997</v>
      </c>
      <c r="L7638">
        <v>86.016999999999996</v>
      </c>
      <c r="M7638">
        <v>20907.973000000002</v>
      </c>
      <c r="N7638">
        <v>0</v>
      </c>
      <c r="O7638">
        <v>3.0329999999999999</v>
      </c>
      <c r="P7638">
        <v>-4.3049999999999997</v>
      </c>
      <c r="Q7638">
        <v>141.286</v>
      </c>
      <c r="R7638">
        <v>20909.245999999999</v>
      </c>
      <c r="S7638">
        <v>20767.96</v>
      </c>
    </row>
    <row r="7639" spans="1:19" x14ac:dyDescent="0.3">
      <c r="A7639">
        <v>2021</v>
      </c>
      <c r="B7639">
        <v>11</v>
      </c>
      <c r="C7639">
        <v>15</v>
      </c>
      <c r="D7639">
        <v>6</v>
      </c>
      <c r="E7639">
        <v>21156.625</v>
      </c>
      <c r="F7639">
        <v>1216.7940000000001</v>
      </c>
      <c r="G7639">
        <v>97.197999999999993</v>
      </c>
      <c r="H7639">
        <v>0</v>
      </c>
      <c r="I7639">
        <v>72.459999999999994</v>
      </c>
      <c r="J7639">
        <v>2.3290000000000002</v>
      </c>
      <c r="K7639">
        <v>-23.51</v>
      </c>
      <c r="L7639">
        <v>87.061000000000007</v>
      </c>
      <c r="M7639">
        <v>22511.759999999998</v>
      </c>
      <c r="N7639">
        <v>0</v>
      </c>
      <c r="O7639">
        <v>3.0870000000000002</v>
      </c>
      <c r="P7639">
        <v>-5.0039999999999996</v>
      </c>
      <c r="Q7639">
        <v>160.756</v>
      </c>
      <c r="R7639">
        <v>22513.677</v>
      </c>
      <c r="S7639">
        <v>22352.921999999999</v>
      </c>
    </row>
    <row r="7640" spans="1:19" x14ac:dyDescent="0.3">
      <c r="A7640">
        <v>2021</v>
      </c>
      <c r="B7640">
        <v>11</v>
      </c>
      <c r="C7640">
        <v>15</v>
      </c>
      <c r="D7640">
        <v>7</v>
      </c>
      <c r="E7640">
        <v>23329.13</v>
      </c>
      <c r="F7640">
        <v>1017.4450000000001</v>
      </c>
      <c r="G7640">
        <v>104.413</v>
      </c>
      <c r="H7640">
        <v>0</v>
      </c>
      <c r="I7640">
        <v>128.994</v>
      </c>
      <c r="J7640">
        <v>2.839</v>
      </c>
      <c r="K7640">
        <v>-10.922000000000001</v>
      </c>
      <c r="L7640">
        <v>88.302999999999997</v>
      </c>
      <c r="M7640">
        <v>24555.788</v>
      </c>
      <c r="N7640">
        <v>38.109000000000002</v>
      </c>
      <c r="O7640">
        <v>4.0199999999999996</v>
      </c>
      <c r="P7640">
        <v>-0.98</v>
      </c>
      <c r="Q7640">
        <v>191.74100000000001</v>
      </c>
      <c r="R7640">
        <v>24514.638999999999</v>
      </c>
      <c r="S7640">
        <v>24322.898000000001</v>
      </c>
    </row>
    <row r="7641" spans="1:19" x14ac:dyDescent="0.3">
      <c r="A7641">
        <v>2021</v>
      </c>
      <c r="B7641">
        <v>11</v>
      </c>
      <c r="C7641">
        <v>15</v>
      </c>
      <c r="D7641">
        <v>8</v>
      </c>
      <c r="E7641">
        <v>24866.527999999998</v>
      </c>
      <c r="F7641">
        <v>927.327</v>
      </c>
      <c r="G7641">
        <v>102.14</v>
      </c>
      <c r="H7641">
        <v>0</v>
      </c>
      <c r="I7641">
        <v>267.89</v>
      </c>
      <c r="J7641">
        <v>3.702</v>
      </c>
      <c r="K7641">
        <v>-13.486000000000001</v>
      </c>
      <c r="L7641">
        <v>89.221000000000004</v>
      </c>
      <c r="M7641">
        <v>26141.182000000001</v>
      </c>
      <c r="N7641">
        <v>1187.845</v>
      </c>
      <c r="O7641">
        <v>-9.3179999999999996</v>
      </c>
      <c r="P7641">
        <v>-0.52900000000000003</v>
      </c>
      <c r="Q7641">
        <v>214.93299999999999</v>
      </c>
      <c r="R7641">
        <v>24963.184000000001</v>
      </c>
      <c r="S7641">
        <v>24748.251</v>
      </c>
    </row>
    <row r="7642" spans="1:19" x14ac:dyDescent="0.3">
      <c r="A7642">
        <v>2021</v>
      </c>
      <c r="B7642">
        <v>11</v>
      </c>
      <c r="C7642">
        <v>15</v>
      </c>
      <c r="D7642">
        <v>9</v>
      </c>
      <c r="E7642">
        <v>26083.317999999999</v>
      </c>
      <c r="F7642">
        <v>895.73</v>
      </c>
      <c r="G7642">
        <v>94.941999999999993</v>
      </c>
      <c r="H7642">
        <v>0</v>
      </c>
      <c r="I7642">
        <v>494.47699999999998</v>
      </c>
      <c r="J7642">
        <v>4.97</v>
      </c>
      <c r="K7642">
        <v>-10.081</v>
      </c>
      <c r="L7642">
        <v>89.983999999999995</v>
      </c>
      <c r="M7642">
        <v>27558.398000000001</v>
      </c>
      <c r="N7642">
        <v>3480.8560000000002</v>
      </c>
      <c r="O7642">
        <v>-25.814</v>
      </c>
      <c r="P7642">
        <v>-0.23</v>
      </c>
      <c r="Q7642">
        <v>235.035</v>
      </c>
      <c r="R7642">
        <v>24103.587</v>
      </c>
      <c r="S7642">
        <v>23868.552</v>
      </c>
    </row>
    <row r="7643" spans="1:19" x14ac:dyDescent="0.3">
      <c r="A7643">
        <v>2021</v>
      </c>
      <c r="B7643">
        <v>11</v>
      </c>
      <c r="C7643">
        <v>15</v>
      </c>
      <c r="D7643">
        <v>10</v>
      </c>
      <c r="E7643">
        <v>26934.600999999999</v>
      </c>
      <c r="F7643">
        <v>879.67600000000004</v>
      </c>
      <c r="G7643">
        <v>87.438000000000002</v>
      </c>
      <c r="H7643">
        <v>0</v>
      </c>
      <c r="I7643">
        <v>610.01099999999997</v>
      </c>
      <c r="J7643">
        <v>5.5149999999999997</v>
      </c>
      <c r="K7643">
        <v>-17.079999999999998</v>
      </c>
      <c r="L7643">
        <v>90.724000000000004</v>
      </c>
      <c r="M7643">
        <v>28503.447</v>
      </c>
      <c r="N7643">
        <v>5143.21</v>
      </c>
      <c r="O7643">
        <v>-38.298999999999999</v>
      </c>
      <c r="P7643">
        <v>0.373</v>
      </c>
      <c r="Q7643">
        <v>250.64599999999999</v>
      </c>
      <c r="R7643">
        <v>23398.163</v>
      </c>
      <c r="S7643">
        <v>23147.516</v>
      </c>
    </row>
    <row r="7644" spans="1:19" x14ac:dyDescent="0.3">
      <c r="A7644">
        <v>2021</v>
      </c>
      <c r="B7644">
        <v>11</v>
      </c>
      <c r="C7644">
        <v>15</v>
      </c>
      <c r="D7644">
        <v>11</v>
      </c>
      <c r="E7644">
        <v>27528.226999999999</v>
      </c>
      <c r="F7644">
        <v>861.87199999999996</v>
      </c>
      <c r="G7644">
        <v>80.819999999999993</v>
      </c>
      <c r="H7644">
        <v>0</v>
      </c>
      <c r="I7644">
        <v>576.36599999999999</v>
      </c>
      <c r="J7644">
        <v>5.82</v>
      </c>
      <c r="K7644">
        <v>-7.8949999999999996</v>
      </c>
      <c r="L7644">
        <v>91.314999999999998</v>
      </c>
      <c r="M7644">
        <v>29055.705000000002</v>
      </c>
      <c r="N7644">
        <v>6108.6329999999998</v>
      </c>
      <c r="O7644">
        <v>-43.716999999999999</v>
      </c>
      <c r="P7644">
        <v>1.323</v>
      </c>
      <c r="Q7644">
        <v>263.19200000000001</v>
      </c>
      <c r="R7644">
        <v>22989.466</v>
      </c>
      <c r="S7644">
        <v>22726.275000000001</v>
      </c>
    </row>
    <row r="7645" spans="1:19" x14ac:dyDescent="0.3">
      <c r="A7645">
        <v>2021</v>
      </c>
      <c r="B7645">
        <v>11</v>
      </c>
      <c r="C7645">
        <v>15</v>
      </c>
      <c r="D7645">
        <v>12</v>
      </c>
      <c r="E7645">
        <v>27786.633999999998</v>
      </c>
      <c r="F7645">
        <v>853.18499999999995</v>
      </c>
      <c r="G7645">
        <v>76.430999999999997</v>
      </c>
      <c r="H7645">
        <v>0</v>
      </c>
      <c r="I7645">
        <v>490.58300000000003</v>
      </c>
      <c r="J7645">
        <v>5.9569999999999999</v>
      </c>
      <c r="K7645">
        <v>-13.622</v>
      </c>
      <c r="L7645">
        <v>91.554000000000002</v>
      </c>
      <c r="M7645">
        <v>29214.291000000001</v>
      </c>
      <c r="N7645">
        <v>6619.9139999999998</v>
      </c>
      <c r="O7645">
        <v>-10.471</v>
      </c>
      <c r="P7645">
        <v>2.27</v>
      </c>
      <c r="Q7645">
        <v>271.01299999999998</v>
      </c>
      <c r="R7645">
        <v>22602.577000000001</v>
      </c>
      <c r="S7645">
        <v>22331.563999999998</v>
      </c>
    </row>
    <row r="7646" spans="1:19" x14ac:dyDescent="0.3">
      <c r="A7646">
        <v>2021</v>
      </c>
      <c r="B7646">
        <v>11</v>
      </c>
      <c r="C7646">
        <v>15</v>
      </c>
      <c r="D7646">
        <v>13</v>
      </c>
      <c r="E7646">
        <v>27836.486000000001</v>
      </c>
      <c r="F7646">
        <v>838.226</v>
      </c>
      <c r="G7646">
        <v>73.430000000000007</v>
      </c>
      <c r="H7646">
        <v>0</v>
      </c>
      <c r="I7646">
        <v>453.64400000000001</v>
      </c>
      <c r="J7646">
        <v>5.9269999999999996</v>
      </c>
      <c r="K7646">
        <v>5.4580000000000002</v>
      </c>
      <c r="L7646">
        <v>91.58</v>
      </c>
      <c r="M7646">
        <v>29231.321</v>
      </c>
      <c r="N7646">
        <v>6440.5020000000004</v>
      </c>
      <c r="O7646">
        <v>-4.8710000000000004</v>
      </c>
      <c r="P7646">
        <v>2.8010000000000002</v>
      </c>
      <c r="Q7646">
        <v>277.42399999999998</v>
      </c>
      <c r="R7646">
        <v>22792.888999999999</v>
      </c>
      <c r="S7646">
        <v>22515.465</v>
      </c>
    </row>
    <row r="7647" spans="1:19" x14ac:dyDescent="0.3">
      <c r="A7647">
        <v>2021</v>
      </c>
      <c r="B7647">
        <v>11</v>
      </c>
      <c r="C7647">
        <v>15</v>
      </c>
      <c r="D7647">
        <v>14</v>
      </c>
      <c r="E7647">
        <v>27875.506000000001</v>
      </c>
      <c r="F7647">
        <v>806.00099999999998</v>
      </c>
      <c r="G7647">
        <v>71.296999999999997</v>
      </c>
      <c r="H7647">
        <v>0</v>
      </c>
      <c r="I7647">
        <v>429.274</v>
      </c>
      <c r="J7647">
        <v>5.819</v>
      </c>
      <c r="K7647">
        <v>15.558999999999999</v>
      </c>
      <c r="L7647">
        <v>91.617000000000004</v>
      </c>
      <c r="M7647">
        <v>29223.776999999998</v>
      </c>
      <c r="N7647">
        <v>5703.2950000000001</v>
      </c>
      <c r="O7647">
        <v>-0.38500000000000001</v>
      </c>
      <c r="P7647">
        <v>2.702</v>
      </c>
      <c r="Q7647">
        <v>280.66699999999997</v>
      </c>
      <c r="R7647">
        <v>23518.164000000001</v>
      </c>
      <c r="S7647">
        <v>23237.496999999999</v>
      </c>
    </row>
    <row r="7648" spans="1:19" x14ac:dyDescent="0.3">
      <c r="A7648">
        <v>2021</v>
      </c>
      <c r="B7648">
        <v>11</v>
      </c>
      <c r="C7648">
        <v>15</v>
      </c>
      <c r="D7648">
        <v>15</v>
      </c>
      <c r="E7648">
        <v>27514.812000000002</v>
      </c>
      <c r="F7648">
        <v>752.4</v>
      </c>
      <c r="G7648">
        <v>70.691000000000003</v>
      </c>
      <c r="H7648">
        <v>0</v>
      </c>
      <c r="I7648">
        <v>368.52499999999998</v>
      </c>
      <c r="J7648">
        <v>5.3470000000000004</v>
      </c>
      <c r="K7648">
        <v>20.922000000000001</v>
      </c>
      <c r="L7648">
        <v>91.274000000000001</v>
      </c>
      <c r="M7648">
        <v>28753.279999999999</v>
      </c>
      <c r="N7648">
        <v>4351.7629999999999</v>
      </c>
      <c r="O7648">
        <v>-0.79900000000000004</v>
      </c>
      <c r="P7648">
        <v>1.4770000000000001</v>
      </c>
      <c r="Q7648">
        <v>277.27600000000001</v>
      </c>
      <c r="R7648">
        <v>24400.84</v>
      </c>
      <c r="S7648">
        <v>24123.563999999998</v>
      </c>
    </row>
    <row r="7649" spans="1:19" x14ac:dyDescent="0.3">
      <c r="A7649">
        <v>2021</v>
      </c>
      <c r="B7649">
        <v>11</v>
      </c>
      <c r="C7649">
        <v>15</v>
      </c>
      <c r="D7649">
        <v>16</v>
      </c>
      <c r="E7649">
        <v>27128.720000000001</v>
      </c>
      <c r="F7649">
        <v>651.63199999999995</v>
      </c>
      <c r="G7649">
        <v>71.709000000000003</v>
      </c>
      <c r="H7649">
        <v>0</v>
      </c>
      <c r="I7649">
        <v>339.13400000000001</v>
      </c>
      <c r="J7649">
        <v>5.5759999999999996</v>
      </c>
      <c r="K7649">
        <v>3.6219999999999999</v>
      </c>
      <c r="L7649">
        <v>90.903999999999996</v>
      </c>
      <c r="M7649">
        <v>28219.589</v>
      </c>
      <c r="N7649">
        <v>2217.3670000000002</v>
      </c>
      <c r="O7649">
        <v>-9.1999999999999998E-2</v>
      </c>
      <c r="P7649">
        <v>1.0569999999999999</v>
      </c>
      <c r="Q7649">
        <v>268.20600000000002</v>
      </c>
      <c r="R7649">
        <v>26001.257000000001</v>
      </c>
      <c r="S7649">
        <v>25733.050999999999</v>
      </c>
    </row>
    <row r="7650" spans="1:19" x14ac:dyDescent="0.3">
      <c r="A7650">
        <v>2021</v>
      </c>
      <c r="B7650">
        <v>11</v>
      </c>
      <c r="C7650">
        <v>15</v>
      </c>
      <c r="D7650">
        <v>17</v>
      </c>
      <c r="E7650">
        <v>27372.003000000001</v>
      </c>
      <c r="F7650">
        <v>549.80600000000004</v>
      </c>
      <c r="G7650">
        <v>77.423000000000002</v>
      </c>
      <c r="H7650">
        <v>0</v>
      </c>
      <c r="I7650">
        <v>233.93700000000001</v>
      </c>
      <c r="J7650">
        <v>4.3869999999999996</v>
      </c>
      <c r="K7650">
        <v>-36.968000000000004</v>
      </c>
      <c r="L7650">
        <v>91.114000000000004</v>
      </c>
      <c r="M7650">
        <v>28214.280999999999</v>
      </c>
      <c r="N7650">
        <v>144.34899999999999</v>
      </c>
      <c r="O7650">
        <v>7.5279999999999996</v>
      </c>
      <c r="P7650">
        <v>2.1789999999999998</v>
      </c>
      <c r="Q7650">
        <v>261.23599999999999</v>
      </c>
      <c r="R7650">
        <v>28060.224999999999</v>
      </c>
      <c r="S7650">
        <v>27798.989000000001</v>
      </c>
    </row>
    <row r="7651" spans="1:19" x14ac:dyDescent="0.3">
      <c r="A7651">
        <v>2021</v>
      </c>
      <c r="B7651">
        <v>11</v>
      </c>
      <c r="C7651">
        <v>15</v>
      </c>
      <c r="D7651">
        <v>18</v>
      </c>
      <c r="E7651">
        <v>29535.395</v>
      </c>
      <c r="F7651">
        <v>558.45299999999997</v>
      </c>
      <c r="G7651">
        <v>84.269000000000005</v>
      </c>
      <c r="H7651">
        <v>0</v>
      </c>
      <c r="I7651">
        <v>255.80699999999999</v>
      </c>
      <c r="J7651">
        <v>4.91</v>
      </c>
      <c r="K7651">
        <v>-61.494999999999997</v>
      </c>
      <c r="L7651">
        <v>92.744</v>
      </c>
      <c r="M7651">
        <v>30385.815999999999</v>
      </c>
      <c r="N7651">
        <v>0</v>
      </c>
      <c r="O7651">
        <v>12.52</v>
      </c>
      <c r="P7651">
        <v>8.2579999999999991</v>
      </c>
      <c r="Q7651">
        <v>263.49</v>
      </c>
      <c r="R7651">
        <v>30365.037</v>
      </c>
      <c r="S7651">
        <v>30101.546999999999</v>
      </c>
    </row>
    <row r="7652" spans="1:19" x14ac:dyDescent="0.3">
      <c r="A7652">
        <v>2021</v>
      </c>
      <c r="B7652">
        <v>11</v>
      </c>
      <c r="C7652">
        <v>15</v>
      </c>
      <c r="D7652">
        <v>19</v>
      </c>
      <c r="E7652">
        <v>29495.909</v>
      </c>
      <c r="F7652">
        <v>594.76599999999996</v>
      </c>
      <c r="G7652">
        <v>85.234999999999999</v>
      </c>
      <c r="H7652">
        <v>0</v>
      </c>
      <c r="I7652">
        <v>326.37799999999999</v>
      </c>
      <c r="J7652">
        <v>4.7430000000000003</v>
      </c>
      <c r="K7652">
        <v>-88.218999999999994</v>
      </c>
      <c r="L7652">
        <v>92.736000000000004</v>
      </c>
      <c r="M7652">
        <v>30426.312000000002</v>
      </c>
      <c r="N7652">
        <v>0</v>
      </c>
      <c r="O7652">
        <v>14.212999999999999</v>
      </c>
      <c r="P7652">
        <v>9.7349999999999994</v>
      </c>
      <c r="Q7652">
        <v>255.601</v>
      </c>
      <c r="R7652">
        <v>30402.364000000001</v>
      </c>
      <c r="S7652">
        <v>30146.762999999999</v>
      </c>
    </row>
    <row r="7653" spans="1:19" x14ac:dyDescent="0.3">
      <c r="A7653">
        <v>2021</v>
      </c>
      <c r="B7653">
        <v>11</v>
      </c>
      <c r="C7653">
        <v>15</v>
      </c>
      <c r="D7653">
        <v>20</v>
      </c>
      <c r="E7653">
        <v>28761.978999999999</v>
      </c>
      <c r="F7653">
        <v>628.38400000000001</v>
      </c>
      <c r="G7653">
        <v>85.911000000000001</v>
      </c>
      <c r="H7653">
        <v>0</v>
      </c>
      <c r="I7653">
        <v>361.14600000000002</v>
      </c>
      <c r="J7653">
        <v>4.4640000000000004</v>
      </c>
      <c r="K7653">
        <v>-114.64400000000001</v>
      </c>
      <c r="L7653">
        <v>92.308000000000007</v>
      </c>
      <c r="M7653">
        <v>29733.636999999999</v>
      </c>
      <c r="N7653">
        <v>0</v>
      </c>
      <c r="O7653">
        <v>13.404</v>
      </c>
      <c r="P7653">
        <v>10.183</v>
      </c>
      <c r="Q7653">
        <v>242.23</v>
      </c>
      <c r="R7653">
        <v>29710.05</v>
      </c>
      <c r="S7653">
        <v>29467.821</v>
      </c>
    </row>
    <row r="7654" spans="1:19" x14ac:dyDescent="0.3">
      <c r="A7654">
        <v>2021</v>
      </c>
      <c r="B7654">
        <v>11</v>
      </c>
      <c r="C7654">
        <v>15</v>
      </c>
      <c r="D7654">
        <v>21</v>
      </c>
      <c r="E7654">
        <v>27623.126</v>
      </c>
      <c r="F7654">
        <v>658.14099999999996</v>
      </c>
      <c r="G7654">
        <v>85.173000000000002</v>
      </c>
      <c r="H7654">
        <v>0</v>
      </c>
      <c r="I7654">
        <v>404.81200000000001</v>
      </c>
      <c r="J7654">
        <v>4.1230000000000002</v>
      </c>
      <c r="K7654">
        <v>-102.535</v>
      </c>
      <c r="L7654">
        <v>91.379000000000005</v>
      </c>
      <c r="M7654">
        <v>28679.045999999998</v>
      </c>
      <c r="N7654">
        <v>0</v>
      </c>
      <c r="O7654">
        <v>12.752000000000001</v>
      </c>
      <c r="P7654">
        <v>1.1279999999999999</v>
      </c>
      <c r="Q7654">
        <v>229.02699999999999</v>
      </c>
      <c r="R7654">
        <v>28665.166000000001</v>
      </c>
      <c r="S7654">
        <v>28436.137999999999</v>
      </c>
    </row>
    <row r="7655" spans="1:19" x14ac:dyDescent="0.3">
      <c r="A7655">
        <v>2021</v>
      </c>
      <c r="B7655">
        <v>11</v>
      </c>
      <c r="C7655">
        <v>15</v>
      </c>
      <c r="D7655">
        <v>22</v>
      </c>
      <c r="E7655">
        <v>25826.431</v>
      </c>
      <c r="F7655">
        <v>741.53</v>
      </c>
      <c r="G7655">
        <v>83.155000000000001</v>
      </c>
      <c r="H7655">
        <v>0</v>
      </c>
      <c r="I7655">
        <v>517.60900000000004</v>
      </c>
      <c r="J7655">
        <v>5.181</v>
      </c>
      <c r="K7655">
        <v>-43.475000000000001</v>
      </c>
      <c r="L7655">
        <v>89.77</v>
      </c>
      <c r="M7655">
        <v>27137.045999999998</v>
      </c>
      <c r="N7655">
        <v>0</v>
      </c>
      <c r="O7655">
        <v>11.609</v>
      </c>
      <c r="P7655">
        <v>-4.4050000000000002</v>
      </c>
      <c r="Q7655">
        <v>212.64099999999999</v>
      </c>
      <c r="R7655">
        <v>27129.841</v>
      </c>
      <c r="S7655">
        <v>26917.201000000001</v>
      </c>
    </row>
    <row r="7656" spans="1:19" x14ac:dyDescent="0.3">
      <c r="A7656">
        <v>2021</v>
      </c>
      <c r="B7656">
        <v>11</v>
      </c>
      <c r="C7656">
        <v>15</v>
      </c>
      <c r="D7656">
        <v>23</v>
      </c>
      <c r="E7656">
        <v>23423.627</v>
      </c>
      <c r="F7656">
        <v>897.8</v>
      </c>
      <c r="G7656">
        <v>80.671000000000006</v>
      </c>
      <c r="H7656">
        <v>0</v>
      </c>
      <c r="I7656">
        <v>577.44799999999998</v>
      </c>
      <c r="J7656">
        <v>4.8490000000000002</v>
      </c>
      <c r="K7656">
        <v>-28.65</v>
      </c>
      <c r="L7656">
        <v>88.301000000000002</v>
      </c>
      <c r="M7656">
        <v>24963.375</v>
      </c>
      <c r="N7656">
        <v>0</v>
      </c>
      <c r="O7656">
        <v>9.3219999999999992</v>
      </c>
      <c r="P7656">
        <v>-12.829000000000001</v>
      </c>
      <c r="Q7656">
        <v>188.536</v>
      </c>
      <c r="R7656">
        <v>24966.882000000001</v>
      </c>
      <c r="S7656">
        <v>24778.346000000001</v>
      </c>
    </row>
    <row r="7657" spans="1:19" x14ac:dyDescent="0.3">
      <c r="A7657">
        <v>2021</v>
      </c>
      <c r="B7657">
        <v>11</v>
      </c>
      <c r="C7657">
        <v>15</v>
      </c>
      <c r="D7657">
        <v>24</v>
      </c>
      <c r="E7657">
        <v>21487.845000000001</v>
      </c>
      <c r="F7657">
        <v>1058.1579999999999</v>
      </c>
      <c r="G7657">
        <v>78.712999999999994</v>
      </c>
      <c r="H7657">
        <v>0</v>
      </c>
      <c r="I7657">
        <v>962.154</v>
      </c>
      <c r="J7657">
        <v>5.25</v>
      </c>
      <c r="K7657">
        <v>-31.463000000000001</v>
      </c>
      <c r="L7657">
        <v>87.21</v>
      </c>
      <c r="M7657">
        <v>23569.152999999998</v>
      </c>
      <c r="N7657">
        <v>0</v>
      </c>
      <c r="O7657">
        <v>7.1109999999999998</v>
      </c>
      <c r="P7657">
        <v>-12.643000000000001</v>
      </c>
      <c r="Q7657">
        <v>165.31899999999999</v>
      </c>
      <c r="R7657">
        <v>23574.686000000002</v>
      </c>
      <c r="S7657">
        <v>23409.366999999998</v>
      </c>
    </row>
    <row r="7658" spans="1:19" x14ac:dyDescent="0.3">
      <c r="A7658">
        <v>2021</v>
      </c>
      <c r="B7658">
        <v>11</v>
      </c>
      <c r="C7658">
        <v>16</v>
      </c>
      <c r="D7658">
        <v>1</v>
      </c>
      <c r="E7658">
        <v>19857.017</v>
      </c>
      <c r="F7658">
        <v>1305.6690000000001</v>
      </c>
      <c r="G7658">
        <v>76.194000000000003</v>
      </c>
      <c r="H7658">
        <v>0</v>
      </c>
      <c r="I7658">
        <v>846.64099999999996</v>
      </c>
      <c r="J7658">
        <v>5.0780000000000003</v>
      </c>
      <c r="K7658">
        <v>-27.103999999999999</v>
      </c>
      <c r="L7658">
        <v>86.33</v>
      </c>
      <c r="M7658">
        <v>22073.631000000001</v>
      </c>
      <c r="N7658">
        <v>0</v>
      </c>
      <c r="O7658">
        <v>4.8250000000000002</v>
      </c>
      <c r="P7658">
        <v>-17.632000000000001</v>
      </c>
      <c r="Q7658">
        <v>148.68100000000001</v>
      </c>
      <c r="R7658">
        <v>22086.437999999998</v>
      </c>
      <c r="S7658">
        <v>21937.757000000001</v>
      </c>
    </row>
    <row r="7659" spans="1:19" x14ac:dyDescent="0.3">
      <c r="A7659">
        <v>2021</v>
      </c>
      <c r="B7659">
        <v>11</v>
      </c>
      <c r="C7659">
        <v>16</v>
      </c>
      <c r="D7659">
        <v>2</v>
      </c>
      <c r="E7659">
        <v>19005.498</v>
      </c>
      <c r="F7659">
        <v>1433.511</v>
      </c>
      <c r="G7659">
        <v>76.641999999999996</v>
      </c>
      <c r="H7659">
        <v>0</v>
      </c>
      <c r="I7659">
        <v>601.077</v>
      </c>
      <c r="J7659">
        <v>4.9450000000000003</v>
      </c>
      <c r="K7659">
        <v>-29.661999999999999</v>
      </c>
      <c r="L7659">
        <v>85.811000000000007</v>
      </c>
      <c r="M7659">
        <v>21101.179</v>
      </c>
      <c r="N7659">
        <v>0</v>
      </c>
      <c r="O7659">
        <v>3.96</v>
      </c>
      <c r="P7659">
        <v>-14.112</v>
      </c>
      <c r="Q7659">
        <v>139.80099999999999</v>
      </c>
      <c r="R7659">
        <v>21111.330999999998</v>
      </c>
      <c r="S7659">
        <v>20971.53</v>
      </c>
    </row>
    <row r="7660" spans="1:19" x14ac:dyDescent="0.3">
      <c r="A7660">
        <v>2021</v>
      </c>
      <c r="B7660">
        <v>11</v>
      </c>
      <c r="C7660">
        <v>16</v>
      </c>
      <c r="D7660">
        <v>3</v>
      </c>
      <c r="E7660">
        <v>18536.736000000001</v>
      </c>
      <c r="F7660">
        <v>1501.0830000000001</v>
      </c>
      <c r="G7660">
        <v>78.686999999999998</v>
      </c>
      <c r="H7660">
        <v>0</v>
      </c>
      <c r="I7660">
        <v>360.00200000000001</v>
      </c>
      <c r="J7660">
        <v>4.8719999999999999</v>
      </c>
      <c r="K7660">
        <v>-26.423999999999999</v>
      </c>
      <c r="L7660">
        <v>85.578999999999994</v>
      </c>
      <c r="M7660">
        <v>20461.848000000002</v>
      </c>
      <c r="N7660">
        <v>0</v>
      </c>
      <c r="O7660">
        <v>3.569</v>
      </c>
      <c r="P7660">
        <v>-9.9600000000000009</v>
      </c>
      <c r="Q7660">
        <v>135.494</v>
      </c>
      <c r="R7660">
        <v>20468.239000000001</v>
      </c>
      <c r="S7660">
        <v>20332.744999999999</v>
      </c>
    </row>
    <row r="7661" spans="1:19" x14ac:dyDescent="0.3">
      <c r="A7661">
        <v>2021</v>
      </c>
      <c r="B7661">
        <v>11</v>
      </c>
      <c r="C7661">
        <v>16</v>
      </c>
      <c r="D7661">
        <v>4</v>
      </c>
      <c r="E7661">
        <v>18640.484</v>
      </c>
      <c r="F7661">
        <v>1499.1949999999999</v>
      </c>
      <c r="G7661">
        <v>81.742000000000004</v>
      </c>
      <c r="H7661">
        <v>0</v>
      </c>
      <c r="I7661">
        <v>204.78</v>
      </c>
      <c r="J7661">
        <v>4.7190000000000003</v>
      </c>
      <c r="K7661">
        <v>-23.33</v>
      </c>
      <c r="L7661">
        <v>85.617999999999995</v>
      </c>
      <c r="M7661">
        <v>20411.466</v>
      </c>
      <c r="N7661">
        <v>0</v>
      </c>
      <c r="O7661">
        <v>3.456</v>
      </c>
      <c r="P7661">
        <v>-6.0670000000000002</v>
      </c>
      <c r="Q7661">
        <v>135.28299999999999</v>
      </c>
      <c r="R7661">
        <v>20414.077000000001</v>
      </c>
      <c r="S7661">
        <v>20278.793000000001</v>
      </c>
    </row>
    <row r="7662" spans="1:19" x14ac:dyDescent="0.3">
      <c r="A7662">
        <v>2021</v>
      </c>
      <c r="B7662">
        <v>11</v>
      </c>
      <c r="C7662">
        <v>16</v>
      </c>
      <c r="D7662">
        <v>5</v>
      </c>
      <c r="E7662">
        <v>19431.440999999999</v>
      </c>
      <c r="F7662">
        <v>1393.4549999999999</v>
      </c>
      <c r="G7662">
        <v>86.603999999999999</v>
      </c>
      <c r="H7662">
        <v>0</v>
      </c>
      <c r="I7662">
        <v>102.96599999999999</v>
      </c>
      <c r="J7662">
        <v>3.6520000000000001</v>
      </c>
      <c r="K7662">
        <v>-10.207000000000001</v>
      </c>
      <c r="L7662">
        <v>86.094999999999999</v>
      </c>
      <c r="M7662">
        <v>21007.401999999998</v>
      </c>
      <c r="N7662">
        <v>0</v>
      </c>
      <c r="O7662">
        <v>3.0329999999999999</v>
      </c>
      <c r="P7662">
        <v>-4.3049999999999997</v>
      </c>
      <c r="Q7662">
        <v>141.83099999999999</v>
      </c>
      <c r="R7662">
        <v>21008.674999999999</v>
      </c>
      <c r="S7662">
        <v>20866.844000000001</v>
      </c>
    </row>
    <row r="7663" spans="1:19" x14ac:dyDescent="0.3">
      <c r="A7663">
        <v>2021</v>
      </c>
      <c r="B7663">
        <v>11</v>
      </c>
      <c r="C7663">
        <v>16</v>
      </c>
      <c r="D7663">
        <v>6</v>
      </c>
      <c r="E7663">
        <v>21318.737000000001</v>
      </c>
      <c r="F7663">
        <v>1216.7940000000001</v>
      </c>
      <c r="G7663">
        <v>94.590999999999994</v>
      </c>
      <c r="H7663">
        <v>0</v>
      </c>
      <c r="I7663">
        <v>72.459999999999994</v>
      </c>
      <c r="J7663">
        <v>2.3290000000000002</v>
      </c>
      <c r="K7663">
        <v>-25.425000000000001</v>
      </c>
      <c r="L7663">
        <v>87.171000000000006</v>
      </c>
      <c r="M7663">
        <v>22672.065999999999</v>
      </c>
      <c r="N7663">
        <v>0</v>
      </c>
      <c r="O7663">
        <v>3.0870000000000002</v>
      </c>
      <c r="P7663">
        <v>-5.0039999999999996</v>
      </c>
      <c r="Q7663">
        <v>161.00700000000001</v>
      </c>
      <c r="R7663">
        <v>22673.983</v>
      </c>
      <c r="S7663">
        <v>22512.976999999999</v>
      </c>
    </row>
    <row r="7664" spans="1:19" x14ac:dyDescent="0.3">
      <c r="A7664">
        <v>2021</v>
      </c>
      <c r="B7664">
        <v>11</v>
      </c>
      <c r="C7664">
        <v>16</v>
      </c>
      <c r="D7664">
        <v>7</v>
      </c>
      <c r="E7664">
        <v>23876.49</v>
      </c>
      <c r="F7664">
        <v>1017.4450000000001</v>
      </c>
      <c r="G7664">
        <v>101.911</v>
      </c>
      <c r="H7664">
        <v>0</v>
      </c>
      <c r="I7664">
        <v>128.994</v>
      </c>
      <c r="J7664">
        <v>2.839</v>
      </c>
      <c r="K7664">
        <v>-11.568</v>
      </c>
      <c r="L7664">
        <v>88.715000000000003</v>
      </c>
      <c r="M7664">
        <v>25102.914000000001</v>
      </c>
      <c r="N7664">
        <v>38.109000000000002</v>
      </c>
      <c r="O7664">
        <v>4.0199999999999996</v>
      </c>
      <c r="P7664">
        <v>-0.98</v>
      </c>
      <c r="Q7664">
        <v>193.071</v>
      </c>
      <c r="R7664">
        <v>25061.763999999999</v>
      </c>
      <c r="S7664">
        <v>24868.692999999999</v>
      </c>
    </row>
    <row r="7665" spans="1:19" x14ac:dyDescent="0.3">
      <c r="A7665">
        <v>2021</v>
      </c>
      <c r="B7665">
        <v>11</v>
      </c>
      <c r="C7665">
        <v>16</v>
      </c>
      <c r="D7665">
        <v>8</v>
      </c>
      <c r="E7665">
        <v>25511.938999999998</v>
      </c>
      <c r="F7665">
        <v>927.327</v>
      </c>
      <c r="G7665">
        <v>99.707999999999998</v>
      </c>
      <c r="H7665">
        <v>0</v>
      </c>
      <c r="I7665">
        <v>267.89</v>
      </c>
      <c r="J7665">
        <v>3.702</v>
      </c>
      <c r="K7665">
        <v>-13.576000000000001</v>
      </c>
      <c r="L7665">
        <v>89.703000000000003</v>
      </c>
      <c r="M7665">
        <v>26786.985000000001</v>
      </c>
      <c r="N7665">
        <v>1187.845</v>
      </c>
      <c r="O7665">
        <v>-9.3179999999999996</v>
      </c>
      <c r="P7665">
        <v>-0.52900000000000003</v>
      </c>
      <c r="Q7665">
        <v>219.857</v>
      </c>
      <c r="R7665">
        <v>25608.987000000001</v>
      </c>
      <c r="S7665">
        <v>25389.13</v>
      </c>
    </row>
    <row r="7666" spans="1:19" x14ac:dyDescent="0.3">
      <c r="A7666">
        <v>2021</v>
      </c>
      <c r="B7666">
        <v>11</v>
      </c>
      <c r="C7666">
        <v>16</v>
      </c>
      <c r="D7666">
        <v>9</v>
      </c>
      <c r="E7666">
        <v>26651.57</v>
      </c>
      <c r="F7666">
        <v>895.73</v>
      </c>
      <c r="G7666">
        <v>92.406000000000006</v>
      </c>
      <c r="H7666">
        <v>0</v>
      </c>
      <c r="I7666">
        <v>494.47699999999998</v>
      </c>
      <c r="J7666">
        <v>4.97</v>
      </c>
      <c r="K7666">
        <v>-10.667</v>
      </c>
      <c r="L7666">
        <v>90.563999999999993</v>
      </c>
      <c r="M7666">
        <v>28126.643</v>
      </c>
      <c r="N7666">
        <v>3480.8560000000002</v>
      </c>
      <c r="O7666">
        <v>-25.814</v>
      </c>
      <c r="P7666">
        <v>-0.23</v>
      </c>
      <c r="Q7666">
        <v>241.47499999999999</v>
      </c>
      <c r="R7666">
        <v>24671.831999999999</v>
      </c>
      <c r="S7666">
        <v>24430.357</v>
      </c>
    </row>
    <row r="7667" spans="1:19" x14ac:dyDescent="0.3">
      <c r="A7667">
        <v>2021</v>
      </c>
      <c r="B7667">
        <v>11</v>
      </c>
      <c r="C7667">
        <v>16</v>
      </c>
      <c r="D7667">
        <v>10</v>
      </c>
      <c r="E7667">
        <v>27517.118999999999</v>
      </c>
      <c r="F7667">
        <v>879.67600000000004</v>
      </c>
      <c r="G7667">
        <v>84.900999999999996</v>
      </c>
      <c r="H7667">
        <v>0</v>
      </c>
      <c r="I7667">
        <v>610.01099999999997</v>
      </c>
      <c r="J7667">
        <v>5.5149999999999997</v>
      </c>
      <c r="K7667">
        <v>-18.247</v>
      </c>
      <c r="L7667">
        <v>91.379000000000005</v>
      </c>
      <c r="M7667">
        <v>29085.453000000001</v>
      </c>
      <c r="N7667">
        <v>5143.21</v>
      </c>
      <c r="O7667">
        <v>-38.298999999999999</v>
      </c>
      <c r="P7667">
        <v>0.373</v>
      </c>
      <c r="Q7667">
        <v>259.21800000000002</v>
      </c>
      <c r="R7667">
        <v>23980.169000000002</v>
      </c>
      <c r="S7667">
        <v>23720.951000000001</v>
      </c>
    </row>
    <row r="7668" spans="1:19" x14ac:dyDescent="0.3">
      <c r="A7668">
        <v>2021</v>
      </c>
      <c r="B7668">
        <v>11</v>
      </c>
      <c r="C7668">
        <v>16</v>
      </c>
      <c r="D7668">
        <v>11</v>
      </c>
      <c r="E7668">
        <v>28140.5</v>
      </c>
      <c r="F7668">
        <v>861.87199999999996</v>
      </c>
      <c r="G7668">
        <v>78.792000000000002</v>
      </c>
      <c r="H7668">
        <v>0</v>
      </c>
      <c r="I7668">
        <v>576.36599999999999</v>
      </c>
      <c r="J7668">
        <v>5.82</v>
      </c>
      <c r="K7668">
        <v>-8.0660000000000007</v>
      </c>
      <c r="L7668">
        <v>91.896000000000001</v>
      </c>
      <c r="M7668">
        <v>29668.386999999999</v>
      </c>
      <c r="N7668">
        <v>6108.6329999999998</v>
      </c>
      <c r="O7668">
        <v>-43.716999999999999</v>
      </c>
      <c r="P7668">
        <v>1.323</v>
      </c>
      <c r="Q7668">
        <v>274.517</v>
      </c>
      <c r="R7668">
        <v>23602.149000000001</v>
      </c>
      <c r="S7668">
        <v>23327.632000000001</v>
      </c>
    </row>
    <row r="7669" spans="1:19" x14ac:dyDescent="0.3">
      <c r="A7669">
        <v>2021</v>
      </c>
      <c r="B7669">
        <v>11</v>
      </c>
      <c r="C7669">
        <v>16</v>
      </c>
      <c r="D7669">
        <v>12</v>
      </c>
      <c r="E7669">
        <v>28408.241999999998</v>
      </c>
      <c r="F7669">
        <v>853.18499999999995</v>
      </c>
      <c r="G7669">
        <v>74.043999999999997</v>
      </c>
      <c r="H7669">
        <v>0</v>
      </c>
      <c r="I7669">
        <v>490.58300000000003</v>
      </c>
      <c r="J7669">
        <v>5.9569999999999999</v>
      </c>
      <c r="K7669">
        <v>-12.544</v>
      </c>
      <c r="L7669">
        <v>92.058000000000007</v>
      </c>
      <c r="M7669">
        <v>29837.478999999999</v>
      </c>
      <c r="N7669">
        <v>6619.9139999999998</v>
      </c>
      <c r="O7669">
        <v>-10.471</v>
      </c>
      <c r="P7669">
        <v>2.27</v>
      </c>
      <c r="Q7669">
        <v>285.28300000000002</v>
      </c>
      <c r="R7669">
        <v>23225.766</v>
      </c>
      <c r="S7669">
        <v>22940.482</v>
      </c>
    </row>
    <row r="7670" spans="1:19" x14ac:dyDescent="0.3">
      <c r="A7670">
        <v>2021</v>
      </c>
      <c r="B7670">
        <v>11</v>
      </c>
      <c r="C7670">
        <v>16</v>
      </c>
      <c r="D7670">
        <v>13</v>
      </c>
      <c r="E7670">
        <v>28471.337</v>
      </c>
      <c r="F7670">
        <v>838.226</v>
      </c>
      <c r="G7670">
        <v>70.682000000000002</v>
      </c>
      <c r="H7670">
        <v>0</v>
      </c>
      <c r="I7670">
        <v>453.64400000000001</v>
      </c>
      <c r="J7670">
        <v>5.9269999999999996</v>
      </c>
      <c r="K7670">
        <v>6.05</v>
      </c>
      <c r="L7670">
        <v>92.082999999999998</v>
      </c>
      <c r="M7670">
        <v>29867.268</v>
      </c>
      <c r="N7670">
        <v>6440.5020000000004</v>
      </c>
      <c r="O7670">
        <v>-4.8710000000000004</v>
      </c>
      <c r="P7670">
        <v>2.8010000000000002</v>
      </c>
      <c r="Q7670">
        <v>291.99200000000002</v>
      </c>
      <c r="R7670">
        <v>23428.835999999999</v>
      </c>
      <c r="S7670">
        <v>23136.844000000001</v>
      </c>
    </row>
    <row r="7671" spans="1:19" x14ac:dyDescent="0.3">
      <c r="A7671">
        <v>2021</v>
      </c>
      <c r="B7671">
        <v>11</v>
      </c>
      <c r="C7671">
        <v>16</v>
      </c>
      <c r="D7671">
        <v>14</v>
      </c>
      <c r="E7671">
        <v>28535.042000000001</v>
      </c>
      <c r="F7671">
        <v>806.00099999999998</v>
      </c>
      <c r="G7671">
        <v>69.040999999999997</v>
      </c>
      <c r="H7671">
        <v>0</v>
      </c>
      <c r="I7671">
        <v>429.274</v>
      </c>
      <c r="J7671">
        <v>5.819</v>
      </c>
      <c r="K7671">
        <v>14.62</v>
      </c>
      <c r="L7671">
        <v>92.096999999999994</v>
      </c>
      <c r="M7671">
        <v>29882.853999999999</v>
      </c>
      <c r="N7671">
        <v>5703.2950000000001</v>
      </c>
      <c r="O7671">
        <v>-0.38500000000000001</v>
      </c>
      <c r="P7671">
        <v>2.702</v>
      </c>
      <c r="Q7671">
        <v>294.303</v>
      </c>
      <c r="R7671">
        <v>24177.241000000002</v>
      </c>
      <c r="S7671">
        <v>23882.937999999998</v>
      </c>
    </row>
    <row r="7672" spans="1:19" x14ac:dyDescent="0.3">
      <c r="A7672">
        <v>2021</v>
      </c>
      <c r="B7672">
        <v>11</v>
      </c>
      <c r="C7672">
        <v>16</v>
      </c>
      <c r="D7672">
        <v>15</v>
      </c>
      <c r="E7672">
        <v>28307.232</v>
      </c>
      <c r="F7672">
        <v>752.4</v>
      </c>
      <c r="G7672">
        <v>67.662999999999997</v>
      </c>
      <c r="H7672">
        <v>0</v>
      </c>
      <c r="I7672">
        <v>368.52499999999998</v>
      </c>
      <c r="J7672">
        <v>5.3470000000000004</v>
      </c>
      <c r="K7672">
        <v>20.634</v>
      </c>
      <c r="L7672">
        <v>91.887</v>
      </c>
      <c r="M7672">
        <v>29546.026000000002</v>
      </c>
      <c r="N7672">
        <v>4351.7629999999999</v>
      </c>
      <c r="O7672">
        <v>-0.79900000000000004</v>
      </c>
      <c r="P7672">
        <v>1.4770000000000001</v>
      </c>
      <c r="Q7672">
        <v>289.03199999999998</v>
      </c>
      <c r="R7672">
        <v>25193.585999999999</v>
      </c>
      <c r="S7672">
        <v>24904.554</v>
      </c>
    </row>
    <row r="7673" spans="1:19" x14ac:dyDescent="0.3">
      <c r="A7673">
        <v>2021</v>
      </c>
      <c r="B7673">
        <v>11</v>
      </c>
      <c r="C7673">
        <v>16</v>
      </c>
      <c r="D7673">
        <v>16</v>
      </c>
      <c r="E7673">
        <v>27901.237000000001</v>
      </c>
      <c r="F7673">
        <v>651.63199999999995</v>
      </c>
      <c r="G7673">
        <v>68.706999999999994</v>
      </c>
      <c r="H7673">
        <v>0</v>
      </c>
      <c r="I7673">
        <v>339.13400000000001</v>
      </c>
      <c r="J7673">
        <v>5.5759999999999996</v>
      </c>
      <c r="K7673">
        <v>3.3969999999999998</v>
      </c>
      <c r="L7673">
        <v>91.576999999999998</v>
      </c>
      <c r="M7673">
        <v>28992.554</v>
      </c>
      <c r="N7673">
        <v>2217.3670000000002</v>
      </c>
      <c r="O7673">
        <v>-9.1999999999999998E-2</v>
      </c>
      <c r="P7673">
        <v>1.0569999999999999</v>
      </c>
      <c r="Q7673">
        <v>278.94099999999997</v>
      </c>
      <c r="R7673">
        <v>26774.222000000002</v>
      </c>
      <c r="S7673">
        <v>26495.279999999999</v>
      </c>
    </row>
    <row r="7674" spans="1:19" x14ac:dyDescent="0.3">
      <c r="A7674">
        <v>2021</v>
      </c>
      <c r="B7674">
        <v>11</v>
      </c>
      <c r="C7674">
        <v>16</v>
      </c>
      <c r="D7674">
        <v>17</v>
      </c>
      <c r="E7674">
        <v>27972.190999999999</v>
      </c>
      <c r="F7674">
        <v>549.80600000000004</v>
      </c>
      <c r="G7674">
        <v>74.641000000000005</v>
      </c>
      <c r="H7674">
        <v>0</v>
      </c>
      <c r="I7674">
        <v>233.93700000000001</v>
      </c>
      <c r="J7674">
        <v>4.3869999999999996</v>
      </c>
      <c r="K7674">
        <v>-37.22</v>
      </c>
      <c r="L7674">
        <v>91.614999999999995</v>
      </c>
      <c r="M7674">
        <v>28814.717000000001</v>
      </c>
      <c r="N7674">
        <v>144.34899999999999</v>
      </c>
      <c r="O7674">
        <v>7.5279999999999996</v>
      </c>
      <c r="P7674">
        <v>2.1789999999999998</v>
      </c>
      <c r="Q7674">
        <v>271.68200000000002</v>
      </c>
      <c r="R7674">
        <v>28660.661</v>
      </c>
      <c r="S7674">
        <v>28388.978999999999</v>
      </c>
    </row>
    <row r="7675" spans="1:19" x14ac:dyDescent="0.3">
      <c r="A7675">
        <v>2021</v>
      </c>
      <c r="B7675">
        <v>11</v>
      </c>
      <c r="C7675">
        <v>16</v>
      </c>
      <c r="D7675">
        <v>18</v>
      </c>
      <c r="E7675">
        <v>29857.151999999998</v>
      </c>
      <c r="F7675">
        <v>558.45299999999997</v>
      </c>
      <c r="G7675">
        <v>80.626999999999995</v>
      </c>
      <c r="H7675">
        <v>0</v>
      </c>
      <c r="I7675">
        <v>255.80699999999999</v>
      </c>
      <c r="J7675">
        <v>4.91</v>
      </c>
      <c r="K7675">
        <v>-60.110999999999997</v>
      </c>
      <c r="L7675">
        <v>92.846999999999994</v>
      </c>
      <c r="M7675">
        <v>30709.059000000001</v>
      </c>
      <c r="N7675">
        <v>0</v>
      </c>
      <c r="O7675">
        <v>12.52</v>
      </c>
      <c r="P7675">
        <v>8.2579999999999991</v>
      </c>
      <c r="Q7675">
        <v>270.43799999999999</v>
      </c>
      <c r="R7675">
        <v>30688.28</v>
      </c>
      <c r="S7675">
        <v>30417.842000000001</v>
      </c>
    </row>
    <row r="7676" spans="1:19" x14ac:dyDescent="0.3">
      <c r="A7676">
        <v>2021</v>
      </c>
      <c r="B7676">
        <v>11</v>
      </c>
      <c r="C7676">
        <v>16</v>
      </c>
      <c r="D7676">
        <v>19</v>
      </c>
      <c r="E7676">
        <v>29746.359</v>
      </c>
      <c r="F7676">
        <v>594.76599999999996</v>
      </c>
      <c r="G7676">
        <v>81.284999999999997</v>
      </c>
      <c r="H7676">
        <v>0</v>
      </c>
      <c r="I7676">
        <v>326.37799999999999</v>
      </c>
      <c r="J7676">
        <v>4.7430000000000003</v>
      </c>
      <c r="K7676">
        <v>-86.293999999999997</v>
      </c>
      <c r="L7676">
        <v>92.823999999999998</v>
      </c>
      <c r="M7676">
        <v>30678.776000000002</v>
      </c>
      <c r="N7676">
        <v>0</v>
      </c>
      <c r="O7676">
        <v>14.212999999999999</v>
      </c>
      <c r="P7676">
        <v>9.7349999999999994</v>
      </c>
      <c r="Q7676">
        <v>258.53699999999998</v>
      </c>
      <c r="R7676">
        <v>30654.828000000001</v>
      </c>
      <c r="S7676">
        <v>30396.292000000001</v>
      </c>
    </row>
    <row r="7677" spans="1:19" x14ac:dyDescent="0.3">
      <c r="A7677">
        <v>2021</v>
      </c>
      <c r="B7677">
        <v>11</v>
      </c>
      <c r="C7677">
        <v>16</v>
      </c>
      <c r="D7677">
        <v>20</v>
      </c>
      <c r="E7677">
        <v>28972.618999999999</v>
      </c>
      <c r="F7677">
        <v>628.38400000000001</v>
      </c>
      <c r="G7677">
        <v>81.275999999999996</v>
      </c>
      <c r="H7677">
        <v>0</v>
      </c>
      <c r="I7677">
        <v>361.14600000000002</v>
      </c>
      <c r="J7677">
        <v>4.4640000000000004</v>
      </c>
      <c r="K7677">
        <v>-112.071</v>
      </c>
      <c r="L7677">
        <v>92.378</v>
      </c>
      <c r="M7677">
        <v>29946.918000000001</v>
      </c>
      <c r="N7677">
        <v>0</v>
      </c>
      <c r="O7677">
        <v>13.404</v>
      </c>
      <c r="P7677">
        <v>10.183</v>
      </c>
      <c r="Q7677">
        <v>244.03800000000001</v>
      </c>
      <c r="R7677">
        <v>29923.331999999999</v>
      </c>
      <c r="S7677">
        <v>29679.294000000002</v>
      </c>
    </row>
    <row r="7678" spans="1:19" x14ac:dyDescent="0.3">
      <c r="A7678">
        <v>2021</v>
      </c>
      <c r="B7678">
        <v>11</v>
      </c>
      <c r="C7678">
        <v>16</v>
      </c>
      <c r="D7678">
        <v>21</v>
      </c>
      <c r="E7678">
        <v>27763.741999999998</v>
      </c>
      <c r="F7678">
        <v>658.14099999999996</v>
      </c>
      <c r="G7678">
        <v>80.741</v>
      </c>
      <c r="H7678">
        <v>0</v>
      </c>
      <c r="I7678">
        <v>404.81200000000001</v>
      </c>
      <c r="J7678">
        <v>4.1230000000000002</v>
      </c>
      <c r="K7678">
        <v>-100.223</v>
      </c>
      <c r="L7678">
        <v>91.4</v>
      </c>
      <c r="M7678">
        <v>28821.993999999999</v>
      </c>
      <c r="N7678">
        <v>0</v>
      </c>
      <c r="O7678">
        <v>12.752000000000001</v>
      </c>
      <c r="P7678">
        <v>1.1279999999999999</v>
      </c>
      <c r="Q7678">
        <v>229.53100000000001</v>
      </c>
      <c r="R7678">
        <v>28808.114000000001</v>
      </c>
      <c r="S7678">
        <v>28578.582999999999</v>
      </c>
    </row>
    <row r="7679" spans="1:19" x14ac:dyDescent="0.3">
      <c r="A7679">
        <v>2021</v>
      </c>
      <c r="B7679">
        <v>11</v>
      </c>
      <c r="C7679">
        <v>16</v>
      </c>
      <c r="D7679">
        <v>22</v>
      </c>
      <c r="E7679">
        <v>25874.563999999998</v>
      </c>
      <c r="F7679">
        <v>741.53</v>
      </c>
      <c r="G7679">
        <v>78.775000000000006</v>
      </c>
      <c r="H7679">
        <v>0</v>
      </c>
      <c r="I7679">
        <v>517.60900000000004</v>
      </c>
      <c r="J7679">
        <v>5.181</v>
      </c>
      <c r="K7679">
        <v>-43.384</v>
      </c>
      <c r="L7679">
        <v>89.828000000000003</v>
      </c>
      <c r="M7679">
        <v>27185.328000000001</v>
      </c>
      <c r="N7679">
        <v>0</v>
      </c>
      <c r="O7679">
        <v>11.609</v>
      </c>
      <c r="P7679">
        <v>-4.4050000000000002</v>
      </c>
      <c r="Q7679">
        <v>213.15799999999999</v>
      </c>
      <c r="R7679">
        <v>27178.123</v>
      </c>
      <c r="S7679">
        <v>26964.965</v>
      </c>
    </row>
    <row r="7680" spans="1:19" x14ac:dyDescent="0.3">
      <c r="A7680">
        <v>2021</v>
      </c>
      <c r="B7680">
        <v>11</v>
      </c>
      <c r="C7680">
        <v>16</v>
      </c>
      <c r="D7680">
        <v>23</v>
      </c>
      <c r="E7680">
        <v>23428.484</v>
      </c>
      <c r="F7680">
        <v>897.8</v>
      </c>
      <c r="G7680">
        <v>75.834999999999994</v>
      </c>
      <c r="H7680">
        <v>0</v>
      </c>
      <c r="I7680">
        <v>577.44799999999998</v>
      </c>
      <c r="J7680">
        <v>4.8490000000000002</v>
      </c>
      <c r="K7680">
        <v>-28.83</v>
      </c>
      <c r="L7680">
        <v>88.31</v>
      </c>
      <c r="M7680">
        <v>24968.06</v>
      </c>
      <c r="N7680">
        <v>0</v>
      </c>
      <c r="O7680">
        <v>9.3219999999999992</v>
      </c>
      <c r="P7680">
        <v>-12.829000000000001</v>
      </c>
      <c r="Q7680">
        <v>188.74299999999999</v>
      </c>
      <c r="R7680">
        <v>24971.566999999999</v>
      </c>
      <c r="S7680">
        <v>24782.823</v>
      </c>
    </row>
    <row r="7681" spans="1:19" x14ac:dyDescent="0.3">
      <c r="A7681">
        <v>2021</v>
      </c>
      <c r="B7681">
        <v>11</v>
      </c>
      <c r="C7681">
        <v>16</v>
      </c>
      <c r="D7681">
        <v>24</v>
      </c>
      <c r="E7681">
        <v>21385.582999999999</v>
      </c>
      <c r="F7681">
        <v>1058.1579999999999</v>
      </c>
      <c r="G7681">
        <v>73.991</v>
      </c>
      <c r="H7681">
        <v>0</v>
      </c>
      <c r="I7681">
        <v>962.154</v>
      </c>
      <c r="J7681">
        <v>5.25</v>
      </c>
      <c r="K7681">
        <v>-31.658000000000001</v>
      </c>
      <c r="L7681">
        <v>87.155000000000001</v>
      </c>
      <c r="M7681">
        <v>23466.641</v>
      </c>
      <c r="N7681">
        <v>0</v>
      </c>
      <c r="O7681">
        <v>7.1109999999999998</v>
      </c>
      <c r="P7681">
        <v>-12.643000000000001</v>
      </c>
      <c r="Q7681">
        <v>165.47800000000001</v>
      </c>
      <c r="R7681">
        <v>23472.172999999999</v>
      </c>
      <c r="S7681">
        <v>23306.695</v>
      </c>
    </row>
    <row r="7682" spans="1:19" x14ac:dyDescent="0.3">
      <c r="A7682">
        <v>2021</v>
      </c>
      <c r="B7682">
        <v>11</v>
      </c>
      <c r="C7682">
        <v>17</v>
      </c>
      <c r="D7682">
        <v>1</v>
      </c>
      <c r="E7682">
        <v>19716.736000000001</v>
      </c>
      <c r="F7682">
        <v>1305.6690000000001</v>
      </c>
      <c r="G7682">
        <v>71.42</v>
      </c>
      <c r="H7682">
        <v>0</v>
      </c>
      <c r="I7682">
        <v>846.64099999999996</v>
      </c>
      <c r="J7682">
        <v>5.0780000000000003</v>
      </c>
      <c r="K7682">
        <v>-26.454000000000001</v>
      </c>
      <c r="L7682">
        <v>86.260999999999996</v>
      </c>
      <c r="M7682">
        <v>21933.93</v>
      </c>
      <c r="N7682">
        <v>0</v>
      </c>
      <c r="O7682">
        <v>4.8250000000000002</v>
      </c>
      <c r="P7682">
        <v>-17.632000000000001</v>
      </c>
      <c r="Q7682">
        <v>151.06399999999999</v>
      </c>
      <c r="R7682">
        <v>21946.737000000001</v>
      </c>
      <c r="S7682">
        <v>21795.672999999999</v>
      </c>
    </row>
    <row r="7683" spans="1:19" x14ac:dyDescent="0.3">
      <c r="A7683">
        <v>2021</v>
      </c>
      <c r="B7683">
        <v>11</v>
      </c>
      <c r="C7683">
        <v>17</v>
      </c>
      <c r="D7683">
        <v>2</v>
      </c>
      <c r="E7683">
        <v>18849.344000000001</v>
      </c>
      <c r="F7683">
        <v>1433.511</v>
      </c>
      <c r="G7683">
        <v>72.262</v>
      </c>
      <c r="H7683">
        <v>0</v>
      </c>
      <c r="I7683">
        <v>601.077</v>
      </c>
      <c r="J7683">
        <v>4.9450000000000003</v>
      </c>
      <c r="K7683">
        <v>-28.431000000000001</v>
      </c>
      <c r="L7683">
        <v>85.700999999999993</v>
      </c>
      <c r="M7683">
        <v>20946.146000000001</v>
      </c>
      <c r="N7683">
        <v>0</v>
      </c>
      <c r="O7683">
        <v>3.96</v>
      </c>
      <c r="P7683">
        <v>-14.112</v>
      </c>
      <c r="Q7683">
        <v>141.31100000000001</v>
      </c>
      <c r="R7683">
        <v>20956.297999999999</v>
      </c>
      <c r="S7683">
        <v>20814.987000000001</v>
      </c>
    </row>
    <row r="7684" spans="1:19" x14ac:dyDescent="0.3">
      <c r="A7684">
        <v>2021</v>
      </c>
      <c r="B7684">
        <v>11</v>
      </c>
      <c r="C7684">
        <v>17</v>
      </c>
      <c r="D7684">
        <v>3</v>
      </c>
      <c r="E7684">
        <v>18395.868999999999</v>
      </c>
      <c r="F7684">
        <v>1501.0830000000001</v>
      </c>
      <c r="G7684">
        <v>74.236999999999995</v>
      </c>
      <c r="H7684">
        <v>0</v>
      </c>
      <c r="I7684">
        <v>360.00200000000001</v>
      </c>
      <c r="J7684">
        <v>4.8719999999999999</v>
      </c>
      <c r="K7684">
        <v>-25.399000000000001</v>
      </c>
      <c r="L7684">
        <v>85.481999999999999</v>
      </c>
      <c r="M7684">
        <v>20321.91</v>
      </c>
      <c r="N7684">
        <v>0</v>
      </c>
      <c r="O7684">
        <v>3.569</v>
      </c>
      <c r="P7684">
        <v>-9.9600000000000009</v>
      </c>
      <c r="Q7684">
        <v>137.024</v>
      </c>
      <c r="R7684">
        <v>20328.300999999999</v>
      </c>
      <c r="S7684">
        <v>20191.276999999998</v>
      </c>
    </row>
    <row r="7685" spans="1:19" x14ac:dyDescent="0.3">
      <c r="A7685">
        <v>2021</v>
      </c>
      <c r="B7685">
        <v>11</v>
      </c>
      <c r="C7685">
        <v>17</v>
      </c>
      <c r="D7685">
        <v>4</v>
      </c>
      <c r="E7685">
        <v>18443.239000000001</v>
      </c>
      <c r="F7685">
        <v>1499.1949999999999</v>
      </c>
      <c r="G7685">
        <v>76.045000000000002</v>
      </c>
      <c r="H7685">
        <v>0</v>
      </c>
      <c r="I7685">
        <v>204.78</v>
      </c>
      <c r="J7685">
        <v>4.7190000000000003</v>
      </c>
      <c r="K7685">
        <v>-22.286000000000001</v>
      </c>
      <c r="L7685">
        <v>85.495999999999995</v>
      </c>
      <c r="M7685">
        <v>20215.142</v>
      </c>
      <c r="N7685">
        <v>0</v>
      </c>
      <c r="O7685">
        <v>3.456</v>
      </c>
      <c r="P7685">
        <v>-6.0670000000000002</v>
      </c>
      <c r="Q7685">
        <v>136.78399999999999</v>
      </c>
      <c r="R7685">
        <v>20217.753000000001</v>
      </c>
      <c r="S7685">
        <v>20080.969000000001</v>
      </c>
    </row>
    <row r="7686" spans="1:19" x14ac:dyDescent="0.3">
      <c r="A7686">
        <v>2021</v>
      </c>
      <c r="B7686">
        <v>11</v>
      </c>
      <c r="C7686">
        <v>17</v>
      </c>
      <c r="D7686">
        <v>5</v>
      </c>
      <c r="E7686">
        <v>19208.353999999999</v>
      </c>
      <c r="F7686">
        <v>1393.4549999999999</v>
      </c>
      <c r="G7686">
        <v>79.941999999999993</v>
      </c>
      <c r="H7686">
        <v>0</v>
      </c>
      <c r="I7686">
        <v>102.96599999999999</v>
      </c>
      <c r="J7686">
        <v>3.6520000000000001</v>
      </c>
      <c r="K7686">
        <v>-9.7940000000000005</v>
      </c>
      <c r="L7686">
        <v>85.923000000000002</v>
      </c>
      <c r="M7686">
        <v>20784.556</v>
      </c>
      <c r="N7686">
        <v>0</v>
      </c>
      <c r="O7686">
        <v>3.0329999999999999</v>
      </c>
      <c r="P7686">
        <v>-4.3049999999999997</v>
      </c>
      <c r="Q7686">
        <v>142.459</v>
      </c>
      <c r="R7686">
        <v>20785.829000000002</v>
      </c>
      <c r="S7686">
        <v>20643.37</v>
      </c>
    </row>
    <row r="7687" spans="1:19" x14ac:dyDescent="0.3">
      <c r="A7687">
        <v>2021</v>
      </c>
      <c r="B7687">
        <v>11</v>
      </c>
      <c r="C7687">
        <v>17</v>
      </c>
      <c r="D7687">
        <v>6</v>
      </c>
      <c r="E7687">
        <v>20823.132000000001</v>
      </c>
      <c r="F7687">
        <v>1216.7940000000001</v>
      </c>
      <c r="G7687">
        <v>87.516999999999996</v>
      </c>
      <c r="H7687">
        <v>0</v>
      </c>
      <c r="I7687">
        <v>72.459999999999994</v>
      </c>
      <c r="J7687">
        <v>2.3290000000000002</v>
      </c>
      <c r="K7687">
        <v>-24.76</v>
      </c>
      <c r="L7687">
        <v>86.834999999999994</v>
      </c>
      <c r="M7687">
        <v>22176.79</v>
      </c>
      <c r="N7687">
        <v>0</v>
      </c>
      <c r="O7687">
        <v>3.0870000000000002</v>
      </c>
      <c r="P7687">
        <v>-5.0039999999999996</v>
      </c>
      <c r="Q7687">
        <v>161.072</v>
      </c>
      <c r="R7687">
        <v>22178.706999999999</v>
      </c>
      <c r="S7687">
        <v>22017.634999999998</v>
      </c>
    </row>
    <row r="7688" spans="1:19" x14ac:dyDescent="0.3">
      <c r="A7688">
        <v>2021</v>
      </c>
      <c r="B7688">
        <v>11</v>
      </c>
      <c r="C7688">
        <v>17</v>
      </c>
      <c r="D7688">
        <v>7</v>
      </c>
      <c r="E7688">
        <v>23310.368999999999</v>
      </c>
      <c r="F7688">
        <v>1017.4450000000001</v>
      </c>
      <c r="G7688">
        <v>94.072999999999993</v>
      </c>
      <c r="H7688">
        <v>0</v>
      </c>
      <c r="I7688">
        <v>128.994</v>
      </c>
      <c r="J7688">
        <v>2.839</v>
      </c>
      <c r="K7688">
        <v>-11.779</v>
      </c>
      <c r="L7688">
        <v>88.236000000000004</v>
      </c>
      <c r="M7688">
        <v>24536.102999999999</v>
      </c>
      <c r="N7688">
        <v>38.109000000000002</v>
      </c>
      <c r="O7688">
        <v>4.0199999999999996</v>
      </c>
      <c r="P7688">
        <v>-0.98</v>
      </c>
      <c r="Q7688">
        <v>191.10499999999999</v>
      </c>
      <c r="R7688">
        <v>24494.954000000002</v>
      </c>
      <c r="S7688">
        <v>24303.848999999998</v>
      </c>
    </row>
    <row r="7689" spans="1:19" x14ac:dyDescent="0.3">
      <c r="A7689">
        <v>2021</v>
      </c>
      <c r="B7689">
        <v>11</v>
      </c>
      <c r="C7689">
        <v>17</v>
      </c>
      <c r="D7689">
        <v>8</v>
      </c>
      <c r="E7689">
        <v>25123.401000000002</v>
      </c>
      <c r="F7689">
        <v>927.327</v>
      </c>
      <c r="G7689">
        <v>93.283000000000001</v>
      </c>
      <c r="H7689">
        <v>0</v>
      </c>
      <c r="I7689">
        <v>267.89</v>
      </c>
      <c r="J7689">
        <v>3.702</v>
      </c>
      <c r="K7689">
        <v>-13.888</v>
      </c>
      <c r="L7689">
        <v>89.341999999999999</v>
      </c>
      <c r="M7689">
        <v>26397.774000000001</v>
      </c>
      <c r="N7689">
        <v>1187.845</v>
      </c>
      <c r="O7689">
        <v>-9.3179999999999996</v>
      </c>
      <c r="P7689">
        <v>-0.52900000000000003</v>
      </c>
      <c r="Q7689">
        <v>217.50200000000001</v>
      </c>
      <c r="R7689">
        <v>25219.776000000002</v>
      </c>
      <c r="S7689">
        <v>25002.274000000001</v>
      </c>
    </row>
    <row r="7690" spans="1:19" x14ac:dyDescent="0.3">
      <c r="A7690">
        <v>2021</v>
      </c>
      <c r="B7690">
        <v>11</v>
      </c>
      <c r="C7690">
        <v>17</v>
      </c>
      <c r="D7690">
        <v>9</v>
      </c>
      <c r="E7690">
        <v>26213.949000000001</v>
      </c>
      <c r="F7690">
        <v>895.73</v>
      </c>
      <c r="G7690">
        <v>87.587000000000003</v>
      </c>
      <c r="H7690">
        <v>0</v>
      </c>
      <c r="I7690">
        <v>494.47699999999998</v>
      </c>
      <c r="J7690">
        <v>4.97</v>
      </c>
      <c r="K7690">
        <v>-10.308999999999999</v>
      </c>
      <c r="L7690">
        <v>90.058000000000007</v>
      </c>
      <c r="M7690">
        <v>27688.875</v>
      </c>
      <c r="N7690">
        <v>3480.8560000000002</v>
      </c>
      <c r="O7690">
        <v>-25.814</v>
      </c>
      <c r="P7690">
        <v>-0.23</v>
      </c>
      <c r="Q7690">
        <v>239.48099999999999</v>
      </c>
      <c r="R7690">
        <v>24234.062999999998</v>
      </c>
      <c r="S7690">
        <v>23994.582999999999</v>
      </c>
    </row>
    <row r="7691" spans="1:19" x14ac:dyDescent="0.3">
      <c r="A7691">
        <v>2021</v>
      </c>
      <c r="B7691">
        <v>11</v>
      </c>
      <c r="C7691">
        <v>17</v>
      </c>
      <c r="D7691">
        <v>10</v>
      </c>
      <c r="E7691">
        <v>26989.991999999998</v>
      </c>
      <c r="F7691">
        <v>879.67600000000004</v>
      </c>
      <c r="G7691">
        <v>81.171000000000006</v>
      </c>
      <c r="H7691">
        <v>0</v>
      </c>
      <c r="I7691">
        <v>610.01099999999997</v>
      </c>
      <c r="J7691">
        <v>5.5149999999999997</v>
      </c>
      <c r="K7691">
        <v>-16.457999999999998</v>
      </c>
      <c r="L7691">
        <v>90.730999999999995</v>
      </c>
      <c r="M7691">
        <v>28559.466</v>
      </c>
      <c r="N7691">
        <v>5143.21</v>
      </c>
      <c r="O7691">
        <v>-38.298999999999999</v>
      </c>
      <c r="P7691">
        <v>0.373</v>
      </c>
      <c r="Q7691">
        <v>258.27199999999999</v>
      </c>
      <c r="R7691">
        <v>23454.182000000001</v>
      </c>
      <c r="S7691">
        <v>23195.91</v>
      </c>
    </row>
    <row r="7692" spans="1:19" x14ac:dyDescent="0.3">
      <c r="A7692">
        <v>2021</v>
      </c>
      <c r="B7692">
        <v>11</v>
      </c>
      <c r="C7692">
        <v>17</v>
      </c>
      <c r="D7692">
        <v>11</v>
      </c>
      <c r="E7692">
        <v>27369.398000000001</v>
      </c>
      <c r="F7692">
        <v>861.87199999999996</v>
      </c>
      <c r="G7692">
        <v>75.896000000000001</v>
      </c>
      <c r="H7692">
        <v>0</v>
      </c>
      <c r="I7692">
        <v>576.36599999999999</v>
      </c>
      <c r="J7692">
        <v>5.82</v>
      </c>
      <c r="K7692">
        <v>-7.1059999999999999</v>
      </c>
      <c r="L7692">
        <v>91.063999999999993</v>
      </c>
      <c r="M7692">
        <v>28897.413</v>
      </c>
      <c r="N7692">
        <v>6108.6329999999998</v>
      </c>
      <c r="O7692">
        <v>-43.716999999999999</v>
      </c>
      <c r="P7692">
        <v>1.323</v>
      </c>
      <c r="Q7692">
        <v>272.226</v>
      </c>
      <c r="R7692">
        <v>22831.173999999999</v>
      </c>
      <c r="S7692">
        <v>22558.949000000001</v>
      </c>
    </row>
    <row r="7693" spans="1:19" x14ac:dyDescent="0.3">
      <c r="A7693">
        <v>2021</v>
      </c>
      <c r="B7693">
        <v>11</v>
      </c>
      <c r="C7693">
        <v>17</v>
      </c>
      <c r="D7693">
        <v>12</v>
      </c>
      <c r="E7693">
        <v>27494.440999999999</v>
      </c>
      <c r="F7693">
        <v>853.18499999999995</v>
      </c>
      <c r="G7693">
        <v>72.034000000000006</v>
      </c>
      <c r="H7693">
        <v>0</v>
      </c>
      <c r="I7693">
        <v>490.58300000000003</v>
      </c>
      <c r="J7693">
        <v>5.9569999999999999</v>
      </c>
      <c r="K7693">
        <v>-11.624000000000001</v>
      </c>
      <c r="L7693">
        <v>91.150999999999996</v>
      </c>
      <c r="M7693">
        <v>28923.691999999999</v>
      </c>
      <c r="N7693">
        <v>6619.9139999999998</v>
      </c>
      <c r="O7693">
        <v>-10.471</v>
      </c>
      <c r="P7693">
        <v>2.27</v>
      </c>
      <c r="Q7693">
        <v>281.02300000000002</v>
      </c>
      <c r="R7693">
        <v>22311.978999999999</v>
      </c>
      <c r="S7693">
        <v>22030.955999999998</v>
      </c>
    </row>
    <row r="7694" spans="1:19" x14ac:dyDescent="0.3">
      <c r="A7694">
        <v>2021</v>
      </c>
      <c r="B7694">
        <v>11</v>
      </c>
      <c r="C7694">
        <v>17</v>
      </c>
      <c r="D7694">
        <v>13</v>
      </c>
      <c r="E7694">
        <v>27380.944</v>
      </c>
      <c r="F7694">
        <v>838.226</v>
      </c>
      <c r="G7694">
        <v>69.173000000000002</v>
      </c>
      <c r="H7694">
        <v>0</v>
      </c>
      <c r="I7694">
        <v>453.64400000000001</v>
      </c>
      <c r="J7694">
        <v>5.9269999999999996</v>
      </c>
      <c r="K7694">
        <v>5.3479999999999999</v>
      </c>
      <c r="L7694">
        <v>91.007000000000005</v>
      </c>
      <c r="M7694">
        <v>28775.097000000002</v>
      </c>
      <c r="N7694">
        <v>6440.5020000000004</v>
      </c>
      <c r="O7694">
        <v>-4.8710000000000004</v>
      </c>
      <c r="P7694">
        <v>2.8010000000000002</v>
      </c>
      <c r="Q7694">
        <v>287.05700000000002</v>
      </c>
      <c r="R7694">
        <v>22336.665000000001</v>
      </c>
      <c r="S7694">
        <v>22049.608</v>
      </c>
    </row>
    <row r="7695" spans="1:19" x14ac:dyDescent="0.3">
      <c r="A7695">
        <v>2021</v>
      </c>
      <c r="B7695">
        <v>11</v>
      </c>
      <c r="C7695">
        <v>17</v>
      </c>
      <c r="D7695">
        <v>14</v>
      </c>
      <c r="E7695">
        <v>27369.085999999999</v>
      </c>
      <c r="F7695">
        <v>806.00099999999998</v>
      </c>
      <c r="G7695">
        <v>67.25</v>
      </c>
      <c r="H7695">
        <v>0</v>
      </c>
      <c r="I7695">
        <v>429.274</v>
      </c>
      <c r="J7695">
        <v>5.819</v>
      </c>
      <c r="K7695">
        <v>13.65</v>
      </c>
      <c r="L7695">
        <v>90.992000000000004</v>
      </c>
      <c r="M7695">
        <v>28714.823</v>
      </c>
      <c r="N7695">
        <v>5703.2950000000001</v>
      </c>
      <c r="O7695">
        <v>-0.38500000000000001</v>
      </c>
      <c r="P7695">
        <v>2.702</v>
      </c>
      <c r="Q7695">
        <v>290.666</v>
      </c>
      <c r="R7695">
        <v>23009.21</v>
      </c>
      <c r="S7695">
        <v>22718.544000000002</v>
      </c>
    </row>
    <row r="7696" spans="1:19" x14ac:dyDescent="0.3">
      <c r="A7696">
        <v>2021</v>
      </c>
      <c r="B7696">
        <v>11</v>
      </c>
      <c r="C7696">
        <v>17</v>
      </c>
      <c r="D7696">
        <v>15</v>
      </c>
      <c r="E7696">
        <v>27050.163</v>
      </c>
      <c r="F7696">
        <v>752.4</v>
      </c>
      <c r="G7696">
        <v>66.004000000000005</v>
      </c>
      <c r="H7696">
        <v>0</v>
      </c>
      <c r="I7696">
        <v>368.52499999999998</v>
      </c>
      <c r="J7696">
        <v>5.3470000000000004</v>
      </c>
      <c r="K7696">
        <v>18.812000000000001</v>
      </c>
      <c r="L7696">
        <v>90.701999999999998</v>
      </c>
      <c r="M7696">
        <v>28285.95</v>
      </c>
      <c r="N7696">
        <v>4351.7629999999999</v>
      </c>
      <c r="O7696">
        <v>-0.79900000000000004</v>
      </c>
      <c r="P7696">
        <v>1.4770000000000001</v>
      </c>
      <c r="Q7696">
        <v>287.64600000000002</v>
      </c>
      <c r="R7696">
        <v>23933.51</v>
      </c>
      <c r="S7696">
        <v>23645.864000000001</v>
      </c>
    </row>
    <row r="7697" spans="1:19" x14ac:dyDescent="0.3">
      <c r="A7697">
        <v>2021</v>
      </c>
      <c r="B7697">
        <v>11</v>
      </c>
      <c r="C7697">
        <v>17</v>
      </c>
      <c r="D7697">
        <v>16</v>
      </c>
      <c r="E7697">
        <v>26638.109</v>
      </c>
      <c r="F7697">
        <v>651.63199999999995</v>
      </c>
      <c r="G7697">
        <v>66.619</v>
      </c>
      <c r="H7697">
        <v>0</v>
      </c>
      <c r="I7697">
        <v>339.13400000000001</v>
      </c>
      <c r="J7697">
        <v>5.5759999999999996</v>
      </c>
      <c r="K7697">
        <v>2.8809999999999998</v>
      </c>
      <c r="L7697">
        <v>90.356999999999999</v>
      </c>
      <c r="M7697">
        <v>27727.69</v>
      </c>
      <c r="N7697">
        <v>2217.3670000000002</v>
      </c>
      <c r="O7697">
        <v>-9.1999999999999998E-2</v>
      </c>
      <c r="P7697">
        <v>1.0569999999999999</v>
      </c>
      <c r="Q7697">
        <v>277.89999999999998</v>
      </c>
      <c r="R7697">
        <v>25509.357</v>
      </c>
      <c r="S7697">
        <v>25231.456999999999</v>
      </c>
    </row>
    <row r="7698" spans="1:19" x14ac:dyDescent="0.3">
      <c r="A7698">
        <v>2021</v>
      </c>
      <c r="B7698">
        <v>11</v>
      </c>
      <c r="C7698">
        <v>17</v>
      </c>
      <c r="D7698">
        <v>17</v>
      </c>
      <c r="E7698">
        <v>26942.555</v>
      </c>
      <c r="F7698">
        <v>549.80600000000004</v>
      </c>
      <c r="G7698">
        <v>72.200999999999993</v>
      </c>
      <c r="H7698">
        <v>0</v>
      </c>
      <c r="I7698">
        <v>233.93700000000001</v>
      </c>
      <c r="J7698">
        <v>4.3869999999999996</v>
      </c>
      <c r="K7698">
        <v>-35.031999999999996</v>
      </c>
      <c r="L7698">
        <v>90.63</v>
      </c>
      <c r="M7698">
        <v>27786.285</v>
      </c>
      <c r="N7698">
        <v>144.34899999999999</v>
      </c>
      <c r="O7698">
        <v>7.5279999999999996</v>
      </c>
      <c r="P7698">
        <v>2.1789999999999998</v>
      </c>
      <c r="Q7698">
        <v>270.23099999999999</v>
      </c>
      <c r="R7698">
        <v>27632.228999999999</v>
      </c>
      <c r="S7698">
        <v>27361.998</v>
      </c>
    </row>
    <row r="7699" spans="1:19" x14ac:dyDescent="0.3">
      <c r="A7699">
        <v>2021</v>
      </c>
      <c r="B7699">
        <v>11</v>
      </c>
      <c r="C7699">
        <v>17</v>
      </c>
      <c r="D7699">
        <v>18</v>
      </c>
      <c r="E7699">
        <v>29349.569</v>
      </c>
      <c r="F7699">
        <v>558.45299999999997</v>
      </c>
      <c r="G7699">
        <v>77.712999999999994</v>
      </c>
      <c r="H7699">
        <v>0</v>
      </c>
      <c r="I7699">
        <v>255.80699999999999</v>
      </c>
      <c r="J7699">
        <v>4.91</v>
      </c>
      <c r="K7699">
        <v>-57.716999999999999</v>
      </c>
      <c r="L7699">
        <v>92.581000000000003</v>
      </c>
      <c r="M7699">
        <v>30203.602999999999</v>
      </c>
      <c r="N7699">
        <v>0</v>
      </c>
      <c r="O7699">
        <v>12.52</v>
      </c>
      <c r="P7699">
        <v>8.2579999999999991</v>
      </c>
      <c r="Q7699">
        <v>268.76400000000001</v>
      </c>
      <c r="R7699">
        <v>30182.824000000001</v>
      </c>
      <c r="S7699">
        <v>29914.06</v>
      </c>
    </row>
    <row r="7700" spans="1:19" x14ac:dyDescent="0.3">
      <c r="A7700">
        <v>2021</v>
      </c>
      <c r="B7700">
        <v>11</v>
      </c>
      <c r="C7700">
        <v>17</v>
      </c>
      <c r="D7700">
        <v>19</v>
      </c>
      <c r="E7700">
        <v>29282.362000000001</v>
      </c>
      <c r="F7700">
        <v>594.76599999999996</v>
      </c>
      <c r="G7700">
        <v>77.774000000000001</v>
      </c>
      <c r="H7700">
        <v>0</v>
      </c>
      <c r="I7700">
        <v>326.37799999999999</v>
      </c>
      <c r="J7700">
        <v>4.7430000000000003</v>
      </c>
      <c r="K7700">
        <v>-83.917000000000002</v>
      </c>
      <c r="L7700">
        <v>92.58</v>
      </c>
      <c r="M7700">
        <v>30216.912</v>
      </c>
      <c r="N7700">
        <v>0</v>
      </c>
      <c r="O7700">
        <v>14.212999999999999</v>
      </c>
      <c r="P7700">
        <v>9.7349999999999994</v>
      </c>
      <c r="Q7700">
        <v>258.67599999999999</v>
      </c>
      <c r="R7700">
        <v>30192.964</v>
      </c>
      <c r="S7700">
        <v>29934.288</v>
      </c>
    </row>
    <row r="7701" spans="1:19" x14ac:dyDescent="0.3">
      <c r="A7701">
        <v>2021</v>
      </c>
      <c r="B7701">
        <v>11</v>
      </c>
      <c r="C7701">
        <v>17</v>
      </c>
      <c r="D7701">
        <v>20</v>
      </c>
      <c r="E7701">
        <v>28595.809000000001</v>
      </c>
      <c r="F7701">
        <v>628.38400000000001</v>
      </c>
      <c r="G7701">
        <v>77.343999999999994</v>
      </c>
      <c r="H7701">
        <v>0</v>
      </c>
      <c r="I7701">
        <v>361.14600000000002</v>
      </c>
      <c r="J7701">
        <v>4.4640000000000004</v>
      </c>
      <c r="K7701">
        <v>-109.416</v>
      </c>
      <c r="L7701">
        <v>92.137</v>
      </c>
      <c r="M7701">
        <v>29572.523000000001</v>
      </c>
      <c r="N7701">
        <v>0</v>
      </c>
      <c r="O7701">
        <v>13.404</v>
      </c>
      <c r="P7701">
        <v>10.183</v>
      </c>
      <c r="Q7701">
        <v>243.953</v>
      </c>
      <c r="R7701">
        <v>29548.937000000002</v>
      </c>
      <c r="S7701">
        <v>29304.984</v>
      </c>
    </row>
    <row r="7702" spans="1:19" x14ac:dyDescent="0.3">
      <c r="A7702">
        <v>2021</v>
      </c>
      <c r="B7702">
        <v>11</v>
      </c>
      <c r="C7702">
        <v>17</v>
      </c>
      <c r="D7702">
        <v>21</v>
      </c>
      <c r="E7702">
        <v>27527.87</v>
      </c>
      <c r="F7702">
        <v>658.14099999999996</v>
      </c>
      <c r="G7702">
        <v>76.606999999999999</v>
      </c>
      <c r="H7702">
        <v>0</v>
      </c>
      <c r="I7702">
        <v>404.81200000000001</v>
      </c>
      <c r="J7702">
        <v>4.1230000000000002</v>
      </c>
      <c r="K7702">
        <v>-99.331999999999994</v>
      </c>
      <c r="L7702">
        <v>91.22</v>
      </c>
      <c r="M7702">
        <v>28586.833999999999</v>
      </c>
      <c r="N7702">
        <v>0</v>
      </c>
      <c r="O7702">
        <v>12.752000000000001</v>
      </c>
      <c r="P7702">
        <v>1.1279999999999999</v>
      </c>
      <c r="Q7702">
        <v>231.114</v>
      </c>
      <c r="R7702">
        <v>28572.954000000002</v>
      </c>
      <c r="S7702">
        <v>28341.84</v>
      </c>
    </row>
    <row r="7703" spans="1:19" x14ac:dyDescent="0.3">
      <c r="A7703">
        <v>2021</v>
      </c>
      <c r="B7703">
        <v>11</v>
      </c>
      <c r="C7703">
        <v>17</v>
      </c>
      <c r="D7703">
        <v>22</v>
      </c>
      <c r="E7703">
        <v>25842.098999999998</v>
      </c>
      <c r="F7703">
        <v>741.53</v>
      </c>
      <c r="G7703">
        <v>74.492000000000004</v>
      </c>
      <c r="H7703">
        <v>0</v>
      </c>
      <c r="I7703">
        <v>517.60900000000004</v>
      </c>
      <c r="J7703">
        <v>5.181</v>
      </c>
      <c r="K7703">
        <v>-42.662999999999997</v>
      </c>
      <c r="L7703">
        <v>89.781999999999996</v>
      </c>
      <c r="M7703">
        <v>27153.537</v>
      </c>
      <c r="N7703">
        <v>0</v>
      </c>
      <c r="O7703">
        <v>11.609</v>
      </c>
      <c r="P7703">
        <v>-4.4050000000000002</v>
      </c>
      <c r="Q7703">
        <v>214.959</v>
      </c>
      <c r="R7703">
        <v>27146.331999999999</v>
      </c>
      <c r="S7703">
        <v>26931.373</v>
      </c>
    </row>
    <row r="7704" spans="1:19" x14ac:dyDescent="0.3">
      <c r="A7704">
        <v>2021</v>
      </c>
      <c r="B7704">
        <v>11</v>
      </c>
      <c r="C7704">
        <v>17</v>
      </c>
      <c r="D7704">
        <v>23</v>
      </c>
      <c r="E7704">
        <v>23466.206999999999</v>
      </c>
      <c r="F7704">
        <v>897.8</v>
      </c>
      <c r="G7704">
        <v>71.534000000000006</v>
      </c>
      <c r="H7704">
        <v>0</v>
      </c>
      <c r="I7704">
        <v>577.44799999999998</v>
      </c>
      <c r="J7704">
        <v>4.8490000000000002</v>
      </c>
      <c r="K7704">
        <v>-28.626999999999999</v>
      </c>
      <c r="L7704">
        <v>88.350999999999999</v>
      </c>
      <c r="M7704">
        <v>25006.028999999999</v>
      </c>
      <c r="N7704">
        <v>0</v>
      </c>
      <c r="O7704">
        <v>9.3219999999999992</v>
      </c>
      <c r="P7704">
        <v>-12.829000000000001</v>
      </c>
      <c r="Q7704">
        <v>191.78100000000001</v>
      </c>
      <c r="R7704">
        <v>25009.535</v>
      </c>
      <c r="S7704">
        <v>24817.754000000001</v>
      </c>
    </row>
    <row r="7705" spans="1:19" x14ac:dyDescent="0.3">
      <c r="A7705">
        <v>2021</v>
      </c>
      <c r="B7705">
        <v>11</v>
      </c>
      <c r="C7705">
        <v>17</v>
      </c>
      <c r="D7705">
        <v>24</v>
      </c>
      <c r="E7705">
        <v>21325.129000000001</v>
      </c>
      <c r="F7705">
        <v>1058.1579999999999</v>
      </c>
      <c r="G7705">
        <v>69.602999999999994</v>
      </c>
      <c r="H7705">
        <v>0</v>
      </c>
      <c r="I7705">
        <v>962.154</v>
      </c>
      <c r="J7705">
        <v>5.25</v>
      </c>
      <c r="K7705">
        <v>-31.933</v>
      </c>
      <c r="L7705">
        <v>87.128</v>
      </c>
      <c r="M7705">
        <v>23405.885999999999</v>
      </c>
      <c r="N7705">
        <v>0</v>
      </c>
      <c r="O7705">
        <v>7.1109999999999998</v>
      </c>
      <c r="P7705">
        <v>-12.643000000000001</v>
      </c>
      <c r="Q7705">
        <v>169.078</v>
      </c>
      <c r="R7705">
        <v>23411.418000000001</v>
      </c>
      <c r="S7705">
        <v>23242.34</v>
      </c>
    </row>
    <row r="7706" spans="1:19" x14ac:dyDescent="0.3">
      <c r="A7706">
        <v>2021</v>
      </c>
      <c r="B7706">
        <v>11</v>
      </c>
      <c r="C7706">
        <v>18</v>
      </c>
      <c r="D7706">
        <v>1</v>
      </c>
      <c r="E7706">
        <v>19909.724999999999</v>
      </c>
      <c r="F7706">
        <v>1305.6690000000001</v>
      </c>
      <c r="G7706">
        <v>62.238999999999997</v>
      </c>
      <c r="H7706">
        <v>0</v>
      </c>
      <c r="I7706">
        <v>846.64099999999996</v>
      </c>
      <c r="J7706">
        <v>5.0780000000000003</v>
      </c>
      <c r="K7706">
        <v>-25.491</v>
      </c>
      <c r="L7706">
        <v>86.352999999999994</v>
      </c>
      <c r="M7706">
        <v>22127.974999999999</v>
      </c>
      <c r="N7706">
        <v>0</v>
      </c>
      <c r="O7706">
        <v>4.8250000000000002</v>
      </c>
      <c r="P7706">
        <v>-17.632000000000001</v>
      </c>
      <c r="Q7706">
        <v>148.381</v>
      </c>
      <c r="R7706">
        <v>22140.780999999999</v>
      </c>
      <c r="S7706">
        <v>21992.400000000001</v>
      </c>
    </row>
    <row r="7707" spans="1:19" x14ac:dyDescent="0.3">
      <c r="A7707">
        <v>2021</v>
      </c>
      <c r="B7707">
        <v>11</v>
      </c>
      <c r="C7707">
        <v>18</v>
      </c>
      <c r="D7707">
        <v>2</v>
      </c>
      <c r="E7707">
        <v>19045.116000000002</v>
      </c>
      <c r="F7707">
        <v>1433.511</v>
      </c>
      <c r="G7707">
        <v>62.37</v>
      </c>
      <c r="H7707">
        <v>0</v>
      </c>
      <c r="I7707">
        <v>601.077</v>
      </c>
      <c r="J7707">
        <v>4.9450000000000003</v>
      </c>
      <c r="K7707">
        <v>-27.247</v>
      </c>
      <c r="L7707">
        <v>85.813999999999993</v>
      </c>
      <c r="M7707">
        <v>21143.215</v>
      </c>
      <c r="N7707">
        <v>0</v>
      </c>
      <c r="O7707">
        <v>3.96</v>
      </c>
      <c r="P7707">
        <v>-14.112</v>
      </c>
      <c r="Q7707">
        <v>139.255</v>
      </c>
      <c r="R7707">
        <v>21153.366999999998</v>
      </c>
      <c r="S7707">
        <v>21014.112000000001</v>
      </c>
    </row>
    <row r="7708" spans="1:19" x14ac:dyDescent="0.3">
      <c r="A7708">
        <v>2021</v>
      </c>
      <c r="B7708">
        <v>11</v>
      </c>
      <c r="C7708">
        <v>18</v>
      </c>
      <c r="D7708">
        <v>3</v>
      </c>
      <c r="E7708">
        <v>18528.501</v>
      </c>
      <c r="F7708">
        <v>1501.0830000000001</v>
      </c>
      <c r="G7708">
        <v>63.459000000000003</v>
      </c>
      <c r="H7708">
        <v>0</v>
      </c>
      <c r="I7708">
        <v>360.00200000000001</v>
      </c>
      <c r="J7708">
        <v>4.8719999999999999</v>
      </c>
      <c r="K7708">
        <v>-24.3</v>
      </c>
      <c r="L7708">
        <v>85.563000000000002</v>
      </c>
      <c r="M7708">
        <v>20455.721000000001</v>
      </c>
      <c r="N7708">
        <v>0</v>
      </c>
      <c r="O7708">
        <v>3.569</v>
      </c>
      <c r="P7708">
        <v>-9.9600000000000009</v>
      </c>
      <c r="Q7708">
        <v>135.411</v>
      </c>
      <c r="R7708">
        <v>20462.112000000001</v>
      </c>
      <c r="S7708">
        <v>20326.7</v>
      </c>
    </row>
    <row r="7709" spans="1:19" x14ac:dyDescent="0.3">
      <c r="A7709">
        <v>2021</v>
      </c>
      <c r="B7709">
        <v>11</v>
      </c>
      <c r="C7709">
        <v>18</v>
      </c>
      <c r="D7709">
        <v>4</v>
      </c>
      <c r="E7709">
        <v>18455.205999999998</v>
      </c>
      <c r="F7709">
        <v>1499.1949999999999</v>
      </c>
      <c r="G7709">
        <v>65.090999999999994</v>
      </c>
      <c r="H7709">
        <v>0</v>
      </c>
      <c r="I7709">
        <v>204.78</v>
      </c>
      <c r="J7709">
        <v>4.7190000000000003</v>
      </c>
      <c r="K7709">
        <v>-21.263000000000002</v>
      </c>
      <c r="L7709">
        <v>85.545000000000002</v>
      </c>
      <c r="M7709">
        <v>20228.182000000001</v>
      </c>
      <c r="N7709">
        <v>0</v>
      </c>
      <c r="O7709">
        <v>3.456</v>
      </c>
      <c r="P7709">
        <v>-6.0670000000000002</v>
      </c>
      <c r="Q7709">
        <v>135.49600000000001</v>
      </c>
      <c r="R7709">
        <v>20230.793000000001</v>
      </c>
      <c r="S7709">
        <v>20095.296999999999</v>
      </c>
    </row>
    <row r="7710" spans="1:19" x14ac:dyDescent="0.3">
      <c r="A7710">
        <v>2021</v>
      </c>
      <c r="B7710">
        <v>11</v>
      </c>
      <c r="C7710">
        <v>18</v>
      </c>
      <c r="D7710">
        <v>5</v>
      </c>
      <c r="E7710">
        <v>19326.148000000001</v>
      </c>
      <c r="F7710">
        <v>1393.4549999999999</v>
      </c>
      <c r="G7710">
        <v>69.173000000000002</v>
      </c>
      <c r="H7710">
        <v>0</v>
      </c>
      <c r="I7710">
        <v>102.96599999999999</v>
      </c>
      <c r="J7710">
        <v>3.6520000000000001</v>
      </c>
      <c r="K7710">
        <v>-9.3659999999999997</v>
      </c>
      <c r="L7710">
        <v>86.003</v>
      </c>
      <c r="M7710">
        <v>20902.859</v>
      </c>
      <c r="N7710">
        <v>0</v>
      </c>
      <c r="O7710">
        <v>3.0329999999999999</v>
      </c>
      <c r="P7710">
        <v>-4.3049999999999997</v>
      </c>
      <c r="Q7710">
        <v>141.27199999999999</v>
      </c>
      <c r="R7710">
        <v>20904.131000000001</v>
      </c>
      <c r="S7710">
        <v>20762.86</v>
      </c>
    </row>
    <row r="7711" spans="1:19" x14ac:dyDescent="0.3">
      <c r="A7711">
        <v>2021</v>
      </c>
      <c r="B7711">
        <v>11</v>
      </c>
      <c r="C7711">
        <v>18</v>
      </c>
      <c r="D7711">
        <v>6</v>
      </c>
      <c r="E7711">
        <v>21056.188999999998</v>
      </c>
      <c r="F7711">
        <v>1216.7940000000001</v>
      </c>
      <c r="G7711">
        <v>75.588999999999999</v>
      </c>
      <c r="H7711">
        <v>0</v>
      </c>
      <c r="I7711">
        <v>72.459999999999994</v>
      </c>
      <c r="J7711">
        <v>2.3290000000000002</v>
      </c>
      <c r="K7711">
        <v>-23.469000000000001</v>
      </c>
      <c r="L7711">
        <v>87.003</v>
      </c>
      <c r="M7711">
        <v>22411.306</v>
      </c>
      <c r="N7711">
        <v>0</v>
      </c>
      <c r="O7711">
        <v>3.0870000000000002</v>
      </c>
      <c r="P7711">
        <v>-5.0039999999999996</v>
      </c>
      <c r="Q7711">
        <v>159.01599999999999</v>
      </c>
      <c r="R7711">
        <v>22413.223000000002</v>
      </c>
      <c r="S7711">
        <v>22254.207999999999</v>
      </c>
    </row>
    <row r="7712" spans="1:19" x14ac:dyDescent="0.3">
      <c r="A7712">
        <v>2021</v>
      </c>
      <c r="B7712">
        <v>11</v>
      </c>
      <c r="C7712">
        <v>18</v>
      </c>
      <c r="D7712">
        <v>7</v>
      </c>
      <c r="E7712">
        <v>23411.852999999999</v>
      </c>
      <c r="F7712">
        <v>1017.4450000000001</v>
      </c>
      <c r="G7712">
        <v>81.846999999999994</v>
      </c>
      <c r="H7712">
        <v>0</v>
      </c>
      <c r="I7712">
        <v>128.994</v>
      </c>
      <c r="J7712">
        <v>2.839</v>
      </c>
      <c r="K7712">
        <v>-10.891</v>
      </c>
      <c r="L7712">
        <v>88.379000000000005</v>
      </c>
      <c r="M7712">
        <v>24638.617999999999</v>
      </c>
      <c r="N7712">
        <v>38.109000000000002</v>
      </c>
      <c r="O7712">
        <v>4.0199999999999996</v>
      </c>
      <c r="P7712">
        <v>-0.98</v>
      </c>
      <c r="Q7712">
        <v>189.691</v>
      </c>
      <c r="R7712">
        <v>24597.468000000001</v>
      </c>
      <c r="S7712">
        <v>24407.776999999998</v>
      </c>
    </row>
    <row r="7713" spans="1:19" x14ac:dyDescent="0.3">
      <c r="A7713">
        <v>2021</v>
      </c>
      <c r="B7713">
        <v>11</v>
      </c>
      <c r="C7713">
        <v>18</v>
      </c>
      <c r="D7713">
        <v>8</v>
      </c>
      <c r="E7713">
        <v>25087.415000000001</v>
      </c>
      <c r="F7713">
        <v>927.327</v>
      </c>
      <c r="G7713">
        <v>81.241</v>
      </c>
      <c r="H7713">
        <v>0</v>
      </c>
      <c r="I7713">
        <v>267.89</v>
      </c>
      <c r="J7713">
        <v>3.702</v>
      </c>
      <c r="K7713">
        <v>-12.754</v>
      </c>
      <c r="L7713">
        <v>89.412000000000006</v>
      </c>
      <c r="M7713">
        <v>26362.991999999998</v>
      </c>
      <c r="N7713">
        <v>1187.845</v>
      </c>
      <c r="O7713">
        <v>-9.3179999999999996</v>
      </c>
      <c r="P7713">
        <v>-0.52900000000000003</v>
      </c>
      <c r="Q7713">
        <v>217.251</v>
      </c>
      <c r="R7713">
        <v>25184.993999999999</v>
      </c>
      <c r="S7713">
        <v>24967.741999999998</v>
      </c>
    </row>
    <row r="7714" spans="1:19" x14ac:dyDescent="0.3">
      <c r="A7714">
        <v>2021</v>
      </c>
      <c r="B7714">
        <v>11</v>
      </c>
      <c r="C7714">
        <v>18</v>
      </c>
      <c r="D7714">
        <v>9</v>
      </c>
      <c r="E7714">
        <v>26157.977999999999</v>
      </c>
      <c r="F7714">
        <v>895.73</v>
      </c>
      <c r="G7714">
        <v>77.975999999999999</v>
      </c>
      <c r="H7714">
        <v>0</v>
      </c>
      <c r="I7714">
        <v>494.47699999999998</v>
      </c>
      <c r="J7714">
        <v>4.97</v>
      </c>
      <c r="K7714">
        <v>-9.7629999999999999</v>
      </c>
      <c r="L7714">
        <v>90.102999999999994</v>
      </c>
      <c r="M7714">
        <v>27633.494999999999</v>
      </c>
      <c r="N7714">
        <v>3480.8560000000002</v>
      </c>
      <c r="O7714">
        <v>-25.814</v>
      </c>
      <c r="P7714">
        <v>-0.23</v>
      </c>
      <c r="Q7714">
        <v>240.41</v>
      </c>
      <c r="R7714">
        <v>24178.683000000001</v>
      </c>
      <c r="S7714">
        <v>23938.274000000001</v>
      </c>
    </row>
    <row r="7715" spans="1:19" x14ac:dyDescent="0.3">
      <c r="A7715">
        <v>2021</v>
      </c>
      <c r="B7715">
        <v>11</v>
      </c>
      <c r="C7715">
        <v>18</v>
      </c>
      <c r="D7715">
        <v>10</v>
      </c>
      <c r="E7715">
        <v>26854.657999999999</v>
      </c>
      <c r="F7715">
        <v>879.67600000000004</v>
      </c>
      <c r="G7715">
        <v>74.728999999999999</v>
      </c>
      <c r="H7715">
        <v>0</v>
      </c>
      <c r="I7715">
        <v>610.01099999999997</v>
      </c>
      <c r="J7715">
        <v>5.5149999999999997</v>
      </c>
      <c r="K7715">
        <v>-16.651</v>
      </c>
      <c r="L7715">
        <v>90.68</v>
      </c>
      <c r="M7715">
        <v>28423.888999999999</v>
      </c>
      <c r="N7715">
        <v>5143.21</v>
      </c>
      <c r="O7715">
        <v>-38.298999999999999</v>
      </c>
      <c r="P7715">
        <v>0.373</v>
      </c>
      <c r="Q7715">
        <v>259.23</v>
      </c>
      <c r="R7715">
        <v>23318.603999999999</v>
      </c>
      <c r="S7715">
        <v>23059.375</v>
      </c>
    </row>
    <row r="7716" spans="1:19" x14ac:dyDescent="0.3">
      <c r="A7716">
        <v>2021</v>
      </c>
      <c r="B7716">
        <v>11</v>
      </c>
      <c r="C7716">
        <v>18</v>
      </c>
      <c r="D7716">
        <v>11</v>
      </c>
      <c r="E7716">
        <v>27569.325000000001</v>
      </c>
      <c r="F7716">
        <v>861.87199999999996</v>
      </c>
      <c r="G7716">
        <v>73.078000000000003</v>
      </c>
      <c r="H7716">
        <v>0</v>
      </c>
      <c r="I7716">
        <v>576.36599999999999</v>
      </c>
      <c r="J7716">
        <v>5.82</v>
      </c>
      <c r="K7716">
        <v>-7.4210000000000003</v>
      </c>
      <c r="L7716">
        <v>91.311000000000007</v>
      </c>
      <c r="M7716">
        <v>29097.273000000001</v>
      </c>
      <c r="N7716">
        <v>6108.6329999999998</v>
      </c>
      <c r="O7716">
        <v>-43.716999999999999</v>
      </c>
      <c r="P7716">
        <v>1.323</v>
      </c>
      <c r="Q7716">
        <v>272.89699999999999</v>
      </c>
      <c r="R7716">
        <v>23031.034</v>
      </c>
      <c r="S7716">
        <v>22758.136999999999</v>
      </c>
    </row>
    <row r="7717" spans="1:19" x14ac:dyDescent="0.3">
      <c r="A7717">
        <v>2021</v>
      </c>
      <c r="B7717">
        <v>11</v>
      </c>
      <c r="C7717">
        <v>18</v>
      </c>
      <c r="D7717">
        <v>12</v>
      </c>
      <c r="E7717">
        <v>27835.521000000001</v>
      </c>
      <c r="F7717">
        <v>853.18499999999995</v>
      </c>
      <c r="G7717">
        <v>71.831999999999994</v>
      </c>
      <c r="H7717">
        <v>0</v>
      </c>
      <c r="I7717">
        <v>490.58300000000003</v>
      </c>
      <c r="J7717">
        <v>5.9569999999999999</v>
      </c>
      <c r="K7717">
        <v>-12.429</v>
      </c>
      <c r="L7717">
        <v>91.492999999999995</v>
      </c>
      <c r="M7717">
        <v>29264.31</v>
      </c>
      <c r="N7717">
        <v>6619.9139999999998</v>
      </c>
      <c r="O7717">
        <v>-10.471</v>
      </c>
      <c r="P7717">
        <v>2.27</v>
      </c>
      <c r="Q7717">
        <v>280.202</v>
      </c>
      <c r="R7717">
        <v>22652.597000000002</v>
      </c>
      <c r="S7717">
        <v>22372.395</v>
      </c>
    </row>
    <row r="7718" spans="1:19" x14ac:dyDescent="0.3">
      <c r="A7718">
        <v>2021</v>
      </c>
      <c r="B7718">
        <v>11</v>
      </c>
      <c r="C7718">
        <v>18</v>
      </c>
      <c r="D7718">
        <v>13</v>
      </c>
      <c r="E7718">
        <v>27845.542000000001</v>
      </c>
      <c r="F7718">
        <v>838.226</v>
      </c>
      <c r="G7718">
        <v>70.558999999999997</v>
      </c>
      <c r="H7718">
        <v>0</v>
      </c>
      <c r="I7718">
        <v>453.64400000000001</v>
      </c>
      <c r="J7718">
        <v>5.9269999999999996</v>
      </c>
      <c r="K7718">
        <v>5.7249999999999996</v>
      </c>
      <c r="L7718">
        <v>91.427999999999997</v>
      </c>
      <c r="M7718">
        <v>29240.491000000002</v>
      </c>
      <c r="N7718">
        <v>6440.5020000000004</v>
      </c>
      <c r="O7718">
        <v>-4.8710000000000004</v>
      </c>
      <c r="P7718">
        <v>2.8010000000000002</v>
      </c>
      <c r="Q7718">
        <v>285.55399999999997</v>
      </c>
      <c r="R7718">
        <v>22802.059000000001</v>
      </c>
      <c r="S7718">
        <v>22516.505000000001</v>
      </c>
    </row>
    <row r="7719" spans="1:19" x14ac:dyDescent="0.3">
      <c r="A7719">
        <v>2021</v>
      </c>
      <c r="B7719">
        <v>11</v>
      </c>
      <c r="C7719">
        <v>18</v>
      </c>
      <c r="D7719">
        <v>14</v>
      </c>
      <c r="E7719">
        <v>27816.775000000001</v>
      </c>
      <c r="F7719">
        <v>806.00099999999998</v>
      </c>
      <c r="G7719">
        <v>70.05</v>
      </c>
      <c r="H7719">
        <v>0</v>
      </c>
      <c r="I7719">
        <v>429.274</v>
      </c>
      <c r="J7719">
        <v>5.819</v>
      </c>
      <c r="K7719">
        <v>14.321999999999999</v>
      </c>
      <c r="L7719">
        <v>91.358999999999995</v>
      </c>
      <c r="M7719">
        <v>29163.550999999999</v>
      </c>
      <c r="N7719">
        <v>5703.2950000000001</v>
      </c>
      <c r="O7719">
        <v>-0.38500000000000001</v>
      </c>
      <c r="P7719">
        <v>2.702</v>
      </c>
      <c r="Q7719">
        <v>287.62700000000001</v>
      </c>
      <c r="R7719">
        <v>23457.938999999998</v>
      </c>
      <c r="S7719">
        <v>23170.312000000002</v>
      </c>
    </row>
    <row r="7720" spans="1:19" x14ac:dyDescent="0.3">
      <c r="A7720">
        <v>2021</v>
      </c>
      <c r="B7720">
        <v>11</v>
      </c>
      <c r="C7720">
        <v>18</v>
      </c>
      <c r="D7720">
        <v>15</v>
      </c>
      <c r="E7720">
        <v>27602.302</v>
      </c>
      <c r="F7720">
        <v>752.4</v>
      </c>
      <c r="G7720">
        <v>71.042000000000002</v>
      </c>
      <c r="H7720">
        <v>0</v>
      </c>
      <c r="I7720">
        <v>368.52499999999998</v>
      </c>
      <c r="J7720">
        <v>5.3470000000000004</v>
      </c>
      <c r="K7720">
        <v>19.576000000000001</v>
      </c>
      <c r="L7720">
        <v>91.17</v>
      </c>
      <c r="M7720">
        <v>28839.319</v>
      </c>
      <c r="N7720">
        <v>4351.7629999999999</v>
      </c>
      <c r="O7720">
        <v>-0.79900000000000004</v>
      </c>
      <c r="P7720">
        <v>1.4770000000000001</v>
      </c>
      <c r="Q7720">
        <v>283.75</v>
      </c>
      <c r="R7720">
        <v>24486.880000000001</v>
      </c>
      <c r="S7720">
        <v>24203.13</v>
      </c>
    </row>
    <row r="7721" spans="1:19" x14ac:dyDescent="0.3">
      <c r="A7721">
        <v>2021</v>
      </c>
      <c r="B7721">
        <v>11</v>
      </c>
      <c r="C7721">
        <v>18</v>
      </c>
      <c r="D7721">
        <v>16</v>
      </c>
      <c r="E7721">
        <v>27212.833999999999</v>
      </c>
      <c r="F7721">
        <v>651.63199999999995</v>
      </c>
      <c r="G7721">
        <v>74.034999999999997</v>
      </c>
      <c r="H7721">
        <v>0</v>
      </c>
      <c r="I7721">
        <v>339.13400000000001</v>
      </c>
      <c r="J7721">
        <v>5.5759999999999996</v>
      </c>
      <c r="K7721">
        <v>2.661</v>
      </c>
      <c r="L7721">
        <v>90.840999999999994</v>
      </c>
      <c r="M7721">
        <v>28302.679</v>
      </c>
      <c r="N7721">
        <v>2217.3670000000002</v>
      </c>
      <c r="O7721">
        <v>-9.1999999999999998E-2</v>
      </c>
      <c r="P7721">
        <v>1.0569999999999999</v>
      </c>
      <c r="Q7721">
        <v>273.5</v>
      </c>
      <c r="R7721">
        <v>26084.346000000001</v>
      </c>
      <c r="S7721">
        <v>25810.847000000002</v>
      </c>
    </row>
    <row r="7722" spans="1:19" x14ac:dyDescent="0.3">
      <c r="A7722">
        <v>2021</v>
      </c>
      <c r="B7722">
        <v>11</v>
      </c>
      <c r="C7722">
        <v>18</v>
      </c>
      <c r="D7722">
        <v>17</v>
      </c>
      <c r="E7722">
        <v>27420.196</v>
      </c>
      <c r="F7722">
        <v>549.80600000000004</v>
      </c>
      <c r="G7722">
        <v>76.141999999999996</v>
      </c>
      <c r="H7722">
        <v>0</v>
      </c>
      <c r="I7722">
        <v>233.93700000000001</v>
      </c>
      <c r="J7722">
        <v>4.3869999999999996</v>
      </c>
      <c r="K7722">
        <v>-36.58</v>
      </c>
      <c r="L7722">
        <v>91.063999999999993</v>
      </c>
      <c r="M7722">
        <v>28262.811000000002</v>
      </c>
      <c r="N7722">
        <v>144.34899999999999</v>
      </c>
      <c r="O7722">
        <v>7.5279999999999996</v>
      </c>
      <c r="P7722">
        <v>2.1789999999999998</v>
      </c>
      <c r="Q7722">
        <v>266.05099999999999</v>
      </c>
      <c r="R7722">
        <v>28108.755000000001</v>
      </c>
      <c r="S7722">
        <v>27842.704000000002</v>
      </c>
    </row>
    <row r="7723" spans="1:19" x14ac:dyDescent="0.3">
      <c r="A7723">
        <v>2021</v>
      </c>
      <c r="B7723">
        <v>11</v>
      </c>
      <c r="C7723">
        <v>18</v>
      </c>
      <c r="D7723">
        <v>18</v>
      </c>
      <c r="E7723">
        <v>29561.859</v>
      </c>
      <c r="F7723">
        <v>558.45299999999997</v>
      </c>
      <c r="G7723">
        <v>81.206000000000003</v>
      </c>
      <c r="H7723">
        <v>0</v>
      </c>
      <c r="I7723">
        <v>255.80699999999999</v>
      </c>
      <c r="J7723">
        <v>4.91</v>
      </c>
      <c r="K7723">
        <v>-59.966999999999999</v>
      </c>
      <c r="L7723">
        <v>92.713999999999999</v>
      </c>
      <c r="M7723">
        <v>30413.776000000002</v>
      </c>
      <c r="N7723">
        <v>0</v>
      </c>
      <c r="O7723">
        <v>12.52</v>
      </c>
      <c r="P7723">
        <v>8.2579999999999991</v>
      </c>
      <c r="Q7723">
        <v>263.67899999999997</v>
      </c>
      <c r="R7723">
        <v>30392.998</v>
      </c>
      <c r="S7723">
        <v>30129.319</v>
      </c>
    </row>
    <row r="7724" spans="1:19" x14ac:dyDescent="0.3">
      <c r="A7724">
        <v>2021</v>
      </c>
      <c r="B7724">
        <v>11</v>
      </c>
      <c r="C7724">
        <v>18</v>
      </c>
      <c r="D7724">
        <v>19</v>
      </c>
      <c r="E7724">
        <v>29567.513999999999</v>
      </c>
      <c r="F7724">
        <v>594.76599999999996</v>
      </c>
      <c r="G7724">
        <v>80.915999999999997</v>
      </c>
      <c r="H7724">
        <v>0</v>
      </c>
      <c r="I7724">
        <v>326.37799999999999</v>
      </c>
      <c r="J7724">
        <v>4.7430000000000003</v>
      </c>
      <c r="K7724">
        <v>-86.156999999999996</v>
      </c>
      <c r="L7724">
        <v>92.748999999999995</v>
      </c>
      <c r="M7724">
        <v>30499.991999999998</v>
      </c>
      <c r="N7724">
        <v>0</v>
      </c>
      <c r="O7724">
        <v>14.212999999999999</v>
      </c>
      <c r="P7724">
        <v>9.7349999999999994</v>
      </c>
      <c r="Q7724">
        <v>253.65100000000001</v>
      </c>
      <c r="R7724">
        <v>30476.044999999998</v>
      </c>
      <c r="S7724">
        <v>30222.394</v>
      </c>
    </row>
    <row r="7725" spans="1:19" x14ac:dyDescent="0.3">
      <c r="A7725">
        <v>2021</v>
      </c>
      <c r="B7725">
        <v>11</v>
      </c>
      <c r="C7725">
        <v>18</v>
      </c>
      <c r="D7725">
        <v>20</v>
      </c>
      <c r="E7725">
        <v>28858.365000000002</v>
      </c>
      <c r="F7725">
        <v>628.38400000000001</v>
      </c>
      <c r="G7725">
        <v>80.17</v>
      </c>
      <c r="H7725">
        <v>0</v>
      </c>
      <c r="I7725">
        <v>361.14600000000002</v>
      </c>
      <c r="J7725">
        <v>4.4640000000000004</v>
      </c>
      <c r="K7725">
        <v>-111.336</v>
      </c>
      <c r="L7725">
        <v>92.343000000000004</v>
      </c>
      <c r="M7725">
        <v>29833.364000000001</v>
      </c>
      <c r="N7725">
        <v>0</v>
      </c>
      <c r="O7725">
        <v>13.404</v>
      </c>
      <c r="P7725">
        <v>10.183</v>
      </c>
      <c r="Q7725">
        <v>238.34700000000001</v>
      </c>
      <c r="R7725">
        <v>29809.777999999998</v>
      </c>
      <c r="S7725">
        <v>29571.431</v>
      </c>
    </row>
    <row r="7726" spans="1:19" x14ac:dyDescent="0.3">
      <c r="A7726">
        <v>2021</v>
      </c>
      <c r="B7726">
        <v>11</v>
      </c>
      <c r="C7726">
        <v>18</v>
      </c>
      <c r="D7726">
        <v>21</v>
      </c>
      <c r="E7726">
        <v>27772.161</v>
      </c>
      <c r="F7726">
        <v>658.14099999999996</v>
      </c>
      <c r="G7726">
        <v>79.090999999999994</v>
      </c>
      <c r="H7726">
        <v>0</v>
      </c>
      <c r="I7726">
        <v>404.81200000000001</v>
      </c>
      <c r="J7726">
        <v>4.1230000000000002</v>
      </c>
      <c r="K7726">
        <v>-100.235</v>
      </c>
      <c r="L7726">
        <v>91.491</v>
      </c>
      <c r="M7726">
        <v>28830.492999999999</v>
      </c>
      <c r="N7726">
        <v>0</v>
      </c>
      <c r="O7726">
        <v>12.752000000000001</v>
      </c>
      <c r="P7726">
        <v>1.1279999999999999</v>
      </c>
      <c r="Q7726">
        <v>225.828</v>
      </c>
      <c r="R7726">
        <v>28816.613000000001</v>
      </c>
      <c r="S7726">
        <v>28590.785</v>
      </c>
    </row>
    <row r="7727" spans="1:19" x14ac:dyDescent="0.3">
      <c r="A7727">
        <v>2021</v>
      </c>
      <c r="B7727">
        <v>11</v>
      </c>
      <c r="C7727">
        <v>18</v>
      </c>
      <c r="D7727">
        <v>22</v>
      </c>
      <c r="E7727">
        <v>25970.462</v>
      </c>
      <c r="F7727">
        <v>741.53</v>
      </c>
      <c r="G7727">
        <v>76.272999999999996</v>
      </c>
      <c r="H7727">
        <v>0</v>
      </c>
      <c r="I7727">
        <v>517.60900000000004</v>
      </c>
      <c r="J7727">
        <v>5.181</v>
      </c>
      <c r="K7727">
        <v>-43.134999999999998</v>
      </c>
      <c r="L7727">
        <v>89.885000000000005</v>
      </c>
      <c r="M7727">
        <v>27281.530999999999</v>
      </c>
      <c r="N7727">
        <v>0</v>
      </c>
      <c r="O7727">
        <v>11.609</v>
      </c>
      <c r="P7727">
        <v>-4.4050000000000002</v>
      </c>
      <c r="Q7727">
        <v>210.03399999999999</v>
      </c>
      <c r="R7727">
        <v>27274.327000000001</v>
      </c>
      <c r="S7727">
        <v>27064.293000000001</v>
      </c>
    </row>
    <row r="7728" spans="1:19" x14ac:dyDescent="0.3">
      <c r="A7728">
        <v>2021</v>
      </c>
      <c r="B7728">
        <v>11</v>
      </c>
      <c r="C7728">
        <v>18</v>
      </c>
      <c r="D7728">
        <v>23</v>
      </c>
      <c r="E7728">
        <v>23504.742999999999</v>
      </c>
      <c r="F7728">
        <v>897.8</v>
      </c>
      <c r="G7728">
        <v>73.14</v>
      </c>
      <c r="H7728">
        <v>0</v>
      </c>
      <c r="I7728">
        <v>577.44799999999998</v>
      </c>
      <c r="J7728">
        <v>4.8490000000000002</v>
      </c>
      <c r="K7728">
        <v>-28.821000000000002</v>
      </c>
      <c r="L7728">
        <v>88.367999999999995</v>
      </c>
      <c r="M7728">
        <v>25044.386999999999</v>
      </c>
      <c r="N7728">
        <v>0</v>
      </c>
      <c r="O7728">
        <v>9.3219999999999992</v>
      </c>
      <c r="P7728">
        <v>-12.829000000000001</v>
      </c>
      <c r="Q7728">
        <v>187.15</v>
      </c>
      <c r="R7728">
        <v>25047.893</v>
      </c>
      <c r="S7728">
        <v>24860.742999999999</v>
      </c>
    </row>
    <row r="7729" spans="1:19" x14ac:dyDescent="0.3">
      <c r="A7729">
        <v>2021</v>
      </c>
      <c r="B7729">
        <v>11</v>
      </c>
      <c r="C7729">
        <v>18</v>
      </c>
      <c r="D7729">
        <v>24</v>
      </c>
      <c r="E7729">
        <v>21330.7</v>
      </c>
      <c r="F7729">
        <v>1058.1579999999999</v>
      </c>
      <c r="G7729">
        <v>71.138999999999996</v>
      </c>
      <c r="H7729">
        <v>0</v>
      </c>
      <c r="I7729">
        <v>962.154</v>
      </c>
      <c r="J7729">
        <v>5.25</v>
      </c>
      <c r="K7729">
        <v>-31.646999999999998</v>
      </c>
      <c r="L7729">
        <v>87.120999999999995</v>
      </c>
      <c r="M7729">
        <v>23411.735000000001</v>
      </c>
      <c r="N7729">
        <v>0</v>
      </c>
      <c r="O7729">
        <v>7.1109999999999998</v>
      </c>
      <c r="P7729">
        <v>-12.643000000000001</v>
      </c>
      <c r="Q7729">
        <v>165.30699999999999</v>
      </c>
      <c r="R7729">
        <v>23417.268</v>
      </c>
      <c r="S7729">
        <v>23251.960999999999</v>
      </c>
    </row>
    <row r="7730" spans="1:19" x14ac:dyDescent="0.3">
      <c r="A7730">
        <v>2021</v>
      </c>
      <c r="B7730">
        <v>11</v>
      </c>
      <c r="C7730">
        <v>19</v>
      </c>
      <c r="D7730">
        <v>1</v>
      </c>
      <c r="E7730">
        <v>19768.596000000001</v>
      </c>
      <c r="F7730">
        <v>1305.6690000000001</v>
      </c>
      <c r="G7730">
        <v>63.317999999999998</v>
      </c>
      <c r="H7730">
        <v>0</v>
      </c>
      <c r="I7730">
        <v>846.64099999999996</v>
      </c>
      <c r="J7730">
        <v>5.0780000000000003</v>
      </c>
      <c r="K7730">
        <v>-25.05</v>
      </c>
      <c r="L7730">
        <v>86.281000000000006</v>
      </c>
      <c r="M7730">
        <v>21987.215</v>
      </c>
      <c r="N7730">
        <v>0</v>
      </c>
      <c r="O7730">
        <v>4.8250000000000002</v>
      </c>
      <c r="P7730">
        <v>-17.632000000000001</v>
      </c>
      <c r="Q7730">
        <v>150.49199999999999</v>
      </c>
      <c r="R7730">
        <v>22000.021000000001</v>
      </c>
      <c r="S7730">
        <v>21849.528999999999</v>
      </c>
    </row>
    <row r="7731" spans="1:19" x14ac:dyDescent="0.3">
      <c r="A7731">
        <v>2021</v>
      </c>
      <c r="B7731">
        <v>11</v>
      </c>
      <c r="C7731">
        <v>19</v>
      </c>
      <c r="D7731">
        <v>2</v>
      </c>
      <c r="E7731">
        <v>18919.603999999999</v>
      </c>
      <c r="F7731">
        <v>1433.511</v>
      </c>
      <c r="G7731">
        <v>63.177999999999997</v>
      </c>
      <c r="H7731">
        <v>0</v>
      </c>
      <c r="I7731">
        <v>601.077</v>
      </c>
      <c r="J7731">
        <v>4.9450000000000003</v>
      </c>
      <c r="K7731">
        <v>-27.359000000000002</v>
      </c>
      <c r="L7731">
        <v>85.741</v>
      </c>
      <c r="M7731">
        <v>21017.517</v>
      </c>
      <c r="N7731">
        <v>0</v>
      </c>
      <c r="O7731">
        <v>3.96</v>
      </c>
      <c r="P7731">
        <v>-14.112</v>
      </c>
      <c r="Q7731">
        <v>142.25399999999999</v>
      </c>
      <c r="R7731">
        <v>21027.669000000002</v>
      </c>
      <c r="S7731">
        <v>20885.415000000001</v>
      </c>
    </row>
    <row r="7732" spans="1:19" x14ac:dyDescent="0.3">
      <c r="A7732">
        <v>2021</v>
      </c>
      <c r="B7732">
        <v>11</v>
      </c>
      <c r="C7732">
        <v>19</v>
      </c>
      <c r="D7732">
        <v>3</v>
      </c>
      <c r="E7732">
        <v>18425.759999999998</v>
      </c>
      <c r="F7732">
        <v>1501.0830000000001</v>
      </c>
      <c r="G7732">
        <v>64.284000000000006</v>
      </c>
      <c r="H7732">
        <v>0</v>
      </c>
      <c r="I7732">
        <v>360.00200000000001</v>
      </c>
      <c r="J7732">
        <v>4.8719999999999999</v>
      </c>
      <c r="K7732">
        <v>-23.495999999999999</v>
      </c>
      <c r="L7732">
        <v>85.489000000000004</v>
      </c>
      <c r="M7732">
        <v>20353.71</v>
      </c>
      <c r="N7732">
        <v>0</v>
      </c>
      <c r="O7732">
        <v>3.569</v>
      </c>
      <c r="P7732">
        <v>-9.9600000000000009</v>
      </c>
      <c r="Q7732">
        <v>138.05199999999999</v>
      </c>
      <c r="R7732">
        <v>20360.100999999999</v>
      </c>
      <c r="S7732">
        <v>20222.048999999999</v>
      </c>
    </row>
    <row r="7733" spans="1:19" x14ac:dyDescent="0.3">
      <c r="A7733">
        <v>2021</v>
      </c>
      <c r="B7733">
        <v>11</v>
      </c>
      <c r="C7733">
        <v>19</v>
      </c>
      <c r="D7733">
        <v>4</v>
      </c>
      <c r="E7733">
        <v>18408.157999999999</v>
      </c>
      <c r="F7733">
        <v>1499.1949999999999</v>
      </c>
      <c r="G7733">
        <v>66.433999999999997</v>
      </c>
      <c r="H7733">
        <v>0</v>
      </c>
      <c r="I7733">
        <v>204.78</v>
      </c>
      <c r="J7733">
        <v>4.7190000000000003</v>
      </c>
      <c r="K7733">
        <v>-20.167999999999999</v>
      </c>
      <c r="L7733">
        <v>85.481999999999999</v>
      </c>
      <c r="M7733">
        <v>20182.165000000001</v>
      </c>
      <c r="N7733">
        <v>0</v>
      </c>
      <c r="O7733">
        <v>3.456</v>
      </c>
      <c r="P7733">
        <v>-6.0670000000000002</v>
      </c>
      <c r="Q7733">
        <v>137.54300000000001</v>
      </c>
      <c r="R7733">
        <v>20184.776000000002</v>
      </c>
      <c r="S7733">
        <v>20047.233</v>
      </c>
    </row>
    <row r="7734" spans="1:19" x14ac:dyDescent="0.3">
      <c r="A7734">
        <v>2021</v>
      </c>
      <c r="B7734">
        <v>11</v>
      </c>
      <c r="C7734">
        <v>19</v>
      </c>
      <c r="D7734">
        <v>5</v>
      </c>
      <c r="E7734">
        <v>19234.688999999998</v>
      </c>
      <c r="F7734">
        <v>1393.4549999999999</v>
      </c>
      <c r="G7734">
        <v>70.927999999999997</v>
      </c>
      <c r="H7734">
        <v>0</v>
      </c>
      <c r="I7734">
        <v>102.96599999999999</v>
      </c>
      <c r="J7734">
        <v>3.6520000000000001</v>
      </c>
      <c r="K7734">
        <v>-8.5879999999999992</v>
      </c>
      <c r="L7734">
        <v>85.944000000000003</v>
      </c>
      <c r="M7734">
        <v>20812.117999999999</v>
      </c>
      <c r="N7734">
        <v>0</v>
      </c>
      <c r="O7734">
        <v>3.0329999999999999</v>
      </c>
      <c r="P7734">
        <v>-4.3049999999999997</v>
      </c>
      <c r="Q7734">
        <v>142.95599999999999</v>
      </c>
      <c r="R7734">
        <v>20813.39</v>
      </c>
      <c r="S7734">
        <v>20670.435000000001</v>
      </c>
    </row>
    <row r="7735" spans="1:19" x14ac:dyDescent="0.3">
      <c r="A7735">
        <v>2021</v>
      </c>
      <c r="B7735">
        <v>11</v>
      </c>
      <c r="C7735">
        <v>19</v>
      </c>
      <c r="D7735">
        <v>6</v>
      </c>
      <c r="E7735">
        <v>21060.773000000001</v>
      </c>
      <c r="F7735">
        <v>1216.7940000000001</v>
      </c>
      <c r="G7735">
        <v>78.125</v>
      </c>
      <c r="H7735">
        <v>0</v>
      </c>
      <c r="I7735">
        <v>72.459999999999994</v>
      </c>
      <c r="J7735">
        <v>2.3290000000000002</v>
      </c>
      <c r="K7735">
        <v>-20.350999999999999</v>
      </c>
      <c r="L7735">
        <v>86.98</v>
      </c>
      <c r="M7735">
        <v>22418.985000000001</v>
      </c>
      <c r="N7735">
        <v>0</v>
      </c>
      <c r="O7735">
        <v>3.0870000000000002</v>
      </c>
      <c r="P7735">
        <v>-5.0039999999999996</v>
      </c>
      <c r="Q7735">
        <v>160.209</v>
      </c>
      <c r="R7735">
        <v>22420.902999999998</v>
      </c>
      <c r="S7735">
        <v>22260.694</v>
      </c>
    </row>
    <row r="7736" spans="1:19" x14ac:dyDescent="0.3">
      <c r="A7736">
        <v>2021</v>
      </c>
      <c r="B7736">
        <v>11</v>
      </c>
      <c r="C7736">
        <v>19</v>
      </c>
      <c r="D7736">
        <v>7</v>
      </c>
      <c r="E7736">
        <v>23392.112000000001</v>
      </c>
      <c r="F7736">
        <v>1017.4450000000001</v>
      </c>
      <c r="G7736">
        <v>84.707999999999998</v>
      </c>
      <c r="H7736">
        <v>0</v>
      </c>
      <c r="I7736">
        <v>128.994</v>
      </c>
      <c r="J7736">
        <v>2.839</v>
      </c>
      <c r="K7736">
        <v>-8.2859999999999996</v>
      </c>
      <c r="L7736">
        <v>88.319000000000003</v>
      </c>
      <c r="M7736">
        <v>24621.421999999999</v>
      </c>
      <c r="N7736">
        <v>38.109000000000002</v>
      </c>
      <c r="O7736">
        <v>4.0199999999999996</v>
      </c>
      <c r="P7736">
        <v>-0.98</v>
      </c>
      <c r="Q7736">
        <v>190.69300000000001</v>
      </c>
      <c r="R7736">
        <v>24580.273000000001</v>
      </c>
      <c r="S7736">
        <v>24389.58</v>
      </c>
    </row>
    <row r="7737" spans="1:19" x14ac:dyDescent="0.3">
      <c r="A7737">
        <v>2021</v>
      </c>
      <c r="B7737">
        <v>11</v>
      </c>
      <c r="C7737">
        <v>19</v>
      </c>
      <c r="D7737">
        <v>8</v>
      </c>
      <c r="E7737">
        <v>25220.830999999998</v>
      </c>
      <c r="F7737">
        <v>927.327</v>
      </c>
      <c r="G7737">
        <v>83.751999999999995</v>
      </c>
      <c r="H7737">
        <v>0</v>
      </c>
      <c r="I7737">
        <v>267.89</v>
      </c>
      <c r="J7737">
        <v>3.702</v>
      </c>
      <c r="K7737">
        <v>-10.874000000000001</v>
      </c>
      <c r="L7737">
        <v>89.426000000000002</v>
      </c>
      <c r="M7737">
        <v>26498.302</v>
      </c>
      <c r="N7737">
        <v>1187.845</v>
      </c>
      <c r="O7737">
        <v>-9.3179999999999996</v>
      </c>
      <c r="P7737">
        <v>-0.52900000000000003</v>
      </c>
      <c r="Q7737">
        <v>218.345</v>
      </c>
      <c r="R7737">
        <v>25320.304</v>
      </c>
      <c r="S7737">
        <v>25101.958999999999</v>
      </c>
    </row>
    <row r="7738" spans="1:19" x14ac:dyDescent="0.3">
      <c r="A7738">
        <v>2021</v>
      </c>
      <c r="B7738">
        <v>11</v>
      </c>
      <c r="C7738">
        <v>19</v>
      </c>
      <c r="D7738">
        <v>9</v>
      </c>
      <c r="E7738">
        <v>26374.260999999999</v>
      </c>
      <c r="F7738">
        <v>895.73</v>
      </c>
      <c r="G7738">
        <v>79.38</v>
      </c>
      <c r="H7738">
        <v>0</v>
      </c>
      <c r="I7738">
        <v>494.47699999999998</v>
      </c>
      <c r="J7738">
        <v>4.97</v>
      </c>
      <c r="K7738">
        <v>-8.9190000000000005</v>
      </c>
      <c r="L7738">
        <v>90.225999999999999</v>
      </c>
      <c r="M7738">
        <v>27850.743999999999</v>
      </c>
      <c r="N7738">
        <v>3480.8560000000002</v>
      </c>
      <c r="O7738">
        <v>-25.814</v>
      </c>
      <c r="P7738">
        <v>-0.23</v>
      </c>
      <c r="Q7738">
        <v>242.68</v>
      </c>
      <c r="R7738">
        <v>24395.933000000001</v>
      </c>
      <c r="S7738">
        <v>24153.253000000001</v>
      </c>
    </row>
    <row r="7739" spans="1:19" x14ac:dyDescent="0.3">
      <c r="A7739">
        <v>2021</v>
      </c>
      <c r="B7739">
        <v>11</v>
      </c>
      <c r="C7739">
        <v>19</v>
      </c>
      <c r="D7739">
        <v>10</v>
      </c>
      <c r="E7739">
        <v>27089.605</v>
      </c>
      <c r="F7739">
        <v>879.67600000000004</v>
      </c>
      <c r="G7739">
        <v>75.009</v>
      </c>
      <c r="H7739">
        <v>0</v>
      </c>
      <c r="I7739">
        <v>610.01099999999997</v>
      </c>
      <c r="J7739">
        <v>5.5149999999999997</v>
      </c>
      <c r="K7739">
        <v>-16.832000000000001</v>
      </c>
      <c r="L7739">
        <v>90.826999999999998</v>
      </c>
      <c r="M7739">
        <v>28658.802</v>
      </c>
      <c r="N7739">
        <v>5143.21</v>
      </c>
      <c r="O7739">
        <v>-38.298999999999999</v>
      </c>
      <c r="P7739">
        <v>0.373</v>
      </c>
      <c r="Q7739">
        <v>263.089</v>
      </c>
      <c r="R7739">
        <v>23553.518</v>
      </c>
      <c r="S7739">
        <v>23290.429</v>
      </c>
    </row>
    <row r="7740" spans="1:19" x14ac:dyDescent="0.3">
      <c r="A7740">
        <v>2021</v>
      </c>
      <c r="B7740">
        <v>11</v>
      </c>
      <c r="C7740">
        <v>19</v>
      </c>
      <c r="D7740">
        <v>11</v>
      </c>
      <c r="E7740">
        <v>27589.173999999999</v>
      </c>
      <c r="F7740">
        <v>861.87199999999996</v>
      </c>
      <c r="G7740">
        <v>73.114000000000004</v>
      </c>
      <c r="H7740">
        <v>0</v>
      </c>
      <c r="I7740">
        <v>576.36599999999999</v>
      </c>
      <c r="J7740">
        <v>5.82</v>
      </c>
      <c r="K7740">
        <v>-8.1150000000000002</v>
      </c>
      <c r="L7740">
        <v>91.27</v>
      </c>
      <c r="M7740">
        <v>29116.385999999999</v>
      </c>
      <c r="N7740">
        <v>6108.6329999999998</v>
      </c>
      <c r="O7740">
        <v>-43.716999999999999</v>
      </c>
      <c r="P7740">
        <v>1.323</v>
      </c>
      <c r="Q7740">
        <v>279.88900000000001</v>
      </c>
      <c r="R7740">
        <v>23050.147000000001</v>
      </c>
      <c r="S7740">
        <v>22770.258000000002</v>
      </c>
    </row>
    <row r="7741" spans="1:19" x14ac:dyDescent="0.3">
      <c r="A7741">
        <v>2021</v>
      </c>
      <c r="B7741">
        <v>11</v>
      </c>
      <c r="C7741">
        <v>19</v>
      </c>
      <c r="D7741">
        <v>12</v>
      </c>
      <c r="E7741">
        <v>27752.455000000002</v>
      </c>
      <c r="F7741">
        <v>853.18499999999995</v>
      </c>
      <c r="G7741">
        <v>70.647000000000006</v>
      </c>
      <c r="H7741">
        <v>0</v>
      </c>
      <c r="I7741">
        <v>490.58300000000003</v>
      </c>
      <c r="J7741">
        <v>5.9569999999999999</v>
      </c>
      <c r="K7741">
        <v>-14.384</v>
      </c>
      <c r="L7741">
        <v>91.429000000000002</v>
      </c>
      <c r="M7741">
        <v>29179.224999999999</v>
      </c>
      <c r="N7741">
        <v>6619.9139999999998</v>
      </c>
      <c r="O7741">
        <v>-10.471</v>
      </c>
      <c r="P7741">
        <v>2.27</v>
      </c>
      <c r="Q7741">
        <v>290.50400000000002</v>
      </c>
      <c r="R7741">
        <v>22567.510999999999</v>
      </c>
      <c r="S7741">
        <v>22277.007000000001</v>
      </c>
    </row>
    <row r="7742" spans="1:19" x14ac:dyDescent="0.3">
      <c r="A7742">
        <v>2021</v>
      </c>
      <c r="B7742">
        <v>11</v>
      </c>
      <c r="C7742">
        <v>19</v>
      </c>
      <c r="D7742">
        <v>13</v>
      </c>
      <c r="E7742">
        <v>27680.228999999999</v>
      </c>
      <c r="F7742">
        <v>838.226</v>
      </c>
      <c r="G7742">
        <v>68.119</v>
      </c>
      <c r="H7742">
        <v>0</v>
      </c>
      <c r="I7742">
        <v>453.64400000000001</v>
      </c>
      <c r="J7742">
        <v>5.9269999999999996</v>
      </c>
      <c r="K7742">
        <v>5.84</v>
      </c>
      <c r="L7742">
        <v>91.337999999999994</v>
      </c>
      <c r="M7742">
        <v>29075.204000000002</v>
      </c>
      <c r="N7742">
        <v>6440.5020000000004</v>
      </c>
      <c r="O7742">
        <v>-4.8710000000000004</v>
      </c>
      <c r="P7742">
        <v>2.8010000000000002</v>
      </c>
      <c r="Q7742">
        <v>296.64</v>
      </c>
      <c r="R7742">
        <v>22636.772000000001</v>
      </c>
      <c r="S7742">
        <v>22340.132000000001</v>
      </c>
    </row>
    <row r="7743" spans="1:19" x14ac:dyDescent="0.3">
      <c r="A7743">
        <v>2021</v>
      </c>
      <c r="B7743">
        <v>11</v>
      </c>
      <c r="C7743">
        <v>19</v>
      </c>
      <c r="D7743">
        <v>14</v>
      </c>
      <c r="E7743">
        <v>27613.592000000001</v>
      </c>
      <c r="F7743">
        <v>806.00099999999998</v>
      </c>
      <c r="G7743">
        <v>66.793999999999997</v>
      </c>
      <c r="H7743">
        <v>0</v>
      </c>
      <c r="I7743">
        <v>429.274</v>
      </c>
      <c r="J7743">
        <v>5.819</v>
      </c>
      <c r="K7743">
        <v>17.129000000000001</v>
      </c>
      <c r="L7743">
        <v>91.269000000000005</v>
      </c>
      <c r="M7743">
        <v>28963.084999999999</v>
      </c>
      <c r="N7743">
        <v>5703.2950000000001</v>
      </c>
      <c r="O7743">
        <v>-0.38500000000000001</v>
      </c>
      <c r="P7743">
        <v>2.702</v>
      </c>
      <c r="Q7743">
        <v>297.62200000000001</v>
      </c>
      <c r="R7743">
        <v>23257.472000000002</v>
      </c>
      <c r="S7743">
        <v>22959.85</v>
      </c>
    </row>
    <row r="7744" spans="1:19" x14ac:dyDescent="0.3">
      <c r="A7744">
        <v>2021</v>
      </c>
      <c r="B7744">
        <v>11</v>
      </c>
      <c r="C7744">
        <v>19</v>
      </c>
      <c r="D7744">
        <v>15</v>
      </c>
      <c r="E7744">
        <v>27246.945</v>
      </c>
      <c r="F7744">
        <v>752.4</v>
      </c>
      <c r="G7744">
        <v>66.048000000000002</v>
      </c>
      <c r="H7744">
        <v>0</v>
      </c>
      <c r="I7744">
        <v>368.52499999999998</v>
      </c>
      <c r="J7744">
        <v>5.3470000000000004</v>
      </c>
      <c r="K7744">
        <v>23.827000000000002</v>
      </c>
      <c r="L7744">
        <v>90.938999999999993</v>
      </c>
      <c r="M7744">
        <v>28487.983</v>
      </c>
      <c r="N7744">
        <v>4351.7629999999999</v>
      </c>
      <c r="O7744">
        <v>-0.79900000000000004</v>
      </c>
      <c r="P7744">
        <v>1.4770000000000001</v>
      </c>
      <c r="Q7744">
        <v>292.57799999999997</v>
      </c>
      <c r="R7744">
        <v>24135.543000000001</v>
      </c>
      <c r="S7744">
        <v>23842.965</v>
      </c>
    </row>
    <row r="7745" spans="1:19" x14ac:dyDescent="0.3">
      <c r="A7745">
        <v>2021</v>
      </c>
      <c r="B7745">
        <v>11</v>
      </c>
      <c r="C7745">
        <v>19</v>
      </c>
      <c r="D7745">
        <v>16</v>
      </c>
      <c r="E7745">
        <v>26751.955999999998</v>
      </c>
      <c r="F7745">
        <v>651.63199999999995</v>
      </c>
      <c r="G7745">
        <v>66.635999999999996</v>
      </c>
      <c r="H7745">
        <v>0</v>
      </c>
      <c r="I7745">
        <v>339.13400000000001</v>
      </c>
      <c r="J7745">
        <v>5.5759999999999996</v>
      </c>
      <c r="K7745">
        <v>4.3630000000000004</v>
      </c>
      <c r="L7745">
        <v>90.513000000000005</v>
      </c>
      <c r="M7745">
        <v>27843.174999999999</v>
      </c>
      <c r="N7745">
        <v>2217.3670000000002</v>
      </c>
      <c r="O7745">
        <v>-9.1999999999999998E-2</v>
      </c>
      <c r="P7745">
        <v>1.0569999999999999</v>
      </c>
      <c r="Q7745">
        <v>280.18700000000001</v>
      </c>
      <c r="R7745">
        <v>25624.843000000001</v>
      </c>
      <c r="S7745">
        <v>25344.654999999999</v>
      </c>
    </row>
    <row r="7746" spans="1:19" x14ac:dyDescent="0.3">
      <c r="A7746">
        <v>2021</v>
      </c>
      <c r="B7746">
        <v>11</v>
      </c>
      <c r="C7746">
        <v>19</v>
      </c>
      <c r="D7746">
        <v>17</v>
      </c>
      <c r="E7746">
        <v>26953.059000000001</v>
      </c>
      <c r="F7746">
        <v>549.80600000000004</v>
      </c>
      <c r="G7746">
        <v>70.682000000000002</v>
      </c>
      <c r="H7746">
        <v>0</v>
      </c>
      <c r="I7746">
        <v>233.93700000000001</v>
      </c>
      <c r="J7746">
        <v>4.3869999999999996</v>
      </c>
      <c r="K7746">
        <v>-40.469000000000001</v>
      </c>
      <c r="L7746">
        <v>90.685000000000002</v>
      </c>
      <c r="M7746">
        <v>27791.405999999999</v>
      </c>
      <c r="N7746">
        <v>144.34899999999999</v>
      </c>
      <c r="O7746">
        <v>7.5279999999999996</v>
      </c>
      <c r="P7746">
        <v>2.1789999999999998</v>
      </c>
      <c r="Q7746">
        <v>270.86200000000002</v>
      </c>
      <c r="R7746">
        <v>27637.35</v>
      </c>
      <c r="S7746">
        <v>27366.488000000001</v>
      </c>
    </row>
    <row r="7747" spans="1:19" x14ac:dyDescent="0.3">
      <c r="A7747">
        <v>2021</v>
      </c>
      <c r="B7747">
        <v>11</v>
      </c>
      <c r="C7747">
        <v>19</v>
      </c>
      <c r="D7747">
        <v>18</v>
      </c>
      <c r="E7747">
        <v>29067.532999999999</v>
      </c>
      <c r="F7747">
        <v>558.45299999999997</v>
      </c>
      <c r="G7747">
        <v>77.072000000000003</v>
      </c>
      <c r="H7747">
        <v>0</v>
      </c>
      <c r="I7747">
        <v>255.80699999999999</v>
      </c>
      <c r="J7747">
        <v>4.91</v>
      </c>
      <c r="K7747">
        <v>-63.526000000000003</v>
      </c>
      <c r="L7747">
        <v>92.436999999999998</v>
      </c>
      <c r="M7747">
        <v>29915.615000000002</v>
      </c>
      <c r="N7747">
        <v>0</v>
      </c>
      <c r="O7747">
        <v>12.52</v>
      </c>
      <c r="P7747">
        <v>8.2579999999999991</v>
      </c>
      <c r="Q7747">
        <v>264.98200000000003</v>
      </c>
      <c r="R7747">
        <v>29894.835999999999</v>
      </c>
      <c r="S7747">
        <v>29629.855</v>
      </c>
    </row>
    <row r="7748" spans="1:19" x14ac:dyDescent="0.3">
      <c r="A7748">
        <v>2021</v>
      </c>
      <c r="B7748">
        <v>11</v>
      </c>
      <c r="C7748">
        <v>19</v>
      </c>
      <c r="D7748">
        <v>19</v>
      </c>
      <c r="E7748">
        <v>28945.562999999998</v>
      </c>
      <c r="F7748">
        <v>594.76599999999996</v>
      </c>
      <c r="G7748">
        <v>76.703000000000003</v>
      </c>
      <c r="H7748">
        <v>0</v>
      </c>
      <c r="I7748">
        <v>326.37799999999999</v>
      </c>
      <c r="J7748">
        <v>4.7430000000000003</v>
      </c>
      <c r="K7748">
        <v>-86.08</v>
      </c>
      <c r="L7748">
        <v>92.393000000000001</v>
      </c>
      <c r="M7748">
        <v>29877.761999999999</v>
      </c>
      <c r="N7748">
        <v>0</v>
      </c>
      <c r="O7748">
        <v>14.212999999999999</v>
      </c>
      <c r="P7748">
        <v>9.7349999999999994</v>
      </c>
      <c r="Q7748">
        <v>251.107</v>
      </c>
      <c r="R7748">
        <v>29853.814999999999</v>
      </c>
      <c r="S7748">
        <v>29602.707999999999</v>
      </c>
    </row>
    <row r="7749" spans="1:19" x14ac:dyDescent="0.3">
      <c r="A7749">
        <v>2021</v>
      </c>
      <c r="B7749">
        <v>11</v>
      </c>
      <c r="C7749">
        <v>19</v>
      </c>
      <c r="D7749">
        <v>20</v>
      </c>
      <c r="E7749">
        <v>28209.864000000001</v>
      </c>
      <c r="F7749">
        <v>628.38400000000001</v>
      </c>
      <c r="G7749">
        <v>76.265000000000001</v>
      </c>
      <c r="H7749">
        <v>0</v>
      </c>
      <c r="I7749">
        <v>361.14600000000002</v>
      </c>
      <c r="J7749">
        <v>4.4640000000000004</v>
      </c>
      <c r="K7749">
        <v>-107.08199999999999</v>
      </c>
      <c r="L7749">
        <v>91.843000000000004</v>
      </c>
      <c r="M7749">
        <v>29188.617999999999</v>
      </c>
      <c r="N7749">
        <v>0</v>
      </c>
      <c r="O7749">
        <v>13.404</v>
      </c>
      <c r="P7749">
        <v>10.183</v>
      </c>
      <c r="Q7749">
        <v>234.535</v>
      </c>
      <c r="R7749">
        <v>29165.031999999999</v>
      </c>
      <c r="S7749">
        <v>28930.496999999999</v>
      </c>
    </row>
    <row r="7750" spans="1:19" x14ac:dyDescent="0.3">
      <c r="A7750">
        <v>2021</v>
      </c>
      <c r="B7750">
        <v>11</v>
      </c>
      <c r="C7750">
        <v>19</v>
      </c>
      <c r="D7750">
        <v>21</v>
      </c>
      <c r="E7750">
        <v>27094.76</v>
      </c>
      <c r="F7750">
        <v>658.14099999999996</v>
      </c>
      <c r="G7750">
        <v>74.983000000000004</v>
      </c>
      <c r="H7750">
        <v>0</v>
      </c>
      <c r="I7750">
        <v>404.81200000000001</v>
      </c>
      <c r="J7750">
        <v>4.1230000000000002</v>
      </c>
      <c r="K7750">
        <v>-93.497</v>
      </c>
      <c r="L7750">
        <v>90.835999999999999</v>
      </c>
      <c r="M7750">
        <v>28159.173999999999</v>
      </c>
      <c r="N7750">
        <v>0</v>
      </c>
      <c r="O7750">
        <v>12.752000000000001</v>
      </c>
      <c r="P7750">
        <v>1.1279999999999999</v>
      </c>
      <c r="Q7750">
        <v>222.07</v>
      </c>
      <c r="R7750">
        <v>28145.294000000002</v>
      </c>
      <c r="S7750">
        <v>27923.223999999998</v>
      </c>
    </row>
    <row r="7751" spans="1:19" x14ac:dyDescent="0.3">
      <c r="A7751">
        <v>2021</v>
      </c>
      <c r="B7751">
        <v>11</v>
      </c>
      <c r="C7751">
        <v>19</v>
      </c>
      <c r="D7751">
        <v>22</v>
      </c>
      <c r="E7751">
        <v>25548.679</v>
      </c>
      <c r="F7751">
        <v>741.53</v>
      </c>
      <c r="G7751">
        <v>72.28</v>
      </c>
      <c r="H7751">
        <v>0</v>
      </c>
      <c r="I7751">
        <v>517.60900000000004</v>
      </c>
      <c r="J7751">
        <v>5.181</v>
      </c>
      <c r="K7751">
        <v>-39.052999999999997</v>
      </c>
      <c r="L7751">
        <v>89.582999999999998</v>
      </c>
      <c r="M7751">
        <v>26863.527999999998</v>
      </c>
      <c r="N7751">
        <v>0</v>
      </c>
      <c r="O7751">
        <v>11.609</v>
      </c>
      <c r="P7751">
        <v>-4.4050000000000002</v>
      </c>
      <c r="Q7751">
        <v>209.07499999999999</v>
      </c>
      <c r="R7751">
        <v>26856.324000000001</v>
      </c>
      <c r="S7751">
        <v>26647.249</v>
      </c>
    </row>
    <row r="7752" spans="1:19" x14ac:dyDescent="0.3">
      <c r="A7752">
        <v>2021</v>
      </c>
      <c r="B7752">
        <v>11</v>
      </c>
      <c r="C7752">
        <v>19</v>
      </c>
      <c r="D7752">
        <v>23</v>
      </c>
      <c r="E7752">
        <v>23379.463</v>
      </c>
      <c r="F7752">
        <v>897.8</v>
      </c>
      <c r="G7752">
        <v>68.478999999999999</v>
      </c>
      <c r="H7752">
        <v>0</v>
      </c>
      <c r="I7752">
        <v>577.44799999999998</v>
      </c>
      <c r="J7752">
        <v>4.8490000000000002</v>
      </c>
      <c r="K7752">
        <v>-25.468</v>
      </c>
      <c r="L7752">
        <v>88.305000000000007</v>
      </c>
      <c r="M7752">
        <v>24922.397000000001</v>
      </c>
      <c r="N7752">
        <v>0</v>
      </c>
      <c r="O7752">
        <v>9.3219999999999992</v>
      </c>
      <c r="P7752">
        <v>-12.829000000000001</v>
      </c>
      <c r="Q7752">
        <v>188.90899999999999</v>
      </c>
      <c r="R7752">
        <v>24925.903999999999</v>
      </c>
      <c r="S7752">
        <v>24736.994999999999</v>
      </c>
    </row>
    <row r="7753" spans="1:19" x14ac:dyDescent="0.3">
      <c r="A7753">
        <v>2021</v>
      </c>
      <c r="B7753">
        <v>11</v>
      </c>
      <c r="C7753">
        <v>19</v>
      </c>
      <c r="D7753">
        <v>24</v>
      </c>
      <c r="E7753">
        <v>21440.94</v>
      </c>
      <c r="F7753">
        <v>1058.1579999999999</v>
      </c>
      <c r="G7753">
        <v>66.442999999999998</v>
      </c>
      <c r="H7753">
        <v>0</v>
      </c>
      <c r="I7753">
        <v>961.178</v>
      </c>
      <c r="J7753">
        <v>4.0940000000000003</v>
      </c>
      <c r="K7753">
        <v>-27.661999999999999</v>
      </c>
      <c r="L7753">
        <v>87.21</v>
      </c>
      <c r="M7753">
        <v>23523.918000000001</v>
      </c>
      <c r="N7753">
        <v>0</v>
      </c>
      <c r="O7753">
        <v>7.1109999999999998</v>
      </c>
      <c r="P7753">
        <v>-12.643000000000001</v>
      </c>
      <c r="Q7753">
        <v>168.58</v>
      </c>
      <c r="R7753">
        <v>23529.45</v>
      </c>
      <c r="S7753">
        <v>23360.87</v>
      </c>
    </row>
    <row r="7754" spans="1:19" x14ac:dyDescent="0.3">
      <c r="A7754">
        <v>2021</v>
      </c>
      <c r="B7754">
        <v>11</v>
      </c>
      <c r="C7754">
        <v>20</v>
      </c>
      <c r="D7754">
        <v>1</v>
      </c>
      <c r="E7754">
        <v>19495.733</v>
      </c>
      <c r="F7754">
        <v>1286.2539999999999</v>
      </c>
      <c r="G7754">
        <v>62.932000000000002</v>
      </c>
      <c r="H7754">
        <v>0</v>
      </c>
      <c r="I7754">
        <v>775.452</v>
      </c>
      <c r="J7754">
        <v>1.8029999999999999</v>
      </c>
      <c r="K7754">
        <v>-25.687000000000001</v>
      </c>
      <c r="L7754">
        <v>86.13</v>
      </c>
      <c r="M7754">
        <v>21619.684000000001</v>
      </c>
      <c r="N7754">
        <v>0</v>
      </c>
      <c r="O7754">
        <v>4.8250000000000002</v>
      </c>
      <c r="P7754">
        <v>-17.632000000000001</v>
      </c>
      <c r="Q7754">
        <v>150.46700000000001</v>
      </c>
      <c r="R7754">
        <v>21632.491000000002</v>
      </c>
      <c r="S7754">
        <v>21482.024000000001</v>
      </c>
    </row>
    <row r="7755" spans="1:19" x14ac:dyDescent="0.3">
      <c r="A7755">
        <v>2021</v>
      </c>
      <c r="B7755">
        <v>11</v>
      </c>
      <c r="C7755">
        <v>20</v>
      </c>
      <c r="D7755">
        <v>2</v>
      </c>
      <c r="E7755">
        <v>18498.316999999999</v>
      </c>
      <c r="F7755">
        <v>1405.704</v>
      </c>
      <c r="G7755">
        <v>62.932000000000002</v>
      </c>
      <c r="H7755">
        <v>0</v>
      </c>
      <c r="I7755">
        <v>657.721</v>
      </c>
      <c r="J7755">
        <v>1.788</v>
      </c>
      <c r="K7755">
        <v>-27.748000000000001</v>
      </c>
      <c r="L7755">
        <v>85.512</v>
      </c>
      <c r="M7755">
        <v>20621.294000000002</v>
      </c>
      <c r="N7755">
        <v>0</v>
      </c>
      <c r="O7755">
        <v>3.96</v>
      </c>
      <c r="P7755">
        <v>-14.112</v>
      </c>
      <c r="Q7755">
        <v>142.18</v>
      </c>
      <c r="R7755">
        <v>20631.446</v>
      </c>
      <c r="S7755">
        <v>20489.267</v>
      </c>
    </row>
    <row r="7756" spans="1:19" x14ac:dyDescent="0.3">
      <c r="A7756">
        <v>2021</v>
      </c>
      <c r="B7756">
        <v>11</v>
      </c>
      <c r="C7756">
        <v>20</v>
      </c>
      <c r="D7756">
        <v>3</v>
      </c>
      <c r="E7756">
        <v>17865.817999999999</v>
      </c>
      <c r="F7756">
        <v>1491.0160000000001</v>
      </c>
      <c r="G7756">
        <v>64.081999999999994</v>
      </c>
      <c r="H7756">
        <v>0</v>
      </c>
      <c r="I7756">
        <v>441.95</v>
      </c>
      <c r="J7756">
        <v>1.8160000000000001</v>
      </c>
      <c r="K7756">
        <v>-24.722999999999999</v>
      </c>
      <c r="L7756">
        <v>85.334000000000003</v>
      </c>
      <c r="M7756">
        <v>19861.212</v>
      </c>
      <c r="N7756">
        <v>0</v>
      </c>
      <c r="O7756">
        <v>3.569</v>
      </c>
      <c r="P7756">
        <v>-9.9600000000000009</v>
      </c>
      <c r="Q7756">
        <v>137.679</v>
      </c>
      <c r="R7756">
        <v>19867.602999999999</v>
      </c>
      <c r="S7756">
        <v>19729.923999999999</v>
      </c>
    </row>
    <row r="7757" spans="1:19" x14ac:dyDescent="0.3">
      <c r="A7757">
        <v>2021</v>
      </c>
      <c r="B7757">
        <v>11</v>
      </c>
      <c r="C7757">
        <v>20</v>
      </c>
      <c r="D7757">
        <v>4</v>
      </c>
      <c r="E7757">
        <v>17630.403999999999</v>
      </c>
      <c r="F7757">
        <v>1528.9849999999999</v>
      </c>
      <c r="G7757">
        <v>66.328999999999994</v>
      </c>
      <c r="H7757">
        <v>0</v>
      </c>
      <c r="I7757">
        <v>279.93400000000003</v>
      </c>
      <c r="J7757">
        <v>1.79</v>
      </c>
      <c r="K7757">
        <v>-21.701000000000001</v>
      </c>
      <c r="L7757">
        <v>85.296999999999997</v>
      </c>
      <c r="M7757">
        <v>19504.707999999999</v>
      </c>
      <c r="N7757">
        <v>0</v>
      </c>
      <c r="O7757">
        <v>3.456</v>
      </c>
      <c r="P7757">
        <v>-6.0670000000000002</v>
      </c>
      <c r="Q7757">
        <v>136.304</v>
      </c>
      <c r="R7757">
        <v>19507.319</v>
      </c>
      <c r="S7757">
        <v>19371.014999999999</v>
      </c>
    </row>
    <row r="7758" spans="1:19" x14ac:dyDescent="0.3">
      <c r="A7758">
        <v>2021</v>
      </c>
      <c r="B7758">
        <v>11</v>
      </c>
      <c r="C7758">
        <v>20</v>
      </c>
      <c r="D7758">
        <v>5</v>
      </c>
      <c r="E7758">
        <v>17814.807000000001</v>
      </c>
      <c r="F7758">
        <v>1512.328</v>
      </c>
      <c r="G7758">
        <v>71.025000000000006</v>
      </c>
      <c r="H7758">
        <v>0</v>
      </c>
      <c r="I7758">
        <v>175.989</v>
      </c>
      <c r="J7758">
        <v>1.619</v>
      </c>
      <c r="K7758">
        <v>-9.5660000000000007</v>
      </c>
      <c r="L7758">
        <v>85.320999999999998</v>
      </c>
      <c r="M7758">
        <v>19580.498</v>
      </c>
      <c r="N7758">
        <v>0</v>
      </c>
      <c r="O7758">
        <v>3.0329999999999999</v>
      </c>
      <c r="P7758">
        <v>-4.3049999999999997</v>
      </c>
      <c r="Q7758">
        <v>138.36799999999999</v>
      </c>
      <c r="R7758">
        <v>19581.77</v>
      </c>
      <c r="S7758">
        <v>19443.401999999998</v>
      </c>
    </row>
    <row r="7759" spans="1:19" x14ac:dyDescent="0.3">
      <c r="A7759">
        <v>2021</v>
      </c>
      <c r="B7759">
        <v>11</v>
      </c>
      <c r="C7759">
        <v>20</v>
      </c>
      <c r="D7759">
        <v>6</v>
      </c>
      <c r="E7759">
        <v>18661.643</v>
      </c>
      <c r="F7759">
        <v>1453.18</v>
      </c>
      <c r="G7759">
        <v>78.212999999999994</v>
      </c>
      <c r="H7759">
        <v>0</v>
      </c>
      <c r="I7759">
        <v>101.506</v>
      </c>
      <c r="J7759">
        <v>1.629</v>
      </c>
      <c r="K7759">
        <v>-24.006</v>
      </c>
      <c r="L7759">
        <v>85.626000000000005</v>
      </c>
      <c r="M7759">
        <v>20279.579000000002</v>
      </c>
      <c r="N7759">
        <v>0</v>
      </c>
      <c r="O7759">
        <v>3.0870000000000002</v>
      </c>
      <c r="P7759">
        <v>-5.0039999999999996</v>
      </c>
      <c r="Q7759">
        <v>147.494</v>
      </c>
      <c r="R7759">
        <v>20281.496999999999</v>
      </c>
      <c r="S7759">
        <v>20134.003000000001</v>
      </c>
    </row>
    <row r="7760" spans="1:19" x14ac:dyDescent="0.3">
      <c r="A7760">
        <v>2021</v>
      </c>
      <c r="B7760">
        <v>11</v>
      </c>
      <c r="C7760">
        <v>20</v>
      </c>
      <c r="D7760">
        <v>7</v>
      </c>
      <c r="E7760">
        <v>19633.797999999999</v>
      </c>
      <c r="F7760">
        <v>1329.278</v>
      </c>
      <c r="G7760">
        <v>84.400999999999996</v>
      </c>
      <c r="H7760">
        <v>0</v>
      </c>
      <c r="I7760">
        <v>64.483999999999995</v>
      </c>
      <c r="J7760">
        <v>1.893</v>
      </c>
      <c r="K7760">
        <v>-11.321999999999999</v>
      </c>
      <c r="L7760">
        <v>86.183999999999997</v>
      </c>
      <c r="M7760">
        <v>21104.315999999999</v>
      </c>
      <c r="N7760">
        <v>38.109000000000002</v>
      </c>
      <c r="O7760">
        <v>4.0199999999999996</v>
      </c>
      <c r="P7760">
        <v>-0.98</v>
      </c>
      <c r="Q7760">
        <v>163.499</v>
      </c>
      <c r="R7760">
        <v>21063.166000000001</v>
      </c>
      <c r="S7760">
        <v>20899.667000000001</v>
      </c>
    </row>
    <row r="7761" spans="1:19" x14ac:dyDescent="0.3">
      <c r="A7761">
        <v>2021</v>
      </c>
      <c r="B7761">
        <v>11</v>
      </c>
      <c r="C7761">
        <v>20</v>
      </c>
      <c r="D7761">
        <v>8</v>
      </c>
      <c r="E7761">
        <v>20667.482</v>
      </c>
      <c r="F7761">
        <v>1234.125</v>
      </c>
      <c r="G7761">
        <v>82.918000000000006</v>
      </c>
      <c r="H7761">
        <v>0</v>
      </c>
      <c r="I7761">
        <v>68.882999999999996</v>
      </c>
      <c r="J7761">
        <v>2.2879999999999998</v>
      </c>
      <c r="K7761">
        <v>-13.496</v>
      </c>
      <c r="L7761">
        <v>86.757999999999996</v>
      </c>
      <c r="M7761">
        <v>22046.041000000001</v>
      </c>
      <c r="N7761">
        <v>1187.845</v>
      </c>
      <c r="O7761">
        <v>-9.3179999999999996</v>
      </c>
      <c r="P7761">
        <v>-0.52900000000000003</v>
      </c>
      <c r="Q7761">
        <v>182.83699999999999</v>
      </c>
      <c r="R7761">
        <v>20868.043000000001</v>
      </c>
      <c r="S7761">
        <v>20685.205000000002</v>
      </c>
    </row>
    <row r="7762" spans="1:19" x14ac:dyDescent="0.3">
      <c r="A7762">
        <v>2021</v>
      </c>
      <c r="B7762">
        <v>11</v>
      </c>
      <c r="C7762">
        <v>20</v>
      </c>
      <c r="D7762">
        <v>9</v>
      </c>
      <c r="E7762">
        <v>22094.291000000001</v>
      </c>
      <c r="F7762">
        <v>1159.8119999999999</v>
      </c>
      <c r="G7762">
        <v>78.484999999999999</v>
      </c>
      <c r="H7762">
        <v>0</v>
      </c>
      <c r="I7762">
        <v>109.06699999999999</v>
      </c>
      <c r="J7762">
        <v>2.8879999999999999</v>
      </c>
      <c r="K7762">
        <v>-9.8569999999999993</v>
      </c>
      <c r="L7762">
        <v>87.539000000000001</v>
      </c>
      <c r="M7762">
        <v>23443.741000000002</v>
      </c>
      <c r="N7762">
        <v>3480.8560000000002</v>
      </c>
      <c r="O7762">
        <v>-25.814</v>
      </c>
      <c r="P7762">
        <v>-0.23</v>
      </c>
      <c r="Q7762">
        <v>207.95400000000001</v>
      </c>
      <c r="R7762">
        <v>19988.929</v>
      </c>
      <c r="S7762">
        <v>19780.975999999999</v>
      </c>
    </row>
    <row r="7763" spans="1:19" x14ac:dyDescent="0.3">
      <c r="A7763">
        <v>2021</v>
      </c>
      <c r="B7763">
        <v>11</v>
      </c>
      <c r="C7763">
        <v>20</v>
      </c>
      <c r="D7763">
        <v>10</v>
      </c>
      <c r="E7763">
        <v>23230.355</v>
      </c>
      <c r="F7763">
        <v>1104.8979999999999</v>
      </c>
      <c r="G7763">
        <v>71.578000000000003</v>
      </c>
      <c r="H7763">
        <v>0</v>
      </c>
      <c r="I7763">
        <v>148.09700000000001</v>
      </c>
      <c r="J7763">
        <v>3.0950000000000002</v>
      </c>
      <c r="K7763">
        <v>-15.797000000000001</v>
      </c>
      <c r="L7763">
        <v>88.222999999999999</v>
      </c>
      <c r="M7763">
        <v>24558.870999999999</v>
      </c>
      <c r="N7763">
        <v>5143.21</v>
      </c>
      <c r="O7763">
        <v>-38.298999999999999</v>
      </c>
      <c r="P7763">
        <v>0.373</v>
      </c>
      <c r="Q7763">
        <v>228.749</v>
      </c>
      <c r="R7763">
        <v>19453.587</v>
      </c>
      <c r="S7763">
        <v>19224.837</v>
      </c>
    </row>
    <row r="7764" spans="1:19" x14ac:dyDescent="0.3">
      <c r="A7764">
        <v>2021</v>
      </c>
      <c r="B7764">
        <v>11</v>
      </c>
      <c r="C7764">
        <v>20</v>
      </c>
      <c r="D7764">
        <v>11</v>
      </c>
      <c r="E7764">
        <v>23965.27</v>
      </c>
      <c r="F7764">
        <v>1061.0150000000001</v>
      </c>
      <c r="G7764">
        <v>67.259</v>
      </c>
      <c r="H7764">
        <v>0</v>
      </c>
      <c r="I7764">
        <v>183.595</v>
      </c>
      <c r="J7764">
        <v>3.2829999999999999</v>
      </c>
      <c r="K7764">
        <v>-6.8890000000000002</v>
      </c>
      <c r="L7764">
        <v>88.644999999999996</v>
      </c>
      <c r="M7764">
        <v>25294.918000000001</v>
      </c>
      <c r="N7764">
        <v>6108.6329999999998</v>
      </c>
      <c r="O7764">
        <v>-43.716999999999999</v>
      </c>
      <c r="P7764">
        <v>1.323</v>
      </c>
      <c r="Q7764">
        <v>243.78100000000001</v>
      </c>
      <c r="R7764">
        <v>19228.679</v>
      </c>
      <c r="S7764">
        <v>18984.898000000001</v>
      </c>
    </row>
    <row r="7765" spans="1:19" x14ac:dyDescent="0.3">
      <c r="A7765">
        <v>2021</v>
      </c>
      <c r="B7765">
        <v>11</v>
      </c>
      <c r="C7765">
        <v>20</v>
      </c>
      <c r="D7765">
        <v>12</v>
      </c>
      <c r="E7765">
        <v>24207.589</v>
      </c>
      <c r="F7765">
        <v>1034.7660000000001</v>
      </c>
      <c r="G7765">
        <v>68.084000000000003</v>
      </c>
      <c r="H7765">
        <v>0</v>
      </c>
      <c r="I7765">
        <v>236.779</v>
      </c>
      <c r="J7765">
        <v>3.4590000000000001</v>
      </c>
      <c r="K7765">
        <v>-11.298</v>
      </c>
      <c r="L7765">
        <v>88.760999999999996</v>
      </c>
      <c r="M7765">
        <v>25560.056</v>
      </c>
      <c r="N7765">
        <v>6619.9139999999998</v>
      </c>
      <c r="O7765">
        <v>-10.471</v>
      </c>
      <c r="P7765">
        <v>2.27</v>
      </c>
      <c r="Q7765">
        <v>251.47</v>
      </c>
      <c r="R7765">
        <v>18948.343000000001</v>
      </c>
      <c r="S7765">
        <v>18696.871999999999</v>
      </c>
    </row>
    <row r="7766" spans="1:19" x14ac:dyDescent="0.3">
      <c r="A7766">
        <v>2021</v>
      </c>
      <c r="B7766">
        <v>11</v>
      </c>
      <c r="C7766">
        <v>20</v>
      </c>
      <c r="D7766">
        <v>13</v>
      </c>
      <c r="E7766">
        <v>24152.683000000001</v>
      </c>
      <c r="F7766">
        <v>1009.687</v>
      </c>
      <c r="G7766">
        <v>67.786000000000001</v>
      </c>
      <c r="H7766">
        <v>0</v>
      </c>
      <c r="I7766">
        <v>278.48500000000001</v>
      </c>
      <c r="J7766">
        <v>3.6019999999999999</v>
      </c>
      <c r="K7766">
        <v>5.0129999999999999</v>
      </c>
      <c r="L7766">
        <v>88.721999999999994</v>
      </c>
      <c r="M7766">
        <v>25538.190999999999</v>
      </c>
      <c r="N7766">
        <v>6440.5020000000004</v>
      </c>
      <c r="O7766">
        <v>-4.8710000000000004</v>
      </c>
      <c r="P7766">
        <v>2.8010000000000002</v>
      </c>
      <c r="Q7766">
        <v>253.94499999999999</v>
      </c>
      <c r="R7766">
        <v>19099.758999999998</v>
      </c>
      <c r="S7766">
        <v>18845.814999999999</v>
      </c>
    </row>
    <row r="7767" spans="1:19" x14ac:dyDescent="0.3">
      <c r="A7767">
        <v>2021</v>
      </c>
      <c r="B7767">
        <v>11</v>
      </c>
      <c r="C7767">
        <v>20</v>
      </c>
      <c r="D7767">
        <v>14</v>
      </c>
      <c r="E7767">
        <v>23911.579000000002</v>
      </c>
      <c r="F7767">
        <v>961.09</v>
      </c>
      <c r="G7767">
        <v>67.400000000000006</v>
      </c>
      <c r="H7767">
        <v>0</v>
      </c>
      <c r="I7767">
        <v>291.25299999999999</v>
      </c>
      <c r="J7767">
        <v>3.6070000000000002</v>
      </c>
      <c r="K7767">
        <v>13.173999999999999</v>
      </c>
      <c r="L7767">
        <v>88.587999999999994</v>
      </c>
      <c r="M7767">
        <v>25269.29</v>
      </c>
      <c r="N7767">
        <v>5703.2950000000001</v>
      </c>
      <c r="O7767">
        <v>-0.38500000000000001</v>
      </c>
      <c r="P7767">
        <v>2.702</v>
      </c>
      <c r="Q7767">
        <v>251.273</v>
      </c>
      <c r="R7767">
        <v>19563.678</v>
      </c>
      <c r="S7767">
        <v>19312.403999999999</v>
      </c>
    </row>
    <row r="7768" spans="1:19" x14ac:dyDescent="0.3">
      <c r="A7768">
        <v>2021</v>
      </c>
      <c r="B7768">
        <v>11</v>
      </c>
      <c r="C7768">
        <v>20</v>
      </c>
      <c r="D7768">
        <v>15</v>
      </c>
      <c r="E7768">
        <v>23513.554</v>
      </c>
      <c r="F7768">
        <v>896.74699999999996</v>
      </c>
      <c r="G7768">
        <v>67.460999999999999</v>
      </c>
      <c r="H7768">
        <v>0</v>
      </c>
      <c r="I7768">
        <v>290.77</v>
      </c>
      <c r="J7768">
        <v>3.3069999999999999</v>
      </c>
      <c r="K7768">
        <v>18.321000000000002</v>
      </c>
      <c r="L7768">
        <v>88.335999999999999</v>
      </c>
      <c r="M7768">
        <v>24811.035</v>
      </c>
      <c r="N7768">
        <v>4351.7629999999999</v>
      </c>
      <c r="O7768">
        <v>-0.79900000000000004</v>
      </c>
      <c r="P7768">
        <v>1.4770000000000001</v>
      </c>
      <c r="Q7768">
        <v>245.40600000000001</v>
      </c>
      <c r="R7768">
        <v>20458.595000000001</v>
      </c>
      <c r="S7768">
        <v>20213.188999999998</v>
      </c>
    </row>
    <row r="7769" spans="1:19" x14ac:dyDescent="0.3">
      <c r="A7769">
        <v>2021</v>
      </c>
      <c r="B7769">
        <v>11</v>
      </c>
      <c r="C7769">
        <v>20</v>
      </c>
      <c r="D7769">
        <v>16</v>
      </c>
      <c r="E7769">
        <v>23225.727999999999</v>
      </c>
      <c r="F7769">
        <v>783.56399999999996</v>
      </c>
      <c r="G7769">
        <v>68.031999999999996</v>
      </c>
      <c r="H7769">
        <v>0</v>
      </c>
      <c r="I7769">
        <v>293.33</v>
      </c>
      <c r="J7769">
        <v>3.363</v>
      </c>
      <c r="K7769">
        <v>3.0539999999999998</v>
      </c>
      <c r="L7769">
        <v>88.16</v>
      </c>
      <c r="M7769">
        <v>24397.199000000001</v>
      </c>
      <c r="N7769">
        <v>2217.3670000000002</v>
      </c>
      <c r="O7769">
        <v>-9.1999999999999998E-2</v>
      </c>
      <c r="P7769">
        <v>1.0569999999999999</v>
      </c>
      <c r="Q7769">
        <v>235.72300000000001</v>
      </c>
      <c r="R7769">
        <v>22178.866999999998</v>
      </c>
      <c r="S7769">
        <v>21943.144</v>
      </c>
    </row>
    <row r="7770" spans="1:19" x14ac:dyDescent="0.3">
      <c r="A7770">
        <v>2021</v>
      </c>
      <c r="B7770">
        <v>11</v>
      </c>
      <c r="C7770">
        <v>20</v>
      </c>
      <c r="D7770">
        <v>17</v>
      </c>
      <c r="E7770">
        <v>23884.734</v>
      </c>
      <c r="F7770">
        <v>659.63599999999997</v>
      </c>
      <c r="G7770">
        <v>70.744</v>
      </c>
      <c r="H7770">
        <v>0</v>
      </c>
      <c r="I7770">
        <v>195.18899999999999</v>
      </c>
      <c r="J7770">
        <v>2.121</v>
      </c>
      <c r="K7770">
        <v>-33.531999999999996</v>
      </c>
      <c r="L7770">
        <v>88.542000000000002</v>
      </c>
      <c r="M7770">
        <v>24796.69</v>
      </c>
      <c r="N7770">
        <v>144.34899999999999</v>
      </c>
      <c r="O7770">
        <v>7.5279999999999996</v>
      </c>
      <c r="P7770">
        <v>2.1789999999999998</v>
      </c>
      <c r="Q7770">
        <v>232.148</v>
      </c>
      <c r="R7770">
        <v>24642.633999999998</v>
      </c>
      <c r="S7770">
        <v>24410.486000000001</v>
      </c>
    </row>
    <row r="7771" spans="1:19" x14ac:dyDescent="0.3">
      <c r="A7771">
        <v>2021</v>
      </c>
      <c r="B7771">
        <v>11</v>
      </c>
      <c r="C7771">
        <v>20</v>
      </c>
      <c r="D7771">
        <v>18</v>
      </c>
      <c r="E7771">
        <v>26438.560000000001</v>
      </c>
      <c r="F7771">
        <v>647.97</v>
      </c>
      <c r="G7771">
        <v>75.825999999999993</v>
      </c>
      <c r="H7771">
        <v>0</v>
      </c>
      <c r="I7771">
        <v>205.239</v>
      </c>
      <c r="J7771">
        <v>1.9910000000000001</v>
      </c>
      <c r="K7771">
        <v>-54.856999999999999</v>
      </c>
      <c r="L7771">
        <v>90.134</v>
      </c>
      <c r="M7771">
        <v>27329.037</v>
      </c>
      <c r="N7771">
        <v>0</v>
      </c>
      <c r="O7771">
        <v>12.52</v>
      </c>
      <c r="P7771">
        <v>8.2579999999999991</v>
      </c>
      <c r="Q7771">
        <v>235.232</v>
      </c>
      <c r="R7771">
        <v>27308.258999999998</v>
      </c>
      <c r="S7771">
        <v>27073.026999999998</v>
      </c>
    </row>
    <row r="7772" spans="1:19" x14ac:dyDescent="0.3">
      <c r="A7772">
        <v>2021</v>
      </c>
      <c r="B7772">
        <v>11</v>
      </c>
      <c r="C7772">
        <v>20</v>
      </c>
      <c r="D7772">
        <v>19</v>
      </c>
      <c r="E7772">
        <v>26530.548999999999</v>
      </c>
      <c r="F7772">
        <v>675.64700000000005</v>
      </c>
      <c r="G7772">
        <v>74.781000000000006</v>
      </c>
      <c r="H7772">
        <v>0</v>
      </c>
      <c r="I7772">
        <v>206.95099999999999</v>
      </c>
      <c r="J7772">
        <v>1.8640000000000001</v>
      </c>
      <c r="K7772">
        <v>-77.837000000000003</v>
      </c>
      <c r="L7772">
        <v>90.224999999999994</v>
      </c>
      <c r="M7772">
        <v>27427.398000000001</v>
      </c>
      <c r="N7772">
        <v>0</v>
      </c>
      <c r="O7772">
        <v>14.212999999999999</v>
      </c>
      <c r="P7772">
        <v>9.7349999999999994</v>
      </c>
      <c r="Q7772">
        <v>230.14699999999999</v>
      </c>
      <c r="R7772">
        <v>27403.45</v>
      </c>
      <c r="S7772">
        <v>27173.303</v>
      </c>
    </row>
    <row r="7773" spans="1:19" x14ac:dyDescent="0.3">
      <c r="A7773">
        <v>2021</v>
      </c>
      <c r="B7773">
        <v>11</v>
      </c>
      <c r="C7773">
        <v>20</v>
      </c>
      <c r="D7773">
        <v>20</v>
      </c>
      <c r="E7773">
        <v>25941.111000000001</v>
      </c>
      <c r="F7773">
        <v>703.54499999999996</v>
      </c>
      <c r="G7773">
        <v>73.754000000000005</v>
      </c>
      <c r="H7773">
        <v>0</v>
      </c>
      <c r="I7773">
        <v>232.16</v>
      </c>
      <c r="J7773">
        <v>1.7270000000000001</v>
      </c>
      <c r="K7773">
        <v>-99.876999999999995</v>
      </c>
      <c r="L7773">
        <v>89.774000000000001</v>
      </c>
      <c r="M7773">
        <v>26868.44</v>
      </c>
      <c r="N7773">
        <v>0</v>
      </c>
      <c r="O7773">
        <v>13.404</v>
      </c>
      <c r="P7773">
        <v>10.183</v>
      </c>
      <c r="Q7773">
        <v>218.43199999999999</v>
      </c>
      <c r="R7773">
        <v>26844.853999999999</v>
      </c>
      <c r="S7773">
        <v>26626.421999999999</v>
      </c>
    </row>
    <row r="7774" spans="1:19" x14ac:dyDescent="0.3">
      <c r="A7774">
        <v>2021</v>
      </c>
      <c r="B7774">
        <v>11</v>
      </c>
      <c r="C7774">
        <v>20</v>
      </c>
      <c r="D7774">
        <v>21</v>
      </c>
      <c r="E7774">
        <v>25101.593000000001</v>
      </c>
      <c r="F7774">
        <v>727.28599999999994</v>
      </c>
      <c r="G7774">
        <v>72.376000000000005</v>
      </c>
      <c r="H7774">
        <v>0</v>
      </c>
      <c r="I7774">
        <v>324.928</v>
      </c>
      <c r="J7774">
        <v>1.5820000000000001</v>
      </c>
      <c r="K7774">
        <v>-89.558999999999997</v>
      </c>
      <c r="L7774">
        <v>89.256</v>
      </c>
      <c r="M7774">
        <v>26155.085999999999</v>
      </c>
      <c r="N7774">
        <v>0</v>
      </c>
      <c r="O7774">
        <v>12.752000000000001</v>
      </c>
      <c r="P7774">
        <v>1.1279999999999999</v>
      </c>
      <c r="Q7774">
        <v>207.78299999999999</v>
      </c>
      <c r="R7774">
        <v>26141.205999999998</v>
      </c>
      <c r="S7774">
        <v>25933.422999999999</v>
      </c>
    </row>
    <row r="7775" spans="1:19" x14ac:dyDescent="0.3">
      <c r="A7775">
        <v>2021</v>
      </c>
      <c r="B7775">
        <v>11</v>
      </c>
      <c r="C7775">
        <v>20</v>
      </c>
      <c r="D7775">
        <v>22</v>
      </c>
      <c r="E7775">
        <v>23741.57</v>
      </c>
      <c r="F7775">
        <v>797.03899999999999</v>
      </c>
      <c r="G7775">
        <v>69.540999999999997</v>
      </c>
      <c r="H7775">
        <v>0</v>
      </c>
      <c r="I7775">
        <v>370.52199999999999</v>
      </c>
      <c r="J7775">
        <v>1.948</v>
      </c>
      <c r="K7775">
        <v>-38.911999999999999</v>
      </c>
      <c r="L7775">
        <v>88.451999999999998</v>
      </c>
      <c r="M7775">
        <v>24960.62</v>
      </c>
      <c r="N7775">
        <v>0</v>
      </c>
      <c r="O7775">
        <v>11.609</v>
      </c>
      <c r="P7775">
        <v>-4.4050000000000002</v>
      </c>
      <c r="Q7775">
        <v>196.46799999999999</v>
      </c>
      <c r="R7775">
        <v>24953.416000000001</v>
      </c>
      <c r="S7775">
        <v>24756.947</v>
      </c>
    </row>
    <row r="7776" spans="1:19" x14ac:dyDescent="0.3">
      <c r="A7776">
        <v>2021</v>
      </c>
      <c r="B7776">
        <v>11</v>
      </c>
      <c r="C7776">
        <v>20</v>
      </c>
      <c r="D7776">
        <v>23</v>
      </c>
      <c r="E7776">
        <v>21987.88</v>
      </c>
      <c r="F7776">
        <v>944.64200000000005</v>
      </c>
      <c r="G7776">
        <v>65.75</v>
      </c>
      <c r="H7776">
        <v>0</v>
      </c>
      <c r="I7776">
        <v>407.01100000000002</v>
      </c>
      <c r="J7776">
        <v>1.7749999999999999</v>
      </c>
      <c r="K7776">
        <v>-26.74</v>
      </c>
      <c r="L7776">
        <v>87.447000000000003</v>
      </c>
      <c r="M7776">
        <v>23402.016</v>
      </c>
      <c r="N7776">
        <v>0</v>
      </c>
      <c r="O7776">
        <v>9.3219999999999992</v>
      </c>
      <c r="P7776">
        <v>-12.829000000000001</v>
      </c>
      <c r="Q7776">
        <v>180.65199999999999</v>
      </c>
      <c r="R7776">
        <v>23405.522000000001</v>
      </c>
      <c r="S7776">
        <v>23224.87</v>
      </c>
    </row>
    <row r="7777" spans="1:19" x14ac:dyDescent="0.3">
      <c r="A7777">
        <v>2021</v>
      </c>
      <c r="B7777">
        <v>11</v>
      </c>
      <c r="C7777">
        <v>20</v>
      </c>
      <c r="D7777">
        <v>24</v>
      </c>
      <c r="E7777">
        <v>20524.442999999999</v>
      </c>
      <c r="F7777">
        <v>1124.7270000000001</v>
      </c>
      <c r="G7777">
        <v>63.747999999999998</v>
      </c>
      <c r="H7777">
        <v>0</v>
      </c>
      <c r="I7777">
        <v>498.94400000000002</v>
      </c>
      <c r="J7777">
        <v>1.89</v>
      </c>
      <c r="K7777">
        <v>-30.739000000000001</v>
      </c>
      <c r="L7777">
        <v>86.686999999999998</v>
      </c>
      <c r="M7777">
        <v>22205.951000000001</v>
      </c>
      <c r="N7777">
        <v>0</v>
      </c>
      <c r="O7777">
        <v>7.1109999999999998</v>
      </c>
      <c r="P7777">
        <v>-12.643000000000001</v>
      </c>
      <c r="Q7777">
        <v>163.035</v>
      </c>
      <c r="R7777">
        <v>22211.484</v>
      </c>
      <c r="S7777">
        <v>22048.448</v>
      </c>
    </row>
    <row r="7778" spans="1:19" x14ac:dyDescent="0.3">
      <c r="A7778">
        <v>2021</v>
      </c>
      <c r="B7778">
        <v>11</v>
      </c>
      <c r="C7778">
        <v>21</v>
      </c>
      <c r="D7778">
        <v>1</v>
      </c>
      <c r="E7778">
        <v>19670.12</v>
      </c>
      <c r="F7778">
        <v>1286.2539999999999</v>
      </c>
      <c r="G7778">
        <v>66.899000000000001</v>
      </c>
      <c r="H7778">
        <v>0</v>
      </c>
      <c r="I7778">
        <v>775.452</v>
      </c>
      <c r="J7778">
        <v>1.8029999999999999</v>
      </c>
      <c r="K7778">
        <v>-23.905000000000001</v>
      </c>
      <c r="L7778">
        <v>86.221000000000004</v>
      </c>
      <c r="M7778">
        <v>21795.945</v>
      </c>
      <c r="N7778">
        <v>0</v>
      </c>
      <c r="O7778">
        <v>4.8250000000000002</v>
      </c>
      <c r="P7778">
        <v>-17.632000000000001</v>
      </c>
      <c r="Q7778">
        <v>150.501</v>
      </c>
      <c r="R7778">
        <v>21808.752</v>
      </c>
      <c r="S7778">
        <v>21658.251</v>
      </c>
    </row>
    <row r="7779" spans="1:19" x14ac:dyDescent="0.3">
      <c r="A7779">
        <v>2021</v>
      </c>
      <c r="B7779">
        <v>11</v>
      </c>
      <c r="C7779">
        <v>21</v>
      </c>
      <c r="D7779">
        <v>2</v>
      </c>
      <c r="E7779">
        <v>18786.133000000002</v>
      </c>
      <c r="F7779">
        <v>1405.704</v>
      </c>
      <c r="G7779">
        <v>67.091999999999999</v>
      </c>
      <c r="H7779">
        <v>0</v>
      </c>
      <c r="I7779">
        <v>657.721</v>
      </c>
      <c r="J7779">
        <v>1.788</v>
      </c>
      <c r="K7779">
        <v>-25.882000000000001</v>
      </c>
      <c r="L7779">
        <v>85.659000000000006</v>
      </c>
      <c r="M7779">
        <v>20911.121999999999</v>
      </c>
      <c r="N7779">
        <v>0</v>
      </c>
      <c r="O7779">
        <v>3.96</v>
      </c>
      <c r="P7779">
        <v>-14.112</v>
      </c>
      <c r="Q7779">
        <v>141.32</v>
      </c>
      <c r="R7779">
        <v>20921.274000000001</v>
      </c>
      <c r="S7779">
        <v>20779.954000000002</v>
      </c>
    </row>
    <row r="7780" spans="1:19" x14ac:dyDescent="0.3">
      <c r="A7780">
        <v>2021</v>
      </c>
      <c r="B7780">
        <v>11</v>
      </c>
      <c r="C7780">
        <v>21</v>
      </c>
      <c r="D7780">
        <v>3</v>
      </c>
      <c r="E7780">
        <v>18009.829000000002</v>
      </c>
      <c r="F7780">
        <v>1491.0160000000001</v>
      </c>
      <c r="G7780">
        <v>67.47</v>
      </c>
      <c r="H7780">
        <v>0</v>
      </c>
      <c r="I7780">
        <v>441.95</v>
      </c>
      <c r="J7780">
        <v>1.8160000000000001</v>
      </c>
      <c r="K7780">
        <v>-23.315999999999999</v>
      </c>
      <c r="L7780">
        <v>85.366</v>
      </c>
      <c r="M7780">
        <v>20006.662</v>
      </c>
      <c r="N7780">
        <v>0</v>
      </c>
      <c r="O7780">
        <v>3.569</v>
      </c>
      <c r="P7780">
        <v>-9.9600000000000009</v>
      </c>
      <c r="Q7780">
        <v>136.80099999999999</v>
      </c>
      <c r="R7780">
        <v>20013.053</v>
      </c>
      <c r="S7780">
        <v>19876.252</v>
      </c>
    </row>
    <row r="7781" spans="1:19" x14ac:dyDescent="0.3">
      <c r="A7781">
        <v>2021</v>
      </c>
      <c r="B7781">
        <v>11</v>
      </c>
      <c r="C7781">
        <v>21</v>
      </c>
      <c r="D7781">
        <v>4</v>
      </c>
      <c r="E7781">
        <v>17735.242999999999</v>
      </c>
      <c r="F7781">
        <v>1528.9849999999999</v>
      </c>
      <c r="G7781">
        <v>69.05</v>
      </c>
      <c r="H7781">
        <v>0</v>
      </c>
      <c r="I7781">
        <v>279.93400000000003</v>
      </c>
      <c r="J7781">
        <v>1.79</v>
      </c>
      <c r="K7781">
        <v>-20.437000000000001</v>
      </c>
      <c r="L7781">
        <v>85.316000000000003</v>
      </c>
      <c r="M7781">
        <v>19610.830999999998</v>
      </c>
      <c r="N7781">
        <v>0</v>
      </c>
      <c r="O7781">
        <v>3.456</v>
      </c>
      <c r="P7781">
        <v>-6.0670000000000002</v>
      </c>
      <c r="Q7781">
        <v>135.131</v>
      </c>
      <c r="R7781">
        <v>19613.441999999999</v>
      </c>
      <c r="S7781">
        <v>19478.311000000002</v>
      </c>
    </row>
    <row r="7782" spans="1:19" x14ac:dyDescent="0.3">
      <c r="A7782">
        <v>2021</v>
      </c>
      <c r="B7782">
        <v>11</v>
      </c>
      <c r="C7782">
        <v>21</v>
      </c>
      <c r="D7782">
        <v>5</v>
      </c>
      <c r="E7782">
        <v>18043.483</v>
      </c>
      <c r="F7782">
        <v>1512.328</v>
      </c>
      <c r="G7782">
        <v>72.736000000000004</v>
      </c>
      <c r="H7782">
        <v>0</v>
      </c>
      <c r="I7782">
        <v>175.989</v>
      </c>
      <c r="J7782">
        <v>1.619</v>
      </c>
      <c r="K7782">
        <v>-8.9909999999999997</v>
      </c>
      <c r="L7782">
        <v>85.37</v>
      </c>
      <c r="M7782">
        <v>19809.796999999999</v>
      </c>
      <c r="N7782">
        <v>0</v>
      </c>
      <c r="O7782">
        <v>3.0329999999999999</v>
      </c>
      <c r="P7782">
        <v>-4.3049999999999997</v>
      </c>
      <c r="Q7782">
        <v>135.83199999999999</v>
      </c>
      <c r="R7782">
        <v>19811.07</v>
      </c>
      <c r="S7782">
        <v>19675.238000000001</v>
      </c>
    </row>
    <row r="7783" spans="1:19" x14ac:dyDescent="0.3">
      <c r="A7783">
        <v>2021</v>
      </c>
      <c r="B7783">
        <v>11</v>
      </c>
      <c r="C7783">
        <v>21</v>
      </c>
      <c r="D7783">
        <v>6</v>
      </c>
      <c r="E7783">
        <v>18972.545999999998</v>
      </c>
      <c r="F7783">
        <v>1453.18</v>
      </c>
      <c r="G7783">
        <v>79.064999999999998</v>
      </c>
      <c r="H7783">
        <v>0</v>
      </c>
      <c r="I7783">
        <v>101.506</v>
      </c>
      <c r="J7783">
        <v>1.629</v>
      </c>
      <c r="K7783">
        <v>-22.795000000000002</v>
      </c>
      <c r="L7783">
        <v>85.771000000000001</v>
      </c>
      <c r="M7783">
        <v>20591.838</v>
      </c>
      <c r="N7783">
        <v>0</v>
      </c>
      <c r="O7783">
        <v>3.0870000000000002</v>
      </c>
      <c r="P7783">
        <v>-5.0039999999999996</v>
      </c>
      <c r="Q7783">
        <v>141.482</v>
      </c>
      <c r="R7783">
        <v>20593.755000000001</v>
      </c>
      <c r="S7783">
        <v>20452.273000000001</v>
      </c>
    </row>
    <row r="7784" spans="1:19" x14ac:dyDescent="0.3">
      <c r="A7784">
        <v>2021</v>
      </c>
      <c r="B7784">
        <v>11</v>
      </c>
      <c r="C7784">
        <v>21</v>
      </c>
      <c r="D7784">
        <v>7</v>
      </c>
      <c r="E7784">
        <v>19997.681</v>
      </c>
      <c r="F7784">
        <v>1329.278</v>
      </c>
      <c r="G7784">
        <v>85.41</v>
      </c>
      <c r="H7784">
        <v>0</v>
      </c>
      <c r="I7784">
        <v>64.483999999999995</v>
      </c>
      <c r="J7784">
        <v>1.893</v>
      </c>
      <c r="K7784">
        <v>-10.295</v>
      </c>
      <c r="L7784">
        <v>86.415999999999997</v>
      </c>
      <c r="M7784">
        <v>21469.457999999999</v>
      </c>
      <c r="N7784">
        <v>38.109000000000002</v>
      </c>
      <c r="O7784">
        <v>4.0199999999999996</v>
      </c>
      <c r="P7784">
        <v>-0.98</v>
      </c>
      <c r="Q7784">
        <v>152.209</v>
      </c>
      <c r="R7784">
        <v>21428.308000000001</v>
      </c>
      <c r="S7784">
        <v>21276.1</v>
      </c>
    </row>
    <row r="7785" spans="1:19" x14ac:dyDescent="0.3">
      <c r="A7785">
        <v>2021</v>
      </c>
      <c r="B7785">
        <v>11</v>
      </c>
      <c r="C7785">
        <v>21</v>
      </c>
      <c r="D7785">
        <v>8</v>
      </c>
      <c r="E7785">
        <v>21121.063999999998</v>
      </c>
      <c r="F7785">
        <v>1234.125</v>
      </c>
      <c r="G7785">
        <v>85.033000000000001</v>
      </c>
      <c r="H7785">
        <v>0</v>
      </c>
      <c r="I7785">
        <v>68.882999999999996</v>
      </c>
      <c r="J7785">
        <v>2.2879999999999998</v>
      </c>
      <c r="K7785">
        <v>-13.157</v>
      </c>
      <c r="L7785">
        <v>87.037999999999997</v>
      </c>
      <c r="M7785">
        <v>22500.241000000002</v>
      </c>
      <c r="N7785">
        <v>1187.845</v>
      </c>
      <c r="O7785">
        <v>-9.3179999999999996</v>
      </c>
      <c r="P7785">
        <v>-0.52900000000000003</v>
      </c>
      <c r="Q7785">
        <v>163.73099999999999</v>
      </c>
      <c r="R7785">
        <v>21322.242999999999</v>
      </c>
      <c r="S7785">
        <v>21158.511999999999</v>
      </c>
    </row>
    <row r="7786" spans="1:19" x14ac:dyDescent="0.3">
      <c r="A7786">
        <v>2021</v>
      </c>
      <c r="B7786">
        <v>11</v>
      </c>
      <c r="C7786">
        <v>21</v>
      </c>
      <c r="D7786">
        <v>9</v>
      </c>
      <c r="E7786">
        <v>22481.647000000001</v>
      </c>
      <c r="F7786">
        <v>1159.8119999999999</v>
      </c>
      <c r="G7786">
        <v>80.337000000000003</v>
      </c>
      <c r="H7786">
        <v>0</v>
      </c>
      <c r="I7786">
        <v>109.06699999999999</v>
      </c>
      <c r="J7786">
        <v>2.8879999999999999</v>
      </c>
      <c r="K7786">
        <v>-9.5129999999999999</v>
      </c>
      <c r="L7786">
        <v>87.783000000000001</v>
      </c>
      <c r="M7786">
        <v>23831.683000000001</v>
      </c>
      <c r="N7786">
        <v>3480.8560000000002</v>
      </c>
      <c r="O7786">
        <v>-25.814</v>
      </c>
      <c r="P7786">
        <v>-0.23</v>
      </c>
      <c r="Q7786">
        <v>184.32900000000001</v>
      </c>
      <c r="R7786">
        <v>20376.871999999999</v>
      </c>
      <c r="S7786">
        <v>20192.543000000001</v>
      </c>
    </row>
    <row r="7787" spans="1:19" x14ac:dyDescent="0.3">
      <c r="A7787">
        <v>2021</v>
      </c>
      <c r="B7787">
        <v>11</v>
      </c>
      <c r="C7787">
        <v>21</v>
      </c>
      <c r="D7787">
        <v>10</v>
      </c>
      <c r="E7787">
        <v>23672.531999999999</v>
      </c>
      <c r="F7787">
        <v>1104.8979999999999</v>
      </c>
      <c r="G7787">
        <v>76.352000000000004</v>
      </c>
      <c r="H7787">
        <v>0</v>
      </c>
      <c r="I7787">
        <v>148.09700000000001</v>
      </c>
      <c r="J7787">
        <v>3.0950000000000002</v>
      </c>
      <c r="K7787">
        <v>-15.332000000000001</v>
      </c>
      <c r="L7787">
        <v>88.492000000000004</v>
      </c>
      <c r="M7787">
        <v>25001.781999999999</v>
      </c>
      <c r="N7787">
        <v>5143.21</v>
      </c>
      <c r="O7787">
        <v>-38.298999999999999</v>
      </c>
      <c r="P7787">
        <v>0.373</v>
      </c>
      <c r="Q7787">
        <v>201.02799999999999</v>
      </c>
      <c r="R7787">
        <v>19896.498</v>
      </c>
      <c r="S7787">
        <v>19695.47</v>
      </c>
    </row>
    <row r="7788" spans="1:19" x14ac:dyDescent="0.3">
      <c r="A7788">
        <v>2021</v>
      </c>
      <c r="B7788">
        <v>11</v>
      </c>
      <c r="C7788">
        <v>21</v>
      </c>
      <c r="D7788">
        <v>11</v>
      </c>
      <c r="E7788">
        <v>24408.312000000002</v>
      </c>
      <c r="F7788">
        <v>1061.0150000000001</v>
      </c>
      <c r="G7788">
        <v>74.447999999999993</v>
      </c>
      <c r="H7788">
        <v>0</v>
      </c>
      <c r="I7788">
        <v>183.595</v>
      </c>
      <c r="J7788">
        <v>3.2829999999999999</v>
      </c>
      <c r="K7788">
        <v>-6.758</v>
      </c>
      <c r="L7788">
        <v>88.903000000000006</v>
      </c>
      <c r="M7788">
        <v>25738.348999999998</v>
      </c>
      <c r="N7788">
        <v>6108.6329999999998</v>
      </c>
      <c r="O7788">
        <v>-43.716999999999999</v>
      </c>
      <c r="P7788">
        <v>1.323</v>
      </c>
      <c r="Q7788">
        <v>214.45500000000001</v>
      </c>
      <c r="R7788">
        <v>19672.11</v>
      </c>
      <c r="S7788">
        <v>19457.654999999999</v>
      </c>
    </row>
    <row r="7789" spans="1:19" x14ac:dyDescent="0.3">
      <c r="A7789">
        <v>2021</v>
      </c>
      <c r="B7789">
        <v>11</v>
      </c>
      <c r="C7789">
        <v>21</v>
      </c>
      <c r="D7789">
        <v>12</v>
      </c>
      <c r="E7789">
        <v>24444.63</v>
      </c>
      <c r="F7789">
        <v>1034.7660000000001</v>
      </c>
      <c r="G7789">
        <v>69.698999999999998</v>
      </c>
      <c r="H7789">
        <v>0</v>
      </c>
      <c r="I7789">
        <v>236.779</v>
      </c>
      <c r="J7789">
        <v>3.4590000000000001</v>
      </c>
      <c r="K7789">
        <v>-11.321</v>
      </c>
      <c r="L7789">
        <v>88.909000000000006</v>
      </c>
      <c r="M7789">
        <v>25797.221000000001</v>
      </c>
      <c r="N7789">
        <v>6619.9139999999998</v>
      </c>
      <c r="O7789">
        <v>-10.471</v>
      </c>
      <c r="P7789">
        <v>2.27</v>
      </c>
      <c r="Q7789">
        <v>222.964</v>
      </c>
      <c r="R7789">
        <v>19185.508000000002</v>
      </c>
      <c r="S7789">
        <v>18962.544000000002</v>
      </c>
    </row>
    <row r="7790" spans="1:19" x14ac:dyDescent="0.3">
      <c r="A7790">
        <v>2021</v>
      </c>
      <c r="B7790">
        <v>11</v>
      </c>
      <c r="C7790">
        <v>21</v>
      </c>
      <c r="D7790">
        <v>13</v>
      </c>
      <c r="E7790">
        <v>24267.280999999999</v>
      </c>
      <c r="F7790">
        <v>1009.687</v>
      </c>
      <c r="G7790">
        <v>68.347999999999999</v>
      </c>
      <c r="H7790">
        <v>0</v>
      </c>
      <c r="I7790">
        <v>278.48500000000001</v>
      </c>
      <c r="J7790">
        <v>3.6019999999999999</v>
      </c>
      <c r="K7790">
        <v>4.8109999999999999</v>
      </c>
      <c r="L7790">
        <v>88.778999999999996</v>
      </c>
      <c r="M7790">
        <v>25652.645</v>
      </c>
      <c r="N7790">
        <v>6440.5020000000004</v>
      </c>
      <c r="O7790">
        <v>-4.8710000000000004</v>
      </c>
      <c r="P7790">
        <v>2.8010000000000002</v>
      </c>
      <c r="Q7790">
        <v>227.303</v>
      </c>
      <c r="R7790">
        <v>19214.213</v>
      </c>
      <c r="S7790">
        <v>18986.91</v>
      </c>
    </row>
    <row r="7791" spans="1:19" x14ac:dyDescent="0.3">
      <c r="A7791">
        <v>2021</v>
      </c>
      <c r="B7791">
        <v>11</v>
      </c>
      <c r="C7791">
        <v>21</v>
      </c>
      <c r="D7791">
        <v>14</v>
      </c>
      <c r="E7791">
        <v>24077.68</v>
      </c>
      <c r="F7791">
        <v>961.09</v>
      </c>
      <c r="G7791">
        <v>66.688999999999993</v>
      </c>
      <c r="H7791">
        <v>0</v>
      </c>
      <c r="I7791">
        <v>291.25299999999999</v>
      </c>
      <c r="J7791">
        <v>3.6070000000000002</v>
      </c>
      <c r="K7791">
        <v>12.981</v>
      </c>
      <c r="L7791">
        <v>88.662999999999997</v>
      </c>
      <c r="M7791">
        <v>25435.274000000001</v>
      </c>
      <c r="N7791">
        <v>5703.2950000000001</v>
      </c>
      <c r="O7791">
        <v>-0.38500000000000001</v>
      </c>
      <c r="P7791">
        <v>2.702</v>
      </c>
      <c r="Q7791">
        <v>228.666</v>
      </c>
      <c r="R7791">
        <v>19729.661</v>
      </c>
      <c r="S7791">
        <v>19500.994999999999</v>
      </c>
    </row>
    <row r="7792" spans="1:19" x14ac:dyDescent="0.3">
      <c r="A7792">
        <v>2021</v>
      </c>
      <c r="B7792">
        <v>11</v>
      </c>
      <c r="C7792">
        <v>21</v>
      </c>
      <c r="D7792">
        <v>15</v>
      </c>
      <c r="E7792">
        <v>23855.581999999999</v>
      </c>
      <c r="F7792">
        <v>896.74699999999996</v>
      </c>
      <c r="G7792">
        <v>65.846000000000004</v>
      </c>
      <c r="H7792">
        <v>0</v>
      </c>
      <c r="I7792">
        <v>290.77</v>
      </c>
      <c r="J7792">
        <v>3.3069999999999999</v>
      </c>
      <c r="K7792">
        <v>17.760000000000002</v>
      </c>
      <c r="L7792">
        <v>88.52</v>
      </c>
      <c r="M7792">
        <v>25152.685000000001</v>
      </c>
      <c r="N7792">
        <v>4351.7629999999999</v>
      </c>
      <c r="O7792">
        <v>-0.79900000000000004</v>
      </c>
      <c r="P7792">
        <v>1.4770000000000001</v>
      </c>
      <c r="Q7792">
        <v>226.19900000000001</v>
      </c>
      <c r="R7792">
        <v>20800.244999999999</v>
      </c>
      <c r="S7792">
        <v>20574.046999999999</v>
      </c>
    </row>
    <row r="7793" spans="1:19" x14ac:dyDescent="0.3">
      <c r="A7793">
        <v>2021</v>
      </c>
      <c r="B7793">
        <v>11</v>
      </c>
      <c r="C7793">
        <v>21</v>
      </c>
      <c r="D7793">
        <v>16</v>
      </c>
      <c r="E7793">
        <v>23730.559000000001</v>
      </c>
      <c r="F7793">
        <v>783.56399999999996</v>
      </c>
      <c r="G7793">
        <v>65.513000000000005</v>
      </c>
      <c r="H7793">
        <v>0</v>
      </c>
      <c r="I7793">
        <v>293.33</v>
      </c>
      <c r="J7793">
        <v>3.363</v>
      </c>
      <c r="K7793">
        <v>3.0009999999999999</v>
      </c>
      <c r="L7793">
        <v>88.448999999999998</v>
      </c>
      <c r="M7793">
        <v>24902.266</v>
      </c>
      <c r="N7793">
        <v>2217.3670000000002</v>
      </c>
      <c r="O7793">
        <v>-9.1999999999999998E-2</v>
      </c>
      <c r="P7793">
        <v>1.0569999999999999</v>
      </c>
      <c r="Q7793">
        <v>221.08699999999999</v>
      </c>
      <c r="R7793">
        <v>22683.933000000001</v>
      </c>
      <c r="S7793">
        <v>22462.847000000002</v>
      </c>
    </row>
    <row r="7794" spans="1:19" x14ac:dyDescent="0.3">
      <c r="A7794">
        <v>2021</v>
      </c>
      <c r="B7794">
        <v>11</v>
      </c>
      <c r="C7794">
        <v>21</v>
      </c>
      <c r="D7794">
        <v>17</v>
      </c>
      <c r="E7794">
        <v>24386.248</v>
      </c>
      <c r="F7794">
        <v>659.63599999999997</v>
      </c>
      <c r="G7794">
        <v>71.647999999999996</v>
      </c>
      <c r="H7794">
        <v>0</v>
      </c>
      <c r="I7794">
        <v>195.18899999999999</v>
      </c>
      <c r="J7794">
        <v>2.121</v>
      </c>
      <c r="K7794">
        <v>-32.363999999999997</v>
      </c>
      <c r="L7794">
        <v>88.855999999999995</v>
      </c>
      <c r="M7794">
        <v>25299.686000000002</v>
      </c>
      <c r="N7794">
        <v>144.34899999999999</v>
      </c>
      <c r="O7794">
        <v>7.5279999999999996</v>
      </c>
      <c r="P7794">
        <v>2.1789999999999998</v>
      </c>
      <c r="Q7794">
        <v>222.322</v>
      </c>
      <c r="R7794">
        <v>25145.63</v>
      </c>
      <c r="S7794">
        <v>24923.308000000001</v>
      </c>
    </row>
    <row r="7795" spans="1:19" x14ac:dyDescent="0.3">
      <c r="A7795">
        <v>2021</v>
      </c>
      <c r="B7795">
        <v>11</v>
      </c>
      <c r="C7795">
        <v>21</v>
      </c>
      <c r="D7795">
        <v>18</v>
      </c>
      <c r="E7795">
        <v>26903.451000000001</v>
      </c>
      <c r="F7795">
        <v>647.97</v>
      </c>
      <c r="G7795">
        <v>78.283000000000001</v>
      </c>
      <c r="H7795">
        <v>0</v>
      </c>
      <c r="I7795">
        <v>205.239</v>
      </c>
      <c r="J7795">
        <v>1.9910000000000001</v>
      </c>
      <c r="K7795">
        <v>-54.067</v>
      </c>
      <c r="L7795">
        <v>90.599000000000004</v>
      </c>
      <c r="M7795">
        <v>27795.183000000001</v>
      </c>
      <c r="N7795">
        <v>0</v>
      </c>
      <c r="O7795">
        <v>12.52</v>
      </c>
      <c r="P7795">
        <v>8.2579999999999991</v>
      </c>
      <c r="Q7795">
        <v>232.49700000000001</v>
      </c>
      <c r="R7795">
        <v>27774.404999999999</v>
      </c>
      <c r="S7795">
        <v>27541.907999999999</v>
      </c>
    </row>
    <row r="7796" spans="1:19" x14ac:dyDescent="0.3">
      <c r="A7796">
        <v>2021</v>
      </c>
      <c r="B7796">
        <v>11</v>
      </c>
      <c r="C7796">
        <v>21</v>
      </c>
      <c r="D7796">
        <v>19</v>
      </c>
      <c r="E7796">
        <v>27019.83</v>
      </c>
      <c r="F7796">
        <v>675.64700000000005</v>
      </c>
      <c r="G7796">
        <v>79.021000000000001</v>
      </c>
      <c r="H7796">
        <v>0</v>
      </c>
      <c r="I7796">
        <v>206.95099999999999</v>
      </c>
      <c r="J7796">
        <v>1.8640000000000001</v>
      </c>
      <c r="K7796">
        <v>-79.242000000000004</v>
      </c>
      <c r="L7796">
        <v>90.73</v>
      </c>
      <c r="M7796">
        <v>27915.778999999999</v>
      </c>
      <c r="N7796">
        <v>0</v>
      </c>
      <c r="O7796">
        <v>14.212999999999999</v>
      </c>
      <c r="P7796">
        <v>9.7349999999999994</v>
      </c>
      <c r="Q7796">
        <v>233.667</v>
      </c>
      <c r="R7796">
        <v>27891.830999999998</v>
      </c>
      <c r="S7796">
        <v>27658.165000000001</v>
      </c>
    </row>
    <row r="7797" spans="1:19" x14ac:dyDescent="0.3">
      <c r="A7797">
        <v>2021</v>
      </c>
      <c r="B7797">
        <v>11</v>
      </c>
      <c r="C7797">
        <v>21</v>
      </c>
      <c r="D7797">
        <v>20</v>
      </c>
      <c r="E7797">
        <v>26412.605</v>
      </c>
      <c r="F7797">
        <v>703.54499999999996</v>
      </c>
      <c r="G7797">
        <v>78.766000000000005</v>
      </c>
      <c r="H7797">
        <v>0</v>
      </c>
      <c r="I7797">
        <v>232.16</v>
      </c>
      <c r="J7797">
        <v>1.7270000000000001</v>
      </c>
      <c r="K7797">
        <v>-104.152</v>
      </c>
      <c r="L7797">
        <v>90.180999999999997</v>
      </c>
      <c r="M7797">
        <v>27336.065999999999</v>
      </c>
      <c r="N7797">
        <v>0</v>
      </c>
      <c r="O7797">
        <v>13.404</v>
      </c>
      <c r="P7797">
        <v>10.183</v>
      </c>
      <c r="Q7797">
        <v>224.69800000000001</v>
      </c>
      <c r="R7797">
        <v>27312.478999999999</v>
      </c>
      <c r="S7797">
        <v>27087.780999999999</v>
      </c>
    </row>
    <row r="7798" spans="1:19" x14ac:dyDescent="0.3">
      <c r="A7798">
        <v>2021</v>
      </c>
      <c r="B7798">
        <v>11</v>
      </c>
      <c r="C7798">
        <v>21</v>
      </c>
      <c r="D7798">
        <v>21</v>
      </c>
      <c r="E7798">
        <v>25511.214</v>
      </c>
      <c r="F7798">
        <v>727.28599999999994</v>
      </c>
      <c r="G7798">
        <v>77.292000000000002</v>
      </c>
      <c r="H7798">
        <v>0</v>
      </c>
      <c r="I7798">
        <v>324.928</v>
      </c>
      <c r="J7798">
        <v>1.5820000000000001</v>
      </c>
      <c r="K7798">
        <v>-93.966999999999999</v>
      </c>
      <c r="L7798">
        <v>89.537999999999997</v>
      </c>
      <c r="M7798">
        <v>26560.580999999998</v>
      </c>
      <c r="N7798">
        <v>0</v>
      </c>
      <c r="O7798">
        <v>12.752000000000001</v>
      </c>
      <c r="P7798">
        <v>1.1279999999999999</v>
      </c>
      <c r="Q7798">
        <v>214.803</v>
      </c>
      <c r="R7798">
        <v>26546.701000000001</v>
      </c>
      <c r="S7798">
        <v>26331.897000000001</v>
      </c>
    </row>
    <row r="7799" spans="1:19" x14ac:dyDescent="0.3">
      <c r="A7799">
        <v>2021</v>
      </c>
      <c r="B7799">
        <v>11</v>
      </c>
      <c r="C7799">
        <v>21</v>
      </c>
      <c r="D7799">
        <v>22</v>
      </c>
      <c r="E7799">
        <v>23949.098999999998</v>
      </c>
      <c r="F7799">
        <v>797.03899999999999</v>
      </c>
      <c r="G7799">
        <v>75.447999999999993</v>
      </c>
      <c r="H7799">
        <v>0</v>
      </c>
      <c r="I7799">
        <v>370.52199999999999</v>
      </c>
      <c r="J7799">
        <v>1.948</v>
      </c>
      <c r="K7799">
        <v>-40.130000000000003</v>
      </c>
      <c r="L7799">
        <v>88.59</v>
      </c>
      <c r="M7799">
        <v>25167.069</v>
      </c>
      <c r="N7799">
        <v>0</v>
      </c>
      <c r="O7799">
        <v>11.609</v>
      </c>
      <c r="P7799">
        <v>-4.4050000000000002</v>
      </c>
      <c r="Q7799">
        <v>201.31399999999999</v>
      </c>
      <c r="R7799">
        <v>25159.864000000001</v>
      </c>
      <c r="S7799">
        <v>24958.55</v>
      </c>
    </row>
    <row r="7800" spans="1:19" x14ac:dyDescent="0.3">
      <c r="A7800">
        <v>2021</v>
      </c>
      <c r="B7800">
        <v>11</v>
      </c>
      <c r="C7800">
        <v>21</v>
      </c>
      <c r="D7800">
        <v>23</v>
      </c>
      <c r="E7800">
        <v>21963.106</v>
      </c>
      <c r="F7800">
        <v>944.64200000000005</v>
      </c>
      <c r="G7800">
        <v>72.296999999999997</v>
      </c>
      <c r="H7800">
        <v>0</v>
      </c>
      <c r="I7800">
        <v>407.01100000000002</v>
      </c>
      <c r="J7800">
        <v>1.7749999999999999</v>
      </c>
      <c r="K7800">
        <v>-26.565000000000001</v>
      </c>
      <c r="L7800">
        <v>87.424000000000007</v>
      </c>
      <c r="M7800">
        <v>23377.392</v>
      </c>
      <c r="N7800">
        <v>0</v>
      </c>
      <c r="O7800">
        <v>9.3219999999999992</v>
      </c>
      <c r="P7800">
        <v>-12.829000000000001</v>
      </c>
      <c r="Q7800">
        <v>181.70099999999999</v>
      </c>
      <c r="R7800">
        <v>23380.899000000001</v>
      </c>
      <c r="S7800">
        <v>23199.197</v>
      </c>
    </row>
    <row r="7801" spans="1:19" x14ac:dyDescent="0.3">
      <c r="A7801">
        <v>2021</v>
      </c>
      <c r="B7801">
        <v>11</v>
      </c>
      <c r="C7801">
        <v>21</v>
      </c>
      <c r="D7801">
        <v>24</v>
      </c>
      <c r="E7801">
        <v>20346.618999999999</v>
      </c>
      <c r="F7801">
        <v>1124.7270000000001</v>
      </c>
      <c r="G7801">
        <v>70.63</v>
      </c>
      <c r="H7801">
        <v>0</v>
      </c>
      <c r="I7801">
        <v>499.92</v>
      </c>
      <c r="J7801">
        <v>3.0449999999999999</v>
      </c>
      <c r="K7801">
        <v>-29.113</v>
      </c>
      <c r="L7801">
        <v>86.555000000000007</v>
      </c>
      <c r="M7801">
        <v>22031.753000000001</v>
      </c>
      <c r="N7801">
        <v>0</v>
      </c>
      <c r="O7801">
        <v>7.1109999999999998</v>
      </c>
      <c r="P7801">
        <v>-12.643000000000001</v>
      </c>
      <c r="Q7801">
        <v>161.72300000000001</v>
      </c>
      <c r="R7801">
        <v>22037.286</v>
      </c>
      <c r="S7801">
        <v>21875.562999999998</v>
      </c>
    </row>
    <row r="7802" spans="1:19" x14ac:dyDescent="0.3">
      <c r="A7802">
        <v>2021</v>
      </c>
      <c r="B7802">
        <v>11</v>
      </c>
      <c r="C7802">
        <v>22</v>
      </c>
      <c r="D7802">
        <v>1</v>
      </c>
      <c r="E7802">
        <v>19610.383999999998</v>
      </c>
      <c r="F7802">
        <v>1305.6690000000001</v>
      </c>
      <c r="G7802">
        <v>87.174999999999997</v>
      </c>
      <c r="H7802">
        <v>0</v>
      </c>
      <c r="I7802">
        <v>846.64099999999996</v>
      </c>
      <c r="J7802">
        <v>5.0780000000000003</v>
      </c>
      <c r="K7802">
        <v>-30.175000000000001</v>
      </c>
      <c r="L7802">
        <v>86.146000000000001</v>
      </c>
      <c r="M7802">
        <v>21823.742999999999</v>
      </c>
      <c r="N7802">
        <v>0</v>
      </c>
      <c r="O7802">
        <v>4.92</v>
      </c>
      <c r="P7802">
        <v>-17.632000000000001</v>
      </c>
      <c r="Q7802">
        <v>146.202</v>
      </c>
      <c r="R7802">
        <v>21836.455000000002</v>
      </c>
      <c r="S7802">
        <v>21690.253000000001</v>
      </c>
    </row>
    <row r="7803" spans="1:19" x14ac:dyDescent="0.3">
      <c r="A7803">
        <v>2021</v>
      </c>
      <c r="B7803">
        <v>11</v>
      </c>
      <c r="C7803">
        <v>22</v>
      </c>
      <c r="D7803">
        <v>2</v>
      </c>
      <c r="E7803">
        <v>18727.348999999998</v>
      </c>
      <c r="F7803">
        <v>1433.511</v>
      </c>
      <c r="G7803">
        <v>88.341999999999999</v>
      </c>
      <c r="H7803">
        <v>0</v>
      </c>
      <c r="I7803">
        <v>601.077</v>
      </c>
      <c r="J7803">
        <v>4.9450000000000003</v>
      </c>
      <c r="K7803">
        <v>-31.372</v>
      </c>
      <c r="L7803">
        <v>85.590999999999994</v>
      </c>
      <c r="M7803">
        <v>20821.100999999999</v>
      </c>
      <c r="N7803">
        <v>0</v>
      </c>
      <c r="O7803">
        <v>4.056</v>
      </c>
      <c r="P7803">
        <v>-14.112</v>
      </c>
      <c r="Q7803">
        <v>137.06399999999999</v>
      </c>
      <c r="R7803">
        <v>20831.156999999999</v>
      </c>
      <c r="S7803">
        <v>20694.093000000001</v>
      </c>
    </row>
    <row r="7804" spans="1:19" x14ac:dyDescent="0.3">
      <c r="A7804">
        <v>2021</v>
      </c>
      <c r="B7804">
        <v>11</v>
      </c>
      <c r="C7804">
        <v>22</v>
      </c>
      <c r="D7804">
        <v>3</v>
      </c>
      <c r="E7804">
        <v>18066.550999999999</v>
      </c>
      <c r="F7804">
        <v>1501.0830000000001</v>
      </c>
      <c r="G7804">
        <v>91.088999999999999</v>
      </c>
      <c r="H7804">
        <v>0</v>
      </c>
      <c r="I7804">
        <v>360.00200000000001</v>
      </c>
      <c r="J7804">
        <v>4.8719999999999999</v>
      </c>
      <c r="K7804">
        <v>-27.594999999999999</v>
      </c>
      <c r="L7804">
        <v>85.373000000000005</v>
      </c>
      <c r="M7804">
        <v>19990.286</v>
      </c>
      <c r="N7804">
        <v>0</v>
      </c>
      <c r="O7804">
        <v>3.6389999999999998</v>
      </c>
      <c r="P7804">
        <v>-9.9600000000000009</v>
      </c>
      <c r="Q7804">
        <v>133.995</v>
      </c>
      <c r="R7804">
        <v>19996.607</v>
      </c>
      <c r="S7804">
        <v>19862.611000000001</v>
      </c>
    </row>
    <row r="7805" spans="1:19" x14ac:dyDescent="0.3">
      <c r="A7805">
        <v>2021</v>
      </c>
      <c r="B7805">
        <v>11</v>
      </c>
      <c r="C7805">
        <v>22</v>
      </c>
      <c r="D7805">
        <v>4</v>
      </c>
      <c r="E7805">
        <v>18163.127</v>
      </c>
      <c r="F7805">
        <v>1499.1949999999999</v>
      </c>
      <c r="G7805">
        <v>93.906999999999996</v>
      </c>
      <c r="H7805">
        <v>0</v>
      </c>
      <c r="I7805">
        <v>204.78</v>
      </c>
      <c r="J7805">
        <v>4.7190000000000003</v>
      </c>
      <c r="K7805">
        <v>-24.108000000000001</v>
      </c>
      <c r="L7805">
        <v>85.403000000000006</v>
      </c>
      <c r="M7805">
        <v>19933.116000000002</v>
      </c>
      <c r="N7805">
        <v>0</v>
      </c>
      <c r="O7805">
        <v>3.4849999999999999</v>
      </c>
      <c r="P7805">
        <v>-6.0670000000000002</v>
      </c>
      <c r="Q7805">
        <v>134.39400000000001</v>
      </c>
      <c r="R7805">
        <v>19935.698</v>
      </c>
      <c r="S7805">
        <v>19801.304</v>
      </c>
    </row>
    <row r="7806" spans="1:19" x14ac:dyDescent="0.3">
      <c r="A7806">
        <v>2021</v>
      </c>
      <c r="B7806">
        <v>11</v>
      </c>
      <c r="C7806">
        <v>22</v>
      </c>
      <c r="D7806">
        <v>5</v>
      </c>
      <c r="E7806">
        <v>19132.842000000001</v>
      </c>
      <c r="F7806">
        <v>1393.4549999999999</v>
      </c>
      <c r="G7806">
        <v>99.313000000000002</v>
      </c>
      <c r="H7806">
        <v>0</v>
      </c>
      <c r="I7806">
        <v>102.96599999999999</v>
      </c>
      <c r="J7806">
        <v>3.6520000000000001</v>
      </c>
      <c r="K7806">
        <v>-10.433999999999999</v>
      </c>
      <c r="L7806">
        <v>85.86</v>
      </c>
      <c r="M7806">
        <v>20708.34</v>
      </c>
      <c r="N7806">
        <v>0</v>
      </c>
      <c r="O7806">
        <v>2.9359999999999999</v>
      </c>
      <c r="P7806">
        <v>-4.3049999999999997</v>
      </c>
      <c r="Q7806">
        <v>140.827</v>
      </c>
      <c r="R7806">
        <v>20709.708999999999</v>
      </c>
      <c r="S7806">
        <v>20568.883000000002</v>
      </c>
    </row>
    <row r="7807" spans="1:19" x14ac:dyDescent="0.3">
      <c r="A7807">
        <v>2021</v>
      </c>
      <c r="B7807">
        <v>11</v>
      </c>
      <c r="C7807">
        <v>22</v>
      </c>
      <c r="D7807">
        <v>6</v>
      </c>
      <c r="E7807">
        <v>21107.653999999999</v>
      </c>
      <c r="F7807">
        <v>1216.7940000000001</v>
      </c>
      <c r="G7807">
        <v>108.889</v>
      </c>
      <c r="H7807">
        <v>0</v>
      </c>
      <c r="I7807">
        <v>72.459999999999994</v>
      </c>
      <c r="J7807">
        <v>2.3290000000000002</v>
      </c>
      <c r="K7807">
        <v>-26.071999999999999</v>
      </c>
      <c r="L7807">
        <v>86.998000000000005</v>
      </c>
      <c r="M7807">
        <v>22460.163</v>
      </c>
      <c r="N7807">
        <v>0</v>
      </c>
      <c r="O7807">
        <v>3.085</v>
      </c>
      <c r="P7807">
        <v>-5.0039999999999996</v>
      </c>
      <c r="Q7807">
        <v>159.94499999999999</v>
      </c>
      <c r="R7807">
        <v>22462.081999999999</v>
      </c>
      <c r="S7807">
        <v>22302.136999999999</v>
      </c>
    </row>
    <row r="7808" spans="1:19" x14ac:dyDescent="0.3">
      <c r="A7808">
        <v>2021</v>
      </c>
      <c r="B7808">
        <v>11</v>
      </c>
      <c r="C7808">
        <v>22</v>
      </c>
      <c r="D7808">
        <v>7</v>
      </c>
      <c r="E7808">
        <v>23925.272000000001</v>
      </c>
      <c r="F7808">
        <v>1017.4450000000001</v>
      </c>
      <c r="G7808">
        <v>117.526</v>
      </c>
      <c r="H7808">
        <v>0</v>
      </c>
      <c r="I7808">
        <v>128.994</v>
      </c>
      <c r="J7808">
        <v>2.839</v>
      </c>
      <c r="K7808">
        <v>-11.734999999999999</v>
      </c>
      <c r="L7808">
        <v>88.650999999999996</v>
      </c>
      <c r="M7808">
        <v>25151.466</v>
      </c>
      <c r="N7808">
        <v>13.906000000000001</v>
      </c>
      <c r="O7808">
        <v>4.0359999999999996</v>
      </c>
      <c r="P7808">
        <v>-0.98</v>
      </c>
      <c r="Q7808">
        <v>192.083</v>
      </c>
      <c r="R7808">
        <v>25134.504000000001</v>
      </c>
      <c r="S7808">
        <v>24942.42</v>
      </c>
    </row>
    <row r="7809" spans="1:19" x14ac:dyDescent="0.3">
      <c r="A7809">
        <v>2021</v>
      </c>
      <c r="B7809">
        <v>11</v>
      </c>
      <c r="C7809">
        <v>22</v>
      </c>
      <c r="D7809">
        <v>8</v>
      </c>
      <c r="E7809">
        <v>25871.467000000001</v>
      </c>
      <c r="F7809">
        <v>927.327</v>
      </c>
      <c r="G7809">
        <v>115.15600000000001</v>
      </c>
      <c r="H7809">
        <v>0</v>
      </c>
      <c r="I7809">
        <v>267.89</v>
      </c>
      <c r="J7809">
        <v>3.702</v>
      </c>
      <c r="K7809">
        <v>-13.981</v>
      </c>
      <c r="L7809">
        <v>89.867999999999995</v>
      </c>
      <c r="M7809">
        <v>27146.273000000001</v>
      </c>
      <c r="N7809">
        <v>966.64800000000002</v>
      </c>
      <c r="O7809">
        <v>-6.4969999999999999</v>
      </c>
      <c r="P7809">
        <v>-0.52900000000000003</v>
      </c>
      <c r="Q7809">
        <v>218.21799999999999</v>
      </c>
      <c r="R7809">
        <v>26186.651000000002</v>
      </c>
      <c r="S7809">
        <v>25968.433000000001</v>
      </c>
    </row>
    <row r="7810" spans="1:19" x14ac:dyDescent="0.3">
      <c r="A7810">
        <v>2021</v>
      </c>
      <c r="B7810">
        <v>11</v>
      </c>
      <c r="C7810">
        <v>22</v>
      </c>
      <c r="D7810">
        <v>9</v>
      </c>
      <c r="E7810">
        <v>27003.358</v>
      </c>
      <c r="F7810">
        <v>895.73</v>
      </c>
      <c r="G7810">
        <v>104.46599999999999</v>
      </c>
      <c r="H7810">
        <v>0</v>
      </c>
      <c r="I7810">
        <v>494.47699999999998</v>
      </c>
      <c r="J7810">
        <v>4.97</v>
      </c>
      <c r="K7810">
        <v>-11.18</v>
      </c>
      <c r="L7810">
        <v>90.846000000000004</v>
      </c>
      <c r="M7810">
        <v>28478.2</v>
      </c>
      <c r="N7810">
        <v>3243.78</v>
      </c>
      <c r="O7810">
        <v>-22.885000000000002</v>
      </c>
      <c r="P7810">
        <v>-0.23</v>
      </c>
      <c r="Q7810">
        <v>241.44300000000001</v>
      </c>
      <c r="R7810">
        <v>25257.535</v>
      </c>
      <c r="S7810">
        <v>25016.093000000001</v>
      </c>
    </row>
    <row r="7811" spans="1:19" x14ac:dyDescent="0.3">
      <c r="A7811">
        <v>2021</v>
      </c>
      <c r="B7811">
        <v>11</v>
      </c>
      <c r="C7811">
        <v>22</v>
      </c>
      <c r="D7811">
        <v>10</v>
      </c>
      <c r="E7811">
        <v>27851.415000000001</v>
      </c>
      <c r="F7811">
        <v>879.67600000000004</v>
      </c>
      <c r="G7811">
        <v>95.231999999999999</v>
      </c>
      <c r="H7811">
        <v>0</v>
      </c>
      <c r="I7811">
        <v>610.01099999999997</v>
      </c>
      <c r="J7811">
        <v>5.5149999999999997</v>
      </c>
      <c r="K7811">
        <v>-19.186</v>
      </c>
      <c r="L7811">
        <v>91.665999999999997</v>
      </c>
      <c r="M7811">
        <v>29419.097000000002</v>
      </c>
      <c r="N7811">
        <v>5072.5510000000004</v>
      </c>
      <c r="O7811">
        <v>-36.557000000000002</v>
      </c>
      <c r="P7811">
        <v>0.373</v>
      </c>
      <c r="Q7811">
        <v>260.30900000000003</v>
      </c>
      <c r="R7811">
        <v>24382.73</v>
      </c>
      <c r="S7811">
        <v>24122.420999999998</v>
      </c>
    </row>
    <row r="7812" spans="1:19" x14ac:dyDescent="0.3">
      <c r="A7812">
        <v>2021</v>
      </c>
      <c r="B7812">
        <v>11</v>
      </c>
      <c r="C7812">
        <v>22</v>
      </c>
      <c r="D7812">
        <v>11</v>
      </c>
      <c r="E7812">
        <v>28311.56</v>
      </c>
      <c r="F7812">
        <v>861.87199999999996</v>
      </c>
      <c r="G7812">
        <v>87.394000000000005</v>
      </c>
      <c r="H7812">
        <v>0</v>
      </c>
      <c r="I7812">
        <v>576.36599999999999</v>
      </c>
      <c r="J7812">
        <v>5.82</v>
      </c>
      <c r="K7812">
        <v>-8.7609999999999992</v>
      </c>
      <c r="L7812">
        <v>92.024000000000001</v>
      </c>
      <c r="M7812">
        <v>29838.881000000001</v>
      </c>
      <c r="N7812">
        <v>6225.8130000000001</v>
      </c>
      <c r="O7812">
        <v>-41.625</v>
      </c>
      <c r="P7812">
        <v>1.323</v>
      </c>
      <c r="Q7812">
        <v>275.81200000000001</v>
      </c>
      <c r="R7812">
        <v>23653.368999999999</v>
      </c>
      <c r="S7812">
        <v>23377.557000000001</v>
      </c>
    </row>
    <row r="7813" spans="1:19" x14ac:dyDescent="0.3">
      <c r="A7813">
        <v>2021</v>
      </c>
      <c r="B7813">
        <v>11</v>
      </c>
      <c r="C7813">
        <v>22</v>
      </c>
      <c r="D7813">
        <v>12</v>
      </c>
      <c r="E7813">
        <v>28394.591</v>
      </c>
      <c r="F7813">
        <v>853.18499999999995</v>
      </c>
      <c r="G7813">
        <v>81.031000000000006</v>
      </c>
      <c r="H7813">
        <v>0</v>
      </c>
      <c r="I7813">
        <v>490.58300000000003</v>
      </c>
      <c r="J7813">
        <v>5.9569999999999999</v>
      </c>
      <c r="K7813">
        <v>-14.706</v>
      </c>
      <c r="L7813">
        <v>92.057000000000002</v>
      </c>
      <c r="M7813">
        <v>29821.666000000001</v>
      </c>
      <c r="N7813">
        <v>6866.1090000000004</v>
      </c>
      <c r="O7813">
        <v>-12.247999999999999</v>
      </c>
      <c r="P7813">
        <v>2.27</v>
      </c>
      <c r="Q7813">
        <v>285.19600000000003</v>
      </c>
      <c r="R7813">
        <v>22965.534</v>
      </c>
      <c r="S7813">
        <v>22680.338</v>
      </c>
    </row>
    <row r="7814" spans="1:19" x14ac:dyDescent="0.3">
      <c r="A7814">
        <v>2021</v>
      </c>
      <c r="B7814">
        <v>11</v>
      </c>
      <c r="C7814">
        <v>22</v>
      </c>
      <c r="D7814">
        <v>13</v>
      </c>
      <c r="E7814">
        <v>28296.705000000002</v>
      </c>
      <c r="F7814">
        <v>838.226</v>
      </c>
      <c r="G7814">
        <v>76.379000000000005</v>
      </c>
      <c r="H7814">
        <v>0</v>
      </c>
      <c r="I7814">
        <v>453.64400000000001</v>
      </c>
      <c r="J7814">
        <v>5.9269999999999996</v>
      </c>
      <c r="K7814">
        <v>5.8289999999999997</v>
      </c>
      <c r="L7814">
        <v>91.966999999999999</v>
      </c>
      <c r="M7814">
        <v>29692.298999999999</v>
      </c>
      <c r="N7814">
        <v>6755.4610000000002</v>
      </c>
      <c r="O7814">
        <v>-5.2409999999999997</v>
      </c>
      <c r="P7814">
        <v>2.8010000000000002</v>
      </c>
      <c r="Q7814">
        <v>292.45</v>
      </c>
      <c r="R7814">
        <v>22939.276999999998</v>
      </c>
      <c r="S7814">
        <v>22646.828000000001</v>
      </c>
    </row>
    <row r="7815" spans="1:19" x14ac:dyDescent="0.3">
      <c r="A7815">
        <v>2021</v>
      </c>
      <c r="B7815">
        <v>11</v>
      </c>
      <c r="C7815">
        <v>22</v>
      </c>
      <c r="D7815">
        <v>14</v>
      </c>
      <c r="E7815">
        <v>28154.460999999999</v>
      </c>
      <c r="F7815">
        <v>806.00099999999998</v>
      </c>
      <c r="G7815">
        <v>73.974000000000004</v>
      </c>
      <c r="H7815">
        <v>0</v>
      </c>
      <c r="I7815">
        <v>429.274</v>
      </c>
      <c r="J7815">
        <v>5.819</v>
      </c>
      <c r="K7815">
        <v>16.898</v>
      </c>
      <c r="L7815">
        <v>91.840999999999994</v>
      </c>
      <c r="M7815">
        <v>29504.293000000001</v>
      </c>
      <c r="N7815">
        <v>5971.982</v>
      </c>
      <c r="O7815">
        <v>-1.2350000000000001</v>
      </c>
      <c r="P7815">
        <v>2.702</v>
      </c>
      <c r="Q7815">
        <v>297.18099999999998</v>
      </c>
      <c r="R7815">
        <v>23530.844000000001</v>
      </c>
      <c r="S7815">
        <v>23233.663</v>
      </c>
    </row>
    <row r="7816" spans="1:19" x14ac:dyDescent="0.3">
      <c r="A7816">
        <v>2021</v>
      </c>
      <c r="B7816">
        <v>11</v>
      </c>
      <c r="C7816">
        <v>22</v>
      </c>
      <c r="D7816">
        <v>15</v>
      </c>
      <c r="E7816">
        <v>27676.753000000001</v>
      </c>
      <c r="F7816">
        <v>752.4</v>
      </c>
      <c r="G7816">
        <v>72.138999999999996</v>
      </c>
      <c r="H7816">
        <v>0</v>
      </c>
      <c r="I7816">
        <v>368.52499999999998</v>
      </c>
      <c r="J7816">
        <v>5.3470000000000004</v>
      </c>
      <c r="K7816">
        <v>23.786999999999999</v>
      </c>
      <c r="L7816">
        <v>91.399000000000001</v>
      </c>
      <c r="M7816">
        <v>28918.212</v>
      </c>
      <c r="N7816">
        <v>4496.9589999999998</v>
      </c>
      <c r="O7816">
        <v>-0.73399999999999999</v>
      </c>
      <c r="P7816">
        <v>1.4770000000000001</v>
      </c>
      <c r="Q7816">
        <v>294.88900000000001</v>
      </c>
      <c r="R7816">
        <v>24420.51</v>
      </c>
      <c r="S7816">
        <v>24125.620999999999</v>
      </c>
    </row>
    <row r="7817" spans="1:19" x14ac:dyDescent="0.3">
      <c r="A7817">
        <v>2021</v>
      </c>
      <c r="B7817">
        <v>11</v>
      </c>
      <c r="C7817">
        <v>22</v>
      </c>
      <c r="D7817">
        <v>16</v>
      </c>
      <c r="E7817">
        <v>27193.587</v>
      </c>
      <c r="F7817">
        <v>651.63199999999995</v>
      </c>
      <c r="G7817">
        <v>73.534999999999997</v>
      </c>
      <c r="H7817">
        <v>0</v>
      </c>
      <c r="I7817">
        <v>339.13400000000001</v>
      </c>
      <c r="J7817">
        <v>5.5759999999999996</v>
      </c>
      <c r="K7817">
        <v>4.827</v>
      </c>
      <c r="L7817">
        <v>90.932000000000002</v>
      </c>
      <c r="M7817">
        <v>28285.688999999998</v>
      </c>
      <c r="N7817">
        <v>2224.4059999999999</v>
      </c>
      <c r="O7817">
        <v>-0.187</v>
      </c>
      <c r="P7817">
        <v>1.0569999999999999</v>
      </c>
      <c r="Q7817">
        <v>283.22899999999998</v>
      </c>
      <c r="R7817">
        <v>26060.413</v>
      </c>
      <c r="S7817">
        <v>25777.184000000001</v>
      </c>
    </row>
    <row r="7818" spans="1:19" x14ac:dyDescent="0.3">
      <c r="A7818">
        <v>2021</v>
      </c>
      <c r="B7818">
        <v>11</v>
      </c>
      <c r="C7818">
        <v>22</v>
      </c>
      <c r="D7818">
        <v>17</v>
      </c>
      <c r="E7818">
        <v>27567.796999999999</v>
      </c>
      <c r="F7818">
        <v>549.80600000000004</v>
      </c>
      <c r="G7818">
        <v>80.099999999999994</v>
      </c>
      <c r="H7818">
        <v>0</v>
      </c>
      <c r="I7818">
        <v>233.93700000000001</v>
      </c>
      <c r="J7818">
        <v>4.3869999999999996</v>
      </c>
      <c r="K7818">
        <v>-40.584000000000003</v>
      </c>
      <c r="L7818">
        <v>91.292000000000002</v>
      </c>
      <c r="M7818">
        <v>28406.635999999999</v>
      </c>
      <c r="N7818">
        <v>107.05200000000001</v>
      </c>
      <c r="O7818">
        <v>7.6529999999999996</v>
      </c>
      <c r="P7818">
        <v>2.1789999999999998</v>
      </c>
      <c r="Q7818">
        <v>272.214</v>
      </c>
      <c r="R7818">
        <v>28289.751</v>
      </c>
      <c r="S7818">
        <v>28017.537</v>
      </c>
    </row>
    <row r="7819" spans="1:19" x14ac:dyDescent="0.3">
      <c r="A7819">
        <v>2021</v>
      </c>
      <c r="B7819">
        <v>11</v>
      </c>
      <c r="C7819">
        <v>22</v>
      </c>
      <c r="D7819">
        <v>18</v>
      </c>
      <c r="E7819">
        <v>29902.591</v>
      </c>
      <c r="F7819">
        <v>558.45299999999997</v>
      </c>
      <c r="G7819">
        <v>88</v>
      </c>
      <c r="H7819">
        <v>0</v>
      </c>
      <c r="I7819">
        <v>255.80699999999999</v>
      </c>
      <c r="J7819">
        <v>4.91</v>
      </c>
      <c r="K7819">
        <v>-66.236999999999995</v>
      </c>
      <c r="L7819">
        <v>92.897999999999996</v>
      </c>
      <c r="M7819">
        <v>30748.421999999999</v>
      </c>
      <c r="N7819">
        <v>0</v>
      </c>
      <c r="O7819">
        <v>12.202999999999999</v>
      </c>
      <c r="P7819">
        <v>8.2579999999999991</v>
      </c>
      <c r="Q7819">
        <v>269.73</v>
      </c>
      <c r="R7819">
        <v>30727.960999999999</v>
      </c>
      <c r="S7819">
        <v>30458.231</v>
      </c>
    </row>
    <row r="7820" spans="1:19" x14ac:dyDescent="0.3">
      <c r="A7820">
        <v>2021</v>
      </c>
      <c r="B7820">
        <v>11</v>
      </c>
      <c r="C7820">
        <v>22</v>
      </c>
      <c r="D7820">
        <v>19</v>
      </c>
      <c r="E7820">
        <v>29976.133999999998</v>
      </c>
      <c r="F7820">
        <v>594.76599999999996</v>
      </c>
      <c r="G7820">
        <v>89.694000000000003</v>
      </c>
      <c r="H7820">
        <v>0</v>
      </c>
      <c r="I7820">
        <v>326.37799999999999</v>
      </c>
      <c r="J7820">
        <v>4.7430000000000003</v>
      </c>
      <c r="K7820">
        <v>-92.692999999999998</v>
      </c>
      <c r="L7820">
        <v>92.944000000000003</v>
      </c>
      <c r="M7820">
        <v>30902.272000000001</v>
      </c>
      <c r="N7820">
        <v>0</v>
      </c>
      <c r="O7820">
        <v>13.638</v>
      </c>
      <c r="P7820">
        <v>9.7349999999999994</v>
      </c>
      <c r="Q7820">
        <v>258.94499999999999</v>
      </c>
      <c r="R7820">
        <v>30878.899000000001</v>
      </c>
      <c r="S7820">
        <v>30619.953000000001</v>
      </c>
    </row>
    <row r="7821" spans="1:19" x14ac:dyDescent="0.3">
      <c r="A7821">
        <v>2021</v>
      </c>
      <c r="B7821">
        <v>11</v>
      </c>
      <c r="C7821">
        <v>22</v>
      </c>
      <c r="D7821">
        <v>20</v>
      </c>
      <c r="E7821">
        <v>29270.402999999998</v>
      </c>
      <c r="F7821">
        <v>628.38400000000001</v>
      </c>
      <c r="G7821">
        <v>91.116</v>
      </c>
      <c r="H7821">
        <v>0</v>
      </c>
      <c r="I7821">
        <v>361.14600000000002</v>
      </c>
      <c r="J7821">
        <v>4.4640000000000004</v>
      </c>
      <c r="K7821">
        <v>-118.23099999999999</v>
      </c>
      <c r="L7821">
        <v>92.623999999999995</v>
      </c>
      <c r="M7821">
        <v>30238.79</v>
      </c>
      <c r="N7821">
        <v>0</v>
      </c>
      <c r="O7821">
        <v>12.77</v>
      </c>
      <c r="P7821">
        <v>10.183</v>
      </c>
      <c r="Q7821">
        <v>244.84299999999999</v>
      </c>
      <c r="R7821">
        <v>30215.835999999999</v>
      </c>
      <c r="S7821">
        <v>29970.992999999999</v>
      </c>
    </row>
    <row r="7822" spans="1:19" x14ac:dyDescent="0.3">
      <c r="A7822">
        <v>2021</v>
      </c>
      <c r="B7822">
        <v>11</v>
      </c>
      <c r="C7822">
        <v>22</v>
      </c>
      <c r="D7822">
        <v>21</v>
      </c>
      <c r="E7822">
        <v>28296.761999999999</v>
      </c>
      <c r="F7822">
        <v>658.14099999999996</v>
      </c>
      <c r="G7822">
        <v>91.037000000000006</v>
      </c>
      <c r="H7822">
        <v>0</v>
      </c>
      <c r="I7822">
        <v>404.81200000000001</v>
      </c>
      <c r="J7822">
        <v>4.1230000000000002</v>
      </c>
      <c r="K7822">
        <v>-107.14700000000001</v>
      </c>
      <c r="L7822">
        <v>91.989000000000004</v>
      </c>
      <c r="M7822">
        <v>29348.68</v>
      </c>
      <c r="N7822">
        <v>0</v>
      </c>
      <c r="O7822">
        <v>12.07</v>
      </c>
      <c r="P7822">
        <v>1.1279999999999999</v>
      </c>
      <c r="Q7822">
        <v>230.63499999999999</v>
      </c>
      <c r="R7822">
        <v>29335.481</v>
      </c>
      <c r="S7822">
        <v>29104.846000000001</v>
      </c>
    </row>
    <row r="7823" spans="1:19" x14ac:dyDescent="0.3">
      <c r="A7823">
        <v>2021</v>
      </c>
      <c r="B7823">
        <v>11</v>
      </c>
      <c r="C7823">
        <v>22</v>
      </c>
      <c r="D7823">
        <v>22</v>
      </c>
      <c r="E7823">
        <v>26508.87</v>
      </c>
      <c r="F7823">
        <v>741.53</v>
      </c>
      <c r="G7823">
        <v>89.245999999999995</v>
      </c>
      <c r="H7823">
        <v>0</v>
      </c>
      <c r="I7823">
        <v>517.60900000000004</v>
      </c>
      <c r="J7823">
        <v>5.181</v>
      </c>
      <c r="K7823">
        <v>-47.411999999999999</v>
      </c>
      <c r="L7823">
        <v>90.352000000000004</v>
      </c>
      <c r="M7823">
        <v>27816.129000000001</v>
      </c>
      <c r="N7823">
        <v>0</v>
      </c>
      <c r="O7823">
        <v>10.987</v>
      </c>
      <c r="P7823">
        <v>-4.4050000000000002</v>
      </c>
      <c r="Q7823">
        <v>214.024</v>
      </c>
      <c r="R7823">
        <v>27809.547999999999</v>
      </c>
      <c r="S7823">
        <v>27595.524000000001</v>
      </c>
    </row>
    <row r="7824" spans="1:19" x14ac:dyDescent="0.3">
      <c r="A7824">
        <v>2021</v>
      </c>
      <c r="B7824">
        <v>11</v>
      </c>
      <c r="C7824">
        <v>22</v>
      </c>
      <c r="D7824">
        <v>23</v>
      </c>
      <c r="E7824">
        <v>23955.857</v>
      </c>
      <c r="F7824">
        <v>897.8</v>
      </c>
      <c r="G7824">
        <v>86.253</v>
      </c>
      <c r="H7824">
        <v>0</v>
      </c>
      <c r="I7824">
        <v>577.44799999999998</v>
      </c>
      <c r="J7824">
        <v>4.8490000000000002</v>
      </c>
      <c r="K7824">
        <v>-33.076999999999998</v>
      </c>
      <c r="L7824">
        <v>88.67</v>
      </c>
      <c r="M7824">
        <v>25491.546999999999</v>
      </c>
      <c r="N7824">
        <v>0</v>
      </c>
      <c r="O7824">
        <v>8.7910000000000004</v>
      </c>
      <c r="P7824">
        <v>-12.829000000000001</v>
      </c>
      <c r="Q7824">
        <v>189.12799999999999</v>
      </c>
      <c r="R7824">
        <v>25495.583999999999</v>
      </c>
      <c r="S7824">
        <v>25306.455999999998</v>
      </c>
    </row>
    <row r="7825" spans="1:19" x14ac:dyDescent="0.3">
      <c r="A7825">
        <v>2021</v>
      </c>
      <c r="B7825">
        <v>11</v>
      </c>
      <c r="C7825">
        <v>22</v>
      </c>
      <c r="D7825">
        <v>24</v>
      </c>
      <c r="E7825">
        <v>21709.072</v>
      </c>
      <c r="F7825">
        <v>1058.1579999999999</v>
      </c>
      <c r="G7825">
        <v>84.629000000000005</v>
      </c>
      <c r="H7825">
        <v>0</v>
      </c>
      <c r="I7825">
        <v>962.154</v>
      </c>
      <c r="J7825">
        <v>5.25</v>
      </c>
      <c r="K7825">
        <v>-37.978999999999999</v>
      </c>
      <c r="L7825">
        <v>87.34</v>
      </c>
      <c r="M7825">
        <v>23783.993999999999</v>
      </c>
      <c r="N7825">
        <v>0</v>
      </c>
      <c r="O7825">
        <v>6.6609999999999996</v>
      </c>
      <c r="P7825">
        <v>-12.643000000000001</v>
      </c>
      <c r="Q7825">
        <v>165.09700000000001</v>
      </c>
      <c r="R7825">
        <v>23789.975999999999</v>
      </c>
      <c r="S7825">
        <v>23624.880000000001</v>
      </c>
    </row>
    <row r="7826" spans="1:19" x14ac:dyDescent="0.3">
      <c r="A7826">
        <v>2021</v>
      </c>
      <c r="B7826">
        <v>11</v>
      </c>
      <c r="C7826">
        <v>23</v>
      </c>
      <c r="D7826">
        <v>1</v>
      </c>
      <c r="E7826">
        <v>20027.939999999999</v>
      </c>
      <c r="F7826">
        <v>1305.6690000000001</v>
      </c>
      <c r="G7826">
        <v>82.522999999999996</v>
      </c>
      <c r="H7826">
        <v>0</v>
      </c>
      <c r="I7826">
        <v>846.64099999999996</v>
      </c>
      <c r="J7826">
        <v>5.0780000000000003</v>
      </c>
      <c r="K7826">
        <v>-32.942</v>
      </c>
      <c r="L7826">
        <v>86.426000000000002</v>
      </c>
      <c r="M7826">
        <v>22238.812000000002</v>
      </c>
      <c r="N7826">
        <v>0</v>
      </c>
      <c r="O7826">
        <v>4.92</v>
      </c>
      <c r="P7826">
        <v>-17.632000000000001</v>
      </c>
      <c r="Q7826">
        <v>150.875</v>
      </c>
      <c r="R7826">
        <v>22251.523000000001</v>
      </c>
      <c r="S7826">
        <v>22100.648000000001</v>
      </c>
    </row>
    <row r="7827" spans="1:19" x14ac:dyDescent="0.3">
      <c r="A7827">
        <v>2021</v>
      </c>
      <c r="B7827">
        <v>11</v>
      </c>
      <c r="C7827">
        <v>23</v>
      </c>
      <c r="D7827">
        <v>2</v>
      </c>
      <c r="E7827">
        <v>19141.054</v>
      </c>
      <c r="F7827">
        <v>1433.511</v>
      </c>
      <c r="G7827">
        <v>83.278000000000006</v>
      </c>
      <c r="H7827">
        <v>0</v>
      </c>
      <c r="I7827">
        <v>601.077</v>
      </c>
      <c r="J7827">
        <v>4.9450000000000003</v>
      </c>
      <c r="K7827">
        <v>-36.323999999999998</v>
      </c>
      <c r="L7827">
        <v>85.888999999999996</v>
      </c>
      <c r="M7827">
        <v>21230.151999999998</v>
      </c>
      <c r="N7827">
        <v>0</v>
      </c>
      <c r="O7827">
        <v>4.056</v>
      </c>
      <c r="P7827">
        <v>-14.112</v>
      </c>
      <c r="Q7827">
        <v>141.798</v>
      </c>
      <c r="R7827">
        <v>21240.207999999999</v>
      </c>
      <c r="S7827">
        <v>21098.41</v>
      </c>
    </row>
    <row r="7828" spans="1:19" x14ac:dyDescent="0.3">
      <c r="A7828">
        <v>2021</v>
      </c>
      <c r="B7828">
        <v>11</v>
      </c>
      <c r="C7828">
        <v>23</v>
      </c>
      <c r="D7828">
        <v>3</v>
      </c>
      <c r="E7828">
        <v>18670.419999999998</v>
      </c>
      <c r="F7828">
        <v>1501.0830000000001</v>
      </c>
      <c r="G7828">
        <v>85.216999999999999</v>
      </c>
      <c r="H7828">
        <v>0</v>
      </c>
      <c r="I7828">
        <v>360.00200000000001</v>
      </c>
      <c r="J7828">
        <v>4.8719999999999999</v>
      </c>
      <c r="K7828">
        <v>-31.96</v>
      </c>
      <c r="L7828">
        <v>85.64</v>
      </c>
      <c r="M7828">
        <v>20590.057000000001</v>
      </c>
      <c r="N7828">
        <v>0</v>
      </c>
      <c r="O7828">
        <v>3.6389999999999998</v>
      </c>
      <c r="P7828">
        <v>-9.9600000000000009</v>
      </c>
      <c r="Q7828">
        <v>137.875</v>
      </c>
      <c r="R7828">
        <v>20596.378000000001</v>
      </c>
      <c r="S7828">
        <v>20458.503000000001</v>
      </c>
    </row>
    <row r="7829" spans="1:19" x14ac:dyDescent="0.3">
      <c r="A7829">
        <v>2021</v>
      </c>
      <c r="B7829">
        <v>11</v>
      </c>
      <c r="C7829">
        <v>23</v>
      </c>
      <c r="D7829">
        <v>4</v>
      </c>
      <c r="E7829">
        <v>18637.014999999999</v>
      </c>
      <c r="F7829">
        <v>1499.1949999999999</v>
      </c>
      <c r="G7829">
        <v>88.272000000000006</v>
      </c>
      <c r="H7829">
        <v>0</v>
      </c>
      <c r="I7829">
        <v>204.78</v>
      </c>
      <c r="J7829">
        <v>4.7190000000000003</v>
      </c>
      <c r="K7829">
        <v>-28.094999999999999</v>
      </c>
      <c r="L7829">
        <v>85.608999999999995</v>
      </c>
      <c r="M7829">
        <v>20403.223000000002</v>
      </c>
      <c r="N7829">
        <v>0</v>
      </c>
      <c r="O7829">
        <v>3.4849999999999999</v>
      </c>
      <c r="P7829">
        <v>-6.0670000000000002</v>
      </c>
      <c r="Q7829">
        <v>137.86500000000001</v>
      </c>
      <c r="R7829">
        <v>20405.805</v>
      </c>
      <c r="S7829">
        <v>20267.939999999999</v>
      </c>
    </row>
    <row r="7830" spans="1:19" x14ac:dyDescent="0.3">
      <c r="A7830">
        <v>2021</v>
      </c>
      <c r="B7830">
        <v>11</v>
      </c>
      <c r="C7830">
        <v>23</v>
      </c>
      <c r="D7830">
        <v>5</v>
      </c>
      <c r="E7830">
        <v>19326.266</v>
      </c>
      <c r="F7830">
        <v>1393.4549999999999</v>
      </c>
      <c r="G7830">
        <v>92.783000000000001</v>
      </c>
      <c r="H7830">
        <v>0</v>
      </c>
      <c r="I7830">
        <v>102.96599999999999</v>
      </c>
      <c r="J7830">
        <v>3.6520000000000001</v>
      </c>
      <c r="K7830">
        <v>-12.071999999999999</v>
      </c>
      <c r="L7830">
        <v>86.007000000000005</v>
      </c>
      <c r="M7830">
        <v>20900.274000000001</v>
      </c>
      <c r="N7830">
        <v>0</v>
      </c>
      <c r="O7830">
        <v>2.9359999999999999</v>
      </c>
      <c r="P7830">
        <v>-4.3049999999999997</v>
      </c>
      <c r="Q7830">
        <v>144.17699999999999</v>
      </c>
      <c r="R7830">
        <v>20901.644</v>
      </c>
      <c r="S7830">
        <v>20757.467000000001</v>
      </c>
    </row>
    <row r="7831" spans="1:19" x14ac:dyDescent="0.3">
      <c r="A7831">
        <v>2021</v>
      </c>
      <c r="B7831">
        <v>11</v>
      </c>
      <c r="C7831">
        <v>23</v>
      </c>
      <c r="D7831">
        <v>6</v>
      </c>
      <c r="E7831">
        <v>21070.174999999999</v>
      </c>
      <c r="F7831">
        <v>1216.7940000000001</v>
      </c>
      <c r="G7831">
        <v>99.427000000000007</v>
      </c>
      <c r="H7831">
        <v>0</v>
      </c>
      <c r="I7831">
        <v>72.459999999999994</v>
      </c>
      <c r="J7831">
        <v>2.3290000000000002</v>
      </c>
      <c r="K7831">
        <v>-28.492999999999999</v>
      </c>
      <c r="L7831">
        <v>86.989000000000004</v>
      </c>
      <c r="M7831">
        <v>22420.254000000001</v>
      </c>
      <c r="N7831">
        <v>0</v>
      </c>
      <c r="O7831">
        <v>3.085</v>
      </c>
      <c r="P7831">
        <v>-5.0039999999999996</v>
      </c>
      <c r="Q7831">
        <v>163.119</v>
      </c>
      <c r="R7831">
        <v>22422.172999999999</v>
      </c>
      <c r="S7831">
        <v>22259.054</v>
      </c>
    </row>
    <row r="7832" spans="1:19" x14ac:dyDescent="0.3">
      <c r="A7832">
        <v>2021</v>
      </c>
      <c r="B7832">
        <v>11</v>
      </c>
      <c r="C7832">
        <v>23</v>
      </c>
      <c r="D7832">
        <v>7</v>
      </c>
      <c r="E7832">
        <v>23837.951000000001</v>
      </c>
      <c r="F7832">
        <v>1017.4450000000001</v>
      </c>
      <c r="G7832">
        <v>106.792</v>
      </c>
      <c r="H7832">
        <v>0</v>
      </c>
      <c r="I7832">
        <v>128.994</v>
      </c>
      <c r="J7832">
        <v>2.839</v>
      </c>
      <c r="K7832">
        <v>-11.553000000000001</v>
      </c>
      <c r="L7832">
        <v>88.617999999999995</v>
      </c>
      <c r="M7832">
        <v>25064.293000000001</v>
      </c>
      <c r="N7832">
        <v>13.906000000000001</v>
      </c>
      <c r="O7832">
        <v>4.0359999999999996</v>
      </c>
      <c r="P7832">
        <v>-0.98</v>
      </c>
      <c r="Q7832">
        <v>194.93199999999999</v>
      </c>
      <c r="R7832">
        <v>25047.330999999998</v>
      </c>
      <c r="S7832">
        <v>24852.399000000001</v>
      </c>
    </row>
    <row r="7833" spans="1:19" x14ac:dyDescent="0.3">
      <c r="A7833">
        <v>2021</v>
      </c>
      <c r="B7833">
        <v>11</v>
      </c>
      <c r="C7833">
        <v>23</v>
      </c>
      <c r="D7833">
        <v>8</v>
      </c>
      <c r="E7833">
        <v>25828.272000000001</v>
      </c>
      <c r="F7833">
        <v>927.327</v>
      </c>
      <c r="G7833">
        <v>105.84399999999999</v>
      </c>
      <c r="H7833">
        <v>0</v>
      </c>
      <c r="I7833">
        <v>267.89</v>
      </c>
      <c r="J7833">
        <v>3.702</v>
      </c>
      <c r="K7833">
        <v>-14.353999999999999</v>
      </c>
      <c r="L7833">
        <v>89.902000000000001</v>
      </c>
      <c r="M7833">
        <v>27102.738000000001</v>
      </c>
      <c r="N7833">
        <v>966.64800000000002</v>
      </c>
      <c r="O7833">
        <v>-6.4969999999999999</v>
      </c>
      <c r="P7833">
        <v>-0.52900000000000003</v>
      </c>
      <c r="Q7833">
        <v>220.124</v>
      </c>
      <c r="R7833">
        <v>26143.116000000002</v>
      </c>
      <c r="S7833">
        <v>25922.991999999998</v>
      </c>
    </row>
    <row r="7834" spans="1:19" x14ac:dyDescent="0.3">
      <c r="A7834">
        <v>2021</v>
      </c>
      <c r="B7834">
        <v>11</v>
      </c>
      <c r="C7834">
        <v>23</v>
      </c>
      <c r="D7834">
        <v>9</v>
      </c>
      <c r="E7834">
        <v>26719.761999999999</v>
      </c>
      <c r="F7834">
        <v>895.73</v>
      </c>
      <c r="G7834">
        <v>98.866</v>
      </c>
      <c r="H7834">
        <v>0</v>
      </c>
      <c r="I7834">
        <v>494.47699999999998</v>
      </c>
      <c r="J7834">
        <v>4.97</v>
      </c>
      <c r="K7834">
        <v>-11.744</v>
      </c>
      <c r="L7834">
        <v>90.554000000000002</v>
      </c>
      <c r="M7834">
        <v>28193.748</v>
      </c>
      <c r="N7834">
        <v>3243.78</v>
      </c>
      <c r="O7834">
        <v>-22.885000000000002</v>
      </c>
      <c r="P7834">
        <v>-0.23</v>
      </c>
      <c r="Q7834">
        <v>241.72200000000001</v>
      </c>
      <c r="R7834">
        <v>24973.083999999999</v>
      </c>
      <c r="S7834">
        <v>24731.361000000001</v>
      </c>
    </row>
    <row r="7835" spans="1:19" x14ac:dyDescent="0.3">
      <c r="A7835">
        <v>2021</v>
      </c>
      <c r="B7835">
        <v>11</v>
      </c>
      <c r="C7835">
        <v>23</v>
      </c>
      <c r="D7835">
        <v>10</v>
      </c>
      <c r="E7835">
        <v>27331.641</v>
      </c>
      <c r="F7835">
        <v>879.67600000000004</v>
      </c>
      <c r="G7835">
        <v>91.405000000000001</v>
      </c>
      <c r="H7835">
        <v>0</v>
      </c>
      <c r="I7835">
        <v>610.01099999999997</v>
      </c>
      <c r="J7835">
        <v>5.5149999999999997</v>
      </c>
      <c r="K7835">
        <v>-21.875</v>
      </c>
      <c r="L7835">
        <v>91.093000000000004</v>
      </c>
      <c r="M7835">
        <v>28896.061000000002</v>
      </c>
      <c r="N7835">
        <v>5072.5510000000004</v>
      </c>
      <c r="O7835">
        <v>-36.557000000000002</v>
      </c>
      <c r="P7835">
        <v>0.373</v>
      </c>
      <c r="Q7835">
        <v>258.38200000000001</v>
      </c>
      <c r="R7835">
        <v>23859.694</v>
      </c>
      <c r="S7835">
        <v>23601.312000000002</v>
      </c>
    </row>
    <row r="7836" spans="1:19" x14ac:dyDescent="0.3">
      <c r="A7836">
        <v>2021</v>
      </c>
      <c r="B7836">
        <v>11</v>
      </c>
      <c r="C7836">
        <v>23</v>
      </c>
      <c r="D7836">
        <v>11</v>
      </c>
      <c r="E7836">
        <v>27867.216</v>
      </c>
      <c r="F7836">
        <v>861.87199999999996</v>
      </c>
      <c r="G7836">
        <v>83.33</v>
      </c>
      <c r="H7836">
        <v>0</v>
      </c>
      <c r="I7836">
        <v>576.36599999999999</v>
      </c>
      <c r="J7836">
        <v>5.82</v>
      </c>
      <c r="K7836">
        <v>-10.368</v>
      </c>
      <c r="L7836">
        <v>91.59</v>
      </c>
      <c r="M7836">
        <v>29392.494999999999</v>
      </c>
      <c r="N7836">
        <v>6225.8130000000001</v>
      </c>
      <c r="O7836">
        <v>-41.625</v>
      </c>
      <c r="P7836">
        <v>1.323</v>
      </c>
      <c r="Q7836">
        <v>271.76799999999997</v>
      </c>
      <c r="R7836">
        <v>23206.984</v>
      </c>
      <c r="S7836">
        <v>22935.216</v>
      </c>
    </row>
    <row r="7837" spans="1:19" x14ac:dyDescent="0.3">
      <c r="A7837">
        <v>2021</v>
      </c>
      <c r="B7837">
        <v>11</v>
      </c>
      <c r="C7837">
        <v>23</v>
      </c>
      <c r="D7837">
        <v>12</v>
      </c>
      <c r="E7837">
        <v>28039.984</v>
      </c>
      <c r="F7837">
        <v>853.18499999999995</v>
      </c>
      <c r="G7837">
        <v>76.888000000000005</v>
      </c>
      <c r="H7837">
        <v>0</v>
      </c>
      <c r="I7837">
        <v>490.58300000000003</v>
      </c>
      <c r="J7837">
        <v>5.9569999999999999</v>
      </c>
      <c r="K7837">
        <v>-17.869</v>
      </c>
      <c r="L7837">
        <v>91.748000000000005</v>
      </c>
      <c r="M7837">
        <v>29463.587</v>
      </c>
      <c r="N7837">
        <v>6866.1090000000004</v>
      </c>
      <c r="O7837">
        <v>-12.247999999999999</v>
      </c>
      <c r="P7837">
        <v>2.27</v>
      </c>
      <c r="Q7837">
        <v>281.95100000000002</v>
      </c>
      <c r="R7837">
        <v>22607.454000000002</v>
      </c>
      <c r="S7837">
        <v>22325.503000000001</v>
      </c>
    </row>
    <row r="7838" spans="1:19" x14ac:dyDescent="0.3">
      <c r="A7838">
        <v>2021</v>
      </c>
      <c r="B7838">
        <v>11</v>
      </c>
      <c r="C7838">
        <v>23</v>
      </c>
      <c r="D7838">
        <v>13</v>
      </c>
      <c r="E7838">
        <v>27874.756000000001</v>
      </c>
      <c r="F7838">
        <v>838.226</v>
      </c>
      <c r="G7838">
        <v>73.649000000000001</v>
      </c>
      <c r="H7838">
        <v>0</v>
      </c>
      <c r="I7838">
        <v>453.64400000000001</v>
      </c>
      <c r="J7838">
        <v>5.9269999999999996</v>
      </c>
      <c r="K7838">
        <v>6.4249999999999998</v>
      </c>
      <c r="L7838">
        <v>91.528000000000006</v>
      </c>
      <c r="M7838">
        <v>29270.507000000001</v>
      </c>
      <c r="N7838">
        <v>6755.4610000000002</v>
      </c>
      <c r="O7838">
        <v>-5.2409999999999997</v>
      </c>
      <c r="P7838">
        <v>2.8010000000000002</v>
      </c>
      <c r="Q7838">
        <v>289.64600000000002</v>
      </c>
      <c r="R7838">
        <v>22517.485000000001</v>
      </c>
      <c r="S7838">
        <v>22227.839</v>
      </c>
    </row>
    <row r="7839" spans="1:19" x14ac:dyDescent="0.3">
      <c r="A7839">
        <v>2021</v>
      </c>
      <c r="B7839">
        <v>11</v>
      </c>
      <c r="C7839">
        <v>23</v>
      </c>
      <c r="D7839">
        <v>14</v>
      </c>
      <c r="E7839">
        <v>27823.112000000001</v>
      </c>
      <c r="F7839">
        <v>806.00099999999998</v>
      </c>
      <c r="G7839">
        <v>70.831999999999994</v>
      </c>
      <c r="H7839">
        <v>0</v>
      </c>
      <c r="I7839">
        <v>429.274</v>
      </c>
      <c r="J7839">
        <v>5.819</v>
      </c>
      <c r="K7839">
        <v>19.667999999999999</v>
      </c>
      <c r="L7839">
        <v>91.427000000000007</v>
      </c>
      <c r="M7839">
        <v>29175.300999999999</v>
      </c>
      <c r="N7839">
        <v>5971.982</v>
      </c>
      <c r="O7839">
        <v>-1.2350000000000001</v>
      </c>
      <c r="P7839">
        <v>2.702</v>
      </c>
      <c r="Q7839">
        <v>293.20800000000003</v>
      </c>
      <c r="R7839">
        <v>23201.850999999999</v>
      </c>
      <c r="S7839">
        <v>22908.643</v>
      </c>
    </row>
    <row r="7840" spans="1:19" x14ac:dyDescent="0.3">
      <c r="A7840">
        <v>2021</v>
      </c>
      <c r="B7840">
        <v>11</v>
      </c>
      <c r="C7840">
        <v>23</v>
      </c>
      <c r="D7840">
        <v>15</v>
      </c>
      <c r="E7840">
        <v>27441.54</v>
      </c>
      <c r="F7840">
        <v>752.4</v>
      </c>
      <c r="G7840">
        <v>69.084999999999994</v>
      </c>
      <c r="H7840">
        <v>0</v>
      </c>
      <c r="I7840">
        <v>368.52499999999998</v>
      </c>
      <c r="J7840">
        <v>5.3470000000000004</v>
      </c>
      <c r="K7840">
        <v>26.158000000000001</v>
      </c>
      <c r="L7840">
        <v>91.087000000000003</v>
      </c>
      <c r="M7840">
        <v>28685.058000000001</v>
      </c>
      <c r="N7840">
        <v>4496.9589999999998</v>
      </c>
      <c r="O7840">
        <v>-0.73399999999999999</v>
      </c>
      <c r="P7840">
        <v>1.4770000000000001</v>
      </c>
      <c r="Q7840">
        <v>287.60899999999998</v>
      </c>
      <c r="R7840">
        <v>24187.356</v>
      </c>
      <c r="S7840">
        <v>23899.746999999999</v>
      </c>
    </row>
    <row r="7841" spans="1:19" x14ac:dyDescent="0.3">
      <c r="A7841">
        <v>2021</v>
      </c>
      <c r="B7841">
        <v>11</v>
      </c>
      <c r="C7841">
        <v>23</v>
      </c>
      <c r="D7841">
        <v>16</v>
      </c>
      <c r="E7841">
        <v>27103.441999999999</v>
      </c>
      <c r="F7841">
        <v>651.63199999999995</v>
      </c>
      <c r="G7841">
        <v>69.91</v>
      </c>
      <c r="H7841">
        <v>0</v>
      </c>
      <c r="I7841">
        <v>339.13400000000001</v>
      </c>
      <c r="J7841">
        <v>5.5759999999999996</v>
      </c>
      <c r="K7841">
        <v>4.883</v>
      </c>
      <c r="L7841">
        <v>90.825999999999993</v>
      </c>
      <c r="M7841">
        <v>28195.493999999999</v>
      </c>
      <c r="N7841">
        <v>2224.4059999999999</v>
      </c>
      <c r="O7841">
        <v>-0.187</v>
      </c>
      <c r="P7841">
        <v>1.0569999999999999</v>
      </c>
      <c r="Q7841">
        <v>274.233</v>
      </c>
      <c r="R7841">
        <v>25970.218000000001</v>
      </c>
      <c r="S7841">
        <v>25695.985000000001</v>
      </c>
    </row>
    <row r="7842" spans="1:19" x14ac:dyDescent="0.3">
      <c r="A7842">
        <v>2021</v>
      </c>
      <c r="B7842">
        <v>11</v>
      </c>
      <c r="C7842">
        <v>23</v>
      </c>
      <c r="D7842">
        <v>17</v>
      </c>
      <c r="E7842">
        <v>27621.504000000001</v>
      </c>
      <c r="F7842">
        <v>549.80600000000004</v>
      </c>
      <c r="G7842">
        <v>75.852000000000004</v>
      </c>
      <c r="H7842">
        <v>0</v>
      </c>
      <c r="I7842">
        <v>233.93700000000001</v>
      </c>
      <c r="J7842">
        <v>4.3869999999999996</v>
      </c>
      <c r="K7842">
        <v>-43.558999999999997</v>
      </c>
      <c r="L7842">
        <v>91.322000000000003</v>
      </c>
      <c r="M7842">
        <v>28457.397000000001</v>
      </c>
      <c r="N7842">
        <v>107.05200000000001</v>
      </c>
      <c r="O7842">
        <v>7.6529999999999996</v>
      </c>
      <c r="P7842">
        <v>2.1789999999999998</v>
      </c>
      <c r="Q7842">
        <v>264.08600000000001</v>
      </c>
      <c r="R7842">
        <v>28340.512999999999</v>
      </c>
      <c r="S7842">
        <v>28076.427</v>
      </c>
    </row>
    <row r="7843" spans="1:19" x14ac:dyDescent="0.3">
      <c r="A7843">
        <v>2021</v>
      </c>
      <c r="B7843">
        <v>11</v>
      </c>
      <c r="C7843">
        <v>23</v>
      </c>
      <c r="D7843">
        <v>18</v>
      </c>
      <c r="E7843">
        <v>30061.634999999998</v>
      </c>
      <c r="F7843">
        <v>558.45299999999997</v>
      </c>
      <c r="G7843">
        <v>82.100999999999999</v>
      </c>
      <c r="H7843">
        <v>0</v>
      </c>
      <c r="I7843">
        <v>255.80699999999999</v>
      </c>
      <c r="J7843">
        <v>4.91</v>
      </c>
      <c r="K7843">
        <v>-72.33</v>
      </c>
      <c r="L7843">
        <v>92.981999999999999</v>
      </c>
      <c r="M7843">
        <v>30901.456999999999</v>
      </c>
      <c r="N7843">
        <v>0</v>
      </c>
      <c r="O7843">
        <v>12.202999999999999</v>
      </c>
      <c r="P7843">
        <v>8.2579999999999991</v>
      </c>
      <c r="Q7843">
        <v>263.2</v>
      </c>
      <c r="R7843">
        <v>30880.995999999999</v>
      </c>
      <c r="S7843">
        <v>30617.795999999998</v>
      </c>
    </row>
    <row r="7844" spans="1:19" x14ac:dyDescent="0.3">
      <c r="A7844">
        <v>2021</v>
      </c>
      <c r="B7844">
        <v>11</v>
      </c>
      <c r="C7844">
        <v>23</v>
      </c>
      <c r="D7844">
        <v>19</v>
      </c>
      <c r="E7844">
        <v>30168.338</v>
      </c>
      <c r="F7844">
        <v>594.76599999999996</v>
      </c>
      <c r="G7844">
        <v>83.364999999999995</v>
      </c>
      <c r="H7844">
        <v>0</v>
      </c>
      <c r="I7844">
        <v>326.37799999999999</v>
      </c>
      <c r="J7844">
        <v>4.7430000000000003</v>
      </c>
      <c r="K7844">
        <v>-101.155</v>
      </c>
      <c r="L7844">
        <v>93.036000000000001</v>
      </c>
      <c r="M7844">
        <v>31086.105</v>
      </c>
      <c r="N7844">
        <v>0</v>
      </c>
      <c r="O7844">
        <v>13.638</v>
      </c>
      <c r="P7844">
        <v>9.7349999999999994</v>
      </c>
      <c r="Q7844">
        <v>253.64599999999999</v>
      </c>
      <c r="R7844">
        <v>31062.732</v>
      </c>
      <c r="S7844">
        <v>30809.085999999999</v>
      </c>
    </row>
    <row r="7845" spans="1:19" x14ac:dyDescent="0.3">
      <c r="A7845">
        <v>2021</v>
      </c>
      <c r="B7845">
        <v>11</v>
      </c>
      <c r="C7845">
        <v>23</v>
      </c>
      <c r="D7845">
        <v>20</v>
      </c>
      <c r="E7845">
        <v>29417.184000000001</v>
      </c>
      <c r="F7845">
        <v>628.38400000000001</v>
      </c>
      <c r="G7845">
        <v>84.427000000000007</v>
      </c>
      <c r="H7845">
        <v>0</v>
      </c>
      <c r="I7845">
        <v>361.14600000000002</v>
      </c>
      <c r="J7845">
        <v>4.4640000000000004</v>
      </c>
      <c r="K7845">
        <v>-129.37200000000001</v>
      </c>
      <c r="L7845">
        <v>92.712000000000003</v>
      </c>
      <c r="M7845">
        <v>30374.517</v>
      </c>
      <c r="N7845">
        <v>0</v>
      </c>
      <c r="O7845">
        <v>12.77</v>
      </c>
      <c r="P7845">
        <v>10.183</v>
      </c>
      <c r="Q7845">
        <v>239.94399999999999</v>
      </c>
      <c r="R7845">
        <v>30351.563999999998</v>
      </c>
      <c r="S7845">
        <v>30111.62</v>
      </c>
    </row>
    <row r="7846" spans="1:19" x14ac:dyDescent="0.3">
      <c r="A7846">
        <v>2021</v>
      </c>
      <c r="B7846">
        <v>11</v>
      </c>
      <c r="C7846">
        <v>23</v>
      </c>
      <c r="D7846">
        <v>21</v>
      </c>
      <c r="E7846">
        <v>28500.397000000001</v>
      </c>
      <c r="F7846">
        <v>658.14099999999996</v>
      </c>
      <c r="G7846">
        <v>84.682000000000002</v>
      </c>
      <c r="H7846">
        <v>0</v>
      </c>
      <c r="I7846">
        <v>404.81200000000001</v>
      </c>
      <c r="J7846">
        <v>4.1230000000000002</v>
      </c>
      <c r="K7846">
        <v>-117.792</v>
      </c>
      <c r="L7846">
        <v>92.153999999999996</v>
      </c>
      <c r="M7846">
        <v>29541.834999999999</v>
      </c>
      <c r="N7846">
        <v>0</v>
      </c>
      <c r="O7846">
        <v>12.07</v>
      </c>
      <c r="P7846">
        <v>1.1279999999999999</v>
      </c>
      <c r="Q7846">
        <v>227.691</v>
      </c>
      <c r="R7846">
        <v>29528.636999999999</v>
      </c>
      <c r="S7846">
        <v>29300.945</v>
      </c>
    </row>
    <row r="7847" spans="1:19" x14ac:dyDescent="0.3">
      <c r="A7847">
        <v>2021</v>
      </c>
      <c r="B7847">
        <v>11</v>
      </c>
      <c r="C7847">
        <v>23</v>
      </c>
      <c r="D7847">
        <v>22</v>
      </c>
      <c r="E7847">
        <v>26716.169000000002</v>
      </c>
      <c r="F7847">
        <v>741.53</v>
      </c>
      <c r="G7847">
        <v>83.304000000000002</v>
      </c>
      <c r="H7847">
        <v>0</v>
      </c>
      <c r="I7847">
        <v>517.60900000000004</v>
      </c>
      <c r="J7847">
        <v>5.181</v>
      </c>
      <c r="K7847">
        <v>-50.994999999999997</v>
      </c>
      <c r="L7847">
        <v>90.564999999999998</v>
      </c>
      <c r="M7847">
        <v>28020.058000000001</v>
      </c>
      <c r="N7847">
        <v>0</v>
      </c>
      <c r="O7847">
        <v>10.987</v>
      </c>
      <c r="P7847">
        <v>-4.4050000000000002</v>
      </c>
      <c r="Q7847">
        <v>212.78700000000001</v>
      </c>
      <c r="R7847">
        <v>28013.476999999999</v>
      </c>
      <c r="S7847">
        <v>27800.688999999998</v>
      </c>
    </row>
    <row r="7848" spans="1:19" x14ac:dyDescent="0.3">
      <c r="A7848">
        <v>2021</v>
      </c>
      <c r="B7848">
        <v>11</v>
      </c>
      <c r="C7848">
        <v>23</v>
      </c>
      <c r="D7848">
        <v>23</v>
      </c>
      <c r="E7848">
        <v>24167.62</v>
      </c>
      <c r="F7848">
        <v>897.8</v>
      </c>
      <c r="G7848">
        <v>81.293999999999997</v>
      </c>
      <c r="H7848">
        <v>0</v>
      </c>
      <c r="I7848">
        <v>577.44799999999998</v>
      </c>
      <c r="J7848">
        <v>4.8490000000000002</v>
      </c>
      <c r="K7848">
        <v>-34.185000000000002</v>
      </c>
      <c r="L7848">
        <v>88.817999999999998</v>
      </c>
      <c r="M7848">
        <v>25702.35</v>
      </c>
      <c r="N7848">
        <v>0</v>
      </c>
      <c r="O7848">
        <v>8.7910000000000004</v>
      </c>
      <c r="P7848">
        <v>-12.829000000000001</v>
      </c>
      <c r="Q7848">
        <v>189.50200000000001</v>
      </c>
      <c r="R7848">
        <v>25706.386999999999</v>
      </c>
      <c r="S7848">
        <v>25516.885999999999</v>
      </c>
    </row>
    <row r="7849" spans="1:19" x14ac:dyDescent="0.3">
      <c r="A7849">
        <v>2021</v>
      </c>
      <c r="B7849">
        <v>11</v>
      </c>
      <c r="C7849">
        <v>23</v>
      </c>
      <c r="D7849">
        <v>24</v>
      </c>
      <c r="E7849">
        <v>21835.952000000001</v>
      </c>
      <c r="F7849">
        <v>1058.1579999999999</v>
      </c>
      <c r="G7849">
        <v>80.293000000000006</v>
      </c>
      <c r="H7849">
        <v>0</v>
      </c>
      <c r="I7849">
        <v>962.154</v>
      </c>
      <c r="J7849">
        <v>5.25</v>
      </c>
      <c r="K7849">
        <v>-37.524999999999999</v>
      </c>
      <c r="L7849">
        <v>87.429000000000002</v>
      </c>
      <c r="M7849">
        <v>23911.417000000001</v>
      </c>
      <c r="N7849">
        <v>0</v>
      </c>
      <c r="O7849">
        <v>6.6609999999999996</v>
      </c>
      <c r="P7849">
        <v>-12.643000000000001</v>
      </c>
      <c r="Q7849">
        <v>166.82499999999999</v>
      </c>
      <c r="R7849">
        <v>23917.4</v>
      </c>
      <c r="S7849">
        <v>23750.575000000001</v>
      </c>
    </row>
    <row r="7850" spans="1:19" x14ac:dyDescent="0.3">
      <c r="A7850">
        <v>2021</v>
      </c>
      <c r="B7850">
        <v>11</v>
      </c>
      <c r="C7850">
        <v>24</v>
      </c>
      <c r="D7850">
        <v>1</v>
      </c>
      <c r="E7850">
        <v>19881.87</v>
      </c>
      <c r="F7850">
        <v>1305.6690000000001</v>
      </c>
      <c r="G7850">
        <v>79.995000000000005</v>
      </c>
      <c r="H7850">
        <v>0</v>
      </c>
      <c r="I7850">
        <v>846.64099999999996</v>
      </c>
      <c r="J7850">
        <v>5.0780000000000003</v>
      </c>
      <c r="K7850">
        <v>-32.482999999999997</v>
      </c>
      <c r="L7850">
        <v>86.343000000000004</v>
      </c>
      <c r="M7850">
        <v>22093.117999999999</v>
      </c>
      <c r="N7850">
        <v>0</v>
      </c>
      <c r="O7850">
        <v>4.92</v>
      </c>
      <c r="P7850">
        <v>-17.632000000000001</v>
      </c>
      <c r="Q7850">
        <v>152.06100000000001</v>
      </c>
      <c r="R7850">
        <v>22105.83</v>
      </c>
      <c r="S7850">
        <v>21953.769</v>
      </c>
    </row>
    <row r="7851" spans="1:19" x14ac:dyDescent="0.3">
      <c r="A7851">
        <v>2021</v>
      </c>
      <c r="B7851">
        <v>11</v>
      </c>
      <c r="C7851">
        <v>24</v>
      </c>
      <c r="D7851">
        <v>2</v>
      </c>
      <c r="E7851">
        <v>19034.043000000001</v>
      </c>
      <c r="F7851">
        <v>1433.511</v>
      </c>
      <c r="G7851">
        <v>81.293999999999997</v>
      </c>
      <c r="H7851">
        <v>0</v>
      </c>
      <c r="I7851">
        <v>601.077</v>
      </c>
      <c r="J7851">
        <v>4.9450000000000003</v>
      </c>
      <c r="K7851">
        <v>-35.433999999999997</v>
      </c>
      <c r="L7851">
        <v>85.816999999999993</v>
      </c>
      <c r="M7851">
        <v>21123.957999999999</v>
      </c>
      <c r="N7851">
        <v>0</v>
      </c>
      <c r="O7851">
        <v>4.056</v>
      </c>
      <c r="P7851">
        <v>-14.112</v>
      </c>
      <c r="Q7851">
        <v>142.52199999999999</v>
      </c>
      <c r="R7851">
        <v>21134.013999999999</v>
      </c>
      <c r="S7851">
        <v>20991.491999999998</v>
      </c>
    </row>
    <row r="7852" spans="1:19" x14ac:dyDescent="0.3">
      <c r="A7852">
        <v>2021</v>
      </c>
      <c r="B7852">
        <v>11</v>
      </c>
      <c r="C7852">
        <v>24</v>
      </c>
      <c r="D7852">
        <v>3</v>
      </c>
      <c r="E7852">
        <v>18523.616000000002</v>
      </c>
      <c r="F7852">
        <v>1501.0830000000001</v>
      </c>
      <c r="G7852">
        <v>83.171999999999997</v>
      </c>
      <c r="H7852">
        <v>0</v>
      </c>
      <c r="I7852">
        <v>360.00200000000001</v>
      </c>
      <c r="J7852">
        <v>4.8719999999999999</v>
      </c>
      <c r="K7852">
        <v>-30.835999999999999</v>
      </c>
      <c r="L7852">
        <v>85.54</v>
      </c>
      <c r="M7852">
        <v>20444.276000000002</v>
      </c>
      <c r="N7852">
        <v>0</v>
      </c>
      <c r="O7852">
        <v>3.6389999999999998</v>
      </c>
      <c r="P7852">
        <v>-9.9600000000000009</v>
      </c>
      <c r="Q7852">
        <v>138.262</v>
      </c>
      <c r="R7852">
        <v>20450.597000000002</v>
      </c>
      <c r="S7852">
        <v>20312.334999999999</v>
      </c>
    </row>
    <row r="7853" spans="1:19" x14ac:dyDescent="0.3">
      <c r="A7853">
        <v>2021</v>
      </c>
      <c r="B7853">
        <v>11</v>
      </c>
      <c r="C7853">
        <v>24</v>
      </c>
      <c r="D7853">
        <v>4</v>
      </c>
      <c r="E7853">
        <v>18562.901999999998</v>
      </c>
      <c r="F7853">
        <v>1499.1949999999999</v>
      </c>
      <c r="G7853">
        <v>85.753</v>
      </c>
      <c r="H7853">
        <v>0</v>
      </c>
      <c r="I7853">
        <v>204.78</v>
      </c>
      <c r="J7853">
        <v>4.7190000000000003</v>
      </c>
      <c r="K7853">
        <v>-27.097000000000001</v>
      </c>
      <c r="L7853">
        <v>85.566999999999993</v>
      </c>
      <c r="M7853">
        <v>20330.065999999999</v>
      </c>
      <c r="N7853">
        <v>0</v>
      </c>
      <c r="O7853">
        <v>3.4849999999999999</v>
      </c>
      <c r="P7853">
        <v>-6.0670000000000002</v>
      </c>
      <c r="Q7853">
        <v>137.98099999999999</v>
      </c>
      <c r="R7853">
        <v>20332.648000000001</v>
      </c>
      <c r="S7853">
        <v>20194.667000000001</v>
      </c>
    </row>
    <row r="7854" spans="1:19" x14ac:dyDescent="0.3">
      <c r="A7854">
        <v>2021</v>
      </c>
      <c r="B7854">
        <v>11</v>
      </c>
      <c r="C7854">
        <v>24</v>
      </c>
      <c r="D7854">
        <v>5</v>
      </c>
      <c r="E7854">
        <v>19503.726999999999</v>
      </c>
      <c r="F7854">
        <v>1393.4549999999999</v>
      </c>
      <c r="G7854">
        <v>90.905000000000001</v>
      </c>
      <c r="H7854">
        <v>0</v>
      </c>
      <c r="I7854">
        <v>102.96599999999999</v>
      </c>
      <c r="J7854">
        <v>3.6520000000000001</v>
      </c>
      <c r="K7854">
        <v>-11.785</v>
      </c>
      <c r="L7854">
        <v>86.143000000000001</v>
      </c>
      <c r="M7854">
        <v>21078.159</v>
      </c>
      <c r="N7854">
        <v>0</v>
      </c>
      <c r="O7854">
        <v>2.9359999999999999</v>
      </c>
      <c r="P7854">
        <v>-4.3049999999999997</v>
      </c>
      <c r="Q7854">
        <v>143.98500000000001</v>
      </c>
      <c r="R7854">
        <v>21079.527999999998</v>
      </c>
      <c r="S7854">
        <v>20935.543000000001</v>
      </c>
    </row>
    <row r="7855" spans="1:19" x14ac:dyDescent="0.3">
      <c r="A7855">
        <v>2021</v>
      </c>
      <c r="B7855">
        <v>11</v>
      </c>
      <c r="C7855">
        <v>24</v>
      </c>
      <c r="D7855">
        <v>6</v>
      </c>
      <c r="E7855">
        <v>21453.292000000001</v>
      </c>
      <c r="F7855">
        <v>1216.7940000000001</v>
      </c>
      <c r="G7855">
        <v>97.962000000000003</v>
      </c>
      <c r="H7855">
        <v>0</v>
      </c>
      <c r="I7855">
        <v>72.459999999999994</v>
      </c>
      <c r="J7855">
        <v>2.3290000000000002</v>
      </c>
      <c r="K7855">
        <v>-28.268999999999998</v>
      </c>
      <c r="L7855">
        <v>87.224000000000004</v>
      </c>
      <c r="M7855">
        <v>22803.830999999998</v>
      </c>
      <c r="N7855">
        <v>0</v>
      </c>
      <c r="O7855">
        <v>3.085</v>
      </c>
      <c r="P7855">
        <v>-5.0039999999999996</v>
      </c>
      <c r="Q7855">
        <v>162.49600000000001</v>
      </c>
      <c r="R7855">
        <v>22805.75</v>
      </c>
      <c r="S7855">
        <v>22643.254000000001</v>
      </c>
    </row>
    <row r="7856" spans="1:19" x14ac:dyDescent="0.3">
      <c r="A7856">
        <v>2021</v>
      </c>
      <c r="B7856">
        <v>11</v>
      </c>
      <c r="C7856">
        <v>24</v>
      </c>
      <c r="D7856">
        <v>7</v>
      </c>
      <c r="E7856">
        <v>24016.397000000001</v>
      </c>
      <c r="F7856">
        <v>1017.4450000000001</v>
      </c>
      <c r="G7856">
        <v>105.949</v>
      </c>
      <c r="H7856">
        <v>0</v>
      </c>
      <c r="I7856">
        <v>128.994</v>
      </c>
      <c r="J7856">
        <v>2.839</v>
      </c>
      <c r="K7856">
        <v>-12.428000000000001</v>
      </c>
      <c r="L7856">
        <v>88.769000000000005</v>
      </c>
      <c r="M7856">
        <v>25242.013999999999</v>
      </c>
      <c r="N7856">
        <v>13.906000000000001</v>
      </c>
      <c r="O7856">
        <v>4.0359999999999996</v>
      </c>
      <c r="P7856">
        <v>-0.98</v>
      </c>
      <c r="Q7856">
        <v>193.494</v>
      </c>
      <c r="R7856">
        <v>25225.052</v>
      </c>
      <c r="S7856">
        <v>25031.558000000001</v>
      </c>
    </row>
    <row r="7857" spans="1:19" x14ac:dyDescent="0.3">
      <c r="A7857">
        <v>2021</v>
      </c>
      <c r="B7857">
        <v>11</v>
      </c>
      <c r="C7857">
        <v>24</v>
      </c>
      <c r="D7857">
        <v>8</v>
      </c>
      <c r="E7857">
        <v>25727.203000000001</v>
      </c>
      <c r="F7857">
        <v>927.327</v>
      </c>
      <c r="G7857">
        <v>105.15900000000001</v>
      </c>
      <c r="H7857">
        <v>0</v>
      </c>
      <c r="I7857">
        <v>267.89</v>
      </c>
      <c r="J7857">
        <v>3.702</v>
      </c>
      <c r="K7857">
        <v>-14.590999999999999</v>
      </c>
      <c r="L7857">
        <v>89.775999999999996</v>
      </c>
      <c r="M7857">
        <v>27001.308000000001</v>
      </c>
      <c r="N7857">
        <v>966.64800000000002</v>
      </c>
      <c r="O7857">
        <v>-6.4969999999999999</v>
      </c>
      <c r="P7857">
        <v>-0.52900000000000003</v>
      </c>
      <c r="Q7857">
        <v>218.63800000000001</v>
      </c>
      <c r="R7857">
        <v>26041.685000000001</v>
      </c>
      <c r="S7857">
        <v>25823.046999999999</v>
      </c>
    </row>
    <row r="7858" spans="1:19" x14ac:dyDescent="0.3">
      <c r="A7858">
        <v>2021</v>
      </c>
      <c r="B7858">
        <v>11</v>
      </c>
      <c r="C7858">
        <v>24</v>
      </c>
      <c r="D7858">
        <v>9</v>
      </c>
      <c r="E7858">
        <v>26745.034</v>
      </c>
      <c r="F7858">
        <v>895.73</v>
      </c>
      <c r="G7858">
        <v>98.98</v>
      </c>
      <c r="H7858">
        <v>0</v>
      </c>
      <c r="I7858">
        <v>494.47699999999998</v>
      </c>
      <c r="J7858">
        <v>4.97</v>
      </c>
      <c r="K7858">
        <v>-12.39</v>
      </c>
      <c r="L7858">
        <v>90.537000000000006</v>
      </c>
      <c r="M7858">
        <v>28218.357</v>
      </c>
      <c r="N7858">
        <v>3243.78</v>
      </c>
      <c r="O7858">
        <v>-22.885000000000002</v>
      </c>
      <c r="P7858">
        <v>-0.23</v>
      </c>
      <c r="Q7858">
        <v>240.63900000000001</v>
      </c>
      <c r="R7858">
        <v>24997.691999999999</v>
      </c>
      <c r="S7858">
        <v>24757.053</v>
      </c>
    </row>
    <row r="7859" spans="1:19" x14ac:dyDescent="0.3">
      <c r="A7859">
        <v>2021</v>
      </c>
      <c r="B7859">
        <v>11</v>
      </c>
      <c r="C7859">
        <v>24</v>
      </c>
      <c r="D7859">
        <v>10</v>
      </c>
      <c r="E7859">
        <v>27496.862000000001</v>
      </c>
      <c r="F7859">
        <v>879.67600000000004</v>
      </c>
      <c r="G7859">
        <v>90.703000000000003</v>
      </c>
      <c r="H7859">
        <v>0</v>
      </c>
      <c r="I7859">
        <v>610.01099999999997</v>
      </c>
      <c r="J7859">
        <v>5.5149999999999997</v>
      </c>
      <c r="K7859">
        <v>-23.914999999999999</v>
      </c>
      <c r="L7859">
        <v>91.234999999999999</v>
      </c>
      <c r="M7859">
        <v>29059.384999999998</v>
      </c>
      <c r="N7859">
        <v>5072.5510000000004</v>
      </c>
      <c r="O7859">
        <v>-36.557000000000002</v>
      </c>
      <c r="P7859">
        <v>0.373</v>
      </c>
      <c r="Q7859">
        <v>259.67</v>
      </c>
      <c r="R7859">
        <v>24023.018</v>
      </c>
      <c r="S7859">
        <v>23763.348000000002</v>
      </c>
    </row>
    <row r="7860" spans="1:19" x14ac:dyDescent="0.3">
      <c r="A7860">
        <v>2021</v>
      </c>
      <c r="B7860">
        <v>11</v>
      </c>
      <c r="C7860">
        <v>24</v>
      </c>
      <c r="D7860">
        <v>11</v>
      </c>
      <c r="E7860">
        <v>27972.103999999999</v>
      </c>
      <c r="F7860">
        <v>861.87199999999996</v>
      </c>
      <c r="G7860">
        <v>82.153999999999996</v>
      </c>
      <c r="H7860">
        <v>0</v>
      </c>
      <c r="I7860">
        <v>576.36599999999999</v>
      </c>
      <c r="J7860">
        <v>5.82</v>
      </c>
      <c r="K7860">
        <v>-11.786</v>
      </c>
      <c r="L7860">
        <v>91.679000000000002</v>
      </c>
      <c r="M7860">
        <v>29496.054</v>
      </c>
      <c r="N7860">
        <v>6225.8130000000001</v>
      </c>
      <c r="O7860">
        <v>-41.625</v>
      </c>
      <c r="P7860">
        <v>1.323</v>
      </c>
      <c r="Q7860">
        <v>275.14400000000001</v>
      </c>
      <c r="R7860">
        <v>23310.543000000001</v>
      </c>
      <c r="S7860">
        <v>23035.399000000001</v>
      </c>
    </row>
    <row r="7861" spans="1:19" x14ac:dyDescent="0.3">
      <c r="A7861">
        <v>2021</v>
      </c>
      <c r="B7861">
        <v>11</v>
      </c>
      <c r="C7861">
        <v>24</v>
      </c>
      <c r="D7861">
        <v>12</v>
      </c>
      <c r="E7861">
        <v>28197.368999999999</v>
      </c>
      <c r="F7861">
        <v>853.18499999999995</v>
      </c>
      <c r="G7861">
        <v>75.921999999999997</v>
      </c>
      <c r="H7861">
        <v>0</v>
      </c>
      <c r="I7861">
        <v>490.58300000000003</v>
      </c>
      <c r="J7861">
        <v>5.9569999999999999</v>
      </c>
      <c r="K7861">
        <v>-21.154</v>
      </c>
      <c r="L7861">
        <v>91.822999999999993</v>
      </c>
      <c r="M7861">
        <v>29617.760999999999</v>
      </c>
      <c r="N7861">
        <v>6866.1090000000004</v>
      </c>
      <c r="O7861">
        <v>-12.247999999999999</v>
      </c>
      <c r="P7861">
        <v>2.27</v>
      </c>
      <c r="Q7861">
        <v>285.827</v>
      </c>
      <c r="R7861">
        <v>22761.629000000001</v>
      </c>
      <c r="S7861">
        <v>22475.803</v>
      </c>
    </row>
    <row r="7862" spans="1:19" x14ac:dyDescent="0.3">
      <c r="A7862">
        <v>2021</v>
      </c>
      <c r="B7862">
        <v>11</v>
      </c>
      <c r="C7862">
        <v>24</v>
      </c>
      <c r="D7862">
        <v>13</v>
      </c>
      <c r="E7862">
        <v>28244.698</v>
      </c>
      <c r="F7862">
        <v>838.226</v>
      </c>
      <c r="G7862">
        <v>71.585999999999999</v>
      </c>
      <c r="H7862">
        <v>0</v>
      </c>
      <c r="I7862">
        <v>453.64400000000001</v>
      </c>
      <c r="J7862">
        <v>5.9269999999999996</v>
      </c>
      <c r="K7862">
        <v>7.2060000000000004</v>
      </c>
      <c r="L7862">
        <v>91.828000000000003</v>
      </c>
      <c r="M7862">
        <v>29641.528999999999</v>
      </c>
      <c r="N7862">
        <v>6755.4610000000002</v>
      </c>
      <c r="O7862">
        <v>-5.2409999999999997</v>
      </c>
      <c r="P7862">
        <v>2.8010000000000002</v>
      </c>
      <c r="Q7862">
        <v>292.88</v>
      </c>
      <c r="R7862">
        <v>22888.507000000001</v>
      </c>
      <c r="S7862">
        <v>22595.628000000001</v>
      </c>
    </row>
    <row r="7863" spans="1:19" x14ac:dyDescent="0.3">
      <c r="A7863">
        <v>2021</v>
      </c>
      <c r="B7863">
        <v>11</v>
      </c>
      <c r="C7863">
        <v>24</v>
      </c>
      <c r="D7863">
        <v>14</v>
      </c>
      <c r="E7863">
        <v>28270.178</v>
      </c>
      <c r="F7863">
        <v>806.00099999999998</v>
      </c>
      <c r="G7863">
        <v>69.313000000000002</v>
      </c>
      <c r="H7863">
        <v>0</v>
      </c>
      <c r="I7863">
        <v>429.274</v>
      </c>
      <c r="J7863">
        <v>5.819</v>
      </c>
      <c r="K7863">
        <v>22.95</v>
      </c>
      <c r="L7863">
        <v>91.84</v>
      </c>
      <c r="M7863">
        <v>29626.062000000002</v>
      </c>
      <c r="N7863">
        <v>5971.982</v>
      </c>
      <c r="O7863">
        <v>-1.2350000000000001</v>
      </c>
      <c r="P7863">
        <v>2.702</v>
      </c>
      <c r="Q7863">
        <v>295.52</v>
      </c>
      <c r="R7863">
        <v>23652.613000000001</v>
      </c>
      <c r="S7863">
        <v>23357.092000000001</v>
      </c>
    </row>
    <row r="7864" spans="1:19" x14ac:dyDescent="0.3">
      <c r="A7864">
        <v>2021</v>
      </c>
      <c r="B7864">
        <v>11</v>
      </c>
      <c r="C7864">
        <v>24</v>
      </c>
      <c r="D7864">
        <v>15</v>
      </c>
      <c r="E7864">
        <v>27943.993999999999</v>
      </c>
      <c r="F7864">
        <v>752.4</v>
      </c>
      <c r="G7864">
        <v>68.873999999999995</v>
      </c>
      <c r="H7864">
        <v>0</v>
      </c>
      <c r="I7864">
        <v>368.52499999999998</v>
      </c>
      <c r="J7864">
        <v>5.3470000000000004</v>
      </c>
      <c r="K7864">
        <v>29.803000000000001</v>
      </c>
      <c r="L7864">
        <v>91.569000000000003</v>
      </c>
      <c r="M7864">
        <v>29191.637999999999</v>
      </c>
      <c r="N7864">
        <v>4496.9589999999998</v>
      </c>
      <c r="O7864">
        <v>-0.73399999999999999</v>
      </c>
      <c r="P7864">
        <v>1.4770000000000001</v>
      </c>
      <c r="Q7864">
        <v>290.73200000000003</v>
      </c>
      <c r="R7864">
        <v>24693.936000000002</v>
      </c>
      <c r="S7864">
        <v>24403.204000000002</v>
      </c>
    </row>
    <row r="7865" spans="1:19" x14ac:dyDescent="0.3">
      <c r="A7865">
        <v>2021</v>
      </c>
      <c r="B7865">
        <v>11</v>
      </c>
      <c r="C7865">
        <v>24</v>
      </c>
      <c r="D7865">
        <v>16</v>
      </c>
      <c r="E7865">
        <v>27559.107</v>
      </c>
      <c r="F7865">
        <v>651.63199999999995</v>
      </c>
      <c r="G7865">
        <v>70.015000000000001</v>
      </c>
      <c r="H7865">
        <v>0</v>
      </c>
      <c r="I7865">
        <v>339.13400000000001</v>
      </c>
      <c r="J7865">
        <v>5.5759999999999996</v>
      </c>
      <c r="K7865">
        <v>5.5149999999999997</v>
      </c>
      <c r="L7865">
        <v>91.263000000000005</v>
      </c>
      <c r="M7865">
        <v>28652.227999999999</v>
      </c>
      <c r="N7865">
        <v>2224.4059999999999</v>
      </c>
      <c r="O7865">
        <v>-0.187</v>
      </c>
      <c r="P7865">
        <v>1.0569999999999999</v>
      </c>
      <c r="Q7865">
        <v>277.57299999999998</v>
      </c>
      <c r="R7865">
        <v>26426.952000000001</v>
      </c>
      <c r="S7865">
        <v>26149.379000000001</v>
      </c>
    </row>
    <row r="7866" spans="1:19" x14ac:dyDescent="0.3">
      <c r="A7866">
        <v>2021</v>
      </c>
      <c r="B7866">
        <v>11</v>
      </c>
      <c r="C7866">
        <v>24</v>
      </c>
      <c r="D7866">
        <v>17</v>
      </c>
      <c r="E7866">
        <v>27740.606</v>
      </c>
      <c r="F7866">
        <v>549.80600000000004</v>
      </c>
      <c r="G7866">
        <v>76.281999999999996</v>
      </c>
      <c r="H7866">
        <v>0</v>
      </c>
      <c r="I7866">
        <v>233.93700000000001</v>
      </c>
      <c r="J7866">
        <v>4.3869999999999996</v>
      </c>
      <c r="K7866">
        <v>-44.116999999999997</v>
      </c>
      <c r="L7866">
        <v>91.409000000000006</v>
      </c>
      <c r="M7866">
        <v>28576.03</v>
      </c>
      <c r="N7866">
        <v>107.05200000000001</v>
      </c>
      <c r="O7866">
        <v>7.6529999999999996</v>
      </c>
      <c r="P7866">
        <v>2.1789999999999998</v>
      </c>
      <c r="Q7866">
        <v>268.03399999999999</v>
      </c>
      <c r="R7866">
        <v>28459.145</v>
      </c>
      <c r="S7866">
        <v>28191.112000000001</v>
      </c>
    </row>
    <row r="7867" spans="1:19" x14ac:dyDescent="0.3">
      <c r="A7867">
        <v>2021</v>
      </c>
      <c r="B7867">
        <v>11</v>
      </c>
      <c r="C7867">
        <v>24</v>
      </c>
      <c r="D7867">
        <v>18</v>
      </c>
      <c r="E7867">
        <v>29776.424999999999</v>
      </c>
      <c r="F7867">
        <v>558.45299999999997</v>
      </c>
      <c r="G7867">
        <v>83.075999999999993</v>
      </c>
      <c r="H7867">
        <v>0</v>
      </c>
      <c r="I7867">
        <v>255.80699999999999</v>
      </c>
      <c r="J7867">
        <v>4.91</v>
      </c>
      <c r="K7867">
        <v>-64.81</v>
      </c>
      <c r="L7867">
        <v>92.826999999999998</v>
      </c>
      <c r="M7867">
        <v>30623.614000000001</v>
      </c>
      <c r="N7867">
        <v>0</v>
      </c>
      <c r="O7867">
        <v>12.202999999999999</v>
      </c>
      <c r="P7867">
        <v>8.2579999999999991</v>
      </c>
      <c r="Q7867">
        <v>265.79899999999998</v>
      </c>
      <c r="R7867">
        <v>30603.152999999998</v>
      </c>
      <c r="S7867">
        <v>30337.353999999999</v>
      </c>
    </row>
    <row r="7868" spans="1:19" x14ac:dyDescent="0.3">
      <c r="A7868">
        <v>2021</v>
      </c>
      <c r="B7868">
        <v>11</v>
      </c>
      <c r="C7868">
        <v>24</v>
      </c>
      <c r="D7868">
        <v>19</v>
      </c>
      <c r="E7868">
        <v>29735.276999999998</v>
      </c>
      <c r="F7868">
        <v>594.76599999999996</v>
      </c>
      <c r="G7868">
        <v>84.391999999999996</v>
      </c>
      <c r="H7868">
        <v>0</v>
      </c>
      <c r="I7868">
        <v>326.37799999999999</v>
      </c>
      <c r="J7868">
        <v>4.7430000000000003</v>
      </c>
      <c r="K7868">
        <v>-82.504999999999995</v>
      </c>
      <c r="L7868">
        <v>92.834999999999994</v>
      </c>
      <c r="M7868">
        <v>30671.492999999999</v>
      </c>
      <c r="N7868">
        <v>0</v>
      </c>
      <c r="O7868">
        <v>13.638</v>
      </c>
      <c r="P7868">
        <v>9.7349999999999994</v>
      </c>
      <c r="Q7868">
        <v>255.86199999999999</v>
      </c>
      <c r="R7868">
        <v>30648.12</v>
      </c>
      <c r="S7868">
        <v>30392.258000000002</v>
      </c>
    </row>
    <row r="7869" spans="1:19" x14ac:dyDescent="0.3">
      <c r="A7869">
        <v>2021</v>
      </c>
      <c r="B7869">
        <v>11</v>
      </c>
      <c r="C7869">
        <v>24</v>
      </c>
      <c r="D7869">
        <v>20</v>
      </c>
      <c r="E7869">
        <v>28991.285</v>
      </c>
      <c r="F7869">
        <v>628.38400000000001</v>
      </c>
      <c r="G7869">
        <v>85.480999999999995</v>
      </c>
      <c r="H7869">
        <v>0</v>
      </c>
      <c r="I7869">
        <v>361.14600000000002</v>
      </c>
      <c r="J7869">
        <v>4.4640000000000004</v>
      </c>
      <c r="K7869">
        <v>-102.301</v>
      </c>
      <c r="L7869">
        <v>92.438000000000002</v>
      </c>
      <c r="M7869">
        <v>29975.415000000001</v>
      </c>
      <c r="N7869">
        <v>0</v>
      </c>
      <c r="O7869">
        <v>12.77</v>
      </c>
      <c r="P7869">
        <v>10.183</v>
      </c>
      <c r="Q7869">
        <v>241.405</v>
      </c>
      <c r="R7869">
        <v>29952.462</v>
      </c>
      <c r="S7869">
        <v>29711.057000000001</v>
      </c>
    </row>
    <row r="7870" spans="1:19" x14ac:dyDescent="0.3">
      <c r="A7870">
        <v>2021</v>
      </c>
      <c r="B7870">
        <v>11</v>
      </c>
      <c r="C7870">
        <v>24</v>
      </c>
      <c r="D7870">
        <v>21</v>
      </c>
      <c r="E7870">
        <v>27940.398000000001</v>
      </c>
      <c r="F7870">
        <v>658.14099999999996</v>
      </c>
      <c r="G7870">
        <v>84.971999999999994</v>
      </c>
      <c r="H7870">
        <v>0</v>
      </c>
      <c r="I7870">
        <v>404.81200000000001</v>
      </c>
      <c r="J7870">
        <v>4.1230000000000002</v>
      </c>
      <c r="K7870">
        <v>-93.659000000000006</v>
      </c>
      <c r="L7870">
        <v>91.641000000000005</v>
      </c>
      <c r="M7870">
        <v>29005.455999999998</v>
      </c>
      <c r="N7870">
        <v>0</v>
      </c>
      <c r="O7870">
        <v>12.07</v>
      </c>
      <c r="P7870">
        <v>1.1279999999999999</v>
      </c>
      <c r="Q7870">
        <v>229.358</v>
      </c>
      <c r="R7870">
        <v>28992.257000000001</v>
      </c>
      <c r="S7870">
        <v>28762.9</v>
      </c>
    </row>
    <row r="7871" spans="1:19" x14ac:dyDescent="0.3">
      <c r="A7871">
        <v>2021</v>
      </c>
      <c r="B7871">
        <v>11</v>
      </c>
      <c r="C7871">
        <v>24</v>
      </c>
      <c r="D7871">
        <v>22</v>
      </c>
      <c r="E7871">
        <v>26072.969000000001</v>
      </c>
      <c r="F7871">
        <v>741.53</v>
      </c>
      <c r="G7871">
        <v>82.918000000000006</v>
      </c>
      <c r="H7871">
        <v>0</v>
      </c>
      <c r="I7871">
        <v>517.60900000000004</v>
      </c>
      <c r="J7871">
        <v>5.181</v>
      </c>
      <c r="K7871">
        <v>-42.055999999999997</v>
      </c>
      <c r="L7871">
        <v>89.978999999999999</v>
      </c>
      <c r="M7871">
        <v>27385.212</v>
      </c>
      <c r="N7871">
        <v>0</v>
      </c>
      <c r="O7871">
        <v>10.987</v>
      </c>
      <c r="P7871">
        <v>-4.4050000000000002</v>
      </c>
      <c r="Q7871">
        <v>214.566</v>
      </c>
      <c r="R7871">
        <v>27378.63</v>
      </c>
      <c r="S7871">
        <v>27164.064999999999</v>
      </c>
    </row>
    <row r="7872" spans="1:19" x14ac:dyDescent="0.3">
      <c r="A7872">
        <v>2021</v>
      </c>
      <c r="B7872">
        <v>11</v>
      </c>
      <c r="C7872">
        <v>24</v>
      </c>
      <c r="D7872">
        <v>23</v>
      </c>
      <c r="E7872">
        <v>23694.647000000001</v>
      </c>
      <c r="F7872">
        <v>897.8</v>
      </c>
      <c r="G7872">
        <v>80.406999999999996</v>
      </c>
      <c r="H7872">
        <v>0</v>
      </c>
      <c r="I7872">
        <v>577.44799999999998</v>
      </c>
      <c r="J7872">
        <v>4.8490000000000002</v>
      </c>
      <c r="K7872">
        <v>-30.152999999999999</v>
      </c>
      <c r="L7872">
        <v>88.498999999999995</v>
      </c>
      <c r="M7872">
        <v>25233.091</v>
      </c>
      <c r="N7872">
        <v>0</v>
      </c>
      <c r="O7872">
        <v>8.7910000000000004</v>
      </c>
      <c r="P7872">
        <v>-12.829000000000001</v>
      </c>
      <c r="Q7872">
        <v>191.89099999999999</v>
      </c>
      <c r="R7872">
        <v>25237.128000000001</v>
      </c>
      <c r="S7872">
        <v>25045.237000000001</v>
      </c>
    </row>
    <row r="7873" spans="1:19" x14ac:dyDescent="0.3">
      <c r="A7873">
        <v>2021</v>
      </c>
      <c r="B7873">
        <v>11</v>
      </c>
      <c r="C7873">
        <v>24</v>
      </c>
      <c r="D7873">
        <v>24</v>
      </c>
      <c r="E7873">
        <v>21635.327000000001</v>
      </c>
      <c r="F7873">
        <v>1058.1579999999999</v>
      </c>
      <c r="G7873">
        <v>78.643000000000001</v>
      </c>
      <c r="H7873">
        <v>0</v>
      </c>
      <c r="I7873">
        <v>962.154</v>
      </c>
      <c r="J7873">
        <v>5.25</v>
      </c>
      <c r="K7873">
        <v>-35.75</v>
      </c>
      <c r="L7873">
        <v>87.314999999999998</v>
      </c>
      <c r="M7873">
        <v>23712.453000000001</v>
      </c>
      <c r="N7873">
        <v>0</v>
      </c>
      <c r="O7873">
        <v>6.6609999999999996</v>
      </c>
      <c r="P7873">
        <v>-12.643000000000001</v>
      </c>
      <c r="Q7873">
        <v>169.45699999999999</v>
      </c>
      <c r="R7873">
        <v>23718.436000000002</v>
      </c>
      <c r="S7873">
        <v>23548.978999999999</v>
      </c>
    </row>
    <row r="7874" spans="1:19" x14ac:dyDescent="0.3">
      <c r="A7874">
        <v>2021</v>
      </c>
      <c r="B7874">
        <v>11</v>
      </c>
      <c r="C7874">
        <v>25</v>
      </c>
      <c r="D7874">
        <v>1</v>
      </c>
      <c r="E7874">
        <v>20288.79</v>
      </c>
      <c r="F7874">
        <v>1314.25</v>
      </c>
      <c r="G7874">
        <v>71.911000000000001</v>
      </c>
      <c r="H7874">
        <v>0</v>
      </c>
      <c r="I7874">
        <v>846.64099999999996</v>
      </c>
      <c r="J7874">
        <v>5.0780000000000003</v>
      </c>
      <c r="K7874">
        <v>-25.114000000000001</v>
      </c>
      <c r="L7874">
        <v>86.572999999999993</v>
      </c>
      <c r="M7874">
        <v>22516.217000000001</v>
      </c>
      <c r="N7874">
        <v>0</v>
      </c>
      <c r="O7874">
        <v>4.92</v>
      </c>
      <c r="P7874">
        <v>-17.632000000000001</v>
      </c>
      <c r="Q7874">
        <v>154.096</v>
      </c>
      <c r="R7874">
        <v>22528.929</v>
      </c>
      <c r="S7874">
        <v>22374.832999999999</v>
      </c>
    </row>
    <row r="7875" spans="1:19" x14ac:dyDescent="0.3">
      <c r="A7875">
        <v>2021</v>
      </c>
      <c r="B7875">
        <v>11</v>
      </c>
      <c r="C7875">
        <v>25</v>
      </c>
      <c r="D7875">
        <v>2</v>
      </c>
      <c r="E7875">
        <v>19130.019</v>
      </c>
      <c r="F7875">
        <v>1445.808</v>
      </c>
      <c r="G7875">
        <v>72.552000000000007</v>
      </c>
      <c r="H7875">
        <v>0</v>
      </c>
      <c r="I7875">
        <v>601.077</v>
      </c>
      <c r="J7875">
        <v>4.9450000000000003</v>
      </c>
      <c r="K7875">
        <v>-27.036999999999999</v>
      </c>
      <c r="L7875">
        <v>85.872</v>
      </c>
      <c r="M7875">
        <v>21240.683000000001</v>
      </c>
      <c r="N7875">
        <v>0</v>
      </c>
      <c r="O7875">
        <v>4.056</v>
      </c>
      <c r="P7875">
        <v>-14.112</v>
      </c>
      <c r="Q7875">
        <v>144.44200000000001</v>
      </c>
      <c r="R7875">
        <v>21250.739000000001</v>
      </c>
      <c r="S7875">
        <v>21106.296999999999</v>
      </c>
    </row>
    <row r="7876" spans="1:19" x14ac:dyDescent="0.3">
      <c r="A7876">
        <v>2021</v>
      </c>
      <c r="B7876">
        <v>11</v>
      </c>
      <c r="C7876">
        <v>25</v>
      </c>
      <c r="D7876">
        <v>3</v>
      </c>
      <c r="E7876">
        <v>18346.957999999999</v>
      </c>
      <c r="F7876">
        <v>1488.184</v>
      </c>
      <c r="G7876">
        <v>73.683999999999997</v>
      </c>
      <c r="H7876">
        <v>0</v>
      </c>
      <c r="I7876">
        <v>360.00200000000001</v>
      </c>
      <c r="J7876">
        <v>4.8719999999999999</v>
      </c>
      <c r="K7876">
        <v>-24.375</v>
      </c>
      <c r="L7876">
        <v>85.463999999999999</v>
      </c>
      <c r="M7876">
        <v>20261.103999999999</v>
      </c>
      <c r="N7876">
        <v>0</v>
      </c>
      <c r="O7876">
        <v>3.6389999999999998</v>
      </c>
      <c r="P7876">
        <v>-9.9600000000000009</v>
      </c>
      <c r="Q7876">
        <v>139.505</v>
      </c>
      <c r="R7876">
        <v>20267.424999999999</v>
      </c>
      <c r="S7876">
        <v>20127.919999999998</v>
      </c>
    </row>
    <row r="7877" spans="1:19" x14ac:dyDescent="0.3">
      <c r="A7877">
        <v>2021</v>
      </c>
      <c r="B7877">
        <v>11</v>
      </c>
      <c r="C7877">
        <v>25</v>
      </c>
      <c r="D7877">
        <v>4</v>
      </c>
      <c r="E7877">
        <v>18041.366000000002</v>
      </c>
      <c r="F7877">
        <v>1486.664</v>
      </c>
      <c r="G7877">
        <v>76.606999999999999</v>
      </c>
      <c r="H7877">
        <v>0</v>
      </c>
      <c r="I7877">
        <v>204.78</v>
      </c>
      <c r="J7877">
        <v>4.7190000000000003</v>
      </c>
      <c r="K7877">
        <v>-21.475999999999999</v>
      </c>
      <c r="L7877">
        <v>85.370999999999995</v>
      </c>
      <c r="M7877">
        <v>19801.422999999999</v>
      </c>
      <c r="N7877">
        <v>0</v>
      </c>
      <c r="O7877">
        <v>3.4849999999999999</v>
      </c>
      <c r="P7877">
        <v>-6.0670000000000002</v>
      </c>
      <c r="Q7877">
        <v>137.88900000000001</v>
      </c>
      <c r="R7877">
        <v>19804.005000000001</v>
      </c>
      <c r="S7877">
        <v>19666.116000000002</v>
      </c>
    </row>
    <row r="7878" spans="1:19" x14ac:dyDescent="0.3">
      <c r="A7878">
        <v>2021</v>
      </c>
      <c r="B7878">
        <v>11</v>
      </c>
      <c r="C7878">
        <v>25</v>
      </c>
      <c r="D7878">
        <v>5</v>
      </c>
      <c r="E7878">
        <v>18168.701000000001</v>
      </c>
      <c r="F7878">
        <v>1436.251</v>
      </c>
      <c r="G7878">
        <v>81.231999999999999</v>
      </c>
      <c r="H7878">
        <v>0</v>
      </c>
      <c r="I7878">
        <v>102.96599999999999</v>
      </c>
      <c r="J7878">
        <v>3.6520000000000001</v>
      </c>
      <c r="K7878">
        <v>-9.51</v>
      </c>
      <c r="L7878">
        <v>85.396000000000001</v>
      </c>
      <c r="M7878">
        <v>19787.455999999998</v>
      </c>
      <c r="N7878">
        <v>0</v>
      </c>
      <c r="O7878">
        <v>2.9359999999999999</v>
      </c>
      <c r="P7878">
        <v>-4.3049999999999997</v>
      </c>
      <c r="Q7878">
        <v>141.47</v>
      </c>
      <c r="R7878">
        <v>19788.825000000001</v>
      </c>
      <c r="S7878">
        <v>19647.355</v>
      </c>
    </row>
    <row r="7879" spans="1:19" x14ac:dyDescent="0.3">
      <c r="A7879">
        <v>2021</v>
      </c>
      <c r="B7879">
        <v>11</v>
      </c>
      <c r="C7879">
        <v>25</v>
      </c>
      <c r="D7879">
        <v>6</v>
      </c>
      <c r="E7879">
        <v>19058.495999999999</v>
      </c>
      <c r="F7879">
        <v>1314.6279999999999</v>
      </c>
      <c r="G7879">
        <v>88.876999999999995</v>
      </c>
      <c r="H7879">
        <v>0</v>
      </c>
      <c r="I7879">
        <v>72.459999999999994</v>
      </c>
      <c r="J7879">
        <v>2.3290000000000002</v>
      </c>
      <c r="K7879">
        <v>-24.036999999999999</v>
      </c>
      <c r="L7879">
        <v>85.802999999999997</v>
      </c>
      <c r="M7879">
        <v>20509.679</v>
      </c>
      <c r="N7879">
        <v>0</v>
      </c>
      <c r="O7879">
        <v>3.085</v>
      </c>
      <c r="P7879">
        <v>-5.0039999999999996</v>
      </c>
      <c r="Q7879">
        <v>154.31299999999999</v>
      </c>
      <c r="R7879">
        <v>20511.598000000002</v>
      </c>
      <c r="S7879">
        <v>20357.285</v>
      </c>
    </row>
    <row r="7880" spans="1:19" x14ac:dyDescent="0.3">
      <c r="A7880">
        <v>2021</v>
      </c>
      <c r="B7880">
        <v>11</v>
      </c>
      <c r="C7880">
        <v>25</v>
      </c>
      <c r="D7880">
        <v>7</v>
      </c>
      <c r="E7880">
        <v>19942.916000000001</v>
      </c>
      <c r="F7880">
        <v>1174.759</v>
      </c>
      <c r="G7880">
        <v>95.135000000000005</v>
      </c>
      <c r="H7880">
        <v>0</v>
      </c>
      <c r="I7880">
        <v>128.994</v>
      </c>
      <c r="J7880">
        <v>2.839</v>
      </c>
      <c r="K7880">
        <v>-11.141999999999999</v>
      </c>
      <c r="L7880">
        <v>86.355999999999995</v>
      </c>
      <c r="M7880">
        <v>21324.722000000002</v>
      </c>
      <c r="N7880">
        <v>13.906000000000001</v>
      </c>
      <c r="O7880">
        <v>4.0359999999999996</v>
      </c>
      <c r="P7880">
        <v>-0.98</v>
      </c>
      <c r="Q7880">
        <v>175.46600000000001</v>
      </c>
      <c r="R7880">
        <v>21307.759999999998</v>
      </c>
      <c r="S7880">
        <v>21132.293000000001</v>
      </c>
    </row>
    <row r="7881" spans="1:19" x14ac:dyDescent="0.3">
      <c r="A7881">
        <v>2021</v>
      </c>
      <c r="B7881">
        <v>11</v>
      </c>
      <c r="C7881">
        <v>25</v>
      </c>
      <c r="D7881">
        <v>8</v>
      </c>
      <c r="E7881">
        <v>20838.708999999999</v>
      </c>
      <c r="F7881">
        <v>1075.357</v>
      </c>
      <c r="G7881">
        <v>95.617999999999995</v>
      </c>
      <c r="H7881">
        <v>0</v>
      </c>
      <c r="I7881">
        <v>267.89</v>
      </c>
      <c r="J7881">
        <v>3.702</v>
      </c>
      <c r="K7881">
        <v>-13.663</v>
      </c>
      <c r="L7881">
        <v>86.819000000000003</v>
      </c>
      <c r="M7881">
        <v>22258.813999999998</v>
      </c>
      <c r="N7881">
        <v>966.64800000000002</v>
      </c>
      <c r="O7881">
        <v>-6.4969999999999999</v>
      </c>
      <c r="P7881">
        <v>-0.52900000000000003</v>
      </c>
      <c r="Q7881">
        <v>193.39500000000001</v>
      </c>
      <c r="R7881">
        <v>21299.191999999999</v>
      </c>
      <c r="S7881">
        <v>21105.796999999999</v>
      </c>
    </row>
    <row r="7882" spans="1:19" x14ac:dyDescent="0.3">
      <c r="A7882">
        <v>2021</v>
      </c>
      <c r="B7882">
        <v>11</v>
      </c>
      <c r="C7882">
        <v>25</v>
      </c>
      <c r="D7882">
        <v>9</v>
      </c>
      <c r="E7882">
        <v>22139.238000000001</v>
      </c>
      <c r="F7882">
        <v>1019.744</v>
      </c>
      <c r="G7882">
        <v>92.248000000000005</v>
      </c>
      <c r="H7882">
        <v>0</v>
      </c>
      <c r="I7882">
        <v>494.47699999999998</v>
      </c>
      <c r="J7882">
        <v>4.97</v>
      </c>
      <c r="K7882">
        <v>-9.9209999999999994</v>
      </c>
      <c r="L7882">
        <v>87.513000000000005</v>
      </c>
      <c r="M7882">
        <v>23736.02</v>
      </c>
      <c r="N7882">
        <v>3243.78</v>
      </c>
      <c r="O7882">
        <v>-22.885000000000002</v>
      </c>
      <c r="P7882">
        <v>-0.23</v>
      </c>
      <c r="Q7882">
        <v>215.25200000000001</v>
      </c>
      <c r="R7882">
        <v>20515.355</v>
      </c>
      <c r="S7882">
        <v>20300.103999999999</v>
      </c>
    </row>
    <row r="7883" spans="1:19" x14ac:dyDescent="0.3">
      <c r="A7883">
        <v>2021</v>
      </c>
      <c r="B7883">
        <v>11</v>
      </c>
      <c r="C7883">
        <v>25</v>
      </c>
      <c r="D7883">
        <v>10</v>
      </c>
      <c r="E7883">
        <v>23251.200000000001</v>
      </c>
      <c r="F7883">
        <v>972.99199999999996</v>
      </c>
      <c r="G7883">
        <v>87.745000000000005</v>
      </c>
      <c r="H7883">
        <v>0</v>
      </c>
      <c r="I7883">
        <v>610.01099999999997</v>
      </c>
      <c r="J7883">
        <v>5.5149999999999997</v>
      </c>
      <c r="K7883">
        <v>-15.959</v>
      </c>
      <c r="L7883">
        <v>88.147000000000006</v>
      </c>
      <c r="M7883">
        <v>24911.905999999999</v>
      </c>
      <c r="N7883">
        <v>5072.5510000000004</v>
      </c>
      <c r="O7883">
        <v>-36.557000000000002</v>
      </c>
      <c r="P7883">
        <v>0.373</v>
      </c>
      <c r="Q7883">
        <v>233.542</v>
      </c>
      <c r="R7883">
        <v>19875.54</v>
      </c>
      <c r="S7883">
        <v>19641.998</v>
      </c>
    </row>
    <row r="7884" spans="1:19" x14ac:dyDescent="0.3">
      <c r="A7884">
        <v>2021</v>
      </c>
      <c r="B7884">
        <v>11</v>
      </c>
      <c r="C7884">
        <v>25</v>
      </c>
      <c r="D7884">
        <v>11</v>
      </c>
      <c r="E7884">
        <v>24077.276999999998</v>
      </c>
      <c r="F7884">
        <v>936.26599999999996</v>
      </c>
      <c r="G7884">
        <v>84.224999999999994</v>
      </c>
      <c r="H7884">
        <v>0</v>
      </c>
      <c r="I7884">
        <v>576.36599999999999</v>
      </c>
      <c r="J7884">
        <v>5.82</v>
      </c>
      <c r="K7884">
        <v>-7.0339999999999998</v>
      </c>
      <c r="L7884">
        <v>88.631</v>
      </c>
      <c r="M7884">
        <v>25677.326000000001</v>
      </c>
      <c r="N7884">
        <v>6225.8130000000001</v>
      </c>
      <c r="O7884">
        <v>-41.625</v>
      </c>
      <c r="P7884">
        <v>1.323</v>
      </c>
      <c r="Q7884">
        <v>247.84700000000001</v>
      </c>
      <c r="R7884">
        <v>19491.813999999998</v>
      </c>
      <c r="S7884">
        <v>19243.967000000001</v>
      </c>
    </row>
    <row r="7885" spans="1:19" x14ac:dyDescent="0.3">
      <c r="A7885">
        <v>2021</v>
      </c>
      <c r="B7885">
        <v>11</v>
      </c>
      <c r="C7885">
        <v>25</v>
      </c>
      <c r="D7885">
        <v>12</v>
      </c>
      <c r="E7885">
        <v>24337.579000000002</v>
      </c>
      <c r="F7885">
        <v>937.04399999999998</v>
      </c>
      <c r="G7885">
        <v>81.284999999999997</v>
      </c>
      <c r="H7885">
        <v>0</v>
      </c>
      <c r="I7885">
        <v>490.58300000000003</v>
      </c>
      <c r="J7885">
        <v>5.9569999999999999</v>
      </c>
      <c r="K7885">
        <v>-11.699</v>
      </c>
      <c r="L7885">
        <v>88.774000000000001</v>
      </c>
      <c r="M7885">
        <v>25848.237000000001</v>
      </c>
      <c r="N7885">
        <v>6866.1090000000004</v>
      </c>
      <c r="O7885">
        <v>-12.247999999999999</v>
      </c>
      <c r="P7885">
        <v>2.27</v>
      </c>
      <c r="Q7885">
        <v>255.89</v>
      </c>
      <c r="R7885">
        <v>18992.105</v>
      </c>
      <c r="S7885">
        <v>18736.214</v>
      </c>
    </row>
    <row r="7886" spans="1:19" x14ac:dyDescent="0.3">
      <c r="A7886">
        <v>2021</v>
      </c>
      <c r="B7886">
        <v>11</v>
      </c>
      <c r="C7886">
        <v>25</v>
      </c>
      <c r="D7886">
        <v>13</v>
      </c>
      <c r="E7886">
        <v>24138.600999999999</v>
      </c>
      <c r="F7886">
        <v>896.70399999999995</v>
      </c>
      <c r="G7886">
        <v>77.765000000000001</v>
      </c>
      <c r="H7886">
        <v>0</v>
      </c>
      <c r="I7886">
        <v>453.64400000000001</v>
      </c>
      <c r="J7886">
        <v>5.9269999999999996</v>
      </c>
      <c r="K7886">
        <v>4.8540000000000001</v>
      </c>
      <c r="L7886">
        <v>88.64</v>
      </c>
      <c r="M7886">
        <v>25588.37</v>
      </c>
      <c r="N7886">
        <v>6755.4610000000002</v>
      </c>
      <c r="O7886">
        <v>-5.2409999999999997</v>
      </c>
      <c r="P7886">
        <v>2.8010000000000002</v>
      </c>
      <c r="Q7886">
        <v>261.00400000000002</v>
      </c>
      <c r="R7886">
        <v>18835.348999999998</v>
      </c>
      <c r="S7886">
        <v>18574.344000000001</v>
      </c>
    </row>
    <row r="7887" spans="1:19" x14ac:dyDescent="0.3">
      <c r="A7887">
        <v>2021</v>
      </c>
      <c r="B7887">
        <v>11</v>
      </c>
      <c r="C7887">
        <v>25</v>
      </c>
      <c r="D7887">
        <v>14</v>
      </c>
      <c r="E7887">
        <v>23639.66</v>
      </c>
      <c r="F7887">
        <v>865.36199999999997</v>
      </c>
      <c r="G7887">
        <v>76.316999999999993</v>
      </c>
      <c r="H7887">
        <v>0</v>
      </c>
      <c r="I7887">
        <v>429.274</v>
      </c>
      <c r="J7887">
        <v>5.819</v>
      </c>
      <c r="K7887">
        <v>13.243</v>
      </c>
      <c r="L7887">
        <v>88.332999999999998</v>
      </c>
      <c r="M7887">
        <v>25041.691999999999</v>
      </c>
      <c r="N7887">
        <v>5971.982</v>
      </c>
      <c r="O7887">
        <v>-1.2350000000000001</v>
      </c>
      <c r="P7887">
        <v>2.702</v>
      </c>
      <c r="Q7887">
        <v>262.43099999999998</v>
      </c>
      <c r="R7887">
        <v>19068.241999999998</v>
      </c>
      <c r="S7887">
        <v>18805.811000000002</v>
      </c>
    </row>
    <row r="7888" spans="1:19" x14ac:dyDescent="0.3">
      <c r="A7888">
        <v>2021</v>
      </c>
      <c r="B7888">
        <v>11</v>
      </c>
      <c r="C7888">
        <v>25</v>
      </c>
      <c r="D7888">
        <v>15</v>
      </c>
      <c r="E7888">
        <v>23062.963</v>
      </c>
      <c r="F7888">
        <v>805.12699999999995</v>
      </c>
      <c r="G7888">
        <v>76.265000000000001</v>
      </c>
      <c r="H7888">
        <v>0</v>
      </c>
      <c r="I7888">
        <v>368.52499999999998</v>
      </c>
      <c r="J7888">
        <v>5.3470000000000004</v>
      </c>
      <c r="K7888">
        <v>17.846</v>
      </c>
      <c r="L7888">
        <v>87.975999999999999</v>
      </c>
      <c r="M7888">
        <v>24347.782999999999</v>
      </c>
      <c r="N7888">
        <v>4496.9589999999998</v>
      </c>
      <c r="O7888">
        <v>-0.73399999999999999</v>
      </c>
      <c r="P7888">
        <v>1.4770000000000001</v>
      </c>
      <c r="Q7888">
        <v>256.99700000000001</v>
      </c>
      <c r="R7888">
        <v>19850.080999999998</v>
      </c>
      <c r="S7888">
        <v>19593.082999999999</v>
      </c>
    </row>
    <row r="7889" spans="1:19" x14ac:dyDescent="0.3">
      <c r="A7889">
        <v>2021</v>
      </c>
      <c r="B7889">
        <v>11</v>
      </c>
      <c r="C7889">
        <v>25</v>
      </c>
      <c r="D7889">
        <v>16</v>
      </c>
      <c r="E7889">
        <v>22506.963</v>
      </c>
      <c r="F7889">
        <v>715.64599999999996</v>
      </c>
      <c r="G7889">
        <v>77.59</v>
      </c>
      <c r="H7889">
        <v>0</v>
      </c>
      <c r="I7889">
        <v>339.13400000000001</v>
      </c>
      <c r="J7889">
        <v>5.5759999999999996</v>
      </c>
      <c r="K7889">
        <v>2.968</v>
      </c>
      <c r="L7889">
        <v>87.667000000000002</v>
      </c>
      <c r="M7889">
        <v>23657.954000000002</v>
      </c>
      <c r="N7889">
        <v>2224.4059999999999</v>
      </c>
      <c r="O7889">
        <v>-0.187</v>
      </c>
      <c r="P7889">
        <v>1.0569999999999999</v>
      </c>
      <c r="Q7889">
        <v>245.333</v>
      </c>
      <c r="R7889">
        <v>21432.678</v>
      </c>
      <c r="S7889">
        <v>21187.345000000001</v>
      </c>
    </row>
    <row r="7890" spans="1:19" x14ac:dyDescent="0.3">
      <c r="A7890">
        <v>2021</v>
      </c>
      <c r="B7890">
        <v>11</v>
      </c>
      <c r="C7890">
        <v>25</v>
      </c>
      <c r="D7890">
        <v>17</v>
      </c>
      <c r="E7890">
        <v>22517.368999999999</v>
      </c>
      <c r="F7890">
        <v>608.15200000000004</v>
      </c>
      <c r="G7890">
        <v>82.697999999999993</v>
      </c>
      <c r="H7890">
        <v>0</v>
      </c>
      <c r="I7890">
        <v>233.93700000000001</v>
      </c>
      <c r="J7890">
        <v>4.3869999999999996</v>
      </c>
      <c r="K7890">
        <v>-32.520000000000003</v>
      </c>
      <c r="L7890">
        <v>87.671000000000006</v>
      </c>
      <c r="M7890">
        <v>23418.996999999999</v>
      </c>
      <c r="N7890">
        <v>107.05200000000001</v>
      </c>
      <c r="O7890">
        <v>7.6529999999999996</v>
      </c>
      <c r="P7890">
        <v>2.1789999999999998</v>
      </c>
      <c r="Q7890">
        <v>238.07900000000001</v>
      </c>
      <c r="R7890">
        <v>23302.112000000001</v>
      </c>
      <c r="S7890">
        <v>23064.032999999999</v>
      </c>
    </row>
    <row r="7891" spans="1:19" x14ac:dyDescent="0.3">
      <c r="A7891">
        <v>2021</v>
      </c>
      <c r="B7891">
        <v>11</v>
      </c>
      <c r="C7891">
        <v>25</v>
      </c>
      <c r="D7891">
        <v>18</v>
      </c>
      <c r="E7891">
        <v>24220.251</v>
      </c>
      <c r="F7891">
        <v>605.18299999999999</v>
      </c>
      <c r="G7891">
        <v>87.981999999999999</v>
      </c>
      <c r="H7891">
        <v>0</v>
      </c>
      <c r="I7891">
        <v>255.80699999999999</v>
      </c>
      <c r="J7891">
        <v>4.91</v>
      </c>
      <c r="K7891">
        <v>-52.624000000000002</v>
      </c>
      <c r="L7891">
        <v>88.673000000000002</v>
      </c>
      <c r="M7891">
        <v>25122.2</v>
      </c>
      <c r="N7891">
        <v>0</v>
      </c>
      <c r="O7891">
        <v>12.202999999999999</v>
      </c>
      <c r="P7891">
        <v>8.2579999999999991</v>
      </c>
      <c r="Q7891">
        <v>239.36799999999999</v>
      </c>
      <c r="R7891">
        <v>25101.739000000001</v>
      </c>
      <c r="S7891">
        <v>24862.370999999999</v>
      </c>
    </row>
    <row r="7892" spans="1:19" x14ac:dyDescent="0.3">
      <c r="A7892">
        <v>2021</v>
      </c>
      <c r="B7892">
        <v>11</v>
      </c>
      <c r="C7892">
        <v>25</v>
      </c>
      <c r="D7892">
        <v>19</v>
      </c>
      <c r="E7892">
        <v>23991.205000000002</v>
      </c>
      <c r="F7892">
        <v>642.41200000000003</v>
      </c>
      <c r="G7892">
        <v>88.043999999999997</v>
      </c>
      <c r="H7892">
        <v>0</v>
      </c>
      <c r="I7892">
        <v>326.37799999999999</v>
      </c>
      <c r="J7892">
        <v>4.7430000000000003</v>
      </c>
      <c r="K7892">
        <v>-75.429000000000002</v>
      </c>
      <c r="L7892">
        <v>88.537000000000006</v>
      </c>
      <c r="M7892">
        <v>24977.846000000001</v>
      </c>
      <c r="N7892">
        <v>0</v>
      </c>
      <c r="O7892">
        <v>13.638</v>
      </c>
      <c r="P7892">
        <v>9.7349999999999994</v>
      </c>
      <c r="Q7892">
        <v>231.214</v>
      </c>
      <c r="R7892">
        <v>24954.473000000002</v>
      </c>
      <c r="S7892">
        <v>24723.258999999998</v>
      </c>
    </row>
    <row r="7893" spans="1:19" x14ac:dyDescent="0.3">
      <c r="A7893">
        <v>2021</v>
      </c>
      <c r="B7893">
        <v>11</v>
      </c>
      <c r="C7893">
        <v>25</v>
      </c>
      <c r="D7893">
        <v>20</v>
      </c>
      <c r="E7893">
        <v>23559.732</v>
      </c>
      <c r="F7893">
        <v>672.38900000000001</v>
      </c>
      <c r="G7893">
        <v>88.052000000000007</v>
      </c>
      <c r="H7893">
        <v>0</v>
      </c>
      <c r="I7893">
        <v>361.14600000000002</v>
      </c>
      <c r="J7893">
        <v>4.4640000000000004</v>
      </c>
      <c r="K7893">
        <v>-98.016000000000005</v>
      </c>
      <c r="L7893">
        <v>88.272000000000006</v>
      </c>
      <c r="M7893">
        <v>24587.987000000001</v>
      </c>
      <c r="N7893">
        <v>0</v>
      </c>
      <c r="O7893">
        <v>12.77</v>
      </c>
      <c r="P7893">
        <v>10.183</v>
      </c>
      <c r="Q7893">
        <v>218.35</v>
      </c>
      <c r="R7893">
        <v>24565.032999999999</v>
      </c>
      <c r="S7893">
        <v>24346.683000000001</v>
      </c>
    </row>
    <row r="7894" spans="1:19" x14ac:dyDescent="0.3">
      <c r="A7894">
        <v>2021</v>
      </c>
      <c r="B7894">
        <v>11</v>
      </c>
      <c r="C7894">
        <v>25</v>
      </c>
      <c r="D7894">
        <v>21</v>
      </c>
      <c r="E7894">
        <v>23001.493999999999</v>
      </c>
      <c r="F7894">
        <v>695.42399999999998</v>
      </c>
      <c r="G7894">
        <v>86.727000000000004</v>
      </c>
      <c r="H7894">
        <v>0</v>
      </c>
      <c r="I7894">
        <v>404.81200000000001</v>
      </c>
      <c r="J7894">
        <v>4.1230000000000002</v>
      </c>
      <c r="K7894">
        <v>-88.162999999999997</v>
      </c>
      <c r="L7894">
        <v>87.968999999999994</v>
      </c>
      <c r="M7894">
        <v>24105.659</v>
      </c>
      <c r="N7894">
        <v>0</v>
      </c>
      <c r="O7894">
        <v>12.07</v>
      </c>
      <c r="P7894">
        <v>1.1279999999999999</v>
      </c>
      <c r="Q7894">
        <v>209.09800000000001</v>
      </c>
      <c r="R7894">
        <v>24092.46</v>
      </c>
      <c r="S7894">
        <v>23883.362000000001</v>
      </c>
    </row>
    <row r="7895" spans="1:19" x14ac:dyDescent="0.3">
      <c r="A7895">
        <v>2021</v>
      </c>
      <c r="B7895">
        <v>11</v>
      </c>
      <c r="C7895">
        <v>25</v>
      </c>
      <c r="D7895">
        <v>22</v>
      </c>
      <c r="E7895">
        <v>22282.651000000002</v>
      </c>
      <c r="F7895">
        <v>771.42200000000003</v>
      </c>
      <c r="G7895">
        <v>84.304000000000002</v>
      </c>
      <c r="H7895">
        <v>0</v>
      </c>
      <c r="I7895">
        <v>517.60900000000004</v>
      </c>
      <c r="J7895">
        <v>5.181</v>
      </c>
      <c r="K7895">
        <v>-38.426000000000002</v>
      </c>
      <c r="L7895">
        <v>87.584999999999994</v>
      </c>
      <c r="M7895">
        <v>23626.022000000001</v>
      </c>
      <c r="N7895">
        <v>0</v>
      </c>
      <c r="O7895">
        <v>10.987</v>
      </c>
      <c r="P7895">
        <v>-4.4050000000000002</v>
      </c>
      <c r="Q7895">
        <v>199.023</v>
      </c>
      <c r="R7895">
        <v>23619.439999999999</v>
      </c>
      <c r="S7895">
        <v>23420.417000000001</v>
      </c>
    </row>
    <row r="7896" spans="1:19" x14ac:dyDescent="0.3">
      <c r="A7896">
        <v>2021</v>
      </c>
      <c r="B7896">
        <v>11</v>
      </c>
      <c r="C7896">
        <v>25</v>
      </c>
      <c r="D7896">
        <v>23</v>
      </c>
      <c r="E7896">
        <v>21162.848999999998</v>
      </c>
      <c r="F7896">
        <v>932.25800000000004</v>
      </c>
      <c r="G7896">
        <v>81.144999999999996</v>
      </c>
      <c r="H7896">
        <v>0</v>
      </c>
      <c r="I7896">
        <v>577.44799999999998</v>
      </c>
      <c r="J7896">
        <v>4.8490000000000002</v>
      </c>
      <c r="K7896">
        <v>-26.327000000000002</v>
      </c>
      <c r="L7896">
        <v>86.983999999999995</v>
      </c>
      <c r="M7896">
        <v>22738.061000000002</v>
      </c>
      <c r="N7896">
        <v>0</v>
      </c>
      <c r="O7896">
        <v>8.7910000000000004</v>
      </c>
      <c r="P7896">
        <v>-12.829000000000001</v>
      </c>
      <c r="Q7896">
        <v>182.47200000000001</v>
      </c>
      <c r="R7896">
        <v>22742.098000000002</v>
      </c>
      <c r="S7896">
        <v>22559.626</v>
      </c>
    </row>
    <row r="7897" spans="1:19" x14ac:dyDescent="0.3">
      <c r="A7897">
        <v>2021</v>
      </c>
      <c r="B7897">
        <v>11</v>
      </c>
      <c r="C7897">
        <v>25</v>
      </c>
      <c r="D7897">
        <v>24</v>
      </c>
      <c r="E7897">
        <v>19979.918000000001</v>
      </c>
      <c r="F7897">
        <v>1097.163</v>
      </c>
      <c r="G7897">
        <v>78.915000000000006</v>
      </c>
      <c r="H7897">
        <v>0</v>
      </c>
      <c r="I7897">
        <v>962.154</v>
      </c>
      <c r="J7897">
        <v>5.25</v>
      </c>
      <c r="K7897">
        <v>-30.295999999999999</v>
      </c>
      <c r="L7897">
        <v>86.361000000000004</v>
      </c>
      <c r="M7897">
        <v>22100.55</v>
      </c>
      <c r="N7897">
        <v>0</v>
      </c>
      <c r="O7897">
        <v>6.6609999999999996</v>
      </c>
      <c r="P7897">
        <v>-12.643000000000001</v>
      </c>
      <c r="Q7897">
        <v>164.40199999999999</v>
      </c>
      <c r="R7897">
        <v>22106.531999999999</v>
      </c>
      <c r="S7897">
        <v>21942.13</v>
      </c>
    </row>
    <row r="7898" spans="1:19" x14ac:dyDescent="0.3">
      <c r="A7898">
        <v>2021</v>
      </c>
      <c r="B7898">
        <v>11</v>
      </c>
      <c r="C7898">
        <v>26</v>
      </c>
      <c r="D7898">
        <v>1</v>
      </c>
      <c r="E7898">
        <v>19629.269</v>
      </c>
      <c r="F7898">
        <v>1305.6690000000001</v>
      </c>
      <c r="G7898">
        <v>77.801000000000002</v>
      </c>
      <c r="H7898">
        <v>0</v>
      </c>
      <c r="I7898">
        <v>846.64099999999996</v>
      </c>
      <c r="J7898">
        <v>5.0780000000000003</v>
      </c>
      <c r="K7898">
        <v>-26.754999999999999</v>
      </c>
      <c r="L7898">
        <v>86.21</v>
      </c>
      <c r="M7898">
        <v>21846.112000000001</v>
      </c>
      <c r="N7898">
        <v>0</v>
      </c>
      <c r="O7898">
        <v>4.92</v>
      </c>
      <c r="P7898">
        <v>-17.632000000000001</v>
      </c>
      <c r="Q7898">
        <v>153.89699999999999</v>
      </c>
      <c r="R7898">
        <v>21858.824000000001</v>
      </c>
      <c r="S7898">
        <v>21704.927</v>
      </c>
    </row>
    <row r="7899" spans="1:19" x14ac:dyDescent="0.3">
      <c r="A7899">
        <v>2021</v>
      </c>
      <c r="B7899">
        <v>11</v>
      </c>
      <c r="C7899">
        <v>26</v>
      </c>
      <c r="D7899">
        <v>2</v>
      </c>
      <c r="E7899">
        <v>18643</v>
      </c>
      <c r="F7899">
        <v>1433.511</v>
      </c>
      <c r="G7899">
        <v>78.563999999999993</v>
      </c>
      <c r="H7899">
        <v>0</v>
      </c>
      <c r="I7899">
        <v>601.077</v>
      </c>
      <c r="J7899">
        <v>4.9450000000000003</v>
      </c>
      <c r="K7899">
        <v>-28.95</v>
      </c>
      <c r="L7899">
        <v>85.575999999999993</v>
      </c>
      <c r="M7899">
        <v>20739.159</v>
      </c>
      <c r="N7899">
        <v>0</v>
      </c>
      <c r="O7899">
        <v>4.056</v>
      </c>
      <c r="P7899">
        <v>-14.112</v>
      </c>
      <c r="Q7899">
        <v>145.34899999999999</v>
      </c>
      <c r="R7899">
        <v>20749.215</v>
      </c>
      <c r="S7899">
        <v>20603.865000000002</v>
      </c>
    </row>
    <row r="7900" spans="1:19" x14ac:dyDescent="0.3">
      <c r="A7900">
        <v>2021</v>
      </c>
      <c r="B7900">
        <v>11</v>
      </c>
      <c r="C7900">
        <v>26</v>
      </c>
      <c r="D7900">
        <v>3</v>
      </c>
      <c r="E7900">
        <v>17888.045999999998</v>
      </c>
      <c r="F7900">
        <v>1501.0830000000001</v>
      </c>
      <c r="G7900">
        <v>80.039000000000001</v>
      </c>
      <c r="H7900">
        <v>0</v>
      </c>
      <c r="I7900">
        <v>360.00200000000001</v>
      </c>
      <c r="J7900">
        <v>4.8719999999999999</v>
      </c>
      <c r="K7900">
        <v>-25.763000000000002</v>
      </c>
      <c r="L7900">
        <v>85.34</v>
      </c>
      <c r="M7900">
        <v>19813.580000000002</v>
      </c>
      <c r="N7900">
        <v>0</v>
      </c>
      <c r="O7900">
        <v>3.6389999999999998</v>
      </c>
      <c r="P7900">
        <v>-9.9600000000000009</v>
      </c>
      <c r="Q7900">
        <v>140.654</v>
      </c>
      <c r="R7900">
        <v>19819.901000000002</v>
      </c>
      <c r="S7900">
        <v>19679.246999999999</v>
      </c>
    </row>
    <row r="7901" spans="1:19" x14ac:dyDescent="0.3">
      <c r="A7901">
        <v>2021</v>
      </c>
      <c r="B7901">
        <v>11</v>
      </c>
      <c r="C7901">
        <v>26</v>
      </c>
      <c r="D7901">
        <v>4</v>
      </c>
      <c r="E7901">
        <v>17667.492999999999</v>
      </c>
      <c r="F7901">
        <v>1499.1949999999999</v>
      </c>
      <c r="G7901">
        <v>82.777000000000001</v>
      </c>
      <c r="H7901">
        <v>0</v>
      </c>
      <c r="I7901">
        <v>204.78</v>
      </c>
      <c r="J7901">
        <v>4.7190000000000003</v>
      </c>
      <c r="K7901">
        <v>-22.832000000000001</v>
      </c>
      <c r="L7901">
        <v>85.311000000000007</v>
      </c>
      <c r="M7901">
        <v>19438.666000000001</v>
      </c>
      <c r="N7901">
        <v>0</v>
      </c>
      <c r="O7901">
        <v>3.4849999999999999</v>
      </c>
      <c r="P7901">
        <v>-6.0670000000000002</v>
      </c>
      <c r="Q7901">
        <v>140.04300000000001</v>
      </c>
      <c r="R7901">
        <v>19441.248</v>
      </c>
      <c r="S7901">
        <v>19301.205000000002</v>
      </c>
    </row>
    <row r="7902" spans="1:19" x14ac:dyDescent="0.3">
      <c r="A7902">
        <v>2021</v>
      </c>
      <c r="B7902">
        <v>11</v>
      </c>
      <c r="C7902">
        <v>26</v>
      </c>
      <c r="D7902">
        <v>5</v>
      </c>
      <c r="E7902">
        <v>18186.162</v>
      </c>
      <c r="F7902">
        <v>1393.4549999999999</v>
      </c>
      <c r="G7902">
        <v>86.656999999999996</v>
      </c>
      <c r="H7902">
        <v>0</v>
      </c>
      <c r="I7902">
        <v>102.96599999999999</v>
      </c>
      <c r="J7902">
        <v>3.6520000000000001</v>
      </c>
      <c r="K7902">
        <v>-10.172000000000001</v>
      </c>
      <c r="L7902">
        <v>85.432000000000002</v>
      </c>
      <c r="M7902">
        <v>19761.493999999999</v>
      </c>
      <c r="N7902">
        <v>0</v>
      </c>
      <c r="O7902">
        <v>2.9359999999999999</v>
      </c>
      <c r="P7902">
        <v>-4.3049999999999997</v>
      </c>
      <c r="Q7902">
        <v>144.52699999999999</v>
      </c>
      <c r="R7902">
        <v>19762.863000000001</v>
      </c>
      <c r="S7902">
        <v>19618.335999999999</v>
      </c>
    </row>
    <row r="7903" spans="1:19" x14ac:dyDescent="0.3">
      <c r="A7903">
        <v>2021</v>
      </c>
      <c r="B7903">
        <v>11</v>
      </c>
      <c r="C7903">
        <v>26</v>
      </c>
      <c r="D7903">
        <v>6</v>
      </c>
      <c r="E7903">
        <v>19339.898000000001</v>
      </c>
      <c r="F7903">
        <v>1216.7940000000001</v>
      </c>
      <c r="G7903">
        <v>93.748999999999995</v>
      </c>
      <c r="H7903">
        <v>0</v>
      </c>
      <c r="I7903">
        <v>72.459999999999994</v>
      </c>
      <c r="J7903">
        <v>2.3290000000000002</v>
      </c>
      <c r="K7903">
        <v>-25.353000000000002</v>
      </c>
      <c r="L7903">
        <v>85.918000000000006</v>
      </c>
      <c r="M7903">
        <v>20692.044999999998</v>
      </c>
      <c r="N7903">
        <v>0</v>
      </c>
      <c r="O7903">
        <v>3.085</v>
      </c>
      <c r="P7903">
        <v>-5.0039999999999996</v>
      </c>
      <c r="Q7903">
        <v>158.96899999999999</v>
      </c>
      <c r="R7903">
        <v>20693.965</v>
      </c>
      <c r="S7903">
        <v>20534.995999999999</v>
      </c>
    </row>
    <row r="7904" spans="1:19" x14ac:dyDescent="0.3">
      <c r="A7904">
        <v>2021</v>
      </c>
      <c r="B7904">
        <v>11</v>
      </c>
      <c r="C7904">
        <v>26</v>
      </c>
      <c r="D7904">
        <v>7</v>
      </c>
      <c r="E7904">
        <v>20547.745999999999</v>
      </c>
      <c r="F7904">
        <v>1017.4450000000001</v>
      </c>
      <c r="G7904">
        <v>100.11199999999999</v>
      </c>
      <c r="H7904">
        <v>0</v>
      </c>
      <c r="I7904">
        <v>128.994</v>
      </c>
      <c r="J7904">
        <v>2.839</v>
      </c>
      <c r="K7904">
        <v>-11.794</v>
      </c>
      <c r="L7904">
        <v>86.606999999999999</v>
      </c>
      <c r="M7904">
        <v>21771.835999999999</v>
      </c>
      <c r="N7904">
        <v>13.906000000000001</v>
      </c>
      <c r="O7904">
        <v>4.0359999999999996</v>
      </c>
      <c r="P7904">
        <v>-0.98</v>
      </c>
      <c r="Q7904">
        <v>183.685</v>
      </c>
      <c r="R7904">
        <v>21754.874</v>
      </c>
      <c r="S7904">
        <v>21571.188999999998</v>
      </c>
    </row>
    <row r="7905" spans="1:19" x14ac:dyDescent="0.3">
      <c r="A7905">
        <v>2021</v>
      </c>
      <c r="B7905">
        <v>11</v>
      </c>
      <c r="C7905">
        <v>26</v>
      </c>
      <c r="D7905">
        <v>8</v>
      </c>
      <c r="E7905">
        <v>21582.794000000002</v>
      </c>
      <c r="F7905">
        <v>927.327</v>
      </c>
      <c r="G7905">
        <v>99.489000000000004</v>
      </c>
      <c r="H7905">
        <v>0</v>
      </c>
      <c r="I7905">
        <v>267.89</v>
      </c>
      <c r="J7905">
        <v>3.702</v>
      </c>
      <c r="K7905">
        <v>-14.1</v>
      </c>
      <c r="L7905">
        <v>87.150999999999996</v>
      </c>
      <c r="M7905">
        <v>22854.763999999999</v>
      </c>
      <c r="N7905">
        <v>966.64800000000002</v>
      </c>
      <c r="O7905">
        <v>-6.4969999999999999</v>
      </c>
      <c r="P7905">
        <v>-0.52900000000000003</v>
      </c>
      <c r="Q7905">
        <v>203.24</v>
      </c>
      <c r="R7905">
        <v>21895.141</v>
      </c>
      <c r="S7905">
        <v>21691.901999999998</v>
      </c>
    </row>
    <row r="7906" spans="1:19" x14ac:dyDescent="0.3">
      <c r="A7906">
        <v>2021</v>
      </c>
      <c r="B7906">
        <v>11</v>
      </c>
      <c r="C7906">
        <v>26</v>
      </c>
      <c r="D7906">
        <v>9</v>
      </c>
      <c r="E7906">
        <v>23070.412</v>
      </c>
      <c r="F7906">
        <v>895.73</v>
      </c>
      <c r="G7906">
        <v>94.046999999999997</v>
      </c>
      <c r="H7906">
        <v>0</v>
      </c>
      <c r="I7906">
        <v>494.47699999999998</v>
      </c>
      <c r="J7906">
        <v>4.97</v>
      </c>
      <c r="K7906">
        <v>-10.276</v>
      </c>
      <c r="L7906">
        <v>87.971000000000004</v>
      </c>
      <c r="M7906">
        <v>24543.284</v>
      </c>
      <c r="N7906">
        <v>3243.78</v>
      </c>
      <c r="O7906">
        <v>-22.885000000000002</v>
      </c>
      <c r="P7906">
        <v>-0.23</v>
      </c>
      <c r="Q7906">
        <v>224.696</v>
      </c>
      <c r="R7906">
        <v>21322.618999999999</v>
      </c>
      <c r="S7906">
        <v>21097.922999999999</v>
      </c>
    </row>
    <row r="7907" spans="1:19" x14ac:dyDescent="0.3">
      <c r="A7907">
        <v>2021</v>
      </c>
      <c r="B7907">
        <v>11</v>
      </c>
      <c r="C7907">
        <v>26</v>
      </c>
      <c r="D7907">
        <v>10</v>
      </c>
      <c r="E7907">
        <v>24232.493999999999</v>
      </c>
      <c r="F7907">
        <v>879.67600000000004</v>
      </c>
      <c r="G7907">
        <v>88.754000000000005</v>
      </c>
      <c r="H7907">
        <v>0</v>
      </c>
      <c r="I7907">
        <v>610.01099999999997</v>
      </c>
      <c r="J7907">
        <v>5.5149999999999997</v>
      </c>
      <c r="K7907">
        <v>-16.491</v>
      </c>
      <c r="L7907">
        <v>88.677999999999997</v>
      </c>
      <c r="M7907">
        <v>25799.882000000001</v>
      </c>
      <c r="N7907">
        <v>5072.5510000000004</v>
      </c>
      <c r="O7907">
        <v>-36.557000000000002</v>
      </c>
      <c r="P7907">
        <v>0.373</v>
      </c>
      <c r="Q7907">
        <v>242.68299999999999</v>
      </c>
      <c r="R7907">
        <v>20763.516</v>
      </c>
      <c r="S7907">
        <v>20520.832999999999</v>
      </c>
    </row>
    <row r="7908" spans="1:19" x14ac:dyDescent="0.3">
      <c r="A7908">
        <v>2021</v>
      </c>
      <c r="B7908">
        <v>11</v>
      </c>
      <c r="C7908">
        <v>26</v>
      </c>
      <c r="D7908">
        <v>11</v>
      </c>
      <c r="E7908">
        <v>24986.013999999999</v>
      </c>
      <c r="F7908">
        <v>861.87199999999996</v>
      </c>
      <c r="G7908">
        <v>82.242000000000004</v>
      </c>
      <c r="H7908">
        <v>0</v>
      </c>
      <c r="I7908">
        <v>576.36599999999999</v>
      </c>
      <c r="J7908">
        <v>5.82</v>
      </c>
      <c r="K7908">
        <v>-7.1719999999999997</v>
      </c>
      <c r="L7908">
        <v>89.122</v>
      </c>
      <c r="M7908">
        <v>26512.021000000001</v>
      </c>
      <c r="N7908">
        <v>6225.8130000000001</v>
      </c>
      <c r="O7908">
        <v>-41.625</v>
      </c>
      <c r="P7908">
        <v>1.323</v>
      </c>
      <c r="Q7908">
        <v>257.06299999999999</v>
      </c>
      <c r="R7908">
        <v>20326.509999999998</v>
      </c>
      <c r="S7908">
        <v>20069.446</v>
      </c>
    </row>
    <row r="7909" spans="1:19" x14ac:dyDescent="0.3">
      <c r="A7909">
        <v>2021</v>
      </c>
      <c r="B7909">
        <v>11</v>
      </c>
      <c r="C7909">
        <v>26</v>
      </c>
      <c r="D7909">
        <v>12</v>
      </c>
      <c r="E7909">
        <v>25431.59</v>
      </c>
      <c r="F7909">
        <v>853.18499999999995</v>
      </c>
      <c r="G7909">
        <v>77.45</v>
      </c>
      <c r="H7909">
        <v>0</v>
      </c>
      <c r="I7909">
        <v>490.58300000000003</v>
      </c>
      <c r="J7909">
        <v>5.9569999999999999</v>
      </c>
      <c r="K7909">
        <v>-11.861000000000001</v>
      </c>
      <c r="L7909">
        <v>89.384</v>
      </c>
      <c r="M7909">
        <v>26858.838</v>
      </c>
      <c r="N7909">
        <v>6866.1090000000004</v>
      </c>
      <c r="O7909">
        <v>-12.247999999999999</v>
      </c>
      <c r="P7909">
        <v>2.27</v>
      </c>
      <c r="Q7909">
        <v>265.12799999999999</v>
      </c>
      <c r="R7909">
        <v>20002.705000000002</v>
      </c>
      <c r="S7909">
        <v>19737.577000000001</v>
      </c>
    </row>
    <row r="7910" spans="1:19" x14ac:dyDescent="0.3">
      <c r="A7910">
        <v>2021</v>
      </c>
      <c r="B7910">
        <v>11</v>
      </c>
      <c r="C7910">
        <v>26</v>
      </c>
      <c r="D7910">
        <v>13</v>
      </c>
      <c r="E7910">
        <v>25572.846000000001</v>
      </c>
      <c r="F7910">
        <v>838.226</v>
      </c>
      <c r="G7910">
        <v>74.043999999999997</v>
      </c>
      <c r="H7910">
        <v>0</v>
      </c>
      <c r="I7910">
        <v>453.64400000000001</v>
      </c>
      <c r="J7910">
        <v>5.9269999999999996</v>
      </c>
      <c r="K7910">
        <v>5.2750000000000004</v>
      </c>
      <c r="L7910">
        <v>89.477999999999994</v>
      </c>
      <c r="M7910">
        <v>26965.396000000001</v>
      </c>
      <c r="N7910">
        <v>6755.4610000000002</v>
      </c>
      <c r="O7910">
        <v>-5.2409999999999997</v>
      </c>
      <c r="P7910">
        <v>2.8010000000000002</v>
      </c>
      <c r="Q7910">
        <v>270.59199999999998</v>
      </c>
      <c r="R7910">
        <v>20212.374</v>
      </c>
      <c r="S7910">
        <v>19941.782999999999</v>
      </c>
    </row>
    <row r="7911" spans="1:19" x14ac:dyDescent="0.3">
      <c r="A7911">
        <v>2021</v>
      </c>
      <c r="B7911">
        <v>11</v>
      </c>
      <c r="C7911">
        <v>26</v>
      </c>
      <c r="D7911">
        <v>14</v>
      </c>
      <c r="E7911">
        <v>25456.295999999998</v>
      </c>
      <c r="F7911">
        <v>806.00099999999998</v>
      </c>
      <c r="G7911">
        <v>71.498999999999995</v>
      </c>
      <c r="H7911">
        <v>0</v>
      </c>
      <c r="I7911">
        <v>429.274</v>
      </c>
      <c r="J7911">
        <v>5.819</v>
      </c>
      <c r="K7911">
        <v>13.260999999999999</v>
      </c>
      <c r="L7911">
        <v>89.417000000000002</v>
      </c>
      <c r="M7911">
        <v>26800.067999999999</v>
      </c>
      <c r="N7911">
        <v>5971.982</v>
      </c>
      <c r="O7911">
        <v>-1.2350000000000001</v>
      </c>
      <c r="P7911">
        <v>2.702</v>
      </c>
      <c r="Q7911">
        <v>270.35700000000003</v>
      </c>
      <c r="R7911">
        <v>20826.618999999999</v>
      </c>
      <c r="S7911">
        <v>20556.260999999999</v>
      </c>
    </row>
    <row r="7912" spans="1:19" x14ac:dyDescent="0.3">
      <c r="A7912">
        <v>2021</v>
      </c>
      <c r="B7912">
        <v>11</v>
      </c>
      <c r="C7912">
        <v>26</v>
      </c>
      <c r="D7912">
        <v>15</v>
      </c>
      <c r="E7912">
        <v>25141.078000000001</v>
      </c>
      <c r="F7912">
        <v>752.4</v>
      </c>
      <c r="G7912">
        <v>69.953999999999994</v>
      </c>
      <c r="H7912">
        <v>0</v>
      </c>
      <c r="I7912">
        <v>368.52499999999998</v>
      </c>
      <c r="J7912">
        <v>5.3470000000000004</v>
      </c>
      <c r="K7912">
        <v>17.54</v>
      </c>
      <c r="L7912">
        <v>89.221999999999994</v>
      </c>
      <c r="M7912">
        <v>26374.113000000001</v>
      </c>
      <c r="N7912">
        <v>4496.9589999999998</v>
      </c>
      <c r="O7912">
        <v>-0.73399999999999999</v>
      </c>
      <c r="P7912">
        <v>1.4770000000000001</v>
      </c>
      <c r="Q7912">
        <v>265.57799999999997</v>
      </c>
      <c r="R7912">
        <v>21876.41</v>
      </c>
      <c r="S7912">
        <v>21610.832999999999</v>
      </c>
    </row>
    <row r="7913" spans="1:19" x14ac:dyDescent="0.3">
      <c r="A7913">
        <v>2021</v>
      </c>
      <c r="B7913">
        <v>11</v>
      </c>
      <c r="C7913">
        <v>26</v>
      </c>
      <c r="D7913">
        <v>16</v>
      </c>
      <c r="E7913">
        <v>24848.350999999999</v>
      </c>
      <c r="F7913">
        <v>651.63199999999995</v>
      </c>
      <c r="G7913">
        <v>71.2</v>
      </c>
      <c r="H7913">
        <v>0</v>
      </c>
      <c r="I7913">
        <v>339.13400000000001</v>
      </c>
      <c r="J7913">
        <v>5.5759999999999996</v>
      </c>
      <c r="K7913">
        <v>2.032</v>
      </c>
      <c r="L7913">
        <v>89.05</v>
      </c>
      <c r="M7913">
        <v>25935.775000000001</v>
      </c>
      <c r="N7913">
        <v>2224.4059999999999</v>
      </c>
      <c r="O7913">
        <v>-0.187</v>
      </c>
      <c r="P7913">
        <v>1.0569999999999999</v>
      </c>
      <c r="Q7913">
        <v>255.79900000000001</v>
      </c>
      <c r="R7913">
        <v>23710.5</v>
      </c>
      <c r="S7913">
        <v>23454.701000000001</v>
      </c>
    </row>
    <row r="7914" spans="1:19" x14ac:dyDescent="0.3">
      <c r="A7914">
        <v>2021</v>
      </c>
      <c r="B7914">
        <v>11</v>
      </c>
      <c r="C7914">
        <v>26</v>
      </c>
      <c r="D7914">
        <v>17</v>
      </c>
      <c r="E7914">
        <v>25192.144</v>
      </c>
      <c r="F7914">
        <v>549.80600000000004</v>
      </c>
      <c r="G7914">
        <v>77.168999999999997</v>
      </c>
      <c r="H7914">
        <v>0</v>
      </c>
      <c r="I7914">
        <v>233.93700000000001</v>
      </c>
      <c r="J7914">
        <v>4.3869999999999996</v>
      </c>
      <c r="K7914">
        <v>-34.447000000000003</v>
      </c>
      <c r="L7914">
        <v>89.287999999999997</v>
      </c>
      <c r="M7914">
        <v>26035.116000000002</v>
      </c>
      <c r="N7914">
        <v>107.05200000000001</v>
      </c>
      <c r="O7914">
        <v>7.6529999999999996</v>
      </c>
      <c r="P7914">
        <v>2.1789999999999998</v>
      </c>
      <c r="Q7914">
        <v>250.839</v>
      </c>
      <c r="R7914">
        <v>25918.231</v>
      </c>
      <c r="S7914">
        <v>25667.392</v>
      </c>
    </row>
    <row r="7915" spans="1:19" x14ac:dyDescent="0.3">
      <c r="A7915">
        <v>2021</v>
      </c>
      <c r="B7915">
        <v>11</v>
      </c>
      <c r="C7915">
        <v>26</v>
      </c>
      <c r="D7915">
        <v>18</v>
      </c>
      <c r="E7915">
        <v>27598.178</v>
      </c>
      <c r="F7915">
        <v>558.45299999999997</v>
      </c>
      <c r="G7915">
        <v>83.558000000000007</v>
      </c>
      <c r="H7915">
        <v>0</v>
      </c>
      <c r="I7915">
        <v>255.80699999999999</v>
      </c>
      <c r="J7915">
        <v>4.91</v>
      </c>
      <c r="K7915">
        <v>-55.601999999999997</v>
      </c>
      <c r="L7915">
        <v>91.119</v>
      </c>
      <c r="M7915">
        <v>28452.865000000002</v>
      </c>
      <c r="N7915">
        <v>0</v>
      </c>
      <c r="O7915">
        <v>12.202999999999999</v>
      </c>
      <c r="P7915">
        <v>8.2579999999999991</v>
      </c>
      <c r="Q7915">
        <v>251.48400000000001</v>
      </c>
      <c r="R7915">
        <v>28432.403999999999</v>
      </c>
      <c r="S7915">
        <v>28180.92</v>
      </c>
    </row>
    <row r="7916" spans="1:19" x14ac:dyDescent="0.3">
      <c r="A7916">
        <v>2021</v>
      </c>
      <c r="B7916">
        <v>11</v>
      </c>
      <c r="C7916">
        <v>26</v>
      </c>
      <c r="D7916">
        <v>19</v>
      </c>
      <c r="E7916">
        <v>27628.692999999999</v>
      </c>
      <c r="F7916">
        <v>594.76599999999996</v>
      </c>
      <c r="G7916">
        <v>84.698999999999998</v>
      </c>
      <c r="H7916">
        <v>0</v>
      </c>
      <c r="I7916">
        <v>326.37799999999999</v>
      </c>
      <c r="J7916">
        <v>4.7430000000000003</v>
      </c>
      <c r="K7916">
        <v>-78.906000000000006</v>
      </c>
      <c r="L7916">
        <v>91.185000000000002</v>
      </c>
      <c r="M7916">
        <v>28566.859</v>
      </c>
      <c r="N7916">
        <v>0</v>
      </c>
      <c r="O7916">
        <v>13.638</v>
      </c>
      <c r="P7916">
        <v>9.7349999999999994</v>
      </c>
      <c r="Q7916">
        <v>242.29</v>
      </c>
      <c r="R7916">
        <v>28543.486000000001</v>
      </c>
      <c r="S7916">
        <v>28301.196</v>
      </c>
    </row>
    <row r="7917" spans="1:19" x14ac:dyDescent="0.3">
      <c r="A7917">
        <v>2021</v>
      </c>
      <c r="B7917">
        <v>11</v>
      </c>
      <c r="C7917">
        <v>26</v>
      </c>
      <c r="D7917">
        <v>20</v>
      </c>
      <c r="E7917">
        <v>26924.542000000001</v>
      </c>
      <c r="F7917">
        <v>628.38400000000001</v>
      </c>
      <c r="G7917">
        <v>85.480999999999995</v>
      </c>
      <c r="H7917">
        <v>0</v>
      </c>
      <c r="I7917">
        <v>361.14600000000002</v>
      </c>
      <c r="J7917">
        <v>4.4640000000000004</v>
      </c>
      <c r="K7917">
        <v>-101.175</v>
      </c>
      <c r="L7917">
        <v>90.608999999999995</v>
      </c>
      <c r="M7917">
        <v>27907.969000000001</v>
      </c>
      <c r="N7917">
        <v>0</v>
      </c>
      <c r="O7917">
        <v>12.77</v>
      </c>
      <c r="P7917">
        <v>10.183</v>
      </c>
      <c r="Q7917">
        <v>228.489</v>
      </c>
      <c r="R7917">
        <v>27885.014999999999</v>
      </c>
      <c r="S7917">
        <v>27656.526000000002</v>
      </c>
    </row>
    <row r="7918" spans="1:19" x14ac:dyDescent="0.3">
      <c r="A7918">
        <v>2021</v>
      </c>
      <c r="B7918">
        <v>11</v>
      </c>
      <c r="C7918">
        <v>26</v>
      </c>
      <c r="D7918">
        <v>21</v>
      </c>
      <c r="E7918">
        <v>26029.331999999999</v>
      </c>
      <c r="F7918">
        <v>658.14099999999996</v>
      </c>
      <c r="G7918">
        <v>85.191000000000003</v>
      </c>
      <c r="H7918">
        <v>0</v>
      </c>
      <c r="I7918">
        <v>404.81200000000001</v>
      </c>
      <c r="J7918">
        <v>4.1230000000000002</v>
      </c>
      <c r="K7918">
        <v>-91.474999999999994</v>
      </c>
      <c r="L7918">
        <v>89.893000000000001</v>
      </c>
      <c r="M7918">
        <v>27094.825000000001</v>
      </c>
      <c r="N7918">
        <v>0</v>
      </c>
      <c r="O7918">
        <v>12.07</v>
      </c>
      <c r="P7918">
        <v>1.1279999999999999</v>
      </c>
      <c r="Q7918">
        <v>218.66900000000001</v>
      </c>
      <c r="R7918">
        <v>27081.627</v>
      </c>
      <c r="S7918">
        <v>26862.957999999999</v>
      </c>
    </row>
    <row r="7919" spans="1:19" x14ac:dyDescent="0.3">
      <c r="A7919">
        <v>2021</v>
      </c>
      <c r="B7919">
        <v>11</v>
      </c>
      <c r="C7919">
        <v>26</v>
      </c>
      <c r="D7919">
        <v>22</v>
      </c>
      <c r="E7919">
        <v>24558.764999999999</v>
      </c>
      <c r="F7919">
        <v>741.53</v>
      </c>
      <c r="G7919">
        <v>83.224999999999994</v>
      </c>
      <c r="H7919">
        <v>0</v>
      </c>
      <c r="I7919">
        <v>517.60900000000004</v>
      </c>
      <c r="J7919">
        <v>5.181</v>
      </c>
      <c r="K7919">
        <v>-39.811999999999998</v>
      </c>
      <c r="L7919">
        <v>88.944999999999993</v>
      </c>
      <c r="M7919">
        <v>25872.217000000001</v>
      </c>
      <c r="N7919">
        <v>0</v>
      </c>
      <c r="O7919">
        <v>10.987</v>
      </c>
      <c r="P7919">
        <v>-4.4050000000000002</v>
      </c>
      <c r="Q7919">
        <v>207.84399999999999</v>
      </c>
      <c r="R7919">
        <v>25865.634999999998</v>
      </c>
      <c r="S7919">
        <v>25657.791000000001</v>
      </c>
    </row>
    <row r="7920" spans="1:19" x14ac:dyDescent="0.3">
      <c r="A7920">
        <v>2021</v>
      </c>
      <c r="B7920">
        <v>11</v>
      </c>
      <c r="C7920">
        <v>26</v>
      </c>
      <c r="D7920">
        <v>23</v>
      </c>
      <c r="E7920">
        <v>22672.929</v>
      </c>
      <c r="F7920">
        <v>897.8</v>
      </c>
      <c r="G7920">
        <v>80.697000000000003</v>
      </c>
      <c r="H7920">
        <v>0</v>
      </c>
      <c r="I7920">
        <v>577.44799999999998</v>
      </c>
      <c r="J7920">
        <v>4.8490000000000002</v>
      </c>
      <c r="K7920">
        <v>-27.385999999999999</v>
      </c>
      <c r="L7920">
        <v>87.86</v>
      </c>
      <c r="M7920">
        <v>24213.499</v>
      </c>
      <c r="N7920">
        <v>0</v>
      </c>
      <c r="O7920">
        <v>8.7910000000000004</v>
      </c>
      <c r="P7920">
        <v>-12.829000000000001</v>
      </c>
      <c r="Q7920">
        <v>189.364</v>
      </c>
      <c r="R7920">
        <v>24217.537</v>
      </c>
      <c r="S7920">
        <v>24028.172999999999</v>
      </c>
    </row>
    <row r="7921" spans="1:19" x14ac:dyDescent="0.3">
      <c r="A7921">
        <v>2021</v>
      </c>
      <c r="B7921">
        <v>11</v>
      </c>
      <c r="C7921">
        <v>26</v>
      </c>
      <c r="D7921">
        <v>24</v>
      </c>
      <c r="E7921">
        <v>20898.521000000001</v>
      </c>
      <c r="F7921">
        <v>1058.1579999999999</v>
      </c>
      <c r="G7921">
        <v>79.072999999999993</v>
      </c>
      <c r="H7921">
        <v>0</v>
      </c>
      <c r="I7921">
        <v>961.178</v>
      </c>
      <c r="J7921">
        <v>4.0940000000000003</v>
      </c>
      <c r="K7921">
        <v>-31.504999999999999</v>
      </c>
      <c r="L7921">
        <v>86.888000000000005</v>
      </c>
      <c r="M7921">
        <v>22977.333999999999</v>
      </c>
      <c r="N7921">
        <v>0</v>
      </c>
      <c r="O7921">
        <v>6.6609999999999996</v>
      </c>
      <c r="P7921">
        <v>-12.643000000000001</v>
      </c>
      <c r="Q7921">
        <v>169.6</v>
      </c>
      <c r="R7921">
        <v>22983.315999999999</v>
      </c>
      <c r="S7921">
        <v>22813.716</v>
      </c>
    </row>
    <row r="7922" spans="1:19" x14ac:dyDescent="0.3">
      <c r="A7922">
        <v>2021</v>
      </c>
      <c r="B7922">
        <v>11</v>
      </c>
      <c r="C7922">
        <v>27</v>
      </c>
      <c r="D7922">
        <v>1</v>
      </c>
      <c r="E7922">
        <v>19373.167000000001</v>
      </c>
      <c r="F7922">
        <v>1286.2539999999999</v>
      </c>
      <c r="G7922">
        <v>69.813000000000002</v>
      </c>
      <c r="H7922">
        <v>0</v>
      </c>
      <c r="I7922">
        <v>775.452</v>
      </c>
      <c r="J7922">
        <v>1.8029999999999999</v>
      </c>
      <c r="K7922">
        <v>-27.172000000000001</v>
      </c>
      <c r="L7922">
        <v>86.031000000000006</v>
      </c>
      <c r="M7922">
        <v>21495.535</v>
      </c>
      <c r="N7922">
        <v>0</v>
      </c>
      <c r="O7922">
        <v>4.92</v>
      </c>
      <c r="P7922">
        <v>-17.632000000000001</v>
      </c>
      <c r="Q7922">
        <v>151.63900000000001</v>
      </c>
      <c r="R7922">
        <v>21508.246999999999</v>
      </c>
      <c r="S7922">
        <v>21356.608</v>
      </c>
    </row>
    <row r="7923" spans="1:19" x14ac:dyDescent="0.3">
      <c r="A7923">
        <v>2021</v>
      </c>
      <c r="B7923">
        <v>11</v>
      </c>
      <c r="C7923">
        <v>27</v>
      </c>
      <c r="D7923">
        <v>2</v>
      </c>
      <c r="E7923">
        <v>18350.825000000001</v>
      </c>
      <c r="F7923">
        <v>1405.704</v>
      </c>
      <c r="G7923">
        <v>71.120999999999995</v>
      </c>
      <c r="H7923">
        <v>0</v>
      </c>
      <c r="I7923">
        <v>657.721</v>
      </c>
      <c r="J7923">
        <v>1.788</v>
      </c>
      <c r="K7923">
        <v>-29.478999999999999</v>
      </c>
      <c r="L7923">
        <v>85.457999999999998</v>
      </c>
      <c r="M7923">
        <v>20472.017</v>
      </c>
      <c r="N7923">
        <v>0</v>
      </c>
      <c r="O7923">
        <v>4.056</v>
      </c>
      <c r="P7923">
        <v>-14.112</v>
      </c>
      <c r="Q7923">
        <v>143.411</v>
      </c>
      <c r="R7923">
        <v>20482.073</v>
      </c>
      <c r="S7923">
        <v>20338.662</v>
      </c>
    </row>
    <row r="7924" spans="1:19" x14ac:dyDescent="0.3">
      <c r="A7924">
        <v>2021</v>
      </c>
      <c r="B7924">
        <v>11</v>
      </c>
      <c r="C7924">
        <v>27</v>
      </c>
      <c r="D7924">
        <v>3</v>
      </c>
      <c r="E7924">
        <v>17796.594000000001</v>
      </c>
      <c r="F7924">
        <v>1491.0160000000001</v>
      </c>
      <c r="G7924">
        <v>72.805999999999997</v>
      </c>
      <c r="H7924">
        <v>0</v>
      </c>
      <c r="I7924">
        <v>441.95</v>
      </c>
      <c r="J7924">
        <v>1.8160000000000001</v>
      </c>
      <c r="K7924">
        <v>-26.221</v>
      </c>
      <c r="L7924">
        <v>85.316000000000003</v>
      </c>
      <c r="M7924">
        <v>19790.472000000002</v>
      </c>
      <c r="N7924">
        <v>0</v>
      </c>
      <c r="O7924">
        <v>3.6389999999999998</v>
      </c>
      <c r="P7924">
        <v>-9.9600000000000009</v>
      </c>
      <c r="Q7924">
        <v>138.83600000000001</v>
      </c>
      <c r="R7924">
        <v>19796.792000000001</v>
      </c>
      <c r="S7924">
        <v>19657.956999999999</v>
      </c>
    </row>
    <row r="7925" spans="1:19" x14ac:dyDescent="0.3">
      <c r="A7925">
        <v>2021</v>
      </c>
      <c r="B7925">
        <v>11</v>
      </c>
      <c r="C7925">
        <v>27</v>
      </c>
      <c r="D7925">
        <v>4</v>
      </c>
      <c r="E7925">
        <v>17502.137999999999</v>
      </c>
      <c r="F7925">
        <v>1528.9849999999999</v>
      </c>
      <c r="G7925">
        <v>75.352000000000004</v>
      </c>
      <c r="H7925">
        <v>0</v>
      </c>
      <c r="I7925">
        <v>279.93400000000003</v>
      </c>
      <c r="J7925">
        <v>1.79</v>
      </c>
      <c r="K7925">
        <v>-23.134</v>
      </c>
      <c r="L7925">
        <v>85.281999999999996</v>
      </c>
      <c r="M7925">
        <v>19374.994999999999</v>
      </c>
      <c r="N7925">
        <v>0</v>
      </c>
      <c r="O7925">
        <v>3.4849999999999999</v>
      </c>
      <c r="P7925">
        <v>-6.0670000000000002</v>
      </c>
      <c r="Q7925">
        <v>137.52799999999999</v>
      </c>
      <c r="R7925">
        <v>19377.577000000001</v>
      </c>
      <c r="S7925">
        <v>19240.047999999999</v>
      </c>
    </row>
    <row r="7926" spans="1:19" x14ac:dyDescent="0.3">
      <c r="A7926">
        <v>2021</v>
      </c>
      <c r="B7926">
        <v>11</v>
      </c>
      <c r="C7926">
        <v>27</v>
      </c>
      <c r="D7926">
        <v>5</v>
      </c>
      <c r="E7926">
        <v>17787.900000000001</v>
      </c>
      <c r="F7926">
        <v>1512.328</v>
      </c>
      <c r="G7926">
        <v>80.766999999999996</v>
      </c>
      <c r="H7926">
        <v>0</v>
      </c>
      <c r="I7926">
        <v>175.989</v>
      </c>
      <c r="J7926">
        <v>1.619</v>
      </c>
      <c r="K7926">
        <v>-10.028</v>
      </c>
      <c r="L7926">
        <v>85.311999999999998</v>
      </c>
      <c r="M7926">
        <v>19553.12</v>
      </c>
      <c r="N7926">
        <v>0</v>
      </c>
      <c r="O7926">
        <v>2.9359999999999999</v>
      </c>
      <c r="P7926">
        <v>-4.3049999999999997</v>
      </c>
      <c r="Q7926">
        <v>138.68799999999999</v>
      </c>
      <c r="R7926">
        <v>19554.489000000001</v>
      </c>
      <c r="S7926">
        <v>19415.8</v>
      </c>
    </row>
    <row r="7927" spans="1:19" x14ac:dyDescent="0.3">
      <c r="A7927">
        <v>2021</v>
      </c>
      <c r="B7927">
        <v>11</v>
      </c>
      <c r="C7927">
        <v>27</v>
      </c>
      <c r="D7927">
        <v>6</v>
      </c>
      <c r="E7927">
        <v>18499.816999999999</v>
      </c>
      <c r="F7927">
        <v>1453.18</v>
      </c>
      <c r="G7927">
        <v>89.176000000000002</v>
      </c>
      <c r="H7927">
        <v>0</v>
      </c>
      <c r="I7927">
        <v>101.506</v>
      </c>
      <c r="J7927">
        <v>1.629</v>
      </c>
      <c r="K7927">
        <v>-23.96</v>
      </c>
      <c r="L7927">
        <v>85.491</v>
      </c>
      <c r="M7927">
        <v>20117.663</v>
      </c>
      <c r="N7927">
        <v>0</v>
      </c>
      <c r="O7927">
        <v>3.085</v>
      </c>
      <c r="P7927">
        <v>-5.0039999999999996</v>
      </c>
      <c r="Q7927">
        <v>147.08799999999999</v>
      </c>
      <c r="R7927">
        <v>20119.581999999999</v>
      </c>
      <c r="S7927">
        <v>19972.493999999999</v>
      </c>
    </row>
    <row r="7928" spans="1:19" x14ac:dyDescent="0.3">
      <c r="A7928">
        <v>2021</v>
      </c>
      <c r="B7928">
        <v>11</v>
      </c>
      <c r="C7928">
        <v>27</v>
      </c>
      <c r="D7928">
        <v>7</v>
      </c>
      <c r="E7928">
        <v>19480.153999999999</v>
      </c>
      <c r="F7928">
        <v>1329.278</v>
      </c>
      <c r="G7928">
        <v>95.882000000000005</v>
      </c>
      <c r="H7928">
        <v>0</v>
      </c>
      <c r="I7928">
        <v>64.483999999999995</v>
      </c>
      <c r="J7928">
        <v>1.893</v>
      </c>
      <c r="K7928">
        <v>-10.007</v>
      </c>
      <c r="L7928">
        <v>86.037999999999997</v>
      </c>
      <c r="M7928">
        <v>20951.841</v>
      </c>
      <c r="N7928">
        <v>13.906000000000001</v>
      </c>
      <c r="O7928">
        <v>4.0359999999999996</v>
      </c>
      <c r="P7928">
        <v>-0.98</v>
      </c>
      <c r="Q7928">
        <v>163.35900000000001</v>
      </c>
      <c r="R7928">
        <v>20934.879000000001</v>
      </c>
      <c r="S7928">
        <v>20771.52</v>
      </c>
    </row>
    <row r="7929" spans="1:19" x14ac:dyDescent="0.3">
      <c r="A7929">
        <v>2021</v>
      </c>
      <c r="B7929">
        <v>11</v>
      </c>
      <c r="C7929">
        <v>27</v>
      </c>
      <c r="D7929">
        <v>8</v>
      </c>
      <c r="E7929">
        <v>20599.400000000001</v>
      </c>
      <c r="F7929">
        <v>1234.125</v>
      </c>
      <c r="G7929">
        <v>93.968000000000004</v>
      </c>
      <c r="H7929">
        <v>0</v>
      </c>
      <c r="I7929">
        <v>68.882999999999996</v>
      </c>
      <c r="J7929">
        <v>2.2879999999999998</v>
      </c>
      <c r="K7929">
        <v>-12.625</v>
      </c>
      <c r="L7929">
        <v>86.674000000000007</v>
      </c>
      <c r="M7929">
        <v>21978.745999999999</v>
      </c>
      <c r="N7929">
        <v>966.64800000000002</v>
      </c>
      <c r="O7929">
        <v>-6.4969999999999999</v>
      </c>
      <c r="P7929">
        <v>-0.52900000000000003</v>
      </c>
      <c r="Q7929">
        <v>180.601</v>
      </c>
      <c r="R7929">
        <v>21019.123</v>
      </c>
      <c r="S7929">
        <v>20838.522000000001</v>
      </c>
    </row>
    <row r="7930" spans="1:19" x14ac:dyDescent="0.3">
      <c r="A7930">
        <v>2021</v>
      </c>
      <c r="B7930">
        <v>11</v>
      </c>
      <c r="C7930">
        <v>27</v>
      </c>
      <c r="D7930">
        <v>9</v>
      </c>
      <c r="E7930">
        <v>22092.644</v>
      </c>
      <c r="F7930">
        <v>1159.8119999999999</v>
      </c>
      <c r="G7930">
        <v>87.965000000000003</v>
      </c>
      <c r="H7930">
        <v>0</v>
      </c>
      <c r="I7930">
        <v>109.06699999999999</v>
      </c>
      <c r="J7930">
        <v>2.8879999999999999</v>
      </c>
      <c r="K7930">
        <v>-10.087999999999999</v>
      </c>
      <c r="L7930">
        <v>87.507000000000005</v>
      </c>
      <c r="M7930">
        <v>23441.83</v>
      </c>
      <c r="N7930">
        <v>3243.78</v>
      </c>
      <c r="O7930">
        <v>-22.885000000000002</v>
      </c>
      <c r="P7930">
        <v>-0.23</v>
      </c>
      <c r="Q7930">
        <v>204.155</v>
      </c>
      <c r="R7930">
        <v>20221.165000000001</v>
      </c>
      <c r="S7930">
        <v>20017.009999999998</v>
      </c>
    </row>
    <row r="7931" spans="1:19" x14ac:dyDescent="0.3">
      <c r="A7931">
        <v>2021</v>
      </c>
      <c r="B7931">
        <v>11</v>
      </c>
      <c r="C7931">
        <v>27</v>
      </c>
      <c r="D7931">
        <v>10</v>
      </c>
      <c r="E7931">
        <v>22982.381000000001</v>
      </c>
      <c r="F7931">
        <v>1104.8979999999999</v>
      </c>
      <c r="G7931">
        <v>82.075000000000003</v>
      </c>
      <c r="H7931">
        <v>0</v>
      </c>
      <c r="I7931">
        <v>148.09700000000001</v>
      </c>
      <c r="J7931">
        <v>3.0950000000000002</v>
      </c>
      <c r="K7931">
        <v>-18.257000000000001</v>
      </c>
      <c r="L7931">
        <v>88.01</v>
      </c>
      <c r="M7931">
        <v>24308.223000000002</v>
      </c>
      <c r="N7931">
        <v>5072.5510000000004</v>
      </c>
      <c r="O7931">
        <v>-36.557000000000002</v>
      </c>
      <c r="P7931">
        <v>0.373</v>
      </c>
      <c r="Q7931">
        <v>223.7</v>
      </c>
      <c r="R7931">
        <v>19271.856</v>
      </c>
      <c r="S7931">
        <v>19048.155999999999</v>
      </c>
    </row>
    <row r="7932" spans="1:19" x14ac:dyDescent="0.3">
      <c r="A7932">
        <v>2021</v>
      </c>
      <c r="B7932">
        <v>11</v>
      </c>
      <c r="C7932">
        <v>27</v>
      </c>
      <c r="D7932">
        <v>11</v>
      </c>
      <c r="E7932">
        <v>23522.424999999999</v>
      </c>
      <c r="F7932">
        <v>1061.0150000000001</v>
      </c>
      <c r="G7932">
        <v>76.852999999999994</v>
      </c>
      <c r="H7932">
        <v>0</v>
      </c>
      <c r="I7932">
        <v>183.595</v>
      </c>
      <c r="J7932">
        <v>3.2829999999999999</v>
      </c>
      <c r="K7932">
        <v>-8.4350000000000005</v>
      </c>
      <c r="L7932">
        <v>88.323999999999998</v>
      </c>
      <c r="M7932">
        <v>24850.205999999998</v>
      </c>
      <c r="N7932">
        <v>6225.8130000000001</v>
      </c>
      <c r="O7932">
        <v>-41.625</v>
      </c>
      <c r="P7932">
        <v>1.323</v>
      </c>
      <c r="Q7932">
        <v>238.07599999999999</v>
      </c>
      <c r="R7932">
        <v>18664.695</v>
      </c>
      <c r="S7932">
        <v>18426.617999999999</v>
      </c>
    </row>
    <row r="7933" spans="1:19" x14ac:dyDescent="0.3">
      <c r="A7933">
        <v>2021</v>
      </c>
      <c r="B7933">
        <v>11</v>
      </c>
      <c r="C7933">
        <v>27</v>
      </c>
      <c r="D7933">
        <v>12</v>
      </c>
      <c r="E7933">
        <v>23748.880000000001</v>
      </c>
      <c r="F7933">
        <v>1034.7660000000001</v>
      </c>
      <c r="G7933">
        <v>72.885000000000005</v>
      </c>
      <c r="H7933">
        <v>0</v>
      </c>
      <c r="I7933">
        <v>236.779</v>
      </c>
      <c r="J7933">
        <v>3.4590000000000001</v>
      </c>
      <c r="K7933">
        <v>-14.335000000000001</v>
      </c>
      <c r="L7933">
        <v>88.447000000000003</v>
      </c>
      <c r="M7933">
        <v>25097.995999999999</v>
      </c>
      <c r="N7933">
        <v>6866.1090000000004</v>
      </c>
      <c r="O7933">
        <v>-12.247999999999999</v>
      </c>
      <c r="P7933">
        <v>2.27</v>
      </c>
      <c r="Q7933">
        <v>244.54499999999999</v>
      </c>
      <c r="R7933">
        <v>18241.864000000001</v>
      </c>
      <c r="S7933">
        <v>17997.319</v>
      </c>
    </row>
    <row r="7934" spans="1:19" x14ac:dyDescent="0.3">
      <c r="A7934">
        <v>2021</v>
      </c>
      <c r="B7934">
        <v>11</v>
      </c>
      <c r="C7934">
        <v>27</v>
      </c>
      <c r="D7934">
        <v>13</v>
      </c>
      <c r="E7934">
        <v>23571.587</v>
      </c>
      <c r="F7934">
        <v>1009.687</v>
      </c>
      <c r="G7934">
        <v>70.216999999999999</v>
      </c>
      <c r="H7934">
        <v>0</v>
      </c>
      <c r="I7934">
        <v>278.48500000000001</v>
      </c>
      <c r="J7934">
        <v>3.6019999999999999</v>
      </c>
      <c r="K7934">
        <v>5.5819999999999999</v>
      </c>
      <c r="L7934">
        <v>88.320999999999998</v>
      </c>
      <c r="M7934">
        <v>24957.262999999999</v>
      </c>
      <c r="N7934">
        <v>6755.4610000000002</v>
      </c>
      <c r="O7934">
        <v>-5.2409999999999997</v>
      </c>
      <c r="P7934">
        <v>2.8010000000000002</v>
      </c>
      <c r="Q7934">
        <v>247.73</v>
      </c>
      <c r="R7934">
        <v>18204.241000000002</v>
      </c>
      <c r="S7934">
        <v>17956.510999999999</v>
      </c>
    </row>
    <row r="7935" spans="1:19" x14ac:dyDescent="0.3">
      <c r="A7935">
        <v>2021</v>
      </c>
      <c r="B7935">
        <v>11</v>
      </c>
      <c r="C7935">
        <v>27</v>
      </c>
      <c r="D7935">
        <v>14</v>
      </c>
      <c r="E7935">
        <v>23448.674999999999</v>
      </c>
      <c r="F7935">
        <v>961.09</v>
      </c>
      <c r="G7935">
        <v>68.180999999999997</v>
      </c>
      <c r="H7935">
        <v>0</v>
      </c>
      <c r="I7935">
        <v>291.25299999999999</v>
      </c>
      <c r="J7935">
        <v>3.6070000000000002</v>
      </c>
      <c r="K7935">
        <v>15.776999999999999</v>
      </c>
      <c r="L7935">
        <v>88.242000000000004</v>
      </c>
      <c r="M7935">
        <v>24808.645</v>
      </c>
      <c r="N7935">
        <v>5971.982</v>
      </c>
      <c r="O7935">
        <v>-1.2350000000000001</v>
      </c>
      <c r="P7935">
        <v>2.702</v>
      </c>
      <c r="Q7935">
        <v>246.446</v>
      </c>
      <c r="R7935">
        <v>18835.195</v>
      </c>
      <c r="S7935">
        <v>18588.749</v>
      </c>
    </row>
    <row r="7936" spans="1:19" x14ac:dyDescent="0.3">
      <c r="A7936">
        <v>2021</v>
      </c>
      <c r="B7936">
        <v>11</v>
      </c>
      <c r="C7936">
        <v>27</v>
      </c>
      <c r="D7936">
        <v>15</v>
      </c>
      <c r="E7936">
        <v>23132.109</v>
      </c>
      <c r="F7936">
        <v>896.74699999999996</v>
      </c>
      <c r="G7936">
        <v>67.066000000000003</v>
      </c>
      <c r="H7936">
        <v>0</v>
      </c>
      <c r="I7936">
        <v>290.77</v>
      </c>
      <c r="J7936">
        <v>3.3069999999999999</v>
      </c>
      <c r="K7936">
        <v>21.111000000000001</v>
      </c>
      <c r="L7936">
        <v>88.046999999999997</v>
      </c>
      <c r="M7936">
        <v>24432.09</v>
      </c>
      <c r="N7936">
        <v>4496.9589999999998</v>
      </c>
      <c r="O7936">
        <v>-0.73399999999999999</v>
      </c>
      <c r="P7936">
        <v>1.4770000000000001</v>
      </c>
      <c r="Q7936">
        <v>241.328</v>
      </c>
      <c r="R7936">
        <v>19934.387999999999</v>
      </c>
      <c r="S7936">
        <v>19693.060000000001</v>
      </c>
    </row>
    <row r="7937" spans="1:19" x14ac:dyDescent="0.3">
      <c r="A7937">
        <v>2021</v>
      </c>
      <c r="B7937">
        <v>11</v>
      </c>
      <c r="C7937">
        <v>27</v>
      </c>
      <c r="D7937">
        <v>16</v>
      </c>
      <c r="E7937">
        <v>22872.734</v>
      </c>
      <c r="F7937">
        <v>783.56399999999996</v>
      </c>
      <c r="G7937">
        <v>67.224000000000004</v>
      </c>
      <c r="H7937">
        <v>0</v>
      </c>
      <c r="I7937">
        <v>293.33</v>
      </c>
      <c r="J7937">
        <v>3.363</v>
      </c>
      <c r="K7937">
        <v>3.5880000000000001</v>
      </c>
      <c r="L7937">
        <v>87.902000000000001</v>
      </c>
      <c r="M7937">
        <v>24044.481</v>
      </c>
      <c r="N7937">
        <v>2224.4059999999999</v>
      </c>
      <c r="O7937">
        <v>-0.187</v>
      </c>
      <c r="P7937">
        <v>1.0569999999999999</v>
      </c>
      <c r="Q7937">
        <v>233.32900000000001</v>
      </c>
      <c r="R7937">
        <v>21819.205000000002</v>
      </c>
      <c r="S7937">
        <v>21585.875</v>
      </c>
    </row>
    <row r="7938" spans="1:19" x14ac:dyDescent="0.3">
      <c r="A7938">
        <v>2021</v>
      </c>
      <c r="B7938">
        <v>11</v>
      </c>
      <c r="C7938">
        <v>27</v>
      </c>
      <c r="D7938">
        <v>17</v>
      </c>
      <c r="E7938">
        <v>23586.924999999999</v>
      </c>
      <c r="F7938">
        <v>659.63599999999997</v>
      </c>
      <c r="G7938">
        <v>71.007000000000005</v>
      </c>
      <c r="H7938">
        <v>0</v>
      </c>
      <c r="I7938">
        <v>195.18899999999999</v>
      </c>
      <c r="J7938">
        <v>2.121</v>
      </c>
      <c r="K7938">
        <v>-36.316000000000003</v>
      </c>
      <c r="L7938">
        <v>88.335999999999999</v>
      </c>
      <c r="M7938">
        <v>24495.89</v>
      </c>
      <c r="N7938">
        <v>107.05200000000001</v>
      </c>
      <c r="O7938">
        <v>7.6529999999999996</v>
      </c>
      <c r="P7938">
        <v>2.1789999999999998</v>
      </c>
      <c r="Q7938">
        <v>231.666</v>
      </c>
      <c r="R7938">
        <v>24379.006000000001</v>
      </c>
      <c r="S7938">
        <v>24147.34</v>
      </c>
    </row>
    <row r="7939" spans="1:19" x14ac:dyDescent="0.3">
      <c r="A7939">
        <v>2021</v>
      </c>
      <c r="B7939">
        <v>11</v>
      </c>
      <c r="C7939">
        <v>27</v>
      </c>
      <c r="D7939">
        <v>18</v>
      </c>
      <c r="E7939">
        <v>26369.082999999999</v>
      </c>
      <c r="F7939">
        <v>647.97</v>
      </c>
      <c r="G7939">
        <v>76.712000000000003</v>
      </c>
      <c r="H7939">
        <v>0</v>
      </c>
      <c r="I7939">
        <v>205.239</v>
      </c>
      <c r="J7939">
        <v>1.9910000000000001</v>
      </c>
      <c r="K7939">
        <v>-57.871000000000002</v>
      </c>
      <c r="L7939">
        <v>90.114999999999995</v>
      </c>
      <c r="M7939">
        <v>27256.527999999998</v>
      </c>
      <c r="N7939">
        <v>0</v>
      </c>
      <c r="O7939">
        <v>12.202999999999999</v>
      </c>
      <c r="P7939">
        <v>8.2579999999999991</v>
      </c>
      <c r="Q7939">
        <v>234.64</v>
      </c>
      <c r="R7939">
        <v>27236.066999999999</v>
      </c>
      <c r="S7939">
        <v>27001.425999999999</v>
      </c>
    </row>
    <row r="7940" spans="1:19" x14ac:dyDescent="0.3">
      <c r="A7940">
        <v>2021</v>
      </c>
      <c r="B7940">
        <v>11</v>
      </c>
      <c r="C7940">
        <v>27</v>
      </c>
      <c r="D7940">
        <v>19</v>
      </c>
      <c r="E7940">
        <v>26513.377</v>
      </c>
      <c r="F7940">
        <v>675.64700000000005</v>
      </c>
      <c r="G7940">
        <v>76.817999999999998</v>
      </c>
      <c r="H7940">
        <v>0</v>
      </c>
      <c r="I7940">
        <v>206.95099999999999</v>
      </c>
      <c r="J7940">
        <v>1.8640000000000001</v>
      </c>
      <c r="K7940">
        <v>-80.55</v>
      </c>
      <c r="L7940">
        <v>90.284000000000006</v>
      </c>
      <c r="M7940">
        <v>27407.573</v>
      </c>
      <c r="N7940">
        <v>0</v>
      </c>
      <c r="O7940">
        <v>13.638</v>
      </c>
      <c r="P7940">
        <v>9.7349999999999994</v>
      </c>
      <c r="Q7940">
        <v>229.202</v>
      </c>
      <c r="R7940">
        <v>27384.2</v>
      </c>
      <c r="S7940">
        <v>27154.998</v>
      </c>
    </row>
    <row r="7941" spans="1:19" x14ac:dyDescent="0.3">
      <c r="A7941">
        <v>2021</v>
      </c>
      <c r="B7941">
        <v>11</v>
      </c>
      <c r="C7941">
        <v>27</v>
      </c>
      <c r="D7941">
        <v>20</v>
      </c>
      <c r="E7941">
        <v>25959.245999999999</v>
      </c>
      <c r="F7941">
        <v>703.54499999999996</v>
      </c>
      <c r="G7941">
        <v>76.966999999999999</v>
      </c>
      <c r="H7941">
        <v>0</v>
      </c>
      <c r="I7941">
        <v>232.16</v>
      </c>
      <c r="J7941">
        <v>1.7270000000000001</v>
      </c>
      <c r="K7941">
        <v>-101.748</v>
      </c>
      <c r="L7941">
        <v>89.849000000000004</v>
      </c>
      <c r="M7941">
        <v>26884.778999999999</v>
      </c>
      <c r="N7941">
        <v>0</v>
      </c>
      <c r="O7941">
        <v>12.77</v>
      </c>
      <c r="P7941">
        <v>10.183</v>
      </c>
      <c r="Q7941">
        <v>217.21199999999999</v>
      </c>
      <c r="R7941">
        <v>26861.826000000001</v>
      </c>
      <c r="S7941">
        <v>26644.614000000001</v>
      </c>
    </row>
    <row r="7942" spans="1:19" x14ac:dyDescent="0.3">
      <c r="A7942">
        <v>2021</v>
      </c>
      <c r="B7942">
        <v>11</v>
      </c>
      <c r="C7942">
        <v>27</v>
      </c>
      <c r="D7942">
        <v>21</v>
      </c>
      <c r="E7942">
        <v>25141.25</v>
      </c>
      <c r="F7942">
        <v>727.28599999999994</v>
      </c>
      <c r="G7942">
        <v>76.483999999999995</v>
      </c>
      <c r="H7942">
        <v>0</v>
      </c>
      <c r="I7942">
        <v>324.928</v>
      </c>
      <c r="J7942">
        <v>1.5820000000000001</v>
      </c>
      <c r="K7942">
        <v>-90.459000000000003</v>
      </c>
      <c r="L7942">
        <v>89.319000000000003</v>
      </c>
      <c r="M7942">
        <v>26193.905999999999</v>
      </c>
      <c r="N7942">
        <v>0</v>
      </c>
      <c r="O7942">
        <v>12.07</v>
      </c>
      <c r="P7942">
        <v>1.1279999999999999</v>
      </c>
      <c r="Q7942">
        <v>207.81</v>
      </c>
      <c r="R7942">
        <v>26180.706999999999</v>
      </c>
      <c r="S7942">
        <v>25972.897000000001</v>
      </c>
    </row>
    <row r="7943" spans="1:19" x14ac:dyDescent="0.3">
      <c r="A7943">
        <v>2021</v>
      </c>
      <c r="B7943">
        <v>11</v>
      </c>
      <c r="C7943">
        <v>27</v>
      </c>
      <c r="D7943">
        <v>22</v>
      </c>
      <c r="E7943">
        <v>23697.825000000001</v>
      </c>
      <c r="F7943">
        <v>797.03899999999999</v>
      </c>
      <c r="G7943">
        <v>74.403999999999996</v>
      </c>
      <c r="H7943">
        <v>0</v>
      </c>
      <c r="I7943">
        <v>370.52199999999999</v>
      </c>
      <c r="J7943">
        <v>1.948</v>
      </c>
      <c r="K7943">
        <v>-39.298999999999999</v>
      </c>
      <c r="L7943">
        <v>88.462999999999994</v>
      </c>
      <c r="M7943">
        <v>24916.498</v>
      </c>
      <c r="N7943">
        <v>0</v>
      </c>
      <c r="O7943">
        <v>10.987</v>
      </c>
      <c r="P7943">
        <v>-4.4050000000000002</v>
      </c>
      <c r="Q7943">
        <v>198.10499999999999</v>
      </c>
      <c r="R7943">
        <v>24909.916000000001</v>
      </c>
      <c r="S7943">
        <v>24711.812000000002</v>
      </c>
    </row>
    <row r="7944" spans="1:19" x14ac:dyDescent="0.3">
      <c r="A7944">
        <v>2021</v>
      </c>
      <c r="B7944">
        <v>11</v>
      </c>
      <c r="C7944">
        <v>27</v>
      </c>
      <c r="D7944">
        <v>23</v>
      </c>
      <c r="E7944">
        <v>21920.007000000001</v>
      </c>
      <c r="F7944">
        <v>944.64200000000005</v>
      </c>
      <c r="G7944">
        <v>71.427999999999997</v>
      </c>
      <c r="H7944">
        <v>0</v>
      </c>
      <c r="I7944">
        <v>407.01100000000002</v>
      </c>
      <c r="J7944">
        <v>1.7749999999999999</v>
      </c>
      <c r="K7944">
        <v>-27.516999999999999</v>
      </c>
      <c r="L7944">
        <v>87.418999999999997</v>
      </c>
      <c r="M7944">
        <v>23333.335999999999</v>
      </c>
      <c r="N7944">
        <v>0</v>
      </c>
      <c r="O7944">
        <v>8.7910000000000004</v>
      </c>
      <c r="P7944">
        <v>-12.829000000000001</v>
      </c>
      <c r="Q7944">
        <v>182.72300000000001</v>
      </c>
      <c r="R7944">
        <v>23337.373</v>
      </c>
      <c r="S7944">
        <v>23154.651000000002</v>
      </c>
    </row>
    <row r="7945" spans="1:19" x14ac:dyDescent="0.3">
      <c r="A7945">
        <v>2021</v>
      </c>
      <c r="B7945">
        <v>11</v>
      </c>
      <c r="C7945">
        <v>27</v>
      </c>
      <c r="D7945">
        <v>24</v>
      </c>
      <c r="E7945">
        <v>20272.383999999998</v>
      </c>
      <c r="F7945">
        <v>1124.7270000000001</v>
      </c>
      <c r="G7945">
        <v>69.444999999999993</v>
      </c>
      <c r="H7945">
        <v>0</v>
      </c>
      <c r="I7945">
        <v>498.94400000000002</v>
      </c>
      <c r="J7945">
        <v>1.89</v>
      </c>
      <c r="K7945">
        <v>-31.707000000000001</v>
      </c>
      <c r="L7945">
        <v>86.531000000000006</v>
      </c>
      <c r="M7945">
        <v>21952.769</v>
      </c>
      <c r="N7945">
        <v>0</v>
      </c>
      <c r="O7945">
        <v>6.6609999999999996</v>
      </c>
      <c r="P7945">
        <v>-12.643000000000001</v>
      </c>
      <c r="Q7945">
        <v>164.91499999999999</v>
      </c>
      <c r="R7945">
        <v>21958.752</v>
      </c>
      <c r="S7945">
        <v>21793.837</v>
      </c>
    </row>
    <row r="7946" spans="1:19" x14ac:dyDescent="0.3">
      <c r="A7946">
        <v>2021</v>
      </c>
      <c r="B7946">
        <v>11</v>
      </c>
      <c r="C7946">
        <v>28</v>
      </c>
      <c r="D7946">
        <v>1</v>
      </c>
      <c r="E7946">
        <v>19476.617999999999</v>
      </c>
      <c r="F7946">
        <v>1286.2539999999999</v>
      </c>
      <c r="G7946">
        <v>66.162000000000006</v>
      </c>
      <c r="H7946">
        <v>0</v>
      </c>
      <c r="I7946">
        <v>775.452</v>
      </c>
      <c r="J7946">
        <v>1.8029999999999999</v>
      </c>
      <c r="K7946">
        <v>-23.388000000000002</v>
      </c>
      <c r="L7946">
        <v>86.105999999999995</v>
      </c>
      <c r="M7946">
        <v>21602.844000000001</v>
      </c>
      <c r="N7946">
        <v>0</v>
      </c>
      <c r="O7946">
        <v>4.92</v>
      </c>
      <c r="P7946">
        <v>-17.632000000000001</v>
      </c>
      <c r="Q7946">
        <v>150.286</v>
      </c>
      <c r="R7946">
        <v>21615.556</v>
      </c>
      <c r="S7946">
        <v>21465.271000000001</v>
      </c>
    </row>
    <row r="7947" spans="1:19" x14ac:dyDescent="0.3">
      <c r="A7947">
        <v>2021</v>
      </c>
      <c r="B7947">
        <v>11</v>
      </c>
      <c r="C7947">
        <v>28</v>
      </c>
      <c r="D7947">
        <v>2</v>
      </c>
      <c r="E7947">
        <v>18426.838</v>
      </c>
      <c r="F7947">
        <v>1405.704</v>
      </c>
      <c r="G7947">
        <v>67.400000000000006</v>
      </c>
      <c r="H7947">
        <v>0</v>
      </c>
      <c r="I7947">
        <v>657.721</v>
      </c>
      <c r="J7947">
        <v>1.788</v>
      </c>
      <c r="K7947">
        <v>-25.58</v>
      </c>
      <c r="L7947">
        <v>85.507000000000005</v>
      </c>
      <c r="M7947">
        <v>20551.976999999999</v>
      </c>
      <c r="N7947">
        <v>0</v>
      </c>
      <c r="O7947">
        <v>4.056</v>
      </c>
      <c r="P7947">
        <v>-14.112</v>
      </c>
      <c r="Q7947">
        <v>141.13300000000001</v>
      </c>
      <c r="R7947">
        <v>20562.032999999999</v>
      </c>
      <c r="S7947">
        <v>20420.900000000001</v>
      </c>
    </row>
    <row r="7948" spans="1:19" x14ac:dyDescent="0.3">
      <c r="A7948">
        <v>2021</v>
      </c>
      <c r="B7948">
        <v>11</v>
      </c>
      <c r="C7948">
        <v>28</v>
      </c>
      <c r="D7948">
        <v>3</v>
      </c>
      <c r="E7948">
        <v>17769.339</v>
      </c>
      <c r="F7948">
        <v>1491.0160000000001</v>
      </c>
      <c r="G7948">
        <v>68.873999999999995</v>
      </c>
      <c r="H7948">
        <v>0</v>
      </c>
      <c r="I7948">
        <v>441.95</v>
      </c>
      <c r="J7948">
        <v>1.8160000000000001</v>
      </c>
      <c r="K7948">
        <v>-22.905000000000001</v>
      </c>
      <c r="L7948">
        <v>85.313999999999993</v>
      </c>
      <c r="M7948">
        <v>19766.53</v>
      </c>
      <c r="N7948">
        <v>0</v>
      </c>
      <c r="O7948">
        <v>3.6389999999999998</v>
      </c>
      <c r="P7948">
        <v>-9.9600000000000009</v>
      </c>
      <c r="Q7948">
        <v>137.012</v>
      </c>
      <c r="R7948">
        <v>19772.850999999999</v>
      </c>
      <c r="S7948">
        <v>19635.838</v>
      </c>
    </row>
    <row r="7949" spans="1:19" x14ac:dyDescent="0.3">
      <c r="A7949">
        <v>2021</v>
      </c>
      <c r="B7949">
        <v>11</v>
      </c>
      <c r="C7949">
        <v>28</v>
      </c>
      <c r="D7949">
        <v>4</v>
      </c>
      <c r="E7949">
        <v>17716.225999999999</v>
      </c>
      <c r="F7949">
        <v>1528.9849999999999</v>
      </c>
      <c r="G7949">
        <v>71.954999999999998</v>
      </c>
      <c r="H7949">
        <v>0</v>
      </c>
      <c r="I7949">
        <v>279.93400000000003</v>
      </c>
      <c r="J7949">
        <v>1.79</v>
      </c>
      <c r="K7949">
        <v>-19.986999999999998</v>
      </c>
      <c r="L7949">
        <v>85.331000000000003</v>
      </c>
      <c r="M7949">
        <v>19592.278999999999</v>
      </c>
      <c r="N7949">
        <v>0</v>
      </c>
      <c r="O7949">
        <v>3.4849999999999999</v>
      </c>
      <c r="P7949">
        <v>-6.0670000000000002</v>
      </c>
      <c r="Q7949">
        <v>135.31299999999999</v>
      </c>
      <c r="R7949">
        <v>19594.861000000001</v>
      </c>
      <c r="S7949">
        <v>19459.548999999999</v>
      </c>
    </row>
    <row r="7950" spans="1:19" x14ac:dyDescent="0.3">
      <c r="A7950">
        <v>2021</v>
      </c>
      <c r="B7950">
        <v>11</v>
      </c>
      <c r="C7950">
        <v>28</v>
      </c>
      <c r="D7950">
        <v>5</v>
      </c>
      <c r="E7950">
        <v>18272.798999999999</v>
      </c>
      <c r="F7950">
        <v>1512.328</v>
      </c>
      <c r="G7950">
        <v>76.686000000000007</v>
      </c>
      <c r="H7950">
        <v>0</v>
      </c>
      <c r="I7950">
        <v>175.989</v>
      </c>
      <c r="J7950">
        <v>1.619</v>
      </c>
      <c r="K7950">
        <v>-8.7579999999999991</v>
      </c>
      <c r="L7950">
        <v>85.573999999999998</v>
      </c>
      <c r="M7950">
        <v>20039.55</v>
      </c>
      <c r="N7950">
        <v>0</v>
      </c>
      <c r="O7950">
        <v>2.9359999999999999</v>
      </c>
      <c r="P7950">
        <v>-4.3049999999999997</v>
      </c>
      <c r="Q7950">
        <v>136.02600000000001</v>
      </c>
      <c r="R7950">
        <v>20040.919000000002</v>
      </c>
      <c r="S7950">
        <v>19904.893</v>
      </c>
    </row>
    <row r="7951" spans="1:19" x14ac:dyDescent="0.3">
      <c r="A7951">
        <v>2021</v>
      </c>
      <c r="B7951">
        <v>11</v>
      </c>
      <c r="C7951">
        <v>28</v>
      </c>
      <c r="D7951">
        <v>6</v>
      </c>
      <c r="E7951">
        <v>19494.007000000001</v>
      </c>
      <c r="F7951">
        <v>1453.18</v>
      </c>
      <c r="G7951">
        <v>84.822000000000003</v>
      </c>
      <c r="H7951">
        <v>0</v>
      </c>
      <c r="I7951">
        <v>101.506</v>
      </c>
      <c r="J7951">
        <v>1.629</v>
      </c>
      <c r="K7951">
        <v>-21.623999999999999</v>
      </c>
      <c r="L7951">
        <v>86.174000000000007</v>
      </c>
      <c r="M7951">
        <v>21114.871999999999</v>
      </c>
      <c r="N7951">
        <v>0</v>
      </c>
      <c r="O7951">
        <v>3.085</v>
      </c>
      <c r="P7951">
        <v>-5.0039999999999996</v>
      </c>
      <c r="Q7951">
        <v>141.68799999999999</v>
      </c>
      <c r="R7951">
        <v>21116.791000000001</v>
      </c>
      <c r="S7951">
        <v>20975.102999999999</v>
      </c>
    </row>
    <row r="7952" spans="1:19" x14ac:dyDescent="0.3">
      <c r="A7952">
        <v>2021</v>
      </c>
      <c r="B7952">
        <v>11</v>
      </c>
      <c r="C7952">
        <v>28</v>
      </c>
      <c r="D7952">
        <v>7</v>
      </c>
      <c r="E7952">
        <v>20695.100999999999</v>
      </c>
      <c r="F7952">
        <v>1329.278</v>
      </c>
      <c r="G7952">
        <v>91.572000000000003</v>
      </c>
      <c r="H7952">
        <v>0</v>
      </c>
      <c r="I7952">
        <v>64.483999999999995</v>
      </c>
      <c r="J7952">
        <v>1.893</v>
      </c>
      <c r="K7952">
        <v>-9.74</v>
      </c>
      <c r="L7952">
        <v>86.873000000000005</v>
      </c>
      <c r="M7952">
        <v>22167.888999999999</v>
      </c>
      <c r="N7952">
        <v>13.906000000000001</v>
      </c>
      <c r="O7952">
        <v>4.0359999999999996</v>
      </c>
      <c r="P7952">
        <v>-0.98</v>
      </c>
      <c r="Q7952">
        <v>154.12299999999999</v>
      </c>
      <c r="R7952">
        <v>22150.927</v>
      </c>
      <c r="S7952">
        <v>21996.804</v>
      </c>
    </row>
    <row r="7953" spans="1:19" x14ac:dyDescent="0.3">
      <c r="A7953">
        <v>2021</v>
      </c>
      <c r="B7953">
        <v>11</v>
      </c>
      <c r="C7953">
        <v>28</v>
      </c>
      <c r="D7953">
        <v>8</v>
      </c>
      <c r="E7953">
        <v>21586.095000000001</v>
      </c>
      <c r="F7953">
        <v>1234.125</v>
      </c>
      <c r="G7953">
        <v>89.245999999999995</v>
      </c>
      <c r="H7953">
        <v>0</v>
      </c>
      <c r="I7953">
        <v>68.882999999999996</v>
      </c>
      <c r="J7953">
        <v>2.2879999999999998</v>
      </c>
      <c r="K7953">
        <v>-12.612</v>
      </c>
      <c r="L7953">
        <v>87.36</v>
      </c>
      <c r="M7953">
        <v>22966.14</v>
      </c>
      <c r="N7953">
        <v>966.64800000000002</v>
      </c>
      <c r="O7953">
        <v>-6.4969999999999999</v>
      </c>
      <c r="P7953">
        <v>-0.52900000000000003</v>
      </c>
      <c r="Q7953">
        <v>164.37100000000001</v>
      </c>
      <c r="R7953">
        <v>22006.517</v>
      </c>
      <c r="S7953">
        <v>21842.146000000001</v>
      </c>
    </row>
    <row r="7954" spans="1:19" x14ac:dyDescent="0.3">
      <c r="A7954">
        <v>2021</v>
      </c>
      <c r="B7954">
        <v>11</v>
      </c>
      <c r="C7954">
        <v>28</v>
      </c>
      <c r="D7954">
        <v>9</v>
      </c>
      <c r="E7954">
        <v>22944.605</v>
      </c>
      <c r="F7954">
        <v>1159.8119999999999</v>
      </c>
      <c r="G7954">
        <v>82.804000000000002</v>
      </c>
      <c r="H7954">
        <v>0</v>
      </c>
      <c r="I7954">
        <v>109.06699999999999</v>
      </c>
      <c r="J7954">
        <v>2.8879999999999999</v>
      </c>
      <c r="K7954">
        <v>-9.484</v>
      </c>
      <c r="L7954">
        <v>88.134</v>
      </c>
      <c r="M7954">
        <v>24295.022000000001</v>
      </c>
      <c r="N7954">
        <v>3243.78</v>
      </c>
      <c r="O7954">
        <v>-22.885000000000002</v>
      </c>
      <c r="P7954">
        <v>-0.23</v>
      </c>
      <c r="Q7954">
        <v>184.34700000000001</v>
      </c>
      <c r="R7954">
        <v>21074.357</v>
      </c>
      <c r="S7954">
        <v>20890.009999999998</v>
      </c>
    </row>
    <row r="7955" spans="1:19" x14ac:dyDescent="0.3">
      <c r="A7955">
        <v>2021</v>
      </c>
      <c r="B7955">
        <v>11</v>
      </c>
      <c r="C7955">
        <v>28</v>
      </c>
      <c r="D7955">
        <v>10</v>
      </c>
      <c r="E7955">
        <v>23885.555</v>
      </c>
      <c r="F7955">
        <v>1104.8979999999999</v>
      </c>
      <c r="G7955">
        <v>77.572000000000003</v>
      </c>
      <c r="H7955">
        <v>0</v>
      </c>
      <c r="I7955">
        <v>148.09700000000001</v>
      </c>
      <c r="J7955">
        <v>3.0950000000000002</v>
      </c>
      <c r="K7955">
        <v>-16.047000000000001</v>
      </c>
      <c r="L7955">
        <v>88.665999999999997</v>
      </c>
      <c r="M7955">
        <v>25214.262999999999</v>
      </c>
      <c r="N7955">
        <v>5072.5510000000004</v>
      </c>
      <c r="O7955">
        <v>-36.557000000000002</v>
      </c>
      <c r="P7955">
        <v>0.373</v>
      </c>
      <c r="Q7955">
        <v>200.77799999999999</v>
      </c>
      <c r="R7955">
        <v>20177.896000000001</v>
      </c>
      <c r="S7955">
        <v>19977.117999999999</v>
      </c>
    </row>
    <row r="7956" spans="1:19" x14ac:dyDescent="0.3">
      <c r="A7956">
        <v>2021</v>
      </c>
      <c r="B7956">
        <v>11</v>
      </c>
      <c r="C7956">
        <v>28</v>
      </c>
      <c r="D7956">
        <v>11</v>
      </c>
      <c r="E7956">
        <v>24535.002</v>
      </c>
      <c r="F7956">
        <v>1061.0150000000001</v>
      </c>
      <c r="G7956">
        <v>73.525999999999996</v>
      </c>
      <c r="H7956">
        <v>0</v>
      </c>
      <c r="I7956">
        <v>183.595</v>
      </c>
      <c r="J7956">
        <v>3.2829999999999999</v>
      </c>
      <c r="K7956">
        <v>-7.3319999999999999</v>
      </c>
      <c r="L7956">
        <v>89.061999999999998</v>
      </c>
      <c r="M7956">
        <v>25864.623</v>
      </c>
      <c r="N7956">
        <v>6225.8130000000001</v>
      </c>
      <c r="O7956">
        <v>-41.625</v>
      </c>
      <c r="P7956">
        <v>1.323</v>
      </c>
      <c r="Q7956">
        <v>214.512</v>
      </c>
      <c r="R7956">
        <v>19679.112000000001</v>
      </c>
      <c r="S7956">
        <v>19464.599999999999</v>
      </c>
    </row>
    <row r="7957" spans="1:19" x14ac:dyDescent="0.3">
      <c r="A7957">
        <v>2021</v>
      </c>
      <c r="B7957">
        <v>11</v>
      </c>
      <c r="C7957">
        <v>28</v>
      </c>
      <c r="D7957">
        <v>12</v>
      </c>
      <c r="E7957">
        <v>24728.53</v>
      </c>
      <c r="F7957">
        <v>1034.7660000000001</v>
      </c>
      <c r="G7957">
        <v>70.278999999999996</v>
      </c>
      <c r="H7957">
        <v>0</v>
      </c>
      <c r="I7957">
        <v>236.779</v>
      </c>
      <c r="J7957">
        <v>3.4590000000000001</v>
      </c>
      <c r="K7957">
        <v>-12.521000000000001</v>
      </c>
      <c r="L7957">
        <v>89.143000000000001</v>
      </c>
      <c r="M7957">
        <v>26080.154999999999</v>
      </c>
      <c r="N7957">
        <v>6866.1090000000004</v>
      </c>
      <c r="O7957">
        <v>-12.247999999999999</v>
      </c>
      <c r="P7957">
        <v>2.27</v>
      </c>
      <c r="Q7957">
        <v>223.99100000000001</v>
      </c>
      <c r="R7957">
        <v>19224.023000000001</v>
      </c>
      <c r="S7957">
        <v>19000.031999999999</v>
      </c>
    </row>
    <row r="7958" spans="1:19" x14ac:dyDescent="0.3">
      <c r="A7958">
        <v>2021</v>
      </c>
      <c r="B7958">
        <v>11</v>
      </c>
      <c r="C7958">
        <v>28</v>
      </c>
      <c r="D7958">
        <v>13</v>
      </c>
      <c r="E7958">
        <v>24734.940999999999</v>
      </c>
      <c r="F7958">
        <v>1009.687</v>
      </c>
      <c r="G7958">
        <v>67.820999999999998</v>
      </c>
      <c r="H7958">
        <v>0</v>
      </c>
      <c r="I7958">
        <v>278.48500000000001</v>
      </c>
      <c r="J7958">
        <v>3.6019999999999999</v>
      </c>
      <c r="K7958">
        <v>5.0529999999999999</v>
      </c>
      <c r="L7958">
        <v>89.128</v>
      </c>
      <c r="M7958">
        <v>26120.895</v>
      </c>
      <c r="N7958">
        <v>6755.4610000000002</v>
      </c>
      <c r="O7958">
        <v>-5.2409999999999997</v>
      </c>
      <c r="P7958">
        <v>2.8010000000000002</v>
      </c>
      <c r="Q7958">
        <v>230.51900000000001</v>
      </c>
      <c r="R7958">
        <v>19367.873</v>
      </c>
      <c r="S7958">
        <v>19137.353999999999</v>
      </c>
    </row>
    <row r="7959" spans="1:19" x14ac:dyDescent="0.3">
      <c r="A7959">
        <v>2021</v>
      </c>
      <c r="B7959">
        <v>11</v>
      </c>
      <c r="C7959">
        <v>28</v>
      </c>
      <c r="D7959">
        <v>14</v>
      </c>
      <c r="E7959">
        <v>24604.225999999999</v>
      </c>
      <c r="F7959">
        <v>961.09</v>
      </c>
      <c r="G7959">
        <v>66.680000000000007</v>
      </c>
      <c r="H7959">
        <v>0</v>
      </c>
      <c r="I7959">
        <v>291.25299999999999</v>
      </c>
      <c r="J7959">
        <v>3.6070000000000002</v>
      </c>
      <c r="K7959">
        <v>14.430999999999999</v>
      </c>
      <c r="L7959">
        <v>89.024000000000001</v>
      </c>
      <c r="M7959">
        <v>25963.632000000001</v>
      </c>
      <c r="N7959">
        <v>5971.982</v>
      </c>
      <c r="O7959">
        <v>-1.2350000000000001</v>
      </c>
      <c r="P7959">
        <v>2.702</v>
      </c>
      <c r="Q7959">
        <v>233.36199999999999</v>
      </c>
      <c r="R7959">
        <v>19990.182000000001</v>
      </c>
      <c r="S7959">
        <v>19756.82</v>
      </c>
    </row>
    <row r="7960" spans="1:19" x14ac:dyDescent="0.3">
      <c r="A7960">
        <v>2021</v>
      </c>
      <c r="B7960">
        <v>11</v>
      </c>
      <c r="C7960">
        <v>28</v>
      </c>
      <c r="D7960">
        <v>15</v>
      </c>
      <c r="E7960">
        <v>24268.661</v>
      </c>
      <c r="F7960">
        <v>896.74699999999996</v>
      </c>
      <c r="G7960">
        <v>66.442999999999998</v>
      </c>
      <c r="H7960">
        <v>0</v>
      </c>
      <c r="I7960">
        <v>290.77</v>
      </c>
      <c r="J7960">
        <v>3.3069999999999999</v>
      </c>
      <c r="K7960">
        <v>19.556000000000001</v>
      </c>
      <c r="L7960">
        <v>88.817999999999998</v>
      </c>
      <c r="M7960">
        <v>25567.858</v>
      </c>
      <c r="N7960">
        <v>4496.9589999999998</v>
      </c>
      <c r="O7960">
        <v>-0.73399999999999999</v>
      </c>
      <c r="P7960">
        <v>1.4770000000000001</v>
      </c>
      <c r="Q7960">
        <v>232.06399999999999</v>
      </c>
      <c r="R7960">
        <v>21070.155999999999</v>
      </c>
      <c r="S7960">
        <v>20838.092000000001</v>
      </c>
    </row>
    <row r="7961" spans="1:19" x14ac:dyDescent="0.3">
      <c r="A7961">
        <v>2021</v>
      </c>
      <c r="B7961">
        <v>11</v>
      </c>
      <c r="C7961">
        <v>28</v>
      </c>
      <c r="D7961">
        <v>16</v>
      </c>
      <c r="E7961">
        <v>24096.733</v>
      </c>
      <c r="F7961">
        <v>783.56399999999996</v>
      </c>
      <c r="G7961">
        <v>67.049000000000007</v>
      </c>
      <c r="H7961">
        <v>0</v>
      </c>
      <c r="I7961">
        <v>293.33</v>
      </c>
      <c r="J7961">
        <v>3.363</v>
      </c>
      <c r="K7961">
        <v>3.238</v>
      </c>
      <c r="L7961">
        <v>88.73</v>
      </c>
      <c r="M7961">
        <v>25268.956999999999</v>
      </c>
      <c r="N7961">
        <v>2224.4059999999999</v>
      </c>
      <c r="O7961">
        <v>-0.187</v>
      </c>
      <c r="P7961">
        <v>1.0569999999999999</v>
      </c>
      <c r="Q7961">
        <v>226.20500000000001</v>
      </c>
      <c r="R7961">
        <v>23043.681</v>
      </c>
      <c r="S7961">
        <v>22817.476999999999</v>
      </c>
    </row>
    <row r="7962" spans="1:19" x14ac:dyDescent="0.3">
      <c r="A7962">
        <v>2021</v>
      </c>
      <c r="B7962">
        <v>11</v>
      </c>
      <c r="C7962">
        <v>28</v>
      </c>
      <c r="D7962">
        <v>17</v>
      </c>
      <c r="E7962">
        <v>24801.646000000001</v>
      </c>
      <c r="F7962">
        <v>659.63599999999997</v>
      </c>
      <c r="G7962">
        <v>71.27</v>
      </c>
      <c r="H7962">
        <v>0</v>
      </c>
      <c r="I7962">
        <v>195.18899999999999</v>
      </c>
      <c r="J7962">
        <v>2.121</v>
      </c>
      <c r="K7962">
        <v>-34.968000000000004</v>
      </c>
      <c r="L7962">
        <v>89.138000000000005</v>
      </c>
      <c r="M7962">
        <v>25712.761999999999</v>
      </c>
      <c r="N7962">
        <v>107.05200000000001</v>
      </c>
      <c r="O7962">
        <v>7.6529999999999996</v>
      </c>
      <c r="P7962">
        <v>2.1789999999999998</v>
      </c>
      <c r="Q7962">
        <v>226.065</v>
      </c>
      <c r="R7962">
        <v>25595.877</v>
      </c>
      <c r="S7962">
        <v>25369.812000000002</v>
      </c>
    </row>
    <row r="7963" spans="1:19" x14ac:dyDescent="0.3">
      <c r="A7963">
        <v>2021</v>
      </c>
      <c r="B7963">
        <v>11</v>
      </c>
      <c r="C7963">
        <v>28</v>
      </c>
      <c r="D7963">
        <v>18</v>
      </c>
      <c r="E7963">
        <v>27282.343000000001</v>
      </c>
      <c r="F7963">
        <v>647.97</v>
      </c>
      <c r="G7963">
        <v>77.308999999999997</v>
      </c>
      <c r="H7963">
        <v>0</v>
      </c>
      <c r="I7963">
        <v>205.239</v>
      </c>
      <c r="J7963">
        <v>1.9910000000000001</v>
      </c>
      <c r="K7963">
        <v>-57.076000000000001</v>
      </c>
      <c r="L7963">
        <v>91.009</v>
      </c>
      <c r="M7963">
        <v>28171.475999999999</v>
      </c>
      <c r="N7963">
        <v>0</v>
      </c>
      <c r="O7963">
        <v>12.202999999999999</v>
      </c>
      <c r="P7963">
        <v>8.2579999999999991</v>
      </c>
      <c r="Q7963">
        <v>233.78800000000001</v>
      </c>
      <c r="R7963">
        <v>28151.014999999999</v>
      </c>
      <c r="S7963">
        <v>27917.225999999999</v>
      </c>
    </row>
    <row r="7964" spans="1:19" x14ac:dyDescent="0.3">
      <c r="A7964">
        <v>2021</v>
      </c>
      <c r="B7964">
        <v>11</v>
      </c>
      <c r="C7964">
        <v>28</v>
      </c>
      <c r="D7964">
        <v>19</v>
      </c>
      <c r="E7964">
        <v>27376.238000000001</v>
      </c>
      <c r="F7964">
        <v>675.64700000000005</v>
      </c>
      <c r="G7964">
        <v>77.352999999999994</v>
      </c>
      <c r="H7964">
        <v>0</v>
      </c>
      <c r="I7964">
        <v>206.95099999999999</v>
      </c>
      <c r="J7964">
        <v>1.8640000000000001</v>
      </c>
      <c r="K7964">
        <v>-81.230999999999995</v>
      </c>
      <c r="L7964">
        <v>91.111999999999995</v>
      </c>
      <c r="M7964">
        <v>28270.58</v>
      </c>
      <c r="N7964">
        <v>0</v>
      </c>
      <c r="O7964">
        <v>13.638</v>
      </c>
      <c r="P7964">
        <v>9.7349999999999994</v>
      </c>
      <c r="Q7964">
        <v>233.172</v>
      </c>
      <c r="R7964">
        <v>28247.206999999999</v>
      </c>
      <c r="S7964">
        <v>28014.035</v>
      </c>
    </row>
    <row r="7965" spans="1:19" x14ac:dyDescent="0.3">
      <c r="A7965">
        <v>2021</v>
      </c>
      <c r="B7965">
        <v>11</v>
      </c>
      <c r="C7965">
        <v>28</v>
      </c>
      <c r="D7965">
        <v>20</v>
      </c>
      <c r="E7965">
        <v>26796.123</v>
      </c>
      <c r="F7965">
        <v>703.54499999999996</v>
      </c>
      <c r="G7965">
        <v>77.317999999999998</v>
      </c>
      <c r="H7965">
        <v>0</v>
      </c>
      <c r="I7965">
        <v>232.16</v>
      </c>
      <c r="J7965">
        <v>1.7270000000000001</v>
      </c>
      <c r="K7965">
        <v>-104.97799999999999</v>
      </c>
      <c r="L7965">
        <v>90.599000000000004</v>
      </c>
      <c r="M7965">
        <v>27719.175999999999</v>
      </c>
      <c r="N7965">
        <v>0</v>
      </c>
      <c r="O7965">
        <v>12.77</v>
      </c>
      <c r="P7965">
        <v>10.183</v>
      </c>
      <c r="Q7965">
        <v>223.84800000000001</v>
      </c>
      <c r="R7965">
        <v>27696.223000000002</v>
      </c>
      <c r="S7965">
        <v>27472.375</v>
      </c>
    </row>
    <row r="7966" spans="1:19" x14ac:dyDescent="0.3">
      <c r="A7966">
        <v>2021</v>
      </c>
      <c r="B7966">
        <v>11</v>
      </c>
      <c r="C7966">
        <v>28</v>
      </c>
      <c r="D7966">
        <v>21</v>
      </c>
      <c r="E7966">
        <v>25815.334999999999</v>
      </c>
      <c r="F7966">
        <v>727.28599999999994</v>
      </c>
      <c r="G7966">
        <v>76.465999999999994</v>
      </c>
      <c r="H7966">
        <v>0</v>
      </c>
      <c r="I7966">
        <v>324.928</v>
      </c>
      <c r="J7966">
        <v>1.5820000000000001</v>
      </c>
      <c r="K7966">
        <v>-93.275000000000006</v>
      </c>
      <c r="L7966">
        <v>89.790999999999997</v>
      </c>
      <c r="M7966">
        <v>26865.646000000001</v>
      </c>
      <c r="N7966">
        <v>0</v>
      </c>
      <c r="O7966">
        <v>12.07</v>
      </c>
      <c r="P7966">
        <v>1.1279999999999999</v>
      </c>
      <c r="Q7966">
        <v>214.17699999999999</v>
      </c>
      <c r="R7966">
        <v>26852.448</v>
      </c>
      <c r="S7966">
        <v>26638.271000000001</v>
      </c>
    </row>
    <row r="7967" spans="1:19" x14ac:dyDescent="0.3">
      <c r="A7967">
        <v>2021</v>
      </c>
      <c r="B7967">
        <v>11</v>
      </c>
      <c r="C7967">
        <v>28</v>
      </c>
      <c r="D7967">
        <v>22</v>
      </c>
      <c r="E7967">
        <v>24219.475999999999</v>
      </c>
      <c r="F7967">
        <v>797.03899999999999</v>
      </c>
      <c r="G7967">
        <v>75.123999999999995</v>
      </c>
      <c r="H7967">
        <v>0</v>
      </c>
      <c r="I7967">
        <v>370.52199999999999</v>
      </c>
      <c r="J7967">
        <v>1.948</v>
      </c>
      <c r="K7967">
        <v>-39.164000000000001</v>
      </c>
      <c r="L7967">
        <v>88.793000000000006</v>
      </c>
      <c r="M7967">
        <v>25438.614000000001</v>
      </c>
      <c r="N7967">
        <v>0</v>
      </c>
      <c r="O7967">
        <v>10.987</v>
      </c>
      <c r="P7967">
        <v>-4.4050000000000002</v>
      </c>
      <c r="Q7967">
        <v>201.238</v>
      </c>
      <c r="R7967">
        <v>25432.032999999999</v>
      </c>
      <c r="S7967">
        <v>25230.794999999998</v>
      </c>
    </row>
    <row r="7968" spans="1:19" x14ac:dyDescent="0.3">
      <c r="A7968">
        <v>2021</v>
      </c>
      <c r="B7968">
        <v>11</v>
      </c>
      <c r="C7968">
        <v>28</v>
      </c>
      <c r="D7968">
        <v>23</v>
      </c>
      <c r="E7968">
        <v>22183.232</v>
      </c>
      <c r="F7968">
        <v>944.64200000000005</v>
      </c>
      <c r="G7968">
        <v>72.498999999999995</v>
      </c>
      <c r="H7968">
        <v>0</v>
      </c>
      <c r="I7968">
        <v>407.01100000000002</v>
      </c>
      <c r="J7968">
        <v>1.7749999999999999</v>
      </c>
      <c r="K7968">
        <v>-25.657</v>
      </c>
      <c r="L7968">
        <v>87.587999999999994</v>
      </c>
      <c r="M7968">
        <v>23598.591</v>
      </c>
      <c r="N7968">
        <v>0</v>
      </c>
      <c r="O7968">
        <v>8.7910000000000004</v>
      </c>
      <c r="P7968">
        <v>-12.829000000000001</v>
      </c>
      <c r="Q7968">
        <v>181.834</v>
      </c>
      <c r="R7968">
        <v>23602.628000000001</v>
      </c>
      <c r="S7968">
        <v>23420.794000000002</v>
      </c>
    </row>
    <row r="7969" spans="1:19" x14ac:dyDescent="0.3">
      <c r="A7969">
        <v>2021</v>
      </c>
      <c r="B7969">
        <v>11</v>
      </c>
      <c r="C7969">
        <v>28</v>
      </c>
      <c r="D7969">
        <v>24</v>
      </c>
      <c r="E7969">
        <v>20567.912</v>
      </c>
      <c r="F7969">
        <v>1124.7270000000001</v>
      </c>
      <c r="G7969">
        <v>70.813999999999993</v>
      </c>
      <c r="H7969">
        <v>0</v>
      </c>
      <c r="I7969">
        <v>499.92</v>
      </c>
      <c r="J7969">
        <v>3.0449999999999999</v>
      </c>
      <c r="K7969">
        <v>-27.87</v>
      </c>
      <c r="L7969">
        <v>86.712999999999994</v>
      </c>
      <c r="M7969">
        <v>22254.448</v>
      </c>
      <c r="N7969">
        <v>0</v>
      </c>
      <c r="O7969">
        <v>6.6609999999999996</v>
      </c>
      <c r="P7969">
        <v>-12.643000000000001</v>
      </c>
      <c r="Q7969">
        <v>161.511</v>
      </c>
      <c r="R7969">
        <v>22260.431</v>
      </c>
      <c r="S7969">
        <v>22098.92</v>
      </c>
    </row>
    <row r="7970" spans="1:19" x14ac:dyDescent="0.3">
      <c r="A7970">
        <v>2021</v>
      </c>
      <c r="B7970">
        <v>11</v>
      </c>
      <c r="C7970">
        <v>29</v>
      </c>
      <c r="D7970">
        <v>1</v>
      </c>
      <c r="E7970">
        <v>19889.531999999999</v>
      </c>
      <c r="F7970">
        <v>1305.6690000000001</v>
      </c>
      <c r="G7970">
        <v>75.465999999999994</v>
      </c>
      <c r="H7970">
        <v>0</v>
      </c>
      <c r="I7970">
        <v>846.64099999999996</v>
      </c>
      <c r="J7970">
        <v>5.0780000000000003</v>
      </c>
      <c r="K7970">
        <v>-25.783000000000001</v>
      </c>
      <c r="L7970">
        <v>86.337999999999994</v>
      </c>
      <c r="M7970">
        <v>22107.474999999999</v>
      </c>
      <c r="N7970">
        <v>0</v>
      </c>
      <c r="O7970">
        <v>4.92</v>
      </c>
      <c r="P7970">
        <v>-17.632000000000001</v>
      </c>
      <c r="Q7970">
        <v>146.202</v>
      </c>
      <c r="R7970">
        <v>22120.187000000002</v>
      </c>
      <c r="S7970">
        <v>21973.985000000001</v>
      </c>
    </row>
    <row r="7971" spans="1:19" x14ac:dyDescent="0.3">
      <c r="A7971">
        <v>2021</v>
      </c>
      <c r="B7971">
        <v>11</v>
      </c>
      <c r="C7971">
        <v>29</v>
      </c>
      <c r="D7971">
        <v>2</v>
      </c>
      <c r="E7971">
        <v>18942.353999999999</v>
      </c>
      <c r="F7971">
        <v>1433.511</v>
      </c>
      <c r="G7971">
        <v>76.106999999999999</v>
      </c>
      <c r="H7971">
        <v>0</v>
      </c>
      <c r="I7971">
        <v>601.077</v>
      </c>
      <c r="J7971">
        <v>4.9450000000000003</v>
      </c>
      <c r="K7971">
        <v>-28.081</v>
      </c>
      <c r="L7971">
        <v>85.748999999999995</v>
      </c>
      <c r="M7971">
        <v>21039.553</v>
      </c>
      <c r="N7971">
        <v>0</v>
      </c>
      <c r="O7971">
        <v>4.056</v>
      </c>
      <c r="P7971">
        <v>-14.112</v>
      </c>
      <c r="Q7971">
        <v>137.06399999999999</v>
      </c>
      <c r="R7971">
        <v>21049.609</v>
      </c>
      <c r="S7971">
        <v>20912.544999999998</v>
      </c>
    </row>
    <row r="7972" spans="1:19" x14ac:dyDescent="0.3">
      <c r="A7972">
        <v>2021</v>
      </c>
      <c r="B7972">
        <v>11</v>
      </c>
      <c r="C7972">
        <v>29</v>
      </c>
      <c r="D7972">
        <v>3</v>
      </c>
      <c r="E7972">
        <v>18245.566999999999</v>
      </c>
      <c r="F7972">
        <v>1501.0830000000001</v>
      </c>
      <c r="G7972">
        <v>77.256</v>
      </c>
      <c r="H7972">
        <v>0</v>
      </c>
      <c r="I7972">
        <v>360.00200000000001</v>
      </c>
      <c r="J7972">
        <v>4.8719999999999999</v>
      </c>
      <c r="K7972">
        <v>-25.081</v>
      </c>
      <c r="L7972">
        <v>85.424999999999997</v>
      </c>
      <c r="M7972">
        <v>20171.867999999999</v>
      </c>
      <c r="N7972">
        <v>0</v>
      </c>
      <c r="O7972">
        <v>3.6389999999999998</v>
      </c>
      <c r="P7972">
        <v>-9.9600000000000009</v>
      </c>
      <c r="Q7972">
        <v>133.995</v>
      </c>
      <c r="R7972">
        <v>20178.188999999998</v>
      </c>
      <c r="S7972">
        <v>20044.194</v>
      </c>
    </row>
    <row r="7973" spans="1:19" x14ac:dyDescent="0.3">
      <c r="A7973">
        <v>2021</v>
      </c>
      <c r="B7973">
        <v>11</v>
      </c>
      <c r="C7973">
        <v>29</v>
      </c>
      <c r="D7973">
        <v>4</v>
      </c>
      <c r="E7973">
        <v>17974.259999999998</v>
      </c>
      <c r="F7973">
        <v>1499.1949999999999</v>
      </c>
      <c r="G7973">
        <v>79.521000000000001</v>
      </c>
      <c r="H7973">
        <v>0</v>
      </c>
      <c r="I7973">
        <v>204.78</v>
      </c>
      <c r="J7973">
        <v>4.7190000000000003</v>
      </c>
      <c r="K7973">
        <v>-22.236999999999998</v>
      </c>
      <c r="L7973">
        <v>85.364999999999995</v>
      </c>
      <c r="M7973">
        <v>19746.080999999998</v>
      </c>
      <c r="N7973">
        <v>0</v>
      </c>
      <c r="O7973">
        <v>3.4849999999999999</v>
      </c>
      <c r="P7973">
        <v>-6.0670000000000002</v>
      </c>
      <c r="Q7973">
        <v>134.39400000000001</v>
      </c>
      <c r="R7973">
        <v>19748.663</v>
      </c>
      <c r="S7973">
        <v>19614.269</v>
      </c>
    </row>
    <row r="7974" spans="1:19" x14ac:dyDescent="0.3">
      <c r="A7974">
        <v>2021</v>
      </c>
      <c r="B7974">
        <v>11</v>
      </c>
      <c r="C7974">
        <v>29</v>
      </c>
      <c r="D7974">
        <v>5</v>
      </c>
      <c r="E7974">
        <v>18426.001</v>
      </c>
      <c r="F7974">
        <v>1393.4549999999999</v>
      </c>
      <c r="G7974">
        <v>83.822000000000003</v>
      </c>
      <c r="H7974">
        <v>0</v>
      </c>
      <c r="I7974">
        <v>102.96599999999999</v>
      </c>
      <c r="J7974">
        <v>3.6520000000000001</v>
      </c>
      <c r="K7974">
        <v>-9.9550000000000001</v>
      </c>
      <c r="L7974">
        <v>85.525000000000006</v>
      </c>
      <c r="M7974">
        <v>20001.644</v>
      </c>
      <c r="N7974">
        <v>0</v>
      </c>
      <c r="O7974">
        <v>2.9359999999999999</v>
      </c>
      <c r="P7974">
        <v>-4.3049999999999997</v>
      </c>
      <c r="Q7974">
        <v>140.827</v>
      </c>
      <c r="R7974">
        <v>20003.012999999999</v>
      </c>
      <c r="S7974">
        <v>19862.186000000002</v>
      </c>
    </row>
    <row r="7975" spans="1:19" x14ac:dyDescent="0.3">
      <c r="A7975">
        <v>2021</v>
      </c>
      <c r="B7975">
        <v>11</v>
      </c>
      <c r="C7975">
        <v>29</v>
      </c>
      <c r="D7975">
        <v>6</v>
      </c>
      <c r="E7975">
        <v>19629.904999999999</v>
      </c>
      <c r="F7975">
        <v>1216.7940000000001</v>
      </c>
      <c r="G7975">
        <v>90.352000000000004</v>
      </c>
      <c r="H7975">
        <v>0</v>
      </c>
      <c r="I7975">
        <v>72.459999999999994</v>
      </c>
      <c r="J7975">
        <v>2.3290000000000002</v>
      </c>
      <c r="K7975">
        <v>-25.074000000000002</v>
      </c>
      <c r="L7975">
        <v>86.186999999999998</v>
      </c>
      <c r="M7975">
        <v>20982.600999999999</v>
      </c>
      <c r="N7975">
        <v>0</v>
      </c>
      <c r="O7975">
        <v>3.085</v>
      </c>
      <c r="P7975">
        <v>-5.0039999999999996</v>
      </c>
      <c r="Q7975">
        <v>159.94499999999999</v>
      </c>
      <c r="R7975">
        <v>20984.52</v>
      </c>
      <c r="S7975">
        <v>20824.575000000001</v>
      </c>
    </row>
    <row r="7976" spans="1:19" x14ac:dyDescent="0.3">
      <c r="A7976">
        <v>2021</v>
      </c>
      <c r="B7976">
        <v>11</v>
      </c>
      <c r="C7976">
        <v>29</v>
      </c>
      <c r="D7976">
        <v>7</v>
      </c>
      <c r="E7976">
        <v>20914.207999999999</v>
      </c>
      <c r="F7976">
        <v>1017.4450000000001</v>
      </c>
      <c r="G7976">
        <v>95.960999999999999</v>
      </c>
      <c r="H7976">
        <v>0</v>
      </c>
      <c r="I7976">
        <v>128.994</v>
      </c>
      <c r="J7976">
        <v>2.839</v>
      </c>
      <c r="K7976">
        <v>-11.872</v>
      </c>
      <c r="L7976">
        <v>86.912000000000006</v>
      </c>
      <c r="M7976">
        <v>22138.525000000001</v>
      </c>
      <c r="N7976">
        <v>13.906000000000001</v>
      </c>
      <c r="O7976">
        <v>4.0359999999999996</v>
      </c>
      <c r="P7976">
        <v>-0.98</v>
      </c>
      <c r="Q7976">
        <v>192.083</v>
      </c>
      <c r="R7976">
        <v>22121.562999999998</v>
      </c>
      <c r="S7976">
        <v>21929.48</v>
      </c>
    </row>
    <row r="7977" spans="1:19" x14ac:dyDescent="0.3">
      <c r="A7977">
        <v>2021</v>
      </c>
      <c r="B7977">
        <v>11</v>
      </c>
      <c r="C7977">
        <v>29</v>
      </c>
      <c r="D7977">
        <v>8</v>
      </c>
      <c r="E7977">
        <v>21995.280999999999</v>
      </c>
      <c r="F7977">
        <v>927.327</v>
      </c>
      <c r="G7977">
        <v>94.521000000000001</v>
      </c>
      <c r="H7977">
        <v>0</v>
      </c>
      <c r="I7977">
        <v>267.89</v>
      </c>
      <c r="J7977">
        <v>3.702</v>
      </c>
      <c r="K7977">
        <v>-14.208</v>
      </c>
      <c r="L7977">
        <v>87.501000000000005</v>
      </c>
      <c r="M7977">
        <v>23267.492999999999</v>
      </c>
      <c r="N7977">
        <v>966.64800000000002</v>
      </c>
      <c r="O7977">
        <v>-6.4969999999999999</v>
      </c>
      <c r="P7977">
        <v>-0.52900000000000003</v>
      </c>
      <c r="Q7977">
        <v>218.21799999999999</v>
      </c>
      <c r="R7977">
        <v>22307.870999999999</v>
      </c>
      <c r="S7977">
        <v>22089.652999999998</v>
      </c>
    </row>
    <row r="7978" spans="1:19" x14ac:dyDescent="0.3">
      <c r="A7978">
        <v>2021</v>
      </c>
      <c r="B7978">
        <v>11</v>
      </c>
      <c r="C7978">
        <v>29</v>
      </c>
      <c r="D7978">
        <v>9</v>
      </c>
      <c r="E7978">
        <v>23492.629000000001</v>
      </c>
      <c r="F7978">
        <v>895.73</v>
      </c>
      <c r="G7978">
        <v>89.983000000000004</v>
      </c>
      <c r="H7978">
        <v>0</v>
      </c>
      <c r="I7978">
        <v>494.47699999999998</v>
      </c>
      <c r="J7978">
        <v>4.97</v>
      </c>
      <c r="K7978">
        <v>-10.106</v>
      </c>
      <c r="L7978">
        <v>88.346999999999994</v>
      </c>
      <c r="M7978">
        <v>24966.045999999998</v>
      </c>
      <c r="N7978">
        <v>3243.78</v>
      </c>
      <c r="O7978">
        <v>-22.885000000000002</v>
      </c>
      <c r="P7978">
        <v>-0.23</v>
      </c>
      <c r="Q7978">
        <v>241.44300000000001</v>
      </c>
      <c r="R7978">
        <v>21745.381000000001</v>
      </c>
      <c r="S7978">
        <v>21503.938999999998</v>
      </c>
    </row>
    <row r="7979" spans="1:19" x14ac:dyDescent="0.3">
      <c r="A7979">
        <v>2021</v>
      </c>
      <c r="B7979">
        <v>11</v>
      </c>
      <c r="C7979">
        <v>29</v>
      </c>
      <c r="D7979">
        <v>10</v>
      </c>
      <c r="E7979">
        <v>24486.488000000001</v>
      </c>
      <c r="F7979">
        <v>879.67600000000004</v>
      </c>
      <c r="G7979">
        <v>84.760999999999996</v>
      </c>
      <c r="H7979">
        <v>0</v>
      </c>
      <c r="I7979">
        <v>610.01099999999997</v>
      </c>
      <c r="J7979">
        <v>5.5149999999999997</v>
      </c>
      <c r="K7979">
        <v>-16.109000000000002</v>
      </c>
      <c r="L7979">
        <v>88.917000000000002</v>
      </c>
      <c r="M7979">
        <v>26054.499</v>
      </c>
      <c r="N7979">
        <v>5072.5510000000004</v>
      </c>
      <c r="O7979">
        <v>-36.557000000000002</v>
      </c>
      <c r="P7979">
        <v>0.373</v>
      </c>
      <c r="Q7979">
        <v>260.30900000000003</v>
      </c>
      <c r="R7979">
        <v>21018.132000000001</v>
      </c>
      <c r="S7979">
        <v>20757.823</v>
      </c>
    </row>
    <row r="7980" spans="1:19" x14ac:dyDescent="0.3">
      <c r="A7980">
        <v>2021</v>
      </c>
      <c r="B7980">
        <v>11</v>
      </c>
      <c r="C7980">
        <v>29</v>
      </c>
      <c r="D7980">
        <v>11</v>
      </c>
      <c r="E7980">
        <v>25212.714</v>
      </c>
      <c r="F7980">
        <v>861.87199999999996</v>
      </c>
      <c r="G7980">
        <v>81.328999999999994</v>
      </c>
      <c r="H7980">
        <v>0</v>
      </c>
      <c r="I7980">
        <v>576.36599999999999</v>
      </c>
      <c r="J7980">
        <v>5.82</v>
      </c>
      <c r="K7980">
        <v>-6.99</v>
      </c>
      <c r="L7980">
        <v>89.326999999999998</v>
      </c>
      <c r="M7980">
        <v>26739.107</v>
      </c>
      <c r="N7980">
        <v>6225.8130000000001</v>
      </c>
      <c r="O7980">
        <v>-41.625</v>
      </c>
      <c r="P7980">
        <v>1.323</v>
      </c>
      <c r="Q7980">
        <v>275.81200000000001</v>
      </c>
      <c r="R7980">
        <v>20553.596000000001</v>
      </c>
      <c r="S7980">
        <v>20277.784</v>
      </c>
    </row>
    <row r="7981" spans="1:19" x14ac:dyDescent="0.3">
      <c r="A7981">
        <v>2021</v>
      </c>
      <c r="B7981">
        <v>11</v>
      </c>
      <c r="C7981">
        <v>29</v>
      </c>
      <c r="D7981">
        <v>12</v>
      </c>
      <c r="E7981">
        <v>25342.537</v>
      </c>
      <c r="F7981">
        <v>853.18499999999995</v>
      </c>
      <c r="G7981">
        <v>78.055000000000007</v>
      </c>
      <c r="H7981">
        <v>0</v>
      </c>
      <c r="I7981">
        <v>490.58300000000003</v>
      </c>
      <c r="J7981">
        <v>5.9569999999999999</v>
      </c>
      <c r="K7981">
        <v>-11.407999999999999</v>
      </c>
      <c r="L7981">
        <v>89.391999999999996</v>
      </c>
      <c r="M7981">
        <v>26770.245999999999</v>
      </c>
      <c r="N7981">
        <v>6866.1090000000004</v>
      </c>
      <c r="O7981">
        <v>-12.247999999999999</v>
      </c>
      <c r="P7981">
        <v>2.27</v>
      </c>
      <c r="Q7981">
        <v>285.19600000000003</v>
      </c>
      <c r="R7981">
        <v>19914.114000000001</v>
      </c>
      <c r="S7981">
        <v>19628.919000000002</v>
      </c>
    </row>
    <row r="7982" spans="1:19" x14ac:dyDescent="0.3">
      <c r="A7982">
        <v>2021</v>
      </c>
      <c r="B7982">
        <v>11</v>
      </c>
      <c r="C7982">
        <v>29</v>
      </c>
      <c r="D7982">
        <v>13</v>
      </c>
      <c r="E7982">
        <v>25199.053</v>
      </c>
      <c r="F7982">
        <v>838.226</v>
      </c>
      <c r="G7982">
        <v>76.123999999999995</v>
      </c>
      <c r="H7982">
        <v>0</v>
      </c>
      <c r="I7982">
        <v>453.64400000000001</v>
      </c>
      <c r="J7982">
        <v>5.9269999999999996</v>
      </c>
      <c r="K7982">
        <v>4.8220000000000001</v>
      </c>
      <c r="L7982">
        <v>89.29</v>
      </c>
      <c r="M7982">
        <v>26590.962</v>
      </c>
      <c r="N7982">
        <v>6755.4610000000002</v>
      </c>
      <c r="O7982">
        <v>-5.2409999999999997</v>
      </c>
      <c r="P7982">
        <v>2.8010000000000002</v>
      </c>
      <c r="Q7982">
        <v>292.45</v>
      </c>
      <c r="R7982">
        <v>19837.939999999999</v>
      </c>
      <c r="S7982">
        <v>19545.490000000002</v>
      </c>
    </row>
    <row r="7983" spans="1:19" x14ac:dyDescent="0.3">
      <c r="A7983">
        <v>2021</v>
      </c>
      <c r="B7983">
        <v>11</v>
      </c>
      <c r="C7983">
        <v>29</v>
      </c>
      <c r="D7983">
        <v>14</v>
      </c>
      <c r="E7983">
        <v>25012.13</v>
      </c>
      <c r="F7983">
        <v>806.00099999999998</v>
      </c>
      <c r="G7983">
        <v>76.325999999999993</v>
      </c>
      <c r="H7983">
        <v>0</v>
      </c>
      <c r="I7983">
        <v>429.274</v>
      </c>
      <c r="J7983">
        <v>5.819</v>
      </c>
      <c r="K7983">
        <v>13.003</v>
      </c>
      <c r="L7983">
        <v>89.156999999999996</v>
      </c>
      <c r="M7983">
        <v>26355.383999999998</v>
      </c>
      <c r="N7983">
        <v>5971.982</v>
      </c>
      <c r="O7983">
        <v>-1.2350000000000001</v>
      </c>
      <c r="P7983">
        <v>2.702</v>
      </c>
      <c r="Q7983">
        <v>297.18099999999998</v>
      </c>
      <c r="R7983">
        <v>20381.934000000001</v>
      </c>
      <c r="S7983">
        <v>20084.753000000001</v>
      </c>
    </row>
    <row r="7984" spans="1:19" x14ac:dyDescent="0.3">
      <c r="A7984">
        <v>2021</v>
      </c>
      <c r="B7984">
        <v>11</v>
      </c>
      <c r="C7984">
        <v>29</v>
      </c>
      <c r="D7984">
        <v>15</v>
      </c>
      <c r="E7984">
        <v>24713.704000000002</v>
      </c>
      <c r="F7984">
        <v>752.4</v>
      </c>
      <c r="G7984">
        <v>74.421000000000006</v>
      </c>
      <c r="H7984">
        <v>0</v>
      </c>
      <c r="I7984">
        <v>368.52499999999998</v>
      </c>
      <c r="J7984">
        <v>5.3470000000000004</v>
      </c>
      <c r="K7984">
        <v>17.731000000000002</v>
      </c>
      <c r="L7984">
        <v>88.956999999999994</v>
      </c>
      <c r="M7984">
        <v>25946.665000000001</v>
      </c>
      <c r="N7984">
        <v>4496.9589999999998</v>
      </c>
      <c r="O7984">
        <v>-0.73399999999999999</v>
      </c>
      <c r="P7984">
        <v>1.4770000000000001</v>
      </c>
      <c r="Q7984">
        <v>294.88900000000001</v>
      </c>
      <c r="R7984">
        <v>21448.963</v>
      </c>
      <c r="S7984">
        <v>21154.074000000001</v>
      </c>
    </row>
    <row r="7985" spans="1:19" x14ac:dyDescent="0.3">
      <c r="A7985">
        <v>2021</v>
      </c>
      <c r="B7985">
        <v>11</v>
      </c>
      <c r="C7985">
        <v>29</v>
      </c>
      <c r="D7985">
        <v>16</v>
      </c>
      <c r="E7985">
        <v>24506.175999999999</v>
      </c>
      <c r="F7985">
        <v>651.63199999999995</v>
      </c>
      <c r="G7985">
        <v>75.290000000000006</v>
      </c>
      <c r="H7985">
        <v>0</v>
      </c>
      <c r="I7985">
        <v>339.13400000000001</v>
      </c>
      <c r="J7985">
        <v>5.5759999999999996</v>
      </c>
      <c r="K7985">
        <v>2.843</v>
      </c>
      <c r="L7985">
        <v>88.828000000000003</v>
      </c>
      <c r="M7985">
        <v>25594.19</v>
      </c>
      <c r="N7985">
        <v>2224.4059999999999</v>
      </c>
      <c r="O7985">
        <v>-0.187</v>
      </c>
      <c r="P7985">
        <v>1.0569999999999999</v>
      </c>
      <c r="Q7985">
        <v>283.22899999999998</v>
      </c>
      <c r="R7985">
        <v>23368.915000000001</v>
      </c>
      <c r="S7985">
        <v>23085.685000000001</v>
      </c>
    </row>
    <row r="7986" spans="1:19" x14ac:dyDescent="0.3">
      <c r="A7986">
        <v>2021</v>
      </c>
      <c r="B7986">
        <v>11</v>
      </c>
      <c r="C7986">
        <v>29</v>
      </c>
      <c r="D7986">
        <v>17</v>
      </c>
      <c r="E7986">
        <v>25058.146000000001</v>
      </c>
      <c r="F7986">
        <v>549.80600000000004</v>
      </c>
      <c r="G7986">
        <v>79.739999999999995</v>
      </c>
      <c r="H7986">
        <v>0</v>
      </c>
      <c r="I7986">
        <v>233.93700000000001</v>
      </c>
      <c r="J7986">
        <v>4.3869999999999996</v>
      </c>
      <c r="K7986">
        <v>-32.975000000000001</v>
      </c>
      <c r="L7986">
        <v>89.192999999999998</v>
      </c>
      <c r="M7986">
        <v>25902.493999999999</v>
      </c>
      <c r="N7986">
        <v>107.05200000000001</v>
      </c>
      <c r="O7986">
        <v>7.6529999999999996</v>
      </c>
      <c r="P7986">
        <v>2.1789999999999998</v>
      </c>
      <c r="Q7986">
        <v>272.214</v>
      </c>
      <c r="R7986">
        <v>25785.61</v>
      </c>
      <c r="S7986">
        <v>25513.396000000001</v>
      </c>
    </row>
    <row r="7987" spans="1:19" x14ac:dyDescent="0.3">
      <c r="A7987">
        <v>2021</v>
      </c>
      <c r="B7987">
        <v>11</v>
      </c>
      <c r="C7987">
        <v>29</v>
      </c>
      <c r="D7987">
        <v>18</v>
      </c>
      <c r="E7987">
        <v>27455.420999999998</v>
      </c>
      <c r="F7987">
        <v>558.45299999999997</v>
      </c>
      <c r="G7987">
        <v>84.805000000000007</v>
      </c>
      <c r="H7987">
        <v>0</v>
      </c>
      <c r="I7987">
        <v>255.80699999999999</v>
      </c>
      <c r="J7987">
        <v>4.91</v>
      </c>
      <c r="K7987">
        <v>-55.139000000000003</v>
      </c>
      <c r="L7987">
        <v>91.028000000000006</v>
      </c>
      <c r="M7987">
        <v>28310.48</v>
      </c>
      <c r="N7987">
        <v>0</v>
      </c>
      <c r="O7987">
        <v>12.202999999999999</v>
      </c>
      <c r="P7987">
        <v>8.2579999999999991</v>
      </c>
      <c r="Q7987">
        <v>269.73</v>
      </c>
      <c r="R7987">
        <v>28290.019</v>
      </c>
      <c r="S7987">
        <v>28020.289000000001</v>
      </c>
    </row>
    <row r="7988" spans="1:19" x14ac:dyDescent="0.3">
      <c r="A7988">
        <v>2021</v>
      </c>
      <c r="B7988">
        <v>11</v>
      </c>
      <c r="C7988">
        <v>29</v>
      </c>
      <c r="D7988">
        <v>19</v>
      </c>
      <c r="E7988">
        <v>27422.469000000001</v>
      </c>
      <c r="F7988">
        <v>594.76599999999996</v>
      </c>
      <c r="G7988">
        <v>83.936000000000007</v>
      </c>
      <c r="H7988">
        <v>0</v>
      </c>
      <c r="I7988">
        <v>326.37799999999999</v>
      </c>
      <c r="J7988">
        <v>4.7430000000000003</v>
      </c>
      <c r="K7988">
        <v>-79.855999999999995</v>
      </c>
      <c r="L7988">
        <v>91.05</v>
      </c>
      <c r="M7988">
        <v>28359.55</v>
      </c>
      <c r="N7988">
        <v>0</v>
      </c>
      <c r="O7988">
        <v>13.638</v>
      </c>
      <c r="P7988">
        <v>9.7349999999999994</v>
      </c>
      <c r="Q7988">
        <v>258.94499999999999</v>
      </c>
      <c r="R7988">
        <v>28336.177</v>
      </c>
      <c r="S7988">
        <v>28077.232</v>
      </c>
    </row>
    <row r="7989" spans="1:19" x14ac:dyDescent="0.3">
      <c r="A7989">
        <v>2021</v>
      </c>
      <c r="B7989">
        <v>11</v>
      </c>
      <c r="C7989">
        <v>29</v>
      </c>
      <c r="D7989">
        <v>20</v>
      </c>
      <c r="E7989">
        <v>26798.609</v>
      </c>
      <c r="F7989">
        <v>628.38400000000001</v>
      </c>
      <c r="G7989">
        <v>83.540999999999997</v>
      </c>
      <c r="H7989">
        <v>0</v>
      </c>
      <c r="I7989">
        <v>361.14600000000002</v>
      </c>
      <c r="J7989">
        <v>4.4640000000000004</v>
      </c>
      <c r="K7989">
        <v>-104.35899999999999</v>
      </c>
      <c r="L7989">
        <v>90.484999999999999</v>
      </c>
      <c r="M7989">
        <v>27778.727999999999</v>
      </c>
      <c r="N7989">
        <v>0</v>
      </c>
      <c r="O7989">
        <v>12.77</v>
      </c>
      <c r="P7989">
        <v>10.183</v>
      </c>
      <c r="Q7989">
        <v>244.84299999999999</v>
      </c>
      <c r="R7989">
        <v>27755.775000000001</v>
      </c>
      <c r="S7989">
        <v>27510.932000000001</v>
      </c>
    </row>
    <row r="7990" spans="1:19" x14ac:dyDescent="0.3">
      <c r="A7990">
        <v>2021</v>
      </c>
      <c r="B7990">
        <v>11</v>
      </c>
      <c r="C7990">
        <v>29</v>
      </c>
      <c r="D7990">
        <v>21</v>
      </c>
      <c r="E7990">
        <v>25970.911</v>
      </c>
      <c r="F7990">
        <v>658.14099999999996</v>
      </c>
      <c r="G7990">
        <v>82.251000000000005</v>
      </c>
      <c r="H7990">
        <v>0</v>
      </c>
      <c r="I7990">
        <v>404.81200000000001</v>
      </c>
      <c r="J7990">
        <v>4.1230000000000002</v>
      </c>
      <c r="K7990">
        <v>-94.504000000000005</v>
      </c>
      <c r="L7990">
        <v>89.826999999999998</v>
      </c>
      <c r="M7990">
        <v>27033.31</v>
      </c>
      <c r="N7990">
        <v>0</v>
      </c>
      <c r="O7990">
        <v>12.07</v>
      </c>
      <c r="P7990">
        <v>1.1279999999999999</v>
      </c>
      <c r="Q7990">
        <v>230.63499999999999</v>
      </c>
      <c r="R7990">
        <v>27020.111000000001</v>
      </c>
      <c r="S7990">
        <v>26789.475999999999</v>
      </c>
    </row>
    <row r="7991" spans="1:19" x14ac:dyDescent="0.3">
      <c r="A7991">
        <v>2021</v>
      </c>
      <c r="B7991">
        <v>11</v>
      </c>
      <c r="C7991">
        <v>29</v>
      </c>
      <c r="D7991">
        <v>22</v>
      </c>
      <c r="E7991">
        <v>24535.098000000002</v>
      </c>
      <c r="F7991">
        <v>741.53</v>
      </c>
      <c r="G7991">
        <v>79.968999999999994</v>
      </c>
      <c r="H7991">
        <v>0</v>
      </c>
      <c r="I7991">
        <v>517.60900000000004</v>
      </c>
      <c r="J7991">
        <v>5.181</v>
      </c>
      <c r="K7991">
        <v>-41.194000000000003</v>
      </c>
      <c r="L7991">
        <v>88.963999999999999</v>
      </c>
      <c r="M7991">
        <v>25847.187000000002</v>
      </c>
      <c r="N7991">
        <v>0</v>
      </c>
      <c r="O7991">
        <v>10.987</v>
      </c>
      <c r="P7991">
        <v>-4.4050000000000002</v>
      </c>
      <c r="Q7991">
        <v>214.024</v>
      </c>
      <c r="R7991">
        <v>25840.606</v>
      </c>
      <c r="S7991">
        <v>25626.581999999999</v>
      </c>
    </row>
    <row r="7992" spans="1:19" x14ac:dyDescent="0.3">
      <c r="A7992">
        <v>2021</v>
      </c>
      <c r="B7992">
        <v>11</v>
      </c>
      <c r="C7992">
        <v>29</v>
      </c>
      <c r="D7992">
        <v>23</v>
      </c>
      <c r="E7992">
        <v>22675.868999999999</v>
      </c>
      <c r="F7992">
        <v>897.8</v>
      </c>
      <c r="G7992">
        <v>76.966999999999999</v>
      </c>
      <c r="H7992">
        <v>0</v>
      </c>
      <c r="I7992">
        <v>577.44799999999998</v>
      </c>
      <c r="J7992">
        <v>4.8490000000000002</v>
      </c>
      <c r="K7992">
        <v>-27.919</v>
      </c>
      <c r="L7992">
        <v>87.873999999999995</v>
      </c>
      <c r="M7992">
        <v>24215.920999999998</v>
      </c>
      <c r="N7992">
        <v>0</v>
      </c>
      <c r="O7992">
        <v>8.7910000000000004</v>
      </c>
      <c r="P7992">
        <v>-12.829000000000001</v>
      </c>
      <c r="Q7992">
        <v>189.12799999999999</v>
      </c>
      <c r="R7992">
        <v>24219.957999999999</v>
      </c>
      <c r="S7992">
        <v>24030.830999999998</v>
      </c>
    </row>
    <row r="7993" spans="1:19" x14ac:dyDescent="0.3">
      <c r="A7993">
        <v>2021</v>
      </c>
      <c r="B7993">
        <v>11</v>
      </c>
      <c r="C7993">
        <v>29</v>
      </c>
      <c r="D7993">
        <v>24</v>
      </c>
      <c r="E7993">
        <v>21022.812999999998</v>
      </c>
      <c r="F7993">
        <v>1058.1579999999999</v>
      </c>
      <c r="G7993">
        <v>74.641000000000005</v>
      </c>
      <c r="H7993">
        <v>0</v>
      </c>
      <c r="I7993">
        <v>962.154</v>
      </c>
      <c r="J7993">
        <v>5.25</v>
      </c>
      <c r="K7993">
        <v>-30.661000000000001</v>
      </c>
      <c r="L7993">
        <v>86.959000000000003</v>
      </c>
      <c r="M7993">
        <v>23104.672999999999</v>
      </c>
      <c r="N7993">
        <v>0</v>
      </c>
      <c r="O7993">
        <v>6.6609999999999996</v>
      </c>
      <c r="P7993">
        <v>-12.643000000000001</v>
      </c>
      <c r="Q7993">
        <v>165.09700000000001</v>
      </c>
      <c r="R7993">
        <v>23110.654999999999</v>
      </c>
      <c r="S7993">
        <v>22945.559000000001</v>
      </c>
    </row>
    <row r="7994" spans="1:19" x14ac:dyDescent="0.3">
      <c r="A7994">
        <v>2021</v>
      </c>
      <c r="B7994">
        <v>11</v>
      </c>
      <c r="C7994">
        <v>30</v>
      </c>
      <c r="D7994">
        <v>1</v>
      </c>
      <c r="E7994">
        <v>19968.128000000001</v>
      </c>
      <c r="F7994">
        <v>1305.6690000000001</v>
      </c>
      <c r="G7994">
        <v>83.515000000000001</v>
      </c>
      <c r="H7994">
        <v>0</v>
      </c>
      <c r="I7994">
        <v>846.64099999999996</v>
      </c>
      <c r="J7994">
        <v>5.0780000000000003</v>
      </c>
      <c r="K7994">
        <v>-31.213999999999999</v>
      </c>
      <c r="L7994">
        <v>86.397999999999996</v>
      </c>
      <c r="M7994">
        <v>22180.7</v>
      </c>
      <c r="N7994">
        <v>0</v>
      </c>
      <c r="O7994">
        <v>4.92</v>
      </c>
      <c r="P7994">
        <v>-17.632000000000001</v>
      </c>
      <c r="Q7994">
        <v>150.875</v>
      </c>
      <c r="R7994">
        <v>22193.412</v>
      </c>
      <c r="S7994">
        <v>22042.536</v>
      </c>
    </row>
    <row r="7995" spans="1:19" x14ac:dyDescent="0.3">
      <c r="A7995">
        <v>2021</v>
      </c>
      <c r="B7995">
        <v>11</v>
      </c>
      <c r="C7995">
        <v>30</v>
      </c>
      <c r="D7995">
        <v>2</v>
      </c>
      <c r="E7995">
        <v>19138.75</v>
      </c>
      <c r="F7995">
        <v>1433.511</v>
      </c>
      <c r="G7995">
        <v>84.796000000000006</v>
      </c>
      <c r="H7995">
        <v>0</v>
      </c>
      <c r="I7995">
        <v>601.077</v>
      </c>
      <c r="J7995">
        <v>4.9450000000000003</v>
      </c>
      <c r="K7995">
        <v>-34.057000000000002</v>
      </c>
      <c r="L7995">
        <v>85.882000000000005</v>
      </c>
      <c r="M7995">
        <v>21230.107</v>
      </c>
      <c r="N7995">
        <v>0</v>
      </c>
      <c r="O7995">
        <v>4.056</v>
      </c>
      <c r="P7995">
        <v>-14.112</v>
      </c>
      <c r="Q7995">
        <v>141.798</v>
      </c>
      <c r="R7995">
        <v>21240.163</v>
      </c>
      <c r="S7995">
        <v>21098.365000000002</v>
      </c>
    </row>
    <row r="7996" spans="1:19" x14ac:dyDescent="0.3">
      <c r="A7996">
        <v>2021</v>
      </c>
      <c r="B7996">
        <v>11</v>
      </c>
      <c r="C7996">
        <v>30</v>
      </c>
      <c r="D7996">
        <v>3</v>
      </c>
      <c r="E7996">
        <v>18592.467000000001</v>
      </c>
      <c r="F7996">
        <v>1501.0830000000001</v>
      </c>
      <c r="G7996">
        <v>86.980999999999995</v>
      </c>
      <c r="H7996">
        <v>0</v>
      </c>
      <c r="I7996">
        <v>360.00200000000001</v>
      </c>
      <c r="J7996">
        <v>4.8719999999999999</v>
      </c>
      <c r="K7996">
        <v>-30.384</v>
      </c>
      <c r="L7996">
        <v>85.554000000000002</v>
      </c>
      <c r="M7996">
        <v>20513.594000000001</v>
      </c>
      <c r="N7996">
        <v>0</v>
      </c>
      <c r="O7996">
        <v>3.6389999999999998</v>
      </c>
      <c r="P7996">
        <v>-9.9600000000000009</v>
      </c>
      <c r="Q7996">
        <v>137.875</v>
      </c>
      <c r="R7996">
        <v>20519.915000000001</v>
      </c>
      <c r="S7996">
        <v>20382.04</v>
      </c>
    </row>
    <row r="7997" spans="1:19" x14ac:dyDescent="0.3">
      <c r="A7997">
        <v>2021</v>
      </c>
      <c r="B7997">
        <v>11</v>
      </c>
      <c r="C7997">
        <v>30</v>
      </c>
      <c r="D7997">
        <v>4</v>
      </c>
      <c r="E7997">
        <v>18522.349999999999</v>
      </c>
      <c r="F7997">
        <v>1499.1949999999999</v>
      </c>
      <c r="G7997">
        <v>90.061999999999998</v>
      </c>
      <c r="H7997">
        <v>0</v>
      </c>
      <c r="I7997">
        <v>204.78</v>
      </c>
      <c r="J7997">
        <v>4.7190000000000003</v>
      </c>
      <c r="K7997">
        <v>-27.164000000000001</v>
      </c>
      <c r="L7997">
        <v>85.515000000000001</v>
      </c>
      <c r="M7997">
        <v>20289.394</v>
      </c>
      <c r="N7997">
        <v>0</v>
      </c>
      <c r="O7997">
        <v>3.4849999999999999</v>
      </c>
      <c r="P7997">
        <v>-6.0670000000000002</v>
      </c>
      <c r="Q7997">
        <v>137.86500000000001</v>
      </c>
      <c r="R7997">
        <v>20291.975999999999</v>
      </c>
      <c r="S7997">
        <v>20154.111000000001</v>
      </c>
    </row>
    <row r="7998" spans="1:19" x14ac:dyDescent="0.3">
      <c r="A7998">
        <v>2021</v>
      </c>
      <c r="B7998">
        <v>11</v>
      </c>
      <c r="C7998">
        <v>30</v>
      </c>
      <c r="D7998">
        <v>5</v>
      </c>
      <c r="E7998">
        <v>19390.748</v>
      </c>
      <c r="F7998">
        <v>1393.4549999999999</v>
      </c>
      <c r="G7998">
        <v>94.608999999999995</v>
      </c>
      <c r="H7998">
        <v>0</v>
      </c>
      <c r="I7998">
        <v>102.96599999999999</v>
      </c>
      <c r="J7998">
        <v>3.6520000000000001</v>
      </c>
      <c r="K7998">
        <v>-12.090999999999999</v>
      </c>
      <c r="L7998">
        <v>86.031000000000006</v>
      </c>
      <c r="M7998">
        <v>20964.761999999999</v>
      </c>
      <c r="N7998">
        <v>0</v>
      </c>
      <c r="O7998">
        <v>2.9359999999999999</v>
      </c>
      <c r="P7998">
        <v>-4.3049999999999997</v>
      </c>
      <c r="Q7998">
        <v>144.17699999999999</v>
      </c>
      <c r="R7998">
        <v>20966.131000000001</v>
      </c>
      <c r="S7998">
        <v>20821.954000000002</v>
      </c>
    </row>
    <row r="7999" spans="1:19" x14ac:dyDescent="0.3">
      <c r="A7999">
        <v>2021</v>
      </c>
      <c r="B7999">
        <v>11</v>
      </c>
      <c r="C7999">
        <v>30</v>
      </c>
      <c r="D7999">
        <v>6</v>
      </c>
      <c r="E7999">
        <v>21154.636999999999</v>
      </c>
      <c r="F7999">
        <v>1216.7940000000001</v>
      </c>
      <c r="G7999">
        <v>102.20099999999999</v>
      </c>
      <c r="H7999">
        <v>0</v>
      </c>
      <c r="I7999">
        <v>72.459999999999994</v>
      </c>
      <c r="J7999">
        <v>2.3290000000000002</v>
      </c>
      <c r="K7999">
        <v>-30.562999999999999</v>
      </c>
      <c r="L7999">
        <v>87.012</v>
      </c>
      <c r="M7999">
        <v>22502.669000000002</v>
      </c>
      <c r="N7999">
        <v>0</v>
      </c>
      <c r="O7999">
        <v>3.085</v>
      </c>
      <c r="P7999">
        <v>-5.0039999999999996</v>
      </c>
      <c r="Q7999">
        <v>163.119</v>
      </c>
      <c r="R7999">
        <v>22504.588</v>
      </c>
      <c r="S7999">
        <v>22341.469000000001</v>
      </c>
    </row>
    <row r="8000" spans="1:19" x14ac:dyDescent="0.3">
      <c r="A8000">
        <v>2021</v>
      </c>
      <c r="B8000">
        <v>11</v>
      </c>
      <c r="C8000">
        <v>30</v>
      </c>
      <c r="D8000">
        <v>7</v>
      </c>
      <c r="E8000">
        <v>23907.054</v>
      </c>
      <c r="F8000">
        <v>1017.4450000000001</v>
      </c>
      <c r="G8000">
        <v>110.574</v>
      </c>
      <c r="H8000">
        <v>0</v>
      </c>
      <c r="I8000">
        <v>128.994</v>
      </c>
      <c r="J8000">
        <v>2.839</v>
      </c>
      <c r="K8000">
        <v>-14.911</v>
      </c>
      <c r="L8000">
        <v>88.641000000000005</v>
      </c>
      <c r="M8000">
        <v>25130.061000000002</v>
      </c>
      <c r="N8000">
        <v>13.906000000000001</v>
      </c>
      <c r="O8000">
        <v>4.0359999999999996</v>
      </c>
      <c r="P8000">
        <v>-0.98</v>
      </c>
      <c r="Q8000">
        <v>194.93199999999999</v>
      </c>
      <c r="R8000">
        <v>25113.098999999998</v>
      </c>
      <c r="S8000">
        <v>24918.168000000001</v>
      </c>
    </row>
    <row r="8001" spans="1:19" x14ac:dyDescent="0.3">
      <c r="A8001">
        <v>2021</v>
      </c>
      <c r="B8001">
        <v>11</v>
      </c>
      <c r="C8001">
        <v>30</v>
      </c>
      <c r="D8001">
        <v>8</v>
      </c>
      <c r="E8001">
        <v>25865.254000000001</v>
      </c>
      <c r="F8001">
        <v>927.327</v>
      </c>
      <c r="G8001">
        <v>109.59099999999999</v>
      </c>
      <c r="H8001">
        <v>0</v>
      </c>
      <c r="I8001">
        <v>267.89</v>
      </c>
      <c r="J8001">
        <v>3.702</v>
      </c>
      <c r="K8001">
        <v>-16.623000000000001</v>
      </c>
      <c r="L8001">
        <v>89.900999999999996</v>
      </c>
      <c r="M8001">
        <v>27137.451000000001</v>
      </c>
      <c r="N8001">
        <v>966.64800000000002</v>
      </c>
      <c r="O8001">
        <v>-6.4969999999999999</v>
      </c>
      <c r="P8001">
        <v>-0.52900000000000003</v>
      </c>
      <c r="Q8001">
        <v>220.124</v>
      </c>
      <c r="R8001">
        <v>26177.829000000002</v>
      </c>
      <c r="S8001">
        <v>25957.705000000002</v>
      </c>
    </row>
    <row r="8002" spans="1:19" x14ac:dyDescent="0.3">
      <c r="A8002">
        <v>2021</v>
      </c>
      <c r="B8002">
        <v>11</v>
      </c>
      <c r="C8002">
        <v>30</v>
      </c>
      <c r="D8002">
        <v>9</v>
      </c>
      <c r="E8002">
        <v>26973.553</v>
      </c>
      <c r="F8002">
        <v>895.73</v>
      </c>
      <c r="G8002">
        <v>100.191</v>
      </c>
      <c r="H8002">
        <v>0</v>
      </c>
      <c r="I8002">
        <v>494.47699999999998</v>
      </c>
      <c r="J8002">
        <v>4.97</v>
      </c>
      <c r="K8002">
        <v>-12.427</v>
      </c>
      <c r="L8002">
        <v>90.822999999999993</v>
      </c>
      <c r="M8002">
        <v>28447.126</v>
      </c>
      <c r="N8002">
        <v>3243.78</v>
      </c>
      <c r="O8002">
        <v>-22.885000000000002</v>
      </c>
      <c r="P8002">
        <v>-0.23</v>
      </c>
      <c r="Q8002">
        <v>241.72200000000001</v>
      </c>
      <c r="R8002">
        <v>25226.460999999999</v>
      </c>
      <c r="S8002">
        <v>24984.739000000001</v>
      </c>
    </row>
    <row r="8003" spans="1:19" x14ac:dyDescent="0.3">
      <c r="A8003">
        <v>2021</v>
      </c>
      <c r="B8003">
        <v>11</v>
      </c>
      <c r="C8003">
        <v>30</v>
      </c>
      <c r="D8003">
        <v>10</v>
      </c>
      <c r="E8003">
        <v>27731.203000000001</v>
      </c>
      <c r="F8003">
        <v>879.67600000000004</v>
      </c>
      <c r="G8003">
        <v>92.608000000000004</v>
      </c>
      <c r="H8003">
        <v>0</v>
      </c>
      <c r="I8003">
        <v>610.01099999999997</v>
      </c>
      <c r="J8003">
        <v>5.5149999999999997</v>
      </c>
      <c r="K8003">
        <v>-20.219000000000001</v>
      </c>
      <c r="L8003">
        <v>91.513999999999996</v>
      </c>
      <c r="M8003">
        <v>29297.7</v>
      </c>
      <c r="N8003">
        <v>5072.5510000000004</v>
      </c>
      <c r="O8003">
        <v>-36.557000000000002</v>
      </c>
      <c r="P8003">
        <v>0.373</v>
      </c>
      <c r="Q8003">
        <v>258.38200000000001</v>
      </c>
      <c r="R8003">
        <v>24261.332999999999</v>
      </c>
      <c r="S8003">
        <v>24002.951000000001</v>
      </c>
    </row>
    <row r="8004" spans="1:19" x14ac:dyDescent="0.3">
      <c r="A8004">
        <v>2021</v>
      </c>
      <c r="B8004">
        <v>11</v>
      </c>
      <c r="C8004">
        <v>30</v>
      </c>
      <c r="D8004">
        <v>11</v>
      </c>
      <c r="E8004">
        <v>28322.798999999999</v>
      </c>
      <c r="F8004">
        <v>861.87199999999996</v>
      </c>
      <c r="G8004">
        <v>85.498000000000005</v>
      </c>
      <c r="H8004">
        <v>0</v>
      </c>
      <c r="I8004">
        <v>576.36599999999999</v>
      </c>
      <c r="J8004">
        <v>5.82</v>
      </c>
      <c r="K8004">
        <v>-8.9749999999999996</v>
      </c>
      <c r="L8004">
        <v>92.009</v>
      </c>
      <c r="M8004">
        <v>29849.888999999999</v>
      </c>
      <c r="N8004">
        <v>6225.8130000000001</v>
      </c>
      <c r="O8004">
        <v>-41.625</v>
      </c>
      <c r="P8004">
        <v>1.323</v>
      </c>
      <c r="Q8004">
        <v>271.76799999999997</v>
      </c>
      <c r="R8004">
        <v>23664.378000000001</v>
      </c>
      <c r="S8004">
        <v>23392.61</v>
      </c>
    </row>
    <row r="8005" spans="1:19" x14ac:dyDescent="0.3">
      <c r="A8005">
        <v>2021</v>
      </c>
      <c r="B8005">
        <v>11</v>
      </c>
      <c r="C8005">
        <v>30</v>
      </c>
      <c r="D8005">
        <v>12</v>
      </c>
      <c r="E8005">
        <v>28647.330999999998</v>
      </c>
      <c r="F8005">
        <v>853.18499999999995</v>
      </c>
      <c r="G8005">
        <v>79.819000000000003</v>
      </c>
      <c r="H8005">
        <v>0</v>
      </c>
      <c r="I8005">
        <v>490.58300000000003</v>
      </c>
      <c r="J8005">
        <v>5.9569999999999999</v>
      </c>
      <c r="K8005">
        <v>-14.99</v>
      </c>
      <c r="L8005">
        <v>92.244</v>
      </c>
      <c r="M8005">
        <v>30074.31</v>
      </c>
      <c r="N8005">
        <v>6866.1090000000004</v>
      </c>
      <c r="O8005">
        <v>-12.247999999999999</v>
      </c>
      <c r="P8005">
        <v>2.27</v>
      </c>
      <c r="Q8005">
        <v>281.95100000000002</v>
      </c>
      <c r="R8005">
        <v>23218.177</v>
      </c>
      <c r="S8005">
        <v>22936.225999999999</v>
      </c>
    </row>
    <row r="8006" spans="1:19" x14ac:dyDescent="0.3">
      <c r="A8006">
        <v>2021</v>
      </c>
      <c r="B8006">
        <v>11</v>
      </c>
      <c r="C8006">
        <v>30</v>
      </c>
      <c r="D8006">
        <v>13</v>
      </c>
      <c r="E8006">
        <v>28689.135999999999</v>
      </c>
      <c r="F8006">
        <v>838.226</v>
      </c>
      <c r="G8006">
        <v>76.114999999999995</v>
      </c>
      <c r="H8006">
        <v>0</v>
      </c>
      <c r="I8006">
        <v>453.64400000000001</v>
      </c>
      <c r="J8006">
        <v>5.9269999999999996</v>
      </c>
      <c r="K8006">
        <v>5.89</v>
      </c>
      <c r="L8006">
        <v>92.266999999999996</v>
      </c>
      <c r="M8006">
        <v>30085.091</v>
      </c>
      <c r="N8006">
        <v>6755.4610000000002</v>
      </c>
      <c r="O8006">
        <v>-5.2409999999999997</v>
      </c>
      <c r="P8006">
        <v>2.8010000000000002</v>
      </c>
      <c r="Q8006">
        <v>289.64600000000002</v>
      </c>
      <c r="R8006">
        <v>23332.069</v>
      </c>
      <c r="S8006">
        <v>23042.421999999999</v>
      </c>
    </row>
    <row r="8007" spans="1:19" x14ac:dyDescent="0.3">
      <c r="A8007">
        <v>2021</v>
      </c>
      <c r="B8007">
        <v>11</v>
      </c>
      <c r="C8007">
        <v>30</v>
      </c>
      <c r="D8007">
        <v>14</v>
      </c>
      <c r="E8007">
        <v>28741.8</v>
      </c>
      <c r="F8007">
        <v>806.00099999999998</v>
      </c>
      <c r="G8007">
        <v>73.394000000000005</v>
      </c>
      <c r="H8007">
        <v>0</v>
      </c>
      <c r="I8007">
        <v>429.274</v>
      </c>
      <c r="J8007">
        <v>5.819</v>
      </c>
      <c r="K8007">
        <v>17.167999999999999</v>
      </c>
      <c r="L8007">
        <v>92.286000000000001</v>
      </c>
      <c r="M8007">
        <v>30092.348000000002</v>
      </c>
      <c r="N8007">
        <v>5971.982</v>
      </c>
      <c r="O8007">
        <v>-1.2350000000000001</v>
      </c>
      <c r="P8007">
        <v>2.702</v>
      </c>
      <c r="Q8007">
        <v>293.20800000000003</v>
      </c>
      <c r="R8007">
        <v>24118.899000000001</v>
      </c>
      <c r="S8007">
        <v>23825.690999999999</v>
      </c>
    </row>
    <row r="8008" spans="1:19" x14ac:dyDescent="0.3">
      <c r="A8008">
        <v>2021</v>
      </c>
      <c r="B8008">
        <v>11</v>
      </c>
      <c r="C8008">
        <v>30</v>
      </c>
      <c r="D8008">
        <v>15</v>
      </c>
      <c r="E8008">
        <v>28528.675999999999</v>
      </c>
      <c r="F8008">
        <v>752.4</v>
      </c>
      <c r="G8008">
        <v>72.069000000000003</v>
      </c>
      <c r="H8008">
        <v>0</v>
      </c>
      <c r="I8008">
        <v>368.52499999999998</v>
      </c>
      <c r="J8008">
        <v>5.3470000000000004</v>
      </c>
      <c r="K8008">
        <v>23.728999999999999</v>
      </c>
      <c r="L8008">
        <v>92.114000000000004</v>
      </c>
      <c r="M8008">
        <v>29770.791000000001</v>
      </c>
      <c r="N8008">
        <v>4496.9589999999998</v>
      </c>
      <c r="O8008">
        <v>-0.73399999999999999</v>
      </c>
      <c r="P8008">
        <v>1.4770000000000001</v>
      </c>
      <c r="Q8008">
        <v>287.60899999999998</v>
      </c>
      <c r="R8008">
        <v>25273.089</v>
      </c>
      <c r="S8008">
        <v>24985.48</v>
      </c>
    </row>
    <row r="8009" spans="1:19" x14ac:dyDescent="0.3">
      <c r="A8009">
        <v>2021</v>
      </c>
      <c r="B8009">
        <v>11</v>
      </c>
      <c r="C8009">
        <v>30</v>
      </c>
      <c r="D8009">
        <v>16</v>
      </c>
      <c r="E8009">
        <v>28152.834999999999</v>
      </c>
      <c r="F8009">
        <v>651.63199999999995</v>
      </c>
      <c r="G8009">
        <v>73.227999999999994</v>
      </c>
      <c r="H8009">
        <v>0</v>
      </c>
      <c r="I8009">
        <v>339.13400000000001</v>
      </c>
      <c r="J8009">
        <v>5.5759999999999996</v>
      </c>
      <c r="K8009">
        <v>4.702</v>
      </c>
      <c r="L8009">
        <v>91.831000000000003</v>
      </c>
      <c r="M8009">
        <v>29245.710999999999</v>
      </c>
      <c r="N8009">
        <v>2224.4059999999999</v>
      </c>
      <c r="O8009">
        <v>-0.187</v>
      </c>
      <c r="P8009">
        <v>1.0569999999999999</v>
      </c>
      <c r="Q8009">
        <v>274.233</v>
      </c>
      <c r="R8009">
        <v>27020.435000000001</v>
      </c>
      <c r="S8009">
        <v>26746.202000000001</v>
      </c>
    </row>
    <row r="8010" spans="1:19" x14ac:dyDescent="0.3">
      <c r="A8010">
        <v>2021</v>
      </c>
      <c r="B8010">
        <v>11</v>
      </c>
      <c r="C8010">
        <v>30</v>
      </c>
      <c r="D8010">
        <v>17</v>
      </c>
      <c r="E8010">
        <v>28407.061000000002</v>
      </c>
      <c r="F8010">
        <v>549.80600000000004</v>
      </c>
      <c r="G8010">
        <v>80.328000000000003</v>
      </c>
      <c r="H8010">
        <v>0</v>
      </c>
      <c r="I8010">
        <v>233.93700000000001</v>
      </c>
      <c r="J8010">
        <v>4.3869999999999996</v>
      </c>
      <c r="K8010">
        <v>-41.790999999999997</v>
      </c>
      <c r="L8010">
        <v>92.043999999999997</v>
      </c>
      <c r="M8010">
        <v>29245.445</v>
      </c>
      <c r="N8010">
        <v>107.05200000000001</v>
      </c>
      <c r="O8010">
        <v>7.6529999999999996</v>
      </c>
      <c r="P8010">
        <v>2.1789999999999998</v>
      </c>
      <c r="Q8010">
        <v>264.08600000000001</v>
      </c>
      <c r="R8010">
        <v>29128.560000000001</v>
      </c>
      <c r="S8010">
        <v>28864.474999999999</v>
      </c>
    </row>
    <row r="8011" spans="1:19" x14ac:dyDescent="0.3">
      <c r="A8011">
        <v>2021</v>
      </c>
      <c r="B8011">
        <v>11</v>
      </c>
      <c r="C8011">
        <v>30</v>
      </c>
      <c r="D8011">
        <v>18</v>
      </c>
      <c r="E8011">
        <v>30478.714</v>
      </c>
      <c r="F8011">
        <v>558.45299999999997</v>
      </c>
      <c r="G8011">
        <v>88.025999999999996</v>
      </c>
      <c r="H8011">
        <v>0</v>
      </c>
      <c r="I8011">
        <v>255.80699999999999</v>
      </c>
      <c r="J8011">
        <v>4.91</v>
      </c>
      <c r="K8011">
        <v>-69.701999999999998</v>
      </c>
      <c r="L8011">
        <v>93.147000000000006</v>
      </c>
      <c r="M8011">
        <v>31321.329000000002</v>
      </c>
      <c r="N8011">
        <v>0</v>
      </c>
      <c r="O8011">
        <v>12.202999999999999</v>
      </c>
      <c r="P8011">
        <v>8.2579999999999991</v>
      </c>
      <c r="Q8011">
        <v>263.2</v>
      </c>
      <c r="R8011">
        <v>31300.867999999999</v>
      </c>
      <c r="S8011">
        <v>31037.668000000001</v>
      </c>
    </row>
    <row r="8012" spans="1:19" x14ac:dyDescent="0.3">
      <c r="A8012">
        <v>2021</v>
      </c>
      <c r="B8012">
        <v>11</v>
      </c>
      <c r="C8012">
        <v>30</v>
      </c>
      <c r="D8012">
        <v>19</v>
      </c>
      <c r="E8012">
        <v>30418.618999999999</v>
      </c>
      <c r="F8012">
        <v>594.76599999999996</v>
      </c>
      <c r="G8012">
        <v>89.781000000000006</v>
      </c>
      <c r="H8012">
        <v>0</v>
      </c>
      <c r="I8012">
        <v>326.37799999999999</v>
      </c>
      <c r="J8012">
        <v>4.7430000000000003</v>
      </c>
      <c r="K8012">
        <v>-99.623000000000005</v>
      </c>
      <c r="L8012">
        <v>93.138999999999996</v>
      </c>
      <c r="M8012">
        <v>31338.022000000001</v>
      </c>
      <c r="N8012">
        <v>0</v>
      </c>
      <c r="O8012">
        <v>13.638</v>
      </c>
      <c r="P8012">
        <v>9.7349999999999994</v>
      </c>
      <c r="Q8012">
        <v>253.64599999999999</v>
      </c>
      <c r="R8012">
        <v>31314.649000000001</v>
      </c>
      <c r="S8012">
        <v>31061.004000000001</v>
      </c>
    </row>
    <row r="8013" spans="1:19" x14ac:dyDescent="0.3">
      <c r="A8013">
        <v>2021</v>
      </c>
      <c r="B8013">
        <v>11</v>
      </c>
      <c r="C8013">
        <v>30</v>
      </c>
      <c r="D8013">
        <v>20</v>
      </c>
      <c r="E8013">
        <v>29663.079000000002</v>
      </c>
      <c r="F8013">
        <v>628.38400000000001</v>
      </c>
      <c r="G8013">
        <v>90.879000000000005</v>
      </c>
      <c r="H8013">
        <v>0</v>
      </c>
      <c r="I8013">
        <v>361.14600000000002</v>
      </c>
      <c r="J8013">
        <v>4.4640000000000004</v>
      </c>
      <c r="K8013">
        <v>-130.31100000000001</v>
      </c>
      <c r="L8013">
        <v>92.837000000000003</v>
      </c>
      <c r="M8013">
        <v>30619.598000000002</v>
      </c>
      <c r="N8013">
        <v>0</v>
      </c>
      <c r="O8013">
        <v>12.77</v>
      </c>
      <c r="P8013">
        <v>10.183</v>
      </c>
      <c r="Q8013">
        <v>239.94399999999999</v>
      </c>
      <c r="R8013">
        <v>30596.645</v>
      </c>
      <c r="S8013">
        <v>30356.701000000001</v>
      </c>
    </row>
    <row r="8014" spans="1:19" x14ac:dyDescent="0.3">
      <c r="A8014">
        <v>2021</v>
      </c>
      <c r="B8014">
        <v>11</v>
      </c>
      <c r="C8014">
        <v>30</v>
      </c>
      <c r="D8014">
        <v>21</v>
      </c>
      <c r="E8014">
        <v>28648.436000000002</v>
      </c>
      <c r="F8014">
        <v>658.14099999999996</v>
      </c>
      <c r="G8014">
        <v>90.861000000000004</v>
      </c>
      <c r="H8014">
        <v>0</v>
      </c>
      <c r="I8014">
        <v>404.81200000000001</v>
      </c>
      <c r="J8014">
        <v>4.1230000000000002</v>
      </c>
      <c r="K8014">
        <v>-117.62</v>
      </c>
      <c r="L8014">
        <v>92.256</v>
      </c>
      <c r="M8014">
        <v>29690.149000000001</v>
      </c>
      <c r="N8014">
        <v>0</v>
      </c>
      <c r="O8014">
        <v>12.07</v>
      </c>
      <c r="P8014">
        <v>1.1279999999999999</v>
      </c>
      <c r="Q8014">
        <v>227.691</v>
      </c>
      <c r="R8014">
        <v>29676.95</v>
      </c>
      <c r="S8014">
        <v>29449.258999999998</v>
      </c>
    </row>
    <row r="8015" spans="1:19" x14ac:dyDescent="0.3">
      <c r="A8015">
        <v>2021</v>
      </c>
      <c r="B8015">
        <v>11</v>
      </c>
      <c r="C8015">
        <v>30</v>
      </c>
      <c r="D8015">
        <v>22</v>
      </c>
      <c r="E8015">
        <v>26777.541000000001</v>
      </c>
      <c r="F8015">
        <v>741.53</v>
      </c>
      <c r="G8015">
        <v>89.518000000000001</v>
      </c>
      <c r="H8015">
        <v>0</v>
      </c>
      <c r="I8015">
        <v>517.60900000000004</v>
      </c>
      <c r="J8015">
        <v>5.181</v>
      </c>
      <c r="K8015">
        <v>-50.753</v>
      </c>
      <c r="L8015">
        <v>90.623000000000005</v>
      </c>
      <c r="M8015">
        <v>28081.731</v>
      </c>
      <c r="N8015">
        <v>0</v>
      </c>
      <c r="O8015">
        <v>10.987</v>
      </c>
      <c r="P8015">
        <v>-4.4050000000000002</v>
      </c>
      <c r="Q8015">
        <v>212.78700000000001</v>
      </c>
      <c r="R8015">
        <v>28075.15</v>
      </c>
      <c r="S8015">
        <v>27862.362000000001</v>
      </c>
    </row>
    <row r="8016" spans="1:19" x14ac:dyDescent="0.3">
      <c r="A8016">
        <v>2021</v>
      </c>
      <c r="B8016">
        <v>11</v>
      </c>
      <c r="C8016">
        <v>30</v>
      </c>
      <c r="D8016">
        <v>23</v>
      </c>
      <c r="E8016">
        <v>24324.776999999998</v>
      </c>
      <c r="F8016">
        <v>897.8</v>
      </c>
      <c r="G8016">
        <v>86.665999999999997</v>
      </c>
      <c r="H8016">
        <v>0</v>
      </c>
      <c r="I8016">
        <v>577.44799999999998</v>
      </c>
      <c r="J8016">
        <v>4.8490000000000002</v>
      </c>
      <c r="K8016">
        <v>-34.174999999999997</v>
      </c>
      <c r="L8016">
        <v>88.908000000000001</v>
      </c>
      <c r="M8016">
        <v>25859.607</v>
      </c>
      <c r="N8016">
        <v>0</v>
      </c>
      <c r="O8016">
        <v>8.7910000000000004</v>
      </c>
      <c r="P8016">
        <v>-12.829000000000001</v>
      </c>
      <c r="Q8016">
        <v>189.50200000000001</v>
      </c>
      <c r="R8016">
        <v>25863.645</v>
      </c>
      <c r="S8016">
        <v>25674.143</v>
      </c>
    </row>
    <row r="8017" spans="1:19" x14ac:dyDescent="0.3">
      <c r="A8017">
        <v>2021</v>
      </c>
      <c r="B8017">
        <v>11</v>
      </c>
      <c r="C8017">
        <v>30</v>
      </c>
      <c r="D8017">
        <v>24</v>
      </c>
      <c r="E8017">
        <v>22002.741000000002</v>
      </c>
      <c r="F8017">
        <v>1058.1579999999999</v>
      </c>
      <c r="G8017">
        <v>85.305000000000007</v>
      </c>
      <c r="H8017">
        <v>0</v>
      </c>
      <c r="I8017">
        <v>962.154</v>
      </c>
      <c r="J8017">
        <v>5.25</v>
      </c>
      <c r="K8017">
        <v>-37.51</v>
      </c>
      <c r="L8017">
        <v>87.518000000000001</v>
      </c>
      <c r="M8017">
        <v>24078.31</v>
      </c>
      <c r="N8017">
        <v>0</v>
      </c>
      <c r="O8017">
        <v>6.6609999999999996</v>
      </c>
      <c r="P8017">
        <v>-12.643000000000001</v>
      </c>
      <c r="Q8017">
        <v>166.82499999999999</v>
      </c>
      <c r="R8017">
        <v>24084.293000000001</v>
      </c>
      <c r="S8017">
        <v>23917.468000000001</v>
      </c>
    </row>
    <row r="8018" spans="1:19" x14ac:dyDescent="0.3">
      <c r="A8018">
        <v>2021</v>
      </c>
      <c r="B8018">
        <v>12</v>
      </c>
      <c r="C8018">
        <v>1</v>
      </c>
      <c r="D8018">
        <v>1</v>
      </c>
      <c r="E8018">
        <v>20772.663</v>
      </c>
      <c r="F8018">
        <v>1309.7529999999999</v>
      </c>
      <c r="G8018">
        <v>91.414000000000001</v>
      </c>
      <c r="H8018">
        <v>-99.043000000000006</v>
      </c>
      <c r="I8018">
        <v>846.64099999999996</v>
      </c>
      <c r="J8018">
        <v>5.0780000000000003</v>
      </c>
      <c r="K8018">
        <v>-7.2160000000000002</v>
      </c>
      <c r="L8018">
        <v>86.825000000000003</v>
      </c>
      <c r="M8018">
        <v>22914.701000000001</v>
      </c>
      <c r="N8018">
        <v>0</v>
      </c>
      <c r="O8018">
        <v>4.625</v>
      </c>
      <c r="P8018">
        <v>-15.611000000000001</v>
      </c>
      <c r="Q8018">
        <v>153.148</v>
      </c>
      <c r="R8018">
        <v>22925.687999999998</v>
      </c>
      <c r="S8018">
        <v>22772.54</v>
      </c>
    </row>
    <row r="8019" spans="1:19" x14ac:dyDescent="0.3">
      <c r="A8019">
        <v>2021</v>
      </c>
      <c r="B8019">
        <v>12</v>
      </c>
      <c r="C8019">
        <v>1</v>
      </c>
      <c r="D8019">
        <v>2</v>
      </c>
      <c r="E8019">
        <v>19781.797999999999</v>
      </c>
      <c r="F8019">
        <v>1423.3440000000001</v>
      </c>
      <c r="G8019">
        <v>92.924000000000007</v>
      </c>
      <c r="H8019">
        <v>-98.325000000000003</v>
      </c>
      <c r="I8019">
        <v>601.077</v>
      </c>
      <c r="J8019">
        <v>4.9450000000000003</v>
      </c>
      <c r="K8019">
        <v>-6.7069999999999999</v>
      </c>
      <c r="L8019">
        <v>86.257999999999996</v>
      </c>
      <c r="M8019">
        <v>21792.388999999999</v>
      </c>
      <c r="N8019">
        <v>0</v>
      </c>
      <c r="O8019">
        <v>3.617</v>
      </c>
      <c r="P8019">
        <v>-13.048</v>
      </c>
      <c r="Q8019">
        <v>144.36000000000001</v>
      </c>
      <c r="R8019">
        <v>21801.82</v>
      </c>
      <c r="S8019">
        <v>21657.46</v>
      </c>
    </row>
    <row r="8020" spans="1:19" x14ac:dyDescent="0.3">
      <c r="A8020">
        <v>2021</v>
      </c>
      <c r="B8020">
        <v>12</v>
      </c>
      <c r="C8020">
        <v>1</v>
      </c>
      <c r="D8020">
        <v>3</v>
      </c>
      <c r="E8020">
        <v>19224.099999999999</v>
      </c>
      <c r="F8020">
        <v>1470.664</v>
      </c>
      <c r="G8020">
        <v>95.257999999999996</v>
      </c>
      <c r="H8020">
        <v>-99.81</v>
      </c>
      <c r="I8020">
        <v>360.00200000000001</v>
      </c>
      <c r="J8020">
        <v>4.8719999999999999</v>
      </c>
      <c r="K8020">
        <v>-1.7749999999999999</v>
      </c>
      <c r="L8020">
        <v>85.900999999999996</v>
      </c>
      <c r="M8020">
        <v>21043.952000000001</v>
      </c>
      <c r="N8020">
        <v>0</v>
      </c>
      <c r="O8020">
        <v>2.5110000000000001</v>
      </c>
      <c r="P8020">
        <v>-9.9060000000000006</v>
      </c>
      <c r="Q8020">
        <v>139.68799999999999</v>
      </c>
      <c r="R8020">
        <v>21051.348000000002</v>
      </c>
      <c r="S8020">
        <v>20911.66</v>
      </c>
    </row>
    <row r="8021" spans="1:19" x14ac:dyDescent="0.3">
      <c r="A8021">
        <v>2021</v>
      </c>
      <c r="B8021">
        <v>12</v>
      </c>
      <c r="C8021">
        <v>1</v>
      </c>
      <c r="D8021">
        <v>4</v>
      </c>
      <c r="E8021">
        <v>19217.125</v>
      </c>
      <c r="F8021">
        <v>1462.08</v>
      </c>
      <c r="G8021">
        <v>98.224999999999994</v>
      </c>
      <c r="H8021">
        <v>-103.75</v>
      </c>
      <c r="I8021">
        <v>204.78</v>
      </c>
      <c r="J8021">
        <v>4.7190000000000003</v>
      </c>
      <c r="K8021">
        <v>-0.54300000000000004</v>
      </c>
      <c r="L8021">
        <v>85.900999999999996</v>
      </c>
      <c r="M8021">
        <v>20870.312000000002</v>
      </c>
      <c r="N8021">
        <v>0</v>
      </c>
      <c r="O8021">
        <v>2.3250000000000002</v>
      </c>
      <c r="P8021">
        <v>-5.9089999999999998</v>
      </c>
      <c r="Q8021">
        <v>139.31299999999999</v>
      </c>
      <c r="R8021">
        <v>20873.896000000001</v>
      </c>
      <c r="S8021">
        <v>20734.582999999999</v>
      </c>
    </row>
    <row r="8022" spans="1:19" x14ac:dyDescent="0.3">
      <c r="A8022">
        <v>2021</v>
      </c>
      <c r="B8022">
        <v>12</v>
      </c>
      <c r="C8022">
        <v>1</v>
      </c>
      <c r="D8022">
        <v>5</v>
      </c>
      <c r="E8022">
        <v>19965.875</v>
      </c>
      <c r="F8022">
        <v>1373.808</v>
      </c>
      <c r="G8022">
        <v>103.57899999999999</v>
      </c>
      <c r="H8022">
        <v>-108.261</v>
      </c>
      <c r="I8022">
        <v>102.96599999999999</v>
      </c>
      <c r="J8022">
        <v>3.6520000000000001</v>
      </c>
      <c r="K8022">
        <v>-1.901</v>
      </c>
      <c r="L8022">
        <v>86.363</v>
      </c>
      <c r="M8022">
        <v>21422.502</v>
      </c>
      <c r="N8022">
        <v>0</v>
      </c>
      <c r="O8022">
        <v>2.2160000000000002</v>
      </c>
      <c r="P8022">
        <v>-4.5750000000000002</v>
      </c>
      <c r="Q8022">
        <v>145.16499999999999</v>
      </c>
      <c r="R8022">
        <v>21424.861000000001</v>
      </c>
      <c r="S8022">
        <v>21279.696</v>
      </c>
    </row>
    <row r="8023" spans="1:19" x14ac:dyDescent="0.3">
      <c r="A8023">
        <v>2021</v>
      </c>
      <c r="B8023">
        <v>12</v>
      </c>
      <c r="C8023">
        <v>1</v>
      </c>
      <c r="D8023">
        <v>6</v>
      </c>
      <c r="E8023">
        <v>21634.778999999999</v>
      </c>
      <c r="F8023">
        <v>1239.626</v>
      </c>
      <c r="G8023">
        <v>111.32899999999999</v>
      </c>
      <c r="H8023">
        <v>-116.453</v>
      </c>
      <c r="I8023">
        <v>72.459999999999994</v>
      </c>
      <c r="J8023">
        <v>2.3290000000000002</v>
      </c>
      <c r="K8023">
        <v>-8.58</v>
      </c>
      <c r="L8023">
        <v>87.27</v>
      </c>
      <c r="M8023">
        <v>22911.431</v>
      </c>
      <c r="N8023">
        <v>0</v>
      </c>
      <c r="O8023">
        <v>2.36</v>
      </c>
      <c r="P8023">
        <v>-6.4690000000000003</v>
      </c>
      <c r="Q8023">
        <v>163.36699999999999</v>
      </c>
      <c r="R8023">
        <v>22915.541000000001</v>
      </c>
      <c r="S8023">
        <v>22752.173999999999</v>
      </c>
    </row>
    <row r="8024" spans="1:19" x14ac:dyDescent="0.3">
      <c r="A8024">
        <v>2021</v>
      </c>
      <c r="B8024">
        <v>12</v>
      </c>
      <c r="C8024">
        <v>1</v>
      </c>
      <c r="D8024">
        <v>7</v>
      </c>
      <c r="E8024">
        <v>24730.014999999999</v>
      </c>
      <c r="F8024">
        <v>1063.9770000000001</v>
      </c>
      <c r="G8024">
        <v>119.211</v>
      </c>
      <c r="H8024">
        <v>-128.077</v>
      </c>
      <c r="I8024">
        <v>128.994</v>
      </c>
      <c r="J8024">
        <v>2.839</v>
      </c>
      <c r="K8024">
        <v>5.9240000000000004</v>
      </c>
      <c r="L8024">
        <v>89.087000000000003</v>
      </c>
      <c r="M8024">
        <v>25892.757000000001</v>
      </c>
      <c r="N8024">
        <v>2.778</v>
      </c>
      <c r="O8024">
        <v>0.66100000000000003</v>
      </c>
      <c r="P8024">
        <v>-1.8260000000000001</v>
      </c>
      <c r="Q8024">
        <v>194.93700000000001</v>
      </c>
      <c r="R8024">
        <v>25891.145</v>
      </c>
      <c r="S8024">
        <v>25696.206999999999</v>
      </c>
    </row>
    <row r="8025" spans="1:19" x14ac:dyDescent="0.3">
      <c r="A8025">
        <v>2021</v>
      </c>
      <c r="B8025">
        <v>12</v>
      </c>
      <c r="C8025">
        <v>1</v>
      </c>
      <c r="D8025">
        <v>8</v>
      </c>
      <c r="E8025">
        <v>26493.281999999999</v>
      </c>
      <c r="F8025">
        <v>975.29200000000003</v>
      </c>
      <c r="G8025">
        <v>120.721</v>
      </c>
      <c r="H8025">
        <v>-113.834</v>
      </c>
      <c r="I8025">
        <v>267.89</v>
      </c>
      <c r="J8025">
        <v>3.702</v>
      </c>
      <c r="K8025">
        <v>6.2160000000000002</v>
      </c>
      <c r="L8025">
        <v>90.325999999999993</v>
      </c>
      <c r="M8025">
        <v>27722.875</v>
      </c>
      <c r="N8025">
        <v>653.62300000000005</v>
      </c>
      <c r="O8025">
        <v>-3.214</v>
      </c>
      <c r="P8025">
        <v>-0.192</v>
      </c>
      <c r="Q8025">
        <v>220.32400000000001</v>
      </c>
      <c r="R8025">
        <v>27072.659</v>
      </c>
      <c r="S8025">
        <v>26852.334999999999</v>
      </c>
    </row>
    <row r="8026" spans="1:19" x14ac:dyDescent="0.3">
      <c r="A8026">
        <v>2021</v>
      </c>
      <c r="B8026">
        <v>12</v>
      </c>
      <c r="C8026">
        <v>1</v>
      </c>
      <c r="D8026">
        <v>9</v>
      </c>
      <c r="E8026">
        <v>27220.420999999998</v>
      </c>
      <c r="F8026">
        <v>942.16499999999996</v>
      </c>
      <c r="G8026">
        <v>113.05</v>
      </c>
      <c r="H8026">
        <v>-79.921000000000006</v>
      </c>
      <c r="I8026">
        <v>494.47699999999998</v>
      </c>
      <c r="J8026">
        <v>4.97</v>
      </c>
      <c r="K8026">
        <v>-6.516</v>
      </c>
      <c r="L8026">
        <v>91.007999999999996</v>
      </c>
      <c r="M8026">
        <v>28666.603999999999</v>
      </c>
      <c r="N8026">
        <v>2799.114</v>
      </c>
      <c r="O8026">
        <v>-20.292999999999999</v>
      </c>
      <c r="P8026">
        <v>-0.49</v>
      </c>
      <c r="Q8026">
        <v>241.89500000000001</v>
      </c>
      <c r="R8026">
        <v>25888.272000000001</v>
      </c>
      <c r="S8026">
        <v>25646.377</v>
      </c>
    </row>
    <row r="8027" spans="1:19" x14ac:dyDescent="0.3">
      <c r="A8027">
        <v>2021</v>
      </c>
      <c r="B8027">
        <v>12</v>
      </c>
      <c r="C8027">
        <v>1</v>
      </c>
      <c r="D8027">
        <v>10</v>
      </c>
      <c r="E8027">
        <v>27729.847000000002</v>
      </c>
      <c r="F8027">
        <v>971.67200000000003</v>
      </c>
      <c r="G8027">
        <v>103.123</v>
      </c>
      <c r="H8027">
        <v>-53.881999999999998</v>
      </c>
      <c r="I8027">
        <v>610.01099999999997</v>
      </c>
      <c r="J8027">
        <v>5.5149999999999997</v>
      </c>
      <c r="K8027">
        <v>-23.439</v>
      </c>
      <c r="L8027">
        <v>91.492000000000004</v>
      </c>
      <c r="M8027">
        <v>29331.216</v>
      </c>
      <c r="N8027">
        <v>4612.37</v>
      </c>
      <c r="O8027">
        <v>-32.729999999999997</v>
      </c>
      <c r="P8027">
        <v>-0.51600000000000001</v>
      </c>
      <c r="Q8027">
        <v>256.40199999999999</v>
      </c>
      <c r="R8027">
        <v>24752.092000000001</v>
      </c>
      <c r="S8027">
        <v>24495.69</v>
      </c>
    </row>
    <row r="8028" spans="1:19" x14ac:dyDescent="0.3">
      <c r="A8028">
        <v>2021</v>
      </c>
      <c r="B8028">
        <v>12</v>
      </c>
      <c r="C8028">
        <v>1</v>
      </c>
      <c r="D8028">
        <v>11</v>
      </c>
      <c r="E8028">
        <v>27954.300999999999</v>
      </c>
      <c r="F8028">
        <v>1001.826</v>
      </c>
      <c r="G8028">
        <v>94.89</v>
      </c>
      <c r="H8028">
        <v>-37.664000000000001</v>
      </c>
      <c r="I8028">
        <v>576.36599999999999</v>
      </c>
      <c r="J8028">
        <v>5.82</v>
      </c>
      <c r="K8028">
        <v>-9.0470000000000006</v>
      </c>
      <c r="L8028">
        <v>91.697999999999993</v>
      </c>
      <c r="M8028">
        <v>29583.300999999999</v>
      </c>
      <c r="N8028">
        <v>5698.5230000000001</v>
      </c>
      <c r="O8028">
        <v>-44.478000000000002</v>
      </c>
      <c r="P8028">
        <v>0.16600000000000001</v>
      </c>
      <c r="Q8028">
        <v>267.16300000000001</v>
      </c>
      <c r="R8028">
        <v>23929.09</v>
      </c>
      <c r="S8028">
        <v>23661.927</v>
      </c>
    </row>
    <row r="8029" spans="1:19" x14ac:dyDescent="0.3">
      <c r="A8029">
        <v>2021</v>
      </c>
      <c r="B8029">
        <v>12</v>
      </c>
      <c r="C8029">
        <v>1</v>
      </c>
      <c r="D8029">
        <v>12</v>
      </c>
      <c r="E8029">
        <v>27975.465</v>
      </c>
      <c r="F8029">
        <v>1003.203</v>
      </c>
      <c r="G8029">
        <v>87.236000000000004</v>
      </c>
      <c r="H8029">
        <v>-28.677</v>
      </c>
      <c r="I8029">
        <v>490.58300000000003</v>
      </c>
      <c r="J8029">
        <v>5.9569999999999999</v>
      </c>
      <c r="K8029">
        <v>1.486</v>
      </c>
      <c r="L8029">
        <v>91.703000000000003</v>
      </c>
      <c r="M8029">
        <v>29539.719000000001</v>
      </c>
      <c r="N8029">
        <v>6218.8209999999999</v>
      </c>
      <c r="O8029">
        <v>-26.327999999999999</v>
      </c>
      <c r="P8029">
        <v>1.0620000000000001</v>
      </c>
      <c r="Q8029">
        <v>272.45999999999998</v>
      </c>
      <c r="R8029">
        <v>23346.164000000001</v>
      </c>
      <c r="S8029">
        <v>23073.704000000002</v>
      </c>
    </row>
    <row r="8030" spans="1:19" x14ac:dyDescent="0.3">
      <c r="A8030">
        <v>2021</v>
      </c>
      <c r="B8030">
        <v>12</v>
      </c>
      <c r="C8030">
        <v>1</v>
      </c>
      <c r="D8030">
        <v>13</v>
      </c>
      <c r="E8030">
        <v>27782.767</v>
      </c>
      <c r="F8030">
        <v>995.29600000000005</v>
      </c>
      <c r="G8030">
        <v>80.899000000000001</v>
      </c>
      <c r="H8030">
        <v>-21.847000000000001</v>
      </c>
      <c r="I8030">
        <v>453.64400000000001</v>
      </c>
      <c r="J8030">
        <v>5.9269999999999996</v>
      </c>
      <c r="K8030">
        <v>7.6999999999999999E-2</v>
      </c>
      <c r="L8030">
        <v>91.518000000000001</v>
      </c>
      <c r="M8030">
        <v>29307.382000000001</v>
      </c>
      <c r="N8030">
        <v>6119.0020000000004</v>
      </c>
      <c r="O8030">
        <v>-6.1719999999999997</v>
      </c>
      <c r="P8030">
        <v>1.9259999999999999</v>
      </c>
      <c r="Q8030">
        <v>274.15499999999997</v>
      </c>
      <c r="R8030">
        <v>23192.626</v>
      </c>
      <c r="S8030">
        <v>22918.471000000001</v>
      </c>
    </row>
    <row r="8031" spans="1:19" x14ac:dyDescent="0.3">
      <c r="A8031">
        <v>2021</v>
      </c>
      <c r="B8031">
        <v>12</v>
      </c>
      <c r="C8031">
        <v>1</v>
      </c>
      <c r="D8031">
        <v>14</v>
      </c>
      <c r="E8031">
        <v>27614.350999999999</v>
      </c>
      <c r="F8031">
        <v>965.84</v>
      </c>
      <c r="G8031">
        <v>78.897999999999996</v>
      </c>
      <c r="H8031">
        <v>-12.654999999999999</v>
      </c>
      <c r="I8031">
        <v>429.274</v>
      </c>
      <c r="J8031">
        <v>5.819</v>
      </c>
      <c r="K8031">
        <v>10.391999999999999</v>
      </c>
      <c r="L8031">
        <v>91.326999999999998</v>
      </c>
      <c r="M8031">
        <v>29104.348000000002</v>
      </c>
      <c r="N8031">
        <v>5413.7820000000002</v>
      </c>
      <c r="O8031">
        <v>-2.5310000000000001</v>
      </c>
      <c r="P8031">
        <v>2.33</v>
      </c>
      <c r="Q8031">
        <v>274.34800000000001</v>
      </c>
      <c r="R8031">
        <v>23690.767</v>
      </c>
      <c r="S8031">
        <v>23416.418000000001</v>
      </c>
    </row>
    <row r="8032" spans="1:19" x14ac:dyDescent="0.3">
      <c r="A8032">
        <v>2021</v>
      </c>
      <c r="B8032">
        <v>12</v>
      </c>
      <c r="C8032">
        <v>1</v>
      </c>
      <c r="D8032">
        <v>15</v>
      </c>
      <c r="E8032">
        <v>27217.987000000001</v>
      </c>
      <c r="F8032">
        <v>905.76800000000003</v>
      </c>
      <c r="G8032">
        <v>76.87</v>
      </c>
      <c r="H8032">
        <v>-8.9670000000000005</v>
      </c>
      <c r="I8032">
        <v>368.52499999999998</v>
      </c>
      <c r="J8032">
        <v>5.3470000000000004</v>
      </c>
      <c r="K8032">
        <v>7.9690000000000003</v>
      </c>
      <c r="L8032">
        <v>90.938999999999993</v>
      </c>
      <c r="M8032">
        <v>28587.569</v>
      </c>
      <c r="N8032">
        <v>4060.8629999999998</v>
      </c>
      <c r="O8032">
        <v>-1.9850000000000001</v>
      </c>
      <c r="P8032">
        <v>1.744</v>
      </c>
      <c r="Q8032">
        <v>269.976</v>
      </c>
      <c r="R8032">
        <v>24526.947</v>
      </c>
      <c r="S8032">
        <v>24256.971000000001</v>
      </c>
    </row>
    <row r="8033" spans="1:19" x14ac:dyDescent="0.3">
      <c r="A8033">
        <v>2021</v>
      </c>
      <c r="B8033">
        <v>12</v>
      </c>
      <c r="C8033">
        <v>1</v>
      </c>
      <c r="D8033">
        <v>16</v>
      </c>
      <c r="E8033">
        <v>26907.208999999999</v>
      </c>
      <c r="F8033">
        <v>747.90300000000002</v>
      </c>
      <c r="G8033">
        <v>80.284999999999997</v>
      </c>
      <c r="H8033">
        <v>-16.702999999999999</v>
      </c>
      <c r="I8033">
        <v>339.13400000000001</v>
      </c>
      <c r="J8033">
        <v>5.5759999999999996</v>
      </c>
      <c r="K8033">
        <v>-13.404</v>
      </c>
      <c r="L8033">
        <v>90.634</v>
      </c>
      <c r="M8033">
        <v>28060.348999999998</v>
      </c>
      <c r="N8033">
        <v>1976.9449999999999</v>
      </c>
      <c r="O8033">
        <v>-0.504</v>
      </c>
      <c r="P8033">
        <v>1.0880000000000001</v>
      </c>
      <c r="Q8033">
        <v>261.78300000000002</v>
      </c>
      <c r="R8033">
        <v>26082.82</v>
      </c>
      <c r="S8033">
        <v>25821.036</v>
      </c>
    </row>
    <row r="8034" spans="1:19" x14ac:dyDescent="0.3">
      <c r="A8034">
        <v>2021</v>
      </c>
      <c r="B8034">
        <v>12</v>
      </c>
      <c r="C8034">
        <v>1</v>
      </c>
      <c r="D8034">
        <v>17</v>
      </c>
      <c r="E8034">
        <v>27962.448</v>
      </c>
      <c r="F8034">
        <v>546.58600000000001</v>
      </c>
      <c r="G8034">
        <v>86.578000000000003</v>
      </c>
      <c r="H8034">
        <v>-36.987000000000002</v>
      </c>
      <c r="I8034">
        <v>233.93700000000001</v>
      </c>
      <c r="J8034">
        <v>4.3869999999999996</v>
      </c>
      <c r="K8034">
        <v>-66.055000000000007</v>
      </c>
      <c r="L8034">
        <v>91.658000000000001</v>
      </c>
      <c r="M8034">
        <v>28735.974999999999</v>
      </c>
      <c r="N8034">
        <v>90.968999999999994</v>
      </c>
      <c r="O8034">
        <v>9.407</v>
      </c>
      <c r="P8034">
        <v>3.1019999999999999</v>
      </c>
      <c r="Q8034">
        <v>258.178</v>
      </c>
      <c r="R8034">
        <v>28632.496999999999</v>
      </c>
      <c r="S8034">
        <v>28374.319</v>
      </c>
    </row>
    <row r="8035" spans="1:19" x14ac:dyDescent="0.3">
      <c r="A8035">
        <v>2021</v>
      </c>
      <c r="B8035">
        <v>12</v>
      </c>
      <c r="C8035">
        <v>1</v>
      </c>
      <c r="D8035">
        <v>18</v>
      </c>
      <c r="E8035">
        <v>30917.412</v>
      </c>
      <c r="F8035">
        <v>521.73699999999997</v>
      </c>
      <c r="G8035">
        <v>95.908000000000001</v>
      </c>
      <c r="H8035">
        <v>-59.521999999999998</v>
      </c>
      <c r="I8035">
        <v>255.80699999999999</v>
      </c>
      <c r="J8035">
        <v>4.91</v>
      </c>
      <c r="K8035">
        <v>-78.850999999999999</v>
      </c>
      <c r="L8035">
        <v>93.286000000000001</v>
      </c>
      <c r="M8035">
        <v>31654.780999999999</v>
      </c>
      <c r="N8035">
        <v>0</v>
      </c>
      <c r="O8035">
        <v>14.071999999999999</v>
      </c>
      <c r="P8035">
        <v>4.9000000000000004</v>
      </c>
      <c r="Q8035">
        <v>260.84800000000001</v>
      </c>
      <c r="R8035">
        <v>31635.808000000001</v>
      </c>
      <c r="S8035">
        <v>31374.959999999999</v>
      </c>
    </row>
    <row r="8036" spans="1:19" x14ac:dyDescent="0.3">
      <c r="A8036">
        <v>2021</v>
      </c>
      <c r="B8036">
        <v>12</v>
      </c>
      <c r="C8036">
        <v>1</v>
      </c>
      <c r="D8036">
        <v>19</v>
      </c>
      <c r="E8036">
        <v>31145.064999999999</v>
      </c>
      <c r="F8036">
        <v>543.23</v>
      </c>
      <c r="G8036">
        <v>98.137</v>
      </c>
      <c r="H8036">
        <v>-82.372</v>
      </c>
      <c r="I8036">
        <v>326.37799999999999</v>
      </c>
      <c r="J8036">
        <v>4.7430000000000003</v>
      </c>
      <c r="K8036">
        <v>-97.171999999999997</v>
      </c>
      <c r="L8036">
        <v>93.358999999999995</v>
      </c>
      <c r="M8036">
        <v>31933.23</v>
      </c>
      <c r="N8036">
        <v>0</v>
      </c>
      <c r="O8036">
        <v>15.936999999999999</v>
      </c>
      <c r="P8036">
        <v>6.4820000000000002</v>
      </c>
      <c r="Q8036">
        <v>253.02</v>
      </c>
      <c r="R8036">
        <v>31910.811000000002</v>
      </c>
      <c r="S8036">
        <v>31657.791000000001</v>
      </c>
    </row>
    <row r="8037" spans="1:19" x14ac:dyDescent="0.3">
      <c r="A8037">
        <v>2021</v>
      </c>
      <c r="B8037">
        <v>12</v>
      </c>
      <c r="C8037">
        <v>1</v>
      </c>
      <c r="D8037">
        <v>20</v>
      </c>
      <c r="E8037">
        <v>30744.743999999999</v>
      </c>
      <c r="F8037">
        <v>548.99599999999998</v>
      </c>
      <c r="G8037">
        <v>99.84</v>
      </c>
      <c r="H8037">
        <v>-93.135000000000005</v>
      </c>
      <c r="I8037">
        <v>361.14600000000002</v>
      </c>
      <c r="J8037">
        <v>4.4640000000000004</v>
      </c>
      <c r="K8037">
        <v>-95.677999999999997</v>
      </c>
      <c r="L8037">
        <v>93.24</v>
      </c>
      <c r="M8037">
        <v>31563.776999999998</v>
      </c>
      <c r="N8037">
        <v>0</v>
      </c>
      <c r="O8037">
        <v>14.532</v>
      </c>
      <c r="P8037">
        <v>8.1440000000000001</v>
      </c>
      <c r="Q8037">
        <v>239.88900000000001</v>
      </c>
      <c r="R8037">
        <v>31541.1</v>
      </c>
      <c r="S8037">
        <v>31301.210999999999</v>
      </c>
    </row>
    <row r="8038" spans="1:19" x14ac:dyDescent="0.3">
      <c r="A8038">
        <v>2021</v>
      </c>
      <c r="B8038">
        <v>12</v>
      </c>
      <c r="C8038">
        <v>1</v>
      </c>
      <c r="D8038">
        <v>21</v>
      </c>
      <c r="E8038">
        <v>29799.564999999999</v>
      </c>
      <c r="F8038">
        <v>585.41200000000003</v>
      </c>
      <c r="G8038">
        <v>100.81399999999999</v>
      </c>
      <c r="H8038">
        <v>-103.398</v>
      </c>
      <c r="I8038">
        <v>404.81200000000001</v>
      </c>
      <c r="J8038">
        <v>4.1230000000000002</v>
      </c>
      <c r="K8038">
        <v>-98.480999999999995</v>
      </c>
      <c r="L8038">
        <v>92.885999999999996</v>
      </c>
      <c r="M8038">
        <v>30684.918000000001</v>
      </c>
      <c r="N8038">
        <v>0</v>
      </c>
      <c r="O8038">
        <v>13.787000000000001</v>
      </c>
      <c r="P8038">
        <v>7.9969999999999999</v>
      </c>
      <c r="Q8038">
        <v>228.804</v>
      </c>
      <c r="R8038">
        <v>30663.133999999998</v>
      </c>
      <c r="S8038">
        <v>30434.33</v>
      </c>
    </row>
    <row r="8039" spans="1:19" x14ac:dyDescent="0.3">
      <c r="A8039">
        <v>2021</v>
      </c>
      <c r="B8039">
        <v>12</v>
      </c>
      <c r="C8039">
        <v>1</v>
      </c>
      <c r="D8039">
        <v>22</v>
      </c>
      <c r="E8039">
        <v>28270.126</v>
      </c>
      <c r="F8039">
        <v>693.18</v>
      </c>
      <c r="G8039">
        <v>99.716999999999999</v>
      </c>
      <c r="H8039">
        <v>-109.28</v>
      </c>
      <c r="I8039">
        <v>517.60900000000004</v>
      </c>
      <c r="J8039">
        <v>5.181</v>
      </c>
      <c r="K8039">
        <v>-40.253</v>
      </c>
      <c r="L8039">
        <v>91.975999999999999</v>
      </c>
      <c r="M8039">
        <v>29428.539000000001</v>
      </c>
      <c r="N8039">
        <v>0</v>
      </c>
      <c r="O8039">
        <v>12.597</v>
      </c>
      <c r="P8039">
        <v>-3.927</v>
      </c>
      <c r="Q8039">
        <v>215.626</v>
      </c>
      <c r="R8039">
        <v>29419.868999999999</v>
      </c>
      <c r="S8039">
        <v>29204.242999999999</v>
      </c>
    </row>
    <row r="8040" spans="1:19" x14ac:dyDescent="0.3">
      <c r="A8040">
        <v>2021</v>
      </c>
      <c r="B8040">
        <v>12</v>
      </c>
      <c r="C8040">
        <v>1</v>
      </c>
      <c r="D8040">
        <v>23</v>
      </c>
      <c r="E8040">
        <v>25773.663</v>
      </c>
      <c r="F8040">
        <v>897.37199999999996</v>
      </c>
      <c r="G8040">
        <v>97.444000000000003</v>
      </c>
      <c r="H8040">
        <v>-119.78100000000001</v>
      </c>
      <c r="I8040">
        <v>577.44799999999998</v>
      </c>
      <c r="J8040">
        <v>4.8490000000000002</v>
      </c>
      <c r="K8040">
        <v>-12.54</v>
      </c>
      <c r="L8040">
        <v>89.766999999999996</v>
      </c>
      <c r="M8040">
        <v>27210.776999999998</v>
      </c>
      <c r="N8040">
        <v>0</v>
      </c>
      <c r="O8040">
        <v>9.5860000000000003</v>
      </c>
      <c r="P8040">
        <v>-11.462999999999999</v>
      </c>
      <c r="Q8040">
        <v>193.85</v>
      </c>
      <c r="R8040">
        <v>27212.653999999999</v>
      </c>
      <c r="S8040">
        <v>27018.804</v>
      </c>
    </row>
    <row r="8041" spans="1:19" x14ac:dyDescent="0.3">
      <c r="A8041">
        <v>2021</v>
      </c>
      <c r="B8041">
        <v>12</v>
      </c>
      <c r="C8041">
        <v>1</v>
      </c>
      <c r="D8041">
        <v>24</v>
      </c>
      <c r="E8041">
        <v>23049.255000000001</v>
      </c>
      <c r="F8041">
        <v>1087.124</v>
      </c>
      <c r="G8041">
        <v>96.355000000000004</v>
      </c>
      <c r="H8041">
        <v>-116.441</v>
      </c>
      <c r="I8041">
        <v>962.154</v>
      </c>
      <c r="J8041">
        <v>5.25</v>
      </c>
      <c r="K8041">
        <v>-4.28</v>
      </c>
      <c r="L8041">
        <v>88.122</v>
      </c>
      <c r="M8041">
        <v>25071.184000000001</v>
      </c>
      <c r="N8041">
        <v>0</v>
      </c>
      <c r="O8041">
        <v>7.3090000000000002</v>
      </c>
      <c r="P8041">
        <v>-8.9629999999999992</v>
      </c>
      <c r="Q8041">
        <v>172.31899999999999</v>
      </c>
      <c r="R8041">
        <v>25072.838</v>
      </c>
      <c r="S8041">
        <v>24900.518</v>
      </c>
    </row>
    <row r="8042" spans="1:19" x14ac:dyDescent="0.3">
      <c r="A8042">
        <v>2021</v>
      </c>
      <c r="B8042">
        <v>12</v>
      </c>
      <c r="C8042">
        <v>2</v>
      </c>
      <c r="D8042">
        <v>1</v>
      </c>
      <c r="E8042">
        <v>20965.856</v>
      </c>
      <c r="F8042">
        <v>1309.7529999999999</v>
      </c>
      <c r="G8042">
        <v>87.296999999999997</v>
      </c>
      <c r="H8042">
        <v>-100.226</v>
      </c>
      <c r="I8042">
        <v>846.64099999999996</v>
      </c>
      <c r="J8042">
        <v>5.0780000000000003</v>
      </c>
      <c r="K8042">
        <v>-7.4029999999999996</v>
      </c>
      <c r="L8042">
        <v>86.924000000000007</v>
      </c>
      <c r="M8042">
        <v>23106.623</v>
      </c>
      <c r="N8042">
        <v>0</v>
      </c>
      <c r="O8042">
        <v>4.625</v>
      </c>
      <c r="P8042">
        <v>-15.611000000000001</v>
      </c>
      <c r="Q8042">
        <v>151.876</v>
      </c>
      <c r="R8042">
        <v>23117.609</v>
      </c>
      <c r="S8042">
        <v>22965.733</v>
      </c>
    </row>
    <row r="8043" spans="1:19" x14ac:dyDescent="0.3">
      <c r="A8043">
        <v>2021</v>
      </c>
      <c r="B8043">
        <v>12</v>
      </c>
      <c r="C8043">
        <v>2</v>
      </c>
      <c r="D8043">
        <v>2</v>
      </c>
      <c r="E8043">
        <v>20059.54</v>
      </c>
      <c r="F8043">
        <v>1423.3440000000001</v>
      </c>
      <c r="G8043">
        <v>88.307000000000002</v>
      </c>
      <c r="H8043">
        <v>-99.882000000000005</v>
      </c>
      <c r="I8043">
        <v>601.077</v>
      </c>
      <c r="J8043">
        <v>4.9450000000000003</v>
      </c>
      <c r="K8043">
        <v>-6.6120000000000001</v>
      </c>
      <c r="L8043">
        <v>86.415999999999997</v>
      </c>
      <c r="M8043">
        <v>22068.828000000001</v>
      </c>
      <c r="N8043">
        <v>0</v>
      </c>
      <c r="O8043">
        <v>3.617</v>
      </c>
      <c r="P8043">
        <v>-13.048</v>
      </c>
      <c r="Q8043">
        <v>142.93600000000001</v>
      </c>
      <c r="R8043">
        <v>22078.258999999998</v>
      </c>
      <c r="S8043">
        <v>21935.323</v>
      </c>
    </row>
    <row r="8044" spans="1:19" x14ac:dyDescent="0.3">
      <c r="A8044">
        <v>2021</v>
      </c>
      <c r="B8044">
        <v>12</v>
      </c>
      <c r="C8044">
        <v>2</v>
      </c>
      <c r="D8044">
        <v>3</v>
      </c>
      <c r="E8044">
        <v>19542.75</v>
      </c>
      <c r="F8044">
        <v>1470.664</v>
      </c>
      <c r="G8044">
        <v>90.721000000000004</v>
      </c>
      <c r="H8044">
        <v>-101.661</v>
      </c>
      <c r="I8044">
        <v>360.00200000000001</v>
      </c>
      <c r="J8044">
        <v>4.8719999999999999</v>
      </c>
      <c r="K8044">
        <v>-1.35</v>
      </c>
      <c r="L8044">
        <v>86.09</v>
      </c>
      <c r="M8044">
        <v>21361.366000000002</v>
      </c>
      <c r="N8044">
        <v>0</v>
      </c>
      <c r="O8044">
        <v>2.5110000000000001</v>
      </c>
      <c r="P8044">
        <v>-9.9060000000000006</v>
      </c>
      <c r="Q8044">
        <v>138.19</v>
      </c>
      <c r="R8044">
        <v>21368.760999999999</v>
      </c>
      <c r="S8044">
        <v>21230.572</v>
      </c>
    </row>
    <row r="8045" spans="1:19" x14ac:dyDescent="0.3">
      <c r="A8045">
        <v>2021</v>
      </c>
      <c r="B8045">
        <v>12</v>
      </c>
      <c r="C8045">
        <v>2</v>
      </c>
      <c r="D8045">
        <v>4</v>
      </c>
      <c r="E8045">
        <v>19485.514999999999</v>
      </c>
      <c r="F8045">
        <v>1462.08</v>
      </c>
      <c r="G8045">
        <v>93.652000000000001</v>
      </c>
      <c r="H8045">
        <v>-105.378</v>
      </c>
      <c r="I8045">
        <v>204.78</v>
      </c>
      <c r="J8045">
        <v>4.7190000000000003</v>
      </c>
      <c r="K8045">
        <v>-0.21099999999999999</v>
      </c>
      <c r="L8045">
        <v>86.061999999999998</v>
      </c>
      <c r="M8045">
        <v>21137.565999999999</v>
      </c>
      <c r="N8045">
        <v>0</v>
      </c>
      <c r="O8045">
        <v>2.3250000000000002</v>
      </c>
      <c r="P8045">
        <v>-5.9089999999999998</v>
      </c>
      <c r="Q8045">
        <v>137.536</v>
      </c>
      <c r="R8045">
        <v>21141.15</v>
      </c>
      <c r="S8045">
        <v>21003.614000000001</v>
      </c>
    </row>
    <row r="8046" spans="1:19" x14ac:dyDescent="0.3">
      <c r="A8046">
        <v>2021</v>
      </c>
      <c r="B8046">
        <v>12</v>
      </c>
      <c r="C8046">
        <v>2</v>
      </c>
      <c r="D8046">
        <v>5</v>
      </c>
      <c r="E8046">
        <v>20093.757000000001</v>
      </c>
      <c r="F8046">
        <v>1373.808</v>
      </c>
      <c r="G8046">
        <v>98.33</v>
      </c>
      <c r="H8046">
        <v>-109.172</v>
      </c>
      <c r="I8046">
        <v>102.96599999999999</v>
      </c>
      <c r="J8046">
        <v>3.6520000000000001</v>
      </c>
      <c r="K8046">
        <v>-1.623</v>
      </c>
      <c r="L8046">
        <v>86.436999999999998</v>
      </c>
      <c r="M8046">
        <v>21549.825000000001</v>
      </c>
      <c r="N8046">
        <v>0</v>
      </c>
      <c r="O8046">
        <v>2.2160000000000002</v>
      </c>
      <c r="P8046">
        <v>-4.5750000000000002</v>
      </c>
      <c r="Q8046">
        <v>142.047</v>
      </c>
      <c r="R8046">
        <v>21552.184000000001</v>
      </c>
      <c r="S8046">
        <v>21410.136999999999</v>
      </c>
    </row>
    <row r="8047" spans="1:19" x14ac:dyDescent="0.3">
      <c r="A8047">
        <v>2021</v>
      </c>
      <c r="B8047">
        <v>12</v>
      </c>
      <c r="C8047">
        <v>2</v>
      </c>
      <c r="D8047">
        <v>6</v>
      </c>
      <c r="E8047">
        <v>21681.688999999998</v>
      </c>
      <c r="F8047">
        <v>1239.626</v>
      </c>
      <c r="G8047">
        <v>106.616</v>
      </c>
      <c r="H8047">
        <v>-116.807</v>
      </c>
      <c r="I8047">
        <v>72.459999999999994</v>
      </c>
      <c r="J8047">
        <v>2.3290000000000002</v>
      </c>
      <c r="K8047">
        <v>-8.7029999999999994</v>
      </c>
      <c r="L8047">
        <v>87.304000000000002</v>
      </c>
      <c r="M8047">
        <v>22957.897000000001</v>
      </c>
      <c r="N8047">
        <v>0</v>
      </c>
      <c r="O8047">
        <v>2.36</v>
      </c>
      <c r="P8047">
        <v>-6.4690000000000003</v>
      </c>
      <c r="Q8047">
        <v>156.15100000000001</v>
      </c>
      <c r="R8047">
        <v>22962.007000000001</v>
      </c>
      <c r="S8047">
        <v>22805.855</v>
      </c>
    </row>
    <row r="8048" spans="1:19" x14ac:dyDescent="0.3">
      <c r="A8048">
        <v>2021</v>
      </c>
      <c r="B8048">
        <v>12</v>
      </c>
      <c r="C8048">
        <v>2</v>
      </c>
      <c r="D8048">
        <v>7</v>
      </c>
      <c r="E8048">
        <v>24636.239000000001</v>
      </c>
      <c r="F8048">
        <v>1063.9770000000001</v>
      </c>
      <c r="G8048">
        <v>114.489</v>
      </c>
      <c r="H8048">
        <v>-127.655</v>
      </c>
      <c r="I8048">
        <v>128.994</v>
      </c>
      <c r="J8048">
        <v>2.839</v>
      </c>
      <c r="K8048">
        <v>5.8890000000000002</v>
      </c>
      <c r="L8048">
        <v>89.058000000000007</v>
      </c>
      <c r="M8048">
        <v>25799.341</v>
      </c>
      <c r="N8048">
        <v>2.778</v>
      </c>
      <c r="O8048">
        <v>0.66100000000000003</v>
      </c>
      <c r="P8048">
        <v>-1.8260000000000001</v>
      </c>
      <c r="Q8048">
        <v>179.45699999999999</v>
      </c>
      <c r="R8048">
        <v>25797.728999999999</v>
      </c>
      <c r="S8048">
        <v>25618.272000000001</v>
      </c>
    </row>
    <row r="8049" spans="1:19" x14ac:dyDescent="0.3">
      <c r="A8049">
        <v>2021</v>
      </c>
      <c r="B8049">
        <v>12</v>
      </c>
      <c r="C8049">
        <v>2</v>
      </c>
      <c r="D8049">
        <v>8</v>
      </c>
      <c r="E8049">
        <v>26369.112000000001</v>
      </c>
      <c r="F8049">
        <v>975.29200000000003</v>
      </c>
      <c r="G8049">
        <v>115.218</v>
      </c>
      <c r="H8049">
        <v>-113.307</v>
      </c>
      <c r="I8049">
        <v>267.89</v>
      </c>
      <c r="J8049">
        <v>3.702</v>
      </c>
      <c r="K8049">
        <v>6.423</v>
      </c>
      <c r="L8049">
        <v>90.254999999999995</v>
      </c>
      <c r="M8049">
        <v>27599.366999999998</v>
      </c>
      <c r="N8049">
        <v>653.62300000000005</v>
      </c>
      <c r="O8049">
        <v>-3.214</v>
      </c>
      <c r="P8049">
        <v>-0.192</v>
      </c>
      <c r="Q8049">
        <v>198.68</v>
      </c>
      <c r="R8049">
        <v>26949.151000000002</v>
      </c>
      <c r="S8049">
        <v>26750.471000000001</v>
      </c>
    </row>
    <row r="8050" spans="1:19" x14ac:dyDescent="0.3">
      <c r="A8050">
        <v>2021</v>
      </c>
      <c r="B8050">
        <v>12</v>
      </c>
      <c r="C8050">
        <v>2</v>
      </c>
      <c r="D8050">
        <v>9</v>
      </c>
      <c r="E8050">
        <v>27158.505000000001</v>
      </c>
      <c r="F8050">
        <v>942.16499999999996</v>
      </c>
      <c r="G8050">
        <v>107.441</v>
      </c>
      <c r="H8050">
        <v>-79.796999999999997</v>
      </c>
      <c r="I8050">
        <v>494.47699999999998</v>
      </c>
      <c r="J8050">
        <v>4.97</v>
      </c>
      <c r="K8050">
        <v>-6.4569999999999999</v>
      </c>
      <c r="L8050">
        <v>90.980999999999995</v>
      </c>
      <c r="M8050">
        <v>28604.844000000001</v>
      </c>
      <c r="N8050">
        <v>2799.114</v>
      </c>
      <c r="O8050">
        <v>-20.292999999999999</v>
      </c>
      <c r="P8050">
        <v>-0.49</v>
      </c>
      <c r="Q8050">
        <v>216.922</v>
      </c>
      <c r="R8050">
        <v>25826.511999999999</v>
      </c>
      <c r="S8050">
        <v>25609.59</v>
      </c>
    </row>
    <row r="8051" spans="1:19" x14ac:dyDescent="0.3">
      <c r="A8051">
        <v>2021</v>
      </c>
      <c r="B8051">
        <v>12</v>
      </c>
      <c r="C8051">
        <v>2</v>
      </c>
      <c r="D8051">
        <v>10</v>
      </c>
      <c r="E8051">
        <v>27668.631000000001</v>
      </c>
      <c r="F8051">
        <v>971.67200000000003</v>
      </c>
      <c r="G8051">
        <v>97.97</v>
      </c>
      <c r="H8051">
        <v>-53.853999999999999</v>
      </c>
      <c r="I8051">
        <v>610.01099999999997</v>
      </c>
      <c r="J8051">
        <v>5.5149999999999997</v>
      </c>
      <c r="K8051">
        <v>-22.859000000000002</v>
      </c>
      <c r="L8051">
        <v>91.509</v>
      </c>
      <c r="M8051">
        <v>29270.624</v>
      </c>
      <c r="N8051">
        <v>4612.37</v>
      </c>
      <c r="O8051">
        <v>-32.729999999999997</v>
      </c>
      <c r="P8051">
        <v>-0.51600000000000001</v>
      </c>
      <c r="Q8051">
        <v>231.429</v>
      </c>
      <c r="R8051">
        <v>24691.5</v>
      </c>
      <c r="S8051">
        <v>24460.071</v>
      </c>
    </row>
    <row r="8052" spans="1:19" x14ac:dyDescent="0.3">
      <c r="A8052">
        <v>2021</v>
      </c>
      <c r="B8052">
        <v>12</v>
      </c>
      <c r="C8052">
        <v>2</v>
      </c>
      <c r="D8052">
        <v>11</v>
      </c>
      <c r="E8052">
        <v>27856.634999999998</v>
      </c>
      <c r="F8052">
        <v>1001.826</v>
      </c>
      <c r="G8052">
        <v>90.614999999999995</v>
      </c>
      <c r="H8052">
        <v>-37.566000000000003</v>
      </c>
      <c r="I8052">
        <v>576.36599999999999</v>
      </c>
      <c r="J8052">
        <v>5.82</v>
      </c>
      <c r="K8052">
        <v>-8.74</v>
      </c>
      <c r="L8052">
        <v>91.677999999999997</v>
      </c>
      <c r="M8052">
        <v>29486.019</v>
      </c>
      <c r="N8052">
        <v>5698.5230000000001</v>
      </c>
      <c r="O8052">
        <v>-44.478000000000002</v>
      </c>
      <c r="P8052">
        <v>0.16600000000000001</v>
      </c>
      <c r="Q8052">
        <v>243.74</v>
      </c>
      <c r="R8052">
        <v>23831.808000000001</v>
      </c>
      <c r="S8052">
        <v>23588.067999999999</v>
      </c>
    </row>
    <row r="8053" spans="1:19" x14ac:dyDescent="0.3">
      <c r="A8053">
        <v>2021</v>
      </c>
      <c r="B8053">
        <v>12</v>
      </c>
      <c r="C8053">
        <v>2</v>
      </c>
      <c r="D8053">
        <v>12</v>
      </c>
      <c r="E8053">
        <v>27753.214</v>
      </c>
      <c r="F8053">
        <v>1003.203</v>
      </c>
      <c r="G8053">
        <v>83.540999999999997</v>
      </c>
      <c r="H8053">
        <v>-28.44</v>
      </c>
      <c r="I8053">
        <v>490.58300000000003</v>
      </c>
      <c r="J8053">
        <v>5.9569999999999999</v>
      </c>
      <c r="K8053">
        <v>1.494</v>
      </c>
      <c r="L8053">
        <v>91.561000000000007</v>
      </c>
      <c r="M8053">
        <v>29317.572</v>
      </c>
      <c r="N8053">
        <v>6218.8209999999999</v>
      </c>
      <c r="O8053">
        <v>-26.327999999999999</v>
      </c>
      <c r="P8053">
        <v>1.0620000000000001</v>
      </c>
      <c r="Q8053">
        <v>252.28200000000001</v>
      </c>
      <c r="R8053">
        <v>23124.016</v>
      </c>
      <c r="S8053">
        <v>22871.734</v>
      </c>
    </row>
    <row r="8054" spans="1:19" x14ac:dyDescent="0.3">
      <c r="A8054">
        <v>2021</v>
      </c>
      <c r="B8054">
        <v>12</v>
      </c>
      <c r="C8054">
        <v>2</v>
      </c>
      <c r="D8054">
        <v>13</v>
      </c>
      <c r="E8054">
        <v>27351.49</v>
      </c>
      <c r="F8054">
        <v>995.29600000000005</v>
      </c>
      <c r="G8054">
        <v>78.617000000000004</v>
      </c>
      <c r="H8054">
        <v>-21.497</v>
      </c>
      <c r="I8054">
        <v>453.64400000000001</v>
      </c>
      <c r="J8054">
        <v>5.9269999999999996</v>
      </c>
      <c r="K8054">
        <v>0.161</v>
      </c>
      <c r="L8054">
        <v>91.147999999999996</v>
      </c>
      <c r="M8054">
        <v>28876.169000000002</v>
      </c>
      <c r="N8054">
        <v>6119.0020000000004</v>
      </c>
      <c r="O8054">
        <v>-6.1719999999999997</v>
      </c>
      <c r="P8054">
        <v>1.9259999999999999</v>
      </c>
      <c r="Q8054">
        <v>256.50099999999998</v>
      </c>
      <c r="R8054">
        <v>22761.413</v>
      </c>
      <c r="S8054">
        <v>22504.911</v>
      </c>
    </row>
    <row r="8055" spans="1:19" x14ac:dyDescent="0.3">
      <c r="A8055">
        <v>2021</v>
      </c>
      <c r="B8055">
        <v>12</v>
      </c>
      <c r="C8055">
        <v>2</v>
      </c>
      <c r="D8055">
        <v>14</v>
      </c>
      <c r="E8055">
        <v>27132.726999999999</v>
      </c>
      <c r="F8055">
        <v>965.84</v>
      </c>
      <c r="G8055">
        <v>75.965999999999994</v>
      </c>
      <c r="H8055">
        <v>-12.382999999999999</v>
      </c>
      <c r="I8055">
        <v>429.274</v>
      </c>
      <c r="J8055">
        <v>5.819</v>
      </c>
      <c r="K8055">
        <v>10.471</v>
      </c>
      <c r="L8055">
        <v>90.897000000000006</v>
      </c>
      <c r="M8055">
        <v>28622.645</v>
      </c>
      <c r="N8055">
        <v>5413.7820000000002</v>
      </c>
      <c r="O8055">
        <v>-2.5310000000000001</v>
      </c>
      <c r="P8055">
        <v>2.33</v>
      </c>
      <c r="Q8055">
        <v>256.66699999999997</v>
      </c>
      <c r="R8055">
        <v>23209.062999999998</v>
      </c>
      <c r="S8055">
        <v>22952.396000000001</v>
      </c>
    </row>
    <row r="8056" spans="1:19" x14ac:dyDescent="0.3">
      <c r="A8056">
        <v>2021</v>
      </c>
      <c r="B8056">
        <v>12</v>
      </c>
      <c r="C8056">
        <v>2</v>
      </c>
      <c r="D8056">
        <v>15</v>
      </c>
      <c r="E8056">
        <v>26686.481</v>
      </c>
      <c r="F8056">
        <v>905.76800000000003</v>
      </c>
      <c r="G8056">
        <v>74.518000000000001</v>
      </c>
      <c r="H8056">
        <v>-8.74</v>
      </c>
      <c r="I8056">
        <v>368.52499999999998</v>
      </c>
      <c r="J8056">
        <v>5.3470000000000004</v>
      </c>
      <c r="K8056">
        <v>8.2620000000000005</v>
      </c>
      <c r="L8056">
        <v>90.468999999999994</v>
      </c>
      <c r="M8056">
        <v>28056.112000000001</v>
      </c>
      <c r="N8056">
        <v>4060.8629999999998</v>
      </c>
      <c r="O8056">
        <v>-1.9850000000000001</v>
      </c>
      <c r="P8056">
        <v>1.744</v>
      </c>
      <c r="Q8056">
        <v>252.35499999999999</v>
      </c>
      <c r="R8056">
        <v>23995.49</v>
      </c>
      <c r="S8056">
        <v>23743.134999999998</v>
      </c>
    </row>
    <row r="8057" spans="1:19" x14ac:dyDescent="0.3">
      <c r="A8057">
        <v>2021</v>
      </c>
      <c r="B8057">
        <v>12</v>
      </c>
      <c r="C8057">
        <v>2</v>
      </c>
      <c r="D8057">
        <v>16</v>
      </c>
      <c r="E8057">
        <v>26485.030999999999</v>
      </c>
      <c r="F8057">
        <v>747.90300000000002</v>
      </c>
      <c r="G8057">
        <v>75.772999999999996</v>
      </c>
      <c r="H8057">
        <v>-16.456</v>
      </c>
      <c r="I8057">
        <v>339.13400000000001</v>
      </c>
      <c r="J8057">
        <v>5.5759999999999996</v>
      </c>
      <c r="K8057">
        <v>-13.98</v>
      </c>
      <c r="L8057">
        <v>90.296999999999997</v>
      </c>
      <c r="M8057">
        <v>27637.506000000001</v>
      </c>
      <c r="N8057">
        <v>1976.9449999999999</v>
      </c>
      <c r="O8057">
        <v>-0.504</v>
      </c>
      <c r="P8057">
        <v>1.0880000000000001</v>
      </c>
      <c r="Q8057">
        <v>244.422</v>
      </c>
      <c r="R8057">
        <v>25659.975999999999</v>
      </c>
      <c r="S8057">
        <v>25415.554</v>
      </c>
    </row>
    <row r="8058" spans="1:19" x14ac:dyDescent="0.3">
      <c r="A8058">
        <v>2021</v>
      </c>
      <c r="B8058">
        <v>12</v>
      </c>
      <c r="C8058">
        <v>2</v>
      </c>
      <c r="D8058">
        <v>17</v>
      </c>
      <c r="E8058">
        <v>27330.776999999998</v>
      </c>
      <c r="F8058">
        <v>546.58600000000001</v>
      </c>
      <c r="G8058">
        <v>83.427000000000007</v>
      </c>
      <c r="H8058">
        <v>-36.087000000000003</v>
      </c>
      <c r="I8058">
        <v>233.93700000000001</v>
      </c>
      <c r="J8058">
        <v>4.3869999999999996</v>
      </c>
      <c r="K8058">
        <v>-67.962999999999994</v>
      </c>
      <c r="L8058">
        <v>91.067999999999998</v>
      </c>
      <c r="M8058">
        <v>28102.705999999998</v>
      </c>
      <c r="N8058">
        <v>90.968999999999994</v>
      </c>
      <c r="O8058">
        <v>9.407</v>
      </c>
      <c r="P8058">
        <v>3.1019999999999999</v>
      </c>
      <c r="Q8058">
        <v>242.76900000000001</v>
      </c>
      <c r="R8058">
        <v>27999.227999999999</v>
      </c>
      <c r="S8058">
        <v>27756.458999999999</v>
      </c>
    </row>
    <row r="8059" spans="1:19" x14ac:dyDescent="0.3">
      <c r="A8059">
        <v>2021</v>
      </c>
      <c r="B8059">
        <v>12</v>
      </c>
      <c r="C8059">
        <v>2</v>
      </c>
      <c r="D8059">
        <v>18</v>
      </c>
      <c r="E8059">
        <v>30258.042000000001</v>
      </c>
      <c r="F8059">
        <v>521.73699999999997</v>
      </c>
      <c r="G8059">
        <v>91.492999999999995</v>
      </c>
      <c r="H8059">
        <v>-58.194000000000003</v>
      </c>
      <c r="I8059">
        <v>255.80699999999999</v>
      </c>
      <c r="J8059">
        <v>4.91</v>
      </c>
      <c r="K8059">
        <v>-78.951999999999998</v>
      </c>
      <c r="L8059">
        <v>93.058999999999997</v>
      </c>
      <c r="M8059">
        <v>30996.41</v>
      </c>
      <c r="N8059">
        <v>0</v>
      </c>
      <c r="O8059">
        <v>14.071999999999999</v>
      </c>
      <c r="P8059">
        <v>4.9000000000000004</v>
      </c>
      <c r="Q8059">
        <v>248.63300000000001</v>
      </c>
      <c r="R8059">
        <v>30977.437999999998</v>
      </c>
      <c r="S8059">
        <v>30728.805</v>
      </c>
    </row>
    <row r="8060" spans="1:19" x14ac:dyDescent="0.3">
      <c r="A8060">
        <v>2021</v>
      </c>
      <c r="B8060">
        <v>12</v>
      </c>
      <c r="C8060">
        <v>2</v>
      </c>
      <c r="D8060">
        <v>19</v>
      </c>
      <c r="E8060">
        <v>30466.103999999999</v>
      </c>
      <c r="F8060">
        <v>543.23</v>
      </c>
      <c r="G8060">
        <v>92.95</v>
      </c>
      <c r="H8060">
        <v>-80.581999999999994</v>
      </c>
      <c r="I8060">
        <v>326.37799999999999</v>
      </c>
      <c r="J8060">
        <v>4.7430000000000003</v>
      </c>
      <c r="K8060">
        <v>-95.471999999999994</v>
      </c>
      <c r="L8060">
        <v>93.138000000000005</v>
      </c>
      <c r="M8060">
        <v>31257.54</v>
      </c>
      <c r="N8060">
        <v>0</v>
      </c>
      <c r="O8060">
        <v>15.936999999999999</v>
      </c>
      <c r="P8060">
        <v>6.4820000000000002</v>
      </c>
      <c r="Q8060">
        <v>243.68799999999999</v>
      </c>
      <c r="R8060">
        <v>31235.120999999999</v>
      </c>
      <c r="S8060">
        <v>30991.433000000001</v>
      </c>
    </row>
    <row r="8061" spans="1:19" x14ac:dyDescent="0.3">
      <c r="A8061">
        <v>2021</v>
      </c>
      <c r="B8061">
        <v>12</v>
      </c>
      <c r="C8061">
        <v>2</v>
      </c>
      <c r="D8061">
        <v>20</v>
      </c>
      <c r="E8061">
        <v>29937.151000000002</v>
      </c>
      <c r="F8061">
        <v>548.99599999999998</v>
      </c>
      <c r="G8061">
        <v>94.564999999999998</v>
      </c>
      <c r="H8061">
        <v>-90.731999999999999</v>
      </c>
      <c r="I8061">
        <v>361.14600000000002</v>
      </c>
      <c r="J8061">
        <v>4.4640000000000004</v>
      </c>
      <c r="K8061">
        <v>-91.18</v>
      </c>
      <c r="L8061">
        <v>92.918000000000006</v>
      </c>
      <c r="M8061">
        <v>30762.760999999999</v>
      </c>
      <c r="N8061">
        <v>0</v>
      </c>
      <c r="O8061">
        <v>14.532</v>
      </c>
      <c r="P8061">
        <v>8.1440000000000001</v>
      </c>
      <c r="Q8061">
        <v>234.01599999999999</v>
      </c>
      <c r="R8061">
        <v>30740.084999999999</v>
      </c>
      <c r="S8061">
        <v>30506.067999999999</v>
      </c>
    </row>
    <row r="8062" spans="1:19" x14ac:dyDescent="0.3">
      <c r="A8062">
        <v>2021</v>
      </c>
      <c r="B8062">
        <v>12</v>
      </c>
      <c r="C8062">
        <v>2</v>
      </c>
      <c r="D8062">
        <v>21</v>
      </c>
      <c r="E8062">
        <v>29105.671999999999</v>
      </c>
      <c r="F8062">
        <v>585.41200000000003</v>
      </c>
      <c r="G8062">
        <v>94.757999999999996</v>
      </c>
      <c r="H8062">
        <v>-101.05200000000001</v>
      </c>
      <c r="I8062">
        <v>404.81200000000001</v>
      </c>
      <c r="J8062">
        <v>4.1230000000000002</v>
      </c>
      <c r="K8062">
        <v>-93.191000000000003</v>
      </c>
      <c r="L8062">
        <v>92.513000000000005</v>
      </c>
      <c r="M8062">
        <v>29998.288</v>
      </c>
      <c r="N8062">
        <v>0</v>
      </c>
      <c r="O8062">
        <v>13.787000000000001</v>
      </c>
      <c r="P8062">
        <v>7.9969999999999999</v>
      </c>
      <c r="Q8062">
        <v>225.011</v>
      </c>
      <c r="R8062">
        <v>29976.504000000001</v>
      </c>
      <c r="S8062">
        <v>29751.492999999999</v>
      </c>
    </row>
    <row r="8063" spans="1:19" x14ac:dyDescent="0.3">
      <c r="A8063">
        <v>2021</v>
      </c>
      <c r="B8063">
        <v>12</v>
      </c>
      <c r="C8063">
        <v>2</v>
      </c>
      <c r="D8063">
        <v>22</v>
      </c>
      <c r="E8063">
        <v>27727.993999999999</v>
      </c>
      <c r="F8063">
        <v>693.18</v>
      </c>
      <c r="G8063">
        <v>93.599000000000004</v>
      </c>
      <c r="H8063">
        <v>-107.288</v>
      </c>
      <c r="I8063">
        <v>517.60900000000004</v>
      </c>
      <c r="J8063">
        <v>5.181</v>
      </c>
      <c r="K8063">
        <v>-38.969000000000001</v>
      </c>
      <c r="L8063">
        <v>91.46</v>
      </c>
      <c r="M8063">
        <v>28889.167000000001</v>
      </c>
      <c r="N8063">
        <v>0</v>
      </c>
      <c r="O8063">
        <v>12.597</v>
      </c>
      <c r="P8063">
        <v>-3.927</v>
      </c>
      <c r="Q8063">
        <v>212.66300000000001</v>
      </c>
      <c r="R8063">
        <v>28880.496999999999</v>
      </c>
      <c r="S8063">
        <v>28667.832999999999</v>
      </c>
    </row>
    <row r="8064" spans="1:19" x14ac:dyDescent="0.3">
      <c r="A8064">
        <v>2021</v>
      </c>
      <c r="B8064">
        <v>12</v>
      </c>
      <c r="C8064">
        <v>2</v>
      </c>
      <c r="D8064">
        <v>23</v>
      </c>
      <c r="E8064">
        <v>25415.472000000002</v>
      </c>
      <c r="F8064">
        <v>897.37199999999996</v>
      </c>
      <c r="G8064">
        <v>90.852000000000004</v>
      </c>
      <c r="H8064">
        <v>-118.426</v>
      </c>
      <c r="I8064">
        <v>577.44799999999998</v>
      </c>
      <c r="J8064">
        <v>4.8490000000000002</v>
      </c>
      <c r="K8064">
        <v>-12.68</v>
      </c>
      <c r="L8064">
        <v>89.522000000000006</v>
      </c>
      <c r="M8064">
        <v>26853.557000000001</v>
      </c>
      <c r="N8064">
        <v>0</v>
      </c>
      <c r="O8064">
        <v>9.5860000000000003</v>
      </c>
      <c r="P8064">
        <v>-11.462999999999999</v>
      </c>
      <c r="Q8064">
        <v>191.97399999999999</v>
      </c>
      <c r="R8064">
        <v>26855.434000000001</v>
      </c>
      <c r="S8064">
        <v>26663.46</v>
      </c>
    </row>
    <row r="8065" spans="1:19" x14ac:dyDescent="0.3">
      <c r="A8065">
        <v>2021</v>
      </c>
      <c r="B8065">
        <v>12</v>
      </c>
      <c r="C8065">
        <v>2</v>
      </c>
      <c r="D8065">
        <v>24</v>
      </c>
      <c r="E8065">
        <v>22867.670999999998</v>
      </c>
      <c r="F8065">
        <v>1087.124</v>
      </c>
      <c r="G8065">
        <v>89.307000000000002</v>
      </c>
      <c r="H8065">
        <v>-115.977</v>
      </c>
      <c r="I8065">
        <v>962.154</v>
      </c>
      <c r="J8065">
        <v>5.25</v>
      </c>
      <c r="K8065">
        <v>-4.3419999999999996</v>
      </c>
      <c r="L8065">
        <v>88.001000000000005</v>
      </c>
      <c r="M8065">
        <v>24889.88</v>
      </c>
      <c r="N8065">
        <v>0</v>
      </c>
      <c r="O8065">
        <v>7.3090000000000002</v>
      </c>
      <c r="P8065">
        <v>-8.9629999999999992</v>
      </c>
      <c r="Q8065">
        <v>170.60599999999999</v>
      </c>
      <c r="R8065">
        <v>24891.534</v>
      </c>
      <c r="S8065">
        <v>24720.928</v>
      </c>
    </row>
    <row r="8066" spans="1:19" x14ac:dyDescent="0.3">
      <c r="A8066">
        <v>2021</v>
      </c>
      <c r="B8066">
        <v>12</v>
      </c>
      <c r="C8066">
        <v>3</v>
      </c>
      <c r="D8066">
        <v>1</v>
      </c>
      <c r="E8066">
        <v>21039.674999999999</v>
      </c>
      <c r="F8066">
        <v>1309.7529999999999</v>
      </c>
      <c r="G8066">
        <v>77.23</v>
      </c>
      <c r="H8066">
        <v>-100.45099999999999</v>
      </c>
      <c r="I8066">
        <v>846.64099999999996</v>
      </c>
      <c r="J8066">
        <v>5.0780000000000003</v>
      </c>
      <c r="K8066">
        <v>-6.782</v>
      </c>
      <c r="L8066">
        <v>86.962999999999994</v>
      </c>
      <c r="M8066">
        <v>23180.876</v>
      </c>
      <c r="N8066">
        <v>0</v>
      </c>
      <c r="O8066">
        <v>4.625</v>
      </c>
      <c r="P8066">
        <v>-15.611000000000001</v>
      </c>
      <c r="Q8066">
        <v>151.37700000000001</v>
      </c>
      <c r="R8066">
        <v>23191.862000000001</v>
      </c>
      <c r="S8066">
        <v>23040.486000000001</v>
      </c>
    </row>
    <row r="8067" spans="1:19" x14ac:dyDescent="0.3">
      <c r="A8067">
        <v>2021</v>
      </c>
      <c r="B8067">
        <v>12</v>
      </c>
      <c r="C8067">
        <v>3</v>
      </c>
      <c r="D8067">
        <v>2</v>
      </c>
      <c r="E8067">
        <v>20065.442999999999</v>
      </c>
      <c r="F8067">
        <v>1423.3440000000001</v>
      </c>
      <c r="G8067">
        <v>78.02</v>
      </c>
      <c r="H8067">
        <v>-99.798000000000002</v>
      </c>
      <c r="I8067">
        <v>601.077</v>
      </c>
      <c r="J8067">
        <v>4.9450000000000003</v>
      </c>
      <c r="K8067">
        <v>-6.0410000000000004</v>
      </c>
      <c r="L8067">
        <v>86.418999999999997</v>
      </c>
      <c r="M8067">
        <v>22075.388999999999</v>
      </c>
      <c r="N8067">
        <v>0</v>
      </c>
      <c r="O8067">
        <v>3.617</v>
      </c>
      <c r="P8067">
        <v>-13.048</v>
      </c>
      <c r="Q8067">
        <v>141.886</v>
      </c>
      <c r="R8067">
        <v>22084.819</v>
      </c>
      <c r="S8067">
        <v>21942.934000000001</v>
      </c>
    </row>
    <row r="8068" spans="1:19" x14ac:dyDescent="0.3">
      <c r="A8068">
        <v>2021</v>
      </c>
      <c r="B8068">
        <v>12</v>
      </c>
      <c r="C8068">
        <v>3</v>
      </c>
      <c r="D8068">
        <v>3</v>
      </c>
      <c r="E8068">
        <v>19555.68</v>
      </c>
      <c r="F8068">
        <v>1470.664</v>
      </c>
      <c r="G8068">
        <v>79.486000000000004</v>
      </c>
      <c r="H8068">
        <v>-101.584</v>
      </c>
      <c r="I8068">
        <v>360.00200000000001</v>
      </c>
      <c r="J8068">
        <v>4.8719999999999999</v>
      </c>
      <c r="K8068">
        <v>-1.5249999999999999</v>
      </c>
      <c r="L8068">
        <v>86.126000000000005</v>
      </c>
      <c r="M8068">
        <v>21374.234</v>
      </c>
      <c r="N8068">
        <v>0</v>
      </c>
      <c r="O8068">
        <v>2.5110000000000001</v>
      </c>
      <c r="P8068">
        <v>-9.9060000000000006</v>
      </c>
      <c r="Q8068">
        <v>137.32900000000001</v>
      </c>
      <c r="R8068">
        <v>21381.629000000001</v>
      </c>
      <c r="S8068">
        <v>21244.300999999999</v>
      </c>
    </row>
    <row r="8069" spans="1:19" x14ac:dyDescent="0.3">
      <c r="A8069">
        <v>2021</v>
      </c>
      <c r="B8069">
        <v>12</v>
      </c>
      <c r="C8069">
        <v>3</v>
      </c>
      <c r="D8069">
        <v>4</v>
      </c>
      <c r="E8069">
        <v>19482.541000000001</v>
      </c>
      <c r="F8069">
        <v>1462.08</v>
      </c>
      <c r="G8069">
        <v>82.022000000000006</v>
      </c>
      <c r="H8069">
        <v>-105.292</v>
      </c>
      <c r="I8069">
        <v>204.78</v>
      </c>
      <c r="J8069">
        <v>4.7190000000000003</v>
      </c>
      <c r="K8069">
        <v>-0.39700000000000002</v>
      </c>
      <c r="L8069">
        <v>86.084000000000003</v>
      </c>
      <c r="M8069">
        <v>21134.514999999999</v>
      </c>
      <c r="N8069">
        <v>0</v>
      </c>
      <c r="O8069">
        <v>2.3250000000000002</v>
      </c>
      <c r="P8069">
        <v>-5.9089999999999998</v>
      </c>
      <c r="Q8069">
        <v>137.04499999999999</v>
      </c>
      <c r="R8069">
        <v>21138.098000000002</v>
      </c>
      <c r="S8069">
        <v>21001.053</v>
      </c>
    </row>
    <row r="8070" spans="1:19" x14ac:dyDescent="0.3">
      <c r="A8070">
        <v>2021</v>
      </c>
      <c r="B8070">
        <v>12</v>
      </c>
      <c r="C8070">
        <v>3</v>
      </c>
      <c r="D8070">
        <v>5</v>
      </c>
      <c r="E8070">
        <v>20136.216</v>
      </c>
      <c r="F8070">
        <v>1373.808</v>
      </c>
      <c r="G8070">
        <v>86.480999999999995</v>
      </c>
      <c r="H8070">
        <v>-109.44</v>
      </c>
      <c r="I8070">
        <v>102.96599999999999</v>
      </c>
      <c r="J8070">
        <v>3.6520000000000001</v>
      </c>
      <c r="K8070">
        <v>-1.6439999999999999</v>
      </c>
      <c r="L8070">
        <v>86.471999999999994</v>
      </c>
      <c r="M8070">
        <v>21592.03</v>
      </c>
      <c r="N8070">
        <v>0</v>
      </c>
      <c r="O8070">
        <v>2.2160000000000002</v>
      </c>
      <c r="P8070">
        <v>-4.5750000000000002</v>
      </c>
      <c r="Q8070">
        <v>142.66399999999999</v>
      </c>
      <c r="R8070">
        <v>21594.387999999999</v>
      </c>
      <c r="S8070">
        <v>21451.723999999998</v>
      </c>
    </row>
    <row r="8071" spans="1:19" x14ac:dyDescent="0.3">
      <c r="A8071">
        <v>2021</v>
      </c>
      <c r="B8071">
        <v>12</v>
      </c>
      <c r="C8071">
        <v>3</v>
      </c>
      <c r="D8071">
        <v>6</v>
      </c>
      <c r="E8071">
        <v>21547.433000000001</v>
      </c>
      <c r="F8071">
        <v>1239.626</v>
      </c>
      <c r="G8071">
        <v>93.424000000000007</v>
      </c>
      <c r="H8071">
        <v>-116.25700000000001</v>
      </c>
      <c r="I8071">
        <v>72.459999999999994</v>
      </c>
      <c r="J8071">
        <v>2.3290000000000002</v>
      </c>
      <c r="K8071">
        <v>-8.2100000000000009</v>
      </c>
      <c r="L8071">
        <v>87.248000000000005</v>
      </c>
      <c r="M8071">
        <v>22824.63</v>
      </c>
      <c r="N8071">
        <v>0</v>
      </c>
      <c r="O8071">
        <v>2.36</v>
      </c>
      <c r="P8071">
        <v>-6.4690000000000003</v>
      </c>
      <c r="Q8071">
        <v>160.23500000000001</v>
      </c>
      <c r="R8071">
        <v>22828.74</v>
      </c>
      <c r="S8071">
        <v>22668.504000000001</v>
      </c>
    </row>
    <row r="8072" spans="1:19" x14ac:dyDescent="0.3">
      <c r="A8072">
        <v>2021</v>
      </c>
      <c r="B8072">
        <v>12</v>
      </c>
      <c r="C8072">
        <v>3</v>
      </c>
      <c r="D8072">
        <v>7</v>
      </c>
      <c r="E8072">
        <v>24099.031999999999</v>
      </c>
      <c r="F8072">
        <v>1063.9770000000001</v>
      </c>
      <c r="G8072">
        <v>99.576999999999998</v>
      </c>
      <c r="H8072">
        <v>-125.34099999999999</v>
      </c>
      <c r="I8072">
        <v>128.994</v>
      </c>
      <c r="J8072">
        <v>2.839</v>
      </c>
      <c r="K8072">
        <v>5.6890000000000001</v>
      </c>
      <c r="L8072">
        <v>88.741</v>
      </c>
      <c r="M8072">
        <v>25263.931</v>
      </c>
      <c r="N8072">
        <v>2.778</v>
      </c>
      <c r="O8072">
        <v>0.66100000000000003</v>
      </c>
      <c r="P8072">
        <v>-1.8260000000000001</v>
      </c>
      <c r="Q8072">
        <v>191.774</v>
      </c>
      <c r="R8072">
        <v>25262.317999999999</v>
      </c>
      <c r="S8072">
        <v>25070.544000000002</v>
      </c>
    </row>
    <row r="8073" spans="1:19" x14ac:dyDescent="0.3">
      <c r="A8073">
        <v>2021</v>
      </c>
      <c r="B8073">
        <v>12</v>
      </c>
      <c r="C8073">
        <v>3</v>
      </c>
      <c r="D8073">
        <v>8</v>
      </c>
      <c r="E8073">
        <v>25691.599999999999</v>
      </c>
      <c r="F8073">
        <v>975.29200000000003</v>
      </c>
      <c r="G8073">
        <v>100.911</v>
      </c>
      <c r="H8073">
        <v>-110.714</v>
      </c>
      <c r="I8073">
        <v>267.89</v>
      </c>
      <c r="J8073">
        <v>3.702</v>
      </c>
      <c r="K8073">
        <v>6.3079999999999998</v>
      </c>
      <c r="L8073">
        <v>89.725999999999999</v>
      </c>
      <c r="M8073">
        <v>26923.804</v>
      </c>
      <c r="N8073">
        <v>653.62300000000005</v>
      </c>
      <c r="O8073">
        <v>-3.214</v>
      </c>
      <c r="P8073">
        <v>-0.192</v>
      </c>
      <c r="Q8073">
        <v>218.24</v>
      </c>
      <c r="R8073">
        <v>26273.587</v>
      </c>
      <c r="S8073">
        <v>26055.347000000002</v>
      </c>
    </row>
    <row r="8074" spans="1:19" x14ac:dyDescent="0.3">
      <c r="A8074">
        <v>2021</v>
      </c>
      <c r="B8074">
        <v>12</v>
      </c>
      <c r="C8074">
        <v>3</v>
      </c>
      <c r="D8074">
        <v>9</v>
      </c>
      <c r="E8074">
        <v>26531.357</v>
      </c>
      <c r="F8074">
        <v>942.16499999999996</v>
      </c>
      <c r="G8074">
        <v>96.337999999999994</v>
      </c>
      <c r="H8074">
        <v>-78.191000000000003</v>
      </c>
      <c r="I8074">
        <v>494.47699999999998</v>
      </c>
      <c r="J8074">
        <v>4.97</v>
      </c>
      <c r="K8074">
        <v>-5.9989999999999997</v>
      </c>
      <c r="L8074">
        <v>90.363</v>
      </c>
      <c r="M8074">
        <v>27979.143</v>
      </c>
      <c r="N8074">
        <v>2799.114</v>
      </c>
      <c r="O8074">
        <v>-20.292999999999999</v>
      </c>
      <c r="P8074">
        <v>-0.49</v>
      </c>
      <c r="Q8074">
        <v>243.50800000000001</v>
      </c>
      <c r="R8074">
        <v>25200.811000000002</v>
      </c>
      <c r="S8074">
        <v>24957.303</v>
      </c>
    </row>
    <row r="8075" spans="1:19" x14ac:dyDescent="0.3">
      <c r="A8075">
        <v>2021</v>
      </c>
      <c r="B8075">
        <v>12</v>
      </c>
      <c r="C8075">
        <v>3</v>
      </c>
      <c r="D8075">
        <v>10</v>
      </c>
      <c r="E8075">
        <v>27064.525000000001</v>
      </c>
      <c r="F8075">
        <v>971.67200000000003</v>
      </c>
      <c r="G8075">
        <v>89.930999999999997</v>
      </c>
      <c r="H8075">
        <v>-52.832999999999998</v>
      </c>
      <c r="I8075">
        <v>610.01099999999997</v>
      </c>
      <c r="J8075">
        <v>5.5149999999999997</v>
      </c>
      <c r="K8075">
        <v>-19.920000000000002</v>
      </c>
      <c r="L8075">
        <v>90.846000000000004</v>
      </c>
      <c r="M8075">
        <v>28669.815999999999</v>
      </c>
      <c r="N8075">
        <v>4612.37</v>
      </c>
      <c r="O8075">
        <v>-32.729999999999997</v>
      </c>
      <c r="P8075">
        <v>-0.51600000000000001</v>
      </c>
      <c r="Q8075">
        <v>262.41199999999998</v>
      </c>
      <c r="R8075">
        <v>24090.691999999999</v>
      </c>
      <c r="S8075">
        <v>23828.28</v>
      </c>
    </row>
    <row r="8076" spans="1:19" x14ac:dyDescent="0.3">
      <c r="A8076">
        <v>2021</v>
      </c>
      <c r="B8076">
        <v>12</v>
      </c>
      <c r="C8076">
        <v>3</v>
      </c>
      <c r="D8076">
        <v>11</v>
      </c>
      <c r="E8076">
        <v>27193.219000000001</v>
      </c>
      <c r="F8076">
        <v>1001.826</v>
      </c>
      <c r="G8076">
        <v>83.391999999999996</v>
      </c>
      <c r="H8076">
        <v>-36.808</v>
      </c>
      <c r="I8076">
        <v>576.36599999999999</v>
      </c>
      <c r="J8076">
        <v>5.82</v>
      </c>
      <c r="K8076">
        <v>-7.0650000000000004</v>
      </c>
      <c r="L8076">
        <v>90.957999999999998</v>
      </c>
      <c r="M8076">
        <v>28824.315999999999</v>
      </c>
      <c r="N8076">
        <v>5698.5230000000001</v>
      </c>
      <c r="O8076">
        <v>-44.478000000000002</v>
      </c>
      <c r="P8076">
        <v>0.16600000000000001</v>
      </c>
      <c r="Q8076">
        <v>275.93</v>
      </c>
      <c r="R8076">
        <v>23170.103999999999</v>
      </c>
      <c r="S8076">
        <v>22894.173999999999</v>
      </c>
    </row>
    <row r="8077" spans="1:19" x14ac:dyDescent="0.3">
      <c r="A8077">
        <v>2021</v>
      </c>
      <c r="B8077">
        <v>12</v>
      </c>
      <c r="C8077">
        <v>3</v>
      </c>
      <c r="D8077">
        <v>12</v>
      </c>
      <c r="E8077">
        <v>27088.781999999999</v>
      </c>
      <c r="F8077">
        <v>1003.203</v>
      </c>
      <c r="G8077">
        <v>77.441000000000003</v>
      </c>
      <c r="H8077">
        <v>-27.818999999999999</v>
      </c>
      <c r="I8077">
        <v>490.58300000000003</v>
      </c>
      <c r="J8077">
        <v>5.9569999999999999</v>
      </c>
      <c r="K8077">
        <v>1.7290000000000001</v>
      </c>
      <c r="L8077">
        <v>90.83</v>
      </c>
      <c r="M8077">
        <v>28653.262999999999</v>
      </c>
      <c r="N8077">
        <v>6218.8209999999999</v>
      </c>
      <c r="O8077">
        <v>-26.327999999999999</v>
      </c>
      <c r="P8077">
        <v>1.0620000000000001</v>
      </c>
      <c r="Q8077">
        <v>283.608</v>
      </c>
      <c r="R8077">
        <v>22459.707999999999</v>
      </c>
      <c r="S8077">
        <v>22176.1</v>
      </c>
    </row>
    <row r="8078" spans="1:19" x14ac:dyDescent="0.3">
      <c r="A8078">
        <v>2021</v>
      </c>
      <c r="B8078">
        <v>12</v>
      </c>
      <c r="C8078">
        <v>3</v>
      </c>
      <c r="D8078">
        <v>13</v>
      </c>
      <c r="E8078">
        <v>26781.252</v>
      </c>
      <c r="F8078">
        <v>995.29600000000005</v>
      </c>
      <c r="G8078">
        <v>74.167000000000002</v>
      </c>
      <c r="H8078">
        <v>-21.01</v>
      </c>
      <c r="I8078">
        <v>453.64400000000001</v>
      </c>
      <c r="J8078">
        <v>5.9269999999999996</v>
      </c>
      <c r="K8078">
        <v>0.80300000000000005</v>
      </c>
      <c r="L8078">
        <v>90.509</v>
      </c>
      <c r="M8078">
        <v>28306.42</v>
      </c>
      <c r="N8078">
        <v>6119.0020000000004</v>
      </c>
      <c r="O8078">
        <v>-6.1719999999999997</v>
      </c>
      <c r="P8078">
        <v>1.9259999999999999</v>
      </c>
      <c r="Q8078">
        <v>288.08699999999999</v>
      </c>
      <c r="R8078">
        <v>22191.664000000001</v>
      </c>
      <c r="S8078">
        <v>21903.577000000001</v>
      </c>
    </row>
    <row r="8079" spans="1:19" x14ac:dyDescent="0.3">
      <c r="A8079">
        <v>2021</v>
      </c>
      <c r="B8079">
        <v>12</v>
      </c>
      <c r="C8079">
        <v>3</v>
      </c>
      <c r="D8079">
        <v>14</v>
      </c>
      <c r="E8079">
        <v>26557.809000000001</v>
      </c>
      <c r="F8079">
        <v>965.84</v>
      </c>
      <c r="G8079">
        <v>71.594999999999999</v>
      </c>
      <c r="H8079">
        <v>-12.08</v>
      </c>
      <c r="I8079">
        <v>429.274</v>
      </c>
      <c r="J8079">
        <v>5.819</v>
      </c>
      <c r="K8079">
        <v>8.4149999999999991</v>
      </c>
      <c r="L8079">
        <v>90.320999999999998</v>
      </c>
      <c r="M8079">
        <v>28045.399000000001</v>
      </c>
      <c r="N8079">
        <v>5413.7820000000002</v>
      </c>
      <c r="O8079">
        <v>-2.5310000000000001</v>
      </c>
      <c r="P8079">
        <v>2.33</v>
      </c>
      <c r="Q8079">
        <v>289.69200000000001</v>
      </c>
      <c r="R8079">
        <v>22631.816999999999</v>
      </c>
      <c r="S8079">
        <v>22342.126</v>
      </c>
    </row>
    <row r="8080" spans="1:19" x14ac:dyDescent="0.3">
      <c r="A8080">
        <v>2021</v>
      </c>
      <c r="B8080">
        <v>12</v>
      </c>
      <c r="C8080">
        <v>3</v>
      </c>
      <c r="D8080">
        <v>15</v>
      </c>
      <c r="E8080">
        <v>26219.465</v>
      </c>
      <c r="F8080">
        <v>905.76800000000003</v>
      </c>
      <c r="G8080">
        <v>70.322000000000003</v>
      </c>
      <c r="H8080">
        <v>-8.5449999999999999</v>
      </c>
      <c r="I8080">
        <v>368.52499999999998</v>
      </c>
      <c r="J8080">
        <v>5.3470000000000004</v>
      </c>
      <c r="K8080">
        <v>6.1189999999999998</v>
      </c>
      <c r="L8080">
        <v>90.055999999999997</v>
      </c>
      <c r="M8080">
        <v>27586.734</v>
      </c>
      <c r="N8080">
        <v>4060.8629999999998</v>
      </c>
      <c r="O8080">
        <v>-1.9850000000000001</v>
      </c>
      <c r="P8080">
        <v>1.744</v>
      </c>
      <c r="Q8080">
        <v>284.851</v>
      </c>
      <c r="R8080">
        <v>23526.112000000001</v>
      </c>
      <c r="S8080">
        <v>23241.261999999999</v>
      </c>
    </row>
    <row r="8081" spans="1:19" x14ac:dyDescent="0.3">
      <c r="A8081">
        <v>2021</v>
      </c>
      <c r="B8081">
        <v>12</v>
      </c>
      <c r="C8081">
        <v>3</v>
      </c>
      <c r="D8081">
        <v>16</v>
      </c>
      <c r="E8081">
        <v>26091.841</v>
      </c>
      <c r="F8081">
        <v>747.90300000000002</v>
      </c>
      <c r="G8081">
        <v>71.771000000000001</v>
      </c>
      <c r="H8081">
        <v>-16.181000000000001</v>
      </c>
      <c r="I8081">
        <v>339.13400000000001</v>
      </c>
      <c r="J8081">
        <v>5.5759999999999996</v>
      </c>
      <c r="K8081">
        <v>-11.462</v>
      </c>
      <c r="L8081">
        <v>89.965000000000003</v>
      </c>
      <c r="M8081">
        <v>27246.776000000002</v>
      </c>
      <c r="N8081">
        <v>1976.9449999999999</v>
      </c>
      <c r="O8081">
        <v>-0.504</v>
      </c>
      <c r="P8081">
        <v>1.0880000000000001</v>
      </c>
      <c r="Q8081">
        <v>274.08999999999997</v>
      </c>
      <c r="R8081">
        <v>25269.246999999999</v>
      </c>
      <c r="S8081">
        <v>24995.155999999999</v>
      </c>
    </row>
    <row r="8082" spans="1:19" x14ac:dyDescent="0.3">
      <c r="A8082">
        <v>2021</v>
      </c>
      <c r="B8082">
        <v>12</v>
      </c>
      <c r="C8082">
        <v>3</v>
      </c>
      <c r="D8082">
        <v>17</v>
      </c>
      <c r="E8082">
        <v>27126.038</v>
      </c>
      <c r="F8082">
        <v>546.58600000000001</v>
      </c>
      <c r="G8082">
        <v>78.555000000000007</v>
      </c>
      <c r="H8082">
        <v>-35.942</v>
      </c>
      <c r="I8082">
        <v>233.93700000000001</v>
      </c>
      <c r="J8082">
        <v>4.3869999999999996</v>
      </c>
      <c r="K8082">
        <v>-54.908000000000001</v>
      </c>
      <c r="L8082">
        <v>90.894999999999996</v>
      </c>
      <c r="M8082">
        <v>27910.994999999999</v>
      </c>
      <c r="N8082">
        <v>90.968999999999994</v>
      </c>
      <c r="O8082">
        <v>9.407</v>
      </c>
      <c r="P8082">
        <v>3.1019999999999999</v>
      </c>
      <c r="Q8082">
        <v>265.83</v>
      </c>
      <c r="R8082">
        <v>27807.517</v>
      </c>
      <c r="S8082">
        <v>27541.687000000002</v>
      </c>
    </row>
    <row r="8083" spans="1:19" x14ac:dyDescent="0.3">
      <c r="A8083">
        <v>2021</v>
      </c>
      <c r="B8083">
        <v>12</v>
      </c>
      <c r="C8083">
        <v>3</v>
      </c>
      <c r="D8083">
        <v>18</v>
      </c>
      <c r="E8083">
        <v>29968.258000000002</v>
      </c>
      <c r="F8083">
        <v>521.73699999999997</v>
      </c>
      <c r="G8083">
        <v>85.444999999999993</v>
      </c>
      <c r="H8083">
        <v>-57.683</v>
      </c>
      <c r="I8083">
        <v>255.80699999999999</v>
      </c>
      <c r="J8083">
        <v>4.91</v>
      </c>
      <c r="K8083">
        <v>-68.831999999999994</v>
      </c>
      <c r="L8083">
        <v>92.938000000000002</v>
      </c>
      <c r="M8083">
        <v>30717.136999999999</v>
      </c>
      <c r="N8083">
        <v>0</v>
      </c>
      <c r="O8083">
        <v>14.071999999999999</v>
      </c>
      <c r="P8083">
        <v>4.9000000000000004</v>
      </c>
      <c r="Q8083">
        <v>263.29899999999998</v>
      </c>
      <c r="R8083">
        <v>30698.165000000001</v>
      </c>
      <c r="S8083">
        <v>30434.866000000002</v>
      </c>
    </row>
    <row r="8084" spans="1:19" x14ac:dyDescent="0.3">
      <c r="A8084">
        <v>2021</v>
      </c>
      <c r="B8084">
        <v>12</v>
      </c>
      <c r="C8084">
        <v>3</v>
      </c>
      <c r="D8084">
        <v>19</v>
      </c>
      <c r="E8084">
        <v>30076.987000000001</v>
      </c>
      <c r="F8084">
        <v>543.23</v>
      </c>
      <c r="G8084">
        <v>86.85</v>
      </c>
      <c r="H8084">
        <v>-79.555999999999997</v>
      </c>
      <c r="I8084">
        <v>326.37799999999999</v>
      </c>
      <c r="J8084">
        <v>4.7430000000000003</v>
      </c>
      <c r="K8084">
        <v>-89.558999999999997</v>
      </c>
      <c r="L8084">
        <v>92.992999999999995</v>
      </c>
      <c r="M8084">
        <v>30875.216</v>
      </c>
      <c r="N8084">
        <v>0</v>
      </c>
      <c r="O8084">
        <v>15.936999999999999</v>
      </c>
      <c r="P8084">
        <v>6.4820000000000002</v>
      </c>
      <c r="Q8084">
        <v>249.72200000000001</v>
      </c>
      <c r="R8084">
        <v>30852.796999999999</v>
      </c>
      <c r="S8084">
        <v>30603.075000000001</v>
      </c>
    </row>
    <row r="8085" spans="1:19" x14ac:dyDescent="0.3">
      <c r="A8085">
        <v>2021</v>
      </c>
      <c r="B8085">
        <v>12</v>
      </c>
      <c r="C8085">
        <v>3</v>
      </c>
      <c r="D8085">
        <v>20</v>
      </c>
      <c r="E8085">
        <v>29610.769</v>
      </c>
      <c r="F8085">
        <v>548.99599999999998</v>
      </c>
      <c r="G8085">
        <v>87.57</v>
      </c>
      <c r="H8085">
        <v>-89.760999999999996</v>
      </c>
      <c r="I8085">
        <v>361.14600000000002</v>
      </c>
      <c r="J8085">
        <v>4.4640000000000004</v>
      </c>
      <c r="K8085">
        <v>-90.733000000000004</v>
      </c>
      <c r="L8085">
        <v>92.792000000000002</v>
      </c>
      <c r="M8085">
        <v>30437.672999999999</v>
      </c>
      <c r="N8085">
        <v>0</v>
      </c>
      <c r="O8085">
        <v>14.532</v>
      </c>
      <c r="P8085">
        <v>8.1440000000000001</v>
      </c>
      <c r="Q8085">
        <v>233.625</v>
      </c>
      <c r="R8085">
        <v>30414.995999999999</v>
      </c>
      <c r="S8085">
        <v>30181.370999999999</v>
      </c>
    </row>
    <row r="8086" spans="1:19" x14ac:dyDescent="0.3">
      <c r="A8086">
        <v>2021</v>
      </c>
      <c r="B8086">
        <v>12</v>
      </c>
      <c r="C8086">
        <v>3</v>
      </c>
      <c r="D8086">
        <v>21</v>
      </c>
      <c r="E8086">
        <v>28846.495999999999</v>
      </c>
      <c r="F8086">
        <v>585.41200000000003</v>
      </c>
      <c r="G8086">
        <v>87.561000000000007</v>
      </c>
      <c r="H8086">
        <v>-100.19</v>
      </c>
      <c r="I8086">
        <v>404.81200000000001</v>
      </c>
      <c r="J8086">
        <v>4.1230000000000002</v>
      </c>
      <c r="K8086">
        <v>-95.917000000000002</v>
      </c>
      <c r="L8086">
        <v>92.358999999999995</v>
      </c>
      <c r="M8086">
        <v>29737.094000000001</v>
      </c>
      <c r="N8086">
        <v>0</v>
      </c>
      <c r="O8086">
        <v>13.787000000000001</v>
      </c>
      <c r="P8086">
        <v>7.9969999999999999</v>
      </c>
      <c r="Q8086">
        <v>222.05699999999999</v>
      </c>
      <c r="R8086">
        <v>29715.31</v>
      </c>
      <c r="S8086">
        <v>29493.253000000001</v>
      </c>
    </row>
    <row r="8087" spans="1:19" x14ac:dyDescent="0.3">
      <c r="A8087">
        <v>2021</v>
      </c>
      <c r="B8087">
        <v>12</v>
      </c>
      <c r="C8087">
        <v>3</v>
      </c>
      <c r="D8087">
        <v>22</v>
      </c>
      <c r="E8087">
        <v>27375.552</v>
      </c>
      <c r="F8087">
        <v>693.18</v>
      </c>
      <c r="G8087">
        <v>85.120999999999995</v>
      </c>
      <c r="H8087">
        <v>-105.931</v>
      </c>
      <c r="I8087">
        <v>517.60900000000004</v>
      </c>
      <c r="J8087">
        <v>5.181</v>
      </c>
      <c r="K8087">
        <v>-39.741</v>
      </c>
      <c r="L8087">
        <v>91.144000000000005</v>
      </c>
      <c r="M8087">
        <v>28536.993999999999</v>
      </c>
      <c r="N8087">
        <v>0</v>
      </c>
      <c r="O8087">
        <v>12.597</v>
      </c>
      <c r="P8087">
        <v>-3.927</v>
      </c>
      <c r="Q8087">
        <v>209.828</v>
      </c>
      <c r="R8087">
        <v>28528.324000000001</v>
      </c>
      <c r="S8087">
        <v>28318.495999999999</v>
      </c>
    </row>
    <row r="8088" spans="1:19" x14ac:dyDescent="0.3">
      <c r="A8088">
        <v>2021</v>
      </c>
      <c r="B8088">
        <v>12</v>
      </c>
      <c r="C8088">
        <v>3</v>
      </c>
      <c r="D8088">
        <v>23</v>
      </c>
      <c r="E8088">
        <v>25201.187000000002</v>
      </c>
      <c r="F8088">
        <v>897.37199999999996</v>
      </c>
      <c r="G8088">
        <v>82.804000000000002</v>
      </c>
      <c r="H8088">
        <v>-117.364</v>
      </c>
      <c r="I8088">
        <v>577.44799999999998</v>
      </c>
      <c r="J8088">
        <v>4.8490000000000002</v>
      </c>
      <c r="K8088">
        <v>-12.145</v>
      </c>
      <c r="L8088">
        <v>89.38</v>
      </c>
      <c r="M8088">
        <v>26640.726999999999</v>
      </c>
      <c r="N8088">
        <v>0</v>
      </c>
      <c r="O8088">
        <v>9.5860000000000003</v>
      </c>
      <c r="P8088">
        <v>-11.462999999999999</v>
      </c>
      <c r="Q8088">
        <v>190.67699999999999</v>
      </c>
      <c r="R8088">
        <v>26642.603999999999</v>
      </c>
      <c r="S8088">
        <v>26451.927</v>
      </c>
    </row>
    <row r="8089" spans="1:19" x14ac:dyDescent="0.3">
      <c r="A8089">
        <v>2021</v>
      </c>
      <c r="B8089">
        <v>12</v>
      </c>
      <c r="C8089">
        <v>3</v>
      </c>
      <c r="D8089">
        <v>24</v>
      </c>
      <c r="E8089">
        <v>22679.406999999999</v>
      </c>
      <c r="F8089">
        <v>1087.124</v>
      </c>
      <c r="G8089">
        <v>81.433999999999997</v>
      </c>
      <c r="H8089">
        <v>-114.782</v>
      </c>
      <c r="I8089">
        <v>961.178</v>
      </c>
      <c r="J8089">
        <v>4.0940000000000003</v>
      </c>
      <c r="K8089">
        <v>-3.5489999999999999</v>
      </c>
      <c r="L8089">
        <v>87.897999999999996</v>
      </c>
      <c r="M8089">
        <v>24701.368999999999</v>
      </c>
      <c r="N8089">
        <v>0</v>
      </c>
      <c r="O8089">
        <v>7.3090000000000002</v>
      </c>
      <c r="P8089">
        <v>-8.9629999999999992</v>
      </c>
      <c r="Q8089">
        <v>169.80199999999999</v>
      </c>
      <c r="R8089">
        <v>24703.024000000001</v>
      </c>
      <c r="S8089">
        <v>24533.221000000001</v>
      </c>
    </row>
    <row r="8090" spans="1:19" x14ac:dyDescent="0.3">
      <c r="A8090">
        <v>2021</v>
      </c>
      <c r="B8090">
        <v>12</v>
      </c>
      <c r="C8090">
        <v>4</v>
      </c>
      <c r="D8090">
        <v>1</v>
      </c>
      <c r="E8090">
        <v>20749.984</v>
      </c>
      <c r="F8090">
        <v>1290.338</v>
      </c>
      <c r="G8090">
        <v>68.593000000000004</v>
      </c>
      <c r="H8090">
        <v>-94.182000000000002</v>
      </c>
      <c r="I8090">
        <v>775.452</v>
      </c>
      <c r="J8090">
        <v>1.8029999999999999</v>
      </c>
      <c r="K8090">
        <v>-5.7649999999999997</v>
      </c>
      <c r="L8090">
        <v>86.81</v>
      </c>
      <c r="M8090">
        <v>22804.438999999998</v>
      </c>
      <c r="N8090">
        <v>0</v>
      </c>
      <c r="O8090">
        <v>4.625</v>
      </c>
      <c r="P8090">
        <v>-15.611000000000001</v>
      </c>
      <c r="Q8090">
        <v>156.94300000000001</v>
      </c>
      <c r="R8090">
        <v>22815.424999999999</v>
      </c>
      <c r="S8090">
        <v>22658.483</v>
      </c>
    </row>
    <row r="8091" spans="1:19" x14ac:dyDescent="0.3">
      <c r="A8091">
        <v>2021</v>
      </c>
      <c r="B8091">
        <v>12</v>
      </c>
      <c r="C8091">
        <v>4</v>
      </c>
      <c r="D8091">
        <v>2</v>
      </c>
      <c r="E8091">
        <v>19723.14</v>
      </c>
      <c r="F8091">
        <v>1395.538</v>
      </c>
      <c r="G8091">
        <v>68.664000000000001</v>
      </c>
      <c r="H8091">
        <v>-93.891999999999996</v>
      </c>
      <c r="I8091">
        <v>657.721</v>
      </c>
      <c r="J8091">
        <v>1.788</v>
      </c>
      <c r="K8091">
        <v>-5.3470000000000004</v>
      </c>
      <c r="L8091">
        <v>86.236999999999995</v>
      </c>
      <c r="M8091">
        <v>21765.185000000001</v>
      </c>
      <c r="N8091">
        <v>0</v>
      </c>
      <c r="O8091">
        <v>3.617</v>
      </c>
      <c r="P8091">
        <v>-13.048</v>
      </c>
      <c r="Q8091">
        <v>146.54900000000001</v>
      </c>
      <c r="R8091">
        <v>21774.616000000002</v>
      </c>
      <c r="S8091">
        <v>21628.066999999999</v>
      </c>
    </row>
    <row r="8092" spans="1:19" x14ac:dyDescent="0.3">
      <c r="A8092">
        <v>2021</v>
      </c>
      <c r="B8092">
        <v>12</v>
      </c>
      <c r="C8092">
        <v>4</v>
      </c>
      <c r="D8092">
        <v>3</v>
      </c>
      <c r="E8092">
        <v>19054.341</v>
      </c>
      <c r="F8092">
        <v>1460.596</v>
      </c>
      <c r="G8092">
        <v>69.533000000000001</v>
      </c>
      <c r="H8092">
        <v>-95.350999999999999</v>
      </c>
      <c r="I8092">
        <v>441.95</v>
      </c>
      <c r="J8092">
        <v>1.8160000000000001</v>
      </c>
      <c r="K8092">
        <v>-1.1679999999999999</v>
      </c>
      <c r="L8092">
        <v>85.808999999999997</v>
      </c>
      <c r="M8092">
        <v>20947.994999999999</v>
      </c>
      <c r="N8092">
        <v>0</v>
      </c>
      <c r="O8092">
        <v>2.5110000000000001</v>
      </c>
      <c r="P8092">
        <v>-9.9060000000000006</v>
      </c>
      <c r="Q8092">
        <v>140.54</v>
      </c>
      <c r="R8092">
        <v>20955.39</v>
      </c>
      <c r="S8092">
        <v>20814.849999999999</v>
      </c>
    </row>
    <row r="8093" spans="1:19" x14ac:dyDescent="0.3">
      <c r="A8093">
        <v>2021</v>
      </c>
      <c r="B8093">
        <v>12</v>
      </c>
      <c r="C8093">
        <v>4</v>
      </c>
      <c r="D8093">
        <v>4</v>
      </c>
      <c r="E8093">
        <v>18831.400000000001</v>
      </c>
      <c r="F8093">
        <v>1491.87</v>
      </c>
      <c r="G8093">
        <v>71.471999999999994</v>
      </c>
      <c r="H8093">
        <v>-98.003</v>
      </c>
      <c r="I8093">
        <v>279.93400000000003</v>
      </c>
      <c r="J8093">
        <v>1.79</v>
      </c>
      <c r="K8093">
        <v>-0.23599999999999999</v>
      </c>
      <c r="L8093">
        <v>85.68</v>
      </c>
      <c r="M8093">
        <v>20592.434000000001</v>
      </c>
      <c r="N8093">
        <v>0</v>
      </c>
      <c r="O8093">
        <v>2.3250000000000002</v>
      </c>
      <c r="P8093">
        <v>-5.9089999999999998</v>
      </c>
      <c r="Q8093">
        <v>138.35499999999999</v>
      </c>
      <c r="R8093">
        <v>20596.018</v>
      </c>
      <c r="S8093">
        <v>20457.663</v>
      </c>
    </row>
    <row r="8094" spans="1:19" x14ac:dyDescent="0.3">
      <c r="A8094">
        <v>2021</v>
      </c>
      <c r="B8094">
        <v>12</v>
      </c>
      <c r="C8094">
        <v>4</v>
      </c>
      <c r="D8094">
        <v>5</v>
      </c>
      <c r="E8094">
        <v>18972.823</v>
      </c>
      <c r="F8094">
        <v>1492.681</v>
      </c>
      <c r="G8094">
        <v>75.096999999999994</v>
      </c>
      <c r="H8094">
        <v>-101.714</v>
      </c>
      <c r="I8094">
        <v>175.989</v>
      </c>
      <c r="J8094">
        <v>1.619</v>
      </c>
      <c r="K8094">
        <v>-1.3440000000000001</v>
      </c>
      <c r="L8094">
        <v>85.759</v>
      </c>
      <c r="M8094">
        <v>20625.812999999998</v>
      </c>
      <c r="N8094">
        <v>0</v>
      </c>
      <c r="O8094">
        <v>2.2160000000000002</v>
      </c>
      <c r="P8094">
        <v>-4.5750000000000002</v>
      </c>
      <c r="Q8094">
        <v>139.32</v>
      </c>
      <c r="R8094">
        <v>20628.170999999998</v>
      </c>
      <c r="S8094">
        <v>20488.850999999999</v>
      </c>
    </row>
    <row r="8095" spans="1:19" x14ac:dyDescent="0.3">
      <c r="A8095">
        <v>2021</v>
      </c>
      <c r="B8095">
        <v>12</v>
      </c>
      <c r="C8095">
        <v>4</v>
      </c>
      <c r="D8095">
        <v>6</v>
      </c>
      <c r="E8095">
        <v>19685.592000000001</v>
      </c>
      <c r="F8095">
        <v>1476.0119999999999</v>
      </c>
      <c r="G8095">
        <v>81.891000000000005</v>
      </c>
      <c r="H8095">
        <v>-105.547</v>
      </c>
      <c r="I8095">
        <v>101.506</v>
      </c>
      <c r="J8095">
        <v>1.629</v>
      </c>
      <c r="K8095">
        <v>-7.5750000000000002</v>
      </c>
      <c r="L8095">
        <v>86.203000000000003</v>
      </c>
      <c r="M8095">
        <v>21237.821</v>
      </c>
      <c r="N8095">
        <v>0</v>
      </c>
      <c r="O8095">
        <v>2.36</v>
      </c>
      <c r="P8095">
        <v>-6.4690000000000003</v>
      </c>
      <c r="Q8095">
        <v>148.096</v>
      </c>
      <c r="R8095">
        <v>21241.93</v>
      </c>
      <c r="S8095">
        <v>21093.834999999999</v>
      </c>
    </row>
    <row r="8096" spans="1:19" x14ac:dyDescent="0.3">
      <c r="A8096">
        <v>2021</v>
      </c>
      <c r="B8096">
        <v>12</v>
      </c>
      <c r="C8096">
        <v>4</v>
      </c>
      <c r="D8096">
        <v>7</v>
      </c>
      <c r="E8096">
        <v>20773.784</v>
      </c>
      <c r="F8096">
        <v>1375.8109999999999</v>
      </c>
      <c r="G8096">
        <v>89.438999999999993</v>
      </c>
      <c r="H8096">
        <v>-109.044</v>
      </c>
      <c r="I8096">
        <v>64.483999999999995</v>
      </c>
      <c r="J8096">
        <v>1.893</v>
      </c>
      <c r="K8096">
        <v>5.8970000000000002</v>
      </c>
      <c r="L8096">
        <v>86.808999999999997</v>
      </c>
      <c r="M8096">
        <v>22199.633999999998</v>
      </c>
      <c r="N8096">
        <v>2.778</v>
      </c>
      <c r="O8096">
        <v>0.66100000000000003</v>
      </c>
      <c r="P8096">
        <v>-1.8260000000000001</v>
      </c>
      <c r="Q8096">
        <v>164.678</v>
      </c>
      <c r="R8096">
        <v>22198.021000000001</v>
      </c>
      <c r="S8096">
        <v>22033.343000000001</v>
      </c>
    </row>
    <row r="8097" spans="1:19" x14ac:dyDescent="0.3">
      <c r="A8097">
        <v>2021</v>
      </c>
      <c r="B8097">
        <v>12</v>
      </c>
      <c r="C8097">
        <v>4</v>
      </c>
      <c r="D8097">
        <v>8</v>
      </c>
      <c r="E8097">
        <v>21597.608</v>
      </c>
      <c r="F8097">
        <v>1282.0899999999999</v>
      </c>
      <c r="G8097">
        <v>89.474000000000004</v>
      </c>
      <c r="H8097">
        <v>-96.468000000000004</v>
      </c>
      <c r="I8097">
        <v>68.882999999999996</v>
      </c>
      <c r="J8097">
        <v>2.2879999999999998</v>
      </c>
      <c r="K8097">
        <v>6.4829999999999997</v>
      </c>
      <c r="L8097">
        <v>87.248000000000005</v>
      </c>
      <c r="M8097">
        <v>22948.133000000002</v>
      </c>
      <c r="N8097">
        <v>653.62300000000005</v>
      </c>
      <c r="O8097">
        <v>-3.214</v>
      </c>
      <c r="P8097">
        <v>-0.192</v>
      </c>
      <c r="Q8097">
        <v>182.65799999999999</v>
      </c>
      <c r="R8097">
        <v>22297.917000000001</v>
      </c>
      <c r="S8097">
        <v>22115.258999999998</v>
      </c>
    </row>
    <row r="8098" spans="1:19" x14ac:dyDescent="0.3">
      <c r="A8098">
        <v>2021</v>
      </c>
      <c r="B8098">
        <v>12</v>
      </c>
      <c r="C8098">
        <v>4</v>
      </c>
      <c r="D8098">
        <v>9</v>
      </c>
      <c r="E8098">
        <v>22907.681</v>
      </c>
      <c r="F8098">
        <v>1206.2470000000001</v>
      </c>
      <c r="G8098">
        <v>84.129000000000005</v>
      </c>
      <c r="H8098">
        <v>-67.566999999999993</v>
      </c>
      <c r="I8098">
        <v>109.06699999999999</v>
      </c>
      <c r="J8098">
        <v>2.8879999999999999</v>
      </c>
      <c r="K8098">
        <v>-6.0279999999999996</v>
      </c>
      <c r="L8098">
        <v>88.004999999999995</v>
      </c>
      <c r="M8098">
        <v>24240.293000000001</v>
      </c>
      <c r="N8098">
        <v>2799.114</v>
      </c>
      <c r="O8098">
        <v>-20.292999999999999</v>
      </c>
      <c r="P8098">
        <v>-0.49</v>
      </c>
      <c r="Q8098">
        <v>206.61600000000001</v>
      </c>
      <c r="R8098">
        <v>21461.962</v>
      </c>
      <c r="S8098">
        <v>21255.346000000001</v>
      </c>
    </row>
    <row r="8099" spans="1:19" x14ac:dyDescent="0.3">
      <c r="A8099">
        <v>2021</v>
      </c>
      <c r="B8099">
        <v>12</v>
      </c>
      <c r="C8099">
        <v>4</v>
      </c>
      <c r="D8099">
        <v>10</v>
      </c>
      <c r="E8099">
        <v>24173.126</v>
      </c>
      <c r="F8099">
        <v>1196.894</v>
      </c>
      <c r="G8099">
        <v>79.731999999999999</v>
      </c>
      <c r="H8099">
        <v>-44.451999999999998</v>
      </c>
      <c r="I8099">
        <v>148.09700000000001</v>
      </c>
      <c r="J8099">
        <v>3.0950000000000002</v>
      </c>
      <c r="K8099">
        <v>-17.805</v>
      </c>
      <c r="L8099">
        <v>88.783000000000001</v>
      </c>
      <c r="M8099">
        <v>25547.738000000001</v>
      </c>
      <c r="N8099">
        <v>4612.37</v>
      </c>
      <c r="O8099">
        <v>-32.729999999999997</v>
      </c>
      <c r="P8099">
        <v>-0.51600000000000001</v>
      </c>
      <c r="Q8099">
        <v>229.648</v>
      </c>
      <c r="R8099">
        <v>20968.614000000001</v>
      </c>
      <c r="S8099">
        <v>20738.966</v>
      </c>
    </row>
    <row r="8100" spans="1:19" x14ac:dyDescent="0.3">
      <c r="A8100">
        <v>2021</v>
      </c>
      <c r="B8100">
        <v>12</v>
      </c>
      <c r="C8100">
        <v>4</v>
      </c>
      <c r="D8100">
        <v>11</v>
      </c>
      <c r="E8100">
        <v>24644.437999999998</v>
      </c>
      <c r="F8100">
        <v>1200.9690000000001</v>
      </c>
      <c r="G8100">
        <v>75.44</v>
      </c>
      <c r="H8100">
        <v>-28.841999999999999</v>
      </c>
      <c r="I8100">
        <v>183.595</v>
      </c>
      <c r="J8100">
        <v>3.2829999999999999</v>
      </c>
      <c r="K8100">
        <v>-6.1180000000000003</v>
      </c>
      <c r="L8100">
        <v>89.069000000000003</v>
      </c>
      <c r="M8100">
        <v>26086.394</v>
      </c>
      <c r="N8100">
        <v>5698.5230000000001</v>
      </c>
      <c r="O8100">
        <v>-44.478000000000002</v>
      </c>
      <c r="P8100">
        <v>0.16600000000000001</v>
      </c>
      <c r="Q8100">
        <v>244.87200000000001</v>
      </c>
      <c r="R8100">
        <v>20432.183000000001</v>
      </c>
      <c r="S8100">
        <v>20187.311000000002</v>
      </c>
    </row>
    <row r="8101" spans="1:19" x14ac:dyDescent="0.3">
      <c r="A8101">
        <v>2021</v>
      </c>
      <c r="B8101">
        <v>12</v>
      </c>
      <c r="C8101">
        <v>4</v>
      </c>
      <c r="D8101">
        <v>12</v>
      </c>
      <c r="E8101">
        <v>24665.027999999998</v>
      </c>
      <c r="F8101">
        <v>1184.7840000000001</v>
      </c>
      <c r="G8101">
        <v>72.052000000000007</v>
      </c>
      <c r="H8101">
        <v>-19.561</v>
      </c>
      <c r="I8101">
        <v>236.779</v>
      </c>
      <c r="J8101">
        <v>3.4590000000000001</v>
      </c>
      <c r="K8101">
        <v>1.3009999999999999</v>
      </c>
      <c r="L8101">
        <v>89.076999999999998</v>
      </c>
      <c r="M8101">
        <v>26160.866999999998</v>
      </c>
      <c r="N8101">
        <v>6218.8209999999999</v>
      </c>
      <c r="O8101">
        <v>-26.327999999999999</v>
      </c>
      <c r="P8101">
        <v>1.0620000000000001</v>
      </c>
      <c r="Q8101">
        <v>253.04400000000001</v>
      </c>
      <c r="R8101">
        <v>19967.312000000002</v>
      </c>
      <c r="S8101">
        <v>19714.267</v>
      </c>
    </row>
    <row r="8102" spans="1:19" x14ac:dyDescent="0.3">
      <c r="A8102">
        <v>2021</v>
      </c>
      <c r="B8102">
        <v>12</v>
      </c>
      <c r="C8102">
        <v>4</v>
      </c>
      <c r="D8102">
        <v>13</v>
      </c>
      <c r="E8102">
        <v>24477.550999999999</v>
      </c>
      <c r="F8102">
        <v>1166.7570000000001</v>
      </c>
      <c r="G8102">
        <v>70.058999999999997</v>
      </c>
      <c r="H8102">
        <v>-14.145</v>
      </c>
      <c r="I8102">
        <v>278.48500000000001</v>
      </c>
      <c r="J8102">
        <v>3.6019999999999999</v>
      </c>
      <c r="K8102">
        <v>0.47499999999999998</v>
      </c>
      <c r="L8102">
        <v>88.948999999999998</v>
      </c>
      <c r="M8102">
        <v>26001.672999999999</v>
      </c>
      <c r="N8102">
        <v>6119.0020000000004</v>
      </c>
      <c r="O8102">
        <v>-6.1719999999999997</v>
      </c>
      <c r="P8102">
        <v>1.9259999999999999</v>
      </c>
      <c r="Q8102">
        <v>256.31</v>
      </c>
      <c r="R8102">
        <v>19886.917000000001</v>
      </c>
      <c r="S8102">
        <v>19630.606</v>
      </c>
    </row>
    <row r="8103" spans="1:19" x14ac:dyDescent="0.3">
      <c r="A8103">
        <v>2021</v>
      </c>
      <c r="B8103">
        <v>12</v>
      </c>
      <c r="C8103">
        <v>4</v>
      </c>
      <c r="D8103">
        <v>14</v>
      </c>
      <c r="E8103">
        <v>24139.724999999999</v>
      </c>
      <c r="F8103">
        <v>1120.9290000000001</v>
      </c>
      <c r="G8103">
        <v>68.444000000000003</v>
      </c>
      <c r="H8103">
        <v>-8.1769999999999996</v>
      </c>
      <c r="I8103">
        <v>291.25299999999999</v>
      </c>
      <c r="J8103">
        <v>3.6070000000000002</v>
      </c>
      <c r="K8103">
        <v>7.1749999999999998</v>
      </c>
      <c r="L8103">
        <v>88.757000000000005</v>
      </c>
      <c r="M8103">
        <v>25643.268</v>
      </c>
      <c r="N8103">
        <v>5413.7820000000002</v>
      </c>
      <c r="O8103">
        <v>-2.5310000000000001</v>
      </c>
      <c r="P8103">
        <v>2.33</v>
      </c>
      <c r="Q8103">
        <v>255.114</v>
      </c>
      <c r="R8103">
        <v>20229.687000000002</v>
      </c>
      <c r="S8103">
        <v>19974.573</v>
      </c>
    </row>
    <row r="8104" spans="1:19" x14ac:dyDescent="0.3">
      <c r="A8104">
        <v>2021</v>
      </c>
      <c r="B8104">
        <v>12</v>
      </c>
      <c r="C8104">
        <v>4</v>
      </c>
      <c r="D8104">
        <v>15</v>
      </c>
      <c r="E8104">
        <v>23666.583999999999</v>
      </c>
      <c r="F8104">
        <v>1050.115</v>
      </c>
      <c r="G8104">
        <v>68.988</v>
      </c>
      <c r="H8104">
        <v>-6.4580000000000002</v>
      </c>
      <c r="I8104">
        <v>290.77</v>
      </c>
      <c r="J8104">
        <v>3.3069999999999999</v>
      </c>
      <c r="K8104">
        <v>5.3879999999999999</v>
      </c>
      <c r="L8104">
        <v>88.471999999999994</v>
      </c>
      <c r="M8104">
        <v>25098.177</v>
      </c>
      <c r="N8104">
        <v>4060.8629999999998</v>
      </c>
      <c r="O8104">
        <v>-1.9850000000000001</v>
      </c>
      <c r="P8104">
        <v>1.744</v>
      </c>
      <c r="Q8104">
        <v>248.84700000000001</v>
      </c>
      <c r="R8104">
        <v>21037.555</v>
      </c>
      <c r="S8104">
        <v>20788.707999999999</v>
      </c>
    </row>
    <row r="8105" spans="1:19" x14ac:dyDescent="0.3">
      <c r="A8105">
        <v>2021</v>
      </c>
      <c r="B8105">
        <v>12</v>
      </c>
      <c r="C8105">
        <v>4</v>
      </c>
      <c r="D8105">
        <v>16</v>
      </c>
      <c r="E8105">
        <v>23495.625</v>
      </c>
      <c r="F8105">
        <v>879.83500000000004</v>
      </c>
      <c r="G8105">
        <v>70.489000000000004</v>
      </c>
      <c r="H8105">
        <v>-11.256</v>
      </c>
      <c r="I8105">
        <v>293.33</v>
      </c>
      <c r="J8105">
        <v>3.363</v>
      </c>
      <c r="K8105">
        <v>-9.8879999999999999</v>
      </c>
      <c r="L8105">
        <v>88.358000000000004</v>
      </c>
      <c r="M8105">
        <v>24739.366999999998</v>
      </c>
      <c r="N8105">
        <v>1976.9449999999999</v>
      </c>
      <c r="O8105">
        <v>-0.504</v>
      </c>
      <c r="P8105">
        <v>1.0880000000000001</v>
      </c>
      <c r="Q8105">
        <v>239.625</v>
      </c>
      <c r="R8105">
        <v>22761.837</v>
      </c>
      <c r="S8105">
        <v>22522.212</v>
      </c>
    </row>
    <row r="8106" spans="1:19" x14ac:dyDescent="0.3">
      <c r="A8106">
        <v>2021</v>
      </c>
      <c r="B8106">
        <v>12</v>
      </c>
      <c r="C8106">
        <v>4</v>
      </c>
      <c r="D8106">
        <v>17</v>
      </c>
      <c r="E8106">
        <v>24652.495999999999</v>
      </c>
      <c r="F8106">
        <v>656.41499999999996</v>
      </c>
      <c r="G8106">
        <v>76.765000000000001</v>
      </c>
      <c r="H8106">
        <v>-28.361000000000001</v>
      </c>
      <c r="I8106">
        <v>195.18899999999999</v>
      </c>
      <c r="J8106">
        <v>2.121</v>
      </c>
      <c r="K8106">
        <v>-50.624000000000002</v>
      </c>
      <c r="L8106">
        <v>89.037000000000006</v>
      </c>
      <c r="M8106">
        <v>25516.274000000001</v>
      </c>
      <c r="N8106">
        <v>90.968999999999994</v>
      </c>
      <c r="O8106">
        <v>9.407</v>
      </c>
      <c r="P8106">
        <v>3.1019999999999999</v>
      </c>
      <c r="Q8106">
        <v>235.35499999999999</v>
      </c>
      <c r="R8106">
        <v>25412.795999999998</v>
      </c>
      <c r="S8106">
        <v>25177.440999999999</v>
      </c>
    </row>
    <row r="8107" spans="1:19" x14ac:dyDescent="0.3">
      <c r="A8107">
        <v>2021</v>
      </c>
      <c r="B8107">
        <v>12</v>
      </c>
      <c r="C8107">
        <v>4</v>
      </c>
      <c r="D8107">
        <v>18</v>
      </c>
      <c r="E8107">
        <v>27719.436000000002</v>
      </c>
      <c r="F8107">
        <v>611.255</v>
      </c>
      <c r="G8107">
        <v>83.146000000000001</v>
      </c>
      <c r="H8107">
        <v>-42.064</v>
      </c>
      <c r="I8107">
        <v>205.239</v>
      </c>
      <c r="J8107">
        <v>1.9910000000000001</v>
      </c>
      <c r="K8107">
        <v>-64.787000000000006</v>
      </c>
      <c r="L8107">
        <v>91.42</v>
      </c>
      <c r="M8107">
        <v>28522.489000000001</v>
      </c>
      <c r="N8107">
        <v>0</v>
      </c>
      <c r="O8107">
        <v>14.071999999999999</v>
      </c>
      <c r="P8107">
        <v>4.9000000000000004</v>
      </c>
      <c r="Q8107">
        <v>239.34399999999999</v>
      </c>
      <c r="R8107">
        <v>28503.516</v>
      </c>
      <c r="S8107">
        <v>28264.171999999999</v>
      </c>
    </row>
    <row r="8108" spans="1:19" x14ac:dyDescent="0.3">
      <c r="A8108">
        <v>2021</v>
      </c>
      <c r="B8108">
        <v>12</v>
      </c>
      <c r="C8108">
        <v>4</v>
      </c>
      <c r="D8108">
        <v>19</v>
      </c>
      <c r="E8108">
        <v>28115.24</v>
      </c>
      <c r="F8108">
        <v>624.11099999999999</v>
      </c>
      <c r="G8108">
        <v>83.76</v>
      </c>
      <c r="H8108">
        <v>-57.491</v>
      </c>
      <c r="I8108">
        <v>206.95099999999999</v>
      </c>
      <c r="J8108">
        <v>1.8640000000000001</v>
      </c>
      <c r="K8108">
        <v>-84.417000000000002</v>
      </c>
      <c r="L8108">
        <v>91.796000000000006</v>
      </c>
      <c r="M8108">
        <v>28898.053</v>
      </c>
      <c r="N8108">
        <v>0</v>
      </c>
      <c r="O8108">
        <v>15.936999999999999</v>
      </c>
      <c r="P8108">
        <v>6.4820000000000002</v>
      </c>
      <c r="Q8108">
        <v>232.054</v>
      </c>
      <c r="R8108">
        <v>28875.633999999998</v>
      </c>
      <c r="S8108">
        <v>28643.579000000002</v>
      </c>
    </row>
    <row r="8109" spans="1:19" x14ac:dyDescent="0.3">
      <c r="A8109">
        <v>2021</v>
      </c>
      <c r="B8109">
        <v>12</v>
      </c>
      <c r="C8109">
        <v>4</v>
      </c>
      <c r="D8109">
        <v>20</v>
      </c>
      <c r="E8109">
        <v>27635.039000000001</v>
      </c>
      <c r="F8109">
        <v>624.15700000000004</v>
      </c>
      <c r="G8109">
        <v>84.031999999999996</v>
      </c>
      <c r="H8109">
        <v>-65.063000000000002</v>
      </c>
      <c r="I8109">
        <v>232.16</v>
      </c>
      <c r="J8109">
        <v>1.7270000000000001</v>
      </c>
      <c r="K8109">
        <v>-84.727000000000004</v>
      </c>
      <c r="L8109">
        <v>91.337000000000003</v>
      </c>
      <c r="M8109">
        <v>28434.631000000001</v>
      </c>
      <c r="N8109">
        <v>0</v>
      </c>
      <c r="O8109">
        <v>14.532</v>
      </c>
      <c r="P8109">
        <v>8.1440000000000001</v>
      </c>
      <c r="Q8109">
        <v>221.262</v>
      </c>
      <c r="R8109">
        <v>28411.954000000002</v>
      </c>
      <c r="S8109">
        <v>28190.692999999999</v>
      </c>
    </row>
    <row r="8110" spans="1:19" x14ac:dyDescent="0.3">
      <c r="A8110">
        <v>2021</v>
      </c>
      <c r="B8110">
        <v>12</v>
      </c>
      <c r="C8110">
        <v>4</v>
      </c>
      <c r="D8110">
        <v>21</v>
      </c>
      <c r="E8110">
        <v>26926.306</v>
      </c>
      <c r="F8110">
        <v>654.55600000000004</v>
      </c>
      <c r="G8110">
        <v>83.637</v>
      </c>
      <c r="H8110">
        <v>-70.539000000000001</v>
      </c>
      <c r="I8110">
        <v>324.928</v>
      </c>
      <c r="J8110">
        <v>1.5820000000000001</v>
      </c>
      <c r="K8110">
        <v>-87.912999999999997</v>
      </c>
      <c r="L8110">
        <v>90.637</v>
      </c>
      <c r="M8110">
        <v>27839.556</v>
      </c>
      <c r="N8110">
        <v>0</v>
      </c>
      <c r="O8110">
        <v>13.787000000000001</v>
      </c>
      <c r="P8110">
        <v>7.9969999999999999</v>
      </c>
      <c r="Q8110">
        <v>213.876</v>
      </c>
      <c r="R8110">
        <v>27817.773000000001</v>
      </c>
      <c r="S8110">
        <v>27603.897000000001</v>
      </c>
    </row>
    <row r="8111" spans="1:19" x14ac:dyDescent="0.3">
      <c r="A8111">
        <v>2021</v>
      </c>
      <c r="B8111">
        <v>12</v>
      </c>
      <c r="C8111">
        <v>4</v>
      </c>
      <c r="D8111">
        <v>22</v>
      </c>
      <c r="E8111">
        <v>25716.742999999999</v>
      </c>
      <c r="F8111">
        <v>748.69</v>
      </c>
      <c r="G8111">
        <v>81.784999999999997</v>
      </c>
      <c r="H8111">
        <v>-81.602000000000004</v>
      </c>
      <c r="I8111">
        <v>370.52199999999999</v>
      </c>
      <c r="J8111">
        <v>1.948</v>
      </c>
      <c r="K8111">
        <v>-35.537999999999997</v>
      </c>
      <c r="L8111">
        <v>89.653000000000006</v>
      </c>
      <c r="M8111">
        <v>26810.416000000001</v>
      </c>
      <c r="N8111">
        <v>0</v>
      </c>
      <c r="O8111">
        <v>12.597</v>
      </c>
      <c r="P8111">
        <v>-3.927</v>
      </c>
      <c r="Q8111">
        <v>204.98699999999999</v>
      </c>
      <c r="R8111">
        <v>26801.745999999999</v>
      </c>
      <c r="S8111">
        <v>26596.758999999998</v>
      </c>
    </row>
    <row r="8112" spans="1:19" x14ac:dyDescent="0.3">
      <c r="A8112">
        <v>2021</v>
      </c>
      <c r="B8112">
        <v>12</v>
      </c>
      <c r="C8112">
        <v>4</v>
      </c>
      <c r="D8112">
        <v>23</v>
      </c>
      <c r="E8112">
        <v>23803.954000000002</v>
      </c>
      <c r="F8112">
        <v>944.21400000000006</v>
      </c>
      <c r="G8112">
        <v>79.064999999999998</v>
      </c>
      <c r="H8112">
        <v>-94.287000000000006</v>
      </c>
      <c r="I8112">
        <v>407.01100000000002</v>
      </c>
      <c r="J8112">
        <v>1.7749999999999999</v>
      </c>
      <c r="K8112">
        <v>-10.57</v>
      </c>
      <c r="L8112">
        <v>88.507000000000005</v>
      </c>
      <c r="M8112">
        <v>25140.602999999999</v>
      </c>
      <c r="N8112">
        <v>0</v>
      </c>
      <c r="O8112">
        <v>9.5860000000000003</v>
      </c>
      <c r="P8112">
        <v>-11.462999999999999</v>
      </c>
      <c r="Q8112">
        <v>189.85</v>
      </c>
      <c r="R8112">
        <v>25142.48</v>
      </c>
      <c r="S8112">
        <v>24952.631000000001</v>
      </c>
    </row>
    <row r="8113" spans="1:19" x14ac:dyDescent="0.3">
      <c r="A8113">
        <v>2021</v>
      </c>
      <c r="B8113">
        <v>12</v>
      </c>
      <c r="C8113">
        <v>4</v>
      </c>
      <c r="D8113">
        <v>24</v>
      </c>
      <c r="E8113">
        <v>21827.924999999999</v>
      </c>
      <c r="F8113">
        <v>1153.693</v>
      </c>
      <c r="G8113">
        <v>77.959000000000003</v>
      </c>
      <c r="H8113">
        <v>-96.709000000000003</v>
      </c>
      <c r="I8113">
        <v>498.94400000000002</v>
      </c>
      <c r="J8113">
        <v>1.89</v>
      </c>
      <c r="K8113">
        <v>-3.1709999999999998</v>
      </c>
      <c r="L8113">
        <v>87.376999999999995</v>
      </c>
      <c r="M8113">
        <v>23469.95</v>
      </c>
      <c r="N8113">
        <v>0</v>
      </c>
      <c r="O8113">
        <v>7.3090000000000002</v>
      </c>
      <c r="P8113">
        <v>-8.9629999999999992</v>
      </c>
      <c r="Q8113">
        <v>171.096</v>
      </c>
      <c r="R8113">
        <v>23471.603999999999</v>
      </c>
      <c r="S8113">
        <v>23300.508000000002</v>
      </c>
    </row>
    <row r="8114" spans="1:19" x14ac:dyDescent="0.3">
      <c r="A8114">
        <v>2021</v>
      </c>
      <c r="B8114">
        <v>12</v>
      </c>
      <c r="C8114">
        <v>5</v>
      </c>
      <c r="D8114">
        <v>1</v>
      </c>
      <c r="E8114">
        <v>20798.147000000001</v>
      </c>
      <c r="F8114">
        <v>1290.338</v>
      </c>
      <c r="G8114">
        <v>69.787000000000006</v>
      </c>
      <c r="H8114">
        <v>-93.762</v>
      </c>
      <c r="I8114">
        <v>775.452</v>
      </c>
      <c r="J8114">
        <v>1.8029999999999999</v>
      </c>
      <c r="K8114">
        <v>-6.2359999999999998</v>
      </c>
      <c r="L8114">
        <v>86.832999999999998</v>
      </c>
      <c r="M8114">
        <v>22852.575000000001</v>
      </c>
      <c r="N8114">
        <v>0</v>
      </c>
      <c r="O8114">
        <v>4.625</v>
      </c>
      <c r="P8114">
        <v>-15.611000000000001</v>
      </c>
      <c r="Q8114">
        <v>154.53899999999999</v>
      </c>
      <c r="R8114">
        <v>22863.561000000002</v>
      </c>
      <c r="S8114">
        <v>22709.022000000001</v>
      </c>
    </row>
    <row r="8115" spans="1:19" x14ac:dyDescent="0.3">
      <c r="A8115">
        <v>2021</v>
      </c>
      <c r="B8115">
        <v>12</v>
      </c>
      <c r="C8115">
        <v>5</v>
      </c>
      <c r="D8115">
        <v>2</v>
      </c>
      <c r="E8115">
        <v>19812.304</v>
      </c>
      <c r="F8115">
        <v>1395.538</v>
      </c>
      <c r="G8115">
        <v>68.83</v>
      </c>
      <c r="H8115">
        <v>-93.591999999999999</v>
      </c>
      <c r="I8115">
        <v>657.721</v>
      </c>
      <c r="J8115">
        <v>1.788</v>
      </c>
      <c r="K8115">
        <v>-5.7450000000000001</v>
      </c>
      <c r="L8115">
        <v>86.281000000000006</v>
      </c>
      <c r="M8115">
        <v>21854.294999999998</v>
      </c>
      <c r="N8115">
        <v>0</v>
      </c>
      <c r="O8115">
        <v>3.617</v>
      </c>
      <c r="P8115">
        <v>-13.048</v>
      </c>
      <c r="Q8115">
        <v>144.12700000000001</v>
      </c>
      <c r="R8115">
        <v>21863.724999999999</v>
      </c>
      <c r="S8115">
        <v>21719.598999999998</v>
      </c>
    </row>
    <row r="8116" spans="1:19" x14ac:dyDescent="0.3">
      <c r="A8116">
        <v>2021</v>
      </c>
      <c r="B8116">
        <v>12</v>
      </c>
      <c r="C8116">
        <v>5</v>
      </c>
      <c r="D8116">
        <v>3</v>
      </c>
      <c r="E8116">
        <v>19066.287</v>
      </c>
      <c r="F8116">
        <v>1460.596</v>
      </c>
      <c r="G8116">
        <v>68.742999999999995</v>
      </c>
      <c r="H8116">
        <v>-94.733999999999995</v>
      </c>
      <c r="I8116">
        <v>441.95</v>
      </c>
      <c r="J8116">
        <v>1.8160000000000001</v>
      </c>
      <c r="K8116">
        <v>-1.006</v>
      </c>
      <c r="L8116">
        <v>85.847999999999999</v>
      </c>
      <c r="M8116">
        <v>20960.758999999998</v>
      </c>
      <c r="N8116">
        <v>0</v>
      </c>
      <c r="O8116">
        <v>2.5110000000000001</v>
      </c>
      <c r="P8116">
        <v>-9.9060000000000006</v>
      </c>
      <c r="Q8116">
        <v>138.65899999999999</v>
      </c>
      <c r="R8116">
        <v>20968.153999999999</v>
      </c>
      <c r="S8116">
        <v>20829.494999999999</v>
      </c>
    </row>
    <row r="8117" spans="1:19" x14ac:dyDescent="0.3">
      <c r="A8117">
        <v>2021</v>
      </c>
      <c r="B8117">
        <v>12</v>
      </c>
      <c r="C8117">
        <v>5</v>
      </c>
      <c r="D8117">
        <v>4</v>
      </c>
      <c r="E8117">
        <v>18750.804</v>
      </c>
      <c r="F8117">
        <v>1491.87</v>
      </c>
      <c r="G8117">
        <v>69.611999999999995</v>
      </c>
      <c r="H8117">
        <v>-97.040999999999997</v>
      </c>
      <c r="I8117">
        <v>279.93400000000003</v>
      </c>
      <c r="J8117">
        <v>1.79</v>
      </c>
      <c r="K8117">
        <v>2.8000000000000001E-2</v>
      </c>
      <c r="L8117">
        <v>85.707999999999998</v>
      </c>
      <c r="M8117">
        <v>20513.092000000001</v>
      </c>
      <c r="N8117">
        <v>0</v>
      </c>
      <c r="O8117">
        <v>2.3250000000000002</v>
      </c>
      <c r="P8117">
        <v>-5.9089999999999998</v>
      </c>
      <c r="Q8117">
        <v>136.55600000000001</v>
      </c>
      <c r="R8117">
        <v>20516.675999999999</v>
      </c>
      <c r="S8117">
        <v>20380.12</v>
      </c>
    </row>
    <row r="8118" spans="1:19" x14ac:dyDescent="0.3">
      <c r="A8118">
        <v>2021</v>
      </c>
      <c r="B8118">
        <v>12</v>
      </c>
      <c r="C8118">
        <v>5</v>
      </c>
      <c r="D8118">
        <v>5</v>
      </c>
      <c r="E8118">
        <v>18971.825000000001</v>
      </c>
      <c r="F8118">
        <v>1492.681</v>
      </c>
      <c r="G8118">
        <v>72.367999999999995</v>
      </c>
      <c r="H8118">
        <v>-100.995</v>
      </c>
      <c r="I8118">
        <v>175.989</v>
      </c>
      <c r="J8118">
        <v>1.619</v>
      </c>
      <c r="K8118">
        <v>-1.351</v>
      </c>
      <c r="L8118">
        <v>85.834999999999994</v>
      </c>
      <c r="M8118">
        <v>20625.602999999999</v>
      </c>
      <c r="N8118">
        <v>0</v>
      </c>
      <c r="O8118">
        <v>2.2160000000000002</v>
      </c>
      <c r="P8118">
        <v>-4.5750000000000002</v>
      </c>
      <c r="Q8118">
        <v>136.99</v>
      </c>
      <c r="R8118">
        <v>20627.960999999999</v>
      </c>
      <c r="S8118">
        <v>20490.972000000002</v>
      </c>
    </row>
    <row r="8119" spans="1:19" x14ac:dyDescent="0.3">
      <c r="A8119">
        <v>2021</v>
      </c>
      <c r="B8119">
        <v>12</v>
      </c>
      <c r="C8119">
        <v>5</v>
      </c>
      <c r="D8119">
        <v>6</v>
      </c>
      <c r="E8119">
        <v>19611.59</v>
      </c>
      <c r="F8119">
        <v>1476.0119999999999</v>
      </c>
      <c r="G8119">
        <v>77.352999999999994</v>
      </c>
      <c r="H8119">
        <v>-104.63800000000001</v>
      </c>
      <c r="I8119">
        <v>101.506</v>
      </c>
      <c r="J8119">
        <v>1.629</v>
      </c>
      <c r="K8119">
        <v>-8.6460000000000008</v>
      </c>
      <c r="L8119">
        <v>86.135000000000005</v>
      </c>
      <c r="M8119">
        <v>21163.588</v>
      </c>
      <c r="N8119">
        <v>0</v>
      </c>
      <c r="O8119">
        <v>2.36</v>
      </c>
      <c r="P8119">
        <v>-6.4690000000000003</v>
      </c>
      <c r="Q8119">
        <v>143.11199999999999</v>
      </c>
      <c r="R8119">
        <v>21167.698</v>
      </c>
      <c r="S8119">
        <v>21024.585999999999</v>
      </c>
    </row>
    <row r="8120" spans="1:19" x14ac:dyDescent="0.3">
      <c r="A8120">
        <v>2021</v>
      </c>
      <c r="B8120">
        <v>12</v>
      </c>
      <c r="C8120">
        <v>5</v>
      </c>
      <c r="D8120">
        <v>7</v>
      </c>
      <c r="E8120">
        <v>20664.906999999999</v>
      </c>
      <c r="F8120">
        <v>1375.8109999999999</v>
      </c>
      <c r="G8120">
        <v>82.838999999999999</v>
      </c>
      <c r="H8120">
        <v>-108.01</v>
      </c>
      <c r="I8120">
        <v>64.483999999999995</v>
      </c>
      <c r="J8120">
        <v>1.893</v>
      </c>
      <c r="K8120">
        <v>6.359</v>
      </c>
      <c r="L8120">
        <v>86.733000000000004</v>
      </c>
      <c r="M8120">
        <v>22092.175999999999</v>
      </c>
      <c r="N8120">
        <v>2.778</v>
      </c>
      <c r="O8120">
        <v>0.66100000000000003</v>
      </c>
      <c r="P8120">
        <v>-1.8260000000000001</v>
      </c>
      <c r="Q8120">
        <v>155.85400000000001</v>
      </c>
      <c r="R8120">
        <v>22090.563999999998</v>
      </c>
      <c r="S8120">
        <v>21934.708999999999</v>
      </c>
    </row>
    <row r="8121" spans="1:19" x14ac:dyDescent="0.3">
      <c r="A8121">
        <v>2021</v>
      </c>
      <c r="B8121">
        <v>12</v>
      </c>
      <c r="C8121">
        <v>5</v>
      </c>
      <c r="D8121">
        <v>8</v>
      </c>
      <c r="E8121">
        <v>21405.754000000001</v>
      </c>
      <c r="F8121">
        <v>1282.0899999999999</v>
      </c>
      <c r="G8121">
        <v>84.400999999999996</v>
      </c>
      <c r="H8121">
        <v>-95.429000000000002</v>
      </c>
      <c r="I8121">
        <v>68.882999999999996</v>
      </c>
      <c r="J8121">
        <v>2.2879999999999998</v>
      </c>
      <c r="K8121">
        <v>7.0739999999999998</v>
      </c>
      <c r="L8121">
        <v>87.126999999999995</v>
      </c>
      <c r="M8121">
        <v>22757.787</v>
      </c>
      <c r="N8121">
        <v>653.62300000000005</v>
      </c>
      <c r="O8121">
        <v>-3.214</v>
      </c>
      <c r="P8121">
        <v>-0.192</v>
      </c>
      <c r="Q8121">
        <v>167.07400000000001</v>
      </c>
      <c r="R8121">
        <v>22107.571</v>
      </c>
      <c r="S8121">
        <v>21940.496999999999</v>
      </c>
    </row>
    <row r="8122" spans="1:19" x14ac:dyDescent="0.3">
      <c r="A8122">
        <v>2021</v>
      </c>
      <c r="B8122">
        <v>12</v>
      </c>
      <c r="C8122">
        <v>5</v>
      </c>
      <c r="D8122">
        <v>9</v>
      </c>
      <c r="E8122">
        <v>22791.018</v>
      </c>
      <c r="F8122">
        <v>1206.2470000000001</v>
      </c>
      <c r="G8122">
        <v>81.960999999999999</v>
      </c>
      <c r="H8122">
        <v>-67.177999999999997</v>
      </c>
      <c r="I8122">
        <v>109.06699999999999</v>
      </c>
      <c r="J8122">
        <v>2.8879999999999999</v>
      </c>
      <c r="K8122">
        <v>-6.3840000000000003</v>
      </c>
      <c r="L8122">
        <v>87.917000000000002</v>
      </c>
      <c r="M8122">
        <v>24123.576000000001</v>
      </c>
      <c r="N8122">
        <v>2799.114</v>
      </c>
      <c r="O8122">
        <v>-20.292999999999999</v>
      </c>
      <c r="P8122">
        <v>-0.49</v>
      </c>
      <c r="Q8122">
        <v>187.70400000000001</v>
      </c>
      <c r="R8122">
        <v>21345.243999999999</v>
      </c>
      <c r="S8122">
        <v>21157.54</v>
      </c>
    </row>
    <row r="8123" spans="1:19" x14ac:dyDescent="0.3">
      <c r="A8123">
        <v>2021</v>
      </c>
      <c r="B8123">
        <v>12</v>
      </c>
      <c r="C8123">
        <v>5</v>
      </c>
      <c r="D8123">
        <v>10</v>
      </c>
      <c r="E8123">
        <v>23848.835999999999</v>
      </c>
      <c r="F8123">
        <v>1196.894</v>
      </c>
      <c r="G8123">
        <v>78.484999999999999</v>
      </c>
      <c r="H8123">
        <v>-43.654000000000003</v>
      </c>
      <c r="I8123">
        <v>148.09700000000001</v>
      </c>
      <c r="J8123">
        <v>3.0950000000000002</v>
      </c>
      <c r="K8123">
        <v>-19.126999999999999</v>
      </c>
      <c r="L8123">
        <v>88.561999999999998</v>
      </c>
      <c r="M8123">
        <v>25222.702000000001</v>
      </c>
      <c r="N8123">
        <v>4612.37</v>
      </c>
      <c r="O8123">
        <v>-32.729999999999997</v>
      </c>
      <c r="P8123">
        <v>-0.51600000000000001</v>
      </c>
      <c r="Q8123">
        <v>205.697</v>
      </c>
      <c r="R8123">
        <v>20643.578000000001</v>
      </c>
      <c r="S8123">
        <v>20437.881000000001</v>
      </c>
    </row>
    <row r="8124" spans="1:19" x14ac:dyDescent="0.3">
      <c r="A8124">
        <v>2021</v>
      </c>
      <c r="B8124">
        <v>12</v>
      </c>
      <c r="C8124">
        <v>5</v>
      </c>
      <c r="D8124">
        <v>11</v>
      </c>
      <c r="E8124">
        <v>24236.373</v>
      </c>
      <c r="F8124">
        <v>1200.9690000000001</v>
      </c>
      <c r="G8124">
        <v>75.272999999999996</v>
      </c>
      <c r="H8124">
        <v>-28.366</v>
      </c>
      <c r="I8124">
        <v>183.595</v>
      </c>
      <c r="J8124">
        <v>3.2829999999999999</v>
      </c>
      <c r="K8124">
        <v>-6.5970000000000004</v>
      </c>
      <c r="L8124">
        <v>88.783000000000001</v>
      </c>
      <c r="M8124">
        <v>25678.04</v>
      </c>
      <c r="N8124">
        <v>5698.5230000000001</v>
      </c>
      <c r="O8124">
        <v>-44.478000000000002</v>
      </c>
      <c r="P8124">
        <v>0.16600000000000001</v>
      </c>
      <c r="Q8124">
        <v>218.89599999999999</v>
      </c>
      <c r="R8124">
        <v>20023.829000000002</v>
      </c>
      <c r="S8124">
        <v>19804.933000000001</v>
      </c>
    </row>
    <row r="8125" spans="1:19" x14ac:dyDescent="0.3">
      <c r="A8125">
        <v>2021</v>
      </c>
      <c r="B8125">
        <v>12</v>
      </c>
      <c r="C8125">
        <v>5</v>
      </c>
      <c r="D8125">
        <v>12</v>
      </c>
      <c r="E8125">
        <v>24183.112000000001</v>
      </c>
      <c r="F8125">
        <v>1184.7840000000001</v>
      </c>
      <c r="G8125">
        <v>72.525999999999996</v>
      </c>
      <c r="H8125">
        <v>-19.260999999999999</v>
      </c>
      <c r="I8125">
        <v>236.779</v>
      </c>
      <c r="J8125">
        <v>3.4590000000000001</v>
      </c>
      <c r="K8125">
        <v>1.377</v>
      </c>
      <c r="L8125">
        <v>88.733999999999995</v>
      </c>
      <c r="M8125">
        <v>25678.982</v>
      </c>
      <c r="N8125">
        <v>6218.8209999999999</v>
      </c>
      <c r="O8125">
        <v>-26.327999999999999</v>
      </c>
      <c r="P8125">
        <v>1.0620000000000001</v>
      </c>
      <c r="Q8125">
        <v>228.85300000000001</v>
      </c>
      <c r="R8125">
        <v>19485.427</v>
      </c>
      <c r="S8125">
        <v>19256.574000000001</v>
      </c>
    </row>
    <row r="8126" spans="1:19" x14ac:dyDescent="0.3">
      <c r="A8126">
        <v>2021</v>
      </c>
      <c r="B8126">
        <v>12</v>
      </c>
      <c r="C8126">
        <v>5</v>
      </c>
      <c r="D8126">
        <v>13</v>
      </c>
      <c r="E8126">
        <v>23927.113000000001</v>
      </c>
      <c r="F8126">
        <v>1166.7570000000001</v>
      </c>
      <c r="G8126">
        <v>70.058999999999997</v>
      </c>
      <c r="H8126">
        <v>-13.939</v>
      </c>
      <c r="I8126">
        <v>278.48500000000001</v>
      </c>
      <c r="J8126">
        <v>3.6019999999999999</v>
      </c>
      <c r="K8126">
        <v>0.56299999999999994</v>
      </c>
      <c r="L8126">
        <v>88.573999999999998</v>
      </c>
      <c r="M8126">
        <v>25451.153999999999</v>
      </c>
      <c r="N8126">
        <v>6119.0020000000004</v>
      </c>
      <c r="O8126">
        <v>-6.1719999999999997</v>
      </c>
      <c r="P8126">
        <v>1.9259999999999999</v>
      </c>
      <c r="Q8126">
        <v>234.69399999999999</v>
      </c>
      <c r="R8126">
        <v>19336.398000000001</v>
      </c>
      <c r="S8126">
        <v>19101.704000000002</v>
      </c>
    </row>
    <row r="8127" spans="1:19" x14ac:dyDescent="0.3">
      <c r="A8127">
        <v>2021</v>
      </c>
      <c r="B8127">
        <v>12</v>
      </c>
      <c r="C8127">
        <v>5</v>
      </c>
      <c r="D8127">
        <v>14</v>
      </c>
      <c r="E8127">
        <v>23596.014999999999</v>
      </c>
      <c r="F8127">
        <v>1120.9290000000001</v>
      </c>
      <c r="G8127">
        <v>68.724999999999994</v>
      </c>
      <c r="H8127">
        <v>-8.0939999999999994</v>
      </c>
      <c r="I8127">
        <v>291.25299999999999</v>
      </c>
      <c r="J8127">
        <v>3.6070000000000002</v>
      </c>
      <c r="K8127">
        <v>7.4390000000000001</v>
      </c>
      <c r="L8127">
        <v>88.385000000000005</v>
      </c>
      <c r="M8127">
        <v>25099.534</v>
      </c>
      <c r="N8127">
        <v>5413.7820000000002</v>
      </c>
      <c r="O8127">
        <v>-2.5310000000000001</v>
      </c>
      <c r="P8127">
        <v>2.33</v>
      </c>
      <c r="Q8127">
        <v>236.27600000000001</v>
      </c>
      <c r="R8127">
        <v>19685.953000000001</v>
      </c>
      <c r="S8127">
        <v>19449.677</v>
      </c>
    </row>
    <row r="8128" spans="1:19" x14ac:dyDescent="0.3">
      <c r="A8128">
        <v>2021</v>
      </c>
      <c r="B8128">
        <v>12</v>
      </c>
      <c r="C8128">
        <v>5</v>
      </c>
      <c r="D8128">
        <v>15</v>
      </c>
      <c r="E8128">
        <v>23275.47</v>
      </c>
      <c r="F8128">
        <v>1050.115</v>
      </c>
      <c r="G8128">
        <v>68.628</v>
      </c>
      <c r="H8128">
        <v>-6.4359999999999999</v>
      </c>
      <c r="I8128">
        <v>290.77</v>
      </c>
      <c r="J8128">
        <v>3.3069999999999999</v>
      </c>
      <c r="K8128">
        <v>5.5990000000000002</v>
      </c>
      <c r="L8128">
        <v>88.182000000000002</v>
      </c>
      <c r="M8128">
        <v>24707.006000000001</v>
      </c>
      <c r="N8128">
        <v>4060.8629999999998</v>
      </c>
      <c r="O8128">
        <v>-1.9850000000000001</v>
      </c>
      <c r="P8128">
        <v>1.744</v>
      </c>
      <c r="Q8128">
        <v>233.35900000000001</v>
      </c>
      <c r="R8128">
        <v>20646.383999999998</v>
      </c>
      <c r="S8128">
        <v>20413.025000000001</v>
      </c>
    </row>
    <row r="8129" spans="1:19" x14ac:dyDescent="0.3">
      <c r="A8129">
        <v>2021</v>
      </c>
      <c r="B8129">
        <v>12</v>
      </c>
      <c r="C8129">
        <v>5</v>
      </c>
      <c r="D8129">
        <v>16</v>
      </c>
      <c r="E8129">
        <v>23048.537</v>
      </c>
      <c r="F8129">
        <v>879.83500000000004</v>
      </c>
      <c r="G8129">
        <v>70.953999999999994</v>
      </c>
      <c r="H8129">
        <v>-11.224</v>
      </c>
      <c r="I8129">
        <v>293.33</v>
      </c>
      <c r="J8129">
        <v>3.363</v>
      </c>
      <c r="K8129">
        <v>-9.9700000000000006</v>
      </c>
      <c r="L8129">
        <v>88.040999999999997</v>
      </c>
      <c r="M8129">
        <v>24291.913</v>
      </c>
      <c r="N8129">
        <v>1976.9449999999999</v>
      </c>
      <c r="O8129">
        <v>-0.504</v>
      </c>
      <c r="P8129">
        <v>1.0880000000000001</v>
      </c>
      <c r="Q8129">
        <v>226.56200000000001</v>
      </c>
      <c r="R8129">
        <v>22314.383000000002</v>
      </c>
      <c r="S8129">
        <v>22087.821</v>
      </c>
    </row>
    <row r="8130" spans="1:19" x14ac:dyDescent="0.3">
      <c r="A8130">
        <v>2021</v>
      </c>
      <c r="B8130">
        <v>12</v>
      </c>
      <c r="C8130">
        <v>5</v>
      </c>
      <c r="D8130">
        <v>17</v>
      </c>
      <c r="E8130">
        <v>24184.634999999998</v>
      </c>
      <c r="F8130">
        <v>656.41499999999996</v>
      </c>
      <c r="G8130">
        <v>76.616</v>
      </c>
      <c r="H8130">
        <v>-28.161000000000001</v>
      </c>
      <c r="I8130">
        <v>195.18899999999999</v>
      </c>
      <c r="J8130">
        <v>2.121</v>
      </c>
      <c r="K8130">
        <v>-50.25</v>
      </c>
      <c r="L8130">
        <v>88.697000000000003</v>
      </c>
      <c r="M8130">
        <v>25048.645</v>
      </c>
      <c r="N8130">
        <v>90.968999999999994</v>
      </c>
      <c r="O8130">
        <v>9.407</v>
      </c>
      <c r="P8130">
        <v>3.1019999999999999</v>
      </c>
      <c r="Q8130">
        <v>226.459</v>
      </c>
      <c r="R8130">
        <v>24945.168000000001</v>
      </c>
      <c r="S8130">
        <v>24718.707999999999</v>
      </c>
    </row>
    <row r="8131" spans="1:19" x14ac:dyDescent="0.3">
      <c r="A8131">
        <v>2021</v>
      </c>
      <c r="B8131">
        <v>12</v>
      </c>
      <c r="C8131">
        <v>5</v>
      </c>
      <c r="D8131">
        <v>18</v>
      </c>
      <c r="E8131">
        <v>27528.309000000001</v>
      </c>
      <c r="F8131">
        <v>611.255</v>
      </c>
      <c r="G8131">
        <v>82.4</v>
      </c>
      <c r="H8131">
        <v>-42.058</v>
      </c>
      <c r="I8131">
        <v>205.239</v>
      </c>
      <c r="J8131">
        <v>1.9910000000000001</v>
      </c>
      <c r="K8131">
        <v>-64.308000000000007</v>
      </c>
      <c r="L8131">
        <v>91.183000000000007</v>
      </c>
      <c r="M8131">
        <v>28331.611000000001</v>
      </c>
      <c r="N8131">
        <v>0</v>
      </c>
      <c r="O8131">
        <v>14.071999999999999</v>
      </c>
      <c r="P8131">
        <v>4.9000000000000004</v>
      </c>
      <c r="Q8131">
        <v>235.804</v>
      </c>
      <c r="R8131">
        <v>28312.637999999999</v>
      </c>
      <c r="S8131">
        <v>28076.833999999999</v>
      </c>
    </row>
    <row r="8132" spans="1:19" x14ac:dyDescent="0.3">
      <c r="A8132">
        <v>2021</v>
      </c>
      <c r="B8132">
        <v>12</v>
      </c>
      <c r="C8132">
        <v>5</v>
      </c>
      <c r="D8132">
        <v>19</v>
      </c>
      <c r="E8132">
        <v>27784.753000000001</v>
      </c>
      <c r="F8132">
        <v>624.11099999999999</v>
      </c>
      <c r="G8132">
        <v>82.54</v>
      </c>
      <c r="H8132">
        <v>-57.085999999999999</v>
      </c>
      <c r="I8132">
        <v>206.95099999999999</v>
      </c>
      <c r="J8132">
        <v>1.8640000000000001</v>
      </c>
      <c r="K8132">
        <v>-84.986000000000004</v>
      </c>
      <c r="L8132">
        <v>91.411000000000001</v>
      </c>
      <c r="M8132">
        <v>28567.016</v>
      </c>
      <c r="N8132">
        <v>0</v>
      </c>
      <c r="O8132">
        <v>15.936999999999999</v>
      </c>
      <c r="P8132">
        <v>6.4820000000000002</v>
      </c>
      <c r="Q8132">
        <v>234.58699999999999</v>
      </c>
      <c r="R8132">
        <v>28544.597000000002</v>
      </c>
      <c r="S8132">
        <v>28310.010999999999</v>
      </c>
    </row>
    <row r="8133" spans="1:19" x14ac:dyDescent="0.3">
      <c r="A8133">
        <v>2021</v>
      </c>
      <c r="B8133">
        <v>12</v>
      </c>
      <c r="C8133">
        <v>5</v>
      </c>
      <c r="D8133">
        <v>20</v>
      </c>
      <c r="E8133">
        <v>27300.707999999999</v>
      </c>
      <c r="F8133">
        <v>624.15700000000004</v>
      </c>
      <c r="G8133">
        <v>82.460999999999999</v>
      </c>
      <c r="H8133">
        <v>-64.378</v>
      </c>
      <c r="I8133">
        <v>232.16</v>
      </c>
      <c r="J8133">
        <v>1.7270000000000001</v>
      </c>
      <c r="K8133">
        <v>-85.522999999999996</v>
      </c>
      <c r="L8133">
        <v>91</v>
      </c>
      <c r="M8133">
        <v>28099.850999999999</v>
      </c>
      <c r="N8133">
        <v>0</v>
      </c>
      <c r="O8133">
        <v>14.532</v>
      </c>
      <c r="P8133">
        <v>8.1440000000000001</v>
      </c>
      <c r="Q8133">
        <v>226.23500000000001</v>
      </c>
      <c r="R8133">
        <v>28077.173999999999</v>
      </c>
      <c r="S8133">
        <v>27850.938999999998</v>
      </c>
    </row>
    <row r="8134" spans="1:19" x14ac:dyDescent="0.3">
      <c r="A8134">
        <v>2021</v>
      </c>
      <c r="B8134">
        <v>12</v>
      </c>
      <c r="C8134">
        <v>5</v>
      </c>
      <c r="D8134">
        <v>21</v>
      </c>
      <c r="E8134">
        <v>26626.28</v>
      </c>
      <c r="F8134">
        <v>654.55600000000004</v>
      </c>
      <c r="G8134">
        <v>81.978999999999999</v>
      </c>
      <c r="H8134">
        <v>-69.747</v>
      </c>
      <c r="I8134">
        <v>324.928</v>
      </c>
      <c r="J8134">
        <v>1.5820000000000001</v>
      </c>
      <c r="K8134">
        <v>-89.444000000000003</v>
      </c>
      <c r="L8134">
        <v>90.415999999999997</v>
      </c>
      <c r="M8134">
        <v>27538.572</v>
      </c>
      <c r="N8134">
        <v>0</v>
      </c>
      <c r="O8134">
        <v>13.787000000000001</v>
      </c>
      <c r="P8134">
        <v>7.9969999999999999</v>
      </c>
      <c r="Q8134">
        <v>217.601</v>
      </c>
      <c r="R8134">
        <v>27516.788</v>
      </c>
      <c r="S8134">
        <v>27299.187000000002</v>
      </c>
    </row>
    <row r="8135" spans="1:19" x14ac:dyDescent="0.3">
      <c r="A8135">
        <v>2021</v>
      </c>
      <c r="B8135">
        <v>12</v>
      </c>
      <c r="C8135">
        <v>5</v>
      </c>
      <c r="D8135">
        <v>22</v>
      </c>
      <c r="E8135">
        <v>25355.855</v>
      </c>
      <c r="F8135">
        <v>748.69</v>
      </c>
      <c r="G8135">
        <v>79.590999999999994</v>
      </c>
      <c r="H8135">
        <v>-80.207999999999998</v>
      </c>
      <c r="I8135">
        <v>370.52199999999999</v>
      </c>
      <c r="J8135">
        <v>1.948</v>
      </c>
      <c r="K8135">
        <v>-36.479999999999997</v>
      </c>
      <c r="L8135">
        <v>89.453999999999994</v>
      </c>
      <c r="M8135">
        <v>26449.780999999999</v>
      </c>
      <c r="N8135">
        <v>0</v>
      </c>
      <c r="O8135">
        <v>12.597</v>
      </c>
      <c r="P8135">
        <v>-3.927</v>
      </c>
      <c r="Q8135">
        <v>205.07300000000001</v>
      </c>
      <c r="R8135">
        <v>26441.111000000001</v>
      </c>
      <c r="S8135">
        <v>26236.038</v>
      </c>
    </row>
    <row r="8136" spans="1:19" x14ac:dyDescent="0.3">
      <c r="A8136">
        <v>2021</v>
      </c>
      <c r="B8136">
        <v>12</v>
      </c>
      <c r="C8136">
        <v>5</v>
      </c>
      <c r="D8136">
        <v>23</v>
      </c>
      <c r="E8136">
        <v>23421.394</v>
      </c>
      <c r="F8136">
        <v>944.21400000000006</v>
      </c>
      <c r="G8136">
        <v>76.73</v>
      </c>
      <c r="H8136">
        <v>-92.103999999999999</v>
      </c>
      <c r="I8136">
        <v>407.01100000000002</v>
      </c>
      <c r="J8136">
        <v>1.7749999999999999</v>
      </c>
      <c r="K8136">
        <v>-11.202</v>
      </c>
      <c r="L8136">
        <v>88.29</v>
      </c>
      <c r="M8136">
        <v>24759.378000000001</v>
      </c>
      <c r="N8136">
        <v>0</v>
      </c>
      <c r="O8136">
        <v>9.5860000000000003</v>
      </c>
      <c r="P8136">
        <v>-11.462999999999999</v>
      </c>
      <c r="Q8136">
        <v>186.06399999999999</v>
      </c>
      <c r="R8136">
        <v>24761.255000000001</v>
      </c>
      <c r="S8136">
        <v>24575.190999999999</v>
      </c>
    </row>
    <row r="8137" spans="1:19" x14ac:dyDescent="0.3">
      <c r="A8137">
        <v>2021</v>
      </c>
      <c r="B8137">
        <v>12</v>
      </c>
      <c r="C8137">
        <v>5</v>
      </c>
      <c r="D8137">
        <v>24</v>
      </c>
      <c r="E8137">
        <v>21571.96</v>
      </c>
      <c r="F8137">
        <v>1153.693</v>
      </c>
      <c r="G8137">
        <v>75.896000000000001</v>
      </c>
      <c r="H8137">
        <v>-95.021000000000001</v>
      </c>
      <c r="I8137">
        <v>499.92</v>
      </c>
      <c r="J8137">
        <v>3.0449999999999999</v>
      </c>
      <c r="K8137">
        <v>-3.5880000000000001</v>
      </c>
      <c r="L8137">
        <v>87.222999999999999</v>
      </c>
      <c r="M8137">
        <v>23217.232</v>
      </c>
      <c r="N8137">
        <v>0</v>
      </c>
      <c r="O8137">
        <v>7.3090000000000002</v>
      </c>
      <c r="P8137">
        <v>-8.9629999999999992</v>
      </c>
      <c r="Q8137">
        <v>165.13499999999999</v>
      </c>
      <c r="R8137">
        <v>23218.885999999999</v>
      </c>
      <c r="S8137">
        <v>23053.751</v>
      </c>
    </row>
    <row r="8138" spans="1:19" x14ac:dyDescent="0.3">
      <c r="A8138">
        <v>2021</v>
      </c>
      <c r="B8138">
        <v>12</v>
      </c>
      <c r="C8138">
        <v>6</v>
      </c>
      <c r="D8138">
        <v>1</v>
      </c>
      <c r="E8138">
        <v>20957.504000000001</v>
      </c>
      <c r="F8138">
        <v>1309.7529999999999</v>
      </c>
      <c r="G8138">
        <v>84.813999999999993</v>
      </c>
      <c r="H8138">
        <v>-99.855999999999995</v>
      </c>
      <c r="I8138">
        <v>846.64099999999996</v>
      </c>
      <c r="J8138">
        <v>5.0780000000000003</v>
      </c>
      <c r="K8138">
        <v>-6.9569999999999999</v>
      </c>
      <c r="L8138">
        <v>86.92</v>
      </c>
      <c r="M8138">
        <v>23099.082999999999</v>
      </c>
      <c r="N8138">
        <v>0</v>
      </c>
      <c r="O8138">
        <v>4.625</v>
      </c>
      <c r="P8138">
        <v>-15.611000000000001</v>
      </c>
      <c r="Q8138">
        <v>149.886</v>
      </c>
      <c r="R8138">
        <v>23110.069</v>
      </c>
      <c r="S8138">
        <v>22960.183000000001</v>
      </c>
    </row>
    <row r="8139" spans="1:19" x14ac:dyDescent="0.3">
      <c r="A8139">
        <v>2021</v>
      </c>
      <c r="B8139">
        <v>12</v>
      </c>
      <c r="C8139">
        <v>6</v>
      </c>
      <c r="D8139">
        <v>2</v>
      </c>
      <c r="E8139">
        <v>20063.837</v>
      </c>
      <c r="F8139">
        <v>1423.3440000000001</v>
      </c>
      <c r="G8139">
        <v>85.209000000000003</v>
      </c>
      <c r="H8139">
        <v>-99.558999999999997</v>
      </c>
      <c r="I8139">
        <v>601.077</v>
      </c>
      <c r="J8139">
        <v>4.9450000000000003</v>
      </c>
      <c r="K8139">
        <v>-6.5410000000000004</v>
      </c>
      <c r="L8139">
        <v>86.43</v>
      </c>
      <c r="M8139">
        <v>22073.532999999999</v>
      </c>
      <c r="N8139">
        <v>0</v>
      </c>
      <c r="O8139">
        <v>3.617</v>
      </c>
      <c r="P8139">
        <v>-13.048</v>
      </c>
      <c r="Q8139">
        <v>139.13200000000001</v>
      </c>
      <c r="R8139">
        <v>22082.964</v>
      </c>
      <c r="S8139">
        <v>21943.830999999998</v>
      </c>
    </row>
    <row r="8140" spans="1:19" x14ac:dyDescent="0.3">
      <c r="A8140">
        <v>2021</v>
      </c>
      <c r="B8140">
        <v>12</v>
      </c>
      <c r="C8140">
        <v>6</v>
      </c>
      <c r="D8140">
        <v>3</v>
      </c>
      <c r="E8140">
        <v>19545.805</v>
      </c>
      <c r="F8140">
        <v>1470.664</v>
      </c>
      <c r="G8140">
        <v>86.963999999999999</v>
      </c>
      <c r="H8140">
        <v>-101.24</v>
      </c>
      <c r="I8140">
        <v>360.00200000000001</v>
      </c>
      <c r="J8140">
        <v>4.8719999999999999</v>
      </c>
      <c r="K8140">
        <v>-2.1589999999999998</v>
      </c>
      <c r="L8140">
        <v>86.138999999999996</v>
      </c>
      <c r="M8140">
        <v>21364.081999999999</v>
      </c>
      <c r="N8140">
        <v>0</v>
      </c>
      <c r="O8140">
        <v>2.5110000000000001</v>
      </c>
      <c r="P8140">
        <v>-9.9060000000000006</v>
      </c>
      <c r="Q8140">
        <v>135.059</v>
      </c>
      <c r="R8140">
        <v>21371.476999999999</v>
      </c>
      <c r="S8140">
        <v>21236.418000000001</v>
      </c>
    </row>
    <row r="8141" spans="1:19" x14ac:dyDescent="0.3">
      <c r="A8141">
        <v>2021</v>
      </c>
      <c r="B8141">
        <v>12</v>
      </c>
      <c r="C8141">
        <v>6</v>
      </c>
      <c r="D8141">
        <v>4</v>
      </c>
      <c r="E8141">
        <v>19462.352999999999</v>
      </c>
      <c r="F8141">
        <v>1462.08</v>
      </c>
      <c r="G8141">
        <v>89.236999999999995</v>
      </c>
      <c r="H8141">
        <v>-104.965</v>
      </c>
      <c r="I8141">
        <v>204.78</v>
      </c>
      <c r="J8141">
        <v>4.7190000000000003</v>
      </c>
      <c r="K8141">
        <v>-0.97899999999999998</v>
      </c>
      <c r="L8141">
        <v>86.085999999999999</v>
      </c>
      <c r="M8141">
        <v>21114.074000000001</v>
      </c>
      <c r="N8141">
        <v>0</v>
      </c>
      <c r="O8141">
        <v>2.3250000000000002</v>
      </c>
      <c r="P8141">
        <v>-5.9089999999999998</v>
      </c>
      <c r="Q8141">
        <v>135.12100000000001</v>
      </c>
      <c r="R8141">
        <v>21117.657999999999</v>
      </c>
      <c r="S8141">
        <v>20982.537</v>
      </c>
    </row>
    <row r="8142" spans="1:19" x14ac:dyDescent="0.3">
      <c r="A8142">
        <v>2021</v>
      </c>
      <c r="B8142">
        <v>12</v>
      </c>
      <c r="C8142">
        <v>6</v>
      </c>
      <c r="D8142">
        <v>5</v>
      </c>
      <c r="E8142">
        <v>20166.936000000002</v>
      </c>
      <c r="F8142">
        <v>1373.808</v>
      </c>
      <c r="G8142">
        <v>93.292000000000002</v>
      </c>
      <c r="H8142">
        <v>-109.259</v>
      </c>
      <c r="I8142">
        <v>102.96599999999999</v>
      </c>
      <c r="J8142">
        <v>3.6520000000000001</v>
      </c>
      <c r="K8142">
        <v>-2.149</v>
      </c>
      <c r="L8142">
        <v>86.486000000000004</v>
      </c>
      <c r="M8142">
        <v>21622.440999999999</v>
      </c>
      <c r="N8142">
        <v>0</v>
      </c>
      <c r="O8142">
        <v>2.2160000000000002</v>
      </c>
      <c r="P8142">
        <v>-4.5750000000000002</v>
      </c>
      <c r="Q8142">
        <v>141.30699999999999</v>
      </c>
      <c r="R8142">
        <v>21624.798999999999</v>
      </c>
      <c r="S8142">
        <v>21483.491999999998</v>
      </c>
    </row>
    <row r="8143" spans="1:19" x14ac:dyDescent="0.3">
      <c r="A8143">
        <v>2021</v>
      </c>
      <c r="B8143">
        <v>12</v>
      </c>
      <c r="C8143">
        <v>6</v>
      </c>
      <c r="D8143">
        <v>6</v>
      </c>
      <c r="E8143">
        <v>21804.134999999998</v>
      </c>
      <c r="F8143">
        <v>1239.626</v>
      </c>
      <c r="G8143">
        <v>98.69</v>
      </c>
      <c r="H8143">
        <v>-117.31399999999999</v>
      </c>
      <c r="I8143">
        <v>72.459999999999994</v>
      </c>
      <c r="J8143">
        <v>2.3290000000000002</v>
      </c>
      <c r="K8143">
        <v>-8.3719999999999999</v>
      </c>
      <c r="L8143">
        <v>87.370999999999995</v>
      </c>
      <c r="M8143">
        <v>23080.235000000001</v>
      </c>
      <c r="N8143">
        <v>0</v>
      </c>
      <c r="O8143">
        <v>2.36</v>
      </c>
      <c r="P8143">
        <v>-6.4690000000000003</v>
      </c>
      <c r="Q8143">
        <v>159.715</v>
      </c>
      <c r="R8143">
        <v>23084.345000000001</v>
      </c>
      <c r="S8143">
        <v>22924.63</v>
      </c>
    </row>
    <row r="8144" spans="1:19" x14ac:dyDescent="0.3">
      <c r="A8144">
        <v>2021</v>
      </c>
      <c r="B8144">
        <v>12</v>
      </c>
      <c r="C8144">
        <v>6</v>
      </c>
      <c r="D8144">
        <v>7</v>
      </c>
      <c r="E8144">
        <v>24966.503000000001</v>
      </c>
      <c r="F8144">
        <v>1063.9770000000001</v>
      </c>
      <c r="G8144">
        <v>105.65900000000001</v>
      </c>
      <c r="H8144">
        <v>-129.125</v>
      </c>
      <c r="I8144">
        <v>128.994</v>
      </c>
      <c r="J8144">
        <v>2.839</v>
      </c>
      <c r="K8144">
        <v>5.95</v>
      </c>
      <c r="L8144">
        <v>89.245000000000005</v>
      </c>
      <c r="M8144">
        <v>26128.383999999998</v>
      </c>
      <c r="N8144">
        <v>2.778</v>
      </c>
      <c r="O8144">
        <v>0.66100000000000003</v>
      </c>
      <c r="P8144">
        <v>-1.8260000000000001</v>
      </c>
      <c r="Q8144">
        <v>191.64099999999999</v>
      </c>
      <c r="R8144">
        <v>26126.771000000001</v>
      </c>
      <c r="S8144">
        <v>25935.13</v>
      </c>
    </row>
    <row r="8145" spans="1:19" x14ac:dyDescent="0.3">
      <c r="A8145">
        <v>2021</v>
      </c>
      <c r="B8145">
        <v>12</v>
      </c>
      <c r="C8145">
        <v>6</v>
      </c>
      <c r="D8145">
        <v>8</v>
      </c>
      <c r="E8145">
        <v>26652.710999999999</v>
      </c>
      <c r="F8145">
        <v>975.29200000000003</v>
      </c>
      <c r="G8145">
        <v>107.81</v>
      </c>
      <c r="H8145">
        <v>-114.5</v>
      </c>
      <c r="I8145">
        <v>267.89</v>
      </c>
      <c r="J8145">
        <v>3.702</v>
      </c>
      <c r="K8145">
        <v>6.181</v>
      </c>
      <c r="L8145">
        <v>90.504000000000005</v>
      </c>
      <c r="M8145">
        <v>27881.78</v>
      </c>
      <c r="N8145">
        <v>653.62300000000005</v>
      </c>
      <c r="O8145">
        <v>-3.214</v>
      </c>
      <c r="P8145">
        <v>-0.192</v>
      </c>
      <c r="Q8145">
        <v>216.33500000000001</v>
      </c>
      <c r="R8145">
        <v>27231.563999999998</v>
      </c>
      <c r="S8145">
        <v>27015.228999999999</v>
      </c>
    </row>
    <row r="8146" spans="1:19" x14ac:dyDescent="0.3">
      <c r="A8146">
        <v>2021</v>
      </c>
      <c r="B8146">
        <v>12</v>
      </c>
      <c r="C8146">
        <v>6</v>
      </c>
      <c r="D8146">
        <v>9</v>
      </c>
      <c r="E8146">
        <v>27413.067999999999</v>
      </c>
      <c r="F8146">
        <v>942.16499999999996</v>
      </c>
      <c r="G8146">
        <v>102.666</v>
      </c>
      <c r="H8146">
        <v>-80.438000000000002</v>
      </c>
      <c r="I8146">
        <v>494.47699999999998</v>
      </c>
      <c r="J8146">
        <v>4.97</v>
      </c>
      <c r="K8146">
        <v>-6.17</v>
      </c>
      <c r="L8146">
        <v>91.251000000000005</v>
      </c>
      <c r="M8146">
        <v>28859.323</v>
      </c>
      <c r="N8146">
        <v>2799.114</v>
      </c>
      <c r="O8146">
        <v>-20.292999999999999</v>
      </c>
      <c r="P8146">
        <v>-0.49</v>
      </c>
      <c r="Q8146">
        <v>238.40299999999999</v>
      </c>
      <c r="R8146">
        <v>26080.991000000002</v>
      </c>
      <c r="S8146">
        <v>25842.588</v>
      </c>
    </row>
    <row r="8147" spans="1:19" x14ac:dyDescent="0.3">
      <c r="A8147">
        <v>2021</v>
      </c>
      <c r="B8147">
        <v>12</v>
      </c>
      <c r="C8147">
        <v>6</v>
      </c>
      <c r="D8147">
        <v>10</v>
      </c>
      <c r="E8147">
        <v>27937.411</v>
      </c>
      <c r="F8147">
        <v>971.67200000000003</v>
      </c>
      <c r="G8147">
        <v>97.364999999999995</v>
      </c>
      <c r="H8147">
        <v>-54.212000000000003</v>
      </c>
      <c r="I8147">
        <v>610.01099999999997</v>
      </c>
      <c r="J8147">
        <v>5.5149999999999997</v>
      </c>
      <c r="K8147">
        <v>-20.308</v>
      </c>
      <c r="L8147">
        <v>91.736000000000004</v>
      </c>
      <c r="M8147">
        <v>29541.825000000001</v>
      </c>
      <c r="N8147">
        <v>4612.37</v>
      </c>
      <c r="O8147">
        <v>-32.729999999999997</v>
      </c>
      <c r="P8147">
        <v>-0.51600000000000001</v>
      </c>
      <c r="Q8147">
        <v>254.636</v>
      </c>
      <c r="R8147">
        <v>24962.7</v>
      </c>
      <c r="S8147">
        <v>24708.064999999999</v>
      </c>
    </row>
    <row r="8148" spans="1:19" x14ac:dyDescent="0.3">
      <c r="A8148">
        <v>2021</v>
      </c>
      <c r="B8148">
        <v>12</v>
      </c>
      <c r="C8148">
        <v>6</v>
      </c>
      <c r="D8148">
        <v>11</v>
      </c>
      <c r="E8148">
        <v>28147.598999999998</v>
      </c>
      <c r="F8148">
        <v>1001.826</v>
      </c>
      <c r="G8148">
        <v>91.825999999999993</v>
      </c>
      <c r="H8148">
        <v>-37.845999999999997</v>
      </c>
      <c r="I8148">
        <v>576.36599999999999</v>
      </c>
      <c r="J8148">
        <v>5.82</v>
      </c>
      <c r="K8148">
        <v>-7.3650000000000002</v>
      </c>
      <c r="L8148">
        <v>91.891000000000005</v>
      </c>
      <c r="M8148">
        <v>29778.289000000001</v>
      </c>
      <c r="N8148">
        <v>5698.5230000000001</v>
      </c>
      <c r="O8148">
        <v>-44.478000000000002</v>
      </c>
      <c r="P8148">
        <v>0.16600000000000001</v>
      </c>
      <c r="Q8148">
        <v>268.26499999999999</v>
      </c>
      <c r="R8148">
        <v>24124.078000000001</v>
      </c>
      <c r="S8148">
        <v>23855.812999999998</v>
      </c>
    </row>
    <row r="8149" spans="1:19" x14ac:dyDescent="0.3">
      <c r="A8149">
        <v>2021</v>
      </c>
      <c r="B8149">
        <v>12</v>
      </c>
      <c r="C8149">
        <v>6</v>
      </c>
      <c r="D8149">
        <v>12</v>
      </c>
      <c r="E8149">
        <v>28147.365000000002</v>
      </c>
      <c r="F8149">
        <v>1003.203</v>
      </c>
      <c r="G8149">
        <v>86.727000000000004</v>
      </c>
      <c r="H8149">
        <v>-28.81</v>
      </c>
      <c r="I8149">
        <v>490.58300000000003</v>
      </c>
      <c r="J8149">
        <v>5.9569999999999999</v>
      </c>
      <c r="K8149">
        <v>1.653</v>
      </c>
      <c r="L8149">
        <v>91.878</v>
      </c>
      <c r="M8149">
        <v>29711.828000000001</v>
      </c>
      <c r="N8149">
        <v>6218.8209999999999</v>
      </c>
      <c r="O8149">
        <v>-26.327999999999999</v>
      </c>
      <c r="P8149">
        <v>1.0620000000000001</v>
      </c>
      <c r="Q8149">
        <v>276.84800000000001</v>
      </c>
      <c r="R8149">
        <v>23518.273000000001</v>
      </c>
      <c r="S8149">
        <v>23241.424999999999</v>
      </c>
    </row>
    <row r="8150" spans="1:19" x14ac:dyDescent="0.3">
      <c r="A8150">
        <v>2021</v>
      </c>
      <c r="B8150">
        <v>12</v>
      </c>
      <c r="C8150">
        <v>6</v>
      </c>
      <c r="D8150">
        <v>13</v>
      </c>
      <c r="E8150">
        <v>27881.384999999998</v>
      </c>
      <c r="F8150">
        <v>995.29600000000005</v>
      </c>
      <c r="G8150">
        <v>81.468999999999994</v>
      </c>
      <c r="H8150">
        <v>-21.974</v>
      </c>
      <c r="I8150">
        <v>453.64400000000001</v>
      </c>
      <c r="J8150">
        <v>5.9269999999999996</v>
      </c>
      <c r="K8150">
        <v>0.36899999999999999</v>
      </c>
      <c r="L8150">
        <v>91.65</v>
      </c>
      <c r="M8150">
        <v>29406.294999999998</v>
      </c>
      <c r="N8150">
        <v>6119.0020000000004</v>
      </c>
      <c r="O8150">
        <v>-6.1719999999999997</v>
      </c>
      <c r="P8150">
        <v>1.9259999999999999</v>
      </c>
      <c r="Q8150">
        <v>281.32900000000001</v>
      </c>
      <c r="R8150">
        <v>23291.539000000001</v>
      </c>
      <c r="S8150">
        <v>23010.21</v>
      </c>
    </row>
    <row r="8151" spans="1:19" x14ac:dyDescent="0.3">
      <c r="A8151">
        <v>2021</v>
      </c>
      <c r="B8151">
        <v>12</v>
      </c>
      <c r="C8151">
        <v>6</v>
      </c>
      <c r="D8151">
        <v>14</v>
      </c>
      <c r="E8151">
        <v>27716.116999999998</v>
      </c>
      <c r="F8151">
        <v>965.84</v>
      </c>
      <c r="G8151">
        <v>78.897999999999996</v>
      </c>
      <c r="H8151">
        <v>-12.791</v>
      </c>
      <c r="I8151">
        <v>429.274</v>
      </c>
      <c r="J8151">
        <v>5.819</v>
      </c>
      <c r="K8151">
        <v>9.1649999999999991</v>
      </c>
      <c r="L8151">
        <v>91.454999999999998</v>
      </c>
      <c r="M8151">
        <v>29204.879000000001</v>
      </c>
      <c r="N8151">
        <v>5413.7820000000002</v>
      </c>
      <c r="O8151">
        <v>-2.5310000000000001</v>
      </c>
      <c r="P8151">
        <v>2.33</v>
      </c>
      <c r="Q8151">
        <v>280.75799999999998</v>
      </c>
      <c r="R8151">
        <v>23791.297999999999</v>
      </c>
      <c r="S8151">
        <v>23510.539000000001</v>
      </c>
    </row>
    <row r="8152" spans="1:19" x14ac:dyDescent="0.3">
      <c r="A8152">
        <v>2021</v>
      </c>
      <c r="B8152">
        <v>12</v>
      </c>
      <c r="C8152">
        <v>6</v>
      </c>
      <c r="D8152">
        <v>15</v>
      </c>
      <c r="E8152">
        <v>27383.746999999999</v>
      </c>
      <c r="F8152">
        <v>905.76800000000003</v>
      </c>
      <c r="G8152">
        <v>77.915000000000006</v>
      </c>
      <c r="H8152">
        <v>-9.0739999999999998</v>
      </c>
      <c r="I8152">
        <v>368.52499999999998</v>
      </c>
      <c r="J8152">
        <v>5.3470000000000004</v>
      </c>
      <c r="K8152">
        <v>7.32</v>
      </c>
      <c r="L8152">
        <v>91.114000000000004</v>
      </c>
      <c r="M8152">
        <v>28752.746999999999</v>
      </c>
      <c r="N8152">
        <v>4060.8629999999998</v>
      </c>
      <c r="O8152">
        <v>-1.9850000000000001</v>
      </c>
      <c r="P8152">
        <v>1.744</v>
      </c>
      <c r="Q8152">
        <v>274.68200000000002</v>
      </c>
      <c r="R8152">
        <v>24692.125</v>
      </c>
      <c r="S8152">
        <v>24417.442999999999</v>
      </c>
    </row>
    <row r="8153" spans="1:19" x14ac:dyDescent="0.3">
      <c r="A8153">
        <v>2021</v>
      </c>
      <c r="B8153">
        <v>12</v>
      </c>
      <c r="C8153">
        <v>6</v>
      </c>
      <c r="D8153">
        <v>16</v>
      </c>
      <c r="E8153">
        <v>27029.803</v>
      </c>
      <c r="F8153">
        <v>747.90300000000002</v>
      </c>
      <c r="G8153">
        <v>79.748999999999995</v>
      </c>
      <c r="H8153">
        <v>-16.824000000000002</v>
      </c>
      <c r="I8153">
        <v>339.13400000000001</v>
      </c>
      <c r="J8153">
        <v>5.5759999999999996</v>
      </c>
      <c r="K8153">
        <v>-12.147</v>
      </c>
      <c r="L8153">
        <v>90.781999999999996</v>
      </c>
      <c r="M8153">
        <v>28184.226999999999</v>
      </c>
      <c r="N8153">
        <v>1976.9449999999999</v>
      </c>
      <c r="O8153">
        <v>-0.504</v>
      </c>
      <c r="P8153">
        <v>1.0880000000000001</v>
      </c>
      <c r="Q8153">
        <v>264.47199999999998</v>
      </c>
      <c r="R8153">
        <v>26206.697</v>
      </c>
      <c r="S8153">
        <v>25942.224999999999</v>
      </c>
    </row>
    <row r="8154" spans="1:19" x14ac:dyDescent="0.3">
      <c r="A8154">
        <v>2021</v>
      </c>
      <c r="B8154">
        <v>12</v>
      </c>
      <c r="C8154">
        <v>6</v>
      </c>
      <c r="D8154">
        <v>17</v>
      </c>
      <c r="E8154">
        <v>27953.588</v>
      </c>
      <c r="F8154">
        <v>546.58600000000001</v>
      </c>
      <c r="G8154">
        <v>85.34</v>
      </c>
      <c r="H8154">
        <v>-36.942999999999998</v>
      </c>
      <c r="I8154">
        <v>233.93700000000001</v>
      </c>
      <c r="J8154">
        <v>4.3869999999999996</v>
      </c>
      <c r="K8154">
        <v>-61.116</v>
      </c>
      <c r="L8154">
        <v>91.632999999999996</v>
      </c>
      <c r="M8154">
        <v>28732.074000000001</v>
      </c>
      <c r="N8154">
        <v>90.968999999999994</v>
      </c>
      <c r="O8154">
        <v>9.407</v>
      </c>
      <c r="P8154">
        <v>3.1019999999999999</v>
      </c>
      <c r="Q8154">
        <v>260.29399999999998</v>
      </c>
      <c r="R8154">
        <v>28628.596000000001</v>
      </c>
      <c r="S8154">
        <v>28368.302</v>
      </c>
    </row>
    <row r="8155" spans="1:19" x14ac:dyDescent="0.3">
      <c r="A8155">
        <v>2021</v>
      </c>
      <c r="B8155">
        <v>12</v>
      </c>
      <c r="C8155">
        <v>6</v>
      </c>
      <c r="D8155">
        <v>18</v>
      </c>
      <c r="E8155">
        <v>30628.218000000001</v>
      </c>
      <c r="F8155">
        <v>521.73699999999997</v>
      </c>
      <c r="G8155">
        <v>90.254999999999995</v>
      </c>
      <c r="H8155">
        <v>-58.948</v>
      </c>
      <c r="I8155">
        <v>255.80699999999999</v>
      </c>
      <c r="J8155">
        <v>4.91</v>
      </c>
      <c r="K8155">
        <v>-73.622</v>
      </c>
      <c r="L8155">
        <v>93.177000000000007</v>
      </c>
      <c r="M8155">
        <v>31371.279999999999</v>
      </c>
      <c r="N8155">
        <v>0</v>
      </c>
      <c r="O8155">
        <v>14.071999999999999</v>
      </c>
      <c r="P8155">
        <v>4.9000000000000004</v>
      </c>
      <c r="Q8155">
        <v>263.82</v>
      </c>
      <c r="R8155">
        <v>31352.308000000001</v>
      </c>
      <c r="S8155">
        <v>31088.488000000001</v>
      </c>
    </row>
    <row r="8156" spans="1:19" x14ac:dyDescent="0.3">
      <c r="A8156">
        <v>2021</v>
      </c>
      <c r="B8156">
        <v>12</v>
      </c>
      <c r="C8156">
        <v>6</v>
      </c>
      <c r="D8156">
        <v>19</v>
      </c>
      <c r="E8156">
        <v>30777.375</v>
      </c>
      <c r="F8156">
        <v>543.23</v>
      </c>
      <c r="G8156">
        <v>90.29</v>
      </c>
      <c r="H8156">
        <v>-81.391999999999996</v>
      </c>
      <c r="I8156">
        <v>326.37799999999999</v>
      </c>
      <c r="J8156">
        <v>4.7430000000000003</v>
      </c>
      <c r="K8156">
        <v>-93.096999999999994</v>
      </c>
      <c r="L8156">
        <v>93.236000000000004</v>
      </c>
      <c r="M8156">
        <v>31570.473000000002</v>
      </c>
      <c r="N8156">
        <v>0</v>
      </c>
      <c r="O8156">
        <v>15.936999999999999</v>
      </c>
      <c r="P8156">
        <v>6.4820000000000002</v>
      </c>
      <c r="Q8156">
        <v>257.26400000000001</v>
      </c>
      <c r="R8156">
        <v>31548.054</v>
      </c>
      <c r="S8156">
        <v>31290.79</v>
      </c>
    </row>
    <row r="8157" spans="1:19" x14ac:dyDescent="0.3">
      <c r="A8157">
        <v>2021</v>
      </c>
      <c r="B8157">
        <v>12</v>
      </c>
      <c r="C8157">
        <v>6</v>
      </c>
      <c r="D8157">
        <v>20</v>
      </c>
      <c r="E8157">
        <v>30223.321</v>
      </c>
      <c r="F8157">
        <v>548.99599999999998</v>
      </c>
      <c r="G8157">
        <v>89.852000000000004</v>
      </c>
      <c r="H8157">
        <v>-91.591999999999999</v>
      </c>
      <c r="I8157">
        <v>361.14600000000002</v>
      </c>
      <c r="J8157">
        <v>4.4640000000000004</v>
      </c>
      <c r="K8157">
        <v>-93.174000000000007</v>
      </c>
      <c r="L8157">
        <v>93.042000000000002</v>
      </c>
      <c r="M8157">
        <v>31046.203000000001</v>
      </c>
      <c r="N8157">
        <v>0</v>
      </c>
      <c r="O8157">
        <v>14.532</v>
      </c>
      <c r="P8157">
        <v>8.1440000000000001</v>
      </c>
      <c r="Q8157">
        <v>243.291</v>
      </c>
      <c r="R8157">
        <v>31023.526999999998</v>
      </c>
      <c r="S8157">
        <v>30780.236000000001</v>
      </c>
    </row>
    <row r="8158" spans="1:19" x14ac:dyDescent="0.3">
      <c r="A8158">
        <v>2021</v>
      </c>
      <c r="B8158">
        <v>12</v>
      </c>
      <c r="C8158">
        <v>6</v>
      </c>
      <c r="D8158">
        <v>21</v>
      </c>
      <c r="E8158">
        <v>29382.805</v>
      </c>
      <c r="F8158">
        <v>585.41200000000003</v>
      </c>
      <c r="G8158">
        <v>89.808000000000007</v>
      </c>
      <c r="H8158">
        <v>-102.029</v>
      </c>
      <c r="I8158">
        <v>404.81200000000001</v>
      </c>
      <c r="J8158">
        <v>4.1230000000000002</v>
      </c>
      <c r="K8158">
        <v>-95.977000000000004</v>
      </c>
      <c r="L8158">
        <v>92.658000000000001</v>
      </c>
      <c r="M8158">
        <v>30271.802</v>
      </c>
      <c r="N8158">
        <v>0</v>
      </c>
      <c r="O8158">
        <v>13.787000000000001</v>
      </c>
      <c r="P8158">
        <v>7.9969999999999999</v>
      </c>
      <c r="Q8158">
        <v>231.07300000000001</v>
      </c>
      <c r="R8158">
        <v>30250.018</v>
      </c>
      <c r="S8158">
        <v>30018.945</v>
      </c>
    </row>
    <row r="8159" spans="1:19" x14ac:dyDescent="0.3">
      <c r="A8159">
        <v>2021</v>
      </c>
      <c r="B8159">
        <v>12</v>
      </c>
      <c r="C8159">
        <v>6</v>
      </c>
      <c r="D8159">
        <v>22</v>
      </c>
      <c r="E8159">
        <v>27873.394</v>
      </c>
      <c r="F8159">
        <v>693.18</v>
      </c>
      <c r="G8159">
        <v>88.561000000000007</v>
      </c>
      <c r="H8159">
        <v>-107.85599999999999</v>
      </c>
      <c r="I8159">
        <v>517.60900000000004</v>
      </c>
      <c r="J8159">
        <v>5.181</v>
      </c>
      <c r="K8159">
        <v>-38.96</v>
      </c>
      <c r="L8159">
        <v>91.608000000000004</v>
      </c>
      <c r="M8159">
        <v>29034.156999999999</v>
      </c>
      <c r="N8159">
        <v>0</v>
      </c>
      <c r="O8159">
        <v>12.597</v>
      </c>
      <c r="P8159">
        <v>-3.927</v>
      </c>
      <c r="Q8159">
        <v>216.066</v>
      </c>
      <c r="R8159">
        <v>29025.487000000001</v>
      </c>
      <c r="S8159">
        <v>28809.420999999998</v>
      </c>
    </row>
    <row r="8160" spans="1:19" x14ac:dyDescent="0.3">
      <c r="A8160">
        <v>2021</v>
      </c>
      <c r="B8160">
        <v>12</v>
      </c>
      <c r="C8160">
        <v>6</v>
      </c>
      <c r="D8160">
        <v>23</v>
      </c>
      <c r="E8160">
        <v>25506.965</v>
      </c>
      <c r="F8160">
        <v>897.37199999999996</v>
      </c>
      <c r="G8160">
        <v>85.427999999999997</v>
      </c>
      <c r="H8160">
        <v>-118.706</v>
      </c>
      <c r="I8160">
        <v>577.44799999999998</v>
      </c>
      <c r="J8160">
        <v>4.8490000000000002</v>
      </c>
      <c r="K8160">
        <v>-11.977</v>
      </c>
      <c r="L8160">
        <v>89.575999999999993</v>
      </c>
      <c r="M8160">
        <v>26945.527999999998</v>
      </c>
      <c r="N8160">
        <v>0</v>
      </c>
      <c r="O8160">
        <v>9.5860000000000003</v>
      </c>
      <c r="P8160">
        <v>-11.462999999999999</v>
      </c>
      <c r="Q8160">
        <v>193.328</v>
      </c>
      <c r="R8160">
        <v>26947.404999999999</v>
      </c>
      <c r="S8160">
        <v>26754.076000000001</v>
      </c>
    </row>
    <row r="8161" spans="1:19" x14ac:dyDescent="0.3">
      <c r="A8161">
        <v>2021</v>
      </c>
      <c r="B8161">
        <v>12</v>
      </c>
      <c r="C8161">
        <v>6</v>
      </c>
      <c r="D8161">
        <v>24</v>
      </c>
      <c r="E8161">
        <v>22719.246999999999</v>
      </c>
      <c r="F8161">
        <v>1087.124</v>
      </c>
      <c r="G8161">
        <v>83.19</v>
      </c>
      <c r="H8161">
        <v>-114.96299999999999</v>
      </c>
      <c r="I8161">
        <v>962.154</v>
      </c>
      <c r="J8161">
        <v>5.25</v>
      </c>
      <c r="K8161">
        <v>-4.1280000000000001</v>
      </c>
      <c r="L8161">
        <v>87.92</v>
      </c>
      <c r="M8161">
        <v>24742.603999999999</v>
      </c>
      <c r="N8161">
        <v>0</v>
      </c>
      <c r="O8161">
        <v>7.3090000000000002</v>
      </c>
      <c r="P8161">
        <v>-8.9629999999999992</v>
      </c>
      <c r="Q8161">
        <v>170.07499999999999</v>
      </c>
      <c r="R8161">
        <v>24744.258999999998</v>
      </c>
      <c r="S8161">
        <v>24574.183000000001</v>
      </c>
    </row>
    <row r="8162" spans="1:19" x14ac:dyDescent="0.3">
      <c r="A8162">
        <v>2021</v>
      </c>
      <c r="B8162">
        <v>12</v>
      </c>
      <c r="C8162">
        <v>7</v>
      </c>
      <c r="D8162">
        <v>1</v>
      </c>
      <c r="E8162">
        <v>21070.106</v>
      </c>
      <c r="F8162">
        <v>1309.7529999999999</v>
      </c>
      <c r="G8162">
        <v>78.388999999999996</v>
      </c>
      <c r="H8162">
        <v>-100.392</v>
      </c>
      <c r="I8162">
        <v>846.64099999999996</v>
      </c>
      <c r="J8162">
        <v>5.0780000000000003</v>
      </c>
      <c r="K8162">
        <v>-7.5529999999999999</v>
      </c>
      <c r="L8162">
        <v>87.019000000000005</v>
      </c>
      <c r="M8162">
        <v>23210.651000000002</v>
      </c>
      <c r="N8162">
        <v>0</v>
      </c>
      <c r="O8162">
        <v>4.625</v>
      </c>
      <c r="P8162">
        <v>-15.611000000000001</v>
      </c>
      <c r="Q8162">
        <v>155.82300000000001</v>
      </c>
      <c r="R8162">
        <v>23221.636999999999</v>
      </c>
      <c r="S8162">
        <v>23065.813999999998</v>
      </c>
    </row>
    <row r="8163" spans="1:19" x14ac:dyDescent="0.3">
      <c r="A8163">
        <v>2021</v>
      </c>
      <c r="B8163">
        <v>12</v>
      </c>
      <c r="C8163">
        <v>7</v>
      </c>
      <c r="D8163">
        <v>2</v>
      </c>
      <c r="E8163">
        <v>20167.042000000001</v>
      </c>
      <c r="F8163">
        <v>1423.3440000000001</v>
      </c>
      <c r="G8163">
        <v>79.072999999999993</v>
      </c>
      <c r="H8163">
        <v>-100.09399999999999</v>
      </c>
      <c r="I8163">
        <v>601.077</v>
      </c>
      <c r="J8163">
        <v>4.9450000000000003</v>
      </c>
      <c r="K8163">
        <v>-6.9210000000000003</v>
      </c>
      <c r="L8163">
        <v>86.52</v>
      </c>
      <c r="M8163">
        <v>22175.912</v>
      </c>
      <c r="N8163">
        <v>0</v>
      </c>
      <c r="O8163">
        <v>3.617</v>
      </c>
      <c r="P8163">
        <v>-13.048</v>
      </c>
      <c r="Q8163">
        <v>145.54</v>
      </c>
      <c r="R8163">
        <v>22185.343000000001</v>
      </c>
      <c r="S8163">
        <v>22039.803</v>
      </c>
    </row>
    <row r="8164" spans="1:19" x14ac:dyDescent="0.3">
      <c r="A8164">
        <v>2021</v>
      </c>
      <c r="B8164">
        <v>12</v>
      </c>
      <c r="C8164">
        <v>7</v>
      </c>
      <c r="D8164">
        <v>3</v>
      </c>
      <c r="E8164">
        <v>19661.906999999999</v>
      </c>
      <c r="F8164">
        <v>1470.664</v>
      </c>
      <c r="G8164">
        <v>80.406999999999996</v>
      </c>
      <c r="H8164">
        <v>-101.91800000000001</v>
      </c>
      <c r="I8164">
        <v>360.00200000000001</v>
      </c>
      <c r="J8164">
        <v>4.8719999999999999</v>
      </c>
      <c r="K8164">
        <v>-1.6910000000000001</v>
      </c>
      <c r="L8164">
        <v>86.233999999999995</v>
      </c>
      <c r="M8164">
        <v>21480.069</v>
      </c>
      <c r="N8164">
        <v>0</v>
      </c>
      <c r="O8164">
        <v>2.5110000000000001</v>
      </c>
      <c r="P8164">
        <v>-9.9060000000000006</v>
      </c>
      <c r="Q8164">
        <v>140.756</v>
      </c>
      <c r="R8164">
        <v>21487.465</v>
      </c>
      <c r="S8164">
        <v>21346.708999999999</v>
      </c>
    </row>
    <row r="8165" spans="1:19" x14ac:dyDescent="0.3">
      <c r="A8165">
        <v>2021</v>
      </c>
      <c r="B8165">
        <v>12</v>
      </c>
      <c r="C8165">
        <v>7</v>
      </c>
      <c r="D8165">
        <v>4</v>
      </c>
      <c r="E8165">
        <v>19631.599999999999</v>
      </c>
      <c r="F8165">
        <v>1462.08</v>
      </c>
      <c r="G8165">
        <v>82.54</v>
      </c>
      <c r="H8165">
        <v>-105.91200000000001</v>
      </c>
      <c r="I8165">
        <v>204.78</v>
      </c>
      <c r="J8165">
        <v>4.7190000000000003</v>
      </c>
      <c r="K8165">
        <v>-0.45300000000000001</v>
      </c>
      <c r="L8165">
        <v>86.218999999999994</v>
      </c>
      <c r="M8165">
        <v>21283.032999999999</v>
      </c>
      <c r="N8165">
        <v>0</v>
      </c>
      <c r="O8165">
        <v>2.3250000000000002</v>
      </c>
      <c r="P8165">
        <v>-5.9089999999999998</v>
      </c>
      <c r="Q8165">
        <v>140.4</v>
      </c>
      <c r="R8165">
        <v>21286.616999999998</v>
      </c>
      <c r="S8165">
        <v>21146.217000000001</v>
      </c>
    </row>
    <row r="8166" spans="1:19" x14ac:dyDescent="0.3">
      <c r="A8166">
        <v>2021</v>
      </c>
      <c r="B8166">
        <v>12</v>
      </c>
      <c r="C8166">
        <v>7</v>
      </c>
      <c r="D8166">
        <v>5</v>
      </c>
      <c r="E8166">
        <v>20385.293000000001</v>
      </c>
      <c r="F8166">
        <v>1373.808</v>
      </c>
      <c r="G8166">
        <v>87.138999999999996</v>
      </c>
      <c r="H8166">
        <v>-110.501</v>
      </c>
      <c r="I8166">
        <v>102.96599999999999</v>
      </c>
      <c r="J8166">
        <v>3.6520000000000001</v>
      </c>
      <c r="K8166">
        <v>-1.9350000000000001</v>
      </c>
      <c r="L8166">
        <v>86.643000000000001</v>
      </c>
      <c r="M8166">
        <v>21839.927</v>
      </c>
      <c r="N8166">
        <v>0</v>
      </c>
      <c r="O8166">
        <v>2.2160000000000002</v>
      </c>
      <c r="P8166">
        <v>-4.5750000000000002</v>
      </c>
      <c r="Q8166">
        <v>146.02000000000001</v>
      </c>
      <c r="R8166">
        <v>21842.286</v>
      </c>
      <c r="S8166">
        <v>21696.266</v>
      </c>
    </row>
    <row r="8167" spans="1:19" x14ac:dyDescent="0.3">
      <c r="A8167">
        <v>2021</v>
      </c>
      <c r="B8167">
        <v>12</v>
      </c>
      <c r="C8167">
        <v>7</v>
      </c>
      <c r="D8167">
        <v>6</v>
      </c>
      <c r="E8167">
        <v>21977.222000000002</v>
      </c>
      <c r="F8167">
        <v>1239.626</v>
      </c>
      <c r="G8167">
        <v>93.897999999999996</v>
      </c>
      <c r="H8167">
        <v>-118.248</v>
      </c>
      <c r="I8167">
        <v>72.459999999999994</v>
      </c>
      <c r="J8167">
        <v>2.3290000000000002</v>
      </c>
      <c r="K8167">
        <v>-9.6769999999999996</v>
      </c>
      <c r="L8167">
        <v>87.507999999999996</v>
      </c>
      <c r="M8167">
        <v>23251.221000000001</v>
      </c>
      <c r="N8167">
        <v>0</v>
      </c>
      <c r="O8167">
        <v>2.36</v>
      </c>
      <c r="P8167">
        <v>-6.4690000000000003</v>
      </c>
      <c r="Q8167">
        <v>164.066</v>
      </c>
      <c r="R8167">
        <v>23255.330999999998</v>
      </c>
      <c r="S8167">
        <v>23091.264999999999</v>
      </c>
    </row>
    <row r="8168" spans="1:19" x14ac:dyDescent="0.3">
      <c r="A8168">
        <v>2021</v>
      </c>
      <c r="B8168">
        <v>12</v>
      </c>
      <c r="C8168">
        <v>7</v>
      </c>
      <c r="D8168">
        <v>7</v>
      </c>
      <c r="E8168">
        <v>24942.289000000001</v>
      </c>
      <c r="F8168">
        <v>1063.9770000000001</v>
      </c>
      <c r="G8168">
        <v>100.2</v>
      </c>
      <c r="H8168">
        <v>-129.07599999999999</v>
      </c>
      <c r="I8168">
        <v>128.994</v>
      </c>
      <c r="J8168">
        <v>2.839</v>
      </c>
      <c r="K8168">
        <v>6.3390000000000004</v>
      </c>
      <c r="L8168">
        <v>89.262</v>
      </c>
      <c r="M8168">
        <v>26104.623</v>
      </c>
      <c r="N8168">
        <v>2.778</v>
      </c>
      <c r="O8168">
        <v>0.66100000000000003</v>
      </c>
      <c r="P8168">
        <v>-1.8260000000000001</v>
      </c>
      <c r="Q8168">
        <v>195.15100000000001</v>
      </c>
      <c r="R8168">
        <v>26103.01</v>
      </c>
      <c r="S8168">
        <v>25907.859</v>
      </c>
    </row>
    <row r="8169" spans="1:19" x14ac:dyDescent="0.3">
      <c r="A8169">
        <v>2021</v>
      </c>
      <c r="B8169">
        <v>12</v>
      </c>
      <c r="C8169">
        <v>7</v>
      </c>
      <c r="D8169">
        <v>8</v>
      </c>
      <c r="E8169">
        <v>26620.07</v>
      </c>
      <c r="F8169">
        <v>975.29200000000003</v>
      </c>
      <c r="G8169">
        <v>101.973</v>
      </c>
      <c r="H8169">
        <v>-114.30800000000001</v>
      </c>
      <c r="I8169">
        <v>267.89</v>
      </c>
      <c r="J8169">
        <v>3.702</v>
      </c>
      <c r="K8169">
        <v>6.9560000000000004</v>
      </c>
      <c r="L8169">
        <v>90.528999999999996</v>
      </c>
      <c r="M8169">
        <v>27850.131000000001</v>
      </c>
      <c r="N8169">
        <v>653.62300000000005</v>
      </c>
      <c r="O8169">
        <v>-3.214</v>
      </c>
      <c r="P8169">
        <v>-0.192</v>
      </c>
      <c r="Q8169">
        <v>219.857</v>
      </c>
      <c r="R8169">
        <v>27199.914000000001</v>
      </c>
      <c r="S8169">
        <v>26980.057000000001</v>
      </c>
    </row>
    <row r="8170" spans="1:19" x14ac:dyDescent="0.3">
      <c r="A8170">
        <v>2021</v>
      </c>
      <c r="B8170">
        <v>12</v>
      </c>
      <c r="C8170">
        <v>7</v>
      </c>
      <c r="D8170">
        <v>9</v>
      </c>
      <c r="E8170">
        <v>27386.51</v>
      </c>
      <c r="F8170">
        <v>942.16499999999996</v>
      </c>
      <c r="G8170">
        <v>98.497</v>
      </c>
      <c r="H8170">
        <v>-80.402000000000001</v>
      </c>
      <c r="I8170">
        <v>494.47699999999998</v>
      </c>
      <c r="J8170">
        <v>4.97</v>
      </c>
      <c r="K8170">
        <v>-6.9610000000000003</v>
      </c>
      <c r="L8170">
        <v>91.231999999999999</v>
      </c>
      <c r="M8170">
        <v>28831.991999999998</v>
      </c>
      <c r="N8170">
        <v>2799.114</v>
      </c>
      <c r="O8170">
        <v>-20.292999999999999</v>
      </c>
      <c r="P8170">
        <v>-0.49</v>
      </c>
      <c r="Q8170">
        <v>239.97499999999999</v>
      </c>
      <c r="R8170">
        <v>26053.66</v>
      </c>
      <c r="S8170">
        <v>25813.685000000001</v>
      </c>
    </row>
    <row r="8171" spans="1:19" x14ac:dyDescent="0.3">
      <c r="A8171">
        <v>2021</v>
      </c>
      <c r="B8171">
        <v>12</v>
      </c>
      <c r="C8171">
        <v>7</v>
      </c>
      <c r="D8171">
        <v>10</v>
      </c>
      <c r="E8171">
        <v>27751.198</v>
      </c>
      <c r="F8171">
        <v>971.67200000000003</v>
      </c>
      <c r="G8171">
        <v>91.897000000000006</v>
      </c>
      <c r="H8171">
        <v>-53.99</v>
      </c>
      <c r="I8171">
        <v>610.01099999999997</v>
      </c>
      <c r="J8171">
        <v>5.5149999999999997</v>
      </c>
      <c r="K8171">
        <v>-23.001999999999999</v>
      </c>
      <c r="L8171">
        <v>91.557000000000002</v>
      </c>
      <c r="M8171">
        <v>29352.960999999999</v>
      </c>
      <c r="N8171">
        <v>4612.37</v>
      </c>
      <c r="O8171">
        <v>-32.729999999999997</v>
      </c>
      <c r="P8171">
        <v>-0.51600000000000001</v>
      </c>
      <c r="Q8171">
        <v>254.791</v>
      </c>
      <c r="R8171">
        <v>24773.837</v>
      </c>
      <c r="S8171">
        <v>24519.046999999999</v>
      </c>
    </row>
    <row r="8172" spans="1:19" x14ac:dyDescent="0.3">
      <c r="A8172">
        <v>2021</v>
      </c>
      <c r="B8172">
        <v>12</v>
      </c>
      <c r="C8172">
        <v>7</v>
      </c>
      <c r="D8172">
        <v>11</v>
      </c>
      <c r="E8172">
        <v>27853.368999999999</v>
      </c>
      <c r="F8172">
        <v>1001.826</v>
      </c>
      <c r="G8172">
        <v>85.444999999999993</v>
      </c>
      <c r="H8172">
        <v>-37.573999999999998</v>
      </c>
      <c r="I8172">
        <v>576.36599999999999</v>
      </c>
      <c r="J8172">
        <v>5.82</v>
      </c>
      <c r="K8172">
        <v>-8.2789999999999999</v>
      </c>
      <c r="L8172">
        <v>91.631</v>
      </c>
      <c r="M8172">
        <v>29483.16</v>
      </c>
      <c r="N8172">
        <v>5698.5230000000001</v>
      </c>
      <c r="O8172">
        <v>-44.478000000000002</v>
      </c>
      <c r="P8172">
        <v>0.16600000000000001</v>
      </c>
      <c r="Q8172">
        <v>266.27100000000002</v>
      </c>
      <c r="R8172">
        <v>23828.949000000001</v>
      </c>
      <c r="S8172">
        <v>23562.677</v>
      </c>
    </row>
    <row r="8173" spans="1:19" x14ac:dyDescent="0.3">
      <c r="A8173">
        <v>2021</v>
      </c>
      <c r="B8173">
        <v>12</v>
      </c>
      <c r="C8173">
        <v>7</v>
      </c>
      <c r="D8173">
        <v>12</v>
      </c>
      <c r="E8173">
        <v>27664.603999999999</v>
      </c>
      <c r="F8173">
        <v>1003.203</v>
      </c>
      <c r="G8173">
        <v>80.697000000000003</v>
      </c>
      <c r="H8173">
        <v>-28.373000000000001</v>
      </c>
      <c r="I8173">
        <v>490.58300000000003</v>
      </c>
      <c r="J8173">
        <v>5.9569999999999999</v>
      </c>
      <c r="K8173">
        <v>1.3029999999999999</v>
      </c>
      <c r="L8173">
        <v>91.427999999999997</v>
      </c>
      <c r="M8173">
        <v>29228.705000000002</v>
      </c>
      <c r="N8173">
        <v>6218.8209999999999</v>
      </c>
      <c r="O8173">
        <v>-26.327999999999999</v>
      </c>
      <c r="P8173">
        <v>1.0620000000000001</v>
      </c>
      <c r="Q8173">
        <v>273.47899999999998</v>
      </c>
      <c r="R8173">
        <v>23035.149000000001</v>
      </c>
      <c r="S8173">
        <v>22761.67</v>
      </c>
    </row>
    <row r="8174" spans="1:19" x14ac:dyDescent="0.3">
      <c r="A8174">
        <v>2021</v>
      </c>
      <c r="B8174">
        <v>12</v>
      </c>
      <c r="C8174">
        <v>7</v>
      </c>
      <c r="D8174">
        <v>13</v>
      </c>
      <c r="E8174">
        <v>27281.82</v>
      </c>
      <c r="F8174">
        <v>995.29600000000005</v>
      </c>
      <c r="G8174">
        <v>76.325999999999993</v>
      </c>
      <c r="H8174">
        <v>-21.413</v>
      </c>
      <c r="I8174">
        <v>453.64400000000001</v>
      </c>
      <c r="J8174">
        <v>5.9269999999999996</v>
      </c>
      <c r="K8174">
        <v>-0.124</v>
      </c>
      <c r="L8174">
        <v>91.010999999999996</v>
      </c>
      <c r="M8174">
        <v>28806.162</v>
      </c>
      <c r="N8174">
        <v>6119.0020000000004</v>
      </c>
      <c r="O8174">
        <v>-6.1719999999999997</v>
      </c>
      <c r="P8174">
        <v>1.9259999999999999</v>
      </c>
      <c r="Q8174">
        <v>277.04899999999998</v>
      </c>
      <c r="R8174">
        <v>22691.405999999999</v>
      </c>
      <c r="S8174">
        <v>22414.356</v>
      </c>
    </row>
    <row r="8175" spans="1:19" x14ac:dyDescent="0.3">
      <c r="A8175">
        <v>2021</v>
      </c>
      <c r="B8175">
        <v>12</v>
      </c>
      <c r="C8175">
        <v>7</v>
      </c>
      <c r="D8175">
        <v>14</v>
      </c>
      <c r="E8175">
        <v>27061.118999999999</v>
      </c>
      <c r="F8175">
        <v>965.84</v>
      </c>
      <c r="G8175">
        <v>72.331999999999994</v>
      </c>
      <c r="H8175">
        <v>-12.327999999999999</v>
      </c>
      <c r="I8175">
        <v>429.274</v>
      </c>
      <c r="J8175">
        <v>5.819</v>
      </c>
      <c r="K8175">
        <v>8.9960000000000004</v>
      </c>
      <c r="L8175">
        <v>90.78</v>
      </c>
      <c r="M8175">
        <v>28549.5</v>
      </c>
      <c r="N8175">
        <v>5413.7820000000002</v>
      </c>
      <c r="O8175">
        <v>-2.5310000000000001</v>
      </c>
      <c r="P8175">
        <v>2.33</v>
      </c>
      <c r="Q8175">
        <v>278.87799999999999</v>
      </c>
      <c r="R8175">
        <v>23135.918000000001</v>
      </c>
      <c r="S8175">
        <v>22857.041000000001</v>
      </c>
    </row>
    <row r="8176" spans="1:19" x14ac:dyDescent="0.3">
      <c r="A8176">
        <v>2021</v>
      </c>
      <c r="B8176">
        <v>12</v>
      </c>
      <c r="C8176">
        <v>7</v>
      </c>
      <c r="D8176">
        <v>15</v>
      </c>
      <c r="E8176">
        <v>26755.798999999999</v>
      </c>
      <c r="F8176">
        <v>905.76800000000003</v>
      </c>
      <c r="G8176">
        <v>70.884</v>
      </c>
      <c r="H8176">
        <v>-8.7390000000000008</v>
      </c>
      <c r="I8176">
        <v>368.52499999999998</v>
      </c>
      <c r="J8176">
        <v>5.3470000000000004</v>
      </c>
      <c r="K8176">
        <v>7.4290000000000003</v>
      </c>
      <c r="L8176">
        <v>90.478999999999999</v>
      </c>
      <c r="M8176">
        <v>28124.608</v>
      </c>
      <c r="N8176">
        <v>4060.8629999999998</v>
      </c>
      <c r="O8176">
        <v>-1.9850000000000001</v>
      </c>
      <c r="P8176">
        <v>1.744</v>
      </c>
      <c r="Q8176">
        <v>273.95400000000001</v>
      </c>
      <c r="R8176">
        <v>24063.986000000001</v>
      </c>
      <c r="S8176">
        <v>23790.031999999999</v>
      </c>
    </row>
    <row r="8177" spans="1:19" x14ac:dyDescent="0.3">
      <c r="A8177">
        <v>2021</v>
      </c>
      <c r="B8177">
        <v>12</v>
      </c>
      <c r="C8177">
        <v>7</v>
      </c>
      <c r="D8177">
        <v>16</v>
      </c>
      <c r="E8177">
        <v>26517.037</v>
      </c>
      <c r="F8177">
        <v>747.90300000000002</v>
      </c>
      <c r="G8177">
        <v>71.787999999999997</v>
      </c>
      <c r="H8177">
        <v>-16.420999999999999</v>
      </c>
      <c r="I8177">
        <v>339.13400000000001</v>
      </c>
      <c r="J8177">
        <v>5.5759999999999996</v>
      </c>
      <c r="K8177">
        <v>-11.534000000000001</v>
      </c>
      <c r="L8177">
        <v>90.278000000000006</v>
      </c>
      <c r="M8177">
        <v>27671.973999999998</v>
      </c>
      <c r="N8177">
        <v>1976.9449999999999</v>
      </c>
      <c r="O8177">
        <v>-0.504</v>
      </c>
      <c r="P8177">
        <v>1.0880000000000001</v>
      </c>
      <c r="Q8177">
        <v>264.04700000000003</v>
      </c>
      <c r="R8177">
        <v>25694.445</v>
      </c>
      <c r="S8177">
        <v>25430.398000000001</v>
      </c>
    </row>
    <row r="8178" spans="1:19" x14ac:dyDescent="0.3">
      <c r="A8178">
        <v>2021</v>
      </c>
      <c r="B8178">
        <v>12</v>
      </c>
      <c r="C8178">
        <v>7</v>
      </c>
      <c r="D8178">
        <v>17</v>
      </c>
      <c r="E8178">
        <v>27416.898000000001</v>
      </c>
      <c r="F8178">
        <v>546.58600000000001</v>
      </c>
      <c r="G8178">
        <v>77.994</v>
      </c>
      <c r="H8178">
        <v>-36.215000000000003</v>
      </c>
      <c r="I8178">
        <v>233.93700000000001</v>
      </c>
      <c r="J8178">
        <v>4.3869999999999996</v>
      </c>
      <c r="K8178">
        <v>-59.280999999999999</v>
      </c>
      <c r="L8178">
        <v>91.122</v>
      </c>
      <c r="M8178">
        <v>28197.434000000001</v>
      </c>
      <c r="N8178">
        <v>90.968999999999994</v>
      </c>
      <c r="O8178">
        <v>9.407</v>
      </c>
      <c r="P8178">
        <v>3.1019999999999999</v>
      </c>
      <c r="Q8178">
        <v>260.52</v>
      </c>
      <c r="R8178">
        <v>28093.956999999999</v>
      </c>
      <c r="S8178">
        <v>27833.437000000002</v>
      </c>
    </row>
    <row r="8179" spans="1:19" x14ac:dyDescent="0.3">
      <c r="A8179">
        <v>2021</v>
      </c>
      <c r="B8179">
        <v>12</v>
      </c>
      <c r="C8179">
        <v>7</v>
      </c>
      <c r="D8179">
        <v>18</v>
      </c>
      <c r="E8179">
        <v>30590.74</v>
      </c>
      <c r="F8179">
        <v>521.73699999999997</v>
      </c>
      <c r="G8179">
        <v>85.858000000000004</v>
      </c>
      <c r="H8179">
        <v>-58.883000000000003</v>
      </c>
      <c r="I8179">
        <v>255.80699999999999</v>
      </c>
      <c r="J8179">
        <v>4.91</v>
      </c>
      <c r="K8179">
        <v>-73.896000000000001</v>
      </c>
      <c r="L8179">
        <v>93.173000000000002</v>
      </c>
      <c r="M8179">
        <v>31333.59</v>
      </c>
      <c r="N8179">
        <v>0</v>
      </c>
      <c r="O8179">
        <v>14.071999999999999</v>
      </c>
      <c r="P8179">
        <v>4.9000000000000004</v>
      </c>
      <c r="Q8179">
        <v>262.62</v>
      </c>
      <c r="R8179">
        <v>31314.616999999998</v>
      </c>
      <c r="S8179">
        <v>31051.996999999999</v>
      </c>
    </row>
    <row r="8180" spans="1:19" x14ac:dyDescent="0.3">
      <c r="A8180">
        <v>2021</v>
      </c>
      <c r="B8180">
        <v>12</v>
      </c>
      <c r="C8180">
        <v>7</v>
      </c>
      <c r="D8180">
        <v>19</v>
      </c>
      <c r="E8180">
        <v>30951.332999999999</v>
      </c>
      <c r="F8180">
        <v>543.23</v>
      </c>
      <c r="G8180">
        <v>86.972999999999999</v>
      </c>
      <c r="H8180">
        <v>-81.878</v>
      </c>
      <c r="I8180">
        <v>326.37799999999999</v>
      </c>
      <c r="J8180">
        <v>4.7430000000000003</v>
      </c>
      <c r="K8180">
        <v>-96.344999999999999</v>
      </c>
      <c r="L8180">
        <v>93.305999999999997</v>
      </c>
      <c r="M8180">
        <v>31740.767</v>
      </c>
      <c r="N8180">
        <v>0</v>
      </c>
      <c r="O8180">
        <v>15.936999999999999</v>
      </c>
      <c r="P8180">
        <v>6.4820000000000002</v>
      </c>
      <c r="Q8180">
        <v>255.38300000000001</v>
      </c>
      <c r="R8180">
        <v>31718.348000000002</v>
      </c>
      <c r="S8180">
        <v>31462.965</v>
      </c>
    </row>
    <row r="8181" spans="1:19" x14ac:dyDescent="0.3">
      <c r="A8181">
        <v>2021</v>
      </c>
      <c r="B8181">
        <v>12</v>
      </c>
      <c r="C8181">
        <v>7</v>
      </c>
      <c r="D8181">
        <v>20</v>
      </c>
      <c r="E8181">
        <v>30451.502</v>
      </c>
      <c r="F8181">
        <v>548.99599999999998</v>
      </c>
      <c r="G8181">
        <v>87.929000000000002</v>
      </c>
      <c r="H8181">
        <v>-92.286000000000001</v>
      </c>
      <c r="I8181">
        <v>361.14600000000002</v>
      </c>
      <c r="J8181">
        <v>4.4640000000000004</v>
      </c>
      <c r="K8181">
        <v>-94.628</v>
      </c>
      <c r="L8181">
        <v>93.15</v>
      </c>
      <c r="M8181">
        <v>31272.344000000001</v>
      </c>
      <c r="N8181">
        <v>0</v>
      </c>
      <c r="O8181">
        <v>14.532</v>
      </c>
      <c r="P8181">
        <v>8.1440000000000001</v>
      </c>
      <c r="Q8181">
        <v>241.70699999999999</v>
      </c>
      <c r="R8181">
        <v>31249.667000000001</v>
      </c>
      <c r="S8181">
        <v>31007.96</v>
      </c>
    </row>
    <row r="8182" spans="1:19" x14ac:dyDescent="0.3">
      <c r="A8182">
        <v>2021</v>
      </c>
      <c r="B8182">
        <v>12</v>
      </c>
      <c r="C8182">
        <v>7</v>
      </c>
      <c r="D8182">
        <v>21</v>
      </c>
      <c r="E8182">
        <v>29612.848000000002</v>
      </c>
      <c r="F8182">
        <v>585.41200000000003</v>
      </c>
      <c r="G8182">
        <v>87.823999999999998</v>
      </c>
      <c r="H8182">
        <v>-102.81</v>
      </c>
      <c r="I8182">
        <v>404.81200000000001</v>
      </c>
      <c r="J8182">
        <v>4.1230000000000002</v>
      </c>
      <c r="K8182">
        <v>-95.891999999999996</v>
      </c>
      <c r="L8182">
        <v>92.808000000000007</v>
      </c>
      <c r="M8182">
        <v>30501.298999999999</v>
      </c>
      <c r="N8182">
        <v>0</v>
      </c>
      <c r="O8182">
        <v>13.787000000000001</v>
      </c>
      <c r="P8182">
        <v>7.9969999999999999</v>
      </c>
      <c r="Q8182">
        <v>231.15</v>
      </c>
      <c r="R8182">
        <v>30479.514999999999</v>
      </c>
      <c r="S8182">
        <v>30248.366000000002</v>
      </c>
    </row>
    <row r="8183" spans="1:19" x14ac:dyDescent="0.3">
      <c r="A8183">
        <v>2021</v>
      </c>
      <c r="B8183">
        <v>12</v>
      </c>
      <c r="C8183">
        <v>7</v>
      </c>
      <c r="D8183">
        <v>22</v>
      </c>
      <c r="E8183">
        <v>28205.611000000001</v>
      </c>
      <c r="F8183">
        <v>693.18</v>
      </c>
      <c r="G8183">
        <v>86.2</v>
      </c>
      <c r="H8183">
        <v>-109.084</v>
      </c>
      <c r="I8183">
        <v>517.60900000000004</v>
      </c>
      <c r="J8183">
        <v>5.181</v>
      </c>
      <c r="K8183">
        <v>-39.146000000000001</v>
      </c>
      <c r="L8183">
        <v>91.947000000000003</v>
      </c>
      <c r="M8183">
        <v>29365.298999999999</v>
      </c>
      <c r="N8183">
        <v>0</v>
      </c>
      <c r="O8183">
        <v>12.597</v>
      </c>
      <c r="P8183">
        <v>-3.927</v>
      </c>
      <c r="Q8183">
        <v>217.08500000000001</v>
      </c>
      <c r="R8183">
        <v>29356.628000000001</v>
      </c>
      <c r="S8183">
        <v>29139.543000000001</v>
      </c>
    </row>
    <row r="8184" spans="1:19" x14ac:dyDescent="0.3">
      <c r="A8184">
        <v>2021</v>
      </c>
      <c r="B8184">
        <v>12</v>
      </c>
      <c r="C8184">
        <v>7</v>
      </c>
      <c r="D8184">
        <v>23</v>
      </c>
      <c r="E8184">
        <v>25837.871999999999</v>
      </c>
      <c r="F8184">
        <v>897.37199999999996</v>
      </c>
      <c r="G8184">
        <v>83.155000000000001</v>
      </c>
      <c r="H8184">
        <v>-120.19199999999999</v>
      </c>
      <c r="I8184">
        <v>577.44799999999998</v>
      </c>
      <c r="J8184">
        <v>4.8490000000000002</v>
      </c>
      <c r="K8184">
        <v>-12.257999999999999</v>
      </c>
      <c r="L8184">
        <v>89.83</v>
      </c>
      <c r="M8184">
        <v>27274.921999999999</v>
      </c>
      <c r="N8184">
        <v>0</v>
      </c>
      <c r="O8184">
        <v>9.5860000000000003</v>
      </c>
      <c r="P8184">
        <v>-11.462999999999999</v>
      </c>
      <c r="Q8184">
        <v>195.62200000000001</v>
      </c>
      <c r="R8184">
        <v>27276.797999999999</v>
      </c>
      <c r="S8184">
        <v>27081.175999999999</v>
      </c>
    </row>
    <row r="8185" spans="1:19" x14ac:dyDescent="0.3">
      <c r="A8185">
        <v>2021</v>
      </c>
      <c r="B8185">
        <v>12</v>
      </c>
      <c r="C8185">
        <v>7</v>
      </c>
      <c r="D8185">
        <v>24</v>
      </c>
      <c r="E8185">
        <v>23284.503000000001</v>
      </c>
      <c r="F8185">
        <v>1087.124</v>
      </c>
      <c r="G8185">
        <v>81.635999999999996</v>
      </c>
      <c r="H8185">
        <v>-117.83499999999999</v>
      </c>
      <c r="I8185">
        <v>962.154</v>
      </c>
      <c r="J8185">
        <v>5.25</v>
      </c>
      <c r="K8185">
        <v>-3.948</v>
      </c>
      <c r="L8185">
        <v>88.278999999999996</v>
      </c>
      <c r="M8185">
        <v>25305.526000000002</v>
      </c>
      <c r="N8185">
        <v>0</v>
      </c>
      <c r="O8185">
        <v>7.3090000000000002</v>
      </c>
      <c r="P8185">
        <v>-8.9629999999999992</v>
      </c>
      <c r="Q8185">
        <v>172.941</v>
      </c>
      <c r="R8185">
        <v>25307.181</v>
      </c>
      <c r="S8185">
        <v>25134.240000000002</v>
      </c>
    </row>
    <row r="8186" spans="1:19" x14ac:dyDescent="0.3">
      <c r="A8186">
        <v>2021</v>
      </c>
      <c r="B8186">
        <v>12</v>
      </c>
      <c r="C8186">
        <v>8</v>
      </c>
      <c r="D8186">
        <v>1</v>
      </c>
      <c r="E8186">
        <v>20978.703000000001</v>
      </c>
      <c r="F8186">
        <v>1309.7529999999999</v>
      </c>
      <c r="G8186">
        <v>96.635999999999996</v>
      </c>
      <c r="H8186">
        <v>-99.77</v>
      </c>
      <c r="I8186">
        <v>846.64099999999996</v>
      </c>
      <c r="J8186">
        <v>5.0780000000000003</v>
      </c>
      <c r="K8186">
        <v>-6.976</v>
      </c>
      <c r="L8186">
        <v>86.94</v>
      </c>
      <c r="M8186">
        <v>23120.368999999999</v>
      </c>
      <c r="N8186">
        <v>0</v>
      </c>
      <c r="O8186">
        <v>5.3109999999999999</v>
      </c>
      <c r="P8186">
        <v>-15.611000000000001</v>
      </c>
      <c r="Q8186">
        <v>153.29900000000001</v>
      </c>
      <c r="R8186">
        <v>23130.669000000002</v>
      </c>
      <c r="S8186">
        <v>22977.37</v>
      </c>
    </row>
    <row r="8187" spans="1:19" x14ac:dyDescent="0.3">
      <c r="A8187">
        <v>2021</v>
      </c>
      <c r="B8187">
        <v>12</v>
      </c>
      <c r="C8187">
        <v>8</v>
      </c>
      <c r="D8187">
        <v>2</v>
      </c>
      <c r="E8187">
        <v>20139.523000000001</v>
      </c>
      <c r="F8187">
        <v>1423.3440000000001</v>
      </c>
      <c r="G8187">
        <v>97.751000000000005</v>
      </c>
      <c r="H8187">
        <v>-99.887</v>
      </c>
      <c r="I8187">
        <v>601.077</v>
      </c>
      <c r="J8187">
        <v>4.9450000000000003</v>
      </c>
      <c r="K8187">
        <v>-6.516</v>
      </c>
      <c r="L8187">
        <v>86.468000000000004</v>
      </c>
      <c r="M8187">
        <v>22148.954000000002</v>
      </c>
      <c r="N8187">
        <v>0</v>
      </c>
      <c r="O8187">
        <v>4.1479999999999997</v>
      </c>
      <c r="P8187">
        <v>-13.048</v>
      </c>
      <c r="Q8187">
        <v>144.33199999999999</v>
      </c>
      <c r="R8187">
        <v>22157.852999999999</v>
      </c>
      <c r="S8187">
        <v>22013.522000000001</v>
      </c>
    </row>
    <row r="8188" spans="1:19" x14ac:dyDescent="0.3">
      <c r="A8188">
        <v>2021</v>
      </c>
      <c r="B8188">
        <v>12</v>
      </c>
      <c r="C8188">
        <v>8</v>
      </c>
      <c r="D8188">
        <v>3</v>
      </c>
      <c r="E8188">
        <v>19662.861000000001</v>
      </c>
      <c r="F8188">
        <v>1470.664</v>
      </c>
      <c r="G8188">
        <v>100.182</v>
      </c>
      <c r="H8188">
        <v>-101.837</v>
      </c>
      <c r="I8188">
        <v>360.00200000000001</v>
      </c>
      <c r="J8188">
        <v>4.8719999999999999</v>
      </c>
      <c r="K8188">
        <v>-1.708</v>
      </c>
      <c r="L8188">
        <v>86.207999999999998</v>
      </c>
      <c r="M8188">
        <v>21481.06</v>
      </c>
      <c r="N8188">
        <v>0</v>
      </c>
      <c r="O8188">
        <v>3.1190000000000002</v>
      </c>
      <c r="P8188">
        <v>-9.9060000000000006</v>
      </c>
      <c r="Q8188">
        <v>139.75</v>
      </c>
      <c r="R8188">
        <v>21487.847000000002</v>
      </c>
      <c r="S8188">
        <v>21348.097000000002</v>
      </c>
    </row>
    <row r="8189" spans="1:19" x14ac:dyDescent="0.3">
      <c r="A8189">
        <v>2021</v>
      </c>
      <c r="B8189">
        <v>12</v>
      </c>
      <c r="C8189">
        <v>8</v>
      </c>
      <c r="D8189">
        <v>4</v>
      </c>
      <c r="E8189">
        <v>19731.905999999999</v>
      </c>
      <c r="F8189">
        <v>1462.08</v>
      </c>
      <c r="G8189">
        <v>103.526</v>
      </c>
      <c r="H8189">
        <v>-106.32299999999999</v>
      </c>
      <c r="I8189">
        <v>204.78</v>
      </c>
      <c r="J8189">
        <v>4.7190000000000003</v>
      </c>
      <c r="K8189">
        <v>-0.50700000000000001</v>
      </c>
      <c r="L8189">
        <v>86.254000000000005</v>
      </c>
      <c r="M8189">
        <v>21382.907999999999</v>
      </c>
      <c r="N8189">
        <v>0</v>
      </c>
      <c r="O8189">
        <v>3.0470000000000002</v>
      </c>
      <c r="P8189">
        <v>-5.9089999999999998</v>
      </c>
      <c r="Q8189">
        <v>139.584</v>
      </c>
      <c r="R8189">
        <v>21385.77</v>
      </c>
      <c r="S8189">
        <v>21246.186000000002</v>
      </c>
    </row>
    <row r="8190" spans="1:19" x14ac:dyDescent="0.3">
      <c r="A8190">
        <v>2021</v>
      </c>
      <c r="B8190">
        <v>12</v>
      </c>
      <c r="C8190">
        <v>8</v>
      </c>
      <c r="D8190">
        <v>5</v>
      </c>
      <c r="E8190">
        <v>20371.655999999999</v>
      </c>
      <c r="F8190">
        <v>1373.808</v>
      </c>
      <c r="G8190">
        <v>109.10899999999999</v>
      </c>
      <c r="H8190">
        <v>-110.316</v>
      </c>
      <c r="I8190">
        <v>102.96599999999999</v>
      </c>
      <c r="J8190">
        <v>3.6520000000000001</v>
      </c>
      <c r="K8190">
        <v>-1.756</v>
      </c>
      <c r="L8190">
        <v>86.603999999999999</v>
      </c>
      <c r="M8190">
        <v>21826.613000000001</v>
      </c>
      <c r="N8190">
        <v>0</v>
      </c>
      <c r="O8190">
        <v>2.9980000000000002</v>
      </c>
      <c r="P8190">
        <v>-4.5750000000000002</v>
      </c>
      <c r="Q8190">
        <v>145.261</v>
      </c>
      <c r="R8190">
        <v>21828.19</v>
      </c>
      <c r="S8190">
        <v>21682.929</v>
      </c>
    </row>
    <row r="8191" spans="1:19" x14ac:dyDescent="0.3">
      <c r="A8191">
        <v>2021</v>
      </c>
      <c r="B8191">
        <v>12</v>
      </c>
      <c r="C8191">
        <v>8</v>
      </c>
      <c r="D8191">
        <v>6</v>
      </c>
      <c r="E8191">
        <v>22125.827000000001</v>
      </c>
      <c r="F8191">
        <v>1239.626</v>
      </c>
      <c r="G8191">
        <v>117.614</v>
      </c>
      <c r="H8191">
        <v>-118.928</v>
      </c>
      <c r="I8191">
        <v>72.459999999999994</v>
      </c>
      <c r="J8191">
        <v>2.3290000000000002</v>
      </c>
      <c r="K8191">
        <v>-9.1989999999999998</v>
      </c>
      <c r="L8191">
        <v>87.567999999999998</v>
      </c>
      <c r="M8191">
        <v>23399.682000000001</v>
      </c>
      <c r="N8191">
        <v>0</v>
      </c>
      <c r="O8191">
        <v>2.7170000000000001</v>
      </c>
      <c r="P8191">
        <v>-6.4690000000000003</v>
      </c>
      <c r="Q8191">
        <v>163.70699999999999</v>
      </c>
      <c r="R8191">
        <v>23403.435000000001</v>
      </c>
      <c r="S8191">
        <v>23239.727999999999</v>
      </c>
    </row>
    <row r="8192" spans="1:19" x14ac:dyDescent="0.3">
      <c r="A8192">
        <v>2021</v>
      </c>
      <c r="B8192">
        <v>12</v>
      </c>
      <c r="C8192">
        <v>8</v>
      </c>
      <c r="D8192">
        <v>7</v>
      </c>
      <c r="E8192">
        <v>25421.558000000001</v>
      </c>
      <c r="F8192">
        <v>1063.9770000000001</v>
      </c>
      <c r="G8192">
        <v>127.19</v>
      </c>
      <c r="H8192">
        <v>-131.26300000000001</v>
      </c>
      <c r="I8192">
        <v>128.994</v>
      </c>
      <c r="J8192">
        <v>2.839</v>
      </c>
      <c r="K8192">
        <v>7.1390000000000002</v>
      </c>
      <c r="L8192">
        <v>89.567999999999998</v>
      </c>
      <c r="M8192">
        <v>26582.811000000002</v>
      </c>
      <c r="N8192">
        <v>1.3080000000000001</v>
      </c>
      <c r="O8192">
        <v>0.41899999999999998</v>
      </c>
      <c r="P8192">
        <v>-1.8260000000000001</v>
      </c>
      <c r="Q8192">
        <v>196.03200000000001</v>
      </c>
      <c r="R8192">
        <v>26582.911</v>
      </c>
      <c r="S8192">
        <v>26386.879000000001</v>
      </c>
    </row>
    <row r="8193" spans="1:19" x14ac:dyDescent="0.3">
      <c r="A8193">
        <v>2021</v>
      </c>
      <c r="B8193">
        <v>12</v>
      </c>
      <c r="C8193">
        <v>8</v>
      </c>
      <c r="D8193">
        <v>8</v>
      </c>
      <c r="E8193">
        <v>27090.880000000001</v>
      </c>
      <c r="F8193">
        <v>975.29200000000003</v>
      </c>
      <c r="G8193">
        <v>126.04</v>
      </c>
      <c r="H8193">
        <v>-116.113</v>
      </c>
      <c r="I8193">
        <v>267.89</v>
      </c>
      <c r="J8193">
        <v>3.702</v>
      </c>
      <c r="K8193">
        <v>7.7450000000000001</v>
      </c>
      <c r="L8193">
        <v>90.974000000000004</v>
      </c>
      <c r="M8193">
        <v>28320.37</v>
      </c>
      <c r="N8193">
        <v>582.19200000000001</v>
      </c>
      <c r="O8193">
        <v>-2.609</v>
      </c>
      <c r="P8193">
        <v>-0.192</v>
      </c>
      <c r="Q8193">
        <v>219.702</v>
      </c>
      <c r="R8193">
        <v>27740.98</v>
      </c>
      <c r="S8193">
        <v>27521.277999999998</v>
      </c>
    </row>
    <row r="8194" spans="1:19" x14ac:dyDescent="0.3">
      <c r="A8194">
        <v>2021</v>
      </c>
      <c r="B8194">
        <v>12</v>
      </c>
      <c r="C8194">
        <v>8</v>
      </c>
      <c r="D8194">
        <v>9</v>
      </c>
      <c r="E8194">
        <v>27685.065999999999</v>
      </c>
      <c r="F8194">
        <v>942.16499999999996</v>
      </c>
      <c r="G8194">
        <v>114.586</v>
      </c>
      <c r="H8194">
        <v>-81.191000000000003</v>
      </c>
      <c r="I8194">
        <v>494.47699999999998</v>
      </c>
      <c r="J8194">
        <v>4.97</v>
      </c>
      <c r="K8194">
        <v>-7.1340000000000003</v>
      </c>
      <c r="L8194">
        <v>91.457999999999998</v>
      </c>
      <c r="M8194">
        <v>29129.811000000002</v>
      </c>
      <c r="N8194">
        <v>2665.2109999999998</v>
      </c>
      <c r="O8194">
        <v>-14.589</v>
      </c>
      <c r="P8194">
        <v>-0.49</v>
      </c>
      <c r="Q8194">
        <v>238.79300000000001</v>
      </c>
      <c r="R8194">
        <v>26479.679</v>
      </c>
      <c r="S8194">
        <v>26240.886999999999</v>
      </c>
    </row>
    <row r="8195" spans="1:19" x14ac:dyDescent="0.3">
      <c r="A8195">
        <v>2021</v>
      </c>
      <c r="B8195">
        <v>12</v>
      </c>
      <c r="C8195">
        <v>8</v>
      </c>
      <c r="D8195">
        <v>10</v>
      </c>
      <c r="E8195">
        <v>28050.462</v>
      </c>
      <c r="F8195">
        <v>971.67200000000003</v>
      </c>
      <c r="G8195">
        <v>102.429</v>
      </c>
      <c r="H8195">
        <v>-54.491999999999997</v>
      </c>
      <c r="I8195">
        <v>610.01099999999997</v>
      </c>
      <c r="J8195">
        <v>5.5149999999999997</v>
      </c>
      <c r="K8195">
        <v>-20.466000000000001</v>
      </c>
      <c r="L8195">
        <v>91.754999999999995</v>
      </c>
      <c r="M8195">
        <v>29654.456999999999</v>
      </c>
      <c r="N8195">
        <v>4426.7749999999996</v>
      </c>
      <c r="O8195">
        <v>-30.376000000000001</v>
      </c>
      <c r="P8195">
        <v>-0.51600000000000001</v>
      </c>
      <c r="Q8195">
        <v>251.773</v>
      </c>
      <c r="R8195">
        <v>25258.574000000001</v>
      </c>
      <c r="S8195">
        <v>25006.802</v>
      </c>
    </row>
    <row r="8196" spans="1:19" x14ac:dyDescent="0.3">
      <c r="A8196">
        <v>2021</v>
      </c>
      <c r="B8196">
        <v>12</v>
      </c>
      <c r="C8196">
        <v>8</v>
      </c>
      <c r="D8196">
        <v>11</v>
      </c>
      <c r="E8196">
        <v>28134.098999999998</v>
      </c>
      <c r="F8196">
        <v>1001.826</v>
      </c>
      <c r="G8196">
        <v>94.319000000000003</v>
      </c>
      <c r="H8196">
        <v>-37.933</v>
      </c>
      <c r="I8196">
        <v>576.36599999999999</v>
      </c>
      <c r="J8196">
        <v>5.82</v>
      </c>
      <c r="K8196">
        <v>-6.6749999999999998</v>
      </c>
      <c r="L8196">
        <v>91.805999999999997</v>
      </c>
      <c r="M8196">
        <v>29765.309000000001</v>
      </c>
      <c r="N8196">
        <v>5415.3509999999997</v>
      </c>
      <c r="O8196">
        <v>-35.383000000000003</v>
      </c>
      <c r="P8196">
        <v>0.16600000000000001</v>
      </c>
      <c r="Q8196">
        <v>262.30799999999999</v>
      </c>
      <c r="R8196">
        <v>24385.173999999999</v>
      </c>
      <c r="S8196">
        <v>24122.866000000002</v>
      </c>
    </row>
    <row r="8197" spans="1:19" x14ac:dyDescent="0.3">
      <c r="A8197">
        <v>2021</v>
      </c>
      <c r="B8197">
        <v>12</v>
      </c>
      <c r="C8197">
        <v>8</v>
      </c>
      <c r="D8197">
        <v>12</v>
      </c>
      <c r="E8197">
        <v>28007.277999999998</v>
      </c>
      <c r="F8197">
        <v>1003.203</v>
      </c>
      <c r="G8197">
        <v>86.358000000000004</v>
      </c>
      <c r="H8197">
        <v>-28.713000000000001</v>
      </c>
      <c r="I8197">
        <v>490.58300000000003</v>
      </c>
      <c r="J8197">
        <v>5.9569999999999999</v>
      </c>
      <c r="K8197">
        <v>1.869</v>
      </c>
      <c r="L8197">
        <v>91.688000000000002</v>
      </c>
      <c r="M8197">
        <v>29571.863000000001</v>
      </c>
      <c r="N8197">
        <v>5942.7669999999998</v>
      </c>
      <c r="O8197">
        <v>-27.478999999999999</v>
      </c>
      <c r="P8197">
        <v>1.0620000000000001</v>
      </c>
      <c r="Q8197">
        <v>269.80799999999999</v>
      </c>
      <c r="R8197">
        <v>23655.512999999999</v>
      </c>
      <c r="S8197">
        <v>23385.704000000002</v>
      </c>
    </row>
    <row r="8198" spans="1:19" x14ac:dyDescent="0.3">
      <c r="A8198">
        <v>2021</v>
      </c>
      <c r="B8198">
        <v>12</v>
      </c>
      <c r="C8198">
        <v>8</v>
      </c>
      <c r="D8198">
        <v>13</v>
      </c>
      <c r="E8198">
        <v>27734.298999999999</v>
      </c>
      <c r="F8198">
        <v>995.29600000000005</v>
      </c>
      <c r="G8198">
        <v>80.450999999999993</v>
      </c>
      <c r="H8198">
        <v>-21.824999999999999</v>
      </c>
      <c r="I8198">
        <v>453.64400000000001</v>
      </c>
      <c r="J8198">
        <v>5.9269999999999996</v>
      </c>
      <c r="K8198">
        <v>1.0309999999999999</v>
      </c>
      <c r="L8198">
        <v>91.424999999999997</v>
      </c>
      <c r="M8198">
        <v>29259.796999999999</v>
      </c>
      <c r="N8198">
        <v>5875.5510000000004</v>
      </c>
      <c r="O8198">
        <v>-11.541</v>
      </c>
      <c r="P8198">
        <v>1.9259999999999999</v>
      </c>
      <c r="Q8198">
        <v>273.65300000000002</v>
      </c>
      <c r="R8198">
        <v>23393.86</v>
      </c>
      <c r="S8198">
        <v>23120.207999999999</v>
      </c>
    </row>
    <row r="8199" spans="1:19" x14ac:dyDescent="0.3">
      <c r="A8199">
        <v>2021</v>
      </c>
      <c r="B8199">
        <v>12</v>
      </c>
      <c r="C8199">
        <v>8</v>
      </c>
      <c r="D8199">
        <v>14</v>
      </c>
      <c r="E8199">
        <v>27561.643</v>
      </c>
      <c r="F8199">
        <v>965.84</v>
      </c>
      <c r="G8199">
        <v>77.037000000000006</v>
      </c>
      <c r="H8199">
        <v>-12.731</v>
      </c>
      <c r="I8199">
        <v>429.274</v>
      </c>
      <c r="J8199">
        <v>5.819</v>
      </c>
      <c r="K8199">
        <v>7.8879999999999999</v>
      </c>
      <c r="L8199">
        <v>91.260999999999996</v>
      </c>
      <c r="M8199">
        <v>29048.993999999999</v>
      </c>
      <c r="N8199">
        <v>5227.8029999999999</v>
      </c>
      <c r="O8199">
        <v>-5.1630000000000003</v>
      </c>
      <c r="P8199">
        <v>2.33</v>
      </c>
      <c r="Q8199">
        <v>274.66699999999997</v>
      </c>
      <c r="R8199">
        <v>23824.024000000001</v>
      </c>
      <c r="S8199">
        <v>23549.358</v>
      </c>
    </row>
    <row r="8200" spans="1:19" x14ac:dyDescent="0.3">
      <c r="A8200">
        <v>2021</v>
      </c>
      <c r="B8200">
        <v>12</v>
      </c>
      <c r="C8200">
        <v>8</v>
      </c>
      <c r="D8200">
        <v>15</v>
      </c>
      <c r="E8200">
        <v>27268.151999999998</v>
      </c>
      <c r="F8200">
        <v>905.76800000000003</v>
      </c>
      <c r="G8200">
        <v>76.3</v>
      </c>
      <c r="H8200">
        <v>-9.1509999999999998</v>
      </c>
      <c r="I8200">
        <v>368.52499999999998</v>
      </c>
      <c r="J8200">
        <v>5.3470000000000004</v>
      </c>
      <c r="K8200">
        <v>5.8840000000000003</v>
      </c>
      <c r="L8200">
        <v>90.971000000000004</v>
      </c>
      <c r="M8200">
        <v>28635.496999999999</v>
      </c>
      <c r="N8200">
        <v>3953.1990000000001</v>
      </c>
      <c r="O8200">
        <v>-3.069</v>
      </c>
      <c r="P8200">
        <v>1.744</v>
      </c>
      <c r="Q8200">
        <v>269.589</v>
      </c>
      <c r="R8200">
        <v>24683.623</v>
      </c>
      <c r="S8200">
        <v>24414.034</v>
      </c>
    </row>
    <row r="8201" spans="1:19" x14ac:dyDescent="0.3">
      <c r="A8201">
        <v>2021</v>
      </c>
      <c r="B8201">
        <v>12</v>
      </c>
      <c r="C8201">
        <v>8</v>
      </c>
      <c r="D8201">
        <v>16</v>
      </c>
      <c r="E8201">
        <v>27070.455000000002</v>
      </c>
      <c r="F8201">
        <v>747.90300000000002</v>
      </c>
      <c r="G8201">
        <v>78.292000000000002</v>
      </c>
      <c r="H8201">
        <v>-17.006</v>
      </c>
      <c r="I8201">
        <v>339.13400000000001</v>
      </c>
      <c r="J8201">
        <v>5.5759999999999996</v>
      </c>
      <c r="K8201">
        <v>-10.801</v>
      </c>
      <c r="L8201">
        <v>90.801000000000002</v>
      </c>
      <c r="M8201">
        <v>28226.062000000002</v>
      </c>
      <c r="N8201">
        <v>1944.9770000000001</v>
      </c>
      <c r="O8201">
        <v>-0.107</v>
      </c>
      <c r="P8201">
        <v>1.0880000000000001</v>
      </c>
      <c r="Q8201">
        <v>260.58499999999998</v>
      </c>
      <c r="R8201">
        <v>26280.103999999999</v>
      </c>
      <c r="S8201">
        <v>26019.518</v>
      </c>
    </row>
    <row r="8202" spans="1:19" x14ac:dyDescent="0.3">
      <c r="A8202">
        <v>2021</v>
      </c>
      <c r="B8202">
        <v>12</v>
      </c>
      <c r="C8202">
        <v>8</v>
      </c>
      <c r="D8202">
        <v>17</v>
      </c>
      <c r="E8202">
        <v>28070.5</v>
      </c>
      <c r="F8202">
        <v>546.58600000000001</v>
      </c>
      <c r="G8202">
        <v>85.7</v>
      </c>
      <c r="H8202">
        <v>-37.256999999999998</v>
      </c>
      <c r="I8202">
        <v>233.93700000000001</v>
      </c>
      <c r="J8202">
        <v>4.3869999999999996</v>
      </c>
      <c r="K8202">
        <v>-54.081000000000003</v>
      </c>
      <c r="L8202">
        <v>91.775999999999996</v>
      </c>
      <c r="M8202">
        <v>28855.848999999998</v>
      </c>
      <c r="N8202">
        <v>99.980999999999995</v>
      </c>
      <c r="O8202">
        <v>8.6020000000000003</v>
      </c>
      <c r="P8202">
        <v>3.1019999999999999</v>
      </c>
      <c r="Q8202">
        <v>257.14100000000002</v>
      </c>
      <c r="R8202">
        <v>28744.164000000001</v>
      </c>
      <c r="S8202">
        <v>28487.022000000001</v>
      </c>
    </row>
    <row r="8203" spans="1:19" x14ac:dyDescent="0.3">
      <c r="A8203">
        <v>2021</v>
      </c>
      <c r="B8203">
        <v>12</v>
      </c>
      <c r="C8203">
        <v>8</v>
      </c>
      <c r="D8203">
        <v>18</v>
      </c>
      <c r="E8203">
        <v>31057.78</v>
      </c>
      <c r="F8203">
        <v>521.73699999999997</v>
      </c>
      <c r="G8203">
        <v>92.703999999999994</v>
      </c>
      <c r="H8203">
        <v>-59.816000000000003</v>
      </c>
      <c r="I8203">
        <v>255.80699999999999</v>
      </c>
      <c r="J8203">
        <v>4.91</v>
      </c>
      <c r="K8203">
        <v>-70.212000000000003</v>
      </c>
      <c r="L8203">
        <v>93.332999999999998</v>
      </c>
      <c r="M8203">
        <v>31803.54</v>
      </c>
      <c r="N8203">
        <v>0</v>
      </c>
      <c r="O8203">
        <v>13.048999999999999</v>
      </c>
      <c r="P8203">
        <v>4.9000000000000004</v>
      </c>
      <c r="Q8203">
        <v>260.44499999999999</v>
      </c>
      <c r="R8203">
        <v>31785.59</v>
      </c>
      <c r="S8203">
        <v>31525.145</v>
      </c>
    </row>
    <row r="8204" spans="1:19" x14ac:dyDescent="0.3">
      <c r="A8204">
        <v>2021</v>
      </c>
      <c r="B8204">
        <v>12</v>
      </c>
      <c r="C8204">
        <v>8</v>
      </c>
      <c r="D8204">
        <v>19</v>
      </c>
      <c r="E8204">
        <v>31328.032999999999</v>
      </c>
      <c r="F8204">
        <v>543.23</v>
      </c>
      <c r="G8204">
        <v>94.424999999999997</v>
      </c>
      <c r="H8204">
        <v>-82.864000000000004</v>
      </c>
      <c r="I8204">
        <v>326.37799999999999</v>
      </c>
      <c r="J8204">
        <v>4.7430000000000003</v>
      </c>
      <c r="K8204">
        <v>-94.073999999999998</v>
      </c>
      <c r="L8204">
        <v>93.414000000000001</v>
      </c>
      <c r="M8204">
        <v>32118.86</v>
      </c>
      <c r="N8204">
        <v>0</v>
      </c>
      <c r="O8204">
        <v>14.518000000000001</v>
      </c>
      <c r="P8204">
        <v>6.4820000000000002</v>
      </c>
      <c r="Q8204">
        <v>253.285</v>
      </c>
      <c r="R8204">
        <v>32097.859</v>
      </c>
      <c r="S8204">
        <v>31844.574000000001</v>
      </c>
    </row>
    <row r="8205" spans="1:19" x14ac:dyDescent="0.3">
      <c r="A8205">
        <v>2021</v>
      </c>
      <c r="B8205">
        <v>12</v>
      </c>
      <c r="C8205">
        <v>8</v>
      </c>
      <c r="D8205">
        <v>20</v>
      </c>
      <c r="E8205">
        <v>30868.097000000002</v>
      </c>
      <c r="F8205">
        <v>548.99599999999998</v>
      </c>
      <c r="G8205">
        <v>94.819000000000003</v>
      </c>
      <c r="H8205">
        <v>-93.516999999999996</v>
      </c>
      <c r="I8205">
        <v>361.14600000000002</v>
      </c>
      <c r="J8205">
        <v>4.4640000000000004</v>
      </c>
      <c r="K8205">
        <v>-95.688000000000002</v>
      </c>
      <c r="L8205">
        <v>93.278999999999996</v>
      </c>
      <c r="M8205">
        <v>31686.776000000002</v>
      </c>
      <c r="N8205">
        <v>0</v>
      </c>
      <c r="O8205">
        <v>13.205</v>
      </c>
      <c r="P8205">
        <v>8.1440000000000001</v>
      </c>
      <c r="Q8205">
        <v>239.47800000000001</v>
      </c>
      <c r="R8205">
        <v>31665.425999999999</v>
      </c>
      <c r="S8205">
        <v>31425.949000000001</v>
      </c>
    </row>
    <row r="8206" spans="1:19" x14ac:dyDescent="0.3">
      <c r="A8206">
        <v>2021</v>
      </c>
      <c r="B8206">
        <v>12</v>
      </c>
      <c r="C8206">
        <v>8</v>
      </c>
      <c r="D8206">
        <v>21</v>
      </c>
      <c r="E8206">
        <v>29885.769</v>
      </c>
      <c r="F8206">
        <v>585.41200000000003</v>
      </c>
      <c r="G8206">
        <v>94.74</v>
      </c>
      <c r="H8206">
        <v>-103.71899999999999</v>
      </c>
      <c r="I8206">
        <v>404.81200000000001</v>
      </c>
      <c r="J8206">
        <v>4.1230000000000002</v>
      </c>
      <c r="K8206">
        <v>-101.06699999999999</v>
      </c>
      <c r="L8206">
        <v>92.92</v>
      </c>
      <c r="M8206">
        <v>30768.249</v>
      </c>
      <c r="N8206">
        <v>0</v>
      </c>
      <c r="O8206">
        <v>12.519</v>
      </c>
      <c r="P8206">
        <v>7.9969999999999999</v>
      </c>
      <c r="Q8206">
        <v>228.71299999999999</v>
      </c>
      <c r="R8206">
        <v>30747.733</v>
      </c>
      <c r="S8206">
        <v>30519.02</v>
      </c>
    </row>
    <row r="8207" spans="1:19" x14ac:dyDescent="0.3">
      <c r="A8207">
        <v>2021</v>
      </c>
      <c r="B8207">
        <v>12</v>
      </c>
      <c r="C8207">
        <v>8</v>
      </c>
      <c r="D8207">
        <v>22</v>
      </c>
      <c r="E8207">
        <v>28280.121999999999</v>
      </c>
      <c r="F8207">
        <v>693.18</v>
      </c>
      <c r="G8207">
        <v>93.195999999999998</v>
      </c>
      <c r="H8207">
        <v>-109.343</v>
      </c>
      <c r="I8207">
        <v>517.60900000000004</v>
      </c>
      <c r="J8207">
        <v>5.181</v>
      </c>
      <c r="K8207">
        <v>-41.487000000000002</v>
      </c>
      <c r="L8207">
        <v>91.972999999999999</v>
      </c>
      <c r="M8207">
        <v>29437.235000000001</v>
      </c>
      <c r="N8207">
        <v>0</v>
      </c>
      <c r="O8207">
        <v>11.452999999999999</v>
      </c>
      <c r="P8207">
        <v>-3.927</v>
      </c>
      <c r="Q8207">
        <v>215.863</v>
      </c>
      <c r="R8207">
        <v>29429.708999999999</v>
      </c>
      <c r="S8207">
        <v>29213.846000000001</v>
      </c>
    </row>
    <row r="8208" spans="1:19" x14ac:dyDescent="0.3">
      <c r="A8208">
        <v>2021</v>
      </c>
      <c r="B8208">
        <v>12</v>
      </c>
      <c r="C8208">
        <v>8</v>
      </c>
      <c r="D8208">
        <v>23</v>
      </c>
      <c r="E8208">
        <v>25704.839</v>
      </c>
      <c r="F8208">
        <v>897.37199999999996</v>
      </c>
      <c r="G8208">
        <v>90.105999999999995</v>
      </c>
      <c r="H8208">
        <v>-119.559</v>
      </c>
      <c r="I8208">
        <v>577.44799999999998</v>
      </c>
      <c r="J8208">
        <v>4.8490000000000002</v>
      </c>
      <c r="K8208">
        <v>-12.481999999999999</v>
      </c>
      <c r="L8208">
        <v>89.703999999999994</v>
      </c>
      <c r="M8208">
        <v>27142.17</v>
      </c>
      <c r="N8208">
        <v>0</v>
      </c>
      <c r="O8208">
        <v>9.2919999999999998</v>
      </c>
      <c r="P8208">
        <v>-11.462999999999999</v>
      </c>
      <c r="Q8208">
        <v>194.10900000000001</v>
      </c>
      <c r="R8208">
        <v>27144.341</v>
      </c>
      <c r="S8208">
        <v>26950.232</v>
      </c>
    </row>
    <row r="8209" spans="1:19" x14ac:dyDescent="0.3">
      <c r="A8209">
        <v>2021</v>
      </c>
      <c r="B8209">
        <v>12</v>
      </c>
      <c r="C8209">
        <v>8</v>
      </c>
      <c r="D8209">
        <v>24</v>
      </c>
      <c r="E8209">
        <v>22951.33</v>
      </c>
      <c r="F8209">
        <v>1087.124</v>
      </c>
      <c r="G8209">
        <v>87.903000000000006</v>
      </c>
      <c r="H8209">
        <v>-116.102</v>
      </c>
      <c r="I8209">
        <v>962.154</v>
      </c>
      <c r="J8209">
        <v>5.25</v>
      </c>
      <c r="K8209">
        <v>-3.7410000000000001</v>
      </c>
      <c r="L8209">
        <v>88.05</v>
      </c>
      <c r="M8209">
        <v>24974.063999999998</v>
      </c>
      <c r="N8209">
        <v>0</v>
      </c>
      <c r="O8209">
        <v>7.2519999999999998</v>
      </c>
      <c r="P8209">
        <v>-8.9629999999999992</v>
      </c>
      <c r="Q8209">
        <v>172.47499999999999</v>
      </c>
      <c r="R8209">
        <v>24975.775000000001</v>
      </c>
      <c r="S8209">
        <v>24803.3</v>
      </c>
    </row>
    <row r="8210" spans="1:19" x14ac:dyDescent="0.3">
      <c r="A8210">
        <v>2021</v>
      </c>
      <c r="B8210">
        <v>12</v>
      </c>
      <c r="C8210">
        <v>9</v>
      </c>
      <c r="D8210">
        <v>1</v>
      </c>
      <c r="E8210">
        <v>21136.384999999998</v>
      </c>
      <c r="F8210">
        <v>1309.7529999999999</v>
      </c>
      <c r="G8210">
        <v>86.016000000000005</v>
      </c>
      <c r="H8210">
        <v>-100.65600000000001</v>
      </c>
      <c r="I8210">
        <v>846.64099999999996</v>
      </c>
      <c r="J8210">
        <v>5.0780000000000003</v>
      </c>
      <c r="K8210">
        <v>-7.2519999999999998</v>
      </c>
      <c r="L8210">
        <v>87.013999999999996</v>
      </c>
      <c r="M8210">
        <v>23276.962</v>
      </c>
      <c r="N8210">
        <v>0</v>
      </c>
      <c r="O8210">
        <v>5.3109999999999999</v>
      </c>
      <c r="P8210">
        <v>-15.611000000000001</v>
      </c>
      <c r="Q8210">
        <v>153.285</v>
      </c>
      <c r="R8210">
        <v>23287.261999999999</v>
      </c>
      <c r="S8210">
        <v>23133.976999999999</v>
      </c>
    </row>
    <row r="8211" spans="1:19" x14ac:dyDescent="0.3">
      <c r="A8211">
        <v>2021</v>
      </c>
      <c r="B8211">
        <v>12</v>
      </c>
      <c r="C8211">
        <v>9</v>
      </c>
      <c r="D8211">
        <v>2</v>
      </c>
      <c r="E8211">
        <v>20307.915000000001</v>
      </c>
      <c r="F8211">
        <v>1423.3440000000001</v>
      </c>
      <c r="G8211">
        <v>86.603999999999999</v>
      </c>
      <c r="H8211">
        <v>-100.605</v>
      </c>
      <c r="I8211">
        <v>601.077</v>
      </c>
      <c r="J8211">
        <v>4.9450000000000003</v>
      </c>
      <c r="K8211">
        <v>-6.8440000000000003</v>
      </c>
      <c r="L8211">
        <v>86.563000000000002</v>
      </c>
      <c r="M8211">
        <v>22316.395</v>
      </c>
      <c r="N8211">
        <v>0</v>
      </c>
      <c r="O8211">
        <v>4.1479999999999997</v>
      </c>
      <c r="P8211">
        <v>-13.048</v>
      </c>
      <c r="Q8211">
        <v>143.779</v>
      </c>
      <c r="R8211">
        <v>22325.294000000002</v>
      </c>
      <c r="S8211">
        <v>22181.516</v>
      </c>
    </row>
    <row r="8212" spans="1:19" x14ac:dyDescent="0.3">
      <c r="A8212">
        <v>2021</v>
      </c>
      <c r="B8212">
        <v>12</v>
      </c>
      <c r="C8212">
        <v>9</v>
      </c>
      <c r="D8212">
        <v>3</v>
      </c>
      <c r="E8212">
        <v>19883.780999999999</v>
      </c>
      <c r="F8212">
        <v>1470.664</v>
      </c>
      <c r="G8212">
        <v>88.832999999999998</v>
      </c>
      <c r="H8212">
        <v>-102.85599999999999</v>
      </c>
      <c r="I8212">
        <v>360.00200000000001</v>
      </c>
      <c r="J8212">
        <v>4.8719999999999999</v>
      </c>
      <c r="K8212">
        <v>-1.9079999999999999</v>
      </c>
      <c r="L8212">
        <v>86.337999999999994</v>
      </c>
      <c r="M8212">
        <v>21700.892</v>
      </c>
      <c r="N8212">
        <v>0</v>
      </c>
      <c r="O8212">
        <v>3.1190000000000002</v>
      </c>
      <c r="P8212">
        <v>-9.9060000000000006</v>
      </c>
      <c r="Q8212">
        <v>139.41800000000001</v>
      </c>
      <c r="R8212">
        <v>21707.679</v>
      </c>
      <c r="S8212">
        <v>21568.260999999999</v>
      </c>
    </row>
    <row r="8213" spans="1:19" x14ac:dyDescent="0.3">
      <c r="A8213">
        <v>2021</v>
      </c>
      <c r="B8213">
        <v>12</v>
      </c>
      <c r="C8213">
        <v>9</v>
      </c>
      <c r="D8213">
        <v>4</v>
      </c>
      <c r="E8213">
        <v>19781.142</v>
      </c>
      <c r="F8213">
        <v>1462.08</v>
      </c>
      <c r="G8213">
        <v>91.834999999999994</v>
      </c>
      <c r="H8213">
        <v>-106.52800000000001</v>
      </c>
      <c r="I8213">
        <v>204.78</v>
      </c>
      <c r="J8213">
        <v>4.7190000000000003</v>
      </c>
      <c r="K8213">
        <v>-0.60599999999999998</v>
      </c>
      <c r="L8213">
        <v>86.278000000000006</v>
      </c>
      <c r="M8213">
        <v>21431.864000000001</v>
      </c>
      <c r="N8213">
        <v>0</v>
      </c>
      <c r="O8213">
        <v>3.0470000000000002</v>
      </c>
      <c r="P8213">
        <v>-5.9089999999999998</v>
      </c>
      <c r="Q8213">
        <v>139.23099999999999</v>
      </c>
      <c r="R8213">
        <v>21434.725999999999</v>
      </c>
      <c r="S8213">
        <v>21295.494999999999</v>
      </c>
    </row>
    <row r="8214" spans="1:19" x14ac:dyDescent="0.3">
      <c r="A8214">
        <v>2021</v>
      </c>
      <c r="B8214">
        <v>12</v>
      </c>
      <c r="C8214">
        <v>9</v>
      </c>
      <c r="D8214">
        <v>5</v>
      </c>
      <c r="E8214">
        <v>20356.030999999999</v>
      </c>
      <c r="F8214">
        <v>1373.808</v>
      </c>
      <c r="G8214">
        <v>96.635999999999996</v>
      </c>
      <c r="H8214">
        <v>-110.26600000000001</v>
      </c>
      <c r="I8214">
        <v>102.96599999999999</v>
      </c>
      <c r="J8214">
        <v>3.6520000000000001</v>
      </c>
      <c r="K8214">
        <v>-1.913</v>
      </c>
      <c r="L8214">
        <v>86.582999999999998</v>
      </c>
      <c r="M8214">
        <v>21810.861000000001</v>
      </c>
      <c r="N8214">
        <v>0</v>
      </c>
      <c r="O8214">
        <v>2.9980000000000002</v>
      </c>
      <c r="P8214">
        <v>-4.5750000000000002</v>
      </c>
      <c r="Q8214">
        <v>144.79300000000001</v>
      </c>
      <c r="R8214">
        <v>21812.437000000002</v>
      </c>
      <c r="S8214">
        <v>21667.644</v>
      </c>
    </row>
    <row r="8215" spans="1:19" x14ac:dyDescent="0.3">
      <c r="A8215">
        <v>2021</v>
      </c>
      <c r="B8215">
        <v>12</v>
      </c>
      <c r="C8215">
        <v>9</v>
      </c>
      <c r="D8215">
        <v>6</v>
      </c>
      <c r="E8215">
        <v>22016.484</v>
      </c>
      <c r="F8215">
        <v>1239.626</v>
      </c>
      <c r="G8215">
        <v>104.23699999999999</v>
      </c>
      <c r="H8215">
        <v>-118.429</v>
      </c>
      <c r="I8215">
        <v>72.459999999999994</v>
      </c>
      <c r="J8215">
        <v>2.3290000000000002</v>
      </c>
      <c r="K8215">
        <v>-9.6989999999999998</v>
      </c>
      <c r="L8215">
        <v>87.480999999999995</v>
      </c>
      <c r="M8215">
        <v>23290.251</v>
      </c>
      <c r="N8215">
        <v>0</v>
      </c>
      <c r="O8215">
        <v>2.7170000000000001</v>
      </c>
      <c r="P8215">
        <v>-6.4690000000000003</v>
      </c>
      <c r="Q8215">
        <v>163.26900000000001</v>
      </c>
      <c r="R8215">
        <v>23294.004000000001</v>
      </c>
      <c r="S8215">
        <v>23130.735000000001</v>
      </c>
    </row>
    <row r="8216" spans="1:19" x14ac:dyDescent="0.3">
      <c r="A8216">
        <v>2021</v>
      </c>
      <c r="B8216">
        <v>12</v>
      </c>
      <c r="C8216">
        <v>9</v>
      </c>
      <c r="D8216">
        <v>7</v>
      </c>
      <c r="E8216">
        <v>25319.787</v>
      </c>
      <c r="F8216">
        <v>1063.9770000000001</v>
      </c>
      <c r="G8216">
        <v>112.268</v>
      </c>
      <c r="H8216">
        <v>-130.78100000000001</v>
      </c>
      <c r="I8216">
        <v>128.994</v>
      </c>
      <c r="J8216">
        <v>2.839</v>
      </c>
      <c r="K8216">
        <v>7.093</v>
      </c>
      <c r="L8216">
        <v>89.478999999999999</v>
      </c>
      <c r="M8216">
        <v>26481.387999999999</v>
      </c>
      <c r="N8216">
        <v>1.3080000000000001</v>
      </c>
      <c r="O8216">
        <v>0.41899999999999998</v>
      </c>
      <c r="P8216">
        <v>-1.8260000000000001</v>
      </c>
      <c r="Q8216">
        <v>195.42500000000001</v>
      </c>
      <c r="R8216">
        <v>26481.487000000001</v>
      </c>
      <c r="S8216">
        <v>26286.062999999998</v>
      </c>
    </row>
    <row r="8217" spans="1:19" x14ac:dyDescent="0.3">
      <c r="A8217">
        <v>2021</v>
      </c>
      <c r="B8217">
        <v>12</v>
      </c>
      <c r="C8217">
        <v>9</v>
      </c>
      <c r="D8217">
        <v>8</v>
      </c>
      <c r="E8217">
        <v>27033.673999999999</v>
      </c>
      <c r="F8217">
        <v>975.29200000000003</v>
      </c>
      <c r="G8217">
        <v>112.462</v>
      </c>
      <c r="H8217">
        <v>-115.923</v>
      </c>
      <c r="I8217">
        <v>267.89</v>
      </c>
      <c r="J8217">
        <v>3.702</v>
      </c>
      <c r="K8217">
        <v>7.91</v>
      </c>
      <c r="L8217">
        <v>90.908000000000001</v>
      </c>
      <c r="M8217">
        <v>28263.453000000001</v>
      </c>
      <c r="N8217">
        <v>582.19200000000001</v>
      </c>
      <c r="O8217">
        <v>-2.609</v>
      </c>
      <c r="P8217">
        <v>-0.192</v>
      </c>
      <c r="Q8217">
        <v>218.89400000000001</v>
      </c>
      <c r="R8217">
        <v>27684.062999999998</v>
      </c>
      <c r="S8217">
        <v>27465.169000000002</v>
      </c>
    </row>
    <row r="8218" spans="1:19" x14ac:dyDescent="0.3">
      <c r="A8218">
        <v>2021</v>
      </c>
      <c r="B8218">
        <v>12</v>
      </c>
      <c r="C8218">
        <v>9</v>
      </c>
      <c r="D8218">
        <v>9</v>
      </c>
      <c r="E8218">
        <v>27681.466</v>
      </c>
      <c r="F8218">
        <v>942.16499999999996</v>
      </c>
      <c r="G8218">
        <v>103.57</v>
      </c>
      <c r="H8218">
        <v>-81.185000000000002</v>
      </c>
      <c r="I8218">
        <v>494.47699999999998</v>
      </c>
      <c r="J8218">
        <v>4.97</v>
      </c>
      <c r="K8218">
        <v>-7.1890000000000001</v>
      </c>
      <c r="L8218">
        <v>91.453000000000003</v>
      </c>
      <c r="M8218">
        <v>29126.156999999999</v>
      </c>
      <c r="N8218">
        <v>2665.2109999999998</v>
      </c>
      <c r="O8218">
        <v>-14.589</v>
      </c>
      <c r="P8218">
        <v>-0.49</v>
      </c>
      <c r="Q8218">
        <v>238.71299999999999</v>
      </c>
      <c r="R8218">
        <v>26476.025000000001</v>
      </c>
      <c r="S8218">
        <v>26237.312999999998</v>
      </c>
    </row>
    <row r="8219" spans="1:19" x14ac:dyDescent="0.3">
      <c r="A8219">
        <v>2021</v>
      </c>
      <c r="B8219">
        <v>12</v>
      </c>
      <c r="C8219">
        <v>9</v>
      </c>
      <c r="D8219">
        <v>10</v>
      </c>
      <c r="E8219">
        <v>27996.634999999998</v>
      </c>
      <c r="F8219">
        <v>971.67200000000003</v>
      </c>
      <c r="G8219">
        <v>95.328999999999994</v>
      </c>
      <c r="H8219">
        <v>-54.334000000000003</v>
      </c>
      <c r="I8219">
        <v>610.01099999999997</v>
      </c>
      <c r="J8219">
        <v>5.5149999999999997</v>
      </c>
      <c r="K8219">
        <v>-20.687000000000001</v>
      </c>
      <c r="L8219">
        <v>91.73</v>
      </c>
      <c r="M8219">
        <v>29600.543000000001</v>
      </c>
      <c r="N8219">
        <v>4426.7749999999996</v>
      </c>
      <c r="O8219">
        <v>-30.376000000000001</v>
      </c>
      <c r="P8219">
        <v>-0.51600000000000001</v>
      </c>
      <c r="Q8219">
        <v>253.57599999999999</v>
      </c>
      <c r="R8219">
        <v>25204.66</v>
      </c>
      <c r="S8219">
        <v>24951.083999999999</v>
      </c>
    </row>
    <row r="8220" spans="1:19" x14ac:dyDescent="0.3">
      <c r="A8220">
        <v>2021</v>
      </c>
      <c r="B8220">
        <v>12</v>
      </c>
      <c r="C8220">
        <v>9</v>
      </c>
      <c r="D8220">
        <v>11</v>
      </c>
      <c r="E8220">
        <v>28132.53</v>
      </c>
      <c r="F8220">
        <v>1001.826</v>
      </c>
      <c r="G8220">
        <v>89.185000000000002</v>
      </c>
      <c r="H8220">
        <v>-37.866</v>
      </c>
      <c r="I8220">
        <v>576.36599999999999</v>
      </c>
      <c r="J8220">
        <v>5.82</v>
      </c>
      <c r="K8220">
        <v>-6.6319999999999997</v>
      </c>
      <c r="L8220">
        <v>91.852999999999994</v>
      </c>
      <c r="M8220">
        <v>29763.896000000001</v>
      </c>
      <c r="N8220">
        <v>5415.3509999999997</v>
      </c>
      <c r="O8220">
        <v>-35.383000000000003</v>
      </c>
      <c r="P8220">
        <v>0.16600000000000001</v>
      </c>
      <c r="Q8220">
        <v>265.976</v>
      </c>
      <c r="R8220">
        <v>24383.760999999999</v>
      </c>
      <c r="S8220">
        <v>24117.786</v>
      </c>
    </row>
    <row r="8221" spans="1:19" x14ac:dyDescent="0.3">
      <c r="A8221">
        <v>2021</v>
      </c>
      <c r="B8221">
        <v>12</v>
      </c>
      <c r="C8221">
        <v>9</v>
      </c>
      <c r="D8221">
        <v>12</v>
      </c>
      <c r="E8221">
        <v>28059.488000000001</v>
      </c>
      <c r="F8221">
        <v>1003.203</v>
      </c>
      <c r="G8221">
        <v>83.12</v>
      </c>
      <c r="H8221">
        <v>-28.725000000000001</v>
      </c>
      <c r="I8221">
        <v>490.58300000000003</v>
      </c>
      <c r="J8221">
        <v>5.9569999999999999</v>
      </c>
      <c r="K8221">
        <v>2.1520000000000001</v>
      </c>
      <c r="L8221">
        <v>91.8</v>
      </c>
      <c r="M8221">
        <v>29624.458999999999</v>
      </c>
      <c r="N8221">
        <v>5942.7669999999998</v>
      </c>
      <c r="O8221">
        <v>-27.478999999999999</v>
      </c>
      <c r="P8221">
        <v>1.0620000000000001</v>
      </c>
      <c r="Q8221">
        <v>274.03199999999998</v>
      </c>
      <c r="R8221">
        <v>23708.108</v>
      </c>
      <c r="S8221">
        <v>23434.076000000001</v>
      </c>
    </row>
    <row r="8222" spans="1:19" x14ac:dyDescent="0.3">
      <c r="A8222">
        <v>2021</v>
      </c>
      <c r="B8222">
        <v>12</v>
      </c>
      <c r="C8222">
        <v>9</v>
      </c>
      <c r="D8222">
        <v>13</v>
      </c>
      <c r="E8222">
        <v>27844.874</v>
      </c>
      <c r="F8222">
        <v>995.29600000000005</v>
      </c>
      <c r="G8222">
        <v>79.555999999999997</v>
      </c>
      <c r="H8222">
        <v>-21.972999999999999</v>
      </c>
      <c r="I8222">
        <v>453.64400000000001</v>
      </c>
      <c r="J8222">
        <v>5.9269999999999996</v>
      </c>
      <c r="K8222">
        <v>1.387</v>
      </c>
      <c r="L8222">
        <v>91.596999999999994</v>
      </c>
      <c r="M8222">
        <v>29370.753000000001</v>
      </c>
      <c r="N8222">
        <v>5875.5510000000004</v>
      </c>
      <c r="O8222">
        <v>-11.541</v>
      </c>
      <c r="P8222">
        <v>1.9259999999999999</v>
      </c>
      <c r="Q8222">
        <v>278.63400000000001</v>
      </c>
      <c r="R8222">
        <v>23504.815999999999</v>
      </c>
      <c r="S8222">
        <v>23226.182000000001</v>
      </c>
    </row>
    <row r="8223" spans="1:19" x14ac:dyDescent="0.3">
      <c r="A8223">
        <v>2021</v>
      </c>
      <c r="B8223">
        <v>12</v>
      </c>
      <c r="C8223">
        <v>9</v>
      </c>
      <c r="D8223">
        <v>14</v>
      </c>
      <c r="E8223">
        <v>27674.120999999999</v>
      </c>
      <c r="F8223">
        <v>965.84</v>
      </c>
      <c r="G8223">
        <v>76.932000000000002</v>
      </c>
      <c r="H8223">
        <v>-12.930999999999999</v>
      </c>
      <c r="I8223">
        <v>429.274</v>
      </c>
      <c r="J8223">
        <v>5.819</v>
      </c>
      <c r="K8223">
        <v>7.8579999999999997</v>
      </c>
      <c r="L8223">
        <v>91.460999999999999</v>
      </c>
      <c r="M8223">
        <v>29161.441999999999</v>
      </c>
      <c r="N8223">
        <v>5227.8029999999999</v>
      </c>
      <c r="O8223">
        <v>-5.1630000000000003</v>
      </c>
      <c r="P8223">
        <v>2.33</v>
      </c>
      <c r="Q8223">
        <v>281.88400000000001</v>
      </c>
      <c r="R8223">
        <v>23936.472000000002</v>
      </c>
      <c r="S8223">
        <v>23654.588</v>
      </c>
    </row>
    <row r="8224" spans="1:19" x14ac:dyDescent="0.3">
      <c r="A8224">
        <v>2021</v>
      </c>
      <c r="B8224">
        <v>12</v>
      </c>
      <c r="C8224">
        <v>9</v>
      </c>
      <c r="D8224">
        <v>15</v>
      </c>
      <c r="E8224">
        <v>27288.280999999999</v>
      </c>
      <c r="F8224">
        <v>905.76800000000003</v>
      </c>
      <c r="G8224">
        <v>75.983999999999995</v>
      </c>
      <c r="H8224">
        <v>-9.3780000000000001</v>
      </c>
      <c r="I8224">
        <v>368.52499999999998</v>
      </c>
      <c r="J8224">
        <v>5.3470000000000004</v>
      </c>
      <c r="K8224">
        <v>5.6749999999999998</v>
      </c>
      <c r="L8224">
        <v>91.093000000000004</v>
      </c>
      <c r="M8224">
        <v>28655.312000000002</v>
      </c>
      <c r="N8224">
        <v>3953.1990000000001</v>
      </c>
      <c r="O8224">
        <v>-3.069</v>
      </c>
      <c r="P8224">
        <v>1.744</v>
      </c>
      <c r="Q8224">
        <v>278.81200000000001</v>
      </c>
      <c r="R8224">
        <v>24703.437999999998</v>
      </c>
      <c r="S8224">
        <v>24424.626</v>
      </c>
    </row>
    <row r="8225" spans="1:19" x14ac:dyDescent="0.3">
      <c r="A8225">
        <v>2021</v>
      </c>
      <c r="B8225">
        <v>12</v>
      </c>
      <c r="C8225">
        <v>9</v>
      </c>
      <c r="D8225">
        <v>16</v>
      </c>
      <c r="E8225">
        <v>27086.29</v>
      </c>
      <c r="F8225">
        <v>747.90300000000002</v>
      </c>
      <c r="G8225">
        <v>77.563999999999993</v>
      </c>
      <c r="H8225">
        <v>-17.145</v>
      </c>
      <c r="I8225">
        <v>339.13400000000001</v>
      </c>
      <c r="J8225">
        <v>5.5759999999999996</v>
      </c>
      <c r="K8225">
        <v>-10.9</v>
      </c>
      <c r="L8225">
        <v>90.899000000000001</v>
      </c>
      <c r="M8225">
        <v>28241.757000000001</v>
      </c>
      <c r="N8225">
        <v>1944.9770000000001</v>
      </c>
      <c r="O8225">
        <v>-0.107</v>
      </c>
      <c r="P8225">
        <v>1.0880000000000001</v>
      </c>
      <c r="Q8225">
        <v>268.91399999999999</v>
      </c>
      <c r="R8225">
        <v>26295.798999999999</v>
      </c>
      <c r="S8225">
        <v>26026.884999999998</v>
      </c>
    </row>
    <row r="8226" spans="1:19" x14ac:dyDescent="0.3">
      <c r="A8226">
        <v>2021</v>
      </c>
      <c r="B8226">
        <v>12</v>
      </c>
      <c r="C8226">
        <v>9</v>
      </c>
      <c r="D8226">
        <v>17</v>
      </c>
      <c r="E8226">
        <v>28033.832999999999</v>
      </c>
      <c r="F8226">
        <v>546.58600000000001</v>
      </c>
      <c r="G8226">
        <v>85.718000000000004</v>
      </c>
      <c r="H8226">
        <v>-37.17</v>
      </c>
      <c r="I8226">
        <v>233.93700000000001</v>
      </c>
      <c r="J8226">
        <v>4.3869999999999996</v>
      </c>
      <c r="K8226">
        <v>-53.442999999999998</v>
      </c>
      <c r="L8226">
        <v>91.772000000000006</v>
      </c>
      <c r="M8226">
        <v>28819.901999999998</v>
      </c>
      <c r="N8226">
        <v>99.980999999999995</v>
      </c>
      <c r="O8226">
        <v>8.6020000000000003</v>
      </c>
      <c r="P8226">
        <v>3.1019999999999999</v>
      </c>
      <c r="Q8226">
        <v>263.17899999999997</v>
      </c>
      <c r="R8226">
        <v>28708.217000000001</v>
      </c>
      <c r="S8226">
        <v>28445.038</v>
      </c>
    </row>
    <row r="8227" spans="1:19" x14ac:dyDescent="0.3">
      <c r="A8227">
        <v>2021</v>
      </c>
      <c r="B8227">
        <v>12</v>
      </c>
      <c r="C8227">
        <v>9</v>
      </c>
      <c r="D8227">
        <v>18</v>
      </c>
      <c r="E8227">
        <v>30984.190999999999</v>
      </c>
      <c r="F8227">
        <v>521.73699999999997</v>
      </c>
      <c r="G8227">
        <v>93.266000000000005</v>
      </c>
      <c r="H8227">
        <v>-59.661000000000001</v>
      </c>
      <c r="I8227">
        <v>255.80699999999999</v>
      </c>
      <c r="J8227">
        <v>4.91</v>
      </c>
      <c r="K8227">
        <v>-69.673000000000002</v>
      </c>
      <c r="L8227">
        <v>93.311000000000007</v>
      </c>
      <c r="M8227">
        <v>31730.623</v>
      </c>
      <c r="N8227">
        <v>0</v>
      </c>
      <c r="O8227">
        <v>13.048999999999999</v>
      </c>
      <c r="P8227">
        <v>4.9000000000000004</v>
      </c>
      <c r="Q8227">
        <v>264.37799999999999</v>
      </c>
      <c r="R8227">
        <v>31712.673999999999</v>
      </c>
      <c r="S8227">
        <v>31448.295999999998</v>
      </c>
    </row>
    <row r="8228" spans="1:19" x14ac:dyDescent="0.3">
      <c r="A8228">
        <v>2021</v>
      </c>
      <c r="B8228">
        <v>12</v>
      </c>
      <c r="C8228">
        <v>9</v>
      </c>
      <c r="D8228">
        <v>19</v>
      </c>
      <c r="E8228">
        <v>31151.052</v>
      </c>
      <c r="F8228">
        <v>543.23</v>
      </c>
      <c r="G8228">
        <v>94.072999999999993</v>
      </c>
      <c r="H8228">
        <v>-82.391999999999996</v>
      </c>
      <c r="I8228">
        <v>326.37799999999999</v>
      </c>
      <c r="J8228">
        <v>4.7430000000000003</v>
      </c>
      <c r="K8228">
        <v>-93.435000000000002</v>
      </c>
      <c r="L8228">
        <v>93.36</v>
      </c>
      <c r="M8228">
        <v>31942.935000000001</v>
      </c>
      <c r="N8228">
        <v>0</v>
      </c>
      <c r="O8228">
        <v>14.518000000000001</v>
      </c>
      <c r="P8228">
        <v>6.4820000000000002</v>
      </c>
      <c r="Q8228">
        <v>254.59</v>
      </c>
      <c r="R8228">
        <v>31921.935000000001</v>
      </c>
      <c r="S8228">
        <v>31667.345000000001</v>
      </c>
    </row>
    <row r="8229" spans="1:19" x14ac:dyDescent="0.3">
      <c r="A8229">
        <v>2021</v>
      </c>
      <c r="B8229">
        <v>12</v>
      </c>
      <c r="C8229">
        <v>9</v>
      </c>
      <c r="D8229">
        <v>20</v>
      </c>
      <c r="E8229">
        <v>30704.901000000002</v>
      </c>
      <c r="F8229">
        <v>548.99599999999998</v>
      </c>
      <c r="G8229">
        <v>95.671000000000006</v>
      </c>
      <c r="H8229">
        <v>-93.025000000000006</v>
      </c>
      <c r="I8229">
        <v>361.14600000000002</v>
      </c>
      <c r="J8229">
        <v>4.4640000000000004</v>
      </c>
      <c r="K8229">
        <v>-94.680999999999997</v>
      </c>
      <c r="L8229">
        <v>93.216999999999999</v>
      </c>
      <c r="M8229">
        <v>31525.018</v>
      </c>
      <c r="N8229">
        <v>0</v>
      </c>
      <c r="O8229">
        <v>13.205</v>
      </c>
      <c r="P8229">
        <v>8.1440000000000001</v>
      </c>
      <c r="Q8229">
        <v>239.607</v>
      </c>
      <c r="R8229">
        <v>31503.669000000002</v>
      </c>
      <c r="S8229">
        <v>31264.062000000002</v>
      </c>
    </row>
    <row r="8230" spans="1:19" x14ac:dyDescent="0.3">
      <c r="A8230">
        <v>2021</v>
      </c>
      <c r="B8230">
        <v>12</v>
      </c>
      <c r="C8230">
        <v>9</v>
      </c>
      <c r="D8230">
        <v>21</v>
      </c>
      <c r="E8230">
        <v>29838.478999999999</v>
      </c>
      <c r="F8230">
        <v>585.41200000000003</v>
      </c>
      <c r="G8230">
        <v>95.644999999999996</v>
      </c>
      <c r="H8230">
        <v>-103.57</v>
      </c>
      <c r="I8230">
        <v>404.81200000000001</v>
      </c>
      <c r="J8230">
        <v>4.1230000000000002</v>
      </c>
      <c r="K8230">
        <v>-99.828999999999994</v>
      </c>
      <c r="L8230">
        <v>92.881</v>
      </c>
      <c r="M8230">
        <v>30722.307000000001</v>
      </c>
      <c r="N8230">
        <v>0</v>
      </c>
      <c r="O8230">
        <v>12.519</v>
      </c>
      <c r="P8230">
        <v>7.9969999999999999</v>
      </c>
      <c r="Q8230">
        <v>227.83099999999999</v>
      </c>
      <c r="R8230">
        <v>30701.791000000001</v>
      </c>
      <c r="S8230">
        <v>30473.96</v>
      </c>
    </row>
    <row r="8231" spans="1:19" x14ac:dyDescent="0.3">
      <c r="A8231">
        <v>2021</v>
      </c>
      <c r="B8231">
        <v>12</v>
      </c>
      <c r="C8231">
        <v>9</v>
      </c>
      <c r="D8231">
        <v>22</v>
      </c>
      <c r="E8231">
        <v>28287.743999999999</v>
      </c>
      <c r="F8231">
        <v>693.18</v>
      </c>
      <c r="G8231">
        <v>94.293000000000006</v>
      </c>
      <c r="H8231">
        <v>-109.455</v>
      </c>
      <c r="I8231">
        <v>517.60900000000004</v>
      </c>
      <c r="J8231">
        <v>5.181</v>
      </c>
      <c r="K8231">
        <v>-41.073999999999998</v>
      </c>
      <c r="L8231">
        <v>91.938000000000002</v>
      </c>
      <c r="M8231">
        <v>29445.123</v>
      </c>
      <c r="N8231">
        <v>0</v>
      </c>
      <c r="O8231">
        <v>11.452999999999999</v>
      </c>
      <c r="P8231">
        <v>-3.927</v>
      </c>
      <c r="Q8231">
        <v>214.43299999999999</v>
      </c>
      <c r="R8231">
        <v>29437.597000000002</v>
      </c>
      <c r="S8231">
        <v>29223.164000000001</v>
      </c>
    </row>
    <row r="8232" spans="1:19" x14ac:dyDescent="0.3">
      <c r="A8232">
        <v>2021</v>
      </c>
      <c r="B8232">
        <v>12</v>
      </c>
      <c r="C8232">
        <v>9</v>
      </c>
      <c r="D8232">
        <v>23</v>
      </c>
      <c r="E8232">
        <v>25625.284</v>
      </c>
      <c r="F8232">
        <v>897.37199999999996</v>
      </c>
      <c r="G8232">
        <v>91.686000000000007</v>
      </c>
      <c r="H8232">
        <v>-119.41500000000001</v>
      </c>
      <c r="I8232">
        <v>577.44799999999998</v>
      </c>
      <c r="J8232">
        <v>4.8490000000000002</v>
      </c>
      <c r="K8232">
        <v>-12.625999999999999</v>
      </c>
      <c r="L8232">
        <v>89.620999999999995</v>
      </c>
      <c r="M8232">
        <v>27062.534</v>
      </c>
      <c r="N8232">
        <v>0</v>
      </c>
      <c r="O8232">
        <v>9.2919999999999998</v>
      </c>
      <c r="P8232">
        <v>-11.462999999999999</v>
      </c>
      <c r="Q8232">
        <v>192.85499999999999</v>
      </c>
      <c r="R8232">
        <v>27064.704000000002</v>
      </c>
      <c r="S8232">
        <v>26871.85</v>
      </c>
    </row>
    <row r="8233" spans="1:19" x14ac:dyDescent="0.3">
      <c r="A8233">
        <v>2021</v>
      </c>
      <c r="B8233">
        <v>12</v>
      </c>
      <c r="C8233">
        <v>9</v>
      </c>
      <c r="D8233">
        <v>24</v>
      </c>
      <c r="E8233">
        <v>22902.92</v>
      </c>
      <c r="F8233">
        <v>1087.124</v>
      </c>
      <c r="G8233">
        <v>90.483999999999995</v>
      </c>
      <c r="H8233">
        <v>-116.04300000000001</v>
      </c>
      <c r="I8233">
        <v>962.154</v>
      </c>
      <c r="J8233">
        <v>5.25</v>
      </c>
      <c r="K8233">
        <v>-4.3470000000000004</v>
      </c>
      <c r="L8233">
        <v>88.001000000000005</v>
      </c>
      <c r="M8233">
        <v>24925.058000000001</v>
      </c>
      <c r="N8233">
        <v>0</v>
      </c>
      <c r="O8233">
        <v>7.2519999999999998</v>
      </c>
      <c r="P8233">
        <v>-8.9629999999999992</v>
      </c>
      <c r="Q8233">
        <v>171.376</v>
      </c>
      <c r="R8233">
        <v>24926.769</v>
      </c>
      <c r="S8233">
        <v>24755.393</v>
      </c>
    </row>
    <row r="8234" spans="1:19" x14ac:dyDescent="0.3">
      <c r="A8234">
        <v>2021</v>
      </c>
      <c r="B8234">
        <v>12</v>
      </c>
      <c r="C8234">
        <v>10</v>
      </c>
      <c r="D8234">
        <v>1</v>
      </c>
      <c r="E8234">
        <v>20804.621999999999</v>
      </c>
      <c r="F8234">
        <v>1309.7529999999999</v>
      </c>
      <c r="G8234">
        <v>75.623999999999995</v>
      </c>
      <c r="H8234">
        <v>-99.436999999999998</v>
      </c>
      <c r="I8234">
        <v>846.64099999999996</v>
      </c>
      <c r="J8234">
        <v>5.0780000000000003</v>
      </c>
      <c r="K8234">
        <v>-7.415</v>
      </c>
      <c r="L8234">
        <v>86.855999999999995</v>
      </c>
      <c r="M8234">
        <v>22946.097000000002</v>
      </c>
      <c r="N8234">
        <v>0</v>
      </c>
      <c r="O8234">
        <v>5.3109999999999999</v>
      </c>
      <c r="P8234">
        <v>-15.611000000000001</v>
      </c>
      <c r="Q8234">
        <v>152.11099999999999</v>
      </c>
      <c r="R8234">
        <v>22956.396000000001</v>
      </c>
      <c r="S8234">
        <v>22804.286</v>
      </c>
    </row>
    <row r="8235" spans="1:19" x14ac:dyDescent="0.3">
      <c r="A8235">
        <v>2021</v>
      </c>
      <c r="B8235">
        <v>12</v>
      </c>
      <c r="C8235">
        <v>10</v>
      </c>
      <c r="D8235">
        <v>2</v>
      </c>
      <c r="E8235">
        <v>19799.082999999999</v>
      </c>
      <c r="F8235">
        <v>1423.3440000000001</v>
      </c>
      <c r="G8235">
        <v>75.352000000000004</v>
      </c>
      <c r="H8235">
        <v>-98.584000000000003</v>
      </c>
      <c r="I8235">
        <v>601.077</v>
      </c>
      <c r="J8235">
        <v>4.9450000000000003</v>
      </c>
      <c r="K8235">
        <v>-6.7439999999999998</v>
      </c>
      <c r="L8235">
        <v>86.295000000000002</v>
      </c>
      <c r="M8235">
        <v>21809.416000000001</v>
      </c>
      <c r="N8235">
        <v>0</v>
      </c>
      <c r="O8235">
        <v>4.1479999999999997</v>
      </c>
      <c r="P8235">
        <v>-13.048</v>
      </c>
      <c r="Q8235">
        <v>142.82900000000001</v>
      </c>
      <c r="R8235">
        <v>21818.315999999999</v>
      </c>
      <c r="S8235">
        <v>21675.487000000001</v>
      </c>
    </row>
    <row r="8236" spans="1:19" x14ac:dyDescent="0.3">
      <c r="A8236">
        <v>2021</v>
      </c>
      <c r="B8236">
        <v>12</v>
      </c>
      <c r="C8236">
        <v>10</v>
      </c>
      <c r="D8236">
        <v>3</v>
      </c>
      <c r="E8236">
        <v>19258.993999999999</v>
      </c>
      <c r="F8236">
        <v>1470.664</v>
      </c>
      <c r="G8236">
        <v>76.361000000000004</v>
      </c>
      <c r="H8236">
        <v>-100.214</v>
      </c>
      <c r="I8236">
        <v>360.00200000000001</v>
      </c>
      <c r="J8236">
        <v>4.8719999999999999</v>
      </c>
      <c r="K8236">
        <v>-1.153</v>
      </c>
      <c r="L8236">
        <v>85.956999999999994</v>
      </c>
      <c r="M8236">
        <v>21079.119999999999</v>
      </c>
      <c r="N8236">
        <v>0</v>
      </c>
      <c r="O8236">
        <v>3.1190000000000002</v>
      </c>
      <c r="P8236">
        <v>-9.9060000000000006</v>
      </c>
      <c r="Q8236">
        <v>137.80500000000001</v>
      </c>
      <c r="R8236">
        <v>21085.906999999999</v>
      </c>
      <c r="S8236">
        <v>20948.101999999999</v>
      </c>
    </row>
    <row r="8237" spans="1:19" x14ac:dyDescent="0.3">
      <c r="A8237">
        <v>2021</v>
      </c>
      <c r="B8237">
        <v>12</v>
      </c>
      <c r="C8237">
        <v>10</v>
      </c>
      <c r="D8237">
        <v>4</v>
      </c>
      <c r="E8237">
        <v>19174.246999999999</v>
      </c>
      <c r="F8237">
        <v>1462.08</v>
      </c>
      <c r="G8237">
        <v>78.195999999999998</v>
      </c>
      <c r="H8237">
        <v>-103.776</v>
      </c>
      <c r="I8237">
        <v>204.78</v>
      </c>
      <c r="J8237">
        <v>4.7190000000000003</v>
      </c>
      <c r="K8237">
        <v>7.9000000000000001E-2</v>
      </c>
      <c r="L8237">
        <v>85.908000000000001</v>
      </c>
      <c r="M8237">
        <v>20828.036</v>
      </c>
      <c r="N8237">
        <v>0</v>
      </c>
      <c r="O8237">
        <v>3.0470000000000002</v>
      </c>
      <c r="P8237">
        <v>-5.9089999999999998</v>
      </c>
      <c r="Q8237">
        <v>137.68899999999999</v>
      </c>
      <c r="R8237">
        <v>20830.898000000001</v>
      </c>
      <c r="S8237">
        <v>20693.208999999999</v>
      </c>
    </row>
    <row r="8238" spans="1:19" x14ac:dyDescent="0.3">
      <c r="A8238">
        <v>2021</v>
      </c>
      <c r="B8238">
        <v>12</v>
      </c>
      <c r="C8238">
        <v>10</v>
      </c>
      <c r="D8238">
        <v>5</v>
      </c>
      <c r="E8238">
        <v>19894.237000000001</v>
      </c>
      <c r="F8238">
        <v>1373.808</v>
      </c>
      <c r="G8238">
        <v>81.724000000000004</v>
      </c>
      <c r="H8238">
        <v>-108.22799999999999</v>
      </c>
      <c r="I8238">
        <v>102.96599999999999</v>
      </c>
      <c r="J8238">
        <v>3.6520000000000001</v>
      </c>
      <c r="K8238">
        <v>-1.464</v>
      </c>
      <c r="L8238">
        <v>86.347999999999999</v>
      </c>
      <c r="M8238">
        <v>21351.319</v>
      </c>
      <c r="N8238">
        <v>0</v>
      </c>
      <c r="O8238">
        <v>2.9980000000000002</v>
      </c>
      <c r="P8238">
        <v>-4.5750000000000002</v>
      </c>
      <c r="Q8238">
        <v>143.16800000000001</v>
      </c>
      <c r="R8238">
        <v>21352.895</v>
      </c>
      <c r="S8238">
        <v>21209.726999999999</v>
      </c>
    </row>
    <row r="8239" spans="1:19" x14ac:dyDescent="0.3">
      <c r="A8239">
        <v>2021</v>
      </c>
      <c r="B8239">
        <v>12</v>
      </c>
      <c r="C8239">
        <v>10</v>
      </c>
      <c r="D8239">
        <v>6</v>
      </c>
      <c r="E8239">
        <v>21549.7</v>
      </c>
      <c r="F8239">
        <v>1239.626</v>
      </c>
      <c r="G8239">
        <v>87.447000000000003</v>
      </c>
      <c r="H8239">
        <v>-116.254</v>
      </c>
      <c r="I8239">
        <v>72.459999999999994</v>
      </c>
      <c r="J8239">
        <v>2.3290000000000002</v>
      </c>
      <c r="K8239">
        <v>-9.1370000000000005</v>
      </c>
      <c r="L8239">
        <v>87.254000000000005</v>
      </c>
      <c r="M8239">
        <v>22825.977999999999</v>
      </c>
      <c r="N8239">
        <v>0</v>
      </c>
      <c r="O8239">
        <v>2.7170000000000001</v>
      </c>
      <c r="P8239">
        <v>-6.4690000000000003</v>
      </c>
      <c r="Q8239">
        <v>160.637</v>
      </c>
      <c r="R8239">
        <v>22829.731</v>
      </c>
      <c r="S8239">
        <v>22669.094000000001</v>
      </c>
    </row>
    <row r="8240" spans="1:19" x14ac:dyDescent="0.3">
      <c r="A8240">
        <v>2021</v>
      </c>
      <c r="B8240">
        <v>12</v>
      </c>
      <c r="C8240">
        <v>10</v>
      </c>
      <c r="D8240">
        <v>7</v>
      </c>
      <c r="E8240">
        <v>24503.664000000001</v>
      </c>
      <c r="F8240">
        <v>1063.9770000000001</v>
      </c>
      <c r="G8240">
        <v>93.608000000000004</v>
      </c>
      <c r="H8240">
        <v>-127.089</v>
      </c>
      <c r="I8240">
        <v>128.994</v>
      </c>
      <c r="J8240">
        <v>2.839</v>
      </c>
      <c r="K8240">
        <v>6.1829999999999998</v>
      </c>
      <c r="L8240">
        <v>89.013000000000005</v>
      </c>
      <c r="M8240">
        <v>25667.580999999998</v>
      </c>
      <c r="N8240">
        <v>1.3080000000000001</v>
      </c>
      <c r="O8240">
        <v>0.41899999999999998</v>
      </c>
      <c r="P8240">
        <v>-1.8260000000000001</v>
      </c>
      <c r="Q8240">
        <v>191.72800000000001</v>
      </c>
      <c r="R8240">
        <v>25667.681</v>
      </c>
      <c r="S8240">
        <v>25475.953000000001</v>
      </c>
    </row>
    <row r="8241" spans="1:19" x14ac:dyDescent="0.3">
      <c r="A8241">
        <v>2021</v>
      </c>
      <c r="B8241">
        <v>12</v>
      </c>
      <c r="C8241">
        <v>10</v>
      </c>
      <c r="D8241">
        <v>8</v>
      </c>
      <c r="E8241">
        <v>26176.065999999999</v>
      </c>
      <c r="F8241">
        <v>975.29200000000003</v>
      </c>
      <c r="G8241">
        <v>95.802999999999997</v>
      </c>
      <c r="H8241">
        <v>-112.577</v>
      </c>
      <c r="I8241">
        <v>267.89</v>
      </c>
      <c r="J8241">
        <v>3.702</v>
      </c>
      <c r="K8241">
        <v>6.617</v>
      </c>
      <c r="L8241">
        <v>90.111999999999995</v>
      </c>
      <c r="M8241">
        <v>27407.102999999999</v>
      </c>
      <c r="N8241">
        <v>582.19200000000001</v>
      </c>
      <c r="O8241">
        <v>-2.609</v>
      </c>
      <c r="P8241">
        <v>-0.192</v>
      </c>
      <c r="Q8241">
        <v>215.78899999999999</v>
      </c>
      <c r="R8241">
        <v>26827.713</v>
      </c>
      <c r="S8241">
        <v>26611.922999999999</v>
      </c>
    </row>
    <row r="8242" spans="1:19" x14ac:dyDescent="0.3">
      <c r="A8242">
        <v>2021</v>
      </c>
      <c r="B8242">
        <v>12</v>
      </c>
      <c r="C8242">
        <v>10</v>
      </c>
      <c r="D8242">
        <v>9</v>
      </c>
      <c r="E8242">
        <v>26948.949000000001</v>
      </c>
      <c r="F8242">
        <v>942.16499999999996</v>
      </c>
      <c r="G8242">
        <v>92.546000000000006</v>
      </c>
      <c r="H8242">
        <v>-79.254000000000005</v>
      </c>
      <c r="I8242">
        <v>494.47699999999998</v>
      </c>
      <c r="J8242">
        <v>4.97</v>
      </c>
      <c r="K8242">
        <v>-6.6050000000000004</v>
      </c>
      <c r="L8242">
        <v>90.786000000000001</v>
      </c>
      <c r="M8242">
        <v>28395.487000000001</v>
      </c>
      <c r="N8242">
        <v>2665.2109999999998</v>
      </c>
      <c r="O8242">
        <v>-14.589</v>
      </c>
      <c r="P8242">
        <v>-0.49</v>
      </c>
      <c r="Q8242">
        <v>237.84399999999999</v>
      </c>
      <c r="R8242">
        <v>25745.356</v>
      </c>
      <c r="S8242">
        <v>25507.511999999999</v>
      </c>
    </row>
    <row r="8243" spans="1:19" x14ac:dyDescent="0.3">
      <c r="A8243">
        <v>2021</v>
      </c>
      <c r="B8243">
        <v>12</v>
      </c>
      <c r="C8243">
        <v>10</v>
      </c>
      <c r="D8243">
        <v>10</v>
      </c>
      <c r="E8243">
        <v>27420.855</v>
      </c>
      <c r="F8243">
        <v>971.67200000000003</v>
      </c>
      <c r="G8243">
        <v>87.289000000000001</v>
      </c>
      <c r="H8243">
        <v>-53.408000000000001</v>
      </c>
      <c r="I8243">
        <v>610.01099999999997</v>
      </c>
      <c r="J8243">
        <v>5.5149999999999997</v>
      </c>
      <c r="K8243">
        <v>-22.971</v>
      </c>
      <c r="L8243">
        <v>91.230999999999995</v>
      </c>
      <c r="M8243">
        <v>29022.904999999999</v>
      </c>
      <c r="N8243">
        <v>4426.7749999999996</v>
      </c>
      <c r="O8243">
        <v>-30.376000000000001</v>
      </c>
      <c r="P8243">
        <v>-0.51600000000000001</v>
      </c>
      <c r="Q8243">
        <v>252.768</v>
      </c>
      <c r="R8243">
        <v>24627.023000000001</v>
      </c>
      <c r="S8243">
        <v>24374.255000000001</v>
      </c>
    </row>
    <row r="8244" spans="1:19" x14ac:dyDescent="0.3">
      <c r="A8244">
        <v>2021</v>
      </c>
      <c r="B8244">
        <v>12</v>
      </c>
      <c r="C8244">
        <v>10</v>
      </c>
      <c r="D8244">
        <v>11</v>
      </c>
      <c r="E8244">
        <v>27759.55</v>
      </c>
      <c r="F8244">
        <v>1001.826</v>
      </c>
      <c r="G8244">
        <v>81.426000000000002</v>
      </c>
      <c r="H8244">
        <v>-37.424999999999997</v>
      </c>
      <c r="I8244">
        <v>576.36599999999999</v>
      </c>
      <c r="J8244">
        <v>5.82</v>
      </c>
      <c r="K8244">
        <v>-8.5229999999999997</v>
      </c>
      <c r="L8244">
        <v>91.543999999999997</v>
      </c>
      <c r="M8244">
        <v>29389.156999999999</v>
      </c>
      <c r="N8244">
        <v>5415.3509999999997</v>
      </c>
      <c r="O8244">
        <v>-35.383000000000003</v>
      </c>
      <c r="P8244">
        <v>0.16600000000000001</v>
      </c>
      <c r="Q8244">
        <v>264.315</v>
      </c>
      <c r="R8244">
        <v>24009.022000000001</v>
      </c>
      <c r="S8244">
        <v>23744.707999999999</v>
      </c>
    </row>
    <row r="8245" spans="1:19" x14ac:dyDescent="0.3">
      <c r="A8245">
        <v>2021</v>
      </c>
      <c r="B8245">
        <v>12</v>
      </c>
      <c r="C8245">
        <v>10</v>
      </c>
      <c r="D8245">
        <v>12</v>
      </c>
      <c r="E8245">
        <v>27774.028999999999</v>
      </c>
      <c r="F8245">
        <v>1003.203</v>
      </c>
      <c r="G8245">
        <v>77.265000000000001</v>
      </c>
      <c r="H8245">
        <v>-28.454999999999998</v>
      </c>
      <c r="I8245">
        <v>490.58300000000003</v>
      </c>
      <c r="J8245">
        <v>5.9569999999999999</v>
      </c>
      <c r="K8245">
        <v>1.5660000000000001</v>
      </c>
      <c r="L8245">
        <v>91.549000000000007</v>
      </c>
      <c r="M8245">
        <v>29338.43</v>
      </c>
      <c r="N8245">
        <v>5942.7669999999998</v>
      </c>
      <c r="O8245">
        <v>-27.478999999999999</v>
      </c>
      <c r="P8245">
        <v>1.0620000000000001</v>
      </c>
      <c r="Q8245">
        <v>269.786</v>
      </c>
      <c r="R8245">
        <v>23422.080000000002</v>
      </c>
      <c r="S8245">
        <v>23152.294000000002</v>
      </c>
    </row>
    <row r="8246" spans="1:19" x14ac:dyDescent="0.3">
      <c r="A8246">
        <v>2021</v>
      </c>
      <c r="B8246">
        <v>12</v>
      </c>
      <c r="C8246">
        <v>10</v>
      </c>
      <c r="D8246">
        <v>13</v>
      </c>
      <c r="E8246">
        <v>27529.317999999999</v>
      </c>
      <c r="F8246">
        <v>995.29600000000005</v>
      </c>
      <c r="G8246">
        <v>74.587999999999994</v>
      </c>
      <c r="H8246">
        <v>-21.702999999999999</v>
      </c>
      <c r="I8246">
        <v>453.64400000000001</v>
      </c>
      <c r="J8246">
        <v>5.9269999999999996</v>
      </c>
      <c r="K8246">
        <v>0.40400000000000003</v>
      </c>
      <c r="L8246">
        <v>91.278999999999996</v>
      </c>
      <c r="M8246">
        <v>29054.166000000001</v>
      </c>
      <c r="N8246">
        <v>5875.5510000000004</v>
      </c>
      <c r="O8246">
        <v>-11.541</v>
      </c>
      <c r="P8246">
        <v>1.9259999999999999</v>
      </c>
      <c r="Q8246">
        <v>272.29500000000002</v>
      </c>
      <c r="R8246">
        <v>23188.228999999999</v>
      </c>
      <c r="S8246">
        <v>22915.934000000001</v>
      </c>
    </row>
    <row r="8247" spans="1:19" x14ac:dyDescent="0.3">
      <c r="A8247">
        <v>2021</v>
      </c>
      <c r="B8247">
        <v>12</v>
      </c>
      <c r="C8247">
        <v>10</v>
      </c>
      <c r="D8247">
        <v>14</v>
      </c>
      <c r="E8247">
        <v>27375.606</v>
      </c>
      <c r="F8247">
        <v>965.84</v>
      </c>
      <c r="G8247">
        <v>73.016999999999996</v>
      </c>
      <c r="H8247">
        <v>-12.686999999999999</v>
      </c>
      <c r="I8247">
        <v>429.274</v>
      </c>
      <c r="J8247">
        <v>5.819</v>
      </c>
      <c r="K8247">
        <v>9.6289999999999996</v>
      </c>
      <c r="L8247">
        <v>91.1</v>
      </c>
      <c r="M8247">
        <v>28864.581999999999</v>
      </c>
      <c r="N8247">
        <v>5227.8029999999999</v>
      </c>
      <c r="O8247">
        <v>-5.1630000000000003</v>
      </c>
      <c r="P8247">
        <v>2.33</v>
      </c>
      <c r="Q8247">
        <v>272.56599999999997</v>
      </c>
      <c r="R8247">
        <v>23639.611000000001</v>
      </c>
      <c r="S8247">
        <v>23367.044999999998</v>
      </c>
    </row>
    <row r="8248" spans="1:19" x14ac:dyDescent="0.3">
      <c r="A8248">
        <v>2021</v>
      </c>
      <c r="B8248">
        <v>12</v>
      </c>
      <c r="C8248">
        <v>10</v>
      </c>
      <c r="D8248">
        <v>15</v>
      </c>
      <c r="E8248">
        <v>27026.474999999999</v>
      </c>
      <c r="F8248">
        <v>905.76800000000003</v>
      </c>
      <c r="G8248">
        <v>71.620999999999995</v>
      </c>
      <c r="H8248">
        <v>-9.0350000000000001</v>
      </c>
      <c r="I8248">
        <v>368.52499999999998</v>
      </c>
      <c r="J8248">
        <v>5.3470000000000004</v>
      </c>
      <c r="K8248">
        <v>7.2610000000000001</v>
      </c>
      <c r="L8248">
        <v>90.753</v>
      </c>
      <c r="M8248">
        <v>28395.094000000001</v>
      </c>
      <c r="N8248">
        <v>3953.1990000000001</v>
      </c>
      <c r="O8248">
        <v>-3.069</v>
      </c>
      <c r="P8248">
        <v>1.744</v>
      </c>
      <c r="Q8248">
        <v>267.34399999999999</v>
      </c>
      <c r="R8248">
        <v>24443.22</v>
      </c>
      <c r="S8248">
        <v>24175.876</v>
      </c>
    </row>
    <row r="8249" spans="1:19" x14ac:dyDescent="0.3">
      <c r="A8249">
        <v>2021</v>
      </c>
      <c r="B8249">
        <v>12</v>
      </c>
      <c r="C8249">
        <v>10</v>
      </c>
      <c r="D8249">
        <v>16</v>
      </c>
      <c r="E8249">
        <v>26745.552</v>
      </c>
      <c r="F8249">
        <v>747.90300000000002</v>
      </c>
      <c r="G8249">
        <v>72.858999999999995</v>
      </c>
      <c r="H8249">
        <v>-16.632000000000001</v>
      </c>
      <c r="I8249">
        <v>339.13400000000001</v>
      </c>
      <c r="J8249">
        <v>5.5759999999999996</v>
      </c>
      <c r="K8249">
        <v>-12.37</v>
      </c>
      <c r="L8249">
        <v>90.503</v>
      </c>
      <c r="M8249">
        <v>27899.667000000001</v>
      </c>
      <c r="N8249">
        <v>1944.9770000000001</v>
      </c>
      <c r="O8249">
        <v>-0.107</v>
      </c>
      <c r="P8249">
        <v>1.0880000000000001</v>
      </c>
      <c r="Q8249">
        <v>258.05200000000002</v>
      </c>
      <c r="R8249">
        <v>25953.707999999999</v>
      </c>
      <c r="S8249">
        <v>25695.655999999999</v>
      </c>
    </row>
    <row r="8250" spans="1:19" x14ac:dyDescent="0.3">
      <c r="A8250">
        <v>2021</v>
      </c>
      <c r="B8250">
        <v>12</v>
      </c>
      <c r="C8250">
        <v>10</v>
      </c>
      <c r="D8250">
        <v>17</v>
      </c>
      <c r="E8250">
        <v>27638.012999999999</v>
      </c>
      <c r="F8250">
        <v>546.58600000000001</v>
      </c>
      <c r="G8250">
        <v>79.424000000000007</v>
      </c>
      <c r="H8250">
        <v>-36.551000000000002</v>
      </c>
      <c r="I8250">
        <v>233.93700000000001</v>
      </c>
      <c r="J8250">
        <v>4.3869999999999996</v>
      </c>
      <c r="K8250">
        <v>-60.381</v>
      </c>
      <c r="L8250">
        <v>91.350999999999999</v>
      </c>
      <c r="M8250">
        <v>28417.342000000001</v>
      </c>
      <c r="N8250">
        <v>99.980999999999995</v>
      </c>
      <c r="O8250">
        <v>8.6020000000000003</v>
      </c>
      <c r="P8250">
        <v>3.1019999999999999</v>
      </c>
      <c r="Q8250">
        <v>254.10599999999999</v>
      </c>
      <c r="R8250">
        <v>28305.656999999999</v>
      </c>
      <c r="S8250">
        <v>28051.552</v>
      </c>
    </row>
    <row r="8251" spans="1:19" x14ac:dyDescent="0.3">
      <c r="A8251">
        <v>2021</v>
      </c>
      <c r="B8251">
        <v>12</v>
      </c>
      <c r="C8251">
        <v>10</v>
      </c>
      <c r="D8251">
        <v>18</v>
      </c>
      <c r="E8251">
        <v>30334.701000000001</v>
      </c>
      <c r="F8251">
        <v>521.73699999999997</v>
      </c>
      <c r="G8251">
        <v>87.454999999999998</v>
      </c>
      <c r="H8251">
        <v>-58.398000000000003</v>
      </c>
      <c r="I8251">
        <v>255.80699999999999</v>
      </c>
      <c r="J8251">
        <v>4.91</v>
      </c>
      <c r="K8251">
        <v>-73.043000000000006</v>
      </c>
      <c r="L8251">
        <v>93.07</v>
      </c>
      <c r="M8251">
        <v>31078.784</v>
      </c>
      <c r="N8251">
        <v>0</v>
      </c>
      <c r="O8251">
        <v>13.048999999999999</v>
      </c>
      <c r="P8251">
        <v>4.9000000000000004</v>
      </c>
      <c r="Q8251">
        <v>255.63300000000001</v>
      </c>
      <c r="R8251">
        <v>31060.834999999999</v>
      </c>
      <c r="S8251">
        <v>30805.202000000001</v>
      </c>
    </row>
    <row r="8252" spans="1:19" x14ac:dyDescent="0.3">
      <c r="A8252">
        <v>2021</v>
      </c>
      <c r="B8252">
        <v>12</v>
      </c>
      <c r="C8252">
        <v>10</v>
      </c>
      <c r="D8252">
        <v>19</v>
      </c>
      <c r="E8252">
        <v>30510.673999999999</v>
      </c>
      <c r="F8252">
        <v>543.23</v>
      </c>
      <c r="G8252">
        <v>88.983000000000004</v>
      </c>
      <c r="H8252">
        <v>-80.692999999999998</v>
      </c>
      <c r="I8252">
        <v>326.37799999999999</v>
      </c>
      <c r="J8252">
        <v>4.7430000000000003</v>
      </c>
      <c r="K8252">
        <v>-92.731999999999999</v>
      </c>
      <c r="L8252">
        <v>93.146000000000001</v>
      </c>
      <c r="M8252">
        <v>31304.744999999999</v>
      </c>
      <c r="N8252">
        <v>0</v>
      </c>
      <c r="O8252">
        <v>14.518000000000001</v>
      </c>
      <c r="P8252">
        <v>6.4820000000000002</v>
      </c>
      <c r="Q8252">
        <v>245.565</v>
      </c>
      <c r="R8252">
        <v>31283.744999999999</v>
      </c>
      <c r="S8252">
        <v>31038.18</v>
      </c>
    </row>
    <row r="8253" spans="1:19" x14ac:dyDescent="0.3">
      <c r="A8253">
        <v>2021</v>
      </c>
      <c r="B8253">
        <v>12</v>
      </c>
      <c r="C8253">
        <v>10</v>
      </c>
      <c r="D8253">
        <v>20</v>
      </c>
      <c r="E8253">
        <v>30006.567999999999</v>
      </c>
      <c r="F8253">
        <v>548.99599999999998</v>
      </c>
      <c r="G8253">
        <v>90.185000000000002</v>
      </c>
      <c r="H8253">
        <v>-90.935000000000002</v>
      </c>
      <c r="I8253">
        <v>361.14600000000002</v>
      </c>
      <c r="J8253">
        <v>4.4640000000000004</v>
      </c>
      <c r="K8253">
        <v>-92.168999999999997</v>
      </c>
      <c r="L8253">
        <v>92.947999999999993</v>
      </c>
      <c r="M8253">
        <v>30831.017</v>
      </c>
      <c r="N8253">
        <v>0</v>
      </c>
      <c r="O8253">
        <v>13.205</v>
      </c>
      <c r="P8253">
        <v>8.1440000000000001</v>
      </c>
      <c r="Q8253">
        <v>231.078</v>
      </c>
      <c r="R8253">
        <v>30809.668000000001</v>
      </c>
      <c r="S8253">
        <v>30578.59</v>
      </c>
    </row>
    <row r="8254" spans="1:19" x14ac:dyDescent="0.3">
      <c r="A8254">
        <v>2021</v>
      </c>
      <c r="B8254">
        <v>12</v>
      </c>
      <c r="C8254">
        <v>10</v>
      </c>
      <c r="D8254">
        <v>21</v>
      </c>
      <c r="E8254">
        <v>29238.106</v>
      </c>
      <c r="F8254">
        <v>585.41200000000003</v>
      </c>
      <c r="G8254">
        <v>90.632999999999996</v>
      </c>
      <c r="H8254">
        <v>-101.54</v>
      </c>
      <c r="I8254">
        <v>404.81200000000001</v>
      </c>
      <c r="J8254">
        <v>4.1230000000000002</v>
      </c>
      <c r="K8254">
        <v>-95.855999999999995</v>
      </c>
      <c r="L8254">
        <v>92.572999999999993</v>
      </c>
      <c r="M8254">
        <v>30127.629000000001</v>
      </c>
      <c r="N8254">
        <v>0</v>
      </c>
      <c r="O8254">
        <v>12.519</v>
      </c>
      <c r="P8254">
        <v>7.9969999999999999</v>
      </c>
      <c r="Q8254">
        <v>219.797</v>
      </c>
      <c r="R8254">
        <v>30107.113000000001</v>
      </c>
      <c r="S8254">
        <v>29887.315999999999</v>
      </c>
    </row>
    <row r="8255" spans="1:19" x14ac:dyDescent="0.3">
      <c r="A8255">
        <v>2021</v>
      </c>
      <c r="B8255">
        <v>12</v>
      </c>
      <c r="C8255">
        <v>10</v>
      </c>
      <c r="D8255">
        <v>22</v>
      </c>
      <c r="E8255">
        <v>27791.723999999998</v>
      </c>
      <c r="F8255">
        <v>693.18</v>
      </c>
      <c r="G8255">
        <v>89.158000000000001</v>
      </c>
      <c r="H8255">
        <v>-107.613</v>
      </c>
      <c r="I8255">
        <v>517.60900000000004</v>
      </c>
      <c r="J8255">
        <v>5.181</v>
      </c>
      <c r="K8255">
        <v>-39.890999999999998</v>
      </c>
      <c r="L8255">
        <v>91.509</v>
      </c>
      <c r="M8255">
        <v>28951.699000000001</v>
      </c>
      <c r="N8255">
        <v>0</v>
      </c>
      <c r="O8255">
        <v>11.452999999999999</v>
      </c>
      <c r="P8255">
        <v>-3.927</v>
      </c>
      <c r="Q8255">
        <v>207.52099999999999</v>
      </c>
      <c r="R8255">
        <v>28944.172999999999</v>
      </c>
      <c r="S8255">
        <v>28736.651999999998</v>
      </c>
    </row>
    <row r="8256" spans="1:19" x14ac:dyDescent="0.3">
      <c r="A8256">
        <v>2021</v>
      </c>
      <c r="B8256">
        <v>12</v>
      </c>
      <c r="C8256">
        <v>10</v>
      </c>
      <c r="D8256">
        <v>23</v>
      </c>
      <c r="E8256">
        <v>25429.667000000001</v>
      </c>
      <c r="F8256">
        <v>897.37199999999996</v>
      </c>
      <c r="G8256">
        <v>86.762</v>
      </c>
      <c r="H8256">
        <v>-118.619</v>
      </c>
      <c r="I8256">
        <v>577.44799999999998</v>
      </c>
      <c r="J8256">
        <v>4.8490000000000002</v>
      </c>
      <c r="K8256">
        <v>-12.634</v>
      </c>
      <c r="L8256">
        <v>89.522000000000006</v>
      </c>
      <c r="M8256">
        <v>26867.605</v>
      </c>
      <c r="N8256">
        <v>0</v>
      </c>
      <c r="O8256">
        <v>9.2919999999999998</v>
      </c>
      <c r="P8256">
        <v>-11.462999999999999</v>
      </c>
      <c r="Q8256">
        <v>188.8</v>
      </c>
      <c r="R8256">
        <v>26869.776000000002</v>
      </c>
      <c r="S8256">
        <v>26680.975999999999</v>
      </c>
    </row>
    <row r="8257" spans="1:19" x14ac:dyDescent="0.3">
      <c r="A8257">
        <v>2021</v>
      </c>
      <c r="B8257">
        <v>12</v>
      </c>
      <c r="C8257">
        <v>10</v>
      </c>
      <c r="D8257">
        <v>24</v>
      </c>
      <c r="E8257">
        <v>22910.934000000001</v>
      </c>
      <c r="F8257">
        <v>1087.124</v>
      </c>
      <c r="G8257">
        <v>85.27</v>
      </c>
      <c r="H8257">
        <v>-116.361</v>
      </c>
      <c r="I8257">
        <v>961.178</v>
      </c>
      <c r="J8257">
        <v>4.0940000000000003</v>
      </c>
      <c r="K8257">
        <v>-4.0220000000000002</v>
      </c>
      <c r="L8257">
        <v>88.021000000000001</v>
      </c>
      <c r="M8257">
        <v>24930.968000000001</v>
      </c>
      <c r="N8257">
        <v>0</v>
      </c>
      <c r="O8257">
        <v>7.2519999999999998</v>
      </c>
      <c r="P8257">
        <v>-8.9629999999999992</v>
      </c>
      <c r="Q8257">
        <v>168.65</v>
      </c>
      <c r="R8257">
        <v>24932.679</v>
      </c>
      <c r="S8257">
        <v>24764.028999999999</v>
      </c>
    </row>
    <row r="8258" spans="1:19" x14ac:dyDescent="0.3">
      <c r="A8258">
        <v>2021</v>
      </c>
      <c r="B8258">
        <v>12</v>
      </c>
      <c r="C8258">
        <v>11</v>
      </c>
      <c r="D8258">
        <v>1</v>
      </c>
      <c r="E8258">
        <v>20832.424999999999</v>
      </c>
      <c r="F8258">
        <v>1290.338</v>
      </c>
      <c r="G8258">
        <v>76.861000000000004</v>
      </c>
      <c r="H8258">
        <v>-94.216999999999999</v>
      </c>
      <c r="I8258">
        <v>775.452</v>
      </c>
      <c r="J8258">
        <v>1.8029999999999999</v>
      </c>
      <c r="K8258">
        <v>-6.0380000000000003</v>
      </c>
      <c r="L8258">
        <v>86.855999999999995</v>
      </c>
      <c r="M8258">
        <v>22886.618999999999</v>
      </c>
      <c r="N8258">
        <v>0</v>
      </c>
      <c r="O8258">
        <v>5.3109999999999999</v>
      </c>
      <c r="P8258">
        <v>-15.611000000000001</v>
      </c>
      <c r="Q8258">
        <v>155.494</v>
      </c>
      <c r="R8258">
        <v>22896.919000000002</v>
      </c>
      <c r="S8258">
        <v>22741.424999999999</v>
      </c>
    </row>
    <row r="8259" spans="1:19" x14ac:dyDescent="0.3">
      <c r="A8259">
        <v>2021</v>
      </c>
      <c r="B8259">
        <v>12</v>
      </c>
      <c r="C8259">
        <v>11</v>
      </c>
      <c r="D8259">
        <v>2</v>
      </c>
      <c r="E8259">
        <v>19778.421999999999</v>
      </c>
      <c r="F8259">
        <v>1395.538</v>
      </c>
      <c r="G8259">
        <v>77.019000000000005</v>
      </c>
      <c r="H8259">
        <v>-93.846000000000004</v>
      </c>
      <c r="I8259">
        <v>657.721</v>
      </c>
      <c r="J8259">
        <v>1.788</v>
      </c>
      <c r="K8259">
        <v>-5.49</v>
      </c>
      <c r="L8259">
        <v>86.275000000000006</v>
      </c>
      <c r="M8259">
        <v>21820.406999999999</v>
      </c>
      <c r="N8259">
        <v>0</v>
      </c>
      <c r="O8259">
        <v>4.1479999999999997</v>
      </c>
      <c r="P8259">
        <v>-13.048</v>
      </c>
      <c r="Q8259">
        <v>145.93</v>
      </c>
      <c r="R8259">
        <v>21829.306</v>
      </c>
      <c r="S8259">
        <v>21683.376</v>
      </c>
    </row>
    <row r="8260" spans="1:19" x14ac:dyDescent="0.3">
      <c r="A8260">
        <v>2021</v>
      </c>
      <c r="B8260">
        <v>12</v>
      </c>
      <c r="C8260">
        <v>11</v>
      </c>
      <c r="D8260">
        <v>3</v>
      </c>
      <c r="E8260">
        <v>19309.014999999999</v>
      </c>
      <c r="F8260">
        <v>1460.596</v>
      </c>
      <c r="G8260">
        <v>78.248000000000005</v>
      </c>
      <c r="H8260">
        <v>-96.239000000000004</v>
      </c>
      <c r="I8260">
        <v>441.95</v>
      </c>
      <c r="J8260">
        <v>1.8160000000000001</v>
      </c>
      <c r="K8260">
        <v>-1.673</v>
      </c>
      <c r="L8260">
        <v>85.992000000000004</v>
      </c>
      <c r="M8260">
        <v>21201.457999999999</v>
      </c>
      <c r="N8260">
        <v>0</v>
      </c>
      <c r="O8260">
        <v>3.1190000000000002</v>
      </c>
      <c r="P8260">
        <v>-9.9060000000000006</v>
      </c>
      <c r="Q8260">
        <v>140.80500000000001</v>
      </c>
      <c r="R8260">
        <v>21208.243999999999</v>
      </c>
      <c r="S8260">
        <v>21067.438999999998</v>
      </c>
    </row>
    <row r="8261" spans="1:19" x14ac:dyDescent="0.3">
      <c r="A8261">
        <v>2021</v>
      </c>
      <c r="B8261">
        <v>12</v>
      </c>
      <c r="C8261">
        <v>11</v>
      </c>
      <c r="D8261">
        <v>4</v>
      </c>
      <c r="E8261">
        <v>19043.865000000002</v>
      </c>
      <c r="F8261">
        <v>1491.87</v>
      </c>
      <c r="G8261">
        <v>80.399000000000001</v>
      </c>
      <c r="H8261">
        <v>-98.78</v>
      </c>
      <c r="I8261">
        <v>279.93400000000003</v>
      </c>
      <c r="J8261">
        <v>1.79</v>
      </c>
      <c r="K8261">
        <v>-0.59599999999999997</v>
      </c>
      <c r="L8261">
        <v>85.816000000000003</v>
      </c>
      <c r="M8261">
        <v>20803.898000000001</v>
      </c>
      <c r="N8261">
        <v>0</v>
      </c>
      <c r="O8261">
        <v>3.0470000000000002</v>
      </c>
      <c r="P8261">
        <v>-5.9089999999999998</v>
      </c>
      <c r="Q8261">
        <v>138.988</v>
      </c>
      <c r="R8261">
        <v>20806.759999999998</v>
      </c>
      <c r="S8261">
        <v>20667.771000000001</v>
      </c>
    </row>
    <row r="8262" spans="1:19" x14ac:dyDescent="0.3">
      <c r="A8262">
        <v>2021</v>
      </c>
      <c r="B8262">
        <v>12</v>
      </c>
      <c r="C8262">
        <v>11</v>
      </c>
      <c r="D8262">
        <v>5</v>
      </c>
      <c r="E8262">
        <v>19154.758000000002</v>
      </c>
      <c r="F8262">
        <v>1492.681</v>
      </c>
      <c r="G8262">
        <v>84.540999999999997</v>
      </c>
      <c r="H8262">
        <v>-102.277</v>
      </c>
      <c r="I8262">
        <v>175.989</v>
      </c>
      <c r="J8262">
        <v>1.619</v>
      </c>
      <c r="K8262">
        <v>-1.7090000000000001</v>
      </c>
      <c r="L8262">
        <v>85.891000000000005</v>
      </c>
      <c r="M8262">
        <v>20806.952000000001</v>
      </c>
      <c r="N8262">
        <v>0</v>
      </c>
      <c r="O8262">
        <v>2.9980000000000002</v>
      </c>
      <c r="P8262">
        <v>-4.5750000000000002</v>
      </c>
      <c r="Q8262">
        <v>141.12799999999999</v>
      </c>
      <c r="R8262">
        <v>20808.527999999998</v>
      </c>
      <c r="S8262">
        <v>20667.400000000001</v>
      </c>
    </row>
    <row r="8263" spans="1:19" x14ac:dyDescent="0.3">
      <c r="A8263">
        <v>2021</v>
      </c>
      <c r="B8263">
        <v>12</v>
      </c>
      <c r="C8263">
        <v>11</v>
      </c>
      <c r="D8263">
        <v>6</v>
      </c>
      <c r="E8263">
        <v>19785.981</v>
      </c>
      <c r="F8263">
        <v>1476.0119999999999</v>
      </c>
      <c r="G8263">
        <v>91.001000000000005</v>
      </c>
      <c r="H8263">
        <v>-105.70099999999999</v>
      </c>
      <c r="I8263">
        <v>101.506</v>
      </c>
      <c r="J8263">
        <v>1.629</v>
      </c>
      <c r="K8263">
        <v>-7.5309999999999997</v>
      </c>
      <c r="L8263">
        <v>86.277000000000001</v>
      </c>
      <c r="M8263">
        <v>21338.172999999999</v>
      </c>
      <c r="N8263">
        <v>0</v>
      </c>
      <c r="O8263">
        <v>2.7170000000000001</v>
      </c>
      <c r="P8263">
        <v>-6.4690000000000003</v>
      </c>
      <c r="Q8263">
        <v>150.03200000000001</v>
      </c>
      <c r="R8263">
        <v>21341.925999999999</v>
      </c>
      <c r="S8263">
        <v>21191.894</v>
      </c>
    </row>
    <row r="8264" spans="1:19" x14ac:dyDescent="0.3">
      <c r="A8264">
        <v>2021</v>
      </c>
      <c r="B8264">
        <v>12</v>
      </c>
      <c r="C8264">
        <v>11</v>
      </c>
      <c r="D8264">
        <v>7</v>
      </c>
      <c r="E8264">
        <v>20824.215</v>
      </c>
      <c r="F8264">
        <v>1375.8109999999999</v>
      </c>
      <c r="G8264">
        <v>97.119</v>
      </c>
      <c r="H8264">
        <v>-109.06399999999999</v>
      </c>
      <c r="I8264">
        <v>64.483999999999995</v>
      </c>
      <c r="J8264">
        <v>1.893</v>
      </c>
      <c r="K8264">
        <v>5.6580000000000004</v>
      </c>
      <c r="L8264">
        <v>86.84</v>
      </c>
      <c r="M8264">
        <v>22249.835999999999</v>
      </c>
      <c r="N8264">
        <v>1.3080000000000001</v>
      </c>
      <c r="O8264">
        <v>0.41899999999999998</v>
      </c>
      <c r="P8264">
        <v>-1.8260000000000001</v>
      </c>
      <c r="Q8264">
        <v>167.815</v>
      </c>
      <c r="R8264">
        <v>22249.936000000002</v>
      </c>
      <c r="S8264">
        <v>22082.120999999999</v>
      </c>
    </row>
    <row r="8265" spans="1:19" x14ac:dyDescent="0.3">
      <c r="A8265">
        <v>2021</v>
      </c>
      <c r="B8265">
        <v>12</v>
      </c>
      <c r="C8265">
        <v>11</v>
      </c>
      <c r="D8265">
        <v>8</v>
      </c>
      <c r="E8265">
        <v>21540.829000000002</v>
      </c>
      <c r="F8265">
        <v>1282.0899999999999</v>
      </c>
      <c r="G8265">
        <v>97.724999999999994</v>
      </c>
      <c r="H8265">
        <v>-96.091999999999999</v>
      </c>
      <c r="I8265">
        <v>68.882999999999996</v>
      </c>
      <c r="J8265">
        <v>2.2879999999999998</v>
      </c>
      <c r="K8265">
        <v>6.1520000000000001</v>
      </c>
      <c r="L8265">
        <v>87.22</v>
      </c>
      <c r="M8265">
        <v>22891.370999999999</v>
      </c>
      <c r="N8265">
        <v>582.19200000000001</v>
      </c>
      <c r="O8265">
        <v>-2.609</v>
      </c>
      <c r="P8265">
        <v>-0.192</v>
      </c>
      <c r="Q8265">
        <v>185.81899999999999</v>
      </c>
      <c r="R8265">
        <v>22311.98</v>
      </c>
      <c r="S8265">
        <v>22126.161</v>
      </c>
    </row>
    <row r="8266" spans="1:19" x14ac:dyDescent="0.3">
      <c r="A8266">
        <v>2021</v>
      </c>
      <c r="B8266">
        <v>12</v>
      </c>
      <c r="C8266">
        <v>11</v>
      </c>
      <c r="D8266">
        <v>9</v>
      </c>
      <c r="E8266">
        <v>22874.71</v>
      </c>
      <c r="F8266">
        <v>1206.2470000000001</v>
      </c>
      <c r="G8266">
        <v>92.817999999999998</v>
      </c>
      <c r="H8266">
        <v>-67.378</v>
      </c>
      <c r="I8266">
        <v>109.06699999999999</v>
      </c>
      <c r="J8266">
        <v>2.8879999999999999</v>
      </c>
      <c r="K8266">
        <v>-5.5869999999999997</v>
      </c>
      <c r="L8266">
        <v>87.986999999999995</v>
      </c>
      <c r="M8266">
        <v>24207.935000000001</v>
      </c>
      <c r="N8266">
        <v>2665.2109999999998</v>
      </c>
      <c r="O8266">
        <v>-14.589</v>
      </c>
      <c r="P8266">
        <v>-0.49</v>
      </c>
      <c r="Q8266">
        <v>208.24199999999999</v>
      </c>
      <c r="R8266">
        <v>21557.803</v>
      </c>
      <c r="S8266">
        <v>21349.561000000002</v>
      </c>
    </row>
    <row r="8267" spans="1:19" x14ac:dyDescent="0.3">
      <c r="A8267">
        <v>2021</v>
      </c>
      <c r="B8267">
        <v>12</v>
      </c>
      <c r="C8267">
        <v>11</v>
      </c>
      <c r="D8267">
        <v>10</v>
      </c>
      <c r="E8267">
        <v>23901.925999999999</v>
      </c>
      <c r="F8267">
        <v>1196.894</v>
      </c>
      <c r="G8267">
        <v>87.131</v>
      </c>
      <c r="H8267">
        <v>-43.837000000000003</v>
      </c>
      <c r="I8267">
        <v>148.09700000000001</v>
      </c>
      <c r="J8267">
        <v>3.0950000000000002</v>
      </c>
      <c r="K8267">
        <v>-17.344000000000001</v>
      </c>
      <c r="L8267">
        <v>88.606999999999999</v>
      </c>
      <c r="M8267">
        <v>25277.437000000002</v>
      </c>
      <c r="N8267">
        <v>4426.7749999999996</v>
      </c>
      <c r="O8267">
        <v>-30.376000000000001</v>
      </c>
      <c r="P8267">
        <v>-0.51600000000000001</v>
      </c>
      <c r="Q8267">
        <v>227.768</v>
      </c>
      <c r="R8267">
        <v>20881.555</v>
      </c>
      <c r="S8267">
        <v>20653.787</v>
      </c>
    </row>
    <row r="8268" spans="1:19" x14ac:dyDescent="0.3">
      <c r="A8268">
        <v>2021</v>
      </c>
      <c r="B8268">
        <v>12</v>
      </c>
      <c r="C8268">
        <v>11</v>
      </c>
      <c r="D8268">
        <v>11</v>
      </c>
      <c r="E8268">
        <v>24266.887999999999</v>
      </c>
      <c r="F8268">
        <v>1200.9690000000001</v>
      </c>
      <c r="G8268">
        <v>82.488</v>
      </c>
      <c r="H8268">
        <v>-28.404</v>
      </c>
      <c r="I8268">
        <v>183.595</v>
      </c>
      <c r="J8268">
        <v>3.2829999999999999</v>
      </c>
      <c r="K8268">
        <v>-5.8940000000000001</v>
      </c>
      <c r="L8268">
        <v>88.808000000000007</v>
      </c>
      <c r="M8268">
        <v>25709.244999999999</v>
      </c>
      <c r="N8268">
        <v>5415.3509999999997</v>
      </c>
      <c r="O8268">
        <v>-35.383000000000003</v>
      </c>
      <c r="P8268">
        <v>0.16600000000000001</v>
      </c>
      <c r="Q8268">
        <v>241.989</v>
      </c>
      <c r="R8268">
        <v>20329.11</v>
      </c>
      <c r="S8268">
        <v>20087.121999999999</v>
      </c>
    </row>
    <row r="8269" spans="1:19" x14ac:dyDescent="0.3">
      <c r="A8269">
        <v>2021</v>
      </c>
      <c r="B8269">
        <v>12</v>
      </c>
      <c r="C8269">
        <v>11</v>
      </c>
      <c r="D8269">
        <v>12</v>
      </c>
      <c r="E8269">
        <v>24222.386999999999</v>
      </c>
      <c r="F8269">
        <v>1184.7840000000001</v>
      </c>
      <c r="G8269">
        <v>79.503</v>
      </c>
      <c r="H8269">
        <v>-19.244</v>
      </c>
      <c r="I8269">
        <v>236.779</v>
      </c>
      <c r="J8269">
        <v>3.4590000000000001</v>
      </c>
      <c r="K8269">
        <v>1.7589999999999999</v>
      </c>
      <c r="L8269">
        <v>88.781000000000006</v>
      </c>
      <c r="M8269">
        <v>25718.704000000002</v>
      </c>
      <c r="N8269">
        <v>5942.7669999999998</v>
      </c>
      <c r="O8269">
        <v>-27.478999999999999</v>
      </c>
      <c r="P8269">
        <v>1.0620000000000001</v>
      </c>
      <c r="Q8269">
        <v>251.845</v>
      </c>
      <c r="R8269">
        <v>19802.352999999999</v>
      </c>
      <c r="S8269">
        <v>19550.508000000002</v>
      </c>
    </row>
    <row r="8270" spans="1:19" x14ac:dyDescent="0.3">
      <c r="A8270">
        <v>2021</v>
      </c>
      <c r="B8270">
        <v>12</v>
      </c>
      <c r="C8270">
        <v>11</v>
      </c>
      <c r="D8270">
        <v>13</v>
      </c>
      <c r="E8270">
        <v>23989.168000000001</v>
      </c>
      <c r="F8270">
        <v>1166.7570000000001</v>
      </c>
      <c r="G8270">
        <v>74.825000000000003</v>
      </c>
      <c r="H8270">
        <v>-13.94</v>
      </c>
      <c r="I8270">
        <v>278.48500000000001</v>
      </c>
      <c r="J8270">
        <v>3.6019999999999999</v>
      </c>
      <c r="K8270">
        <v>1.1299999999999999</v>
      </c>
      <c r="L8270">
        <v>88.629000000000005</v>
      </c>
      <c r="M8270">
        <v>25513.83</v>
      </c>
      <c r="N8270">
        <v>5875.5510000000004</v>
      </c>
      <c r="O8270">
        <v>-11.541</v>
      </c>
      <c r="P8270">
        <v>1.9259999999999999</v>
      </c>
      <c r="Q8270">
        <v>256.38900000000001</v>
      </c>
      <c r="R8270">
        <v>19647.894</v>
      </c>
      <c r="S8270">
        <v>19391.505000000001</v>
      </c>
    </row>
    <row r="8271" spans="1:19" x14ac:dyDescent="0.3">
      <c r="A8271">
        <v>2021</v>
      </c>
      <c r="B8271">
        <v>12</v>
      </c>
      <c r="C8271">
        <v>11</v>
      </c>
      <c r="D8271">
        <v>14</v>
      </c>
      <c r="E8271">
        <v>23601.867999999999</v>
      </c>
      <c r="F8271">
        <v>1120.9290000000001</v>
      </c>
      <c r="G8271">
        <v>72.349999999999994</v>
      </c>
      <c r="H8271">
        <v>-8.0419999999999998</v>
      </c>
      <c r="I8271">
        <v>291.25299999999999</v>
      </c>
      <c r="J8271">
        <v>3.6070000000000002</v>
      </c>
      <c r="K8271">
        <v>7.4580000000000002</v>
      </c>
      <c r="L8271">
        <v>88.396000000000001</v>
      </c>
      <c r="M8271">
        <v>25105.469000000001</v>
      </c>
      <c r="N8271">
        <v>5227.8029999999999</v>
      </c>
      <c r="O8271">
        <v>-5.1630000000000003</v>
      </c>
      <c r="P8271">
        <v>2.33</v>
      </c>
      <c r="Q8271">
        <v>255.87700000000001</v>
      </c>
      <c r="R8271">
        <v>19880.499</v>
      </c>
      <c r="S8271">
        <v>19624.621999999999</v>
      </c>
    </row>
    <row r="8272" spans="1:19" x14ac:dyDescent="0.3">
      <c r="A8272">
        <v>2021</v>
      </c>
      <c r="B8272">
        <v>12</v>
      </c>
      <c r="C8272">
        <v>11</v>
      </c>
      <c r="D8272">
        <v>15</v>
      </c>
      <c r="E8272">
        <v>23292.115000000002</v>
      </c>
      <c r="F8272">
        <v>1050.115</v>
      </c>
      <c r="G8272">
        <v>71.63</v>
      </c>
      <c r="H8272">
        <v>-6.4029999999999996</v>
      </c>
      <c r="I8272">
        <v>290.77</v>
      </c>
      <c r="J8272">
        <v>3.3069999999999999</v>
      </c>
      <c r="K8272">
        <v>5.1950000000000003</v>
      </c>
      <c r="L8272">
        <v>88.206000000000003</v>
      </c>
      <c r="M8272">
        <v>24723.304</v>
      </c>
      <c r="N8272">
        <v>3953.1990000000001</v>
      </c>
      <c r="O8272">
        <v>-3.069</v>
      </c>
      <c r="P8272">
        <v>1.744</v>
      </c>
      <c r="Q8272">
        <v>250.31800000000001</v>
      </c>
      <c r="R8272">
        <v>20771.43</v>
      </c>
      <c r="S8272">
        <v>20521.112000000001</v>
      </c>
    </row>
    <row r="8273" spans="1:19" x14ac:dyDescent="0.3">
      <c r="A8273">
        <v>2021</v>
      </c>
      <c r="B8273">
        <v>12</v>
      </c>
      <c r="C8273">
        <v>11</v>
      </c>
      <c r="D8273">
        <v>16</v>
      </c>
      <c r="E8273">
        <v>23276.057000000001</v>
      </c>
      <c r="F8273">
        <v>879.83500000000004</v>
      </c>
      <c r="G8273">
        <v>73.367999999999995</v>
      </c>
      <c r="H8273">
        <v>-11.193</v>
      </c>
      <c r="I8273">
        <v>293.33</v>
      </c>
      <c r="J8273">
        <v>3.363</v>
      </c>
      <c r="K8273">
        <v>-10.473000000000001</v>
      </c>
      <c r="L8273">
        <v>88.194000000000003</v>
      </c>
      <c r="M8273">
        <v>24519.112000000001</v>
      </c>
      <c r="N8273">
        <v>1944.9770000000001</v>
      </c>
      <c r="O8273">
        <v>-0.107</v>
      </c>
      <c r="P8273">
        <v>1.0880000000000001</v>
      </c>
      <c r="Q8273">
        <v>240.74299999999999</v>
      </c>
      <c r="R8273">
        <v>22573.153999999999</v>
      </c>
      <c r="S8273">
        <v>22332.411</v>
      </c>
    </row>
    <row r="8274" spans="1:19" x14ac:dyDescent="0.3">
      <c r="A8274">
        <v>2021</v>
      </c>
      <c r="B8274">
        <v>12</v>
      </c>
      <c r="C8274">
        <v>11</v>
      </c>
      <c r="D8274">
        <v>17</v>
      </c>
      <c r="E8274">
        <v>24683.042000000001</v>
      </c>
      <c r="F8274">
        <v>656.41499999999996</v>
      </c>
      <c r="G8274">
        <v>79.635000000000005</v>
      </c>
      <c r="H8274">
        <v>-28.431000000000001</v>
      </c>
      <c r="I8274">
        <v>195.18899999999999</v>
      </c>
      <c r="J8274">
        <v>2.121</v>
      </c>
      <c r="K8274">
        <v>-51.476999999999997</v>
      </c>
      <c r="L8274">
        <v>89.03</v>
      </c>
      <c r="M8274">
        <v>25545.887999999999</v>
      </c>
      <c r="N8274">
        <v>99.980999999999995</v>
      </c>
      <c r="O8274">
        <v>8.6020000000000003</v>
      </c>
      <c r="P8274">
        <v>3.1019999999999999</v>
      </c>
      <c r="Q8274">
        <v>236.41</v>
      </c>
      <c r="R8274">
        <v>25434.202000000001</v>
      </c>
      <c r="S8274">
        <v>25197.792000000001</v>
      </c>
    </row>
    <row r="8275" spans="1:19" x14ac:dyDescent="0.3">
      <c r="A8275">
        <v>2021</v>
      </c>
      <c r="B8275">
        <v>12</v>
      </c>
      <c r="C8275">
        <v>11</v>
      </c>
      <c r="D8275">
        <v>18</v>
      </c>
      <c r="E8275">
        <v>27994.293000000001</v>
      </c>
      <c r="F8275">
        <v>611.255</v>
      </c>
      <c r="G8275">
        <v>86.120999999999995</v>
      </c>
      <c r="H8275">
        <v>-42.46</v>
      </c>
      <c r="I8275">
        <v>205.239</v>
      </c>
      <c r="J8275">
        <v>1.9910000000000001</v>
      </c>
      <c r="K8275">
        <v>-65.585999999999999</v>
      </c>
      <c r="L8275">
        <v>91.650999999999996</v>
      </c>
      <c r="M8275">
        <v>28796.383000000002</v>
      </c>
      <c r="N8275">
        <v>0</v>
      </c>
      <c r="O8275">
        <v>13.048999999999999</v>
      </c>
      <c r="P8275">
        <v>4.9000000000000004</v>
      </c>
      <c r="Q8275">
        <v>238.56399999999999</v>
      </c>
      <c r="R8275">
        <v>28778.433000000001</v>
      </c>
      <c r="S8275">
        <v>28539.868999999999</v>
      </c>
    </row>
    <row r="8276" spans="1:19" x14ac:dyDescent="0.3">
      <c r="A8276">
        <v>2021</v>
      </c>
      <c r="B8276">
        <v>12</v>
      </c>
      <c r="C8276">
        <v>11</v>
      </c>
      <c r="D8276">
        <v>19</v>
      </c>
      <c r="E8276">
        <v>28354.313999999998</v>
      </c>
      <c r="F8276">
        <v>624.11099999999999</v>
      </c>
      <c r="G8276">
        <v>86.429000000000002</v>
      </c>
      <c r="H8276">
        <v>-57.951000000000001</v>
      </c>
      <c r="I8276">
        <v>206.95099999999999</v>
      </c>
      <c r="J8276">
        <v>1.8640000000000001</v>
      </c>
      <c r="K8276">
        <v>-85.114999999999995</v>
      </c>
      <c r="L8276">
        <v>91.994</v>
      </c>
      <c r="M8276">
        <v>29136.168000000001</v>
      </c>
      <c r="N8276">
        <v>0</v>
      </c>
      <c r="O8276">
        <v>14.518000000000001</v>
      </c>
      <c r="P8276">
        <v>6.4820000000000002</v>
      </c>
      <c r="Q8276">
        <v>231.98400000000001</v>
      </c>
      <c r="R8276">
        <v>29115.167000000001</v>
      </c>
      <c r="S8276">
        <v>28883.184000000001</v>
      </c>
    </row>
    <row r="8277" spans="1:19" x14ac:dyDescent="0.3">
      <c r="A8277">
        <v>2021</v>
      </c>
      <c r="B8277">
        <v>12</v>
      </c>
      <c r="C8277">
        <v>11</v>
      </c>
      <c r="D8277">
        <v>20</v>
      </c>
      <c r="E8277">
        <v>27998.655999999999</v>
      </c>
      <c r="F8277">
        <v>624.15700000000004</v>
      </c>
      <c r="G8277">
        <v>86.762</v>
      </c>
      <c r="H8277">
        <v>-65.881</v>
      </c>
      <c r="I8277">
        <v>232.16</v>
      </c>
      <c r="J8277">
        <v>1.7270000000000001</v>
      </c>
      <c r="K8277">
        <v>-85.44</v>
      </c>
      <c r="L8277">
        <v>91.695999999999998</v>
      </c>
      <c r="M8277">
        <v>28797.075000000001</v>
      </c>
      <c r="N8277">
        <v>0</v>
      </c>
      <c r="O8277">
        <v>13.205</v>
      </c>
      <c r="P8277">
        <v>8.1440000000000001</v>
      </c>
      <c r="Q8277">
        <v>221.78899999999999</v>
      </c>
      <c r="R8277">
        <v>28775.724999999999</v>
      </c>
      <c r="S8277">
        <v>28553.937000000002</v>
      </c>
    </row>
    <row r="8278" spans="1:19" x14ac:dyDescent="0.3">
      <c r="A8278">
        <v>2021</v>
      </c>
      <c r="B8278">
        <v>12</v>
      </c>
      <c r="C8278">
        <v>11</v>
      </c>
      <c r="D8278">
        <v>21</v>
      </c>
      <c r="E8278">
        <v>27371.648000000001</v>
      </c>
      <c r="F8278">
        <v>654.55600000000004</v>
      </c>
      <c r="G8278">
        <v>86.498999999999995</v>
      </c>
      <c r="H8278">
        <v>-71.632000000000005</v>
      </c>
      <c r="I8278">
        <v>324.928</v>
      </c>
      <c r="J8278">
        <v>1.5820000000000001</v>
      </c>
      <c r="K8278">
        <v>-88.528000000000006</v>
      </c>
      <c r="L8278">
        <v>91.12</v>
      </c>
      <c r="M8278">
        <v>28283.674999999999</v>
      </c>
      <c r="N8278">
        <v>0</v>
      </c>
      <c r="O8278">
        <v>12.519</v>
      </c>
      <c r="P8278">
        <v>7.9969999999999999</v>
      </c>
      <c r="Q8278">
        <v>213.696</v>
      </c>
      <c r="R8278">
        <v>28263.159</v>
      </c>
      <c r="S8278">
        <v>28049.463</v>
      </c>
    </row>
    <row r="8279" spans="1:19" x14ac:dyDescent="0.3">
      <c r="A8279">
        <v>2021</v>
      </c>
      <c r="B8279">
        <v>12</v>
      </c>
      <c r="C8279">
        <v>11</v>
      </c>
      <c r="D8279">
        <v>22</v>
      </c>
      <c r="E8279">
        <v>26223.761999999999</v>
      </c>
      <c r="F8279">
        <v>748.69</v>
      </c>
      <c r="G8279">
        <v>84.498000000000005</v>
      </c>
      <c r="H8279">
        <v>-83.052999999999997</v>
      </c>
      <c r="I8279">
        <v>370.52199999999999</v>
      </c>
      <c r="J8279">
        <v>1.948</v>
      </c>
      <c r="K8279">
        <v>-36.203000000000003</v>
      </c>
      <c r="L8279">
        <v>90.07</v>
      </c>
      <c r="M8279">
        <v>27315.736000000001</v>
      </c>
      <c r="N8279">
        <v>0</v>
      </c>
      <c r="O8279">
        <v>11.452999999999999</v>
      </c>
      <c r="P8279">
        <v>-3.927</v>
      </c>
      <c r="Q8279">
        <v>203.554</v>
      </c>
      <c r="R8279">
        <v>27308.21</v>
      </c>
      <c r="S8279">
        <v>27104.656999999999</v>
      </c>
    </row>
    <row r="8280" spans="1:19" x14ac:dyDescent="0.3">
      <c r="A8280">
        <v>2021</v>
      </c>
      <c r="B8280">
        <v>12</v>
      </c>
      <c r="C8280">
        <v>11</v>
      </c>
      <c r="D8280">
        <v>23</v>
      </c>
      <c r="E8280">
        <v>24238.782999999999</v>
      </c>
      <c r="F8280">
        <v>944.21400000000006</v>
      </c>
      <c r="G8280">
        <v>81.495999999999995</v>
      </c>
      <c r="H8280">
        <v>-95.632000000000005</v>
      </c>
      <c r="I8280">
        <v>407.01100000000002</v>
      </c>
      <c r="J8280">
        <v>1.7749999999999999</v>
      </c>
      <c r="K8280">
        <v>-11.236000000000001</v>
      </c>
      <c r="L8280">
        <v>88.816000000000003</v>
      </c>
      <c r="M8280">
        <v>25573.732</v>
      </c>
      <c r="N8280">
        <v>0</v>
      </c>
      <c r="O8280">
        <v>9.2919999999999998</v>
      </c>
      <c r="P8280">
        <v>-11.462999999999999</v>
      </c>
      <c r="Q8280">
        <v>187.56</v>
      </c>
      <c r="R8280">
        <v>25575.902999999998</v>
      </c>
      <c r="S8280">
        <v>25388.342000000001</v>
      </c>
    </row>
    <row r="8281" spans="1:19" x14ac:dyDescent="0.3">
      <c r="A8281">
        <v>2021</v>
      </c>
      <c r="B8281">
        <v>12</v>
      </c>
      <c r="C8281">
        <v>11</v>
      </c>
      <c r="D8281">
        <v>24</v>
      </c>
      <c r="E8281">
        <v>22046.488000000001</v>
      </c>
      <c r="F8281">
        <v>1153.693</v>
      </c>
      <c r="G8281">
        <v>80.012</v>
      </c>
      <c r="H8281">
        <v>-97.370999999999995</v>
      </c>
      <c r="I8281">
        <v>498.94400000000002</v>
      </c>
      <c r="J8281">
        <v>1.89</v>
      </c>
      <c r="K8281">
        <v>-3.794</v>
      </c>
      <c r="L8281">
        <v>87.510999999999996</v>
      </c>
      <c r="M8281">
        <v>23687.362000000001</v>
      </c>
      <c r="N8281">
        <v>0</v>
      </c>
      <c r="O8281">
        <v>7.2519999999999998</v>
      </c>
      <c r="P8281">
        <v>-8.9629999999999992</v>
      </c>
      <c r="Q8281">
        <v>168.65799999999999</v>
      </c>
      <c r="R8281">
        <v>23689.073</v>
      </c>
      <c r="S8281">
        <v>23520.415000000001</v>
      </c>
    </row>
    <row r="8282" spans="1:19" x14ac:dyDescent="0.3">
      <c r="A8282">
        <v>2021</v>
      </c>
      <c r="B8282">
        <v>12</v>
      </c>
      <c r="C8282">
        <v>12</v>
      </c>
      <c r="D8282">
        <v>1</v>
      </c>
      <c r="E8282">
        <v>21201.212</v>
      </c>
      <c r="F8282">
        <v>1290.338</v>
      </c>
      <c r="G8282">
        <v>87.683999999999997</v>
      </c>
      <c r="H8282">
        <v>-95.927000000000007</v>
      </c>
      <c r="I8282">
        <v>775.452</v>
      </c>
      <c r="J8282">
        <v>1.8029999999999999</v>
      </c>
      <c r="K8282">
        <v>-6.431</v>
      </c>
      <c r="L8282">
        <v>87.037999999999997</v>
      </c>
      <c r="M8282">
        <v>23253.484</v>
      </c>
      <c r="N8282">
        <v>0</v>
      </c>
      <c r="O8282">
        <v>5.3109999999999999</v>
      </c>
      <c r="P8282">
        <v>-15.611000000000001</v>
      </c>
      <c r="Q8282">
        <v>151.87299999999999</v>
      </c>
      <c r="R8282">
        <v>23263.782999999999</v>
      </c>
      <c r="S8282">
        <v>23111.91</v>
      </c>
    </row>
    <row r="8283" spans="1:19" x14ac:dyDescent="0.3">
      <c r="A8283">
        <v>2021</v>
      </c>
      <c r="B8283">
        <v>12</v>
      </c>
      <c r="C8283">
        <v>12</v>
      </c>
      <c r="D8283">
        <v>2</v>
      </c>
      <c r="E8283">
        <v>20180.096000000001</v>
      </c>
      <c r="F8283">
        <v>1395.538</v>
      </c>
      <c r="G8283">
        <v>88.474000000000004</v>
      </c>
      <c r="H8283">
        <v>-95.783000000000001</v>
      </c>
      <c r="I8283">
        <v>657.721</v>
      </c>
      <c r="J8283">
        <v>1.788</v>
      </c>
      <c r="K8283">
        <v>-5.9139999999999997</v>
      </c>
      <c r="L8283">
        <v>86.478999999999999</v>
      </c>
      <c r="M8283">
        <v>22219.923999999999</v>
      </c>
      <c r="N8283">
        <v>0</v>
      </c>
      <c r="O8283">
        <v>4.1479999999999997</v>
      </c>
      <c r="P8283">
        <v>-13.048</v>
      </c>
      <c r="Q8283">
        <v>142.01400000000001</v>
      </c>
      <c r="R8283">
        <v>22228.824000000001</v>
      </c>
      <c r="S8283">
        <v>22086.81</v>
      </c>
    </row>
    <row r="8284" spans="1:19" x14ac:dyDescent="0.3">
      <c r="A8284">
        <v>2021</v>
      </c>
      <c r="B8284">
        <v>12</v>
      </c>
      <c r="C8284">
        <v>12</v>
      </c>
      <c r="D8284">
        <v>3</v>
      </c>
      <c r="E8284">
        <v>19565.638999999999</v>
      </c>
      <c r="F8284">
        <v>1460.596</v>
      </c>
      <c r="G8284">
        <v>90.052999999999997</v>
      </c>
      <c r="H8284">
        <v>-97.6</v>
      </c>
      <c r="I8284">
        <v>441.95</v>
      </c>
      <c r="J8284">
        <v>1.8160000000000001</v>
      </c>
      <c r="K8284">
        <v>-1.0149999999999999</v>
      </c>
      <c r="L8284">
        <v>86.13</v>
      </c>
      <c r="M8284">
        <v>21457.516</v>
      </c>
      <c r="N8284">
        <v>0</v>
      </c>
      <c r="O8284">
        <v>3.1190000000000002</v>
      </c>
      <c r="P8284">
        <v>-9.9060000000000006</v>
      </c>
      <c r="Q8284">
        <v>136.78200000000001</v>
      </c>
      <c r="R8284">
        <v>21464.303</v>
      </c>
      <c r="S8284">
        <v>21327.521000000001</v>
      </c>
    </row>
    <row r="8285" spans="1:19" x14ac:dyDescent="0.3">
      <c r="A8285">
        <v>2021</v>
      </c>
      <c r="B8285">
        <v>12</v>
      </c>
      <c r="C8285">
        <v>12</v>
      </c>
      <c r="D8285">
        <v>4</v>
      </c>
      <c r="E8285">
        <v>19443.810000000001</v>
      </c>
      <c r="F8285">
        <v>1491.87</v>
      </c>
      <c r="G8285">
        <v>92.212999999999994</v>
      </c>
      <c r="H8285">
        <v>-100.822</v>
      </c>
      <c r="I8285">
        <v>279.93400000000003</v>
      </c>
      <c r="J8285">
        <v>1.79</v>
      </c>
      <c r="K8285">
        <v>0.114</v>
      </c>
      <c r="L8285">
        <v>86.054000000000002</v>
      </c>
      <c r="M8285">
        <v>21202.75</v>
      </c>
      <c r="N8285">
        <v>0</v>
      </c>
      <c r="O8285">
        <v>3.0470000000000002</v>
      </c>
      <c r="P8285">
        <v>-5.9089999999999998</v>
      </c>
      <c r="Q8285">
        <v>134.72200000000001</v>
      </c>
      <c r="R8285">
        <v>21205.612000000001</v>
      </c>
      <c r="S8285">
        <v>21070.89</v>
      </c>
    </row>
    <row r="8286" spans="1:19" x14ac:dyDescent="0.3">
      <c r="A8286">
        <v>2021</v>
      </c>
      <c r="B8286">
        <v>12</v>
      </c>
      <c r="C8286">
        <v>12</v>
      </c>
      <c r="D8286">
        <v>5</v>
      </c>
      <c r="E8286">
        <v>19862.651000000002</v>
      </c>
      <c r="F8286">
        <v>1492.681</v>
      </c>
      <c r="G8286">
        <v>96.224000000000004</v>
      </c>
      <c r="H8286">
        <v>-105.91</v>
      </c>
      <c r="I8286">
        <v>175.989</v>
      </c>
      <c r="J8286">
        <v>1.619</v>
      </c>
      <c r="K8286">
        <v>-1.2410000000000001</v>
      </c>
      <c r="L8286">
        <v>86.305000000000007</v>
      </c>
      <c r="M8286">
        <v>21512.093000000001</v>
      </c>
      <c r="N8286">
        <v>0</v>
      </c>
      <c r="O8286">
        <v>2.9980000000000002</v>
      </c>
      <c r="P8286">
        <v>-4.5750000000000002</v>
      </c>
      <c r="Q8286">
        <v>135.27099999999999</v>
      </c>
      <c r="R8286">
        <v>21513.669000000002</v>
      </c>
      <c r="S8286">
        <v>21378.398000000001</v>
      </c>
    </row>
    <row r="8287" spans="1:19" x14ac:dyDescent="0.3">
      <c r="A8287">
        <v>2021</v>
      </c>
      <c r="B8287">
        <v>12</v>
      </c>
      <c r="C8287">
        <v>12</v>
      </c>
      <c r="D8287">
        <v>6</v>
      </c>
      <c r="E8287">
        <v>20864.277999999998</v>
      </c>
      <c r="F8287">
        <v>1476.0119999999999</v>
      </c>
      <c r="G8287">
        <v>102.315</v>
      </c>
      <c r="H8287">
        <v>-111.188</v>
      </c>
      <c r="I8287">
        <v>101.506</v>
      </c>
      <c r="J8287">
        <v>1.629</v>
      </c>
      <c r="K8287">
        <v>-8.8930000000000007</v>
      </c>
      <c r="L8287">
        <v>86.850999999999999</v>
      </c>
      <c r="M8287">
        <v>22410.196</v>
      </c>
      <c r="N8287">
        <v>0</v>
      </c>
      <c r="O8287">
        <v>2.7170000000000001</v>
      </c>
      <c r="P8287">
        <v>-6.4690000000000003</v>
      </c>
      <c r="Q8287">
        <v>141.47800000000001</v>
      </c>
      <c r="R8287">
        <v>22413.949000000001</v>
      </c>
      <c r="S8287">
        <v>22272.471000000001</v>
      </c>
    </row>
    <row r="8288" spans="1:19" x14ac:dyDescent="0.3">
      <c r="A8288">
        <v>2021</v>
      </c>
      <c r="B8288">
        <v>12</v>
      </c>
      <c r="C8288">
        <v>12</v>
      </c>
      <c r="D8288">
        <v>7</v>
      </c>
      <c r="E8288">
        <v>22658.098000000002</v>
      </c>
      <c r="F8288">
        <v>1375.8109999999999</v>
      </c>
      <c r="G8288">
        <v>109.258</v>
      </c>
      <c r="H8288">
        <v>-117.89100000000001</v>
      </c>
      <c r="I8288">
        <v>64.483999999999995</v>
      </c>
      <c r="J8288">
        <v>1.893</v>
      </c>
      <c r="K8288">
        <v>6.8780000000000001</v>
      </c>
      <c r="L8288">
        <v>87.897000000000006</v>
      </c>
      <c r="M8288">
        <v>24077.17</v>
      </c>
      <c r="N8288">
        <v>1.3080000000000001</v>
      </c>
      <c r="O8288">
        <v>0.41899999999999998</v>
      </c>
      <c r="P8288">
        <v>-1.8260000000000001</v>
      </c>
      <c r="Q8288">
        <v>154.79900000000001</v>
      </c>
      <c r="R8288">
        <v>24077.27</v>
      </c>
      <c r="S8288">
        <v>23922.47</v>
      </c>
    </row>
    <row r="8289" spans="1:19" x14ac:dyDescent="0.3">
      <c r="A8289">
        <v>2021</v>
      </c>
      <c r="B8289">
        <v>12</v>
      </c>
      <c r="C8289">
        <v>12</v>
      </c>
      <c r="D8289">
        <v>8</v>
      </c>
      <c r="E8289">
        <v>23986.121999999999</v>
      </c>
      <c r="F8289">
        <v>1282.0899999999999</v>
      </c>
      <c r="G8289">
        <v>110.741</v>
      </c>
      <c r="H8289">
        <v>-106.167</v>
      </c>
      <c r="I8289">
        <v>68.882999999999996</v>
      </c>
      <c r="J8289">
        <v>2.2879999999999998</v>
      </c>
      <c r="K8289">
        <v>7.7430000000000003</v>
      </c>
      <c r="L8289">
        <v>88.731999999999999</v>
      </c>
      <c r="M8289">
        <v>25329.690999999999</v>
      </c>
      <c r="N8289">
        <v>582.19200000000001</v>
      </c>
      <c r="O8289">
        <v>-2.609</v>
      </c>
      <c r="P8289">
        <v>-0.192</v>
      </c>
      <c r="Q8289">
        <v>166.97800000000001</v>
      </c>
      <c r="R8289">
        <v>24750.3</v>
      </c>
      <c r="S8289">
        <v>24583.322</v>
      </c>
    </row>
    <row r="8290" spans="1:19" x14ac:dyDescent="0.3">
      <c r="A8290">
        <v>2021</v>
      </c>
      <c r="B8290">
        <v>12</v>
      </c>
      <c r="C8290">
        <v>12</v>
      </c>
      <c r="D8290">
        <v>9</v>
      </c>
      <c r="E8290">
        <v>25225.286</v>
      </c>
      <c r="F8290">
        <v>1206.2470000000001</v>
      </c>
      <c r="G8290">
        <v>106.072</v>
      </c>
      <c r="H8290">
        <v>-73.927000000000007</v>
      </c>
      <c r="I8290">
        <v>109.06699999999999</v>
      </c>
      <c r="J8290">
        <v>2.8879999999999999</v>
      </c>
      <c r="K8290">
        <v>-6.7039999999999997</v>
      </c>
      <c r="L8290">
        <v>89.528000000000006</v>
      </c>
      <c r="M8290">
        <v>26552.385999999999</v>
      </c>
      <c r="N8290">
        <v>2665.2109999999998</v>
      </c>
      <c r="O8290">
        <v>-14.589</v>
      </c>
      <c r="P8290">
        <v>-0.49</v>
      </c>
      <c r="Q8290">
        <v>187.126</v>
      </c>
      <c r="R8290">
        <v>23902.254000000001</v>
      </c>
      <c r="S8290">
        <v>23715.128000000001</v>
      </c>
    </row>
    <row r="8291" spans="1:19" x14ac:dyDescent="0.3">
      <c r="A8291">
        <v>2021</v>
      </c>
      <c r="B8291">
        <v>12</v>
      </c>
      <c r="C8291">
        <v>12</v>
      </c>
      <c r="D8291">
        <v>10</v>
      </c>
      <c r="E8291">
        <v>25811.023000000001</v>
      </c>
      <c r="F8291">
        <v>1196.894</v>
      </c>
      <c r="G8291">
        <v>99.242999999999995</v>
      </c>
      <c r="H8291">
        <v>-47.198999999999998</v>
      </c>
      <c r="I8291">
        <v>148.09700000000001</v>
      </c>
      <c r="J8291">
        <v>3.0950000000000002</v>
      </c>
      <c r="K8291">
        <v>-19.725000000000001</v>
      </c>
      <c r="L8291">
        <v>89.950999999999993</v>
      </c>
      <c r="M8291">
        <v>27182.134999999998</v>
      </c>
      <c r="N8291">
        <v>4426.7749999999996</v>
      </c>
      <c r="O8291">
        <v>-30.376000000000001</v>
      </c>
      <c r="P8291">
        <v>-0.51600000000000001</v>
      </c>
      <c r="Q8291">
        <v>204.911</v>
      </c>
      <c r="R8291">
        <v>22786.253000000001</v>
      </c>
      <c r="S8291">
        <v>22581.342000000001</v>
      </c>
    </row>
    <row r="8292" spans="1:19" x14ac:dyDescent="0.3">
      <c r="A8292">
        <v>2021</v>
      </c>
      <c r="B8292">
        <v>12</v>
      </c>
      <c r="C8292">
        <v>12</v>
      </c>
      <c r="D8292">
        <v>11</v>
      </c>
      <c r="E8292">
        <v>26010.225999999999</v>
      </c>
      <c r="F8292">
        <v>1200.9690000000001</v>
      </c>
      <c r="G8292">
        <v>93.555999999999997</v>
      </c>
      <c r="H8292">
        <v>-30.321999999999999</v>
      </c>
      <c r="I8292">
        <v>183.595</v>
      </c>
      <c r="J8292">
        <v>3.2829999999999999</v>
      </c>
      <c r="K8292">
        <v>-6.5129999999999999</v>
      </c>
      <c r="L8292">
        <v>90.069000000000003</v>
      </c>
      <c r="M8292">
        <v>27451.306</v>
      </c>
      <c r="N8292">
        <v>5415.3509999999997</v>
      </c>
      <c r="O8292">
        <v>-35.383000000000003</v>
      </c>
      <c r="P8292">
        <v>0.16600000000000001</v>
      </c>
      <c r="Q8292">
        <v>217.35900000000001</v>
      </c>
      <c r="R8292">
        <v>22071.171999999999</v>
      </c>
      <c r="S8292">
        <v>21853.812999999998</v>
      </c>
    </row>
    <row r="8293" spans="1:19" x14ac:dyDescent="0.3">
      <c r="A8293">
        <v>2021</v>
      </c>
      <c r="B8293">
        <v>12</v>
      </c>
      <c r="C8293">
        <v>12</v>
      </c>
      <c r="D8293">
        <v>12</v>
      </c>
      <c r="E8293">
        <v>25822.614000000001</v>
      </c>
      <c r="F8293">
        <v>1184.7840000000001</v>
      </c>
      <c r="G8293">
        <v>88.605000000000004</v>
      </c>
      <c r="H8293">
        <v>-20.433</v>
      </c>
      <c r="I8293">
        <v>236.779</v>
      </c>
      <c r="J8293">
        <v>3.4590000000000001</v>
      </c>
      <c r="K8293">
        <v>1.7410000000000001</v>
      </c>
      <c r="L8293">
        <v>89.92</v>
      </c>
      <c r="M8293">
        <v>27318.864000000001</v>
      </c>
      <c r="N8293">
        <v>5942.7669999999998</v>
      </c>
      <c r="O8293">
        <v>-27.478999999999999</v>
      </c>
      <c r="P8293">
        <v>1.0620000000000001</v>
      </c>
      <c r="Q8293">
        <v>225.49299999999999</v>
      </c>
      <c r="R8293">
        <v>21402.512999999999</v>
      </c>
      <c r="S8293">
        <v>21177.02</v>
      </c>
    </row>
    <row r="8294" spans="1:19" x14ac:dyDescent="0.3">
      <c r="A8294">
        <v>2021</v>
      </c>
      <c r="B8294">
        <v>12</v>
      </c>
      <c r="C8294">
        <v>12</v>
      </c>
      <c r="D8294">
        <v>13</v>
      </c>
      <c r="E8294">
        <v>25560.83</v>
      </c>
      <c r="F8294">
        <v>1166.7570000000001</v>
      </c>
      <c r="G8294">
        <v>84.91</v>
      </c>
      <c r="H8294">
        <v>-14.845000000000001</v>
      </c>
      <c r="I8294">
        <v>278.48500000000001</v>
      </c>
      <c r="J8294">
        <v>3.6019999999999999</v>
      </c>
      <c r="K8294">
        <v>1.0940000000000001</v>
      </c>
      <c r="L8294">
        <v>89.718000000000004</v>
      </c>
      <c r="M8294">
        <v>27085.64</v>
      </c>
      <c r="N8294">
        <v>5875.5510000000004</v>
      </c>
      <c r="O8294">
        <v>-11.541</v>
      </c>
      <c r="P8294">
        <v>1.9259999999999999</v>
      </c>
      <c r="Q8294">
        <v>229.86799999999999</v>
      </c>
      <c r="R8294">
        <v>21219.704000000002</v>
      </c>
      <c r="S8294">
        <v>20989.835999999999</v>
      </c>
    </row>
    <row r="8295" spans="1:19" x14ac:dyDescent="0.3">
      <c r="A8295">
        <v>2021</v>
      </c>
      <c r="B8295">
        <v>12</v>
      </c>
      <c r="C8295">
        <v>12</v>
      </c>
      <c r="D8295">
        <v>14</v>
      </c>
      <c r="E8295">
        <v>25304.276999999998</v>
      </c>
      <c r="F8295">
        <v>1120.9290000000001</v>
      </c>
      <c r="G8295">
        <v>81.942999999999998</v>
      </c>
      <c r="H8295">
        <v>-8.8030000000000008</v>
      </c>
      <c r="I8295">
        <v>291.25299999999999</v>
      </c>
      <c r="J8295">
        <v>3.6070000000000002</v>
      </c>
      <c r="K8295">
        <v>7.5350000000000001</v>
      </c>
      <c r="L8295">
        <v>89.531000000000006</v>
      </c>
      <c r="M8295">
        <v>26808.329000000002</v>
      </c>
      <c r="N8295">
        <v>5227.8029999999999</v>
      </c>
      <c r="O8295">
        <v>-5.1630000000000003</v>
      </c>
      <c r="P8295">
        <v>2.33</v>
      </c>
      <c r="Q8295">
        <v>230.06</v>
      </c>
      <c r="R8295">
        <v>21583.359</v>
      </c>
      <c r="S8295">
        <v>21353.298999999999</v>
      </c>
    </row>
    <row r="8296" spans="1:19" x14ac:dyDescent="0.3">
      <c r="A8296">
        <v>2021</v>
      </c>
      <c r="B8296">
        <v>12</v>
      </c>
      <c r="C8296">
        <v>12</v>
      </c>
      <c r="D8296">
        <v>15</v>
      </c>
      <c r="E8296">
        <v>25003.991000000002</v>
      </c>
      <c r="F8296">
        <v>1050.115</v>
      </c>
      <c r="G8296">
        <v>80.39</v>
      </c>
      <c r="H8296">
        <v>-7.2750000000000004</v>
      </c>
      <c r="I8296">
        <v>290.77</v>
      </c>
      <c r="J8296">
        <v>3.3069999999999999</v>
      </c>
      <c r="K8296">
        <v>5.3079999999999998</v>
      </c>
      <c r="L8296">
        <v>89.308999999999997</v>
      </c>
      <c r="M8296">
        <v>26435.525000000001</v>
      </c>
      <c r="N8296">
        <v>3953.1990000000001</v>
      </c>
      <c r="O8296">
        <v>-3.069</v>
      </c>
      <c r="P8296">
        <v>1.744</v>
      </c>
      <c r="Q8296">
        <v>226.566</v>
      </c>
      <c r="R8296">
        <v>22483.651000000002</v>
      </c>
      <c r="S8296">
        <v>22257.084999999999</v>
      </c>
    </row>
    <row r="8297" spans="1:19" x14ac:dyDescent="0.3">
      <c r="A8297">
        <v>2021</v>
      </c>
      <c r="B8297">
        <v>12</v>
      </c>
      <c r="C8297">
        <v>12</v>
      </c>
      <c r="D8297">
        <v>16</v>
      </c>
      <c r="E8297">
        <v>24768.266</v>
      </c>
      <c r="F8297">
        <v>879.83500000000004</v>
      </c>
      <c r="G8297">
        <v>81.926000000000002</v>
      </c>
      <c r="H8297">
        <v>-12.47</v>
      </c>
      <c r="I8297">
        <v>293.33</v>
      </c>
      <c r="J8297">
        <v>3.363</v>
      </c>
      <c r="K8297">
        <v>-10.374000000000001</v>
      </c>
      <c r="L8297">
        <v>89.155000000000001</v>
      </c>
      <c r="M8297">
        <v>26011.105</v>
      </c>
      <c r="N8297">
        <v>1944.9770000000001</v>
      </c>
      <c r="O8297">
        <v>-0.107</v>
      </c>
      <c r="P8297">
        <v>1.0880000000000001</v>
      </c>
      <c r="Q8297">
        <v>221.01499999999999</v>
      </c>
      <c r="R8297">
        <v>24065.147000000001</v>
      </c>
      <c r="S8297">
        <v>23844.132000000001</v>
      </c>
    </row>
    <row r="8298" spans="1:19" x14ac:dyDescent="0.3">
      <c r="A8298">
        <v>2021</v>
      </c>
      <c r="B8298">
        <v>12</v>
      </c>
      <c r="C8298">
        <v>12</v>
      </c>
      <c r="D8298">
        <v>17</v>
      </c>
      <c r="E8298">
        <v>25660.236000000001</v>
      </c>
      <c r="F8298">
        <v>656.41499999999996</v>
      </c>
      <c r="G8298">
        <v>88.632000000000005</v>
      </c>
      <c r="H8298">
        <v>-29.960999999999999</v>
      </c>
      <c r="I8298">
        <v>195.18899999999999</v>
      </c>
      <c r="J8298">
        <v>2.121</v>
      </c>
      <c r="K8298">
        <v>-50.521999999999998</v>
      </c>
      <c r="L8298">
        <v>89.747</v>
      </c>
      <c r="M8298">
        <v>26523.225999999999</v>
      </c>
      <c r="N8298">
        <v>99.980999999999995</v>
      </c>
      <c r="O8298">
        <v>8.6020000000000003</v>
      </c>
      <c r="P8298">
        <v>3.1019999999999999</v>
      </c>
      <c r="Q8298">
        <v>223.77699999999999</v>
      </c>
      <c r="R8298">
        <v>26411.54</v>
      </c>
      <c r="S8298">
        <v>26187.763999999999</v>
      </c>
    </row>
    <row r="8299" spans="1:19" x14ac:dyDescent="0.3">
      <c r="A8299">
        <v>2021</v>
      </c>
      <c r="B8299">
        <v>12</v>
      </c>
      <c r="C8299">
        <v>12</v>
      </c>
      <c r="D8299">
        <v>18</v>
      </c>
      <c r="E8299">
        <v>28766.072</v>
      </c>
      <c r="F8299">
        <v>611.255</v>
      </c>
      <c r="G8299">
        <v>94.46</v>
      </c>
      <c r="H8299">
        <v>-43.753999999999998</v>
      </c>
      <c r="I8299">
        <v>205.239</v>
      </c>
      <c r="J8299">
        <v>1.9910000000000001</v>
      </c>
      <c r="K8299">
        <v>-65.513000000000005</v>
      </c>
      <c r="L8299">
        <v>92.234999999999999</v>
      </c>
      <c r="M8299">
        <v>29567.525000000001</v>
      </c>
      <c r="N8299">
        <v>0</v>
      </c>
      <c r="O8299">
        <v>13.048999999999999</v>
      </c>
      <c r="P8299">
        <v>4.9000000000000004</v>
      </c>
      <c r="Q8299">
        <v>235.31700000000001</v>
      </c>
      <c r="R8299">
        <v>29549.575000000001</v>
      </c>
      <c r="S8299">
        <v>29314.258000000002</v>
      </c>
    </row>
    <row r="8300" spans="1:19" x14ac:dyDescent="0.3">
      <c r="A8300">
        <v>2021</v>
      </c>
      <c r="B8300">
        <v>12</v>
      </c>
      <c r="C8300">
        <v>12</v>
      </c>
      <c r="D8300">
        <v>19</v>
      </c>
      <c r="E8300">
        <v>29097.823</v>
      </c>
      <c r="F8300">
        <v>624.11099999999999</v>
      </c>
      <c r="G8300">
        <v>94.802000000000007</v>
      </c>
      <c r="H8300">
        <v>-59.564999999999998</v>
      </c>
      <c r="I8300">
        <v>206.95099999999999</v>
      </c>
      <c r="J8300">
        <v>1.8640000000000001</v>
      </c>
      <c r="K8300">
        <v>-87.308999999999997</v>
      </c>
      <c r="L8300">
        <v>92.457999999999998</v>
      </c>
      <c r="M8300">
        <v>29876.331999999999</v>
      </c>
      <c r="N8300">
        <v>0</v>
      </c>
      <c r="O8300">
        <v>14.518000000000001</v>
      </c>
      <c r="P8300">
        <v>6.4820000000000002</v>
      </c>
      <c r="Q8300">
        <v>235.512</v>
      </c>
      <c r="R8300">
        <v>29855.331999999999</v>
      </c>
      <c r="S8300">
        <v>29619.82</v>
      </c>
    </row>
    <row r="8301" spans="1:19" x14ac:dyDescent="0.3">
      <c r="A8301">
        <v>2021</v>
      </c>
      <c r="B8301">
        <v>12</v>
      </c>
      <c r="C8301">
        <v>12</v>
      </c>
      <c r="D8301">
        <v>20</v>
      </c>
      <c r="E8301">
        <v>28615.34</v>
      </c>
      <c r="F8301">
        <v>624.15700000000004</v>
      </c>
      <c r="G8301">
        <v>95.293000000000006</v>
      </c>
      <c r="H8301">
        <v>-67.328999999999994</v>
      </c>
      <c r="I8301">
        <v>232.16</v>
      </c>
      <c r="J8301">
        <v>1.7270000000000001</v>
      </c>
      <c r="K8301">
        <v>-88.885000000000005</v>
      </c>
      <c r="L8301">
        <v>92.168999999999997</v>
      </c>
      <c r="M8301">
        <v>29409.34</v>
      </c>
      <c r="N8301">
        <v>0</v>
      </c>
      <c r="O8301">
        <v>13.205</v>
      </c>
      <c r="P8301">
        <v>8.1440000000000001</v>
      </c>
      <c r="Q8301">
        <v>226.893</v>
      </c>
      <c r="R8301">
        <v>29387.991000000002</v>
      </c>
      <c r="S8301">
        <v>29161.098000000002</v>
      </c>
    </row>
    <row r="8302" spans="1:19" x14ac:dyDescent="0.3">
      <c r="A8302">
        <v>2021</v>
      </c>
      <c r="B8302">
        <v>12</v>
      </c>
      <c r="C8302">
        <v>12</v>
      </c>
      <c r="D8302">
        <v>21</v>
      </c>
      <c r="E8302">
        <v>27914.95</v>
      </c>
      <c r="F8302">
        <v>654.55600000000004</v>
      </c>
      <c r="G8302">
        <v>94.811000000000007</v>
      </c>
      <c r="H8302">
        <v>-73.025000000000006</v>
      </c>
      <c r="I8302">
        <v>324.928</v>
      </c>
      <c r="J8302">
        <v>1.5820000000000001</v>
      </c>
      <c r="K8302">
        <v>-92.947999999999993</v>
      </c>
      <c r="L8302">
        <v>91.594999999999999</v>
      </c>
      <c r="M8302">
        <v>28821.638999999999</v>
      </c>
      <c r="N8302">
        <v>0</v>
      </c>
      <c r="O8302">
        <v>12.519</v>
      </c>
      <c r="P8302">
        <v>7.9969999999999999</v>
      </c>
      <c r="Q8302">
        <v>217.35</v>
      </c>
      <c r="R8302">
        <v>28801.123</v>
      </c>
      <c r="S8302">
        <v>28583.772000000001</v>
      </c>
    </row>
    <row r="8303" spans="1:19" x14ac:dyDescent="0.3">
      <c r="A8303">
        <v>2021</v>
      </c>
      <c r="B8303">
        <v>12</v>
      </c>
      <c r="C8303">
        <v>12</v>
      </c>
      <c r="D8303">
        <v>22</v>
      </c>
      <c r="E8303">
        <v>26619.635999999999</v>
      </c>
      <c r="F8303">
        <v>748.69</v>
      </c>
      <c r="G8303">
        <v>92.801000000000002</v>
      </c>
      <c r="H8303">
        <v>-84.254000000000005</v>
      </c>
      <c r="I8303">
        <v>370.52199999999999</v>
      </c>
      <c r="J8303">
        <v>1.948</v>
      </c>
      <c r="K8303">
        <v>-37.527999999999999</v>
      </c>
      <c r="L8303">
        <v>90.355999999999995</v>
      </c>
      <c r="M8303">
        <v>27709.37</v>
      </c>
      <c r="N8303">
        <v>0</v>
      </c>
      <c r="O8303">
        <v>11.452999999999999</v>
      </c>
      <c r="P8303">
        <v>-3.927</v>
      </c>
      <c r="Q8303">
        <v>203.75800000000001</v>
      </c>
      <c r="R8303">
        <v>27701.844000000001</v>
      </c>
      <c r="S8303">
        <v>27498.085999999999</v>
      </c>
    </row>
    <row r="8304" spans="1:19" x14ac:dyDescent="0.3">
      <c r="A8304">
        <v>2021</v>
      </c>
      <c r="B8304">
        <v>12</v>
      </c>
      <c r="C8304">
        <v>12</v>
      </c>
      <c r="D8304">
        <v>23</v>
      </c>
      <c r="E8304">
        <v>24655.08</v>
      </c>
      <c r="F8304">
        <v>944.21400000000006</v>
      </c>
      <c r="G8304">
        <v>89.781000000000006</v>
      </c>
      <c r="H8304">
        <v>-97.25</v>
      </c>
      <c r="I8304">
        <v>407.01100000000002</v>
      </c>
      <c r="J8304">
        <v>1.7749999999999999</v>
      </c>
      <c r="K8304">
        <v>-11.109</v>
      </c>
      <c r="L8304">
        <v>89.028999999999996</v>
      </c>
      <c r="M8304">
        <v>25988.751</v>
      </c>
      <c r="N8304">
        <v>0</v>
      </c>
      <c r="O8304">
        <v>9.2919999999999998</v>
      </c>
      <c r="P8304">
        <v>-11.462999999999999</v>
      </c>
      <c r="Q8304">
        <v>183.94399999999999</v>
      </c>
      <c r="R8304">
        <v>25990.921999999999</v>
      </c>
      <c r="S8304">
        <v>25806.977999999999</v>
      </c>
    </row>
    <row r="8305" spans="1:19" x14ac:dyDescent="0.3">
      <c r="A8305">
        <v>2021</v>
      </c>
      <c r="B8305">
        <v>12</v>
      </c>
      <c r="C8305">
        <v>12</v>
      </c>
      <c r="D8305">
        <v>24</v>
      </c>
      <c r="E8305">
        <v>22346.134999999998</v>
      </c>
      <c r="F8305">
        <v>1153.693</v>
      </c>
      <c r="G8305">
        <v>87.683999999999997</v>
      </c>
      <c r="H8305">
        <v>-98.787999999999997</v>
      </c>
      <c r="I8305">
        <v>499.92</v>
      </c>
      <c r="J8305">
        <v>3.0449999999999999</v>
      </c>
      <c r="K8305">
        <v>-3.2749999999999999</v>
      </c>
      <c r="L8305">
        <v>87.662000000000006</v>
      </c>
      <c r="M8305">
        <v>23988.393</v>
      </c>
      <c r="N8305">
        <v>0</v>
      </c>
      <c r="O8305">
        <v>7.2519999999999998</v>
      </c>
      <c r="P8305">
        <v>-8.9629999999999992</v>
      </c>
      <c r="Q8305">
        <v>163.51499999999999</v>
      </c>
      <c r="R8305">
        <v>23990.103999999999</v>
      </c>
      <c r="S8305">
        <v>23826.59</v>
      </c>
    </row>
    <row r="8306" spans="1:19" x14ac:dyDescent="0.3">
      <c r="A8306">
        <v>2021</v>
      </c>
      <c r="B8306">
        <v>12</v>
      </c>
      <c r="C8306">
        <v>13</v>
      </c>
      <c r="D8306">
        <v>1</v>
      </c>
      <c r="E8306">
        <v>21438.095000000001</v>
      </c>
      <c r="F8306">
        <v>1309.7529999999999</v>
      </c>
      <c r="G8306">
        <v>92.59</v>
      </c>
      <c r="H8306">
        <v>-102.386</v>
      </c>
      <c r="I8306">
        <v>846.64099999999996</v>
      </c>
      <c r="J8306">
        <v>5.0780000000000003</v>
      </c>
      <c r="K8306">
        <v>-7.0609999999999999</v>
      </c>
      <c r="L8306">
        <v>87.167000000000002</v>
      </c>
      <c r="M8306">
        <v>23577.286</v>
      </c>
      <c r="N8306">
        <v>0</v>
      </c>
      <c r="O8306">
        <v>5.3109999999999999</v>
      </c>
      <c r="P8306">
        <v>-15.611000000000001</v>
      </c>
      <c r="Q8306">
        <v>148.22499999999999</v>
      </c>
      <c r="R8306">
        <v>23587.585999999999</v>
      </c>
      <c r="S8306">
        <v>23439.361000000001</v>
      </c>
    </row>
    <row r="8307" spans="1:19" x14ac:dyDescent="0.3">
      <c r="A8307">
        <v>2021</v>
      </c>
      <c r="B8307">
        <v>12</v>
      </c>
      <c r="C8307">
        <v>13</v>
      </c>
      <c r="D8307">
        <v>2</v>
      </c>
      <c r="E8307">
        <v>20580.581999999999</v>
      </c>
      <c r="F8307">
        <v>1423.3440000000001</v>
      </c>
      <c r="G8307">
        <v>93.459000000000003</v>
      </c>
      <c r="H8307">
        <v>-102.274</v>
      </c>
      <c r="I8307">
        <v>601.077</v>
      </c>
      <c r="J8307">
        <v>4.9450000000000003</v>
      </c>
      <c r="K8307">
        <v>-6.601</v>
      </c>
      <c r="L8307">
        <v>86.707999999999998</v>
      </c>
      <c r="M8307">
        <v>22587.780999999999</v>
      </c>
      <c r="N8307">
        <v>0</v>
      </c>
      <c r="O8307">
        <v>4.1479999999999997</v>
      </c>
      <c r="P8307">
        <v>-13.048</v>
      </c>
      <c r="Q8307">
        <v>137.85599999999999</v>
      </c>
      <c r="R8307">
        <v>22596.68</v>
      </c>
      <c r="S8307">
        <v>22458.824000000001</v>
      </c>
    </row>
    <row r="8308" spans="1:19" x14ac:dyDescent="0.3">
      <c r="A8308">
        <v>2021</v>
      </c>
      <c r="B8308">
        <v>12</v>
      </c>
      <c r="C8308">
        <v>13</v>
      </c>
      <c r="D8308">
        <v>3</v>
      </c>
      <c r="E8308">
        <v>20262.556</v>
      </c>
      <c r="F8308">
        <v>1470.664</v>
      </c>
      <c r="G8308">
        <v>94.872</v>
      </c>
      <c r="H8308">
        <v>-105.163</v>
      </c>
      <c r="I8308">
        <v>360.00200000000001</v>
      </c>
      <c r="J8308">
        <v>4.8719999999999999</v>
      </c>
      <c r="K8308">
        <v>-1.302</v>
      </c>
      <c r="L8308">
        <v>86.533000000000001</v>
      </c>
      <c r="M8308">
        <v>22078.161</v>
      </c>
      <c r="N8308">
        <v>0</v>
      </c>
      <c r="O8308">
        <v>3.1190000000000002</v>
      </c>
      <c r="P8308">
        <v>-9.9060000000000006</v>
      </c>
      <c r="Q8308">
        <v>134.26599999999999</v>
      </c>
      <c r="R8308">
        <v>22084.948</v>
      </c>
      <c r="S8308">
        <v>21950.682000000001</v>
      </c>
    </row>
    <row r="8309" spans="1:19" x14ac:dyDescent="0.3">
      <c r="A8309">
        <v>2021</v>
      </c>
      <c r="B8309">
        <v>12</v>
      </c>
      <c r="C8309">
        <v>13</v>
      </c>
      <c r="D8309">
        <v>4</v>
      </c>
      <c r="E8309">
        <v>20265.308000000001</v>
      </c>
      <c r="F8309">
        <v>1462.08</v>
      </c>
      <c r="G8309">
        <v>97.655000000000001</v>
      </c>
      <c r="H8309">
        <v>-109.381</v>
      </c>
      <c r="I8309">
        <v>204.78</v>
      </c>
      <c r="J8309">
        <v>4.7190000000000003</v>
      </c>
      <c r="K8309">
        <v>-0.214</v>
      </c>
      <c r="L8309">
        <v>86.536000000000001</v>
      </c>
      <c r="M8309">
        <v>21913.827000000001</v>
      </c>
      <c r="N8309">
        <v>0</v>
      </c>
      <c r="O8309">
        <v>3.0470000000000002</v>
      </c>
      <c r="P8309">
        <v>-5.9089999999999998</v>
      </c>
      <c r="Q8309">
        <v>134.74700000000001</v>
      </c>
      <c r="R8309">
        <v>21916.688999999998</v>
      </c>
      <c r="S8309">
        <v>21781.941999999999</v>
      </c>
    </row>
    <row r="8310" spans="1:19" x14ac:dyDescent="0.3">
      <c r="A8310">
        <v>2021</v>
      </c>
      <c r="B8310">
        <v>12</v>
      </c>
      <c r="C8310">
        <v>13</v>
      </c>
      <c r="D8310">
        <v>5</v>
      </c>
      <c r="E8310">
        <v>20839.019</v>
      </c>
      <c r="F8310">
        <v>1373.808</v>
      </c>
      <c r="G8310">
        <v>102.41200000000001</v>
      </c>
      <c r="H8310">
        <v>-113.038</v>
      </c>
      <c r="I8310">
        <v>102.96599999999999</v>
      </c>
      <c r="J8310">
        <v>3.6520000000000001</v>
      </c>
      <c r="K8310">
        <v>-1.4970000000000001</v>
      </c>
      <c r="L8310">
        <v>86.84</v>
      </c>
      <c r="M8310">
        <v>22291.749</v>
      </c>
      <c r="N8310">
        <v>0</v>
      </c>
      <c r="O8310">
        <v>2.9980000000000002</v>
      </c>
      <c r="P8310">
        <v>-4.5750000000000002</v>
      </c>
      <c r="Q8310">
        <v>141.09</v>
      </c>
      <c r="R8310">
        <v>22293.326000000001</v>
      </c>
      <c r="S8310">
        <v>22152.236000000001</v>
      </c>
    </row>
    <row r="8311" spans="1:19" x14ac:dyDescent="0.3">
      <c r="A8311">
        <v>2021</v>
      </c>
      <c r="B8311">
        <v>12</v>
      </c>
      <c r="C8311">
        <v>13</v>
      </c>
      <c r="D8311">
        <v>6</v>
      </c>
      <c r="E8311">
        <v>22642.746999999999</v>
      </c>
      <c r="F8311">
        <v>1239.626</v>
      </c>
      <c r="G8311">
        <v>110.10899999999999</v>
      </c>
      <c r="H8311">
        <v>-121.973</v>
      </c>
      <c r="I8311">
        <v>72.459999999999994</v>
      </c>
      <c r="J8311">
        <v>2.3290000000000002</v>
      </c>
      <c r="K8311">
        <v>-8.7989999999999995</v>
      </c>
      <c r="L8311">
        <v>87.831000000000003</v>
      </c>
      <c r="M8311">
        <v>23914.222000000002</v>
      </c>
      <c r="N8311">
        <v>0</v>
      </c>
      <c r="O8311">
        <v>2.7170000000000001</v>
      </c>
      <c r="P8311">
        <v>-6.4690000000000003</v>
      </c>
      <c r="Q8311">
        <v>159.76499999999999</v>
      </c>
      <c r="R8311">
        <v>23917.974999999999</v>
      </c>
      <c r="S8311">
        <v>23758.21</v>
      </c>
    </row>
    <row r="8312" spans="1:19" x14ac:dyDescent="0.3">
      <c r="A8312">
        <v>2021</v>
      </c>
      <c r="B8312">
        <v>12</v>
      </c>
      <c r="C8312">
        <v>13</v>
      </c>
      <c r="D8312">
        <v>7</v>
      </c>
      <c r="E8312">
        <v>25844.432000000001</v>
      </c>
      <c r="F8312">
        <v>1063.9770000000001</v>
      </c>
      <c r="G8312">
        <v>118.676</v>
      </c>
      <c r="H8312">
        <v>-133.72999999999999</v>
      </c>
      <c r="I8312">
        <v>128.994</v>
      </c>
      <c r="J8312">
        <v>2.839</v>
      </c>
      <c r="K8312">
        <v>6.4930000000000003</v>
      </c>
      <c r="L8312">
        <v>89.763999999999996</v>
      </c>
      <c r="M8312">
        <v>27002.768</v>
      </c>
      <c r="N8312">
        <v>1.3080000000000001</v>
      </c>
      <c r="O8312">
        <v>0.41899999999999998</v>
      </c>
      <c r="P8312">
        <v>-1.8260000000000001</v>
      </c>
      <c r="Q8312">
        <v>192.52099999999999</v>
      </c>
      <c r="R8312">
        <v>27002.867999999999</v>
      </c>
      <c r="S8312">
        <v>26810.347000000002</v>
      </c>
    </row>
    <row r="8313" spans="1:19" x14ac:dyDescent="0.3">
      <c r="A8313">
        <v>2021</v>
      </c>
      <c r="B8313">
        <v>12</v>
      </c>
      <c r="C8313">
        <v>13</v>
      </c>
      <c r="D8313">
        <v>8</v>
      </c>
      <c r="E8313">
        <v>27675.437000000002</v>
      </c>
      <c r="F8313">
        <v>975.29200000000003</v>
      </c>
      <c r="G8313">
        <v>119.492</v>
      </c>
      <c r="H8313">
        <v>-118.78700000000001</v>
      </c>
      <c r="I8313">
        <v>267.89</v>
      </c>
      <c r="J8313">
        <v>3.702</v>
      </c>
      <c r="K8313">
        <v>6.6870000000000003</v>
      </c>
      <c r="L8313">
        <v>91.454999999999998</v>
      </c>
      <c r="M8313">
        <v>28901.675999999999</v>
      </c>
      <c r="N8313">
        <v>582.19200000000001</v>
      </c>
      <c r="O8313">
        <v>-2.609</v>
      </c>
      <c r="P8313">
        <v>-0.192</v>
      </c>
      <c r="Q8313">
        <v>216.416</v>
      </c>
      <c r="R8313">
        <v>28322.286</v>
      </c>
      <c r="S8313">
        <v>28105.868999999999</v>
      </c>
    </row>
    <row r="8314" spans="1:19" x14ac:dyDescent="0.3">
      <c r="A8314">
        <v>2021</v>
      </c>
      <c r="B8314">
        <v>12</v>
      </c>
      <c r="C8314">
        <v>13</v>
      </c>
      <c r="D8314">
        <v>9</v>
      </c>
      <c r="E8314">
        <v>28393.245999999999</v>
      </c>
      <c r="F8314">
        <v>942.16499999999996</v>
      </c>
      <c r="G8314">
        <v>111.03100000000001</v>
      </c>
      <c r="H8314">
        <v>-83.397999999999996</v>
      </c>
      <c r="I8314">
        <v>494.47699999999998</v>
      </c>
      <c r="J8314">
        <v>4.97</v>
      </c>
      <c r="K8314">
        <v>-6.89</v>
      </c>
      <c r="L8314">
        <v>92.052999999999997</v>
      </c>
      <c r="M8314">
        <v>29836.623</v>
      </c>
      <c r="N8314">
        <v>2665.2109999999998</v>
      </c>
      <c r="O8314">
        <v>-14.589</v>
      </c>
      <c r="P8314">
        <v>-0.49</v>
      </c>
      <c r="Q8314">
        <v>236.31</v>
      </c>
      <c r="R8314">
        <v>27186.491000000002</v>
      </c>
      <c r="S8314">
        <v>26950.18</v>
      </c>
    </row>
    <row r="8315" spans="1:19" x14ac:dyDescent="0.3">
      <c r="A8315">
        <v>2021</v>
      </c>
      <c r="B8315">
        <v>12</v>
      </c>
      <c r="C8315">
        <v>13</v>
      </c>
      <c r="D8315">
        <v>10</v>
      </c>
      <c r="E8315">
        <v>28755.79</v>
      </c>
      <c r="F8315">
        <v>971.67200000000003</v>
      </c>
      <c r="G8315">
        <v>102.333</v>
      </c>
      <c r="H8315">
        <v>-55.942999999999998</v>
      </c>
      <c r="I8315">
        <v>610.01099999999997</v>
      </c>
      <c r="J8315">
        <v>5.5149999999999997</v>
      </c>
      <c r="K8315">
        <v>-22.302</v>
      </c>
      <c r="L8315">
        <v>92.331000000000003</v>
      </c>
      <c r="M8315">
        <v>30357.075000000001</v>
      </c>
      <c r="N8315">
        <v>4426.7749999999996</v>
      </c>
      <c r="O8315">
        <v>-30.376000000000001</v>
      </c>
      <c r="P8315">
        <v>-0.51600000000000001</v>
      </c>
      <c r="Q8315">
        <v>249.96600000000001</v>
      </c>
      <c r="R8315">
        <v>25961.191999999999</v>
      </c>
      <c r="S8315">
        <v>25711.226999999999</v>
      </c>
    </row>
    <row r="8316" spans="1:19" x14ac:dyDescent="0.3">
      <c r="A8316">
        <v>2021</v>
      </c>
      <c r="B8316">
        <v>12</v>
      </c>
      <c r="C8316">
        <v>13</v>
      </c>
      <c r="D8316">
        <v>11</v>
      </c>
      <c r="E8316">
        <v>28788.428</v>
      </c>
      <c r="F8316">
        <v>1001.826</v>
      </c>
      <c r="G8316">
        <v>95.346000000000004</v>
      </c>
      <c r="H8316">
        <v>-38.862000000000002</v>
      </c>
      <c r="I8316">
        <v>576.36599999999999</v>
      </c>
      <c r="J8316">
        <v>5.82</v>
      </c>
      <c r="K8316">
        <v>-8.1010000000000009</v>
      </c>
      <c r="L8316">
        <v>92.332999999999998</v>
      </c>
      <c r="M8316">
        <v>30417.81</v>
      </c>
      <c r="N8316">
        <v>5415.3509999999997</v>
      </c>
      <c r="O8316">
        <v>-35.383000000000003</v>
      </c>
      <c r="P8316">
        <v>0.16600000000000001</v>
      </c>
      <c r="Q8316">
        <v>261.32</v>
      </c>
      <c r="R8316">
        <v>25037.674999999999</v>
      </c>
      <c r="S8316">
        <v>24776.355</v>
      </c>
    </row>
    <row r="8317" spans="1:19" x14ac:dyDescent="0.3">
      <c r="A8317">
        <v>2021</v>
      </c>
      <c r="B8317">
        <v>12</v>
      </c>
      <c r="C8317">
        <v>13</v>
      </c>
      <c r="D8317">
        <v>12</v>
      </c>
      <c r="E8317">
        <v>28608.276000000002</v>
      </c>
      <c r="F8317">
        <v>1003.203</v>
      </c>
      <c r="G8317">
        <v>88.683999999999997</v>
      </c>
      <c r="H8317">
        <v>-29.321999999999999</v>
      </c>
      <c r="I8317">
        <v>490.58300000000003</v>
      </c>
      <c r="J8317">
        <v>5.9569999999999999</v>
      </c>
      <c r="K8317">
        <v>1.306</v>
      </c>
      <c r="L8317">
        <v>92.207999999999998</v>
      </c>
      <c r="M8317">
        <v>30172.21</v>
      </c>
      <c r="N8317">
        <v>5942.7669999999998</v>
      </c>
      <c r="O8317">
        <v>-27.478999999999999</v>
      </c>
      <c r="P8317">
        <v>1.0620000000000001</v>
      </c>
      <c r="Q8317">
        <v>268.149</v>
      </c>
      <c r="R8317">
        <v>24255.86</v>
      </c>
      <c r="S8317">
        <v>23987.710999999999</v>
      </c>
    </row>
    <row r="8318" spans="1:19" x14ac:dyDescent="0.3">
      <c r="A8318">
        <v>2021</v>
      </c>
      <c r="B8318">
        <v>12</v>
      </c>
      <c r="C8318">
        <v>13</v>
      </c>
      <c r="D8318">
        <v>13</v>
      </c>
      <c r="E8318">
        <v>28241.671999999999</v>
      </c>
      <c r="F8318">
        <v>995.29600000000005</v>
      </c>
      <c r="G8318">
        <v>84.102999999999994</v>
      </c>
      <c r="H8318">
        <v>-22.198</v>
      </c>
      <c r="I8318">
        <v>453.64400000000001</v>
      </c>
      <c r="J8318">
        <v>5.9269999999999996</v>
      </c>
      <c r="K8318">
        <v>-7.1999999999999995E-2</v>
      </c>
      <c r="L8318">
        <v>91.951999999999998</v>
      </c>
      <c r="M8318">
        <v>29766.221000000001</v>
      </c>
      <c r="N8318">
        <v>5875.5510000000004</v>
      </c>
      <c r="O8318">
        <v>-11.541</v>
      </c>
      <c r="P8318">
        <v>1.9259999999999999</v>
      </c>
      <c r="Q8318">
        <v>271.00700000000001</v>
      </c>
      <c r="R8318">
        <v>23900.285</v>
      </c>
      <c r="S8318">
        <v>23629.277999999998</v>
      </c>
    </row>
    <row r="8319" spans="1:19" x14ac:dyDescent="0.3">
      <c r="A8319">
        <v>2021</v>
      </c>
      <c r="B8319">
        <v>12</v>
      </c>
      <c r="C8319">
        <v>13</v>
      </c>
      <c r="D8319">
        <v>14</v>
      </c>
      <c r="E8319">
        <v>27947.437000000002</v>
      </c>
      <c r="F8319">
        <v>965.84</v>
      </c>
      <c r="G8319">
        <v>81.504999999999995</v>
      </c>
      <c r="H8319">
        <v>-12.869</v>
      </c>
      <c r="I8319">
        <v>429.274</v>
      </c>
      <c r="J8319">
        <v>5.819</v>
      </c>
      <c r="K8319">
        <v>9.2469999999999999</v>
      </c>
      <c r="L8319">
        <v>91.712000000000003</v>
      </c>
      <c r="M8319">
        <v>29436.46</v>
      </c>
      <c r="N8319">
        <v>5227.8029999999999</v>
      </c>
      <c r="O8319">
        <v>-5.1630000000000003</v>
      </c>
      <c r="P8319">
        <v>2.33</v>
      </c>
      <c r="Q8319">
        <v>269.90499999999997</v>
      </c>
      <c r="R8319">
        <v>24211.49</v>
      </c>
      <c r="S8319">
        <v>23941.584999999999</v>
      </c>
    </row>
    <row r="8320" spans="1:19" x14ac:dyDescent="0.3">
      <c r="A8320">
        <v>2021</v>
      </c>
      <c r="B8320">
        <v>12</v>
      </c>
      <c r="C8320">
        <v>13</v>
      </c>
      <c r="D8320">
        <v>15</v>
      </c>
      <c r="E8320">
        <v>27561.817999999999</v>
      </c>
      <c r="F8320">
        <v>905.76800000000003</v>
      </c>
      <c r="G8320">
        <v>80.266999999999996</v>
      </c>
      <c r="H8320">
        <v>-9.1769999999999996</v>
      </c>
      <c r="I8320">
        <v>368.52499999999998</v>
      </c>
      <c r="J8320">
        <v>5.3470000000000004</v>
      </c>
      <c r="K8320">
        <v>7.641</v>
      </c>
      <c r="L8320">
        <v>91.344999999999999</v>
      </c>
      <c r="M8320">
        <v>28931.267</v>
      </c>
      <c r="N8320">
        <v>3953.1990000000001</v>
      </c>
      <c r="O8320">
        <v>-3.069</v>
      </c>
      <c r="P8320">
        <v>1.744</v>
      </c>
      <c r="Q8320">
        <v>264.27999999999997</v>
      </c>
      <c r="R8320">
        <v>24979.393</v>
      </c>
      <c r="S8320">
        <v>24715.114000000001</v>
      </c>
    </row>
    <row r="8321" spans="1:19" x14ac:dyDescent="0.3">
      <c r="A8321">
        <v>2021</v>
      </c>
      <c r="B8321">
        <v>12</v>
      </c>
      <c r="C8321">
        <v>13</v>
      </c>
      <c r="D8321">
        <v>16</v>
      </c>
      <c r="E8321">
        <v>27455.32</v>
      </c>
      <c r="F8321">
        <v>747.90300000000002</v>
      </c>
      <c r="G8321">
        <v>82.444000000000003</v>
      </c>
      <c r="H8321">
        <v>-17.123999999999999</v>
      </c>
      <c r="I8321">
        <v>339.13400000000001</v>
      </c>
      <c r="J8321">
        <v>5.5759999999999996</v>
      </c>
      <c r="K8321">
        <v>-11.847</v>
      </c>
      <c r="L8321">
        <v>91.242000000000004</v>
      </c>
      <c r="M8321">
        <v>28610.205000000002</v>
      </c>
      <c r="N8321">
        <v>1944.9770000000001</v>
      </c>
      <c r="O8321">
        <v>-0.107</v>
      </c>
      <c r="P8321">
        <v>1.0880000000000001</v>
      </c>
      <c r="Q8321">
        <v>255.88499999999999</v>
      </c>
      <c r="R8321">
        <v>26664.246999999999</v>
      </c>
      <c r="S8321">
        <v>26408.362000000001</v>
      </c>
    </row>
    <row r="8322" spans="1:19" x14ac:dyDescent="0.3">
      <c r="A8322">
        <v>2021</v>
      </c>
      <c r="B8322">
        <v>12</v>
      </c>
      <c r="C8322">
        <v>13</v>
      </c>
      <c r="D8322">
        <v>17</v>
      </c>
      <c r="E8322">
        <v>28682.398000000001</v>
      </c>
      <c r="F8322">
        <v>546.58600000000001</v>
      </c>
      <c r="G8322">
        <v>89.632000000000005</v>
      </c>
      <c r="H8322">
        <v>-37.893999999999998</v>
      </c>
      <c r="I8322">
        <v>233.93700000000001</v>
      </c>
      <c r="J8322">
        <v>4.3869999999999996</v>
      </c>
      <c r="K8322">
        <v>-60.401000000000003</v>
      </c>
      <c r="L8322">
        <v>92.260999999999996</v>
      </c>
      <c r="M8322">
        <v>29461.274000000001</v>
      </c>
      <c r="N8322">
        <v>99.980999999999995</v>
      </c>
      <c r="O8322">
        <v>8.6020000000000003</v>
      </c>
      <c r="P8322">
        <v>3.1019999999999999</v>
      </c>
      <c r="Q8322">
        <v>255.23099999999999</v>
      </c>
      <c r="R8322">
        <v>29349.589</v>
      </c>
      <c r="S8322">
        <v>29094.358</v>
      </c>
    </row>
    <row r="8323" spans="1:19" x14ac:dyDescent="0.3">
      <c r="A8323">
        <v>2021</v>
      </c>
      <c r="B8323">
        <v>12</v>
      </c>
      <c r="C8323">
        <v>13</v>
      </c>
      <c r="D8323">
        <v>18</v>
      </c>
      <c r="E8323">
        <v>31950.32</v>
      </c>
      <c r="F8323">
        <v>521.73699999999997</v>
      </c>
      <c r="G8323">
        <v>96.768000000000001</v>
      </c>
      <c r="H8323">
        <v>-61.454999999999998</v>
      </c>
      <c r="I8323">
        <v>255.80699999999999</v>
      </c>
      <c r="J8323">
        <v>4.91</v>
      </c>
      <c r="K8323">
        <v>-75.248000000000005</v>
      </c>
      <c r="L8323">
        <v>93.566999999999993</v>
      </c>
      <c r="M8323">
        <v>32689.64</v>
      </c>
      <c r="N8323">
        <v>0</v>
      </c>
      <c r="O8323">
        <v>13.048999999999999</v>
      </c>
      <c r="P8323">
        <v>4.9000000000000004</v>
      </c>
      <c r="Q8323">
        <v>261.17</v>
      </c>
      <c r="R8323">
        <v>32671.69</v>
      </c>
      <c r="S8323">
        <v>32410.52</v>
      </c>
    </row>
    <row r="8324" spans="1:19" x14ac:dyDescent="0.3">
      <c r="A8324">
        <v>2021</v>
      </c>
      <c r="B8324">
        <v>12</v>
      </c>
      <c r="C8324">
        <v>13</v>
      </c>
      <c r="D8324">
        <v>19</v>
      </c>
      <c r="E8324">
        <v>32396.726999999999</v>
      </c>
      <c r="F8324">
        <v>543.23</v>
      </c>
      <c r="G8324">
        <v>97.602000000000004</v>
      </c>
      <c r="H8324">
        <v>-85.613</v>
      </c>
      <c r="I8324">
        <v>326.37799999999999</v>
      </c>
      <c r="J8324">
        <v>4.7430000000000003</v>
      </c>
      <c r="K8324">
        <v>-98.625</v>
      </c>
      <c r="L8324">
        <v>93.674999999999997</v>
      </c>
      <c r="M8324">
        <v>33180.514000000003</v>
      </c>
      <c r="N8324">
        <v>0</v>
      </c>
      <c r="O8324">
        <v>14.518000000000001</v>
      </c>
      <c r="P8324">
        <v>6.4820000000000002</v>
      </c>
      <c r="Q8324">
        <v>256.512</v>
      </c>
      <c r="R8324">
        <v>33159.514000000003</v>
      </c>
      <c r="S8324">
        <v>32903.002</v>
      </c>
    </row>
    <row r="8325" spans="1:19" x14ac:dyDescent="0.3">
      <c r="A8325">
        <v>2021</v>
      </c>
      <c r="B8325">
        <v>12</v>
      </c>
      <c r="C8325">
        <v>13</v>
      </c>
      <c r="D8325">
        <v>20</v>
      </c>
      <c r="E8325">
        <v>32003.513999999999</v>
      </c>
      <c r="F8325">
        <v>548.99599999999998</v>
      </c>
      <c r="G8325">
        <v>98.242999999999995</v>
      </c>
      <c r="H8325">
        <v>-96.894999999999996</v>
      </c>
      <c r="I8325">
        <v>361.14600000000002</v>
      </c>
      <c r="J8325">
        <v>4.4640000000000004</v>
      </c>
      <c r="K8325">
        <v>-99.515000000000001</v>
      </c>
      <c r="L8325">
        <v>93.587000000000003</v>
      </c>
      <c r="M8325">
        <v>32815.296000000002</v>
      </c>
      <c r="N8325">
        <v>0</v>
      </c>
      <c r="O8325">
        <v>13.205</v>
      </c>
      <c r="P8325">
        <v>8.1440000000000001</v>
      </c>
      <c r="Q8325">
        <v>242.09700000000001</v>
      </c>
      <c r="R8325">
        <v>32793.947</v>
      </c>
      <c r="S8325">
        <v>32551.848999999998</v>
      </c>
    </row>
    <row r="8326" spans="1:19" x14ac:dyDescent="0.3">
      <c r="A8326">
        <v>2021</v>
      </c>
      <c r="B8326">
        <v>12</v>
      </c>
      <c r="C8326">
        <v>13</v>
      </c>
      <c r="D8326">
        <v>21</v>
      </c>
      <c r="E8326">
        <v>31064.363000000001</v>
      </c>
      <c r="F8326">
        <v>585.41200000000003</v>
      </c>
      <c r="G8326">
        <v>98.128</v>
      </c>
      <c r="H8326">
        <v>-107.745</v>
      </c>
      <c r="I8326">
        <v>404.81200000000001</v>
      </c>
      <c r="J8326">
        <v>4.1230000000000002</v>
      </c>
      <c r="K8326">
        <v>-103.059</v>
      </c>
      <c r="L8326">
        <v>93.341999999999999</v>
      </c>
      <c r="M8326">
        <v>31941.246999999999</v>
      </c>
      <c r="N8326">
        <v>0</v>
      </c>
      <c r="O8326">
        <v>12.519</v>
      </c>
      <c r="P8326">
        <v>7.9969999999999999</v>
      </c>
      <c r="Q8326">
        <v>229.30699999999999</v>
      </c>
      <c r="R8326">
        <v>31920.731</v>
      </c>
      <c r="S8326">
        <v>31691.424999999999</v>
      </c>
    </row>
    <row r="8327" spans="1:19" x14ac:dyDescent="0.3">
      <c r="A8327">
        <v>2021</v>
      </c>
      <c r="B8327">
        <v>12</v>
      </c>
      <c r="C8327">
        <v>13</v>
      </c>
      <c r="D8327">
        <v>22</v>
      </c>
      <c r="E8327">
        <v>29442.685000000001</v>
      </c>
      <c r="F8327">
        <v>693.18</v>
      </c>
      <c r="G8327">
        <v>96.584000000000003</v>
      </c>
      <c r="H8327">
        <v>-113.857</v>
      </c>
      <c r="I8327">
        <v>517.60900000000004</v>
      </c>
      <c r="J8327">
        <v>5.181</v>
      </c>
      <c r="K8327">
        <v>-41.933999999999997</v>
      </c>
      <c r="L8327">
        <v>92.697999999999993</v>
      </c>
      <c r="M8327">
        <v>30595.561000000002</v>
      </c>
      <c r="N8327">
        <v>0</v>
      </c>
      <c r="O8327">
        <v>11.452999999999999</v>
      </c>
      <c r="P8327">
        <v>-3.927</v>
      </c>
      <c r="Q8327">
        <v>213.173</v>
      </c>
      <c r="R8327">
        <v>30588.036</v>
      </c>
      <c r="S8327">
        <v>30374.863000000001</v>
      </c>
    </row>
    <row r="8328" spans="1:19" x14ac:dyDescent="0.3">
      <c r="A8328">
        <v>2021</v>
      </c>
      <c r="B8328">
        <v>12</v>
      </c>
      <c r="C8328">
        <v>13</v>
      </c>
      <c r="D8328">
        <v>23</v>
      </c>
      <c r="E8328">
        <v>26931.657999999999</v>
      </c>
      <c r="F8328">
        <v>897.37199999999996</v>
      </c>
      <c r="G8328">
        <v>93.959000000000003</v>
      </c>
      <c r="H8328">
        <v>-125.41200000000001</v>
      </c>
      <c r="I8328">
        <v>577.44799999999998</v>
      </c>
      <c r="J8328">
        <v>4.8490000000000002</v>
      </c>
      <c r="K8328">
        <v>-12.759</v>
      </c>
      <c r="L8328">
        <v>90.680999999999997</v>
      </c>
      <c r="M8328">
        <v>28363.837</v>
      </c>
      <c r="N8328">
        <v>0</v>
      </c>
      <c r="O8328">
        <v>9.2919999999999998</v>
      </c>
      <c r="P8328">
        <v>-11.462999999999999</v>
      </c>
      <c r="Q8328">
        <v>189.989</v>
      </c>
      <c r="R8328">
        <v>28366.007000000001</v>
      </c>
      <c r="S8328">
        <v>28176.019</v>
      </c>
    </row>
    <row r="8329" spans="1:19" x14ac:dyDescent="0.3">
      <c r="A8329">
        <v>2021</v>
      </c>
      <c r="B8329">
        <v>12</v>
      </c>
      <c r="C8329">
        <v>13</v>
      </c>
      <c r="D8329">
        <v>24</v>
      </c>
      <c r="E8329">
        <v>24218.741999999998</v>
      </c>
      <c r="F8329">
        <v>1087.124</v>
      </c>
      <c r="G8329">
        <v>92.652000000000001</v>
      </c>
      <c r="H8329">
        <v>-122.879</v>
      </c>
      <c r="I8329">
        <v>962.154</v>
      </c>
      <c r="J8329">
        <v>5.25</v>
      </c>
      <c r="K8329">
        <v>-3.992</v>
      </c>
      <c r="L8329">
        <v>88.774000000000001</v>
      </c>
      <c r="M8329">
        <v>26235.171999999999</v>
      </c>
      <c r="N8329">
        <v>0</v>
      </c>
      <c r="O8329">
        <v>7.2519999999999998</v>
      </c>
      <c r="P8329">
        <v>-8.9629999999999992</v>
      </c>
      <c r="Q8329">
        <v>166.90299999999999</v>
      </c>
      <c r="R8329">
        <v>26236.883000000002</v>
      </c>
      <c r="S8329">
        <v>26069.981</v>
      </c>
    </row>
    <row r="8330" spans="1:19" x14ac:dyDescent="0.3">
      <c r="A8330">
        <v>2021</v>
      </c>
      <c r="B8330">
        <v>12</v>
      </c>
      <c r="C8330">
        <v>14</v>
      </c>
      <c r="D8330">
        <v>1</v>
      </c>
      <c r="E8330">
        <v>21107.106</v>
      </c>
      <c r="F8330">
        <v>1309.7529999999999</v>
      </c>
      <c r="G8330">
        <v>99.682000000000002</v>
      </c>
      <c r="H8330">
        <v>-100.22199999999999</v>
      </c>
      <c r="I8330">
        <v>846.64099999999996</v>
      </c>
      <c r="J8330">
        <v>5.0780000000000003</v>
      </c>
      <c r="K8330">
        <v>-7.6340000000000003</v>
      </c>
      <c r="L8330">
        <v>87.040999999999997</v>
      </c>
      <c r="M8330">
        <v>23247.762999999999</v>
      </c>
      <c r="N8330">
        <v>0</v>
      </c>
      <c r="O8330">
        <v>5.3109999999999999</v>
      </c>
      <c r="P8330">
        <v>-15.611000000000001</v>
      </c>
      <c r="Q8330">
        <v>152.93799999999999</v>
      </c>
      <c r="R8330">
        <v>23258.062999999998</v>
      </c>
      <c r="S8330">
        <v>23105.124</v>
      </c>
    </row>
    <row r="8331" spans="1:19" x14ac:dyDescent="0.3">
      <c r="A8331">
        <v>2021</v>
      </c>
      <c r="B8331">
        <v>12</v>
      </c>
      <c r="C8331">
        <v>14</v>
      </c>
      <c r="D8331">
        <v>2</v>
      </c>
      <c r="E8331">
        <v>20276.117999999999</v>
      </c>
      <c r="F8331">
        <v>1423.3440000000001</v>
      </c>
      <c r="G8331">
        <v>100.56</v>
      </c>
      <c r="H8331">
        <v>-100.18600000000001</v>
      </c>
      <c r="I8331">
        <v>601.077</v>
      </c>
      <c r="J8331">
        <v>4.9450000000000003</v>
      </c>
      <c r="K8331">
        <v>-7.2370000000000001</v>
      </c>
      <c r="L8331">
        <v>86.578999999999994</v>
      </c>
      <c r="M8331">
        <v>22284.641</v>
      </c>
      <c r="N8331">
        <v>0</v>
      </c>
      <c r="O8331">
        <v>4.1479999999999997</v>
      </c>
      <c r="P8331">
        <v>-13.048</v>
      </c>
      <c r="Q8331">
        <v>143.166</v>
      </c>
      <c r="R8331">
        <v>22293.54</v>
      </c>
      <c r="S8331">
        <v>22150.374</v>
      </c>
    </row>
    <row r="8332" spans="1:19" x14ac:dyDescent="0.3">
      <c r="A8332">
        <v>2021</v>
      </c>
      <c r="B8332">
        <v>12</v>
      </c>
      <c r="C8332">
        <v>14</v>
      </c>
      <c r="D8332">
        <v>3</v>
      </c>
      <c r="E8332">
        <v>19790.606</v>
      </c>
      <c r="F8332">
        <v>1470.664</v>
      </c>
      <c r="G8332">
        <v>103.42100000000001</v>
      </c>
      <c r="H8332">
        <v>-102.128</v>
      </c>
      <c r="I8332">
        <v>360.00200000000001</v>
      </c>
      <c r="J8332">
        <v>4.8719999999999999</v>
      </c>
      <c r="K8332">
        <v>-1.68</v>
      </c>
      <c r="L8332">
        <v>86.298000000000002</v>
      </c>
      <c r="M8332">
        <v>21608.633000000002</v>
      </c>
      <c r="N8332">
        <v>0</v>
      </c>
      <c r="O8332">
        <v>3.1190000000000002</v>
      </c>
      <c r="P8332">
        <v>-9.9060000000000006</v>
      </c>
      <c r="Q8332">
        <v>138.672</v>
      </c>
      <c r="R8332">
        <v>21615.42</v>
      </c>
      <c r="S8332">
        <v>21476.748</v>
      </c>
    </row>
    <row r="8333" spans="1:19" x14ac:dyDescent="0.3">
      <c r="A8333">
        <v>2021</v>
      </c>
      <c r="B8333">
        <v>12</v>
      </c>
      <c r="C8333">
        <v>14</v>
      </c>
      <c r="D8333">
        <v>4</v>
      </c>
      <c r="E8333">
        <v>19791.903999999999</v>
      </c>
      <c r="F8333">
        <v>1462.08</v>
      </c>
      <c r="G8333">
        <v>106.256</v>
      </c>
      <c r="H8333">
        <v>-106.35599999999999</v>
      </c>
      <c r="I8333">
        <v>204.78</v>
      </c>
      <c r="J8333">
        <v>4.7190000000000003</v>
      </c>
      <c r="K8333">
        <v>-0.39700000000000002</v>
      </c>
      <c r="L8333">
        <v>86.302999999999997</v>
      </c>
      <c r="M8333">
        <v>21443.032999999999</v>
      </c>
      <c r="N8333">
        <v>0</v>
      </c>
      <c r="O8333">
        <v>3.0470000000000002</v>
      </c>
      <c r="P8333">
        <v>-5.9089999999999998</v>
      </c>
      <c r="Q8333">
        <v>138.61600000000001</v>
      </c>
      <c r="R8333">
        <v>21445.895</v>
      </c>
      <c r="S8333">
        <v>21307.278999999999</v>
      </c>
    </row>
    <row r="8334" spans="1:19" x14ac:dyDescent="0.3">
      <c r="A8334">
        <v>2021</v>
      </c>
      <c r="B8334">
        <v>12</v>
      </c>
      <c r="C8334">
        <v>14</v>
      </c>
      <c r="D8334">
        <v>5</v>
      </c>
      <c r="E8334">
        <v>20545.159</v>
      </c>
      <c r="F8334">
        <v>1373.808</v>
      </c>
      <c r="G8334">
        <v>112.084</v>
      </c>
      <c r="H8334">
        <v>-110.914</v>
      </c>
      <c r="I8334">
        <v>102.96599999999999</v>
      </c>
      <c r="J8334">
        <v>3.6520000000000001</v>
      </c>
      <c r="K8334">
        <v>-1.9219999999999999</v>
      </c>
      <c r="L8334">
        <v>86.727999999999994</v>
      </c>
      <c r="M8334">
        <v>21999.475999999999</v>
      </c>
      <c r="N8334">
        <v>0</v>
      </c>
      <c r="O8334">
        <v>2.9980000000000002</v>
      </c>
      <c r="P8334">
        <v>-4.5750000000000002</v>
      </c>
      <c r="Q8334">
        <v>144.315</v>
      </c>
      <c r="R8334">
        <v>22001.053</v>
      </c>
      <c r="S8334">
        <v>21856.738000000001</v>
      </c>
    </row>
    <row r="8335" spans="1:19" x14ac:dyDescent="0.3">
      <c r="A8335">
        <v>2021</v>
      </c>
      <c r="B8335">
        <v>12</v>
      </c>
      <c r="C8335">
        <v>14</v>
      </c>
      <c r="D8335">
        <v>6</v>
      </c>
      <c r="E8335">
        <v>22236.484</v>
      </c>
      <c r="F8335">
        <v>1239.626</v>
      </c>
      <c r="G8335">
        <v>120.185</v>
      </c>
      <c r="H8335">
        <v>-119.188</v>
      </c>
      <c r="I8335">
        <v>72.459999999999994</v>
      </c>
      <c r="J8335">
        <v>2.3290000000000002</v>
      </c>
      <c r="K8335">
        <v>-9.3870000000000005</v>
      </c>
      <c r="L8335">
        <v>87.659000000000006</v>
      </c>
      <c r="M8335">
        <v>23509.983</v>
      </c>
      <c r="N8335">
        <v>0</v>
      </c>
      <c r="O8335">
        <v>2.7170000000000001</v>
      </c>
      <c r="P8335">
        <v>-6.4690000000000003</v>
      </c>
      <c r="Q8335">
        <v>163.08799999999999</v>
      </c>
      <c r="R8335">
        <v>23513.736000000001</v>
      </c>
      <c r="S8335">
        <v>23350.648000000001</v>
      </c>
    </row>
    <row r="8336" spans="1:19" x14ac:dyDescent="0.3">
      <c r="A8336">
        <v>2021</v>
      </c>
      <c r="B8336">
        <v>12</v>
      </c>
      <c r="C8336">
        <v>14</v>
      </c>
      <c r="D8336">
        <v>7</v>
      </c>
      <c r="E8336">
        <v>25596.544999999998</v>
      </c>
      <c r="F8336">
        <v>1063.9770000000001</v>
      </c>
      <c r="G8336">
        <v>129.45400000000001</v>
      </c>
      <c r="H8336">
        <v>-131.76300000000001</v>
      </c>
      <c r="I8336">
        <v>128.994</v>
      </c>
      <c r="J8336">
        <v>2.839</v>
      </c>
      <c r="K8336">
        <v>6.694</v>
      </c>
      <c r="L8336">
        <v>89.769000000000005</v>
      </c>
      <c r="M8336">
        <v>26757.054</v>
      </c>
      <c r="N8336">
        <v>1.3080000000000001</v>
      </c>
      <c r="O8336">
        <v>0.41899999999999998</v>
      </c>
      <c r="P8336">
        <v>-1.8260000000000001</v>
      </c>
      <c r="Q8336">
        <v>195.738</v>
      </c>
      <c r="R8336">
        <v>26757.153999999999</v>
      </c>
      <c r="S8336">
        <v>26561.415000000001</v>
      </c>
    </row>
    <row r="8337" spans="1:19" x14ac:dyDescent="0.3">
      <c r="A8337">
        <v>2021</v>
      </c>
      <c r="B8337">
        <v>12</v>
      </c>
      <c r="C8337">
        <v>14</v>
      </c>
      <c r="D8337">
        <v>8</v>
      </c>
      <c r="E8337">
        <v>27327.615000000002</v>
      </c>
      <c r="F8337">
        <v>975.29200000000003</v>
      </c>
      <c r="G8337">
        <v>129.99799999999999</v>
      </c>
      <c r="H8337">
        <v>-116.777</v>
      </c>
      <c r="I8337">
        <v>267.89</v>
      </c>
      <c r="J8337">
        <v>3.702</v>
      </c>
      <c r="K8337">
        <v>6.7009999999999996</v>
      </c>
      <c r="L8337">
        <v>91.254000000000005</v>
      </c>
      <c r="M8337">
        <v>28555.675999999999</v>
      </c>
      <c r="N8337">
        <v>582.19200000000001</v>
      </c>
      <c r="O8337">
        <v>-2.609</v>
      </c>
      <c r="P8337">
        <v>-0.192</v>
      </c>
      <c r="Q8337">
        <v>220.12200000000001</v>
      </c>
      <c r="R8337">
        <v>27976.286</v>
      </c>
      <c r="S8337">
        <v>27756.164000000001</v>
      </c>
    </row>
    <row r="8338" spans="1:19" x14ac:dyDescent="0.3">
      <c r="A8338">
        <v>2021</v>
      </c>
      <c r="B8338">
        <v>12</v>
      </c>
      <c r="C8338">
        <v>14</v>
      </c>
      <c r="D8338">
        <v>9</v>
      </c>
      <c r="E8338">
        <v>27825.447</v>
      </c>
      <c r="F8338">
        <v>942.16499999999996</v>
      </c>
      <c r="G8338">
        <v>118.535</v>
      </c>
      <c r="H8338">
        <v>-81.393000000000001</v>
      </c>
      <c r="I8338">
        <v>494.47699999999998</v>
      </c>
      <c r="J8338">
        <v>4.97</v>
      </c>
      <c r="K8338">
        <v>-6.915</v>
      </c>
      <c r="L8338">
        <v>91.623000000000005</v>
      </c>
      <c r="M8338">
        <v>29270.373</v>
      </c>
      <c r="N8338">
        <v>2665.2109999999998</v>
      </c>
      <c r="O8338">
        <v>-14.589</v>
      </c>
      <c r="P8338">
        <v>-0.49</v>
      </c>
      <c r="Q8338">
        <v>239.24</v>
      </c>
      <c r="R8338">
        <v>26620.241999999998</v>
      </c>
      <c r="S8338">
        <v>26381.001</v>
      </c>
    </row>
    <row r="8339" spans="1:19" x14ac:dyDescent="0.3">
      <c r="A8339">
        <v>2021</v>
      </c>
      <c r="B8339">
        <v>12</v>
      </c>
      <c r="C8339">
        <v>14</v>
      </c>
      <c r="D8339">
        <v>10</v>
      </c>
      <c r="E8339">
        <v>28115.278999999999</v>
      </c>
      <c r="F8339">
        <v>971.67200000000003</v>
      </c>
      <c r="G8339">
        <v>108.494</v>
      </c>
      <c r="H8339">
        <v>-54.448</v>
      </c>
      <c r="I8339">
        <v>610.01099999999997</v>
      </c>
      <c r="J8339">
        <v>5.5149999999999997</v>
      </c>
      <c r="K8339">
        <v>-24.332000000000001</v>
      </c>
      <c r="L8339">
        <v>91.867000000000004</v>
      </c>
      <c r="M8339">
        <v>29715.564999999999</v>
      </c>
      <c r="N8339">
        <v>4426.7749999999996</v>
      </c>
      <c r="O8339">
        <v>-30.376000000000001</v>
      </c>
      <c r="P8339">
        <v>-0.51600000000000001</v>
      </c>
      <c r="Q8339">
        <v>252.57300000000001</v>
      </c>
      <c r="R8339">
        <v>25319.682000000001</v>
      </c>
      <c r="S8339">
        <v>25067.109</v>
      </c>
    </row>
    <row r="8340" spans="1:19" x14ac:dyDescent="0.3">
      <c r="A8340">
        <v>2021</v>
      </c>
      <c r="B8340">
        <v>12</v>
      </c>
      <c r="C8340">
        <v>14</v>
      </c>
      <c r="D8340">
        <v>11</v>
      </c>
      <c r="E8340">
        <v>28237.61</v>
      </c>
      <c r="F8340">
        <v>1001.826</v>
      </c>
      <c r="G8340">
        <v>99.558999999999997</v>
      </c>
      <c r="H8340">
        <v>-37.969000000000001</v>
      </c>
      <c r="I8340">
        <v>576.36599999999999</v>
      </c>
      <c r="J8340">
        <v>5.82</v>
      </c>
      <c r="K8340">
        <v>-9.407</v>
      </c>
      <c r="L8340">
        <v>91.97</v>
      </c>
      <c r="M8340">
        <v>29866.215</v>
      </c>
      <c r="N8340">
        <v>5415.3509999999997</v>
      </c>
      <c r="O8340">
        <v>-35.383000000000003</v>
      </c>
      <c r="P8340">
        <v>0.16600000000000001</v>
      </c>
      <c r="Q8340">
        <v>262.35199999999998</v>
      </c>
      <c r="R8340">
        <v>24486.080999999998</v>
      </c>
      <c r="S8340">
        <v>24223.727999999999</v>
      </c>
    </row>
    <row r="8341" spans="1:19" x14ac:dyDescent="0.3">
      <c r="A8341">
        <v>2021</v>
      </c>
      <c r="B8341">
        <v>12</v>
      </c>
      <c r="C8341">
        <v>14</v>
      </c>
      <c r="D8341">
        <v>12</v>
      </c>
      <c r="E8341">
        <v>28141.026000000002</v>
      </c>
      <c r="F8341">
        <v>1003.203</v>
      </c>
      <c r="G8341">
        <v>92.703999999999994</v>
      </c>
      <c r="H8341">
        <v>-28.824000000000002</v>
      </c>
      <c r="I8341">
        <v>490.58300000000003</v>
      </c>
      <c r="J8341">
        <v>5.9569999999999999</v>
      </c>
      <c r="K8341">
        <v>1.111</v>
      </c>
      <c r="L8341">
        <v>91.881</v>
      </c>
      <c r="M8341">
        <v>29704.937000000002</v>
      </c>
      <c r="N8341">
        <v>5942.7669999999998</v>
      </c>
      <c r="O8341">
        <v>-27.478999999999999</v>
      </c>
      <c r="P8341">
        <v>1.0620000000000001</v>
      </c>
      <c r="Q8341">
        <v>267.91300000000001</v>
      </c>
      <c r="R8341">
        <v>23788.585999999999</v>
      </c>
      <c r="S8341">
        <v>23520.672999999999</v>
      </c>
    </row>
    <row r="8342" spans="1:19" x14ac:dyDescent="0.3">
      <c r="A8342">
        <v>2021</v>
      </c>
      <c r="B8342">
        <v>12</v>
      </c>
      <c r="C8342">
        <v>14</v>
      </c>
      <c r="D8342">
        <v>13</v>
      </c>
      <c r="E8342">
        <v>27929.111000000001</v>
      </c>
      <c r="F8342">
        <v>995.29600000000005</v>
      </c>
      <c r="G8342">
        <v>86.700999999999993</v>
      </c>
      <c r="H8342">
        <v>-21.916</v>
      </c>
      <c r="I8342">
        <v>453.64400000000001</v>
      </c>
      <c r="J8342">
        <v>5.9269999999999996</v>
      </c>
      <c r="K8342">
        <v>-0.45</v>
      </c>
      <c r="L8342">
        <v>91.656999999999996</v>
      </c>
      <c r="M8342">
        <v>29453.269</v>
      </c>
      <c r="N8342">
        <v>5875.5510000000004</v>
      </c>
      <c r="O8342">
        <v>-11.541</v>
      </c>
      <c r="P8342">
        <v>1.9259999999999999</v>
      </c>
      <c r="Q8342">
        <v>270.34500000000003</v>
      </c>
      <c r="R8342">
        <v>23587.331999999999</v>
      </c>
      <c r="S8342">
        <v>23316.987000000001</v>
      </c>
    </row>
    <row r="8343" spans="1:19" x14ac:dyDescent="0.3">
      <c r="A8343">
        <v>2021</v>
      </c>
      <c r="B8343">
        <v>12</v>
      </c>
      <c r="C8343">
        <v>14</v>
      </c>
      <c r="D8343">
        <v>14</v>
      </c>
      <c r="E8343">
        <v>27804.535</v>
      </c>
      <c r="F8343">
        <v>965.84</v>
      </c>
      <c r="G8343">
        <v>82.451999999999998</v>
      </c>
      <c r="H8343">
        <v>-12.664999999999999</v>
      </c>
      <c r="I8343">
        <v>429.274</v>
      </c>
      <c r="J8343">
        <v>5.819</v>
      </c>
      <c r="K8343">
        <v>10.366</v>
      </c>
      <c r="L8343">
        <v>91.522999999999996</v>
      </c>
      <c r="M8343">
        <v>29294.690999999999</v>
      </c>
      <c r="N8343">
        <v>5227.8029999999999</v>
      </c>
      <c r="O8343">
        <v>-5.1630000000000003</v>
      </c>
      <c r="P8343">
        <v>2.33</v>
      </c>
      <c r="Q8343">
        <v>270.31299999999999</v>
      </c>
      <c r="R8343">
        <v>24069.721000000001</v>
      </c>
      <c r="S8343">
        <v>23799.407999999999</v>
      </c>
    </row>
    <row r="8344" spans="1:19" x14ac:dyDescent="0.3">
      <c r="A8344">
        <v>2021</v>
      </c>
      <c r="B8344">
        <v>12</v>
      </c>
      <c r="C8344">
        <v>14</v>
      </c>
      <c r="D8344">
        <v>15</v>
      </c>
      <c r="E8344">
        <v>27509.528999999999</v>
      </c>
      <c r="F8344">
        <v>905.76800000000003</v>
      </c>
      <c r="G8344">
        <v>80.731999999999999</v>
      </c>
      <c r="H8344">
        <v>-8.907</v>
      </c>
      <c r="I8344">
        <v>368.52499999999998</v>
      </c>
      <c r="J8344">
        <v>5.3470000000000004</v>
      </c>
      <c r="K8344">
        <v>8.2249999999999996</v>
      </c>
      <c r="L8344">
        <v>91.224999999999994</v>
      </c>
      <c r="M8344">
        <v>28879.713</v>
      </c>
      <c r="N8344">
        <v>3953.1990000000001</v>
      </c>
      <c r="O8344">
        <v>-3.069</v>
      </c>
      <c r="P8344">
        <v>1.744</v>
      </c>
      <c r="Q8344">
        <v>265.42899999999997</v>
      </c>
      <c r="R8344">
        <v>24927.839</v>
      </c>
      <c r="S8344">
        <v>24662.409</v>
      </c>
    </row>
    <row r="8345" spans="1:19" x14ac:dyDescent="0.3">
      <c r="A8345">
        <v>2021</v>
      </c>
      <c r="B8345">
        <v>12</v>
      </c>
      <c r="C8345">
        <v>14</v>
      </c>
      <c r="D8345">
        <v>16</v>
      </c>
      <c r="E8345">
        <v>27282.263999999999</v>
      </c>
      <c r="F8345">
        <v>747.90300000000002</v>
      </c>
      <c r="G8345">
        <v>82.311999999999998</v>
      </c>
      <c r="H8345">
        <v>-16.972999999999999</v>
      </c>
      <c r="I8345">
        <v>339.13400000000001</v>
      </c>
      <c r="J8345">
        <v>5.5759999999999996</v>
      </c>
      <c r="K8345">
        <v>-13.103</v>
      </c>
      <c r="L8345">
        <v>91.06</v>
      </c>
      <c r="M8345">
        <v>28435.861000000001</v>
      </c>
      <c r="N8345">
        <v>1944.9770000000001</v>
      </c>
      <c r="O8345">
        <v>-0.107</v>
      </c>
      <c r="P8345">
        <v>1.0880000000000001</v>
      </c>
      <c r="Q8345">
        <v>257.31</v>
      </c>
      <c r="R8345">
        <v>26489.902999999998</v>
      </c>
      <c r="S8345">
        <v>26232.593000000001</v>
      </c>
    </row>
    <row r="8346" spans="1:19" x14ac:dyDescent="0.3">
      <c r="A8346">
        <v>2021</v>
      </c>
      <c r="B8346">
        <v>12</v>
      </c>
      <c r="C8346">
        <v>14</v>
      </c>
      <c r="D8346">
        <v>17</v>
      </c>
      <c r="E8346">
        <v>28238.276000000002</v>
      </c>
      <c r="F8346">
        <v>546.58600000000001</v>
      </c>
      <c r="G8346">
        <v>90.738</v>
      </c>
      <c r="H8346">
        <v>-37.377000000000002</v>
      </c>
      <c r="I8346">
        <v>233.93700000000001</v>
      </c>
      <c r="J8346">
        <v>4.3869999999999996</v>
      </c>
      <c r="K8346">
        <v>-66.5</v>
      </c>
      <c r="L8346">
        <v>91.94</v>
      </c>
      <c r="M8346">
        <v>29011.25</v>
      </c>
      <c r="N8346">
        <v>99.980999999999995</v>
      </c>
      <c r="O8346">
        <v>8.6020000000000003</v>
      </c>
      <c r="P8346">
        <v>3.1019999999999999</v>
      </c>
      <c r="Q8346">
        <v>254.99799999999999</v>
      </c>
      <c r="R8346">
        <v>28899.564999999999</v>
      </c>
      <c r="S8346">
        <v>28644.565999999999</v>
      </c>
    </row>
    <row r="8347" spans="1:19" x14ac:dyDescent="0.3">
      <c r="A8347">
        <v>2021</v>
      </c>
      <c r="B8347">
        <v>12</v>
      </c>
      <c r="C8347">
        <v>14</v>
      </c>
      <c r="D8347">
        <v>18</v>
      </c>
      <c r="E8347">
        <v>31276.698</v>
      </c>
      <c r="F8347">
        <v>521.73699999999997</v>
      </c>
      <c r="G8347">
        <v>98.953999999999994</v>
      </c>
      <c r="H8347">
        <v>-60.23</v>
      </c>
      <c r="I8347">
        <v>255.80699999999999</v>
      </c>
      <c r="J8347">
        <v>4.91</v>
      </c>
      <c r="K8347">
        <v>-80.043999999999997</v>
      </c>
      <c r="L8347">
        <v>93.403999999999996</v>
      </c>
      <c r="M8347">
        <v>32012.282999999999</v>
      </c>
      <c r="N8347">
        <v>0</v>
      </c>
      <c r="O8347">
        <v>13.048999999999999</v>
      </c>
      <c r="P8347">
        <v>4.9000000000000004</v>
      </c>
      <c r="Q8347">
        <v>259.93299999999999</v>
      </c>
      <c r="R8347">
        <v>31994.332999999999</v>
      </c>
      <c r="S8347">
        <v>31734.401000000002</v>
      </c>
    </row>
    <row r="8348" spans="1:19" x14ac:dyDescent="0.3">
      <c r="A8348">
        <v>2021</v>
      </c>
      <c r="B8348">
        <v>12</v>
      </c>
      <c r="C8348">
        <v>14</v>
      </c>
      <c r="D8348">
        <v>19</v>
      </c>
      <c r="E8348">
        <v>31593.203000000001</v>
      </c>
      <c r="F8348">
        <v>543.23</v>
      </c>
      <c r="G8348">
        <v>101.38500000000001</v>
      </c>
      <c r="H8348">
        <v>-83.572000000000003</v>
      </c>
      <c r="I8348">
        <v>326.37799999999999</v>
      </c>
      <c r="J8348">
        <v>4.7430000000000003</v>
      </c>
      <c r="K8348">
        <v>-100.167</v>
      </c>
      <c r="L8348">
        <v>93.486000000000004</v>
      </c>
      <c r="M8348">
        <v>32377.3</v>
      </c>
      <c r="N8348">
        <v>0</v>
      </c>
      <c r="O8348">
        <v>14.518000000000001</v>
      </c>
      <c r="P8348">
        <v>6.4820000000000002</v>
      </c>
      <c r="Q8348">
        <v>255.06700000000001</v>
      </c>
      <c r="R8348">
        <v>32356.298999999999</v>
      </c>
      <c r="S8348">
        <v>32101.233</v>
      </c>
    </row>
    <row r="8349" spans="1:19" x14ac:dyDescent="0.3">
      <c r="A8349">
        <v>2021</v>
      </c>
      <c r="B8349">
        <v>12</v>
      </c>
      <c r="C8349">
        <v>14</v>
      </c>
      <c r="D8349">
        <v>20</v>
      </c>
      <c r="E8349">
        <v>31149.353999999999</v>
      </c>
      <c r="F8349">
        <v>548.99599999999998</v>
      </c>
      <c r="G8349">
        <v>103.21899999999999</v>
      </c>
      <c r="H8349">
        <v>-94.353999999999999</v>
      </c>
      <c r="I8349">
        <v>361.14600000000002</v>
      </c>
      <c r="J8349">
        <v>4.4640000000000004</v>
      </c>
      <c r="K8349">
        <v>-98.442999999999998</v>
      </c>
      <c r="L8349">
        <v>93.356999999999999</v>
      </c>
      <c r="M8349">
        <v>31964.52</v>
      </c>
      <c r="N8349">
        <v>0</v>
      </c>
      <c r="O8349">
        <v>13.205</v>
      </c>
      <c r="P8349">
        <v>8.1440000000000001</v>
      </c>
      <c r="Q8349">
        <v>241.089</v>
      </c>
      <c r="R8349">
        <v>31943.170999999998</v>
      </c>
      <c r="S8349">
        <v>31702.081999999999</v>
      </c>
    </row>
    <row r="8350" spans="1:19" x14ac:dyDescent="0.3">
      <c r="A8350">
        <v>2021</v>
      </c>
      <c r="B8350">
        <v>12</v>
      </c>
      <c r="C8350">
        <v>14</v>
      </c>
      <c r="D8350">
        <v>21</v>
      </c>
      <c r="E8350">
        <v>30231.45</v>
      </c>
      <c r="F8350">
        <v>585.41200000000003</v>
      </c>
      <c r="G8350">
        <v>103.869</v>
      </c>
      <c r="H8350">
        <v>-104.83499999999999</v>
      </c>
      <c r="I8350">
        <v>404.81200000000001</v>
      </c>
      <c r="J8350">
        <v>4.1230000000000002</v>
      </c>
      <c r="K8350">
        <v>-101.482</v>
      </c>
      <c r="L8350">
        <v>93.057000000000002</v>
      </c>
      <c r="M8350">
        <v>31112.537</v>
      </c>
      <c r="N8350">
        <v>0</v>
      </c>
      <c r="O8350">
        <v>12.519</v>
      </c>
      <c r="P8350">
        <v>7.9969999999999999</v>
      </c>
      <c r="Q8350">
        <v>230.12899999999999</v>
      </c>
      <c r="R8350">
        <v>31092.021000000001</v>
      </c>
      <c r="S8350">
        <v>30861.892</v>
      </c>
    </row>
    <row r="8351" spans="1:19" x14ac:dyDescent="0.3">
      <c r="A8351">
        <v>2021</v>
      </c>
      <c r="B8351">
        <v>12</v>
      </c>
      <c r="C8351">
        <v>14</v>
      </c>
      <c r="D8351">
        <v>22</v>
      </c>
      <c r="E8351">
        <v>28436.557000000001</v>
      </c>
      <c r="F8351">
        <v>693.18</v>
      </c>
      <c r="G8351">
        <v>101.84099999999999</v>
      </c>
      <c r="H8351">
        <v>-109.78</v>
      </c>
      <c r="I8351">
        <v>517.60900000000004</v>
      </c>
      <c r="J8351">
        <v>5.181</v>
      </c>
      <c r="K8351">
        <v>-41.241999999999997</v>
      </c>
      <c r="L8351">
        <v>92.117000000000004</v>
      </c>
      <c r="M8351">
        <v>29593.621999999999</v>
      </c>
      <c r="N8351">
        <v>0</v>
      </c>
      <c r="O8351">
        <v>11.452999999999999</v>
      </c>
      <c r="P8351">
        <v>-3.927</v>
      </c>
      <c r="Q8351">
        <v>215.36500000000001</v>
      </c>
      <c r="R8351">
        <v>29586.097000000002</v>
      </c>
      <c r="S8351">
        <v>29370.732</v>
      </c>
    </row>
    <row r="8352" spans="1:19" x14ac:dyDescent="0.3">
      <c r="A8352">
        <v>2021</v>
      </c>
      <c r="B8352">
        <v>12</v>
      </c>
      <c r="C8352">
        <v>14</v>
      </c>
      <c r="D8352">
        <v>23</v>
      </c>
      <c r="E8352">
        <v>25824.358</v>
      </c>
      <c r="F8352">
        <v>897.37199999999996</v>
      </c>
      <c r="G8352">
        <v>99.024000000000001</v>
      </c>
      <c r="H8352">
        <v>-119.68600000000001</v>
      </c>
      <c r="I8352">
        <v>577.44799999999998</v>
      </c>
      <c r="J8352">
        <v>4.8490000000000002</v>
      </c>
      <c r="K8352">
        <v>-12.683999999999999</v>
      </c>
      <c r="L8352">
        <v>89.882000000000005</v>
      </c>
      <c r="M8352">
        <v>27261.539000000001</v>
      </c>
      <c r="N8352">
        <v>0</v>
      </c>
      <c r="O8352">
        <v>9.2919999999999998</v>
      </c>
      <c r="P8352">
        <v>-11.462999999999999</v>
      </c>
      <c r="Q8352">
        <v>193.084</v>
      </c>
      <c r="R8352">
        <v>27263.71</v>
      </c>
      <c r="S8352">
        <v>27070.626</v>
      </c>
    </row>
    <row r="8353" spans="1:19" x14ac:dyDescent="0.3">
      <c r="A8353">
        <v>2021</v>
      </c>
      <c r="B8353">
        <v>12</v>
      </c>
      <c r="C8353">
        <v>14</v>
      </c>
      <c r="D8353">
        <v>24</v>
      </c>
      <c r="E8353">
        <v>23062.025000000001</v>
      </c>
      <c r="F8353">
        <v>1087.124</v>
      </c>
      <c r="G8353">
        <v>97.671999999999997</v>
      </c>
      <c r="H8353">
        <v>-116.096</v>
      </c>
      <c r="I8353">
        <v>962.154</v>
      </c>
      <c r="J8353">
        <v>5.25</v>
      </c>
      <c r="K8353">
        <v>-4.1909999999999998</v>
      </c>
      <c r="L8353">
        <v>88.174000000000007</v>
      </c>
      <c r="M8353">
        <v>25084.438999999998</v>
      </c>
      <c r="N8353">
        <v>0</v>
      </c>
      <c r="O8353">
        <v>7.2519999999999998</v>
      </c>
      <c r="P8353">
        <v>-8.9629999999999992</v>
      </c>
      <c r="Q8353">
        <v>170.191</v>
      </c>
      <c r="R8353">
        <v>25086.15</v>
      </c>
      <c r="S8353">
        <v>24915.958999999999</v>
      </c>
    </row>
    <row r="8354" spans="1:19" x14ac:dyDescent="0.3">
      <c r="A8354">
        <v>2021</v>
      </c>
      <c r="B8354">
        <v>12</v>
      </c>
      <c r="C8354">
        <v>15</v>
      </c>
      <c r="D8354">
        <v>1</v>
      </c>
      <c r="E8354">
        <v>21141.097000000002</v>
      </c>
      <c r="F8354">
        <v>1309.7529999999999</v>
      </c>
      <c r="G8354">
        <v>82.337999999999994</v>
      </c>
      <c r="H8354">
        <v>-100.795</v>
      </c>
      <c r="I8354">
        <v>846.64099999999996</v>
      </c>
      <c r="J8354">
        <v>5.0780000000000003</v>
      </c>
      <c r="K8354">
        <v>-7.4950000000000001</v>
      </c>
      <c r="L8354">
        <v>87.037000000000006</v>
      </c>
      <c r="M8354">
        <v>23281.315999999999</v>
      </c>
      <c r="N8354">
        <v>0</v>
      </c>
      <c r="O8354">
        <v>5.2160000000000002</v>
      </c>
      <c r="P8354">
        <v>-15.611000000000001</v>
      </c>
      <c r="Q8354">
        <v>153.673</v>
      </c>
      <c r="R8354">
        <v>23291.71</v>
      </c>
      <c r="S8354">
        <v>23138.038</v>
      </c>
    </row>
    <row r="8355" spans="1:19" x14ac:dyDescent="0.3">
      <c r="A8355">
        <v>2021</v>
      </c>
      <c r="B8355">
        <v>12</v>
      </c>
      <c r="C8355">
        <v>15</v>
      </c>
      <c r="D8355">
        <v>2</v>
      </c>
      <c r="E8355">
        <v>20255.814999999999</v>
      </c>
      <c r="F8355">
        <v>1423.3440000000001</v>
      </c>
      <c r="G8355">
        <v>83.12</v>
      </c>
      <c r="H8355">
        <v>-100.566</v>
      </c>
      <c r="I8355">
        <v>601.077</v>
      </c>
      <c r="J8355">
        <v>4.9450000000000003</v>
      </c>
      <c r="K8355">
        <v>-6.9489999999999998</v>
      </c>
      <c r="L8355">
        <v>86.557000000000002</v>
      </c>
      <c r="M8355">
        <v>22264.223000000002</v>
      </c>
      <c r="N8355">
        <v>0</v>
      </c>
      <c r="O8355">
        <v>4.218</v>
      </c>
      <c r="P8355">
        <v>-13.048</v>
      </c>
      <c r="Q8355">
        <v>145.148</v>
      </c>
      <c r="R8355">
        <v>22273.053</v>
      </c>
      <c r="S8355">
        <v>22127.904999999999</v>
      </c>
    </row>
    <row r="8356" spans="1:19" x14ac:dyDescent="0.3">
      <c r="A8356">
        <v>2021</v>
      </c>
      <c r="B8356">
        <v>12</v>
      </c>
      <c r="C8356">
        <v>15</v>
      </c>
      <c r="D8356">
        <v>3</v>
      </c>
      <c r="E8356">
        <v>19832.108</v>
      </c>
      <c r="F8356">
        <v>1470.664</v>
      </c>
      <c r="G8356">
        <v>85.138000000000005</v>
      </c>
      <c r="H8356">
        <v>-102.791</v>
      </c>
      <c r="I8356">
        <v>360.00200000000001</v>
      </c>
      <c r="J8356">
        <v>4.8719999999999999</v>
      </c>
      <c r="K8356">
        <v>-1.855</v>
      </c>
      <c r="L8356">
        <v>86.322999999999993</v>
      </c>
      <c r="M8356">
        <v>21649.323</v>
      </c>
      <c r="N8356">
        <v>0</v>
      </c>
      <c r="O8356">
        <v>3.2669999999999999</v>
      </c>
      <c r="P8356">
        <v>-9.9060000000000006</v>
      </c>
      <c r="Q8356">
        <v>141.32400000000001</v>
      </c>
      <c r="R8356">
        <v>21655.962</v>
      </c>
      <c r="S8356">
        <v>21514.636999999999</v>
      </c>
    </row>
    <row r="8357" spans="1:19" x14ac:dyDescent="0.3">
      <c r="A8357">
        <v>2021</v>
      </c>
      <c r="B8357">
        <v>12</v>
      </c>
      <c r="C8357">
        <v>15</v>
      </c>
      <c r="D8357">
        <v>4</v>
      </c>
      <c r="E8357">
        <v>19797.09</v>
      </c>
      <c r="F8357">
        <v>1462.08</v>
      </c>
      <c r="G8357">
        <v>88.14</v>
      </c>
      <c r="H8357">
        <v>-106.79600000000001</v>
      </c>
      <c r="I8357">
        <v>204.78</v>
      </c>
      <c r="J8357">
        <v>4.7190000000000003</v>
      </c>
      <c r="K8357">
        <v>-0.57099999999999995</v>
      </c>
      <c r="L8357">
        <v>86.305999999999997</v>
      </c>
      <c r="M8357">
        <v>21447.608</v>
      </c>
      <c r="N8357">
        <v>0</v>
      </c>
      <c r="O8357">
        <v>3.1429999999999998</v>
      </c>
      <c r="P8357">
        <v>-5.9089999999999998</v>
      </c>
      <c r="Q8357">
        <v>141.048</v>
      </c>
      <c r="R8357">
        <v>21450.373</v>
      </c>
      <c r="S8357">
        <v>21309.326000000001</v>
      </c>
    </row>
    <row r="8358" spans="1:19" x14ac:dyDescent="0.3">
      <c r="A8358">
        <v>2021</v>
      </c>
      <c r="B8358">
        <v>12</v>
      </c>
      <c r="C8358">
        <v>15</v>
      </c>
      <c r="D8358">
        <v>5</v>
      </c>
      <c r="E8358">
        <v>20470.916000000001</v>
      </c>
      <c r="F8358">
        <v>1373.808</v>
      </c>
      <c r="G8358">
        <v>92.23</v>
      </c>
      <c r="H8358">
        <v>-110.961</v>
      </c>
      <c r="I8358">
        <v>102.96599999999999</v>
      </c>
      <c r="J8358">
        <v>3.6520000000000001</v>
      </c>
      <c r="K8358">
        <v>-2.0179999999999998</v>
      </c>
      <c r="L8358">
        <v>86.682000000000002</v>
      </c>
      <c r="M8358">
        <v>21925.044999999998</v>
      </c>
      <c r="N8358">
        <v>0</v>
      </c>
      <c r="O8358">
        <v>3.1110000000000002</v>
      </c>
      <c r="P8358">
        <v>-4.5750000000000002</v>
      </c>
      <c r="Q8358">
        <v>146.93600000000001</v>
      </c>
      <c r="R8358">
        <v>21926.508999999998</v>
      </c>
      <c r="S8358">
        <v>21779.573</v>
      </c>
    </row>
    <row r="8359" spans="1:19" x14ac:dyDescent="0.3">
      <c r="A8359">
        <v>2021</v>
      </c>
      <c r="B8359">
        <v>12</v>
      </c>
      <c r="C8359">
        <v>15</v>
      </c>
      <c r="D8359">
        <v>6</v>
      </c>
      <c r="E8359">
        <v>22132.094000000001</v>
      </c>
      <c r="F8359">
        <v>1239.626</v>
      </c>
      <c r="G8359">
        <v>98.796000000000006</v>
      </c>
      <c r="H8359">
        <v>-119.07299999999999</v>
      </c>
      <c r="I8359">
        <v>72.459999999999994</v>
      </c>
      <c r="J8359">
        <v>2.3290000000000002</v>
      </c>
      <c r="K8359">
        <v>-9.4860000000000007</v>
      </c>
      <c r="L8359">
        <v>87.588999999999999</v>
      </c>
      <c r="M8359">
        <v>23405.54</v>
      </c>
      <c r="N8359">
        <v>0</v>
      </c>
      <c r="O8359">
        <v>3.2949999999999999</v>
      </c>
      <c r="P8359">
        <v>-6.4690000000000003</v>
      </c>
      <c r="Q8359">
        <v>164.76499999999999</v>
      </c>
      <c r="R8359">
        <v>23408.714</v>
      </c>
      <c r="S8359">
        <v>23243.949000000001</v>
      </c>
    </row>
    <row r="8360" spans="1:19" x14ac:dyDescent="0.3">
      <c r="A8360">
        <v>2021</v>
      </c>
      <c r="B8360">
        <v>12</v>
      </c>
      <c r="C8360">
        <v>15</v>
      </c>
      <c r="D8360">
        <v>7</v>
      </c>
      <c r="E8360">
        <v>25365.567999999999</v>
      </c>
      <c r="F8360">
        <v>1063.9770000000001</v>
      </c>
      <c r="G8360">
        <v>106.51900000000001</v>
      </c>
      <c r="H8360">
        <v>-131.20599999999999</v>
      </c>
      <c r="I8360">
        <v>128.994</v>
      </c>
      <c r="J8360">
        <v>2.839</v>
      </c>
      <c r="K8360">
        <v>6.9080000000000004</v>
      </c>
      <c r="L8360">
        <v>89.527000000000001</v>
      </c>
      <c r="M8360">
        <v>26526.607</v>
      </c>
      <c r="N8360">
        <v>4.1219999999999999</v>
      </c>
      <c r="O8360">
        <v>1.599</v>
      </c>
      <c r="P8360">
        <v>-1.8260000000000001</v>
      </c>
      <c r="Q8360">
        <v>194.672</v>
      </c>
      <c r="R8360">
        <v>26522.712</v>
      </c>
      <c r="S8360">
        <v>26328.04</v>
      </c>
    </row>
    <row r="8361" spans="1:19" x14ac:dyDescent="0.3">
      <c r="A8361">
        <v>2021</v>
      </c>
      <c r="B8361">
        <v>12</v>
      </c>
      <c r="C8361">
        <v>15</v>
      </c>
      <c r="D8361">
        <v>8</v>
      </c>
      <c r="E8361">
        <v>27088.371999999999</v>
      </c>
      <c r="F8361">
        <v>975.29200000000003</v>
      </c>
      <c r="G8361">
        <v>107.25700000000001</v>
      </c>
      <c r="H8361">
        <v>-116.26</v>
      </c>
      <c r="I8361">
        <v>267.89</v>
      </c>
      <c r="J8361">
        <v>3.702</v>
      </c>
      <c r="K8361">
        <v>7.0460000000000003</v>
      </c>
      <c r="L8361">
        <v>90.980999999999995</v>
      </c>
      <c r="M8361">
        <v>28317.023000000001</v>
      </c>
      <c r="N8361">
        <v>390.25299999999999</v>
      </c>
      <c r="O8361">
        <v>-2.0979999999999999</v>
      </c>
      <c r="P8361">
        <v>-0.192</v>
      </c>
      <c r="Q8361">
        <v>217.58099999999999</v>
      </c>
      <c r="R8361">
        <v>27929.06</v>
      </c>
      <c r="S8361">
        <v>27711.478999999999</v>
      </c>
    </row>
    <row r="8362" spans="1:19" x14ac:dyDescent="0.3">
      <c r="A8362">
        <v>2021</v>
      </c>
      <c r="B8362">
        <v>12</v>
      </c>
      <c r="C8362">
        <v>15</v>
      </c>
      <c r="D8362">
        <v>9</v>
      </c>
      <c r="E8362">
        <v>27846.481</v>
      </c>
      <c r="F8362">
        <v>942.16499999999996</v>
      </c>
      <c r="G8362">
        <v>99.831000000000003</v>
      </c>
      <c r="H8362">
        <v>-81.751999999999995</v>
      </c>
      <c r="I8362">
        <v>494.47699999999998</v>
      </c>
      <c r="J8362">
        <v>4.97</v>
      </c>
      <c r="K8362">
        <v>-6.8520000000000003</v>
      </c>
      <c r="L8362">
        <v>91.652000000000001</v>
      </c>
      <c r="M8362">
        <v>29291.141</v>
      </c>
      <c r="N8362">
        <v>2114.5479999999998</v>
      </c>
      <c r="O8362">
        <v>-20.22</v>
      </c>
      <c r="P8362">
        <v>-0.49</v>
      </c>
      <c r="Q8362">
        <v>235.666</v>
      </c>
      <c r="R8362">
        <v>27197.303</v>
      </c>
      <c r="S8362">
        <v>26961.636999999999</v>
      </c>
    </row>
    <row r="8363" spans="1:19" x14ac:dyDescent="0.3">
      <c r="A8363">
        <v>2021</v>
      </c>
      <c r="B8363">
        <v>12</v>
      </c>
      <c r="C8363">
        <v>15</v>
      </c>
      <c r="D8363">
        <v>10</v>
      </c>
      <c r="E8363">
        <v>28140.775000000001</v>
      </c>
      <c r="F8363">
        <v>971.67200000000003</v>
      </c>
      <c r="G8363">
        <v>91.528000000000006</v>
      </c>
      <c r="H8363">
        <v>-54.716000000000001</v>
      </c>
      <c r="I8363">
        <v>610.01099999999997</v>
      </c>
      <c r="J8363">
        <v>5.5149999999999997</v>
      </c>
      <c r="K8363">
        <v>-22.234999999999999</v>
      </c>
      <c r="L8363">
        <v>91.882999999999996</v>
      </c>
      <c r="M8363">
        <v>29742.904999999999</v>
      </c>
      <c r="N8363">
        <v>3682.1370000000002</v>
      </c>
      <c r="O8363">
        <v>-35.643999999999998</v>
      </c>
      <c r="P8363">
        <v>-0.51600000000000001</v>
      </c>
      <c r="Q8363">
        <v>248.63499999999999</v>
      </c>
      <c r="R8363">
        <v>26096.929</v>
      </c>
      <c r="S8363">
        <v>25848.294000000002</v>
      </c>
    </row>
    <row r="8364" spans="1:19" x14ac:dyDescent="0.3">
      <c r="A8364">
        <v>2021</v>
      </c>
      <c r="B8364">
        <v>12</v>
      </c>
      <c r="C8364">
        <v>15</v>
      </c>
      <c r="D8364">
        <v>11</v>
      </c>
      <c r="E8364">
        <v>28161.427</v>
      </c>
      <c r="F8364">
        <v>1001.826</v>
      </c>
      <c r="G8364">
        <v>83.409000000000006</v>
      </c>
      <c r="H8364">
        <v>-37.92</v>
      </c>
      <c r="I8364">
        <v>576.36599999999999</v>
      </c>
      <c r="J8364">
        <v>5.82</v>
      </c>
      <c r="K8364">
        <v>-7.8230000000000004</v>
      </c>
      <c r="L8364">
        <v>91.888000000000005</v>
      </c>
      <c r="M8364">
        <v>29791.584999999999</v>
      </c>
      <c r="N8364">
        <v>4582.0839999999998</v>
      </c>
      <c r="O8364">
        <v>-45.341999999999999</v>
      </c>
      <c r="P8364">
        <v>0.16600000000000001</v>
      </c>
      <c r="Q8364">
        <v>259.73200000000003</v>
      </c>
      <c r="R8364">
        <v>25254.677</v>
      </c>
      <c r="S8364">
        <v>24994.945</v>
      </c>
    </row>
    <row r="8365" spans="1:19" x14ac:dyDescent="0.3">
      <c r="A8365">
        <v>2021</v>
      </c>
      <c r="B8365">
        <v>12</v>
      </c>
      <c r="C8365">
        <v>15</v>
      </c>
      <c r="D8365">
        <v>12</v>
      </c>
      <c r="E8365">
        <v>27974.952000000001</v>
      </c>
      <c r="F8365">
        <v>1003.203</v>
      </c>
      <c r="G8365">
        <v>77.852999999999994</v>
      </c>
      <c r="H8365">
        <v>-28.655000000000001</v>
      </c>
      <c r="I8365">
        <v>490.58300000000003</v>
      </c>
      <c r="J8365">
        <v>5.9569999999999999</v>
      </c>
      <c r="K8365">
        <v>1.6919999999999999</v>
      </c>
      <c r="L8365">
        <v>91.72</v>
      </c>
      <c r="M8365">
        <v>29539.451000000001</v>
      </c>
      <c r="N8365">
        <v>5099.7849999999999</v>
      </c>
      <c r="O8365">
        <v>-26.425000000000001</v>
      </c>
      <c r="P8365">
        <v>1.0620000000000001</v>
      </c>
      <c r="Q8365">
        <v>267.37799999999999</v>
      </c>
      <c r="R8365">
        <v>24465.027999999998</v>
      </c>
      <c r="S8365">
        <v>24197.65</v>
      </c>
    </row>
    <row r="8366" spans="1:19" x14ac:dyDescent="0.3">
      <c r="A8366">
        <v>2021</v>
      </c>
      <c r="B8366">
        <v>12</v>
      </c>
      <c r="C8366">
        <v>15</v>
      </c>
      <c r="D8366">
        <v>13</v>
      </c>
      <c r="E8366">
        <v>27648.831999999999</v>
      </c>
      <c r="F8366">
        <v>995.29600000000005</v>
      </c>
      <c r="G8366">
        <v>74.403999999999996</v>
      </c>
      <c r="H8366">
        <v>-21.815999999999999</v>
      </c>
      <c r="I8366">
        <v>453.64400000000001</v>
      </c>
      <c r="J8366">
        <v>5.9269999999999996</v>
      </c>
      <c r="K8366">
        <v>0.75900000000000001</v>
      </c>
      <c r="L8366">
        <v>91.394000000000005</v>
      </c>
      <c r="M8366">
        <v>29174.035</v>
      </c>
      <c r="N8366">
        <v>5123.7830000000004</v>
      </c>
      <c r="O8366">
        <v>-4.7300000000000004</v>
      </c>
      <c r="P8366">
        <v>1.9259999999999999</v>
      </c>
      <c r="Q8366">
        <v>272.09199999999998</v>
      </c>
      <c r="R8366">
        <v>24053.056</v>
      </c>
      <c r="S8366">
        <v>23780.964</v>
      </c>
    </row>
    <row r="8367" spans="1:19" x14ac:dyDescent="0.3">
      <c r="A8367">
        <v>2021</v>
      </c>
      <c r="B8367">
        <v>12</v>
      </c>
      <c r="C8367">
        <v>15</v>
      </c>
      <c r="D8367">
        <v>14</v>
      </c>
      <c r="E8367">
        <v>27464.760999999999</v>
      </c>
      <c r="F8367">
        <v>965.84</v>
      </c>
      <c r="G8367">
        <v>72.331999999999994</v>
      </c>
      <c r="H8367">
        <v>-12.811999999999999</v>
      </c>
      <c r="I8367">
        <v>429.274</v>
      </c>
      <c r="J8367">
        <v>5.819</v>
      </c>
      <c r="K8367">
        <v>8.9169999999999998</v>
      </c>
      <c r="L8367">
        <v>91.200999999999993</v>
      </c>
      <c r="M8367">
        <v>28953</v>
      </c>
      <c r="N8367">
        <v>4592.4459999999999</v>
      </c>
      <c r="O8367">
        <v>-1.6639999999999999</v>
      </c>
      <c r="P8367">
        <v>2.33</v>
      </c>
      <c r="Q8367">
        <v>274.20699999999999</v>
      </c>
      <c r="R8367">
        <v>24359.886999999999</v>
      </c>
      <c r="S8367">
        <v>24085.681</v>
      </c>
    </row>
    <row r="8368" spans="1:19" x14ac:dyDescent="0.3">
      <c r="A8368">
        <v>2021</v>
      </c>
      <c r="B8368">
        <v>12</v>
      </c>
      <c r="C8368">
        <v>15</v>
      </c>
      <c r="D8368">
        <v>15</v>
      </c>
      <c r="E8368">
        <v>27233.455999999998</v>
      </c>
      <c r="F8368">
        <v>905.76800000000003</v>
      </c>
      <c r="G8368">
        <v>70.682000000000002</v>
      </c>
      <c r="H8368">
        <v>-9.2859999999999996</v>
      </c>
      <c r="I8368">
        <v>368.52499999999998</v>
      </c>
      <c r="J8368">
        <v>5.3470000000000004</v>
      </c>
      <c r="K8368">
        <v>6.1639999999999997</v>
      </c>
      <c r="L8368">
        <v>90.966999999999999</v>
      </c>
      <c r="M8368">
        <v>28600.94</v>
      </c>
      <c r="N8368">
        <v>3489.84</v>
      </c>
      <c r="O8368">
        <v>-0.86099999999999999</v>
      </c>
      <c r="P8368">
        <v>1.744</v>
      </c>
      <c r="Q8368">
        <v>270.66399999999999</v>
      </c>
      <c r="R8368">
        <v>25110.218000000001</v>
      </c>
      <c r="S8368">
        <v>24839.553</v>
      </c>
    </row>
    <row r="8369" spans="1:19" x14ac:dyDescent="0.3">
      <c r="A8369">
        <v>2021</v>
      </c>
      <c r="B8369">
        <v>12</v>
      </c>
      <c r="C8369">
        <v>15</v>
      </c>
      <c r="D8369">
        <v>16</v>
      </c>
      <c r="E8369">
        <v>27178.624</v>
      </c>
      <c r="F8369">
        <v>747.90300000000002</v>
      </c>
      <c r="G8369">
        <v>72.147999999999996</v>
      </c>
      <c r="H8369">
        <v>-17.128</v>
      </c>
      <c r="I8369">
        <v>339.13400000000001</v>
      </c>
      <c r="J8369">
        <v>5.5759999999999996</v>
      </c>
      <c r="K8369">
        <v>-12.153</v>
      </c>
      <c r="L8369">
        <v>90.917000000000002</v>
      </c>
      <c r="M8369">
        <v>28332.873</v>
      </c>
      <c r="N8369">
        <v>1770.4259999999999</v>
      </c>
      <c r="O8369">
        <v>-0.61899999999999999</v>
      </c>
      <c r="P8369">
        <v>1.0880000000000001</v>
      </c>
      <c r="Q8369">
        <v>261.61</v>
      </c>
      <c r="R8369">
        <v>26561.977999999999</v>
      </c>
      <c r="S8369">
        <v>26300.367999999999</v>
      </c>
    </row>
    <row r="8370" spans="1:19" x14ac:dyDescent="0.3">
      <c r="A8370">
        <v>2021</v>
      </c>
      <c r="B8370">
        <v>12</v>
      </c>
      <c r="C8370">
        <v>15</v>
      </c>
      <c r="D8370">
        <v>17</v>
      </c>
      <c r="E8370">
        <v>28340.442999999999</v>
      </c>
      <c r="F8370">
        <v>546.58600000000001</v>
      </c>
      <c r="G8370">
        <v>78.168999999999997</v>
      </c>
      <c r="H8370">
        <v>-37.518000000000001</v>
      </c>
      <c r="I8370">
        <v>233.93700000000001</v>
      </c>
      <c r="J8370">
        <v>4.3869999999999996</v>
      </c>
      <c r="K8370">
        <v>-56.73</v>
      </c>
      <c r="L8370">
        <v>91.98</v>
      </c>
      <c r="M8370">
        <v>29123.084999999999</v>
      </c>
      <c r="N8370">
        <v>126.98099999999999</v>
      </c>
      <c r="O8370">
        <v>7.6390000000000002</v>
      </c>
      <c r="P8370">
        <v>3.1019999999999999</v>
      </c>
      <c r="Q8370">
        <v>256.39</v>
      </c>
      <c r="R8370">
        <v>28985.364000000001</v>
      </c>
      <c r="S8370">
        <v>28728.973999999998</v>
      </c>
    </row>
    <row r="8371" spans="1:19" x14ac:dyDescent="0.3">
      <c r="A8371">
        <v>2021</v>
      </c>
      <c r="B8371">
        <v>12</v>
      </c>
      <c r="C8371">
        <v>15</v>
      </c>
      <c r="D8371">
        <v>18</v>
      </c>
      <c r="E8371">
        <v>31161.738000000001</v>
      </c>
      <c r="F8371">
        <v>521.73699999999997</v>
      </c>
      <c r="G8371">
        <v>84.515000000000001</v>
      </c>
      <c r="H8371">
        <v>-59.972000000000001</v>
      </c>
      <c r="I8371">
        <v>255.80699999999999</v>
      </c>
      <c r="J8371">
        <v>4.91</v>
      </c>
      <c r="K8371">
        <v>-71.283000000000001</v>
      </c>
      <c r="L8371">
        <v>93.361000000000004</v>
      </c>
      <c r="M8371">
        <v>31906.298999999999</v>
      </c>
      <c r="N8371">
        <v>0</v>
      </c>
      <c r="O8371">
        <v>13.853</v>
      </c>
      <c r="P8371">
        <v>4.9000000000000004</v>
      </c>
      <c r="Q8371">
        <v>257.32</v>
      </c>
      <c r="R8371">
        <v>31887.545999999998</v>
      </c>
      <c r="S8371">
        <v>31630.225999999999</v>
      </c>
    </row>
    <row r="8372" spans="1:19" x14ac:dyDescent="0.3">
      <c r="A8372">
        <v>2021</v>
      </c>
      <c r="B8372">
        <v>12</v>
      </c>
      <c r="C8372">
        <v>15</v>
      </c>
      <c r="D8372">
        <v>19</v>
      </c>
      <c r="E8372">
        <v>31425.069</v>
      </c>
      <c r="F8372">
        <v>543.23</v>
      </c>
      <c r="G8372">
        <v>85.638999999999996</v>
      </c>
      <c r="H8372">
        <v>-83.066000000000003</v>
      </c>
      <c r="I8372">
        <v>326.37799999999999</v>
      </c>
      <c r="J8372">
        <v>4.7430000000000003</v>
      </c>
      <c r="K8372">
        <v>-94.73</v>
      </c>
      <c r="L8372">
        <v>93.430999999999997</v>
      </c>
      <c r="M8372">
        <v>32215.055</v>
      </c>
      <c r="N8372">
        <v>0</v>
      </c>
      <c r="O8372">
        <v>15.589</v>
      </c>
      <c r="P8372">
        <v>6.4820000000000002</v>
      </c>
      <c r="Q8372">
        <v>249.541</v>
      </c>
      <c r="R8372">
        <v>32192.984</v>
      </c>
      <c r="S8372">
        <v>31943.442999999999</v>
      </c>
    </row>
    <row r="8373" spans="1:19" x14ac:dyDescent="0.3">
      <c r="A8373">
        <v>2021</v>
      </c>
      <c r="B8373">
        <v>12</v>
      </c>
      <c r="C8373">
        <v>15</v>
      </c>
      <c r="D8373">
        <v>20</v>
      </c>
      <c r="E8373">
        <v>31030.73</v>
      </c>
      <c r="F8373">
        <v>548.99599999999998</v>
      </c>
      <c r="G8373">
        <v>86.411000000000001</v>
      </c>
      <c r="H8373">
        <v>-93.995999999999995</v>
      </c>
      <c r="I8373">
        <v>361.14600000000002</v>
      </c>
      <c r="J8373">
        <v>4.4640000000000004</v>
      </c>
      <c r="K8373">
        <v>-96.206999999999994</v>
      </c>
      <c r="L8373">
        <v>93.316999999999993</v>
      </c>
      <c r="M8373">
        <v>31848.449000000001</v>
      </c>
      <c r="N8373">
        <v>0</v>
      </c>
      <c r="O8373">
        <v>14.124000000000001</v>
      </c>
      <c r="P8373">
        <v>8.1440000000000001</v>
      </c>
      <c r="Q8373">
        <v>237.203</v>
      </c>
      <c r="R8373">
        <v>31826.181</v>
      </c>
      <c r="S8373">
        <v>31588.977999999999</v>
      </c>
    </row>
    <row r="8374" spans="1:19" x14ac:dyDescent="0.3">
      <c r="A8374">
        <v>2021</v>
      </c>
      <c r="B8374">
        <v>12</v>
      </c>
      <c r="C8374">
        <v>15</v>
      </c>
      <c r="D8374">
        <v>21</v>
      </c>
      <c r="E8374">
        <v>30240.043000000001</v>
      </c>
      <c r="F8374">
        <v>585.41200000000003</v>
      </c>
      <c r="G8374">
        <v>86.287999999999997</v>
      </c>
      <c r="H8374">
        <v>-105.01900000000001</v>
      </c>
      <c r="I8374">
        <v>404.81200000000001</v>
      </c>
      <c r="J8374">
        <v>4.1230000000000002</v>
      </c>
      <c r="K8374">
        <v>-100.79300000000001</v>
      </c>
      <c r="L8374">
        <v>93.022000000000006</v>
      </c>
      <c r="M8374">
        <v>31121.598000000002</v>
      </c>
      <c r="N8374">
        <v>0</v>
      </c>
      <c r="O8374">
        <v>13.124000000000001</v>
      </c>
      <c r="P8374">
        <v>7.9969999999999999</v>
      </c>
      <c r="Q8374">
        <v>226.73599999999999</v>
      </c>
      <c r="R8374">
        <v>31100.477999999999</v>
      </c>
      <c r="S8374">
        <v>30873.741999999998</v>
      </c>
    </row>
    <row r="8375" spans="1:19" x14ac:dyDescent="0.3">
      <c r="A8375">
        <v>2021</v>
      </c>
      <c r="B8375">
        <v>12</v>
      </c>
      <c r="C8375">
        <v>15</v>
      </c>
      <c r="D8375">
        <v>22</v>
      </c>
      <c r="E8375">
        <v>28667.769</v>
      </c>
      <c r="F8375">
        <v>693.18</v>
      </c>
      <c r="G8375">
        <v>84.734999999999999</v>
      </c>
      <c r="H8375">
        <v>-111.09399999999999</v>
      </c>
      <c r="I8375">
        <v>517.60900000000004</v>
      </c>
      <c r="J8375">
        <v>5.181</v>
      </c>
      <c r="K8375">
        <v>-41.143000000000001</v>
      </c>
      <c r="L8375">
        <v>92.132000000000005</v>
      </c>
      <c r="M8375">
        <v>29823.634999999998</v>
      </c>
      <c r="N8375">
        <v>0</v>
      </c>
      <c r="O8375">
        <v>11.897</v>
      </c>
      <c r="P8375">
        <v>-3.927</v>
      </c>
      <c r="Q8375">
        <v>213.898</v>
      </c>
      <c r="R8375">
        <v>29815.666000000001</v>
      </c>
      <c r="S8375">
        <v>29601.767</v>
      </c>
    </row>
    <row r="8376" spans="1:19" x14ac:dyDescent="0.3">
      <c r="A8376">
        <v>2021</v>
      </c>
      <c r="B8376">
        <v>12</v>
      </c>
      <c r="C8376">
        <v>15</v>
      </c>
      <c r="D8376">
        <v>23</v>
      </c>
      <c r="E8376">
        <v>26144.887999999999</v>
      </c>
      <c r="F8376">
        <v>897.37199999999996</v>
      </c>
      <c r="G8376">
        <v>82.268000000000001</v>
      </c>
      <c r="H8376">
        <v>-122.077</v>
      </c>
      <c r="I8376">
        <v>577.44799999999998</v>
      </c>
      <c r="J8376">
        <v>4.8490000000000002</v>
      </c>
      <c r="K8376">
        <v>-12.749000000000001</v>
      </c>
      <c r="L8376">
        <v>90.042000000000002</v>
      </c>
      <c r="M8376">
        <v>27579.772000000001</v>
      </c>
      <c r="N8376">
        <v>0</v>
      </c>
      <c r="O8376">
        <v>9.5839999999999996</v>
      </c>
      <c r="P8376">
        <v>-11.462999999999999</v>
      </c>
      <c r="Q8376">
        <v>192.715</v>
      </c>
      <c r="R8376">
        <v>27581.651000000002</v>
      </c>
      <c r="S8376">
        <v>27388.937000000002</v>
      </c>
    </row>
    <row r="8377" spans="1:19" x14ac:dyDescent="0.3">
      <c r="A8377">
        <v>2021</v>
      </c>
      <c r="B8377">
        <v>12</v>
      </c>
      <c r="C8377">
        <v>15</v>
      </c>
      <c r="D8377">
        <v>24</v>
      </c>
      <c r="E8377">
        <v>23445.924999999999</v>
      </c>
      <c r="F8377">
        <v>1087.124</v>
      </c>
      <c r="G8377">
        <v>80.582999999999998</v>
      </c>
      <c r="H8377">
        <v>-119.145</v>
      </c>
      <c r="I8377">
        <v>962.154</v>
      </c>
      <c r="J8377">
        <v>5.25</v>
      </c>
      <c r="K8377">
        <v>-4.2080000000000002</v>
      </c>
      <c r="L8377">
        <v>88.338999999999999</v>
      </c>
      <c r="M8377">
        <v>25465.437999999998</v>
      </c>
      <c r="N8377">
        <v>0</v>
      </c>
      <c r="O8377">
        <v>7.3920000000000003</v>
      </c>
      <c r="P8377">
        <v>-8.9629999999999992</v>
      </c>
      <c r="Q8377">
        <v>171.30500000000001</v>
      </c>
      <c r="R8377">
        <v>25467.008999999998</v>
      </c>
      <c r="S8377">
        <v>25295.704000000002</v>
      </c>
    </row>
    <row r="8378" spans="1:19" x14ac:dyDescent="0.3">
      <c r="A8378">
        <v>2021</v>
      </c>
      <c r="B8378">
        <v>12</v>
      </c>
      <c r="C8378">
        <v>16</v>
      </c>
      <c r="D8378">
        <v>1</v>
      </c>
      <c r="E8378">
        <v>20965.61</v>
      </c>
      <c r="F8378">
        <v>1309.7529999999999</v>
      </c>
      <c r="G8378">
        <v>81.900000000000006</v>
      </c>
      <c r="H8378">
        <v>-100.122</v>
      </c>
      <c r="I8378">
        <v>846.64099999999996</v>
      </c>
      <c r="J8378">
        <v>5.0780000000000003</v>
      </c>
      <c r="K8378">
        <v>-7.415</v>
      </c>
      <c r="L8378">
        <v>86.93</v>
      </c>
      <c r="M8378">
        <v>23106.473999999998</v>
      </c>
      <c r="N8378">
        <v>0</v>
      </c>
      <c r="O8378">
        <v>5.2160000000000002</v>
      </c>
      <c r="P8378">
        <v>-15.611000000000001</v>
      </c>
      <c r="Q8378">
        <v>156.24199999999999</v>
      </c>
      <c r="R8378">
        <v>23116.867999999999</v>
      </c>
      <c r="S8378">
        <v>22960.626</v>
      </c>
    </row>
    <row r="8379" spans="1:19" x14ac:dyDescent="0.3">
      <c r="A8379">
        <v>2021</v>
      </c>
      <c r="B8379">
        <v>12</v>
      </c>
      <c r="C8379">
        <v>16</v>
      </c>
      <c r="D8379">
        <v>2</v>
      </c>
      <c r="E8379">
        <v>20031.569</v>
      </c>
      <c r="F8379">
        <v>1423.3440000000001</v>
      </c>
      <c r="G8379">
        <v>82.206999999999994</v>
      </c>
      <c r="H8379">
        <v>-99.587000000000003</v>
      </c>
      <c r="I8379">
        <v>601.077</v>
      </c>
      <c r="J8379">
        <v>4.9450000000000003</v>
      </c>
      <c r="K8379">
        <v>-6.9029999999999996</v>
      </c>
      <c r="L8379">
        <v>86.405000000000001</v>
      </c>
      <c r="M8379">
        <v>22040.85</v>
      </c>
      <c r="N8379">
        <v>0</v>
      </c>
      <c r="O8379">
        <v>4.218</v>
      </c>
      <c r="P8379">
        <v>-13.048</v>
      </c>
      <c r="Q8379">
        <v>146.077</v>
      </c>
      <c r="R8379">
        <v>22049.68</v>
      </c>
      <c r="S8379">
        <v>21903.602999999999</v>
      </c>
    </row>
    <row r="8380" spans="1:19" x14ac:dyDescent="0.3">
      <c r="A8380">
        <v>2021</v>
      </c>
      <c r="B8380">
        <v>12</v>
      </c>
      <c r="C8380">
        <v>16</v>
      </c>
      <c r="D8380">
        <v>3</v>
      </c>
      <c r="E8380">
        <v>19531.669999999998</v>
      </c>
      <c r="F8380">
        <v>1470.664</v>
      </c>
      <c r="G8380">
        <v>82.584000000000003</v>
      </c>
      <c r="H8380">
        <v>-101.41</v>
      </c>
      <c r="I8380">
        <v>360.00200000000001</v>
      </c>
      <c r="J8380">
        <v>4.8719999999999999</v>
      </c>
      <c r="K8380">
        <v>-1.645</v>
      </c>
      <c r="L8380">
        <v>86.117000000000004</v>
      </c>
      <c r="M8380">
        <v>21350.269</v>
      </c>
      <c r="N8380">
        <v>0</v>
      </c>
      <c r="O8380">
        <v>3.2669999999999999</v>
      </c>
      <c r="P8380">
        <v>-9.9060000000000006</v>
      </c>
      <c r="Q8380">
        <v>140.95500000000001</v>
      </c>
      <c r="R8380">
        <v>21356.907999999999</v>
      </c>
      <c r="S8380">
        <v>21215.953000000001</v>
      </c>
    </row>
    <row r="8381" spans="1:19" x14ac:dyDescent="0.3">
      <c r="A8381">
        <v>2021</v>
      </c>
      <c r="B8381">
        <v>12</v>
      </c>
      <c r="C8381">
        <v>16</v>
      </c>
      <c r="D8381">
        <v>4</v>
      </c>
      <c r="E8381">
        <v>19461.41</v>
      </c>
      <c r="F8381">
        <v>1462.08</v>
      </c>
      <c r="G8381">
        <v>83.795000000000002</v>
      </c>
      <c r="H8381">
        <v>-105.139</v>
      </c>
      <c r="I8381">
        <v>204.78</v>
      </c>
      <c r="J8381">
        <v>4.7190000000000003</v>
      </c>
      <c r="K8381">
        <v>-0.39400000000000002</v>
      </c>
      <c r="L8381">
        <v>86.072999999999993</v>
      </c>
      <c r="M8381">
        <v>21113.527999999998</v>
      </c>
      <c r="N8381">
        <v>0</v>
      </c>
      <c r="O8381">
        <v>3.1429999999999998</v>
      </c>
      <c r="P8381">
        <v>-5.9089999999999998</v>
      </c>
      <c r="Q8381">
        <v>140.43199999999999</v>
      </c>
      <c r="R8381">
        <v>21116.294000000002</v>
      </c>
      <c r="S8381">
        <v>20975.862000000001</v>
      </c>
    </row>
    <row r="8382" spans="1:19" x14ac:dyDescent="0.3">
      <c r="A8382">
        <v>2021</v>
      </c>
      <c r="B8382">
        <v>12</v>
      </c>
      <c r="C8382">
        <v>16</v>
      </c>
      <c r="D8382">
        <v>5</v>
      </c>
      <c r="E8382">
        <v>20270.863000000001</v>
      </c>
      <c r="F8382">
        <v>1373.808</v>
      </c>
      <c r="G8382">
        <v>87.200999999999993</v>
      </c>
      <c r="H8382">
        <v>-109.90600000000001</v>
      </c>
      <c r="I8382">
        <v>102.96599999999999</v>
      </c>
      <c r="J8382">
        <v>3.6520000000000001</v>
      </c>
      <c r="K8382">
        <v>-1.8939999999999999</v>
      </c>
      <c r="L8382">
        <v>86.543999999999997</v>
      </c>
      <c r="M8382">
        <v>21726.032999999999</v>
      </c>
      <c r="N8382">
        <v>0</v>
      </c>
      <c r="O8382">
        <v>3.1110000000000002</v>
      </c>
      <c r="P8382">
        <v>-4.5750000000000002</v>
      </c>
      <c r="Q8382">
        <v>145.92500000000001</v>
      </c>
      <c r="R8382">
        <v>21727.496999999999</v>
      </c>
      <c r="S8382">
        <v>21581.573</v>
      </c>
    </row>
    <row r="8383" spans="1:19" x14ac:dyDescent="0.3">
      <c r="A8383">
        <v>2021</v>
      </c>
      <c r="B8383">
        <v>12</v>
      </c>
      <c r="C8383">
        <v>16</v>
      </c>
      <c r="D8383">
        <v>6</v>
      </c>
      <c r="E8383">
        <v>21800.882000000001</v>
      </c>
      <c r="F8383">
        <v>1239.626</v>
      </c>
      <c r="G8383">
        <v>92.861999999999995</v>
      </c>
      <c r="H8383">
        <v>-117.39400000000001</v>
      </c>
      <c r="I8383">
        <v>72.459999999999994</v>
      </c>
      <c r="J8383">
        <v>2.3290000000000002</v>
      </c>
      <c r="K8383">
        <v>-9.6329999999999991</v>
      </c>
      <c r="L8383">
        <v>87.366</v>
      </c>
      <c r="M8383">
        <v>23075.635999999999</v>
      </c>
      <c r="N8383">
        <v>0</v>
      </c>
      <c r="O8383">
        <v>3.2949999999999999</v>
      </c>
      <c r="P8383">
        <v>-6.4690000000000003</v>
      </c>
      <c r="Q8383">
        <v>164.58699999999999</v>
      </c>
      <c r="R8383">
        <v>23078.81</v>
      </c>
      <c r="S8383">
        <v>22914.223000000002</v>
      </c>
    </row>
    <row r="8384" spans="1:19" x14ac:dyDescent="0.3">
      <c r="A8384">
        <v>2021</v>
      </c>
      <c r="B8384">
        <v>12</v>
      </c>
      <c r="C8384">
        <v>16</v>
      </c>
      <c r="D8384">
        <v>7</v>
      </c>
      <c r="E8384">
        <v>24881.821</v>
      </c>
      <c r="F8384">
        <v>1063.9770000000001</v>
      </c>
      <c r="G8384">
        <v>98.664000000000001</v>
      </c>
      <c r="H8384">
        <v>-128.88200000000001</v>
      </c>
      <c r="I8384">
        <v>128.994</v>
      </c>
      <c r="J8384">
        <v>2.839</v>
      </c>
      <c r="K8384">
        <v>6.6310000000000002</v>
      </c>
      <c r="L8384">
        <v>89.176000000000002</v>
      </c>
      <c r="M8384">
        <v>26044.556</v>
      </c>
      <c r="N8384">
        <v>4.1219999999999999</v>
      </c>
      <c r="O8384">
        <v>1.599</v>
      </c>
      <c r="P8384">
        <v>-1.8260000000000001</v>
      </c>
      <c r="Q8384">
        <v>196.50899999999999</v>
      </c>
      <c r="R8384">
        <v>26040.661</v>
      </c>
      <c r="S8384">
        <v>25844.151999999998</v>
      </c>
    </row>
    <row r="8385" spans="1:19" x14ac:dyDescent="0.3">
      <c r="A8385">
        <v>2021</v>
      </c>
      <c r="B8385">
        <v>12</v>
      </c>
      <c r="C8385">
        <v>16</v>
      </c>
      <c r="D8385">
        <v>8</v>
      </c>
      <c r="E8385">
        <v>26607.847000000002</v>
      </c>
      <c r="F8385">
        <v>975.29200000000003</v>
      </c>
      <c r="G8385">
        <v>98.997</v>
      </c>
      <c r="H8385">
        <v>-114.38500000000001</v>
      </c>
      <c r="I8385">
        <v>267.89</v>
      </c>
      <c r="J8385">
        <v>3.702</v>
      </c>
      <c r="K8385">
        <v>6.9989999999999997</v>
      </c>
      <c r="L8385">
        <v>90.447999999999993</v>
      </c>
      <c r="M8385">
        <v>27837.792000000001</v>
      </c>
      <c r="N8385">
        <v>390.25299999999999</v>
      </c>
      <c r="O8385">
        <v>-2.0979999999999999</v>
      </c>
      <c r="P8385">
        <v>-0.192</v>
      </c>
      <c r="Q8385">
        <v>220.114</v>
      </c>
      <c r="R8385">
        <v>27449.829000000002</v>
      </c>
      <c r="S8385">
        <v>27229.715</v>
      </c>
    </row>
    <row r="8386" spans="1:19" x14ac:dyDescent="0.3">
      <c r="A8386">
        <v>2021</v>
      </c>
      <c r="B8386">
        <v>12</v>
      </c>
      <c r="C8386">
        <v>16</v>
      </c>
      <c r="D8386">
        <v>9</v>
      </c>
      <c r="E8386">
        <v>27342.579000000002</v>
      </c>
      <c r="F8386">
        <v>942.16499999999996</v>
      </c>
      <c r="G8386">
        <v>95.477999999999994</v>
      </c>
      <c r="H8386">
        <v>-80.39</v>
      </c>
      <c r="I8386">
        <v>494.47699999999998</v>
      </c>
      <c r="J8386">
        <v>4.97</v>
      </c>
      <c r="K8386">
        <v>-7.0049999999999999</v>
      </c>
      <c r="L8386">
        <v>91.102999999999994</v>
      </c>
      <c r="M8386">
        <v>28787.899000000001</v>
      </c>
      <c r="N8386">
        <v>2114.5479999999998</v>
      </c>
      <c r="O8386">
        <v>-20.22</v>
      </c>
      <c r="P8386">
        <v>-0.49</v>
      </c>
      <c r="Q8386">
        <v>239.23</v>
      </c>
      <c r="R8386">
        <v>26694.06</v>
      </c>
      <c r="S8386">
        <v>26454.83</v>
      </c>
    </row>
    <row r="8387" spans="1:19" x14ac:dyDescent="0.3">
      <c r="A8387">
        <v>2021</v>
      </c>
      <c r="B8387">
        <v>12</v>
      </c>
      <c r="C8387">
        <v>16</v>
      </c>
      <c r="D8387">
        <v>10</v>
      </c>
      <c r="E8387">
        <v>27857.199000000001</v>
      </c>
      <c r="F8387">
        <v>971.67200000000003</v>
      </c>
      <c r="G8387">
        <v>90.843000000000004</v>
      </c>
      <c r="H8387">
        <v>-54.23</v>
      </c>
      <c r="I8387">
        <v>610.01099999999997</v>
      </c>
      <c r="J8387">
        <v>5.5149999999999997</v>
      </c>
      <c r="K8387">
        <v>-22.568000000000001</v>
      </c>
      <c r="L8387">
        <v>91.623000000000005</v>
      </c>
      <c r="M8387">
        <v>29459.221000000001</v>
      </c>
      <c r="N8387">
        <v>3682.1370000000002</v>
      </c>
      <c r="O8387">
        <v>-35.643999999999998</v>
      </c>
      <c r="P8387">
        <v>-0.51600000000000001</v>
      </c>
      <c r="Q8387">
        <v>254.31</v>
      </c>
      <c r="R8387">
        <v>25813.244999999999</v>
      </c>
      <c r="S8387">
        <v>25558.935000000001</v>
      </c>
    </row>
    <row r="8388" spans="1:19" x14ac:dyDescent="0.3">
      <c r="A8388">
        <v>2021</v>
      </c>
      <c r="B8388">
        <v>12</v>
      </c>
      <c r="C8388">
        <v>16</v>
      </c>
      <c r="D8388">
        <v>11</v>
      </c>
      <c r="E8388">
        <v>28038.206999999999</v>
      </c>
      <c r="F8388">
        <v>1001.826</v>
      </c>
      <c r="G8388">
        <v>85.734999999999999</v>
      </c>
      <c r="H8388">
        <v>-37.866</v>
      </c>
      <c r="I8388">
        <v>576.36599999999999</v>
      </c>
      <c r="J8388">
        <v>5.82</v>
      </c>
      <c r="K8388">
        <v>-8.1839999999999993</v>
      </c>
      <c r="L8388">
        <v>91.766999999999996</v>
      </c>
      <c r="M8388">
        <v>29667.936000000002</v>
      </c>
      <c r="N8388">
        <v>4582.0839999999998</v>
      </c>
      <c r="O8388">
        <v>-45.341999999999999</v>
      </c>
      <c r="P8388">
        <v>0.16600000000000001</v>
      </c>
      <c r="Q8388">
        <v>265.99900000000002</v>
      </c>
      <c r="R8388">
        <v>25131.027999999998</v>
      </c>
      <c r="S8388">
        <v>24865.028999999999</v>
      </c>
    </row>
    <row r="8389" spans="1:19" x14ac:dyDescent="0.3">
      <c r="A8389">
        <v>2021</v>
      </c>
      <c r="B8389">
        <v>12</v>
      </c>
      <c r="C8389">
        <v>16</v>
      </c>
      <c r="D8389">
        <v>12</v>
      </c>
      <c r="E8389">
        <v>27884.289000000001</v>
      </c>
      <c r="F8389">
        <v>1003.203</v>
      </c>
      <c r="G8389">
        <v>80.671000000000006</v>
      </c>
      <c r="H8389">
        <v>-28.611999999999998</v>
      </c>
      <c r="I8389">
        <v>490.58300000000003</v>
      </c>
      <c r="J8389">
        <v>5.9569999999999999</v>
      </c>
      <c r="K8389">
        <v>1.27</v>
      </c>
      <c r="L8389">
        <v>91.603999999999999</v>
      </c>
      <c r="M8389">
        <v>29448.293000000001</v>
      </c>
      <c r="N8389">
        <v>5099.7849999999999</v>
      </c>
      <c r="O8389">
        <v>-26.425000000000001</v>
      </c>
      <c r="P8389">
        <v>1.0620000000000001</v>
      </c>
      <c r="Q8389">
        <v>273.55399999999997</v>
      </c>
      <c r="R8389">
        <v>24373.87</v>
      </c>
      <c r="S8389">
        <v>24100.315999999999</v>
      </c>
    </row>
    <row r="8390" spans="1:19" x14ac:dyDescent="0.3">
      <c r="A8390">
        <v>2021</v>
      </c>
      <c r="B8390">
        <v>12</v>
      </c>
      <c r="C8390">
        <v>16</v>
      </c>
      <c r="D8390">
        <v>13</v>
      </c>
      <c r="E8390">
        <v>27629.583999999999</v>
      </c>
      <c r="F8390">
        <v>995.29600000000005</v>
      </c>
      <c r="G8390">
        <v>77.212999999999994</v>
      </c>
      <c r="H8390">
        <v>-21.651</v>
      </c>
      <c r="I8390">
        <v>453.64400000000001</v>
      </c>
      <c r="J8390">
        <v>5.9269999999999996</v>
      </c>
      <c r="K8390">
        <v>-6.4000000000000001E-2</v>
      </c>
      <c r="L8390">
        <v>91.316999999999993</v>
      </c>
      <c r="M8390">
        <v>29154.053</v>
      </c>
      <c r="N8390">
        <v>5123.7830000000004</v>
      </c>
      <c r="O8390">
        <v>-4.7300000000000004</v>
      </c>
      <c r="P8390">
        <v>1.9259999999999999</v>
      </c>
      <c r="Q8390">
        <v>278.30500000000001</v>
      </c>
      <c r="R8390">
        <v>24033.073</v>
      </c>
      <c r="S8390">
        <v>23754.769</v>
      </c>
    </row>
    <row r="8391" spans="1:19" x14ac:dyDescent="0.3">
      <c r="A8391">
        <v>2021</v>
      </c>
      <c r="B8391">
        <v>12</v>
      </c>
      <c r="C8391">
        <v>16</v>
      </c>
      <c r="D8391">
        <v>14</v>
      </c>
      <c r="E8391">
        <v>27449.848000000002</v>
      </c>
      <c r="F8391">
        <v>965.84</v>
      </c>
      <c r="G8391">
        <v>74.799000000000007</v>
      </c>
      <c r="H8391">
        <v>-12.432</v>
      </c>
      <c r="I8391">
        <v>429.274</v>
      </c>
      <c r="J8391">
        <v>5.819</v>
      </c>
      <c r="K8391">
        <v>8.8960000000000008</v>
      </c>
      <c r="L8391">
        <v>91.125</v>
      </c>
      <c r="M8391">
        <v>28938.368999999999</v>
      </c>
      <c r="N8391">
        <v>4592.4459999999999</v>
      </c>
      <c r="O8391">
        <v>-1.6639999999999999</v>
      </c>
      <c r="P8391">
        <v>2.33</v>
      </c>
      <c r="Q8391">
        <v>279.613</v>
      </c>
      <c r="R8391">
        <v>24345.257000000001</v>
      </c>
      <c r="S8391">
        <v>24065.644</v>
      </c>
    </row>
    <row r="8392" spans="1:19" x14ac:dyDescent="0.3">
      <c r="A8392">
        <v>2021</v>
      </c>
      <c r="B8392">
        <v>12</v>
      </c>
      <c r="C8392">
        <v>16</v>
      </c>
      <c r="D8392">
        <v>15</v>
      </c>
      <c r="E8392">
        <v>27123.083999999999</v>
      </c>
      <c r="F8392">
        <v>905.76800000000003</v>
      </c>
      <c r="G8392">
        <v>73.236000000000004</v>
      </c>
      <c r="H8392">
        <v>-8.6259999999999994</v>
      </c>
      <c r="I8392">
        <v>368.52499999999998</v>
      </c>
      <c r="J8392">
        <v>5.3470000000000004</v>
      </c>
      <c r="K8392">
        <v>7.0659999999999998</v>
      </c>
      <c r="L8392">
        <v>90.792000000000002</v>
      </c>
      <c r="M8392">
        <v>28491.955999999998</v>
      </c>
      <c r="N8392">
        <v>3489.84</v>
      </c>
      <c r="O8392">
        <v>-0.86099999999999999</v>
      </c>
      <c r="P8392">
        <v>1.744</v>
      </c>
      <c r="Q8392">
        <v>274.74</v>
      </c>
      <c r="R8392">
        <v>25001.234</v>
      </c>
      <c r="S8392">
        <v>24726.493999999999</v>
      </c>
    </row>
    <row r="8393" spans="1:19" x14ac:dyDescent="0.3">
      <c r="A8393">
        <v>2021</v>
      </c>
      <c r="B8393">
        <v>12</v>
      </c>
      <c r="C8393">
        <v>16</v>
      </c>
      <c r="D8393">
        <v>16</v>
      </c>
      <c r="E8393">
        <v>26863.55</v>
      </c>
      <c r="F8393">
        <v>747.90300000000002</v>
      </c>
      <c r="G8393">
        <v>74.930000000000007</v>
      </c>
      <c r="H8393">
        <v>-16.34</v>
      </c>
      <c r="I8393">
        <v>339.13400000000001</v>
      </c>
      <c r="J8393">
        <v>5.5759999999999996</v>
      </c>
      <c r="K8393">
        <v>-11.577</v>
      </c>
      <c r="L8393">
        <v>90.554000000000002</v>
      </c>
      <c r="M8393">
        <v>28018.799999999999</v>
      </c>
      <c r="N8393">
        <v>1770.4259999999999</v>
      </c>
      <c r="O8393">
        <v>-0.61899999999999999</v>
      </c>
      <c r="P8393">
        <v>1.0880000000000001</v>
      </c>
      <c r="Q8393">
        <v>264.88600000000002</v>
      </c>
      <c r="R8393">
        <v>26247.905999999999</v>
      </c>
      <c r="S8393">
        <v>25983.02</v>
      </c>
    </row>
    <row r="8394" spans="1:19" x14ac:dyDescent="0.3">
      <c r="A8394">
        <v>2021</v>
      </c>
      <c r="B8394">
        <v>12</v>
      </c>
      <c r="C8394">
        <v>16</v>
      </c>
      <c r="D8394">
        <v>17</v>
      </c>
      <c r="E8394">
        <v>27908.041000000001</v>
      </c>
      <c r="F8394">
        <v>546.58600000000001</v>
      </c>
      <c r="G8394">
        <v>81.224000000000004</v>
      </c>
      <c r="H8394">
        <v>-36.695</v>
      </c>
      <c r="I8394">
        <v>233.93700000000001</v>
      </c>
      <c r="J8394">
        <v>4.3869999999999996</v>
      </c>
      <c r="K8394">
        <v>-58.835999999999999</v>
      </c>
      <c r="L8394">
        <v>91.492999999999995</v>
      </c>
      <c r="M8394">
        <v>28688.914000000001</v>
      </c>
      <c r="N8394">
        <v>126.98099999999999</v>
      </c>
      <c r="O8394">
        <v>7.6390000000000002</v>
      </c>
      <c r="P8394">
        <v>3.1019999999999999</v>
      </c>
      <c r="Q8394">
        <v>260.185</v>
      </c>
      <c r="R8394">
        <v>28551.191999999999</v>
      </c>
      <c r="S8394">
        <v>28291.007000000001</v>
      </c>
    </row>
    <row r="8395" spans="1:19" x14ac:dyDescent="0.3">
      <c r="A8395">
        <v>2021</v>
      </c>
      <c r="B8395">
        <v>12</v>
      </c>
      <c r="C8395">
        <v>16</v>
      </c>
      <c r="D8395">
        <v>18</v>
      </c>
      <c r="E8395">
        <v>30813.050999999999</v>
      </c>
      <c r="F8395">
        <v>521.73699999999997</v>
      </c>
      <c r="G8395">
        <v>87.525999999999996</v>
      </c>
      <c r="H8395">
        <v>-59.250999999999998</v>
      </c>
      <c r="I8395">
        <v>255.80699999999999</v>
      </c>
      <c r="J8395">
        <v>4.91</v>
      </c>
      <c r="K8395">
        <v>-73.010999999999996</v>
      </c>
      <c r="L8395">
        <v>93.242000000000004</v>
      </c>
      <c r="M8395">
        <v>31556.487000000001</v>
      </c>
      <c r="N8395">
        <v>0</v>
      </c>
      <c r="O8395">
        <v>13.853</v>
      </c>
      <c r="P8395">
        <v>4.9000000000000004</v>
      </c>
      <c r="Q8395">
        <v>262.02199999999999</v>
      </c>
      <c r="R8395">
        <v>31537.734</v>
      </c>
      <c r="S8395">
        <v>31275.712</v>
      </c>
    </row>
    <row r="8396" spans="1:19" x14ac:dyDescent="0.3">
      <c r="A8396">
        <v>2021</v>
      </c>
      <c r="B8396">
        <v>12</v>
      </c>
      <c r="C8396">
        <v>16</v>
      </c>
      <c r="D8396">
        <v>19</v>
      </c>
      <c r="E8396">
        <v>31132.331999999999</v>
      </c>
      <c r="F8396">
        <v>543.23</v>
      </c>
      <c r="G8396">
        <v>87.807000000000002</v>
      </c>
      <c r="H8396">
        <v>-82.313999999999993</v>
      </c>
      <c r="I8396">
        <v>326.37799999999999</v>
      </c>
      <c r="J8396">
        <v>4.7430000000000003</v>
      </c>
      <c r="K8396">
        <v>-94.548000000000002</v>
      </c>
      <c r="L8396">
        <v>93.352000000000004</v>
      </c>
      <c r="M8396">
        <v>31923.171999999999</v>
      </c>
      <c r="N8396">
        <v>0</v>
      </c>
      <c r="O8396">
        <v>15.589</v>
      </c>
      <c r="P8396">
        <v>6.4820000000000002</v>
      </c>
      <c r="Q8396">
        <v>253.41300000000001</v>
      </c>
      <c r="R8396">
        <v>31901.100999999999</v>
      </c>
      <c r="S8396">
        <v>31647.687000000002</v>
      </c>
    </row>
    <row r="8397" spans="1:19" x14ac:dyDescent="0.3">
      <c r="A8397">
        <v>2021</v>
      </c>
      <c r="B8397">
        <v>12</v>
      </c>
      <c r="C8397">
        <v>16</v>
      </c>
      <c r="D8397">
        <v>20</v>
      </c>
      <c r="E8397">
        <v>30678.627</v>
      </c>
      <c r="F8397">
        <v>548.99599999999998</v>
      </c>
      <c r="G8397">
        <v>88.061000000000007</v>
      </c>
      <c r="H8397">
        <v>-92.951999999999998</v>
      </c>
      <c r="I8397">
        <v>361.14600000000002</v>
      </c>
      <c r="J8397">
        <v>4.4640000000000004</v>
      </c>
      <c r="K8397">
        <v>-95.117000000000004</v>
      </c>
      <c r="L8397">
        <v>93.203999999999994</v>
      </c>
      <c r="M8397">
        <v>31498.367999999999</v>
      </c>
      <c r="N8397">
        <v>0</v>
      </c>
      <c r="O8397">
        <v>14.124000000000001</v>
      </c>
      <c r="P8397">
        <v>8.1440000000000001</v>
      </c>
      <c r="Q8397">
        <v>238.15899999999999</v>
      </c>
      <c r="R8397">
        <v>31476.098999999998</v>
      </c>
      <c r="S8397">
        <v>31237.94</v>
      </c>
    </row>
    <row r="8398" spans="1:19" x14ac:dyDescent="0.3">
      <c r="A8398">
        <v>2021</v>
      </c>
      <c r="B8398">
        <v>12</v>
      </c>
      <c r="C8398">
        <v>16</v>
      </c>
      <c r="D8398">
        <v>21</v>
      </c>
      <c r="E8398">
        <v>29875.26</v>
      </c>
      <c r="F8398">
        <v>585.41200000000003</v>
      </c>
      <c r="G8398">
        <v>87.525999999999996</v>
      </c>
      <c r="H8398">
        <v>-103.739</v>
      </c>
      <c r="I8398">
        <v>404.81200000000001</v>
      </c>
      <c r="J8398">
        <v>4.1230000000000002</v>
      </c>
      <c r="K8398">
        <v>-99.478999999999999</v>
      </c>
      <c r="L8398">
        <v>92.896000000000001</v>
      </c>
      <c r="M8398">
        <v>30759.284</v>
      </c>
      <c r="N8398">
        <v>0</v>
      </c>
      <c r="O8398">
        <v>13.124000000000001</v>
      </c>
      <c r="P8398">
        <v>7.9969999999999999</v>
      </c>
      <c r="Q8398">
        <v>227.3</v>
      </c>
      <c r="R8398">
        <v>30738.163</v>
      </c>
      <c r="S8398">
        <v>30510.864000000001</v>
      </c>
    </row>
    <row r="8399" spans="1:19" x14ac:dyDescent="0.3">
      <c r="A8399">
        <v>2021</v>
      </c>
      <c r="B8399">
        <v>12</v>
      </c>
      <c r="C8399">
        <v>16</v>
      </c>
      <c r="D8399">
        <v>22</v>
      </c>
      <c r="E8399">
        <v>28326.603999999999</v>
      </c>
      <c r="F8399">
        <v>693.18</v>
      </c>
      <c r="G8399">
        <v>85.444999999999993</v>
      </c>
      <c r="H8399">
        <v>-109.675</v>
      </c>
      <c r="I8399">
        <v>517.60900000000004</v>
      </c>
      <c r="J8399">
        <v>5.181</v>
      </c>
      <c r="K8399">
        <v>-40.747999999999998</v>
      </c>
      <c r="L8399">
        <v>91.956000000000003</v>
      </c>
      <c r="M8399">
        <v>29484.107</v>
      </c>
      <c r="N8399">
        <v>0</v>
      </c>
      <c r="O8399">
        <v>11.897</v>
      </c>
      <c r="P8399">
        <v>-3.927</v>
      </c>
      <c r="Q8399">
        <v>215.30600000000001</v>
      </c>
      <c r="R8399">
        <v>29476.137999999999</v>
      </c>
      <c r="S8399">
        <v>29260.831999999999</v>
      </c>
    </row>
    <row r="8400" spans="1:19" x14ac:dyDescent="0.3">
      <c r="A8400">
        <v>2021</v>
      </c>
      <c r="B8400">
        <v>12</v>
      </c>
      <c r="C8400">
        <v>16</v>
      </c>
      <c r="D8400">
        <v>23</v>
      </c>
      <c r="E8400">
        <v>25788.481</v>
      </c>
      <c r="F8400">
        <v>897.37199999999996</v>
      </c>
      <c r="G8400">
        <v>82.242000000000004</v>
      </c>
      <c r="H8400">
        <v>-120.256</v>
      </c>
      <c r="I8400">
        <v>577.44799999999998</v>
      </c>
      <c r="J8400">
        <v>4.8490000000000002</v>
      </c>
      <c r="K8400">
        <v>-12.603</v>
      </c>
      <c r="L8400">
        <v>89.751999999999995</v>
      </c>
      <c r="M8400">
        <v>27225.044000000002</v>
      </c>
      <c r="N8400">
        <v>0</v>
      </c>
      <c r="O8400">
        <v>9.5839999999999996</v>
      </c>
      <c r="P8400">
        <v>-11.462999999999999</v>
      </c>
      <c r="Q8400">
        <v>194.81200000000001</v>
      </c>
      <c r="R8400">
        <v>27226.922999999999</v>
      </c>
      <c r="S8400">
        <v>27032.111000000001</v>
      </c>
    </row>
    <row r="8401" spans="1:19" x14ac:dyDescent="0.3">
      <c r="A8401">
        <v>2021</v>
      </c>
      <c r="B8401">
        <v>12</v>
      </c>
      <c r="C8401">
        <v>16</v>
      </c>
      <c r="D8401">
        <v>24</v>
      </c>
      <c r="E8401">
        <v>23115.067999999999</v>
      </c>
      <c r="F8401">
        <v>1087.124</v>
      </c>
      <c r="G8401">
        <v>80.680000000000007</v>
      </c>
      <c r="H8401">
        <v>-117.303</v>
      </c>
      <c r="I8401">
        <v>962.154</v>
      </c>
      <c r="J8401">
        <v>5.25</v>
      </c>
      <c r="K8401">
        <v>-4.0529999999999999</v>
      </c>
      <c r="L8401">
        <v>88.14</v>
      </c>
      <c r="M8401">
        <v>25136.38</v>
      </c>
      <c r="N8401">
        <v>0</v>
      </c>
      <c r="O8401">
        <v>7.3920000000000003</v>
      </c>
      <c r="P8401">
        <v>-8.9629999999999992</v>
      </c>
      <c r="Q8401">
        <v>173.73599999999999</v>
      </c>
      <c r="R8401">
        <v>25137.95</v>
      </c>
      <c r="S8401">
        <v>24964.214</v>
      </c>
    </row>
    <row r="8402" spans="1:19" x14ac:dyDescent="0.3">
      <c r="A8402">
        <v>2021</v>
      </c>
      <c r="B8402">
        <v>12</v>
      </c>
      <c r="C8402">
        <v>17</v>
      </c>
      <c r="D8402">
        <v>1</v>
      </c>
      <c r="E8402">
        <v>21104.114000000001</v>
      </c>
      <c r="F8402">
        <v>1309.7529999999999</v>
      </c>
      <c r="G8402">
        <v>83.733999999999995</v>
      </c>
      <c r="H8402">
        <v>-100.245</v>
      </c>
      <c r="I8402">
        <v>846.64099999999996</v>
      </c>
      <c r="J8402">
        <v>5.0780000000000003</v>
      </c>
      <c r="K8402">
        <v>-7.1550000000000002</v>
      </c>
      <c r="L8402">
        <v>87.04</v>
      </c>
      <c r="M8402">
        <v>23245.225999999999</v>
      </c>
      <c r="N8402">
        <v>0</v>
      </c>
      <c r="O8402">
        <v>5.2160000000000002</v>
      </c>
      <c r="P8402">
        <v>-15.611000000000001</v>
      </c>
      <c r="Q8402">
        <v>154.667</v>
      </c>
      <c r="R8402">
        <v>23255.620999999999</v>
      </c>
      <c r="S8402">
        <v>23100.953000000001</v>
      </c>
    </row>
    <row r="8403" spans="1:19" x14ac:dyDescent="0.3">
      <c r="A8403">
        <v>2021</v>
      </c>
      <c r="B8403">
        <v>12</v>
      </c>
      <c r="C8403">
        <v>17</v>
      </c>
      <c r="D8403">
        <v>2</v>
      </c>
      <c r="E8403">
        <v>20190.487000000001</v>
      </c>
      <c r="F8403">
        <v>1423.3440000000001</v>
      </c>
      <c r="G8403">
        <v>84.031999999999996</v>
      </c>
      <c r="H8403">
        <v>-99.843999999999994</v>
      </c>
      <c r="I8403">
        <v>601.077</v>
      </c>
      <c r="J8403">
        <v>4.9450000000000003</v>
      </c>
      <c r="K8403">
        <v>-6.609</v>
      </c>
      <c r="L8403">
        <v>86.531000000000006</v>
      </c>
      <c r="M8403">
        <v>22199.931</v>
      </c>
      <c r="N8403">
        <v>0</v>
      </c>
      <c r="O8403">
        <v>4.218</v>
      </c>
      <c r="P8403">
        <v>-13.048</v>
      </c>
      <c r="Q8403">
        <v>145.14500000000001</v>
      </c>
      <c r="R8403">
        <v>22208.760999999999</v>
      </c>
      <c r="S8403">
        <v>22063.616000000002</v>
      </c>
    </row>
    <row r="8404" spans="1:19" x14ac:dyDescent="0.3">
      <c r="A8404">
        <v>2021</v>
      </c>
      <c r="B8404">
        <v>12</v>
      </c>
      <c r="C8404">
        <v>17</v>
      </c>
      <c r="D8404">
        <v>3</v>
      </c>
      <c r="E8404">
        <v>19627.609</v>
      </c>
      <c r="F8404">
        <v>1470.664</v>
      </c>
      <c r="G8404">
        <v>85.251999999999995</v>
      </c>
      <c r="H8404">
        <v>-101.401</v>
      </c>
      <c r="I8404">
        <v>360.00200000000001</v>
      </c>
      <c r="J8404">
        <v>4.8719999999999999</v>
      </c>
      <c r="K8404">
        <v>-1.7569999999999999</v>
      </c>
      <c r="L8404">
        <v>86.2</v>
      </c>
      <c r="M8404">
        <v>21446.187999999998</v>
      </c>
      <c r="N8404">
        <v>0</v>
      </c>
      <c r="O8404">
        <v>3.2669999999999999</v>
      </c>
      <c r="P8404">
        <v>-9.9060000000000006</v>
      </c>
      <c r="Q8404">
        <v>140.03200000000001</v>
      </c>
      <c r="R8404">
        <v>21452.827000000001</v>
      </c>
      <c r="S8404">
        <v>21312.794999999998</v>
      </c>
    </row>
    <row r="8405" spans="1:19" x14ac:dyDescent="0.3">
      <c r="A8405">
        <v>2021</v>
      </c>
      <c r="B8405">
        <v>12</v>
      </c>
      <c r="C8405">
        <v>17</v>
      </c>
      <c r="D8405">
        <v>4</v>
      </c>
      <c r="E8405">
        <v>19544.232</v>
      </c>
      <c r="F8405">
        <v>1462.08</v>
      </c>
      <c r="G8405">
        <v>87.289000000000001</v>
      </c>
      <c r="H8405">
        <v>-105.154</v>
      </c>
      <c r="I8405">
        <v>204.78</v>
      </c>
      <c r="J8405">
        <v>4.7190000000000003</v>
      </c>
      <c r="K8405">
        <v>-0.38800000000000001</v>
      </c>
      <c r="L8405">
        <v>86.15</v>
      </c>
      <c r="M8405">
        <v>21196.419000000002</v>
      </c>
      <c r="N8405">
        <v>0</v>
      </c>
      <c r="O8405">
        <v>3.1429999999999998</v>
      </c>
      <c r="P8405">
        <v>-5.9089999999999998</v>
      </c>
      <c r="Q8405">
        <v>139.70599999999999</v>
      </c>
      <c r="R8405">
        <v>21199.184000000001</v>
      </c>
      <c r="S8405">
        <v>21059.478999999999</v>
      </c>
    </row>
    <row r="8406" spans="1:19" x14ac:dyDescent="0.3">
      <c r="A8406">
        <v>2021</v>
      </c>
      <c r="B8406">
        <v>12</v>
      </c>
      <c r="C8406">
        <v>17</v>
      </c>
      <c r="D8406">
        <v>5</v>
      </c>
      <c r="E8406">
        <v>20052.325000000001</v>
      </c>
      <c r="F8406">
        <v>1373.808</v>
      </c>
      <c r="G8406">
        <v>90.677000000000007</v>
      </c>
      <c r="H8406">
        <v>-108.404</v>
      </c>
      <c r="I8406">
        <v>102.96599999999999</v>
      </c>
      <c r="J8406">
        <v>3.6520000000000001</v>
      </c>
      <c r="K8406">
        <v>-1.752</v>
      </c>
      <c r="L8406">
        <v>86.435000000000002</v>
      </c>
      <c r="M8406">
        <v>21509.028999999999</v>
      </c>
      <c r="N8406">
        <v>0</v>
      </c>
      <c r="O8406">
        <v>3.1110000000000002</v>
      </c>
      <c r="P8406">
        <v>-4.5750000000000002</v>
      </c>
      <c r="Q8406">
        <v>145.15100000000001</v>
      </c>
      <c r="R8406">
        <v>21510.492999999999</v>
      </c>
      <c r="S8406">
        <v>21365.343000000001</v>
      </c>
    </row>
    <row r="8407" spans="1:19" x14ac:dyDescent="0.3">
      <c r="A8407">
        <v>2021</v>
      </c>
      <c r="B8407">
        <v>12</v>
      </c>
      <c r="C8407">
        <v>17</v>
      </c>
      <c r="D8407">
        <v>6</v>
      </c>
      <c r="E8407">
        <v>21571.973000000002</v>
      </c>
      <c r="F8407">
        <v>1239.626</v>
      </c>
      <c r="G8407">
        <v>95.231999999999999</v>
      </c>
      <c r="H8407">
        <v>-116.02200000000001</v>
      </c>
      <c r="I8407">
        <v>72.459999999999994</v>
      </c>
      <c r="J8407">
        <v>2.3290000000000002</v>
      </c>
      <c r="K8407">
        <v>-9.3979999999999997</v>
      </c>
      <c r="L8407">
        <v>87.248999999999995</v>
      </c>
      <c r="M8407">
        <v>22848.217000000001</v>
      </c>
      <c r="N8407">
        <v>0</v>
      </c>
      <c r="O8407">
        <v>3.2949999999999999</v>
      </c>
      <c r="P8407">
        <v>-6.4690000000000003</v>
      </c>
      <c r="Q8407">
        <v>162.19800000000001</v>
      </c>
      <c r="R8407">
        <v>22851.391</v>
      </c>
      <c r="S8407">
        <v>22689.192999999999</v>
      </c>
    </row>
    <row r="8408" spans="1:19" x14ac:dyDescent="0.3">
      <c r="A8408">
        <v>2021</v>
      </c>
      <c r="B8408">
        <v>12</v>
      </c>
      <c r="C8408">
        <v>17</v>
      </c>
      <c r="D8408">
        <v>7</v>
      </c>
      <c r="E8408">
        <v>24277.964</v>
      </c>
      <c r="F8408">
        <v>1063.9770000000001</v>
      </c>
      <c r="G8408">
        <v>100.621</v>
      </c>
      <c r="H8408">
        <v>-125.77800000000001</v>
      </c>
      <c r="I8408">
        <v>128.994</v>
      </c>
      <c r="J8408">
        <v>2.839</v>
      </c>
      <c r="K8408">
        <v>6.7279999999999998</v>
      </c>
      <c r="L8408">
        <v>88.825000000000003</v>
      </c>
      <c r="M8408">
        <v>25443.547999999999</v>
      </c>
      <c r="N8408">
        <v>4.1219999999999999</v>
      </c>
      <c r="O8408">
        <v>1.599</v>
      </c>
      <c r="P8408">
        <v>-1.8260000000000001</v>
      </c>
      <c r="Q8408">
        <v>192.81800000000001</v>
      </c>
      <c r="R8408">
        <v>25439.653999999999</v>
      </c>
      <c r="S8408">
        <v>25246.835999999999</v>
      </c>
    </row>
    <row r="8409" spans="1:19" x14ac:dyDescent="0.3">
      <c r="A8409">
        <v>2021</v>
      </c>
      <c r="B8409">
        <v>12</v>
      </c>
      <c r="C8409">
        <v>17</v>
      </c>
      <c r="D8409">
        <v>8</v>
      </c>
      <c r="E8409">
        <v>25982.642</v>
      </c>
      <c r="F8409">
        <v>975.29200000000003</v>
      </c>
      <c r="G8409">
        <v>103.518</v>
      </c>
      <c r="H8409">
        <v>-111.863</v>
      </c>
      <c r="I8409">
        <v>267.89</v>
      </c>
      <c r="J8409">
        <v>3.702</v>
      </c>
      <c r="K8409">
        <v>7.6180000000000003</v>
      </c>
      <c r="L8409">
        <v>89.88</v>
      </c>
      <c r="M8409">
        <v>27215.161</v>
      </c>
      <c r="N8409">
        <v>390.25299999999999</v>
      </c>
      <c r="O8409">
        <v>-2.0979999999999999</v>
      </c>
      <c r="P8409">
        <v>-0.192</v>
      </c>
      <c r="Q8409">
        <v>216.56200000000001</v>
      </c>
      <c r="R8409">
        <v>26827.198</v>
      </c>
      <c r="S8409">
        <v>26610.634999999998</v>
      </c>
    </row>
    <row r="8410" spans="1:19" x14ac:dyDescent="0.3">
      <c r="A8410">
        <v>2021</v>
      </c>
      <c r="B8410">
        <v>12</v>
      </c>
      <c r="C8410">
        <v>17</v>
      </c>
      <c r="D8410">
        <v>9</v>
      </c>
      <c r="E8410">
        <v>26897.297999999999</v>
      </c>
      <c r="F8410">
        <v>942.16499999999996</v>
      </c>
      <c r="G8410">
        <v>99.34</v>
      </c>
      <c r="H8410">
        <v>-79.141000000000005</v>
      </c>
      <c r="I8410">
        <v>494.47699999999998</v>
      </c>
      <c r="J8410">
        <v>4.97</v>
      </c>
      <c r="K8410">
        <v>-6.6459999999999999</v>
      </c>
      <c r="L8410">
        <v>90.641000000000005</v>
      </c>
      <c r="M8410">
        <v>28343.763999999999</v>
      </c>
      <c r="N8410">
        <v>2114.5479999999998</v>
      </c>
      <c r="O8410">
        <v>-20.22</v>
      </c>
      <c r="P8410">
        <v>-0.49</v>
      </c>
      <c r="Q8410">
        <v>237.017</v>
      </c>
      <c r="R8410">
        <v>26249.924999999999</v>
      </c>
      <c r="S8410">
        <v>26012.907999999999</v>
      </c>
    </row>
    <row r="8411" spans="1:19" x14ac:dyDescent="0.3">
      <c r="A8411">
        <v>2021</v>
      </c>
      <c r="B8411">
        <v>12</v>
      </c>
      <c r="C8411">
        <v>17</v>
      </c>
      <c r="D8411">
        <v>10</v>
      </c>
      <c r="E8411">
        <v>27407.02</v>
      </c>
      <c r="F8411">
        <v>971.67200000000003</v>
      </c>
      <c r="G8411">
        <v>93.986000000000004</v>
      </c>
      <c r="H8411">
        <v>-53.424999999999997</v>
      </c>
      <c r="I8411">
        <v>610.01099999999997</v>
      </c>
      <c r="J8411">
        <v>5.5149999999999997</v>
      </c>
      <c r="K8411">
        <v>-19.747</v>
      </c>
      <c r="L8411">
        <v>91.114000000000004</v>
      </c>
      <c r="M8411">
        <v>29012.16</v>
      </c>
      <c r="N8411">
        <v>3682.1370000000002</v>
      </c>
      <c r="O8411">
        <v>-35.643999999999998</v>
      </c>
      <c r="P8411">
        <v>-0.51600000000000001</v>
      </c>
      <c r="Q8411">
        <v>251.68600000000001</v>
      </c>
      <c r="R8411">
        <v>25366.184000000001</v>
      </c>
      <c r="S8411">
        <v>25114.496999999999</v>
      </c>
    </row>
    <row r="8412" spans="1:19" x14ac:dyDescent="0.3">
      <c r="A8412">
        <v>2021</v>
      </c>
      <c r="B8412">
        <v>12</v>
      </c>
      <c r="C8412">
        <v>17</v>
      </c>
      <c r="D8412">
        <v>11</v>
      </c>
      <c r="E8412">
        <v>27548.947</v>
      </c>
      <c r="F8412">
        <v>1001.826</v>
      </c>
      <c r="G8412">
        <v>89.299000000000007</v>
      </c>
      <c r="H8412">
        <v>-37.314999999999998</v>
      </c>
      <c r="I8412">
        <v>576.36599999999999</v>
      </c>
      <c r="J8412">
        <v>5.82</v>
      </c>
      <c r="K8412">
        <v>-6.3120000000000003</v>
      </c>
      <c r="L8412">
        <v>91.234999999999999</v>
      </c>
      <c r="M8412">
        <v>29180.566999999999</v>
      </c>
      <c r="N8412">
        <v>4582.0839999999998</v>
      </c>
      <c r="O8412">
        <v>-45.341999999999999</v>
      </c>
      <c r="P8412">
        <v>0.16600000000000001</v>
      </c>
      <c r="Q8412">
        <v>262.02499999999998</v>
      </c>
      <c r="R8412">
        <v>24643.659</v>
      </c>
      <c r="S8412">
        <v>24381.633999999998</v>
      </c>
    </row>
    <row r="8413" spans="1:19" x14ac:dyDescent="0.3">
      <c r="A8413">
        <v>2021</v>
      </c>
      <c r="B8413">
        <v>12</v>
      </c>
      <c r="C8413">
        <v>17</v>
      </c>
      <c r="D8413">
        <v>12</v>
      </c>
      <c r="E8413">
        <v>27425.304</v>
      </c>
      <c r="F8413">
        <v>1003.203</v>
      </c>
      <c r="G8413">
        <v>85.093999999999994</v>
      </c>
      <c r="H8413">
        <v>-28.177</v>
      </c>
      <c r="I8413">
        <v>490.58300000000003</v>
      </c>
      <c r="J8413">
        <v>5.9569999999999999</v>
      </c>
      <c r="K8413">
        <v>2.4980000000000002</v>
      </c>
      <c r="L8413">
        <v>91.096000000000004</v>
      </c>
      <c r="M8413">
        <v>28990.464</v>
      </c>
      <c r="N8413">
        <v>5099.7849999999999</v>
      </c>
      <c r="O8413">
        <v>-26.425000000000001</v>
      </c>
      <c r="P8413">
        <v>1.0620000000000001</v>
      </c>
      <c r="Q8413">
        <v>266.09399999999999</v>
      </c>
      <c r="R8413">
        <v>23916.041000000001</v>
      </c>
      <c r="S8413">
        <v>23649.947</v>
      </c>
    </row>
    <row r="8414" spans="1:19" x14ac:dyDescent="0.3">
      <c r="A8414">
        <v>2021</v>
      </c>
      <c r="B8414">
        <v>12</v>
      </c>
      <c r="C8414">
        <v>17</v>
      </c>
      <c r="D8414">
        <v>13</v>
      </c>
      <c r="E8414">
        <v>27035.101999999999</v>
      </c>
      <c r="F8414">
        <v>995.29600000000005</v>
      </c>
      <c r="G8414">
        <v>82.47</v>
      </c>
      <c r="H8414">
        <v>-21.128</v>
      </c>
      <c r="I8414">
        <v>453.64400000000001</v>
      </c>
      <c r="J8414">
        <v>5.9269999999999996</v>
      </c>
      <c r="K8414">
        <v>1.978</v>
      </c>
      <c r="L8414">
        <v>90.686000000000007</v>
      </c>
      <c r="M8414">
        <v>28561.505000000001</v>
      </c>
      <c r="N8414">
        <v>5123.7830000000004</v>
      </c>
      <c r="O8414">
        <v>-4.7300000000000004</v>
      </c>
      <c r="P8414">
        <v>1.9259999999999999</v>
      </c>
      <c r="Q8414">
        <v>267.66500000000002</v>
      </c>
      <c r="R8414">
        <v>23440.525000000001</v>
      </c>
      <c r="S8414">
        <v>23172.86</v>
      </c>
    </row>
    <row r="8415" spans="1:19" x14ac:dyDescent="0.3">
      <c r="A8415">
        <v>2021</v>
      </c>
      <c r="B8415">
        <v>12</v>
      </c>
      <c r="C8415">
        <v>17</v>
      </c>
      <c r="D8415">
        <v>14</v>
      </c>
      <c r="E8415">
        <v>26847.575000000001</v>
      </c>
      <c r="F8415">
        <v>965.84</v>
      </c>
      <c r="G8415">
        <v>80.415999999999997</v>
      </c>
      <c r="H8415">
        <v>-12.010999999999999</v>
      </c>
      <c r="I8415">
        <v>429.274</v>
      </c>
      <c r="J8415">
        <v>5.819</v>
      </c>
      <c r="K8415">
        <v>8.1880000000000006</v>
      </c>
      <c r="L8415">
        <v>90.51</v>
      </c>
      <c r="M8415">
        <v>28335.194</v>
      </c>
      <c r="N8415">
        <v>4592.4459999999999</v>
      </c>
      <c r="O8415">
        <v>-1.6639999999999999</v>
      </c>
      <c r="P8415">
        <v>2.33</v>
      </c>
      <c r="Q8415">
        <v>267.21800000000002</v>
      </c>
      <c r="R8415">
        <v>23742.081999999999</v>
      </c>
      <c r="S8415">
        <v>23474.864000000001</v>
      </c>
    </row>
    <row r="8416" spans="1:19" x14ac:dyDescent="0.3">
      <c r="A8416">
        <v>2021</v>
      </c>
      <c r="B8416">
        <v>12</v>
      </c>
      <c r="C8416">
        <v>17</v>
      </c>
      <c r="D8416">
        <v>15</v>
      </c>
      <c r="E8416">
        <v>26547.947</v>
      </c>
      <c r="F8416">
        <v>905.76800000000003</v>
      </c>
      <c r="G8416">
        <v>78.863</v>
      </c>
      <c r="H8416">
        <v>-8.3960000000000008</v>
      </c>
      <c r="I8416">
        <v>368.52499999999998</v>
      </c>
      <c r="J8416">
        <v>5.3470000000000004</v>
      </c>
      <c r="K8416">
        <v>5.4859999999999998</v>
      </c>
      <c r="L8416">
        <v>90.253</v>
      </c>
      <c r="M8416">
        <v>27914.93</v>
      </c>
      <c r="N8416">
        <v>3489.84</v>
      </c>
      <c r="O8416">
        <v>-0.86099999999999999</v>
      </c>
      <c r="P8416">
        <v>1.744</v>
      </c>
      <c r="Q8416">
        <v>262.62599999999998</v>
      </c>
      <c r="R8416">
        <v>24424.206999999999</v>
      </c>
      <c r="S8416">
        <v>24161.580999999998</v>
      </c>
    </row>
    <row r="8417" spans="1:19" x14ac:dyDescent="0.3">
      <c r="A8417">
        <v>2021</v>
      </c>
      <c r="B8417">
        <v>12</v>
      </c>
      <c r="C8417">
        <v>17</v>
      </c>
      <c r="D8417">
        <v>16</v>
      </c>
      <c r="E8417">
        <v>26373.864000000001</v>
      </c>
      <c r="F8417">
        <v>747.90300000000002</v>
      </c>
      <c r="G8417">
        <v>79.055999999999997</v>
      </c>
      <c r="H8417">
        <v>-16.106999999999999</v>
      </c>
      <c r="I8417">
        <v>339.13400000000001</v>
      </c>
      <c r="J8417">
        <v>5.5759999999999996</v>
      </c>
      <c r="K8417">
        <v>-11.509</v>
      </c>
      <c r="L8417">
        <v>90.128</v>
      </c>
      <c r="M8417">
        <v>27528.989000000001</v>
      </c>
      <c r="N8417">
        <v>1770.4259999999999</v>
      </c>
      <c r="O8417">
        <v>-0.61899999999999999</v>
      </c>
      <c r="P8417">
        <v>1.0880000000000001</v>
      </c>
      <c r="Q8417">
        <v>254.876</v>
      </c>
      <c r="R8417">
        <v>25758.094000000001</v>
      </c>
      <c r="S8417">
        <v>25503.218000000001</v>
      </c>
    </row>
    <row r="8418" spans="1:19" x14ac:dyDescent="0.3">
      <c r="A8418">
        <v>2021</v>
      </c>
      <c r="B8418">
        <v>12</v>
      </c>
      <c r="C8418">
        <v>17</v>
      </c>
      <c r="D8418">
        <v>17</v>
      </c>
      <c r="E8418">
        <v>27367.004000000001</v>
      </c>
      <c r="F8418">
        <v>546.58600000000001</v>
      </c>
      <c r="G8418">
        <v>84.734999999999999</v>
      </c>
      <c r="H8418">
        <v>-36.051000000000002</v>
      </c>
      <c r="I8418">
        <v>233.93700000000001</v>
      </c>
      <c r="J8418">
        <v>4.3869999999999996</v>
      </c>
      <c r="K8418">
        <v>-54.237000000000002</v>
      </c>
      <c r="L8418">
        <v>91.007000000000005</v>
      </c>
      <c r="M8418">
        <v>28152.633999999998</v>
      </c>
      <c r="N8418">
        <v>126.98099999999999</v>
      </c>
      <c r="O8418">
        <v>7.6390000000000002</v>
      </c>
      <c r="P8418">
        <v>3.1019999999999999</v>
      </c>
      <c r="Q8418">
        <v>251.34800000000001</v>
      </c>
      <c r="R8418">
        <v>28014.912</v>
      </c>
      <c r="S8418">
        <v>27763.563999999998</v>
      </c>
    </row>
    <row r="8419" spans="1:19" x14ac:dyDescent="0.3">
      <c r="A8419">
        <v>2021</v>
      </c>
      <c r="B8419">
        <v>12</v>
      </c>
      <c r="C8419">
        <v>17</v>
      </c>
      <c r="D8419">
        <v>18</v>
      </c>
      <c r="E8419">
        <v>30223.29</v>
      </c>
      <c r="F8419">
        <v>521.73699999999997</v>
      </c>
      <c r="G8419">
        <v>90.930999999999997</v>
      </c>
      <c r="H8419">
        <v>-58.18</v>
      </c>
      <c r="I8419">
        <v>255.80699999999999</v>
      </c>
      <c r="J8419">
        <v>4.91</v>
      </c>
      <c r="K8419">
        <v>-68.861000000000004</v>
      </c>
      <c r="L8419">
        <v>93.012</v>
      </c>
      <c r="M8419">
        <v>30971.717000000001</v>
      </c>
      <c r="N8419">
        <v>0</v>
      </c>
      <c r="O8419">
        <v>13.853</v>
      </c>
      <c r="P8419">
        <v>4.9000000000000004</v>
      </c>
      <c r="Q8419">
        <v>254.27099999999999</v>
      </c>
      <c r="R8419">
        <v>30952.963</v>
      </c>
      <c r="S8419">
        <v>30698.691999999999</v>
      </c>
    </row>
    <row r="8420" spans="1:19" x14ac:dyDescent="0.3">
      <c r="A8420">
        <v>2021</v>
      </c>
      <c r="B8420">
        <v>12</v>
      </c>
      <c r="C8420">
        <v>17</v>
      </c>
      <c r="D8420">
        <v>19</v>
      </c>
      <c r="E8420">
        <v>30366.061000000002</v>
      </c>
      <c r="F8420">
        <v>543.23</v>
      </c>
      <c r="G8420">
        <v>91.256</v>
      </c>
      <c r="H8420">
        <v>-80.358999999999995</v>
      </c>
      <c r="I8420">
        <v>326.37799999999999</v>
      </c>
      <c r="J8420">
        <v>4.7430000000000003</v>
      </c>
      <c r="K8420">
        <v>-91.102000000000004</v>
      </c>
      <c r="L8420">
        <v>93.076999999999998</v>
      </c>
      <c r="M8420">
        <v>31162.027999999998</v>
      </c>
      <c r="N8420">
        <v>0</v>
      </c>
      <c r="O8420">
        <v>15.589</v>
      </c>
      <c r="P8420">
        <v>6.4820000000000002</v>
      </c>
      <c r="Q8420">
        <v>244.94900000000001</v>
      </c>
      <c r="R8420">
        <v>31139.956999999999</v>
      </c>
      <c r="S8420">
        <v>30895.008000000002</v>
      </c>
    </row>
    <row r="8421" spans="1:19" x14ac:dyDescent="0.3">
      <c r="A8421">
        <v>2021</v>
      </c>
      <c r="B8421">
        <v>12</v>
      </c>
      <c r="C8421">
        <v>17</v>
      </c>
      <c r="D8421">
        <v>20</v>
      </c>
      <c r="E8421">
        <v>29796.057000000001</v>
      </c>
      <c r="F8421">
        <v>548.99599999999998</v>
      </c>
      <c r="G8421">
        <v>91.537000000000006</v>
      </c>
      <c r="H8421">
        <v>-90.328999999999994</v>
      </c>
      <c r="I8421">
        <v>361.14600000000002</v>
      </c>
      <c r="J8421">
        <v>4.4640000000000004</v>
      </c>
      <c r="K8421">
        <v>-91.665000000000006</v>
      </c>
      <c r="L8421">
        <v>92.840999999999994</v>
      </c>
      <c r="M8421">
        <v>30621.510999999999</v>
      </c>
      <c r="N8421">
        <v>0</v>
      </c>
      <c r="O8421">
        <v>14.124000000000001</v>
      </c>
      <c r="P8421">
        <v>8.1440000000000001</v>
      </c>
      <c r="Q8421">
        <v>230.36500000000001</v>
      </c>
      <c r="R8421">
        <v>30599.241999999998</v>
      </c>
      <c r="S8421">
        <v>30368.877</v>
      </c>
    </row>
    <row r="8422" spans="1:19" x14ac:dyDescent="0.3">
      <c r="A8422">
        <v>2021</v>
      </c>
      <c r="B8422">
        <v>12</v>
      </c>
      <c r="C8422">
        <v>17</v>
      </c>
      <c r="D8422">
        <v>21</v>
      </c>
      <c r="E8422">
        <v>29057.503000000001</v>
      </c>
      <c r="F8422">
        <v>585.41200000000003</v>
      </c>
      <c r="G8422">
        <v>91.466999999999999</v>
      </c>
      <c r="H8422">
        <v>-100.89400000000001</v>
      </c>
      <c r="I8422">
        <v>404.81200000000001</v>
      </c>
      <c r="J8422">
        <v>4.1230000000000002</v>
      </c>
      <c r="K8422">
        <v>-95.935000000000002</v>
      </c>
      <c r="L8422">
        <v>92.477999999999994</v>
      </c>
      <c r="M8422">
        <v>29947.496999999999</v>
      </c>
      <c r="N8422">
        <v>0</v>
      </c>
      <c r="O8422">
        <v>13.124000000000001</v>
      </c>
      <c r="P8422">
        <v>7.9969999999999999</v>
      </c>
      <c r="Q8422">
        <v>220.20099999999999</v>
      </c>
      <c r="R8422">
        <v>29926.377</v>
      </c>
      <c r="S8422">
        <v>29706.175999999999</v>
      </c>
    </row>
    <row r="8423" spans="1:19" x14ac:dyDescent="0.3">
      <c r="A8423">
        <v>2021</v>
      </c>
      <c r="B8423">
        <v>12</v>
      </c>
      <c r="C8423">
        <v>17</v>
      </c>
      <c r="D8423">
        <v>22</v>
      </c>
      <c r="E8423">
        <v>27591.681</v>
      </c>
      <c r="F8423">
        <v>693.18</v>
      </c>
      <c r="G8423">
        <v>90.554000000000002</v>
      </c>
      <c r="H8423">
        <v>-106.68600000000001</v>
      </c>
      <c r="I8423">
        <v>517.60900000000004</v>
      </c>
      <c r="J8423">
        <v>5.181</v>
      </c>
      <c r="K8423">
        <v>-39.667000000000002</v>
      </c>
      <c r="L8423">
        <v>91.349000000000004</v>
      </c>
      <c r="M8423">
        <v>28752.647000000001</v>
      </c>
      <c r="N8423">
        <v>0</v>
      </c>
      <c r="O8423">
        <v>11.897</v>
      </c>
      <c r="P8423">
        <v>-3.927</v>
      </c>
      <c r="Q8423">
        <v>209.524</v>
      </c>
      <c r="R8423">
        <v>28744.677</v>
      </c>
      <c r="S8423">
        <v>28535.152999999998</v>
      </c>
    </row>
    <row r="8424" spans="1:19" x14ac:dyDescent="0.3">
      <c r="A8424">
        <v>2021</v>
      </c>
      <c r="B8424">
        <v>12</v>
      </c>
      <c r="C8424">
        <v>17</v>
      </c>
      <c r="D8424">
        <v>23</v>
      </c>
      <c r="E8424">
        <v>25356.742999999999</v>
      </c>
      <c r="F8424">
        <v>897.37199999999996</v>
      </c>
      <c r="G8424">
        <v>88.316000000000003</v>
      </c>
      <c r="H8424">
        <v>-117.916</v>
      </c>
      <c r="I8424">
        <v>577.44799999999998</v>
      </c>
      <c r="J8424">
        <v>4.8490000000000002</v>
      </c>
      <c r="K8424">
        <v>-12.385</v>
      </c>
      <c r="L8424">
        <v>89.488</v>
      </c>
      <c r="M8424">
        <v>26795.598999999998</v>
      </c>
      <c r="N8424">
        <v>0</v>
      </c>
      <c r="O8424">
        <v>9.5839999999999996</v>
      </c>
      <c r="P8424">
        <v>-11.462999999999999</v>
      </c>
      <c r="Q8424">
        <v>191.709</v>
      </c>
      <c r="R8424">
        <v>26797.477999999999</v>
      </c>
      <c r="S8424">
        <v>26605.769</v>
      </c>
    </row>
    <row r="8425" spans="1:19" x14ac:dyDescent="0.3">
      <c r="A8425">
        <v>2021</v>
      </c>
      <c r="B8425">
        <v>12</v>
      </c>
      <c r="C8425">
        <v>17</v>
      </c>
      <c r="D8425">
        <v>24</v>
      </c>
      <c r="E8425">
        <v>22736.367999999999</v>
      </c>
      <c r="F8425">
        <v>1087.124</v>
      </c>
      <c r="G8425">
        <v>87.174999999999997</v>
      </c>
      <c r="H8425">
        <v>-114.95699999999999</v>
      </c>
      <c r="I8425">
        <v>961.178</v>
      </c>
      <c r="J8425">
        <v>4.0940000000000003</v>
      </c>
      <c r="K8425">
        <v>-4.202</v>
      </c>
      <c r="L8425">
        <v>87.933000000000007</v>
      </c>
      <c r="M8425">
        <v>24757.538</v>
      </c>
      <c r="N8425">
        <v>0</v>
      </c>
      <c r="O8425">
        <v>7.3920000000000003</v>
      </c>
      <c r="P8425">
        <v>-8.9629999999999992</v>
      </c>
      <c r="Q8425">
        <v>171.63399999999999</v>
      </c>
      <c r="R8425">
        <v>24759.108</v>
      </c>
      <c r="S8425">
        <v>24587.473999999998</v>
      </c>
    </row>
    <row r="8426" spans="1:19" x14ac:dyDescent="0.3">
      <c r="A8426">
        <v>2021</v>
      </c>
      <c r="B8426">
        <v>12</v>
      </c>
      <c r="C8426">
        <v>18</v>
      </c>
      <c r="D8426">
        <v>1</v>
      </c>
      <c r="E8426">
        <v>20508.106</v>
      </c>
      <c r="F8426">
        <v>1290.338</v>
      </c>
      <c r="G8426">
        <v>84.962999999999994</v>
      </c>
      <c r="H8426">
        <v>-93.055999999999997</v>
      </c>
      <c r="I8426">
        <v>775.452</v>
      </c>
      <c r="J8426">
        <v>1.8029999999999999</v>
      </c>
      <c r="K8426">
        <v>-5.9409999999999998</v>
      </c>
      <c r="L8426">
        <v>86.632999999999996</v>
      </c>
      <c r="M8426">
        <v>22563.334999999999</v>
      </c>
      <c r="N8426">
        <v>0</v>
      </c>
      <c r="O8426">
        <v>5.2160000000000002</v>
      </c>
      <c r="P8426">
        <v>-15.611000000000001</v>
      </c>
      <c r="Q8426">
        <v>155.04499999999999</v>
      </c>
      <c r="R8426">
        <v>22573.73</v>
      </c>
      <c r="S8426">
        <v>22418.684000000001</v>
      </c>
    </row>
    <row r="8427" spans="1:19" x14ac:dyDescent="0.3">
      <c r="A8427">
        <v>2021</v>
      </c>
      <c r="B8427">
        <v>12</v>
      </c>
      <c r="C8427">
        <v>18</v>
      </c>
      <c r="D8427">
        <v>2</v>
      </c>
      <c r="E8427">
        <v>19726.286</v>
      </c>
      <c r="F8427">
        <v>1395.538</v>
      </c>
      <c r="G8427">
        <v>85.709000000000003</v>
      </c>
      <c r="H8427">
        <v>-93.757000000000005</v>
      </c>
      <c r="I8427">
        <v>657.721</v>
      </c>
      <c r="J8427">
        <v>1.788</v>
      </c>
      <c r="K8427">
        <v>-5.5890000000000004</v>
      </c>
      <c r="L8427">
        <v>86.203999999999994</v>
      </c>
      <c r="M8427">
        <v>21768.19</v>
      </c>
      <c r="N8427">
        <v>0</v>
      </c>
      <c r="O8427">
        <v>4.218</v>
      </c>
      <c r="P8427">
        <v>-13.048</v>
      </c>
      <c r="Q8427">
        <v>145.31100000000001</v>
      </c>
      <c r="R8427">
        <v>21777.02</v>
      </c>
      <c r="S8427">
        <v>21631.708999999999</v>
      </c>
    </row>
    <row r="8428" spans="1:19" x14ac:dyDescent="0.3">
      <c r="A8428">
        <v>2021</v>
      </c>
      <c r="B8428">
        <v>12</v>
      </c>
      <c r="C8428">
        <v>18</v>
      </c>
      <c r="D8428">
        <v>3</v>
      </c>
      <c r="E8428">
        <v>19130.412</v>
      </c>
      <c r="F8428">
        <v>1460.596</v>
      </c>
      <c r="G8428">
        <v>87.218000000000004</v>
      </c>
      <c r="H8428">
        <v>-95.584999999999994</v>
      </c>
      <c r="I8428">
        <v>441.95</v>
      </c>
      <c r="J8428">
        <v>1.8160000000000001</v>
      </c>
      <c r="K8428">
        <v>-1.4770000000000001</v>
      </c>
      <c r="L8428">
        <v>85.82</v>
      </c>
      <c r="M8428">
        <v>21023.532999999999</v>
      </c>
      <c r="N8428">
        <v>0</v>
      </c>
      <c r="O8428">
        <v>3.2669999999999999</v>
      </c>
      <c r="P8428">
        <v>-9.9060000000000006</v>
      </c>
      <c r="Q8428">
        <v>139.874</v>
      </c>
      <c r="R8428">
        <v>21030.171999999999</v>
      </c>
      <c r="S8428">
        <v>20890.297999999999</v>
      </c>
    </row>
    <row r="8429" spans="1:19" x14ac:dyDescent="0.3">
      <c r="A8429">
        <v>2021</v>
      </c>
      <c r="B8429">
        <v>12</v>
      </c>
      <c r="C8429">
        <v>18</v>
      </c>
      <c r="D8429">
        <v>4</v>
      </c>
      <c r="E8429">
        <v>18956.929</v>
      </c>
      <c r="F8429">
        <v>1491.87</v>
      </c>
      <c r="G8429">
        <v>89.781000000000006</v>
      </c>
      <c r="H8429">
        <v>-98.503</v>
      </c>
      <c r="I8429">
        <v>279.93400000000003</v>
      </c>
      <c r="J8429">
        <v>1.79</v>
      </c>
      <c r="K8429">
        <v>-0.47299999999999998</v>
      </c>
      <c r="L8429">
        <v>85.712999999999994</v>
      </c>
      <c r="M8429">
        <v>20717.259999999998</v>
      </c>
      <c r="N8429">
        <v>0</v>
      </c>
      <c r="O8429">
        <v>3.1429999999999998</v>
      </c>
      <c r="P8429">
        <v>-5.9089999999999998</v>
      </c>
      <c r="Q8429">
        <v>138.44399999999999</v>
      </c>
      <c r="R8429">
        <v>20720.026000000002</v>
      </c>
      <c r="S8429">
        <v>20581.581999999999</v>
      </c>
    </row>
    <row r="8430" spans="1:19" x14ac:dyDescent="0.3">
      <c r="A8430">
        <v>2021</v>
      </c>
      <c r="B8430">
        <v>12</v>
      </c>
      <c r="C8430">
        <v>18</v>
      </c>
      <c r="D8430">
        <v>5</v>
      </c>
      <c r="E8430">
        <v>19279.261999999999</v>
      </c>
      <c r="F8430">
        <v>1492.681</v>
      </c>
      <c r="G8430">
        <v>94.230999999999995</v>
      </c>
      <c r="H8430">
        <v>-103.16500000000001</v>
      </c>
      <c r="I8430">
        <v>175.989</v>
      </c>
      <c r="J8430">
        <v>1.619</v>
      </c>
      <c r="K8430">
        <v>-1.5</v>
      </c>
      <c r="L8430">
        <v>85.921999999999997</v>
      </c>
      <c r="M8430">
        <v>20930.807000000001</v>
      </c>
      <c r="N8430">
        <v>0</v>
      </c>
      <c r="O8430">
        <v>3.1110000000000002</v>
      </c>
      <c r="P8430">
        <v>-4.5750000000000002</v>
      </c>
      <c r="Q8430">
        <v>140.398</v>
      </c>
      <c r="R8430">
        <v>20932.272000000001</v>
      </c>
      <c r="S8430">
        <v>20791.874</v>
      </c>
    </row>
    <row r="8431" spans="1:19" x14ac:dyDescent="0.3">
      <c r="A8431">
        <v>2021</v>
      </c>
      <c r="B8431">
        <v>12</v>
      </c>
      <c r="C8431">
        <v>18</v>
      </c>
      <c r="D8431">
        <v>6</v>
      </c>
      <c r="E8431">
        <v>20194.687999999998</v>
      </c>
      <c r="F8431">
        <v>1476.0119999999999</v>
      </c>
      <c r="G8431">
        <v>101.209</v>
      </c>
      <c r="H8431">
        <v>-108.13200000000001</v>
      </c>
      <c r="I8431">
        <v>101.506</v>
      </c>
      <c r="J8431">
        <v>1.629</v>
      </c>
      <c r="K8431">
        <v>-7.6840000000000002</v>
      </c>
      <c r="L8431">
        <v>86.477000000000004</v>
      </c>
      <c r="M8431">
        <v>21744.495999999999</v>
      </c>
      <c r="N8431">
        <v>0</v>
      </c>
      <c r="O8431">
        <v>3.2949999999999999</v>
      </c>
      <c r="P8431">
        <v>-6.4690000000000003</v>
      </c>
      <c r="Q8431">
        <v>149.21</v>
      </c>
      <c r="R8431">
        <v>21747.67</v>
      </c>
      <c r="S8431">
        <v>21598.460999999999</v>
      </c>
    </row>
    <row r="8432" spans="1:19" x14ac:dyDescent="0.3">
      <c r="A8432">
        <v>2021</v>
      </c>
      <c r="B8432">
        <v>12</v>
      </c>
      <c r="C8432">
        <v>18</v>
      </c>
      <c r="D8432">
        <v>7</v>
      </c>
      <c r="E8432">
        <v>21405.4</v>
      </c>
      <c r="F8432">
        <v>1375.8109999999999</v>
      </c>
      <c r="G8432">
        <v>108.977</v>
      </c>
      <c r="H8432">
        <v>-112.33799999999999</v>
      </c>
      <c r="I8432">
        <v>64.483999999999995</v>
      </c>
      <c r="J8432">
        <v>1.893</v>
      </c>
      <c r="K8432">
        <v>5.5570000000000004</v>
      </c>
      <c r="L8432">
        <v>87.117000000000004</v>
      </c>
      <c r="M8432">
        <v>22827.922999999999</v>
      </c>
      <c r="N8432">
        <v>4.1219999999999999</v>
      </c>
      <c r="O8432">
        <v>1.599</v>
      </c>
      <c r="P8432">
        <v>-1.8260000000000001</v>
      </c>
      <c r="Q8432">
        <v>166.33500000000001</v>
      </c>
      <c r="R8432">
        <v>22824.027999999998</v>
      </c>
      <c r="S8432">
        <v>22657.694</v>
      </c>
    </row>
    <row r="8433" spans="1:19" x14ac:dyDescent="0.3">
      <c r="A8433">
        <v>2021</v>
      </c>
      <c r="B8433">
        <v>12</v>
      </c>
      <c r="C8433">
        <v>18</v>
      </c>
      <c r="D8433">
        <v>8</v>
      </c>
      <c r="E8433">
        <v>22365.254000000001</v>
      </c>
      <c r="F8433">
        <v>1282.0899999999999</v>
      </c>
      <c r="G8433">
        <v>110.46899999999999</v>
      </c>
      <c r="H8433">
        <v>-99.84</v>
      </c>
      <c r="I8433">
        <v>68.882999999999996</v>
      </c>
      <c r="J8433">
        <v>2.2879999999999998</v>
      </c>
      <c r="K8433">
        <v>6.3250000000000002</v>
      </c>
      <c r="L8433">
        <v>87.668000000000006</v>
      </c>
      <c r="M8433">
        <v>23712.669000000002</v>
      </c>
      <c r="N8433">
        <v>390.25299999999999</v>
      </c>
      <c r="O8433">
        <v>-2.0979999999999999</v>
      </c>
      <c r="P8433">
        <v>-0.192</v>
      </c>
      <c r="Q8433">
        <v>183.374</v>
      </c>
      <c r="R8433">
        <v>23324.705999999998</v>
      </c>
      <c r="S8433">
        <v>23141.331999999999</v>
      </c>
    </row>
    <row r="8434" spans="1:19" x14ac:dyDescent="0.3">
      <c r="A8434">
        <v>2021</v>
      </c>
      <c r="B8434">
        <v>12</v>
      </c>
      <c r="C8434">
        <v>18</v>
      </c>
      <c r="D8434">
        <v>9</v>
      </c>
      <c r="E8434">
        <v>23817.737000000001</v>
      </c>
      <c r="F8434">
        <v>1206.2470000000001</v>
      </c>
      <c r="G8434">
        <v>105.68600000000001</v>
      </c>
      <c r="H8434">
        <v>-70.236999999999995</v>
      </c>
      <c r="I8434">
        <v>109.06699999999999</v>
      </c>
      <c r="J8434">
        <v>2.8879999999999999</v>
      </c>
      <c r="K8434">
        <v>-6.0659999999999998</v>
      </c>
      <c r="L8434">
        <v>88.531999999999996</v>
      </c>
      <c r="M8434">
        <v>25148.168000000001</v>
      </c>
      <c r="N8434">
        <v>2114.5479999999998</v>
      </c>
      <c r="O8434">
        <v>-20.22</v>
      </c>
      <c r="P8434">
        <v>-0.49</v>
      </c>
      <c r="Q8434">
        <v>204.74600000000001</v>
      </c>
      <c r="R8434">
        <v>23054.329000000002</v>
      </c>
      <c r="S8434">
        <v>22849.582999999999</v>
      </c>
    </row>
    <row r="8435" spans="1:19" x14ac:dyDescent="0.3">
      <c r="A8435">
        <v>2021</v>
      </c>
      <c r="B8435">
        <v>12</v>
      </c>
      <c r="C8435">
        <v>18</v>
      </c>
      <c r="D8435">
        <v>10</v>
      </c>
      <c r="E8435">
        <v>24622.511999999999</v>
      </c>
      <c r="F8435">
        <v>1196.894</v>
      </c>
      <c r="G8435">
        <v>98.98</v>
      </c>
      <c r="H8435">
        <v>-45.384999999999998</v>
      </c>
      <c r="I8435">
        <v>148.09700000000001</v>
      </c>
      <c r="J8435">
        <v>3.0950000000000002</v>
      </c>
      <c r="K8435">
        <v>-17.995000000000001</v>
      </c>
      <c r="L8435">
        <v>89.037999999999997</v>
      </c>
      <c r="M8435">
        <v>25996.255000000001</v>
      </c>
      <c r="N8435">
        <v>3682.1370000000002</v>
      </c>
      <c r="O8435">
        <v>-35.643999999999998</v>
      </c>
      <c r="P8435">
        <v>-0.51600000000000001</v>
      </c>
      <c r="Q8435">
        <v>222.036</v>
      </c>
      <c r="R8435">
        <v>22350.278999999999</v>
      </c>
      <c r="S8435">
        <v>22128.242999999999</v>
      </c>
    </row>
    <row r="8436" spans="1:19" x14ac:dyDescent="0.3">
      <c r="A8436">
        <v>2021</v>
      </c>
      <c r="B8436">
        <v>12</v>
      </c>
      <c r="C8436">
        <v>18</v>
      </c>
      <c r="D8436">
        <v>11</v>
      </c>
      <c r="E8436">
        <v>24944.866999999998</v>
      </c>
      <c r="F8436">
        <v>1200.9690000000001</v>
      </c>
      <c r="G8436">
        <v>92.555000000000007</v>
      </c>
      <c r="H8436">
        <v>-29.242999999999999</v>
      </c>
      <c r="I8436">
        <v>183.595</v>
      </c>
      <c r="J8436">
        <v>3.2829999999999999</v>
      </c>
      <c r="K8436">
        <v>-6.0979999999999999</v>
      </c>
      <c r="L8436">
        <v>89.248999999999995</v>
      </c>
      <c r="M8436">
        <v>26386.621999999999</v>
      </c>
      <c r="N8436">
        <v>4582.0839999999998</v>
      </c>
      <c r="O8436">
        <v>-45.341999999999999</v>
      </c>
      <c r="P8436">
        <v>0.16600000000000001</v>
      </c>
      <c r="Q8436">
        <v>234.816</v>
      </c>
      <c r="R8436">
        <v>21849.714</v>
      </c>
      <c r="S8436">
        <v>21614.898000000001</v>
      </c>
    </row>
    <row r="8437" spans="1:19" x14ac:dyDescent="0.3">
      <c r="A8437">
        <v>2021</v>
      </c>
      <c r="B8437">
        <v>12</v>
      </c>
      <c r="C8437">
        <v>18</v>
      </c>
      <c r="D8437">
        <v>12</v>
      </c>
      <c r="E8437">
        <v>24844.231</v>
      </c>
      <c r="F8437">
        <v>1184.7840000000001</v>
      </c>
      <c r="G8437">
        <v>86.840999999999994</v>
      </c>
      <c r="H8437">
        <v>-19.712</v>
      </c>
      <c r="I8437">
        <v>236.779</v>
      </c>
      <c r="J8437">
        <v>3.4590000000000001</v>
      </c>
      <c r="K8437">
        <v>1.6319999999999999</v>
      </c>
      <c r="L8437">
        <v>89.171000000000006</v>
      </c>
      <c r="M8437">
        <v>26340.344000000001</v>
      </c>
      <c r="N8437">
        <v>5099.7849999999999</v>
      </c>
      <c r="O8437">
        <v>-26.425000000000001</v>
      </c>
      <c r="P8437">
        <v>1.0620000000000001</v>
      </c>
      <c r="Q8437">
        <v>242.48599999999999</v>
      </c>
      <c r="R8437">
        <v>21265.920999999998</v>
      </c>
      <c r="S8437">
        <v>21023.435000000001</v>
      </c>
    </row>
    <row r="8438" spans="1:19" x14ac:dyDescent="0.3">
      <c r="A8438">
        <v>2021</v>
      </c>
      <c r="B8438">
        <v>12</v>
      </c>
      <c r="C8438">
        <v>18</v>
      </c>
      <c r="D8438">
        <v>13</v>
      </c>
      <c r="E8438">
        <v>24624.587</v>
      </c>
      <c r="F8438">
        <v>1166.7570000000001</v>
      </c>
      <c r="G8438">
        <v>82.786000000000001</v>
      </c>
      <c r="H8438">
        <v>-14.157</v>
      </c>
      <c r="I8438">
        <v>278.48500000000001</v>
      </c>
      <c r="J8438">
        <v>3.6019999999999999</v>
      </c>
      <c r="K8438">
        <v>0.64800000000000002</v>
      </c>
      <c r="L8438">
        <v>89.028999999999996</v>
      </c>
      <c r="M8438">
        <v>26148.951000000001</v>
      </c>
      <c r="N8438">
        <v>5123.7830000000004</v>
      </c>
      <c r="O8438">
        <v>-4.7300000000000004</v>
      </c>
      <c r="P8438">
        <v>1.9259999999999999</v>
      </c>
      <c r="Q8438">
        <v>245.53800000000001</v>
      </c>
      <c r="R8438">
        <v>21027.971000000001</v>
      </c>
      <c r="S8438">
        <v>20782.434000000001</v>
      </c>
    </row>
    <row r="8439" spans="1:19" x14ac:dyDescent="0.3">
      <c r="A8439">
        <v>2021</v>
      </c>
      <c r="B8439">
        <v>12</v>
      </c>
      <c r="C8439">
        <v>18</v>
      </c>
      <c r="D8439">
        <v>14</v>
      </c>
      <c r="E8439">
        <v>24315.208999999999</v>
      </c>
      <c r="F8439">
        <v>1120.9290000000001</v>
      </c>
      <c r="G8439">
        <v>80.055999999999997</v>
      </c>
      <c r="H8439">
        <v>-8.0660000000000007</v>
      </c>
      <c r="I8439">
        <v>291.25299999999999</v>
      </c>
      <c r="J8439">
        <v>3.6070000000000002</v>
      </c>
      <c r="K8439">
        <v>7.3209999999999997</v>
      </c>
      <c r="L8439">
        <v>88.858000000000004</v>
      </c>
      <c r="M8439">
        <v>25819.112000000001</v>
      </c>
      <c r="N8439">
        <v>4592.4459999999999</v>
      </c>
      <c r="O8439">
        <v>-1.6639999999999999</v>
      </c>
      <c r="P8439">
        <v>2.33</v>
      </c>
      <c r="Q8439">
        <v>243.36199999999999</v>
      </c>
      <c r="R8439">
        <v>21225.999</v>
      </c>
      <c r="S8439">
        <v>20982.637999999999</v>
      </c>
    </row>
    <row r="8440" spans="1:19" x14ac:dyDescent="0.3">
      <c r="A8440">
        <v>2021</v>
      </c>
      <c r="B8440">
        <v>12</v>
      </c>
      <c r="C8440">
        <v>18</v>
      </c>
      <c r="D8440">
        <v>15</v>
      </c>
      <c r="E8440">
        <v>24075.452000000001</v>
      </c>
      <c r="F8440">
        <v>1050.115</v>
      </c>
      <c r="G8440">
        <v>80.162000000000006</v>
      </c>
      <c r="H8440">
        <v>-6.4569999999999999</v>
      </c>
      <c r="I8440">
        <v>290.77</v>
      </c>
      <c r="J8440">
        <v>3.3069999999999999</v>
      </c>
      <c r="K8440">
        <v>5.9219999999999997</v>
      </c>
      <c r="L8440">
        <v>88.694000000000003</v>
      </c>
      <c r="M8440">
        <v>25507.803</v>
      </c>
      <c r="N8440">
        <v>3489.84</v>
      </c>
      <c r="O8440">
        <v>-0.86099999999999999</v>
      </c>
      <c r="P8440">
        <v>1.744</v>
      </c>
      <c r="Q8440">
        <v>237.126</v>
      </c>
      <c r="R8440">
        <v>22017.080999999998</v>
      </c>
      <c r="S8440">
        <v>21779.954000000002</v>
      </c>
    </row>
    <row r="8441" spans="1:19" x14ac:dyDescent="0.3">
      <c r="A8441">
        <v>2021</v>
      </c>
      <c r="B8441">
        <v>12</v>
      </c>
      <c r="C8441">
        <v>18</v>
      </c>
      <c r="D8441">
        <v>16</v>
      </c>
      <c r="E8441">
        <v>23985.825000000001</v>
      </c>
      <c r="F8441">
        <v>879.83500000000004</v>
      </c>
      <c r="G8441">
        <v>81.846999999999994</v>
      </c>
      <c r="H8441">
        <v>-11.576000000000001</v>
      </c>
      <c r="I8441">
        <v>293.33</v>
      </c>
      <c r="J8441">
        <v>3.363</v>
      </c>
      <c r="K8441">
        <v>-9.6760000000000002</v>
      </c>
      <c r="L8441">
        <v>88.638000000000005</v>
      </c>
      <c r="M8441">
        <v>25229.739000000001</v>
      </c>
      <c r="N8441">
        <v>1770.4259999999999</v>
      </c>
      <c r="O8441">
        <v>-0.61899999999999999</v>
      </c>
      <c r="P8441">
        <v>1.0880000000000001</v>
      </c>
      <c r="Q8441">
        <v>229.17</v>
      </c>
      <c r="R8441">
        <v>23458.844000000001</v>
      </c>
      <c r="S8441">
        <v>23229.673999999999</v>
      </c>
    </row>
    <row r="8442" spans="1:19" x14ac:dyDescent="0.3">
      <c r="A8442">
        <v>2021</v>
      </c>
      <c r="B8442">
        <v>12</v>
      </c>
      <c r="C8442">
        <v>18</v>
      </c>
      <c r="D8442">
        <v>17</v>
      </c>
      <c r="E8442">
        <v>25053.093000000001</v>
      </c>
      <c r="F8442">
        <v>656.41499999999996</v>
      </c>
      <c r="G8442">
        <v>89.096999999999994</v>
      </c>
      <c r="H8442">
        <v>-28.931000000000001</v>
      </c>
      <c r="I8442">
        <v>195.18899999999999</v>
      </c>
      <c r="J8442">
        <v>2.121</v>
      </c>
      <c r="K8442">
        <v>-50.069000000000003</v>
      </c>
      <c r="L8442">
        <v>89.233999999999995</v>
      </c>
      <c r="M8442">
        <v>25917.050999999999</v>
      </c>
      <c r="N8442">
        <v>126.98099999999999</v>
      </c>
      <c r="O8442">
        <v>7.6390000000000002</v>
      </c>
      <c r="P8442">
        <v>3.1019999999999999</v>
      </c>
      <c r="Q8442">
        <v>227.535</v>
      </c>
      <c r="R8442">
        <v>25779.33</v>
      </c>
      <c r="S8442">
        <v>25551.794999999998</v>
      </c>
    </row>
    <row r="8443" spans="1:19" x14ac:dyDescent="0.3">
      <c r="A8443">
        <v>2021</v>
      </c>
      <c r="B8443">
        <v>12</v>
      </c>
      <c r="C8443">
        <v>18</v>
      </c>
      <c r="D8443">
        <v>18</v>
      </c>
      <c r="E8443">
        <v>28353.821</v>
      </c>
      <c r="F8443">
        <v>611.255</v>
      </c>
      <c r="G8443">
        <v>95.82</v>
      </c>
      <c r="H8443">
        <v>-43.021000000000001</v>
      </c>
      <c r="I8443">
        <v>205.239</v>
      </c>
      <c r="J8443">
        <v>1.9910000000000001</v>
      </c>
      <c r="K8443">
        <v>-64.819999999999993</v>
      </c>
      <c r="L8443">
        <v>91.933000000000007</v>
      </c>
      <c r="M8443">
        <v>29156.399000000001</v>
      </c>
      <c r="N8443">
        <v>0</v>
      </c>
      <c r="O8443">
        <v>13.853</v>
      </c>
      <c r="P8443">
        <v>4.9000000000000004</v>
      </c>
      <c r="Q8443">
        <v>233.86500000000001</v>
      </c>
      <c r="R8443">
        <v>29137.645</v>
      </c>
      <c r="S8443">
        <v>28903.78</v>
      </c>
    </row>
    <row r="8444" spans="1:19" x14ac:dyDescent="0.3">
      <c r="A8444">
        <v>2021</v>
      </c>
      <c r="B8444">
        <v>12</v>
      </c>
      <c r="C8444">
        <v>18</v>
      </c>
      <c r="D8444">
        <v>19</v>
      </c>
      <c r="E8444">
        <v>28744.440999999999</v>
      </c>
      <c r="F8444">
        <v>624.11099999999999</v>
      </c>
      <c r="G8444">
        <v>96.995999999999995</v>
      </c>
      <c r="H8444">
        <v>-58.777000000000001</v>
      </c>
      <c r="I8444">
        <v>206.95099999999999</v>
      </c>
      <c r="J8444">
        <v>1.8640000000000001</v>
      </c>
      <c r="K8444">
        <v>-86.251999999999995</v>
      </c>
      <c r="L8444">
        <v>92.218000000000004</v>
      </c>
      <c r="M8444">
        <v>29524.556</v>
      </c>
      <c r="N8444">
        <v>0</v>
      </c>
      <c r="O8444">
        <v>15.589</v>
      </c>
      <c r="P8444">
        <v>6.4820000000000002</v>
      </c>
      <c r="Q8444">
        <v>229.96100000000001</v>
      </c>
      <c r="R8444">
        <v>29502.484</v>
      </c>
      <c r="S8444">
        <v>29272.524000000001</v>
      </c>
    </row>
    <row r="8445" spans="1:19" x14ac:dyDescent="0.3">
      <c r="A8445">
        <v>2021</v>
      </c>
      <c r="B8445">
        <v>12</v>
      </c>
      <c r="C8445">
        <v>18</v>
      </c>
      <c r="D8445">
        <v>20</v>
      </c>
      <c r="E8445">
        <v>28302.388999999999</v>
      </c>
      <c r="F8445">
        <v>624.15700000000004</v>
      </c>
      <c r="G8445">
        <v>97.102000000000004</v>
      </c>
      <c r="H8445">
        <v>-66.603999999999999</v>
      </c>
      <c r="I8445">
        <v>232.16</v>
      </c>
      <c r="J8445">
        <v>1.7270000000000001</v>
      </c>
      <c r="K8445">
        <v>-86.71</v>
      </c>
      <c r="L8445">
        <v>91.888999999999996</v>
      </c>
      <c r="M8445">
        <v>29099.008999999998</v>
      </c>
      <c r="N8445">
        <v>0</v>
      </c>
      <c r="O8445">
        <v>14.124000000000001</v>
      </c>
      <c r="P8445">
        <v>8.1440000000000001</v>
      </c>
      <c r="Q8445">
        <v>219.89099999999999</v>
      </c>
      <c r="R8445">
        <v>29076.74</v>
      </c>
      <c r="S8445">
        <v>28856.848999999998</v>
      </c>
    </row>
    <row r="8446" spans="1:19" x14ac:dyDescent="0.3">
      <c r="A8446">
        <v>2021</v>
      </c>
      <c r="B8446">
        <v>12</v>
      </c>
      <c r="C8446">
        <v>18</v>
      </c>
      <c r="D8446">
        <v>21</v>
      </c>
      <c r="E8446">
        <v>27570.037</v>
      </c>
      <c r="F8446">
        <v>654.55600000000004</v>
      </c>
      <c r="G8446">
        <v>96.97</v>
      </c>
      <c r="H8446">
        <v>-72.207999999999998</v>
      </c>
      <c r="I8446">
        <v>324.928</v>
      </c>
      <c r="J8446">
        <v>1.5820000000000001</v>
      </c>
      <c r="K8446">
        <v>-89.623000000000005</v>
      </c>
      <c r="L8446">
        <v>91.191000000000003</v>
      </c>
      <c r="M8446">
        <v>28480.463</v>
      </c>
      <c r="N8446">
        <v>0</v>
      </c>
      <c r="O8446">
        <v>13.124000000000001</v>
      </c>
      <c r="P8446">
        <v>7.9969999999999999</v>
      </c>
      <c r="Q8446">
        <v>212.601</v>
      </c>
      <c r="R8446">
        <v>28459.343000000001</v>
      </c>
      <c r="S8446">
        <v>28246.741000000002</v>
      </c>
    </row>
    <row r="8447" spans="1:19" x14ac:dyDescent="0.3">
      <c r="A8447">
        <v>2021</v>
      </c>
      <c r="B8447">
        <v>12</v>
      </c>
      <c r="C8447">
        <v>18</v>
      </c>
      <c r="D8447">
        <v>22</v>
      </c>
      <c r="E8447">
        <v>26280.327000000001</v>
      </c>
      <c r="F8447">
        <v>748.69</v>
      </c>
      <c r="G8447">
        <v>94.495000000000005</v>
      </c>
      <c r="H8447">
        <v>-83.349000000000004</v>
      </c>
      <c r="I8447">
        <v>370.52199999999999</v>
      </c>
      <c r="J8447">
        <v>1.948</v>
      </c>
      <c r="K8447">
        <v>-35.713999999999999</v>
      </c>
      <c r="L8447">
        <v>90.013999999999996</v>
      </c>
      <c r="M8447">
        <v>27372.437999999998</v>
      </c>
      <c r="N8447">
        <v>0</v>
      </c>
      <c r="O8447">
        <v>11.897</v>
      </c>
      <c r="P8447">
        <v>-3.927</v>
      </c>
      <c r="Q8447">
        <v>203.19499999999999</v>
      </c>
      <c r="R8447">
        <v>27364.469000000001</v>
      </c>
      <c r="S8447">
        <v>27161.274000000001</v>
      </c>
    </row>
    <row r="8448" spans="1:19" x14ac:dyDescent="0.3">
      <c r="A8448">
        <v>2021</v>
      </c>
      <c r="B8448">
        <v>12</v>
      </c>
      <c r="C8448">
        <v>18</v>
      </c>
      <c r="D8448">
        <v>23</v>
      </c>
      <c r="E8448">
        <v>24236.777999999998</v>
      </c>
      <c r="F8448">
        <v>944.21400000000006</v>
      </c>
      <c r="G8448">
        <v>91.59</v>
      </c>
      <c r="H8448">
        <v>-96.004999999999995</v>
      </c>
      <c r="I8448">
        <v>407.01100000000002</v>
      </c>
      <c r="J8448">
        <v>1.7749999999999999</v>
      </c>
      <c r="K8448">
        <v>-10.433999999999999</v>
      </c>
      <c r="L8448">
        <v>88.731999999999999</v>
      </c>
      <c r="M8448">
        <v>25572.071</v>
      </c>
      <c r="N8448">
        <v>0</v>
      </c>
      <c r="O8448">
        <v>9.5839999999999996</v>
      </c>
      <c r="P8448">
        <v>-11.462999999999999</v>
      </c>
      <c r="Q8448">
        <v>188.036</v>
      </c>
      <c r="R8448">
        <v>25573.95</v>
      </c>
      <c r="S8448">
        <v>25385.913</v>
      </c>
    </row>
    <row r="8449" spans="1:19" x14ac:dyDescent="0.3">
      <c r="A8449">
        <v>2021</v>
      </c>
      <c r="B8449">
        <v>12</v>
      </c>
      <c r="C8449">
        <v>18</v>
      </c>
      <c r="D8449">
        <v>24</v>
      </c>
      <c r="E8449">
        <v>22004.942999999999</v>
      </c>
      <c r="F8449">
        <v>1153.693</v>
      </c>
      <c r="G8449">
        <v>89.385999999999996</v>
      </c>
      <c r="H8449">
        <v>-97.567999999999998</v>
      </c>
      <c r="I8449">
        <v>498.94400000000002</v>
      </c>
      <c r="J8449">
        <v>1.89</v>
      </c>
      <c r="K8449">
        <v>-3.1269999999999998</v>
      </c>
      <c r="L8449">
        <v>87.444000000000003</v>
      </c>
      <c r="M8449">
        <v>23646.219000000001</v>
      </c>
      <c r="N8449">
        <v>0</v>
      </c>
      <c r="O8449">
        <v>7.3920000000000003</v>
      </c>
      <c r="P8449">
        <v>-8.9629999999999992</v>
      </c>
      <c r="Q8449">
        <v>169.78200000000001</v>
      </c>
      <c r="R8449">
        <v>23647.789000000001</v>
      </c>
      <c r="S8449">
        <v>23478.007000000001</v>
      </c>
    </row>
    <row r="8450" spans="1:19" x14ac:dyDescent="0.3">
      <c r="A8450">
        <v>2021</v>
      </c>
      <c r="B8450">
        <v>12</v>
      </c>
      <c r="C8450">
        <v>19</v>
      </c>
      <c r="D8450">
        <v>1</v>
      </c>
      <c r="E8450">
        <v>20822.991999999998</v>
      </c>
      <c r="F8450">
        <v>1290.338</v>
      </c>
      <c r="G8450">
        <v>86.814999999999998</v>
      </c>
      <c r="H8450">
        <v>-94.459000000000003</v>
      </c>
      <c r="I8450">
        <v>775.452</v>
      </c>
      <c r="J8450">
        <v>1.8029999999999999</v>
      </c>
      <c r="K8450">
        <v>-6.4139999999999997</v>
      </c>
      <c r="L8450">
        <v>86.826999999999998</v>
      </c>
      <c r="M8450">
        <v>22876.538</v>
      </c>
      <c r="N8450">
        <v>0</v>
      </c>
      <c r="O8450">
        <v>5.2160000000000002</v>
      </c>
      <c r="P8450">
        <v>-15.611000000000001</v>
      </c>
      <c r="Q8450">
        <v>156.02500000000001</v>
      </c>
      <c r="R8450">
        <v>22886.932000000001</v>
      </c>
      <c r="S8450">
        <v>22730.906999999999</v>
      </c>
    </row>
    <row r="8451" spans="1:19" x14ac:dyDescent="0.3">
      <c r="A8451">
        <v>2021</v>
      </c>
      <c r="B8451">
        <v>12</v>
      </c>
      <c r="C8451">
        <v>19</v>
      </c>
      <c r="D8451">
        <v>2</v>
      </c>
      <c r="E8451">
        <v>19731.816999999999</v>
      </c>
      <c r="F8451">
        <v>1395.538</v>
      </c>
      <c r="G8451">
        <v>87.841999999999999</v>
      </c>
      <c r="H8451">
        <v>-93.902000000000001</v>
      </c>
      <c r="I8451">
        <v>657.721</v>
      </c>
      <c r="J8451">
        <v>1.788</v>
      </c>
      <c r="K8451">
        <v>-5.9569999999999999</v>
      </c>
      <c r="L8451">
        <v>86.210999999999999</v>
      </c>
      <c r="M8451">
        <v>21773.216</v>
      </c>
      <c r="N8451">
        <v>0</v>
      </c>
      <c r="O8451">
        <v>4.218</v>
      </c>
      <c r="P8451">
        <v>-13.048</v>
      </c>
      <c r="Q8451">
        <v>145.29300000000001</v>
      </c>
      <c r="R8451">
        <v>21782.045999999998</v>
      </c>
      <c r="S8451">
        <v>21636.753000000001</v>
      </c>
    </row>
    <row r="8452" spans="1:19" x14ac:dyDescent="0.3">
      <c r="A8452">
        <v>2021</v>
      </c>
      <c r="B8452">
        <v>12</v>
      </c>
      <c r="C8452">
        <v>19</v>
      </c>
      <c r="D8452">
        <v>3</v>
      </c>
      <c r="E8452">
        <v>19148.113000000001</v>
      </c>
      <c r="F8452">
        <v>1460.596</v>
      </c>
      <c r="G8452">
        <v>90.325999999999993</v>
      </c>
      <c r="H8452">
        <v>-95.766999999999996</v>
      </c>
      <c r="I8452">
        <v>441.95</v>
      </c>
      <c r="J8452">
        <v>1.8160000000000001</v>
      </c>
      <c r="K8452">
        <v>-1.327</v>
      </c>
      <c r="L8452">
        <v>85.844999999999999</v>
      </c>
      <c r="M8452">
        <v>21041.225999999999</v>
      </c>
      <c r="N8452">
        <v>0</v>
      </c>
      <c r="O8452">
        <v>3.2669999999999999</v>
      </c>
      <c r="P8452">
        <v>-9.9060000000000006</v>
      </c>
      <c r="Q8452">
        <v>139.41200000000001</v>
      </c>
      <c r="R8452">
        <v>21047.865000000002</v>
      </c>
      <c r="S8452">
        <v>20908.453000000001</v>
      </c>
    </row>
    <row r="8453" spans="1:19" x14ac:dyDescent="0.3">
      <c r="A8453">
        <v>2021</v>
      </c>
      <c r="B8453">
        <v>12</v>
      </c>
      <c r="C8453">
        <v>19</v>
      </c>
      <c r="D8453">
        <v>4</v>
      </c>
      <c r="E8453">
        <v>18999.994999999999</v>
      </c>
      <c r="F8453">
        <v>1491.87</v>
      </c>
      <c r="G8453">
        <v>93.152000000000001</v>
      </c>
      <c r="H8453">
        <v>-98.745000000000005</v>
      </c>
      <c r="I8453">
        <v>279.93400000000003</v>
      </c>
      <c r="J8453">
        <v>1.79</v>
      </c>
      <c r="K8453">
        <v>-0.32100000000000001</v>
      </c>
      <c r="L8453">
        <v>85.753</v>
      </c>
      <c r="M8453">
        <v>20760.276999999998</v>
      </c>
      <c r="N8453">
        <v>0</v>
      </c>
      <c r="O8453">
        <v>3.1429999999999998</v>
      </c>
      <c r="P8453">
        <v>-5.9089999999999998</v>
      </c>
      <c r="Q8453">
        <v>137.00299999999999</v>
      </c>
      <c r="R8453">
        <v>20763.042000000001</v>
      </c>
      <c r="S8453">
        <v>20626.04</v>
      </c>
    </row>
    <row r="8454" spans="1:19" x14ac:dyDescent="0.3">
      <c r="A8454">
        <v>2021</v>
      </c>
      <c r="B8454">
        <v>12</v>
      </c>
      <c r="C8454">
        <v>19</v>
      </c>
      <c r="D8454">
        <v>5</v>
      </c>
      <c r="E8454">
        <v>19421.811000000002</v>
      </c>
      <c r="F8454">
        <v>1492.681</v>
      </c>
      <c r="G8454">
        <v>97.927000000000007</v>
      </c>
      <c r="H8454">
        <v>-103.73099999999999</v>
      </c>
      <c r="I8454">
        <v>175.989</v>
      </c>
      <c r="J8454">
        <v>1.619</v>
      </c>
      <c r="K8454">
        <v>-1.7290000000000001</v>
      </c>
      <c r="L8454">
        <v>86.037000000000006</v>
      </c>
      <c r="M8454">
        <v>21072.677</v>
      </c>
      <c r="N8454">
        <v>0</v>
      </c>
      <c r="O8454">
        <v>3.1110000000000002</v>
      </c>
      <c r="P8454">
        <v>-4.5750000000000002</v>
      </c>
      <c r="Q8454">
        <v>137.52000000000001</v>
      </c>
      <c r="R8454">
        <v>21074.141</v>
      </c>
      <c r="S8454">
        <v>20936.620999999999</v>
      </c>
    </row>
    <row r="8455" spans="1:19" x14ac:dyDescent="0.3">
      <c r="A8455">
        <v>2021</v>
      </c>
      <c r="B8455">
        <v>12</v>
      </c>
      <c r="C8455">
        <v>19</v>
      </c>
      <c r="D8455">
        <v>6</v>
      </c>
      <c r="E8455">
        <v>20401.698</v>
      </c>
      <c r="F8455">
        <v>1476.0119999999999</v>
      </c>
      <c r="G8455">
        <v>105.852</v>
      </c>
      <c r="H8455">
        <v>-108.71599999999999</v>
      </c>
      <c r="I8455">
        <v>101.506</v>
      </c>
      <c r="J8455">
        <v>1.629</v>
      </c>
      <c r="K8455">
        <v>-8.0570000000000004</v>
      </c>
      <c r="L8455">
        <v>86.593000000000004</v>
      </c>
      <c r="M8455">
        <v>21950.665000000001</v>
      </c>
      <c r="N8455">
        <v>0</v>
      </c>
      <c r="O8455">
        <v>3.2949999999999999</v>
      </c>
      <c r="P8455">
        <v>-6.4690000000000003</v>
      </c>
      <c r="Q8455">
        <v>143.626</v>
      </c>
      <c r="R8455">
        <v>21953.839</v>
      </c>
      <c r="S8455">
        <v>21810.213</v>
      </c>
    </row>
    <row r="8456" spans="1:19" x14ac:dyDescent="0.3">
      <c r="A8456">
        <v>2021</v>
      </c>
      <c r="B8456">
        <v>12</v>
      </c>
      <c r="C8456">
        <v>19</v>
      </c>
      <c r="D8456">
        <v>7</v>
      </c>
      <c r="E8456">
        <v>22066.609</v>
      </c>
      <c r="F8456">
        <v>1375.8109999999999</v>
      </c>
      <c r="G8456">
        <v>114.199</v>
      </c>
      <c r="H8456">
        <v>-114.79</v>
      </c>
      <c r="I8456">
        <v>64.483999999999995</v>
      </c>
      <c r="J8456">
        <v>1.893</v>
      </c>
      <c r="K8456">
        <v>5.1669999999999998</v>
      </c>
      <c r="L8456">
        <v>87.543000000000006</v>
      </c>
      <c r="M8456">
        <v>23486.718000000001</v>
      </c>
      <c r="N8456">
        <v>4.1219999999999999</v>
      </c>
      <c r="O8456">
        <v>1.599</v>
      </c>
      <c r="P8456">
        <v>-1.8260000000000001</v>
      </c>
      <c r="Q8456">
        <v>157.69999999999999</v>
      </c>
      <c r="R8456">
        <v>23482.823</v>
      </c>
      <c r="S8456">
        <v>23325.124</v>
      </c>
    </row>
    <row r="8457" spans="1:19" x14ac:dyDescent="0.3">
      <c r="A8457">
        <v>2021</v>
      </c>
      <c r="B8457">
        <v>12</v>
      </c>
      <c r="C8457">
        <v>19</v>
      </c>
      <c r="D8457">
        <v>8</v>
      </c>
      <c r="E8457">
        <v>23437.776000000002</v>
      </c>
      <c r="F8457">
        <v>1282.0899999999999</v>
      </c>
      <c r="G8457">
        <v>114.235</v>
      </c>
      <c r="H8457">
        <v>-103.706</v>
      </c>
      <c r="I8457">
        <v>68.882999999999996</v>
      </c>
      <c r="J8457">
        <v>2.2879999999999998</v>
      </c>
      <c r="K8457">
        <v>5.5529999999999999</v>
      </c>
      <c r="L8457">
        <v>88.396000000000001</v>
      </c>
      <c r="M8457">
        <v>24781.280999999999</v>
      </c>
      <c r="N8457">
        <v>390.25299999999999</v>
      </c>
      <c r="O8457">
        <v>-2.0979999999999999</v>
      </c>
      <c r="P8457">
        <v>-0.192</v>
      </c>
      <c r="Q8457">
        <v>169.411</v>
      </c>
      <c r="R8457">
        <v>24393.317999999999</v>
      </c>
      <c r="S8457">
        <v>24223.906999999999</v>
      </c>
    </row>
    <row r="8458" spans="1:19" x14ac:dyDescent="0.3">
      <c r="A8458">
        <v>2021</v>
      </c>
      <c r="B8458">
        <v>12</v>
      </c>
      <c r="C8458">
        <v>19</v>
      </c>
      <c r="D8458">
        <v>9</v>
      </c>
      <c r="E8458">
        <v>24487.79</v>
      </c>
      <c r="F8458">
        <v>1206.2470000000001</v>
      </c>
      <c r="G8458">
        <v>104.018</v>
      </c>
      <c r="H8458">
        <v>-71.683000000000007</v>
      </c>
      <c r="I8458">
        <v>109.06699999999999</v>
      </c>
      <c r="J8458">
        <v>2.8879999999999999</v>
      </c>
      <c r="K8458">
        <v>-5.99</v>
      </c>
      <c r="L8458">
        <v>89.054000000000002</v>
      </c>
      <c r="M8458">
        <v>25817.373</v>
      </c>
      <c r="N8458">
        <v>2114.5479999999998</v>
      </c>
      <c r="O8458">
        <v>-20.22</v>
      </c>
      <c r="P8458">
        <v>-0.49</v>
      </c>
      <c r="Q8458">
        <v>189.58600000000001</v>
      </c>
      <c r="R8458">
        <v>23723.535</v>
      </c>
      <c r="S8458">
        <v>23533.949000000001</v>
      </c>
    </row>
    <row r="8459" spans="1:19" x14ac:dyDescent="0.3">
      <c r="A8459">
        <v>2021</v>
      </c>
      <c r="B8459">
        <v>12</v>
      </c>
      <c r="C8459">
        <v>19</v>
      </c>
      <c r="D8459">
        <v>10</v>
      </c>
      <c r="E8459">
        <v>25222.594000000001</v>
      </c>
      <c r="F8459">
        <v>1196.894</v>
      </c>
      <c r="G8459">
        <v>94.644000000000005</v>
      </c>
      <c r="H8459">
        <v>-45.915999999999997</v>
      </c>
      <c r="I8459">
        <v>148.09700000000001</v>
      </c>
      <c r="J8459">
        <v>3.0950000000000002</v>
      </c>
      <c r="K8459">
        <v>-21.827999999999999</v>
      </c>
      <c r="L8459">
        <v>89.584000000000003</v>
      </c>
      <c r="M8459">
        <v>26592.52</v>
      </c>
      <c r="N8459">
        <v>3682.1370000000002</v>
      </c>
      <c r="O8459">
        <v>-35.643999999999998</v>
      </c>
      <c r="P8459">
        <v>-0.51600000000000001</v>
      </c>
      <c r="Q8459">
        <v>206.88800000000001</v>
      </c>
      <c r="R8459">
        <v>22946.543000000001</v>
      </c>
      <c r="S8459">
        <v>22739.655999999999</v>
      </c>
    </row>
    <row r="8460" spans="1:19" x14ac:dyDescent="0.3">
      <c r="A8460">
        <v>2021</v>
      </c>
      <c r="B8460">
        <v>12</v>
      </c>
      <c r="C8460">
        <v>19</v>
      </c>
      <c r="D8460">
        <v>11</v>
      </c>
      <c r="E8460">
        <v>25504.547999999999</v>
      </c>
      <c r="F8460">
        <v>1200.9690000000001</v>
      </c>
      <c r="G8460">
        <v>86.796999999999997</v>
      </c>
      <c r="H8460">
        <v>-29.515999999999998</v>
      </c>
      <c r="I8460">
        <v>183.595</v>
      </c>
      <c r="J8460">
        <v>3.2829999999999999</v>
      </c>
      <c r="K8460">
        <v>-8.6379999999999999</v>
      </c>
      <c r="L8460">
        <v>89.808000000000007</v>
      </c>
      <c r="M8460">
        <v>26944.048999999999</v>
      </c>
      <c r="N8460">
        <v>4582.0839999999998</v>
      </c>
      <c r="O8460">
        <v>-45.341999999999999</v>
      </c>
      <c r="P8460">
        <v>0.16600000000000001</v>
      </c>
      <c r="Q8460">
        <v>221.191</v>
      </c>
      <c r="R8460">
        <v>22407.141</v>
      </c>
      <c r="S8460">
        <v>22185.949000000001</v>
      </c>
    </row>
    <row r="8461" spans="1:19" x14ac:dyDescent="0.3">
      <c r="A8461">
        <v>2021</v>
      </c>
      <c r="B8461">
        <v>12</v>
      </c>
      <c r="C8461">
        <v>19</v>
      </c>
      <c r="D8461">
        <v>12</v>
      </c>
      <c r="E8461">
        <v>25339.375</v>
      </c>
      <c r="F8461">
        <v>1184.7840000000001</v>
      </c>
      <c r="G8461">
        <v>79.573999999999998</v>
      </c>
      <c r="H8461">
        <v>-20.047999999999998</v>
      </c>
      <c r="I8461">
        <v>236.779</v>
      </c>
      <c r="J8461">
        <v>3.4590000000000001</v>
      </c>
      <c r="K8461">
        <v>0.70599999999999996</v>
      </c>
      <c r="L8461">
        <v>89.617000000000004</v>
      </c>
      <c r="M8461">
        <v>26834.672999999999</v>
      </c>
      <c r="N8461">
        <v>5099.7849999999999</v>
      </c>
      <c r="O8461">
        <v>-26.425000000000001</v>
      </c>
      <c r="P8461">
        <v>1.0620000000000001</v>
      </c>
      <c r="Q8461">
        <v>231.44900000000001</v>
      </c>
      <c r="R8461">
        <v>21760.25</v>
      </c>
      <c r="S8461">
        <v>21528.800999999999</v>
      </c>
    </row>
    <row r="8462" spans="1:19" x14ac:dyDescent="0.3">
      <c r="A8462">
        <v>2021</v>
      </c>
      <c r="B8462">
        <v>12</v>
      </c>
      <c r="C8462">
        <v>19</v>
      </c>
      <c r="D8462">
        <v>13</v>
      </c>
      <c r="E8462">
        <v>24943.027999999998</v>
      </c>
      <c r="F8462">
        <v>1166.7570000000001</v>
      </c>
      <c r="G8462">
        <v>75.018000000000001</v>
      </c>
      <c r="H8462">
        <v>-14.574</v>
      </c>
      <c r="I8462">
        <v>278.48500000000001</v>
      </c>
      <c r="J8462">
        <v>3.6019999999999999</v>
      </c>
      <c r="K8462">
        <v>-0.71</v>
      </c>
      <c r="L8462">
        <v>89.287000000000006</v>
      </c>
      <c r="M8462">
        <v>26465.874</v>
      </c>
      <c r="N8462">
        <v>5123.7830000000004</v>
      </c>
      <c r="O8462">
        <v>-4.7300000000000004</v>
      </c>
      <c r="P8462">
        <v>1.9259999999999999</v>
      </c>
      <c r="Q8462">
        <v>239.38</v>
      </c>
      <c r="R8462">
        <v>21344.894</v>
      </c>
      <c r="S8462">
        <v>21105.513999999999</v>
      </c>
    </row>
    <row r="8463" spans="1:19" x14ac:dyDescent="0.3">
      <c r="A8463">
        <v>2021</v>
      </c>
      <c r="B8463">
        <v>12</v>
      </c>
      <c r="C8463">
        <v>19</v>
      </c>
      <c r="D8463">
        <v>14</v>
      </c>
      <c r="E8463">
        <v>24631.057000000001</v>
      </c>
      <c r="F8463">
        <v>1120.9290000000001</v>
      </c>
      <c r="G8463">
        <v>71.885000000000005</v>
      </c>
      <c r="H8463">
        <v>-8.7159999999999993</v>
      </c>
      <c r="I8463">
        <v>291.25299999999999</v>
      </c>
      <c r="J8463">
        <v>3.6070000000000002</v>
      </c>
      <c r="K8463">
        <v>9.093</v>
      </c>
      <c r="L8463">
        <v>89.073999999999998</v>
      </c>
      <c r="M8463">
        <v>26136.297999999999</v>
      </c>
      <c r="N8463">
        <v>4592.4459999999999</v>
      </c>
      <c r="O8463">
        <v>-1.6639999999999999</v>
      </c>
      <c r="P8463">
        <v>2.33</v>
      </c>
      <c r="Q8463">
        <v>242.10300000000001</v>
      </c>
      <c r="R8463">
        <v>21543.186000000002</v>
      </c>
      <c r="S8463">
        <v>21301.081999999999</v>
      </c>
    </row>
    <row r="8464" spans="1:19" x14ac:dyDescent="0.3">
      <c r="A8464">
        <v>2021</v>
      </c>
      <c r="B8464">
        <v>12</v>
      </c>
      <c r="C8464">
        <v>19</v>
      </c>
      <c r="D8464">
        <v>15</v>
      </c>
      <c r="E8464">
        <v>24259.525000000001</v>
      </c>
      <c r="F8464">
        <v>1050.115</v>
      </c>
      <c r="G8464">
        <v>70.911000000000001</v>
      </c>
      <c r="H8464">
        <v>-7.3929999999999998</v>
      </c>
      <c r="I8464">
        <v>290.77</v>
      </c>
      <c r="J8464">
        <v>3.3069999999999999</v>
      </c>
      <c r="K8464">
        <v>7.4429999999999996</v>
      </c>
      <c r="L8464">
        <v>88.843999999999994</v>
      </c>
      <c r="M8464">
        <v>25692.611000000001</v>
      </c>
      <c r="N8464">
        <v>3489.84</v>
      </c>
      <c r="O8464">
        <v>-0.86099999999999999</v>
      </c>
      <c r="P8464">
        <v>1.744</v>
      </c>
      <c r="Q8464">
        <v>239.857</v>
      </c>
      <c r="R8464">
        <v>22201.887999999999</v>
      </c>
      <c r="S8464">
        <v>21962.030999999999</v>
      </c>
    </row>
    <row r="8465" spans="1:19" x14ac:dyDescent="0.3">
      <c r="A8465">
        <v>2021</v>
      </c>
      <c r="B8465">
        <v>12</v>
      </c>
      <c r="C8465">
        <v>19</v>
      </c>
      <c r="D8465">
        <v>16</v>
      </c>
      <c r="E8465">
        <v>24074.633000000002</v>
      </c>
      <c r="F8465">
        <v>879.83500000000004</v>
      </c>
      <c r="G8465">
        <v>72.64</v>
      </c>
      <c r="H8465">
        <v>-12.425000000000001</v>
      </c>
      <c r="I8465">
        <v>293.33</v>
      </c>
      <c r="J8465">
        <v>3.363</v>
      </c>
      <c r="K8465">
        <v>-11.548</v>
      </c>
      <c r="L8465">
        <v>88.721000000000004</v>
      </c>
      <c r="M8465">
        <v>25315.907999999999</v>
      </c>
      <c r="N8465">
        <v>1770.4259999999999</v>
      </c>
      <c r="O8465">
        <v>-0.61899999999999999</v>
      </c>
      <c r="P8465">
        <v>1.0880000000000001</v>
      </c>
      <c r="Q8465">
        <v>233.899</v>
      </c>
      <c r="R8465">
        <v>23545.012999999999</v>
      </c>
      <c r="S8465">
        <v>23311.114000000001</v>
      </c>
    </row>
    <row r="8466" spans="1:19" x14ac:dyDescent="0.3">
      <c r="A8466">
        <v>2021</v>
      </c>
      <c r="B8466">
        <v>12</v>
      </c>
      <c r="C8466">
        <v>19</v>
      </c>
      <c r="D8466">
        <v>17</v>
      </c>
      <c r="E8466">
        <v>25339.348999999998</v>
      </c>
      <c r="F8466">
        <v>656.41499999999996</v>
      </c>
      <c r="G8466">
        <v>80.257999999999996</v>
      </c>
      <c r="H8466">
        <v>-29.638999999999999</v>
      </c>
      <c r="I8466">
        <v>195.18899999999999</v>
      </c>
      <c r="J8466">
        <v>2.121</v>
      </c>
      <c r="K8466">
        <v>-59.497</v>
      </c>
      <c r="L8466">
        <v>89.504999999999995</v>
      </c>
      <c r="M8466">
        <v>26193.442999999999</v>
      </c>
      <c r="N8466">
        <v>126.98099999999999</v>
      </c>
      <c r="O8466">
        <v>7.6390000000000002</v>
      </c>
      <c r="P8466">
        <v>3.1019999999999999</v>
      </c>
      <c r="Q8466">
        <v>233.99</v>
      </c>
      <c r="R8466">
        <v>26055.722000000002</v>
      </c>
      <c r="S8466">
        <v>25821.731</v>
      </c>
    </row>
    <row r="8467" spans="1:19" x14ac:dyDescent="0.3">
      <c r="A8467">
        <v>2021</v>
      </c>
      <c r="B8467">
        <v>12</v>
      </c>
      <c r="C8467">
        <v>19</v>
      </c>
      <c r="D8467">
        <v>18</v>
      </c>
      <c r="E8467">
        <v>28547.451000000001</v>
      </c>
      <c r="F8467">
        <v>611.255</v>
      </c>
      <c r="G8467">
        <v>87.262</v>
      </c>
      <c r="H8467">
        <v>-43.470999999999997</v>
      </c>
      <c r="I8467">
        <v>205.239</v>
      </c>
      <c r="J8467">
        <v>1.9910000000000001</v>
      </c>
      <c r="K8467">
        <v>-72.106999999999999</v>
      </c>
      <c r="L8467">
        <v>92.072000000000003</v>
      </c>
      <c r="M8467">
        <v>29342.431</v>
      </c>
      <c r="N8467">
        <v>0</v>
      </c>
      <c r="O8467">
        <v>13.853</v>
      </c>
      <c r="P8467">
        <v>4.9000000000000004</v>
      </c>
      <c r="Q8467">
        <v>243.46799999999999</v>
      </c>
      <c r="R8467">
        <v>29323.677</v>
      </c>
      <c r="S8467">
        <v>29080.208999999999</v>
      </c>
    </row>
    <row r="8468" spans="1:19" x14ac:dyDescent="0.3">
      <c r="A8468">
        <v>2021</v>
      </c>
      <c r="B8468">
        <v>12</v>
      </c>
      <c r="C8468">
        <v>19</v>
      </c>
      <c r="D8468">
        <v>19</v>
      </c>
      <c r="E8468">
        <v>28968.289000000001</v>
      </c>
      <c r="F8468">
        <v>624.11099999999999</v>
      </c>
      <c r="G8468">
        <v>88.841999999999999</v>
      </c>
      <c r="H8468">
        <v>-59.320999999999998</v>
      </c>
      <c r="I8468">
        <v>206.95099999999999</v>
      </c>
      <c r="J8468">
        <v>1.8640000000000001</v>
      </c>
      <c r="K8468">
        <v>-90.650999999999996</v>
      </c>
      <c r="L8468">
        <v>92.385000000000005</v>
      </c>
      <c r="M8468">
        <v>29743.628000000001</v>
      </c>
      <c r="N8468">
        <v>0</v>
      </c>
      <c r="O8468">
        <v>15.589</v>
      </c>
      <c r="P8468">
        <v>6.4820000000000002</v>
      </c>
      <c r="Q8468">
        <v>242.61600000000001</v>
      </c>
      <c r="R8468">
        <v>29721.556</v>
      </c>
      <c r="S8468">
        <v>29478.940999999999</v>
      </c>
    </row>
    <row r="8469" spans="1:19" x14ac:dyDescent="0.3">
      <c r="A8469">
        <v>2021</v>
      </c>
      <c r="B8469">
        <v>12</v>
      </c>
      <c r="C8469">
        <v>19</v>
      </c>
      <c r="D8469">
        <v>20</v>
      </c>
      <c r="E8469">
        <v>28563.591</v>
      </c>
      <c r="F8469">
        <v>624.15700000000004</v>
      </c>
      <c r="G8469">
        <v>89.878</v>
      </c>
      <c r="H8469">
        <v>-67.215000000000003</v>
      </c>
      <c r="I8469">
        <v>232.16</v>
      </c>
      <c r="J8469">
        <v>1.7270000000000001</v>
      </c>
      <c r="K8469">
        <v>-88.364000000000004</v>
      </c>
      <c r="L8469">
        <v>92.143000000000001</v>
      </c>
      <c r="M8469">
        <v>29358.199000000001</v>
      </c>
      <c r="N8469">
        <v>0</v>
      </c>
      <c r="O8469">
        <v>14.124000000000001</v>
      </c>
      <c r="P8469">
        <v>8.1440000000000001</v>
      </c>
      <c r="Q8469">
        <v>232.48699999999999</v>
      </c>
      <c r="R8469">
        <v>29335.931</v>
      </c>
      <c r="S8469">
        <v>29103.444</v>
      </c>
    </row>
    <row r="8470" spans="1:19" x14ac:dyDescent="0.3">
      <c r="A8470">
        <v>2021</v>
      </c>
      <c r="B8470">
        <v>12</v>
      </c>
      <c r="C8470">
        <v>19</v>
      </c>
      <c r="D8470">
        <v>21</v>
      </c>
      <c r="E8470">
        <v>27875.866999999998</v>
      </c>
      <c r="F8470">
        <v>654.55600000000004</v>
      </c>
      <c r="G8470">
        <v>89.852000000000004</v>
      </c>
      <c r="H8470">
        <v>-72.91</v>
      </c>
      <c r="I8470">
        <v>324.928</v>
      </c>
      <c r="J8470">
        <v>1.5820000000000001</v>
      </c>
      <c r="K8470">
        <v>-90.647999999999996</v>
      </c>
      <c r="L8470">
        <v>91.585999999999999</v>
      </c>
      <c r="M8470">
        <v>28784.960999999999</v>
      </c>
      <c r="N8470">
        <v>0</v>
      </c>
      <c r="O8470">
        <v>13.124000000000001</v>
      </c>
      <c r="P8470">
        <v>7.9969999999999999</v>
      </c>
      <c r="Q8470">
        <v>222.34299999999999</v>
      </c>
      <c r="R8470">
        <v>28763.841</v>
      </c>
      <c r="S8470">
        <v>28541.498</v>
      </c>
    </row>
    <row r="8471" spans="1:19" x14ac:dyDescent="0.3">
      <c r="A8471">
        <v>2021</v>
      </c>
      <c r="B8471">
        <v>12</v>
      </c>
      <c r="C8471">
        <v>19</v>
      </c>
      <c r="D8471">
        <v>22</v>
      </c>
      <c r="E8471">
        <v>26661.219000000001</v>
      </c>
      <c r="F8471">
        <v>748.69</v>
      </c>
      <c r="G8471">
        <v>88.165999999999997</v>
      </c>
      <c r="H8471">
        <v>-84.331999999999994</v>
      </c>
      <c r="I8471">
        <v>370.52199999999999</v>
      </c>
      <c r="J8471">
        <v>1.948</v>
      </c>
      <c r="K8471">
        <v>-36.756999999999998</v>
      </c>
      <c r="L8471">
        <v>90.448999999999998</v>
      </c>
      <c r="M8471">
        <v>27751.739000000001</v>
      </c>
      <c r="N8471">
        <v>0</v>
      </c>
      <c r="O8471">
        <v>11.897</v>
      </c>
      <c r="P8471">
        <v>-3.927</v>
      </c>
      <c r="Q8471">
        <v>208.739</v>
      </c>
      <c r="R8471">
        <v>27743.769</v>
      </c>
      <c r="S8471">
        <v>27535.030999999999</v>
      </c>
    </row>
    <row r="8472" spans="1:19" x14ac:dyDescent="0.3">
      <c r="A8472">
        <v>2021</v>
      </c>
      <c r="B8472">
        <v>12</v>
      </c>
      <c r="C8472">
        <v>19</v>
      </c>
      <c r="D8472">
        <v>23</v>
      </c>
      <c r="E8472">
        <v>24607.452000000001</v>
      </c>
      <c r="F8472">
        <v>944.21400000000006</v>
      </c>
      <c r="G8472">
        <v>84.893000000000001</v>
      </c>
      <c r="H8472">
        <v>-96.98</v>
      </c>
      <c r="I8472">
        <v>407.01100000000002</v>
      </c>
      <c r="J8472">
        <v>1.7749999999999999</v>
      </c>
      <c r="K8472">
        <v>-11.007</v>
      </c>
      <c r="L8472">
        <v>89.031000000000006</v>
      </c>
      <c r="M8472">
        <v>25941.494999999999</v>
      </c>
      <c r="N8472">
        <v>0</v>
      </c>
      <c r="O8472">
        <v>9.5839999999999996</v>
      </c>
      <c r="P8472">
        <v>-11.462999999999999</v>
      </c>
      <c r="Q8472">
        <v>189.31899999999999</v>
      </c>
      <c r="R8472">
        <v>25943.374</v>
      </c>
      <c r="S8472">
        <v>25754.055</v>
      </c>
    </row>
    <row r="8473" spans="1:19" x14ac:dyDescent="0.3">
      <c r="A8473">
        <v>2021</v>
      </c>
      <c r="B8473">
        <v>12</v>
      </c>
      <c r="C8473">
        <v>19</v>
      </c>
      <c r="D8473">
        <v>24</v>
      </c>
      <c r="E8473">
        <v>22279.514999999999</v>
      </c>
      <c r="F8473">
        <v>1153.693</v>
      </c>
      <c r="G8473">
        <v>83.084000000000003</v>
      </c>
      <c r="H8473">
        <v>-98.489000000000004</v>
      </c>
      <c r="I8473">
        <v>499.92</v>
      </c>
      <c r="J8473">
        <v>3.0449999999999999</v>
      </c>
      <c r="K8473">
        <v>-3.4489999999999998</v>
      </c>
      <c r="L8473">
        <v>87.638000000000005</v>
      </c>
      <c r="M8473">
        <v>23921.873</v>
      </c>
      <c r="N8473">
        <v>0</v>
      </c>
      <c r="O8473">
        <v>7.3920000000000003</v>
      </c>
      <c r="P8473">
        <v>-8.9629999999999992</v>
      </c>
      <c r="Q8473">
        <v>167.67</v>
      </c>
      <c r="R8473">
        <v>23923.442999999999</v>
      </c>
      <c r="S8473">
        <v>23755.773000000001</v>
      </c>
    </row>
    <row r="8474" spans="1:19" x14ac:dyDescent="0.3">
      <c r="A8474">
        <v>2021</v>
      </c>
      <c r="B8474">
        <v>12</v>
      </c>
      <c r="C8474">
        <v>20</v>
      </c>
      <c r="D8474">
        <v>1</v>
      </c>
      <c r="E8474">
        <v>21081.901999999998</v>
      </c>
      <c r="F8474">
        <v>1309.7529999999999</v>
      </c>
      <c r="G8474">
        <v>106.423</v>
      </c>
      <c r="H8474">
        <v>-100.363</v>
      </c>
      <c r="I8474">
        <v>846.64099999999996</v>
      </c>
      <c r="J8474">
        <v>5.0780000000000003</v>
      </c>
      <c r="K8474">
        <v>-6.9509999999999996</v>
      </c>
      <c r="L8474">
        <v>86.978999999999999</v>
      </c>
      <c r="M8474">
        <v>23223.038</v>
      </c>
      <c r="N8474">
        <v>0</v>
      </c>
      <c r="O8474">
        <v>5.2160000000000002</v>
      </c>
      <c r="P8474">
        <v>-15.611000000000001</v>
      </c>
      <c r="Q8474">
        <v>149.602</v>
      </c>
      <c r="R8474">
        <v>23233.433000000001</v>
      </c>
      <c r="S8474">
        <v>23083.830999999998</v>
      </c>
    </row>
    <row r="8475" spans="1:19" x14ac:dyDescent="0.3">
      <c r="A8475">
        <v>2021</v>
      </c>
      <c r="B8475">
        <v>12</v>
      </c>
      <c r="C8475">
        <v>20</v>
      </c>
      <c r="D8475">
        <v>2</v>
      </c>
      <c r="E8475">
        <v>20153.267</v>
      </c>
      <c r="F8475">
        <v>1423.3440000000001</v>
      </c>
      <c r="G8475">
        <v>107.608</v>
      </c>
      <c r="H8475">
        <v>-99.956000000000003</v>
      </c>
      <c r="I8475">
        <v>601.077</v>
      </c>
      <c r="J8475">
        <v>4.9450000000000003</v>
      </c>
      <c r="K8475">
        <v>-6.2930000000000001</v>
      </c>
      <c r="L8475">
        <v>86.463999999999999</v>
      </c>
      <c r="M8475">
        <v>22162.848000000002</v>
      </c>
      <c r="N8475">
        <v>0</v>
      </c>
      <c r="O8475">
        <v>4.218</v>
      </c>
      <c r="P8475">
        <v>-13.048</v>
      </c>
      <c r="Q8475">
        <v>138.90299999999999</v>
      </c>
      <c r="R8475">
        <v>22171.678</v>
      </c>
      <c r="S8475">
        <v>22032.776000000002</v>
      </c>
    </row>
    <row r="8476" spans="1:19" x14ac:dyDescent="0.3">
      <c r="A8476">
        <v>2021</v>
      </c>
      <c r="B8476">
        <v>12</v>
      </c>
      <c r="C8476">
        <v>20</v>
      </c>
      <c r="D8476">
        <v>3</v>
      </c>
      <c r="E8476">
        <v>19649.915000000001</v>
      </c>
      <c r="F8476">
        <v>1470.664</v>
      </c>
      <c r="G8476">
        <v>109.28400000000001</v>
      </c>
      <c r="H8476">
        <v>-101.81699999999999</v>
      </c>
      <c r="I8476">
        <v>360.00200000000001</v>
      </c>
      <c r="J8476">
        <v>4.8719999999999999</v>
      </c>
      <c r="K8476">
        <v>-1.85</v>
      </c>
      <c r="L8476">
        <v>86.179000000000002</v>
      </c>
      <c r="M8476">
        <v>21467.965</v>
      </c>
      <c r="N8476">
        <v>0</v>
      </c>
      <c r="O8476">
        <v>3.2669999999999999</v>
      </c>
      <c r="P8476">
        <v>-9.9060000000000006</v>
      </c>
      <c r="Q8476">
        <v>135.06200000000001</v>
      </c>
      <c r="R8476">
        <v>21474.603999999999</v>
      </c>
      <c r="S8476">
        <v>21339.542000000001</v>
      </c>
    </row>
    <row r="8477" spans="1:19" x14ac:dyDescent="0.3">
      <c r="A8477">
        <v>2021</v>
      </c>
      <c r="B8477">
        <v>12</v>
      </c>
      <c r="C8477">
        <v>20</v>
      </c>
      <c r="D8477">
        <v>4</v>
      </c>
      <c r="E8477">
        <v>19591.442999999999</v>
      </c>
      <c r="F8477">
        <v>1462.08</v>
      </c>
      <c r="G8477">
        <v>112.541</v>
      </c>
      <c r="H8477">
        <v>-105.63500000000001</v>
      </c>
      <c r="I8477">
        <v>204.78</v>
      </c>
      <c r="J8477">
        <v>4.7190000000000003</v>
      </c>
      <c r="K8477">
        <v>-0.56000000000000005</v>
      </c>
      <c r="L8477">
        <v>86.141999999999996</v>
      </c>
      <c r="M8477">
        <v>21242.969000000001</v>
      </c>
      <c r="N8477">
        <v>0</v>
      </c>
      <c r="O8477">
        <v>3.1429999999999998</v>
      </c>
      <c r="P8477">
        <v>-5.9089999999999998</v>
      </c>
      <c r="Q8477">
        <v>135.57</v>
      </c>
      <c r="R8477">
        <v>21245.735000000001</v>
      </c>
      <c r="S8477">
        <v>21110.164000000001</v>
      </c>
    </row>
    <row r="8478" spans="1:19" x14ac:dyDescent="0.3">
      <c r="A8478">
        <v>2021</v>
      </c>
      <c r="B8478">
        <v>12</v>
      </c>
      <c r="C8478">
        <v>20</v>
      </c>
      <c r="D8478">
        <v>5</v>
      </c>
      <c r="E8478">
        <v>20367.789000000001</v>
      </c>
      <c r="F8478">
        <v>1373.808</v>
      </c>
      <c r="G8478">
        <v>117.20099999999999</v>
      </c>
      <c r="H8478">
        <v>-110.36199999999999</v>
      </c>
      <c r="I8478">
        <v>102.96599999999999</v>
      </c>
      <c r="J8478">
        <v>3.6520000000000001</v>
      </c>
      <c r="K8478">
        <v>-1.976</v>
      </c>
      <c r="L8478">
        <v>86.581999999999994</v>
      </c>
      <c r="M8478">
        <v>21822.457999999999</v>
      </c>
      <c r="N8478">
        <v>0</v>
      </c>
      <c r="O8478">
        <v>3.1110000000000002</v>
      </c>
      <c r="P8478">
        <v>-4.5750000000000002</v>
      </c>
      <c r="Q8478">
        <v>142.279</v>
      </c>
      <c r="R8478">
        <v>21823.922999999999</v>
      </c>
      <c r="S8478">
        <v>21681.644</v>
      </c>
    </row>
    <row r="8479" spans="1:19" x14ac:dyDescent="0.3">
      <c r="A8479">
        <v>2021</v>
      </c>
      <c r="B8479">
        <v>12</v>
      </c>
      <c r="C8479">
        <v>20</v>
      </c>
      <c r="D8479">
        <v>6</v>
      </c>
      <c r="E8479">
        <v>21917.351999999999</v>
      </c>
      <c r="F8479">
        <v>1239.626</v>
      </c>
      <c r="G8479">
        <v>125.654</v>
      </c>
      <c r="H8479">
        <v>-117.90900000000001</v>
      </c>
      <c r="I8479">
        <v>72.459999999999994</v>
      </c>
      <c r="J8479">
        <v>2.3290000000000002</v>
      </c>
      <c r="K8479">
        <v>-9.3219999999999992</v>
      </c>
      <c r="L8479">
        <v>87.41</v>
      </c>
      <c r="M8479">
        <v>23191.945</v>
      </c>
      <c r="N8479">
        <v>0</v>
      </c>
      <c r="O8479">
        <v>3.2949999999999999</v>
      </c>
      <c r="P8479">
        <v>-6.4690000000000003</v>
      </c>
      <c r="Q8479">
        <v>160.44499999999999</v>
      </c>
      <c r="R8479">
        <v>23195.118999999999</v>
      </c>
      <c r="S8479">
        <v>23034.673999999999</v>
      </c>
    </row>
    <row r="8480" spans="1:19" x14ac:dyDescent="0.3">
      <c r="A8480">
        <v>2021</v>
      </c>
      <c r="B8480">
        <v>12</v>
      </c>
      <c r="C8480">
        <v>20</v>
      </c>
      <c r="D8480">
        <v>7</v>
      </c>
      <c r="E8480">
        <v>24985.94</v>
      </c>
      <c r="F8480">
        <v>1063.9770000000001</v>
      </c>
      <c r="G8480">
        <v>133.59700000000001</v>
      </c>
      <c r="H8480">
        <v>-129.49</v>
      </c>
      <c r="I8480">
        <v>128.994</v>
      </c>
      <c r="J8480">
        <v>2.839</v>
      </c>
      <c r="K8480">
        <v>6.7149999999999999</v>
      </c>
      <c r="L8480">
        <v>89.194999999999993</v>
      </c>
      <c r="M8480">
        <v>26148.169000000002</v>
      </c>
      <c r="N8480">
        <v>4.1219999999999999</v>
      </c>
      <c r="O8480">
        <v>1.599</v>
      </c>
      <c r="P8480">
        <v>-1.8260000000000001</v>
      </c>
      <c r="Q8480">
        <v>191.239</v>
      </c>
      <c r="R8480">
        <v>26144.274000000001</v>
      </c>
      <c r="S8480">
        <v>25953.036</v>
      </c>
    </row>
    <row r="8481" spans="1:19" x14ac:dyDescent="0.3">
      <c r="A8481">
        <v>2021</v>
      </c>
      <c r="B8481">
        <v>12</v>
      </c>
      <c r="C8481">
        <v>20</v>
      </c>
      <c r="D8481">
        <v>8</v>
      </c>
      <c r="E8481">
        <v>26597.355</v>
      </c>
      <c r="F8481">
        <v>975.29200000000003</v>
      </c>
      <c r="G8481">
        <v>134.185</v>
      </c>
      <c r="H8481">
        <v>-114.443</v>
      </c>
      <c r="I8481">
        <v>267.89</v>
      </c>
      <c r="J8481">
        <v>3.702</v>
      </c>
      <c r="K8481">
        <v>7.5380000000000003</v>
      </c>
      <c r="L8481">
        <v>90.32</v>
      </c>
      <c r="M8481">
        <v>27827.654999999999</v>
      </c>
      <c r="N8481">
        <v>390.25299999999999</v>
      </c>
      <c r="O8481">
        <v>-2.0979999999999999</v>
      </c>
      <c r="P8481">
        <v>-0.192</v>
      </c>
      <c r="Q8481">
        <v>214.892</v>
      </c>
      <c r="R8481">
        <v>27439.690999999999</v>
      </c>
      <c r="S8481">
        <v>27224.798999999999</v>
      </c>
    </row>
    <row r="8482" spans="1:19" x14ac:dyDescent="0.3">
      <c r="A8482">
        <v>2021</v>
      </c>
      <c r="B8482">
        <v>12</v>
      </c>
      <c r="C8482">
        <v>20</v>
      </c>
      <c r="D8482">
        <v>9</v>
      </c>
      <c r="E8482">
        <v>27385.223999999998</v>
      </c>
      <c r="F8482">
        <v>942.16499999999996</v>
      </c>
      <c r="G8482">
        <v>124.627</v>
      </c>
      <c r="H8482">
        <v>-80.572000000000003</v>
      </c>
      <c r="I8482">
        <v>494.47699999999998</v>
      </c>
      <c r="J8482">
        <v>4.97</v>
      </c>
      <c r="K8482">
        <v>-6.6289999999999996</v>
      </c>
      <c r="L8482">
        <v>91.034999999999997</v>
      </c>
      <c r="M8482">
        <v>28830.67</v>
      </c>
      <c r="N8482">
        <v>2114.5479999999998</v>
      </c>
      <c r="O8482">
        <v>-20.22</v>
      </c>
      <c r="P8482">
        <v>-0.49</v>
      </c>
      <c r="Q8482">
        <v>235.21199999999999</v>
      </c>
      <c r="R8482">
        <v>26736.831999999999</v>
      </c>
      <c r="S8482">
        <v>26501.62</v>
      </c>
    </row>
    <row r="8483" spans="1:19" x14ac:dyDescent="0.3">
      <c r="A8483">
        <v>2021</v>
      </c>
      <c r="B8483">
        <v>12</v>
      </c>
      <c r="C8483">
        <v>20</v>
      </c>
      <c r="D8483">
        <v>10</v>
      </c>
      <c r="E8483">
        <v>27797.178</v>
      </c>
      <c r="F8483">
        <v>971.67200000000003</v>
      </c>
      <c r="G8483">
        <v>114.10299999999999</v>
      </c>
      <c r="H8483">
        <v>-54.183</v>
      </c>
      <c r="I8483">
        <v>610.01099999999997</v>
      </c>
      <c r="J8483">
        <v>5.5149999999999997</v>
      </c>
      <c r="K8483">
        <v>-20.018999999999998</v>
      </c>
      <c r="L8483">
        <v>91.451999999999998</v>
      </c>
      <c r="M8483">
        <v>29401.626</v>
      </c>
      <c r="N8483">
        <v>3682.1370000000002</v>
      </c>
      <c r="O8483">
        <v>-35.643999999999998</v>
      </c>
      <c r="P8483">
        <v>-0.51600000000000001</v>
      </c>
      <c r="Q8483">
        <v>249.79400000000001</v>
      </c>
      <c r="R8483">
        <v>25755.649000000001</v>
      </c>
      <c r="S8483">
        <v>25505.856</v>
      </c>
    </row>
    <row r="8484" spans="1:19" x14ac:dyDescent="0.3">
      <c r="A8484">
        <v>2021</v>
      </c>
      <c r="B8484">
        <v>12</v>
      </c>
      <c r="C8484">
        <v>20</v>
      </c>
      <c r="D8484">
        <v>11</v>
      </c>
      <c r="E8484">
        <v>27988.373</v>
      </c>
      <c r="F8484">
        <v>1001.826</v>
      </c>
      <c r="G8484">
        <v>103.842</v>
      </c>
      <c r="H8484">
        <v>-37.857999999999997</v>
      </c>
      <c r="I8484">
        <v>576.36599999999999</v>
      </c>
      <c r="J8484">
        <v>5.82</v>
      </c>
      <c r="K8484">
        <v>-6.6230000000000002</v>
      </c>
      <c r="L8484">
        <v>91.647999999999996</v>
      </c>
      <c r="M8484">
        <v>29619.550999999999</v>
      </c>
      <c r="N8484">
        <v>4582.0839999999998</v>
      </c>
      <c r="O8484">
        <v>-45.341999999999999</v>
      </c>
      <c r="P8484">
        <v>0.16600000000000001</v>
      </c>
      <c r="Q8484">
        <v>261.91899999999998</v>
      </c>
      <c r="R8484">
        <v>25082.643</v>
      </c>
      <c r="S8484">
        <v>24820.723999999998</v>
      </c>
    </row>
    <row r="8485" spans="1:19" x14ac:dyDescent="0.3">
      <c r="A8485">
        <v>2021</v>
      </c>
      <c r="B8485">
        <v>12</v>
      </c>
      <c r="C8485">
        <v>20</v>
      </c>
      <c r="D8485">
        <v>12</v>
      </c>
      <c r="E8485">
        <v>27958.682000000001</v>
      </c>
      <c r="F8485">
        <v>1003.203</v>
      </c>
      <c r="G8485">
        <v>95.055999999999997</v>
      </c>
      <c r="H8485">
        <v>-28.675000000000001</v>
      </c>
      <c r="I8485">
        <v>490.58300000000003</v>
      </c>
      <c r="J8485">
        <v>5.9569999999999999</v>
      </c>
      <c r="K8485">
        <v>2.093</v>
      </c>
      <c r="L8485">
        <v>91.647999999999996</v>
      </c>
      <c r="M8485">
        <v>29523.491000000002</v>
      </c>
      <c r="N8485">
        <v>5099.7849999999999</v>
      </c>
      <c r="O8485">
        <v>-26.425000000000001</v>
      </c>
      <c r="P8485">
        <v>1.0620000000000001</v>
      </c>
      <c r="Q8485">
        <v>270.43099999999998</v>
      </c>
      <c r="R8485">
        <v>24449.067999999999</v>
      </c>
      <c r="S8485">
        <v>24178.636999999999</v>
      </c>
    </row>
    <row r="8486" spans="1:19" x14ac:dyDescent="0.3">
      <c r="A8486">
        <v>2021</v>
      </c>
      <c r="B8486">
        <v>12</v>
      </c>
      <c r="C8486">
        <v>20</v>
      </c>
      <c r="D8486">
        <v>13</v>
      </c>
      <c r="E8486">
        <v>27644.474999999999</v>
      </c>
      <c r="F8486">
        <v>995.29600000000005</v>
      </c>
      <c r="G8486">
        <v>88.57</v>
      </c>
      <c r="H8486">
        <v>-21.678000000000001</v>
      </c>
      <c r="I8486">
        <v>453.64400000000001</v>
      </c>
      <c r="J8486">
        <v>5.9269999999999996</v>
      </c>
      <c r="K8486">
        <v>1.4330000000000001</v>
      </c>
      <c r="L8486">
        <v>91.334000000000003</v>
      </c>
      <c r="M8486">
        <v>29170.432000000001</v>
      </c>
      <c r="N8486">
        <v>5123.7830000000004</v>
      </c>
      <c r="O8486">
        <v>-4.7300000000000004</v>
      </c>
      <c r="P8486">
        <v>1.9259999999999999</v>
      </c>
      <c r="Q8486">
        <v>276.67899999999997</v>
      </c>
      <c r="R8486">
        <v>24049.452000000001</v>
      </c>
      <c r="S8486">
        <v>23772.773000000001</v>
      </c>
    </row>
    <row r="8487" spans="1:19" x14ac:dyDescent="0.3">
      <c r="A8487">
        <v>2021</v>
      </c>
      <c r="B8487">
        <v>12</v>
      </c>
      <c r="C8487">
        <v>20</v>
      </c>
      <c r="D8487">
        <v>14</v>
      </c>
      <c r="E8487">
        <v>27523.293000000001</v>
      </c>
      <c r="F8487">
        <v>965.84</v>
      </c>
      <c r="G8487">
        <v>83.795000000000002</v>
      </c>
      <c r="H8487">
        <v>-12.548999999999999</v>
      </c>
      <c r="I8487">
        <v>429.274</v>
      </c>
      <c r="J8487">
        <v>5.819</v>
      </c>
      <c r="K8487">
        <v>8.24</v>
      </c>
      <c r="L8487">
        <v>91.212000000000003</v>
      </c>
      <c r="M8487">
        <v>29011.13</v>
      </c>
      <c r="N8487">
        <v>4592.4459999999999</v>
      </c>
      <c r="O8487">
        <v>-1.6639999999999999</v>
      </c>
      <c r="P8487">
        <v>2.33</v>
      </c>
      <c r="Q8487">
        <v>277.27300000000002</v>
      </c>
      <c r="R8487">
        <v>24418.018</v>
      </c>
      <c r="S8487">
        <v>24140.743999999999</v>
      </c>
    </row>
    <row r="8488" spans="1:19" x14ac:dyDescent="0.3">
      <c r="A8488">
        <v>2021</v>
      </c>
      <c r="B8488">
        <v>12</v>
      </c>
      <c r="C8488">
        <v>20</v>
      </c>
      <c r="D8488">
        <v>15</v>
      </c>
      <c r="E8488">
        <v>27240.108</v>
      </c>
      <c r="F8488">
        <v>905.76800000000003</v>
      </c>
      <c r="G8488">
        <v>82.504999999999995</v>
      </c>
      <c r="H8488">
        <v>-8.8729999999999993</v>
      </c>
      <c r="I8488">
        <v>368.52499999999998</v>
      </c>
      <c r="J8488">
        <v>5.3470000000000004</v>
      </c>
      <c r="K8488">
        <v>5.5380000000000003</v>
      </c>
      <c r="L8488">
        <v>90.944000000000003</v>
      </c>
      <c r="M8488">
        <v>28607.357</v>
      </c>
      <c r="N8488">
        <v>3489.84</v>
      </c>
      <c r="O8488">
        <v>-0.86099999999999999</v>
      </c>
      <c r="P8488">
        <v>1.744</v>
      </c>
      <c r="Q8488">
        <v>271.14</v>
      </c>
      <c r="R8488">
        <v>25116.633999999998</v>
      </c>
      <c r="S8488">
        <v>24845.494999999999</v>
      </c>
    </row>
    <row r="8489" spans="1:19" x14ac:dyDescent="0.3">
      <c r="A8489">
        <v>2021</v>
      </c>
      <c r="B8489">
        <v>12</v>
      </c>
      <c r="C8489">
        <v>20</v>
      </c>
      <c r="D8489">
        <v>16</v>
      </c>
      <c r="E8489">
        <v>27114.339</v>
      </c>
      <c r="F8489">
        <v>747.90300000000002</v>
      </c>
      <c r="G8489">
        <v>84.006</v>
      </c>
      <c r="H8489">
        <v>-16.827999999999999</v>
      </c>
      <c r="I8489">
        <v>339.13400000000001</v>
      </c>
      <c r="J8489">
        <v>5.5759999999999996</v>
      </c>
      <c r="K8489">
        <v>-11.372</v>
      </c>
      <c r="L8489">
        <v>90.838999999999999</v>
      </c>
      <c r="M8489">
        <v>28269.591</v>
      </c>
      <c r="N8489">
        <v>1770.4259999999999</v>
      </c>
      <c r="O8489">
        <v>-0.61899999999999999</v>
      </c>
      <c r="P8489">
        <v>1.0880000000000001</v>
      </c>
      <c r="Q8489">
        <v>260.47500000000002</v>
      </c>
      <c r="R8489">
        <v>26498.696</v>
      </c>
      <c r="S8489">
        <v>26238.221000000001</v>
      </c>
    </row>
    <row r="8490" spans="1:19" x14ac:dyDescent="0.3">
      <c r="A8490">
        <v>2021</v>
      </c>
      <c r="B8490">
        <v>12</v>
      </c>
      <c r="C8490">
        <v>20</v>
      </c>
      <c r="D8490">
        <v>17</v>
      </c>
      <c r="E8490">
        <v>28166.460999999999</v>
      </c>
      <c r="F8490">
        <v>546.58600000000001</v>
      </c>
      <c r="G8490">
        <v>92.643000000000001</v>
      </c>
      <c r="H8490">
        <v>-37.14</v>
      </c>
      <c r="I8490">
        <v>233.93700000000001</v>
      </c>
      <c r="J8490">
        <v>4.3869999999999996</v>
      </c>
      <c r="K8490">
        <v>-55.19</v>
      </c>
      <c r="L8490">
        <v>91.78</v>
      </c>
      <c r="M8490">
        <v>28950.822</v>
      </c>
      <c r="N8490">
        <v>126.98099999999999</v>
      </c>
      <c r="O8490">
        <v>7.6390000000000002</v>
      </c>
      <c r="P8490">
        <v>3.1019999999999999</v>
      </c>
      <c r="Q8490">
        <v>255.90299999999999</v>
      </c>
      <c r="R8490">
        <v>28813.1</v>
      </c>
      <c r="S8490">
        <v>28557.196</v>
      </c>
    </row>
    <row r="8491" spans="1:19" x14ac:dyDescent="0.3">
      <c r="A8491">
        <v>2021</v>
      </c>
      <c r="B8491">
        <v>12</v>
      </c>
      <c r="C8491">
        <v>20</v>
      </c>
      <c r="D8491">
        <v>18</v>
      </c>
      <c r="E8491">
        <v>31172.33</v>
      </c>
      <c r="F8491">
        <v>521.73699999999997</v>
      </c>
      <c r="G8491">
        <v>101.51600000000001</v>
      </c>
      <c r="H8491">
        <v>-60.003</v>
      </c>
      <c r="I8491">
        <v>255.80699999999999</v>
      </c>
      <c r="J8491">
        <v>4.91</v>
      </c>
      <c r="K8491">
        <v>-71.73</v>
      </c>
      <c r="L8491">
        <v>93.352999999999994</v>
      </c>
      <c r="M8491">
        <v>31916.404999999999</v>
      </c>
      <c r="N8491">
        <v>0</v>
      </c>
      <c r="O8491">
        <v>13.853</v>
      </c>
      <c r="P8491">
        <v>4.9000000000000004</v>
      </c>
      <c r="Q8491">
        <v>259.72300000000001</v>
      </c>
      <c r="R8491">
        <v>31897.651999999998</v>
      </c>
      <c r="S8491">
        <v>31637.928</v>
      </c>
    </row>
    <row r="8492" spans="1:19" x14ac:dyDescent="0.3">
      <c r="A8492">
        <v>2021</v>
      </c>
      <c r="B8492">
        <v>12</v>
      </c>
      <c r="C8492">
        <v>20</v>
      </c>
      <c r="D8492">
        <v>19</v>
      </c>
      <c r="E8492">
        <v>31454.039000000001</v>
      </c>
      <c r="F8492">
        <v>543.23</v>
      </c>
      <c r="G8492">
        <v>104.369</v>
      </c>
      <c r="H8492">
        <v>-83.191000000000003</v>
      </c>
      <c r="I8492">
        <v>326.37799999999999</v>
      </c>
      <c r="J8492">
        <v>4.7430000000000003</v>
      </c>
      <c r="K8492">
        <v>-95.906999999999996</v>
      </c>
      <c r="L8492">
        <v>93.432000000000002</v>
      </c>
      <c r="M8492">
        <v>32242.723999999998</v>
      </c>
      <c r="N8492">
        <v>0</v>
      </c>
      <c r="O8492">
        <v>15.589</v>
      </c>
      <c r="P8492">
        <v>6.4820000000000002</v>
      </c>
      <c r="Q8492">
        <v>253.60499999999999</v>
      </c>
      <c r="R8492">
        <v>32220.652999999998</v>
      </c>
      <c r="S8492">
        <v>31967.047999999999</v>
      </c>
    </row>
    <row r="8493" spans="1:19" x14ac:dyDescent="0.3">
      <c r="A8493">
        <v>2021</v>
      </c>
      <c r="B8493">
        <v>12</v>
      </c>
      <c r="C8493">
        <v>20</v>
      </c>
      <c r="D8493">
        <v>20</v>
      </c>
      <c r="E8493">
        <v>30992.539000000001</v>
      </c>
      <c r="F8493">
        <v>548.99599999999998</v>
      </c>
      <c r="G8493">
        <v>106.73</v>
      </c>
      <c r="H8493">
        <v>-93.87</v>
      </c>
      <c r="I8493">
        <v>361.14600000000002</v>
      </c>
      <c r="J8493">
        <v>4.4640000000000004</v>
      </c>
      <c r="K8493">
        <v>-97.772999999999996</v>
      </c>
      <c r="L8493">
        <v>93.29</v>
      </c>
      <c r="M8493">
        <v>31808.792000000001</v>
      </c>
      <c r="N8493">
        <v>0</v>
      </c>
      <c r="O8493">
        <v>14.124000000000001</v>
      </c>
      <c r="P8493">
        <v>8.1440000000000001</v>
      </c>
      <c r="Q8493">
        <v>240.595</v>
      </c>
      <c r="R8493">
        <v>31786.523000000001</v>
      </c>
      <c r="S8493">
        <v>31545.929</v>
      </c>
    </row>
    <row r="8494" spans="1:19" x14ac:dyDescent="0.3">
      <c r="A8494">
        <v>2021</v>
      </c>
      <c r="B8494">
        <v>12</v>
      </c>
      <c r="C8494">
        <v>20</v>
      </c>
      <c r="D8494">
        <v>21</v>
      </c>
      <c r="E8494">
        <v>30071.934000000001</v>
      </c>
      <c r="F8494">
        <v>585.41200000000003</v>
      </c>
      <c r="G8494">
        <v>107.423</v>
      </c>
      <c r="H8494">
        <v>-104.307</v>
      </c>
      <c r="I8494">
        <v>404.81200000000001</v>
      </c>
      <c r="J8494">
        <v>4.1230000000000002</v>
      </c>
      <c r="K8494">
        <v>-102.20399999999999</v>
      </c>
      <c r="L8494">
        <v>92.96</v>
      </c>
      <c r="M8494">
        <v>30952.728999999999</v>
      </c>
      <c r="N8494">
        <v>0</v>
      </c>
      <c r="O8494">
        <v>13.124000000000001</v>
      </c>
      <c r="P8494">
        <v>7.9969999999999999</v>
      </c>
      <c r="Q8494">
        <v>228.47300000000001</v>
      </c>
      <c r="R8494">
        <v>30931.608</v>
      </c>
      <c r="S8494">
        <v>30703.134999999998</v>
      </c>
    </row>
    <row r="8495" spans="1:19" x14ac:dyDescent="0.3">
      <c r="A8495">
        <v>2021</v>
      </c>
      <c r="B8495">
        <v>12</v>
      </c>
      <c r="C8495">
        <v>20</v>
      </c>
      <c r="D8495">
        <v>22</v>
      </c>
      <c r="E8495">
        <v>28401.429</v>
      </c>
      <c r="F8495">
        <v>693.18</v>
      </c>
      <c r="G8495">
        <v>105.82599999999999</v>
      </c>
      <c r="H8495">
        <v>-109.73099999999999</v>
      </c>
      <c r="I8495">
        <v>517.60900000000004</v>
      </c>
      <c r="J8495">
        <v>5.181</v>
      </c>
      <c r="K8495">
        <v>-41.353999999999999</v>
      </c>
      <c r="L8495">
        <v>92.015000000000001</v>
      </c>
      <c r="M8495">
        <v>29558.328000000001</v>
      </c>
      <c r="N8495">
        <v>0</v>
      </c>
      <c r="O8495">
        <v>11.897</v>
      </c>
      <c r="P8495">
        <v>-3.927</v>
      </c>
      <c r="Q8495">
        <v>213.637</v>
      </c>
      <c r="R8495">
        <v>29550.359</v>
      </c>
      <c r="S8495">
        <v>29336.721000000001</v>
      </c>
    </row>
    <row r="8496" spans="1:19" x14ac:dyDescent="0.3">
      <c r="A8496">
        <v>2021</v>
      </c>
      <c r="B8496">
        <v>12</v>
      </c>
      <c r="C8496">
        <v>20</v>
      </c>
      <c r="D8496">
        <v>23</v>
      </c>
      <c r="E8496">
        <v>25753.1</v>
      </c>
      <c r="F8496">
        <v>897.37199999999996</v>
      </c>
      <c r="G8496">
        <v>102.39400000000001</v>
      </c>
      <c r="H8496">
        <v>-119.773</v>
      </c>
      <c r="I8496">
        <v>577.44799999999998</v>
      </c>
      <c r="J8496">
        <v>4.8490000000000002</v>
      </c>
      <c r="K8496">
        <v>-12.548999999999999</v>
      </c>
      <c r="L8496">
        <v>89.697000000000003</v>
      </c>
      <c r="M8496">
        <v>27190.144</v>
      </c>
      <c r="N8496">
        <v>0</v>
      </c>
      <c r="O8496">
        <v>9.5839999999999996</v>
      </c>
      <c r="P8496">
        <v>-11.462999999999999</v>
      </c>
      <c r="Q8496">
        <v>191.828</v>
      </c>
      <c r="R8496">
        <v>27192.023000000001</v>
      </c>
      <c r="S8496">
        <v>27000.195</v>
      </c>
    </row>
    <row r="8497" spans="1:19" x14ac:dyDescent="0.3">
      <c r="A8497">
        <v>2021</v>
      </c>
      <c r="B8497">
        <v>12</v>
      </c>
      <c r="C8497">
        <v>20</v>
      </c>
      <c r="D8497">
        <v>24</v>
      </c>
      <c r="E8497">
        <v>22993.319</v>
      </c>
      <c r="F8497">
        <v>1087.124</v>
      </c>
      <c r="G8497">
        <v>100.81399999999999</v>
      </c>
      <c r="H8497">
        <v>-116.285</v>
      </c>
      <c r="I8497">
        <v>962.154</v>
      </c>
      <c r="J8497">
        <v>5.25</v>
      </c>
      <c r="K8497">
        <v>-4.1639999999999997</v>
      </c>
      <c r="L8497">
        <v>88.048000000000002</v>
      </c>
      <c r="M8497">
        <v>25015.445</v>
      </c>
      <c r="N8497">
        <v>0</v>
      </c>
      <c r="O8497">
        <v>7.3920000000000003</v>
      </c>
      <c r="P8497">
        <v>-8.9629999999999992</v>
      </c>
      <c r="Q8497">
        <v>168.86</v>
      </c>
      <c r="R8497">
        <v>25017.016</v>
      </c>
      <c r="S8497">
        <v>24848.154999999999</v>
      </c>
    </row>
    <row r="8498" spans="1:19" x14ac:dyDescent="0.3">
      <c r="A8498">
        <v>2021</v>
      </c>
      <c r="B8498">
        <v>12</v>
      </c>
      <c r="C8498">
        <v>21</v>
      </c>
      <c r="D8498">
        <v>1</v>
      </c>
      <c r="E8498">
        <v>21436.662</v>
      </c>
      <c r="F8498">
        <v>1309.7529999999999</v>
      </c>
      <c r="G8498">
        <v>101.279</v>
      </c>
      <c r="H8498">
        <v>-102.277</v>
      </c>
      <c r="I8498">
        <v>846.64099999999996</v>
      </c>
      <c r="J8498">
        <v>5.0780000000000003</v>
      </c>
      <c r="K8498">
        <v>-6.7919999999999998</v>
      </c>
      <c r="L8498">
        <v>87.210999999999999</v>
      </c>
      <c r="M8498">
        <v>23576.276000000002</v>
      </c>
      <c r="N8498">
        <v>0</v>
      </c>
      <c r="O8498">
        <v>5.2160000000000002</v>
      </c>
      <c r="P8498">
        <v>-15.611000000000001</v>
      </c>
      <c r="Q8498">
        <v>153.65899999999999</v>
      </c>
      <c r="R8498">
        <v>23586.67</v>
      </c>
      <c r="S8498">
        <v>23433.011999999999</v>
      </c>
    </row>
    <row r="8499" spans="1:19" x14ac:dyDescent="0.3">
      <c r="A8499">
        <v>2021</v>
      </c>
      <c r="B8499">
        <v>12</v>
      </c>
      <c r="C8499">
        <v>21</v>
      </c>
      <c r="D8499">
        <v>2</v>
      </c>
      <c r="E8499">
        <v>20557.164000000001</v>
      </c>
      <c r="F8499">
        <v>1423.3440000000001</v>
      </c>
      <c r="G8499">
        <v>102.754</v>
      </c>
      <c r="H8499">
        <v>-102.08799999999999</v>
      </c>
      <c r="I8499">
        <v>601.077</v>
      </c>
      <c r="J8499">
        <v>4.9450000000000003</v>
      </c>
      <c r="K8499">
        <v>-6.3419999999999996</v>
      </c>
      <c r="L8499">
        <v>86.736999999999995</v>
      </c>
      <c r="M8499">
        <v>22564.838</v>
      </c>
      <c r="N8499">
        <v>0</v>
      </c>
      <c r="O8499">
        <v>4.218</v>
      </c>
      <c r="P8499">
        <v>-13.048</v>
      </c>
      <c r="Q8499">
        <v>143.99199999999999</v>
      </c>
      <c r="R8499">
        <v>22573.668000000001</v>
      </c>
      <c r="S8499">
        <v>22429.675999999999</v>
      </c>
    </row>
    <row r="8500" spans="1:19" x14ac:dyDescent="0.3">
      <c r="A8500">
        <v>2021</v>
      </c>
      <c r="B8500">
        <v>12</v>
      </c>
      <c r="C8500">
        <v>21</v>
      </c>
      <c r="D8500">
        <v>3</v>
      </c>
      <c r="E8500">
        <v>20167.522000000001</v>
      </c>
      <c r="F8500">
        <v>1470.664</v>
      </c>
      <c r="G8500">
        <v>105.291</v>
      </c>
      <c r="H8500">
        <v>-104.524</v>
      </c>
      <c r="I8500">
        <v>360.00200000000001</v>
      </c>
      <c r="J8500">
        <v>4.8719999999999999</v>
      </c>
      <c r="K8500">
        <v>-1.8959999999999999</v>
      </c>
      <c r="L8500">
        <v>86.522000000000006</v>
      </c>
      <c r="M8500">
        <v>21983.161</v>
      </c>
      <c r="N8500">
        <v>0</v>
      </c>
      <c r="O8500">
        <v>3.2669999999999999</v>
      </c>
      <c r="P8500">
        <v>-9.9060000000000006</v>
      </c>
      <c r="Q8500">
        <v>140.00200000000001</v>
      </c>
      <c r="R8500">
        <v>21989.8</v>
      </c>
      <c r="S8500">
        <v>21849.797999999999</v>
      </c>
    </row>
    <row r="8501" spans="1:19" x14ac:dyDescent="0.3">
      <c r="A8501">
        <v>2021</v>
      </c>
      <c r="B8501">
        <v>12</v>
      </c>
      <c r="C8501">
        <v>21</v>
      </c>
      <c r="D8501">
        <v>4</v>
      </c>
      <c r="E8501">
        <v>20203.231</v>
      </c>
      <c r="F8501">
        <v>1462.08</v>
      </c>
      <c r="G8501">
        <v>108.25700000000001</v>
      </c>
      <c r="H8501">
        <v>-108.871</v>
      </c>
      <c r="I8501">
        <v>204.78</v>
      </c>
      <c r="J8501">
        <v>4.7190000000000003</v>
      </c>
      <c r="K8501">
        <v>-0.80800000000000005</v>
      </c>
      <c r="L8501">
        <v>86.554000000000002</v>
      </c>
      <c r="M8501">
        <v>21851.684000000001</v>
      </c>
      <c r="N8501">
        <v>0</v>
      </c>
      <c r="O8501">
        <v>3.1429999999999998</v>
      </c>
      <c r="P8501">
        <v>-5.9089999999999998</v>
      </c>
      <c r="Q8501">
        <v>140.10599999999999</v>
      </c>
      <c r="R8501">
        <v>21854.45</v>
      </c>
      <c r="S8501">
        <v>21714.344000000001</v>
      </c>
    </row>
    <row r="8502" spans="1:19" x14ac:dyDescent="0.3">
      <c r="A8502">
        <v>2021</v>
      </c>
      <c r="B8502">
        <v>12</v>
      </c>
      <c r="C8502">
        <v>21</v>
      </c>
      <c r="D8502">
        <v>5</v>
      </c>
      <c r="E8502">
        <v>20866.942999999999</v>
      </c>
      <c r="F8502">
        <v>1373.808</v>
      </c>
      <c r="G8502">
        <v>113.629</v>
      </c>
      <c r="H8502">
        <v>-112.949</v>
      </c>
      <c r="I8502">
        <v>102.96599999999999</v>
      </c>
      <c r="J8502">
        <v>3.6520000000000001</v>
      </c>
      <c r="K8502">
        <v>-2.0720000000000001</v>
      </c>
      <c r="L8502">
        <v>86.918000000000006</v>
      </c>
      <c r="M8502">
        <v>22319.264999999999</v>
      </c>
      <c r="N8502">
        <v>0</v>
      </c>
      <c r="O8502">
        <v>3.1110000000000002</v>
      </c>
      <c r="P8502">
        <v>-4.5750000000000002</v>
      </c>
      <c r="Q8502">
        <v>146.374</v>
      </c>
      <c r="R8502">
        <v>22320.73</v>
      </c>
      <c r="S8502">
        <v>22174.355</v>
      </c>
    </row>
    <row r="8503" spans="1:19" x14ac:dyDescent="0.3">
      <c r="A8503">
        <v>2021</v>
      </c>
      <c r="B8503">
        <v>12</v>
      </c>
      <c r="C8503">
        <v>21</v>
      </c>
      <c r="D8503">
        <v>6</v>
      </c>
      <c r="E8503">
        <v>22541.396000000001</v>
      </c>
      <c r="F8503">
        <v>1239.626</v>
      </c>
      <c r="G8503">
        <v>121.651</v>
      </c>
      <c r="H8503">
        <v>-121.158</v>
      </c>
      <c r="I8503">
        <v>72.459999999999994</v>
      </c>
      <c r="J8503">
        <v>2.3290000000000002</v>
      </c>
      <c r="K8503">
        <v>-7.8979999999999997</v>
      </c>
      <c r="L8503">
        <v>87.843000000000004</v>
      </c>
      <c r="M8503">
        <v>23814.598000000002</v>
      </c>
      <c r="N8503">
        <v>0</v>
      </c>
      <c r="O8503">
        <v>3.2949999999999999</v>
      </c>
      <c r="P8503">
        <v>-6.4690000000000003</v>
      </c>
      <c r="Q8503">
        <v>164.93299999999999</v>
      </c>
      <c r="R8503">
        <v>23817.772000000001</v>
      </c>
      <c r="S8503">
        <v>23652.839</v>
      </c>
    </row>
    <row r="8504" spans="1:19" x14ac:dyDescent="0.3">
      <c r="A8504">
        <v>2021</v>
      </c>
      <c r="B8504">
        <v>12</v>
      </c>
      <c r="C8504">
        <v>21</v>
      </c>
      <c r="D8504">
        <v>7</v>
      </c>
      <c r="E8504">
        <v>25736.097000000002</v>
      </c>
      <c r="F8504">
        <v>1063.9770000000001</v>
      </c>
      <c r="G8504">
        <v>130.428</v>
      </c>
      <c r="H8504">
        <v>-132.845</v>
      </c>
      <c r="I8504">
        <v>128.994</v>
      </c>
      <c r="J8504">
        <v>2.839</v>
      </c>
      <c r="K8504">
        <v>5.2969999999999997</v>
      </c>
      <c r="L8504">
        <v>89.807000000000002</v>
      </c>
      <c r="M8504">
        <v>26894.165000000001</v>
      </c>
      <c r="N8504">
        <v>4.1219999999999999</v>
      </c>
      <c r="O8504">
        <v>1.599</v>
      </c>
      <c r="P8504">
        <v>-1.8260000000000001</v>
      </c>
      <c r="Q8504">
        <v>195.59200000000001</v>
      </c>
      <c r="R8504">
        <v>26890.27</v>
      </c>
      <c r="S8504">
        <v>26694.678</v>
      </c>
    </row>
    <row r="8505" spans="1:19" x14ac:dyDescent="0.3">
      <c r="A8505">
        <v>2021</v>
      </c>
      <c r="B8505">
        <v>12</v>
      </c>
      <c r="C8505">
        <v>21</v>
      </c>
      <c r="D8505">
        <v>8</v>
      </c>
      <c r="E8505">
        <v>27482.865000000002</v>
      </c>
      <c r="F8505">
        <v>975.29200000000003</v>
      </c>
      <c r="G8505">
        <v>130.964</v>
      </c>
      <c r="H8505">
        <v>-117.69799999999999</v>
      </c>
      <c r="I8505">
        <v>267.89</v>
      </c>
      <c r="J8505">
        <v>3.702</v>
      </c>
      <c r="K8505">
        <v>5.3970000000000002</v>
      </c>
      <c r="L8505">
        <v>91.397999999999996</v>
      </c>
      <c r="M8505">
        <v>28708.846000000001</v>
      </c>
      <c r="N8505">
        <v>390.25299999999999</v>
      </c>
      <c r="O8505">
        <v>-2.0979999999999999</v>
      </c>
      <c r="P8505">
        <v>-0.192</v>
      </c>
      <c r="Q8505">
        <v>218.839</v>
      </c>
      <c r="R8505">
        <v>28320.882000000001</v>
      </c>
      <c r="S8505">
        <v>28102.043000000001</v>
      </c>
    </row>
    <row r="8506" spans="1:19" x14ac:dyDescent="0.3">
      <c r="A8506">
        <v>2021</v>
      </c>
      <c r="B8506">
        <v>12</v>
      </c>
      <c r="C8506">
        <v>21</v>
      </c>
      <c r="D8506">
        <v>9</v>
      </c>
      <c r="E8506">
        <v>28230.873</v>
      </c>
      <c r="F8506">
        <v>942.16499999999996</v>
      </c>
      <c r="G8506">
        <v>119.518</v>
      </c>
      <c r="H8506">
        <v>-82.834000000000003</v>
      </c>
      <c r="I8506">
        <v>494.47699999999998</v>
      </c>
      <c r="J8506">
        <v>4.97</v>
      </c>
      <c r="K8506">
        <v>-6.0039999999999996</v>
      </c>
      <c r="L8506">
        <v>91.992000000000004</v>
      </c>
      <c r="M8506">
        <v>29675.638999999999</v>
      </c>
      <c r="N8506">
        <v>2114.5479999999998</v>
      </c>
      <c r="O8506">
        <v>-20.22</v>
      </c>
      <c r="P8506">
        <v>-0.49</v>
      </c>
      <c r="Q8506">
        <v>236.74700000000001</v>
      </c>
      <c r="R8506">
        <v>27581.8</v>
      </c>
      <c r="S8506">
        <v>27345.053</v>
      </c>
    </row>
    <row r="8507" spans="1:19" x14ac:dyDescent="0.3">
      <c r="A8507">
        <v>2021</v>
      </c>
      <c r="B8507">
        <v>12</v>
      </c>
      <c r="C8507">
        <v>21</v>
      </c>
      <c r="D8507">
        <v>10</v>
      </c>
      <c r="E8507">
        <v>28573.442999999999</v>
      </c>
      <c r="F8507">
        <v>971.67200000000003</v>
      </c>
      <c r="G8507">
        <v>108.152</v>
      </c>
      <c r="H8507">
        <v>-55.627000000000002</v>
      </c>
      <c r="I8507">
        <v>610.01099999999997</v>
      </c>
      <c r="J8507">
        <v>5.5149999999999997</v>
      </c>
      <c r="K8507">
        <v>-22.312000000000001</v>
      </c>
      <c r="L8507">
        <v>92.204999999999998</v>
      </c>
      <c r="M8507">
        <v>30174.905999999999</v>
      </c>
      <c r="N8507">
        <v>3682.1370000000002</v>
      </c>
      <c r="O8507">
        <v>-35.643999999999998</v>
      </c>
      <c r="P8507">
        <v>-0.51600000000000001</v>
      </c>
      <c r="Q8507">
        <v>249.464</v>
      </c>
      <c r="R8507">
        <v>26528.93</v>
      </c>
      <c r="S8507">
        <v>26279.466</v>
      </c>
    </row>
    <row r="8508" spans="1:19" x14ac:dyDescent="0.3">
      <c r="A8508">
        <v>2021</v>
      </c>
      <c r="B8508">
        <v>12</v>
      </c>
      <c r="C8508">
        <v>21</v>
      </c>
      <c r="D8508">
        <v>11</v>
      </c>
      <c r="E8508">
        <v>28602.53</v>
      </c>
      <c r="F8508">
        <v>1001.826</v>
      </c>
      <c r="G8508">
        <v>98.102000000000004</v>
      </c>
      <c r="H8508">
        <v>-38.621000000000002</v>
      </c>
      <c r="I8508">
        <v>576.36599999999999</v>
      </c>
      <c r="J8508">
        <v>5.82</v>
      </c>
      <c r="K8508">
        <v>-8.9809999999999999</v>
      </c>
      <c r="L8508">
        <v>92.210999999999999</v>
      </c>
      <c r="M8508">
        <v>30231.15</v>
      </c>
      <c r="N8508">
        <v>4582.0839999999998</v>
      </c>
      <c r="O8508">
        <v>-45.341999999999999</v>
      </c>
      <c r="P8508">
        <v>0.16600000000000001</v>
      </c>
      <c r="Q8508">
        <v>258.94</v>
      </c>
      <c r="R8508">
        <v>25694.241999999998</v>
      </c>
      <c r="S8508">
        <v>25435.300999999999</v>
      </c>
    </row>
    <row r="8509" spans="1:19" x14ac:dyDescent="0.3">
      <c r="A8509">
        <v>2021</v>
      </c>
      <c r="B8509">
        <v>12</v>
      </c>
      <c r="C8509">
        <v>21</v>
      </c>
      <c r="D8509">
        <v>12</v>
      </c>
      <c r="E8509">
        <v>28387.375</v>
      </c>
      <c r="F8509">
        <v>1003.203</v>
      </c>
      <c r="G8509">
        <v>90.87</v>
      </c>
      <c r="H8509">
        <v>-29.111999999999998</v>
      </c>
      <c r="I8509">
        <v>490.58300000000003</v>
      </c>
      <c r="J8509">
        <v>5.9569999999999999</v>
      </c>
      <c r="K8509">
        <v>0.85799999999999998</v>
      </c>
      <c r="L8509">
        <v>92.019000000000005</v>
      </c>
      <c r="M8509">
        <v>29950.882000000001</v>
      </c>
      <c r="N8509">
        <v>5099.7849999999999</v>
      </c>
      <c r="O8509">
        <v>-26.425000000000001</v>
      </c>
      <c r="P8509">
        <v>1.0620000000000001</v>
      </c>
      <c r="Q8509">
        <v>265.53800000000001</v>
      </c>
      <c r="R8509">
        <v>24876.46</v>
      </c>
      <c r="S8509">
        <v>24610.921999999999</v>
      </c>
    </row>
    <row r="8510" spans="1:19" x14ac:dyDescent="0.3">
      <c r="A8510">
        <v>2021</v>
      </c>
      <c r="B8510">
        <v>12</v>
      </c>
      <c r="C8510">
        <v>21</v>
      </c>
      <c r="D8510">
        <v>13</v>
      </c>
      <c r="E8510">
        <v>27928.933000000001</v>
      </c>
      <c r="F8510">
        <v>995.29600000000005</v>
      </c>
      <c r="G8510">
        <v>85.322999999999993</v>
      </c>
      <c r="H8510">
        <v>-21.858000000000001</v>
      </c>
      <c r="I8510">
        <v>453.64400000000001</v>
      </c>
      <c r="J8510">
        <v>5.9269999999999996</v>
      </c>
      <c r="K8510">
        <v>-0.72399999999999998</v>
      </c>
      <c r="L8510">
        <v>91.569000000000003</v>
      </c>
      <c r="M8510">
        <v>29452.787</v>
      </c>
      <c r="N8510">
        <v>5123.7830000000004</v>
      </c>
      <c r="O8510">
        <v>-4.7300000000000004</v>
      </c>
      <c r="P8510">
        <v>1.9259999999999999</v>
      </c>
      <c r="Q8510">
        <v>269.65499999999997</v>
      </c>
      <c r="R8510">
        <v>24331.808000000001</v>
      </c>
      <c r="S8510">
        <v>24062.152999999998</v>
      </c>
    </row>
    <row r="8511" spans="1:19" x14ac:dyDescent="0.3">
      <c r="A8511">
        <v>2021</v>
      </c>
      <c r="B8511">
        <v>12</v>
      </c>
      <c r="C8511">
        <v>21</v>
      </c>
      <c r="D8511">
        <v>14</v>
      </c>
      <c r="E8511">
        <v>27739.683000000001</v>
      </c>
      <c r="F8511">
        <v>965.84</v>
      </c>
      <c r="G8511">
        <v>81.777000000000001</v>
      </c>
      <c r="H8511">
        <v>-12.563000000000001</v>
      </c>
      <c r="I8511">
        <v>429.274</v>
      </c>
      <c r="J8511">
        <v>5.819</v>
      </c>
      <c r="K8511">
        <v>9.9719999999999995</v>
      </c>
      <c r="L8511">
        <v>91.38</v>
      </c>
      <c r="M8511">
        <v>29229.405999999999</v>
      </c>
      <c r="N8511">
        <v>4592.4459999999999</v>
      </c>
      <c r="O8511">
        <v>-1.6639999999999999</v>
      </c>
      <c r="P8511">
        <v>2.33</v>
      </c>
      <c r="Q8511">
        <v>272.63200000000001</v>
      </c>
      <c r="R8511">
        <v>24636.293000000001</v>
      </c>
      <c r="S8511">
        <v>24363.662</v>
      </c>
    </row>
    <row r="8512" spans="1:19" x14ac:dyDescent="0.3">
      <c r="A8512">
        <v>2021</v>
      </c>
      <c r="B8512">
        <v>12</v>
      </c>
      <c r="C8512">
        <v>21</v>
      </c>
      <c r="D8512">
        <v>15</v>
      </c>
      <c r="E8512">
        <v>27404.965</v>
      </c>
      <c r="F8512">
        <v>905.76800000000003</v>
      </c>
      <c r="G8512">
        <v>79.766999999999996</v>
      </c>
      <c r="H8512">
        <v>-8.8620000000000001</v>
      </c>
      <c r="I8512">
        <v>368.52499999999998</v>
      </c>
      <c r="J8512">
        <v>5.3470000000000004</v>
      </c>
      <c r="K8512">
        <v>8.2590000000000003</v>
      </c>
      <c r="L8512">
        <v>91.06</v>
      </c>
      <c r="M8512">
        <v>28775.062000000002</v>
      </c>
      <c r="N8512">
        <v>3489.84</v>
      </c>
      <c r="O8512">
        <v>-0.86099999999999999</v>
      </c>
      <c r="P8512">
        <v>1.744</v>
      </c>
      <c r="Q8512">
        <v>268.98700000000002</v>
      </c>
      <c r="R8512">
        <v>25284.339</v>
      </c>
      <c r="S8512">
        <v>25015.351999999999</v>
      </c>
    </row>
    <row r="8513" spans="1:19" x14ac:dyDescent="0.3">
      <c r="A8513">
        <v>2021</v>
      </c>
      <c r="B8513">
        <v>12</v>
      </c>
      <c r="C8513">
        <v>21</v>
      </c>
      <c r="D8513">
        <v>16</v>
      </c>
      <c r="E8513">
        <v>27113.601999999999</v>
      </c>
      <c r="F8513">
        <v>747.90300000000002</v>
      </c>
      <c r="G8513">
        <v>81.197000000000003</v>
      </c>
      <c r="H8513">
        <v>-16.731000000000002</v>
      </c>
      <c r="I8513">
        <v>339.13400000000001</v>
      </c>
      <c r="J8513">
        <v>5.5759999999999996</v>
      </c>
      <c r="K8513">
        <v>-12.901999999999999</v>
      </c>
      <c r="L8513">
        <v>90.793999999999997</v>
      </c>
      <c r="M8513">
        <v>28267.376</v>
      </c>
      <c r="N8513">
        <v>1770.4259999999999</v>
      </c>
      <c r="O8513">
        <v>-0.61899999999999999</v>
      </c>
      <c r="P8513">
        <v>1.0880000000000001</v>
      </c>
      <c r="Q8513">
        <v>260.04199999999997</v>
      </c>
      <c r="R8513">
        <v>26496.481</v>
      </c>
      <c r="S8513">
        <v>26236.438999999998</v>
      </c>
    </row>
    <row r="8514" spans="1:19" x14ac:dyDescent="0.3">
      <c r="A8514">
        <v>2021</v>
      </c>
      <c r="B8514">
        <v>12</v>
      </c>
      <c r="C8514">
        <v>21</v>
      </c>
      <c r="D8514">
        <v>17</v>
      </c>
      <c r="E8514">
        <v>28181.376</v>
      </c>
      <c r="F8514">
        <v>546.58600000000001</v>
      </c>
      <c r="G8514">
        <v>90.790999999999997</v>
      </c>
      <c r="H8514">
        <v>-37.231000000000002</v>
      </c>
      <c r="I8514">
        <v>233.93700000000001</v>
      </c>
      <c r="J8514">
        <v>4.3869999999999996</v>
      </c>
      <c r="K8514">
        <v>-65.513999999999996</v>
      </c>
      <c r="L8514">
        <v>91.817999999999998</v>
      </c>
      <c r="M8514">
        <v>28955.360000000001</v>
      </c>
      <c r="N8514">
        <v>126.98099999999999</v>
      </c>
      <c r="O8514">
        <v>7.6390000000000002</v>
      </c>
      <c r="P8514">
        <v>3.1019999999999999</v>
      </c>
      <c r="Q8514">
        <v>255.61099999999999</v>
      </c>
      <c r="R8514">
        <v>28817.637999999999</v>
      </c>
      <c r="S8514">
        <v>28562.026999999998</v>
      </c>
    </row>
    <row r="8515" spans="1:19" x14ac:dyDescent="0.3">
      <c r="A8515">
        <v>2021</v>
      </c>
      <c r="B8515">
        <v>12</v>
      </c>
      <c r="C8515">
        <v>21</v>
      </c>
      <c r="D8515">
        <v>18</v>
      </c>
      <c r="E8515">
        <v>31261.942999999999</v>
      </c>
      <c r="F8515">
        <v>521.73699999999997</v>
      </c>
      <c r="G8515">
        <v>101.19199999999999</v>
      </c>
      <c r="H8515">
        <v>-60.176000000000002</v>
      </c>
      <c r="I8515">
        <v>255.80699999999999</v>
      </c>
      <c r="J8515">
        <v>4.91</v>
      </c>
      <c r="K8515">
        <v>-79.097999999999999</v>
      </c>
      <c r="L8515">
        <v>93.393000000000001</v>
      </c>
      <c r="M8515">
        <v>31998.518</v>
      </c>
      <c r="N8515">
        <v>0</v>
      </c>
      <c r="O8515">
        <v>13.853</v>
      </c>
      <c r="P8515">
        <v>4.9000000000000004</v>
      </c>
      <c r="Q8515">
        <v>258.238</v>
      </c>
      <c r="R8515">
        <v>31979.764999999999</v>
      </c>
      <c r="S8515">
        <v>31721.526999999998</v>
      </c>
    </row>
    <row r="8516" spans="1:19" x14ac:dyDescent="0.3">
      <c r="A8516">
        <v>2021</v>
      </c>
      <c r="B8516">
        <v>12</v>
      </c>
      <c r="C8516">
        <v>21</v>
      </c>
      <c r="D8516">
        <v>19</v>
      </c>
      <c r="E8516">
        <v>31701.937999999998</v>
      </c>
      <c r="F8516">
        <v>543.23</v>
      </c>
      <c r="G8516">
        <v>104.94799999999999</v>
      </c>
      <c r="H8516">
        <v>-83.802999999999997</v>
      </c>
      <c r="I8516">
        <v>326.37799999999999</v>
      </c>
      <c r="J8516">
        <v>4.7430000000000003</v>
      </c>
      <c r="K8516">
        <v>-99.971999999999994</v>
      </c>
      <c r="L8516">
        <v>93.515000000000001</v>
      </c>
      <c r="M8516">
        <v>32486.028999999999</v>
      </c>
      <c r="N8516">
        <v>0</v>
      </c>
      <c r="O8516">
        <v>15.589</v>
      </c>
      <c r="P8516">
        <v>6.4820000000000002</v>
      </c>
      <c r="Q8516">
        <v>252.655</v>
      </c>
      <c r="R8516">
        <v>32463.956999999999</v>
      </c>
      <c r="S8516">
        <v>32211.302</v>
      </c>
    </row>
    <row r="8517" spans="1:19" x14ac:dyDescent="0.3">
      <c r="A8517">
        <v>2021</v>
      </c>
      <c r="B8517">
        <v>12</v>
      </c>
      <c r="C8517">
        <v>21</v>
      </c>
      <c r="D8517">
        <v>20</v>
      </c>
      <c r="E8517">
        <v>31309.037</v>
      </c>
      <c r="F8517">
        <v>548.99599999999998</v>
      </c>
      <c r="G8517">
        <v>107.739</v>
      </c>
      <c r="H8517">
        <v>-94.796000000000006</v>
      </c>
      <c r="I8517">
        <v>361.14600000000002</v>
      </c>
      <c r="J8517">
        <v>4.4640000000000004</v>
      </c>
      <c r="K8517">
        <v>-98.531000000000006</v>
      </c>
      <c r="L8517">
        <v>93.417000000000002</v>
      </c>
      <c r="M8517">
        <v>32123.732</v>
      </c>
      <c r="N8517">
        <v>0</v>
      </c>
      <c r="O8517">
        <v>14.124000000000001</v>
      </c>
      <c r="P8517">
        <v>8.1440000000000001</v>
      </c>
      <c r="Q8517">
        <v>240.06299999999999</v>
      </c>
      <c r="R8517">
        <v>32101.464</v>
      </c>
      <c r="S8517">
        <v>31861.401000000002</v>
      </c>
    </row>
    <row r="8518" spans="1:19" x14ac:dyDescent="0.3">
      <c r="A8518">
        <v>2021</v>
      </c>
      <c r="B8518">
        <v>12</v>
      </c>
      <c r="C8518">
        <v>21</v>
      </c>
      <c r="D8518">
        <v>21</v>
      </c>
      <c r="E8518">
        <v>30571.867999999999</v>
      </c>
      <c r="F8518">
        <v>585.41200000000003</v>
      </c>
      <c r="G8518">
        <v>109.565</v>
      </c>
      <c r="H8518">
        <v>-106.015</v>
      </c>
      <c r="I8518">
        <v>404.81200000000001</v>
      </c>
      <c r="J8518">
        <v>4.1230000000000002</v>
      </c>
      <c r="K8518">
        <v>-101.91500000000001</v>
      </c>
      <c r="L8518">
        <v>93.197000000000003</v>
      </c>
      <c r="M8518">
        <v>31451.482</v>
      </c>
      <c r="N8518">
        <v>0</v>
      </c>
      <c r="O8518">
        <v>13.124000000000001</v>
      </c>
      <c r="P8518">
        <v>7.9969999999999999</v>
      </c>
      <c r="Q8518">
        <v>229.405</v>
      </c>
      <c r="R8518">
        <v>31430.362000000001</v>
      </c>
      <c r="S8518">
        <v>31200.956999999999</v>
      </c>
    </row>
    <row r="8519" spans="1:19" x14ac:dyDescent="0.3">
      <c r="A8519">
        <v>2021</v>
      </c>
      <c r="B8519">
        <v>12</v>
      </c>
      <c r="C8519">
        <v>21</v>
      </c>
      <c r="D8519">
        <v>22</v>
      </c>
      <c r="E8519">
        <v>28888.947</v>
      </c>
      <c r="F8519">
        <v>693.18</v>
      </c>
      <c r="G8519">
        <v>108.88</v>
      </c>
      <c r="H8519">
        <v>-111.633</v>
      </c>
      <c r="I8519">
        <v>517.60900000000004</v>
      </c>
      <c r="J8519">
        <v>5.181</v>
      </c>
      <c r="K8519">
        <v>-41.253</v>
      </c>
      <c r="L8519">
        <v>92.427000000000007</v>
      </c>
      <c r="M8519">
        <v>30044.456999999999</v>
      </c>
      <c r="N8519">
        <v>0</v>
      </c>
      <c r="O8519">
        <v>11.897</v>
      </c>
      <c r="P8519">
        <v>-3.927</v>
      </c>
      <c r="Q8519">
        <v>214.93299999999999</v>
      </c>
      <c r="R8519">
        <v>30036.488000000001</v>
      </c>
      <c r="S8519">
        <v>29821.554</v>
      </c>
    </row>
    <row r="8520" spans="1:19" x14ac:dyDescent="0.3">
      <c r="A8520">
        <v>2021</v>
      </c>
      <c r="B8520">
        <v>12</v>
      </c>
      <c r="C8520">
        <v>21</v>
      </c>
      <c r="D8520">
        <v>23</v>
      </c>
      <c r="E8520">
        <v>26262.69</v>
      </c>
      <c r="F8520">
        <v>897.37199999999996</v>
      </c>
      <c r="G8520">
        <v>106.458</v>
      </c>
      <c r="H8520">
        <v>-122.086</v>
      </c>
      <c r="I8520">
        <v>577.44799999999998</v>
      </c>
      <c r="J8520">
        <v>4.8490000000000002</v>
      </c>
      <c r="K8520">
        <v>-12.382999999999999</v>
      </c>
      <c r="L8520">
        <v>90.158000000000001</v>
      </c>
      <c r="M8520">
        <v>27698.05</v>
      </c>
      <c r="N8520">
        <v>0</v>
      </c>
      <c r="O8520">
        <v>9.5839999999999996</v>
      </c>
      <c r="P8520">
        <v>-11.462999999999999</v>
      </c>
      <c r="Q8520">
        <v>193.6</v>
      </c>
      <c r="R8520">
        <v>27699.929</v>
      </c>
      <c r="S8520">
        <v>27506.329000000002</v>
      </c>
    </row>
    <row r="8521" spans="1:19" x14ac:dyDescent="0.3">
      <c r="A8521">
        <v>2021</v>
      </c>
      <c r="B8521">
        <v>12</v>
      </c>
      <c r="C8521">
        <v>21</v>
      </c>
      <c r="D8521">
        <v>24</v>
      </c>
      <c r="E8521">
        <v>23586.241000000002</v>
      </c>
      <c r="F8521">
        <v>1087.124</v>
      </c>
      <c r="G8521">
        <v>105.642</v>
      </c>
      <c r="H8521">
        <v>-119.325</v>
      </c>
      <c r="I8521">
        <v>962.154</v>
      </c>
      <c r="J8521">
        <v>5.25</v>
      </c>
      <c r="K8521">
        <v>-3.988</v>
      </c>
      <c r="L8521">
        <v>88.462999999999994</v>
      </c>
      <c r="M8521">
        <v>25605.918000000001</v>
      </c>
      <c r="N8521">
        <v>0</v>
      </c>
      <c r="O8521">
        <v>7.3920000000000003</v>
      </c>
      <c r="P8521">
        <v>-8.9629999999999992</v>
      </c>
      <c r="Q8521">
        <v>170.797</v>
      </c>
      <c r="R8521">
        <v>25607.489000000001</v>
      </c>
      <c r="S8521">
        <v>25436.691999999999</v>
      </c>
    </row>
    <row r="8522" spans="1:19" x14ac:dyDescent="0.3">
      <c r="A8522">
        <v>2021</v>
      </c>
      <c r="B8522">
        <v>12</v>
      </c>
      <c r="C8522">
        <v>22</v>
      </c>
      <c r="D8522">
        <v>1</v>
      </c>
      <c r="E8522">
        <v>20936.091</v>
      </c>
      <c r="F8522">
        <v>1309.7529999999999</v>
      </c>
      <c r="G8522">
        <v>105.914</v>
      </c>
      <c r="H8522">
        <v>-100.01300000000001</v>
      </c>
      <c r="I8522">
        <v>846.64099999999996</v>
      </c>
      <c r="J8522">
        <v>5.0780000000000003</v>
      </c>
      <c r="K8522">
        <v>-6.4480000000000004</v>
      </c>
      <c r="L8522">
        <v>86.888999999999996</v>
      </c>
      <c r="M8522">
        <v>23077.991000000002</v>
      </c>
      <c r="N8522">
        <v>0</v>
      </c>
      <c r="O8522">
        <v>4.8380000000000001</v>
      </c>
      <c r="P8522">
        <v>-15.611000000000001</v>
      </c>
      <c r="Q8522">
        <v>150.11799999999999</v>
      </c>
      <c r="R8522">
        <v>23088.763999999999</v>
      </c>
      <c r="S8522">
        <v>22938.646000000001</v>
      </c>
    </row>
    <row r="8523" spans="1:19" x14ac:dyDescent="0.3">
      <c r="A8523">
        <v>2021</v>
      </c>
      <c r="B8523">
        <v>12</v>
      </c>
      <c r="C8523">
        <v>22</v>
      </c>
      <c r="D8523">
        <v>2</v>
      </c>
      <c r="E8523">
        <v>19979.14</v>
      </c>
      <c r="F8523">
        <v>1423.3440000000001</v>
      </c>
      <c r="G8523">
        <v>107.36199999999999</v>
      </c>
      <c r="H8523">
        <v>-99.36</v>
      </c>
      <c r="I8523">
        <v>601.077</v>
      </c>
      <c r="J8523">
        <v>4.9450000000000003</v>
      </c>
      <c r="K8523">
        <v>-5.992</v>
      </c>
      <c r="L8523">
        <v>86.363</v>
      </c>
      <c r="M8523">
        <v>21989.516</v>
      </c>
      <c r="N8523">
        <v>0</v>
      </c>
      <c r="O8523">
        <v>4.1239999999999997</v>
      </c>
      <c r="P8523">
        <v>-13.048</v>
      </c>
      <c r="Q8523">
        <v>141.21</v>
      </c>
      <c r="R8523">
        <v>21998.44</v>
      </c>
      <c r="S8523">
        <v>21857.23</v>
      </c>
    </row>
    <row r="8524" spans="1:19" x14ac:dyDescent="0.3">
      <c r="A8524">
        <v>2021</v>
      </c>
      <c r="B8524">
        <v>12</v>
      </c>
      <c r="C8524">
        <v>22</v>
      </c>
      <c r="D8524">
        <v>3</v>
      </c>
      <c r="E8524">
        <v>19541.66</v>
      </c>
      <c r="F8524">
        <v>1470.664</v>
      </c>
      <c r="G8524">
        <v>110.004</v>
      </c>
      <c r="H8524">
        <v>-101.419</v>
      </c>
      <c r="I8524">
        <v>360.00200000000001</v>
      </c>
      <c r="J8524">
        <v>4.8719999999999999</v>
      </c>
      <c r="K8524">
        <v>-1.786</v>
      </c>
      <c r="L8524">
        <v>86.102999999999994</v>
      </c>
      <c r="M8524">
        <v>21360.095000000001</v>
      </c>
      <c r="N8524">
        <v>0</v>
      </c>
      <c r="O8524">
        <v>3.589</v>
      </c>
      <c r="P8524">
        <v>-9.9060000000000006</v>
      </c>
      <c r="Q8524">
        <v>136.726</v>
      </c>
      <c r="R8524">
        <v>21366.412</v>
      </c>
      <c r="S8524">
        <v>21229.686000000002</v>
      </c>
    </row>
    <row r="8525" spans="1:19" x14ac:dyDescent="0.3">
      <c r="A8525">
        <v>2021</v>
      </c>
      <c r="B8525">
        <v>12</v>
      </c>
      <c r="C8525">
        <v>22</v>
      </c>
      <c r="D8525">
        <v>4</v>
      </c>
      <c r="E8525">
        <v>19320.440999999999</v>
      </c>
      <c r="F8525">
        <v>1462.08</v>
      </c>
      <c r="G8525">
        <v>113.866</v>
      </c>
      <c r="H8525">
        <v>-104.34399999999999</v>
      </c>
      <c r="I8525">
        <v>204.78</v>
      </c>
      <c r="J8525">
        <v>4.7190000000000003</v>
      </c>
      <c r="K8525">
        <v>-0.66700000000000004</v>
      </c>
      <c r="L8525">
        <v>85.956999999999994</v>
      </c>
      <c r="M8525">
        <v>20972.966</v>
      </c>
      <c r="N8525">
        <v>0</v>
      </c>
      <c r="O8525">
        <v>3.528</v>
      </c>
      <c r="P8525">
        <v>-5.9089999999999998</v>
      </c>
      <c r="Q8525">
        <v>136.22200000000001</v>
      </c>
      <c r="R8525">
        <v>20975.347000000002</v>
      </c>
      <c r="S8525">
        <v>20839.126</v>
      </c>
    </row>
    <row r="8526" spans="1:19" x14ac:dyDescent="0.3">
      <c r="A8526">
        <v>2021</v>
      </c>
      <c r="B8526">
        <v>12</v>
      </c>
      <c r="C8526">
        <v>22</v>
      </c>
      <c r="D8526">
        <v>5</v>
      </c>
      <c r="E8526">
        <v>19704.448</v>
      </c>
      <c r="F8526">
        <v>1373.808</v>
      </c>
      <c r="G8526">
        <v>119.44799999999999</v>
      </c>
      <c r="H8526">
        <v>-107.053</v>
      </c>
      <c r="I8526">
        <v>102.96599999999999</v>
      </c>
      <c r="J8526">
        <v>3.6520000000000001</v>
      </c>
      <c r="K8526">
        <v>-1.9339999999999999</v>
      </c>
      <c r="L8526">
        <v>86.174000000000007</v>
      </c>
      <c r="M8526">
        <v>21162.06</v>
      </c>
      <c r="N8526">
        <v>0</v>
      </c>
      <c r="O8526">
        <v>3.302</v>
      </c>
      <c r="P8526">
        <v>-4.5750000000000002</v>
      </c>
      <c r="Q8526">
        <v>142.041</v>
      </c>
      <c r="R8526">
        <v>21163.331999999999</v>
      </c>
      <c r="S8526">
        <v>21021.292000000001</v>
      </c>
    </row>
    <row r="8527" spans="1:19" x14ac:dyDescent="0.3">
      <c r="A8527">
        <v>2021</v>
      </c>
      <c r="B8527">
        <v>12</v>
      </c>
      <c r="C8527">
        <v>22</v>
      </c>
      <c r="D8527">
        <v>6</v>
      </c>
      <c r="E8527">
        <v>20946.018</v>
      </c>
      <c r="F8527">
        <v>1239.626</v>
      </c>
      <c r="G8527">
        <v>127.69</v>
      </c>
      <c r="H8527">
        <v>-112.94499999999999</v>
      </c>
      <c r="I8527">
        <v>72.459999999999994</v>
      </c>
      <c r="J8527">
        <v>2.3290000000000002</v>
      </c>
      <c r="K8527">
        <v>-8.6609999999999996</v>
      </c>
      <c r="L8527">
        <v>86.869</v>
      </c>
      <c r="M8527">
        <v>22225.696</v>
      </c>
      <c r="N8527">
        <v>0</v>
      </c>
      <c r="O8527">
        <v>3.4249999999999998</v>
      </c>
      <c r="P8527">
        <v>-6.4690000000000003</v>
      </c>
      <c r="Q8527">
        <v>155.69499999999999</v>
      </c>
      <c r="R8527">
        <v>22228.741000000002</v>
      </c>
      <c r="S8527">
        <v>22073.045999999998</v>
      </c>
    </row>
    <row r="8528" spans="1:19" x14ac:dyDescent="0.3">
      <c r="A8528">
        <v>2021</v>
      </c>
      <c r="B8528">
        <v>12</v>
      </c>
      <c r="C8528">
        <v>22</v>
      </c>
      <c r="D8528">
        <v>7</v>
      </c>
      <c r="E8528">
        <v>22879.952000000001</v>
      </c>
      <c r="F8528">
        <v>1063.9770000000001</v>
      </c>
      <c r="G8528">
        <v>137.38900000000001</v>
      </c>
      <c r="H8528">
        <v>-118.982</v>
      </c>
      <c r="I8528">
        <v>128.994</v>
      </c>
      <c r="J8528">
        <v>2.839</v>
      </c>
      <c r="K8528">
        <v>6.2850000000000001</v>
      </c>
      <c r="L8528">
        <v>87.93</v>
      </c>
      <c r="M8528">
        <v>24050.993999999999</v>
      </c>
      <c r="N8528">
        <v>3.0419999999999998</v>
      </c>
      <c r="O8528">
        <v>3.4620000000000002</v>
      </c>
      <c r="P8528">
        <v>-1.8260000000000001</v>
      </c>
      <c r="Q8528">
        <v>177.453</v>
      </c>
      <c r="R8528">
        <v>24046.316999999999</v>
      </c>
      <c r="S8528">
        <v>23868.864000000001</v>
      </c>
    </row>
    <row r="8529" spans="1:19" x14ac:dyDescent="0.3">
      <c r="A8529">
        <v>2021</v>
      </c>
      <c r="B8529">
        <v>12</v>
      </c>
      <c r="C8529">
        <v>22</v>
      </c>
      <c r="D8529">
        <v>8</v>
      </c>
      <c r="E8529">
        <v>23918.909</v>
      </c>
      <c r="F8529">
        <v>975.29200000000003</v>
      </c>
      <c r="G8529">
        <v>137.20400000000001</v>
      </c>
      <c r="H8529">
        <v>-103.306</v>
      </c>
      <c r="I8529">
        <v>267.89</v>
      </c>
      <c r="J8529">
        <v>3.702</v>
      </c>
      <c r="K8529">
        <v>6.8940000000000001</v>
      </c>
      <c r="L8529">
        <v>88.542000000000002</v>
      </c>
      <c r="M8529">
        <v>25157.922999999999</v>
      </c>
      <c r="N8529">
        <v>411.29599999999999</v>
      </c>
      <c r="O8529">
        <v>-0.92</v>
      </c>
      <c r="P8529">
        <v>-0.192</v>
      </c>
      <c r="Q8529">
        <v>193.65799999999999</v>
      </c>
      <c r="R8529">
        <v>24747.74</v>
      </c>
      <c r="S8529">
        <v>24554.081999999999</v>
      </c>
    </row>
    <row r="8530" spans="1:19" x14ac:dyDescent="0.3">
      <c r="A8530">
        <v>2021</v>
      </c>
      <c r="B8530">
        <v>12</v>
      </c>
      <c r="C8530">
        <v>22</v>
      </c>
      <c r="D8530">
        <v>9</v>
      </c>
      <c r="E8530">
        <v>25173.63</v>
      </c>
      <c r="F8530">
        <v>942.16499999999996</v>
      </c>
      <c r="G8530">
        <v>125.241</v>
      </c>
      <c r="H8530">
        <v>-74.278999999999996</v>
      </c>
      <c r="I8530">
        <v>494.47699999999998</v>
      </c>
      <c r="J8530">
        <v>4.97</v>
      </c>
      <c r="K8530">
        <v>-6.2779999999999996</v>
      </c>
      <c r="L8530">
        <v>89.290999999999997</v>
      </c>
      <c r="M8530">
        <v>26623.975999999999</v>
      </c>
      <c r="N8530">
        <v>2455.83</v>
      </c>
      <c r="O8530">
        <v>-17.782</v>
      </c>
      <c r="P8530">
        <v>-0.49</v>
      </c>
      <c r="Q8530">
        <v>208.71700000000001</v>
      </c>
      <c r="R8530">
        <v>24186.418000000001</v>
      </c>
      <c r="S8530">
        <v>23977.701000000001</v>
      </c>
    </row>
    <row r="8531" spans="1:19" x14ac:dyDescent="0.3">
      <c r="A8531">
        <v>2021</v>
      </c>
      <c r="B8531">
        <v>12</v>
      </c>
      <c r="C8531">
        <v>22</v>
      </c>
      <c r="D8531">
        <v>10</v>
      </c>
      <c r="E8531">
        <v>25921.056</v>
      </c>
      <c r="F8531">
        <v>971.67200000000003</v>
      </c>
      <c r="G8531">
        <v>112.786</v>
      </c>
      <c r="H8531">
        <v>-50.66</v>
      </c>
      <c r="I8531">
        <v>610.01099999999997</v>
      </c>
      <c r="J8531">
        <v>5.5149999999999997</v>
      </c>
      <c r="K8531">
        <v>-18.867999999999999</v>
      </c>
      <c r="L8531">
        <v>89.784999999999997</v>
      </c>
      <c r="M8531">
        <v>27528.510999999999</v>
      </c>
      <c r="N8531">
        <v>4430.3329999999996</v>
      </c>
      <c r="O8531">
        <v>-32.664999999999999</v>
      </c>
      <c r="P8531">
        <v>-0.51600000000000001</v>
      </c>
      <c r="Q8531">
        <v>218.279</v>
      </c>
      <c r="R8531">
        <v>23131.361000000001</v>
      </c>
      <c r="S8531">
        <v>22913.081999999999</v>
      </c>
    </row>
    <row r="8532" spans="1:19" x14ac:dyDescent="0.3">
      <c r="A8532">
        <v>2021</v>
      </c>
      <c r="B8532">
        <v>12</v>
      </c>
      <c r="C8532">
        <v>22</v>
      </c>
      <c r="D8532">
        <v>11</v>
      </c>
      <c r="E8532">
        <v>26229.830999999998</v>
      </c>
      <c r="F8532">
        <v>1001.826</v>
      </c>
      <c r="G8532">
        <v>102.631</v>
      </c>
      <c r="H8532">
        <v>-35.558999999999997</v>
      </c>
      <c r="I8532">
        <v>576.36599999999999</v>
      </c>
      <c r="J8532">
        <v>5.82</v>
      </c>
      <c r="K8532">
        <v>-6.4820000000000002</v>
      </c>
      <c r="L8532">
        <v>90.028999999999996</v>
      </c>
      <c r="M8532">
        <v>27861.831999999999</v>
      </c>
      <c r="N8532">
        <v>5629.4089999999997</v>
      </c>
      <c r="O8532">
        <v>-43.503</v>
      </c>
      <c r="P8532">
        <v>0.16600000000000001</v>
      </c>
      <c r="Q8532">
        <v>226.80199999999999</v>
      </c>
      <c r="R8532">
        <v>22275.758999999998</v>
      </c>
      <c r="S8532">
        <v>22048.956999999999</v>
      </c>
    </row>
    <row r="8533" spans="1:19" x14ac:dyDescent="0.3">
      <c r="A8533">
        <v>2021</v>
      </c>
      <c r="B8533">
        <v>12</v>
      </c>
      <c r="C8533">
        <v>22</v>
      </c>
      <c r="D8533">
        <v>12</v>
      </c>
      <c r="E8533">
        <v>26144.212</v>
      </c>
      <c r="F8533">
        <v>1003.203</v>
      </c>
      <c r="G8533">
        <v>94.179000000000002</v>
      </c>
      <c r="H8533">
        <v>-26.873000000000001</v>
      </c>
      <c r="I8533">
        <v>490.58300000000003</v>
      </c>
      <c r="J8533">
        <v>5.9569999999999999</v>
      </c>
      <c r="K8533">
        <v>1.3740000000000001</v>
      </c>
      <c r="L8533">
        <v>89.953000000000003</v>
      </c>
      <c r="M8533">
        <v>27708.407999999999</v>
      </c>
      <c r="N8533">
        <v>6238.5709999999999</v>
      </c>
      <c r="O8533">
        <v>-25.605</v>
      </c>
      <c r="P8533">
        <v>1.0620000000000001</v>
      </c>
      <c r="Q8533">
        <v>232.87700000000001</v>
      </c>
      <c r="R8533">
        <v>21494.38</v>
      </c>
      <c r="S8533">
        <v>21261.503000000001</v>
      </c>
    </row>
    <row r="8534" spans="1:19" x14ac:dyDescent="0.3">
      <c r="A8534">
        <v>2021</v>
      </c>
      <c r="B8534">
        <v>12</v>
      </c>
      <c r="C8534">
        <v>22</v>
      </c>
      <c r="D8534">
        <v>13</v>
      </c>
      <c r="E8534">
        <v>25864.951000000001</v>
      </c>
      <c r="F8534">
        <v>995.29600000000005</v>
      </c>
      <c r="G8534">
        <v>88.807000000000002</v>
      </c>
      <c r="H8534">
        <v>-20.242999999999999</v>
      </c>
      <c r="I8534">
        <v>453.64400000000001</v>
      </c>
      <c r="J8534">
        <v>5.9269999999999996</v>
      </c>
      <c r="K8534">
        <v>0.376</v>
      </c>
      <c r="L8534">
        <v>89.742000000000004</v>
      </c>
      <c r="M8534">
        <v>27389.692999999999</v>
      </c>
      <c r="N8534">
        <v>6180.6319999999996</v>
      </c>
      <c r="O8534">
        <v>-7.7590000000000003</v>
      </c>
      <c r="P8534">
        <v>1.9259999999999999</v>
      </c>
      <c r="Q8534">
        <v>235.483</v>
      </c>
      <c r="R8534">
        <v>21214.893</v>
      </c>
      <c r="S8534">
        <v>20979.41</v>
      </c>
    </row>
    <row r="8535" spans="1:19" x14ac:dyDescent="0.3">
      <c r="A8535">
        <v>2021</v>
      </c>
      <c r="B8535">
        <v>12</v>
      </c>
      <c r="C8535">
        <v>22</v>
      </c>
      <c r="D8535">
        <v>14</v>
      </c>
      <c r="E8535">
        <v>25571.667000000001</v>
      </c>
      <c r="F8535">
        <v>965.84</v>
      </c>
      <c r="G8535">
        <v>85.120999999999995</v>
      </c>
      <c r="H8535">
        <v>-11.547000000000001</v>
      </c>
      <c r="I8535">
        <v>429.274</v>
      </c>
      <c r="J8535">
        <v>5.819</v>
      </c>
      <c r="K8535">
        <v>7.8710000000000004</v>
      </c>
      <c r="L8535">
        <v>89.548000000000002</v>
      </c>
      <c r="M8535">
        <v>27058.471000000001</v>
      </c>
      <c r="N8535">
        <v>5518.7969999999996</v>
      </c>
      <c r="O8535">
        <v>-3.4550000000000001</v>
      </c>
      <c r="P8535">
        <v>2.33</v>
      </c>
      <c r="Q8535">
        <v>236.25899999999999</v>
      </c>
      <c r="R8535">
        <v>21540.798999999999</v>
      </c>
      <c r="S8535">
        <v>21304.54</v>
      </c>
    </row>
    <row r="8536" spans="1:19" x14ac:dyDescent="0.3">
      <c r="A8536">
        <v>2021</v>
      </c>
      <c r="B8536">
        <v>12</v>
      </c>
      <c r="C8536">
        <v>22</v>
      </c>
      <c r="D8536">
        <v>15</v>
      </c>
      <c r="E8536">
        <v>25233.168000000001</v>
      </c>
      <c r="F8536">
        <v>905.76800000000003</v>
      </c>
      <c r="G8536">
        <v>84.031999999999996</v>
      </c>
      <c r="H8536">
        <v>-8.0030000000000001</v>
      </c>
      <c r="I8536">
        <v>368.52499999999998</v>
      </c>
      <c r="J8536">
        <v>5.3470000000000004</v>
      </c>
      <c r="K8536">
        <v>6.0170000000000003</v>
      </c>
      <c r="L8536">
        <v>89.338999999999999</v>
      </c>
      <c r="M8536">
        <v>26600.161</v>
      </c>
      <c r="N8536">
        <v>4280.6080000000002</v>
      </c>
      <c r="O8536">
        <v>-1.5029999999999999</v>
      </c>
      <c r="P8536">
        <v>1.744</v>
      </c>
      <c r="Q8536">
        <v>233.358</v>
      </c>
      <c r="R8536">
        <v>22319.312000000002</v>
      </c>
      <c r="S8536">
        <v>22085.954000000002</v>
      </c>
    </row>
    <row r="8537" spans="1:19" x14ac:dyDescent="0.3">
      <c r="A8537">
        <v>2021</v>
      </c>
      <c r="B8537">
        <v>12</v>
      </c>
      <c r="C8537">
        <v>22</v>
      </c>
      <c r="D8537">
        <v>16</v>
      </c>
      <c r="E8537">
        <v>25043.415000000001</v>
      </c>
      <c r="F8537">
        <v>747.90300000000002</v>
      </c>
      <c r="G8537">
        <v>86.700999999999993</v>
      </c>
      <c r="H8537">
        <v>-15.24</v>
      </c>
      <c r="I8537">
        <v>339.13400000000001</v>
      </c>
      <c r="J8537">
        <v>5.5759999999999996</v>
      </c>
      <c r="K8537">
        <v>-10.657999999999999</v>
      </c>
      <c r="L8537">
        <v>89.224999999999994</v>
      </c>
      <c r="M8537">
        <v>26199.356</v>
      </c>
      <c r="N8537">
        <v>2285.1280000000002</v>
      </c>
      <c r="O8537">
        <v>-0.51500000000000001</v>
      </c>
      <c r="P8537">
        <v>1.0880000000000001</v>
      </c>
      <c r="Q8537">
        <v>228.47399999999999</v>
      </c>
      <c r="R8537">
        <v>23913.653999999999</v>
      </c>
      <c r="S8537">
        <v>23685.18</v>
      </c>
    </row>
    <row r="8538" spans="1:19" x14ac:dyDescent="0.3">
      <c r="A8538">
        <v>2021</v>
      </c>
      <c r="B8538">
        <v>12</v>
      </c>
      <c r="C8538">
        <v>22</v>
      </c>
      <c r="D8538">
        <v>17</v>
      </c>
      <c r="E8538">
        <v>26004.988000000001</v>
      </c>
      <c r="F8538">
        <v>546.58600000000001</v>
      </c>
      <c r="G8538">
        <v>95.372</v>
      </c>
      <c r="H8538">
        <v>-34.274000000000001</v>
      </c>
      <c r="I8538">
        <v>233.93700000000001</v>
      </c>
      <c r="J8538">
        <v>4.3869999999999996</v>
      </c>
      <c r="K8538">
        <v>-53.494999999999997</v>
      </c>
      <c r="L8538">
        <v>89.828999999999994</v>
      </c>
      <c r="M8538">
        <v>26791.958999999999</v>
      </c>
      <c r="N8538">
        <v>203.55199999999999</v>
      </c>
      <c r="O8538">
        <v>7.0049999999999999</v>
      </c>
      <c r="P8538">
        <v>3.1019999999999999</v>
      </c>
      <c r="Q8538">
        <v>229.01400000000001</v>
      </c>
      <c r="R8538">
        <v>26578.300999999999</v>
      </c>
      <c r="S8538">
        <v>26349.288</v>
      </c>
    </row>
    <row r="8539" spans="1:19" x14ac:dyDescent="0.3">
      <c r="A8539">
        <v>2021</v>
      </c>
      <c r="B8539">
        <v>12</v>
      </c>
      <c r="C8539">
        <v>22</v>
      </c>
      <c r="D8539">
        <v>18</v>
      </c>
      <c r="E8539">
        <v>29088.027999999998</v>
      </c>
      <c r="F8539">
        <v>521.73699999999997</v>
      </c>
      <c r="G8539">
        <v>104.334</v>
      </c>
      <c r="H8539">
        <v>-56.017000000000003</v>
      </c>
      <c r="I8539">
        <v>255.80699999999999</v>
      </c>
      <c r="J8539">
        <v>4.91</v>
      </c>
      <c r="K8539">
        <v>-67.234999999999999</v>
      </c>
      <c r="L8539">
        <v>92.417000000000002</v>
      </c>
      <c r="M8539">
        <v>29839.649000000001</v>
      </c>
      <c r="N8539">
        <v>0</v>
      </c>
      <c r="O8539">
        <v>13.304</v>
      </c>
      <c r="P8539">
        <v>4.9000000000000004</v>
      </c>
      <c r="Q8539">
        <v>236.77699999999999</v>
      </c>
      <c r="R8539">
        <v>29821.445</v>
      </c>
      <c r="S8539">
        <v>29584.667000000001</v>
      </c>
    </row>
    <row r="8540" spans="1:19" x14ac:dyDescent="0.3">
      <c r="A8540">
        <v>2021</v>
      </c>
      <c r="B8540">
        <v>12</v>
      </c>
      <c r="C8540">
        <v>22</v>
      </c>
      <c r="D8540">
        <v>19</v>
      </c>
      <c r="E8540">
        <v>29332.57</v>
      </c>
      <c r="F8540">
        <v>543.23</v>
      </c>
      <c r="G8540">
        <v>107.03700000000001</v>
      </c>
      <c r="H8540">
        <v>-77.575999999999993</v>
      </c>
      <c r="I8540">
        <v>326.37799999999999</v>
      </c>
      <c r="J8540">
        <v>4.7430000000000003</v>
      </c>
      <c r="K8540">
        <v>-86.947999999999993</v>
      </c>
      <c r="L8540">
        <v>92.578999999999994</v>
      </c>
      <c r="M8540">
        <v>30134.976999999999</v>
      </c>
      <c r="N8540">
        <v>0</v>
      </c>
      <c r="O8540">
        <v>15</v>
      </c>
      <c r="P8540">
        <v>6.4820000000000002</v>
      </c>
      <c r="Q8540">
        <v>235.672</v>
      </c>
      <c r="R8540">
        <v>30113.494999999999</v>
      </c>
      <c r="S8540">
        <v>29877.823</v>
      </c>
    </row>
    <row r="8541" spans="1:19" x14ac:dyDescent="0.3">
      <c r="A8541">
        <v>2021</v>
      </c>
      <c r="B8541">
        <v>12</v>
      </c>
      <c r="C8541">
        <v>22</v>
      </c>
      <c r="D8541">
        <v>20</v>
      </c>
      <c r="E8541">
        <v>28813.363000000001</v>
      </c>
      <c r="F8541">
        <v>548.99599999999998</v>
      </c>
      <c r="G8541">
        <v>108.292</v>
      </c>
      <c r="H8541">
        <v>-87.326999999999998</v>
      </c>
      <c r="I8541">
        <v>361.14600000000002</v>
      </c>
      <c r="J8541">
        <v>4.4640000000000004</v>
      </c>
      <c r="K8541">
        <v>-87.212999999999994</v>
      </c>
      <c r="L8541">
        <v>92.289000000000001</v>
      </c>
      <c r="M8541">
        <v>29645.718000000001</v>
      </c>
      <c r="N8541">
        <v>0</v>
      </c>
      <c r="O8541">
        <v>13.355</v>
      </c>
      <c r="P8541">
        <v>8.1440000000000001</v>
      </c>
      <c r="Q8541">
        <v>228.81100000000001</v>
      </c>
      <c r="R8541">
        <v>29624.219000000001</v>
      </c>
      <c r="S8541">
        <v>29395.407999999999</v>
      </c>
    </row>
    <row r="8542" spans="1:19" x14ac:dyDescent="0.3">
      <c r="A8542">
        <v>2021</v>
      </c>
      <c r="B8542">
        <v>12</v>
      </c>
      <c r="C8542">
        <v>22</v>
      </c>
      <c r="D8542">
        <v>21</v>
      </c>
      <c r="E8542">
        <v>28092.093000000001</v>
      </c>
      <c r="F8542">
        <v>585.41200000000003</v>
      </c>
      <c r="G8542">
        <v>108.828</v>
      </c>
      <c r="H8542">
        <v>-97.537000000000006</v>
      </c>
      <c r="I8542">
        <v>404.81200000000001</v>
      </c>
      <c r="J8542">
        <v>4.1230000000000002</v>
      </c>
      <c r="K8542">
        <v>-90.206999999999994</v>
      </c>
      <c r="L8542">
        <v>91.736999999999995</v>
      </c>
      <c r="M8542">
        <v>28990.431</v>
      </c>
      <c r="N8542">
        <v>0</v>
      </c>
      <c r="O8542">
        <v>12.317</v>
      </c>
      <c r="P8542">
        <v>7.9969999999999999</v>
      </c>
      <c r="Q8542">
        <v>220.745</v>
      </c>
      <c r="R8542">
        <v>28970.117999999999</v>
      </c>
      <c r="S8542">
        <v>28749.373</v>
      </c>
    </row>
    <row r="8543" spans="1:19" x14ac:dyDescent="0.3">
      <c r="A8543">
        <v>2021</v>
      </c>
      <c r="B8543">
        <v>12</v>
      </c>
      <c r="C8543">
        <v>22</v>
      </c>
      <c r="D8543">
        <v>22</v>
      </c>
      <c r="E8543">
        <v>26701.235000000001</v>
      </c>
      <c r="F8543">
        <v>693.18</v>
      </c>
      <c r="G8543">
        <v>106.941</v>
      </c>
      <c r="H8543">
        <v>-103.348</v>
      </c>
      <c r="I8543">
        <v>517.60900000000004</v>
      </c>
      <c r="J8543">
        <v>5.181</v>
      </c>
      <c r="K8543">
        <v>-36.798999999999999</v>
      </c>
      <c r="L8543">
        <v>90.417000000000002</v>
      </c>
      <c r="M8543">
        <v>27867.475999999999</v>
      </c>
      <c r="N8543">
        <v>0</v>
      </c>
      <c r="O8543">
        <v>10.978999999999999</v>
      </c>
      <c r="P8543">
        <v>-3.927</v>
      </c>
      <c r="Q8543">
        <v>209.61500000000001</v>
      </c>
      <c r="R8543">
        <v>27860.423999999999</v>
      </c>
      <c r="S8543">
        <v>27650.81</v>
      </c>
    </row>
    <row r="8544" spans="1:19" x14ac:dyDescent="0.3">
      <c r="A8544">
        <v>2021</v>
      </c>
      <c r="B8544">
        <v>12</v>
      </c>
      <c r="C8544">
        <v>22</v>
      </c>
      <c r="D8544">
        <v>23</v>
      </c>
      <c r="E8544">
        <v>24635.025000000001</v>
      </c>
      <c r="F8544">
        <v>897.37199999999996</v>
      </c>
      <c r="G8544">
        <v>103.404</v>
      </c>
      <c r="H8544">
        <v>-114.955</v>
      </c>
      <c r="I8544">
        <v>577.44799999999998</v>
      </c>
      <c r="J8544">
        <v>4.8490000000000002</v>
      </c>
      <c r="K8544">
        <v>-11.401</v>
      </c>
      <c r="L8544">
        <v>88.998000000000005</v>
      </c>
      <c r="M8544">
        <v>26077.337</v>
      </c>
      <c r="N8544">
        <v>0</v>
      </c>
      <c r="O8544">
        <v>8.7420000000000009</v>
      </c>
      <c r="P8544">
        <v>-11.462999999999999</v>
      </c>
      <c r="Q8544">
        <v>190.078</v>
      </c>
      <c r="R8544">
        <v>26080.058000000001</v>
      </c>
      <c r="S8544">
        <v>25889.98</v>
      </c>
    </row>
    <row r="8545" spans="1:19" x14ac:dyDescent="0.3">
      <c r="A8545">
        <v>2021</v>
      </c>
      <c r="B8545">
        <v>12</v>
      </c>
      <c r="C8545">
        <v>22</v>
      </c>
      <c r="D8545">
        <v>24</v>
      </c>
      <c r="E8545">
        <v>22428.268</v>
      </c>
      <c r="F8545">
        <v>1087.124</v>
      </c>
      <c r="G8545">
        <v>101.718</v>
      </c>
      <c r="H8545">
        <v>-113.703</v>
      </c>
      <c r="I8545">
        <v>962.154</v>
      </c>
      <c r="J8545">
        <v>5.25</v>
      </c>
      <c r="K8545">
        <v>-3.8780000000000001</v>
      </c>
      <c r="L8545">
        <v>87.710999999999999</v>
      </c>
      <c r="M8545">
        <v>24452.924999999999</v>
      </c>
      <c r="N8545">
        <v>0</v>
      </c>
      <c r="O8545">
        <v>6.8250000000000002</v>
      </c>
      <c r="P8545">
        <v>-8.9629999999999992</v>
      </c>
      <c r="Q8545">
        <v>169.71100000000001</v>
      </c>
      <c r="R8545">
        <v>24455.062999999998</v>
      </c>
      <c r="S8545">
        <v>24285.351999999999</v>
      </c>
    </row>
    <row r="8546" spans="1:19" x14ac:dyDescent="0.3">
      <c r="A8546">
        <v>2021</v>
      </c>
      <c r="B8546">
        <v>12</v>
      </c>
      <c r="C8546">
        <v>23</v>
      </c>
      <c r="D8546">
        <v>1</v>
      </c>
      <c r="E8546">
        <v>20652.317999999999</v>
      </c>
      <c r="F8546">
        <v>1309.7529999999999</v>
      </c>
      <c r="G8546">
        <v>97.637</v>
      </c>
      <c r="H8546">
        <v>-98.332999999999998</v>
      </c>
      <c r="I8546">
        <v>846.64099999999996</v>
      </c>
      <c r="J8546">
        <v>5.0780000000000003</v>
      </c>
      <c r="K8546">
        <v>-6.96</v>
      </c>
      <c r="L8546">
        <v>86.748000000000005</v>
      </c>
      <c r="M8546">
        <v>22795.243999999999</v>
      </c>
      <c r="N8546">
        <v>0</v>
      </c>
      <c r="O8546">
        <v>4.8380000000000001</v>
      </c>
      <c r="P8546">
        <v>-15.611000000000001</v>
      </c>
      <c r="Q8546">
        <v>153.94499999999999</v>
      </c>
      <c r="R8546">
        <v>22806.017</v>
      </c>
      <c r="S8546">
        <v>22652.072</v>
      </c>
    </row>
    <row r="8547" spans="1:19" x14ac:dyDescent="0.3">
      <c r="A8547">
        <v>2021</v>
      </c>
      <c r="B8547">
        <v>12</v>
      </c>
      <c r="C8547">
        <v>23</v>
      </c>
      <c r="D8547">
        <v>2</v>
      </c>
      <c r="E8547">
        <v>19750.97</v>
      </c>
      <c r="F8547">
        <v>1423.3440000000001</v>
      </c>
      <c r="G8547">
        <v>98.847999999999999</v>
      </c>
      <c r="H8547">
        <v>-97.828000000000003</v>
      </c>
      <c r="I8547">
        <v>601.077</v>
      </c>
      <c r="J8547">
        <v>4.9450000000000003</v>
      </c>
      <c r="K8547">
        <v>-6.399</v>
      </c>
      <c r="L8547">
        <v>86.262</v>
      </c>
      <c r="M8547">
        <v>21762.370999999999</v>
      </c>
      <c r="N8547">
        <v>0</v>
      </c>
      <c r="O8547">
        <v>4.1239999999999997</v>
      </c>
      <c r="P8547">
        <v>-13.048</v>
      </c>
      <c r="Q8547">
        <v>144.125</v>
      </c>
      <c r="R8547">
        <v>21771.294000000002</v>
      </c>
      <c r="S8547">
        <v>21627.17</v>
      </c>
    </row>
    <row r="8548" spans="1:19" x14ac:dyDescent="0.3">
      <c r="A8548">
        <v>2021</v>
      </c>
      <c r="B8548">
        <v>12</v>
      </c>
      <c r="C8548">
        <v>23</v>
      </c>
      <c r="D8548">
        <v>3</v>
      </c>
      <c r="E8548">
        <v>19070.350999999999</v>
      </c>
      <c r="F8548">
        <v>1470.664</v>
      </c>
      <c r="G8548">
        <v>100.77</v>
      </c>
      <c r="H8548">
        <v>-98.796999999999997</v>
      </c>
      <c r="I8548">
        <v>360.00200000000001</v>
      </c>
      <c r="J8548">
        <v>4.8719999999999999</v>
      </c>
      <c r="K8548">
        <v>-1.7170000000000001</v>
      </c>
      <c r="L8548">
        <v>85.808999999999997</v>
      </c>
      <c r="M8548">
        <v>20891.183000000001</v>
      </c>
      <c r="N8548">
        <v>0</v>
      </c>
      <c r="O8548">
        <v>3.589</v>
      </c>
      <c r="P8548">
        <v>-9.9060000000000006</v>
      </c>
      <c r="Q8548">
        <v>139.36699999999999</v>
      </c>
      <c r="R8548">
        <v>20897.5</v>
      </c>
      <c r="S8548">
        <v>20758.133000000002</v>
      </c>
    </row>
    <row r="8549" spans="1:19" x14ac:dyDescent="0.3">
      <c r="A8549">
        <v>2021</v>
      </c>
      <c r="B8549">
        <v>12</v>
      </c>
      <c r="C8549">
        <v>23</v>
      </c>
      <c r="D8549">
        <v>4</v>
      </c>
      <c r="E8549">
        <v>18924.940999999999</v>
      </c>
      <c r="F8549">
        <v>1462.08</v>
      </c>
      <c r="G8549">
        <v>103.94799999999999</v>
      </c>
      <c r="H8549">
        <v>-102.08499999999999</v>
      </c>
      <c r="I8549">
        <v>204.78</v>
      </c>
      <c r="J8549">
        <v>4.7190000000000003</v>
      </c>
      <c r="K8549">
        <v>-0.56399999999999995</v>
      </c>
      <c r="L8549">
        <v>85.716999999999999</v>
      </c>
      <c r="M8549">
        <v>20579.588</v>
      </c>
      <c r="N8549">
        <v>0</v>
      </c>
      <c r="O8549">
        <v>3.528</v>
      </c>
      <c r="P8549">
        <v>-5.9089999999999998</v>
      </c>
      <c r="Q8549">
        <v>138.84299999999999</v>
      </c>
      <c r="R8549">
        <v>20581.969000000001</v>
      </c>
      <c r="S8549">
        <v>20443.126</v>
      </c>
    </row>
    <row r="8550" spans="1:19" x14ac:dyDescent="0.3">
      <c r="A8550">
        <v>2021</v>
      </c>
      <c r="B8550">
        <v>12</v>
      </c>
      <c r="C8550">
        <v>23</v>
      </c>
      <c r="D8550">
        <v>5</v>
      </c>
      <c r="E8550">
        <v>19431.198</v>
      </c>
      <c r="F8550">
        <v>1373.808</v>
      </c>
      <c r="G8550">
        <v>108.57299999999999</v>
      </c>
      <c r="H8550">
        <v>-105.322</v>
      </c>
      <c r="I8550">
        <v>102.96599999999999</v>
      </c>
      <c r="J8550">
        <v>3.6520000000000001</v>
      </c>
      <c r="K8550">
        <v>-1.782</v>
      </c>
      <c r="L8550">
        <v>86.046000000000006</v>
      </c>
      <c r="M8550">
        <v>20890.564999999999</v>
      </c>
      <c r="N8550">
        <v>0</v>
      </c>
      <c r="O8550">
        <v>3.302</v>
      </c>
      <c r="P8550">
        <v>-4.5750000000000002</v>
      </c>
      <c r="Q8550">
        <v>144.441</v>
      </c>
      <c r="R8550">
        <v>20891.838</v>
      </c>
      <c r="S8550">
        <v>20747.397000000001</v>
      </c>
    </row>
    <row r="8551" spans="1:19" x14ac:dyDescent="0.3">
      <c r="A8551">
        <v>2021</v>
      </c>
      <c r="B8551">
        <v>12</v>
      </c>
      <c r="C8551">
        <v>23</v>
      </c>
      <c r="D8551">
        <v>6</v>
      </c>
      <c r="E8551">
        <v>20748.349999999999</v>
      </c>
      <c r="F8551">
        <v>1239.626</v>
      </c>
      <c r="G8551">
        <v>116.078</v>
      </c>
      <c r="H8551">
        <v>-111.69499999999999</v>
      </c>
      <c r="I8551">
        <v>72.459999999999994</v>
      </c>
      <c r="J8551">
        <v>2.3290000000000002</v>
      </c>
      <c r="K8551">
        <v>-8.0350000000000001</v>
      </c>
      <c r="L8551">
        <v>86.772999999999996</v>
      </c>
      <c r="M8551">
        <v>22029.807000000001</v>
      </c>
      <c r="N8551">
        <v>0</v>
      </c>
      <c r="O8551">
        <v>3.4249999999999998</v>
      </c>
      <c r="P8551">
        <v>-6.4690000000000003</v>
      </c>
      <c r="Q8551">
        <v>162.446</v>
      </c>
      <c r="R8551">
        <v>22032.851999999999</v>
      </c>
      <c r="S8551">
        <v>21870.405999999999</v>
      </c>
    </row>
    <row r="8552" spans="1:19" x14ac:dyDescent="0.3">
      <c r="A8552">
        <v>2021</v>
      </c>
      <c r="B8552">
        <v>12</v>
      </c>
      <c r="C8552">
        <v>23</v>
      </c>
      <c r="D8552">
        <v>7</v>
      </c>
      <c r="E8552">
        <v>22612.191999999999</v>
      </c>
      <c r="F8552">
        <v>1063.9770000000001</v>
      </c>
      <c r="G8552">
        <v>124.75</v>
      </c>
      <c r="H8552">
        <v>-117.107</v>
      </c>
      <c r="I8552">
        <v>128.994</v>
      </c>
      <c r="J8552">
        <v>2.839</v>
      </c>
      <c r="K8552">
        <v>5.5039999999999996</v>
      </c>
      <c r="L8552">
        <v>87.790999999999997</v>
      </c>
      <c r="M8552">
        <v>23784.188999999998</v>
      </c>
      <c r="N8552">
        <v>3.0419999999999998</v>
      </c>
      <c r="O8552">
        <v>3.4620000000000002</v>
      </c>
      <c r="P8552">
        <v>-1.8260000000000001</v>
      </c>
      <c r="Q8552">
        <v>191.69300000000001</v>
      </c>
      <c r="R8552">
        <v>23779.511999999999</v>
      </c>
      <c r="S8552">
        <v>23587.819</v>
      </c>
    </row>
    <row r="8553" spans="1:19" x14ac:dyDescent="0.3">
      <c r="A8553">
        <v>2021</v>
      </c>
      <c r="B8553">
        <v>12</v>
      </c>
      <c r="C8553">
        <v>23</v>
      </c>
      <c r="D8553">
        <v>8</v>
      </c>
      <c r="E8553">
        <v>24079.203000000001</v>
      </c>
      <c r="F8553">
        <v>975.29200000000003</v>
      </c>
      <c r="G8553">
        <v>124.995</v>
      </c>
      <c r="H8553">
        <v>-103.64400000000001</v>
      </c>
      <c r="I8553">
        <v>267.89</v>
      </c>
      <c r="J8553">
        <v>3.702</v>
      </c>
      <c r="K8553">
        <v>5.7789999999999999</v>
      </c>
      <c r="L8553">
        <v>88.668000000000006</v>
      </c>
      <c r="M8553">
        <v>25316.888999999999</v>
      </c>
      <c r="N8553">
        <v>411.29599999999999</v>
      </c>
      <c r="O8553">
        <v>-0.92</v>
      </c>
      <c r="P8553">
        <v>-0.192</v>
      </c>
      <c r="Q8553">
        <v>213.99100000000001</v>
      </c>
      <c r="R8553">
        <v>24906.705999999998</v>
      </c>
      <c r="S8553">
        <v>24692.715</v>
      </c>
    </row>
    <row r="8554" spans="1:19" x14ac:dyDescent="0.3">
      <c r="A8554">
        <v>2021</v>
      </c>
      <c r="B8554">
        <v>12</v>
      </c>
      <c r="C8554">
        <v>23</v>
      </c>
      <c r="D8554">
        <v>9</v>
      </c>
      <c r="E8554">
        <v>25396.949000000001</v>
      </c>
      <c r="F8554">
        <v>942.16499999999996</v>
      </c>
      <c r="G8554">
        <v>115.744</v>
      </c>
      <c r="H8554">
        <v>-74.656999999999996</v>
      </c>
      <c r="I8554">
        <v>494.47699999999998</v>
      </c>
      <c r="J8554">
        <v>4.97</v>
      </c>
      <c r="K8554">
        <v>-6.1639999999999997</v>
      </c>
      <c r="L8554">
        <v>89.465999999999994</v>
      </c>
      <c r="M8554">
        <v>26847.205999999998</v>
      </c>
      <c r="N8554">
        <v>2455.83</v>
      </c>
      <c r="O8554">
        <v>-17.782</v>
      </c>
      <c r="P8554">
        <v>-0.49</v>
      </c>
      <c r="Q8554">
        <v>230.26900000000001</v>
      </c>
      <c r="R8554">
        <v>24409.648000000001</v>
      </c>
      <c r="S8554">
        <v>24179.379000000001</v>
      </c>
    </row>
    <row r="8555" spans="1:19" x14ac:dyDescent="0.3">
      <c r="A8555">
        <v>2021</v>
      </c>
      <c r="B8555">
        <v>12</v>
      </c>
      <c r="C8555">
        <v>23</v>
      </c>
      <c r="D8555">
        <v>10</v>
      </c>
      <c r="E8555">
        <v>26377.843000000001</v>
      </c>
      <c r="F8555">
        <v>971.67200000000003</v>
      </c>
      <c r="G8555">
        <v>107.169</v>
      </c>
      <c r="H8555">
        <v>-51.203000000000003</v>
      </c>
      <c r="I8555">
        <v>610.01099999999997</v>
      </c>
      <c r="J8555">
        <v>5.5149999999999997</v>
      </c>
      <c r="K8555">
        <v>-21.702999999999999</v>
      </c>
      <c r="L8555">
        <v>90.198999999999998</v>
      </c>
      <c r="M8555">
        <v>27982.333999999999</v>
      </c>
      <c r="N8555">
        <v>4430.3329999999996</v>
      </c>
      <c r="O8555">
        <v>-32.664999999999999</v>
      </c>
      <c r="P8555">
        <v>-0.51600000000000001</v>
      </c>
      <c r="Q8555">
        <v>244.15</v>
      </c>
      <c r="R8555">
        <v>23585.183000000001</v>
      </c>
      <c r="S8555">
        <v>23341.032999999999</v>
      </c>
    </row>
    <row r="8556" spans="1:19" x14ac:dyDescent="0.3">
      <c r="A8556">
        <v>2021</v>
      </c>
      <c r="B8556">
        <v>12</v>
      </c>
      <c r="C8556">
        <v>23</v>
      </c>
      <c r="D8556">
        <v>11</v>
      </c>
      <c r="E8556">
        <v>26782.965</v>
      </c>
      <c r="F8556">
        <v>1001.826</v>
      </c>
      <c r="G8556">
        <v>98.847999999999999</v>
      </c>
      <c r="H8556">
        <v>-36.03</v>
      </c>
      <c r="I8556">
        <v>576.36599999999999</v>
      </c>
      <c r="J8556">
        <v>5.82</v>
      </c>
      <c r="K8556">
        <v>-8.0250000000000004</v>
      </c>
      <c r="L8556">
        <v>90.531999999999996</v>
      </c>
      <c r="M8556">
        <v>28413.453000000001</v>
      </c>
      <c r="N8556">
        <v>5629.4089999999997</v>
      </c>
      <c r="O8556">
        <v>-43.503</v>
      </c>
      <c r="P8556">
        <v>0.16600000000000001</v>
      </c>
      <c r="Q8556">
        <v>256.25700000000001</v>
      </c>
      <c r="R8556">
        <v>22827.381000000001</v>
      </c>
      <c r="S8556">
        <v>22571.124</v>
      </c>
    </row>
    <row r="8557" spans="1:19" x14ac:dyDescent="0.3">
      <c r="A8557">
        <v>2021</v>
      </c>
      <c r="B8557">
        <v>12</v>
      </c>
      <c r="C8557">
        <v>23</v>
      </c>
      <c r="D8557">
        <v>12</v>
      </c>
      <c r="E8557">
        <v>26634.472000000002</v>
      </c>
      <c r="F8557">
        <v>1003.203</v>
      </c>
      <c r="G8557">
        <v>92.177999999999997</v>
      </c>
      <c r="H8557">
        <v>-27.309000000000001</v>
      </c>
      <c r="I8557">
        <v>490.58300000000003</v>
      </c>
      <c r="J8557">
        <v>5.9569999999999999</v>
      </c>
      <c r="K8557">
        <v>1.571</v>
      </c>
      <c r="L8557">
        <v>90.364999999999995</v>
      </c>
      <c r="M8557">
        <v>28198.841</v>
      </c>
      <c r="N8557">
        <v>6238.5709999999999</v>
      </c>
      <c r="O8557">
        <v>-25.605</v>
      </c>
      <c r="P8557">
        <v>1.0620000000000001</v>
      </c>
      <c r="Q8557">
        <v>263.99</v>
      </c>
      <c r="R8557">
        <v>21984.812999999998</v>
      </c>
      <c r="S8557">
        <v>21720.823</v>
      </c>
    </row>
    <row r="8558" spans="1:19" x14ac:dyDescent="0.3">
      <c r="A8558">
        <v>2021</v>
      </c>
      <c r="B8558">
        <v>12</v>
      </c>
      <c r="C8558">
        <v>23</v>
      </c>
      <c r="D8558">
        <v>13</v>
      </c>
      <c r="E8558">
        <v>26383.435000000001</v>
      </c>
      <c r="F8558">
        <v>995.29600000000005</v>
      </c>
      <c r="G8558">
        <v>86.587000000000003</v>
      </c>
      <c r="H8558">
        <v>-20.808</v>
      </c>
      <c r="I8558">
        <v>453.64400000000001</v>
      </c>
      <c r="J8558">
        <v>5.9269999999999996</v>
      </c>
      <c r="K8558">
        <v>0.37</v>
      </c>
      <c r="L8558">
        <v>90.135999999999996</v>
      </c>
      <c r="M8558">
        <v>27908</v>
      </c>
      <c r="N8558">
        <v>6180.6319999999996</v>
      </c>
      <c r="O8558">
        <v>-7.7590000000000003</v>
      </c>
      <c r="P8558">
        <v>1.9259999999999999</v>
      </c>
      <c r="Q8558">
        <v>268.30399999999997</v>
      </c>
      <c r="R8558">
        <v>21733.200000000001</v>
      </c>
      <c r="S8558">
        <v>21464.897000000001</v>
      </c>
    </row>
    <row r="8559" spans="1:19" x14ac:dyDescent="0.3">
      <c r="A8559">
        <v>2021</v>
      </c>
      <c r="B8559">
        <v>12</v>
      </c>
      <c r="C8559">
        <v>23</v>
      </c>
      <c r="D8559">
        <v>14</v>
      </c>
      <c r="E8559">
        <v>26063.592000000001</v>
      </c>
      <c r="F8559">
        <v>965.84</v>
      </c>
      <c r="G8559">
        <v>82.706999999999994</v>
      </c>
      <c r="H8559">
        <v>-12.04</v>
      </c>
      <c r="I8559">
        <v>429.274</v>
      </c>
      <c r="J8559">
        <v>5.819</v>
      </c>
      <c r="K8559">
        <v>9.4220000000000006</v>
      </c>
      <c r="L8559">
        <v>89.86</v>
      </c>
      <c r="M8559">
        <v>27551.767</v>
      </c>
      <c r="N8559">
        <v>5518.7969999999996</v>
      </c>
      <c r="O8559">
        <v>-3.4550000000000001</v>
      </c>
      <c r="P8559">
        <v>2.33</v>
      </c>
      <c r="Q8559">
        <v>270.66399999999999</v>
      </c>
      <c r="R8559">
        <v>22034.094000000001</v>
      </c>
      <c r="S8559">
        <v>21763.43</v>
      </c>
    </row>
    <row r="8560" spans="1:19" x14ac:dyDescent="0.3">
      <c r="A8560">
        <v>2021</v>
      </c>
      <c r="B8560">
        <v>12</v>
      </c>
      <c r="C8560">
        <v>23</v>
      </c>
      <c r="D8560">
        <v>15</v>
      </c>
      <c r="E8560">
        <v>25683.895</v>
      </c>
      <c r="F8560">
        <v>905.76800000000003</v>
      </c>
      <c r="G8560">
        <v>81.117999999999995</v>
      </c>
      <c r="H8560">
        <v>-8.4079999999999995</v>
      </c>
      <c r="I8560">
        <v>368.52499999999998</v>
      </c>
      <c r="J8560">
        <v>5.3470000000000004</v>
      </c>
      <c r="K8560">
        <v>7.2370000000000001</v>
      </c>
      <c r="L8560">
        <v>89.576999999999998</v>
      </c>
      <c r="M8560">
        <v>27051.940999999999</v>
      </c>
      <c r="N8560">
        <v>4280.6080000000002</v>
      </c>
      <c r="O8560">
        <v>-1.5029999999999999</v>
      </c>
      <c r="P8560">
        <v>1.744</v>
      </c>
      <c r="Q8560">
        <v>267.57100000000003</v>
      </c>
      <c r="R8560">
        <v>22771.092000000001</v>
      </c>
      <c r="S8560">
        <v>22503.521000000001</v>
      </c>
    </row>
    <row r="8561" spans="1:19" x14ac:dyDescent="0.3">
      <c r="A8561">
        <v>2021</v>
      </c>
      <c r="B8561">
        <v>12</v>
      </c>
      <c r="C8561">
        <v>23</v>
      </c>
      <c r="D8561">
        <v>16</v>
      </c>
      <c r="E8561">
        <v>25483.687999999998</v>
      </c>
      <c r="F8561">
        <v>747.90300000000002</v>
      </c>
      <c r="G8561">
        <v>82.83</v>
      </c>
      <c r="H8561">
        <v>-15.714</v>
      </c>
      <c r="I8561">
        <v>339.13400000000001</v>
      </c>
      <c r="J8561">
        <v>5.5759999999999996</v>
      </c>
      <c r="K8561">
        <v>-12.337999999999999</v>
      </c>
      <c r="L8561">
        <v>89.459000000000003</v>
      </c>
      <c r="M8561">
        <v>26637.707999999999</v>
      </c>
      <c r="N8561">
        <v>2285.1280000000002</v>
      </c>
      <c r="O8561">
        <v>-0.51500000000000001</v>
      </c>
      <c r="P8561">
        <v>1.0880000000000001</v>
      </c>
      <c r="Q8561">
        <v>259.541</v>
      </c>
      <c r="R8561">
        <v>24352.006000000001</v>
      </c>
      <c r="S8561">
        <v>24092.466</v>
      </c>
    </row>
    <row r="8562" spans="1:19" x14ac:dyDescent="0.3">
      <c r="A8562">
        <v>2021</v>
      </c>
      <c r="B8562">
        <v>12</v>
      </c>
      <c r="C8562">
        <v>23</v>
      </c>
      <c r="D8562">
        <v>17</v>
      </c>
      <c r="E8562">
        <v>26382.423999999999</v>
      </c>
      <c r="F8562">
        <v>546.58600000000001</v>
      </c>
      <c r="G8562">
        <v>92.081000000000003</v>
      </c>
      <c r="H8562">
        <v>-34.895000000000003</v>
      </c>
      <c r="I8562">
        <v>233.93700000000001</v>
      </c>
      <c r="J8562">
        <v>4.3869999999999996</v>
      </c>
      <c r="K8562">
        <v>-59.359000000000002</v>
      </c>
      <c r="L8562">
        <v>90.087999999999994</v>
      </c>
      <c r="M8562">
        <v>27163.169000000002</v>
      </c>
      <c r="N8562">
        <v>203.55199999999999</v>
      </c>
      <c r="O8562">
        <v>7.0049999999999999</v>
      </c>
      <c r="P8562">
        <v>3.1019999999999999</v>
      </c>
      <c r="Q8562">
        <v>255.58699999999999</v>
      </c>
      <c r="R8562">
        <v>26949.510999999999</v>
      </c>
      <c r="S8562">
        <v>26693.923999999999</v>
      </c>
    </row>
    <row r="8563" spans="1:19" x14ac:dyDescent="0.3">
      <c r="A8563">
        <v>2021</v>
      </c>
      <c r="B8563">
        <v>12</v>
      </c>
      <c r="C8563">
        <v>23</v>
      </c>
      <c r="D8563">
        <v>18</v>
      </c>
      <c r="E8563">
        <v>29317.851999999999</v>
      </c>
      <c r="F8563">
        <v>521.73699999999997</v>
      </c>
      <c r="G8563">
        <v>100.402</v>
      </c>
      <c r="H8563">
        <v>-56.517000000000003</v>
      </c>
      <c r="I8563">
        <v>255.80699999999999</v>
      </c>
      <c r="J8563">
        <v>4.91</v>
      </c>
      <c r="K8563">
        <v>-71.251000000000005</v>
      </c>
      <c r="L8563">
        <v>92.57</v>
      </c>
      <c r="M8563">
        <v>30065.109</v>
      </c>
      <c r="N8563">
        <v>0</v>
      </c>
      <c r="O8563">
        <v>13.304</v>
      </c>
      <c r="P8563">
        <v>4.9000000000000004</v>
      </c>
      <c r="Q8563">
        <v>257.55200000000002</v>
      </c>
      <c r="R8563">
        <v>30046.904999999999</v>
      </c>
      <c r="S8563">
        <v>29789.352999999999</v>
      </c>
    </row>
    <row r="8564" spans="1:19" x14ac:dyDescent="0.3">
      <c r="A8564">
        <v>2021</v>
      </c>
      <c r="B8564">
        <v>12</v>
      </c>
      <c r="C8564">
        <v>23</v>
      </c>
      <c r="D8564">
        <v>19</v>
      </c>
      <c r="E8564">
        <v>29608.169000000002</v>
      </c>
      <c r="F8564">
        <v>543.23</v>
      </c>
      <c r="G8564">
        <v>102.05200000000001</v>
      </c>
      <c r="H8564">
        <v>-78.332999999999998</v>
      </c>
      <c r="I8564">
        <v>326.37799999999999</v>
      </c>
      <c r="J8564">
        <v>4.7430000000000003</v>
      </c>
      <c r="K8564">
        <v>-90.298000000000002</v>
      </c>
      <c r="L8564">
        <v>92.736999999999995</v>
      </c>
      <c r="M8564">
        <v>30406.625</v>
      </c>
      <c r="N8564">
        <v>0</v>
      </c>
      <c r="O8564">
        <v>15</v>
      </c>
      <c r="P8564">
        <v>6.4820000000000002</v>
      </c>
      <c r="Q8564">
        <v>248.45699999999999</v>
      </c>
      <c r="R8564">
        <v>30385.143</v>
      </c>
      <c r="S8564">
        <v>30136.686000000002</v>
      </c>
    </row>
    <row r="8565" spans="1:19" x14ac:dyDescent="0.3">
      <c r="A8565">
        <v>2021</v>
      </c>
      <c r="B8565">
        <v>12</v>
      </c>
      <c r="C8565">
        <v>23</v>
      </c>
      <c r="D8565">
        <v>20</v>
      </c>
      <c r="E8565">
        <v>29137.055</v>
      </c>
      <c r="F8565">
        <v>548.99599999999998</v>
      </c>
      <c r="G8565">
        <v>103.807</v>
      </c>
      <c r="H8565">
        <v>-88.311000000000007</v>
      </c>
      <c r="I8565">
        <v>361.14600000000002</v>
      </c>
      <c r="J8565">
        <v>4.4640000000000004</v>
      </c>
      <c r="K8565">
        <v>-88.766999999999996</v>
      </c>
      <c r="L8565">
        <v>92.489000000000004</v>
      </c>
      <c r="M8565">
        <v>29967.073</v>
      </c>
      <c r="N8565">
        <v>0</v>
      </c>
      <c r="O8565">
        <v>13.355</v>
      </c>
      <c r="P8565">
        <v>8.1440000000000001</v>
      </c>
      <c r="Q8565">
        <v>234.97200000000001</v>
      </c>
      <c r="R8565">
        <v>29945.574000000001</v>
      </c>
      <c r="S8565">
        <v>29710.601999999999</v>
      </c>
    </row>
    <row r="8566" spans="1:19" x14ac:dyDescent="0.3">
      <c r="A8566">
        <v>2021</v>
      </c>
      <c r="B8566">
        <v>12</v>
      </c>
      <c r="C8566">
        <v>23</v>
      </c>
      <c r="D8566">
        <v>21</v>
      </c>
      <c r="E8566">
        <v>28430.652999999998</v>
      </c>
      <c r="F8566">
        <v>585.41200000000003</v>
      </c>
      <c r="G8566">
        <v>104.80800000000001</v>
      </c>
      <c r="H8566">
        <v>-98.712999999999994</v>
      </c>
      <c r="I8566">
        <v>404.81200000000001</v>
      </c>
      <c r="J8566">
        <v>4.1230000000000002</v>
      </c>
      <c r="K8566">
        <v>-91.328000000000003</v>
      </c>
      <c r="L8566">
        <v>92.016999999999996</v>
      </c>
      <c r="M8566">
        <v>29326.974999999999</v>
      </c>
      <c r="N8566">
        <v>0</v>
      </c>
      <c r="O8566">
        <v>12.317</v>
      </c>
      <c r="P8566">
        <v>7.9969999999999999</v>
      </c>
      <c r="Q8566">
        <v>224.589</v>
      </c>
      <c r="R8566">
        <v>29306.661</v>
      </c>
      <c r="S8566">
        <v>29082.073</v>
      </c>
    </row>
    <row r="8567" spans="1:19" x14ac:dyDescent="0.3">
      <c r="A8567">
        <v>2021</v>
      </c>
      <c r="B8567">
        <v>12</v>
      </c>
      <c r="C8567">
        <v>23</v>
      </c>
      <c r="D8567">
        <v>22</v>
      </c>
      <c r="E8567">
        <v>26941.855</v>
      </c>
      <c r="F8567">
        <v>693.18</v>
      </c>
      <c r="G8567">
        <v>102.982</v>
      </c>
      <c r="H8567">
        <v>-104.259</v>
      </c>
      <c r="I8567">
        <v>517.60900000000004</v>
      </c>
      <c r="J8567">
        <v>5.181</v>
      </c>
      <c r="K8567">
        <v>-37.81</v>
      </c>
      <c r="L8567">
        <v>90.658000000000001</v>
      </c>
      <c r="M8567">
        <v>28106.415000000001</v>
      </c>
      <c r="N8567">
        <v>0</v>
      </c>
      <c r="O8567">
        <v>10.978999999999999</v>
      </c>
      <c r="P8567">
        <v>-3.927</v>
      </c>
      <c r="Q8567">
        <v>212.45500000000001</v>
      </c>
      <c r="R8567">
        <v>28099.363000000001</v>
      </c>
      <c r="S8567">
        <v>27886.907999999999</v>
      </c>
    </row>
    <row r="8568" spans="1:19" x14ac:dyDescent="0.3">
      <c r="A8568">
        <v>2021</v>
      </c>
      <c r="B8568">
        <v>12</v>
      </c>
      <c r="C8568">
        <v>23</v>
      </c>
      <c r="D8568">
        <v>23</v>
      </c>
      <c r="E8568">
        <v>24786.467000000001</v>
      </c>
      <c r="F8568">
        <v>897.37199999999996</v>
      </c>
      <c r="G8568">
        <v>100.086</v>
      </c>
      <c r="H8568">
        <v>-115.40900000000001</v>
      </c>
      <c r="I8568">
        <v>577.44799999999998</v>
      </c>
      <c r="J8568">
        <v>4.8490000000000002</v>
      </c>
      <c r="K8568">
        <v>-11.907999999999999</v>
      </c>
      <c r="L8568">
        <v>89.117999999999995</v>
      </c>
      <c r="M8568">
        <v>26227.937000000002</v>
      </c>
      <c r="N8568">
        <v>0</v>
      </c>
      <c r="O8568">
        <v>8.7420000000000009</v>
      </c>
      <c r="P8568">
        <v>-11.462999999999999</v>
      </c>
      <c r="Q8568">
        <v>192.178</v>
      </c>
      <c r="R8568">
        <v>26230.657999999999</v>
      </c>
      <c r="S8568">
        <v>26038.48</v>
      </c>
    </row>
    <row r="8569" spans="1:19" x14ac:dyDescent="0.3">
      <c r="A8569">
        <v>2021</v>
      </c>
      <c r="B8569">
        <v>12</v>
      </c>
      <c r="C8569">
        <v>23</v>
      </c>
      <c r="D8569">
        <v>24</v>
      </c>
      <c r="E8569">
        <v>22302.993999999999</v>
      </c>
      <c r="F8569">
        <v>1087.124</v>
      </c>
      <c r="G8569">
        <v>98.471000000000004</v>
      </c>
      <c r="H8569">
        <v>-112.768</v>
      </c>
      <c r="I8569">
        <v>962.154</v>
      </c>
      <c r="J8569">
        <v>5.25</v>
      </c>
      <c r="K8569">
        <v>-3.867</v>
      </c>
      <c r="L8569">
        <v>87.634</v>
      </c>
      <c r="M8569">
        <v>24328.52</v>
      </c>
      <c r="N8569">
        <v>0</v>
      </c>
      <c r="O8569">
        <v>6.8250000000000002</v>
      </c>
      <c r="P8569">
        <v>-8.9629999999999992</v>
      </c>
      <c r="Q8569">
        <v>171.185</v>
      </c>
      <c r="R8569">
        <v>24330.657999999999</v>
      </c>
      <c r="S8569">
        <v>24159.473000000002</v>
      </c>
    </row>
    <row r="8570" spans="1:19" x14ac:dyDescent="0.3">
      <c r="A8570">
        <v>2021</v>
      </c>
      <c r="B8570">
        <v>12</v>
      </c>
      <c r="C8570">
        <v>24</v>
      </c>
      <c r="D8570">
        <v>1</v>
      </c>
      <c r="E8570">
        <v>20582.169999999998</v>
      </c>
      <c r="F8570">
        <v>1318.3340000000001</v>
      </c>
      <c r="G8570">
        <v>91.879000000000005</v>
      </c>
      <c r="H8570">
        <v>-92.914000000000001</v>
      </c>
      <c r="I8570">
        <v>846.64099999999996</v>
      </c>
      <c r="J8570">
        <v>5.0780000000000003</v>
      </c>
      <c r="K8570">
        <v>-6.3490000000000002</v>
      </c>
      <c r="L8570">
        <v>86.674000000000007</v>
      </c>
      <c r="M8570">
        <v>22739.632000000001</v>
      </c>
      <c r="N8570">
        <v>0</v>
      </c>
      <c r="O8570">
        <v>4.8380000000000001</v>
      </c>
      <c r="P8570">
        <v>-15.611000000000001</v>
      </c>
      <c r="Q8570">
        <v>153.137</v>
      </c>
      <c r="R8570">
        <v>22750.404999999999</v>
      </c>
      <c r="S8570">
        <v>22597.268</v>
      </c>
    </row>
    <row r="8571" spans="1:19" x14ac:dyDescent="0.3">
      <c r="A8571">
        <v>2021</v>
      </c>
      <c r="B8571">
        <v>12</v>
      </c>
      <c r="C8571">
        <v>24</v>
      </c>
      <c r="D8571">
        <v>2</v>
      </c>
      <c r="E8571">
        <v>19586.936000000002</v>
      </c>
      <c r="F8571">
        <v>1435.6420000000001</v>
      </c>
      <c r="G8571">
        <v>92.817999999999998</v>
      </c>
      <c r="H8571">
        <v>-92.738</v>
      </c>
      <c r="I8571">
        <v>601.077</v>
      </c>
      <c r="J8571">
        <v>4.9450000000000003</v>
      </c>
      <c r="K8571">
        <v>-5.8</v>
      </c>
      <c r="L8571">
        <v>86.12</v>
      </c>
      <c r="M8571">
        <v>21616.182000000001</v>
      </c>
      <c r="N8571">
        <v>0</v>
      </c>
      <c r="O8571">
        <v>4.1239999999999997</v>
      </c>
      <c r="P8571">
        <v>-13.048</v>
      </c>
      <c r="Q8571">
        <v>143.73099999999999</v>
      </c>
      <c r="R8571">
        <v>21625.105</v>
      </c>
      <c r="S8571">
        <v>21481.374</v>
      </c>
    </row>
    <row r="8572" spans="1:19" x14ac:dyDescent="0.3">
      <c r="A8572">
        <v>2021</v>
      </c>
      <c r="B8572">
        <v>12</v>
      </c>
      <c r="C8572">
        <v>24</v>
      </c>
      <c r="D8572">
        <v>3</v>
      </c>
      <c r="E8572">
        <v>18739.135999999999</v>
      </c>
      <c r="F8572">
        <v>1457.7639999999999</v>
      </c>
      <c r="G8572">
        <v>94.74</v>
      </c>
      <c r="H8572">
        <v>-93.400999999999996</v>
      </c>
      <c r="I8572">
        <v>360.00200000000001</v>
      </c>
      <c r="J8572">
        <v>4.8719999999999999</v>
      </c>
      <c r="K8572">
        <v>-1.429</v>
      </c>
      <c r="L8572">
        <v>85.575999999999993</v>
      </c>
      <c r="M8572">
        <v>20552.521000000001</v>
      </c>
      <c r="N8572">
        <v>0</v>
      </c>
      <c r="O8572">
        <v>3.589</v>
      </c>
      <c r="P8572">
        <v>-9.9060000000000006</v>
      </c>
      <c r="Q8572">
        <v>138.922</v>
      </c>
      <c r="R8572">
        <v>20558.838</v>
      </c>
      <c r="S8572">
        <v>20419.916000000001</v>
      </c>
    </row>
    <row r="8573" spans="1:19" x14ac:dyDescent="0.3">
      <c r="A8573">
        <v>2021</v>
      </c>
      <c r="B8573">
        <v>12</v>
      </c>
      <c r="C8573">
        <v>24</v>
      </c>
      <c r="D8573">
        <v>4</v>
      </c>
      <c r="E8573">
        <v>18276.666000000001</v>
      </c>
      <c r="F8573">
        <v>1449.549</v>
      </c>
      <c r="G8573">
        <v>97.769000000000005</v>
      </c>
      <c r="H8573">
        <v>-94.724999999999994</v>
      </c>
      <c r="I8573">
        <v>204.78</v>
      </c>
      <c r="J8573">
        <v>4.7190000000000003</v>
      </c>
      <c r="K8573">
        <v>-0.32200000000000001</v>
      </c>
      <c r="L8573">
        <v>85.411000000000001</v>
      </c>
      <c r="M8573">
        <v>19926.077000000001</v>
      </c>
      <c r="N8573">
        <v>0</v>
      </c>
      <c r="O8573">
        <v>3.528</v>
      </c>
      <c r="P8573">
        <v>-5.9089999999999998</v>
      </c>
      <c r="Q8573">
        <v>138.483</v>
      </c>
      <c r="R8573">
        <v>19928.457999999999</v>
      </c>
      <c r="S8573">
        <v>19789.974999999999</v>
      </c>
    </row>
    <row r="8574" spans="1:19" x14ac:dyDescent="0.3">
      <c r="A8574">
        <v>2021</v>
      </c>
      <c r="B8574">
        <v>12</v>
      </c>
      <c r="C8574">
        <v>24</v>
      </c>
      <c r="D8574">
        <v>5</v>
      </c>
      <c r="E8574">
        <v>18190.062000000002</v>
      </c>
      <c r="F8574">
        <v>1416.604</v>
      </c>
      <c r="G8574">
        <v>102.113</v>
      </c>
      <c r="H8574">
        <v>-97.087999999999994</v>
      </c>
      <c r="I8574">
        <v>102.96599999999999</v>
      </c>
      <c r="J8574">
        <v>3.6520000000000001</v>
      </c>
      <c r="K8574">
        <v>-1.526</v>
      </c>
      <c r="L8574">
        <v>85.387</v>
      </c>
      <c r="M8574">
        <v>19700.058000000001</v>
      </c>
      <c r="N8574">
        <v>0</v>
      </c>
      <c r="O8574">
        <v>3.302</v>
      </c>
      <c r="P8574">
        <v>-4.5750000000000002</v>
      </c>
      <c r="Q8574">
        <v>143.83600000000001</v>
      </c>
      <c r="R8574">
        <v>19701.330999999998</v>
      </c>
      <c r="S8574">
        <v>19557.494999999999</v>
      </c>
    </row>
    <row r="8575" spans="1:19" x14ac:dyDescent="0.3">
      <c r="A8575">
        <v>2021</v>
      </c>
      <c r="B8575">
        <v>12</v>
      </c>
      <c r="C8575">
        <v>24</v>
      </c>
      <c r="D8575">
        <v>6</v>
      </c>
      <c r="E8575">
        <v>18828.194</v>
      </c>
      <c r="F8575">
        <v>1337.46</v>
      </c>
      <c r="G8575">
        <v>109.381</v>
      </c>
      <c r="H8575">
        <v>-100.592</v>
      </c>
      <c r="I8575">
        <v>72.459999999999994</v>
      </c>
      <c r="J8575">
        <v>2.3290000000000002</v>
      </c>
      <c r="K8575">
        <v>-8.2469999999999999</v>
      </c>
      <c r="L8575">
        <v>85.643000000000001</v>
      </c>
      <c r="M8575">
        <v>20217.246999999999</v>
      </c>
      <c r="N8575">
        <v>0</v>
      </c>
      <c r="O8575">
        <v>3.4249999999999998</v>
      </c>
      <c r="P8575">
        <v>-6.4690000000000003</v>
      </c>
      <c r="Q8575">
        <v>160.178</v>
      </c>
      <c r="R8575">
        <v>20220.292000000001</v>
      </c>
      <c r="S8575">
        <v>20060.114000000001</v>
      </c>
    </row>
    <row r="8576" spans="1:19" x14ac:dyDescent="0.3">
      <c r="A8576">
        <v>2021</v>
      </c>
      <c r="B8576">
        <v>12</v>
      </c>
      <c r="C8576">
        <v>24</v>
      </c>
      <c r="D8576">
        <v>7</v>
      </c>
      <c r="E8576">
        <v>19848.204000000002</v>
      </c>
      <c r="F8576">
        <v>1221.2919999999999</v>
      </c>
      <c r="G8576">
        <v>117.26300000000001</v>
      </c>
      <c r="H8576">
        <v>-103.875</v>
      </c>
      <c r="I8576">
        <v>128.994</v>
      </c>
      <c r="J8576">
        <v>2.839</v>
      </c>
      <c r="K8576">
        <v>6.1289999999999996</v>
      </c>
      <c r="L8576">
        <v>86.227999999999994</v>
      </c>
      <c r="M8576">
        <v>21189.81</v>
      </c>
      <c r="N8576">
        <v>3.0419999999999998</v>
      </c>
      <c r="O8576">
        <v>3.4620000000000002</v>
      </c>
      <c r="P8576">
        <v>-1.8260000000000001</v>
      </c>
      <c r="Q8576">
        <v>187.321</v>
      </c>
      <c r="R8576">
        <v>21185.133000000002</v>
      </c>
      <c r="S8576">
        <v>20997.812000000002</v>
      </c>
    </row>
    <row r="8577" spans="1:19" x14ac:dyDescent="0.3">
      <c r="A8577">
        <v>2021</v>
      </c>
      <c r="B8577">
        <v>12</v>
      </c>
      <c r="C8577">
        <v>24</v>
      </c>
      <c r="D8577">
        <v>8</v>
      </c>
      <c r="E8577">
        <v>20617.766</v>
      </c>
      <c r="F8577">
        <v>1123.3219999999999</v>
      </c>
      <c r="G8577">
        <v>118.685</v>
      </c>
      <c r="H8577">
        <v>-91.91</v>
      </c>
      <c r="I8577">
        <v>267.89</v>
      </c>
      <c r="J8577">
        <v>3.702</v>
      </c>
      <c r="K8577">
        <v>6.9089999999999998</v>
      </c>
      <c r="L8577">
        <v>86.659000000000006</v>
      </c>
      <c r="M8577">
        <v>22014.338</v>
      </c>
      <c r="N8577">
        <v>411.29599999999999</v>
      </c>
      <c r="O8577">
        <v>-0.92</v>
      </c>
      <c r="P8577">
        <v>-0.192</v>
      </c>
      <c r="Q8577">
        <v>208.36500000000001</v>
      </c>
      <c r="R8577">
        <v>21604.154999999999</v>
      </c>
      <c r="S8577">
        <v>21395.79</v>
      </c>
    </row>
    <row r="8578" spans="1:19" x14ac:dyDescent="0.3">
      <c r="A8578">
        <v>2021</v>
      </c>
      <c r="B8578">
        <v>12</v>
      </c>
      <c r="C8578">
        <v>24</v>
      </c>
      <c r="D8578">
        <v>9</v>
      </c>
      <c r="E8578">
        <v>21806.814999999999</v>
      </c>
      <c r="F8578">
        <v>1066.1790000000001</v>
      </c>
      <c r="G8578">
        <v>111.452</v>
      </c>
      <c r="H8578">
        <v>-64.221999999999994</v>
      </c>
      <c r="I8578">
        <v>494.47699999999998</v>
      </c>
      <c r="J8578">
        <v>4.97</v>
      </c>
      <c r="K8578">
        <v>-6.3150000000000004</v>
      </c>
      <c r="L8578">
        <v>87.337999999999994</v>
      </c>
      <c r="M8578">
        <v>23389.241999999998</v>
      </c>
      <c r="N8578">
        <v>2455.83</v>
      </c>
      <c r="O8578">
        <v>-17.782</v>
      </c>
      <c r="P8578">
        <v>-0.49</v>
      </c>
      <c r="Q8578">
        <v>226.351</v>
      </c>
      <c r="R8578">
        <v>20951.684000000001</v>
      </c>
      <c r="S8578">
        <v>20725.332999999999</v>
      </c>
    </row>
    <row r="8579" spans="1:19" x14ac:dyDescent="0.3">
      <c r="A8579">
        <v>2021</v>
      </c>
      <c r="B8579">
        <v>12</v>
      </c>
      <c r="C8579">
        <v>24</v>
      </c>
      <c r="D8579">
        <v>10</v>
      </c>
      <c r="E8579">
        <v>22308.823</v>
      </c>
      <c r="F8579">
        <v>1064.9880000000001</v>
      </c>
      <c r="G8579">
        <v>102.306</v>
      </c>
      <c r="H8579">
        <v>-41.012</v>
      </c>
      <c r="I8579">
        <v>610.01099999999997</v>
      </c>
      <c r="J8579">
        <v>5.5149999999999997</v>
      </c>
      <c r="K8579">
        <v>-18.640999999999998</v>
      </c>
      <c r="L8579">
        <v>87.623000000000005</v>
      </c>
      <c r="M8579">
        <v>24017.307000000001</v>
      </c>
      <c r="N8579">
        <v>4430.3329999999996</v>
      </c>
      <c r="O8579">
        <v>-32.664999999999999</v>
      </c>
      <c r="P8579">
        <v>-0.51600000000000001</v>
      </c>
      <c r="Q8579">
        <v>240.453</v>
      </c>
      <c r="R8579">
        <v>19620.155999999999</v>
      </c>
      <c r="S8579">
        <v>19379.703000000001</v>
      </c>
    </row>
    <row r="8580" spans="1:19" x14ac:dyDescent="0.3">
      <c r="A8580">
        <v>2021</v>
      </c>
      <c r="B8580">
        <v>12</v>
      </c>
      <c r="C8580">
        <v>24</v>
      </c>
      <c r="D8580">
        <v>11</v>
      </c>
      <c r="E8580">
        <v>22317.927</v>
      </c>
      <c r="F8580">
        <v>1076.22</v>
      </c>
      <c r="G8580">
        <v>93.950999999999993</v>
      </c>
      <c r="H8580">
        <v>-26.268999999999998</v>
      </c>
      <c r="I8580">
        <v>576.36599999999999</v>
      </c>
      <c r="J8580">
        <v>5.82</v>
      </c>
      <c r="K8580">
        <v>-6.1870000000000003</v>
      </c>
      <c r="L8580">
        <v>87.611000000000004</v>
      </c>
      <c r="M8580">
        <v>24031.487000000001</v>
      </c>
      <c r="N8580">
        <v>5629.4089999999997</v>
      </c>
      <c r="O8580">
        <v>-43.503</v>
      </c>
      <c r="P8580">
        <v>0.16600000000000001</v>
      </c>
      <c r="Q8580">
        <v>251.07900000000001</v>
      </c>
      <c r="R8580">
        <v>18445.415000000001</v>
      </c>
      <c r="S8580">
        <v>18194.335999999999</v>
      </c>
    </row>
    <row r="8581" spans="1:19" x14ac:dyDescent="0.3">
      <c r="A8581">
        <v>2021</v>
      </c>
      <c r="B8581">
        <v>12</v>
      </c>
      <c r="C8581">
        <v>24</v>
      </c>
      <c r="D8581">
        <v>12</v>
      </c>
      <c r="E8581">
        <v>22317.922999999999</v>
      </c>
      <c r="F8581">
        <v>1087.0619999999999</v>
      </c>
      <c r="G8581">
        <v>86.622</v>
      </c>
      <c r="H8581">
        <v>-17.789000000000001</v>
      </c>
      <c r="I8581">
        <v>490.58300000000003</v>
      </c>
      <c r="J8581">
        <v>5.9569999999999999</v>
      </c>
      <c r="K8581">
        <v>1.7829999999999999</v>
      </c>
      <c r="L8581">
        <v>87.631</v>
      </c>
      <c r="M8581">
        <v>23973.149000000001</v>
      </c>
      <c r="N8581">
        <v>6238.5709999999999</v>
      </c>
      <c r="O8581">
        <v>-25.605</v>
      </c>
      <c r="P8581">
        <v>1.0620000000000001</v>
      </c>
      <c r="Q8581">
        <v>257.029</v>
      </c>
      <c r="R8581">
        <v>17759.120999999999</v>
      </c>
      <c r="S8581">
        <v>17502.092000000001</v>
      </c>
    </row>
    <row r="8582" spans="1:19" x14ac:dyDescent="0.3">
      <c r="A8582">
        <v>2021</v>
      </c>
      <c r="B8582">
        <v>12</v>
      </c>
      <c r="C8582">
        <v>24</v>
      </c>
      <c r="D8582">
        <v>13</v>
      </c>
      <c r="E8582">
        <v>22176.794000000002</v>
      </c>
      <c r="F8582">
        <v>1053.7729999999999</v>
      </c>
      <c r="G8582">
        <v>80.284999999999997</v>
      </c>
      <c r="H8582">
        <v>-12.989000000000001</v>
      </c>
      <c r="I8582">
        <v>453.64400000000001</v>
      </c>
      <c r="J8582">
        <v>5.9269999999999996</v>
      </c>
      <c r="K8582">
        <v>1.0740000000000001</v>
      </c>
      <c r="L8582">
        <v>87.557000000000002</v>
      </c>
      <c r="M8582">
        <v>23765.78</v>
      </c>
      <c r="N8582">
        <v>6180.6319999999996</v>
      </c>
      <c r="O8582">
        <v>-7.7590000000000003</v>
      </c>
      <c r="P8582">
        <v>1.9259999999999999</v>
      </c>
      <c r="Q8582">
        <v>261.101</v>
      </c>
      <c r="R8582">
        <v>17590.98</v>
      </c>
      <c r="S8582">
        <v>17329.879000000001</v>
      </c>
    </row>
    <row r="8583" spans="1:19" x14ac:dyDescent="0.3">
      <c r="A8583">
        <v>2021</v>
      </c>
      <c r="B8583">
        <v>12</v>
      </c>
      <c r="C8583">
        <v>24</v>
      </c>
      <c r="D8583">
        <v>14</v>
      </c>
      <c r="E8583">
        <v>21765.587</v>
      </c>
      <c r="F8583">
        <v>1025.201</v>
      </c>
      <c r="G8583">
        <v>76.588999999999999</v>
      </c>
      <c r="H8583">
        <v>-7.5179999999999998</v>
      </c>
      <c r="I8583">
        <v>429.274</v>
      </c>
      <c r="J8583">
        <v>5.819</v>
      </c>
      <c r="K8583">
        <v>7.431</v>
      </c>
      <c r="L8583">
        <v>87.308999999999997</v>
      </c>
      <c r="M8583">
        <v>23313.101999999999</v>
      </c>
      <c r="N8583">
        <v>5518.7969999999996</v>
      </c>
      <c r="O8583">
        <v>-3.4550000000000001</v>
      </c>
      <c r="P8583">
        <v>2.33</v>
      </c>
      <c r="Q8583">
        <v>263.24299999999999</v>
      </c>
      <c r="R8583">
        <v>17795.429</v>
      </c>
      <c r="S8583">
        <v>17532.187000000002</v>
      </c>
    </row>
    <row r="8584" spans="1:19" x14ac:dyDescent="0.3">
      <c r="A8584">
        <v>2021</v>
      </c>
      <c r="B8584">
        <v>12</v>
      </c>
      <c r="C8584">
        <v>24</v>
      </c>
      <c r="D8584">
        <v>15</v>
      </c>
      <c r="E8584">
        <v>21484.485000000001</v>
      </c>
      <c r="F8584">
        <v>958.495</v>
      </c>
      <c r="G8584">
        <v>74.921999999999997</v>
      </c>
      <c r="H8584">
        <v>-5.9980000000000002</v>
      </c>
      <c r="I8584">
        <v>368.52499999999998</v>
      </c>
      <c r="J8584">
        <v>5.3470000000000004</v>
      </c>
      <c r="K8584">
        <v>5.3410000000000002</v>
      </c>
      <c r="L8584">
        <v>87.135000000000005</v>
      </c>
      <c r="M8584">
        <v>22903.33</v>
      </c>
      <c r="N8584">
        <v>4280.6080000000002</v>
      </c>
      <c r="O8584">
        <v>-1.5029999999999999</v>
      </c>
      <c r="P8584">
        <v>1.744</v>
      </c>
      <c r="Q8584">
        <v>260.92200000000003</v>
      </c>
      <c r="R8584">
        <v>18622.481</v>
      </c>
      <c r="S8584">
        <v>18361.559000000001</v>
      </c>
    </row>
    <row r="8585" spans="1:19" x14ac:dyDescent="0.3">
      <c r="A8585">
        <v>2021</v>
      </c>
      <c r="B8585">
        <v>12</v>
      </c>
      <c r="C8585">
        <v>24</v>
      </c>
      <c r="D8585">
        <v>16</v>
      </c>
      <c r="E8585">
        <v>21353.715</v>
      </c>
      <c r="F8585">
        <v>811.91700000000003</v>
      </c>
      <c r="G8585">
        <v>76.948999999999998</v>
      </c>
      <c r="H8585">
        <v>-10.500999999999999</v>
      </c>
      <c r="I8585">
        <v>339.13400000000001</v>
      </c>
      <c r="J8585">
        <v>5.5759999999999996</v>
      </c>
      <c r="K8585">
        <v>-10.058</v>
      </c>
      <c r="L8585">
        <v>87.064999999999998</v>
      </c>
      <c r="M8585">
        <v>22576.847000000002</v>
      </c>
      <c r="N8585">
        <v>2285.1280000000002</v>
      </c>
      <c r="O8585">
        <v>-0.51500000000000001</v>
      </c>
      <c r="P8585">
        <v>1.0880000000000001</v>
      </c>
      <c r="Q8585">
        <v>253.654</v>
      </c>
      <c r="R8585">
        <v>20291.146000000001</v>
      </c>
      <c r="S8585">
        <v>20037.491999999998</v>
      </c>
    </row>
    <row r="8586" spans="1:19" x14ac:dyDescent="0.3">
      <c r="A8586">
        <v>2021</v>
      </c>
      <c r="B8586">
        <v>12</v>
      </c>
      <c r="C8586">
        <v>24</v>
      </c>
      <c r="D8586">
        <v>17</v>
      </c>
      <c r="E8586">
        <v>22023.969000000001</v>
      </c>
      <c r="F8586">
        <v>604.93100000000004</v>
      </c>
      <c r="G8586">
        <v>83.724999999999994</v>
      </c>
      <c r="H8586">
        <v>-25.632999999999999</v>
      </c>
      <c r="I8586">
        <v>233.93700000000001</v>
      </c>
      <c r="J8586">
        <v>4.3869999999999996</v>
      </c>
      <c r="K8586">
        <v>-48.856000000000002</v>
      </c>
      <c r="L8586">
        <v>87.415000000000006</v>
      </c>
      <c r="M8586">
        <v>22880.151000000002</v>
      </c>
      <c r="N8586">
        <v>203.55199999999999</v>
      </c>
      <c r="O8586">
        <v>7.0049999999999999</v>
      </c>
      <c r="P8586">
        <v>3.1019999999999999</v>
      </c>
      <c r="Q8586">
        <v>249.16900000000001</v>
      </c>
      <c r="R8586">
        <v>22666.492999999999</v>
      </c>
      <c r="S8586">
        <v>22417.324000000001</v>
      </c>
    </row>
    <row r="8587" spans="1:19" x14ac:dyDescent="0.3">
      <c r="A8587">
        <v>2021</v>
      </c>
      <c r="B8587">
        <v>12</v>
      </c>
      <c r="C8587">
        <v>24</v>
      </c>
      <c r="D8587">
        <v>18</v>
      </c>
      <c r="E8587">
        <v>24979.411</v>
      </c>
      <c r="F8587">
        <v>568.46699999999998</v>
      </c>
      <c r="G8587">
        <v>91.694999999999993</v>
      </c>
      <c r="H8587">
        <v>-38.116</v>
      </c>
      <c r="I8587">
        <v>255.80699999999999</v>
      </c>
      <c r="J8587">
        <v>4.91</v>
      </c>
      <c r="K8587">
        <v>-62.043999999999997</v>
      </c>
      <c r="L8587">
        <v>89.122</v>
      </c>
      <c r="M8587">
        <v>25797.557000000001</v>
      </c>
      <c r="N8587">
        <v>0</v>
      </c>
      <c r="O8587">
        <v>13.304</v>
      </c>
      <c r="P8587">
        <v>4.9000000000000004</v>
      </c>
      <c r="Q8587">
        <v>250.84899999999999</v>
      </c>
      <c r="R8587">
        <v>25779.352999999999</v>
      </c>
      <c r="S8587">
        <v>25528.504000000001</v>
      </c>
    </row>
    <row r="8588" spans="1:19" x14ac:dyDescent="0.3">
      <c r="A8588">
        <v>2021</v>
      </c>
      <c r="B8588">
        <v>12</v>
      </c>
      <c r="C8588">
        <v>24</v>
      </c>
      <c r="D8588">
        <v>19</v>
      </c>
      <c r="E8588">
        <v>25381.567999999999</v>
      </c>
      <c r="F8588">
        <v>590.87599999999998</v>
      </c>
      <c r="G8588">
        <v>93.037999999999997</v>
      </c>
      <c r="H8588">
        <v>-52.103000000000002</v>
      </c>
      <c r="I8588">
        <v>326.37799999999999</v>
      </c>
      <c r="J8588">
        <v>4.7430000000000003</v>
      </c>
      <c r="K8588">
        <v>-80.543999999999997</v>
      </c>
      <c r="L8588">
        <v>89.361000000000004</v>
      </c>
      <c r="M8588">
        <v>26260.278999999999</v>
      </c>
      <c r="N8588">
        <v>0</v>
      </c>
      <c r="O8588">
        <v>15</v>
      </c>
      <c r="P8588">
        <v>6.4820000000000002</v>
      </c>
      <c r="Q8588">
        <v>241.209</v>
      </c>
      <c r="R8588">
        <v>26238.796999999999</v>
      </c>
      <c r="S8588">
        <v>25997.588</v>
      </c>
    </row>
    <row r="8589" spans="1:19" x14ac:dyDescent="0.3">
      <c r="A8589">
        <v>2021</v>
      </c>
      <c r="B8589">
        <v>12</v>
      </c>
      <c r="C8589">
        <v>24</v>
      </c>
      <c r="D8589">
        <v>20</v>
      </c>
      <c r="E8589">
        <v>25306.472000000002</v>
      </c>
      <c r="F8589">
        <v>593.00099999999998</v>
      </c>
      <c r="G8589">
        <v>93.819000000000003</v>
      </c>
      <c r="H8589">
        <v>-59.706000000000003</v>
      </c>
      <c r="I8589">
        <v>361.14600000000002</v>
      </c>
      <c r="J8589">
        <v>4.4640000000000004</v>
      </c>
      <c r="K8589">
        <v>-80.296999999999997</v>
      </c>
      <c r="L8589">
        <v>89.316999999999993</v>
      </c>
      <c r="M8589">
        <v>26214.398000000001</v>
      </c>
      <c r="N8589">
        <v>0</v>
      </c>
      <c r="O8589">
        <v>13.355</v>
      </c>
      <c r="P8589">
        <v>8.1440000000000001</v>
      </c>
      <c r="Q8589">
        <v>227.827</v>
      </c>
      <c r="R8589">
        <v>26192.899000000001</v>
      </c>
      <c r="S8589">
        <v>25965.071</v>
      </c>
    </row>
    <row r="8590" spans="1:19" x14ac:dyDescent="0.3">
      <c r="A8590">
        <v>2021</v>
      </c>
      <c r="B8590">
        <v>12</v>
      </c>
      <c r="C8590">
        <v>24</v>
      </c>
      <c r="D8590">
        <v>21</v>
      </c>
      <c r="E8590">
        <v>25043.401999999998</v>
      </c>
      <c r="F8590">
        <v>622.69500000000005</v>
      </c>
      <c r="G8590">
        <v>93.872</v>
      </c>
      <c r="H8590">
        <v>-65.728999999999999</v>
      </c>
      <c r="I8590">
        <v>404.81200000000001</v>
      </c>
      <c r="J8590">
        <v>4.1230000000000002</v>
      </c>
      <c r="K8590">
        <v>-84.218999999999994</v>
      </c>
      <c r="L8590">
        <v>89.179000000000002</v>
      </c>
      <c r="M8590">
        <v>26014.262999999999</v>
      </c>
      <c r="N8590">
        <v>0</v>
      </c>
      <c r="O8590">
        <v>12.317</v>
      </c>
      <c r="P8590">
        <v>7.9969999999999999</v>
      </c>
      <c r="Q8590">
        <v>217.88900000000001</v>
      </c>
      <c r="R8590">
        <v>25993.95</v>
      </c>
      <c r="S8590">
        <v>25776.06</v>
      </c>
    </row>
    <row r="8591" spans="1:19" x14ac:dyDescent="0.3">
      <c r="A8591">
        <v>2021</v>
      </c>
      <c r="B8591">
        <v>12</v>
      </c>
      <c r="C8591">
        <v>24</v>
      </c>
      <c r="D8591">
        <v>22</v>
      </c>
      <c r="E8591">
        <v>24277.739000000001</v>
      </c>
      <c r="F8591">
        <v>723.07299999999998</v>
      </c>
      <c r="G8591">
        <v>92.010999999999996</v>
      </c>
      <c r="H8591">
        <v>-77.087999999999994</v>
      </c>
      <c r="I8591">
        <v>517.60900000000004</v>
      </c>
      <c r="J8591">
        <v>5.181</v>
      </c>
      <c r="K8591">
        <v>-34.840000000000003</v>
      </c>
      <c r="L8591">
        <v>88.739000000000004</v>
      </c>
      <c r="M8591">
        <v>25500.412</v>
      </c>
      <c r="N8591">
        <v>0</v>
      </c>
      <c r="O8591">
        <v>10.978999999999999</v>
      </c>
      <c r="P8591">
        <v>-3.927</v>
      </c>
      <c r="Q8591">
        <v>207.46100000000001</v>
      </c>
      <c r="R8591">
        <v>25493.361000000001</v>
      </c>
      <c r="S8591">
        <v>25285.9</v>
      </c>
    </row>
    <row r="8592" spans="1:19" x14ac:dyDescent="0.3">
      <c r="A8592">
        <v>2021</v>
      </c>
      <c r="B8592">
        <v>12</v>
      </c>
      <c r="C8592">
        <v>24</v>
      </c>
      <c r="D8592">
        <v>23</v>
      </c>
      <c r="E8592">
        <v>22603.611000000001</v>
      </c>
      <c r="F8592">
        <v>931.83</v>
      </c>
      <c r="G8592">
        <v>89.027000000000001</v>
      </c>
      <c r="H8592">
        <v>-89.4</v>
      </c>
      <c r="I8592">
        <v>577.44799999999998</v>
      </c>
      <c r="J8592">
        <v>4.8490000000000002</v>
      </c>
      <c r="K8592">
        <v>-10.952999999999999</v>
      </c>
      <c r="L8592">
        <v>87.76</v>
      </c>
      <c r="M8592">
        <v>24105.146000000001</v>
      </c>
      <c r="N8592">
        <v>0</v>
      </c>
      <c r="O8592">
        <v>8.7420000000000009</v>
      </c>
      <c r="P8592">
        <v>-11.462999999999999</v>
      </c>
      <c r="Q8592">
        <v>190.029</v>
      </c>
      <c r="R8592">
        <v>24107.866000000002</v>
      </c>
      <c r="S8592">
        <v>23917.838</v>
      </c>
    </row>
    <row r="8593" spans="1:19" x14ac:dyDescent="0.3">
      <c r="A8593">
        <v>2021</v>
      </c>
      <c r="B8593">
        <v>12</v>
      </c>
      <c r="C8593">
        <v>24</v>
      </c>
      <c r="D8593">
        <v>24</v>
      </c>
      <c r="E8593">
        <v>20931.941999999999</v>
      </c>
      <c r="F8593">
        <v>1126.1289999999999</v>
      </c>
      <c r="G8593">
        <v>86.938000000000002</v>
      </c>
      <c r="H8593">
        <v>-92.658000000000001</v>
      </c>
      <c r="I8593">
        <v>961.178</v>
      </c>
      <c r="J8593">
        <v>4.0940000000000003</v>
      </c>
      <c r="K8593">
        <v>-3.5009999999999999</v>
      </c>
      <c r="L8593">
        <v>86.852999999999994</v>
      </c>
      <c r="M8593">
        <v>23014.037</v>
      </c>
      <c r="N8593">
        <v>0</v>
      </c>
      <c r="O8593">
        <v>6.8250000000000002</v>
      </c>
      <c r="P8593">
        <v>-8.9629999999999992</v>
      </c>
      <c r="Q8593">
        <v>170.05199999999999</v>
      </c>
      <c r="R8593">
        <v>23016.174999999999</v>
      </c>
      <c r="S8593">
        <v>22846.121999999999</v>
      </c>
    </row>
    <row r="8594" spans="1:19" x14ac:dyDescent="0.3">
      <c r="A8594">
        <v>2021</v>
      </c>
      <c r="B8594">
        <v>12</v>
      </c>
      <c r="C8594">
        <v>25</v>
      </c>
      <c r="D8594">
        <v>1</v>
      </c>
      <c r="E8594">
        <v>20579.04</v>
      </c>
      <c r="F8594">
        <v>1298.9190000000001</v>
      </c>
      <c r="G8594">
        <v>80.573999999999998</v>
      </c>
      <c r="H8594">
        <v>-93.128</v>
      </c>
      <c r="I8594">
        <v>775.452</v>
      </c>
      <c r="J8594">
        <v>1.8029999999999999</v>
      </c>
      <c r="K8594">
        <v>-6.4340000000000002</v>
      </c>
      <c r="L8594">
        <v>86.709000000000003</v>
      </c>
      <c r="M8594">
        <v>22642.36</v>
      </c>
      <c r="N8594">
        <v>0</v>
      </c>
      <c r="O8594">
        <v>4.8380000000000001</v>
      </c>
      <c r="P8594">
        <v>-15.611000000000001</v>
      </c>
      <c r="Q8594">
        <v>154.608</v>
      </c>
      <c r="R8594">
        <v>22653.133000000002</v>
      </c>
      <c r="S8594">
        <v>22498.525000000001</v>
      </c>
    </row>
    <row r="8595" spans="1:19" x14ac:dyDescent="0.3">
      <c r="A8595">
        <v>2021</v>
      </c>
      <c r="B8595">
        <v>12</v>
      </c>
      <c r="C8595">
        <v>25</v>
      </c>
      <c r="D8595">
        <v>2</v>
      </c>
      <c r="E8595">
        <v>19458.066999999999</v>
      </c>
      <c r="F8595">
        <v>1407.835</v>
      </c>
      <c r="G8595">
        <v>80.908000000000001</v>
      </c>
      <c r="H8595">
        <v>-92.397000000000006</v>
      </c>
      <c r="I8595">
        <v>657.721</v>
      </c>
      <c r="J8595">
        <v>1.788</v>
      </c>
      <c r="K8595">
        <v>-5.9749999999999996</v>
      </c>
      <c r="L8595">
        <v>86.075999999999993</v>
      </c>
      <c r="M8595">
        <v>21513.114000000001</v>
      </c>
      <c r="N8595">
        <v>0</v>
      </c>
      <c r="O8595">
        <v>4.1239999999999997</v>
      </c>
      <c r="P8595">
        <v>-13.048</v>
      </c>
      <c r="Q8595">
        <v>145.20099999999999</v>
      </c>
      <c r="R8595">
        <v>21522.038</v>
      </c>
      <c r="S8595">
        <v>21376.837</v>
      </c>
    </row>
    <row r="8596" spans="1:19" x14ac:dyDescent="0.3">
      <c r="A8596">
        <v>2021</v>
      </c>
      <c r="B8596">
        <v>12</v>
      </c>
      <c r="C8596">
        <v>25</v>
      </c>
      <c r="D8596">
        <v>3</v>
      </c>
      <c r="E8596">
        <v>18792.838</v>
      </c>
      <c r="F8596">
        <v>1447.6969999999999</v>
      </c>
      <c r="G8596">
        <v>81.986999999999995</v>
      </c>
      <c r="H8596">
        <v>-93.748999999999995</v>
      </c>
      <c r="I8596">
        <v>441.95</v>
      </c>
      <c r="J8596">
        <v>1.8160000000000001</v>
      </c>
      <c r="K8596">
        <v>-0.96899999999999997</v>
      </c>
      <c r="L8596">
        <v>85.646000000000001</v>
      </c>
      <c r="M8596">
        <v>20675.23</v>
      </c>
      <c r="N8596">
        <v>0</v>
      </c>
      <c r="O8596">
        <v>3.589</v>
      </c>
      <c r="P8596">
        <v>-9.9060000000000006</v>
      </c>
      <c r="Q8596">
        <v>140.178</v>
      </c>
      <c r="R8596">
        <v>20681.546999999999</v>
      </c>
      <c r="S8596">
        <v>20541.368999999999</v>
      </c>
    </row>
    <row r="8597" spans="1:19" x14ac:dyDescent="0.3">
      <c r="A8597">
        <v>2021</v>
      </c>
      <c r="B8597">
        <v>12</v>
      </c>
      <c r="C8597">
        <v>25</v>
      </c>
      <c r="D8597">
        <v>4</v>
      </c>
      <c r="E8597">
        <v>18477.131000000001</v>
      </c>
      <c r="F8597">
        <v>1479.3389999999999</v>
      </c>
      <c r="G8597">
        <v>83.900999999999996</v>
      </c>
      <c r="H8597">
        <v>-95.95</v>
      </c>
      <c r="I8597">
        <v>279.93400000000003</v>
      </c>
      <c r="J8597">
        <v>1.79</v>
      </c>
      <c r="K8597">
        <v>8.0000000000000002E-3</v>
      </c>
      <c r="L8597">
        <v>85.492999999999995</v>
      </c>
      <c r="M8597">
        <v>20227.743999999999</v>
      </c>
      <c r="N8597">
        <v>0</v>
      </c>
      <c r="O8597">
        <v>3.528</v>
      </c>
      <c r="P8597">
        <v>-5.9089999999999998</v>
      </c>
      <c r="Q8597">
        <v>138.41200000000001</v>
      </c>
      <c r="R8597">
        <v>20230.126</v>
      </c>
      <c r="S8597">
        <v>20091.713</v>
      </c>
    </row>
    <row r="8598" spans="1:19" x14ac:dyDescent="0.3">
      <c r="A8598">
        <v>2021</v>
      </c>
      <c r="B8598">
        <v>12</v>
      </c>
      <c r="C8598">
        <v>25</v>
      </c>
      <c r="D8598">
        <v>5</v>
      </c>
      <c r="E8598">
        <v>18615.682000000001</v>
      </c>
      <c r="F8598">
        <v>1535.4770000000001</v>
      </c>
      <c r="G8598">
        <v>88.781000000000006</v>
      </c>
      <c r="H8598">
        <v>-99.620999999999995</v>
      </c>
      <c r="I8598">
        <v>175.989</v>
      </c>
      <c r="J8598">
        <v>1.619</v>
      </c>
      <c r="K8598">
        <v>-1.2749999999999999</v>
      </c>
      <c r="L8598">
        <v>85.543999999999997</v>
      </c>
      <c r="M8598">
        <v>20313.415000000001</v>
      </c>
      <c r="N8598">
        <v>0</v>
      </c>
      <c r="O8598">
        <v>3.302</v>
      </c>
      <c r="P8598">
        <v>-4.5750000000000002</v>
      </c>
      <c r="Q8598">
        <v>140.47300000000001</v>
      </c>
      <c r="R8598">
        <v>20314.687999999998</v>
      </c>
      <c r="S8598">
        <v>20174.215</v>
      </c>
    </row>
    <row r="8599" spans="1:19" x14ac:dyDescent="0.3">
      <c r="A8599">
        <v>2021</v>
      </c>
      <c r="B8599">
        <v>12</v>
      </c>
      <c r="C8599">
        <v>25</v>
      </c>
      <c r="D8599">
        <v>6</v>
      </c>
      <c r="E8599">
        <v>19316.437999999998</v>
      </c>
      <c r="F8599">
        <v>1573.846</v>
      </c>
      <c r="G8599">
        <v>95.241</v>
      </c>
      <c r="H8599">
        <v>-103.441</v>
      </c>
      <c r="I8599">
        <v>101.506</v>
      </c>
      <c r="J8599">
        <v>1.629</v>
      </c>
      <c r="K8599">
        <v>-7.9180000000000001</v>
      </c>
      <c r="L8599">
        <v>85.960999999999999</v>
      </c>
      <c r="M8599">
        <v>20968.021000000001</v>
      </c>
      <c r="N8599">
        <v>0</v>
      </c>
      <c r="O8599">
        <v>3.4249999999999998</v>
      </c>
      <c r="P8599">
        <v>-6.4690000000000003</v>
      </c>
      <c r="Q8599">
        <v>148.65100000000001</v>
      </c>
      <c r="R8599">
        <v>20971.065999999999</v>
      </c>
      <c r="S8599">
        <v>20822.415000000001</v>
      </c>
    </row>
    <row r="8600" spans="1:19" x14ac:dyDescent="0.3">
      <c r="A8600">
        <v>2021</v>
      </c>
      <c r="B8600">
        <v>12</v>
      </c>
      <c r="C8600">
        <v>25</v>
      </c>
      <c r="D8600">
        <v>7</v>
      </c>
      <c r="E8600">
        <v>20467.584999999999</v>
      </c>
      <c r="F8600">
        <v>1533.125</v>
      </c>
      <c r="G8600">
        <v>101.595</v>
      </c>
      <c r="H8600">
        <v>-107.37</v>
      </c>
      <c r="I8600">
        <v>64.483999999999995</v>
      </c>
      <c r="J8600">
        <v>1.893</v>
      </c>
      <c r="K8600">
        <v>5.851</v>
      </c>
      <c r="L8600">
        <v>86.635999999999996</v>
      </c>
      <c r="M8600">
        <v>22052.205000000002</v>
      </c>
      <c r="N8600">
        <v>3.0419999999999998</v>
      </c>
      <c r="O8600">
        <v>3.4620000000000002</v>
      </c>
      <c r="P8600">
        <v>-1.8260000000000001</v>
      </c>
      <c r="Q8600">
        <v>164.62799999999999</v>
      </c>
      <c r="R8600">
        <v>22047.526999999998</v>
      </c>
      <c r="S8600">
        <v>21882.9</v>
      </c>
    </row>
    <row r="8601" spans="1:19" x14ac:dyDescent="0.3">
      <c r="A8601">
        <v>2021</v>
      </c>
      <c r="B8601">
        <v>12</v>
      </c>
      <c r="C8601">
        <v>25</v>
      </c>
      <c r="D8601">
        <v>8</v>
      </c>
      <c r="E8601">
        <v>21274.473999999998</v>
      </c>
      <c r="F8601">
        <v>1430.12</v>
      </c>
      <c r="G8601">
        <v>103.246</v>
      </c>
      <c r="H8601">
        <v>-95.039000000000001</v>
      </c>
      <c r="I8601">
        <v>68.882999999999996</v>
      </c>
      <c r="J8601">
        <v>2.2879999999999998</v>
      </c>
      <c r="K8601">
        <v>6.1669999999999998</v>
      </c>
      <c r="L8601">
        <v>87.070999999999998</v>
      </c>
      <c r="M8601">
        <v>22773.965</v>
      </c>
      <c r="N8601">
        <v>411.29599999999999</v>
      </c>
      <c r="O8601">
        <v>-0.92</v>
      </c>
      <c r="P8601">
        <v>-0.192</v>
      </c>
      <c r="Q8601">
        <v>181.83699999999999</v>
      </c>
      <c r="R8601">
        <v>22363.781999999999</v>
      </c>
      <c r="S8601">
        <v>22181.944</v>
      </c>
    </row>
    <row r="8602" spans="1:19" x14ac:dyDescent="0.3">
      <c r="A8602">
        <v>2021</v>
      </c>
      <c r="B8602">
        <v>12</v>
      </c>
      <c r="C8602">
        <v>25</v>
      </c>
      <c r="D8602">
        <v>9</v>
      </c>
      <c r="E8602">
        <v>22605.428</v>
      </c>
      <c r="F8602">
        <v>1330.261</v>
      </c>
      <c r="G8602">
        <v>99.075999999999993</v>
      </c>
      <c r="H8602">
        <v>-66.704999999999998</v>
      </c>
      <c r="I8602">
        <v>109.06699999999999</v>
      </c>
      <c r="J8602">
        <v>2.8879999999999999</v>
      </c>
      <c r="K8602">
        <v>-6.5549999999999997</v>
      </c>
      <c r="L8602">
        <v>87.807000000000002</v>
      </c>
      <c r="M8602">
        <v>24062.190999999999</v>
      </c>
      <c r="N8602">
        <v>2455.83</v>
      </c>
      <c r="O8602">
        <v>-17.782</v>
      </c>
      <c r="P8602">
        <v>-0.49</v>
      </c>
      <c r="Q8602">
        <v>201.83600000000001</v>
      </c>
      <c r="R8602">
        <v>21624.633000000002</v>
      </c>
      <c r="S8602">
        <v>21422.796999999999</v>
      </c>
    </row>
    <row r="8603" spans="1:19" x14ac:dyDescent="0.3">
      <c r="A8603">
        <v>2021</v>
      </c>
      <c r="B8603">
        <v>12</v>
      </c>
      <c r="C8603">
        <v>25</v>
      </c>
      <c r="D8603">
        <v>10</v>
      </c>
      <c r="E8603">
        <v>23878.977999999999</v>
      </c>
      <c r="F8603">
        <v>1290.21</v>
      </c>
      <c r="G8603">
        <v>95.004000000000005</v>
      </c>
      <c r="H8603">
        <v>-44.045000000000002</v>
      </c>
      <c r="I8603">
        <v>148.09700000000001</v>
      </c>
      <c r="J8603">
        <v>3.0950000000000002</v>
      </c>
      <c r="K8603">
        <v>-22.326000000000001</v>
      </c>
      <c r="L8603">
        <v>88.591999999999999</v>
      </c>
      <c r="M8603">
        <v>25342.600999999999</v>
      </c>
      <c r="N8603">
        <v>4430.3329999999996</v>
      </c>
      <c r="O8603">
        <v>-32.664999999999999</v>
      </c>
      <c r="P8603">
        <v>-0.51600000000000001</v>
      </c>
      <c r="Q8603">
        <v>220.35300000000001</v>
      </c>
      <c r="R8603">
        <v>20945.45</v>
      </c>
      <c r="S8603">
        <v>20725.097000000002</v>
      </c>
    </row>
    <row r="8604" spans="1:19" x14ac:dyDescent="0.3">
      <c r="A8604">
        <v>2021</v>
      </c>
      <c r="B8604">
        <v>12</v>
      </c>
      <c r="C8604">
        <v>25</v>
      </c>
      <c r="D8604">
        <v>11</v>
      </c>
      <c r="E8604">
        <v>24323.726999999999</v>
      </c>
      <c r="F8604">
        <v>1275.3630000000001</v>
      </c>
      <c r="G8604">
        <v>91.150999999999996</v>
      </c>
      <c r="H8604">
        <v>-28.597000000000001</v>
      </c>
      <c r="I8604">
        <v>183.595</v>
      </c>
      <c r="J8604">
        <v>3.2829999999999999</v>
      </c>
      <c r="K8604">
        <v>-8.5030000000000001</v>
      </c>
      <c r="L8604">
        <v>88.837999999999994</v>
      </c>
      <c r="M8604">
        <v>25837.705999999998</v>
      </c>
      <c r="N8604">
        <v>5629.4089999999997</v>
      </c>
      <c r="O8604">
        <v>-43.503</v>
      </c>
      <c r="P8604">
        <v>0.16600000000000001</v>
      </c>
      <c r="Q8604">
        <v>234.20400000000001</v>
      </c>
      <c r="R8604">
        <v>20251.633000000002</v>
      </c>
      <c r="S8604">
        <v>20017.43</v>
      </c>
    </row>
    <row r="8605" spans="1:19" x14ac:dyDescent="0.3">
      <c r="A8605">
        <v>2021</v>
      </c>
      <c r="B8605">
        <v>12</v>
      </c>
      <c r="C8605">
        <v>25</v>
      </c>
      <c r="D8605">
        <v>12</v>
      </c>
      <c r="E8605">
        <v>24301.687000000002</v>
      </c>
      <c r="F8605">
        <v>1268.643</v>
      </c>
      <c r="G8605">
        <v>87.138999999999996</v>
      </c>
      <c r="H8605">
        <v>-19.347000000000001</v>
      </c>
      <c r="I8605">
        <v>236.779</v>
      </c>
      <c r="J8605">
        <v>3.4590000000000001</v>
      </c>
      <c r="K8605">
        <v>0.68700000000000006</v>
      </c>
      <c r="L8605">
        <v>88.808000000000007</v>
      </c>
      <c r="M8605">
        <v>25880.716</v>
      </c>
      <c r="N8605">
        <v>6238.5709999999999</v>
      </c>
      <c r="O8605">
        <v>-25.605</v>
      </c>
      <c r="P8605">
        <v>1.0620000000000001</v>
      </c>
      <c r="Q8605">
        <v>243.80699999999999</v>
      </c>
      <c r="R8605">
        <v>19666.687999999998</v>
      </c>
      <c r="S8605">
        <v>19422.88</v>
      </c>
    </row>
    <row r="8606" spans="1:19" x14ac:dyDescent="0.3">
      <c r="A8606">
        <v>2021</v>
      </c>
      <c r="B8606">
        <v>12</v>
      </c>
      <c r="C8606">
        <v>25</v>
      </c>
      <c r="D8606">
        <v>13</v>
      </c>
      <c r="E8606">
        <v>24072.311000000002</v>
      </c>
      <c r="F8606">
        <v>1225.2339999999999</v>
      </c>
      <c r="G8606">
        <v>83.629000000000005</v>
      </c>
      <c r="H8606">
        <v>-13.824999999999999</v>
      </c>
      <c r="I8606">
        <v>278.48500000000001</v>
      </c>
      <c r="J8606">
        <v>3.6019999999999999</v>
      </c>
      <c r="K8606">
        <v>-0.54500000000000004</v>
      </c>
      <c r="L8606">
        <v>88.652000000000001</v>
      </c>
      <c r="M8606">
        <v>25653.914000000001</v>
      </c>
      <c r="N8606">
        <v>6180.6319999999996</v>
      </c>
      <c r="O8606">
        <v>-7.7590000000000003</v>
      </c>
      <c r="P8606">
        <v>1.9259999999999999</v>
      </c>
      <c r="Q8606">
        <v>248.73099999999999</v>
      </c>
      <c r="R8606">
        <v>19479.114000000001</v>
      </c>
      <c r="S8606">
        <v>19230.383999999998</v>
      </c>
    </row>
    <row r="8607" spans="1:19" x14ac:dyDescent="0.3">
      <c r="A8607">
        <v>2021</v>
      </c>
      <c r="B8607">
        <v>12</v>
      </c>
      <c r="C8607">
        <v>25</v>
      </c>
      <c r="D8607">
        <v>14</v>
      </c>
      <c r="E8607">
        <v>23735.385999999999</v>
      </c>
      <c r="F8607">
        <v>1180.29</v>
      </c>
      <c r="G8607">
        <v>81.513000000000005</v>
      </c>
      <c r="H8607">
        <v>-7.7480000000000002</v>
      </c>
      <c r="I8607">
        <v>291.25299999999999</v>
      </c>
      <c r="J8607">
        <v>3.6070000000000002</v>
      </c>
      <c r="K8607">
        <v>8.6549999999999994</v>
      </c>
      <c r="L8607">
        <v>88.444999999999993</v>
      </c>
      <c r="M8607">
        <v>25299.887999999999</v>
      </c>
      <c r="N8607">
        <v>5518.7969999999996</v>
      </c>
      <c r="O8607">
        <v>-3.4550000000000001</v>
      </c>
      <c r="P8607">
        <v>2.33</v>
      </c>
      <c r="Q8607">
        <v>249.08600000000001</v>
      </c>
      <c r="R8607">
        <v>19782.215</v>
      </c>
      <c r="S8607">
        <v>19533.129000000001</v>
      </c>
    </row>
    <row r="8608" spans="1:19" x14ac:dyDescent="0.3">
      <c r="A8608">
        <v>2021</v>
      </c>
      <c r="B8608">
        <v>12</v>
      </c>
      <c r="C8608">
        <v>25</v>
      </c>
      <c r="D8608">
        <v>15</v>
      </c>
      <c r="E8608">
        <v>23328.514999999999</v>
      </c>
      <c r="F8608">
        <v>1102.8409999999999</v>
      </c>
      <c r="G8608">
        <v>79.906999999999996</v>
      </c>
      <c r="H8608">
        <v>-5.9580000000000002</v>
      </c>
      <c r="I8608">
        <v>290.77</v>
      </c>
      <c r="J8608">
        <v>3.3069999999999999</v>
      </c>
      <c r="K8608">
        <v>6.9009999999999998</v>
      </c>
      <c r="L8608">
        <v>88.179000000000002</v>
      </c>
      <c r="M8608">
        <v>24814.555</v>
      </c>
      <c r="N8608">
        <v>4280.6080000000002</v>
      </c>
      <c r="O8608">
        <v>-1.5029999999999999</v>
      </c>
      <c r="P8608">
        <v>1.744</v>
      </c>
      <c r="Q8608">
        <v>243.48099999999999</v>
      </c>
      <c r="R8608">
        <v>20533.705999999998</v>
      </c>
      <c r="S8608">
        <v>20290.225999999999</v>
      </c>
    </row>
    <row r="8609" spans="1:19" x14ac:dyDescent="0.3">
      <c r="A8609">
        <v>2021</v>
      </c>
      <c r="B8609">
        <v>12</v>
      </c>
      <c r="C8609">
        <v>25</v>
      </c>
      <c r="D8609">
        <v>16</v>
      </c>
      <c r="E8609">
        <v>23114.68</v>
      </c>
      <c r="F8609">
        <v>943.84799999999996</v>
      </c>
      <c r="G8609">
        <v>80.951999999999998</v>
      </c>
      <c r="H8609">
        <v>-10.904999999999999</v>
      </c>
      <c r="I8609">
        <v>293.33</v>
      </c>
      <c r="J8609">
        <v>3.363</v>
      </c>
      <c r="K8609">
        <v>-11.029</v>
      </c>
      <c r="L8609">
        <v>88.066999999999993</v>
      </c>
      <c r="M8609">
        <v>24421.353999999999</v>
      </c>
      <c r="N8609">
        <v>2285.1280000000002</v>
      </c>
      <c r="O8609">
        <v>-0.51500000000000001</v>
      </c>
      <c r="P8609">
        <v>1.0880000000000001</v>
      </c>
      <c r="Q8609">
        <v>233.82900000000001</v>
      </c>
      <c r="R8609">
        <v>22135.652999999998</v>
      </c>
      <c r="S8609">
        <v>21901.824000000001</v>
      </c>
    </row>
    <row r="8610" spans="1:19" x14ac:dyDescent="0.3">
      <c r="A8610">
        <v>2021</v>
      </c>
      <c r="B8610">
        <v>12</v>
      </c>
      <c r="C8610">
        <v>25</v>
      </c>
      <c r="D8610">
        <v>17</v>
      </c>
      <c r="E8610">
        <v>24187.87</v>
      </c>
      <c r="F8610">
        <v>714.76099999999997</v>
      </c>
      <c r="G8610">
        <v>88.947999999999993</v>
      </c>
      <c r="H8610">
        <v>-27.811</v>
      </c>
      <c r="I8610">
        <v>195.18899999999999</v>
      </c>
      <c r="J8610">
        <v>2.121</v>
      </c>
      <c r="K8610">
        <v>-55.926000000000002</v>
      </c>
      <c r="L8610">
        <v>88.7</v>
      </c>
      <c r="M8610">
        <v>25104.903999999999</v>
      </c>
      <c r="N8610">
        <v>203.55199999999999</v>
      </c>
      <c r="O8610">
        <v>7.0049999999999999</v>
      </c>
      <c r="P8610">
        <v>3.1019999999999999</v>
      </c>
      <c r="Q8610">
        <v>229.37899999999999</v>
      </c>
      <c r="R8610">
        <v>24891.244999999999</v>
      </c>
      <c r="S8610">
        <v>24661.866000000002</v>
      </c>
    </row>
    <row r="8611" spans="1:19" x14ac:dyDescent="0.3">
      <c r="A8611">
        <v>2021</v>
      </c>
      <c r="B8611">
        <v>12</v>
      </c>
      <c r="C8611">
        <v>25</v>
      </c>
      <c r="D8611">
        <v>18</v>
      </c>
      <c r="E8611">
        <v>27412.208999999999</v>
      </c>
      <c r="F8611">
        <v>657.98500000000001</v>
      </c>
      <c r="G8611">
        <v>95.408000000000001</v>
      </c>
      <c r="H8611">
        <v>-41.674999999999997</v>
      </c>
      <c r="I8611">
        <v>205.239</v>
      </c>
      <c r="J8611">
        <v>1.9910000000000001</v>
      </c>
      <c r="K8611">
        <v>-68.510999999999996</v>
      </c>
      <c r="L8611">
        <v>91.013999999999996</v>
      </c>
      <c r="M8611">
        <v>28258.252</v>
      </c>
      <c r="N8611">
        <v>0</v>
      </c>
      <c r="O8611">
        <v>13.304</v>
      </c>
      <c r="P8611">
        <v>4.9000000000000004</v>
      </c>
      <c r="Q8611">
        <v>233.994</v>
      </c>
      <c r="R8611">
        <v>28240.047999999999</v>
      </c>
      <c r="S8611">
        <v>28006.054</v>
      </c>
    </row>
    <row r="8612" spans="1:19" x14ac:dyDescent="0.3">
      <c r="A8612">
        <v>2021</v>
      </c>
      <c r="B8612">
        <v>12</v>
      </c>
      <c r="C8612">
        <v>25</v>
      </c>
      <c r="D8612">
        <v>19</v>
      </c>
      <c r="E8612">
        <v>27622.61</v>
      </c>
      <c r="F8612">
        <v>671.75699999999995</v>
      </c>
      <c r="G8612">
        <v>96.591999999999999</v>
      </c>
      <c r="H8612">
        <v>-56.59</v>
      </c>
      <c r="I8612">
        <v>206.95099999999999</v>
      </c>
      <c r="J8612">
        <v>1.8640000000000001</v>
      </c>
      <c r="K8612">
        <v>-86.534999999999997</v>
      </c>
      <c r="L8612">
        <v>91.236999999999995</v>
      </c>
      <c r="M8612">
        <v>28451.293000000001</v>
      </c>
      <c r="N8612">
        <v>0</v>
      </c>
      <c r="O8612">
        <v>15</v>
      </c>
      <c r="P8612">
        <v>6.4820000000000002</v>
      </c>
      <c r="Q8612">
        <v>228.24799999999999</v>
      </c>
      <c r="R8612">
        <v>28429.812000000002</v>
      </c>
      <c r="S8612">
        <v>28201.562999999998</v>
      </c>
    </row>
    <row r="8613" spans="1:19" x14ac:dyDescent="0.3">
      <c r="A8613">
        <v>2021</v>
      </c>
      <c r="B8613">
        <v>12</v>
      </c>
      <c r="C8613">
        <v>25</v>
      </c>
      <c r="D8613">
        <v>20</v>
      </c>
      <c r="E8613">
        <v>27187.873</v>
      </c>
      <c r="F8613">
        <v>668.16200000000003</v>
      </c>
      <c r="G8613">
        <v>96.768000000000001</v>
      </c>
      <c r="H8613">
        <v>-64.046000000000006</v>
      </c>
      <c r="I8613">
        <v>232.16</v>
      </c>
      <c r="J8613">
        <v>1.7270000000000001</v>
      </c>
      <c r="K8613">
        <v>-84.546000000000006</v>
      </c>
      <c r="L8613">
        <v>90.802000000000007</v>
      </c>
      <c r="M8613">
        <v>28032.132000000001</v>
      </c>
      <c r="N8613">
        <v>0</v>
      </c>
      <c r="O8613">
        <v>13.355</v>
      </c>
      <c r="P8613">
        <v>8.1440000000000001</v>
      </c>
      <c r="Q8613">
        <v>217.75399999999999</v>
      </c>
      <c r="R8613">
        <v>28010.633000000002</v>
      </c>
      <c r="S8613">
        <v>27792.879000000001</v>
      </c>
    </row>
    <row r="8614" spans="1:19" x14ac:dyDescent="0.3">
      <c r="A8614">
        <v>2021</v>
      </c>
      <c r="B8614">
        <v>12</v>
      </c>
      <c r="C8614">
        <v>25</v>
      </c>
      <c r="D8614">
        <v>21</v>
      </c>
      <c r="E8614">
        <v>26512.585999999999</v>
      </c>
      <c r="F8614">
        <v>691.83900000000006</v>
      </c>
      <c r="G8614">
        <v>96.908000000000001</v>
      </c>
      <c r="H8614">
        <v>-69.475999999999999</v>
      </c>
      <c r="I8614">
        <v>324.928</v>
      </c>
      <c r="J8614">
        <v>1.5820000000000001</v>
      </c>
      <c r="K8614">
        <v>-86.087999999999994</v>
      </c>
      <c r="L8614">
        <v>90.191999999999993</v>
      </c>
      <c r="M8614">
        <v>27465.562999999998</v>
      </c>
      <c r="N8614">
        <v>0</v>
      </c>
      <c r="O8614">
        <v>12.317</v>
      </c>
      <c r="P8614">
        <v>7.9969999999999999</v>
      </c>
      <c r="Q8614">
        <v>209.98</v>
      </c>
      <c r="R8614">
        <v>27445.249</v>
      </c>
      <c r="S8614">
        <v>27235.269</v>
      </c>
    </row>
    <row r="8615" spans="1:19" x14ac:dyDescent="0.3">
      <c r="A8615">
        <v>2021</v>
      </c>
      <c r="B8615">
        <v>12</v>
      </c>
      <c r="C8615">
        <v>25</v>
      </c>
      <c r="D8615">
        <v>22</v>
      </c>
      <c r="E8615">
        <v>25285.266</v>
      </c>
      <c r="F8615">
        <v>778.58199999999999</v>
      </c>
      <c r="G8615">
        <v>94.941999999999993</v>
      </c>
      <c r="H8615">
        <v>-80.149000000000001</v>
      </c>
      <c r="I8615">
        <v>370.52199999999999</v>
      </c>
      <c r="J8615">
        <v>1.948</v>
      </c>
      <c r="K8615">
        <v>-35.201000000000001</v>
      </c>
      <c r="L8615">
        <v>89.356999999999999</v>
      </c>
      <c r="M8615">
        <v>26410.324000000001</v>
      </c>
      <c r="N8615">
        <v>0</v>
      </c>
      <c r="O8615">
        <v>10.978999999999999</v>
      </c>
      <c r="P8615">
        <v>-3.927</v>
      </c>
      <c r="Q8615">
        <v>200.68</v>
      </c>
      <c r="R8615">
        <v>26403.273000000001</v>
      </c>
      <c r="S8615">
        <v>26202.593000000001</v>
      </c>
    </row>
    <row r="8616" spans="1:19" x14ac:dyDescent="0.3">
      <c r="A8616">
        <v>2021</v>
      </c>
      <c r="B8616">
        <v>12</v>
      </c>
      <c r="C8616">
        <v>25</v>
      </c>
      <c r="D8616">
        <v>23</v>
      </c>
      <c r="E8616">
        <v>23486.312999999998</v>
      </c>
      <c r="F8616">
        <v>978.67200000000003</v>
      </c>
      <c r="G8616">
        <v>91.739000000000004</v>
      </c>
      <c r="H8616">
        <v>-92.641999999999996</v>
      </c>
      <c r="I8616">
        <v>407.01100000000002</v>
      </c>
      <c r="J8616">
        <v>1.7749999999999999</v>
      </c>
      <c r="K8616">
        <v>-10.864000000000001</v>
      </c>
      <c r="L8616">
        <v>88.323999999999998</v>
      </c>
      <c r="M8616">
        <v>24858.588</v>
      </c>
      <c r="N8616">
        <v>0</v>
      </c>
      <c r="O8616">
        <v>8.7420000000000009</v>
      </c>
      <c r="P8616">
        <v>-11.462999999999999</v>
      </c>
      <c r="Q8616">
        <v>185.874</v>
      </c>
      <c r="R8616">
        <v>24861.309000000001</v>
      </c>
      <c r="S8616">
        <v>24675.435000000001</v>
      </c>
    </row>
    <row r="8617" spans="1:19" x14ac:dyDescent="0.3">
      <c r="A8617">
        <v>2021</v>
      </c>
      <c r="B8617">
        <v>12</v>
      </c>
      <c r="C8617">
        <v>25</v>
      </c>
      <c r="D8617">
        <v>24</v>
      </c>
      <c r="E8617">
        <v>21600.163</v>
      </c>
      <c r="F8617">
        <v>1192.6980000000001</v>
      </c>
      <c r="G8617">
        <v>89.623000000000005</v>
      </c>
      <c r="H8617">
        <v>-95.316999999999993</v>
      </c>
      <c r="I8617">
        <v>498.94400000000002</v>
      </c>
      <c r="J8617">
        <v>1.89</v>
      </c>
      <c r="K8617">
        <v>-3.2050000000000001</v>
      </c>
      <c r="L8617">
        <v>87.245000000000005</v>
      </c>
      <c r="M8617">
        <v>23282.418000000001</v>
      </c>
      <c r="N8617">
        <v>0</v>
      </c>
      <c r="O8617">
        <v>6.8250000000000002</v>
      </c>
      <c r="P8617">
        <v>-8.9629999999999992</v>
      </c>
      <c r="Q8617">
        <v>167.946</v>
      </c>
      <c r="R8617">
        <v>23284.556</v>
      </c>
      <c r="S8617">
        <v>23116.61</v>
      </c>
    </row>
    <row r="8618" spans="1:19" x14ac:dyDescent="0.3">
      <c r="A8618">
        <v>2021</v>
      </c>
      <c r="B8618">
        <v>12</v>
      </c>
      <c r="C8618">
        <v>26</v>
      </c>
      <c r="D8618">
        <v>1</v>
      </c>
      <c r="E8618">
        <v>20518.75</v>
      </c>
      <c r="F8618">
        <v>1290.338</v>
      </c>
      <c r="G8618">
        <v>94.144000000000005</v>
      </c>
      <c r="H8618">
        <v>-92.643000000000001</v>
      </c>
      <c r="I8618">
        <v>775.452</v>
      </c>
      <c r="J8618">
        <v>1.8029999999999999</v>
      </c>
      <c r="K8618">
        <v>-6.5570000000000004</v>
      </c>
      <c r="L8618">
        <v>86.635000000000005</v>
      </c>
      <c r="M8618">
        <v>22573.776999999998</v>
      </c>
      <c r="N8618">
        <v>0</v>
      </c>
      <c r="O8618">
        <v>4.8380000000000001</v>
      </c>
      <c r="P8618">
        <v>-15.611000000000001</v>
      </c>
      <c r="Q8618">
        <v>153.46199999999999</v>
      </c>
      <c r="R8618">
        <v>22584.55</v>
      </c>
      <c r="S8618">
        <v>22431.088</v>
      </c>
    </row>
    <row r="8619" spans="1:19" x14ac:dyDescent="0.3">
      <c r="A8619">
        <v>2021</v>
      </c>
      <c r="B8619">
        <v>12</v>
      </c>
      <c r="C8619">
        <v>26</v>
      </c>
      <c r="D8619">
        <v>2</v>
      </c>
      <c r="E8619">
        <v>19534.335999999999</v>
      </c>
      <c r="F8619">
        <v>1395.538</v>
      </c>
      <c r="G8619">
        <v>95.241</v>
      </c>
      <c r="H8619">
        <v>-92.448999999999998</v>
      </c>
      <c r="I8619">
        <v>657.721</v>
      </c>
      <c r="J8619">
        <v>1.788</v>
      </c>
      <c r="K8619">
        <v>-6.1239999999999997</v>
      </c>
      <c r="L8619">
        <v>86.073999999999998</v>
      </c>
      <c r="M8619">
        <v>21576.883999999998</v>
      </c>
      <c r="N8619">
        <v>0</v>
      </c>
      <c r="O8619">
        <v>4.1239999999999997</v>
      </c>
      <c r="P8619">
        <v>-13.048</v>
      </c>
      <c r="Q8619">
        <v>143.86500000000001</v>
      </c>
      <c r="R8619">
        <v>21585.807000000001</v>
      </c>
      <c r="S8619">
        <v>21441.942999999999</v>
      </c>
    </row>
    <row r="8620" spans="1:19" x14ac:dyDescent="0.3">
      <c r="A8620">
        <v>2021</v>
      </c>
      <c r="B8620">
        <v>12</v>
      </c>
      <c r="C8620">
        <v>26</v>
      </c>
      <c r="D8620">
        <v>3</v>
      </c>
      <c r="E8620">
        <v>18839.633999999998</v>
      </c>
      <c r="F8620">
        <v>1460.596</v>
      </c>
      <c r="G8620">
        <v>97.277000000000001</v>
      </c>
      <c r="H8620">
        <v>-93.814999999999998</v>
      </c>
      <c r="I8620">
        <v>441.95</v>
      </c>
      <c r="J8620">
        <v>1.8160000000000001</v>
      </c>
      <c r="K8620">
        <v>-1.29</v>
      </c>
      <c r="L8620">
        <v>85.626000000000005</v>
      </c>
      <c r="M8620">
        <v>20734.517</v>
      </c>
      <c r="N8620">
        <v>0</v>
      </c>
      <c r="O8620">
        <v>3.589</v>
      </c>
      <c r="P8620">
        <v>-9.9060000000000006</v>
      </c>
      <c r="Q8620">
        <v>138.983</v>
      </c>
      <c r="R8620">
        <v>20740.833999999999</v>
      </c>
      <c r="S8620">
        <v>20601.850999999999</v>
      </c>
    </row>
    <row r="8621" spans="1:19" x14ac:dyDescent="0.3">
      <c r="A8621">
        <v>2021</v>
      </c>
      <c r="B8621">
        <v>12</v>
      </c>
      <c r="C8621">
        <v>26</v>
      </c>
      <c r="D8621">
        <v>4</v>
      </c>
      <c r="E8621">
        <v>18476.096000000001</v>
      </c>
      <c r="F8621">
        <v>1491.87</v>
      </c>
      <c r="G8621">
        <v>99.524000000000001</v>
      </c>
      <c r="H8621">
        <v>-95.713999999999999</v>
      </c>
      <c r="I8621">
        <v>279.93400000000003</v>
      </c>
      <c r="J8621">
        <v>1.79</v>
      </c>
      <c r="K8621">
        <v>-0.24299999999999999</v>
      </c>
      <c r="L8621">
        <v>85.477000000000004</v>
      </c>
      <c r="M8621">
        <v>20239.21</v>
      </c>
      <c r="N8621">
        <v>0</v>
      </c>
      <c r="O8621">
        <v>3.528</v>
      </c>
      <c r="P8621">
        <v>-5.9089999999999998</v>
      </c>
      <c r="Q8621">
        <v>137.19800000000001</v>
      </c>
      <c r="R8621">
        <v>20241.591</v>
      </c>
      <c r="S8621">
        <v>20104.393</v>
      </c>
    </row>
    <row r="8622" spans="1:19" x14ac:dyDescent="0.3">
      <c r="A8622">
        <v>2021</v>
      </c>
      <c r="B8622">
        <v>12</v>
      </c>
      <c r="C8622">
        <v>26</v>
      </c>
      <c r="D8622">
        <v>5</v>
      </c>
      <c r="E8622">
        <v>18594.236000000001</v>
      </c>
      <c r="F8622">
        <v>1492.681</v>
      </c>
      <c r="G8622">
        <v>103.684</v>
      </c>
      <c r="H8622">
        <v>-99.251999999999995</v>
      </c>
      <c r="I8622">
        <v>175.989</v>
      </c>
      <c r="J8622">
        <v>1.619</v>
      </c>
      <c r="K8622">
        <v>-1.5880000000000001</v>
      </c>
      <c r="L8622">
        <v>85.516000000000005</v>
      </c>
      <c r="M8622">
        <v>20249.2</v>
      </c>
      <c r="N8622">
        <v>0</v>
      </c>
      <c r="O8622">
        <v>3.302</v>
      </c>
      <c r="P8622">
        <v>-4.5750000000000002</v>
      </c>
      <c r="Q8622">
        <v>138.16</v>
      </c>
      <c r="R8622">
        <v>20250.473000000002</v>
      </c>
      <c r="S8622">
        <v>20112.312999999998</v>
      </c>
    </row>
    <row r="8623" spans="1:19" x14ac:dyDescent="0.3">
      <c r="A8623">
        <v>2021</v>
      </c>
      <c r="B8623">
        <v>12</v>
      </c>
      <c r="C8623">
        <v>26</v>
      </c>
      <c r="D8623">
        <v>6</v>
      </c>
      <c r="E8623">
        <v>19237.165000000001</v>
      </c>
      <c r="F8623">
        <v>1476.0119999999999</v>
      </c>
      <c r="G8623">
        <v>109.934</v>
      </c>
      <c r="H8623">
        <v>-102.89</v>
      </c>
      <c r="I8623">
        <v>101.506</v>
      </c>
      <c r="J8623">
        <v>1.629</v>
      </c>
      <c r="K8623">
        <v>-8.35</v>
      </c>
      <c r="L8623">
        <v>85.835999999999999</v>
      </c>
      <c r="M8623">
        <v>20790.909</v>
      </c>
      <c r="N8623">
        <v>0</v>
      </c>
      <c r="O8623">
        <v>3.4249999999999998</v>
      </c>
      <c r="P8623">
        <v>-6.4690000000000003</v>
      </c>
      <c r="Q8623">
        <v>143.94499999999999</v>
      </c>
      <c r="R8623">
        <v>20793.954000000002</v>
      </c>
      <c r="S8623">
        <v>20650.008999999998</v>
      </c>
    </row>
    <row r="8624" spans="1:19" x14ac:dyDescent="0.3">
      <c r="A8624">
        <v>2021</v>
      </c>
      <c r="B8624">
        <v>12</v>
      </c>
      <c r="C8624">
        <v>26</v>
      </c>
      <c r="D8624">
        <v>7</v>
      </c>
      <c r="E8624">
        <v>20309.601999999999</v>
      </c>
      <c r="F8624">
        <v>1375.8109999999999</v>
      </c>
      <c r="G8624">
        <v>116.40300000000001</v>
      </c>
      <c r="H8624">
        <v>-106.489</v>
      </c>
      <c r="I8624">
        <v>64.483999999999995</v>
      </c>
      <c r="J8624">
        <v>1.893</v>
      </c>
      <c r="K8624">
        <v>5.5369999999999999</v>
      </c>
      <c r="L8624">
        <v>86.457999999999998</v>
      </c>
      <c r="M8624">
        <v>21737.296999999999</v>
      </c>
      <c r="N8624">
        <v>3.0419999999999998</v>
      </c>
      <c r="O8624">
        <v>3.4620000000000002</v>
      </c>
      <c r="P8624">
        <v>-1.8260000000000001</v>
      </c>
      <c r="Q8624">
        <v>156.666</v>
      </c>
      <c r="R8624">
        <v>21732.62</v>
      </c>
      <c r="S8624">
        <v>21575.954000000002</v>
      </c>
    </row>
    <row r="8625" spans="1:19" x14ac:dyDescent="0.3">
      <c r="A8625">
        <v>2021</v>
      </c>
      <c r="B8625">
        <v>12</v>
      </c>
      <c r="C8625">
        <v>26</v>
      </c>
      <c r="D8625">
        <v>8</v>
      </c>
      <c r="E8625">
        <v>21036.440999999999</v>
      </c>
      <c r="F8625">
        <v>1282.0899999999999</v>
      </c>
      <c r="G8625">
        <v>117.956</v>
      </c>
      <c r="H8625">
        <v>-94.039000000000001</v>
      </c>
      <c r="I8625">
        <v>68.882999999999996</v>
      </c>
      <c r="J8625">
        <v>2.2879999999999998</v>
      </c>
      <c r="K8625">
        <v>6.1050000000000004</v>
      </c>
      <c r="L8625">
        <v>86.834000000000003</v>
      </c>
      <c r="M8625">
        <v>22388.601999999999</v>
      </c>
      <c r="N8625">
        <v>411.29599999999999</v>
      </c>
      <c r="O8625">
        <v>-0.92</v>
      </c>
      <c r="P8625">
        <v>-0.192</v>
      </c>
      <c r="Q8625">
        <v>167.96899999999999</v>
      </c>
      <c r="R8625">
        <v>21978.419000000002</v>
      </c>
      <c r="S8625">
        <v>21810.45</v>
      </c>
    </row>
    <row r="8626" spans="1:19" x14ac:dyDescent="0.3">
      <c r="A8626">
        <v>2021</v>
      </c>
      <c r="B8626">
        <v>12</v>
      </c>
      <c r="C8626">
        <v>26</v>
      </c>
      <c r="D8626">
        <v>9</v>
      </c>
      <c r="E8626">
        <v>22364.841</v>
      </c>
      <c r="F8626">
        <v>1206.2470000000001</v>
      </c>
      <c r="G8626">
        <v>110.416</v>
      </c>
      <c r="H8626">
        <v>-66.253</v>
      </c>
      <c r="I8626">
        <v>109.06699999999999</v>
      </c>
      <c r="J8626">
        <v>2.8879999999999999</v>
      </c>
      <c r="K8626">
        <v>-6.6189999999999998</v>
      </c>
      <c r="L8626">
        <v>87.519000000000005</v>
      </c>
      <c r="M8626">
        <v>23697.690999999999</v>
      </c>
      <c r="N8626">
        <v>2455.83</v>
      </c>
      <c r="O8626">
        <v>-17.782</v>
      </c>
      <c r="P8626">
        <v>-0.49</v>
      </c>
      <c r="Q8626">
        <v>185.637</v>
      </c>
      <c r="R8626">
        <v>21260.132000000001</v>
      </c>
      <c r="S8626">
        <v>21074.494999999999</v>
      </c>
    </row>
    <row r="8627" spans="1:19" x14ac:dyDescent="0.3">
      <c r="A8627">
        <v>2021</v>
      </c>
      <c r="B8627">
        <v>12</v>
      </c>
      <c r="C8627">
        <v>26</v>
      </c>
      <c r="D8627">
        <v>10</v>
      </c>
      <c r="E8627">
        <v>23292.744999999999</v>
      </c>
      <c r="F8627">
        <v>1196.894</v>
      </c>
      <c r="G8627">
        <v>100.858</v>
      </c>
      <c r="H8627">
        <v>-43.192999999999998</v>
      </c>
      <c r="I8627">
        <v>148.09700000000001</v>
      </c>
      <c r="J8627">
        <v>3.0950000000000002</v>
      </c>
      <c r="K8627">
        <v>-22.747</v>
      </c>
      <c r="L8627">
        <v>88.084999999999994</v>
      </c>
      <c r="M8627">
        <v>24662.975999999999</v>
      </c>
      <c r="N8627">
        <v>4430.3329999999996</v>
      </c>
      <c r="O8627">
        <v>-32.664999999999999</v>
      </c>
      <c r="P8627">
        <v>-0.51600000000000001</v>
      </c>
      <c r="Q8627">
        <v>202.21700000000001</v>
      </c>
      <c r="R8627">
        <v>20265.825000000001</v>
      </c>
      <c r="S8627">
        <v>20063.608</v>
      </c>
    </row>
    <row r="8628" spans="1:19" x14ac:dyDescent="0.3">
      <c r="A8628">
        <v>2021</v>
      </c>
      <c r="B8628">
        <v>12</v>
      </c>
      <c r="C8628">
        <v>26</v>
      </c>
      <c r="D8628">
        <v>11</v>
      </c>
      <c r="E8628">
        <v>23767.22</v>
      </c>
      <c r="F8628">
        <v>1200.9690000000001</v>
      </c>
      <c r="G8628">
        <v>93.528999999999996</v>
      </c>
      <c r="H8628">
        <v>-28.289000000000001</v>
      </c>
      <c r="I8628">
        <v>183.595</v>
      </c>
      <c r="J8628">
        <v>3.2829999999999999</v>
      </c>
      <c r="K8628">
        <v>-8.4890000000000008</v>
      </c>
      <c r="L8628">
        <v>88.394999999999996</v>
      </c>
      <c r="M8628">
        <v>25206.684000000001</v>
      </c>
      <c r="N8628">
        <v>5629.4089999999997</v>
      </c>
      <c r="O8628">
        <v>-43.503</v>
      </c>
      <c r="P8628">
        <v>0.16600000000000001</v>
      </c>
      <c r="Q8628">
        <v>216.054</v>
      </c>
      <c r="R8628">
        <v>19620.611000000001</v>
      </c>
      <c r="S8628">
        <v>19404.556</v>
      </c>
    </row>
    <row r="8629" spans="1:19" x14ac:dyDescent="0.3">
      <c r="A8629">
        <v>2021</v>
      </c>
      <c r="B8629">
        <v>12</v>
      </c>
      <c r="C8629">
        <v>26</v>
      </c>
      <c r="D8629">
        <v>12</v>
      </c>
      <c r="E8629">
        <v>23798.508000000002</v>
      </c>
      <c r="F8629">
        <v>1184.7840000000001</v>
      </c>
      <c r="G8629">
        <v>87.016999999999996</v>
      </c>
      <c r="H8629">
        <v>-19.106000000000002</v>
      </c>
      <c r="I8629">
        <v>236.779</v>
      </c>
      <c r="J8629">
        <v>3.4590000000000001</v>
      </c>
      <c r="K8629">
        <v>0.94899999999999995</v>
      </c>
      <c r="L8629">
        <v>88.411000000000001</v>
      </c>
      <c r="M8629">
        <v>25293.782999999999</v>
      </c>
      <c r="N8629">
        <v>6238.5709999999999</v>
      </c>
      <c r="O8629">
        <v>-25.605</v>
      </c>
      <c r="P8629">
        <v>1.0620000000000001</v>
      </c>
      <c r="Q8629">
        <v>225.797</v>
      </c>
      <c r="R8629">
        <v>19079.755000000001</v>
      </c>
      <c r="S8629">
        <v>18853.956999999999</v>
      </c>
    </row>
    <row r="8630" spans="1:19" x14ac:dyDescent="0.3">
      <c r="A8630">
        <v>2021</v>
      </c>
      <c r="B8630">
        <v>12</v>
      </c>
      <c r="C8630">
        <v>26</v>
      </c>
      <c r="D8630">
        <v>13</v>
      </c>
      <c r="E8630">
        <v>23540.287</v>
      </c>
      <c r="F8630">
        <v>1166.7570000000001</v>
      </c>
      <c r="G8630">
        <v>81.311000000000007</v>
      </c>
      <c r="H8630">
        <v>-13.554</v>
      </c>
      <c r="I8630">
        <v>278.48500000000001</v>
      </c>
      <c r="J8630">
        <v>3.6019999999999999</v>
      </c>
      <c r="K8630">
        <v>-0.38700000000000001</v>
      </c>
      <c r="L8630">
        <v>88.233999999999995</v>
      </c>
      <c r="M8630">
        <v>25063.422999999999</v>
      </c>
      <c r="N8630">
        <v>6180.6319999999996</v>
      </c>
      <c r="O8630">
        <v>-7.7590000000000003</v>
      </c>
      <c r="P8630">
        <v>1.9259999999999999</v>
      </c>
      <c r="Q8630">
        <v>231.892</v>
      </c>
      <c r="R8630">
        <v>18888.623</v>
      </c>
      <c r="S8630">
        <v>18656.731</v>
      </c>
    </row>
    <row r="8631" spans="1:19" x14ac:dyDescent="0.3">
      <c r="A8631">
        <v>2021</v>
      </c>
      <c r="B8631">
        <v>12</v>
      </c>
      <c r="C8631">
        <v>26</v>
      </c>
      <c r="D8631">
        <v>14</v>
      </c>
      <c r="E8631">
        <v>23225.46</v>
      </c>
      <c r="F8631">
        <v>1120.9290000000001</v>
      </c>
      <c r="G8631">
        <v>77.852999999999994</v>
      </c>
      <c r="H8631">
        <v>-7.4729999999999999</v>
      </c>
      <c r="I8631">
        <v>291.25299999999999</v>
      </c>
      <c r="J8631">
        <v>3.6070000000000002</v>
      </c>
      <c r="K8631">
        <v>8.7520000000000007</v>
      </c>
      <c r="L8631">
        <v>88.034999999999997</v>
      </c>
      <c r="M8631">
        <v>24730.562999999998</v>
      </c>
      <c r="N8631">
        <v>5518.7969999999996</v>
      </c>
      <c r="O8631">
        <v>-3.4550000000000001</v>
      </c>
      <c r="P8631">
        <v>2.33</v>
      </c>
      <c r="Q8631">
        <v>234.53</v>
      </c>
      <c r="R8631">
        <v>19212.89</v>
      </c>
      <c r="S8631">
        <v>18978.36</v>
      </c>
    </row>
    <row r="8632" spans="1:19" x14ac:dyDescent="0.3">
      <c r="A8632">
        <v>2021</v>
      </c>
      <c r="B8632">
        <v>12</v>
      </c>
      <c r="C8632">
        <v>26</v>
      </c>
      <c r="D8632">
        <v>15</v>
      </c>
      <c r="E8632">
        <v>22975.401999999998</v>
      </c>
      <c r="F8632">
        <v>1050.115</v>
      </c>
      <c r="G8632">
        <v>76.554000000000002</v>
      </c>
      <c r="H8632">
        <v>-5.6749999999999998</v>
      </c>
      <c r="I8632">
        <v>290.77</v>
      </c>
      <c r="J8632">
        <v>3.3069999999999999</v>
      </c>
      <c r="K8632">
        <v>7.2309999999999999</v>
      </c>
      <c r="L8632">
        <v>87.896000000000001</v>
      </c>
      <c r="M8632">
        <v>24409.044999999998</v>
      </c>
      <c r="N8632">
        <v>4280.6080000000002</v>
      </c>
      <c r="O8632">
        <v>-1.5029999999999999</v>
      </c>
      <c r="P8632">
        <v>1.744</v>
      </c>
      <c r="Q8632">
        <v>231.93199999999999</v>
      </c>
      <c r="R8632">
        <v>20128.196</v>
      </c>
      <c r="S8632">
        <v>19896.262999999999</v>
      </c>
    </row>
    <row r="8633" spans="1:19" x14ac:dyDescent="0.3">
      <c r="A8633">
        <v>2021</v>
      </c>
      <c r="B8633">
        <v>12</v>
      </c>
      <c r="C8633">
        <v>26</v>
      </c>
      <c r="D8633">
        <v>16</v>
      </c>
      <c r="E8633">
        <v>22795.433000000001</v>
      </c>
      <c r="F8633">
        <v>879.83500000000004</v>
      </c>
      <c r="G8633">
        <v>78.528999999999996</v>
      </c>
      <c r="H8633">
        <v>-10.411</v>
      </c>
      <c r="I8633">
        <v>293.33</v>
      </c>
      <c r="J8633">
        <v>3.363</v>
      </c>
      <c r="K8633">
        <v>-11.163</v>
      </c>
      <c r="L8633">
        <v>87.775000000000006</v>
      </c>
      <c r="M8633">
        <v>24038.161</v>
      </c>
      <c r="N8633">
        <v>2285.1280000000002</v>
      </c>
      <c r="O8633">
        <v>-0.51500000000000001</v>
      </c>
      <c r="P8633">
        <v>1.0880000000000001</v>
      </c>
      <c r="Q8633">
        <v>224.34299999999999</v>
      </c>
      <c r="R8633">
        <v>21752.46</v>
      </c>
      <c r="S8633">
        <v>21528.116000000002</v>
      </c>
    </row>
    <row r="8634" spans="1:19" x14ac:dyDescent="0.3">
      <c r="A8634">
        <v>2021</v>
      </c>
      <c r="B8634">
        <v>12</v>
      </c>
      <c r="C8634">
        <v>26</v>
      </c>
      <c r="D8634">
        <v>17</v>
      </c>
      <c r="E8634">
        <v>23919.062000000002</v>
      </c>
      <c r="F8634">
        <v>656.41499999999996</v>
      </c>
      <c r="G8634">
        <v>86.858999999999995</v>
      </c>
      <c r="H8634">
        <v>-27.446999999999999</v>
      </c>
      <c r="I8634">
        <v>195.18899999999999</v>
      </c>
      <c r="J8634">
        <v>2.121</v>
      </c>
      <c r="K8634">
        <v>-58.161000000000001</v>
      </c>
      <c r="L8634">
        <v>88.414000000000001</v>
      </c>
      <c r="M8634">
        <v>24775.594000000001</v>
      </c>
      <c r="N8634">
        <v>203.55199999999999</v>
      </c>
      <c r="O8634">
        <v>7.0049999999999999</v>
      </c>
      <c r="P8634">
        <v>3.1019999999999999</v>
      </c>
      <c r="Q8634">
        <v>222.71100000000001</v>
      </c>
      <c r="R8634">
        <v>24561.936000000002</v>
      </c>
      <c r="S8634">
        <v>24339.224999999999</v>
      </c>
    </row>
    <row r="8635" spans="1:19" x14ac:dyDescent="0.3">
      <c r="A8635">
        <v>2021</v>
      </c>
      <c r="B8635">
        <v>12</v>
      </c>
      <c r="C8635">
        <v>26</v>
      </c>
      <c r="D8635">
        <v>18</v>
      </c>
      <c r="E8635">
        <v>27196.218000000001</v>
      </c>
      <c r="F8635">
        <v>611.255</v>
      </c>
      <c r="G8635">
        <v>94.266999999999996</v>
      </c>
      <c r="H8635">
        <v>-41.463000000000001</v>
      </c>
      <c r="I8635">
        <v>205.239</v>
      </c>
      <c r="J8635">
        <v>1.9910000000000001</v>
      </c>
      <c r="K8635">
        <v>-70.052999999999997</v>
      </c>
      <c r="L8635">
        <v>90.7</v>
      </c>
      <c r="M8635">
        <v>27993.885999999999</v>
      </c>
      <c r="N8635">
        <v>0</v>
      </c>
      <c r="O8635">
        <v>13.304</v>
      </c>
      <c r="P8635">
        <v>4.9000000000000004</v>
      </c>
      <c r="Q8635">
        <v>231.33699999999999</v>
      </c>
      <c r="R8635">
        <v>27975.682000000001</v>
      </c>
      <c r="S8635">
        <v>27744.346000000001</v>
      </c>
    </row>
    <row r="8636" spans="1:19" x14ac:dyDescent="0.3">
      <c r="A8636">
        <v>2021</v>
      </c>
      <c r="B8636">
        <v>12</v>
      </c>
      <c r="C8636">
        <v>26</v>
      </c>
      <c r="D8636">
        <v>19</v>
      </c>
      <c r="E8636">
        <v>27547.87</v>
      </c>
      <c r="F8636">
        <v>624.11099999999999</v>
      </c>
      <c r="G8636">
        <v>96.18</v>
      </c>
      <c r="H8636">
        <v>-56.512999999999998</v>
      </c>
      <c r="I8636">
        <v>206.95099999999999</v>
      </c>
      <c r="J8636">
        <v>1.8640000000000001</v>
      </c>
      <c r="K8636">
        <v>-86.551000000000002</v>
      </c>
      <c r="L8636">
        <v>91.087999999999994</v>
      </c>
      <c r="M8636">
        <v>28328.817999999999</v>
      </c>
      <c r="N8636">
        <v>0</v>
      </c>
      <c r="O8636">
        <v>15</v>
      </c>
      <c r="P8636">
        <v>6.4820000000000002</v>
      </c>
      <c r="Q8636">
        <v>230.703</v>
      </c>
      <c r="R8636">
        <v>28307.335999999999</v>
      </c>
      <c r="S8636">
        <v>28076.633999999998</v>
      </c>
    </row>
    <row r="8637" spans="1:19" x14ac:dyDescent="0.3">
      <c r="A8637">
        <v>2021</v>
      </c>
      <c r="B8637">
        <v>12</v>
      </c>
      <c r="C8637">
        <v>26</v>
      </c>
      <c r="D8637">
        <v>20</v>
      </c>
      <c r="E8637">
        <v>27114.187999999998</v>
      </c>
      <c r="F8637">
        <v>624.15700000000004</v>
      </c>
      <c r="G8637">
        <v>97.242000000000004</v>
      </c>
      <c r="H8637">
        <v>-63.908999999999999</v>
      </c>
      <c r="I8637">
        <v>232.16</v>
      </c>
      <c r="J8637">
        <v>1.7270000000000001</v>
      </c>
      <c r="K8637">
        <v>-83.623000000000005</v>
      </c>
      <c r="L8637">
        <v>90.673000000000002</v>
      </c>
      <c r="M8637">
        <v>27915.374</v>
      </c>
      <c r="N8637">
        <v>0</v>
      </c>
      <c r="O8637">
        <v>13.355</v>
      </c>
      <c r="P8637">
        <v>8.1440000000000001</v>
      </c>
      <c r="Q8637">
        <v>222.44800000000001</v>
      </c>
      <c r="R8637">
        <v>27893.874</v>
      </c>
      <c r="S8637">
        <v>27671.425999999999</v>
      </c>
    </row>
    <row r="8638" spans="1:19" x14ac:dyDescent="0.3">
      <c r="A8638">
        <v>2021</v>
      </c>
      <c r="B8638">
        <v>12</v>
      </c>
      <c r="C8638">
        <v>26</v>
      </c>
      <c r="D8638">
        <v>21</v>
      </c>
      <c r="E8638">
        <v>26450.563999999998</v>
      </c>
      <c r="F8638">
        <v>654.55600000000004</v>
      </c>
      <c r="G8638">
        <v>96.793999999999997</v>
      </c>
      <c r="H8638">
        <v>-69.37</v>
      </c>
      <c r="I8638">
        <v>324.928</v>
      </c>
      <c r="J8638">
        <v>1.5820000000000001</v>
      </c>
      <c r="K8638">
        <v>-86.123999999999995</v>
      </c>
      <c r="L8638">
        <v>90.078000000000003</v>
      </c>
      <c r="M8638">
        <v>27366.215</v>
      </c>
      <c r="N8638">
        <v>0</v>
      </c>
      <c r="O8638">
        <v>12.317</v>
      </c>
      <c r="P8638">
        <v>7.9969999999999999</v>
      </c>
      <c r="Q8638">
        <v>214.57400000000001</v>
      </c>
      <c r="R8638">
        <v>27345.901999999998</v>
      </c>
      <c r="S8638">
        <v>27131.328000000001</v>
      </c>
    </row>
    <row r="8639" spans="1:19" x14ac:dyDescent="0.3">
      <c r="A8639">
        <v>2021</v>
      </c>
      <c r="B8639">
        <v>12</v>
      </c>
      <c r="C8639">
        <v>26</v>
      </c>
      <c r="D8639">
        <v>22</v>
      </c>
      <c r="E8639">
        <v>25300.925999999999</v>
      </c>
      <c r="F8639">
        <v>748.69</v>
      </c>
      <c r="G8639">
        <v>95.055999999999997</v>
      </c>
      <c r="H8639">
        <v>-80.236000000000004</v>
      </c>
      <c r="I8639">
        <v>370.52199999999999</v>
      </c>
      <c r="J8639">
        <v>1.948</v>
      </c>
      <c r="K8639">
        <v>-35.405000000000001</v>
      </c>
      <c r="L8639">
        <v>89.325000000000003</v>
      </c>
      <c r="M8639">
        <v>26395.77</v>
      </c>
      <c r="N8639">
        <v>0</v>
      </c>
      <c r="O8639">
        <v>10.978999999999999</v>
      </c>
      <c r="P8639">
        <v>-3.927</v>
      </c>
      <c r="Q8639">
        <v>203.29300000000001</v>
      </c>
      <c r="R8639">
        <v>26388.719000000001</v>
      </c>
      <c r="S8639">
        <v>26185.425999999999</v>
      </c>
    </row>
    <row r="8640" spans="1:19" x14ac:dyDescent="0.3">
      <c r="A8640">
        <v>2021</v>
      </c>
      <c r="B8640">
        <v>12</v>
      </c>
      <c r="C8640">
        <v>26</v>
      </c>
      <c r="D8640">
        <v>23</v>
      </c>
      <c r="E8640">
        <v>23371.333999999999</v>
      </c>
      <c r="F8640">
        <v>944.21400000000006</v>
      </c>
      <c r="G8640">
        <v>92.397000000000006</v>
      </c>
      <c r="H8640">
        <v>-92.308000000000007</v>
      </c>
      <c r="I8640">
        <v>407.01100000000002</v>
      </c>
      <c r="J8640">
        <v>1.7749999999999999</v>
      </c>
      <c r="K8640">
        <v>-10.856999999999999</v>
      </c>
      <c r="L8640">
        <v>88.188999999999993</v>
      </c>
      <c r="M8640">
        <v>24709.358</v>
      </c>
      <c r="N8640">
        <v>0</v>
      </c>
      <c r="O8640">
        <v>8.7420000000000009</v>
      </c>
      <c r="P8640">
        <v>-11.462999999999999</v>
      </c>
      <c r="Q8640">
        <v>185.08799999999999</v>
      </c>
      <c r="R8640">
        <v>24712.078000000001</v>
      </c>
      <c r="S8640">
        <v>24526.99</v>
      </c>
    </row>
    <row r="8641" spans="1:19" x14ac:dyDescent="0.3">
      <c r="A8641">
        <v>2021</v>
      </c>
      <c r="B8641">
        <v>12</v>
      </c>
      <c r="C8641">
        <v>26</v>
      </c>
      <c r="D8641">
        <v>24</v>
      </c>
      <c r="E8641">
        <v>21555.881000000001</v>
      </c>
      <c r="F8641">
        <v>1153.693</v>
      </c>
      <c r="G8641">
        <v>91.492999999999995</v>
      </c>
      <c r="H8641">
        <v>-95.141000000000005</v>
      </c>
      <c r="I8641">
        <v>499.92</v>
      </c>
      <c r="J8641">
        <v>3.0449999999999999</v>
      </c>
      <c r="K8641">
        <v>-3.274</v>
      </c>
      <c r="L8641">
        <v>87.185000000000002</v>
      </c>
      <c r="M8641">
        <v>23201.31</v>
      </c>
      <c r="N8641">
        <v>0</v>
      </c>
      <c r="O8641">
        <v>6.8250000000000002</v>
      </c>
      <c r="P8641">
        <v>-8.9629999999999992</v>
      </c>
      <c r="Q8641">
        <v>165.07</v>
      </c>
      <c r="R8641">
        <v>23203.447</v>
      </c>
      <c r="S8641">
        <v>23038.378000000001</v>
      </c>
    </row>
    <row r="8642" spans="1:19" x14ac:dyDescent="0.3">
      <c r="A8642">
        <v>2021</v>
      </c>
      <c r="B8642">
        <v>12</v>
      </c>
      <c r="C8642">
        <v>27</v>
      </c>
      <c r="D8642">
        <v>1</v>
      </c>
      <c r="E8642">
        <v>20750.572</v>
      </c>
      <c r="F8642">
        <v>1309.7529999999999</v>
      </c>
      <c r="G8642">
        <v>107.90600000000001</v>
      </c>
      <c r="H8642">
        <v>-98.881</v>
      </c>
      <c r="I8642">
        <v>846.64099999999996</v>
      </c>
      <c r="J8642">
        <v>5.0780000000000003</v>
      </c>
      <c r="K8642">
        <v>-6.7839999999999998</v>
      </c>
      <c r="L8642">
        <v>86.78</v>
      </c>
      <c r="M8642">
        <v>22893.157999999999</v>
      </c>
      <c r="N8642">
        <v>0</v>
      </c>
      <c r="O8642">
        <v>4.8380000000000001</v>
      </c>
      <c r="P8642">
        <v>-15.611000000000001</v>
      </c>
      <c r="Q8642">
        <v>150.32300000000001</v>
      </c>
      <c r="R8642">
        <v>22903.931</v>
      </c>
      <c r="S8642">
        <v>22753.608</v>
      </c>
    </row>
    <row r="8643" spans="1:19" x14ac:dyDescent="0.3">
      <c r="A8643">
        <v>2021</v>
      </c>
      <c r="B8643">
        <v>12</v>
      </c>
      <c r="C8643">
        <v>27</v>
      </c>
      <c r="D8643">
        <v>2</v>
      </c>
      <c r="E8643">
        <v>19890.809000000001</v>
      </c>
      <c r="F8643">
        <v>1423.3440000000001</v>
      </c>
      <c r="G8643">
        <v>109.986</v>
      </c>
      <c r="H8643">
        <v>-98.656000000000006</v>
      </c>
      <c r="I8643">
        <v>601.077</v>
      </c>
      <c r="J8643">
        <v>4.9450000000000003</v>
      </c>
      <c r="K8643">
        <v>-6.3250000000000002</v>
      </c>
      <c r="L8643">
        <v>86.296999999999997</v>
      </c>
      <c r="M8643">
        <v>21901.49</v>
      </c>
      <c r="N8643">
        <v>0</v>
      </c>
      <c r="O8643">
        <v>4.1239999999999997</v>
      </c>
      <c r="P8643">
        <v>-13.048</v>
      </c>
      <c r="Q8643">
        <v>140.20699999999999</v>
      </c>
      <c r="R8643">
        <v>21910.413</v>
      </c>
      <c r="S8643">
        <v>21770.206999999999</v>
      </c>
    </row>
    <row r="8644" spans="1:19" x14ac:dyDescent="0.3">
      <c r="A8644">
        <v>2021</v>
      </c>
      <c r="B8644">
        <v>12</v>
      </c>
      <c r="C8644">
        <v>27</v>
      </c>
      <c r="D8644">
        <v>3</v>
      </c>
      <c r="E8644">
        <v>19296.677</v>
      </c>
      <c r="F8644">
        <v>1470.664</v>
      </c>
      <c r="G8644">
        <v>112.997</v>
      </c>
      <c r="H8644">
        <v>-100.059</v>
      </c>
      <c r="I8644">
        <v>360.00200000000001</v>
      </c>
      <c r="J8644">
        <v>4.8719999999999999</v>
      </c>
      <c r="K8644">
        <v>-1.3169999999999999</v>
      </c>
      <c r="L8644">
        <v>85.915999999999997</v>
      </c>
      <c r="M8644">
        <v>21116.754000000001</v>
      </c>
      <c r="N8644">
        <v>0</v>
      </c>
      <c r="O8644">
        <v>3.589</v>
      </c>
      <c r="P8644">
        <v>-9.9060000000000006</v>
      </c>
      <c r="Q8644">
        <v>136.227</v>
      </c>
      <c r="R8644">
        <v>21123.071</v>
      </c>
      <c r="S8644">
        <v>20986.845000000001</v>
      </c>
    </row>
    <row r="8645" spans="1:19" x14ac:dyDescent="0.3">
      <c r="A8645">
        <v>2021</v>
      </c>
      <c r="B8645">
        <v>12</v>
      </c>
      <c r="C8645">
        <v>27</v>
      </c>
      <c r="D8645">
        <v>4</v>
      </c>
      <c r="E8645">
        <v>19214.143</v>
      </c>
      <c r="F8645">
        <v>1462.08</v>
      </c>
      <c r="G8645">
        <v>116.982</v>
      </c>
      <c r="H8645">
        <v>-103.69799999999999</v>
      </c>
      <c r="I8645">
        <v>204.78</v>
      </c>
      <c r="J8645">
        <v>4.7190000000000003</v>
      </c>
      <c r="K8645">
        <v>-0.17399999999999999</v>
      </c>
      <c r="L8645">
        <v>85.861000000000004</v>
      </c>
      <c r="M8645">
        <v>20867.710999999999</v>
      </c>
      <c r="N8645">
        <v>0</v>
      </c>
      <c r="O8645">
        <v>3.528</v>
      </c>
      <c r="P8645">
        <v>-5.9089999999999998</v>
      </c>
      <c r="Q8645">
        <v>136.36799999999999</v>
      </c>
      <c r="R8645">
        <v>20870.092000000001</v>
      </c>
      <c r="S8645">
        <v>20733.723999999998</v>
      </c>
    </row>
    <row r="8646" spans="1:19" x14ac:dyDescent="0.3">
      <c r="A8646">
        <v>2021</v>
      </c>
      <c r="B8646">
        <v>12</v>
      </c>
      <c r="C8646">
        <v>27</v>
      </c>
      <c r="D8646">
        <v>5</v>
      </c>
      <c r="E8646">
        <v>19875.628000000001</v>
      </c>
      <c r="F8646">
        <v>1373.808</v>
      </c>
      <c r="G8646">
        <v>123.27500000000001</v>
      </c>
      <c r="H8646">
        <v>-107.836</v>
      </c>
      <c r="I8646">
        <v>102.96599999999999</v>
      </c>
      <c r="J8646">
        <v>3.6520000000000001</v>
      </c>
      <c r="K8646">
        <v>-1.44</v>
      </c>
      <c r="L8646">
        <v>86.271000000000001</v>
      </c>
      <c r="M8646">
        <v>21333.05</v>
      </c>
      <c r="N8646">
        <v>0</v>
      </c>
      <c r="O8646">
        <v>3.302</v>
      </c>
      <c r="P8646">
        <v>-4.5750000000000002</v>
      </c>
      <c r="Q8646">
        <v>142.477</v>
      </c>
      <c r="R8646">
        <v>21334.322</v>
      </c>
      <c r="S8646">
        <v>21191.845000000001</v>
      </c>
    </row>
    <row r="8647" spans="1:19" x14ac:dyDescent="0.3">
      <c r="A8647">
        <v>2021</v>
      </c>
      <c r="B8647">
        <v>12</v>
      </c>
      <c r="C8647">
        <v>27</v>
      </c>
      <c r="D8647">
        <v>6</v>
      </c>
      <c r="E8647">
        <v>21130.534</v>
      </c>
      <c r="F8647">
        <v>1239.626</v>
      </c>
      <c r="G8647">
        <v>132.37700000000001</v>
      </c>
      <c r="H8647">
        <v>-113.976</v>
      </c>
      <c r="I8647">
        <v>72.459999999999994</v>
      </c>
      <c r="J8647">
        <v>2.3290000000000002</v>
      </c>
      <c r="K8647">
        <v>-8.7870000000000008</v>
      </c>
      <c r="L8647">
        <v>86.933999999999997</v>
      </c>
      <c r="M8647">
        <v>22409.119999999999</v>
      </c>
      <c r="N8647">
        <v>0</v>
      </c>
      <c r="O8647">
        <v>3.4249999999999998</v>
      </c>
      <c r="P8647">
        <v>-6.4690000000000003</v>
      </c>
      <c r="Q8647">
        <v>160.76499999999999</v>
      </c>
      <c r="R8647">
        <v>22412.165000000001</v>
      </c>
      <c r="S8647">
        <v>22251.4</v>
      </c>
    </row>
    <row r="8648" spans="1:19" x14ac:dyDescent="0.3">
      <c r="A8648">
        <v>2021</v>
      </c>
      <c r="B8648">
        <v>12</v>
      </c>
      <c r="C8648">
        <v>27</v>
      </c>
      <c r="D8648">
        <v>7</v>
      </c>
      <c r="E8648">
        <v>23385.108</v>
      </c>
      <c r="F8648">
        <v>1063.9770000000001</v>
      </c>
      <c r="G8648">
        <v>142.084</v>
      </c>
      <c r="H8648">
        <v>-121.758</v>
      </c>
      <c r="I8648">
        <v>128.994</v>
      </c>
      <c r="J8648">
        <v>2.839</v>
      </c>
      <c r="K8648">
        <v>6.5839999999999996</v>
      </c>
      <c r="L8648">
        <v>88.209000000000003</v>
      </c>
      <c r="M8648">
        <v>24553.953000000001</v>
      </c>
      <c r="N8648">
        <v>3.0419999999999998</v>
      </c>
      <c r="O8648">
        <v>3.4620000000000002</v>
      </c>
      <c r="P8648">
        <v>-1.8260000000000001</v>
      </c>
      <c r="Q8648">
        <v>191.75200000000001</v>
      </c>
      <c r="R8648">
        <v>24549.276000000002</v>
      </c>
      <c r="S8648">
        <v>24357.524000000001</v>
      </c>
    </row>
    <row r="8649" spans="1:19" x14ac:dyDescent="0.3">
      <c r="A8649">
        <v>2021</v>
      </c>
      <c r="B8649">
        <v>12</v>
      </c>
      <c r="C8649">
        <v>27</v>
      </c>
      <c r="D8649">
        <v>8</v>
      </c>
      <c r="E8649">
        <v>24905.025000000001</v>
      </c>
      <c r="F8649">
        <v>975.29200000000003</v>
      </c>
      <c r="G8649">
        <v>142.251</v>
      </c>
      <c r="H8649">
        <v>-107.61799999999999</v>
      </c>
      <c r="I8649">
        <v>267.89</v>
      </c>
      <c r="J8649">
        <v>3.702</v>
      </c>
      <c r="K8649">
        <v>7.35</v>
      </c>
      <c r="L8649">
        <v>89.117000000000004</v>
      </c>
      <c r="M8649">
        <v>26140.758000000002</v>
      </c>
      <c r="N8649">
        <v>411.29599999999999</v>
      </c>
      <c r="O8649">
        <v>-0.92</v>
      </c>
      <c r="P8649">
        <v>-0.192</v>
      </c>
      <c r="Q8649">
        <v>214.61600000000001</v>
      </c>
      <c r="R8649">
        <v>25730.575000000001</v>
      </c>
      <c r="S8649">
        <v>25515.958999999999</v>
      </c>
    </row>
    <row r="8650" spans="1:19" x14ac:dyDescent="0.3">
      <c r="A8650">
        <v>2021</v>
      </c>
      <c r="B8650">
        <v>12</v>
      </c>
      <c r="C8650">
        <v>27</v>
      </c>
      <c r="D8650">
        <v>9</v>
      </c>
      <c r="E8650">
        <v>25978.731</v>
      </c>
      <c r="F8650">
        <v>942.16499999999996</v>
      </c>
      <c r="G8650">
        <v>129.61199999999999</v>
      </c>
      <c r="H8650">
        <v>-76.698999999999998</v>
      </c>
      <c r="I8650">
        <v>494.47699999999998</v>
      </c>
      <c r="J8650">
        <v>4.97</v>
      </c>
      <c r="K8650">
        <v>-6.7889999999999997</v>
      </c>
      <c r="L8650">
        <v>89.787000000000006</v>
      </c>
      <c r="M8650">
        <v>27426.642</v>
      </c>
      <c r="N8650">
        <v>2455.83</v>
      </c>
      <c r="O8650">
        <v>-17.782</v>
      </c>
      <c r="P8650">
        <v>-0.49</v>
      </c>
      <c r="Q8650">
        <v>233.35400000000001</v>
      </c>
      <c r="R8650">
        <v>24989.083999999999</v>
      </c>
      <c r="S8650">
        <v>24755.73</v>
      </c>
    </row>
    <row r="8651" spans="1:19" x14ac:dyDescent="0.3">
      <c r="A8651">
        <v>2021</v>
      </c>
      <c r="B8651">
        <v>12</v>
      </c>
      <c r="C8651">
        <v>27</v>
      </c>
      <c r="D8651">
        <v>10</v>
      </c>
      <c r="E8651">
        <v>26480.87</v>
      </c>
      <c r="F8651">
        <v>971.67200000000003</v>
      </c>
      <c r="G8651">
        <v>116.28</v>
      </c>
      <c r="H8651">
        <v>-51.887</v>
      </c>
      <c r="I8651">
        <v>610.01099999999997</v>
      </c>
      <c r="J8651">
        <v>5.5149999999999997</v>
      </c>
      <c r="K8651">
        <v>-19.952000000000002</v>
      </c>
      <c r="L8651">
        <v>90.180999999999997</v>
      </c>
      <c r="M8651">
        <v>28086.41</v>
      </c>
      <c r="N8651">
        <v>4430.3329999999996</v>
      </c>
      <c r="O8651">
        <v>-32.664999999999999</v>
      </c>
      <c r="P8651">
        <v>-0.51600000000000001</v>
      </c>
      <c r="Q8651">
        <v>246.761</v>
      </c>
      <c r="R8651">
        <v>23689.258999999998</v>
      </c>
      <c r="S8651">
        <v>23442.498</v>
      </c>
    </row>
    <row r="8652" spans="1:19" x14ac:dyDescent="0.3">
      <c r="A8652">
        <v>2021</v>
      </c>
      <c r="B8652">
        <v>12</v>
      </c>
      <c r="C8652">
        <v>27</v>
      </c>
      <c r="D8652">
        <v>11</v>
      </c>
      <c r="E8652">
        <v>26648.034</v>
      </c>
      <c r="F8652">
        <v>1001.826</v>
      </c>
      <c r="G8652">
        <v>105.124</v>
      </c>
      <c r="H8652">
        <v>-36.264000000000003</v>
      </c>
      <c r="I8652">
        <v>576.36599999999999</v>
      </c>
      <c r="J8652">
        <v>5.82</v>
      </c>
      <c r="K8652">
        <v>-6.5839999999999996</v>
      </c>
      <c r="L8652">
        <v>90.322000000000003</v>
      </c>
      <c r="M8652">
        <v>28279.519</v>
      </c>
      <c r="N8652">
        <v>5629.4089999999997</v>
      </c>
      <c r="O8652">
        <v>-43.503</v>
      </c>
      <c r="P8652">
        <v>0.16600000000000001</v>
      </c>
      <c r="Q8652">
        <v>258.58199999999999</v>
      </c>
      <c r="R8652">
        <v>22693.446</v>
      </c>
      <c r="S8652">
        <v>22434.864000000001</v>
      </c>
    </row>
    <row r="8653" spans="1:19" x14ac:dyDescent="0.3">
      <c r="A8653">
        <v>2021</v>
      </c>
      <c r="B8653">
        <v>12</v>
      </c>
      <c r="C8653">
        <v>27</v>
      </c>
      <c r="D8653">
        <v>12</v>
      </c>
      <c r="E8653">
        <v>26575.598000000002</v>
      </c>
      <c r="F8653">
        <v>1003.203</v>
      </c>
      <c r="G8653">
        <v>96.224000000000004</v>
      </c>
      <c r="H8653">
        <v>-27.334</v>
      </c>
      <c r="I8653">
        <v>490.58300000000003</v>
      </c>
      <c r="J8653">
        <v>5.9569999999999999</v>
      </c>
      <c r="K8653">
        <v>2.0059999999999998</v>
      </c>
      <c r="L8653">
        <v>90.287999999999997</v>
      </c>
      <c r="M8653">
        <v>28140.3</v>
      </c>
      <c r="N8653">
        <v>6238.5709999999999</v>
      </c>
      <c r="O8653">
        <v>-25.605</v>
      </c>
      <c r="P8653">
        <v>1.0620000000000001</v>
      </c>
      <c r="Q8653">
        <v>266.25200000000001</v>
      </c>
      <c r="R8653">
        <v>21926.272000000001</v>
      </c>
      <c r="S8653">
        <v>21660.021000000001</v>
      </c>
    </row>
    <row r="8654" spans="1:19" x14ac:dyDescent="0.3">
      <c r="A8654">
        <v>2021</v>
      </c>
      <c r="B8654">
        <v>12</v>
      </c>
      <c r="C8654">
        <v>27</v>
      </c>
      <c r="D8654">
        <v>13</v>
      </c>
      <c r="E8654">
        <v>26320.07</v>
      </c>
      <c r="F8654">
        <v>995.29600000000005</v>
      </c>
      <c r="G8654">
        <v>89.281000000000006</v>
      </c>
      <c r="H8654">
        <v>-20.561</v>
      </c>
      <c r="I8654">
        <v>453.64400000000001</v>
      </c>
      <c r="J8654">
        <v>5.9269999999999996</v>
      </c>
      <c r="K8654">
        <v>1.2969999999999999</v>
      </c>
      <c r="L8654">
        <v>90.093999999999994</v>
      </c>
      <c r="M8654">
        <v>27845.768</v>
      </c>
      <c r="N8654">
        <v>6180.6319999999996</v>
      </c>
      <c r="O8654">
        <v>-7.7590000000000003</v>
      </c>
      <c r="P8654">
        <v>1.9259999999999999</v>
      </c>
      <c r="Q8654">
        <v>269.99299999999999</v>
      </c>
      <c r="R8654">
        <v>21670.968000000001</v>
      </c>
      <c r="S8654">
        <v>21400.973999999998</v>
      </c>
    </row>
    <row r="8655" spans="1:19" x14ac:dyDescent="0.3">
      <c r="A8655">
        <v>2021</v>
      </c>
      <c r="B8655">
        <v>12</v>
      </c>
      <c r="C8655">
        <v>27</v>
      </c>
      <c r="D8655">
        <v>14</v>
      </c>
      <c r="E8655">
        <v>26108.614000000001</v>
      </c>
      <c r="F8655">
        <v>965.84</v>
      </c>
      <c r="G8655">
        <v>83.900999999999996</v>
      </c>
      <c r="H8655">
        <v>-11.724</v>
      </c>
      <c r="I8655">
        <v>429.274</v>
      </c>
      <c r="J8655">
        <v>5.819</v>
      </c>
      <c r="K8655">
        <v>8.1620000000000008</v>
      </c>
      <c r="L8655">
        <v>89.954999999999998</v>
      </c>
      <c r="M8655">
        <v>27595.940999999999</v>
      </c>
      <c r="N8655">
        <v>5518.7969999999996</v>
      </c>
      <c r="O8655">
        <v>-3.4550000000000001</v>
      </c>
      <c r="P8655">
        <v>2.33</v>
      </c>
      <c r="Q8655">
        <v>269.471</v>
      </c>
      <c r="R8655">
        <v>22078.268</v>
      </c>
      <c r="S8655">
        <v>21808.796999999999</v>
      </c>
    </row>
    <row r="8656" spans="1:19" x14ac:dyDescent="0.3">
      <c r="A8656">
        <v>2021</v>
      </c>
      <c r="B8656">
        <v>12</v>
      </c>
      <c r="C8656">
        <v>27</v>
      </c>
      <c r="D8656">
        <v>15</v>
      </c>
      <c r="E8656">
        <v>25787.473000000002</v>
      </c>
      <c r="F8656">
        <v>905.76800000000003</v>
      </c>
      <c r="G8656">
        <v>80.522000000000006</v>
      </c>
      <c r="H8656">
        <v>-8.1180000000000003</v>
      </c>
      <c r="I8656">
        <v>368.52499999999998</v>
      </c>
      <c r="J8656">
        <v>5.3470000000000004</v>
      </c>
      <c r="K8656">
        <v>5.9610000000000003</v>
      </c>
      <c r="L8656">
        <v>89.725999999999999</v>
      </c>
      <c r="M8656">
        <v>27154.682000000001</v>
      </c>
      <c r="N8656">
        <v>4280.6080000000002</v>
      </c>
      <c r="O8656">
        <v>-1.5029999999999999</v>
      </c>
      <c r="P8656">
        <v>1.744</v>
      </c>
      <c r="Q8656">
        <v>263.56200000000001</v>
      </c>
      <c r="R8656">
        <v>22873.832999999999</v>
      </c>
      <c r="S8656">
        <v>22610.271000000001</v>
      </c>
    </row>
    <row r="8657" spans="1:19" x14ac:dyDescent="0.3">
      <c r="A8657">
        <v>2021</v>
      </c>
      <c r="B8657">
        <v>12</v>
      </c>
      <c r="C8657">
        <v>27</v>
      </c>
      <c r="D8657">
        <v>16</v>
      </c>
      <c r="E8657">
        <v>25520.767</v>
      </c>
      <c r="F8657">
        <v>747.90300000000002</v>
      </c>
      <c r="G8657">
        <v>81.442999999999998</v>
      </c>
      <c r="H8657">
        <v>-15.42</v>
      </c>
      <c r="I8657">
        <v>339.13400000000001</v>
      </c>
      <c r="J8657">
        <v>5.5759999999999996</v>
      </c>
      <c r="K8657">
        <v>-11.343</v>
      </c>
      <c r="L8657">
        <v>89.546000000000006</v>
      </c>
      <c r="M8657">
        <v>26676.165000000001</v>
      </c>
      <c r="N8657">
        <v>2285.1280000000002</v>
      </c>
      <c r="O8657">
        <v>-0.51500000000000001</v>
      </c>
      <c r="P8657">
        <v>1.0880000000000001</v>
      </c>
      <c r="Q8657">
        <v>254.14500000000001</v>
      </c>
      <c r="R8657">
        <v>24390.463</v>
      </c>
      <c r="S8657">
        <v>24136.317999999999</v>
      </c>
    </row>
    <row r="8658" spans="1:19" x14ac:dyDescent="0.3">
      <c r="A8658">
        <v>2021</v>
      </c>
      <c r="B8658">
        <v>12</v>
      </c>
      <c r="C8658">
        <v>27</v>
      </c>
      <c r="D8658">
        <v>17</v>
      </c>
      <c r="E8658">
        <v>26342.919000000002</v>
      </c>
      <c r="F8658">
        <v>546.58600000000001</v>
      </c>
      <c r="G8658">
        <v>91.088999999999999</v>
      </c>
      <c r="H8658">
        <v>-34.552</v>
      </c>
      <c r="I8658">
        <v>233.93700000000001</v>
      </c>
      <c r="J8658">
        <v>4.3869999999999996</v>
      </c>
      <c r="K8658">
        <v>-55.575000000000003</v>
      </c>
      <c r="L8658">
        <v>90.114999999999995</v>
      </c>
      <c r="M8658">
        <v>27127.816999999999</v>
      </c>
      <c r="N8658">
        <v>203.55199999999999</v>
      </c>
      <c r="O8658">
        <v>7.0049999999999999</v>
      </c>
      <c r="P8658">
        <v>3.1019999999999999</v>
      </c>
      <c r="Q8658">
        <v>251.12200000000001</v>
      </c>
      <c r="R8658">
        <v>26914.159</v>
      </c>
      <c r="S8658">
        <v>26663.037</v>
      </c>
    </row>
    <row r="8659" spans="1:19" x14ac:dyDescent="0.3">
      <c r="A8659">
        <v>2021</v>
      </c>
      <c r="B8659">
        <v>12</v>
      </c>
      <c r="C8659">
        <v>27</v>
      </c>
      <c r="D8659">
        <v>18</v>
      </c>
      <c r="E8659">
        <v>29459.106</v>
      </c>
      <c r="F8659">
        <v>521.73699999999997</v>
      </c>
      <c r="G8659">
        <v>101.70099999999999</v>
      </c>
      <c r="H8659">
        <v>-56.665999999999997</v>
      </c>
      <c r="I8659">
        <v>255.80699999999999</v>
      </c>
      <c r="J8659">
        <v>4.91</v>
      </c>
      <c r="K8659">
        <v>-69.680000000000007</v>
      </c>
      <c r="L8659">
        <v>92.61</v>
      </c>
      <c r="M8659">
        <v>30207.824000000001</v>
      </c>
      <c r="N8659">
        <v>0</v>
      </c>
      <c r="O8659">
        <v>13.304</v>
      </c>
      <c r="P8659">
        <v>4.9000000000000004</v>
      </c>
      <c r="Q8659">
        <v>256.11200000000002</v>
      </c>
      <c r="R8659">
        <v>30189.62</v>
      </c>
      <c r="S8659">
        <v>29933.508000000002</v>
      </c>
    </row>
    <row r="8660" spans="1:19" x14ac:dyDescent="0.3">
      <c r="A8660">
        <v>2021</v>
      </c>
      <c r="B8660">
        <v>12</v>
      </c>
      <c r="C8660">
        <v>27</v>
      </c>
      <c r="D8660">
        <v>19</v>
      </c>
      <c r="E8660">
        <v>29728.071</v>
      </c>
      <c r="F8660">
        <v>543.23</v>
      </c>
      <c r="G8660">
        <v>105.598</v>
      </c>
      <c r="H8660">
        <v>-78.600999999999999</v>
      </c>
      <c r="I8660">
        <v>326.37799999999999</v>
      </c>
      <c r="J8660">
        <v>4.7430000000000003</v>
      </c>
      <c r="K8660">
        <v>-89.125</v>
      </c>
      <c r="L8660">
        <v>92.772999999999996</v>
      </c>
      <c r="M8660">
        <v>30527.468000000001</v>
      </c>
      <c r="N8660">
        <v>0</v>
      </c>
      <c r="O8660">
        <v>15</v>
      </c>
      <c r="P8660">
        <v>6.4820000000000002</v>
      </c>
      <c r="Q8660">
        <v>251.06299999999999</v>
      </c>
      <c r="R8660">
        <v>30505.986000000001</v>
      </c>
      <c r="S8660">
        <v>30254.922999999999</v>
      </c>
    </row>
    <row r="8661" spans="1:19" x14ac:dyDescent="0.3">
      <c r="A8661">
        <v>2021</v>
      </c>
      <c r="B8661">
        <v>12</v>
      </c>
      <c r="C8661">
        <v>27</v>
      </c>
      <c r="D8661">
        <v>20</v>
      </c>
      <c r="E8661">
        <v>29291.54</v>
      </c>
      <c r="F8661">
        <v>548.99599999999998</v>
      </c>
      <c r="G8661">
        <v>108.74</v>
      </c>
      <c r="H8661">
        <v>-88.757000000000005</v>
      </c>
      <c r="I8661">
        <v>361.14600000000002</v>
      </c>
      <c r="J8661">
        <v>4.4640000000000004</v>
      </c>
      <c r="K8661">
        <v>-88.281999999999996</v>
      </c>
      <c r="L8661">
        <v>92.540999999999997</v>
      </c>
      <c r="M8661">
        <v>30121.647000000001</v>
      </c>
      <c r="N8661">
        <v>0</v>
      </c>
      <c r="O8661">
        <v>13.355</v>
      </c>
      <c r="P8661">
        <v>8.1440000000000001</v>
      </c>
      <c r="Q8661">
        <v>238.672</v>
      </c>
      <c r="R8661">
        <v>30100.148000000001</v>
      </c>
      <c r="S8661">
        <v>29861.475999999999</v>
      </c>
    </row>
    <row r="8662" spans="1:19" x14ac:dyDescent="0.3">
      <c r="A8662">
        <v>2021</v>
      </c>
      <c r="B8662">
        <v>12</v>
      </c>
      <c r="C8662">
        <v>27</v>
      </c>
      <c r="D8662">
        <v>21</v>
      </c>
      <c r="E8662">
        <v>28584.008999999998</v>
      </c>
      <c r="F8662">
        <v>585.41200000000003</v>
      </c>
      <c r="G8662">
        <v>110.092</v>
      </c>
      <c r="H8662">
        <v>-99.221000000000004</v>
      </c>
      <c r="I8662">
        <v>404.81200000000001</v>
      </c>
      <c r="J8662">
        <v>4.1230000000000002</v>
      </c>
      <c r="K8662">
        <v>-91.028999999999996</v>
      </c>
      <c r="L8662">
        <v>92.096000000000004</v>
      </c>
      <c r="M8662">
        <v>29480.201000000001</v>
      </c>
      <c r="N8662">
        <v>0</v>
      </c>
      <c r="O8662">
        <v>12.317</v>
      </c>
      <c r="P8662">
        <v>7.9969999999999999</v>
      </c>
      <c r="Q8662">
        <v>227.53399999999999</v>
      </c>
      <c r="R8662">
        <v>29459.887999999999</v>
      </c>
      <c r="S8662">
        <v>29232.355</v>
      </c>
    </row>
    <row r="8663" spans="1:19" x14ac:dyDescent="0.3">
      <c r="A8663">
        <v>2021</v>
      </c>
      <c r="B8663">
        <v>12</v>
      </c>
      <c r="C8663">
        <v>27</v>
      </c>
      <c r="D8663">
        <v>22</v>
      </c>
      <c r="E8663">
        <v>27169.671999999999</v>
      </c>
      <c r="F8663">
        <v>693.18</v>
      </c>
      <c r="G8663">
        <v>108.43300000000001</v>
      </c>
      <c r="H8663">
        <v>-105.10899999999999</v>
      </c>
      <c r="I8663">
        <v>517.60900000000004</v>
      </c>
      <c r="J8663">
        <v>5.181</v>
      </c>
      <c r="K8663">
        <v>-37.494999999999997</v>
      </c>
      <c r="L8663">
        <v>90.820999999999998</v>
      </c>
      <c r="M8663">
        <v>28333.86</v>
      </c>
      <c r="N8663">
        <v>0</v>
      </c>
      <c r="O8663">
        <v>10.978999999999999</v>
      </c>
      <c r="P8663">
        <v>-3.927</v>
      </c>
      <c r="Q8663">
        <v>213.37200000000001</v>
      </c>
      <c r="R8663">
        <v>28326.808000000001</v>
      </c>
      <c r="S8663">
        <v>28113.436000000002</v>
      </c>
    </row>
    <row r="8664" spans="1:19" x14ac:dyDescent="0.3">
      <c r="A8664">
        <v>2021</v>
      </c>
      <c r="B8664">
        <v>12</v>
      </c>
      <c r="C8664">
        <v>27</v>
      </c>
      <c r="D8664">
        <v>23</v>
      </c>
      <c r="E8664">
        <v>24958.063999999998</v>
      </c>
      <c r="F8664">
        <v>897.37199999999996</v>
      </c>
      <c r="G8664">
        <v>106.151</v>
      </c>
      <c r="H8664">
        <v>-116.405</v>
      </c>
      <c r="I8664">
        <v>577.44799999999998</v>
      </c>
      <c r="J8664">
        <v>4.8490000000000002</v>
      </c>
      <c r="K8664">
        <v>-11.686</v>
      </c>
      <c r="L8664">
        <v>89.174999999999997</v>
      </c>
      <c r="M8664">
        <v>26398.817999999999</v>
      </c>
      <c r="N8664">
        <v>0</v>
      </c>
      <c r="O8664">
        <v>8.7420000000000009</v>
      </c>
      <c r="P8664">
        <v>-11.462999999999999</v>
      </c>
      <c r="Q8664">
        <v>191.572</v>
      </c>
      <c r="R8664">
        <v>26401.538</v>
      </c>
      <c r="S8664">
        <v>26209.967000000001</v>
      </c>
    </row>
    <row r="8665" spans="1:19" x14ac:dyDescent="0.3">
      <c r="A8665">
        <v>2021</v>
      </c>
      <c r="B8665">
        <v>12</v>
      </c>
      <c r="C8665">
        <v>27</v>
      </c>
      <c r="D8665">
        <v>24</v>
      </c>
      <c r="E8665">
        <v>22395.364000000001</v>
      </c>
      <c r="F8665">
        <v>1087.124</v>
      </c>
      <c r="G8665">
        <v>104.81699999999999</v>
      </c>
      <c r="H8665">
        <v>-113.447</v>
      </c>
      <c r="I8665">
        <v>962.154</v>
      </c>
      <c r="J8665">
        <v>5.25</v>
      </c>
      <c r="K8665">
        <v>-3.7349999999999999</v>
      </c>
      <c r="L8665">
        <v>87.67</v>
      </c>
      <c r="M8665">
        <v>24420.38</v>
      </c>
      <c r="N8665">
        <v>0</v>
      </c>
      <c r="O8665">
        <v>6.8250000000000002</v>
      </c>
      <c r="P8665">
        <v>-8.9629999999999992</v>
      </c>
      <c r="Q8665">
        <v>169.30699999999999</v>
      </c>
      <c r="R8665">
        <v>24422.517</v>
      </c>
      <c r="S8665">
        <v>24253.21</v>
      </c>
    </row>
    <row r="8666" spans="1:19" x14ac:dyDescent="0.3">
      <c r="A8666">
        <v>2021</v>
      </c>
      <c r="B8666">
        <v>12</v>
      </c>
      <c r="C8666">
        <v>28</v>
      </c>
      <c r="D8666">
        <v>1</v>
      </c>
      <c r="E8666">
        <v>20880.262999999999</v>
      </c>
      <c r="F8666">
        <v>1309.7529999999999</v>
      </c>
      <c r="G8666">
        <v>79.819000000000003</v>
      </c>
      <c r="H8666">
        <v>-99.885999999999996</v>
      </c>
      <c r="I8666">
        <v>846.64099999999996</v>
      </c>
      <c r="J8666">
        <v>5.0780000000000003</v>
      </c>
      <c r="K8666">
        <v>-6.0419999999999998</v>
      </c>
      <c r="L8666">
        <v>86.866</v>
      </c>
      <c r="M8666">
        <v>23022.672999999999</v>
      </c>
      <c r="N8666">
        <v>0</v>
      </c>
      <c r="O8666">
        <v>4.8380000000000001</v>
      </c>
      <c r="P8666">
        <v>-15.611000000000001</v>
      </c>
      <c r="Q8666">
        <v>151.71299999999999</v>
      </c>
      <c r="R8666">
        <v>23033.445</v>
      </c>
      <c r="S8666">
        <v>22881.733</v>
      </c>
    </row>
    <row r="8667" spans="1:19" x14ac:dyDescent="0.3">
      <c r="A8667">
        <v>2021</v>
      </c>
      <c r="B8667">
        <v>12</v>
      </c>
      <c r="C8667">
        <v>28</v>
      </c>
      <c r="D8667">
        <v>2</v>
      </c>
      <c r="E8667">
        <v>19976.144</v>
      </c>
      <c r="F8667">
        <v>1423.3440000000001</v>
      </c>
      <c r="G8667">
        <v>80.275999999999996</v>
      </c>
      <c r="H8667">
        <v>-99.427000000000007</v>
      </c>
      <c r="I8667">
        <v>601.077</v>
      </c>
      <c r="J8667">
        <v>4.9450000000000003</v>
      </c>
      <c r="K8667">
        <v>-5.399</v>
      </c>
      <c r="L8667">
        <v>86.379000000000005</v>
      </c>
      <c r="M8667">
        <v>21987.062000000002</v>
      </c>
      <c r="N8667">
        <v>0</v>
      </c>
      <c r="O8667">
        <v>4.1239999999999997</v>
      </c>
      <c r="P8667">
        <v>-13.048</v>
      </c>
      <c r="Q8667">
        <v>142.316</v>
      </c>
      <c r="R8667">
        <v>21995.986000000001</v>
      </c>
      <c r="S8667">
        <v>21853.67</v>
      </c>
    </row>
    <row r="8668" spans="1:19" x14ac:dyDescent="0.3">
      <c r="A8668">
        <v>2021</v>
      </c>
      <c r="B8668">
        <v>12</v>
      </c>
      <c r="C8668">
        <v>28</v>
      </c>
      <c r="D8668">
        <v>3</v>
      </c>
      <c r="E8668">
        <v>19353.409</v>
      </c>
      <c r="F8668">
        <v>1470.664</v>
      </c>
      <c r="G8668">
        <v>81.828999999999994</v>
      </c>
      <c r="H8668">
        <v>-100.59099999999999</v>
      </c>
      <c r="I8668">
        <v>360.00200000000001</v>
      </c>
      <c r="J8668">
        <v>4.8719999999999999</v>
      </c>
      <c r="K8668">
        <v>-1.0369999999999999</v>
      </c>
      <c r="L8668">
        <v>85.998000000000005</v>
      </c>
      <c r="M8668">
        <v>21173.315999999999</v>
      </c>
      <c r="N8668">
        <v>0</v>
      </c>
      <c r="O8668">
        <v>3.589</v>
      </c>
      <c r="P8668">
        <v>-9.9060000000000006</v>
      </c>
      <c r="Q8668">
        <v>138.36099999999999</v>
      </c>
      <c r="R8668">
        <v>21179.633000000002</v>
      </c>
      <c r="S8668">
        <v>21041.272000000001</v>
      </c>
    </row>
    <row r="8669" spans="1:19" x14ac:dyDescent="0.3">
      <c r="A8669">
        <v>2021</v>
      </c>
      <c r="B8669">
        <v>12</v>
      </c>
      <c r="C8669">
        <v>28</v>
      </c>
      <c r="D8669">
        <v>4</v>
      </c>
      <c r="E8669">
        <v>19128.156999999999</v>
      </c>
      <c r="F8669">
        <v>1462.08</v>
      </c>
      <c r="G8669">
        <v>84.656000000000006</v>
      </c>
      <c r="H8669">
        <v>-103.44799999999999</v>
      </c>
      <c r="I8669">
        <v>204.78</v>
      </c>
      <c r="J8669">
        <v>4.7190000000000003</v>
      </c>
      <c r="K8669">
        <v>-0.104</v>
      </c>
      <c r="L8669">
        <v>85.856999999999999</v>
      </c>
      <c r="M8669">
        <v>20782.04</v>
      </c>
      <c r="N8669">
        <v>0</v>
      </c>
      <c r="O8669">
        <v>3.528</v>
      </c>
      <c r="P8669">
        <v>-5.9089999999999998</v>
      </c>
      <c r="Q8669">
        <v>138.34100000000001</v>
      </c>
      <c r="R8669">
        <v>20784.420999999998</v>
      </c>
      <c r="S8669">
        <v>20646.080999999998</v>
      </c>
    </row>
    <row r="8670" spans="1:19" x14ac:dyDescent="0.3">
      <c r="A8670">
        <v>2021</v>
      </c>
      <c r="B8670">
        <v>12</v>
      </c>
      <c r="C8670">
        <v>28</v>
      </c>
      <c r="D8670">
        <v>5</v>
      </c>
      <c r="E8670">
        <v>19486.216</v>
      </c>
      <c r="F8670">
        <v>1373.808</v>
      </c>
      <c r="G8670">
        <v>89.605999999999995</v>
      </c>
      <c r="H8670">
        <v>-105.83</v>
      </c>
      <c r="I8670">
        <v>102.96599999999999</v>
      </c>
      <c r="J8670">
        <v>3.6520000000000001</v>
      </c>
      <c r="K8670">
        <v>-1.284</v>
      </c>
      <c r="L8670">
        <v>86.105000000000004</v>
      </c>
      <c r="M8670">
        <v>20945.632000000001</v>
      </c>
      <c r="N8670">
        <v>0</v>
      </c>
      <c r="O8670">
        <v>3.302</v>
      </c>
      <c r="P8670">
        <v>-4.5750000000000002</v>
      </c>
      <c r="Q8670">
        <v>144.21600000000001</v>
      </c>
      <c r="R8670">
        <v>20946.904999999999</v>
      </c>
      <c r="S8670">
        <v>20802.688999999998</v>
      </c>
    </row>
    <row r="8671" spans="1:19" x14ac:dyDescent="0.3">
      <c r="A8671">
        <v>2021</v>
      </c>
      <c r="B8671">
        <v>12</v>
      </c>
      <c r="C8671">
        <v>28</v>
      </c>
      <c r="D8671">
        <v>6</v>
      </c>
      <c r="E8671">
        <v>20266.771000000001</v>
      </c>
      <c r="F8671">
        <v>1239.626</v>
      </c>
      <c r="G8671">
        <v>97.197999999999993</v>
      </c>
      <c r="H8671">
        <v>-109.31</v>
      </c>
      <c r="I8671">
        <v>72.459999999999994</v>
      </c>
      <c r="J8671">
        <v>2.3290000000000002</v>
      </c>
      <c r="K8671">
        <v>-7.774</v>
      </c>
      <c r="L8671">
        <v>86.543999999999997</v>
      </c>
      <c r="M8671">
        <v>21550.647000000001</v>
      </c>
      <c r="N8671">
        <v>0</v>
      </c>
      <c r="O8671">
        <v>3.4249999999999998</v>
      </c>
      <c r="P8671">
        <v>-6.4690000000000003</v>
      </c>
      <c r="Q8671">
        <v>162.31899999999999</v>
      </c>
      <c r="R8671">
        <v>21553.691999999999</v>
      </c>
      <c r="S8671">
        <v>21391.371999999999</v>
      </c>
    </row>
    <row r="8672" spans="1:19" x14ac:dyDescent="0.3">
      <c r="A8672">
        <v>2021</v>
      </c>
      <c r="B8672">
        <v>12</v>
      </c>
      <c r="C8672">
        <v>28</v>
      </c>
      <c r="D8672">
        <v>7</v>
      </c>
      <c r="E8672">
        <v>21444.974999999999</v>
      </c>
      <c r="F8672">
        <v>1063.9770000000001</v>
      </c>
      <c r="G8672">
        <v>104.509</v>
      </c>
      <c r="H8672">
        <v>-111.35</v>
      </c>
      <c r="I8672">
        <v>128.994</v>
      </c>
      <c r="J8672">
        <v>2.839</v>
      </c>
      <c r="K8672">
        <v>5.9020000000000001</v>
      </c>
      <c r="L8672">
        <v>87.177000000000007</v>
      </c>
      <c r="M8672">
        <v>22622.513999999999</v>
      </c>
      <c r="N8672">
        <v>3.0419999999999998</v>
      </c>
      <c r="O8672">
        <v>3.4620000000000002</v>
      </c>
      <c r="P8672">
        <v>-1.8260000000000001</v>
      </c>
      <c r="Q8672">
        <v>191.65199999999999</v>
      </c>
      <c r="R8672">
        <v>22617.837</v>
      </c>
      <c r="S8672">
        <v>22426.185000000001</v>
      </c>
    </row>
    <row r="8673" spans="1:19" x14ac:dyDescent="0.3">
      <c r="A8673">
        <v>2021</v>
      </c>
      <c r="B8673">
        <v>12</v>
      </c>
      <c r="C8673">
        <v>28</v>
      </c>
      <c r="D8673">
        <v>8</v>
      </c>
      <c r="E8673">
        <v>22361.870999999999</v>
      </c>
      <c r="F8673">
        <v>975.29200000000003</v>
      </c>
      <c r="G8673">
        <v>103.913</v>
      </c>
      <c r="H8673">
        <v>-96.388000000000005</v>
      </c>
      <c r="I8673">
        <v>267.89</v>
      </c>
      <c r="J8673">
        <v>3.702</v>
      </c>
      <c r="K8673">
        <v>6.6420000000000003</v>
      </c>
      <c r="L8673">
        <v>87.691999999999993</v>
      </c>
      <c r="M8673">
        <v>23606.701000000001</v>
      </c>
      <c r="N8673">
        <v>411.29599999999999</v>
      </c>
      <c r="O8673">
        <v>-0.92</v>
      </c>
      <c r="P8673">
        <v>-0.192</v>
      </c>
      <c r="Q8673">
        <v>213.755</v>
      </c>
      <c r="R8673">
        <v>23196.518</v>
      </c>
      <c r="S8673">
        <v>22982.762999999999</v>
      </c>
    </row>
    <row r="8674" spans="1:19" x14ac:dyDescent="0.3">
      <c r="A8674">
        <v>2021</v>
      </c>
      <c r="B8674">
        <v>12</v>
      </c>
      <c r="C8674">
        <v>28</v>
      </c>
      <c r="D8674">
        <v>9</v>
      </c>
      <c r="E8674">
        <v>23714.940999999999</v>
      </c>
      <c r="F8674">
        <v>942.16499999999996</v>
      </c>
      <c r="G8674">
        <v>97.504999999999995</v>
      </c>
      <c r="H8674">
        <v>-69.778000000000006</v>
      </c>
      <c r="I8674">
        <v>494.47699999999998</v>
      </c>
      <c r="J8674">
        <v>4.97</v>
      </c>
      <c r="K8674">
        <v>-6.2679999999999998</v>
      </c>
      <c r="L8674">
        <v>88.513000000000005</v>
      </c>
      <c r="M8674">
        <v>25169.021000000001</v>
      </c>
      <c r="N8674">
        <v>2455.83</v>
      </c>
      <c r="O8674">
        <v>-17.782</v>
      </c>
      <c r="P8674">
        <v>-0.49</v>
      </c>
      <c r="Q8674">
        <v>229.68799999999999</v>
      </c>
      <c r="R8674">
        <v>22731.463</v>
      </c>
      <c r="S8674">
        <v>22501.774000000001</v>
      </c>
    </row>
    <row r="8675" spans="1:19" x14ac:dyDescent="0.3">
      <c r="A8675">
        <v>2021</v>
      </c>
      <c r="B8675">
        <v>12</v>
      </c>
      <c r="C8675">
        <v>28</v>
      </c>
      <c r="D8675">
        <v>10</v>
      </c>
      <c r="E8675">
        <v>24624.047999999999</v>
      </c>
      <c r="F8675">
        <v>971.67200000000003</v>
      </c>
      <c r="G8675">
        <v>90.738</v>
      </c>
      <c r="H8675">
        <v>-47.795000000000002</v>
      </c>
      <c r="I8675">
        <v>610.01099999999997</v>
      </c>
      <c r="J8675">
        <v>5.5149999999999997</v>
      </c>
      <c r="K8675">
        <v>-18.981000000000002</v>
      </c>
      <c r="L8675">
        <v>89.058000000000007</v>
      </c>
      <c r="M8675">
        <v>26233.527999999998</v>
      </c>
      <c r="N8675">
        <v>4430.3329999999996</v>
      </c>
      <c r="O8675">
        <v>-32.664999999999999</v>
      </c>
      <c r="P8675">
        <v>-0.51600000000000001</v>
      </c>
      <c r="Q8675">
        <v>242.34899999999999</v>
      </c>
      <c r="R8675">
        <v>21836.377</v>
      </c>
      <c r="S8675">
        <v>21594.027999999998</v>
      </c>
    </row>
    <row r="8676" spans="1:19" x14ac:dyDescent="0.3">
      <c r="A8676">
        <v>2021</v>
      </c>
      <c r="B8676">
        <v>12</v>
      </c>
      <c r="C8676">
        <v>28</v>
      </c>
      <c r="D8676">
        <v>11</v>
      </c>
      <c r="E8676">
        <v>24807.987000000001</v>
      </c>
      <c r="F8676">
        <v>1001.826</v>
      </c>
      <c r="G8676">
        <v>83.013999999999996</v>
      </c>
      <c r="H8676">
        <v>-33.302999999999997</v>
      </c>
      <c r="I8676">
        <v>576.36599999999999</v>
      </c>
      <c r="J8676">
        <v>5.82</v>
      </c>
      <c r="K8676">
        <v>-6.7210000000000001</v>
      </c>
      <c r="L8676">
        <v>89.164000000000001</v>
      </c>
      <c r="M8676">
        <v>26441.138999999999</v>
      </c>
      <c r="N8676">
        <v>5629.4089999999997</v>
      </c>
      <c r="O8676">
        <v>-43.503</v>
      </c>
      <c r="P8676">
        <v>0.16600000000000001</v>
      </c>
      <c r="Q8676">
        <v>253.232</v>
      </c>
      <c r="R8676">
        <v>20855.065999999999</v>
      </c>
      <c r="S8676">
        <v>20601.833999999999</v>
      </c>
    </row>
    <row r="8677" spans="1:19" x14ac:dyDescent="0.3">
      <c r="A8677">
        <v>2021</v>
      </c>
      <c r="B8677">
        <v>12</v>
      </c>
      <c r="C8677">
        <v>28</v>
      </c>
      <c r="D8677">
        <v>12</v>
      </c>
      <c r="E8677">
        <v>24626.190999999999</v>
      </c>
      <c r="F8677">
        <v>1003.203</v>
      </c>
      <c r="G8677">
        <v>77.028000000000006</v>
      </c>
      <c r="H8677">
        <v>-25.242999999999999</v>
      </c>
      <c r="I8677">
        <v>490.58300000000003</v>
      </c>
      <c r="J8677">
        <v>5.9569999999999999</v>
      </c>
      <c r="K8677">
        <v>1.1060000000000001</v>
      </c>
      <c r="L8677">
        <v>89.025999999999996</v>
      </c>
      <c r="M8677">
        <v>26190.822</v>
      </c>
      <c r="N8677">
        <v>6238.5709999999999</v>
      </c>
      <c r="O8677">
        <v>-25.605</v>
      </c>
      <c r="P8677">
        <v>1.0620000000000001</v>
      </c>
      <c r="Q8677">
        <v>261.76499999999999</v>
      </c>
      <c r="R8677">
        <v>19976.794000000002</v>
      </c>
      <c r="S8677">
        <v>19715.028999999999</v>
      </c>
    </row>
    <row r="8678" spans="1:19" x14ac:dyDescent="0.3">
      <c r="A8678">
        <v>2021</v>
      </c>
      <c r="B8678">
        <v>12</v>
      </c>
      <c r="C8678">
        <v>28</v>
      </c>
      <c r="D8678">
        <v>13</v>
      </c>
      <c r="E8678">
        <v>24298.026999999998</v>
      </c>
      <c r="F8678">
        <v>995.29600000000005</v>
      </c>
      <c r="G8678">
        <v>72.700999999999993</v>
      </c>
      <c r="H8678">
        <v>-19.295999999999999</v>
      </c>
      <c r="I8678">
        <v>453.64400000000001</v>
      </c>
      <c r="J8678">
        <v>5.9269999999999996</v>
      </c>
      <c r="K8678">
        <v>0.20499999999999999</v>
      </c>
      <c r="L8678">
        <v>88.814999999999998</v>
      </c>
      <c r="M8678">
        <v>25822.618999999999</v>
      </c>
      <c r="N8678">
        <v>6180.6319999999996</v>
      </c>
      <c r="O8678">
        <v>-7.7590000000000003</v>
      </c>
      <c r="P8678">
        <v>1.9259999999999999</v>
      </c>
      <c r="Q8678">
        <v>267.45800000000003</v>
      </c>
      <c r="R8678">
        <v>19647.819</v>
      </c>
      <c r="S8678">
        <v>19380.361000000001</v>
      </c>
    </row>
    <row r="8679" spans="1:19" x14ac:dyDescent="0.3">
      <c r="A8679">
        <v>2021</v>
      </c>
      <c r="B8679">
        <v>12</v>
      </c>
      <c r="C8679">
        <v>28</v>
      </c>
      <c r="D8679">
        <v>14</v>
      </c>
      <c r="E8679">
        <v>23829.123</v>
      </c>
      <c r="F8679">
        <v>965.84</v>
      </c>
      <c r="G8679">
        <v>70.2</v>
      </c>
      <c r="H8679">
        <v>-11.336</v>
      </c>
      <c r="I8679">
        <v>429.274</v>
      </c>
      <c r="J8679">
        <v>5.819</v>
      </c>
      <c r="K8679">
        <v>7.4290000000000003</v>
      </c>
      <c r="L8679">
        <v>88.543999999999997</v>
      </c>
      <c r="M8679">
        <v>25314.694</v>
      </c>
      <c r="N8679">
        <v>5518.7969999999996</v>
      </c>
      <c r="O8679">
        <v>-3.4550000000000001</v>
      </c>
      <c r="P8679">
        <v>2.33</v>
      </c>
      <c r="Q8679">
        <v>270.86700000000002</v>
      </c>
      <c r="R8679">
        <v>19797.021000000001</v>
      </c>
      <c r="S8679">
        <v>19526.154999999999</v>
      </c>
    </row>
    <row r="8680" spans="1:19" x14ac:dyDescent="0.3">
      <c r="A8680">
        <v>2021</v>
      </c>
      <c r="B8680">
        <v>12</v>
      </c>
      <c r="C8680">
        <v>28</v>
      </c>
      <c r="D8680">
        <v>15</v>
      </c>
      <c r="E8680">
        <v>23441.63</v>
      </c>
      <c r="F8680">
        <v>905.76800000000003</v>
      </c>
      <c r="G8680">
        <v>69.040999999999997</v>
      </c>
      <c r="H8680">
        <v>-8.2479999999999993</v>
      </c>
      <c r="I8680">
        <v>368.52499999999998</v>
      </c>
      <c r="J8680">
        <v>5.3470000000000004</v>
      </c>
      <c r="K8680">
        <v>5.7279999999999998</v>
      </c>
      <c r="L8680">
        <v>88.308999999999997</v>
      </c>
      <c r="M8680">
        <v>24807.059000000001</v>
      </c>
      <c r="N8680">
        <v>4280.6080000000002</v>
      </c>
      <c r="O8680">
        <v>-1.5029999999999999</v>
      </c>
      <c r="P8680">
        <v>1.744</v>
      </c>
      <c r="Q8680">
        <v>267.28300000000002</v>
      </c>
      <c r="R8680">
        <v>20526.21</v>
      </c>
      <c r="S8680">
        <v>20258.927</v>
      </c>
    </row>
    <row r="8681" spans="1:19" x14ac:dyDescent="0.3">
      <c r="A8681">
        <v>2021</v>
      </c>
      <c r="B8681">
        <v>12</v>
      </c>
      <c r="C8681">
        <v>28</v>
      </c>
      <c r="D8681">
        <v>16</v>
      </c>
      <c r="E8681">
        <v>23384.003000000001</v>
      </c>
      <c r="F8681">
        <v>747.90300000000002</v>
      </c>
      <c r="G8681">
        <v>70.576999999999998</v>
      </c>
      <c r="H8681">
        <v>-14.968</v>
      </c>
      <c r="I8681">
        <v>339.13400000000001</v>
      </c>
      <c r="J8681">
        <v>5.5759999999999996</v>
      </c>
      <c r="K8681">
        <v>-9.9320000000000004</v>
      </c>
      <c r="L8681">
        <v>88.275999999999996</v>
      </c>
      <c r="M8681">
        <v>24539.992999999999</v>
      </c>
      <c r="N8681">
        <v>2285.1280000000002</v>
      </c>
      <c r="O8681">
        <v>-0.51500000000000001</v>
      </c>
      <c r="P8681">
        <v>1.0880000000000001</v>
      </c>
      <c r="Q8681">
        <v>258.464</v>
      </c>
      <c r="R8681">
        <v>22254.292000000001</v>
      </c>
      <c r="S8681">
        <v>21995.828000000001</v>
      </c>
    </row>
    <row r="8682" spans="1:19" x14ac:dyDescent="0.3">
      <c r="A8682">
        <v>2021</v>
      </c>
      <c r="B8682">
        <v>12</v>
      </c>
      <c r="C8682">
        <v>28</v>
      </c>
      <c r="D8682">
        <v>17</v>
      </c>
      <c r="E8682">
        <v>24513.851999999999</v>
      </c>
      <c r="F8682">
        <v>546.58600000000001</v>
      </c>
      <c r="G8682">
        <v>76.983999999999995</v>
      </c>
      <c r="H8682">
        <v>-32.543999999999997</v>
      </c>
      <c r="I8682">
        <v>233.93700000000001</v>
      </c>
      <c r="J8682">
        <v>4.3869999999999996</v>
      </c>
      <c r="K8682">
        <v>-50.615000000000002</v>
      </c>
      <c r="L8682">
        <v>88.921000000000006</v>
      </c>
      <c r="M8682">
        <v>25304.524000000001</v>
      </c>
      <c r="N8682">
        <v>203.55199999999999</v>
      </c>
      <c r="O8682">
        <v>7.0049999999999999</v>
      </c>
      <c r="P8682">
        <v>3.1019999999999999</v>
      </c>
      <c r="Q8682">
        <v>253.76300000000001</v>
      </c>
      <c r="R8682">
        <v>25090.865000000002</v>
      </c>
      <c r="S8682">
        <v>24837.101999999999</v>
      </c>
    </row>
    <row r="8683" spans="1:19" x14ac:dyDescent="0.3">
      <c r="A8683">
        <v>2021</v>
      </c>
      <c r="B8683">
        <v>12</v>
      </c>
      <c r="C8683">
        <v>28</v>
      </c>
      <c r="D8683">
        <v>18</v>
      </c>
      <c r="E8683">
        <v>27722.954000000002</v>
      </c>
      <c r="F8683">
        <v>521.73699999999997</v>
      </c>
      <c r="G8683">
        <v>82.628</v>
      </c>
      <c r="H8683">
        <v>-53.591000000000001</v>
      </c>
      <c r="I8683">
        <v>255.80699999999999</v>
      </c>
      <c r="J8683">
        <v>4.91</v>
      </c>
      <c r="K8683">
        <v>-65.293000000000006</v>
      </c>
      <c r="L8683">
        <v>91.347999999999999</v>
      </c>
      <c r="M8683">
        <v>28477.873</v>
      </c>
      <c r="N8683">
        <v>0</v>
      </c>
      <c r="O8683">
        <v>13.304</v>
      </c>
      <c r="P8683">
        <v>4.9000000000000004</v>
      </c>
      <c r="Q8683">
        <v>256.15499999999997</v>
      </c>
      <c r="R8683">
        <v>28459.669000000002</v>
      </c>
      <c r="S8683">
        <v>28203.513999999999</v>
      </c>
    </row>
    <row r="8684" spans="1:19" x14ac:dyDescent="0.3">
      <c r="A8684">
        <v>2021</v>
      </c>
      <c r="B8684">
        <v>12</v>
      </c>
      <c r="C8684">
        <v>28</v>
      </c>
      <c r="D8684">
        <v>19</v>
      </c>
      <c r="E8684">
        <v>28062.366999999998</v>
      </c>
      <c r="F8684">
        <v>543.23</v>
      </c>
      <c r="G8684">
        <v>82.909000000000006</v>
      </c>
      <c r="H8684">
        <v>-74.397999999999996</v>
      </c>
      <c r="I8684">
        <v>326.37799999999999</v>
      </c>
      <c r="J8684">
        <v>4.7430000000000003</v>
      </c>
      <c r="K8684">
        <v>-85.075999999999993</v>
      </c>
      <c r="L8684">
        <v>91.688999999999993</v>
      </c>
      <c r="M8684">
        <v>28868.932000000001</v>
      </c>
      <c r="N8684">
        <v>0</v>
      </c>
      <c r="O8684">
        <v>15</v>
      </c>
      <c r="P8684">
        <v>6.4820000000000002</v>
      </c>
      <c r="Q8684">
        <v>249.84899999999999</v>
      </c>
      <c r="R8684">
        <v>28847.451000000001</v>
      </c>
      <c r="S8684">
        <v>28597.601999999999</v>
      </c>
    </row>
    <row r="8685" spans="1:19" x14ac:dyDescent="0.3">
      <c r="A8685">
        <v>2021</v>
      </c>
      <c r="B8685">
        <v>12</v>
      </c>
      <c r="C8685">
        <v>28</v>
      </c>
      <c r="D8685">
        <v>20</v>
      </c>
      <c r="E8685">
        <v>27572.531999999999</v>
      </c>
      <c r="F8685">
        <v>548.99599999999998</v>
      </c>
      <c r="G8685">
        <v>83.242000000000004</v>
      </c>
      <c r="H8685">
        <v>-83.718000000000004</v>
      </c>
      <c r="I8685">
        <v>361.14600000000002</v>
      </c>
      <c r="J8685">
        <v>4.4640000000000004</v>
      </c>
      <c r="K8685">
        <v>-84.903000000000006</v>
      </c>
      <c r="L8685">
        <v>91.233999999999995</v>
      </c>
      <c r="M8685">
        <v>28409.751</v>
      </c>
      <c r="N8685">
        <v>0</v>
      </c>
      <c r="O8685">
        <v>13.355</v>
      </c>
      <c r="P8685">
        <v>8.1440000000000001</v>
      </c>
      <c r="Q8685">
        <v>237.47499999999999</v>
      </c>
      <c r="R8685">
        <v>28388.252</v>
      </c>
      <c r="S8685">
        <v>28150.776999999998</v>
      </c>
    </row>
    <row r="8686" spans="1:19" x14ac:dyDescent="0.3">
      <c r="A8686">
        <v>2021</v>
      </c>
      <c r="B8686">
        <v>12</v>
      </c>
      <c r="C8686">
        <v>28</v>
      </c>
      <c r="D8686">
        <v>21</v>
      </c>
      <c r="E8686">
        <v>26900.300999999999</v>
      </c>
      <c r="F8686">
        <v>585.41200000000003</v>
      </c>
      <c r="G8686">
        <v>82.697999999999993</v>
      </c>
      <c r="H8686">
        <v>-93.54</v>
      </c>
      <c r="I8686">
        <v>404.81200000000001</v>
      </c>
      <c r="J8686">
        <v>4.1230000000000002</v>
      </c>
      <c r="K8686">
        <v>-88.037000000000006</v>
      </c>
      <c r="L8686">
        <v>90.570999999999998</v>
      </c>
      <c r="M8686">
        <v>27803.641</v>
      </c>
      <c r="N8686">
        <v>0</v>
      </c>
      <c r="O8686">
        <v>12.317</v>
      </c>
      <c r="P8686">
        <v>7.9969999999999999</v>
      </c>
      <c r="Q8686">
        <v>227.61699999999999</v>
      </c>
      <c r="R8686">
        <v>27783.327000000001</v>
      </c>
      <c r="S8686">
        <v>27555.710999999999</v>
      </c>
    </row>
    <row r="8687" spans="1:19" x14ac:dyDescent="0.3">
      <c r="A8687">
        <v>2021</v>
      </c>
      <c r="B8687">
        <v>12</v>
      </c>
      <c r="C8687">
        <v>28</v>
      </c>
      <c r="D8687">
        <v>22</v>
      </c>
      <c r="E8687">
        <v>25728.579000000002</v>
      </c>
      <c r="F8687">
        <v>693.18</v>
      </c>
      <c r="G8687">
        <v>80.012</v>
      </c>
      <c r="H8687">
        <v>-99.715999999999994</v>
      </c>
      <c r="I8687">
        <v>517.60900000000004</v>
      </c>
      <c r="J8687">
        <v>5.181</v>
      </c>
      <c r="K8687">
        <v>-36.085000000000001</v>
      </c>
      <c r="L8687">
        <v>89.643000000000001</v>
      </c>
      <c r="M8687">
        <v>26898.391</v>
      </c>
      <c r="N8687">
        <v>0</v>
      </c>
      <c r="O8687">
        <v>10.978999999999999</v>
      </c>
      <c r="P8687">
        <v>-3.927</v>
      </c>
      <c r="Q8687">
        <v>213.554</v>
      </c>
      <c r="R8687">
        <v>26891.339</v>
      </c>
      <c r="S8687">
        <v>26677.785</v>
      </c>
    </row>
    <row r="8688" spans="1:19" x14ac:dyDescent="0.3">
      <c r="A8688">
        <v>2021</v>
      </c>
      <c r="B8688">
        <v>12</v>
      </c>
      <c r="C8688">
        <v>28</v>
      </c>
      <c r="D8688">
        <v>23</v>
      </c>
      <c r="E8688">
        <v>23828.65</v>
      </c>
      <c r="F8688">
        <v>897.37199999999996</v>
      </c>
      <c r="G8688">
        <v>76.483999999999995</v>
      </c>
      <c r="H8688">
        <v>-111.251</v>
      </c>
      <c r="I8688">
        <v>577.44799999999998</v>
      </c>
      <c r="J8688">
        <v>4.8490000000000002</v>
      </c>
      <c r="K8688">
        <v>-11.063000000000001</v>
      </c>
      <c r="L8688">
        <v>88.525000000000006</v>
      </c>
      <c r="M8688">
        <v>25274.530999999999</v>
      </c>
      <c r="N8688">
        <v>0</v>
      </c>
      <c r="O8688">
        <v>8.7420000000000009</v>
      </c>
      <c r="P8688">
        <v>-11.462999999999999</v>
      </c>
      <c r="Q8688">
        <v>191.78800000000001</v>
      </c>
      <c r="R8688">
        <v>25277.252</v>
      </c>
      <c r="S8688">
        <v>25085.464</v>
      </c>
    </row>
    <row r="8689" spans="1:19" x14ac:dyDescent="0.3">
      <c r="A8689">
        <v>2021</v>
      </c>
      <c r="B8689">
        <v>12</v>
      </c>
      <c r="C8689">
        <v>28</v>
      </c>
      <c r="D8689">
        <v>24</v>
      </c>
      <c r="E8689">
        <v>21873.652999999998</v>
      </c>
      <c r="F8689">
        <v>1087.124</v>
      </c>
      <c r="G8689">
        <v>74.141000000000005</v>
      </c>
      <c r="H8689">
        <v>-110.913</v>
      </c>
      <c r="I8689">
        <v>962.154</v>
      </c>
      <c r="J8689">
        <v>5.25</v>
      </c>
      <c r="K8689">
        <v>-3.2549999999999999</v>
      </c>
      <c r="L8689">
        <v>87.394999999999996</v>
      </c>
      <c r="M8689">
        <v>23901.406999999999</v>
      </c>
      <c r="N8689">
        <v>0</v>
      </c>
      <c r="O8689">
        <v>6.8250000000000002</v>
      </c>
      <c r="P8689">
        <v>-8.9629999999999992</v>
      </c>
      <c r="Q8689">
        <v>168.65700000000001</v>
      </c>
      <c r="R8689">
        <v>23903.544999999998</v>
      </c>
      <c r="S8689">
        <v>23734.886999999999</v>
      </c>
    </row>
    <row r="8690" spans="1:19" x14ac:dyDescent="0.3">
      <c r="A8690">
        <v>2021</v>
      </c>
      <c r="B8690">
        <v>12</v>
      </c>
      <c r="C8690">
        <v>29</v>
      </c>
      <c r="D8690">
        <v>1</v>
      </c>
      <c r="E8690">
        <v>20894.239000000001</v>
      </c>
      <c r="F8690">
        <v>1309.7529999999999</v>
      </c>
      <c r="G8690">
        <v>93.863</v>
      </c>
      <c r="H8690">
        <v>-99.608999999999995</v>
      </c>
      <c r="I8690">
        <v>846.64099999999996</v>
      </c>
      <c r="J8690">
        <v>5.0780000000000003</v>
      </c>
      <c r="K8690">
        <v>-7.367</v>
      </c>
      <c r="L8690">
        <v>86.879000000000005</v>
      </c>
      <c r="M8690">
        <v>23035.613000000001</v>
      </c>
      <c r="N8690">
        <v>0</v>
      </c>
      <c r="O8690">
        <v>4.8380000000000001</v>
      </c>
      <c r="P8690">
        <v>-15.611000000000001</v>
      </c>
      <c r="Q8690">
        <v>150.11799999999999</v>
      </c>
      <c r="R8690">
        <v>23046.385999999999</v>
      </c>
      <c r="S8690">
        <v>22896.268</v>
      </c>
    </row>
    <row r="8691" spans="1:19" x14ac:dyDescent="0.3">
      <c r="A8691">
        <v>2021</v>
      </c>
      <c r="B8691">
        <v>12</v>
      </c>
      <c r="C8691">
        <v>29</v>
      </c>
      <c r="D8691">
        <v>2</v>
      </c>
      <c r="E8691">
        <v>20015.732</v>
      </c>
      <c r="F8691">
        <v>1423.3440000000001</v>
      </c>
      <c r="G8691">
        <v>94.784000000000006</v>
      </c>
      <c r="H8691">
        <v>-99.286000000000001</v>
      </c>
      <c r="I8691">
        <v>601.077</v>
      </c>
      <c r="J8691">
        <v>4.9450000000000003</v>
      </c>
      <c r="K8691">
        <v>-6.8280000000000003</v>
      </c>
      <c r="L8691">
        <v>86.394999999999996</v>
      </c>
      <c r="M8691">
        <v>22025.378000000001</v>
      </c>
      <c r="N8691">
        <v>0</v>
      </c>
      <c r="O8691">
        <v>4.1239999999999997</v>
      </c>
      <c r="P8691">
        <v>-13.048</v>
      </c>
      <c r="Q8691">
        <v>141.21</v>
      </c>
      <c r="R8691">
        <v>22034.302</v>
      </c>
      <c r="S8691">
        <v>21893.092000000001</v>
      </c>
    </row>
    <row r="8692" spans="1:19" x14ac:dyDescent="0.3">
      <c r="A8692">
        <v>2021</v>
      </c>
      <c r="B8692">
        <v>12</v>
      </c>
      <c r="C8692">
        <v>29</v>
      </c>
      <c r="D8692">
        <v>3</v>
      </c>
      <c r="E8692">
        <v>19394.014999999999</v>
      </c>
      <c r="F8692">
        <v>1470.664</v>
      </c>
      <c r="G8692">
        <v>97.188999999999993</v>
      </c>
      <c r="H8692">
        <v>-100.55800000000001</v>
      </c>
      <c r="I8692">
        <v>360.00200000000001</v>
      </c>
      <c r="J8692">
        <v>4.8719999999999999</v>
      </c>
      <c r="K8692">
        <v>-0.42</v>
      </c>
      <c r="L8692">
        <v>86.018000000000001</v>
      </c>
      <c r="M8692">
        <v>21214.592000000001</v>
      </c>
      <c r="N8692">
        <v>0</v>
      </c>
      <c r="O8692">
        <v>3.589</v>
      </c>
      <c r="P8692">
        <v>-9.9060000000000006</v>
      </c>
      <c r="Q8692">
        <v>136.726</v>
      </c>
      <c r="R8692">
        <v>21220.909</v>
      </c>
      <c r="S8692">
        <v>21084.183000000001</v>
      </c>
    </row>
    <row r="8693" spans="1:19" x14ac:dyDescent="0.3">
      <c r="A8693">
        <v>2021</v>
      </c>
      <c r="B8693">
        <v>12</v>
      </c>
      <c r="C8693">
        <v>29</v>
      </c>
      <c r="D8693">
        <v>4</v>
      </c>
      <c r="E8693">
        <v>19202.042000000001</v>
      </c>
      <c r="F8693">
        <v>1462.08</v>
      </c>
      <c r="G8693">
        <v>99.41</v>
      </c>
      <c r="H8693">
        <v>-103.65600000000001</v>
      </c>
      <c r="I8693">
        <v>204.78</v>
      </c>
      <c r="J8693">
        <v>4.7190000000000003</v>
      </c>
      <c r="K8693">
        <v>0.64400000000000002</v>
      </c>
      <c r="L8693">
        <v>85.894999999999996</v>
      </c>
      <c r="M8693">
        <v>20856.504000000001</v>
      </c>
      <c r="N8693">
        <v>0</v>
      </c>
      <c r="O8693">
        <v>3.528</v>
      </c>
      <c r="P8693">
        <v>-5.9089999999999998</v>
      </c>
      <c r="Q8693">
        <v>136.22200000000001</v>
      </c>
      <c r="R8693">
        <v>20858.884999999998</v>
      </c>
      <c r="S8693">
        <v>20722.663</v>
      </c>
    </row>
    <row r="8694" spans="1:19" x14ac:dyDescent="0.3">
      <c r="A8694">
        <v>2021</v>
      </c>
      <c r="B8694">
        <v>12</v>
      </c>
      <c r="C8694">
        <v>29</v>
      </c>
      <c r="D8694">
        <v>5</v>
      </c>
      <c r="E8694">
        <v>19640.007000000001</v>
      </c>
      <c r="F8694">
        <v>1373.808</v>
      </c>
      <c r="G8694">
        <v>104.834</v>
      </c>
      <c r="H8694">
        <v>-106.711</v>
      </c>
      <c r="I8694">
        <v>102.96599999999999</v>
      </c>
      <c r="J8694">
        <v>3.6520000000000001</v>
      </c>
      <c r="K8694">
        <v>-0.98899999999999999</v>
      </c>
      <c r="L8694">
        <v>86.158000000000001</v>
      </c>
      <c r="M8694">
        <v>21098.89</v>
      </c>
      <c r="N8694">
        <v>0</v>
      </c>
      <c r="O8694">
        <v>3.302</v>
      </c>
      <c r="P8694">
        <v>-4.5750000000000002</v>
      </c>
      <c r="Q8694">
        <v>142.041</v>
      </c>
      <c r="R8694">
        <v>21100.163</v>
      </c>
      <c r="S8694">
        <v>20958.121999999999</v>
      </c>
    </row>
    <row r="8695" spans="1:19" x14ac:dyDescent="0.3">
      <c r="A8695">
        <v>2021</v>
      </c>
      <c r="B8695">
        <v>12</v>
      </c>
      <c r="C8695">
        <v>29</v>
      </c>
      <c r="D8695">
        <v>6</v>
      </c>
      <c r="E8695">
        <v>20677.38</v>
      </c>
      <c r="F8695">
        <v>1239.626</v>
      </c>
      <c r="G8695">
        <v>113.164</v>
      </c>
      <c r="H8695">
        <v>-111.623</v>
      </c>
      <c r="I8695">
        <v>72.459999999999994</v>
      </c>
      <c r="J8695">
        <v>2.3290000000000002</v>
      </c>
      <c r="K8695">
        <v>-9.1630000000000003</v>
      </c>
      <c r="L8695">
        <v>86.742999999999995</v>
      </c>
      <c r="M8695">
        <v>21957.752</v>
      </c>
      <c r="N8695">
        <v>0</v>
      </c>
      <c r="O8695">
        <v>3.4249999999999998</v>
      </c>
      <c r="P8695">
        <v>-6.4690000000000003</v>
      </c>
      <c r="Q8695">
        <v>155.69499999999999</v>
      </c>
      <c r="R8695">
        <v>21960.796999999999</v>
      </c>
      <c r="S8695">
        <v>21805.101999999999</v>
      </c>
    </row>
    <row r="8696" spans="1:19" x14ac:dyDescent="0.3">
      <c r="A8696">
        <v>2021</v>
      </c>
      <c r="B8696">
        <v>12</v>
      </c>
      <c r="C8696">
        <v>29</v>
      </c>
      <c r="D8696">
        <v>7</v>
      </c>
      <c r="E8696">
        <v>22502.371999999999</v>
      </c>
      <c r="F8696">
        <v>1063.9770000000001</v>
      </c>
      <c r="G8696">
        <v>120.782</v>
      </c>
      <c r="H8696">
        <v>-117.208</v>
      </c>
      <c r="I8696">
        <v>128.994</v>
      </c>
      <c r="J8696">
        <v>2.839</v>
      </c>
      <c r="K8696">
        <v>6.2679999999999998</v>
      </c>
      <c r="L8696">
        <v>87.744</v>
      </c>
      <c r="M8696">
        <v>23674.985000000001</v>
      </c>
      <c r="N8696">
        <v>3.0419999999999998</v>
      </c>
      <c r="O8696">
        <v>3.4620000000000002</v>
      </c>
      <c r="P8696">
        <v>-1.8260000000000001</v>
      </c>
      <c r="Q8696">
        <v>177.453</v>
      </c>
      <c r="R8696">
        <v>23670.308000000001</v>
      </c>
      <c r="S8696">
        <v>23492.855</v>
      </c>
    </row>
    <row r="8697" spans="1:19" x14ac:dyDescent="0.3">
      <c r="A8697">
        <v>2021</v>
      </c>
      <c r="B8697">
        <v>12</v>
      </c>
      <c r="C8697">
        <v>29</v>
      </c>
      <c r="D8697">
        <v>8</v>
      </c>
      <c r="E8697">
        <v>23549.444</v>
      </c>
      <c r="F8697">
        <v>975.29200000000003</v>
      </c>
      <c r="G8697">
        <v>121.581</v>
      </c>
      <c r="H8697">
        <v>-101.867</v>
      </c>
      <c r="I8697">
        <v>267.89</v>
      </c>
      <c r="J8697">
        <v>3.702</v>
      </c>
      <c r="K8697">
        <v>6.9870000000000001</v>
      </c>
      <c r="L8697">
        <v>88.346000000000004</v>
      </c>
      <c r="M8697">
        <v>24789.794999999998</v>
      </c>
      <c r="N8697">
        <v>411.29599999999999</v>
      </c>
      <c r="O8697">
        <v>-0.92</v>
      </c>
      <c r="P8697">
        <v>-0.192</v>
      </c>
      <c r="Q8697">
        <v>193.65799999999999</v>
      </c>
      <c r="R8697">
        <v>24379.612000000001</v>
      </c>
      <c r="S8697">
        <v>24185.954000000002</v>
      </c>
    </row>
    <row r="8698" spans="1:19" x14ac:dyDescent="0.3">
      <c r="A8698">
        <v>2021</v>
      </c>
      <c r="B8698">
        <v>12</v>
      </c>
      <c r="C8698">
        <v>29</v>
      </c>
      <c r="D8698">
        <v>9</v>
      </c>
      <c r="E8698">
        <v>25014.167000000001</v>
      </c>
      <c r="F8698">
        <v>942.16499999999996</v>
      </c>
      <c r="G8698">
        <v>111.88200000000001</v>
      </c>
      <c r="H8698">
        <v>-73.903999999999996</v>
      </c>
      <c r="I8698">
        <v>494.47699999999998</v>
      </c>
      <c r="J8698">
        <v>4.97</v>
      </c>
      <c r="K8698">
        <v>-7.4340000000000002</v>
      </c>
      <c r="L8698">
        <v>89.22</v>
      </c>
      <c r="M8698">
        <v>26463.661</v>
      </c>
      <c r="N8698">
        <v>2455.83</v>
      </c>
      <c r="O8698">
        <v>-17.782</v>
      </c>
      <c r="P8698">
        <v>-0.49</v>
      </c>
      <c r="Q8698">
        <v>208.71700000000001</v>
      </c>
      <c r="R8698">
        <v>24026.102999999999</v>
      </c>
      <c r="S8698">
        <v>23817.385999999999</v>
      </c>
    </row>
    <row r="8699" spans="1:19" x14ac:dyDescent="0.3">
      <c r="A8699">
        <v>2021</v>
      </c>
      <c r="B8699">
        <v>12</v>
      </c>
      <c r="C8699">
        <v>29</v>
      </c>
      <c r="D8699">
        <v>10</v>
      </c>
      <c r="E8699">
        <v>25976.768</v>
      </c>
      <c r="F8699">
        <v>971.67200000000003</v>
      </c>
      <c r="G8699">
        <v>102.464</v>
      </c>
      <c r="H8699">
        <v>-50.780999999999999</v>
      </c>
      <c r="I8699">
        <v>610.01099999999997</v>
      </c>
      <c r="J8699">
        <v>5.5149999999999997</v>
      </c>
      <c r="K8699">
        <v>-26.024000000000001</v>
      </c>
      <c r="L8699">
        <v>89.856999999999999</v>
      </c>
      <c r="M8699">
        <v>27577.018</v>
      </c>
      <c r="N8699">
        <v>4430.3329999999996</v>
      </c>
      <c r="O8699">
        <v>-32.664999999999999</v>
      </c>
      <c r="P8699">
        <v>-0.51600000000000001</v>
      </c>
      <c r="Q8699">
        <v>218.279</v>
      </c>
      <c r="R8699">
        <v>23179.866999999998</v>
      </c>
      <c r="S8699">
        <v>22961.588</v>
      </c>
    </row>
    <row r="8700" spans="1:19" x14ac:dyDescent="0.3">
      <c r="A8700">
        <v>2021</v>
      </c>
      <c r="B8700">
        <v>12</v>
      </c>
      <c r="C8700">
        <v>29</v>
      </c>
      <c r="D8700">
        <v>11</v>
      </c>
      <c r="E8700">
        <v>26369.120999999999</v>
      </c>
      <c r="F8700">
        <v>1001.826</v>
      </c>
      <c r="G8700">
        <v>95.206000000000003</v>
      </c>
      <c r="H8700">
        <v>-35.671999999999997</v>
      </c>
      <c r="I8700">
        <v>576.36599999999999</v>
      </c>
      <c r="J8700">
        <v>5.82</v>
      </c>
      <c r="K8700">
        <v>-10.073</v>
      </c>
      <c r="L8700">
        <v>90.162999999999997</v>
      </c>
      <c r="M8700">
        <v>27997.55</v>
      </c>
      <c r="N8700">
        <v>5629.4089999999997</v>
      </c>
      <c r="O8700">
        <v>-43.503</v>
      </c>
      <c r="P8700">
        <v>0.16600000000000001</v>
      </c>
      <c r="Q8700">
        <v>226.80199999999999</v>
      </c>
      <c r="R8700">
        <v>22411.477999999999</v>
      </c>
      <c r="S8700">
        <v>22184.675999999999</v>
      </c>
    </row>
    <row r="8701" spans="1:19" x14ac:dyDescent="0.3">
      <c r="A8701">
        <v>2021</v>
      </c>
      <c r="B8701">
        <v>12</v>
      </c>
      <c r="C8701">
        <v>29</v>
      </c>
      <c r="D8701">
        <v>12</v>
      </c>
      <c r="E8701">
        <v>26386.978999999999</v>
      </c>
      <c r="F8701">
        <v>1003.203</v>
      </c>
      <c r="G8701">
        <v>88.692999999999998</v>
      </c>
      <c r="H8701">
        <v>-27.088000000000001</v>
      </c>
      <c r="I8701">
        <v>490.58300000000003</v>
      </c>
      <c r="J8701">
        <v>5.9569999999999999</v>
      </c>
      <c r="K8701">
        <v>0.66500000000000004</v>
      </c>
      <c r="L8701">
        <v>90.159000000000006</v>
      </c>
      <c r="M8701">
        <v>27950.456999999999</v>
      </c>
      <c r="N8701">
        <v>6238.5709999999999</v>
      </c>
      <c r="O8701">
        <v>-25.605</v>
      </c>
      <c r="P8701">
        <v>1.0620000000000001</v>
      </c>
      <c r="Q8701">
        <v>232.87700000000001</v>
      </c>
      <c r="R8701">
        <v>21736.43</v>
      </c>
      <c r="S8701">
        <v>21503.553</v>
      </c>
    </row>
    <row r="8702" spans="1:19" x14ac:dyDescent="0.3">
      <c r="A8702">
        <v>2021</v>
      </c>
      <c r="B8702">
        <v>12</v>
      </c>
      <c r="C8702">
        <v>29</v>
      </c>
      <c r="D8702">
        <v>13</v>
      </c>
      <c r="E8702">
        <v>26175.047999999999</v>
      </c>
      <c r="F8702">
        <v>995.29600000000005</v>
      </c>
      <c r="G8702">
        <v>83.102000000000004</v>
      </c>
      <c r="H8702">
        <v>-20.579000000000001</v>
      </c>
      <c r="I8702">
        <v>453.64400000000001</v>
      </c>
      <c r="J8702">
        <v>5.9269999999999996</v>
      </c>
      <c r="K8702">
        <v>-0.98899999999999999</v>
      </c>
      <c r="L8702">
        <v>89.971999999999994</v>
      </c>
      <c r="M8702">
        <v>27698.319</v>
      </c>
      <c r="N8702">
        <v>6180.6319999999996</v>
      </c>
      <c r="O8702">
        <v>-7.7590000000000003</v>
      </c>
      <c r="P8702">
        <v>1.9259999999999999</v>
      </c>
      <c r="Q8702">
        <v>235.483</v>
      </c>
      <c r="R8702">
        <v>21523.519</v>
      </c>
      <c r="S8702">
        <v>21288.036</v>
      </c>
    </row>
    <row r="8703" spans="1:19" x14ac:dyDescent="0.3">
      <c r="A8703">
        <v>2021</v>
      </c>
      <c r="B8703">
        <v>12</v>
      </c>
      <c r="C8703">
        <v>29</v>
      </c>
      <c r="D8703">
        <v>14</v>
      </c>
      <c r="E8703">
        <v>25860.564999999999</v>
      </c>
      <c r="F8703">
        <v>965.84</v>
      </c>
      <c r="G8703">
        <v>79.537999999999997</v>
      </c>
      <c r="H8703">
        <v>-11.821999999999999</v>
      </c>
      <c r="I8703">
        <v>429.274</v>
      </c>
      <c r="J8703">
        <v>5.819</v>
      </c>
      <c r="K8703">
        <v>10.021000000000001</v>
      </c>
      <c r="L8703">
        <v>89.728999999999999</v>
      </c>
      <c r="M8703">
        <v>27349.424999999999</v>
      </c>
      <c r="N8703">
        <v>5518.7969999999996</v>
      </c>
      <c r="O8703">
        <v>-3.4550000000000001</v>
      </c>
      <c r="P8703">
        <v>2.33</v>
      </c>
      <c r="Q8703">
        <v>236.25899999999999</v>
      </c>
      <c r="R8703">
        <v>21831.752</v>
      </c>
      <c r="S8703">
        <v>21595.492999999999</v>
      </c>
    </row>
    <row r="8704" spans="1:19" x14ac:dyDescent="0.3">
      <c r="A8704">
        <v>2021</v>
      </c>
      <c r="B8704">
        <v>12</v>
      </c>
      <c r="C8704">
        <v>29</v>
      </c>
      <c r="D8704">
        <v>15</v>
      </c>
      <c r="E8704">
        <v>25386.999</v>
      </c>
      <c r="F8704">
        <v>905.76800000000003</v>
      </c>
      <c r="G8704">
        <v>78.117000000000004</v>
      </c>
      <c r="H8704">
        <v>-8.1790000000000003</v>
      </c>
      <c r="I8704">
        <v>368.52499999999998</v>
      </c>
      <c r="J8704">
        <v>5.3470000000000004</v>
      </c>
      <c r="K8704">
        <v>8.14</v>
      </c>
      <c r="L8704">
        <v>89.414000000000001</v>
      </c>
      <c r="M8704">
        <v>26756.014999999999</v>
      </c>
      <c r="N8704">
        <v>4280.6080000000002</v>
      </c>
      <c r="O8704">
        <v>-1.5029999999999999</v>
      </c>
      <c r="P8704">
        <v>1.744</v>
      </c>
      <c r="Q8704">
        <v>233.358</v>
      </c>
      <c r="R8704">
        <v>22475.166000000001</v>
      </c>
      <c r="S8704">
        <v>22241.807000000001</v>
      </c>
    </row>
    <row r="8705" spans="1:19" x14ac:dyDescent="0.3">
      <c r="A8705">
        <v>2021</v>
      </c>
      <c r="B8705">
        <v>12</v>
      </c>
      <c r="C8705">
        <v>29</v>
      </c>
      <c r="D8705">
        <v>16</v>
      </c>
      <c r="E8705">
        <v>25145.266</v>
      </c>
      <c r="F8705">
        <v>747.90300000000002</v>
      </c>
      <c r="G8705">
        <v>79.072999999999993</v>
      </c>
      <c r="H8705">
        <v>-15.414</v>
      </c>
      <c r="I8705">
        <v>339.13400000000001</v>
      </c>
      <c r="J8705">
        <v>5.5759999999999996</v>
      </c>
      <c r="K8705">
        <v>-12.228</v>
      </c>
      <c r="L8705">
        <v>89.283000000000001</v>
      </c>
      <c r="M8705">
        <v>26299.521000000001</v>
      </c>
      <c r="N8705">
        <v>2285.1280000000002</v>
      </c>
      <c r="O8705">
        <v>-0.51500000000000001</v>
      </c>
      <c r="P8705">
        <v>1.0880000000000001</v>
      </c>
      <c r="Q8705">
        <v>228.47399999999999</v>
      </c>
      <c r="R8705">
        <v>24013.819</v>
      </c>
      <c r="S8705">
        <v>23785.345000000001</v>
      </c>
    </row>
    <row r="8706" spans="1:19" x14ac:dyDescent="0.3">
      <c r="A8706">
        <v>2021</v>
      </c>
      <c r="B8706">
        <v>12</v>
      </c>
      <c r="C8706">
        <v>29</v>
      </c>
      <c r="D8706">
        <v>17</v>
      </c>
      <c r="E8706">
        <v>25976.02</v>
      </c>
      <c r="F8706">
        <v>546.58600000000001</v>
      </c>
      <c r="G8706">
        <v>87.412000000000006</v>
      </c>
      <c r="H8706">
        <v>-34.238</v>
      </c>
      <c r="I8706">
        <v>233.93700000000001</v>
      </c>
      <c r="J8706">
        <v>4.3869999999999996</v>
      </c>
      <c r="K8706">
        <v>-60.595999999999997</v>
      </c>
      <c r="L8706">
        <v>89.787000000000006</v>
      </c>
      <c r="M8706">
        <v>26755.883999999998</v>
      </c>
      <c r="N8706">
        <v>203.55199999999999</v>
      </c>
      <c r="O8706">
        <v>7.0049999999999999</v>
      </c>
      <c r="P8706">
        <v>3.1019999999999999</v>
      </c>
      <c r="Q8706">
        <v>229.01400000000001</v>
      </c>
      <c r="R8706">
        <v>26542.225999999999</v>
      </c>
      <c r="S8706">
        <v>26313.212</v>
      </c>
    </row>
    <row r="8707" spans="1:19" x14ac:dyDescent="0.3">
      <c r="A8707">
        <v>2021</v>
      </c>
      <c r="B8707">
        <v>12</v>
      </c>
      <c r="C8707">
        <v>29</v>
      </c>
      <c r="D8707">
        <v>18</v>
      </c>
      <c r="E8707">
        <v>28798.544999999998</v>
      </c>
      <c r="F8707">
        <v>521.73699999999997</v>
      </c>
      <c r="G8707">
        <v>96.004000000000005</v>
      </c>
      <c r="H8707">
        <v>-55.456000000000003</v>
      </c>
      <c r="I8707">
        <v>255.80699999999999</v>
      </c>
      <c r="J8707">
        <v>4.91</v>
      </c>
      <c r="K8707">
        <v>-71.230999999999995</v>
      </c>
      <c r="L8707">
        <v>92.201999999999998</v>
      </c>
      <c r="M8707">
        <v>29546.516</v>
      </c>
      <c r="N8707">
        <v>0</v>
      </c>
      <c r="O8707">
        <v>13.304</v>
      </c>
      <c r="P8707">
        <v>4.9000000000000004</v>
      </c>
      <c r="Q8707">
        <v>236.77699999999999</v>
      </c>
      <c r="R8707">
        <v>29528.312000000002</v>
      </c>
      <c r="S8707">
        <v>29291.534</v>
      </c>
    </row>
    <row r="8708" spans="1:19" x14ac:dyDescent="0.3">
      <c r="A8708">
        <v>2021</v>
      </c>
      <c r="B8708">
        <v>12</v>
      </c>
      <c r="C8708">
        <v>29</v>
      </c>
      <c r="D8708">
        <v>19</v>
      </c>
      <c r="E8708">
        <v>28963.823</v>
      </c>
      <c r="F8708">
        <v>543.23</v>
      </c>
      <c r="G8708">
        <v>97.549000000000007</v>
      </c>
      <c r="H8708">
        <v>-76.632000000000005</v>
      </c>
      <c r="I8708">
        <v>326.37799999999999</v>
      </c>
      <c r="J8708">
        <v>4.7430000000000003</v>
      </c>
      <c r="K8708">
        <v>-88.06</v>
      </c>
      <c r="L8708">
        <v>92.316000000000003</v>
      </c>
      <c r="M8708">
        <v>29765.797999999999</v>
      </c>
      <c r="N8708">
        <v>0</v>
      </c>
      <c r="O8708">
        <v>15</v>
      </c>
      <c r="P8708">
        <v>6.4820000000000002</v>
      </c>
      <c r="Q8708">
        <v>235.672</v>
      </c>
      <c r="R8708">
        <v>29744.315999999999</v>
      </c>
      <c r="S8708">
        <v>29508.644</v>
      </c>
    </row>
    <row r="8709" spans="1:19" x14ac:dyDescent="0.3">
      <c r="A8709">
        <v>2021</v>
      </c>
      <c r="B8709">
        <v>12</v>
      </c>
      <c r="C8709">
        <v>29</v>
      </c>
      <c r="D8709">
        <v>20</v>
      </c>
      <c r="E8709">
        <v>28423.879000000001</v>
      </c>
      <c r="F8709">
        <v>548.99599999999998</v>
      </c>
      <c r="G8709">
        <v>98.400999999999996</v>
      </c>
      <c r="H8709">
        <v>-86.186000000000007</v>
      </c>
      <c r="I8709">
        <v>361.14600000000002</v>
      </c>
      <c r="J8709">
        <v>4.4640000000000004</v>
      </c>
      <c r="K8709">
        <v>-86.290999999999997</v>
      </c>
      <c r="L8709">
        <v>91.921000000000006</v>
      </c>
      <c r="M8709">
        <v>29257.929</v>
      </c>
      <c r="N8709">
        <v>0</v>
      </c>
      <c r="O8709">
        <v>13.355</v>
      </c>
      <c r="P8709">
        <v>8.1440000000000001</v>
      </c>
      <c r="Q8709">
        <v>228.81100000000001</v>
      </c>
      <c r="R8709">
        <v>29236.43</v>
      </c>
      <c r="S8709">
        <v>29007.618999999999</v>
      </c>
    </row>
    <row r="8710" spans="1:19" x14ac:dyDescent="0.3">
      <c r="A8710">
        <v>2021</v>
      </c>
      <c r="B8710">
        <v>12</v>
      </c>
      <c r="C8710">
        <v>29</v>
      </c>
      <c r="D8710">
        <v>21</v>
      </c>
      <c r="E8710">
        <v>27725.273000000001</v>
      </c>
      <c r="F8710">
        <v>585.41200000000003</v>
      </c>
      <c r="G8710">
        <v>99.102999999999994</v>
      </c>
      <c r="H8710">
        <v>-96.343000000000004</v>
      </c>
      <c r="I8710">
        <v>404.81200000000001</v>
      </c>
      <c r="J8710">
        <v>4.1230000000000002</v>
      </c>
      <c r="K8710">
        <v>-90.411000000000001</v>
      </c>
      <c r="L8710">
        <v>91.298000000000002</v>
      </c>
      <c r="M8710">
        <v>28624.163</v>
      </c>
      <c r="N8710">
        <v>0</v>
      </c>
      <c r="O8710">
        <v>12.317</v>
      </c>
      <c r="P8710">
        <v>7.9969999999999999</v>
      </c>
      <c r="Q8710">
        <v>220.745</v>
      </c>
      <c r="R8710">
        <v>28603.85</v>
      </c>
      <c r="S8710">
        <v>28383.105</v>
      </c>
    </row>
    <row r="8711" spans="1:19" x14ac:dyDescent="0.3">
      <c r="A8711">
        <v>2021</v>
      </c>
      <c r="B8711">
        <v>12</v>
      </c>
      <c r="C8711">
        <v>29</v>
      </c>
      <c r="D8711">
        <v>22</v>
      </c>
      <c r="E8711">
        <v>26451.755000000001</v>
      </c>
      <c r="F8711">
        <v>693.18</v>
      </c>
      <c r="G8711">
        <v>97.697999999999993</v>
      </c>
      <c r="H8711">
        <v>-102.504</v>
      </c>
      <c r="I8711">
        <v>517.60900000000004</v>
      </c>
      <c r="J8711">
        <v>5.181</v>
      </c>
      <c r="K8711">
        <v>-38.182000000000002</v>
      </c>
      <c r="L8711">
        <v>90.171999999999997</v>
      </c>
      <c r="M8711">
        <v>27617.21</v>
      </c>
      <c r="N8711">
        <v>0</v>
      </c>
      <c r="O8711">
        <v>10.978999999999999</v>
      </c>
      <c r="P8711">
        <v>-3.927</v>
      </c>
      <c r="Q8711">
        <v>209.61500000000001</v>
      </c>
      <c r="R8711">
        <v>27610.157999999999</v>
      </c>
      <c r="S8711">
        <v>27400.544000000002</v>
      </c>
    </row>
    <row r="8712" spans="1:19" x14ac:dyDescent="0.3">
      <c r="A8712">
        <v>2021</v>
      </c>
      <c r="B8712">
        <v>12</v>
      </c>
      <c r="C8712">
        <v>29</v>
      </c>
      <c r="D8712">
        <v>23</v>
      </c>
      <c r="E8712">
        <v>24404.276999999998</v>
      </c>
      <c r="F8712">
        <v>897.37199999999996</v>
      </c>
      <c r="G8712">
        <v>95.091999999999999</v>
      </c>
      <c r="H8712">
        <v>-113.962</v>
      </c>
      <c r="I8712">
        <v>577.44799999999998</v>
      </c>
      <c r="J8712">
        <v>4.8490000000000002</v>
      </c>
      <c r="K8712">
        <v>-12.253</v>
      </c>
      <c r="L8712">
        <v>88.853999999999999</v>
      </c>
      <c r="M8712">
        <v>25846.584999999999</v>
      </c>
      <c r="N8712">
        <v>0</v>
      </c>
      <c r="O8712">
        <v>8.7420000000000009</v>
      </c>
      <c r="P8712">
        <v>-11.462999999999999</v>
      </c>
      <c r="Q8712">
        <v>190.078</v>
      </c>
      <c r="R8712">
        <v>25849.306</v>
      </c>
      <c r="S8712">
        <v>25659.227999999999</v>
      </c>
    </row>
    <row r="8713" spans="1:19" x14ac:dyDescent="0.3">
      <c r="A8713">
        <v>2021</v>
      </c>
      <c r="B8713">
        <v>12</v>
      </c>
      <c r="C8713">
        <v>29</v>
      </c>
      <c r="D8713">
        <v>24</v>
      </c>
      <c r="E8713">
        <v>22245.894</v>
      </c>
      <c r="F8713">
        <v>1087.124</v>
      </c>
      <c r="G8713">
        <v>93.635000000000005</v>
      </c>
      <c r="H8713">
        <v>-112.702</v>
      </c>
      <c r="I8713">
        <v>962.154</v>
      </c>
      <c r="J8713">
        <v>5.25</v>
      </c>
      <c r="K8713">
        <v>-3.887</v>
      </c>
      <c r="L8713">
        <v>87.596000000000004</v>
      </c>
      <c r="M8713">
        <v>24271.428</v>
      </c>
      <c r="N8713">
        <v>0</v>
      </c>
      <c r="O8713">
        <v>6.8250000000000002</v>
      </c>
      <c r="P8713">
        <v>-8.9629999999999992</v>
      </c>
      <c r="Q8713">
        <v>169.71100000000001</v>
      </c>
      <c r="R8713">
        <v>24273.565999999999</v>
      </c>
      <c r="S8713">
        <v>24103.855</v>
      </c>
    </row>
    <row r="8714" spans="1:19" x14ac:dyDescent="0.3">
      <c r="A8714">
        <v>2021</v>
      </c>
      <c r="B8714">
        <v>12</v>
      </c>
      <c r="C8714">
        <v>30</v>
      </c>
      <c r="D8714">
        <v>1</v>
      </c>
      <c r="E8714">
        <v>20489.678</v>
      </c>
      <c r="F8714">
        <v>1309.7529999999999</v>
      </c>
      <c r="G8714">
        <v>88.727999999999994</v>
      </c>
      <c r="H8714">
        <v>-97.531999999999996</v>
      </c>
      <c r="I8714">
        <v>846.64099999999996</v>
      </c>
      <c r="J8714">
        <v>5.0780000000000003</v>
      </c>
      <c r="K8714">
        <v>-5.8019999999999996</v>
      </c>
      <c r="L8714">
        <v>86.667000000000002</v>
      </c>
      <c r="M8714">
        <v>22634.482</v>
      </c>
      <c r="N8714">
        <v>0</v>
      </c>
      <c r="O8714">
        <v>4.8380000000000001</v>
      </c>
      <c r="P8714">
        <v>-15.611000000000001</v>
      </c>
      <c r="Q8714">
        <v>153.94499999999999</v>
      </c>
      <c r="R8714">
        <v>22645.255000000001</v>
      </c>
      <c r="S8714">
        <v>22491.31</v>
      </c>
    </row>
    <row r="8715" spans="1:19" x14ac:dyDescent="0.3">
      <c r="A8715">
        <v>2021</v>
      </c>
      <c r="B8715">
        <v>12</v>
      </c>
      <c r="C8715">
        <v>30</v>
      </c>
      <c r="D8715">
        <v>2</v>
      </c>
      <c r="E8715">
        <v>19420.358</v>
      </c>
      <c r="F8715">
        <v>1423.3440000000001</v>
      </c>
      <c r="G8715">
        <v>89.983000000000004</v>
      </c>
      <c r="H8715">
        <v>-96.271000000000001</v>
      </c>
      <c r="I8715">
        <v>601.077</v>
      </c>
      <c r="J8715">
        <v>4.9450000000000003</v>
      </c>
      <c r="K8715">
        <v>-5.3650000000000002</v>
      </c>
      <c r="L8715">
        <v>86.055999999999997</v>
      </c>
      <c r="M8715">
        <v>21434.145</v>
      </c>
      <c r="N8715">
        <v>0</v>
      </c>
      <c r="O8715">
        <v>4.1239999999999997</v>
      </c>
      <c r="P8715">
        <v>-13.048</v>
      </c>
      <c r="Q8715">
        <v>144.125</v>
      </c>
      <c r="R8715">
        <v>21443.067999999999</v>
      </c>
      <c r="S8715">
        <v>21298.944</v>
      </c>
    </row>
    <row r="8716" spans="1:19" x14ac:dyDescent="0.3">
      <c r="A8716">
        <v>2021</v>
      </c>
      <c r="B8716">
        <v>12</v>
      </c>
      <c r="C8716">
        <v>30</v>
      </c>
      <c r="D8716">
        <v>3</v>
      </c>
      <c r="E8716">
        <v>18762.428</v>
      </c>
      <c r="F8716">
        <v>1470.664</v>
      </c>
      <c r="G8716">
        <v>91.721000000000004</v>
      </c>
      <c r="H8716">
        <v>-97.033000000000001</v>
      </c>
      <c r="I8716">
        <v>360.00200000000001</v>
      </c>
      <c r="J8716">
        <v>4.8719999999999999</v>
      </c>
      <c r="K8716">
        <v>-1.3069999999999999</v>
      </c>
      <c r="L8716">
        <v>85.649000000000001</v>
      </c>
      <c r="M8716">
        <v>20585.274000000001</v>
      </c>
      <c r="N8716">
        <v>0</v>
      </c>
      <c r="O8716">
        <v>3.589</v>
      </c>
      <c r="P8716">
        <v>-9.9060000000000006</v>
      </c>
      <c r="Q8716">
        <v>139.36699999999999</v>
      </c>
      <c r="R8716">
        <v>20591.591</v>
      </c>
      <c r="S8716">
        <v>20452.223999999998</v>
      </c>
    </row>
    <row r="8717" spans="1:19" x14ac:dyDescent="0.3">
      <c r="A8717">
        <v>2021</v>
      </c>
      <c r="B8717">
        <v>12</v>
      </c>
      <c r="C8717">
        <v>30</v>
      </c>
      <c r="D8717">
        <v>4</v>
      </c>
      <c r="E8717">
        <v>18396.312999999998</v>
      </c>
      <c r="F8717">
        <v>1462.08</v>
      </c>
      <c r="G8717">
        <v>94.230999999999995</v>
      </c>
      <c r="H8717">
        <v>-99.1</v>
      </c>
      <c r="I8717">
        <v>204.78</v>
      </c>
      <c r="J8717">
        <v>4.7190000000000003</v>
      </c>
      <c r="K8717">
        <v>-0.35</v>
      </c>
      <c r="L8717">
        <v>85.477999999999994</v>
      </c>
      <c r="M8717">
        <v>20053.919000000002</v>
      </c>
      <c r="N8717">
        <v>0</v>
      </c>
      <c r="O8717">
        <v>3.528</v>
      </c>
      <c r="P8717">
        <v>-5.9089999999999998</v>
      </c>
      <c r="Q8717">
        <v>138.84299999999999</v>
      </c>
      <c r="R8717">
        <v>20056.3</v>
      </c>
      <c r="S8717">
        <v>19917.456999999999</v>
      </c>
    </row>
    <row r="8718" spans="1:19" x14ac:dyDescent="0.3">
      <c r="A8718">
        <v>2021</v>
      </c>
      <c r="B8718">
        <v>12</v>
      </c>
      <c r="C8718">
        <v>30</v>
      </c>
      <c r="D8718">
        <v>5</v>
      </c>
      <c r="E8718">
        <v>18692.308000000001</v>
      </c>
      <c r="F8718">
        <v>1373.808</v>
      </c>
      <c r="G8718">
        <v>98.69</v>
      </c>
      <c r="H8718">
        <v>-101.124</v>
      </c>
      <c r="I8718">
        <v>102.96599999999999</v>
      </c>
      <c r="J8718">
        <v>3.6520000000000001</v>
      </c>
      <c r="K8718">
        <v>-1.5429999999999999</v>
      </c>
      <c r="L8718">
        <v>85.638000000000005</v>
      </c>
      <c r="M8718">
        <v>20155.704000000002</v>
      </c>
      <c r="N8718">
        <v>0</v>
      </c>
      <c r="O8718">
        <v>3.302</v>
      </c>
      <c r="P8718">
        <v>-4.5750000000000002</v>
      </c>
      <c r="Q8718">
        <v>144.441</v>
      </c>
      <c r="R8718">
        <v>20156.976999999999</v>
      </c>
      <c r="S8718">
        <v>20012.536</v>
      </c>
    </row>
    <row r="8719" spans="1:19" x14ac:dyDescent="0.3">
      <c r="A8719">
        <v>2021</v>
      </c>
      <c r="B8719">
        <v>12</v>
      </c>
      <c r="C8719">
        <v>30</v>
      </c>
      <c r="D8719">
        <v>6</v>
      </c>
      <c r="E8719">
        <v>19613.560000000001</v>
      </c>
      <c r="F8719">
        <v>1239.626</v>
      </c>
      <c r="G8719">
        <v>106.89700000000001</v>
      </c>
      <c r="H8719">
        <v>-105.47499999999999</v>
      </c>
      <c r="I8719">
        <v>72.459999999999994</v>
      </c>
      <c r="J8719">
        <v>2.3290000000000002</v>
      </c>
      <c r="K8719">
        <v>-7.7220000000000004</v>
      </c>
      <c r="L8719">
        <v>86.123000000000005</v>
      </c>
      <c r="M8719">
        <v>20900.901999999998</v>
      </c>
      <c r="N8719">
        <v>0</v>
      </c>
      <c r="O8719">
        <v>3.4249999999999998</v>
      </c>
      <c r="P8719">
        <v>-6.4690000000000003</v>
      </c>
      <c r="Q8719">
        <v>162.446</v>
      </c>
      <c r="R8719">
        <v>20903.947</v>
      </c>
      <c r="S8719">
        <v>20741.501</v>
      </c>
    </row>
    <row r="8720" spans="1:19" x14ac:dyDescent="0.3">
      <c r="A8720">
        <v>2021</v>
      </c>
      <c r="B8720">
        <v>12</v>
      </c>
      <c r="C8720">
        <v>30</v>
      </c>
      <c r="D8720">
        <v>7</v>
      </c>
      <c r="E8720">
        <v>20896.940999999999</v>
      </c>
      <c r="F8720">
        <v>1063.9770000000001</v>
      </c>
      <c r="G8720">
        <v>114.875</v>
      </c>
      <c r="H8720">
        <v>-108.16200000000001</v>
      </c>
      <c r="I8720">
        <v>128.994</v>
      </c>
      <c r="J8720">
        <v>2.839</v>
      </c>
      <c r="K8720">
        <v>5.5960000000000001</v>
      </c>
      <c r="L8720">
        <v>86.834000000000003</v>
      </c>
      <c r="M8720">
        <v>22077.019</v>
      </c>
      <c r="N8720">
        <v>3.0419999999999998</v>
      </c>
      <c r="O8720">
        <v>3.4620000000000002</v>
      </c>
      <c r="P8720">
        <v>-1.8260000000000001</v>
      </c>
      <c r="Q8720">
        <v>191.69300000000001</v>
      </c>
      <c r="R8720">
        <v>22072.342000000001</v>
      </c>
      <c r="S8720">
        <v>21880.65</v>
      </c>
    </row>
    <row r="8721" spans="1:19" x14ac:dyDescent="0.3">
      <c r="A8721">
        <v>2021</v>
      </c>
      <c r="B8721">
        <v>12</v>
      </c>
      <c r="C8721">
        <v>30</v>
      </c>
      <c r="D8721">
        <v>8</v>
      </c>
      <c r="E8721">
        <v>21730.010999999999</v>
      </c>
      <c r="F8721">
        <v>975.29200000000003</v>
      </c>
      <c r="G8721">
        <v>115.929</v>
      </c>
      <c r="H8721">
        <v>-93.55</v>
      </c>
      <c r="I8721">
        <v>267.89</v>
      </c>
      <c r="J8721">
        <v>3.702</v>
      </c>
      <c r="K8721">
        <v>6.2510000000000003</v>
      </c>
      <c r="L8721">
        <v>87.296000000000006</v>
      </c>
      <c r="M8721">
        <v>22976.893</v>
      </c>
      <c r="N8721">
        <v>411.29599999999999</v>
      </c>
      <c r="O8721">
        <v>-0.92</v>
      </c>
      <c r="P8721">
        <v>-0.192</v>
      </c>
      <c r="Q8721">
        <v>213.99100000000001</v>
      </c>
      <c r="R8721">
        <v>22566.71</v>
      </c>
      <c r="S8721">
        <v>22352.720000000001</v>
      </c>
    </row>
    <row r="8722" spans="1:19" x14ac:dyDescent="0.3">
      <c r="A8722">
        <v>2021</v>
      </c>
      <c r="B8722">
        <v>12</v>
      </c>
      <c r="C8722">
        <v>30</v>
      </c>
      <c r="D8722">
        <v>9</v>
      </c>
      <c r="E8722">
        <v>22888.825000000001</v>
      </c>
      <c r="F8722">
        <v>942.16499999999996</v>
      </c>
      <c r="G8722">
        <v>110.83799999999999</v>
      </c>
      <c r="H8722">
        <v>-67.244</v>
      </c>
      <c r="I8722">
        <v>494.47699999999998</v>
      </c>
      <c r="J8722">
        <v>4.97</v>
      </c>
      <c r="K8722">
        <v>-5.806</v>
      </c>
      <c r="L8722">
        <v>87.953999999999994</v>
      </c>
      <c r="M8722">
        <v>24345.341</v>
      </c>
      <c r="N8722">
        <v>2455.83</v>
      </c>
      <c r="O8722">
        <v>-17.782</v>
      </c>
      <c r="P8722">
        <v>-0.49</v>
      </c>
      <c r="Q8722">
        <v>230.26900000000001</v>
      </c>
      <c r="R8722">
        <v>21907.782999999999</v>
      </c>
      <c r="S8722">
        <v>21677.513999999999</v>
      </c>
    </row>
    <row r="8723" spans="1:19" x14ac:dyDescent="0.3">
      <c r="A8723">
        <v>2021</v>
      </c>
      <c r="B8723">
        <v>12</v>
      </c>
      <c r="C8723">
        <v>30</v>
      </c>
      <c r="D8723">
        <v>10</v>
      </c>
      <c r="E8723">
        <v>23739.874</v>
      </c>
      <c r="F8723">
        <v>971.67200000000003</v>
      </c>
      <c r="G8723">
        <v>102.666</v>
      </c>
      <c r="H8723">
        <v>-45.902000000000001</v>
      </c>
      <c r="I8723">
        <v>610.01099999999997</v>
      </c>
      <c r="J8723">
        <v>5.5149999999999997</v>
      </c>
      <c r="K8723">
        <v>-17.581</v>
      </c>
      <c r="L8723">
        <v>88.462999999999994</v>
      </c>
      <c r="M8723">
        <v>25352.050999999999</v>
      </c>
      <c r="N8723">
        <v>4430.3329999999996</v>
      </c>
      <c r="O8723">
        <v>-32.664999999999999</v>
      </c>
      <c r="P8723">
        <v>-0.51600000000000001</v>
      </c>
      <c r="Q8723">
        <v>244.15</v>
      </c>
      <c r="R8723">
        <v>20954.900000000001</v>
      </c>
      <c r="S8723">
        <v>20710.75</v>
      </c>
    </row>
    <row r="8724" spans="1:19" x14ac:dyDescent="0.3">
      <c r="A8724">
        <v>2021</v>
      </c>
      <c r="B8724">
        <v>12</v>
      </c>
      <c r="C8724">
        <v>30</v>
      </c>
      <c r="D8724">
        <v>11</v>
      </c>
      <c r="E8724">
        <v>23982.735000000001</v>
      </c>
      <c r="F8724">
        <v>1001.826</v>
      </c>
      <c r="G8724">
        <v>97.26</v>
      </c>
      <c r="H8724">
        <v>-32.155000000000001</v>
      </c>
      <c r="I8724">
        <v>576.36599999999999</v>
      </c>
      <c r="J8724">
        <v>5.82</v>
      </c>
      <c r="K8724">
        <v>-6.085</v>
      </c>
      <c r="L8724">
        <v>88.594999999999999</v>
      </c>
      <c r="M8724">
        <v>25617.101999999999</v>
      </c>
      <c r="N8724">
        <v>5629.4089999999997</v>
      </c>
      <c r="O8724">
        <v>-43.503</v>
      </c>
      <c r="P8724">
        <v>0.16600000000000001</v>
      </c>
      <c r="Q8724">
        <v>256.25700000000001</v>
      </c>
      <c r="R8724">
        <v>20031.028999999999</v>
      </c>
      <c r="S8724">
        <v>19774.772000000001</v>
      </c>
    </row>
    <row r="8725" spans="1:19" x14ac:dyDescent="0.3">
      <c r="A8725">
        <v>2021</v>
      </c>
      <c r="B8725">
        <v>12</v>
      </c>
      <c r="C8725">
        <v>30</v>
      </c>
      <c r="D8725">
        <v>12</v>
      </c>
      <c r="E8725">
        <v>23959.361000000001</v>
      </c>
      <c r="F8725">
        <v>1003.203</v>
      </c>
      <c r="G8725">
        <v>90.957999999999998</v>
      </c>
      <c r="H8725">
        <v>-24.552</v>
      </c>
      <c r="I8725">
        <v>490.58300000000003</v>
      </c>
      <c r="J8725">
        <v>5.9569999999999999</v>
      </c>
      <c r="K8725">
        <v>1.2629999999999999</v>
      </c>
      <c r="L8725">
        <v>88.572999999999993</v>
      </c>
      <c r="M8725">
        <v>25524.385999999999</v>
      </c>
      <c r="N8725">
        <v>6238.5709999999999</v>
      </c>
      <c r="O8725">
        <v>-25.605</v>
      </c>
      <c r="P8725">
        <v>1.0620000000000001</v>
      </c>
      <c r="Q8725">
        <v>263.99</v>
      </c>
      <c r="R8725">
        <v>19310.358</v>
      </c>
      <c r="S8725">
        <v>19046.367999999999</v>
      </c>
    </row>
    <row r="8726" spans="1:19" x14ac:dyDescent="0.3">
      <c r="A8726">
        <v>2021</v>
      </c>
      <c r="B8726">
        <v>12</v>
      </c>
      <c r="C8726">
        <v>30</v>
      </c>
      <c r="D8726">
        <v>13</v>
      </c>
      <c r="E8726">
        <v>23733.178</v>
      </c>
      <c r="F8726">
        <v>995.29600000000005</v>
      </c>
      <c r="G8726">
        <v>86.305999999999997</v>
      </c>
      <c r="H8726">
        <v>-18.890999999999998</v>
      </c>
      <c r="I8726">
        <v>453.64400000000001</v>
      </c>
      <c r="J8726">
        <v>5.9269999999999996</v>
      </c>
      <c r="K8726">
        <v>0.49</v>
      </c>
      <c r="L8726">
        <v>88.421000000000006</v>
      </c>
      <c r="M8726">
        <v>25258.065999999999</v>
      </c>
      <c r="N8726">
        <v>6180.6319999999996</v>
      </c>
      <c r="O8726">
        <v>-7.7590000000000003</v>
      </c>
      <c r="P8726">
        <v>1.9259999999999999</v>
      </c>
      <c r="Q8726">
        <v>268.30399999999997</v>
      </c>
      <c r="R8726">
        <v>19083.266</v>
      </c>
      <c r="S8726">
        <v>18814.963</v>
      </c>
    </row>
    <row r="8727" spans="1:19" x14ac:dyDescent="0.3">
      <c r="A8727">
        <v>2021</v>
      </c>
      <c r="B8727">
        <v>12</v>
      </c>
      <c r="C8727">
        <v>30</v>
      </c>
      <c r="D8727">
        <v>14</v>
      </c>
      <c r="E8727">
        <v>23348.782999999999</v>
      </c>
      <c r="F8727">
        <v>965.84</v>
      </c>
      <c r="G8727">
        <v>83.418000000000006</v>
      </c>
      <c r="H8727">
        <v>-11.023999999999999</v>
      </c>
      <c r="I8727">
        <v>429.274</v>
      </c>
      <c r="J8727">
        <v>5.819</v>
      </c>
      <c r="K8727">
        <v>7.0129999999999999</v>
      </c>
      <c r="L8727">
        <v>88.168999999999997</v>
      </c>
      <c r="M8727">
        <v>24833.874</v>
      </c>
      <c r="N8727">
        <v>5518.7969999999996</v>
      </c>
      <c r="O8727">
        <v>-3.4550000000000001</v>
      </c>
      <c r="P8727">
        <v>2.33</v>
      </c>
      <c r="Q8727">
        <v>270.66399999999999</v>
      </c>
      <c r="R8727">
        <v>19316.201000000001</v>
      </c>
      <c r="S8727">
        <v>19045.537</v>
      </c>
    </row>
    <row r="8728" spans="1:19" x14ac:dyDescent="0.3">
      <c r="A8728">
        <v>2021</v>
      </c>
      <c r="B8728">
        <v>12</v>
      </c>
      <c r="C8728">
        <v>30</v>
      </c>
      <c r="D8728">
        <v>15</v>
      </c>
      <c r="E8728">
        <v>23059.069</v>
      </c>
      <c r="F8728">
        <v>905.76800000000003</v>
      </c>
      <c r="G8728">
        <v>82.215999999999994</v>
      </c>
      <c r="H8728">
        <v>-7.8810000000000002</v>
      </c>
      <c r="I8728">
        <v>368.52499999999998</v>
      </c>
      <c r="J8728">
        <v>5.3470000000000004</v>
      </c>
      <c r="K8728">
        <v>5.3479999999999999</v>
      </c>
      <c r="L8728">
        <v>87.972999999999999</v>
      </c>
      <c r="M8728">
        <v>24424.148000000001</v>
      </c>
      <c r="N8728">
        <v>4280.6080000000002</v>
      </c>
      <c r="O8728">
        <v>-1.5029999999999999</v>
      </c>
      <c r="P8728">
        <v>1.744</v>
      </c>
      <c r="Q8728">
        <v>267.57100000000003</v>
      </c>
      <c r="R8728">
        <v>20143.298999999999</v>
      </c>
      <c r="S8728">
        <v>19875.728999999999</v>
      </c>
    </row>
    <row r="8729" spans="1:19" x14ac:dyDescent="0.3">
      <c r="A8729">
        <v>2021</v>
      </c>
      <c r="B8729">
        <v>12</v>
      </c>
      <c r="C8729">
        <v>30</v>
      </c>
      <c r="D8729">
        <v>16</v>
      </c>
      <c r="E8729">
        <v>22926.633999999998</v>
      </c>
      <c r="F8729">
        <v>747.90300000000002</v>
      </c>
      <c r="G8729">
        <v>84.182000000000002</v>
      </c>
      <c r="H8729">
        <v>-14.536</v>
      </c>
      <c r="I8729">
        <v>339.13400000000001</v>
      </c>
      <c r="J8729">
        <v>5.5759999999999996</v>
      </c>
      <c r="K8729">
        <v>-9.61</v>
      </c>
      <c r="L8729">
        <v>87.906000000000006</v>
      </c>
      <c r="M8729">
        <v>24083.006000000001</v>
      </c>
      <c r="N8729">
        <v>2285.1280000000002</v>
      </c>
      <c r="O8729">
        <v>-0.51500000000000001</v>
      </c>
      <c r="P8729">
        <v>1.0880000000000001</v>
      </c>
      <c r="Q8729">
        <v>259.541</v>
      </c>
      <c r="R8729">
        <v>21797.305</v>
      </c>
      <c r="S8729">
        <v>21537.763999999999</v>
      </c>
    </row>
    <row r="8730" spans="1:19" x14ac:dyDescent="0.3">
      <c r="A8730">
        <v>2021</v>
      </c>
      <c r="B8730">
        <v>12</v>
      </c>
      <c r="C8730">
        <v>30</v>
      </c>
      <c r="D8730">
        <v>17</v>
      </c>
      <c r="E8730">
        <v>23966.492999999999</v>
      </c>
      <c r="F8730">
        <v>546.58600000000001</v>
      </c>
      <c r="G8730">
        <v>91.790999999999997</v>
      </c>
      <c r="H8730">
        <v>-31.853999999999999</v>
      </c>
      <c r="I8730">
        <v>233.93700000000001</v>
      </c>
      <c r="J8730">
        <v>4.3869999999999996</v>
      </c>
      <c r="K8730">
        <v>-48.484999999999999</v>
      </c>
      <c r="L8730">
        <v>88.516000000000005</v>
      </c>
      <c r="M8730">
        <v>24759.58</v>
      </c>
      <c r="N8730">
        <v>203.55199999999999</v>
      </c>
      <c r="O8730">
        <v>7.0049999999999999</v>
      </c>
      <c r="P8730">
        <v>3.1019999999999999</v>
      </c>
      <c r="Q8730">
        <v>255.58699999999999</v>
      </c>
      <c r="R8730">
        <v>24545.921999999999</v>
      </c>
      <c r="S8730">
        <v>24290.335999999999</v>
      </c>
    </row>
    <row r="8731" spans="1:19" x14ac:dyDescent="0.3">
      <c r="A8731">
        <v>2021</v>
      </c>
      <c r="B8731">
        <v>12</v>
      </c>
      <c r="C8731">
        <v>30</v>
      </c>
      <c r="D8731">
        <v>18</v>
      </c>
      <c r="E8731">
        <v>27203.431</v>
      </c>
      <c r="F8731">
        <v>521.73699999999997</v>
      </c>
      <c r="G8731">
        <v>98.427000000000007</v>
      </c>
      <c r="H8731">
        <v>-52.652999999999999</v>
      </c>
      <c r="I8731">
        <v>255.80699999999999</v>
      </c>
      <c r="J8731">
        <v>4.91</v>
      </c>
      <c r="K8731">
        <v>-62.244</v>
      </c>
      <c r="L8731">
        <v>90.736000000000004</v>
      </c>
      <c r="M8731">
        <v>27961.724999999999</v>
      </c>
      <c r="N8731">
        <v>0</v>
      </c>
      <c r="O8731">
        <v>13.304</v>
      </c>
      <c r="P8731">
        <v>4.9000000000000004</v>
      </c>
      <c r="Q8731">
        <v>257.55200000000002</v>
      </c>
      <c r="R8731">
        <v>27943.521000000001</v>
      </c>
      <c r="S8731">
        <v>27685.968000000001</v>
      </c>
    </row>
    <row r="8732" spans="1:19" x14ac:dyDescent="0.3">
      <c r="A8732">
        <v>2021</v>
      </c>
      <c r="B8732">
        <v>12</v>
      </c>
      <c r="C8732">
        <v>30</v>
      </c>
      <c r="D8732">
        <v>19</v>
      </c>
      <c r="E8732">
        <v>27293.391</v>
      </c>
      <c r="F8732">
        <v>543.23</v>
      </c>
      <c r="G8732">
        <v>99.7</v>
      </c>
      <c r="H8732">
        <v>-72.37</v>
      </c>
      <c r="I8732">
        <v>326.37799999999999</v>
      </c>
      <c r="J8732">
        <v>4.7430000000000003</v>
      </c>
      <c r="K8732">
        <v>-82.058999999999997</v>
      </c>
      <c r="L8732">
        <v>90.799000000000007</v>
      </c>
      <c r="M8732">
        <v>28104.112000000001</v>
      </c>
      <c r="N8732">
        <v>0</v>
      </c>
      <c r="O8732">
        <v>15</v>
      </c>
      <c r="P8732">
        <v>6.4820000000000002</v>
      </c>
      <c r="Q8732">
        <v>248.45699999999999</v>
      </c>
      <c r="R8732">
        <v>28082.63</v>
      </c>
      <c r="S8732">
        <v>27834.172999999999</v>
      </c>
    </row>
    <row r="8733" spans="1:19" x14ac:dyDescent="0.3">
      <c r="A8733">
        <v>2021</v>
      </c>
      <c r="B8733">
        <v>12</v>
      </c>
      <c r="C8733">
        <v>30</v>
      </c>
      <c r="D8733">
        <v>20</v>
      </c>
      <c r="E8733">
        <v>26727.436000000002</v>
      </c>
      <c r="F8733">
        <v>548.99599999999998</v>
      </c>
      <c r="G8733">
        <v>100.31399999999999</v>
      </c>
      <c r="H8733">
        <v>-81.135999999999996</v>
      </c>
      <c r="I8733">
        <v>361.14600000000002</v>
      </c>
      <c r="J8733">
        <v>4.4640000000000004</v>
      </c>
      <c r="K8733">
        <v>-82.641999999999996</v>
      </c>
      <c r="L8733">
        <v>90.260999999999996</v>
      </c>
      <c r="M8733">
        <v>27568.525000000001</v>
      </c>
      <c r="N8733">
        <v>0</v>
      </c>
      <c r="O8733">
        <v>13.355</v>
      </c>
      <c r="P8733">
        <v>8.1440000000000001</v>
      </c>
      <c r="Q8733">
        <v>234.97200000000001</v>
      </c>
      <c r="R8733">
        <v>27547.026000000002</v>
      </c>
      <c r="S8733">
        <v>27312.054</v>
      </c>
    </row>
    <row r="8734" spans="1:19" x14ac:dyDescent="0.3">
      <c r="A8734">
        <v>2021</v>
      </c>
      <c r="B8734">
        <v>12</v>
      </c>
      <c r="C8734">
        <v>30</v>
      </c>
      <c r="D8734">
        <v>21</v>
      </c>
      <c r="E8734">
        <v>26048.791000000001</v>
      </c>
      <c r="F8734">
        <v>585.41200000000003</v>
      </c>
      <c r="G8734">
        <v>100.051</v>
      </c>
      <c r="H8734">
        <v>-90.599000000000004</v>
      </c>
      <c r="I8734">
        <v>404.81200000000001</v>
      </c>
      <c r="J8734">
        <v>4.1230000000000002</v>
      </c>
      <c r="K8734">
        <v>-85.762</v>
      </c>
      <c r="L8734">
        <v>89.733000000000004</v>
      </c>
      <c r="M8734">
        <v>26956.508999999998</v>
      </c>
      <c r="N8734">
        <v>0</v>
      </c>
      <c r="O8734">
        <v>12.317</v>
      </c>
      <c r="P8734">
        <v>7.9969999999999999</v>
      </c>
      <c r="Q8734">
        <v>224.589</v>
      </c>
      <c r="R8734">
        <v>26936.196</v>
      </c>
      <c r="S8734">
        <v>26711.607</v>
      </c>
    </row>
    <row r="8735" spans="1:19" x14ac:dyDescent="0.3">
      <c r="A8735">
        <v>2021</v>
      </c>
      <c r="B8735">
        <v>12</v>
      </c>
      <c r="C8735">
        <v>30</v>
      </c>
      <c r="D8735">
        <v>22</v>
      </c>
      <c r="E8735">
        <v>24953.191999999999</v>
      </c>
      <c r="F8735">
        <v>693.18</v>
      </c>
      <c r="G8735">
        <v>98.180999999999997</v>
      </c>
      <c r="H8735">
        <v>-96.757999999999996</v>
      </c>
      <c r="I8735">
        <v>517.60900000000004</v>
      </c>
      <c r="J8735">
        <v>5.181</v>
      </c>
      <c r="K8735">
        <v>-34.750999999999998</v>
      </c>
      <c r="L8735">
        <v>89.096000000000004</v>
      </c>
      <c r="M8735">
        <v>26126.749</v>
      </c>
      <c r="N8735">
        <v>0</v>
      </c>
      <c r="O8735">
        <v>10.978999999999999</v>
      </c>
      <c r="P8735">
        <v>-3.927</v>
      </c>
      <c r="Q8735">
        <v>212.45500000000001</v>
      </c>
      <c r="R8735">
        <v>26119.698</v>
      </c>
      <c r="S8735">
        <v>25907.242999999999</v>
      </c>
    </row>
    <row r="8736" spans="1:19" x14ac:dyDescent="0.3">
      <c r="A8736">
        <v>2021</v>
      </c>
      <c r="B8736">
        <v>12</v>
      </c>
      <c r="C8736">
        <v>30</v>
      </c>
      <c r="D8736">
        <v>23</v>
      </c>
      <c r="E8736">
        <v>23244.254000000001</v>
      </c>
      <c r="F8736">
        <v>897.37199999999996</v>
      </c>
      <c r="G8736">
        <v>94.906999999999996</v>
      </c>
      <c r="H8736">
        <v>-108.41800000000001</v>
      </c>
      <c r="I8736">
        <v>577.44799999999998</v>
      </c>
      <c r="J8736">
        <v>4.8490000000000002</v>
      </c>
      <c r="K8736">
        <v>-10.461</v>
      </c>
      <c r="L8736">
        <v>88.123000000000005</v>
      </c>
      <c r="M8736">
        <v>24693.168000000001</v>
      </c>
      <c r="N8736">
        <v>0</v>
      </c>
      <c r="O8736">
        <v>8.7420000000000009</v>
      </c>
      <c r="P8736">
        <v>-11.462999999999999</v>
      </c>
      <c r="Q8736">
        <v>192.178</v>
      </c>
      <c r="R8736">
        <v>24695.887999999999</v>
      </c>
      <c r="S8736">
        <v>24503.71</v>
      </c>
    </row>
    <row r="8737" spans="1:19" x14ac:dyDescent="0.3">
      <c r="A8737">
        <v>2021</v>
      </c>
      <c r="B8737">
        <v>12</v>
      </c>
      <c r="C8737">
        <v>30</v>
      </c>
      <c r="D8737">
        <v>24</v>
      </c>
      <c r="E8737">
        <v>21526.233</v>
      </c>
      <c r="F8737">
        <v>1087.124</v>
      </c>
      <c r="G8737">
        <v>93.326999999999998</v>
      </c>
      <c r="H8737">
        <v>-108.765</v>
      </c>
      <c r="I8737">
        <v>962.154</v>
      </c>
      <c r="J8737">
        <v>5.25</v>
      </c>
      <c r="K8737">
        <v>-3.254</v>
      </c>
      <c r="L8737">
        <v>87.191999999999993</v>
      </c>
      <c r="M8737">
        <v>23555.934000000001</v>
      </c>
      <c r="N8737">
        <v>0</v>
      </c>
      <c r="O8737">
        <v>6.8250000000000002</v>
      </c>
      <c r="P8737">
        <v>-8.9629999999999992</v>
      </c>
      <c r="Q8737">
        <v>171.185</v>
      </c>
      <c r="R8737">
        <v>23558.072</v>
      </c>
      <c r="S8737">
        <v>23386.886999999999</v>
      </c>
    </row>
    <row r="8738" spans="1:19" x14ac:dyDescent="0.3">
      <c r="A8738">
        <v>2021</v>
      </c>
      <c r="B8738">
        <v>12</v>
      </c>
      <c r="C8738">
        <v>31</v>
      </c>
      <c r="D8738">
        <v>1</v>
      </c>
      <c r="E8738">
        <v>20727.021000000001</v>
      </c>
      <c r="F8738">
        <v>1309.7529999999999</v>
      </c>
      <c r="G8738">
        <v>108.77500000000001</v>
      </c>
      <c r="H8738">
        <v>-98.828999999999994</v>
      </c>
      <c r="I8738">
        <v>846.64099999999996</v>
      </c>
      <c r="J8738">
        <v>5.0780000000000003</v>
      </c>
      <c r="K8738">
        <v>-6.52</v>
      </c>
      <c r="L8738">
        <v>86.772999999999996</v>
      </c>
      <c r="M8738">
        <v>22869.916000000001</v>
      </c>
      <c r="N8738">
        <v>0</v>
      </c>
      <c r="O8738">
        <v>4.8380000000000001</v>
      </c>
      <c r="P8738">
        <v>-15.611000000000001</v>
      </c>
      <c r="Q8738">
        <v>153.137</v>
      </c>
      <c r="R8738">
        <v>22880.687999999998</v>
      </c>
      <c r="S8738">
        <v>22727.552</v>
      </c>
    </row>
    <row r="8739" spans="1:19" x14ac:dyDescent="0.3">
      <c r="A8739">
        <v>2021</v>
      </c>
      <c r="B8739">
        <v>12</v>
      </c>
      <c r="C8739">
        <v>31</v>
      </c>
      <c r="D8739">
        <v>2</v>
      </c>
      <c r="E8739">
        <v>19838.848000000002</v>
      </c>
      <c r="F8739">
        <v>1423.3440000000001</v>
      </c>
      <c r="G8739">
        <v>110.31100000000001</v>
      </c>
      <c r="H8739">
        <v>-98.507000000000005</v>
      </c>
      <c r="I8739">
        <v>601.077</v>
      </c>
      <c r="J8739">
        <v>4.9450000000000003</v>
      </c>
      <c r="K8739">
        <v>-6.02</v>
      </c>
      <c r="L8739">
        <v>86.27</v>
      </c>
      <c r="M8739">
        <v>21849.956999999999</v>
      </c>
      <c r="N8739">
        <v>0</v>
      </c>
      <c r="O8739">
        <v>4.1239999999999997</v>
      </c>
      <c r="P8739">
        <v>-13.048</v>
      </c>
      <c r="Q8739">
        <v>143.73099999999999</v>
      </c>
      <c r="R8739">
        <v>21858.880000000001</v>
      </c>
      <c r="S8739">
        <v>21715.149000000001</v>
      </c>
    </row>
    <row r="8740" spans="1:19" x14ac:dyDescent="0.3">
      <c r="A8740">
        <v>2021</v>
      </c>
      <c r="B8740">
        <v>12</v>
      </c>
      <c r="C8740">
        <v>31</v>
      </c>
      <c r="D8740">
        <v>3</v>
      </c>
      <c r="E8740">
        <v>19316.312000000002</v>
      </c>
      <c r="F8740">
        <v>1470.664</v>
      </c>
      <c r="G8740">
        <v>113.08499999999999</v>
      </c>
      <c r="H8740">
        <v>-100.151</v>
      </c>
      <c r="I8740">
        <v>360.00200000000001</v>
      </c>
      <c r="J8740">
        <v>4.8719999999999999</v>
      </c>
      <c r="K8740">
        <v>-1.571</v>
      </c>
      <c r="L8740">
        <v>85.95</v>
      </c>
      <c r="M8740">
        <v>21136.077000000001</v>
      </c>
      <c r="N8740">
        <v>0</v>
      </c>
      <c r="O8740">
        <v>3.589</v>
      </c>
      <c r="P8740">
        <v>-9.9060000000000006</v>
      </c>
      <c r="Q8740">
        <v>138.922</v>
      </c>
      <c r="R8740">
        <v>21142.394</v>
      </c>
      <c r="S8740">
        <v>21003.473000000002</v>
      </c>
    </row>
    <row r="8741" spans="1:19" x14ac:dyDescent="0.3">
      <c r="A8741">
        <v>2021</v>
      </c>
      <c r="B8741">
        <v>12</v>
      </c>
      <c r="C8741">
        <v>31</v>
      </c>
      <c r="D8741">
        <v>4</v>
      </c>
      <c r="E8741">
        <v>19230.524000000001</v>
      </c>
      <c r="F8741">
        <v>1462.08</v>
      </c>
      <c r="G8741">
        <v>116.48099999999999</v>
      </c>
      <c r="H8741">
        <v>-103.738</v>
      </c>
      <c r="I8741">
        <v>204.78</v>
      </c>
      <c r="J8741">
        <v>4.7190000000000003</v>
      </c>
      <c r="K8741">
        <v>-0.53400000000000003</v>
      </c>
      <c r="L8741">
        <v>85.894000000000005</v>
      </c>
      <c r="M8741">
        <v>20883.723999999998</v>
      </c>
      <c r="N8741">
        <v>0</v>
      </c>
      <c r="O8741">
        <v>3.528</v>
      </c>
      <c r="P8741">
        <v>-5.9089999999999998</v>
      </c>
      <c r="Q8741">
        <v>138.483</v>
      </c>
      <c r="R8741">
        <v>20886.106</v>
      </c>
      <c r="S8741">
        <v>20747.623</v>
      </c>
    </row>
    <row r="8742" spans="1:19" x14ac:dyDescent="0.3">
      <c r="A8742">
        <v>2021</v>
      </c>
      <c r="B8742">
        <v>12</v>
      </c>
      <c r="C8742">
        <v>31</v>
      </c>
      <c r="D8742">
        <v>5</v>
      </c>
      <c r="E8742">
        <v>19770.822</v>
      </c>
      <c r="F8742">
        <v>1373.808</v>
      </c>
      <c r="G8742">
        <v>122.819</v>
      </c>
      <c r="H8742">
        <v>-107.25</v>
      </c>
      <c r="I8742">
        <v>102.96599999999999</v>
      </c>
      <c r="J8742">
        <v>3.6520000000000001</v>
      </c>
      <c r="K8742">
        <v>-1.542</v>
      </c>
      <c r="L8742">
        <v>86.23</v>
      </c>
      <c r="M8742">
        <v>21228.685000000001</v>
      </c>
      <c r="N8742">
        <v>0</v>
      </c>
      <c r="O8742">
        <v>3.302</v>
      </c>
      <c r="P8742">
        <v>-4.5750000000000002</v>
      </c>
      <c r="Q8742">
        <v>143.83600000000001</v>
      </c>
      <c r="R8742">
        <v>21229.957999999999</v>
      </c>
      <c r="S8742">
        <v>21086.121999999999</v>
      </c>
    </row>
    <row r="8743" spans="1:19" x14ac:dyDescent="0.3">
      <c r="A8743">
        <v>2021</v>
      </c>
      <c r="B8743">
        <v>12</v>
      </c>
      <c r="C8743">
        <v>31</v>
      </c>
      <c r="D8743">
        <v>6</v>
      </c>
      <c r="E8743">
        <v>21015.419000000002</v>
      </c>
      <c r="F8743">
        <v>1239.626</v>
      </c>
      <c r="G8743">
        <v>131.21799999999999</v>
      </c>
      <c r="H8743">
        <v>-113.193</v>
      </c>
      <c r="I8743">
        <v>72.459999999999994</v>
      </c>
      <c r="J8743">
        <v>2.3290000000000002</v>
      </c>
      <c r="K8743">
        <v>-7.3310000000000004</v>
      </c>
      <c r="L8743">
        <v>86.903999999999996</v>
      </c>
      <c r="M8743">
        <v>22296.214</v>
      </c>
      <c r="N8743">
        <v>0</v>
      </c>
      <c r="O8743">
        <v>3.4249999999999998</v>
      </c>
      <c r="P8743">
        <v>-6.4690000000000003</v>
      </c>
      <c r="Q8743">
        <v>160.178</v>
      </c>
      <c r="R8743">
        <v>22299.258999999998</v>
      </c>
      <c r="S8743">
        <v>22139.080999999998</v>
      </c>
    </row>
    <row r="8744" spans="1:19" x14ac:dyDescent="0.3">
      <c r="A8744">
        <v>2021</v>
      </c>
      <c r="B8744">
        <v>12</v>
      </c>
      <c r="C8744">
        <v>31</v>
      </c>
      <c r="D8744">
        <v>7</v>
      </c>
      <c r="E8744">
        <v>23079.651000000002</v>
      </c>
      <c r="F8744">
        <v>1063.9770000000001</v>
      </c>
      <c r="G8744">
        <v>139.87299999999999</v>
      </c>
      <c r="H8744">
        <v>-119.83</v>
      </c>
      <c r="I8744">
        <v>128.994</v>
      </c>
      <c r="J8744">
        <v>2.839</v>
      </c>
      <c r="K8744">
        <v>5.86</v>
      </c>
      <c r="L8744">
        <v>88.033000000000001</v>
      </c>
      <c r="M8744">
        <v>24249.524000000001</v>
      </c>
      <c r="N8744">
        <v>3.0419999999999998</v>
      </c>
      <c r="O8744">
        <v>3.4620000000000002</v>
      </c>
      <c r="P8744">
        <v>-1.8260000000000001</v>
      </c>
      <c r="Q8744">
        <v>187.321</v>
      </c>
      <c r="R8744">
        <v>24244.847000000002</v>
      </c>
      <c r="S8744">
        <v>24057.526000000002</v>
      </c>
    </row>
    <row r="8745" spans="1:19" x14ac:dyDescent="0.3">
      <c r="A8745">
        <v>2021</v>
      </c>
      <c r="B8745">
        <v>12</v>
      </c>
      <c r="C8745">
        <v>31</v>
      </c>
      <c r="D8745">
        <v>8</v>
      </c>
      <c r="E8745">
        <v>24480.649000000001</v>
      </c>
      <c r="F8745">
        <v>975.29200000000003</v>
      </c>
      <c r="G8745">
        <v>139.995</v>
      </c>
      <c r="H8745">
        <v>-105.508</v>
      </c>
      <c r="I8745">
        <v>267.89</v>
      </c>
      <c r="J8745">
        <v>3.702</v>
      </c>
      <c r="K8745">
        <v>5.8079999999999998</v>
      </c>
      <c r="L8745">
        <v>88.885000000000005</v>
      </c>
      <c r="M8745">
        <v>25716.719000000001</v>
      </c>
      <c r="N8745">
        <v>411.29599999999999</v>
      </c>
      <c r="O8745">
        <v>-0.92</v>
      </c>
      <c r="P8745">
        <v>-0.192</v>
      </c>
      <c r="Q8745">
        <v>208.36500000000001</v>
      </c>
      <c r="R8745">
        <v>25306.536</v>
      </c>
      <c r="S8745">
        <v>25098.17</v>
      </c>
    </row>
    <row r="8746" spans="1:19" x14ac:dyDescent="0.3">
      <c r="A8746">
        <v>2021</v>
      </c>
      <c r="B8746">
        <v>12</v>
      </c>
      <c r="C8746">
        <v>31</v>
      </c>
      <c r="D8746">
        <v>9</v>
      </c>
      <c r="E8746">
        <v>25705.866000000002</v>
      </c>
      <c r="F8746">
        <v>942.16499999999996</v>
      </c>
      <c r="G8746">
        <v>129.14699999999999</v>
      </c>
      <c r="H8746">
        <v>-75.676000000000002</v>
      </c>
      <c r="I8746">
        <v>494.47699999999998</v>
      </c>
      <c r="J8746">
        <v>4.97</v>
      </c>
      <c r="K8746">
        <v>-5.8579999999999997</v>
      </c>
      <c r="L8746">
        <v>89.638000000000005</v>
      </c>
      <c r="M8746">
        <v>27155.581999999999</v>
      </c>
      <c r="N8746">
        <v>2455.83</v>
      </c>
      <c r="O8746">
        <v>-17.782</v>
      </c>
      <c r="P8746">
        <v>-0.49</v>
      </c>
      <c r="Q8746">
        <v>226.351</v>
      </c>
      <c r="R8746">
        <v>24718.024000000001</v>
      </c>
      <c r="S8746">
        <v>24491.672999999999</v>
      </c>
    </row>
    <row r="8747" spans="1:19" x14ac:dyDescent="0.3">
      <c r="A8747">
        <v>2021</v>
      </c>
      <c r="B8747">
        <v>12</v>
      </c>
      <c r="C8747">
        <v>31</v>
      </c>
      <c r="D8747">
        <v>10</v>
      </c>
      <c r="E8747">
        <v>26283.43</v>
      </c>
      <c r="F8747">
        <v>971.67200000000003</v>
      </c>
      <c r="G8747">
        <v>117.456</v>
      </c>
      <c r="H8747">
        <v>-51.265000000000001</v>
      </c>
      <c r="I8747">
        <v>610.01099999999997</v>
      </c>
      <c r="J8747">
        <v>5.5149999999999997</v>
      </c>
      <c r="K8747">
        <v>-19.155000000000001</v>
      </c>
      <c r="L8747">
        <v>90.054000000000002</v>
      </c>
      <c r="M8747">
        <v>27890.262999999999</v>
      </c>
      <c r="N8747">
        <v>4430.3329999999996</v>
      </c>
      <c r="O8747">
        <v>-32.664999999999999</v>
      </c>
      <c r="P8747">
        <v>-0.51600000000000001</v>
      </c>
      <c r="Q8747">
        <v>240.453</v>
      </c>
      <c r="R8747">
        <v>23493.112000000001</v>
      </c>
      <c r="S8747">
        <v>23252.659</v>
      </c>
    </row>
    <row r="8748" spans="1:19" x14ac:dyDescent="0.3">
      <c r="A8748">
        <v>2021</v>
      </c>
      <c r="B8748">
        <v>12</v>
      </c>
      <c r="C8748">
        <v>31</v>
      </c>
      <c r="D8748">
        <v>11</v>
      </c>
      <c r="E8748">
        <v>26409.221000000001</v>
      </c>
      <c r="F8748">
        <v>1001.826</v>
      </c>
      <c r="G8748">
        <v>108.152</v>
      </c>
      <c r="H8748">
        <v>-35.789000000000001</v>
      </c>
      <c r="I8748">
        <v>576.36599999999999</v>
      </c>
      <c r="J8748">
        <v>5.82</v>
      </c>
      <c r="K8748">
        <v>-6.8959999999999999</v>
      </c>
      <c r="L8748">
        <v>90.141999999999996</v>
      </c>
      <c r="M8748">
        <v>28040.688999999998</v>
      </c>
      <c r="N8748">
        <v>5629.4089999999997</v>
      </c>
      <c r="O8748">
        <v>-43.503</v>
      </c>
      <c r="P8748">
        <v>0.16600000000000001</v>
      </c>
      <c r="Q8748">
        <v>251.07900000000001</v>
      </c>
      <c r="R8748">
        <v>22454.616000000002</v>
      </c>
      <c r="S8748">
        <v>22203.538</v>
      </c>
    </row>
    <row r="8749" spans="1:19" x14ac:dyDescent="0.3">
      <c r="A8749">
        <v>2021</v>
      </c>
      <c r="B8749">
        <v>12</v>
      </c>
      <c r="C8749">
        <v>31</v>
      </c>
      <c r="D8749">
        <v>12</v>
      </c>
      <c r="E8749">
        <v>26316.898000000001</v>
      </c>
      <c r="F8749">
        <v>1003.203</v>
      </c>
      <c r="G8749">
        <v>99.77</v>
      </c>
      <c r="H8749">
        <v>-27.038</v>
      </c>
      <c r="I8749">
        <v>490.58300000000003</v>
      </c>
      <c r="J8749">
        <v>5.9569999999999999</v>
      </c>
      <c r="K8749">
        <v>1.5029999999999999</v>
      </c>
      <c r="L8749">
        <v>90.061999999999998</v>
      </c>
      <c r="M8749">
        <v>27881.167000000001</v>
      </c>
      <c r="N8749">
        <v>6238.5709999999999</v>
      </c>
      <c r="O8749">
        <v>-25.605</v>
      </c>
      <c r="P8749">
        <v>1.0620000000000001</v>
      </c>
      <c r="Q8749">
        <v>257.029</v>
      </c>
      <c r="R8749">
        <v>21667.138999999999</v>
      </c>
      <c r="S8749">
        <v>21410.11</v>
      </c>
    </row>
    <row r="8750" spans="1:19" x14ac:dyDescent="0.3">
      <c r="A8750">
        <v>2021</v>
      </c>
      <c r="B8750">
        <v>12</v>
      </c>
      <c r="C8750">
        <v>31</v>
      </c>
      <c r="D8750">
        <v>13</v>
      </c>
      <c r="E8750">
        <v>26022.585999999999</v>
      </c>
      <c r="F8750">
        <v>995.29600000000005</v>
      </c>
      <c r="G8750">
        <v>93.713999999999999</v>
      </c>
      <c r="H8750">
        <v>-20.364999999999998</v>
      </c>
      <c r="I8750">
        <v>453.64400000000001</v>
      </c>
      <c r="J8750">
        <v>5.9269999999999996</v>
      </c>
      <c r="K8750">
        <v>0.57499999999999996</v>
      </c>
      <c r="L8750">
        <v>89.814999999999998</v>
      </c>
      <c r="M8750">
        <v>27547.477999999999</v>
      </c>
      <c r="N8750">
        <v>6180.6319999999996</v>
      </c>
      <c r="O8750">
        <v>-7.7590000000000003</v>
      </c>
      <c r="P8750">
        <v>1.9259999999999999</v>
      </c>
      <c r="Q8750">
        <v>261.101</v>
      </c>
      <c r="R8750">
        <v>21372.679</v>
      </c>
      <c r="S8750">
        <v>21111.578000000001</v>
      </c>
    </row>
    <row r="8751" spans="1:19" x14ac:dyDescent="0.3">
      <c r="A8751">
        <v>2021</v>
      </c>
      <c r="B8751">
        <v>12</v>
      </c>
      <c r="C8751">
        <v>31</v>
      </c>
      <c r="D8751">
        <v>14</v>
      </c>
      <c r="E8751">
        <v>25871.567999999999</v>
      </c>
      <c r="F8751">
        <v>965.84</v>
      </c>
      <c r="G8751">
        <v>89.227999999999994</v>
      </c>
      <c r="H8751">
        <v>-11.695</v>
      </c>
      <c r="I8751">
        <v>429.274</v>
      </c>
      <c r="J8751">
        <v>5.819</v>
      </c>
      <c r="K8751">
        <v>8.1929999999999996</v>
      </c>
      <c r="L8751">
        <v>89.692999999999998</v>
      </c>
      <c r="M8751">
        <v>27358.692999999999</v>
      </c>
      <c r="N8751">
        <v>5518.7969999999996</v>
      </c>
      <c r="O8751">
        <v>-3.4550000000000001</v>
      </c>
      <c r="P8751">
        <v>2.33</v>
      </c>
      <c r="Q8751">
        <v>263.24299999999999</v>
      </c>
      <c r="R8751">
        <v>21841.02</v>
      </c>
      <c r="S8751">
        <v>21577.776999999998</v>
      </c>
    </row>
    <row r="8752" spans="1:19" x14ac:dyDescent="0.3">
      <c r="A8752">
        <v>2021</v>
      </c>
      <c r="B8752">
        <v>12</v>
      </c>
      <c r="C8752">
        <v>31</v>
      </c>
      <c r="D8752">
        <v>15</v>
      </c>
      <c r="E8752">
        <v>25520.643</v>
      </c>
      <c r="F8752">
        <v>905.76800000000003</v>
      </c>
      <c r="G8752">
        <v>86.296999999999997</v>
      </c>
      <c r="H8752">
        <v>-8.0540000000000003</v>
      </c>
      <c r="I8752">
        <v>368.52499999999998</v>
      </c>
      <c r="J8752">
        <v>5.3470000000000004</v>
      </c>
      <c r="K8752">
        <v>6.1379999999999999</v>
      </c>
      <c r="L8752">
        <v>89.457999999999998</v>
      </c>
      <c r="M8752">
        <v>26887.825000000001</v>
      </c>
      <c r="N8752">
        <v>4280.6080000000002</v>
      </c>
      <c r="O8752">
        <v>-1.5029999999999999</v>
      </c>
      <c r="P8752">
        <v>1.744</v>
      </c>
      <c r="Q8752">
        <v>260.92200000000003</v>
      </c>
      <c r="R8752">
        <v>22606.975999999999</v>
      </c>
      <c r="S8752">
        <v>22346.054</v>
      </c>
    </row>
    <row r="8753" spans="1:19" x14ac:dyDescent="0.3">
      <c r="A8753">
        <v>2021</v>
      </c>
      <c r="B8753">
        <v>12</v>
      </c>
      <c r="C8753">
        <v>31</v>
      </c>
      <c r="D8753">
        <v>16</v>
      </c>
      <c r="E8753">
        <v>25263.575000000001</v>
      </c>
      <c r="F8753">
        <v>747.90300000000002</v>
      </c>
      <c r="G8753">
        <v>88.192999999999998</v>
      </c>
      <c r="H8753">
        <v>-15.302</v>
      </c>
      <c r="I8753">
        <v>339.13400000000001</v>
      </c>
      <c r="J8753">
        <v>5.5759999999999996</v>
      </c>
      <c r="K8753">
        <v>-11.007</v>
      </c>
      <c r="L8753">
        <v>89.311000000000007</v>
      </c>
      <c r="M8753">
        <v>26419.188999999998</v>
      </c>
      <c r="N8753">
        <v>2285.1280000000002</v>
      </c>
      <c r="O8753">
        <v>-0.51500000000000001</v>
      </c>
      <c r="P8753">
        <v>1.0880000000000001</v>
      </c>
      <c r="Q8753">
        <v>253.654</v>
      </c>
      <c r="R8753">
        <v>24133.488000000001</v>
      </c>
      <c r="S8753">
        <v>23879.833999999999</v>
      </c>
    </row>
    <row r="8754" spans="1:19" x14ac:dyDescent="0.3">
      <c r="A8754">
        <v>2021</v>
      </c>
      <c r="B8754">
        <v>12</v>
      </c>
      <c r="C8754">
        <v>31</v>
      </c>
      <c r="D8754">
        <v>17</v>
      </c>
      <c r="E8754">
        <v>26090.697</v>
      </c>
      <c r="F8754">
        <v>546.58600000000001</v>
      </c>
      <c r="G8754">
        <v>97.162999999999997</v>
      </c>
      <c r="H8754">
        <v>-34.29</v>
      </c>
      <c r="I8754">
        <v>233.93700000000001</v>
      </c>
      <c r="J8754">
        <v>4.3869999999999996</v>
      </c>
      <c r="K8754">
        <v>-53.402000000000001</v>
      </c>
      <c r="L8754">
        <v>89.832999999999998</v>
      </c>
      <c r="M8754">
        <v>26877.749</v>
      </c>
      <c r="N8754">
        <v>203.55199999999999</v>
      </c>
      <c r="O8754">
        <v>7.0049999999999999</v>
      </c>
      <c r="P8754">
        <v>3.1019999999999999</v>
      </c>
      <c r="Q8754">
        <v>249.16900000000001</v>
      </c>
      <c r="R8754">
        <v>26664.091</v>
      </c>
      <c r="S8754">
        <v>26414.921999999999</v>
      </c>
    </row>
    <row r="8755" spans="1:19" x14ac:dyDescent="0.3">
      <c r="A8755">
        <v>2021</v>
      </c>
      <c r="B8755">
        <v>12</v>
      </c>
      <c r="C8755">
        <v>31</v>
      </c>
      <c r="D8755">
        <v>18</v>
      </c>
      <c r="E8755">
        <v>29239.435000000001</v>
      </c>
      <c r="F8755">
        <v>521.73699999999997</v>
      </c>
      <c r="G8755">
        <v>106.83499999999999</v>
      </c>
      <c r="H8755">
        <v>-56.298999999999999</v>
      </c>
      <c r="I8755">
        <v>255.80699999999999</v>
      </c>
      <c r="J8755">
        <v>4.91</v>
      </c>
      <c r="K8755">
        <v>-67.224000000000004</v>
      </c>
      <c r="L8755">
        <v>92.477999999999994</v>
      </c>
      <c r="M8755">
        <v>29990.845000000001</v>
      </c>
      <c r="N8755">
        <v>0</v>
      </c>
      <c r="O8755">
        <v>13.304</v>
      </c>
      <c r="P8755">
        <v>4.9000000000000004</v>
      </c>
      <c r="Q8755">
        <v>250.84899999999999</v>
      </c>
      <c r="R8755">
        <v>29972.641</v>
      </c>
      <c r="S8755">
        <v>29721.792000000001</v>
      </c>
    </row>
    <row r="8756" spans="1:19" x14ac:dyDescent="0.3">
      <c r="A8756">
        <v>2021</v>
      </c>
      <c r="B8756">
        <v>12</v>
      </c>
      <c r="C8756">
        <v>31</v>
      </c>
      <c r="D8756">
        <v>19</v>
      </c>
      <c r="E8756">
        <v>29592.159</v>
      </c>
      <c r="F8756">
        <v>543.23</v>
      </c>
      <c r="G8756">
        <v>109.64400000000001</v>
      </c>
      <c r="H8756">
        <v>-78.247</v>
      </c>
      <c r="I8756">
        <v>326.37799999999999</v>
      </c>
      <c r="J8756">
        <v>4.7430000000000003</v>
      </c>
      <c r="K8756">
        <v>-87.808999999999997</v>
      </c>
      <c r="L8756">
        <v>92.7</v>
      </c>
      <c r="M8756">
        <v>30393.153999999999</v>
      </c>
      <c r="N8756">
        <v>0</v>
      </c>
      <c r="O8756">
        <v>15</v>
      </c>
      <c r="P8756">
        <v>6.4820000000000002</v>
      </c>
      <c r="Q8756">
        <v>241.209</v>
      </c>
      <c r="R8756">
        <v>30371.671999999999</v>
      </c>
      <c r="S8756">
        <v>30130.463</v>
      </c>
    </row>
    <row r="8757" spans="1:19" x14ac:dyDescent="0.3">
      <c r="A8757">
        <v>2021</v>
      </c>
      <c r="B8757">
        <v>12</v>
      </c>
      <c r="C8757">
        <v>31</v>
      </c>
      <c r="D8757">
        <v>20</v>
      </c>
      <c r="E8757">
        <v>29167.793000000001</v>
      </c>
      <c r="F8757">
        <v>548.99599999999998</v>
      </c>
      <c r="G8757">
        <v>111.68899999999999</v>
      </c>
      <c r="H8757">
        <v>-88.369</v>
      </c>
      <c r="I8757">
        <v>361.14600000000002</v>
      </c>
      <c r="J8757">
        <v>4.4640000000000004</v>
      </c>
      <c r="K8757">
        <v>-87.814999999999998</v>
      </c>
      <c r="L8757">
        <v>92.463999999999999</v>
      </c>
      <c r="M8757">
        <v>29998.679</v>
      </c>
      <c r="N8757">
        <v>0</v>
      </c>
      <c r="O8757">
        <v>13.355</v>
      </c>
      <c r="P8757">
        <v>8.1440000000000001</v>
      </c>
      <c r="Q8757">
        <v>227.827</v>
      </c>
      <c r="R8757">
        <v>29977.18</v>
      </c>
      <c r="S8757">
        <v>29749.351999999999</v>
      </c>
    </row>
    <row r="8758" spans="1:19" x14ac:dyDescent="0.3">
      <c r="A8758">
        <v>2021</v>
      </c>
      <c r="B8758">
        <v>12</v>
      </c>
      <c r="C8758">
        <v>31</v>
      </c>
      <c r="D8758">
        <v>21</v>
      </c>
      <c r="E8758">
        <v>28375.585999999999</v>
      </c>
      <c r="F8758">
        <v>585.41200000000003</v>
      </c>
      <c r="G8758">
        <v>112.71599999999999</v>
      </c>
      <c r="H8758">
        <v>-98.516000000000005</v>
      </c>
      <c r="I8758">
        <v>404.81200000000001</v>
      </c>
      <c r="J8758">
        <v>4.1230000000000002</v>
      </c>
      <c r="K8758">
        <v>-91.183999999999997</v>
      </c>
      <c r="L8758">
        <v>91.912999999999997</v>
      </c>
      <c r="M8758">
        <v>29272.145</v>
      </c>
      <c r="N8758">
        <v>0</v>
      </c>
      <c r="O8758">
        <v>12.317</v>
      </c>
      <c r="P8758">
        <v>7.9969999999999999</v>
      </c>
      <c r="Q8758">
        <v>217.88900000000001</v>
      </c>
      <c r="R8758">
        <v>29251.830999999998</v>
      </c>
      <c r="S8758">
        <v>29033.941999999999</v>
      </c>
    </row>
    <row r="8759" spans="1:19" x14ac:dyDescent="0.3">
      <c r="A8759">
        <v>2021</v>
      </c>
      <c r="B8759">
        <v>12</v>
      </c>
      <c r="C8759">
        <v>31</v>
      </c>
      <c r="D8759">
        <v>22</v>
      </c>
      <c r="E8759">
        <v>26908.473999999998</v>
      </c>
      <c r="F8759">
        <v>693.18</v>
      </c>
      <c r="G8759">
        <v>111.163</v>
      </c>
      <c r="H8759">
        <v>-104.17100000000001</v>
      </c>
      <c r="I8759">
        <v>517.60900000000004</v>
      </c>
      <c r="J8759">
        <v>5.181</v>
      </c>
      <c r="K8759">
        <v>-37.576000000000001</v>
      </c>
      <c r="L8759">
        <v>90.584000000000003</v>
      </c>
      <c r="M8759">
        <v>28073.280999999999</v>
      </c>
      <c r="N8759">
        <v>0</v>
      </c>
      <c r="O8759">
        <v>10.978999999999999</v>
      </c>
      <c r="P8759">
        <v>-3.927</v>
      </c>
      <c r="Q8759">
        <v>207.46100000000001</v>
      </c>
      <c r="R8759">
        <v>28066.228999999999</v>
      </c>
      <c r="S8759">
        <v>27858.768</v>
      </c>
    </row>
    <row r="8760" spans="1:19" x14ac:dyDescent="0.3">
      <c r="A8760">
        <v>2021</v>
      </c>
      <c r="B8760">
        <v>12</v>
      </c>
      <c r="C8760">
        <v>31</v>
      </c>
      <c r="D8760">
        <v>23</v>
      </c>
      <c r="E8760">
        <v>24768.195</v>
      </c>
      <c r="F8760">
        <v>897.37199999999996</v>
      </c>
      <c r="G8760">
        <v>108.108</v>
      </c>
      <c r="H8760">
        <v>-115.67400000000001</v>
      </c>
      <c r="I8760">
        <v>577.44799999999998</v>
      </c>
      <c r="J8760">
        <v>4.8490000000000002</v>
      </c>
      <c r="K8760">
        <v>-11.726000000000001</v>
      </c>
      <c r="L8760">
        <v>89.081000000000003</v>
      </c>
      <c r="M8760">
        <v>26209.544999999998</v>
      </c>
      <c r="N8760">
        <v>0</v>
      </c>
      <c r="O8760">
        <v>8.7420000000000009</v>
      </c>
      <c r="P8760">
        <v>-11.462999999999999</v>
      </c>
      <c r="Q8760">
        <v>190.029</v>
      </c>
      <c r="R8760">
        <v>26212.264999999999</v>
      </c>
      <c r="S8760">
        <v>26022.236000000001</v>
      </c>
    </row>
    <row r="8761" spans="1:19" x14ac:dyDescent="0.3">
      <c r="A8761">
        <v>2021</v>
      </c>
      <c r="B8761">
        <v>12</v>
      </c>
      <c r="C8761">
        <v>31</v>
      </c>
      <c r="D8761">
        <v>24</v>
      </c>
      <c r="E8761">
        <v>22415.617999999999</v>
      </c>
      <c r="F8761">
        <v>1087.124</v>
      </c>
      <c r="G8761">
        <v>106.625</v>
      </c>
      <c r="H8761">
        <v>-113.66500000000001</v>
      </c>
      <c r="I8761">
        <v>961.01800000000003</v>
      </c>
      <c r="J8761">
        <v>4.0709999999999997</v>
      </c>
      <c r="K8761">
        <v>-3.92</v>
      </c>
      <c r="L8761">
        <v>87.706999999999994</v>
      </c>
      <c r="M8761">
        <v>24437.953000000001</v>
      </c>
      <c r="N8761">
        <v>0</v>
      </c>
      <c r="O8761">
        <v>6.8250000000000002</v>
      </c>
      <c r="P8761">
        <v>-8.9629999999999992</v>
      </c>
      <c r="Q8761">
        <v>170.05199999999999</v>
      </c>
      <c r="R8761">
        <v>24440.091</v>
      </c>
      <c r="S8761">
        <v>24270.038</v>
      </c>
    </row>
  </sheetData>
  <autoFilter ref="A1:S8761"/>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5"/>
  <sheetViews>
    <sheetView zoomScale="70" zoomScaleNormal="70" workbookViewId="0">
      <selection activeCell="AQ15" sqref="AQ15"/>
    </sheetView>
  </sheetViews>
  <sheetFormatPr defaultColWidth="9.109375" defaultRowHeight="14.4" x14ac:dyDescent="0.3"/>
  <cols>
    <col min="1" max="1" width="17.88671875" style="29" customWidth="1"/>
    <col min="2" max="19" width="9.109375" style="36"/>
    <col min="20" max="16384" width="9.109375" style="29"/>
  </cols>
  <sheetData>
    <row r="1" spans="1:37" ht="15" thickBot="1" x14ac:dyDescent="0.35">
      <c r="A1" s="129"/>
      <c r="B1" s="229" t="s">
        <v>4366</v>
      </c>
      <c r="C1" s="230"/>
      <c r="D1" s="230"/>
      <c r="E1" s="230"/>
      <c r="F1" s="230"/>
      <c r="G1" s="231"/>
      <c r="H1" s="229" t="s">
        <v>4367</v>
      </c>
      <c r="I1" s="230"/>
      <c r="J1" s="230"/>
      <c r="K1" s="230"/>
      <c r="L1" s="230"/>
      <c r="M1" s="231"/>
      <c r="N1" s="229" t="s">
        <v>3799</v>
      </c>
      <c r="O1" s="230"/>
      <c r="P1" s="230"/>
      <c r="Q1" s="230"/>
      <c r="R1" s="230"/>
      <c r="S1" s="231"/>
      <c r="T1" s="232" t="s">
        <v>3792</v>
      </c>
      <c r="U1" s="233"/>
      <c r="V1" s="233"/>
      <c r="W1" s="233"/>
      <c r="X1" s="233"/>
      <c r="Y1" s="234"/>
      <c r="Z1" s="223" t="s">
        <v>3793</v>
      </c>
      <c r="AA1" s="224"/>
      <c r="AB1" s="224"/>
      <c r="AC1" s="224"/>
      <c r="AD1" s="224"/>
      <c r="AE1" s="225"/>
      <c r="AF1" s="223" t="s">
        <v>4394</v>
      </c>
      <c r="AG1" s="224"/>
      <c r="AH1" s="224"/>
      <c r="AI1" s="224"/>
      <c r="AJ1" s="224"/>
      <c r="AK1" s="225"/>
    </row>
    <row r="2" spans="1:37" ht="15" thickBot="1" x14ac:dyDescent="0.35">
      <c r="A2" s="129"/>
      <c r="B2" s="138">
        <v>2015</v>
      </c>
      <c r="C2" s="139">
        <v>2016</v>
      </c>
      <c r="D2" s="139">
        <v>2017</v>
      </c>
      <c r="E2" s="139">
        <v>2018</v>
      </c>
      <c r="F2" s="139">
        <v>2019</v>
      </c>
      <c r="G2" s="140">
        <v>2020</v>
      </c>
      <c r="H2" s="138">
        <v>2015</v>
      </c>
      <c r="I2" s="139">
        <v>2016</v>
      </c>
      <c r="J2" s="139">
        <v>2017</v>
      </c>
      <c r="K2" s="139">
        <v>2018</v>
      </c>
      <c r="L2" s="139">
        <v>2019</v>
      </c>
      <c r="M2" s="140">
        <v>2020</v>
      </c>
      <c r="N2" s="138">
        <v>2015</v>
      </c>
      <c r="O2" s="139">
        <v>2016</v>
      </c>
      <c r="P2" s="139">
        <v>2017</v>
      </c>
      <c r="Q2" s="139">
        <v>2018</v>
      </c>
      <c r="R2" s="139">
        <v>2019</v>
      </c>
      <c r="S2" s="140">
        <v>2020</v>
      </c>
      <c r="T2" s="138">
        <v>2015</v>
      </c>
      <c r="U2" s="139">
        <v>2016</v>
      </c>
      <c r="V2" s="139">
        <v>2017</v>
      </c>
      <c r="W2" s="139">
        <v>2018</v>
      </c>
      <c r="X2" s="139">
        <v>2019</v>
      </c>
      <c r="Y2" s="140">
        <v>2020</v>
      </c>
      <c r="Z2" s="138">
        <v>2015</v>
      </c>
      <c r="AA2" s="139">
        <v>2016</v>
      </c>
      <c r="AB2" s="139">
        <v>2017</v>
      </c>
      <c r="AC2" s="139">
        <v>2018</v>
      </c>
      <c r="AD2" s="139">
        <v>2019</v>
      </c>
      <c r="AE2" s="140">
        <v>2020</v>
      </c>
      <c r="AF2" s="138">
        <v>2015</v>
      </c>
      <c r="AG2" s="139">
        <v>2016</v>
      </c>
      <c r="AH2" s="139">
        <v>2017</v>
      </c>
      <c r="AI2" s="139">
        <v>2018</v>
      </c>
      <c r="AJ2" s="139">
        <v>2019</v>
      </c>
      <c r="AK2" s="140">
        <v>2020</v>
      </c>
    </row>
    <row r="3" spans="1:37" x14ac:dyDescent="0.3">
      <c r="A3" s="131" t="s">
        <v>3800</v>
      </c>
      <c r="B3" s="132">
        <v>12138.33</v>
      </c>
      <c r="C3" s="133">
        <v>11665.23</v>
      </c>
      <c r="D3" s="133">
        <v>11309.93</v>
      </c>
      <c r="E3" s="133">
        <v>10193</v>
      </c>
      <c r="F3" s="133">
        <v>10685.38</v>
      </c>
      <c r="G3" s="134">
        <v>11251.38</v>
      </c>
      <c r="H3" s="132">
        <v>12138.33</v>
      </c>
      <c r="I3" s="133">
        <v>11665.23</v>
      </c>
      <c r="J3" s="133">
        <v>11309.93</v>
      </c>
      <c r="K3" s="133">
        <v>10193</v>
      </c>
      <c r="L3" s="133">
        <v>10685.38</v>
      </c>
      <c r="M3" s="134">
        <v>11251.38</v>
      </c>
      <c r="N3" s="132">
        <v>12138.33</v>
      </c>
      <c r="O3" s="133">
        <v>11665.23</v>
      </c>
      <c r="P3" s="133">
        <v>11309.93</v>
      </c>
      <c r="Q3" s="133">
        <v>10193</v>
      </c>
      <c r="R3" s="133">
        <v>10685.38</v>
      </c>
      <c r="S3" s="134">
        <v>11251.38</v>
      </c>
      <c r="T3" s="132">
        <v>12138.33</v>
      </c>
      <c r="U3" s="133">
        <v>11665.23</v>
      </c>
      <c r="V3" s="133">
        <v>11309.93</v>
      </c>
      <c r="W3" s="133">
        <v>10193</v>
      </c>
      <c r="X3" s="133">
        <v>10685.38</v>
      </c>
      <c r="Y3" s="134">
        <v>11251.38</v>
      </c>
      <c r="Z3" s="132">
        <v>12138.33</v>
      </c>
      <c r="AA3" s="133">
        <v>11665.23</v>
      </c>
      <c r="AB3" s="133">
        <v>11309.93</v>
      </c>
      <c r="AC3" s="133">
        <v>10193</v>
      </c>
      <c r="AD3" s="133">
        <v>10685.38</v>
      </c>
      <c r="AE3" s="134">
        <v>11251.38</v>
      </c>
      <c r="AF3" s="132">
        <v>12138.33</v>
      </c>
      <c r="AG3" s="133">
        <v>11665.23</v>
      </c>
      <c r="AH3" s="133">
        <v>11309.93</v>
      </c>
      <c r="AI3" s="133">
        <v>10193</v>
      </c>
      <c r="AJ3" s="133">
        <v>10685.38</v>
      </c>
      <c r="AK3" s="134">
        <v>11251.38</v>
      </c>
    </row>
    <row r="4" spans="1:37" ht="15" thickBot="1" x14ac:dyDescent="0.35">
      <c r="A4" s="171" t="s">
        <v>3801</v>
      </c>
      <c r="B4" s="172">
        <v>3254.41</v>
      </c>
      <c r="C4" s="173">
        <v>3181.0599999999995</v>
      </c>
      <c r="D4" s="173">
        <v>3750.47</v>
      </c>
      <c r="E4" s="173">
        <v>3311.4400000000005</v>
      </c>
      <c r="F4" s="173">
        <v>3498.15</v>
      </c>
      <c r="G4" s="174">
        <v>3909.0099999999998</v>
      </c>
      <c r="H4" s="172">
        <v>3917.2000000000003</v>
      </c>
      <c r="I4" s="173">
        <v>3766.74</v>
      </c>
      <c r="J4" s="173">
        <v>3740.63</v>
      </c>
      <c r="K4" s="173">
        <v>3310.8999999999996</v>
      </c>
      <c r="L4" s="173">
        <v>4691.5</v>
      </c>
      <c r="M4" s="174">
        <v>4103.9299999999994</v>
      </c>
      <c r="N4" s="172">
        <v>3840.23</v>
      </c>
      <c r="O4" s="173">
        <v>5541.2800000000007</v>
      </c>
      <c r="P4" s="173">
        <v>5413.4800000000005</v>
      </c>
      <c r="Q4" s="173">
        <v>5184.3599999999997</v>
      </c>
      <c r="R4" s="173">
        <v>6197.4599999999991</v>
      </c>
      <c r="S4" s="174">
        <v>5864.0399999999991</v>
      </c>
      <c r="T4" s="172">
        <v>5624.0599999999995</v>
      </c>
      <c r="U4" s="173">
        <v>5960.62</v>
      </c>
      <c r="V4" s="173">
        <v>5652.11</v>
      </c>
      <c r="W4" s="173">
        <v>6380.39</v>
      </c>
      <c r="X4" s="173">
        <v>6480.04</v>
      </c>
      <c r="Y4" s="174">
        <v>6472.0800000000008</v>
      </c>
      <c r="Z4" s="172">
        <v>4485.8599999999997</v>
      </c>
      <c r="AA4" s="173">
        <v>5177.7199999999993</v>
      </c>
      <c r="AB4" s="173">
        <v>5884.66</v>
      </c>
      <c r="AC4" s="173">
        <v>5813.49</v>
      </c>
      <c r="AD4" s="173">
        <v>5663.15</v>
      </c>
      <c r="AE4" s="174">
        <v>8498.2800000000007</v>
      </c>
      <c r="AF4" s="172">
        <v>3166.84</v>
      </c>
      <c r="AG4" s="173">
        <v>3581.8800000000006</v>
      </c>
      <c r="AH4" s="173">
        <v>4927.2</v>
      </c>
      <c r="AI4" s="173">
        <v>3932.91</v>
      </c>
      <c r="AJ4" s="173">
        <v>4378.68</v>
      </c>
      <c r="AK4" s="174">
        <v>5035.7800000000007</v>
      </c>
    </row>
    <row r="5" spans="1:37" x14ac:dyDescent="0.3">
      <c r="A5" s="131" t="s">
        <v>3802</v>
      </c>
      <c r="B5" s="226">
        <v>3909.0099999999998</v>
      </c>
      <c r="C5" s="226"/>
      <c r="D5" s="226"/>
      <c r="E5" s="226"/>
      <c r="F5" s="226"/>
      <c r="G5" s="226"/>
      <c r="H5" s="226">
        <v>4691.5</v>
      </c>
      <c r="I5" s="226"/>
      <c r="J5" s="226"/>
      <c r="K5" s="226"/>
      <c r="L5" s="226"/>
      <c r="M5" s="226"/>
      <c r="N5" s="226">
        <v>6197.4599999999991</v>
      </c>
      <c r="O5" s="226"/>
      <c r="P5" s="226"/>
      <c r="Q5" s="226"/>
      <c r="R5" s="226"/>
      <c r="S5" s="226"/>
      <c r="T5" s="226">
        <v>6480.04</v>
      </c>
      <c r="U5" s="226"/>
      <c r="V5" s="226"/>
      <c r="W5" s="226"/>
      <c r="X5" s="226"/>
      <c r="Y5" s="226"/>
      <c r="Z5" s="226">
        <v>8498.2800000000007</v>
      </c>
      <c r="AA5" s="226"/>
      <c r="AB5" s="226"/>
      <c r="AC5" s="226"/>
      <c r="AD5" s="226"/>
      <c r="AE5" s="226"/>
      <c r="AF5" s="226">
        <v>5035.7800000000007</v>
      </c>
      <c r="AG5" s="226"/>
      <c r="AH5" s="226"/>
      <c r="AI5" s="226"/>
      <c r="AJ5" s="226"/>
      <c r="AK5" s="226"/>
    </row>
    <row r="6" spans="1:37" x14ac:dyDescent="0.3">
      <c r="A6" s="135" t="s">
        <v>3803</v>
      </c>
      <c r="B6" s="228">
        <v>3181.0599999999995</v>
      </c>
      <c r="C6" s="228"/>
      <c r="D6" s="228"/>
      <c r="E6" s="228"/>
      <c r="F6" s="228"/>
      <c r="G6" s="228"/>
      <c r="H6" s="228">
        <v>3310.8999999999996</v>
      </c>
      <c r="I6" s="228"/>
      <c r="J6" s="228"/>
      <c r="K6" s="228"/>
      <c r="L6" s="228"/>
      <c r="M6" s="228"/>
      <c r="N6" s="228">
        <v>3840.23</v>
      </c>
      <c r="O6" s="228"/>
      <c r="P6" s="228"/>
      <c r="Q6" s="228"/>
      <c r="R6" s="228"/>
      <c r="S6" s="228"/>
      <c r="T6" s="228">
        <v>5624.0599999999995</v>
      </c>
      <c r="U6" s="228"/>
      <c r="V6" s="228"/>
      <c r="W6" s="228"/>
      <c r="X6" s="228"/>
      <c r="Y6" s="228"/>
      <c r="Z6" s="228">
        <v>4485.8599999999997</v>
      </c>
      <c r="AA6" s="228"/>
      <c r="AB6" s="228"/>
      <c r="AC6" s="228"/>
      <c r="AD6" s="228"/>
      <c r="AE6" s="228"/>
      <c r="AF6" s="228">
        <v>3166.84</v>
      </c>
      <c r="AG6" s="228"/>
      <c r="AH6" s="228"/>
      <c r="AI6" s="228"/>
      <c r="AJ6" s="228"/>
      <c r="AK6" s="228"/>
    </row>
    <row r="7" spans="1:37" ht="15" thickBot="1" x14ac:dyDescent="0.35">
      <c r="A7" s="136" t="s">
        <v>3794</v>
      </c>
      <c r="B7" s="227">
        <v>3484.0899999999997</v>
      </c>
      <c r="C7" s="227"/>
      <c r="D7" s="227"/>
      <c r="E7" s="227"/>
      <c r="F7" s="227"/>
      <c r="G7" s="227"/>
      <c r="H7" s="227">
        <v>3921.8166666666698</v>
      </c>
      <c r="I7" s="227"/>
      <c r="J7" s="227"/>
      <c r="K7" s="227"/>
      <c r="L7" s="227"/>
      <c r="M7" s="227"/>
      <c r="N7" s="227">
        <v>5340.1416666666664</v>
      </c>
      <c r="O7" s="227"/>
      <c r="P7" s="227"/>
      <c r="Q7" s="227"/>
      <c r="R7" s="227"/>
      <c r="S7" s="227"/>
      <c r="T7" s="227">
        <v>6094.8833333333341</v>
      </c>
      <c r="U7" s="227"/>
      <c r="V7" s="227"/>
      <c r="W7" s="227"/>
      <c r="X7" s="227"/>
      <c r="Y7" s="227"/>
      <c r="Z7" s="227">
        <v>5920.5266666666657</v>
      </c>
      <c r="AA7" s="227"/>
      <c r="AB7" s="227"/>
      <c r="AC7" s="227"/>
      <c r="AD7" s="227"/>
      <c r="AE7" s="227"/>
      <c r="AF7" s="227">
        <v>4170.5483333333332</v>
      </c>
      <c r="AG7" s="227"/>
      <c r="AH7" s="227"/>
      <c r="AI7" s="227"/>
      <c r="AJ7" s="227"/>
      <c r="AK7" s="227"/>
    </row>
    <row r="11" spans="1:37" x14ac:dyDescent="0.3">
      <c r="A11" s="36"/>
      <c r="R11" s="29"/>
      <c r="S11" s="29"/>
    </row>
    <row r="12" spans="1:37" x14ac:dyDescent="0.3">
      <c r="A12" s="36"/>
      <c r="R12" s="29"/>
      <c r="S12" s="29"/>
    </row>
    <row r="13" spans="1:37" x14ac:dyDescent="0.3">
      <c r="A13" s="36"/>
      <c r="R13" s="29"/>
      <c r="S13" s="29"/>
    </row>
    <row r="14" spans="1:37" x14ac:dyDescent="0.3">
      <c r="A14" s="36"/>
      <c r="R14" s="29"/>
      <c r="S14" s="29"/>
    </row>
    <row r="15" spans="1:37" x14ac:dyDescent="0.3">
      <c r="A15" s="36"/>
      <c r="R15" s="29"/>
      <c r="S15" s="29"/>
    </row>
    <row r="16" spans="1:37" x14ac:dyDescent="0.3">
      <c r="A16" s="36"/>
      <c r="R16" s="29"/>
      <c r="S16" s="29"/>
    </row>
    <row r="17" spans="1:19" x14ac:dyDescent="0.3">
      <c r="A17" s="36"/>
      <c r="R17" s="29"/>
      <c r="S17" s="29"/>
    </row>
    <row r="18" spans="1:19" x14ac:dyDescent="0.3">
      <c r="A18" s="36"/>
      <c r="R18" s="29"/>
      <c r="S18" s="29"/>
    </row>
    <row r="19" spans="1:19" x14ac:dyDescent="0.3">
      <c r="A19" s="36"/>
      <c r="R19" s="29"/>
      <c r="S19" s="29"/>
    </row>
    <row r="20" spans="1:19" x14ac:dyDescent="0.3">
      <c r="A20" s="36"/>
      <c r="R20" s="29"/>
      <c r="S20" s="29"/>
    </row>
    <row r="21" spans="1:19" x14ac:dyDescent="0.3">
      <c r="A21" s="36"/>
      <c r="R21" s="29"/>
      <c r="S21" s="29"/>
    </row>
    <row r="22" spans="1:19" x14ac:dyDescent="0.3">
      <c r="A22" s="36"/>
      <c r="R22" s="29"/>
      <c r="S22" s="29"/>
    </row>
    <row r="23" spans="1:19" x14ac:dyDescent="0.3">
      <c r="A23" s="36"/>
      <c r="R23" s="29"/>
      <c r="S23" s="29"/>
    </row>
    <row r="24" spans="1:19" x14ac:dyDescent="0.3">
      <c r="A24" s="36"/>
      <c r="R24" s="29"/>
      <c r="S24" s="29"/>
    </row>
    <row r="25" spans="1:19" x14ac:dyDescent="0.3">
      <c r="A25" s="36"/>
      <c r="R25" s="29"/>
      <c r="S25" s="29"/>
    </row>
  </sheetData>
  <mergeCells count="24">
    <mergeCell ref="H7:M7"/>
    <mergeCell ref="H6:M6"/>
    <mergeCell ref="B7:G7"/>
    <mergeCell ref="B6:G6"/>
    <mergeCell ref="H1:M1"/>
    <mergeCell ref="H5:M5"/>
    <mergeCell ref="B1:G1"/>
    <mergeCell ref="B5:G5"/>
    <mergeCell ref="AF1:AK1"/>
    <mergeCell ref="AF5:AK5"/>
    <mergeCell ref="AF7:AK7"/>
    <mergeCell ref="AF6:AK6"/>
    <mergeCell ref="N1:S1"/>
    <mergeCell ref="T1:Y1"/>
    <mergeCell ref="Z1:AE1"/>
    <mergeCell ref="T7:Y7"/>
    <mergeCell ref="T6:Y6"/>
    <mergeCell ref="Z5:AE5"/>
    <mergeCell ref="Z7:AE7"/>
    <mergeCell ref="Z6:AE6"/>
    <mergeCell ref="N5:S5"/>
    <mergeCell ref="N7:S7"/>
    <mergeCell ref="N6:S6"/>
    <mergeCell ref="T5:Y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6"/>
  <sheetViews>
    <sheetView zoomScale="110" zoomScaleNormal="110" workbookViewId="0">
      <pane xSplit="3" ySplit="2" topLeftCell="D54" activePane="bottomRight" state="frozen"/>
      <selection pane="topRight" activeCell="D1" sqref="D1"/>
      <selection pane="bottomLeft" activeCell="A2" sqref="A2"/>
      <selection pane="bottomRight" activeCell="F79" sqref="F79"/>
    </sheetView>
  </sheetViews>
  <sheetFormatPr defaultRowHeight="14.4" x14ac:dyDescent="0.3"/>
  <cols>
    <col min="1" max="1" width="28.44140625" bestFit="1" customWidth="1"/>
    <col min="3" max="4" width="12" style="10" customWidth="1"/>
    <col min="12" max="12" width="59.33203125" customWidth="1"/>
    <col min="15" max="16" width="10.5546875" bestFit="1" customWidth="1"/>
    <col min="17" max="17" width="9.5546875" bestFit="1" customWidth="1"/>
  </cols>
  <sheetData>
    <row r="1" spans="1:24" s="129" customFormat="1" x14ac:dyDescent="0.3">
      <c r="C1" s="10"/>
      <c r="D1" s="10"/>
      <c r="E1" s="215" t="s">
        <v>4418</v>
      </c>
      <c r="F1" s="215"/>
      <c r="G1" s="215"/>
      <c r="H1" s="215"/>
      <c r="I1" s="215"/>
      <c r="J1" s="215"/>
    </row>
    <row r="2" spans="1:24" ht="28.8" x14ac:dyDescent="0.3">
      <c r="C2" s="23" t="s">
        <v>3779</v>
      </c>
      <c r="D2" s="23"/>
      <c r="E2" s="37">
        <v>44317</v>
      </c>
      <c r="F2" s="37">
        <v>44348</v>
      </c>
      <c r="G2" s="37">
        <v>44378</v>
      </c>
      <c r="H2" s="37">
        <v>44409</v>
      </c>
      <c r="I2" s="37">
        <v>44440</v>
      </c>
      <c r="J2" s="37">
        <v>44470</v>
      </c>
    </row>
    <row r="3" spans="1:24" x14ac:dyDescent="0.3">
      <c r="A3" s="8" t="s">
        <v>3744</v>
      </c>
      <c r="E3" s="17"/>
      <c r="F3" s="17"/>
      <c r="G3" s="17"/>
      <c r="H3" s="17"/>
      <c r="I3" s="17"/>
      <c r="J3" s="17"/>
    </row>
    <row r="4" spans="1:24" x14ac:dyDescent="0.3">
      <c r="A4" s="12" t="s">
        <v>3743</v>
      </c>
      <c r="C4" s="17"/>
      <c r="D4" s="17"/>
      <c r="E4" s="11">
        <v>36618.145354637301</v>
      </c>
      <c r="F4" s="11">
        <v>41421.376764619999</v>
      </c>
      <c r="G4" s="11">
        <v>44484.694214188101</v>
      </c>
      <c r="H4" s="72">
        <v>44678.7973783856</v>
      </c>
      <c r="I4" s="72">
        <v>45184.285625676501</v>
      </c>
      <c r="J4" s="72">
        <v>37270.764112402598</v>
      </c>
      <c r="L4" t="s">
        <v>3796</v>
      </c>
      <c r="O4" s="71"/>
      <c r="P4" s="71"/>
      <c r="Q4" s="71"/>
    </row>
    <row r="5" spans="1:24" s="102" customFormat="1" x14ac:dyDescent="0.3">
      <c r="A5" s="12"/>
      <c r="C5" s="17"/>
      <c r="D5" s="17"/>
      <c r="E5" s="11">
        <v>19</v>
      </c>
      <c r="F5" s="11">
        <v>19</v>
      </c>
      <c r="G5" s="11">
        <v>18</v>
      </c>
      <c r="H5" s="72">
        <v>18</v>
      </c>
      <c r="I5" s="72">
        <v>19</v>
      </c>
      <c r="J5" s="72">
        <v>20</v>
      </c>
      <c r="L5" s="102" t="s">
        <v>4444</v>
      </c>
      <c r="O5" s="71"/>
      <c r="P5" s="71"/>
      <c r="Q5" s="71"/>
    </row>
    <row r="6" spans="1:24" x14ac:dyDescent="0.3">
      <c r="A6" s="45"/>
      <c r="B6" s="44"/>
      <c r="C6" s="30"/>
      <c r="D6" s="30"/>
      <c r="E6" s="44"/>
      <c r="F6" s="44"/>
      <c r="G6" s="44"/>
      <c r="H6" s="46"/>
      <c r="I6" s="46"/>
      <c r="J6" s="46"/>
      <c r="K6" s="44"/>
      <c r="L6" s="44"/>
    </row>
    <row r="7" spans="1:24" x14ac:dyDescent="0.3">
      <c r="A7" s="8" t="s">
        <v>3730</v>
      </c>
      <c r="M7" s="17"/>
      <c r="N7" s="17"/>
      <c r="O7" s="17"/>
      <c r="P7" s="17"/>
      <c r="Q7" s="17"/>
      <c r="R7" s="17"/>
      <c r="S7" s="17"/>
      <c r="T7" s="17"/>
      <c r="U7" s="17"/>
      <c r="V7" s="17"/>
      <c r="W7" s="17"/>
      <c r="X7" s="17"/>
    </row>
    <row r="8" spans="1:24" x14ac:dyDescent="0.3">
      <c r="A8" t="s">
        <v>3717</v>
      </c>
      <c r="C8" s="10">
        <f>SUMIF(Existing_Generation!$F$2:$F$1170,$A8,Existing_Generation!$H$2:$H$1215)-C10-C11-C12-C13</f>
        <v>27000.77000000003</v>
      </c>
      <c r="E8" s="10">
        <f>SUMIF(Existing_Generation!$F$2:$F$1170,$A8,Existing_Generation!Q$2:Q$1215)-E10-E11-E12-E13-E15-E16</f>
        <v>25324.100000000006</v>
      </c>
      <c r="F8" s="10">
        <f>SUMIF(Existing_Generation!$F$2:$F$1170,$A8,Existing_Generation!R$2:R$1215)-F10-F11-F12-F13-F15-F16</f>
        <v>25319.070000000014</v>
      </c>
      <c r="G8" s="10">
        <f>SUMIF(Existing_Generation!$F$2:$F$1170,$A8,Existing_Generation!S$2:S$1215)-G10-G11-G12-G13-G15-G16</f>
        <v>25231.320000000018</v>
      </c>
      <c r="H8" s="10">
        <f>SUMIF(Existing_Generation!$F$2:$F$1170,$A8,Existing_Generation!T$2:T$1215)-H10-H11-H12-H13-H15-H16</f>
        <v>25160.120000000017</v>
      </c>
      <c r="I8" s="10">
        <f>SUMIF(Existing_Generation!$F$2:$F$1170,$A8,Existing_Generation!U$2:U$1215)-I10-I11-I12-I13-I15-I16</f>
        <v>25213.540000000023</v>
      </c>
      <c r="J8" s="10">
        <f>SUMIF(Existing_Generation!$F$2:$F$1170,$A8,Existing_Generation!V$2:V$1215)-J10-J11-J12-J13-J15-J16</f>
        <v>25267.390000000018</v>
      </c>
      <c r="L8" t="s">
        <v>4347</v>
      </c>
    </row>
    <row r="9" spans="1:24" x14ac:dyDescent="0.3">
      <c r="A9" t="s">
        <v>3733</v>
      </c>
      <c r="C9" s="10">
        <f>SUMIF(Existing_Generation!$F$2:$F$1170,$A9,Existing_Generation!$H$2:$H$1215)</f>
        <v>19</v>
      </c>
      <c r="E9" s="10">
        <f>SUMIF(Existing_Generation!$F$2:$F$1170,$A9,Existing_Generation!Q$2:Q$1215)</f>
        <v>7.87</v>
      </c>
      <c r="F9" s="10">
        <f>SUMIF(Existing_Generation!$F$2:$F$1170,$A9,Existing_Generation!R$2:R$1215)</f>
        <v>12.19</v>
      </c>
      <c r="G9" s="10">
        <f>SUMIF(Existing_Generation!$F$2:$F$1170,$A9,Existing_Generation!S$2:S$1215)</f>
        <v>14.37</v>
      </c>
      <c r="H9" s="10">
        <f>SUMIF(Existing_Generation!$F$2:$F$1170,$A9,Existing_Generation!T$2:T$1215)</f>
        <v>15.37</v>
      </c>
      <c r="I9" s="10">
        <f>SUMIF(Existing_Generation!$F$2:$F$1170,$A9,Existing_Generation!U$2:U$1215)</f>
        <v>10.84</v>
      </c>
      <c r="J9" s="10">
        <f>SUMIF(Existing_Generation!$F$2:$F$1170,$A9,Existing_Generation!V$2:V$1215)</f>
        <v>6.62</v>
      </c>
      <c r="L9" t="s">
        <v>4347</v>
      </c>
    </row>
    <row r="10" spans="1:24" x14ac:dyDescent="0.3">
      <c r="A10" t="s">
        <v>4335</v>
      </c>
      <c r="C10" s="10">
        <f>SUMIF(Existing_Generation!$AA$2:$AA$1215,Summary!$A10,Existing_Generation!$H$2:$H$1215)</f>
        <v>833.87</v>
      </c>
      <c r="E10" s="10">
        <f>SUMIF(Existing_Generation!$AA$2:$AA$1215,Summary!$A10,Existing_Generation!Q$2:Q$1215)</f>
        <v>833.87</v>
      </c>
      <c r="F10" s="10">
        <f>SUMIF(Existing_Generation!$AA$2:$AA$1215,Summary!$A10,Existing_Generation!R$2:R$1215)</f>
        <v>833.87</v>
      </c>
      <c r="G10" s="10">
        <f>SUMIF(Existing_Generation!$AA$2:$AA$1215,Summary!$A10,Existing_Generation!S$2:S$1215)</f>
        <v>833.87</v>
      </c>
      <c r="H10" s="10">
        <f>SUMIF(Existing_Generation!$AA$2:$AA$1215,Summary!$A10,Existing_Generation!T$2:T$1215)</f>
        <v>833.87</v>
      </c>
      <c r="I10" s="10">
        <f>SUMIF(Existing_Generation!$AA$2:$AA$1215,Summary!$A10,Existing_Generation!U$2:U$1215)</f>
        <v>833.87</v>
      </c>
      <c r="J10" s="10">
        <f>SUMIF(Existing_Generation!$AA$2:$AA$1215,Summary!$A10,Existing_Generation!V$2:V$1215)</f>
        <v>833.87</v>
      </c>
      <c r="L10" t="s">
        <v>4376</v>
      </c>
    </row>
    <row r="11" spans="1:24" x14ac:dyDescent="0.3">
      <c r="A11" t="s">
        <v>4336</v>
      </c>
      <c r="C11" s="10">
        <f>SUMIF(Existing_Generation!$AA$2:$AA$1215,$A11,Existing_Generation!$H$2:$H$1215)</f>
        <v>1137.0700000000002</v>
      </c>
      <c r="E11" s="10">
        <f>SUMIF(Existing_Generation!$AA$2:$AA$1215,$A11,Existing_Generation!Q$2:Q$1215)</f>
        <v>1137.0700000000002</v>
      </c>
      <c r="F11" s="10">
        <f>SUMIF(Existing_Generation!$AA$2:$AA$1215,$A11,Existing_Generation!R$2:R$1215)</f>
        <v>1137.0700000000002</v>
      </c>
      <c r="G11" s="10">
        <f>SUMIF(Existing_Generation!$AA$2:$AA$1215,$A11,Existing_Generation!S$2:S$1215)</f>
        <v>1137.0700000000002</v>
      </c>
      <c r="H11" s="10">
        <f>SUMIF(Existing_Generation!$AA$2:$AA$1215,$A11,Existing_Generation!T$2:T$1215)</f>
        <v>1137.0700000000002</v>
      </c>
      <c r="I11" s="10">
        <f>SUMIF(Existing_Generation!$AA$2:$AA$1215,$A11,Existing_Generation!U$2:U$1215)</f>
        <v>1137.0700000000002</v>
      </c>
      <c r="J11" s="10">
        <f>SUMIF(Existing_Generation!$AA$2:$AA$1215,$A11,Existing_Generation!V$2:V$1215)</f>
        <v>1137.0700000000002</v>
      </c>
      <c r="L11" s="102" t="s">
        <v>4376</v>
      </c>
    </row>
    <row r="12" spans="1:24" x14ac:dyDescent="0.3">
      <c r="A12" t="s">
        <v>4338</v>
      </c>
      <c r="C12" s="10">
        <f>SUMIF(Existing_Generation!$AA$2:$AA$1215,$A12,Existing_Generation!$H$2:$H$1215)</f>
        <v>1491.27</v>
      </c>
      <c r="E12" s="10">
        <f>SUMIF(Existing_Generation!$AA$2:$AA$1215,$A12,Existing_Generation!Q$2:Q$1215)</f>
        <v>1491.27</v>
      </c>
      <c r="F12" s="10">
        <f>SUMIF(Existing_Generation!$AA$2:$AA$1215,$A12,Existing_Generation!R$2:R$1215)</f>
        <v>1491.27</v>
      </c>
      <c r="G12" s="10">
        <f>SUMIF(Existing_Generation!$AA$2:$AA$1215,$A12,Existing_Generation!S$2:S$1215)</f>
        <v>1491.27</v>
      </c>
      <c r="H12" s="10">
        <f>SUMIF(Existing_Generation!$AA$2:$AA$1215,$A12,Existing_Generation!T$2:T$1215)</f>
        <v>1491.27</v>
      </c>
      <c r="I12" s="10">
        <f>SUMIF(Existing_Generation!$AA$2:$AA$1215,$A12,Existing_Generation!U$2:U$1215)</f>
        <v>1491.27</v>
      </c>
      <c r="J12" s="10">
        <f>SUMIF(Existing_Generation!$AA$2:$AA$1215,$A12,Existing_Generation!V$2:V$1215)</f>
        <v>1491.27</v>
      </c>
      <c r="L12" s="102" t="s">
        <v>4376</v>
      </c>
    </row>
    <row r="13" spans="1:24" x14ac:dyDescent="0.3">
      <c r="A13" t="s">
        <v>4337</v>
      </c>
      <c r="C13" s="10">
        <f>SUMIF(Existing_Generation!$AA$2:$AA$1215,$A13,Existing_Generation!$H$2:$H$1215)</f>
        <v>225.8</v>
      </c>
      <c r="E13" s="10">
        <f>SUMIF(Existing_Generation!$AA$2:$AA$1215,$A13,Existing_Generation!Q$2:Q$1215)</f>
        <v>225.8</v>
      </c>
      <c r="F13" s="10">
        <f>SUMIF(Existing_Generation!$AA$2:$AA$1215,$A13,Existing_Generation!R$2:R$1215)</f>
        <v>225.8</v>
      </c>
      <c r="G13" s="10">
        <f>SUMIF(Existing_Generation!$AA$2:$AA$1215,$A13,Existing_Generation!S$2:S$1215)</f>
        <v>225.8</v>
      </c>
      <c r="H13" s="10">
        <f>SUMIF(Existing_Generation!$AA$2:$AA$1215,$A13,Existing_Generation!T$2:T$1215)</f>
        <v>225.8</v>
      </c>
      <c r="I13" s="10">
        <f>SUMIF(Existing_Generation!$AA$2:$AA$1215,$A13,Existing_Generation!U$2:U$1215)</f>
        <v>225.8</v>
      </c>
      <c r="J13" s="10">
        <f>SUMIF(Existing_Generation!$AA$2:$AA$1215,$A13,Existing_Generation!V$2:V$1215)</f>
        <v>225.8</v>
      </c>
      <c r="L13" s="102" t="s">
        <v>4376</v>
      </c>
    </row>
    <row r="14" spans="1:24" x14ac:dyDescent="0.3">
      <c r="A14" t="s">
        <v>4409</v>
      </c>
      <c r="C14" s="10">
        <f>SUMIF(Existing_Generation!$AA$2:$AA$1170,$A14,Existing_Generation!$H$2:$H$1215)</f>
        <v>110</v>
      </c>
      <c r="E14" s="10">
        <f>SUMIF(Existing_Generation!$AA$2:$AA$1170,$A14,Existing_Generation!Q$2:Q$1215)</f>
        <v>110</v>
      </c>
      <c r="F14" s="10">
        <f>SUMIF(Existing_Generation!$AA$2:$AA$1170,$A14,Existing_Generation!R$2:R$1215)</f>
        <v>110</v>
      </c>
      <c r="G14" s="10">
        <f>SUMIF(Existing_Generation!$AA$2:$AA$1170,$A14,Existing_Generation!S$2:S$1215)</f>
        <v>110</v>
      </c>
      <c r="H14" s="10">
        <f>SUMIF(Existing_Generation!$AA$2:$AA$1170,$A14,Existing_Generation!T$2:T$1215)</f>
        <v>110</v>
      </c>
      <c r="I14" s="10">
        <f>SUMIF(Existing_Generation!$AA$2:$AA$1170,$A14,Existing_Generation!U$2:U$1215)</f>
        <v>110</v>
      </c>
      <c r="J14" s="10">
        <f>SUMIF(Existing_Generation!$AA$2:$AA$1170,$A14,Existing_Generation!V$2:V$1215)</f>
        <v>110</v>
      </c>
      <c r="L14" s="129" t="s">
        <v>4377</v>
      </c>
    </row>
    <row r="15" spans="1:24" s="129" customFormat="1" x14ac:dyDescent="0.3">
      <c r="A15" s="129" t="s">
        <v>4411</v>
      </c>
      <c r="C15" s="10">
        <f>SUMIF(Existing_Generation!$AA$2:$AA$1170,$A15,Existing_Generation!$H$2:$H$1215)</f>
        <v>27.5</v>
      </c>
      <c r="D15" s="10"/>
      <c r="E15" s="10">
        <f>SUMIF(Existing_Generation!$AA$2:$AA$1170,$A15,Existing_Generation!Q$2:Q$1215)</f>
        <v>27.5</v>
      </c>
      <c r="F15" s="10">
        <f>SUMIF(Existing_Generation!$AA$2:$AA$1170,$A15,Existing_Generation!R$2:R$1215)</f>
        <v>27.5</v>
      </c>
      <c r="G15" s="10">
        <f>SUMIF(Existing_Generation!$AA$2:$AA$1170,$A15,Existing_Generation!S$2:S$1215)</f>
        <v>27.5</v>
      </c>
      <c r="H15" s="10">
        <f>SUMIF(Existing_Generation!$AA$2:$AA$1170,$A15,Existing_Generation!T$2:T$1215)</f>
        <v>27.5</v>
      </c>
      <c r="I15" s="10">
        <f>SUMIF(Existing_Generation!$AA$2:$AA$1170,$A15,Existing_Generation!U$2:U$1215)</f>
        <v>27.5</v>
      </c>
      <c r="J15" s="10">
        <f>SUMIF(Existing_Generation!$AA$2:$AA$1170,$A15,Existing_Generation!V$2:V$1215)</f>
        <v>27.5</v>
      </c>
      <c r="L15" s="129" t="s">
        <v>4377</v>
      </c>
    </row>
    <row r="16" spans="1:24" x14ac:dyDescent="0.3">
      <c r="A16" t="s">
        <v>4339</v>
      </c>
      <c r="C16" s="10">
        <f>SUMIF(Existing_Generation!$AA$2:$AA$1215,$A16,Existing_Generation!$H$2:$H$1215)</f>
        <v>49.2</v>
      </c>
      <c r="E16" s="10">
        <f>SUMIF(Existing_Generation!$AA$2:$AA$1215,$A16,Existing_Generation!Q$2:Q$1215)</f>
        <v>49.2</v>
      </c>
      <c r="F16" s="10">
        <f>SUMIF(Existing_Generation!$AA$2:$AA$1215,$A16,Existing_Generation!R$2:R$1215)</f>
        <v>49.2</v>
      </c>
      <c r="G16" s="10">
        <f>SUMIF(Existing_Generation!$AA$2:$AA$1215,$A16,Existing_Generation!S$2:S$1215)</f>
        <v>49.2</v>
      </c>
      <c r="H16" s="10">
        <f>SUMIF(Existing_Generation!$AA$2:$AA$1215,$A16,Existing_Generation!T$2:T$1215)</f>
        <v>49.2</v>
      </c>
      <c r="I16" s="10">
        <f>SUMIF(Existing_Generation!$AA$2:$AA$1215,$A16,Existing_Generation!U$2:U$1215)</f>
        <v>49.2</v>
      </c>
      <c r="J16" s="10">
        <f>SUMIF(Existing_Generation!$AA$2:$AA$1215,$A16,Existing_Generation!V$2:V$1215)</f>
        <v>49.2</v>
      </c>
      <c r="L16" t="s">
        <v>4377</v>
      </c>
    </row>
    <row r="17" spans="1:12" ht="30" customHeight="1" x14ac:dyDescent="0.3">
      <c r="A17" s="66" t="s">
        <v>4348</v>
      </c>
      <c r="B17" s="66"/>
      <c r="C17" s="20">
        <f>'2021-New_Resources'!I7</f>
        <v>35</v>
      </c>
      <c r="D17" s="20"/>
      <c r="E17" s="20">
        <f>'2021-New_Resources'!J7</f>
        <v>35</v>
      </c>
      <c r="F17" s="20">
        <f>'2021-New_Resources'!K7</f>
        <v>35</v>
      </c>
      <c r="G17" s="20">
        <f>'2021-New_Resources'!L7</f>
        <v>35</v>
      </c>
      <c r="H17" s="20">
        <f>'2021-New_Resources'!M7</f>
        <v>35</v>
      </c>
      <c r="I17" s="20">
        <f>'2021-New_Resources'!N7</f>
        <v>35</v>
      </c>
      <c r="J17" s="20">
        <f>'2021-New_Resources'!O7</f>
        <v>35</v>
      </c>
      <c r="K17" s="66"/>
      <c r="L17" s="76" t="s">
        <v>4375</v>
      </c>
    </row>
    <row r="18" spans="1:12" x14ac:dyDescent="0.3">
      <c r="A18" s="31" t="s">
        <v>3735</v>
      </c>
      <c r="B18" s="22"/>
      <c r="C18" s="28">
        <f>SUM(C8:C17)</f>
        <v>30929.480000000029</v>
      </c>
      <c r="D18" s="28"/>
      <c r="E18" s="28">
        <f t="shared" ref="E18:J18" si="0">SUM(E8:E17)</f>
        <v>29241.680000000004</v>
      </c>
      <c r="F18" s="28">
        <f t="shared" si="0"/>
        <v>29240.970000000012</v>
      </c>
      <c r="G18" s="28">
        <f t="shared" si="0"/>
        <v>29155.400000000016</v>
      </c>
      <c r="H18" s="28">
        <f t="shared" si="0"/>
        <v>29085.200000000015</v>
      </c>
      <c r="I18" s="28">
        <f t="shared" si="0"/>
        <v>29134.090000000022</v>
      </c>
      <c r="J18" s="28">
        <f t="shared" si="0"/>
        <v>29183.720000000016</v>
      </c>
      <c r="K18" s="22"/>
      <c r="L18" s="22"/>
    </row>
    <row r="19" spans="1:12" x14ac:dyDescent="0.3">
      <c r="A19" s="8" t="s">
        <v>3731</v>
      </c>
      <c r="H19" s="10"/>
      <c r="I19" s="10"/>
      <c r="J19" s="10"/>
    </row>
    <row r="20" spans="1:12" ht="18" customHeight="1" x14ac:dyDescent="0.3">
      <c r="A20" t="s">
        <v>3728</v>
      </c>
      <c r="C20" s="11">
        <f>SUMIF(Existing_Generation!$F$2:$F$1170,$A20,Existing_Generation!$H$2:$H$1215)</f>
        <v>2300</v>
      </c>
      <c r="D20" s="11"/>
      <c r="E20" s="11">
        <f>SUMIF(Existing_Generation!$F$2:$F$1170,$A20,Existing_Generation!Q$2:Q$1215)</f>
        <v>2280</v>
      </c>
      <c r="F20" s="11">
        <f>SUMIF(Existing_Generation!$F$2:$F$1170,$A20,Existing_Generation!R$2:R$1215)</f>
        <v>2280</v>
      </c>
      <c r="G20" s="11">
        <f>SUMIF(Existing_Generation!$F$2:$F$1170,$A20,Existing_Generation!S$2:S$1215)</f>
        <v>2280</v>
      </c>
      <c r="H20" s="11">
        <f>SUMIF(Existing_Generation!$F$2:$F$1170,$A20,Existing_Generation!T$2:T$1215)</f>
        <v>2280</v>
      </c>
      <c r="I20" s="11">
        <f>SUMIF(Existing_Generation!$F$2:$F$1170,$A20,Existing_Generation!U$2:U$1215)</f>
        <v>2280</v>
      </c>
      <c r="J20" s="11">
        <f>SUMIF(Existing_Generation!$F$2:$F$1170,$A20,Existing_Generation!V$2:V$1215)</f>
        <v>2280</v>
      </c>
      <c r="L20" s="2" t="s">
        <v>4347</v>
      </c>
    </row>
    <row r="21" spans="1:12" ht="18" customHeight="1" x14ac:dyDescent="0.3">
      <c r="A21" s="22" t="s">
        <v>4363</v>
      </c>
      <c r="B21" s="22"/>
      <c r="C21" s="28">
        <f>SUM(C20)</f>
        <v>2300</v>
      </c>
      <c r="D21" s="28"/>
      <c r="E21" s="28">
        <f t="shared" ref="E21:J21" si="1">SUM(E20)</f>
        <v>2280</v>
      </c>
      <c r="F21" s="28">
        <f t="shared" si="1"/>
        <v>2280</v>
      </c>
      <c r="G21" s="28">
        <f t="shared" si="1"/>
        <v>2280</v>
      </c>
      <c r="H21" s="28">
        <f t="shared" si="1"/>
        <v>2280</v>
      </c>
      <c r="I21" s="28">
        <f t="shared" si="1"/>
        <v>2280</v>
      </c>
      <c r="J21" s="28">
        <f t="shared" si="1"/>
        <v>2280</v>
      </c>
      <c r="K21" s="22"/>
      <c r="L21" s="74"/>
    </row>
    <row r="22" spans="1:12" x14ac:dyDescent="0.3">
      <c r="A22" s="8" t="s">
        <v>3718</v>
      </c>
      <c r="H22" s="10"/>
      <c r="I22" s="10"/>
      <c r="J22" s="10"/>
    </row>
    <row r="23" spans="1:12" ht="28.8" x14ac:dyDescent="0.3">
      <c r="A23" s="189" t="s">
        <v>4342</v>
      </c>
      <c r="C23" s="10">
        <f>SUMIF(Existing_Generation!$Y$2:$Y$1170,Summary!$A23,Existing_Generation!$H$2:$H$1170)</f>
        <v>6194.9100000000008</v>
      </c>
      <c r="E23" s="10">
        <f>SUMIF(Existing_Generation!$Y$2:$Y$1170,Summary!$A23,Existing_Generation!Q$2:Q$1170)</f>
        <v>4018.1899999999991</v>
      </c>
      <c r="F23" s="10">
        <f>SUMIF(Existing_Generation!$Y$2:$Y$1170,Summary!$A23,Existing_Generation!R$2:R$1170)</f>
        <v>4494.920000000001</v>
      </c>
      <c r="G23" s="10">
        <f>SUMIF(Existing_Generation!$Y$2:$Y$1170,Summary!$A23,Existing_Generation!S$2:S$1170)</f>
        <v>5143.3500000000022</v>
      </c>
      <c r="H23" s="10">
        <f>SUMIF(Existing_Generation!$Y$2:$Y$1170,Summary!$A23,Existing_Generation!T$2:T$1170)</f>
        <v>4885.2999999999993</v>
      </c>
      <c r="I23" s="10">
        <f>SUMIF(Existing_Generation!$Y$2:$Y$1170,Summary!$A23,Existing_Generation!U$2:U$1170)</f>
        <v>4148.6699999999992</v>
      </c>
      <c r="J23" s="10">
        <f>SUMIF(Existing_Generation!$Y$2:$Y$1170,Summary!$A23,Existing_Generation!V$2:V$1170)</f>
        <v>3340.88</v>
      </c>
      <c r="L23" s="2" t="s">
        <v>4412</v>
      </c>
    </row>
    <row r="24" spans="1:12" ht="28.8" x14ac:dyDescent="0.3">
      <c r="A24" s="191" t="s">
        <v>4343</v>
      </c>
      <c r="C24" s="10">
        <f>SUMIF(Existing_Generation!$Y$2:$Y$1170,Summary!$A24,Existing_Generation!$H$2:$H$1170)</f>
        <v>1171.5900000000004</v>
      </c>
      <c r="E24" s="10">
        <f>SUMIF(Existing_Generation!$Y$2:$Y$1170,Summary!$A24,Existing_Generation!Q$2:Q$1170)</f>
        <v>587.73</v>
      </c>
      <c r="F24" s="10">
        <f>SUMIF(Existing_Generation!$Y$2:$Y$1170,Summary!$A24,Existing_Generation!R$2:R$1170)</f>
        <v>601.9599999999997</v>
      </c>
      <c r="G24" s="10">
        <f>SUMIF(Existing_Generation!$Y$2:$Y$1170,Summary!$A24,Existing_Generation!S$2:S$1170)</f>
        <v>585.87000000000046</v>
      </c>
      <c r="H24" s="10">
        <f>SUMIF(Existing_Generation!$Y$2:$Y$1170,Summary!$A24,Existing_Generation!T$2:T$1170)</f>
        <v>569.49999999999989</v>
      </c>
      <c r="I24" s="10">
        <f>SUMIF(Existing_Generation!$Y$2:$Y$1170,Summary!$A24,Existing_Generation!U$2:U$1170)</f>
        <v>423.53000000000009</v>
      </c>
      <c r="J24" s="10">
        <f>SUMIF(Existing_Generation!$Y$2:$Y$1170,Summary!$A24,Existing_Generation!V$2:V$1170)</f>
        <v>319.37999999999994</v>
      </c>
      <c r="L24" s="2" t="s">
        <v>4413</v>
      </c>
    </row>
    <row r="25" spans="1:12" x14ac:dyDescent="0.3">
      <c r="A25" t="s">
        <v>4344</v>
      </c>
      <c r="C25" s="10">
        <f>SUMIF(Existing_Generation!$Y$2:$Y$1170,Summary!$A25,Existing_Generation!$H$2:$H$1170)</f>
        <v>1832.43</v>
      </c>
      <c r="E25" s="10">
        <f>SUMIF(Existing_Generation!$Y$2:$Y$1170,Summary!$A25,Existing_Generation!Q$2:Q$1170)</f>
        <v>1549.98</v>
      </c>
      <c r="F25" s="10">
        <f>SUMIF(Existing_Generation!$Y$2:$Y$1170,Summary!$A25,Existing_Generation!R$2:R$1170)</f>
        <v>1557.6599999999999</v>
      </c>
      <c r="G25" s="10">
        <f>SUMIF(Existing_Generation!$Y$2:$Y$1170,Summary!$A25,Existing_Generation!S$2:S$1170)</f>
        <v>1457</v>
      </c>
      <c r="H25" s="10">
        <f>SUMIF(Existing_Generation!$Y$2:$Y$1170,Summary!$A25,Existing_Generation!T$2:T$1170)</f>
        <v>1457</v>
      </c>
      <c r="I25" s="10">
        <f>SUMIF(Existing_Generation!$Y$2:$Y$1170,Summary!$A25,Existing_Generation!U$2:U$1170)</f>
        <v>1457</v>
      </c>
      <c r="J25" s="10">
        <f>SUMIF(Existing_Generation!$Y$2:$Y$1170,Summary!$A25,Existing_Generation!V$2:V$1170)</f>
        <v>1458</v>
      </c>
      <c r="L25" t="s">
        <v>4347</v>
      </c>
    </row>
    <row r="26" spans="1:12" x14ac:dyDescent="0.3">
      <c r="A26" t="s">
        <v>4345</v>
      </c>
      <c r="C26" s="10">
        <f>SUMIF(Existing_Generation!$Y$2:$Y$1170,Summary!$A26,Existing_Generation!$H$2:$H$1170)</f>
        <v>1808.1</v>
      </c>
      <c r="E26" s="10">
        <f>SUMIF(Existing_Generation!$Y$2:$Y$1170,Summary!$A26,Existing_Generation!Q$2:Q$1170)</f>
        <v>558.6</v>
      </c>
      <c r="F26" s="10">
        <f>SUMIF(Existing_Generation!$Y$2:$Y$1170,Summary!$A26,Existing_Generation!R$2:R$1170)</f>
        <v>558.59</v>
      </c>
      <c r="G26" s="10">
        <f>SUMIF(Existing_Generation!$Y$2:$Y$1170,Summary!$A26,Existing_Generation!S$2:S$1170)</f>
        <v>558.6</v>
      </c>
      <c r="H26" s="10">
        <f>SUMIF(Existing_Generation!$Y$2:$Y$1170,Summary!$A26,Existing_Generation!T$2:T$1170)</f>
        <v>558.6</v>
      </c>
      <c r="I26" s="10">
        <f>SUMIF(Existing_Generation!$Y$2:$Y$1170,Summary!$A26,Existing_Generation!U$2:U$1170)</f>
        <v>558.59</v>
      </c>
      <c r="J26" s="10">
        <f>SUMIF(Existing_Generation!$Y$2:$Y$1170,Summary!$A26,Existing_Generation!V$2:V$1170)</f>
        <v>556.76</v>
      </c>
      <c r="L26" t="s">
        <v>4347</v>
      </c>
    </row>
    <row r="27" spans="1:12" x14ac:dyDescent="0.3">
      <c r="A27" s="31" t="s">
        <v>4346</v>
      </c>
      <c r="B27" s="22"/>
      <c r="C27" s="28">
        <f>SUM(C23:C26)</f>
        <v>11007.03</v>
      </c>
      <c r="D27" s="28"/>
      <c r="E27" s="28">
        <f t="shared" ref="E27:J27" si="2">SUM(E23:E26)</f>
        <v>6714.5</v>
      </c>
      <c r="F27" s="28">
        <f t="shared" si="2"/>
        <v>7213.130000000001</v>
      </c>
      <c r="G27" s="28">
        <f t="shared" si="2"/>
        <v>7744.8200000000033</v>
      </c>
      <c r="H27" s="28">
        <f t="shared" si="2"/>
        <v>7470.4</v>
      </c>
      <c r="I27" s="28">
        <f t="shared" si="2"/>
        <v>6587.7899999999991</v>
      </c>
      <c r="J27" s="28">
        <f t="shared" si="2"/>
        <v>5675.02</v>
      </c>
      <c r="K27" s="22"/>
      <c r="L27" s="22" t="s">
        <v>4347</v>
      </c>
    </row>
    <row r="28" spans="1:12" s="8" customFormat="1" x14ac:dyDescent="0.3">
      <c r="A28" s="8" t="s">
        <v>3732</v>
      </c>
      <c r="C28" s="11"/>
      <c r="D28" s="11"/>
      <c r="H28" s="11"/>
      <c r="I28" s="11"/>
      <c r="J28" s="11"/>
    </row>
    <row r="29" spans="1:12" x14ac:dyDescent="0.3">
      <c r="A29" t="s">
        <v>318</v>
      </c>
      <c r="C29" s="27">
        <f>SUMIF(Existing_Generation!$F$2:$F$1170,$A29,Existing_Generation!$H$2:$H$1215)-SUMIF(Existing_Generation!$AB$2:$AB$1170,Summary!$A30,Existing_Generation!$H$2:$H$1170)</f>
        <v>469.78999999999996</v>
      </c>
      <c r="D29" s="27"/>
      <c r="E29" s="27">
        <f>SUMIF(Existing_Generation!$F$2:$F$1170,$A29,Existing_Generation!Q$2:Q$1215)</f>
        <v>365.15999999999997</v>
      </c>
      <c r="F29" s="27">
        <f>SUMIF(Existing_Generation!$F$2:$F$1170,$A29,Existing_Generation!R$2:R$1215)</f>
        <v>371.77</v>
      </c>
      <c r="G29" s="27">
        <f>SUMIF(Existing_Generation!$F$2:$F$1170,$A29,Existing_Generation!S$2:S$1215)</f>
        <v>363.51</v>
      </c>
      <c r="H29" s="27">
        <f>SUMIF(Existing_Generation!$F$2:$F$1170,$A29,Existing_Generation!T$2:T$1215)</f>
        <v>361.86</v>
      </c>
      <c r="I29" s="27">
        <f>SUMIF(Existing_Generation!$F$2:$F$1170,$A29,Existing_Generation!U$2:U$1215)</f>
        <v>356.9</v>
      </c>
      <c r="J29" s="27">
        <f>SUMIF(Existing_Generation!$F$2:$F$1170,$A29,Existing_Generation!V$2:V$1215)</f>
        <v>351.11</v>
      </c>
      <c r="L29" s="2" t="s">
        <v>4347</v>
      </c>
    </row>
    <row r="30" spans="1:12" ht="30" customHeight="1" x14ac:dyDescent="0.3">
      <c r="A30" s="75" t="s">
        <v>4407</v>
      </c>
      <c r="B30" s="66"/>
      <c r="C30" s="20">
        <f>'2021-New_Resources'!I6</f>
        <v>2470.8000000000002</v>
      </c>
      <c r="D30" s="20"/>
      <c r="E30" s="20">
        <f>'2021-New_Resources'!J6</f>
        <v>1574.1</v>
      </c>
      <c r="F30" s="20">
        <f>'2021-New_Resources'!K6</f>
        <v>1699.1</v>
      </c>
      <c r="G30" s="20">
        <f>'2021-New_Resources'!L6</f>
        <v>1759.1</v>
      </c>
      <c r="H30" s="20">
        <f>'2021-New_Resources'!M6</f>
        <v>2097.8000000000002</v>
      </c>
      <c r="I30" s="20">
        <f>'2021-New_Resources'!N6</f>
        <v>2110.8000000000002</v>
      </c>
      <c r="J30" s="20">
        <f>'2021-New_Resources'!O6</f>
        <v>2470.8000000000002</v>
      </c>
      <c r="K30" s="66"/>
      <c r="L30" s="76" t="s">
        <v>4375</v>
      </c>
    </row>
    <row r="31" spans="1:12" x14ac:dyDescent="0.3">
      <c r="A31" s="31" t="s">
        <v>3775</v>
      </c>
      <c r="B31" s="22"/>
      <c r="C31" s="28">
        <f>C29+C30</f>
        <v>2940.59</v>
      </c>
      <c r="D31" s="28"/>
      <c r="E31" s="28">
        <f t="shared" ref="E31" si="3">E29+E30</f>
        <v>1939.2599999999998</v>
      </c>
      <c r="F31" s="28">
        <f t="shared" ref="F31:H31" si="4">F29+F30</f>
        <v>2070.87</v>
      </c>
      <c r="G31" s="28">
        <f t="shared" ref="G31" si="5">G29+G30</f>
        <v>2122.6099999999997</v>
      </c>
      <c r="H31" s="28">
        <f t="shared" si="4"/>
        <v>2459.6600000000003</v>
      </c>
      <c r="I31" s="28">
        <f>I29+I30</f>
        <v>2467.7000000000003</v>
      </c>
      <c r="J31" s="28">
        <f t="shared" ref="J31" si="6">J29+J30</f>
        <v>2821.9100000000003</v>
      </c>
      <c r="K31" s="22"/>
      <c r="L31" s="19"/>
    </row>
    <row r="32" spans="1:12" x14ac:dyDescent="0.3">
      <c r="A32" s="8" t="s">
        <v>3722</v>
      </c>
      <c r="H32" s="10"/>
      <c r="I32" s="10"/>
      <c r="J32" s="10"/>
    </row>
    <row r="33" spans="1:12" x14ac:dyDescent="0.3">
      <c r="A33" t="s">
        <v>3727</v>
      </c>
      <c r="C33" s="10">
        <f>SUMIF(Existing_Generation!$F$2:$F$1170,$A33,Existing_Generation!$H$2:$H$1170)-SUMIF(Existing_Generation!$AB$2:$AB$1170,Summary!$A34,Existing_Generation!$H$2:$H$1170)</f>
        <v>12485.229999999996</v>
      </c>
      <c r="E33" s="10">
        <f>SUMIF(Existing_Generation!$F$2:$F$1170,$A33,Existing_Generation!Q$2:Q$1170)</f>
        <v>1856.1000000000026</v>
      </c>
      <c r="F33" s="10">
        <f>SUMIF(Existing_Generation!$F$2:$F$1170,$A33,Existing_Generation!R$2:R$1170)</f>
        <v>3534.6199999999944</v>
      </c>
      <c r="G33" s="10">
        <f>SUMIF(Existing_Generation!$F$2:$F$1170,$A33,Existing_Generation!S$2:S$1170)</f>
        <v>4420.5900000000038</v>
      </c>
      <c r="H33" s="10">
        <f>SUMIF(Existing_Generation!$F$2:$F$1170,$A33,Existing_Generation!T$2:T$1170)</f>
        <v>2976.6400000000012</v>
      </c>
      <c r="I33" s="10">
        <f>SUMIF(Existing_Generation!$F$2:$F$1170,$A33,Existing_Generation!U$2:U$1170)</f>
        <v>1574.319999999999</v>
      </c>
      <c r="J33" s="10">
        <f>SUMIF(Existing_Generation!$F$2:$F$1170,$A33,Existing_Generation!V$2:V$1170)</f>
        <v>271.91000000000031</v>
      </c>
      <c r="L33" t="s">
        <v>4347</v>
      </c>
    </row>
    <row r="34" spans="1:12" ht="30" customHeight="1" x14ac:dyDescent="0.3">
      <c r="A34" s="75" t="s">
        <v>4406</v>
      </c>
      <c r="B34" s="66"/>
      <c r="C34" s="20">
        <f>'2021-New_Resources'!I4</f>
        <v>2638.2</v>
      </c>
      <c r="D34" s="20"/>
      <c r="E34" s="20">
        <f>'2021-New_Resources'!J4</f>
        <v>316.83199999999999</v>
      </c>
      <c r="F34" s="20">
        <f>'2021-New_Resources'!K4</f>
        <v>613.86199999999997</v>
      </c>
      <c r="G34" s="20">
        <f>'2021-New_Resources'!L4</f>
        <v>860.02799999999991</v>
      </c>
      <c r="H34" s="20">
        <f>'2021-New_Resources'!M4</f>
        <v>617.81399999999996</v>
      </c>
      <c r="I34" s="20">
        <f>'2021-New_Resources'!N4</f>
        <v>320.34800000000001</v>
      </c>
      <c r="J34" s="20">
        <f>'2021-New_Resources'!O4</f>
        <v>52.763999999999996</v>
      </c>
      <c r="K34" s="66"/>
      <c r="L34" s="76" t="s">
        <v>4375</v>
      </c>
    </row>
    <row r="35" spans="1:12" x14ac:dyDescent="0.3">
      <c r="A35" s="73" t="s">
        <v>3830</v>
      </c>
      <c r="B35" s="22"/>
      <c r="C35" s="28">
        <f>SUM(C33:C34)</f>
        <v>15123.429999999997</v>
      </c>
      <c r="D35" s="19"/>
      <c r="E35" s="28">
        <f t="shared" ref="E35:J35" si="7">SUM(E33:E34)</f>
        <v>2172.9320000000025</v>
      </c>
      <c r="F35" s="28">
        <f>SUM(F33:F34)</f>
        <v>4148.4819999999945</v>
      </c>
      <c r="G35" s="28">
        <f t="shared" si="7"/>
        <v>5280.618000000004</v>
      </c>
      <c r="H35" s="28">
        <f>SUM(H33:H34)</f>
        <v>3594.4540000000011</v>
      </c>
      <c r="I35" s="28">
        <f t="shared" si="7"/>
        <v>1894.667999999999</v>
      </c>
      <c r="J35" s="28">
        <f t="shared" si="7"/>
        <v>324.67400000000032</v>
      </c>
      <c r="K35" s="22"/>
      <c r="L35" s="74"/>
    </row>
    <row r="36" spans="1:12" x14ac:dyDescent="0.3">
      <c r="A36" s="8" t="s">
        <v>3723</v>
      </c>
      <c r="C36" s="65"/>
      <c r="D36" s="65"/>
      <c r="E36" s="65"/>
      <c r="F36" s="65"/>
      <c r="G36" s="65"/>
      <c r="H36" s="65"/>
      <c r="I36" s="65"/>
      <c r="J36" s="65"/>
      <c r="L36" s="2"/>
    </row>
    <row r="37" spans="1:12" x14ac:dyDescent="0.3">
      <c r="A37" t="s">
        <v>3723</v>
      </c>
      <c r="C37" s="10">
        <f>SUMIF(Existing_Generation!$F$2:$F$1170,$A37,Existing_Generation!$H$2:$H$1170)-SUMIF(Existing_Generation!$AB$2:$AB$1170,Summary!$A38,Existing_Generation!$H$2:$H$1170)</f>
        <v>5838.2199999999984</v>
      </c>
      <c r="E37" s="10">
        <f>SUMIF(Existing_Generation!$F$2:$F$1170,$A37,Existing_Generation!Q$2:Q$1170)</f>
        <v>1454.93</v>
      </c>
      <c r="F37" s="10">
        <f>SUMIF(Existing_Generation!$F$2:$F$1170,$A37,Existing_Generation!R$2:R$1170)</f>
        <v>1920.4100000000003</v>
      </c>
      <c r="G37" s="10">
        <f>SUMIF(Existing_Generation!$F$2:$F$1170,$A37,Existing_Generation!S$2:S$1170)</f>
        <v>1338.48</v>
      </c>
      <c r="H37" s="10">
        <f>SUMIF(Existing_Generation!$F$2:$F$1170,$A37,Existing_Generation!T$2:T$1170)</f>
        <v>1222.0899999999999</v>
      </c>
      <c r="I37" s="10">
        <f>SUMIF(Existing_Generation!$F$2:$F$1170,$A37,Existing_Generation!U$2:U$1170)</f>
        <v>872.99000000000012</v>
      </c>
      <c r="J37" s="10">
        <f>SUMIF(Existing_Generation!$F$2:$F$1170,$A37,Existing_Generation!V$2:V$1170)</f>
        <v>465.5800000000001</v>
      </c>
      <c r="L37" t="s">
        <v>4347</v>
      </c>
    </row>
    <row r="38" spans="1:12" ht="30" customHeight="1" x14ac:dyDescent="0.3">
      <c r="A38" s="75" t="s">
        <v>4408</v>
      </c>
      <c r="B38" s="66"/>
      <c r="C38" s="20">
        <f>'2021-New_Resources'!I5</f>
        <v>289.15999999999997</v>
      </c>
      <c r="D38" s="20"/>
      <c r="E38" s="20">
        <f>'2021-New_Resources'!J5</f>
        <v>37.064999999999998</v>
      </c>
      <c r="F38" s="20">
        <f>'2021-New_Resources'!K5</f>
        <v>48.925800000000002</v>
      </c>
      <c r="G38" s="20">
        <f>'2021-New_Resources'!L5</f>
        <v>34.099800000000002</v>
      </c>
      <c r="H38" s="20">
        <f>'2021-New_Resources'!M5</f>
        <v>31.134599999999995</v>
      </c>
      <c r="I38" s="20">
        <f>'2021-New_Resources'!N5</f>
        <v>22.238999999999997</v>
      </c>
      <c r="J38" s="20">
        <f>'2021-New_Resources'!O5</f>
        <v>23.1328</v>
      </c>
      <c r="K38" s="66"/>
      <c r="L38" s="76" t="s">
        <v>4375</v>
      </c>
    </row>
    <row r="39" spans="1:12" x14ac:dyDescent="0.3">
      <c r="A39" s="31" t="s">
        <v>3831</v>
      </c>
      <c r="B39" s="22"/>
      <c r="C39" s="28">
        <f>SUM(C37:C38)</f>
        <v>6127.3799999999983</v>
      </c>
      <c r="D39" s="19"/>
      <c r="E39" s="28">
        <f t="shared" ref="E39:J39" si="8">SUM(E37:E38)</f>
        <v>1491.9950000000001</v>
      </c>
      <c r="F39" s="28">
        <f t="shared" si="8"/>
        <v>1969.3358000000003</v>
      </c>
      <c r="G39" s="28">
        <f t="shared" si="8"/>
        <v>1372.5798</v>
      </c>
      <c r="H39" s="28">
        <f t="shared" si="8"/>
        <v>1253.2246</v>
      </c>
      <c r="I39" s="28">
        <f t="shared" si="8"/>
        <v>895.22900000000016</v>
      </c>
      <c r="J39" s="28">
        <f t="shared" si="8"/>
        <v>488.71280000000007</v>
      </c>
      <c r="K39" s="22"/>
      <c r="L39" s="74"/>
    </row>
    <row r="40" spans="1:12" x14ac:dyDescent="0.3">
      <c r="A40" s="8" t="s">
        <v>4360</v>
      </c>
      <c r="C40" s="65"/>
      <c r="D40" s="65"/>
      <c r="E40" s="65"/>
      <c r="F40" s="65"/>
      <c r="G40" s="65"/>
      <c r="H40" s="65"/>
      <c r="I40" s="65"/>
      <c r="J40" s="65"/>
      <c r="L40" s="2"/>
    </row>
    <row r="41" spans="1:12" x14ac:dyDescent="0.3">
      <c r="A41" t="s">
        <v>3724</v>
      </c>
      <c r="C41" s="10">
        <f>SUMIF(Existing_Generation!$F$2:$F$1170,$A41,Existing_Generation!$H$2:$H$1170)</f>
        <v>269.64000000000004</v>
      </c>
      <c r="E41" s="10">
        <f>SUMIF(Existing_Generation!$F$2:$F$1170,$A41,Existing_Generation!Q$2:Q$1170)</f>
        <v>189.72999999999993</v>
      </c>
      <c r="F41" s="10">
        <f>SUMIF(Existing_Generation!$F$2:$F$1170,$A41,Existing_Generation!R$2:R$1170)</f>
        <v>191.39000000000004</v>
      </c>
      <c r="G41" s="10">
        <f>SUMIF(Existing_Generation!$F$2:$F$1170,$A41,Existing_Generation!S$2:S$1170)</f>
        <v>190.51</v>
      </c>
      <c r="H41" s="10">
        <f>SUMIF(Existing_Generation!$F$2:$F$1170,$A41,Existing_Generation!T$2:T$1170)</f>
        <v>191.68000000000004</v>
      </c>
      <c r="I41" s="10">
        <f>SUMIF(Existing_Generation!$F$2:$F$1170,$A41,Existing_Generation!U$2:U$1170)</f>
        <v>191.33</v>
      </c>
      <c r="J41" s="10">
        <f>SUMIF(Existing_Generation!$F$2:$F$1170,$A41,Existing_Generation!V$2:V$1170)</f>
        <v>186.38000000000002</v>
      </c>
      <c r="L41" t="s">
        <v>4347</v>
      </c>
    </row>
    <row r="42" spans="1:12" x14ac:dyDescent="0.3">
      <c r="A42" t="s">
        <v>3725</v>
      </c>
      <c r="C42" s="10">
        <f>SUMIF(Existing_Generation!$F$2:$F$1170,$A42,Existing_Generation!$H$2:$H$1170)</f>
        <v>497.79</v>
      </c>
      <c r="E42" s="10">
        <f>SUMIF(Existing_Generation!$F$2:$F$1170,$A42,Existing_Generation!Q$2:Q$1170)</f>
        <v>315.29000000000002</v>
      </c>
      <c r="F42" s="10">
        <f>SUMIF(Existing_Generation!$F$2:$F$1170,$A42,Existing_Generation!R$2:R$1170)</f>
        <v>346.23999999999995</v>
      </c>
      <c r="G42" s="10">
        <f>SUMIF(Existing_Generation!$F$2:$F$1170,$A42,Existing_Generation!S$2:S$1170)</f>
        <v>354.28999999999996</v>
      </c>
      <c r="H42" s="10">
        <f>SUMIF(Existing_Generation!$F$2:$F$1170,$A42,Existing_Generation!T$2:T$1170)</f>
        <v>353.39000000000004</v>
      </c>
      <c r="I42" s="10">
        <f>SUMIF(Existing_Generation!$F$2:$F$1170,$A42,Existing_Generation!U$2:U$1170)</f>
        <v>356.07</v>
      </c>
      <c r="J42" s="10">
        <f>SUMIF(Existing_Generation!$F$2:$F$1170,$A42,Existing_Generation!V$2:V$1170)</f>
        <v>319.64000000000004</v>
      </c>
      <c r="L42" t="s">
        <v>4347</v>
      </c>
    </row>
    <row r="43" spans="1:12" x14ac:dyDescent="0.3">
      <c r="A43" t="s">
        <v>3736</v>
      </c>
      <c r="C43" s="10">
        <f>SUMIF(Existing_Generation!$F$2:$F$1170,$A43,Existing_Generation!$H$2:$H$1170)</f>
        <v>1409.44</v>
      </c>
      <c r="E43" s="10">
        <f>SUMIF(Existing_Generation!$F$2:$F$1170,$A43,Existing_Generation!Q$2:Q$1170)</f>
        <v>1058.0100000000002</v>
      </c>
      <c r="F43" s="10">
        <f>SUMIF(Existing_Generation!$F$2:$F$1170,$A43,Existing_Generation!R$2:R$1170)</f>
        <v>1055.21</v>
      </c>
      <c r="G43" s="10">
        <f>SUMIF(Existing_Generation!$F$2:$F$1170,$A43,Existing_Generation!S$2:S$1170)</f>
        <v>1061.1400000000001</v>
      </c>
      <c r="H43" s="10">
        <f>SUMIF(Existing_Generation!$F$2:$F$1170,$A43,Existing_Generation!T$2:T$1170)</f>
        <v>1061.8</v>
      </c>
      <c r="I43" s="10">
        <f>SUMIF(Existing_Generation!$F$2:$F$1170,$A43,Existing_Generation!U$2:U$1170)</f>
        <v>1063.1599999999999</v>
      </c>
      <c r="J43" s="10">
        <f>SUMIF(Existing_Generation!$F$2:$F$1170,$A43,Existing_Generation!V$2:V$1170)</f>
        <v>1065.6199999999999</v>
      </c>
      <c r="L43" t="s">
        <v>4347</v>
      </c>
    </row>
    <row r="44" spans="1:12" x14ac:dyDescent="0.3">
      <c r="A44" t="s">
        <v>3741</v>
      </c>
      <c r="C44" s="10">
        <f>SUMIF(Existing_Generation!$F$2:$F$1170,$A44,Existing_Generation!$H$2:$H$1170)</f>
        <v>30</v>
      </c>
      <c r="E44" s="10">
        <f>SUMIF(Existing_Generation!$F$2:$F$1170,$A44,Existing_Generation!Q$2:Q$1170)</f>
        <v>24.93</v>
      </c>
      <c r="F44" s="10">
        <f>SUMIF(Existing_Generation!$F$2:$F$1170,$A44,Existing_Generation!R$2:R$1170)</f>
        <v>29.75</v>
      </c>
      <c r="G44" s="10">
        <f>SUMIF(Existing_Generation!$F$2:$F$1170,$A44,Existing_Generation!S$2:S$1170)</f>
        <v>27.31</v>
      </c>
      <c r="H44" s="10">
        <f>SUMIF(Existing_Generation!$F$2:$F$1170,$A44,Existing_Generation!T$2:T$1170)</f>
        <v>29.64</v>
      </c>
      <c r="I44" s="10">
        <f>SUMIF(Existing_Generation!$F$2:$F$1170,$A44,Existing_Generation!U$2:U$1170)</f>
        <v>25.86</v>
      </c>
      <c r="J44" s="10">
        <f>SUMIF(Existing_Generation!$F$2:$F$1170,$A44,Existing_Generation!V$2:V$1170)</f>
        <v>26.4</v>
      </c>
      <c r="L44" t="s">
        <v>4347</v>
      </c>
    </row>
    <row r="45" spans="1:12" x14ac:dyDescent="0.3">
      <c r="A45" t="s">
        <v>3740</v>
      </c>
      <c r="C45" s="10">
        <f>SUMIF(Existing_Generation!$F$2:$F$1170,$A45,Existing_Generation!$H$2:$H$1170)</f>
        <v>90.97</v>
      </c>
      <c r="E45" s="10">
        <f>SUMIF(Existing_Generation!$F$2:$F$1170,$A45,Existing_Generation!Q$2:Q$1170)</f>
        <v>72.740000000000009</v>
      </c>
      <c r="F45" s="10">
        <f>SUMIF(Existing_Generation!$F$2:$F$1170,$A45,Existing_Generation!R$2:R$1170)</f>
        <v>73.47999999999999</v>
      </c>
      <c r="G45" s="10">
        <f>SUMIF(Existing_Generation!$F$2:$F$1170,$A45,Existing_Generation!S$2:S$1170)</f>
        <v>76.900000000000006</v>
      </c>
      <c r="H45" s="10">
        <f>SUMIF(Existing_Generation!$F$2:$F$1170,$A45,Existing_Generation!T$2:T$1170)</f>
        <v>76.05</v>
      </c>
      <c r="I45" s="10">
        <f>SUMIF(Existing_Generation!$F$2:$F$1170,$A45,Existing_Generation!U$2:U$1170)</f>
        <v>75.87</v>
      </c>
      <c r="J45" s="10">
        <f>SUMIF(Existing_Generation!$F$2:$F$1170,$A45,Existing_Generation!V$2:V$1170)</f>
        <v>72.55</v>
      </c>
      <c r="L45" t="s">
        <v>4347</v>
      </c>
    </row>
    <row r="46" spans="1:12" x14ac:dyDescent="0.3">
      <c r="A46" s="31" t="s">
        <v>3832</v>
      </c>
      <c r="B46" s="31"/>
      <c r="C46" s="28">
        <f>SUM(C41:C45)</f>
        <v>2297.8399999999997</v>
      </c>
      <c r="D46" s="28"/>
      <c r="E46" s="28">
        <f t="shared" ref="E46:J46" si="9">SUM(E41:E45)</f>
        <v>1660.7000000000003</v>
      </c>
      <c r="F46" s="28">
        <f t="shared" si="9"/>
        <v>1696.0700000000002</v>
      </c>
      <c r="G46" s="28">
        <f t="shared" si="9"/>
        <v>1710.15</v>
      </c>
      <c r="H46" s="28">
        <f t="shared" si="9"/>
        <v>1712.56</v>
      </c>
      <c r="I46" s="28">
        <f t="shared" si="9"/>
        <v>1712.29</v>
      </c>
      <c r="J46" s="28">
        <f t="shared" si="9"/>
        <v>1670.59</v>
      </c>
      <c r="K46" s="22"/>
      <c r="L46" s="22"/>
    </row>
    <row r="47" spans="1:12" x14ac:dyDescent="0.3">
      <c r="A47" s="8" t="s">
        <v>3726</v>
      </c>
      <c r="H47" s="10"/>
      <c r="I47" s="10"/>
      <c r="J47" s="10"/>
    </row>
    <row r="48" spans="1:12" x14ac:dyDescent="0.3">
      <c r="A48" t="s">
        <v>4362</v>
      </c>
      <c r="C48" s="11">
        <f>SUMIF(Existing_Generation!$F$2:$F$1170,$A47,Existing_Generation!$H$2:$H$1215)-C51</f>
        <v>652.9450000000005</v>
      </c>
      <c r="D48" s="11"/>
      <c r="E48" s="11">
        <f>SUMIF(Existing_Generation!$F$2:$F$1170,$A47,Existing_Generation!Q$2:Q$1215)</f>
        <v>62.079999999999991</v>
      </c>
      <c r="F48" s="11">
        <f>SUMIF(Existing_Generation!$F$2:$F$1170,$A47,Existing_Generation!R$2:R$1215)</f>
        <v>63.370000000000005</v>
      </c>
      <c r="G48" s="11">
        <f>SUMIF(Existing_Generation!$F$2:$F$1170,$A47,Existing_Generation!S$2:S$1215)</f>
        <v>63.580000000000005</v>
      </c>
      <c r="H48" s="11">
        <f>SUMIF(Existing_Generation!$F$2:$F$1170,$A47,Existing_Generation!T$2:T$1215)</f>
        <v>60.69</v>
      </c>
      <c r="I48" s="11">
        <f>SUMIF(Existing_Generation!$F$2:$F$1170,$A47,Existing_Generation!U$2:U$1215)</f>
        <v>66.959999999999994</v>
      </c>
      <c r="J48" s="11">
        <f>SUMIF(Existing_Generation!$F$2:$F$1170,$A47,Existing_Generation!V$2:V$1215)</f>
        <v>64.38000000000001</v>
      </c>
      <c r="L48" t="s">
        <v>3780</v>
      </c>
    </row>
    <row r="49" spans="1:12" x14ac:dyDescent="0.3">
      <c r="A49" s="31" t="s">
        <v>3734</v>
      </c>
      <c r="B49" s="22"/>
      <c r="C49" s="28">
        <f>SUM(C47:C48)</f>
        <v>652.9450000000005</v>
      </c>
      <c r="D49" s="28"/>
      <c r="E49" s="28">
        <f t="shared" ref="E49:J49" si="10">SUM(E47:E48)</f>
        <v>62.079999999999991</v>
      </c>
      <c r="F49" s="28">
        <f t="shared" si="10"/>
        <v>63.370000000000005</v>
      </c>
      <c r="G49" s="28">
        <f t="shared" si="10"/>
        <v>63.580000000000005</v>
      </c>
      <c r="H49" s="28">
        <f t="shared" si="10"/>
        <v>60.69</v>
      </c>
      <c r="I49" s="28">
        <f t="shared" si="10"/>
        <v>66.959999999999994</v>
      </c>
      <c r="J49" s="28">
        <f t="shared" si="10"/>
        <v>64.38000000000001</v>
      </c>
      <c r="K49" s="22"/>
      <c r="L49" s="22"/>
    </row>
    <row r="50" spans="1:12" x14ac:dyDescent="0.3">
      <c r="A50" s="68" t="s">
        <v>4364</v>
      </c>
      <c r="B50" s="29"/>
      <c r="C50" s="27"/>
      <c r="D50" s="27"/>
      <c r="E50" s="27"/>
      <c r="F50" s="27"/>
      <c r="G50" s="27"/>
      <c r="H50" s="27"/>
      <c r="I50" s="27"/>
      <c r="J50" s="27"/>
      <c r="K50" s="29"/>
      <c r="L50" s="29"/>
    </row>
    <row r="51" spans="1:12" x14ac:dyDescent="0.3">
      <c r="A51" t="s">
        <v>4454</v>
      </c>
      <c r="C51" s="65"/>
      <c r="D51" s="65"/>
      <c r="E51" s="10">
        <f>SUMIF('2021_NQC_List-11_13'!$V$2:$V$1532,"Y",'2021_NQC_List-11_13'!H$2:H$1532)</f>
        <v>133.60999999999996</v>
      </c>
      <c r="F51" s="10">
        <f>SUMIF('2021_NQC_List-11_13'!$V$2:$V$1532,"Y",'2021_NQC_List-11_13'!I$2:I$1532)</f>
        <v>158.78000000000023</v>
      </c>
      <c r="G51" s="10">
        <f>SUMIF('2021_NQC_List-11_13'!$V$2:$V$1532,"Y",'2021_NQC_List-11_13'!J$2:J$1532)</f>
        <v>207.20000000000024</v>
      </c>
      <c r="H51" s="10">
        <f>SUMIF('2021_NQC_List-11_13'!$V$2:$V$1532,"Y",'2021_NQC_List-11_13'!K$2:K$1532)</f>
        <v>215.55000000000004</v>
      </c>
      <c r="I51" s="10">
        <f>SUMIF('2021_NQC_List-11_13'!$V$2:$V$1532,"Y",'2021_NQC_List-11_13'!L$2:L$1532)</f>
        <v>228.47000000000006</v>
      </c>
      <c r="J51" s="10">
        <f>SUMIF('2021_NQC_List-11_13'!$V$2:$V$1532,"Y",'2021_NQC_List-11_13'!M$2:M$1532)</f>
        <v>136.08999999999978</v>
      </c>
      <c r="L51" t="s">
        <v>4458</v>
      </c>
    </row>
    <row r="52" spans="1:12" x14ac:dyDescent="0.3">
      <c r="A52" s="100" t="s">
        <v>4455</v>
      </c>
      <c r="B52" s="29"/>
      <c r="C52" s="101"/>
      <c r="D52" s="101"/>
      <c r="E52" s="101">
        <v>1128</v>
      </c>
      <c r="F52" s="101">
        <v>1240</v>
      </c>
      <c r="G52" s="101">
        <v>1245</v>
      </c>
      <c r="H52" s="101">
        <v>1289</v>
      </c>
      <c r="I52" s="101">
        <v>1225</v>
      </c>
      <c r="J52" s="101">
        <v>1110</v>
      </c>
      <c r="K52" s="29"/>
      <c r="L52" s="29" t="s">
        <v>4459</v>
      </c>
    </row>
    <row r="53" spans="1:12" x14ac:dyDescent="0.3">
      <c r="A53" s="31" t="s">
        <v>4365</v>
      </c>
      <c r="B53" s="22"/>
      <c r="C53" s="28"/>
      <c r="D53" s="28"/>
      <c r="E53" s="28">
        <f t="shared" ref="E53:J53" si="11">SUM(E51:E52)</f>
        <v>1261.6099999999999</v>
      </c>
      <c r="F53" s="28">
        <f t="shared" si="11"/>
        <v>1398.7800000000002</v>
      </c>
      <c r="G53" s="28">
        <f t="shared" si="11"/>
        <v>1452.2000000000003</v>
      </c>
      <c r="H53" s="28">
        <f t="shared" si="11"/>
        <v>1504.55</v>
      </c>
      <c r="I53" s="28">
        <f t="shared" si="11"/>
        <v>1453.47</v>
      </c>
      <c r="J53" s="28">
        <f t="shared" si="11"/>
        <v>1246.0899999999997</v>
      </c>
      <c r="K53" s="22"/>
      <c r="L53" s="22" t="s">
        <v>4414</v>
      </c>
    </row>
    <row r="54" spans="1:12" x14ac:dyDescent="0.3">
      <c r="A54" s="8" t="s">
        <v>3738</v>
      </c>
      <c r="C54" s="11">
        <f>C18+C21+C27+C31+C35+C39+C46+C49+C53</f>
        <v>71378.695000000022</v>
      </c>
      <c r="D54" s="11"/>
      <c r="E54" s="11">
        <f t="shared" ref="E54:J54" si="12">E18+E21+E27+E31+E35+E39+E46+E49+E53</f>
        <v>46824.757000000012</v>
      </c>
      <c r="F54" s="11">
        <f t="shared" si="12"/>
        <v>50081.007800000014</v>
      </c>
      <c r="G54" s="11">
        <f t="shared" si="12"/>
        <v>51181.957800000018</v>
      </c>
      <c r="H54" s="11">
        <f t="shared" si="12"/>
        <v>49420.738600000019</v>
      </c>
      <c r="I54" s="11">
        <f t="shared" si="12"/>
        <v>46492.197000000015</v>
      </c>
      <c r="J54" s="11">
        <f t="shared" si="12"/>
        <v>43755.096800000014</v>
      </c>
      <c r="L54" s="10"/>
    </row>
    <row r="55" spans="1:12" x14ac:dyDescent="0.3">
      <c r="A55" s="44"/>
      <c r="B55" s="44"/>
      <c r="C55" s="30"/>
      <c r="D55" s="30"/>
      <c r="E55" s="44"/>
      <c r="F55" s="44"/>
      <c r="G55" s="44"/>
      <c r="H55" s="44"/>
      <c r="I55" s="44"/>
      <c r="J55" s="44"/>
      <c r="K55" s="44"/>
      <c r="L55" s="44"/>
    </row>
    <row r="56" spans="1:12" x14ac:dyDescent="0.3">
      <c r="A56" s="8" t="s">
        <v>3742</v>
      </c>
      <c r="C56" s="10">
        <v>10805.38</v>
      </c>
      <c r="E56" s="10">
        <v>10805.38</v>
      </c>
      <c r="F56" s="10">
        <v>10805.38</v>
      </c>
      <c r="G56" s="10">
        <v>10805.38</v>
      </c>
      <c r="H56" s="10">
        <v>10805.38</v>
      </c>
      <c r="I56" s="10">
        <v>10805.38</v>
      </c>
      <c r="J56" s="10">
        <v>10805.38</v>
      </c>
      <c r="L56" t="s">
        <v>3795</v>
      </c>
    </row>
    <row r="57" spans="1:12" x14ac:dyDescent="0.3">
      <c r="A57" s="8" t="s">
        <v>3804</v>
      </c>
      <c r="E57" s="10">
        <v>3909</v>
      </c>
      <c r="F57" s="10">
        <v>4692</v>
      </c>
      <c r="G57" s="10">
        <v>6197</v>
      </c>
      <c r="H57" s="10">
        <v>6480.04</v>
      </c>
      <c r="I57" s="10">
        <v>8498.2800000000007</v>
      </c>
      <c r="J57" s="10">
        <v>5035.7800000000007</v>
      </c>
      <c r="L57" t="s">
        <v>3807</v>
      </c>
    </row>
    <row r="58" spans="1:12" x14ac:dyDescent="0.3">
      <c r="A58" s="8" t="s">
        <v>3805</v>
      </c>
      <c r="E58" s="10">
        <v>3181</v>
      </c>
      <c r="F58" s="10">
        <v>3311</v>
      </c>
      <c r="G58" s="10">
        <v>3840</v>
      </c>
      <c r="H58" s="10">
        <v>5624.0599999999995</v>
      </c>
      <c r="I58" s="10">
        <v>4485.8599999999997</v>
      </c>
      <c r="J58" s="10">
        <v>3166.84</v>
      </c>
      <c r="L58" t="s">
        <v>3808</v>
      </c>
    </row>
    <row r="59" spans="1:12" x14ac:dyDescent="0.3">
      <c r="A59" s="8" t="s">
        <v>3806</v>
      </c>
      <c r="E59" s="10">
        <v>3484</v>
      </c>
      <c r="F59" s="10">
        <v>3922</v>
      </c>
      <c r="G59" s="10">
        <v>5340</v>
      </c>
      <c r="H59" s="10">
        <v>6094.8833333333341</v>
      </c>
      <c r="I59" s="10">
        <v>5920.5266666666657</v>
      </c>
      <c r="J59" s="10">
        <v>4170.5483333333332</v>
      </c>
      <c r="L59" t="s">
        <v>3809</v>
      </c>
    </row>
    <row r="60" spans="1:12" x14ac:dyDescent="0.3">
      <c r="A60" s="31"/>
      <c r="B60" s="22"/>
      <c r="C60" s="19"/>
      <c r="D60" s="19"/>
      <c r="E60" s="22"/>
      <c r="F60" s="22"/>
      <c r="G60" s="22"/>
      <c r="H60" s="22"/>
      <c r="I60" s="22"/>
      <c r="J60" s="22"/>
      <c r="K60" s="22"/>
      <c r="L60" s="22"/>
    </row>
    <row r="61" spans="1:12" x14ac:dyDescent="0.3">
      <c r="A61" s="8" t="s">
        <v>3745</v>
      </c>
      <c r="E61" s="11">
        <f t="shared" ref="E61:J64" si="13">E$54+E56</f>
        <v>57630.13700000001</v>
      </c>
      <c r="F61" s="11">
        <f t="shared" si="13"/>
        <v>60886.387800000011</v>
      </c>
      <c r="G61" s="11">
        <f t="shared" si="13"/>
        <v>61987.337800000016</v>
      </c>
      <c r="H61" s="11">
        <f t="shared" si="13"/>
        <v>60226.118600000016</v>
      </c>
      <c r="I61" s="11">
        <f t="shared" si="13"/>
        <v>57297.577000000012</v>
      </c>
      <c r="J61" s="11">
        <f t="shared" si="13"/>
        <v>54560.476800000011</v>
      </c>
    </row>
    <row r="62" spans="1:12" x14ac:dyDescent="0.3">
      <c r="A62" s="8" t="s">
        <v>3819</v>
      </c>
      <c r="E62" s="11">
        <f t="shared" si="13"/>
        <v>50733.757000000012</v>
      </c>
      <c r="F62" s="11">
        <f t="shared" si="13"/>
        <v>54773.007800000014</v>
      </c>
      <c r="G62" s="11">
        <f t="shared" si="13"/>
        <v>57378.957800000018</v>
      </c>
      <c r="H62" s="11">
        <f t="shared" si="13"/>
        <v>55900.77860000002</v>
      </c>
      <c r="I62" s="11">
        <f t="shared" si="13"/>
        <v>54990.477000000014</v>
      </c>
      <c r="J62" s="11">
        <f t="shared" si="13"/>
        <v>48790.876800000013</v>
      </c>
    </row>
    <row r="63" spans="1:12" x14ac:dyDescent="0.3">
      <c r="A63" s="8" t="s">
        <v>3820</v>
      </c>
      <c r="E63" s="11">
        <f t="shared" si="13"/>
        <v>50005.757000000012</v>
      </c>
      <c r="F63" s="11">
        <f t="shared" si="13"/>
        <v>53392.007800000014</v>
      </c>
      <c r="G63" s="11">
        <f t="shared" si="13"/>
        <v>55021.957800000018</v>
      </c>
      <c r="H63" s="11">
        <f t="shared" si="13"/>
        <v>55044.798600000016</v>
      </c>
      <c r="I63" s="11">
        <f t="shared" si="13"/>
        <v>50978.057000000015</v>
      </c>
      <c r="J63" s="11">
        <f t="shared" si="13"/>
        <v>46921.93680000001</v>
      </c>
    </row>
    <row r="64" spans="1:12" x14ac:dyDescent="0.3">
      <c r="A64" s="8" t="s">
        <v>3821</v>
      </c>
      <c r="E64" s="11">
        <f t="shared" si="13"/>
        <v>50308.757000000012</v>
      </c>
      <c r="F64" s="11">
        <f t="shared" si="13"/>
        <v>54003.007800000014</v>
      </c>
      <c r="G64" s="11">
        <f t="shared" si="13"/>
        <v>56521.957800000018</v>
      </c>
      <c r="H64" s="11">
        <f t="shared" si="13"/>
        <v>55515.62193333335</v>
      </c>
      <c r="I64" s="11">
        <f t="shared" si="13"/>
        <v>52412.723666666679</v>
      </c>
      <c r="J64" s="11">
        <f t="shared" si="13"/>
        <v>47925.645133333346</v>
      </c>
    </row>
    <row r="65" spans="1:14" x14ac:dyDescent="0.3">
      <c r="A65" s="22"/>
      <c r="B65" s="22"/>
      <c r="C65" s="19"/>
      <c r="D65" s="19"/>
      <c r="E65" s="22"/>
      <c r="F65" s="22"/>
      <c r="G65" s="22"/>
      <c r="H65" s="22"/>
      <c r="I65" s="22"/>
      <c r="J65" s="22"/>
      <c r="K65" s="22"/>
      <c r="L65" s="22"/>
    </row>
    <row r="66" spans="1:14" x14ac:dyDescent="0.3">
      <c r="A66" s="8" t="s">
        <v>3746</v>
      </c>
      <c r="E66" s="11">
        <f>E$61-E$4</f>
        <v>21011.991645362708</v>
      </c>
      <c r="F66" s="11">
        <f>F61-$H$4</f>
        <v>16207.590421614412</v>
      </c>
      <c r="G66" s="11">
        <f>G61-G$4</f>
        <v>17502.643585811915</v>
      </c>
      <c r="H66" s="11">
        <f>H61-H$4</f>
        <v>15547.321221614417</v>
      </c>
      <c r="I66" s="11">
        <f>I61-I$4</f>
        <v>12113.291374323511</v>
      </c>
      <c r="J66" s="11">
        <f>J61-J$4</f>
        <v>17289.712687597414</v>
      </c>
      <c r="N66" s="18"/>
    </row>
    <row r="67" spans="1:14" x14ac:dyDescent="0.3">
      <c r="A67" s="8" t="s">
        <v>3778</v>
      </c>
      <c r="E67" s="64">
        <f>(E$61-E$4)/E$4</f>
        <v>0.57381365008705343</v>
      </c>
      <c r="F67" s="64">
        <f>(F$61-F$4)/F$4</f>
        <v>0.46992670345052412</v>
      </c>
      <c r="G67" s="64">
        <f>(G61-G$4)/G$4</f>
        <v>0.39345316169959332</v>
      </c>
      <c r="H67" s="64">
        <f>(H61-H$4)/H$4</f>
        <v>0.34797985026194533</v>
      </c>
      <c r="I67" s="64">
        <f>(I61-I$4)/I$4</f>
        <v>0.26808637575183863</v>
      </c>
      <c r="J67" s="64">
        <f>(J61-J$4)/J$4</f>
        <v>0.46389477380861943</v>
      </c>
    </row>
    <row r="68" spans="1:14" x14ac:dyDescent="0.3">
      <c r="A68" s="54"/>
      <c r="B68" s="55"/>
      <c r="C68" s="56"/>
      <c r="D68" s="56"/>
      <c r="E68" s="57"/>
      <c r="F68" s="57"/>
      <c r="G68" s="57"/>
      <c r="H68" s="57"/>
      <c r="I68" s="57"/>
      <c r="J68" s="57"/>
      <c r="K68" s="55"/>
      <c r="L68" s="55"/>
    </row>
    <row r="69" spans="1:14" x14ac:dyDescent="0.3">
      <c r="A69" s="8" t="s">
        <v>3822</v>
      </c>
      <c r="E69" s="11">
        <f>E$62-E$4</f>
        <v>14115.611645362711</v>
      </c>
      <c r="F69" s="11">
        <f>F62-$H$4</f>
        <v>10094.210421614414</v>
      </c>
      <c r="G69" s="11">
        <f>G62-$H$4</f>
        <v>12700.160421614419</v>
      </c>
      <c r="H69" s="11">
        <f>H62-$H$4</f>
        <v>11221.98122161442</v>
      </c>
      <c r="I69" s="11">
        <f>I62-$I$4</f>
        <v>9806.1913743235127</v>
      </c>
      <c r="J69" s="11">
        <f>J62-$J$4</f>
        <v>11520.112687597415</v>
      </c>
    </row>
    <row r="70" spans="1:14" x14ac:dyDescent="0.3">
      <c r="A70" s="8" t="s">
        <v>3823</v>
      </c>
      <c r="E70" s="59">
        <f t="shared" ref="E70:J70" si="14">(E$62-E$4)/E$4</f>
        <v>0.38548133742593049</v>
      </c>
      <c r="F70" s="59">
        <f t="shared" si="14"/>
        <v>0.32233672751274378</v>
      </c>
      <c r="G70" s="59">
        <f t="shared" si="14"/>
        <v>0.2898584291425651</v>
      </c>
      <c r="H70" s="59">
        <f t="shared" si="14"/>
        <v>0.25117017198505243</v>
      </c>
      <c r="I70" s="59">
        <f t="shared" si="14"/>
        <v>0.21702658874728406</v>
      </c>
      <c r="J70" s="59">
        <f t="shared" si="14"/>
        <v>0.30909247400602302</v>
      </c>
    </row>
    <row r="71" spans="1:14" x14ac:dyDescent="0.3">
      <c r="A71" s="54"/>
      <c r="B71" s="55"/>
      <c r="C71" s="56"/>
      <c r="D71" s="56"/>
      <c r="E71" s="57"/>
      <c r="F71" s="57"/>
      <c r="G71" s="57"/>
      <c r="H71" s="57"/>
      <c r="I71" s="57"/>
      <c r="J71" s="57"/>
      <c r="K71" s="55"/>
      <c r="L71" s="55"/>
    </row>
    <row r="72" spans="1:14" x14ac:dyDescent="0.3">
      <c r="A72" s="8" t="s">
        <v>3824</v>
      </c>
      <c r="E72" s="11">
        <f t="shared" ref="E72:J72" si="15">E$63-E$4</f>
        <v>13387.611645362711</v>
      </c>
      <c r="F72" s="11">
        <f t="shared" si="15"/>
        <v>11970.631035380015</v>
      </c>
      <c r="G72" s="11">
        <f t="shared" si="15"/>
        <v>10537.263585811917</v>
      </c>
      <c r="H72" s="11">
        <f t="shared" si="15"/>
        <v>10366.001221614417</v>
      </c>
      <c r="I72" s="11">
        <f t="shared" si="15"/>
        <v>5793.7713743235145</v>
      </c>
      <c r="J72" s="11">
        <f t="shared" si="15"/>
        <v>9651.1726875974127</v>
      </c>
    </row>
    <row r="73" spans="1:14" x14ac:dyDescent="0.3">
      <c r="A73" s="8" t="s">
        <v>3825</v>
      </c>
      <c r="E73" s="59">
        <f t="shared" ref="E73:J73" si="16">(E$63-E$4)/E$4</f>
        <v>0.36560048346815882</v>
      </c>
      <c r="F73" s="59">
        <f t="shared" si="16"/>
        <v>0.28899645473891417</v>
      </c>
      <c r="G73" s="59">
        <f t="shared" si="16"/>
        <v>0.23687391297052293</v>
      </c>
      <c r="H73" s="59">
        <f t="shared" si="16"/>
        <v>0.23201164377421693</v>
      </c>
      <c r="I73" s="59">
        <f t="shared" si="16"/>
        <v>0.12822536185082753</v>
      </c>
      <c r="J73" s="59">
        <f t="shared" si="16"/>
        <v>0.2589475401816565</v>
      </c>
    </row>
    <row r="74" spans="1:14" x14ac:dyDescent="0.3">
      <c r="A74" s="54"/>
      <c r="B74" s="55"/>
      <c r="C74" s="56"/>
      <c r="D74" s="56"/>
      <c r="E74" s="57"/>
      <c r="F74" s="57"/>
      <c r="G74" s="57"/>
      <c r="H74" s="57"/>
      <c r="I74" s="57"/>
      <c r="J74" s="57"/>
      <c r="K74" s="55"/>
      <c r="L74" s="55"/>
    </row>
    <row r="75" spans="1:14" x14ac:dyDescent="0.3">
      <c r="A75" s="8" t="s">
        <v>3826</v>
      </c>
      <c r="E75" s="11">
        <f>E64-E$4</f>
        <v>13690.611645362711</v>
      </c>
      <c r="F75" s="11">
        <f>F64-$F$4</f>
        <v>12581.631035380015</v>
      </c>
      <c r="G75" s="11">
        <f>G64-$G$4</f>
        <v>12037.263585811917</v>
      </c>
      <c r="H75" s="11">
        <f>H64-$H$4</f>
        <v>10836.824554947751</v>
      </c>
      <c r="I75" s="11">
        <f>I64-$I$4</f>
        <v>7228.4380409901787</v>
      </c>
      <c r="J75" s="11">
        <f>J64-$J$4</f>
        <v>10654.881020930748</v>
      </c>
    </row>
    <row r="76" spans="1:14" x14ac:dyDescent="0.3">
      <c r="A76" s="8" t="s">
        <v>3827</v>
      </c>
      <c r="E76" s="59">
        <f t="shared" ref="E76:J76" si="17">(E$64-E$4)/E$4</f>
        <v>0.37387506966212147</v>
      </c>
      <c r="F76" s="59">
        <f t="shared" si="17"/>
        <v>0.30374729229489528</v>
      </c>
      <c r="G76" s="59">
        <f t="shared" si="17"/>
        <v>0.27059337595654892</v>
      </c>
      <c r="H76" s="59">
        <f t="shared" si="17"/>
        <v>0.24254960273819534</v>
      </c>
      <c r="I76" s="59">
        <f t="shared" si="17"/>
        <v>0.15997681363988489</v>
      </c>
      <c r="J76" s="59">
        <f t="shared" si="17"/>
        <v>0.28587771876093954</v>
      </c>
    </row>
  </sheetData>
  <mergeCells count="1">
    <mergeCell ref="E1:J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62"/>
  <sheetViews>
    <sheetView zoomScaleNormal="100" workbookViewId="0">
      <pane xSplit="15" ySplit="2" topLeftCell="P168" activePane="bottomRight" state="frozen"/>
      <selection pane="topRight" activeCell="F1" sqref="F1"/>
      <selection pane="bottomLeft" activeCell="A2" sqref="A2"/>
      <selection pane="bottomRight" activeCell="L31" sqref="L31"/>
    </sheetView>
  </sheetViews>
  <sheetFormatPr defaultColWidth="9.109375" defaultRowHeight="14.4" x14ac:dyDescent="0.3"/>
  <cols>
    <col min="1" max="10" width="9.109375" style="102"/>
    <col min="11" max="14" width="9.109375" style="114"/>
    <col min="15" max="15" width="11.5546875" style="116" customWidth="1"/>
    <col min="16" max="16" width="9.109375" style="102"/>
    <col min="17" max="25" width="13.6640625" style="123" customWidth="1"/>
    <col min="26" max="26" width="9.109375" style="102"/>
    <col min="27" max="29" width="13.6640625" style="3" customWidth="1"/>
    <col min="30" max="30" width="9.109375" style="102"/>
    <col min="31" max="33" width="18.6640625" style="123" customWidth="1"/>
    <col min="34" max="34" width="10.33203125" style="102" customWidth="1"/>
    <col min="35" max="37" width="9.109375" style="67"/>
    <col min="38" max="16384" width="9.109375" style="102"/>
  </cols>
  <sheetData>
    <row r="1" spans="1:37" ht="18" x14ac:dyDescent="0.35">
      <c r="A1" s="122" t="s">
        <v>4441</v>
      </c>
    </row>
    <row r="2" spans="1:37" s="3" customFormat="1" ht="43.2" x14ac:dyDescent="0.3">
      <c r="K2" s="114" t="s">
        <v>3749</v>
      </c>
      <c r="L2" s="114" t="s">
        <v>3750</v>
      </c>
      <c r="M2" s="114" t="s">
        <v>3751</v>
      </c>
      <c r="N2" s="206" t="s">
        <v>4440</v>
      </c>
      <c r="O2" s="115" t="s">
        <v>3767</v>
      </c>
      <c r="Q2" s="23" t="s">
        <v>3717</v>
      </c>
      <c r="R2" s="23" t="s">
        <v>3731</v>
      </c>
      <c r="S2" s="23" t="s">
        <v>3718</v>
      </c>
      <c r="T2" s="23" t="s">
        <v>3732</v>
      </c>
      <c r="U2" s="23" t="s">
        <v>3722</v>
      </c>
      <c r="V2" s="23" t="s">
        <v>3723</v>
      </c>
      <c r="W2" s="23" t="s">
        <v>4382</v>
      </c>
      <c r="X2" s="23" t="s">
        <v>4383</v>
      </c>
      <c r="Y2" s="23" t="s">
        <v>4384</v>
      </c>
      <c r="AA2" s="15" t="s">
        <v>4386</v>
      </c>
      <c r="AB2" s="15" t="s">
        <v>4387</v>
      </c>
      <c r="AC2" s="15" t="s">
        <v>4385</v>
      </c>
      <c r="AE2" s="23" t="s">
        <v>4388</v>
      </c>
      <c r="AF2" s="23" t="s">
        <v>4389</v>
      </c>
      <c r="AG2" s="23" t="s">
        <v>4390</v>
      </c>
      <c r="AH2" s="15" t="s">
        <v>4415</v>
      </c>
      <c r="AI2" s="127" t="s">
        <v>4392</v>
      </c>
      <c r="AJ2" s="127" t="s">
        <v>4393</v>
      </c>
      <c r="AK2" s="127" t="s">
        <v>4391</v>
      </c>
    </row>
    <row r="3" spans="1:37" s="41" customFormat="1" x14ac:dyDescent="0.3">
      <c r="K3" s="117" t="s">
        <v>4378</v>
      </c>
      <c r="L3" s="118"/>
      <c r="M3" s="118"/>
      <c r="N3" s="118"/>
      <c r="O3" s="119"/>
      <c r="Q3" s="124"/>
      <c r="R3" s="124"/>
      <c r="S3" s="124"/>
      <c r="T3" s="124"/>
      <c r="U3" s="124"/>
      <c r="V3" s="124"/>
      <c r="W3" s="124"/>
      <c r="X3" s="124"/>
      <c r="Y3" s="124"/>
      <c r="AE3" s="124"/>
      <c r="AF3" s="124"/>
      <c r="AG3" s="124"/>
      <c r="AI3" s="48"/>
      <c r="AJ3" s="48"/>
      <c r="AK3" s="48"/>
    </row>
    <row r="4" spans="1:37" s="3" customFormat="1" x14ac:dyDescent="0.3">
      <c r="K4" s="114">
        <v>2021</v>
      </c>
      <c r="L4" s="114">
        <v>5</v>
      </c>
      <c r="M4" s="114">
        <v>25</v>
      </c>
      <c r="N4" s="114">
        <v>2</v>
      </c>
      <c r="O4" s="116">
        <v>25085.466</v>
      </c>
      <c r="Q4" s="123">
        <f>Summary!$E$18</f>
        <v>29241.680000000004</v>
      </c>
      <c r="R4" s="123">
        <f>Summary!$E$21</f>
        <v>2280</v>
      </c>
      <c r="S4" s="123">
        <f>Summary!$E$27</f>
        <v>6714.5</v>
      </c>
      <c r="T4" s="123"/>
      <c r="U4" s="126">
        <v>0</v>
      </c>
      <c r="V4" s="123">
        <f>Summary!$E$39</f>
        <v>1491.9950000000001</v>
      </c>
      <c r="W4" s="123">
        <f>Summary!$E$46+Summary!$E$49</f>
        <v>1722.7800000000002</v>
      </c>
      <c r="X4" s="123">
        <f>Summary!$E$53</f>
        <v>1261.6099999999999</v>
      </c>
      <c r="Y4" s="123">
        <f>SUM(Q4:X4)</f>
        <v>42712.56500000001</v>
      </c>
      <c r="AA4" s="123">
        <f>Summary!$E$57</f>
        <v>3909</v>
      </c>
      <c r="AB4" s="123">
        <f>Summary!$E$58</f>
        <v>3181</v>
      </c>
      <c r="AC4" s="123">
        <f>Summary!$E$59</f>
        <v>3484</v>
      </c>
      <c r="AE4" s="123">
        <f>$Y4+AA4</f>
        <v>46621.56500000001</v>
      </c>
      <c r="AF4" s="123">
        <f>$Y4+AB4</f>
        <v>45893.56500000001</v>
      </c>
      <c r="AG4" s="123">
        <f>$Y4+AC4</f>
        <v>46196.56500000001</v>
      </c>
      <c r="AI4" s="67">
        <f>(AE4-$O4)/$O4</f>
        <v>0.85850902670095941</v>
      </c>
      <c r="AJ4" s="67">
        <f>(AF4-$O4)/$O4</f>
        <v>0.8294882383289196</v>
      </c>
      <c r="AK4" s="67">
        <f>(AG4-$O4)/$O4</f>
        <v>0.84156694557717238</v>
      </c>
    </row>
    <row r="5" spans="1:37" s="3" customFormat="1" x14ac:dyDescent="0.3">
      <c r="K5" s="114">
        <v>2021</v>
      </c>
      <c r="L5" s="114">
        <v>5</v>
      </c>
      <c r="M5" s="114">
        <v>25</v>
      </c>
      <c r="N5" s="114">
        <v>3</v>
      </c>
      <c r="O5" s="116">
        <v>23824.92</v>
      </c>
      <c r="Q5" s="123">
        <f>Summary!$E$18</f>
        <v>29241.680000000004</v>
      </c>
      <c r="R5" s="123">
        <f>Summary!$E$21</f>
        <v>2280</v>
      </c>
      <c r="S5" s="123">
        <f>Summary!$E$27</f>
        <v>6714.5</v>
      </c>
      <c r="T5" s="123"/>
      <c r="U5" s="126">
        <v>0</v>
      </c>
      <c r="V5" s="123">
        <f>Summary!$E$39</f>
        <v>1491.9950000000001</v>
      </c>
      <c r="W5" s="123">
        <f>Summary!$E$46+Summary!$E$49</f>
        <v>1722.7800000000002</v>
      </c>
      <c r="X5" s="123">
        <f>Summary!$E$53</f>
        <v>1261.6099999999999</v>
      </c>
      <c r="Y5" s="123">
        <f t="shared" ref="Y5:Y27" si="0">SUM(Q5:X5)</f>
        <v>42712.56500000001</v>
      </c>
      <c r="AA5" s="3">
        <f>Summary!$E$57</f>
        <v>3909</v>
      </c>
      <c r="AB5" s="3">
        <f>Summary!$E$58</f>
        <v>3181</v>
      </c>
      <c r="AC5" s="3">
        <f>Summary!$E$59</f>
        <v>3484</v>
      </c>
      <c r="AE5" s="123">
        <f t="shared" ref="AE5:AE27" si="1">$Y5+AA5</f>
        <v>46621.56500000001</v>
      </c>
      <c r="AF5" s="123">
        <f t="shared" ref="AF5:AF27" si="2">$Y5+AB5</f>
        <v>45893.56500000001</v>
      </c>
      <c r="AG5" s="123">
        <f t="shared" ref="AG5:AG27" si="3">$Y5+AC5</f>
        <v>46196.56500000001</v>
      </c>
      <c r="AI5" s="67">
        <f t="shared" ref="AI5:AI27" si="4">(AE5-$O5)/$O5</f>
        <v>0.95684035875041817</v>
      </c>
      <c r="AJ5" s="67">
        <f t="shared" ref="AJ5:AJ27" si="5">(AF5-$O5)/$O5</f>
        <v>0.92628411763817098</v>
      </c>
      <c r="AK5" s="67">
        <f t="shared" ref="AK5:AK27" si="6">(AG5-$O5)/$O5</f>
        <v>0.93900189381538379</v>
      </c>
    </row>
    <row r="6" spans="1:37" s="3" customFormat="1" x14ac:dyDescent="0.3">
      <c r="K6" s="114">
        <v>2021</v>
      </c>
      <c r="L6" s="114">
        <v>5</v>
      </c>
      <c r="M6" s="114">
        <v>25</v>
      </c>
      <c r="N6" s="114">
        <v>4</v>
      </c>
      <c r="O6" s="116">
        <v>23192.205000000002</v>
      </c>
      <c r="Q6" s="123">
        <f>Summary!$E$18</f>
        <v>29241.680000000004</v>
      </c>
      <c r="R6" s="123">
        <f>Summary!$E$21</f>
        <v>2280</v>
      </c>
      <c r="S6" s="123">
        <f>Summary!$E$27</f>
        <v>6714.5</v>
      </c>
      <c r="T6" s="123"/>
      <c r="U6" s="126">
        <v>0</v>
      </c>
      <c r="V6" s="123">
        <f>Summary!$E$39</f>
        <v>1491.9950000000001</v>
      </c>
      <c r="W6" s="123">
        <f>Summary!$E$46+Summary!$E$49</f>
        <v>1722.7800000000002</v>
      </c>
      <c r="X6" s="123">
        <f>Summary!$E$53</f>
        <v>1261.6099999999999</v>
      </c>
      <c r="Y6" s="123">
        <f t="shared" si="0"/>
        <v>42712.56500000001</v>
      </c>
      <c r="AA6" s="3">
        <f>Summary!$E$57</f>
        <v>3909</v>
      </c>
      <c r="AB6" s="3">
        <f>Summary!$E$58</f>
        <v>3181</v>
      </c>
      <c r="AC6" s="3">
        <f>Summary!$E$59</f>
        <v>3484</v>
      </c>
      <c r="AE6" s="123">
        <f t="shared" si="1"/>
        <v>46621.56500000001</v>
      </c>
      <c r="AF6" s="123">
        <f t="shared" si="2"/>
        <v>45893.56500000001</v>
      </c>
      <c r="AG6" s="123">
        <f t="shared" si="3"/>
        <v>46196.56500000001</v>
      </c>
      <c r="AI6" s="67">
        <f t="shared" si="4"/>
        <v>1.0102256340007345</v>
      </c>
      <c r="AJ6" s="67">
        <f t="shared" si="5"/>
        <v>0.97883577693453494</v>
      </c>
      <c r="AK6" s="67">
        <f t="shared" si="6"/>
        <v>0.99190051140027458</v>
      </c>
    </row>
    <row r="7" spans="1:37" s="3" customFormat="1" x14ac:dyDescent="0.3">
      <c r="K7" s="114">
        <v>2021</v>
      </c>
      <c r="L7" s="114">
        <v>5</v>
      </c>
      <c r="M7" s="114">
        <v>25</v>
      </c>
      <c r="N7" s="114">
        <v>5</v>
      </c>
      <c r="O7" s="116">
        <v>23314.061000000002</v>
      </c>
      <c r="Q7" s="123">
        <f>Summary!$E$18</f>
        <v>29241.680000000004</v>
      </c>
      <c r="R7" s="123">
        <f>Summary!$E$21</f>
        <v>2280</v>
      </c>
      <c r="S7" s="123">
        <f>Summary!$E$27</f>
        <v>6714.5</v>
      </c>
      <c r="T7" s="123"/>
      <c r="U7" s="126">
        <v>0</v>
      </c>
      <c r="V7" s="123">
        <f>Summary!$E$39</f>
        <v>1491.9950000000001</v>
      </c>
      <c r="W7" s="123">
        <f>Summary!$E$46+Summary!$E$49</f>
        <v>1722.7800000000002</v>
      </c>
      <c r="X7" s="123">
        <f>Summary!$E$53</f>
        <v>1261.6099999999999</v>
      </c>
      <c r="Y7" s="123">
        <f t="shared" si="0"/>
        <v>42712.56500000001</v>
      </c>
      <c r="AA7" s="3">
        <f>Summary!$E$57</f>
        <v>3909</v>
      </c>
      <c r="AB7" s="3">
        <f>Summary!$E$58</f>
        <v>3181</v>
      </c>
      <c r="AC7" s="3">
        <f>Summary!$E$59</f>
        <v>3484</v>
      </c>
      <c r="AE7" s="123">
        <f t="shared" si="1"/>
        <v>46621.56500000001</v>
      </c>
      <c r="AF7" s="123">
        <f t="shared" si="2"/>
        <v>45893.56500000001</v>
      </c>
      <c r="AG7" s="123">
        <f t="shared" si="3"/>
        <v>46196.56500000001</v>
      </c>
      <c r="AI7" s="67">
        <f t="shared" si="4"/>
        <v>0.99971875341666161</v>
      </c>
      <c r="AJ7" s="67">
        <f t="shared" si="5"/>
        <v>0.96849296225140724</v>
      </c>
      <c r="AK7" s="67">
        <f t="shared" si="6"/>
        <v>0.98148941104683596</v>
      </c>
    </row>
    <row r="8" spans="1:37" s="3" customFormat="1" x14ac:dyDescent="0.3">
      <c r="K8" s="114">
        <v>2021</v>
      </c>
      <c r="L8" s="114">
        <v>5</v>
      </c>
      <c r="M8" s="114">
        <v>25</v>
      </c>
      <c r="N8" s="114">
        <v>6</v>
      </c>
      <c r="O8" s="116">
        <v>24013.353999999999</v>
      </c>
      <c r="Q8" s="123">
        <f>Summary!$E$18</f>
        <v>29241.680000000004</v>
      </c>
      <c r="R8" s="123">
        <f>Summary!$E$21</f>
        <v>2280</v>
      </c>
      <c r="S8" s="123">
        <f>Summary!$E$27</f>
        <v>6714.5</v>
      </c>
      <c r="T8" s="123"/>
      <c r="U8" s="126">
        <v>0</v>
      </c>
      <c r="V8" s="123">
        <f>Summary!$E$39</f>
        <v>1491.9950000000001</v>
      </c>
      <c r="W8" s="123">
        <f>Summary!$E$46+Summary!$E$49</f>
        <v>1722.7800000000002</v>
      </c>
      <c r="X8" s="123">
        <f>Summary!$E$53</f>
        <v>1261.6099999999999</v>
      </c>
      <c r="Y8" s="123">
        <f t="shared" si="0"/>
        <v>42712.56500000001</v>
      </c>
      <c r="AA8" s="3">
        <f>Summary!$E$57</f>
        <v>3909</v>
      </c>
      <c r="AB8" s="3">
        <f>Summary!$E$58</f>
        <v>3181</v>
      </c>
      <c r="AC8" s="3">
        <f>Summary!$E$59</f>
        <v>3484</v>
      </c>
      <c r="AE8" s="123">
        <f t="shared" si="1"/>
        <v>46621.56500000001</v>
      </c>
      <c r="AF8" s="123">
        <f t="shared" si="2"/>
        <v>45893.56500000001</v>
      </c>
      <c r="AG8" s="123">
        <f t="shared" si="3"/>
        <v>46196.56500000001</v>
      </c>
      <c r="AI8" s="67">
        <f t="shared" si="4"/>
        <v>0.9414849337581086</v>
      </c>
      <c r="AJ8" s="67">
        <f t="shared" si="5"/>
        <v>0.91116846901103488</v>
      </c>
      <c r="AK8" s="67">
        <f t="shared" si="6"/>
        <v>0.9237864481571384</v>
      </c>
    </row>
    <row r="9" spans="1:37" s="3" customFormat="1" x14ac:dyDescent="0.3">
      <c r="K9" s="114">
        <v>2021</v>
      </c>
      <c r="L9" s="114">
        <v>5</v>
      </c>
      <c r="M9" s="114">
        <v>25</v>
      </c>
      <c r="N9" s="114">
        <v>7</v>
      </c>
      <c r="O9" s="116">
        <v>25170.440999999999</v>
      </c>
      <c r="Q9" s="123">
        <f>Summary!$E$18</f>
        <v>29241.680000000004</v>
      </c>
      <c r="R9" s="123">
        <f>Summary!$E$21</f>
        <v>2280</v>
      </c>
      <c r="S9" s="123">
        <f>Summary!$E$27</f>
        <v>6714.5</v>
      </c>
      <c r="T9" s="123"/>
      <c r="U9" s="123">
        <f>Summary!$E$35</f>
        <v>2172.9320000000025</v>
      </c>
      <c r="V9" s="123">
        <f>Summary!$E$39</f>
        <v>1491.9950000000001</v>
      </c>
      <c r="W9" s="123">
        <f>Summary!$E$46+Summary!$E$49</f>
        <v>1722.7800000000002</v>
      </c>
      <c r="X9" s="123">
        <f>Summary!$E$53</f>
        <v>1261.6099999999999</v>
      </c>
      <c r="Y9" s="123">
        <f t="shared" si="0"/>
        <v>44885.49700000001</v>
      </c>
      <c r="AA9" s="3">
        <f>Summary!$E$57</f>
        <v>3909</v>
      </c>
      <c r="AB9" s="3">
        <f>Summary!$E$58</f>
        <v>3181</v>
      </c>
      <c r="AC9" s="3">
        <f>Summary!$E$59</f>
        <v>3484</v>
      </c>
      <c r="AE9" s="123">
        <f t="shared" si="1"/>
        <v>48794.49700000001</v>
      </c>
      <c r="AF9" s="123">
        <f t="shared" si="2"/>
        <v>48066.49700000001</v>
      </c>
      <c r="AG9" s="123">
        <f t="shared" si="3"/>
        <v>48369.49700000001</v>
      </c>
      <c r="AI9" s="67">
        <f t="shared" si="4"/>
        <v>0.93856345226529847</v>
      </c>
      <c r="AJ9" s="67">
        <f t="shared" si="5"/>
        <v>0.90964063760344971</v>
      </c>
      <c r="AK9" s="67">
        <f t="shared" si="6"/>
        <v>0.92167856733221365</v>
      </c>
    </row>
    <row r="10" spans="1:37" s="3" customFormat="1" x14ac:dyDescent="0.3">
      <c r="K10" s="114">
        <v>2021</v>
      </c>
      <c r="L10" s="114">
        <v>5</v>
      </c>
      <c r="M10" s="114">
        <v>25</v>
      </c>
      <c r="N10" s="114">
        <v>8</v>
      </c>
      <c r="O10" s="116">
        <v>26027.733</v>
      </c>
      <c r="Q10" s="123">
        <f>Summary!$E$18</f>
        <v>29241.680000000004</v>
      </c>
      <c r="R10" s="123">
        <f>Summary!$E$21</f>
        <v>2280</v>
      </c>
      <c r="S10" s="123">
        <f>Summary!$E$27</f>
        <v>6714.5</v>
      </c>
      <c r="T10" s="123"/>
      <c r="U10" s="123">
        <f>Summary!$E$35</f>
        <v>2172.9320000000025</v>
      </c>
      <c r="V10" s="123">
        <f>Summary!$E$39</f>
        <v>1491.9950000000001</v>
      </c>
      <c r="W10" s="123">
        <f>Summary!$E$46+Summary!$E$49</f>
        <v>1722.7800000000002</v>
      </c>
      <c r="X10" s="123">
        <f>Summary!$E$53</f>
        <v>1261.6099999999999</v>
      </c>
      <c r="Y10" s="123">
        <f t="shared" si="0"/>
        <v>44885.49700000001</v>
      </c>
      <c r="AA10" s="3">
        <f>Summary!$E$57</f>
        <v>3909</v>
      </c>
      <c r="AB10" s="3">
        <f>Summary!$E$58</f>
        <v>3181</v>
      </c>
      <c r="AC10" s="3">
        <f>Summary!$E$59</f>
        <v>3484</v>
      </c>
      <c r="AE10" s="123">
        <f t="shared" si="1"/>
        <v>48794.49700000001</v>
      </c>
      <c r="AF10" s="123">
        <f t="shared" si="2"/>
        <v>48066.49700000001</v>
      </c>
      <c r="AG10" s="123">
        <f t="shared" si="3"/>
        <v>48369.49700000001</v>
      </c>
      <c r="AI10" s="67">
        <f t="shared" si="4"/>
        <v>0.87471175457347783</v>
      </c>
      <c r="AJ10" s="67">
        <f t="shared" si="5"/>
        <v>0.84674158905810237</v>
      </c>
      <c r="AK10" s="67">
        <f t="shared" si="6"/>
        <v>0.85838301783716664</v>
      </c>
    </row>
    <row r="11" spans="1:37" s="3" customFormat="1" x14ac:dyDescent="0.3">
      <c r="K11" s="114">
        <v>2021</v>
      </c>
      <c r="L11" s="114">
        <v>5</v>
      </c>
      <c r="M11" s="114">
        <v>25</v>
      </c>
      <c r="N11" s="114">
        <v>9</v>
      </c>
      <c r="O11" s="116">
        <v>25980.866999999998</v>
      </c>
      <c r="Q11" s="123">
        <f>Summary!$E$18</f>
        <v>29241.680000000004</v>
      </c>
      <c r="R11" s="123">
        <f>Summary!$E$21</f>
        <v>2280</v>
      </c>
      <c r="S11" s="123">
        <f>Summary!$E$27</f>
        <v>6714.5</v>
      </c>
      <c r="T11" s="123"/>
      <c r="U11" s="123">
        <f>Summary!$E$35</f>
        <v>2172.9320000000025</v>
      </c>
      <c r="V11" s="123">
        <f>Summary!$E$39</f>
        <v>1491.9950000000001</v>
      </c>
      <c r="W11" s="123">
        <f>Summary!$E$46+Summary!$E$49</f>
        <v>1722.7800000000002</v>
      </c>
      <c r="X11" s="123">
        <f>Summary!$E$53</f>
        <v>1261.6099999999999</v>
      </c>
      <c r="Y11" s="123">
        <f t="shared" si="0"/>
        <v>44885.49700000001</v>
      </c>
      <c r="AA11" s="3">
        <f>Summary!$E$57</f>
        <v>3909</v>
      </c>
      <c r="AB11" s="3">
        <f>Summary!$E$58</f>
        <v>3181</v>
      </c>
      <c r="AC11" s="3">
        <f>Summary!$E$59</f>
        <v>3484</v>
      </c>
      <c r="AE11" s="123">
        <f t="shared" si="1"/>
        <v>48794.49700000001</v>
      </c>
      <c r="AF11" s="123">
        <f t="shared" si="2"/>
        <v>48066.49700000001</v>
      </c>
      <c r="AG11" s="123">
        <f t="shared" si="3"/>
        <v>48369.49700000001</v>
      </c>
      <c r="AI11" s="67">
        <f t="shared" si="4"/>
        <v>0.87809348317744795</v>
      </c>
      <c r="AJ11" s="67">
        <f t="shared" si="5"/>
        <v>0.8500728632343183</v>
      </c>
      <c r="AK11" s="67">
        <f t="shared" si="6"/>
        <v>0.86173529158976925</v>
      </c>
    </row>
    <row r="12" spans="1:37" s="3" customFormat="1" x14ac:dyDescent="0.3">
      <c r="K12" s="114">
        <v>2021</v>
      </c>
      <c r="L12" s="114">
        <v>5</v>
      </c>
      <c r="M12" s="114">
        <v>25</v>
      </c>
      <c r="N12" s="114">
        <v>10</v>
      </c>
      <c r="O12" s="116">
        <v>25891.321</v>
      </c>
      <c r="Q12" s="123">
        <f>Summary!$E$18</f>
        <v>29241.680000000004</v>
      </c>
      <c r="R12" s="123">
        <f>Summary!$E$21</f>
        <v>2280</v>
      </c>
      <c r="S12" s="123">
        <f>Summary!$E$27</f>
        <v>6714.5</v>
      </c>
      <c r="T12" s="123"/>
      <c r="U12" s="123">
        <f>Summary!$E$35</f>
        <v>2172.9320000000025</v>
      </c>
      <c r="V12" s="123">
        <f>Summary!$E$39</f>
        <v>1491.9950000000001</v>
      </c>
      <c r="W12" s="123">
        <f>Summary!$E$46+Summary!$E$49</f>
        <v>1722.7800000000002</v>
      </c>
      <c r="X12" s="123">
        <f>Summary!$E$53</f>
        <v>1261.6099999999999</v>
      </c>
      <c r="Y12" s="123">
        <f t="shared" si="0"/>
        <v>44885.49700000001</v>
      </c>
      <c r="AA12" s="3">
        <f>Summary!$E$57</f>
        <v>3909</v>
      </c>
      <c r="AB12" s="3">
        <f>Summary!$E$58</f>
        <v>3181</v>
      </c>
      <c r="AC12" s="3">
        <f>Summary!$E$59</f>
        <v>3484</v>
      </c>
      <c r="AE12" s="123">
        <f t="shared" si="1"/>
        <v>48794.49700000001</v>
      </c>
      <c r="AF12" s="123">
        <f t="shared" si="2"/>
        <v>48066.49700000001</v>
      </c>
      <c r="AG12" s="123">
        <f t="shared" si="3"/>
        <v>48369.49700000001</v>
      </c>
      <c r="AI12" s="67">
        <f t="shared" si="4"/>
        <v>0.88458893232987268</v>
      </c>
      <c r="AJ12" s="67">
        <f t="shared" si="5"/>
        <v>0.85647140213510198</v>
      </c>
      <c r="AK12" s="67">
        <f t="shared" si="6"/>
        <v>0.86817416538924419</v>
      </c>
    </row>
    <row r="13" spans="1:37" s="3" customFormat="1" x14ac:dyDescent="0.3">
      <c r="K13" s="114">
        <v>2021</v>
      </c>
      <c r="L13" s="114">
        <v>5</v>
      </c>
      <c r="M13" s="114">
        <v>25</v>
      </c>
      <c r="N13" s="114">
        <v>11</v>
      </c>
      <c r="O13" s="116">
        <v>26081.574000000001</v>
      </c>
      <c r="Q13" s="123">
        <f>Summary!$E$18</f>
        <v>29241.680000000004</v>
      </c>
      <c r="R13" s="123">
        <f>Summary!$E$21</f>
        <v>2280</v>
      </c>
      <c r="S13" s="123">
        <f>Summary!$E$27</f>
        <v>6714.5</v>
      </c>
      <c r="T13" s="123"/>
      <c r="U13" s="123">
        <f>Summary!$E$35</f>
        <v>2172.9320000000025</v>
      </c>
      <c r="V13" s="123">
        <f>Summary!$E$39</f>
        <v>1491.9950000000001</v>
      </c>
      <c r="W13" s="123">
        <f>Summary!$E$46+Summary!$E$49</f>
        <v>1722.7800000000002</v>
      </c>
      <c r="X13" s="123">
        <f>Summary!$E$53</f>
        <v>1261.6099999999999</v>
      </c>
      <c r="Y13" s="123">
        <f t="shared" si="0"/>
        <v>44885.49700000001</v>
      </c>
      <c r="AA13" s="3">
        <f>Summary!$E$57</f>
        <v>3909</v>
      </c>
      <c r="AB13" s="3">
        <f>Summary!$E$58</f>
        <v>3181</v>
      </c>
      <c r="AC13" s="3">
        <f>Summary!$E$59</f>
        <v>3484</v>
      </c>
      <c r="AE13" s="123">
        <f t="shared" si="1"/>
        <v>48794.49700000001</v>
      </c>
      <c r="AF13" s="123">
        <f t="shared" si="2"/>
        <v>48066.49700000001</v>
      </c>
      <c r="AG13" s="123">
        <f t="shared" si="3"/>
        <v>48369.49700000001</v>
      </c>
      <c r="AI13" s="67">
        <f t="shared" si="4"/>
        <v>0.8708417291073004</v>
      </c>
      <c r="AJ13" s="67">
        <f t="shared" si="5"/>
        <v>0.84292930326981064</v>
      </c>
      <c r="AK13" s="67">
        <f t="shared" si="6"/>
        <v>0.85454670028733726</v>
      </c>
    </row>
    <row r="14" spans="1:37" s="3" customFormat="1" x14ac:dyDescent="0.3">
      <c r="K14" s="114">
        <v>2021</v>
      </c>
      <c r="L14" s="114">
        <v>5</v>
      </c>
      <c r="M14" s="114">
        <v>25</v>
      </c>
      <c r="N14" s="114">
        <v>12</v>
      </c>
      <c r="O14" s="116">
        <v>26450.563999999998</v>
      </c>
      <c r="Q14" s="123">
        <f>Summary!$E$18</f>
        <v>29241.680000000004</v>
      </c>
      <c r="R14" s="123">
        <f>Summary!$E$21</f>
        <v>2280</v>
      </c>
      <c r="S14" s="123">
        <f>Summary!$E$27</f>
        <v>6714.5</v>
      </c>
      <c r="T14" s="123"/>
      <c r="U14" s="123">
        <f>Summary!$E$35</f>
        <v>2172.9320000000025</v>
      </c>
      <c r="V14" s="123">
        <f>Summary!$E$39</f>
        <v>1491.9950000000001</v>
      </c>
      <c r="W14" s="123">
        <f>Summary!$E$46+Summary!$E$49</f>
        <v>1722.7800000000002</v>
      </c>
      <c r="X14" s="123">
        <f>Summary!$E$53</f>
        <v>1261.6099999999999</v>
      </c>
      <c r="Y14" s="123">
        <f t="shared" si="0"/>
        <v>44885.49700000001</v>
      </c>
      <c r="AA14" s="3">
        <f>Summary!$E$57</f>
        <v>3909</v>
      </c>
      <c r="AB14" s="3">
        <f>Summary!$E$58</f>
        <v>3181</v>
      </c>
      <c r="AC14" s="3">
        <f>Summary!$E$59</f>
        <v>3484</v>
      </c>
      <c r="AE14" s="123">
        <f t="shared" si="1"/>
        <v>48794.49700000001</v>
      </c>
      <c r="AF14" s="123">
        <f t="shared" si="2"/>
        <v>48066.49700000001</v>
      </c>
      <c r="AG14" s="123">
        <f t="shared" si="3"/>
        <v>48369.49700000001</v>
      </c>
      <c r="AI14" s="67">
        <f t="shared" si="4"/>
        <v>0.84474315935191446</v>
      </c>
      <c r="AJ14" s="67">
        <f t="shared" si="5"/>
        <v>0.81722011674306883</v>
      </c>
      <c r="AK14" s="67">
        <f t="shared" si="6"/>
        <v>0.82867544903768453</v>
      </c>
    </row>
    <row r="15" spans="1:37" s="3" customFormat="1" x14ac:dyDescent="0.3">
      <c r="K15" s="114">
        <v>2021</v>
      </c>
      <c r="L15" s="114">
        <v>5</v>
      </c>
      <c r="M15" s="114">
        <v>25</v>
      </c>
      <c r="N15" s="114">
        <v>13</v>
      </c>
      <c r="O15" s="116">
        <v>27162.793000000001</v>
      </c>
      <c r="Q15" s="123">
        <f>Summary!$E$18</f>
        <v>29241.680000000004</v>
      </c>
      <c r="R15" s="123">
        <f>Summary!$E$21</f>
        <v>2280</v>
      </c>
      <c r="S15" s="123">
        <f>Summary!$E$27</f>
        <v>6714.5</v>
      </c>
      <c r="T15" s="123"/>
      <c r="U15" s="123">
        <f>Summary!$E$35</f>
        <v>2172.9320000000025</v>
      </c>
      <c r="V15" s="123">
        <f>Summary!$E$39</f>
        <v>1491.9950000000001</v>
      </c>
      <c r="W15" s="123">
        <f>Summary!$E$46+Summary!$E$49</f>
        <v>1722.7800000000002</v>
      </c>
      <c r="X15" s="123">
        <f>Summary!$E$53</f>
        <v>1261.6099999999999</v>
      </c>
      <c r="Y15" s="123">
        <f t="shared" si="0"/>
        <v>44885.49700000001</v>
      </c>
      <c r="AA15" s="3">
        <f>Summary!$E$57</f>
        <v>3909</v>
      </c>
      <c r="AB15" s="3">
        <f>Summary!$E$58</f>
        <v>3181</v>
      </c>
      <c r="AC15" s="3">
        <f>Summary!$E$59</f>
        <v>3484</v>
      </c>
      <c r="AE15" s="123">
        <f t="shared" si="1"/>
        <v>48794.49700000001</v>
      </c>
      <c r="AF15" s="123">
        <f t="shared" si="2"/>
        <v>48066.49700000001</v>
      </c>
      <c r="AG15" s="123">
        <f t="shared" si="3"/>
        <v>48369.49700000001</v>
      </c>
      <c r="AI15" s="67">
        <f t="shared" si="4"/>
        <v>0.79637259688280237</v>
      </c>
      <c r="AJ15" s="67">
        <f t="shared" si="5"/>
        <v>0.76957122929148003</v>
      </c>
      <c r="AK15" s="67">
        <f t="shared" si="6"/>
        <v>0.7807261940994068</v>
      </c>
    </row>
    <row r="16" spans="1:37" s="3" customFormat="1" x14ac:dyDescent="0.3">
      <c r="K16" s="114">
        <v>2021</v>
      </c>
      <c r="L16" s="114">
        <v>5</v>
      </c>
      <c r="M16" s="114">
        <v>25</v>
      </c>
      <c r="N16" s="114">
        <v>14</v>
      </c>
      <c r="O16" s="116">
        <v>28630.248</v>
      </c>
      <c r="Q16" s="123">
        <f>Summary!$E$18</f>
        <v>29241.680000000004</v>
      </c>
      <c r="R16" s="123">
        <f>Summary!$E$21</f>
        <v>2280</v>
      </c>
      <c r="S16" s="123">
        <f>Summary!$E$27</f>
        <v>6714.5</v>
      </c>
      <c r="T16" s="123"/>
      <c r="U16" s="123">
        <f>Summary!$E$35</f>
        <v>2172.9320000000025</v>
      </c>
      <c r="V16" s="123">
        <f>Summary!$E$39</f>
        <v>1491.9950000000001</v>
      </c>
      <c r="W16" s="123">
        <f>Summary!$E$46+Summary!$E$49</f>
        <v>1722.7800000000002</v>
      </c>
      <c r="X16" s="123">
        <f>Summary!$E$53</f>
        <v>1261.6099999999999</v>
      </c>
      <c r="Y16" s="123">
        <f t="shared" si="0"/>
        <v>44885.49700000001</v>
      </c>
      <c r="AA16" s="3">
        <f>Summary!$E$57</f>
        <v>3909</v>
      </c>
      <c r="AB16" s="3">
        <f>Summary!$E$58</f>
        <v>3181</v>
      </c>
      <c r="AC16" s="3">
        <f>Summary!$E$59</f>
        <v>3484</v>
      </c>
      <c r="AE16" s="123">
        <f t="shared" si="1"/>
        <v>48794.49700000001</v>
      </c>
      <c r="AF16" s="123">
        <f t="shared" si="2"/>
        <v>48066.49700000001</v>
      </c>
      <c r="AG16" s="123">
        <f t="shared" si="3"/>
        <v>48369.49700000001</v>
      </c>
      <c r="AI16" s="67">
        <f t="shared" si="4"/>
        <v>0.70429878916871458</v>
      </c>
      <c r="AJ16" s="67">
        <f t="shared" si="5"/>
        <v>0.67887113656856946</v>
      </c>
      <c r="AK16" s="67">
        <f t="shared" si="6"/>
        <v>0.68945434912055292</v>
      </c>
    </row>
    <row r="17" spans="11:37" s="3" customFormat="1" x14ac:dyDescent="0.3">
      <c r="K17" s="114">
        <v>2021</v>
      </c>
      <c r="L17" s="114">
        <v>5</v>
      </c>
      <c r="M17" s="114">
        <v>25</v>
      </c>
      <c r="N17" s="114">
        <v>15</v>
      </c>
      <c r="O17" s="116">
        <v>30244.694</v>
      </c>
      <c r="Q17" s="123">
        <f>Summary!$E$18</f>
        <v>29241.680000000004</v>
      </c>
      <c r="R17" s="123">
        <f>Summary!$E$21</f>
        <v>2280</v>
      </c>
      <c r="S17" s="123">
        <f>Summary!$E$27</f>
        <v>6714.5</v>
      </c>
      <c r="T17" s="123"/>
      <c r="U17" s="123">
        <f>Summary!$E$35</f>
        <v>2172.9320000000025</v>
      </c>
      <c r="V17" s="123">
        <f>Summary!$E$39</f>
        <v>1491.9950000000001</v>
      </c>
      <c r="W17" s="123">
        <f>Summary!$E$46+Summary!$E$49</f>
        <v>1722.7800000000002</v>
      </c>
      <c r="X17" s="123">
        <f>Summary!$E$53</f>
        <v>1261.6099999999999</v>
      </c>
      <c r="Y17" s="123">
        <f t="shared" si="0"/>
        <v>44885.49700000001</v>
      </c>
      <c r="AA17" s="3">
        <f>Summary!$E$57</f>
        <v>3909</v>
      </c>
      <c r="AB17" s="3">
        <f>Summary!$E$58</f>
        <v>3181</v>
      </c>
      <c r="AC17" s="3">
        <f>Summary!$E$59</f>
        <v>3484</v>
      </c>
      <c r="AE17" s="123">
        <f t="shared" si="1"/>
        <v>48794.49700000001</v>
      </c>
      <c r="AF17" s="123">
        <f t="shared" si="2"/>
        <v>48066.49700000001</v>
      </c>
      <c r="AG17" s="123">
        <f t="shared" si="3"/>
        <v>48369.49700000001</v>
      </c>
      <c r="AI17" s="67">
        <f t="shared" si="4"/>
        <v>0.61332420820657041</v>
      </c>
      <c r="AJ17" s="67">
        <f t="shared" si="5"/>
        <v>0.58925387044749111</v>
      </c>
      <c r="AK17" s="67">
        <f t="shared" si="6"/>
        <v>0.59927215663018485</v>
      </c>
    </row>
    <row r="18" spans="11:37" s="3" customFormat="1" x14ac:dyDescent="0.3">
      <c r="K18" s="114">
        <v>2021</v>
      </c>
      <c r="L18" s="114">
        <v>5</v>
      </c>
      <c r="M18" s="114">
        <v>25</v>
      </c>
      <c r="N18" s="114">
        <v>16</v>
      </c>
      <c r="O18" s="116">
        <v>32118.678</v>
      </c>
      <c r="Q18" s="123">
        <f>Summary!$E$18</f>
        <v>29241.680000000004</v>
      </c>
      <c r="R18" s="123">
        <f>Summary!$E$21</f>
        <v>2280</v>
      </c>
      <c r="S18" s="123">
        <f>Summary!$E$27</f>
        <v>6714.5</v>
      </c>
      <c r="T18" s="123"/>
      <c r="U18" s="123">
        <f>Summary!$E$35</f>
        <v>2172.9320000000025</v>
      </c>
      <c r="V18" s="123">
        <f>Summary!$E$39</f>
        <v>1491.9950000000001</v>
      </c>
      <c r="W18" s="123">
        <f>Summary!$E$46+Summary!$E$49</f>
        <v>1722.7800000000002</v>
      </c>
      <c r="X18" s="123">
        <f>Summary!$E$53</f>
        <v>1261.6099999999999</v>
      </c>
      <c r="Y18" s="123">
        <f t="shared" si="0"/>
        <v>44885.49700000001</v>
      </c>
      <c r="AA18" s="3">
        <f>Summary!$E$57</f>
        <v>3909</v>
      </c>
      <c r="AB18" s="3">
        <f>Summary!$E$58</f>
        <v>3181</v>
      </c>
      <c r="AC18" s="3">
        <f>Summary!$E$59</f>
        <v>3484</v>
      </c>
      <c r="AE18" s="123">
        <f t="shared" si="1"/>
        <v>48794.49700000001</v>
      </c>
      <c r="AF18" s="123">
        <f t="shared" si="2"/>
        <v>48066.49700000001</v>
      </c>
      <c r="AG18" s="123">
        <f t="shared" si="3"/>
        <v>48369.49700000001</v>
      </c>
      <c r="AI18" s="67">
        <f t="shared" si="4"/>
        <v>0.51919381613402671</v>
      </c>
      <c r="AJ18" s="67">
        <f t="shared" si="5"/>
        <v>0.49652787701909806</v>
      </c>
      <c r="AK18" s="67">
        <f t="shared" si="6"/>
        <v>0.50596164013973455</v>
      </c>
    </row>
    <row r="19" spans="11:37" s="3" customFormat="1" ht="15" thickBot="1" x14ac:dyDescent="0.35">
      <c r="K19" s="114">
        <v>2021</v>
      </c>
      <c r="L19" s="114">
        <v>5</v>
      </c>
      <c r="M19" s="114">
        <v>25</v>
      </c>
      <c r="N19" s="114">
        <v>17</v>
      </c>
      <c r="O19" s="116">
        <v>33969.961000000003</v>
      </c>
      <c r="Q19" s="123">
        <f>Summary!$E$18</f>
        <v>29241.680000000004</v>
      </c>
      <c r="R19" s="123">
        <f>Summary!$E$21</f>
        <v>2280</v>
      </c>
      <c r="S19" s="123">
        <f>Summary!$E$27</f>
        <v>6714.5</v>
      </c>
      <c r="T19" s="123"/>
      <c r="U19" s="123">
        <f>Summary!$E$35</f>
        <v>2172.9320000000025</v>
      </c>
      <c r="V19" s="123">
        <f>Summary!$E$39</f>
        <v>1491.9950000000001</v>
      </c>
      <c r="W19" s="123">
        <f>Summary!$E$46+Summary!$E$49</f>
        <v>1722.7800000000002</v>
      </c>
      <c r="X19" s="123">
        <f>Summary!$E$53</f>
        <v>1261.6099999999999</v>
      </c>
      <c r="Y19" s="123">
        <f t="shared" si="0"/>
        <v>44885.49700000001</v>
      </c>
      <c r="AA19" s="3">
        <f>Summary!$E$57</f>
        <v>3909</v>
      </c>
      <c r="AB19" s="3">
        <f>Summary!$E$58</f>
        <v>3181</v>
      </c>
      <c r="AC19" s="3">
        <f>Summary!$E$59</f>
        <v>3484</v>
      </c>
      <c r="AE19" s="123">
        <f t="shared" si="1"/>
        <v>48794.49700000001</v>
      </c>
      <c r="AF19" s="123">
        <f t="shared" si="2"/>
        <v>48066.49700000001</v>
      </c>
      <c r="AG19" s="123">
        <f t="shared" si="3"/>
        <v>48369.49700000001</v>
      </c>
      <c r="AI19" s="67">
        <f t="shared" si="4"/>
        <v>0.43640132527676456</v>
      </c>
      <c r="AJ19" s="67">
        <f t="shared" si="5"/>
        <v>0.41497062654855582</v>
      </c>
      <c r="AK19" s="67">
        <f t="shared" si="6"/>
        <v>0.42389027176098337</v>
      </c>
    </row>
    <row r="20" spans="11:37" s="3" customFormat="1" ht="15" thickBot="1" x14ac:dyDescent="0.35">
      <c r="K20" s="142">
        <v>2021</v>
      </c>
      <c r="L20" s="143">
        <v>5</v>
      </c>
      <c r="M20" s="143">
        <v>25</v>
      </c>
      <c r="N20" s="143">
        <v>18</v>
      </c>
      <c r="O20" s="144">
        <v>35466.983</v>
      </c>
      <c r="P20" s="109"/>
      <c r="Q20" s="145">
        <f>Summary!$E$18</f>
        <v>29241.680000000004</v>
      </c>
      <c r="R20" s="145">
        <f>Summary!$E$21</f>
        <v>2280</v>
      </c>
      <c r="S20" s="145">
        <f>Summary!$E$27</f>
        <v>6714.5</v>
      </c>
      <c r="T20" s="186">
        <f>Summary!$E$31</f>
        <v>1939.2599999999998</v>
      </c>
      <c r="U20" s="145">
        <f>Summary!$E$35</f>
        <v>2172.9320000000025</v>
      </c>
      <c r="V20" s="145">
        <f>Summary!$E$39</f>
        <v>1491.9950000000001</v>
      </c>
      <c r="W20" s="145">
        <f>Summary!$E$46+Summary!$E$49</f>
        <v>1722.7800000000002</v>
      </c>
      <c r="X20" s="145">
        <f>Summary!$E$53</f>
        <v>1261.6099999999999</v>
      </c>
      <c r="Y20" s="145">
        <f t="shared" si="0"/>
        <v>46824.757000000012</v>
      </c>
      <c r="Z20" s="109"/>
      <c r="AA20" s="109">
        <f>Summary!$E$57</f>
        <v>3909</v>
      </c>
      <c r="AB20" s="109">
        <f>Summary!$E$58</f>
        <v>3181</v>
      </c>
      <c r="AC20" s="109">
        <f>Summary!$E$59</f>
        <v>3484</v>
      </c>
      <c r="AD20" s="109"/>
      <c r="AE20" s="145">
        <f t="shared" si="1"/>
        <v>50733.757000000012</v>
      </c>
      <c r="AF20" s="145">
        <f t="shared" si="2"/>
        <v>50005.757000000012</v>
      </c>
      <c r="AG20" s="145">
        <f t="shared" si="3"/>
        <v>50308.757000000012</v>
      </c>
      <c r="AH20" s="109"/>
      <c r="AI20" s="146">
        <f t="shared" si="4"/>
        <v>0.43045031487454155</v>
      </c>
      <c r="AJ20" s="146">
        <f t="shared" si="5"/>
        <v>0.40992418216119514</v>
      </c>
      <c r="AK20" s="147">
        <f t="shared" si="6"/>
        <v>0.4184673390460083</v>
      </c>
    </row>
    <row r="21" spans="11:37" s="137" customFormat="1" ht="15" thickBot="1" x14ac:dyDescent="0.35">
      <c r="K21" s="148">
        <v>2021</v>
      </c>
      <c r="L21" s="149">
        <v>5</v>
      </c>
      <c r="M21" s="149">
        <v>25</v>
      </c>
      <c r="N21" s="149">
        <v>19</v>
      </c>
      <c r="O21" s="184">
        <v>36618.144999999997</v>
      </c>
      <c r="P21" s="108"/>
      <c r="Q21" s="152">
        <f>Summary!$E$18</f>
        <v>29241.680000000004</v>
      </c>
      <c r="R21" s="152">
        <f>Summary!$E$21</f>
        <v>2280</v>
      </c>
      <c r="S21" s="152">
        <f>Summary!$E$27</f>
        <v>6714.5</v>
      </c>
      <c r="T21" s="187">
        <f>Summary!$E$31</f>
        <v>1939.2599999999998</v>
      </c>
      <c r="U21" s="123">
        <f>Summary!$E$35</f>
        <v>2172.9320000000025</v>
      </c>
      <c r="V21" s="152">
        <f>Summary!$E$39</f>
        <v>1491.9950000000001</v>
      </c>
      <c r="W21" s="152">
        <f>Summary!$E$46+Summary!$E$49</f>
        <v>1722.7800000000002</v>
      </c>
      <c r="X21" s="152">
        <f>Summary!$E$53</f>
        <v>1261.6099999999999</v>
      </c>
      <c r="Y21" s="152">
        <f t="shared" si="0"/>
        <v>46824.757000000012</v>
      </c>
      <c r="Z21" s="108"/>
      <c r="AA21" s="108">
        <f>Summary!$E$57</f>
        <v>3909</v>
      </c>
      <c r="AB21" s="108">
        <f>Summary!$E$58</f>
        <v>3181</v>
      </c>
      <c r="AC21" s="108">
        <f>Summary!$E$59</f>
        <v>3484</v>
      </c>
      <c r="AD21" s="108"/>
      <c r="AE21" s="152">
        <f t="shared" si="1"/>
        <v>50733.757000000012</v>
      </c>
      <c r="AF21" s="152">
        <f t="shared" si="2"/>
        <v>50005.757000000012</v>
      </c>
      <c r="AG21" s="152">
        <f t="shared" si="3"/>
        <v>50308.757000000012</v>
      </c>
      <c r="AH21" s="108"/>
      <c r="AI21" s="153">
        <f t="shared" si="4"/>
        <v>0.38548135084396046</v>
      </c>
      <c r="AJ21" s="153">
        <f t="shared" si="5"/>
        <v>0.3656004966936478</v>
      </c>
      <c r="AK21" s="154">
        <f t="shared" si="6"/>
        <v>0.37387508296774774</v>
      </c>
    </row>
    <row r="22" spans="11:37" s="3" customFormat="1" x14ac:dyDescent="0.3">
      <c r="K22" s="148">
        <v>2021</v>
      </c>
      <c r="L22" s="149">
        <v>5</v>
      </c>
      <c r="M22" s="149">
        <v>25</v>
      </c>
      <c r="N22" s="149">
        <v>20</v>
      </c>
      <c r="O22" s="150">
        <v>36419.294999999998</v>
      </c>
      <c r="P22" s="110"/>
      <c r="Q22" s="155">
        <f>Summary!$E$18</f>
        <v>29241.680000000004</v>
      </c>
      <c r="R22" s="155">
        <f>Summary!$E$21</f>
        <v>2280</v>
      </c>
      <c r="S22" s="155">
        <f>Summary!$E$27</f>
        <v>6714.5</v>
      </c>
      <c r="T22" s="187">
        <f>Summary!$E$31</f>
        <v>1939.2599999999998</v>
      </c>
      <c r="U22" s="166">
        <v>0</v>
      </c>
      <c r="V22" s="155">
        <f>Summary!$E$39</f>
        <v>1491.9950000000001</v>
      </c>
      <c r="W22" s="155">
        <f>Summary!$E$46+Summary!$E$49</f>
        <v>1722.7800000000002</v>
      </c>
      <c r="X22" s="155">
        <f>Summary!$E$53</f>
        <v>1261.6099999999999</v>
      </c>
      <c r="Y22" s="155">
        <f t="shared" si="0"/>
        <v>44651.825000000012</v>
      </c>
      <c r="Z22" s="110"/>
      <c r="AA22" s="110">
        <f>Summary!$E$57</f>
        <v>3909</v>
      </c>
      <c r="AB22" s="110">
        <f>Summary!$E$58</f>
        <v>3181</v>
      </c>
      <c r="AC22" s="110">
        <f>Summary!$E$59</f>
        <v>3484</v>
      </c>
      <c r="AD22" s="110"/>
      <c r="AE22" s="155">
        <f t="shared" si="1"/>
        <v>48560.825000000012</v>
      </c>
      <c r="AF22" s="155">
        <f t="shared" si="2"/>
        <v>47832.825000000012</v>
      </c>
      <c r="AG22" s="155">
        <f t="shared" si="3"/>
        <v>48135.825000000012</v>
      </c>
      <c r="AH22" s="110"/>
      <c r="AI22" s="153">
        <f t="shared" si="4"/>
        <v>0.33338179665476814</v>
      </c>
      <c r="AJ22" s="153">
        <f t="shared" si="5"/>
        <v>0.31339239268634977</v>
      </c>
      <c r="AK22" s="154">
        <f t="shared" si="6"/>
        <v>0.32171215834902939</v>
      </c>
    </row>
    <row r="23" spans="11:37" s="3" customFormat="1" ht="15" thickBot="1" x14ac:dyDescent="0.35">
      <c r="K23" s="156">
        <v>2021</v>
      </c>
      <c r="L23" s="157">
        <v>5</v>
      </c>
      <c r="M23" s="157">
        <v>25</v>
      </c>
      <c r="N23" s="157">
        <v>21</v>
      </c>
      <c r="O23" s="158">
        <v>36109.332999999999</v>
      </c>
      <c r="P23" s="170"/>
      <c r="Q23" s="160">
        <f>Summary!$E$18</f>
        <v>29241.680000000004</v>
      </c>
      <c r="R23" s="160">
        <f>Summary!$E$21</f>
        <v>2280</v>
      </c>
      <c r="S23" s="160">
        <f>Summary!$E$27</f>
        <v>6714.5</v>
      </c>
      <c r="T23" s="188">
        <f>Summary!$E$31</f>
        <v>1939.2599999999998</v>
      </c>
      <c r="U23" s="161">
        <v>0</v>
      </c>
      <c r="V23" s="160">
        <f>Summary!$E$39</f>
        <v>1491.9950000000001</v>
      </c>
      <c r="W23" s="160">
        <f>Summary!$E$46+Summary!$E$49</f>
        <v>1722.7800000000002</v>
      </c>
      <c r="X23" s="160">
        <f>Summary!$E$53</f>
        <v>1261.6099999999999</v>
      </c>
      <c r="Y23" s="160">
        <f t="shared" si="0"/>
        <v>44651.825000000012</v>
      </c>
      <c r="Z23" s="170"/>
      <c r="AA23" s="170">
        <f>Summary!$E$57</f>
        <v>3909</v>
      </c>
      <c r="AB23" s="170">
        <f>Summary!$E$58</f>
        <v>3181</v>
      </c>
      <c r="AC23" s="170">
        <f>Summary!$E$59</f>
        <v>3484</v>
      </c>
      <c r="AD23" s="170"/>
      <c r="AE23" s="160">
        <f t="shared" si="1"/>
        <v>48560.825000000012</v>
      </c>
      <c r="AF23" s="160">
        <f t="shared" si="2"/>
        <v>47832.825000000012</v>
      </c>
      <c r="AG23" s="160">
        <f t="shared" si="3"/>
        <v>48135.825000000012</v>
      </c>
      <c r="AH23" s="170"/>
      <c r="AI23" s="162">
        <f t="shared" si="4"/>
        <v>0.34482752699973751</v>
      </c>
      <c r="AJ23" s="162">
        <f t="shared" si="5"/>
        <v>0.32466653427245562</v>
      </c>
      <c r="AK23" s="163">
        <f t="shared" si="6"/>
        <v>0.33305771668504686</v>
      </c>
    </row>
    <row r="24" spans="11:37" s="3" customFormat="1" x14ac:dyDescent="0.3">
      <c r="K24" s="114">
        <v>2021</v>
      </c>
      <c r="L24" s="114">
        <v>5</v>
      </c>
      <c r="M24" s="114">
        <v>25</v>
      </c>
      <c r="N24" s="114">
        <v>22</v>
      </c>
      <c r="O24" s="116">
        <v>34914.548999999999</v>
      </c>
      <c r="Q24" s="123">
        <f>Summary!$E$18</f>
        <v>29241.680000000004</v>
      </c>
      <c r="R24" s="123">
        <f>Summary!$E$21</f>
        <v>2280</v>
      </c>
      <c r="S24" s="123">
        <f>Summary!$E$27</f>
        <v>6714.5</v>
      </c>
      <c r="T24" s="123"/>
      <c r="U24" s="126">
        <v>0</v>
      </c>
      <c r="V24" s="123">
        <f>Summary!$E$39</f>
        <v>1491.9950000000001</v>
      </c>
      <c r="W24" s="123">
        <f>Summary!$E$46+Summary!$E$49</f>
        <v>1722.7800000000002</v>
      </c>
      <c r="X24" s="123">
        <f>Summary!$E$53</f>
        <v>1261.6099999999999</v>
      </c>
      <c r="Y24" s="123">
        <f t="shared" si="0"/>
        <v>42712.56500000001</v>
      </c>
      <c r="AA24" s="3">
        <f>Summary!$E$57</f>
        <v>3909</v>
      </c>
      <c r="AB24" s="3">
        <f>Summary!$E$58</f>
        <v>3181</v>
      </c>
      <c r="AC24" s="3">
        <f>Summary!$E$59</f>
        <v>3484</v>
      </c>
      <c r="AE24" s="123">
        <f t="shared" si="1"/>
        <v>46621.56500000001</v>
      </c>
      <c r="AF24" s="123">
        <f t="shared" si="2"/>
        <v>45893.56500000001</v>
      </c>
      <c r="AG24" s="123">
        <f t="shared" si="3"/>
        <v>46196.56500000001</v>
      </c>
      <c r="AI24" s="67">
        <f t="shared" si="4"/>
        <v>0.33530480373668897</v>
      </c>
      <c r="AJ24" s="67">
        <f t="shared" si="5"/>
        <v>0.31445389714184796</v>
      </c>
      <c r="AK24" s="67">
        <f t="shared" si="6"/>
        <v>0.32313222777129419</v>
      </c>
    </row>
    <row r="25" spans="11:37" s="3" customFormat="1" x14ac:dyDescent="0.3">
      <c r="K25" s="114">
        <v>2021</v>
      </c>
      <c r="L25" s="114">
        <v>5</v>
      </c>
      <c r="M25" s="114">
        <v>25</v>
      </c>
      <c r="N25" s="114">
        <v>23</v>
      </c>
      <c r="O25" s="116">
        <v>32086.805</v>
      </c>
      <c r="Q25" s="123">
        <f>Summary!$E$18</f>
        <v>29241.680000000004</v>
      </c>
      <c r="R25" s="123">
        <f>Summary!$E$21</f>
        <v>2280</v>
      </c>
      <c r="S25" s="123">
        <f>Summary!$E$27</f>
        <v>6714.5</v>
      </c>
      <c r="T25" s="123"/>
      <c r="U25" s="126">
        <v>0</v>
      </c>
      <c r="V25" s="123">
        <f>Summary!$E$39</f>
        <v>1491.9950000000001</v>
      </c>
      <c r="W25" s="123">
        <f>Summary!$E$46+Summary!$E$49</f>
        <v>1722.7800000000002</v>
      </c>
      <c r="X25" s="123">
        <f>Summary!$E$53</f>
        <v>1261.6099999999999</v>
      </c>
      <c r="Y25" s="123">
        <f t="shared" si="0"/>
        <v>42712.56500000001</v>
      </c>
      <c r="AA25" s="3">
        <f>Summary!$E$57</f>
        <v>3909</v>
      </c>
      <c r="AB25" s="3">
        <f>Summary!$E$58</f>
        <v>3181</v>
      </c>
      <c r="AC25" s="3">
        <f>Summary!$E$59</f>
        <v>3484</v>
      </c>
      <c r="AE25" s="123">
        <f t="shared" si="1"/>
        <v>46621.56500000001</v>
      </c>
      <c r="AF25" s="123">
        <f t="shared" si="2"/>
        <v>45893.56500000001</v>
      </c>
      <c r="AG25" s="123">
        <f t="shared" si="3"/>
        <v>46196.56500000001</v>
      </c>
      <c r="AI25" s="67">
        <f t="shared" si="4"/>
        <v>0.45298246428711147</v>
      </c>
      <c r="AJ25" s="67">
        <f t="shared" si="5"/>
        <v>0.43029401026372083</v>
      </c>
      <c r="AK25" s="67">
        <f t="shared" si="6"/>
        <v>0.43973714428719246</v>
      </c>
    </row>
    <row r="26" spans="11:37" s="3" customFormat="1" x14ac:dyDescent="0.3">
      <c r="K26" s="114">
        <v>2021</v>
      </c>
      <c r="L26" s="114">
        <v>5</v>
      </c>
      <c r="M26" s="114">
        <v>25</v>
      </c>
      <c r="N26" s="114">
        <v>24</v>
      </c>
      <c r="O26" s="116">
        <v>29558.212</v>
      </c>
      <c r="Q26" s="123">
        <f>Summary!$E$18</f>
        <v>29241.680000000004</v>
      </c>
      <c r="R26" s="123">
        <f>Summary!$E$21</f>
        <v>2280</v>
      </c>
      <c r="S26" s="123">
        <f>Summary!$E$27</f>
        <v>6714.5</v>
      </c>
      <c r="T26" s="123"/>
      <c r="U26" s="126">
        <v>0</v>
      </c>
      <c r="V26" s="123">
        <f>Summary!$E$39</f>
        <v>1491.9950000000001</v>
      </c>
      <c r="W26" s="123">
        <f>Summary!$E$46+Summary!$E$49</f>
        <v>1722.7800000000002</v>
      </c>
      <c r="X26" s="123">
        <f>Summary!$E$53</f>
        <v>1261.6099999999999</v>
      </c>
      <c r="Y26" s="123">
        <f t="shared" si="0"/>
        <v>42712.56500000001</v>
      </c>
      <c r="AA26" s="3">
        <f>Summary!$E$57</f>
        <v>3909</v>
      </c>
      <c r="AB26" s="3">
        <f>Summary!$E$58</f>
        <v>3181</v>
      </c>
      <c r="AC26" s="3">
        <f>Summary!$E$59</f>
        <v>3484</v>
      </c>
      <c r="AE26" s="123">
        <f t="shared" si="1"/>
        <v>46621.56500000001</v>
      </c>
      <c r="AF26" s="123">
        <f t="shared" si="2"/>
        <v>45893.56500000001</v>
      </c>
      <c r="AG26" s="123">
        <f t="shared" si="3"/>
        <v>46196.56500000001</v>
      </c>
      <c r="AI26" s="67">
        <f t="shared" si="4"/>
        <v>0.57727960676376533</v>
      </c>
      <c r="AJ26" s="67">
        <f t="shared" si="5"/>
        <v>0.55265024149633979</v>
      </c>
      <c r="AK26" s="67">
        <f t="shared" si="6"/>
        <v>0.56290119984253484</v>
      </c>
    </row>
    <row r="27" spans="11:37" s="3" customFormat="1" x14ac:dyDescent="0.3">
      <c r="K27" s="114">
        <v>2021</v>
      </c>
      <c r="L27" s="114">
        <v>5</v>
      </c>
      <c r="M27" s="114">
        <v>26</v>
      </c>
      <c r="N27" s="114">
        <v>1</v>
      </c>
      <c r="O27" s="116">
        <v>27419.877</v>
      </c>
      <c r="Q27" s="123">
        <f>Summary!$E$18</f>
        <v>29241.680000000004</v>
      </c>
      <c r="R27" s="123">
        <f>Summary!$E$21</f>
        <v>2280</v>
      </c>
      <c r="S27" s="123">
        <f>Summary!$E$27</f>
        <v>6714.5</v>
      </c>
      <c r="T27" s="123"/>
      <c r="U27" s="126">
        <v>0</v>
      </c>
      <c r="V27" s="123">
        <f>Summary!$E$39</f>
        <v>1491.9950000000001</v>
      </c>
      <c r="W27" s="123">
        <f>Summary!$E$46+Summary!$E$49</f>
        <v>1722.7800000000002</v>
      </c>
      <c r="X27" s="123">
        <f>Summary!$E$53</f>
        <v>1261.6099999999999</v>
      </c>
      <c r="Y27" s="123">
        <f t="shared" si="0"/>
        <v>42712.56500000001</v>
      </c>
      <c r="AA27" s="3">
        <f>Summary!$E$57</f>
        <v>3909</v>
      </c>
      <c r="AB27" s="3">
        <f>Summary!$E$58</f>
        <v>3181</v>
      </c>
      <c r="AC27" s="3">
        <f>Summary!$E$59</f>
        <v>3484</v>
      </c>
      <c r="AE27" s="123">
        <f t="shared" si="1"/>
        <v>46621.56500000001</v>
      </c>
      <c r="AF27" s="123">
        <f t="shared" si="2"/>
        <v>45893.56500000001</v>
      </c>
      <c r="AG27" s="123">
        <f t="shared" si="3"/>
        <v>46196.56500000001</v>
      </c>
      <c r="AI27" s="67">
        <f t="shared" si="4"/>
        <v>0.70028352060076737</v>
      </c>
      <c r="AJ27" s="67">
        <f t="shared" si="5"/>
        <v>0.67373343797275276</v>
      </c>
      <c r="AK27" s="67">
        <f t="shared" si="6"/>
        <v>0.68478381576985226</v>
      </c>
    </row>
    <row r="28" spans="11:37" s="41" customFormat="1" x14ac:dyDescent="0.3">
      <c r="K28" s="117" t="s">
        <v>4379</v>
      </c>
      <c r="L28" s="118"/>
      <c r="M28" s="118"/>
      <c r="N28" s="118"/>
      <c r="O28" s="119"/>
      <c r="Q28" s="124"/>
      <c r="R28" s="124"/>
      <c r="S28" s="124"/>
      <c r="T28" s="124"/>
      <c r="U28" s="124"/>
      <c r="V28" s="124"/>
      <c r="W28" s="124"/>
      <c r="X28" s="124"/>
      <c r="Y28" s="124"/>
      <c r="AE28" s="124"/>
      <c r="AF28" s="124"/>
      <c r="AG28" s="124"/>
      <c r="AI28" s="48"/>
      <c r="AJ28" s="48"/>
      <c r="AK28" s="48"/>
    </row>
    <row r="29" spans="11:37" s="36" customFormat="1" x14ac:dyDescent="0.3">
      <c r="K29" s="111">
        <v>2021</v>
      </c>
      <c r="L29" s="112">
        <v>6</v>
      </c>
      <c r="M29" s="112">
        <v>24</v>
      </c>
      <c r="N29" s="112">
        <v>2</v>
      </c>
      <c r="O29" s="113">
        <v>27074.615000000002</v>
      </c>
      <c r="Q29" s="125">
        <f>Summary!$F$18</f>
        <v>29240.970000000012</v>
      </c>
      <c r="R29" s="125">
        <f>Summary!$F$21</f>
        <v>2280</v>
      </c>
      <c r="S29" s="125">
        <f>Summary!$F$27</f>
        <v>7213.130000000001</v>
      </c>
      <c r="T29" s="125"/>
      <c r="U29" s="126">
        <v>0</v>
      </c>
      <c r="V29" s="125">
        <f>Summary!$F$39</f>
        <v>1969.3358000000003</v>
      </c>
      <c r="W29" s="125">
        <f>Summary!$F$46+Summary!$F$49</f>
        <v>1759.44</v>
      </c>
      <c r="X29" s="125">
        <f>Summary!$F$53</f>
        <v>1398.7800000000002</v>
      </c>
      <c r="Y29" s="125">
        <f>SUM(Q29:X29)</f>
        <v>43861.655800000015</v>
      </c>
      <c r="AA29" s="125">
        <f>Summary!$F$57</f>
        <v>4692</v>
      </c>
      <c r="AB29" s="125">
        <f>Summary!$F$58</f>
        <v>3311</v>
      </c>
      <c r="AC29" s="125">
        <f>Summary!$F$59</f>
        <v>3922</v>
      </c>
      <c r="AE29" s="125">
        <f>$Y29+AA29</f>
        <v>48553.655800000015</v>
      </c>
      <c r="AF29" s="125">
        <f>$Y29+AB29</f>
        <v>47172.655800000015</v>
      </c>
      <c r="AG29" s="125">
        <f>$Y29+AC29</f>
        <v>47783.655800000015</v>
      </c>
      <c r="AI29" s="128">
        <f>(AE29-$O29)/$O29</f>
        <v>0.7933276539666404</v>
      </c>
      <c r="AJ29" s="128">
        <f>(AF29-$O29)/$O29</f>
        <v>0.74232046512942151</v>
      </c>
      <c r="AK29" s="128">
        <f>(AG29-$O29)/$O29</f>
        <v>0.76488772970548291</v>
      </c>
    </row>
    <row r="30" spans="11:37" s="36" customFormat="1" x14ac:dyDescent="0.3">
      <c r="K30" s="111">
        <v>2021</v>
      </c>
      <c r="L30" s="112">
        <v>6</v>
      </c>
      <c r="M30" s="112">
        <v>24</v>
      </c>
      <c r="N30" s="112">
        <v>3</v>
      </c>
      <c r="O30" s="113">
        <v>25707.256000000001</v>
      </c>
      <c r="Q30" s="125">
        <f>Summary!$F$18</f>
        <v>29240.970000000012</v>
      </c>
      <c r="R30" s="125">
        <f>Summary!$F$21</f>
        <v>2280</v>
      </c>
      <c r="S30" s="125">
        <f>Summary!$F$27</f>
        <v>7213.130000000001</v>
      </c>
      <c r="T30" s="125"/>
      <c r="U30" s="126">
        <v>0</v>
      </c>
      <c r="V30" s="125">
        <f>Summary!$F$39</f>
        <v>1969.3358000000003</v>
      </c>
      <c r="W30" s="125">
        <f>Summary!$F$46+Summary!$F$49</f>
        <v>1759.44</v>
      </c>
      <c r="X30" s="125">
        <f>Summary!$F$53</f>
        <v>1398.7800000000002</v>
      </c>
      <c r="Y30" s="125">
        <f t="shared" ref="Y30:Y52" si="7">SUM(Q30:X30)</f>
        <v>43861.655800000015</v>
      </c>
      <c r="AA30" s="125">
        <f>Summary!$F$57</f>
        <v>4692</v>
      </c>
      <c r="AB30" s="125">
        <f>Summary!$F$58</f>
        <v>3311</v>
      </c>
      <c r="AC30" s="125">
        <f>Summary!$F$59</f>
        <v>3922</v>
      </c>
      <c r="AE30" s="125">
        <f t="shared" ref="AE30:AE52" si="8">$Y30+AA30</f>
        <v>48553.655800000015</v>
      </c>
      <c r="AF30" s="125">
        <f t="shared" ref="AF30:AF52" si="9">$Y30+AB30</f>
        <v>47172.655800000015</v>
      </c>
      <c r="AG30" s="125">
        <f t="shared" ref="AG30:AG52" si="10">$Y30+AC30</f>
        <v>47783.655800000015</v>
      </c>
      <c r="AI30" s="128">
        <f t="shared" ref="AI30:AI52" si="11">(AE30-$O30)/$O30</f>
        <v>0.88871405800759185</v>
      </c>
      <c r="AJ30" s="128">
        <f t="shared" ref="AJ30:AJ52" si="12">(AF30-$O30)/$O30</f>
        <v>0.83499381653179994</v>
      </c>
      <c r="AK30" s="128">
        <f t="shared" ref="AK30:AK52" si="13">(AG30-$O30)/$O30</f>
        <v>0.85876142517894605</v>
      </c>
    </row>
    <row r="31" spans="11:37" s="36" customFormat="1" x14ac:dyDescent="0.3">
      <c r="K31" s="111">
        <v>2021</v>
      </c>
      <c r="L31" s="112">
        <v>6</v>
      </c>
      <c r="M31" s="112">
        <v>24</v>
      </c>
      <c r="N31" s="112">
        <v>4</v>
      </c>
      <c r="O31" s="113">
        <v>24831.696</v>
      </c>
      <c r="Q31" s="125">
        <f>Summary!$F$18</f>
        <v>29240.970000000012</v>
      </c>
      <c r="R31" s="125">
        <f>Summary!$F$21</f>
        <v>2280</v>
      </c>
      <c r="S31" s="125">
        <f>Summary!$F$27</f>
        <v>7213.130000000001</v>
      </c>
      <c r="T31" s="125"/>
      <c r="U31" s="126">
        <v>0</v>
      </c>
      <c r="V31" s="125">
        <f>Summary!$F$39</f>
        <v>1969.3358000000003</v>
      </c>
      <c r="W31" s="125">
        <f>Summary!$F$46+Summary!$F$49</f>
        <v>1759.44</v>
      </c>
      <c r="X31" s="125">
        <f>Summary!$F$53</f>
        <v>1398.7800000000002</v>
      </c>
      <c r="Y31" s="125">
        <f t="shared" si="7"/>
        <v>43861.655800000015</v>
      </c>
      <c r="AA31" s="125">
        <f>Summary!$F$57</f>
        <v>4692</v>
      </c>
      <c r="AB31" s="125">
        <f>Summary!$F$58</f>
        <v>3311</v>
      </c>
      <c r="AC31" s="125">
        <f>Summary!$F$59</f>
        <v>3922</v>
      </c>
      <c r="AE31" s="125">
        <f t="shared" si="8"/>
        <v>48553.655800000015</v>
      </c>
      <c r="AF31" s="125">
        <f t="shared" si="9"/>
        <v>47172.655800000015</v>
      </c>
      <c r="AG31" s="125">
        <f t="shared" si="10"/>
        <v>47783.655800000015</v>
      </c>
      <c r="AI31" s="128">
        <f t="shared" si="11"/>
        <v>0.95530968968047991</v>
      </c>
      <c r="AJ31" s="128">
        <f t="shared" si="12"/>
        <v>0.89969528460722192</v>
      </c>
      <c r="AK31" s="128">
        <f t="shared" si="13"/>
        <v>0.92430093377431877</v>
      </c>
    </row>
    <row r="32" spans="11:37" s="3" customFormat="1" x14ac:dyDescent="0.3">
      <c r="K32" s="114">
        <v>2021</v>
      </c>
      <c r="L32" s="114">
        <v>6</v>
      </c>
      <c r="M32" s="114">
        <v>24</v>
      </c>
      <c r="N32" s="114">
        <v>5</v>
      </c>
      <c r="O32" s="115">
        <v>24974.386999999999</v>
      </c>
      <c r="Q32" s="123">
        <f>Summary!$F$18</f>
        <v>29240.970000000012</v>
      </c>
      <c r="R32" s="123">
        <f>Summary!$F$21</f>
        <v>2280</v>
      </c>
      <c r="S32" s="123">
        <f>Summary!$F$27</f>
        <v>7213.130000000001</v>
      </c>
      <c r="T32" s="123"/>
      <c r="U32" s="126">
        <v>0</v>
      </c>
      <c r="V32" s="123">
        <f>Summary!$F$39</f>
        <v>1969.3358000000003</v>
      </c>
      <c r="W32" s="123">
        <f>Summary!$F$46+Summary!$F$49</f>
        <v>1759.44</v>
      </c>
      <c r="X32" s="123">
        <f>Summary!$F$53</f>
        <v>1398.7800000000002</v>
      </c>
      <c r="Y32" s="123">
        <f t="shared" si="7"/>
        <v>43861.655800000015</v>
      </c>
      <c r="AA32" s="123">
        <f>Summary!$F$57</f>
        <v>4692</v>
      </c>
      <c r="AB32" s="123">
        <f>Summary!$F$58</f>
        <v>3311</v>
      </c>
      <c r="AC32" s="123">
        <f>Summary!$F$59</f>
        <v>3922</v>
      </c>
      <c r="AE32" s="123">
        <f t="shared" si="8"/>
        <v>48553.655800000015</v>
      </c>
      <c r="AF32" s="123">
        <f t="shared" si="9"/>
        <v>47172.655800000015</v>
      </c>
      <c r="AG32" s="123">
        <f t="shared" si="10"/>
        <v>47783.655800000015</v>
      </c>
      <c r="AI32" s="67">
        <f t="shared" si="11"/>
        <v>0.94413804030505399</v>
      </c>
      <c r="AJ32" s="67">
        <f t="shared" si="12"/>
        <v>0.88884138777860766</v>
      </c>
      <c r="AK32" s="67">
        <f t="shared" si="13"/>
        <v>0.91330645272694855</v>
      </c>
    </row>
    <row r="33" spans="11:52" s="3" customFormat="1" x14ac:dyDescent="0.3">
      <c r="K33" s="114">
        <v>2021</v>
      </c>
      <c r="L33" s="114">
        <v>6</v>
      </c>
      <c r="M33" s="114">
        <v>24</v>
      </c>
      <c r="N33" s="114">
        <v>6</v>
      </c>
      <c r="O33" s="115">
        <v>25954.393</v>
      </c>
      <c r="Q33" s="123">
        <f>Summary!$F$18</f>
        <v>29240.970000000012</v>
      </c>
      <c r="R33" s="123">
        <f>Summary!$F$21</f>
        <v>2280</v>
      </c>
      <c r="S33" s="123">
        <f>Summary!$F$27</f>
        <v>7213.130000000001</v>
      </c>
      <c r="T33" s="123"/>
      <c r="U33" s="126">
        <v>0</v>
      </c>
      <c r="V33" s="123">
        <f>Summary!$F$39</f>
        <v>1969.3358000000003</v>
      </c>
      <c r="W33" s="123">
        <f>Summary!$F$46+Summary!$F$49</f>
        <v>1759.44</v>
      </c>
      <c r="X33" s="123">
        <f>Summary!$F$53</f>
        <v>1398.7800000000002</v>
      </c>
      <c r="Y33" s="123">
        <f t="shared" si="7"/>
        <v>43861.655800000015</v>
      </c>
      <c r="AA33" s="123">
        <f>Summary!$F$57</f>
        <v>4692</v>
      </c>
      <c r="AB33" s="123">
        <f>Summary!$F$58</f>
        <v>3311</v>
      </c>
      <c r="AC33" s="123">
        <f>Summary!$F$59</f>
        <v>3922</v>
      </c>
      <c r="AE33" s="123">
        <f t="shared" si="8"/>
        <v>48553.655800000015</v>
      </c>
      <c r="AF33" s="123">
        <f t="shared" si="9"/>
        <v>47172.655800000015</v>
      </c>
      <c r="AG33" s="123">
        <f t="shared" si="10"/>
        <v>47783.655800000015</v>
      </c>
      <c r="AI33" s="67">
        <f t="shared" si="11"/>
        <v>0.8707297758803304</v>
      </c>
      <c r="AJ33" s="67">
        <f t="shared" si="12"/>
        <v>0.81752105703261935</v>
      </c>
      <c r="AK33" s="67">
        <f t="shared" si="13"/>
        <v>0.84106235117885497</v>
      </c>
    </row>
    <row r="34" spans="11:52" s="3" customFormat="1" x14ac:dyDescent="0.3">
      <c r="K34" s="114">
        <v>2021</v>
      </c>
      <c r="L34" s="114">
        <v>6</v>
      </c>
      <c r="M34" s="114">
        <v>24</v>
      </c>
      <c r="N34" s="114">
        <v>7</v>
      </c>
      <c r="O34" s="115">
        <v>27136.82</v>
      </c>
      <c r="Q34" s="123">
        <f>Summary!$F$18</f>
        <v>29240.970000000012</v>
      </c>
      <c r="R34" s="123">
        <f>Summary!$F$21</f>
        <v>2280</v>
      </c>
      <c r="S34" s="123">
        <f>Summary!$F$27</f>
        <v>7213.130000000001</v>
      </c>
      <c r="T34" s="123"/>
      <c r="U34" s="123">
        <f>Summary!$F$35</f>
        <v>4148.4819999999945</v>
      </c>
      <c r="V34" s="123">
        <f>Summary!$F$39</f>
        <v>1969.3358000000003</v>
      </c>
      <c r="W34" s="123">
        <f>Summary!$F$46+Summary!$F$49</f>
        <v>1759.44</v>
      </c>
      <c r="X34" s="123">
        <f>Summary!$F$53</f>
        <v>1398.7800000000002</v>
      </c>
      <c r="Y34" s="123">
        <f t="shared" si="7"/>
        <v>48010.137800000011</v>
      </c>
      <c r="AA34" s="123">
        <f>Summary!$F$57</f>
        <v>4692</v>
      </c>
      <c r="AB34" s="123">
        <f>Summary!$F$58</f>
        <v>3311</v>
      </c>
      <c r="AC34" s="123">
        <f>Summary!$F$59</f>
        <v>3922</v>
      </c>
      <c r="AE34" s="123">
        <f t="shared" si="8"/>
        <v>52702.137800000011</v>
      </c>
      <c r="AF34" s="123">
        <f t="shared" si="9"/>
        <v>51321.137800000011</v>
      </c>
      <c r="AG34" s="123">
        <f t="shared" si="10"/>
        <v>51932.137800000011</v>
      </c>
      <c r="AI34" s="67">
        <f t="shared" si="11"/>
        <v>0.94208967004977051</v>
      </c>
      <c r="AJ34" s="67">
        <f t="shared" si="12"/>
        <v>0.89119940361472016</v>
      </c>
      <c r="AK34" s="67">
        <f t="shared" si="13"/>
        <v>0.913714937859337</v>
      </c>
    </row>
    <row r="35" spans="11:52" s="3" customFormat="1" x14ac:dyDescent="0.3">
      <c r="K35" s="114">
        <v>2021</v>
      </c>
      <c r="L35" s="114">
        <v>6</v>
      </c>
      <c r="M35" s="114">
        <v>24</v>
      </c>
      <c r="N35" s="114">
        <v>8</v>
      </c>
      <c r="O35" s="115">
        <v>28298.195</v>
      </c>
      <c r="Q35" s="123">
        <f>Summary!$F$18</f>
        <v>29240.970000000012</v>
      </c>
      <c r="R35" s="123">
        <f>Summary!$F$21</f>
        <v>2280</v>
      </c>
      <c r="S35" s="123">
        <f>Summary!$F$27</f>
        <v>7213.130000000001</v>
      </c>
      <c r="T35" s="123"/>
      <c r="U35" s="123">
        <f>Summary!$F$35</f>
        <v>4148.4819999999945</v>
      </c>
      <c r="V35" s="123">
        <f>Summary!$F$39</f>
        <v>1969.3358000000003</v>
      </c>
      <c r="W35" s="123">
        <f>Summary!$F$46+Summary!$F$49</f>
        <v>1759.44</v>
      </c>
      <c r="X35" s="123">
        <f>Summary!$F$53</f>
        <v>1398.7800000000002</v>
      </c>
      <c r="Y35" s="123">
        <f t="shared" si="7"/>
        <v>48010.137800000011</v>
      </c>
      <c r="AA35" s="123">
        <f>Summary!$F$57</f>
        <v>4692</v>
      </c>
      <c r="AB35" s="123">
        <f>Summary!$F$58</f>
        <v>3311</v>
      </c>
      <c r="AC35" s="123">
        <f>Summary!$F$59</f>
        <v>3922</v>
      </c>
      <c r="AE35" s="123">
        <f t="shared" si="8"/>
        <v>52702.137800000011</v>
      </c>
      <c r="AF35" s="123">
        <f t="shared" si="9"/>
        <v>51321.137800000011</v>
      </c>
      <c r="AG35" s="123">
        <f t="shared" si="10"/>
        <v>51932.137800000011</v>
      </c>
      <c r="AI35" s="67">
        <f t="shared" si="11"/>
        <v>0.86238513799201721</v>
      </c>
      <c r="AJ35" s="67">
        <f t="shared" si="12"/>
        <v>0.81358343880236927</v>
      </c>
      <c r="AK35" s="67">
        <f t="shared" si="13"/>
        <v>0.83517492193406728</v>
      </c>
    </row>
    <row r="36" spans="11:52" s="3" customFormat="1" x14ac:dyDescent="0.3">
      <c r="K36" s="114">
        <v>2021</v>
      </c>
      <c r="L36" s="114">
        <v>6</v>
      </c>
      <c r="M36" s="114">
        <v>24</v>
      </c>
      <c r="N36" s="114">
        <v>9</v>
      </c>
      <c r="O36" s="115">
        <v>28829.190999999999</v>
      </c>
      <c r="Q36" s="123">
        <f>Summary!$F$18</f>
        <v>29240.970000000012</v>
      </c>
      <c r="R36" s="123">
        <f>Summary!$F$21</f>
        <v>2280</v>
      </c>
      <c r="S36" s="123">
        <f>Summary!$F$27</f>
        <v>7213.130000000001</v>
      </c>
      <c r="T36" s="123"/>
      <c r="U36" s="123">
        <f>Summary!$F$35</f>
        <v>4148.4819999999945</v>
      </c>
      <c r="V36" s="123">
        <f>Summary!$F$39</f>
        <v>1969.3358000000003</v>
      </c>
      <c r="W36" s="123">
        <f>Summary!$F$46+Summary!$F$49</f>
        <v>1759.44</v>
      </c>
      <c r="X36" s="123">
        <f>Summary!$F$53</f>
        <v>1398.7800000000002</v>
      </c>
      <c r="Y36" s="123">
        <f t="shared" si="7"/>
        <v>48010.137800000011</v>
      </c>
      <c r="AA36" s="123">
        <f>Summary!$F$57</f>
        <v>4692</v>
      </c>
      <c r="AB36" s="123">
        <f>Summary!$F$58</f>
        <v>3311</v>
      </c>
      <c r="AC36" s="123">
        <f>Summary!$F$59</f>
        <v>3922</v>
      </c>
      <c r="AE36" s="123">
        <f t="shared" si="8"/>
        <v>52702.137800000011</v>
      </c>
      <c r="AF36" s="123">
        <f t="shared" si="9"/>
        <v>51321.137800000011</v>
      </c>
      <c r="AG36" s="123">
        <f t="shared" si="10"/>
        <v>51932.137800000011</v>
      </c>
      <c r="AI36" s="67">
        <f t="shared" si="11"/>
        <v>0.82808243908058377</v>
      </c>
      <c r="AJ36" s="67">
        <f t="shared" si="12"/>
        <v>0.78017960337492698</v>
      </c>
      <c r="AK36" s="67">
        <f t="shared" si="13"/>
        <v>0.80137339962123855</v>
      </c>
    </row>
    <row r="37" spans="11:52" s="3" customFormat="1" x14ac:dyDescent="0.3">
      <c r="K37" s="114">
        <v>2021</v>
      </c>
      <c r="L37" s="114">
        <v>6</v>
      </c>
      <c r="M37" s="114">
        <v>24</v>
      </c>
      <c r="N37" s="114">
        <v>10</v>
      </c>
      <c r="O37" s="115">
        <v>29289.370999999999</v>
      </c>
      <c r="Q37" s="123">
        <f>Summary!$F$18</f>
        <v>29240.970000000012</v>
      </c>
      <c r="R37" s="123">
        <f>Summary!$F$21</f>
        <v>2280</v>
      </c>
      <c r="S37" s="123">
        <f>Summary!$F$27</f>
        <v>7213.130000000001</v>
      </c>
      <c r="T37" s="123"/>
      <c r="U37" s="123">
        <f>Summary!$F$35</f>
        <v>4148.4819999999945</v>
      </c>
      <c r="V37" s="123">
        <f>Summary!$F$39</f>
        <v>1969.3358000000003</v>
      </c>
      <c r="W37" s="123">
        <f>Summary!$F$46+Summary!$F$49</f>
        <v>1759.44</v>
      </c>
      <c r="X37" s="123">
        <f>Summary!$F$53</f>
        <v>1398.7800000000002</v>
      </c>
      <c r="Y37" s="123">
        <f t="shared" si="7"/>
        <v>48010.137800000011</v>
      </c>
      <c r="AA37" s="123">
        <f>Summary!$F$57</f>
        <v>4692</v>
      </c>
      <c r="AB37" s="123">
        <f>Summary!$F$58</f>
        <v>3311</v>
      </c>
      <c r="AC37" s="123">
        <f>Summary!$F$59</f>
        <v>3922</v>
      </c>
      <c r="AE37" s="123">
        <f t="shared" si="8"/>
        <v>52702.137800000011</v>
      </c>
      <c r="AF37" s="123">
        <f t="shared" si="9"/>
        <v>51321.137800000011</v>
      </c>
      <c r="AG37" s="123">
        <f t="shared" si="10"/>
        <v>51932.137800000011</v>
      </c>
      <c r="AI37" s="67">
        <f t="shared" si="11"/>
        <v>0.79936051887218784</v>
      </c>
      <c r="AJ37" s="67">
        <f t="shared" si="12"/>
        <v>0.75221030864746163</v>
      </c>
      <c r="AK37" s="67">
        <f t="shared" si="13"/>
        <v>0.77307111852965404</v>
      </c>
    </row>
    <row r="38" spans="11:52" s="3" customFormat="1" x14ac:dyDescent="0.3">
      <c r="K38" s="114">
        <v>2021</v>
      </c>
      <c r="L38" s="114">
        <v>6</v>
      </c>
      <c r="M38" s="114">
        <v>24</v>
      </c>
      <c r="N38" s="114">
        <v>11</v>
      </c>
      <c r="O38" s="115">
        <v>30129.151000000002</v>
      </c>
      <c r="Q38" s="123">
        <f>Summary!$F$18</f>
        <v>29240.970000000012</v>
      </c>
      <c r="R38" s="123">
        <f>Summary!$F$21</f>
        <v>2280</v>
      </c>
      <c r="S38" s="123">
        <f>Summary!$F$27</f>
        <v>7213.130000000001</v>
      </c>
      <c r="T38" s="123"/>
      <c r="U38" s="123">
        <f>Summary!$F$35</f>
        <v>4148.4819999999945</v>
      </c>
      <c r="V38" s="123">
        <f>Summary!$F$39</f>
        <v>1969.3358000000003</v>
      </c>
      <c r="W38" s="123">
        <f>Summary!$F$46+Summary!$F$49</f>
        <v>1759.44</v>
      </c>
      <c r="X38" s="123">
        <f>Summary!$F$53</f>
        <v>1398.7800000000002</v>
      </c>
      <c r="Y38" s="123">
        <f t="shared" si="7"/>
        <v>48010.137800000011</v>
      </c>
      <c r="AA38" s="123">
        <f>Summary!$F$57</f>
        <v>4692</v>
      </c>
      <c r="AB38" s="123">
        <f>Summary!$F$58</f>
        <v>3311</v>
      </c>
      <c r="AC38" s="123">
        <f>Summary!$F$59</f>
        <v>3922</v>
      </c>
      <c r="AE38" s="123">
        <f t="shared" si="8"/>
        <v>52702.137800000011</v>
      </c>
      <c r="AF38" s="123">
        <f t="shared" si="9"/>
        <v>51321.137800000011</v>
      </c>
      <c r="AG38" s="123">
        <f t="shared" si="10"/>
        <v>51932.137800000011</v>
      </c>
      <c r="AI38" s="67">
        <f t="shared" si="11"/>
        <v>0.74920752994334316</v>
      </c>
      <c r="AJ38" s="67">
        <f t="shared" si="12"/>
        <v>0.70337152215142096</v>
      </c>
      <c r="AK38" s="67">
        <f t="shared" si="13"/>
        <v>0.72365088548296663</v>
      </c>
    </row>
    <row r="39" spans="11:52" s="3" customFormat="1" x14ac:dyDescent="0.3">
      <c r="K39" s="114">
        <v>2021</v>
      </c>
      <c r="L39" s="114">
        <v>6</v>
      </c>
      <c r="M39" s="114">
        <v>24</v>
      </c>
      <c r="N39" s="114">
        <v>12</v>
      </c>
      <c r="O39" s="115">
        <v>31174.855</v>
      </c>
      <c r="Q39" s="123">
        <f>Summary!$F$18</f>
        <v>29240.970000000012</v>
      </c>
      <c r="R39" s="123">
        <f>Summary!$F$21</f>
        <v>2280</v>
      </c>
      <c r="S39" s="123">
        <f>Summary!$F$27</f>
        <v>7213.130000000001</v>
      </c>
      <c r="T39" s="123"/>
      <c r="U39" s="123">
        <f>Summary!$F$35</f>
        <v>4148.4819999999945</v>
      </c>
      <c r="V39" s="123">
        <f>Summary!$F$39</f>
        <v>1969.3358000000003</v>
      </c>
      <c r="W39" s="123">
        <f>Summary!$F$46+Summary!$F$49</f>
        <v>1759.44</v>
      </c>
      <c r="X39" s="123">
        <f>Summary!$F$53</f>
        <v>1398.7800000000002</v>
      </c>
      <c r="Y39" s="123">
        <f t="shared" si="7"/>
        <v>48010.137800000011</v>
      </c>
      <c r="AA39" s="123">
        <f>Summary!$F$57</f>
        <v>4692</v>
      </c>
      <c r="AB39" s="123">
        <f>Summary!$F$58</f>
        <v>3311</v>
      </c>
      <c r="AC39" s="123">
        <f>Summary!$F$59</f>
        <v>3922</v>
      </c>
      <c r="AE39" s="123">
        <f t="shared" si="8"/>
        <v>52702.137800000011</v>
      </c>
      <c r="AF39" s="123">
        <f t="shared" si="9"/>
        <v>51321.137800000011</v>
      </c>
      <c r="AG39" s="123">
        <f t="shared" si="10"/>
        <v>51932.137800000011</v>
      </c>
      <c r="AI39" s="67">
        <f t="shared" si="11"/>
        <v>0.69053353415757701</v>
      </c>
      <c r="AJ39" s="67">
        <f t="shared" si="12"/>
        <v>0.64623501215963997</v>
      </c>
      <c r="AK39" s="67">
        <f t="shared" si="13"/>
        <v>0.66583414100883587</v>
      </c>
    </row>
    <row r="40" spans="11:52" s="3" customFormat="1" x14ac:dyDescent="0.3">
      <c r="K40" s="114">
        <v>2021</v>
      </c>
      <c r="L40" s="114">
        <v>6</v>
      </c>
      <c r="M40" s="114">
        <v>24</v>
      </c>
      <c r="N40" s="114">
        <v>13</v>
      </c>
      <c r="O40" s="115">
        <v>32253.563999999998</v>
      </c>
      <c r="Q40" s="123">
        <f>Summary!$F$18</f>
        <v>29240.970000000012</v>
      </c>
      <c r="R40" s="123">
        <f>Summary!$F$21</f>
        <v>2280</v>
      </c>
      <c r="S40" s="123">
        <f>Summary!$F$27</f>
        <v>7213.130000000001</v>
      </c>
      <c r="T40" s="123"/>
      <c r="U40" s="123">
        <f>Summary!$F$35</f>
        <v>4148.4819999999945</v>
      </c>
      <c r="V40" s="123">
        <f>Summary!$F$39</f>
        <v>1969.3358000000003</v>
      </c>
      <c r="W40" s="123">
        <f>Summary!$F$46+Summary!$F$49</f>
        <v>1759.44</v>
      </c>
      <c r="X40" s="123">
        <f>Summary!$F$53</f>
        <v>1398.7800000000002</v>
      </c>
      <c r="Y40" s="123">
        <f t="shared" si="7"/>
        <v>48010.137800000011</v>
      </c>
      <c r="AA40" s="123">
        <f>Summary!$F$57</f>
        <v>4692</v>
      </c>
      <c r="AB40" s="123">
        <f>Summary!$F$58</f>
        <v>3311</v>
      </c>
      <c r="AC40" s="123">
        <f>Summary!$F$59</f>
        <v>3922</v>
      </c>
      <c r="AE40" s="123">
        <f t="shared" si="8"/>
        <v>52702.137800000011</v>
      </c>
      <c r="AF40" s="123">
        <f t="shared" si="9"/>
        <v>51321.137800000011</v>
      </c>
      <c r="AG40" s="123">
        <f t="shared" si="10"/>
        <v>51932.137800000011</v>
      </c>
      <c r="AI40" s="67">
        <f t="shared" si="11"/>
        <v>0.63399424014040784</v>
      </c>
      <c r="AJ40" s="67">
        <f t="shared" si="12"/>
        <v>0.59117726648751168</v>
      </c>
      <c r="AK40" s="67">
        <f t="shared" si="13"/>
        <v>0.61012090942880026</v>
      </c>
    </row>
    <row r="41" spans="11:52" s="3" customFormat="1" x14ac:dyDescent="0.3">
      <c r="K41" s="114">
        <v>2021</v>
      </c>
      <c r="L41" s="114">
        <v>6</v>
      </c>
      <c r="M41" s="114">
        <v>24</v>
      </c>
      <c r="N41" s="114">
        <v>14</v>
      </c>
      <c r="O41" s="115">
        <v>34166.245999999999</v>
      </c>
      <c r="Q41" s="123">
        <f>Summary!$F$18</f>
        <v>29240.970000000012</v>
      </c>
      <c r="R41" s="123">
        <f>Summary!$F$21</f>
        <v>2280</v>
      </c>
      <c r="S41" s="123">
        <f>Summary!$F$27</f>
        <v>7213.130000000001</v>
      </c>
      <c r="T41" s="123"/>
      <c r="U41" s="123">
        <f>Summary!$F$35</f>
        <v>4148.4819999999945</v>
      </c>
      <c r="V41" s="123">
        <f>Summary!$F$39</f>
        <v>1969.3358000000003</v>
      </c>
      <c r="W41" s="123">
        <f>Summary!$F$46+Summary!$F$49</f>
        <v>1759.44</v>
      </c>
      <c r="X41" s="123">
        <f>Summary!$F$53</f>
        <v>1398.7800000000002</v>
      </c>
      <c r="Y41" s="123">
        <f t="shared" si="7"/>
        <v>48010.137800000011</v>
      </c>
      <c r="AA41" s="123">
        <f>Summary!$F$57</f>
        <v>4692</v>
      </c>
      <c r="AB41" s="123">
        <f>Summary!$F$58</f>
        <v>3311</v>
      </c>
      <c r="AC41" s="123">
        <f>Summary!$F$59</f>
        <v>3922</v>
      </c>
      <c r="AE41" s="123">
        <f t="shared" si="8"/>
        <v>52702.137800000011</v>
      </c>
      <c r="AF41" s="123">
        <f t="shared" si="9"/>
        <v>51321.137800000011</v>
      </c>
      <c r="AG41" s="123">
        <f t="shared" si="10"/>
        <v>51932.137800000011</v>
      </c>
      <c r="AI41" s="67">
        <f t="shared" si="11"/>
        <v>0.54252058596077579</v>
      </c>
      <c r="AJ41" s="67">
        <f t="shared" si="12"/>
        <v>0.50210057610660574</v>
      </c>
      <c r="AK41" s="67">
        <f t="shared" si="13"/>
        <v>0.51998372311666941</v>
      </c>
    </row>
    <row r="42" spans="11:52" s="3" customFormat="1" x14ac:dyDescent="0.3">
      <c r="K42" s="114">
        <v>2021</v>
      </c>
      <c r="L42" s="114">
        <v>6</v>
      </c>
      <c r="M42" s="114">
        <v>24</v>
      </c>
      <c r="N42" s="114">
        <v>15</v>
      </c>
      <c r="O42" s="115">
        <v>35931.464</v>
      </c>
      <c r="Q42" s="123">
        <f>Summary!$F$18</f>
        <v>29240.970000000012</v>
      </c>
      <c r="R42" s="123">
        <f>Summary!$F$21</f>
        <v>2280</v>
      </c>
      <c r="S42" s="123">
        <f>Summary!$F$27</f>
        <v>7213.130000000001</v>
      </c>
      <c r="T42" s="123"/>
      <c r="U42" s="123">
        <f>Summary!$F$35</f>
        <v>4148.4819999999945</v>
      </c>
      <c r="V42" s="123">
        <f>Summary!$F$39</f>
        <v>1969.3358000000003</v>
      </c>
      <c r="W42" s="123">
        <f>Summary!$F$46+Summary!$F$49</f>
        <v>1759.44</v>
      </c>
      <c r="X42" s="123">
        <f>Summary!$F$53</f>
        <v>1398.7800000000002</v>
      </c>
      <c r="Y42" s="123">
        <f t="shared" si="7"/>
        <v>48010.137800000011</v>
      </c>
      <c r="AA42" s="123">
        <f>Summary!$F$57</f>
        <v>4692</v>
      </c>
      <c r="AB42" s="123">
        <f>Summary!$F$58</f>
        <v>3311</v>
      </c>
      <c r="AC42" s="123">
        <f>Summary!$F$59</f>
        <v>3922</v>
      </c>
      <c r="AE42" s="123">
        <f t="shared" si="8"/>
        <v>52702.137800000011</v>
      </c>
      <c r="AF42" s="123">
        <f t="shared" si="9"/>
        <v>51321.137800000011</v>
      </c>
      <c r="AG42" s="123">
        <f t="shared" si="10"/>
        <v>51932.137800000011</v>
      </c>
      <c r="AI42" s="67">
        <f t="shared" si="11"/>
        <v>0.46674062042114428</v>
      </c>
      <c r="AJ42" s="67">
        <f t="shared" si="12"/>
        <v>0.42830633897911902</v>
      </c>
      <c r="AK42" s="67">
        <f t="shared" si="13"/>
        <v>0.44531093417178913</v>
      </c>
    </row>
    <row r="43" spans="11:52" s="3" customFormat="1" x14ac:dyDescent="0.3">
      <c r="K43" s="114">
        <v>2021</v>
      </c>
      <c r="L43" s="114">
        <v>6</v>
      </c>
      <c r="M43" s="114">
        <v>24</v>
      </c>
      <c r="N43" s="114">
        <v>16</v>
      </c>
      <c r="O43" s="115">
        <v>37956.735000000001</v>
      </c>
      <c r="Q43" s="123">
        <f>Summary!$F$18</f>
        <v>29240.970000000012</v>
      </c>
      <c r="R43" s="123">
        <f>Summary!$F$21</f>
        <v>2280</v>
      </c>
      <c r="S43" s="123">
        <f>Summary!$F$27</f>
        <v>7213.130000000001</v>
      </c>
      <c r="T43" s="123"/>
      <c r="U43" s="123">
        <f>Summary!$F$35</f>
        <v>4148.4819999999945</v>
      </c>
      <c r="V43" s="123">
        <f>Summary!$F$39</f>
        <v>1969.3358000000003</v>
      </c>
      <c r="W43" s="123">
        <f>Summary!$F$46+Summary!$F$49</f>
        <v>1759.44</v>
      </c>
      <c r="X43" s="123">
        <f>Summary!$F$53</f>
        <v>1398.7800000000002</v>
      </c>
      <c r="Y43" s="123">
        <f t="shared" si="7"/>
        <v>48010.137800000011</v>
      </c>
      <c r="AA43" s="123">
        <f>Summary!$F$57</f>
        <v>4692</v>
      </c>
      <c r="AB43" s="123">
        <f>Summary!$F$58</f>
        <v>3311</v>
      </c>
      <c r="AC43" s="123">
        <f>Summary!$F$59</f>
        <v>3922</v>
      </c>
      <c r="AE43" s="123">
        <f t="shared" si="8"/>
        <v>52702.137800000011</v>
      </c>
      <c r="AF43" s="123">
        <f t="shared" si="9"/>
        <v>51321.137800000011</v>
      </c>
      <c r="AG43" s="123">
        <f t="shared" si="10"/>
        <v>51932.137800000011</v>
      </c>
      <c r="AI43" s="67">
        <f t="shared" si="11"/>
        <v>0.38847921982752232</v>
      </c>
      <c r="AJ43" s="67">
        <f t="shared" si="12"/>
        <v>0.35209569000073399</v>
      </c>
      <c r="AK43" s="67">
        <f t="shared" si="13"/>
        <v>0.36819296496392567</v>
      </c>
    </row>
    <row r="44" spans="11:52" s="3" customFormat="1" ht="15" thickBot="1" x14ac:dyDescent="0.35">
      <c r="K44" s="114">
        <v>2021</v>
      </c>
      <c r="L44" s="114">
        <v>6</v>
      </c>
      <c r="M44" s="114">
        <v>24</v>
      </c>
      <c r="N44" s="114">
        <v>17</v>
      </c>
      <c r="O44" s="115">
        <v>39520.050999999999</v>
      </c>
      <c r="Q44" s="123">
        <f>Summary!$F$18</f>
        <v>29240.970000000012</v>
      </c>
      <c r="R44" s="123">
        <f>Summary!$F$21</f>
        <v>2280</v>
      </c>
      <c r="S44" s="123">
        <f>Summary!$F$27</f>
        <v>7213.130000000001</v>
      </c>
      <c r="T44" s="123"/>
      <c r="U44" s="123">
        <f>Summary!$F$35</f>
        <v>4148.4819999999945</v>
      </c>
      <c r="V44" s="123">
        <f>Summary!$F$39</f>
        <v>1969.3358000000003</v>
      </c>
      <c r="W44" s="123">
        <f>Summary!$F$46+Summary!$F$49</f>
        <v>1759.44</v>
      </c>
      <c r="X44" s="123">
        <f>Summary!$F$53</f>
        <v>1398.7800000000002</v>
      </c>
      <c r="Y44" s="123">
        <f t="shared" si="7"/>
        <v>48010.137800000011</v>
      </c>
      <c r="AA44" s="123">
        <f>Summary!$F$57</f>
        <v>4692</v>
      </c>
      <c r="AB44" s="123">
        <f>Summary!$F$58</f>
        <v>3311</v>
      </c>
      <c r="AC44" s="123">
        <f>Summary!$F$59</f>
        <v>3922</v>
      </c>
      <c r="AE44" s="123">
        <f t="shared" si="8"/>
        <v>52702.137800000011</v>
      </c>
      <c r="AF44" s="123">
        <f t="shared" si="9"/>
        <v>51321.137800000011</v>
      </c>
      <c r="AG44" s="123">
        <f t="shared" si="10"/>
        <v>51932.137800000011</v>
      </c>
      <c r="AI44" s="67">
        <f t="shared" si="11"/>
        <v>0.33355439748799948</v>
      </c>
      <c r="AJ44" s="67">
        <f t="shared" si="12"/>
        <v>0.29861011059930087</v>
      </c>
      <c r="AK44" s="67">
        <f t="shared" si="13"/>
        <v>0.31407061696352601</v>
      </c>
    </row>
    <row r="45" spans="11:52" s="3" customFormat="1" ht="15" thickBot="1" x14ac:dyDescent="0.35">
      <c r="K45" s="142">
        <v>2021</v>
      </c>
      <c r="L45" s="143">
        <v>6</v>
      </c>
      <c r="M45" s="143">
        <v>24</v>
      </c>
      <c r="N45" s="143">
        <v>18</v>
      </c>
      <c r="O45" s="167">
        <v>40840.902000000002</v>
      </c>
      <c r="P45" s="109"/>
      <c r="Q45" s="145">
        <f>Summary!$F$18</f>
        <v>29240.970000000012</v>
      </c>
      <c r="R45" s="145">
        <f>Summary!$F$21</f>
        <v>2280</v>
      </c>
      <c r="S45" s="145">
        <f>Summary!$F$27</f>
        <v>7213.130000000001</v>
      </c>
      <c r="T45" s="186">
        <f>Summary!$F$31</f>
        <v>2070.87</v>
      </c>
      <c r="U45" s="145">
        <f>Summary!$F$35</f>
        <v>4148.4819999999945</v>
      </c>
      <c r="V45" s="145">
        <f>Summary!$F$39</f>
        <v>1969.3358000000003</v>
      </c>
      <c r="W45" s="145">
        <f>Summary!$F$46+Summary!$F$49</f>
        <v>1759.44</v>
      </c>
      <c r="X45" s="145">
        <f>Summary!$F$53</f>
        <v>1398.7800000000002</v>
      </c>
      <c r="Y45" s="145">
        <f t="shared" si="7"/>
        <v>50081.007800000014</v>
      </c>
      <c r="Z45" s="109"/>
      <c r="AA45" s="145">
        <f>Summary!$F$57</f>
        <v>4692</v>
      </c>
      <c r="AB45" s="145">
        <f>Summary!$F$58</f>
        <v>3311</v>
      </c>
      <c r="AC45" s="145">
        <f>Summary!$F$59</f>
        <v>3922</v>
      </c>
      <c r="AD45" s="109"/>
      <c r="AE45" s="145">
        <f t="shared" si="8"/>
        <v>54773.007800000014</v>
      </c>
      <c r="AF45" s="145">
        <f t="shared" si="9"/>
        <v>53392.007800000014</v>
      </c>
      <c r="AG45" s="145">
        <f t="shared" si="10"/>
        <v>54003.007800000014</v>
      </c>
      <c r="AH45" s="109"/>
      <c r="AI45" s="146">
        <f t="shared" si="11"/>
        <v>0.3411311973472087</v>
      </c>
      <c r="AJ45" s="146">
        <f t="shared" si="12"/>
        <v>0.30731705680741361</v>
      </c>
      <c r="AK45" s="147">
        <f t="shared" si="13"/>
        <v>0.32227754910995871</v>
      </c>
      <c r="AZ45" s="125"/>
    </row>
    <row r="46" spans="11:52" s="137" customFormat="1" ht="15" thickBot="1" x14ac:dyDescent="0.35">
      <c r="K46" s="148">
        <v>2021</v>
      </c>
      <c r="L46" s="149">
        <v>6</v>
      </c>
      <c r="M46" s="149">
        <v>24</v>
      </c>
      <c r="N46" s="149">
        <v>19</v>
      </c>
      <c r="O46" s="185">
        <v>41421.377</v>
      </c>
      <c r="P46" s="108"/>
      <c r="Q46" s="152">
        <f>Summary!$F$18</f>
        <v>29240.970000000012</v>
      </c>
      <c r="R46" s="152">
        <f>Summary!$F$21</f>
        <v>2280</v>
      </c>
      <c r="S46" s="152">
        <f>Summary!$F$27</f>
        <v>7213.130000000001</v>
      </c>
      <c r="T46" s="187">
        <f>Summary!$F$31</f>
        <v>2070.87</v>
      </c>
      <c r="U46" s="123">
        <f>Summary!$F$35</f>
        <v>4148.4819999999945</v>
      </c>
      <c r="V46" s="152">
        <f>Summary!$F$39</f>
        <v>1969.3358000000003</v>
      </c>
      <c r="W46" s="152">
        <f>Summary!$F$46+Summary!$F$49</f>
        <v>1759.44</v>
      </c>
      <c r="X46" s="152">
        <f>Summary!$F$53</f>
        <v>1398.7800000000002</v>
      </c>
      <c r="Y46" s="152">
        <f t="shared" si="7"/>
        <v>50081.007800000014</v>
      </c>
      <c r="Z46" s="108"/>
      <c r="AA46" s="152">
        <f>Summary!$F$57</f>
        <v>4692</v>
      </c>
      <c r="AB46" s="152">
        <f>Summary!$F$58</f>
        <v>3311</v>
      </c>
      <c r="AC46" s="152">
        <f>Summary!$F$59</f>
        <v>3922</v>
      </c>
      <c r="AD46" s="108"/>
      <c r="AE46" s="152">
        <f t="shared" si="8"/>
        <v>54773.007800000014</v>
      </c>
      <c r="AF46" s="152">
        <f t="shared" si="9"/>
        <v>53392.007800000014</v>
      </c>
      <c r="AG46" s="152">
        <f t="shared" si="10"/>
        <v>54003.007800000014</v>
      </c>
      <c r="AH46" s="108"/>
      <c r="AI46" s="153">
        <f t="shared" si="11"/>
        <v>0.32233671999846875</v>
      </c>
      <c r="AJ46" s="153">
        <f t="shared" si="12"/>
        <v>0.28899644741409763</v>
      </c>
      <c r="AK46" s="154">
        <f t="shared" si="13"/>
        <v>0.30374728488625602</v>
      </c>
      <c r="AZ46" s="125"/>
    </row>
    <row r="47" spans="11:52" s="3" customFormat="1" x14ac:dyDescent="0.3">
      <c r="K47" s="148">
        <v>2021</v>
      </c>
      <c r="L47" s="149">
        <v>6</v>
      </c>
      <c r="M47" s="149">
        <v>24</v>
      </c>
      <c r="N47" s="149">
        <v>20</v>
      </c>
      <c r="O47" s="168">
        <v>41104.161</v>
      </c>
      <c r="P47" s="110"/>
      <c r="Q47" s="155">
        <f>Summary!$F$18</f>
        <v>29240.970000000012</v>
      </c>
      <c r="R47" s="155">
        <f>Summary!$F$21</f>
        <v>2280</v>
      </c>
      <c r="S47" s="155">
        <f>Summary!$F$27</f>
        <v>7213.130000000001</v>
      </c>
      <c r="T47" s="187">
        <f>Summary!$F$31</f>
        <v>2070.87</v>
      </c>
      <c r="U47" s="166">
        <v>0</v>
      </c>
      <c r="V47" s="155">
        <f>Summary!$F$39</f>
        <v>1969.3358000000003</v>
      </c>
      <c r="W47" s="155">
        <f>Summary!$F$46+Summary!$F$49</f>
        <v>1759.44</v>
      </c>
      <c r="X47" s="155">
        <f>Summary!$F$53</f>
        <v>1398.7800000000002</v>
      </c>
      <c r="Y47" s="155">
        <f t="shared" si="7"/>
        <v>45932.525800000018</v>
      </c>
      <c r="Z47" s="110"/>
      <c r="AA47" s="155">
        <f>Summary!$F$57</f>
        <v>4692</v>
      </c>
      <c r="AB47" s="155">
        <f>Summary!$F$58</f>
        <v>3311</v>
      </c>
      <c r="AC47" s="155">
        <f>Summary!$F$59</f>
        <v>3922</v>
      </c>
      <c r="AD47" s="110"/>
      <c r="AE47" s="155">
        <f t="shared" si="8"/>
        <v>50624.525800000018</v>
      </c>
      <c r="AF47" s="155">
        <f t="shared" si="9"/>
        <v>49243.525800000018</v>
      </c>
      <c r="AG47" s="155">
        <f t="shared" si="10"/>
        <v>49854.525800000018</v>
      </c>
      <c r="AH47" s="110"/>
      <c r="AI47" s="153">
        <f t="shared" si="11"/>
        <v>0.23161559726276904</v>
      </c>
      <c r="AJ47" s="153">
        <f t="shared" si="12"/>
        <v>0.19801802547435568</v>
      </c>
      <c r="AK47" s="154">
        <f t="shared" si="13"/>
        <v>0.21288270061028658</v>
      </c>
      <c r="AZ47" s="125"/>
    </row>
    <row r="48" spans="11:52" s="3" customFormat="1" ht="15" thickBot="1" x14ac:dyDescent="0.35">
      <c r="K48" s="156">
        <v>2021</v>
      </c>
      <c r="L48" s="157">
        <v>6</v>
      </c>
      <c r="M48" s="157">
        <v>24</v>
      </c>
      <c r="N48" s="157">
        <v>21</v>
      </c>
      <c r="O48" s="169">
        <v>40257.889000000003</v>
      </c>
      <c r="P48" s="170"/>
      <c r="Q48" s="160">
        <f>Summary!$F$18</f>
        <v>29240.970000000012</v>
      </c>
      <c r="R48" s="160">
        <f>Summary!$F$21</f>
        <v>2280</v>
      </c>
      <c r="S48" s="160">
        <f>Summary!$F$27</f>
        <v>7213.130000000001</v>
      </c>
      <c r="T48" s="188">
        <f>Summary!$F$31</f>
        <v>2070.87</v>
      </c>
      <c r="U48" s="161">
        <v>0</v>
      </c>
      <c r="V48" s="160">
        <f>Summary!$F$39</f>
        <v>1969.3358000000003</v>
      </c>
      <c r="W48" s="160">
        <f>Summary!$F$46+Summary!$F$49</f>
        <v>1759.44</v>
      </c>
      <c r="X48" s="160">
        <f>Summary!$F$53</f>
        <v>1398.7800000000002</v>
      </c>
      <c r="Y48" s="160">
        <f t="shared" si="7"/>
        <v>45932.525800000018</v>
      </c>
      <c r="Z48" s="170"/>
      <c r="AA48" s="160">
        <f>Summary!$F$57</f>
        <v>4692</v>
      </c>
      <c r="AB48" s="160">
        <f>Summary!$F$58</f>
        <v>3311</v>
      </c>
      <c r="AC48" s="160">
        <f>Summary!$F$59</f>
        <v>3922</v>
      </c>
      <c r="AD48" s="170"/>
      <c r="AE48" s="160">
        <f t="shared" si="8"/>
        <v>50624.525800000018</v>
      </c>
      <c r="AF48" s="160">
        <f t="shared" si="9"/>
        <v>49243.525800000018</v>
      </c>
      <c r="AG48" s="160">
        <f t="shared" si="10"/>
        <v>49854.525800000018</v>
      </c>
      <c r="AH48" s="170"/>
      <c r="AI48" s="162">
        <f t="shared" si="11"/>
        <v>0.25750572266717747</v>
      </c>
      <c r="AJ48" s="162">
        <f t="shared" si="12"/>
        <v>0.22320188721271536</v>
      </c>
      <c r="AK48" s="163">
        <f t="shared" si="13"/>
        <v>0.2383790367150154</v>
      </c>
      <c r="AZ48" s="125"/>
    </row>
    <row r="49" spans="11:37" s="3" customFormat="1" x14ac:dyDescent="0.3">
      <c r="K49" s="114">
        <v>2021</v>
      </c>
      <c r="L49" s="114">
        <v>6</v>
      </c>
      <c r="M49" s="114">
        <v>24</v>
      </c>
      <c r="N49" s="114">
        <v>22</v>
      </c>
      <c r="O49" s="115">
        <v>38974.872000000003</v>
      </c>
      <c r="Q49" s="123">
        <f>Summary!$F$18</f>
        <v>29240.970000000012</v>
      </c>
      <c r="R49" s="123">
        <f>Summary!$F$21</f>
        <v>2280</v>
      </c>
      <c r="S49" s="123">
        <f>Summary!$F$27</f>
        <v>7213.130000000001</v>
      </c>
      <c r="T49" s="123"/>
      <c r="U49" s="126">
        <v>0</v>
      </c>
      <c r="V49" s="123">
        <f>Summary!$F$39</f>
        <v>1969.3358000000003</v>
      </c>
      <c r="W49" s="123">
        <f>Summary!$F$46+Summary!$F$49</f>
        <v>1759.44</v>
      </c>
      <c r="X49" s="123">
        <f>Summary!$F$53</f>
        <v>1398.7800000000002</v>
      </c>
      <c r="Y49" s="123">
        <f t="shared" si="7"/>
        <v>43861.655800000015</v>
      </c>
      <c r="AA49" s="123">
        <f>Summary!$F$57</f>
        <v>4692</v>
      </c>
      <c r="AB49" s="123">
        <f>Summary!$F$58</f>
        <v>3311</v>
      </c>
      <c r="AC49" s="123">
        <f>Summary!$F$59</f>
        <v>3922</v>
      </c>
      <c r="AE49" s="123">
        <f t="shared" si="8"/>
        <v>48553.655800000015</v>
      </c>
      <c r="AF49" s="123">
        <f t="shared" si="9"/>
        <v>47172.655800000015</v>
      </c>
      <c r="AG49" s="123">
        <f t="shared" si="10"/>
        <v>47783.655800000015</v>
      </c>
      <c r="AI49" s="67">
        <f t="shared" si="11"/>
        <v>0.24576819136186032</v>
      </c>
      <c r="AJ49" s="67">
        <f t="shared" si="12"/>
        <v>0.21033510514158998</v>
      </c>
      <c r="AK49" s="67">
        <f t="shared" si="13"/>
        <v>0.22601187247003687</v>
      </c>
    </row>
    <row r="50" spans="11:37" s="3" customFormat="1" x14ac:dyDescent="0.3">
      <c r="K50" s="114">
        <v>2021</v>
      </c>
      <c r="L50" s="114">
        <v>6</v>
      </c>
      <c r="M50" s="114">
        <v>24</v>
      </c>
      <c r="N50" s="114">
        <v>23</v>
      </c>
      <c r="O50" s="115">
        <v>35326.243000000002</v>
      </c>
      <c r="Q50" s="123">
        <f>Summary!$F$18</f>
        <v>29240.970000000012</v>
      </c>
      <c r="R50" s="123">
        <f>Summary!$F$21</f>
        <v>2280</v>
      </c>
      <c r="S50" s="123">
        <f>Summary!$F$27</f>
        <v>7213.130000000001</v>
      </c>
      <c r="T50" s="123"/>
      <c r="U50" s="126">
        <v>0</v>
      </c>
      <c r="V50" s="123">
        <f>Summary!$F$39</f>
        <v>1969.3358000000003</v>
      </c>
      <c r="W50" s="123">
        <f>Summary!$F$46+Summary!$F$49</f>
        <v>1759.44</v>
      </c>
      <c r="X50" s="123">
        <f>Summary!$F$53</f>
        <v>1398.7800000000002</v>
      </c>
      <c r="Y50" s="123">
        <f t="shared" si="7"/>
        <v>43861.655800000015</v>
      </c>
      <c r="AA50" s="123">
        <f>Summary!$F$57</f>
        <v>4692</v>
      </c>
      <c r="AB50" s="123">
        <f>Summary!$F$58</f>
        <v>3311</v>
      </c>
      <c r="AC50" s="123">
        <f>Summary!$F$59</f>
        <v>3922</v>
      </c>
      <c r="AE50" s="123">
        <f t="shared" si="8"/>
        <v>48553.655800000015</v>
      </c>
      <c r="AF50" s="123">
        <f t="shared" si="9"/>
        <v>47172.655800000015</v>
      </c>
      <c r="AG50" s="123">
        <f t="shared" si="10"/>
        <v>47783.655800000015</v>
      </c>
      <c r="AI50" s="67">
        <f t="shared" si="11"/>
        <v>0.37443587759955149</v>
      </c>
      <c r="AJ50" s="67">
        <f t="shared" si="12"/>
        <v>0.3353431272043283</v>
      </c>
      <c r="AK50" s="67">
        <f t="shared" si="13"/>
        <v>0.3526390508042424</v>
      </c>
    </row>
    <row r="51" spans="11:37" s="3" customFormat="1" x14ac:dyDescent="0.3">
      <c r="K51" s="114">
        <v>2021</v>
      </c>
      <c r="L51" s="114">
        <v>6</v>
      </c>
      <c r="M51" s="114">
        <v>24</v>
      </c>
      <c r="N51" s="114">
        <v>24</v>
      </c>
      <c r="O51" s="115">
        <v>32322.544000000002</v>
      </c>
      <c r="Q51" s="123">
        <f>Summary!$F$18</f>
        <v>29240.970000000012</v>
      </c>
      <c r="R51" s="123">
        <f>Summary!$F$21</f>
        <v>2280</v>
      </c>
      <c r="S51" s="123">
        <f>Summary!$F$27</f>
        <v>7213.130000000001</v>
      </c>
      <c r="T51" s="123"/>
      <c r="U51" s="126">
        <v>0</v>
      </c>
      <c r="V51" s="123">
        <f>Summary!$F$39</f>
        <v>1969.3358000000003</v>
      </c>
      <c r="W51" s="123">
        <f>Summary!$F$46+Summary!$F$49</f>
        <v>1759.44</v>
      </c>
      <c r="X51" s="123">
        <f>Summary!$F$53</f>
        <v>1398.7800000000002</v>
      </c>
      <c r="Y51" s="123">
        <f t="shared" si="7"/>
        <v>43861.655800000015</v>
      </c>
      <c r="AA51" s="123">
        <f>Summary!$F$57</f>
        <v>4692</v>
      </c>
      <c r="AB51" s="123">
        <f>Summary!$F$58</f>
        <v>3311</v>
      </c>
      <c r="AC51" s="123">
        <f>Summary!$F$59</f>
        <v>3922</v>
      </c>
      <c r="AE51" s="123">
        <f t="shared" si="8"/>
        <v>48553.655800000015</v>
      </c>
      <c r="AF51" s="123">
        <f t="shared" si="9"/>
        <v>47172.655800000015</v>
      </c>
      <c r="AG51" s="123">
        <f t="shared" si="10"/>
        <v>47783.655800000015</v>
      </c>
      <c r="AI51" s="67">
        <f t="shared" si="11"/>
        <v>0.50216071482492253</v>
      </c>
      <c r="AJ51" s="67">
        <f t="shared" si="12"/>
        <v>0.45943511748332722</v>
      </c>
      <c r="AK51" s="67">
        <f t="shared" si="13"/>
        <v>0.47833833252729158</v>
      </c>
    </row>
    <row r="52" spans="11:37" s="3" customFormat="1" x14ac:dyDescent="0.3">
      <c r="K52" s="114">
        <v>2021</v>
      </c>
      <c r="L52" s="114">
        <v>6</v>
      </c>
      <c r="M52" s="114">
        <v>25</v>
      </c>
      <c r="N52" s="114">
        <v>1</v>
      </c>
      <c r="O52" s="115">
        <v>29713.992999999999</v>
      </c>
      <c r="Q52" s="123">
        <f>Summary!$F$18</f>
        <v>29240.970000000012</v>
      </c>
      <c r="R52" s="123">
        <f>Summary!$F$21</f>
        <v>2280</v>
      </c>
      <c r="S52" s="123">
        <f>Summary!$F$27</f>
        <v>7213.130000000001</v>
      </c>
      <c r="T52" s="123"/>
      <c r="U52" s="126">
        <v>0</v>
      </c>
      <c r="V52" s="123">
        <f>Summary!$F$39</f>
        <v>1969.3358000000003</v>
      </c>
      <c r="W52" s="123">
        <f>Summary!$F$46+Summary!$F$49</f>
        <v>1759.44</v>
      </c>
      <c r="X52" s="123">
        <f>Summary!$F$53</f>
        <v>1398.7800000000002</v>
      </c>
      <c r="Y52" s="123">
        <f t="shared" si="7"/>
        <v>43861.655800000015</v>
      </c>
      <c r="AA52" s="123">
        <f>Summary!$F$57</f>
        <v>4692</v>
      </c>
      <c r="AB52" s="123">
        <f>Summary!$F$58</f>
        <v>3311</v>
      </c>
      <c r="AC52" s="123">
        <f>Summary!$F$59</f>
        <v>3922</v>
      </c>
      <c r="AE52" s="123">
        <f t="shared" si="8"/>
        <v>48553.655800000015</v>
      </c>
      <c r="AF52" s="123">
        <f t="shared" si="9"/>
        <v>47172.655800000015</v>
      </c>
      <c r="AG52" s="123">
        <f t="shared" si="10"/>
        <v>47783.655800000015</v>
      </c>
      <c r="AI52" s="67">
        <f t="shared" si="11"/>
        <v>0.63403335929977556</v>
      </c>
      <c r="AJ52" s="67">
        <f t="shared" si="12"/>
        <v>0.58755693992389435</v>
      </c>
      <c r="AK52" s="67">
        <f t="shared" si="13"/>
        <v>0.60811964248628647</v>
      </c>
    </row>
    <row r="53" spans="11:37" s="41" customFormat="1" x14ac:dyDescent="0.3">
      <c r="K53" s="117" t="s">
        <v>4380</v>
      </c>
      <c r="L53" s="118"/>
      <c r="M53" s="118"/>
      <c r="N53" s="118"/>
      <c r="O53" s="119"/>
      <c r="Q53" s="124"/>
      <c r="R53" s="124"/>
      <c r="S53" s="124"/>
      <c r="T53" s="124"/>
      <c r="U53" s="124"/>
      <c r="V53" s="124"/>
      <c r="W53" s="124"/>
      <c r="X53" s="124"/>
      <c r="Y53" s="124"/>
      <c r="AE53" s="124"/>
      <c r="AF53" s="124"/>
      <c r="AG53" s="124"/>
      <c r="AI53" s="48"/>
      <c r="AJ53" s="48"/>
      <c r="AK53" s="48"/>
    </row>
    <row r="54" spans="11:37" s="36" customFormat="1" x14ac:dyDescent="0.3">
      <c r="K54" s="111">
        <v>2021</v>
      </c>
      <c r="L54" s="112">
        <v>7</v>
      </c>
      <c r="M54" s="112">
        <v>22</v>
      </c>
      <c r="N54" s="112">
        <v>2</v>
      </c>
      <c r="O54" s="113">
        <v>28163.566999999999</v>
      </c>
      <c r="Q54" s="125">
        <f>Summary!$G$18</f>
        <v>29155.400000000016</v>
      </c>
      <c r="R54" s="125">
        <f>Summary!$G$21</f>
        <v>2280</v>
      </c>
      <c r="S54" s="125">
        <f>Summary!$G$27</f>
        <v>7744.8200000000033</v>
      </c>
      <c r="T54" s="125"/>
      <c r="U54" s="126">
        <v>0</v>
      </c>
      <c r="V54" s="125">
        <f>Summary!$G$39</f>
        <v>1372.5798</v>
      </c>
      <c r="W54" s="125">
        <f>Summary!$G$46+Summary!$G$49</f>
        <v>1773.73</v>
      </c>
      <c r="X54" s="125">
        <f>Summary!$G$53</f>
        <v>1452.2000000000003</v>
      </c>
      <c r="Y54" s="125">
        <f>SUM(Q54:X54)</f>
        <v>43778.729800000016</v>
      </c>
      <c r="AA54" s="125">
        <f>Summary!$G$57</f>
        <v>6197</v>
      </c>
      <c r="AB54" s="125">
        <f>Summary!$G$58</f>
        <v>3840</v>
      </c>
      <c r="AC54" s="125">
        <f>Summary!$G$59</f>
        <v>5340</v>
      </c>
      <c r="AE54" s="125">
        <f>$Y54+AA54</f>
        <v>49975.729800000016</v>
      </c>
      <c r="AF54" s="125">
        <f>$Y54+AB54</f>
        <v>47618.729800000016</v>
      </c>
      <c r="AG54" s="125">
        <f>$Y54+AC54</f>
        <v>49118.729800000016</v>
      </c>
      <c r="AI54" s="128">
        <f>(AE54-$O54)/$O54</f>
        <v>0.77448154205751063</v>
      </c>
      <c r="AJ54" s="128">
        <f>(AF54-$O54)/$O54</f>
        <v>0.6907918588579357</v>
      </c>
      <c r="AK54" s="128">
        <f>(AG54-$O54)/$O54</f>
        <v>0.74405215788184842</v>
      </c>
    </row>
    <row r="55" spans="11:37" s="36" customFormat="1" x14ac:dyDescent="0.3">
      <c r="K55" s="111">
        <v>2021</v>
      </c>
      <c r="L55" s="112">
        <v>7</v>
      </c>
      <c r="M55" s="112">
        <v>22</v>
      </c>
      <c r="N55" s="112">
        <v>3</v>
      </c>
      <c r="O55" s="113">
        <v>26844.572</v>
      </c>
      <c r="Q55" s="125">
        <f>Summary!$G$18</f>
        <v>29155.400000000016</v>
      </c>
      <c r="R55" s="125">
        <f>Summary!$G$21</f>
        <v>2280</v>
      </c>
      <c r="S55" s="125">
        <f>Summary!$G$27</f>
        <v>7744.8200000000033</v>
      </c>
      <c r="T55" s="125"/>
      <c r="U55" s="126">
        <v>0</v>
      </c>
      <c r="V55" s="125">
        <f>Summary!$G$39</f>
        <v>1372.5798</v>
      </c>
      <c r="W55" s="125">
        <f>Summary!$G$46+Summary!$G$49</f>
        <v>1773.73</v>
      </c>
      <c r="X55" s="125">
        <f>Summary!$G$53</f>
        <v>1452.2000000000003</v>
      </c>
      <c r="Y55" s="125">
        <f t="shared" ref="Y55:Y77" si="14">SUM(Q55:X55)</f>
        <v>43778.729800000016</v>
      </c>
      <c r="AA55" s="125">
        <f>Summary!$G$57</f>
        <v>6197</v>
      </c>
      <c r="AB55" s="125">
        <f>Summary!$G$58</f>
        <v>3840</v>
      </c>
      <c r="AC55" s="125">
        <f>Summary!$G$59</f>
        <v>5340</v>
      </c>
      <c r="AE55" s="125">
        <f t="shared" ref="AE55:AE77" si="15">$Y55+AA55</f>
        <v>49975.729800000016</v>
      </c>
      <c r="AF55" s="125">
        <f t="shared" ref="AF55:AF77" si="16">$Y55+AB55</f>
        <v>47618.729800000016</v>
      </c>
      <c r="AG55" s="125">
        <f t="shared" ref="AG55:AG77" si="17">$Y55+AC55</f>
        <v>49118.729800000016</v>
      </c>
      <c r="AI55" s="128">
        <f t="shared" ref="AI55:AI77" si="18">(AE55-$O55)/$O55</f>
        <v>0.86166983031057509</v>
      </c>
      <c r="AJ55" s="128">
        <f t="shared" ref="AJ55:AJ77" si="19">(AF55-$O55)/$O55</f>
        <v>0.77386809519630317</v>
      </c>
      <c r="AK55" s="128">
        <f t="shared" ref="AK55:AK77" si="20">(AG55-$O55)/$O55</f>
        <v>0.82974531313071465</v>
      </c>
    </row>
    <row r="56" spans="11:37" s="36" customFormat="1" x14ac:dyDescent="0.3">
      <c r="K56" s="111">
        <v>2021</v>
      </c>
      <c r="L56" s="112">
        <v>7</v>
      </c>
      <c r="M56" s="112">
        <v>22</v>
      </c>
      <c r="N56" s="112">
        <v>4</v>
      </c>
      <c r="O56" s="113">
        <v>26052.670999999998</v>
      </c>
      <c r="Q56" s="125">
        <f>Summary!$G$18</f>
        <v>29155.400000000016</v>
      </c>
      <c r="R56" s="125">
        <f>Summary!$G$21</f>
        <v>2280</v>
      </c>
      <c r="S56" s="125">
        <f>Summary!$G$27</f>
        <v>7744.8200000000033</v>
      </c>
      <c r="T56" s="125"/>
      <c r="U56" s="126">
        <v>0</v>
      </c>
      <c r="V56" s="125">
        <f>Summary!$G$39</f>
        <v>1372.5798</v>
      </c>
      <c r="W56" s="125">
        <f>Summary!$G$46+Summary!$G$49</f>
        <v>1773.73</v>
      </c>
      <c r="X56" s="125">
        <f>Summary!$G$53</f>
        <v>1452.2000000000003</v>
      </c>
      <c r="Y56" s="125">
        <f t="shared" si="14"/>
        <v>43778.729800000016</v>
      </c>
      <c r="AA56" s="125">
        <f>Summary!$G$57</f>
        <v>6197</v>
      </c>
      <c r="AB56" s="125">
        <f>Summary!$G$58</f>
        <v>3840</v>
      </c>
      <c r="AC56" s="125">
        <f>Summary!$G$59</f>
        <v>5340</v>
      </c>
      <c r="AE56" s="125">
        <f t="shared" si="15"/>
        <v>49975.729800000016</v>
      </c>
      <c r="AF56" s="125">
        <f t="shared" si="16"/>
        <v>47618.729800000016</v>
      </c>
      <c r="AG56" s="125">
        <f t="shared" si="17"/>
        <v>49118.729800000016</v>
      </c>
      <c r="AI56" s="128">
        <f t="shared" si="18"/>
        <v>0.91825743318218767</v>
      </c>
      <c r="AJ56" s="128">
        <f t="shared" si="19"/>
        <v>0.82778686300533322</v>
      </c>
      <c r="AK56" s="128">
        <f t="shared" si="20"/>
        <v>0.88536253346154103</v>
      </c>
    </row>
    <row r="57" spans="11:37" s="3" customFormat="1" x14ac:dyDescent="0.3">
      <c r="K57" s="114">
        <v>2021</v>
      </c>
      <c r="L57" s="114">
        <v>7</v>
      </c>
      <c r="M57" s="114">
        <v>22</v>
      </c>
      <c r="N57" s="114">
        <v>5</v>
      </c>
      <c r="O57" s="115">
        <v>26089.464</v>
      </c>
      <c r="Q57" s="123">
        <f>Summary!$G$18</f>
        <v>29155.400000000016</v>
      </c>
      <c r="R57" s="123">
        <f>Summary!$G$21</f>
        <v>2280</v>
      </c>
      <c r="S57" s="123">
        <f>Summary!$G$27</f>
        <v>7744.8200000000033</v>
      </c>
      <c r="T57" s="123"/>
      <c r="U57" s="126">
        <v>0</v>
      </c>
      <c r="V57" s="123">
        <f>Summary!$G$39</f>
        <v>1372.5798</v>
      </c>
      <c r="W57" s="123">
        <f>Summary!$G$46+Summary!$G$49</f>
        <v>1773.73</v>
      </c>
      <c r="X57" s="123">
        <f>Summary!$G$53</f>
        <v>1452.2000000000003</v>
      </c>
      <c r="Y57" s="123">
        <f t="shared" si="14"/>
        <v>43778.729800000016</v>
      </c>
      <c r="AA57" s="123">
        <f>Summary!$G$57</f>
        <v>6197</v>
      </c>
      <c r="AB57" s="123">
        <f>Summary!$G$58</f>
        <v>3840</v>
      </c>
      <c r="AC57" s="123">
        <f>Summary!$G$59</f>
        <v>5340</v>
      </c>
      <c r="AE57" s="123">
        <f t="shared" si="15"/>
        <v>49975.729800000016</v>
      </c>
      <c r="AF57" s="123">
        <f t="shared" si="16"/>
        <v>47618.729800000016</v>
      </c>
      <c r="AG57" s="123">
        <f t="shared" si="17"/>
        <v>49118.729800000016</v>
      </c>
      <c r="AI57" s="67">
        <f t="shared" si="18"/>
        <v>0.91555218612387035</v>
      </c>
      <c r="AJ57" s="67">
        <f t="shared" si="19"/>
        <v>0.82520920322472002</v>
      </c>
      <c r="AK57" s="67">
        <f t="shared" si="20"/>
        <v>0.88270367685591455</v>
      </c>
    </row>
    <row r="58" spans="11:37" s="3" customFormat="1" x14ac:dyDescent="0.3">
      <c r="K58" s="114">
        <v>2021</v>
      </c>
      <c r="L58" s="114">
        <v>7</v>
      </c>
      <c r="M58" s="114">
        <v>22</v>
      </c>
      <c r="N58" s="114">
        <v>6</v>
      </c>
      <c r="O58" s="115">
        <v>26884.227999999999</v>
      </c>
      <c r="Q58" s="123">
        <f>Summary!$G$18</f>
        <v>29155.400000000016</v>
      </c>
      <c r="R58" s="123">
        <f>Summary!$G$21</f>
        <v>2280</v>
      </c>
      <c r="S58" s="123">
        <f>Summary!$G$27</f>
        <v>7744.8200000000033</v>
      </c>
      <c r="T58" s="123"/>
      <c r="U58" s="126">
        <v>0</v>
      </c>
      <c r="V58" s="123">
        <f>Summary!$G$39</f>
        <v>1372.5798</v>
      </c>
      <c r="W58" s="123">
        <f>Summary!$G$46+Summary!$G$49</f>
        <v>1773.73</v>
      </c>
      <c r="X58" s="123">
        <f>Summary!$G$53</f>
        <v>1452.2000000000003</v>
      </c>
      <c r="Y58" s="123">
        <f t="shared" si="14"/>
        <v>43778.729800000016</v>
      </c>
      <c r="AA58" s="123">
        <f>Summary!$G$57</f>
        <v>6197</v>
      </c>
      <c r="AB58" s="123">
        <f>Summary!$G$58</f>
        <v>3840</v>
      </c>
      <c r="AC58" s="123">
        <f>Summary!$G$59</f>
        <v>5340</v>
      </c>
      <c r="AE58" s="123">
        <f t="shared" si="15"/>
        <v>49975.729800000016</v>
      </c>
      <c r="AF58" s="123">
        <f t="shared" si="16"/>
        <v>47618.729800000016</v>
      </c>
      <c r="AG58" s="123">
        <f t="shared" si="17"/>
        <v>49118.729800000016</v>
      </c>
      <c r="AI58" s="67">
        <f t="shared" si="18"/>
        <v>0.85892374517877235</v>
      </c>
      <c r="AJ58" s="67">
        <f t="shared" si="19"/>
        <v>0.77125152338389691</v>
      </c>
      <c r="AK58" s="67">
        <f t="shared" si="20"/>
        <v>0.82704631875611301</v>
      </c>
    </row>
    <row r="59" spans="11:37" s="3" customFormat="1" x14ac:dyDescent="0.3">
      <c r="K59" s="114">
        <v>2021</v>
      </c>
      <c r="L59" s="114">
        <v>7</v>
      </c>
      <c r="M59" s="114">
        <v>22</v>
      </c>
      <c r="N59" s="114">
        <v>7</v>
      </c>
      <c r="O59" s="115">
        <v>28069.257000000001</v>
      </c>
      <c r="Q59" s="123">
        <f>Summary!$G$18</f>
        <v>29155.400000000016</v>
      </c>
      <c r="R59" s="123">
        <f>Summary!$G$21</f>
        <v>2280</v>
      </c>
      <c r="S59" s="123">
        <f>Summary!$G$27</f>
        <v>7744.8200000000033</v>
      </c>
      <c r="T59" s="123"/>
      <c r="U59" s="123">
        <f>Summary!$G$35</f>
        <v>5280.618000000004</v>
      </c>
      <c r="V59" s="123">
        <f>Summary!$G$39</f>
        <v>1372.5798</v>
      </c>
      <c r="W59" s="123">
        <f>Summary!$G$46+Summary!$G$49</f>
        <v>1773.73</v>
      </c>
      <c r="X59" s="123">
        <f>Summary!$G$53</f>
        <v>1452.2000000000003</v>
      </c>
      <c r="Y59" s="123">
        <f t="shared" si="14"/>
        <v>49059.347800000018</v>
      </c>
      <c r="AA59" s="123">
        <f>Summary!$G$57</f>
        <v>6197</v>
      </c>
      <c r="AB59" s="123">
        <f>Summary!$G$58</f>
        <v>3840</v>
      </c>
      <c r="AC59" s="123">
        <f>Summary!$G$59</f>
        <v>5340</v>
      </c>
      <c r="AE59" s="123">
        <f t="shared" si="15"/>
        <v>55256.347800000018</v>
      </c>
      <c r="AF59" s="123">
        <f t="shared" si="16"/>
        <v>52899.347800000018</v>
      </c>
      <c r="AG59" s="123">
        <f t="shared" si="17"/>
        <v>54399.347800000018</v>
      </c>
      <c r="AI59" s="67">
        <f t="shared" si="18"/>
        <v>0.96857180081396577</v>
      </c>
      <c r="AJ59" s="67">
        <f t="shared" si="19"/>
        <v>0.88460092833950021</v>
      </c>
      <c r="AK59" s="67">
        <f t="shared" si="20"/>
        <v>0.93804017683831153</v>
      </c>
    </row>
    <row r="60" spans="11:37" s="3" customFormat="1" x14ac:dyDescent="0.3">
      <c r="K60" s="114">
        <v>2021</v>
      </c>
      <c r="L60" s="114">
        <v>7</v>
      </c>
      <c r="M60" s="114">
        <v>22</v>
      </c>
      <c r="N60" s="114">
        <v>8</v>
      </c>
      <c r="O60" s="115">
        <v>29616.69</v>
      </c>
      <c r="Q60" s="123">
        <f>Summary!$G$18</f>
        <v>29155.400000000016</v>
      </c>
      <c r="R60" s="123">
        <f>Summary!$G$21</f>
        <v>2280</v>
      </c>
      <c r="S60" s="123">
        <f>Summary!$G$27</f>
        <v>7744.8200000000033</v>
      </c>
      <c r="T60" s="123"/>
      <c r="U60" s="123">
        <f>Summary!$G$35</f>
        <v>5280.618000000004</v>
      </c>
      <c r="V60" s="123">
        <f>Summary!$G$39</f>
        <v>1372.5798</v>
      </c>
      <c r="W60" s="123">
        <f>Summary!$G$46+Summary!$G$49</f>
        <v>1773.73</v>
      </c>
      <c r="X60" s="123">
        <f>Summary!$G$53</f>
        <v>1452.2000000000003</v>
      </c>
      <c r="Y60" s="123">
        <f t="shared" si="14"/>
        <v>49059.347800000018</v>
      </c>
      <c r="AA60" s="123">
        <f>Summary!$G$57</f>
        <v>6197</v>
      </c>
      <c r="AB60" s="123">
        <f>Summary!$G$58</f>
        <v>3840</v>
      </c>
      <c r="AC60" s="123">
        <f>Summary!$G$59</f>
        <v>5340</v>
      </c>
      <c r="AE60" s="123">
        <f t="shared" si="15"/>
        <v>55256.347800000018</v>
      </c>
      <c r="AF60" s="123">
        <f t="shared" si="16"/>
        <v>52899.347800000018</v>
      </c>
      <c r="AG60" s="123">
        <f t="shared" si="17"/>
        <v>54399.347800000018</v>
      </c>
      <c r="AI60" s="67">
        <f t="shared" si="18"/>
        <v>0.86571651997573063</v>
      </c>
      <c r="AJ60" s="67">
        <f t="shared" si="19"/>
        <v>0.78613301486425458</v>
      </c>
      <c r="AK60" s="67">
        <f t="shared" si="20"/>
        <v>0.83678013309387445</v>
      </c>
    </row>
    <row r="61" spans="11:37" s="3" customFormat="1" x14ac:dyDescent="0.3">
      <c r="K61" s="114">
        <v>2021</v>
      </c>
      <c r="L61" s="114">
        <v>7</v>
      </c>
      <c r="M61" s="114">
        <v>22</v>
      </c>
      <c r="N61" s="114">
        <v>9</v>
      </c>
      <c r="O61" s="115">
        <v>30189.292000000001</v>
      </c>
      <c r="Q61" s="123">
        <f>Summary!$G$18</f>
        <v>29155.400000000016</v>
      </c>
      <c r="R61" s="123">
        <f>Summary!$G$21</f>
        <v>2280</v>
      </c>
      <c r="S61" s="123">
        <f>Summary!$G$27</f>
        <v>7744.8200000000033</v>
      </c>
      <c r="T61" s="123"/>
      <c r="U61" s="123">
        <f>Summary!$G$35</f>
        <v>5280.618000000004</v>
      </c>
      <c r="V61" s="123">
        <f>Summary!$G$39</f>
        <v>1372.5798</v>
      </c>
      <c r="W61" s="123">
        <f>Summary!$G$46+Summary!$G$49</f>
        <v>1773.73</v>
      </c>
      <c r="X61" s="123">
        <f>Summary!$G$53</f>
        <v>1452.2000000000003</v>
      </c>
      <c r="Y61" s="123">
        <f t="shared" si="14"/>
        <v>49059.347800000018</v>
      </c>
      <c r="AA61" s="123">
        <f>Summary!$G$57</f>
        <v>6197</v>
      </c>
      <c r="AB61" s="123">
        <f>Summary!$G$58</f>
        <v>3840</v>
      </c>
      <c r="AC61" s="123">
        <f>Summary!$G$59</f>
        <v>5340</v>
      </c>
      <c r="AE61" s="123">
        <f t="shared" si="15"/>
        <v>55256.347800000018</v>
      </c>
      <c r="AF61" s="123">
        <f t="shared" si="16"/>
        <v>52899.347800000018</v>
      </c>
      <c r="AG61" s="123">
        <f t="shared" si="17"/>
        <v>54399.347800000018</v>
      </c>
      <c r="AI61" s="67">
        <f t="shared" si="18"/>
        <v>0.83032936976461769</v>
      </c>
      <c r="AJ61" s="67">
        <f t="shared" si="19"/>
        <v>0.75225532947245055</v>
      </c>
      <c r="AK61" s="67">
        <f t="shared" si="20"/>
        <v>0.80194182096088951</v>
      </c>
    </row>
    <row r="62" spans="11:37" s="3" customFormat="1" x14ac:dyDescent="0.3">
      <c r="K62" s="114">
        <v>2021</v>
      </c>
      <c r="L62" s="114">
        <v>7</v>
      </c>
      <c r="M62" s="114">
        <v>22</v>
      </c>
      <c r="N62" s="114">
        <v>10</v>
      </c>
      <c r="O62" s="115">
        <v>30896.495999999999</v>
      </c>
      <c r="Q62" s="123">
        <f>Summary!$G$18</f>
        <v>29155.400000000016</v>
      </c>
      <c r="R62" s="123">
        <f>Summary!$G$21</f>
        <v>2280</v>
      </c>
      <c r="S62" s="123">
        <f>Summary!$G$27</f>
        <v>7744.8200000000033</v>
      </c>
      <c r="T62" s="123"/>
      <c r="U62" s="123">
        <f>Summary!$G$35</f>
        <v>5280.618000000004</v>
      </c>
      <c r="V62" s="123">
        <f>Summary!$G$39</f>
        <v>1372.5798</v>
      </c>
      <c r="W62" s="123">
        <f>Summary!$G$46+Summary!$G$49</f>
        <v>1773.73</v>
      </c>
      <c r="X62" s="123">
        <f>Summary!$G$53</f>
        <v>1452.2000000000003</v>
      </c>
      <c r="Y62" s="123">
        <f t="shared" si="14"/>
        <v>49059.347800000018</v>
      </c>
      <c r="AA62" s="123">
        <f>Summary!$G$57</f>
        <v>6197</v>
      </c>
      <c r="AB62" s="123">
        <f>Summary!$G$58</f>
        <v>3840</v>
      </c>
      <c r="AC62" s="123">
        <f>Summary!$G$59</f>
        <v>5340</v>
      </c>
      <c r="AE62" s="123">
        <f t="shared" si="15"/>
        <v>55256.347800000018</v>
      </c>
      <c r="AF62" s="123">
        <f t="shared" si="16"/>
        <v>52899.347800000018</v>
      </c>
      <c r="AG62" s="123">
        <f t="shared" si="17"/>
        <v>54399.347800000018</v>
      </c>
      <c r="AI62" s="67">
        <f t="shared" si="18"/>
        <v>0.78843412534547674</v>
      </c>
      <c r="AJ62" s="67">
        <f t="shared" si="19"/>
        <v>0.71214715739933809</v>
      </c>
      <c r="AK62" s="67">
        <f t="shared" si="20"/>
        <v>0.76069635210413566</v>
      </c>
    </row>
    <row r="63" spans="11:37" s="3" customFormat="1" x14ac:dyDescent="0.3">
      <c r="K63" s="114">
        <v>2021</v>
      </c>
      <c r="L63" s="114">
        <v>7</v>
      </c>
      <c r="M63" s="114">
        <v>22</v>
      </c>
      <c r="N63" s="114">
        <v>11</v>
      </c>
      <c r="O63" s="115">
        <v>31889.992999999999</v>
      </c>
      <c r="Q63" s="123">
        <f>Summary!$G$18</f>
        <v>29155.400000000016</v>
      </c>
      <c r="R63" s="123">
        <f>Summary!$G$21</f>
        <v>2280</v>
      </c>
      <c r="S63" s="123">
        <f>Summary!$G$27</f>
        <v>7744.8200000000033</v>
      </c>
      <c r="T63" s="123"/>
      <c r="U63" s="123">
        <f>Summary!$G$35</f>
        <v>5280.618000000004</v>
      </c>
      <c r="V63" s="123">
        <f>Summary!$G$39</f>
        <v>1372.5798</v>
      </c>
      <c r="W63" s="123">
        <f>Summary!$G$46+Summary!$G$49</f>
        <v>1773.73</v>
      </c>
      <c r="X63" s="123">
        <f>Summary!$G$53</f>
        <v>1452.2000000000003</v>
      </c>
      <c r="Y63" s="123">
        <f t="shared" si="14"/>
        <v>49059.347800000018</v>
      </c>
      <c r="AA63" s="123">
        <f>Summary!$G$57</f>
        <v>6197</v>
      </c>
      <c r="AB63" s="123">
        <f>Summary!$G$58</f>
        <v>3840</v>
      </c>
      <c r="AC63" s="123">
        <f>Summary!$G$59</f>
        <v>5340</v>
      </c>
      <c r="AE63" s="123">
        <f t="shared" si="15"/>
        <v>55256.347800000018</v>
      </c>
      <c r="AF63" s="123">
        <f t="shared" si="16"/>
        <v>52899.347800000018</v>
      </c>
      <c r="AG63" s="123">
        <f t="shared" si="17"/>
        <v>54399.347800000018</v>
      </c>
      <c r="AI63" s="67">
        <f t="shared" si="18"/>
        <v>0.7327174640646682</v>
      </c>
      <c r="AJ63" s="67">
        <f t="shared" si="19"/>
        <v>0.65880713112731071</v>
      </c>
      <c r="AK63" s="67">
        <f t="shared" si="20"/>
        <v>0.70584383006920137</v>
      </c>
    </row>
    <row r="64" spans="11:37" s="3" customFormat="1" x14ac:dyDescent="0.3">
      <c r="K64" s="114">
        <v>2021</v>
      </c>
      <c r="L64" s="114">
        <v>7</v>
      </c>
      <c r="M64" s="114">
        <v>22</v>
      </c>
      <c r="N64" s="114">
        <v>12</v>
      </c>
      <c r="O64" s="115">
        <v>33222.262000000002</v>
      </c>
      <c r="Q64" s="123">
        <f>Summary!$G$18</f>
        <v>29155.400000000016</v>
      </c>
      <c r="R64" s="123">
        <f>Summary!$G$21</f>
        <v>2280</v>
      </c>
      <c r="S64" s="123">
        <f>Summary!$G$27</f>
        <v>7744.8200000000033</v>
      </c>
      <c r="T64" s="123"/>
      <c r="U64" s="123">
        <f>Summary!$G$35</f>
        <v>5280.618000000004</v>
      </c>
      <c r="V64" s="123">
        <f>Summary!$G$39</f>
        <v>1372.5798</v>
      </c>
      <c r="W64" s="123">
        <f>Summary!$G$46+Summary!$G$49</f>
        <v>1773.73</v>
      </c>
      <c r="X64" s="123">
        <f>Summary!$G$53</f>
        <v>1452.2000000000003</v>
      </c>
      <c r="Y64" s="123">
        <f t="shared" si="14"/>
        <v>49059.347800000018</v>
      </c>
      <c r="AA64" s="123">
        <f>Summary!$G$57</f>
        <v>6197</v>
      </c>
      <c r="AB64" s="123">
        <f>Summary!$G$58</f>
        <v>3840</v>
      </c>
      <c r="AC64" s="123">
        <f>Summary!$G$59</f>
        <v>5340</v>
      </c>
      <c r="AE64" s="123">
        <f t="shared" si="15"/>
        <v>55256.347800000018</v>
      </c>
      <c r="AF64" s="123">
        <f t="shared" si="16"/>
        <v>52899.347800000018</v>
      </c>
      <c r="AG64" s="123">
        <f t="shared" si="17"/>
        <v>54399.347800000018</v>
      </c>
      <c r="AI64" s="67">
        <f t="shared" si="18"/>
        <v>0.66323255773493128</v>
      </c>
      <c r="AJ64" s="67">
        <f t="shared" si="19"/>
        <v>0.5922861543864778</v>
      </c>
      <c r="AK64" s="67">
        <f t="shared" si="20"/>
        <v>0.63743660199898533</v>
      </c>
    </row>
    <row r="65" spans="11:52" s="3" customFormat="1" x14ac:dyDescent="0.3">
      <c r="K65" s="114">
        <v>2021</v>
      </c>
      <c r="L65" s="114">
        <v>7</v>
      </c>
      <c r="M65" s="114">
        <v>22</v>
      </c>
      <c r="N65" s="114">
        <v>13</v>
      </c>
      <c r="O65" s="115">
        <v>34657.212</v>
      </c>
      <c r="Q65" s="123">
        <f>Summary!$G$18</f>
        <v>29155.400000000016</v>
      </c>
      <c r="R65" s="123">
        <f>Summary!$G$21</f>
        <v>2280</v>
      </c>
      <c r="S65" s="123">
        <f>Summary!$G$27</f>
        <v>7744.8200000000033</v>
      </c>
      <c r="T65" s="123"/>
      <c r="U65" s="123">
        <f>Summary!$G$35</f>
        <v>5280.618000000004</v>
      </c>
      <c r="V65" s="123">
        <f>Summary!$G$39</f>
        <v>1372.5798</v>
      </c>
      <c r="W65" s="123">
        <f>Summary!$G$46+Summary!$G$49</f>
        <v>1773.73</v>
      </c>
      <c r="X65" s="123">
        <f>Summary!$G$53</f>
        <v>1452.2000000000003</v>
      </c>
      <c r="Y65" s="123">
        <f t="shared" si="14"/>
        <v>49059.347800000018</v>
      </c>
      <c r="AA65" s="123">
        <f>Summary!$G$57</f>
        <v>6197</v>
      </c>
      <c r="AB65" s="123">
        <f>Summary!$G$58</f>
        <v>3840</v>
      </c>
      <c r="AC65" s="123">
        <f>Summary!$G$59</f>
        <v>5340</v>
      </c>
      <c r="AE65" s="123">
        <f t="shared" si="15"/>
        <v>55256.347800000018</v>
      </c>
      <c r="AF65" s="123">
        <f t="shared" si="16"/>
        <v>52899.347800000018</v>
      </c>
      <c r="AG65" s="123">
        <f t="shared" si="17"/>
        <v>54399.347800000018</v>
      </c>
      <c r="AI65" s="67">
        <f t="shared" si="18"/>
        <v>0.5943679428108648</v>
      </c>
      <c r="AJ65" s="67">
        <f t="shared" si="19"/>
        <v>0.52635901006693842</v>
      </c>
      <c r="AK65" s="67">
        <f t="shared" si="20"/>
        <v>0.56964004490609399</v>
      </c>
    </row>
    <row r="66" spans="11:52" s="3" customFormat="1" x14ac:dyDescent="0.3">
      <c r="K66" s="114">
        <v>2021</v>
      </c>
      <c r="L66" s="114">
        <v>7</v>
      </c>
      <c r="M66" s="114">
        <v>22</v>
      </c>
      <c r="N66" s="114">
        <v>14</v>
      </c>
      <c r="O66" s="115">
        <v>36813.078000000001</v>
      </c>
      <c r="Q66" s="123">
        <f>Summary!$G$18</f>
        <v>29155.400000000016</v>
      </c>
      <c r="R66" s="123">
        <f>Summary!$G$21</f>
        <v>2280</v>
      </c>
      <c r="S66" s="123">
        <f>Summary!$G$27</f>
        <v>7744.8200000000033</v>
      </c>
      <c r="T66" s="123"/>
      <c r="U66" s="123">
        <f>Summary!$G$35</f>
        <v>5280.618000000004</v>
      </c>
      <c r="V66" s="123">
        <f>Summary!$G$39</f>
        <v>1372.5798</v>
      </c>
      <c r="W66" s="123">
        <f>Summary!$G$46+Summary!$G$49</f>
        <v>1773.73</v>
      </c>
      <c r="X66" s="123">
        <f>Summary!$G$53</f>
        <v>1452.2000000000003</v>
      </c>
      <c r="Y66" s="123">
        <f t="shared" si="14"/>
        <v>49059.347800000018</v>
      </c>
      <c r="AA66" s="123">
        <f>Summary!$G$57</f>
        <v>6197</v>
      </c>
      <c r="AB66" s="123">
        <f>Summary!$G$58</f>
        <v>3840</v>
      </c>
      <c r="AC66" s="123">
        <f>Summary!$G$59</f>
        <v>5340</v>
      </c>
      <c r="AE66" s="123">
        <f t="shared" si="15"/>
        <v>55256.347800000018</v>
      </c>
      <c r="AF66" s="123">
        <f t="shared" si="16"/>
        <v>52899.347800000018</v>
      </c>
      <c r="AG66" s="123">
        <f t="shared" si="17"/>
        <v>54399.347800000018</v>
      </c>
      <c r="AI66" s="67">
        <f t="shared" si="18"/>
        <v>0.50099776497906578</v>
      </c>
      <c r="AJ66" s="67">
        <f t="shared" si="19"/>
        <v>0.43697160557995218</v>
      </c>
      <c r="AK66" s="67">
        <f t="shared" si="20"/>
        <v>0.47771799467569692</v>
      </c>
    </row>
    <row r="67" spans="11:52" s="3" customFormat="1" x14ac:dyDescent="0.3">
      <c r="K67" s="114">
        <v>2021</v>
      </c>
      <c r="L67" s="114">
        <v>7</v>
      </c>
      <c r="M67" s="114">
        <v>22</v>
      </c>
      <c r="N67" s="114">
        <v>15</v>
      </c>
      <c r="O67" s="115">
        <v>39074.999000000003</v>
      </c>
      <c r="Q67" s="123">
        <f>Summary!$G$18</f>
        <v>29155.400000000016</v>
      </c>
      <c r="R67" s="123">
        <f>Summary!$G$21</f>
        <v>2280</v>
      </c>
      <c r="S67" s="123">
        <f>Summary!$G$27</f>
        <v>7744.8200000000033</v>
      </c>
      <c r="T67" s="123"/>
      <c r="U67" s="123">
        <f>Summary!$G$35</f>
        <v>5280.618000000004</v>
      </c>
      <c r="V67" s="123">
        <f>Summary!$G$39</f>
        <v>1372.5798</v>
      </c>
      <c r="W67" s="123">
        <f>Summary!$G$46+Summary!$G$49</f>
        <v>1773.73</v>
      </c>
      <c r="X67" s="123">
        <f>Summary!$G$53</f>
        <v>1452.2000000000003</v>
      </c>
      <c r="Y67" s="123">
        <f t="shared" si="14"/>
        <v>49059.347800000018</v>
      </c>
      <c r="AA67" s="123">
        <f>Summary!$G$57</f>
        <v>6197</v>
      </c>
      <c r="AB67" s="123">
        <f>Summary!$G$58</f>
        <v>3840</v>
      </c>
      <c r="AC67" s="123">
        <f>Summary!$G$59</f>
        <v>5340</v>
      </c>
      <c r="AE67" s="123">
        <f t="shared" si="15"/>
        <v>55256.347800000018</v>
      </c>
      <c r="AF67" s="123">
        <f t="shared" si="16"/>
        <v>52899.347800000018</v>
      </c>
      <c r="AG67" s="123">
        <f t="shared" si="17"/>
        <v>54399.347800000018</v>
      </c>
      <c r="AI67" s="67">
        <f t="shared" si="18"/>
        <v>0.41411002467332148</v>
      </c>
      <c r="AJ67" s="67">
        <f t="shared" si="19"/>
        <v>0.35379012549686856</v>
      </c>
      <c r="AK67" s="67">
        <f t="shared" si="20"/>
        <v>0.39217784241018183</v>
      </c>
    </row>
    <row r="68" spans="11:52" s="3" customFormat="1" x14ac:dyDescent="0.3">
      <c r="K68" s="114">
        <v>2021</v>
      </c>
      <c r="L68" s="114">
        <v>7</v>
      </c>
      <c r="M68" s="114">
        <v>22</v>
      </c>
      <c r="N68" s="114">
        <v>16</v>
      </c>
      <c r="O68" s="115">
        <v>41577.682999999997</v>
      </c>
      <c r="Q68" s="123">
        <f>Summary!$G$18</f>
        <v>29155.400000000016</v>
      </c>
      <c r="R68" s="123">
        <f>Summary!$G$21</f>
        <v>2280</v>
      </c>
      <c r="S68" s="123">
        <f>Summary!$G$27</f>
        <v>7744.8200000000033</v>
      </c>
      <c r="T68" s="123"/>
      <c r="U68" s="123">
        <f>Summary!$G$35</f>
        <v>5280.618000000004</v>
      </c>
      <c r="V68" s="123">
        <f>Summary!$G$39</f>
        <v>1372.5798</v>
      </c>
      <c r="W68" s="123">
        <f>Summary!$G$46+Summary!$G$49</f>
        <v>1773.73</v>
      </c>
      <c r="X68" s="123">
        <f>Summary!$G$53</f>
        <v>1452.2000000000003</v>
      </c>
      <c r="Y68" s="123">
        <f t="shared" si="14"/>
        <v>49059.347800000018</v>
      </c>
      <c r="AA68" s="123">
        <f>Summary!$G$57</f>
        <v>6197</v>
      </c>
      <c r="AB68" s="123">
        <f>Summary!$G$58</f>
        <v>3840</v>
      </c>
      <c r="AC68" s="123">
        <f>Summary!$G$59</f>
        <v>5340</v>
      </c>
      <c r="AE68" s="123">
        <f t="shared" si="15"/>
        <v>55256.347800000018</v>
      </c>
      <c r="AF68" s="123">
        <f t="shared" si="16"/>
        <v>52899.347800000018</v>
      </c>
      <c r="AG68" s="123">
        <f t="shared" si="17"/>
        <v>54399.347800000018</v>
      </c>
      <c r="AI68" s="67">
        <f t="shared" si="18"/>
        <v>0.32899055005061301</v>
      </c>
      <c r="AJ68" s="67">
        <f t="shared" si="19"/>
        <v>0.272301484428558</v>
      </c>
      <c r="AK68" s="67">
        <f t="shared" si="20"/>
        <v>0.30837853085752809</v>
      </c>
    </row>
    <row r="69" spans="11:52" s="3" customFormat="1" ht="15" thickBot="1" x14ac:dyDescent="0.35">
      <c r="K69" s="114">
        <v>2021</v>
      </c>
      <c r="L69" s="114">
        <v>7</v>
      </c>
      <c r="M69" s="114">
        <v>22</v>
      </c>
      <c r="N69" s="114">
        <v>17</v>
      </c>
      <c r="O69" s="115">
        <v>43287.641000000003</v>
      </c>
      <c r="Q69" s="123">
        <f>Summary!$G$18</f>
        <v>29155.400000000016</v>
      </c>
      <c r="R69" s="123">
        <f>Summary!$G$21</f>
        <v>2280</v>
      </c>
      <c r="S69" s="123">
        <f>Summary!$G$27</f>
        <v>7744.8200000000033</v>
      </c>
      <c r="T69" s="123"/>
      <c r="U69" s="123">
        <f>Summary!$G$35</f>
        <v>5280.618000000004</v>
      </c>
      <c r="V69" s="123">
        <f>Summary!$G$39</f>
        <v>1372.5798</v>
      </c>
      <c r="W69" s="123">
        <f>Summary!$G$46+Summary!$G$49</f>
        <v>1773.73</v>
      </c>
      <c r="X69" s="123">
        <f>Summary!$G$53</f>
        <v>1452.2000000000003</v>
      </c>
      <c r="Y69" s="123">
        <f t="shared" si="14"/>
        <v>49059.347800000018</v>
      </c>
      <c r="AA69" s="123">
        <f>Summary!$G$57</f>
        <v>6197</v>
      </c>
      <c r="AB69" s="123">
        <f>Summary!$G$58</f>
        <v>3840</v>
      </c>
      <c r="AC69" s="123">
        <f>Summary!$G$59</f>
        <v>5340</v>
      </c>
      <c r="AE69" s="123">
        <f t="shared" si="15"/>
        <v>55256.347800000018</v>
      </c>
      <c r="AF69" s="123">
        <f t="shared" si="16"/>
        <v>52899.347800000018</v>
      </c>
      <c r="AG69" s="123">
        <f t="shared" si="17"/>
        <v>54399.347800000018</v>
      </c>
      <c r="AI69" s="67">
        <f t="shared" si="18"/>
        <v>0.27649247044901371</v>
      </c>
      <c r="AJ69" s="67">
        <f t="shared" si="19"/>
        <v>0.22204274887605943</v>
      </c>
      <c r="AK69" s="67">
        <f t="shared" si="20"/>
        <v>0.25669467181175371</v>
      </c>
    </row>
    <row r="70" spans="11:52" s="137" customFormat="1" ht="15" thickBot="1" x14ac:dyDescent="0.35">
      <c r="K70" s="142">
        <v>2021</v>
      </c>
      <c r="L70" s="143">
        <v>7</v>
      </c>
      <c r="M70" s="143">
        <v>22</v>
      </c>
      <c r="N70" s="143">
        <v>18</v>
      </c>
      <c r="O70" s="185">
        <v>44484.694000000003</v>
      </c>
      <c r="P70" s="141"/>
      <c r="Q70" s="165">
        <f>Summary!$G$18</f>
        <v>29155.400000000016</v>
      </c>
      <c r="R70" s="165">
        <f>Summary!$G$21</f>
        <v>2280</v>
      </c>
      <c r="S70" s="165">
        <f>Summary!$G$27</f>
        <v>7744.8200000000033</v>
      </c>
      <c r="T70" s="186">
        <f>Summary!$G$31</f>
        <v>2122.6099999999997</v>
      </c>
      <c r="U70" s="165">
        <f>Summary!$G$35</f>
        <v>5280.618000000004</v>
      </c>
      <c r="V70" s="165">
        <f>Summary!$G$39</f>
        <v>1372.5798</v>
      </c>
      <c r="W70" s="165">
        <f>Summary!$G$46+Summary!$G$49</f>
        <v>1773.73</v>
      </c>
      <c r="X70" s="165">
        <f>Summary!$G$53</f>
        <v>1452.2000000000003</v>
      </c>
      <c r="Y70" s="165">
        <f t="shared" si="14"/>
        <v>51181.957800000018</v>
      </c>
      <c r="Z70" s="141"/>
      <c r="AA70" s="165">
        <f>Summary!$G$57</f>
        <v>6197</v>
      </c>
      <c r="AB70" s="165">
        <f>Summary!$G$58</f>
        <v>3840</v>
      </c>
      <c r="AC70" s="165">
        <f>Summary!$G$59</f>
        <v>5340</v>
      </c>
      <c r="AD70" s="141"/>
      <c r="AE70" s="165">
        <f t="shared" si="15"/>
        <v>57378.957800000018</v>
      </c>
      <c r="AF70" s="165">
        <f t="shared" si="16"/>
        <v>55021.957800000018</v>
      </c>
      <c r="AG70" s="165">
        <f t="shared" si="17"/>
        <v>56521.957800000018</v>
      </c>
      <c r="AH70" s="141"/>
      <c r="AI70" s="146">
        <f t="shared" si="18"/>
        <v>0.28985843535306804</v>
      </c>
      <c r="AJ70" s="146">
        <f t="shared" si="19"/>
        <v>0.23687391892591222</v>
      </c>
      <c r="AK70" s="147">
        <f t="shared" si="20"/>
        <v>0.27059338207429312</v>
      </c>
      <c r="AZ70" s="125"/>
    </row>
    <row r="71" spans="11:52" s="3" customFormat="1" x14ac:dyDescent="0.3">
      <c r="K71" s="148">
        <v>2021</v>
      </c>
      <c r="L71" s="149">
        <v>7</v>
      </c>
      <c r="M71" s="149">
        <v>22</v>
      </c>
      <c r="N71" s="149">
        <v>19</v>
      </c>
      <c r="O71" s="168">
        <v>44477.351999999999</v>
      </c>
      <c r="P71" s="110"/>
      <c r="Q71" s="155">
        <f>Summary!$G$18</f>
        <v>29155.400000000016</v>
      </c>
      <c r="R71" s="155">
        <f>Summary!$G$21</f>
        <v>2280</v>
      </c>
      <c r="S71" s="155">
        <f>Summary!$G$27</f>
        <v>7744.8200000000033</v>
      </c>
      <c r="T71" s="187">
        <f>Summary!$G$31</f>
        <v>2122.6099999999997</v>
      </c>
      <c r="U71" s="123">
        <f>Summary!$G$35</f>
        <v>5280.618000000004</v>
      </c>
      <c r="V71" s="155">
        <f>Summary!$G$39</f>
        <v>1372.5798</v>
      </c>
      <c r="W71" s="155">
        <f>Summary!$G$46+Summary!$G$49</f>
        <v>1773.73</v>
      </c>
      <c r="X71" s="155">
        <f>Summary!$G$53</f>
        <v>1452.2000000000003</v>
      </c>
      <c r="Y71" s="155">
        <f t="shared" si="14"/>
        <v>51181.957800000018</v>
      </c>
      <c r="Z71" s="110"/>
      <c r="AA71" s="155">
        <f>Summary!$G$57</f>
        <v>6197</v>
      </c>
      <c r="AB71" s="155">
        <f>Summary!$G$58</f>
        <v>3840</v>
      </c>
      <c r="AC71" s="155">
        <f>Summary!$G$59</f>
        <v>5340</v>
      </c>
      <c r="AD71" s="110"/>
      <c r="AE71" s="155">
        <f t="shared" si="15"/>
        <v>57378.957800000018</v>
      </c>
      <c r="AF71" s="155">
        <f t="shared" si="16"/>
        <v>55021.957800000018</v>
      </c>
      <c r="AG71" s="155">
        <f t="shared" si="17"/>
        <v>56521.957800000018</v>
      </c>
      <c r="AH71" s="110"/>
      <c r="AI71" s="153">
        <f t="shared" si="18"/>
        <v>0.29007135586668964</v>
      </c>
      <c r="AJ71" s="153">
        <f t="shared" si="19"/>
        <v>0.23707809313827899</v>
      </c>
      <c r="AK71" s="154">
        <f t="shared" si="20"/>
        <v>0.2708031224520745</v>
      </c>
      <c r="AZ71" s="125"/>
    </row>
    <row r="72" spans="11:52" s="3" customFormat="1" x14ac:dyDescent="0.3">
      <c r="K72" s="148">
        <v>2021</v>
      </c>
      <c r="L72" s="149">
        <v>7</v>
      </c>
      <c r="M72" s="149">
        <v>22</v>
      </c>
      <c r="N72" s="149">
        <v>20</v>
      </c>
      <c r="O72" s="168">
        <v>43306.05</v>
      </c>
      <c r="P72" s="110"/>
      <c r="Q72" s="155">
        <f>Summary!$G$18</f>
        <v>29155.400000000016</v>
      </c>
      <c r="R72" s="155">
        <f>Summary!$G$21</f>
        <v>2280</v>
      </c>
      <c r="S72" s="155">
        <f>Summary!$G$27</f>
        <v>7744.8200000000033</v>
      </c>
      <c r="T72" s="187">
        <f>Summary!$G$31</f>
        <v>2122.6099999999997</v>
      </c>
      <c r="U72" s="166">
        <v>0</v>
      </c>
      <c r="V72" s="155">
        <f>Summary!$G$39</f>
        <v>1372.5798</v>
      </c>
      <c r="W72" s="155">
        <f>Summary!$G$46+Summary!$G$49</f>
        <v>1773.73</v>
      </c>
      <c r="X72" s="155">
        <f>Summary!$G$53</f>
        <v>1452.2000000000003</v>
      </c>
      <c r="Y72" s="155">
        <f t="shared" si="14"/>
        <v>45901.339800000016</v>
      </c>
      <c r="Z72" s="110"/>
      <c r="AA72" s="155">
        <f>Summary!$G$57</f>
        <v>6197</v>
      </c>
      <c r="AB72" s="155">
        <f>Summary!$G$58</f>
        <v>3840</v>
      </c>
      <c r="AC72" s="155">
        <f>Summary!$G$59</f>
        <v>5340</v>
      </c>
      <c r="AD72" s="110"/>
      <c r="AE72" s="155">
        <f t="shared" si="15"/>
        <v>52098.339800000016</v>
      </c>
      <c r="AF72" s="155">
        <f t="shared" si="16"/>
        <v>49741.339800000016</v>
      </c>
      <c r="AG72" s="155">
        <f t="shared" si="17"/>
        <v>51241.339800000016</v>
      </c>
      <c r="AH72" s="110"/>
      <c r="AI72" s="153">
        <f t="shared" si="18"/>
        <v>0.20302682419661947</v>
      </c>
      <c r="AJ72" s="153">
        <f t="shared" si="19"/>
        <v>0.14860024869504407</v>
      </c>
      <c r="AK72" s="154">
        <f t="shared" si="20"/>
        <v>0.1832374414198481</v>
      </c>
      <c r="AZ72" s="125"/>
    </row>
    <row r="73" spans="11:52" s="3" customFormat="1" ht="15" thickBot="1" x14ac:dyDescent="0.35">
      <c r="K73" s="156">
        <v>2021</v>
      </c>
      <c r="L73" s="157">
        <v>7</v>
      </c>
      <c r="M73" s="157">
        <v>22</v>
      </c>
      <c r="N73" s="157">
        <v>21</v>
      </c>
      <c r="O73" s="169">
        <v>42359.351000000002</v>
      </c>
      <c r="P73" s="170"/>
      <c r="Q73" s="160">
        <f>Summary!$G$18</f>
        <v>29155.400000000016</v>
      </c>
      <c r="R73" s="160">
        <f>Summary!$G$21</f>
        <v>2280</v>
      </c>
      <c r="S73" s="160">
        <f>Summary!$G$27</f>
        <v>7744.8200000000033</v>
      </c>
      <c r="T73" s="188">
        <f>Summary!$G$31</f>
        <v>2122.6099999999997</v>
      </c>
      <c r="U73" s="161">
        <v>0</v>
      </c>
      <c r="V73" s="160">
        <f>Summary!$G$39</f>
        <v>1372.5798</v>
      </c>
      <c r="W73" s="160">
        <f>Summary!$G$46+Summary!$G$49</f>
        <v>1773.73</v>
      </c>
      <c r="X73" s="160">
        <f>Summary!$G$53</f>
        <v>1452.2000000000003</v>
      </c>
      <c r="Y73" s="160">
        <f t="shared" si="14"/>
        <v>45901.339800000016</v>
      </c>
      <c r="Z73" s="170"/>
      <c r="AA73" s="160">
        <f>Summary!$G$57</f>
        <v>6197</v>
      </c>
      <c r="AB73" s="160">
        <f>Summary!$G$58</f>
        <v>3840</v>
      </c>
      <c r="AC73" s="160">
        <f>Summary!$G$59</f>
        <v>5340</v>
      </c>
      <c r="AD73" s="170"/>
      <c r="AE73" s="160">
        <f t="shared" si="15"/>
        <v>52098.339800000016</v>
      </c>
      <c r="AF73" s="160">
        <f t="shared" si="16"/>
        <v>49741.339800000016</v>
      </c>
      <c r="AG73" s="160">
        <f t="shared" si="17"/>
        <v>51241.339800000016</v>
      </c>
      <c r="AH73" s="170"/>
      <c r="AI73" s="162">
        <f t="shared" si="18"/>
        <v>0.22991355084736811</v>
      </c>
      <c r="AJ73" s="162">
        <f t="shared" si="19"/>
        <v>0.17427058313523297</v>
      </c>
      <c r="AK73" s="163">
        <f t="shared" si="20"/>
        <v>0.2096818905464348</v>
      </c>
      <c r="AZ73" s="125"/>
    </row>
    <row r="74" spans="11:52" s="3" customFormat="1" x14ac:dyDescent="0.3">
      <c r="K74" s="114">
        <v>2021</v>
      </c>
      <c r="L74" s="114">
        <v>7</v>
      </c>
      <c r="M74" s="114">
        <v>22</v>
      </c>
      <c r="N74" s="114">
        <v>22</v>
      </c>
      <c r="O74" s="115">
        <v>40922.589999999997</v>
      </c>
      <c r="Q74" s="123">
        <f>Summary!$G$18</f>
        <v>29155.400000000016</v>
      </c>
      <c r="R74" s="123">
        <f>Summary!$G$21</f>
        <v>2280</v>
      </c>
      <c r="S74" s="123">
        <f>Summary!$G$27</f>
        <v>7744.8200000000033</v>
      </c>
      <c r="T74" s="123"/>
      <c r="U74" s="126">
        <v>0</v>
      </c>
      <c r="V74" s="123">
        <f>Summary!$G$39</f>
        <v>1372.5798</v>
      </c>
      <c r="W74" s="123">
        <f>Summary!$G$46+Summary!$G$49</f>
        <v>1773.73</v>
      </c>
      <c r="X74" s="123">
        <f>Summary!$G$53</f>
        <v>1452.2000000000003</v>
      </c>
      <c r="Y74" s="123">
        <f t="shared" si="14"/>
        <v>43778.729800000016</v>
      </c>
      <c r="AA74" s="123">
        <f>Summary!$G$57</f>
        <v>6197</v>
      </c>
      <c r="AB74" s="123">
        <f>Summary!$G$58</f>
        <v>3840</v>
      </c>
      <c r="AC74" s="123">
        <f>Summary!$G$59</f>
        <v>5340</v>
      </c>
      <c r="AE74" s="123">
        <f t="shared" si="15"/>
        <v>49975.729800000016</v>
      </c>
      <c r="AF74" s="123">
        <f t="shared" si="16"/>
        <v>47618.729800000016</v>
      </c>
      <c r="AG74" s="123">
        <f t="shared" si="17"/>
        <v>49118.729800000016</v>
      </c>
      <c r="AI74" s="67">
        <f t="shared" si="18"/>
        <v>0.22122597323385493</v>
      </c>
      <c r="AJ74" s="67">
        <f t="shared" si="19"/>
        <v>0.16362942325986746</v>
      </c>
      <c r="AK74" s="67">
        <f t="shared" si="20"/>
        <v>0.2002839947324942</v>
      </c>
    </row>
    <row r="75" spans="11:52" s="3" customFormat="1" x14ac:dyDescent="0.3">
      <c r="K75" s="114">
        <v>2021</v>
      </c>
      <c r="L75" s="114">
        <v>7</v>
      </c>
      <c r="M75" s="114">
        <v>22</v>
      </c>
      <c r="N75" s="114">
        <v>23</v>
      </c>
      <c r="O75" s="115">
        <v>37124.976000000002</v>
      </c>
      <c r="Q75" s="123">
        <f>Summary!$G$18</f>
        <v>29155.400000000016</v>
      </c>
      <c r="R75" s="123">
        <f>Summary!$G$21</f>
        <v>2280</v>
      </c>
      <c r="S75" s="123">
        <f>Summary!$G$27</f>
        <v>7744.8200000000033</v>
      </c>
      <c r="T75" s="123"/>
      <c r="U75" s="126">
        <v>0</v>
      </c>
      <c r="V75" s="123">
        <f>Summary!$G$39</f>
        <v>1372.5798</v>
      </c>
      <c r="W75" s="123">
        <f>Summary!$G$46+Summary!$G$49</f>
        <v>1773.73</v>
      </c>
      <c r="X75" s="123">
        <f>Summary!$G$53</f>
        <v>1452.2000000000003</v>
      </c>
      <c r="Y75" s="123">
        <f t="shared" si="14"/>
        <v>43778.729800000016</v>
      </c>
      <c r="AA75" s="123">
        <f>Summary!$G$57</f>
        <v>6197</v>
      </c>
      <c r="AB75" s="123">
        <f>Summary!$G$58</f>
        <v>3840</v>
      </c>
      <c r="AC75" s="123">
        <f>Summary!$G$59</f>
        <v>5340</v>
      </c>
      <c r="AE75" s="123">
        <f t="shared" si="15"/>
        <v>49975.729800000016</v>
      </c>
      <c r="AF75" s="123">
        <f t="shared" si="16"/>
        <v>47618.729800000016</v>
      </c>
      <c r="AG75" s="123">
        <f t="shared" si="17"/>
        <v>49118.729800000016</v>
      </c>
      <c r="AI75" s="67">
        <f t="shared" si="18"/>
        <v>0.34614847427780188</v>
      </c>
      <c r="AJ75" s="67">
        <f t="shared" si="19"/>
        <v>0.2826602177466731</v>
      </c>
      <c r="AK75" s="67">
        <f t="shared" si="20"/>
        <v>0.32306428427051409</v>
      </c>
    </row>
    <row r="76" spans="11:52" s="3" customFormat="1" x14ac:dyDescent="0.3">
      <c r="K76" s="114">
        <v>2021</v>
      </c>
      <c r="L76" s="114">
        <v>7</v>
      </c>
      <c r="M76" s="114">
        <v>22</v>
      </c>
      <c r="N76" s="114">
        <v>24</v>
      </c>
      <c r="O76" s="115">
        <v>33848.919000000002</v>
      </c>
      <c r="Q76" s="123">
        <f>Summary!$G$18</f>
        <v>29155.400000000016</v>
      </c>
      <c r="R76" s="123">
        <f>Summary!$G$21</f>
        <v>2280</v>
      </c>
      <c r="S76" s="123">
        <f>Summary!$G$27</f>
        <v>7744.8200000000033</v>
      </c>
      <c r="T76" s="123"/>
      <c r="U76" s="126">
        <v>0</v>
      </c>
      <c r="V76" s="123">
        <f>Summary!$G$39</f>
        <v>1372.5798</v>
      </c>
      <c r="W76" s="123">
        <f>Summary!$G$46+Summary!$G$49</f>
        <v>1773.73</v>
      </c>
      <c r="X76" s="123">
        <f>Summary!$G$53</f>
        <v>1452.2000000000003</v>
      </c>
      <c r="Y76" s="123">
        <f t="shared" si="14"/>
        <v>43778.729800000016</v>
      </c>
      <c r="AA76" s="123">
        <f>Summary!$G$57</f>
        <v>6197</v>
      </c>
      <c r="AB76" s="123">
        <f>Summary!$G$58</f>
        <v>3840</v>
      </c>
      <c r="AC76" s="123">
        <f>Summary!$G$59</f>
        <v>5340</v>
      </c>
      <c r="AE76" s="123">
        <f t="shared" si="15"/>
        <v>49975.729800000016</v>
      </c>
      <c r="AF76" s="123">
        <f t="shared" si="16"/>
        <v>47618.729800000016</v>
      </c>
      <c r="AG76" s="123">
        <f t="shared" si="17"/>
        <v>49118.729800000016</v>
      </c>
      <c r="AI76" s="67">
        <f t="shared" si="18"/>
        <v>0.47643503179525504</v>
      </c>
      <c r="AJ76" s="67">
        <f t="shared" si="19"/>
        <v>0.40680208428517356</v>
      </c>
      <c r="AK76" s="67">
        <f t="shared" si="20"/>
        <v>0.45111664570440235</v>
      </c>
    </row>
    <row r="77" spans="11:52" s="3" customFormat="1" x14ac:dyDescent="0.3">
      <c r="K77" s="114">
        <v>2021</v>
      </c>
      <c r="L77" s="114">
        <v>7</v>
      </c>
      <c r="M77" s="114">
        <v>23</v>
      </c>
      <c r="N77" s="114">
        <v>1</v>
      </c>
      <c r="O77" s="115">
        <v>31105.574000000001</v>
      </c>
      <c r="Q77" s="123">
        <f>Summary!$G$18</f>
        <v>29155.400000000016</v>
      </c>
      <c r="R77" s="123">
        <f>Summary!$G$21</f>
        <v>2280</v>
      </c>
      <c r="S77" s="123">
        <f>Summary!$G$27</f>
        <v>7744.8200000000033</v>
      </c>
      <c r="T77" s="123"/>
      <c r="U77" s="126">
        <v>0</v>
      </c>
      <c r="V77" s="123">
        <f>Summary!$G$39</f>
        <v>1372.5798</v>
      </c>
      <c r="W77" s="123">
        <f>Summary!$G$46+Summary!$G$49</f>
        <v>1773.73</v>
      </c>
      <c r="X77" s="123">
        <f>Summary!$G$53</f>
        <v>1452.2000000000003</v>
      </c>
      <c r="Y77" s="123">
        <f t="shared" si="14"/>
        <v>43778.729800000016</v>
      </c>
      <c r="AA77" s="123">
        <f>Summary!$G$57</f>
        <v>6197</v>
      </c>
      <c r="AB77" s="123">
        <f>Summary!$G$58</f>
        <v>3840</v>
      </c>
      <c r="AC77" s="123">
        <f>Summary!$G$59</f>
        <v>5340</v>
      </c>
      <c r="AE77" s="123">
        <f t="shared" si="15"/>
        <v>49975.729800000016</v>
      </c>
      <c r="AF77" s="123">
        <f t="shared" si="16"/>
        <v>47618.729800000016</v>
      </c>
      <c r="AG77" s="123">
        <f t="shared" si="17"/>
        <v>49118.729800000016</v>
      </c>
      <c r="AI77" s="67">
        <f t="shared" si="18"/>
        <v>0.60664869261052745</v>
      </c>
      <c r="AJ77" s="67">
        <f t="shared" si="19"/>
        <v>0.53087449214086246</v>
      </c>
      <c r="AK77" s="67">
        <f t="shared" si="20"/>
        <v>0.57909736049236749</v>
      </c>
    </row>
    <row r="78" spans="11:52" s="41" customFormat="1" x14ac:dyDescent="0.3">
      <c r="K78" s="117" t="s">
        <v>3797</v>
      </c>
      <c r="L78" s="118"/>
      <c r="M78" s="118"/>
      <c r="N78" s="118"/>
      <c r="O78" s="119"/>
      <c r="Q78" s="124"/>
      <c r="R78" s="124"/>
      <c r="S78" s="124"/>
      <c r="T78" s="124"/>
      <c r="U78" s="124"/>
      <c r="V78" s="124"/>
      <c r="W78" s="124"/>
      <c r="X78" s="124"/>
      <c r="Y78" s="124"/>
      <c r="AE78" s="124"/>
      <c r="AF78" s="124"/>
      <c r="AG78" s="124"/>
      <c r="AI78" s="48"/>
      <c r="AJ78" s="48"/>
      <c r="AK78" s="48"/>
    </row>
    <row r="79" spans="11:52" x14ac:dyDescent="0.3">
      <c r="K79" s="114">
        <v>2021</v>
      </c>
      <c r="L79" s="114">
        <v>8</v>
      </c>
      <c r="M79" s="114">
        <v>16</v>
      </c>
      <c r="N79" s="114">
        <v>2</v>
      </c>
      <c r="O79" s="116">
        <v>27877.945</v>
      </c>
      <c r="Q79" s="123">
        <f>Summary!$H$18</f>
        <v>29085.200000000015</v>
      </c>
      <c r="R79" s="123">
        <f>Summary!$H$21</f>
        <v>2280</v>
      </c>
      <c r="S79" s="123">
        <f>Summary!$H$27</f>
        <v>7470.4</v>
      </c>
      <c r="U79" s="126">
        <v>0</v>
      </c>
      <c r="V79" s="123">
        <f>Summary!$H$39</f>
        <v>1253.2246</v>
      </c>
      <c r="W79" s="123">
        <f>Summary!$H$46+Summary!$H$49</f>
        <v>1773.25</v>
      </c>
      <c r="X79" s="123">
        <f>Summary!$H$53</f>
        <v>1504.55</v>
      </c>
      <c r="Y79" s="123">
        <f>SUM(Q79:X79)</f>
        <v>43366.624600000017</v>
      </c>
      <c r="AA79" s="123">
        <f>Summary!$H$57</f>
        <v>6480.04</v>
      </c>
      <c r="AB79" s="123">
        <f>Summary!$H$58</f>
        <v>5624.0599999999995</v>
      </c>
      <c r="AC79" s="123">
        <f>Summary!$H$59</f>
        <v>6094.8833333333341</v>
      </c>
      <c r="AE79" s="123">
        <f>$Y79+AA79</f>
        <v>49846.664600000018</v>
      </c>
      <c r="AF79" s="123">
        <f>$Y79+AB79</f>
        <v>48990.684600000015</v>
      </c>
      <c r="AG79" s="123">
        <f>$Y79+AC79</f>
        <v>49461.507933333349</v>
      </c>
      <c r="AI79" s="67">
        <f>(AE79-$O79)/$O79</f>
        <v>0.78803224556185969</v>
      </c>
      <c r="AJ79" s="67">
        <f>(AF79-$O79)/$O79</f>
        <v>0.75732768681479268</v>
      </c>
      <c r="AK79" s="67">
        <f>(AG79-$O79)/$O79</f>
        <v>0.77421642568465321</v>
      </c>
    </row>
    <row r="80" spans="11:52" x14ac:dyDescent="0.3">
      <c r="K80" s="114">
        <v>2021</v>
      </c>
      <c r="L80" s="114">
        <v>8</v>
      </c>
      <c r="M80" s="114">
        <v>16</v>
      </c>
      <c r="N80" s="114">
        <v>3</v>
      </c>
      <c r="O80" s="116">
        <v>26530.811000000002</v>
      </c>
      <c r="Q80" s="123">
        <f>Summary!$H$18</f>
        <v>29085.200000000015</v>
      </c>
      <c r="R80" s="123">
        <f>Summary!$H$21</f>
        <v>2280</v>
      </c>
      <c r="S80" s="123">
        <f>Summary!$H$27</f>
        <v>7470.4</v>
      </c>
      <c r="U80" s="126">
        <v>0</v>
      </c>
      <c r="V80" s="123">
        <f>Summary!$H$39</f>
        <v>1253.2246</v>
      </c>
      <c r="W80" s="123">
        <f>Summary!$H$46+Summary!$H$49</f>
        <v>1773.25</v>
      </c>
      <c r="X80" s="123">
        <f>Summary!$H$53</f>
        <v>1504.55</v>
      </c>
      <c r="Y80" s="123">
        <f t="shared" ref="Y80:Y102" si="21">SUM(Q80:X80)</f>
        <v>43366.624600000017</v>
      </c>
      <c r="AA80" s="123">
        <f>Summary!$H$57</f>
        <v>6480.04</v>
      </c>
      <c r="AB80" s="123">
        <f>Summary!$H$58</f>
        <v>5624.0599999999995</v>
      </c>
      <c r="AC80" s="123">
        <f>Summary!$H$59</f>
        <v>6094.8833333333341</v>
      </c>
      <c r="AE80" s="123">
        <f t="shared" ref="AE80:AE102" si="22">$Y80+AA80</f>
        <v>49846.664600000018</v>
      </c>
      <c r="AF80" s="123">
        <f t="shared" ref="AF80:AF102" si="23">$Y80+AB80</f>
        <v>48990.684600000015</v>
      </c>
      <c r="AG80" s="123">
        <f t="shared" ref="AG80:AG102" si="24">$Y80+AC80</f>
        <v>49461.507933333349</v>
      </c>
      <c r="AI80" s="67">
        <f t="shared" ref="AI80:AI102" si="25">(AE80-$O80)/$O80</f>
        <v>0.87882174427310256</v>
      </c>
      <c r="AJ80" s="67">
        <f t="shared" ref="AJ80:AJ102" si="26">(AF80-$O80)/$O80</f>
        <v>0.84655812443878975</v>
      </c>
      <c r="AK80" s="67">
        <f t="shared" ref="AK80:AK102" si="27">(AG80-$O80)/$O80</f>
        <v>0.86430440944053111</v>
      </c>
    </row>
    <row r="81" spans="11:52" x14ac:dyDescent="0.3">
      <c r="K81" s="114">
        <v>2021</v>
      </c>
      <c r="L81" s="114">
        <v>8</v>
      </c>
      <c r="M81" s="114">
        <v>16</v>
      </c>
      <c r="N81" s="114">
        <v>4</v>
      </c>
      <c r="O81" s="116">
        <v>25820.780999999999</v>
      </c>
      <c r="Q81" s="123">
        <f>Summary!$H$18</f>
        <v>29085.200000000015</v>
      </c>
      <c r="R81" s="123">
        <f>Summary!$H$21</f>
        <v>2280</v>
      </c>
      <c r="S81" s="123">
        <f>Summary!$H$27</f>
        <v>7470.4</v>
      </c>
      <c r="U81" s="126">
        <v>0</v>
      </c>
      <c r="V81" s="123">
        <f>Summary!$H$39</f>
        <v>1253.2246</v>
      </c>
      <c r="W81" s="123">
        <f>Summary!$H$46+Summary!$H$49</f>
        <v>1773.25</v>
      </c>
      <c r="X81" s="123">
        <f>Summary!$H$53</f>
        <v>1504.55</v>
      </c>
      <c r="Y81" s="123">
        <f t="shared" si="21"/>
        <v>43366.624600000017</v>
      </c>
      <c r="AA81" s="123">
        <f>Summary!$H$57</f>
        <v>6480.04</v>
      </c>
      <c r="AB81" s="123">
        <f>Summary!$H$58</f>
        <v>5624.0599999999995</v>
      </c>
      <c r="AC81" s="123">
        <f>Summary!$H$59</f>
        <v>6094.8833333333341</v>
      </c>
      <c r="AE81" s="123">
        <f t="shared" si="22"/>
        <v>49846.664600000018</v>
      </c>
      <c r="AF81" s="123">
        <f t="shared" si="23"/>
        <v>48990.684600000015</v>
      </c>
      <c r="AG81" s="123">
        <f t="shared" si="24"/>
        <v>49461.507933333349</v>
      </c>
      <c r="AI81" s="67">
        <f t="shared" si="25"/>
        <v>0.93048632417431598</v>
      </c>
      <c r="AJ81" s="67">
        <f t="shared" si="26"/>
        <v>0.89733550662158579</v>
      </c>
      <c r="AK81" s="67">
        <f t="shared" si="27"/>
        <v>0.9155697859539319</v>
      </c>
    </row>
    <row r="82" spans="11:52" x14ac:dyDescent="0.3">
      <c r="K82" s="114">
        <v>2021</v>
      </c>
      <c r="L82" s="114">
        <v>8</v>
      </c>
      <c r="M82" s="114">
        <v>16</v>
      </c>
      <c r="N82" s="114">
        <v>5</v>
      </c>
      <c r="O82" s="116">
        <v>25848.208999999999</v>
      </c>
      <c r="Q82" s="123">
        <f>Summary!$H$18</f>
        <v>29085.200000000015</v>
      </c>
      <c r="R82" s="123">
        <f>Summary!$H$21</f>
        <v>2280</v>
      </c>
      <c r="S82" s="123">
        <f>Summary!$H$27</f>
        <v>7470.4</v>
      </c>
      <c r="U82" s="126">
        <v>0</v>
      </c>
      <c r="V82" s="123">
        <f>Summary!$H$39</f>
        <v>1253.2246</v>
      </c>
      <c r="W82" s="123">
        <f>Summary!$H$46+Summary!$H$49</f>
        <v>1773.25</v>
      </c>
      <c r="X82" s="123">
        <f>Summary!$H$53</f>
        <v>1504.55</v>
      </c>
      <c r="Y82" s="123">
        <f t="shared" si="21"/>
        <v>43366.624600000017</v>
      </c>
      <c r="AA82" s="123">
        <f>Summary!$H$57</f>
        <v>6480.04</v>
      </c>
      <c r="AB82" s="123">
        <f>Summary!$H$58</f>
        <v>5624.0599999999995</v>
      </c>
      <c r="AC82" s="123">
        <f>Summary!$H$59</f>
        <v>6094.8833333333341</v>
      </c>
      <c r="AE82" s="123">
        <f t="shared" si="22"/>
        <v>49846.664600000018</v>
      </c>
      <c r="AF82" s="123">
        <f t="shared" si="23"/>
        <v>48990.684600000015</v>
      </c>
      <c r="AG82" s="123">
        <f t="shared" si="24"/>
        <v>49461.507933333349</v>
      </c>
      <c r="AI82" s="67">
        <f t="shared" si="25"/>
        <v>0.9284378503748566</v>
      </c>
      <c r="AJ82" s="67">
        <f t="shared" si="26"/>
        <v>0.89532220975155441</v>
      </c>
      <c r="AK82" s="67">
        <f t="shared" si="27"/>
        <v>0.91353714036176936</v>
      </c>
    </row>
    <row r="83" spans="11:52" x14ac:dyDescent="0.3">
      <c r="K83" s="114">
        <v>2021</v>
      </c>
      <c r="L83" s="114">
        <v>8</v>
      </c>
      <c r="M83" s="114">
        <v>16</v>
      </c>
      <c r="N83" s="114">
        <v>6</v>
      </c>
      <c r="O83" s="116">
        <v>26829.469000000001</v>
      </c>
      <c r="Q83" s="123">
        <f>Summary!$H$18</f>
        <v>29085.200000000015</v>
      </c>
      <c r="R83" s="123">
        <f>Summary!$H$21</f>
        <v>2280</v>
      </c>
      <c r="S83" s="123">
        <f>Summary!$H$27</f>
        <v>7470.4</v>
      </c>
      <c r="U83" s="126">
        <v>0</v>
      </c>
      <c r="V83" s="123">
        <f>Summary!$H$39</f>
        <v>1253.2246</v>
      </c>
      <c r="W83" s="123">
        <f>Summary!$H$46+Summary!$H$49</f>
        <v>1773.25</v>
      </c>
      <c r="X83" s="123">
        <f>Summary!$H$53</f>
        <v>1504.55</v>
      </c>
      <c r="Y83" s="123">
        <f t="shared" si="21"/>
        <v>43366.624600000017</v>
      </c>
      <c r="AA83" s="123">
        <f>Summary!$H$57</f>
        <v>6480.04</v>
      </c>
      <c r="AB83" s="123">
        <f>Summary!$H$58</f>
        <v>5624.0599999999995</v>
      </c>
      <c r="AC83" s="123">
        <f>Summary!$H$59</f>
        <v>6094.8833333333341</v>
      </c>
      <c r="AE83" s="123">
        <f t="shared" si="22"/>
        <v>49846.664600000018</v>
      </c>
      <c r="AF83" s="123">
        <f t="shared" si="23"/>
        <v>48990.684600000015</v>
      </c>
      <c r="AG83" s="123">
        <f t="shared" si="24"/>
        <v>49461.507933333349</v>
      </c>
      <c r="AI83" s="67">
        <f t="shared" si="25"/>
        <v>0.85790723625577592</v>
      </c>
      <c r="AJ83" s="67">
        <f t="shared" si="26"/>
        <v>0.82600276583930954</v>
      </c>
      <c r="AK83" s="67">
        <f t="shared" si="27"/>
        <v>0.84355150425576242</v>
      </c>
    </row>
    <row r="84" spans="11:52" x14ac:dyDescent="0.3">
      <c r="K84" s="114">
        <v>2021</v>
      </c>
      <c r="L84" s="114">
        <v>8</v>
      </c>
      <c r="M84" s="114">
        <v>16</v>
      </c>
      <c r="N84" s="114">
        <v>7</v>
      </c>
      <c r="O84" s="116">
        <v>28469.325000000001</v>
      </c>
      <c r="Q84" s="123">
        <f>Summary!$H$18</f>
        <v>29085.200000000015</v>
      </c>
      <c r="R84" s="123">
        <f>Summary!$H$21</f>
        <v>2280</v>
      </c>
      <c r="S84" s="123">
        <f>Summary!$H$27</f>
        <v>7470.4</v>
      </c>
      <c r="U84" s="123">
        <f>Summary!$H$35</f>
        <v>3594.4540000000011</v>
      </c>
      <c r="V84" s="123">
        <f>Summary!$H$39</f>
        <v>1253.2246</v>
      </c>
      <c r="W84" s="123">
        <f>Summary!$H$46+Summary!$H$49</f>
        <v>1773.25</v>
      </c>
      <c r="X84" s="123">
        <f>Summary!$H$53</f>
        <v>1504.55</v>
      </c>
      <c r="Y84" s="123">
        <f t="shared" si="21"/>
        <v>46961.078600000015</v>
      </c>
      <c r="AA84" s="123">
        <f>Summary!$H$57</f>
        <v>6480.04</v>
      </c>
      <c r="AB84" s="123">
        <f>Summary!$H$58</f>
        <v>5624.0599999999995</v>
      </c>
      <c r="AC84" s="123">
        <f>Summary!$H$59</f>
        <v>6094.8833333333341</v>
      </c>
      <c r="AE84" s="123">
        <f t="shared" si="22"/>
        <v>53441.118600000016</v>
      </c>
      <c r="AF84" s="123">
        <f t="shared" si="23"/>
        <v>52585.138600000013</v>
      </c>
      <c r="AG84" s="123">
        <f t="shared" si="24"/>
        <v>53055.961933333347</v>
      </c>
      <c r="AI84" s="67">
        <f t="shared" si="25"/>
        <v>0.87714737177646518</v>
      </c>
      <c r="AJ84" s="67">
        <f t="shared" si="26"/>
        <v>0.8470806244967175</v>
      </c>
      <c r="AK84" s="67">
        <f t="shared" si="27"/>
        <v>0.86361854147695261</v>
      </c>
    </row>
    <row r="85" spans="11:52" x14ac:dyDescent="0.3">
      <c r="K85" s="114">
        <v>2021</v>
      </c>
      <c r="L85" s="114">
        <v>8</v>
      </c>
      <c r="M85" s="114">
        <v>16</v>
      </c>
      <c r="N85" s="114">
        <v>8</v>
      </c>
      <c r="O85" s="116">
        <v>29778.767</v>
      </c>
      <c r="Q85" s="123">
        <f>Summary!$H$18</f>
        <v>29085.200000000015</v>
      </c>
      <c r="R85" s="123">
        <f>Summary!$H$21</f>
        <v>2280</v>
      </c>
      <c r="S85" s="123">
        <f>Summary!$H$27</f>
        <v>7470.4</v>
      </c>
      <c r="U85" s="123">
        <f>Summary!$H$35</f>
        <v>3594.4540000000011</v>
      </c>
      <c r="V85" s="123">
        <f>Summary!$H$39</f>
        <v>1253.2246</v>
      </c>
      <c r="W85" s="123">
        <f>Summary!$H$46+Summary!$H$49</f>
        <v>1773.25</v>
      </c>
      <c r="X85" s="123">
        <f>Summary!$H$53</f>
        <v>1504.55</v>
      </c>
      <c r="Y85" s="123">
        <f t="shared" si="21"/>
        <v>46961.078600000015</v>
      </c>
      <c r="AA85" s="123">
        <f>Summary!$H$57</f>
        <v>6480.04</v>
      </c>
      <c r="AB85" s="123">
        <f>Summary!$H$58</f>
        <v>5624.0599999999995</v>
      </c>
      <c r="AC85" s="123">
        <f>Summary!$H$59</f>
        <v>6094.8833333333341</v>
      </c>
      <c r="AE85" s="123">
        <f t="shared" si="22"/>
        <v>53441.118600000016</v>
      </c>
      <c r="AF85" s="123">
        <f t="shared" si="23"/>
        <v>52585.138600000013</v>
      </c>
      <c r="AG85" s="123">
        <f t="shared" si="24"/>
        <v>53055.961933333347</v>
      </c>
      <c r="AI85" s="67">
        <f t="shared" si="25"/>
        <v>0.79460481355725765</v>
      </c>
      <c r="AJ85" s="67">
        <f t="shared" si="26"/>
        <v>0.76586017144363339</v>
      </c>
      <c r="AK85" s="67">
        <f t="shared" si="27"/>
        <v>0.78167087755290021</v>
      </c>
    </row>
    <row r="86" spans="11:52" x14ac:dyDescent="0.3">
      <c r="K86" s="114">
        <v>2021</v>
      </c>
      <c r="L86" s="114">
        <v>8</v>
      </c>
      <c r="M86" s="114">
        <v>16</v>
      </c>
      <c r="N86" s="114">
        <v>9</v>
      </c>
      <c r="O86" s="116">
        <v>30271.120999999999</v>
      </c>
      <c r="Q86" s="123">
        <f>Summary!$H$18</f>
        <v>29085.200000000015</v>
      </c>
      <c r="R86" s="123">
        <f>Summary!$H$21</f>
        <v>2280</v>
      </c>
      <c r="S86" s="123">
        <f>Summary!$H$27</f>
        <v>7470.4</v>
      </c>
      <c r="U86" s="123">
        <f>Summary!$H$35</f>
        <v>3594.4540000000011</v>
      </c>
      <c r="V86" s="123">
        <f>Summary!$H$39</f>
        <v>1253.2246</v>
      </c>
      <c r="W86" s="123">
        <f>Summary!$H$46+Summary!$H$49</f>
        <v>1773.25</v>
      </c>
      <c r="X86" s="123">
        <f>Summary!$H$53</f>
        <v>1504.55</v>
      </c>
      <c r="Y86" s="123">
        <f t="shared" si="21"/>
        <v>46961.078600000015</v>
      </c>
      <c r="AA86" s="123">
        <f>Summary!$H$57</f>
        <v>6480.04</v>
      </c>
      <c r="AB86" s="123">
        <f>Summary!$H$58</f>
        <v>5624.0599999999995</v>
      </c>
      <c r="AC86" s="123">
        <f>Summary!$H$59</f>
        <v>6094.8833333333341</v>
      </c>
      <c r="AE86" s="123">
        <f t="shared" si="22"/>
        <v>53441.118600000016</v>
      </c>
      <c r="AF86" s="123">
        <f t="shared" si="23"/>
        <v>52585.138600000013</v>
      </c>
      <c r="AG86" s="123">
        <f t="shared" si="24"/>
        <v>53055.961933333347</v>
      </c>
      <c r="AI86" s="67">
        <f t="shared" si="25"/>
        <v>0.76541590911020496</v>
      </c>
      <c r="AJ86" s="67">
        <f t="shared" si="26"/>
        <v>0.7371387931091159</v>
      </c>
      <c r="AK86" s="67">
        <f t="shared" si="27"/>
        <v>0.75269234110402938</v>
      </c>
    </row>
    <row r="87" spans="11:52" x14ac:dyDescent="0.3">
      <c r="K87" s="114">
        <v>2021</v>
      </c>
      <c r="L87" s="114">
        <v>8</v>
      </c>
      <c r="M87" s="114">
        <v>16</v>
      </c>
      <c r="N87" s="114">
        <v>10</v>
      </c>
      <c r="O87" s="116">
        <v>30812.475999999999</v>
      </c>
      <c r="Q87" s="123">
        <f>Summary!$H$18</f>
        <v>29085.200000000015</v>
      </c>
      <c r="R87" s="123">
        <f>Summary!$H$21</f>
        <v>2280</v>
      </c>
      <c r="S87" s="123">
        <f>Summary!$H$27</f>
        <v>7470.4</v>
      </c>
      <c r="U87" s="123">
        <f>Summary!$H$35</f>
        <v>3594.4540000000011</v>
      </c>
      <c r="V87" s="123">
        <f>Summary!$H$39</f>
        <v>1253.2246</v>
      </c>
      <c r="W87" s="123">
        <f>Summary!$H$46+Summary!$H$49</f>
        <v>1773.25</v>
      </c>
      <c r="X87" s="123">
        <f>Summary!$H$53</f>
        <v>1504.55</v>
      </c>
      <c r="Y87" s="123">
        <f t="shared" si="21"/>
        <v>46961.078600000015</v>
      </c>
      <c r="AA87" s="123">
        <f>Summary!$H$57</f>
        <v>6480.04</v>
      </c>
      <c r="AB87" s="123">
        <f>Summary!$H$58</f>
        <v>5624.0599999999995</v>
      </c>
      <c r="AC87" s="123">
        <f>Summary!$H$59</f>
        <v>6094.8833333333341</v>
      </c>
      <c r="AE87" s="123">
        <f t="shared" si="22"/>
        <v>53441.118600000016</v>
      </c>
      <c r="AF87" s="123">
        <f t="shared" si="23"/>
        <v>52585.138600000013</v>
      </c>
      <c r="AG87" s="123">
        <f t="shared" si="24"/>
        <v>53055.961933333347</v>
      </c>
      <c r="AI87" s="67">
        <f t="shared" si="25"/>
        <v>0.73439870914625682</v>
      </c>
      <c r="AJ87" s="67">
        <f t="shared" si="26"/>
        <v>0.70661840353238781</v>
      </c>
      <c r="AK87" s="67">
        <f t="shared" si="27"/>
        <v>0.72189868588727979</v>
      </c>
    </row>
    <row r="88" spans="11:52" x14ac:dyDescent="0.3">
      <c r="K88" s="114">
        <v>2021</v>
      </c>
      <c r="L88" s="114">
        <v>8</v>
      </c>
      <c r="M88" s="114">
        <v>16</v>
      </c>
      <c r="N88" s="114">
        <v>11</v>
      </c>
      <c r="O88" s="116">
        <v>31918.563999999998</v>
      </c>
      <c r="Q88" s="123">
        <f>Summary!$H$18</f>
        <v>29085.200000000015</v>
      </c>
      <c r="R88" s="123">
        <f>Summary!$H$21</f>
        <v>2280</v>
      </c>
      <c r="S88" s="123">
        <f>Summary!$H$27</f>
        <v>7470.4</v>
      </c>
      <c r="U88" s="123">
        <f>Summary!$H$35</f>
        <v>3594.4540000000011</v>
      </c>
      <c r="V88" s="123">
        <f>Summary!$H$39</f>
        <v>1253.2246</v>
      </c>
      <c r="W88" s="123">
        <f>Summary!$H$46+Summary!$H$49</f>
        <v>1773.25</v>
      </c>
      <c r="X88" s="123">
        <f>Summary!$H$53</f>
        <v>1504.55</v>
      </c>
      <c r="Y88" s="123">
        <f t="shared" si="21"/>
        <v>46961.078600000015</v>
      </c>
      <c r="AA88" s="123">
        <f>Summary!$H$57</f>
        <v>6480.04</v>
      </c>
      <c r="AB88" s="123">
        <f>Summary!$H$58</f>
        <v>5624.0599999999995</v>
      </c>
      <c r="AC88" s="123">
        <f>Summary!$H$59</f>
        <v>6094.8833333333341</v>
      </c>
      <c r="AE88" s="123">
        <f t="shared" si="22"/>
        <v>53441.118600000016</v>
      </c>
      <c r="AF88" s="123">
        <f t="shared" si="23"/>
        <v>52585.138600000013</v>
      </c>
      <c r="AG88" s="123">
        <f t="shared" si="24"/>
        <v>53055.961933333347</v>
      </c>
      <c r="AI88" s="67">
        <f t="shared" si="25"/>
        <v>0.67429582984999004</v>
      </c>
      <c r="AJ88" s="67">
        <f t="shared" si="26"/>
        <v>0.64747820735293782</v>
      </c>
      <c r="AK88" s="67">
        <f t="shared" si="27"/>
        <v>0.66222897538038827</v>
      </c>
    </row>
    <row r="89" spans="11:52" x14ac:dyDescent="0.3">
      <c r="K89" s="114">
        <v>2021</v>
      </c>
      <c r="L89" s="114">
        <v>8</v>
      </c>
      <c r="M89" s="114">
        <v>16</v>
      </c>
      <c r="N89" s="114">
        <v>12</v>
      </c>
      <c r="O89" s="116">
        <v>33132.095000000001</v>
      </c>
      <c r="Q89" s="123">
        <f>Summary!$H$18</f>
        <v>29085.200000000015</v>
      </c>
      <c r="R89" s="123">
        <f>Summary!$H$21</f>
        <v>2280</v>
      </c>
      <c r="S89" s="123">
        <f>Summary!$H$27</f>
        <v>7470.4</v>
      </c>
      <c r="U89" s="123">
        <f>Summary!$H$35</f>
        <v>3594.4540000000011</v>
      </c>
      <c r="V89" s="123">
        <f>Summary!$H$39</f>
        <v>1253.2246</v>
      </c>
      <c r="W89" s="123">
        <f>Summary!$H$46+Summary!$H$49</f>
        <v>1773.25</v>
      </c>
      <c r="X89" s="123">
        <f>Summary!$H$53</f>
        <v>1504.55</v>
      </c>
      <c r="Y89" s="123">
        <f t="shared" si="21"/>
        <v>46961.078600000015</v>
      </c>
      <c r="AA89" s="123">
        <f>Summary!$H$57</f>
        <v>6480.04</v>
      </c>
      <c r="AB89" s="123">
        <f>Summary!$H$58</f>
        <v>5624.0599999999995</v>
      </c>
      <c r="AC89" s="123">
        <f>Summary!$H$59</f>
        <v>6094.8833333333341</v>
      </c>
      <c r="AE89" s="123">
        <f t="shared" si="22"/>
        <v>53441.118600000016</v>
      </c>
      <c r="AF89" s="123">
        <f t="shared" si="23"/>
        <v>52585.138600000013</v>
      </c>
      <c r="AG89" s="123">
        <f t="shared" si="24"/>
        <v>53055.961933333347</v>
      </c>
      <c r="AI89" s="67">
        <f t="shared" si="25"/>
        <v>0.61297130773046538</v>
      </c>
      <c r="AJ89" s="67">
        <f t="shared" si="26"/>
        <v>0.5871359357142979</v>
      </c>
      <c r="AK89" s="67">
        <f t="shared" si="27"/>
        <v>0.6013464265792231</v>
      </c>
    </row>
    <row r="90" spans="11:52" x14ac:dyDescent="0.3">
      <c r="K90" s="114">
        <v>2021</v>
      </c>
      <c r="L90" s="114">
        <v>8</v>
      </c>
      <c r="M90" s="114">
        <v>16</v>
      </c>
      <c r="N90" s="114">
        <v>13</v>
      </c>
      <c r="O90" s="116">
        <v>34711.89</v>
      </c>
      <c r="Q90" s="123">
        <f>Summary!$H$18</f>
        <v>29085.200000000015</v>
      </c>
      <c r="R90" s="123">
        <f>Summary!$H$21</f>
        <v>2280</v>
      </c>
      <c r="S90" s="123">
        <f>Summary!$H$27</f>
        <v>7470.4</v>
      </c>
      <c r="U90" s="123">
        <f>Summary!$H$35</f>
        <v>3594.4540000000011</v>
      </c>
      <c r="V90" s="123">
        <f>Summary!$H$39</f>
        <v>1253.2246</v>
      </c>
      <c r="W90" s="123">
        <f>Summary!$H$46+Summary!$H$49</f>
        <v>1773.25</v>
      </c>
      <c r="X90" s="123">
        <f>Summary!$H$53</f>
        <v>1504.55</v>
      </c>
      <c r="Y90" s="123">
        <f t="shared" si="21"/>
        <v>46961.078600000015</v>
      </c>
      <c r="AA90" s="123">
        <f>Summary!$H$57</f>
        <v>6480.04</v>
      </c>
      <c r="AB90" s="123">
        <f>Summary!$H$58</f>
        <v>5624.0599999999995</v>
      </c>
      <c r="AC90" s="123">
        <f>Summary!$H$59</f>
        <v>6094.8833333333341</v>
      </c>
      <c r="AE90" s="123">
        <f t="shared" si="22"/>
        <v>53441.118600000016</v>
      </c>
      <c r="AF90" s="123">
        <f t="shared" si="23"/>
        <v>52585.138600000013</v>
      </c>
      <c r="AG90" s="123">
        <f t="shared" si="24"/>
        <v>53055.961933333347</v>
      </c>
      <c r="AI90" s="67">
        <f t="shared" si="25"/>
        <v>0.53956234016643911</v>
      </c>
      <c r="AJ90" s="67">
        <f t="shared" si="26"/>
        <v>0.51490277826992459</v>
      </c>
      <c r="AK90" s="67">
        <f t="shared" si="27"/>
        <v>0.52846652640733038</v>
      </c>
    </row>
    <row r="91" spans="11:52" x14ac:dyDescent="0.3">
      <c r="K91" s="114">
        <v>2021</v>
      </c>
      <c r="L91" s="114">
        <v>8</v>
      </c>
      <c r="M91" s="114">
        <v>16</v>
      </c>
      <c r="N91" s="114">
        <v>14</v>
      </c>
      <c r="O91" s="116">
        <v>37025.646999999997</v>
      </c>
      <c r="Q91" s="123">
        <f>Summary!$H$18</f>
        <v>29085.200000000015</v>
      </c>
      <c r="R91" s="123">
        <f>Summary!$H$21</f>
        <v>2280</v>
      </c>
      <c r="S91" s="123">
        <f>Summary!$H$27</f>
        <v>7470.4</v>
      </c>
      <c r="U91" s="123">
        <f>Summary!$H$35</f>
        <v>3594.4540000000011</v>
      </c>
      <c r="V91" s="123">
        <f>Summary!$H$39</f>
        <v>1253.2246</v>
      </c>
      <c r="W91" s="123">
        <f>Summary!$H$46+Summary!$H$49</f>
        <v>1773.25</v>
      </c>
      <c r="X91" s="123">
        <f>Summary!$H$53</f>
        <v>1504.55</v>
      </c>
      <c r="Y91" s="123">
        <f t="shared" si="21"/>
        <v>46961.078600000015</v>
      </c>
      <c r="AA91" s="123">
        <f>Summary!$H$57</f>
        <v>6480.04</v>
      </c>
      <c r="AB91" s="123">
        <f>Summary!$H$58</f>
        <v>5624.0599999999995</v>
      </c>
      <c r="AC91" s="123">
        <f>Summary!$H$59</f>
        <v>6094.8833333333341</v>
      </c>
      <c r="AE91" s="123">
        <f t="shared" si="22"/>
        <v>53441.118600000016</v>
      </c>
      <c r="AF91" s="123">
        <f t="shared" si="23"/>
        <v>52585.138600000013</v>
      </c>
      <c r="AG91" s="123">
        <f t="shared" si="24"/>
        <v>53055.961933333347</v>
      </c>
      <c r="AI91" s="67">
        <f t="shared" si="25"/>
        <v>0.44335407832306134</v>
      </c>
      <c r="AJ91" s="67">
        <f t="shared" si="26"/>
        <v>0.42023550864620995</v>
      </c>
      <c r="AK91" s="67">
        <f t="shared" si="27"/>
        <v>0.4329516492536471</v>
      </c>
    </row>
    <row r="92" spans="11:52" x14ac:dyDescent="0.3">
      <c r="K92" s="114">
        <v>2021</v>
      </c>
      <c r="L92" s="114">
        <v>8</v>
      </c>
      <c r="M92" s="114">
        <v>16</v>
      </c>
      <c r="N92" s="114">
        <v>15</v>
      </c>
      <c r="O92" s="116">
        <v>39385.904000000002</v>
      </c>
      <c r="Q92" s="123">
        <f>Summary!$H$18</f>
        <v>29085.200000000015</v>
      </c>
      <c r="R92" s="123">
        <f>Summary!$H$21</f>
        <v>2280</v>
      </c>
      <c r="S92" s="123">
        <f>Summary!$H$27</f>
        <v>7470.4</v>
      </c>
      <c r="U92" s="123">
        <f>Summary!$H$35</f>
        <v>3594.4540000000011</v>
      </c>
      <c r="V92" s="123">
        <f>Summary!$H$39</f>
        <v>1253.2246</v>
      </c>
      <c r="W92" s="123">
        <f>Summary!$H$46+Summary!$H$49</f>
        <v>1773.25</v>
      </c>
      <c r="X92" s="123">
        <f>Summary!$H$53</f>
        <v>1504.55</v>
      </c>
      <c r="Y92" s="123">
        <f t="shared" si="21"/>
        <v>46961.078600000015</v>
      </c>
      <c r="AA92" s="123">
        <f>Summary!$H$57</f>
        <v>6480.04</v>
      </c>
      <c r="AB92" s="123">
        <f>Summary!$H$58</f>
        <v>5624.0599999999995</v>
      </c>
      <c r="AC92" s="123">
        <f>Summary!$H$59</f>
        <v>6094.8833333333341</v>
      </c>
      <c r="AE92" s="123">
        <f t="shared" si="22"/>
        <v>53441.118600000016</v>
      </c>
      <c r="AF92" s="123">
        <f t="shared" si="23"/>
        <v>52585.138600000013</v>
      </c>
      <c r="AG92" s="123">
        <f t="shared" si="24"/>
        <v>53055.961933333347</v>
      </c>
      <c r="AI92" s="67">
        <f t="shared" si="25"/>
        <v>0.35685900722248276</v>
      </c>
      <c r="AJ92" s="67">
        <f t="shared" si="26"/>
        <v>0.33512585111668403</v>
      </c>
      <c r="AK92" s="67">
        <f t="shared" si="27"/>
        <v>0.3470799586911435</v>
      </c>
    </row>
    <row r="93" spans="11:52" x14ac:dyDescent="0.3">
      <c r="K93" s="114">
        <v>2021</v>
      </c>
      <c r="L93" s="114">
        <v>8</v>
      </c>
      <c r="M93" s="114">
        <v>16</v>
      </c>
      <c r="N93" s="114">
        <v>16</v>
      </c>
      <c r="O93" s="116">
        <v>41895.345999999998</v>
      </c>
      <c r="Q93" s="123">
        <f>Summary!$H$18</f>
        <v>29085.200000000015</v>
      </c>
      <c r="R93" s="123">
        <f>Summary!$H$21</f>
        <v>2280</v>
      </c>
      <c r="S93" s="123">
        <f>Summary!$H$27</f>
        <v>7470.4</v>
      </c>
      <c r="U93" s="123">
        <f>Summary!$H$35</f>
        <v>3594.4540000000011</v>
      </c>
      <c r="V93" s="123">
        <f>Summary!$H$39</f>
        <v>1253.2246</v>
      </c>
      <c r="W93" s="123">
        <f>Summary!$H$46+Summary!$H$49</f>
        <v>1773.25</v>
      </c>
      <c r="X93" s="123">
        <f>Summary!$H$53</f>
        <v>1504.55</v>
      </c>
      <c r="Y93" s="123">
        <f t="shared" si="21"/>
        <v>46961.078600000015</v>
      </c>
      <c r="AA93" s="123">
        <f>Summary!$H$57</f>
        <v>6480.04</v>
      </c>
      <c r="AB93" s="123">
        <f>Summary!$H$58</f>
        <v>5624.0599999999995</v>
      </c>
      <c r="AC93" s="123">
        <f>Summary!$H$59</f>
        <v>6094.8833333333341</v>
      </c>
      <c r="AE93" s="123">
        <f t="shared" si="22"/>
        <v>53441.118600000016</v>
      </c>
      <c r="AF93" s="123">
        <f t="shared" si="23"/>
        <v>52585.138600000013</v>
      </c>
      <c r="AG93" s="123">
        <f t="shared" si="24"/>
        <v>53055.961933333347</v>
      </c>
      <c r="AI93" s="67">
        <f t="shared" si="25"/>
        <v>0.2755860424210369</v>
      </c>
      <c r="AJ93" s="67">
        <f t="shared" si="26"/>
        <v>0.2551546560804156</v>
      </c>
      <c r="AK93" s="67">
        <f t="shared" si="27"/>
        <v>0.2663927380700794</v>
      </c>
    </row>
    <row r="94" spans="11:52" ht="15" thickBot="1" x14ac:dyDescent="0.35">
      <c r="K94" s="114">
        <v>2021</v>
      </c>
      <c r="L94" s="114">
        <v>8</v>
      </c>
      <c r="M94" s="114">
        <v>16</v>
      </c>
      <c r="N94" s="114">
        <v>17</v>
      </c>
      <c r="O94" s="116">
        <v>43857.076000000001</v>
      </c>
      <c r="Q94" s="123">
        <f>Summary!$H$18</f>
        <v>29085.200000000015</v>
      </c>
      <c r="R94" s="123">
        <f>Summary!$H$21</f>
        <v>2280</v>
      </c>
      <c r="S94" s="123">
        <f>Summary!$H$27</f>
        <v>7470.4</v>
      </c>
      <c r="U94" s="123">
        <f>Summary!$H$35</f>
        <v>3594.4540000000011</v>
      </c>
      <c r="V94" s="123">
        <f>Summary!$H$39</f>
        <v>1253.2246</v>
      </c>
      <c r="W94" s="123">
        <f>Summary!$H$46+Summary!$H$49</f>
        <v>1773.25</v>
      </c>
      <c r="X94" s="123">
        <f>Summary!$H$53</f>
        <v>1504.55</v>
      </c>
      <c r="Y94" s="123">
        <f t="shared" si="21"/>
        <v>46961.078600000015</v>
      </c>
      <c r="AA94" s="123">
        <f>Summary!$H$57</f>
        <v>6480.04</v>
      </c>
      <c r="AB94" s="123">
        <f>Summary!$H$58</f>
        <v>5624.0599999999995</v>
      </c>
      <c r="AC94" s="123">
        <f>Summary!$H$59</f>
        <v>6094.8833333333341</v>
      </c>
      <c r="AE94" s="123">
        <f t="shared" si="22"/>
        <v>53441.118600000016</v>
      </c>
      <c r="AF94" s="123">
        <f t="shared" si="23"/>
        <v>52585.138600000013</v>
      </c>
      <c r="AG94" s="123">
        <f t="shared" si="24"/>
        <v>53055.961933333347</v>
      </c>
      <c r="AI94" s="67">
        <f t="shared" si="25"/>
        <v>0.21852899176406596</v>
      </c>
      <c r="AJ94" s="67">
        <f t="shared" si="26"/>
        <v>0.1990115027276331</v>
      </c>
      <c r="AK94" s="67">
        <f t="shared" si="27"/>
        <v>0.20974690454359851</v>
      </c>
      <c r="AZ94" s="3"/>
    </row>
    <row r="95" spans="11:52" s="130" customFormat="1" ht="15" thickBot="1" x14ac:dyDescent="0.35">
      <c r="K95" s="142">
        <v>2021</v>
      </c>
      <c r="L95" s="143">
        <v>8</v>
      </c>
      <c r="M95" s="143">
        <v>16</v>
      </c>
      <c r="N95" s="143">
        <v>18</v>
      </c>
      <c r="O95" s="184">
        <v>44678.796999999999</v>
      </c>
      <c r="P95" s="164"/>
      <c r="Q95" s="165">
        <f>Summary!$H$18</f>
        <v>29085.200000000015</v>
      </c>
      <c r="R95" s="165">
        <f>Summary!$H$21</f>
        <v>2280</v>
      </c>
      <c r="S95" s="165">
        <f>Summary!$H$27</f>
        <v>7470.4</v>
      </c>
      <c r="T95" s="186">
        <f>Summary!$H$31</f>
        <v>2459.6600000000003</v>
      </c>
      <c r="U95" s="165">
        <f>Summary!$H$35</f>
        <v>3594.4540000000011</v>
      </c>
      <c r="V95" s="165">
        <f>Summary!$H$39</f>
        <v>1253.2246</v>
      </c>
      <c r="W95" s="165">
        <f>Summary!$H$46+Summary!$H$49</f>
        <v>1773.25</v>
      </c>
      <c r="X95" s="165">
        <f>Summary!$H$53</f>
        <v>1504.55</v>
      </c>
      <c r="Y95" s="165">
        <f t="shared" si="21"/>
        <v>49420.738600000019</v>
      </c>
      <c r="Z95" s="164"/>
      <c r="AA95" s="165">
        <f>Summary!$H$57</f>
        <v>6480.04</v>
      </c>
      <c r="AB95" s="165">
        <f>Summary!$H$58</f>
        <v>5624.0599999999995</v>
      </c>
      <c r="AC95" s="165">
        <f>Summary!$H$59</f>
        <v>6094.8833333333341</v>
      </c>
      <c r="AD95" s="164"/>
      <c r="AE95" s="165">
        <f t="shared" si="22"/>
        <v>55900.77860000002</v>
      </c>
      <c r="AF95" s="165">
        <f t="shared" si="23"/>
        <v>55044.798600000016</v>
      </c>
      <c r="AG95" s="165">
        <f t="shared" si="24"/>
        <v>55515.62193333335</v>
      </c>
      <c r="AH95" s="164"/>
      <c r="AI95" s="146">
        <f t="shared" si="25"/>
        <v>0.25117018258123697</v>
      </c>
      <c r="AJ95" s="146">
        <f t="shared" si="26"/>
        <v>0.23201165420814751</v>
      </c>
      <c r="AK95" s="147">
        <f t="shared" si="27"/>
        <v>0.24254961326137209</v>
      </c>
      <c r="AZ95" s="125"/>
    </row>
    <row r="96" spans="11:52" x14ac:dyDescent="0.3">
      <c r="K96" s="148">
        <v>2021</v>
      </c>
      <c r="L96" s="149">
        <v>8</v>
      </c>
      <c r="M96" s="149">
        <v>16</v>
      </c>
      <c r="N96" s="149">
        <v>19</v>
      </c>
      <c r="O96" s="150">
        <v>44652.766000000003</v>
      </c>
      <c r="P96" s="103"/>
      <c r="Q96" s="155">
        <f>Summary!$H$18</f>
        <v>29085.200000000015</v>
      </c>
      <c r="R96" s="155">
        <f>Summary!$H$21</f>
        <v>2280</v>
      </c>
      <c r="S96" s="155">
        <f>Summary!$H$27</f>
        <v>7470.4</v>
      </c>
      <c r="T96" s="187">
        <f>Summary!$H$31</f>
        <v>2459.6600000000003</v>
      </c>
      <c r="U96" s="123">
        <f>Summary!$H$35</f>
        <v>3594.4540000000011</v>
      </c>
      <c r="V96" s="155">
        <f>Summary!$H$39</f>
        <v>1253.2246</v>
      </c>
      <c r="W96" s="155">
        <f>Summary!$H$46+Summary!$H$49</f>
        <v>1773.25</v>
      </c>
      <c r="X96" s="155">
        <f>Summary!$H$53</f>
        <v>1504.55</v>
      </c>
      <c r="Y96" s="155">
        <f t="shared" si="21"/>
        <v>49420.738600000019</v>
      </c>
      <c r="Z96" s="103"/>
      <c r="AA96" s="155">
        <f>Summary!$H$57</f>
        <v>6480.04</v>
      </c>
      <c r="AB96" s="155">
        <f>Summary!$H$58</f>
        <v>5624.0599999999995</v>
      </c>
      <c r="AC96" s="155">
        <f>Summary!$H$59</f>
        <v>6094.8833333333341</v>
      </c>
      <c r="AD96" s="103"/>
      <c r="AE96" s="155">
        <f t="shared" si="22"/>
        <v>55900.77860000002</v>
      </c>
      <c r="AF96" s="155">
        <f t="shared" si="23"/>
        <v>55044.798600000016</v>
      </c>
      <c r="AG96" s="155">
        <f t="shared" si="24"/>
        <v>55515.62193333335</v>
      </c>
      <c r="AH96" s="103"/>
      <c r="AI96" s="153">
        <f t="shared" si="25"/>
        <v>0.25189957101425736</v>
      </c>
      <c r="AJ96" s="153">
        <f t="shared" si="26"/>
        <v>0.23272987388955954</v>
      </c>
      <c r="AK96" s="154">
        <f t="shared" si="27"/>
        <v>0.24327397620414704</v>
      </c>
      <c r="AZ96" s="125"/>
    </row>
    <row r="97" spans="11:52" x14ac:dyDescent="0.3">
      <c r="K97" s="148">
        <v>2021</v>
      </c>
      <c r="L97" s="149">
        <v>8</v>
      </c>
      <c r="M97" s="149">
        <v>16</v>
      </c>
      <c r="N97" s="149">
        <v>20</v>
      </c>
      <c r="O97" s="150">
        <v>43644.203000000001</v>
      </c>
      <c r="P97" s="103"/>
      <c r="Q97" s="155">
        <f>Summary!$H$18</f>
        <v>29085.200000000015</v>
      </c>
      <c r="R97" s="155">
        <f>Summary!$H$21</f>
        <v>2280</v>
      </c>
      <c r="S97" s="155">
        <f>Summary!$H$27</f>
        <v>7470.4</v>
      </c>
      <c r="T97" s="187">
        <f>Summary!$H$31</f>
        <v>2459.6600000000003</v>
      </c>
      <c r="U97" s="166">
        <v>0</v>
      </c>
      <c r="V97" s="155">
        <f>Summary!$H$39</f>
        <v>1253.2246</v>
      </c>
      <c r="W97" s="155">
        <f>Summary!$H$46+Summary!$H$49</f>
        <v>1773.25</v>
      </c>
      <c r="X97" s="155">
        <f>Summary!$H$53</f>
        <v>1504.55</v>
      </c>
      <c r="Y97" s="155">
        <f t="shared" si="21"/>
        <v>45826.284600000021</v>
      </c>
      <c r="Z97" s="103"/>
      <c r="AA97" s="155">
        <f>Summary!$H$57</f>
        <v>6480.04</v>
      </c>
      <c r="AB97" s="155">
        <f>Summary!$H$58</f>
        <v>5624.0599999999995</v>
      </c>
      <c r="AC97" s="155">
        <f>Summary!$H$59</f>
        <v>6094.8833333333341</v>
      </c>
      <c r="AD97" s="103"/>
      <c r="AE97" s="155">
        <f t="shared" si="22"/>
        <v>52306.324600000022</v>
      </c>
      <c r="AF97" s="155">
        <f t="shared" si="23"/>
        <v>51450.344600000019</v>
      </c>
      <c r="AG97" s="155">
        <f t="shared" si="24"/>
        <v>51921.167933333352</v>
      </c>
      <c r="AH97" s="103"/>
      <c r="AI97" s="153">
        <f t="shared" si="25"/>
        <v>0.19847129755124684</v>
      </c>
      <c r="AJ97" s="153">
        <f t="shared" si="26"/>
        <v>0.17885861267761075</v>
      </c>
      <c r="AK97" s="154">
        <f t="shared" si="27"/>
        <v>0.18964637602234025</v>
      </c>
      <c r="AZ97" s="125"/>
    </row>
    <row r="98" spans="11:52" ht="15" thickBot="1" x14ac:dyDescent="0.35">
      <c r="K98" s="156">
        <v>2021</v>
      </c>
      <c r="L98" s="157">
        <v>8</v>
      </c>
      <c r="M98" s="157">
        <v>16</v>
      </c>
      <c r="N98" s="157">
        <v>21</v>
      </c>
      <c r="O98" s="158">
        <v>42460.959999999999</v>
      </c>
      <c r="P98" s="159"/>
      <c r="Q98" s="160">
        <f>Summary!$H$18</f>
        <v>29085.200000000015</v>
      </c>
      <c r="R98" s="160">
        <f>Summary!$H$21</f>
        <v>2280</v>
      </c>
      <c r="S98" s="160">
        <f>Summary!$H$27</f>
        <v>7470.4</v>
      </c>
      <c r="T98" s="188">
        <f>Summary!$H$31</f>
        <v>2459.6600000000003</v>
      </c>
      <c r="U98" s="161">
        <v>0</v>
      </c>
      <c r="V98" s="160">
        <f>Summary!$H$39</f>
        <v>1253.2246</v>
      </c>
      <c r="W98" s="160">
        <f>Summary!$H$46+Summary!$H$49</f>
        <v>1773.25</v>
      </c>
      <c r="X98" s="160">
        <f>Summary!$H$53</f>
        <v>1504.55</v>
      </c>
      <c r="Y98" s="160">
        <f t="shared" si="21"/>
        <v>45826.284600000021</v>
      </c>
      <c r="Z98" s="159"/>
      <c r="AA98" s="160">
        <f>Summary!$H$57</f>
        <v>6480.04</v>
      </c>
      <c r="AB98" s="160">
        <f>Summary!$H$58</f>
        <v>5624.0599999999995</v>
      </c>
      <c r="AC98" s="160">
        <f>Summary!$H$59</f>
        <v>6094.8833333333341</v>
      </c>
      <c r="AD98" s="159"/>
      <c r="AE98" s="160">
        <f t="shared" si="22"/>
        <v>52306.324600000022</v>
      </c>
      <c r="AF98" s="160">
        <f t="shared" si="23"/>
        <v>51450.344600000019</v>
      </c>
      <c r="AG98" s="160">
        <f t="shared" si="24"/>
        <v>51921.167933333352</v>
      </c>
      <c r="AH98" s="159"/>
      <c r="AI98" s="162">
        <f t="shared" si="25"/>
        <v>0.23186862944219874</v>
      </c>
      <c r="AJ98" s="162">
        <f t="shared" si="26"/>
        <v>0.21170940553393092</v>
      </c>
      <c r="AK98" s="163">
        <f t="shared" si="27"/>
        <v>0.22279778726937294</v>
      </c>
      <c r="AZ98" s="125"/>
    </row>
    <row r="99" spans="11:52" x14ac:dyDescent="0.3">
      <c r="K99" s="114">
        <v>2021</v>
      </c>
      <c r="L99" s="114">
        <v>8</v>
      </c>
      <c r="M99" s="114">
        <v>16</v>
      </c>
      <c r="N99" s="114">
        <v>22</v>
      </c>
      <c r="O99" s="116">
        <v>40064.355000000003</v>
      </c>
      <c r="Q99" s="123">
        <f>Summary!$H$18</f>
        <v>29085.200000000015</v>
      </c>
      <c r="R99" s="123">
        <f>Summary!$H$21</f>
        <v>2280</v>
      </c>
      <c r="S99" s="123">
        <f>Summary!$H$27</f>
        <v>7470.4</v>
      </c>
      <c r="U99" s="126">
        <v>0</v>
      </c>
      <c r="V99" s="123">
        <f>Summary!$H$39</f>
        <v>1253.2246</v>
      </c>
      <c r="W99" s="123">
        <f>Summary!$H$46+Summary!$H$49</f>
        <v>1773.25</v>
      </c>
      <c r="X99" s="123">
        <f>Summary!$H$53</f>
        <v>1504.55</v>
      </c>
      <c r="Y99" s="123">
        <f t="shared" si="21"/>
        <v>43366.624600000017</v>
      </c>
      <c r="AA99" s="123">
        <f>Summary!$H$57</f>
        <v>6480.04</v>
      </c>
      <c r="AB99" s="123">
        <f>Summary!$H$58</f>
        <v>5624.0599999999995</v>
      </c>
      <c r="AC99" s="123">
        <f>Summary!$H$59</f>
        <v>6094.8833333333341</v>
      </c>
      <c r="AE99" s="123">
        <f t="shared" si="22"/>
        <v>49846.664600000018</v>
      </c>
      <c r="AF99" s="123">
        <f t="shared" si="23"/>
        <v>48990.684600000015</v>
      </c>
      <c r="AG99" s="123">
        <f t="shared" si="24"/>
        <v>49461.507933333349</v>
      </c>
      <c r="AI99" s="67">
        <f t="shared" si="25"/>
        <v>0.24416490918174058</v>
      </c>
      <c r="AJ99" s="67">
        <f t="shared" si="26"/>
        <v>0.22279978299912756</v>
      </c>
      <c r="AK99" s="67">
        <f t="shared" si="27"/>
        <v>0.23455145935416519</v>
      </c>
    </row>
    <row r="100" spans="11:52" x14ac:dyDescent="0.3">
      <c r="K100" s="114">
        <v>2021</v>
      </c>
      <c r="L100" s="114">
        <v>8</v>
      </c>
      <c r="M100" s="114">
        <v>16</v>
      </c>
      <c r="N100" s="114">
        <v>23</v>
      </c>
      <c r="O100" s="116">
        <v>36011.231</v>
      </c>
      <c r="Q100" s="123">
        <f>Summary!$H$18</f>
        <v>29085.200000000015</v>
      </c>
      <c r="R100" s="123">
        <f>Summary!$H$21</f>
        <v>2280</v>
      </c>
      <c r="S100" s="123">
        <f>Summary!$H$27</f>
        <v>7470.4</v>
      </c>
      <c r="U100" s="126">
        <v>0</v>
      </c>
      <c r="V100" s="123">
        <f>Summary!$H$39</f>
        <v>1253.2246</v>
      </c>
      <c r="W100" s="123">
        <f>Summary!$H$46+Summary!$H$49</f>
        <v>1773.25</v>
      </c>
      <c r="X100" s="123">
        <f>Summary!$H$53</f>
        <v>1504.55</v>
      </c>
      <c r="Y100" s="123">
        <f t="shared" si="21"/>
        <v>43366.624600000017</v>
      </c>
      <c r="AA100" s="123">
        <f>Summary!$H$57</f>
        <v>6480.04</v>
      </c>
      <c r="AB100" s="123">
        <f>Summary!$H$58</f>
        <v>5624.0599999999995</v>
      </c>
      <c r="AC100" s="123">
        <f>Summary!$H$59</f>
        <v>6094.8833333333341</v>
      </c>
      <c r="AE100" s="123">
        <f t="shared" si="22"/>
        <v>49846.664600000018</v>
      </c>
      <c r="AF100" s="123">
        <f t="shared" si="23"/>
        <v>48990.684600000015</v>
      </c>
      <c r="AG100" s="123">
        <f t="shared" si="24"/>
        <v>49461.507933333349</v>
      </c>
      <c r="AI100" s="67">
        <f t="shared" si="25"/>
        <v>0.38419774097697518</v>
      </c>
      <c r="AJ100" s="67">
        <f t="shared" si="26"/>
        <v>0.36042793427417175</v>
      </c>
      <c r="AK100" s="67">
        <f t="shared" si="27"/>
        <v>0.37350228136698099</v>
      </c>
    </row>
    <row r="101" spans="11:52" x14ac:dyDescent="0.3">
      <c r="K101" s="114">
        <v>2021</v>
      </c>
      <c r="L101" s="114">
        <v>8</v>
      </c>
      <c r="M101" s="114">
        <v>16</v>
      </c>
      <c r="N101" s="114">
        <v>24</v>
      </c>
      <c r="O101" s="116">
        <v>32732.641</v>
      </c>
      <c r="Q101" s="123">
        <f>Summary!$H$18</f>
        <v>29085.200000000015</v>
      </c>
      <c r="R101" s="123">
        <f>Summary!$H$21</f>
        <v>2280</v>
      </c>
      <c r="S101" s="123">
        <f>Summary!$H$27</f>
        <v>7470.4</v>
      </c>
      <c r="U101" s="126">
        <v>0</v>
      </c>
      <c r="V101" s="123">
        <f>Summary!$H$39</f>
        <v>1253.2246</v>
      </c>
      <c r="W101" s="123">
        <f>Summary!$H$46+Summary!$H$49</f>
        <v>1773.25</v>
      </c>
      <c r="X101" s="123">
        <f>Summary!$H$53</f>
        <v>1504.55</v>
      </c>
      <c r="Y101" s="123">
        <f t="shared" si="21"/>
        <v>43366.624600000017</v>
      </c>
      <c r="AA101" s="123">
        <f>Summary!$H$57</f>
        <v>6480.04</v>
      </c>
      <c r="AB101" s="123">
        <f>Summary!$H$58</f>
        <v>5624.0599999999995</v>
      </c>
      <c r="AC101" s="123">
        <f>Summary!$H$59</f>
        <v>6094.8833333333341</v>
      </c>
      <c r="AE101" s="123">
        <f t="shared" si="22"/>
        <v>49846.664600000018</v>
      </c>
      <c r="AF101" s="123">
        <f t="shared" si="23"/>
        <v>48990.684600000015</v>
      </c>
      <c r="AG101" s="123">
        <f t="shared" si="24"/>
        <v>49461.507933333349</v>
      </c>
      <c r="AI101" s="67">
        <f t="shared" si="25"/>
        <v>0.52284273670431969</v>
      </c>
      <c r="AJ101" s="67">
        <f t="shared" si="26"/>
        <v>0.49669208176633273</v>
      </c>
      <c r="AK101" s="67">
        <f t="shared" si="27"/>
        <v>0.5110759908842476</v>
      </c>
    </row>
    <row r="102" spans="11:52" x14ac:dyDescent="0.3">
      <c r="K102" s="114">
        <v>2021</v>
      </c>
      <c r="L102" s="114">
        <v>8</v>
      </c>
      <c r="M102" s="114">
        <v>17</v>
      </c>
      <c r="N102" s="114">
        <v>1</v>
      </c>
      <c r="O102" s="116">
        <v>30397.117999999999</v>
      </c>
      <c r="Q102" s="123">
        <f>Summary!$H$18</f>
        <v>29085.200000000015</v>
      </c>
      <c r="R102" s="123">
        <f>Summary!$H$21</f>
        <v>2280</v>
      </c>
      <c r="S102" s="123">
        <f>Summary!$H$27</f>
        <v>7470.4</v>
      </c>
      <c r="U102" s="126">
        <v>0</v>
      </c>
      <c r="V102" s="123">
        <f>Summary!$H$39</f>
        <v>1253.2246</v>
      </c>
      <c r="W102" s="123">
        <f>Summary!$H$46+Summary!$H$49</f>
        <v>1773.25</v>
      </c>
      <c r="X102" s="123">
        <f>Summary!$H$53</f>
        <v>1504.55</v>
      </c>
      <c r="Y102" s="123">
        <f t="shared" si="21"/>
        <v>43366.624600000017</v>
      </c>
      <c r="AA102" s="123">
        <f>Summary!$H$57</f>
        <v>6480.04</v>
      </c>
      <c r="AB102" s="123">
        <f>Summary!$H$58</f>
        <v>5624.0599999999995</v>
      </c>
      <c r="AC102" s="123">
        <f>Summary!$H$59</f>
        <v>6094.8833333333341</v>
      </c>
      <c r="AE102" s="123">
        <f t="shared" si="22"/>
        <v>49846.664600000018</v>
      </c>
      <c r="AF102" s="123">
        <f t="shared" si="23"/>
        <v>48990.684600000015</v>
      </c>
      <c r="AG102" s="123">
        <f t="shared" si="24"/>
        <v>49461.507933333349</v>
      </c>
      <c r="AI102" s="67">
        <f t="shared" si="25"/>
        <v>0.63984837641515946</v>
      </c>
      <c r="AJ102" s="67">
        <f t="shared" si="26"/>
        <v>0.61168846993981529</v>
      </c>
      <c r="AK102" s="67">
        <f t="shared" si="27"/>
        <v>0.62717754799429837</v>
      </c>
    </row>
    <row r="103" spans="11:52" s="41" customFormat="1" x14ac:dyDescent="0.3">
      <c r="K103" s="120" t="s">
        <v>3798</v>
      </c>
      <c r="L103" s="118"/>
      <c r="M103" s="118"/>
      <c r="N103" s="118"/>
      <c r="O103" s="119"/>
      <c r="Q103" s="124"/>
      <c r="R103" s="124"/>
      <c r="S103" s="124"/>
      <c r="T103" s="124"/>
      <c r="U103" s="124"/>
      <c r="V103" s="124"/>
      <c r="W103" s="124"/>
      <c r="X103" s="124"/>
      <c r="Y103" s="124"/>
      <c r="AE103" s="124"/>
      <c r="AF103" s="124"/>
      <c r="AG103" s="124"/>
      <c r="AI103" s="48"/>
      <c r="AJ103" s="48"/>
      <c r="AK103" s="48"/>
    </row>
    <row r="104" spans="11:52" x14ac:dyDescent="0.3">
      <c r="K104" s="114">
        <v>2021</v>
      </c>
      <c r="L104" s="114">
        <v>9</v>
      </c>
      <c r="M104" s="114">
        <v>7</v>
      </c>
      <c r="N104" s="114">
        <v>2</v>
      </c>
      <c r="O104" s="116">
        <v>27302.653999999999</v>
      </c>
      <c r="Q104" s="123">
        <f>Summary!$I$18</f>
        <v>29134.090000000022</v>
      </c>
      <c r="R104" s="123">
        <f>Summary!$I$21</f>
        <v>2280</v>
      </c>
      <c r="S104" s="123">
        <f>Summary!$I$27</f>
        <v>6587.7899999999991</v>
      </c>
      <c r="U104" s="126">
        <v>0</v>
      </c>
      <c r="V104" s="123">
        <f>Summary!$I$39</f>
        <v>895.22900000000016</v>
      </c>
      <c r="W104" s="123">
        <f>Summary!$I$46+Summary!$I$49</f>
        <v>1779.25</v>
      </c>
      <c r="X104" s="123">
        <f>Summary!$I$53</f>
        <v>1453.47</v>
      </c>
      <c r="Y104" s="123">
        <f>SUM(Q104:X104)</f>
        <v>42129.82900000002</v>
      </c>
      <c r="AA104" s="123">
        <f>Summary!$I$57</f>
        <v>8498.2800000000007</v>
      </c>
      <c r="AB104" s="123">
        <f>Summary!$I$58</f>
        <v>4485.8599999999997</v>
      </c>
      <c r="AC104" s="123">
        <f>Summary!$I$59</f>
        <v>5920.5266666666657</v>
      </c>
      <c r="AE104" s="123">
        <f>$Y104+AA104</f>
        <v>50628.109000000019</v>
      </c>
      <c r="AF104" s="123">
        <f>$Y104+AB104</f>
        <v>46615.68900000002</v>
      </c>
      <c r="AG104" s="123">
        <f>$Y104+AC104</f>
        <v>48050.355666666685</v>
      </c>
      <c r="AI104" s="67">
        <f>(AE104-$O104)/$O104</f>
        <v>0.85432921649302007</v>
      </c>
      <c r="AJ104" s="67">
        <f>(AF104-$O104)/$O104</f>
        <v>0.70736841187673638</v>
      </c>
      <c r="AK104" s="67">
        <f>(AG104-$O104)/$O104</f>
        <v>0.7599151960343008</v>
      </c>
    </row>
    <row r="105" spans="11:52" x14ac:dyDescent="0.3">
      <c r="K105" s="114">
        <v>2021</v>
      </c>
      <c r="L105" s="114">
        <v>9</v>
      </c>
      <c r="M105" s="114">
        <v>7</v>
      </c>
      <c r="N105" s="114">
        <v>3</v>
      </c>
      <c r="O105" s="116">
        <v>26031.383000000002</v>
      </c>
      <c r="Q105" s="123">
        <f>Summary!$I$18</f>
        <v>29134.090000000022</v>
      </c>
      <c r="R105" s="123">
        <f>Summary!$I$21</f>
        <v>2280</v>
      </c>
      <c r="S105" s="123">
        <f>Summary!$I$27</f>
        <v>6587.7899999999991</v>
      </c>
      <c r="U105" s="126">
        <v>0</v>
      </c>
      <c r="V105" s="123">
        <f>Summary!$I$39</f>
        <v>895.22900000000016</v>
      </c>
      <c r="W105" s="123">
        <f>Summary!$I$46+Summary!$I$49</f>
        <v>1779.25</v>
      </c>
      <c r="X105" s="123">
        <f>Summary!$I$53</f>
        <v>1453.47</v>
      </c>
      <c r="Y105" s="123">
        <f t="shared" ref="Y105:Y127" si="28">SUM(Q105:X105)</f>
        <v>42129.82900000002</v>
      </c>
      <c r="AA105" s="123">
        <f>Summary!$I$57</f>
        <v>8498.2800000000007</v>
      </c>
      <c r="AB105" s="123">
        <f>Summary!$I$58</f>
        <v>4485.8599999999997</v>
      </c>
      <c r="AC105" s="123">
        <f>Summary!$I$59</f>
        <v>5920.5266666666657</v>
      </c>
      <c r="AE105" s="123">
        <f t="shared" ref="AE105:AE127" si="29">$Y105+AA105</f>
        <v>50628.109000000019</v>
      </c>
      <c r="AF105" s="123">
        <f t="shared" ref="AF105:AF127" si="30">$Y105+AB105</f>
        <v>46615.68900000002</v>
      </c>
      <c r="AG105" s="123">
        <f t="shared" ref="AG105:AG127" si="31">$Y105+AC105</f>
        <v>48050.355666666685</v>
      </c>
      <c r="AI105" s="67">
        <f t="shared" ref="AI105:AI127" si="32">(AE105-$O105)/$O105</f>
        <v>0.94488740763408596</v>
      </c>
      <c r="AJ105" s="67">
        <f t="shared" ref="AJ105:AJ127" si="33">(AF105-$O105)/$O105</f>
        <v>0.79074961172827496</v>
      </c>
      <c r="AK105" s="67">
        <f t="shared" ref="AK105:AK127" si="34">(AG105-$O105)/$O105</f>
        <v>0.84586257544083165</v>
      </c>
    </row>
    <row r="106" spans="11:52" x14ac:dyDescent="0.3">
      <c r="K106" s="114">
        <v>2021</v>
      </c>
      <c r="L106" s="114">
        <v>9</v>
      </c>
      <c r="M106" s="114">
        <v>7</v>
      </c>
      <c r="N106" s="114">
        <v>4</v>
      </c>
      <c r="O106" s="116">
        <v>25416.06</v>
      </c>
      <c r="Q106" s="123">
        <f>Summary!$I$18</f>
        <v>29134.090000000022</v>
      </c>
      <c r="R106" s="123">
        <f>Summary!$I$21</f>
        <v>2280</v>
      </c>
      <c r="S106" s="123">
        <f>Summary!$I$27</f>
        <v>6587.7899999999991</v>
      </c>
      <c r="U106" s="126">
        <v>0</v>
      </c>
      <c r="V106" s="123">
        <f>Summary!$I$39</f>
        <v>895.22900000000016</v>
      </c>
      <c r="W106" s="123">
        <f>Summary!$I$46+Summary!$I$49</f>
        <v>1779.25</v>
      </c>
      <c r="X106" s="123">
        <f>Summary!$I$53</f>
        <v>1453.47</v>
      </c>
      <c r="Y106" s="123">
        <f t="shared" si="28"/>
        <v>42129.82900000002</v>
      </c>
      <c r="AA106" s="123">
        <f>Summary!$I$57</f>
        <v>8498.2800000000007</v>
      </c>
      <c r="AB106" s="123">
        <f>Summary!$I$58</f>
        <v>4485.8599999999997</v>
      </c>
      <c r="AC106" s="123">
        <f>Summary!$I$59</f>
        <v>5920.5266666666657</v>
      </c>
      <c r="AE106" s="123">
        <f t="shared" si="29"/>
        <v>50628.109000000019</v>
      </c>
      <c r="AF106" s="123">
        <f t="shared" si="30"/>
        <v>46615.68900000002</v>
      </c>
      <c r="AG106" s="123">
        <f t="shared" si="31"/>
        <v>48050.355666666685</v>
      </c>
      <c r="AI106" s="67">
        <f t="shared" si="32"/>
        <v>0.99197314611312748</v>
      </c>
      <c r="AJ106" s="67">
        <f t="shared" si="33"/>
        <v>0.83410367303193411</v>
      </c>
      <c r="AK106" s="67">
        <f t="shared" si="34"/>
        <v>0.89055092200233565</v>
      </c>
    </row>
    <row r="107" spans="11:52" x14ac:dyDescent="0.3">
      <c r="K107" s="114">
        <v>2021</v>
      </c>
      <c r="L107" s="114">
        <v>9</v>
      </c>
      <c r="M107" s="114">
        <v>7</v>
      </c>
      <c r="N107" s="114">
        <v>5</v>
      </c>
      <c r="O107" s="116">
        <v>25527.472000000002</v>
      </c>
      <c r="Q107" s="123">
        <f>Summary!$I$18</f>
        <v>29134.090000000022</v>
      </c>
      <c r="R107" s="123">
        <f>Summary!$I$21</f>
        <v>2280</v>
      </c>
      <c r="S107" s="123">
        <f>Summary!$I$27</f>
        <v>6587.7899999999991</v>
      </c>
      <c r="U107" s="126">
        <v>0</v>
      </c>
      <c r="V107" s="123">
        <f>Summary!$I$39</f>
        <v>895.22900000000016</v>
      </c>
      <c r="W107" s="123">
        <f>Summary!$I$46+Summary!$I$49</f>
        <v>1779.25</v>
      </c>
      <c r="X107" s="123">
        <f>Summary!$I$53</f>
        <v>1453.47</v>
      </c>
      <c r="Y107" s="123">
        <f t="shared" si="28"/>
        <v>42129.82900000002</v>
      </c>
      <c r="AA107" s="123">
        <f>Summary!$I$57</f>
        <v>8498.2800000000007</v>
      </c>
      <c r="AB107" s="123">
        <f>Summary!$I$58</f>
        <v>4485.8599999999997</v>
      </c>
      <c r="AC107" s="123">
        <f>Summary!$I$59</f>
        <v>5920.5266666666657</v>
      </c>
      <c r="AE107" s="123">
        <f t="shared" si="29"/>
        <v>50628.109000000019</v>
      </c>
      <c r="AF107" s="123">
        <f t="shared" si="30"/>
        <v>46615.68900000002</v>
      </c>
      <c r="AG107" s="123">
        <f t="shared" si="31"/>
        <v>48050.355666666685</v>
      </c>
      <c r="AI107" s="67">
        <f t="shared" si="32"/>
        <v>0.98327938622359534</v>
      </c>
      <c r="AJ107" s="67">
        <f t="shared" si="33"/>
        <v>0.82609891805972868</v>
      </c>
      <c r="AK107" s="67">
        <f t="shared" si="34"/>
        <v>0.88229980887518678</v>
      </c>
    </row>
    <row r="108" spans="11:52" x14ac:dyDescent="0.3">
      <c r="K108" s="114">
        <v>2021</v>
      </c>
      <c r="L108" s="114">
        <v>9</v>
      </c>
      <c r="M108" s="114">
        <v>7</v>
      </c>
      <c r="N108" s="114">
        <v>6</v>
      </c>
      <c r="O108" s="116">
        <v>26620.403999999999</v>
      </c>
      <c r="Q108" s="123">
        <f>Summary!$I$18</f>
        <v>29134.090000000022</v>
      </c>
      <c r="R108" s="123">
        <f>Summary!$I$21</f>
        <v>2280</v>
      </c>
      <c r="S108" s="123">
        <f>Summary!$I$27</f>
        <v>6587.7899999999991</v>
      </c>
      <c r="U108" s="126">
        <v>0</v>
      </c>
      <c r="V108" s="123">
        <f>Summary!$I$39</f>
        <v>895.22900000000016</v>
      </c>
      <c r="W108" s="123">
        <f>Summary!$I$46+Summary!$I$49</f>
        <v>1779.25</v>
      </c>
      <c r="X108" s="123">
        <f>Summary!$I$53</f>
        <v>1453.47</v>
      </c>
      <c r="Y108" s="123">
        <f t="shared" si="28"/>
        <v>42129.82900000002</v>
      </c>
      <c r="AA108" s="123">
        <f>Summary!$I$57</f>
        <v>8498.2800000000007</v>
      </c>
      <c r="AB108" s="123">
        <f>Summary!$I$58</f>
        <v>4485.8599999999997</v>
      </c>
      <c r="AC108" s="123">
        <f>Summary!$I$59</f>
        <v>5920.5266666666657</v>
      </c>
      <c r="AE108" s="123">
        <f t="shared" si="29"/>
        <v>50628.109000000019</v>
      </c>
      <c r="AF108" s="123">
        <f t="shared" si="30"/>
        <v>46615.68900000002</v>
      </c>
      <c r="AG108" s="123">
        <f t="shared" si="31"/>
        <v>48050.355666666685</v>
      </c>
      <c r="AI108" s="67">
        <f t="shared" si="32"/>
        <v>0.90185351807583469</v>
      </c>
      <c r="AJ108" s="67">
        <f t="shared" si="33"/>
        <v>0.75112627892499384</v>
      </c>
      <c r="AK108" s="67">
        <f t="shared" si="34"/>
        <v>0.80501977605849584</v>
      </c>
    </row>
    <row r="109" spans="11:52" x14ac:dyDescent="0.3">
      <c r="K109" s="114">
        <v>2021</v>
      </c>
      <c r="L109" s="114">
        <v>9</v>
      </c>
      <c r="M109" s="114">
        <v>7</v>
      </c>
      <c r="N109" s="114">
        <v>7</v>
      </c>
      <c r="O109" s="116">
        <v>28841.120999999999</v>
      </c>
      <c r="Q109" s="123">
        <f>Summary!$I$18</f>
        <v>29134.090000000022</v>
      </c>
      <c r="R109" s="123">
        <f>Summary!$I$21</f>
        <v>2280</v>
      </c>
      <c r="S109" s="123">
        <f>Summary!$I$27</f>
        <v>6587.7899999999991</v>
      </c>
      <c r="U109" s="123">
        <f>Summary!$I$35</f>
        <v>1894.667999999999</v>
      </c>
      <c r="V109" s="123">
        <f>Summary!$I$39</f>
        <v>895.22900000000016</v>
      </c>
      <c r="W109" s="123">
        <f>Summary!$I$46+Summary!$I$49</f>
        <v>1779.25</v>
      </c>
      <c r="X109" s="123">
        <f>Summary!$I$53</f>
        <v>1453.47</v>
      </c>
      <c r="Y109" s="123">
        <f t="shared" si="28"/>
        <v>44024.497000000018</v>
      </c>
      <c r="AA109" s="123">
        <f>Summary!$I$57</f>
        <v>8498.2800000000007</v>
      </c>
      <c r="AB109" s="123">
        <f>Summary!$I$58</f>
        <v>4485.8599999999997</v>
      </c>
      <c r="AC109" s="123">
        <f>Summary!$I$59</f>
        <v>5920.5266666666657</v>
      </c>
      <c r="AE109" s="123">
        <f t="shared" si="29"/>
        <v>52522.777000000016</v>
      </c>
      <c r="AF109" s="123">
        <f t="shared" si="30"/>
        <v>48510.357000000018</v>
      </c>
      <c r="AG109" s="123">
        <f t="shared" si="31"/>
        <v>49945.023666666682</v>
      </c>
      <c r="AI109" s="67">
        <f t="shared" si="32"/>
        <v>0.82110733490560295</v>
      </c>
      <c r="AJ109" s="67">
        <f t="shared" si="33"/>
        <v>0.68198583543268032</v>
      </c>
      <c r="AK109" s="67">
        <f t="shared" si="34"/>
        <v>0.7317296254423219</v>
      </c>
    </row>
    <row r="110" spans="11:52" x14ac:dyDescent="0.3">
      <c r="K110" s="114">
        <v>2021</v>
      </c>
      <c r="L110" s="114">
        <v>9</v>
      </c>
      <c r="M110" s="114">
        <v>7</v>
      </c>
      <c r="N110" s="114">
        <v>8</v>
      </c>
      <c r="O110" s="116">
        <v>30073.611000000001</v>
      </c>
      <c r="Q110" s="123">
        <f>Summary!$I$18</f>
        <v>29134.090000000022</v>
      </c>
      <c r="R110" s="123">
        <f>Summary!$I$21</f>
        <v>2280</v>
      </c>
      <c r="S110" s="123">
        <f>Summary!$I$27</f>
        <v>6587.7899999999991</v>
      </c>
      <c r="U110" s="123">
        <f>Summary!$I$35</f>
        <v>1894.667999999999</v>
      </c>
      <c r="V110" s="123">
        <f>Summary!$I$39</f>
        <v>895.22900000000016</v>
      </c>
      <c r="W110" s="123">
        <f>Summary!$I$46+Summary!$I$49</f>
        <v>1779.25</v>
      </c>
      <c r="X110" s="123">
        <f>Summary!$I$53</f>
        <v>1453.47</v>
      </c>
      <c r="Y110" s="123">
        <f t="shared" si="28"/>
        <v>44024.497000000018</v>
      </c>
      <c r="AA110" s="123">
        <f>Summary!$I$57</f>
        <v>8498.2800000000007</v>
      </c>
      <c r="AB110" s="123">
        <f>Summary!$I$58</f>
        <v>4485.8599999999997</v>
      </c>
      <c r="AC110" s="123">
        <f>Summary!$I$59</f>
        <v>5920.5266666666657</v>
      </c>
      <c r="AE110" s="123">
        <f t="shared" si="29"/>
        <v>52522.777000000016</v>
      </c>
      <c r="AF110" s="123">
        <f t="shared" si="30"/>
        <v>48510.357000000018</v>
      </c>
      <c r="AG110" s="123">
        <f t="shared" si="31"/>
        <v>49945.023666666682</v>
      </c>
      <c r="AI110" s="67">
        <f t="shared" si="32"/>
        <v>0.74647391029963162</v>
      </c>
      <c r="AJ110" s="67">
        <f t="shared" si="33"/>
        <v>0.61305394952405334</v>
      </c>
      <c r="AK110" s="67">
        <f t="shared" si="34"/>
        <v>0.66075911757542782</v>
      </c>
    </row>
    <row r="111" spans="11:52" x14ac:dyDescent="0.3">
      <c r="K111" s="114">
        <v>2021</v>
      </c>
      <c r="L111" s="114">
        <v>9</v>
      </c>
      <c r="M111" s="114">
        <v>7</v>
      </c>
      <c r="N111" s="114">
        <v>9</v>
      </c>
      <c r="O111" s="116">
        <v>30228.258999999998</v>
      </c>
      <c r="Q111" s="123">
        <f>Summary!$I$18</f>
        <v>29134.090000000022</v>
      </c>
      <c r="R111" s="123">
        <f>Summary!$I$21</f>
        <v>2280</v>
      </c>
      <c r="S111" s="123">
        <f>Summary!$I$27</f>
        <v>6587.7899999999991</v>
      </c>
      <c r="U111" s="123">
        <f>Summary!$I$35</f>
        <v>1894.667999999999</v>
      </c>
      <c r="V111" s="123">
        <f>Summary!$I$39</f>
        <v>895.22900000000016</v>
      </c>
      <c r="W111" s="123">
        <f>Summary!$I$46+Summary!$I$49</f>
        <v>1779.25</v>
      </c>
      <c r="X111" s="123">
        <f>Summary!$I$53</f>
        <v>1453.47</v>
      </c>
      <c r="Y111" s="123">
        <f t="shared" si="28"/>
        <v>44024.497000000018</v>
      </c>
      <c r="AA111" s="123">
        <f>Summary!$I$57</f>
        <v>8498.2800000000007</v>
      </c>
      <c r="AB111" s="123">
        <f>Summary!$I$58</f>
        <v>4485.8599999999997</v>
      </c>
      <c r="AC111" s="123">
        <f>Summary!$I$59</f>
        <v>5920.5266666666657</v>
      </c>
      <c r="AE111" s="123">
        <f t="shared" si="29"/>
        <v>52522.777000000016</v>
      </c>
      <c r="AF111" s="123">
        <f t="shared" si="30"/>
        <v>48510.357000000018</v>
      </c>
      <c r="AG111" s="123">
        <f t="shared" si="31"/>
        <v>49945.023666666682</v>
      </c>
      <c r="AI111" s="67">
        <f t="shared" si="32"/>
        <v>0.73753893666188386</v>
      </c>
      <c r="AJ111" s="67">
        <f t="shared" si="33"/>
        <v>0.6048015534073603</v>
      </c>
      <c r="AK111" s="67">
        <f t="shared" si="34"/>
        <v>0.65226266146081002</v>
      </c>
    </row>
    <row r="112" spans="11:52" x14ac:dyDescent="0.3">
      <c r="K112" s="114">
        <v>2021</v>
      </c>
      <c r="L112" s="114">
        <v>9</v>
      </c>
      <c r="M112" s="114">
        <v>7</v>
      </c>
      <c r="N112" s="114">
        <v>10</v>
      </c>
      <c r="O112" s="116">
        <v>31129.896000000001</v>
      </c>
      <c r="Q112" s="123">
        <f>Summary!$I$18</f>
        <v>29134.090000000022</v>
      </c>
      <c r="R112" s="123">
        <f>Summary!$I$21</f>
        <v>2280</v>
      </c>
      <c r="S112" s="123">
        <f>Summary!$I$27</f>
        <v>6587.7899999999991</v>
      </c>
      <c r="U112" s="123">
        <f>Summary!$I$35</f>
        <v>1894.667999999999</v>
      </c>
      <c r="V112" s="123">
        <f>Summary!$I$39</f>
        <v>895.22900000000016</v>
      </c>
      <c r="W112" s="123">
        <f>Summary!$I$46+Summary!$I$49</f>
        <v>1779.25</v>
      </c>
      <c r="X112" s="123">
        <f>Summary!$I$53</f>
        <v>1453.47</v>
      </c>
      <c r="Y112" s="123">
        <f t="shared" si="28"/>
        <v>44024.497000000018</v>
      </c>
      <c r="AA112" s="123">
        <f>Summary!$I$57</f>
        <v>8498.2800000000007</v>
      </c>
      <c r="AB112" s="123">
        <f>Summary!$I$58</f>
        <v>4485.8599999999997</v>
      </c>
      <c r="AC112" s="123">
        <f>Summary!$I$59</f>
        <v>5920.5266666666657</v>
      </c>
      <c r="AE112" s="123">
        <f t="shared" si="29"/>
        <v>52522.777000000016</v>
      </c>
      <c r="AF112" s="123">
        <f t="shared" si="30"/>
        <v>48510.357000000018</v>
      </c>
      <c r="AG112" s="123">
        <f t="shared" si="31"/>
        <v>49945.023666666682</v>
      </c>
      <c r="AI112" s="67">
        <f t="shared" si="32"/>
        <v>0.68721337841925378</v>
      </c>
      <c r="AJ112" s="67">
        <f t="shared" si="33"/>
        <v>0.55832056104524141</v>
      </c>
      <c r="AK112" s="67">
        <f t="shared" si="34"/>
        <v>0.60440701975575761</v>
      </c>
    </row>
    <row r="113" spans="11:52" x14ac:dyDescent="0.3">
      <c r="K113" s="114">
        <v>2021</v>
      </c>
      <c r="L113" s="114">
        <v>9</v>
      </c>
      <c r="M113" s="114">
        <v>7</v>
      </c>
      <c r="N113" s="114">
        <v>11</v>
      </c>
      <c r="O113" s="116">
        <v>32375.302</v>
      </c>
      <c r="Q113" s="123">
        <f>Summary!$I$18</f>
        <v>29134.090000000022</v>
      </c>
      <c r="R113" s="123">
        <f>Summary!$I$21</f>
        <v>2280</v>
      </c>
      <c r="S113" s="123">
        <f>Summary!$I$27</f>
        <v>6587.7899999999991</v>
      </c>
      <c r="U113" s="123">
        <f>Summary!$I$35</f>
        <v>1894.667999999999</v>
      </c>
      <c r="V113" s="123">
        <f>Summary!$I$39</f>
        <v>895.22900000000016</v>
      </c>
      <c r="W113" s="123">
        <f>Summary!$I$46+Summary!$I$49</f>
        <v>1779.25</v>
      </c>
      <c r="X113" s="123">
        <f>Summary!$I$53</f>
        <v>1453.47</v>
      </c>
      <c r="Y113" s="123">
        <f t="shared" si="28"/>
        <v>44024.497000000018</v>
      </c>
      <c r="AA113" s="123">
        <f>Summary!$I$57</f>
        <v>8498.2800000000007</v>
      </c>
      <c r="AB113" s="123">
        <f>Summary!$I$58</f>
        <v>4485.8599999999997</v>
      </c>
      <c r="AC113" s="123">
        <f>Summary!$I$59</f>
        <v>5920.5266666666657</v>
      </c>
      <c r="AE113" s="123">
        <f t="shared" si="29"/>
        <v>52522.777000000016</v>
      </c>
      <c r="AF113" s="123">
        <f t="shared" si="30"/>
        <v>48510.357000000018</v>
      </c>
      <c r="AG113" s="123">
        <f t="shared" si="31"/>
        <v>49945.023666666682</v>
      </c>
      <c r="AI113" s="67">
        <f t="shared" si="32"/>
        <v>0.62231002509258504</v>
      </c>
      <c r="AJ113" s="67">
        <f t="shared" si="33"/>
        <v>0.49837542828171977</v>
      </c>
      <c r="AK113" s="67">
        <f t="shared" si="34"/>
        <v>0.54268904323013523</v>
      </c>
    </row>
    <row r="114" spans="11:52" x14ac:dyDescent="0.3">
      <c r="K114" s="114">
        <v>2021</v>
      </c>
      <c r="L114" s="114">
        <v>9</v>
      </c>
      <c r="M114" s="114">
        <v>7</v>
      </c>
      <c r="N114" s="114">
        <v>12</v>
      </c>
      <c r="O114" s="116">
        <v>33904.436999999998</v>
      </c>
      <c r="Q114" s="123">
        <f>Summary!$I$18</f>
        <v>29134.090000000022</v>
      </c>
      <c r="R114" s="123">
        <f>Summary!$I$21</f>
        <v>2280</v>
      </c>
      <c r="S114" s="123">
        <f>Summary!$I$27</f>
        <v>6587.7899999999991</v>
      </c>
      <c r="U114" s="123">
        <f>Summary!$I$35</f>
        <v>1894.667999999999</v>
      </c>
      <c r="V114" s="123">
        <f>Summary!$I$39</f>
        <v>895.22900000000016</v>
      </c>
      <c r="W114" s="123">
        <f>Summary!$I$46+Summary!$I$49</f>
        <v>1779.25</v>
      </c>
      <c r="X114" s="123">
        <f>Summary!$I$53</f>
        <v>1453.47</v>
      </c>
      <c r="Y114" s="123">
        <f t="shared" si="28"/>
        <v>44024.497000000018</v>
      </c>
      <c r="AA114" s="123">
        <f>Summary!$I$57</f>
        <v>8498.2800000000007</v>
      </c>
      <c r="AB114" s="123">
        <f>Summary!$I$58</f>
        <v>4485.8599999999997</v>
      </c>
      <c r="AC114" s="123">
        <f>Summary!$I$59</f>
        <v>5920.5266666666657</v>
      </c>
      <c r="AE114" s="123">
        <f t="shared" si="29"/>
        <v>52522.777000000016</v>
      </c>
      <c r="AF114" s="123">
        <f t="shared" si="30"/>
        <v>48510.357000000018</v>
      </c>
      <c r="AG114" s="123">
        <f t="shared" si="31"/>
        <v>49945.023666666682</v>
      </c>
      <c r="AI114" s="67">
        <f t="shared" si="32"/>
        <v>0.54914169493509124</v>
      </c>
      <c r="AJ114" s="67">
        <f t="shared" si="33"/>
        <v>0.43079671253647484</v>
      </c>
      <c r="AK114" s="67">
        <f t="shared" si="34"/>
        <v>0.47311172477710467</v>
      </c>
    </row>
    <row r="115" spans="11:52" x14ac:dyDescent="0.3">
      <c r="K115" s="114">
        <v>2021</v>
      </c>
      <c r="L115" s="114">
        <v>9</v>
      </c>
      <c r="M115" s="114">
        <v>7</v>
      </c>
      <c r="N115" s="114">
        <v>13</v>
      </c>
      <c r="O115" s="116">
        <v>35574.534</v>
      </c>
      <c r="Q115" s="123">
        <f>Summary!$I$18</f>
        <v>29134.090000000022</v>
      </c>
      <c r="R115" s="123">
        <f>Summary!$I$21</f>
        <v>2280</v>
      </c>
      <c r="S115" s="123">
        <f>Summary!$I$27</f>
        <v>6587.7899999999991</v>
      </c>
      <c r="U115" s="123">
        <f>Summary!$I$35</f>
        <v>1894.667999999999</v>
      </c>
      <c r="V115" s="123">
        <f>Summary!$I$39</f>
        <v>895.22900000000016</v>
      </c>
      <c r="W115" s="123">
        <f>Summary!$I$46+Summary!$I$49</f>
        <v>1779.25</v>
      </c>
      <c r="X115" s="123">
        <f>Summary!$I$53</f>
        <v>1453.47</v>
      </c>
      <c r="Y115" s="123">
        <f t="shared" si="28"/>
        <v>44024.497000000018</v>
      </c>
      <c r="AA115" s="123">
        <f>Summary!$I$57</f>
        <v>8498.2800000000007</v>
      </c>
      <c r="AB115" s="123">
        <f>Summary!$I$58</f>
        <v>4485.8599999999997</v>
      </c>
      <c r="AC115" s="123">
        <f>Summary!$I$59</f>
        <v>5920.5266666666657</v>
      </c>
      <c r="AE115" s="123">
        <f t="shared" si="29"/>
        <v>52522.777000000016</v>
      </c>
      <c r="AF115" s="123">
        <f t="shared" si="30"/>
        <v>48510.357000000018</v>
      </c>
      <c r="AG115" s="123">
        <f t="shared" si="31"/>
        <v>49945.023666666682</v>
      </c>
      <c r="AI115" s="67">
        <f t="shared" si="32"/>
        <v>0.47641503891519749</v>
      </c>
      <c r="AJ115" s="67">
        <f t="shared" si="33"/>
        <v>0.3636259297170279</v>
      </c>
      <c r="AK115" s="67">
        <f t="shared" si="34"/>
        <v>0.40395440363791363</v>
      </c>
    </row>
    <row r="116" spans="11:52" x14ac:dyDescent="0.3">
      <c r="K116" s="114">
        <v>2021</v>
      </c>
      <c r="L116" s="114">
        <v>9</v>
      </c>
      <c r="M116" s="114">
        <v>7</v>
      </c>
      <c r="N116" s="114">
        <v>14</v>
      </c>
      <c r="O116" s="116">
        <v>38245.453000000001</v>
      </c>
      <c r="Q116" s="123">
        <f>Summary!$I$18</f>
        <v>29134.090000000022</v>
      </c>
      <c r="R116" s="123">
        <f>Summary!$I$21</f>
        <v>2280</v>
      </c>
      <c r="S116" s="123">
        <f>Summary!$I$27</f>
        <v>6587.7899999999991</v>
      </c>
      <c r="U116" s="123">
        <f>Summary!$I$35</f>
        <v>1894.667999999999</v>
      </c>
      <c r="V116" s="123">
        <f>Summary!$I$39</f>
        <v>895.22900000000016</v>
      </c>
      <c r="W116" s="123">
        <f>Summary!$I$46+Summary!$I$49</f>
        <v>1779.25</v>
      </c>
      <c r="X116" s="123">
        <f>Summary!$I$53</f>
        <v>1453.47</v>
      </c>
      <c r="Y116" s="123">
        <f t="shared" si="28"/>
        <v>44024.497000000018</v>
      </c>
      <c r="AA116" s="123">
        <f>Summary!$I$57</f>
        <v>8498.2800000000007</v>
      </c>
      <c r="AB116" s="123">
        <f>Summary!$I$58</f>
        <v>4485.8599999999997</v>
      </c>
      <c r="AC116" s="123">
        <f>Summary!$I$59</f>
        <v>5920.5266666666657</v>
      </c>
      <c r="AE116" s="123">
        <f t="shared" si="29"/>
        <v>52522.777000000016</v>
      </c>
      <c r="AF116" s="123">
        <f t="shared" si="30"/>
        <v>48510.357000000018</v>
      </c>
      <c r="AG116" s="123">
        <f t="shared" si="31"/>
        <v>49945.023666666682</v>
      </c>
      <c r="AI116" s="67">
        <f t="shared" si="32"/>
        <v>0.37330774981276899</v>
      </c>
      <c r="AJ116" s="67">
        <f t="shared" si="33"/>
        <v>0.26839540899149544</v>
      </c>
      <c r="AK116" s="67">
        <f t="shared" si="34"/>
        <v>0.30590749354352481</v>
      </c>
    </row>
    <row r="117" spans="11:52" x14ac:dyDescent="0.3">
      <c r="K117" s="114">
        <v>2021</v>
      </c>
      <c r="L117" s="114">
        <v>9</v>
      </c>
      <c r="M117" s="114">
        <v>7</v>
      </c>
      <c r="N117" s="114">
        <v>15</v>
      </c>
      <c r="O117" s="116">
        <v>40970.527000000002</v>
      </c>
      <c r="Q117" s="123">
        <f>Summary!$I$18</f>
        <v>29134.090000000022</v>
      </c>
      <c r="R117" s="123">
        <f>Summary!$I$21</f>
        <v>2280</v>
      </c>
      <c r="S117" s="123">
        <f>Summary!$I$27</f>
        <v>6587.7899999999991</v>
      </c>
      <c r="U117" s="123">
        <f>Summary!$I$35</f>
        <v>1894.667999999999</v>
      </c>
      <c r="V117" s="123">
        <f>Summary!$I$39</f>
        <v>895.22900000000016</v>
      </c>
      <c r="W117" s="123">
        <f>Summary!$I$46+Summary!$I$49</f>
        <v>1779.25</v>
      </c>
      <c r="X117" s="123">
        <f>Summary!$I$53</f>
        <v>1453.47</v>
      </c>
      <c r="Y117" s="123">
        <f t="shared" si="28"/>
        <v>44024.497000000018</v>
      </c>
      <c r="AA117" s="123">
        <f>Summary!$I$57</f>
        <v>8498.2800000000007</v>
      </c>
      <c r="AB117" s="123">
        <f>Summary!$I$58</f>
        <v>4485.8599999999997</v>
      </c>
      <c r="AC117" s="123">
        <f>Summary!$I$59</f>
        <v>5920.5266666666657</v>
      </c>
      <c r="AE117" s="123">
        <f t="shared" si="29"/>
        <v>52522.777000000016</v>
      </c>
      <c r="AF117" s="123">
        <f t="shared" si="30"/>
        <v>48510.357000000018</v>
      </c>
      <c r="AG117" s="123">
        <f t="shared" si="31"/>
        <v>49945.023666666682</v>
      </c>
      <c r="AI117" s="67">
        <f t="shared" si="32"/>
        <v>0.28196488661227165</v>
      </c>
      <c r="AJ117" s="67">
        <f t="shared" si="33"/>
        <v>0.1840305837413323</v>
      </c>
      <c r="AK117" s="67">
        <f t="shared" si="34"/>
        <v>0.2190476257888184</v>
      </c>
    </row>
    <row r="118" spans="11:52" x14ac:dyDescent="0.3">
      <c r="K118" s="114">
        <v>2021</v>
      </c>
      <c r="L118" s="114">
        <v>9</v>
      </c>
      <c r="M118" s="114">
        <v>7</v>
      </c>
      <c r="N118" s="114">
        <v>16</v>
      </c>
      <c r="O118" s="116">
        <v>43101.417999999998</v>
      </c>
      <c r="Q118" s="123">
        <f>Summary!$I$18</f>
        <v>29134.090000000022</v>
      </c>
      <c r="R118" s="123">
        <f>Summary!$I$21</f>
        <v>2280</v>
      </c>
      <c r="S118" s="123">
        <f>Summary!$I$27</f>
        <v>6587.7899999999991</v>
      </c>
      <c r="U118" s="123">
        <f>Summary!$I$35</f>
        <v>1894.667999999999</v>
      </c>
      <c r="V118" s="123">
        <f>Summary!$I$39</f>
        <v>895.22900000000016</v>
      </c>
      <c r="W118" s="123">
        <f>Summary!$I$46+Summary!$I$49</f>
        <v>1779.25</v>
      </c>
      <c r="X118" s="123">
        <f>Summary!$I$53</f>
        <v>1453.47</v>
      </c>
      <c r="Y118" s="123">
        <f t="shared" si="28"/>
        <v>44024.497000000018</v>
      </c>
      <c r="AA118" s="123">
        <f>Summary!$I$57</f>
        <v>8498.2800000000007</v>
      </c>
      <c r="AB118" s="123">
        <f>Summary!$I$58</f>
        <v>4485.8599999999997</v>
      </c>
      <c r="AC118" s="123">
        <f>Summary!$I$59</f>
        <v>5920.5266666666657</v>
      </c>
      <c r="AE118" s="123">
        <f t="shared" si="29"/>
        <v>52522.777000000016</v>
      </c>
      <c r="AF118" s="123">
        <f t="shared" si="30"/>
        <v>48510.357000000018</v>
      </c>
      <c r="AG118" s="123">
        <f t="shared" si="31"/>
        <v>49945.023666666682</v>
      </c>
      <c r="AI118" s="67">
        <f t="shared" si="32"/>
        <v>0.21858582471695059</v>
      </c>
      <c r="AJ118" s="67">
        <f t="shared" si="33"/>
        <v>0.12549329583541824</v>
      </c>
      <c r="AK118" s="67">
        <f t="shared" si="34"/>
        <v>0.15877913034477625</v>
      </c>
    </row>
    <row r="119" spans="11:52" ht="15" thickBot="1" x14ac:dyDescent="0.35">
      <c r="K119" s="114">
        <v>2021</v>
      </c>
      <c r="L119" s="114">
        <v>9</v>
      </c>
      <c r="M119" s="114">
        <v>7</v>
      </c>
      <c r="N119" s="114">
        <v>17</v>
      </c>
      <c r="O119" s="116">
        <v>44468.58</v>
      </c>
      <c r="Q119" s="123">
        <f>Summary!$I$18</f>
        <v>29134.090000000022</v>
      </c>
      <c r="R119" s="123">
        <f>Summary!$I$21</f>
        <v>2280</v>
      </c>
      <c r="S119" s="123">
        <f>Summary!$I$27</f>
        <v>6587.7899999999991</v>
      </c>
      <c r="U119" s="123">
        <f>Summary!$I$35</f>
        <v>1894.667999999999</v>
      </c>
      <c r="V119" s="123">
        <f>Summary!$I$39</f>
        <v>895.22900000000016</v>
      </c>
      <c r="W119" s="123">
        <f>Summary!$I$46+Summary!$I$49</f>
        <v>1779.25</v>
      </c>
      <c r="X119" s="123">
        <f>Summary!$I$53</f>
        <v>1453.47</v>
      </c>
      <c r="Y119" s="123">
        <f t="shared" si="28"/>
        <v>44024.497000000018</v>
      </c>
      <c r="AA119" s="123">
        <f>Summary!$I$57</f>
        <v>8498.2800000000007</v>
      </c>
      <c r="AB119" s="123">
        <f>Summary!$I$58</f>
        <v>4485.8599999999997</v>
      </c>
      <c r="AC119" s="123">
        <f>Summary!$I$59</f>
        <v>5920.5266666666657</v>
      </c>
      <c r="AE119" s="123">
        <f t="shared" si="29"/>
        <v>52522.777000000016</v>
      </c>
      <c r="AF119" s="123">
        <f t="shared" si="30"/>
        <v>48510.357000000018</v>
      </c>
      <c r="AG119" s="123">
        <f t="shared" si="31"/>
        <v>49945.023666666682</v>
      </c>
      <c r="AI119" s="67">
        <f t="shared" si="32"/>
        <v>0.18112107470038427</v>
      </c>
      <c r="AJ119" s="67">
        <f t="shared" si="33"/>
        <v>9.0890624346449025E-2</v>
      </c>
      <c r="AK119" s="67">
        <f t="shared" si="34"/>
        <v>0.12315310420676083</v>
      </c>
      <c r="AZ119" s="3"/>
    </row>
    <row r="120" spans="11:52" ht="15" thickBot="1" x14ac:dyDescent="0.35">
      <c r="K120" s="142">
        <v>2021</v>
      </c>
      <c r="L120" s="143">
        <v>9</v>
      </c>
      <c r="M120" s="143">
        <v>7</v>
      </c>
      <c r="N120" s="143">
        <v>18</v>
      </c>
      <c r="O120" s="144">
        <v>45149.296999999999</v>
      </c>
      <c r="P120" s="107"/>
      <c r="Q120" s="145">
        <f>Summary!$I$18</f>
        <v>29134.090000000022</v>
      </c>
      <c r="R120" s="145">
        <f>Summary!$I$21</f>
        <v>2280</v>
      </c>
      <c r="S120" s="145">
        <f>Summary!$I$27</f>
        <v>6587.7899999999991</v>
      </c>
      <c r="T120" s="186">
        <f>Summary!$I$31</f>
        <v>2467.7000000000003</v>
      </c>
      <c r="U120" s="145">
        <f>Summary!$I$35</f>
        <v>1894.667999999999</v>
      </c>
      <c r="V120" s="145">
        <f>Summary!$I$39</f>
        <v>895.22900000000016</v>
      </c>
      <c r="W120" s="145">
        <f>Summary!$I$46+Summary!$I$49</f>
        <v>1779.25</v>
      </c>
      <c r="X120" s="145">
        <f>Summary!$I$53</f>
        <v>1453.47</v>
      </c>
      <c r="Y120" s="145">
        <f t="shared" si="28"/>
        <v>46492.197000000015</v>
      </c>
      <c r="Z120" s="107"/>
      <c r="AA120" s="145">
        <f>Summary!$I$57</f>
        <v>8498.2800000000007</v>
      </c>
      <c r="AB120" s="145">
        <f>Summary!$I$58</f>
        <v>4485.8599999999997</v>
      </c>
      <c r="AC120" s="145">
        <f>Summary!$I$59</f>
        <v>5920.5266666666657</v>
      </c>
      <c r="AD120" s="107"/>
      <c r="AE120" s="145">
        <f t="shared" si="29"/>
        <v>54990.477000000014</v>
      </c>
      <c r="AF120" s="145">
        <f t="shared" si="30"/>
        <v>50978.057000000015</v>
      </c>
      <c r="AG120" s="145">
        <f t="shared" si="31"/>
        <v>52412.723666666679</v>
      </c>
      <c r="AH120" s="107"/>
      <c r="AI120" s="146">
        <f t="shared" si="32"/>
        <v>0.21796972829942435</v>
      </c>
      <c r="AJ120" s="146">
        <f t="shared" si="33"/>
        <v>0.12909968454215393</v>
      </c>
      <c r="AK120" s="147">
        <f t="shared" si="34"/>
        <v>0.16087574224393086</v>
      </c>
      <c r="AZ120" s="125"/>
    </row>
    <row r="121" spans="11:52" s="130" customFormat="1" ht="15" thickBot="1" x14ac:dyDescent="0.35">
      <c r="K121" s="148">
        <v>2021</v>
      </c>
      <c r="L121" s="149">
        <v>9</v>
      </c>
      <c r="M121" s="149">
        <v>7</v>
      </c>
      <c r="N121" s="149">
        <v>19</v>
      </c>
      <c r="O121" s="184">
        <v>45184.286</v>
      </c>
      <c r="P121" s="151"/>
      <c r="Q121" s="152">
        <f>Summary!$I$18</f>
        <v>29134.090000000022</v>
      </c>
      <c r="R121" s="152">
        <f>Summary!$I$21</f>
        <v>2280</v>
      </c>
      <c r="S121" s="152">
        <f>Summary!$I$27</f>
        <v>6587.7899999999991</v>
      </c>
      <c r="T121" s="187">
        <f>Summary!$I$31</f>
        <v>2467.7000000000003</v>
      </c>
      <c r="U121" s="123">
        <f>Summary!$I$35</f>
        <v>1894.667999999999</v>
      </c>
      <c r="V121" s="152">
        <f>Summary!$I$39</f>
        <v>895.22900000000016</v>
      </c>
      <c r="W121" s="152">
        <f>Summary!$I$46+Summary!$I$49</f>
        <v>1779.25</v>
      </c>
      <c r="X121" s="152">
        <f>Summary!$I$53</f>
        <v>1453.47</v>
      </c>
      <c r="Y121" s="152">
        <f t="shared" si="28"/>
        <v>46492.197000000015</v>
      </c>
      <c r="Z121" s="151"/>
      <c r="AA121" s="152">
        <f>Summary!$I$57</f>
        <v>8498.2800000000007</v>
      </c>
      <c r="AB121" s="152">
        <f>Summary!$I$58</f>
        <v>4485.8599999999997</v>
      </c>
      <c r="AC121" s="152">
        <f>Summary!$I$59</f>
        <v>5920.5266666666657</v>
      </c>
      <c r="AD121" s="151"/>
      <c r="AE121" s="152">
        <f t="shared" si="29"/>
        <v>54990.477000000014</v>
      </c>
      <c r="AF121" s="152">
        <f t="shared" si="30"/>
        <v>50978.057000000015</v>
      </c>
      <c r="AG121" s="152">
        <f t="shared" si="31"/>
        <v>52412.723666666679</v>
      </c>
      <c r="AH121" s="151"/>
      <c r="AI121" s="153">
        <f t="shared" si="32"/>
        <v>0.21702657866498132</v>
      </c>
      <c r="AJ121" s="153">
        <f t="shared" si="33"/>
        <v>0.12822535250418729</v>
      </c>
      <c r="AK121" s="154">
        <f t="shared" si="34"/>
        <v>0.15997680403020376</v>
      </c>
      <c r="AZ121" s="125"/>
    </row>
    <row r="122" spans="11:52" x14ac:dyDescent="0.3">
      <c r="K122" s="148">
        <v>2021</v>
      </c>
      <c r="L122" s="149">
        <v>9</v>
      </c>
      <c r="M122" s="149">
        <v>7</v>
      </c>
      <c r="N122" s="149">
        <v>20</v>
      </c>
      <c r="O122" s="150">
        <v>44861.461000000003</v>
      </c>
      <c r="P122" s="103"/>
      <c r="Q122" s="155">
        <f>Summary!$I$18</f>
        <v>29134.090000000022</v>
      </c>
      <c r="R122" s="155">
        <f>Summary!$I$21</f>
        <v>2280</v>
      </c>
      <c r="S122" s="155">
        <f>Summary!$I$27</f>
        <v>6587.7899999999991</v>
      </c>
      <c r="T122" s="187">
        <f>Summary!$I$31</f>
        <v>2467.7000000000003</v>
      </c>
      <c r="U122" s="166">
        <f>Summary!$C$35*0</f>
        <v>0</v>
      </c>
      <c r="V122" s="155">
        <f>Summary!$I$39</f>
        <v>895.22900000000016</v>
      </c>
      <c r="W122" s="155">
        <f>Summary!$I$46+Summary!$I$49</f>
        <v>1779.25</v>
      </c>
      <c r="X122" s="155">
        <f>Summary!$I$53</f>
        <v>1453.47</v>
      </c>
      <c r="Y122" s="155">
        <f t="shared" si="28"/>
        <v>44597.529000000017</v>
      </c>
      <c r="Z122" s="103"/>
      <c r="AA122" s="155">
        <f>Summary!$I$57</f>
        <v>8498.2800000000007</v>
      </c>
      <c r="AB122" s="155">
        <f>Summary!$I$58</f>
        <v>4485.8599999999997</v>
      </c>
      <c r="AC122" s="155">
        <f>Summary!$I$59</f>
        <v>5920.5266666666657</v>
      </c>
      <c r="AD122" s="103"/>
      <c r="AE122" s="155">
        <f t="shared" si="29"/>
        <v>53095.809000000016</v>
      </c>
      <c r="AF122" s="155">
        <f t="shared" si="30"/>
        <v>49083.389000000017</v>
      </c>
      <c r="AG122" s="155">
        <f t="shared" si="31"/>
        <v>50518.055666666682</v>
      </c>
      <c r="AH122" s="103"/>
      <c r="AI122" s="153">
        <f t="shared" si="32"/>
        <v>0.18355059814035063</v>
      </c>
      <c r="AJ122" s="153">
        <f t="shared" si="33"/>
        <v>9.4110354542399188E-2</v>
      </c>
      <c r="AK122" s="154">
        <f t="shared" si="34"/>
        <v>0.12609029087721146</v>
      </c>
      <c r="AL122" s="10"/>
      <c r="AZ122" s="125"/>
    </row>
    <row r="123" spans="11:52" ht="15" thickBot="1" x14ac:dyDescent="0.35">
      <c r="K123" s="156">
        <v>2021</v>
      </c>
      <c r="L123" s="157">
        <v>9</v>
      </c>
      <c r="M123" s="157">
        <v>7</v>
      </c>
      <c r="N123" s="157">
        <v>21</v>
      </c>
      <c r="O123" s="158">
        <v>43520.171000000002</v>
      </c>
      <c r="P123" s="159"/>
      <c r="Q123" s="160">
        <f>Summary!$I$18</f>
        <v>29134.090000000022</v>
      </c>
      <c r="R123" s="160">
        <f>Summary!$I$21</f>
        <v>2280</v>
      </c>
      <c r="S123" s="160">
        <f>Summary!$I$27</f>
        <v>6587.7899999999991</v>
      </c>
      <c r="T123" s="188">
        <f>Summary!$I$31</f>
        <v>2467.7000000000003</v>
      </c>
      <c r="U123" s="161">
        <v>0</v>
      </c>
      <c r="V123" s="160">
        <f>Summary!$I$39</f>
        <v>895.22900000000016</v>
      </c>
      <c r="W123" s="160">
        <f>Summary!$I$46+Summary!$I$49</f>
        <v>1779.25</v>
      </c>
      <c r="X123" s="160">
        <f>Summary!$I$53</f>
        <v>1453.47</v>
      </c>
      <c r="Y123" s="160">
        <f t="shared" si="28"/>
        <v>44597.529000000017</v>
      </c>
      <c r="Z123" s="159"/>
      <c r="AA123" s="160">
        <f>Summary!$I$57</f>
        <v>8498.2800000000007</v>
      </c>
      <c r="AB123" s="160">
        <f>Summary!$I$58</f>
        <v>4485.8599999999997</v>
      </c>
      <c r="AC123" s="160">
        <f>Summary!$I$59</f>
        <v>5920.5266666666657</v>
      </c>
      <c r="AD123" s="159"/>
      <c r="AE123" s="160">
        <f t="shared" si="29"/>
        <v>53095.809000000016</v>
      </c>
      <c r="AF123" s="160">
        <f t="shared" si="30"/>
        <v>49083.389000000017</v>
      </c>
      <c r="AG123" s="160">
        <f t="shared" si="31"/>
        <v>50518.055666666682</v>
      </c>
      <c r="AH123" s="159"/>
      <c r="AI123" s="162">
        <f t="shared" si="32"/>
        <v>0.22002758215265314</v>
      </c>
      <c r="AJ123" s="162">
        <f t="shared" si="33"/>
        <v>0.12783079367955644</v>
      </c>
      <c r="AK123" s="163">
        <f t="shared" si="34"/>
        <v>0.16079635042487953</v>
      </c>
      <c r="AZ123" s="125"/>
    </row>
    <row r="124" spans="11:52" x14ac:dyDescent="0.3">
      <c r="K124" s="114">
        <v>2021</v>
      </c>
      <c r="L124" s="114">
        <v>9</v>
      </c>
      <c r="M124" s="114">
        <v>7</v>
      </c>
      <c r="N124" s="114">
        <v>22</v>
      </c>
      <c r="O124" s="116">
        <v>40737.4</v>
      </c>
      <c r="Q124" s="123">
        <f>Summary!$I$18</f>
        <v>29134.090000000022</v>
      </c>
      <c r="R124" s="123">
        <f>Summary!$I$21</f>
        <v>2280</v>
      </c>
      <c r="S124" s="123">
        <f>Summary!$I$27</f>
        <v>6587.7899999999991</v>
      </c>
      <c r="U124" s="126">
        <v>0</v>
      </c>
      <c r="V124" s="123">
        <f>Summary!$I$39</f>
        <v>895.22900000000016</v>
      </c>
      <c r="W124" s="123">
        <f>Summary!$I$46+Summary!$I$49</f>
        <v>1779.25</v>
      </c>
      <c r="X124" s="123">
        <f>Summary!$I$53</f>
        <v>1453.47</v>
      </c>
      <c r="Y124" s="123">
        <f t="shared" si="28"/>
        <v>42129.82900000002</v>
      </c>
      <c r="AA124" s="123">
        <f>Summary!$I$57</f>
        <v>8498.2800000000007</v>
      </c>
      <c r="AB124" s="123">
        <f>Summary!$I$58</f>
        <v>4485.8599999999997</v>
      </c>
      <c r="AC124" s="123">
        <f>Summary!$I$59</f>
        <v>5920.5266666666657</v>
      </c>
      <c r="AE124" s="123">
        <f t="shared" si="29"/>
        <v>50628.109000000019</v>
      </c>
      <c r="AF124" s="123">
        <f t="shared" si="30"/>
        <v>46615.68900000002</v>
      </c>
      <c r="AG124" s="123">
        <f t="shared" si="31"/>
        <v>48050.355666666685</v>
      </c>
      <c r="AI124" s="67">
        <f t="shared" si="32"/>
        <v>0.24279185711410195</v>
      </c>
      <c r="AJ124" s="67">
        <f t="shared" si="33"/>
        <v>0.14429710781738694</v>
      </c>
      <c r="AK124" s="67">
        <f t="shared" si="34"/>
        <v>0.17951454110146162</v>
      </c>
    </row>
    <row r="125" spans="11:52" x14ac:dyDescent="0.3">
      <c r="K125" s="114">
        <v>2021</v>
      </c>
      <c r="L125" s="114">
        <v>9</v>
      </c>
      <c r="M125" s="114">
        <v>7</v>
      </c>
      <c r="N125" s="114">
        <v>23</v>
      </c>
      <c r="O125" s="116">
        <v>36526.976000000002</v>
      </c>
      <c r="Q125" s="123">
        <f>Summary!$I$18</f>
        <v>29134.090000000022</v>
      </c>
      <c r="R125" s="123">
        <f>Summary!$I$21</f>
        <v>2280</v>
      </c>
      <c r="S125" s="123">
        <f>Summary!$I$27</f>
        <v>6587.7899999999991</v>
      </c>
      <c r="U125" s="126">
        <v>0</v>
      </c>
      <c r="V125" s="123">
        <f>Summary!$I$39</f>
        <v>895.22900000000016</v>
      </c>
      <c r="W125" s="123">
        <f>Summary!$I$46+Summary!$I$49</f>
        <v>1779.25</v>
      </c>
      <c r="X125" s="123">
        <f>Summary!$I$53</f>
        <v>1453.47</v>
      </c>
      <c r="Y125" s="123">
        <f t="shared" si="28"/>
        <v>42129.82900000002</v>
      </c>
      <c r="AA125" s="123">
        <f>Summary!$I$57</f>
        <v>8498.2800000000007</v>
      </c>
      <c r="AB125" s="123">
        <f>Summary!$I$58</f>
        <v>4485.8599999999997</v>
      </c>
      <c r="AC125" s="123">
        <f>Summary!$I$59</f>
        <v>5920.5266666666657</v>
      </c>
      <c r="AE125" s="123">
        <f t="shared" si="29"/>
        <v>50628.109000000019</v>
      </c>
      <c r="AF125" s="123">
        <f t="shared" si="30"/>
        <v>46615.68900000002</v>
      </c>
      <c r="AG125" s="123">
        <f t="shared" si="31"/>
        <v>48050.355666666685</v>
      </c>
      <c r="AI125" s="67">
        <f t="shared" si="32"/>
        <v>0.3860470957135903</v>
      </c>
      <c r="AJ125" s="67">
        <f t="shared" si="33"/>
        <v>0.27619896593684673</v>
      </c>
      <c r="AK125" s="67">
        <f t="shared" si="34"/>
        <v>0.31547587368488106</v>
      </c>
    </row>
    <row r="126" spans="11:52" x14ac:dyDescent="0.3">
      <c r="K126" s="114">
        <v>2021</v>
      </c>
      <c r="L126" s="114">
        <v>9</v>
      </c>
      <c r="M126" s="114">
        <v>7</v>
      </c>
      <c r="N126" s="114">
        <v>24</v>
      </c>
      <c r="O126" s="116">
        <v>33168.743000000002</v>
      </c>
      <c r="Q126" s="123">
        <f>Summary!$I$18</f>
        <v>29134.090000000022</v>
      </c>
      <c r="R126" s="123">
        <f>Summary!$I$21</f>
        <v>2280</v>
      </c>
      <c r="S126" s="123">
        <f>Summary!$I$27</f>
        <v>6587.7899999999991</v>
      </c>
      <c r="U126" s="126">
        <v>0</v>
      </c>
      <c r="V126" s="123">
        <f>Summary!$I$39</f>
        <v>895.22900000000016</v>
      </c>
      <c r="W126" s="123">
        <f>Summary!$I$46+Summary!$I$49</f>
        <v>1779.25</v>
      </c>
      <c r="X126" s="123">
        <f>Summary!$I$53</f>
        <v>1453.47</v>
      </c>
      <c r="Y126" s="123">
        <f t="shared" si="28"/>
        <v>42129.82900000002</v>
      </c>
      <c r="AA126" s="123">
        <f>Summary!$I$57</f>
        <v>8498.2800000000007</v>
      </c>
      <c r="AB126" s="123">
        <f>Summary!$I$58</f>
        <v>4485.8599999999997</v>
      </c>
      <c r="AC126" s="123">
        <f>Summary!$I$59</f>
        <v>5920.5266666666657</v>
      </c>
      <c r="AE126" s="123">
        <f t="shared" si="29"/>
        <v>50628.109000000019</v>
      </c>
      <c r="AF126" s="123">
        <f t="shared" si="30"/>
        <v>46615.68900000002</v>
      </c>
      <c r="AG126" s="123">
        <f t="shared" si="31"/>
        <v>48050.355666666685</v>
      </c>
      <c r="AI126" s="67">
        <f t="shared" si="32"/>
        <v>0.52638009224528093</v>
      </c>
      <c r="AJ126" s="67">
        <f t="shared" si="33"/>
        <v>0.40541017788946709</v>
      </c>
      <c r="AK126" s="67">
        <f t="shared" si="34"/>
        <v>0.44866375149238191</v>
      </c>
    </row>
    <row r="127" spans="11:52" x14ac:dyDescent="0.3">
      <c r="K127" s="114">
        <v>2021</v>
      </c>
      <c r="L127" s="114">
        <v>9</v>
      </c>
      <c r="M127" s="114">
        <v>8</v>
      </c>
      <c r="N127" s="114">
        <v>1</v>
      </c>
      <c r="O127" s="116">
        <v>30459.425999999999</v>
      </c>
      <c r="Q127" s="123">
        <f>Summary!$I$18</f>
        <v>29134.090000000022</v>
      </c>
      <c r="R127" s="123">
        <f>Summary!$I$21</f>
        <v>2280</v>
      </c>
      <c r="S127" s="123">
        <f>Summary!$I$27</f>
        <v>6587.7899999999991</v>
      </c>
      <c r="U127" s="126">
        <v>0</v>
      </c>
      <c r="V127" s="123">
        <f>Summary!$I$39</f>
        <v>895.22900000000016</v>
      </c>
      <c r="W127" s="123">
        <f>Summary!$I$46+Summary!$I$49</f>
        <v>1779.25</v>
      </c>
      <c r="X127" s="123">
        <f>Summary!$I$53</f>
        <v>1453.47</v>
      </c>
      <c r="Y127" s="123">
        <f t="shared" si="28"/>
        <v>42129.82900000002</v>
      </c>
      <c r="AA127" s="123">
        <f>Summary!$I$57</f>
        <v>8498.2800000000007</v>
      </c>
      <c r="AB127" s="123">
        <f>Summary!$I$58</f>
        <v>4485.8599999999997</v>
      </c>
      <c r="AC127" s="123">
        <f>Summary!$I$59</f>
        <v>5920.5266666666657</v>
      </c>
      <c r="AE127" s="123">
        <f t="shared" si="29"/>
        <v>50628.109000000019</v>
      </c>
      <c r="AF127" s="123">
        <f t="shared" si="30"/>
        <v>46615.68900000002</v>
      </c>
      <c r="AG127" s="123">
        <f t="shared" si="31"/>
        <v>48050.355666666685</v>
      </c>
      <c r="AI127" s="67">
        <f t="shared" si="32"/>
        <v>0.66214914883819609</v>
      </c>
      <c r="AJ127" s="67">
        <f t="shared" si="33"/>
        <v>0.53041915497685421</v>
      </c>
      <c r="AK127" s="67">
        <f t="shared" si="34"/>
        <v>0.57752006445120418</v>
      </c>
    </row>
    <row r="128" spans="11:52" s="66" customFormat="1" x14ac:dyDescent="0.3">
      <c r="K128" s="120" t="s">
        <v>4381</v>
      </c>
      <c r="L128" s="118"/>
      <c r="M128" s="118"/>
      <c r="N128" s="118"/>
      <c r="O128" s="121"/>
      <c r="Q128" s="124"/>
      <c r="R128" s="124"/>
      <c r="S128" s="124"/>
      <c r="T128" s="124"/>
      <c r="U128" s="124"/>
      <c r="V128" s="124"/>
      <c r="W128" s="124"/>
      <c r="X128" s="124"/>
      <c r="Y128" s="124"/>
      <c r="AA128" s="41"/>
      <c r="AB128" s="41"/>
      <c r="AC128" s="41"/>
      <c r="AE128" s="124"/>
      <c r="AF128" s="124"/>
      <c r="AG128" s="124"/>
      <c r="AI128" s="48"/>
      <c r="AJ128" s="48"/>
      <c r="AK128" s="48"/>
    </row>
    <row r="129" spans="11:52" x14ac:dyDescent="0.3">
      <c r="K129" s="114">
        <v>2021</v>
      </c>
      <c r="L129" s="114">
        <v>10</v>
      </c>
      <c r="M129" s="114">
        <v>4</v>
      </c>
      <c r="N129" s="114">
        <v>2</v>
      </c>
      <c r="O129" s="116">
        <v>23684.55</v>
      </c>
      <c r="Q129" s="123">
        <f>Summary!$J$18</f>
        <v>29183.720000000016</v>
      </c>
      <c r="R129" s="123">
        <f>Summary!$J$21</f>
        <v>2280</v>
      </c>
      <c r="S129" s="123">
        <f>Summary!$J$27</f>
        <v>5675.02</v>
      </c>
      <c r="U129" s="126">
        <v>0</v>
      </c>
      <c r="V129" s="123">
        <f>Summary!$J$39</f>
        <v>488.71280000000007</v>
      </c>
      <c r="W129" s="123">
        <f>Summary!$J$46+Summary!$J$49</f>
        <v>1734.97</v>
      </c>
      <c r="X129" s="123">
        <f>Summary!$J$53</f>
        <v>1246.0899999999997</v>
      </c>
      <c r="Y129" s="123">
        <f>SUM(Q129:X129)</f>
        <v>40608.512800000019</v>
      </c>
      <c r="AA129" s="123">
        <f>Summary!$J$57</f>
        <v>5035.7800000000007</v>
      </c>
      <c r="AB129" s="123">
        <f>Summary!$J$58</f>
        <v>3166.84</v>
      </c>
      <c r="AC129" s="123">
        <f>Summary!$J$59</f>
        <v>4170.5483333333332</v>
      </c>
      <c r="AE129" s="123">
        <f>$Y129+AA129</f>
        <v>45644.292800000017</v>
      </c>
      <c r="AF129" s="123">
        <f>$Y129+AB129</f>
        <v>43775.352800000022</v>
      </c>
      <c r="AG129" s="123">
        <f>$Y129+AC129</f>
        <v>44779.061133333351</v>
      </c>
      <c r="AI129" s="67">
        <f>(AE129-$O129)/$O129</f>
        <v>0.9271758509239153</v>
      </c>
      <c r="AJ129" s="67">
        <f>(AF129-$O129)/$O129</f>
        <v>0.84826618196250403</v>
      </c>
      <c r="AK129" s="67">
        <f>(AG129-$O129)/$O129</f>
        <v>0.89064437083809289</v>
      </c>
    </row>
    <row r="130" spans="11:52" x14ac:dyDescent="0.3">
      <c r="K130" s="114">
        <v>2021</v>
      </c>
      <c r="L130" s="114">
        <v>10</v>
      </c>
      <c r="M130" s="114">
        <v>4</v>
      </c>
      <c r="N130" s="114">
        <v>3</v>
      </c>
      <c r="O130" s="116">
        <v>22630.452000000001</v>
      </c>
      <c r="Q130" s="123">
        <f>Summary!$J$18</f>
        <v>29183.720000000016</v>
      </c>
      <c r="R130" s="123">
        <f>Summary!$J$21</f>
        <v>2280</v>
      </c>
      <c r="S130" s="123">
        <f>Summary!$J$27</f>
        <v>5675.02</v>
      </c>
      <c r="U130" s="126">
        <v>0</v>
      </c>
      <c r="V130" s="123">
        <f>Summary!$J$39</f>
        <v>488.71280000000007</v>
      </c>
      <c r="W130" s="123">
        <f>Summary!$J$46+Summary!$J$49</f>
        <v>1734.97</v>
      </c>
      <c r="X130" s="123">
        <f>Summary!$J$53</f>
        <v>1246.0899999999997</v>
      </c>
      <c r="Y130" s="123">
        <f t="shared" ref="Y130:Y152" si="35">SUM(Q130:X130)</f>
        <v>40608.512800000019</v>
      </c>
      <c r="AA130" s="123">
        <f>Summary!$J$57</f>
        <v>5035.7800000000007</v>
      </c>
      <c r="AB130" s="123">
        <f>Summary!$J$58</f>
        <v>3166.84</v>
      </c>
      <c r="AC130" s="123">
        <f>Summary!$J$59</f>
        <v>4170.5483333333332</v>
      </c>
      <c r="AE130" s="123">
        <f t="shared" ref="AE130:AE152" si="36">$Y130+AA130</f>
        <v>45644.292800000017</v>
      </c>
      <c r="AF130" s="123">
        <f t="shared" ref="AF130:AF152" si="37">$Y130+AB130</f>
        <v>43775.352800000022</v>
      </c>
      <c r="AG130" s="123">
        <f t="shared" ref="AG130:AG152" si="38">$Y130+AC130</f>
        <v>44779.061133333351</v>
      </c>
      <c r="AI130" s="67">
        <f t="shared" ref="AI130:AI152" si="39">(AE130-$O130)/$O130</f>
        <v>1.0169412789457328</v>
      </c>
      <c r="AJ130" s="67">
        <f t="shared" ref="AJ130:AJ152" si="40">(AF130-$O130)/$O130</f>
        <v>0.93435609682033838</v>
      </c>
      <c r="AK130" s="67">
        <f t="shared" ref="AK130:AK152" si="41">(AG130-$O130)/$O130</f>
        <v>0.97870820844998363</v>
      </c>
    </row>
    <row r="131" spans="11:52" x14ac:dyDescent="0.3">
      <c r="K131" s="114">
        <v>2021</v>
      </c>
      <c r="L131" s="114">
        <v>10</v>
      </c>
      <c r="M131" s="114">
        <v>4</v>
      </c>
      <c r="N131" s="114">
        <v>4</v>
      </c>
      <c r="O131" s="116">
        <v>22134.276000000002</v>
      </c>
      <c r="Q131" s="123">
        <f>Summary!$J$18</f>
        <v>29183.720000000016</v>
      </c>
      <c r="R131" s="123">
        <f>Summary!$J$21</f>
        <v>2280</v>
      </c>
      <c r="S131" s="123">
        <f>Summary!$J$27</f>
        <v>5675.02</v>
      </c>
      <c r="U131" s="126">
        <v>0</v>
      </c>
      <c r="V131" s="123">
        <f>Summary!$J$39</f>
        <v>488.71280000000007</v>
      </c>
      <c r="W131" s="123">
        <f>Summary!$J$46+Summary!$J$49</f>
        <v>1734.97</v>
      </c>
      <c r="X131" s="123">
        <f>Summary!$J$53</f>
        <v>1246.0899999999997</v>
      </c>
      <c r="Y131" s="123">
        <f t="shared" si="35"/>
        <v>40608.512800000019</v>
      </c>
      <c r="AA131" s="123">
        <f>Summary!$J$57</f>
        <v>5035.7800000000007</v>
      </c>
      <c r="AB131" s="123">
        <f>Summary!$J$58</f>
        <v>3166.84</v>
      </c>
      <c r="AC131" s="123">
        <f>Summary!$J$59</f>
        <v>4170.5483333333332</v>
      </c>
      <c r="AE131" s="123">
        <f t="shared" si="36"/>
        <v>45644.292800000017</v>
      </c>
      <c r="AF131" s="123">
        <f t="shared" si="37"/>
        <v>43775.352800000022</v>
      </c>
      <c r="AG131" s="123">
        <f t="shared" si="38"/>
        <v>44779.061133333351</v>
      </c>
      <c r="AI131" s="67">
        <f t="shared" si="39"/>
        <v>1.0621543166806096</v>
      </c>
      <c r="AJ131" s="67">
        <f t="shared" si="40"/>
        <v>0.97771785261916944</v>
      </c>
      <c r="AK131" s="67">
        <f t="shared" si="41"/>
        <v>1.0230641893745858</v>
      </c>
    </row>
    <row r="132" spans="11:52" x14ac:dyDescent="0.3">
      <c r="K132" s="114">
        <v>2021</v>
      </c>
      <c r="L132" s="114">
        <v>10</v>
      </c>
      <c r="M132" s="114">
        <v>4</v>
      </c>
      <c r="N132" s="114">
        <v>5</v>
      </c>
      <c r="O132" s="116">
        <v>22421.758000000002</v>
      </c>
      <c r="Q132" s="123">
        <f>Summary!$J$18</f>
        <v>29183.720000000016</v>
      </c>
      <c r="R132" s="123">
        <f>Summary!$J$21</f>
        <v>2280</v>
      </c>
      <c r="S132" s="123">
        <f>Summary!$J$27</f>
        <v>5675.02</v>
      </c>
      <c r="U132" s="126">
        <v>0</v>
      </c>
      <c r="V132" s="123">
        <f>Summary!$J$39</f>
        <v>488.71280000000007</v>
      </c>
      <c r="W132" s="123">
        <f>Summary!$J$46+Summary!$J$49</f>
        <v>1734.97</v>
      </c>
      <c r="X132" s="123">
        <f>Summary!$J$53</f>
        <v>1246.0899999999997</v>
      </c>
      <c r="Y132" s="123">
        <f t="shared" si="35"/>
        <v>40608.512800000019</v>
      </c>
      <c r="AA132" s="123">
        <f>Summary!$J$57</f>
        <v>5035.7800000000007</v>
      </c>
      <c r="AB132" s="123">
        <f>Summary!$J$58</f>
        <v>3166.84</v>
      </c>
      <c r="AC132" s="123">
        <f>Summary!$J$59</f>
        <v>4170.5483333333332</v>
      </c>
      <c r="AE132" s="123">
        <f t="shared" si="36"/>
        <v>45644.292800000017</v>
      </c>
      <c r="AF132" s="123">
        <f t="shared" si="37"/>
        <v>43775.352800000022</v>
      </c>
      <c r="AG132" s="123">
        <f t="shared" si="38"/>
        <v>44779.061133333351</v>
      </c>
      <c r="AI132" s="67">
        <f t="shared" si="39"/>
        <v>1.0357142736086979</v>
      </c>
      <c r="AJ132" s="67">
        <f t="shared" si="40"/>
        <v>0.9523604170556127</v>
      </c>
      <c r="AK132" s="67">
        <f t="shared" si="41"/>
        <v>0.9971253428626492</v>
      </c>
    </row>
    <row r="133" spans="11:52" x14ac:dyDescent="0.3">
      <c r="K133" s="114">
        <v>2021</v>
      </c>
      <c r="L133" s="114">
        <v>10</v>
      </c>
      <c r="M133" s="114">
        <v>4</v>
      </c>
      <c r="N133" s="114">
        <v>6</v>
      </c>
      <c r="O133" s="116">
        <v>23798.249</v>
      </c>
      <c r="Q133" s="123">
        <f>Summary!$J$18</f>
        <v>29183.720000000016</v>
      </c>
      <c r="R133" s="123">
        <f>Summary!$J$21</f>
        <v>2280</v>
      </c>
      <c r="S133" s="123">
        <f>Summary!$J$27</f>
        <v>5675.02</v>
      </c>
      <c r="U133" s="126">
        <v>0</v>
      </c>
      <c r="V133" s="123">
        <f>Summary!$J$39</f>
        <v>488.71280000000007</v>
      </c>
      <c r="W133" s="123">
        <f>Summary!$J$46+Summary!$J$49</f>
        <v>1734.97</v>
      </c>
      <c r="X133" s="123">
        <f>Summary!$J$53</f>
        <v>1246.0899999999997</v>
      </c>
      <c r="Y133" s="123">
        <f t="shared" si="35"/>
        <v>40608.512800000019</v>
      </c>
      <c r="AA133" s="123">
        <f>Summary!$J$57</f>
        <v>5035.7800000000007</v>
      </c>
      <c r="AB133" s="123">
        <f>Summary!$J$58</f>
        <v>3166.84</v>
      </c>
      <c r="AC133" s="123">
        <f>Summary!$J$59</f>
        <v>4170.5483333333332</v>
      </c>
      <c r="AE133" s="123">
        <f t="shared" si="36"/>
        <v>45644.292800000017</v>
      </c>
      <c r="AF133" s="123">
        <f t="shared" si="37"/>
        <v>43775.352800000022</v>
      </c>
      <c r="AG133" s="123">
        <f t="shared" si="38"/>
        <v>44779.061133333351</v>
      </c>
      <c r="AI133" s="67">
        <f t="shared" si="39"/>
        <v>0.9179685362565968</v>
      </c>
      <c r="AJ133" s="67">
        <f t="shared" si="40"/>
        <v>0.83943586773968215</v>
      </c>
      <c r="AK133" s="67">
        <f t="shared" si="41"/>
        <v>0.88161158971541775</v>
      </c>
    </row>
    <row r="134" spans="11:52" x14ac:dyDescent="0.3">
      <c r="K134" s="114">
        <v>2021</v>
      </c>
      <c r="L134" s="114">
        <v>10</v>
      </c>
      <c r="M134" s="114">
        <v>4</v>
      </c>
      <c r="N134" s="114">
        <v>7</v>
      </c>
      <c r="O134" s="116">
        <v>26219.223999999998</v>
      </c>
      <c r="Q134" s="123">
        <f>Summary!$J$18</f>
        <v>29183.720000000016</v>
      </c>
      <c r="R134" s="123">
        <f>Summary!$J$21</f>
        <v>2280</v>
      </c>
      <c r="S134" s="123">
        <f>Summary!$J$27</f>
        <v>5675.02</v>
      </c>
      <c r="U134" s="123">
        <f>Summary!$J$35</f>
        <v>324.67400000000032</v>
      </c>
      <c r="V134" s="123">
        <f>Summary!$J$39</f>
        <v>488.71280000000007</v>
      </c>
      <c r="W134" s="123">
        <f>Summary!$J$46+Summary!$J$49</f>
        <v>1734.97</v>
      </c>
      <c r="X134" s="123">
        <f>Summary!$J$53</f>
        <v>1246.0899999999997</v>
      </c>
      <c r="Y134" s="123">
        <f t="shared" si="35"/>
        <v>40933.186800000018</v>
      </c>
      <c r="AA134" s="123">
        <f>Summary!$J$57</f>
        <v>5035.7800000000007</v>
      </c>
      <c r="AB134" s="123">
        <f>Summary!$J$58</f>
        <v>3166.84</v>
      </c>
      <c r="AC134" s="123">
        <f>Summary!$J$59</f>
        <v>4170.5483333333332</v>
      </c>
      <c r="AE134" s="123">
        <f t="shared" si="36"/>
        <v>45968.966800000017</v>
      </c>
      <c r="AF134" s="123">
        <f t="shared" si="37"/>
        <v>44100.026800000021</v>
      </c>
      <c r="AG134" s="123">
        <f t="shared" si="38"/>
        <v>45103.73513333335</v>
      </c>
      <c r="AI134" s="67">
        <f t="shared" si="39"/>
        <v>0.75325428395592564</v>
      </c>
      <c r="AJ134" s="67">
        <f t="shared" si="40"/>
        <v>0.68197299813297385</v>
      </c>
      <c r="AK134" s="67">
        <f t="shared" si="41"/>
        <v>0.72025438790001384</v>
      </c>
    </row>
    <row r="135" spans="11:52" x14ac:dyDescent="0.3">
      <c r="K135" s="114">
        <v>2021</v>
      </c>
      <c r="L135" s="114">
        <v>10</v>
      </c>
      <c r="M135" s="114">
        <v>4</v>
      </c>
      <c r="N135" s="114">
        <v>8</v>
      </c>
      <c r="O135" s="116">
        <v>27429.436000000002</v>
      </c>
      <c r="Q135" s="123">
        <f>Summary!$J$18</f>
        <v>29183.720000000016</v>
      </c>
      <c r="R135" s="123">
        <f>Summary!$J$21</f>
        <v>2280</v>
      </c>
      <c r="S135" s="123">
        <f>Summary!$J$27</f>
        <v>5675.02</v>
      </c>
      <c r="U135" s="123">
        <f>Summary!$J$35</f>
        <v>324.67400000000032</v>
      </c>
      <c r="V135" s="123">
        <f>Summary!$J$39</f>
        <v>488.71280000000007</v>
      </c>
      <c r="W135" s="123">
        <f>Summary!$J$46+Summary!$J$49</f>
        <v>1734.97</v>
      </c>
      <c r="X135" s="123">
        <f>Summary!$J$53</f>
        <v>1246.0899999999997</v>
      </c>
      <c r="Y135" s="123">
        <f t="shared" si="35"/>
        <v>40933.186800000018</v>
      </c>
      <c r="AA135" s="123">
        <f>Summary!$J$57</f>
        <v>5035.7800000000007</v>
      </c>
      <c r="AB135" s="123">
        <f>Summary!$J$58</f>
        <v>3166.84</v>
      </c>
      <c r="AC135" s="123">
        <f>Summary!$J$59</f>
        <v>4170.5483333333332</v>
      </c>
      <c r="AE135" s="123">
        <f t="shared" si="36"/>
        <v>45968.966800000017</v>
      </c>
      <c r="AF135" s="123">
        <f t="shared" si="37"/>
        <v>44100.026800000021</v>
      </c>
      <c r="AG135" s="123">
        <f t="shared" si="38"/>
        <v>45103.73513333335</v>
      </c>
      <c r="AI135" s="67">
        <f t="shared" si="39"/>
        <v>0.67589908884747074</v>
      </c>
      <c r="AJ135" s="67">
        <f t="shared" si="40"/>
        <v>0.60776279906010533</v>
      </c>
      <c r="AK135" s="67">
        <f t="shared" si="41"/>
        <v>0.64435517862391878</v>
      </c>
    </row>
    <row r="136" spans="11:52" x14ac:dyDescent="0.3">
      <c r="K136" s="114">
        <v>2021</v>
      </c>
      <c r="L136" s="114">
        <v>10</v>
      </c>
      <c r="M136" s="114">
        <v>4</v>
      </c>
      <c r="N136" s="114">
        <v>9</v>
      </c>
      <c r="O136" s="116">
        <v>27058.172999999999</v>
      </c>
      <c r="Q136" s="123">
        <f>Summary!$J$18</f>
        <v>29183.720000000016</v>
      </c>
      <c r="R136" s="123">
        <f>Summary!$J$21</f>
        <v>2280</v>
      </c>
      <c r="S136" s="123">
        <f>Summary!$J$27</f>
        <v>5675.02</v>
      </c>
      <c r="U136" s="123">
        <f>Summary!$J$35</f>
        <v>324.67400000000032</v>
      </c>
      <c r="V136" s="123">
        <f>Summary!$J$39</f>
        <v>488.71280000000007</v>
      </c>
      <c r="W136" s="123">
        <f>Summary!$J$46+Summary!$J$49</f>
        <v>1734.97</v>
      </c>
      <c r="X136" s="123">
        <f>Summary!$J$53</f>
        <v>1246.0899999999997</v>
      </c>
      <c r="Y136" s="123">
        <f t="shared" si="35"/>
        <v>40933.186800000018</v>
      </c>
      <c r="AA136" s="123">
        <f>Summary!$J$57</f>
        <v>5035.7800000000007</v>
      </c>
      <c r="AB136" s="123">
        <f>Summary!$J$58</f>
        <v>3166.84</v>
      </c>
      <c r="AC136" s="123">
        <f>Summary!$J$59</f>
        <v>4170.5483333333332</v>
      </c>
      <c r="AE136" s="123">
        <f t="shared" si="36"/>
        <v>45968.966800000017</v>
      </c>
      <c r="AF136" s="123">
        <f t="shared" si="37"/>
        <v>44100.026800000021</v>
      </c>
      <c r="AG136" s="123">
        <f t="shared" si="38"/>
        <v>45103.73513333335</v>
      </c>
      <c r="AI136" s="67">
        <f t="shared" si="39"/>
        <v>0.69889396449642105</v>
      </c>
      <c r="AJ136" s="67">
        <f t="shared" si="40"/>
        <v>0.62982278219597543</v>
      </c>
      <c r="AK136" s="67">
        <f t="shared" si="41"/>
        <v>0.66691724283577281</v>
      </c>
    </row>
    <row r="137" spans="11:52" x14ac:dyDescent="0.3">
      <c r="K137" s="114">
        <v>2021</v>
      </c>
      <c r="L137" s="114">
        <v>10</v>
      </c>
      <c r="M137" s="114">
        <v>4</v>
      </c>
      <c r="N137" s="114">
        <v>10</v>
      </c>
      <c r="O137" s="116">
        <v>26677.666000000001</v>
      </c>
      <c r="Q137" s="123">
        <f>Summary!$J$18</f>
        <v>29183.720000000016</v>
      </c>
      <c r="R137" s="123">
        <f>Summary!$J$21</f>
        <v>2280</v>
      </c>
      <c r="S137" s="123">
        <f>Summary!$J$27</f>
        <v>5675.02</v>
      </c>
      <c r="U137" s="123">
        <f>Summary!$J$35</f>
        <v>324.67400000000032</v>
      </c>
      <c r="V137" s="123">
        <f>Summary!$J$39</f>
        <v>488.71280000000007</v>
      </c>
      <c r="W137" s="123">
        <f>Summary!$J$46+Summary!$J$49</f>
        <v>1734.97</v>
      </c>
      <c r="X137" s="123">
        <f>Summary!$J$53</f>
        <v>1246.0899999999997</v>
      </c>
      <c r="Y137" s="123">
        <f t="shared" si="35"/>
        <v>40933.186800000018</v>
      </c>
      <c r="AA137" s="123">
        <f>Summary!$J$57</f>
        <v>5035.7800000000007</v>
      </c>
      <c r="AB137" s="123">
        <f>Summary!$J$58</f>
        <v>3166.84</v>
      </c>
      <c r="AC137" s="123">
        <f>Summary!$J$59</f>
        <v>4170.5483333333332</v>
      </c>
      <c r="AE137" s="123">
        <f t="shared" si="36"/>
        <v>45968.966800000017</v>
      </c>
      <c r="AF137" s="123">
        <f t="shared" si="37"/>
        <v>44100.026800000021</v>
      </c>
      <c r="AG137" s="123">
        <f t="shared" si="38"/>
        <v>45103.73513333335</v>
      </c>
      <c r="AI137" s="67">
        <f t="shared" si="39"/>
        <v>0.72312550880575588</v>
      </c>
      <c r="AJ137" s="67">
        <f t="shared" si="40"/>
        <v>0.65306915530016829</v>
      </c>
      <c r="AK137" s="67">
        <f t="shared" si="41"/>
        <v>0.69069269902896857</v>
      </c>
    </row>
    <row r="138" spans="11:52" x14ac:dyDescent="0.3">
      <c r="K138" s="114">
        <v>2021</v>
      </c>
      <c r="L138" s="114">
        <v>10</v>
      </c>
      <c r="M138" s="114">
        <v>4</v>
      </c>
      <c r="N138" s="114">
        <v>11</v>
      </c>
      <c r="O138" s="116">
        <v>26728.838</v>
      </c>
      <c r="Q138" s="123">
        <f>Summary!$J$18</f>
        <v>29183.720000000016</v>
      </c>
      <c r="R138" s="123">
        <f>Summary!$J$21</f>
        <v>2280</v>
      </c>
      <c r="S138" s="123">
        <f>Summary!$J$27</f>
        <v>5675.02</v>
      </c>
      <c r="U138" s="123">
        <f>Summary!$J$35</f>
        <v>324.67400000000032</v>
      </c>
      <c r="V138" s="123">
        <f>Summary!$J$39</f>
        <v>488.71280000000007</v>
      </c>
      <c r="W138" s="123">
        <f>Summary!$J$46+Summary!$J$49</f>
        <v>1734.97</v>
      </c>
      <c r="X138" s="123">
        <f>Summary!$J$53</f>
        <v>1246.0899999999997</v>
      </c>
      <c r="Y138" s="123">
        <f t="shared" si="35"/>
        <v>40933.186800000018</v>
      </c>
      <c r="AA138" s="123">
        <f>Summary!$J$57</f>
        <v>5035.7800000000007</v>
      </c>
      <c r="AB138" s="123">
        <f>Summary!$J$58</f>
        <v>3166.84</v>
      </c>
      <c r="AC138" s="123">
        <f>Summary!$J$59</f>
        <v>4170.5483333333332</v>
      </c>
      <c r="AE138" s="123">
        <f t="shared" si="36"/>
        <v>45968.966800000017</v>
      </c>
      <c r="AF138" s="123">
        <f t="shared" si="37"/>
        <v>44100.026800000021</v>
      </c>
      <c r="AG138" s="123">
        <f t="shared" si="38"/>
        <v>45103.73513333335</v>
      </c>
      <c r="AI138" s="67">
        <f t="shared" si="39"/>
        <v>0.71982660824986167</v>
      </c>
      <c r="AJ138" s="67">
        <f t="shared" si="40"/>
        <v>0.6499043766885797</v>
      </c>
      <c r="AK138" s="67">
        <f t="shared" si="41"/>
        <v>0.68745589065014168</v>
      </c>
    </row>
    <row r="139" spans="11:52" x14ac:dyDescent="0.3">
      <c r="K139" s="114">
        <v>2021</v>
      </c>
      <c r="L139" s="114">
        <v>10</v>
      </c>
      <c r="M139" s="114">
        <v>4</v>
      </c>
      <c r="N139" s="114">
        <v>12</v>
      </c>
      <c r="O139" s="116">
        <v>27440.809000000001</v>
      </c>
      <c r="Q139" s="123">
        <f>Summary!$J$18</f>
        <v>29183.720000000016</v>
      </c>
      <c r="R139" s="123">
        <f>Summary!$J$21</f>
        <v>2280</v>
      </c>
      <c r="S139" s="123">
        <f>Summary!$J$27</f>
        <v>5675.02</v>
      </c>
      <c r="U139" s="123">
        <f>Summary!$J$35</f>
        <v>324.67400000000032</v>
      </c>
      <c r="V139" s="123">
        <f>Summary!$J$39</f>
        <v>488.71280000000007</v>
      </c>
      <c r="W139" s="123">
        <f>Summary!$J$46+Summary!$J$49</f>
        <v>1734.97</v>
      </c>
      <c r="X139" s="123">
        <f>Summary!$J$53</f>
        <v>1246.0899999999997</v>
      </c>
      <c r="Y139" s="123">
        <f t="shared" si="35"/>
        <v>40933.186800000018</v>
      </c>
      <c r="AA139" s="123">
        <f>Summary!$J$57</f>
        <v>5035.7800000000007</v>
      </c>
      <c r="AB139" s="123">
        <f>Summary!$J$58</f>
        <v>3166.84</v>
      </c>
      <c r="AC139" s="123">
        <f>Summary!$J$59</f>
        <v>4170.5483333333332</v>
      </c>
      <c r="AE139" s="123">
        <f t="shared" si="36"/>
        <v>45968.966800000017</v>
      </c>
      <c r="AF139" s="123">
        <f t="shared" si="37"/>
        <v>44100.026800000021</v>
      </c>
      <c r="AG139" s="123">
        <f t="shared" si="38"/>
        <v>45103.73513333335</v>
      </c>
      <c r="AI139" s="67">
        <f t="shared" si="39"/>
        <v>0.67520450289931377</v>
      </c>
      <c r="AJ139" s="67">
        <f t="shared" si="40"/>
        <v>0.6070964525863658</v>
      </c>
      <c r="AK139" s="67">
        <f t="shared" si="41"/>
        <v>0.64367366622949596</v>
      </c>
    </row>
    <row r="140" spans="11:52" x14ac:dyDescent="0.3">
      <c r="K140" s="114">
        <v>2021</v>
      </c>
      <c r="L140" s="114">
        <v>10</v>
      </c>
      <c r="M140" s="114">
        <v>4</v>
      </c>
      <c r="N140" s="114">
        <v>13</v>
      </c>
      <c r="O140" s="116">
        <v>28378.263999999999</v>
      </c>
      <c r="Q140" s="123">
        <f>Summary!$J$18</f>
        <v>29183.720000000016</v>
      </c>
      <c r="R140" s="123">
        <f>Summary!$J$21</f>
        <v>2280</v>
      </c>
      <c r="S140" s="123">
        <f>Summary!$J$27</f>
        <v>5675.02</v>
      </c>
      <c r="U140" s="123">
        <f>Summary!$J$35</f>
        <v>324.67400000000032</v>
      </c>
      <c r="V140" s="123">
        <f>Summary!$J$39</f>
        <v>488.71280000000007</v>
      </c>
      <c r="W140" s="123">
        <f>Summary!$J$46+Summary!$J$49</f>
        <v>1734.97</v>
      </c>
      <c r="X140" s="123">
        <f>Summary!$J$53</f>
        <v>1246.0899999999997</v>
      </c>
      <c r="Y140" s="123">
        <f t="shared" si="35"/>
        <v>40933.186800000018</v>
      </c>
      <c r="AA140" s="123">
        <f>Summary!$J$57</f>
        <v>5035.7800000000007</v>
      </c>
      <c r="AB140" s="123">
        <f>Summary!$J$58</f>
        <v>3166.84</v>
      </c>
      <c r="AC140" s="123">
        <f>Summary!$J$59</f>
        <v>4170.5483333333332</v>
      </c>
      <c r="AE140" s="123">
        <f t="shared" si="36"/>
        <v>45968.966800000017</v>
      </c>
      <c r="AF140" s="123">
        <f t="shared" si="37"/>
        <v>44100.026800000021</v>
      </c>
      <c r="AG140" s="123">
        <f t="shared" si="38"/>
        <v>45103.73513333335</v>
      </c>
      <c r="AI140" s="67">
        <f t="shared" si="39"/>
        <v>0.61986535892399963</v>
      </c>
      <c r="AJ140" s="67">
        <f t="shared" si="40"/>
        <v>0.5540072077700039</v>
      </c>
      <c r="AK140" s="67">
        <f t="shared" si="41"/>
        <v>0.58937612016483287</v>
      </c>
    </row>
    <row r="141" spans="11:52" x14ac:dyDescent="0.3">
      <c r="K141" s="114">
        <v>2021</v>
      </c>
      <c r="L141" s="114">
        <v>10</v>
      </c>
      <c r="M141" s="114">
        <v>4</v>
      </c>
      <c r="N141" s="114">
        <v>14</v>
      </c>
      <c r="O141" s="116">
        <v>30361.598999999998</v>
      </c>
      <c r="Q141" s="123">
        <f>Summary!$J$18</f>
        <v>29183.720000000016</v>
      </c>
      <c r="R141" s="123">
        <f>Summary!$J$21</f>
        <v>2280</v>
      </c>
      <c r="S141" s="123">
        <f>Summary!$J$27</f>
        <v>5675.02</v>
      </c>
      <c r="U141" s="123">
        <f>Summary!$J$35</f>
        <v>324.67400000000032</v>
      </c>
      <c r="V141" s="123">
        <f>Summary!$J$39</f>
        <v>488.71280000000007</v>
      </c>
      <c r="W141" s="123">
        <f>Summary!$J$46+Summary!$J$49</f>
        <v>1734.97</v>
      </c>
      <c r="X141" s="123">
        <f>Summary!$J$53</f>
        <v>1246.0899999999997</v>
      </c>
      <c r="Y141" s="123">
        <f t="shared" si="35"/>
        <v>40933.186800000018</v>
      </c>
      <c r="AA141" s="123">
        <f>Summary!$J$57</f>
        <v>5035.7800000000007</v>
      </c>
      <c r="AB141" s="123">
        <f>Summary!$J$58</f>
        <v>3166.84</v>
      </c>
      <c r="AC141" s="123">
        <f>Summary!$J$59</f>
        <v>4170.5483333333332</v>
      </c>
      <c r="AE141" s="123">
        <f t="shared" si="36"/>
        <v>45968.966800000017</v>
      </c>
      <c r="AF141" s="123">
        <f t="shared" si="37"/>
        <v>44100.026800000021</v>
      </c>
      <c r="AG141" s="123">
        <f t="shared" si="38"/>
        <v>45103.73513333335</v>
      </c>
      <c r="AI141" s="67">
        <f t="shared" si="39"/>
        <v>0.514049599298114</v>
      </c>
      <c r="AJ141" s="67">
        <f t="shared" si="40"/>
        <v>0.45249355279344883</v>
      </c>
      <c r="AK141" s="67">
        <f t="shared" si="41"/>
        <v>0.48555203345295983</v>
      </c>
    </row>
    <row r="142" spans="11:52" x14ac:dyDescent="0.3">
      <c r="K142" s="114">
        <v>2021</v>
      </c>
      <c r="L142" s="114">
        <v>10</v>
      </c>
      <c r="M142" s="114">
        <v>4</v>
      </c>
      <c r="N142" s="114">
        <v>15</v>
      </c>
      <c r="O142" s="116">
        <v>32293.768</v>
      </c>
      <c r="Q142" s="123">
        <f>Summary!$J$18</f>
        <v>29183.720000000016</v>
      </c>
      <c r="R142" s="123">
        <f>Summary!$J$21</f>
        <v>2280</v>
      </c>
      <c r="S142" s="123">
        <f>Summary!$J$27</f>
        <v>5675.02</v>
      </c>
      <c r="U142" s="123">
        <f>Summary!$J$35</f>
        <v>324.67400000000032</v>
      </c>
      <c r="V142" s="123">
        <f>Summary!$J$39</f>
        <v>488.71280000000007</v>
      </c>
      <c r="W142" s="123">
        <f>Summary!$J$46+Summary!$J$49</f>
        <v>1734.97</v>
      </c>
      <c r="X142" s="123">
        <f>Summary!$J$53</f>
        <v>1246.0899999999997</v>
      </c>
      <c r="Y142" s="123">
        <f t="shared" si="35"/>
        <v>40933.186800000018</v>
      </c>
      <c r="AA142" s="123">
        <f>Summary!$J$57</f>
        <v>5035.7800000000007</v>
      </c>
      <c r="AB142" s="123">
        <f>Summary!$J$58</f>
        <v>3166.84</v>
      </c>
      <c r="AC142" s="123">
        <f>Summary!$J$59</f>
        <v>4170.5483333333332</v>
      </c>
      <c r="AE142" s="123">
        <f t="shared" si="36"/>
        <v>45968.966800000017</v>
      </c>
      <c r="AF142" s="123">
        <f t="shared" si="37"/>
        <v>44100.026800000021</v>
      </c>
      <c r="AG142" s="123">
        <f t="shared" si="38"/>
        <v>45103.73513333335</v>
      </c>
      <c r="AI142" s="67">
        <f t="shared" si="39"/>
        <v>0.42346247114923274</v>
      </c>
      <c r="AJ142" s="67">
        <f t="shared" si="40"/>
        <v>0.36558938554336617</v>
      </c>
      <c r="AK142" s="67">
        <f t="shared" si="41"/>
        <v>0.39666994366632441</v>
      </c>
    </row>
    <row r="143" spans="11:52" x14ac:dyDescent="0.3">
      <c r="K143" s="114">
        <v>2021</v>
      </c>
      <c r="L143" s="114">
        <v>10</v>
      </c>
      <c r="M143" s="114">
        <v>4</v>
      </c>
      <c r="N143" s="114">
        <v>16</v>
      </c>
      <c r="O143" s="116">
        <v>34313.627</v>
      </c>
      <c r="Q143" s="123">
        <f>Summary!$J$18</f>
        <v>29183.720000000016</v>
      </c>
      <c r="R143" s="123">
        <f>Summary!$J$21</f>
        <v>2280</v>
      </c>
      <c r="S143" s="123">
        <f>Summary!$J$27</f>
        <v>5675.02</v>
      </c>
      <c r="U143" s="123">
        <f>Summary!$J$35</f>
        <v>324.67400000000032</v>
      </c>
      <c r="V143" s="123">
        <f>Summary!$J$39</f>
        <v>488.71280000000007</v>
      </c>
      <c r="W143" s="123">
        <f>Summary!$J$46+Summary!$J$49</f>
        <v>1734.97</v>
      </c>
      <c r="X143" s="123">
        <f>Summary!$J$53</f>
        <v>1246.0899999999997</v>
      </c>
      <c r="Y143" s="123">
        <f t="shared" si="35"/>
        <v>40933.186800000018</v>
      </c>
      <c r="AA143" s="123">
        <f>Summary!$J$57</f>
        <v>5035.7800000000007</v>
      </c>
      <c r="AB143" s="123">
        <f>Summary!$J$58</f>
        <v>3166.84</v>
      </c>
      <c r="AC143" s="123">
        <f>Summary!$J$59</f>
        <v>4170.5483333333332</v>
      </c>
      <c r="AE143" s="123">
        <f t="shared" si="36"/>
        <v>45968.966800000017</v>
      </c>
      <c r="AF143" s="123">
        <f t="shared" si="37"/>
        <v>44100.026800000021</v>
      </c>
      <c r="AG143" s="123">
        <f t="shared" si="38"/>
        <v>45103.73513333335</v>
      </c>
      <c r="AI143" s="67">
        <f t="shared" si="39"/>
        <v>0.33967087769532539</v>
      </c>
      <c r="AJ143" s="67">
        <f t="shared" si="40"/>
        <v>0.28520446993260201</v>
      </c>
      <c r="AK143" s="67">
        <f t="shared" si="41"/>
        <v>0.31445548246279387</v>
      </c>
    </row>
    <row r="144" spans="11:52" ht="15" thickBot="1" x14ac:dyDescent="0.35">
      <c r="K144" s="114">
        <v>2021</v>
      </c>
      <c r="L144" s="114">
        <v>10</v>
      </c>
      <c r="M144" s="114">
        <v>4</v>
      </c>
      <c r="N144" s="114">
        <v>17</v>
      </c>
      <c r="O144" s="116">
        <v>35970.92</v>
      </c>
      <c r="Q144" s="123">
        <f>Summary!$J$18</f>
        <v>29183.720000000016</v>
      </c>
      <c r="R144" s="123">
        <f>Summary!$J$21</f>
        <v>2280</v>
      </c>
      <c r="S144" s="123">
        <f>Summary!$J$27</f>
        <v>5675.02</v>
      </c>
      <c r="U144" s="123">
        <f>Summary!$J$35</f>
        <v>324.67400000000032</v>
      </c>
      <c r="V144" s="123">
        <f>Summary!$J$39</f>
        <v>488.71280000000007</v>
      </c>
      <c r="W144" s="123">
        <f>Summary!$J$46+Summary!$J$49</f>
        <v>1734.97</v>
      </c>
      <c r="X144" s="123">
        <f>Summary!$J$53</f>
        <v>1246.0899999999997</v>
      </c>
      <c r="Y144" s="123">
        <f t="shared" si="35"/>
        <v>40933.186800000018</v>
      </c>
      <c r="AA144" s="123">
        <f>Summary!$J$57</f>
        <v>5035.7800000000007</v>
      </c>
      <c r="AB144" s="123">
        <f>Summary!$J$58</f>
        <v>3166.84</v>
      </c>
      <c r="AC144" s="123">
        <f>Summary!$J$59</f>
        <v>4170.5483333333332</v>
      </c>
      <c r="AE144" s="123">
        <f t="shared" si="36"/>
        <v>45968.966800000017</v>
      </c>
      <c r="AF144" s="123">
        <f t="shared" si="37"/>
        <v>44100.026800000021</v>
      </c>
      <c r="AG144" s="123">
        <f t="shared" si="38"/>
        <v>45103.73513333335</v>
      </c>
      <c r="AI144" s="67">
        <f t="shared" si="39"/>
        <v>0.27794804247431032</v>
      </c>
      <c r="AJ144" s="67">
        <f t="shared" si="40"/>
        <v>0.22599107278879782</v>
      </c>
      <c r="AK144" s="67">
        <f t="shared" si="41"/>
        <v>0.25389439951308868</v>
      </c>
      <c r="AZ144" s="3"/>
    </row>
    <row r="145" spans="11:52" x14ac:dyDescent="0.3">
      <c r="K145" s="142">
        <v>2021</v>
      </c>
      <c r="L145" s="143">
        <v>10</v>
      </c>
      <c r="M145" s="143">
        <v>4</v>
      </c>
      <c r="N145" s="143">
        <v>18</v>
      </c>
      <c r="O145" s="144">
        <v>37021.716</v>
      </c>
      <c r="P145" s="107"/>
      <c r="Q145" s="145">
        <f>Summary!$J$18</f>
        <v>29183.720000000016</v>
      </c>
      <c r="R145" s="145">
        <f>Summary!$J$21</f>
        <v>2280</v>
      </c>
      <c r="S145" s="145">
        <f>Summary!$J$27</f>
        <v>5675.02</v>
      </c>
      <c r="T145" s="186">
        <f>Summary!$J$31</f>
        <v>2821.9100000000003</v>
      </c>
      <c r="U145" s="145">
        <f>Summary!$J$35</f>
        <v>324.67400000000032</v>
      </c>
      <c r="V145" s="145">
        <f>Summary!$J$39</f>
        <v>488.71280000000007</v>
      </c>
      <c r="W145" s="145">
        <f>Summary!$J$46+Summary!$J$49</f>
        <v>1734.97</v>
      </c>
      <c r="X145" s="145">
        <f>Summary!$J$53</f>
        <v>1246.0899999999997</v>
      </c>
      <c r="Y145" s="145">
        <f>SUM(Q145:X145)</f>
        <v>43755.096800000021</v>
      </c>
      <c r="Z145" s="107"/>
      <c r="AA145" s="145">
        <f>Summary!$J$57</f>
        <v>5035.7800000000007</v>
      </c>
      <c r="AB145" s="145">
        <f>Summary!$J$58</f>
        <v>3166.84</v>
      </c>
      <c r="AC145" s="145">
        <f>Summary!$J$59</f>
        <v>4170.5483333333332</v>
      </c>
      <c r="AD145" s="107"/>
      <c r="AE145" s="145">
        <f t="shared" si="36"/>
        <v>48790.87680000002</v>
      </c>
      <c r="AF145" s="145">
        <f t="shared" si="37"/>
        <v>46921.936800000025</v>
      </c>
      <c r="AG145" s="145">
        <f t="shared" si="38"/>
        <v>47925.645133333353</v>
      </c>
      <c r="AH145" s="107"/>
      <c r="AI145" s="146">
        <f t="shared" si="39"/>
        <v>0.31789884617990205</v>
      </c>
      <c r="AJ145" s="146">
        <f t="shared" si="40"/>
        <v>0.26741658328317425</v>
      </c>
      <c r="AK145" s="147">
        <f t="shared" si="41"/>
        <v>0.29452792337700806</v>
      </c>
      <c r="AZ145" s="125"/>
    </row>
    <row r="146" spans="11:52" s="130" customFormat="1" ht="15" thickBot="1" x14ac:dyDescent="0.35">
      <c r="K146" s="148">
        <v>2021</v>
      </c>
      <c r="L146" s="149">
        <v>10</v>
      </c>
      <c r="M146" s="149">
        <v>4</v>
      </c>
      <c r="N146" s="149">
        <v>19</v>
      </c>
      <c r="O146" s="150">
        <v>37253.207999999999</v>
      </c>
      <c r="P146" s="151"/>
      <c r="Q146" s="152">
        <f>Summary!$J$18</f>
        <v>29183.720000000016</v>
      </c>
      <c r="R146" s="152">
        <f>Summary!$J$21</f>
        <v>2280</v>
      </c>
      <c r="S146" s="152">
        <f>Summary!$J$27</f>
        <v>5675.02</v>
      </c>
      <c r="T146" s="187">
        <f>Summary!$J$31</f>
        <v>2821.9100000000003</v>
      </c>
      <c r="U146" s="123">
        <f>Summary!$J$35</f>
        <v>324.67400000000032</v>
      </c>
      <c r="V146" s="152">
        <f>Summary!$J$39</f>
        <v>488.71280000000007</v>
      </c>
      <c r="W146" s="152">
        <f>Summary!$J$46+Summary!$J$49</f>
        <v>1734.97</v>
      </c>
      <c r="X146" s="152">
        <f>Summary!$J$53</f>
        <v>1246.0899999999997</v>
      </c>
      <c r="Y146" s="152">
        <f t="shared" si="35"/>
        <v>43755.096800000021</v>
      </c>
      <c r="Z146" s="151"/>
      <c r="AA146" s="152">
        <f>Summary!$J$57</f>
        <v>5035.7800000000007</v>
      </c>
      <c r="AB146" s="152">
        <f>Summary!$J$58</f>
        <v>3166.84</v>
      </c>
      <c r="AC146" s="152">
        <f>Summary!$J$59</f>
        <v>4170.5483333333332</v>
      </c>
      <c r="AD146" s="151"/>
      <c r="AE146" s="152">
        <f t="shared" si="36"/>
        <v>48790.87680000002</v>
      </c>
      <c r="AF146" s="152">
        <f t="shared" si="37"/>
        <v>46921.936800000025</v>
      </c>
      <c r="AG146" s="152">
        <f t="shared" si="38"/>
        <v>47925.645133333353</v>
      </c>
      <c r="AH146" s="151"/>
      <c r="AI146" s="153">
        <f t="shared" si="39"/>
        <v>0.30970940274459108</v>
      </c>
      <c r="AJ146" s="153">
        <f t="shared" si="40"/>
        <v>0.25954083739580297</v>
      </c>
      <c r="AK146" s="154">
        <f t="shared" si="41"/>
        <v>0.286483707210755</v>
      </c>
      <c r="AZ146" s="125"/>
    </row>
    <row r="147" spans="11:52" ht="15" thickBot="1" x14ac:dyDescent="0.35">
      <c r="K147" s="148">
        <v>2021</v>
      </c>
      <c r="L147" s="149">
        <v>10</v>
      </c>
      <c r="M147" s="149">
        <v>4</v>
      </c>
      <c r="N147" s="149">
        <v>20</v>
      </c>
      <c r="O147" s="184">
        <v>37270.764000000003</v>
      </c>
      <c r="P147" s="103"/>
      <c r="Q147" s="155">
        <f>Summary!$J$18</f>
        <v>29183.720000000016</v>
      </c>
      <c r="R147" s="155">
        <f>Summary!$J$21</f>
        <v>2280</v>
      </c>
      <c r="S147" s="155">
        <f>Summary!$J$27</f>
        <v>5675.02</v>
      </c>
      <c r="T147" s="187">
        <f>Summary!$J$31</f>
        <v>2821.9100000000003</v>
      </c>
      <c r="U147" s="166">
        <f>Summary!C328*0</f>
        <v>0</v>
      </c>
      <c r="V147" s="155">
        <f>Summary!$J$39</f>
        <v>488.71280000000007</v>
      </c>
      <c r="W147" s="155">
        <f>Summary!$J$46+Summary!$J$49</f>
        <v>1734.97</v>
      </c>
      <c r="X147" s="155">
        <f>Summary!$J$53</f>
        <v>1246.0899999999997</v>
      </c>
      <c r="Y147" s="155">
        <f t="shared" si="35"/>
        <v>43430.422800000022</v>
      </c>
      <c r="Z147" s="103"/>
      <c r="AA147" s="155">
        <f>Summary!$J$57</f>
        <v>5035.7800000000007</v>
      </c>
      <c r="AB147" s="155">
        <f>Summary!$J$58</f>
        <v>3166.84</v>
      </c>
      <c r="AC147" s="155">
        <f>Summary!$J$59</f>
        <v>4170.5483333333332</v>
      </c>
      <c r="AD147" s="103"/>
      <c r="AE147" s="155">
        <f t="shared" si="36"/>
        <v>48466.202800000021</v>
      </c>
      <c r="AF147" s="155">
        <f t="shared" si="37"/>
        <v>46597.262800000026</v>
      </c>
      <c r="AG147" s="155">
        <f t="shared" si="38"/>
        <v>47600.971133333354</v>
      </c>
      <c r="AH147" s="103"/>
      <c r="AI147" s="153">
        <f t="shared" si="39"/>
        <v>0.30038125325254983</v>
      </c>
      <c r="AJ147" s="153">
        <f t="shared" si="40"/>
        <v>0.2502363192769545</v>
      </c>
      <c r="AK147" s="154">
        <f t="shared" si="41"/>
        <v>0.2771664979374544</v>
      </c>
      <c r="AZ147" s="125"/>
    </row>
    <row r="148" spans="11:52" ht="15" thickBot="1" x14ac:dyDescent="0.35">
      <c r="K148" s="156">
        <v>2021</v>
      </c>
      <c r="L148" s="157">
        <v>10</v>
      </c>
      <c r="M148" s="157">
        <v>4</v>
      </c>
      <c r="N148" s="157">
        <v>21</v>
      </c>
      <c r="O148" s="158">
        <v>35420.053</v>
      </c>
      <c r="P148" s="159"/>
      <c r="Q148" s="160">
        <f>Summary!$J$18</f>
        <v>29183.720000000016</v>
      </c>
      <c r="R148" s="160">
        <f>Summary!$J$21</f>
        <v>2280</v>
      </c>
      <c r="S148" s="160">
        <f>Summary!$J$27</f>
        <v>5675.02</v>
      </c>
      <c r="T148" s="188">
        <f>Summary!$J$31</f>
        <v>2821.9100000000003</v>
      </c>
      <c r="U148" s="161">
        <v>0</v>
      </c>
      <c r="V148" s="160">
        <f>Summary!$J$39</f>
        <v>488.71280000000007</v>
      </c>
      <c r="W148" s="160">
        <f>Summary!$J$46+Summary!$J$49</f>
        <v>1734.97</v>
      </c>
      <c r="X148" s="160">
        <f>Summary!$J$53</f>
        <v>1246.0899999999997</v>
      </c>
      <c r="Y148" s="160">
        <f t="shared" si="35"/>
        <v>43430.422800000022</v>
      </c>
      <c r="Z148" s="159"/>
      <c r="AA148" s="160">
        <f>Summary!$J$57</f>
        <v>5035.7800000000007</v>
      </c>
      <c r="AB148" s="160">
        <f>Summary!$J$58</f>
        <v>3166.84</v>
      </c>
      <c r="AC148" s="160">
        <f>Summary!$J$59</f>
        <v>4170.5483333333332</v>
      </c>
      <c r="AD148" s="159"/>
      <c r="AE148" s="160">
        <f t="shared" si="36"/>
        <v>48466.202800000021</v>
      </c>
      <c r="AF148" s="160">
        <f t="shared" si="37"/>
        <v>46597.262800000026</v>
      </c>
      <c r="AG148" s="160">
        <f t="shared" si="38"/>
        <v>47600.971133333354</v>
      </c>
      <c r="AH148" s="159"/>
      <c r="AI148" s="162">
        <f t="shared" si="39"/>
        <v>0.36832665947733112</v>
      </c>
      <c r="AJ148" s="162">
        <f t="shared" si="40"/>
        <v>0.31556163397045245</v>
      </c>
      <c r="AK148" s="163">
        <f t="shared" si="41"/>
        <v>0.34389892452541937</v>
      </c>
      <c r="AZ148" s="125"/>
    </row>
    <row r="149" spans="11:52" x14ac:dyDescent="0.3">
      <c r="K149" s="114">
        <v>2021</v>
      </c>
      <c r="L149" s="114">
        <v>10</v>
      </c>
      <c r="M149" s="114">
        <v>4</v>
      </c>
      <c r="N149" s="114">
        <v>22</v>
      </c>
      <c r="O149" s="116">
        <v>32992.154000000002</v>
      </c>
      <c r="Q149" s="123">
        <f>Summary!$J$18</f>
        <v>29183.720000000016</v>
      </c>
      <c r="R149" s="123">
        <f>Summary!$J$21</f>
        <v>2280</v>
      </c>
      <c r="S149" s="123">
        <f>Summary!$J$27</f>
        <v>5675.02</v>
      </c>
      <c r="U149" s="126">
        <v>0</v>
      </c>
      <c r="V149" s="123">
        <f>Summary!$J$39</f>
        <v>488.71280000000007</v>
      </c>
      <c r="W149" s="123">
        <f>Summary!$J$46+Summary!$J$49</f>
        <v>1734.97</v>
      </c>
      <c r="X149" s="123">
        <f>Summary!$J$53</f>
        <v>1246.0899999999997</v>
      </c>
      <c r="Y149" s="123">
        <f t="shared" si="35"/>
        <v>40608.512800000019</v>
      </c>
      <c r="AA149" s="123">
        <f>Summary!$J$57</f>
        <v>5035.7800000000007</v>
      </c>
      <c r="AB149" s="123">
        <f>Summary!$J$58</f>
        <v>3166.84</v>
      </c>
      <c r="AC149" s="123">
        <f>Summary!$J$59</f>
        <v>4170.5483333333332</v>
      </c>
      <c r="AE149" s="123">
        <f t="shared" si="36"/>
        <v>45644.292800000017</v>
      </c>
      <c r="AF149" s="123">
        <f t="shared" si="37"/>
        <v>43775.352800000022</v>
      </c>
      <c r="AG149" s="123">
        <f t="shared" si="38"/>
        <v>44779.061133333351</v>
      </c>
      <c r="AI149" s="67">
        <f t="shared" si="39"/>
        <v>0.38348932294629851</v>
      </c>
      <c r="AJ149" s="67">
        <f t="shared" si="40"/>
        <v>0.3268413089972852</v>
      </c>
      <c r="AK149" s="67">
        <f t="shared" si="41"/>
        <v>0.35726394625017049</v>
      </c>
    </row>
    <row r="150" spans="11:52" x14ac:dyDescent="0.3">
      <c r="K150" s="114">
        <v>2021</v>
      </c>
      <c r="L150" s="114">
        <v>10</v>
      </c>
      <c r="M150" s="114">
        <v>4</v>
      </c>
      <c r="N150" s="114">
        <v>23</v>
      </c>
      <c r="O150" s="116">
        <v>29999.191999999999</v>
      </c>
      <c r="Q150" s="123">
        <f>Summary!$J$18</f>
        <v>29183.720000000016</v>
      </c>
      <c r="R150" s="123">
        <f>Summary!$J$21</f>
        <v>2280</v>
      </c>
      <c r="S150" s="123">
        <f>Summary!$J$27</f>
        <v>5675.02</v>
      </c>
      <c r="U150" s="126">
        <v>0</v>
      </c>
      <c r="V150" s="123">
        <f>Summary!$J$39</f>
        <v>488.71280000000007</v>
      </c>
      <c r="W150" s="123">
        <f>Summary!$J$46+Summary!$J$49</f>
        <v>1734.97</v>
      </c>
      <c r="X150" s="123">
        <f>Summary!$J$53</f>
        <v>1246.0899999999997</v>
      </c>
      <c r="Y150" s="123">
        <f t="shared" si="35"/>
        <v>40608.512800000019</v>
      </c>
      <c r="AA150" s="123">
        <f>Summary!$J$57</f>
        <v>5035.7800000000007</v>
      </c>
      <c r="AB150" s="123">
        <f>Summary!$J$58</f>
        <v>3166.84</v>
      </c>
      <c r="AC150" s="123">
        <f>Summary!$J$59</f>
        <v>4170.5483333333332</v>
      </c>
      <c r="AE150" s="123">
        <f t="shared" si="36"/>
        <v>45644.292800000017</v>
      </c>
      <c r="AF150" s="123">
        <f t="shared" si="37"/>
        <v>43775.352800000022</v>
      </c>
      <c r="AG150" s="123">
        <f t="shared" si="38"/>
        <v>44779.061133333351</v>
      </c>
      <c r="AI150" s="67">
        <f t="shared" si="39"/>
        <v>0.52151740620214104</v>
      </c>
      <c r="AJ150" s="67">
        <f t="shared" si="40"/>
        <v>0.45921772826414869</v>
      </c>
      <c r="AK150" s="67">
        <f t="shared" si="41"/>
        <v>0.49267557383990052</v>
      </c>
    </row>
    <row r="151" spans="11:52" x14ac:dyDescent="0.3">
      <c r="K151" s="114">
        <v>2021</v>
      </c>
      <c r="L151" s="114">
        <v>10</v>
      </c>
      <c r="M151" s="114">
        <v>4</v>
      </c>
      <c r="N151" s="114">
        <v>24</v>
      </c>
      <c r="O151" s="116">
        <v>27477.933000000001</v>
      </c>
      <c r="Q151" s="123">
        <f>Summary!$J$18</f>
        <v>29183.720000000016</v>
      </c>
      <c r="R151" s="123">
        <f>Summary!$J$21</f>
        <v>2280</v>
      </c>
      <c r="S151" s="123">
        <f>Summary!$J$27</f>
        <v>5675.02</v>
      </c>
      <c r="U151" s="126">
        <v>0</v>
      </c>
      <c r="V151" s="123">
        <f>Summary!$J$39</f>
        <v>488.71280000000007</v>
      </c>
      <c r="W151" s="123">
        <f>Summary!$J$46+Summary!$J$49</f>
        <v>1734.97</v>
      </c>
      <c r="X151" s="123">
        <f>Summary!$J$53</f>
        <v>1246.0899999999997</v>
      </c>
      <c r="Y151" s="123">
        <f t="shared" si="35"/>
        <v>40608.512800000019</v>
      </c>
      <c r="AA151" s="123">
        <f>Summary!$J$57</f>
        <v>5035.7800000000007</v>
      </c>
      <c r="AB151" s="123">
        <f>Summary!$J$58</f>
        <v>3166.84</v>
      </c>
      <c r="AC151" s="123">
        <f>Summary!$J$59</f>
        <v>4170.5483333333332</v>
      </c>
      <c r="AE151" s="123">
        <f t="shared" si="36"/>
        <v>45644.292800000017</v>
      </c>
      <c r="AF151" s="123">
        <f t="shared" si="37"/>
        <v>43775.352800000022</v>
      </c>
      <c r="AG151" s="123">
        <f t="shared" si="38"/>
        <v>44779.061133333351</v>
      </c>
      <c r="AI151" s="67">
        <f t="shared" si="39"/>
        <v>0.66112541289040971</v>
      </c>
      <c r="AJ151" s="67">
        <f t="shared" si="40"/>
        <v>0.59310937980669876</v>
      </c>
      <c r="AK151" s="67">
        <f t="shared" si="41"/>
        <v>0.62963717588704182</v>
      </c>
    </row>
    <row r="152" spans="11:52" x14ac:dyDescent="0.3">
      <c r="K152" s="114">
        <v>2021</v>
      </c>
      <c r="L152" s="114">
        <v>10</v>
      </c>
      <c r="M152" s="114">
        <v>5</v>
      </c>
      <c r="N152" s="114">
        <v>1</v>
      </c>
      <c r="O152" s="116">
        <v>25505.599999999999</v>
      </c>
      <c r="Q152" s="123">
        <f>Summary!$J$18</f>
        <v>29183.720000000016</v>
      </c>
      <c r="R152" s="123">
        <f>Summary!$J$21</f>
        <v>2280</v>
      </c>
      <c r="S152" s="123">
        <f>Summary!$J$27</f>
        <v>5675.02</v>
      </c>
      <c r="U152" s="126">
        <v>0</v>
      </c>
      <c r="V152" s="123">
        <f>Summary!$J$39</f>
        <v>488.71280000000007</v>
      </c>
      <c r="W152" s="123">
        <f>Summary!$J$46+Summary!$J$49</f>
        <v>1734.97</v>
      </c>
      <c r="X152" s="123">
        <f>Summary!$J$53</f>
        <v>1246.0899999999997</v>
      </c>
      <c r="Y152" s="123">
        <f t="shared" si="35"/>
        <v>40608.512800000019</v>
      </c>
      <c r="AA152" s="3">
        <f>Summary!$E$57</f>
        <v>3909</v>
      </c>
      <c r="AB152" s="3">
        <f>Summary!$E$58</f>
        <v>3181</v>
      </c>
      <c r="AC152" s="3">
        <f>Summary!$E$59</f>
        <v>3484</v>
      </c>
      <c r="AE152" s="123">
        <f t="shared" si="36"/>
        <v>44517.512800000019</v>
      </c>
      <c r="AF152" s="123">
        <f t="shared" si="37"/>
        <v>43789.512800000019</v>
      </c>
      <c r="AG152" s="123">
        <f t="shared" si="38"/>
        <v>44092.512800000019</v>
      </c>
      <c r="AI152" s="67">
        <f t="shared" si="39"/>
        <v>0.74540151182485503</v>
      </c>
      <c r="AJ152" s="67">
        <f t="shared" si="40"/>
        <v>0.71685876042908303</v>
      </c>
      <c r="AK152" s="67">
        <f t="shared" si="41"/>
        <v>0.72873850448529032</v>
      </c>
    </row>
    <row r="156" spans="11:52" s="66" customFormat="1" x14ac:dyDescent="0.3">
      <c r="K156" s="118" t="s">
        <v>4416</v>
      </c>
      <c r="L156" s="118"/>
      <c r="M156" s="118"/>
      <c r="N156" s="118"/>
      <c r="O156" s="121"/>
      <c r="Q156" s="124"/>
      <c r="R156" s="124"/>
      <c r="S156" s="124"/>
      <c r="T156" s="124"/>
      <c r="U156" s="124"/>
      <c r="V156" s="124"/>
      <c r="W156" s="124"/>
      <c r="X156" s="124"/>
      <c r="Y156" s="124"/>
      <c r="AA156" s="41"/>
      <c r="AB156" s="41"/>
      <c r="AC156" s="41"/>
      <c r="AE156" s="124"/>
      <c r="AF156" s="124"/>
      <c r="AG156" s="124"/>
      <c r="AI156" s="48"/>
      <c r="AJ156" s="48"/>
      <c r="AK156" s="48"/>
    </row>
    <row r="158" spans="11:52" x14ac:dyDescent="0.3">
      <c r="M158" s="116" t="s">
        <v>4367</v>
      </c>
      <c r="N158" s="202">
        <f>N47</f>
        <v>20</v>
      </c>
      <c r="O158" s="202">
        <f>O47</f>
        <v>41104.161</v>
      </c>
      <c r="P158" s="203"/>
      <c r="Q158" s="204">
        <f>Q47</f>
        <v>29240.970000000012</v>
      </c>
      <c r="R158" s="204">
        <f>R47</f>
        <v>2280</v>
      </c>
      <c r="S158" s="204">
        <f t="shared" ref="S158:AG158" si="42">S47</f>
        <v>7213.130000000001</v>
      </c>
      <c r="T158" s="204">
        <f t="shared" si="42"/>
        <v>2070.87</v>
      </c>
      <c r="U158" s="204">
        <f t="shared" si="42"/>
        <v>0</v>
      </c>
      <c r="V158" s="204">
        <f t="shared" si="42"/>
        <v>1969.3358000000003</v>
      </c>
      <c r="W158" s="204">
        <f t="shared" si="42"/>
        <v>1759.44</v>
      </c>
      <c r="X158" s="204">
        <f t="shared" si="42"/>
        <v>1398.7800000000002</v>
      </c>
      <c r="Y158" s="204">
        <f t="shared" si="42"/>
        <v>45932.525800000018</v>
      </c>
      <c r="Z158" s="204">
        <f t="shared" si="42"/>
        <v>0</v>
      </c>
      <c r="AA158" s="204">
        <f t="shared" si="42"/>
        <v>4692</v>
      </c>
      <c r="AB158" s="204">
        <f t="shared" si="42"/>
        <v>3311</v>
      </c>
      <c r="AC158" s="204">
        <f t="shared" si="42"/>
        <v>3922</v>
      </c>
      <c r="AD158" s="204">
        <f t="shared" si="42"/>
        <v>0</v>
      </c>
      <c r="AE158" s="204">
        <f t="shared" si="42"/>
        <v>50624.525800000018</v>
      </c>
      <c r="AF158" s="204">
        <f t="shared" si="42"/>
        <v>49243.525800000018</v>
      </c>
      <c r="AG158" s="204">
        <f t="shared" si="42"/>
        <v>49854.525800000018</v>
      </c>
      <c r="AH158" s="204">
        <f>O158*1.2</f>
        <v>49324.993199999997</v>
      </c>
      <c r="AI158" s="205">
        <f>AI47</f>
        <v>0.23161559726276904</v>
      </c>
      <c r="AJ158" s="205">
        <f t="shared" ref="AJ158:AK158" si="43">AJ47</f>
        <v>0.19801802547435568</v>
      </c>
      <c r="AK158" s="205">
        <f t="shared" si="43"/>
        <v>0.21288270061028658</v>
      </c>
      <c r="AL158" s="10">
        <f>AG158-AH158</f>
        <v>529.53260000002047</v>
      </c>
    </row>
    <row r="159" spans="11:52" x14ac:dyDescent="0.3">
      <c r="M159" s="116" t="s">
        <v>3799</v>
      </c>
      <c r="N159" s="202">
        <f>N72</f>
        <v>20</v>
      </c>
      <c r="O159" s="202">
        <f>O72</f>
        <v>43306.05</v>
      </c>
      <c r="P159" s="203"/>
      <c r="Q159" s="204">
        <f>Q72</f>
        <v>29155.400000000016</v>
      </c>
      <c r="R159" s="204">
        <f>R72</f>
        <v>2280</v>
      </c>
      <c r="S159" s="204">
        <f t="shared" ref="S159:AG159" si="44">S72</f>
        <v>7744.8200000000033</v>
      </c>
      <c r="T159" s="204">
        <f t="shared" si="44"/>
        <v>2122.6099999999997</v>
      </c>
      <c r="U159" s="204">
        <f t="shared" si="44"/>
        <v>0</v>
      </c>
      <c r="V159" s="204">
        <f t="shared" si="44"/>
        <v>1372.5798</v>
      </c>
      <c r="W159" s="204">
        <f t="shared" si="44"/>
        <v>1773.73</v>
      </c>
      <c r="X159" s="204">
        <f t="shared" si="44"/>
        <v>1452.2000000000003</v>
      </c>
      <c r="Y159" s="204">
        <f t="shared" si="44"/>
        <v>45901.339800000016</v>
      </c>
      <c r="Z159" s="204">
        <f t="shared" si="44"/>
        <v>0</v>
      </c>
      <c r="AA159" s="204">
        <f t="shared" si="44"/>
        <v>6197</v>
      </c>
      <c r="AB159" s="204">
        <f t="shared" si="44"/>
        <v>3840</v>
      </c>
      <c r="AC159" s="204">
        <f t="shared" si="44"/>
        <v>5340</v>
      </c>
      <c r="AD159" s="204">
        <f t="shared" si="44"/>
        <v>0</v>
      </c>
      <c r="AE159" s="204">
        <f t="shared" si="44"/>
        <v>52098.339800000016</v>
      </c>
      <c r="AF159" s="204">
        <f t="shared" si="44"/>
        <v>49741.339800000016</v>
      </c>
      <c r="AG159" s="204">
        <f t="shared" si="44"/>
        <v>51241.339800000016</v>
      </c>
      <c r="AH159" s="204">
        <f t="shared" ref="AH159:AH162" si="45">O159*1.2</f>
        <v>51967.26</v>
      </c>
      <c r="AI159" s="205">
        <f>AI72</f>
        <v>0.20302682419661947</v>
      </c>
      <c r="AJ159" s="205">
        <f>AJ72</f>
        <v>0.14860024869504407</v>
      </c>
      <c r="AK159" s="205">
        <f>AK72</f>
        <v>0.1832374414198481</v>
      </c>
      <c r="AL159" s="10">
        <f>AG159-AH159</f>
        <v>-725.92019999998593</v>
      </c>
    </row>
    <row r="160" spans="11:52" x14ac:dyDescent="0.3">
      <c r="M160" s="116" t="s">
        <v>3792</v>
      </c>
      <c r="N160" s="202">
        <f>N97</f>
        <v>20</v>
      </c>
      <c r="O160" s="202">
        <f>O97</f>
        <v>43644.203000000001</v>
      </c>
      <c r="P160" s="203"/>
      <c r="Q160" s="204">
        <f>Q97</f>
        <v>29085.200000000015</v>
      </c>
      <c r="R160" s="204">
        <f>R97</f>
        <v>2280</v>
      </c>
      <c r="S160" s="204">
        <f t="shared" ref="S160:AG160" si="46">S97</f>
        <v>7470.4</v>
      </c>
      <c r="T160" s="204">
        <f t="shared" si="46"/>
        <v>2459.6600000000003</v>
      </c>
      <c r="U160" s="204">
        <f t="shared" si="46"/>
        <v>0</v>
      </c>
      <c r="V160" s="204">
        <f t="shared" si="46"/>
        <v>1253.2246</v>
      </c>
      <c r="W160" s="204">
        <f t="shared" si="46"/>
        <v>1773.25</v>
      </c>
      <c r="X160" s="204">
        <f t="shared" si="46"/>
        <v>1504.55</v>
      </c>
      <c r="Y160" s="204">
        <f t="shared" si="46"/>
        <v>45826.284600000021</v>
      </c>
      <c r="Z160" s="204">
        <f t="shared" si="46"/>
        <v>0</v>
      </c>
      <c r="AA160" s="204">
        <f t="shared" si="46"/>
        <v>6480.04</v>
      </c>
      <c r="AB160" s="204">
        <f t="shared" si="46"/>
        <v>5624.0599999999995</v>
      </c>
      <c r="AC160" s="204">
        <f t="shared" si="46"/>
        <v>6094.8833333333341</v>
      </c>
      <c r="AD160" s="204">
        <f t="shared" si="46"/>
        <v>0</v>
      </c>
      <c r="AE160" s="204">
        <f t="shared" si="46"/>
        <v>52306.324600000022</v>
      </c>
      <c r="AF160" s="204">
        <f t="shared" si="46"/>
        <v>51450.344600000019</v>
      </c>
      <c r="AG160" s="204">
        <f t="shared" si="46"/>
        <v>51921.167933333352</v>
      </c>
      <c r="AH160" s="204">
        <f t="shared" si="45"/>
        <v>52373.043599999997</v>
      </c>
      <c r="AI160" s="205">
        <f>AI97</f>
        <v>0.19847129755124684</v>
      </c>
      <c r="AJ160" s="205">
        <f>AJ97</f>
        <v>0.17885861267761075</v>
      </c>
      <c r="AK160" s="205">
        <f>AK97</f>
        <v>0.18964637602234025</v>
      </c>
      <c r="AL160" s="10">
        <f>AG160-AH160</f>
        <v>-451.87566666664497</v>
      </c>
    </row>
    <row r="161" spans="13:38" x14ac:dyDescent="0.3">
      <c r="M161" s="116" t="s">
        <v>3793</v>
      </c>
      <c r="N161" s="202">
        <f>N122</f>
        <v>20</v>
      </c>
      <c r="O161" s="202">
        <f>O122</f>
        <v>44861.461000000003</v>
      </c>
      <c r="P161" s="203"/>
      <c r="Q161" s="204">
        <f>Q122</f>
        <v>29134.090000000022</v>
      </c>
      <c r="R161" s="204">
        <f>R122</f>
        <v>2280</v>
      </c>
      <c r="S161" s="204">
        <f t="shared" ref="S161:AG161" si="47">S122</f>
        <v>6587.7899999999991</v>
      </c>
      <c r="T161" s="204">
        <f t="shared" si="47"/>
        <v>2467.7000000000003</v>
      </c>
      <c r="U161" s="204">
        <f t="shared" si="47"/>
        <v>0</v>
      </c>
      <c r="V161" s="204">
        <f t="shared" si="47"/>
        <v>895.22900000000016</v>
      </c>
      <c r="W161" s="204">
        <f t="shared" si="47"/>
        <v>1779.25</v>
      </c>
      <c r="X161" s="204">
        <f t="shared" si="47"/>
        <v>1453.47</v>
      </c>
      <c r="Y161" s="204">
        <f t="shared" si="47"/>
        <v>44597.529000000017</v>
      </c>
      <c r="Z161" s="204">
        <f t="shared" si="47"/>
        <v>0</v>
      </c>
      <c r="AA161" s="204">
        <f t="shared" si="47"/>
        <v>8498.2800000000007</v>
      </c>
      <c r="AB161" s="204">
        <f t="shared" si="47"/>
        <v>4485.8599999999997</v>
      </c>
      <c r="AC161" s="204">
        <f t="shared" si="47"/>
        <v>5920.5266666666657</v>
      </c>
      <c r="AD161" s="204">
        <f t="shared" si="47"/>
        <v>0</v>
      </c>
      <c r="AE161" s="204">
        <f t="shared" si="47"/>
        <v>53095.809000000016</v>
      </c>
      <c r="AF161" s="204">
        <f t="shared" si="47"/>
        <v>49083.389000000017</v>
      </c>
      <c r="AG161" s="204">
        <f t="shared" si="47"/>
        <v>50518.055666666682</v>
      </c>
      <c r="AH161" s="204">
        <f t="shared" si="45"/>
        <v>53833.753199999999</v>
      </c>
      <c r="AI161" s="205">
        <f>AI122</f>
        <v>0.18355059814035063</v>
      </c>
      <c r="AJ161" s="205">
        <f>AJ122</f>
        <v>9.4110354542399188E-2</v>
      </c>
      <c r="AK161" s="205">
        <f>AK122</f>
        <v>0.12609029087721146</v>
      </c>
      <c r="AL161" s="10">
        <f>AG161-AH161</f>
        <v>-3315.6975333333176</v>
      </c>
    </row>
    <row r="162" spans="13:38" x14ac:dyDescent="0.3">
      <c r="M162" s="116" t="s">
        <v>4394</v>
      </c>
      <c r="N162" s="202">
        <f>N147</f>
        <v>20</v>
      </c>
      <c r="O162" s="202">
        <f>O147</f>
        <v>37270.764000000003</v>
      </c>
      <c r="P162" s="203"/>
      <c r="Q162" s="204">
        <f>Q147</f>
        <v>29183.720000000016</v>
      </c>
      <c r="R162" s="204">
        <f>R147</f>
        <v>2280</v>
      </c>
      <c r="S162" s="204">
        <f t="shared" ref="S162:AG162" si="48">S147</f>
        <v>5675.02</v>
      </c>
      <c r="T162" s="204">
        <f t="shared" si="48"/>
        <v>2821.9100000000003</v>
      </c>
      <c r="U162" s="204">
        <f t="shared" si="48"/>
        <v>0</v>
      </c>
      <c r="V162" s="204">
        <f t="shared" si="48"/>
        <v>488.71280000000007</v>
      </c>
      <c r="W162" s="204">
        <f t="shared" si="48"/>
        <v>1734.97</v>
      </c>
      <c r="X162" s="204">
        <f t="shared" si="48"/>
        <v>1246.0899999999997</v>
      </c>
      <c r="Y162" s="204">
        <f t="shared" si="48"/>
        <v>43430.422800000022</v>
      </c>
      <c r="Z162" s="204">
        <f t="shared" si="48"/>
        <v>0</v>
      </c>
      <c r="AA162" s="204">
        <f t="shared" si="48"/>
        <v>5035.7800000000007</v>
      </c>
      <c r="AB162" s="204">
        <f t="shared" si="48"/>
        <v>3166.84</v>
      </c>
      <c r="AC162" s="204">
        <f t="shared" si="48"/>
        <v>4170.5483333333332</v>
      </c>
      <c r="AD162" s="204">
        <f t="shared" si="48"/>
        <v>0</v>
      </c>
      <c r="AE162" s="204">
        <f t="shared" si="48"/>
        <v>48466.202800000021</v>
      </c>
      <c r="AF162" s="204">
        <f t="shared" si="48"/>
        <v>46597.262800000026</v>
      </c>
      <c r="AG162" s="204">
        <f t="shared" si="48"/>
        <v>47600.971133333354</v>
      </c>
      <c r="AH162" s="204">
        <f t="shared" si="45"/>
        <v>44724.916799999999</v>
      </c>
      <c r="AI162" s="205">
        <f>AI147</f>
        <v>0.30038125325254983</v>
      </c>
      <c r="AJ162" s="205">
        <f>AJ147</f>
        <v>0.2502363192769545</v>
      </c>
      <c r="AK162" s="205">
        <f>AK147</f>
        <v>0.2771664979374544</v>
      </c>
      <c r="AL162" s="10">
        <f>AG162-AH162</f>
        <v>2876.0543333333553</v>
      </c>
    </row>
  </sheetData>
  <autoFilter ref="K2:P152"/>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6"/>
  <sheetViews>
    <sheetView zoomScaleNormal="100" workbookViewId="0">
      <selection activeCell="N13" sqref="N13"/>
    </sheetView>
  </sheetViews>
  <sheetFormatPr defaultColWidth="8.88671875" defaultRowHeight="15.6" x14ac:dyDescent="0.3"/>
  <cols>
    <col min="1" max="3" width="8.88671875" style="194"/>
    <col min="4" max="4" width="11" style="194" customWidth="1"/>
    <col min="5" max="5" width="12" style="194" customWidth="1"/>
    <col min="6" max="6" width="12.44140625" style="194" customWidth="1"/>
    <col min="7" max="7" width="12.33203125" style="194" customWidth="1"/>
    <col min="8" max="8" width="15.6640625" style="194" customWidth="1"/>
    <col min="9" max="10" width="8.88671875" style="194"/>
    <col min="11" max="11" width="11" style="194" customWidth="1"/>
    <col min="12" max="12" width="14.33203125" style="194" customWidth="1"/>
    <col min="13" max="13" width="13.88671875" style="194" customWidth="1"/>
    <col min="14" max="14" width="14" style="194" customWidth="1"/>
    <col min="15" max="15" width="15" style="194" customWidth="1"/>
    <col min="16" max="16" width="14.6640625" style="194" customWidth="1"/>
    <col min="17" max="16384" width="8.88671875" style="194"/>
  </cols>
  <sheetData>
    <row r="2" spans="2:16" x14ac:dyDescent="0.3">
      <c r="C2" s="194" t="s">
        <v>4432</v>
      </c>
      <c r="J2" s="194" t="s">
        <v>4433</v>
      </c>
    </row>
    <row r="4" spans="2:16" s="195" customFormat="1" ht="78" x14ac:dyDescent="0.3">
      <c r="D4" s="195" t="s">
        <v>4353</v>
      </c>
      <c r="E4" s="196" t="s">
        <v>4426</v>
      </c>
      <c r="F4" s="196" t="s">
        <v>4445</v>
      </c>
      <c r="G4" s="196" t="s">
        <v>4453</v>
      </c>
      <c r="H4" s="196" t="s">
        <v>4446</v>
      </c>
      <c r="K4" s="195" t="s">
        <v>4353</v>
      </c>
      <c r="L4" s="196" t="s">
        <v>4451</v>
      </c>
      <c r="M4" s="196" t="s">
        <v>4452</v>
      </c>
      <c r="N4" s="196" t="s">
        <v>4450</v>
      </c>
      <c r="O4" s="196" t="s">
        <v>4435</v>
      </c>
      <c r="P4" s="196" t="s">
        <v>4436</v>
      </c>
    </row>
    <row r="5" spans="2:16" s="195" customFormat="1" x14ac:dyDescent="0.3">
      <c r="D5" s="197" t="s">
        <v>4427</v>
      </c>
      <c r="E5" s="197" t="s">
        <v>4428</v>
      </c>
      <c r="F5" s="197" t="s">
        <v>4429</v>
      </c>
      <c r="G5" s="197" t="s">
        <v>4430</v>
      </c>
      <c r="H5" s="197" t="s">
        <v>4431</v>
      </c>
      <c r="K5" s="197" t="s">
        <v>4427</v>
      </c>
      <c r="L5" s="197" t="s">
        <v>4428</v>
      </c>
      <c r="M5" s="197" t="s">
        <v>4429</v>
      </c>
      <c r="N5" s="197" t="s">
        <v>4430</v>
      </c>
      <c r="O5" s="197" t="s">
        <v>4431</v>
      </c>
      <c r="P5" s="197" t="s">
        <v>4434</v>
      </c>
    </row>
    <row r="6" spans="2:16" x14ac:dyDescent="0.3">
      <c r="B6" s="199">
        <f>Summary!F5</f>
        <v>19</v>
      </c>
      <c r="D6" s="194" t="s">
        <v>4425</v>
      </c>
      <c r="E6" s="200">
        <f>Summary!F4</f>
        <v>41421.376764619999</v>
      </c>
      <c r="F6" s="198" t="s">
        <v>4448</v>
      </c>
      <c r="G6" s="200">
        <f>'Peak-Profile'!O158</f>
        <v>41104.161</v>
      </c>
      <c r="H6" s="200">
        <f>E6-G6</f>
        <v>317.21576461999939</v>
      </c>
      <c r="K6" s="194" t="s">
        <v>4425</v>
      </c>
      <c r="L6" s="200">
        <f>'Peak-Profile'!AG158</f>
        <v>49854.525800000018</v>
      </c>
      <c r="M6" s="200">
        <f>'Peak-Profile'!O158*1.15</f>
        <v>47269.785149999996</v>
      </c>
      <c r="N6" s="200">
        <f>'Peak-Profile'!AH158</f>
        <v>49324.993199999997</v>
      </c>
      <c r="O6" s="201">
        <f>L6-M6</f>
        <v>2584.7406500000216</v>
      </c>
      <c r="P6" s="201">
        <f>L6-N6</f>
        <v>529.53260000002047</v>
      </c>
    </row>
    <row r="7" spans="2:16" x14ac:dyDescent="0.3">
      <c r="B7" s="199">
        <f>Summary!G5</f>
        <v>18</v>
      </c>
      <c r="D7" s="194" t="s">
        <v>3799</v>
      </c>
      <c r="E7" s="200">
        <f>Summary!G4</f>
        <v>44484.694214188101</v>
      </c>
      <c r="F7" s="198" t="s">
        <v>4449</v>
      </c>
      <c r="G7" s="200">
        <f>'Peak-Profile'!O159</f>
        <v>43306.05</v>
      </c>
      <c r="H7" s="200">
        <f>E7-G7</f>
        <v>1178.644214188098</v>
      </c>
      <c r="K7" s="194" t="s">
        <v>3799</v>
      </c>
      <c r="L7" s="200">
        <f>'Peak-Profile'!AG159</f>
        <v>51241.339800000016</v>
      </c>
      <c r="M7" s="200">
        <f>'Peak-Profile'!O159*1.15</f>
        <v>49801.957499999997</v>
      </c>
      <c r="N7" s="200">
        <f>'Peak-Profile'!AH159</f>
        <v>51967.26</v>
      </c>
      <c r="O7" s="201">
        <f t="shared" ref="O7:O10" si="0">L7-M7</f>
        <v>1439.3823000000193</v>
      </c>
      <c r="P7" s="201">
        <f t="shared" ref="P7:P10" si="1">L7-N7</f>
        <v>-725.92019999998593</v>
      </c>
    </row>
    <row r="8" spans="2:16" x14ac:dyDescent="0.3">
      <c r="B8" s="199">
        <f>Summary!H5</f>
        <v>18</v>
      </c>
      <c r="D8" s="194" t="s">
        <v>3792</v>
      </c>
      <c r="E8" s="200">
        <f>Summary!H4</f>
        <v>44678.7973783856</v>
      </c>
      <c r="F8" s="198" t="s">
        <v>4449</v>
      </c>
      <c r="G8" s="200">
        <f>'Peak-Profile'!O160</f>
        <v>43644.203000000001</v>
      </c>
      <c r="H8" s="200">
        <f>E8-G8</f>
        <v>1034.5943783855982</v>
      </c>
      <c r="K8" s="194" t="s">
        <v>3792</v>
      </c>
      <c r="L8" s="200">
        <f>'Peak-Profile'!AG160</f>
        <v>51921.167933333352</v>
      </c>
      <c r="M8" s="200">
        <f>'Peak-Profile'!O160*1.15</f>
        <v>50190.833449999998</v>
      </c>
      <c r="N8" s="200">
        <f>'Peak-Profile'!AH160</f>
        <v>52373.043599999997</v>
      </c>
      <c r="O8" s="201">
        <f t="shared" si="0"/>
        <v>1730.334483333354</v>
      </c>
      <c r="P8" s="201">
        <f t="shared" si="1"/>
        <v>-451.87566666664497</v>
      </c>
    </row>
    <row r="9" spans="2:16" x14ac:dyDescent="0.3">
      <c r="B9" s="199">
        <f>Summary!I5</f>
        <v>19</v>
      </c>
      <c r="D9" s="194" t="s">
        <v>3793</v>
      </c>
      <c r="E9" s="200">
        <f>Summary!I4</f>
        <v>45184.285625676501</v>
      </c>
      <c r="F9" s="198" t="s">
        <v>4448</v>
      </c>
      <c r="G9" s="200">
        <f>'Peak-Profile'!O161</f>
        <v>44861.461000000003</v>
      </c>
      <c r="H9" s="200">
        <f t="shared" ref="H9:H10" si="2">E9-G9</f>
        <v>322.82462567649782</v>
      </c>
      <c r="K9" s="194" t="s">
        <v>3793</v>
      </c>
      <c r="L9" s="200">
        <f>'Peak-Profile'!AG161</f>
        <v>50518.055666666682</v>
      </c>
      <c r="M9" s="200">
        <f>'Peak-Profile'!O161*1.15</f>
        <v>51590.68015</v>
      </c>
      <c r="N9" s="200">
        <f>'Peak-Profile'!AH161</f>
        <v>53833.753199999999</v>
      </c>
      <c r="O9" s="201">
        <f t="shared" si="0"/>
        <v>-1072.6244833333185</v>
      </c>
      <c r="P9" s="201">
        <f t="shared" si="1"/>
        <v>-3315.6975333333176</v>
      </c>
    </row>
    <row r="10" spans="2:16" x14ac:dyDescent="0.3">
      <c r="B10" s="199">
        <f>Summary!J5</f>
        <v>20</v>
      </c>
      <c r="D10" s="194" t="s">
        <v>4394</v>
      </c>
      <c r="E10" s="200">
        <f>Summary!J4</f>
        <v>37270.764112402598</v>
      </c>
      <c r="F10" s="198" t="s">
        <v>4447</v>
      </c>
      <c r="G10" s="200">
        <f>'Peak-Profile'!O162</f>
        <v>37270.764000000003</v>
      </c>
      <c r="H10" s="200">
        <f t="shared" si="2"/>
        <v>1.1240259482292458E-4</v>
      </c>
      <c r="K10" s="194" t="s">
        <v>4394</v>
      </c>
      <c r="L10" s="200">
        <f>'Peak-Profile'!AG162</f>
        <v>47600.971133333354</v>
      </c>
      <c r="M10" s="200">
        <f>'Peak-Profile'!O162*1.15</f>
        <v>42861.378599999996</v>
      </c>
      <c r="N10" s="200">
        <f>'Peak-Profile'!AH162</f>
        <v>44724.916799999999</v>
      </c>
      <c r="O10" s="201">
        <f t="shared" si="0"/>
        <v>4739.592533333358</v>
      </c>
      <c r="P10" s="201">
        <f t="shared" si="1"/>
        <v>2876.0543333333553</v>
      </c>
    </row>
    <row r="14" spans="2:16" x14ac:dyDescent="0.3">
      <c r="C14" s="194" t="s">
        <v>4460</v>
      </c>
    </row>
    <row r="16" spans="2:16" x14ac:dyDescent="0.3">
      <c r="F16" s="199"/>
      <c r="G16" s="199"/>
      <c r="H16" s="199"/>
      <c r="I16" s="199"/>
      <c r="J16" s="199"/>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19"/>
  <sheetViews>
    <sheetView zoomScale="115" zoomScaleNormal="115" workbookViewId="0">
      <pane xSplit="8" ySplit="1" topLeftCell="L1114" activePane="bottomRight" state="frozen"/>
      <selection pane="topRight" activeCell="E1" sqref="E1"/>
      <selection pane="bottomLeft" activeCell="A2" sqref="A2"/>
      <selection pane="bottomRight" activeCell="B1125" sqref="B1125"/>
    </sheetView>
  </sheetViews>
  <sheetFormatPr defaultRowHeight="14.4" x14ac:dyDescent="0.3"/>
  <cols>
    <col min="1" max="1" width="24.109375" bestFit="1" customWidth="1"/>
    <col min="2" max="2" width="44.109375" bestFit="1" customWidth="1"/>
    <col min="3" max="3" width="10.109375" customWidth="1"/>
    <col min="4" max="4" width="11.5546875" style="1" customWidth="1"/>
    <col min="5" max="5" width="9.109375" style="3"/>
    <col min="6" max="6" width="15.44140625" customWidth="1"/>
    <col min="7" max="7" width="21.5546875" bestFit="1" customWidth="1"/>
    <col min="8" max="8" width="9.33203125" customWidth="1"/>
    <col min="9" max="9" width="11.6640625" customWidth="1"/>
    <col min="10" max="10" width="10.33203125" customWidth="1"/>
    <col min="12" max="12" width="13.33203125" style="129" customWidth="1"/>
    <col min="25" max="25" width="24.33203125" bestFit="1" customWidth="1"/>
    <col min="26" max="26" width="15.33203125" bestFit="1" customWidth="1"/>
    <col min="27" max="27" width="23.44140625" bestFit="1" customWidth="1"/>
    <col min="28" max="28" width="15.6640625" bestFit="1" customWidth="1"/>
  </cols>
  <sheetData>
    <row r="1" spans="1:28" ht="57.6" x14ac:dyDescent="0.3">
      <c r="A1" s="8" t="s">
        <v>4</v>
      </c>
      <c r="B1" s="8" t="s">
        <v>3715</v>
      </c>
      <c r="C1" s="2" t="s">
        <v>5</v>
      </c>
      <c r="D1" s="9" t="s">
        <v>14</v>
      </c>
      <c r="E1" s="3" t="s">
        <v>14</v>
      </c>
      <c r="F1" t="s">
        <v>12</v>
      </c>
      <c r="G1" t="s">
        <v>11</v>
      </c>
      <c r="H1" s="2" t="s">
        <v>7</v>
      </c>
      <c r="I1" s="2" t="s">
        <v>8</v>
      </c>
      <c r="J1" s="2" t="s">
        <v>9</v>
      </c>
      <c r="K1" s="2" t="s">
        <v>3716</v>
      </c>
      <c r="L1" s="2" t="s">
        <v>3653</v>
      </c>
      <c r="M1" s="15">
        <v>1</v>
      </c>
      <c r="N1" s="15">
        <v>2</v>
      </c>
      <c r="O1" s="15">
        <v>3</v>
      </c>
      <c r="P1" s="15">
        <v>4</v>
      </c>
      <c r="Q1" s="15">
        <v>5</v>
      </c>
      <c r="R1" s="15">
        <v>6</v>
      </c>
      <c r="S1" s="15">
        <v>7</v>
      </c>
      <c r="T1" s="15">
        <v>8</v>
      </c>
      <c r="U1" s="15">
        <v>9</v>
      </c>
      <c r="V1" s="15">
        <v>10</v>
      </c>
      <c r="W1" s="15">
        <v>11</v>
      </c>
      <c r="X1" s="15">
        <v>12</v>
      </c>
      <c r="Y1" t="s">
        <v>34</v>
      </c>
      <c r="Z1" t="s">
        <v>3729</v>
      </c>
      <c r="AA1" t="s">
        <v>4340</v>
      </c>
      <c r="AB1" t="s">
        <v>3747</v>
      </c>
    </row>
    <row r="2" spans="1:28" x14ac:dyDescent="0.3">
      <c r="A2" t="str">
        <f>'OASIS-11_26'!E2</f>
        <v>AGRICO_6_PL3N5</v>
      </c>
      <c r="B2" t="str">
        <f>'OASIS-11_26'!G2</f>
        <v>Fresno Peaker</v>
      </c>
      <c r="C2" t="str">
        <f>VLOOKUP($A2,'OASIS-11_26'!$E$2:$R$1556,2,FALSE)</f>
        <v>GEN</v>
      </c>
      <c r="D2" s="1">
        <f>VLOOKUP($A2,'OASIS-11_26'!$E$2:$R$1556,11,FALSE)</f>
        <v>38959</v>
      </c>
      <c r="E2" s="3">
        <f t="shared" ref="E2:E65" si="0">IF(YEAR(D2)&lt;&gt;1900,YEAR(D2),"")</f>
        <v>2006</v>
      </c>
      <c r="F2" t="str">
        <f>VLOOKUP($A2,'OASIS-11_26'!$E$2:$R$1556,9,FALSE)</f>
        <v>NATURAL GAS</v>
      </c>
      <c r="G2" t="str">
        <f>VLOOKUP($A2,'OASIS-11_26'!$E$2:$R$1556,8,FALSE)</f>
        <v>COMBUSTION TURBINE</v>
      </c>
      <c r="H2">
        <f>VLOOKUP($A2,'OASIS-11_26'!$E$2:$R$1556,4,FALSE)</f>
        <v>22.69</v>
      </c>
      <c r="I2">
        <f>VLOOKUP($A2,'OASIS-11_26'!$E$2:$R$1556,5,FALSE)</f>
        <v>0</v>
      </c>
      <c r="J2" t="str">
        <f>VLOOKUP($A2,'OASIS-11_26'!$E$2:$R$1556,6,FALSE)</f>
        <v>PGAE</v>
      </c>
      <c r="K2" t="str">
        <f>IF(ISERROR(VLOOKUP($A2,'2021_NQC_List-11_13'!$A$2:$T$1532,4,FALSE)),"","NQC")</f>
        <v>NQC</v>
      </c>
      <c r="L2" s="3" t="str">
        <f>IF(ISERROR(VLOOKUP($A2,'2021_NQC_List-11_13'!$A$2:$T$1532,4,FALSE)),"",VLOOKUP($A2,'2021_NQC_List-11_13'!$A$2:$T$1532,18,FALSE))</f>
        <v>FC</v>
      </c>
      <c r="M2">
        <f>IF($K2="NQC",VLOOKUP($A2,'2021_NQC_List-11_13'!$A$2:$T$1532,4,FALSE),0)</f>
        <v>22.69</v>
      </c>
      <c r="N2">
        <f>IF($K2="NQC",VLOOKUP($A2,'2021_NQC_List-11_13'!$A$2:$T$1532,5,FALSE),0)</f>
        <v>22.69</v>
      </c>
      <c r="O2">
        <f>IF($K2="NQC",VLOOKUP($A2,'2021_NQC_List-11_13'!$A$2:$T$1532,6,FALSE),0)</f>
        <v>22.69</v>
      </c>
      <c r="P2">
        <f>IF($K2="NQC",VLOOKUP($A2,'2021_NQC_List-11_13'!$A$2:$T$1532,7,FALSE),0)</f>
        <v>22.69</v>
      </c>
      <c r="Q2">
        <f>IF($K2="NQC",VLOOKUP($A2,'2021_NQC_List-11_13'!$A$2:$T$1532,8,FALSE),0)</f>
        <v>22.69</v>
      </c>
      <c r="R2">
        <f>IF($K2="NQC",VLOOKUP($A2,'2021_NQC_List-11_13'!$A$2:$T$1532,9,FALSE),0)</f>
        <v>22.69</v>
      </c>
      <c r="S2">
        <f>IF($K2="NQC",VLOOKUP($A2,'2021_NQC_List-11_13'!$A$2:$T$1532,10,FALSE),0)</f>
        <v>22.69</v>
      </c>
      <c r="T2">
        <f>IF($K2="NQC",VLOOKUP($A2,'2021_NQC_List-11_13'!$A$2:$T$1532,11,FALSE),0)</f>
        <v>22.69</v>
      </c>
      <c r="U2">
        <f>IF($K2="NQC",VLOOKUP($A2,'2021_NQC_List-11_13'!$A$2:$T$1532,12,FALSE),0)</f>
        <v>22.69</v>
      </c>
      <c r="V2">
        <f>IF($K2="NQC",VLOOKUP($A2,'2021_NQC_List-11_13'!$A$2:$T$1532,13,FALSE),0)</f>
        <v>22.69</v>
      </c>
      <c r="W2">
        <f>IF($K2="NQC",VLOOKUP($A2,'2021_NQC_List-11_13'!$A$2:$T$1532,14,FALSE),0)</f>
        <v>22.69</v>
      </c>
      <c r="X2">
        <f>IF($K2="NQC",VLOOKUP($A2,'2021_NQC_List-11_13'!$A$2:$T$1532,15,FALSE),0)</f>
        <v>22.69</v>
      </c>
      <c r="Y2" t="str">
        <f t="shared" ref="Y2:Y65" si="1">IF($G2="Pumped Storage","Hydro-Pumped Storage",IF($G2="Pump","Hydro-Pump",IF($F2&lt;&gt;"Water","Non-Hydro",IF($H2&gt;30,"Hydro-Large Hydro","Hydro-Small Hydro"))))</f>
        <v>Non-Hydro</v>
      </c>
      <c r="AA2" t="s">
        <v>4341</v>
      </c>
    </row>
    <row r="3" spans="1:28" x14ac:dyDescent="0.3">
      <c r="A3" t="str">
        <f>'OASIS-11_26'!E3</f>
        <v>BGSKYN_2_BS3SR3</v>
      </c>
      <c r="B3" t="str">
        <f>'OASIS-11_26'!G3</f>
        <v>Big Sky Solar 3</v>
      </c>
      <c r="C3" t="str">
        <f>VLOOKUP($A3,'OASIS-11_26'!$E$2:$R$1556,2,FALSE)</f>
        <v>GEN</v>
      </c>
      <c r="D3" s="1">
        <f>VLOOKUP($A3,'OASIS-11_26'!$E$2:$R$1556,11,FALSE)</f>
        <v>43722</v>
      </c>
      <c r="E3" s="3">
        <f t="shared" si="0"/>
        <v>2019</v>
      </c>
      <c r="F3" t="str">
        <f>VLOOKUP($A3,'OASIS-11_26'!$E$2:$R$1556,9,FALSE)</f>
        <v>SUN</v>
      </c>
      <c r="G3" t="str">
        <f>VLOOKUP($A3,'OASIS-11_26'!$E$2:$R$1556,8,FALSE)</f>
        <v>PHOTO VOLTAIC</v>
      </c>
      <c r="H3">
        <f>VLOOKUP($A3,'OASIS-11_26'!$E$2:$R$1556,4,FALSE)</f>
        <v>20</v>
      </c>
      <c r="I3">
        <f>VLOOKUP($A3,'OASIS-11_26'!$E$2:$R$1556,5,FALSE)</f>
        <v>20</v>
      </c>
      <c r="J3" t="str">
        <f>VLOOKUP($A3,'OASIS-11_26'!$E$2:$R$1556,6,FALSE)</f>
        <v>SCE</v>
      </c>
      <c r="K3" t="str">
        <f>IF(ISERROR(VLOOKUP($A3,'2021_NQC_List-11_13'!$A$2:$T$1532,4,FALSE)),"","NQC")</f>
        <v>NQC</v>
      </c>
      <c r="L3" s="3" t="str">
        <f>IF(ISERROR(VLOOKUP($A3,'2021_NQC_List-11_13'!$A$2:$T$1532,4,FALSE)),"",VLOOKUP($A3,'2021_NQC_List-11_13'!$A$2:$T$1532,18,FALSE))</f>
        <v>FC</v>
      </c>
      <c r="M3">
        <f>IF($K3="NQC",VLOOKUP($A3,'2021_NQC_List-11_13'!$A$2:$T$1532,4,FALSE),0)</f>
        <v>0.8</v>
      </c>
      <c r="N3">
        <f>IF($K3="NQC",VLOOKUP($A3,'2021_NQC_List-11_13'!$A$2:$T$1532,5,FALSE),0)</f>
        <v>0.6</v>
      </c>
      <c r="O3">
        <f>IF($K3="NQC",VLOOKUP($A3,'2021_NQC_List-11_13'!$A$2:$T$1532,6,FALSE),0)</f>
        <v>3.6</v>
      </c>
      <c r="P3">
        <f>IF($K3="NQC",VLOOKUP($A3,'2021_NQC_List-11_13'!$A$2:$T$1532,7,FALSE),0)</f>
        <v>3</v>
      </c>
      <c r="Q3">
        <f>IF($K3="NQC",VLOOKUP($A3,'2021_NQC_List-11_13'!$A$2:$T$1532,8,FALSE),0)</f>
        <v>3.2</v>
      </c>
      <c r="R3">
        <f>IF($K3="NQC",VLOOKUP($A3,'2021_NQC_List-11_13'!$A$2:$T$1532,9,FALSE),0)</f>
        <v>6.2</v>
      </c>
      <c r="S3">
        <f>IF($K3="NQC",VLOOKUP($A3,'2021_NQC_List-11_13'!$A$2:$T$1532,10,FALSE),0)</f>
        <v>7.8</v>
      </c>
      <c r="T3">
        <f>IF($K3="NQC",VLOOKUP($A3,'2021_NQC_List-11_13'!$A$2:$T$1532,11,FALSE),0)</f>
        <v>5.4</v>
      </c>
      <c r="U3">
        <f>IF($K3="NQC",VLOOKUP($A3,'2021_NQC_List-11_13'!$A$2:$T$1532,12,FALSE),0)</f>
        <v>2.8</v>
      </c>
      <c r="V3">
        <f>IF($K3="NQC",VLOOKUP($A3,'2021_NQC_List-11_13'!$A$2:$T$1532,13,FALSE),0)</f>
        <v>0.4</v>
      </c>
      <c r="W3">
        <f>IF($K3="NQC",VLOOKUP($A3,'2021_NQC_List-11_13'!$A$2:$T$1532,14,FALSE),0)</f>
        <v>0.4</v>
      </c>
      <c r="X3">
        <f>IF($K3="NQC",VLOOKUP($A3,'2021_NQC_List-11_13'!$A$2:$T$1532,15,FALSE),0)</f>
        <v>0</v>
      </c>
      <c r="Y3" t="str">
        <f t="shared" si="1"/>
        <v>Non-Hydro</v>
      </c>
      <c r="AA3" t="s">
        <v>4341</v>
      </c>
    </row>
    <row r="4" spans="1:28" x14ac:dyDescent="0.3">
      <c r="A4" t="str">
        <f>'OASIS-11_26'!E4</f>
        <v>EXCHEC_7_UNIT 1</v>
      </c>
      <c r="B4" t="str">
        <f>'OASIS-11_26'!G4</f>
        <v>EXCHEQUER HYDRO</v>
      </c>
      <c r="C4" t="str">
        <f>VLOOKUP($A4,'OASIS-11_26'!$E$2:$R$1556,2,FALSE)</f>
        <v>GEN</v>
      </c>
      <c r="D4" s="1">
        <f>VLOOKUP($A4,'OASIS-11_26'!$E$2:$R$1556,11,FALSE)</f>
        <v>24473</v>
      </c>
      <c r="E4" s="3">
        <f t="shared" si="0"/>
        <v>1967</v>
      </c>
      <c r="F4" t="str">
        <f>VLOOKUP($A4,'OASIS-11_26'!$E$2:$R$1556,9,FALSE)</f>
        <v>WATER</v>
      </c>
      <c r="G4" t="str">
        <f>VLOOKUP($A4,'OASIS-11_26'!$E$2:$R$1556,8,FALSE)</f>
        <v>HYDRO</v>
      </c>
      <c r="H4">
        <f>VLOOKUP($A4,'OASIS-11_26'!$E$2:$R$1556,4,FALSE)</f>
        <v>94.5</v>
      </c>
      <c r="I4">
        <f>VLOOKUP($A4,'OASIS-11_26'!$E$2:$R$1556,5,FALSE)</f>
        <v>94.5</v>
      </c>
      <c r="J4" t="str">
        <f>VLOOKUP($A4,'OASIS-11_26'!$E$2:$R$1556,6,FALSE)</f>
        <v>PGAE</v>
      </c>
      <c r="K4" t="str">
        <f>IF(ISERROR(VLOOKUP($A4,'2021_NQC_List-11_13'!$A$2:$T$1532,4,FALSE)),"","NQC")</f>
        <v>NQC</v>
      </c>
      <c r="L4" s="3" t="str">
        <f>IF(ISERROR(VLOOKUP($A4,'2021_NQC_List-11_13'!$A$2:$T$1532,4,FALSE)),"",VLOOKUP($A4,'2021_NQC_List-11_13'!$A$2:$T$1532,18,FALSE))</f>
        <v>FC</v>
      </c>
      <c r="M4">
        <f>IF($K4="NQC",VLOOKUP($A4,'2021_NQC_List-11_13'!$A$2:$T$1532,4,FALSE),0)</f>
        <v>90.72</v>
      </c>
      <c r="N4">
        <f>IF($K4="NQC",VLOOKUP($A4,'2021_NQC_List-11_13'!$A$2:$T$1532,5,FALSE),0)</f>
        <v>90.72</v>
      </c>
      <c r="O4">
        <f>IF($K4="NQC",VLOOKUP($A4,'2021_NQC_List-11_13'!$A$2:$T$1532,6,FALSE),0)</f>
        <v>90.72</v>
      </c>
      <c r="P4">
        <f>IF($K4="NQC",VLOOKUP($A4,'2021_NQC_List-11_13'!$A$2:$T$1532,7,FALSE),0)</f>
        <v>90.72</v>
      </c>
      <c r="Q4">
        <f>IF($K4="NQC",VLOOKUP($A4,'2021_NQC_List-11_13'!$A$2:$T$1532,8,FALSE),0)</f>
        <v>90.72</v>
      </c>
      <c r="R4">
        <f>IF($K4="NQC",VLOOKUP($A4,'2021_NQC_List-11_13'!$A$2:$T$1532,9,FALSE),0)</f>
        <v>90.72</v>
      </c>
      <c r="S4">
        <f>IF($K4="NQC",VLOOKUP($A4,'2021_NQC_List-11_13'!$A$2:$T$1532,10,FALSE),0)</f>
        <v>90.72</v>
      </c>
      <c r="T4">
        <f>IF($K4="NQC",VLOOKUP($A4,'2021_NQC_List-11_13'!$A$2:$T$1532,11,FALSE),0)</f>
        <v>90.72</v>
      </c>
      <c r="U4">
        <f>IF($K4="NQC",VLOOKUP($A4,'2021_NQC_List-11_13'!$A$2:$T$1532,12,FALSE),0)</f>
        <v>90.72</v>
      </c>
      <c r="V4">
        <f>IF($K4="NQC",VLOOKUP($A4,'2021_NQC_List-11_13'!$A$2:$T$1532,13,FALSE),0)</f>
        <v>90.72</v>
      </c>
      <c r="W4">
        <f>IF($K4="NQC",VLOOKUP($A4,'2021_NQC_List-11_13'!$A$2:$T$1532,14,FALSE),0)</f>
        <v>90.72</v>
      </c>
      <c r="X4">
        <f>IF($K4="NQC",VLOOKUP($A4,'2021_NQC_List-11_13'!$A$2:$T$1532,15,FALSE),0)</f>
        <v>90.72</v>
      </c>
      <c r="Y4" t="str">
        <f t="shared" si="1"/>
        <v>Hydro-Large Hydro</v>
      </c>
      <c r="AA4" t="s">
        <v>4341</v>
      </c>
    </row>
    <row r="5" spans="1:28" x14ac:dyDescent="0.3">
      <c r="A5" t="str">
        <f>'OASIS-11_26'!E5</f>
        <v>LOCKFD_1_BEARCK</v>
      </c>
      <c r="B5" t="str">
        <f>'OASIS-11_26'!G5</f>
        <v>Bear Creek Solar</v>
      </c>
      <c r="C5" t="str">
        <f>VLOOKUP($A5,'OASIS-11_26'!$E$2:$R$1556,2,FALSE)</f>
        <v>GEN</v>
      </c>
      <c r="D5" s="1">
        <f>VLOOKUP($A5,'OASIS-11_26'!$E$2:$R$1556,11,FALSE)</f>
        <v>41675</v>
      </c>
      <c r="E5" s="3">
        <f t="shared" si="0"/>
        <v>2014</v>
      </c>
      <c r="F5" t="str">
        <f>VLOOKUP($A5,'OASIS-11_26'!$E$2:$R$1556,9,FALSE)</f>
        <v>SUN</v>
      </c>
      <c r="G5" t="str">
        <f>VLOOKUP($A5,'OASIS-11_26'!$E$2:$R$1556,8,FALSE)</f>
        <v>PHOTO VOLTAIC</v>
      </c>
      <c r="H5">
        <f>VLOOKUP($A5,'OASIS-11_26'!$E$2:$R$1556,4,FALSE)</f>
        <v>1.5</v>
      </c>
      <c r="I5">
        <f>VLOOKUP($A5,'OASIS-11_26'!$E$2:$R$1556,5,FALSE)</f>
        <v>2.5</v>
      </c>
      <c r="J5" t="str">
        <f>VLOOKUP($A5,'OASIS-11_26'!$E$2:$R$1556,6,FALSE)</f>
        <v>PGAE</v>
      </c>
      <c r="K5" t="str">
        <f>IF(ISERROR(VLOOKUP($A5,'2021_NQC_List-11_13'!$A$2:$T$1532,4,FALSE)),"","NQC")</f>
        <v>NQC</v>
      </c>
      <c r="L5" s="3" t="str">
        <f>IF(ISERROR(VLOOKUP($A5,'2021_NQC_List-11_13'!$A$2:$T$1532,4,FALSE)),"",VLOOKUP($A5,'2021_NQC_List-11_13'!$A$2:$T$1532,18,FALSE))</f>
        <v>FC</v>
      </c>
      <c r="M5">
        <f>IF($K5="NQC",VLOOKUP($A5,'2021_NQC_List-11_13'!$A$2:$T$1532,4,FALSE),0)</f>
        <v>0.06</v>
      </c>
      <c r="N5">
        <f>IF($K5="NQC",VLOOKUP($A5,'2021_NQC_List-11_13'!$A$2:$T$1532,5,FALSE),0)</f>
        <v>0.05</v>
      </c>
      <c r="O5">
        <f>IF($K5="NQC",VLOOKUP($A5,'2021_NQC_List-11_13'!$A$2:$T$1532,6,FALSE),0)</f>
        <v>0.27</v>
      </c>
      <c r="P5">
        <f>IF($K5="NQC",VLOOKUP($A5,'2021_NQC_List-11_13'!$A$2:$T$1532,7,FALSE),0)</f>
        <v>0.23</v>
      </c>
      <c r="Q5">
        <f>IF($K5="NQC",VLOOKUP($A5,'2021_NQC_List-11_13'!$A$2:$T$1532,8,FALSE),0)</f>
        <v>0.24</v>
      </c>
      <c r="R5">
        <f>IF($K5="NQC",VLOOKUP($A5,'2021_NQC_List-11_13'!$A$2:$T$1532,9,FALSE),0)</f>
        <v>0.47</v>
      </c>
      <c r="S5">
        <f>IF($K5="NQC",VLOOKUP($A5,'2021_NQC_List-11_13'!$A$2:$T$1532,10,FALSE),0)</f>
        <v>0.59</v>
      </c>
      <c r="T5">
        <f>IF($K5="NQC",VLOOKUP($A5,'2021_NQC_List-11_13'!$A$2:$T$1532,11,FALSE),0)</f>
        <v>0.41</v>
      </c>
      <c r="U5">
        <f>IF($K5="NQC",VLOOKUP($A5,'2021_NQC_List-11_13'!$A$2:$T$1532,12,FALSE),0)</f>
        <v>0.21</v>
      </c>
      <c r="V5">
        <f>IF($K5="NQC",VLOOKUP($A5,'2021_NQC_List-11_13'!$A$2:$T$1532,13,FALSE),0)</f>
        <v>0.03</v>
      </c>
      <c r="W5">
        <f>IF($K5="NQC",VLOOKUP($A5,'2021_NQC_List-11_13'!$A$2:$T$1532,14,FALSE),0)</f>
        <v>0.03</v>
      </c>
      <c r="X5">
        <f>IF($K5="NQC",VLOOKUP($A5,'2021_NQC_List-11_13'!$A$2:$T$1532,15,FALSE),0)</f>
        <v>0</v>
      </c>
      <c r="Y5" t="str">
        <f t="shared" si="1"/>
        <v>Non-Hydro</v>
      </c>
      <c r="AA5" t="s">
        <v>4341</v>
      </c>
    </row>
    <row r="6" spans="1:28" x14ac:dyDescent="0.3">
      <c r="A6" t="str">
        <f>'OASIS-11_26'!E6</f>
        <v>DREWS_6_PL1X4</v>
      </c>
      <c r="B6" t="str">
        <f>'OASIS-11_26'!G6</f>
        <v>Drews Generating Plant</v>
      </c>
      <c r="C6" t="str">
        <f>VLOOKUP($A6,'OASIS-11_26'!$E$2:$R$1556,2,FALSE)</f>
        <v>GEN</v>
      </c>
      <c r="D6" s="1">
        <f>VLOOKUP($A6,'OASIS-11_26'!$E$2:$R$1556,11,FALSE)</f>
        <v>37117</v>
      </c>
      <c r="E6" s="3">
        <f t="shared" si="0"/>
        <v>2001</v>
      </c>
      <c r="F6" t="str">
        <f>VLOOKUP($A6,'OASIS-11_26'!$E$2:$R$1556,9,FALSE)</f>
        <v>NATURAL GAS</v>
      </c>
      <c r="G6" t="str">
        <f>VLOOKUP($A6,'OASIS-11_26'!$E$2:$R$1556,8,FALSE)</f>
        <v>COMBUSTION TURBINE</v>
      </c>
      <c r="H6">
        <f>VLOOKUP($A6,'OASIS-11_26'!$E$2:$R$1556,4,FALSE)</f>
        <v>41.4</v>
      </c>
      <c r="I6">
        <f>VLOOKUP($A6,'OASIS-11_26'!$E$2:$R$1556,5,FALSE)</f>
        <v>0</v>
      </c>
      <c r="J6" t="str">
        <f>VLOOKUP($A6,'OASIS-11_26'!$E$2:$R$1556,6,FALSE)</f>
        <v>SCE</v>
      </c>
      <c r="K6" t="str">
        <f>IF(ISERROR(VLOOKUP($A6,'2021_NQC_List-11_13'!$A$2:$T$1532,4,FALSE)),"","NQC")</f>
        <v>NQC</v>
      </c>
      <c r="L6" s="3" t="str">
        <f>IF(ISERROR(VLOOKUP($A6,'2021_NQC_List-11_13'!$A$2:$T$1532,4,FALSE)),"",VLOOKUP($A6,'2021_NQC_List-11_13'!$A$2:$T$1532,18,FALSE))</f>
        <v>FC</v>
      </c>
      <c r="M6">
        <f>IF($K6="NQC",VLOOKUP($A6,'2021_NQC_List-11_13'!$A$2:$T$1532,4,FALSE),0)</f>
        <v>36</v>
      </c>
      <c r="N6">
        <f>IF($K6="NQC",VLOOKUP($A6,'2021_NQC_List-11_13'!$A$2:$T$1532,5,FALSE),0)</f>
        <v>36</v>
      </c>
      <c r="O6">
        <f>IF($K6="NQC",VLOOKUP($A6,'2021_NQC_List-11_13'!$A$2:$T$1532,6,FALSE),0)</f>
        <v>36</v>
      </c>
      <c r="P6">
        <f>IF($K6="NQC",VLOOKUP($A6,'2021_NQC_List-11_13'!$A$2:$T$1532,7,FALSE),0)</f>
        <v>36</v>
      </c>
      <c r="Q6">
        <f>IF($K6="NQC",VLOOKUP($A6,'2021_NQC_List-11_13'!$A$2:$T$1532,8,FALSE),0)</f>
        <v>36</v>
      </c>
      <c r="R6">
        <f>IF($K6="NQC",VLOOKUP($A6,'2021_NQC_List-11_13'!$A$2:$T$1532,9,FALSE),0)</f>
        <v>36</v>
      </c>
      <c r="S6">
        <f>IF($K6="NQC",VLOOKUP($A6,'2021_NQC_List-11_13'!$A$2:$T$1532,10,FALSE),0)</f>
        <v>36</v>
      </c>
      <c r="T6">
        <f>IF($K6="NQC",VLOOKUP($A6,'2021_NQC_List-11_13'!$A$2:$T$1532,11,FALSE),0)</f>
        <v>36</v>
      </c>
      <c r="U6">
        <f>IF($K6="NQC",VLOOKUP($A6,'2021_NQC_List-11_13'!$A$2:$T$1532,12,FALSE),0)</f>
        <v>36</v>
      </c>
      <c r="V6">
        <f>IF($K6="NQC",VLOOKUP($A6,'2021_NQC_List-11_13'!$A$2:$T$1532,13,FALSE),0)</f>
        <v>36</v>
      </c>
      <c r="W6">
        <f>IF($K6="NQC",VLOOKUP($A6,'2021_NQC_List-11_13'!$A$2:$T$1532,14,FALSE),0)</f>
        <v>36</v>
      </c>
      <c r="X6">
        <f>IF($K6="NQC",VLOOKUP($A6,'2021_NQC_List-11_13'!$A$2:$T$1532,15,FALSE),0)</f>
        <v>36</v>
      </c>
      <c r="Y6" t="str">
        <f t="shared" si="1"/>
        <v>Non-Hydro</v>
      </c>
      <c r="AA6" t="s">
        <v>4341</v>
      </c>
    </row>
    <row r="7" spans="1:28" x14ac:dyDescent="0.3">
      <c r="A7" t="str">
        <f>'OASIS-11_26'!E7</f>
        <v>INDVLY_1_UNITS</v>
      </c>
      <c r="B7" t="str">
        <f>'OASIS-11_26'!G7</f>
        <v>Indian Valley Hydro</v>
      </c>
      <c r="C7" t="str">
        <f>VLOOKUP($A7,'OASIS-11_26'!$E$2:$R$1556,2,FALSE)</f>
        <v>GEN</v>
      </c>
      <c r="D7" s="1">
        <f>VLOOKUP($A7,'OASIS-11_26'!$E$2:$R$1556,11,FALSE)</f>
        <v>30574</v>
      </c>
      <c r="E7" s="3">
        <f t="shared" si="0"/>
        <v>1983</v>
      </c>
      <c r="F7" t="str">
        <f>VLOOKUP($A7,'OASIS-11_26'!$E$2:$R$1556,9,FALSE)</f>
        <v>WATER</v>
      </c>
      <c r="G7" t="str">
        <f>VLOOKUP($A7,'OASIS-11_26'!$E$2:$R$1556,8,FALSE)</f>
        <v>HYDRO</v>
      </c>
      <c r="H7">
        <f>VLOOKUP($A7,'OASIS-11_26'!$E$2:$R$1556,4,FALSE)</f>
        <v>3.01</v>
      </c>
      <c r="I7">
        <f>VLOOKUP($A7,'OASIS-11_26'!$E$2:$R$1556,5,FALSE)</f>
        <v>5</v>
      </c>
      <c r="J7" t="str">
        <f>VLOOKUP($A7,'OASIS-11_26'!$E$2:$R$1556,6,FALSE)</f>
        <v>PGAE</v>
      </c>
      <c r="K7" t="str">
        <f>IF(ISERROR(VLOOKUP($A7,'2021_NQC_List-11_13'!$A$2:$T$1532,4,FALSE)),"","NQC")</f>
        <v>NQC</v>
      </c>
      <c r="L7" s="3" t="str">
        <f>IF(ISERROR(VLOOKUP($A7,'2021_NQC_List-11_13'!$A$2:$T$1532,4,FALSE)),"",VLOOKUP($A7,'2021_NQC_List-11_13'!$A$2:$T$1532,18,FALSE))</f>
        <v>FC</v>
      </c>
      <c r="M7">
        <f>IF($K7="NQC",VLOOKUP($A7,'2021_NQC_List-11_13'!$A$2:$T$1532,4,FALSE),0)</f>
        <v>0.6</v>
      </c>
      <c r="N7">
        <f>IF($K7="NQC",VLOOKUP($A7,'2021_NQC_List-11_13'!$A$2:$T$1532,5,FALSE),0)</f>
        <v>0.65</v>
      </c>
      <c r="O7">
        <f>IF($K7="NQC",VLOOKUP($A7,'2021_NQC_List-11_13'!$A$2:$T$1532,6,FALSE),0)</f>
        <v>0</v>
      </c>
      <c r="P7">
        <f>IF($K7="NQC",VLOOKUP($A7,'2021_NQC_List-11_13'!$A$2:$T$1532,7,FALSE),0)</f>
        <v>0.23</v>
      </c>
      <c r="Q7">
        <f>IF($K7="NQC",VLOOKUP($A7,'2021_NQC_List-11_13'!$A$2:$T$1532,8,FALSE),0)</f>
        <v>1.05</v>
      </c>
      <c r="R7">
        <f>IF($K7="NQC",VLOOKUP($A7,'2021_NQC_List-11_13'!$A$2:$T$1532,9,FALSE),0)</f>
        <v>1.96</v>
      </c>
      <c r="S7">
        <f>IF($K7="NQC",VLOOKUP($A7,'2021_NQC_List-11_13'!$A$2:$T$1532,10,FALSE),0)</f>
        <v>1.56</v>
      </c>
      <c r="T7">
        <f>IF($K7="NQC",VLOOKUP($A7,'2021_NQC_List-11_13'!$A$2:$T$1532,11,FALSE),0)</f>
        <v>1.57</v>
      </c>
      <c r="U7">
        <f>IF($K7="NQC",VLOOKUP($A7,'2021_NQC_List-11_13'!$A$2:$T$1532,12,FALSE),0)</f>
        <v>1.58</v>
      </c>
      <c r="V7">
        <f>IF($K7="NQC",VLOOKUP($A7,'2021_NQC_List-11_13'!$A$2:$T$1532,13,FALSE),0)</f>
        <v>0.13</v>
      </c>
      <c r="W7">
        <f>IF($K7="NQC",VLOOKUP($A7,'2021_NQC_List-11_13'!$A$2:$T$1532,14,FALSE),0)</f>
        <v>0</v>
      </c>
      <c r="X7">
        <f>IF($K7="NQC",VLOOKUP($A7,'2021_NQC_List-11_13'!$A$2:$T$1532,15,FALSE),0)</f>
        <v>0</v>
      </c>
      <c r="Y7" t="str">
        <f t="shared" si="1"/>
        <v>Hydro-Small Hydro</v>
      </c>
      <c r="AA7" t="s">
        <v>4341</v>
      </c>
    </row>
    <row r="8" spans="1:28" x14ac:dyDescent="0.3">
      <c r="A8" t="str">
        <f>'OASIS-11_26'!E8</f>
        <v>WLDWD_1_SOLAR2</v>
      </c>
      <c r="B8" t="str">
        <f>'OASIS-11_26'!G8</f>
        <v>Wildwood Solar 2</v>
      </c>
      <c r="C8" t="str">
        <f>VLOOKUP($A8,'OASIS-11_26'!$E$2:$R$1556,2,FALSE)</f>
        <v>GEN</v>
      </c>
      <c r="D8" s="1">
        <f>VLOOKUP($A8,'OASIS-11_26'!$E$2:$R$1556,11,FALSE)</f>
        <v>42746</v>
      </c>
      <c r="E8" s="3">
        <f t="shared" si="0"/>
        <v>2017</v>
      </c>
      <c r="F8" t="str">
        <f>VLOOKUP($A8,'OASIS-11_26'!$E$2:$R$1556,9,FALSE)</f>
        <v>SUN</v>
      </c>
      <c r="G8" t="str">
        <f>VLOOKUP($A8,'OASIS-11_26'!$E$2:$R$1556,8,FALSE)</f>
        <v>PHOTO VOLTAIC</v>
      </c>
      <c r="H8">
        <f>VLOOKUP($A8,'OASIS-11_26'!$E$2:$R$1556,4,FALSE)</f>
        <v>15</v>
      </c>
      <c r="I8">
        <f>VLOOKUP($A8,'OASIS-11_26'!$E$2:$R$1556,5,FALSE)</f>
        <v>15</v>
      </c>
      <c r="J8" t="str">
        <f>VLOOKUP($A8,'OASIS-11_26'!$E$2:$R$1556,6,FALSE)</f>
        <v>PGAE</v>
      </c>
      <c r="K8" t="str">
        <f>IF(ISERROR(VLOOKUP($A8,'2021_NQC_List-11_13'!$A$2:$T$1532,4,FALSE)),"","NQC")</f>
        <v>NQC</v>
      </c>
      <c r="L8" s="3" t="str">
        <f>IF(ISERROR(VLOOKUP($A8,'2021_NQC_List-11_13'!$A$2:$T$1532,4,FALSE)),"",VLOOKUP($A8,'2021_NQC_List-11_13'!$A$2:$T$1532,18,FALSE))</f>
        <v>FC</v>
      </c>
      <c r="M8">
        <f>IF($K8="NQC",VLOOKUP($A8,'2021_NQC_List-11_13'!$A$2:$T$1532,4,FALSE),0)</f>
        <v>0.6</v>
      </c>
      <c r="N8">
        <f>IF($K8="NQC",VLOOKUP($A8,'2021_NQC_List-11_13'!$A$2:$T$1532,5,FALSE),0)</f>
        <v>0.45</v>
      </c>
      <c r="O8">
        <f>IF($K8="NQC",VLOOKUP($A8,'2021_NQC_List-11_13'!$A$2:$T$1532,6,FALSE),0)</f>
        <v>2.7</v>
      </c>
      <c r="P8">
        <f>IF($K8="NQC",VLOOKUP($A8,'2021_NQC_List-11_13'!$A$2:$T$1532,7,FALSE),0)</f>
        <v>2.25</v>
      </c>
      <c r="Q8">
        <f>IF($K8="NQC",VLOOKUP($A8,'2021_NQC_List-11_13'!$A$2:$T$1532,8,FALSE),0)</f>
        <v>2.4</v>
      </c>
      <c r="R8">
        <f>IF($K8="NQC",VLOOKUP($A8,'2021_NQC_List-11_13'!$A$2:$T$1532,9,FALSE),0)</f>
        <v>4.6500000000000004</v>
      </c>
      <c r="S8">
        <f>IF($K8="NQC",VLOOKUP($A8,'2021_NQC_List-11_13'!$A$2:$T$1532,10,FALSE),0)</f>
        <v>5.85</v>
      </c>
      <c r="T8">
        <f>IF($K8="NQC",VLOOKUP($A8,'2021_NQC_List-11_13'!$A$2:$T$1532,11,FALSE),0)</f>
        <v>4.05</v>
      </c>
      <c r="U8">
        <f>IF($K8="NQC",VLOOKUP($A8,'2021_NQC_List-11_13'!$A$2:$T$1532,12,FALSE),0)</f>
        <v>2.1</v>
      </c>
      <c r="V8">
        <f>IF($K8="NQC",VLOOKUP($A8,'2021_NQC_List-11_13'!$A$2:$T$1532,13,FALSE),0)</f>
        <v>0.3</v>
      </c>
      <c r="W8">
        <f>IF($K8="NQC",VLOOKUP($A8,'2021_NQC_List-11_13'!$A$2:$T$1532,14,FALSE),0)</f>
        <v>0.3</v>
      </c>
      <c r="X8">
        <f>IF($K8="NQC",VLOOKUP($A8,'2021_NQC_List-11_13'!$A$2:$T$1532,15,FALSE),0)</f>
        <v>0</v>
      </c>
      <c r="Y8" t="str">
        <f t="shared" si="1"/>
        <v>Non-Hydro</v>
      </c>
      <c r="AA8" t="s">
        <v>4341</v>
      </c>
    </row>
    <row r="9" spans="1:28" x14ac:dyDescent="0.3">
      <c r="A9" t="str">
        <f>'OASIS-11_26'!E10</f>
        <v>OMAR_2_UNIT 4</v>
      </c>
      <c r="B9" t="str">
        <f>'OASIS-11_26'!G10</f>
        <v>KERN RIVER COGENERATION CO. UNIT 4</v>
      </c>
      <c r="C9" t="str">
        <f>VLOOKUP($A9,'OASIS-11_26'!$E$2:$R$1556,2,FALSE)</f>
        <v>GEN</v>
      </c>
      <c r="D9" s="1">
        <f>VLOOKUP($A9,'OASIS-11_26'!$E$2:$R$1556,11,FALSE)</f>
        <v>31168</v>
      </c>
      <c r="E9" s="3">
        <f t="shared" si="0"/>
        <v>1985</v>
      </c>
      <c r="F9" t="str">
        <f>VLOOKUP($A9,'OASIS-11_26'!$E$2:$R$1556,9,FALSE)</f>
        <v>NATURAL GAS</v>
      </c>
      <c r="G9" t="str">
        <f>VLOOKUP($A9,'OASIS-11_26'!$E$2:$R$1556,8,FALSE)</f>
        <v>COMBUSTION TURBINE</v>
      </c>
      <c r="H9">
        <f>VLOOKUP($A9,'OASIS-11_26'!$E$2:$R$1556,4,FALSE)</f>
        <v>81.44</v>
      </c>
      <c r="I9">
        <f>VLOOKUP($A9,'OASIS-11_26'!$E$2:$R$1556,5,FALSE)</f>
        <v>85</v>
      </c>
      <c r="J9" t="str">
        <f>VLOOKUP($A9,'OASIS-11_26'!$E$2:$R$1556,6,FALSE)</f>
        <v>SCE</v>
      </c>
      <c r="K9" t="str">
        <f>IF(ISERROR(VLOOKUP($A9,'2021_NQC_List-11_13'!$A$2:$T$1532,4,FALSE)),"","NQC")</f>
        <v>NQC</v>
      </c>
      <c r="L9" s="3" t="str">
        <f>IF(ISERROR(VLOOKUP($A9,'2021_NQC_List-11_13'!$A$2:$T$1532,4,FALSE)),"",VLOOKUP($A9,'2021_NQC_List-11_13'!$A$2:$T$1532,18,FALSE))</f>
        <v>FC</v>
      </c>
      <c r="M9">
        <f>IF($K9="NQC",VLOOKUP($A9,'2021_NQC_List-11_13'!$A$2:$T$1532,4,FALSE),0)</f>
        <v>81.44</v>
      </c>
      <c r="N9">
        <f>IF($K9="NQC",VLOOKUP($A9,'2021_NQC_List-11_13'!$A$2:$T$1532,5,FALSE),0)</f>
        <v>81.44</v>
      </c>
      <c r="O9">
        <f>IF($K9="NQC",VLOOKUP($A9,'2021_NQC_List-11_13'!$A$2:$T$1532,6,FALSE),0)</f>
        <v>81.44</v>
      </c>
      <c r="P9">
        <f>IF($K9="NQC",VLOOKUP($A9,'2021_NQC_List-11_13'!$A$2:$T$1532,7,FALSE),0)</f>
        <v>81.44</v>
      </c>
      <c r="Q9">
        <f>IF($K9="NQC",VLOOKUP($A9,'2021_NQC_List-11_13'!$A$2:$T$1532,8,FALSE),0)</f>
        <v>81.44</v>
      </c>
      <c r="R9">
        <f>IF($K9="NQC",VLOOKUP($A9,'2021_NQC_List-11_13'!$A$2:$T$1532,9,FALSE),0)</f>
        <v>81.44</v>
      </c>
      <c r="S9">
        <f>IF($K9="NQC",VLOOKUP($A9,'2021_NQC_List-11_13'!$A$2:$T$1532,10,FALSE),0)</f>
        <v>81.44</v>
      </c>
      <c r="T9">
        <f>IF($K9="NQC",VLOOKUP($A9,'2021_NQC_List-11_13'!$A$2:$T$1532,11,FALSE),0)</f>
        <v>81.44</v>
      </c>
      <c r="U9">
        <f>IF($K9="NQC",VLOOKUP($A9,'2021_NQC_List-11_13'!$A$2:$T$1532,12,FALSE),0)</f>
        <v>81.44</v>
      </c>
      <c r="V9">
        <f>IF($K9="NQC",VLOOKUP($A9,'2021_NQC_List-11_13'!$A$2:$T$1532,13,FALSE),0)</f>
        <v>81.44</v>
      </c>
      <c r="W9">
        <f>IF($K9="NQC",VLOOKUP($A9,'2021_NQC_List-11_13'!$A$2:$T$1532,14,FALSE),0)</f>
        <v>81.44</v>
      </c>
      <c r="X9">
        <f>IF($K9="NQC",VLOOKUP($A9,'2021_NQC_List-11_13'!$A$2:$T$1532,15,FALSE),0)</f>
        <v>81.44</v>
      </c>
      <c r="Y9" t="str">
        <f t="shared" si="1"/>
        <v>Non-Hydro</v>
      </c>
      <c r="AA9" t="s">
        <v>4341</v>
      </c>
    </row>
    <row r="10" spans="1:28" x14ac:dyDescent="0.3">
      <c r="A10" t="str">
        <f>'OASIS-11_26'!E11</f>
        <v>NEWARK_1_QF</v>
      </c>
      <c r="B10" t="str">
        <f>'OASIS-11_26'!G11</f>
        <v>NEWARK 1 QF</v>
      </c>
      <c r="C10" t="str">
        <f>VLOOKUP($A10,'OASIS-11_26'!$E$2:$R$1556,2,FALSE)</f>
        <v>GEN</v>
      </c>
      <c r="D10" s="1">
        <f>VLOOKUP($A10,'OASIS-11_26'!$E$2:$R$1556,11,FALSE)</f>
        <v>0</v>
      </c>
      <c r="E10" s="3" t="str">
        <f t="shared" si="0"/>
        <v/>
      </c>
      <c r="F10" t="str">
        <f>VLOOKUP($A10,'OASIS-11_26'!$E$2:$R$1556,9,FALSE)</f>
        <v>OTHER</v>
      </c>
      <c r="G10" t="str">
        <f>VLOOKUP($A10,'OASIS-11_26'!$E$2:$R$1556,8,FALSE)</f>
        <v>OTHER</v>
      </c>
      <c r="H10">
        <f>VLOOKUP($A10,'OASIS-11_26'!$E$2:$R$1556,4,FALSE)</f>
        <v>1.1000000000000001</v>
      </c>
      <c r="I10">
        <f>VLOOKUP($A10,'OASIS-11_26'!$E$2:$R$1556,5,FALSE)</f>
        <v>1.1000000000000001</v>
      </c>
      <c r="J10" t="str">
        <f>VLOOKUP($A10,'OASIS-11_26'!$E$2:$R$1556,6,FALSE)</f>
        <v>PGAE</v>
      </c>
      <c r="K10" t="str">
        <f>IF(ISERROR(VLOOKUP($A10,'2021_NQC_List-11_13'!$A$2:$T$1532,4,FALSE)),"","NQC")</f>
        <v>NQC</v>
      </c>
      <c r="L10" s="3" t="str">
        <f>IF(ISERROR(VLOOKUP($A10,'2021_NQC_List-11_13'!$A$2:$T$1532,4,FALSE)),"",VLOOKUP($A10,'2021_NQC_List-11_13'!$A$2:$T$1532,18,FALSE))</f>
        <v>FC</v>
      </c>
      <c r="M10">
        <f>IF($K10="NQC",VLOOKUP($A10,'2021_NQC_List-11_13'!$A$2:$T$1532,4,FALSE),0)</f>
        <v>0.05</v>
      </c>
      <c r="N10">
        <f>IF($K10="NQC",VLOOKUP($A10,'2021_NQC_List-11_13'!$A$2:$T$1532,5,FALSE),0)</f>
        <v>0.05</v>
      </c>
      <c r="O10">
        <f>IF($K10="NQC",VLOOKUP($A10,'2021_NQC_List-11_13'!$A$2:$T$1532,6,FALSE),0)</f>
        <v>0.05</v>
      </c>
      <c r="P10">
        <f>IF($K10="NQC",VLOOKUP($A10,'2021_NQC_List-11_13'!$A$2:$T$1532,7,FALSE),0)</f>
        <v>0.05</v>
      </c>
      <c r="Q10">
        <f>IF($K10="NQC",VLOOKUP($A10,'2021_NQC_List-11_13'!$A$2:$T$1532,8,FALSE),0)</f>
        <v>0.04</v>
      </c>
      <c r="R10">
        <f>IF($K10="NQC",VLOOKUP($A10,'2021_NQC_List-11_13'!$A$2:$T$1532,9,FALSE),0)</f>
        <v>0.04</v>
      </c>
      <c r="S10">
        <f>IF($K10="NQC",VLOOKUP($A10,'2021_NQC_List-11_13'!$A$2:$T$1532,10,FALSE),0)</f>
        <v>0.04</v>
      </c>
      <c r="T10">
        <f>IF($K10="NQC",VLOOKUP($A10,'2021_NQC_List-11_13'!$A$2:$T$1532,11,FALSE),0)</f>
        <v>0.04</v>
      </c>
      <c r="U10">
        <f>IF($K10="NQC",VLOOKUP($A10,'2021_NQC_List-11_13'!$A$2:$T$1532,12,FALSE),0)</f>
        <v>0.04</v>
      </c>
      <c r="V10">
        <f>IF($K10="NQC",VLOOKUP($A10,'2021_NQC_List-11_13'!$A$2:$T$1532,13,FALSE),0)</f>
        <v>0.04</v>
      </c>
      <c r="W10">
        <f>IF($K10="NQC",VLOOKUP($A10,'2021_NQC_List-11_13'!$A$2:$T$1532,14,FALSE),0)</f>
        <v>0.04</v>
      </c>
      <c r="X10">
        <f>IF($K10="NQC",VLOOKUP($A10,'2021_NQC_List-11_13'!$A$2:$T$1532,15,FALSE),0)</f>
        <v>0.04</v>
      </c>
      <c r="Y10" t="str">
        <f t="shared" si="1"/>
        <v>Non-Hydro</v>
      </c>
      <c r="AA10" t="s">
        <v>4341</v>
      </c>
    </row>
    <row r="11" spans="1:28" x14ac:dyDescent="0.3">
      <c r="A11" t="str">
        <f>'OASIS-11_26'!E12</f>
        <v>FRIANT_6_UNITS</v>
      </c>
      <c r="B11" t="str">
        <f>'OASIS-11_26'!G12</f>
        <v>FRIANT DAM</v>
      </c>
      <c r="C11" t="str">
        <f>VLOOKUP($A11,'OASIS-11_26'!$E$2:$R$1556,2,FALSE)</f>
        <v>GEN</v>
      </c>
      <c r="D11" s="1">
        <f>VLOOKUP($A11,'OASIS-11_26'!$E$2:$R$1556,11,FALSE)</f>
        <v>42430</v>
      </c>
      <c r="E11" s="3">
        <f t="shared" si="0"/>
        <v>2016</v>
      </c>
      <c r="F11" t="str">
        <f>VLOOKUP($A11,'OASIS-11_26'!$E$2:$R$1556,9,FALSE)</f>
        <v>WATER</v>
      </c>
      <c r="G11" t="str">
        <f>VLOOKUP($A11,'OASIS-11_26'!$E$2:$R$1556,8,FALSE)</f>
        <v>HYDRO</v>
      </c>
      <c r="H11">
        <f>VLOOKUP($A11,'OASIS-11_26'!$E$2:$R$1556,4,FALSE)</f>
        <v>25</v>
      </c>
      <c r="I11">
        <f>VLOOKUP($A11,'OASIS-11_26'!$E$2:$R$1556,5,FALSE)</f>
        <v>34.700000000000003</v>
      </c>
      <c r="J11" t="str">
        <f>VLOOKUP($A11,'OASIS-11_26'!$E$2:$R$1556,6,FALSE)</f>
        <v>PGAE</v>
      </c>
      <c r="K11" t="str">
        <f>IF(ISERROR(VLOOKUP($A11,'2021_NQC_List-11_13'!$A$2:$T$1532,4,FALSE)),"","NQC")</f>
        <v>NQC</v>
      </c>
      <c r="L11" s="3" t="str">
        <f>IF(ISERROR(VLOOKUP($A11,'2021_NQC_List-11_13'!$A$2:$T$1532,4,FALSE)),"",VLOOKUP($A11,'2021_NQC_List-11_13'!$A$2:$T$1532,18,FALSE))</f>
        <v>FC</v>
      </c>
      <c r="M11">
        <f>IF($K11="NQC",VLOOKUP($A11,'2021_NQC_List-11_13'!$A$2:$T$1532,4,FALSE),0)</f>
        <v>6.36</v>
      </c>
      <c r="N11">
        <f>IF($K11="NQC",VLOOKUP($A11,'2021_NQC_List-11_13'!$A$2:$T$1532,5,FALSE),0)</f>
        <v>9.3000000000000007</v>
      </c>
      <c r="O11">
        <f>IF($K11="NQC",VLOOKUP($A11,'2021_NQC_List-11_13'!$A$2:$T$1532,6,FALSE),0)</f>
        <v>8.8699999999999992</v>
      </c>
      <c r="P11">
        <f>IF($K11="NQC",VLOOKUP($A11,'2021_NQC_List-11_13'!$A$2:$T$1532,7,FALSE),0)</f>
        <v>13.55</v>
      </c>
      <c r="Q11">
        <f>IF($K11="NQC",VLOOKUP($A11,'2021_NQC_List-11_13'!$A$2:$T$1532,8,FALSE),0)</f>
        <v>18.14</v>
      </c>
      <c r="R11">
        <f>IF($K11="NQC",VLOOKUP($A11,'2021_NQC_List-11_13'!$A$2:$T$1532,9,FALSE),0)</f>
        <v>24.15</v>
      </c>
      <c r="S11">
        <f>IF($K11="NQC",VLOOKUP($A11,'2021_NQC_List-11_13'!$A$2:$T$1532,10,FALSE),0)</f>
        <v>25</v>
      </c>
      <c r="T11">
        <f>IF($K11="NQC",VLOOKUP($A11,'2021_NQC_List-11_13'!$A$2:$T$1532,11,FALSE),0)</f>
        <v>19.82</v>
      </c>
      <c r="U11">
        <f>IF($K11="NQC",VLOOKUP($A11,'2021_NQC_List-11_13'!$A$2:$T$1532,12,FALSE),0)</f>
        <v>11.89</v>
      </c>
      <c r="V11">
        <f>IF($K11="NQC",VLOOKUP($A11,'2021_NQC_List-11_13'!$A$2:$T$1532,13,FALSE),0)</f>
        <v>8.76</v>
      </c>
      <c r="W11">
        <f>IF($K11="NQC",VLOOKUP($A11,'2021_NQC_List-11_13'!$A$2:$T$1532,14,FALSE),0)</f>
        <v>3.04</v>
      </c>
      <c r="X11">
        <f>IF($K11="NQC",VLOOKUP($A11,'2021_NQC_List-11_13'!$A$2:$T$1532,15,FALSE),0)</f>
        <v>0.85</v>
      </c>
      <c r="Y11" t="str">
        <f t="shared" si="1"/>
        <v>Hydro-Small Hydro</v>
      </c>
      <c r="AA11" t="s">
        <v>4341</v>
      </c>
    </row>
    <row r="12" spans="1:28" x14ac:dyDescent="0.3">
      <c r="A12" t="str">
        <f>'OASIS-11_26'!E13</f>
        <v>OGROVE_6_PL1X2</v>
      </c>
      <c r="B12" t="str">
        <f>'OASIS-11_26'!G13</f>
        <v>Orange Grove Energy Center</v>
      </c>
      <c r="C12" t="str">
        <f>VLOOKUP($A12,'OASIS-11_26'!$E$2:$R$1556,2,FALSE)</f>
        <v>GEN</v>
      </c>
      <c r="D12" s="1">
        <f>VLOOKUP($A12,'OASIS-11_26'!$E$2:$R$1556,11,FALSE)</f>
        <v>40345</v>
      </c>
      <c r="E12" s="3">
        <f t="shared" si="0"/>
        <v>2010</v>
      </c>
      <c r="F12" t="str">
        <f>VLOOKUP($A12,'OASIS-11_26'!$E$2:$R$1556,9,FALSE)</f>
        <v>NATURAL GAS</v>
      </c>
      <c r="G12" t="str">
        <f>VLOOKUP($A12,'OASIS-11_26'!$E$2:$R$1556,8,FALSE)</f>
        <v>COMBUSTION TURBINE</v>
      </c>
      <c r="H12">
        <f>VLOOKUP($A12,'OASIS-11_26'!$E$2:$R$1556,4,FALSE)</f>
        <v>96</v>
      </c>
      <c r="I12">
        <f>VLOOKUP($A12,'OASIS-11_26'!$E$2:$R$1556,5,FALSE)</f>
        <v>0</v>
      </c>
      <c r="J12" t="str">
        <f>VLOOKUP($A12,'OASIS-11_26'!$E$2:$R$1556,6,FALSE)</f>
        <v>SDGE</v>
      </c>
      <c r="K12" t="str">
        <f>IF(ISERROR(VLOOKUP($A12,'2021_NQC_List-11_13'!$A$2:$T$1532,4,FALSE)),"","NQC")</f>
        <v>NQC</v>
      </c>
      <c r="L12" s="3" t="str">
        <f>IF(ISERROR(VLOOKUP($A12,'2021_NQC_List-11_13'!$A$2:$T$1532,4,FALSE)),"",VLOOKUP($A12,'2021_NQC_List-11_13'!$A$2:$T$1532,18,FALSE))</f>
        <v>FC</v>
      </c>
      <c r="M12">
        <f>IF($K12="NQC",VLOOKUP($A12,'2021_NQC_List-11_13'!$A$2:$T$1532,4,FALSE),0)</f>
        <v>96</v>
      </c>
      <c r="N12">
        <f>IF($K12="NQC",VLOOKUP($A12,'2021_NQC_List-11_13'!$A$2:$T$1532,5,FALSE),0)</f>
        <v>96</v>
      </c>
      <c r="O12">
        <f>IF($K12="NQC",VLOOKUP($A12,'2021_NQC_List-11_13'!$A$2:$T$1532,6,FALSE),0)</f>
        <v>96</v>
      </c>
      <c r="P12">
        <f>IF($K12="NQC",VLOOKUP($A12,'2021_NQC_List-11_13'!$A$2:$T$1532,7,FALSE),0)</f>
        <v>96</v>
      </c>
      <c r="Q12">
        <f>IF($K12="NQC",VLOOKUP($A12,'2021_NQC_List-11_13'!$A$2:$T$1532,8,FALSE),0)</f>
        <v>96</v>
      </c>
      <c r="R12">
        <f>IF($K12="NQC",VLOOKUP($A12,'2021_NQC_List-11_13'!$A$2:$T$1532,9,FALSE),0)</f>
        <v>96</v>
      </c>
      <c r="S12">
        <f>IF($K12="NQC",VLOOKUP($A12,'2021_NQC_List-11_13'!$A$2:$T$1532,10,FALSE),0)</f>
        <v>96</v>
      </c>
      <c r="T12">
        <f>IF($K12="NQC",VLOOKUP($A12,'2021_NQC_List-11_13'!$A$2:$T$1532,11,FALSE),0)</f>
        <v>96</v>
      </c>
      <c r="U12">
        <f>IF($K12="NQC",VLOOKUP($A12,'2021_NQC_List-11_13'!$A$2:$T$1532,12,FALSE),0)</f>
        <v>96</v>
      </c>
      <c r="V12">
        <f>IF($K12="NQC",VLOOKUP($A12,'2021_NQC_List-11_13'!$A$2:$T$1532,13,FALSE),0)</f>
        <v>96</v>
      </c>
      <c r="W12">
        <f>IF($K12="NQC",VLOOKUP($A12,'2021_NQC_List-11_13'!$A$2:$T$1532,14,FALSE),0)</f>
        <v>96</v>
      </c>
      <c r="X12">
        <f>IF($K12="NQC",VLOOKUP($A12,'2021_NQC_List-11_13'!$A$2:$T$1532,15,FALSE),0)</f>
        <v>96</v>
      </c>
      <c r="Y12" t="str">
        <f t="shared" si="1"/>
        <v>Non-Hydro</v>
      </c>
      <c r="AA12" t="s">
        <v>4341</v>
      </c>
    </row>
    <row r="13" spans="1:28" x14ac:dyDescent="0.3">
      <c r="A13" t="str">
        <f>'OASIS-11_26'!E14</f>
        <v>VOLTA_7_QFUNTS</v>
      </c>
      <c r="B13" t="str">
        <f>'OASIS-11_26'!G14</f>
        <v>VOLTA_7_QFUNTS</v>
      </c>
      <c r="C13" t="str">
        <f>VLOOKUP($A13,'OASIS-11_26'!$E$2:$R$1556,2,FALSE)</f>
        <v>GEN</v>
      </c>
      <c r="D13" s="1">
        <f>VLOOKUP($A13,'OASIS-11_26'!$E$2:$R$1556,11,FALSE)</f>
        <v>39142</v>
      </c>
      <c r="E13" s="3">
        <f t="shared" si="0"/>
        <v>2007</v>
      </c>
      <c r="F13" t="str">
        <f>VLOOKUP($A13,'OASIS-11_26'!$E$2:$R$1556,9,FALSE)</f>
        <v>WATER</v>
      </c>
      <c r="G13" t="str">
        <f>VLOOKUP($A13,'OASIS-11_26'!$E$2:$R$1556,8,FALSE)</f>
        <v>HYDRO</v>
      </c>
      <c r="H13">
        <f>VLOOKUP($A13,'OASIS-11_26'!$E$2:$R$1556,4,FALSE)</f>
        <v>0.15</v>
      </c>
      <c r="I13">
        <f>VLOOKUP($A13,'OASIS-11_26'!$E$2:$R$1556,5,FALSE)</f>
        <v>2.2999999999999998</v>
      </c>
      <c r="J13" t="str">
        <f>VLOOKUP($A13,'OASIS-11_26'!$E$2:$R$1556,6,FALSE)</f>
        <v>PGAE</v>
      </c>
      <c r="K13" t="str">
        <f>IF(ISERROR(VLOOKUP($A13,'2021_NQC_List-11_13'!$A$2:$T$1532,4,FALSE)),"","NQC")</f>
        <v>NQC</v>
      </c>
      <c r="L13" s="3" t="str">
        <f>IF(ISERROR(VLOOKUP($A13,'2021_NQC_List-11_13'!$A$2:$T$1532,4,FALSE)),"",VLOOKUP($A13,'2021_NQC_List-11_13'!$A$2:$T$1532,18,FALSE))</f>
        <v>FC</v>
      </c>
      <c r="M13">
        <f>IF($K13="NQC",VLOOKUP($A13,'2021_NQC_List-11_13'!$A$2:$T$1532,4,FALSE),0)</f>
        <v>0.15</v>
      </c>
      <c r="N13">
        <f>IF($K13="NQC",VLOOKUP($A13,'2021_NQC_List-11_13'!$A$2:$T$1532,5,FALSE),0)</f>
        <v>0.15</v>
      </c>
      <c r="O13">
        <f>IF($K13="NQC",VLOOKUP($A13,'2021_NQC_List-11_13'!$A$2:$T$1532,6,FALSE),0)</f>
        <v>0.15</v>
      </c>
      <c r="P13">
        <f>IF($K13="NQC",VLOOKUP($A13,'2021_NQC_List-11_13'!$A$2:$T$1532,7,FALSE),0)</f>
        <v>0.15</v>
      </c>
      <c r="Q13">
        <f>IF($K13="NQC",VLOOKUP($A13,'2021_NQC_List-11_13'!$A$2:$T$1532,8,FALSE),0)</f>
        <v>0.15</v>
      </c>
      <c r="R13">
        <f>IF($K13="NQC",VLOOKUP($A13,'2021_NQC_List-11_13'!$A$2:$T$1532,9,FALSE),0)</f>
        <v>0.15</v>
      </c>
      <c r="S13">
        <f>IF($K13="NQC",VLOOKUP($A13,'2021_NQC_List-11_13'!$A$2:$T$1532,10,FALSE),0)</f>
        <v>0.15</v>
      </c>
      <c r="T13">
        <f>IF($K13="NQC",VLOOKUP($A13,'2021_NQC_List-11_13'!$A$2:$T$1532,11,FALSE),0)</f>
        <v>0.12</v>
      </c>
      <c r="U13">
        <f>IF($K13="NQC",VLOOKUP($A13,'2021_NQC_List-11_13'!$A$2:$T$1532,12,FALSE),0)</f>
        <v>7.0000000000000007E-2</v>
      </c>
      <c r="V13">
        <f>IF($K13="NQC",VLOOKUP($A13,'2021_NQC_List-11_13'!$A$2:$T$1532,13,FALSE),0)</f>
        <v>7.0000000000000007E-2</v>
      </c>
      <c r="W13">
        <f>IF($K13="NQC",VLOOKUP($A13,'2021_NQC_List-11_13'!$A$2:$T$1532,14,FALSE),0)</f>
        <v>0.15</v>
      </c>
      <c r="X13">
        <f>IF($K13="NQC",VLOOKUP($A13,'2021_NQC_List-11_13'!$A$2:$T$1532,15,FALSE),0)</f>
        <v>0.1</v>
      </c>
      <c r="Y13" t="str">
        <f t="shared" si="1"/>
        <v>Hydro-Small Hydro</v>
      </c>
      <c r="AA13" t="s">
        <v>4341</v>
      </c>
    </row>
    <row r="14" spans="1:28" x14ac:dyDescent="0.3">
      <c r="A14" t="str">
        <f>'OASIS-11_26'!E15</f>
        <v>CHINO_2_SASOLR</v>
      </c>
      <c r="B14" t="str">
        <f>'OASIS-11_26'!G15</f>
        <v>SS San Antonio West LLC</v>
      </c>
      <c r="C14" t="str">
        <f>VLOOKUP($A14,'OASIS-11_26'!$E$2:$R$1556,2,FALSE)</f>
        <v>GEN</v>
      </c>
      <c r="D14" s="1">
        <f>VLOOKUP($A14,'OASIS-11_26'!$E$2:$R$1556,11,FALSE)</f>
        <v>41628</v>
      </c>
      <c r="E14" s="3">
        <f t="shared" si="0"/>
        <v>2013</v>
      </c>
      <c r="F14" t="str">
        <f>VLOOKUP($A14,'OASIS-11_26'!$E$2:$R$1556,9,FALSE)</f>
        <v>SUN</v>
      </c>
      <c r="G14" t="str">
        <f>VLOOKUP($A14,'OASIS-11_26'!$E$2:$R$1556,8,FALSE)</f>
        <v>PHOTO VOLTAIC</v>
      </c>
      <c r="H14">
        <f>VLOOKUP($A14,'OASIS-11_26'!$E$2:$R$1556,4,FALSE)</f>
        <v>1.5</v>
      </c>
      <c r="I14">
        <f>VLOOKUP($A14,'OASIS-11_26'!$E$2:$R$1556,5,FALSE)</f>
        <v>1.5</v>
      </c>
      <c r="J14" t="str">
        <f>VLOOKUP($A14,'OASIS-11_26'!$E$2:$R$1556,6,FALSE)</f>
        <v>SCE</v>
      </c>
      <c r="K14" t="str">
        <f>IF(ISERROR(VLOOKUP($A14,'2021_NQC_List-11_13'!$A$2:$T$1532,4,FALSE)),"","NQC")</f>
        <v>NQC</v>
      </c>
      <c r="L14" s="3" t="str">
        <f>IF(ISERROR(VLOOKUP($A14,'2021_NQC_List-11_13'!$A$2:$T$1532,4,FALSE)),"",VLOOKUP($A14,'2021_NQC_List-11_13'!$A$2:$T$1532,18,FALSE))</f>
        <v>EO</v>
      </c>
      <c r="M14">
        <f>IF($K14="NQC",VLOOKUP($A14,'2021_NQC_List-11_13'!$A$2:$T$1532,4,FALSE),0)</f>
        <v>0</v>
      </c>
      <c r="N14">
        <f>IF($K14="NQC",VLOOKUP($A14,'2021_NQC_List-11_13'!$A$2:$T$1532,5,FALSE),0)</f>
        <v>0</v>
      </c>
      <c r="O14">
        <f>IF($K14="NQC",VLOOKUP($A14,'2021_NQC_List-11_13'!$A$2:$T$1532,6,FALSE),0)</f>
        <v>0</v>
      </c>
      <c r="P14">
        <f>IF($K14="NQC",VLOOKUP($A14,'2021_NQC_List-11_13'!$A$2:$T$1532,7,FALSE),0)</f>
        <v>0</v>
      </c>
      <c r="Q14">
        <f>IF($K14="NQC",VLOOKUP($A14,'2021_NQC_List-11_13'!$A$2:$T$1532,8,FALSE),0)</f>
        <v>0</v>
      </c>
      <c r="R14">
        <f>IF($K14="NQC",VLOOKUP($A14,'2021_NQC_List-11_13'!$A$2:$T$1532,9,FALSE),0)</f>
        <v>0</v>
      </c>
      <c r="S14">
        <f>IF($K14="NQC",VLOOKUP($A14,'2021_NQC_List-11_13'!$A$2:$T$1532,10,FALSE),0)</f>
        <v>0</v>
      </c>
      <c r="T14">
        <f>IF($K14="NQC",VLOOKUP($A14,'2021_NQC_List-11_13'!$A$2:$T$1532,11,FALSE),0)</f>
        <v>0</v>
      </c>
      <c r="U14">
        <f>IF($K14="NQC",VLOOKUP($A14,'2021_NQC_List-11_13'!$A$2:$T$1532,12,FALSE),0)</f>
        <v>0</v>
      </c>
      <c r="V14">
        <f>IF($K14="NQC",VLOOKUP($A14,'2021_NQC_List-11_13'!$A$2:$T$1532,13,FALSE),0)</f>
        <v>0</v>
      </c>
      <c r="W14">
        <f>IF($K14="NQC",VLOOKUP($A14,'2021_NQC_List-11_13'!$A$2:$T$1532,14,FALSE),0)</f>
        <v>0</v>
      </c>
      <c r="X14">
        <f>IF($K14="NQC",VLOOKUP($A14,'2021_NQC_List-11_13'!$A$2:$T$1532,15,FALSE),0)</f>
        <v>0</v>
      </c>
      <c r="Y14" t="str">
        <f t="shared" si="1"/>
        <v>Non-Hydro</v>
      </c>
      <c r="AA14" t="s">
        <v>4341</v>
      </c>
    </row>
    <row r="15" spans="1:28" x14ac:dyDescent="0.3">
      <c r="A15" t="str">
        <f>'OASIS-11_26'!E16</f>
        <v>ORLND_6_SOLAR1</v>
      </c>
      <c r="B15" t="str">
        <f>'OASIS-11_26'!G16</f>
        <v>Enerparc California 2</v>
      </c>
      <c r="C15" t="str">
        <f>VLOOKUP($A15,'OASIS-11_26'!$E$2:$R$1556,2,FALSE)</f>
        <v>GEN</v>
      </c>
      <c r="D15" s="1">
        <f>VLOOKUP($A15,'OASIS-11_26'!$E$2:$R$1556,11,FALSE)</f>
        <v>42452</v>
      </c>
      <c r="E15" s="3">
        <f t="shared" si="0"/>
        <v>2016</v>
      </c>
      <c r="F15" t="str">
        <f>VLOOKUP($A15,'OASIS-11_26'!$E$2:$R$1556,9,FALSE)</f>
        <v>SUN</v>
      </c>
      <c r="G15" t="str">
        <f>VLOOKUP($A15,'OASIS-11_26'!$E$2:$R$1556,8,FALSE)</f>
        <v>PHOTO VOLTAIC</v>
      </c>
      <c r="H15">
        <f>VLOOKUP($A15,'OASIS-11_26'!$E$2:$R$1556,4,FALSE)</f>
        <v>1.5</v>
      </c>
      <c r="I15">
        <f>VLOOKUP($A15,'OASIS-11_26'!$E$2:$R$1556,5,FALSE)</f>
        <v>1.5</v>
      </c>
      <c r="J15" t="str">
        <f>VLOOKUP($A15,'OASIS-11_26'!$E$2:$R$1556,6,FALSE)</f>
        <v>PGAE</v>
      </c>
      <c r="K15" t="str">
        <f>IF(ISERROR(VLOOKUP($A15,'2021_NQC_List-11_13'!$A$2:$T$1532,4,FALSE)),"","NQC")</f>
        <v>NQC</v>
      </c>
      <c r="L15" s="3" t="str">
        <f>IF(ISERROR(VLOOKUP($A15,'2021_NQC_List-11_13'!$A$2:$T$1532,4,FALSE)),"",VLOOKUP($A15,'2021_NQC_List-11_13'!$A$2:$T$1532,18,FALSE))</f>
        <v>FC</v>
      </c>
      <c r="M15">
        <f>IF($K15="NQC",VLOOKUP($A15,'2021_NQC_List-11_13'!$A$2:$T$1532,4,FALSE),0)</f>
        <v>0.06</v>
      </c>
      <c r="N15">
        <f>IF($K15="NQC",VLOOKUP($A15,'2021_NQC_List-11_13'!$A$2:$T$1532,5,FALSE),0)</f>
        <v>0.05</v>
      </c>
      <c r="O15">
        <f>IF($K15="NQC",VLOOKUP($A15,'2021_NQC_List-11_13'!$A$2:$T$1532,6,FALSE),0)</f>
        <v>0.27</v>
      </c>
      <c r="P15">
        <f>IF($K15="NQC",VLOOKUP($A15,'2021_NQC_List-11_13'!$A$2:$T$1532,7,FALSE),0)</f>
        <v>0.23</v>
      </c>
      <c r="Q15">
        <f>IF($K15="NQC",VLOOKUP($A15,'2021_NQC_List-11_13'!$A$2:$T$1532,8,FALSE),0)</f>
        <v>0.24</v>
      </c>
      <c r="R15">
        <f>IF($K15="NQC",VLOOKUP($A15,'2021_NQC_List-11_13'!$A$2:$T$1532,9,FALSE),0)</f>
        <v>0.47</v>
      </c>
      <c r="S15">
        <f>IF($K15="NQC",VLOOKUP($A15,'2021_NQC_List-11_13'!$A$2:$T$1532,10,FALSE),0)</f>
        <v>0.59</v>
      </c>
      <c r="T15">
        <f>IF($K15="NQC",VLOOKUP($A15,'2021_NQC_List-11_13'!$A$2:$T$1532,11,FALSE),0)</f>
        <v>0.41</v>
      </c>
      <c r="U15">
        <f>IF($K15="NQC",VLOOKUP($A15,'2021_NQC_List-11_13'!$A$2:$T$1532,12,FALSE),0)</f>
        <v>0.21</v>
      </c>
      <c r="V15">
        <f>IF($K15="NQC",VLOOKUP($A15,'2021_NQC_List-11_13'!$A$2:$T$1532,13,FALSE),0)</f>
        <v>0.03</v>
      </c>
      <c r="W15">
        <f>IF($K15="NQC",VLOOKUP($A15,'2021_NQC_List-11_13'!$A$2:$T$1532,14,FALSE),0)</f>
        <v>0.03</v>
      </c>
      <c r="X15">
        <f>IF($K15="NQC",VLOOKUP($A15,'2021_NQC_List-11_13'!$A$2:$T$1532,15,FALSE),0)</f>
        <v>0</v>
      </c>
      <c r="Y15" t="str">
        <f t="shared" si="1"/>
        <v>Non-Hydro</v>
      </c>
      <c r="AA15" t="s">
        <v>4341</v>
      </c>
    </row>
    <row r="16" spans="1:28" x14ac:dyDescent="0.3">
      <c r="A16" t="str">
        <f>'OASIS-11_26'!E17</f>
        <v>GENESI_2_STG</v>
      </c>
      <c r="B16" t="str">
        <f>'OASIS-11_26'!G17</f>
        <v>Genesis Station</v>
      </c>
      <c r="C16" t="str">
        <f>VLOOKUP($A16,'OASIS-11_26'!$E$2:$R$1556,2,FALSE)</f>
        <v>GEN</v>
      </c>
      <c r="D16" s="1">
        <f>VLOOKUP($A16,'OASIS-11_26'!$E$2:$R$1556,11,FALSE)</f>
        <v>41605</v>
      </c>
      <c r="E16" s="3">
        <f t="shared" si="0"/>
        <v>2013</v>
      </c>
      <c r="F16" t="str">
        <f>VLOOKUP($A16,'OASIS-11_26'!$E$2:$R$1556,9,FALSE)</f>
        <v>SUN</v>
      </c>
      <c r="G16" t="str">
        <f>VLOOKUP($A16,'OASIS-11_26'!$E$2:$R$1556,8,FALSE)</f>
        <v>STEAM</v>
      </c>
      <c r="H16">
        <f>VLOOKUP($A16,'OASIS-11_26'!$E$2:$R$1556,4,FALSE)</f>
        <v>250</v>
      </c>
      <c r="I16">
        <f>VLOOKUP($A16,'OASIS-11_26'!$E$2:$R$1556,5,FALSE)</f>
        <v>0</v>
      </c>
      <c r="J16" t="str">
        <f>VLOOKUP($A16,'OASIS-11_26'!$E$2:$R$1556,6,FALSE)</f>
        <v>SCE</v>
      </c>
      <c r="K16" t="str">
        <f>IF(ISERROR(VLOOKUP($A16,'2021_NQC_List-11_13'!$A$2:$T$1532,4,FALSE)),"","NQC")</f>
        <v>NQC</v>
      </c>
      <c r="L16" s="3" t="str">
        <f>IF(ISERROR(VLOOKUP($A16,'2021_NQC_List-11_13'!$A$2:$T$1532,4,FALSE)),"",VLOOKUP($A16,'2021_NQC_List-11_13'!$A$2:$T$1532,18,FALSE))</f>
        <v>FC</v>
      </c>
      <c r="M16">
        <f>IF($K16="NQC",VLOOKUP($A16,'2021_NQC_List-11_13'!$A$2:$T$1532,4,FALSE),0)</f>
        <v>10</v>
      </c>
      <c r="N16">
        <f>IF($K16="NQC",VLOOKUP($A16,'2021_NQC_List-11_13'!$A$2:$T$1532,5,FALSE),0)</f>
        <v>7.5</v>
      </c>
      <c r="O16">
        <f>IF($K16="NQC",VLOOKUP($A16,'2021_NQC_List-11_13'!$A$2:$T$1532,6,FALSE),0)</f>
        <v>45</v>
      </c>
      <c r="P16">
        <f>IF($K16="NQC",VLOOKUP($A16,'2021_NQC_List-11_13'!$A$2:$T$1532,7,FALSE),0)</f>
        <v>37.5</v>
      </c>
      <c r="Q16">
        <f>IF($K16="NQC",VLOOKUP($A16,'2021_NQC_List-11_13'!$A$2:$T$1532,8,FALSE),0)</f>
        <v>40</v>
      </c>
      <c r="R16">
        <f>IF($K16="NQC",VLOOKUP($A16,'2021_NQC_List-11_13'!$A$2:$T$1532,9,FALSE),0)</f>
        <v>77.5</v>
      </c>
      <c r="S16">
        <f>IF($K16="NQC",VLOOKUP($A16,'2021_NQC_List-11_13'!$A$2:$T$1532,10,FALSE),0)</f>
        <v>97.5</v>
      </c>
      <c r="T16">
        <f>IF($K16="NQC",VLOOKUP($A16,'2021_NQC_List-11_13'!$A$2:$T$1532,11,FALSE),0)</f>
        <v>67.5</v>
      </c>
      <c r="U16">
        <f>IF($K16="NQC",VLOOKUP($A16,'2021_NQC_List-11_13'!$A$2:$T$1532,12,FALSE),0)</f>
        <v>35</v>
      </c>
      <c r="V16">
        <f>IF($K16="NQC",VLOOKUP($A16,'2021_NQC_List-11_13'!$A$2:$T$1532,13,FALSE),0)</f>
        <v>5</v>
      </c>
      <c r="W16">
        <f>IF($K16="NQC",VLOOKUP($A16,'2021_NQC_List-11_13'!$A$2:$T$1532,14,FALSE),0)</f>
        <v>5</v>
      </c>
      <c r="X16">
        <f>IF($K16="NQC",VLOOKUP($A16,'2021_NQC_List-11_13'!$A$2:$T$1532,15,FALSE),0)</f>
        <v>0</v>
      </c>
      <c r="Y16" t="str">
        <f t="shared" si="1"/>
        <v>Non-Hydro</v>
      </c>
      <c r="AA16" t="s">
        <v>4341</v>
      </c>
    </row>
    <row r="17" spans="1:27" x14ac:dyDescent="0.3">
      <c r="A17" t="str">
        <f>'OASIS-11_26'!E18</f>
        <v>OMAR_2_UNIT 1</v>
      </c>
      <c r="B17" t="str">
        <f>'OASIS-11_26'!G18</f>
        <v>KERN RIVER COGENERATION CO. UNIT 1</v>
      </c>
      <c r="C17" t="str">
        <f>VLOOKUP($A17,'OASIS-11_26'!$E$2:$R$1556,2,FALSE)</f>
        <v>GEN</v>
      </c>
      <c r="D17" s="1">
        <f>VLOOKUP($A17,'OASIS-11_26'!$E$2:$R$1556,11,FALSE)</f>
        <v>31168</v>
      </c>
      <c r="E17" s="3">
        <f t="shared" si="0"/>
        <v>1985</v>
      </c>
      <c r="F17" t="str">
        <f>VLOOKUP($A17,'OASIS-11_26'!$E$2:$R$1556,9,FALSE)</f>
        <v>NATURAL GAS</v>
      </c>
      <c r="G17" t="str">
        <f>VLOOKUP($A17,'OASIS-11_26'!$E$2:$R$1556,8,FALSE)</f>
        <v>COMBUSTION TURBINE</v>
      </c>
      <c r="H17">
        <f>VLOOKUP($A17,'OASIS-11_26'!$E$2:$R$1556,4,FALSE)</f>
        <v>78</v>
      </c>
      <c r="I17">
        <f>VLOOKUP($A17,'OASIS-11_26'!$E$2:$R$1556,5,FALSE)</f>
        <v>85</v>
      </c>
      <c r="J17" t="str">
        <f>VLOOKUP($A17,'OASIS-11_26'!$E$2:$R$1556,6,FALSE)</f>
        <v>SCE</v>
      </c>
      <c r="K17" t="str">
        <f>IF(ISERROR(VLOOKUP($A17,'2021_NQC_List-11_13'!$A$2:$T$1532,4,FALSE)),"","NQC")</f>
        <v>NQC</v>
      </c>
      <c r="L17" s="3" t="str">
        <f>IF(ISERROR(VLOOKUP($A17,'2021_NQC_List-11_13'!$A$2:$T$1532,4,FALSE)),"",VLOOKUP($A17,'2021_NQC_List-11_13'!$A$2:$T$1532,18,FALSE))</f>
        <v>FC</v>
      </c>
      <c r="M17">
        <f>IF($K17="NQC",VLOOKUP($A17,'2021_NQC_List-11_13'!$A$2:$T$1532,4,FALSE),0)</f>
        <v>76</v>
      </c>
      <c r="N17">
        <f>IF($K17="NQC",VLOOKUP($A17,'2021_NQC_List-11_13'!$A$2:$T$1532,5,FALSE),0)</f>
        <v>76</v>
      </c>
      <c r="O17">
        <f>IF($K17="NQC",VLOOKUP($A17,'2021_NQC_List-11_13'!$A$2:$T$1532,6,FALSE),0)</f>
        <v>75</v>
      </c>
      <c r="P17">
        <f>IF($K17="NQC",VLOOKUP($A17,'2021_NQC_List-11_13'!$A$2:$T$1532,7,FALSE),0)</f>
        <v>73.099999999999994</v>
      </c>
      <c r="Q17">
        <f>IF($K17="NQC",VLOOKUP($A17,'2021_NQC_List-11_13'!$A$2:$T$1532,8,FALSE),0)</f>
        <v>72.040000000000006</v>
      </c>
      <c r="R17">
        <f>IF($K17="NQC",VLOOKUP($A17,'2021_NQC_List-11_13'!$A$2:$T$1532,9,FALSE),0)</f>
        <v>71.02</v>
      </c>
      <c r="S17">
        <f>IF($K17="NQC",VLOOKUP($A17,'2021_NQC_List-11_13'!$A$2:$T$1532,10,FALSE),0)</f>
        <v>71.040000000000006</v>
      </c>
      <c r="T17">
        <f>IF($K17="NQC",VLOOKUP($A17,'2021_NQC_List-11_13'!$A$2:$T$1532,11,FALSE),0)</f>
        <v>70.72</v>
      </c>
      <c r="U17">
        <f>IF($K17="NQC",VLOOKUP($A17,'2021_NQC_List-11_13'!$A$2:$T$1532,12,FALSE),0)</f>
        <v>72.319999999999993</v>
      </c>
      <c r="V17">
        <f>IF($K17="NQC",VLOOKUP($A17,'2021_NQC_List-11_13'!$A$2:$T$1532,13,FALSE),0)</f>
        <v>72.7</v>
      </c>
      <c r="W17">
        <f>IF($K17="NQC",VLOOKUP($A17,'2021_NQC_List-11_13'!$A$2:$T$1532,14,FALSE),0)</f>
        <v>74.72</v>
      </c>
      <c r="X17">
        <f>IF($K17="NQC",VLOOKUP($A17,'2021_NQC_List-11_13'!$A$2:$T$1532,15,FALSE),0)</f>
        <v>76</v>
      </c>
      <c r="Y17" t="str">
        <f t="shared" si="1"/>
        <v>Non-Hydro</v>
      </c>
      <c r="AA17" t="s">
        <v>4341</v>
      </c>
    </row>
    <row r="18" spans="1:27" x14ac:dyDescent="0.3">
      <c r="A18" t="str">
        <f>'OASIS-11_26'!E19</f>
        <v>SCEC_1_PDRP130</v>
      </c>
      <c r="B18" t="str">
        <f>'OASIS-11_26'!G19</f>
        <v>SCEC_1_PDRP130</v>
      </c>
      <c r="C18" t="str">
        <f>VLOOKUP($A18,'OASIS-11_26'!$E$2:$R$1556,2,FALSE)</f>
        <v>GEN</v>
      </c>
      <c r="D18" s="1">
        <f>VLOOKUP($A18,'OASIS-11_26'!$E$2:$R$1556,11,FALSE)</f>
        <v>0</v>
      </c>
      <c r="E18" s="3" t="str">
        <f t="shared" si="0"/>
        <v/>
      </c>
      <c r="F18" t="str">
        <f>VLOOKUP($A18,'OASIS-11_26'!$E$2:$R$1556,9,FALSE)</f>
        <v>OTHER</v>
      </c>
      <c r="G18" t="str">
        <f>VLOOKUP($A18,'OASIS-11_26'!$E$2:$R$1556,8,FALSE)</f>
        <v>OTHER</v>
      </c>
      <c r="H18">
        <f>VLOOKUP($A18,'OASIS-11_26'!$E$2:$R$1556,4,FALSE)</f>
        <v>0.99</v>
      </c>
      <c r="I18">
        <f>VLOOKUP($A18,'OASIS-11_26'!$E$2:$R$1556,5,FALSE)</f>
        <v>0</v>
      </c>
      <c r="J18" t="str">
        <f>VLOOKUP($A18,'OASIS-11_26'!$E$2:$R$1556,6,FALSE)</f>
        <v>SCE</v>
      </c>
      <c r="K18" t="str">
        <f>IF(ISERROR(VLOOKUP($A18,'2021_NQC_List-11_13'!$A$2:$T$1532,4,FALSE)),"","NQC")</f>
        <v>NQC</v>
      </c>
      <c r="L18" s="3" t="str">
        <f>IF(ISERROR(VLOOKUP($A18,'2021_NQC_List-11_13'!$A$2:$T$1532,4,FALSE)),"",VLOOKUP($A18,'2021_NQC_List-11_13'!$A$2:$T$1532,18,FALSE))</f>
        <v>FC</v>
      </c>
      <c r="M18">
        <f>IF($K18="NQC",VLOOKUP($A18,'2021_NQC_List-11_13'!$A$2:$T$1532,4,FALSE),0)</f>
        <v>0.97</v>
      </c>
      <c r="N18">
        <f>IF($K18="NQC",VLOOKUP($A18,'2021_NQC_List-11_13'!$A$2:$T$1532,5,FALSE),0)</f>
        <v>0.98</v>
      </c>
      <c r="O18">
        <f>IF($K18="NQC",VLOOKUP($A18,'2021_NQC_List-11_13'!$A$2:$T$1532,6,FALSE),0)</f>
        <v>0</v>
      </c>
      <c r="P18">
        <f>IF($K18="NQC",VLOOKUP($A18,'2021_NQC_List-11_13'!$A$2:$T$1532,7,FALSE),0)</f>
        <v>0</v>
      </c>
      <c r="Q18">
        <f>IF($K18="NQC",VLOOKUP($A18,'2021_NQC_List-11_13'!$A$2:$T$1532,8,FALSE),0)</f>
        <v>0</v>
      </c>
      <c r="R18">
        <f>IF($K18="NQC",VLOOKUP($A18,'2021_NQC_List-11_13'!$A$2:$T$1532,9,FALSE),0)</f>
        <v>0</v>
      </c>
      <c r="S18">
        <f>IF($K18="NQC",VLOOKUP($A18,'2021_NQC_List-11_13'!$A$2:$T$1532,10,FALSE),0)</f>
        <v>0</v>
      </c>
      <c r="T18">
        <f>IF($K18="NQC",VLOOKUP($A18,'2021_NQC_List-11_13'!$A$2:$T$1532,11,FALSE),0)</f>
        <v>0</v>
      </c>
      <c r="U18">
        <f>IF($K18="NQC",VLOOKUP($A18,'2021_NQC_List-11_13'!$A$2:$T$1532,12,FALSE),0)</f>
        <v>0</v>
      </c>
      <c r="V18">
        <f>IF($K18="NQC",VLOOKUP($A18,'2021_NQC_List-11_13'!$A$2:$T$1532,13,FALSE),0)</f>
        <v>0</v>
      </c>
      <c r="W18">
        <f>IF($K18="NQC",VLOOKUP($A18,'2021_NQC_List-11_13'!$A$2:$T$1532,14,FALSE),0)</f>
        <v>0</v>
      </c>
      <c r="X18">
        <f>IF($K18="NQC",VLOOKUP($A18,'2021_NQC_List-11_13'!$A$2:$T$1532,15,FALSE),0)</f>
        <v>0</v>
      </c>
      <c r="Y18" t="str">
        <f t="shared" si="1"/>
        <v>Non-Hydro</v>
      </c>
      <c r="Z18" t="s">
        <v>4361</v>
      </c>
      <c r="AA18" t="s">
        <v>4341</v>
      </c>
    </row>
    <row r="19" spans="1:27" x14ac:dyDescent="0.3">
      <c r="A19" t="str">
        <f>'OASIS-11_26'!E20</f>
        <v>CHEVCO_6_UNIT 2</v>
      </c>
      <c r="B19" t="str">
        <f>'OASIS-11_26'!G20</f>
        <v>AERA ENERGY LLC. (COALINGA)</v>
      </c>
      <c r="C19" t="str">
        <f>VLOOKUP($A19,'OASIS-11_26'!$E$2:$R$1556,2,FALSE)</f>
        <v>GEN</v>
      </c>
      <c r="D19" s="1">
        <f>VLOOKUP($A19,'OASIS-11_26'!$E$2:$R$1556,11,FALSE)</f>
        <v>32297</v>
      </c>
      <c r="E19" s="3">
        <f t="shared" si="0"/>
        <v>1988</v>
      </c>
      <c r="F19" t="str">
        <f>VLOOKUP($A19,'OASIS-11_26'!$E$2:$R$1556,9,FALSE)</f>
        <v>NATURAL GAS</v>
      </c>
      <c r="G19" t="str">
        <f>VLOOKUP($A19,'OASIS-11_26'!$E$2:$R$1556,8,FALSE)</f>
        <v>COMBUSTION TURBINE</v>
      </c>
      <c r="H19">
        <f>VLOOKUP($A19,'OASIS-11_26'!$E$2:$R$1556,4,FALSE)</f>
        <v>8.5</v>
      </c>
      <c r="I19">
        <f>VLOOKUP($A19,'OASIS-11_26'!$E$2:$R$1556,5,FALSE)</f>
        <v>12.5</v>
      </c>
      <c r="J19" t="str">
        <f>VLOOKUP($A19,'OASIS-11_26'!$E$2:$R$1556,6,FALSE)</f>
        <v>PGAE</v>
      </c>
      <c r="K19" t="str">
        <f>IF(ISERROR(VLOOKUP($A19,'2021_NQC_List-11_13'!$A$2:$T$1532,4,FALSE)),"","NQC")</f>
        <v>NQC</v>
      </c>
      <c r="L19" s="3" t="str">
        <f>IF(ISERROR(VLOOKUP($A19,'2021_NQC_List-11_13'!$A$2:$T$1532,4,FALSE)),"",VLOOKUP($A19,'2021_NQC_List-11_13'!$A$2:$T$1532,18,FALSE))</f>
        <v>FC</v>
      </c>
      <c r="M19">
        <f>IF($K19="NQC",VLOOKUP($A19,'2021_NQC_List-11_13'!$A$2:$T$1532,4,FALSE),0)</f>
        <v>0.85</v>
      </c>
      <c r="N19">
        <f>IF($K19="NQC",VLOOKUP($A19,'2021_NQC_List-11_13'!$A$2:$T$1532,5,FALSE),0)</f>
        <v>1</v>
      </c>
      <c r="O19">
        <f>IF($K19="NQC",VLOOKUP($A19,'2021_NQC_List-11_13'!$A$2:$T$1532,6,FALSE),0)</f>
        <v>0.87</v>
      </c>
      <c r="P19">
        <f>IF($K19="NQC",VLOOKUP($A19,'2021_NQC_List-11_13'!$A$2:$T$1532,7,FALSE),0)</f>
        <v>0.8</v>
      </c>
      <c r="Q19">
        <f>IF($K19="NQC",VLOOKUP($A19,'2021_NQC_List-11_13'!$A$2:$T$1532,8,FALSE),0)</f>
        <v>0.79</v>
      </c>
      <c r="R19">
        <f>IF($K19="NQC",VLOOKUP($A19,'2021_NQC_List-11_13'!$A$2:$T$1532,9,FALSE),0)</f>
        <v>0.62</v>
      </c>
      <c r="S19">
        <f>IF($K19="NQC",VLOOKUP($A19,'2021_NQC_List-11_13'!$A$2:$T$1532,10,FALSE),0)</f>
        <v>0.6</v>
      </c>
      <c r="T19">
        <f>IF($K19="NQC",VLOOKUP($A19,'2021_NQC_List-11_13'!$A$2:$T$1532,11,FALSE),0)</f>
        <v>0.6</v>
      </c>
      <c r="U19">
        <f>IF($K19="NQC",VLOOKUP($A19,'2021_NQC_List-11_13'!$A$2:$T$1532,12,FALSE),0)</f>
        <v>0.7</v>
      </c>
      <c r="V19">
        <f>IF($K19="NQC",VLOOKUP($A19,'2021_NQC_List-11_13'!$A$2:$T$1532,13,FALSE),0)</f>
        <v>1.06</v>
      </c>
      <c r="W19">
        <f>IF($K19="NQC",VLOOKUP($A19,'2021_NQC_List-11_13'!$A$2:$T$1532,14,FALSE),0)</f>
        <v>1.08</v>
      </c>
      <c r="X19">
        <f>IF($K19="NQC",VLOOKUP($A19,'2021_NQC_List-11_13'!$A$2:$T$1532,15,FALSE),0)</f>
        <v>1.08</v>
      </c>
      <c r="Y19" t="str">
        <f t="shared" si="1"/>
        <v>Non-Hydro</v>
      </c>
      <c r="AA19" t="s">
        <v>4341</v>
      </c>
    </row>
    <row r="20" spans="1:27" x14ac:dyDescent="0.3">
      <c r="A20" t="str">
        <f>'OASIS-11_26'!E21</f>
        <v>TIDWTR_2_UNITS</v>
      </c>
      <c r="B20" t="str">
        <f>'OASIS-11_26'!G21</f>
        <v>MARTINEZ COGEN LIMITED PARTNERSHIP</v>
      </c>
      <c r="C20" t="str">
        <f>VLOOKUP($A20,'OASIS-11_26'!$E$2:$R$1556,2,FALSE)</f>
        <v>GEN</v>
      </c>
      <c r="D20" s="1">
        <f>VLOOKUP($A20,'OASIS-11_26'!$E$2:$R$1556,11,FALSE)</f>
        <v>31831</v>
      </c>
      <c r="E20" s="3">
        <f t="shared" si="0"/>
        <v>1987</v>
      </c>
      <c r="F20" t="str">
        <f>VLOOKUP($A20,'OASIS-11_26'!$E$2:$R$1556,9,FALSE)</f>
        <v>NATURAL GAS</v>
      </c>
      <c r="G20" t="str">
        <f>VLOOKUP($A20,'OASIS-11_26'!$E$2:$R$1556,8,FALSE)</f>
        <v>COMBUSTION TURBINE</v>
      </c>
      <c r="H20">
        <f>VLOOKUP($A20,'OASIS-11_26'!$E$2:$R$1556,4,FALSE)</f>
        <v>114.8</v>
      </c>
      <c r="I20">
        <f>VLOOKUP($A20,'OASIS-11_26'!$E$2:$R$1556,5,FALSE)</f>
        <v>114.8</v>
      </c>
      <c r="J20" t="str">
        <f>VLOOKUP($A20,'OASIS-11_26'!$E$2:$R$1556,6,FALSE)</f>
        <v>PGAE</v>
      </c>
      <c r="K20" t="str">
        <f>IF(ISERROR(VLOOKUP($A20,'2021_NQC_List-11_13'!$A$2:$T$1532,4,FALSE)),"","NQC")</f>
        <v>NQC</v>
      </c>
      <c r="L20" s="3" t="str">
        <f>IF(ISERROR(VLOOKUP($A20,'2021_NQC_List-11_13'!$A$2:$T$1532,4,FALSE)),"",VLOOKUP($A20,'2021_NQC_List-11_13'!$A$2:$T$1532,18,FALSE))</f>
        <v>FC</v>
      </c>
      <c r="M20">
        <f>IF($K20="NQC",VLOOKUP($A20,'2021_NQC_List-11_13'!$A$2:$T$1532,4,FALSE),0)</f>
        <v>15</v>
      </c>
      <c r="N20">
        <f>IF($K20="NQC",VLOOKUP($A20,'2021_NQC_List-11_13'!$A$2:$T$1532,5,FALSE),0)</f>
        <v>12.81</v>
      </c>
      <c r="O20">
        <f>IF($K20="NQC",VLOOKUP($A20,'2021_NQC_List-11_13'!$A$2:$T$1532,6,FALSE),0)</f>
        <v>6.12</v>
      </c>
      <c r="P20">
        <f>IF($K20="NQC",VLOOKUP($A20,'2021_NQC_List-11_13'!$A$2:$T$1532,7,FALSE),0)</f>
        <v>9.32</v>
      </c>
      <c r="Q20">
        <f>IF($K20="NQC",VLOOKUP($A20,'2021_NQC_List-11_13'!$A$2:$T$1532,8,FALSE),0)</f>
        <v>9.06</v>
      </c>
      <c r="R20">
        <f>IF($K20="NQC",VLOOKUP($A20,'2021_NQC_List-11_13'!$A$2:$T$1532,9,FALSE),0)</f>
        <v>25.28</v>
      </c>
      <c r="S20">
        <f>IF($K20="NQC",VLOOKUP($A20,'2021_NQC_List-11_13'!$A$2:$T$1532,10,FALSE),0)</f>
        <v>22.31</v>
      </c>
      <c r="T20">
        <f>IF($K20="NQC",VLOOKUP($A20,'2021_NQC_List-11_13'!$A$2:$T$1532,11,FALSE),0)</f>
        <v>13.71</v>
      </c>
      <c r="U20">
        <f>IF($K20="NQC",VLOOKUP($A20,'2021_NQC_List-11_13'!$A$2:$T$1532,12,FALSE),0)</f>
        <v>9.4499999999999993</v>
      </c>
      <c r="V20">
        <f>IF($K20="NQC",VLOOKUP($A20,'2021_NQC_List-11_13'!$A$2:$T$1532,13,FALSE),0)</f>
        <v>21.47</v>
      </c>
      <c r="W20">
        <f>IF($K20="NQC",VLOOKUP($A20,'2021_NQC_List-11_13'!$A$2:$T$1532,14,FALSE),0)</f>
        <v>20.85</v>
      </c>
      <c r="X20">
        <f>IF($K20="NQC",VLOOKUP($A20,'2021_NQC_List-11_13'!$A$2:$T$1532,15,FALSE),0)</f>
        <v>18.420000000000002</v>
      </c>
      <c r="Y20" t="str">
        <f t="shared" si="1"/>
        <v>Non-Hydro</v>
      </c>
      <c r="AA20" t="s">
        <v>4341</v>
      </c>
    </row>
    <row r="21" spans="1:27" x14ac:dyDescent="0.3">
      <c r="A21" t="str">
        <f>'OASIS-11_26'!E22</f>
        <v>DUTCH1_7_UNIT 1</v>
      </c>
      <c r="B21" t="str">
        <f>'OASIS-11_26'!G22</f>
        <v>DUTCH FLAT 1 PH</v>
      </c>
      <c r="C21" t="str">
        <f>VLOOKUP($A21,'OASIS-11_26'!$E$2:$R$1556,2,FALSE)</f>
        <v>GEN</v>
      </c>
      <c r="D21" s="1">
        <f>VLOOKUP($A21,'OASIS-11_26'!$E$2:$R$1556,11,FALSE)</f>
        <v>15707</v>
      </c>
      <c r="E21" s="3">
        <f t="shared" si="0"/>
        <v>1943</v>
      </c>
      <c r="F21" t="str">
        <f>VLOOKUP($A21,'OASIS-11_26'!$E$2:$R$1556,9,FALSE)</f>
        <v>WATER</v>
      </c>
      <c r="G21" t="str">
        <f>VLOOKUP($A21,'OASIS-11_26'!$E$2:$R$1556,8,FALSE)</f>
        <v>HYDRO</v>
      </c>
      <c r="H21">
        <f>VLOOKUP($A21,'OASIS-11_26'!$E$2:$R$1556,4,FALSE)</f>
        <v>22</v>
      </c>
      <c r="I21">
        <f>VLOOKUP($A21,'OASIS-11_26'!$E$2:$R$1556,5,FALSE)</f>
        <v>22</v>
      </c>
      <c r="J21" t="str">
        <f>VLOOKUP($A21,'OASIS-11_26'!$E$2:$R$1556,6,FALSE)</f>
        <v>PGAE</v>
      </c>
      <c r="K21" t="str">
        <f>IF(ISERROR(VLOOKUP($A21,'2021_NQC_List-11_13'!$A$2:$T$1532,4,FALSE)),"","NQC")</f>
        <v>NQC</v>
      </c>
      <c r="L21" s="3" t="str">
        <f>IF(ISERROR(VLOOKUP($A21,'2021_NQC_List-11_13'!$A$2:$T$1532,4,FALSE)),"",VLOOKUP($A21,'2021_NQC_List-11_13'!$A$2:$T$1532,18,FALSE))</f>
        <v>FC</v>
      </c>
      <c r="M21">
        <f>IF($K21="NQC",VLOOKUP($A21,'2021_NQC_List-11_13'!$A$2:$T$1532,4,FALSE),0)</f>
        <v>18.600000000000001</v>
      </c>
      <c r="N21">
        <f>IF($K21="NQC",VLOOKUP($A21,'2021_NQC_List-11_13'!$A$2:$T$1532,5,FALSE),0)</f>
        <v>17.600000000000001</v>
      </c>
      <c r="O21">
        <f>IF($K21="NQC",VLOOKUP($A21,'2021_NQC_List-11_13'!$A$2:$T$1532,6,FALSE),0)</f>
        <v>0</v>
      </c>
      <c r="P21">
        <f>IF($K21="NQC",VLOOKUP($A21,'2021_NQC_List-11_13'!$A$2:$T$1532,7,FALSE),0)</f>
        <v>17.600000000000001</v>
      </c>
      <c r="Q21">
        <f>IF($K21="NQC",VLOOKUP($A21,'2021_NQC_List-11_13'!$A$2:$T$1532,8,FALSE),0)</f>
        <v>17.52</v>
      </c>
      <c r="R21">
        <f>IF($K21="NQC",VLOOKUP($A21,'2021_NQC_List-11_13'!$A$2:$T$1532,9,FALSE),0)</f>
        <v>17.600000000000001</v>
      </c>
      <c r="S21">
        <f>IF($K21="NQC",VLOOKUP($A21,'2021_NQC_List-11_13'!$A$2:$T$1532,10,FALSE),0)</f>
        <v>19.600000000000001</v>
      </c>
      <c r="T21">
        <f>IF($K21="NQC",VLOOKUP($A21,'2021_NQC_List-11_13'!$A$2:$T$1532,11,FALSE),0)</f>
        <v>20.32</v>
      </c>
      <c r="U21">
        <f>IF($K21="NQC",VLOOKUP($A21,'2021_NQC_List-11_13'!$A$2:$T$1532,12,FALSE),0)</f>
        <v>0.48</v>
      </c>
      <c r="V21">
        <f>IF($K21="NQC",VLOOKUP($A21,'2021_NQC_List-11_13'!$A$2:$T$1532,13,FALSE),0)</f>
        <v>6.8</v>
      </c>
      <c r="W21">
        <f>IF($K21="NQC",VLOOKUP($A21,'2021_NQC_List-11_13'!$A$2:$T$1532,14,FALSE),0)</f>
        <v>16.8</v>
      </c>
      <c r="X21">
        <f>IF($K21="NQC",VLOOKUP($A21,'2021_NQC_List-11_13'!$A$2:$T$1532,15,FALSE),0)</f>
        <v>18</v>
      </c>
      <c r="Y21" t="str">
        <f t="shared" si="1"/>
        <v>Hydro-Small Hydro</v>
      </c>
      <c r="AA21" t="s">
        <v>4341</v>
      </c>
    </row>
    <row r="22" spans="1:27" x14ac:dyDescent="0.3">
      <c r="A22" t="str">
        <f>'OASIS-11_26'!E23</f>
        <v>CAMDEN_6_RDDBM1</v>
      </c>
      <c r="B22" t="str">
        <f>'OASIS-11_26'!G23</f>
        <v>RuAnn Dairy Digester BioMAT</v>
      </c>
      <c r="C22" t="str">
        <f>VLOOKUP($A22,'OASIS-11_26'!$E$2:$R$1556,2,FALSE)</f>
        <v>GEN</v>
      </c>
      <c r="D22" s="1">
        <f>VLOOKUP($A22,'OASIS-11_26'!$E$2:$R$1556,11,FALSE)</f>
        <v>0</v>
      </c>
      <c r="E22" s="3" t="str">
        <f t="shared" si="0"/>
        <v/>
      </c>
      <c r="F22" t="str">
        <f>VLOOKUP($A22,'OASIS-11_26'!$E$2:$R$1556,9,FALSE)</f>
        <v>BIOMASS</v>
      </c>
      <c r="G22" t="str">
        <f>VLOOKUP($A22,'OASIS-11_26'!$E$2:$R$1556,8,FALSE)</f>
        <v>RECIPROCATING ENGINE</v>
      </c>
      <c r="H22">
        <f>VLOOKUP($A22,'OASIS-11_26'!$E$2:$R$1556,4,FALSE)</f>
        <v>0.55000000000000004</v>
      </c>
      <c r="I22">
        <f>VLOOKUP($A22,'OASIS-11_26'!$E$2:$R$1556,5,FALSE)</f>
        <v>0.55000000000000004</v>
      </c>
      <c r="J22" t="str">
        <f>VLOOKUP($A22,'OASIS-11_26'!$E$2:$R$1556,6,FALSE)</f>
        <v>PGAE</v>
      </c>
      <c r="K22" t="str">
        <f>IF(ISERROR(VLOOKUP($A22,'2021_NQC_List-11_13'!$A$2:$T$1532,4,FALSE)),"","NQC")</f>
        <v/>
      </c>
      <c r="L22" s="3" t="str">
        <f>IF(ISERROR(VLOOKUP($A22,'2021_NQC_List-11_13'!$A$2:$T$1532,4,FALSE)),"",VLOOKUP($A22,'2021_NQC_List-11_13'!$A$2:$T$1532,18,FALSE))</f>
        <v/>
      </c>
      <c r="M22">
        <f>IF($K22="NQC",VLOOKUP($A22,'2021_NQC_List-11_13'!$A$2:$T$1532,4,FALSE),0)</f>
        <v>0</v>
      </c>
      <c r="N22">
        <f>IF($K22="NQC",VLOOKUP($A22,'2021_NQC_List-11_13'!$A$2:$T$1532,5,FALSE),0)</f>
        <v>0</v>
      </c>
      <c r="O22">
        <f>IF($K22="NQC",VLOOKUP($A22,'2021_NQC_List-11_13'!$A$2:$T$1532,6,FALSE),0)</f>
        <v>0</v>
      </c>
      <c r="P22">
        <f>IF($K22="NQC",VLOOKUP($A22,'2021_NQC_List-11_13'!$A$2:$T$1532,7,FALSE),0)</f>
        <v>0</v>
      </c>
      <c r="Q22">
        <f>IF($K22="NQC",VLOOKUP($A22,'2021_NQC_List-11_13'!$A$2:$T$1532,8,FALSE),0)</f>
        <v>0</v>
      </c>
      <c r="R22">
        <f>IF($K22="NQC",VLOOKUP($A22,'2021_NQC_List-11_13'!$A$2:$T$1532,9,FALSE),0)</f>
        <v>0</v>
      </c>
      <c r="S22">
        <f>IF($K22="NQC",VLOOKUP($A22,'2021_NQC_List-11_13'!$A$2:$T$1532,10,FALSE),0)</f>
        <v>0</v>
      </c>
      <c r="T22">
        <f>IF($K22="NQC",VLOOKUP($A22,'2021_NQC_List-11_13'!$A$2:$T$1532,11,FALSE),0)</f>
        <v>0</v>
      </c>
      <c r="U22">
        <f>IF($K22="NQC",VLOOKUP($A22,'2021_NQC_List-11_13'!$A$2:$T$1532,12,FALSE),0)</f>
        <v>0</v>
      </c>
      <c r="V22">
        <f>IF($K22="NQC",VLOOKUP($A22,'2021_NQC_List-11_13'!$A$2:$T$1532,13,FALSE),0)</f>
        <v>0</v>
      </c>
      <c r="W22">
        <f>IF($K22="NQC",VLOOKUP($A22,'2021_NQC_List-11_13'!$A$2:$T$1532,14,FALSE),0)</f>
        <v>0</v>
      </c>
      <c r="X22">
        <f>IF($K22="NQC",VLOOKUP($A22,'2021_NQC_List-11_13'!$A$2:$T$1532,15,FALSE),0)</f>
        <v>0</v>
      </c>
      <c r="Y22" t="str">
        <f t="shared" si="1"/>
        <v>Non-Hydro</v>
      </c>
      <c r="AA22" t="s">
        <v>4341</v>
      </c>
    </row>
    <row r="23" spans="1:27" x14ac:dyDescent="0.3">
      <c r="A23" t="str">
        <f>'OASIS-11_26'!E24</f>
        <v>DELAMO_2_SOLAR2</v>
      </c>
      <c r="B23" t="str">
        <f>'OASIS-11_26'!G24</f>
        <v>Golden Springs Building M</v>
      </c>
      <c r="C23" t="str">
        <f>VLOOKUP($A23,'OASIS-11_26'!$E$2:$R$1556,2,FALSE)</f>
        <v>GEN</v>
      </c>
      <c r="D23" s="1">
        <f>VLOOKUP($A23,'OASIS-11_26'!$E$2:$R$1556,11,FALSE)</f>
        <v>42095</v>
      </c>
      <c r="E23" s="3">
        <f t="shared" si="0"/>
        <v>2015</v>
      </c>
      <c r="F23" t="str">
        <f>VLOOKUP($A23,'OASIS-11_26'!$E$2:$R$1556,9,FALSE)</f>
        <v>SUN</v>
      </c>
      <c r="G23" t="str">
        <f>VLOOKUP($A23,'OASIS-11_26'!$E$2:$R$1556,8,FALSE)</f>
        <v>PHOTO VOLTAIC</v>
      </c>
      <c r="H23">
        <f>VLOOKUP($A23,'OASIS-11_26'!$E$2:$R$1556,4,FALSE)</f>
        <v>1.75</v>
      </c>
      <c r="I23">
        <f>VLOOKUP($A23,'OASIS-11_26'!$E$2:$R$1556,5,FALSE)</f>
        <v>1.8</v>
      </c>
      <c r="J23" t="str">
        <f>VLOOKUP($A23,'OASIS-11_26'!$E$2:$R$1556,6,FALSE)</f>
        <v>SCE</v>
      </c>
      <c r="K23" t="str">
        <f>IF(ISERROR(VLOOKUP($A23,'2021_NQC_List-11_13'!$A$2:$T$1532,4,FALSE)),"","NQC")</f>
        <v>NQC</v>
      </c>
      <c r="L23" s="3" t="str">
        <f>IF(ISERROR(VLOOKUP($A23,'2021_NQC_List-11_13'!$A$2:$T$1532,4,FALSE)),"",VLOOKUP($A23,'2021_NQC_List-11_13'!$A$2:$T$1532,18,FALSE))</f>
        <v>FC</v>
      </c>
      <c r="M23">
        <f>IF($K23="NQC",VLOOKUP($A23,'2021_NQC_List-11_13'!$A$2:$T$1532,4,FALSE),0)</f>
        <v>7.0000000000000007E-2</v>
      </c>
      <c r="N23">
        <f>IF($K23="NQC",VLOOKUP($A23,'2021_NQC_List-11_13'!$A$2:$T$1532,5,FALSE),0)</f>
        <v>0.05</v>
      </c>
      <c r="O23">
        <f>IF($K23="NQC",VLOOKUP($A23,'2021_NQC_List-11_13'!$A$2:$T$1532,6,FALSE),0)</f>
        <v>0.32</v>
      </c>
      <c r="P23">
        <f>IF($K23="NQC",VLOOKUP($A23,'2021_NQC_List-11_13'!$A$2:$T$1532,7,FALSE),0)</f>
        <v>0.26</v>
      </c>
      <c r="Q23">
        <f>IF($K23="NQC",VLOOKUP($A23,'2021_NQC_List-11_13'!$A$2:$T$1532,8,FALSE),0)</f>
        <v>0.28000000000000003</v>
      </c>
      <c r="R23">
        <f>IF($K23="NQC",VLOOKUP($A23,'2021_NQC_List-11_13'!$A$2:$T$1532,9,FALSE),0)</f>
        <v>0.54</v>
      </c>
      <c r="S23">
        <f>IF($K23="NQC",VLOOKUP($A23,'2021_NQC_List-11_13'!$A$2:$T$1532,10,FALSE),0)</f>
        <v>0.68</v>
      </c>
      <c r="T23">
        <f>IF($K23="NQC",VLOOKUP($A23,'2021_NQC_List-11_13'!$A$2:$T$1532,11,FALSE),0)</f>
        <v>0.47</v>
      </c>
      <c r="U23">
        <f>IF($K23="NQC",VLOOKUP($A23,'2021_NQC_List-11_13'!$A$2:$T$1532,12,FALSE),0)</f>
        <v>0.25</v>
      </c>
      <c r="V23">
        <f>IF($K23="NQC",VLOOKUP($A23,'2021_NQC_List-11_13'!$A$2:$T$1532,13,FALSE),0)</f>
        <v>0.04</v>
      </c>
      <c r="W23">
        <f>IF($K23="NQC",VLOOKUP($A23,'2021_NQC_List-11_13'!$A$2:$T$1532,14,FALSE),0)</f>
        <v>0.04</v>
      </c>
      <c r="X23">
        <f>IF($K23="NQC",VLOOKUP($A23,'2021_NQC_List-11_13'!$A$2:$T$1532,15,FALSE),0)</f>
        <v>0</v>
      </c>
      <c r="Y23" t="str">
        <f t="shared" si="1"/>
        <v>Non-Hydro</v>
      </c>
      <c r="AA23" t="s">
        <v>4341</v>
      </c>
    </row>
    <row r="24" spans="1:27" x14ac:dyDescent="0.3">
      <c r="A24" t="str">
        <f>'OASIS-11_26'!E25</f>
        <v>GILRPP_1_PL3X4</v>
      </c>
      <c r="B24" t="str">
        <f>'OASIS-11_26'!G25</f>
        <v>GILROY ENERGY CENTER, UNIT #3</v>
      </c>
      <c r="C24" t="str">
        <f>VLOOKUP($A24,'OASIS-11_26'!$E$2:$R$1556,2,FALSE)</f>
        <v>GEN</v>
      </c>
      <c r="D24" s="1">
        <f>VLOOKUP($A24,'OASIS-11_26'!$E$2:$R$1556,11,FALSE)</f>
        <v>37315</v>
      </c>
      <c r="E24" s="3">
        <f t="shared" si="0"/>
        <v>2002</v>
      </c>
      <c r="F24" t="str">
        <f>VLOOKUP($A24,'OASIS-11_26'!$E$2:$R$1556,9,FALSE)</f>
        <v>NATURAL GAS</v>
      </c>
      <c r="G24" t="str">
        <f>VLOOKUP($A24,'OASIS-11_26'!$E$2:$R$1556,8,FALSE)</f>
        <v>COMBUSTION TURBINE</v>
      </c>
      <c r="H24">
        <f>VLOOKUP($A24,'OASIS-11_26'!$E$2:$R$1556,4,FALSE)</f>
        <v>46.2</v>
      </c>
      <c r="I24">
        <f>VLOOKUP($A24,'OASIS-11_26'!$E$2:$R$1556,5,FALSE)</f>
        <v>49.9</v>
      </c>
      <c r="J24" t="str">
        <f>VLOOKUP($A24,'OASIS-11_26'!$E$2:$R$1556,6,FALSE)</f>
        <v>PGAE</v>
      </c>
      <c r="K24" t="str">
        <f>IF(ISERROR(VLOOKUP($A24,'2021_NQC_List-11_13'!$A$2:$T$1532,4,FALSE)),"","NQC")</f>
        <v>NQC</v>
      </c>
      <c r="L24" s="3" t="str">
        <f>IF(ISERROR(VLOOKUP($A24,'2021_NQC_List-11_13'!$A$2:$T$1532,4,FALSE)),"",VLOOKUP($A24,'2021_NQC_List-11_13'!$A$2:$T$1532,18,FALSE))</f>
        <v>FC</v>
      </c>
      <c r="M24">
        <f>IF($K24="NQC",VLOOKUP($A24,'2021_NQC_List-11_13'!$A$2:$T$1532,4,FALSE),0)</f>
        <v>46.2</v>
      </c>
      <c r="N24">
        <f>IF($K24="NQC",VLOOKUP($A24,'2021_NQC_List-11_13'!$A$2:$T$1532,5,FALSE),0)</f>
        <v>46.2</v>
      </c>
      <c r="O24">
        <f>IF($K24="NQC",VLOOKUP($A24,'2021_NQC_List-11_13'!$A$2:$T$1532,6,FALSE),0)</f>
        <v>46.2</v>
      </c>
      <c r="P24">
        <f>IF($K24="NQC",VLOOKUP($A24,'2021_NQC_List-11_13'!$A$2:$T$1532,7,FALSE),0)</f>
        <v>46.2</v>
      </c>
      <c r="Q24">
        <f>IF($K24="NQC",VLOOKUP($A24,'2021_NQC_List-11_13'!$A$2:$T$1532,8,FALSE),0)</f>
        <v>46.2</v>
      </c>
      <c r="R24">
        <f>IF($K24="NQC",VLOOKUP($A24,'2021_NQC_List-11_13'!$A$2:$T$1532,9,FALSE),0)</f>
        <v>46.2</v>
      </c>
      <c r="S24">
        <f>IF($K24="NQC",VLOOKUP($A24,'2021_NQC_List-11_13'!$A$2:$T$1532,10,FALSE),0)</f>
        <v>46.2</v>
      </c>
      <c r="T24">
        <f>IF($K24="NQC",VLOOKUP($A24,'2021_NQC_List-11_13'!$A$2:$T$1532,11,FALSE),0)</f>
        <v>46.2</v>
      </c>
      <c r="U24">
        <f>IF($K24="NQC",VLOOKUP($A24,'2021_NQC_List-11_13'!$A$2:$T$1532,12,FALSE),0)</f>
        <v>46.2</v>
      </c>
      <c r="V24">
        <f>IF($K24="NQC",VLOOKUP($A24,'2021_NQC_List-11_13'!$A$2:$T$1532,13,FALSE),0)</f>
        <v>46.2</v>
      </c>
      <c r="W24">
        <f>IF($K24="NQC",VLOOKUP($A24,'2021_NQC_List-11_13'!$A$2:$T$1532,14,FALSE),0)</f>
        <v>46.2</v>
      </c>
      <c r="X24">
        <f>IF($K24="NQC",VLOOKUP($A24,'2021_NQC_List-11_13'!$A$2:$T$1532,15,FALSE),0)</f>
        <v>46.2</v>
      </c>
      <c r="Y24" t="str">
        <f t="shared" si="1"/>
        <v>Non-Hydro</v>
      </c>
      <c r="AA24" t="s">
        <v>4341</v>
      </c>
    </row>
    <row r="25" spans="1:27" x14ac:dyDescent="0.3">
      <c r="A25" t="str">
        <f>'OASIS-11_26'!E26</f>
        <v>BRDSLD_2_SHLO3A</v>
      </c>
      <c r="B25" t="str">
        <f>'OASIS-11_26'!G26</f>
        <v>Shiloh III Wind Project, LLC</v>
      </c>
      <c r="C25" t="str">
        <f>VLOOKUP($A25,'OASIS-11_26'!$E$2:$R$1556,2,FALSE)</f>
        <v>GEN</v>
      </c>
      <c r="D25" s="1">
        <f>VLOOKUP($A25,'OASIS-11_26'!$E$2:$R$1556,11,FALSE)</f>
        <v>40899</v>
      </c>
      <c r="E25" s="3">
        <f t="shared" si="0"/>
        <v>2011</v>
      </c>
      <c r="F25" t="str">
        <f>VLOOKUP($A25,'OASIS-11_26'!$E$2:$R$1556,9,FALSE)</f>
        <v>WIND</v>
      </c>
      <c r="G25" t="str">
        <f>VLOOKUP($A25,'OASIS-11_26'!$E$2:$R$1556,8,FALSE)</f>
        <v>WIND</v>
      </c>
      <c r="H25">
        <f>VLOOKUP($A25,'OASIS-11_26'!$E$2:$R$1556,4,FALSE)</f>
        <v>102.5</v>
      </c>
      <c r="I25">
        <f>VLOOKUP($A25,'OASIS-11_26'!$E$2:$R$1556,5,FALSE)</f>
        <v>100</v>
      </c>
      <c r="J25" t="str">
        <f>VLOOKUP($A25,'OASIS-11_26'!$E$2:$R$1556,6,FALSE)</f>
        <v>PGAE</v>
      </c>
      <c r="K25" t="str">
        <f>IF(ISERROR(VLOOKUP($A25,'2021_NQC_List-11_13'!$A$2:$T$1532,4,FALSE)),"","NQC")</f>
        <v>NQC</v>
      </c>
      <c r="L25" s="3" t="str">
        <f>IF(ISERROR(VLOOKUP($A25,'2021_NQC_List-11_13'!$A$2:$T$1532,4,FALSE)),"",VLOOKUP($A25,'2021_NQC_List-11_13'!$A$2:$T$1532,18,FALSE))</f>
        <v>FC</v>
      </c>
      <c r="M25">
        <f>IF($K25="NQC",VLOOKUP($A25,'2021_NQC_List-11_13'!$A$2:$T$1532,4,FALSE),0)</f>
        <v>14.35</v>
      </c>
      <c r="N25">
        <f>IF($K25="NQC",VLOOKUP($A25,'2021_NQC_List-11_13'!$A$2:$T$1532,5,FALSE),0)</f>
        <v>12.3</v>
      </c>
      <c r="O25">
        <f>IF($K25="NQC",VLOOKUP($A25,'2021_NQC_List-11_13'!$A$2:$T$1532,6,FALSE),0)</f>
        <v>28.7</v>
      </c>
      <c r="P25">
        <f>IF($K25="NQC",VLOOKUP($A25,'2021_NQC_List-11_13'!$A$2:$T$1532,7,FALSE),0)</f>
        <v>25.63</v>
      </c>
      <c r="Q25">
        <f>IF($K25="NQC",VLOOKUP($A25,'2021_NQC_List-11_13'!$A$2:$T$1532,8,FALSE),0)</f>
        <v>25.63</v>
      </c>
      <c r="R25">
        <f>IF($K25="NQC",VLOOKUP($A25,'2021_NQC_List-11_13'!$A$2:$T$1532,9,FALSE),0)</f>
        <v>33.83</v>
      </c>
      <c r="S25">
        <f>IF($K25="NQC",VLOOKUP($A25,'2021_NQC_List-11_13'!$A$2:$T$1532,10,FALSE),0)</f>
        <v>23.58</v>
      </c>
      <c r="T25">
        <f>IF($K25="NQC",VLOOKUP($A25,'2021_NQC_List-11_13'!$A$2:$T$1532,11,FALSE),0)</f>
        <v>21.53</v>
      </c>
      <c r="U25">
        <f>IF($K25="NQC",VLOOKUP($A25,'2021_NQC_List-11_13'!$A$2:$T$1532,12,FALSE),0)</f>
        <v>15.38</v>
      </c>
      <c r="V25">
        <f>IF($K25="NQC",VLOOKUP($A25,'2021_NQC_List-11_13'!$A$2:$T$1532,13,FALSE),0)</f>
        <v>8.1999999999999993</v>
      </c>
      <c r="W25">
        <f>IF($K25="NQC",VLOOKUP($A25,'2021_NQC_List-11_13'!$A$2:$T$1532,14,FALSE),0)</f>
        <v>12.3</v>
      </c>
      <c r="X25">
        <f>IF($K25="NQC",VLOOKUP($A25,'2021_NQC_List-11_13'!$A$2:$T$1532,15,FALSE),0)</f>
        <v>13.33</v>
      </c>
      <c r="Y25" t="str">
        <f t="shared" si="1"/>
        <v>Non-Hydro</v>
      </c>
      <c r="AA25" t="s">
        <v>4341</v>
      </c>
    </row>
    <row r="26" spans="1:27" x14ac:dyDescent="0.3">
      <c r="A26" t="str">
        <f>'OASIS-11_26'!E27</f>
        <v>CALFTS_2_CFSSR1</v>
      </c>
      <c r="B26" t="str">
        <f>'OASIS-11_26'!G27</f>
        <v>California Flats Solar South</v>
      </c>
      <c r="C26" t="str">
        <f>VLOOKUP($A26,'OASIS-11_26'!$E$2:$R$1556,2,FALSE)</f>
        <v>GEN</v>
      </c>
      <c r="D26" s="1">
        <f>VLOOKUP($A26,'OASIS-11_26'!$E$2:$R$1556,11,FALSE)</f>
        <v>43529</v>
      </c>
      <c r="E26" s="3">
        <f t="shared" si="0"/>
        <v>2019</v>
      </c>
      <c r="F26" t="str">
        <f>VLOOKUP($A26,'OASIS-11_26'!$E$2:$R$1556,9,FALSE)</f>
        <v>SUN</v>
      </c>
      <c r="G26" t="str">
        <f>VLOOKUP($A26,'OASIS-11_26'!$E$2:$R$1556,8,FALSE)</f>
        <v>PHOTO VOLTAIC</v>
      </c>
      <c r="H26">
        <f>VLOOKUP($A26,'OASIS-11_26'!$E$2:$R$1556,4,FALSE)</f>
        <v>150</v>
      </c>
      <c r="I26">
        <f>VLOOKUP($A26,'OASIS-11_26'!$E$2:$R$1556,5,FALSE)</f>
        <v>150</v>
      </c>
      <c r="J26" t="str">
        <f>VLOOKUP($A26,'OASIS-11_26'!$E$2:$R$1556,6,FALSE)</f>
        <v>PGAE</v>
      </c>
      <c r="K26" t="str">
        <f>IF(ISERROR(VLOOKUP($A26,'2021_NQC_List-11_13'!$A$2:$T$1532,4,FALSE)),"","NQC")</f>
        <v>NQC</v>
      </c>
      <c r="L26" s="3" t="str">
        <f>IF(ISERROR(VLOOKUP($A26,'2021_NQC_List-11_13'!$A$2:$T$1532,4,FALSE)),"",VLOOKUP($A26,'2021_NQC_List-11_13'!$A$2:$T$1532,18,FALSE))</f>
        <v>FC</v>
      </c>
      <c r="M26">
        <f>IF($K26="NQC",VLOOKUP($A26,'2021_NQC_List-11_13'!$A$2:$T$1532,4,FALSE),0)</f>
        <v>6</v>
      </c>
      <c r="N26">
        <f>IF($K26="NQC",VLOOKUP($A26,'2021_NQC_List-11_13'!$A$2:$T$1532,5,FALSE),0)</f>
        <v>4.5</v>
      </c>
      <c r="O26">
        <f>IF($K26="NQC",VLOOKUP($A26,'2021_NQC_List-11_13'!$A$2:$T$1532,6,FALSE),0)</f>
        <v>27</v>
      </c>
      <c r="P26">
        <f>IF($K26="NQC",VLOOKUP($A26,'2021_NQC_List-11_13'!$A$2:$T$1532,7,FALSE),0)</f>
        <v>22.5</v>
      </c>
      <c r="Q26">
        <f>IF($K26="NQC",VLOOKUP($A26,'2021_NQC_List-11_13'!$A$2:$T$1532,8,FALSE),0)</f>
        <v>24</v>
      </c>
      <c r="R26">
        <f>IF($K26="NQC",VLOOKUP($A26,'2021_NQC_List-11_13'!$A$2:$T$1532,9,FALSE),0)</f>
        <v>46.5</v>
      </c>
      <c r="S26">
        <f>IF($K26="NQC",VLOOKUP($A26,'2021_NQC_List-11_13'!$A$2:$T$1532,10,FALSE),0)</f>
        <v>58.5</v>
      </c>
      <c r="T26">
        <f>IF($K26="NQC",VLOOKUP($A26,'2021_NQC_List-11_13'!$A$2:$T$1532,11,FALSE),0)</f>
        <v>40.5</v>
      </c>
      <c r="U26">
        <f>IF($K26="NQC",VLOOKUP($A26,'2021_NQC_List-11_13'!$A$2:$T$1532,12,FALSE),0)</f>
        <v>21</v>
      </c>
      <c r="V26">
        <f>IF($K26="NQC",VLOOKUP($A26,'2021_NQC_List-11_13'!$A$2:$T$1532,13,FALSE),0)</f>
        <v>3</v>
      </c>
      <c r="W26">
        <f>IF($K26="NQC",VLOOKUP($A26,'2021_NQC_List-11_13'!$A$2:$T$1532,14,FALSE),0)</f>
        <v>3</v>
      </c>
      <c r="X26">
        <f>IF($K26="NQC",VLOOKUP($A26,'2021_NQC_List-11_13'!$A$2:$T$1532,15,FALSE),0)</f>
        <v>0</v>
      </c>
      <c r="Y26" t="str">
        <f t="shared" si="1"/>
        <v>Non-Hydro</v>
      </c>
      <c r="AA26" t="s">
        <v>4341</v>
      </c>
    </row>
    <row r="27" spans="1:27" x14ac:dyDescent="0.3">
      <c r="A27" t="str">
        <f>'OASIS-11_26'!E28</f>
        <v>FULTON_1_QF</v>
      </c>
      <c r="B27" t="str">
        <f>'OASIS-11_26'!G28</f>
        <v>SMALL QF AGGREGATION - ZENIA</v>
      </c>
      <c r="C27" t="str">
        <f>VLOOKUP($A27,'OASIS-11_26'!$E$2:$R$1556,2,FALSE)</f>
        <v>GEN</v>
      </c>
      <c r="D27" s="1">
        <f>VLOOKUP($A27,'OASIS-11_26'!$E$2:$R$1556,11,FALSE)</f>
        <v>30317</v>
      </c>
      <c r="E27" s="3">
        <f t="shared" si="0"/>
        <v>1983</v>
      </c>
      <c r="F27" t="str">
        <f>VLOOKUP($A27,'OASIS-11_26'!$E$2:$R$1556,9,FALSE)</f>
        <v>WATER</v>
      </c>
      <c r="G27" t="str">
        <f>VLOOKUP($A27,'OASIS-11_26'!$E$2:$R$1556,8,FALSE)</f>
        <v>HYDRO</v>
      </c>
      <c r="H27">
        <f>VLOOKUP($A27,'OASIS-11_26'!$E$2:$R$1556,4,FALSE)</f>
        <v>1</v>
      </c>
      <c r="I27">
        <f>VLOOKUP($A27,'OASIS-11_26'!$E$2:$R$1556,5,FALSE)</f>
        <v>1</v>
      </c>
      <c r="J27" t="str">
        <f>VLOOKUP($A27,'OASIS-11_26'!$E$2:$R$1556,6,FALSE)</f>
        <v>PGAE</v>
      </c>
      <c r="K27" t="str">
        <f>IF(ISERROR(VLOOKUP($A27,'2021_NQC_List-11_13'!$A$2:$T$1532,4,FALSE)),"","NQC")</f>
        <v>NQC</v>
      </c>
      <c r="L27" s="3" t="str">
        <f>IF(ISERROR(VLOOKUP($A27,'2021_NQC_List-11_13'!$A$2:$T$1532,4,FALSE)),"",VLOOKUP($A27,'2021_NQC_List-11_13'!$A$2:$T$1532,18,FALSE))</f>
        <v>FC</v>
      </c>
      <c r="M27">
        <f>IF($K27="NQC",VLOOKUP($A27,'2021_NQC_List-11_13'!$A$2:$T$1532,4,FALSE),0)</f>
        <v>0.14000000000000001</v>
      </c>
      <c r="N27">
        <f>IF($K27="NQC",VLOOKUP($A27,'2021_NQC_List-11_13'!$A$2:$T$1532,5,FALSE),0)</f>
        <v>0.12</v>
      </c>
      <c r="O27">
        <f>IF($K27="NQC",VLOOKUP($A27,'2021_NQC_List-11_13'!$A$2:$T$1532,6,FALSE),0)</f>
        <v>0.15</v>
      </c>
      <c r="P27">
        <f>IF($K27="NQC",VLOOKUP($A27,'2021_NQC_List-11_13'!$A$2:$T$1532,7,FALSE),0)</f>
        <v>0.17</v>
      </c>
      <c r="Q27">
        <f>IF($K27="NQC",VLOOKUP($A27,'2021_NQC_List-11_13'!$A$2:$T$1532,8,FALSE),0)</f>
        <v>0.19</v>
      </c>
      <c r="R27">
        <f>IF($K27="NQC",VLOOKUP($A27,'2021_NQC_List-11_13'!$A$2:$T$1532,9,FALSE),0)</f>
        <v>0.15</v>
      </c>
      <c r="S27">
        <f>IF($K27="NQC",VLOOKUP($A27,'2021_NQC_List-11_13'!$A$2:$T$1532,10,FALSE),0)</f>
        <v>0.12</v>
      </c>
      <c r="T27">
        <f>IF($K27="NQC",VLOOKUP($A27,'2021_NQC_List-11_13'!$A$2:$T$1532,11,FALSE),0)</f>
        <v>0.08</v>
      </c>
      <c r="U27">
        <f>IF($K27="NQC",VLOOKUP($A27,'2021_NQC_List-11_13'!$A$2:$T$1532,12,FALSE),0)</f>
        <v>7.0000000000000007E-2</v>
      </c>
      <c r="V27">
        <f>IF($K27="NQC",VLOOKUP($A27,'2021_NQC_List-11_13'!$A$2:$T$1532,13,FALSE),0)</f>
        <v>7.0000000000000007E-2</v>
      </c>
      <c r="W27">
        <f>IF($K27="NQC",VLOOKUP($A27,'2021_NQC_List-11_13'!$A$2:$T$1532,14,FALSE),0)</f>
        <v>0.09</v>
      </c>
      <c r="X27">
        <f>IF($K27="NQC",VLOOKUP($A27,'2021_NQC_List-11_13'!$A$2:$T$1532,15,FALSE),0)</f>
        <v>0.13</v>
      </c>
      <c r="Y27" t="str">
        <f t="shared" si="1"/>
        <v>Hydro-Small Hydro</v>
      </c>
      <c r="AA27" t="s">
        <v>4341</v>
      </c>
    </row>
    <row r="28" spans="1:27" x14ac:dyDescent="0.3">
      <c r="A28" t="str">
        <f>'OASIS-11_26'!E29</f>
        <v>YUBACT_1_SUNSWT</v>
      </c>
      <c r="B28" t="str">
        <f>'OASIS-11_26'!G29</f>
        <v>YUBA CITY COGEN</v>
      </c>
      <c r="C28" t="str">
        <f>VLOOKUP($A28,'OASIS-11_26'!$E$2:$R$1556,2,FALSE)</f>
        <v>GEN</v>
      </c>
      <c r="D28" s="1">
        <f>VLOOKUP($A28,'OASIS-11_26'!$E$2:$R$1556,11,FALSE)</f>
        <v>33234</v>
      </c>
      <c r="E28" s="3">
        <f t="shared" si="0"/>
        <v>1990</v>
      </c>
      <c r="F28" t="str">
        <f>VLOOKUP($A28,'OASIS-11_26'!$E$2:$R$1556,9,FALSE)</f>
        <v>NATURAL GAS</v>
      </c>
      <c r="G28" t="str">
        <f>VLOOKUP($A28,'OASIS-11_26'!$E$2:$R$1556,8,FALSE)</f>
        <v>COMBUSTION TURBINE</v>
      </c>
      <c r="H28">
        <f>VLOOKUP($A28,'OASIS-11_26'!$E$2:$R$1556,4,FALSE)</f>
        <v>49.97</v>
      </c>
      <c r="I28">
        <f>VLOOKUP($A28,'OASIS-11_26'!$E$2:$R$1556,5,FALSE)</f>
        <v>49</v>
      </c>
      <c r="J28" t="str">
        <f>VLOOKUP($A28,'OASIS-11_26'!$E$2:$R$1556,6,FALSE)</f>
        <v>PGAE</v>
      </c>
      <c r="K28" t="str">
        <f>IF(ISERROR(VLOOKUP($A28,'2021_NQC_List-11_13'!$A$2:$T$1532,4,FALSE)),"","NQC")</f>
        <v>NQC</v>
      </c>
      <c r="L28" s="3" t="str">
        <f>IF(ISERROR(VLOOKUP($A28,'2021_NQC_List-11_13'!$A$2:$T$1532,4,FALSE)),"",VLOOKUP($A28,'2021_NQC_List-11_13'!$A$2:$T$1532,18,FALSE))</f>
        <v>FC</v>
      </c>
      <c r="M28">
        <f>IF($K28="NQC",VLOOKUP($A28,'2021_NQC_List-11_13'!$A$2:$T$1532,4,FALSE),0)</f>
        <v>49.97</v>
      </c>
      <c r="N28">
        <f>IF($K28="NQC",VLOOKUP($A28,'2021_NQC_List-11_13'!$A$2:$T$1532,5,FALSE),0)</f>
        <v>49.97</v>
      </c>
      <c r="O28">
        <f>IF($K28="NQC",VLOOKUP($A28,'2021_NQC_List-11_13'!$A$2:$T$1532,6,FALSE),0)</f>
        <v>49.97</v>
      </c>
      <c r="P28">
        <f>IF($K28="NQC",VLOOKUP($A28,'2021_NQC_List-11_13'!$A$2:$T$1532,7,FALSE),0)</f>
        <v>49.97</v>
      </c>
      <c r="Q28">
        <f>IF($K28="NQC",VLOOKUP($A28,'2021_NQC_List-11_13'!$A$2:$T$1532,8,FALSE),0)</f>
        <v>49.97</v>
      </c>
      <c r="R28">
        <f>IF($K28="NQC",VLOOKUP($A28,'2021_NQC_List-11_13'!$A$2:$T$1532,9,FALSE),0)</f>
        <v>49.97</v>
      </c>
      <c r="S28">
        <f>IF($K28="NQC",VLOOKUP($A28,'2021_NQC_List-11_13'!$A$2:$T$1532,10,FALSE),0)</f>
        <v>49.97</v>
      </c>
      <c r="T28">
        <f>IF($K28="NQC",VLOOKUP($A28,'2021_NQC_List-11_13'!$A$2:$T$1532,11,FALSE),0)</f>
        <v>49.97</v>
      </c>
      <c r="U28">
        <f>IF($K28="NQC",VLOOKUP($A28,'2021_NQC_List-11_13'!$A$2:$T$1532,12,FALSE),0)</f>
        <v>49.97</v>
      </c>
      <c r="V28">
        <f>IF($K28="NQC",VLOOKUP($A28,'2021_NQC_List-11_13'!$A$2:$T$1532,13,FALSE),0)</f>
        <v>49.97</v>
      </c>
      <c r="W28">
        <f>IF($K28="NQC",VLOOKUP($A28,'2021_NQC_List-11_13'!$A$2:$T$1532,14,FALSE),0)</f>
        <v>49.97</v>
      </c>
      <c r="X28">
        <f>IF($K28="NQC",VLOOKUP($A28,'2021_NQC_List-11_13'!$A$2:$T$1532,15,FALSE),0)</f>
        <v>49.97</v>
      </c>
      <c r="Y28" t="str">
        <f t="shared" si="1"/>
        <v>Non-Hydro</v>
      </c>
      <c r="AA28" t="s">
        <v>4341</v>
      </c>
    </row>
    <row r="29" spans="1:27" x14ac:dyDescent="0.3">
      <c r="A29" t="str">
        <f>'OASIS-11_26'!E30</f>
        <v>CSTOGA_6_LNDFIL</v>
      </c>
      <c r="B29" t="str">
        <f>'OASIS-11_26'!G30</f>
        <v>Clover Flat Land Fill Gas</v>
      </c>
      <c r="C29" t="str">
        <f>VLOOKUP($A29,'OASIS-11_26'!$E$2:$R$1556,2,FALSE)</f>
        <v>GEN</v>
      </c>
      <c r="D29" s="1">
        <f>VLOOKUP($A29,'OASIS-11_26'!$E$2:$R$1556,11,FALSE)</f>
        <v>41815</v>
      </c>
      <c r="E29" s="3">
        <f t="shared" si="0"/>
        <v>2014</v>
      </c>
      <c r="F29" t="str">
        <f>VLOOKUP($A29,'OASIS-11_26'!$E$2:$R$1556,9,FALSE)</f>
        <v>BIOGAS</v>
      </c>
      <c r="G29" t="str">
        <f>VLOOKUP($A29,'OASIS-11_26'!$E$2:$R$1556,8,FALSE)</f>
        <v>RECIPROCATING ENGINE</v>
      </c>
      <c r="H29">
        <f>VLOOKUP($A29,'OASIS-11_26'!$E$2:$R$1556,4,FALSE)</f>
        <v>0.85</v>
      </c>
      <c r="I29">
        <f>VLOOKUP($A29,'OASIS-11_26'!$E$2:$R$1556,5,FALSE)</f>
        <v>0.9</v>
      </c>
      <c r="J29" t="str">
        <f>VLOOKUP($A29,'OASIS-11_26'!$E$2:$R$1556,6,FALSE)</f>
        <v>PGAE</v>
      </c>
      <c r="K29" t="str">
        <f>IF(ISERROR(VLOOKUP($A29,'2021_NQC_List-11_13'!$A$2:$T$1532,4,FALSE)),"","NQC")</f>
        <v>NQC</v>
      </c>
      <c r="L29" s="3" t="str">
        <f>IF(ISERROR(VLOOKUP($A29,'2021_NQC_List-11_13'!$A$2:$T$1532,4,FALSE)),"",VLOOKUP($A29,'2021_NQC_List-11_13'!$A$2:$T$1532,18,FALSE))</f>
        <v>EO</v>
      </c>
      <c r="M29">
        <f>IF($K29="NQC",VLOOKUP($A29,'2021_NQC_List-11_13'!$A$2:$T$1532,4,FALSE),0)</f>
        <v>0</v>
      </c>
      <c r="N29">
        <f>IF($K29="NQC",VLOOKUP($A29,'2021_NQC_List-11_13'!$A$2:$T$1532,5,FALSE),0)</f>
        <v>0</v>
      </c>
      <c r="O29">
        <f>IF($K29="NQC",VLOOKUP($A29,'2021_NQC_List-11_13'!$A$2:$T$1532,6,FALSE),0)</f>
        <v>0</v>
      </c>
      <c r="P29">
        <f>IF($K29="NQC",VLOOKUP($A29,'2021_NQC_List-11_13'!$A$2:$T$1532,7,FALSE),0)</f>
        <v>0</v>
      </c>
      <c r="Q29">
        <f>IF($K29="NQC",VLOOKUP($A29,'2021_NQC_List-11_13'!$A$2:$T$1532,8,FALSE),0)</f>
        <v>0</v>
      </c>
      <c r="R29">
        <f>IF($K29="NQC",VLOOKUP($A29,'2021_NQC_List-11_13'!$A$2:$T$1532,9,FALSE),0)</f>
        <v>0</v>
      </c>
      <c r="S29">
        <f>IF($K29="NQC",VLOOKUP($A29,'2021_NQC_List-11_13'!$A$2:$T$1532,10,FALSE),0)</f>
        <v>0</v>
      </c>
      <c r="T29">
        <f>IF($K29="NQC",VLOOKUP($A29,'2021_NQC_List-11_13'!$A$2:$T$1532,11,FALSE),0)</f>
        <v>0</v>
      </c>
      <c r="U29">
        <f>IF($K29="NQC",VLOOKUP($A29,'2021_NQC_List-11_13'!$A$2:$T$1532,12,FALSE),0)</f>
        <v>0</v>
      </c>
      <c r="V29">
        <f>IF($K29="NQC",VLOOKUP($A29,'2021_NQC_List-11_13'!$A$2:$T$1532,13,FALSE),0)</f>
        <v>0</v>
      </c>
      <c r="W29">
        <f>IF($K29="NQC",VLOOKUP($A29,'2021_NQC_List-11_13'!$A$2:$T$1532,14,FALSE),0)</f>
        <v>0</v>
      </c>
      <c r="X29">
        <f>IF($K29="NQC",VLOOKUP($A29,'2021_NQC_List-11_13'!$A$2:$T$1532,15,FALSE),0)</f>
        <v>0</v>
      </c>
      <c r="Y29" t="str">
        <f t="shared" si="1"/>
        <v>Non-Hydro</v>
      </c>
      <c r="AA29" t="s">
        <v>4341</v>
      </c>
    </row>
    <row r="30" spans="1:27" x14ac:dyDescent="0.3">
      <c r="A30" t="str">
        <f>'OASIS-11_26'!E31</f>
        <v>ULTRCK_2_UNIT</v>
      </c>
      <c r="B30" t="str">
        <f>'OASIS-11_26'!G31</f>
        <v>Rio Bravo Rocklin</v>
      </c>
      <c r="C30" t="str">
        <f>VLOOKUP($A30,'OASIS-11_26'!$E$2:$R$1556,2,FALSE)</f>
        <v>GEN</v>
      </c>
      <c r="D30" s="1">
        <f>VLOOKUP($A30,'OASIS-11_26'!$E$2:$R$1556,11,FALSE)</f>
        <v>42985</v>
      </c>
      <c r="E30" s="3">
        <f t="shared" si="0"/>
        <v>2017</v>
      </c>
      <c r="F30" t="str">
        <f>VLOOKUP($A30,'OASIS-11_26'!$E$2:$R$1556,9,FALSE)</f>
        <v>BIOMASS</v>
      </c>
      <c r="G30" t="str">
        <f>VLOOKUP($A30,'OASIS-11_26'!$E$2:$R$1556,8,FALSE)</f>
        <v>STEAM</v>
      </c>
      <c r="H30">
        <f>VLOOKUP($A30,'OASIS-11_26'!$E$2:$R$1556,4,FALSE)</f>
        <v>24.4</v>
      </c>
      <c r="I30">
        <f>VLOOKUP($A30,'OASIS-11_26'!$E$2:$R$1556,5,FALSE)</f>
        <v>28.8</v>
      </c>
      <c r="J30" t="str">
        <f>VLOOKUP($A30,'OASIS-11_26'!$E$2:$R$1556,6,FALSE)</f>
        <v>PGAE</v>
      </c>
      <c r="K30" t="str">
        <f>IF(ISERROR(VLOOKUP($A30,'2021_NQC_List-11_13'!$A$2:$T$1532,4,FALSE)),"","NQC")</f>
        <v>NQC</v>
      </c>
      <c r="L30" s="3" t="str">
        <f>IF(ISERROR(VLOOKUP($A30,'2021_NQC_List-11_13'!$A$2:$T$1532,4,FALSE)),"",VLOOKUP($A30,'2021_NQC_List-11_13'!$A$2:$T$1532,18,FALSE))</f>
        <v>FC</v>
      </c>
      <c r="M30">
        <f>IF($K30="NQC",VLOOKUP($A30,'2021_NQC_List-11_13'!$A$2:$T$1532,4,FALSE),0)</f>
        <v>22.46</v>
      </c>
      <c r="N30">
        <f>IF($K30="NQC",VLOOKUP($A30,'2021_NQC_List-11_13'!$A$2:$T$1532,5,FALSE),0)</f>
        <v>23.45</v>
      </c>
      <c r="O30">
        <f>IF($K30="NQC",VLOOKUP($A30,'2021_NQC_List-11_13'!$A$2:$T$1532,6,FALSE),0)</f>
        <v>15.38</v>
      </c>
      <c r="P30">
        <f>IF($K30="NQC",VLOOKUP($A30,'2021_NQC_List-11_13'!$A$2:$T$1532,7,FALSE),0)</f>
        <v>23.07</v>
      </c>
      <c r="Q30">
        <f>IF($K30="NQC",VLOOKUP($A30,'2021_NQC_List-11_13'!$A$2:$T$1532,8,FALSE),0)</f>
        <v>21.77</v>
      </c>
      <c r="R30">
        <f>IF($K30="NQC",VLOOKUP($A30,'2021_NQC_List-11_13'!$A$2:$T$1532,9,FALSE),0)</f>
        <v>23.83</v>
      </c>
      <c r="S30">
        <f>IF($K30="NQC",VLOOKUP($A30,'2021_NQC_List-11_13'!$A$2:$T$1532,10,FALSE),0)</f>
        <v>23.49</v>
      </c>
      <c r="T30">
        <f>IF($K30="NQC",VLOOKUP($A30,'2021_NQC_List-11_13'!$A$2:$T$1532,11,FALSE),0)</f>
        <v>23.24</v>
      </c>
      <c r="U30">
        <f>IF($K30="NQC",VLOOKUP($A30,'2021_NQC_List-11_13'!$A$2:$T$1532,12,FALSE),0)</f>
        <v>24.2</v>
      </c>
      <c r="V30">
        <f>IF($K30="NQC",VLOOKUP($A30,'2021_NQC_List-11_13'!$A$2:$T$1532,13,FALSE),0)</f>
        <v>21.96</v>
      </c>
      <c r="W30">
        <f>IF($K30="NQC",VLOOKUP($A30,'2021_NQC_List-11_13'!$A$2:$T$1532,14,FALSE),0)</f>
        <v>24.25</v>
      </c>
      <c r="X30">
        <f>IF($K30="NQC",VLOOKUP($A30,'2021_NQC_List-11_13'!$A$2:$T$1532,15,FALSE),0)</f>
        <v>24.26</v>
      </c>
      <c r="Y30" t="str">
        <f t="shared" si="1"/>
        <v>Non-Hydro</v>
      </c>
      <c r="AA30" t="s">
        <v>4341</v>
      </c>
    </row>
    <row r="31" spans="1:27" x14ac:dyDescent="0.3">
      <c r="A31" t="str">
        <f>'OASIS-11_26'!E32</f>
        <v>ALTA4B_2_CPCW2</v>
      </c>
      <c r="B31" t="str">
        <f>'OASIS-11_26'!G32</f>
        <v>Alta Wind 2</v>
      </c>
      <c r="C31" t="str">
        <f>VLOOKUP($A31,'OASIS-11_26'!$E$2:$R$1556,2,FALSE)</f>
        <v>GEN</v>
      </c>
      <c r="D31" s="1">
        <f>VLOOKUP($A31,'OASIS-11_26'!$E$2:$R$1556,11,FALSE)</f>
        <v>40541</v>
      </c>
      <c r="E31" s="3">
        <f t="shared" si="0"/>
        <v>2010</v>
      </c>
      <c r="F31" t="str">
        <f>VLOOKUP($A31,'OASIS-11_26'!$E$2:$R$1556,9,FALSE)</f>
        <v>WIND</v>
      </c>
      <c r="G31" t="str">
        <f>VLOOKUP($A31,'OASIS-11_26'!$E$2:$R$1556,8,FALSE)</f>
        <v>WIND</v>
      </c>
      <c r="H31">
        <f>VLOOKUP($A31,'OASIS-11_26'!$E$2:$R$1556,4,FALSE)</f>
        <v>150</v>
      </c>
      <c r="I31">
        <f>VLOOKUP($A31,'OASIS-11_26'!$E$2:$R$1556,5,FALSE)</f>
        <v>150</v>
      </c>
      <c r="J31" t="str">
        <f>VLOOKUP($A31,'OASIS-11_26'!$E$2:$R$1556,6,FALSE)</f>
        <v>SCE</v>
      </c>
      <c r="K31" t="str">
        <f>IF(ISERROR(VLOOKUP($A31,'2021_NQC_List-11_13'!$A$2:$T$1532,4,FALSE)),"","NQC")</f>
        <v>NQC</v>
      </c>
      <c r="L31" s="3" t="str">
        <f>IF(ISERROR(VLOOKUP($A31,'2021_NQC_List-11_13'!$A$2:$T$1532,4,FALSE)),"",VLOOKUP($A31,'2021_NQC_List-11_13'!$A$2:$T$1532,18,FALSE))</f>
        <v>FC</v>
      </c>
      <c r="M31">
        <f>IF($K31="NQC",VLOOKUP($A31,'2021_NQC_List-11_13'!$A$2:$T$1532,4,FALSE),0)</f>
        <v>21</v>
      </c>
      <c r="N31">
        <f>IF($K31="NQC",VLOOKUP($A31,'2021_NQC_List-11_13'!$A$2:$T$1532,5,FALSE),0)</f>
        <v>18</v>
      </c>
      <c r="O31">
        <f>IF($K31="NQC",VLOOKUP($A31,'2021_NQC_List-11_13'!$A$2:$T$1532,6,FALSE),0)</f>
        <v>42</v>
      </c>
      <c r="P31">
        <f>IF($K31="NQC",VLOOKUP($A31,'2021_NQC_List-11_13'!$A$2:$T$1532,7,FALSE),0)</f>
        <v>37.5</v>
      </c>
      <c r="Q31">
        <f>IF($K31="NQC",VLOOKUP($A31,'2021_NQC_List-11_13'!$A$2:$T$1532,8,FALSE),0)</f>
        <v>37.5</v>
      </c>
      <c r="R31">
        <f>IF($K31="NQC",VLOOKUP($A31,'2021_NQC_List-11_13'!$A$2:$T$1532,9,FALSE),0)</f>
        <v>49.5</v>
      </c>
      <c r="S31">
        <f>IF($K31="NQC",VLOOKUP($A31,'2021_NQC_List-11_13'!$A$2:$T$1532,10,FALSE),0)</f>
        <v>34.5</v>
      </c>
      <c r="T31">
        <f>IF($K31="NQC",VLOOKUP($A31,'2021_NQC_List-11_13'!$A$2:$T$1532,11,FALSE),0)</f>
        <v>31.5</v>
      </c>
      <c r="U31">
        <f>IF($K31="NQC",VLOOKUP($A31,'2021_NQC_List-11_13'!$A$2:$T$1532,12,FALSE),0)</f>
        <v>22.5</v>
      </c>
      <c r="V31">
        <f>IF($K31="NQC",VLOOKUP($A31,'2021_NQC_List-11_13'!$A$2:$T$1532,13,FALSE),0)</f>
        <v>12</v>
      </c>
      <c r="W31">
        <f>IF($K31="NQC",VLOOKUP($A31,'2021_NQC_List-11_13'!$A$2:$T$1532,14,FALSE),0)</f>
        <v>18</v>
      </c>
      <c r="X31">
        <f>IF($K31="NQC",VLOOKUP($A31,'2021_NQC_List-11_13'!$A$2:$T$1532,15,FALSE),0)</f>
        <v>19.5</v>
      </c>
      <c r="Y31" t="str">
        <f t="shared" si="1"/>
        <v>Non-Hydro</v>
      </c>
      <c r="AA31" t="s">
        <v>4341</v>
      </c>
    </row>
    <row r="32" spans="1:27" x14ac:dyDescent="0.3">
      <c r="A32" t="str">
        <f>'OASIS-11_26'!E33</f>
        <v>NHOGAN_6_UNITS</v>
      </c>
      <c r="B32" t="str">
        <f>'OASIS-11_26'!G33</f>
        <v>NEW HOGAN PH AGGREGATE</v>
      </c>
      <c r="C32" t="str">
        <f>VLOOKUP($A32,'OASIS-11_26'!$E$2:$R$1556,2,FALSE)</f>
        <v>GEN</v>
      </c>
      <c r="D32" s="1">
        <f>VLOOKUP($A32,'OASIS-11_26'!$E$2:$R$1556,11,FALSE)</f>
        <v>31517</v>
      </c>
      <c r="E32" s="3">
        <f t="shared" si="0"/>
        <v>1986</v>
      </c>
      <c r="F32" t="str">
        <f>VLOOKUP($A32,'OASIS-11_26'!$E$2:$R$1556,9,FALSE)</f>
        <v>WATER</v>
      </c>
      <c r="G32" t="str">
        <f>VLOOKUP($A32,'OASIS-11_26'!$E$2:$R$1556,8,FALSE)</f>
        <v>HYDRO</v>
      </c>
      <c r="H32">
        <f>VLOOKUP($A32,'OASIS-11_26'!$E$2:$R$1556,4,FALSE)</f>
        <v>4</v>
      </c>
      <c r="I32">
        <f>VLOOKUP($A32,'OASIS-11_26'!$E$2:$R$1556,5,FALSE)</f>
        <v>0</v>
      </c>
      <c r="J32" t="str">
        <f>VLOOKUP($A32,'OASIS-11_26'!$E$2:$R$1556,6,FALSE)</f>
        <v>PGAE</v>
      </c>
      <c r="K32" t="str">
        <f>IF(ISERROR(VLOOKUP($A32,'2021_NQC_List-11_13'!$A$2:$T$1532,4,FALSE)),"","NQC")</f>
        <v>NQC</v>
      </c>
      <c r="L32" s="3" t="str">
        <f>IF(ISERROR(VLOOKUP($A32,'2021_NQC_List-11_13'!$A$2:$T$1532,4,FALSE)),"",VLOOKUP($A32,'2021_NQC_List-11_13'!$A$2:$T$1532,18,FALSE))</f>
        <v>FC</v>
      </c>
      <c r="M32">
        <f>IF($K32="NQC",VLOOKUP($A32,'2021_NQC_List-11_13'!$A$2:$T$1532,4,FALSE),0)</f>
        <v>0.63</v>
      </c>
      <c r="N32">
        <f>IF($K32="NQC",VLOOKUP($A32,'2021_NQC_List-11_13'!$A$2:$T$1532,5,FALSE),0)</f>
        <v>1.54</v>
      </c>
      <c r="O32">
        <f>IF($K32="NQC",VLOOKUP($A32,'2021_NQC_List-11_13'!$A$2:$T$1532,6,FALSE),0)</f>
        <v>0.9</v>
      </c>
      <c r="P32">
        <f>IF($K32="NQC",VLOOKUP($A32,'2021_NQC_List-11_13'!$A$2:$T$1532,7,FALSE),0)</f>
        <v>0.38</v>
      </c>
      <c r="Q32">
        <f>IF($K32="NQC",VLOOKUP($A32,'2021_NQC_List-11_13'!$A$2:$T$1532,8,FALSE),0)</f>
        <v>1.8</v>
      </c>
      <c r="R32">
        <f>IF($K32="NQC",VLOOKUP($A32,'2021_NQC_List-11_13'!$A$2:$T$1532,9,FALSE),0)</f>
        <v>2.04</v>
      </c>
      <c r="S32">
        <f>IF($K32="NQC",VLOOKUP($A32,'2021_NQC_List-11_13'!$A$2:$T$1532,10,FALSE),0)</f>
        <v>2.17</v>
      </c>
      <c r="T32">
        <f>IF($K32="NQC",VLOOKUP($A32,'2021_NQC_List-11_13'!$A$2:$T$1532,11,FALSE),0)</f>
        <v>1.89</v>
      </c>
      <c r="U32">
        <f>IF($K32="NQC",VLOOKUP($A32,'2021_NQC_List-11_13'!$A$2:$T$1532,12,FALSE),0)</f>
        <v>1.23</v>
      </c>
      <c r="V32">
        <f>IF($K32="NQC",VLOOKUP($A32,'2021_NQC_List-11_13'!$A$2:$T$1532,13,FALSE),0)</f>
        <v>0.36</v>
      </c>
      <c r="W32">
        <f>IF($K32="NQC",VLOOKUP($A32,'2021_NQC_List-11_13'!$A$2:$T$1532,14,FALSE),0)</f>
        <v>0.13</v>
      </c>
      <c r="X32">
        <f>IF($K32="NQC",VLOOKUP($A32,'2021_NQC_List-11_13'!$A$2:$T$1532,15,FALSE),0)</f>
        <v>0.31</v>
      </c>
      <c r="Y32" t="str">
        <f t="shared" si="1"/>
        <v>Hydro-Small Hydro</v>
      </c>
      <c r="AA32" t="s">
        <v>4341</v>
      </c>
    </row>
    <row r="33" spans="1:27" x14ac:dyDescent="0.3">
      <c r="A33" t="str">
        <f>'OASIS-11_26'!E34</f>
        <v>OLDRIV_6_LKVBM1</v>
      </c>
      <c r="B33" t="str">
        <f>'OASIS-11_26'!G34</f>
        <v>Lakeview Dairy Biogas</v>
      </c>
      <c r="C33" t="str">
        <f>VLOOKUP($A33,'OASIS-11_26'!$E$2:$R$1556,2,FALSE)</f>
        <v>GEN</v>
      </c>
      <c r="D33" s="1">
        <f>VLOOKUP($A33,'OASIS-11_26'!$E$2:$R$1556,11,FALSE)</f>
        <v>43133</v>
      </c>
      <c r="E33" s="3">
        <f t="shared" si="0"/>
        <v>2018</v>
      </c>
      <c r="F33" t="str">
        <f>VLOOKUP($A33,'OASIS-11_26'!$E$2:$R$1556,9,FALSE)</f>
        <v>BIOGAS</v>
      </c>
      <c r="G33" t="str">
        <f>VLOOKUP($A33,'OASIS-11_26'!$E$2:$R$1556,8,FALSE)</f>
        <v>RECIPROCATING ENGINE</v>
      </c>
      <c r="H33">
        <f>VLOOKUP($A33,'OASIS-11_26'!$E$2:$R$1556,4,FALSE)</f>
        <v>1</v>
      </c>
      <c r="I33">
        <f>VLOOKUP($A33,'OASIS-11_26'!$E$2:$R$1556,5,FALSE)</f>
        <v>1</v>
      </c>
      <c r="J33" t="str">
        <f>VLOOKUP($A33,'OASIS-11_26'!$E$2:$R$1556,6,FALSE)</f>
        <v>PGAE</v>
      </c>
      <c r="K33" t="str">
        <f>IF(ISERROR(VLOOKUP($A33,'2021_NQC_List-11_13'!$A$2:$T$1532,4,FALSE)),"","NQC")</f>
        <v>NQC</v>
      </c>
      <c r="L33" s="3" t="str">
        <f>IF(ISERROR(VLOOKUP($A33,'2021_NQC_List-11_13'!$A$2:$T$1532,4,FALSE)),"",VLOOKUP($A33,'2021_NQC_List-11_13'!$A$2:$T$1532,18,FALSE))</f>
        <v>FC</v>
      </c>
      <c r="M33">
        <f>IF($K33="NQC",VLOOKUP($A33,'2021_NQC_List-11_13'!$A$2:$T$1532,4,FALSE),0)</f>
        <v>0.37</v>
      </c>
      <c r="N33">
        <f>IF($K33="NQC",VLOOKUP($A33,'2021_NQC_List-11_13'!$A$2:$T$1532,5,FALSE),0)</f>
        <v>0.72</v>
      </c>
      <c r="O33">
        <f>IF($K33="NQC",VLOOKUP($A33,'2021_NQC_List-11_13'!$A$2:$T$1532,6,FALSE),0)</f>
        <v>0.93</v>
      </c>
      <c r="P33">
        <f>IF($K33="NQC",VLOOKUP($A33,'2021_NQC_List-11_13'!$A$2:$T$1532,7,FALSE),0)</f>
        <v>0.92</v>
      </c>
      <c r="Q33">
        <f>IF($K33="NQC",VLOOKUP($A33,'2021_NQC_List-11_13'!$A$2:$T$1532,8,FALSE),0)</f>
        <v>0.94</v>
      </c>
      <c r="R33">
        <f>IF($K33="NQC",VLOOKUP($A33,'2021_NQC_List-11_13'!$A$2:$T$1532,9,FALSE),0)</f>
        <v>0.93</v>
      </c>
      <c r="S33">
        <f>IF($K33="NQC",VLOOKUP($A33,'2021_NQC_List-11_13'!$A$2:$T$1532,10,FALSE),0)</f>
        <v>0.92</v>
      </c>
      <c r="T33">
        <f>IF($K33="NQC",VLOOKUP($A33,'2021_NQC_List-11_13'!$A$2:$T$1532,11,FALSE),0)</f>
        <v>0.94</v>
      </c>
      <c r="U33">
        <f>IF($K33="NQC",VLOOKUP($A33,'2021_NQC_List-11_13'!$A$2:$T$1532,12,FALSE),0)</f>
        <v>0.91</v>
      </c>
      <c r="V33">
        <f>IF($K33="NQC",VLOOKUP($A33,'2021_NQC_List-11_13'!$A$2:$T$1532,13,FALSE),0)</f>
        <v>0.92</v>
      </c>
      <c r="W33">
        <f>IF($K33="NQC",VLOOKUP($A33,'2021_NQC_List-11_13'!$A$2:$T$1532,14,FALSE),0)</f>
        <v>0.93</v>
      </c>
      <c r="X33">
        <f>IF($K33="NQC",VLOOKUP($A33,'2021_NQC_List-11_13'!$A$2:$T$1532,15,FALSE),0)</f>
        <v>0.86</v>
      </c>
      <c r="Y33" t="str">
        <f t="shared" si="1"/>
        <v>Non-Hydro</v>
      </c>
      <c r="AA33" t="s">
        <v>4341</v>
      </c>
    </row>
    <row r="34" spans="1:27" x14ac:dyDescent="0.3">
      <c r="A34" t="str">
        <f>'OASIS-11_26'!E35</f>
        <v>MSSION_2_QF</v>
      </c>
      <c r="B34" t="str">
        <f>'OASIS-11_26'!G35</f>
        <v>SMALL QF AGGREGATION - SAN DIEGO</v>
      </c>
      <c r="C34" t="str">
        <f>VLOOKUP($A34,'OASIS-11_26'!$E$2:$R$1556,2,FALSE)</f>
        <v>GEN</v>
      </c>
      <c r="D34" s="1">
        <f>VLOOKUP($A34,'OASIS-11_26'!$E$2:$R$1556,11,FALSE)</f>
        <v>29221</v>
      </c>
      <c r="E34" s="3">
        <f t="shared" si="0"/>
        <v>1980</v>
      </c>
      <c r="F34" t="str">
        <f>VLOOKUP($A34,'OASIS-11_26'!$E$2:$R$1556,9,FALSE)</f>
        <v>OTHER</v>
      </c>
      <c r="G34">
        <f>VLOOKUP($A34,'OASIS-11_26'!$E$2:$R$1556,8,FALSE)</f>
        <v>0</v>
      </c>
      <c r="H34">
        <f>VLOOKUP($A34,'OASIS-11_26'!$E$2:$R$1556,4,FALSE)</f>
        <v>2</v>
      </c>
      <c r="I34">
        <f>VLOOKUP($A34,'OASIS-11_26'!$E$2:$R$1556,5,FALSE)</f>
        <v>50</v>
      </c>
      <c r="J34" t="str">
        <f>VLOOKUP($A34,'OASIS-11_26'!$E$2:$R$1556,6,FALSE)</f>
        <v>SDGE</v>
      </c>
      <c r="K34" t="str">
        <f>IF(ISERROR(VLOOKUP($A34,'2021_NQC_List-11_13'!$A$2:$T$1532,4,FALSE)),"","NQC")</f>
        <v>NQC</v>
      </c>
      <c r="L34" s="3" t="str">
        <f>IF(ISERROR(VLOOKUP($A34,'2021_NQC_List-11_13'!$A$2:$T$1532,4,FALSE)),"",VLOOKUP($A34,'2021_NQC_List-11_13'!$A$2:$T$1532,18,FALSE))</f>
        <v>FC</v>
      </c>
      <c r="M34">
        <f>IF($K34="NQC",VLOOKUP($A34,'2021_NQC_List-11_13'!$A$2:$T$1532,4,FALSE),0)</f>
        <v>0.44</v>
      </c>
      <c r="N34">
        <f>IF($K34="NQC",VLOOKUP($A34,'2021_NQC_List-11_13'!$A$2:$T$1532,5,FALSE),0)</f>
        <v>0.46</v>
      </c>
      <c r="O34">
        <f>IF($K34="NQC",VLOOKUP($A34,'2021_NQC_List-11_13'!$A$2:$T$1532,6,FALSE),0)</f>
        <v>0.48</v>
      </c>
      <c r="P34">
        <f>IF($K34="NQC",VLOOKUP($A34,'2021_NQC_List-11_13'!$A$2:$T$1532,7,FALSE),0)</f>
        <v>0.51</v>
      </c>
      <c r="Q34">
        <f>IF($K34="NQC",VLOOKUP($A34,'2021_NQC_List-11_13'!$A$2:$T$1532,8,FALSE),0)</f>
        <v>0.45</v>
      </c>
      <c r="R34">
        <f>IF($K34="NQC",VLOOKUP($A34,'2021_NQC_List-11_13'!$A$2:$T$1532,9,FALSE),0)</f>
        <v>0.44</v>
      </c>
      <c r="S34">
        <f>IF($K34="NQC",VLOOKUP($A34,'2021_NQC_List-11_13'!$A$2:$T$1532,10,FALSE),0)</f>
        <v>0.48</v>
      </c>
      <c r="T34">
        <f>IF($K34="NQC",VLOOKUP($A34,'2021_NQC_List-11_13'!$A$2:$T$1532,11,FALSE),0)</f>
        <v>0.41</v>
      </c>
      <c r="U34">
        <f>IF($K34="NQC",VLOOKUP($A34,'2021_NQC_List-11_13'!$A$2:$T$1532,12,FALSE),0)</f>
        <v>0.43</v>
      </c>
      <c r="V34">
        <f>IF($K34="NQC",VLOOKUP($A34,'2021_NQC_List-11_13'!$A$2:$T$1532,13,FALSE),0)</f>
        <v>0.44</v>
      </c>
      <c r="W34">
        <f>IF($K34="NQC",VLOOKUP($A34,'2021_NQC_List-11_13'!$A$2:$T$1532,14,FALSE),0)</f>
        <v>0.51</v>
      </c>
      <c r="X34">
        <f>IF($K34="NQC",VLOOKUP($A34,'2021_NQC_List-11_13'!$A$2:$T$1532,15,FALSE),0)</f>
        <v>0.51</v>
      </c>
      <c r="Y34" t="str">
        <f t="shared" si="1"/>
        <v>Non-Hydro</v>
      </c>
      <c r="AA34" t="s">
        <v>4341</v>
      </c>
    </row>
    <row r="35" spans="1:27" x14ac:dyDescent="0.3">
      <c r="A35" t="str">
        <f>'OASIS-11_26'!E36</f>
        <v>SCEW_2_PDRP169</v>
      </c>
      <c r="B35" t="str">
        <f>'OASIS-11_26'!G36</f>
        <v>LCR AMS Hybrid West LA 1-C-LUCOP</v>
      </c>
      <c r="C35" t="str">
        <f>VLOOKUP($A35,'OASIS-11_26'!$E$2:$R$1556,2,FALSE)</f>
        <v>GEN</v>
      </c>
      <c r="D35" s="1">
        <f>VLOOKUP($A35,'OASIS-11_26'!$E$2:$R$1556,11,FALSE)</f>
        <v>0</v>
      </c>
      <c r="E35" s="3" t="str">
        <f t="shared" si="0"/>
        <v/>
      </c>
      <c r="F35" t="str">
        <f>VLOOKUP($A35,'OASIS-11_26'!$E$2:$R$1556,9,FALSE)</f>
        <v>OTHER</v>
      </c>
      <c r="G35" t="str">
        <f>VLOOKUP($A35,'OASIS-11_26'!$E$2:$R$1556,8,FALSE)</f>
        <v>OTHER</v>
      </c>
      <c r="H35">
        <f>VLOOKUP($A35,'OASIS-11_26'!$E$2:$R$1556,4,FALSE)</f>
        <v>1.8</v>
      </c>
      <c r="I35">
        <f>VLOOKUP($A35,'OASIS-11_26'!$E$2:$R$1556,5,FALSE)</f>
        <v>0</v>
      </c>
      <c r="J35" t="str">
        <f>VLOOKUP($A35,'OASIS-11_26'!$E$2:$R$1556,6,FALSE)</f>
        <v>SCE</v>
      </c>
      <c r="K35" t="str">
        <f>IF(ISERROR(VLOOKUP($A35,'2021_NQC_List-11_13'!$A$2:$T$1532,4,FALSE)),"","NQC")</f>
        <v/>
      </c>
      <c r="L35" s="3" t="str">
        <f>IF(ISERROR(VLOOKUP($A35,'2021_NQC_List-11_13'!$A$2:$T$1532,4,FALSE)),"",VLOOKUP($A35,'2021_NQC_List-11_13'!$A$2:$T$1532,18,FALSE))</f>
        <v/>
      </c>
      <c r="M35">
        <f>IF($K35="NQC",VLOOKUP($A35,'2021_NQC_List-11_13'!$A$2:$T$1532,4,FALSE),0)</f>
        <v>0</v>
      </c>
      <c r="N35">
        <f>IF($K35="NQC",VLOOKUP($A35,'2021_NQC_List-11_13'!$A$2:$T$1532,5,FALSE),0)</f>
        <v>0</v>
      </c>
      <c r="O35">
        <f>IF($K35="NQC",VLOOKUP($A35,'2021_NQC_List-11_13'!$A$2:$T$1532,6,FALSE),0)</f>
        <v>0</v>
      </c>
      <c r="P35">
        <f>IF($K35="NQC",VLOOKUP($A35,'2021_NQC_List-11_13'!$A$2:$T$1532,7,FALSE),0)</f>
        <v>0</v>
      </c>
      <c r="Q35">
        <f>IF($K35="NQC",VLOOKUP($A35,'2021_NQC_List-11_13'!$A$2:$T$1532,8,FALSE),0)</f>
        <v>0</v>
      </c>
      <c r="R35">
        <f>IF($K35="NQC",VLOOKUP($A35,'2021_NQC_List-11_13'!$A$2:$T$1532,9,FALSE),0)</f>
        <v>0</v>
      </c>
      <c r="S35">
        <f>IF($K35="NQC",VLOOKUP($A35,'2021_NQC_List-11_13'!$A$2:$T$1532,10,FALSE),0)</f>
        <v>0</v>
      </c>
      <c r="T35">
        <f>IF($K35="NQC",VLOOKUP($A35,'2021_NQC_List-11_13'!$A$2:$T$1532,11,FALSE),0)</f>
        <v>0</v>
      </c>
      <c r="U35">
        <f>IF($K35="NQC",VLOOKUP($A35,'2021_NQC_List-11_13'!$A$2:$T$1532,12,FALSE),0)</f>
        <v>0</v>
      </c>
      <c r="V35">
        <f>IF($K35="NQC",VLOOKUP($A35,'2021_NQC_List-11_13'!$A$2:$T$1532,13,FALSE),0)</f>
        <v>0</v>
      </c>
      <c r="W35">
        <f>IF($K35="NQC",VLOOKUP($A35,'2021_NQC_List-11_13'!$A$2:$T$1532,14,FALSE),0)</f>
        <v>0</v>
      </c>
      <c r="X35">
        <f>IF($K35="NQC",VLOOKUP($A35,'2021_NQC_List-11_13'!$A$2:$T$1532,15,FALSE),0)</f>
        <v>0</v>
      </c>
      <c r="Y35" t="str">
        <f t="shared" si="1"/>
        <v>Non-Hydro</v>
      </c>
      <c r="Z35" t="s">
        <v>4361</v>
      </c>
      <c r="AA35" t="s">
        <v>4341</v>
      </c>
    </row>
    <row r="36" spans="1:27" x14ac:dyDescent="0.3">
      <c r="A36" t="str">
        <f>'OASIS-11_26'!E37</f>
        <v>DELSUR_6_SOLAR1</v>
      </c>
      <c r="B36" t="str">
        <f>'OASIS-11_26'!G37</f>
        <v xml:space="preserve">Summer Solar North </v>
      </c>
      <c r="C36" t="str">
        <f>VLOOKUP($A36,'OASIS-11_26'!$E$2:$R$1556,2,FALSE)</f>
        <v>GEN</v>
      </c>
      <c r="D36" s="1">
        <f>VLOOKUP($A36,'OASIS-11_26'!$E$2:$R$1556,11,FALSE)</f>
        <v>42158</v>
      </c>
      <c r="E36" s="3">
        <f t="shared" si="0"/>
        <v>2015</v>
      </c>
      <c r="F36" t="str">
        <f>VLOOKUP($A36,'OASIS-11_26'!$E$2:$R$1556,9,FALSE)</f>
        <v>SUN</v>
      </c>
      <c r="G36" t="str">
        <f>VLOOKUP($A36,'OASIS-11_26'!$E$2:$R$1556,8,FALSE)</f>
        <v>PHOTO VOLTAIC</v>
      </c>
      <c r="H36">
        <f>VLOOKUP($A36,'OASIS-11_26'!$E$2:$R$1556,4,FALSE)</f>
        <v>6.5</v>
      </c>
      <c r="I36">
        <f>VLOOKUP($A36,'OASIS-11_26'!$E$2:$R$1556,5,FALSE)</f>
        <v>6.5</v>
      </c>
      <c r="J36" t="str">
        <f>VLOOKUP($A36,'OASIS-11_26'!$E$2:$R$1556,6,FALSE)</f>
        <v>SCE</v>
      </c>
      <c r="K36" t="str">
        <f>IF(ISERROR(VLOOKUP($A36,'2021_NQC_List-11_13'!$A$2:$T$1532,4,FALSE)),"","NQC")</f>
        <v>NQC</v>
      </c>
      <c r="L36" s="3" t="str">
        <f>IF(ISERROR(VLOOKUP($A36,'2021_NQC_List-11_13'!$A$2:$T$1532,4,FALSE)),"",VLOOKUP($A36,'2021_NQC_List-11_13'!$A$2:$T$1532,18,FALSE))</f>
        <v>FC</v>
      </c>
      <c r="M36">
        <f>IF($K36="NQC",VLOOKUP($A36,'2021_NQC_List-11_13'!$A$2:$T$1532,4,FALSE),0)</f>
        <v>0.26</v>
      </c>
      <c r="N36">
        <f>IF($K36="NQC",VLOOKUP($A36,'2021_NQC_List-11_13'!$A$2:$T$1532,5,FALSE),0)</f>
        <v>0.2</v>
      </c>
      <c r="O36">
        <f>IF($K36="NQC",VLOOKUP($A36,'2021_NQC_List-11_13'!$A$2:$T$1532,6,FALSE),0)</f>
        <v>1.17</v>
      </c>
      <c r="P36">
        <f>IF($K36="NQC",VLOOKUP($A36,'2021_NQC_List-11_13'!$A$2:$T$1532,7,FALSE),0)</f>
        <v>0.98</v>
      </c>
      <c r="Q36">
        <f>IF($K36="NQC",VLOOKUP($A36,'2021_NQC_List-11_13'!$A$2:$T$1532,8,FALSE),0)</f>
        <v>1.04</v>
      </c>
      <c r="R36">
        <f>IF($K36="NQC",VLOOKUP($A36,'2021_NQC_List-11_13'!$A$2:$T$1532,9,FALSE),0)</f>
        <v>2.02</v>
      </c>
      <c r="S36">
        <f>IF($K36="NQC",VLOOKUP($A36,'2021_NQC_List-11_13'!$A$2:$T$1532,10,FALSE),0)</f>
        <v>2.54</v>
      </c>
      <c r="T36">
        <f>IF($K36="NQC",VLOOKUP($A36,'2021_NQC_List-11_13'!$A$2:$T$1532,11,FALSE),0)</f>
        <v>1.76</v>
      </c>
      <c r="U36">
        <f>IF($K36="NQC",VLOOKUP($A36,'2021_NQC_List-11_13'!$A$2:$T$1532,12,FALSE),0)</f>
        <v>0.91</v>
      </c>
      <c r="V36">
        <f>IF($K36="NQC",VLOOKUP($A36,'2021_NQC_List-11_13'!$A$2:$T$1532,13,FALSE),0)</f>
        <v>0.13</v>
      </c>
      <c r="W36">
        <f>IF($K36="NQC",VLOOKUP($A36,'2021_NQC_List-11_13'!$A$2:$T$1532,14,FALSE),0)</f>
        <v>0.13</v>
      </c>
      <c r="X36">
        <f>IF($K36="NQC",VLOOKUP($A36,'2021_NQC_List-11_13'!$A$2:$T$1532,15,FALSE),0)</f>
        <v>0</v>
      </c>
      <c r="Y36" t="str">
        <f t="shared" si="1"/>
        <v>Non-Hydro</v>
      </c>
      <c r="AA36" t="s">
        <v>4341</v>
      </c>
    </row>
    <row r="37" spans="1:27" x14ac:dyDescent="0.3">
      <c r="A37" t="str">
        <f>'OASIS-11_26'!E38</f>
        <v>LAMONT_1_SOLAR1</v>
      </c>
      <c r="B37" t="str">
        <f>'OASIS-11_26'!G38</f>
        <v>Regulus Solar</v>
      </c>
      <c r="C37" t="str">
        <f>VLOOKUP($A37,'OASIS-11_26'!$E$2:$R$1556,2,FALSE)</f>
        <v>GEN</v>
      </c>
      <c r="D37" s="1">
        <f>VLOOKUP($A37,'OASIS-11_26'!$E$2:$R$1556,11,FALSE)</f>
        <v>41884</v>
      </c>
      <c r="E37" s="3">
        <f t="shared" si="0"/>
        <v>2014</v>
      </c>
      <c r="F37" t="str">
        <f>VLOOKUP($A37,'OASIS-11_26'!$E$2:$R$1556,9,FALSE)</f>
        <v>SUN</v>
      </c>
      <c r="G37" t="str">
        <f>VLOOKUP($A37,'OASIS-11_26'!$E$2:$R$1556,8,FALSE)</f>
        <v>PHOTO VOLTAIC</v>
      </c>
      <c r="H37">
        <f>VLOOKUP($A37,'OASIS-11_26'!$E$2:$R$1556,4,FALSE)</f>
        <v>60</v>
      </c>
      <c r="I37">
        <f>VLOOKUP($A37,'OASIS-11_26'!$E$2:$R$1556,5,FALSE)</f>
        <v>60</v>
      </c>
      <c r="J37" t="str">
        <f>VLOOKUP($A37,'OASIS-11_26'!$E$2:$R$1556,6,FALSE)</f>
        <v>PGAE</v>
      </c>
      <c r="K37" t="str">
        <f>IF(ISERROR(VLOOKUP($A37,'2021_NQC_List-11_13'!$A$2:$T$1532,4,FALSE)),"","NQC")</f>
        <v>NQC</v>
      </c>
      <c r="L37" s="3" t="str">
        <f>IF(ISERROR(VLOOKUP($A37,'2021_NQC_List-11_13'!$A$2:$T$1532,4,FALSE)),"",VLOOKUP($A37,'2021_NQC_List-11_13'!$A$2:$T$1532,18,FALSE))</f>
        <v>FC</v>
      </c>
      <c r="M37">
        <f>IF($K37="NQC",VLOOKUP($A37,'2021_NQC_List-11_13'!$A$2:$T$1532,4,FALSE),0)</f>
        <v>2.4</v>
      </c>
      <c r="N37">
        <f>IF($K37="NQC",VLOOKUP($A37,'2021_NQC_List-11_13'!$A$2:$T$1532,5,FALSE),0)</f>
        <v>1.8</v>
      </c>
      <c r="O37">
        <f>IF($K37="NQC",VLOOKUP($A37,'2021_NQC_List-11_13'!$A$2:$T$1532,6,FALSE),0)</f>
        <v>10.8</v>
      </c>
      <c r="P37">
        <f>IF($K37="NQC",VLOOKUP($A37,'2021_NQC_List-11_13'!$A$2:$T$1532,7,FALSE),0)</f>
        <v>9</v>
      </c>
      <c r="Q37">
        <f>IF($K37="NQC",VLOOKUP($A37,'2021_NQC_List-11_13'!$A$2:$T$1532,8,FALSE),0)</f>
        <v>9.6</v>
      </c>
      <c r="R37">
        <f>IF($K37="NQC",VLOOKUP($A37,'2021_NQC_List-11_13'!$A$2:$T$1532,9,FALSE),0)</f>
        <v>18.600000000000001</v>
      </c>
      <c r="S37">
        <f>IF($K37="NQC",VLOOKUP($A37,'2021_NQC_List-11_13'!$A$2:$T$1532,10,FALSE),0)</f>
        <v>23.4</v>
      </c>
      <c r="T37">
        <f>IF($K37="NQC",VLOOKUP($A37,'2021_NQC_List-11_13'!$A$2:$T$1532,11,FALSE),0)</f>
        <v>16.2</v>
      </c>
      <c r="U37">
        <f>IF($K37="NQC",VLOOKUP($A37,'2021_NQC_List-11_13'!$A$2:$T$1532,12,FALSE),0)</f>
        <v>8.4</v>
      </c>
      <c r="V37">
        <f>IF($K37="NQC",VLOOKUP($A37,'2021_NQC_List-11_13'!$A$2:$T$1532,13,FALSE),0)</f>
        <v>1.2</v>
      </c>
      <c r="W37">
        <f>IF($K37="NQC",VLOOKUP($A37,'2021_NQC_List-11_13'!$A$2:$T$1532,14,FALSE),0)</f>
        <v>1.2</v>
      </c>
      <c r="X37">
        <f>IF($K37="NQC",VLOOKUP($A37,'2021_NQC_List-11_13'!$A$2:$T$1532,15,FALSE),0)</f>
        <v>0</v>
      </c>
      <c r="Y37" t="str">
        <f t="shared" si="1"/>
        <v>Non-Hydro</v>
      </c>
      <c r="AA37" t="s">
        <v>4341</v>
      </c>
    </row>
    <row r="38" spans="1:27" x14ac:dyDescent="0.3">
      <c r="A38" t="str">
        <f>'OASIS-11_26'!E39</f>
        <v>CNTNLA_2_SOLAR2</v>
      </c>
      <c r="B38" t="str">
        <f>'OASIS-11_26'!G39</f>
        <v>Centinels Solar Energy 2</v>
      </c>
      <c r="C38" t="str">
        <f>VLOOKUP($A38,'OASIS-11_26'!$E$2:$R$1556,2,FALSE)</f>
        <v>GEN</v>
      </c>
      <c r="D38" s="1">
        <f>VLOOKUP($A38,'OASIS-11_26'!$E$2:$R$1556,11,FALSE)</f>
        <v>41866</v>
      </c>
      <c r="E38" s="3">
        <f t="shared" si="0"/>
        <v>2014</v>
      </c>
      <c r="F38" t="str">
        <f>VLOOKUP($A38,'OASIS-11_26'!$E$2:$R$1556,9,FALSE)</f>
        <v>SUN</v>
      </c>
      <c r="G38" t="str">
        <f>VLOOKUP($A38,'OASIS-11_26'!$E$2:$R$1556,8,FALSE)</f>
        <v>PHOTO VOLTAIC</v>
      </c>
      <c r="H38">
        <f>VLOOKUP($A38,'OASIS-11_26'!$E$2:$R$1556,4,FALSE)</f>
        <v>45.6</v>
      </c>
      <c r="I38">
        <f>VLOOKUP($A38,'OASIS-11_26'!$E$2:$R$1556,5,FALSE)</f>
        <v>47</v>
      </c>
      <c r="J38" t="str">
        <f>VLOOKUP($A38,'OASIS-11_26'!$E$2:$R$1556,6,FALSE)</f>
        <v>SDGE</v>
      </c>
      <c r="K38" t="str">
        <f>IF(ISERROR(VLOOKUP($A38,'2021_NQC_List-11_13'!$A$2:$T$1532,4,FALSE)),"","NQC")</f>
        <v>NQC</v>
      </c>
      <c r="L38" s="3" t="str">
        <f>IF(ISERROR(VLOOKUP($A38,'2021_NQC_List-11_13'!$A$2:$T$1532,4,FALSE)),"",VLOOKUP($A38,'2021_NQC_List-11_13'!$A$2:$T$1532,18,FALSE))</f>
        <v>FC</v>
      </c>
      <c r="M38">
        <f>IF($K38="NQC",VLOOKUP($A38,'2021_NQC_List-11_13'!$A$2:$T$1532,4,FALSE),0)</f>
        <v>1.82</v>
      </c>
      <c r="N38">
        <f>IF($K38="NQC",VLOOKUP($A38,'2021_NQC_List-11_13'!$A$2:$T$1532,5,FALSE),0)</f>
        <v>1.37</v>
      </c>
      <c r="O38">
        <f>IF($K38="NQC",VLOOKUP($A38,'2021_NQC_List-11_13'!$A$2:$T$1532,6,FALSE),0)</f>
        <v>8.2100000000000009</v>
      </c>
      <c r="P38">
        <f>IF($K38="NQC",VLOOKUP($A38,'2021_NQC_List-11_13'!$A$2:$T$1532,7,FALSE),0)</f>
        <v>6.84</v>
      </c>
      <c r="Q38">
        <f>IF($K38="NQC",VLOOKUP($A38,'2021_NQC_List-11_13'!$A$2:$T$1532,8,FALSE),0)</f>
        <v>7.3</v>
      </c>
      <c r="R38">
        <f>IF($K38="NQC",VLOOKUP($A38,'2021_NQC_List-11_13'!$A$2:$T$1532,9,FALSE),0)</f>
        <v>14.14</v>
      </c>
      <c r="S38">
        <f>IF($K38="NQC",VLOOKUP($A38,'2021_NQC_List-11_13'!$A$2:$T$1532,10,FALSE),0)</f>
        <v>17.78</v>
      </c>
      <c r="T38">
        <f>IF($K38="NQC",VLOOKUP($A38,'2021_NQC_List-11_13'!$A$2:$T$1532,11,FALSE),0)</f>
        <v>12.31</v>
      </c>
      <c r="U38">
        <f>IF($K38="NQC",VLOOKUP($A38,'2021_NQC_List-11_13'!$A$2:$T$1532,12,FALSE),0)</f>
        <v>6.38</v>
      </c>
      <c r="V38">
        <f>IF($K38="NQC",VLOOKUP($A38,'2021_NQC_List-11_13'!$A$2:$T$1532,13,FALSE),0)</f>
        <v>0.91</v>
      </c>
      <c r="W38">
        <f>IF($K38="NQC",VLOOKUP($A38,'2021_NQC_List-11_13'!$A$2:$T$1532,14,FALSE),0)</f>
        <v>0.91</v>
      </c>
      <c r="X38">
        <f>IF($K38="NQC",VLOOKUP($A38,'2021_NQC_List-11_13'!$A$2:$T$1532,15,FALSE),0)</f>
        <v>0</v>
      </c>
      <c r="Y38" t="str">
        <f t="shared" si="1"/>
        <v>Non-Hydro</v>
      </c>
      <c r="AA38" t="s">
        <v>4341</v>
      </c>
    </row>
    <row r="39" spans="1:27" x14ac:dyDescent="0.3">
      <c r="A39" t="str">
        <f>'OASIS-11_26'!E40</f>
        <v>CHINO_6_CIMGEN</v>
      </c>
      <c r="B39" t="str">
        <f>'OASIS-11_26'!G40</f>
        <v>Chino Co-Generation</v>
      </c>
      <c r="C39" t="str">
        <f>VLOOKUP($A39,'OASIS-11_26'!$E$2:$R$1556,2,FALSE)</f>
        <v>GEN</v>
      </c>
      <c r="D39" s="1">
        <f>VLOOKUP($A39,'OASIS-11_26'!$E$2:$R$1556,11,FALSE)</f>
        <v>43278</v>
      </c>
      <c r="E39" s="3">
        <f t="shared" si="0"/>
        <v>2018</v>
      </c>
      <c r="F39" t="str">
        <f>VLOOKUP($A39,'OASIS-11_26'!$E$2:$R$1556,9,FALSE)</f>
        <v>NATURAL GAS</v>
      </c>
      <c r="G39" t="str">
        <f>VLOOKUP($A39,'OASIS-11_26'!$E$2:$R$1556,8,FALSE)</f>
        <v>COMBINED CYCLE</v>
      </c>
      <c r="H39">
        <f>VLOOKUP($A39,'OASIS-11_26'!$E$2:$R$1556,4,FALSE)</f>
        <v>26</v>
      </c>
      <c r="I39">
        <f>VLOOKUP($A39,'OASIS-11_26'!$E$2:$R$1556,5,FALSE)</f>
        <v>31.6</v>
      </c>
      <c r="J39" t="str">
        <f>VLOOKUP($A39,'OASIS-11_26'!$E$2:$R$1556,6,FALSE)</f>
        <v>SCE</v>
      </c>
      <c r="K39" t="str">
        <f>IF(ISERROR(VLOOKUP($A39,'2021_NQC_List-11_13'!$A$2:$T$1532,4,FALSE)),"","NQC")</f>
        <v>NQC</v>
      </c>
      <c r="L39" s="3" t="str">
        <f>IF(ISERROR(VLOOKUP($A39,'2021_NQC_List-11_13'!$A$2:$T$1532,4,FALSE)),"",VLOOKUP($A39,'2021_NQC_List-11_13'!$A$2:$T$1532,18,FALSE))</f>
        <v>FC</v>
      </c>
      <c r="M39">
        <f>IF($K39="NQC",VLOOKUP($A39,'2021_NQC_List-11_13'!$A$2:$T$1532,4,FALSE),0)</f>
        <v>26</v>
      </c>
      <c r="N39">
        <f>IF($K39="NQC",VLOOKUP($A39,'2021_NQC_List-11_13'!$A$2:$T$1532,5,FALSE),0)</f>
        <v>26</v>
      </c>
      <c r="O39">
        <f>IF($K39="NQC",VLOOKUP($A39,'2021_NQC_List-11_13'!$A$2:$T$1532,6,FALSE),0)</f>
        <v>26</v>
      </c>
      <c r="P39">
        <f>IF($K39="NQC",VLOOKUP($A39,'2021_NQC_List-11_13'!$A$2:$T$1532,7,FALSE),0)</f>
        <v>26</v>
      </c>
      <c r="Q39">
        <f>IF($K39="NQC",VLOOKUP($A39,'2021_NQC_List-11_13'!$A$2:$T$1532,8,FALSE),0)</f>
        <v>26</v>
      </c>
      <c r="R39">
        <f>IF($K39="NQC",VLOOKUP($A39,'2021_NQC_List-11_13'!$A$2:$T$1532,9,FALSE),0)</f>
        <v>26</v>
      </c>
      <c r="S39">
        <f>IF($K39="NQC",VLOOKUP($A39,'2021_NQC_List-11_13'!$A$2:$T$1532,10,FALSE),0)</f>
        <v>26</v>
      </c>
      <c r="T39">
        <f>IF($K39="NQC",VLOOKUP($A39,'2021_NQC_List-11_13'!$A$2:$T$1532,11,FALSE),0)</f>
        <v>26</v>
      </c>
      <c r="U39">
        <f>IF($K39="NQC",VLOOKUP($A39,'2021_NQC_List-11_13'!$A$2:$T$1532,12,FALSE),0)</f>
        <v>26</v>
      </c>
      <c r="V39">
        <f>IF($K39="NQC",VLOOKUP($A39,'2021_NQC_List-11_13'!$A$2:$T$1532,13,FALSE),0)</f>
        <v>26</v>
      </c>
      <c r="W39">
        <f>IF($K39="NQC",VLOOKUP($A39,'2021_NQC_List-11_13'!$A$2:$T$1532,14,FALSE),0)</f>
        <v>26</v>
      </c>
      <c r="X39">
        <f>IF($K39="NQC",VLOOKUP($A39,'2021_NQC_List-11_13'!$A$2:$T$1532,15,FALSE),0)</f>
        <v>26</v>
      </c>
      <c r="Y39" t="str">
        <f t="shared" si="1"/>
        <v>Non-Hydro</v>
      </c>
      <c r="AA39" t="s">
        <v>4341</v>
      </c>
    </row>
    <row r="40" spans="1:27" x14ac:dyDescent="0.3">
      <c r="A40" t="str">
        <f>'OASIS-11_26'!E41</f>
        <v>SCEC_1_PDRP100</v>
      </c>
      <c r="B40" t="str">
        <f>'OASIS-11_26'!G41</f>
        <v>SCEC_1_PDRP100</v>
      </c>
      <c r="C40" t="str">
        <f>VLOOKUP($A40,'OASIS-11_26'!$E$2:$R$1556,2,FALSE)</f>
        <v>GEN</v>
      </c>
      <c r="D40" s="1">
        <f>VLOOKUP($A40,'OASIS-11_26'!$E$2:$R$1556,11,FALSE)</f>
        <v>0</v>
      </c>
      <c r="E40" s="3" t="str">
        <f t="shared" si="0"/>
        <v/>
      </c>
      <c r="F40" t="str">
        <f>VLOOKUP($A40,'OASIS-11_26'!$E$2:$R$1556,9,FALSE)</f>
        <v>OTHER</v>
      </c>
      <c r="G40" t="str">
        <f>VLOOKUP($A40,'OASIS-11_26'!$E$2:$R$1556,8,FALSE)</f>
        <v>OTHER</v>
      </c>
      <c r="H40">
        <f>VLOOKUP($A40,'OASIS-11_26'!$E$2:$R$1556,4,FALSE)</f>
        <v>0.99</v>
      </c>
      <c r="I40">
        <f>VLOOKUP($A40,'OASIS-11_26'!$E$2:$R$1556,5,FALSE)</f>
        <v>0</v>
      </c>
      <c r="J40" t="str">
        <f>VLOOKUP($A40,'OASIS-11_26'!$E$2:$R$1556,6,FALSE)</f>
        <v>SCE</v>
      </c>
      <c r="K40" t="str">
        <f>IF(ISERROR(VLOOKUP($A40,'2021_NQC_List-11_13'!$A$2:$T$1532,4,FALSE)),"","NQC")</f>
        <v>NQC</v>
      </c>
      <c r="L40" s="3" t="str">
        <f>IF(ISERROR(VLOOKUP($A40,'2021_NQC_List-11_13'!$A$2:$T$1532,4,FALSE)),"",VLOOKUP($A40,'2021_NQC_List-11_13'!$A$2:$T$1532,18,FALSE))</f>
        <v>FC</v>
      </c>
      <c r="M40">
        <f>IF($K40="NQC",VLOOKUP($A40,'2021_NQC_List-11_13'!$A$2:$T$1532,4,FALSE),0)</f>
        <v>0</v>
      </c>
      <c r="N40">
        <f>IF($K40="NQC",VLOOKUP($A40,'2021_NQC_List-11_13'!$A$2:$T$1532,5,FALSE),0)</f>
        <v>0</v>
      </c>
      <c r="O40">
        <f>IF($K40="NQC",VLOOKUP($A40,'2021_NQC_List-11_13'!$A$2:$T$1532,6,FALSE),0)</f>
        <v>0</v>
      </c>
      <c r="P40">
        <f>IF($K40="NQC",VLOOKUP($A40,'2021_NQC_List-11_13'!$A$2:$T$1532,7,FALSE),0)</f>
        <v>0</v>
      </c>
      <c r="Q40">
        <f>IF($K40="NQC",VLOOKUP($A40,'2021_NQC_List-11_13'!$A$2:$T$1532,8,FALSE),0)</f>
        <v>0</v>
      </c>
      <c r="R40">
        <f>IF($K40="NQC",VLOOKUP($A40,'2021_NQC_List-11_13'!$A$2:$T$1532,9,FALSE),0)</f>
        <v>0</v>
      </c>
      <c r="S40">
        <f>IF($K40="NQC",VLOOKUP($A40,'2021_NQC_List-11_13'!$A$2:$T$1532,10,FALSE),0)</f>
        <v>0.4</v>
      </c>
      <c r="T40">
        <f>IF($K40="NQC",VLOOKUP($A40,'2021_NQC_List-11_13'!$A$2:$T$1532,11,FALSE),0)</f>
        <v>0.5</v>
      </c>
      <c r="U40">
        <f>IF($K40="NQC",VLOOKUP($A40,'2021_NQC_List-11_13'!$A$2:$T$1532,12,FALSE),0)</f>
        <v>0.95</v>
      </c>
      <c r="V40">
        <f>IF($K40="NQC",VLOOKUP($A40,'2021_NQC_List-11_13'!$A$2:$T$1532,13,FALSE),0)</f>
        <v>0</v>
      </c>
      <c r="W40">
        <f>IF($K40="NQC",VLOOKUP($A40,'2021_NQC_List-11_13'!$A$2:$T$1532,14,FALSE),0)</f>
        <v>0</v>
      </c>
      <c r="X40">
        <f>IF($K40="NQC",VLOOKUP($A40,'2021_NQC_List-11_13'!$A$2:$T$1532,15,FALSE),0)</f>
        <v>0</v>
      </c>
      <c r="Y40" t="str">
        <f t="shared" si="1"/>
        <v>Non-Hydro</v>
      </c>
      <c r="Z40" t="s">
        <v>4361</v>
      </c>
      <c r="AA40" t="s">
        <v>4341</v>
      </c>
    </row>
    <row r="41" spans="1:27" x14ac:dyDescent="0.3">
      <c r="A41" t="str">
        <f>'OASIS-11_26'!E42</f>
        <v>KELYRG_6_UNIT</v>
      </c>
      <c r="B41" t="str">
        <f>'OASIS-11_26'!G42</f>
        <v>KELLY RIDGE HYDRO</v>
      </c>
      <c r="C41" t="str">
        <f>VLOOKUP($A41,'OASIS-11_26'!$E$2:$R$1556,2,FALSE)</f>
        <v>GEN</v>
      </c>
      <c r="D41" s="1">
        <f>VLOOKUP($A41,'OASIS-11_26'!$E$2:$R$1556,11,FALSE)</f>
        <v>23012</v>
      </c>
      <c r="E41" s="3">
        <f t="shared" si="0"/>
        <v>1963</v>
      </c>
      <c r="F41" t="str">
        <f>VLOOKUP($A41,'OASIS-11_26'!$E$2:$R$1556,9,FALSE)</f>
        <v>WATER</v>
      </c>
      <c r="G41" t="str">
        <f>VLOOKUP($A41,'OASIS-11_26'!$E$2:$R$1556,8,FALSE)</f>
        <v>HYDRO</v>
      </c>
      <c r="H41">
        <f>VLOOKUP($A41,'OASIS-11_26'!$E$2:$R$1556,4,FALSE)</f>
        <v>11</v>
      </c>
      <c r="I41">
        <f>VLOOKUP($A41,'OASIS-11_26'!$E$2:$R$1556,5,FALSE)</f>
        <v>11</v>
      </c>
      <c r="J41" t="str">
        <f>VLOOKUP($A41,'OASIS-11_26'!$E$2:$R$1556,6,FALSE)</f>
        <v>PGAE</v>
      </c>
      <c r="K41" t="str">
        <f>IF(ISERROR(VLOOKUP($A41,'2021_NQC_List-11_13'!$A$2:$T$1532,4,FALSE)),"","NQC")</f>
        <v>NQC</v>
      </c>
      <c r="L41" s="3" t="str">
        <f>IF(ISERROR(VLOOKUP($A41,'2021_NQC_List-11_13'!$A$2:$T$1532,4,FALSE)),"",VLOOKUP($A41,'2021_NQC_List-11_13'!$A$2:$T$1532,18,FALSE))</f>
        <v>FC</v>
      </c>
      <c r="M41">
        <f>IF($K41="NQC",VLOOKUP($A41,'2021_NQC_List-11_13'!$A$2:$T$1532,4,FALSE),0)</f>
        <v>8.4</v>
      </c>
      <c r="N41">
        <f>IF($K41="NQC",VLOOKUP($A41,'2021_NQC_List-11_13'!$A$2:$T$1532,5,FALSE),0)</f>
        <v>8.16</v>
      </c>
      <c r="O41">
        <f>IF($K41="NQC",VLOOKUP($A41,'2021_NQC_List-11_13'!$A$2:$T$1532,6,FALSE),0)</f>
        <v>8.16</v>
      </c>
      <c r="P41">
        <f>IF($K41="NQC",VLOOKUP($A41,'2021_NQC_List-11_13'!$A$2:$T$1532,7,FALSE),0)</f>
        <v>8.16</v>
      </c>
      <c r="Q41">
        <f>IF($K41="NQC",VLOOKUP($A41,'2021_NQC_List-11_13'!$A$2:$T$1532,8,FALSE),0)</f>
        <v>8.24</v>
      </c>
      <c r="R41">
        <f>IF($K41="NQC",VLOOKUP($A41,'2021_NQC_List-11_13'!$A$2:$T$1532,9,FALSE),0)</f>
        <v>8.16</v>
      </c>
      <c r="S41">
        <f>IF($K41="NQC",VLOOKUP($A41,'2021_NQC_List-11_13'!$A$2:$T$1532,10,FALSE),0)</f>
        <v>8.32</v>
      </c>
      <c r="T41">
        <f>IF($K41="NQC",VLOOKUP($A41,'2021_NQC_List-11_13'!$A$2:$T$1532,11,FALSE),0)</f>
        <v>10.44</v>
      </c>
      <c r="U41">
        <f>IF($K41="NQC",VLOOKUP($A41,'2021_NQC_List-11_13'!$A$2:$T$1532,12,FALSE),0)</f>
        <v>8.4</v>
      </c>
      <c r="V41">
        <f>IF($K41="NQC",VLOOKUP($A41,'2021_NQC_List-11_13'!$A$2:$T$1532,13,FALSE),0)</f>
        <v>0</v>
      </c>
      <c r="W41">
        <f>IF($K41="NQC",VLOOKUP($A41,'2021_NQC_List-11_13'!$A$2:$T$1532,14,FALSE),0)</f>
        <v>8</v>
      </c>
      <c r="X41">
        <f>IF($K41="NQC",VLOOKUP($A41,'2021_NQC_List-11_13'!$A$2:$T$1532,15,FALSE),0)</f>
        <v>8.4</v>
      </c>
      <c r="Y41" t="str">
        <f t="shared" si="1"/>
        <v>Hydro-Small Hydro</v>
      </c>
      <c r="AA41" t="s">
        <v>4341</v>
      </c>
    </row>
    <row r="42" spans="1:27" x14ac:dyDescent="0.3">
      <c r="A42" t="str">
        <f>'OASIS-11_26'!E43</f>
        <v>KNGBRD_2_SOLAR1</v>
      </c>
      <c r="B42" t="str">
        <f>'OASIS-11_26'!G43</f>
        <v>Kingbird Solar A</v>
      </c>
      <c r="C42" t="str">
        <f>VLOOKUP($A42,'OASIS-11_26'!$E$2:$R$1556,2,FALSE)</f>
        <v>GEN</v>
      </c>
      <c r="D42" s="1">
        <f>VLOOKUP($A42,'OASIS-11_26'!$E$2:$R$1556,11,FALSE)</f>
        <v>42490</v>
      </c>
      <c r="E42" s="3">
        <f t="shared" si="0"/>
        <v>2016</v>
      </c>
      <c r="F42" t="str">
        <f>VLOOKUP($A42,'OASIS-11_26'!$E$2:$R$1556,9,FALSE)</f>
        <v>SUN</v>
      </c>
      <c r="G42" t="str">
        <f>VLOOKUP($A42,'OASIS-11_26'!$E$2:$R$1556,8,FALSE)</f>
        <v>PHOTO VOLTAIC</v>
      </c>
      <c r="H42">
        <f>VLOOKUP($A42,'OASIS-11_26'!$E$2:$R$1556,4,FALSE)</f>
        <v>20</v>
      </c>
      <c r="I42">
        <f>VLOOKUP($A42,'OASIS-11_26'!$E$2:$R$1556,5,FALSE)</f>
        <v>20</v>
      </c>
      <c r="J42" t="str">
        <f>VLOOKUP($A42,'OASIS-11_26'!$E$2:$R$1556,6,FALSE)</f>
        <v>SCE</v>
      </c>
      <c r="K42" t="str">
        <f>IF(ISERROR(VLOOKUP($A42,'2021_NQC_List-11_13'!$A$2:$T$1532,4,FALSE)),"","NQC")</f>
        <v>NQC</v>
      </c>
      <c r="L42" s="3" t="str">
        <f>IF(ISERROR(VLOOKUP($A42,'2021_NQC_List-11_13'!$A$2:$T$1532,4,FALSE)),"",VLOOKUP($A42,'2021_NQC_List-11_13'!$A$2:$T$1532,18,FALSE))</f>
        <v>FC</v>
      </c>
      <c r="M42">
        <f>IF($K42="NQC",VLOOKUP($A42,'2021_NQC_List-11_13'!$A$2:$T$1532,4,FALSE),0)</f>
        <v>0.8</v>
      </c>
      <c r="N42">
        <f>IF($K42="NQC",VLOOKUP($A42,'2021_NQC_List-11_13'!$A$2:$T$1532,5,FALSE),0)</f>
        <v>0.6</v>
      </c>
      <c r="O42">
        <f>IF($K42="NQC",VLOOKUP($A42,'2021_NQC_List-11_13'!$A$2:$T$1532,6,FALSE),0)</f>
        <v>3.6</v>
      </c>
      <c r="P42">
        <f>IF($K42="NQC",VLOOKUP($A42,'2021_NQC_List-11_13'!$A$2:$T$1532,7,FALSE),0)</f>
        <v>3</v>
      </c>
      <c r="Q42">
        <f>IF($K42="NQC",VLOOKUP($A42,'2021_NQC_List-11_13'!$A$2:$T$1532,8,FALSE),0)</f>
        <v>3.2</v>
      </c>
      <c r="R42">
        <f>IF($K42="NQC",VLOOKUP($A42,'2021_NQC_List-11_13'!$A$2:$T$1532,9,FALSE),0)</f>
        <v>6.2</v>
      </c>
      <c r="S42">
        <f>IF($K42="NQC",VLOOKUP($A42,'2021_NQC_List-11_13'!$A$2:$T$1532,10,FALSE),0)</f>
        <v>7.8</v>
      </c>
      <c r="T42">
        <f>IF($K42="NQC",VLOOKUP($A42,'2021_NQC_List-11_13'!$A$2:$T$1532,11,FALSE),0)</f>
        <v>5.4</v>
      </c>
      <c r="U42">
        <f>IF($K42="NQC",VLOOKUP($A42,'2021_NQC_List-11_13'!$A$2:$T$1532,12,FALSE),0)</f>
        <v>2.8</v>
      </c>
      <c r="V42">
        <f>IF($K42="NQC",VLOOKUP($A42,'2021_NQC_List-11_13'!$A$2:$T$1532,13,FALSE),0)</f>
        <v>0.4</v>
      </c>
      <c r="W42">
        <f>IF($K42="NQC",VLOOKUP($A42,'2021_NQC_List-11_13'!$A$2:$T$1532,14,FALSE),0)</f>
        <v>0.4</v>
      </c>
      <c r="X42">
        <f>IF($K42="NQC",VLOOKUP($A42,'2021_NQC_List-11_13'!$A$2:$T$1532,15,FALSE),0)</f>
        <v>0</v>
      </c>
      <c r="Y42" t="str">
        <f t="shared" si="1"/>
        <v>Non-Hydro</v>
      </c>
      <c r="AA42" t="s">
        <v>4341</v>
      </c>
    </row>
    <row r="43" spans="1:27" x14ac:dyDescent="0.3">
      <c r="A43" t="str">
        <f>'OASIS-11_26'!E44</f>
        <v>ADLIN_1_UNITS</v>
      </c>
      <c r="B43" t="str">
        <f>'OASIS-11_26'!G44</f>
        <v>GEYSERS AIDLIN AGGREGATE</v>
      </c>
      <c r="C43" t="str">
        <f>VLOOKUP($A43,'OASIS-11_26'!$E$2:$R$1556,2,FALSE)</f>
        <v>GEN</v>
      </c>
      <c r="D43" s="1">
        <f>VLOOKUP($A43,'OASIS-11_26'!$E$2:$R$1556,11,FALSE)</f>
        <v>0</v>
      </c>
      <c r="E43" s="3" t="str">
        <f t="shared" si="0"/>
        <v/>
      </c>
      <c r="F43" t="str">
        <f>VLOOKUP($A43,'OASIS-11_26'!$E$2:$R$1556,9,FALSE)</f>
        <v>GEOTHERMAL</v>
      </c>
      <c r="G43" t="str">
        <f>VLOOKUP($A43,'OASIS-11_26'!$E$2:$R$1556,8,FALSE)</f>
        <v>STEAM</v>
      </c>
      <c r="H43">
        <f>VLOOKUP($A43,'OASIS-11_26'!$E$2:$R$1556,4,FALSE)</f>
        <v>22</v>
      </c>
      <c r="I43">
        <f>VLOOKUP($A43,'OASIS-11_26'!$E$2:$R$1556,5,FALSE)</f>
        <v>23</v>
      </c>
      <c r="J43" t="str">
        <f>VLOOKUP($A43,'OASIS-11_26'!$E$2:$R$1556,6,FALSE)</f>
        <v>PGAE</v>
      </c>
      <c r="K43" t="str">
        <f>IF(ISERROR(VLOOKUP($A43,'2021_NQC_List-11_13'!$A$2:$T$1532,4,FALSE)),"","NQC")</f>
        <v>NQC</v>
      </c>
      <c r="L43" s="3" t="str">
        <f>IF(ISERROR(VLOOKUP($A43,'2021_NQC_List-11_13'!$A$2:$T$1532,4,FALSE)),"",VLOOKUP($A43,'2021_NQC_List-11_13'!$A$2:$T$1532,18,FALSE))</f>
        <v>FC</v>
      </c>
      <c r="M43">
        <f>IF($K43="NQC",VLOOKUP($A43,'2021_NQC_List-11_13'!$A$2:$T$1532,4,FALSE),0)</f>
        <v>16</v>
      </c>
      <c r="N43">
        <f>IF($K43="NQC",VLOOKUP($A43,'2021_NQC_List-11_13'!$A$2:$T$1532,5,FALSE),0)</f>
        <v>16</v>
      </c>
      <c r="O43">
        <f>IF($K43="NQC",VLOOKUP($A43,'2021_NQC_List-11_13'!$A$2:$T$1532,6,FALSE),0)</f>
        <v>16</v>
      </c>
      <c r="P43">
        <f>IF($K43="NQC",VLOOKUP($A43,'2021_NQC_List-11_13'!$A$2:$T$1532,7,FALSE),0)</f>
        <v>16</v>
      </c>
      <c r="Q43">
        <f>IF($K43="NQC",VLOOKUP($A43,'2021_NQC_List-11_13'!$A$2:$T$1532,8,FALSE),0)</f>
        <v>16</v>
      </c>
      <c r="R43">
        <f>IF($K43="NQC",VLOOKUP($A43,'2021_NQC_List-11_13'!$A$2:$T$1532,9,FALSE),0)</f>
        <v>16</v>
      </c>
      <c r="S43">
        <f>IF($K43="NQC",VLOOKUP($A43,'2021_NQC_List-11_13'!$A$2:$T$1532,10,FALSE),0)</f>
        <v>16</v>
      </c>
      <c r="T43">
        <f>IF($K43="NQC",VLOOKUP($A43,'2021_NQC_List-11_13'!$A$2:$T$1532,11,FALSE),0)</f>
        <v>16</v>
      </c>
      <c r="U43">
        <f>IF($K43="NQC",VLOOKUP($A43,'2021_NQC_List-11_13'!$A$2:$T$1532,12,FALSE),0)</f>
        <v>16</v>
      </c>
      <c r="V43">
        <f>IF($K43="NQC",VLOOKUP($A43,'2021_NQC_List-11_13'!$A$2:$T$1532,13,FALSE),0)</f>
        <v>16</v>
      </c>
      <c r="W43">
        <f>IF($K43="NQC",VLOOKUP($A43,'2021_NQC_List-11_13'!$A$2:$T$1532,14,FALSE),0)</f>
        <v>16</v>
      </c>
      <c r="X43">
        <f>IF($K43="NQC",VLOOKUP($A43,'2021_NQC_List-11_13'!$A$2:$T$1532,15,FALSE),0)</f>
        <v>16</v>
      </c>
      <c r="Y43" t="str">
        <f t="shared" si="1"/>
        <v>Non-Hydro</v>
      </c>
      <c r="AA43" t="s">
        <v>4341</v>
      </c>
    </row>
    <row r="44" spans="1:27" x14ac:dyDescent="0.3">
      <c r="A44" t="str">
        <f>'OASIS-11_26'!E45</f>
        <v>CHINO_7_MILIKN</v>
      </c>
      <c r="B44" t="str">
        <f>'OASIS-11_26'!G45</f>
        <v>MN Milliken Genco LLC</v>
      </c>
      <c r="C44" t="str">
        <f>VLOOKUP($A44,'OASIS-11_26'!$E$2:$R$1556,2,FALSE)</f>
        <v>GEN</v>
      </c>
      <c r="D44" s="1">
        <f>VLOOKUP($A44,'OASIS-11_26'!$E$2:$R$1556,11,FALSE)</f>
        <v>37819</v>
      </c>
      <c r="E44" s="3">
        <f t="shared" si="0"/>
        <v>2003</v>
      </c>
      <c r="F44" t="str">
        <f>VLOOKUP($A44,'OASIS-11_26'!$E$2:$R$1556,9,FALSE)</f>
        <v>BIOGAS</v>
      </c>
      <c r="G44" t="str">
        <f>VLOOKUP($A44,'OASIS-11_26'!$E$2:$R$1556,8,FALSE)</f>
        <v>RECIPROCATING ENGINE</v>
      </c>
      <c r="H44">
        <f>VLOOKUP($A44,'OASIS-11_26'!$E$2:$R$1556,4,FALSE)</f>
        <v>1.9</v>
      </c>
      <c r="I44">
        <f>VLOOKUP($A44,'OASIS-11_26'!$E$2:$R$1556,5,FALSE)</f>
        <v>2.1</v>
      </c>
      <c r="J44" t="str">
        <f>VLOOKUP($A44,'OASIS-11_26'!$E$2:$R$1556,6,FALSE)</f>
        <v>SCE</v>
      </c>
      <c r="K44" t="str">
        <f>IF(ISERROR(VLOOKUP($A44,'2021_NQC_List-11_13'!$A$2:$T$1532,4,FALSE)),"","NQC")</f>
        <v>NQC</v>
      </c>
      <c r="L44" s="3" t="str">
        <f>IF(ISERROR(VLOOKUP($A44,'2021_NQC_List-11_13'!$A$2:$T$1532,4,FALSE)),"",VLOOKUP($A44,'2021_NQC_List-11_13'!$A$2:$T$1532,18,FALSE))</f>
        <v>FC</v>
      </c>
      <c r="M44">
        <f>IF($K44="NQC",VLOOKUP($A44,'2021_NQC_List-11_13'!$A$2:$T$1532,4,FALSE),0)</f>
        <v>1.29</v>
      </c>
      <c r="N44">
        <f>IF($K44="NQC",VLOOKUP($A44,'2021_NQC_List-11_13'!$A$2:$T$1532,5,FALSE),0)</f>
        <v>1.2</v>
      </c>
      <c r="O44">
        <f>IF($K44="NQC",VLOOKUP($A44,'2021_NQC_List-11_13'!$A$2:$T$1532,6,FALSE),0)</f>
        <v>1.49</v>
      </c>
      <c r="P44">
        <f>IF($K44="NQC",VLOOKUP($A44,'2021_NQC_List-11_13'!$A$2:$T$1532,7,FALSE),0)</f>
        <v>1.48</v>
      </c>
      <c r="Q44">
        <f>IF($K44="NQC",VLOOKUP($A44,'2021_NQC_List-11_13'!$A$2:$T$1532,8,FALSE),0)</f>
        <v>1.36</v>
      </c>
      <c r="R44">
        <f>IF($K44="NQC",VLOOKUP($A44,'2021_NQC_List-11_13'!$A$2:$T$1532,9,FALSE),0)</f>
        <v>1.24</v>
      </c>
      <c r="S44">
        <f>IF($K44="NQC",VLOOKUP($A44,'2021_NQC_List-11_13'!$A$2:$T$1532,10,FALSE),0)</f>
        <v>1.25</v>
      </c>
      <c r="T44">
        <f>IF($K44="NQC",VLOOKUP($A44,'2021_NQC_List-11_13'!$A$2:$T$1532,11,FALSE),0)</f>
        <v>1.19</v>
      </c>
      <c r="U44">
        <f>IF($K44="NQC",VLOOKUP($A44,'2021_NQC_List-11_13'!$A$2:$T$1532,12,FALSE),0)</f>
        <v>1.21</v>
      </c>
      <c r="V44">
        <f>IF($K44="NQC",VLOOKUP($A44,'2021_NQC_List-11_13'!$A$2:$T$1532,13,FALSE),0)</f>
        <v>1.27</v>
      </c>
      <c r="W44">
        <f>IF($K44="NQC",VLOOKUP($A44,'2021_NQC_List-11_13'!$A$2:$T$1532,14,FALSE),0)</f>
        <v>1.41</v>
      </c>
      <c r="X44">
        <f>IF($K44="NQC",VLOOKUP($A44,'2021_NQC_List-11_13'!$A$2:$T$1532,15,FALSE),0)</f>
        <v>1.32</v>
      </c>
      <c r="Y44" t="str">
        <f t="shared" si="1"/>
        <v>Non-Hydro</v>
      </c>
      <c r="AA44" t="s">
        <v>4341</v>
      </c>
    </row>
    <row r="45" spans="1:27" x14ac:dyDescent="0.3">
      <c r="A45" t="str">
        <f>'OASIS-11_26'!E46</f>
        <v>ANAHM_2_CANYN2</v>
      </c>
      <c r="B45" t="str">
        <f>'OASIS-11_26'!G46</f>
        <v>CANYON POWER PLANT UNIT 2</v>
      </c>
      <c r="C45" t="str">
        <f>VLOOKUP($A45,'OASIS-11_26'!$E$2:$R$1556,2,FALSE)</f>
        <v>GEN</v>
      </c>
      <c r="D45" s="1">
        <f>VLOOKUP($A45,'OASIS-11_26'!$E$2:$R$1556,11,FALSE)</f>
        <v>40802</v>
      </c>
      <c r="E45" s="3">
        <f t="shared" si="0"/>
        <v>2011</v>
      </c>
      <c r="F45" t="str">
        <f>VLOOKUP($A45,'OASIS-11_26'!$E$2:$R$1556,9,FALSE)</f>
        <v>NATURAL GAS</v>
      </c>
      <c r="G45" t="str">
        <f>VLOOKUP($A45,'OASIS-11_26'!$E$2:$R$1556,8,FALSE)</f>
        <v>COMBUSTION TURBINE</v>
      </c>
      <c r="H45">
        <f>VLOOKUP($A45,'OASIS-11_26'!$E$2:$R$1556,4,FALSE)</f>
        <v>49.4</v>
      </c>
      <c r="I45">
        <f>VLOOKUP($A45,'OASIS-11_26'!$E$2:$R$1556,5,FALSE)</f>
        <v>71.2</v>
      </c>
      <c r="J45" t="str">
        <f>VLOOKUP($A45,'OASIS-11_26'!$E$2:$R$1556,6,FALSE)</f>
        <v>SCE</v>
      </c>
      <c r="K45" t="str">
        <f>IF(ISERROR(VLOOKUP($A45,'2021_NQC_List-11_13'!$A$2:$T$1532,4,FALSE)),"","NQC")</f>
        <v>NQC</v>
      </c>
      <c r="L45" s="3" t="str">
        <f>IF(ISERROR(VLOOKUP($A45,'2021_NQC_List-11_13'!$A$2:$T$1532,4,FALSE)),"",VLOOKUP($A45,'2021_NQC_List-11_13'!$A$2:$T$1532,18,FALSE))</f>
        <v>FC</v>
      </c>
      <c r="M45">
        <f>IF($K45="NQC",VLOOKUP($A45,'2021_NQC_List-11_13'!$A$2:$T$1532,4,FALSE),0)</f>
        <v>48</v>
      </c>
      <c r="N45">
        <f>IF($K45="NQC",VLOOKUP($A45,'2021_NQC_List-11_13'!$A$2:$T$1532,5,FALSE),0)</f>
        <v>48</v>
      </c>
      <c r="O45">
        <f>IF($K45="NQC",VLOOKUP($A45,'2021_NQC_List-11_13'!$A$2:$T$1532,6,FALSE),0)</f>
        <v>48</v>
      </c>
      <c r="P45">
        <f>IF($K45="NQC",VLOOKUP($A45,'2021_NQC_List-11_13'!$A$2:$T$1532,7,FALSE),0)</f>
        <v>48</v>
      </c>
      <c r="Q45">
        <f>IF($K45="NQC",VLOOKUP($A45,'2021_NQC_List-11_13'!$A$2:$T$1532,8,FALSE),0)</f>
        <v>48</v>
      </c>
      <c r="R45">
        <f>IF($K45="NQC",VLOOKUP($A45,'2021_NQC_List-11_13'!$A$2:$T$1532,9,FALSE),0)</f>
        <v>48</v>
      </c>
      <c r="S45">
        <f>IF($K45="NQC",VLOOKUP($A45,'2021_NQC_List-11_13'!$A$2:$T$1532,10,FALSE),0)</f>
        <v>48</v>
      </c>
      <c r="T45">
        <f>IF($K45="NQC",VLOOKUP($A45,'2021_NQC_List-11_13'!$A$2:$T$1532,11,FALSE),0)</f>
        <v>48</v>
      </c>
      <c r="U45">
        <f>IF($K45="NQC",VLOOKUP($A45,'2021_NQC_List-11_13'!$A$2:$T$1532,12,FALSE),0)</f>
        <v>48</v>
      </c>
      <c r="V45">
        <f>IF($K45="NQC",VLOOKUP($A45,'2021_NQC_List-11_13'!$A$2:$T$1532,13,FALSE),0)</f>
        <v>48</v>
      </c>
      <c r="W45">
        <f>IF($K45="NQC",VLOOKUP($A45,'2021_NQC_List-11_13'!$A$2:$T$1532,14,FALSE),0)</f>
        <v>48</v>
      </c>
      <c r="X45">
        <f>IF($K45="NQC",VLOOKUP($A45,'2021_NQC_List-11_13'!$A$2:$T$1532,15,FALSE),0)</f>
        <v>48</v>
      </c>
      <c r="Y45" t="str">
        <f t="shared" si="1"/>
        <v>Non-Hydro</v>
      </c>
      <c r="AA45" t="s">
        <v>4341</v>
      </c>
    </row>
    <row r="46" spans="1:27" x14ac:dyDescent="0.3">
      <c r="A46" t="str">
        <f>'OASIS-11_26'!E47</f>
        <v>ROLLIN_6_UNIT</v>
      </c>
      <c r="B46" t="str">
        <f>'OASIS-11_26'!G47</f>
        <v>ROLLINS HYDRO</v>
      </c>
      <c r="C46" t="str">
        <f>VLOOKUP($A46,'OASIS-11_26'!$E$2:$R$1556,2,FALSE)</f>
        <v>GEN</v>
      </c>
      <c r="D46" s="1">
        <f>VLOOKUP($A46,'OASIS-11_26'!$E$2:$R$1556,11,FALSE)</f>
        <v>29221</v>
      </c>
      <c r="E46" s="3">
        <f t="shared" si="0"/>
        <v>1980</v>
      </c>
      <c r="F46" t="str">
        <f>VLOOKUP($A46,'OASIS-11_26'!$E$2:$R$1556,9,FALSE)</f>
        <v>WATER</v>
      </c>
      <c r="G46" t="str">
        <f>VLOOKUP($A46,'OASIS-11_26'!$E$2:$R$1556,8,FALSE)</f>
        <v>HYDRO</v>
      </c>
      <c r="H46">
        <f>VLOOKUP($A46,'OASIS-11_26'!$E$2:$R$1556,4,FALSE)</f>
        <v>13.5</v>
      </c>
      <c r="I46">
        <f>VLOOKUP($A46,'OASIS-11_26'!$E$2:$R$1556,5,FALSE)</f>
        <v>13.5</v>
      </c>
      <c r="J46" t="str">
        <f>VLOOKUP($A46,'OASIS-11_26'!$E$2:$R$1556,6,FALSE)</f>
        <v>PGAE</v>
      </c>
      <c r="K46" t="str">
        <f>IF(ISERROR(VLOOKUP($A46,'2021_NQC_List-11_13'!$A$2:$T$1532,4,FALSE)),"","NQC")</f>
        <v>NQC</v>
      </c>
      <c r="L46" s="3" t="str">
        <f>IF(ISERROR(VLOOKUP($A46,'2021_NQC_List-11_13'!$A$2:$T$1532,4,FALSE)),"",VLOOKUP($A46,'2021_NQC_List-11_13'!$A$2:$T$1532,18,FALSE))</f>
        <v>FC</v>
      </c>
      <c r="M46">
        <f>IF($K46="NQC",VLOOKUP($A46,'2021_NQC_List-11_13'!$A$2:$T$1532,4,FALSE),0)</f>
        <v>6.82</v>
      </c>
      <c r="N46">
        <f>IF($K46="NQC",VLOOKUP($A46,'2021_NQC_List-11_13'!$A$2:$T$1532,5,FALSE),0)</f>
        <v>7.98</v>
      </c>
      <c r="O46">
        <f>IF($K46="NQC",VLOOKUP($A46,'2021_NQC_List-11_13'!$A$2:$T$1532,6,FALSE),0)</f>
        <v>10.19</v>
      </c>
      <c r="P46">
        <f>IF($K46="NQC",VLOOKUP($A46,'2021_NQC_List-11_13'!$A$2:$T$1532,7,FALSE),0)</f>
        <v>10.46</v>
      </c>
      <c r="Q46">
        <f>IF($K46="NQC",VLOOKUP($A46,'2021_NQC_List-11_13'!$A$2:$T$1532,8,FALSE),0)</f>
        <v>10.220000000000001</v>
      </c>
      <c r="R46">
        <f>IF($K46="NQC",VLOOKUP($A46,'2021_NQC_List-11_13'!$A$2:$T$1532,9,FALSE),0)</f>
        <v>7.97</v>
      </c>
      <c r="S46">
        <f>IF($K46="NQC",VLOOKUP($A46,'2021_NQC_List-11_13'!$A$2:$T$1532,10,FALSE),0)</f>
        <v>7.07</v>
      </c>
      <c r="T46">
        <f>IF($K46="NQC",VLOOKUP($A46,'2021_NQC_List-11_13'!$A$2:$T$1532,11,FALSE),0)</f>
        <v>6.83</v>
      </c>
      <c r="U46">
        <f>IF($K46="NQC",VLOOKUP($A46,'2021_NQC_List-11_13'!$A$2:$T$1532,12,FALSE),0)</f>
        <v>5.09</v>
      </c>
      <c r="V46">
        <f>IF($K46="NQC",VLOOKUP($A46,'2021_NQC_List-11_13'!$A$2:$T$1532,13,FALSE),0)</f>
        <v>0</v>
      </c>
      <c r="W46">
        <f>IF($K46="NQC",VLOOKUP($A46,'2021_NQC_List-11_13'!$A$2:$T$1532,14,FALSE),0)</f>
        <v>0.62</v>
      </c>
      <c r="X46">
        <f>IF($K46="NQC",VLOOKUP($A46,'2021_NQC_List-11_13'!$A$2:$T$1532,15,FALSE),0)</f>
        <v>6.2</v>
      </c>
      <c r="Y46" t="str">
        <f t="shared" si="1"/>
        <v>Hydro-Small Hydro</v>
      </c>
      <c r="AA46" t="s">
        <v>4341</v>
      </c>
    </row>
    <row r="47" spans="1:27" x14ac:dyDescent="0.3">
      <c r="A47" t="str">
        <f>'OASIS-11_26'!E48</f>
        <v>SUNSET_2_UNITS</v>
      </c>
      <c r="B47" t="str">
        <f>'OASIS-11_26'!G48</f>
        <v>MIDWAY SUNSET COGENERATION PLANT</v>
      </c>
      <c r="C47" t="str">
        <f>VLOOKUP($A47,'OASIS-11_26'!$E$2:$R$1556,2,FALSE)</f>
        <v>GEN</v>
      </c>
      <c r="D47" s="1">
        <f>VLOOKUP($A47,'OASIS-11_26'!$E$2:$R$1556,11,FALSE)</f>
        <v>32860</v>
      </c>
      <c r="E47" s="3">
        <f t="shared" si="0"/>
        <v>1989</v>
      </c>
      <c r="F47" t="str">
        <f>VLOOKUP($A47,'OASIS-11_26'!$E$2:$R$1556,9,FALSE)</f>
        <v>NATURAL GAS</v>
      </c>
      <c r="G47" t="str">
        <f>VLOOKUP($A47,'OASIS-11_26'!$E$2:$R$1556,8,FALSE)</f>
        <v>COMBUSTION TURBINE</v>
      </c>
      <c r="H47">
        <f>VLOOKUP($A47,'OASIS-11_26'!$E$2:$R$1556,4,FALSE)</f>
        <v>181</v>
      </c>
      <c r="I47">
        <f>VLOOKUP($A47,'OASIS-11_26'!$E$2:$R$1556,5,FALSE)</f>
        <v>291</v>
      </c>
      <c r="J47" t="str">
        <f>VLOOKUP($A47,'OASIS-11_26'!$E$2:$R$1556,6,FALSE)</f>
        <v>PGAE</v>
      </c>
      <c r="K47" t="str">
        <f>IF(ISERROR(VLOOKUP($A47,'2021_NQC_List-11_13'!$A$2:$T$1532,4,FALSE)),"","NQC")</f>
        <v>NQC</v>
      </c>
      <c r="L47" s="3" t="str">
        <f>IF(ISERROR(VLOOKUP($A47,'2021_NQC_List-11_13'!$A$2:$T$1532,4,FALSE)),"",VLOOKUP($A47,'2021_NQC_List-11_13'!$A$2:$T$1532,18,FALSE))</f>
        <v>FC</v>
      </c>
      <c r="M47">
        <f>IF($K47="NQC",VLOOKUP($A47,'2021_NQC_List-11_13'!$A$2:$T$1532,4,FALSE),0)</f>
        <v>178.4</v>
      </c>
      <c r="N47">
        <f>IF($K47="NQC",VLOOKUP($A47,'2021_NQC_List-11_13'!$A$2:$T$1532,5,FALSE),0)</f>
        <v>178</v>
      </c>
      <c r="O47">
        <f>IF($K47="NQC",VLOOKUP($A47,'2021_NQC_List-11_13'!$A$2:$T$1532,6,FALSE),0)</f>
        <v>177.7</v>
      </c>
      <c r="P47">
        <f>IF($K47="NQC",VLOOKUP($A47,'2021_NQC_List-11_13'!$A$2:$T$1532,7,FALSE),0)</f>
        <v>175.4</v>
      </c>
      <c r="Q47">
        <f>IF($K47="NQC",VLOOKUP($A47,'2021_NQC_List-11_13'!$A$2:$T$1532,8,FALSE),0)</f>
        <v>172.6</v>
      </c>
      <c r="R47">
        <f>IF($K47="NQC",VLOOKUP($A47,'2021_NQC_List-11_13'!$A$2:$T$1532,9,FALSE),0)</f>
        <v>168.4</v>
      </c>
      <c r="S47">
        <f>IF($K47="NQC",VLOOKUP($A47,'2021_NQC_List-11_13'!$A$2:$T$1532,10,FALSE),0)</f>
        <v>165.1</v>
      </c>
      <c r="T47">
        <f>IF($K47="NQC",VLOOKUP($A47,'2021_NQC_List-11_13'!$A$2:$T$1532,11,FALSE),0)</f>
        <v>165.4</v>
      </c>
      <c r="U47">
        <f>IF($K47="NQC",VLOOKUP($A47,'2021_NQC_List-11_13'!$A$2:$T$1532,12,FALSE),0)</f>
        <v>167.3</v>
      </c>
      <c r="V47">
        <f>IF($K47="NQC",VLOOKUP($A47,'2021_NQC_List-11_13'!$A$2:$T$1532,13,FALSE),0)</f>
        <v>173.2</v>
      </c>
      <c r="W47">
        <f>IF($K47="NQC",VLOOKUP($A47,'2021_NQC_List-11_13'!$A$2:$T$1532,14,FALSE),0)</f>
        <v>177</v>
      </c>
      <c r="X47">
        <f>IF($K47="NQC",VLOOKUP($A47,'2021_NQC_List-11_13'!$A$2:$T$1532,15,FALSE),0)</f>
        <v>177.7</v>
      </c>
      <c r="Y47" t="str">
        <f t="shared" si="1"/>
        <v>Non-Hydro</v>
      </c>
      <c r="AA47" t="s">
        <v>4341</v>
      </c>
    </row>
    <row r="48" spans="1:27" x14ac:dyDescent="0.3">
      <c r="A48" t="str">
        <f>'OASIS-11_26'!E49</f>
        <v>BIGSKY_2_BSKSR6</v>
      </c>
      <c r="B48" t="str">
        <f>'OASIS-11_26'!G49</f>
        <v>Big Sky Solar 6</v>
      </c>
      <c r="C48" t="str">
        <f>VLOOKUP($A48,'OASIS-11_26'!$E$2:$R$1556,2,FALSE)</f>
        <v>GEN</v>
      </c>
      <c r="D48" s="1">
        <f>VLOOKUP($A48,'OASIS-11_26'!$E$2:$R$1556,11,FALSE)</f>
        <v>43077</v>
      </c>
      <c r="E48" s="3">
        <f t="shared" si="0"/>
        <v>2017</v>
      </c>
      <c r="F48" t="str">
        <f>VLOOKUP($A48,'OASIS-11_26'!$E$2:$R$1556,9,FALSE)</f>
        <v>SUN</v>
      </c>
      <c r="G48" t="str">
        <f>VLOOKUP($A48,'OASIS-11_26'!$E$2:$R$1556,8,FALSE)</f>
        <v>PHOTO VOLTAIC</v>
      </c>
      <c r="H48">
        <f>VLOOKUP($A48,'OASIS-11_26'!$E$2:$R$1556,4,FALSE)</f>
        <v>20</v>
      </c>
      <c r="I48">
        <f>VLOOKUP($A48,'OASIS-11_26'!$E$2:$R$1556,5,FALSE)</f>
        <v>20</v>
      </c>
      <c r="J48" t="str">
        <f>VLOOKUP($A48,'OASIS-11_26'!$E$2:$R$1556,6,FALSE)</f>
        <v>SCE</v>
      </c>
      <c r="K48" t="str">
        <f>IF(ISERROR(VLOOKUP($A48,'2021_NQC_List-11_13'!$A$2:$T$1532,4,FALSE)),"","NQC")</f>
        <v>NQC</v>
      </c>
      <c r="L48" s="3" t="str">
        <f>IF(ISERROR(VLOOKUP($A48,'2021_NQC_List-11_13'!$A$2:$T$1532,4,FALSE)),"",VLOOKUP($A48,'2021_NQC_List-11_13'!$A$2:$T$1532,18,FALSE))</f>
        <v>FC</v>
      </c>
      <c r="M48">
        <f>IF($K48="NQC",VLOOKUP($A48,'2021_NQC_List-11_13'!$A$2:$T$1532,4,FALSE),0)</f>
        <v>0.8</v>
      </c>
      <c r="N48">
        <f>IF($K48="NQC",VLOOKUP($A48,'2021_NQC_List-11_13'!$A$2:$T$1532,5,FALSE),0)</f>
        <v>0.6</v>
      </c>
      <c r="O48">
        <f>IF($K48="NQC",VLOOKUP($A48,'2021_NQC_List-11_13'!$A$2:$T$1532,6,FALSE),0)</f>
        <v>3.6</v>
      </c>
      <c r="P48">
        <f>IF($K48="NQC",VLOOKUP($A48,'2021_NQC_List-11_13'!$A$2:$T$1532,7,FALSE),0)</f>
        <v>3</v>
      </c>
      <c r="Q48">
        <f>IF($K48="NQC",VLOOKUP($A48,'2021_NQC_List-11_13'!$A$2:$T$1532,8,FALSE),0)</f>
        <v>3.2</v>
      </c>
      <c r="R48">
        <f>IF($K48="NQC",VLOOKUP($A48,'2021_NQC_List-11_13'!$A$2:$T$1532,9,FALSE),0)</f>
        <v>6.2</v>
      </c>
      <c r="S48">
        <f>IF($K48="NQC",VLOOKUP($A48,'2021_NQC_List-11_13'!$A$2:$T$1532,10,FALSE),0)</f>
        <v>7.8</v>
      </c>
      <c r="T48">
        <f>IF($K48="NQC",VLOOKUP($A48,'2021_NQC_List-11_13'!$A$2:$T$1532,11,FALSE),0)</f>
        <v>5.4</v>
      </c>
      <c r="U48">
        <f>IF($K48="NQC",VLOOKUP($A48,'2021_NQC_List-11_13'!$A$2:$T$1532,12,FALSE),0)</f>
        <v>2.8</v>
      </c>
      <c r="V48">
        <f>IF($K48="NQC",VLOOKUP($A48,'2021_NQC_List-11_13'!$A$2:$T$1532,13,FALSE),0)</f>
        <v>0.4</v>
      </c>
      <c r="W48">
        <f>IF($K48="NQC",VLOOKUP($A48,'2021_NQC_List-11_13'!$A$2:$T$1532,14,FALSE),0)</f>
        <v>0.4</v>
      </c>
      <c r="X48">
        <f>IF($K48="NQC",VLOOKUP($A48,'2021_NQC_List-11_13'!$A$2:$T$1532,15,FALSE),0)</f>
        <v>0</v>
      </c>
      <c r="Y48" t="str">
        <f t="shared" si="1"/>
        <v>Non-Hydro</v>
      </c>
      <c r="AA48" t="s">
        <v>4341</v>
      </c>
    </row>
    <row r="49" spans="1:28" x14ac:dyDescent="0.3">
      <c r="A49" t="str">
        <f>'OASIS-11_26'!E50</f>
        <v>SCEC_1_PDRP174</v>
      </c>
      <c r="B49" t="str">
        <f>'OASIS-11_26'!G50</f>
        <v>PDR-D SCEC</v>
      </c>
      <c r="C49" t="str">
        <f>VLOOKUP($A49,'OASIS-11_26'!$E$2:$R$1556,2,FALSE)</f>
        <v>GEN</v>
      </c>
      <c r="D49" s="1">
        <f>VLOOKUP($A49,'OASIS-11_26'!$E$2:$R$1556,11,FALSE)</f>
        <v>0</v>
      </c>
      <c r="E49" s="3" t="str">
        <f t="shared" si="0"/>
        <v/>
      </c>
      <c r="F49" t="str">
        <f>VLOOKUP($A49,'OASIS-11_26'!$E$2:$R$1556,9,FALSE)</f>
        <v>OTHER</v>
      </c>
      <c r="G49" t="str">
        <f>VLOOKUP($A49,'OASIS-11_26'!$E$2:$R$1556,8,FALSE)</f>
        <v>OTHER</v>
      </c>
      <c r="H49">
        <f>VLOOKUP($A49,'OASIS-11_26'!$E$2:$R$1556,4,FALSE)</f>
        <v>0.88</v>
      </c>
      <c r="I49">
        <f>VLOOKUP($A49,'OASIS-11_26'!$E$2:$R$1556,5,FALSE)</f>
        <v>0</v>
      </c>
      <c r="J49" t="str">
        <f>VLOOKUP($A49,'OASIS-11_26'!$E$2:$R$1556,6,FALSE)</f>
        <v>SCE</v>
      </c>
      <c r="K49" t="str">
        <f>IF(ISERROR(VLOOKUP($A49,'2021_NQC_List-11_13'!$A$2:$T$1532,4,FALSE)),"","NQC")</f>
        <v/>
      </c>
      <c r="L49" s="3" t="str">
        <f>IF(ISERROR(VLOOKUP($A49,'2021_NQC_List-11_13'!$A$2:$T$1532,4,FALSE)),"",VLOOKUP($A49,'2021_NQC_List-11_13'!$A$2:$T$1532,18,FALSE))</f>
        <v/>
      </c>
      <c r="M49">
        <f>IF($K49="NQC",VLOOKUP($A49,'2021_NQC_List-11_13'!$A$2:$T$1532,4,FALSE),0)</f>
        <v>0</v>
      </c>
      <c r="N49">
        <f>IF($K49="NQC",VLOOKUP($A49,'2021_NQC_List-11_13'!$A$2:$T$1532,5,FALSE),0)</f>
        <v>0</v>
      </c>
      <c r="O49">
        <f>IF($K49="NQC",VLOOKUP($A49,'2021_NQC_List-11_13'!$A$2:$T$1532,6,FALSE),0)</f>
        <v>0</v>
      </c>
      <c r="P49">
        <f>IF($K49="NQC",VLOOKUP($A49,'2021_NQC_List-11_13'!$A$2:$T$1532,7,FALSE),0)</f>
        <v>0</v>
      </c>
      <c r="Q49">
        <f>IF($K49="NQC",VLOOKUP($A49,'2021_NQC_List-11_13'!$A$2:$T$1532,8,FALSE),0)</f>
        <v>0</v>
      </c>
      <c r="R49">
        <f>IF($K49="NQC",VLOOKUP($A49,'2021_NQC_List-11_13'!$A$2:$T$1532,9,FALSE),0)</f>
        <v>0</v>
      </c>
      <c r="S49">
        <f>IF($K49="NQC",VLOOKUP($A49,'2021_NQC_List-11_13'!$A$2:$T$1532,10,FALSE),0)</f>
        <v>0</v>
      </c>
      <c r="T49">
        <f>IF($K49="NQC",VLOOKUP($A49,'2021_NQC_List-11_13'!$A$2:$T$1532,11,FALSE),0)</f>
        <v>0</v>
      </c>
      <c r="U49">
        <f>IF($K49="NQC",VLOOKUP($A49,'2021_NQC_List-11_13'!$A$2:$T$1532,12,FALSE),0)</f>
        <v>0</v>
      </c>
      <c r="V49">
        <f>IF($K49="NQC",VLOOKUP($A49,'2021_NQC_List-11_13'!$A$2:$T$1532,13,FALSE),0)</f>
        <v>0</v>
      </c>
      <c r="W49">
        <f>IF($K49="NQC",VLOOKUP($A49,'2021_NQC_List-11_13'!$A$2:$T$1532,14,FALSE),0)</f>
        <v>0</v>
      </c>
      <c r="X49">
        <f>IF($K49="NQC",VLOOKUP($A49,'2021_NQC_List-11_13'!$A$2:$T$1532,15,FALSE),0)</f>
        <v>0</v>
      </c>
      <c r="Y49" t="str">
        <f t="shared" si="1"/>
        <v>Non-Hydro</v>
      </c>
      <c r="Z49" t="s">
        <v>4361</v>
      </c>
      <c r="AA49" t="s">
        <v>4341</v>
      </c>
    </row>
    <row r="50" spans="1:28" x14ac:dyDescent="0.3">
      <c r="A50" t="str">
        <f>'OASIS-11_26'!E51</f>
        <v>BIGCRK_7_MAMRES</v>
      </c>
      <c r="B50" t="str">
        <f>'OASIS-11_26'!G51</f>
        <v>MAMMOTH POOL RESERVOIR (FISHWATER</v>
      </c>
      <c r="C50" t="str">
        <f>VLOOKUP($A50,'OASIS-11_26'!$E$2:$R$1556,2,FALSE)</f>
        <v>GEN</v>
      </c>
      <c r="D50" s="1">
        <f>VLOOKUP($A50,'OASIS-11_26'!$E$2:$R$1556,11,FALSE)</f>
        <v>0</v>
      </c>
      <c r="E50" s="3" t="str">
        <f t="shared" si="0"/>
        <v/>
      </c>
      <c r="F50" t="str">
        <f>VLOOKUP($A50,'OASIS-11_26'!$E$2:$R$1556,9,FALSE)</f>
        <v>WATER</v>
      </c>
      <c r="G50" t="str">
        <f>VLOOKUP($A50,'OASIS-11_26'!$E$2:$R$1556,8,FALSE)</f>
        <v>HYDRO</v>
      </c>
      <c r="H50">
        <f>VLOOKUP($A50,'OASIS-11_26'!$E$2:$R$1556,4,FALSE)</f>
        <v>1.25</v>
      </c>
      <c r="I50">
        <f>VLOOKUP($A50,'OASIS-11_26'!$E$2:$R$1556,5,FALSE)</f>
        <v>1.3</v>
      </c>
      <c r="J50" t="str">
        <f>VLOOKUP($A50,'OASIS-11_26'!$E$2:$R$1556,6,FALSE)</f>
        <v>SCE</v>
      </c>
      <c r="K50" t="str">
        <f>IF(ISERROR(VLOOKUP($A50,'2021_NQC_List-11_13'!$A$2:$T$1532,4,FALSE)),"","NQC")</f>
        <v>NQC</v>
      </c>
      <c r="L50" s="3" t="str">
        <f>IF(ISERROR(VLOOKUP($A50,'2021_NQC_List-11_13'!$A$2:$T$1532,4,FALSE)),"",VLOOKUP($A50,'2021_NQC_List-11_13'!$A$2:$T$1532,18,FALSE))</f>
        <v>EO</v>
      </c>
      <c r="M50">
        <f>IF($K50="NQC",VLOOKUP($A50,'2021_NQC_List-11_13'!$A$2:$T$1532,4,FALSE),0)</f>
        <v>0</v>
      </c>
      <c r="N50">
        <f>IF($K50="NQC",VLOOKUP($A50,'2021_NQC_List-11_13'!$A$2:$T$1532,5,FALSE),0)</f>
        <v>0</v>
      </c>
      <c r="O50">
        <f>IF($K50="NQC",VLOOKUP($A50,'2021_NQC_List-11_13'!$A$2:$T$1532,6,FALSE),0)</f>
        <v>0</v>
      </c>
      <c r="P50">
        <f>IF($K50="NQC",VLOOKUP($A50,'2021_NQC_List-11_13'!$A$2:$T$1532,7,FALSE),0)</f>
        <v>0</v>
      </c>
      <c r="Q50">
        <f>IF($K50="NQC",VLOOKUP($A50,'2021_NQC_List-11_13'!$A$2:$T$1532,8,FALSE),0)</f>
        <v>0</v>
      </c>
      <c r="R50">
        <f>IF($K50="NQC",VLOOKUP($A50,'2021_NQC_List-11_13'!$A$2:$T$1532,9,FALSE),0)</f>
        <v>0</v>
      </c>
      <c r="S50">
        <f>IF($K50="NQC",VLOOKUP($A50,'2021_NQC_List-11_13'!$A$2:$T$1532,10,FALSE),0)</f>
        <v>0</v>
      </c>
      <c r="T50">
        <f>IF($K50="NQC",VLOOKUP($A50,'2021_NQC_List-11_13'!$A$2:$T$1532,11,FALSE),0)</f>
        <v>0</v>
      </c>
      <c r="U50">
        <f>IF($K50="NQC",VLOOKUP($A50,'2021_NQC_List-11_13'!$A$2:$T$1532,12,FALSE),0)</f>
        <v>0</v>
      </c>
      <c r="V50">
        <f>IF($K50="NQC",VLOOKUP($A50,'2021_NQC_List-11_13'!$A$2:$T$1532,13,FALSE),0)</f>
        <v>0</v>
      </c>
      <c r="W50">
        <f>IF($K50="NQC",VLOOKUP($A50,'2021_NQC_List-11_13'!$A$2:$T$1532,14,FALSE),0)</f>
        <v>0</v>
      </c>
      <c r="X50">
        <f>IF($K50="NQC",VLOOKUP($A50,'2021_NQC_List-11_13'!$A$2:$T$1532,15,FALSE),0)</f>
        <v>0</v>
      </c>
      <c r="Y50" t="str">
        <f t="shared" si="1"/>
        <v>Hydro-Small Hydro</v>
      </c>
      <c r="AA50" t="s">
        <v>4341</v>
      </c>
    </row>
    <row r="51" spans="1:28" x14ac:dyDescent="0.3">
      <c r="A51" t="str">
        <f>'OASIS-11_26'!E52</f>
        <v>SCEW_2_PDRP101</v>
      </c>
      <c r="B51" t="str">
        <f>'OASIS-11_26'!G52</f>
        <v>SCEW_2_PDRP101</v>
      </c>
      <c r="C51" t="str">
        <f>VLOOKUP($A51,'OASIS-11_26'!$E$2:$R$1556,2,FALSE)</f>
        <v>GEN</v>
      </c>
      <c r="D51" s="1">
        <f>VLOOKUP($A51,'OASIS-11_26'!$E$2:$R$1556,11,FALSE)</f>
        <v>0</v>
      </c>
      <c r="E51" s="3" t="str">
        <f t="shared" si="0"/>
        <v/>
      </c>
      <c r="F51" t="str">
        <f>VLOOKUP($A51,'OASIS-11_26'!$E$2:$R$1556,9,FALSE)</f>
        <v>OTHER</v>
      </c>
      <c r="G51" t="str">
        <f>VLOOKUP($A51,'OASIS-11_26'!$E$2:$R$1556,8,FALSE)</f>
        <v>OTHER</v>
      </c>
      <c r="H51">
        <f>VLOOKUP($A51,'OASIS-11_26'!$E$2:$R$1556,4,FALSE)</f>
        <v>0.99</v>
      </c>
      <c r="I51">
        <f>VLOOKUP($A51,'OASIS-11_26'!$E$2:$R$1556,5,FALSE)</f>
        <v>0</v>
      </c>
      <c r="J51" t="str">
        <f>VLOOKUP($A51,'OASIS-11_26'!$E$2:$R$1556,6,FALSE)</f>
        <v>SCE</v>
      </c>
      <c r="K51" t="str">
        <f>IF(ISERROR(VLOOKUP($A51,'2021_NQC_List-11_13'!$A$2:$T$1532,4,FALSE)),"","NQC")</f>
        <v>NQC</v>
      </c>
      <c r="L51" s="3" t="str">
        <f>IF(ISERROR(VLOOKUP($A51,'2021_NQC_List-11_13'!$A$2:$T$1532,4,FALSE)),"",VLOOKUP($A51,'2021_NQC_List-11_13'!$A$2:$T$1532,18,FALSE))</f>
        <v>FC</v>
      </c>
      <c r="M51">
        <f>IF($K51="NQC",VLOOKUP($A51,'2021_NQC_List-11_13'!$A$2:$T$1532,4,FALSE),0)</f>
        <v>0.1</v>
      </c>
      <c r="N51">
        <f>IF($K51="NQC",VLOOKUP($A51,'2021_NQC_List-11_13'!$A$2:$T$1532,5,FALSE),0)</f>
        <v>0.1</v>
      </c>
      <c r="O51">
        <f>IF($K51="NQC",VLOOKUP($A51,'2021_NQC_List-11_13'!$A$2:$T$1532,6,FALSE),0)</f>
        <v>0.15</v>
      </c>
      <c r="P51">
        <f>IF($K51="NQC",VLOOKUP($A51,'2021_NQC_List-11_13'!$A$2:$T$1532,7,FALSE),0)</f>
        <v>0.18</v>
      </c>
      <c r="Q51">
        <f>IF($K51="NQC",VLOOKUP($A51,'2021_NQC_List-11_13'!$A$2:$T$1532,8,FALSE),0)</f>
        <v>0.2</v>
      </c>
      <c r="R51">
        <f>IF($K51="NQC",VLOOKUP($A51,'2021_NQC_List-11_13'!$A$2:$T$1532,9,FALSE),0)</f>
        <v>0.34</v>
      </c>
      <c r="S51">
        <f>IF($K51="NQC",VLOOKUP($A51,'2021_NQC_List-11_13'!$A$2:$T$1532,10,FALSE),0)</f>
        <v>0.5</v>
      </c>
      <c r="T51">
        <f>IF($K51="NQC",VLOOKUP($A51,'2021_NQC_List-11_13'!$A$2:$T$1532,11,FALSE),0)</f>
        <v>0.5</v>
      </c>
      <c r="U51">
        <f>IF($K51="NQC",VLOOKUP($A51,'2021_NQC_List-11_13'!$A$2:$T$1532,12,FALSE),0)</f>
        <v>0.5</v>
      </c>
      <c r="V51">
        <f>IF($K51="NQC",VLOOKUP($A51,'2021_NQC_List-11_13'!$A$2:$T$1532,13,FALSE),0)</f>
        <v>0.4</v>
      </c>
      <c r="W51">
        <f>IF($K51="NQC",VLOOKUP($A51,'2021_NQC_List-11_13'!$A$2:$T$1532,14,FALSE),0)</f>
        <v>0.22</v>
      </c>
      <c r="X51">
        <f>IF($K51="NQC",VLOOKUP($A51,'2021_NQC_List-11_13'!$A$2:$T$1532,15,FALSE),0)</f>
        <v>0.17</v>
      </c>
      <c r="Y51" t="str">
        <f t="shared" si="1"/>
        <v>Non-Hydro</v>
      </c>
      <c r="Z51" t="s">
        <v>4361</v>
      </c>
      <c r="AA51" t="s">
        <v>4341</v>
      </c>
    </row>
    <row r="52" spans="1:28" x14ac:dyDescent="0.3">
      <c r="A52" t="str">
        <f>'OASIS-11_26'!E53</f>
        <v>CHINO_2_QF</v>
      </c>
      <c r="B52" t="str">
        <f>'OASIS-11_26'!G53</f>
        <v>CHINO QFS</v>
      </c>
      <c r="C52" t="str">
        <f>VLOOKUP($A52,'OASIS-11_26'!$E$2:$R$1556,2,FALSE)</f>
        <v>GEN</v>
      </c>
      <c r="D52" s="1">
        <f>VLOOKUP($A52,'OASIS-11_26'!$E$2:$R$1556,11,FALSE)</f>
        <v>31778</v>
      </c>
      <c r="E52" s="3">
        <f t="shared" si="0"/>
        <v>1987</v>
      </c>
      <c r="F52" t="str">
        <f>VLOOKUP($A52,'OASIS-11_26'!$E$2:$R$1556,9,FALSE)</f>
        <v>OTHER</v>
      </c>
      <c r="G52" t="str">
        <f>VLOOKUP($A52,'OASIS-11_26'!$E$2:$R$1556,8,FALSE)</f>
        <v>OTHER</v>
      </c>
      <c r="H52">
        <f>VLOOKUP($A52,'OASIS-11_26'!$E$2:$R$1556,4,FALSE)</f>
        <v>0.19</v>
      </c>
      <c r="I52">
        <f>VLOOKUP($A52,'OASIS-11_26'!$E$2:$R$1556,5,FALSE)</f>
        <v>21.8</v>
      </c>
      <c r="J52" t="str">
        <f>VLOOKUP($A52,'OASIS-11_26'!$E$2:$R$1556,6,FALSE)</f>
        <v>SCE</v>
      </c>
      <c r="K52" t="str">
        <f>IF(ISERROR(VLOOKUP($A52,'2021_NQC_List-11_13'!$A$2:$T$1532,4,FALSE)),"","NQC")</f>
        <v>NQC</v>
      </c>
      <c r="L52" s="3" t="str">
        <f>IF(ISERROR(VLOOKUP($A52,'2021_NQC_List-11_13'!$A$2:$T$1532,4,FALSE)),"",VLOOKUP($A52,'2021_NQC_List-11_13'!$A$2:$T$1532,18,FALSE))</f>
        <v>FC</v>
      </c>
      <c r="M52">
        <f>IF($K52="NQC",VLOOKUP($A52,'2021_NQC_List-11_13'!$A$2:$T$1532,4,FALSE),0)</f>
        <v>0</v>
      </c>
      <c r="N52">
        <f>IF($K52="NQC",VLOOKUP($A52,'2021_NQC_List-11_13'!$A$2:$T$1532,5,FALSE),0)</f>
        <v>0</v>
      </c>
      <c r="O52">
        <f>IF($K52="NQC",VLOOKUP($A52,'2021_NQC_List-11_13'!$A$2:$T$1532,6,FALSE),0)</f>
        <v>0</v>
      </c>
      <c r="P52">
        <f>IF($K52="NQC",VLOOKUP($A52,'2021_NQC_List-11_13'!$A$2:$T$1532,7,FALSE),0)</f>
        <v>0</v>
      </c>
      <c r="Q52">
        <f>IF($K52="NQC",VLOOKUP($A52,'2021_NQC_List-11_13'!$A$2:$T$1532,8,FALSE),0)</f>
        <v>0</v>
      </c>
      <c r="R52">
        <f>IF($K52="NQC",VLOOKUP($A52,'2021_NQC_List-11_13'!$A$2:$T$1532,9,FALSE),0)</f>
        <v>0</v>
      </c>
      <c r="S52">
        <f>IF($K52="NQC",VLOOKUP($A52,'2021_NQC_List-11_13'!$A$2:$T$1532,10,FALSE),0)</f>
        <v>0</v>
      </c>
      <c r="T52">
        <f>IF($K52="NQC",VLOOKUP($A52,'2021_NQC_List-11_13'!$A$2:$T$1532,11,FALSE),0)</f>
        <v>0</v>
      </c>
      <c r="U52">
        <f>IF($K52="NQC",VLOOKUP($A52,'2021_NQC_List-11_13'!$A$2:$T$1532,12,FALSE),0)</f>
        <v>0</v>
      </c>
      <c r="V52">
        <f>IF($K52="NQC",VLOOKUP($A52,'2021_NQC_List-11_13'!$A$2:$T$1532,13,FALSE),0)</f>
        <v>0</v>
      </c>
      <c r="W52">
        <f>IF($K52="NQC",VLOOKUP($A52,'2021_NQC_List-11_13'!$A$2:$T$1532,14,FALSE),0)</f>
        <v>0</v>
      </c>
      <c r="X52">
        <f>IF($K52="NQC",VLOOKUP($A52,'2021_NQC_List-11_13'!$A$2:$T$1532,15,FALSE),0)</f>
        <v>0</v>
      </c>
      <c r="Y52" t="str">
        <f t="shared" si="1"/>
        <v>Non-Hydro</v>
      </c>
      <c r="AA52" t="s">
        <v>4341</v>
      </c>
    </row>
    <row r="53" spans="1:28" x14ac:dyDescent="0.3">
      <c r="A53" t="str">
        <f>'OASIS-11_26'!E55</f>
        <v>GATES_2_WSOLAR</v>
      </c>
      <c r="B53" t="str">
        <f>'OASIS-11_26'!G55</f>
        <v>West Gates Solar Station</v>
      </c>
      <c r="C53" t="str">
        <f>VLOOKUP($A53,'OASIS-11_26'!$E$2:$R$1556,2,FALSE)</f>
        <v>GEN</v>
      </c>
      <c r="D53" s="1">
        <f>VLOOKUP($A53,'OASIS-11_26'!$E$2:$R$1556,11,FALSE)</f>
        <v>41449</v>
      </c>
      <c r="E53" s="3">
        <f t="shared" si="0"/>
        <v>2013</v>
      </c>
      <c r="F53" t="str">
        <f>VLOOKUP($A53,'OASIS-11_26'!$E$2:$R$1556,9,FALSE)</f>
        <v>SUN</v>
      </c>
      <c r="G53" t="str">
        <f>VLOOKUP($A53,'OASIS-11_26'!$E$2:$R$1556,8,FALSE)</f>
        <v>PHOTO VOLTAIC</v>
      </c>
      <c r="H53">
        <f>VLOOKUP($A53,'OASIS-11_26'!$E$2:$R$1556,4,FALSE)</f>
        <v>10</v>
      </c>
      <c r="I53">
        <f>VLOOKUP($A53,'OASIS-11_26'!$E$2:$R$1556,5,FALSE)</f>
        <v>10</v>
      </c>
      <c r="J53" t="str">
        <f>VLOOKUP($A53,'OASIS-11_26'!$E$2:$R$1556,6,FALSE)</f>
        <v>PGAE</v>
      </c>
      <c r="K53" t="str">
        <f>IF(ISERROR(VLOOKUP($A53,'2021_NQC_List-11_13'!$A$2:$T$1532,4,FALSE)),"","NQC")</f>
        <v>NQC</v>
      </c>
      <c r="L53" s="3" t="str">
        <f>IF(ISERROR(VLOOKUP($A53,'2021_NQC_List-11_13'!$A$2:$T$1532,4,FALSE)),"",VLOOKUP($A53,'2021_NQC_List-11_13'!$A$2:$T$1532,18,FALSE))</f>
        <v>FC</v>
      </c>
      <c r="M53">
        <f>IF($K53="NQC",VLOOKUP($A53,'2021_NQC_List-11_13'!$A$2:$T$1532,4,FALSE),0)</f>
        <v>0.4</v>
      </c>
      <c r="N53">
        <f>IF($K53="NQC",VLOOKUP($A53,'2021_NQC_List-11_13'!$A$2:$T$1532,5,FALSE),0)</f>
        <v>0.3</v>
      </c>
      <c r="O53">
        <f>IF($K53="NQC",VLOOKUP($A53,'2021_NQC_List-11_13'!$A$2:$T$1532,6,FALSE),0)</f>
        <v>1.8</v>
      </c>
      <c r="P53">
        <f>IF($K53="NQC",VLOOKUP($A53,'2021_NQC_List-11_13'!$A$2:$T$1532,7,FALSE),0)</f>
        <v>1.5</v>
      </c>
      <c r="Q53">
        <f>IF($K53="NQC",VLOOKUP($A53,'2021_NQC_List-11_13'!$A$2:$T$1532,8,FALSE),0)</f>
        <v>1.6</v>
      </c>
      <c r="R53">
        <f>IF($K53="NQC",VLOOKUP($A53,'2021_NQC_List-11_13'!$A$2:$T$1532,9,FALSE),0)</f>
        <v>3.1</v>
      </c>
      <c r="S53">
        <f>IF($K53="NQC",VLOOKUP($A53,'2021_NQC_List-11_13'!$A$2:$T$1532,10,FALSE),0)</f>
        <v>3.9</v>
      </c>
      <c r="T53">
        <f>IF($K53="NQC",VLOOKUP($A53,'2021_NQC_List-11_13'!$A$2:$T$1532,11,FALSE),0)</f>
        <v>2.7</v>
      </c>
      <c r="U53">
        <f>IF($K53="NQC",VLOOKUP($A53,'2021_NQC_List-11_13'!$A$2:$T$1532,12,FALSE),0)</f>
        <v>1.4</v>
      </c>
      <c r="V53">
        <f>IF($K53="NQC",VLOOKUP($A53,'2021_NQC_List-11_13'!$A$2:$T$1532,13,FALSE),0)</f>
        <v>0.2</v>
      </c>
      <c r="W53">
        <f>IF($K53="NQC",VLOOKUP($A53,'2021_NQC_List-11_13'!$A$2:$T$1532,14,FALSE),0)</f>
        <v>0.2</v>
      </c>
      <c r="X53">
        <f>IF($K53="NQC",VLOOKUP($A53,'2021_NQC_List-11_13'!$A$2:$T$1532,15,FALSE),0)</f>
        <v>0</v>
      </c>
      <c r="Y53" t="str">
        <f t="shared" si="1"/>
        <v>Non-Hydro</v>
      </c>
      <c r="AA53" t="s">
        <v>4341</v>
      </c>
    </row>
    <row r="54" spans="1:28" x14ac:dyDescent="0.3">
      <c r="A54" t="str">
        <f>'OASIS-11_26'!E56</f>
        <v>GEYS14_7_UNIT14</v>
      </c>
      <c r="B54" t="str">
        <f>'OASIS-11_26'!G56</f>
        <v>GEYSERS UNIT 14 (HEALDSBURG)</v>
      </c>
      <c r="C54" t="str">
        <f>VLOOKUP($A54,'OASIS-11_26'!$E$2:$R$1556,2,FALSE)</f>
        <v>GEN</v>
      </c>
      <c r="D54" s="1">
        <f>VLOOKUP($A54,'OASIS-11_26'!$E$2:$R$1556,11,FALSE)</f>
        <v>29221</v>
      </c>
      <c r="E54" s="3">
        <f t="shared" si="0"/>
        <v>1980</v>
      </c>
      <c r="F54" t="str">
        <f>VLOOKUP($A54,'OASIS-11_26'!$E$2:$R$1556,9,FALSE)</f>
        <v>GEOTHERMAL</v>
      </c>
      <c r="G54" t="str">
        <f>VLOOKUP($A54,'OASIS-11_26'!$E$2:$R$1556,8,FALSE)</f>
        <v>STEAM</v>
      </c>
      <c r="H54">
        <f>VLOOKUP($A54,'OASIS-11_26'!$E$2:$R$1556,4,FALSE)</f>
        <v>70</v>
      </c>
      <c r="I54">
        <f>VLOOKUP($A54,'OASIS-11_26'!$E$2:$R$1556,5,FALSE)</f>
        <v>74.400000000000006</v>
      </c>
      <c r="J54" t="str">
        <f>VLOOKUP($A54,'OASIS-11_26'!$E$2:$R$1556,6,FALSE)</f>
        <v>PGAE</v>
      </c>
      <c r="K54" t="str">
        <f>IF(ISERROR(VLOOKUP($A54,'2021_NQC_List-11_13'!$A$2:$T$1532,4,FALSE)),"","NQC")</f>
        <v>NQC</v>
      </c>
      <c r="L54" s="3" t="str">
        <f>IF(ISERROR(VLOOKUP($A54,'2021_NQC_List-11_13'!$A$2:$T$1532,4,FALSE)),"",VLOOKUP($A54,'2021_NQC_List-11_13'!$A$2:$T$1532,18,FALSE))</f>
        <v>FC</v>
      </c>
      <c r="M54">
        <f>IF($K54="NQC",VLOOKUP($A54,'2021_NQC_List-11_13'!$A$2:$T$1532,4,FALSE),0)</f>
        <v>50</v>
      </c>
      <c r="N54">
        <f>IF($K54="NQC",VLOOKUP($A54,'2021_NQC_List-11_13'!$A$2:$T$1532,5,FALSE),0)</f>
        <v>50</v>
      </c>
      <c r="O54">
        <f>IF($K54="NQC",VLOOKUP($A54,'2021_NQC_List-11_13'!$A$2:$T$1532,6,FALSE),0)</f>
        <v>50</v>
      </c>
      <c r="P54">
        <f>IF($K54="NQC",VLOOKUP($A54,'2021_NQC_List-11_13'!$A$2:$T$1532,7,FALSE),0)</f>
        <v>50</v>
      </c>
      <c r="Q54">
        <f>IF($K54="NQC",VLOOKUP($A54,'2021_NQC_List-11_13'!$A$2:$T$1532,8,FALSE),0)</f>
        <v>50</v>
      </c>
      <c r="R54">
        <f>IF($K54="NQC",VLOOKUP($A54,'2021_NQC_List-11_13'!$A$2:$T$1532,9,FALSE),0)</f>
        <v>50</v>
      </c>
      <c r="S54">
        <f>IF($K54="NQC",VLOOKUP($A54,'2021_NQC_List-11_13'!$A$2:$T$1532,10,FALSE),0)</f>
        <v>50</v>
      </c>
      <c r="T54">
        <f>IF($K54="NQC",VLOOKUP($A54,'2021_NQC_List-11_13'!$A$2:$T$1532,11,FALSE),0)</f>
        <v>50</v>
      </c>
      <c r="U54">
        <f>IF($K54="NQC",VLOOKUP($A54,'2021_NQC_List-11_13'!$A$2:$T$1532,12,FALSE),0)</f>
        <v>50</v>
      </c>
      <c r="V54">
        <f>IF($K54="NQC",VLOOKUP($A54,'2021_NQC_List-11_13'!$A$2:$T$1532,13,FALSE),0)</f>
        <v>50</v>
      </c>
      <c r="W54">
        <f>IF($K54="NQC",VLOOKUP($A54,'2021_NQC_List-11_13'!$A$2:$T$1532,14,FALSE),0)</f>
        <v>50</v>
      </c>
      <c r="X54">
        <f>IF($K54="NQC",VLOOKUP($A54,'2021_NQC_List-11_13'!$A$2:$T$1532,15,FALSE),0)</f>
        <v>50</v>
      </c>
      <c r="Y54" t="str">
        <f t="shared" si="1"/>
        <v>Non-Hydro</v>
      </c>
      <c r="AA54" t="s">
        <v>4341</v>
      </c>
    </row>
    <row r="55" spans="1:28" x14ac:dyDescent="0.3">
      <c r="A55" t="str">
        <f>'OASIS-11_26'!E57</f>
        <v>ELCAJN_6_UNITA1</v>
      </c>
      <c r="B55" t="str">
        <f>'OASIS-11_26'!G57</f>
        <v>Cuyamaca Peak Energy Plant</v>
      </c>
      <c r="C55" t="str">
        <f>VLOOKUP($A55,'OASIS-11_26'!$E$2:$R$1556,2,FALSE)</f>
        <v>GEN</v>
      </c>
      <c r="D55" s="1">
        <f>VLOOKUP($A55,'OASIS-11_26'!$E$2:$R$1556,11,FALSE)</f>
        <v>37405</v>
      </c>
      <c r="E55" s="3">
        <f t="shared" si="0"/>
        <v>2002</v>
      </c>
      <c r="F55" t="str">
        <f>VLOOKUP($A55,'OASIS-11_26'!$E$2:$R$1556,9,FALSE)</f>
        <v>NATURAL GAS</v>
      </c>
      <c r="G55" t="str">
        <f>VLOOKUP($A55,'OASIS-11_26'!$E$2:$R$1556,8,FALSE)</f>
        <v>COMBUSTION TURBINE</v>
      </c>
      <c r="H55">
        <f>VLOOKUP($A55,'OASIS-11_26'!$E$2:$R$1556,4,FALSE)</f>
        <v>45.42</v>
      </c>
      <c r="I55">
        <f>VLOOKUP($A55,'OASIS-11_26'!$E$2:$R$1556,5,FALSE)</f>
        <v>48</v>
      </c>
      <c r="J55" t="str">
        <f>VLOOKUP($A55,'OASIS-11_26'!$E$2:$R$1556,6,FALSE)</f>
        <v>SDGE</v>
      </c>
      <c r="K55" t="str">
        <f>IF(ISERROR(VLOOKUP($A55,'2021_NQC_List-11_13'!$A$2:$T$1532,4,FALSE)),"","NQC")</f>
        <v>NQC</v>
      </c>
      <c r="L55" s="3" t="str">
        <f>IF(ISERROR(VLOOKUP($A55,'2021_NQC_List-11_13'!$A$2:$T$1532,4,FALSE)),"",VLOOKUP($A55,'2021_NQC_List-11_13'!$A$2:$T$1532,18,FALSE))</f>
        <v>FC</v>
      </c>
      <c r="M55">
        <f>IF($K55="NQC",VLOOKUP($A55,'2021_NQC_List-11_13'!$A$2:$T$1532,4,FALSE),0)</f>
        <v>45.42</v>
      </c>
      <c r="N55">
        <f>IF($K55="NQC",VLOOKUP($A55,'2021_NQC_List-11_13'!$A$2:$T$1532,5,FALSE),0)</f>
        <v>45.42</v>
      </c>
      <c r="O55">
        <f>IF($K55="NQC",VLOOKUP($A55,'2021_NQC_List-11_13'!$A$2:$T$1532,6,FALSE),0)</f>
        <v>45.42</v>
      </c>
      <c r="P55">
        <f>IF($K55="NQC",VLOOKUP($A55,'2021_NQC_List-11_13'!$A$2:$T$1532,7,FALSE),0)</f>
        <v>45.42</v>
      </c>
      <c r="Q55">
        <f>IF($K55="NQC",VLOOKUP($A55,'2021_NQC_List-11_13'!$A$2:$T$1532,8,FALSE),0)</f>
        <v>45.42</v>
      </c>
      <c r="R55">
        <f>IF($K55="NQC",VLOOKUP($A55,'2021_NQC_List-11_13'!$A$2:$T$1532,9,FALSE),0)</f>
        <v>45.42</v>
      </c>
      <c r="S55">
        <f>IF($K55="NQC",VLOOKUP($A55,'2021_NQC_List-11_13'!$A$2:$T$1532,10,FALSE),0)</f>
        <v>45.42</v>
      </c>
      <c r="T55">
        <f>IF($K55="NQC",VLOOKUP($A55,'2021_NQC_List-11_13'!$A$2:$T$1532,11,FALSE),0)</f>
        <v>45.42</v>
      </c>
      <c r="U55">
        <f>IF($K55="NQC",VLOOKUP($A55,'2021_NQC_List-11_13'!$A$2:$T$1532,12,FALSE),0)</f>
        <v>45.42</v>
      </c>
      <c r="V55">
        <f>IF($K55="NQC",VLOOKUP($A55,'2021_NQC_List-11_13'!$A$2:$T$1532,13,FALSE),0)</f>
        <v>45.42</v>
      </c>
      <c r="W55">
        <f>IF($K55="NQC",VLOOKUP($A55,'2021_NQC_List-11_13'!$A$2:$T$1532,14,FALSE),0)</f>
        <v>45.42</v>
      </c>
      <c r="X55">
        <f>IF($K55="NQC",VLOOKUP($A55,'2021_NQC_List-11_13'!$A$2:$T$1532,15,FALSE),0)</f>
        <v>45.42</v>
      </c>
      <c r="Y55" t="str">
        <f t="shared" si="1"/>
        <v>Non-Hydro</v>
      </c>
      <c r="AA55" t="s">
        <v>4341</v>
      </c>
    </row>
    <row r="56" spans="1:28" x14ac:dyDescent="0.3">
      <c r="A56" t="str">
        <f>'OASIS-11_26'!E58</f>
        <v>REEDLY_6_SOLAR</v>
      </c>
      <c r="B56" t="str">
        <f>'OASIS-11_26'!G58</f>
        <v>Terzian</v>
      </c>
      <c r="C56" t="str">
        <f>VLOOKUP($A56,'OASIS-11_26'!$E$2:$R$1556,2,FALSE)</f>
        <v>GEN</v>
      </c>
      <c r="D56" s="1">
        <f>VLOOKUP($A56,'OASIS-11_26'!$E$2:$R$1556,11,FALSE)</f>
        <v>41807</v>
      </c>
      <c r="E56" s="3">
        <f t="shared" si="0"/>
        <v>2014</v>
      </c>
      <c r="F56" t="str">
        <f>VLOOKUP($A56,'OASIS-11_26'!$E$2:$R$1556,9,FALSE)</f>
        <v>SUN</v>
      </c>
      <c r="G56" t="str">
        <f>VLOOKUP($A56,'OASIS-11_26'!$E$2:$R$1556,8,FALSE)</f>
        <v>PHOTO VOLTAIC</v>
      </c>
      <c r="H56">
        <f>VLOOKUP($A56,'OASIS-11_26'!$E$2:$R$1556,4,FALSE)</f>
        <v>1.23</v>
      </c>
      <c r="I56">
        <f>VLOOKUP($A56,'OASIS-11_26'!$E$2:$R$1556,5,FALSE)</f>
        <v>1.3</v>
      </c>
      <c r="J56" t="str">
        <f>VLOOKUP($A56,'OASIS-11_26'!$E$2:$R$1556,6,FALSE)</f>
        <v>PGAE</v>
      </c>
      <c r="K56" t="str">
        <f>IF(ISERROR(VLOOKUP($A56,'2021_NQC_List-11_13'!$A$2:$T$1532,4,FALSE)),"","NQC")</f>
        <v>NQC</v>
      </c>
      <c r="L56" s="3" t="str">
        <f>IF(ISERROR(VLOOKUP($A56,'2021_NQC_List-11_13'!$A$2:$T$1532,4,FALSE)),"",VLOOKUP($A56,'2021_NQC_List-11_13'!$A$2:$T$1532,18,FALSE))</f>
        <v>EO</v>
      </c>
      <c r="M56">
        <f>IF($K56="NQC",VLOOKUP($A56,'2021_NQC_List-11_13'!$A$2:$T$1532,4,FALSE),0)</f>
        <v>0</v>
      </c>
      <c r="N56">
        <f>IF($K56="NQC",VLOOKUP($A56,'2021_NQC_List-11_13'!$A$2:$T$1532,5,FALSE),0)</f>
        <v>0</v>
      </c>
      <c r="O56">
        <f>IF($K56="NQC",VLOOKUP($A56,'2021_NQC_List-11_13'!$A$2:$T$1532,6,FALSE),0)</f>
        <v>0</v>
      </c>
      <c r="P56">
        <f>IF($K56="NQC",VLOOKUP($A56,'2021_NQC_List-11_13'!$A$2:$T$1532,7,FALSE),0)</f>
        <v>0</v>
      </c>
      <c r="Q56">
        <f>IF($K56="NQC",VLOOKUP($A56,'2021_NQC_List-11_13'!$A$2:$T$1532,8,FALSE),0)</f>
        <v>0</v>
      </c>
      <c r="R56">
        <f>IF($K56="NQC",VLOOKUP($A56,'2021_NQC_List-11_13'!$A$2:$T$1532,9,FALSE),0)</f>
        <v>0</v>
      </c>
      <c r="S56">
        <f>IF($K56="NQC",VLOOKUP($A56,'2021_NQC_List-11_13'!$A$2:$T$1532,10,FALSE),0)</f>
        <v>0</v>
      </c>
      <c r="T56">
        <f>IF($K56="NQC",VLOOKUP($A56,'2021_NQC_List-11_13'!$A$2:$T$1532,11,FALSE),0)</f>
        <v>0</v>
      </c>
      <c r="U56">
        <f>IF($K56="NQC",VLOOKUP($A56,'2021_NQC_List-11_13'!$A$2:$T$1532,12,FALSE),0)</f>
        <v>0</v>
      </c>
      <c r="V56">
        <f>IF($K56="NQC",VLOOKUP($A56,'2021_NQC_List-11_13'!$A$2:$T$1532,13,FALSE),0)</f>
        <v>0</v>
      </c>
      <c r="W56">
        <f>IF($K56="NQC",VLOOKUP($A56,'2021_NQC_List-11_13'!$A$2:$T$1532,14,FALSE),0)</f>
        <v>0</v>
      </c>
      <c r="X56">
        <f>IF($K56="NQC",VLOOKUP($A56,'2021_NQC_List-11_13'!$A$2:$T$1532,15,FALSE),0)</f>
        <v>0</v>
      </c>
      <c r="Y56" t="str">
        <f t="shared" si="1"/>
        <v>Non-Hydro</v>
      </c>
      <c r="AA56" t="s">
        <v>4341</v>
      </c>
    </row>
    <row r="57" spans="1:28" x14ac:dyDescent="0.3">
      <c r="A57" t="str">
        <f>'OASIS-11_26'!E59</f>
        <v>CRWCKS_1_SOLAR1</v>
      </c>
      <c r="B57" t="str">
        <f>'OASIS-11_26'!G59</f>
        <v>Crow Creek Solar 1</v>
      </c>
      <c r="C57" t="str">
        <f>VLOOKUP($A57,'OASIS-11_26'!$E$2:$R$1556,2,FALSE)</f>
        <v>GEN</v>
      </c>
      <c r="D57" s="1">
        <f>VLOOKUP($A57,'OASIS-11_26'!$E$2:$R$1556,11,FALSE)</f>
        <v>42551</v>
      </c>
      <c r="E57" s="3">
        <f t="shared" si="0"/>
        <v>2016</v>
      </c>
      <c r="F57" t="str">
        <f>VLOOKUP($A57,'OASIS-11_26'!$E$2:$R$1556,9,FALSE)</f>
        <v>SUN</v>
      </c>
      <c r="G57" t="str">
        <f>VLOOKUP($A57,'OASIS-11_26'!$E$2:$R$1556,8,FALSE)</f>
        <v>PHOTO VOLTAIC</v>
      </c>
      <c r="H57">
        <f>VLOOKUP($A57,'OASIS-11_26'!$E$2:$R$1556,4,FALSE)</f>
        <v>20</v>
      </c>
      <c r="I57">
        <f>VLOOKUP($A57,'OASIS-11_26'!$E$2:$R$1556,5,FALSE)</f>
        <v>20</v>
      </c>
      <c r="J57" t="str">
        <f>VLOOKUP($A57,'OASIS-11_26'!$E$2:$R$1556,6,FALSE)</f>
        <v>PGAE</v>
      </c>
      <c r="K57" t="str">
        <f>IF(ISERROR(VLOOKUP($A57,'2021_NQC_List-11_13'!$A$2:$T$1532,4,FALSE)),"","NQC")</f>
        <v>NQC</v>
      </c>
      <c r="L57" s="3" t="str">
        <f>IF(ISERROR(VLOOKUP($A57,'2021_NQC_List-11_13'!$A$2:$T$1532,4,FALSE)),"",VLOOKUP($A57,'2021_NQC_List-11_13'!$A$2:$T$1532,18,FALSE))</f>
        <v>EO</v>
      </c>
      <c r="M57">
        <f>IF($K57="NQC",VLOOKUP($A57,'2021_NQC_List-11_13'!$A$2:$T$1532,4,FALSE),0)</f>
        <v>0</v>
      </c>
      <c r="N57">
        <f>IF($K57="NQC",VLOOKUP($A57,'2021_NQC_List-11_13'!$A$2:$T$1532,5,FALSE),0)</f>
        <v>0</v>
      </c>
      <c r="O57">
        <f>IF($K57="NQC",VLOOKUP($A57,'2021_NQC_List-11_13'!$A$2:$T$1532,6,FALSE),0)</f>
        <v>0</v>
      </c>
      <c r="P57">
        <f>IF($K57="NQC",VLOOKUP($A57,'2021_NQC_List-11_13'!$A$2:$T$1532,7,FALSE),0)</f>
        <v>0</v>
      </c>
      <c r="Q57">
        <f>IF($K57="NQC",VLOOKUP($A57,'2021_NQC_List-11_13'!$A$2:$T$1532,8,FALSE),0)</f>
        <v>0</v>
      </c>
      <c r="R57">
        <f>IF($K57="NQC",VLOOKUP($A57,'2021_NQC_List-11_13'!$A$2:$T$1532,9,FALSE),0)</f>
        <v>0</v>
      </c>
      <c r="S57">
        <f>IF($K57="NQC",VLOOKUP($A57,'2021_NQC_List-11_13'!$A$2:$T$1532,10,FALSE),0)</f>
        <v>0</v>
      </c>
      <c r="T57">
        <f>IF($K57="NQC",VLOOKUP($A57,'2021_NQC_List-11_13'!$A$2:$T$1532,11,FALSE),0)</f>
        <v>0</v>
      </c>
      <c r="U57">
        <f>IF($K57="NQC",VLOOKUP($A57,'2021_NQC_List-11_13'!$A$2:$T$1532,12,FALSE),0)</f>
        <v>0</v>
      </c>
      <c r="V57">
        <f>IF($K57="NQC",VLOOKUP($A57,'2021_NQC_List-11_13'!$A$2:$T$1532,13,FALSE),0)</f>
        <v>0</v>
      </c>
      <c r="W57">
        <f>IF($K57="NQC",VLOOKUP($A57,'2021_NQC_List-11_13'!$A$2:$T$1532,14,FALSE),0)</f>
        <v>0</v>
      </c>
      <c r="X57">
        <f>IF($K57="NQC",VLOOKUP($A57,'2021_NQC_List-11_13'!$A$2:$T$1532,15,FALSE),0)</f>
        <v>0</v>
      </c>
      <c r="Y57" t="str">
        <f t="shared" si="1"/>
        <v>Non-Hydro</v>
      </c>
      <c r="AA57" t="s">
        <v>4341</v>
      </c>
    </row>
    <row r="58" spans="1:28" x14ac:dyDescent="0.3">
      <c r="A58" t="str">
        <f>'OASIS-11_26'!E60</f>
        <v>TULARE_2_TULBM1</v>
      </c>
      <c r="B58" t="str">
        <f>'OASIS-11_26'!G60</f>
        <v>Tulare BioMAT Fuel Cell</v>
      </c>
      <c r="C58" t="str">
        <f>VLOOKUP($A58,'OASIS-11_26'!$E$2:$R$1556,2,FALSE)</f>
        <v>GEN</v>
      </c>
      <c r="D58" s="1">
        <f>VLOOKUP($A58,'OASIS-11_26'!$E$2:$R$1556,11,FALSE)</f>
        <v>43819</v>
      </c>
      <c r="E58" s="3">
        <f t="shared" si="0"/>
        <v>2019</v>
      </c>
      <c r="F58" t="str">
        <f>VLOOKUP($A58,'OASIS-11_26'!$E$2:$R$1556,9,FALSE)</f>
        <v>BIOGAS</v>
      </c>
      <c r="G58" t="str">
        <f>VLOOKUP($A58,'OASIS-11_26'!$E$2:$R$1556,8,FALSE)</f>
        <v>OTHER</v>
      </c>
      <c r="H58">
        <f>VLOOKUP($A58,'OASIS-11_26'!$E$2:$R$1556,4,FALSE)</f>
        <v>2.8</v>
      </c>
      <c r="I58">
        <f>VLOOKUP($A58,'OASIS-11_26'!$E$2:$R$1556,5,FALSE)</f>
        <v>2.8</v>
      </c>
      <c r="J58" t="str">
        <f>VLOOKUP($A58,'OASIS-11_26'!$E$2:$R$1556,6,FALSE)</f>
        <v>SCE</v>
      </c>
      <c r="K58" t="str">
        <f>IF(ISERROR(VLOOKUP($A58,'2021_NQC_List-11_13'!$A$2:$T$1532,4,FALSE)),"","NQC")</f>
        <v>NQC</v>
      </c>
      <c r="L58" s="3" t="str">
        <f>IF(ISERROR(VLOOKUP($A58,'2021_NQC_List-11_13'!$A$2:$T$1532,4,FALSE)),"",VLOOKUP($A58,'2021_NQC_List-11_13'!$A$2:$T$1532,18,FALSE))</f>
        <v>EO</v>
      </c>
      <c r="M58">
        <f>IF($K58="NQC",VLOOKUP($A58,'2021_NQC_List-11_13'!$A$2:$T$1532,4,FALSE),0)</f>
        <v>0</v>
      </c>
      <c r="N58">
        <f>IF($K58="NQC",VLOOKUP($A58,'2021_NQC_List-11_13'!$A$2:$T$1532,5,FALSE),0)</f>
        <v>0</v>
      </c>
      <c r="O58">
        <f>IF($K58="NQC",VLOOKUP($A58,'2021_NQC_List-11_13'!$A$2:$T$1532,6,FALSE),0)</f>
        <v>0</v>
      </c>
      <c r="P58">
        <f>IF($K58="NQC",VLOOKUP($A58,'2021_NQC_List-11_13'!$A$2:$T$1532,7,FALSE),0)</f>
        <v>0</v>
      </c>
      <c r="Q58">
        <f>IF($K58="NQC",VLOOKUP($A58,'2021_NQC_List-11_13'!$A$2:$T$1532,8,FALSE),0)</f>
        <v>0</v>
      </c>
      <c r="R58">
        <f>IF($K58="NQC",VLOOKUP($A58,'2021_NQC_List-11_13'!$A$2:$T$1532,9,FALSE),0)</f>
        <v>0</v>
      </c>
      <c r="S58">
        <f>IF($K58="NQC",VLOOKUP($A58,'2021_NQC_List-11_13'!$A$2:$T$1532,10,FALSE),0)</f>
        <v>0</v>
      </c>
      <c r="T58">
        <f>IF($K58="NQC",VLOOKUP($A58,'2021_NQC_List-11_13'!$A$2:$T$1532,11,FALSE),0)</f>
        <v>0</v>
      </c>
      <c r="U58">
        <f>IF($K58="NQC",VLOOKUP($A58,'2021_NQC_List-11_13'!$A$2:$T$1532,12,FALSE),0)</f>
        <v>0</v>
      </c>
      <c r="V58">
        <f>IF($K58="NQC",VLOOKUP($A58,'2021_NQC_List-11_13'!$A$2:$T$1532,13,FALSE),0)</f>
        <v>0</v>
      </c>
      <c r="W58">
        <f>IF($K58="NQC",VLOOKUP($A58,'2021_NQC_List-11_13'!$A$2:$T$1532,14,FALSE),0)</f>
        <v>0</v>
      </c>
      <c r="X58">
        <f>IF($K58="NQC",VLOOKUP($A58,'2021_NQC_List-11_13'!$A$2:$T$1532,15,FALSE),0)</f>
        <v>0</v>
      </c>
      <c r="Y58" t="str">
        <f t="shared" si="1"/>
        <v>Non-Hydro</v>
      </c>
      <c r="AA58" t="s">
        <v>4341</v>
      </c>
    </row>
    <row r="59" spans="1:28" x14ac:dyDescent="0.3">
      <c r="A59" t="str">
        <f>'OASIS-11_26'!E61</f>
        <v>SCEW_2_PDRP172</v>
      </c>
      <c r="B59" t="str">
        <f>'OASIS-11_26'!G61</f>
        <v>SCEW_2_PDRP172</v>
      </c>
      <c r="C59" t="str">
        <f>VLOOKUP($A59,'OASIS-11_26'!$E$2:$R$1556,2,FALSE)</f>
        <v>GEN</v>
      </c>
      <c r="D59" s="1">
        <f>VLOOKUP($A59,'OASIS-11_26'!$E$2:$R$1556,11,FALSE)</f>
        <v>0</v>
      </c>
      <c r="E59" s="3" t="str">
        <f t="shared" si="0"/>
        <v/>
      </c>
      <c r="F59" t="str">
        <f>VLOOKUP($A59,'OASIS-11_26'!$E$2:$R$1556,9,FALSE)</f>
        <v>OTHER</v>
      </c>
      <c r="G59" t="str">
        <f>VLOOKUP($A59,'OASIS-11_26'!$E$2:$R$1556,8,FALSE)</f>
        <v>OTHER</v>
      </c>
      <c r="H59">
        <f>VLOOKUP($A59,'OASIS-11_26'!$E$2:$R$1556,4,FALSE)</f>
        <v>0.99</v>
      </c>
      <c r="I59">
        <f>VLOOKUP($A59,'OASIS-11_26'!$E$2:$R$1556,5,FALSE)</f>
        <v>0</v>
      </c>
      <c r="J59" t="str">
        <f>VLOOKUP($A59,'OASIS-11_26'!$E$2:$R$1556,6,FALSE)</f>
        <v>SCE</v>
      </c>
      <c r="K59" t="str">
        <f>IF(ISERROR(VLOOKUP($A59,'2021_NQC_List-11_13'!$A$2:$T$1532,4,FALSE)),"","NQC")</f>
        <v>NQC</v>
      </c>
      <c r="L59" s="3" t="str">
        <f>IF(ISERROR(VLOOKUP($A59,'2021_NQC_List-11_13'!$A$2:$T$1532,4,FALSE)),"",VLOOKUP($A59,'2021_NQC_List-11_13'!$A$2:$T$1532,18,FALSE))</f>
        <v>FC</v>
      </c>
      <c r="M59">
        <f>IF($K59="NQC",VLOOKUP($A59,'2021_NQC_List-11_13'!$A$2:$T$1532,4,FALSE),0)</f>
        <v>0.49</v>
      </c>
      <c r="N59">
        <f>IF($K59="NQC",VLOOKUP($A59,'2021_NQC_List-11_13'!$A$2:$T$1532,5,FALSE),0)</f>
        <v>0.5</v>
      </c>
      <c r="O59">
        <f>IF($K59="NQC",VLOOKUP($A59,'2021_NQC_List-11_13'!$A$2:$T$1532,6,FALSE),0)</f>
        <v>0</v>
      </c>
      <c r="P59">
        <f>IF($K59="NQC",VLOOKUP($A59,'2021_NQC_List-11_13'!$A$2:$T$1532,7,FALSE),0)</f>
        <v>0</v>
      </c>
      <c r="Q59">
        <f>IF($K59="NQC",VLOOKUP($A59,'2021_NQC_List-11_13'!$A$2:$T$1532,8,FALSE),0)</f>
        <v>0</v>
      </c>
      <c r="R59">
        <f>IF($K59="NQC",VLOOKUP($A59,'2021_NQC_List-11_13'!$A$2:$T$1532,9,FALSE),0)</f>
        <v>0</v>
      </c>
      <c r="S59">
        <f>IF($K59="NQC",VLOOKUP($A59,'2021_NQC_List-11_13'!$A$2:$T$1532,10,FALSE),0)</f>
        <v>0</v>
      </c>
      <c r="T59">
        <f>IF($K59="NQC",VLOOKUP($A59,'2021_NQC_List-11_13'!$A$2:$T$1532,11,FALSE),0)</f>
        <v>0</v>
      </c>
      <c r="U59">
        <f>IF($K59="NQC",VLOOKUP($A59,'2021_NQC_List-11_13'!$A$2:$T$1532,12,FALSE),0)</f>
        <v>0</v>
      </c>
      <c r="V59">
        <f>IF($K59="NQC",VLOOKUP($A59,'2021_NQC_List-11_13'!$A$2:$T$1532,13,FALSE),0)</f>
        <v>0</v>
      </c>
      <c r="W59">
        <f>IF($K59="NQC",VLOOKUP($A59,'2021_NQC_List-11_13'!$A$2:$T$1532,14,FALSE),0)</f>
        <v>0</v>
      </c>
      <c r="X59">
        <f>IF($K59="NQC",VLOOKUP($A59,'2021_NQC_List-11_13'!$A$2:$T$1532,15,FALSE),0)</f>
        <v>0</v>
      </c>
      <c r="Y59" t="str">
        <f t="shared" si="1"/>
        <v>Non-Hydro</v>
      </c>
      <c r="Z59" t="s">
        <v>4361</v>
      </c>
      <c r="AA59" t="s">
        <v>4341</v>
      </c>
    </row>
    <row r="60" spans="1:28" x14ac:dyDescent="0.3">
      <c r="A60" t="str">
        <f>'OASIS-11_26'!E63</f>
        <v>ETIWND_2_UNIT1</v>
      </c>
      <c r="B60" t="str">
        <f>'OASIS-11_26'!G63</f>
        <v>ETIWND_2_UNIT1</v>
      </c>
      <c r="C60" t="str">
        <f>VLOOKUP($A60,'OASIS-11_26'!$E$2:$R$1556,2,FALSE)</f>
        <v>GEN</v>
      </c>
      <c r="D60" s="1">
        <f>VLOOKUP($A60,'OASIS-11_26'!$E$2:$R$1556,11,FALSE)</f>
        <v>42370</v>
      </c>
      <c r="E60" s="3">
        <f t="shared" si="0"/>
        <v>2016</v>
      </c>
      <c r="F60" t="str">
        <f>VLOOKUP($A60,'OASIS-11_26'!$E$2:$R$1556,9,FALSE)</f>
        <v>NATURAL GAS</v>
      </c>
      <c r="G60" t="str">
        <f>VLOOKUP($A60,'OASIS-11_26'!$E$2:$R$1556,8,FALSE)</f>
        <v>COMBUSTION TURBINE</v>
      </c>
      <c r="H60">
        <f>VLOOKUP($A60,'OASIS-11_26'!$E$2:$R$1556,4,FALSE)</f>
        <v>33.6</v>
      </c>
      <c r="I60">
        <f>VLOOKUP($A60,'OASIS-11_26'!$E$2:$R$1556,5,FALSE)</f>
        <v>33.6</v>
      </c>
      <c r="J60" t="str">
        <f>VLOOKUP($A60,'OASIS-11_26'!$E$2:$R$1556,6,FALSE)</f>
        <v>SCE</v>
      </c>
      <c r="K60" t="str">
        <f>IF(ISERROR(VLOOKUP($A60,'2021_NQC_List-11_13'!$A$2:$T$1532,4,FALSE)),"","NQC")</f>
        <v>NQC</v>
      </c>
      <c r="L60" s="3" t="str">
        <f>IF(ISERROR(VLOOKUP($A60,'2021_NQC_List-11_13'!$A$2:$T$1532,4,FALSE)),"",VLOOKUP($A60,'2021_NQC_List-11_13'!$A$2:$T$1532,18,FALSE))</f>
        <v>FC</v>
      </c>
      <c r="M60">
        <f>IF($K60="NQC",VLOOKUP($A60,'2021_NQC_List-11_13'!$A$2:$T$1532,4,FALSE),0)</f>
        <v>6.09</v>
      </c>
      <c r="N60">
        <f>IF($K60="NQC",VLOOKUP($A60,'2021_NQC_List-11_13'!$A$2:$T$1532,5,FALSE),0)</f>
        <v>6.11</v>
      </c>
      <c r="O60">
        <f>IF($K60="NQC",VLOOKUP($A60,'2021_NQC_List-11_13'!$A$2:$T$1532,6,FALSE),0)</f>
        <v>6.14</v>
      </c>
      <c r="P60">
        <f>IF($K60="NQC",VLOOKUP($A60,'2021_NQC_List-11_13'!$A$2:$T$1532,7,FALSE),0)</f>
        <v>5.04</v>
      </c>
      <c r="Q60">
        <f>IF($K60="NQC",VLOOKUP($A60,'2021_NQC_List-11_13'!$A$2:$T$1532,8,FALSE),0)</f>
        <v>5.67</v>
      </c>
      <c r="R60">
        <f>IF($K60="NQC",VLOOKUP($A60,'2021_NQC_List-11_13'!$A$2:$T$1532,9,FALSE),0)</f>
        <v>5.91</v>
      </c>
      <c r="S60">
        <f>IF($K60="NQC",VLOOKUP($A60,'2021_NQC_List-11_13'!$A$2:$T$1532,10,FALSE),0)</f>
        <v>4.67</v>
      </c>
      <c r="T60">
        <f>IF($K60="NQC",VLOOKUP($A60,'2021_NQC_List-11_13'!$A$2:$T$1532,11,FALSE),0)</f>
        <v>5.05</v>
      </c>
      <c r="U60">
        <f>IF($K60="NQC",VLOOKUP($A60,'2021_NQC_List-11_13'!$A$2:$T$1532,12,FALSE),0)</f>
        <v>4.7</v>
      </c>
      <c r="V60">
        <f>IF($K60="NQC",VLOOKUP($A60,'2021_NQC_List-11_13'!$A$2:$T$1532,13,FALSE),0)</f>
        <v>3.9</v>
      </c>
      <c r="W60">
        <f>IF($K60="NQC",VLOOKUP($A60,'2021_NQC_List-11_13'!$A$2:$T$1532,14,FALSE),0)</f>
        <v>5.64</v>
      </c>
      <c r="X60">
        <f>IF($K60="NQC",VLOOKUP($A60,'2021_NQC_List-11_13'!$A$2:$T$1532,15,FALSE),0)</f>
        <v>6.22</v>
      </c>
      <c r="Y60" t="str">
        <f t="shared" si="1"/>
        <v>Non-Hydro</v>
      </c>
      <c r="AA60" t="s">
        <v>4341</v>
      </c>
    </row>
    <row r="61" spans="1:28" x14ac:dyDescent="0.3">
      <c r="A61" t="str">
        <f>'OASIS-11_26'!E64</f>
        <v>DELAMO_2_SOLAR3</v>
      </c>
      <c r="B61" t="str">
        <f>'OASIS-11_26'!G64</f>
        <v>Golden Springs Building G</v>
      </c>
      <c r="C61" t="str">
        <f>VLOOKUP($A61,'OASIS-11_26'!$E$2:$R$1556,2,FALSE)</f>
        <v>GEN</v>
      </c>
      <c r="D61" s="1">
        <f>VLOOKUP($A61,'OASIS-11_26'!$E$2:$R$1556,11,FALSE)</f>
        <v>42790</v>
      </c>
      <c r="E61" s="3">
        <f t="shared" si="0"/>
        <v>2017</v>
      </c>
      <c r="F61" t="str">
        <f>VLOOKUP($A61,'OASIS-11_26'!$E$2:$R$1556,9,FALSE)</f>
        <v>SUN</v>
      </c>
      <c r="G61" t="str">
        <f>VLOOKUP($A61,'OASIS-11_26'!$E$2:$R$1556,8,FALSE)</f>
        <v>PHOTO VOLTAIC</v>
      </c>
      <c r="H61">
        <f>VLOOKUP($A61,'OASIS-11_26'!$E$2:$R$1556,4,FALSE)</f>
        <v>1.25</v>
      </c>
      <c r="I61">
        <f>VLOOKUP($A61,'OASIS-11_26'!$E$2:$R$1556,5,FALSE)</f>
        <v>1.3</v>
      </c>
      <c r="J61" t="str">
        <f>VLOOKUP($A61,'OASIS-11_26'!$E$2:$R$1556,6,FALSE)</f>
        <v>SCE</v>
      </c>
      <c r="K61" t="str">
        <f>IF(ISERROR(VLOOKUP($A61,'2021_NQC_List-11_13'!$A$2:$T$1532,4,FALSE)),"","NQC")</f>
        <v>NQC</v>
      </c>
      <c r="L61" s="3" t="str">
        <f>IF(ISERROR(VLOOKUP($A61,'2021_NQC_List-11_13'!$A$2:$T$1532,4,FALSE)),"",VLOOKUP($A61,'2021_NQC_List-11_13'!$A$2:$T$1532,18,FALSE))</f>
        <v>FC</v>
      </c>
      <c r="M61">
        <f>IF($K61="NQC",VLOOKUP($A61,'2021_NQC_List-11_13'!$A$2:$T$1532,4,FALSE),0)</f>
        <v>0.05</v>
      </c>
      <c r="N61">
        <f>IF($K61="NQC",VLOOKUP($A61,'2021_NQC_List-11_13'!$A$2:$T$1532,5,FALSE),0)</f>
        <v>0.04</v>
      </c>
      <c r="O61">
        <f>IF($K61="NQC",VLOOKUP($A61,'2021_NQC_List-11_13'!$A$2:$T$1532,6,FALSE),0)</f>
        <v>0.23</v>
      </c>
      <c r="P61">
        <f>IF($K61="NQC",VLOOKUP($A61,'2021_NQC_List-11_13'!$A$2:$T$1532,7,FALSE),0)</f>
        <v>0.19</v>
      </c>
      <c r="Q61">
        <f>IF($K61="NQC",VLOOKUP($A61,'2021_NQC_List-11_13'!$A$2:$T$1532,8,FALSE),0)</f>
        <v>0.2</v>
      </c>
      <c r="R61">
        <f>IF($K61="NQC",VLOOKUP($A61,'2021_NQC_List-11_13'!$A$2:$T$1532,9,FALSE),0)</f>
        <v>0.39</v>
      </c>
      <c r="S61">
        <f>IF($K61="NQC",VLOOKUP($A61,'2021_NQC_List-11_13'!$A$2:$T$1532,10,FALSE),0)</f>
        <v>0.49</v>
      </c>
      <c r="T61">
        <f>IF($K61="NQC",VLOOKUP($A61,'2021_NQC_List-11_13'!$A$2:$T$1532,11,FALSE),0)</f>
        <v>0.34</v>
      </c>
      <c r="U61">
        <f>IF($K61="NQC",VLOOKUP($A61,'2021_NQC_List-11_13'!$A$2:$T$1532,12,FALSE),0)</f>
        <v>0.18</v>
      </c>
      <c r="V61">
        <f>IF($K61="NQC",VLOOKUP($A61,'2021_NQC_List-11_13'!$A$2:$T$1532,13,FALSE),0)</f>
        <v>0.03</v>
      </c>
      <c r="W61">
        <f>IF($K61="NQC",VLOOKUP($A61,'2021_NQC_List-11_13'!$A$2:$T$1532,14,FALSE),0)</f>
        <v>0.03</v>
      </c>
      <c r="X61">
        <f>IF($K61="NQC",VLOOKUP($A61,'2021_NQC_List-11_13'!$A$2:$T$1532,15,FALSE),0)</f>
        <v>0</v>
      </c>
      <c r="Y61" t="str">
        <f t="shared" si="1"/>
        <v>Non-Hydro</v>
      </c>
      <c r="AA61" t="s">
        <v>4341</v>
      </c>
    </row>
    <row r="62" spans="1:28" x14ac:dyDescent="0.3">
      <c r="A62" t="str">
        <f>'OASIS-11_26'!E65</f>
        <v>DRACKR_2_SOLAR2</v>
      </c>
      <c r="B62" t="str">
        <f>'OASIS-11_26'!G65</f>
        <v>Dracker Solar Unit 2</v>
      </c>
      <c r="C62" t="str">
        <f>VLOOKUP($A62,'OASIS-11_26'!$E$2:$R$1556,2,FALSE)</f>
        <v>GEN</v>
      </c>
      <c r="D62" s="1">
        <f>VLOOKUP($A62,'OASIS-11_26'!$E$2:$R$1556,11,FALSE)</f>
        <v>42643</v>
      </c>
      <c r="E62" s="3">
        <f t="shared" si="0"/>
        <v>2016</v>
      </c>
      <c r="F62" t="str">
        <f>VLOOKUP($A62,'OASIS-11_26'!$E$2:$R$1556,9,FALSE)</f>
        <v>SUN</v>
      </c>
      <c r="G62" t="str">
        <f>VLOOKUP($A62,'OASIS-11_26'!$E$2:$R$1556,8,FALSE)</f>
        <v>PHOTO VOLTAIC</v>
      </c>
      <c r="H62">
        <f>VLOOKUP($A62,'OASIS-11_26'!$E$2:$R$1556,4,FALSE)</f>
        <v>125</v>
      </c>
      <c r="I62">
        <f>VLOOKUP($A62,'OASIS-11_26'!$E$2:$R$1556,5,FALSE)</f>
        <v>125</v>
      </c>
      <c r="J62" t="str">
        <f>VLOOKUP($A62,'OASIS-11_26'!$E$2:$R$1556,6,FALSE)</f>
        <v>SCE</v>
      </c>
      <c r="K62" t="str">
        <f>IF(ISERROR(VLOOKUP($A62,'2021_NQC_List-11_13'!$A$2:$T$1532,4,FALSE)),"","NQC")</f>
        <v>NQC</v>
      </c>
      <c r="L62" s="3" t="str">
        <f>IF(ISERROR(VLOOKUP($A62,'2021_NQC_List-11_13'!$A$2:$T$1532,4,FALSE)),"",VLOOKUP($A62,'2021_NQC_List-11_13'!$A$2:$T$1532,18,FALSE))</f>
        <v>FC</v>
      </c>
      <c r="M62">
        <f>IF($K62="NQC",VLOOKUP($A62,'2021_NQC_List-11_13'!$A$2:$T$1532,4,FALSE),0)</f>
        <v>5</v>
      </c>
      <c r="N62">
        <f>IF($K62="NQC",VLOOKUP($A62,'2021_NQC_List-11_13'!$A$2:$T$1532,5,FALSE),0)</f>
        <v>3.75</v>
      </c>
      <c r="O62">
        <f>IF($K62="NQC",VLOOKUP($A62,'2021_NQC_List-11_13'!$A$2:$T$1532,6,FALSE),0)</f>
        <v>22.5</v>
      </c>
      <c r="P62">
        <f>IF($K62="NQC",VLOOKUP($A62,'2021_NQC_List-11_13'!$A$2:$T$1532,7,FALSE),0)</f>
        <v>18.75</v>
      </c>
      <c r="Q62">
        <f>IF($K62="NQC",VLOOKUP($A62,'2021_NQC_List-11_13'!$A$2:$T$1532,8,FALSE),0)</f>
        <v>0</v>
      </c>
      <c r="R62">
        <f>IF($K62="NQC",VLOOKUP($A62,'2021_NQC_List-11_13'!$A$2:$T$1532,9,FALSE),0)</f>
        <v>0</v>
      </c>
      <c r="S62">
        <f>IF($K62="NQC",VLOOKUP($A62,'2021_NQC_List-11_13'!$A$2:$T$1532,10,FALSE),0)</f>
        <v>0</v>
      </c>
      <c r="T62">
        <f>IF($K62="NQC",VLOOKUP($A62,'2021_NQC_List-11_13'!$A$2:$T$1532,11,FALSE),0)</f>
        <v>0</v>
      </c>
      <c r="U62">
        <f>IF($K62="NQC",VLOOKUP($A62,'2021_NQC_List-11_13'!$A$2:$T$1532,12,FALSE),0)</f>
        <v>0</v>
      </c>
      <c r="V62">
        <f>IF($K62="NQC",VLOOKUP($A62,'2021_NQC_List-11_13'!$A$2:$T$1532,13,FALSE),0)</f>
        <v>0</v>
      </c>
      <c r="W62">
        <f>IF($K62="NQC",VLOOKUP($A62,'2021_NQC_List-11_13'!$A$2:$T$1532,14,FALSE),0)</f>
        <v>0</v>
      </c>
      <c r="X62">
        <f>IF($K62="NQC",VLOOKUP($A62,'2021_NQC_List-11_13'!$A$2:$T$1532,15,FALSE),0)</f>
        <v>0</v>
      </c>
      <c r="Y62" t="str">
        <f t="shared" si="1"/>
        <v>Non-Hydro</v>
      </c>
      <c r="AA62" t="s">
        <v>4341</v>
      </c>
    </row>
    <row r="63" spans="1:28" x14ac:dyDescent="0.3">
      <c r="A63" t="str">
        <f>'OASIS-11_26'!E66</f>
        <v>MOJAVW_2_SOLAR</v>
      </c>
      <c r="B63" t="str">
        <f>'OASIS-11_26'!G66</f>
        <v>Mojave West</v>
      </c>
      <c r="C63" t="str">
        <f>VLOOKUP($A63,'OASIS-11_26'!$E$2:$R$1556,2,FALSE)</f>
        <v>GEN</v>
      </c>
      <c r="D63" s="1">
        <f>VLOOKUP($A63,'OASIS-11_26'!$E$2:$R$1556,11,FALSE)</f>
        <v>42536</v>
      </c>
      <c r="E63" s="3">
        <f t="shared" si="0"/>
        <v>2016</v>
      </c>
      <c r="F63" t="str">
        <f>VLOOKUP($A63,'OASIS-11_26'!$E$2:$R$1556,9,FALSE)</f>
        <v>SUN</v>
      </c>
      <c r="G63" t="str">
        <f>VLOOKUP($A63,'OASIS-11_26'!$E$2:$R$1556,8,FALSE)</f>
        <v>PHOTO VOLTAIC</v>
      </c>
      <c r="H63">
        <f>VLOOKUP($A63,'OASIS-11_26'!$E$2:$R$1556,4,FALSE)</f>
        <v>20</v>
      </c>
      <c r="I63">
        <f>VLOOKUP($A63,'OASIS-11_26'!$E$2:$R$1556,5,FALSE)</f>
        <v>20</v>
      </c>
      <c r="J63" t="str">
        <f>VLOOKUP($A63,'OASIS-11_26'!$E$2:$R$1556,6,FALSE)</f>
        <v>SCE</v>
      </c>
      <c r="K63" t="str">
        <f>IF(ISERROR(VLOOKUP($A63,'2021_NQC_List-11_13'!$A$2:$T$1532,4,FALSE)),"","NQC")</f>
        <v>NQC</v>
      </c>
      <c r="L63" s="3" t="str">
        <f>IF(ISERROR(VLOOKUP($A63,'2021_NQC_List-11_13'!$A$2:$T$1532,4,FALSE)),"",VLOOKUP($A63,'2021_NQC_List-11_13'!$A$2:$T$1532,18,FALSE))</f>
        <v>FC</v>
      </c>
      <c r="M63">
        <f>IF($K63="NQC",VLOOKUP($A63,'2021_NQC_List-11_13'!$A$2:$T$1532,4,FALSE),0)</f>
        <v>0.8</v>
      </c>
      <c r="N63">
        <f>IF($K63="NQC",VLOOKUP($A63,'2021_NQC_List-11_13'!$A$2:$T$1532,5,FALSE),0)</f>
        <v>0.6</v>
      </c>
      <c r="O63">
        <f>IF($K63="NQC",VLOOKUP($A63,'2021_NQC_List-11_13'!$A$2:$T$1532,6,FALSE),0)</f>
        <v>3.6</v>
      </c>
      <c r="P63">
        <f>IF($K63="NQC",VLOOKUP($A63,'2021_NQC_List-11_13'!$A$2:$T$1532,7,FALSE),0)</f>
        <v>3</v>
      </c>
      <c r="Q63">
        <f>IF($K63="NQC",VLOOKUP($A63,'2021_NQC_List-11_13'!$A$2:$T$1532,8,FALSE),0)</f>
        <v>3.2</v>
      </c>
      <c r="R63">
        <f>IF($K63="NQC",VLOOKUP($A63,'2021_NQC_List-11_13'!$A$2:$T$1532,9,FALSE),0)</f>
        <v>6.2</v>
      </c>
      <c r="S63">
        <f>IF($K63="NQC",VLOOKUP($A63,'2021_NQC_List-11_13'!$A$2:$T$1532,10,FALSE),0)</f>
        <v>7.8</v>
      </c>
      <c r="T63">
        <f>IF($K63="NQC",VLOOKUP($A63,'2021_NQC_List-11_13'!$A$2:$T$1532,11,FALSE),0)</f>
        <v>5.4</v>
      </c>
      <c r="U63">
        <f>IF($K63="NQC",VLOOKUP($A63,'2021_NQC_List-11_13'!$A$2:$T$1532,12,FALSE),0)</f>
        <v>2.8</v>
      </c>
      <c r="V63">
        <f>IF($K63="NQC",VLOOKUP($A63,'2021_NQC_List-11_13'!$A$2:$T$1532,13,FALSE),0)</f>
        <v>0.4</v>
      </c>
      <c r="W63">
        <f>IF($K63="NQC",VLOOKUP($A63,'2021_NQC_List-11_13'!$A$2:$T$1532,14,FALSE),0)</f>
        <v>0.4</v>
      </c>
      <c r="X63">
        <f>IF($K63="NQC",VLOOKUP($A63,'2021_NQC_List-11_13'!$A$2:$T$1532,15,FALSE),0)</f>
        <v>0</v>
      </c>
      <c r="Y63" t="str">
        <f t="shared" si="1"/>
        <v>Non-Hydro</v>
      </c>
      <c r="AA63" t="s">
        <v>4341</v>
      </c>
    </row>
    <row r="64" spans="1:28" x14ac:dyDescent="0.3">
      <c r="A64" t="str">
        <f>'OASIS-11_26'!E67</f>
        <v>RTEDDY_2_SEBSR3</v>
      </c>
      <c r="B64" t="str">
        <f>'OASIS-11_26'!G67</f>
        <v>Rosamond West Solar East Bay 3</v>
      </c>
      <c r="C64" t="str">
        <f>VLOOKUP($A64,'OASIS-11_26'!$E$2:$R$1556,2,FALSE)</f>
        <v>GEN</v>
      </c>
      <c r="D64" s="1">
        <f>VLOOKUP($A64,'OASIS-11_26'!$E$2:$R$1556,11,FALSE)</f>
        <v>0</v>
      </c>
      <c r="E64" s="3" t="str">
        <f t="shared" si="0"/>
        <v/>
      </c>
      <c r="F64" t="str">
        <f>VLOOKUP($A64,'OASIS-11_26'!$E$2:$R$1556,9,FALSE)</f>
        <v>SUN</v>
      </c>
      <c r="G64" t="str">
        <f>VLOOKUP($A64,'OASIS-11_26'!$E$2:$R$1556,8,FALSE)</f>
        <v>PHOTO VOLTAIC</v>
      </c>
      <c r="H64">
        <f>VLOOKUP($A64,'OASIS-11_26'!$E$2:$R$1556,4,FALSE)</f>
        <v>56</v>
      </c>
      <c r="I64">
        <f>VLOOKUP($A64,'OASIS-11_26'!$E$2:$R$1556,5,FALSE)</f>
        <v>56</v>
      </c>
      <c r="J64" t="str">
        <f>VLOOKUP($A64,'OASIS-11_26'!$E$2:$R$1556,6,FALSE)</f>
        <v>SCE</v>
      </c>
      <c r="K64" t="str">
        <f>IF(ISERROR(VLOOKUP($A64,'2021_NQC_List-11_13'!$A$2:$T$1532,4,FALSE)),"","NQC")</f>
        <v/>
      </c>
      <c r="L64" s="3" t="str">
        <f>IF(ISERROR(VLOOKUP($A64,'2021_NQC_List-11_13'!$A$2:$T$1532,4,FALSE)),"",VLOOKUP($A64,'2021_NQC_List-11_13'!$A$2:$T$1532,18,FALSE))</f>
        <v/>
      </c>
      <c r="M64">
        <f>IF($K64="NQC",VLOOKUP($A64,'2021_NQC_List-11_13'!$A$2:$T$1532,4,FALSE),0)</f>
        <v>0</v>
      </c>
      <c r="N64">
        <f>IF($K64="NQC",VLOOKUP($A64,'2021_NQC_List-11_13'!$A$2:$T$1532,5,FALSE),0)</f>
        <v>0</v>
      </c>
      <c r="O64">
        <f>IF($K64="NQC",VLOOKUP($A64,'2021_NQC_List-11_13'!$A$2:$T$1532,6,FALSE),0)</f>
        <v>0</v>
      </c>
      <c r="P64">
        <f>IF($K64="NQC",VLOOKUP($A64,'2021_NQC_List-11_13'!$A$2:$T$1532,7,FALSE),0)</f>
        <v>0</v>
      </c>
      <c r="Q64">
        <f>IF($K64="NQC",VLOOKUP($A64,'2021_NQC_List-11_13'!$A$2:$T$1532,8,FALSE),0)</f>
        <v>0</v>
      </c>
      <c r="R64">
        <f>IF($K64="NQC",VLOOKUP($A64,'2021_NQC_List-11_13'!$A$2:$T$1532,9,FALSE),0)</f>
        <v>0</v>
      </c>
      <c r="S64">
        <f>IF($K64="NQC",VLOOKUP($A64,'2021_NQC_List-11_13'!$A$2:$T$1532,10,FALSE),0)</f>
        <v>0</v>
      </c>
      <c r="T64">
        <f>IF($K64="NQC",VLOOKUP($A64,'2021_NQC_List-11_13'!$A$2:$T$1532,11,FALSE),0)</f>
        <v>0</v>
      </c>
      <c r="U64">
        <f>IF($K64="NQC",VLOOKUP($A64,'2021_NQC_List-11_13'!$A$2:$T$1532,12,FALSE),0)</f>
        <v>0</v>
      </c>
      <c r="V64">
        <f>IF($K64="NQC",VLOOKUP($A64,'2021_NQC_List-11_13'!$A$2:$T$1532,13,FALSE),0)</f>
        <v>0</v>
      </c>
      <c r="W64">
        <f>IF($K64="NQC",VLOOKUP($A64,'2021_NQC_List-11_13'!$A$2:$T$1532,14,FALSE),0)</f>
        <v>0</v>
      </c>
      <c r="X64">
        <f>IF($K64="NQC",VLOOKUP($A64,'2021_NQC_List-11_13'!$A$2:$T$1532,15,FALSE),0)</f>
        <v>0</v>
      </c>
      <c r="Y64" t="str">
        <f t="shared" si="1"/>
        <v>Non-Hydro</v>
      </c>
      <c r="AA64" t="s">
        <v>4341</v>
      </c>
      <c r="AB64" t="s">
        <v>4406</v>
      </c>
    </row>
    <row r="65" spans="1:27" x14ac:dyDescent="0.3">
      <c r="A65" t="str">
        <f>'OASIS-11_26'!E68</f>
        <v>MTNPOS_1_UNIT</v>
      </c>
      <c r="B65" t="str">
        <f>'OASIS-11_26'!G68</f>
        <v>MT.POSO COGENERATION CO.</v>
      </c>
      <c r="C65" t="str">
        <f>VLOOKUP($A65,'OASIS-11_26'!$E$2:$R$1556,2,FALSE)</f>
        <v>GEN</v>
      </c>
      <c r="D65" s="1">
        <f>VLOOKUP($A65,'OASIS-11_26'!$E$2:$R$1556,11,FALSE)</f>
        <v>32599</v>
      </c>
      <c r="E65" s="3">
        <f t="shared" si="0"/>
        <v>1989</v>
      </c>
      <c r="F65" t="str">
        <f>VLOOKUP($A65,'OASIS-11_26'!$E$2:$R$1556,9,FALSE)</f>
        <v>BIOMASS</v>
      </c>
      <c r="G65" t="str">
        <f>VLOOKUP($A65,'OASIS-11_26'!$E$2:$R$1556,8,FALSE)</f>
        <v>STEAM</v>
      </c>
      <c r="H65">
        <f>VLOOKUP($A65,'OASIS-11_26'!$E$2:$R$1556,4,FALSE)</f>
        <v>46.64</v>
      </c>
      <c r="I65">
        <f>VLOOKUP($A65,'OASIS-11_26'!$E$2:$R$1556,5,FALSE)</f>
        <v>57</v>
      </c>
      <c r="J65" t="str">
        <f>VLOOKUP($A65,'OASIS-11_26'!$E$2:$R$1556,6,FALSE)</f>
        <v>PGAE</v>
      </c>
      <c r="K65" t="str">
        <f>IF(ISERROR(VLOOKUP($A65,'2021_NQC_List-11_13'!$A$2:$T$1532,4,FALSE)),"","NQC")</f>
        <v>NQC</v>
      </c>
      <c r="L65" s="3" t="str">
        <f>IF(ISERROR(VLOOKUP($A65,'2021_NQC_List-11_13'!$A$2:$T$1532,4,FALSE)),"",VLOOKUP($A65,'2021_NQC_List-11_13'!$A$2:$T$1532,18,FALSE))</f>
        <v>FC</v>
      </c>
      <c r="M65">
        <f>IF($K65="NQC",VLOOKUP($A65,'2021_NQC_List-11_13'!$A$2:$T$1532,4,FALSE),0)</f>
        <v>30.14</v>
      </c>
      <c r="N65">
        <f>IF($K65="NQC",VLOOKUP($A65,'2021_NQC_List-11_13'!$A$2:$T$1532,5,FALSE),0)</f>
        <v>8.1999999999999993</v>
      </c>
      <c r="O65">
        <f>IF($K65="NQC",VLOOKUP($A65,'2021_NQC_List-11_13'!$A$2:$T$1532,6,FALSE),0)</f>
        <v>10.72</v>
      </c>
      <c r="P65">
        <f>IF($K65="NQC",VLOOKUP($A65,'2021_NQC_List-11_13'!$A$2:$T$1532,7,FALSE),0)</f>
        <v>34.71</v>
      </c>
      <c r="Q65">
        <f>IF($K65="NQC",VLOOKUP($A65,'2021_NQC_List-11_13'!$A$2:$T$1532,8,FALSE),0)</f>
        <v>35.270000000000003</v>
      </c>
      <c r="R65">
        <f>IF($K65="NQC",VLOOKUP($A65,'2021_NQC_List-11_13'!$A$2:$T$1532,9,FALSE),0)</f>
        <v>34.659999999999997</v>
      </c>
      <c r="S65">
        <f>IF($K65="NQC",VLOOKUP($A65,'2021_NQC_List-11_13'!$A$2:$T$1532,10,FALSE),0)</f>
        <v>32.54</v>
      </c>
      <c r="T65">
        <f>IF($K65="NQC",VLOOKUP($A65,'2021_NQC_List-11_13'!$A$2:$T$1532,11,FALSE),0)</f>
        <v>33.79</v>
      </c>
      <c r="U65">
        <f>IF($K65="NQC",VLOOKUP($A65,'2021_NQC_List-11_13'!$A$2:$T$1532,12,FALSE),0)</f>
        <v>29.7</v>
      </c>
      <c r="V65">
        <f>IF($K65="NQC",VLOOKUP($A65,'2021_NQC_List-11_13'!$A$2:$T$1532,13,FALSE),0)</f>
        <v>29.95</v>
      </c>
      <c r="W65">
        <f>IF($K65="NQC",VLOOKUP($A65,'2021_NQC_List-11_13'!$A$2:$T$1532,14,FALSE),0)</f>
        <v>35.340000000000003</v>
      </c>
      <c r="X65">
        <f>IF($K65="NQC",VLOOKUP($A65,'2021_NQC_List-11_13'!$A$2:$T$1532,15,FALSE),0)</f>
        <v>39.5</v>
      </c>
      <c r="Y65" t="str">
        <f t="shared" si="1"/>
        <v>Non-Hydro</v>
      </c>
      <c r="AA65" t="s">
        <v>4341</v>
      </c>
    </row>
    <row r="66" spans="1:27" x14ac:dyDescent="0.3">
      <c r="A66" t="str">
        <f>'OASIS-11_26'!E69</f>
        <v>CSTRVL_7_QFUNTS</v>
      </c>
      <c r="B66" t="str">
        <f>'OASIS-11_26'!G69</f>
        <v>Castroville QF Aggregate</v>
      </c>
      <c r="C66" t="str">
        <f>VLOOKUP($A66,'OASIS-11_26'!$E$2:$R$1556,2,FALSE)</f>
        <v>GEN</v>
      </c>
      <c r="D66" s="1">
        <f>VLOOKUP($A66,'OASIS-11_26'!$E$2:$R$1556,11,FALSE)</f>
        <v>38869</v>
      </c>
      <c r="E66" s="3">
        <f t="shared" ref="E66:E129" si="2">IF(YEAR(D66)&lt;&gt;1900,YEAR(D66),"")</f>
        <v>2006</v>
      </c>
      <c r="F66" t="str">
        <f>VLOOKUP($A66,'OASIS-11_26'!$E$2:$R$1556,9,FALSE)</f>
        <v>OTHER</v>
      </c>
      <c r="G66" t="str">
        <f>VLOOKUP($A66,'OASIS-11_26'!$E$2:$R$1556,8,FALSE)</f>
        <v>OTHER</v>
      </c>
      <c r="H66">
        <f>VLOOKUP($A66,'OASIS-11_26'!$E$2:$R$1556,4,FALSE)</f>
        <v>2</v>
      </c>
      <c r="I66">
        <f>VLOOKUP($A66,'OASIS-11_26'!$E$2:$R$1556,5,FALSE)</f>
        <v>11</v>
      </c>
      <c r="J66" t="str">
        <f>VLOOKUP($A66,'OASIS-11_26'!$E$2:$R$1556,6,FALSE)</f>
        <v>PGAE</v>
      </c>
      <c r="K66" t="str">
        <f>IF(ISERROR(VLOOKUP($A66,'2021_NQC_List-11_13'!$A$2:$T$1532,4,FALSE)),"","NQC")</f>
        <v>NQC</v>
      </c>
      <c r="L66" s="3" t="str">
        <f>IF(ISERROR(VLOOKUP($A66,'2021_NQC_List-11_13'!$A$2:$T$1532,4,FALSE)),"",VLOOKUP($A66,'2021_NQC_List-11_13'!$A$2:$T$1532,18,FALSE))</f>
        <v>FC</v>
      </c>
      <c r="M66">
        <f>IF($K66="NQC",VLOOKUP($A66,'2021_NQC_List-11_13'!$A$2:$T$1532,4,FALSE),0)</f>
        <v>0.11</v>
      </c>
      <c r="N66">
        <f>IF($K66="NQC",VLOOKUP($A66,'2021_NQC_List-11_13'!$A$2:$T$1532,5,FALSE),0)</f>
        <v>0.11</v>
      </c>
      <c r="O66">
        <f>IF($K66="NQC",VLOOKUP($A66,'2021_NQC_List-11_13'!$A$2:$T$1532,6,FALSE),0)</f>
        <v>0.14000000000000001</v>
      </c>
      <c r="P66">
        <f>IF($K66="NQC",VLOOKUP($A66,'2021_NQC_List-11_13'!$A$2:$T$1532,7,FALSE),0)</f>
        <v>0.11</v>
      </c>
      <c r="Q66">
        <f>IF($K66="NQC",VLOOKUP($A66,'2021_NQC_List-11_13'!$A$2:$T$1532,8,FALSE),0)</f>
        <v>0.1</v>
      </c>
      <c r="R66">
        <f>IF($K66="NQC",VLOOKUP($A66,'2021_NQC_List-11_13'!$A$2:$T$1532,9,FALSE),0)</f>
        <v>0.08</v>
      </c>
      <c r="S66">
        <f>IF($K66="NQC",VLOOKUP($A66,'2021_NQC_List-11_13'!$A$2:$T$1532,10,FALSE),0)</f>
        <v>7.0000000000000007E-2</v>
      </c>
      <c r="T66">
        <f>IF($K66="NQC",VLOOKUP($A66,'2021_NQC_List-11_13'!$A$2:$T$1532,11,FALSE),0)</f>
        <v>7.0000000000000007E-2</v>
      </c>
      <c r="U66">
        <f>IF($K66="NQC",VLOOKUP($A66,'2021_NQC_List-11_13'!$A$2:$T$1532,12,FALSE),0)</f>
        <v>0.05</v>
      </c>
      <c r="V66">
        <f>IF($K66="NQC",VLOOKUP($A66,'2021_NQC_List-11_13'!$A$2:$T$1532,13,FALSE),0)</f>
        <v>0.06</v>
      </c>
      <c r="W66">
        <f>IF($K66="NQC",VLOOKUP($A66,'2021_NQC_List-11_13'!$A$2:$T$1532,14,FALSE),0)</f>
        <v>0.05</v>
      </c>
      <c r="X66">
        <f>IF($K66="NQC",VLOOKUP($A66,'2021_NQC_List-11_13'!$A$2:$T$1532,15,FALSE),0)</f>
        <v>7.0000000000000007E-2</v>
      </c>
      <c r="Y66" t="str">
        <f t="shared" ref="Y66:Y129" si="3">IF($G66="Pumped Storage","Hydro-Pumped Storage",IF($G66="Pump","Hydro-Pump",IF($F66&lt;&gt;"Water","Non-Hydro",IF($H66&gt;30,"Hydro-Large Hydro","Hydro-Small Hydro"))))</f>
        <v>Non-Hydro</v>
      </c>
      <c r="AA66" t="s">
        <v>4341</v>
      </c>
    </row>
    <row r="67" spans="1:27" x14ac:dyDescent="0.3">
      <c r="A67" t="str">
        <f>'OASIS-11_26'!E70</f>
        <v>PIOPIC_2_CTG1</v>
      </c>
      <c r="B67" t="str">
        <f>'OASIS-11_26'!G70</f>
        <v>Pio Pico Unit 1</v>
      </c>
      <c r="C67" t="str">
        <f>VLOOKUP($A67,'OASIS-11_26'!$E$2:$R$1556,2,FALSE)</f>
        <v>GEN</v>
      </c>
      <c r="D67" s="1">
        <f>VLOOKUP($A67,'OASIS-11_26'!$E$2:$R$1556,11,FALSE)</f>
        <v>42677</v>
      </c>
      <c r="E67" s="3">
        <f t="shared" si="2"/>
        <v>2016</v>
      </c>
      <c r="F67" t="str">
        <f>VLOOKUP($A67,'OASIS-11_26'!$E$2:$R$1556,9,FALSE)</f>
        <v>NATURAL GAS</v>
      </c>
      <c r="G67" t="str">
        <f>VLOOKUP($A67,'OASIS-11_26'!$E$2:$R$1556,8,FALSE)</f>
        <v>COMBUSTION TURBINE</v>
      </c>
      <c r="H67">
        <f>VLOOKUP($A67,'OASIS-11_26'!$E$2:$R$1556,4,FALSE)</f>
        <v>111.3</v>
      </c>
      <c r="I67">
        <f>VLOOKUP($A67,'OASIS-11_26'!$E$2:$R$1556,5,FALSE)</f>
        <v>111.3</v>
      </c>
      <c r="J67" t="str">
        <f>VLOOKUP($A67,'OASIS-11_26'!$E$2:$R$1556,6,FALSE)</f>
        <v>SDGE</v>
      </c>
      <c r="K67" t="str">
        <f>IF(ISERROR(VLOOKUP($A67,'2021_NQC_List-11_13'!$A$2:$T$1532,4,FALSE)),"","NQC")</f>
        <v>NQC</v>
      </c>
      <c r="L67" s="3" t="str">
        <f>IF(ISERROR(VLOOKUP($A67,'2021_NQC_List-11_13'!$A$2:$T$1532,4,FALSE)),"",VLOOKUP($A67,'2021_NQC_List-11_13'!$A$2:$T$1532,18,FALSE))</f>
        <v>ID</v>
      </c>
      <c r="M67">
        <f>IF($K67="NQC",VLOOKUP($A67,'2021_NQC_List-11_13'!$A$2:$T$1532,4,FALSE),0)</f>
        <v>111.3</v>
      </c>
      <c r="N67">
        <f>IF($K67="NQC",VLOOKUP($A67,'2021_NQC_List-11_13'!$A$2:$T$1532,5,FALSE),0)</f>
        <v>111.3</v>
      </c>
      <c r="O67">
        <f>IF($K67="NQC",VLOOKUP($A67,'2021_NQC_List-11_13'!$A$2:$T$1532,6,FALSE),0)</f>
        <v>111.3</v>
      </c>
      <c r="P67">
        <f>IF($K67="NQC",VLOOKUP($A67,'2021_NQC_List-11_13'!$A$2:$T$1532,7,FALSE),0)</f>
        <v>111.3</v>
      </c>
      <c r="Q67">
        <f>IF($K67="NQC",VLOOKUP($A67,'2021_NQC_List-11_13'!$A$2:$T$1532,8,FALSE),0)</f>
        <v>111.3</v>
      </c>
      <c r="R67">
        <f>IF($K67="NQC",VLOOKUP($A67,'2021_NQC_List-11_13'!$A$2:$T$1532,9,FALSE),0)</f>
        <v>111.3</v>
      </c>
      <c r="S67">
        <f>IF($K67="NQC",VLOOKUP($A67,'2021_NQC_List-11_13'!$A$2:$T$1532,10,FALSE),0)</f>
        <v>111.3</v>
      </c>
      <c r="T67">
        <f>IF($K67="NQC",VLOOKUP($A67,'2021_NQC_List-11_13'!$A$2:$T$1532,11,FALSE),0)</f>
        <v>111.3</v>
      </c>
      <c r="U67">
        <f>IF($K67="NQC",VLOOKUP($A67,'2021_NQC_List-11_13'!$A$2:$T$1532,12,FALSE),0)</f>
        <v>111.3</v>
      </c>
      <c r="V67">
        <f>IF($K67="NQC",VLOOKUP($A67,'2021_NQC_List-11_13'!$A$2:$T$1532,13,FALSE),0)</f>
        <v>111.3</v>
      </c>
      <c r="W67">
        <f>IF($K67="NQC",VLOOKUP($A67,'2021_NQC_List-11_13'!$A$2:$T$1532,14,FALSE),0)</f>
        <v>111.3</v>
      </c>
      <c r="X67">
        <f>IF($K67="NQC",VLOOKUP($A67,'2021_NQC_List-11_13'!$A$2:$T$1532,15,FALSE),0)</f>
        <v>111.3</v>
      </c>
      <c r="Y67" t="str">
        <f t="shared" si="3"/>
        <v>Non-Hydro</v>
      </c>
      <c r="AA67" t="s">
        <v>4341</v>
      </c>
    </row>
    <row r="68" spans="1:27" x14ac:dyDescent="0.3">
      <c r="A68" t="str">
        <f>'OASIS-11_26'!E71</f>
        <v>VALTNE_2_AVASR1</v>
      </c>
      <c r="B68" t="str">
        <f>'OASIS-11_26'!G71</f>
        <v>Valentine Solar</v>
      </c>
      <c r="C68" t="str">
        <f>VLOOKUP($A68,'OASIS-11_26'!$E$2:$R$1556,2,FALSE)</f>
        <v>GEN</v>
      </c>
      <c r="D68" s="1">
        <f>VLOOKUP($A68,'OASIS-11_26'!$E$2:$R$1556,11,FALSE)</f>
        <v>43778</v>
      </c>
      <c r="E68" s="3">
        <f t="shared" si="2"/>
        <v>2019</v>
      </c>
      <c r="F68" t="str">
        <f>VLOOKUP($A68,'OASIS-11_26'!$E$2:$R$1556,9,FALSE)</f>
        <v>SUN</v>
      </c>
      <c r="G68" t="str">
        <f>VLOOKUP($A68,'OASIS-11_26'!$E$2:$R$1556,8,FALSE)</f>
        <v>PHOTO VOLTAIC</v>
      </c>
      <c r="H68">
        <f>VLOOKUP($A68,'OASIS-11_26'!$E$2:$R$1556,4,FALSE)</f>
        <v>100</v>
      </c>
      <c r="I68">
        <f>VLOOKUP($A68,'OASIS-11_26'!$E$2:$R$1556,5,FALSE)</f>
        <v>100</v>
      </c>
      <c r="J68" t="str">
        <f>VLOOKUP($A68,'OASIS-11_26'!$E$2:$R$1556,6,FALSE)</f>
        <v>SCE</v>
      </c>
      <c r="K68" t="str">
        <f>IF(ISERROR(VLOOKUP($A68,'2021_NQC_List-11_13'!$A$2:$T$1532,4,FALSE)),"","NQC")</f>
        <v>NQC</v>
      </c>
      <c r="L68" s="3" t="str">
        <f>IF(ISERROR(VLOOKUP($A68,'2021_NQC_List-11_13'!$A$2:$T$1532,4,FALSE)),"",VLOOKUP($A68,'2021_NQC_List-11_13'!$A$2:$T$1532,18,FALSE))</f>
        <v>FC</v>
      </c>
      <c r="M68">
        <f>IF($K68="NQC",VLOOKUP($A68,'2021_NQC_List-11_13'!$A$2:$T$1532,4,FALSE),0)</f>
        <v>4</v>
      </c>
      <c r="N68">
        <f>IF($K68="NQC",VLOOKUP($A68,'2021_NQC_List-11_13'!$A$2:$T$1532,5,FALSE),0)</f>
        <v>3</v>
      </c>
      <c r="O68">
        <f>IF($K68="NQC",VLOOKUP($A68,'2021_NQC_List-11_13'!$A$2:$T$1532,6,FALSE),0)</f>
        <v>18</v>
      </c>
      <c r="P68">
        <f>IF($K68="NQC",VLOOKUP($A68,'2021_NQC_List-11_13'!$A$2:$T$1532,7,FALSE),0)</f>
        <v>15</v>
      </c>
      <c r="Q68">
        <f>IF($K68="NQC",VLOOKUP($A68,'2021_NQC_List-11_13'!$A$2:$T$1532,8,FALSE),0)</f>
        <v>16</v>
      </c>
      <c r="R68">
        <f>IF($K68="NQC",VLOOKUP($A68,'2021_NQC_List-11_13'!$A$2:$T$1532,9,FALSE),0)</f>
        <v>31</v>
      </c>
      <c r="S68">
        <f>IF($K68="NQC",VLOOKUP($A68,'2021_NQC_List-11_13'!$A$2:$T$1532,10,FALSE),0)</f>
        <v>39</v>
      </c>
      <c r="T68">
        <f>IF($K68="NQC",VLOOKUP($A68,'2021_NQC_List-11_13'!$A$2:$T$1532,11,FALSE),0)</f>
        <v>27</v>
      </c>
      <c r="U68">
        <f>IF($K68="NQC",VLOOKUP($A68,'2021_NQC_List-11_13'!$A$2:$T$1532,12,FALSE),0)</f>
        <v>14</v>
      </c>
      <c r="V68">
        <f>IF($K68="NQC",VLOOKUP($A68,'2021_NQC_List-11_13'!$A$2:$T$1532,13,FALSE),0)</f>
        <v>2</v>
      </c>
      <c r="W68">
        <f>IF($K68="NQC",VLOOKUP($A68,'2021_NQC_List-11_13'!$A$2:$T$1532,14,FALSE),0)</f>
        <v>2</v>
      </c>
      <c r="X68">
        <f>IF($K68="NQC",VLOOKUP($A68,'2021_NQC_List-11_13'!$A$2:$T$1532,15,FALSE),0)</f>
        <v>0</v>
      </c>
      <c r="Y68" t="str">
        <f t="shared" si="3"/>
        <v>Non-Hydro</v>
      </c>
      <c r="AA68" t="s">
        <v>4341</v>
      </c>
    </row>
    <row r="69" spans="1:27" x14ac:dyDescent="0.3">
      <c r="A69" t="str">
        <f>'OASIS-11_26'!E72</f>
        <v>CURTIS_1_FARFLD</v>
      </c>
      <c r="B69" t="str">
        <f>'OASIS-11_26'!G72</f>
        <v>Fairfield Powerhouse</v>
      </c>
      <c r="C69" t="str">
        <f>VLOOKUP($A69,'OASIS-11_26'!$E$2:$R$1556,2,FALSE)</f>
        <v>GEN</v>
      </c>
      <c r="D69" s="1">
        <f>VLOOKUP($A69,'OASIS-11_26'!$E$2:$R$1556,11,FALSE)</f>
        <v>30530</v>
      </c>
      <c r="E69" s="3">
        <f t="shared" si="2"/>
        <v>1983</v>
      </c>
      <c r="F69" t="str">
        <f>VLOOKUP($A69,'OASIS-11_26'!$E$2:$R$1556,9,FALSE)</f>
        <v>WATER</v>
      </c>
      <c r="G69" t="str">
        <f>VLOOKUP($A69,'OASIS-11_26'!$E$2:$R$1556,8,FALSE)</f>
        <v>HYDRO</v>
      </c>
      <c r="H69">
        <f>VLOOKUP($A69,'OASIS-11_26'!$E$2:$R$1556,4,FALSE)</f>
        <v>0.9</v>
      </c>
      <c r="I69">
        <f>VLOOKUP($A69,'OASIS-11_26'!$E$2:$R$1556,5,FALSE)</f>
        <v>0.9</v>
      </c>
      <c r="J69" t="str">
        <f>VLOOKUP($A69,'OASIS-11_26'!$E$2:$R$1556,6,FALSE)</f>
        <v>PGAE</v>
      </c>
      <c r="K69" t="str">
        <f>IF(ISERROR(VLOOKUP($A69,'2021_NQC_List-11_13'!$A$2:$T$1532,4,FALSE)),"","NQC")</f>
        <v>NQC</v>
      </c>
      <c r="L69" s="3" t="str">
        <f>IF(ISERROR(VLOOKUP($A69,'2021_NQC_List-11_13'!$A$2:$T$1532,4,FALSE)),"",VLOOKUP($A69,'2021_NQC_List-11_13'!$A$2:$T$1532,18,FALSE))</f>
        <v>FC</v>
      </c>
      <c r="M69">
        <f>IF($K69="NQC",VLOOKUP($A69,'2021_NQC_List-11_13'!$A$2:$T$1532,4,FALSE),0)</f>
        <v>0</v>
      </c>
      <c r="N69">
        <f>IF($K69="NQC",VLOOKUP($A69,'2021_NQC_List-11_13'!$A$2:$T$1532,5,FALSE),0)</f>
        <v>0</v>
      </c>
      <c r="O69">
        <f>IF($K69="NQC",VLOOKUP($A69,'2021_NQC_List-11_13'!$A$2:$T$1532,6,FALSE),0)</f>
        <v>0</v>
      </c>
      <c r="P69">
        <f>IF($K69="NQC",VLOOKUP($A69,'2021_NQC_List-11_13'!$A$2:$T$1532,7,FALSE),0)</f>
        <v>0</v>
      </c>
      <c r="Q69">
        <f>IF($K69="NQC",VLOOKUP($A69,'2021_NQC_List-11_13'!$A$2:$T$1532,8,FALSE),0)</f>
        <v>0.14000000000000001</v>
      </c>
      <c r="R69">
        <f>IF($K69="NQC",VLOOKUP($A69,'2021_NQC_List-11_13'!$A$2:$T$1532,9,FALSE),0)</f>
        <v>0.55000000000000004</v>
      </c>
      <c r="S69">
        <f>IF($K69="NQC",VLOOKUP($A69,'2021_NQC_List-11_13'!$A$2:$T$1532,10,FALSE),0)</f>
        <v>0.79</v>
      </c>
      <c r="T69">
        <f>IF($K69="NQC",VLOOKUP($A69,'2021_NQC_List-11_13'!$A$2:$T$1532,11,FALSE),0)</f>
        <v>0.53</v>
      </c>
      <c r="U69">
        <f>IF($K69="NQC",VLOOKUP($A69,'2021_NQC_List-11_13'!$A$2:$T$1532,12,FALSE),0)</f>
        <v>0.18</v>
      </c>
      <c r="V69">
        <f>IF($K69="NQC",VLOOKUP($A69,'2021_NQC_List-11_13'!$A$2:$T$1532,13,FALSE),0)</f>
        <v>0</v>
      </c>
      <c r="W69">
        <f>IF($K69="NQC",VLOOKUP($A69,'2021_NQC_List-11_13'!$A$2:$T$1532,14,FALSE),0)</f>
        <v>0</v>
      </c>
      <c r="X69">
        <f>IF($K69="NQC",VLOOKUP($A69,'2021_NQC_List-11_13'!$A$2:$T$1532,15,FALSE),0)</f>
        <v>0</v>
      </c>
      <c r="Y69" t="str">
        <f t="shared" si="3"/>
        <v>Hydro-Small Hydro</v>
      </c>
      <c r="AA69" t="s">
        <v>4341</v>
      </c>
    </row>
    <row r="70" spans="1:27" x14ac:dyDescent="0.3">
      <c r="A70" t="str">
        <f>'OASIS-11_26'!E73</f>
        <v>LITLRK_6_SOLAR4</v>
      </c>
      <c r="B70" t="str">
        <f>'OASIS-11_26'!G73</f>
        <v>Little Rock Pham Solar</v>
      </c>
      <c r="C70" t="str">
        <f>VLOOKUP($A70,'OASIS-11_26'!$E$2:$R$1556,2,FALSE)</f>
        <v>GEN</v>
      </c>
      <c r="D70" s="1">
        <f>VLOOKUP($A70,'OASIS-11_26'!$E$2:$R$1556,11,FALSE)</f>
        <v>42451</v>
      </c>
      <c r="E70" s="3">
        <f t="shared" si="2"/>
        <v>2016</v>
      </c>
      <c r="F70" t="str">
        <f>VLOOKUP($A70,'OASIS-11_26'!$E$2:$R$1556,9,FALSE)</f>
        <v>SUN</v>
      </c>
      <c r="G70" t="str">
        <f>VLOOKUP($A70,'OASIS-11_26'!$E$2:$R$1556,8,FALSE)</f>
        <v>PHOTO VOLTAIC</v>
      </c>
      <c r="H70">
        <f>VLOOKUP($A70,'OASIS-11_26'!$E$2:$R$1556,4,FALSE)</f>
        <v>3</v>
      </c>
      <c r="I70">
        <f>VLOOKUP($A70,'OASIS-11_26'!$E$2:$R$1556,5,FALSE)</f>
        <v>3</v>
      </c>
      <c r="J70" t="str">
        <f>VLOOKUP($A70,'OASIS-11_26'!$E$2:$R$1556,6,FALSE)</f>
        <v>SCE</v>
      </c>
      <c r="K70" t="str">
        <f>IF(ISERROR(VLOOKUP($A70,'2021_NQC_List-11_13'!$A$2:$T$1532,4,FALSE)),"","NQC")</f>
        <v>NQC</v>
      </c>
      <c r="L70" s="3" t="str">
        <f>IF(ISERROR(VLOOKUP($A70,'2021_NQC_List-11_13'!$A$2:$T$1532,4,FALSE)),"",VLOOKUP($A70,'2021_NQC_List-11_13'!$A$2:$T$1532,18,FALSE))</f>
        <v>FC</v>
      </c>
      <c r="M70">
        <f>IF($K70="NQC",VLOOKUP($A70,'2021_NQC_List-11_13'!$A$2:$T$1532,4,FALSE),0)</f>
        <v>0.12</v>
      </c>
      <c r="N70">
        <f>IF($K70="NQC",VLOOKUP($A70,'2021_NQC_List-11_13'!$A$2:$T$1532,5,FALSE),0)</f>
        <v>0.09</v>
      </c>
      <c r="O70">
        <f>IF($K70="NQC",VLOOKUP($A70,'2021_NQC_List-11_13'!$A$2:$T$1532,6,FALSE),0)</f>
        <v>0.54</v>
      </c>
      <c r="P70">
        <f>IF($K70="NQC",VLOOKUP($A70,'2021_NQC_List-11_13'!$A$2:$T$1532,7,FALSE),0)</f>
        <v>0.45</v>
      </c>
      <c r="Q70">
        <f>IF($K70="NQC",VLOOKUP($A70,'2021_NQC_List-11_13'!$A$2:$T$1532,8,FALSE),0)</f>
        <v>0.48</v>
      </c>
      <c r="R70">
        <f>IF($K70="NQC",VLOOKUP($A70,'2021_NQC_List-11_13'!$A$2:$T$1532,9,FALSE),0)</f>
        <v>0.93</v>
      </c>
      <c r="S70">
        <f>IF($K70="NQC",VLOOKUP($A70,'2021_NQC_List-11_13'!$A$2:$T$1532,10,FALSE),0)</f>
        <v>1.17</v>
      </c>
      <c r="T70">
        <f>IF($K70="NQC",VLOOKUP($A70,'2021_NQC_List-11_13'!$A$2:$T$1532,11,FALSE),0)</f>
        <v>0.81</v>
      </c>
      <c r="U70">
        <f>IF($K70="NQC",VLOOKUP($A70,'2021_NQC_List-11_13'!$A$2:$T$1532,12,FALSE),0)</f>
        <v>0.42</v>
      </c>
      <c r="V70">
        <f>IF($K70="NQC",VLOOKUP($A70,'2021_NQC_List-11_13'!$A$2:$T$1532,13,FALSE),0)</f>
        <v>0.06</v>
      </c>
      <c r="W70">
        <f>IF($K70="NQC",VLOOKUP($A70,'2021_NQC_List-11_13'!$A$2:$T$1532,14,FALSE),0)</f>
        <v>0.06</v>
      </c>
      <c r="X70">
        <f>IF($K70="NQC",VLOOKUP($A70,'2021_NQC_List-11_13'!$A$2:$T$1532,15,FALSE),0)</f>
        <v>0</v>
      </c>
      <c r="Y70" t="str">
        <f t="shared" si="3"/>
        <v>Non-Hydro</v>
      </c>
      <c r="AA70" t="s">
        <v>4341</v>
      </c>
    </row>
    <row r="71" spans="1:27" x14ac:dyDescent="0.3">
      <c r="A71" t="str">
        <f>'OASIS-11_26'!E74</f>
        <v>WSTWND_2_M89WD1</v>
      </c>
      <c r="B71" t="str">
        <f>'OASIS-11_26'!G74</f>
        <v>Mojave 89</v>
      </c>
      <c r="C71" t="str">
        <f>VLOOKUP($A71,'OASIS-11_26'!$E$2:$R$1556,2,FALSE)</f>
        <v>GEN</v>
      </c>
      <c r="D71" s="1">
        <f>VLOOKUP($A71,'OASIS-11_26'!$E$2:$R$1556,11,FALSE)</f>
        <v>44047</v>
      </c>
      <c r="E71" s="3">
        <f t="shared" si="2"/>
        <v>2020</v>
      </c>
      <c r="F71" t="str">
        <f>VLOOKUP($A71,'OASIS-11_26'!$E$2:$R$1556,9,FALSE)</f>
        <v>LESR</v>
      </c>
      <c r="G71" t="str">
        <f>VLOOKUP($A71,'OASIS-11_26'!$E$2:$R$1556,8,FALSE)</f>
        <v>OTHER</v>
      </c>
      <c r="H71">
        <f>VLOOKUP($A71,'OASIS-11_26'!$E$2:$R$1556,4,FALSE)</f>
        <v>82.65</v>
      </c>
      <c r="I71">
        <f>VLOOKUP($A71,'OASIS-11_26'!$E$2:$R$1556,5,FALSE)</f>
        <v>88.5</v>
      </c>
      <c r="J71" t="str">
        <f>VLOOKUP($A71,'OASIS-11_26'!$E$2:$R$1556,6,FALSE)</f>
        <v>SCE</v>
      </c>
      <c r="K71" t="str">
        <f>IF(ISERROR(VLOOKUP($A71,'2021_NQC_List-11_13'!$A$2:$T$1532,4,FALSE)),"","NQC")</f>
        <v>NQC</v>
      </c>
      <c r="L71" s="3" t="str">
        <f>IF(ISERROR(VLOOKUP($A71,'2021_NQC_List-11_13'!$A$2:$T$1532,4,FALSE)),"",VLOOKUP($A71,'2021_NQC_List-11_13'!$A$2:$T$1532,18,FALSE))</f>
        <v>FC</v>
      </c>
      <c r="M71">
        <f>IF($K71="NQC",VLOOKUP($A71,'2021_NQC_List-11_13'!$A$2:$T$1532,4,FALSE),0)</f>
        <v>11.57</v>
      </c>
      <c r="N71">
        <f>IF($K71="NQC",VLOOKUP($A71,'2021_NQC_List-11_13'!$A$2:$T$1532,5,FALSE),0)</f>
        <v>9.92</v>
      </c>
      <c r="O71">
        <f>IF($K71="NQC",VLOOKUP($A71,'2021_NQC_List-11_13'!$A$2:$T$1532,6,FALSE),0)</f>
        <v>23.14</v>
      </c>
      <c r="P71">
        <f>IF($K71="NQC",VLOOKUP($A71,'2021_NQC_List-11_13'!$A$2:$T$1532,7,FALSE),0)</f>
        <v>20.66</v>
      </c>
      <c r="Q71">
        <f>IF($K71="NQC",VLOOKUP($A71,'2021_NQC_List-11_13'!$A$2:$T$1532,8,FALSE),0)</f>
        <v>20.66</v>
      </c>
      <c r="R71">
        <f>IF($K71="NQC",VLOOKUP($A71,'2021_NQC_List-11_13'!$A$2:$T$1532,9,FALSE),0)</f>
        <v>27.27</v>
      </c>
      <c r="S71">
        <f>IF($K71="NQC",VLOOKUP($A71,'2021_NQC_List-11_13'!$A$2:$T$1532,10,FALSE),0)</f>
        <v>19.010000000000002</v>
      </c>
      <c r="T71">
        <f>IF($K71="NQC",VLOOKUP($A71,'2021_NQC_List-11_13'!$A$2:$T$1532,11,FALSE),0)</f>
        <v>17.36</v>
      </c>
      <c r="U71">
        <f>IF($K71="NQC",VLOOKUP($A71,'2021_NQC_List-11_13'!$A$2:$T$1532,12,FALSE),0)</f>
        <v>12.4</v>
      </c>
      <c r="V71">
        <f>IF($K71="NQC",VLOOKUP($A71,'2021_NQC_List-11_13'!$A$2:$T$1532,13,FALSE),0)</f>
        <v>6.61</v>
      </c>
      <c r="W71">
        <f>IF($K71="NQC",VLOOKUP($A71,'2021_NQC_List-11_13'!$A$2:$T$1532,14,FALSE),0)</f>
        <v>9.92</v>
      </c>
      <c r="X71">
        <f>IF($K71="NQC",VLOOKUP($A71,'2021_NQC_List-11_13'!$A$2:$T$1532,15,FALSE),0)</f>
        <v>10.74</v>
      </c>
      <c r="Y71" t="str">
        <f t="shared" si="3"/>
        <v>Non-Hydro</v>
      </c>
      <c r="AA71" t="s">
        <v>4341</v>
      </c>
    </row>
    <row r="72" spans="1:27" x14ac:dyDescent="0.3">
      <c r="A72" t="str">
        <f>'OASIS-11_26'!E75</f>
        <v>UNCHEM_1_UNIT</v>
      </c>
      <c r="B72" t="str">
        <f>'OASIS-11_26'!G75</f>
        <v>CONTRA COSTA CARBON PLANT</v>
      </c>
      <c r="C72" t="str">
        <f>VLOOKUP($A72,'OASIS-11_26'!$E$2:$R$1556,2,FALSE)</f>
        <v>GEN</v>
      </c>
      <c r="D72" s="1">
        <f>VLOOKUP($A72,'OASIS-11_26'!$E$2:$R$1556,11,FALSE)</f>
        <v>30317</v>
      </c>
      <c r="E72" s="3">
        <f t="shared" si="2"/>
        <v>1983</v>
      </c>
      <c r="F72" t="str">
        <f>VLOOKUP($A72,'OASIS-11_26'!$E$2:$R$1556,9,FALSE)</f>
        <v>COAL</v>
      </c>
      <c r="G72" t="str">
        <f>VLOOKUP($A72,'OASIS-11_26'!$E$2:$R$1556,8,FALSE)</f>
        <v>STEAM</v>
      </c>
      <c r="H72">
        <f>VLOOKUP($A72,'OASIS-11_26'!$E$2:$R$1556,4,FALSE)</f>
        <v>19</v>
      </c>
      <c r="I72">
        <f>VLOOKUP($A72,'OASIS-11_26'!$E$2:$R$1556,5,FALSE)</f>
        <v>20</v>
      </c>
      <c r="J72" t="str">
        <f>VLOOKUP($A72,'OASIS-11_26'!$E$2:$R$1556,6,FALSE)</f>
        <v>PGAE</v>
      </c>
      <c r="K72" t="str">
        <f>IF(ISERROR(VLOOKUP($A72,'2021_NQC_List-11_13'!$A$2:$T$1532,4,FALSE)),"","NQC")</f>
        <v>NQC</v>
      </c>
      <c r="L72" s="3" t="str">
        <f>IF(ISERROR(VLOOKUP($A72,'2021_NQC_List-11_13'!$A$2:$T$1532,4,FALSE)),"",VLOOKUP($A72,'2021_NQC_List-11_13'!$A$2:$T$1532,18,FALSE))</f>
        <v>FC</v>
      </c>
      <c r="M72">
        <f>IF($K72="NQC",VLOOKUP($A72,'2021_NQC_List-11_13'!$A$2:$T$1532,4,FALSE),0)</f>
        <v>12.19</v>
      </c>
      <c r="N72">
        <f>IF($K72="NQC",VLOOKUP($A72,'2021_NQC_List-11_13'!$A$2:$T$1532,5,FALSE),0)</f>
        <v>12.95</v>
      </c>
      <c r="O72">
        <f>IF($K72="NQC",VLOOKUP($A72,'2021_NQC_List-11_13'!$A$2:$T$1532,6,FALSE),0)</f>
        <v>12.99</v>
      </c>
      <c r="P72">
        <f>IF($K72="NQC",VLOOKUP($A72,'2021_NQC_List-11_13'!$A$2:$T$1532,7,FALSE),0)</f>
        <v>10.27</v>
      </c>
      <c r="Q72">
        <f>IF($K72="NQC",VLOOKUP($A72,'2021_NQC_List-11_13'!$A$2:$T$1532,8,FALSE),0)</f>
        <v>7.87</v>
      </c>
      <c r="R72">
        <f>IF($K72="NQC",VLOOKUP($A72,'2021_NQC_List-11_13'!$A$2:$T$1532,9,FALSE),0)</f>
        <v>12.19</v>
      </c>
      <c r="S72">
        <f>IF($K72="NQC",VLOOKUP($A72,'2021_NQC_List-11_13'!$A$2:$T$1532,10,FALSE),0)</f>
        <v>14.37</v>
      </c>
      <c r="T72">
        <f>IF($K72="NQC",VLOOKUP($A72,'2021_NQC_List-11_13'!$A$2:$T$1532,11,FALSE),0)</f>
        <v>15.37</v>
      </c>
      <c r="U72">
        <f>IF($K72="NQC",VLOOKUP($A72,'2021_NQC_List-11_13'!$A$2:$T$1532,12,FALSE),0)</f>
        <v>10.84</v>
      </c>
      <c r="V72">
        <f>IF($K72="NQC",VLOOKUP($A72,'2021_NQC_List-11_13'!$A$2:$T$1532,13,FALSE),0)</f>
        <v>6.62</v>
      </c>
      <c r="W72">
        <f>IF($K72="NQC",VLOOKUP($A72,'2021_NQC_List-11_13'!$A$2:$T$1532,14,FALSE),0)</f>
        <v>13.47</v>
      </c>
      <c r="X72">
        <f>IF($K72="NQC",VLOOKUP($A72,'2021_NQC_List-11_13'!$A$2:$T$1532,15,FALSE),0)</f>
        <v>13.64</v>
      </c>
      <c r="Y72" t="str">
        <f t="shared" si="3"/>
        <v>Non-Hydro</v>
      </c>
      <c r="AA72" t="s">
        <v>4341</v>
      </c>
    </row>
    <row r="73" spans="1:27" x14ac:dyDescent="0.3">
      <c r="A73" t="str">
        <f>'OASIS-11_26'!E76</f>
        <v>YUBACT_6_UNITA1</v>
      </c>
      <c r="B73" t="str">
        <f>'OASIS-11_26'!G76</f>
        <v>Yuba City Energy Center (Calpine)</v>
      </c>
      <c r="C73" t="str">
        <f>VLOOKUP($A73,'OASIS-11_26'!$E$2:$R$1556,2,FALSE)</f>
        <v>GEN</v>
      </c>
      <c r="D73" s="1">
        <f>VLOOKUP($A73,'OASIS-11_26'!$E$2:$R$1556,11,FALSE)</f>
        <v>37463</v>
      </c>
      <c r="E73" s="3">
        <f t="shared" si="2"/>
        <v>2002</v>
      </c>
      <c r="F73" t="str">
        <f>VLOOKUP($A73,'OASIS-11_26'!$E$2:$R$1556,9,FALSE)</f>
        <v>NATURAL GAS</v>
      </c>
      <c r="G73" t="str">
        <f>VLOOKUP($A73,'OASIS-11_26'!$E$2:$R$1556,8,FALSE)</f>
        <v>COMBUSTION TURBINE</v>
      </c>
      <c r="H73">
        <f>VLOOKUP($A73,'OASIS-11_26'!$E$2:$R$1556,4,FALSE)</f>
        <v>47.6</v>
      </c>
      <c r="I73">
        <f>VLOOKUP($A73,'OASIS-11_26'!$E$2:$R$1556,5,FALSE)</f>
        <v>49.9</v>
      </c>
      <c r="J73" t="str">
        <f>VLOOKUP($A73,'OASIS-11_26'!$E$2:$R$1556,6,FALSE)</f>
        <v>PGAE</v>
      </c>
      <c r="K73" t="str">
        <f>IF(ISERROR(VLOOKUP($A73,'2021_NQC_List-11_13'!$A$2:$T$1532,4,FALSE)),"","NQC")</f>
        <v>NQC</v>
      </c>
      <c r="L73" s="3" t="str">
        <f>IF(ISERROR(VLOOKUP($A73,'2021_NQC_List-11_13'!$A$2:$T$1532,4,FALSE)),"",VLOOKUP($A73,'2021_NQC_List-11_13'!$A$2:$T$1532,18,FALSE))</f>
        <v>FC</v>
      </c>
      <c r="M73">
        <f>IF($K73="NQC",VLOOKUP($A73,'2021_NQC_List-11_13'!$A$2:$T$1532,4,FALSE),0)</f>
        <v>47.6</v>
      </c>
      <c r="N73">
        <f>IF($K73="NQC",VLOOKUP($A73,'2021_NQC_List-11_13'!$A$2:$T$1532,5,FALSE),0)</f>
        <v>47.6</v>
      </c>
      <c r="O73">
        <f>IF($K73="NQC",VLOOKUP($A73,'2021_NQC_List-11_13'!$A$2:$T$1532,6,FALSE),0)</f>
        <v>47.6</v>
      </c>
      <c r="P73">
        <f>IF($K73="NQC",VLOOKUP($A73,'2021_NQC_List-11_13'!$A$2:$T$1532,7,FALSE),0)</f>
        <v>47.6</v>
      </c>
      <c r="Q73">
        <f>IF($K73="NQC",VLOOKUP($A73,'2021_NQC_List-11_13'!$A$2:$T$1532,8,FALSE),0)</f>
        <v>47.6</v>
      </c>
      <c r="R73">
        <f>IF($K73="NQC",VLOOKUP($A73,'2021_NQC_List-11_13'!$A$2:$T$1532,9,FALSE),0)</f>
        <v>47.6</v>
      </c>
      <c r="S73">
        <f>IF($K73="NQC",VLOOKUP($A73,'2021_NQC_List-11_13'!$A$2:$T$1532,10,FALSE),0)</f>
        <v>47.6</v>
      </c>
      <c r="T73">
        <f>IF($K73="NQC",VLOOKUP($A73,'2021_NQC_List-11_13'!$A$2:$T$1532,11,FALSE),0)</f>
        <v>47.6</v>
      </c>
      <c r="U73">
        <f>IF($K73="NQC",VLOOKUP($A73,'2021_NQC_List-11_13'!$A$2:$T$1532,12,FALSE),0)</f>
        <v>47.6</v>
      </c>
      <c r="V73">
        <f>IF($K73="NQC",VLOOKUP($A73,'2021_NQC_List-11_13'!$A$2:$T$1532,13,FALSE),0)</f>
        <v>47.6</v>
      </c>
      <c r="W73">
        <f>IF($K73="NQC",VLOOKUP($A73,'2021_NQC_List-11_13'!$A$2:$T$1532,14,FALSE),0)</f>
        <v>47.6</v>
      </c>
      <c r="X73">
        <f>IF($K73="NQC",VLOOKUP($A73,'2021_NQC_List-11_13'!$A$2:$T$1532,15,FALSE),0)</f>
        <v>47.6</v>
      </c>
      <c r="Y73" t="str">
        <f t="shared" si="3"/>
        <v>Non-Hydro</v>
      </c>
      <c r="AA73" t="s">
        <v>4341</v>
      </c>
    </row>
    <row r="74" spans="1:27" x14ac:dyDescent="0.3">
      <c r="A74" t="str">
        <f>'OASIS-11_26'!E77</f>
        <v>GWFPWR_1_UNITS</v>
      </c>
      <c r="B74" t="str">
        <f>'OASIS-11_26'!G77</f>
        <v>Hanford Peaker Plant</v>
      </c>
      <c r="C74" t="str">
        <f>VLOOKUP($A74,'OASIS-11_26'!$E$2:$R$1556,2,FALSE)</f>
        <v>GEN</v>
      </c>
      <c r="D74" s="1">
        <f>VLOOKUP($A74,'OASIS-11_26'!$E$2:$R$1556,11,FALSE)</f>
        <v>37130</v>
      </c>
      <c r="E74" s="3">
        <f t="shared" si="2"/>
        <v>2001</v>
      </c>
      <c r="F74" t="str">
        <f>VLOOKUP($A74,'OASIS-11_26'!$E$2:$R$1556,9,FALSE)</f>
        <v>NATURAL GAS</v>
      </c>
      <c r="G74" t="str">
        <f>VLOOKUP($A74,'OASIS-11_26'!$E$2:$R$1556,8,FALSE)</f>
        <v>COMBUSTION TURBINE</v>
      </c>
      <c r="H74">
        <f>VLOOKUP($A74,'OASIS-11_26'!$E$2:$R$1556,4,FALSE)</f>
        <v>98.46</v>
      </c>
      <c r="I74">
        <f>VLOOKUP($A74,'OASIS-11_26'!$E$2:$R$1556,5,FALSE)</f>
        <v>0</v>
      </c>
      <c r="J74" t="str">
        <f>VLOOKUP($A74,'OASIS-11_26'!$E$2:$R$1556,6,FALSE)</f>
        <v>PGAE</v>
      </c>
      <c r="K74" t="str">
        <f>IF(ISERROR(VLOOKUP($A74,'2021_NQC_List-11_13'!$A$2:$T$1532,4,FALSE)),"","NQC")</f>
        <v>NQC</v>
      </c>
      <c r="L74" s="3" t="str">
        <f>IF(ISERROR(VLOOKUP($A74,'2021_NQC_List-11_13'!$A$2:$T$1532,4,FALSE)),"",VLOOKUP($A74,'2021_NQC_List-11_13'!$A$2:$T$1532,18,FALSE))</f>
        <v>FC</v>
      </c>
      <c r="M74">
        <f>IF($K74="NQC",VLOOKUP($A74,'2021_NQC_List-11_13'!$A$2:$T$1532,4,FALSE),0)</f>
        <v>97.32</v>
      </c>
      <c r="N74">
        <f>IF($K74="NQC",VLOOKUP($A74,'2021_NQC_List-11_13'!$A$2:$T$1532,5,FALSE),0)</f>
        <v>97.3</v>
      </c>
      <c r="O74">
        <f>IF($K74="NQC",VLOOKUP($A74,'2021_NQC_List-11_13'!$A$2:$T$1532,6,FALSE),0)</f>
        <v>96.83</v>
      </c>
      <c r="P74">
        <f>IF($K74="NQC",VLOOKUP($A74,'2021_NQC_List-11_13'!$A$2:$T$1532,7,FALSE),0)</f>
        <v>95.01</v>
      </c>
      <c r="Q74">
        <f>IF($K74="NQC",VLOOKUP($A74,'2021_NQC_List-11_13'!$A$2:$T$1532,8,FALSE),0)</f>
        <v>93.15</v>
      </c>
      <c r="R74">
        <f>IF($K74="NQC",VLOOKUP($A74,'2021_NQC_List-11_13'!$A$2:$T$1532,9,FALSE),0)</f>
        <v>91.4</v>
      </c>
      <c r="S74">
        <f>IF($K74="NQC",VLOOKUP($A74,'2021_NQC_List-11_13'!$A$2:$T$1532,10,FALSE),0)</f>
        <v>89.64</v>
      </c>
      <c r="T74">
        <f>IF($K74="NQC",VLOOKUP($A74,'2021_NQC_List-11_13'!$A$2:$T$1532,11,FALSE),0)</f>
        <v>90.15</v>
      </c>
      <c r="U74">
        <f>IF($K74="NQC",VLOOKUP($A74,'2021_NQC_List-11_13'!$A$2:$T$1532,12,FALSE),0)</f>
        <v>92.32</v>
      </c>
      <c r="V74">
        <f>IF($K74="NQC",VLOOKUP($A74,'2021_NQC_List-11_13'!$A$2:$T$1532,13,FALSE),0)</f>
        <v>96.67</v>
      </c>
      <c r="W74">
        <f>IF($K74="NQC",VLOOKUP($A74,'2021_NQC_List-11_13'!$A$2:$T$1532,14,FALSE),0)</f>
        <v>96.98</v>
      </c>
      <c r="X74">
        <f>IF($K74="NQC",VLOOKUP($A74,'2021_NQC_List-11_13'!$A$2:$T$1532,15,FALSE),0)</f>
        <v>97.44</v>
      </c>
      <c r="Y74" t="str">
        <f t="shared" si="3"/>
        <v>Non-Hydro</v>
      </c>
      <c r="AA74" t="s">
        <v>4341</v>
      </c>
    </row>
    <row r="75" spans="1:27" x14ac:dyDescent="0.3">
      <c r="A75" t="str">
        <f>'OASIS-11_26'!E78</f>
        <v>GYS5X6_7_UNITS</v>
      </c>
      <c r="B75" t="str">
        <f>'OASIS-11_26'!G78</f>
        <v>GEYSERS UNITS 5 &amp; 6 AGGREGATE</v>
      </c>
      <c r="C75" t="str">
        <f>VLOOKUP($A75,'OASIS-11_26'!$E$2:$R$1556,2,FALSE)</f>
        <v>GEN</v>
      </c>
      <c r="D75" s="1">
        <f>VLOOKUP($A75,'OASIS-11_26'!$E$2:$R$1556,11,FALSE)</f>
        <v>25934</v>
      </c>
      <c r="E75" s="3">
        <f t="shared" si="2"/>
        <v>1971</v>
      </c>
      <c r="F75" t="str">
        <f>VLOOKUP($A75,'OASIS-11_26'!$E$2:$R$1556,9,FALSE)</f>
        <v>GEOTHERMAL</v>
      </c>
      <c r="G75" t="str">
        <f>VLOOKUP($A75,'OASIS-11_26'!$E$2:$R$1556,8,FALSE)</f>
        <v>STEAM</v>
      </c>
      <c r="H75">
        <f>VLOOKUP($A75,'OASIS-11_26'!$E$2:$R$1556,4,FALSE)</f>
        <v>85</v>
      </c>
      <c r="I75">
        <f>VLOOKUP($A75,'OASIS-11_26'!$E$2:$R$1556,5,FALSE)</f>
        <v>0</v>
      </c>
      <c r="J75" t="str">
        <f>VLOOKUP($A75,'OASIS-11_26'!$E$2:$R$1556,6,FALSE)</f>
        <v>PGAE</v>
      </c>
      <c r="K75" t="str">
        <f>IF(ISERROR(VLOOKUP($A75,'2021_NQC_List-11_13'!$A$2:$T$1532,4,FALSE)),"","NQC")</f>
        <v>NQC</v>
      </c>
      <c r="L75" s="3" t="str">
        <f>IF(ISERROR(VLOOKUP($A75,'2021_NQC_List-11_13'!$A$2:$T$1532,4,FALSE)),"",VLOOKUP($A75,'2021_NQC_List-11_13'!$A$2:$T$1532,18,FALSE))</f>
        <v>FC</v>
      </c>
      <c r="M75">
        <f>IF($K75="NQC",VLOOKUP($A75,'2021_NQC_List-11_13'!$A$2:$T$1532,4,FALSE),0)</f>
        <v>85</v>
      </c>
      <c r="N75">
        <f>IF($K75="NQC",VLOOKUP($A75,'2021_NQC_List-11_13'!$A$2:$T$1532,5,FALSE),0)</f>
        <v>85</v>
      </c>
      <c r="O75">
        <f>IF($K75="NQC",VLOOKUP($A75,'2021_NQC_List-11_13'!$A$2:$T$1532,6,FALSE),0)</f>
        <v>85</v>
      </c>
      <c r="P75">
        <f>IF($K75="NQC",VLOOKUP($A75,'2021_NQC_List-11_13'!$A$2:$T$1532,7,FALSE),0)</f>
        <v>85</v>
      </c>
      <c r="Q75">
        <f>IF($K75="NQC",VLOOKUP($A75,'2021_NQC_List-11_13'!$A$2:$T$1532,8,FALSE),0)</f>
        <v>85</v>
      </c>
      <c r="R75">
        <f>IF($K75="NQC",VLOOKUP($A75,'2021_NQC_List-11_13'!$A$2:$T$1532,9,FALSE),0)</f>
        <v>85</v>
      </c>
      <c r="S75">
        <f>IF($K75="NQC",VLOOKUP($A75,'2021_NQC_List-11_13'!$A$2:$T$1532,10,FALSE),0)</f>
        <v>85</v>
      </c>
      <c r="T75">
        <f>IF($K75="NQC",VLOOKUP($A75,'2021_NQC_List-11_13'!$A$2:$T$1532,11,FALSE),0)</f>
        <v>85</v>
      </c>
      <c r="U75">
        <f>IF($K75="NQC",VLOOKUP($A75,'2021_NQC_List-11_13'!$A$2:$T$1532,12,FALSE),0)</f>
        <v>85</v>
      </c>
      <c r="V75">
        <f>IF($K75="NQC",VLOOKUP($A75,'2021_NQC_List-11_13'!$A$2:$T$1532,13,FALSE),0)</f>
        <v>85</v>
      </c>
      <c r="W75">
        <f>IF($K75="NQC",VLOOKUP($A75,'2021_NQC_List-11_13'!$A$2:$T$1532,14,FALSE),0)</f>
        <v>85</v>
      </c>
      <c r="X75">
        <f>IF($K75="NQC",VLOOKUP($A75,'2021_NQC_List-11_13'!$A$2:$T$1532,15,FALSE),0)</f>
        <v>85</v>
      </c>
      <c r="Y75" t="str">
        <f t="shared" si="3"/>
        <v>Non-Hydro</v>
      </c>
      <c r="AA75" t="s">
        <v>4341</v>
      </c>
    </row>
    <row r="76" spans="1:27" x14ac:dyDescent="0.3">
      <c r="A76" t="str">
        <f>'OASIS-11_26'!E79</f>
        <v>CANTUA_1_SOLAR</v>
      </c>
      <c r="B76" t="str">
        <f>'OASIS-11_26'!G79</f>
        <v>Cantua Solar Station</v>
      </c>
      <c r="C76" t="str">
        <f>VLOOKUP($A76,'OASIS-11_26'!$E$2:$R$1556,2,FALSE)</f>
        <v>GEN</v>
      </c>
      <c r="D76" s="1">
        <f>VLOOKUP($A76,'OASIS-11_26'!$E$2:$R$1556,11,FALSE)</f>
        <v>41115</v>
      </c>
      <c r="E76" s="3">
        <f t="shared" si="2"/>
        <v>2012</v>
      </c>
      <c r="F76" t="str">
        <f>VLOOKUP($A76,'OASIS-11_26'!$E$2:$R$1556,9,FALSE)</f>
        <v>SUN</v>
      </c>
      <c r="G76" t="str">
        <f>VLOOKUP($A76,'OASIS-11_26'!$E$2:$R$1556,8,FALSE)</f>
        <v>PHOTO VOLTAIC</v>
      </c>
      <c r="H76">
        <f>VLOOKUP($A76,'OASIS-11_26'!$E$2:$R$1556,4,FALSE)</f>
        <v>20</v>
      </c>
      <c r="I76">
        <f>VLOOKUP($A76,'OASIS-11_26'!$E$2:$R$1556,5,FALSE)</f>
        <v>20</v>
      </c>
      <c r="J76" t="str">
        <f>VLOOKUP($A76,'OASIS-11_26'!$E$2:$R$1556,6,FALSE)</f>
        <v>PGAE</v>
      </c>
      <c r="K76" t="str">
        <f>IF(ISERROR(VLOOKUP($A76,'2021_NQC_List-11_13'!$A$2:$T$1532,4,FALSE)),"","NQC")</f>
        <v>NQC</v>
      </c>
      <c r="L76" s="3" t="str">
        <f>IF(ISERROR(VLOOKUP($A76,'2021_NQC_List-11_13'!$A$2:$T$1532,4,FALSE)),"",VLOOKUP($A76,'2021_NQC_List-11_13'!$A$2:$T$1532,18,FALSE))</f>
        <v>FC</v>
      </c>
      <c r="M76">
        <f>IF($K76="NQC",VLOOKUP($A76,'2021_NQC_List-11_13'!$A$2:$T$1532,4,FALSE),0)</f>
        <v>0.8</v>
      </c>
      <c r="N76">
        <f>IF($K76="NQC",VLOOKUP($A76,'2021_NQC_List-11_13'!$A$2:$T$1532,5,FALSE),0)</f>
        <v>0.6</v>
      </c>
      <c r="O76">
        <f>IF($K76="NQC",VLOOKUP($A76,'2021_NQC_List-11_13'!$A$2:$T$1532,6,FALSE),0)</f>
        <v>3.6</v>
      </c>
      <c r="P76">
        <f>IF($K76="NQC",VLOOKUP($A76,'2021_NQC_List-11_13'!$A$2:$T$1532,7,FALSE),0)</f>
        <v>3</v>
      </c>
      <c r="Q76">
        <f>IF($K76="NQC",VLOOKUP($A76,'2021_NQC_List-11_13'!$A$2:$T$1532,8,FALSE),0)</f>
        <v>3.2</v>
      </c>
      <c r="R76">
        <f>IF($K76="NQC",VLOOKUP($A76,'2021_NQC_List-11_13'!$A$2:$T$1532,9,FALSE),0)</f>
        <v>6.2</v>
      </c>
      <c r="S76">
        <f>IF($K76="NQC",VLOOKUP($A76,'2021_NQC_List-11_13'!$A$2:$T$1532,10,FALSE),0)</f>
        <v>7.8</v>
      </c>
      <c r="T76">
        <f>IF($K76="NQC",VLOOKUP($A76,'2021_NQC_List-11_13'!$A$2:$T$1532,11,FALSE),0)</f>
        <v>5.4</v>
      </c>
      <c r="U76">
        <f>IF($K76="NQC",VLOOKUP($A76,'2021_NQC_List-11_13'!$A$2:$T$1532,12,FALSE),0)</f>
        <v>2.8</v>
      </c>
      <c r="V76">
        <f>IF($K76="NQC",VLOOKUP($A76,'2021_NQC_List-11_13'!$A$2:$T$1532,13,FALSE),0)</f>
        <v>0.4</v>
      </c>
      <c r="W76">
        <f>IF($K76="NQC",VLOOKUP($A76,'2021_NQC_List-11_13'!$A$2:$T$1532,14,FALSE),0)</f>
        <v>0.4</v>
      </c>
      <c r="X76">
        <f>IF($K76="NQC",VLOOKUP($A76,'2021_NQC_List-11_13'!$A$2:$T$1532,15,FALSE),0)</f>
        <v>0</v>
      </c>
      <c r="Y76" t="str">
        <f t="shared" si="3"/>
        <v>Non-Hydro</v>
      </c>
      <c r="AA76" t="s">
        <v>4341</v>
      </c>
    </row>
    <row r="77" spans="1:27" x14ac:dyDescent="0.3">
      <c r="A77" t="str">
        <f>'OASIS-11_26'!E80</f>
        <v>SUNSPT_2_WNASR1</v>
      </c>
      <c r="B77" t="str">
        <f>'OASIS-11_26'!G80</f>
        <v>Windhub Solar A</v>
      </c>
      <c r="C77" t="str">
        <f>VLOOKUP($A77,'OASIS-11_26'!$E$2:$R$1556,2,FALSE)</f>
        <v>GEN</v>
      </c>
      <c r="D77" s="1">
        <f>VLOOKUP($A77,'OASIS-11_26'!$E$2:$R$1556,11,FALSE)</f>
        <v>43817</v>
      </c>
      <c r="E77" s="3">
        <f t="shared" si="2"/>
        <v>2019</v>
      </c>
      <c r="F77" t="str">
        <f>VLOOKUP($A77,'OASIS-11_26'!$E$2:$R$1556,9,FALSE)</f>
        <v>SUN</v>
      </c>
      <c r="G77" t="str">
        <f>VLOOKUP($A77,'OASIS-11_26'!$E$2:$R$1556,8,FALSE)</f>
        <v>PHOTO VOLTAIC</v>
      </c>
      <c r="H77">
        <f>VLOOKUP($A77,'OASIS-11_26'!$E$2:$R$1556,4,FALSE)</f>
        <v>20</v>
      </c>
      <c r="I77">
        <f>VLOOKUP($A77,'OASIS-11_26'!$E$2:$R$1556,5,FALSE)</f>
        <v>20</v>
      </c>
      <c r="J77" t="str">
        <f>VLOOKUP($A77,'OASIS-11_26'!$E$2:$R$1556,6,FALSE)</f>
        <v>SCE</v>
      </c>
      <c r="K77" t="str">
        <f>IF(ISERROR(VLOOKUP($A77,'2021_NQC_List-11_13'!$A$2:$T$1532,4,FALSE)),"","NQC")</f>
        <v>NQC</v>
      </c>
      <c r="L77" s="3" t="str">
        <f>IF(ISERROR(VLOOKUP($A77,'2021_NQC_List-11_13'!$A$2:$T$1532,4,FALSE)),"",VLOOKUP($A77,'2021_NQC_List-11_13'!$A$2:$T$1532,18,FALSE))</f>
        <v>FC</v>
      </c>
      <c r="M77">
        <f>IF($K77="NQC",VLOOKUP($A77,'2021_NQC_List-11_13'!$A$2:$T$1532,4,FALSE),0)</f>
        <v>0.8</v>
      </c>
      <c r="N77">
        <f>IF($K77="NQC",VLOOKUP($A77,'2021_NQC_List-11_13'!$A$2:$T$1532,5,FALSE),0)</f>
        <v>0.6</v>
      </c>
      <c r="O77">
        <f>IF($K77="NQC",VLOOKUP($A77,'2021_NQC_List-11_13'!$A$2:$T$1532,6,FALSE),0)</f>
        <v>3.6</v>
      </c>
      <c r="P77">
        <f>IF($K77="NQC",VLOOKUP($A77,'2021_NQC_List-11_13'!$A$2:$T$1532,7,FALSE),0)</f>
        <v>3</v>
      </c>
      <c r="Q77">
        <f>IF($K77="NQC",VLOOKUP($A77,'2021_NQC_List-11_13'!$A$2:$T$1532,8,FALSE),0)</f>
        <v>3.2</v>
      </c>
      <c r="R77">
        <f>IF($K77="NQC",VLOOKUP($A77,'2021_NQC_List-11_13'!$A$2:$T$1532,9,FALSE),0)</f>
        <v>6.2</v>
      </c>
      <c r="S77">
        <f>IF($K77="NQC",VLOOKUP($A77,'2021_NQC_List-11_13'!$A$2:$T$1532,10,FALSE),0)</f>
        <v>7.8</v>
      </c>
      <c r="T77">
        <f>IF($K77="NQC",VLOOKUP($A77,'2021_NQC_List-11_13'!$A$2:$T$1532,11,FALSE),0)</f>
        <v>5.4</v>
      </c>
      <c r="U77">
        <f>IF($K77="NQC",VLOOKUP($A77,'2021_NQC_List-11_13'!$A$2:$T$1532,12,FALSE),0)</f>
        <v>2.8</v>
      </c>
      <c r="V77">
        <f>IF($K77="NQC",VLOOKUP($A77,'2021_NQC_List-11_13'!$A$2:$T$1532,13,FALSE),0)</f>
        <v>0.4</v>
      </c>
      <c r="W77">
        <f>IF($K77="NQC",VLOOKUP($A77,'2021_NQC_List-11_13'!$A$2:$T$1532,14,FALSE),0)</f>
        <v>0.4</v>
      </c>
      <c r="X77">
        <f>IF($K77="NQC",VLOOKUP($A77,'2021_NQC_List-11_13'!$A$2:$T$1532,15,FALSE),0)</f>
        <v>0</v>
      </c>
      <c r="Y77" t="str">
        <f t="shared" si="3"/>
        <v>Non-Hydro</v>
      </c>
      <c r="AA77" t="s">
        <v>4341</v>
      </c>
    </row>
    <row r="78" spans="1:27" x14ac:dyDescent="0.3">
      <c r="A78" t="str">
        <f>'OASIS-11_26'!E81</f>
        <v>ALMEGT_1_UNIT 1</v>
      </c>
      <c r="B78" t="str">
        <f>'OASIS-11_26'!G81</f>
        <v>ALAMEDA GT UNIT 1</v>
      </c>
      <c r="C78" t="str">
        <f>VLOOKUP($A78,'OASIS-11_26'!$E$2:$R$1556,2,FALSE)</f>
        <v>GEN</v>
      </c>
      <c r="D78" s="1">
        <f>VLOOKUP($A78,'OASIS-11_26'!$E$2:$R$1556,11,FALSE)</f>
        <v>31413</v>
      </c>
      <c r="E78" s="3">
        <f t="shared" si="2"/>
        <v>1986</v>
      </c>
      <c r="F78" t="str">
        <f>VLOOKUP($A78,'OASIS-11_26'!$E$2:$R$1556,9,FALSE)</f>
        <v>NATURAL GAS</v>
      </c>
      <c r="G78" t="str">
        <f>VLOOKUP($A78,'OASIS-11_26'!$E$2:$R$1556,8,FALSE)</f>
        <v>COMBUSTION TURBINE</v>
      </c>
      <c r="H78">
        <f>VLOOKUP($A78,'OASIS-11_26'!$E$2:$R$1556,4,FALSE)</f>
        <v>25</v>
      </c>
      <c r="I78">
        <f>VLOOKUP($A78,'OASIS-11_26'!$E$2:$R$1556,5,FALSE)</f>
        <v>25.4</v>
      </c>
      <c r="J78" t="str">
        <f>VLOOKUP($A78,'OASIS-11_26'!$E$2:$R$1556,6,FALSE)</f>
        <v>PGAE</v>
      </c>
      <c r="K78" t="str">
        <f>IF(ISERROR(VLOOKUP($A78,'2021_NQC_List-11_13'!$A$2:$T$1532,4,FALSE)),"","NQC")</f>
        <v>NQC</v>
      </c>
      <c r="L78" s="3" t="str">
        <f>IF(ISERROR(VLOOKUP($A78,'2021_NQC_List-11_13'!$A$2:$T$1532,4,FALSE)),"",VLOOKUP($A78,'2021_NQC_List-11_13'!$A$2:$T$1532,18,FALSE))</f>
        <v>FC</v>
      </c>
      <c r="M78">
        <f>IF($K78="NQC",VLOOKUP($A78,'2021_NQC_List-11_13'!$A$2:$T$1532,4,FALSE),0)</f>
        <v>23.4</v>
      </c>
      <c r="N78">
        <f>IF($K78="NQC",VLOOKUP($A78,'2021_NQC_List-11_13'!$A$2:$T$1532,5,FALSE),0)</f>
        <v>23.4</v>
      </c>
      <c r="O78">
        <f>IF($K78="NQC",VLOOKUP($A78,'2021_NQC_List-11_13'!$A$2:$T$1532,6,FALSE),0)</f>
        <v>23.4</v>
      </c>
      <c r="P78">
        <f>IF($K78="NQC",VLOOKUP($A78,'2021_NQC_List-11_13'!$A$2:$T$1532,7,FALSE),0)</f>
        <v>23.4</v>
      </c>
      <c r="Q78">
        <f>IF($K78="NQC",VLOOKUP($A78,'2021_NQC_List-11_13'!$A$2:$T$1532,8,FALSE),0)</f>
        <v>23.4</v>
      </c>
      <c r="R78">
        <f>IF($K78="NQC",VLOOKUP($A78,'2021_NQC_List-11_13'!$A$2:$T$1532,9,FALSE),0)</f>
        <v>23.4</v>
      </c>
      <c r="S78">
        <f>IF($K78="NQC",VLOOKUP($A78,'2021_NQC_List-11_13'!$A$2:$T$1532,10,FALSE),0)</f>
        <v>23.4</v>
      </c>
      <c r="T78">
        <f>IF($K78="NQC",VLOOKUP($A78,'2021_NQC_List-11_13'!$A$2:$T$1532,11,FALSE),0)</f>
        <v>23.4</v>
      </c>
      <c r="U78">
        <f>IF($K78="NQC",VLOOKUP($A78,'2021_NQC_List-11_13'!$A$2:$T$1532,12,FALSE),0)</f>
        <v>23.4</v>
      </c>
      <c r="V78">
        <f>IF($K78="NQC",VLOOKUP($A78,'2021_NQC_List-11_13'!$A$2:$T$1532,13,FALSE),0)</f>
        <v>23.4</v>
      </c>
      <c r="W78">
        <f>IF($K78="NQC",VLOOKUP($A78,'2021_NQC_List-11_13'!$A$2:$T$1532,14,FALSE),0)</f>
        <v>23.4</v>
      </c>
      <c r="X78">
        <f>IF($K78="NQC",VLOOKUP($A78,'2021_NQC_List-11_13'!$A$2:$T$1532,15,FALSE),0)</f>
        <v>23.4</v>
      </c>
      <c r="Y78" t="str">
        <f t="shared" si="3"/>
        <v>Non-Hydro</v>
      </c>
      <c r="AA78" t="s">
        <v>4341</v>
      </c>
    </row>
    <row r="79" spans="1:27" x14ac:dyDescent="0.3">
      <c r="A79" t="str">
        <f>'OASIS-11_26'!E82</f>
        <v>GLOW_6_SOLAR</v>
      </c>
      <c r="B79" t="str">
        <f>'OASIS-11_26'!G82</f>
        <v>Antelope Power Plant</v>
      </c>
      <c r="C79" t="str">
        <f>VLOOKUP($A79,'OASIS-11_26'!$E$2:$R$1556,2,FALSE)</f>
        <v>GEN</v>
      </c>
      <c r="D79" s="1">
        <f>VLOOKUP($A79,'OASIS-11_26'!$E$2:$R$1556,11,FALSE)</f>
        <v>41358</v>
      </c>
      <c r="E79" s="3">
        <f t="shared" si="2"/>
        <v>2013</v>
      </c>
      <c r="F79" t="str">
        <f>VLOOKUP($A79,'OASIS-11_26'!$E$2:$R$1556,9,FALSE)</f>
        <v>SUN</v>
      </c>
      <c r="G79" t="str">
        <f>VLOOKUP($A79,'OASIS-11_26'!$E$2:$R$1556,8,FALSE)</f>
        <v>PHOTO VOLTAIC</v>
      </c>
      <c r="H79">
        <f>VLOOKUP($A79,'OASIS-11_26'!$E$2:$R$1556,4,FALSE)</f>
        <v>20</v>
      </c>
      <c r="I79">
        <f>VLOOKUP($A79,'OASIS-11_26'!$E$2:$R$1556,5,FALSE)</f>
        <v>20</v>
      </c>
      <c r="J79" t="str">
        <f>VLOOKUP($A79,'OASIS-11_26'!$E$2:$R$1556,6,FALSE)</f>
        <v>SCE</v>
      </c>
      <c r="K79" t="str">
        <f>IF(ISERROR(VLOOKUP($A79,'2021_NQC_List-11_13'!$A$2:$T$1532,4,FALSE)),"","NQC")</f>
        <v>NQC</v>
      </c>
      <c r="L79" s="3" t="str">
        <f>IF(ISERROR(VLOOKUP($A79,'2021_NQC_List-11_13'!$A$2:$T$1532,4,FALSE)),"",VLOOKUP($A79,'2021_NQC_List-11_13'!$A$2:$T$1532,18,FALSE))</f>
        <v>EO</v>
      </c>
      <c r="M79">
        <f>IF($K79="NQC",VLOOKUP($A79,'2021_NQC_List-11_13'!$A$2:$T$1532,4,FALSE),0)</f>
        <v>0</v>
      </c>
      <c r="N79">
        <f>IF($K79="NQC",VLOOKUP($A79,'2021_NQC_List-11_13'!$A$2:$T$1532,5,FALSE),0)</f>
        <v>0</v>
      </c>
      <c r="O79">
        <f>IF($K79="NQC",VLOOKUP($A79,'2021_NQC_List-11_13'!$A$2:$T$1532,6,FALSE),0)</f>
        <v>0</v>
      </c>
      <c r="P79">
        <f>IF($K79="NQC",VLOOKUP($A79,'2021_NQC_List-11_13'!$A$2:$T$1532,7,FALSE),0)</f>
        <v>0</v>
      </c>
      <c r="Q79">
        <f>IF($K79="NQC",VLOOKUP($A79,'2021_NQC_List-11_13'!$A$2:$T$1532,8,FALSE),0)</f>
        <v>0</v>
      </c>
      <c r="R79">
        <f>IF($K79="NQC",VLOOKUP($A79,'2021_NQC_List-11_13'!$A$2:$T$1532,9,FALSE),0)</f>
        <v>0</v>
      </c>
      <c r="S79">
        <f>IF($K79="NQC",VLOOKUP($A79,'2021_NQC_List-11_13'!$A$2:$T$1532,10,FALSE),0)</f>
        <v>0</v>
      </c>
      <c r="T79">
        <f>IF($K79="NQC",VLOOKUP($A79,'2021_NQC_List-11_13'!$A$2:$T$1532,11,FALSE),0)</f>
        <v>0</v>
      </c>
      <c r="U79">
        <f>IF($K79="NQC",VLOOKUP($A79,'2021_NQC_List-11_13'!$A$2:$T$1532,12,FALSE),0)</f>
        <v>0</v>
      </c>
      <c r="V79">
        <f>IF($K79="NQC",VLOOKUP($A79,'2021_NQC_List-11_13'!$A$2:$T$1532,13,FALSE),0)</f>
        <v>0</v>
      </c>
      <c r="W79">
        <f>IF($K79="NQC",VLOOKUP($A79,'2021_NQC_List-11_13'!$A$2:$T$1532,14,FALSE),0)</f>
        <v>0</v>
      </c>
      <c r="X79">
        <f>IF($K79="NQC",VLOOKUP($A79,'2021_NQC_List-11_13'!$A$2:$T$1532,15,FALSE),0)</f>
        <v>0</v>
      </c>
      <c r="Y79" t="str">
        <f t="shared" si="3"/>
        <v>Non-Hydro</v>
      </c>
      <c r="AA79" t="s">
        <v>4341</v>
      </c>
    </row>
    <row r="80" spans="1:27" x14ac:dyDescent="0.3">
      <c r="A80" t="str">
        <f>'OASIS-11_26'!E83</f>
        <v>SCEN_6_PDRP101</v>
      </c>
      <c r="B80" t="str">
        <f>'OASIS-11_26'!G83</f>
        <v>SCEN_6_PDRP101</v>
      </c>
      <c r="C80" t="str">
        <f>VLOOKUP($A80,'OASIS-11_26'!$E$2:$R$1556,2,FALSE)</f>
        <v>GEN</v>
      </c>
      <c r="D80" s="1">
        <f>VLOOKUP($A80,'OASIS-11_26'!$E$2:$R$1556,11,FALSE)</f>
        <v>0</v>
      </c>
      <c r="E80" s="3" t="str">
        <f t="shared" si="2"/>
        <v/>
      </c>
      <c r="F80" t="str">
        <f>VLOOKUP($A80,'OASIS-11_26'!$E$2:$R$1556,9,FALSE)</f>
        <v>OTHER</v>
      </c>
      <c r="G80" t="str">
        <f>VLOOKUP($A80,'OASIS-11_26'!$E$2:$R$1556,8,FALSE)</f>
        <v>OTHER</v>
      </c>
      <c r="H80">
        <f>VLOOKUP($A80,'OASIS-11_26'!$E$2:$R$1556,4,FALSE)</f>
        <v>0.99</v>
      </c>
      <c r="I80">
        <f>VLOOKUP($A80,'OASIS-11_26'!$E$2:$R$1556,5,FALSE)</f>
        <v>0</v>
      </c>
      <c r="J80" t="str">
        <f>VLOOKUP($A80,'OASIS-11_26'!$E$2:$R$1556,6,FALSE)</f>
        <v>SCE</v>
      </c>
      <c r="K80" t="str">
        <f>IF(ISERROR(VLOOKUP($A80,'2021_NQC_List-11_13'!$A$2:$T$1532,4,FALSE)),"","NQC")</f>
        <v>NQC</v>
      </c>
      <c r="L80" s="3" t="str">
        <f>IF(ISERROR(VLOOKUP($A80,'2021_NQC_List-11_13'!$A$2:$T$1532,4,FALSE)),"",VLOOKUP($A80,'2021_NQC_List-11_13'!$A$2:$T$1532,18,FALSE))</f>
        <v>FC</v>
      </c>
      <c r="M80">
        <f>IF($K80="NQC",VLOOKUP($A80,'2021_NQC_List-11_13'!$A$2:$T$1532,4,FALSE),0)</f>
        <v>0.71</v>
      </c>
      <c r="N80">
        <f>IF($K80="NQC",VLOOKUP($A80,'2021_NQC_List-11_13'!$A$2:$T$1532,5,FALSE),0)</f>
        <v>0</v>
      </c>
      <c r="O80">
        <f>IF($K80="NQC",VLOOKUP($A80,'2021_NQC_List-11_13'!$A$2:$T$1532,6,FALSE),0)</f>
        <v>0</v>
      </c>
      <c r="P80">
        <f>IF($K80="NQC",VLOOKUP($A80,'2021_NQC_List-11_13'!$A$2:$T$1532,7,FALSE),0)</f>
        <v>0</v>
      </c>
      <c r="Q80">
        <f>IF($K80="NQC",VLOOKUP($A80,'2021_NQC_List-11_13'!$A$2:$T$1532,8,FALSE),0)</f>
        <v>0</v>
      </c>
      <c r="R80">
        <f>IF($K80="NQC",VLOOKUP($A80,'2021_NQC_List-11_13'!$A$2:$T$1532,9,FALSE),0)</f>
        <v>0</v>
      </c>
      <c r="S80">
        <f>IF($K80="NQC",VLOOKUP($A80,'2021_NQC_List-11_13'!$A$2:$T$1532,10,FALSE),0)</f>
        <v>0</v>
      </c>
      <c r="T80">
        <f>IF($K80="NQC",VLOOKUP($A80,'2021_NQC_List-11_13'!$A$2:$T$1532,11,FALSE),0)</f>
        <v>0</v>
      </c>
      <c r="U80">
        <f>IF($K80="NQC",VLOOKUP($A80,'2021_NQC_List-11_13'!$A$2:$T$1532,12,FALSE),0)</f>
        <v>0</v>
      </c>
      <c r="V80">
        <f>IF($K80="NQC",VLOOKUP($A80,'2021_NQC_List-11_13'!$A$2:$T$1532,13,FALSE),0)</f>
        <v>0</v>
      </c>
      <c r="W80">
        <f>IF($K80="NQC",VLOOKUP($A80,'2021_NQC_List-11_13'!$A$2:$T$1532,14,FALSE),0)</f>
        <v>0</v>
      </c>
      <c r="X80">
        <f>IF($K80="NQC",VLOOKUP($A80,'2021_NQC_List-11_13'!$A$2:$T$1532,15,FALSE),0)</f>
        <v>0</v>
      </c>
      <c r="Y80" t="str">
        <f t="shared" si="3"/>
        <v>Non-Hydro</v>
      </c>
      <c r="Z80" t="s">
        <v>4361</v>
      </c>
      <c r="AA80" t="s">
        <v>4341</v>
      </c>
    </row>
    <row r="81" spans="1:28" x14ac:dyDescent="0.3">
      <c r="A81" t="str">
        <f>'OASIS-11_26'!E84</f>
        <v>VOLTA_7_PONHY1</v>
      </c>
      <c r="B81" t="str">
        <f>'OASIS-11_26'!G84</f>
        <v>VOLTA_7_PONHY1</v>
      </c>
      <c r="C81" t="str">
        <f>VLOOKUP($A81,'OASIS-11_26'!$E$2:$R$1556,2,FALSE)</f>
        <v>GEN</v>
      </c>
      <c r="D81" s="1">
        <f>VLOOKUP($A81,'OASIS-11_26'!$E$2:$R$1556,11,FALSE)</f>
        <v>43910</v>
      </c>
      <c r="E81" s="3">
        <f t="shared" si="2"/>
        <v>2020</v>
      </c>
      <c r="F81" t="str">
        <f>VLOOKUP($A81,'OASIS-11_26'!$E$2:$R$1556,9,FALSE)</f>
        <v>WATER</v>
      </c>
      <c r="G81" t="str">
        <f>VLOOKUP($A81,'OASIS-11_26'!$E$2:$R$1556,8,FALSE)</f>
        <v>HYDRO</v>
      </c>
      <c r="H81">
        <f>VLOOKUP($A81,'OASIS-11_26'!$E$2:$R$1556,4,FALSE)</f>
        <v>1.25</v>
      </c>
      <c r="I81">
        <f>VLOOKUP($A81,'OASIS-11_26'!$E$2:$R$1556,5,FALSE)</f>
        <v>1.25</v>
      </c>
      <c r="J81" t="str">
        <f>VLOOKUP($A81,'OASIS-11_26'!$E$2:$R$1556,6,FALSE)</f>
        <v>PGAE</v>
      </c>
      <c r="K81" t="str">
        <f>IF(ISERROR(VLOOKUP($A81,'2021_NQC_List-11_13'!$A$2:$T$1532,4,FALSE)),"","NQC")</f>
        <v>NQC</v>
      </c>
      <c r="L81" s="3" t="str">
        <f>IF(ISERROR(VLOOKUP($A81,'2021_NQC_List-11_13'!$A$2:$T$1532,4,FALSE)),"",VLOOKUP($A81,'2021_NQC_List-11_13'!$A$2:$T$1532,18,FALSE))</f>
        <v>FC</v>
      </c>
      <c r="M81">
        <f>IF($K81="NQC",VLOOKUP($A81,'2021_NQC_List-11_13'!$A$2:$T$1532,4,FALSE),0)</f>
        <v>0.75</v>
      </c>
      <c r="N81">
        <f>IF($K81="NQC",VLOOKUP($A81,'2021_NQC_List-11_13'!$A$2:$T$1532,5,FALSE),0)</f>
        <v>0.81</v>
      </c>
      <c r="O81">
        <f>IF($K81="NQC",VLOOKUP($A81,'2021_NQC_List-11_13'!$A$2:$T$1532,6,FALSE),0)</f>
        <v>0.97</v>
      </c>
      <c r="P81">
        <f>IF($K81="NQC",VLOOKUP($A81,'2021_NQC_List-11_13'!$A$2:$T$1532,7,FALSE),0)</f>
        <v>0.94</v>
      </c>
      <c r="Q81">
        <f>IF($K81="NQC",VLOOKUP($A81,'2021_NQC_List-11_13'!$A$2:$T$1532,8,FALSE),0)</f>
        <v>0.87</v>
      </c>
      <c r="R81">
        <f>IF($K81="NQC",VLOOKUP($A81,'2021_NQC_List-11_13'!$A$2:$T$1532,9,FALSE),0)</f>
        <v>0.9</v>
      </c>
      <c r="S81">
        <f>IF($K81="NQC",VLOOKUP($A81,'2021_NQC_List-11_13'!$A$2:$T$1532,10,FALSE),0)</f>
        <v>0.98</v>
      </c>
      <c r="T81">
        <f>IF($K81="NQC",VLOOKUP($A81,'2021_NQC_List-11_13'!$A$2:$T$1532,11,FALSE),0)</f>
        <v>0.9</v>
      </c>
      <c r="U81">
        <f>IF($K81="NQC",VLOOKUP($A81,'2021_NQC_List-11_13'!$A$2:$T$1532,12,FALSE),0)</f>
        <v>0.91</v>
      </c>
      <c r="V81">
        <f>IF($K81="NQC",VLOOKUP($A81,'2021_NQC_List-11_13'!$A$2:$T$1532,13,FALSE),0)</f>
        <v>0.85</v>
      </c>
      <c r="W81">
        <f>IF($K81="NQC",VLOOKUP($A81,'2021_NQC_List-11_13'!$A$2:$T$1532,14,FALSE),0)</f>
        <v>0.74</v>
      </c>
      <c r="X81">
        <f>IF($K81="NQC",VLOOKUP($A81,'2021_NQC_List-11_13'!$A$2:$T$1532,15,FALSE),0)</f>
        <v>0.83</v>
      </c>
      <c r="Y81" t="str">
        <f t="shared" si="3"/>
        <v>Hydro-Small Hydro</v>
      </c>
      <c r="AA81" t="s">
        <v>4341</v>
      </c>
    </row>
    <row r="82" spans="1:28" x14ac:dyDescent="0.3">
      <c r="A82" t="str">
        <f>'OASIS-11_26'!E85</f>
        <v>SANITR_6_UNITS</v>
      </c>
      <c r="B82" t="str">
        <f>'OASIS-11_26'!G85</f>
        <v>LACSD CARSON WATER POLLUTION AGGREGATE</v>
      </c>
      <c r="C82" t="str">
        <f>VLOOKUP($A82,'OASIS-11_26'!$E$2:$R$1556,2,FALSE)</f>
        <v>GEN</v>
      </c>
      <c r="D82" s="1">
        <f>VLOOKUP($A82,'OASIS-11_26'!$E$2:$R$1556,11,FALSE)</f>
        <v>0</v>
      </c>
      <c r="E82" s="3" t="str">
        <f t="shared" si="2"/>
        <v/>
      </c>
      <c r="F82" t="str">
        <f>VLOOKUP($A82,'OASIS-11_26'!$E$2:$R$1556,9,FALSE)</f>
        <v>NATURAL GAS</v>
      </c>
      <c r="G82" t="str">
        <f>VLOOKUP($A82,'OASIS-11_26'!$E$2:$R$1556,8,FALSE)</f>
        <v>COMBINED CYCLE</v>
      </c>
      <c r="H82">
        <f>VLOOKUP($A82,'OASIS-11_26'!$E$2:$R$1556,4,FALSE)</f>
        <v>8</v>
      </c>
      <c r="I82">
        <f>VLOOKUP($A82,'OASIS-11_26'!$E$2:$R$1556,5,FALSE)</f>
        <v>0</v>
      </c>
      <c r="J82" t="str">
        <f>VLOOKUP($A82,'OASIS-11_26'!$E$2:$R$1556,6,FALSE)</f>
        <v>SCE</v>
      </c>
      <c r="K82" t="str">
        <f>IF(ISERROR(VLOOKUP($A82,'2021_NQC_List-11_13'!$A$2:$T$1532,4,FALSE)),"","NQC")</f>
        <v>NQC</v>
      </c>
      <c r="L82" s="3" t="str">
        <f>IF(ISERROR(VLOOKUP($A82,'2021_NQC_List-11_13'!$A$2:$T$1532,4,FALSE)),"",VLOOKUP($A82,'2021_NQC_List-11_13'!$A$2:$T$1532,18,FALSE))</f>
        <v>FC</v>
      </c>
      <c r="M82">
        <f>IF($K82="NQC",VLOOKUP($A82,'2021_NQC_List-11_13'!$A$2:$T$1532,4,FALSE),0)</f>
        <v>0.39</v>
      </c>
      <c r="N82">
        <f>IF($K82="NQC",VLOOKUP($A82,'2021_NQC_List-11_13'!$A$2:$T$1532,5,FALSE),0)</f>
        <v>0.59</v>
      </c>
      <c r="O82">
        <f>IF($K82="NQC",VLOOKUP($A82,'2021_NQC_List-11_13'!$A$2:$T$1532,6,FALSE),0)</f>
        <v>1.03</v>
      </c>
      <c r="P82">
        <f>IF($K82="NQC",VLOOKUP($A82,'2021_NQC_List-11_13'!$A$2:$T$1532,7,FALSE),0)</f>
        <v>0.92</v>
      </c>
      <c r="Q82">
        <f>IF($K82="NQC",VLOOKUP($A82,'2021_NQC_List-11_13'!$A$2:$T$1532,8,FALSE),0)</f>
        <v>0.52</v>
      </c>
      <c r="R82">
        <f>IF($K82="NQC",VLOOKUP($A82,'2021_NQC_List-11_13'!$A$2:$T$1532,9,FALSE),0)</f>
        <v>0.89</v>
      </c>
      <c r="S82">
        <f>IF($K82="NQC",VLOOKUP($A82,'2021_NQC_List-11_13'!$A$2:$T$1532,10,FALSE),0)</f>
        <v>0.56999999999999995</v>
      </c>
      <c r="T82">
        <f>IF($K82="NQC",VLOOKUP($A82,'2021_NQC_List-11_13'!$A$2:$T$1532,11,FALSE),0)</f>
        <v>0.79</v>
      </c>
      <c r="U82">
        <f>IF($K82="NQC",VLOOKUP($A82,'2021_NQC_List-11_13'!$A$2:$T$1532,12,FALSE),0)</f>
        <v>0.61</v>
      </c>
      <c r="V82">
        <f>IF($K82="NQC",VLOOKUP($A82,'2021_NQC_List-11_13'!$A$2:$T$1532,13,FALSE),0)</f>
        <v>0.59</v>
      </c>
      <c r="W82">
        <f>IF($K82="NQC",VLOOKUP($A82,'2021_NQC_List-11_13'!$A$2:$T$1532,14,FALSE),0)</f>
        <v>0.96</v>
      </c>
      <c r="X82">
        <f>IF($K82="NQC",VLOOKUP($A82,'2021_NQC_List-11_13'!$A$2:$T$1532,15,FALSE),0)</f>
        <v>0.81</v>
      </c>
      <c r="Y82" t="str">
        <f t="shared" si="3"/>
        <v>Non-Hydro</v>
      </c>
      <c r="AA82" t="s">
        <v>4341</v>
      </c>
    </row>
    <row r="83" spans="1:28" x14ac:dyDescent="0.3">
      <c r="A83" t="str">
        <f>'OASIS-11_26'!E86</f>
        <v>HIDSRT_2_UNITS</v>
      </c>
      <c r="B83" t="str">
        <f>'OASIS-11_26'!G86</f>
        <v>HIGH DESERT POWER PROJECT AGGREGATE</v>
      </c>
      <c r="C83" t="str">
        <f>VLOOKUP($A83,'OASIS-11_26'!$E$2:$R$1556,2,FALSE)</f>
        <v>GEN</v>
      </c>
      <c r="D83" s="1">
        <f>VLOOKUP($A83,'OASIS-11_26'!$E$2:$R$1556,11,FALSE)</f>
        <v>37732</v>
      </c>
      <c r="E83" s="3">
        <f t="shared" si="2"/>
        <v>2003</v>
      </c>
      <c r="F83" t="str">
        <f>VLOOKUP($A83,'OASIS-11_26'!$E$2:$R$1556,9,FALSE)</f>
        <v>NATURAL GAS</v>
      </c>
      <c r="G83" t="str">
        <f>VLOOKUP($A83,'OASIS-11_26'!$E$2:$R$1556,8,FALSE)</f>
        <v>COMBINED CYCLE</v>
      </c>
      <c r="H83">
        <f>VLOOKUP($A83,'OASIS-11_26'!$E$2:$R$1556,4,FALSE)</f>
        <v>830</v>
      </c>
      <c r="I83">
        <f>VLOOKUP($A83,'OASIS-11_26'!$E$2:$R$1556,5,FALSE)</f>
        <v>0</v>
      </c>
      <c r="J83" t="str">
        <f>VLOOKUP($A83,'OASIS-11_26'!$E$2:$R$1556,6,FALSE)</f>
        <v>SCE</v>
      </c>
      <c r="K83" t="str">
        <f>IF(ISERROR(VLOOKUP($A83,'2021_NQC_List-11_13'!$A$2:$T$1532,4,FALSE)),"","NQC")</f>
        <v>NQC</v>
      </c>
      <c r="L83" s="3" t="str">
        <f>IF(ISERROR(VLOOKUP($A83,'2021_NQC_List-11_13'!$A$2:$T$1532,4,FALSE)),"",VLOOKUP($A83,'2021_NQC_List-11_13'!$A$2:$T$1532,18,FALSE))</f>
        <v>FC</v>
      </c>
      <c r="M83">
        <f>IF($K83="NQC",VLOOKUP($A83,'2021_NQC_List-11_13'!$A$2:$T$1532,4,FALSE),0)</f>
        <v>830</v>
      </c>
      <c r="N83">
        <f>IF($K83="NQC",VLOOKUP($A83,'2021_NQC_List-11_13'!$A$2:$T$1532,5,FALSE),0)</f>
        <v>830</v>
      </c>
      <c r="O83">
        <f>IF($K83="NQC",VLOOKUP($A83,'2021_NQC_List-11_13'!$A$2:$T$1532,6,FALSE),0)</f>
        <v>830</v>
      </c>
      <c r="P83">
        <f>IF($K83="NQC",VLOOKUP($A83,'2021_NQC_List-11_13'!$A$2:$T$1532,7,FALSE),0)</f>
        <v>830</v>
      </c>
      <c r="Q83">
        <f>IF($K83="NQC",VLOOKUP($A83,'2021_NQC_List-11_13'!$A$2:$T$1532,8,FALSE),0)</f>
        <v>830</v>
      </c>
      <c r="R83">
        <f>IF($K83="NQC",VLOOKUP($A83,'2021_NQC_List-11_13'!$A$2:$T$1532,9,FALSE),0)</f>
        <v>830</v>
      </c>
      <c r="S83">
        <f>IF($K83="NQC",VLOOKUP($A83,'2021_NQC_List-11_13'!$A$2:$T$1532,10,FALSE),0)</f>
        <v>830</v>
      </c>
      <c r="T83">
        <f>IF($K83="NQC",VLOOKUP($A83,'2021_NQC_List-11_13'!$A$2:$T$1532,11,FALSE),0)</f>
        <v>773</v>
      </c>
      <c r="U83">
        <f>IF($K83="NQC",VLOOKUP($A83,'2021_NQC_List-11_13'!$A$2:$T$1532,12,FALSE),0)</f>
        <v>786</v>
      </c>
      <c r="V83">
        <f>IF($K83="NQC",VLOOKUP($A83,'2021_NQC_List-11_13'!$A$2:$T$1532,13,FALSE),0)</f>
        <v>798</v>
      </c>
      <c r="W83">
        <f>IF($K83="NQC",VLOOKUP($A83,'2021_NQC_List-11_13'!$A$2:$T$1532,14,FALSE),0)</f>
        <v>798</v>
      </c>
      <c r="X83">
        <f>IF($K83="NQC",VLOOKUP($A83,'2021_NQC_List-11_13'!$A$2:$T$1532,15,FALSE),0)</f>
        <v>800</v>
      </c>
      <c r="Y83" t="str">
        <f t="shared" si="3"/>
        <v>Non-Hydro</v>
      </c>
      <c r="AA83" t="s">
        <v>4341</v>
      </c>
    </row>
    <row r="84" spans="1:28" x14ac:dyDescent="0.3">
      <c r="A84" t="str">
        <f>'OASIS-11_26'!E87</f>
        <v>SCEW_2_PDRP120</v>
      </c>
      <c r="B84" t="str">
        <f>'OASIS-11_26'!G87</f>
        <v>SCEW_2_PDRP120</v>
      </c>
      <c r="C84" t="str">
        <f>VLOOKUP($A84,'OASIS-11_26'!$E$2:$R$1556,2,FALSE)</f>
        <v>GEN</v>
      </c>
      <c r="D84" s="1">
        <f>VLOOKUP($A84,'OASIS-11_26'!$E$2:$R$1556,11,FALSE)</f>
        <v>0</v>
      </c>
      <c r="E84" s="3" t="str">
        <f t="shared" si="2"/>
        <v/>
      </c>
      <c r="F84" t="str">
        <f>VLOOKUP($A84,'OASIS-11_26'!$E$2:$R$1556,9,FALSE)</f>
        <v>OTHER</v>
      </c>
      <c r="G84" t="str">
        <f>VLOOKUP($A84,'OASIS-11_26'!$E$2:$R$1556,8,FALSE)</f>
        <v>OTHER</v>
      </c>
      <c r="H84">
        <f>VLOOKUP($A84,'OASIS-11_26'!$E$2:$R$1556,4,FALSE)</f>
        <v>0.99</v>
      </c>
      <c r="I84">
        <f>VLOOKUP($A84,'OASIS-11_26'!$E$2:$R$1556,5,FALSE)</f>
        <v>0</v>
      </c>
      <c r="J84" t="str">
        <f>VLOOKUP($A84,'OASIS-11_26'!$E$2:$R$1556,6,FALSE)</f>
        <v>SCE</v>
      </c>
      <c r="K84" t="str">
        <f>IF(ISERROR(VLOOKUP($A84,'2021_NQC_List-11_13'!$A$2:$T$1532,4,FALSE)),"","NQC")</f>
        <v>NQC</v>
      </c>
      <c r="L84" s="3" t="str">
        <f>IF(ISERROR(VLOOKUP($A84,'2021_NQC_List-11_13'!$A$2:$T$1532,4,FALSE)),"",VLOOKUP($A84,'2021_NQC_List-11_13'!$A$2:$T$1532,18,FALSE))</f>
        <v>FC</v>
      </c>
      <c r="M84">
        <f>IF($K84="NQC",VLOOKUP($A84,'2021_NQC_List-11_13'!$A$2:$T$1532,4,FALSE),0)</f>
        <v>0.97</v>
      </c>
      <c r="N84">
        <f>IF($K84="NQC",VLOOKUP($A84,'2021_NQC_List-11_13'!$A$2:$T$1532,5,FALSE),0)</f>
        <v>0.98</v>
      </c>
      <c r="O84">
        <f>IF($K84="NQC",VLOOKUP($A84,'2021_NQC_List-11_13'!$A$2:$T$1532,6,FALSE),0)</f>
        <v>0</v>
      </c>
      <c r="P84">
        <f>IF($K84="NQC",VLOOKUP($A84,'2021_NQC_List-11_13'!$A$2:$T$1532,7,FALSE),0)</f>
        <v>0</v>
      </c>
      <c r="Q84">
        <f>IF($K84="NQC",VLOOKUP($A84,'2021_NQC_List-11_13'!$A$2:$T$1532,8,FALSE),0)</f>
        <v>0</v>
      </c>
      <c r="R84">
        <f>IF($K84="NQC",VLOOKUP($A84,'2021_NQC_List-11_13'!$A$2:$T$1532,9,FALSE),0)</f>
        <v>0</v>
      </c>
      <c r="S84">
        <f>IF($K84="NQC",VLOOKUP($A84,'2021_NQC_List-11_13'!$A$2:$T$1532,10,FALSE),0)</f>
        <v>0</v>
      </c>
      <c r="T84">
        <f>IF($K84="NQC",VLOOKUP($A84,'2021_NQC_List-11_13'!$A$2:$T$1532,11,FALSE),0)</f>
        <v>0</v>
      </c>
      <c r="U84">
        <f>IF($K84="NQC",VLOOKUP($A84,'2021_NQC_List-11_13'!$A$2:$T$1532,12,FALSE),0)</f>
        <v>0</v>
      </c>
      <c r="V84">
        <f>IF($K84="NQC",VLOOKUP($A84,'2021_NQC_List-11_13'!$A$2:$T$1532,13,FALSE),0)</f>
        <v>0</v>
      </c>
      <c r="W84">
        <f>IF($K84="NQC",VLOOKUP($A84,'2021_NQC_List-11_13'!$A$2:$T$1532,14,FALSE),0)</f>
        <v>0</v>
      </c>
      <c r="X84">
        <f>IF($K84="NQC",VLOOKUP($A84,'2021_NQC_List-11_13'!$A$2:$T$1532,15,FALSE),0)</f>
        <v>0</v>
      </c>
      <c r="Y84" t="str">
        <f t="shared" si="3"/>
        <v>Non-Hydro</v>
      </c>
      <c r="Z84" t="s">
        <v>4361</v>
      </c>
      <c r="AA84" t="s">
        <v>4341</v>
      </c>
    </row>
    <row r="85" spans="1:28" x14ac:dyDescent="0.3">
      <c r="A85" t="str">
        <f>'OASIS-11_26'!E88</f>
        <v>WSTWND_2_M90BT1</v>
      </c>
      <c r="B85" t="str">
        <f>'OASIS-11_26'!G88</f>
        <v>Mojave 90 BESS 1A</v>
      </c>
      <c r="C85" t="str">
        <f>VLOOKUP($A85,'OASIS-11_26'!$E$2:$R$1556,2,FALSE)</f>
        <v>GEN</v>
      </c>
      <c r="D85" s="1">
        <f>VLOOKUP($A85,'OASIS-11_26'!$E$2:$R$1556,11,FALSE)</f>
        <v>0</v>
      </c>
      <c r="E85" s="3" t="str">
        <f t="shared" si="2"/>
        <v/>
      </c>
      <c r="F85" t="str">
        <f>VLOOKUP($A85,'OASIS-11_26'!$E$2:$R$1556,9,FALSE)</f>
        <v>LESR</v>
      </c>
      <c r="G85" t="str">
        <f>VLOOKUP($A85,'OASIS-11_26'!$E$2:$R$1556,8,FALSE)</f>
        <v>OTHER</v>
      </c>
      <c r="H85">
        <f>VLOOKUP($A85,'OASIS-11_26'!$E$2:$R$1556,4,FALSE)</f>
        <v>15.71</v>
      </c>
      <c r="I85">
        <f>VLOOKUP($A85,'OASIS-11_26'!$E$2:$R$1556,5,FALSE)</f>
        <v>15.79</v>
      </c>
      <c r="J85" t="str">
        <f>VLOOKUP($A85,'OASIS-11_26'!$E$2:$R$1556,6,FALSE)</f>
        <v>SCE</v>
      </c>
      <c r="K85" t="str">
        <f>IF(ISERROR(VLOOKUP($A85,'2021_NQC_List-11_13'!$A$2:$T$1532,4,FALSE)),"","NQC")</f>
        <v/>
      </c>
      <c r="L85" s="3" t="str">
        <f>IF(ISERROR(VLOOKUP($A85,'2021_NQC_List-11_13'!$A$2:$T$1532,4,FALSE)),"",VLOOKUP($A85,'2021_NQC_List-11_13'!$A$2:$T$1532,18,FALSE))</f>
        <v/>
      </c>
      <c r="M85">
        <f>IF($K85="NQC",VLOOKUP($A85,'2021_NQC_List-11_13'!$A$2:$T$1532,4,FALSE),0)</f>
        <v>0</v>
      </c>
      <c r="N85">
        <f>IF($K85="NQC",VLOOKUP($A85,'2021_NQC_List-11_13'!$A$2:$T$1532,5,FALSE),0)</f>
        <v>0</v>
      </c>
      <c r="O85">
        <f>IF($K85="NQC",VLOOKUP($A85,'2021_NQC_List-11_13'!$A$2:$T$1532,6,FALSE),0)</f>
        <v>0</v>
      </c>
      <c r="P85">
        <f>IF($K85="NQC",VLOOKUP($A85,'2021_NQC_List-11_13'!$A$2:$T$1532,7,FALSE),0)</f>
        <v>0</v>
      </c>
      <c r="Q85">
        <f>IF($K85="NQC",VLOOKUP($A85,'2021_NQC_List-11_13'!$A$2:$T$1532,8,FALSE),0)</f>
        <v>0</v>
      </c>
      <c r="R85">
        <f>IF($K85="NQC",VLOOKUP($A85,'2021_NQC_List-11_13'!$A$2:$T$1532,9,FALSE),0)</f>
        <v>0</v>
      </c>
      <c r="S85">
        <f>IF($K85="NQC",VLOOKUP($A85,'2021_NQC_List-11_13'!$A$2:$T$1532,10,FALSE),0)</f>
        <v>0</v>
      </c>
      <c r="T85">
        <f>IF($K85="NQC",VLOOKUP($A85,'2021_NQC_List-11_13'!$A$2:$T$1532,11,FALSE),0)</f>
        <v>0</v>
      </c>
      <c r="U85">
        <f>IF($K85="NQC",VLOOKUP($A85,'2021_NQC_List-11_13'!$A$2:$T$1532,12,FALSE),0)</f>
        <v>0</v>
      </c>
      <c r="V85">
        <f>IF($K85="NQC",VLOOKUP($A85,'2021_NQC_List-11_13'!$A$2:$T$1532,13,FALSE),0)</f>
        <v>0</v>
      </c>
      <c r="W85">
        <f>IF($K85="NQC",VLOOKUP($A85,'2021_NQC_List-11_13'!$A$2:$T$1532,14,FALSE),0)</f>
        <v>0</v>
      </c>
      <c r="X85">
        <f>IF($K85="NQC",VLOOKUP($A85,'2021_NQC_List-11_13'!$A$2:$T$1532,15,FALSE),0)</f>
        <v>0</v>
      </c>
      <c r="Y85" t="str">
        <f t="shared" si="3"/>
        <v>Non-Hydro</v>
      </c>
      <c r="AA85" t="s">
        <v>4341</v>
      </c>
      <c r="AB85" t="s">
        <v>4407</v>
      </c>
    </row>
    <row r="86" spans="1:28" x14ac:dyDescent="0.3">
      <c r="A86" t="str">
        <f>'OASIS-11_26'!E89</f>
        <v>ORMOND_7_UNIT 2</v>
      </c>
      <c r="B86" t="str">
        <f>'OASIS-11_26'!G89</f>
        <v>ORMOND BEACH GEN STA. UNIT 2</v>
      </c>
      <c r="C86" t="str">
        <f>VLOOKUP($A86,'OASIS-11_26'!$E$2:$R$1556,2,FALSE)</f>
        <v>GEN</v>
      </c>
      <c r="D86" s="1">
        <f>VLOOKUP($A86,'OASIS-11_26'!$E$2:$R$1556,11,FALSE)</f>
        <v>25934</v>
      </c>
      <c r="E86" s="3">
        <f t="shared" si="2"/>
        <v>1971</v>
      </c>
      <c r="F86" t="str">
        <f>VLOOKUP($A86,'OASIS-11_26'!$E$2:$R$1556,9,FALSE)</f>
        <v>NATURAL GAS</v>
      </c>
      <c r="G86" t="str">
        <f>VLOOKUP($A86,'OASIS-11_26'!$E$2:$R$1556,8,FALSE)</f>
        <v>STEAM</v>
      </c>
      <c r="H86">
        <f>VLOOKUP($A86,'OASIS-11_26'!$E$2:$R$1556,4,FALSE)</f>
        <v>750</v>
      </c>
      <c r="I86">
        <f>VLOOKUP($A86,'OASIS-11_26'!$E$2:$R$1556,5,FALSE)</f>
        <v>750</v>
      </c>
      <c r="J86" t="str">
        <f>VLOOKUP($A86,'OASIS-11_26'!$E$2:$R$1556,6,FALSE)</f>
        <v>SCE</v>
      </c>
      <c r="K86" t="str">
        <f>IF(ISERROR(VLOOKUP($A86,'2021_NQC_List-11_13'!$A$2:$T$1532,4,FALSE)),"","NQC")</f>
        <v>NQC</v>
      </c>
      <c r="L86" s="3" t="str">
        <f>IF(ISERROR(VLOOKUP($A86,'2021_NQC_List-11_13'!$A$2:$T$1532,4,FALSE)),"",VLOOKUP($A86,'2021_NQC_List-11_13'!$A$2:$T$1532,18,FALSE))</f>
        <v>FC</v>
      </c>
      <c r="M86">
        <f>IF($K86="NQC",VLOOKUP($A86,'2021_NQC_List-11_13'!$A$2:$T$1532,4,FALSE),0)</f>
        <v>750</v>
      </c>
      <c r="N86">
        <f>IF($K86="NQC",VLOOKUP($A86,'2021_NQC_List-11_13'!$A$2:$T$1532,5,FALSE),0)</f>
        <v>750</v>
      </c>
      <c r="O86">
        <f>IF($K86="NQC",VLOOKUP($A86,'2021_NQC_List-11_13'!$A$2:$T$1532,6,FALSE),0)</f>
        <v>750</v>
      </c>
      <c r="P86">
        <f>IF($K86="NQC",VLOOKUP($A86,'2021_NQC_List-11_13'!$A$2:$T$1532,7,FALSE),0)</f>
        <v>750</v>
      </c>
      <c r="Q86">
        <f>IF($K86="NQC",VLOOKUP($A86,'2021_NQC_List-11_13'!$A$2:$T$1532,8,FALSE),0)</f>
        <v>750</v>
      </c>
      <c r="R86">
        <f>IF($K86="NQC",VLOOKUP($A86,'2021_NQC_List-11_13'!$A$2:$T$1532,9,FALSE),0)</f>
        <v>750</v>
      </c>
      <c r="S86">
        <f>IF($K86="NQC",VLOOKUP($A86,'2021_NQC_List-11_13'!$A$2:$T$1532,10,FALSE),0)</f>
        <v>750</v>
      </c>
      <c r="T86">
        <f>IF($K86="NQC",VLOOKUP($A86,'2021_NQC_List-11_13'!$A$2:$T$1532,11,FALSE),0)</f>
        <v>750</v>
      </c>
      <c r="U86">
        <f>IF($K86="NQC",VLOOKUP($A86,'2021_NQC_List-11_13'!$A$2:$T$1532,12,FALSE),0)</f>
        <v>750</v>
      </c>
      <c r="V86">
        <f>IF($K86="NQC",VLOOKUP($A86,'2021_NQC_List-11_13'!$A$2:$T$1532,13,FALSE),0)</f>
        <v>750</v>
      </c>
      <c r="W86">
        <f>IF($K86="NQC",VLOOKUP($A86,'2021_NQC_List-11_13'!$A$2:$T$1532,14,FALSE),0)</f>
        <v>750</v>
      </c>
      <c r="X86">
        <f>IF($K86="NQC",VLOOKUP($A86,'2021_NQC_List-11_13'!$A$2:$T$1532,15,FALSE),0)</f>
        <v>750</v>
      </c>
      <c r="Y86" t="str">
        <f t="shared" si="3"/>
        <v>Non-Hydro</v>
      </c>
      <c r="AA86" t="s">
        <v>4338</v>
      </c>
    </row>
    <row r="87" spans="1:28" x14ac:dyDescent="0.3">
      <c r="A87" t="str">
        <f>'OASIS-11_26'!E90</f>
        <v>SCEW_2_PDRP104</v>
      </c>
      <c r="B87" t="str">
        <f>'OASIS-11_26'!G90</f>
        <v>SCEW_2_PDRP104</v>
      </c>
      <c r="C87" t="str">
        <f>VLOOKUP($A87,'OASIS-11_26'!$E$2:$R$1556,2,FALSE)</f>
        <v>GEN</v>
      </c>
      <c r="D87" s="1">
        <f>VLOOKUP($A87,'OASIS-11_26'!$E$2:$R$1556,11,FALSE)</f>
        <v>0</v>
      </c>
      <c r="E87" s="3" t="str">
        <f t="shared" si="2"/>
        <v/>
      </c>
      <c r="F87" t="str">
        <f>VLOOKUP($A87,'OASIS-11_26'!$E$2:$R$1556,9,FALSE)</f>
        <v>OTHER</v>
      </c>
      <c r="G87" t="str">
        <f>VLOOKUP($A87,'OASIS-11_26'!$E$2:$R$1556,8,FALSE)</f>
        <v>OTHER</v>
      </c>
      <c r="H87">
        <f>VLOOKUP($A87,'OASIS-11_26'!$E$2:$R$1556,4,FALSE)</f>
        <v>0.99</v>
      </c>
      <c r="I87">
        <f>VLOOKUP($A87,'OASIS-11_26'!$E$2:$R$1556,5,FALSE)</f>
        <v>0</v>
      </c>
      <c r="J87" t="str">
        <f>VLOOKUP($A87,'OASIS-11_26'!$E$2:$R$1556,6,FALSE)</f>
        <v>SCE</v>
      </c>
      <c r="K87" t="str">
        <f>IF(ISERROR(VLOOKUP($A87,'2021_NQC_List-11_13'!$A$2:$T$1532,4,FALSE)),"","NQC")</f>
        <v>NQC</v>
      </c>
      <c r="L87" s="3" t="str">
        <f>IF(ISERROR(VLOOKUP($A87,'2021_NQC_List-11_13'!$A$2:$T$1532,4,FALSE)),"",VLOOKUP($A87,'2021_NQC_List-11_13'!$A$2:$T$1532,18,FALSE))</f>
        <v>FC</v>
      </c>
      <c r="M87">
        <f>IF($K87="NQC",VLOOKUP($A87,'2021_NQC_List-11_13'!$A$2:$T$1532,4,FALSE),0)</f>
        <v>0.23</v>
      </c>
      <c r="N87">
        <f>IF($K87="NQC",VLOOKUP($A87,'2021_NQC_List-11_13'!$A$2:$T$1532,5,FALSE),0)</f>
        <v>0.15</v>
      </c>
      <c r="O87">
        <f>IF($K87="NQC",VLOOKUP($A87,'2021_NQC_List-11_13'!$A$2:$T$1532,6,FALSE),0)</f>
        <v>0.21</v>
      </c>
      <c r="P87">
        <f>IF($K87="NQC",VLOOKUP($A87,'2021_NQC_List-11_13'!$A$2:$T$1532,7,FALSE),0)</f>
        <v>0.35</v>
      </c>
      <c r="Q87">
        <f>IF($K87="NQC",VLOOKUP($A87,'2021_NQC_List-11_13'!$A$2:$T$1532,8,FALSE),0)</f>
        <v>0.4</v>
      </c>
      <c r="R87">
        <f>IF($K87="NQC",VLOOKUP($A87,'2021_NQC_List-11_13'!$A$2:$T$1532,9,FALSE),0)</f>
        <v>0.35</v>
      </c>
      <c r="S87">
        <f>IF($K87="NQC",VLOOKUP($A87,'2021_NQC_List-11_13'!$A$2:$T$1532,10,FALSE),0)</f>
        <v>0.55000000000000004</v>
      </c>
      <c r="T87">
        <f>IF($K87="NQC",VLOOKUP($A87,'2021_NQC_List-11_13'!$A$2:$T$1532,11,FALSE),0)</f>
        <v>0.57999999999999996</v>
      </c>
      <c r="U87">
        <f>IF($K87="NQC",VLOOKUP($A87,'2021_NQC_List-11_13'!$A$2:$T$1532,12,FALSE),0)</f>
        <v>0.38</v>
      </c>
      <c r="V87">
        <f>IF($K87="NQC",VLOOKUP($A87,'2021_NQC_List-11_13'!$A$2:$T$1532,13,FALSE),0)</f>
        <v>0.24</v>
      </c>
      <c r="W87">
        <f>IF($K87="NQC",VLOOKUP($A87,'2021_NQC_List-11_13'!$A$2:$T$1532,14,FALSE),0)</f>
        <v>0.15</v>
      </c>
      <c r="X87">
        <f>IF($K87="NQC",VLOOKUP($A87,'2021_NQC_List-11_13'!$A$2:$T$1532,15,FALSE),0)</f>
        <v>0.15</v>
      </c>
      <c r="Y87" t="str">
        <f t="shared" si="3"/>
        <v>Non-Hydro</v>
      </c>
      <c r="Z87" t="s">
        <v>4361</v>
      </c>
      <c r="AA87" t="s">
        <v>4341</v>
      </c>
    </row>
    <row r="88" spans="1:28" x14ac:dyDescent="0.3">
      <c r="A88" t="str">
        <f>'OASIS-11_26'!E91</f>
        <v>BLACK_7_UNIT 2</v>
      </c>
      <c r="B88" t="str">
        <f>'OASIS-11_26'!G91</f>
        <v>JAMES B. BLACK 2</v>
      </c>
      <c r="C88" t="str">
        <f>VLOOKUP($A88,'OASIS-11_26'!$E$2:$R$1556,2,FALSE)</f>
        <v>GEN</v>
      </c>
      <c r="D88" s="1">
        <f>VLOOKUP($A88,'OASIS-11_26'!$E$2:$R$1556,11,FALSE)</f>
        <v>23743</v>
      </c>
      <c r="E88" s="3">
        <f t="shared" si="2"/>
        <v>1965</v>
      </c>
      <c r="F88" t="str">
        <f>VLOOKUP($A88,'OASIS-11_26'!$E$2:$R$1556,9,FALSE)</f>
        <v>WATER</v>
      </c>
      <c r="G88" t="str">
        <f>VLOOKUP($A88,'OASIS-11_26'!$E$2:$R$1556,8,FALSE)</f>
        <v>HYDRO</v>
      </c>
      <c r="H88">
        <f>VLOOKUP($A88,'OASIS-11_26'!$E$2:$R$1556,4,FALSE)</f>
        <v>84.1</v>
      </c>
      <c r="I88">
        <f>VLOOKUP($A88,'OASIS-11_26'!$E$2:$R$1556,5,FALSE)</f>
        <v>84.1</v>
      </c>
      <c r="J88" t="str">
        <f>VLOOKUP($A88,'OASIS-11_26'!$E$2:$R$1556,6,FALSE)</f>
        <v>PGAE</v>
      </c>
      <c r="K88" t="str">
        <f>IF(ISERROR(VLOOKUP($A88,'2021_NQC_List-11_13'!$A$2:$T$1532,4,FALSE)),"","NQC")</f>
        <v>NQC</v>
      </c>
      <c r="L88" s="3" t="str">
        <f>IF(ISERROR(VLOOKUP($A88,'2021_NQC_List-11_13'!$A$2:$T$1532,4,FALSE)),"",VLOOKUP($A88,'2021_NQC_List-11_13'!$A$2:$T$1532,18,FALSE))</f>
        <v>FC</v>
      </c>
      <c r="M88">
        <f>IF($K88="NQC",VLOOKUP($A88,'2021_NQC_List-11_13'!$A$2:$T$1532,4,FALSE),0)</f>
        <v>83.28</v>
      </c>
      <c r="N88">
        <f>IF($K88="NQC",VLOOKUP($A88,'2021_NQC_List-11_13'!$A$2:$T$1532,5,FALSE),0)</f>
        <v>83.28</v>
      </c>
      <c r="O88">
        <f>IF($K88="NQC",VLOOKUP($A88,'2021_NQC_List-11_13'!$A$2:$T$1532,6,FALSE),0)</f>
        <v>83.28</v>
      </c>
      <c r="P88">
        <f>IF($K88="NQC",VLOOKUP($A88,'2021_NQC_List-11_13'!$A$2:$T$1532,7,FALSE),0)</f>
        <v>80.819999999999993</v>
      </c>
      <c r="Q88">
        <f>IF($K88="NQC",VLOOKUP($A88,'2021_NQC_List-11_13'!$A$2:$T$1532,8,FALSE),0)</f>
        <v>83.28</v>
      </c>
      <c r="R88">
        <f>IF($K88="NQC",VLOOKUP($A88,'2021_NQC_List-11_13'!$A$2:$T$1532,9,FALSE),0)</f>
        <v>83.88</v>
      </c>
      <c r="S88">
        <f>IF($K88="NQC",VLOOKUP($A88,'2021_NQC_List-11_13'!$A$2:$T$1532,10,FALSE),0)</f>
        <v>84.08</v>
      </c>
      <c r="T88">
        <f>IF($K88="NQC",VLOOKUP($A88,'2021_NQC_List-11_13'!$A$2:$T$1532,11,FALSE),0)</f>
        <v>84.08</v>
      </c>
      <c r="U88">
        <f>IF($K88="NQC",VLOOKUP($A88,'2021_NQC_List-11_13'!$A$2:$T$1532,12,FALSE),0)</f>
        <v>84.08</v>
      </c>
      <c r="V88">
        <f>IF($K88="NQC",VLOOKUP($A88,'2021_NQC_List-11_13'!$A$2:$T$1532,13,FALSE),0)</f>
        <v>67.28</v>
      </c>
      <c r="W88">
        <f>IF($K88="NQC",VLOOKUP($A88,'2021_NQC_List-11_13'!$A$2:$T$1532,14,FALSE),0)</f>
        <v>81.28</v>
      </c>
      <c r="X88">
        <f>IF($K88="NQC",VLOOKUP($A88,'2021_NQC_List-11_13'!$A$2:$T$1532,15,FALSE),0)</f>
        <v>83.88</v>
      </c>
      <c r="Y88" t="str">
        <f t="shared" si="3"/>
        <v>Hydro-Large Hydro</v>
      </c>
      <c r="AA88" t="s">
        <v>4341</v>
      </c>
    </row>
    <row r="89" spans="1:28" x14ac:dyDescent="0.3">
      <c r="A89" t="str">
        <f>'OASIS-11_26'!E92</f>
        <v>LOWGAP_1_SUPHR</v>
      </c>
      <c r="B89" t="str">
        <f>'OASIS-11_26'!G92</f>
        <v>Mill &amp; Sulphur Creek Hydro</v>
      </c>
      <c r="C89" t="str">
        <f>VLOOKUP($A89,'OASIS-11_26'!$E$2:$R$1556,2,FALSE)</f>
        <v>GEN</v>
      </c>
      <c r="D89" s="1">
        <f>VLOOKUP($A89,'OASIS-11_26'!$E$2:$R$1556,11,FALSE)</f>
        <v>32196</v>
      </c>
      <c r="E89" s="3">
        <f t="shared" si="2"/>
        <v>1988</v>
      </c>
      <c r="F89" t="str">
        <f>VLOOKUP($A89,'OASIS-11_26'!$E$2:$R$1556,9,FALSE)</f>
        <v>WATER</v>
      </c>
      <c r="G89" t="str">
        <f>VLOOKUP($A89,'OASIS-11_26'!$E$2:$R$1556,8,FALSE)</f>
        <v>HYDRO</v>
      </c>
      <c r="H89">
        <f>VLOOKUP($A89,'OASIS-11_26'!$E$2:$R$1556,4,FALSE)</f>
        <v>0.99</v>
      </c>
      <c r="I89">
        <f>VLOOKUP($A89,'OASIS-11_26'!$E$2:$R$1556,5,FALSE)</f>
        <v>1</v>
      </c>
      <c r="J89" t="str">
        <f>VLOOKUP($A89,'OASIS-11_26'!$E$2:$R$1556,6,FALSE)</f>
        <v>PGAE</v>
      </c>
      <c r="K89" t="str">
        <f>IF(ISERROR(VLOOKUP($A89,'2021_NQC_List-11_13'!$A$2:$T$1532,4,FALSE)),"","NQC")</f>
        <v>NQC</v>
      </c>
      <c r="L89" s="3" t="str">
        <f>IF(ISERROR(VLOOKUP($A89,'2021_NQC_List-11_13'!$A$2:$T$1532,4,FALSE)),"",VLOOKUP($A89,'2021_NQC_List-11_13'!$A$2:$T$1532,18,FALSE))</f>
        <v>FC</v>
      </c>
      <c r="M89">
        <f>IF($K89="NQC",VLOOKUP($A89,'2021_NQC_List-11_13'!$A$2:$T$1532,4,FALSE),0)</f>
        <v>0.28999999999999998</v>
      </c>
      <c r="N89">
        <f>IF($K89="NQC",VLOOKUP($A89,'2021_NQC_List-11_13'!$A$2:$T$1532,5,FALSE),0)</f>
        <v>0.36</v>
      </c>
      <c r="O89">
        <f>IF($K89="NQC",VLOOKUP($A89,'2021_NQC_List-11_13'!$A$2:$T$1532,6,FALSE),0)</f>
        <v>0.76</v>
      </c>
      <c r="P89">
        <f>IF($K89="NQC",VLOOKUP($A89,'2021_NQC_List-11_13'!$A$2:$T$1532,7,FALSE),0)</f>
        <v>0.65</v>
      </c>
      <c r="Q89">
        <f>IF($K89="NQC",VLOOKUP($A89,'2021_NQC_List-11_13'!$A$2:$T$1532,8,FALSE),0)</f>
        <v>0.09</v>
      </c>
      <c r="R89">
        <f>IF($K89="NQC",VLOOKUP($A89,'2021_NQC_List-11_13'!$A$2:$T$1532,9,FALSE),0)</f>
        <v>0</v>
      </c>
      <c r="S89">
        <f>IF($K89="NQC",VLOOKUP($A89,'2021_NQC_List-11_13'!$A$2:$T$1532,10,FALSE),0)</f>
        <v>0</v>
      </c>
      <c r="T89">
        <f>IF($K89="NQC",VLOOKUP($A89,'2021_NQC_List-11_13'!$A$2:$T$1532,11,FALSE),0)</f>
        <v>0</v>
      </c>
      <c r="U89">
        <f>IF($K89="NQC",VLOOKUP($A89,'2021_NQC_List-11_13'!$A$2:$T$1532,12,FALSE),0)</f>
        <v>0</v>
      </c>
      <c r="V89">
        <f>IF($K89="NQC",VLOOKUP($A89,'2021_NQC_List-11_13'!$A$2:$T$1532,13,FALSE),0)</f>
        <v>0</v>
      </c>
      <c r="W89">
        <f>IF($K89="NQC",VLOOKUP($A89,'2021_NQC_List-11_13'!$A$2:$T$1532,14,FALSE),0)</f>
        <v>0.11</v>
      </c>
      <c r="X89">
        <f>IF($K89="NQC",VLOOKUP($A89,'2021_NQC_List-11_13'!$A$2:$T$1532,15,FALSE),0)</f>
        <v>0.15</v>
      </c>
      <c r="Y89" t="str">
        <f t="shared" si="3"/>
        <v>Hydro-Small Hydro</v>
      </c>
      <c r="AA89" t="s">
        <v>4341</v>
      </c>
    </row>
    <row r="90" spans="1:28" x14ac:dyDescent="0.3">
      <c r="A90" t="str">
        <f>'OASIS-11_26'!E93</f>
        <v>MTWIND_1_UNIT 3</v>
      </c>
      <c r="B90" t="str">
        <f>'OASIS-11_26'!G93</f>
        <v>Mountain View Power Project III</v>
      </c>
      <c r="C90" t="str">
        <f>VLOOKUP($A90,'OASIS-11_26'!$E$2:$R$1556,2,FALSE)</f>
        <v>GEN</v>
      </c>
      <c r="D90" s="1">
        <f>VLOOKUP($A90,'OASIS-11_26'!$E$2:$R$1556,11,FALSE)</f>
        <v>37970</v>
      </c>
      <c r="E90" s="3">
        <f t="shared" si="2"/>
        <v>2003</v>
      </c>
      <c r="F90" t="str">
        <f>VLOOKUP($A90,'OASIS-11_26'!$E$2:$R$1556,9,FALSE)</f>
        <v>WIND</v>
      </c>
      <c r="G90" t="str">
        <f>VLOOKUP($A90,'OASIS-11_26'!$E$2:$R$1556,8,FALSE)</f>
        <v>WIND</v>
      </c>
      <c r="H90">
        <f>VLOOKUP($A90,'OASIS-11_26'!$E$2:$R$1556,4,FALSE)</f>
        <v>22.44</v>
      </c>
      <c r="I90">
        <f>VLOOKUP($A90,'OASIS-11_26'!$E$2:$R$1556,5,FALSE)</f>
        <v>22.4</v>
      </c>
      <c r="J90" t="str">
        <f>VLOOKUP($A90,'OASIS-11_26'!$E$2:$R$1556,6,FALSE)</f>
        <v>SCE</v>
      </c>
      <c r="K90" t="str">
        <f>IF(ISERROR(VLOOKUP($A90,'2021_NQC_List-11_13'!$A$2:$T$1532,4,FALSE)),"","NQC")</f>
        <v>NQC</v>
      </c>
      <c r="L90" s="3" t="str">
        <f>IF(ISERROR(VLOOKUP($A90,'2021_NQC_List-11_13'!$A$2:$T$1532,4,FALSE)),"",VLOOKUP($A90,'2021_NQC_List-11_13'!$A$2:$T$1532,18,FALSE))</f>
        <v>FC</v>
      </c>
      <c r="M90">
        <f>IF($K90="NQC",VLOOKUP($A90,'2021_NQC_List-11_13'!$A$2:$T$1532,4,FALSE),0)</f>
        <v>3.14</v>
      </c>
      <c r="N90">
        <f>IF($K90="NQC",VLOOKUP($A90,'2021_NQC_List-11_13'!$A$2:$T$1532,5,FALSE),0)</f>
        <v>2.69</v>
      </c>
      <c r="O90">
        <f>IF($K90="NQC",VLOOKUP($A90,'2021_NQC_List-11_13'!$A$2:$T$1532,6,FALSE),0)</f>
        <v>6.28</v>
      </c>
      <c r="P90">
        <f>IF($K90="NQC",VLOOKUP($A90,'2021_NQC_List-11_13'!$A$2:$T$1532,7,FALSE),0)</f>
        <v>5.61</v>
      </c>
      <c r="Q90">
        <f>IF($K90="NQC",VLOOKUP($A90,'2021_NQC_List-11_13'!$A$2:$T$1532,8,FALSE),0)</f>
        <v>5.61</v>
      </c>
      <c r="R90">
        <f>IF($K90="NQC",VLOOKUP($A90,'2021_NQC_List-11_13'!$A$2:$T$1532,9,FALSE),0)</f>
        <v>7.41</v>
      </c>
      <c r="S90">
        <f>IF($K90="NQC",VLOOKUP($A90,'2021_NQC_List-11_13'!$A$2:$T$1532,10,FALSE),0)</f>
        <v>5.16</v>
      </c>
      <c r="T90">
        <f>IF($K90="NQC",VLOOKUP($A90,'2021_NQC_List-11_13'!$A$2:$T$1532,11,FALSE),0)</f>
        <v>4.71</v>
      </c>
      <c r="U90">
        <f>IF($K90="NQC",VLOOKUP($A90,'2021_NQC_List-11_13'!$A$2:$T$1532,12,FALSE),0)</f>
        <v>3.37</v>
      </c>
      <c r="V90">
        <f>IF($K90="NQC",VLOOKUP($A90,'2021_NQC_List-11_13'!$A$2:$T$1532,13,FALSE),0)</f>
        <v>1.8</v>
      </c>
      <c r="W90">
        <f>IF($K90="NQC",VLOOKUP($A90,'2021_NQC_List-11_13'!$A$2:$T$1532,14,FALSE),0)</f>
        <v>2.69</v>
      </c>
      <c r="X90">
        <f>IF($K90="NQC",VLOOKUP($A90,'2021_NQC_List-11_13'!$A$2:$T$1532,15,FALSE),0)</f>
        <v>2.92</v>
      </c>
      <c r="Y90" t="str">
        <f t="shared" si="3"/>
        <v>Non-Hydro</v>
      </c>
      <c r="AA90" t="s">
        <v>4341</v>
      </c>
    </row>
    <row r="91" spans="1:28" x14ac:dyDescent="0.3">
      <c r="A91" t="str">
        <f>'OASIS-11_26'!E94</f>
        <v>WRGTSR_2_WSFSR1</v>
      </c>
      <c r="B91" t="str">
        <f>'OASIS-11_26'!G94</f>
        <v>Wright Solar Freeman</v>
      </c>
      <c r="C91" t="str">
        <f>VLOOKUP($A91,'OASIS-11_26'!$E$2:$R$1556,2,FALSE)</f>
        <v>GEN</v>
      </c>
      <c r="D91" s="1">
        <f>VLOOKUP($A91,'OASIS-11_26'!$E$2:$R$1556,11,FALSE)</f>
        <v>43830</v>
      </c>
      <c r="E91" s="3">
        <f t="shared" si="2"/>
        <v>2019</v>
      </c>
      <c r="F91" t="str">
        <f>VLOOKUP($A91,'OASIS-11_26'!$E$2:$R$1556,9,FALSE)</f>
        <v>SUN</v>
      </c>
      <c r="G91" t="str">
        <f>VLOOKUP($A91,'OASIS-11_26'!$E$2:$R$1556,8,FALSE)</f>
        <v>PHOTO VOLTAIC</v>
      </c>
      <c r="H91">
        <f>VLOOKUP($A91,'OASIS-11_26'!$E$2:$R$1556,4,FALSE)</f>
        <v>200</v>
      </c>
      <c r="I91">
        <f>VLOOKUP($A91,'OASIS-11_26'!$E$2:$R$1556,5,FALSE)</f>
        <v>200</v>
      </c>
      <c r="J91" t="str">
        <f>VLOOKUP($A91,'OASIS-11_26'!$E$2:$R$1556,6,FALSE)</f>
        <v>PGAE</v>
      </c>
      <c r="K91" t="str">
        <f>IF(ISERROR(VLOOKUP($A91,'2021_NQC_List-11_13'!$A$2:$T$1532,4,FALSE)),"","NQC")</f>
        <v>NQC</v>
      </c>
      <c r="L91" s="3" t="str">
        <f>IF(ISERROR(VLOOKUP($A91,'2021_NQC_List-11_13'!$A$2:$T$1532,4,FALSE)),"",VLOOKUP($A91,'2021_NQC_List-11_13'!$A$2:$T$1532,18,FALSE))</f>
        <v>FC</v>
      </c>
      <c r="M91">
        <f>IF($K91="NQC",VLOOKUP($A91,'2021_NQC_List-11_13'!$A$2:$T$1532,4,FALSE),0)</f>
        <v>8</v>
      </c>
      <c r="N91">
        <f>IF($K91="NQC",VLOOKUP($A91,'2021_NQC_List-11_13'!$A$2:$T$1532,5,FALSE),0)</f>
        <v>6</v>
      </c>
      <c r="O91">
        <f>IF($K91="NQC",VLOOKUP($A91,'2021_NQC_List-11_13'!$A$2:$T$1532,6,FALSE),0)</f>
        <v>36</v>
      </c>
      <c r="P91">
        <f>IF($K91="NQC",VLOOKUP($A91,'2021_NQC_List-11_13'!$A$2:$T$1532,7,FALSE),0)</f>
        <v>30</v>
      </c>
      <c r="Q91">
        <f>IF($K91="NQC",VLOOKUP($A91,'2021_NQC_List-11_13'!$A$2:$T$1532,8,FALSE),0)</f>
        <v>32</v>
      </c>
      <c r="R91">
        <f>IF($K91="NQC",VLOOKUP($A91,'2021_NQC_List-11_13'!$A$2:$T$1532,9,FALSE),0)</f>
        <v>62</v>
      </c>
      <c r="S91">
        <f>IF($K91="NQC",VLOOKUP($A91,'2021_NQC_List-11_13'!$A$2:$T$1532,10,FALSE),0)</f>
        <v>78</v>
      </c>
      <c r="T91">
        <f>IF($K91="NQC",VLOOKUP($A91,'2021_NQC_List-11_13'!$A$2:$T$1532,11,FALSE),0)</f>
        <v>54</v>
      </c>
      <c r="U91">
        <f>IF($K91="NQC",VLOOKUP($A91,'2021_NQC_List-11_13'!$A$2:$T$1532,12,FALSE),0)</f>
        <v>28</v>
      </c>
      <c r="V91">
        <f>IF($K91="NQC",VLOOKUP($A91,'2021_NQC_List-11_13'!$A$2:$T$1532,13,FALSE),0)</f>
        <v>4</v>
      </c>
      <c r="W91">
        <f>IF($K91="NQC",VLOOKUP($A91,'2021_NQC_List-11_13'!$A$2:$T$1532,14,FALSE),0)</f>
        <v>4</v>
      </c>
      <c r="X91">
        <f>IF($K91="NQC",VLOOKUP($A91,'2021_NQC_List-11_13'!$A$2:$T$1532,15,FALSE),0)</f>
        <v>0</v>
      </c>
      <c r="Y91" t="str">
        <f t="shared" si="3"/>
        <v>Non-Hydro</v>
      </c>
      <c r="AA91" t="s">
        <v>4341</v>
      </c>
    </row>
    <row r="92" spans="1:28" x14ac:dyDescent="0.3">
      <c r="A92" t="str">
        <f>'OASIS-11_26'!E95</f>
        <v>CORONS_2_SOLAR</v>
      </c>
      <c r="B92" t="str">
        <f>'OASIS-11_26'!G95</f>
        <v>Master Development Corona</v>
      </c>
      <c r="C92" t="str">
        <f>VLOOKUP($A92,'OASIS-11_26'!$E$2:$R$1556,2,FALSE)</f>
        <v>GEN</v>
      </c>
      <c r="D92" s="1">
        <f>VLOOKUP($A92,'OASIS-11_26'!$E$2:$R$1556,11,FALSE)</f>
        <v>41388</v>
      </c>
      <c r="E92" s="3">
        <f t="shared" si="2"/>
        <v>2013</v>
      </c>
      <c r="F92" t="str">
        <f>VLOOKUP($A92,'OASIS-11_26'!$E$2:$R$1556,9,FALSE)</f>
        <v>SUN</v>
      </c>
      <c r="G92" t="str">
        <f>VLOOKUP($A92,'OASIS-11_26'!$E$2:$R$1556,8,FALSE)</f>
        <v>PHOTO VOLTAIC</v>
      </c>
      <c r="H92">
        <f>VLOOKUP($A92,'OASIS-11_26'!$E$2:$R$1556,4,FALSE)</f>
        <v>0.99</v>
      </c>
      <c r="I92">
        <f>VLOOKUP($A92,'OASIS-11_26'!$E$2:$R$1556,5,FALSE)</f>
        <v>1</v>
      </c>
      <c r="J92" t="str">
        <f>VLOOKUP($A92,'OASIS-11_26'!$E$2:$R$1556,6,FALSE)</f>
        <v>SCE</v>
      </c>
      <c r="K92" t="str">
        <f>IF(ISERROR(VLOOKUP($A92,'2021_NQC_List-11_13'!$A$2:$T$1532,4,FALSE)),"","NQC")</f>
        <v>NQC</v>
      </c>
      <c r="L92" s="3" t="str">
        <f>IF(ISERROR(VLOOKUP($A92,'2021_NQC_List-11_13'!$A$2:$T$1532,4,FALSE)),"",VLOOKUP($A92,'2021_NQC_List-11_13'!$A$2:$T$1532,18,FALSE))</f>
        <v>EO</v>
      </c>
      <c r="M92">
        <f>IF($K92="NQC",VLOOKUP($A92,'2021_NQC_List-11_13'!$A$2:$T$1532,4,FALSE),0)</f>
        <v>0</v>
      </c>
      <c r="N92">
        <f>IF($K92="NQC",VLOOKUP($A92,'2021_NQC_List-11_13'!$A$2:$T$1532,5,FALSE),0)</f>
        <v>0</v>
      </c>
      <c r="O92">
        <f>IF($K92="NQC",VLOOKUP($A92,'2021_NQC_List-11_13'!$A$2:$T$1532,6,FALSE),0)</f>
        <v>0</v>
      </c>
      <c r="P92">
        <f>IF($K92="NQC",VLOOKUP($A92,'2021_NQC_List-11_13'!$A$2:$T$1532,7,FALSE),0)</f>
        <v>0</v>
      </c>
      <c r="Q92">
        <f>IF($K92="NQC",VLOOKUP($A92,'2021_NQC_List-11_13'!$A$2:$T$1532,8,FALSE),0)</f>
        <v>0</v>
      </c>
      <c r="R92">
        <f>IF($K92="NQC",VLOOKUP($A92,'2021_NQC_List-11_13'!$A$2:$T$1532,9,FALSE),0)</f>
        <v>0</v>
      </c>
      <c r="S92">
        <f>IF($K92="NQC",VLOOKUP($A92,'2021_NQC_List-11_13'!$A$2:$T$1532,10,FALSE),0)</f>
        <v>0</v>
      </c>
      <c r="T92">
        <f>IF($K92="NQC",VLOOKUP($A92,'2021_NQC_List-11_13'!$A$2:$T$1532,11,FALSE),0)</f>
        <v>0</v>
      </c>
      <c r="U92">
        <f>IF($K92="NQC",VLOOKUP($A92,'2021_NQC_List-11_13'!$A$2:$T$1532,12,FALSE),0)</f>
        <v>0</v>
      </c>
      <c r="V92">
        <f>IF($K92="NQC",VLOOKUP($A92,'2021_NQC_List-11_13'!$A$2:$T$1532,13,FALSE),0)</f>
        <v>0</v>
      </c>
      <c r="W92">
        <f>IF($K92="NQC",VLOOKUP($A92,'2021_NQC_List-11_13'!$A$2:$T$1532,14,FALSE),0)</f>
        <v>0</v>
      </c>
      <c r="X92">
        <f>IF($K92="NQC",VLOOKUP($A92,'2021_NQC_List-11_13'!$A$2:$T$1532,15,FALSE),0)</f>
        <v>0</v>
      </c>
      <c r="Y92" t="str">
        <f t="shared" si="3"/>
        <v>Non-Hydro</v>
      </c>
      <c r="AA92" t="s">
        <v>4341</v>
      </c>
    </row>
    <row r="93" spans="1:28" x14ac:dyDescent="0.3">
      <c r="A93" t="str">
        <f>'OASIS-11_26'!E96</f>
        <v>USWNDR_2_LABWD1</v>
      </c>
      <c r="B93" t="str">
        <f>'OASIS-11_26'!G96</f>
        <v>LaBrisa Wind Project</v>
      </c>
      <c r="C93" t="str">
        <f>VLOOKUP($A93,'OASIS-11_26'!$E$2:$R$1556,2,FALSE)</f>
        <v>GEN</v>
      </c>
      <c r="D93" s="1">
        <f>VLOOKUP($A93,'OASIS-11_26'!$E$2:$R$1556,11,FALSE)</f>
        <v>43644</v>
      </c>
      <c r="E93" s="3">
        <f t="shared" si="2"/>
        <v>2019</v>
      </c>
      <c r="F93" t="str">
        <f>VLOOKUP($A93,'OASIS-11_26'!$E$2:$R$1556,9,FALSE)</f>
        <v>WIND</v>
      </c>
      <c r="G93" t="str">
        <f>VLOOKUP($A93,'OASIS-11_26'!$E$2:$R$1556,8,FALSE)</f>
        <v>WIND</v>
      </c>
      <c r="H93">
        <f>VLOOKUP($A93,'OASIS-11_26'!$E$2:$R$1556,4,FALSE)</f>
        <v>9</v>
      </c>
      <c r="I93">
        <f>VLOOKUP($A93,'OASIS-11_26'!$E$2:$R$1556,5,FALSE)</f>
        <v>9</v>
      </c>
      <c r="J93" t="str">
        <f>VLOOKUP($A93,'OASIS-11_26'!$E$2:$R$1556,6,FALSE)</f>
        <v>PGAE</v>
      </c>
      <c r="K93" t="str">
        <f>IF(ISERROR(VLOOKUP($A93,'2021_NQC_List-11_13'!$A$2:$T$1532,4,FALSE)),"","NQC")</f>
        <v>NQC</v>
      </c>
      <c r="L93" s="3" t="str">
        <f>IF(ISERROR(VLOOKUP($A93,'2021_NQC_List-11_13'!$A$2:$T$1532,4,FALSE)),"",VLOOKUP($A93,'2021_NQC_List-11_13'!$A$2:$T$1532,18,FALSE))</f>
        <v>FC</v>
      </c>
      <c r="M93">
        <f>IF($K93="NQC",VLOOKUP($A93,'2021_NQC_List-11_13'!$A$2:$T$1532,4,FALSE),0)</f>
        <v>1.26</v>
      </c>
      <c r="N93">
        <f>IF($K93="NQC",VLOOKUP($A93,'2021_NQC_List-11_13'!$A$2:$T$1532,5,FALSE),0)</f>
        <v>1.08</v>
      </c>
      <c r="O93">
        <f>IF($K93="NQC",VLOOKUP($A93,'2021_NQC_List-11_13'!$A$2:$T$1532,6,FALSE),0)</f>
        <v>2.52</v>
      </c>
      <c r="P93">
        <f>IF($K93="NQC",VLOOKUP($A93,'2021_NQC_List-11_13'!$A$2:$T$1532,7,FALSE),0)</f>
        <v>2.25</v>
      </c>
      <c r="Q93">
        <f>IF($K93="NQC",VLOOKUP($A93,'2021_NQC_List-11_13'!$A$2:$T$1532,8,FALSE),0)</f>
        <v>2.25</v>
      </c>
      <c r="R93">
        <f>IF($K93="NQC",VLOOKUP($A93,'2021_NQC_List-11_13'!$A$2:$T$1532,9,FALSE),0)</f>
        <v>2.97</v>
      </c>
      <c r="S93">
        <f>IF($K93="NQC",VLOOKUP($A93,'2021_NQC_List-11_13'!$A$2:$T$1532,10,FALSE),0)</f>
        <v>2.0699999999999998</v>
      </c>
      <c r="T93">
        <f>IF($K93="NQC",VLOOKUP($A93,'2021_NQC_List-11_13'!$A$2:$T$1532,11,FALSE),0)</f>
        <v>1.89</v>
      </c>
      <c r="U93">
        <f>IF($K93="NQC",VLOOKUP($A93,'2021_NQC_List-11_13'!$A$2:$T$1532,12,FALSE),0)</f>
        <v>1.35</v>
      </c>
      <c r="V93">
        <f>IF($K93="NQC",VLOOKUP($A93,'2021_NQC_List-11_13'!$A$2:$T$1532,13,FALSE),0)</f>
        <v>0.72</v>
      </c>
      <c r="W93">
        <f>IF($K93="NQC",VLOOKUP($A93,'2021_NQC_List-11_13'!$A$2:$T$1532,14,FALSE),0)</f>
        <v>1.08</v>
      </c>
      <c r="X93">
        <f>IF($K93="NQC",VLOOKUP($A93,'2021_NQC_List-11_13'!$A$2:$T$1532,15,FALSE),0)</f>
        <v>1.17</v>
      </c>
      <c r="Y93" t="str">
        <f t="shared" si="3"/>
        <v>Non-Hydro</v>
      </c>
      <c r="AA93" t="s">
        <v>4341</v>
      </c>
    </row>
    <row r="94" spans="1:28" x14ac:dyDescent="0.3">
      <c r="A94" t="str">
        <f>'OASIS-11_26'!E97</f>
        <v>SDG1_1_PDRP115</v>
      </c>
      <c r="B94" t="str">
        <f>'OASIS-11_26'!G97</f>
        <v>PDR-E SDG1 2</v>
      </c>
      <c r="C94" t="str">
        <f>VLOOKUP($A94,'OASIS-11_26'!$E$2:$R$1556,2,FALSE)</f>
        <v>GEN</v>
      </c>
      <c r="D94" s="1">
        <f>VLOOKUP($A94,'OASIS-11_26'!$E$2:$R$1556,11,FALSE)</f>
        <v>0</v>
      </c>
      <c r="E94" s="3" t="str">
        <f t="shared" si="2"/>
        <v/>
      </c>
      <c r="F94" t="str">
        <f>VLOOKUP($A94,'OASIS-11_26'!$E$2:$R$1556,9,FALSE)</f>
        <v>OTHER</v>
      </c>
      <c r="G94" t="str">
        <f>VLOOKUP($A94,'OASIS-11_26'!$E$2:$R$1556,8,FALSE)</f>
        <v>OTHER</v>
      </c>
      <c r="H94">
        <f>VLOOKUP($A94,'OASIS-11_26'!$E$2:$R$1556,4,FALSE)</f>
        <v>1.5</v>
      </c>
      <c r="I94">
        <f>VLOOKUP($A94,'OASIS-11_26'!$E$2:$R$1556,5,FALSE)</f>
        <v>0</v>
      </c>
      <c r="J94" t="str">
        <f>VLOOKUP($A94,'OASIS-11_26'!$E$2:$R$1556,6,FALSE)</f>
        <v>SDGE</v>
      </c>
      <c r="K94" t="str">
        <f>IF(ISERROR(VLOOKUP($A94,'2021_NQC_List-11_13'!$A$2:$T$1532,4,FALSE)),"","NQC")</f>
        <v/>
      </c>
      <c r="L94" s="3" t="str">
        <f>IF(ISERROR(VLOOKUP($A94,'2021_NQC_List-11_13'!$A$2:$T$1532,4,FALSE)),"",VLOOKUP($A94,'2021_NQC_List-11_13'!$A$2:$T$1532,18,FALSE))</f>
        <v/>
      </c>
      <c r="M94">
        <f>IF($K94="NQC",VLOOKUP($A94,'2021_NQC_List-11_13'!$A$2:$T$1532,4,FALSE),0)</f>
        <v>0</v>
      </c>
      <c r="N94">
        <f>IF($K94="NQC",VLOOKUP($A94,'2021_NQC_List-11_13'!$A$2:$T$1532,5,FALSE),0)</f>
        <v>0</v>
      </c>
      <c r="O94">
        <f>IF($K94="NQC",VLOOKUP($A94,'2021_NQC_List-11_13'!$A$2:$T$1532,6,FALSE),0)</f>
        <v>0</v>
      </c>
      <c r="P94">
        <f>IF($K94="NQC",VLOOKUP($A94,'2021_NQC_List-11_13'!$A$2:$T$1532,7,FALSE),0)</f>
        <v>0</v>
      </c>
      <c r="Q94">
        <f>IF($K94="NQC",VLOOKUP($A94,'2021_NQC_List-11_13'!$A$2:$T$1532,8,FALSE),0)</f>
        <v>0</v>
      </c>
      <c r="R94">
        <f>IF($K94="NQC",VLOOKUP($A94,'2021_NQC_List-11_13'!$A$2:$T$1532,9,FALSE),0)</f>
        <v>0</v>
      </c>
      <c r="S94">
        <f>IF($K94="NQC",VLOOKUP($A94,'2021_NQC_List-11_13'!$A$2:$T$1532,10,FALSE),0)</f>
        <v>0</v>
      </c>
      <c r="T94">
        <f>IF($K94="NQC",VLOOKUP($A94,'2021_NQC_List-11_13'!$A$2:$T$1532,11,FALSE),0)</f>
        <v>0</v>
      </c>
      <c r="U94">
        <f>IF($K94="NQC",VLOOKUP($A94,'2021_NQC_List-11_13'!$A$2:$T$1532,12,FALSE),0)</f>
        <v>0</v>
      </c>
      <c r="V94">
        <f>IF($K94="NQC",VLOOKUP($A94,'2021_NQC_List-11_13'!$A$2:$T$1532,13,FALSE),0)</f>
        <v>0</v>
      </c>
      <c r="W94">
        <f>IF($K94="NQC",VLOOKUP($A94,'2021_NQC_List-11_13'!$A$2:$T$1532,14,FALSE),0)</f>
        <v>0</v>
      </c>
      <c r="X94">
        <f>IF($K94="NQC",VLOOKUP($A94,'2021_NQC_List-11_13'!$A$2:$T$1532,15,FALSE),0)</f>
        <v>0</v>
      </c>
      <c r="Y94" t="str">
        <f t="shared" si="3"/>
        <v>Non-Hydro</v>
      </c>
      <c r="Z94" t="s">
        <v>4361</v>
      </c>
      <c r="AA94" t="s">
        <v>4341</v>
      </c>
    </row>
    <row r="95" spans="1:28" x14ac:dyDescent="0.3">
      <c r="A95" t="str">
        <f>'OASIS-11_26'!E98</f>
        <v>MAGUND_1_BKSSR2</v>
      </c>
      <c r="B95" t="str">
        <f>'OASIS-11_26'!G98</f>
        <v>Bakersfield Solar 1</v>
      </c>
      <c r="C95" t="str">
        <f>VLOOKUP($A95,'OASIS-11_26'!$E$2:$R$1556,2,FALSE)</f>
        <v>GEN</v>
      </c>
      <c r="D95" s="1">
        <f>VLOOKUP($A95,'OASIS-11_26'!$E$2:$R$1556,11,FALSE)</f>
        <v>43095</v>
      </c>
      <c r="E95" s="3">
        <f t="shared" si="2"/>
        <v>2017</v>
      </c>
      <c r="F95" t="str">
        <f>VLOOKUP($A95,'OASIS-11_26'!$E$2:$R$1556,9,FALSE)</f>
        <v>SUN</v>
      </c>
      <c r="G95" t="str">
        <f>VLOOKUP($A95,'OASIS-11_26'!$E$2:$R$1556,8,FALSE)</f>
        <v>PHOTO VOLTAIC</v>
      </c>
      <c r="H95">
        <f>VLOOKUP($A95,'OASIS-11_26'!$E$2:$R$1556,4,FALSE)</f>
        <v>5.25</v>
      </c>
      <c r="I95">
        <f>VLOOKUP($A95,'OASIS-11_26'!$E$2:$R$1556,5,FALSE)</f>
        <v>5.3</v>
      </c>
      <c r="J95" t="str">
        <f>VLOOKUP($A95,'OASIS-11_26'!$E$2:$R$1556,6,FALSE)</f>
        <v>PGAE</v>
      </c>
      <c r="K95" t="str">
        <f>IF(ISERROR(VLOOKUP($A95,'2021_NQC_List-11_13'!$A$2:$T$1532,4,FALSE)),"","NQC")</f>
        <v>NQC</v>
      </c>
      <c r="L95" s="3" t="str">
        <f>IF(ISERROR(VLOOKUP($A95,'2021_NQC_List-11_13'!$A$2:$T$1532,4,FALSE)),"",VLOOKUP($A95,'2021_NQC_List-11_13'!$A$2:$T$1532,18,FALSE))</f>
        <v>FC</v>
      </c>
      <c r="M95">
        <f>IF($K95="NQC",VLOOKUP($A95,'2021_NQC_List-11_13'!$A$2:$T$1532,4,FALSE),0)</f>
        <v>0.21</v>
      </c>
      <c r="N95">
        <f>IF($K95="NQC",VLOOKUP($A95,'2021_NQC_List-11_13'!$A$2:$T$1532,5,FALSE),0)</f>
        <v>0.16</v>
      </c>
      <c r="O95">
        <f>IF($K95="NQC",VLOOKUP($A95,'2021_NQC_List-11_13'!$A$2:$T$1532,6,FALSE),0)</f>
        <v>0.95</v>
      </c>
      <c r="P95">
        <f>IF($K95="NQC",VLOOKUP($A95,'2021_NQC_List-11_13'!$A$2:$T$1532,7,FALSE),0)</f>
        <v>0.79</v>
      </c>
      <c r="Q95">
        <f>IF($K95="NQC",VLOOKUP($A95,'2021_NQC_List-11_13'!$A$2:$T$1532,8,FALSE),0)</f>
        <v>0.84</v>
      </c>
      <c r="R95">
        <f>IF($K95="NQC",VLOOKUP($A95,'2021_NQC_List-11_13'!$A$2:$T$1532,9,FALSE),0)</f>
        <v>1.63</v>
      </c>
      <c r="S95">
        <f>IF($K95="NQC",VLOOKUP($A95,'2021_NQC_List-11_13'!$A$2:$T$1532,10,FALSE),0)</f>
        <v>2.0499999999999998</v>
      </c>
      <c r="T95">
        <f>IF($K95="NQC",VLOOKUP($A95,'2021_NQC_List-11_13'!$A$2:$T$1532,11,FALSE),0)</f>
        <v>1.42</v>
      </c>
      <c r="U95">
        <f>IF($K95="NQC",VLOOKUP($A95,'2021_NQC_List-11_13'!$A$2:$T$1532,12,FALSE),0)</f>
        <v>0.74</v>
      </c>
      <c r="V95">
        <f>IF($K95="NQC",VLOOKUP($A95,'2021_NQC_List-11_13'!$A$2:$T$1532,13,FALSE),0)</f>
        <v>0.11</v>
      </c>
      <c r="W95">
        <f>IF($K95="NQC",VLOOKUP($A95,'2021_NQC_List-11_13'!$A$2:$T$1532,14,FALSE),0)</f>
        <v>0.11</v>
      </c>
      <c r="X95">
        <f>IF($K95="NQC",VLOOKUP($A95,'2021_NQC_List-11_13'!$A$2:$T$1532,15,FALSE),0)</f>
        <v>0</v>
      </c>
      <c r="Y95" t="str">
        <f t="shared" si="3"/>
        <v>Non-Hydro</v>
      </c>
      <c r="AA95" t="s">
        <v>4341</v>
      </c>
    </row>
    <row r="96" spans="1:28" x14ac:dyDescent="0.3">
      <c r="A96" t="str">
        <f>'OASIS-11_26'!E99</f>
        <v>INTTRB_6_UNIT</v>
      </c>
      <c r="B96" t="str">
        <f>'OASIS-11_26'!G99</f>
        <v>International Turbine Research</v>
      </c>
      <c r="C96" t="str">
        <f>VLOOKUP($A96,'OASIS-11_26'!$E$2:$R$1556,2,FALSE)</f>
        <v>GEN</v>
      </c>
      <c r="D96" s="1">
        <f>VLOOKUP($A96,'OASIS-11_26'!$E$2:$R$1556,11,FALSE)</f>
        <v>0</v>
      </c>
      <c r="E96" s="3" t="str">
        <f t="shared" si="2"/>
        <v/>
      </c>
      <c r="F96" t="str">
        <f>VLOOKUP($A96,'OASIS-11_26'!$E$2:$R$1556,9,FALSE)</f>
        <v>WIND</v>
      </c>
      <c r="G96" t="str">
        <f>VLOOKUP($A96,'OASIS-11_26'!$E$2:$R$1556,8,FALSE)</f>
        <v>WIND</v>
      </c>
      <c r="H96">
        <f>VLOOKUP($A96,'OASIS-11_26'!$E$2:$R$1556,4,FALSE)</f>
        <v>18.399999999999999</v>
      </c>
      <c r="I96">
        <f>VLOOKUP($A96,'OASIS-11_26'!$E$2:$R$1556,5,FALSE)</f>
        <v>21.3</v>
      </c>
      <c r="J96" t="str">
        <f>VLOOKUP($A96,'OASIS-11_26'!$E$2:$R$1556,6,FALSE)</f>
        <v>PGAE</v>
      </c>
      <c r="K96" t="str">
        <f>IF(ISERROR(VLOOKUP($A96,'2021_NQC_List-11_13'!$A$2:$T$1532,4,FALSE)),"","NQC")</f>
        <v/>
      </c>
      <c r="L96" s="3" t="str">
        <f>IF(ISERROR(VLOOKUP($A96,'2021_NQC_List-11_13'!$A$2:$T$1532,4,FALSE)),"",VLOOKUP($A96,'2021_NQC_List-11_13'!$A$2:$T$1532,18,FALSE))</f>
        <v/>
      </c>
      <c r="M96">
        <f>IF($K96="NQC",VLOOKUP($A96,'2021_NQC_List-11_13'!$A$2:$T$1532,4,FALSE),0)</f>
        <v>0</v>
      </c>
      <c r="N96">
        <f>IF($K96="NQC",VLOOKUP($A96,'2021_NQC_List-11_13'!$A$2:$T$1532,5,FALSE),0)</f>
        <v>0</v>
      </c>
      <c r="O96">
        <f>IF($K96="NQC",VLOOKUP($A96,'2021_NQC_List-11_13'!$A$2:$T$1532,6,FALSE),0)</f>
        <v>0</v>
      </c>
      <c r="P96">
        <f>IF($K96="NQC",VLOOKUP($A96,'2021_NQC_List-11_13'!$A$2:$T$1532,7,FALSE),0)</f>
        <v>0</v>
      </c>
      <c r="Q96">
        <f>IF($K96="NQC",VLOOKUP($A96,'2021_NQC_List-11_13'!$A$2:$T$1532,8,FALSE),0)</f>
        <v>0</v>
      </c>
      <c r="R96">
        <f>IF($K96="NQC",VLOOKUP($A96,'2021_NQC_List-11_13'!$A$2:$T$1532,9,FALSE),0)</f>
        <v>0</v>
      </c>
      <c r="S96">
        <f>IF($K96="NQC",VLOOKUP($A96,'2021_NQC_List-11_13'!$A$2:$T$1532,10,FALSE),0)</f>
        <v>0</v>
      </c>
      <c r="T96">
        <f>IF($K96="NQC",VLOOKUP($A96,'2021_NQC_List-11_13'!$A$2:$T$1532,11,FALSE),0)</f>
        <v>0</v>
      </c>
      <c r="U96">
        <f>IF($K96="NQC",VLOOKUP($A96,'2021_NQC_List-11_13'!$A$2:$T$1532,12,FALSE),0)</f>
        <v>0</v>
      </c>
      <c r="V96">
        <f>IF($K96="NQC",VLOOKUP($A96,'2021_NQC_List-11_13'!$A$2:$T$1532,13,FALSE),0)</f>
        <v>0</v>
      </c>
      <c r="W96">
        <f>IF($K96="NQC",VLOOKUP($A96,'2021_NQC_List-11_13'!$A$2:$T$1532,14,FALSE),0)</f>
        <v>0</v>
      </c>
      <c r="X96">
        <f>IF($K96="NQC",VLOOKUP($A96,'2021_NQC_List-11_13'!$A$2:$T$1532,15,FALSE),0)</f>
        <v>0</v>
      </c>
      <c r="Y96" t="str">
        <f t="shared" si="3"/>
        <v>Non-Hydro</v>
      </c>
      <c r="AA96" t="s">
        <v>4341</v>
      </c>
      <c r="AB96" t="s">
        <v>4408</v>
      </c>
    </row>
    <row r="97" spans="1:28" x14ac:dyDescent="0.3">
      <c r="A97" t="str">
        <f>'OASIS-11_26'!E100</f>
        <v>MSHGTS_6_MMARLF</v>
      </c>
      <c r="B97" t="str">
        <f>'OASIS-11_26'!G100</f>
        <v>MIRAMAR LANDFILL</v>
      </c>
      <c r="C97" t="str">
        <f>VLOOKUP($A97,'OASIS-11_26'!$E$2:$R$1556,2,FALSE)</f>
        <v>GEN</v>
      </c>
      <c r="D97" s="1">
        <f>VLOOKUP($A97,'OASIS-11_26'!$E$2:$R$1556,11,FALSE)</f>
        <v>37762</v>
      </c>
      <c r="E97" s="3">
        <f t="shared" si="2"/>
        <v>2003</v>
      </c>
      <c r="F97" t="str">
        <f>VLOOKUP($A97,'OASIS-11_26'!$E$2:$R$1556,9,FALSE)</f>
        <v>BIOGAS</v>
      </c>
      <c r="G97" t="str">
        <f>VLOOKUP($A97,'OASIS-11_26'!$E$2:$R$1556,8,FALSE)</f>
        <v>RECIPROCATING ENGINE</v>
      </c>
      <c r="H97">
        <f>VLOOKUP($A97,'OASIS-11_26'!$E$2:$R$1556,4,FALSE)</f>
        <v>5</v>
      </c>
      <c r="I97">
        <f>VLOOKUP($A97,'OASIS-11_26'!$E$2:$R$1556,5,FALSE)</f>
        <v>3</v>
      </c>
      <c r="J97" t="str">
        <f>VLOOKUP($A97,'OASIS-11_26'!$E$2:$R$1556,6,FALSE)</f>
        <v>SDGE</v>
      </c>
      <c r="K97" t="str">
        <f>IF(ISERROR(VLOOKUP($A97,'2021_NQC_List-11_13'!$A$2:$T$1532,4,FALSE)),"","NQC")</f>
        <v>NQC</v>
      </c>
      <c r="L97" s="3" t="str">
        <f>IF(ISERROR(VLOOKUP($A97,'2021_NQC_List-11_13'!$A$2:$T$1532,4,FALSE)),"",VLOOKUP($A97,'2021_NQC_List-11_13'!$A$2:$T$1532,18,FALSE))</f>
        <v>FC</v>
      </c>
      <c r="M97">
        <f>IF($K97="NQC",VLOOKUP($A97,'2021_NQC_List-11_13'!$A$2:$T$1532,4,FALSE),0)</f>
        <v>4.04</v>
      </c>
      <c r="N97">
        <f>IF($K97="NQC",VLOOKUP($A97,'2021_NQC_List-11_13'!$A$2:$T$1532,5,FALSE),0)</f>
        <v>3.83</v>
      </c>
      <c r="O97">
        <f>IF($K97="NQC",VLOOKUP($A97,'2021_NQC_List-11_13'!$A$2:$T$1532,6,FALSE),0)</f>
        <v>3.27</v>
      </c>
      <c r="P97">
        <f>IF($K97="NQC",VLOOKUP($A97,'2021_NQC_List-11_13'!$A$2:$T$1532,7,FALSE),0)</f>
        <v>4.18</v>
      </c>
      <c r="Q97">
        <f>IF($K97="NQC",VLOOKUP($A97,'2021_NQC_List-11_13'!$A$2:$T$1532,8,FALSE),0)</f>
        <v>4.1399999999999997</v>
      </c>
      <c r="R97">
        <f>IF($K97="NQC",VLOOKUP($A97,'2021_NQC_List-11_13'!$A$2:$T$1532,9,FALSE),0)</f>
        <v>4.1900000000000004</v>
      </c>
      <c r="S97">
        <f>IF($K97="NQC",VLOOKUP($A97,'2021_NQC_List-11_13'!$A$2:$T$1532,10,FALSE),0)</f>
        <v>3.66</v>
      </c>
      <c r="T97">
        <f>IF($K97="NQC",VLOOKUP($A97,'2021_NQC_List-11_13'!$A$2:$T$1532,11,FALSE),0)</f>
        <v>3.8</v>
      </c>
      <c r="U97">
        <f>IF($K97="NQC",VLOOKUP($A97,'2021_NQC_List-11_13'!$A$2:$T$1532,12,FALSE),0)</f>
        <v>3.32</v>
      </c>
      <c r="V97">
        <f>IF($K97="NQC",VLOOKUP($A97,'2021_NQC_List-11_13'!$A$2:$T$1532,13,FALSE),0)</f>
        <v>3.52</v>
      </c>
      <c r="W97">
        <f>IF($K97="NQC",VLOOKUP($A97,'2021_NQC_List-11_13'!$A$2:$T$1532,14,FALSE),0)</f>
        <v>3.83</v>
      </c>
      <c r="X97">
        <f>IF($K97="NQC",VLOOKUP($A97,'2021_NQC_List-11_13'!$A$2:$T$1532,15,FALSE),0)</f>
        <v>3.74</v>
      </c>
      <c r="Y97" t="str">
        <f t="shared" si="3"/>
        <v>Non-Hydro</v>
      </c>
      <c r="AA97" t="s">
        <v>4341</v>
      </c>
    </row>
    <row r="98" spans="1:28" x14ac:dyDescent="0.3">
      <c r="A98" t="str">
        <f>'OASIS-11_26'!E101</f>
        <v>DRACKR_2_SOLAR1</v>
      </c>
      <c r="B98" t="str">
        <f>'OASIS-11_26'!G101</f>
        <v>Dracker Solar Unit 1</v>
      </c>
      <c r="C98" t="str">
        <f>VLOOKUP($A98,'OASIS-11_26'!$E$2:$R$1556,2,FALSE)</f>
        <v>GEN</v>
      </c>
      <c r="D98" s="1">
        <f>VLOOKUP($A98,'OASIS-11_26'!$E$2:$R$1556,11,FALSE)</f>
        <v>42436</v>
      </c>
      <c r="E98" s="3">
        <f t="shared" si="2"/>
        <v>2016</v>
      </c>
      <c r="F98" t="str">
        <f>VLOOKUP($A98,'OASIS-11_26'!$E$2:$R$1556,9,FALSE)</f>
        <v>SUN</v>
      </c>
      <c r="G98" t="str">
        <f>VLOOKUP($A98,'OASIS-11_26'!$E$2:$R$1556,8,FALSE)</f>
        <v>PHOTO VOLTAIC</v>
      </c>
      <c r="H98">
        <f>VLOOKUP($A98,'OASIS-11_26'!$E$2:$R$1556,4,FALSE)</f>
        <v>110</v>
      </c>
      <c r="I98">
        <f>VLOOKUP($A98,'OASIS-11_26'!$E$2:$R$1556,5,FALSE)</f>
        <v>110</v>
      </c>
      <c r="J98" t="str">
        <f>VLOOKUP($A98,'OASIS-11_26'!$E$2:$R$1556,6,FALSE)</f>
        <v>SCE</v>
      </c>
      <c r="K98" t="str">
        <f>IF(ISERROR(VLOOKUP($A98,'2021_NQC_List-11_13'!$A$2:$T$1532,4,FALSE)),"","NQC")</f>
        <v>NQC</v>
      </c>
      <c r="L98" s="3" t="str">
        <f>IF(ISERROR(VLOOKUP($A98,'2021_NQC_List-11_13'!$A$2:$T$1532,4,FALSE)),"",VLOOKUP($A98,'2021_NQC_List-11_13'!$A$2:$T$1532,18,FALSE))</f>
        <v>FC</v>
      </c>
      <c r="M98">
        <f>IF($K98="NQC",VLOOKUP($A98,'2021_NQC_List-11_13'!$A$2:$T$1532,4,FALSE),0)</f>
        <v>4.4000000000000004</v>
      </c>
      <c r="N98">
        <f>IF($K98="NQC",VLOOKUP($A98,'2021_NQC_List-11_13'!$A$2:$T$1532,5,FALSE),0)</f>
        <v>3.3</v>
      </c>
      <c r="O98">
        <f>IF($K98="NQC",VLOOKUP($A98,'2021_NQC_List-11_13'!$A$2:$T$1532,6,FALSE),0)</f>
        <v>19.8</v>
      </c>
      <c r="P98">
        <f>IF($K98="NQC",VLOOKUP($A98,'2021_NQC_List-11_13'!$A$2:$T$1532,7,FALSE),0)</f>
        <v>16.5</v>
      </c>
      <c r="Q98">
        <f>IF($K98="NQC",VLOOKUP($A98,'2021_NQC_List-11_13'!$A$2:$T$1532,8,FALSE),0)</f>
        <v>17.600000000000001</v>
      </c>
      <c r="R98">
        <f>IF($K98="NQC",VLOOKUP($A98,'2021_NQC_List-11_13'!$A$2:$T$1532,9,FALSE),0)</f>
        <v>34.1</v>
      </c>
      <c r="S98">
        <f>IF($K98="NQC",VLOOKUP($A98,'2021_NQC_List-11_13'!$A$2:$T$1532,10,FALSE),0)</f>
        <v>42.9</v>
      </c>
      <c r="T98">
        <f>IF($K98="NQC",VLOOKUP($A98,'2021_NQC_List-11_13'!$A$2:$T$1532,11,FALSE),0)</f>
        <v>29.7</v>
      </c>
      <c r="U98">
        <f>IF($K98="NQC",VLOOKUP($A98,'2021_NQC_List-11_13'!$A$2:$T$1532,12,FALSE),0)</f>
        <v>15.4</v>
      </c>
      <c r="V98">
        <f>IF($K98="NQC",VLOOKUP($A98,'2021_NQC_List-11_13'!$A$2:$T$1532,13,FALSE),0)</f>
        <v>2.2000000000000002</v>
      </c>
      <c r="W98">
        <f>IF($K98="NQC",VLOOKUP($A98,'2021_NQC_List-11_13'!$A$2:$T$1532,14,FALSE),0)</f>
        <v>2.2000000000000002</v>
      </c>
      <c r="X98">
        <f>IF($K98="NQC",VLOOKUP($A98,'2021_NQC_List-11_13'!$A$2:$T$1532,15,FALSE),0)</f>
        <v>0</v>
      </c>
      <c r="Y98" t="str">
        <f t="shared" si="3"/>
        <v>Non-Hydro</v>
      </c>
      <c r="AA98" t="s">
        <v>4341</v>
      </c>
    </row>
    <row r="99" spans="1:28" x14ac:dyDescent="0.3">
      <c r="A99" t="str">
        <f>'OASIS-11_26'!E102</f>
        <v>SBERDO_2_RTS011</v>
      </c>
      <c r="B99" t="str">
        <f>'OASIS-11_26'!G102</f>
        <v>SPVP011</v>
      </c>
      <c r="C99" t="str">
        <f>VLOOKUP($A99,'OASIS-11_26'!$E$2:$R$1556,2,FALSE)</f>
        <v>GEN</v>
      </c>
      <c r="D99" s="1">
        <f>VLOOKUP($A99,'OASIS-11_26'!$E$2:$R$1556,11,FALSE)</f>
        <v>40858</v>
      </c>
      <c r="E99" s="3">
        <f t="shared" si="2"/>
        <v>2011</v>
      </c>
      <c r="F99" t="str">
        <f>VLOOKUP($A99,'OASIS-11_26'!$E$2:$R$1556,9,FALSE)</f>
        <v>SUN</v>
      </c>
      <c r="G99" t="str">
        <f>VLOOKUP($A99,'OASIS-11_26'!$E$2:$R$1556,8,FALSE)</f>
        <v>PHOTO VOLTAIC</v>
      </c>
      <c r="H99">
        <f>VLOOKUP($A99,'OASIS-11_26'!$E$2:$R$1556,4,FALSE)</f>
        <v>3.5</v>
      </c>
      <c r="I99">
        <f>VLOOKUP($A99,'OASIS-11_26'!$E$2:$R$1556,5,FALSE)</f>
        <v>3.5</v>
      </c>
      <c r="J99" t="str">
        <f>VLOOKUP($A99,'OASIS-11_26'!$E$2:$R$1556,6,FALSE)</f>
        <v>SCE</v>
      </c>
      <c r="K99" t="str">
        <f>IF(ISERROR(VLOOKUP($A99,'2021_NQC_List-11_13'!$A$2:$T$1532,4,FALSE)),"","NQC")</f>
        <v>NQC</v>
      </c>
      <c r="L99" s="3" t="str">
        <f>IF(ISERROR(VLOOKUP($A99,'2021_NQC_List-11_13'!$A$2:$T$1532,4,FALSE)),"",VLOOKUP($A99,'2021_NQC_List-11_13'!$A$2:$T$1532,18,FALSE))</f>
        <v>FC</v>
      </c>
      <c r="M99">
        <f>IF($K99="NQC",VLOOKUP($A99,'2021_NQC_List-11_13'!$A$2:$T$1532,4,FALSE),0)</f>
        <v>0.14000000000000001</v>
      </c>
      <c r="N99">
        <f>IF($K99="NQC",VLOOKUP($A99,'2021_NQC_List-11_13'!$A$2:$T$1532,5,FALSE),0)</f>
        <v>0.11</v>
      </c>
      <c r="O99">
        <f>IF($K99="NQC",VLOOKUP($A99,'2021_NQC_List-11_13'!$A$2:$T$1532,6,FALSE),0)</f>
        <v>0.63</v>
      </c>
      <c r="P99">
        <f>IF($K99="NQC",VLOOKUP($A99,'2021_NQC_List-11_13'!$A$2:$T$1532,7,FALSE),0)</f>
        <v>0.53</v>
      </c>
      <c r="Q99">
        <f>IF($K99="NQC",VLOOKUP($A99,'2021_NQC_List-11_13'!$A$2:$T$1532,8,FALSE),0)</f>
        <v>0.56000000000000005</v>
      </c>
      <c r="R99">
        <f>IF($K99="NQC",VLOOKUP($A99,'2021_NQC_List-11_13'!$A$2:$T$1532,9,FALSE),0)</f>
        <v>1.0900000000000001</v>
      </c>
      <c r="S99">
        <f>IF($K99="NQC",VLOOKUP($A99,'2021_NQC_List-11_13'!$A$2:$T$1532,10,FALSE),0)</f>
        <v>1.37</v>
      </c>
      <c r="T99">
        <f>IF($K99="NQC",VLOOKUP($A99,'2021_NQC_List-11_13'!$A$2:$T$1532,11,FALSE),0)</f>
        <v>0.95</v>
      </c>
      <c r="U99">
        <f>IF($K99="NQC",VLOOKUP($A99,'2021_NQC_List-11_13'!$A$2:$T$1532,12,FALSE),0)</f>
        <v>0.49</v>
      </c>
      <c r="V99">
        <f>IF($K99="NQC",VLOOKUP($A99,'2021_NQC_List-11_13'!$A$2:$T$1532,13,FALSE),0)</f>
        <v>7.0000000000000007E-2</v>
      </c>
      <c r="W99">
        <f>IF($K99="NQC",VLOOKUP($A99,'2021_NQC_List-11_13'!$A$2:$T$1532,14,FALSE),0)</f>
        <v>7.0000000000000007E-2</v>
      </c>
      <c r="X99">
        <f>IF($K99="NQC",VLOOKUP($A99,'2021_NQC_List-11_13'!$A$2:$T$1532,15,FALSE),0)</f>
        <v>0</v>
      </c>
      <c r="Y99" t="str">
        <f t="shared" si="3"/>
        <v>Non-Hydro</v>
      </c>
      <c r="AA99" t="s">
        <v>4341</v>
      </c>
    </row>
    <row r="100" spans="1:28" x14ac:dyDescent="0.3">
      <c r="A100" t="str">
        <f>'OASIS-11_26'!E103</f>
        <v>STOREY_7_MDRCHW</v>
      </c>
      <c r="B100" t="str">
        <f>'OASIS-11_26'!G103</f>
        <v>Madera Canal Site 980</v>
      </c>
      <c r="C100" t="str">
        <f>VLOOKUP($A100,'OASIS-11_26'!$E$2:$R$1556,2,FALSE)</f>
        <v>GEN</v>
      </c>
      <c r="D100" s="1">
        <f>VLOOKUP($A100,'OASIS-11_26'!$E$2:$R$1556,11,FALSE)</f>
        <v>31080</v>
      </c>
      <c r="E100" s="3">
        <f t="shared" si="2"/>
        <v>1985</v>
      </c>
      <c r="F100" t="str">
        <f>VLOOKUP($A100,'OASIS-11_26'!$E$2:$R$1556,9,FALSE)</f>
        <v>WATER</v>
      </c>
      <c r="G100" t="str">
        <f>VLOOKUP($A100,'OASIS-11_26'!$E$2:$R$1556,8,FALSE)</f>
        <v>HYDRO</v>
      </c>
      <c r="H100">
        <f>VLOOKUP($A100,'OASIS-11_26'!$E$2:$R$1556,4,FALSE)</f>
        <v>1.84</v>
      </c>
      <c r="I100">
        <f>VLOOKUP($A100,'OASIS-11_26'!$E$2:$R$1556,5,FALSE)</f>
        <v>3.8</v>
      </c>
      <c r="J100" t="str">
        <f>VLOOKUP($A100,'OASIS-11_26'!$E$2:$R$1556,6,FALSE)</f>
        <v>PGAE</v>
      </c>
      <c r="K100" t="str">
        <f>IF(ISERROR(VLOOKUP($A100,'2021_NQC_List-11_13'!$A$2:$T$1532,4,FALSE)),"","NQC")</f>
        <v>NQC</v>
      </c>
      <c r="L100" s="3" t="str">
        <f>IF(ISERROR(VLOOKUP($A100,'2021_NQC_List-11_13'!$A$2:$T$1532,4,FALSE)),"",VLOOKUP($A100,'2021_NQC_List-11_13'!$A$2:$T$1532,18,FALSE))</f>
        <v>FC</v>
      </c>
      <c r="M100">
        <f>IF($K100="NQC",VLOOKUP($A100,'2021_NQC_List-11_13'!$A$2:$T$1532,4,FALSE),0)</f>
        <v>0</v>
      </c>
      <c r="N100">
        <f>IF($K100="NQC",VLOOKUP($A100,'2021_NQC_List-11_13'!$A$2:$T$1532,5,FALSE),0)</f>
        <v>0.22</v>
      </c>
      <c r="O100">
        <f>IF($K100="NQC",VLOOKUP($A100,'2021_NQC_List-11_13'!$A$2:$T$1532,6,FALSE),0)</f>
        <v>0.61</v>
      </c>
      <c r="P100">
        <f>IF($K100="NQC",VLOOKUP($A100,'2021_NQC_List-11_13'!$A$2:$T$1532,7,FALSE),0)</f>
        <v>1.1100000000000001</v>
      </c>
      <c r="Q100">
        <f>IF($K100="NQC",VLOOKUP($A100,'2021_NQC_List-11_13'!$A$2:$T$1532,8,FALSE),0)</f>
        <v>1.08</v>
      </c>
      <c r="R100">
        <f>IF($K100="NQC",VLOOKUP($A100,'2021_NQC_List-11_13'!$A$2:$T$1532,9,FALSE),0)</f>
        <v>1.17</v>
      </c>
      <c r="S100">
        <f>IF($K100="NQC",VLOOKUP($A100,'2021_NQC_List-11_13'!$A$2:$T$1532,10,FALSE),0)</f>
        <v>1.3</v>
      </c>
      <c r="T100">
        <f>IF($K100="NQC",VLOOKUP($A100,'2021_NQC_List-11_13'!$A$2:$T$1532,11,FALSE),0)</f>
        <v>0.61</v>
      </c>
      <c r="U100">
        <f>IF($K100="NQC",VLOOKUP($A100,'2021_NQC_List-11_13'!$A$2:$T$1532,12,FALSE),0)</f>
        <v>0.42</v>
      </c>
      <c r="V100">
        <f>IF($K100="NQC",VLOOKUP($A100,'2021_NQC_List-11_13'!$A$2:$T$1532,13,FALSE),0)</f>
        <v>0.34</v>
      </c>
      <c r="W100">
        <f>IF($K100="NQC",VLOOKUP($A100,'2021_NQC_List-11_13'!$A$2:$T$1532,14,FALSE),0)</f>
        <v>0.05</v>
      </c>
      <c r="X100">
        <f>IF($K100="NQC",VLOOKUP($A100,'2021_NQC_List-11_13'!$A$2:$T$1532,15,FALSE),0)</f>
        <v>0</v>
      </c>
      <c r="Y100" t="str">
        <f t="shared" si="3"/>
        <v>Hydro-Small Hydro</v>
      </c>
      <c r="AA100" t="s">
        <v>4341</v>
      </c>
    </row>
    <row r="101" spans="1:28" x14ac:dyDescent="0.3">
      <c r="A101" t="str">
        <f>'OASIS-11_26'!E104</f>
        <v>ELECTR_7_PL1X3</v>
      </c>
      <c r="B101" t="str">
        <f>'OASIS-11_26'!G104</f>
        <v>ELECTRA PH UNIT 1 &amp; 2 AGGREGATE</v>
      </c>
      <c r="C101" t="str">
        <f>VLOOKUP($A101,'OASIS-11_26'!$E$2:$R$1556,2,FALSE)</f>
        <v>GEN</v>
      </c>
      <c r="D101" s="1">
        <f>VLOOKUP($A101,'OASIS-11_26'!$E$2:$R$1556,11,FALSE)</f>
        <v>17533</v>
      </c>
      <c r="E101" s="3">
        <f t="shared" si="2"/>
        <v>1948</v>
      </c>
      <c r="F101" t="str">
        <f>VLOOKUP($A101,'OASIS-11_26'!$E$2:$R$1556,9,FALSE)</f>
        <v>WATER</v>
      </c>
      <c r="G101" t="str">
        <f>VLOOKUP($A101,'OASIS-11_26'!$E$2:$R$1556,8,FALSE)</f>
        <v>HYDRO</v>
      </c>
      <c r="H101">
        <f>VLOOKUP($A101,'OASIS-11_26'!$E$2:$R$1556,4,FALSE)</f>
        <v>93</v>
      </c>
      <c r="I101">
        <f>VLOOKUP($A101,'OASIS-11_26'!$E$2:$R$1556,5,FALSE)</f>
        <v>0</v>
      </c>
      <c r="J101" t="str">
        <f>VLOOKUP($A101,'OASIS-11_26'!$E$2:$R$1556,6,FALSE)</f>
        <v>PGAE</v>
      </c>
      <c r="K101" t="str">
        <f>IF(ISERROR(VLOOKUP($A101,'2021_NQC_List-11_13'!$A$2:$T$1532,4,FALSE)),"","NQC")</f>
        <v>NQC</v>
      </c>
      <c r="L101" s="3" t="str">
        <f>IF(ISERROR(VLOOKUP($A101,'2021_NQC_List-11_13'!$A$2:$T$1532,4,FALSE)),"",VLOOKUP($A101,'2021_NQC_List-11_13'!$A$2:$T$1532,18,FALSE))</f>
        <v>FC</v>
      </c>
      <c r="M101">
        <f>IF($K101="NQC",VLOOKUP($A101,'2021_NQC_List-11_13'!$A$2:$T$1532,4,FALSE),0)</f>
        <v>49.36</v>
      </c>
      <c r="N101">
        <f>IF($K101="NQC",VLOOKUP($A101,'2021_NQC_List-11_13'!$A$2:$T$1532,5,FALSE),0)</f>
        <v>47.52</v>
      </c>
      <c r="O101">
        <f>IF($K101="NQC",VLOOKUP($A101,'2021_NQC_List-11_13'!$A$2:$T$1532,6,FALSE),0)</f>
        <v>52.76</v>
      </c>
      <c r="P101">
        <f>IF($K101="NQC",VLOOKUP($A101,'2021_NQC_List-11_13'!$A$2:$T$1532,7,FALSE),0)</f>
        <v>48.78</v>
      </c>
      <c r="Q101">
        <f>IF($K101="NQC",VLOOKUP($A101,'2021_NQC_List-11_13'!$A$2:$T$1532,8,FALSE),0)</f>
        <v>61.44</v>
      </c>
      <c r="R101">
        <f>IF($K101="NQC",VLOOKUP($A101,'2021_NQC_List-11_13'!$A$2:$T$1532,9,FALSE),0)</f>
        <v>62.2</v>
      </c>
      <c r="S101">
        <f>IF($K101="NQC",VLOOKUP($A101,'2021_NQC_List-11_13'!$A$2:$T$1532,10,FALSE),0)</f>
        <v>57.8</v>
      </c>
      <c r="T101">
        <f>IF($K101="NQC",VLOOKUP($A101,'2021_NQC_List-11_13'!$A$2:$T$1532,11,FALSE),0)</f>
        <v>51.4</v>
      </c>
      <c r="U101">
        <f>IF($K101="NQC",VLOOKUP($A101,'2021_NQC_List-11_13'!$A$2:$T$1532,12,FALSE),0)</f>
        <v>53.8</v>
      </c>
      <c r="V101">
        <f>IF($K101="NQC",VLOOKUP($A101,'2021_NQC_List-11_13'!$A$2:$T$1532,13,FALSE),0)</f>
        <v>49</v>
      </c>
      <c r="W101">
        <f>IF($K101="NQC",VLOOKUP($A101,'2021_NQC_List-11_13'!$A$2:$T$1532,14,FALSE),0)</f>
        <v>49.4</v>
      </c>
      <c r="X101">
        <f>IF($K101="NQC",VLOOKUP($A101,'2021_NQC_List-11_13'!$A$2:$T$1532,15,FALSE),0)</f>
        <v>55.36</v>
      </c>
      <c r="Y101" t="str">
        <f t="shared" si="3"/>
        <v>Hydro-Large Hydro</v>
      </c>
      <c r="AA101" t="s">
        <v>4341</v>
      </c>
    </row>
    <row r="102" spans="1:28" x14ac:dyDescent="0.3">
      <c r="A102" t="str">
        <f>'OASIS-11_26'!E105</f>
        <v>SPBURN_7_SNOWMT</v>
      </c>
      <c r="B102" t="str">
        <f>'OASIS-11_26'!G105</f>
        <v>Burney Creek Hydro</v>
      </c>
      <c r="C102" t="str">
        <f>VLOOKUP($A102,'OASIS-11_26'!$E$2:$R$1556,2,FALSE)</f>
        <v>GEN</v>
      </c>
      <c r="D102" s="1">
        <f>VLOOKUP($A102,'OASIS-11_26'!$E$2:$R$1556,11,FALSE)</f>
        <v>32960</v>
      </c>
      <c r="E102" s="3">
        <f t="shared" si="2"/>
        <v>1990</v>
      </c>
      <c r="F102" t="str">
        <f>VLOOKUP($A102,'OASIS-11_26'!$E$2:$R$1556,9,FALSE)</f>
        <v>WATER</v>
      </c>
      <c r="G102" t="str">
        <f>VLOOKUP($A102,'OASIS-11_26'!$E$2:$R$1556,8,FALSE)</f>
        <v>HYDRO</v>
      </c>
      <c r="H102">
        <f>VLOOKUP($A102,'OASIS-11_26'!$E$2:$R$1556,4,FALSE)</f>
        <v>3</v>
      </c>
      <c r="I102">
        <f>VLOOKUP($A102,'OASIS-11_26'!$E$2:$R$1556,5,FALSE)</f>
        <v>3</v>
      </c>
      <c r="J102" t="str">
        <f>VLOOKUP($A102,'OASIS-11_26'!$E$2:$R$1556,6,FALSE)</f>
        <v>PGAE</v>
      </c>
      <c r="K102" t="str">
        <f>IF(ISERROR(VLOOKUP($A102,'2021_NQC_List-11_13'!$A$2:$T$1532,4,FALSE)),"","NQC")</f>
        <v>NQC</v>
      </c>
      <c r="L102" s="3" t="str">
        <f>IF(ISERROR(VLOOKUP($A102,'2021_NQC_List-11_13'!$A$2:$T$1532,4,FALSE)),"",VLOOKUP($A102,'2021_NQC_List-11_13'!$A$2:$T$1532,18,FALSE))</f>
        <v>FC</v>
      </c>
      <c r="M102">
        <f>IF($K102="NQC",VLOOKUP($A102,'2021_NQC_List-11_13'!$A$2:$T$1532,4,FALSE),0)</f>
        <v>1.2</v>
      </c>
      <c r="N102">
        <f>IF($K102="NQC",VLOOKUP($A102,'2021_NQC_List-11_13'!$A$2:$T$1532,5,FALSE),0)</f>
        <v>1.57</v>
      </c>
      <c r="O102">
        <f>IF($K102="NQC",VLOOKUP($A102,'2021_NQC_List-11_13'!$A$2:$T$1532,6,FALSE),0)</f>
        <v>2.4300000000000002</v>
      </c>
      <c r="P102">
        <f>IF($K102="NQC",VLOOKUP($A102,'2021_NQC_List-11_13'!$A$2:$T$1532,7,FALSE),0)</f>
        <v>2.8</v>
      </c>
      <c r="Q102">
        <f>IF($K102="NQC",VLOOKUP($A102,'2021_NQC_List-11_13'!$A$2:$T$1532,8,FALSE),0)</f>
        <v>1.84</v>
      </c>
      <c r="R102">
        <f>IF($K102="NQC",VLOOKUP($A102,'2021_NQC_List-11_13'!$A$2:$T$1532,9,FALSE),0)</f>
        <v>0.38</v>
      </c>
      <c r="S102">
        <f>IF($K102="NQC",VLOOKUP($A102,'2021_NQC_List-11_13'!$A$2:$T$1532,10,FALSE),0)</f>
        <v>0</v>
      </c>
      <c r="T102">
        <f>IF($K102="NQC",VLOOKUP($A102,'2021_NQC_List-11_13'!$A$2:$T$1532,11,FALSE),0)</f>
        <v>0</v>
      </c>
      <c r="U102">
        <f>IF($K102="NQC",VLOOKUP($A102,'2021_NQC_List-11_13'!$A$2:$T$1532,12,FALSE),0)</f>
        <v>0</v>
      </c>
      <c r="V102">
        <f>IF($K102="NQC",VLOOKUP($A102,'2021_NQC_List-11_13'!$A$2:$T$1532,13,FALSE),0)</f>
        <v>0</v>
      </c>
      <c r="W102">
        <f>IF($K102="NQC",VLOOKUP($A102,'2021_NQC_List-11_13'!$A$2:$T$1532,14,FALSE),0)</f>
        <v>0.08</v>
      </c>
      <c r="X102">
        <f>IF($K102="NQC",VLOOKUP($A102,'2021_NQC_List-11_13'!$A$2:$T$1532,15,FALSE),0)</f>
        <v>0.09</v>
      </c>
      <c r="Y102" t="str">
        <f t="shared" si="3"/>
        <v>Hydro-Small Hydro</v>
      </c>
      <c r="AA102" t="s">
        <v>4341</v>
      </c>
    </row>
    <row r="103" spans="1:28" x14ac:dyDescent="0.3">
      <c r="A103" t="str">
        <f>'OASIS-11_26'!E106</f>
        <v>CARBOU_7_UNIT 1</v>
      </c>
      <c r="B103" t="str">
        <f>'OASIS-11_26'!G106</f>
        <v>CARIBOU PH 1 UNIT 1</v>
      </c>
      <c r="C103" t="str">
        <f>VLOOKUP($A103,'OASIS-11_26'!$E$2:$R$1556,2,FALSE)</f>
        <v>GEN</v>
      </c>
      <c r="D103" s="1">
        <f>VLOOKUP($A103,'OASIS-11_26'!$E$2:$R$1556,11,FALSE)</f>
        <v>7672</v>
      </c>
      <c r="E103" s="3">
        <f t="shared" si="2"/>
        <v>1921</v>
      </c>
      <c r="F103" t="str">
        <f>VLOOKUP($A103,'OASIS-11_26'!$E$2:$R$1556,9,FALSE)</f>
        <v>WATER</v>
      </c>
      <c r="G103" t="str">
        <f>VLOOKUP($A103,'OASIS-11_26'!$E$2:$R$1556,8,FALSE)</f>
        <v>HYDRO</v>
      </c>
      <c r="H103">
        <f>VLOOKUP($A103,'OASIS-11_26'!$E$2:$R$1556,4,FALSE)</f>
        <v>24</v>
      </c>
      <c r="I103">
        <f>VLOOKUP($A103,'OASIS-11_26'!$E$2:$R$1556,5,FALSE)</f>
        <v>24</v>
      </c>
      <c r="J103" t="str">
        <f>VLOOKUP($A103,'OASIS-11_26'!$E$2:$R$1556,6,FALSE)</f>
        <v>PGAE</v>
      </c>
      <c r="K103" t="str">
        <f>IF(ISERROR(VLOOKUP($A103,'2021_NQC_List-11_13'!$A$2:$T$1532,4,FALSE)),"","NQC")</f>
        <v>NQC</v>
      </c>
      <c r="L103" s="3" t="str">
        <f>IF(ISERROR(VLOOKUP($A103,'2021_NQC_List-11_13'!$A$2:$T$1532,4,FALSE)),"",VLOOKUP($A103,'2021_NQC_List-11_13'!$A$2:$T$1532,18,FALSE))</f>
        <v>FC</v>
      </c>
      <c r="M103">
        <f>IF($K103="NQC",VLOOKUP($A103,'2021_NQC_List-11_13'!$A$2:$T$1532,4,FALSE),0)</f>
        <v>14.8</v>
      </c>
      <c r="N103">
        <f>IF($K103="NQC",VLOOKUP($A103,'2021_NQC_List-11_13'!$A$2:$T$1532,5,FALSE),0)</f>
        <v>8</v>
      </c>
      <c r="O103">
        <f>IF($K103="NQC",VLOOKUP($A103,'2021_NQC_List-11_13'!$A$2:$T$1532,6,FALSE),0)</f>
        <v>0</v>
      </c>
      <c r="P103">
        <f>IF($K103="NQC",VLOOKUP($A103,'2021_NQC_List-11_13'!$A$2:$T$1532,7,FALSE),0)</f>
        <v>0</v>
      </c>
      <c r="Q103">
        <f>IF($K103="NQC",VLOOKUP($A103,'2021_NQC_List-11_13'!$A$2:$T$1532,8,FALSE),0)</f>
        <v>0</v>
      </c>
      <c r="R103">
        <f>IF($K103="NQC",VLOOKUP($A103,'2021_NQC_List-11_13'!$A$2:$T$1532,9,FALSE),0)</f>
        <v>0</v>
      </c>
      <c r="S103">
        <f>IF($K103="NQC",VLOOKUP($A103,'2021_NQC_List-11_13'!$A$2:$T$1532,10,FALSE),0)</f>
        <v>0.01</v>
      </c>
      <c r="T103">
        <f>IF($K103="NQC",VLOOKUP($A103,'2021_NQC_List-11_13'!$A$2:$T$1532,11,FALSE),0)</f>
        <v>19.2</v>
      </c>
      <c r="U103">
        <f>IF($K103="NQC",VLOOKUP($A103,'2021_NQC_List-11_13'!$A$2:$T$1532,12,FALSE),0)</f>
        <v>19.2</v>
      </c>
      <c r="V103">
        <f>IF($K103="NQC",VLOOKUP($A103,'2021_NQC_List-11_13'!$A$2:$T$1532,13,FALSE),0)</f>
        <v>0</v>
      </c>
      <c r="W103">
        <f>IF($K103="NQC",VLOOKUP($A103,'2021_NQC_List-11_13'!$A$2:$T$1532,14,FALSE),0)</f>
        <v>0</v>
      </c>
      <c r="X103">
        <f>IF($K103="NQC",VLOOKUP($A103,'2021_NQC_List-11_13'!$A$2:$T$1532,15,FALSE),0)</f>
        <v>4</v>
      </c>
      <c r="Y103" t="str">
        <f t="shared" si="3"/>
        <v>Hydro-Small Hydro</v>
      </c>
      <c r="AA103" t="s">
        <v>4341</v>
      </c>
    </row>
    <row r="104" spans="1:28" x14ac:dyDescent="0.3">
      <c r="A104" t="str">
        <f>'OASIS-11_26'!E107</f>
        <v>JOANEC_2_STABT1</v>
      </c>
      <c r="B104" t="str">
        <f>'OASIS-11_26'!G107</f>
        <v>Santa Ana Storage 1</v>
      </c>
      <c r="C104" t="str">
        <f>VLOOKUP($A104,'OASIS-11_26'!$E$2:$R$1556,2,FALSE)</f>
        <v>GEN</v>
      </c>
      <c r="D104" s="1">
        <f>VLOOKUP($A104,'OASIS-11_26'!$E$2:$R$1556,11,FALSE)</f>
        <v>0</v>
      </c>
      <c r="E104" s="3" t="str">
        <f t="shared" si="2"/>
        <v/>
      </c>
      <c r="F104" t="str">
        <f>VLOOKUP($A104,'OASIS-11_26'!$E$2:$R$1556,9,FALSE)</f>
        <v>LESR</v>
      </c>
      <c r="G104" t="str">
        <f>VLOOKUP($A104,'OASIS-11_26'!$E$2:$R$1556,8,FALSE)</f>
        <v>OTHER</v>
      </c>
      <c r="H104">
        <f>VLOOKUP($A104,'OASIS-11_26'!$E$2:$R$1556,4,FALSE)</f>
        <v>20</v>
      </c>
      <c r="I104">
        <f>VLOOKUP($A104,'OASIS-11_26'!$E$2:$R$1556,5,FALSE)</f>
        <v>20</v>
      </c>
      <c r="J104" t="str">
        <f>VLOOKUP($A104,'OASIS-11_26'!$E$2:$R$1556,6,FALSE)</f>
        <v>SCE</v>
      </c>
      <c r="K104" t="str">
        <f>IF(ISERROR(VLOOKUP($A104,'2021_NQC_List-11_13'!$A$2:$T$1532,4,FALSE)),"","NQC")</f>
        <v/>
      </c>
      <c r="L104" s="3" t="str">
        <f>IF(ISERROR(VLOOKUP($A104,'2021_NQC_List-11_13'!$A$2:$T$1532,4,FALSE)),"",VLOOKUP($A104,'2021_NQC_List-11_13'!$A$2:$T$1532,18,FALSE))</f>
        <v/>
      </c>
      <c r="M104">
        <f>IF($K104="NQC",VLOOKUP($A104,'2021_NQC_List-11_13'!$A$2:$T$1532,4,FALSE),0)</f>
        <v>0</v>
      </c>
      <c r="N104">
        <f>IF($K104="NQC",VLOOKUP($A104,'2021_NQC_List-11_13'!$A$2:$T$1532,5,FALSE),0)</f>
        <v>0</v>
      </c>
      <c r="O104">
        <f>IF($K104="NQC",VLOOKUP($A104,'2021_NQC_List-11_13'!$A$2:$T$1532,6,FALSE),0)</f>
        <v>0</v>
      </c>
      <c r="P104">
        <f>IF($K104="NQC",VLOOKUP($A104,'2021_NQC_List-11_13'!$A$2:$T$1532,7,FALSE),0)</f>
        <v>0</v>
      </c>
      <c r="Q104">
        <f>IF($K104="NQC",VLOOKUP($A104,'2021_NQC_List-11_13'!$A$2:$T$1532,8,FALSE),0)</f>
        <v>0</v>
      </c>
      <c r="R104">
        <f>IF($K104="NQC",VLOOKUP($A104,'2021_NQC_List-11_13'!$A$2:$T$1532,9,FALSE),0)</f>
        <v>0</v>
      </c>
      <c r="S104">
        <f>IF($K104="NQC",VLOOKUP($A104,'2021_NQC_List-11_13'!$A$2:$T$1532,10,FALSE),0)</f>
        <v>0</v>
      </c>
      <c r="T104">
        <f>IF($K104="NQC",VLOOKUP($A104,'2021_NQC_List-11_13'!$A$2:$T$1532,11,FALSE),0)</f>
        <v>0</v>
      </c>
      <c r="U104">
        <f>IF($K104="NQC",VLOOKUP($A104,'2021_NQC_List-11_13'!$A$2:$T$1532,12,FALSE),0)</f>
        <v>0</v>
      </c>
      <c r="V104">
        <f>IF($K104="NQC",VLOOKUP($A104,'2021_NQC_List-11_13'!$A$2:$T$1532,13,FALSE),0)</f>
        <v>0</v>
      </c>
      <c r="W104">
        <f>IF($K104="NQC",VLOOKUP($A104,'2021_NQC_List-11_13'!$A$2:$T$1532,14,FALSE),0)</f>
        <v>0</v>
      </c>
      <c r="X104">
        <f>IF($K104="NQC",VLOOKUP($A104,'2021_NQC_List-11_13'!$A$2:$T$1532,15,FALSE),0)</f>
        <v>0</v>
      </c>
      <c r="Y104" t="str">
        <f t="shared" si="3"/>
        <v>Non-Hydro</v>
      </c>
      <c r="AA104" t="s">
        <v>4341</v>
      </c>
      <c r="AB104" s="129" t="s">
        <v>4407</v>
      </c>
    </row>
    <row r="105" spans="1:28" x14ac:dyDescent="0.3">
      <c r="A105" t="str">
        <f>'OASIS-11_26'!E108</f>
        <v>WESTPT_2_UNIT</v>
      </c>
      <c r="B105" t="str">
        <f>'OASIS-11_26'!G108</f>
        <v>West Point Hydro Plant</v>
      </c>
      <c r="C105" t="str">
        <f>VLOOKUP($A105,'OASIS-11_26'!$E$2:$R$1556,2,FALSE)</f>
        <v>GEN</v>
      </c>
      <c r="D105" s="1">
        <f>VLOOKUP($A105,'OASIS-11_26'!$E$2:$R$1556,11,FALSE)</f>
        <v>17533</v>
      </c>
      <c r="E105" s="3">
        <f t="shared" si="2"/>
        <v>1948</v>
      </c>
      <c r="F105" t="str">
        <f>VLOOKUP($A105,'OASIS-11_26'!$E$2:$R$1556,9,FALSE)</f>
        <v>WATER</v>
      </c>
      <c r="G105" t="str">
        <f>VLOOKUP($A105,'OASIS-11_26'!$E$2:$R$1556,8,FALSE)</f>
        <v>HYDRO</v>
      </c>
      <c r="H105">
        <f>VLOOKUP($A105,'OASIS-11_26'!$E$2:$R$1556,4,FALSE)</f>
        <v>14</v>
      </c>
      <c r="I105">
        <f>VLOOKUP($A105,'OASIS-11_26'!$E$2:$R$1556,5,FALSE)</f>
        <v>14</v>
      </c>
      <c r="J105" t="str">
        <f>VLOOKUP($A105,'OASIS-11_26'!$E$2:$R$1556,6,FALSE)</f>
        <v>PGAE</v>
      </c>
      <c r="K105" t="str">
        <f>IF(ISERROR(VLOOKUP($A105,'2021_NQC_List-11_13'!$A$2:$T$1532,4,FALSE)),"","NQC")</f>
        <v>NQC</v>
      </c>
      <c r="L105" s="3" t="str">
        <f>IF(ISERROR(VLOOKUP($A105,'2021_NQC_List-11_13'!$A$2:$T$1532,4,FALSE)),"",VLOOKUP($A105,'2021_NQC_List-11_13'!$A$2:$T$1532,18,FALSE))</f>
        <v>FC</v>
      </c>
      <c r="M105">
        <f>IF($K105="NQC",VLOOKUP($A105,'2021_NQC_List-11_13'!$A$2:$T$1532,4,FALSE),0)</f>
        <v>10.14</v>
      </c>
      <c r="N105">
        <f>IF($K105="NQC",VLOOKUP($A105,'2021_NQC_List-11_13'!$A$2:$T$1532,5,FALSE),0)</f>
        <v>9.6</v>
      </c>
      <c r="O105">
        <f>IF($K105="NQC",VLOOKUP($A105,'2021_NQC_List-11_13'!$A$2:$T$1532,6,FALSE),0)</f>
        <v>11.12</v>
      </c>
      <c r="P105">
        <f>IF($K105="NQC",VLOOKUP($A105,'2021_NQC_List-11_13'!$A$2:$T$1532,7,FALSE),0)</f>
        <v>10.72</v>
      </c>
      <c r="Q105">
        <f>IF($K105="NQC",VLOOKUP($A105,'2021_NQC_List-11_13'!$A$2:$T$1532,8,FALSE),0)</f>
        <v>0</v>
      </c>
      <c r="R105">
        <f>IF($K105="NQC",VLOOKUP($A105,'2021_NQC_List-11_13'!$A$2:$T$1532,9,FALSE),0)</f>
        <v>10.72</v>
      </c>
      <c r="S105">
        <f>IF($K105="NQC",VLOOKUP($A105,'2021_NQC_List-11_13'!$A$2:$T$1532,10,FALSE),0)</f>
        <v>11.22</v>
      </c>
      <c r="T105">
        <f>IF($K105="NQC",VLOOKUP($A105,'2021_NQC_List-11_13'!$A$2:$T$1532,11,FALSE),0)</f>
        <v>12</v>
      </c>
      <c r="U105">
        <f>IF($K105="NQC",VLOOKUP($A105,'2021_NQC_List-11_13'!$A$2:$T$1532,12,FALSE),0)</f>
        <v>10.34</v>
      </c>
      <c r="V105">
        <f>IF($K105="NQC",VLOOKUP($A105,'2021_NQC_List-11_13'!$A$2:$T$1532,13,FALSE),0)</f>
        <v>10.82</v>
      </c>
      <c r="W105">
        <f>IF($K105="NQC",VLOOKUP($A105,'2021_NQC_List-11_13'!$A$2:$T$1532,14,FALSE),0)</f>
        <v>10.6</v>
      </c>
      <c r="X105">
        <f>IF($K105="NQC",VLOOKUP($A105,'2021_NQC_List-11_13'!$A$2:$T$1532,15,FALSE),0)</f>
        <v>11.31</v>
      </c>
      <c r="Y105" t="str">
        <f t="shared" si="3"/>
        <v>Hydro-Small Hydro</v>
      </c>
      <c r="AA105" t="s">
        <v>4341</v>
      </c>
    </row>
    <row r="106" spans="1:28" x14ac:dyDescent="0.3">
      <c r="A106" t="str">
        <f>'OASIS-11_26'!E109</f>
        <v>SCEC_1_PDRP111</v>
      </c>
      <c r="B106" t="str">
        <f>'OASIS-11_26'!G109</f>
        <v>SCEC_1_PDRP111</v>
      </c>
      <c r="C106" t="str">
        <f>VLOOKUP($A106,'OASIS-11_26'!$E$2:$R$1556,2,FALSE)</f>
        <v>GEN</v>
      </c>
      <c r="D106" s="1">
        <f>VLOOKUP($A106,'OASIS-11_26'!$E$2:$R$1556,11,FALSE)</f>
        <v>0</v>
      </c>
      <c r="E106" s="3" t="str">
        <f t="shared" si="2"/>
        <v/>
      </c>
      <c r="F106" t="str">
        <f>VLOOKUP($A106,'OASIS-11_26'!$E$2:$R$1556,9,FALSE)</f>
        <v>OTHER</v>
      </c>
      <c r="G106" t="str">
        <f>VLOOKUP($A106,'OASIS-11_26'!$E$2:$R$1556,8,FALSE)</f>
        <v>OTHER</v>
      </c>
      <c r="H106">
        <f>VLOOKUP($A106,'OASIS-11_26'!$E$2:$R$1556,4,FALSE)</f>
        <v>0.99</v>
      </c>
      <c r="I106">
        <f>VLOOKUP($A106,'OASIS-11_26'!$E$2:$R$1556,5,FALSE)</f>
        <v>0</v>
      </c>
      <c r="J106" t="str">
        <f>VLOOKUP($A106,'OASIS-11_26'!$E$2:$R$1556,6,FALSE)</f>
        <v>SCE</v>
      </c>
      <c r="K106" t="str">
        <f>IF(ISERROR(VLOOKUP($A106,'2021_NQC_List-11_13'!$A$2:$T$1532,4,FALSE)),"","NQC")</f>
        <v>NQC</v>
      </c>
      <c r="L106" s="3" t="str">
        <f>IF(ISERROR(VLOOKUP($A106,'2021_NQC_List-11_13'!$A$2:$T$1532,4,FALSE)),"",VLOOKUP($A106,'2021_NQC_List-11_13'!$A$2:$T$1532,18,FALSE))</f>
        <v>FC</v>
      </c>
      <c r="M106">
        <f>IF($K106="NQC",VLOOKUP($A106,'2021_NQC_List-11_13'!$A$2:$T$1532,4,FALSE),0)</f>
        <v>0.94</v>
      </c>
      <c r="N106">
        <f>IF($K106="NQC",VLOOKUP($A106,'2021_NQC_List-11_13'!$A$2:$T$1532,5,FALSE),0)</f>
        <v>0</v>
      </c>
      <c r="O106">
        <f>IF($K106="NQC",VLOOKUP($A106,'2021_NQC_List-11_13'!$A$2:$T$1532,6,FALSE),0)</f>
        <v>0</v>
      </c>
      <c r="P106">
        <f>IF($K106="NQC",VLOOKUP($A106,'2021_NQC_List-11_13'!$A$2:$T$1532,7,FALSE),0)</f>
        <v>0</v>
      </c>
      <c r="Q106">
        <f>IF($K106="NQC",VLOOKUP($A106,'2021_NQC_List-11_13'!$A$2:$T$1532,8,FALSE),0)</f>
        <v>0</v>
      </c>
      <c r="R106">
        <f>IF($K106="NQC",VLOOKUP($A106,'2021_NQC_List-11_13'!$A$2:$T$1532,9,FALSE),0)</f>
        <v>0</v>
      </c>
      <c r="S106">
        <f>IF($K106="NQC",VLOOKUP($A106,'2021_NQC_List-11_13'!$A$2:$T$1532,10,FALSE),0)</f>
        <v>0</v>
      </c>
      <c r="T106">
        <f>IF($K106="NQC",VLOOKUP($A106,'2021_NQC_List-11_13'!$A$2:$T$1532,11,FALSE),0)</f>
        <v>0</v>
      </c>
      <c r="U106">
        <f>IF($K106="NQC",VLOOKUP($A106,'2021_NQC_List-11_13'!$A$2:$T$1532,12,FALSE),0)</f>
        <v>0</v>
      </c>
      <c r="V106">
        <f>IF($K106="NQC",VLOOKUP($A106,'2021_NQC_List-11_13'!$A$2:$T$1532,13,FALSE),0)</f>
        <v>0</v>
      </c>
      <c r="W106">
        <f>IF($K106="NQC",VLOOKUP($A106,'2021_NQC_List-11_13'!$A$2:$T$1532,14,FALSE),0)</f>
        <v>0</v>
      </c>
      <c r="X106">
        <f>IF($K106="NQC",VLOOKUP($A106,'2021_NQC_List-11_13'!$A$2:$T$1532,15,FALSE),0)</f>
        <v>0</v>
      </c>
      <c r="Y106" t="str">
        <f t="shared" si="3"/>
        <v>Non-Hydro</v>
      </c>
      <c r="Z106" t="s">
        <v>4361</v>
      </c>
      <c r="AA106" t="s">
        <v>4341</v>
      </c>
    </row>
    <row r="107" spans="1:28" x14ac:dyDescent="0.3">
      <c r="A107" t="str">
        <f>'OASIS-11_26'!E110</f>
        <v>MIRLOM_2_LNDFL</v>
      </c>
      <c r="B107" t="str">
        <f>'OASIS-11_26'!G110</f>
        <v>Milliken Landfill Solar</v>
      </c>
      <c r="C107" t="str">
        <f>VLOOKUP($A107,'OASIS-11_26'!$E$2:$R$1556,2,FALSE)</f>
        <v>GEN</v>
      </c>
      <c r="D107" s="1">
        <f>VLOOKUP($A107,'OASIS-11_26'!$E$2:$R$1556,11,FALSE)</f>
        <v>42909</v>
      </c>
      <c r="E107" s="3">
        <f t="shared" si="2"/>
        <v>2017</v>
      </c>
      <c r="F107" t="str">
        <f>VLOOKUP($A107,'OASIS-11_26'!$E$2:$R$1556,9,FALSE)</f>
        <v>SUN</v>
      </c>
      <c r="G107" t="str">
        <f>VLOOKUP($A107,'OASIS-11_26'!$E$2:$R$1556,8,FALSE)</f>
        <v>PHOTO VOLTAIC</v>
      </c>
      <c r="H107">
        <f>VLOOKUP($A107,'OASIS-11_26'!$E$2:$R$1556,4,FALSE)</f>
        <v>3</v>
      </c>
      <c r="I107">
        <f>VLOOKUP($A107,'OASIS-11_26'!$E$2:$R$1556,5,FALSE)</f>
        <v>3</v>
      </c>
      <c r="J107" t="str">
        <f>VLOOKUP($A107,'OASIS-11_26'!$E$2:$R$1556,6,FALSE)</f>
        <v>SCE</v>
      </c>
      <c r="K107" t="str">
        <f>IF(ISERROR(VLOOKUP($A107,'2021_NQC_List-11_13'!$A$2:$T$1532,4,FALSE)),"","NQC")</f>
        <v>NQC</v>
      </c>
      <c r="L107" s="3" t="str">
        <f>IF(ISERROR(VLOOKUP($A107,'2021_NQC_List-11_13'!$A$2:$T$1532,4,FALSE)),"",VLOOKUP($A107,'2021_NQC_List-11_13'!$A$2:$T$1532,18,FALSE))</f>
        <v>FC</v>
      </c>
      <c r="M107">
        <f>IF($K107="NQC",VLOOKUP($A107,'2021_NQC_List-11_13'!$A$2:$T$1532,4,FALSE),0)</f>
        <v>0.12</v>
      </c>
      <c r="N107">
        <f>IF($K107="NQC",VLOOKUP($A107,'2021_NQC_List-11_13'!$A$2:$T$1532,5,FALSE),0)</f>
        <v>0.09</v>
      </c>
      <c r="O107">
        <f>IF($K107="NQC",VLOOKUP($A107,'2021_NQC_List-11_13'!$A$2:$T$1532,6,FALSE),0)</f>
        <v>0.54</v>
      </c>
      <c r="P107">
        <f>IF($K107="NQC",VLOOKUP($A107,'2021_NQC_List-11_13'!$A$2:$T$1532,7,FALSE),0)</f>
        <v>0.45</v>
      </c>
      <c r="Q107">
        <f>IF($K107="NQC",VLOOKUP($A107,'2021_NQC_List-11_13'!$A$2:$T$1532,8,FALSE),0)</f>
        <v>0.48</v>
      </c>
      <c r="R107">
        <f>IF($K107="NQC",VLOOKUP($A107,'2021_NQC_List-11_13'!$A$2:$T$1532,9,FALSE),0)</f>
        <v>0.93</v>
      </c>
      <c r="S107">
        <f>IF($K107="NQC",VLOOKUP($A107,'2021_NQC_List-11_13'!$A$2:$T$1532,10,FALSE),0)</f>
        <v>1.17</v>
      </c>
      <c r="T107">
        <f>IF($K107="NQC",VLOOKUP($A107,'2021_NQC_List-11_13'!$A$2:$T$1532,11,FALSE),0)</f>
        <v>0.81</v>
      </c>
      <c r="U107">
        <f>IF($K107="NQC",VLOOKUP($A107,'2021_NQC_List-11_13'!$A$2:$T$1532,12,FALSE),0)</f>
        <v>0.42</v>
      </c>
      <c r="V107">
        <f>IF($K107="NQC",VLOOKUP($A107,'2021_NQC_List-11_13'!$A$2:$T$1532,13,FALSE),0)</f>
        <v>0.06</v>
      </c>
      <c r="W107">
        <f>IF($K107="NQC",VLOOKUP($A107,'2021_NQC_List-11_13'!$A$2:$T$1532,14,FALSE),0)</f>
        <v>0.06</v>
      </c>
      <c r="X107">
        <f>IF($K107="NQC",VLOOKUP($A107,'2021_NQC_List-11_13'!$A$2:$T$1532,15,FALSE),0)</f>
        <v>0</v>
      </c>
      <c r="Y107" t="str">
        <f t="shared" si="3"/>
        <v>Non-Hydro</v>
      </c>
      <c r="AA107" t="s">
        <v>4341</v>
      </c>
    </row>
    <row r="108" spans="1:28" x14ac:dyDescent="0.3">
      <c r="A108" t="str">
        <f>'OASIS-11_26'!E111</f>
        <v>COGNAT_1_UNIT</v>
      </c>
      <c r="B108" t="str">
        <f>'OASIS-11_26'!G111</f>
        <v>Stockton Biomas</v>
      </c>
      <c r="C108" t="str">
        <f>VLOOKUP($A108,'OASIS-11_26'!$E$2:$R$1556,2,FALSE)</f>
        <v>GEN</v>
      </c>
      <c r="D108" s="1">
        <f>VLOOKUP($A108,'OASIS-11_26'!$E$2:$R$1556,11,FALSE)</f>
        <v>41682</v>
      </c>
      <c r="E108" s="3">
        <f t="shared" si="2"/>
        <v>2014</v>
      </c>
      <c r="F108" t="str">
        <f>VLOOKUP($A108,'OASIS-11_26'!$E$2:$R$1556,9,FALSE)</f>
        <v>BIOMASS</v>
      </c>
      <c r="G108" t="str">
        <f>VLOOKUP($A108,'OASIS-11_26'!$E$2:$R$1556,8,FALSE)</f>
        <v>STEAM</v>
      </c>
      <c r="H108">
        <f>VLOOKUP($A108,'OASIS-11_26'!$E$2:$R$1556,4,FALSE)</f>
        <v>45</v>
      </c>
      <c r="I108">
        <f>VLOOKUP($A108,'OASIS-11_26'!$E$2:$R$1556,5,FALSE)</f>
        <v>45</v>
      </c>
      <c r="J108" t="str">
        <f>VLOOKUP($A108,'OASIS-11_26'!$E$2:$R$1556,6,FALSE)</f>
        <v>PGAE</v>
      </c>
      <c r="K108" t="str">
        <f>IF(ISERROR(VLOOKUP($A108,'2021_NQC_List-11_13'!$A$2:$T$1532,4,FALSE)),"","NQC")</f>
        <v>NQC</v>
      </c>
      <c r="L108" s="3" t="str">
        <f>IF(ISERROR(VLOOKUP($A108,'2021_NQC_List-11_13'!$A$2:$T$1532,4,FALSE)),"",VLOOKUP($A108,'2021_NQC_List-11_13'!$A$2:$T$1532,18,FALSE))</f>
        <v>FC</v>
      </c>
      <c r="M108">
        <f>IF($K108="NQC",VLOOKUP($A108,'2021_NQC_List-11_13'!$A$2:$T$1532,4,FALSE),0)</f>
        <v>41.71</v>
      </c>
      <c r="N108">
        <f>IF($K108="NQC",VLOOKUP($A108,'2021_NQC_List-11_13'!$A$2:$T$1532,5,FALSE),0)</f>
        <v>45</v>
      </c>
      <c r="O108">
        <f>IF($K108="NQC",VLOOKUP($A108,'2021_NQC_List-11_13'!$A$2:$T$1532,6,FALSE),0)</f>
        <v>42.88</v>
      </c>
      <c r="P108">
        <f>IF($K108="NQC",VLOOKUP($A108,'2021_NQC_List-11_13'!$A$2:$T$1532,7,FALSE),0)</f>
        <v>21.02</v>
      </c>
      <c r="Q108">
        <f>IF($K108="NQC",VLOOKUP($A108,'2021_NQC_List-11_13'!$A$2:$T$1532,8,FALSE),0)</f>
        <v>27.81</v>
      </c>
      <c r="R108">
        <f>IF($K108="NQC",VLOOKUP($A108,'2021_NQC_List-11_13'!$A$2:$T$1532,9,FALSE),0)</f>
        <v>30.37</v>
      </c>
      <c r="S108">
        <f>IF($K108="NQC",VLOOKUP($A108,'2021_NQC_List-11_13'!$A$2:$T$1532,10,FALSE),0)</f>
        <v>39.29</v>
      </c>
      <c r="T108">
        <f>IF($K108="NQC",VLOOKUP($A108,'2021_NQC_List-11_13'!$A$2:$T$1532,11,FALSE),0)</f>
        <v>45</v>
      </c>
      <c r="U108">
        <f>IF($K108="NQC",VLOOKUP($A108,'2021_NQC_List-11_13'!$A$2:$T$1532,12,FALSE),0)</f>
        <v>45</v>
      </c>
      <c r="V108">
        <f>IF($K108="NQC",VLOOKUP($A108,'2021_NQC_List-11_13'!$A$2:$T$1532,13,FALSE),0)</f>
        <v>40.299999999999997</v>
      </c>
      <c r="W108">
        <f>IF($K108="NQC",VLOOKUP($A108,'2021_NQC_List-11_13'!$A$2:$T$1532,14,FALSE),0)</f>
        <v>45</v>
      </c>
      <c r="X108">
        <f>IF($K108="NQC",VLOOKUP($A108,'2021_NQC_List-11_13'!$A$2:$T$1532,15,FALSE),0)</f>
        <v>43.89</v>
      </c>
      <c r="Y108" t="str">
        <f t="shared" si="3"/>
        <v>Non-Hydro</v>
      </c>
      <c r="AA108" t="s">
        <v>4341</v>
      </c>
    </row>
    <row r="109" spans="1:28" x14ac:dyDescent="0.3">
      <c r="A109" t="str">
        <f>'OASIS-11_26'!E112</f>
        <v>SCEC_1_PDRP141</v>
      </c>
      <c r="B109" t="str">
        <f>'OASIS-11_26'!G112</f>
        <v>SCEC_1_PDRP141</v>
      </c>
      <c r="C109" t="str">
        <f>VLOOKUP($A109,'OASIS-11_26'!$E$2:$R$1556,2,FALSE)</f>
        <v>GEN</v>
      </c>
      <c r="D109" s="1">
        <f>VLOOKUP($A109,'OASIS-11_26'!$E$2:$R$1556,11,FALSE)</f>
        <v>0</v>
      </c>
      <c r="E109" s="3" t="str">
        <f t="shared" si="2"/>
        <v/>
      </c>
      <c r="F109" t="str">
        <f>VLOOKUP($A109,'OASIS-11_26'!$E$2:$R$1556,9,FALSE)</f>
        <v>OTHER</v>
      </c>
      <c r="G109" t="str">
        <f>VLOOKUP($A109,'OASIS-11_26'!$E$2:$R$1556,8,FALSE)</f>
        <v>OTHER</v>
      </c>
      <c r="H109">
        <f>VLOOKUP($A109,'OASIS-11_26'!$E$2:$R$1556,4,FALSE)</f>
        <v>0.99</v>
      </c>
      <c r="I109">
        <f>VLOOKUP($A109,'OASIS-11_26'!$E$2:$R$1556,5,FALSE)</f>
        <v>0</v>
      </c>
      <c r="J109" t="str">
        <f>VLOOKUP($A109,'OASIS-11_26'!$E$2:$R$1556,6,FALSE)</f>
        <v>SCE</v>
      </c>
      <c r="K109" t="str">
        <f>IF(ISERROR(VLOOKUP($A109,'2021_NQC_List-11_13'!$A$2:$T$1532,4,FALSE)),"","NQC")</f>
        <v>NQC</v>
      </c>
      <c r="L109" s="3" t="str">
        <f>IF(ISERROR(VLOOKUP($A109,'2021_NQC_List-11_13'!$A$2:$T$1532,4,FALSE)),"",VLOOKUP($A109,'2021_NQC_List-11_13'!$A$2:$T$1532,18,FALSE))</f>
        <v>FC</v>
      </c>
      <c r="M109">
        <f>IF($K109="NQC",VLOOKUP($A109,'2021_NQC_List-11_13'!$A$2:$T$1532,4,FALSE),0)</f>
        <v>0.49</v>
      </c>
      <c r="N109">
        <f>IF($K109="NQC",VLOOKUP($A109,'2021_NQC_List-11_13'!$A$2:$T$1532,5,FALSE),0)</f>
        <v>0.5</v>
      </c>
      <c r="O109">
        <f>IF($K109="NQC",VLOOKUP($A109,'2021_NQC_List-11_13'!$A$2:$T$1532,6,FALSE),0)</f>
        <v>0</v>
      </c>
      <c r="P109">
        <f>IF($K109="NQC",VLOOKUP($A109,'2021_NQC_List-11_13'!$A$2:$T$1532,7,FALSE),0)</f>
        <v>0</v>
      </c>
      <c r="Q109">
        <f>IF($K109="NQC",VLOOKUP($A109,'2021_NQC_List-11_13'!$A$2:$T$1532,8,FALSE),0)</f>
        <v>0</v>
      </c>
      <c r="R109">
        <f>IF($K109="NQC",VLOOKUP($A109,'2021_NQC_List-11_13'!$A$2:$T$1532,9,FALSE),0)</f>
        <v>0</v>
      </c>
      <c r="S109">
        <f>IF($K109="NQC",VLOOKUP($A109,'2021_NQC_List-11_13'!$A$2:$T$1532,10,FALSE),0)</f>
        <v>0</v>
      </c>
      <c r="T109">
        <f>IF($K109="NQC",VLOOKUP($A109,'2021_NQC_List-11_13'!$A$2:$T$1532,11,FALSE),0)</f>
        <v>0</v>
      </c>
      <c r="U109">
        <f>IF($K109="NQC",VLOOKUP($A109,'2021_NQC_List-11_13'!$A$2:$T$1532,12,FALSE),0)</f>
        <v>0</v>
      </c>
      <c r="V109">
        <f>IF($K109="NQC",VLOOKUP($A109,'2021_NQC_List-11_13'!$A$2:$T$1532,13,FALSE),0)</f>
        <v>0</v>
      </c>
      <c r="W109">
        <f>IF($K109="NQC",VLOOKUP($A109,'2021_NQC_List-11_13'!$A$2:$T$1532,14,FALSE),0)</f>
        <v>0</v>
      </c>
      <c r="X109">
        <f>IF($K109="NQC",VLOOKUP($A109,'2021_NQC_List-11_13'!$A$2:$T$1532,15,FALSE),0)</f>
        <v>0</v>
      </c>
      <c r="Y109" t="str">
        <f t="shared" si="3"/>
        <v>Non-Hydro</v>
      </c>
      <c r="Z109" t="s">
        <v>4361</v>
      </c>
      <c r="AA109" t="s">
        <v>4341</v>
      </c>
    </row>
    <row r="110" spans="1:28" x14ac:dyDescent="0.3">
      <c r="A110" t="str">
        <f>'OASIS-11_26'!E113</f>
        <v>SCEW_2_PDRP108</v>
      </c>
      <c r="B110" t="str">
        <f>'OASIS-11_26'!G113</f>
        <v>SCEW_2_PDRP108</v>
      </c>
      <c r="C110" t="str">
        <f>VLOOKUP($A110,'OASIS-11_26'!$E$2:$R$1556,2,FALSE)</f>
        <v>GEN</v>
      </c>
      <c r="D110" s="1">
        <f>VLOOKUP($A110,'OASIS-11_26'!$E$2:$R$1556,11,FALSE)</f>
        <v>0</v>
      </c>
      <c r="E110" s="3" t="str">
        <f t="shared" si="2"/>
        <v/>
      </c>
      <c r="F110" t="str">
        <f>VLOOKUP($A110,'OASIS-11_26'!$E$2:$R$1556,9,FALSE)</f>
        <v>OTHER</v>
      </c>
      <c r="G110" t="str">
        <f>VLOOKUP($A110,'OASIS-11_26'!$E$2:$R$1556,8,FALSE)</f>
        <v>OTHER</v>
      </c>
      <c r="H110">
        <f>VLOOKUP($A110,'OASIS-11_26'!$E$2:$R$1556,4,FALSE)</f>
        <v>0.99</v>
      </c>
      <c r="I110">
        <f>VLOOKUP($A110,'OASIS-11_26'!$E$2:$R$1556,5,FALSE)</f>
        <v>0</v>
      </c>
      <c r="J110" t="str">
        <f>VLOOKUP($A110,'OASIS-11_26'!$E$2:$R$1556,6,FALSE)</f>
        <v>SCE</v>
      </c>
      <c r="K110" t="str">
        <f>IF(ISERROR(VLOOKUP($A110,'2021_NQC_List-11_13'!$A$2:$T$1532,4,FALSE)),"","NQC")</f>
        <v>NQC</v>
      </c>
      <c r="L110" s="3" t="str">
        <f>IF(ISERROR(VLOOKUP($A110,'2021_NQC_List-11_13'!$A$2:$T$1532,4,FALSE)),"",VLOOKUP($A110,'2021_NQC_List-11_13'!$A$2:$T$1532,18,FALSE))</f>
        <v>FC</v>
      </c>
      <c r="M110">
        <f>IF($K110="NQC",VLOOKUP($A110,'2021_NQC_List-11_13'!$A$2:$T$1532,4,FALSE),0)</f>
        <v>0.79</v>
      </c>
      <c r="N110">
        <f>IF($K110="NQC",VLOOKUP($A110,'2021_NQC_List-11_13'!$A$2:$T$1532,5,FALSE),0)</f>
        <v>0</v>
      </c>
      <c r="O110">
        <f>IF($K110="NQC",VLOOKUP($A110,'2021_NQC_List-11_13'!$A$2:$T$1532,6,FALSE),0)</f>
        <v>0</v>
      </c>
      <c r="P110">
        <f>IF($K110="NQC",VLOOKUP($A110,'2021_NQC_List-11_13'!$A$2:$T$1532,7,FALSE),0)</f>
        <v>0</v>
      </c>
      <c r="Q110">
        <f>IF($K110="NQC",VLOOKUP($A110,'2021_NQC_List-11_13'!$A$2:$T$1532,8,FALSE),0)</f>
        <v>0</v>
      </c>
      <c r="R110">
        <f>IF($K110="NQC",VLOOKUP($A110,'2021_NQC_List-11_13'!$A$2:$T$1532,9,FALSE),0)</f>
        <v>0</v>
      </c>
      <c r="S110">
        <f>IF($K110="NQC",VLOOKUP($A110,'2021_NQC_List-11_13'!$A$2:$T$1532,10,FALSE),0)</f>
        <v>0</v>
      </c>
      <c r="T110">
        <f>IF($K110="NQC",VLOOKUP($A110,'2021_NQC_List-11_13'!$A$2:$T$1532,11,FALSE),0)</f>
        <v>0</v>
      </c>
      <c r="U110">
        <f>IF($K110="NQC",VLOOKUP($A110,'2021_NQC_List-11_13'!$A$2:$T$1532,12,FALSE),0)</f>
        <v>0</v>
      </c>
      <c r="V110">
        <f>IF($K110="NQC",VLOOKUP($A110,'2021_NQC_List-11_13'!$A$2:$T$1532,13,FALSE),0)</f>
        <v>0</v>
      </c>
      <c r="W110">
        <f>IF($K110="NQC",VLOOKUP($A110,'2021_NQC_List-11_13'!$A$2:$T$1532,14,FALSE),0)</f>
        <v>0</v>
      </c>
      <c r="X110">
        <f>IF($K110="NQC",VLOOKUP($A110,'2021_NQC_List-11_13'!$A$2:$T$1532,15,FALSE),0)</f>
        <v>0</v>
      </c>
      <c r="Y110" t="str">
        <f t="shared" si="3"/>
        <v>Non-Hydro</v>
      </c>
      <c r="Z110" t="s">
        <v>4361</v>
      </c>
      <c r="AA110" t="s">
        <v>4341</v>
      </c>
    </row>
    <row r="111" spans="1:28" x14ac:dyDescent="0.3">
      <c r="A111" t="str">
        <f>'OASIS-11_26'!E114</f>
        <v>SMPRIP_1_SMPSON</v>
      </c>
      <c r="B111" t="str">
        <f>'OASIS-11_26'!G114</f>
        <v>Ripon Cogeneration Unit 1</v>
      </c>
      <c r="C111" t="str">
        <f>VLOOKUP($A111,'OASIS-11_26'!$E$2:$R$1556,2,FALSE)</f>
        <v>GEN</v>
      </c>
      <c r="D111" s="1">
        <f>VLOOKUP($A111,'OASIS-11_26'!$E$2:$R$1556,11,FALSE)</f>
        <v>32252</v>
      </c>
      <c r="E111" s="3">
        <f t="shared" si="2"/>
        <v>1988</v>
      </c>
      <c r="F111" t="str">
        <f>VLOOKUP($A111,'OASIS-11_26'!$E$2:$R$1556,9,FALSE)</f>
        <v>NATURAL GAS</v>
      </c>
      <c r="G111" t="str">
        <f>VLOOKUP($A111,'OASIS-11_26'!$E$2:$R$1556,8,FALSE)</f>
        <v>COMBUSTION TURBINE</v>
      </c>
      <c r="H111">
        <f>VLOOKUP($A111,'OASIS-11_26'!$E$2:$R$1556,4,FALSE)</f>
        <v>46.05</v>
      </c>
      <c r="I111">
        <f>VLOOKUP($A111,'OASIS-11_26'!$E$2:$R$1556,5,FALSE)</f>
        <v>56.9</v>
      </c>
      <c r="J111" t="str">
        <f>VLOOKUP($A111,'OASIS-11_26'!$E$2:$R$1556,6,FALSE)</f>
        <v>PGAE</v>
      </c>
      <c r="K111" t="str">
        <f>IF(ISERROR(VLOOKUP($A111,'2021_NQC_List-11_13'!$A$2:$T$1532,4,FALSE)),"","NQC")</f>
        <v>NQC</v>
      </c>
      <c r="L111" s="3" t="str">
        <f>IF(ISERROR(VLOOKUP($A111,'2021_NQC_List-11_13'!$A$2:$T$1532,4,FALSE)),"",VLOOKUP($A111,'2021_NQC_List-11_13'!$A$2:$T$1532,18,FALSE))</f>
        <v>FC</v>
      </c>
      <c r="M111">
        <f>IF($K111="NQC",VLOOKUP($A111,'2021_NQC_List-11_13'!$A$2:$T$1532,4,FALSE),0)</f>
        <v>46.05</v>
      </c>
      <c r="N111">
        <f>IF($K111="NQC",VLOOKUP($A111,'2021_NQC_List-11_13'!$A$2:$T$1532,5,FALSE),0)</f>
        <v>46.05</v>
      </c>
      <c r="O111">
        <f>IF($K111="NQC",VLOOKUP($A111,'2021_NQC_List-11_13'!$A$2:$T$1532,6,FALSE),0)</f>
        <v>46.05</v>
      </c>
      <c r="P111">
        <f>IF($K111="NQC",VLOOKUP($A111,'2021_NQC_List-11_13'!$A$2:$T$1532,7,FALSE),0)</f>
        <v>46.05</v>
      </c>
      <c r="Q111">
        <f>IF($K111="NQC",VLOOKUP($A111,'2021_NQC_List-11_13'!$A$2:$T$1532,8,FALSE),0)</f>
        <v>46.05</v>
      </c>
      <c r="R111">
        <f>IF($K111="NQC",VLOOKUP($A111,'2021_NQC_List-11_13'!$A$2:$T$1532,9,FALSE),0)</f>
        <v>46.05</v>
      </c>
      <c r="S111">
        <f>IF($K111="NQC",VLOOKUP($A111,'2021_NQC_List-11_13'!$A$2:$T$1532,10,FALSE),0)</f>
        <v>46.05</v>
      </c>
      <c r="T111">
        <f>IF($K111="NQC",VLOOKUP($A111,'2021_NQC_List-11_13'!$A$2:$T$1532,11,FALSE),0)</f>
        <v>46.05</v>
      </c>
      <c r="U111">
        <f>IF($K111="NQC",VLOOKUP($A111,'2021_NQC_List-11_13'!$A$2:$T$1532,12,FALSE),0)</f>
        <v>46.05</v>
      </c>
      <c r="V111">
        <f>IF($K111="NQC",VLOOKUP($A111,'2021_NQC_List-11_13'!$A$2:$T$1532,13,FALSE),0)</f>
        <v>46.05</v>
      </c>
      <c r="W111">
        <f>IF($K111="NQC",VLOOKUP($A111,'2021_NQC_List-11_13'!$A$2:$T$1532,14,FALSE),0)</f>
        <v>46.05</v>
      </c>
      <c r="X111">
        <f>IF($K111="NQC",VLOOKUP($A111,'2021_NQC_List-11_13'!$A$2:$T$1532,15,FALSE),0)</f>
        <v>46.05</v>
      </c>
      <c r="Y111" t="str">
        <f t="shared" si="3"/>
        <v>Non-Hydro</v>
      </c>
      <c r="AA111" t="s">
        <v>4341</v>
      </c>
    </row>
    <row r="112" spans="1:28" x14ac:dyDescent="0.3">
      <c r="A112" t="str">
        <f>'OASIS-11_26'!E115</f>
        <v>SCEW_2_PDRP163</v>
      </c>
      <c r="B112" t="str">
        <f>'OASIS-11_26'!G115</f>
        <v>LCR AMS Hybrid West LA 2-W-LPIPO</v>
      </c>
      <c r="C112" t="str">
        <f>VLOOKUP($A112,'OASIS-11_26'!$E$2:$R$1556,2,FALSE)</f>
        <v>GEN</v>
      </c>
      <c r="D112" s="1">
        <f>VLOOKUP($A112,'OASIS-11_26'!$E$2:$R$1556,11,FALSE)</f>
        <v>0</v>
      </c>
      <c r="E112" s="3" t="str">
        <f t="shared" si="2"/>
        <v/>
      </c>
      <c r="F112" t="str">
        <f>VLOOKUP($A112,'OASIS-11_26'!$E$2:$R$1556,9,FALSE)</f>
        <v>OTHER</v>
      </c>
      <c r="G112" t="str">
        <f>VLOOKUP($A112,'OASIS-11_26'!$E$2:$R$1556,8,FALSE)</f>
        <v>OTHER</v>
      </c>
      <c r="H112">
        <f>VLOOKUP($A112,'OASIS-11_26'!$E$2:$R$1556,4,FALSE)</f>
        <v>2.64</v>
      </c>
      <c r="I112">
        <f>VLOOKUP($A112,'OASIS-11_26'!$E$2:$R$1556,5,FALSE)</f>
        <v>0</v>
      </c>
      <c r="J112" t="str">
        <f>VLOOKUP($A112,'OASIS-11_26'!$E$2:$R$1556,6,FALSE)</f>
        <v>SCE</v>
      </c>
      <c r="K112" t="str">
        <f>IF(ISERROR(VLOOKUP($A112,'2021_NQC_List-11_13'!$A$2:$T$1532,4,FALSE)),"","NQC")</f>
        <v/>
      </c>
      <c r="L112" s="3" t="str">
        <f>IF(ISERROR(VLOOKUP($A112,'2021_NQC_List-11_13'!$A$2:$T$1532,4,FALSE)),"",VLOOKUP($A112,'2021_NQC_List-11_13'!$A$2:$T$1532,18,FALSE))</f>
        <v/>
      </c>
      <c r="M112">
        <f>IF($K112="NQC",VLOOKUP($A112,'2021_NQC_List-11_13'!$A$2:$T$1532,4,FALSE),0)</f>
        <v>0</v>
      </c>
      <c r="N112">
        <f>IF($K112="NQC",VLOOKUP($A112,'2021_NQC_List-11_13'!$A$2:$T$1532,5,FALSE),0)</f>
        <v>0</v>
      </c>
      <c r="O112">
        <f>IF($K112="NQC",VLOOKUP($A112,'2021_NQC_List-11_13'!$A$2:$T$1532,6,FALSE),0)</f>
        <v>0</v>
      </c>
      <c r="P112">
        <f>IF($K112="NQC",VLOOKUP($A112,'2021_NQC_List-11_13'!$A$2:$T$1532,7,FALSE),0)</f>
        <v>0</v>
      </c>
      <c r="Q112">
        <f>IF($K112="NQC",VLOOKUP($A112,'2021_NQC_List-11_13'!$A$2:$T$1532,8,FALSE),0)</f>
        <v>0</v>
      </c>
      <c r="R112">
        <f>IF($K112="NQC",VLOOKUP($A112,'2021_NQC_List-11_13'!$A$2:$T$1532,9,FALSE),0)</f>
        <v>0</v>
      </c>
      <c r="S112">
        <f>IF($K112="NQC",VLOOKUP($A112,'2021_NQC_List-11_13'!$A$2:$T$1532,10,FALSE),0)</f>
        <v>0</v>
      </c>
      <c r="T112">
        <f>IF($K112="NQC",VLOOKUP($A112,'2021_NQC_List-11_13'!$A$2:$T$1532,11,FALSE),0)</f>
        <v>0</v>
      </c>
      <c r="U112">
        <f>IF($K112="NQC",VLOOKUP($A112,'2021_NQC_List-11_13'!$A$2:$T$1532,12,FALSE),0)</f>
        <v>0</v>
      </c>
      <c r="V112">
        <f>IF($K112="NQC",VLOOKUP($A112,'2021_NQC_List-11_13'!$A$2:$T$1532,13,FALSE),0)</f>
        <v>0</v>
      </c>
      <c r="W112">
        <f>IF($K112="NQC",VLOOKUP($A112,'2021_NQC_List-11_13'!$A$2:$T$1532,14,FALSE),0)</f>
        <v>0</v>
      </c>
      <c r="X112">
        <f>IF($K112="NQC",VLOOKUP($A112,'2021_NQC_List-11_13'!$A$2:$T$1532,15,FALSE),0)</f>
        <v>0</v>
      </c>
      <c r="Y112" t="str">
        <f t="shared" si="3"/>
        <v>Non-Hydro</v>
      </c>
      <c r="Z112" t="s">
        <v>4361</v>
      </c>
      <c r="AA112" t="s">
        <v>4341</v>
      </c>
    </row>
    <row r="113" spans="1:27" x14ac:dyDescent="0.3">
      <c r="A113" t="str">
        <f>'OASIS-11_26'!E116</f>
        <v>MRGT_6_MEF2</v>
      </c>
      <c r="B113" t="str">
        <f>'OASIS-11_26'!G116</f>
        <v>Miramar Energy Facility II</v>
      </c>
      <c r="C113" t="str">
        <f>VLOOKUP($A113,'OASIS-11_26'!$E$2:$R$1556,2,FALSE)</f>
        <v>GEN</v>
      </c>
      <c r="D113" s="1">
        <f>VLOOKUP($A113,'OASIS-11_26'!$E$2:$R$1556,11,FALSE)</f>
        <v>40032</v>
      </c>
      <c r="E113" s="3">
        <f t="shared" si="2"/>
        <v>2009</v>
      </c>
      <c r="F113" t="str">
        <f>VLOOKUP($A113,'OASIS-11_26'!$E$2:$R$1556,9,FALSE)</f>
        <v>NATURAL GAS</v>
      </c>
      <c r="G113" t="str">
        <f>VLOOKUP($A113,'OASIS-11_26'!$E$2:$R$1556,8,FALSE)</f>
        <v>COMBUSTION TURBINE</v>
      </c>
      <c r="H113">
        <f>VLOOKUP($A113,'OASIS-11_26'!$E$2:$R$1556,4,FALSE)</f>
        <v>44</v>
      </c>
      <c r="I113">
        <f>VLOOKUP($A113,'OASIS-11_26'!$E$2:$R$1556,5,FALSE)</f>
        <v>67.5</v>
      </c>
      <c r="J113" t="str">
        <f>VLOOKUP($A113,'OASIS-11_26'!$E$2:$R$1556,6,FALSE)</f>
        <v>SDGE</v>
      </c>
      <c r="K113" t="str">
        <f>IF(ISERROR(VLOOKUP($A113,'2021_NQC_List-11_13'!$A$2:$T$1532,4,FALSE)),"","NQC")</f>
        <v>NQC</v>
      </c>
      <c r="L113" s="3" t="str">
        <f>IF(ISERROR(VLOOKUP($A113,'2021_NQC_List-11_13'!$A$2:$T$1532,4,FALSE)),"",VLOOKUP($A113,'2021_NQC_List-11_13'!$A$2:$T$1532,18,FALSE))</f>
        <v>FC</v>
      </c>
      <c r="M113">
        <f>IF($K113="NQC",VLOOKUP($A113,'2021_NQC_List-11_13'!$A$2:$T$1532,4,FALSE),0)</f>
        <v>44</v>
      </c>
      <c r="N113">
        <f>IF($K113="NQC",VLOOKUP($A113,'2021_NQC_List-11_13'!$A$2:$T$1532,5,FALSE),0)</f>
        <v>44</v>
      </c>
      <c r="O113">
        <f>IF($K113="NQC",VLOOKUP($A113,'2021_NQC_List-11_13'!$A$2:$T$1532,6,FALSE),0)</f>
        <v>44</v>
      </c>
      <c r="P113">
        <f>IF($K113="NQC",VLOOKUP($A113,'2021_NQC_List-11_13'!$A$2:$T$1532,7,FALSE),0)</f>
        <v>44</v>
      </c>
      <c r="Q113">
        <f>IF($K113="NQC",VLOOKUP($A113,'2021_NQC_List-11_13'!$A$2:$T$1532,8,FALSE),0)</f>
        <v>44</v>
      </c>
      <c r="R113">
        <f>IF($K113="NQC",VLOOKUP($A113,'2021_NQC_List-11_13'!$A$2:$T$1532,9,FALSE),0)</f>
        <v>44</v>
      </c>
      <c r="S113">
        <f>IF($K113="NQC",VLOOKUP($A113,'2021_NQC_List-11_13'!$A$2:$T$1532,10,FALSE),0)</f>
        <v>44</v>
      </c>
      <c r="T113">
        <f>IF($K113="NQC",VLOOKUP($A113,'2021_NQC_List-11_13'!$A$2:$T$1532,11,FALSE),0)</f>
        <v>44</v>
      </c>
      <c r="U113">
        <f>IF($K113="NQC",VLOOKUP($A113,'2021_NQC_List-11_13'!$A$2:$T$1532,12,FALSE),0)</f>
        <v>44</v>
      </c>
      <c r="V113">
        <f>IF($K113="NQC",VLOOKUP($A113,'2021_NQC_List-11_13'!$A$2:$T$1532,13,FALSE),0)</f>
        <v>44</v>
      </c>
      <c r="W113">
        <f>IF($K113="NQC",VLOOKUP($A113,'2021_NQC_List-11_13'!$A$2:$T$1532,14,FALSE),0)</f>
        <v>44</v>
      </c>
      <c r="X113">
        <f>IF($K113="NQC",VLOOKUP($A113,'2021_NQC_List-11_13'!$A$2:$T$1532,15,FALSE),0)</f>
        <v>44</v>
      </c>
      <c r="Y113" t="str">
        <f t="shared" si="3"/>
        <v>Non-Hydro</v>
      </c>
      <c r="AA113" t="s">
        <v>4341</v>
      </c>
    </row>
    <row r="114" spans="1:27" x14ac:dyDescent="0.3">
      <c r="A114" t="str">
        <f>'OASIS-11_26'!E117</f>
        <v>MRGT_6_MMAREF</v>
      </c>
      <c r="B114" t="str">
        <f>'OASIS-11_26'!G117</f>
        <v>Miramar Energy Facility</v>
      </c>
      <c r="C114" t="str">
        <f>VLOOKUP($A114,'OASIS-11_26'!$E$2:$R$1556,2,FALSE)</f>
        <v>GEN</v>
      </c>
      <c r="D114" s="1">
        <f>VLOOKUP($A114,'OASIS-11_26'!$E$2:$R$1556,11,FALSE)</f>
        <v>38560</v>
      </c>
      <c r="E114" s="3">
        <f t="shared" si="2"/>
        <v>2005</v>
      </c>
      <c r="F114" t="str">
        <f>VLOOKUP($A114,'OASIS-11_26'!$E$2:$R$1556,9,FALSE)</f>
        <v>NATURAL GAS</v>
      </c>
      <c r="G114" t="str">
        <f>VLOOKUP($A114,'OASIS-11_26'!$E$2:$R$1556,8,FALSE)</f>
        <v>COMBUSTION TURBINE</v>
      </c>
      <c r="H114">
        <f>VLOOKUP($A114,'OASIS-11_26'!$E$2:$R$1556,4,FALSE)</f>
        <v>45</v>
      </c>
      <c r="I114">
        <f>VLOOKUP($A114,'OASIS-11_26'!$E$2:$R$1556,5,FALSE)</f>
        <v>68</v>
      </c>
      <c r="J114" t="str">
        <f>VLOOKUP($A114,'OASIS-11_26'!$E$2:$R$1556,6,FALSE)</f>
        <v>SDGE</v>
      </c>
      <c r="K114" t="str">
        <f>IF(ISERROR(VLOOKUP($A114,'2021_NQC_List-11_13'!$A$2:$T$1532,4,FALSE)),"","NQC")</f>
        <v>NQC</v>
      </c>
      <c r="L114" s="3" t="str">
        <f>IF(ISERROR(VLOOKUP($A114,'2021_NQC_List-11_13'!$A$2:$T$1532,4,FALSE)),"",VLOOKUP($A114,'2021_NQC_List-11_13'!$A$2:$T$1532,18,FALSE))</f>
        <v>FC</v>
      </c>
      <c r="M114">
        <f>IF($K114="NQC",VLOOKUP($A114,'2021_NQC_List-11_13'!$A$2:$T$1532,4,FALSE),0)</f>
        <v>45</v>
      </c>
      <c r="N114">
        <f>IF($K114="NQC",VLOOKUP($A114,'2021_NQC_List-11_13'!$A$2:$T$1532,5,FALSE),0)</f>
        <v>45</v>
      </c>
      <c r="O114">
        <f>IF($K114="NQC",VLOOKUP($A114,'2021_NQC_List-11_13'!$A$2:$T$1532,6,FALSE),0)</f>
        <v>45</v>
      </c>
      <c r="P114">
        <f>IF($K114="NQC",VLOOKUP($A114,'2021_NQC_List-11_13'!$A$2:$T$1532,7,FALSE),0)</f>
        <v>45</v>
      </c>
      <c r="Q114">
        <f>IF($K114="NQC",VLOOKUP($A114,'2021_NQC_List-11_13'!$A$2:$T$1532,8,FALSE),0)</f>
        <v>45</v>
      </c>
      <c r="R114">
        <f>IF($K114="NQC",VLOOKUP($A114,'2021_NQC_List-11_13'!$A$2:$T$1532,9,FALSE),0)</f>
        <v>45</v>
      </c>
      <c r="S114">
        <f>IF($K114="NQC",VLOOKUP($A114,'2021_NQC_List-11_13'!$A$2:$T$1532,10,FALSE),0)</f>
        <v>45</v>
      </c>
      <c r="T114">
        <f>IF($K114="NQC",VLOOKUP($A114,'2021_NQC_List-11_13'!$A$2:$T$1532,11,FALSE),0)</f>
        <v>45</v>
      </c>
      <c r="U114">
        <f>IF($K114="NQC",VLOOKUP($A114,'2021_NQC_List-11_13'!$A$2:$T$1532,12,FALSE),0)</f>
        <v>45</v>
      </c>
      <c r="V114">
        <f>IF($K114="NQC",VLOOKUP($A114,'2021_NQC_List-11_13'!$A$2:$T$1532,13,FALSE),0)</f>
        <v>45</v>
      </c>
      <c r="W114">
        <f>IF($K114="NQC",VLOOKUP($A114,'2021_NQC_List-11_13'!$A$2:$T$1532,14,FALSE),0)</f>
        <v>45</v>
      </c>
      <c r="X114">
        <f>IF($K114="NQC",VLOOKUP($A114,'2021_NQC_List-11_13'!$A$2:$T$1532,15,FALSE),0)</f>
        <v>45</v>
      </c>
      <c r="Y114" t="str">
        <f t="shared" si="3"/>
        <v>Non-Hydro</v>
      </c>
      <c r="AA114" t="s">
        <v>4341</v>
      </c>
    </row>
    <row r="115" spans="1:27" x14ac:dyDescent="0.3">
      <c r="A115" t="str">
        <f>'OASIS-11_26'!E118</f>
        <v>ESCNDO_6_EB1BT1</v>
      </c>
      <c r="B115" t="str">
        <f>'OASIS-11_26'!G118</f>
        <v>Escondido BESS 1</v>
      </c>
      <c r="C115" t="str">
        <f>VLOOKUP($A115,'OASIS-11_26'!$E$2:$R$1556,2,FALSE)</f>
        <v>GEN</v>
      </c>
      <c r="D115" s="1">
        <f>VLOOKUP($A115,'OASIS-11_26'!$E$2:$R$1556,11,FALSE)</f>
        <v>42800</v>
      </c>
      <c r="E115" s="3">
        <f t="shared" si="2"/>
        <v>2017</v>
      </c>
      <c r="F115" t="str">
        <f>VLOOKUP($A115,'OASIS-11_26'!$E$2:$R$1556,9,FALSE)</f>
        <v>LESR</v>
      </c>
      <c r="G115" t="str">
        <f>VLOOKUP($A115,'OASIS-11_26'!$E$2:$R$1556,8,FALSE)</f>
        <v>OTHER</v>
      </c>
      <c r="H115">
        <f>VLOOKUP($A115,'OASIS-11_26'!$E$2:$R$1556,4,FALSE)</f>
        <v>10</v>
      </c>
      <c r="I115">
        <f>VLOOKUP($A115,'OASIS-11_26'!$E$2:$R$1556,5,FALSE)</f>
        <v>10</v>
      </c>
      <c r="J115" t="str">
        <f>VLOOKUP($A115,'OASIS-11_26'!$E$2:$R$1556,6,FALSE)</f>
        <v>SDGE</v>
      </c>
      <c r="K115" t="str">
        <f>IF(ISERROR(VLOOKUP($A115,'2021_NQC_List-11_13'!$A$2:$T$1532,4,FALSE)),"","NQC")</f>
        <v>NQC</v>
      </c>
      <c r="L115" s="3" t="str">
        <f>IF(ISERROR(VLOOKUP($A115,'2021_NQC_List-11_13'!$A$2:$T$1532,4,FALSE)),"",VLOOKUP($A115,'2021_NQC_List-11_13'!$A$2:$T$1532,18,FALSE))</f>
        <v>FC</v>
      </c>
      <c r="M115">
        <f>IF($K115="NQC",VLOOKUP($A115,'2021_NQC_List-11_13'!$A$2:$T$1532,4,FALSE),0)</f>
        <v>10</v>
      </c>
      <c r="N115">
        <f>IF($K115="NQC",VLOOKUP($A115,'2021_NQC_List-11_13'!$A$2:$T$1532,5,FALSE),0)</f>
        <v>10</v>
      </c>
      <c r="O115">
        <f>IF($K115="NQC",VLOOKUP($A115,'2021_NQC_List-11_13'!$A$2:$T$1532,6,FALSE),0)</f>
        <v>10</v>
      </c>
      <c r="P115">
        <f>IF($K115="NQC",VLOOKUP($A115,'2021_NQC_List-11_13'!$A$2:$T$1532,7,FALSE),0)</f>
        <v>10</v>
      </c>
      <c r="Q115">
        <f>IF($K115="NQC",VLOOKUP($A115,'2021_NQC_List-11_13'!$A$2:$T$1532,8,FALSE),0)</f>
        <v>10</v>
      </c>
      <c r="R115">
        <f>IF($K115="NQC",VLOOKUP($A115,'2021_NQC_List-11_13'!$A$2:$T$1532,9,FALSE),0)</f>
        <v>10</v>
      </c>
      <c r="S115">
        <f>IF($K115="NQC",VLOOKUP($A115,'2021_NQC_List-11_13'!$A$2:$T$1532,10,FALSE),0)</f>
        <v>10</v>
      </c>
      <c r="T115">
        <f>IF($K115="NQC",VLOOKUP($A115,'2021_NQC_List-11_13'!$A$2:$T$1532,11,FALSE),0)</f>
        <v>10</v>
      </c>
      <c r="U115">
        <f>IF($K115="NQC",VLOOKUP($A115,'2021_NQC_List-11_13'!$A$2:$T$1532,12,FALSE),0)</f>
        <v>10</v>
      </c>
      <c r="V115">
        <f>IF($K115="NQC",VLOOKUP($A115,'2021_NQC_List-11_13'!$A$2:$T$1532,13,FALSE),0)</f>
        <v>10</v>
      </c>
      <c r="W115">
        <f>IF($K115="NQC",VLOOKUP($A115,'2021_NQC_List-11_13'!$A$2:$T$1532,14,FALSE),0)</f>
        <v>10</v>
      </c>
      <c r="X115">
        <f>IF($K115="NQC",VLOOKUP($A115,'2021_NQC_List-11_13'!$A$2:$T$1532,15,FALSE),0)</f>
        <v>10</v>
      </c>
      <c r="Y115" t="str">
        <f t="shared" si="3"/>
        <v>Non-Hydro</v>
      </c>
      <c r="AA115" t="s">
        <v>4341</v>
      </c>
    </row>
    <row r="116" spans="1:27" x14ac:dyDescent="0.3">
      <c r="A116" t="str">
        <f>'OASIS-11_26'!E119</f>
        <v>ULTPFR_1_UNIT 1</v>
      </c>
      <c r="B116" t="str">
        <f>'OASIS-11_26'!G119</f>
        <v>Rio Bravo Fresno</v>
      </c>
      <c r="C116" t="str">
        <f>VLOOKUP($A116,'OASIS-11_26'!$E$2:$R$1556,2,FALSE)</f>
        <v>GEN</v>
      </c>
      <c r="D116" s="1">
        <f>VLOOKUP($A116,'OASIS-11_26'!$E$2:$R$1556,11,FALSE)</f>
        <v>42985</v>
      </c>
      <c r="E116" s="3">
        <f t="shared" si="2"/>
        <v>2017</v>
      </c>
      <c r="F116" t="str">
        <f>VLOOKUP($A116,'OASIS-11_26'!$E$2:$R$1556,9,FALSE)</f>
        <v>BIOMASS</v>
      </c>
      <c r="G116" t="str">
        <f>VLOOKUP($A116,'OASIS-11_26'!$E$2:$R$1556,8,FALSE)</f>
        <v>STEAM</v>
      </c>
      <c r="H116">
        <f>VLOOKUP($A116,'OASIS-11_26'!$E$2:$R$1556,4,FALSE)</f>
        <v>24.3</v>
      </c>
      <c r="I116">
        <f>VLOOKUP($A116,'OASIS-11_26'!$E$2:$R$1556,5,FALSE)</f>
        <v>30.5</v>
      </c>
      <c r="J116" t="str">
        <f>VLOOKUP($A116,'OASIS-11_26'!$E$2:$R$1556,6,FALSE)</f>
        <v>PGAE</v>
      </c>
      <c r="K116" t="str">
        <f>IF(ISERROR(VLOOKUP($A116,'2021_NQC_List-11_13'!$A$2:$T$1532,4,FALSE)),"","NQC")</f>
        <v>NQC</v>
      </c>
      <c r="L116" s="3" t="str">
        <f>IF(ISERROR(VLOOKUP($A116,'2021_NQC_List-11_13'!$A$2:$T$1532,4,FALSE)),"",VLOOKUP($A116,'2021_NQC_List-11_13'!$A$2:$T$1532,18,FALSE))</f>
        <v>FC</v>
      </c>
      <c r="M116">
        <f>IF($K116="NQC",VLOOKUP($A116,'2021_NQC_List-11_13'!$A$2:$T$1532,4,FALSE),0)</f>
        <v>23.04</v>
      </c>
      <c r="N116">
        <f>IF($K116="NQC",VLOOKUP($A116,'2021_NQC_List-11_13'!$A$2:$T$1532,5,FALSE),0)</f>
        <v>22.31</v>
      </c>
      <c r="O116">
        <f>IF($K116="NQC",VLOOKUP($A116,'2021_NQC_List-11_13'!$A$2:$T$1532,6,FALSE),0)</f>
        <v>23.41</v>
      </c>
      <c r="P116">
        <f>IF($K116="NQC",VLOOKUP($A116,'2021_NQC_List-11_13'!$A$2:$T$1532,7,FALSE),0)</f>
        <v>23.03</v>
      </c>
      <c r="Q116">
        <f>IF($K116="NQC",VLOOKUP($A116,'2021_NQC_List-11_13'!$A$2:$T$1532,8,FALSE),0)</f>
        <v>20.75</v>
      </c>
      <c r="R116">
        <f>IF($K116="NQC",VLOOKUP($A116,'2021_NQC_List-11_13'!$A$2:$T$1532,9,FALSE),0)</f>
        <v>23.68</v>
      </c>
      <c r="S116">
        <f>IF($K116="NQC",VLOOKUP($A116,'2021_NQC_List-11_13'!$A$2:$T$1532,10,FALSE),0)</f>
        <v>23.51</v>
      </c>
      <c r="T116">
        <f>IF($K116="NQC",VLOOKUP($A116,'2021_NQC_List-11_13'!$A$2:$T$1532,11,FALSE),0)</f>
        <v>23.76</v>
      </c>
      <c r="U116">
        <f>IF($K116="NQC",VLOOKUP($A116,'2021_NQC_List-11_13'!$A$2:$T$1532,12,FALSE),0)</f>
        <v>23.66</v>
      </c>
      <c r="V116">
        <f>IF($K116="NQC",VLOOKUP($A116,'2021_NQC_List-11_13'!$A$2:$T$1532,13,FALSE),0)</f>
        <v>22.42</v>
      </c>
      <c r="W116">
        <f>IF($K116="NQC",VLOOKUP($A116,'2021_NQC_List-11_13'!$A$2:$T$1532,14,FALSE),0)</f>
        <v>24.18</v>
      </c>
      <c r="X116">
        <f>IF($K116="NQC",VLOOKUP($A116,'2021_NQC_List-11_13'!$A$2:$T$1532,15,FALSE),0)</f>
        <v>24.24</v>
      </c>
      <c r="Y116" t="str">
        <f t="shared" si="3"/>
        <v>Non-Hydro</v>
      </c>
      <c r="AA116" t="s">
        <v>4341</v>
      </c>
    </row>
    <row r="117" spans="1:27" x14ac:dyDescent="0.3">
      <c r="A117" t="str">
        <f>'OASIS-11_26'!E120</f>
        <v>SPANSH_6_FBEHY1</v>
      </c>
      <c r="B117" t="str">
        <f>'OASIS-11_26'!G120</f>
        <v>Five Bears Hydroelectric</v>
      </c>
      <c r="C117" t="str">
        <f>VLOOKUP($A117,'OASIS-11_26'!$E$2:$R$1556,2,FALSE)</f>
        <v>GEN</v>
      </c>
      <c r="D117" s="1">
        <f>VLOOKUP($A117,'OASIS-11_26'!$E$2:$R$1556,11,FALSE)</f>
        <v>43983</v>
      </c>
      <c r="E117" s="3">
        <f t="shared" si="2"/>
        <v>2020</v>
      </c>
      <c r="F117" t="str">
        <f>VLOOKUP($A117,'OASIS-11_26'!$E$2:$R$1556,9,FALSE)</f>
        <v>WATER</v>
      </c>
      <c r="G117" t="str">
        <f>VLOOKUP($A117,'OASIS-11_26'!$E$2:$R$1556,8,FALSE)</f>
        <v>HYDRO</v>
      </c>
      <c r="H117">
        <f>VLOOKUP($A117,'OASIS-11_26'!$E$2:$R$1556,4,FALSE)</f>
        <v>0.99</v>
      </c>
      <c r="I117">
        <f>VLOOKUP($A117,'OASIS-11_26'!$E$2:$R$1556,5,FALSE)</f>
        <v>0.99</v>
      </c>
      <c r="J117" t="str">
        <f>VLOOKUP($A117,'OASIS-11_26'!$E$2:$R$1556,6,FALSE)</f>
        <v>PGAE</v>
      </c>
      <c r="K117" t="str">
        <f>IF(ISERROR(VLOOKUP($A117,'2021_NQC_List-11_13'!$A$2:$T$1532,4,FALSE)),"","NQC")</f>
        <v/>
      </c>
      <c r="L117" s="3" t="str">
        <f>IF(ISERROR(VLOOKUP($A117,'2021_NQC_List-11_13'!$A$2:$T$1532,4,FALSE)),"",VLOOKUP($A117,'2021_NQC_List-11_13'!$A$2:$T$1532,18,FALSE))</f>
        <v/>
      </c>
      <c r="M117">
        <f>IF($K117="NQC",VLOOKUP($A117,'2021_NQC_List-11_13'!$A$2:$T$1532,4,FALSE),0)</f>
        <v>0</v>
      </c>
      <c r="N117">
        <f>IF($K117="NQC",VLOOKUP($A117,'2021_NQC_List-11_13'!$A$2:$T$1532,5,FALSE),0)</f>
        <v>0</v>
      </c>
      <c r="O117">
        <f>IF($K117="NQC",VLOOKUP($A117,'2021_NQC_List-11_13'!$A$2:$T$1532,6,FALSE),0)</f>
        <v>0</v>
      </c>
      <c r="P117">
        <f>IF($K117="NQC",VLOOKUP($A117,'2021_NQC_List-11_13'!$A$2:$T$1532,7,FALSE),0)</f>
        <v>0</v>
      </c>
      <c r="Q117">
        <f>IF($K117="NQC",VLOOKUP($A117,'2021_NQC_List-11_13'!$A$2:$T$1532,8,FALSE),0)</f>
        <v>0</v>
      </c>
      <c r="R117">
        <f>IF($K117="NQC",VLOOKUP($A117,'2021_NQC_List-11_13'!$A$2:$T$1532,9,FALSE),0)</f>
        <v>0</v>
      </c>
      <c r="S117">
        <f>IF($K117="NQC",VLOOKUP($A117,'2021_NQC_List-11_13'!$A$2:$T$1532,10,FALSE),0)</f>
        <v>0</v>
      </c>
      <c r="T117">
        <f>IF($K117="NQC",VLOOKUP($A117,'2021_NQC_List-11_13'!$A$2:$T$1532,11,FALSE),0)</f>
        <v>0</v>
      </c>
      <c r="U117">
        <f>IF($K117="NQC",VLOOKUP($A117,'2021_NQC_List-11_13'!$A$2:$T$1532,12,FALSE),0)</f>
        <v>0</v>
      </c>
      <c r="V117">
        <f>IF($K117="NQC",VLOOKUP($A117,'2021_NQC_List-11_13'!$A$2:$T$1532,13,FALSE),0)</f>
        <v>0</v>
      </c>
      <c r="W117">
        <f>IF($K117="NQC",VLOOKUP($A117,'2021_NQC_List-11_13'!$A$2:$T$1532,14,FALSE),0)</f>
        <v>0</v>
      </c>
      <c r="X117">
        <f>IF($K117="NQC",VLOOKUP($A117,'2021_NQC_List-11_13'!$A$2:$T$1532,15,FALSE),0)</f>
        <v>0</v>
      </c>
      <c r="Y117" t="str">
        <f t="shared" si="3"/>
        <v>Hydro-Small Hydro</v>
      </c>
      <c r="AA117" t="s">
        <v>4341</v>
      </c>
    </row>
    <row r="118" spans="1:27" x14ac:dyDescent="0.3">
      <c r="A118" t="str">
        <f>'OASIS-11_26'!E121</f>
        <v>OAK C_7_UNIT 3</v>
      </c>
      <c r="B118" t="str">
        <f>'OASIS-11_26'!G121</f>
        <v>OAKLAND STATION C GT UNIT 3</v>
      </c>
      <c r="C118" t="str">
        <f>VLOOKUP($A118,'OASIS-11_26'!$E$2:$R$1556,2,FALSE)</f>
        <v>GEN</v>
      </c>
      <c r="D118" s="1">
        <f>VLOOKUP($A118,'OASIS-11_26'!$E$2:$R$1556,11,FALSE)</f>
        <v>28491</v>
      </c>
      <c r="E118" s="3">
        <f t="shared" si="2"/>
        <v>1978</v>
      </c>
      <c r="F118" t="str">
        <f>VLOOKUP($A118,'OASIS-11_26'!$E$2:$R$1556,9,FALSE)</f>
        <v>DISTILLATE</v>
      </c>
      <c r="G118" t="str">
        <f>VLOOKUP($A118,'OASIS-11_26'!$E$2:$R$1556,8,FALSE)</f>
        <v>COMBUSTION TURBINE</v>
      </c>
      <c r="H118">
        <f>VLOOKUP($A118,'OASIS-11_26'!$E$2:$R$1556,4,FALSE)</f>
        <v>55</v>
      </c>
      <c r="I118">
        <f>VLOOKUP($A118,'OASIS-11_26'!$E$2:$R$1556,5,FALSE)</f>
        <v>55</v>
      </c>
      <c r="J118" t="str">
        <f>VLOOKUP($A118,'OASIS-11_26'!$E$2:$R$1556,6,FALSE)</f>
        <v>PGAE</v>
      </c>
      <c r="K118" t="str">
        <f>IF(ISERROR(VLOOKUP($A118,'2021_NQC_List-11_13'!$A$2:$T$1532,4,FALSE)),"","NQC")</f>
        <v>NQC</v>
      </c>
      <c r="L118" s="3" t="str">
        <f>IF(ISERROR(VLOOKUP($A118,'2021_NQC_List-11_13'!$A$2:$T$1532,4,FALSE)),"",VLOOKUP($A118,'2021_NQC_List-11_13'!$A$2:$T$1532,18,FALSE))</f>
        <v>FC</v>
      </c>
      <c r="M118">
        <f>IF($K118="NQC",VLOOKUP($A118,'2021_NQC_List-11_13'!$A$2:$T$1532,4,FALSE),0)</f>
        <v>55</v>
      </c>
      <c r="N118">
        <f>IF($K118="NQC",VLOOKUP($A118,'2021_NQC_List-11_13'!$A$2:$T$1532,5,FALSE),0)</f>
        <v>55</v>
      </c>
      <c r="O118">
        <f>IF($K118="NQC",VLOOKUP($A118,'2021_NQC_List-11_13'!$A$2:$T$1532,6,FALSE),0)</f>
        <v>55</v>
      </c>
      <c r="P118">
        <f>IF($K118="NQC",VLOOKUP($A118,'2021_NQC_List-11_13'!$A$2:$T$1532,7,FALSE),0)</f>
        <v>55</v>
      </c>
      <c r="Q118">
        <f>IF($K118="NQC",VLOOKUP($A118,'2021_NQC_List-11_13'!$A$2:$T$1532,8,FALSE),0)</f>
        <v>55</v>
      </c>
      <c r="R118">
        <f>IF($K118="NQC",VLOOKUP($A118,'2021_NQC_List-11_13'!$A$2:$T$1532,9,FALSE),0)</f>
        <v>55</v>
      </c>
      <c r="S118">
        <f>IF($K118="NQC",VLOOKUP($A118,'2021_NQC_List-11_13'!$A$2:$T$1532,10,FALSE),0)</f>
        <v>55</v>
      </c>
      <c r="T118">
        <f>IF($K118="NQC",VLOOKUP($A118,'2021_NQC_List-11_13'!$A$2:$T$1532,11,FALSE),0)</f>
        <v>55</v>
      </c>
      <c r="U118">
        <f>IF($K118="NQC",VLOOKUP($A118,'2021_NQC_List-11_13'!$A$2:$T$1532,12,FALSE),0)</f>
        <v>55</v>
      </c>
      <c r="V118">
        <f>IF($K118="NQC",VLOOKUP($A118,'2021_NQC_List-11_13'!$A$2:$T$1532,13,FALSE),0)</f>
        <v>55</v>
      </c>
      <c r="W118">
        <f>IF($K118="NQC",VLOOKUP($A118,'2021_NQC_List-11_13'!$A$2:$T$1532,14,FALSE),0)</f>
        <v>55</v>
      </c>
      <c r="X118">
        <f>IF($K118="NQC",VLOOKUP($A118,'2021_NQC_List-11_13'!$A$2:$T$1532,15,FALSE),0)</f>
        <v>55</v>
      </c>
      <c r="Y118" t="str">
        <f t="shared" si="3"/>
        <v>Non-Hydro</v>
      </c>
      <c r="AA118" t="s">
        <v>4409</v>
      </c>
    </row>
    <row r="119" spans="1:27" x14ac:dyDescent="0.3">
      <c r="A119" t="str">
        <f>'OASIS-11_26'!E122</f>
        <v>GLNARM_7_UNIT 1</v>
      </c>
      <c r="B119" t="str">
        <f>'OASIS-11_26'!G122</f>
        <v>GLEN ARM UNIT 1</v>
      </c>
      <c r="C119" t="str">
        <f>VLOOKUP($A119,'OASIS-11_26'!$E$2:$R$1556,2,FALSE)</f>
        <v>GEN</v>
      </c>
      <c r="D119" s="1">
        <f>VLOOKUP($A119,'OASIS-11_26'!$E$2:$R$1556,11,FALSE)</f>
        <v>27760</v>
      </c>
      <c r="E119" s="3">
        <f t="shared" si="2"/>
        <v>1976</v>
      </c>
      <c r="F119" t="str">
        <f>VLOOKUP($A119,'OASIS-11_26'!$E$2:$R$1556,9,FALSE)</f>
        <v>NATURAL GAS</v>
      </c>
      <c r="G119" t="str">
        <f>VLOOKUP($A119,'OASIS-11_26'!$E$2:$R$1556,8,FALSE)</f>
        <v>COMBUSTION TURBINE</v>
      </c>
      <c r="H119">
        <f>VLOOKUP($A119,'OASIS-11_26'!$E$2:$R$1556,4,FALSE)</f>
        <v>22.07</v>
      </c>
      <c r="I119">
        <f>VLOOKUP($A119,'OASIS-11_26'!$E$2:$R$1556,5,FALSE)</f>
        <v>30.6</v>
      </c>
      <c r="J119" t="str">
        <f>VLOOKUP($A119,'OASIS-11_26'!$E$2:$R$1556,6,FALSE)</f>
        <v>SCE</v>
      </c>
      <c r="K119" t="str">
        <f>IF(ISERROR(VLOOKUP($A119,'2021_NQC_List-11_13'!$A$2:$T$1532,4,FALSE)),"","NQC")</f>
        <v>NQC</v>
      </c>
      <c r="L119" s="3" t="str">
        <f>IF(ISERROR(VLOOKUP($A119,'2021_NQC_List-11_13'!$A$2:$T$1532,4,FALSE)),"",VLOOKUP($A119,'2021_NQC_List-11_13'!$A$2:$T$1532,18,FALSE))</f>
        <v>FC</v>
      </c>
      <c r="M119">
        <f>IF($K119="NQC",VLOOKUP($A119,'2021_NQC_List-11_13'!$A$2:$T$1532,4,FALSE),0)</f>
        <v>22.07</v>
      </c>
      <c r="N119">
        <f>IF($K119="NQC",VLOOKUP($A119,'2021_NQC_List-11_13'!$A$2:$T$1532,5,FALSE),0)</f>
        <v>22.07</v>
      </c>
      <c r="O119">
        <f>IF($K119="NQC",VLOOKUP($A119,'2021_NQC_List-11_13'!$A$2:$T$1532,6,FALSE),0)</f>
        <v>22.07</v>
      </c>
      <c r="P119">
        <f>IF($K119="NQC",VLOOKUP($A119,'2021_NQC_List-11_13'!$A$2:$T$1532,7,FALSE),0)</f>
        <v>22.07</v>
      </c>
      <c r="Q119">
        <f>IF($K119="NQC",VLOOKUP($A119,'2021_NQC_List-11_13'!$A$2:$T$1532,8,FALSE),0)</f>
        <v>22.07</v>
      </c>
      <c r="R119">
        <f>IF($K119="NQC",VLOOKUP($A119,'2021_NQC_List-11_13'!$A$2:$T$1532,9,FALSE),0)</f>
        <v>22.07</v>
      </c>
      <c r="S119">
        <f>IF($K119="NQC",VLOOKUP($A119,'2021_NQC_List-11_13'!$A$2:$T$1532,10,FALSE),0)</f>
        <v>22.07</v>
      </c>
      <c r="T119">
        <f>IF($K119="NQC",VLOOKUP($A119,'2021_NQC_List-11_13'!$A$2:$T$1532,11,FALSE),0)</f>
        <v>22.07</v>
      </c>
      <c r="U119">
        <f>IF($K119="NQC",VLOOKUP($A119,'2021_NQC_List-11_13'!$A$2:$T$1532,12,FALSE),0)</f>
        <v>22.07</v>
      </c>
      <c r="V119">
        <f>IF($K119="NQC",VLOOKUP($A119,'2021_NQC_List-11_13'!$A$2:$T$1532,13,FALSE),0)</f>
        <v>22.07</v>
      </c>
      <c r="W119">
        <f>IF($K119="NQC",VLOOKUP($A119,'2021_NQC_List-11_13'!$A$2:$T$1532,14,FALSE),0)</f>
        <v>22.07</v>
      </c>
      <c r="X119">
        <f>IF($K119="NQC",VLOOKUP($A119,'2021_NQC_List-11_13'!$A$2:$T$1532,15,FALSE),0)</f>
        <v>22.07</v>
      </c>
      <c r="Y119" t="str">
        <f t="shared" si="3"/>
        <v>Non-Hydro</v>
      </c>
      <c r="AA119" t="s">
        <v>4341</v>
      </c>
    </row>
    <row r="120" spans="1:27" x14ac:dyDescent="0.3">
      <c r="A120" t="str">
        <f>'OASIS-11_26'!E123</f>
        <v>SLYCRK_1_UNIT 1</v>
      </c>
      <c r="B120" t="str">
        <f>'OASIS-11_26'!G123</f>
        <v>SLY CREEK HYDRO</v>
      </c>
      <c r="C120" t="str">
        <f>VLOOKUP($A120,'OASIS-11_26'!$E$2:$R$1556,2,FALSE)</f>
        <v>GEN</v>
      </c>
      <c r="D120" s="1">
        <f>VLOOKUP($A120,'OASIS-11_26'!$E$2:$R$1556,11,FALSE)</f>
        <v>30317</v>
      </c>
      <c r="E120" s="3">
        <f t="shared" si="2"/>
        <v>1983</v>
      </c>
      <c r="F120" t="str">
        <f>VLOOKUP($A120,'OASIS-11_26'!$E$2:$R$1556,9,FALSE)</f>
        <v>WATER</v>
      </c>
      <c r="G120" t="str">
        <f>VLOOKUP($A120,'OASIS-11_26'!$E$2:$R$1556,8,FALSE)</f>
        <v>HYDRO</v>
      </c>
      <c r="H120">
        <f>VLOOKUP($A120,'OASIS-11_26'!$E$2:$R$1556,4,FALSE)</f>
        <v>13</v>
      </c>
      <c r="I120">
        <f>VLOOKUP($A120,'OASIS-11_26'!$E$2:$R$1556,5,FALSE)</f>
        <v>13</v>
      </c>
      <c r="J120" t="str">
        <f>VLOOKUP($A120,'OASIS-11_26'!$E$2:$R$1556,6,FALSE)</f>
        <v>PGAE</v>
      </c>
      <c r="K120" t="str">
        <f>IF(ISERROR(VLOOKUP($A120,'2021_NQC_List-11_13'!$A$2:$T$1532,4,FALSE)),"","NQC")</f>
        <v>NQC</v>
      </c>
      <c r="L120" s="3" t="str">
        <f>IF(ISERROR(VLOOKUP($A120,'2021_NQC_List-11_13'!$A$2:$T$1532,4,FALSE)),"",VLOOKUP($A120,'2021_NQC_List-11_13'!$A$2:$T$1532,18,FALSE))</f>
        <v>FC</v>
      </c>
      <c r="M120">
        <f>IF($K120="NQC",VLOOKUP($A120,'2021_NQC_List-11_13'!$A$2:$T$1532,4,FALSE),0)</f>
        <v>5.6</v>
      </c>
      <c r="N120">
        <f>IF($K120="NQC",VLOOKUP($A120,'2021_NQC_List-11_13'!$A$2:$T$1532,5,FALSE),0)</f>
        <v>7.2</v>
      </c>
      <c r="O120">
        <f>IF($K120="NQC",VLOOKUP($A120,'2021_NQC_List-11_13'!$A$2:$T$1532,6,FALSE),0)</f>
        <v>7.2</v>
      </c>
      <c r="P120">
        <f>IF($K120="NQC",VLOOKUP($A120,'2021_NQC_List-11_13'!$A$2:$T$1532,7,FALSE),0)</f>
        <v>8</v>
      </c>
      <c r="Q120">
        <f>IF($K120="NQC",VLOOKUP($A120,'2021_NQC_List-11_13'!$A$2:$T$1532,8,FALSE),0)</f>
        <v>8.8000000000000007</v>
      </c>
      <c r="R120">
        <f>IF($K120="NQC",VLOOKUP($A120,'2021_NQC_List-11_13'!$A$2:$T$1532,9,FALSE),0)</f>
        <v>8.8000000000000007</v>
      </c>
      <c r="S120">
        <f>IF($K120="NQC",VLOOKUP($A120,'2021_NQC_List-11_13'!$A$2:$T$1532,10,FALSE),0)</f>
        <v>8</v>
      </c>
      <c r="T120">
        <f>IF($K120="NQC",VLOOKUP($A120,'2021_NQC_List-11_13'!$A$2:$T$1532,11,FALSE),0)</f>
        <v>8.6</v>
      </c>
      <c r="U120">
        <f>IF($K120="NQC",VLOOKUP($A120,'2021_NQC_List-11_13'!$A$2:$T$1532,12,FALSE),0)</f>
        <v>6.4</v>
      </c>
      <c r="V120">
        <f>IF($K120="NQC",VLOOKUP($A120,'2021_NQC_List-11_13'!$A$2:$T$1532,13,FALSE),0)</f>
        <v>6.4</v>
      </c>
      <c r="W120">
        <f>IF($K120="NQC",VLOOKUP($A120,'2021_NQC_List-11_13'!$A$2:$T$1532,14,FALSE),0)</f>
        <v>5.6</v>
      </c>
      <c r="X120">
        <f>IF($K120="NQC",VLOOKUP($A120,'2021_NQC_List-11_13'!$A$2:$T$1532,15,FALSE),0)</f>
        <v>6.4</v>
      </c>
      <c r="Y120" t="str">
        <f t="shared" si="3"/>
        <v>Hydro-Small Hydro</v>
      </c>
      <c r="AA120" t="s">
        <v>4341</v>
      </c>
    </row>
    <row r="121" spans="1:27" x14ac:dyDescent="0.3">
      <c r="A121" t="str">
        <f>'OASIS-11_26'!E124</f>
        <v>BLYTHE_1_SOLAR1</v>
      </c>
      <c r="B121" t="str">
        <f>'OASIS-11_26'!G124</f>
        <v>Blythe Solar 1 Project</v>
      </c>
      <c r="C121" t="str">
        <f>VLOOKUP($A121,'OASIS-11_26'!$E$2:$R$1556,2,FALSE)</f>
        <v>GEN</v>
      </c>
      <c r="D121" s="1">
        <f>VLOOKUP($A121,'OASIS-11_26'!$E$2:$R$1556,11,FALSE)</f>
        <v>40165</v>
      </c>
      <c r="E121" s="3">
        <f t="shared" si="2"/>
        <v>2009</v>
      </c>
      <c r="F121" t="str">
        <f>VLOOKUP($A121,'OASIS-11_26'!$E$2:$R$1556,9,FALSE)</f>
        <v>SUN</v>
      </c>
      <c r="G121" t="str">
        <f>VLOOKUP($A121,'OASIS-11_26'!$E$2:$R$1556,8,FALSE)</f>
        <v>PHOTO VOLTAIC</v>
      </c>
      <c r="H121">
        <f>VLOOKUP($A121,'OASIS-11_26'!$E$2:$R$1556,4,FALSE)</f>
        <v>21</v>
      </c>
      <c r="I121">
        <f>VLOOKUP($A121,'OASIS-11_26'!$E$2:$R$1556,5,FALSE)</f>
        <v>21</v>
      </c>
      <c r="J121" t="str">
        <f>VLOOKUP($A121,'OASIS-11_26'!$E$2:$R$1556,6,FALSE)</f>
        <v>SCE</v>
      </c>
      <c r="K121" t="str">
        <f>IF(ISERROR(VLOOKUP($A121,'2021_NQC_List-11_13'!$A$2:$T$1532,4,FALSE)),"","NQC")</f>
        <v>NQC</v>
      </c>
      <c r="L121" s="3" t="str">
        <f>IF(ISERROR(VLOOKUP($A121,'2021_NQC_List-11_13'!$A$2:$T$1532,4,FALSE)),"",VLOOKUP($A121,'2021_NQC_List-11_13'!$A$2:$T$1532,18,FALSE))</f>
        <v>EO</v>
      </c>
      <c r="M121">
        <f>IF($K121="NQC",VLOOKUP($A121,'2021_NQC_List-11_13'!$A$2:$T$1532,4,FALSE),0)</f>
        <v>0</v>
      </c>
      <c r="N121">
        <f>IF($K121="NQC",VLOOKUP($A121,'2021_NQC_List-11_13'!$A$2:$T$1532,5,FALSE),0)</f>
        <v>0</v>
      </c>
      <c r="O121">
        <f>IF($K121="NQC",VLOOKUP($A121,'2021_NQC_List-11_13'!$A$2:$T$1532,6,FALSE),0)</f>
        <v>0</v>
      </c>
      <c r="P121">
        <f>IF($K121="NQC",VLOOKUP($A121,'2021_NQC_List-11_13'!$A$2:$T$1532,7,FALSE),0)</f>
        <v>0</v>
      </c>
      <c r="Q121">
        <f>IF($K121="NQC",VLOOKUP($A121,'2021_NQC_List-11_13'!$A$2:$T$1532,8,FALSE),0)</f>
        <v>0</v>
      </c>
      <c r="R121">
        <f>IF($K121="NQC",VLOOKUP($A121,'2021_NQC_List-11_13'!$A$2:$T$1532,9,FALSE),0)</f>
        <v>0</v>
      </c>
      <c r="S121">
        <f>IF($K121="NQC",VLOOKUP($A121,'2021_NQC_List-11_13'!$A$2:$T$1532,10,FALSE),0)</f>
        <v>0</v>
      </c>
      <c r="T121">
        <f>IF($K121="NQC",VLOOKUP($A121,'2021_NQC_List-11_13'!$A$2:$T$1532,11,FALSE),0)</f>
        <v>0</v>
      </c>
      <c r="U121">
        <f>IF($K121="NQC",VLOOKUP($A121,'2021_NQC_List-11_13'!$A$2:$T$1532,12,FALSE),0)</f>
        <v>0</v>
      </c>
      <c r="V121">
        <f>IF($K121="NQC",VLOOKUP($A121,'2021_NQC_List-11_13'!$A$2:$T$1532,13,FALSE),0)</f>
        <v>0</v>
      </c>
      <c r="W121">
        <f>IF($K121="NQC",VLOOKUP($A121,'2021_NQC_List-11_13'!$A$2:$T$1532,14,FALSE),0)</f>
        <v>0</v>
      </c>
      <c r="X121">
        <f>IF($K121="NQC",VLOOKUP($A121,'2021_NQC_List-11_13'!$A$2:$T$1532,15,FALSE),0)</f>
        <v>0</v>
      </c>
      <c r="Y121" t="str">
        <f t="shared" si="3"/>
        <v>Non-Hydro</v>
      </c>
      <c r="AA121" t="s">
        <v>4341</v>
      </c>
    </row>
    <row r="122" spans="1:27" x14ac:dyDescent="0.3">
      <c r="A122" t="str">
        <f>'OASIS-11_26'!E125</f>
        <v>MSTANG_2_SOLAR</v>
      </c>
      <c r="B122" t="str">
        <f>'OASIS-11_26'!G125</f>
        <v>Mustang</v>
      </c>
      <c r="C122" t="str">
        <f>VLOOKUP($A122,'OASIS-11_26'!$E$2:$R$1556,2,FALSE)</f>
        <v>GEN</v>
      </c>
      <c r="D122" s="1">
        <f>VLOOKUP($A122,'OASIS-11_26'!$E$2:$R$1556,11,FALSE)</f>
        <v>42563</v>
      </c>
      <c r="E122" s="3">
        <f t="shared" si="2"/>
        <v>2016</v>
      </c>
      <c r="F122" t="str">
        <f>VLOOKUP($A122,'OASIS-11_26'!$E$2:$R$1556,9,FALSE)</f>
        <v>SUN</v>
      </c>
      <c r="G122" t="str">
        <f>VLOOKUP($A122,'OASIS-11_26'!$E$2:$R$1556,8,FALSE)</f>
        <v>PHOTO VOLTAIC</v>
      </c>
      <c r="H122">
        <f>VLOOKUP($A122,'OASIS-11_26'!$E$2:$R$1556,4,FALSE)</f>
        <v>30</v>
      </c>
      <c r="I122">
        <f>VLOOKUP($A122,'OASIS-11_26'!$E$2:$R$1556,5,FALSE)</f>
        <v>30</v>
      </c>
      <c r="J122" t="str">
        <f>VLOOKUP($A122,'OASIS-11_26'!$E$2:$R$1556,6,FALSE)</f>
        <v>PGAE</v>
      </c>
      <c r="K122" t="str">
        <f>IF(ISERROR(VLOOKUP($A122,'2021_NQC_List-11_13'!$A$2:$T$1532,4,FALSE)),"","NQC")</f>
        <v>NQC</v>
      </c>
      <c r="L122" s="3" t="str">
        <f>IF(ISERROR(VLOOKUP($A122,'2021_NQC_List-11_13'!$A$2:$T$1532,4,FALSE)),"",VLOOKUP($A122,'2021_NQC_List-11_13'!$A$2:$T$1532,18,FALSE))</f>
        <v>FC</v>
      </c>
      <c r="M122">
        <f>IF($K122="NQC",VLOOKUP($A122,'2021_NQC_List-11_13'!$A$2:$T$1532,4,FALSE),0)</f>
        <v>1.2</v>
      </c>
      <c r="N122">
        <f>IF($K122="NQC",VLOOKUP($A122,'2021_NQC_List-11_13'!$A$2:$T$1532,5,FALSE),0)</f>
        <v>0.9</v>
      </c>
      <c r="O122">
        <f>IF($K122="NQC",VLOOKUP($A122,'2021_NQC_List-11_13'!$A$2:$T$1532,6,FALSE),0)</f>
        <v>5.4</v>
      </c>
      <c r="P122">
        <f>IF($K122="NQC",VLOOKUP($A122,'2021_NQC_List-11_13'!$A$2:$T$1532,7,FALSE),0)</f>
        <v>4.5</v>
      </c>
      <c r="Q122">
        <f>IF($K122="NQC",VLOOKUP($A122,'2021_NQC_List-11_13'!$A$2:$T$1532,8,FALSE),0)</f>
        <v>4.8</v>
      </c>
      <c r="R122">
        <f>IF($K122="NQC",VLOOKUP($A122,'2021_NQC_List-11_13'!$A$2:$T$1532,9,FALSE),0)</f>
        <v>9.3000000000000007</v>
      </c>
      <c r="S122">
        <f>IF($K122="NQC",VLOOKUP($A122,'2021_NQC_List-11_13'!$A$2:$T$1532,10,FALSE),0)</f>
        <v>11.7</v>
      </c>
      <c r="T122">
        <f>IF($K122="NQC",VLOOKUP($A122,'2021_NQC_List-11_13'!$A$2:$T$1532,11,FALSE),0)</f>
        <v>8.1</v>
      </c>
      <c r="U122">
        <f>IF($K122="NQC",VLOOKUP($A122,'2021_NQC_List-11_13'!$A$2:$T$1532,12,FALSE),0)</f>
        <v>4.2</v>
      </c>
      <c r="V122">
        <f>IF($K122="NQC",VLOOKUP($A122,'2021_NQC_List-11_13'!$A$2:$T$1532,13,FALSE),0)</f>
        <v>0.6</v>
      </c>
      <c r="W122">
        <f>IF($K122="NQC",VLOOKUP($A122,'2021_NQC_List-11_13'!$A$2:$T$1532,14,FALSE),0)</f>
        <v>0.6</v>
      </c>
      <c r="X122">
        <f>IF($K122="NQC",VLOOKUP($A122,'2021_NQC_List-11_13'!$A$2:$T$1532,15,FALSE),0)</f>
        <v>0</v>
      </c>
      <c r="Y122" t="str">
        <f t="shared" si="3"/>
        <v>Non-Hydro</v>
      </c>
      <c r="AA122" t="s">
        <v>4341</v>
      </c>
    </row>
    <row r="123" spans="1:27" x14ac:dyDescent="0.3">
      <c r="A123" t="str">
        <f>'OASIS-11_26'!E126</f>
        <v>CENTER_2_SOLAR1</v>
      </c>
      <c r="B123" t="str">
        <f>'OASIS-11_26'!G126</f>
        <v>Pico Rivera</v>
      </c>
      <c r="C123" t="str">
        <f>VLOOKUP($A123,'OASIS-11_26'!$E$2:$R$1556,2,FALSE)</f>
        <v>GEN</v>
      </c>
      <c r="D123" s="1">
        <f>VLOOKUP($A123,'OASIS-11_26'!$E$2:$R$1556,11,FALSE)</f>
        <v>42328</v>
      </c>
      <c r="E123" s="3">
        <f t="shared" si="2"/>
        <v>2015</v>
      </c>
      <c r="F123" t="str">
        <f>VLOOKUP($A123,'OASIS-11_26'!$E$2:$R$1556,9,FALSE)</f>
        <v>SUN</v>
      </c>
      <c r="G123" t="str">
        <f>VLOOKUP($A123,'OASIS-11_26'!$E$2:$R$1556,8,FALSE)</f>
        <v>PHOTO VOLTAIC</v>
      </c>
      <c r="H123">
        <f>VLOOKUP($A123,'OASIS-11_26'!$E$2:$R$1556,4,FALSE)</f>
        <v>0.9</v>
      </c>
      <c r="I123">
        <f>VLOOKUP($A123,'OASIS-11_26'!$E$2:$R$1556,5,FALSE)</f>
        <v>1</v>
      </c>
      <c r="J123" t="str">
        <f>VLOOKUP($A123,'OASIS-11_26'!$E$2:$R$1556,6,FALSE)</f>
        <v>SCE</v>
      </c>
      <c r="K123" t="str">
        <f>IF(ISERROR(VLOOKUP($A123,'2021_NQC_List-11_13'!$A$2:$T$1532,4,FALSE)),"","NQC")</f>
        <v>NQC</v>
      </c>
      <c r="L123" s="3" t="str">
        <f>IF(ISERROR(VLOOKUP($A123,'2021_NQC_List-11_13'!$A$2:$T$1532,4,FALSE)),"",VLOOKUP($A123,'2021_NQC_List-11_13'!$A$2:$T$1532,18,FALSE))</f>
        <v>EO</v>
      </c>
      <c r="M123">
        <f>IF($K123="NQC",VLOOKUP($A123,'2021_NQC_List-11_13'!$A$2:$T$1532,4,FALSE),0)</f>
        <v>0</v>
      </c>
      <c r="N123">
        <f>IF($K123="NQC",VLOOKUP($A123,'2021_NQC_List-11_13'!$A$2:$T$1532,5,FALSE),0)</f>
        <v>0</v>
      </c>
      <c r="O123">
        <f>IF($K123="NQC",VLOOKUP($A123,'2021_NQC_List-11_13'!$A$2:$T$1532,6,FALSE),0)</f>
        <v>0</v>
      </c>
      <c r="P123">
        <f>IF($K123="NQC",VLOOKUP($A123,'2021_NQC_List-11_13'!$A$2:$T$1532,7,FALSE),0)</f>
        <v>0</v>
      </c>
      <c r="Q123">
        <f>IF($K123="NQC",VLOOKUP($A123,'2021_NQC_List-11_13'!$A$2:$T$1532,8,FALSE),0)</f>
        <v>0</v>
      </c>
      <c r="R123">
        <f>IF($K123="NQC",VLOOKUP($A123,'2021_NQC_List-11_13'!$A$2:$T$1532,9,FALSE),0)</f>
        <v>0</v>
      </c>
      <c r="S123">
        <f>IF($K123="NQC",VLOOKUP($A123,'2021_NQC_List-11_13'!$A$2:$T$1532,10,FALSE),0)</f>
        <v>0</v>
      </c>
      <c r="T123">
        <f>IF($K123="NQC",VLOOKUP($A123,'2021_NQC_List-11_13'!$A$2:$T$1532,11,FALSE),0)</f>
        <v>0</v>
      </c>
      <c r="U123">
        <f>IF($K123="NQC",VLOOKUP($A123,'2021_NQC_List-11_13'!$A$2:$T$1532,12,FALSE),0)</f>
        <v>0</v>
      </c>
      <c r="V123">
        <f>IF($K123="NQC",VLOOKUP($A123,'2021_NQC_List-11_13'!$A$2:$T$1532,13,FALSE),0)</f>
        <v>0</v>
      </c>
      <c r="W123">
        <f>IF($K123="NQC",VLOOKUP($A123,'2021_NQC_List-11_13'!$A$2:$T$1532,14,FALSE),0)</f>
        <v>0</v>
      </c>
      <c r="X123">
        <f>IF($K123="NQC",VLOOKUP($A123,'2021_NQC_List-11_13'!$A$2:$T$1532,15,FALSE),0)</f>
        <v>0</v>
      </c>
      <c r="Y123" t="str">
        <f t="shared" si="3"/>
        <v>Non-Hydro</v>
      </c>
      <c r="AA123" t="s">
        <v>4341</v>
      </c>
    </row>
    <row r="124" spans="1:27" x14ac:dyDescent="0.3">
      <c r="A124" t="str">
        <f>'OASIS-11_26'!E127</f>
        <v>SANTGO_2_LNDFL1</v>
      </c>
      <c r="B124" t="str">
        <f>'OASIS-11_26'!G127</f>
        <v>Bowerman Power</v>
      </c>
      <c r="C124" t="str">
        <f>VLOOKUP($A124,'OASIS-11_26'!$E$2:$R$1556,2,FALSE)</f>
        <v>GEN</v>
      </c>
      <c r="D124" s="1">
        <f>VLOOKUP($A124,'OASIS-11_26'!$E$2:$R$1556,11,FALSE)</f>
        <v>42472</v>
      </c>
      <c r="E124" s="3">
        <f t="shared" si="2"/>
        <v>2016</v>
      </c>
      <c r="F124" t="str">
        <f>VLOOKUP($A124,'OASIS-11_26'!$E$2:$R$1556,9,FALSE)</f>
        <v>BIOGAS</v>
      </c>
      <c r="G124" t="str">
        <f>VLOOKUP($A124,'OASIS-11_26'!$E$2:$R$1556,8,FALSE)</f>
        <v>RECIPROCATING ENGINE</v>
      </c>
      <c r="H124">
        <f>VLOOKUP($A124,'OASIS-11_26'!$E$2:$R$1556,4,FALSE)</f>
        <v>19.600000000000001</v>
      </c>
      <c r="I124">
        <f>VLOOKUP($A124,'OASIS-11_26'!$E$2:$R$1556,5,FALSE)</f>
        <v>20</v>
      </c>
      <c r="J124" t="str">
        <f>VLOOKUP($A124,'OASIS-11_26'!$E$2:$R$1556,6,FALSE)</f>
        <v>SCE</v>
      </c>
      <c r="K124" t="str">
        <f>IF(ISERROR(VLOOKUP($A124,'2021_NQC_List-11_13'!$A$2:$T$1532,4,FALSE)),"","NQC")</f>
        <v>NQC</v>
      </c>
      <c r="L124" s="3" t="str">
        <f>IF(ISERROR(VLOOKUP($A124,'2021_NQC_List-11_13'!$A$2:$T$1532,4,FALSE)),"",VLOOKUP($A124,'2021_NQC_List-11_13'!$A$2:$T$1532,18,FALSE))</f>
        <v>FC</v>
      </c>
      <c r="M124">
        <f>IF($K124="NQC",VLOOKUP($A124,'2021_NQC_List-11_13'!$A$2:$T$1532,4,FALSE),0)</f>
        <v>17.55</v>
      </c>
      <c r="N124">
        <f>IF($K124="NQC",VLOOKUP($A124,'2021_NQC_List-11_13'!$A$2:$T$1532,5,FALSE),0)</f>
        <v>18.93</v>
      </c>
      <c r="O124">
        <f>IF($K124="NQC",VLOOKUP($A124,'2021_NQC_List-11_13'!$A$2:$T$1532,6,FALSE),0)</f>
        <v>19.489999999999998</v>
      </c>
      <c r="P124">
        <f>IF($K124="NQC",VLOOKUP($A124,'2021_NQC_List-11_13'!$A$2:$T$1532,7,FALSE),0)</f>
        <v>17.309999999999999</v>
      </c>
      <c r="Q124">
        <f>IF($K124="NQC",VLOOKUP($A124,'2021_NQC_List-11_13'!$A$2:$T$1532,8,FALSE),0)</f>
        <v>18.7</v>
      </c>
      <c r="R124">
        <f>IF($K124="NQC",VLOOKUP($A124,'2021_NQC_List-11_13'!$A$2:$T$1532,9,FALSE),0)</f>
        <v>18.64</v>
      </c>
      <c r="S124">
        <f>IF($K124="NQC",VLOOKUP($A124,'2021_NQC_List-11_13'!$A$2:$T$1532,10,FALSE),0)</f>
        <v>18.079999999999998</v>
      </c>
      <c r="T124">
        <f>IF($K124="NQC",VLOOKUP($A124,'2021_NQC_List-11_13'!$A$2:$T$1532,11,FALSE),0)</f>
        <v>18.73</v>
      </c>
      <c r="U124">
        <f>IF($K124="NQC",VLOOKUP($A124,'2021_NQC_List-11_13'!$A$2:$T$1532,12,FALSE),0)</f>
        <v>18.8</v>
      </c>
      <c r="V124">
        <f>IF($K124="NQC",VLOOKUP($A124,'2021_NQC_List-11_13'!$A$2:$T$1532,13,FALSE),0)</f>
        <v>18.18</v>
      </c>
      <c r="W124">
        <f>IF($K124="NQC",VLOOKUP($A124,'2021_NQC_List-11_13'!$A$2:$T$1532,14,FALSE),0)</f>
        <v>17.46</v>
      </c>
      <c r="X124">
        <f>IF($K124="NQC",VLOOKUP($A124,'2021_NQC_List-11_13'!$A$2:$T$1532,15,FALSE),0)</f>
        <v>19.14</v>
      </c>
      <c r="Y124" t="str">
        <f t="shared" si="3"/>
        <v>Non-Hydro</v>
      </c>
      <c r="AA124" t="s">
        <v>4341</v>
      </c>
    </row>
    <row r="125" spans="1:27" x14ac:dyDescent="0.3">
      <c r="A125" t="str">
        <f>'OASIS-11_26'!E128</f>
        <v>CSTRVL_7_PL1X2</v>
      </c>
      <c r="B125" t="str">
        <f>'OASIS-11_26'!G128</f>
        <v>Marina Land Fill Gas</v>
      </c>
      <c r="C125" t="str">
        <f>VLOOKUP($A125,'OASIS-11_26'!$E$2:$R$1556,2,FALSE)</f>
        <v>GEN</v>
      </c>
      <c r="D125" s="1">
        <f>VLOOKUP($A125,'OASIS-11_26'!$E$2:$R$1556,11,FALSE)</f>
        <v>39326</v>
      </c>
      <c r="E125" s="3">
        <f t="shared" si="2"/>
        <v>2007</v>
      </c>
      <c r="F125" t="str">
        <f>VLOOKUP($A125,'OASIS-11_26'!$E$2:$R$1556,9,FALSE)</f>
        <v>OTHER</v>
      </c>
      <c r="G125" t="str">
        <f>VLOOKUP($A125,'OASIS-11_26'!$E$2:$R$1556,8,FALSE)</f>
        <v>RECIPROCATING ENGINE</v>
      </c>
      <c r="H125">
        <f>VLOOKUP($A125,'OASIS-11_26'!$E$2:$R$1556,4,FALSE)</f>
        <v>4.53</v>
      </c>
      <c r="I125">
        <f>VLOOKUP($A125,'OASIS-11_26'!$E$2:$R$1556,5,FALSE)</f>
        <v>5</v>
      </c>
      <c r="J125" t="str">
        <f>VLOOKUP($A125,'OASIS-11_26'!$E$2:$R$1556,6,FALSE)</f>
        <v>PGAE</v>
      </c>
      <c r="K125" t="str">
        <f>IF(ISERROR(VLOOKUP($A125,'2021_NQC_List-11_13'!$A$2:$T$1532,4,FALSE)),"","NQC")</f>
        <v>NQC</v>
      </c>
      <c r="L125" s="3" t="str">
        <f>IF(ISERROR(VLOOKUP($A125,'2021_NQC_List-11_13'!$A$2:$T$1532,4,FALSE)),"",VLOOKUP($A125,'2021_NQC_List-11_13'!$A$2:$T$1532,18,FALSE))</f>
        <v>FC</v>
      </c>
      <c r="M125">
        <f>IF($K125="NQC",VLOOKUP($A125,'2021_NQC_List-11_13'!$A$2:$T$1532,4,FALSE),0)</f>
        <v>4.13</v>
      </c>
      <c r="N125">
        <f>IF($K125="NQC",VLOOKUP($A125,'2021_NQC_List-11_13'!$A$2:$T$1532,5,FALSE),0)</f>
        <v>3.51</v>
      </c>
      <c r="O125">
        <f>IF($K125="NQC",VLOOKUP($A125,'2021_NQC_List-11_13'!$A$2:$T$1532,6,FALSE),0)</f>
        <v>3.69</v>
      </c>
      <c r="P125">
        <f>IF($K125="NQC",VLOOKUP($A125,'2021_NQC_List-11_13'!$A$2:$T$1532,7,FALSE),0)</f>
        <v>4.01</v>
      </c>
      <c r="Q125">
        <f>IF($K125="NQC",VLOOKUP($A125,'2021_NQC_List-11_13'!$A$2:$T$1532,8,FALSE),0)</f>
        <v>3.63</v>
      </c>
      <c r="R125">
        <f>IF($K125="NQC",VLOOKUP($A125,'2021_NQC_List-11_13'!$A$2:$T$1532,9,FALSE),0)</f>
        <v>3.95</v>
      </c>
      <c r="S125">
        <f>IF($K125="NQC",VLOOKUP($A125,'2021_NQC_List-11_13'!$A$2:$T$1532,10,FALSE),0)</f>
        <v>4.16</v>
      </c>
      <c r="T125">
        <f>IF($K125="NQC",VLOOKUP($A125,'2021_NQC_List-11_13'!$A$2:$T$1532,11,FALSE),0)</f>
        <v>4.1399999999999997</v>
      </c>
      <c r="U125">
        <f>IF($K125="NQC",VLOOKUP($A125,'2021_NQC_List-11_13'!$A$2:$T$1532,12,FALSE),0)</f>
        <v>4.17</v>
      </c>
      <c r="V125">
        <f>IF($K125="NQC",VLOOKUP($A125,'2021_NQC_List-11_13'!$A$2:$T$1532,13,FALSE),0)</f>
        <v>3.86</v>
      </c>
      <c r="W125">
        <f>IF($K125="NQC",VLOOKUP($A125,'2021_NQC_List-11_13'!$A$2:$T$1532,14,FALSE),0)</f>
        <v>3.98</v>
      </c>
      <c r="X125">
        <f>IF($K125="NQC",VLOOKUP($A125,'2021_NQC_List-11_13'!$A$2:$T$1532,15,FALSE),0)</f>
        <v>3.73</v>
      </c>
      <c r="Y125" t="str">
        <f t="shared" si="3"/>
        <v>Non-Hydro</v>
      </c>
      <c r="AA125" t="s">
        <v>4341</v>
      </c>
    </row>
    <row r="126" spans="1:27" x14ac:dyDescent="0.3">
      <c r="A126" t="str">
        <f>'OASIS-11_26'!E130</f>
        <v>SMUDGO_7_UNIT 1</v>
      </c>
      <c r="B126" t="str">
        <f>'OASIS-11_26'!G130</f>
        <v>SONOMA POWER PLANT</v>
      </c>
      <c r="C126" t="str">
        <f>VLOOKUP($A126,'OASIS-11_26'!$E$2:$R$1556,2,FALSE)</f>
        <v>GEN</v>
      </c>
      <c r="D126" s="1">
        <f>VLOOKUP($A126,'OASIS-11_26'!$E$2:$R$1556,11,FALSE)</f>
        <v>30317</v>
      </c>
      <c r="E126" s="3">
        <f t="shared" si="2"/>
        <v>1983</v>
      </c>
      <c r="F126" t="str">
        <f>VLOOKUP($A126,'OASIS-11_26'!$E$2:$R$1556,9,FALSE)</f>
        <v>GEOTHERMAL</v>
      </c>
      <c r="G126" t="str">
        <f>VLOOKUP($A126,'OASIS-11_26'!$E$2:$R$1556,8,FALSE)</f>
        <v>STEAM</v>
      </c>
      <c r="H126">
        <f>VLOOKUP($A126,'OASIS-11_26'!$E$2:$R$1556,4,FALSE)</f>
        <v>53</v>
      </c>
      <c r="I126">
        <f>VLOOKUP($A126,'OASIS-11_26'!$E$2:$R$1556,5,FALSE)</f>
        <v>78</v>
      </c>
      <c r="J126" t="str">
        <f>VLOOKUP($A126,'OASIS-11_26'!$E$2:$R$1556,6,FALSE)</f>
        <v>PGAE</v>
      </c>
      <c r="K126" t="str">
        <f>IF(ISERROR(VLOOKUP($A126,'2021_NQC_List-11_13'!$A$2:$T$1532,4,FALSE)),"","NQC")</f>
        <v>NQC</v>
      </c>
      <c r="L126" s="3" t="str">
        <f>IF(ISERROR(VLOOKUP($A126,'2021_NQC_List-11_13'!$A$2:$T$1532,4,FALSE)),"",VLOOKUP($A126,'2021_NQC_List-11_13'!$A$2:$T$1532,18,FALSE))</f>
        <v>FC</v>
      </c>
      <c r="M126">
        <f>IF($K126="NQC",VLOOKUP($A126,'2021_NQC_List-11_13'!$A$2:$T$1532,4,FALSE),0)</f>
        <v>47</v>
      </c>
      <c r="N126">
        <f>IF($K126="NQC",VLOOKUP($A126,'2021_NQC_List-11_13'!$A$2:$T$1532,5,FALSE),0)</f>
        <v>47</v>
      </c>
      <c r="O126">
        <f>IF($K126="NQC",VLOOKUP($A126,'2021_NQC_List-11_13'!$A$2:$T$1532,6,FALSE),0)</f>
        <v>47</v>
      </c>
      <c r="P126">
        <f>IF($K126="NQC",VLOOKUP($A126,'2021_NQC_List-11_13'!$A$2:$T$1532,7,FALSE),0)</f>
        <v>47</v>
      </c>
      <c r="Q126">
        <f>IF($K126="NQC",VLOOKUP($A126,'2021_NQC_List-11_13'!$A$2:$T$1532,8,FALSE),0)</f>
        <v>47</v>
      </c>
      <c r="R126">
        <f>IF($K126="NQC",VLOOKUP($A126,'2021_NQC_List-11_13'!$A$2:$T$1532,9,FALSE),0)</f>
        <v>47</v>
      </c>
      <c r="S126">
        <f>IF($K126="NQC",VLOOKUP($A126,'2021_NQC_List-11_13'!$A$2:$T$1532,10,FALSE),0)</f>
        <v>47</v>
      </c>
      <c r="T126">
        <f>IF($K126="NQC",VLOOKUP($A126,'2021_NQC_List-11_13'!$A$2:$T$1532,11,FALSE),0)</f>
        <v>47</v>
      </c>
      <c r="U126">
        <f>IF($K126="NQC",VLOOKUP($A126,'2021_NQC_List-11_13'!$A$2:$T$1532,12,FALSE),0)</f>
        <v>47</v>
      </c>
      <c r="V126">
        <f>IF($K126="NQC",VLOOKUP($A126,'2021_NQC_List-11_13'!$A$2:$T$1532,13,FALSE),0)</f>
        <v>47</v>
      </c>
      <c r="W126">
        <f>IF($K126="NQC",VLOOKUP($A126,'2021_NQC_List-11_13'!$A$2:$T$1532,14,FALSE),0)</f>
        <v>47</v>
      </c>
      <c r="X126">
        <f>IF($K126="NQC",VLOOKUP($A126,'2021_NQC_List-11_13'!$A$2:$T$1532,15,FALSE),0)</f>
        <v>47</v>
      </c>
      <c r="Y126" t="str">
        <f t="shared" si="3"/>
        <v>Non-Hydro</v>
      </c>
      <c r="AA126" t="s">
        <v>4341</v>
      </c>
    </row>
    <row r="127" spans="1:27" x14ac:dyDescent="0.3">
      <c r="A127" t="str">
        <f>'OASIS-11_26'!E131</f>
        <v>GRNLF2_1_UNIT</v>
      </c>
      <c r="B127" t="str">
        <f>'OASIS-11_26'!G131</f>
        <v>GREENLEAF II COGEN</v>
      </c>
      <c r="C127" t="str">
        <f>VLOOKUP($A127,'OASIS-11_26'!$E$2:$R$1556,2,FALSE)</f>
        <v>GEN</v>
      </c>
      <c r="D127" s="1">
        <f>VLOOKUP($A127,'OASIS-11_26'!$E$2:$R$1556,11,FALSE)</f>
        <v>43983</v>
      </c>
      <c r="E127" s="3">
        <f t="shared" si="2"/>
        <v>2020</v>
      </c>
      <c r="F127" t="str">
        <f>VLOOKUP($A127,'OASIS-11_26'!$E$2:$R$1556,9,FALSE)</f>
        <v>NATURAL GAS</v>
      </c>
      <c r="G127" t="str">
        <f>VLOOKUP($A127,'OASIS-11_26'!$E$2:$R$1556,8,FALSE)</f>
        <v>COMBUSTION TURBINE</v>
      </c>
      <c r="H127">
        <f>VLOOKUP($A127,'OASIS-11_26'!$E$2:$R$1556,4,FALSE)</f>
        <v>49.2</v>
      </c>
      <c r="I127">
        <f>VLOOKUP($A127,'OASIS-11_26'!$E$2:$R$1556,5,FALSE)</f>
        <v>63.8</v>
      </c>
      <c r="J127" t="str">
        <f>VLOOKUP($A127,'OASIS-11_26'!$E$2:$R$1556,6,FALSE)</f>
        <v>PGAE</v>
      </c>
      <c r="K127" t="str">
        <f>IF(ISERROR(VLOOKUP($A127,'2021_NQC_List-11_13'!$A$2:$T$1532,4,FALSE)),"","NQC")</f>
        <v>NQC</v>
      </c>
      <c r="L127" s="3" t="str">
        <f>IF(ISERROR(VLOOKUP($A127,'2021_NQC_List-11_13'!$A$2:$T$1532,4,FALSE)),"",VLOOKUP($A127,'2021_NQC_List-11_13'!$A$2:$T$1532,18,FALSE))</f>
        <v>FC</v>
      </c>
      <c r="M127">
        <f>IF($K127="NQC",VLOOKUP($A127,'2021_NQC_List-11_13'!$A$2:$T$1532,4,FALSE),0)</f>
        <v>49.2</v>
      </c>
      <c r="N127">
        <f>IF($K127="NQC",VLOOKUP($A127,'2021_NQC_List-11_13'!$A$2:$T$1532,5,FALSE),0)</f>
        <v>49.2</v>
      </c>
      <c r="O127">
        <f>IF($K127="NQC",VLOOKUP($A127,'2021_NQC_List-11_13'!$A$2:$T$1532,6,FALSE),0)</f>
        <v>49.2</v>
      </c>
      <c r="P127">
        <f>IF($K127="NQC",VLOOKUP($A127,'2021_NQC_List-11_13'!$A$2:$T$1532,7,FALSE),0)</f>
        <v>49.2</v>
      </c>
      <c r="Q127">
        <f>IF($K127="NQC",VLOOKUP($A127,'2021_NQC_List-11_13'!$A$2:$T$1532,8,FALSE),0)</f>
        <v>49.2</v>
      </c>
      <c r="R127">
        <f>IF($K127="NQC",VLOOKUP($A127,'2021_NQC_List-11_13'!$A$2:$T$1532,9,FALSE),0)</f>
        <v>49.2</v>
      </c>
      <c r="S127">
        <f>IF($K127="NQC",VLOOKUP($A127,'2021_NQC_List-11_13'!$A$2:$T$1532,10,FALSE),0)</f>
        <v>49.2</v>
      </c>
      <c r="T127">
        <f>IF($K127="NQC",VLOOKUP($A127,'2021_NQC_List-11_13'!$A$2:$T$1532,11,FALSE),0)</f>
        <v>49.2</v>
      </c>
      <c r="U127">
        <f>IF($K127="NQC",VLOOKUP($A127,'2021_NQC_List-11_13'!$A$2:$T$1532,12,FALSE),0)</f>
        <v>49.2</v>
      </c>
      <c r="V127">
        <f>IF($K127="NQC",VLOOKUP($A127,'2021_NQC_List-11_13'!$A$2:$T$1532,13,FALSE),0)</f>
        <v>49.2</v>
      </c>
      <c r="W127">
        <f>IF($K127="NQC",VLOOKUP($A127,'2021_NQC_List-11_13'!$A$2:$T$1532,14,FALSE),0)</f>
        <v>49.2</v>
      </c>
      <c r="X127">
        <f>IF($K127="NQC",VLOOKUP($A127,'2021_NQC_List-11_13'!$A$2:$T$1532,15,FALSE),0)</f>
        <v>49.2</v>
      </c>
      <c r="Y127" t="str">
        <f t="shared" si="3"/>
        <v>Non-Hydro</v>
      </c>
      <c r="AA127" t="s">
        <v>4339</v>
      </c>
    </row>
    <row r="128" spans="1:27" x14ac:dyDescent="0.3">
      <c r="A128" t="str">
        <f>'OASIS-11_26'!E132</f>
        <v>VICTOR_1_LVSLR2</v>
      </c>
      <c r="B128" t="str">
        <f>'OASIS-11_26'!G132</f>
        <v>Lone Valley Solar Park 2</v>
      </c>
      <c r="C128" t="str">
        <f>VLOOKUP($A128,'OASIS-11_26'!$E$2:$R$1556,2,FALSE)</f>
        <v>GEN</v>
      </c>
      <c r="D128" s="1">
        <f>VLOOKUP($A128,'OASIS-11_26'!$E$2:$R$1556,11,FALSE)</f>
        <v>41965</v>
      </c>
      <c r="E128" s="3">
        <f t="shared" si="2"/>
        <v>2014</v>
      </c>
      <c r="F128" t="str">
        <f>VLOOKUP($A128,'OASIS-11_26'!$E$2:$R$1556,9,FALSE)</f>
        <v>SUN</v>
      </c>
      <c r="G128" t="str">
        <f>VLOOKUP($A128,'OASIS-11_26'!$E$2:$R$1556,8,FALSE)</f>
        <v>PHOTO VOLTAIC</v>
      </c>
      <c r="H128">
        <f>VLOOKUP($A128,'OASIS-11_26'!$E$2:$R$1556,4,FALSE)</f>
        <v>20</v>
      </c>
      <c r="I128">
        <f>VLOOKUP($A128,'OASIS-11_26'!$E$2:$R$1556,5,FALSE)</f>
        <v>20</v>
      </c>
      <c r="J128" t="str">
        <f>VLOOKUP($A128,'OASIS-11_26'!$E$2:$R$1556,6,FALSE)</f>
        <v>SCE</v>
      </c>
      <c r="K128" t="str">
        <f>IF(ISERROR(VLOOKUP($A128,'2021_NQC_List-11_13'!$A$2:$T$1532,4,FALSE)),"","NQC")</f>
        <v>NQC</v>
      </c>
      <c r="L128" s="3" t="str">
        <f>IF(ISERROR(VLOOKUP($A128,'2021_NQC_List-11_13'!$A$2:$T$1532,4,FALSE)),"",VLOOKUP($A128,'2021_NQC_List-11_13'!$A$2:$T$1532,18,FALSE))</f>
        <v>EO</v>
      </c>
      <c r="M128">
        <f>IF($K128="NQC",VLOOKUP($A128,'2021_NQC_List-11_13'!$A$2:$T$1532,4,FALSE),0)</f>
        <v>0</v>
      </c>
      <c r="N128">
        <f>IF($K128="NQC",VLOOKUP($A128,'2021_NQC_List-11_13'!$A$2:$T$1532,5,FALSE),0)</f>
        <v>0</v>
      </c>
      <c r="O128">
        <f>IF($K128="NQC",VLOOKUP($A128,'2021_NQC_List-11_13'!$A$2:$T$1532,6,FALSE),0)</f>
        <v>0</v>
      </c>
      <c r="P128">
        <f>IF($K128="NQC",VLOOKUP($A128,'2021_NQC_List-11_13'!$A$2:$T$1532,7,FALSE),0)</f>
        <v>0</v>
      </c>
      <c r="Q128">
        <f>IF($K128="NQC",VLOOKUP($A128,'2021_NQC_List-11_13'!$A$2:$T$1532,8,FALSE),0)</f>
        <v>0</v>
      </c>
      <c r="R128">
        <f>IF($K128="NQC",VLOOKUP($A128,'2021_NQC_List-11_13'!$A$2:$T$1532,9,FALSE),0)</f>
        <v>0</v>
      </c>
      <c r="S128">
        <f>IF($K128="NQC",VLOOKUP($A128,'2021_NQC_List-11_13'!$A$2:$T$1532,10,FALSE),0)</f>
        <v>0</v>
      </c>
      <c r="T128">
        <f>IF($K128="NQC",VLOOKUP($A128,'2021_NQC_List-11_13'!$A$2:$T$1532,11,FALSE),0)</f>
        <v>0</v>
      </c>
      <c r="U128">
        <f>IF($K128="NQC",VLOOKUP($A128,'2021_NQC_List-11_13'!$A$2:$T$1532,12,FALSE),0)</f>
        <v>0</v>
      </c>
      <c r="V128">
        <f>IF($K128="NQC",VLOOKUP($A128,'2021_NQC_List-11_13'!$A$2:$T$1532,13,FALSE),0)</f>
        <v>0</v>
      </c>
      <c r="W128">
        <f>IF($K128="NQC",VLOOKUP($A128,'2021_NQC_List-11_13'!$A$2:$T$1532,14,FALSE),0)</f>
        <v>0</v>
      </c>
      <c r="X128">
        <f>IF($K128="NQC",VLOOKUP($A128,'2021_NQC_List-11_13'!$A$2:$T$1532,15,FALSE),0)</f>
        <v>0</v>
      </c>
      <c r="Y128" t="str">
        <f t="shared" si="3"/>
        <v>Non-Hydro</v>
      </c>
      <c r="AA128" t="s">
        <v>4341</v>
      </c>
    </row>
    <row r="129" spans="1:28" x14ac:dyDescent="0.3">
      <c r="A129" t="str">
        <f>'OASIS-11_26'!E133</f>
        <v>AVENAL_6_SANDDG</v>
      </c>
      <c r="B129" t="str">
        <f>'OASIS-11_26'!G133</f>
        <v>Sand Drag Solar Project</v>
      </c>
      <c r="C129" t="str">
        <f>VLOOKUP($A129,'OASIS-11_26'!$E$2:$R$1556,2,FALSE)</f>
        <v>GEN</v>
      </c>
      <c r="D129" s="1">
        <f>VLOOKUP($A129,'OASIS-11_26'!$E$2:$R$1556,11,FALSE)</f>
        <v>40760</v>
      </c>
      <c r="E129" s="3">
        <f t="shared" si="2"/>
        <v>2011</v>
      </c>
      <c r="F129" t="str">
        <f>VLOOKUP($A129,'OASIS-11_26'!$E$2:$R$1556,9,FALSE)</f>
        <v>SUN</v>
      </c>
      <c r="G129" t="str">
        <f>VLOOKUP($A129,'OASIS-11_26'!$E$2:$R$1556,8,FALSE)</f>
        <v>PHOTO VOLTAIC</v>
      </c>
      <c r="H129">
        <f>VLOOKUP($A129,'OASIS-11_26'!$E$2:$R$1556,4,FALSE)</f>
        <v>19</v>
      </c>
      <c r="I129">
        <f>VLOOKUP($A129,'OASIS-11_26'!$E$2:$R$1556,5,FALSE)</f>
        <v>19</v>
      </c>
      <c r="J129" t="str">
        <f>VLOOKUP($A129,'OASIS-11_26'!$E$2:$R$1556,6,FALSE)</f>
        <v>PGAE</v>
      </c>
      <c r="K129" t="str">
        <f>IF(ISERROR(VLOOKUP($A129,'2021_NQC_List-11_13'!$A$2:$T$1532,4,FALSE)),"","NQC")</f>
        <v>NQC</v>
      </c>
      <c r="L129" s="3" t="str">
        <f>IF(ISERROR(VLOOKUP($A129,'2021_NQC_List-11_13'!$A$2:$T$1532,4,FALSE)),"",VLOOKUP($A129,'2021_NQC_List-11_13'!$A$2:$T$1532,18,FALSE))</f>
        <v>ID</v>
      </c>
      <c r="M129">
        <f>IF($K129="NQC",VLOOKUP($A129,'2021_NQC_List-11_13'!$A$2:$T$1532,4,FALSE),0)</f>
        <v>0.76</v>
      </c>
      <c r="N129">
        <f>IF($K129="NQC",VLOOKUP($A129,'2021_NQC_List-11_13'!$A$2:$T$1532,5,FALSE),0)</f>
        <v>0.56999999999999995</v>
      </c>
      <c r="O129">
        <f>IF($K129="NQC",VLOOKUP($A129,'2021_NQC_List-11_13'!$A$2:$T$1532,6,FALSE),0)</f>
        <v>3.42</v>
      </c>
      <c r="P129">
        <f>IF($K129="NQC",VLOOKUP($A129,'2021_NQC_List-11_13'!$A$2:$T$1532,7,FALSE),0)</f>
        <v>2.85</v>
      </c>
      <c r="Q129">
        <f>IF($K129="NQC",VLOOKUP($A129,'2021_NQC_List-11_13'!$A$2:$T$1532,8,FALSE),0)</f>
        <v>3.04</v>
      </c>
      <c r="R129">
        <f>IF($K129="NQC",VLOOKUP($A129,'2021_NQC_List-11_13'!$A$2:$T$1532,9,FALSE),0)</f>
        <v>5.89</v>
      </c>
      <c r="S129">
        <f>IF($K129="NQC",VLOOKUP($A129,'2021_NQC_List-11_13'!$A$2:$T$1532,10,FALSE),0)</f>
        <v>7.41</v>
      </c>
      <c r="T129">
        <f>IF($K129="NQC",VLOOKUP($A129,'2021_NQC_List-11_13'!$A$2:$T$1532,11,FALSE),0)</f>
        <v>5.13</v>
      </c>
      <c r="U129">
        <f>IF($K129="NQC",VLOOKUP($A129,'2021_NQC_List-11_13'!$A$2:$T$1532,12,FALSE),0)</f>
        <v>2.66</v>
      </c>
      <c r="V129">
        <f>IF($K129="NQC",VLOOKUP($A129,'2021_NQC_List-11_13'!$A$2:$T$1532,13,FALSE),0)</f>
        <v>0.38</v>
      </c>
      <c r="W129">
        <f>IF($K129="NQC",VLOOKUP($A129,'2021_NQC_List-11_13'!$A$2:$T$1532,14,FALSE),0)</f>
        <v>0.38</v>
      </c>
      <c r="X129">
        <f>IF($K129="NQC",VLOOKUP($A129,'2021_NQC_List-11_13'!$A$2:$T$1532,15,FALSE),0)</f>
        <v>0</v>
      </c>
      <c r="Y129" t="str">
        <f t="shared" si="3"/>
        <v>Non-Hydro</v>
      </c>
      <c r="AA129" t="s">
        <v>4341</v>
      </c>
    </row>
    <row r="130" spans="1:28" x14ac:dyDescent="0.3">
      <c r="A130" t="str">
        <f>'OASIS-11_26'!E134</f>
        <v>ESCNDO_6_EB2BT2</v>
      </c>
      <c r="B130" t="str">
        <f>'OASIS-11_26'!G134</f>
        <v>Escondido BESS 2</v>
      </c>
      <c r="C130" t="str">
        <f>VLOOKUP($A130,'OASIS-11_26'!$E$2:$R$1556,2,FALSE)</f>
        <v>GEN</v>
      </c>
      <c r="D130" s="1">
        <f>VLOOKUP($A130,'OASIS-11_26'!$E$2:$R$1556,11,FALSE)</f>
        <v>42800</v>
      </c>
      <c r="E130" s="3">
        <f t="shared" ref="E130:E193" si="4">IF(YEAR(D130)&lt;&gt;1900,YEAR(D130),"")</f>
        <v>2017</v>
      </c>
      <c r="F130" t="str">
        <f>VLOOKUP($A130,'OASIS-11_26'!$E$2:$R$1556,9,FALSE)</f>
        <v>LESR</v>
      </c>
      <c r="G130" t="str">
        <f>VLOOKUP($A130,'OASIS-11_26'!$E$2:$R$1556,8,FALSE)</f>
        <v>OTHER</v>
      </c>
      <c r="H130">
        <f>VLOOKUP($A130,'OASIS-11_26'!$E$2:$R$1556,4,FALSE)</f>
        <v>10</v>
      </c>
      <c r="I130">
        <f>VLOOKUP($A130,'OASIS-11_26'!$E$2:$R$1556,5,FALSE)</f>
        <v>10</v>
      </c>
      <c r="J130" t="str">
        <f>VLOOKUP($A130,'OASIS-11_26'!$E$2:$R$1556,6,FALSE)</f>
        <v>SDGE</v>
      </c>
      <c r="K130" t="str">
        <f>IF(ISERROR(VLOOKUP($A130,'2021_NQC_List-11_13'!$A$2:$T$1532,4,FALSE)),"","NQC")</f>
        <v>NQC</v>
      </c>
      <c r="L130" s="3" t="str">
        <f>IF(ISERROR(VLOOKUP($A130,'2021_NQC_List-11_13'!$A$2:$T$1532,4,FALSE)),"",VLOOKUP($A130,'2021_NQC_List-11_13'!$A$2:$T$1532,18,FALSE))</f>
        <v>FC</v>
      </c>
      <c r="M130">
        <f>IF($K130="NQC",VLOOKUP($A130,'2021_NQC_List-11_13'!$A$2:$T$1532,4,FALSE),0)</f>
        <v>10</v>
      </c>
      <c r="N130">
        <f>IF($K130="NQC",VLOOKUP($A130,'2021_NQC_List-11_13'!$A$2:$T$1532,5,FALSE),0)</f>
        <v>10</v>
      </c>
      <c r="O130">
        <f>IF($K130="NQC",VLOOKUP($A130,'2021_NQC_List-11_13'!$A$2:$T$1532,6,FALSE),0)</f>
        <v>10</v>
      </c>
      <c r="P130">
        <f>IF($K130="NQC",VLOOKUP($A130,'2021_NQC_List-11_13'!$A$2:$T$1532,7,FALSE),0)</f>
        <v>10</v>
      </c>
      <c r="Q130">
        <f>IF($K130="NQC",VLOOKUP($A130,'2021_NQC_List-11_13'!$A$2:$T$1532,8,FALSE),0)</f>
        <v>10</v>
      </c>
      <c r="R130">
        <f>IF($K130="NQC",VLOOKUP($A130,'2021_NQC_List-11_13'!$A$2:$T$1532,9,FALSE),0)</f>
        <v>10</v>
      </c>
      <c r="S130">
        <f>IF($K130="NQC",VLOOKUP($A130,'2021_NQC_List-11_13'!$A$2:$T$1532,10,FALSE),0)</f>
        <v>10</v>
      </c>
      <c r="T130">
        <f>IF($K130="NQC",VLOOKUP($A130,'2021_NQC_List-11_13'!$A$2:$T$1532,11,FALSE),0)</f>
        <v>10</v>
      </c>
      <c r="U130">
        <f>IF($K130="NQC",VLOOKUP($A130,'2021_NQC_List-11_13'!$A$2:$T$1532,12,FALSE),0)</f>
        <v>10</v>
      </c>
      <c r="V130">
        <f>IF($K130="NQC",VLOOKUP($A130,'2021_NQC_List-11_13'!$A$2:$T$1532,13,FALSE),0)</f>
        <v>10</v>
      </c>
      <c r="W130">
        <f>IF($K130="NQC",VLOOKUP($A130,'2021_NQC_List-11_13'!$A$2:$T$1532,14,FALSE),0)</f>
        <v>10</v>
      </c>
      <c r="X130">
        <f>IF($K130="NQC",VLOOKUP($A130,'2021_NQC_List-11_13'!$A$2:$T$1532,15,FALSE),0)</f>
        <v>10</v>
      </c>
      <c r="Y130" t="str">
        <f t="shared" ref="Y130:Y193" si="5">IF($G130="Pumped Storage","Hydro-Pumped Storage",IF($G130="Pump","Hydro-Pump",IF($F130&lt;&gt;"Water","Non-Hydro",IF($H130&gt;30,"Hydro-Large Hydro","Hydro-Small Hydro"))))</f>
        <v>Non-Hydro</v>
      </c>
      <c r="AA130" t="s">
        <v>4341</v>
      </c>
    </row>
    <row r="131" spans="1:28" x14ac:dyDescent="0.3">
      <c r="A131" t="str">
        <f>'OASIS-11_26'!E135</f>
        <v>SBERDO_2_SNTANA</v>
      </c>
      <c r="B131" t="str">
        <f>'OASIS-11_26'!G135</f>
        <v>SANTA ANA PSP</v>
      </c>
      <c r="C131" t="str">
        <f>VLOOKUP($A131,'OASIS-11_26'!$E$2:$R$1556,2,FALSE)</f>
        <v>GEN</v>
      </c>
      <c r="D131" s="1">
        <f>VLOOKUP($A131,'OASIS-11_26'!$E$2:$R$1556,11,FALSE)</f>
        <v>0</v>
      </c>
      <c r="E131" s="3" t="str">
        <f t="shared" si="4"/>
        <v/>
      </c>
      <c r="F131" t="str">
        <f>VLOOKUP($A131,'OASIS-11_26'!$E$2:$R$1556,9,FALSE)</f>
        <v>WATER</v>
      </c>
      <c r="G131" t="str">
        <f>VLOOKUP($A131,'OASIS-11_26'!$E$2:$R$1556,8,FALSE)</f>
        <v>HYDRO</v>
      </c>
      <c r="H131">
        <f>VLOOKUP($A131,'OASIS-11_26'!$E$2:$R$1556,4,FALSE)</f>
        <v>6.95</v>
      </c>
      <c r="I131">
        <f>VLOOKUP($A131,'OASIS-11_26'!$E$2:$R$1556,5,FALSE)</f>
        <v>7</v>
      </c>
      <c r="J131" t="str">
        <f>VLOOKUP($A131,'OASIS-11_26'!$E$2:$R$1556,6,FALSE)</f>
        <v>SCE</v>
      </c>
      <c r="K131" t="str">
        <f>IF(ISERROR(VLOOKUP($A131,'2021_NQC_List-11_13'!$A$2:$T$1532,4,FALSE)),"","NQC")</f>
        <v>NQC</v>
      </c>
      <c r="L131" s="3" t="str">
        <f>IF(ISERROR(VLOOKUP($A131,'2021_NQC_List-11_13'!$A$2:$T$1532,4,FALSE)),"",VLOOKUP($A131,'2021_NQC_List-11_13'!$A$2:$T$1532,18,FALSE))</f>
        <v>FC</v>
      </c>
      <c r="M131">
        <f>IF($K131="NQC",VLOOKUP($A131,'2021_NQC_List-11_13'!$A$2:$T$1532,4,FALSE),0)</f>
        <v>0.76</v>
      </c>
      <c r="N131">
        <f>IF($K131="NQC",VLOOKUP($A131,'2021_NQC_List-11_13'!$A$2:$T$1532,5,FALSE),0)</f>
        <v>0.75</v>
      </c>
      <c r="O131">
        <f>IF($K131="NQC",VLOOKUP($A131,'2021_NQC_List-11_13'!$A$2:$T$1532,6,FALSE),0)</f>
        <v>1.21</v>
      </c>
      <c r="P131">
        <f>IF($K131="NQC",VLOOKUP($A131,'2021_NQC_List-11_13'!$A$2:$T$1532,7,FALSE),0)</f>
        <v>1.7</v>
      </c>
      <c r="Q131">
        <f>IF($K131="NQC",VLOOKUP($A131,'2021_NQC_List-11_13'!$A$2:$T$1532,8,FALSE),0)</f>
        <v>1.28</v>
      </c>
      <c r="R131">
        <f>IF($K131="NQC",VLOOKUP($A131,'2021_NQC_List-11_13'!$A$2:$T$1532,9,FALSE),0)</f>
        <v>0.84</v>
      </c>
      <c r="S131">
        <f>IF($K131="NQC",VLOOKUP($A131,'2021_NQC_List-11_13'!$A$2:$T$1532,10,FALSE),0)</f>
        <v>0.45</v>
      </c>
      <c r="T131">
        <f>IF($K131="NQC",VLOOKUP($A131,'2021_NQC_List-11_13'!$A$2:$T$1532,11,FALSE),0)</f>
        <v>0.57999999999999996</v>
      </c>
      <c r="U131">
        <f>IF($K131="NQC",VLOOKUP($A131,'2021_NQC_List-11_13'!$A$2:$T$1532,12,FALSE),0)</f>
        <v>0.54</v>
      </c>
      <c r="V131">
        <f>IF($K131="NQC",VLOOKUP($A131,'2021_NQC_List-11_13'!$A$2:$T$1532,13,FALSE),0)</f>
        <v>0.57999999999999996</v>
      </c>
      <c r="W131">
        <f>IF($K131="NQC",VLOOKUP($A131,'2021_NQC_List-11_13'!$A$2:$T$1532,14,FALSE),0)</f>
        <v>0.63</v>
      </c>
      <c r="X131">
        <f>IF($K131="NQC",VLOOKUP($A131,'2021_NQC_List-11_13'!$A$2:$T$1532,15,FALSE),0)</f>
        <v>0.9</v>
      </c>
      <c r="Y131" t="str">
        <f t="shared" si="5"/>
        <v>Hydro-Small Hydro</v>
      </c>
      <c r="AA131" t="s">
        <v>4341</v>
      </c>
    </row>
    <row r="132" spans="1:28" x14ac:dyDescent="0.3">
      <c r="A132" t="str">
        <f>'OASIS-11_26'!E136</f>
        <v>HUMBSB_1_QF</v>
      </c>
      <c r="B132" t="str">
        <f>'OASIS-11_26'!G136</f>
        <v>SMALL QF AGGREGATION - TRINITY</v>
      </c>
      <c r="C132" t="str">
        <f>VLOOKUP($A132,'OASIS-11_26'!$E$2:$R$1556,2,FALSE)</f>
        <v>GEN</v>
      </c>
      <c r="D132" s="1">
        <f>VLOOKUP($A132,'OASIS-11_26'!$E$2:$R$1556,11,FALSE)</f>
        <v>0</v>
      </c>
      <c r="E132" s="3" t="str">
        <f t="shared" si="4"/>
        <v/>
      </c>
      <c r="F132" t="str">
        <f>VLOOKUP($A132,'OASIS-11_26'!$E$2:$R$1556,9,FALSE)</f>
        <v>WATER</v>
      </c>
      <c r="G132" t="str">
        <f>VLOOKUP($A132,'OASIS-11_26'!$E$2:$R$1556,8,FALSE)</f>
        <v>HYDRO</v>
      </c>
      <c r="H132">
        <f>VLOOKUP($A132,'OASIS-11_26'!$E$2:$R$1556,4,FALSE)</f>
        <v>1.25</v>
      </c>
      <c r="I132">
        <f>VLOOKUP($A132,'OASIS-11_26'!$E$2:$R$1556,5,FALSE)</f>
        <v>1.3</v>
      </c>
      <c r="J132" t="str">
        <f>VLOOKUP($A132,'OASIS-11_26'!$E$2:$R$1556,6,FALSE)</f>
        <v>PGAE</v>
      </c>
      <c r="K132" t="str">
        <f>IF(ISERROR(VLOOKUP($A132,'2021_NQC_List-11_13'!$A$2:$T$1532,4,FALSE)),"","NQC")</f>
        <v>NQC</v>
      </c>
      <c r="L132" s="3" t="str">
        <f>IF(ISERROR(VLOOKUP($A132,'2021_NQC_List-11_13'!$A$2:$T$1532,4,FALSE)),"",VLOOKUP($A132,'2021_NQC_List-11_13'!$A$2:$T$1532,18,FALSE))</f>
        <v>FC</v>
      </c>
      <c r="M132">
        <f>IF($K132="NQC",VLOOKUP($A132,'2021_NQC_List-11_13'!$A$2:$T$1532,4,FALSE),0)</f>
        <v>0</v>
      </c>
      <c r="N132">
        <f>IF($K132="NQC",VLOOKUP($A132,'2021_NQC_List-11_13'!$A$2:$T$1532,5,FALSE),0)</f>
        <v>0</v>
      </c>
      <c r="O132">
        <f>IF($K132="NQC",VLOOKUP($A132,'2021_NQC_List-11_13'!$A$2:$T$1532,6,FALSE),0)</f>
        <v>0</v>
      </c>
      <c r="P132">
        <f>IF($K132="NQC",VLOOKUP($A132,'2021_NQC_List-11_13'!$A$2:$T$1532,7,FALSE),0)</f>
        <v>0</v>
      </c>
      <c r="Q132">
        <f>IF($K132="NQC",VLOOKUP($A132,'2021_NQC_List-11_13'!$A$2:$T$1532,8,FALSE),0)</f>
        <v>0</v>
      </c>
      <c r="R132">
        <f>IF($K132="NQC",VLOOKUP($A132,'2021_NQC_List-11_13'!$A$2:$T$1532,9,FALSE),0)</f>
        <v>0</v>
      </c>
      <c r="S132">
        <f>IF($K132="NQC",VLOOKUP($A132,'2021_NQC_List-11_13'!$A$2:$T$1532,10,FALSE),0)</f>
        <v>0</v>
      </c>
      <c r="T132">
        <f>IF($K132="NQC",VLOOKUP($A132,'2021_NQC_List-11_13'!$A$2:$T$1532,11,FALSE),0)</f>
        <v>0</v>
      </c>
      <c r="U132">
        <f>IF($K132="NQC",VLOOKUP($A132,'2021_NQC_List-11_13'!$A$2:$T$1532,12,FALSE),0)</f>
        <v>0</v>
      </c>
      <c r="V132">
        <f>IF($K132="NQC",VLOOKUP($A132,'2021_NQC_List-11_13'!$A$2:$T$1532,13,FALSE),0)</f>
        <v>0</v>
      </c>
      <c r="W132">
        <f>IF($K132="NQC",VLOOKUP($A132,'2021_NQC_List-11_13'!$A$2:$T$1532,14,FALSE),0)</f>
        <v>0</v>
      </c>
      <c r="X132">
        <f>IF($K132="NQC",VLOOKUP($A132,'2021_NQC_List-11_13'!$A$2:$T$1532,15,FALSE),0)</f>
        <v>0</v>
      </c>
      <c r="Y132" t="str">
        <f t="shared" si="5"/>
        <v>Hydro-Small Hydro</v>
      </c>
      <c r="AA132" t="s">
        <v>4341</v>
      </c>
    </row>
    <row r="133" spans="1:28" x14ac:dyDescent="0.3">
      <c r="A133" t="str">
        <f>'OASIS-11_26'!E137</f>
        <v>REDMAN_6_AVSSR1</v>
      </c>
      <c r="B133" t="str">
        <f>'OASIS-11_26'!G137</f>
        <v>Antelope Valley Solar</v>
      </c>
      <c r="C133" t="str">
        <f>VLOOKUP($A133,'OASIS-11_26'!$E$2:$R$1556,2,FALSE)</f>
        <v>GEN</v>
      </c>
      <c r="D133" s="1">
        <f>VLOOKUP($A133,'OASIS-11_26'!$E$2:$R$1556,11,FALSE)</f>
        <v>43500</v>
      </c>
      <c r="E133" s="3">
        <f t="shared" si="4"/>
        <v>2019</v>
      </c>
      <c r="F133" t="str">
        <f>VLOOKUP($A133,'OASIS-11_26'!$E$2:$R$1556,9,FALSE)</f>
        <v>SUN</v>
      </c>
      <c r="G133" t="str">
        <f>VLOOKUP($A133,'OASIS-11_26'!$E$2:$R$1556,8,FALSE)</f>
        <v>PHOTO VOLTAIC</v>
      </c>
      <c r="H133">
        <f>VLOOKUP($A133,'OASIS-11_26'!$E$2:$R$1556,4,FALSE)</f>
        <v>3</v>
      </c>
      <c r="I133">
        <f>VLOOKUP($A133,'OASIS-11_26'!$E$2:$R$1556,5,FALSE)</f>
        <v>3</v>
      </c>
      <c r="J133" t="str">
        <f>VLOOKUP($A133,'OASIS-11_26'!$E$2:$R$1556,6,FALSE)</f>
        <v>SCE</v>
      </c>
      <c r="K133" t="str">
        <f>IF(ISERROR(VLOOKUP($A133,'2021_NQC_List-11_13'!$A$2:$T$1532,4,FALSE)),"","NQC")</f>
        <v>NQC</v>
      </c>
      <c r="L133" s="3" t="str">
        <f>IF(ISERROR(VLOOKUP($A133,'2021_NQC_List-11_13'!$A$2:$T$1532,4,FALSE)),"",VLOOKUP($A133,'2021_NQC_List-11_13'!$A$2:$T$1532,18,FALSE))</f>
        <v>FC</v>
      </c>
      <c r="M133">
        <f>IF($K133="NQC",VLOOKUP($A133,'2021_NQC_List-11_13'!$A$2:$T$1532,4,FALSE),0)</f>
        <v>0.12</v>
      </c>
      <c r="N133">
        <f>IF($K133="NQC",VLOOKUP($A133,'2021_NQC_List-11_13'!$A$2:$T$1532,5,FALSE),0)</f>
        <v>0.09</v>
      </c>
      <c r="O133">
        <f>IF($K133="NQC",VLOOKUP($A133,'2021_NQC_List-11_13'!$A$2:$T$1532,6,FALSE),0)</f>
        <v>0.54</v>
      </c>
      <c r="P133">
        <f>IF($K133="NQC",VLOOKUP($A133,'2021_NQC_List-11_13'!$A$2:$T$1532,7,FALSE),0)</f>
        <v>0.45</v>
      </c>
      <c r="Q133">
        <f>IF($K133="NQC",VLOOKUP($A133,'2021_NQC_List-11_13'!$A$2:$T$1532,8,FALSE),0)</f>
        <v>0.48</v>
      </c>
      <c r="R133">
        <f>IF($K133="NQC",VLOOKUP($A133,'2021_NQC_List-11_13'!$A$2:$T$1532,9,FALSE),0)</f>
        <v>0.93</v>
      </c>
      <c r="S133">
        <f>IF($K133="NQC",VLOOKUP($A133,'2021_NQC_List-11_13'!$A$2:$T$1532,10,FALSE),0)</f>
        <v>1.17</v>
      </c>
      <c r="T133">
        <f>IF($K133="NQC",VLOOKUP($A133,'2021_NQC_List-11_13'!$A$2:$T$1532,11,FALSE),0)</f>
        <v>0.81</v>
      </c>
      <c r="U133">
        <f>IF($K133="NQC",VLOOKUP($A133,'2021_NQC_List-11_13'!$A$2:$T$1532,12,FALSE),0)</f>
        <v>0.42</v>
      </c>
      <c r="V133">
        <f>IF($K133="NQC",VLOOKUP($A133,'2021_NQC_List-11_13'!$A$2:$T$1532,13,FALSE),0)</f>
        <v>0.06</v>
      </c>
      <c r="W133">
        <f>IF($K133="NQC",VLOOKUP($A133,'2021_NQC_List-11_13'!$A$2:$T$1532,14,FALSE),0)</f>
        <v>0.06</v>
      </c>
      <c r="X133">
        <f>IF($K133="NQC",VLOOKUP($A133,'2021_NQC_List-11_13'!$A$2:$T$1532,15,FALSE),0)</f>
        <v>0</v>
      </c>
      <c r="Y133" t="str">
        <f t="shared" si="5"/>
        <v>Non-Hydro</v>
      </c>
      <c r="AA133" t="s">
        <v>4341</v>
      </c>
    </row>
    <row r="134" spans="1:28" x14ac:dyDescent="0.3">
      <c r="A134" t="str">
        <f>'OASIS-11_26'!E138</f>
        <v>MARTIN_1_SUNSET</v>
      </c>
      <c r="B134" t="str">
        <f>'OASIS-11_26'!G138</f>
        <v>Sunset Reservoir - North Basin</v>
      </c>
      <c r="C134" t="str">
        <f>VLOOKUP($A134,'OASIS-11_26'!$E$2:$R$1556,2,FALSE)</f>
        <v>GEN</v>
      </c>
      <c r="D134" s="1">
        <f>VLOOKUP($A134,'OASIS-11_26'!$E$2:$R$1556,11,FALSE)</f>
        <v>40480</v>
      </c>
      <c r="E134" s="3">
        <f t="shared" si="4"/>
        <v>2010</v>
      </c>
      <c r="F134" t="str">
        <f>VLOOKUP($A134,'OASIS-11_26'!$E$2:$R$1556,9,FALSE)</f>
        <v>SUN</v>
      </c>
      <c r="G134" t="str">
        <f>VLOOKUP($A134,'OASIS-11_26'!$E$2:$R$1556,8,FALSE)</f>
        <v>PHOTO VOLTAIC</v>
      </c>
      <c r="H134">
        <f>VLOOKUP($A134,'OASIS-11_26'!$E$2:$R$1556,4,FALSE)</f>
        <v>4.5</v>
      </c>
      <c r="I134">
        <f>VLOOKUP($A134,'OASIS-11_26'!$E$2:$R$1556,5,FALSE)</f>
        <v>4.5</v>
      </c>
      <c r="J134" t="str">
        <f>VLOOKUP($A134,'OASIS-11_26'!$E$2:$R$1556,6,FALSE)</f>
        <v>PGAE</v>
      </c>
      <c r="K134" t="str">
        <f>IF(ISERROR(VLOOKUP($A134,'2021_NQC_List-11_13'!$A$2:$T$1532,4,FALSE)),"","NQC")</f>
        <v>NQC</v>
      </c>
      <c r="L134" s="3" t="str">
        <f>IF(ISERROR(VLOOKUP($A134,'2021_NQC_List-11_13'!$A$2:$T$1532,4,FALSE)),"",VLOOKUP($A134,'2021_NQC_List-11_13'!$A$2:$T$1532,18,FALSE))</f>
        <v>FC</v>
      </c>
      <c r="M134">
        <f>IF($K134="NQC",VLOOKUP($A134,'2021_NQC_List-11_13'!$A$2:$T$1532,4,FALSE),0)</f>
        <v>0.18</v>
      </c>
      <c r="N134">
        <f>IF($K134="NQC",VLOOKUP($A134,'2021_NQC_List-11_13'!$A$2:$T$1532,5,FALSE),0)</f>
        <v>0.14000000000000001</v>
      </c>
      <c r="O134">
        <f>IF($K134="NQC",VLOOKUP($A134,'2021_NQC_List-11_13'!$A$2:$T$1532,6,FALSE),0)</f>
        <v>0.81</v>
      </c>
      <c r="P134">
        <f>IF($K134="NQC",VLOOKUP($A134,'2021_NQC_List-11_13'!$A$2:$T$1532,7,FALSE),0)</f>
        <v>0.68</v>
      </c>
      <c r="Q134">
        <f>IF($K134="NQC",VLOOKUP($A134,'2021_NQC_List-11_13'!$A$2:$T$1532,8,FALSE),0)</f>
        <v>0.72</v>
      </c>
      <c r="R134">
        <f>IF($K134="NQC",VLOOKUP($A134,'2021_NQC_List-11_13'!$A$2:$T$1532,9,FALSE),0)</f>
        <v>1.4</v>
      </c>
      <c r="S134">
        <f>IF($K134="NQC",VLOOKUP($A134,'2021_NQC_List-11_13'!$A$2:$T$1532,10,FALSE),0)</f>
        <v>1.76</v>
      </c>
      <c r="T134">
        <f>IF($K134="NQC",VLOOKUP($A134,'2021_NQC_List-11_13'!$A$2:$T$1532,11,FALSE),0)</f>
        <v>1.22</v>
      </c>
      <c r="U134">
        <f>IF($K134="NQC",VLOOKUP($A134,'2021_NQC_List-11_13'!$A$2:$T$1532,12,FALSE),0)</f>
        <v>0.63</v>
      </c>
      <c r="V134">
        <f>IF($K134="NQC",VLOOKUP($A134,'2021_NQC_List-11_13'!$A$2:$T$1532,13,FALSE),0)</f>
        <v>0.09</v>
      </c>
      <c r="W134">
        <f>IF($K134="NQC",VLOOKUP($A134,'2021_NQC_List-11_13'!$A$2:$T$1532,14,FALSE),0)</f>
        <v>0.09</v>
      </c>
      <c r="X134">
        <f>IF($K134="NQC",VLOOKUP($A134,'2021_NQC_List-11_13'!$A$2:$T$1532,15,FALSE),0)</f>
        <v>0</v>
      </c>
      <c r="Y134" t="str">
        <f t="shared" si="5"/>
        <v>Non-Hydro</v>
      </c>
      <c r="AA134" t="s">
        <v>4341</v>
      </c>
    </row>
    <row r="135" spans="1:28" x14ac:dyDescent="0.3">
      <c r="A135" t="str">
        <f>'OASIS-11_26'!E139</f>
        <v>SCEC_1_PDRP132</v>
      </c>
      <c r="B135" t="str">
        <f>'OASIS-11_26'!G139</f>
        <v>SCEC_1_PDRP132</v>
      </c>
      <c r="C135" t="str">
        <f>VLOOKUP($A135,'OASIS-11_26'!$E$2:$R$1556,2,FALSE)</f>
        <v>GEN</v>
      </c>
      <c r="D135" s="1">
        <f>VLOOKUP($A135,'OASIS-11_26'!$E$2:$R$1556,11,FALSE)</f>
        <v>0</v>
      </c>
      <c r="E135" s="3" t="str">
        <f t="shared" si="4"/>
        <v/>
      </c>
      <c r="F135" t="str">
        <f>VLOOKUP($A135,'OASIS-11_26'!$E$2:$R$1556,9,FALSE)</f>
        <v>OTHER</v>
      </c>
      <c r="G135" t="str">
        <f>VLOOKUP($A135,'OASIS-11_26'!$E$2:$R$1556,8,FALSE)</f>
        <v>OTHER</v>
      </c>
      <c r="H135">
        <f>VLOOKUP($A135,'OASIS-11_26'!$E$2:$R$1556,4,FALSE)</f>
        <v>0.99</v>
      </c>
      <c r="I135">
        <f>VLOOKUP($A135,'OASIS-11_26'!$E$2:$R$1556,5,FALSE)</f>
        <v>0</v>
      </c>
      <c r="J135" t="str">
        <f>VLOOKUP($A135,'OASIS-11_26'!$E$2:$R$1556,6,FALSE)</f>
        <v>SCE</v>
      </c>
      <c r="K135" t="str">
        <f>IF(ISERROR(VLOOKUP($A135,'2021_NQC_List-11_13'!$A$2:$T$1532,4,FALSE)),"","NQC")</f>
        <v>NQC</v>
      </c>
      <c r="L135" s="3" t="str">
        <f>IF(ISERROR(VLOOKUP($A135,'2021_NQC_List-11_13'!$A$2:$T$1532,4,FALSE)),"",VLOOKUP($A135,'2021_NQC_List-11_13'!$A$2:$T$1532,18,FALSE))</f>
        <v>FC</v>
      </c>
      <c r="M135">
        <f>IF($K135="NQC",VLOOKUP($A135,'2021_NQC_List-11_13'!$A$2:$T$1532,4,FALSE),0)</f>
        <v>0.97</v>
      </c>
      <c r="N135">
        <f>IF($K135="NQC",VLOOKUP($A135,'2021_NQC_List-11_13'!$A$2:$T$1532,5,FALSE),0)</f>
        <v>0.98</v>
      </c>
      <c r="O135">
        <f>IF($K135="NQC",VLOOKUP($A135,'2021_NQC_List-11_13'!$A$2:$T$1532,6,FALSE),0)</f>
        <v>0</v>
      </c>
      <c r="P135">
        <f>IF($K135="NQC",VLOOKUP($A135,'2021_NQC_List-11_13'!$A$2:$T$1532,7,FALSE),0)</f>
        <v>0</v>
      </c>
      <c r="Q135">
        <f>IF($K135="NQC",VLOOKUP($A135,'2021_NQC_List-11_13'!$A$2:$T$1532,8,FALSE),0)</f>
        <v>0</v>
      </c>
      <c r="R135">
        <f>IF($K135="NQC",VLOOKUP($A135,'2021_NQC_List-11_13'!$A$2:$T$1532,9,FALSE),0)</f>
        <v>0</v>
      </c>
      <c r="S135">
        <f>IF($K135="NQC",VLOOKUP($A135,'2021_NQC_List-11_13'!$A$2:$T$1532,10,FALSE),0)</f>
        <v>0</v>
      </c>
      <c r="T135">
        <f>IF($K135="NQC",VLOOKUP($A135,'2021_NQC_List-11_13'!$A$2:$T$1532,11,FALSE),0)</f>
        <v>0</v>
      </c>
      <c r="U135">
        <f>IF($K135="NQC",VLOOKUP($A135,'2021_NQC_List-11_13'!$A$2:$T$1532,12,FALSE),0)</f>
        <v>0</v>
      </c>
      <c r="V135">
        <f>IF($K135="NQC",VLOOKUP($A135,'2021_NQC_List-11_13'!$A$2:$T$1532,13,FALSE),0)</f>
        <v>0</v>
      </c>
      <c r="W135">
        <f>IF($K135="NQC",VLOOKUP($A135,'2021_NQC_List-11_13'!$A$2:$T$1532,14,FALSE),0)</f>
        <v>0</v>
      </c>
      <c r="X135">
        <f>IF($K135="NQC",VLOOKUP($A135,'2021_NQC_List-11_13'!$A$2:$T$1532,15,FALSE),0)</f>
        <v>0</v>
      </c>
      <c r="Y135" t="str">
        <f t="shared" si="5"/>
        <v>Non-Hydro</v>
      </c>
      <c r="Z135" t="s">
        <v>4361</v>
      </c>
      <c r="AA135" t="s">
        <v>4341</v>
      </c>
    </row>
    <row r="136" spans="1:28" x14ac:dyDescent="0.3">
      <c r="A136" t="str">
        <f>'OASIS-11_26'!E140</f>
        <v>SCEC_1_PDRP173</v>
      </c>
      <c r="B136" t="str">
        <f>'OASIS-11_26'!G140</f>
        <v>LCR AMS Hybrid West LA 2-C-LSCE</v>
      </c>
      <c r="C136" t="str">
        <f>VLOOKUP($A136,'OASIS-11_26'!$E$2:$R$1556,2,FALSE)</f>
        <v>GEN</v>
      </c>
      <c r="D136" s="1">
        <f>VLOOKUP($A136,'OASIS-11_26'!$E$2:$R$1556,11,FALSE)</f>
        <v>0</v>
      </c>
      <c r="E136" s="3" t="str">
        <f t="shared" si="4"/>
        <v/>
      </c>
      <c r="F136" t="str">
        <f>VLOOKUP($A136,'OASIS-11_26'!$E$2:$R$1556,9,FALSE)</f>
        <v>OTHER</v>
      </c>
      <c r="G136" t="str">
        <f>VLOOKUP($A136,'OASIS-11_26'!$E$2:$R$1556,8,FALSE)</f>
        <v>OTHER</v>
      </c>
      <c r="H136">
        <f>VLOOKUP($A136,'OASIS-11_26'!$E$2:$R$1556,4,FALSE)</f>
        <v>1.97</v>
      </c>
      <c r="I136">
        <f>VLOOKUP($A136,'OASIS-11_26'!$E$2:$R$1556,5,FALSE)</f>
        <v>0</v>
      </c>
      <c r="J136" t="str">
        <f>VLOOKUP($A136,'OASIS-11_26'!$E$2:$R$1556,6,FALSE)</f>
        <v>SCE</v>
      </c>
      <c r="K136" t="str">
        <f>IF(ISERROR(VLOOKUP($A136,'2021_NQC_List-11_13'!$A$2:$T$1532,4,FALSE)),"","NQC")</f>
        <v/>
      </c>
      <c r="L136" s="3" t="str">
        <f>IF(ISERROR(VLOOKUP($A136,'2021_NQC_List-11_13'!$A$2:$T$1532,4,FALSE)),"",VLOOKUP($A136,'2021_NQC_List-11_13'!$A$2:$T$1532,18,FALSE))</f>
        <v/>
      </c>
      <c r="M136">
        <f>IF($K136="NQC",VLOOKUP($A136,'2021_NQC_List-11_13'!$A$2:$T$1532,4,FALSE),0)</f>
        <v>0</v>
      </c>
      <c r="N136">
        <f>IF($K136="NQC",VLOOKUP($A136,'2021_NQC_List-11_13'!$A$2:$T$1532,5,FALSE),0)</f>
        <v>0</v>
      </c>
      <c r="O136">
        <f>IF($K136="NQC",VLOOKUP($A136,'2021_NQC_List-11_13'!$A$2:$T$1532,6,FALSE),0)</f>
        <v>0</v>
      </c>
      <c r="P136">
        <f>IF($K136="NQC",VLOOKUP($A136,'2021_NQC_List-11_13'!$A$2:$T$1532,7,FALSE),0)</f>
        <v>0</v>
      </c>
      <c r="Q136">
        <f>IF($K136="NQC",VLOOKUP($A136,'2021_NQC_List-11_13'!$A$2:$T$1532,8,FALSE),0)</f>
        <v>0</v>
      </c>
      <c r="R136">
        <f>IF($K136="NQC",VLOOKUP($A136,'2021_NQC_List-11_13'!$A$2:$T$1532,9,FALSE),0)</f>
        <v>0</v>
      </c>
      <c r="S136">
        <f>IF($K136="NQC",VLOOKUP($A136,'2021_NQC_List-11_13'!$A$2:$T$1532,10,FALSE),0)</f>
        <v>0</v>
      </c>
      <c r="T136">
        <f>IF($K136="NQC",VLOOKUP($A136,'2021_NQC_List-11_13'!$A$2:$T$1532,11,FALSE),0)</f>
        <v>0</v>
      </c>
      <c r="U136">
        <f>IF($K136="NQC",VLOOKUP($A136,'2021_NQC_List-11_13'!$A$2:$T$1532,12,FALSE),0)</f>
        <v>0</v>
      </c>
      <c r="V136">
        <f>IF($K136="NQC",VLOOKUP($A136,'2021_NQC_List-11_13'!$A$2:$T$1532,13,FALSE),0)</f>
        <v>0</v>
      </c>
      <c r="W136">
        <f>IF($K136="NQC",VLOOKUP($A136,'2021_NQC_List-11_13'!$A$2:$T$1532,14,FALSE),0)</f>
        <v>0</v>
      </c>
      <c r="X136">
        <f>IF($K136="NQC",VLOOKUP($A136,'2021_NQC_List-11_13'!$A$2:$T$1532,15,FALSE),0)</f>
        <v>0</v>
      </c>
      <c r="Y136" t="str">
        <f t="shared" si="5"/>
        <v>Non-Hydro</v>
      </c>
      <c r="Z136" t="s">
        <v>4361</v>
      </c>
      <c r="AA136" t="s">
        <v>4341</v>
      </c>
    </row>
    <row r="137" spans="1:28" x14ac:dyDescent="0.3">
      <c r="A137" t="str">
        <f>'OASIS-11_26'!E141</f>
        <v>HENRTA_6_SOLAR1</v>
      </c>
      <c r="B137" t="str">
        <f>'OASIS-11_26'!G141</f>
        <v>Lemoore 1</v>
      </c>
      <c r="C137" t="str">
        <f>VLOOKUP($A137,'OASIS-11_26'!$E$2:$R$1556,2,FALSE)</f>
        <v>GEN</v>
      </c>
      <c r="D137" s="1">
        <f>VLOOKUP($A137,'OASIS-11_26'!$E$2:$R$1556,11,FALSE)</f>
        <v>42398</v>
      </c>
      <c r="E137" s="3">
        <f t="shared" si="4"/>
        <v>2016</v>
      </c>
      <c r="F137" t="str">
        <f>VLOOKUP($A137,'OASIS-11_26'!$E$2:$R$1556,9,FALSE)</f>
        <v>SUN</v>
      </c>
      <c r="G137" t="str">
        <f>VLOOKUP($A137,'OASIS-11_26'!$E$2:$R$1556,8,FALSE)</f>
        <v>PHOTO VOLTAIC</v>
      </c>
      <c r="H137">
        <f>VLOOKUP($A137,'OASIS-11_26'!$E$2:$R$1556,4,FALSE)</f>
        <v>1.5</v>
      </c>
      <c r="I137">
        <f>VLOOKUP($A137,'OASIS-11_26'!$E$2:$R$1556,5,FALSE)</f>
        <v>1.5</v>
      </c>
      <c r="J137" t="str">
        <f>VLOOKUP($A137,'OASIS-11_26'!$E$2:$R$1556,6,FALSE)</f>
        <v>PGAE</v>
      </c>
      <c r="K137" t="str">
        <f>IF(ISERROR(VLOOKUP($A137,'2021_NQC_List-11_13'!$A$2:$T$1532,4,FALSE)),"","NQC")</f>
        <v>NQC</v>
      </c>
      <c r="L137" s="3" t="str">
        <f>IF(ISERROR(VLOOKUP($A137,'2021_NQC_List-11_13'!$A$2:$T$1532,4,FALSE)),"",VLOOKUP($A137,'2021_NQC_List-11_13'!$A$2:$T$1532,18,FALSE))</f>
        <v>ID</v>
      </c>
      <c r="M137">
        <f>IF($K137="NQC",VLOOKUP($A137,'2021_NQC_List-11_13'!$A$2:$T$1532,4,FALSE),0)</f>
        <v>0.06</v>
      </c>
      <c r="N137">
        <f>IF($K137="NQC",VLOOKUP($A137,'2021_NQC_List-11_13'!$A$2:$T$1532,5,FALSE),0)</f>
        <v>0.05</v>
      </c>
      <c r="O137">
        <f>IF($K137="NQC",VLOOKUP($A137,'2021_NQC_List-11_13'!$A$2:$T$1532,6,FALSE),0)</f>
        <v>0.27</v>
      </c>
      <c r="P137">
        <f>IF($K137="NQC",VLOOKUP($A137,'2021_NQC_List-11_13'!$A$2:$T$1532,7,FALSE),0)</f>
        <v>0.23</v>
      </c>
      <c r="Q137">
        <f>IF($K137="NQC",VLOOKUP($A137,'2021_NQC_List-11_13'!$A$2:$T$1532,8,FALSE),0)</f>
        <v>0.24</v>
      </c>
      <c r="R137">
        <f>IF($K137="NQC",VLOOKUP($A137,'2021_NQC_List-11_13'!$A$2:$T$1532,9,FALSE),0)</f>
        <v>0.47</v>
      </c>
      <c r="S137">
        <f>IF($K137="NQC",VLOOKUP($A137,'2021_NQC_List-11_13'!$A$2:$T$1532,10,FALSE),0)</f>
        <v>0.59</v>
      </c>
      <c r="T137">
        <f>IF($K137="NQC",VLOOKUP($A137,'2021_NQC_List-11_13'!$A$2:$T$1532,11,FALSE),0)</f>
        <v>0.41</v>
      </c>
      <c r="U137">
        <f>IF($K137="NQC",VLOOKUP($A137,'2021_NQC_List-11_13'!$A$2:$T$1532,12,FALSE),0)</f>
        <v>0.21</v>
      </c>
      <c r="V137">
        <f>IF($K137="NQC",VLOOKUP($A137,'2021_NQC_List-11_13'!$A$2:$T$1532,13,FALSE),0)</f>
        <v>0.03</v>
      </c>
      <c r="W137">
        <f>IF($K137="NQC",VLOOKUP($A137,'2021_NQC_List-11_13'!$A$2:$T$1532,14,FALSE),0)</f>
        <v>0.03</v>
      </c>
      <c r="X137">
        <f>IF($K137="NQC",VLOOKUP($A137,'2021_NQC_List-11_13'!$A$2:$T$1532,15,FALSE),0)</f>
        <v>0</v>
      </c>
      <c r="Y137" t="str">
        <f t="shared" si="5"/>
        <v>Non-Hydro</v>
      </c>
      <c r="AA137" t="s">
        <v>4341</v>
      </c>
    </row>
    <row r="138" spans="1:28" x14ac:dyDescent="0.3">
      <c r="A138" t="str">
        <f>'OASIS-11_26'!E142</f>
        <v>SCEC_1_PDRP149</v>
      </c>
      <c r="B138" t="str">
        <f>'OASIS-11_26'!G142</f>
        <v>SCEC_1_PDRP149</v>
      </c>
      <c r="C138" t="str">
        <f>VLOOKUP($A138,'OASIS-11_26'!$E$2:$R$1556,2,FALSE)</f>
        <v>GEN</v>
      </c>
      <c r="D138" s="1">
        <f>VLOOKUP($A138,'OASIS-11_26'!$E$2:$R$1556,11,FALSE)</f>
        <v>0</v>
      </c>
      <c r="E138" s="3" t="str">
        <f t="shared" si="4"/>
        <v/>
      </c>
      <c r="F138" t="str">
        <f>VLOOKUP($A138,'OASIS-11_26'!$E$2:$R$1556,9,FALSE)</f>
        <v>OTHER</v>
      </c>
      <c r="G138" t="str">
        <f>VLOOKUP($A138,'OASIS-11_26'!$E$2:$R$1556,8,FALSE)</f>
        <v>OTHER</v>
      </c>
      <c r="H138">
        <f>VLOOKUP($A138,'OASIS-11_26'!$E$2:$R$1556,4,FALSE)</f>
        <v>0.99</v>
      </c>
      <c r="I138">
        <f>VLOOKUP($A138,'OASIS-11_26'!$E$2:$R$1556,5,FALSE)</f>
        <v>0</v>
      </c>
      <c r="J138" t="str">
        <f>VLOOKUP($A138,'OASIS-11_26'!$E$2:$R$1556,6,FALSE)</f>
        <v>SCE</v>
      </c>
      <c r="K138" t="str">
        <f>IF(ISERROR(VLOOKUP($A138,'2021_NQC_List-11_13'!$A$2:$T$1532,4,FALSE)),"","NQC")</f>
        <v/>
      </c>
      <c r="L138" s="3" t="str">
        <f>IF(ISERROR(VLOOKUP($A138,'2021_NQC_List-11_13'!$A$2:$T$1532,4,FALSE)),"",VLOOKUP($A138,'2021_NQC_List-11_13'!$A$2:$T$1532,18,FALSE))</f>
        <v/>
      </c>
      <c r="M138">
        <f>IF($K138="NQC",VLOOKUP($A138,'2021_NQC_List-11_13'!$A$2:$T$1532,4,FALSE),0)</f>
        <v>0</v>
      </c>
      <c r="N138">
        <f>IF($K138="NQC",VLOOKUP($A138,'2021_NQC_List-11_13'!$A$2:$T$1532,5,FALSE),0)</f>
        <v>0</v>
      </c>
      <c r="O138">
        <f>IF($K138="NQC",VLOOKUP($A138,'2021_NQC_List-11_13'!$A$2:$T$1532,6,FALSE),0)</f>
        <v>0</v>
      </c>
      <c r="P138">
        <f>IF($K138="NQC",VLOOKUP($A138,'2021_NQC_List-11_13'!$A$2:$T$1532,7,FALSE),0)</f>
        <v>0</v>
      </c>
      <c r="Q138">
        <f>IF($K138="NQC",VLOOKUP($A138,'2021_NQC_List-11_13'!$A$2:$T$1532,8,FALSE),0)</f>
        <v>0</v>
      </c>
      <c r="R138">
        <f>IF($K138="NQC",VLOOKUP($A138,'2021_NQC_List-11_13'!$A$2:$T$1532,9,FALSE),0)</f>
        <v>0</v>
      </c>
      <c r="S138">
        <f>IF($K138="NQC",VLOOKUP($A138,'2021_NQC_List-11_13'!$A$2:$T$1532,10,FALSE),0)</f>
        <v>0</v>
      </c>
      <c r="T138">
        <f>IF($K138="NQC",VLOOKUP($A138,'2021_NQC_List-11_13'!$A$2:$T$1532,11,FALSE),0)</f>
        <v>0</v>
      </c>
      <c r="U138">
        <f>IF($K138="NQC",VLOOKUP($A138,'2021_NQC_List-11_13'!$A$2:$T$1532,12,FALSE),0)</f>
        <v>0</v>
      </c>
      <c r="V138">
        <f>IF($K138="NQC",VLOOKUP($A138,'2021_NQC_List-11_13'!$A$2:$T$1532,13,FALSE),0)</f>
        <v>0</v>
      </c>
      <c r="W138">
        <f>IF($K138="NQC",VLOOKUP($A138,'2021_NQC_List-11_13'!$A$2:$T$1532,14,FALSE),0)</f>
        <v>0</v>
      </c>
      <c r="X138">
        <f>IF($K138="NQC",VLOOKUP($A138,'2021_NQC_List-11_13'!$A$2:$T$1532,15,FALSE),0)</f>
        <v>0</v>
      </c>
      <c r="Y138" t="str">
        <f t="shared" si="5"/>
        <v>Non-Hydro</v>
      </c>
      <c r="Z138" t="s">
        <v>4361</v>
      </c>
      <c r="AA138" t="s">
        <v>4341</v>
      </c>
    </row>
    <row r="139" spans="1:28" x14ac:dyDescent="0.3">
      <c r="A139" t="str">
        <f>'OASIS-11_26'!E143</f>
        <v>VOYAGR_2_VOAWD5</v>
      </c>
      <c r="B139" t="str">
        <f>'OASIS-11_26'!G143</f>
        <v>Voyager Wind Oasis Alta</v>
      </c>
      <c r="C139" t="str">
        <f>VLOOKUP($A139,'OASIS-11_26'!$E$2:$R$1556,2,FALSE)</f>
        <v>GEN</v>
      </c>
      <c r="D139" s="1">
        <f>VLOOKUP($A139,'OASIS-11_26'!$E$2:$R$1556,11,FALSE)</f>
        <v>0</v>
      </c>
      <c r="E139" s="3" t="str">
        <f t="shared" si="4"/>
        <v/>
      </c>
      <c r="F139" t="str">
        <f>VLOOKUP($A139,'OASIS-11_26'!$E$2:$R$1556,9,FALSE)</f>
        <v>WIND</v>
      </c>
      <c r="G139" t="str">
        <f>VLOOKUP($A139,'OASIS-11_26'!$E$2:$R$1556,8,FALSE)</f>
        <v>WIND</v>
      </c>
      <c r="H139">
        <f>VLOOKUP($A139,'OASIS-11_26'!$E$2:$R$1556,4,FALSE)</f>
        <v>14.14</v>
      </c>
      <c r="I139">
        <f>VLOOKUP($A139,'OASIS-11_26'!$E$2:$R$1556,5,FALSE)</f>
        <v>14.14</v>
      </c>
      <c r="J139" t="str">
        <f>VLOOKUP($A139,'OASIS-11_26'!$E$2:$R$1556,6,FALSE)</f>
        <v>SCE</v>
      </c>
      <c r="K139" t="str">
        <f>IF(ISERROR(VLOOKUP($A139,'2021_NQC_List-11_13'!$A$2:$T$1532,4,FALSE)),"","NQC")</f>
        <v/>
      </c>
      <c r="L139" s="3" t="str">
        <f>IF(ISERROR(VLOOKUP($A139,'2021_NQC_List-11_13'!$A$2:$T$1532,4,FALSE)),"",VLOOKUP($A139,'2021_NQC_List-11_13'!$A$2:$T$1532,18,FALSE))</f>
        <v/>
      </c>
      <c r="M139">
        <f>IF($K139="NQC",VLOOKUP($A139,'2021_NQC_List-11_13'!$A$2:$T$1532,4,FALSE),0)</f>
        <v>0</v>
      </c>
      <c r="N139">
        <f>IF($K139="NQC",VLOOKUP($A139,'2021_NQC_List-11_13'!$A$2:$T$1532,5,FALSE),0)</f>
        <v>0</v>
      </c>
      <c r="O139">
        <f>IF($K139="NQC",VLOOKUP($A139,'2021_NQC_List-11_13'!$A$2:$T$1532,6,FALSE),0)</f>
        <v>0</v>
      </c>
      <c r="P139">
        <f>IF($K139="NQC",VLOOKUP($A139,'2021_NQC_List-11_13'!$A$2:$T$1532,7,FALSE),0)</f>
        <v>0</v>
      </c>
      <c r="Q139">
        <f>IF($K139="NQC",VLOOKUP($A139,'2021_NQC_List-11_13'!$A$2:$T$1532,8,FALSE),0)</f>
        <v>0</v>
      </c>
      <c r="R139">
        <f>IF($K139="NQC",VLOOKUP($A139,'2021_NQC_List-11_13'!$A$2:$T$1532,9,FALSE),0)</f>
        <v>0</v>
      </c>
      <c r="S139">
        <f>IF($K139="NQC",VLOOKUP($A139,'2021_NQC_List-11_13'!$A$2:$T$1532,10,FALSE),0)</f>
        <v>0</v>
      </c>
      <c r="T139">
        <f>IF($K139="NQC",VLOOKUP($A139,'2021_NQC_List-11_13'!$A$2:$T$1532,11,FALSE),0)</f>
        <v>0</v>
      </c>
      <c r="U139">
        <f>IF($K139="NQC",VLOOKUP($A139,'2021_NQC_List-11_13'!$A$2:$T$1532,12,FALSE),0)</f>
        <v>0</v>
      </c>
      <c r="V139">
        <f>IF($K139="NQC",VLOOKUP($A139,'2021_NQC_List-11_13'!$A$2:$T$1532,13,FALSE),0)</f>
        <v>0</v>
      </c>
      <c r="W139">
        <f>IF($K139="NQC",VLOOKUP($A139,'2021_NQC_List-11_13'!$A$2:$T$1532,14,FALSE),0)</f>
        <v>0</v>
      </c>
      <c r="X139">
        <f>IF($K139="NQC",VLOOKUP($A139,'2021_NQC_List-11_13'!$A$2:$T$1532,15,FALSE),0)</f>
        <v>0</v>
      </c>
      <c r="Y139" t="str">
        <f t="shared" si="5"/>
        <v>Non-Hydro</v>
      </c>
      <c r="AA139" t="s">
        <v>4341</v>
      </c>
      <c r="AB139" s="129" t="s">
        <v>4408</v>
      </c>
    </row>
    <row r="140" spans="1:28" x14ac:dyDescent="0.3">
      <c r="A140" t="str">
        <f>'OASIS-11_26'!E144</f>
        <v>LTBEAR_1_LB4SR5</v>
      </c>
      <c r="B140" t="str">
        <f>'OASIS-11_26'!G144</f>
        <v>Little Bear 4 Solar 5</v>
      </c>
      <c r="C140" t="str">
        <f>VLOOKUP($A140,'OASIS-11_26'!$E$2:$R$1556,2,FALSE)</f>
        <v>GEN</v>
      </c>
      <c r="D140" s="1">
        <f>VLOOKUP($A140,'OASIS-11_26'!$E$2:$R$1556,11,FALSE)</f>
        <v>0</v>
      </c>
      <c r="E140" s="3" t="str">
        <f t="shared" si="4"/>
        <v/>
      </c>
      <c r="F140" t="str">
        <f>VLOOKUP($A140,'OASIS-11_26'!$E$2:$R$1556,9,FALSE)</f>
        <v>SUN</v>
      </c>
      <c r="G140" t="str">
        <f>VLOOKUP($A140,'OASIS-11_26'!$E$2:$R$1556,8,FALSE)</f>
        <v>PHOTO VOLTAIC</v>
      </c>
      <c r="H140">
        <f>VLOOKUP($A140,'OASIS-11_26'!$E$2:$R$1556,4,FALSE)</f>
        <v>50</v>
      </c>
      <c r="I140">
        <f>VLOOKUP($A140,'OASIS-11_26'!$E$2:$R$1556,5,FALSE)</f>
        <v>50</v>
      </c>
      <c r="J140" t="str">
        <f>VLOOKUP($A140,'OASIS-11_26'!$E$2:$R$1556,6,FALSE)</f>
        <v>PGAE</v>
      </c>
      <c r="K140" t="str">
        <f>IF(ISERROR(VLOOKUP($A140,'2021_NQC_List-11_13'!$A$2:$T$1532,4,FALSE)),"","NQC")</f>
        <v/>
      </c>
      <c r="L140" s="3" t="str">
        <f>IF(ISERROR(VLOOKUP($A140,'2021_NQC_List-11_13'!$A$2:$T$1532,4,FALSE)),"",VLOOKUP($A140,'2021_NQC_List-11_13'!$A$2:$T$1532,18,FALSE))</f>
        <v/>
      </c>
      <c r="M140">
        <f>IF($K140="NQC",VLOOKUP($A140,'2021_NQC_List-11_13'!$A$2:$T$1532,4,FALSE),0)</f>
        <v>0</v>
      </c>
      <c r="N140">
        <f>IF($K140="NQC",VLOOKUP($A140,'2021_NQC_List-11_13'!$A$2:$T$1532,5,FALSE),0)</f>
        <v>0</v>
      </c>
      <c r="O140">
        <f>IF($K140="NQC",VLOOKUP($A140,'2021_NQC_List-11_13'!$A$2:$T$1532,6,FALSE),0)</f>
        <v>0</v>
      </c>
      <c r="P140">
        <f>IF($K140="NQC",VLOOKUP($A140,'2021_NQC_List-11_13'!$A$2:$T$1532,7,FALSE),0)</f>
        <v>0</v>
      </c>
      <c r="Q140">
        <f>IF($K140="NQC",VLOOKUP($A140,'2021_NQC_List-11_13'!$A$2:$T$1532,8,FALSE),0)</f>
        <v>0</v>
      </c>
      <c r="R140">
        <f>IF($K140="NQC",VLOOKUP($A140,'2021_NQC_List-11_13'!$A$2:$T$1532,9,FALSE),0)</f>
        <v>0</v>
      </c>
      <c r="S140">
        <f>IF($K140="NQC",VLOOKUP($A140,'2021_NQC_List-11_13'!$A$2:$T$1532,10,FALSE),0)</f>
        <v>0</v>
      </c>
      <c r="T140">
        <f>IF($K140="NQC",VLOOKUP($A140,'2021_NQC_List-11_13'!$A$2:$T$1532,11,FALSE),0)</f>
        <v>0</v>
      </c>
      <c r="U140">
        <f>IF($K140="NQC",VLOOKUP($A140,'2021_NQC_List-11_13'!$A$2:$T$1532,12,FALSE),0)</f>
        <v>0</v>
      </c>
      <c r="V140">
        <f>IF($K140="NQC",VLOOKUP($A140,'2021_NQC_List-11_13'!$A$2:$T$1532,13,FALSE),0)</f>
        <v>0</v>
      </c>
      <c r="W140">
        <f>IF($K140="NQC",VLOOKUP($A140,'2021_NQC_List-11_13'!$A$2:$T$1532,14,FALSE),0)</f>
        <v>0</v>
      </c>
      <c r="X140">
        <f>IF($K140="NQC",VLOOKUP($A140,'2021_NQC_List-11_13'!$A$2:$T$1532,15,FALSE),0)</f>
        <v>0</v>
      </c>
      <c r="Y140" t="str">
        <f t="shared" si="5"/>
        <v>Non-Hydro</v>
      </c>
      <c r="AA140" t="s">
        <v>4341</v>
      </c>
      <c r="AB140" s="129" t="s">
        <v>4406</v>
      </c>
    </row>
    <row r="141" spans="1:28" x14ac:dyDescent="0.3">
      <c r="A141" t="str">
        <f>'OASIS-11_26'!E145</f>
        <v>STANIS_7_UNIT 1</v>
      </c>
      <c r="B141" t="str">
        <f>'OASIS-11_26'!G145</f>
        <v>STANISLAUS HYDRO</v>
      </c>
      <c r="C141" t="str">
        <f>VLOOKUP($A141,'OASIS-11_26'!$E$2:$R$1556,2,FALSE)</f>
        <v>GEN</v>
      </c>
      <c r="D141" s="1">
        <f>VLOOKUP($A141,'OASIS-11_26'!$E$2:$R$1556,11,FALSE)</f>
        <v>23012</v>
      </c>
      <c r="E141" s="3">
        <f t="shared" si="4"/>
        <v>1963</v>
      </c>
      <c r="F141" t="str">
        <f>VLOOKUP($A141,'OASIS-11_26'!$E$2:$R$1556,9,FALSE)</f>
        <v>WATER</v>
      </c>
      <c r="G141" t="str">
        <f>VLOOKUP($A141,'OASIS-11_26'!$E$2:$R$1556,8,FALSE)</f>
        <v>HYDRO</v>
      </c>
      <c r="H141">
        <f>VLOOKUP($A141,'OASIS-11_26'!$E$2:$R$1556,4,FALSE)</f>
        <v>91</v>
      </c>
      <c r="I141">
        <f>VLOOKUP($A141,'OASIS-11_26'!$E$2:$R$1556,5,FALSE)</f>
        <v>95</v>
      </c>
      <c r="J141" t="str">
        <f>VLOOKUP($A141,'OASIS-11_26'!$E$2:$R$1556,6,FALSE)</f>
        <v>PGAE</v>
      </c>
      <c r="K141" t="str">
        <f>IF(ISERROR(VLOOKUP($A141,'2021_NQC_List-11_13'!$A$2:$T$1532,4,FALSE)),"","NQC")</f>
        <v>NQC</v>
      </c>
      <c r="L141" s="3" t="str">
        <f>IF(ISERROR(VLOOKUP($A141,'2021_NQC_List-11_13'!$A$2:$T$1532,4,FALSE)),"",VLOOKUP($A141,'2021_NQC_List-11_13'!$A$2:$T$1532,18,FALSE))</f>
        <v>FC</v>
      </c>
      <c r="M141">
        <f>IF($K141="NQC",VLOOKUP($A141,'2021_NQC_List-11_13'!$A$2:$T$1532,4,FALSE),0)</f>
        <v>57.26</v>
      </c>
      <c r="N141">
        <f>IF($K141="NQC",VLOOKUP($A141,'2021_NQC_List-11_13'!$A$2:$T$1532,5,FALSE),0)</f>
        <v>52</v>
      </c>
      <c r="O141">
        <f>IF($K141="NQC",VLOOKUP($A141,'2021_NQC_List-11_13'!$A$2:$T$1532,6,FALSE),0)</f>
        <v>52</v>
      </c>
      <c r="P141">
        <f>IF($K141="NQC",VLOOKUP($A141,'2021_NQC_List-11_13'!$A$2:$T$1532,7,FALSE),0)</f>
        <v>36</v>
      </c>
      <c r="Q141">
        <f>IF($K141="NQC",VLOOKUP($A141,'2021_NQC_List-11_13'!$A$2:$T$1532,8,FALSE),0)</f>
        <v>51.8</v>
      </c>
      <c r="R141">
        <f>IF($K141="NQC",VLOOKUP($A141,'2021_NQC_List-11_13'!$A$2:$T$1532,9,FALSE),0)</f>
        <v>55.4</v>
      </c>
      <c r="S141">
        <f>IF($K141="NQC",VLOOKUP($A141,'2021_NQC_List-11_13'!$A$2:$T$1532,10,FALSE),0)</f>
        <v>60.8</v>
      </c>
      <c r="T141">
        <f>IF($K141="NQC",VLOOKUP($A141,'2021_NQC_List-11_13'!$A$2:$T$1532,11,FALSE),0)</f>
        <v>62.8</v>
      </c>
      <c r="U141">
        <f>IF($K141="NQC",VLOOKUP($A141,'2021_NQC_List-11_13'!$A$2:$T$1532,12,FALSE),0)</f>
        <v>59.39</v>
      </c>
      <c r="V141">
        <f>IF($K141="NQC",VLOOKUP($A141,'2021_NQC_List-11_13'!$A$2:$T$1532,13,FALSE),0)</f>
        <v>23.35</v>
      </c>
      <c r="W141">
        <f>IF($K141="NQC",VLOOKUP($A141,'2021_NQC_List-11_13'!$A$2:$T$1532,14,FALSE),0)</f>
        <v>0</v>
      </c>
      <c r="X141">
        <f>IF($K141="NQC",VLOOKUP($A141,'2021_NQC_List-11_13'!$A$2:$T$1532,15,FALSE),0)</f>
        <v>66.7</v>
      </c>
      <c r="Y141" t="str">
        <f t="shared" si="5"/>
        <v>Hydro-Large Hydro</v>
      </c>
      <c r="AA141" t="s">
        <v>4341</v>
      </c>
    </row>
    <row r="142" spans="1:28" x14ac:dyDescent="0.3">
      <c r="A142" t="str">
        <f>'OASIS-11_26'!E146</f>
        <v>SLSTR1_2_SOLAR1</v>
      </c>
      <c r="B142" t="str">
        <f>'OASIS-11_26'!G146</f>
        <v>Solar Star 1</v>
      </c>
      <c r="C142" t="str">
        <f>VLOOKUP($A142,'OASIS-11_26'!$E$2:$R$1556,2,FALSE)</f>
        <v>GEN</v>
      </c>
      <c r="D142" s="1">
        <f>VLOOKUP($A142,'OASIS-11_26'!$E$2:$R$1556,11,FALSE)</f>
        <v>41934</v>
      </c>
      <c r="E142" s="3">
        <f t="shared" si="4"/>
        <v>2014</v>
      </c>
      <c r="F142" t="str">
        <f>VLOOKUP($A142,'OASIS-11_26'!$E$2:$R$1556,9,FALSE)</f>
        <v>SUN</v>
      </c>
      <c r="G142" t="str">
        <f>VLOOKUP($A142,'OASIS-11_26'!$E$2:$R$1556,8,FALSE)</f>
        <v>PHOTO VOLTAIC</v>
      </c>
      <c r="H142">
        <f>VLOOKUP($A142,'OASIS-11_26'!$E$2:$R$1556,4,FALSE)</f>
        <v>310</v>
      </c>
      <c r="I142">
        <f>VLOOKUP($A142,'OASIS-11_26'!$E$2:$R$1556,5,FALSE)</f>
        <v>0</v>
      </c>
      <c r="J142" t="str">
        <f>VLOOKUP($A142,'OASIS-11_26'!$E$2:$R$1556,6,FALSE)</f>
        <v>SCE</v>
      </c>
      <c r="K142" t="str">
        <f>IF(ISERROR(VLOOKUP($A142,'2021_NQC_List-11_13'!$A$2:$T$1532,4,FALSE)),"","NQC")</f>
        <v>NQC</v>
      </c>
      <c r="L142" s="3" t="str">
        <f>IF(ISERROR(VLOOKUP($A142,'2021_NQC_List-11_13'!$A$2:$T$1532,4,FALSE)),"",VLOOKUP($A142,'2021_NQC_List-11_13'!$A$2:$T$1532,18,FALSE))</f>
        <v>FC</v>
      </c>
      <c r="M142">
        <f>IF($K142="NQC",VLOOKUP($A142,'2021_NQC_List-11_13'!$A$2:$T$1532,4,FALSE),0)</f>
        <v>12.4</v>
      </c>
      <c r="N142">
        <f>IF($K142="NQC",VLOOKUP($A142,'2021_NQC_List-11_13'!$A$2:$T$1532,5,FALSE),0)</f>
        <v>9.3000000000000007</v>
      </c>
      <c r="O142">
        <f>IF($K142="NQC",VLOOKUP($A142,'2021_NQC_List-11_13'!$A$2:$T$1532,6,FALSE),0)</f>
        <v>55.8</v>
      </c>
      <c r="P142">
        <f>IF($K142="NQC",VLOOKUP($A142,'2021_NQC_List-11_13'!$A$2:$T$1532,7,FALSE),0)</f>
        <v>46.5</v>
      </c>
      <c r="Q142">
        <f>IF($K142="NQC",VLOOKUP($A142,'2021_NQC_List-11_13'!$A$2:$T$1532,8,FALSE),0)</f>
        <v>49.6</v>
      </c>
      <c r="R142">
        <f>IF($K142="NQC",VLOOKUP($A142,'2021_NQC_List-11_13'!$A$2:$T$1532,9,FALSE),0)</f>
        <v>96.1</v>
      </c>
      <c r="S142">
        <f>IF($K142="NQC",VLOOKUP($A142,'2021_NQC_List-11_13'!$A$2:$T$1532,10,FALSE),0)</f>
        <v>120.9</v>
      </c>
      <c r="T142">
        <f>IF($K142="NQC",VLOOKUP($A142,'2021_NQC_List-11_13'!$A$2:$T$1532,11,FALSE),0)</f>
        <v>83.7</v>
      </c>
      <c r="U142">
        <f>IF($K142="NQC",VLOOKUP($A142,'2021_NQC_List-11_13'!$A$2:$T$1532,12,FALSE),0)</f>
        <v>43.4</v>
      </c>
      <c r="V142">
        <f>IF($K142="NQC",VLOOKUP($A142,'2021_NQC_List-11_13'!$A$2:$T$1532,13,FALSE),0)</f>
        <v>6.2</v>
      </c>
      <c r="W142">
        <f>IF($K142="NQC",VLOOKUP($A142,'2021_NQC_List-11_13'!$A$2:$T$1532,14,FALSE),0)</f>
        <v>6.2</v>
      </c>
      <c r="X142">
        <f>IF($K142="NQC",VLOOKUP($A142,'2021_NQC_List-11_13'!$A$2:$T$1532,15,FALSE),0)</f>
        <v>0</v>
      </c>
      <c r="Y142" t="str">
        <f t="shared" si="5"/>
        <v>Non-Hydro</v>
      </c>
      <c r="AA142" t="s">
        <v>4341</v>
      </c>
    </row>
    <row r="143" spans="1:28" x14ac:dyDescent="0.3">
      <c r="A143" t="str">
        <f>'OASIS-11_26'!E147</f>
        <v>LMBEPK_2_UNITA1</v>
      </c>
      <c r="B143" t="str">
        <f>'OASIS-11_26'!G147</f>
        <v>Lambie Energy Center, Unit #1</v>
      </c>
      <c r="C143" t="str">
        <f>VLOOKUP($A143,'OASIS-11_26'!$E$2:$R$1556,2,FALSE)</f>
        <v>GEN</v>
      </c>
      <c r="D143" s="1">
        <f>VLOOKUP($A143,'OASIS-11_26'!$E$2:$R$1556,11,FALSE)</f>
        <v>37627</v>
      </c>
      <c r="E143" s="3">
        <f t="shared" si="4"/>
        <v>2003</v>
      </c>
      <c r="F143" t="str">
        <f>VLOOKUP($A143,'OASIS-11_26'!$E$2:$R$1556,9,FALSE)</f>
        <v>NATURAL GAS</v>
      </c>
      <c r="G143" t="str">
        <f>VLOOKUP($A143,'OASIS-11_26'!$E$2:$R$1556,8,FALSE)</f>
        <v>COMBUSTION TURBINE</v>
      </c>
      <c r="H143">
        <f>VLOOKUP($A143,'OASIS-11_26'!$E$2:$R$1556,4,FALSE)</f>
        <v>47.5</v>
      </c>
      <c r="I143">
        <f>VLOOKUP($A143,'OASIS-11_26'!$E$2:$R$1556,5,FALSE)</f>
        <v>49.9</v>
      </c>
      <c r="J143" t="str">
        <f>VLOOKUP($A143,'OASIS-11_26'!$E$2:$R$1556,6,FALSE)</f>
        <v>PGAE</v>
      </c>
      <c r="K143" t="str">
        <f>IF(ISERROR(VLOOKUP($A143,'2021_NQC_List-11_13'!$A$2:$T$1532,4,FALSE)),"","NQC")</f>
        <v>NQC</v>
      </c>
      <c r="L143" s="3" t="str">
        <f>IF(ISERROR(VLOOKUP($A143,'2021_NQC_List-11_13'!$A$2:$T$1532,4,FALSE)),"",VLOOKUP($A143,'2021_NQC_List-11_13'!$A$2:$T$1532,18,FALSE))</f>
        <v>FC</v>
      </c>
      <c r="M143">
        <f>IF($K143="NQC",VLOOKUP($A143,'2021_NQC_List-11_13'!$A$2:$T$1532,4,FALSE),0)</f>
        <v>47.5</v>
      </c>
      <c r="N143">
        <f>IF($K143="NQC",VLOOKUP($A143,'2021_NQC_List-11_13'!$A$2:$T$1532,5,FALSE),0)</f>
        <v>47.5</v>
      </c>
      <c r="O143">
        <f>IF($K143="NQC",VLOOKUP($A143,'2021_NQC_List-11_13'!$A$2:$T$1532,6,FALSE),0)</f>
        <v>47.5</v>
      </c>
      <c r="P143">
        <f>IF($K143="NQC",VLOOKUP($A143,'2021_NQC_List-11_13'!$A$2:$T$1532,7,FALSE),0)</f>
        <v>47.5</v>
      </c>
      <c r="Q143">
        <f>IF($K143="NQC",VLOOKUP($A143,'2021_NQC_List-11_13'!$A$2:$T$1532,8,FALSE),0)</f>
        <v>47.5</v>
      </c>
      <c r="R143">
        <f>IF($K143="NQC",VLOOKUP($A143,'2021_NQC_List-11_13'!$A$2:$T$1532,9,FALSE),0)</f>
        <v>47.5</v>
      </c>
      <c r="S143">
        <f>IF($K143="NQC",VLOOKUP($A143,'2021_NQC_List-11_13'!$A$2:$T$1532,10,FALSE),0)</f>
        <v>47.5</v>
      </c>
      <c r="T143">
        <f>IF($K143="NQC",VLOOKUP($A143,'2021_NQC_List-11_13'!$A$2:$T$1532,11,FALSE),0)</f>
        <v>47.5</v>
      </c>
      <c r="U143">
        <f>IF($K143="NQC",VLOOKUP($A143,'2021_NQC_List-11_13'!$A$2:$T$1532,12,FALSE),0)</f>
        <v>47.5</v>
      </c>
      <c r="V143">
        <f>IF($K143="NQC",VLOOKUP($A143,'2021_NQC_List-11_13'!$A$2:$T$1532,13,FALSE),0)</f>
        <v>47.5</v>
      </c>
      <c r="W143">
        <f>IF($K143="NQC",VLOOKUP($A143,'2021_NQC_List-11_13'!$A$2:$T$1532,14,FALSE),0)</f>
        <v>47.5</v>
      </c>
      <c r="X143">
        <f>IF($K143="NQC",VLOOKUP($A143,'2021_NQC_List-11_13'!$A$2:$T$1532,15,FALSE),0)</f>
        <v>47.5</v>
      </c>
      <c r="Y143" t="str">
        <f t="shared" si="5"/>
        <v>Non-Hydro</v>
      </c>
      <c r="AA143" t="s">
        <v>4341</v>
      </c>
    </row>
    <row r="144" spans="1:28" x14ac:dyDescent="0.3">
      <c r="A144" t="str">
        <f>'OASIS-11_26'!E148</f>
        <v>KINGRV_7_UNIT 1</v>
      </c>
      <c r="B144" t="str">
        <f>'OASIS-11_26'!G148</f>
        <v>KINGS RIVER HYDRO UNIT 1</v>
      </c>
      <c r="C144" t="str">
        <f>VLOOKUP($A144,'OASIS-11_26'!$E$2:$R$1556,2,FALSE)</f>
        <v>GEN</v>
      </c>
      <c r="D144" s="1">
        <f>VLOOKUP($A144,'OASIS-11_26'!$E$2:$R$1556,11,FALSE)</f>
        <v>22647</v>
      </c>
      <c r="E144" s="3">
        <f t="shared" si="4"/>
        <v>1962</v>
      </c>
      <c r="F144" t="str">
        <f>VLOOKUP($A144,'OASIS-11_26'!$E$2:$R$1556,9,FALSE)</f>
        <v>WATER</v>
      </c>
      <c r="G144" t="str">
        <f>VLOOKUP($A144,'OASIS-11_26'!$E$2:$R$1556,8,FALSE)</f>
        <v>HYDRO</v>
      </c>
      <c r="H144">
        <f>VLOOKUP($A144,'OASIS-11_26'!$E$2:$R$1556,4,FALSE)</f>
        <v>51.2</v>
      </c>
      <c r="I144">
        <f>VLOOKUP($A144,'OASIS-11_26'!$E$2:$R$1556,5,FALSE)</f>
        <v>51.2</v>
      </c>
      <c r="J144" t="str">
        <f>VLOOKUP($A144,'OASIS-11_26'!$E$2:$R$1556,6,FALSE)</f>
        <v>PGAE</v>
      </c>
      <c r="K144" t="str">
        <f>IF(ISERROR(VLOOKUP($A144,'2021_NQC_List-11_13'!$A$2:$T$1532,4,FALSE)),"","NQC")</f>
        <v>NQC</v>
      </c>
      <c r="L144" s="3" t="str">
        <f>IF(ISERROR(VLOOKUP($A144,'2021_NQC_List-11_13'!$A$2:$T$1532,4,FALSE)),"",VLOOKUP($A144,'2021_NQC_List-11_13'!$A$2:$T$1532,18,FALSE))</f>
        <v>FC</v>
      </c>
      <c r="M144">
        <f>IF($K144="NQC",VLOOKUP($A144,'2021_NQC_List-11_13'!$A$2:$T$1532,4,FALSE),0)</f>
        <v>32</v>
      </c>
      <c r="N144">
        <f>IF($K144="NQC",VLOOKUP($A144,'2021_NQC_List-11_13'!$A$2:$T$1532,5,FALSE),0)</f>
        <v>0</v>
      </c>
      <c r="O144">
        <f>IF($K144="NQC",VLOOKUP($A144,'2021_NQC_List-11_13'!$A$2:$T$1532,6,FALSE),0)</f>
        <v>11.2</v>
      </c>
      <c r="P144">
        <f>IF($K144="NQC",VLOOKUP($A144,'2021_NQC_List-11_13'!$A$2:$T$1532,7,FALSE),0)</f>
        <v>11.2</v>
      </c>
      <c r="Q144">
        <f>IF($K144="NQC",VLOOKUP($A144,'2021_NQC_List-11_13'!$A$2:$T$1532,8,FALSE),0)</f>
        <v>11.2</v>
      </c>
      <c r="R144">
        <f>IF($K144="NQC",VLOOKUP($A144,'2021_NQC_List-11_13'!$A$2:$T$1532,9,FALSE),0)</f>
        <v>35.200000000000003</v>
      </c>
      <c r="S144">
        <f>IF($K144="NQC",VLOOKUP($A144,'2021_NQC_List-11_13'!$A$2:$T$1532,10,FALSE),0)</f>
        <v>37.119999999999997</v>
      </c>
      <c r="T144">
        <f>IF($K144="NQC",VLOOKUP($A144,'2021_NQC_List-11_13'!$A$2:$T$1532,11,FALSE),0)</f>
        <v>36.799999999999997</v>
      </c>
      <c r="U144">
        <f>IF($K144="NQC",VLOOKUP($A144,'2021_NQC_List-11_13'!$A$2:$T$1532,12,FALSE),0)</f>
        <v>32</v>
      </c>
      <c r="V144">
        <f>IF($K144="NQC",VLOOKUP($A144,'2021_NQC_List-11_13'!$A$2:$T$1532,13,FALSE),0)</f>
        <v>32</v>
      </c>
      <c r="W144">
        <f>IF($K144="NQC",VLOOKUP($A144,'2021_NQC_List-11_13'!$A$2:$T$1532,14,FALSE),0)</f>
        <v>32</v>
      </c>
      <c r="X144">
        <f>IF($K144="NQC",VLOOKUP($A144,'2021_NQC_List-11_13'!$A$2:$T$1532,15,FALSE),0)</f>
        <v>35.200000000000003</v>
      </c>
      <c r="Y144" t="str">
        <f t="shared" si="5"/>
        <v>Hydro-Large Hydro</v>
      </c>
      <c r="AA144" t="s">
        <v>4341</v>
      </c>
    </row>
    <row r="145" spans="1:27" x14ac:dyDescent="0.3">
      <c r="A145" t="str">
        <f>'OASIS-11_26'!E149</f>
        <v>CSCCOG_1_UNIT 1</v>
      </c>
      <c r="B145" t="str">
        <f>'OASIS-11_26'!G149</f>
        <v>SANTA CLARA CO-GEN</v>
      </c>
      <c r="C145" t="str">
        <f>VLOOKUP($A145,'OASIS-11_26'!$E$2:$R$1556,2,FALSE)</f>
        <v>GEN</v>
      </c>
      <c r="D145" s="1">
        <f>VLOOKUP($A145,'OASIS-11_26'!$E$2:$R$1556,11,FALSE)</f>
        <v>29587</v>
      </c>
      <c r="E145" s="3">
        <f t="shared" si="4"/>
        <v>1981</v>
      </c>
      <c r="F145" t="str">
        <f>VLOOKUP($A145,'OASIS-11_26'!$E$2:$R$1556,9,FALSE)</f>
        <v>NATURAL GAS</v>
      </c>
      <c r="G145" t="str">
        <f>VLOOKUP($A145,'OASIS-11_26'!$E$2:$R$1556,8,FALSE)</f>
        <v>COMBUSTION TURBINE</v>
      </c>
      <c r="H145">
        <f>VLOOKUP($A145,'OASIS-11_26'!$E$2:$R$1556,4,FALSE)</f>
        <v>7</v>
      </c>
      <c r="I145">
        <f>VLOOKUP($A145,'OASIS-11_26'!$E$2:$R$1556,5,FALSE)</f>
        <v>7</v>
      </c>
      <c r="J145" t="str">
        <f>VLOOKUP($A145,'OASIS-11_26'!$E$2:$R$1556,6,FALSE)</f>
        <v>PGAE</v>
      </c>
      <c r="K145" t="str">
        <f>IF(ISERROR(VLOOKUP($A145,'2021_NQC_List-11_13'!$A$2:$T$1532,4,FALSE)),"","NQC")</f>
        <v>NQC</v>
      </c>
      <c r="L145" s="3" t="str">
        <f>IF(ISERROR(VLOOKUP($A145,'2021_NQC_List-11_13'!$A$2:$T$1532,4,FALSE)),"",VLOOKUP($A145,'2021_NQC_List-11_13'!$A$2:$T$1532,18,FALSE))</f>
        <v>FC</v>
      </c>
      <c r="M145">
        <f>IF($K145="NQC",VLOOKUP($A145,'2021_NQC_List-11_13'!$A$2:$T$1532,4,FALSE),0)</f>
        <v>6</v>
      </c>
      <c r="N145">
        <f>IF($K145="NQC",VLOOKUP($A145,'2021_NQC_List-11_13'!$A$2:$T$1532,5,FALSE),0)</f>
        <v>6</v>
      </c>
      <c r="O145">
        <f>IF($K145="NQC",VLOOKUP($A145,'2021_NQC_List-11_13'!$A$2:$T$1532,6,FALSE),0)</f>
        <v>6</v>
      </c>
      <c r="P145">
        <f>IF($K145="NQC",VLOOKUP($A145,'2021_NQC_List-11_13'!$A$2:$T$1532,7,FALSE),0)</f>
        <v>6</v>
      </c>
      <c r="Q145">
        <f>IF($K145="NQC",VLOOKUP($A145,'2021_NQC_List-11_13'!$A$2:$T$1532,8,FALSE),0)</f>
        <v>6</v>
      </c>
      <c r="R145">
        <f>IF($K145="NQC",VLOOKUP($A145,'2021_NQC_List-11_13'!$A$2:$T$1532,9,FALSE),0)</f>
        <v>6</v>
      </c>
      <c r="S145">
        <f>IF($K145="NQC",VLOOKUP($A145,'2021_NQC_List-11_13'!$A$2:$T$1532,10,FALSE),0)</f>
        <v>6</v>
      </c>
      <c r="T145">
        <f>IF($K145="NQC",VLOOKUP($A145,'2021_NQC_List-11_13'!$A$2:$T$1532,11,FALSE),0)</f>
        <v>6</v>
      </c>
      <c r="U145">
        <f>IF($K145="NQC",VLOOKUP($A145,'2021_NQC_List-11_13'!$A$2:$T$1532,12,FALSE),0)</f>
        <v>6</v>
      </c>
      <c r="V145">
        <f>IF($K145="NQC",VLOOKUP($A145,'2021_NQC_List-11_13'!$A$2:$T$1532,13,FALSE),0)</f>
        <v>6</v>
      </c>
      <c r="W145">
        <f>IF($K145="NQC",VLOOKUP($A145,'2021_NQC_List-11_13'!$A$2:$T$1532,14,FALSE),0)</f>
        <v>6</v>
      </c>
      <c r="X145">
        <f>IF($K145="NQC",VLOOKUP($A145,'2021_NQC_List-11_13'!$A$2:$T$1532,15,FALSE),0)</f>
        <v>6</v>
      </c>
      <c r="Y145" t="str">
        <f t="shared" si="5"/>
        <v>Non-Hydro</v>
      </c>
      <c r="AA145" t="s">
        <v>4341</v>
      </c>
    </row>
    <row r="146" spans="1:27" x14ac:dyDescent="0.3">
      <c r="A146" t="str">
        <f>'OASIS-11_26'!E150</f>
        <v>VALLEY_5_PERRIS</v>
      </c>
      <c r="B146" t="str">
        <f>'OASIS-11_26'!G150</f>
        <v>MWD Perris Hydroelectric Recovery Plant</v>
      </c>
      <c r="C146" t="str">
        <f>VLOOKUP($A146,'OASIS-11_26'!$E$2:$R$1556,2,FALSE)</f>
        <v>GEN</v>
      </c>
      <c r="D146" s="1">
        <f>VLOOKUP($A146,'OASIS-11_26'!$E$2:$R$1556,11,FALSE)</f>
        <v>30317</v>
      </c>
      <c r="E146" s="3">
        <f t="shared" si="4"/>
        <v>1983</v>
      </c>
      <c r="F146" t="str">
        <f>VLOOKUP($A146,'OASIS-11_26'!$E$2:$R$1556,9,FALSE)</f>
        <v>WATER</v>
      </c>
      <c r="G146" t="str">
        <f>VLOOKUP($A146,'OASIS-11_26'!$E$2:$R$1556,8,FALSE)</f>
        <v>HYDRO</v>
      </c>
      <c r="H146">
        <f>VLOOKUP($A146,'OASIS-11_26'!$E$2:$R$1556,4,FALSE)</f>
        <v>7.94</v>
      </c>
      <c r="I146">
        <f>VLOOKUP($A146,'OASIS-11_26'!$E$2:$R$1556,5,FALSE)</f>
        <v>7.9</v>
      </c>
      <c r="J146" t="str">
        <f>VLOOKUP($A146,'OASIS-11_26'!$E$2:$R$1556,6,FALSE)</f>
        <v>SCE</v>
      </c>
      <c r="K146" t="str">
        <f>IF(ISERROR(VLOOKUP($A146,'2021_NQC_List-11_13'!$A$2:$T$1532,4,FALSE)),"","NQC")</f>
        <v>NQC</v>
      </c>
      <c r="L146" s="3" t="str">
        <f>IF(ISERROR(VLOOKUP($A146,'2021_NQC_List-11_13'!$A$2:$T$1532,4,FALSE)),"",VLOOKUP($A146,'2021_NQC_List-11_13'!$A$2:$T$1532,18,FALSE))</f>
        <v>FC</v>
      </c>
      <c r="M146">
        <f>IF($K146="NQC",VLOOKUP($A146,'2021_NQC_List-11_13'!$A$2:$T$1532,4,FALSE),0)</f>
        <v>7.94</v>
      </c>
      <c r="N146">
        <f>IF($K146="NQC",VLOOKUP($A146,'2021_NQC_List-11_13'!$A$2:$T$1532,5,FALSE),0)</f>
        <v>7.94</v>
      </c>
      <c r="O146">
        <f>IF($K146="NQC",VLOOKUP($A146,'2021_NQC_List-11_13'!$A$2:$T$1532,6,FALSE),0)</f>
        <v>7.94</v>
      </c>
      <c r="P146">
        <f>IF($K146="NQC",VLOOKUP($A146,'2021_NQC_List-11_13'!$A$2:$T$1532,7,FALSE),0)</f>
        <v>7.94</v>
      </c>
      <c r="Q146">
        <f>IF($K146="NQC",VLOOKUP($A146,'2021_NQC_List-11_13'!$A$2:$T$1532,8,FALSE),0)</f>
        <v>7.94</v>
      </c>
      <c r="R146">
        <f>IF($K146="NQC",VLOOKUP($A146,'2021_NQC_List-11_13'!$A$2:$T$1532,9,FALSE),0)</f>
        <v>7.94</v>
      </c>
      <c r="S146">
        <f>IF($K146="NQC",VLOOKUP($A146,'2021_NQC_List-11_13'!$A$2:$T$1532,10,FALSE),0)</f>
        <v>7.94</v>
      </c>
      <c r="T146">
        <f>IF($K146="NQC",VLOOKUP($A146,'2021_NQC_List-11_13'!$A$2:$T$1532,11,FALSE),0)</f>
        <v>7.94</v>
      </c>
      <c r="U146">
        <f>IF($K146="NQC",VLOOKUP($A146,'2021_NQC_List-11_13'!$A$2:$T$1532,12,FALSE),0)</f>
        <v>7.94</v>
      </c>
      <c r="V146">
        <f>IF($K146="NQC",VLOOKUP($A146,'2021_NQC_List-11_13'!$A$2:$T$1532,13,FALSE),0)</f>
        <v>7.94</v>
      </c>
      <c r="W146">
        <f>IF($K146="NQC",VLOOKUP($A146,'2021_NQC_List-11_13'!$A$2:$T$1532,14,FALSE),0)</f>
        <v>7.94</v>
      </c>
      <c r="X146">
        <f>IF($K146="NQC",VLOOKUP($A146,'2021_NQC_List-11_13'!$A$2:$T$1532,15,FALSE),0)</f>
        <v>7.94</v>
      </c>
      <c r="Y146" t="str">
        <f t="shared" si="5"/>
        <v>Hydro-Small Hydro</v>
      </c>
      <c r="AA146" t="s">
        <v>4341</v>
      </c>
    </row>
    <row r="147" spans="1:27" x14ac:dyDescent="0.3">
      <c r="A147" t="str">
        <f>'OASIS-11_26'!E151</f>
        <v>SUMWHT_6_SWSSR1</v>
      </c>
      <c r="B147" t="str">
        <f>'OASIS-11_26'!G151</f>
        <v>Summer Wheat Solar Farm</v>
      </c>
      <c r="C147" t="str">
        <f>VLOOKUP($A147,'OASIS-11_26'!$E$2:$R$1556,2,FALSE)</f>
        <v>GEN</v>
      </c>
      <c r="D147" s="1">
        <f>VLOOKUP($A147,'OASIS-11_26'!$E$2:$R$1556,11,FALSE)</f>
        <v>43384</v>
      </c>
      <c r="E147" s="3">
        <f t="shared" si="4"/>
        <v>2018</v>
      </c>
      <c r="F147" t="str">
        <f>VLOOKUP($A147,'OASIS-11_26'!$E$2:$R$1556,9,FALSE)</f>
        <v>SUN</v>
      </c>
      <c r="G147" t="str">
        <f>VLOOKUP($A147,'OASIS-11_26'!$E$2:$R$1556,8,FALSE)</f>
        <v>PHOTO VOLTAIC</v>
      </c>
      <c r="H147">
        <f>VLOOKUP($A147,'OASIS-11_26'!$E$2:$R$1556,4,FALSE)</f>
        <v>18.5</v>
      </c>
      <c r="I147">
        <f>VLOOKUP($A147,'OASIS-11_26'!$E$2:$R$1556,5,FALSE)</f>
        <v>18.5</v>
      </c>
      <c r="J147" t="str">
        <f>VLOOKUP($A147,'OASIS-11_26'!$E$2:$R$1556,6,FALSE)</f>
        <v>PGAE</v>
      </c>
      <c r="K147" t="str">
        <f>IF(ISERROR(VLOOKUP($A147,'2021_NQC_List-11_13'!$A$2:$T$1532,4,FALSE)),"","NQC")</f>
        <v>NQC</v>
      </c>
      <c r="L147" s="3" t="str">
        <f>IF(ISERROR(VLOOKUP($A147,'2021_NQC_List-11_13'!$A$2:$T$1532,4,FALSE)),"",VLOOKUP($A147,'2021_NQC_List-11_13'!$A$2:$T$1532,18,FALSE))</f>
        <v>FC</v>
      </c>
      <c r="M147">
        <f>IF($K147="NQC",VLOOKUP($A147,'2021_NQC_List-11_13'!$A$2:$T$1532,4,FALSE),0)</f>
        <v>0.74</v>
      </c>
      <c r="N147">
        <f>IF($K147="NQC",VLOOKUP($A147,'2021_NQC_List-11_13'!$A$2:$T$1532,5,FALSE),0)</f>
        <v>0.56000000000000005</v>
      </c>
      <c r="O147">
        <f>IF($K147="NQC",VLOOKUP($A147,'2021_NQC_List-11_13'!$A$2:$T$1532,6,FALSE),0)</f>
        <v>3.33</v>
      </c>
      <c r="P147">
        <f>IF($K147="NQC",VLOOKUP($A147,'2021_NQC_List-11_13'!$A$2:$T$1532,7,FALSE),0)</f>
        <v>2.78</v>
      </c>
      <c r="Q147">
        <f>IF($K147="NQC",VLOOKUP($A147,'2021_NQC_List-11_13'!$A$2:$T$1532,8,FALSE),0)</f>
        <v>2.96</v>
      </c>
      <c r="R147">
        <f>IF($K147="NQC",VLOOKUP($A147,'2021_NQC_List-11_13'!$A$2:$T$1532,9,FALSE),0)</f>
        <v>5.74</v>
      </c>
      <c r="S147">
        <f>IF($K147="NQC",VLOOKUP($A147,'2021_NQC_List-11_13'!$A$2:$T$1532,10,FALSE),0)</f>
        <v>7.22</v>
      </c>
      <c r="T147">
        <f>IF($K147="NQC",VLOOKUP($A147,'2021_NQC_List-11_13'!$A$2:$T$1532,11,FALSE),0)</f>
        <v>5</v>
      </c>
      <c r="U147">
        <f>IF($K147="NQC",VLOOKUP($A147,'2021_NQC_List-11_13'!$A$2:$T$1532,12,FALSE),0)</f>
        <v>2.59</v>
      </c>
      <c r="V147">
        <f>IF($K147="NQC",VLOOKUP($A147,'2021_NQC_List-11_13'!$A$2:$T$1532,13,FALSE),0)</f>
        <v>0.37</v>
      </c>
      <c r="W147">
        <f>IF($K147="NQC",VLOOKUP($A147,'2021_NQC_List-11_13'!$A$2:$T$1532,14,FALSE),0)</f>
        <v>0.37</v>
      </c>
      <c r="X147">
        <f>IF($K147="NQC",VLOOKUP($A147,'2021_NQC_List-11_13'!$A$2:$T$1532,15,FALSE),0)</f>
        <v>0</v>
      </c>
      <c r="Y147" t="str">
        <f t="shared" si="5"/>
        <v>Non-Hydro</v>
      </c>
      <c r="AA147" t="s">
        <v>4341</v>
      </c>
    </row>
    <row r="148" spans="1:27" x14ac:dyDescent="0.3">
      <c r="A148" t="str">
        <f>'OASIS-11_26'!E152</f>
        <v>SPQUIN_6_SRPCQU</v>
      </c>
      <c r="B148" t="str">
        <f>'OASIS-11_26'!G152</f>
        <v>Quincy Biomass</v>
      </c>
      <c r="C148" t="str">
        <f>VLOOKUP($A148,'OASIS-11_26'!$E$2:$R$1556,2,FALSE)</f>
        <v>GEN</v>
      </c>
      <c r="D148" s="1">
        <f>VLOOKUP($A148,'OASIS-11_26'!$E$2:$R$1556,11,FALSE)</f>
        <v>43237</v>
      </c>
      <c r="E148" s="3">
        <f t="shared" si="4"/>
        <v>2018</v>
      </c>
      <c r="F148" t="str">
        <f>VLOOKUP($A148,'OASIS-11_26'!$E$2:$R$1556,9,FALSE)</f>
        <v>BIOMASS</v>
      </c>
      <c r="G148" t="str">
        <f>VLOOKUP($A148,'OASIS-11_26'!$E$2:$R$1556,8,FALSE)</f>
        <v>STEAM</v>
      </c>
      <c r="H148">
        <f>VLOOKUP($A148,'OASIS-11_26'!$E$2:$R$1556,4,FALSE)</f>
        <v>24</v>
      </c>
      <c r="I148">
        <f>VLOOKUP($A148,'OASIS-11_26'!$E$2:$R$1556,5,FALSE)</f>
        <v>24</v>
      </c>
      <c r="J148" t="str">
        <f>VLOOKUP($A148,'OASIS-11_26'!$E$2:$R$1556,6,FALSE)</f>
        <v>PGAE</v>
      </c>
      <c r="K148" t="str">
        <f>IF(ISERROR(VLOOKUP($A148,'2021_NQC_List-11_13'!$A$2:$T$1532,4,FALSE)),"","NQC")</f>
        <v>NQC</v>
      </c>
      <c r="L148" s="3" t="str">
        <f>IF(ISERROR(VLOOKUP($A148,'2021_NQC_List-11_13'!$A$2:$T$1532,4,FALSE)),"",VLOOKUP($A148,'2021_NQC_List-11_13'!$A$2:$T$1532,18,FALSE))</f>
        <v>FC</v>
      </c>
      <c r="M148">
        <f>IF($K148="NQC",VLOOKUP($A148,'2021_NQC_List-11_13'!$A$2:$T$1532,4,FALSE),0)</f>
        <v>5.92</v>
      </c>
      <c r="N148">
        <f>IF($K148="NQC",VLOOKUP($A148,'2021_NQC_List-11_13'!$A$2:$T$1532,5,FALSE),0)</f>
        <v>3.4</v>
      </c>
      <c r="O148">
        <f>IF($K148="NQC",VLOOKUP($A148,'2021_NQC_List-11_13'!$A$2:$T$1532,6,FALSE),0)</f>
        <v>7.82</v>
      </c>
      <c r="P148">
        <f>IF($K148="NQC",VLOOKUP($A148,'2021_NQC_List-11_13'!$A$2:$T$1532,7,FALSE),0)</f>
        <v>4.9800000000000004</v>
      </c>
      <c r="Q148">
        <f>IF($K148="NQC",VLOOKUP($A148,'2021_NQC_List-11_13'!$A$2:$T$1532,8,FALSE),0)</f>
        <v>12.94</v>
      </c>
      <c r="R148">
        <f>IF($K148="NQC",VLOOKUP($A148,'2021_NQC_List-11_13'!$A$2:$T$1532,9,FALSE),0)</f>
        <v>18.21</v>
      </c>
      <c r="S148">
        <f>IF($K148="NQC",VLOOKUP($A148,'2021_NQC_List-11_13'!$A$2:$T$1532,10,FALSE),0)</f>
        <v>18.440000000000001</v>
      </c>
      <c r="T148">
        <f>IF($K148="NQC",VLOOKUP($A148,'2021_NQC_List-11_13'!$A$2:$T$1532,11,FALSE),0)</f>
        <v>18.16</v>
      </c>
      <c r="U148">
        <f>IF($K148="NQC",VLOOKUP($A148,'2021_NQC_List-11_13'!$A$2:$T$1532,12,FALSE),0)</f>
        <v>18.09</v>
      </c>
      <c r="V148">
        <f>IF($K148="NQC",VLOOKUP($A148,'2021_NQC_List-11_13'!$A$2:$T$1532,13,FALSE),0)</f>
        <v>9.65</v>
      </c>
      <c r="W148">
        <f>IF($K148="NQC",VLOOKUP($A148,'2021_NQC_List-11_13'!$A$2:$T$1532,14,FALSE),0)</f>
        <v>5.64</v>
      </c>
      <c r="X148">
        <f>IF($K148="NQC",VLOOKUP($A148,'2021_NQC_List-11_13'!$A$2:$T$1532,15,FALSE),0)</f>
        <v>8.0500000000000007</v>
      </c>
      <c r="Y148" t="str">
        <f t="shared" si="5"/>
        <v>Non-Hydro</v>
      </c>
      <c r="AA148" t="s">
        <v>4341</v>
      </c>
    </row>
    <row r="149" spans="1:27" x14ac:dyDescent="0.3">
      <c r="A149" t="str">
        <f>'OASIS-11_26'!E153</f>
        <v>HENRTA_6_UNITA2</v>
      </c>
      <c r="B149" t="str">
        <f>'OASIS-11_26'!G153</f>
        <v>GWF HENRIETTA PEAKER PLANT UNIT 2</v>
      </c>
      <c r="C149" t="str">
        <f>VLOOKUP($A149,'OASIS-11_26'!$E$2:$R$1556,2,FALSE)</f>
        <v>GEN</v>
      </c>
      <c r="D149" s="1">
        <f>VLOOKUP($A149,'OASIS-11_26'!$E$2:$R$1556,11,FALSE)</f>
        <v>37438</v>
      </c>
      <c r="E149" s="3">
        <f t="shared" si="4"/>
        <v>2002</v>
      </c>
      <c r="F149" t="str">
        <f>VLOOKUP($A149,'OASIS-11_26'!$E$2:$R$1556,9,FALSE)</f>
        <v>NATURAL GAS</v>
      </c>
      <c r="G149" t="str">
        <f>VLOOKUP($A149,'OASIS-11_26'!$E$2:$R$1556,8,FALSE)</f>
        <v>COMBUSTION TURBINE</v>
      </c>
      <c r="H149">
        <f>VLOOKUP($A149,'OASIS-11_26'!$E$2:$R$1556,4,FALSE)</f>
        <v>49.42</v>
      </c>
      <c r="I149">
        <f>VLOOKUP($A149,'OASIS-11_26'!$E$2:$R$1556,5,FALSE)</f>
        <v>50</v>
      </c>
      <c r="J149" t="str">
        <f>VLOOKUP($A149,'OASIS-11_26'!$E$2:$R$1556,6,FALSE)</f>
        <v>PGAE</v>
      </c>
      <c r="K149" t="str">
        <f>IF(ISERROR(VLOOKUP($A149,'2021_NQC_List-11_13'!$A$2:$T$1532,4,FALSE)),"","NQC")</f>
        <v>NQC</v>
      </c>
      <c r="L149" s="3" t="str">
        <f>IF(ISERROR(VLOOKUP($A149,'2021_NQC_List-11_13'!$A$2:$T$1532,4,FALSE)),"",VLOOKUP($A149,'2021_NQC_List-11_13'!$A$2:$T$1532,18,FALSE))</f>
        <v>FC</v>
      </c>
      <c r="M149">
        <f>IF($K149="NQC",VLOOKUP($A149,'2021_NQC_List-11_13'!$A$2:$T$1532,4,FALSE),0)</f>
        <v>48.23</v>
      </c>
      <c r="N149">
        <f>IF($K149="NQC",VLOOKUP($A149,'2021_NQC_List-11_13'!$A$2:$T$1532,5,FALSE),0)</f>
        <v>48.29</v>
      </c>
      <c r="O149">
        <f>IF($K149="NQC",VLOOKUP($A149,'2021_NQC_List-11_13'!$A$2:$T$1532,6,FALSE),0)</f>
        <v>47.89</v>
      </c>
      <c r="P149">
        <f>IF($K149="NQC",VLOOKUP($A149,'2021_NQC_List-11_13'!$A$2:$T$1532,7,FALSE),0)</f>
        <v>47.11</v>
      </c>
      <c r="Q149">
        <f>IF($K149="NQC",VLOOKUP($A149,'2021_NQC_List-11_13'!$A$2:$T$1532,8,FALSE),0)</f>
        <v>46.35</v>
      </c>
      <c r="R149">
        <f>IF($K149="NQC",VLOOKUP($A149,'2021_NQC_List-11_13'!$A$2:$T$1532,9,FALSE),0)</f>
        <v>45.3</v>
      </c>
      <c r="S149">
        <f>IF($K149="NQC",VLOOKUP($A149,'2021_NQC_List-11_13'!$A$2:$T$1532,10,FALSE),0)</f>
        <v>44.43</v>
      </c>
      <c r="T149">
        <f>IF($K149="NQC",VLOOKUP($A149,'2021_NQC_List-11_13'!$A$2:$T$1532,11,FALSE),0)</f>
        <v>44.68</v>
      </c>
      <c r="U149">
        <f>IF($K149="NQC",VLOOKUP($A149,'2021_NQC_List-11_13'!$A$2:$T$1532,12,FALSE),0)</f>
        <v>45.75</v>
      </c>
      <c r="V149">
        <f>IF($K149="NQC",VLOOKUP($A149,'2021_NQC_List-11_13'!$A$2:$T$1532,13,FALSE),0)</f>
        <v>47.15</v>
      </c>
      <c r="W149">
        <f>IF($K149="NQC",VLOOKUP($A149,'2021_NQC_List-11_13'!$A$2:$T$1532,14,FALSE),0)</f>
        <v>48.42</v>
      </c>
      <c r="X149">
        <f>IF($K149="NQC",VLOOKUP($A149,'2021_NQC_List-11_13'!$A$2:$T$1532,15,FALSE),0)</f>
        <v>48.31</v>
      </c>
      <c r="Y149" t="str">
        <f t="shared" si="5"/>
        <v>Non-Hydro</v>
      </c>
      <c r="AA149" t="s">
        <v>4341</v>
      </c>
    </row>
    <row r="150" spans="1:27" x14ac:dyDescent="0.3">
      <c r="A150" t="str">
        <f>'OASIS-11_26'!E154</f>
        <v>ALAMIT_2_PL1X3</v>
      </c>
      <c r="B150" t="str">
        <f>'OASIS-11_26'!G154</f>
        <v>Alamitos Energy Center Unit 7</v>
      </c>
      <c r="C150" t="str">
        <f>VLOOKUP($A150,'OASIS-11_26'!$E$2:$R$1556,2,FALSE)</f>
        <v>GEN</v>
      </c>
      <c r="D150" s="1">
        <f>VLOOKUP($A150,'OASIS-11_26'!$E$2:$R$1556,11,FALSE)</f>
        <v>43867</v>
      </c>
      <c r="E150" s="3">
        <f t="shared" si="4"/>
        <v>2020</v>
      </c>
      <c r="F150" t="str">
        <f>VLOOKUP($A150,'OASIS-11_26'!$E$2:$R$1556,9,FALSE)</f>
        <v>NATURAL GAS</v>
      </c>
      <c r="G150" t="str">
        <f>VLOOKUP($A150,'OASIS-11_26'!$E$2:$R$1556,8,FALSE)</f>
        <v>COMBINED CYCLE</v>
      </c>
      <c r="H150">
        <f>VLOOKUP($A150,'OASIS-11_26'!$E$2:$R$1556,4,FALSE)</f>
        <v>674.7</v>
      </c>
      <c r="I150">
        <f>VLOOKUP($A150,'OASIS-11_26'!$E$2:$R$1556,5,FALSE)</f>
        <v>0</v>
      </c>
      <c r="J150" t="str">
        <f>VLOOKUP($A150,'OASIS-11_26'!$E$2:$R$1556,6,FALSE)</f>
        <v>SCE</v>
      </c>
      <c r="K150" t="str">
        <f>IF(ISERROR(VLOOKUP($A150,'2021_NQC_List-11_13'!$A$2:$T$1532,4,FALSE)),"","NQC")</f>
        <v>NQC</v>
      </c>
      <c r="L150" s="3" t="str">
        <f>IF(ISERROR(VLOOKUP($A150,'2021_NQC_List-11_13'!$A$2:$T$1532,4,FALSE)),"",VLOOKUP($A150,'2021_NQC_List-11_13'!$A$2:$T$1532,18,FALSE))</f>
        <v>FC</v>
      </c>
      <c r="M150">
        <f>IF($K150="NQC",VLOOKUP($A150,'2021_NQC_List-11_13'!$A$2:$T$1532,4,FALSE),0)</f>
        <v>674.7</v>
      </c>
      <c r="N150">
        <f>IF($K150="NQC",VLOOKUP($A150,'2021_NQC_List-11_13'!$A$2:$T$1532,5,FALSE),0)</f>
        <v>674.7</v>
      </c>
      <c r="O150">
        <f>IF($K150="NQC",VLOOKUP($A150,'2021_NQC_List-11_13'!$A$2:$T$1532,6,FALSE),0)</f>
        <v>674.7</v>
      </c>
      <c r="P150">
        <f>IF($K150="NQC",VLOOKUP($A150,'2021_NQC_List-11_13'!$A$2:$T$1532,7,FALSE),0)</f>
        <v>674.7</v>
      </c>
      <c r="Q150">
        <f>IF($K150="NQC",VLOOKUP($A150,'2021_NQC_List-11_13'!$A$2:$T$1532,8,FALSE),0)</f>
        <v>674.7</v>
      </c>
      <c r="R150">
        <f>IF($K150="NQC",VLOOKUP($A150,'2021_NQC_List-11_13'!$A$2:$T$1532,9,FALSE),0)</f>
        <v>674.7</v>
      </c>
      <c r="S150">
        <f>IF($K150="NQC",VLOOKUP($A150,'2021_NQC_List-11_13'!$A$2:$T$1532,10,FALSE),0)</f>
        <v>674.7</v>
      </c>
      <c r="T150">
        <f>IF($K150="NQC",VLOOKUP($A150,'2021_NQC_List-11_13'!$A$2:$T$1532,11,FALSE),0)</f>
        <v>674.7</v>
      </c>
      <c r="U150">
        <f>IF($K150="NQC",VLOOKUP($A150,'2021_NQC_List-11_13'!$A$2:$T$1532,12,FALSE),0)</f>
        <v>674.7</v>
      </c>
      <c r="V150">
        <f>IF($K150="NQC",VLOOKUP($A150,'2021_NQC_List-11_13'!$A$2:$T$1532,13,FALSE),0)</f>
        <v>674.7</v>
      </c>
      <c r="W150">
        <f>IF($K150="NQC",VLOOKUP($A150,'2021_NQC_List-11_13'!$A$2:$T$1532,14,FALSE),0)</f>
        <v>674.7</v>
      </c>
      <c r="X150">
        <f>IF($K150="NQC",VLOOKUP($A150,'2021_NQC_List-11_13'!$A$2:$T$1532,15,FALSE),0)</f>
        <v>674.7</v>
      </c>
      <c r="Y150" t="str">
        <f t="shared" si="5"/>
        <v>Non-Hydro</v>
      </c>
      <c r="AA150" t="s">
        <v>4341</v>
      </c>
    </row>
    <row r="151" spans="1:27" x14ac:dyDescent="0.3">
      <c r="A151" t="str">
        <f>'OASIS-11_26'!E155</f>
        <v>SCEC_1_PDRP110</v>
      </c>
      <c r="B151" t="str">
        <f>'OASIS-11_26'!G155</f>
        <v>SCEC_1_PDRP110</v>
      </c>
      <c r="C151" t="str">
        <f>VLOOKUP($A151,'OASIS-11_26'!$E$2:$R$1556,2,FALSE)</f>
        <v>GEN</v>
      </c>
      <c r="D151" s="1">
        <f>VLOOKUP($A151,'OASIS-11_26'!$E$2:$R$1556,11,FALSE)</f>
        <v>0</v>
      </c>
      <c r="E151" s="3" t="str">
        <f t="shared" si="4"/>
        <v/>
      </c>
      <c r="F151" t="str">
        <f>VLOOKUP($A151,'OASIS-11_26'!$E$2:$R$1556,9,FALSE)</f>
        <v>OTHER</v>
      </c>
      <c r="G151" t="str">
        <f>VLOOKUP($A151,'OASIS-11_26'!$E$2:$R$1556,8,FALSE)</f>
        <v>OTHER</v>
      </c>
      <c r="H151">
        <f>VLOOKUP($A151,'OASIS-11_26'!$E$2:$R$1556,4,FALSE)</f>
        <v>9.99</v>
      </c>
      <c r="I151">
        <f>VLOOKUP($A151,'OASIS-11_26'!$E$2:$R$1556,5,FALSE)</f>
        <v>0</v>
      </c>
      <c r="J151" t="str">
        <f>VLOOKUP($A151,'OASIS-11_26'!$E$2:$R$1556,6,FALSE)</f>
        <v>SCE</v>
      </c>
      <c r="K151" t="str">
        <f>IF(ISERROR(VLOOKUP($A151,'2021_NQC_List-11_13'!$A$2:$T$1532,4,FALSE)),"","NQC")</f>
        <v>NQC</v>
      </c>
      <c r="L151" s="3" t="str">
        <f>IF(ISERROR(VLOOKUP($A151,'2021_NQC_List-11_13'!$A$2:$T$1532,4,FALSE)),"",VLOOKUP($A151,'2021_NQC_List-11_13'!$A$2:$T$1532,18,FALSE))</f>
        <v>FC</v>
      </c>
      <c r="M151">
        <f>IF($K151="NQC",VLOOKUP($A151,'2021_NQC_List-11_13'!$A$2:$T$1532,4,FALSE),0)</f>
        <v>4.41</v>
      </c>
      <c r="N151">
        <f>IF($K151="NQC",VLOOKUP($A151,'2021_NQC_List-11_13'!$A$2:$T$1532,5,FALSE),0)</f>
        <v>4.47</v>
      </c>
      <c r="O151">
        <f>IF($K151="NQC",VLOOKUP($A151,'2021_NQC_List-11_13'!$A$2:$T$1532,6,FALSE),0)</f>
        <v>0</v>
      </c>
      <c r="P151">
        <f>IF($K151="NQC",VLOOKUP($A151,'2021_NQC_List-11_13'!$A$2:$T$1532,7,FALSE),0)</f>
        <v>0</v>
      </c>
      <c r="Q151">
        <f>IF($K151="NQC",VLOOKUP($A151,'2021_NQC_List-11_13'!$A$2:$T$1532,8,FALSE),0)</f>
        <v>0</v>
      </c>
      <c r="R151">
        <f>IF($K151="NQC",VLOOKUP($A151,'2021_NQC_List-11_13'!$A$2:$T$1532,9,FALSE),0)</f>
        <v>0</v>
      </c>
      <c r="S151">
        <f>IF($K151="NQC",VLOOKUP($A151,'2021_NQC_List-11_13'!$A$2:$T$1532,10,FALSE),0)</f>
        <v>0</v>
      </c>
      <c r="T151">
        <f>IF($K151="NQC",VLOOKUP($A151,'2021_NQC_List-11_13'!$A$2:$T$1532,11,FALSE),0)</f>
        <v>0</v>
      </c>
      <c r="U151">
        <f>IF($K151="NQC",VLOOKUP($A151,'2021_NQC_List-11_13'!$A$2:$T$1532,12,FALSE),0)</f>
        <v>0</v>
      </c>
      <c r="V151">
        <f>IF($K151="NQC",VLOOKUP($A151,'2021_NQC_List-11_13'!$A$2:$T$1532,13,FALSE),0)</f>
        <v>0</v>
      </c>
      <c r="W151">
        <f>IF($K151="NQC",VLOOKUP($A151,'2021_NQC_List-11_13'!$A$2:$T$1532,14,FALSE),0)</f>
        <v>0</v>
      </c>
      <c r="X151">
        <f>IF($K151="NQC",VLOOKUP($A151,'2021_NQC_List-11_13'!$A$2:$T$1532,15,FALSE),0)</f>
        <v>0</v>
      </c>
      <c r="Y151" t="str">
        <f t="shared" si="5"/>
        <v>Non-Hydro</v>
      </c>
      <c r="Z151" t="s">
        <v>4361</v>
      </c>
      <c r="AA151" t="s">
        <v>4341</v>
      </c>
    </row>
    <row r="152" spans="1:27" x14ac:dyDescent="0.3">
      <c r="A152" t="str">
        <f>'OASIS-11_26'!E156</f>
        <v>DISCOV_1_CHEVRN</v>
      </c>
      <c r="B152" t="str">
        <f>'OASIS-11_26'!G156</f>
        <v>CHEVRON USA (EASTRIDGE)</v>
      </c>
      <c r="C152" t="str">
        <f>VLOOKUP($A152,'OASIS-11_26'!$E$2:$R$1556,2,FALSE)</f>
        <v>GEN</v>
      </c>
      <c r="D152" s="1">
        <f>VLOOKUP($A152,'OASIS-11_26'!$E$2:$R$1556,11,FALSE)</f>
        <v>32307</v>
      </c>
      <c r="E152" s="3">
        <f t="shared" si="4"/>
        <v>1988</v>
      </c>
      <c r="F152" t="str">
        <f>VLOOKUP($A152,'OASIS-11_26'!$E$2:$R$1556,9,FALSE)</f>
        <v>NATURAL GAS</v>
      </c>
      <c r="G152" t="str">
        <f>VLOOKUP($A152,'OASIS-11_26'!$E$2:$R$1556,8,FALSE)</f>
        <v>COMBUSTION TURBINE</v>
      </c>
      <c r="H152">
        <f>VLOOKUP($A152,'OASIS-11_26'!$E$2:$R$1556,4,FALSE)</f>
        <v>48.8</v>
      </c>
      <c r="I152">
        <f>VLOOKUP($A152,'OASIS-11_26'!$E$2:$R$1556,5,FALSE)</f>
        <v>56.2</v>
      </c>
      <c r="J152" t="str">
        <f>VLOOKUP($A152,'OASIS-11_26'!$E$2:$R$1556,6,FALSE)</f>
        <v>PGAE</v>
      </c>
      <c r="K152" t="str">
        <f>IF(ISERROR(VLOOKUP($A152,'2021_NQC_List-11_13'!$A$2:$T$1532,4,FALSE)),"","NQC")</f>
        <v>NQC</v>
      </c>
      <c r="L152" s="3" t="str">
        <f>IF(ISERROR(VLOOKUP($A152,'2021_NQC_List-11_13'!$A$2:$T$1532,4,FALSE)),"",VLOOKUP($A152,'2021_NQC_List-11_13'!$A$2:$T$1532,18,FALSE))</f>
        <v>FC</v>
      </c>
      <c r="M152">
        <f>IF($K152="NQC",VLOOKUP($A152,'2021_NQC_List-11_13'!$A$2:$T$1532,4,FALSE),0)</f>
        <v>1.79</v>
      </c>
      <c r="N152">
        <f>IF($K152="NQC",VLOOKUP($A152,'2021_NQC_List-11_13'!$A$2:$T$1532,5,FALSE),0)</f>
        <v>2.44</v>
      </c>
      <c r="O152">
        <f>IF($K152="NQC",VLOOKUP($A152,'2021_NQC_List-11_13'!$A$2:$T$1532,6,FALSE),0)</f>
        <v>2.84</v>
      </c>
      <c r="P152">
        <f>IF($K152="NQC",VLOOKUP($A152,'2021_NQC_List-11_13'!$A$2:$T$1532,7,FALSE),0)</f>
        <v>3.55</v>
      </c>
      <c r="Q152">
        <f>IF($K152="NQC",VLOOKUP($A152,'2021_NQC_List-11_13'!$A$2:$T$1532,8,FALSE),0)</f>
        <v>3.01</v>
      </c>
      <c r="R152">
        <f>IF($K152="NQC",VLOOKUP($A152,'2021_NQC_List-11_13'!$A$2:$T$1532,9,FALSE),0)</f>
        <v>3.77</v>
      </c>
      <c r="S152">
        <f>IF($K152="NQC",VLOOKUP($A152,'2021_NQC_List-11_13'!$A$2:$T$1532,10,FALSE),0)</f>
        <v>2.94</v>
      </c>
      <c r="T152">
        <f>IF($K152="NQC",VLOOKUP($A152,'2021_NQC_List-11_13'!$A$2:$T$1532,11,FALSE),0)</f>
        <v>2.69</v>
      </c>
      <c r="U152">
        <f>IF($K152="NQC",VLOOKUP($A152,'2021_NQC_List-11_13'!$A$2:$T$1532,12,FALSE),0)</f>
        <v>3.43</v>
      </c>
      <c r="V152">
        <f>IF($K152="NQC",VLOOKUP($A152,'2021_NQC_List-11_13'!$A$2:$T$1532,13,FALSE),0)</f>
        <v>2.74</v>
      </c>
      <c r="W152">
        <f>IF($K152="NQC",VLOOKUP($A152,'2021_NQC_List-11_13'!$A$2:$T$1532,14,FALSE),0)</f>
        <v>1.8</v>
      </c>
      <c r="X152">
        <f>IF($K152="NQC",VLOOKUP($A152,'2021_NQC_List-11_13'!$A$2:$T$1532,15,FALSE),0)</f>
        <v>2.38</v>
      </c>
      <c r="Y152" t="str">
        <f t="shared" si="5"/>
        <v>Non-Hydro</v>
      </c>
      <c r="AA152" t="s">
        <v>4341</v>
      </c>
    </row>
    <row r="153" spans="1:27" x14ac:dyDescent="0.3">
      <c r="A153" t="str">
        <f>'OASIS-11_26'!E157</f>
        <v>TOADTW_6_UNIT</v>
      </c>
      <c r="B153" t="str">
        <f>'OASIS-11_26'!G157</f>
        <v>TOAD TOWN</v>
      </c>
      <c r="C153" t="str">
        <f>VLOOKUP($A153,'OASIS-11_26'!$E$2:$R$1556,2,FALSE)</f>
        <v>GEN</v>
      </c>
      <c r="D153" s="1">
        <f>VLOOKUP($A153,'OASIS-11_26'!$E$2:$R$1556,11,FALSE)</f>
        <v>31413</v>
      </c>
      <c r="E153" s="3">
        <f t="shared" si="4"/>
        <v>1986</v>
      </c>
      <c r="F153" t="str">
        <f>VLOOKUP($A153,'OASIS-11_26'!$E$2:$R$1556,9,FALSE)</f>
        <v>WATER</v>
      </c>
      <c r="G153" t="str">
        <f>VLOOKUP($A153,'OASIS-11_26'!$E$2:$R$1556,8,FALSE)</f>
        <v>HYDRO</v>
      </c>
      <c r="H153">
        <f>VLOOKUP($A153,'OASIS-11_26'!$E$2:$R$1556,4,FALSE)</f>
        <v>1.5</v>
      </c>
      <c r="I153">
        <f>VLOOKUP($A153,'OASIS-11_26'!$E$2:$R$1556,5,FALSE)</f>
        <v>1.5</v>
      </c>
      <c r="J153" t="str">
        <f>VLOOKUP($A153,'OASIS-11_26'!$E$2:$R$1556,6,FALSE)</f>
        <v>PGAE</v>
      </c>
      <c r="K153" t="str">
        <f>IF(ISERROR(VLOOKUP($A153,'2021_NQC_List-11_13'!$A$2:$T$1532,4,FALSE)),"","NQC")</f>
        <v>NQC</v>
      </c>
      <c r="L153" s="3" t="str">
        <f>IF(ISERROR(VLOOKUP($A153,'2021_NQC_List-11_13'!$A$2:$T$1532,4,FALSE)),"",VLOOKUP($A153,'2021_NQC_List-11_13'!$A$2:$T$1532,18,FALSE))</f>
        <v>FC</v>
      </c>
      <c r="M153">
        <f>IF($K153="NQC",VLOOKUP($A153,'2021_NQC_List-11_13'!$A$2:$T$1532,4,FALSE),0)</f>
        <v>0.54</v>
      </c>
      <c r="N153">
        <f>IF($K153="NQC",VLOOKUP($A153,'2021_NQC_List-11_13'!$A$2:$T$1532,5,FALSE),0)</f>
        <v>0.49</v>
      </c>
      <c r="O153">
        <f>IF($K153="NQC",VLOOKUP($A153,'2021_NQC_List-11_13'!$A$2:$T$1532,6,FALSE),0)</f>
        <v>0.52</v>
      </c>
      <c r="P153">
        <f>IF($K153="NQC",VLOOKUP($A153,'2021_NQC_List-11_13'!$A$2:$T$1532,7,FALSE),0)</f>
        <v>0.22</v>
      </c>
      <c r="Q153">
        <f>IF($K153="NQC",VLOOKUP($A153,'2021_NQC_List-11_13'!$A$2:$T$1532,8,FALSE),0)</f>
        <v>0.56000000000000005</v>
      </c>
      <c r="R153">
        <f>IF($K153="NQC",VLOOKUP($A153,'2021_NQC_List-11_13'!$A$2:$T$1532,9,FALSE),0)</f>
        <v>0.46</v>
      </c>
      <c r="S153">
        <f>IF($K153="NQC",VLOOKUP($A153,'2021_NQC_List-11_13'!$A$2:$T$1532,10,FALSE),0)</f>
        <v>0.9</v>
      </c>
      <c r="T153">
        <f>IF($K153="NQC",VLOOKUP($A153,'2021_NQC_List-11_13'!$A$2:$T$1532,11,FALSE),0)</f>
        <v>0.52</v>
      </c>
      <c r="U153">
        <f>IF($K153="NQC",VLOOKUP($A153,'2021_NQC_List-11_13'!$A$2:$T$1532,12,FALSE),0)</f>
        <v>0.2</v>
      </c>
      <c r="V153">
        <f>IF($K153="NQC",VLOOKUP($A153,'2021_NQC_List-11_13'!$A$2:$T$1532,13,FALSE),0)</f>
        <v>0.03</v>
      </c>
      <c r="W153">
        <f>IF($K153="NQC",VLOOKUP($A153,'2021_NQC_List-11_13'!$A$2:$T$1532,14,FALSE),0)</f>
        <v>0.23</v>
      </c>
      <c r="X153">
        <f>IF($K153="NQC",VLOOKUP($A153,'2021_NQC_List-11_13'!$A$2:$T$1532,15,FALSE),0)</f>
        <v>0.39</v>
      </c>
      <c r="Y153" t="str">
        <f t="shared" si="5"/>
        <v>Hydro-Small Hydro</v>
      </c>
      <c r="AA153" t="s">
        <v>4341</v>
      </c>
    </row>
    <row r="154" spans="1:27" x14ac:dyDescent="0.3">
      <c r="A154" t="str">
        <f>'OASIS-11_26'!E159</f>
        <v>STOILS_1_UNITS</v>
      </c>
      <c r="B154" t="str">
        <f>'OASIS-11_26'!G159</f>
        <v>Chevron Richmond Refinery</v>
      </c>
      <c r="C154" t="str">
        <f>VLOOKUP($A154,'OASIS-11_26'!$E$2:$R$1556,2,FALSE)</f>
        <v>GEN</v>
      </c>
      <c r="D154" s="1">
        <f>VLOOKUP($A154,'OASIS-11_26'!$E$2:$R$1556,11,FALSE)</f>
        <v>33847</v>
      </c>
      <c r="E154" s="3">
        <f t="shared" si="4"/>
        <v>1992</v>
      </c>
      <c r="F154" t="str">
        <f>VLOOKUP($A154,'OASIS-11_26'!$E$2:$R$1556,9,FALSE)</f>
        <v>NATURAL GAS</v>
      </c>
      <c r="G154" t="str">
        <f>VLOOKUP($A154,'OASIS-11_26'!$E$2:$R$1556,8,FALSE)</f>
        <v>COMBUSTION TURBINE</v>
      </c>
      <c r="H154">
        <f>VLOOKUP($A154,'OASIS-11_26'!$E$2:$R$1556,4,FALSE)</f>
        <v>56.2</v>
      </c>
      <c r="I154">
        <f>VLOOKUP($A154,'OASIS-11_26'!$E$2:$R$1556,5,FALSE)</f>
        <v>0</v>
      </c>
      <c r="J154" t="str">
        <f>VLOOKUP($A154,'OASIS-11_26'!$E$2:$R$1556,6,FALSE)</f>
        <v>PGAE</v>
      </c>
      <c r="K154" t="str">
        <f>IF(ISERROR(VLOOKUP($A154,'2021_NQC_List-11_13'!$A$2:$T$1532,4,FALSE)),"","NQC")</f>
        <v>NQC</v>
      </c>
      <c r="L154" s="3" t="str">
        <f>IF(ISERROR(VLOOKUP($A154,'2021_NQC_List-11_13'!$A$2:$T$1532,4,FALSE)),"",VLOOKUP($A154,'2021_NQC_List-11_13'!$A$2:$T$1532,18,FALSE))</f>
        <v>FC</v>
      </c>
      <c r="M154">
        <f>IF($K154="NQC",VLOOKUP($A154,'2021_NQC_List-11_13'!$A$2:$T$1532,4,FALSE),0)</f>
        <v>0.81</v>
      </c>
      <c r="N154">
        <f>IF($K154="NQC",VLOOKUP($A154,'2021_NQC_List-11_13'!$A$2:$T$1532,5,FALSE),0)</f>
        <v>3.57</v>
      </c>
      <c r="O154">
        <f>IF($K154="NQC",VLOOKUP($A154,'2021_NQC_List-11_13'!$A$2:$T$1532,6,FALSE),0)</f>
        <v>0.03</v>
      </c>
      <c r="P154">
        <f>IF($K154="NQC",VLOOKUP($A154,'2021_NQC_List-11_13'!$A$2:$T$1532,7,FALSE),0)</f>
        <v>0</v>
      </c>
      <c r="Q154">
        <f>IF($K154="NQC",VLOOKUP($A154,'2021_NQC_List-11_13'!$A$2:$T$1532,8,FALSE),0)</f>
        <v>0</v>
      </c>
      <c r="R154">
        <f>IF($K154="NQC",VLOOKUP($A154,'2021_NQC_List-11_13'!$A$2:$T$1532,9,FALSE),0)</f>
        <v>0</v>
      </c>
      <c r="S154">
        <f>IF($K154="NQC",VLOOKUP($A154,'2021_NQC_List-11_13'!$A$2:$T$1532,10,FALSE),0)</f>
        <v>0.26</v>
      </c>
      <c r="T154">
        <f>IF($K154="NQC",VLOOKUP($A154,'2021_NQC_List-11_13'!$A$2:$T$1532,11,FALSE),0)</f>
        <v>0</v>
      </c>
      <c r="U154">
        <f>IF($K154="NQC",VLOOKUP($A154,'2021_NQC_List-11_13'!$A$2:$T$1532,12,FALSE),0)</f>
        <v>0</v>
      </c>
      <c r="V154">
        <f>IF($K154="NQC",VLOOKUP($A154,'2021_NQC_List-11_13'!$A$2:$T$1532,13,FALSE),0)</f>
        <v>0.17</v>
      </c>
      <c r="W154">
        <f>IF($K154="NQC",VLOOKUP($A154,'2021_NQC_List-11_13'!$A$2:$T$1532,14,FALSE),0)</f>
        <v>0.01</v>
      </c>
      <c r="X154">
        <f>IF($K154="NQC",VLOOKUP($A154,'2021_NQC_List-11_13'!$A$2:$T$1532,15,FALSE),0)</f>
        <v>0.02</v>
      </c>
      <c r="Y154" t="str">
        <f t="shared" si="5"/>
        <v>Non-Hydro</v>
      </c>
      <c r="AA154" t="s">
        <v>4341</v>
      </c>
    </row>
    <row r="155" spans="1:27" x14ac:dyDescent="0.3">
      <c r="A155" t="str">
        <f>'OASIS-11_26'!E160</f>
        <v>COCOPP_2_CTG3</v>
      </c>
      <c r="B155" t="str">
        <f>'OASIS-11_26'!G160</f>
        <v>Marsh Landing 3</v>
      </c>
      <c r="C155" t="str">
        <f>VLOOKUP($A155,'OASIS-11_26'!$E$2:$R$1556,2,FALSE)</f>
        <v>GEN</v>
      </c>
      <c r="D155" s="1">
        <f>VLOOKUP($A155,'OASIS-11_26'!$E$2:$R$1556,11,FALSE)</f>
        <v>41395</v>
      </c>
      <c r="E155" s="3">
        <f t="shared" si="4"/>
        <v>2013</v>
      </c>
      <c r="F155" t="str">
        <f>VLOOKUP($A155,'OASIS-11_26'!$E$2:$R$1556,9,FALSE)</f>
        <v>NATURAL GAS</v>
      </c>
      <c r="G155" t="str">
        <f>VLOOKUP($A155,'OASIS-11_26'!$E$2:$R$1556,8,FALSE)</f>
        <v>COMBUSTION TURBINE</v>
      </c>
      <c r="H155">
        <f>VLOOKUP($A155,'OASIS-11_26'!$E$2:$R$1556,4,FALSE)</f>
        <v>208.96</v>
      </c>
      <c r="I155">
        <f>VLOOKUP($A155,'OASIS-11_26'!$E$2:$R$1556,5,FALSE)</f>
        <v>222</v>
      </c>
      <c r="J155" t="str">
        <f>VLOOKUP($A155,'OASIS-11_26'!$E$2:$R$1556,6,FALSE)</f>
        <v>PGAE</v>
      </c>
      <c r="K155" t="str">
        <f>IF(ISERROR(VLOOKUP($A155,'2021_NQC_List-11_13'!$A$2:$T$1532,4,FALSE)),"","NQC")</f>
        <v>NQC</v>
      </c>
      <c r="L155" s="3" t="str">
        <f>IF(ISERROR(VLOOKUP($A155,'2021_NQC_List-11_13'!$A$2:$T$1532,4,FALSE)),"",VLOOKUP($A155,'2021_NQC_List-11_13'!$A$2:$T$1532,18,FALSE))</f>
        <v>FC</v>
      </c>
      <c r="M155">
        <f>IF($K155="NQC",VLOOKUP($A155,'2021_NQC_List-11_13'!$A$2:$T$1532,4,FALSE),0)</f>
        <v>201.2</v>
      </c>
      <c r="N155">
        <f>IF($K155="NQC",VLOOKUP($A155,'2021_NQC_List-11_13'!$A$2:$T$1532,5,FALSE),0)</f>
        <v>201.2</v>
      </c>
      <c r="O155">
        <f>IF($K155="NQC",VLOOKUP($A155,'2021_NQC_List-11_13'!$A$2:$T$1532,6,FALSE),0)</f>
        <v>199.3</v>
      </c>
      <c r="P155">
        <f>IF($K155="NQC",VLOOKUP($A155,'2021_NQC_List-11_13'!$A$2:$T$1532,7,FALSE),0)</f>
        <v>196.28</v>
      </c>
      <c r="Q155">
        <f>IF($K155="NQC",VLOOKUP($A155,'2021_NQC_List-11_13'!$A$2:$T$1532,8,FALSE),0)</f>
        <v>195.58</v>
      </c>
      <c r="R155">
        <f>IF($K155="NQC",VLOOKUP($A155,'2021_NQC_List-11_13'!$A$2:$T$1532,9,FALSE),0)</f>
        <v>191.4</v>
      </c>
      <c r="S155">
        <f>IF($K155="NQC",VLOOKUP($A155,'2021_NQC_List-11_13'!$A$2:$T$1532,10,FALSE),0)</f>
        <v>190</v>
      </c>
      <c r="T155">
        <f>IF($K155="NQC",VLOOKUP($A155,'2021_NQC_List-11_13'!$A$2:$T$1532,11,FALSE),0)</f>
        <v>190.77</v>
      </c>
      <c r="U155">
        <f>IF($K155="NQC",VLOOKUP($A155,'2021_NQC_List-11_13'!$A$2:$T$1532,12,FALSE),0)</f>
        <v>192.21</v>
      </c>
      <c r="V155">
        <f>IF($K155="NQC",VLOOKUP($A155,'2021_NQC_List-11_13'!$A$2:$T$1532,13,FALSE),0)</f>
        <v>195.74</v>
      </c>
      <c r="W155">
        <f>IF($K155="NQC",VLOOKUP($A155,'2021_NQC_List-11_13'!$A$2:$T$1532,14,FALSE),0)</f>
        <v>199.32</v>
      </c>
      <c r="X155">
        <f>IF($K155="NQC",VLOOKUP($A155,'2021_NQC_List-11_13'!$A$2:$T$1532,15,FALSE),0)</f>
        <v>200.73</v>
      </c>
      <c r="Y155" t="str">
        <f t="shared" si="5"/>
        <v>Non-Hydro</v>
      </c>
      <c r="AA155" t="s">
        <v>4341</v>
      </c>
    </row>
    <row r="156" spans="1:27" x14ac:dyDescent="0.3">
      <c r="A156" t="str">
        <f>'OASIS-11_26'!E161</f>
        <v>ARCOGN_2_UNITS</v>
      </c>
      <c r="B156" t="str">
        <f>'OASIS-11_26'!G161</f>
        <v>WATSON COGENERATION</v>
      </c>
      <c r="C156" t="str">
        <f>VLOOKUP($A156,'OASIS-11_26'!$E$2:$R$1556,2,FALSE)</f>
        <v>GEN</v>
      </c>
      <c r="D156" s="1">
        <f>VLOOKUP($A156,'OASIS-11_26'!$E$2:$R$1556,11,FALSE)</f>
        <v>32115</v>
      </c>
      <c r="E156" s="3">
        <f t="shared" si="4"/>
        <v>1987</v>
      </c>
      <c r="F156" t="str">
        <f>VLOOKUP($A156,'OASIS-11_26'!$E$2:$R$1556,9,FALSE)</f>
        <v>NATURAL GAS</v>
      </c>
      <c r="G156" t="str">
        <f>VLOOKUP($A156,'OASIS-11_26'!$E$2:$R$1556,8,FALSE)</f>
        <v>COMBINED CYCLE</v>
      </c>
      <c r="H156">
        <f>VLOOKUP($A156,'OASIS-11_26'!$E$2:$R$1556,4,FALSE)</f>
        <v>416.6</v>
      </c>
      <c r="I156">
        <f>VLOOKUP($A156,'OASIS-11_26'!$E$2:$R$1556,5,FALSE)</f>
        <v>416.6</v>
      </c>
      <c r="J156" t="str">
        <f>VLOOKUP($A156,'OASIS-11_26'!$E$2:$R$1556,6,FALSE)</f>
        <v>SCE</v>
      </c>
      <c r="K156" t="str">
        <f>IF(ISERROR(VLOOKUP($A156,'2021_NQC_List-11_13'!$A$2:$T$1532,4,FALSE)),"","NQC")</f>
        <v>NQC</v>
      </c>
      <c r="L156" s="3" t="str">
        <f>IF(ISERROR(VLOOKUP($A156,'2021_NQC_List-11_13'!$A$2:$T$1532,4,FALSE)),"",VLOOKUP($A156,'2021_NQC_List-11_13'!$A$2:$T$1532,18,FALSE))</f>
        <v>FC</v>
      </c>
      <c r="M156">
        <f>IF($K156="NQC",VLOOKUP($A156,'2021_NQC_List-11_13'!$A$2:$T$1532,4,FALSE),0)</f>
        <v>242.47</v>
      </c>
      <c r="N156">
        <f>IF($K156="NQC",VLOOKUP($A156,'2021_NQC_List-11_13'!$A$2:$T$1532,5,FALSE),0)</f>
        <v>285.41000000000003</v>
      </c>
      <c r="O156">
        <f>IF($K156="NQC",VLOOKUP($A156,'2021_NQC_List-11_13'!$A$2:$T$1532,6,FALSE),0)</f>
        <v>271.23</v>
      </c>
      <c r="P156">
        <f>IF($K156="NQC",VLOOKUP($A156,'2021_NQC_List-11_13'!$A$2:$T$1532,7,FALSE),0)</f>
        <v>256.19</v>
      </c>
      <c r="Q156">
        <f>IF($K156="NQC",VLOOKUP($A156,'2021_NQC_List-11_13'!$A$2:$T$1532,8,FALSE),0)</f>
        <v>271.25</v>
      </c>
      <c r="R156">
        <f>IF($K156="NQC",VLOOKUP($A156,'2021_NQC_List-11_13'!$A$2:$T$1532,9,FALSE),0)</f>
        <v>260.39999999999998</v>
      </c>
      <c r="S156">
        <f>IF($K156="NQC",VLOOKUP($A156,'2021_NQC_List-11_13'!$A$2:$T$1532,10,FALSE),0)</f>
        <v>257.39</v>
      </c>
      <c r="T156">
        <f>IF($K156="NQC",VLOOKUP($A156,'2021_NQC_List-11_13'!$A$2:$T$1532,11,FALSE),0)</f>
        <v>257.16000000000003</v>
      </c>
      <c r="U156">
        <f>IF($K156="NQC",VLOOKUP($A156,'2021_NQC_List-11_13'!$A$2:$T$1532,12,FALSE),0)</f>
        <v>255.9</v>
      </c>
      <c r="V156">
        <f>IF($K156="NQC",VLOOKUP($A156,'2021_NQC_List-11_13'!$A$2:$T$1532,13,FALSE),0)</f>
        <v>196.12</v>
      </c>
      <c r="W156">
        <f>IF($K156="NQC",VLOOKUP($A156,'2021_NQC_List-11_13'!$A$2:$T$1532,14,FALSE),0)</f>
        <v>236.26</v>
      </c>
      <c r="X156">
        <f>IF($K156="NQC",VLOOKUP($A156,'2021_NQC_List-11_13'!$A$2:$T$1532,15,FALSE),0)</f>
        <v>263.89999999999998</v>
      </c>
      <c r="Y156" t="str">
        <f t="shared" si="5"/>
        <v>Non-Hydro</v>
      </c>
      <c r="AA156" t="s">
        <v>4341</v>
      </c>
    </row>
    <row r="157" spans="1:27" x14ac:dyDescent="0.3">
      <c r="A157" t="str">
        <f>'OASIS-11_26'!E162</f>
        <v>KRAMER_2_SEGS89</v>
      </c>
      <c r="B157" t="str">
        <f>'OASIS-11_26'!G162</f>
        <v>LUZ SOLAR PARTNERS 8-9 AGGREGATE</v>
      </c>
      <c r="C157" t="str">
        <f>VLOOKUP($A157,'OASIS-11_26'!$E$2:$R$1556,2,FALSE)</f>
        <v>GEN</v>
      </c>
      <c r="D157" s="1">
        <f>VLOOKUP($A157,'OASIS-11_26'!$E$2:$R$1556,11,FALSE)</f>
        <v>31413</v>
      </c>
      <c r="E157" s="3">
        <f t="shared" si="4"/>
        <v>1986</v>
      </c>
      <c r="F157" t="str">
        <f>VLOOKUP($A157,'OASIS-11_26'!$E$2:$R$1556,9,FALSE)</f>
        <v>SUN</v>
      </c>
      <c r="G157" t="str">
        <f>VLOOKUP($A157,'OASIS-11_26'!$E$2:$R$1556,8,FALSE)</f>
        <v>OTHER</v>
      </c>
      <c r="H157">
        <f>VLOOKUP($A157,'OASIS-11_26'!$E$2:$R$1556,4,FALSE)</f>
        <v>80</v>
      </c>
      <c r="I157">
        <f>VLOOKUP($A157,'OASIS-11_26'!$E$2:$R$1556,5,FALSE)</f>
        <v>0</v>
      </c>
      <c r="J157" t="str">
        <f>VLOOKUP($A157,'OASIS-11_26'!$E$2:$R$1556,6,FALSE)</f>
        <v>SCE</v>
      </c>
      <c r="K157" t="str">
        <f>IF(ISERROR(VLOOKUP($A157,'2021_NQC_List-11_13'!$A$2:$T$1532,4,FALSE)),"","NQC")</f>
        <v>NQC</v>
      </c>
      <c r="L157" s="3" t="str">
        <f>IF(ISERROR(VLOOKUP($A157,'2021_NQC_List-11_13'!$A$2:$T$1532,4,FALSE)),"",VLOOKUP($A157,'2021_NQC_List-11_13'!$A$2:$T$1532,18,FALSE))</f>
        <v>FC</v>
      </c>
      <c r="M157">
        <f>IF($K157="NQC",VLOOKUP($A157,'2021_NQC_List-11_13'!$A$2:$T$1532,4,FALSE),0)</f>
        <v>3.2</v>
      </c>
      <c r="N157">
        <f>IF($K157="NQC",VLOOKUP($A157,'2021_NQC_List-11_13'!$A$2:$T$1532,5,FALSE),0)</f>
        <v>2.4</v>
      </c>
      <c r="O157">
        <f>IF($K157="NQC",VLOOKUP($A157,'2021_NQC_List-11_13'!$A$2:$T$1532,6,FALSE),0)</f>
        <v>14.4</v>
      </c>
      <c r="P157">
        <f>IF($K157="NQC",VLOOKUP($A157,'2021_NQC_List-11_13'!$A$2:$T$1532,7,FALSE),0)</f>
        <v>12</v>
      </c>
      <c r="Q157">
        <f>IF($K157="NQC",VLOOKUP($A157,'2021_NQC_List-11_13'!$A$2:$T$1532,8,FALSE),0)</f>
        <v>12.8</v>
      </c>
      <c r="R157">
        <f>IF($K157="NQC",VLOOKUP($A157,'2021_NQC_List-11_13'!$A$2:$T$1532,9,FALSE),0)</f>
        <v>24.8</v>
      </c>
      <c r="S157">
        <f>IF($K157="NQC",VLOOKUP($A157,'2021_NQC_List-11_13'!$A$2:$T$1532,10,FALSE),0)</f>
        <v>31.2</v>
      </c>
      <c r="T157">
        <f>IF($K157="NQC",VLOOKUP($A157,'2021_NQC_List-11_13'!$A$2:$T$1532,11,FALSE),0)</f>
        <v>21.6</v>
      </c>
      <c r="U157">
        <f>IF($K157="NQC",VLOOKUP($A157,'2021_NQC_List-11_13'!$A$2:$T$1532,12,FALSE),0)</f>
        <v>11.2</v>
      </c>
      <c r="V157">
        <f>IF($K157="NQC",VLOOKUP($A157,'2021_NQC_List-11_13'!$A$2:$T$1532,13,FALSE),0)</f>
        <v>1.6</v>
      </c>
      <c r="W157">
        <f>IF($K157="NQC",VLOOKUP($A157,'2021_NQC_List-11_13'!$A$2:$T$1532,14,FALSE),0)</f>
        <v>1.6</v>
      </c>
      <c r="X157">
        <f>IF($K157="NQC",VLOOKUP($A157,'2021_NQC_List-11_13'!$A$2:$T$1532,15,FALSE),0)</f>
        <v>0</v>
      </c>
      <c r="Y157" t="str">
        <f t="shared" si="5"/>
        <v>Non-Hydro</v>
      </c>
      <c r="AA157" t="s">
        <v>4341</v>
      </c>
    </row>
    <row r="158" spans="1:27" x14ac:dyDescent="0.3">
      <c r="A158" t="str">
        <f>'OASIS-11_26'!E163</f>
        <v>ALTA6B_2_WIND11</v>
      </c>
      <c r="B158" t="str">
        <f>'OASIS-11_26'!G163</f>
        <v>Alta Wind 11</v>
      </c>
      <c r="C158" t="str">
        <f>VLOOKUP($A158,'OASIS-11_26'!$E$2:$R$1556,2,FALSE)</f>
        <v>GEN</v>
      </c>
      <c r="D158" s="1">
        <f>VLOOKUP($A158,'OASIS-11_26'!$E$2:$R$1556,11,FALSE)</f>
        <v>41711</v>
      </c>
      <c r="E158" s="3">
        <f t="shared" si="4"/>
        <v>2014</v>
      </c>
      <c r="F158" t="str">
        <f>VLOOKUP($A158,'OASIS-11_26'!$E$2:$R$1556,9,FALSE)</f>
        <v>WIND</v>
      </c>
      <c r="G158" t="str">
        <f>VLOOKUP($A158,'OASIS-11_26'!$E$2:$R$1556,8,FALSE)</f>
        <v>WIND</v>
      </c>
      <c r="H158">
        <f>VLOOKUP($A158,'OASIS-11_26'!$E$2:$R$1556,4,FALSE)</f>
        <v>88.15</v>
      </c>
      <c r="I158">
        <f>VLOOKUP($A158,'OASIS-11_26'!$E$2:$R$1556,5,FALSE)</f>
        <v>90</v>
      </c>
      <c r="J158" t="str">
        <f>VLOOKUP($A158,'OASIS-11_26'!$E$2:$R$1556,6,FALSE)</f>
        <v>SCE</v>
      </c>
      <c r="K158" t="str">
        <f>IF(ISERROR(VLOOKUP($A158,'2021_NQC_List-11_13'!$A$2:$T$1532,4,FALSE)),"","NQC")</f>
        <v>NQC</v>
      </c>
      <c r="L158" s="3" t="str">
        <f>IF(ISERROR(VLOOKUP($A158,'2021_NQC_List-11_13'!$A$2:$T$1532,4,FALSE)),"",VLOOKUP($A158,'2021_NQC_List-11_13'!$A$2:$T$1532,18,FALSE))</f>
        <v>FC</v>
      </c>
      <c r="M158">
        <f>IF($K158="NQC",VLOOKUP($A158,'2021_NQC_List-11_13'!$A$2:$T$1532,4,FALSE),0)</f>
        <v>12.6</v>
      </c>
      <c r="N158">
        <f>IF($K158="NQC",VLOOKUP($A158,'2021_NQC_List-11_13'!$A$2:$T$1532,5,FALSE),0)</f>
        <v>10.8</v>
      </c>
      <c r="O158">
        <f>IF($K158="NQC",VLOOKUP($A158,'2021_NQC_List-11_13'!$A$2:$T$1532,6,FALSE),0)</f>
        <v>25.2</v>
      </c>
      <c r="P158">
        <f>IF($K158="NQC",VLOOKUP($A158,'2021_NQC_List-11_13'!$A$2:$T$1532,7,FALSE),0)</f>
        <v>22.5</v>
      </c>
      <c r="Q158">
        <f>IF($K158="NQC",VLOOKUP($A158,'2021_NQC_List-11_13'!$A$2:$T$1532,8,FALSE),0)</f>
        <v>22.5</v>
      </c>
      <c r="R158">
        <f>IF($K158="NQC",VLOOKUP($A158,'2021_NQC_List-11_13'!$A$2:$T$1532,9,FALSE),0)</f>
        <v>29.7</v>
      </c>
      <c r="S158">
        <f>IF($K158="NQC",VLOOKUP($A158,'2021_NQC_List-11_13'!$A$2:$T$1532,10,FALSE),0)</f>
        <v>20.7</v>
      </c>
      <c r="T158">
        <f>IF($K158="NQC",VLOOKUP($A158,'2021_NQC_List-11_13'!$A$2:$T$1532,11,FALSE),0)</f>
        <v>18.899999999999999</v>
      </c>
      <c r="U158">
        <f>IF($K158="NQC",VLOOKUP($A158,'2021_NQC_List-11_13'!$A$2:$T$1532,12,FALSE),0)</f>
        <v>13.5</v>
      </c>
      <c r="V158">
        <f>IF($K158="NQC",VLOOKUP($A158,'2021_NQC_List-11_13'!$A$2:$T$1532,13,FALSE),0)</f>
        <v>7.2</v>
      </c>
      <c r="W158">
        <f>IF($K158="NQC",VLOOKUP($A158,'2021_NQC_List-11_13'!$A$2:$T$1532,14,FALSE),0)</f>
        <v>10.8</v>
      </c>
      <c r="X158">
        <f>IF($K158="NQC",VLOOKUP($A158,'2021_NQC_List-11_13'!$A$2:$T$1532,15,FALSE),0)</f>
        <v>11.7</v>
      </c>
      <c r="Y158" t="str">
        <f t="shared" si="5"/>
        <v>Non-Hydro</v>
      </c>
      <c r="AA158" t="s">
        <v>4341</v>
      </c>
    </row>
    <row r="159" spans="1:27" x14ac:dyDescent="0.3">
      <c r="A159" t="str">
        <f>'OASIS-11_26'!E164</f>
        <v>PLAINV_6_DSOLAR</v>
      </c>
      <c r="B159" t="str">
        <f>'OASIS-11_26'!G164</f>
        <v xml:space="preserve">Western Antelope Dry Ranch </v>
      </c>
      <c r="C159" t="str">
        <f>VLOOKUP($A159,'OASIS-11_26'!$E$2:$R$1556,2,FALSE)</f>
        <v>GEN</v>
      </c>
      <c r="D159" s="1">
        <f>VLOOKUP($A159,'OASIS-11_26'!$E$2:$R$1556,11,FALSE)</f>
        <v>42705</v>
      </c>
      <c r="E159" s="3">
        <f t="shared" si="4"/>
        <v>2016</v>
      </c>
      <c r="F159" t="str">
        <f>VLOOKUP($A159,'OASIS-11_26'!$E$2:$R$1556,9,FALSE)</f>
        <v>SUN</v>
      </c>
      <c r="G159" t="str">
        <f>VLOOKUP($A159,'OASIS-11_26'!$E$2:$R$1556,8,FALSE)</f>
        <v>PHOTO VOLTAIC</v>
      </c>
      <c r="H159">
        <f>VLOOKUP($A159,'OASIS-11_26'!$E$2:$R$1556,4,FALSE)</f>
        <v>10</v>
      </c>
      <c r="I159">
        <f>VLOOKUP($A159,'OASIS-11_26'!$E$2:$R$1556,5,FALSE)</f>
        <v>10</v>
      </c>
      <c r="J159" t="str">
        <f>VLOOKUP($A159,'OASIS-11_26'!$E$2:$R$1556,6,FALSE)</f>
        <v>SCE</v>
      </c>
      <c r="K159" t="str">
        <f>IF(ISERROR(VLOOKUP($A159,'2021_NQC_List-11_13'!$A$2:$T$1532,4,FALSE)),"","NQC")</f>
        <v>NQC</v>
      </c>
      <c r="L159" s="3" t="str">
        <f>IF(ISERROR(VLOOKUP($A159,'2021_NQC_List-11_13'!$A$2:$T$1532,4,FALSE)),"",VLOOKUP($A159,'2021_NQC_List-11_13'!$A$2:$T$1532,18,FALSE))</f>
        <v>FC</v>
      </c>
      <c r="M159">
        <f>IF($K159="NQC",VLOOKUP($A159,'2021_NQC_List-11_13'!$A$2:$T$1532,4,FALSE),0)</f>
        <v>0.4</v>
      </c>
      <c r="N159">
        <f>IF($K159="NQC",VLOOKUP($A159,'2021_NQC_List-11_13'!$A$2:$T$1532,5,FALSE),0)</f>
        <v>0.3</v>
      </c>
      <c r="O159">
        <f>IF($K159="NQC",VLOOKUP($A159,'2021_NQC_List-11_13'!$A$2:$T$1532,6,FALSE),0)</f>
        <v>1.8</v>
      </c>
      <c r="P159">
        <f>IF($K159="NQC",VLOOKUP($A159,'2021_NQC_List-11_13'!$A$2:$T$1532,7,FALSE),0)</f>
        <v>1.5</v>
      </c>
      <c r="Q159">
        <f>IF($K159="NQC",VLOOKUP($A159,'2021_NQC_List-11_13'!$A$2:$T$1532,8,FALSE),0)</f>
        <v>1.6</v>
      </c>
      <c r="R159">
        <f>IF($K159="NQC",VLOOKUP($A159,'2021_NQC_List-11_13'!$A$2:$T$1532,9,FALSE),0)</f>
        <v>3.1</v>
      </c>
      <c r="S159">
        <f>IF($K159="NQC",VLOOKUP($A159,'2021_NQC_List-11_13'!$A$2:$T$1532,10,FALSE),0)</f>
        <v>3.9</v>
      </c>
      <c r="T159">
        <f>IF($K159="NQC",VLOOKUP($A159,'2021_NQC_List-11_13'!$A$2:$T$1532,11,FALSE),0)</f>
        <v>2.7</v>
      </c>
      <c r="U159">
        <f>IF($K159="NQC",VLOOKUP($A159,'2021_NQC_List-11_13'!$A$2:$T$1532,12,FALSE),0)</f>
        <v>1.4</v>
      </c>
      <c r="V159">
        <f>IF($K159="NQC",VLOOKUP($A159,'2021_NQC_List-11_13'!$A$2:$T$1532,13,FALSE),0)</f>
        <v>0.2</v>
      </c>
      <c r="W159">
        <f>IF($K159="NQC",VLOOKUP($A159,'2021_NQC_List-11_13'!$A$2:$T$1532,14,FALSE),0)</f>
        <v>0.2</v>
      </c>
      <c r="X159">
        <f>IF($K159="NQC",VLOOKUP($A159,'2021_NQC_List-11_13'!$A$2:$T$1532,15,FALSE),0)</f>
        <v>0</v>
      </c>
      <c r="Y159" t="str">
        <f t="shared" si="5"/>
        <v>Non-Hydro</v>
      </c>
      <c r="AA159" t="s">
        <v>4341</v>
      </c>
    </row>
    <row r="160" spans="1:27" x14ac:dyDescent="0.3">
      <c r="A160" t="str">
        <f>'OASIS-11_26'!E165</f>
        <v>7STDRD_1_SOLAR1</v>
      </c>
      <c r="B160" t="str">
        <f>'OASIS-11_26'!G165</f>
        <v>Shafter Solar</v>
      </c>
      <c r="C160" t="str">
        <f>VLOOKUP($A160,'OASIS-11_26'!$E$2:$R$1556,2,FALSE)</f>
        <v>GEN</v>
      </c>
      <c r="D160" s="1">
        <f>VLOOKUP($A160,'OASIS-11_26'!$E$2:$R$1556,11,FALSE)</f>
        <v>42159</v>
      </c>
      <c r="E160" s="3">
        <f t="shared" si="4"/>
        <v>2015</v>
      </c>
      <c r="F160" t="str">
        <f>VLOOKUP($A160,'OASIS-11_26'!$E$2:$R$1556,9,FALSE)</f>
        <v>SUN</v>
      </c>
      <c r="G160" t="str">
        <f>VLOOKUP($A160,'OASIS-11_26'!$E$2:$R$1556,8,FALSE)</f>
        <v>PHOTO VOLTAIC</v>
      </c>
      <c r="H160">
        <f>VLOOKUP($A160,'OASIS-11_26'!$E$2:$R$1556,4,FALSE)</f>
        <v>20</v>
      </c>
      <c r="I160">
        <f>VLOOKUP($A160,'OASIS-11_26'!$E$2:$R$1556,5,FALSE)</f>
        <v>20</v>
      </c>
      <c r="J160" t="str">
        <f>VLOOKUP($A160,'OASIS-11_26'!$E$2:$R$1556,6,FALSE)</f>
        <v>PGAE</v>
      </c>
      <c r="K160" t="str">
        <f>IF(ISERROR(VLOOKUP($A160,'2021_NQC_List-11_13'!$A$2:$T$1532,4,FALSE)),"","NQC")</f>
        <v>NQC</v>
      </c>
      <c r="L160" s="3" t="str">
        <f>IF(ISERROR(VLOOKUP($A160,'2021_NQC_List-11_13'!$A$2:$T$1532,4,FALSE)),"",VLOOKUP($A160,'2021_NQC_List-11_13'!$A$2:$T$1532,18,FALSE))</f>
        <v>FC</v>
      </c>
      <c r="M160">
        <f>IF($K160="NQC",VLOOKUP($A160,'2021_NQC_List-11_13'!$A$2:$T$1532,4,FALSE),0)</f>
        <v>0.8</v>
      </c>
      <c r="N160">
        <f>IF($K160="NQC",VLOOKUP($A160,'2021_NQC_List-11_13'!$A$2:$T$1532,5,FALSE),0)</f>
        <v>0.6</v>
      </c>
      <c r="O160">
        <f>IF($K160="NQC",VLOOKUP($A160,'2021_NQC_List-11_13'!$A$2:$T$1532,6,FALSE),0)</f>
        <v>3.6</v>
      </c>
      <c r="P160">
        <f>IF($K160="NQC",VLOOKUP($A160,'2021_NQC_List-11_13'!$A$2:$T$1532,7,FALSE),0)</f>
        <v>3</v>
      </c>
      <c r="Q160">
        <f>IF($K160="NQC",VLOOKUP($A160,'2021_NQC_List-11_13'!$A$2:$T$1532,8,FALSE),0)</f>
        <v>3.2</v>
      </c>
      <c r="R160">
        <f>IF($K160="NQC",VLOOKUP($A160,'2021_NQC_List-11_13'!$A$2:$T$1532,9,FALSE),0)</f>
        <v>6.2</v>
      </c>
      <c r="S160">
        <f>IF($K160="NQC",VLOOKUP($A160,'2021_NQC_List-11_13'!$A$2:$T$1532,10,FALSE),0)</f>
        <v>7.8</v>
      </c>
      <c r="T160">
        <f>IF($K160="NQC",VLOOKUP($A160,'2021_NQC_List-11_13'!$A$2:$T$1532,11,FALSE),0)</f>
        <v>5.4</v>
      </c>
      <c r="U160">
        <f>IF($K160="NQC",VLOOKUP($A160,'2021_NQC_List-11_13'!$A$2:$T$1532,12,FALSE),0)</f>
        <v>2.8</v>
      </c>
      <c r="V160">
        <f>IF($K160="NQC",VLOOKUP($A160,'2021_NQC_List-11_13'!$A$2:$T$1532,13,FALSE),0)</f>
        <v>0.4</v>
      </c>
      <c r="W160">
        <f>IF($K160="NQC",VLOOKUP($A160,'2021_NQC_List-11_13'!$A$2:$T$1532,14,FALSE),0)</f>
        <v>0.4</v>
      </c>
      <c r="X160">
        <f>IF($K160="NQC",VLOOKUP($A160,'2021_NQC_List-11_13'!$A$2:$T$1532,15,FALSE),0)</f>
        <v>0</v>
      </c>
      <c r="Y160" t="str">
        <f t="shared" si="5"/>
        <v>Non-Hydro</v>
      </c>
      <c r="AA160" t="s">
        <v>4341</v>
      </c>
    </row>
    <row r="161" spans="1:27" x14ac:dyDescent="0.3">
      <c r="A161" t="str">
        <f>'OASIS-11_26'!E166</f>
        <v>MSTANG_2_SOLAR4</v>
      </c>
      <c r="B161" t="str">
        <f>'OASIS-11_26'!G166</f>
        <v>Mustang 4</v>
      </c>
      <c r="C161" t="str">
        <f>VLOOKUP($A161,'OASIS-11_26'!$E$2:$R$1556,2,FALSE)</f>
        <v>GEN</v>
      </c>
      <c r="D161" s="1">
        <f>VLOOKUP($A161,'OASIS-11_26'!$E$2:$R$1556,11,FALSE)</f>
        <v>42530</v>
      </c>
      <c r="E161" s="3">
        <f t="shared" si="4"/>
        <v>2016</v>
      </c>
      <c r="F161" t="str">
        <f>VLOOKUP($A161,'OASIS-11_26'!$E$2:$R$1556,9,FALSE)</f>
        <v>SUN</v>
      </c>
      <c r="G161" t="str">
        <f>VLOOKUP($A161,'OASIS-11_26'!$E$2:$R$1556,8,FALSE)</f>
        <v>PHOTO VOLTAIC</v>
      </c>
      <c r="H161">
        <f>VLOOKUP($A161,'OASIS-11_26'!$E$2:$R$1556,4,FALSE)</f>
        <v>30</v>
      </c>
      <c r="I161">
        <f>VLOOKUP($A161,'OASIS-11_26'!$E$2:$R$1556,5,FALSE)</f>
        <v>30</v>
      </c>
      <c r="J161" t="str">
        <f>VLOOKUP($A161,'OASIS-11_26'!$E$2:$R$1556,6,FALSE)</f>
        <v>PGAE</v>
      </c>
      <c r="K161" t="str">
        <f>IF(ISERROR(VLOOKUP($A161,'2021_NQC_List-11_13'!$A$2:$T$1532,4,FALSE)),"","NQC")</f>
        <v>NQC</v>
      </c>
      <c r="L161" s="3" t="str">
        <f>IF(ISERROR(VLOOKUP($A161,'2021_NQC_List-11_13'!$A$2:$T$1532,4,FALSE)),"",VLOOKUP($A161,'2021_NQC_List-11_13'!$A$2:$T$1532,18,FALSE))</f>
        <v>FC</v>
      </c>
      <c r="M161">
        <f>IF($K161="NQC",VLOOKUP($A161,'2021_NQC_List-11_13'!$A$2:$T$1532,4,FALSE),0)</f>
        <v>1.2</v>
      </c>
      <c r="N161">
        <f>IF($K161="NQC",VLOOKUP($A161,'2021_NQC_List-11_13'!$A$2:$T$1532,5,FALSE),0)</f>
        <v>0.9</v>
      </c>
      <c r="O161">
        <f>IF($K161="NQC",VLOOKUP($A161,'2021_NQC_List-11_13'!$A$2:$T$1532,6,FALSE),0)</f>
        <v>5.4</v>
      </c>
      <c r="P161">
        <f>IF($K161="NQC",VLOOKUP($A161,'2021_NQC_List-11_13'!$A$2:$T$1532,7,FALSE),0)</f>
        <v>4.5</v>
      </c>
      <c r="Q161">
        <f>IF($K161="NQC",VLOOKUP($A161,'2021_NQC_List-11_13'!$A$2:$T$1532,8,FALSE),0)</f>
        <v>4.8</v>
      </c>
      <c r="R161">
        <f>IF($K161="NQC",VLOOKUP($A161,'2021_NQC_List-11_13'!$A$2:$T$1532,9,FALSE),0)</f>
        <v>9.3000000000000007</v>
      </c>
      <c r="S161">
        <f>IF($K161="NQC",VLOOKUP($A161,'2021_NQC_List-11_13'!$A$2:$T$1532,10,FALSE),0)</f>
        <v>11.7</v>
      </c>
      <c r="T161">
        <f>IF($K161="NQC",VLOOKUP($A161,'2021_NQC_List-11_13'!$A$2:$T$1532,11,FALSE),0)</f>
        <v>8.1</v>
      </c>
      <c r="U161">
        <f>IF($K161="NQC",VLOOKUP($A161,'2021_NQC_List-11_13'!$A$2:$T$1532,12,FALSE),0)</f>
        <v>4.2</v>
      </c>
      <c r="V161">
        <f>IF($K161="NQC",VLOOKUP($A161,'2021_NQC_List-11_13'!$A$2:$T$1532,13,FALSE),0)</f>
        <v>0.6</v>
      </c>
      <c r="W161">
        <f>IF($K161="NQC",VLOOKUP($A161,'2021_NQC_List-11_13'!$A$2:$T$1532,14,FALSE),0)</f>
        <v>0.6</v>
      </c>
      <c r="X161">
        <f>IF($K161="NQC",VLOOKUP($A161,'2021_NQC_List-11_13'!$A$2:$T$1532,15,FALSE),0)</f>
        <v>0</v>
      </c>
      <c r="Y161" t="str">
        <f t="shared" si="5"/>
        <v>Non-Hydro</v>
      </c>
      <c r="AA161" t="s">
        <v>4341</v>
      </c>
    </row>
    <row r="162" spans="1:27" x14ac:dyDescent="0.3">
      <c r="A162" t="str">
        <f>'OASIS-11_26'!E167</f>
        <v>DTCHWD_2_BT4WND</v>
      </c>
      <c r="B162" t="str">
        <f>'OASIS-11_26'!G167</f>
        <v>Brookfield Tehachapi 4</v>
      </c>
      <c r="C162" t="str">
        <f>VLOOKUP($A162,'OASIS-11_26'!$E$2:$R$1556,2,FALSE)</f>
        <v>GEN</v>
      </c>
      <c r="D162" s="1">
        <f>VLOOKUP($A162,'OASIS-11_26'!$E$2:$R$1556,11,FALSE)</f>
        <v>42482</v>
      </c>
      <c r="E162" s="3">
        <f t="shared" si="4"/>
        <v>2016</v>
      </c>
      <c r="F162" t="str">
        <f>VLOOKUP($A162,'OASIS-11_26'!$E$2:$R$1556,9,FALSE)</f>
        <v>WIND</v>
      </c>
      <c r="G162" t="str">
        <f>VLOOKUP($A162,'OASIS-11_26'!$E$2:$R$1556,8,FALSE)</f>
        <v>WIND</v>
      </c>
      <c r="H162">
        <f>VLOOKUP($A162,'OASIS-11_26'!$E$2:$R$1556,4,FALSE)</f>
        <v>6.52</v>
      </c>
      <c r="I162">
        <f>VLOOKUP($A162,'OASIS-11_26'!$E$2:$R$1556,5,FALSE)</f>
        <v>7.1</v>
      </c>
      <c r="J162" t="str">
        <f>VLOOKUP($A162,'OASIS-11_26'!$E$2:$R$1556,6,FALSE)</f>
        <v>SCE</v>
      </c>
      <c r="K162" t="str">
        <f>IF(ISERROR(VLOOKUP($A162,'2021_NQC_List-11_13'!$A$2:$T$1532,4,FALSE)),"","NQC")</f>
        <v>NQC</v>
      </c>
      <c r="L162" s="3" t="str">
        <f>IF(ISERROR(VLOOKUP($A162,'2021_NQC_List-11_13'!$A$2:$T$1532,4,FALSE)),"",VLOOKUP($A162,'2021_NQC_List-11_13'!$A$2:$T$1532,18,FALSE))</f>
        <v>FC</v>
      </c>
      <c r="M162">
        <f>IF($K162="NQC",VLOOKUP($A162,'2021_NQC_List-11_13'!$A$2:$T$1532,4,FALSE),0)</f>
        <v>0.91</v>
      </c>
      <c r="N162">
        <f>IF($K162="NQC",VLOOKUP($A162,'2021_NQC_List-11_13'!$A$2:$T$1532,5,FALSE),0)</f>
        <v>0.78</v>
      </c>
      <c r="O162">
        <f>IF($K162="NQC",VLOOKUP($A162,'2021_NQC_List-11_13'!$A$2:$T$1532,6,FALSE),0)</f>
        <v>1.83</v>
      </c>
      <c r="P162">
        <f>IF($K162="NQC",VLOOKUP($A162,'2021_NQC_List-11_13'!$A$2:$T$1532,7,FALSE),0)</f>
        <v>1.63</v>
      </c>
      <c r="Q162">
        <f>IF($K162="NQC",VLOOKUP($A162,'2021_NQC_List-11_13'!$A$2:$T$1532,8,FALSE),0)</f>
        <v>1.63</v>
      </c>
      <c r="R162">
        <f>IF($K162="NQC",VLOOKUP($A162,'2021_NQC_List-11_13'!$A$2:$T$1532,9,FALSE),0)</f>
        <v>2.15</v>
      </c>
      <c r="S162">
        <f>IF($K162="NQC",VLOOKUP($A162,'2021_NQC_List-11_13'!$A$2:$T$1532,10,FALSE),0)</f>
        <v>1.5</v>
      </c>
      <c r="T162">
        <f>IF($K162="NQC",VLOOKUP($A162,'2021_NQC_List-11_13'!$A$2:$T$1532,11,FALSE),0)</f>
        <v>1.37</v>
      </c>
      <c r="U162">
        <f>IF($K162="NQC",VLOOKUP($A162,'2021_NQC_List-11_13'!$A$2:$T$1532,12,FALSE),0)</f>
        <v>0.98</v>
      </c>
      <c r="V162">
        <f>IF($K162="NQC",VLOOKUP($A162,'2021_NQC_List-11_13'!$A$2:$T$1532,13,FALSE),0)</f>
        <v>0.52</v>
      </c>
      <c r="W162">
        <f>IF($K162="NQC",VLOOKUP($A162,'2021_NQC_List-11_13'!$A$2:$T$1532,14,FALSE),0)</f>
        <v>0.78</v>
      </c>
      <c r="X162">
        <f>IF($K162="NQC",VLOOKUP($A162,'2021_NQC_List-11_13'!$A$2:$T$1532,15,FALSE),0)</f>
        <v>0.85</v>
      </c>
      <c r="Y162" t="str">
        <f t="shared" si="5"/>
        <v>Non-Hydro</v>
      </c>
      <c r="AA162" t="s">
        <v>4341</v>
      </c>
    </row>
    <row r="163" spans="1:27" x14ac:dyDescent="0.3">
      <c r="A163" t="str">
        <f>'OASIS-11_26'!E168</f>
        <v>EDMONS_2_NSPIN</v>
      </c>
      <c r="B163" t="str">
        <f>'OASIS-11_26'!G168</f>
        <v>EDMONS_2_NSPIN</v>
      </c>
      <c r="C163" t="str">
        <f>VLOOKUP($A163,'OASIS-11_26'!$E$2:$R$1556,2,FALSE)</f>
        <v>GEN</v>
      </c>
      <c r="D163" s="1">
        <f>VLOOKUP($A163,'OASIS-11_26'!$E$2:$R$1556,11,FALSE)</f>
        <v>0</v>
      </c>
      <c r="E163" s="3" t="str">
        <f t="shared" si="4"/>
        <v/>
      </c>
      <c r="F163" t="str">
        <f>VLOOKUP($A163,'OASIS-11_26'!$E$2:$R$1556,9,FALSE)</f>
        <v>WATER</v>
      </c>
      <c r="G163" t="str">
        <f>VLOOKUP($A163,'OASIS-11_26'!$E$2:$R$1556,8,FALSE)</f>
        <v>PUMP</v>
      </c>
      <c r="H163">
        <f>VLOOKUP($A163,'OASIS-11_26'!$E$2:$R$1556,4,FALSE)</f>
        <v>775.8</v>
      </c>
      <c r="I163">
        <f>VLOOKUP($A163,'OASIS-11_26'!$E$2:$R$1556,5,FALSE)</f>
        <v>840</v>
      </c>
      <c r="J163" t="str">
        <f>VLOOKUP($A163,'OASIS-11_26'!$E$2:$R$1556,6,FALSE)</f>
        <v>SCE</v>
      </c>
      <c r="K163" t="str">
        <f>IF(ISERROR(VLOOKUP($A163,'2021_NQC_List-11_13'!$A$2:$T$1532,4,FALSE)),"","NQC")</f>
        <v>NQC</v>
      </c>
      <c r="L163" s="3" t="str">
        <f>IF(ISERROR(VLOOKUP($A163,'2021_NQC_List-11_13'!$A$2:$T$1532,4,FALSE)),"",VLOOKUP($A163,'2021_NQC_List-11_13'!$A$2:$T$1532,18,FALSE))</f>
        <v>FC</v>
      </c>
      <c r="M163">
        <f>IF($K163="NQC",VLOOKUP($A163,'2021_NQC_List-11_13'!$A$2:$T$1532,4,FALSE),0)</f>
        <v>236</v>
      </c>
      <c r="N163">
        <f>IF($K163="NQC",VLOOKUP($A163,'2021_NQC_List-11_13'!$A$2:$T$1532,5,FALSE),0)</f>
        <v>236</v>
      </c>
      <c r="O163">
        <f>IF($K163="NQC",VLOOKUP($A163,'2021_NQC_List-11_13'!$A$2:$T$1532,6,FALSE),0)</f>
        <v>236</v>
      </c>
      <c r="P163">
        <f>IF($K163="NQC",VLOOKUP($A163,'2021_NQC_List-11_13'!$A$2:$T$1532,7,FALSE),0)</f>
        <v>236</v>
      </c>
      <c r="Q163">
        <f>IF($K163="NQC",VLOOKUP($A163,'2021_NQC_List-11_13'!$A$2:$T$1532,8,FALSE),0)</f>
        <v>236</v>
      </c>
      <c r="R163">
        <f>IF($K163="NQC",VLOOKUP($A163,'2021_NQC_List-11_13'!$A$2:$T$1532,9,FALSE),0)</f>
        <v>236</v>
      </c>
      <c r="S163">
        <f>IF($K163="NQC",VLOOKUP($A163,'2021_NQC_List-11_13'!$A$2:$T$1532,10,FALSE),0)</f>
        <v>236</v>
      </c>
      <c r="T163">
        <f>IF($K163="NQC",VLOOKUP($A163,'2021_NQC_List-11_13'!$A$2:$T$1532,11,FALSE),0)</f>
        <v>236</v>
      </c>
      <c r="U163">
        <f>IF($K163="NQC",VLOOKUP($A163,'2021_NQC_List-11_13'!$A$2:$T$1532,12,FALSE),0)</f>
        <v>236</v>
      </c>
      <c r="V163">
        <f>IF($K163="NQC",VLOOKUP($A163,'2021_NQC_List-11_13'!$A$2:$T$1532,13,FALSE),0)</f>
        <v>236</v>
      </c>
      <c r="W163">
        <f>IF($K163="NQC",VLOOKUP($A163,'2021_NQC_List-11_13'!$A$2:$T$1532,14,FALSE),0)</f>
        <v>236</v>
      </c>
      <c r="X163">
        <f>IF($K163="NQC",VLOOKUP($A163,'2021_NQC_List-11_13'!$A$2:$T$1532,15,FALSE),0)</f>
        <v>236</v>
      </c>
      <c r="Y163" t="str">
        <f t="shared" si="5"/>
        <v>Hydro-Pump</v>
      </c>
      <c r="AA163" t="s">
        <v>4341</v>
      </c>
    </row>
    <row r="164" spans="1:27" x14ac:dyDescent="0.3">
      <c r="A164" t="str">
        <f>'OASIS-11_26'!E169</f>
        <v>CHINO_2_JURUPA</v>
      </c>
      <c r="B164" t="str">
        <f>'OASIS-11_26'!G169</f>
        <v>Jurupa</v>
      </c>
      <c r="C164" t="str">
        <f>VLOOKUP($A164,'OASIS-11_26'!$E$2:$R$1556,2,FALSE)</f>
        <v>GEN</v>
      </c>
      <c r="D164" s="1">
        <f>VLOOKUP($A164,'OASIS-11_26'!$E$2:$R$1556,11,FALSE)</f>
        <v>41628</v>
      </c>
      <c r="E164" s="3">
        <f t="shared" si="4"/>
        <v>2013</v>
      </c>
      <c r="F164" t="str">
        <f>VLOOKUP($A164,'OASIS-11_26'!$E$2:$R$1556,9,FALSE)</f>
        <v>SUN</v>
      </c>
      <c r="G164" t="str">
        <f>VLOOKUP($A164,'OASIS-11_26'!$E$2:$R$1556,8,FALSE)</f>
        <v>PHOTO VOLTAIC</v>
      </c>
      <c r="H164">
        <f>VLOOKUP($A164,'OASIS-11_26'!$E$2:$R$1556,4,FALSE)</f>
        <v>1.5</v>
      </c>
      <c r="I164">
        <f>VLOOKUP($A164,'OASIS-11_26'!$E$2:$R$1556,5,FALSE)</f>
        <v>1.5</v>
      </c>
      <c r="J164" t="str">
        <f>VLOOKUP($A164,'OASIS-11_26'!$E$2:$R$1556,6,FALSE)</f>
        <v>SCE</v>
      </c>
      <c r="K164" t="str">
        <f>IF(ISERROR(VLOOKUP($A164,'2021_NQC_List-11_13'!$A$2:$T$1532,4,FALSE)),"","NQC")</f>
        <v>NQC</v>
      </c>
      <c r="L164" s="3" t="str">
        <f>IF(ISERROR(VLOOKUP($A164,'2021_NQC_List-11_13'!$A$2:$T$1532,4,FALSE)),"",VLOOKUP($A164,'2021_NQC_List-11_13'!$A$2:$T$1532,18,FALSE))</f>
        <v>EO</v>
      </c>
      <c r="M164">
        <f>IF($K164="NQC",VLOOKUP($A164,'2021_NQC_List-11_13'!$A$2:$T$1532,4,FALSE),0)</f>
        <v>0</v>
      </c>
      <c r="N164">
        <f>IF($K164="NQC",VLOOKUP($A164,'2021_NQC_List-11_13'!$A$2:$T$1532,5,FALSE),0)</f>
        <v>0</v>
      </c>
      <c r="O164">
        <f>IF($K164="NQC",VLOOKUP($A164,'2021_NQC_List-11_13'!$A$2:$T$1532,6,FALSE),0)</f>
        <v>0</v>
      </c>
      <c r="P164">
        <f>IF($K164="NQC",VLOOKUP($A164,'2021_NQC_List-11_13'!$A$2:$T$1532,7,FALSE),0)</f>
        <v>0</v>
      </c>
      <c r="Q164">
        <f>IF($K164="NQC",VLOOKUP($A164,'2021_NQC_List-11_13'!$A$2:$T$1532,8,FALSE),0)</f>
        <v>0</v>
      </c>
      <c r="R164">
        <f>IF($K164="NQC",VLOOKUP($A164,'2021_NQC_List-11_13'!$A$2:$T$1532,9,FALSE),0)</f>
        <v>0</v>
      </c>
      <c r="S164">
        <f>IF($K164="NQC",VLOOKUP($A164,'2021_NQC_List-11_13'!$A$2:$T$1532,10,FALSE),0)</f>
        <v>0</v>
      </c>
      <c r="T164">
        <f>IF($K164="NQC",VLOOKUP($A164,'2021_NQC_List-11_13'!$A$2:$T$1532,11,FALSE),0)</f>
        <v>0</v>
      </c>
      <c r="U164">
        <f>IF($K164="NQC",VLOOKUP($A164,'2021_NQC_List-11_13'!$A$2:$T$1532,12,FALSE),0)</f>
        <v>0</v>
      </c>
      <c r="V164">
        <f>IF($K164="NQC",VLOOKUP($A164,'2021_NQC_List-11_13'!$A$2:$T$1532,13,FALSE),0)</f>
        <v>0</v>
      </c>
      <c r="W164">
        <f>IF($K164="NQC",VLOOKUP($A164,'2021_NQC_List-11_13'!$A$2:$T$1532,14,FALSE),0)</f>
        <v>0</v>
      </c>
      <c r="X164">
        <f>IF($K164="NQC",VLOOKUP($A164,'2021_NQC_List-11_13'!$A$2:$T$1532,15,FALSE),0)</f>
        <v>0</v>
      </c>
      <c r="Y164" t="str">
        <f t="shared" si="5"/>
        <v>Non-Hydro</v>
      </c>
      <c r="AA164" t="s">
        <v>4341</v>
      </c>
    </row>
    <row r="165" spans="1:27" x14ac:dyDescent="0.3">
      <c r="A165" t="str">
        <f>'OASIS-11_26'!E170</f>
        <v>VERNON_6_GONZL2</v>
      </c>
      <c r="B165" t="str">
        <f>'OASIS-11_26'!G170</f>
        <v>H. Gonzales Unit #2</v>
      </c>
      <c r="C165" t="str">
        <f>VLOOKUP($A165,'OASIS-11_26'!$E$2:$R$1556,2,FALSE)</f>
        <v>GEN</v>
      </c>
      <c r="D165" s="1">
        <f>VLOOKUP($A165,'OASIS-11_26'!$E$2:$R$1556,11,FALSE)</f>
        <v>0</v>
      </c>
      <c r="E165" s="3" t="str">
        <f t="shared" si="4"/>
        <v/>
      </c>
      <c r="F165" t="str">
        <f>VLOOKUP($A165,'OASIS-11_26'!$E$2:$R$1556,9,FALSE)</f>
        <v>NATURAL GAS</v>
      </c>
      <c r="G165" t="str">
        <f>VLOOKUP($A165,'OASIS-11_26'!$E$2:$R$1556,8,FALSE)</f>
        <v>COMBUSTION TURBINE</v>
      </c>
      <c r="H165">
        <f>VLOOKUP($A165,'OASIS-11_26'!$E$2:$R$1556,4,FALSE)</f>
        <v>5.75</v>
      </c>
      <c r="I165">
        <f>VLOOKUP($A165,'OASIS-11_26'!$E$2:$R$1556,5,FALSE)</f>
        <v>5.5</v>
      </c>
      <c r="J165" t="str">
        <f>VLOOKUP($A165,'OASIS-11_26'!$E$2:$R$1556,6,FALSE)</f>
        <v>SCE</v>
      </c>
      <c r="K165" t="str">
        <f>IF(ISERROR(VLOOKUP($A165,'2021_NQC_List-11_13'!$A$2:$T$1532,4,FALSE)),"","NQC")</f>
        <v>NQC</v>
      </c>
      <c r="L165" s="3" t="str">
        <f>IF(ISERROR(VLOOKUP($A165,'2021_NQC_List-11_13'!$A$2:$T$1532,4,FALSE)),"",VLOOKUP($A165,'2021_NQC_List-11_13'!$A$2:$T$1532,18,FALSE))</f>
        <v>FC</v>
      </c>
      <c r="M165">
        <f>IF($K165="NQC",VLOOKUP($A165,'2021_NQC_List-11_13'!$A$2:$T$1532,4,FALSE),0)</f>
        <v>5.75</v>
      </c>
      <c r="N165">
        <f>IF($K165="NQC",VLOOKUP($A165,'2021_NQC_List-11_13'!$A$2:$T$1532,5,FALSE),0)</f>
        <v>5.75</v>
      </c>
      <c r="O165">
        <f>IF($K165="NQC",VLOOKUP($A165,'2021_NQC_List-11_13'!$A$2:$T$1532,6,FALSE),0)</f>
        <v>5.75</v>
      </c>
      <c r="P165">
        <f>IF($K165="NQC",VLOOKUP($A165,'2021_NQC_List-11_13'!$A$2:$T$1532,7,FALSE),0)</f>
        <v>5.75</v>
      </c>
      <c r="Q165">
        <f>IF($K165="NQC",VLOOKUP($A165,'2021_NQC_List-11_13'!$A$2:$T$1532,8,FALSE),0)</f>
        <v>5.75</v>
      </c>
      <c r="R165">
        <f>IF($K165="NQC",VLOOKUP($A165,'2021_NQC_List-11_13'!$A$2:$T$1532,9,FALSE),0)</f>
        <v>5.75</v>
      </c>
      <c r="S165">
        <f>IF($K165="NQC",VLOOKUP($A165,'2021_NQC_List-11_13'!$A$2:$T$1532,10,FALSE),0)</f>
        <v>5.75</v>
      </c>
      <c r="T165">
        <f>IF($K165="NQC",VLOOKUP($A165,'2021_NQC_List-11_13'!$A$2:$T$1532,11,FALSE),0)</f>
        <v>5.75</v>
      </c>
      <c r="U165">
        <f>IF($K165="NQC",VLOOKUP($A165,'2021_NQC_List-11_13'!$A$2:$T$1532,12,FALSE),0)</f>
        <v>5.75</v>
      </c>
      <c r="V165">
        <f>IF($K165="NQC",VLOOKUP($A165,'2021_NQC_List-11_13'!$A$2:$T$1532,13,FALSE),0)</f>
        <v>5.75</v>
      </c>
      <c r="W165">
        <f>IF($K165="NQC",VLOOKUP($A165,'2021_NQC_List-11_13'!$A$2:$T$1532,14,FALSE),0)</f>
        <v>5.75</v>
      </c>
      <c r="X165">
        <f>IF($K165="NQC",VLOOKUP($A165,'2021_NQC_List-11_13'!$A$2:$T$1532,15,FALSE),0)</f>
        <v>5.75</v>
      </c>
      <c r="Y165" t="str">
        <f t="shared" si="5"/>
        <v>Non-Hydro</v>
      </c>
      <c r="AA165" t="s">
        <v>4341</v>
      </c>
    </row>
    <row r="166" spans="1:27" x14ac:dyDescent="0.3">
      <c r="A166" t="str">
        <f>'OASIS-11_26'!E173</f>
        <v>ALTA3A_2_CPCE8</v>
      </c>
      <c r="B166" t="str">
        <f>'OASIS-11_26'!G173</f>
        <v>Alta Wind 8</v>
      </c>
      <c r="C166" t="str">
        <f>VLOOKUP($A166,'OASIS-11_26'!$E$2:$R$1556,2,FALSE)</f>
        <v>GEN</v>
      </c>
      <c r="D166" s="1">
        <f>VLOOKUP($A166,'OASIS-11_26'!$E$2:$R$1556,11,FALSE)</f>
        <v>40940</v>
      </c>
      <c r="E166" s="3">
        <f t="shared" si="4"/>
        <v>2012</v>
      </c>
      <c r="F166" t="str">
        <f>VLOOKUP($A166,'OASIS-11_26'!$E$2:$R$1556,9,FALSE)</f>
        <v>WIND</v>
      </c>
      <c r="G166" t="str">
        <f>VLOOKUP($A166,'OASIS-11_26'!$E$2:$R$1556,8,FALSE)</f>
        <v>WIND</v>
      </c>
      <c r="H166">
        <f>VLOOKUP($A166,'OASIS-11_26'!$E$2:$R$1556,4,FALSE)</f>
        <v>150</v>
      </c>
      <c r="I166">
        <f>VLOOKUP($A166,'OASIS-11_26'!$E$2:$R$1556,5,FALSE)</f>
        <v>150</v>
      </c>
      <c r="J166" t="str">
        <f>VLOOKUP($A166,'OASIS-11_26'!$E$2:$R$1556,6,FALSE)</f>
        <v>SCE</v>
      </c>
      <c r="K166" t="str">
        <f>IF(ISERROR(VLOOKUP($A166,'2021_NQC_List-11_13'!$A$2:$T$1532,4,FALSE)),"","NQC")</f>
        <v>NQC</v>
      </c>
      <c r="L166" s="3" t="str">
        <f>IF(ISERROR(VLOOKUP($A166,'2021_NQC_List-11_13'!$A$2:$T$1532,4,FALSE)),"",VLOOKUP($A166,'2021_NQC_List-11_13'!$A$2:$T$1532,18,FALSE))</f>
        <v>FC</v>
      </c>
      <c r="M166">
        <f>IF($K166="NQC",VLOOKUP($A166,'2021_NQC_List-11_13'!$A$2:$T$1532,4,FALSE),0)</f>
        <v>21</v>
      </c>
      <c r="N166">
        <f>IF($K166="NQC",VLOOKUP($A166,'2021_NQC_List-11_13'!$A$2:$T$1532,5,FALSE),0)</f>
        <v>18</v>
      </c>
      <c r="O166">
        <f>IF($K166="NQC",VLOOKUP($A166,'2021_NQC_List-11_13'!$A$2:$T$1532,6,FALSE),0)</f>
        <v>42</v>
      </c>
      <c r="P166">
        <f>IF($K166="NQC",VLOOKUP($A166,'2021_NQC_List-11_13'!$A$2:$T$1532,7,FALSE),0)</f>
        <v>37.5</v>
      </c>
      <c r="Q166">
        <f>IF($K166="NQC",VLOOKUP($A166,'2021_NQC_List-11_13'!$A$2:$T$1532,8,FALSE),0)</f>
        <v>37.5</v>
      </c>
      <c r="R166">
        <f>IF($K166="NQC",VLOOKUP($A166,'2021_NQC_List-11_13'!$A$2:$T$1532,9,FALSE),0)</f>
        <v>49.5</v>
      </c>
      <c r="S166">
        <f>IF($K166="NQC",VLOOKUP($A166,'2021_NQC_List-11_13'!$A$2:$T$1532,10,FALSE),0)</f>
        <v>34.5</v>
      </c>
      <c r="T166">
        <f>IF($K166="NQC",VLOOKUP($A166,'2021_NQC_List-11_13'!$A$2:$T$1532,11,FALSE),0)</f>
        <v>31.5</v>
      </c>
      <c r="U166">
        <f>IF($K166="NQC",VLOOKUP($A166,'2021_NQC_List-11_13'!$A$2:$T$1532,12,FALSE),0)</f>
        <v>22.5</v>
      </c>
      <c r="V166">
        <f>IF($K166="NQC",VLOOKUP($A166,'2021_NQC_List-11_13'!$A$2:$T$1532,13,FALSE),0)</f>
        <v>12</v>
      </c>
      <c r="W166">
        <f>IF($K166="NQC",VLOOKUP($A166,'2021_NQC_List-11_13'!$A$2:$T$1532,14,FALSE),0)</f>
        <v>18</v>
      </c>
      <c r="X166">
        <f>IF($K166="NQC",VLOOKUP($A166,'2021_NQC_List-11_13'!$A$2:$T$1532,15,FALSE),0)</f>
        <v>19.5</v>
      </c>
      <c r="Y166" t="str">
        <f t="shared" si="5"/>
        <v>Non-Hydro</v>
      </c>
      <c r="AA166" t="s">
        <v>4341</v>
      </c>
    </row>
    <row r="167" spans="1:27" x14ac:dyDescent="0.3">
      <c r="A167" t="str">
        <f>'OASIS-11_26'!E174</f>
        <v>SCEW_2_PDRP133</v>
      </c>
      <c r="B167" t="str">
        <f>'OASIS-11_26'!G174</f>
        <v>SCEW_2_PDRP133</v>
      </c>
      <c r="C167" t="str">
        <f>VLOOKUP($A167,'OASIS-11_26'!$E$2:$R$1556,2,FALSE)</f>
        <v>GEN</v>
      </c>
      <c r="D167" s="1">
        <f>VLOOKUP($A167,'OASIS-11_26'!$E$2:$R$1556,11,FALSE)</f>
        <v>0</v>
      </c>
      <c r="E167" s="3" t="str">
        <f t="shared" si="4"/>
        <v/>
      </c>
      <c r="F167" t="str">
        <f>VLOOKUP($A167,'OASIS-11_26'!$E$2:$R$1556,9,FALSE)</f>
        <v>OTHER</v>
      </c>
      <c r="G167" t="str">
        <f>VLOOKUP($A167,'OASIS-11_26'!$E$2:$R$1556,8,FALSE)</f>
        <v>OTHER</v>
      </c>
      <c r="H167">
        <f>VLOOKUP($A167,'OASIS-11_26'!$E$2:$R$1556,4,FALSE)</f>
        <v>0.99</v>
      </c>
      <c r="I167">
        <f>VLOOKUP($A167,'OASIS-11_26'!$E$2:$R$1556,5,FALSE)</f>
        <v>0</v>
      </c>
      <c r="J167" t="str">
        <f>VLOOKUP($A167,'OASIS-11_26'!$E$2:$R$1556,6,FALSE)</f>
        <v>SCE</v>
      </c>
      <c r="K167" t="str">
        <f>IF(ISERROR(VLOOKUP($A167,'2021_NQC_List-11_13'!$A$2:$T$1532,4,FALSE)),"","NQC")</f>
        <v/>
      </c>
      <c r="L167" s="3" t="str">
        <f>IF(ISERROR(VLOOKUP($A167,'2021_NQC_List-11_13'!$A$2:$T$1532,4,FALSE)),"",VLOOKUP($A167,'2021_NQC_List-11_13'!$A$2:$T$1532,18,FALSE))</f>
        <v/>
      </c>
      <c r="M167">
        <f>IF($K167="NQC",VLOOKUP($A167,'2021_NQC_List-11_13'!$A$2:$T$1532,4,FALSE),0)</f>
        <v>0</v>
      </c>
      <c r="N167">
        <f>IF($K167="NQC",VLOOKUP($A167,'2021_NQC_List-11_13'!$A$2:$T$1532,5,FALSE),0)</f>
        <v>0</v>
      </c>
      <c r="O167">
        <f>IF($K167="NQC",VLOOKUP($A167,'2021_NQC_List-11_13'!$A$2:$T$1532,6,FALSE),0)</f>
        <v>0</v>
      </c>
      <c r="P167">
        <f>IF($K167="NQC",VLOOKUP($A167,'2021_NQC_List-11_13'!$A$2:$T$1532,7,FALSE),0)</f>
        <v>0</v>
      </c>
      <c r="Q167">
        <f>IF($K167="NQC",VLOOKUP($A167,'2021_NQC_List-11_13'!$A$2:$T$1532,8,FALSE),0)</f>
        <v>0</v>
      </c>
      <c r="R167">
        <f>IF($K167="NQC",VLOOKUP($A167,'2021_NQC_List-11_13'!$A$2:$T$1532,9,FALSE),0)</f>
        <v>0</v>
      </c>
      <c r="S167">
        <f>IF($K167="NQC",VLOOKUP($A167,'2021_NQC_List-11_13'!$A$2:$T$1532,10,FALSE),0)</f>
        <v>0</v>
      </c>
      <c r="T167">
        <f>IF($K167="NQC",VLOOKUP($A167,'2021_NQC_List-11_13'!$A$2:$T$1532,11,FALSE),0)</f>
        <v>0</v>
      </c>
      <c r="U167">
        <f>IF($K167="NQC",VLOOKUP($A167,'2021_NQC_List-11_13'!$A$2:$T$1532,12,FALSE),0)</f>
        <v>0</v>
      </c>
      <c r="V167">
        <f>IF($K167="NQC",VLOOKUP($A167,'2021_NQC_List-11_13'!$A$2:$T$1532,13,FALSE),0)</f>
        <v>0</v>
      </c>
      <c r="W167">
        <f>IF($K167="NQC",VLOOKUP($A167,'2021_NQC_List-11_13'!$A$2:$T$1532,14,FALSE),0)</f>
        <v>0</v>
      </c>
      <c r="X167">
        <f>IF($K167="NQC",VLOOKUP($A167,'2021_NQC_List-11_13'!$A$2:$T$1532,15,FALSE),0)</f>
        <v>0</v>
      </c>
      <c r="Y167" t="str">
        <f t="shared" si="5"/>
        <v>Non-Hydro</v>
      </c>
      <c r="Z167" t="s">
        <v>4361</v>
      </c>
      <c r="AA167" t="s">
        <v>4341</v>
      </c>
    </row>
    <row r="168" spans="1:27" x14ac:dyDescent="0.3">
      <c r="A168" t="str">
        <f>'OASIS-11_26'!E175</f>
        <v>STANTN_2_STAGT1</v>
      </c>
      <c r="B168" t="str">
        <f>'OASIS-11_26'!G175</f>
        <v>Stanton 1</v>
      </c>
      <c r="C168" t="str">
        <f>VLOOKUP($A168,'OASIS-11_26'!$E$2:$R$1556,2,FALSE)</f>
        <v>GEN</v>
      </c>
      <c r="D168" s="1">
        <f>VLOOKUP($A168,'OASIS-11_26'!$E$2:$R$1556,11,FALSE)</f>
        <v>43971</v>
      </c>
      <c r="E168" s="3">
        <f t="shared" si="4"/>
        <v>2020</v>
      </c>
      <c r="F168" t="str">
        <f>VLOOKUP($A168,'OASIS-11_26'!$E$2:$R$1556,9,FALSE)</f>
        <v>NATURAL GAS</v>
      </c>
      <c r="G168" t="str">
        <f>VLOOKUP($A168,'OASIS-11_26'!$E$2:$R$1556,8,FALSE)</f>
        <v>COMBUSTION TURBINE</v>
      </c>
      <c r="H168">
        <f>VLOOKUP($A168,'OASIS-11_26'!$E$2:$R$1556,4,FALSE)</f>
        <v>49.65</v>
      </c>
      <c r="I168">
        <f>VLOOKUP($A168,'OASIS-11_26'!$E$2:$R$1556,5,FALSE)</f>
        <v>50</v>
      </c>
      <c r="J168" t="str">
        <f>VLOOKUP($A168,'OASIS-11_26'!$E$2:$R$1556,6,FALSE)</f>
        <v>SCE</v>
      </c>
      <c r="K168" t="str">
        <f>IF(ISERROR(VLOOKUP($A168,'2021_NQC_List-11_13'!$A$2:$T$1532,4,FALSE)),"","NQC")</f>
        <v>NQC</v>
      </c>
      <c r="L168" s="3" t="str">
        <f>IF(ISERROR(VLOOKUP($A168,'2021_NQC_List-11_13'!$A$2:$T$1532,4,FALSE)),"",VLOOKUP($A168,'2021_NQC_List-11_13'!$A$2:$T$1532,18,FALSE))</f>
        <v>FC</v>
      </c>
      <c r="M168">
        <f>IF($K168="NQC",VLOOKUP($A168,'2021_NQC_List-11_13'!$A$2:$T$1532,4,FALSE),0)</f>
        <v>49.65</v>
      </c>
      <c r="N168">
        <f>IF($K168="NQC",VLOOKUP($A168,'2021_NQC_List-11_13'!$A$2:$T$1532,5,FALSE),0)</f>
        <v>49.65</v>
      </c>
      <c r="O168">
        <f>IF($K168="NQC",VLOOKUP($A168,'2021_NQC_List-11_13'!$A$2:$T$1532,6,FALSE),0)</f>
        <v>49.65</v>
      </c>
      <c r="P168">
        <f>IF($K168="NQC",VLOOKUP($A168,'2021_NQC_List-11_13'!$A$2:$T$1532,7,FALSE),0)</f>
        <v>49.65</v>
      </c>
      <c r="Q168">
        <f>IF($K168="NQC",VLOOKUP($A168,'2021_NQC_List-11_13'!$A$2:$T$1532,8,FALSE),0)</f>
        <v>49.65</v>
      </c>
      <c r="R168">
        <f>IF($K168="NQC",VLOOKUP($A168,'2021_NQC_List-11_13'!$A$2:$T$1532,9,FALSE),0)</f>
        <v>49.65</v>
      </c>
      <c r="S168">
        <f>IF($K168="NQC",VLOOKUP($A168,'2021_NQC_List-11_13'!$A$2:$T$1532,10,FALSE),0)</f>
        <v>49.65</v>
      </c>
      <c r="T168">
        <f>IF($K168="NQC",VLOOKUP($A168,'2021_NQC_List-11_13'!$A$2:$T$1532,11,FALSE),0)</f>
        <v>49.65</v>
      </c>
      <c r="U168">
        <f>IF($K168="NQC",VLOOKUP($A168,'2021_NQC_List-11_13'!$A$2:$T$1532,12,FALSE),0)</f>
        <v>49.65</v>
      </c>
      <c r="V168">
        <f>IF($K168="NQC",VLOOKUP($A168,'2021_NQC_List-11_13'!$A$2:$T$1532,13,FALSE),0)</f>
        <v>49.65</v>
      </c>
      <c r="W168">
        <f>IF($K168="NQC",VLOOKUP($A168,'2021_NQC_List-11_13'!$A$2:$T$1532,14,FALSE),0)</f>
        <v>49.65</v>
      </c>
      <c r="X168">
        <f>IF($K168="NQC",VLOOKUP($A168,'2021_NQC_List-11_13'!$A$2:$T$1532,15,FALSE),0)</f>
        <v>49.65</v>
      </c>
      <c r="Y168" t="str">
        <f t="shared" si="5"/>
        <v>Non-Hydro</v>
      </c>
      <c r="AA168" t="s">
        <v>4341</v>
      </c>
    </row>
    <row r="169" spans="1:27" x14ac:dyDescent="0.3">
      <c r="A169" t="str">
        <f>'OASIS-11_26'!E176</f>
        <v>FTSWRD_6_TRFORK</v>
      </c>
      <c r="B169" t="str">
        <f>'OASIS-11_26'!G176</f>
        <v>Three Forks Water Power Project</v>
      </c>
      <c r="C169" t="str">
        <f>VLOOKUP($A169,'OASIS-11_26'!$E$2:$R$1556,2,FALSE)</f>
        <v>GEN</v>
      </c>
      <c r="D169" s="1">
        <f>VLOOKUP($A169,'OASIS-11_26'!$E$2:$R$1556,11,FALSE)</f>
        <v>40848</v>
      </c>
      <c r="E169" s="3">
        <f t="shared" si="4"/>
        <v>2011</v>
      </c>
      <c r="F169" t="str">
        <f>VLOOKUP($A169,'OASIS-11_26'!$E$2:$R$1556,9,FALSE)</f>
        <v>WATER</v>
      </c>
      <c r="G169" t="str">
        <f>VLOOKUP($A169,'OASIS-11_26'!$E$2:$R$1556,8,FALSE)</f>
        <v>HYDRO</v>
      </c>
      <c r="H169">
        <f>VLOOKUP($A169,'OASIS-11_26'!$E$2:$R$1556,4,FALSE)</f>
        <v>1.63</v>
      </c>
      <c r="I169">
        <f>VLOOKUP($A169,'OASIS-11_26'!$E$2:$R$1556,5,FALSE)</f>
        <v>1.5</v>
      </c>
      <c r="J169" t="str">
        <f>VLOOKUP($A169,'OASIS-11_26'!$E$2:$R$1556,6,FALSE)</f>
        <v>PGAE</v>
      </c>
      <c r="K169" t="str">
        <f>IF(ISERROR(VLOOKUP($A169,'2021_NQC_List-11_13'!$A$2:$T$1532,4,FALSE)),"","NQC")</f>
        <v>NQC</v>
      </c>
      <c r="L169" s="3" t="str">
        <f>IF(ISERROR(VLOOKUP($A169,'2021_NQC_List-11_13'!$A$2:$T$1532,4,FALSE)),"",VLOOKUP($A169,'2021_NQC_List-11_13'!$A$2:$T$1532,18,FALSE))</f>
        <v>PD</v>
      </c>
      <c r="M169">
        <f>IF($K169="NQC",VLOOKUP($A169,'2021_NQC_List-11_13'!$A$2:$T$1532,4,FALSE),0)</f>
        <v>1.04</v>
      </c>
      <c r="N169">
        <f>IF($K169="NQC",VLOOKUP($A169,'2021_NQC_List-11_13'!$A$2:$T$1532,5,FALSE),0)</f>
        <v>1.1299999999999999</v>
      </c>
      <c r="O169">
        <f>IF($K169="NQC",VLOOKUP($A169,'2021_NQC_List-11_13'!$A$2:$T$1532,6,FALSE),0)</f>
        <v>1.17</v>
      </c>
      <c r="P169">
        <f>IF($K169="NQC",VLOOKUP($A169,'2021_NQC_List-11_13'!$A$2:$T$1532,7,FALSE),0)</f>
        <v>1.27</v>
      </c>
      <c r="Q169">
        <f>IF($K169="NQC",VLOOKUP($A169,'2021_NQC_List-11_13'!$A$2:$T$1532,8,FALSE),0)</f>
        <v>0.92</v>
      </c>
      <c r="R169">
        <f>IF($K169="NQC",VLOOKUP($A169,'2021_NQC_List-11_13'!$A$2:$T$1532,9,FALSE),0)</f>
        <v>0.62</v>
      </c>
      <c r="S169">
        <f>IF($K169="NQC",VLOOKUP($A169,'2021_NQC_List-11_13'!$A$2:$T$1532,10,FALSE),0)</f>
        <v>0.34</v>
      </c>
      <c r="T169">
        <f>IF($K169="NQC",VLOOKUP($A169,'2021_NQC_List-11_13'!$A$2:$T$1532,11,FALSE),0)</f>
        <v>0.18</v>
      </c>
      <c r="U169">
        <f>IF($K169="NQC",VLOOKUP($A169,'2021_NQC_List-11_13'!$A$2:$T$1532,12,FALSE),0)</f>
        <v>0.11</v>
      </c>
      <c r="V169">
        <f>IF($K169="NQC",VLOOKUP($A169,'2021_NQC_List-11_13'!$A$2:$T$1532,13,FALSE),0)</f>
        <v>0.14000000000000001</v>
      </c>
      <c r="W169">
        <f>IF($K169="NQC",VLOOKUP($A169,'2021_NQC_List-11_13'!$A$2:$T$1532,14,FALSE),0)</f>
        <v>0.31</v>
      </c>
      <c r="X169">
        <f>IF($K169="NQC",VLOOKUP($A169,'2021_NQC_List-11_13'!$A$2:$T$1532,15,FALSE),0)</f>
        <v>0.44</v>
      </c>
      <c r="Y169" t="str">
        <f t="shared" si="5"/>
        <v>Hydro-Small Hydro</v>
      </c>
      <c r="AA169" t="s">
        <v>4341</v>
      </c>
    </row>
    <row r="170" spans="1:27" x14ac:dyDescent="0.3">
      <c r="A170" t="str">
        <f>'OASIS-11_26'!E177</f>
        <v>INDIGO_1_UNIT 2</v>
      </c>
      <c r="B170" t="str">
        <f>'OASIS-11_26'!G177</f>
        <v>INDIGO PEAKER UNIT 2</v>
      </c>
      <c r="C170" t="str">
        <f>VLOOKUP($A170,'OASIS-11_26'!$E$2:$R$1556,2,FALSE)</f>
        <v>GEN</v>
      </c>
      <c r="D170" s="1">
        <f>VLOOKUP($A170,'OASIS-11_26'!$E$2:$R$1556,11,FALSE)</f>
        <v>37153</v>
      </c>
      <c r="E170" s="3">
        <f t="shared" si="4"/>
        <v>2001</v>
      </c>
      <c r="F170" t="str">
        <f>VLOOKUP($A170,'OASIS-11_26'!$E$2:$R$1556,9,FALSE)</f>
        <v>NATURAL GAS</v>
      </c>
      <c r="G170" t="str">
        <f>VLOOKUP($A170,'OASIS-11_26'!$E$2:$R$1556,8,FALSE)</f>
        <v>COMBUSTION TURBINE</v>
      </c>
      <c r="H170">
        <f>VLOOKUP($A170,'OASIS-11_26'!$E$2:$R$1556,4,FALSE)</f>
        <v>44.53</v>
      </c>
      <c r="I170">
        <f>VLOOKUP($A170,'OASIS-11_26'!$E$2:$R$1556,5,FALSE)</f>
        <v>45</v>
      </c>
      <c r="J170" t="str">
        <f>VLOOKUP($A170,'OASIS-11_26'!$E$2:$R$1556,6,FALSE)</f>
        <v>SCE</v>
      </c>
      <c r="K170" t="str">
        <f>IF(ISERROR(VLOOKUP($A170,'2021_NQC_List-11_13'!$A$2:$T$1532,4,FALSE)),"","NQC")</f>
        <v>NQC</v>
      </c>
      <c r="L170" s="3" t="str">
        <f>IF(ISERROR(VLOOKUP($A170,'2021_NQC_List-11_13'!$A$2:$T$1532,4,FALSE)),"",VLOOKUP($A170,'2021_NQC_List-11_13'!$A$2:$T$1532,18,FALSE))</f>
        <v>FC</v>
      </c>
      <c r="M170">
        <f>IF($K170="NQC",VLOOKUP($A170,'2021_NQC_List-11_13'!$A$2:$T$1532,4,FALSE),0)</f>
        <v>42</v>
      </c>
      <c r="N170">
        <f>IF($K170="NQC",VLOOKUP($A170,'2021_NQC_List-11_13'!$A$2:$T$1532,5,FALSE),0)</f>
        <v>42</v>
      </c>
      <c r="O170">
        <f>IF($K170="NQC",VLOOKUP($A170,'2021_NQC_List-11_13'!$A$2:$T$1532,6,FALSE),0)</f>
        <v>42</v>
      </c>
      <c r="P170">
        <f>IF($K170="NQC",VLOOKUP($A170,'2021_NQC_List-11_13'!$A$2:$T$1532,7,FALSE),0)</f>
        <v>42</v>
      </c>
      <c r="Q170">
        <f>IF($K170="NQC",VLOOKUP($A170,'2021_NQC_List-11_13'!$A$2:$T$1532,8,FALSE),0)</f>
        <v>42</v>
      </c>
      <c r="R170">
        <f>IF($K170="NQC",VLOOKUP($A170,'2021_NQC_List-11_13'!$A$2:$T$1532,9,FALSE),0)</f>
        <v>42</v>
      </c>
      <c r="S170">
        <f>IF($K170="NQC",VLOOKUP($A170,'2021_NQC_List-11_13'!$A$2:$T$1532,10,FALSE),0)</f>
        <v>42</v>
      </c>
      <c r="T170">
        <f>IF($K170="NQC",VLOOKUP($A170,'2021_NQC_List-11_13'!$A$2:$T$1532,11,FALSE),0)</f>
        <v>42</v>
      </c>
      <c r="U170">
        <f>IF($K170="NQC",VLOOKUP($A170,'2021_NQC_List-11_13'!$A$2:$T$1532,12,FALSE),0)</f>
        <v>42</v>
      </c>
      <c r="V170">
        <f>IF($K170="NQC",VLOOKUP($A170,'2021_NQC_List-11_13'!$A$2:$T$1532,13,FALSE),0)</f>
        <v>42</v>
      </c>
      <c r="W170">
        <f>IF($K170="NQC",VLOOKUP($A170,'2021_NQC_List-11_13'!$A$2:$T$1532,14,FALSE),0)</f>
        <v>42</v>
      </c>
      <c r="X170">
        <f>IF($K170="NQC",VLOOKUP($A170,'2021_NQC_List-11_13'!$A$2:$T$1532,15,FALSE),0)</f>
        <v>42</v>
      </c>
      <c r="Y170" t="str">
        <f t="shared" si="5"/>
        <v>Non-Hydro</v>
      </c>
      <c r="AA170" t="s">
        <v>4341</v>
      </c>
    </row>
    <row r="171" spans="1:27" x14ac:dyDescent="0.3">
      <c r="A171" t="str">
        <f>'OASIS-11_26'!E178</f>
        <v>BRDSLD_2_SHILO2</v>
      </c>
      <c r="B171" t="str">
        <f>'OASIS-11_26'!G178</f>
        <v>SHILOH WIND PROJECT 2</v>
      </c>
      <c r="C171" t="str">
        <f>VLOOKUP($A171,'OASIS-11_26'!$E$2:$R$1556,2,FALSE)</f>
        <v>GEN</v>
      </c>
      <c r="D171" s="1">
        <f>VLOOKUP($A171,'OASIS-11_26'!$E$2:$R$1556,11,FALSE)</f>
        <v>39840</v>
      </c>
      <c r="E171" s="3">
        <f t="shared" si="4"/>
        <v>2009</v>
      </c>
      <c r="F171" t="str">
        <f>VLOOKUP($A171,'OASIS-11_26'!$E$2:$R$1556,9,FALSE)</f>
        <v>WIND</v>
      </c>
      <c r="G171" t="str">
        <f>VLOOKUP($A171,'OASIS-11_26'!$E$2:$R$1556,8,FALSE)</f>
        <v>WIND</v>
      </c>
      <c r="H171">
        <f>VLOOKUP($A171,'OASIS-11_26'!$E$2:$R$1556,4,FALSE)</f>
        <v>150</v>
      </c>
      <c r="I171">
        <f>VLOOKUP($A171,'OASIS-11_26'!$E$2:$R$1556,5,FALSE)</f>
        <v>150</v>
      </c>
      <c r="J171" t="str">
        <f>VLOOKUP($A171,'OASIS-11_26'!$E$2:$R$1556,6,FALSE)</f>
        <v>PGAE</v>
      </c>
      <c r="K171" t="str">
        <f>IF(ISERROR(VLOOKUP($A171,'2021_NQC_List-11_13'!$A$2:$T$1532,4,FALSE)),"","NQC")</f>
        <v>NQC</v>
      </c>
      <c r="L171" s="3" t="str">
        <f>IF(ISERROR(VLOOKUP($A171,'2021_NQC_List-11_13'!$A$2:$T$1532,4,FALSE)),"",VLOOKUP($A171,'2021_NQC_List-11_13'!$A$2:$T$1532,18,FALSE))</f>
        <v>FC</v>
      </c>
      <c r="M171">
        <f>IF($K171="NQC",VLOOKUP($A171,'2021_NQC_List-11_13'!$A$2:$T$1532,4,FALSE),0)</f>
        <v>21</v>
      </c>
      <c r="N171">
        <f>IF($K171="NQC",VLOOKUP($A171,'2021_NQC_List-11_13'!$A$2:$T$1532,5,FALSE),0)</f>
        <v>18</v>
      </c>
      <c r="O171">
        <f>IF($K171="NQC",VLOOKUP($A171,'2021_NQC_List-11_13'!$A$2:$T$1532,6,FALSE),0)</f>
        <v>42</v>
      </c>
      <c r="P171">
        <f>IF($K171="NQC",VLOOKUP($A171,'2021_NQC_List-11_13'!$A$2:$T$1532,7,FALSE),0)</f>
        <v>37.5</v>
      </c>
      <c r="Q171">
        <f>IF($K171="NQC",VLOOKUP($A171,'2021_NQC_List-11_13'!$A$2:$T$1532,8,FALSE),0)</f>
        <v>37.5</v>
      </c>
      <c r="R171">
        <f>IF($K171="NQC",VLOOKUP($A171,'2021_NQC_List-11_13'!$A$2:$T$1532,9,FALSE),0)</f>
        <v>49.5</v>
      </c>
      <c r="S171">
        <f>IF($K171="NQC",VLOOKUP($A171,'2021_NQC_List-11_13'!$A$2:$T$1532,10,FALSE),0)</f>
        <v>34.5</v>
      </c>
      <c r="T171">
        <f>IF($K171="NQC",VLOOKUP($A171,'2021_NQC_List-11_13'!$A$2:$T$1532,11,FALSE),0)</f>
        <v>31.5</v>
      </c>
      <c r="U171">
        <f>IF($K171="NQC",VLOOKUP($A171,'2021_NQC_List-11_13'!$A$2:$T$1532,12,FALSE),0)</f>
        <v>22.5</v>
      </c>
      <c r="V171">
        <f>IF($K171="NQC",VLOOKUP($A171,'2021_NQC_List-11_13'!$A$2:$T$1532,13,FALSE),0)</f>
        <v>12</v>
      </c>
      <c r="W171">
        <f>IF($K171="NQC",VLOOKUP($A171,'2021_NQC_List-11_13'!$A$2:$T$1532,14,FALSE),0)</f>
        <v>18</v>
      </c>
      <c r="X171">
        <f>IF($K171="NQC",VLOOKUP($A171,'2021_NQC_List-11_13'!$A$2:$T$1532,15,FALSE),0)</f>
        <v>19.5</v>
      </c>
      <c r="Y171" t="str">
        <f t="shared" si="5"/>
        <v>Non-Hydro</v>
      </c>
      <c r="AA171" t="s">
        <v>4341</v>
      </c>
    </row>
    <row r="172" spans="1:27" x14ac:dyDescent="0.3">
      <c r="A172" t="str">
        <f>'OASIS-11_26'!E179</f>
        <v>ULTPCH_1_UNIT 1</v>
      </c>
      <c r="B172" t="str">
        <f>'OASIS-11_26'!G179</f>
        <v>Pacific Ultrapower Chinese Station</v>
      </c>
      <c r="C172" t="str">
        <f>VLOOKUP($A172,'OASIS-11_26'!$E$2:$R$1556,2,FALSE)</f>
        <v>GEN</v>
      </c>
      <c r="D172" s="1">
        <f>VLOOKUP($A172,'OASIS-11_26'!$E$2:$R$1556,11,FALSE)</f>
        <v>42795</v>
      </c>
      <c r="E172" s="3">
        <f t="shared" si="4"/>
        <v>2017</v>
      </c>
      <c r="F172" t="str">
        <f>VLOOKUP($A172,'OASIS-11_26'!$E$2:$R$1556,9,FALSE)</f>
        <v>BIOMASS</v>
      </c>
      <c r="G172" t="str">
        <f>VLOOKUP($A172,'OASIS-11_26'!$E$2:$R$1556,8,FALSE)</f>
        <v>STEAM</v>
      </c>
      <c r="H172">
        <f>VLOOKUP($A172,'OASIS-11_26'!$E$2:$R$1556,4,FALSE)</f>
        <v>18</v>
      </c>
      <c r="I172">
        <f>VLOOKUP($A172,'OASIS-11_26'!$E$2:$R$1556,5,FALSE)</f>
        <v>25.3</v>
      </c>
      <c r="J172" t="str">
        <f>VLOOKUP($A172,'OASIS-11_26'!$E$2:$R$1556,6,FALSE)</f>
        <v>PGAE</v>
      </c>
      <c r="K172" t="str">
        <f>IF(ISERROR(VLOOKUP($A172,'2021_NQC_List-11_13'!$A$2:$T$1532,4,FALSE)),"","NQC")</f>
        <v>NQC</v>
      </c>
      <c r="L172" s="3" t="str">
        <f>IF(ISERROR(VLOOKUP($A172,'2021_NQC_List-11_13'!$A$2:$T$1532,4,FALSE)),"",VLOOKUP($A172,'2021_NQC_List-11_13'!$A$2:$T$1532,18,FALSE))</f>
        <v>FC</v>
      </c>
      <c r="M172">
        <f>IF($K172="NQC",VLOOKUP($A172,'2021_NQC_List-11_13'!$A$2:$T$1532,4,FALSE),0)</f>
        <v>17.29</v>
      </c>
      <c r="N172">
        <f>IF($K172="NQC",VLOOKUP($A172,'2021_NQC_List-11_13'!$A$2:$T$1532,5,FALSE),0)</f>
        <v>17.46</v>
      </c>
      <c r="O172">
        <f>IF($K172="NQC",VLOOKUP($A172,'2021_NQC_List-11_13'!$A$2:$T$1532,6,FALSE),0)</f>
        <v>16.29</v>
      </c>
      <c r="P172">
        <f>IF($K172="NQC",VLOOKUP($A172,'2021_NQC_List-11_13'!$A$2:$T$1532,7,FALSE),0)</f>
        <v>16.16</v>
      </c>
      <c r="Q172">
        <f>IF($K172="NQC",VLOOKUP($A172,'2021_NQC_List-11_13'!$A$2:$T$1532,8,FALSE),0)</f>
        <v>18</v>
      </c>
      <c r="R172">
        <f>IF($K172="NQC",VLOOKUP($A172,'2021_NQC_List-11_13'!$A$2:$T$1532,9,FALSE),0)</f>
        <v>18</v>
      </c>
      <c r="S172">
        <f>IF($K172="NQC",VLOOKUP($A172,'2021_NQC_List-11_13'!$A$2:$T$1532,10,FALSE),0)</f>
        <v>17.34</v>
      </c>
      <c r="T172">
        <f>IF($K172="NQC",VLOOKUP($A172,'2021_NQC_List-11_13'!$A$2:$T$1532,11,FALSE),0)</f>
        <v>17.95</v>
      </c>
      <c r="U172">
        <f>IF($K172="NQC",VLOOKUP($A172,'2021_NQC_List-11_13'!$A$2:$T$1532,12,FALSE),0)</f>
        <v>17.899999999999999</v>
      </c>
      <c r="V172">
        <f>IF($K172="NQC",VLOOKUP($A172,'2021_NQC_List-11_13'!$A$2:$T$1532,13,FALSE),0)</f>
        <v>16.899999999999999</v>
      </c>
      <c r="W172">
        <f>IF($K172="NQC",VLOOKUP($A172,'2021_NQC_List-11_13'!$A$2:$T$1532,14,FALSE),0)</f>
        <v>16.7</v>
      </c>
      <c r="X172">
        <f>IF($K172="NQC",VLOOKUP($A172,'2021_NQC_List-11_13'!$A$2:$T$1532,15,FALSE),0)</f>
        <v>17.98</v>
      </c>
      <c r="Y172" t="str">
        <f t="shared" si="5"/>
        <v>Non-Hydro</v>
      </c>
      <c r="AA172" t="s">
        <v>4341</v>
      </c>
    </row>
    <row r="173" spans="1:27" x14ac:dyDescent="0.3">
      <c r="A173" t="str">
        <f>'OASIS-11_26'!E180</f>
        <v>TKOPWR_6_HYDRO</v>
      </c>
      <c r="B173" t="str">
        <f>'OASIS-11_26'!G180</f>
        <v>Bear Creek Hydroelectric Project</v>
      </c>
      <c r="C173" t="str">
        <f>VLOOKUP($A173,'OASIS-11_26'!$E$2:$R$1556,2,FALSE)</f>
        <v>GEN</v>
      </c>
      <c r="D173" s="1">
        <f>VLOOKUP($A173,'OASIS-11_26'!$E$2:$R$1556,11,FALSE)</f>
        <v>42487</v>
      </c>
      <c r="E173" s="3">
        <f t="shared" si="4"/>
        <v>2016</v>
      </c>
      <c r="F173" t="str">
        <f>VLOOKUP($A173,'OASIS-11_26'!$E$2:$R$1556,9,FALSE)</f>
        <v>WATER</v>
      </c>
      <c r="G173" t="str">
        <f>VLOOKUP($A173,'OASIS-11_26'!$E$2:$R$1556,8,FALSE)</f>
        <v>HYDRO</v>
      </c>
      <c r="H173">
        <f>VLOOKUP($A173,'OASIS-11_26'!$E$2:$R$1556,4,FALSE)</f>
        <v>2.83</v>
      </c>
      <c r="I173">
        <f>VLOOKUP($A173,'OASIS-11_26'!$E$2:$R$1556,5,FALSE)</f>
        <v>3.2</v>
      </c>
      <c r="J173" t="str">
        <f>VLOOKUP($A173,'OASIS-11_26'!$E$2:$R$1556,6,FALSE)</f>
        <v>PGAE</v>
      </c>
      <c r="K173" t="str">
        <f>IF(ISERROR(VLOOKUP($A173,'2021_NQC_List-11_13'!$A$2:$T$1532,4,FALSE)),"","NQC")</f>
        <v>NQC</v>
      </c>
      <c r="L173" s="3" t="str">
        <f>IF(ISERROR(VLOOKUP($A173,'2021_NQC_List-11_13'!$A$2:$T$1532,4,FALSE)),"",VLOOKUP($A173,'2021_NQC_List-11_13'!$A$2:$T$1532,18,FALSE))</f>
        <v>FC</v>
      </c>
      <c r="M173">
        <f>IF($K173="NQC",VLOOKUP($A173,'2021_NQC_List-11_13'!$A$2:$T$1532,4,FALSE),0)</f>
        <v>1.44</v>
      </c>
      <c r="N173">
        <f>IF($K173="NQC",VLOOKUP($A173,'2021_NQC_List-11_13'!$A$2:$T$1532,5,FALSE),0)</f>
        <v>1.56</v>
      </c>
      <c r="O173">
        <f>IF($K173="NQC",VLOOKUP($A173,'2021_NQC_List-11_13'!$A$2:$T$1532,6,FALSE),0)</f>
        <v>2.31</v>
      </c>
      <c r="P173">
        <f>IF($K173="NQC",VLOOKUP($A173,'2021_NQC_List-11_13'!$A$2:$T$1532,7,FALSE),0)</f>
        <v>2.09</v>
      </c>
      <c r="Q173">
        <f>IF($K173="NQC",VLOOKUP($A173,'2021_NQC_List-11_13'!$A$2:$T$1532,8,FALSE),0)</f>
        <v>0.75</v>
      </c>
      <c r="R173">
        <f>IF($K173="NQC",VLOOKUP($A173,'2021_NQC_List-11_13'!$A$2:$T$1532,9,FALSE),0)</f>
        <v>0.12</v>
      </c>
      <c r="S173">
        <f>IF($K173="NQC",VLOOKUP($A173,'2021_NQC_List-11_13'!$A$2:$T$1532,10,FALSE),0)</f>
        <v>0</v>
      </c>
      <c r="T173">
        <f>IF($K173="NQC",VLOOKUP($A173,'2021_NQC_List-11_13'!$A$2:$T$1532,11,FALSE),0)</f>
        <v>0</v>
      </c>
      <c r="U173">
        <f>IF($K173="NQC",VLOOKUP($A173,'2021_NQC_List-11_13'!$A$2:$T$1532,12,FALSE),0)</f>
        <v>0</v>
      </c>
      <c r="V173">
        <f>IF($K173="NQC",VLOOKUP($A173,'2021_NQC_List-11_13'!$A$2:$T$1532,13,FALSE),0)</f>
        <v>0</v>
      </c>
      <c r="W173">
        <f>IF($K173="NQC",VLOOKUP($A173,'2021_NQC_List-11_13'!$A$2:$T$1532,14,FALSE),0)</f>
        <v>0.11</v>
      </c>
      <c r="X173">
        <f>IF($K173="NQC",VLOOKUP($A173,'2021_NQC_List-11_13'!$A$2:$T$1532,15,FALSE),0)</f>
        <v>0.14000000000000001</v>
      </c>
      <c r="Y173" t="str">
        <f t="shared" si="5"/>
        <v>Hydro-Small Hydro</v>
      </c>
      <c r="AA173" t="s">
        <v>4341</v>
      </c>
    </row>
    <row r="174" spans="1:27" x14ac:dyDescent="0.3">
      <c r="A174" t="str">
        <f>'OASIS-11_26'!E181</f>
        <v>REDOND_7_UNIT 5</v>
      </c>
      <c r="B174" t="str">
        <f>'OASIS-11_26'!G181</f>
        <v>REDONDO GEN STA. UNIT 5</v>
      </c>
      <c r="C174" t="str">
        <f>VLOOKUP($A174,'OASIS-11_26'!$E$2:$R$1556,2,FALSE)</f>
        <v>GEN</v>
      </c>
      <c r="D174" s="1">
        <f>VLOOKUP($A174,'OASIS-11_26'!$E$2:$R$1556,11,FALSE)</f>
        <v>19725</v>
      </c>
      <c r="E174" s="3">
        <f t="shared" si="4"/>
        <v>1954</v>
      </c>
      <c r="F174" t="str">
        <f>VLOOKUP($A174,'OASIS-11_26'!$E$2:$R$1556,9,FALSE)</f>
        <v>NATURAL GAS</v>
      </c>
      <c r="G174" t="str">
        <f>VLOOKUP($A174,'OASIS-11_26'!$E$2:$R$1556,8,FALSE)</f>
        <v>STEAM</v>
      </c>
      <c r="H174">
        <f>VLOOKUP($A174,'OASIS-11_26'!$E$2:$R$1556,4,FALSE)</f>
        <v>178.87</v>
      </c>
      <c r="I174">
        <f>VLOOKUP($A174,'OASIS-11_26'!$E$2:$R$1556,5,FALSE)</f>
        <v>175</v>
      </c>
      <c r="J174" t="str">
        <f>VLOOKUP($A174,'OASIS-11_26'!$E$2:$R$1556,6,FALSE)</f>
        <v>SCE</v>
      </c>
      <c r="K174" t="str">
        <f>IF(ISERROR(VLOOKUP($A174,'2021_NQC_List-11_13'!$A$2:$T$1532,4,FALSE)),"","NQC")</f>
        <v>NQC</v>
      </c>
      <c r="L174" s="3" t="str">
        <f>IF(ISERROR(VLOOKUP($A174,'2021_NQC_List-11_13'!$A$2:$T$1532,4,FALSE)),"",VLOOKUP($A174,'2021_NQC_List-11_13'!$A$2:$T$1532,18,FALSE))</f>
        <v>FC</v>
      </c>
      <c r="M174">
        <f>IF($K174="NQC",VLOOKUP($A174,'2021_NQC_List-11_13'!$A$2:$T$1532,4,FALSE),0)</f>
        <v>178.87</v>
      </c>
      <c r="N174">
        <f>IF($K174="NQC",VLOOKUP($A174,'2021_NQC_List-11_13'!$A$2:$T$1532,5,FALSE),0)</f>
        <v>178.87</v>
      </c>
      <c r="O174">
        <f>IF($K174="NQC",VLOOKUP($A174,'2021_NQC_List-11_13'!$A$2:$T$1532,6,FALSE),0)</f>
        <v>178.87</v>
      </c>
      <c r="P174">
        <f>IF($K174="NQC",VLOOKUP($A174,'2021_NQC_List-11_13'!$A$2:$T$1532,7,FALSE),0)</f>
        <v>178.87</v>
      </c>
      <c r="Q174">
        <f>IF($K174="NQC",VLOOKUP($A174,'2021_NQC_List-11_13'!$A$2:$T$1532,8,FALSE),0)</f>
        <v>178.87</v>
      </c>
      <c r="R174">
        <f>IF($K174="NQC",VLOOKUP($A174,'2021_NQC_List-11_13'!$A$2:$T$1532,9,FALSE),0)</f>
        <v>178.87</v>
      </c>
      <c r="S174">
        <f>IF($K174="NQC",VLOOKUP($A174,'2021_NQC_List-11_13'!$A$2:$T$1532,10,FALSE),0)</f>
        <v>178.87</v>
      </c>
      <c r="T174">
        <f>IF($K174="NQC",VLOOKUP($A174,'2021_NQC_List-11_13'!$A$2:$T$1532,11,FALSE),0)</f>
        <v>178.87</v>
      </c>
      <c r="U174">
        <f>IF($K174="NQC",VLOOKUP($A174,'2021_NQC_List-11_13'!$A$2:$T$1532,12,FALSE),0)</f>
        <v>178.87</v>
      </c>
      <c r="V174">
        <f>IF($K174="NQC",VLOOKUP($A174,'2021_NQC_List-11_13'!$A$2:$T$1532,13,FALSE),0)</f>
        <v>178.87</v>
      </c>
      <c r="W174">
        <f>IF($K174="NQC",VLOOKUP($A174,'2021_NQC_List-11_13'!$A$2:$T$1532,14,FALSE),0)</f>
        <v>178.87</v>
      </c>
      <c r="X174">
        <f>IF($K174="NQC",VLOOKUP($A174,'2021_NQC_List-11_13'!$A$2:$T$1532,15,FALSE),0)</f>
        <v>178.87</v>
      </c>
      <c r="Y174" t="str">
        <f t="shared" si="5"/>
        <v>Non-Hydro</v>
      </c>
      <c r="AA174" t="s">
        <v>4335</v>
      </c>
    </row>
    <row r="175" spans="1:27" x14ac:dyDescent="0.3">
      <c r="A175" t="str">
        <f>'OASIS-11_26'!E182</f>
        <v>GARNET_2_HYDRO</v>
      </c>
      <c r="B175" t="str">
        <f>'OASIS-11_26'!G182</f>
        <v>Whitewater Hydro</v>
      </c>
      <c r="C175" t="str">
        <f>VLOOKUP($A175,'OASIS-11_26'!$E$2:$R$1556,2,FALSE)</f>
        <v>GEN</v>
      </c>
      <c r="D175" s="1">
        <f>VLOOKUP($A175,'OASIS-11_26'!$E$2:$R$1556,11,FALSE)</f>
        <v>42559</v>
      </c>
      <c r="E175" s="3">
        <f t="shared" si="4"/>
        <v>2016</v>
      </c>
      <c r="F175" t="str">
        <f>VLOOKUP($A175,'OASIS-11_26'!$E$2:$R$1556,9,FALSE)</f>
        <v>WATER</v>
      </c>
      <c r="G175" t="str">
        <f>VLOOKUP($A175,'OASIS-11_26'!$E$2:$R$1556,8,FALSE)</f>
        <v>HYDRO</v>
      </c>
      <c r="H175">
        <f>VLOOKUP($A175,'OASIS-11_26'!$E$2:$R$1556,4,FALSE)</f>
        <v>1</v>
      </c>
      <c r="I175">
        <f>VLOOKUP($A175,'OASIS-11_26'!$E$2:$R$1556,5,FALSE)</f>
        <v>1</v>
      </c>
      <c r="J175" t="str">
        <f>VLOOKUP($A175,'OASIS-11_26'!$E$2:$R$1556,6,FALSE)</f>
        <v>SCE</v>
      </c>
      <c r="K175" t="str">
        <f>IF(ISERROR(VLOOKUP($A175,'2021_NQC_List-11_13'!$A$2:$T$1532,4,FALSE)),"","NQC")</f>
        <v>NQC</v>
      </c>
      <c r="L175" s="3" t="str">
        <f>IF(ISERROR(VLOOKUP($A175,'2021_NQC_List-11_13'!$A$2:$T$1532,4,FALSE)),"",VLOOKUP($A175,'2021_NQC_List-11_13'!$A$2:$T$1532,18,FALSE))</f>
        <v>FC</v>
      </c>
      <c r="M175">
        <f>IF($K175="NQC",VLOOKUP($A175,'2021_NQC_List-11_13'!$A$2:$T$1532,4,FALSE),0)</f>
        <v>0.41</v>
      </c>
      <c r="N175">
        <f>IF($K175="NQC",VLOOKUP($A175,'2021_NQC_List-11_13'!$A$2:$T$1532,5,FALSE),0)</f>
        <v>0.17</v>
      </c>
      <c r="O175">
        <f>IF($K175="NQC",VLOOKUP($A175,'2021_NQC_List-11_13'!$A$2:$T$1532,6,FALSE),0)</f>
        <v>0.1</v>
      </c>
      <c r="P175">
        <f>IF($K175="NQC",VLOOKUP($A175,'2021_NQC_List-11_13'!$A$2:$T$1532,7,FALSE),0)</f>
        <v>0.5</v>
      </c>
      <c r="Q175">
        <f>IF($K175="NQC",VLOOKUP($A175,'2021_NQC_List-11_13'!$A$2:$T$1532,8,FALSE),0)</f>
        <v>0.77</v>
      </c>
      <c r="R175">
        <f>IF($K175="NQC",VLOOKUP($A175,'2021_NQC_List-11_13'!$A$2:$T$1532,9,FALSE),0)</f>
        <v>0.91</v>
      </c>
      <c r="S175">
        <f>IF($K175="NQC",VLOOKUP($A175,'2021_NQC_List-11_13'!$A$2:$T$1532,10,FALSE),0)</f>
        <v>0.79</v>
      </c>
      <c r="T175">
        <f>IF($K175="NQC",VLOOKUP($A175,'2021_NQC_List-11_13'!$A$2:$T$1532,11,FALSE),0)</f>
        <v>0.81</v>
      </c>
      <c r="U175">
        <f>IF($K175="NQC",VLOOKUP($A175,'2021_NQC_List-11_13'!$A$2:$T$1532,12,FALSE),0)</f>
        <v>0.77</v>
      </c>
      <c r="V175">
        <f>IF($K175="NQC",VLOOKUP($A175,'2021_NQC_List-11_13'!$A$2:$T$1532,13,FALSE),0)</f>
        <v>0.54</v>
      </c>
      <c r="W175">
        <f>IF($K175="NQC",VLOOKUP($A175,'2021_NQC_List-11_13'!$A$2:$T$1532,14,FALSE),0)</f>
        <v>0.27</v>
      </c>
      <c r="X175">
        <f>IF($K175="NQC",VLOOKUP($A175,'2021_NQC_List-11_13'!$A$2:$T$1532,15,FALSE),0)</f>
        <v>0.35</v>
      </c>
      <c r="Y175" t="str">
        <f t="shared" si="5"/>
        <v>Hydro-Small Hydro</v>
      </c>
      <c r="AA175" t="s">
        <v>4341</v>
      </c>
    </row>
    <row r="176" spans="1:27" x14ac:dyDescent="0.3">
      <c r="A176" t="str">
        <f>'OASIS-11_26'!E183</f>
        <v>PADUA_2_ONTARO</v>
      </c>
      <c r="B176" t="str">
        <f>'OASIS-11_26'!G183</f>
        <v>ONTARIO/SIERRA HYDRO PSP</v>
      </c>
      <c r="C176" t="str">
        <f>VLOOKUP($A176,'OASIS-11_26'!$E$2:$R$1556,2,FALSE)</f>
        <v>GEN</v>
      </c>
      <c r="D176" s="1">
        <f>VLOOKUP($A176,'OASIS-11_26'!$E$2:$R$1556,11,FALSE)</f>
        <v>732</v>
      </c>
      <c r="E176" s="3">
        <f t="shared" si="4"/>
        <v>1902</v>
      </c>
      <c r="F176" t="str">
        <f>VLOOKUP($A176,'OASIS-11_26'!$E$2:$R$1556,9,FALSE)</f>
        <v>WATER</v>
      </c>
      <c r="G176" t="str">
        <f>VLOOKUP($A176,'OASIS-11_26'!$E$2:$R$1556,8,FALSE)</f>
        <v>HYDRO</v>
      </c>
      <c r="H176">
        <f>VLOOKUP($A176,'OASIS-11_26'!$E$2:$R$1556,4,FALSE)</f>
        <v>1.92</v>
      </c>
      <c r="I176">
        <f>VLOOKUP($A176,'OASIS-11_26'!$E$2:$R$1556,5,FALSE)</f>
        <v>1</v>
      </c>
      <c r="J176" t="str">
        <f>VLOOKUP($A176,'OASIS-11_26'!$E$2:$R$1556,6,FALSE)</f>
        <v>SCE</v>
      </c>
      <c r="K176" t="str">
        <f>IF(ISERROR(VLOOKUP($A176,'2021_NQC_List-11_13'!$A$2:$T$1532,4,FALSE)),"","NQC")</f>
        <v>NQC</v>
      </c>
      <c r="L176" s="3" t="str">
        <f>IF(ISERROR(VLOOKUP($A176,'2021_NQC_List-11_13'!$A$2:$T$1532,4,FALSE)),"",VLOOKUP($A176,'2021_NQC_List-11_13'!$A$2:$T$1532,18,FALSE))</f>
        <v>FC</v>
      </c>
      <c r="M176">
        <f>IF($K176="NQC",VLOOKUP($A176,'2021_NQC_List-11_13'!$A$2:$T$1532,4,FALSE),0)</f>
        <v>0.39</v>
      </c>
      <c r="N176">
        <f>IF($K176="NQC",VLOOKUP($A176,'2021_NQC_List-11_13'!$A$2:$T$1532,5,FALSE),0)</f>
        <v>0.25</v>
      </c>
      <c r="O176">
        <f>IF($K176="NQC",VLOOKUP($A176,'2021_NQC_List-11_13'!$A$2:$T$1532,6,FALSE),0)</f>
        <v>0.81</v>
      </c>
      <c r="P176">
        <f>IF($K176="NQC",VLOOKUP($A176,'2021_NQC_List-11_13'!$A$2:$T$1532,7,FALSE),0)</f>
        <v>1.19</v>
      </c>
      <c r="Q176">
        <f>IF($K176="NQC",VLOOKUP($A176,'2021_NQC_List-11_13'!$A$2:$T$1532,8,FALSE),0)</f>
        <v>1.06</v>
      </c>
      <c r="R176">
        <f>IF($K176="NQC",VLOOKUP($A176,'2021_NQC_List-11_13'!$A$2:$T$1532,9,FALSE),0)</f>
        <v>0.84</v>
      </c>
      <c r="S176">
        <f>IF($K176="NQC",VLOOKUP($A176,'2021_NQC_List-11_13'!$A$2:$T$1532,10,FALSE),0)</f>
        <v>0.66</v>
      </c>
      <c r="T176">
        <f>IF($K176="NQC",VLOOKUP($A176,'2021_NQC_List-11_13'!$A$2:$T$1532,11,FALSE),0)</f>
        <v>0.59</v>
      </c>
      <c r="U176">
        <f>IF($K176="NQC",VLOOKUP($A176,'2021_NQC_List-11_13'!$A$2:$T$1532,12,FALSE),0)</f>
        <v>0.6</v>
      </c>
      <c r="V176">
        <f>IF($K176="NQC",VLOOKUP($A176,'2021_NQC_List-11_13'!$A$2:$T$1532,13,FALSE),0)</f>
        <v>0.54</v>
      </c>
      <c r="W176">
        <f>IF($K176="NQC",VLOOKUP($A176,'2021_NQC_List-11_13'!$A$2:$T$1532,14,FALSE),0)</f>
        <v>0.41</v>
      </c>
      <c r="X176">
        <f>IF($K176="NQC",VLOOKUP($A176,'2021_NQC_List-11_13'!$A$2:$T$1532,15,FALSE),0)</f>
        <v>0.63</v>
      </c>
      <c r="Y176" t="str">
        <f t="shared" si="5"/>
        <v>Hydro-Small Hydro</v>
      </c>
      <c r="AA176" t="s">
        <v>4341</v>
      </c>
    </row>
    <row r="177" spans="1:28" x14ac:dyDescent="0.3">
      <c r="A177" t="str">
        <f>'OASIS-11_26'!E184</f>
        <v>RCKCRK_7_UNIT 1</v>
      </c>
      <c r="B177" t="str">
        <f>'OASIS-11_26'!G184</f>
        <v>ROCK CREEK HYDRO UNIT 1</v>
      </c>
      <c r="C177" t="str">
        <f>VLOOKUP($A177,'OASIS-11_26'!$E$2:$R$1556,2,FALSE)</f>
        <v>GEN</v>
      </c>
      <c r="D177" s="1">
        <f>VLOOKUP($A177,'OASIS-11_26'!$E$2:$R$1556,11,FALSE)</f>
        <v>18264</v>
      </c>
      <c r="E177" s="3">
        <f t="shared" si="4"/>
        <v>1950</v>
      </c>
      <c r="F177" t="str">
        <f>VLOOKUP($A177,'OASIS-11_26'!$E$2:$R$1556,9,FALSE)</f>
        <v>WATER</v>
      </c>
      <c r="G177" t="str">
        <f>VLOOKUP($A177,'OASIS-11_26'!$E$2:$R$1556,8,FALSE)</f>
        <v>HYDRO</v>
      </c>
      <c r="H177">
        <f>VLOOKUP($A177,'OASIS-11_26'!$E$2:$R$1556,4,FALSE)</f>
        <v>57</v>
      </c>
      <c r="I177">
        <f>VLOOKUP($A177,'OASIS-11_26'!$E$2:$R$1556,5,FALSE)</f>
        <v>57</v>
      </c>
      <c r="J177" t="str">
        <f>VLOOKUP($A177,'OASIS-11_26'!$E$2:$R$1556,6,FALSE)</f>
        <v>PGAE</v>
      </c>
      <c r="K177" t="str">
        <f>IF(ISERROR(VLOOKUP($A177,'2021_NQC_List-11_13'!$A$2:$T$1532,4,FALSE)),"","NQC")</f>
        <v>NQC</v>
      </c>
      <c r="L177" s="3" t="str">
        <f>IF(ISERROR(VLOOKUP($A177,'2021_NQC_List-11_13'!$A$2:$T$1532,4,FALSE)),"",VLOOKUP($A177,'2021_NQC_List-11_13'!$A$2:$T$1532,18,FALSE))</f>
        <v>FC</v>
      </c>
      <c r="M177">
        <f>IF($K177="NQC",VLOOKUP($A177,'2021_NQC_List-11_13'!$A$2:$T$1532,4,FALSE),0)</f>
        <v>24</v>
      </c>
      <c r="N177">
        <f>IF($K177="NQC",VLOOKUP($A177,'2021_NQC_List-11_13'!$A$2:$T$1532,5,FALSE),0)</f>
        <v>20</v>
      </c>
      <c r="O177">
        <f>IF($K177="NQC",VLOOKUP($A177,'2021_NQC_List-11_13'!$A$2:$T$1532,6,FALSE),0)</f>
        <v>25.6</v>
      </c>
      <c r="P177">
        <f>IF($K177="NQC",VLOOKUP($A177,'2021_NQC_List-11_13'!$A$2:$T$1532,7,FALSE),0)</f>
        <v>28</v>
      </c>
      <c r="Q177">
        <f>IF($K177="NQC",VLOOKUP($A177,'2021_NQC_List-11_13'!$A$2:$T$1532,8,FALSE),0)</f>
        <v>1.6</v>
      </c>
      <c r="R177">
        <f>IF($K177="NQC",VLOOKUP($A177,'2021_NQC_List-11_13'!$A$2:$T$1532,9,FALSE),0)</f>
        <v>13.6</v>
      </c>
      <c r="S177">
        <f>IF($K177="NQC",VLOOKUP($A177,'2021_NQC_List-11_13'!$A$2:$T$1532,10,FALSE),0)</f>
        <v>36</v>
      </c>
      <c r="T177">
        <f>IF($K177="NQC",VLOOKUP($A177,'2021_NQC_List-11_13'!$A$2:$T$1532,11,FALSE),0)</f>
        <v>32</v>
      </c>
      <c r="U177">
        <f>IF($K177="NQC",VLOOKUP($A177,'2021_NQC_List-11_13'!$A$2:$T$1532,12,FALSE),0)</f>
        <v>24</v>
      </c>
      <c r="V177">
        <f>IF($K177="NQC",VLOOKUP($A177,'2021_NQC_List-11_13'!$A$2:$T$1532,13,FALSE),0)</f>
        <v>16</v>
      </c>
      <c r="W177">
        <f>IF($K177="NQC",VLOOKUP($A177,'2021_NQC_List-11_13'!$A$2:$T$1532,14,FALSE),0)</f>
        <v>0</v>
      </c>
      <c r="X177">
        <f>IF($K177="NQC",VLOOKUP($A177,'2021_NQC_List-11_13'!$A$2:$T$1532,15,FALSE),0)</f>
        <v>20</v>
      </c>
      <c r="Y177" t="str">
        <f t="shared" si="5"/>
        <v>Hydro-Large Hydro</v>
      </c>
      <c r="AA177" t="s">
        <v>4341</v>
      </c>
    </row>
    <row r="178" spans="1:28" x14ac:dyDescent="0.3">
      <c r="A178" t="str">
        <f>'OASIS-11_26'!E185</f>
        <v>BUCKWD_7_WINTCV</v>
      </c>
      <c r="B178" t="str">
        <f>'OASIS-11_26'!G185</f>
        <v>Wintec Energy, Ltd.</v>
      </c>
      <c r="C178" t="str">
        <f>VLOOKUP($A178,'OASIS-11_26'!$E$2:$R$1556,2,FALSE)</f>
        <v>GEN</v>
      </c>
      <c r="D178" s="1">
        <f>VLOOKUP($A178,'OASIS-11_26'!$E$2:$R$1556,11,FALSE)</f>
        <v>37985</v>
      </c>
      <c r="E178" s="3">
        <f t="shared" si="4"/>
        <v>2003</v>
      </c>
      <c r="F178" t="str">
        <f>VLOOKUP($A178,'OASIS-11_26'!$E$2:$R$1556,9,FALSE)</f>
        <v>WIND</v>
      </c>
      <c r="G178" t="str">
        <f>VLOOKUP($A178,'OASIS-11_26'!$E$2:$R$1556,8,FALSE)</f>
        <v>WIND</v>
      </c>
      <c r="H178">
        <f>VLOOKUP($A178,'OASIS-11_26'!$E$2:$R$1556,4,FALSE)</f>
        <v>1.32</v>
      </c>
      <c r="I178">
        <f>VLOOKUP($A178,'OASIS-11_26'!$E$2:$R$1556,5,FALSE)</f>
        <v>1.3</v>
      </c>
      <c r="J178" t="str">
        <f>VLOOKUP($A178,'OASIS-11_26'!$E$2:$R$1556,6,FALSE)</f>
        <v>SCE</v>
      </c>
      <c r="K178" t="str">
        <f>IF(ISERROR(VLOOKUP($A178,'2021_NQC_List-11_13'!$A$2:$T$1532,4,FALSE)),"","NQC")</f>
        <v>NQC</v>
      </c>
      <c r="L178" s="3" t="str">
        <f>IF(ISERROR(VLOOKUP($A178,'2021_NQC_List-11_13'!$A$2:$T$1532,4,FALSE)),"",VLOOKUP($A178,'2021_NQC_List-11_13'!$A$2:$T$1532,18,FALSE))</f>
        <v>FC</v>
      </c>
      <c r="M178">
        <f>IF($K178="NQC",VLOOKUP($A178,'2021_NQC_List-11_13'!$A$2:$T$1532,4,FALSE),0)</f>
        <v>0.18</v>
      </c>
      <c r="N178">
        <f>IF($K178="NQC",VLOOKUP($A178,'2021_NQC_List-11_13'!$A$2:$T$1532,5,FALSE),0)</f>
        <v>0.16</v>
      </c>
      <c r="O178">
        <f>IF($K178="NQC",VLOOKUP($A178,'2021_NQC_List-11_13'!$A$2:$T$1532,6,FALSE),0)</f>
        <v>0.37</v>
      </c>
      <c r="P178">
        <f>IF($K178="NQC",VLOOKUP($A178,'2021_NQC_List-11_13'!$A$2:$T$1532,7,FALSE),0)</f>
        <v>0.33</v>
      </c>
      <c r="Q178">
        <f>IF($K178="NQC",VLOOKUP($A178,'2021_NQC_List-11_13'!$A$2:$T$1532,8,FALSE),0)</f>
        <v>0.33</v>
      </c>
      <c r="R178">
        <f>IF($K178="NQC",VLOOKUP($A178,'2021_NQC_List-11_13'!$A$2:$T$1532,9,FALSE),0)</f>
        <v>0.44</v>
      </c>
      <c r="S178">
        <f>IF($K178="NQC",VLOOKUP($A178,'2021_NQC_List-11_13'!$A$2:$T$1532,10,FALSE),0)</f>
        <v>0.3</v>
      </c>
      <c r="T178">
        <f>IF($K178="NQC",VLOOKUP($A178,'2021_NQC_List-11_13'!$A$2:$T$1532,11,FALSE),0)</f>
        <v>0.28000000000000003</v>
      </c>
      <c r="U178">
        <f>IF($K178="NQC",VLOOKUP($A178,'2021_NQC_List-11_13'!$A$2:$T$1532,12,FALSE),0)</f>
        <v>0.2</v>
      </c>
      <c r="V178">
        <f>IF($K178="NQC",VLOOKUP($A178,'2021_NQC_List-11_13'!$A$2:$T$1532,13,FALSE),0)</f>
        <v>0.11</v>
      </c>
      <c r="W178">
        <f>IF($K178="NQC",VLOOKUP($A178,'2021_NQC_List-11_13'!$A$2:$T$1532,14,FALSE),0)</f>
        <v>0.16</v>
      </c>
      <c r="X178">
        <f>IF($K178="NQC",VLOOKUP($A178,'2021_NQC_List-11_13'!$A$2:$T$1532,15,FALSE),0)</f>
        <v>0.17</v>
      </c>
      <c r="Y178" t="str">
        <f t="shared" si="5"/>
        <v>Non-Hydro</v>
      </c>
      <c r="AA178" t="s">
        <v>4341</v>
      </c>
    </row>
    <row r="179" spans="1:28" x14ac:dyDescent="0.3">
      <c r="A179" t="str">
        <f>'OASIS-11_26'!E186</f>
        <v>PLAINV_6_SOLARC</v>
      </c>
      <c r="B179" t="str">
        <f>'OASIS-11_26'!G186</f>
        <v>Central Antelope Dry Ranch C</v>
      </c>
      <c r="C179" t="str">
        <f>VLOOKUP($A179,'OASIS-11_26'!$E$2:$R$1556,2,FALSE)</f>
        <v>GEN</v>
      </c>
      <c r="D179" s="1">
        <f>VLOOKUP($A179,'OASIS-11_26'!$E$2:$R$1556,11,FALSE)</f>
        <v>42496</v>
      </c>
      <c r="E179" s="3">
        <f t="shared" si="4"/>
        <v>2016</v>
      </c>
      <c r="F179" t="str">
        <f>VLOOKUP($A179,'OASIS-11_26'!$E$2:$R$1556,9,FALSE)</f>
        <v>SUN</v>
      </c>
      <c r="G179" t="str">
        <f>VLOOKUP($A179,'OASIS-11_26'!$E$2:$R$1556,8,FALSE)</f>
        <v>PHOTO VOLTAIC</v>
      </c>
      <c r="H179">
        <f>VLOOKUP($A179,'OASIS-11_26'!$E$2:$R$1556,4,FALSE)</f>
        <v>20</v>
      </c>
      <c r="I179">
        <f>VLOOKUP($A179,'OASIS-11_26'!$E$2:$R$1556,5,FALSE)</f>
        <v>20</v>
      </c>
      <c r="J179" t="str">
        <f>VLOOKUP($A179,'OASIS-11_26'!$E$2:$R$1556,6,FALSE)</f>
        <v>SCE</v>
      </c>
      <c r="K179" t="str">
        <f>IF(ISERROR(VLOOKUP($A179,'2021_NQC_List-11_13'!$A$2:$T$1532,4,FALSE)),"","NQC")</f>
        <v>NQC</v>
      </c>
      <c r="L179" s="3" t="str">
        <f>IF(ISERROR(VLOOKUP($A179,'2021_NQC_List-11_13'!$A$2:$T$1532,4,FALSE)),"",VLOOKUP($A179,'2021_NQC_List-11_13'!$A$2:$T$1532,18,FALSE))</f>
        <v>EO</v>
      </c>
      <c r="M179">
        <f>IF($K179="NQC",VLOOKUP($A179,'2021_NQC_List-11_13'!$A$2:$T$1532,4,FALSE),0)</f>
        <v>0</v>
      </c>
      <c r="N179">
        <f>IF($K179="NQC",VLOOKUP($A179,'2021_NQC_List-11_13'!$A$2:$T$1532,5,FALSE),0)</f>
        <v>0</v>
      </c>
      <c r="O179">
        <f>IF($K179="NQC",VLOOKUP($A179,'2021_NQC_List-11_13'!$A$2:$T$1532,6,FALSE),0)</f>
        <v>0</v>
      </c>
      <c r="P179">
        <f>IF($K179="NQC",VLOOKUP($A179,'2021_NQC_List-11_13'!$A$2:$T$1532,7,FALSE),0)</f>
        <v>0</v>
      </c>
      <c r="Q179">
        <f>IF($K179="NQC",VLOOKUP($A179,'2021_NQC_List-11_13'!$A$2:$T$1532,8,FALSE),0)</f>
        <v>0</v>
      </c>
      <c r="R179">
        <f>IF($K179="NQC",VLOOKUP($A179,'2021_NQC_List-11_13'!$A$2:$T$1532,9,FALSE),0)</f>
        <v>0</v>
      </c>
      <c r="S179">
        <f>IF($K179="NQC",VLOOKUP($A179,'2021_NQC_List-11_13'!$A$2:$T$1532,10,FALSE),0)</f>
        <v>0</v>
      </c>
      <c r="T179">
        <f>IF($K179="NQC",VLOOKUP($A179,'2021_NQC_List-11_13'!$A$2:$T$1532,11,FALSE),0)</f>
        <v>0</v>
      </c>
      <c r="U179">
        <f>IF($K179="NQC",VLOOKUP($A179,'2021_NQC_List-11_13'!$A$2:$T$1532,12,FALSE),0)</f>
        <v>0</v>
      </c>
      <c r="V179">
        <f>IF($K179="NQC",VLOOKUP($A179,'2021_NQC_List-11_13'!$A$2:$T$1532,13,FALSE),0)</f>
        <v>0</v>
      </c>
      <c r="W179">
        <f>IF($K179="NQC",VLOOKUP($A179,'2021_NQC_List-11_13'!$A$2:$T$1532,14,FALSE),0)</f>
        <v>0</v>
      </c>
      <c r="X179">
        <f>IF($K179="NQC",VLOOKUP($A179,'2021_NQC_List-11_13'!$A$2:$T$1532,15,FALSE),0)</f>
        <v>0</v>
      </c>
      <c r="Y179" t="str">
        <f t="shared" si="5"/>
        <v>Non-Hydro</v>
      </c>
      <c r="AA179" t="s">
        <v>4341</v>
      </c>
    </row>
    <row r="180" spans="1:28" x14ac:dyDescent="0.3">
      <c r="A180" t="str">
        <f>'OASIS-11_26'!E188</f>
        <v>RICHMN_7_BAYENV</v>
      </c>
      <c r="B180" t="str">
        <f>'OASIS-11_26'!G188</f>
        <v>BAY ENVIRONMENTAL (NOVE POWER)</v>
      </c>
      <c r="C180" t="str">
        <f>VLOOKUP($A180,'OASIS-11_26'!$E$2:$R$1556,2,FALSE)</f>
        <v>GEN</v>
      </c>
      <c r="D180" s="1">
        <f>VLOOKUP($A180,'OASIS-11_26'!$E$2:$R$1556,11,FALSE)</f>
        <v>31048</v>
      </c>
      <c r="E180" s="3">
        <f t="shared" si="4"/>
        <v>1985</v>
      </c>
      <c r="F180" t="str">
        <f>VLOOKUP($A180,'OASIS-11_26'!$E$2:$R$1556,9,FALSE)</f>
        <v>BIOGAS</v>
      </c>
      <c r="G180" t="str">
        <f>VLOOKUP($A180,'OASIS-11_26'!$E$2:$R$1556,8,FALSE)</f>
        <v>RECIPROCATING ENGINE</v>
      </c>
      <c r="H180">
        <f>VLOOKUP($A180,'OASIS-11_26'!$E$2:$R$1556,4,FALSE)</f>
        <v>2.5</v>
      </c>
      <c r="I180">
        <f>VLOOKUP($A180,'OASIS-11_26'!$E$2:$R$1556,5,FALSE)</f>
        <v>2.5</v>
      </c>
      <c r="J180" t="str">
        <f>VLOOKUP($A180,'OASIS-11_26'!$E$2:$R$1556,6,FALSE)</f>
        <v>PGAE</v>
      </c>
      <c r="K180" t="str">
        <f>IF(ISERROR(VLOOKUP($A180,'2021_NQC_List-11_13'!$A$2:$T$1532,4,FALSE)),"","NQC")</f>
        <v/>
      </c>
      <c r="L180" s="3" t="str">
        <f>IF(ISERROR(VLOOKUP($A180,'2021_NQC_List-11_13'!$A$2:$T$1532,4,FALSE)),"",VLOOKUP($A180,'2021_NQC_List-11_13'!$A$2:$T$1532,18,FALSE))</f>
        <v/>
      </c>
      <c r="M180">
        <f>IF($K180="NQC",VLOOKUP($A180,'2021_NQC_List-11_13'!$A$2:$T$1532,4,FALSE),0)</f>
        <v>0</v>
      </c>
      <c r="N180">
        <f>IF($K180="NQC",VLOOKUP($A180,'2021_NQC_List-11_13'!$A$2:$T$1532,5,FALSE),0)</f>
        <v>0</v>
      </c>
      <c r="O180">
        <f>IF($K180="NQC",VLOOKUP($A180,'2021_NQC_List-11_13'!$A$2:$T$1532,6,FALSE),0)</f>
        <v>0</v>
      </c>
      <c r="P180">
        <f>IF($K180="NQC",VLOOKUP($A180,'2021_NQC_List-11_13'!$A$2:$T$1532,7,FALSE),0)</f>
        <v>0</v>
      </c>
      <c r="Q180">
        <f>IF($K180="NQC",VLOOKUP($A180,'2021_NQC_List-11_13'!$A$2:$T$1532,8,FALSE),0)</f>
        <v>0</v>
      </c>
      <c r="R180">
        <f>IF($K180="NQC",VLOOKUP($A180,'2021_NQC_List-11_13'!$A$2:$T$1532,9,FALSE),0)</f>
        <v>0</v>
      </c>
      <c r="S180">
        <f>IF($K180="NQC",VLOOKUP($A180,'2021_NQC_List-11_13'!$A$2:$T$1532,10,FALSE),0)</f>
        <v>0</v>
      </c>
      <c r="T180">
        <f>IF($K180="NQC",VLOOKUP($A180,'2021_NQC_List-11_13'!$A$2:$T$1532,11,FALSE),0)</f>
        <v>0</v>
      </c>
      <c r="U180">
        <f>IF($K180="NQC",VLOOKUP($A180,'2021_NQC_List-11_13'!$A$2:$T$1532,12,FALSE),0)</f>
        <v>0</v>
      </c>
      <c r="V180">
        <f>IF($K180="NQC",VLOOKUP($A180,'2021_NQC_List-11_13'!$A$2:$T$1532,13,FALSE),0)</f>
        <v>0</v>
      </c>
      <c r="W180">
        <f>IF($K180="NQC",VLOOKUP($A180,'2021_NQC_List-11_13'!$A$2:$T$1532,14,FALSE),0)</f>
        <v>0</v>
      </c>
      <c r="X180">
        <f>IF($K180="NQC",VLOOKUP($A180,'2021_NQC_List-11_13'!$A$2:$T$1532,15,FALSE),0)</f>
        <v>0</v>
      </c>
      <c r="Y180" t="str">
        <f t="shared" si="5"/>
        <v>Non-Hydro</v>
      </c>
      <c r="AA180" t="s">
        <v>4341</v>
      </c>
    </row>
    <row r="181" spans="1:28" x14ac:dyDescent="0.3">
      <c r="A181" t="str">
        <f>'OASIS-11_26'!E189</f>
        <v>CSLR4S_2_SOLAR</v>
      </c>
      <c r="B181" t="str">
        <f>'OASIS-11_26'!G189</f>
        <v>Csolar IV South</v>
      </c>
      <c r="C181" t="str">
        <f>VLOOKUP($A181,'OASIS-11_26'!$E$2:$R$1556,2,FALSE)</f>
        <v>GEN</v>
      </c>
      <c r="D181" s="1">
        <f>VLOOKUP($A181,'OASIS-11_26'!$E$2:$R$1556,11,FALSE)</f>
        <v>41558</v>
      </c>
      <c r="E181" s="3">
        <f t="shared" si="4"/>
        <v>2013</v>
      </c>
      <c r="F181" t="str">
        <f>VLOOKUP($A181,'OASIS-11_26'!$E$2:$R$1556,9,FALSE)</f>
        <v>SUN</v>
      </c>
      <c r="G181" t="str">
        <f>VLOOKUP($A181,'OASIS-11_26'!$E$2:$R$1556,8,FALSE)</f>
        <v>PHOTO VOLTAIC</v>
      </c>
      <c r="H181">
        <f>VLOOKUP($A181,'OASIS-11_26'!$E$2:$R$1556,4,FALSE)</f>
        <v>130</v>
      </c>
      <c r="I181">
        <f>VLOOKUP($A181,'OASIS-11_26'!$E$2:$R$1556,5,FALSE)</f>
        <v>130</v>
      </c>
      <c r="J181" t="str">
        <f>VLOOKUP($A181,'OASIS-11_26'!$E$2:$R$1556,6,FALSE)</f>
        <v>SDGE</v>
      </c>
      <c r="K181" t="str">
        <f>IF(ISERROR(VLOOKUP($A181,'2021_NQC_List-11_13'!$A$2:$T$1532,4,FALSE)),"","NQC")</f>
        <v>NQC</v>
      </c>
      <c r="L181" s="3" t="str">
        <f>IF(ISERROR(VLOOKUP($A181,'2021_NQC_List-11_13'!$A$2:$T$1532,4,FALSE)),"",VLOOKUP($A181,'2021_NQC_List-11_13'!$A$2:$T$1532,18,FALSE))</f>
        <v>FC</v>
      </c>
      <c r="M181">
        <f>IF($K181="NQC",VLOOKUP($A181,'2021_NQC_List-11_13'!$A$2:$T$1532,4,FALSE),0)</f>
        <v>5.2</v>
      </c>
      <c r="N181">
        <f>IF($K181="NQC",VLOOKUP($A181,'2021_NQC_List-11_13'!$A$2:$T$1532,5,FALSE),0)</f>
        <v>3.9</v>
      </c>
      <c r="O181">
        <f>IF($K181="NQC",VLOOKUP($A181,'2021_NQC_List-11_13'!$A$2:$T$1532,6,FALSE),0)</f>
        <v>23.4</v>
      </c>
      <c r="P181">
        <f>IF($K181="NQC",VLOOKUP($A181,'2021_NQC_List-11_13'!$A$2:$T$1532,7,FALSE),0)</f>
        <v>19.5</v>
      </c>
      <c r="Q181">
        <f>IF($K181="NQC",VLOOKUP($A181,'2021_NQC_List-11_13'!$A$2:$T$1532,8,FALSE),0)</f>
        <v>20.8</v>
      </c>
      <c r="R181">
        <f>IF($K181="NQC",VLOOKUP($A181,'2021_NQC_List-11_13'!$A$2:$T$1532,9,FALSE),0)</f>
        <v>40.299999999999997</v>
      </c>
      <c r="S181">
        <f>IF($K181="NQC",VLOOKUP($A181,'2021_NQC_List-11_13'!$A$2:$T$1532,10,FALSE),0)</f>
        <v>50.7</v>
      </c>
      <c r="T181">
        <f>IF($K181="NQC",VLOOKUP($A181,'2021_NQC_List-11_13'!$A$2:$T$1532,11,FALSE),0)</f>
        <v>35.1</v>
      </c>
      <c r="U181">
        <f>IF($K181="NQC",VLOOKUP($A181,'2021_NQC_List-11_13'!$A$2:$T$1532,12,FALSE),0)</f>
        <v>18.2</v>
      </c>
      <c r="V181">
        <f>IF($K181="NQC",VLOOKUP($A181,'2021_NQC_List-11_13'!$A$2:$T$1532,13,FALSE),0)</f>
        <v>2.6</v>
      </c>
      <c r="W181">
        <f>IF($K181="NQC",VLOOKUP($A181,'2021_NQC_List-11_13'!$A$2:$T$1532,14,FALSE),0)</f>
        <v>2.6</v>
      </c>
      <c r="X181">
        <f>IF($K181="NQC",VLOOKUP($A181,'2021_NQC_List-11_13'!$A$2:$T$1532,15,FALSE),0)</f>
        <v>0</v>
      </c>
      <c r="Y181" t="str">
        <f t="shared" si="5"/>
        <v>Non-Hydro</v>
      </c>
      <c r="AA181" t="s">
        <v>4341</v>
      </c>
    </row>
    <row r="182" spans="1:28" x14ac:dyDescent="0.3">
      <c r="A182" t="str">
        <f>'OASIS-11_26'!E190</f>
        <v>GARNET_1_UNITS</v>
      </c>
      <c r="B182" t="str">
        <f>'OASIS-11_26'!G190</f>
        <v>GARNET GREEN POWER PROJECT AGGREGATE</v>
      </c>
      <c r="C182" t="str">
        <f>VLOOKUP($A182,'OASIS-11_26'!$E$2:$R$1556,2,FALSE)</f>
        <v>GEN</v>
      </c>
      <c r="D182" s="1">
        <f>VLOOKUP($A182,'OASIS-11_26'!$E$2:$R$1556,11,FALSE)</f>
        <v>27576</v>
      </c>
      <c r="E182" s="3">
        <f t="shared" si="4"/>
        <v>1975</v>
      </c>
      <c r="F182" t="str">
        <f>VLOOKUP($A182,'OASIS-11_26'!$E$2:$R$1556,9,FALSE)</f>
        <v>WIND</v>
      </c>
      <c r="G182" t="str">
        <f>VLOOKUP($A182,'OASIS-11_26'!$E$2:$R$1556,8,FALSE)</f>
        <v>WIND</v>
      </c>
      <c r="H182">
        <f>VLOOKUP($A182,'OASIS-11_26'!$E$2:$R$1556,4,FALSE)</f>
        <v>16.5</v>
      </c>
      <c r="I182">
        <f>VLOOKUP($A182,'OASIS-11_26'!$E$2:$R$1556,5,FALSE)</f>
        <v>16.5</v>
      </c>
      <c r="J182" t="str">
        <f>VLOOKUP($A182,'OASIS-11_26'!$E$2:$R$1556,6,FALSE)</f>
        <v>SCE</v>
      </c>
      <c r="K182" t="str">
        <f>IF(ISERROR(VLOOKUP($A182,'2021_NQC_List-11_13'!$A$2:$T$1532,4,FALSE)),"","NQC")</f>
        <v>NQC</v>
      </c>
      <c r="L182" s="3" t="str">
        <f>IF(ISERROR(VLOOKUP($A182,'2021_NQC_List-11_13'!$A$2:$T$1532,4,FALSE)),"",VLOOKUP($A182,'2021_NQC_List-11_13'!$A$2:$T$1532,18,FALSE))</f>
        <v>FC</v>
      </c>
      <c r="M182">
        <f>IF($K182="NQC",VLOOKUP($A182,'2021_NQC_List-11_13'!$A$2:$T$1532,4,FALSE),0)</f>
        <v>2.31</v>
      </c>
      <c r="N182">
        <f>IF($K182="NQC",VLOOKUP($A182,'2021_NQC_List-11_13'!$A$2:$T$1532,5,FALSE),0)</f>
        <v>1.98</v>
      </c>
      <c r="O182">
        <f>IF($K182="NQC",VLOOKUP($A182,'2021_NQC_List-11_13'!$A$2:$T$1532,6,FALSE),0)</f>
        <v>4.62</v>
      </c>
      <c r="P182">
        <f>IF($K182="NQC",VLOOKUP($A182,'2021_NQC_List-11_13'!$A$2:$T$1532,7,FALSE),0)</f>
        <v>4.13</v>
      </c>
      <c r="Q182">
        <f>IF($K182="NQC",VLOOKUP($A182,'2021_NQC_List-11_13'!$A$2:$T$1532,8,FALSE),0)</f>
        <v>4.13</v>
      </c>
      <c r="R182">
        <f>IF($K182="NQC",VLOOKUP($A182,'2021_NQC_List-11_13'!$A$2:$T$1532,9,FALSE),0)</f>
        <v>5.45</v>
      </c>
      <c r="S182">
        <f>IF($K182="NQC",VLOOKUP($A182,'2021_NQC_List-11_13'!$A$2:$T$1532,10,FALSE),0)</f>
        <v>3.8</v>
      </c>
      <c r="T182">
        <f>IF($K182="NQC",VLOOKUP($A182,'2021_NQC_List-11_13'!$A$2:$T$1532,11,FALSE),0)</f>
        <v>3.47</v>
      </c>
      <c r="U182">
        <f>IF($K182="NQC",VLOOKUP($A182,'2021_NQC_List-11_13'!$A$2:$T$1532,12,FALSE),0)</f>
        <v>2.48</v>
      </c>
      <c r="V182">
        <f>IF($K182="NQC",VLOOKUP($A182,'2021_NQC_List-11_13'!$A$2:$T$1532,13,FALSE),0)</f>
        <v>1.32</v>
      </c>
      <c r="W182">
        <f>IF($K182="NQC",VLOOKUP($A182,'2021_NQC_List-11_13'!$A$2:$T$1532,14,FALSE),0)</f>
        <v>1.98</v>
      </c>
      <c r="X182">
        <f>IF($K182="NQC",VLOOKUP($A182,'2021_NQC_List-11_13'!$A$2:$T$1532,15,FALSE),0)</f>
        <v>2.15</v>
      </c>
      <c r="Y182" t="str">
        <f t="shared" si="5"/>
        <v>Non-Hydro</v>
      </c>
      <c r="AA182" t="s">
        <v>4341</v>
      </c>
    </row>
    <row r="183" spans="1:28" x14ac:dyDescent="0.3">
      <c r="A183" t="str">
        <f>'OASIS-11_26'!E191</f>
        <v>CUYAMS_6_CUYSR1</v>
      </c>
      <c r="B183" t="str">
        <f>'OASIS-11_26'!G191</f>
        <v>Cuyama Solar</v>
      </c>
      <c r="C183" t="str">
        <f>VLOOKUP($A183,'OASIS-11_26'!$E$2:$R$1556,2,FALSE)</f>
        <v>GEN</v>
      </c>
      <c r="D183" s="1">
        <f>VLOOKUP($A183,'OASIS-11_26'!$E$2:$R$1556,11,FALSE)</f>
        <v>43069</v>
      </c>
      <c r="E183" s="3">
        <f t="shared" si="4"/>
        <v>2017</v>
      </c>
      <c r="F183" t="str">
        <f>VLOOKUP($A183,'OASIS-11_26'!$E$2:$R$1556,9,FALSE)</f>
        <v>SUN</v>
      </c>
      <c r="G183" t="str">
        <f>VLOOKUP($A183,'OASIS-11_26'!$E$2:$R$1556,8,FALSE)</f>
        <v>PHOTO VOLTAIC</v>
      </c>
      <c r="H183">
        <f>VLOOKUP($A183,'OASIS-11_26'!$E$2:$R$1556,4,FALSE)</f>
        <v>40</v>
      </c>
      <c r="I183">
        <f>VLOOKUP($A183,'OASIS-11_26'!$E$2:$R$1556,5,FALSE)</f>
        <v>40</v>
      </c>
      <c r="J183" t="str">
        <f>VLOOKUP($A183,'OASIS-11_26'!$E$2:$R$1556,6,FALSE)</f>
        <v>PGAE</v>
      </c>
      <c r="K183" t="str">
        <f>IF(ISERROR(VLOOKUP($A183,'2021_NQC_List-11_13'!$A$2:$T$1532,4,FALSE)),"","NQC")</f>
        <v>NQC</v>
      </c>
      <c r="L183" s="3" t="str">
        <f>IF(ISERROR(VLOOKUP($A183,'2021_NQC_List-11_13'!$A$2:$T$1532,4,FALSE)),"",VLOOKUP($A183,'2021_NQC_List-11_13'!$A$2:$T$1532,18,FALSE))</f>
        <v>FC</v>
      </c>
      <c r="M183">
        <f>IF($K183="NQC",VLOOKUP($A183,'2021_NQC_List-11_13'!$A$2:$T$1532,4,FALSE),0)</f>
        <v>1.6</v>
      </c>
      <c r="N183">
        <f>IF($K183="NQC",VLOOKUP($A183,'2021_NQC_List-11_13'!$A$2:$T$1532,5,FALSE),0)</f>
        <v>1.2</v>
      </c>
      <c r="O183">
        <f>IF($K183="NQC",VLOOKUP($A183,'2021_NQC_List-11_13'!$A$2:$T$1532,6,FALSE),0)</f>
        <v>7.2</v>
      </c>
      <c r="P183">
        <f>IF($K183="NQC",VLOOKUP($A183,'2021_NQC_List-11_13'!$A$2:$T$1532,7,FALSE),0)</f>
        <v>6</v>
      </c>
      <c r="Q183">
        <f>IF($K183="NQC",VLOOKUP($A183,'2021_NQC_List-11_13'!$A$2:$T$1532,8,FALSE),0)</f>
        <v>6.4</v>
      </c>
      <c r="R183">
        <f>IF($K183="NQC",VLOOKUP($A183,'2021_NQC_List-11_13'!$A$2:$T$1532,9,FALSE),0)</f>
        <v>12.4</v>
      </c>
      <c r="S183">
        <f>IF($K183="NQC",VLOOKUP($A183,'2021_NQC_List-11_13'!$A$2:$T$1532,10,FALSE),0)</f>
        <v>15.6</v>
      </c>
      <c r="T183">
        <f>IF($K183="NQC",VLOOKUP($A183,'2021_NQC_List-11_13'!$A$2:$T$1532,11,FALSE),0)</f>
        <v>10.8</v>
      </c>
      <c r="U183">
        <f>IF($K183="NQC",VLOOKUP($A183,'2021_NQC_List-11_13'!$A$2:$T$1532,12,FALSE),0)</f>
        <v>5.6</v>
      </c>
      <c r="V183">
        <f>IF($K183="NQC",VLOOKUP($A183,'2021_NQC_List-11_13'!$A$2:$T$1532,13,FALSE),0)</f>
        <v>0.8</v>
      </c>
      <c r="W183">
        <f>IF($K183="NQC",VLOOKUP($A183,'2021_NQC_List-11_13'!$A$2:$T$1532,14,FALSE),0)</f>
        <v>0.8</v>
      </c>
      <c r="X183">
        <f>IF($K183="NQC",VLOOKUP($A183,'2021_NQC_List-11_13'!$A$2:$T$1532,15,FALSE),0)</f>
        <v>0</v>
      </c>
      <c r="Y183" t="str">
        <f t="shared" si="5"/>
        <v>Non-Hydro</v>
      </c>
      <c r="AA183" t="s">
        <v>4341</v>
      </c>
    </row>
    <row r="184" spans="1:28" x14ac:dyDescent="0.3">
      <c r="A184" t="str">
        <f>'OASIS-11_26'!E192</f>
        <v>AKINGS_6_AMESR1</v>
      </c>
      <c r="B184" t="str">
        <f>'OASIS-11_26'!G192</f>
        <v>American Kings Solar</v>
      </c>
      <c r="C184" t="str">
        <f>VLOOKUP($A184,'OASIS-11_26'!$E$2:$R$1556,2,FALSE)</f>
        <v>GEN</v>
      </c>
      <c r="D184" s="1">
        <f>VLOOKUP($A184,'OASIS-11_26'!$E$2:$R$1556,11,FALSE)</f>
        <v>0</v>
      </c>
      <c r="E184" s="3" t="str">
        <f t="shared" si="4"/>
        <v/>
      </c>
      <c r="F184" t="str">
        <f>VLOOKUP($A184,'OASIS-11_26'!$E$2:$R$1556,9,FALSE)</f>
        <v>SUN</v>
      </c>
      <c r="G184" t="str">
        <f>VLOOKUP($A184,'OASIS-11_26'!$E$2:$R$1556,8,FALSE)</f>
        <v>PHOTO VOLTAIC</v>
      </c>
      <c r="H184">
        <f>VLOOKUP($A184,'OASIS-11_26'!$E$2:$R$1556,4,FALSE)</f>
        <v>123</v>
      </c>
      <c r="I184">
        <f>VLOOKUP($A184,'OASIS-11_26'!$E$2:$R$1556,5,FALSE)</f>
        <v>123</v>
      </c>
      <c r="J184" t="str">
        <f>VLOOKUP($A184,'OASIS-11_26'!$E$2:$R$1556,6,FALSE)</f>
        <v>PGAE</v>
      </c>
      <c r="K184" t="str">
        <f>IF(ISERROR(VLOOKUP($A184,'2021_NQC_List-11_13'!$A$2:$T$1532,4,FALSE)),"","NQC")</f>
        <v/>
      </c>
      <c r="L184" s="3" t="str">
        <f>IF(ISERROR(VLOOKUP($A184,'2021_NQC_List-11_13'!$A$2:$T$1532,4,FALSE)),"",VLOOKUP($A184,'2021_NQC_List-11_13'!$A$2:$T$1532,18,FALSE))</f>
        <v/>
      </c>
      <c r="M184">
        <f>IF($K184="NQC",VLOOKUP($A184,'2021_NQC_List-11_13'!$A$2:$T$1532,4,FALSE),0)</f>
        <v>0</v>
      </c>
      <c r="N184">
        <f>IF($K184="NQC",VLOOKUP($A184,'2021_NQC_List-11_13'!$A$2:$T$1532,5,FALSE),0)</f>
        <v>0</v>
      </c>
      <c r="O184">
        <f>IF($K184="NQC",VLOOKUP($A184,'2021_NQC_List-11_13'!$A$2:$T$1532,6,FALSE),0)</f>
        <v>0</v>
      </c>
      <c r="P184">
        <f>IF($K184="NQC",VLOOKUP($A184,'2021_NQC_List-11_13'!$A$2:$T$1532,7,FALSE),0)</f>
        <v>0</v>
      </c>
      <c r="Q184">
        <f>IF($K184="NQC",VLOOKUP($A184,'2021_NQC_List-11_13'!$A$2:$T$1532,8,FALSE),0)</f>
        <v>0</v>
      </c>
      <c r="R184">
        <f>IF($K184="NQC",VLOOKUP($A184,'2021_NQC_List-11_13'!$A$2:$T$1532,9,FALSE),0)</f>
        <v>0</v>
      </c>
      <c r="S184">
        <f>IF($K184="NQC",VLOOKUP($A184,'2021_NQC_List-11_13'!$A$2:$T$1532,10,FALSE),0)</f>
        <v>0</v>
      </c>
      <c r="T184">
        <f>IF($K184="NQC",VLOOKUP($A184,'2021_NQC_List-11_13'!$A$2:$T$1532,11,FALSE),0)</f>
        <v>0</v>
      </c>
      <c r="U184">
        <f>IF($K184="NQC",VLOOKUP($A184,'2021_NQC_List-11_13'!$A$2:$T$1532,12,FALSE),0)</f>
        <v>0</v>
      </c>
      <c r="V184">
        <f>IF($K184="NQC",VLOOKUP($A184,'2021_NQC_List-11_13'!$A$2:$T$1532,13,FALSE),0)</f>
        <v>0</v>
      </c>
      <c r="W184">
        <f>IF($K184="NQC",VLOOKUP($A184,'2021_NQC_List-11_13'!$A$2:$T$1532,14,FALSE),0)</f>
        <v>0</v>
      </c>
      <c r="X184">
        <f>IF($K184="NQC",VLOOKUP($A184,'2021_NQC_List-11_13'!$A$2:$T$1532,15,FALSE),0)</f>
        <v>0</v>
      </c>
      <c r="Y184" t="str">
        <f t="shared" si="5"/>
        <v>Non-Hydro</v>
      </c>
      <c r="AA184" t="s">
        <v>4341</v>
      </c>
      <c r="AB184" s="129" t="s">
        <v>4406</v>
      </c>
    </row>
    <row r="185" spans="1:28" x14ac:dyDescent="0.3">
      <c r="A185" t="str">
        <f>'OASIS-11_26'!E193</f>
        <v>CPSTNO_7_PRMADS</v>
      </c>
      <c r="B185" t="str">
        <f>'OASIS-11_26'!G193</f>
        <v>PRIMA DESCHECHA (CAPISTRANO)</v>
      </c>
      <c r="C185" t="str">
        <f>VLOOKUP($A185,'OASIS-11_26'!$E$2:$R$1556,2,FALSE)</f>
        <v>GEN</v>
      </c>
      <c r="D185" s="1">
        <f>VLOOKUP($A185,'OASIS-11_26'!$E$2:$R$1556,11,FALSE)</f>
        <v>36161</v>
      </c>
      <c r="E185" s="3">
        <f t="shared" si="4"/>
        <v>1999</v>
      </c>
      <c r="F185" t="str">
        <f>VLOOKUP($A185,'OASIS-11_26'!$E$2:$R$1556,9,FALSE)</f>
        <v>BIOGAS</v>
      </c>
      <c r="G185" t="str">
        <f>VLOOKUP($A185,'OASIS-11_26'!$E$2:$R$1556,8,FALSE)</f>
        <v>RECIPROCATING ENGINE</v>
      </c>
      <c r="H185">
        <f>VLOOKUP($A185,'OASIS-11_26'!$E$2:$R$1556,4,FALSE)</f>
        <v>6.1</v>
      </c>
      <c r="I185">
        <f>VLOOKUP($A185,'OASIS-11_26'!$E$2:$R$1556,5,FALSE)</f>
        <v>6.1</v>
      </c>
      <c r="J185" t="str">
        <f>VLOOKUP($A185,'OASIS-11_26'!$E$2:$R$1556,6,FALSE)</f>
        <v>SDGE</v>
      </c>
      <c r="K185" t="str">
        <f>IF(ISERROR(VLOOKUP($A185,'2021_NQC_List-11_13'!$A$2:$T$1532,4,FALSE)),"","NQC")</f>
        <v>NQC</v>
      </c>
      <c r="L185" s="3" t="str">
        <f>IF(ISERROR(VLOOKUP($A185,'2021_NQC_List-11_13'!$A$2:$T$1532,4,FALSE)),"",VLOOKUP($A185,'2021_NQC_List-11_13'!$A$2:$T$1532,18,FALSE))</f>
        <v>FC</v>
      </c>
      <c r="M185">
        <f>IF($K185="NQC",VLOOKUP($A185,'2021_NQC_List-11_13'!$A$2:$T$1532,4,FALSE),0)</f>
        <v>5.64</v>
      </c>
      <c r="N185">
        <f>IF($K185="NQC",VLOOKUP($A185,'2021_NQC_List-11_13'!$A$2:$T$1532,5,FALSE),0)</f>
        <v>5.34</v>
      </c>
      <c r="O185">
        <f>IF($K185="NQC",VLOOKUP($A185,'2021_NQC_List-11_13'!$A$2:$T$1532,6,FALSE),0)</f>
        <v>5.25</v>
      </c>
      <c r="P185">
        <f>IF($K185="NQC",VLOOKUP($A185,'2021_NQC_List-11_13'!$A$2:$T$1532,7,FALSE),0)</f>
        <v>5.09</v>
      </c>
      <c r="Q185">
        <f>IF($K185="NQC",VLOOKUP($A185,'2021_NQC_List-11_13'!$A$2:$T$1532,8,FALSE),0)</f>
        <v>5.7</v>
      </c>
      <c r="R185">
        <f>IF($K185="NQC",VLOOKUP($A185,'2021_NQC_List-11_13'!$A$2:$T$1532,9,FALSE),0)</f>
        <v>5.83</v>
      </c>
      <c r="S185">
        <f>IF($K185="NQC",VLOOKUP($A185,'2021_NQC_List-11_13'!$A$2:$T$1532,10,FALSE),0)</f>
        <v>5.81</v>
      </c>
      <c r="T185">
        <f>IF($K185="NQC",VLOOKUP($A185,'2021_NQC_List-11_13'!$A$2:$T$1532,11,FALSE),0)</f>
        <v>5.1100000000000003</v>
      </c>
      <c r="U185">
        <f>IF($K185="NQC",VLOOKUP($A185,'2021_NQC_List-11_13'!$A$2:$T$1532,12,FALSE),0)</f>
        <v>4.8600000000000003</v>
      </c>
      <c r="V185">
        <f>IF($K185="NQC",VLOOKUP($A185,'2021_NQC_List-11_13'!$A$2:$T$1532,13,FALSE),0)</f>
        <v>5.59</v>
      </c>
      <c r="W185">
        <f>IF($K185="NQC",VLOOKUP($A185,'2021_NQC_List-11_13'!$A$2:$T$1532,14,FALSE),0)</f>
        <v>5.6</v>
      </c>
      <c r="X185">
        <f>IF($K185="NQC",VLOOKUP($A185,'2021_NQC_List-11_13'!$A$2:$T$1532,15,FALSE),0)</f>
        <v>5.57</v>
      </c>
      <c r="Y185" t="str">
        <f t="shared" si="5"/>
        <v>Non-Hydro</v>
      </c>
      <c r="AA185" t="s">
        <v>4341</v>
      </c>
    </row>
    <row r="186" spans="1:28" x14ac:dyDescent="0.3">
      <c r="A186" t="str">
        <f>'OASIS-11_26'!E194</f>
        <v>SCEW_2_PDRP174</v>
      </c>
      <c r="B186" t="str">
        <f>'OASIS-11_26'!G194</f>
        <v>SCEW_2_PDRP174</v>
      </c>
      <c r="C186" t="str">
        <f>VLOOKUP($A186,'OASIS-11_26'!$E$2:$R$1556,2,FALSE)</f>
        <v>GEN</v>
      </c>
      <c r="D186" s="1">
        <f>VLOOKUP($A186,'OASIS-11_26'!$E$2:$R$1556,11,FALSE)</f>
        <v>0</v>
      </c>
      <c r="E186" s="3" t="str">
        <f t="shared" si="4"/>
        <v/>
      </c>
      <c r="F186" t="str">
        <f>VLOOKUP($A186,'OASIS-11_26'!$E$2:$R$1556,9,FALSE)</f>
        <v>OTHER</v>
      </c>
      <c r="G186" t="str">
        <f>VLOOKUP($A186,'OASIS-11_26'!$E$2:$R$1556,8,FALSE)</f>
        <v>OTHER</v>
      </c>
      <c r="H186">
        <f>VLOOKUP($A186,'OASIS-11_26'!$E$2:$R$1556,4,FALSE)</f>
        <v>0.99</v>
      </c>
      <c r="I186">
        <f>VLOOKUP($A186,'OASIS-11_26'!$E$2:$R$1556,5,FALSE)</f>
        <v>0</v>
      </c>
      <c r="J186" t="str">
        <f>VLOOKUP($A186,'OASIS-11_26'!$E$2:$R$1556,6,FALSE)</f>
        <v>SCE</v>
      </c>
      <c r="K186" t="str">
        <f>IF(ISERROR(VLOOKUP($A186,'2021_NQC_List-11_13'!$A$2:$T$1532,4,FALSE)),"","NQC")</f>
        <v>NQC</v>
      </c>
      <c r="L186" s="3" t="str">
        <f>IF(ISERROR(VLOOKUP($A186,'2021_NQC_List-11_13'!$A$2:$T$1532,4,FALSE)),"",VLOOKUP($A186,'2021_NQC_List-11_13'!$A$2:$T$1532,18,FALSE))</f>
        <v>FC</v>
      </c>
      <c r="M186">
        <f>IF($K186="NQC",VLOOKUP($A186,'2021_NQC_List-11_13'!$A$2:$T$1532,4,FALSE),0)</f>
        <v>0.57999999999999996</v>
      </c>
      <c r="N186">
        <f>IF($K186="NQC",VLOOKUP($A186,'2021_NQC_List-11_13'!$A$2:$T$1532,5,FALSE),0)</f>
        <v>0.59</v>
      </c>
      <c r="O186">
        <f>IF($K186="NQC",VLOOKUP($A186,'2021_NQC_List-11_13'!$A$2:$T$1532,6,FALSE),0)</f>
        <v>0</v>
      </c>
      <c r="P186">
        <f>IF($K186="NQC",VLOOKUP($A186,'2021_NQC_List-11_13'!$A$2:$T$1532,7,FALSE),0)</f>
        <v>0</v>
      </c>
      <c r="Q186">
        <f>IF($K186="NQC",VLOOKUP($A186,'2021_NQC_List-11_13'!$A$2:$T$1532,8,FALSE),0)</f>
        <v>0</v>
      </c>
      <c r="R186">
        <f>IF($K186="NQC",VLOOKUP($A186,'2021_NQC_List-11_13'!$A$2:$T$1532,9,FALSE),0)</f>
        <v>0</v>
      </c>
      <c r="S186">
        <f>IF($K186="NQC",VLOOKUP($A186,'2021_NQC_List-11_13'!$A$2:$T$1532,10,FALSE),0)</f>
        <v>0</v>
      </c>
      <c r="T186">
        <f>IF($K186="NQC",VLOOKUP($A186,'2021_NQC_List-11_13'!$A$2:$T$1532,11,FALSE),0)</f>
        <v>0</v>
      </c>
      <c r="U186">
        <f>IF($K186="NQC",VLOOKUP($A186,'2021_NQC_List-11_13'!$A$2:$T$1532,12,FALSE),0)</f>
        <v>0</v>
      </c>
      <c r="V186">
        <f>IF($K186="NQC",VLOOKUP($A186,'2021_NQC_List-11_13'!$A$2:$T$1532,13,FALSE),0)</f>
        <v>0</v>
      </c>
      <c r="W186">
        <f>IF($K186="NQC",VLOOKUP($A186,'2021_NQC_List-11_13'!$A$2:$T$1532,14,FALSE),0)</f>
        <v>0</v>
      </c>
      <c r="X186">
        <f>IF($K186="NQC",VLOOKUP($A186,'2021_NQC_List-11_13'!$A$2:$T$1532,15,FALSE),0)</f>
        <v>0</v>
      </c>
      <c r="Y186" t="str">
        <f t="shared" si="5"/>
        <v>Non-Hydro</v>
      </c>
      <c r="Z186" t="s">
        <v>4361</v>
      </c>
      <c r="AA186" t="s">
        <v>4341</v>
      </c>
    </row>
    <row r="187" spans="1:28" x14ac:dyDescent="0.3">
      <c r="A187" t="str">
        <f>'OASIS-11_26'!E195</f>
        <v>ELKCRK_6_STONYG</v>
      </c>
      <c r="B187" t="str">
        <f>'OASIS-11_26'!G195</f>
        <v>STONEY GORGE HYDRO AGGREGATE</v>
      </c>
      <c r="C187" t="str">
        <f>VLOOKUP($A187,'OASIS-11_26'!$E$2:$R$1556,2,FALSE)</f>
        <v>GEN</v>
      </c>
      <c r="D187" s="1">
        <f>VLOOKUP($A187,'OASIS-11_26'!$E$2:$R$1556,11,FALSE)</f>
        <v>31413</v>
      </c>
      <c r="E187" s="3">
        <f t="shared" si="4"/>
        <v>1986</v>
      </c>
      <c r="F187" t="str">
        <f>VLOOKUP($A187,'OASIS-11_26'!$E$2:$R$1556,9,FALSE)</f>
        <v>WATER</v>
      </c>
      <c r="G187" t="str">
        <f>VLOOKUP($A187,'OASIS-11_26'!$E$2:$R$1556,8,FALSE)</f>
        <v>HYDRO</v>
      </c>
      <c r="H187">
        <f>VLOOKUP($A187,'OASIS-11_26'!$E$2:$R$1556,4,FALSE)</f>
        <v>4.9000000000000004</v>
      </c>
      <c r="I187">
        <f>VLOOKUP($A187,'OASIS-11_26'!$E$2:$R$1556,5,FALSE)</f>
        <v>4.9000000000000004</v>
      </c>
      <c r="J187" t="str">
        <f>VLOOKUP($A187,'OASIS-11_26'!$E$2:$R$1556,6,FALSE)</f>
        <v>PGAE</v>
      </c>
      <c r="K187" t="str">
        <f>IF(ISERROR(VLOOKUP($A187,'2021_NQC_List-11_13'!$A$2:$T$1532,4,FALSE)),"","NQC")</f>
        <v>NQC</v>
      </c>
      <c r="L187" s="3" t="str">
        <f>IF(ISERROR(VLOOKUP($A187,'2021_NQC_List-11_13'!$A$2:$T$1532,4,FALSE)),"",VLOOKUP($A187,'2021_NQC_List-11_13'!$A$2:$T$1532,18,FALSE))</f>
        <v>FC</v>
      </c>
      <c r="M187">
        <f>IF($K187="NQC",VLOOKUP($A187,'2021_NQC_List-11_13'!$A$2:$T$1532,4,FALSE),0)</f>
        <v>1.8</v>
      </c>
      <c r="N187">
        <f>IF($K187="NQC",VLOOKUP($A187,'2021_NQC_List-11_13'!$A$2:$T$1532,5,FALSE),0)</f>
        <v>2.4</v>
      </c>
      <c r="O187">
        <f>IF($K187="NQC",VLOOKUP($A187,'2021_NQC_List-11_13'!$A$2:$T$1532,6,FALSE),0)</f>
        <v>2.7</v>
      </c>
      <c r="P187">
        <f>IF($K187="NQC",VLOOKUP($A187,'2021_NQC_List-11_13'!$A$2:$T$1532,7,FALSE),0)</f>
        <v>2.2000000000000002</v>
      </c>
      <c r="Q187">
        <f>IF($K187="NQC",VLOOKUP($A187,'2021_NQC_List-11_13'!$A$2:$T$1532,8,FALSE),0)</f>
        <v>1.6</v>
      </c>
      <c r="R187">
        <f>IF($K187="NQC",VLOOKUP($A187,'2021_NQC_List-11_13'!$A$2:$T$1532,9,FALSE),0)</f>
        <v>1.7</v>
      </c>
      <c r="S187">
        <f>IF($K187="NQC",VLOOKUP($A187,'2021_NQC_List-11_13'!$A$2:$T$1532,10,FALSE),0)</f>
        <v>2.2000000000000002</v>
      </c>
      <c r="T187">
        <f>IF($K187="NQC",VLOOKUP($A187,'2021_NQC_List-11_13'!$A$2:$T$1532,11,FALSE),0)</f>
        <v>2</v>
      </c>
      <c r="U187">
        <f>IF($K187="NQC",VLOOKUP($A187,'2021_NQC_List-11_13'!$A$2:$T$1532,12,FALSE),0)</f>
        <v>1.4</v>
      </c>
      <c r="V187">
        <f>IF($K187="NQC",VLOOKUP($A187,'2021_NQC_List-11_13'!$A$2:$T$1532,13,FALSE),0)</f>
        <v>0.4</v>
      </c>
      <c r="W187">
        <f>IF($K187="NQC",VLOOKUP($A187,'2021_NQC_List-11_13'!$A$2:$T$1532,14,FALSE),0)</f>
        <v>0.1</v>
      </c>
      <c r="X187">
        <f>IF($K187="NQC",VLOOKUP($A187,'2021_NQC_List-11_13'!$A$2:$T$1532,15,FALSE),0)</f>
        <v>0.9</v>
      </c>
      <c r="Y187" t="str">
        <f t="shared" si="5"/>
        <v>Hydro-Small Hydro</v>
      </c>
      <c r="AA187" t="s">
        <v>4341</v>
      </c>
    </row>
    <row r="188" spans="1:28" x14ac:dyDescent="0.3">
      <c r="A188" t="str">
        <f>'OASIS-11_26'!E196</f>
        <v>BLCKBT_2_STONEY</v>
      </c>
      <c r="B188" t="str">
        <f>'OASIS-11_26'!G196</f>
        <v>BLACK BUTTE HYDRO</v>
      </c>
      <c r="C188" t="str">
        <f>VLOOKUP($A188,'OASIS-11_26'!$E$2:$R$1556,2,FALSE)</f>
        <v>GEN</v>
      </c>
      <c r="D188" s="1">
        <f>VLOOKUP($A188,'OASIS-11_26'!$E$2:$R$1556,11,FALSE)</f>
        <v>32143</v>
      </c>
      <c r="E188" s="3">
        <f t="shared" si="4"/>
        <v>1988</v>
      </c>
      <c r="F188" t="str">
        <f>VLOOKUP($A188,'OASIS-11_26'!$E$2:$R$1556,9,FALSE)</f>
        <v>WATER</v>
      </c>
      <c r="G188" t="str">
        <f>VLOOKUP($A188,'OASIS-11_26'!$E$2:$R$1556,8,FALSE)</f>
        <v>HYDRO</v>
      </c>
      <c r="H188">
        <f>VLOOKUP($A188,'OASIS-11_26'!$E$2:$R$1556,4,FALSE)</f>
        <v>6.2</v>
      </c>
      <c r="I188">
        <f>VLOOKUP($A188,'OASIS-11_26'!$E$2:$R$1556,5,FALSE)</f>
        <v>6.2</v>
      </c>
      <c r="J188" t="str">
        <f>VLOOKUP($A188,'OASIS-11_26'!$E$2:$R$1556,6,FALSE)</f>
        <v>PGAE</v>
      </c>
      <c r="K188" t="str">
        <f>IF(ISERROR(VLOOKUP($A188,'2021_NQC_List-11_13'!$A$2:$T$1532,4,FALSE)),"","NQC")</f>
        <v>NQC</v>
      </c>
      <c r="L188" s="3" t="str">
        <f>IF(ISERROR(VLOOKUP($A188,'2021_NQC_List-11_13'!$A$2:$T$1532,4,FALSE)),"",VLOOKUP($A188,'2021_NQC_List-11_13'!$A$2:$T$1532,18,FALSE))</f>
        <v>FC</v>
      </c>
      <c r="M188">
        <f>IF($K188="NQC",VLOOKUP($A188,'2021_NQC_List-11_13'!$A$2:$T$1532,4,FALSE),0)</f>
        <v>2.04</v>
      </c>
      <c r="N188">
        <f>IF($K188="NQC",VLOOKUP($A188,'2021_NQC_List-11_13'!$A$2:$T$1532,5,FALSE),0)</f>
        <v>1.6</v>
      </c>
      <c r="O188">
        <f>IF($K188="NQC",VLOOKUP($A188,'2021_NQC_List-11_13'!$A$2:$T$1532,6,FALSE),0)</f>
        <v>1.3</v>
      </c>
      <c r="P188">
        <f>IF($K188="NQC",VLOOKUP($A188,'2021_NQC_List-11_13'!$A$2:$T$1532,7,FALSE),0)</f>
        <v>3.5</v>
      </c>
      <c r="Q188">
        <f>IF($K188="NQC",VLOOKUP($A188,'2021_NQC_List-11_13'!$A$2:$T$1532,8,FALSE),0)</f>
        <v>2.7</v>
      </c>
      <c r="R188">
        <f>IF($K188="NQC",VLOOKUP($A188,'2021_NQC_List-11_13'!$A$2:$T$1532,9,FALSE),0)</f>
        <v>2.57</v>
      </c>
      <c r="S188">
        <f>IF($K188="NQC",VLOOKUP($A188,'2021_NQC_List-11_13'!$A$2:$T$1532,10,FALSE),0)</f>
        <v>2.02</v>
      </c>
      <c r="T188">
        <f>IF($K188="NQC",VLOOKUP($A188,'2021_NQC_List-11_13'!$A$2:$T$1532,11,FALSE),0)</f>
        <v>1.83</v>
      </c>
      <c r="U188">
        <f>IF($K188="NQC",VLOOKUP($A188,'2021_NQC_List-11_13'!$A$2:$T$1532,12,FALSE),0)</f>
        <v>1.5</v>
      </c>
      <c r="V188">
        <f>IF($K188="NQC",VLOOKUP($A188,'2021_NQC_List-11_13'!$A$2:$T$1532,13,FALSE),0)</f>
        <v>1.5</v>
      </c>
      <c r="W188">
        <f>IF($K188="NQC",VLOOKUP($A188,'2021_NQC_List-11_13'!$A$2:$T$1532,14,FALSE),0)</f>
        <v>2.1</v>
      </c>
      <c r="X188">
        <f>IF($K188="NQC",VLOOKUP($A188,'2021_NQC_List-11_13'!$A$2:$T$1532,15,FALSE),0)</f>
        <v>2.5099999999999998</v>
      </c>
      <c r="Y188" t="str">
        <f t="shared" si="5"/>
        <v>Hydro-Small Hydro</v>
      </c>
      <c r="AA188" t="s">
        <v>4341</v>
      </c>
    </row>
    <row r="189" spans="1:28" x14ac:dyDescent="0.3">
      <c r="A189" t="str">
        <f>'OASIS-11_26'!E197</f>
        <v>ELCAJN_6_EB1BT1</v>
      </c>
      <c r="B189" t="str">
        <f>'OASIS-11_26'!G197</f>
        <v>Eastern BESS 1</v>
      </c>
      <c r="C189" t="str">
        <f>VLOOKUP($A189,'OASIS-11_26'!$E$2:$R$1556,2,FALSE)</f>
        <v>GEN</v>
      </c>
      <c r="D189" s="1">
        <f>VLOOKUP($A189,'OASIS-11_26'!$E$2:$R$1556,11,FALSE)</f>
        <v>42784</v>
      </c>
      <c r="E189" s="3">
        <f t="shared" si="4"/>
        <v>2017</v>
      </c>
      <c r="F189" t="str">
        <f>VLOOKUP($A189,'OASIS-11_26'!$E$2:$R$1556,9,FALSE)</f>
        <v>LESR</v>
      </c>
      <c r="G189" t="str">
        <f>VLOOKUP($A189,'OASIS-11_26'!$E$2:$R$1556,8,FALSE)</f>
        <v>OTHER</v>
      </c>
      <c r="H189">
        <f>VLOOKUP($A189,'OASIS-11_26'!$E$2:$R$1556,4,FALSE)</f>
        <v>7.5</v>
      </c>
      <c r="I189">
        <f>VLOOKUP($A189,'OASIS-11_26'!$E$2:$R$1556,5,FALSE)</f>
        <v>7.5</v>
      </c>
      <c r="J189" t="str">
        <f>VLOOKUP($A189,'OASIS-11_26'!$E$2:$R$1556,6,FALSE)</f>
        <v>SDGE</v>
      </c>
      <c r="K189" t="str">
        <f>IF(ISERROR(VLOOKUP($A189,'2021_NQC_List-11_13'!$A$2:$T$1532,4,FALSE)),"","NQC")</f>
        <v>NQC</v>
      </c>
      <c r="L189" s="3" t="str">
        <f>IF(ISERROR(VLOOKUP($A189,'2021_NQC_List-11_13'!$A$2:$T$1532,4,FALSE)),"",VLOOKUP($A189,'2021_NQC_List-11_13'!$A$2:$T$1532,18,FALSE))</f>
        <v>FC</v>
      </c>
      <c r="M189">
        <f>IF($K189="NQC",VLOOKUP($A189,'2021_NQC_List-11_13'!$A$2:$T$1532,4,FALSE),0)</f>
        <v>7.5</v>
      </c>
      <c r="N189">
        <f>IF($K189="NQC",VLOOKUP($A189,'2021_NQC_List-11_13'!$A$2:$T$1532,5,FALSE),0)</f>
        <v>7.5</v>
      </c>
      <c r="O189">
        <f>IF($K189="NQC",VLOOKUP($A189,'2021_NQC_List-11_13'!$A$2:$T$1532,6,FALSE),0)</f>
        <v>7.5</v>
      </c>
      <c r="P189">
        <f>IF($K189="NQC",VLOOKUP($A189,'2021_NQC_List-11_13'!$A$2:$T$1532,7,FALSE),0)</f>
        <v>7.5</v>
      </c>
      <c r="Q189">
        <f>IF($K189="NQC",VLOOKUP($A189,'2021_NQC_List-11_13'!$A$2:$T$1532,8,FALSE),0)</f>
        <v>7.5</v>
      </c>
      <c r="R189">
        <f>IF($K189="NQC",VLOOKUP($A189,'2021_NQC_List-11_13'!$A$2:$T$1532,9,FALSE),0)</f>
        <v>7.5</v>
      </c>
      <c r="S189">
        <f>IF($K189="NQC",VLOOKUP($A189,'2021_NQC_List-11_13'!$A$2:$T$1532,10,FALSE),0)</f>
        <v>7.5</v>
      </c>
      <c r="T189">
        <f>IF($K189="NQC",VLOOKUP($A189,'2021_NQC_List-11_13'!$A$2:$T$1532,11,FALSE),0)</f>
        <v>7.5</v>
      </c>
      <c r="U189">
        <f>IF($K189="NQC",VLOOKUP($A189,'2021_NQC_List-11_13'!$A$2:$T$1532,12,FALSE),0)</f>
        <v>7.5</v>
      </c>
      <c r="V189">
        <f>IF($K189="NQC",VLOOKUP($A189,'2021_NQC_List-11_13'!$A$2:$T$1532,13,FALSE),0)</f>
        <v>7.5</v>
      </c>
      <c r="W189">
        <f>IF($K189="NQC",VLOOKUP($A189,'2021_NQC_List-11_13'!$A$2:$T$1532,14,FALSE),0)</f>
        <v>7.5</v>
      </c>
      <c r="X189">
        <f>IF($K189="NQC",VLOOKUP($A189,'2021_NQC_List-11_13'!$A$2:$T$1532,15,FALSE),0)</f>
        <v>7.5</v>
      </c>
      <c r="Y189" t="str">
        <f t="shared" si="5"/>
        <v>Non-Hydro</v>
      </c>
      <c r="AA189" t="s">
        <v>4341</v>
      </c>
    </row>
    <row r="190" spans="1:28" x14ac:dyDescent="0.3">
      <c r="A190" t="str">
        <f>'OASIS-11_26'!E198</f>
        <v>CAMLOT_2_SOLAR2</v>
      </c>
      <c r="B190" t="str">
        <f>'OASIS-11_26'!G198</f>
        <v>Columbia Two</v>
      </c>
      <c r="C190" t="str">
        <f>VLOOKUP($A190,'OASIS-11_26'!$E$2:$R$1556,2,FALSE)</f>
        <v>GEN</v>
      </c>
      <c r="D190" s="1">
        <f>VLOOKUP($A190,'OASIS-11_26'!$E$2:$R$1556,11,FALSE)</f>
        <v>41983</v>
      </c>
      <c r="E190" s="3">
        <f t="shared" si="4"/>
        <v>2014</v>
      </c>
      <c r="F190" t="str">
        <f>VLOOKUP($A190,'OASIS-11_26'!$E$2:$R$1556,9,FALSE)</f>
        <v>SUN</v>
      </c>
      <c r="G190" t="str">
        <f>VLOOKUP($A190,'OASIS-11_26'!$E$2:$R$1556,8,FALSE)</f>
        <v>PHOTO VOLTAIC</v>
      </c>
      <c r="H190">
        <f>VLOOKUP($A190,'OASIS-11_26'!$E$2:$R$1556,4,FALSE)</f>
        <v>15</v>
      </c>
      <c r="I190">
        <f>VLOOKUP($A190,'OASIS-11_26'!$E$2:$R$1556,5,FALSE)</f>
        <v>15</v>
      </c>
      <c r="J190" t="str">
        <f>VLOOKUP($A190,'OASIS-11_26'!$E$2:$R$1556,6,FALSE)</f>
        <v>SCE</v>
      </c>
      <c r="K190" t="str">
        <f>IF(ISERROR(VLOOKUP($A190,'2021_NQC_List-11_13'!$A$2:$T$1532,4,FALSE)),"","NQC")</f>
        <v>NQC</v>
      </c>
      <c r="L190" s="3" t="str">
        <f>IF(ISERROR(VLOOKUP($A190,'2021_NQC_List-11_13'!$A$2:$T$1532,4,FALSE)),"",VLOOKUP($A190,'2021_NQC_List-11_13'!$A$2:$T$1532,18,FALSE))</f>
        <v>FC</v>
      </c>
      <c r="M190">
        <f>IF($K190="NQC",VLOOKUP($A190,'2021_NQC_List-11_13'!$A$2:$T$1532,4,FALSE),0)</f>
        <v>0.6</v>
      </c>
      <c r="N190">
        <f>IF($K190="NQC",VLOOKUP($A190,'2021_NQC_List-11_13'!$A$2:$T$1532,5,FALSE),0)</f>
        <v>0.45</v>
      </c>
      <c r="O190">
        <f>IF($K190="NQC",VLOOKUP($A190,'2021_NQC_List-11_13'!$A$2:$T$1532,6,FALSE),0)</f>
        <v>2.7</v>
      </c>
      <c r="P190">
        <f>IF($K190="NQC",VLOOKUP($A190,'2021_NQC_List-11_13'!$A$2:$T$1532,7,FALSE),0)</f>
        <v>2.25</v>
      </c>
      <c r="Q190">
        <f>IF($K190="NQC",VLOOKUP($A190,'2021_NQC_List-11_13'!$A$2:$T$1532,8,FALSE),0)</f>
        <v>2.4</v>
      </c>
      <c r="R190">
        <f>IF($K190="NQC",VLOOKUP($A190,'2021_NQC_List-11_13'!$A$2:$T$1532,9,FALSE),0)</f>
        <v>4.6500000000000004</v>
      </c>
      <c r="S190">
        <f>IF($K190="NQC",VLOOKUP($A190,'2021_NQC_List-11_13'!$A$2:$T$1532,10,FALSE),0)</f>
        <v>5.85</v>
      </c>
      <c r="T190">
        <f>IF($K190="NQC",VLOOKUP($A190,'2021_NQC_List-11_13'!$A$2:$T$1532,11,FALSE),0)</f>
        <v>4.05</v>
      </c>
      <c r="U190">
        <f>IF($K190="NQC",VLOOKUP($A190,'2021_NQC_List-11_13'!$A$2:$T$1532,12,FALSE),0)</f>
        <v>2.1</v>
      </c>
      <c r="V190">
        <f>IF($K190="NQC",VLOOKUP($A190,'2021_NQC_List-11_13'!$A$2:$T$1532,13,FALSE),0)</f>
        <v>0.3</v>
      </c>
      <c r="W190">
        <f>IF($K190="NQC",VLOOKUP($A190,'2021_NQC_List-11_13'!$A$2:$T$1532,14,FALSE),0)</f>
        <v>0.3</v>
      </c>
      <c r="X190">
        <f>IF($K190="NQC",VLOOKUP($A190,'2021_NQC_List-11_13'!$A$2:$T$1532,15,FALSE),0)</f>
        <v>0</v>
      </c>
      <c r="Y190" t="str">
        <f t="shared" si="5"/>
        <v>Non-Hydro</v>
      </c>
      <c r="AA190" t="s">
        <v>4341</v>
      </c>
    </row>
    <row r="191" spans="1:28" x14ac:dyDescent="0.3">
      <c r="A191" t="str">
        <f>'OASIS-11_26'!E199</f>
        <v>ELDORO_7_UNIT 1</v>
      </c>
      <c r="B191" t="str">
        <f>'OASIS-11_26'!G199</f>
        <v>El Dorado Unit 1</v>
      </c>
      <c r="C191" t="str">
        <f>VLOOKUP($A191,'OASIS-11_26'!$E$2:$R$1556,2,FALSE)</f>
        <v>GEN</v>
      </c>
      <c r="D191" s="1">
        <f>VLOOKUP($A191,'OASIS-11_26'!$E$2:$R$1556,11,FALSE)</f>
        <v>38493</v>
      </c>
      <c r="E191" s="3">
        <f t="shared" si="4"/>
        <v>2005</v>
      </c>
      <c r="F191" t="str">
        <f>VLOOKUP($A191,'OASIS-11_26'!$E$2:$R$1556,9,FALSE)</f>
        <v>WATER</v>
      </c>
      <c r="G191" t="str">
        <f>VLOOKUP($A191,'OASIS-11_26'!$E$2:$R$1556,8,FALSE)</f>
        <v>HYDRO</v>
      </c>
      <c r="H191">
        <f>VLOOKUP($A191,'OASIS-11_26'!$E$2:$R$1556,4,FALSE)</f>
        <v>11</v>
      </c>
      <c r="I191">
        <f>VLOOKUP($A191,'OASIS-11_26'!$E$2:$R$1556,5,FALSE)</f>
        <v>10.5</v>
      </c>
      <c r="J191" t="str">
        <f>VLOOKUP($A191,'OASIS-11_26'!$E$2:$R$1556,6,FALSE)</f>
        <v>PGAE</v>
      </c>
      <c r="K191" t="str">
        <f>IF(ISERROR(VLOOKUP($A191,'2021_NQC_List-11_13'!$A$2:$T$1532,4,FALSE)),"","NQC")</f>
        <v>NQC</v>
      </c>
      <c r="L191" s="3" t="str">
        <f>IF(ISERROR(VLOOKUP($A191,'2021_NQC_List-11_13'!$A$2:$T$1532,4,FALSE)),"",VLOOKUP($A191,'2021_NQC_List-11_13'!$A$2:$T$1532,18,FALSE))</f>
        <v>FC</v>
      </c>
      <c r="M191">
        <f>IF($K191="NQC",VLOOKUP($A191,'2021_NQC_List-11_13'!$A$2:$T$1532,4,FALSE),0)</f>
        <v>5.54</v>
      </c>
      <c r="N191">
        <f>IF($K191="NQC",VLOOKUP($A191,'2021_NQC_List-11_13'!$A$2:$T$1532,5,FALSE),0)</f>
        <v>3.81</v>
      </c>
      <c r="O191">
        <f>IF($K191="NQC",VLOOKUP($A191,'2021_NQC_List-11_13'!$A$2:$T$1532,6,FALSE),0)</f>
        <v>5.84</v>
      </c>
      <c r="P191">
        <f>IF($K191="NQC",VLOOKUP($A191,'2021_NQC_List-11_13'!$A$2:$T$1532,7,FALSE),0)</f>
        <v>7.01</v>
      </c>
      <c r="Q191">
        <f>IF($K191="NQC",VLOOKUP($A191,'2021_NQC_List-11_13'!$A$2:$T$1532,8,FALSE),0)</f>
        <v>6.55</v>
      </c>
      <c r="R191">
        <f>IF($K191="NQC",VLOOKUP($A191,'2021_NQC_List-11_13'!$A$2:$T$1532,9,FALSE),0)</f>
        <v>8.42</v>
      </c>
      <c r="S191">
        <f>IF($K191="NQC",VLOOKUP($A191,'2021_NQC_List-11_13'!$A$2:$T$1532,10,FALSE),0)</f>
        <v>5.94</v>
      </c>
      <c r="T191">
        <f>IF($K191="NQC",VLOOKUP($A191,'2021_NQC_List-11_13'!$A$2:$T$1532,11,FALSE),0)</f>
        <v>3.32</v>
      </c>
      <c r="U191">
        <f>IF($K191="NQC",VLOOKUP($A191,'2021_NQC_List-11_13'!$A$2:$T$1532,12,FALSE),0)</f>
        <v>3.99</v>
      </c>
      <c r="V191">
        <f>IF($K191="NQC",VLOOKUP($A191,'2021_NQC_List-11_13'!$A$2:$T$1532,13,FALSE),0)</f>
        <v>0.89</v>
      </c>
      <c r="W191">
        <f>IF($K191="NQC",VLOOKUP($A191,'2021_NQC_List-11_13'!$A$2:$T$1532,14,FALSE),0)</f>
        <v>3.24</v>
      </c>
      <c r="X191">
        <f>IF($K191="NQC",VLOOKUP($A191,'2021_NQC_List-11_13'!$A$2:$T$1532,15,FALSE),0)</f>
        <v>4.38</v>
      </c>
      <c r="Y191" t="str">
        <f t="shared" si="5"/>
        <v>Hydro-Small Hydro</v>
      </c>
      <c r="AA191" t="s">
        <v>4341</v>
      </c>
    </row>
    <row r="192" spans="1:28" x14ac:dyDescent="0.3">
      <c r="A192" t="str">
        <f>'OASIS-11_26'!E200</f>
        <v>SCEW_2_PDRP175</v>
      </c>
      <c r="B192" t="str">
        <f>'OASIS-11_26'!G200</f>
        <v>SCEW_2_PDRP175</v>
      </c>
      <c r="C192" t="str">
        <f>VLOOKUP($A192,'OASIS-11_26'!$E$2:$R$1556,2,FALSE)</f>
        <v>GEN</v>
      </c>
      <c r="D192" s="1">
        <f>VLOOKUP($A192,'OASIS-11_26'!$E$2:$R$1556,11,FALSE)</f>
        <v>0</v>
      </c>
      <c r="E192" s="3" t="str">
        <f t="shared" si="4"/>
        <v/>
      </c>
      <c r="F192" t="str">
        <f>VLOOKUP($A192,'OASIS-11_26'!$E$2:$R$1556,9,FALSE)</f>
        <v>OTHER</v>
      </c>
      <c r="G192" t="str">
        <f>VLOOKUP($A192,'OASIS-11_26'!$E$2:$R$1556,8,FALSE)</f>
        <v>OTHER</v>
      </c>
      <c r="H192">
        <f>VLOOKUP($A192,'OASIS-11_26'!$E$2:$R$1556,4,FALSE)</f>
        <v>0.99</v>
      </c>
      <c r="I192">
        <f>VLOOKUP($A192,'OASIS-11_26'!$E$2:$R$1556,5,FALSE)</f>
        <v>0</v>
      </c>
      <c r="J192" t="str">
        <f>VLOOKUP($A192,'OASIS-11_26'!$E$2:$R$1556,6,FALSE)</f>
        <v>SCE</v>
      </c>
      <c r="K192" t="str">
        <f>IF(ISERROR(VLOOKUP($A192,'2021_NQC_List-11_13'!$A$2:$T$1532,4,FALSE)),"","NQC")</f>
        <v>NQC</v>
      </c>
      <c r="L192" s="3" t="str">
        <f>IF(ISERROR(VLOOKUP($A192,'2021_NQC_List-11_13'!$A$2:$T$1532,4,FALSE)),"",VLOOKUP($A192,'2021_NQC_List-11_13'!$A$2:$T$1532,18,FALSE))</f>
        <v>FC</v>
      </c>
      <c r="M192">
        <f>IF($K192="NQC",VLOOKUP($A192,'2021_NQC_List-11_13'!$A$2:$T$1532,4,FALSE),0)</f>
        <v>0.4</v>
      </c>
      <c r="N192">
        <f>IF($K192="NQC",VLOOKUP($A192,'2021_NQC_List-11_13'!$A$2:$T$1532,5,FALSE),0)</f>
        <v>0.41</v>
      </c>
      <c r="O192">
        <f>IF($K192="NQC",VLOOKUP($A192,'2021_NQC_List-11_13'!$A$2:$T$1532,6,FALSE),0)</f>
        <v>0</v>
      </c>
      <c r="P192">
        <f>IF($K192="NQC",VLOOKUP($A192,'2021_NQC_List-11_13'!$A$2:$T$1532,7,FALSE),0)</f>
        <v>0</v>
      </c>
      <c r="Q192">
        <f>IF($K192="NQC",VLOOKUP($A192,'2021_NQC_List-11_13'!$A$2:$T$1532,8,FALSE),0)</f>
        <v>0</v>
      </c>
      <c r="R192">
        <f>IF($K192="NQC",VLOOKUP($A192,'2021_NQC_List-11_13'!$A$2:$T$1532,9,FALSE),0)</f>
        <v>0</v>
      </c>
      <c r="S192">
        <f>IF($K192="NQC",VLOOKUP($A192,'2021_NQC_List-11_13'!$A$2:$T$1532,10,FALSE),0)</f>
        <v>0</v>
      </c>
      <c r="T192">
        <f>IF($K192="NQC",VLOOKUP($A192,'2021_NQC_List-11_13'!$A$2:$T$1532,11,FALSE),0)</f>
        <v>0</v>
      </c>
      <c r="U192">
        <f>IF($K192="NQC",VLOOKUP($A192,'2021_NQC_List-11_13'!$A$2:$T$1532,12,FALSE),0)</f>
        <v>0</v>
      </c>
      <c r="V192">
        <f>IF($K192="NQC",VLOOKUP($A192,'2021_NQC_List-11_13'!$A$2:$T$1532,13,FALSE),0)</f>
        <v>0</v>
      </c>
      <c r="W192">
        <f>IF($K192="NQC",VLOOKUP($A192,'2021_NQC_List-11_13'!$A$2:$T$1532,14,FALSE),0)</f>
        <v>0</v>
      </c>
      <c r="X192">
        <f>IF($K192="NQC",VLOOKUP($A192,'2021_NQC_List-11_13'!$A$2:$T$1532,15,FALSE),0)</f>
        <v>0</v>
      </c>
      <c r="Y192" t="str">
        <f t="shared" si="5"/>
        <v>Non-Hydro</v>
      </c>
      <c r="Z192" t="s">
        <v>4361</v>
      </c>
      <c r="AA192" t="s">
        <v>4341</v>
      </c>
    </row>
    <row r="193" spans="1:27" x14ac:dyDescent="0.3">
      <c r="A193" t="str">
        <f>'OASIS-11_26'!E201</f>
        <v>LARKSP_6_UNIT 2</v>
      </c>
      <c r="B193" t="str">
        <f>'OASIS-11_26'!G201</f>
        <v>LARKSPUR PEAKER UNIT 2</v>
      </c>
      <c r="C193" t="str">
        <f>VLOOKUP($A193,'OASIS-11_26'!$E$2:$R$1556,2,FALSE)</f>
        <v>GEN</v>
      </c>
      <c r="D193" s="1">
        <f>VLOOKUP($A193,'OASIS-11_26'!$E$2:$R$1556,11,FALSE)</f>
        <v>37147</v>
      </c>
      <c r="E193" s="3">
        <f t="shared" si="4"/>
        <v>2001</v>
      </c>
      <c r="F193" t="str">
        <f>VLOOKUP($A193,'OASIS-11_26'!$E$2:$R$1556,9,FALSE)</f>
        <v>NATURAL GAS</v>
      </c>
      <c r="G193" t="str">
        <f>VLOOKUP($A193,'OASIS-11_26'!$E$2:$R$1556,8,FALSE)</f>
        <v>COMBUSTION TURBINE</v>
      </c>
      <c r="H193">
        <f>VLOOKUP($A193,'OASIS-11_26'!$E$2:$R$1556,4,FALSE)</f>
        <v>47.98</v>
      </c>
      <c r="I193">
        <f>VLOOKUP($A193,'OASIS-11_26'!$E$2:$R$1556,5,FALSE)</f>
        <v>45</v>
      </c>
      <c r="J193" t="str">
        <f>VLOOKUP($A193,'OASIS-11_26'!$E$2:$R$1556,6,FALSE)</f>
        <v>SDGE</v>
      </c>
      <c r="K193" t="str">
        <f>IF(ISERROR(VLOOKUP($A193,'2021_NQC_List-11_13'!$A$2:$T$1532,4,FALSE)),"","NQC")</f>
        <v>NQC</v>
      </c>
      <c r="L193" s="3" t="str">
        <f>IF(ISERROR(VLOOKUP($A193,'2021_NQC_List-11_13'!$A$2:$T$1532,4,FALSE)),"",VLOOKUP($A193,'2021_NQC_List-11_13'!$A$2:$T$1532,18,FALSE))</f>
        <v>FC</v>
      </c>
      <c r="M193">
        <f>IF($K193="NQC",VLOOKUP($A193,'2021_NQC_List-11_13'!$A$2:$T$1532,4,FALSE),0)</f>
        <v>46</v>
      </c>
      <c r="N193">
        <f>IF($K193="NQC",VLOOKUP($A193,'2021_NQC_List-11_13'!$A$2:$T$1532,5,FALSE),0)</f>
        <v>46</v>
      </c>
      <c r="O193">
        <f>IF($K193="NQC",VLOOKUP($A193,'2021_NQC_List-11_13'!$A$2:$T$1532,6,FALSE),0)</f>
        <v>46</v>
      </c>
      <c r="P193">
        <f>IF($K193="NQC",VLOOKUP($A193,'2021_NQC_List-11_13'!$A$2:$T$1532,7,FALSE),0)</f>
        <v>46</v>
      </c>
      <c r="Q193">
        <f>IF($K193="NQC",VLOOKUP($A193,'2021_NQC_List-11_13'!$A$2:$T$1532,8,FALSE),0)</f>
        <v>46</v>
      </c>
      <c r="R193">
        <f>IF($K193="NQC",VLOOKUP($A193,'2021_NQC_List-11_13'!$A$2:$T$1532,9,FALSE),0)</f>
        <v>46</v>
      </c>
      <c r="S193">
        <f>IF($K193="NQC",VLOOKUP($A193,'2021_NQC_List-11_13'!$A$2:$T$1532,10,FALSE),0)</f>
        <v>46</v>
      </c>
      <c r="T193">
        <f>IF($K193="NQC",VLOOKUP($A193,'2021_NQC_List-11_13'!$A$2:$T$1532,11,FALSE),0)</f>
        <v>46</v>
      </c>
      <c r="U193">
        <f>IF($K193="NQC",VLOOKUP($A193,'2021_NQC_List-11_13'!$A$2:$T$1532,12,FALSE),0)</f>
        <v>46</v>
      </c>
      <c r="V193">
        <f>IF($K193="NQC",VLOOKUP($A193,'2021_NQC_List-11_13'!$A$2:$T$1532,13,FALSE),0)</f>
        <v>46</v>
      </c>
      <c r="W193">
        <f>IF($K193="NQC",VLOOKUP($A193,'2021_NQC_List-11_13'!$A$2:$T$1532,14,FALSE),0)</f>
        <v>46</v>
      </c>
      <c r="X193">
        <f>IF($K193="NQC",VLOOKUP($A193,'2021_NQC_List-11_13'!$A$2:$T$1532,15,FALSE),0)</f>
        <v>46</v>
      </c>
      <c r="Y193" t="str">
        <f t="shared" si="5"/>
        <v>Non-Hydro</v>
      </c>
      <c r="AA193" t="s">
        <v>4341</v>
      </c>
    </row>
    <row r="194" spans="1:27" x14ac:dyDescent="0.3">
      <c r="A194" t="str">
        <f>'OASIS-11_26'!E202</f>
        <v>TULLCK_7_UNITS</v>
      </c>
      <c r="B194" t="str">
        <f>'OASIS-11_26'!G202</f>
        <v>Tullock Hydro</v>
      </c>
      <c r="C194" t="str">
        <f>VLOOKUP($A194,'OASIS-11_26'!$E$2:$R$1556,2,FALSE)</f>
        <v>GEN</v>
      </c>
      <c r="D194" s="1">
        <f>VLOOKUP($A194,'OASIS-11_26'!$E$2:$R$1556,11,FALSE)</f>
        <v>21186</v>
      </c>
      <c r="E194" s="3">
        <f t="shared" ref="E194:E257" si="6">IF(YEAR(D194)&lt;&gt;1900,YEAR(D194),"")</f>
        <v>1958</v>
      </c>
      <c r="F194" t="str">
        <f>VLOOKUP($A194,'OASIS-11_26'!$E$2:$R$1556,9,FALSE)</f>
        <v>WATER</v>
      </c>
      <c r="G194">
        <f>VLOOKUP($A194,'OASIS-11_26'!$E$2:$R$1556,8,FALSE)</f>
        <v>0</v>
      </c>
      <c r="H194">
        <f>VLOOKUP($A194,'OASIS-11_26'!$E$2:$R$1556,4,FALSE)</f>
        <v>25.9</v>
      </c>
      <c r="I194">
        <f>VLOOKUP($A194,'OASIS-11_26'!$E$2:$R$1556,5,FALSE)</f>
        <v>0</v>
      </c>
      <c r="J194" t="str">
        <f>VLOOKUP($A194,'OASIS-11_26'!$E$2:$R$1556,6,FALSE)</f>
        <v>PGAE</v>
      </c>
      <c r="K194" t="str">
        <f>IF(ISERROR(VLOOKUP($A194,'2021_NQC_List-11_13'!$A$2:$T$1532,4,FALSE)),"","NQC")</f>
        <v>NQC</v>
      </c>
      <c r="L194" s="3" t="str">
        <f>IF(ISERROR(VLOOKUP($A194,'2021_NQC_List-11_13'!$A$2:$T$1532,4,FALSE)),"",VLOOKUP($A194,'2021_NQC_List-11_13'!$A$2:$T$1532,18,FALSE))</f>
        <v>FC</v>
      </c>
      <c r="M194">
        <f>IF($K194="NQC",VLOOKUP($A194,'2021_NQC_List-11_13'!$A$2:$T$1532,4,FALSE),0)</f>
        <v>4.32</v>
      </c>
      <c r="N194">
        <f>IF($K194="NQC",VLOOKUP($A194,'2021_NQC_List-11_13'!$A$2:$T$1532,5,FALSE),0)</f>
        <v>9.49</v>
      </c>
      <c r="O194">
        <f>IF($K194="NQC",VLOOKUP($A194,'2021_NQC_List-11_13'!$A$2:$T$1532,6,FALSE),0)</f>
        <v>12.81</v>
      </c>
      <c r="P194">
        <f>IF($K194="NQC",VLOOKUP($A194,'2021_NQC_List-11_13'!$A$2:$T$1532,7,FALSE),0)</f>
        <v>22.19</v>
      </c>
      <c r="Q194">
        <f>IF($K194="NQC",VLOOKUP($A194,'2021_NQC_List-11_13'!$A$2:$T$1532,8,FALSE),0)</f>
        <v>23.82</v>
      </c>
      <c r="R194">
        <f>IF($K194="NQC",VLOOKUP($A194,'2021_NQC_List-11_13'!$A$2:$T$1532,9,FALSE),0)</f>
        <v>23.16</v>
      </c>
      <c r="S194">
        <f>IF($K194="NQC",VLOOKUP($A194,'2021_NQC_List-11_13'!$A$2:$T$1532,10,FALSE),0)</f>
        <v>14.11</v>
      </c>
      <c r="T194">
        <f>IF($K194="NQC",VLOOKUP($A194,'2021_NQC_List-11_13'!$A$2:$T$1532,11,FALSE),0)</f>
        <v>20.239999999999998</v>
      </c>
      <c r="U194">
        <f>IF($K194="NQC",VLOOKUP($A194,'2021_NQC_List-11_13'!$A$2:$T$1532,12,FALSE),0)</f>
        <v>14.46</v>
      </c>
      <c r="V194">
        <f>IF($K194="NQC",VLOOKUP($A194,'2021_NQC_List-11_13'!$A$2:$T$1532,13,FALSE),0)</f>
        <v>11.51</v>
      </c>
      <c r="W194">
        <f>IF($K194="NQC",VLOOKUP($A194,'2021_NQC_List-11_13'!$A$2:$T$1532,14,FALSE),0)</f>
        <v>6.28</v>
      </c>
      <c r="X194">
        <f>IF($K194="NQC",VLOOKUP($A194,'2021_NQC_List-11_13'!$A$2:$T$1532,15,FALSE),0)</f>
        <v>8.92</v>
      </c>
      <c r="Y194" t="str">
        <f t="shared" ref="Y194:Y257" si="7">IF($G194="Pumped Storage","Hydro-Pumped Storage",IF($G194="Pump","Hydro-Pump",IF($F194&lt;&gt;"Water","Non-Hydro",IF($H194&gt;30,"Hydro-Large Hydro","Hydro-Small Hydro"))))</f>
        <v>Hydro-Small Hydro</v>
      </c>
      <c r="AA194" t="s">
        <v>4341</v>
      </c>
    </row>
    <row r="195" spans="1:27" x14ac:dyDescent="0.3">
      <c r="A195" t="str">
        <f>'OASIS-11_26'!E203</f>
        <v>STNRES_1_UNIT</v>
      </c>
      <c r="B195" t="str">
        <f>'OASIS-11_26'!G203</f>
        <v>Covanta Stanislaus</v>
      </c>
      <c r="C195" t="str">
        <f>VLOOKUP($A195,'OASIS-11_26'!$E$2:$R$1556,2,FALSE)</f>
        <v>GEN</v>
      </c>
      <c r="D195" s="1">
        <f>VLOOKUP($A195,'OASIS-11_26'!$E$2:$R$1556,11,FALSE)</f>
        <v>32392</v>
      </c>
      <c r="E195" s="3">
        <f t="shared" si="6"/>
        <v>1988</v>
      </c>
      <c r="F195" t="str">
        <f>VLOOKUP($A195,'OASIS-11_26'!$E$2:$R$1556,9,FALSE)</f>
        <v>WASTE TO POWER</v>
      </c>
      <c r="G195" t="str">
        <f>VLOOKUP($A195,'OASIS-11_26'!$E$2:$R$1556,8,FALSE)</f>
        <v>STEAM</v>
      </c>
      <c r="H195">
        <f>VLOOKUP($A195,'OASIS-11_26'!$E$2:$R$1556,4,FALSE)</f>
        <v>19.899999999999999</v>
      </c>
      <c r="I195">
        <f>VLOOKUP($A195,'OASIS-11_26'!$E$2:$R$1556,5,FALSE)</f>
        <v>22.3</v>
      </c>
      <c r="J195" t="str">
        <f>VLOOKUP($A195,'OASIS-11_26'!$E$2:$R$1556,6,FALSE)</f>
        <v>PGAE</v>
      </c>
      <c r="K195" t="str">
        <f>IF(ISERROR(VLOOKUP($A195,'2021_NQC_List-11_13'!$A$2:$T$1532,4,FALSE)),"","NQC")</f>
        <v>NQC</v>
      </c>
      <c r="L195" s="3" t="str">
        <f>IF(ISERROR(VLOOKUP($A195,'2021_NQC_List-11_13'!$A$2:$T$1532,4,FALSE)),"",VLOOKUP($A195,'2021_NQC_List-11_13'!$A$2:$T$1532,18,FALSE))</f>
        <v>FC</v>
      </c>
      <c r="M195">
        <f>IF($K195="NQC",VLOOKUP($A195,'2021_NQC_List-11_13'!$A$2:$T$1532,4,FALSE),0)</f>
        <v>12.11</v>
      </c>
      <c r="N195">
        <f>IF($K195="NQC",VLOOKUP($A195,'2021_NQC_List-11_13'!$A$2:$T$1532,5,FALSE),0)</f>
        <v>18.36</v>
      </c>
      <c r="O195">
        <f>IF($K195="NQC",VLOOKUP($A195,'2021_NQC_List-11_13'!$A$2:$T$1532,6,FALSE),0)</f>
        <v>18.2</v>
      </c>
      <c r="P195">
        <f>IF($K195="NQC",VLOOKUP($A195,'2021_NQC_List-11_13'!$A$2:$T$1532,7,FALSE),0)</f>
        <v>18</v>
      </c>
      <c r="Q195">
        <f>IF($K195="NQC",VLOOKUP($A195,'2021_NQC_List-11_13'!$A$2:$T$1532,8,FALSE),0)</f>
        <v>18.100000000000001</v>
      </c>
      <c r="R195">
        <f>IF($K195="NQC",VLOOKUP($A195,'2021_NQC_List-11_13'!$A$2:$T$1532,9,FALSE),0)</f>
        <v>19.100000000000001</v>
      </c>
      <c r="S195">
        <f>IF($K195="NQC",VLOOKUP($A195,'2021_NQC_List-11_13'!$A$2:$T$1532,10,FALSE),0)</f>
        <v>18.5</v>
      </c>
      <c r="T195">
        <f>IF($K195="NQC",VLOOKUP($A195,'2021_NQC_List-11_13'!$A$2:$T$1532,11,FALSE),0)</f>
        <v>18.010000000000002</v>
      </c>
      <c r="U195">
        <f>IF($K195="NQC",VLOOKUP($A195,'2021_NQC_List-11_13'!$A$2:$T$1532,12,FALSE),0)</f>
        <v>17.7</v>
      </c>
      <c r="V195">
        <f>IF($K195="NQC",VLOOKUP($A195,'2021_NQC_List-11_13'!$A$2:$T$1532,13,FALSE),0)</f>
        <v>18</v>
      </c>
      <c r="W195">
        <f>IF($K195="NQC",VLOOKUP($A195,'2021_NQC_List-11_13'!$A$2:$T$1532,14,FALSE),0)</f>
        <v>18.399999999999999</v>
      </c>
      <c r="X195">
        <f>IF($K195="NQC",VLOOKUP($A195,'2021_NQC_List-11_13'!$A$2:$T$1532,15,FALSE),0)</f>
        <v>18</v>
      </c>
      <c r="Y195" t="str">
        <f t="shared" si="7"/>
        <v>Non-Hydro</v>
      </c>
      <c r="AA195" t="s">
        <v>4341</v>
      </c>
    </row>
    <row r="196" spans="1:27" x14ac:dyDescent="0.3">
      <c r="A196" t="str">
        <f>'OASIS-11_26'!E204</f>
        <v>GOLETA_2_QF</v>
      </c>
      <c r="B196" t="str">
        <f>'OASIS-11_26'!G204</f>
        <v>GOLETA QFS</v>
      </c>
      <c r="C196" t="str">
        <f>VLOOKUP($A196,'OASIS-11_26'!$E$2:$R$1556,2,FALSE)</f>
        <v>GEN</v>
      </c>
      <c r="D196" s="1">
        <f>VLOOKUP($A196,'OASIS-11_26'!$E$2:$R$1556,11,FALSE)</f>
        <v>31413</v>
      </c>
      <c r="E196" s="3">
        <f t="shared" si="6"/>
        <v>1986</v>
      </c>
      <c r="F196" t="str">
        <f>VLOOKUP($A196,'OASIS-11_26'!$E$2:$R$1556,9,FALSE)</f>
        <v>OTHER</v>
      </c>
      <c r="G196" t="str">
        <f>VLOOKUP($A196,'OASIS-11_26'!$E$2:$R$1556,8,FALSE)</f>
        <v>OTHER</v>
      </c>
      <c r="H196">
        <f>VLOOKUP($A196,'OASIS-11_26'!$E$2:$R$1556,4,FALSE)</f>
        <v>0.25</v>
      </c>
      <c r="I196">
        <f>VLOOKUP($A196,'OASIS-11_26'!$E$2:$R$1556,5,FALSE)</f>
        <v>0.5</v>
      </c>
      <c r="J196" t="str">
        <f>VLOOKUP($A196,'OASIS-11_26'!$E$2:$R$1556,6,FALSE)</f>
        <v>SCE</v>
      </c>
      <c r="K196" t="str">
        <f>IF(ISERROR(VLOOKUP($A196,'2021_NQC_List-11_13'!$A$2:$T$1532,4,FALSE)),"","NQC")</f>
        <v>NQC</v>
      </c>
      <c r="L196" s="3" t="str">
        <f>IF(ISERROR(VLOOKUP($A196,'2021_NQC_List-11_13'!$A$2:$T$1532,4,FALSE)),"",VLOOKUP($A196,'2021_NQC_List-11_13'!$A$2:$T$1532,18,FALSE))</f>
        <v>FC</v>
      </c>
      <c r="M196">
        <f>IF($K196="NQC",VLOOKUP($A196,'2021_NQC_List-11_13'!$A$2:$T$1532,4,FALSE),0)</f>
        <v>0.01</v>
      </c>
      <c r="N196">
        <f>IF($K196="NQC",VLOOKUP($A196,'2021_NQC_List-11_13'!$A$2:$T$1532,5,FALSE),0)</f>
        <v>0.01</v>
      </c>
      <c r="O196">
        <f>IF($K196="NQC",VLOOKUP($A196,'2021_NQC_List-11_13'!$A$2:$T$1532,6,FALSE),0)</f>
        <v>0.02</v>
      </c>
      <c r="P196">
        <f>IF($K196="NQC",VLOOKUP($A196,'2021_NQC_List-11_13'!$A$2:$T$1532,7,FALSE),0)</f>
        <v>0.05</v>
      </c>
      <c r="Q196">
        <f>IF($K196="NQC",VLOOKUP($A196,'2021_NQC_List-11_13'!$A$2:$T$1532,8,FALSE),0)</f>
        <v>0.03</v>
      </c>
      <c r="R196">
        <f>IF($K196="NQC",VLOOKUP($A196,'2021_NQC_List-11_13'!$A$2:$T$1532,9,FALSE),0)</f>
        <v>0.06</v>
      </c>
      <c r="S196">
        <f>IF($K196="NQC",VLOOKUP($A196,'2021_NQC_List-11_13'!$A$2:$T$1532,10,FALSE),0)</f>
        <v>0.08</v>
      </c>
      <c r="T196">
        <f>IF($K196="NQC",VLOOKUP($A196,'2021_NQC_List-11_13'!$A$2:$T$1532,11,FALSE),0)</f>
        <v>0.06</v>
      </c>
      <c r="U196">
        <f>IF($K196="NQC",VLOOKUP($A196,'2021_NQC_List-11_13'!$A$2:$T$1532,12,FALSE),0)</f>
        <v>0.08</v>
      </c>
      <c r="V196">
        <f>IF($K196="NQC",VLOOKUP($A196,'2021_NQC_List-11_13'!$A$2:$T$1532,13,FALSE),0)</f>
        <v>0.08</v>
      </c>
      <c r="W196">
        <f>IF($K196="NQC",VLOOKUP($A196,'2021_NQC_List-11_13'!$A$2:$T$1532,14,FALSE),0)</f>
        <v>0.04</v>
      </c>
      <c r="X196">
        <f>IF($K196="NQC",VLOOKUP($A196,'2021_NQC_List-11_13'!$A$2:$T$1532,15,FALSE),0)</f>
        <v>0.01</v>
      </c>
      <c r="Y196" t="str">
        <f t="shared" si="7"/>
        <v>Non-Hydro</v>
      </c>
      <c r="AA196" t="s">
        <v>4341</v>
      </c>
    </row>
    <row r="197" spans="1:27" x14ac:dyDescent="0.3">
      <c r="A197" t="str">
        <f>'OASIS-11_26'!E205</f>
        <v>SCEC_1_PDRP122</v>
      </c>
      <c r="B197" t="str">
        <f>'OASIS-11_26'!G205</f>
        <v>SCEC_1_PDRP122</v>
      </c>
      <c r="C197" t="str">
        <f>VLOOKUP($A197,'OASIS-11_26'!$E$2:$R$1556,2,FALSE)</f>
        <v>GEN</v>
      </c>
      <c r="D197" s="1">
        <f>VLOOKUP($A197,'OASIS-11_26'!$E$2:$R$1556,11,FALSE)</f>
        <v>0</v>
      </c>
      <c r="E197" s="3" t="str">
        <f t="shared" si="6"/>
        <v/>
      </c>
      <c r="F197" t="str">
        <f>VLOOKUP($A197,'OASIS-11_26'!$E$2:$R$1556,9,FALSE)</f>
        <v>OTHER</v>
      </c>
      <c r="G197" t="str">
        <f>VLOOKUP($A197,'OASIS-11_26'!$E$2:$R$1556,8,FALSE)</f>
        <v>OTHER</v>
      </c>
      <c r="H197">
        <f>VLOOKUP($A197,'OASIS-11_26'!$E$2:$R$1556,4,FALSE)</f>
        <v>0.99</v>
      </c>
      <c r="I197">
        <f>VLOOKUP($A197,'OASIS-11_26'!$E$2:$R$1556,5,FALSE)</f>
        <v>0</v>
      </c>
      <c r="J197" t="str">
        <f>VLOOKUP($A197,'OASIS-11_26'!$E$2:$R$1556,6,FALSE)</f>
        <v>SCE</v>
      </c>
      <c r="K197" t="str">
        <f>IF(ISERROR(VLOOKUP($A197,'2021_NQC_List-11_13'!$A$2:$T$1532,4,FALSE)),"","NQC")</f>
        <v>NQC</v>
      </c>
      <c r="L197" s="3" t="str">
        <f>IF(ISERROR(VLOOKUP($A197,'2021_NQC_List-11_13'!$A$2:$T$1532,4,FALSE)),"",VLOOKUP($A197,'2021_NQC_List-11_13'!$A$2:$T$1532,18,FALSE))</f>
        <v>FC</v>
      </c>
      <c r="M197">
        <f>IF($K197="NQC",VLOOKUP($A197,'2021_NQC_List-11_13'!$A$2:$T$1532,4,FALSE),0)</f>
        <v>0.82</v>
      </c>
      <c r="N197">
        <f>IF($K197="NQC",VLOOKUP($A197,'2021_NQC_List-11_13'!$A$2:$T$1532,5,FALSE),0)</f>
        <v>0</v>
      </c>
      <c r="O197">
        <f>IF($K197="NQC",VLOOKUP($A197,'2021_NQC_List-11_13'!$A$2:$T$1532,6,FALSE),0)</f>
        <v>0</v>
      </c>
      <c r="P197">
        <f>IF($K197="NQC",VLOOKUP($A197,'2021_NQC_List-11_13'!$A$2:$T$1532,7,FALSE),0)</f>
        <v>0</v>
      </c>
      <c r="Q197">
        <f>IF($K197="NQC",VLOOKUP($A197,'2021_NQC_List-11_13'!$A$2:$T$1532,8,FALSE),0)</f>
        <v>0</v>
      </c>
      <c r="R197">
        <f>IF($K197="NQC",VLOOKUP($A197,'2021_NQC_List-11_13'!$A$2:$T$1532,9,FALSE),0)</f>
        <v>0</v>
      </c>
      <c r="S197">
        <f>IF($K197="NQC",VLOOKUP($A197,'2021_NQC_List-11_13'!$A$2:$T$1532,10,FALSE),0)</f>
        <v>0</v>
      </c>
      <c r="T197">
        <f>IF($K197="NQC",VLOOKUP($A197,'2021_NQC_List-11_13'!$A$2:$T$1532,11,FALSE),0)</f>
        <v>0</v>
      </c>
      <c r="U197">
        <f>IF($K197="NQC",VLOOKUP($A197,'2021_NQC_List-11_13'!$A$2:$T$1532,12,FALSE),0)</f>
        <v>0</v>
      </c>
      <c r="V197">
        <f>IF($K197="NQC",VLOOKUP($A197,'2021_NQC_List-11_13'!$A$2:$T$1532,13,FALSE),0)</f>
        <v>0</v>
      </c>
      <c r="W197">
        <f>IF($K197="NQC",VLOOKUP($A197,'2021_NQC_List-11_13'!$A$2:$T$1532,14,FALSE),0)</f>
        <v>0</v>
      </c>
      <c r="X197">
        <f>IF($K197="NQC",VLOOKUP($A197,'2021_NQC_List-11_13'!$A$2:$T$1532,15,FALSE),0)</f>
        <v>0</v>
      </c>
      <c r="Y197" t="str">
        <f t="shared" si="7"/>
        <v>Non-Hydro</v>
      </c>
      <c r="Z197" t="s">
        <v>4361</v>
      </c>
      <c r="AA197" t="s">
        <v>4341</v>
      </c>
    </row>
    <row r="198" spans="1:27" x14ac:dyDescent="0.3">
      <c r="A198" t="str">
        <f>'OASIS-11_26'!E206</f>
        <v>HARDWK_6_STWBM1</v>
      </c>
      <c r="B198" t="str">
        <f>'OASIS-11_26'!G206</f>
        <v>Still Water Ranch Dairy</v>
      </c>
      <c r="C198" t="str">
        <f>VLOOKUP($A198,'OASIS-11_26'!$E$2:$R$1556,2,FALSE)</f>
        <v>GEN</v>
      </c>
      <c r="D198" s="1">
        <f>VLOOKUP($A198,'OASIS-11_26'!$E$2:$R$1556,11,FALSE)</f>
        <v>43977</v>
      </c>
      <c r="E198" s="3">
        <f t="shared" si="6"/>
        <v>2020</v>
      </c>
      <c r="F198" t="str">
        <f>VLOOKUP($A198,'OASIS-11_26'!$E$2:$R$1556,9,FALSE)</f>
        <v>BIOGAS</v>
      </c>
      <c r="G198" t="str">
        <f>VLOOKUP($A198,'OASIS-11_26'!$E$2:$R$1556,8,FALSE)</f>
        <v>RECIPROCATING ENGINE</v>
      </c>
      <c r="H198">
        <f>VLOOKUP($A198,'OASIS-11_26'!$E$2:$R$1556,4,FALSE)</f>
        <v>1</v>
      </c>
      <c r="I198">
        <f>VLOOKUP($A198,'OASIS-11_26'!$E$2:$R$1556,5,FALSE)</f>
        <v>0</v>
      </c>
      <c r="J198" t="str">
        <f>VLOOKUP($A198,'OASIS-11_26'!$E$2:$R$1556,6,FALSE)</f>
        <v>PGAE</v>
      </c>
      <c r="K198" t="str">
        <f>IF(ISERROR(VLOOKUP($A198,'2021_NQC_List-11_13'!$A$2:$T$1532,4,FALSE)),"","NQC")</f>
        <v/>
      </c>
      <c r="L198" s="3" t="str">
        <f>IF(ISERROR(VLOOKUP($A198,'2021_NQC_List-11_13'!$A$2:$T$1532,4,FALSE)),"",VLOOKUP($A198,'2021_NQC_List-11_13'!$A$2:$T$1532,18,FALSE))</f>
        <v/>
      </c>
      <c r="M198">
        <f>IF($K198="NQC",VLOOKUP($A198,'2021_NQC_List-11_13'!$A$2:$T$1532,4,FALSE),0)</f>
        <v>0</v>
      </c>
      <c r="N198">
        <f>IF($K198="NQC",VLOOKUP($A198,'2021_NQC_List-11_13'!$A$2:$T$1532,5,FALSE),0)</f>
        <v>0</v>
      </c>
      <c r="O198">
        <f>IF($K198="NQC",VLOOKUP($A198,'2021_NQC_List-11_13'!$A$2:$T$1532,6,FALSE),0)</f>
        <v>0</v>
      </c>
      <c r="P198">
        <f>IF($K198="NQC",VLOOKUP($A198,'2021_NQC_List-11_13'!$A$2:$T$1532,7,FALSE),0)</f>
        <v>0</v>
      </c>
      <c r="Q198">
        <f>IF($K198="NQC",VLOOKUP($A198,'2021_NQC_List-11_13'!$A$2:$T$1532,8,FALSE),0)</f>
        <v>0</v>
      </c>
      <c r="R198">
        <f>IF($K198="NQC",VLOOKUP($A198,'2021_NQC_List-11_13'!$A$2:$T$1532,9,FALSE),0)</f>
        <v>0</v>
      </c>
      <c r="S198">
        <f>IF($K198="NQC",VLOOKUP($A198,'2021_NQC_List-11_13'!$A$2:$T$1532,10,FALSE),0)</f>
        <v>0</v>
      </c>
      <c r="T198">
        <f>IF($K198="NQC",VLOOKUP($A198,'2021_NQC_List-11_13'!$A$2:$T$1532,11,FALSE),0)</f>
        <v>0</v>
      </c>
      <c r="U198">
        <f>IF($K198="NQC",VLOOKUP($A198,'2021_NQC_List-11_13'!$A$2:$T$1532,12,FALSE),0)</f>
        <v>0</v>
      </c>
      <c r="V198">
        <f>IF($K198="NQC",VLOOKUP($A198,'2021_NQC_List-11_13'!$A$2:$T$1532,13,FALSE),0)</f>
        <v>0</v>
      </c>
      <c r="W198">
        <f>IF($K198="NQC",VLOOKUP($A198,'2021_NQC_List-11_13'!$A$2:$T$1532,14,FALSE),0)</f>
        <v>0</v>
      </c>
      <c r="X198">
        <f>IF($K198="NQC",VLOOKUP($A198,'2021_NQC_List-11_13'!$A$2:$T$1532,15,FALSE),0)</f>
        <v>0</v>
      </c>
      <c r="Y198" t="str">
        <f t="shared" si="7"/>
        <v>Non-Hydro</v>
      </c>
      <c r="AA198" t="s">
        <v>4341</v>
      </c>
    </row>
    <row r="199" spans="1:27" x14ac:dyDescent="0.3">
      <c r="A199" t="str">
        <f>'OASIS-11_26'!E207</f>
        <v>TRNQL8_2_AZUSR1</v>
      </c>
      <c r="B199" t="str">
        <f>'OASIS-11_26'!G207</f>
        <v>Tranquillity 8 Azul</v>
      </c>
      <c r="C199" t="str">
        <f>VLOOKUP($A199,'OASIS-11_26'!$E$2:$R$1556,2,FALSE)</f>
        <v>GEN</v>
      </c>
      <c r="D199" s="1">
        <f>VLOOKUP($A199,'OASIS-11_26'!$E$2:$R$1556,11,FALSE)</f>
        <v>43095</v>
      </c>
      <c r="E199" s="3">
        <f t="shared" si="6"/>
        <v>2017</v>
      </c>
      <c r="F199" t="str">
        <f>VLOOKUP($A199,'OASIS-11_26'!$E$2:$R$1556,9,FALSE)</f>
        <v>SUN</v>
      </c>
      <c r="G199" t="str">
        <f>VLOOKUP($A199,'OASIS-11_26'!$E$2:$R$1556,8,FALSE)</f>
        <v>PHOTO VOLTAIC</v>
      </c>
      <c r="H199">
        <f>VLOOKUP($A199,'OASIS-11_26'!$E$2:$R$1556,4,FALSE)</f>
        <v>20</v>
      </c>
      <c r="I199">
        <f>VLOOKUP($A199,'OASIS-11_26'!$E$2:$R$1556,5,FALSE)</f>
        <v>20</v>
      </c>
      <c r="J199" t="str">
        <f>VLOOKUP($A199,'OASIS-11_26'!$E$2:$R$1556,6,FALSE)</f>
        <v>PGAE</v>
      </c>
      <c r="K199" t="str">
        <f>IF(ISERROR(VLOOKUP($A199,'2021_NQC_List-11_13'!$A$2:$T$1532,4,FALSE)),"","NQC")</f>
        <v>NQC</v>
      </c>
      <c r="L199" s="3" t="str">
        <f>IF(ISERROR(VLOOKUP($A199,'2021_NQC_List-11_13'!$A$2:$T$1532,4,FALSE)),"",VLOOKUP($A199,'2021_NQC_List-11_13'!$A$2:$T$1532,18,FALSE))</f>
        <v>ID</v>
      </c>
      <c r="M199">
        <f>IF($K199="NQC",VLOOKUP($A199,'2021_NQC_List-11_13'!$A$2:$T$1532,4,FALSE),0)</f>
        <v>0.8</v>
      </c>
      <c r="N199">
        <f>IF($K199="NQC",VLOOKUP($A199,'2021_NQC_List-11_13'!$A$2:$T$1532,5,FALSE),0)</f>
        <v>0.6</v>
      </c>
      <c r="O199">
        <f>IF($K199="NQC",VLOOKUP($A199,'2021_NQC_List-11_13'!$A$2:$T$1532,6,FALSE),0)</f>
        <v>3.6</v>
      </c>
      <c r="P199">
        <f>IF($K199="NQC",VLOOKUP($A199,'2021_NQC_List-11_13'!$A$2:$T$1532,7,FALSE),0)</f>
        <v>3</v>
      </c>
      <c r="Q199">
        <f>IF($K199="NQC",VLOOKUP($A199,'2021_NQC_List-11_13'!$A$2:$T$1532,8,FALSE),0)</f>
        <v>3.2</v>
      </c>
      <c r="R199">
        <f>IF($K199="NQC",VLOOKUP($A199,'2021_NQC_List-11_13'!$A$2:$T$1532,9,FALSE),0)</f>
        <v>6.2</v>
      </c>
      <c r="S199">
        <f>IF($K199="NQC",VLOOKUP($A199,'2021_NQC_List-11_13'!$A$2:$T$1532,10,FALSE),0)</f>
        <v>7.8</v>
      </c>
      <c r="T199">
        <f>IF($K199="NQC",VLOOKUP($A199,'2021_NQC_List-11_13'!$A$2:$T$1532,11,FALSE),0)</f>
        <v>5.4</v>
      </c>
      <c r="U199">
        <f>IF($K199="NQC",VLOOKUP($A199,'2021_NQC_List-11_13'!$A$2:$T$1532,12,FALSE),0)</f>
        <v>2.8</v>
      </c>
      <c r="V199">
        <f>IF($K199="NQC",VLOOKUP($A199,'2021_NQC_List-11_13'!$A$2:$T$1532,13,FALSE),0)</f>
        <v>0.4</v>
      </c>
      <c r="W199">
        <f>IF($K199="NQC",VLOOKUP($A199,'2021_NQC_List-11_13'!$A$2:$T$1532,14,FALSE),0)</f>
        <v>0.4</v>
      </c>
      <c r="X199">
        <f>IF($K199="NQC",VLOOKUP($A199,'2021_NQC_List-11_13'!$A$2:$T$1532,15,FALSE),0)</f>
        <v>0</v>
      </c>
      <c r="Y199" t="str">
        <f t="shared" si="7"/>
        <v>Non-Hydro</v>
      </c>
      <c r="AA199" t="s">
        <v>4341</v>
      </c>
    </row>
    <row r="200" spans="1:27" x14ac:dyDescent="0.3">
      <c r="A200" t="str">
        <f>'OASIS-11_26'!E208</f>
        <v>USWNDR_2_SMUD2</v>
      </c>
      <c r="B200" t="str">
        <f>'OASIS-11_26'!G208</f>
        <v>Solano Wind Project Phase 3</v>
      </c>
      <c r="C200" t="str">
        <f>VLOOKUP($A200,'OASIS-11_26'!$E$2:$R$1556,2,FALSE)</f>
        <v>GEN</v>
      </c>
      <c r="D200" s="1">
        <f>VLOOKUP($A200,'OASIS-11_26'!$E$2:$R$1556,11,FALSE)</f>
        <v>41017</v>
      </c>
      <c r="E200" s="3">
        <f t="shared" si="6"/>
        <v>2012</v>
      </c>
      <c r="F200" t="str">
        <f>VLOOKUP($A200,'OASIS-11_26'!$E$2:$R$1556,9,FALSE)</f>
        <v>WIND</v>
      </c>
      <c r="G200" t="str">
        <f>VLOOKUP($A200,'OASIS-11_26'!$E$2:$R$1556,8,FALSE)</f>
        <v>WIND</v>
      </c>
      <c r="H200">
        <f>VLOOKUP($A200,'OASIS-11_26'!$E$2:$R$1556,4,FALSE)</f>
        <v>127.8</v>
      </c>
      <c r="I200">
        <f>VLOOKUP($A200,'OASIS-11_26'!$E$2:$R$1556,5,FALSE)</f>
        <v>128</v>
      </c>
      <c r="J200" t="str">
        <f>VLOOKUP($A200,'OASIS-11_26'!$E$2:$R$1556,6,FALSE)</f>
        <v>PGAE</v>
      </c>
      <c r="K200" t="str">
        <f>IF(ISERROR(VLOOKUP($A200,'2021_NQC_List-11_13'!$A$2:$T$1532,4,FALSE)),"","NQC")</f>
        <v>NQC</v>
      </c>
      <c r="L200" s="3" t="str">
        <f>IF(ISERROR(VLOOKUP($A200,'2021_NQC_List-11_13'!$A$2:$T$1532,4,FALSE)),"",VLOOKUP($A200,'2021_NQC_List-11_13'!$A$2:$T$1532,18,FALSE))</f>
        <v>FC</v>
      </c>
      <c r="M200">
        <f>IF($K200="NQC",VLOOKUP($A200,'2021_NQC_List-11_13'!$A$2:$T$1532,4,FALSE),0)</f>
        <v>17.89</v>
      </c>
      <c r="N200">
        <f>IF($K200="NQC",VLOOKUP($A200,'2021_NQC_List-11_13'!$A$2:$T$1532,5,FALSE),0)</f>
        <v>15.34</v>
      </c>
      <c r="O200">
        <f>IF($K200="NQC",VLOOKUP($A200,'2021_NQC_List-11_13'!$A$2:$T$1532,6,FALSE),0)</f>
        <v>35.78</v>
      </c>
      <c r="P200">
        <f>IF($K200="NQC",VLOOKUP($A200,'2021_NQC_List-11_13'!$A$2:$T$1532,7,FALSE),0)</f>
        <v>31.95</v>
      </c>
      <c r="Q200">
        <f>IF($K200="NQC",VLOOKUP($A200,'2021_NQC_List-11_13'!$A$2:$T$1532,8,FALSE),0)</f>
        <v>31.95</v>
      </c>
      <c r="R200">
        <f>IF($K200="NQC",VLOOKUP($A200,'2021_NQC_List-11_13'!$A$2:$T$1532,9,FALSE),0)</f>
        <v>42.17</v>
      </c>
      <c r="S200">
        <f>IF($K200="NQC",VLOOKUP($A200,'2021_NQC_List-11_13'!$A$2:$T$1532,10,FALSE),0)</f>
        <v>29.39</v>
      </c>
      <c r="T200">
        <f>IF($K200="NQC",VLOOKUP($A200,'2021_NQC_List-11_13'!$A$2:$T$1532,11,FALSE),0)</f>
        <v>26.84</v>
      </c>
      <c r="U200">
        <f>IF($K200="NQC",VLOOKUP($A200,'2021_NQC_List-11_13'!$A$2:$T$1532,12,FALSE),0)</f>
        <v>19.170000000000002</v>
      </c>
      <c r="V200">
        <f>IF($K200="NQC",VLOOKUP($A200,'2021_NQC_List-11_13'!$A$2:$T$1532,13,FALSE),0)</f>
        <v>10.220000000000001</v>
      </c>
      <c r="W200">
        <f>IF($K200="NQC",VLOOKUP($A200,'2021_NQC_List-11_13'!$A$2:$T$1532,14,FALSE),0)</f>
        <v>15.34</v>
      </c>
      <c r="X200">
        <f>IF($K200="NQC",VLOOKUP($A200,'2021_NQC_List-11_13'!$A$2:$T$1532,15,FALSE),0)</f>
        <v>16.61</v>
      </c>
      <c r="Y200" t="str">
        <f t="shared" si="7"/>
        <v>Non-Hydro</v>
      </c>
      <c r="AA200" t="s">
        <v>4341</v>
      </c>
    </row>
    <row r="201" spans="1:27" x14ac:dyDescent="0.3">
      <c r="A201" t="str">
        <f>'OASIS-11_26'!E209</f>
        <v>COLUSA_2_PL1X3</v>
      </c>
      <c r="B201" t="str">
        <f>'OASIS-11_26'!G209</f>
        <v>Colusa Generating Station</v>
      </c>
      <c r="C201" t="str">
        <f>VLOOKUP($A201,'OASIS-11_26'!$E$2:$R$1556,2,FALSE)</f>
        <v>GEN</v>
      </c>
      <c r="D201" s="1">
        <f>VLOOKUP($A201,'OASIS-11_26'!$E$2:$R$1556,11,FALSE)</f>
        <v>40534</v>
      </c>
      <c r="E201" s="3">
        <f t="shared" si="6"/>
        <v>2010</v>
      </c>
      <c r="F201" t="str">
        <f>VLOOKUP($A201,'OASIS-11_26'!$E$2:$R$1556,9,FALSE)</f>
        <v>NATURAL GAS</v>
      </c>
      <c r="G201" t="str">
        <f>VLOOKUP($A201,'OASIS-11_26'!$E$2:$R$1556,8,FALSE)</f>
        <v>COMBINED CYCLE</v>
      </c>
      <c r="H201">
        <f>VLOOKUP($A201,'OASIS-11_26'!$E$2:$R$1556,4,FALSE)</f>
        <v>641</v>
      </c>
      <c r="I201">
        <f>VLOOKUP($A201,'OASIS-11_26'!$E$2:$R$1556,5,FALSE)</f>
        <v>0</v>
      </c>
      <c r="J201" t="str">
        <f>VLOOKUP($A201,'OASIS-11_26'!$E$2:$R$1556,6,FALSE)</f>
        <v>PGAE</v>
      </c>
      <c r="K201" t="str">
        <f>IF(ISERROR(VLOOKUP($A201,'2021_NQC_List-11_13'!$A$2:$T$1532,4,FALSE)),"","NQC")</f>
        <v>NQC</v>
      </c>
      <c r="L201" s="3" t="str">
        <f>IF(ISERROR(VLOOKUP($A201,'2021_NQC_List-11_13'!$A$2:$T$1532,4,FALSE)),"",VLOOKUP($A201,'2021_NQC_List-11_13'!$A$2:$T$1532,18,FALSE))</f>
        <v>FC</v>
      </c>
      <c r="M201">
        <f>IF($K201="NQC",VLOOKUP($A201,'2021_NQC_List-11_13'!$A$2:$T$1532,4,FALSE),0)</f>
        <v>624.88</v>
      </c>
      <c r="N201">
        <f>IF($K201="NQC",VLOOKUP($A201,'2021_NQC_List-11_13'!$A$2:$T$1532,5,FALSE),0)</f>
        <v>618.9</v>
      </c>
      <c r="O201">
        <f>IF($K201="NQC",VLOOKUP($A201,'2021_NQC_List-11_13'!$A$2:$T$1532,6,FALSE),0)</f>
        <v>619.21</v>
      </c>
      <c r="P201">
        <f>IF($K201="NQC",VLOOKUP($A201,'2021_NQC_List-11_13'!$A$2:$T$1532,7,FALSE),0)</f>
        <v>618.9</v>
      </c>
      <c r="Q201">
        <f>IF($K201="NQC",VLOOKUP($A201,'2021_NQC_List-11_13'!$A$2:$T$1532,8,FALSE),0)</f>
        <v>618.9</v>
      </c>
      <c r="R201">
        <f>IF($K201="NQC",VLOOKUP($A201,'2021_NQC_List-11_13'!$A$2:$T$1532,9,FALSE),0)</f>
        <v>603.46</v>
      </c>
      <c r="S201">
        <f>IF($K201="NQC",VLOOKUP($A201,'2021_NQC_List-11_13'!$A$2:$T$1532,10,FALSE),0)</f>
        <v>595.30999999999995</v>
      </c>
      <c r="T201">
        <f>IF($K201="NQC",VLOOKUP($A201,'2021_NQC_List-11_13'!$A$2:$T$1532,11,FALSE),0)</f>
        <v>596.62</v>
      </c>
      <c r="U201">
        <f>IF($K201="NQC",VLOOKUP($A201,'2021_NQC_List-11_13'!$A$2:$T$1532,12,FALSE),0)</f>
        <v>610.72</v>
      </c>
      <c r="V201">
        <f>IF($K201="NQC",VLOOKUP($A201,'2021_NQC_List-11_13'!$A$2:$T$1532,13,FALSE),0)</f>
        <v>618.9</v>
      </c>
      <c r="W201">
        <f>IF($K201="NQC",VLOOKUP($A201,'2021_NQC_List-11_13'!$A$2:$T$1532,14,FALSE),0)</f>
        <v>618.9</v>
      </c>
      <c r="X201">
        <f>IF($K201="NQC",VLOOKUP($A201,'2021_NQC_List-11_13'!$A$2:$T$1532,15,FALSE),0)</f>
        <v>619.42999999999995</v>
      </c>
      <c r="Y201" t="str">
        <f t="shared" si="7"/>
        <v>Non-Hydro</v>
      </c>
      <c r="AA201" t="s">
        <v>4341</v>
      </c>
    </row>
    <row r="202" spans="1:27" x14ac:dyDescent="0.3">
      <c r="A202" t="str">
        <f>'OASIS-11_26'!E210</f>
        <v>COLGAT_7_UNIT 1</v>
      </c>
      <c r="B202" t="str">
        <f>'OASIS-11_26'!G210</f>
        <v>Colgate Powerhouse Unit 1</v>
      </c>
      <c r="C202" t="str">
        <f>VLOOKUP($A202,'OASIS-11_26'!$E$2:$R$1556,2,FALSE)</f>
        <v>GEN</v>
      </c>
      <c r="D202" s="1">
        <f>VLOOKUP($A202,'OASIS-11_26'!$E$2:$R$1556,11,FALSE)</f>
        <v>25204</v>
      </c>
      <c r="E202" s="3">
        <f t="shared" si="6"/>
        <v>1969</v>
      </c>
      <c r="F202" t="str">
        <f>VLOOKUP($A202,'OASIS-11_26'!$E$2:$R$1556,9,FALSE)</f>
        <v>WATER</v>
      </c>
      <c r="G202" t="str">
        <f>VLOOKUP($A202,'OASIS-11_26'!$E$2:$R$1556,8,FALSE)</f>
        <v>HYDRO</v>
      </c>
      <c r="H202">
        <f>VLOOKUP($A202,'OASIS-11_26'!$E$2:$R$1556,4,FALSE)</f>
        <v>176.72</v>
      </c>
      <c r="I202">
        <f>VLOOKUP($A202,'OASIS-11_26'!$E$2:$R$1556,5,FALSE)</f>
        <v>176.7</v>
      </c>
      <c r="J202" t="str">
        <f>VLOOKUP($A202,'OASIS-11_26'!$E$2:$R$1556,6,FALSE)</f>
        <v>PGAE</v>
      </c>
      <c r="K202" t="str">
        <f>IF(ISERROR(VLOOKUP($A202,'2021_NQC_List-11_13'!$A$2:$T$1532,4,FALSE)),"","NQC")</f>
        <v>NQC</v>
      </c>
      <c r="L202" s="3" t="str">
        <f>IF(ISERROR(VLOOKUP($A202,'2021_NQC_List-11_13'!$A$2:$T$1532,4,FALSE)),"",VLOOKUP($A202,'2021_NQC_List-11_13'!$A$2:$T$1532,18,FALSE))</f>
        <v>FC</v>
      </c>
      <c r="M202">
        <f>IF($K202="NQC",VLOOKUP($A202,'2021_NQC_List-11_13'!$A$2:$T$1532,4,FALSE),0)</f>
        <v>149.85</v>
      </c>
      <c r="N202">
        <f>IF($K202="NQC",VLOOKUP($A202,'2021_NQC_List-11_13'!$A$2:$T$1532,5,FALSE),0)</f>
        <v>148.63999999999999</v>
      </c>
      <c r="O202">
        <f>IF($K202="NQC",VLOOKUP($A202,'2021_NQC_List-11_13'!$A$2:$T$1532,6,FALSE),0)</f>
        <v>153.29</v>
      </c>
      <c r="P202">
        <f>IF($K202="NQC",VLOOKUP($A202,'2021_NQC_List-11_13'!$A$2:$T$1532,7,FALSE),0)</f>
        <v>158.63</v>
      </c>
      <c r="Q202">
        <f>IF($K202="NQC",VLOOKUP($A202,'2021_NQC_List-11_13'!$A$2:$T$1532,8,FALSE),0)</f>
        <v>162.79</v>
      </c>
      <c r="R202">
        <f>IF($K202="NQC",VLOOKUP($A202,'2021_NQC_List-11_13'!$A$2:$T$1532,9,FALSE),0)</f>
        <v>165.7</v>
      </c>
      <c r="S202">
        <f>IF($K202="NQC",VLOOKUP($A202,'2021_NQC_List-11_13'!$A$2:$T$1532,10,FALSE),0)</f>
        <v>165.1</v>
      </c>
      <c r="T202">
        <f>IF($K202="NQC",VLOOKUP($A202,'2021_NQC_List-11_13'!$A$2:$T$1532,11,FALSE),0)</f>
        <v>161.65</v>
      </c>
      <c r="U202">
        <f>IF($K202="NQC",VLOOKUP($A202,'2021_NQC_List-11_13'!$A$2:$T$1532,12,FALSE),0)</f>
        <v>156.74</v>
      </c>
      <c r="V202">
        <f>IF($K202="NQC",VLOOKUP($A202,'2021_NQC_List-11_13'!$A$2:$T$1532,13,FALSE),0)</f>
        <v>151.87</v>
      </c>
      <c r="W202">
        <f>IF($K202="NQC",VLOOKUP($A202,'2021_NQC_List-11_13'!$A$2:$T$1532,14,FALSE),0)</f>
        <v>149.94999999999999</v>
      </c>
      <c r="X202">
        <f>IF($K202="NQC",VLOOKUP($A202,'2021_NQC_List-11_13'!$A$2:$T$1532,15,FALSE),0)</f>
        <v>148.24</v>
      </c>
      <c r="Y202" t="str">
        <f t="shared" si="7"/>
        <v>Hydro-Large Hydro</v>
      </c>
      <c r="AA202" t="s">
        <v>4341</v>
      </c>
    </row>
    <row r="203" spans="1:27" x14ac:dyDescent="0.3">
      <c r="A203" t="str">
        <f>'OASIS-11_26'!E211</f>
        <v>RNDMTN_2_SLSPHY1</v>
      </c>
      <c r="B203" t="str">
        <f>'OASIS-11_26'!G211</f>
        <v>Silver Springs</v>
      </c>
      <c r="C203" t="str">
        <f>VLOOKUP($A203,'OASIS-11_26'!$E$2:$R$1556,2,FALSE)</f>
        <v>GEN</v>
      </c>
      <c r="D203" s="1">
        <f>VLOOKUP($A203,'OASIS-11_26'!$E$2:$R$1556,11,FALSE)</f>
        <v>42957</v>
      </c>
      <c r="E203" s="3">
        <f t="shared" si="6"/>
        <v>2017</v>
      </c>
      <c r="F203" t="str">
        <f>VLOOKUP($A203,'OASIS-11_26'!$E$2:$R$1556,9,FALSE)</f>
        <v>WATER</v>
      </c>
      <c r="G203" t="str">
        <f>VLOOKUP($A203,'OASIS-11_26'!$E$2:$R$1556,8,FALSE)</f>
        <v>HYDRO</v>
      </c>
      <c r="H203">
        <f>VLOOKUP($A203,'OASIS-11_26'!$E$2:$R$1556,4,FALSE)</f>
        <v>0.6</v>
      </c>
      <c r="I203">
        <f>VLOOKUP($A203,'OASIS-11_26'!$E$2:$R$1556,5,FALSE)</f>
        <v>0.6</v>
      </c>
      <c r="J203" t="str">
        <f>VLOOKUP($A203,'OASIS-11_26'!$E$2:$R$1556,6,FALSE)</f>
        <v>PGAE</v>
      </c>
      <c r="K203" t="str">
        <f>IF(ISERROR(VLOOKUP($A203,'2021_NQC_List-11_13'!$A$2:$T$1532,4,FALSE)),"","NQC")</f>
        <v>NQC</v>
      </c>
      <c r="L203" s="3" t="str">
        <f>IF(ISERROR(VLOOKUP($A203,'2021_NQC_List-11_13'!$A$2:$T$1532,4,FALSE)),"",VLOOKUP($A203,'2021_NQC_List-11_13'!$A$2:$T$1532,18,FALSE))</f>
        <v>FC</v>
      </c>
      <c r="M203">
        <f>IF($K203="NQC",VLOOKUP($A203,'2021_NQC_List-11_13'!$A$2:$T$1532,4,FALSE),0)</f>
        <v>0.27</v>
      </c>
      <c r="N203">
        <f>IF($K203="NQC",VLOOKUP($A203,'2021_NQC_List-11_13'!$A$2:$T$1532,5,FALSE),0)</f>
        <v>0.28000000000000003</v>
      </c>
      <c r="O203">
        <f>IF($K203="NQC",VLOOKUP($A203,'2021_NQC_List-11_13'!$A$2:$T$1532,6,FALSE),0)</f>
        <v>0.38</v>
      </c>
      <c r="P203">
        <f>IF($K203="NQC",VLOOKUP($A203,'2021_NQC_List-11_13'!$A$2:$T$1532,7,FALSE),0)</f>
        <v>0.39</v>
      </c>
      <c r="Q203">
        <f>IF($K203="NQC",VLOOKUP($A203,'2021_NQC_List-11_13'!$A$2:$T$1532,8,FALSE),0)</f>
        <v>0.34</v>
      </c>
      <c r="R203">
        <f>IF($K203="NQC",VLOOKUP($A203,'2021_NQC_List-11_13'!$A$2:$T$1532,9,FALSE),0)</f>
        <v>0.33</v>
      </c>
      <c r="S203">
        <f>IF($K203="NQC",VLOOKUP($A203,'2021_NQC_List-11_13'!$A$2:$T$1532,10,FALSE),0)</f>
        <v>0.32</v>
      </c>
      <c r="T203">
        <f>IF($K203="NQC",VLOOKUP($A203,'2021_NQC_List-11_13'!$A$2:$T$1532,11,FALSE),0)</f>
        <v>0.22</v>
      </c>
      <c r="U203">
        <f>IF($K203="NQC",VLOOKUP($A203,'2021_NQC_List-11_13'!$A$2:$T$1532,12,FALSE),0)</f>
        <v>0.21</v>
      </c>
      <c r="V203">
        <f>IF($K203="NQC",VLOOKUP($A203,'2021_NQC_List-11_13'!$A$2:$T$1532,13,FALSE),0)</f>
        <v>0.19</v>
      </c>
      <c r="W203">
        <f>IF($K203="NQC",VLOOKUP($A203,'2021_NQC_List-11_13'!$A$2:$T$1532,14,FALSE),0)</f>
        <v>0.19</v>
      </c>
      <c r="X203">
        <f>IF($K203="NQC",VLOOKUP($A203,'2021_NQC_List-11_13'!$A$2:$T$1532,15,FALSE),0)</f>
        <v>0.21</v>
      </c>
      <c r="Y203" t="str">
        <f t="shared" si="7"/>
        <v>Hydro-Small Hydro</v>
      </c>
      <c r="AA203" t="s">
        <v>4341</v>
      </c>
    </row>
    <row r="204" spans="1:27" x14ac:dyDescent="0.3">
      <c r="A204" t="str">
        <f>'OASIS-11_26'!E212</f>
        <v>CONTRL_1_RUSHCK</v>
      </c>
      <c r="B204" t="str">
        <f>'OASIS-11_26'!G212</f>
        <v>RUSH CREEK</v>
      </c>
      <c r="C204" t="str">
        <f>VLOOKUP($A204,'OASIS-11_26'!$E$2:$R$1556,2,FALSE)</f>
        <v>GEN</v>
      </c>
      <c r="D204" s="1">
        <f>VLOOKUP($A204,'OASIS-11_26'!$E$2:$R$1556,11,FALSE)</f>
        <v>5845</v>
      </c>
      <c r="E204" s="3">
        <f t="shared" si="6"/>
        <v>1916</v>
      </c>
      <c r="F204" t="str">
        <f>VLOOKUP($A204,'OASIS-11_26'!$E$2:$R$1556,9,FALSE)</f>
        <v>WATER</v>
      </c>
      <c r="G204" t="str">
        <f>VLOOKUP($A204,'OASIS-11_26'!$E$2:$R$1556,8,FALSE)</f>
        <v>HYDRO</v>
      </c>
      <c r="H204">
        <f>VLOOKUP($A204,'OASIS-11_26'!$E$2:$R$1556,4,FALSE)</f>
        <v>11.94</v>
      </c>
      <c r="I204">
        <f>VLOOKUP($A204,'OASIS-11_26'!$E$2:$R$1556,5,FALSE)</f>
        <v>13</v>
      </c>
      <c r="J204" t="str">
        <f>VLOOKUP($A204,'OASIS-11_26'!$E$2:$R$1556,6,FALSE)</f>
        <v>SCE</v>
      </c>
      <c r="K204" t="str">
        <f>IF(ISERROR(VLOOKUP($A204,'2021_NQC_List-11_13'!$A$2:$T$1532,4,FALSE)),"","NQC")</f>
        <v>NQC</v>
      </c>
      <c r="L204" s="3" t="str">
        <f>IF(ISERROR(VLOOKUP($A204,'2021_NQC_List-11_13'!$A$2:$T$1532,4,FALSE)),"",VLOOKUP($A204,'2021_NQC_List-11_13'!$A$2:$T$1532,18,FALSE))</f>
        <v>FC</v>
      </c>
      <c r="M204">
        <f>IF($K204="NQC",VLOOKUP($A204,'2021_NQC_List-11_13'!$A$2:$T$1532,4,FALSE),0)</f>
        <v>0.82</v>
      </c>
      <c r="N204">
        <f>IF($K204="NQC",VLOOKUP($A204,'2021_NQC_List-11_13'!$A$2:$T$1532,5,FALSE),0)</f>
        <v>3.02</v>
      </c>
      <c r="O204">
        <f>IF($K204="NQC",VLOOKUP($A204,'2021_NQC_List-11_13'!$A$2:$T$1532,6,FALSE),0)</f>
        <v>5.17</v>
      </c>
      <c r="P204">
        <f>IF($K204="NQC",VLOOKUP($A204,'2021_NQC_List-11_13'!$A$2:$T$1532,7,FALSE),0)</f>
        <v>0.82</v>
      </c>
      <c r="Q204">
        <f>IF($K204="NQC",VLOOKUP($A204,'2021_NQC_List-11_13'!$A$2:$T$1532,8,FALSE),0)</f>
        <v>0.43</v>
      </c>
      <c r="R204">
        <f>IF($K204="NQC",VLOOKUP($A204,'2021_NQC_List-11_13'!$A$2:$T$1532,9,FALSE),0)</f>
        <v>9.4499999999999993</v>
      </c>
      <c r="S204">
        <f>IF($K204="NQC",VLOOKUP($A204,'2021_NQC_List-11_13'!$A$2:$T$1532,10,FALSE),0)</f>
        <v>9.5500000000000007</v>
      </c>
      <c r="T204">
        <f>IF($K204="NQC",VLOOKUP($A204,'2021_NQC_List-11_13'!$A$2:$T$1532,11,FALSE),0)</f>
        <v>2.42</v>
      </c>
      <c r="U204">
        <f>IF($K204="NQC",VLOOKUP($A204,'2021_NQC_List-11_13'!$A$2:$T$1532,12,FALSE),0)</f>
        <v>1.02</v>
      </c>
      <c r="V204">
        <f>IF($K204="NQC",VLOOKUP($A204,'2021_NQC_List-11_13'!$A$2:$T$1532,13,FALSE),0)</f>
        <v>1</v>
      </c>
      <c r="W204">
        <f>IF($K204="NQC",VLOOKUP($A204,'2021_NQC_List-11_13'!$A$2:$T$1532,14,FALSE),0)</f>
        <v>1.82</v>
      </c>
      <c r="X204">
        <f>IF($K204="NQC",VLOOKUP($A204,'2021_NQC_List-11_13'!$A$2:$T$1532,15,FALSE),0)</f>
        <v>0.8</v>
      </c>
      <c r="Y204" t="str">
        <f t="shared" si="7"/>
        <v>Hydro-Small Hydro</v>
      </c>
      <c r="AA204" t="s">
        <v>4341</v>
      </c>
    </row>
    <row r="205" spans="1:27" x14ac:dyDescent="0.3">
      <c r="A205" t="str">
        <f>'OASIS-11_26'!E213</f>
        <v>OLDRIV_6_CESDBM</v>
      </c>
      <c r="B205" t="str">
        <f>'OASIS-11_26'!G213</f>
        <v>Ces Dairy Biogas</v>
      </c>
      <c r="C205" t="str">
        <f>VLOOKUP($A205,'OASIS-11_26'!$E$2:$R$1556,2,FALSE)</f>
        <v>GEN</v>
      </c>
      <c r="D205" s="1">
        <f>VLOOKUP($A205,'OASIS-11_26'!$E$2:$R$1556,11,FALSE)</f>
        <v>43133</v>
      </c>
      <c r="E205" s="3">
        <f t="shared" si="6"/>
        <v>2018</v>
      </c>
      <c r="F205" t="str">
        <f>VLOOKUP($A205,'OASIS-11_26'!$E$2:$R$1556,9,FALSE)</f>
        <v>BIOGAS</v>
      </c>
      <c r="G205" t="str">
        <f>VLOOKUP($A205,'OASIS-11_26'!$E$2:$R$1556,8,FALSE)</f>
        <v>RECIPROCATING ENGINE</v>
      </c>
      <c r="H205">
        <f>VLOOKUP($A205,'OASIS-11_26'!$E$2:$R$1556,4,FALSE)</f>
        <v>1</v>
      </c>
      <c r="I205">
        <f>VLOOKUP($A205,'OASIS-11_26'!$E$2:$R$1556,5,FALSE)</f>
        <v>1</v>
      </c>
      <c r="J205" t="str">
        <f>VLOOKUP($A205,'OASIS-11_26'!$E$2:$R$1556,6,FALSE)</f>
        <v>PGAE</v>
      </c>
      <c r="K205" t="str">
        <f>IF(ISERROR(VLOOKUP($A205,'2021_NQC_List-11_13'!$A$2:$T$1532,4,FALSE)),"","NQC")</f>
        <v>NQC</v>
      </c>
      <c r="L205" s="3" t="str">
        <f>IF(ISERROR(VLOOKUP($A205,'2021_NQC_List-11_13'!$A$2:$T$1532,4,FALSE)),"",VLOOKUP($A205,'2021_NQC_List-11_13'!$A$2:$T$1532,18,FALSE))</f>
        <v>FC</v>
      </c>
      <c r="M205">
        <f>IF($K205="NQC",VLOOKUP($A205,'2021_NQC_List-11_13'!$A$2:$T$1532,4,FALSE),0)</f>
        <v>0.48</v>
      </c>
      <c r="N205">
        <f>IF($K205="NQC",VLOOKUP($A205,'2021_NQC_List-11_13'!$A$2:$T$1532,5,FALSE),0)</f>
        <v>0.74</v>
      </c>
      <c r="O205">
        <f>IF($K205="NQC",VLOOKUP($A205,'2021_NQC_List-11_13'!$A$2:$T$1532,6,FALSE),0)</f>
        <v>0.93</v>
      </c>
      <c r="P205">
        <f>IF($K205="NQC",VLOOKUP($A205,'2021_NQC_List-11_13'!$A$2:$T$1532,7,FALSE),0)</f>
        <v>0.92</v>
      </c>
      <c r="Q205">
        <f>IF($K205="NQC",VLOOKUP($A205,'2021_NQC_List-11_13'!$A$2:$T$1532,8,FALSE),0)</f>
        <v>0.94</v>
      </c>
      <c r="R205">
        <f>IF($K205="NQC",VLOOKUP($A205,'2021_NQC_List-11_13'!$A$2:$T$1532,9,FALSE),0)</f>
        <v>0.9</v>
      </c>
      <c r="S205">
        <f>IF($K205="NQC",VLOOKUP($A205,'2021_NQC_List-11_13'!$A$2:$T$1532,10,FALSE),0)</f>
        <v>0.88</v>
      </c>
      <c r="T205">
        <f>IF($K205="NQC",VLOOKUP($A205,'2021_NQC_List-11_13'!$A$2:$T$1532,11,FALSE),0)</f>
        <v>0.9</v>
      </c>
      <c r="U205">
        <f>IF($K205="NQC",VLOOKUP($A205,'2021_NQC_List-11_13'!$A$2:$T$1532,12,FALSE),0)</f>
        <v>0.93</v>
      </c>
      <c r="V205">
        <f>IF($K205="NQC",VLOOKUP($A205,'2021_NQC_List-11_13'!$A$2:$T$1532,13,FALSE),0)</f>
        <v>0.92</v>
      </c>
      <c r="W205">
        <f>IF($K205="NQC",VLOOKUP($A205,'2021_NQC_List-11_13'!$A$2:$T$1532,14,FALSE),0)</f>
        <v>0.94</v>
      </c>
      <c r="X205">
        <f>IF($K205="NQC",VLOOKUP($A205,'2021_NQC_List-11_13'!$A$2:$T$1532,15,FALSE),0)</f>
        <v>0.93</v>
      </c>
      <c r="Y205" t="str">
        <f t="shared" si="7"/>
        <v>Non-Hydro</v>
      </c>
      <c r="AA205" t="s">
        <v>4341</v>
      </c>
    </row>
    <row r="206" spans="1:27" x14ac:dyDescent="0.3">
      <c r="A206" t="str">
        <f>'OASIS-11_26'!E214</f>
        <v>OLINDA_2_COYCRK</v>
      </c>
      <c r="B206" t="str">
        <f>'OASIS-11_26'!G214</f>
        <v xml:space="preserve">MWD Coyote Creek Hydroelectric Recovery </v>
      </c>
      <c r="C206" t="str">
        <f>VLOOKUP($A206,'OASIS-11_26'!$E$2:$R$1556,2,FALSE)</f>
        <v>GEN</v>
      </c>
      <c r="D206" s="1">
        <f>VLOOKUP($A206,'OASIS-11_26'!$E$2:$R$1556,11,FALSE)</f>
        <v>28907</v>
      </c>
      <c r="E206" s="3">
        <f t="shared" si="6"/>
        <v>1979</v>
      </c>
      <c r="F206" t="str">
        <f>VLOOKUP($A206,'OASIS-11_26'!$E$2:$R$1556,9,FALSE)</f>
        <v>WATER</v>
      </c>
      <c r="G206" t="str">
        <f>VLOOKUP($A206,'OASIS-11_26'!$E$2:$R$1556,8,FALSE)</f>
        <v>HYDRO</v>
      </c>
      <c r="H206">
        <f>VLOOKUP($A206,'OASIS-11_26'!$E$2:$R$1556,4,FALSE)</f>
        <v>3.13</v>
      </c>
      <c r="I206">
        <f>VLOOKUP($A206,'OASIS-11_26'!$E$2:$R$1556,5,FALSE)</f>
        <v>3.1</v>
      </c>
      <c r="J206" t="str">
        <f>VLOOKUP($A206,'OASIS-11_26'!$E$2:$R$1556,6,FALSE)</f>
        <v>SCE</v>
      </c>
      <c r="K206" t="str">
        <f>IF(ISERROR(VLOOKUP($A206,'2021_NQC_List-11_13'!$A$2:$T$1532,4,FALSE)),"","NQC")</f>
        <v>NQC</v>
      </c>
      <c r="L206" s="3" t="str">
        <f>IF(ISERROR(VLOOKUP($A206,'2021_NQC_List-11_13'!$A$2:$T$1532,4,FALSE)),"",VLOOKUP($A206,'2021_NQC_List-11_13'!$A$2:$T$1532,18,FALSE))</f>
        <v>FC</v>
      </c>
      <c r="M206">
        <f>IF($K206="NQC",VLOOKUP($A206,'2021_NQC_List-11_13'!$A$2:$T$1532,4,FALSE),0)</f>
        <v>3.13</v>
      </c>
      <c r="N206">
        <f>IF($K206="NQC",VLOOKUP($A206,'2021_NQC_List-11_13'!$A$2:$T$1532,5,FALSE),0)</f>
        <v>3.13</v>
      </c>
      <c r="O206">
        <f>IF($K206="NQC",VLOOKUP($A206,'2021_NQC_List-11_13'!$A$2:$T$1532,6,FALSE),0)</f>
        <v>3.13</v>
      </c>
      <c r="P206">
        <f>IF($K206="NQC",VLOOKUP($A206,'2021_NQC_List-11_13'!$A$2:$T$1532,7,FALSE),0)</f>
        <v>3.13</v>
      </c>
      <c r="Q206">
        <f>IF($K206="NQC",VLOOKUP($A206,'2021_NQC_List-11_13'!$A$2:$T$1532,8,FALSE),0)</f>
        <v>3.13</v>
      </c>
      <c r="R206">
        <f>IF($K206="NQC",VLOOKUP($A206,'2021_NQC_List-11_13'!$A$2:$T$1532,9,FALSE),0)</f>
        <v>3.13</v>
      </c>
      <c r="S206">
        <f>IF($K206="NQC",VLOOKUP($A206,'2021_NQC_List-11_13'!$A$2:$T$1532,10,FALSE),0)</f>
        <v>3.13</v>
      </c>
      <c r="T206">
        <f>IF($K206="NQC",VLOOKUP($A206,'2021_NQC_List-11_13'!$A$2:$T$1532,11,FALSE),0)</f>
        <v>3.13</v>
      </c>
      <c r="U206">
        <f>IF($K206="NQC",VLOOKUP($A206,'2021_NQC_List-11_13'!$A$2:$T$1532,12,FALSE),0)</f>
        <v>3.13</v>
      </c>
      <c r="V206">
        <f>IF($K206="NQC",VLOOKUP($A206,'2021_NQC_List-11_13'!$A$2:$T$1532,13,FALSE),0)</f>
        <v>3.13</v>
      </c>
      <c r="W206">
        <f>IF($K206="NQC",VLOOKUP($A206,'2021_NQC_List-11_13'!$A$2:$T$1532,14,FALSE),0)</f>
        <v>3.13</v>
      </c>
      <c r="X206">
        <f>IF($K206="NQC",VLOOKUP($A206,'2021_NQC_List-11_13'!$A$2:$T$1532,15,FALSE),0)</f>
        <v>3.13</v>
      </c>
      <c r="Y206" t="str">
        <f t="shared" si="7"/>
        <v>Hydro-Small Hydro</v>
      </c>
      <c r="AA206" t="s">
        <v>4341</v>
      </c>
    </row>
    <row r="207" spans="1:27" x14ac:dyDescent="0.3">
      <c r="A207" t="str">
        <f>'OASIS-11_26'!E215</f>
        <v>SENTNL_2_CTG3</v>
      </c>
      <c r="B207" t="str">
        <f>'OASIS-11_26'!G215</f>
        <v>Sentinel Unit 3</v>
      </c>
      <c r="C207" t="str">
        <f>VLOOKUP($A207,'OASIS-11_26'!$E$2:$R$1556,2,FALSE)</f>
        <v>GEN</v>
      </c>
      <c r="D207" s="1">
        <f>VLOOKUP($A207,'OASIS-11_26'!$E$2:$R$1556,11,FALSE)</f>
        <v>41400</v>
      </c>
      <c r="E207" s="3">
        <f t="shared" si="6"/>
        <v>2013</v>
      </c>
      <c r="F207" t="str">
        <f>VLOOKUP($A207,'OASIS-11_26'!$E$2:$R$1556,9,FALSE)</f>
        <v>NATURAL GAS</v>
      </c>
      <c r="G207" t="str">
        <f>VLOOKUP($A207,'OASIS-11_26'!$E$2:$R$1556,8,FALSE)</f>
        <v>COMBUSTION TURBINE</v>
      </c>
      <c r="H207">
        <f>VLOOKUP($A207,'OASIS-11_26'!$E$2:$R$1556,4,FALSE)</f>
        <v>96.85</v>
      </c>
      <c r="I207">
        <f>VLOOKUP($A207,'OASIS-11_26'!$E$2:$R$1556,5,FALSE)</f>
        <v>131.80000000000001</v>
      </c>
      <c r="J207" t="str">
        <f>VLOOKUP($A207,'OASIS-11_26'!$E$2:$R$1556,6,FALSE)</f>
        <v>SCE</v>
      </c>
      <c r="K207" t="str">
        <f>IF(ISERROR(VLOOKUP($A207,'2021_NQC_List-11_13'!$A$2:$T$1532,4,FALSE)),"","NQC")</f>
        <v>NQC</v>
      </c>
      <c r="L207" s="3" t="str">
        <f>IF(ISERROR(VLOOKUP($A207,'2021_NQC_List-11_13'!$A$2:$T$1532,4,FALSE)),"",VLOOKUP($A207,'2021_NQC_List-11_13'!$A$2:$T$1532,18,FALSE))</f>
        <v>FC</v>
      </c>
      <c r="M207">
        <f>IF($K207="NQC",VLOOKUP($A207,'2021_NQC_List-11_13'!$A$2:$T$1532,4,FALSE),0)</f>
        <v>96.85</v>
      </c>
      <c r="N207">
        <f>IF($K207="NQC",VLOOKUP($A207,'2021_NQC_List-11_13'!$A$2:$T$1532,5,FALSE),0)</f>
        <v>96.85</v>
      </c>
      <c r="O207">
        <f>IF($K207="NQC",VLOOKUP($A207,'2021_NQC_List-11_13'!$A$2:$T$1532,6,FALSE),0)</f>
        <v>96.85</v>
      </c>
      <c r="P207">
        <f>IF($K207="NQC",VLOOKUP($A207,'2021_NQC_List-11_13'!$A$2:$T$1532,7,FALSE),0)</f>
        <v>96.85</v>
      </c>
      <c r="Q207">
        <f>IF($K207="NQC",VLOOKUP($A207,'2021_NQC_List-11_13'!$A$2:$T$1532,8,FALSE),0)</f>
        <v>96.85</v>
      </c>
      <c r="R207">
        <f>IF($K207="NQC",VLOOKUP($A207,'2021_NQC_List-11_13'!$A$2:$T$1532,9,FALSE),0)</f>
        <v>96.85</v>
      </c>
      <c r="S207">
        <f>IF($K207="NQC",VLOOKUP($A207,'2021_NQC_List-11_13'!$A$2:$T$1532,10,FALSE),0)</f>
        <v>96.85</v>
      </c>
      <c r="T207">
        <f>IF($K207="NQC",VLOOKUP($A207,'2021_NQC_List-11_13'!$A$2:$T$1532,11,FALSE),0)</f>
        <v>96.85</v>
      </c>
      <c r="U207">
        <f>IF($K207="NQC",VLOOKUP($A207,'2021_NQC_List-11_13'!$A$2:$T$1532,12,FALSE),0)</f>
        <v>96.85</v>
      </c>
      <c r="V207">
        <f>IF($K207="NQC",VLOOKUP($A207,'2021_NQC_List-11_13'!$A$2:$T$1532,13,FALSE),0)</f>
        <v>96.85</v>
      </c>
      <c r="W207">
        <f>IF($K207="NQC",VLOOKUP($A207,'2021_NQC_List-11_13'!$A$2:$T$1532,14,FALSE),0)</f>
        <v>96.85</v>
      </c>
      <c r="X207">
        <f>IF($K207="NQC",VLOOKUP($A207,'2021_NQC_List-11_13'!$A$2:$T$1532,15,FALSE),0)</f>
        <v>96.85</v>
      </c>
      <c r="Y207" t="str">
        <f t="shared" si="7"/>
        <v>Non-Hydro</v>
      </c>
      <c r="AA207" t="s">
        <v>4341</v>
      </c>
    </row>
    <row r="208" spans="1:27" x14ac:dyDescent="0.3">
      <c r="A208" t="str">
        <f>'OASIS-11_26'!E216</f>
        <v>HNTGBH_7_UNIT 2</v>
      </c>
      <c r="B208" t="str">
        <f>'OASIS-11_26'!G216</f>
        <v>HUNTINGTON BEACH GEN STA. UNIT 2</v>
      </c>
      <c r="C208" t="str">
        <f>VLOOKUP($A208,'OASIS-11_26'!$E$2:$R$1556,2,FALSE)</f>
        <v>GEN</v>
      </c>
      <c r="D208" s="1">
        <f>VLOOKUP($A208,'OASIS-11_26'!$E$2:$R$1556,11,FALSE)</f>
        <v>0</v>
      </c>
      <c r="E208" s="3" t="str">
        <f t="shared" si="6"/>
        <v/>
      </c>
      <c r="F208" t="str">
        <f>VLOOKUP($A208,'OASIS-11_26'!$E$2:$R$1556,9,FALSE)</f>
        <v>NATURAL GAS</v>
      </c>
      <c r="G208" t="str">
        <f>VLOOKUP($A208,'OASIS-11_26'!$E$2:$R$1556,8,FALSE)</f>
        <v>STEAM</v>
      </c>
      <c r="H208">
        <f>VLOOKUP($A208,'OASIS-11_26'!$E$2:$R$1556,4,FALSE)</f>
        <v>225.8</v>
      </c>
      <c r="I208">
        <f>VLOOKUP($A208,'OASIS-11_26'!$E$2:$R$1556,5,FALSE)</f>
        <v>226</v>
      </c>
      <c r="J208" t="str">
        <f>VLOOKUP($A208,'OASIS-11_26'!$E$2:$R$1556,6,FALSE)</f>
        <v>SCE</v>
      </c>
      <c r="K208" t="str">
        <f>IF(ISERROR(VLOOKUP($A208,'2021_NQC_List-11_13'!$A$2:$T$1532,4,FALSE)),"","NQC")</f>
        <v>NQC</v>
      </c>
      <c r="L208" s="3" t="str">
        <f>IF(ISERROR(VLOOKUP($A208,'2021_NQC_List-11_13'!$A$2:$T$1532,4,FALSE)),"",VLOOKUP($A208,'2021_NQC_List-11_13'!$A$2:$T$1532,18,FALSE))</f>
        <v>FC</v>
      </c>
      <c r="M208">
        <f>IF($K208="NQC",VLOOKUP($A208,'2021_NQC_List-11_13'!$A$2:$T$1532,4,FALSE),0)</f>
        <v>225.8</v>
      </c>
      <c r="N208">
        <f>IF($K208="NQC",VLOOKUP($A208,'2021_NQC_List-11_13'!$A$2:$T$1532,5,FALSE),0)</f>
        <v>225.8</v>
      </c>
      <c r="O208">
        <f>IF($K208="NQC",VLOOKUP($A208,'2021_NQC_List-11_13'!$A$2:$T$1532,6,FALSE),0)</f>
        <v>225.8</v>
      </c>
      <c r="P208">
        <f>IF($K208="NQC",VLOOKUP($A208,'2021_NQC_List-11_13'!$A$2:$T$1532,7,FALSE),0)</f>
        <v>225.8</v>
      </c>
      <c r="Q208">
        <f>IF($K208="NQC",VLOOKUP($A208,'2021_NQC_List-11_13'!$A$2:$T$1532,8,FALSE),0)</f>
        <v>225.8</v>
      </c>
      <c r="R208">
        <f>IF($K208="NQC",VLOOKUP($A208,'2021_NQC_List-11_13'!$A$2:$T$1532,9,FALSE),0)</f>
        <v>225.8</v>
      </c>
      <c r="S208">
        <f>IF($K208="NQC",VLOOKUP($A208,'2021_NQC_List-11_13'!$A$2:$T$1532,10,FALSE),0)</f>
        <v>225.8</v>
      </c>
      <c r="T208">
        <f>IF($K208="NQC",VLOOKUP($A208,'2021_NQC_List-11_13'!$A$2:$T$1532,11,FALSE),0)</f>
        <v>225.8</v>
      </c>
      <c r="U208">
        <f>IF($K208="NQC",VLOOKUP($A208,'2021_NQC_List-11_13'!$A$2:$T$1532,12,FALSE),0)</f>
        <v>225.8</v>
      </c>
      <c r="V208">
        <f>IF($K208="NQC",VLOOKUP($A208,'2021_NQC_List-11_13'!$A$2:$T$1532,13,FALSE),0)</f>
        <v>225.8</v>
      </c>
      <c r="W208">
        <f>IF($K208="NQC",VLOOKUP($A208,'2021_NQC_List-11_13'!$A$2:$T$1532,14,FALSE),0)</f>
        <v>225.8</v>
      </c>
      <c r="X208">
        <f>IF($K208="NQC",VLOOKUP($A208,'2021_NQC_List-11_13'!$A$2:$T$1532,15,FALSE),0)</f>
        <v>225.8</v>
      </c>
      <c r="Y208" t="str">
        <f t="shared" si="7"/>
        <v>Non-Hydro</v>
      </c>
      <c r="AA208" t="s">
        <v>4337</v>
      </c>
    </row>
    <row r="209" spans="1:27" x14ac:dyDescent="0.3">
      <c r="A209" t="str">
        <f>'OASIS-11_26'!E217</f>
        <v>LMEC_1_PL1X3</v>
      </c>
      <c r="B209" t="str">
        <f>'OASIS-11_26'!G217</f>
        <v>Los Medanos Energy Center AGGREGATE</v>
      </c>
      <c r="C209" t="str">
        <f>VLOOKUP($A209,'OASIS-11_26'!$E$2:$R$1556,2,FALSE)</f>
        <v>GEN</v>
      </c>
      <c r="D209" s="1">
        <f>VLOOKUP($A209,'OASIS-11_26'!$E$2:$R$1556,11,FALSE)</f>
        <v>37051</v>
      </c>
      <c r="E209" s="3">
        <f t="shared" si="6"/>
        <v>2001</v>
      </c>
      <c r="F209" t="str">
        <f>VLOOKUP($A209,'OASIS-11_26'!$E$2:$R$1556,9,FALSE)</f>
        <v>NATURAL GAS</v>
      </c>
      <c r="G209" t="str">
        <f>VLOOKUP($A209,'OASIS-11_26'!$E$2:$R$1556,8,FALSE)</f>
        <v>COMBINED CYCLE</v>
      </c>
      <c r="H209">
        <f>VLOOKUP($A209,'OASIS-11_26'!$E$2:$R$1556,4,FALSE)</f>
        <v>580</v>
      </c>
      <c r="I209">
        <f>VLOOKUP($A209,'OASIS-11_26'!$E$2:$R$1556,5,FALSE)</f>
        <v>0</v>
      </c>
      <c r="J209" t="str">
        <f>VLOOKUP($A209,'OASIS-11_26'!$E$2:$R$1556,6,FALSE)</f>
        <v>PGAE</v>
      </c>
      <c r="K209" t="str">
        <f>IF(ISERROR(VLOOKUP($A209,'2021_NQC_List-11_13'!$A$2:$T$1532,4,FALSE)),"","NQC")</f>
        <v>NQC</v>
      </c>
      <c r="L209" s="3" t="str">
        <f>IF(ISERROR(VLOOKUP($A209,'2021_NQC_List-11_13'!$A$2:$T$1532,4,FALSE)),"",VLOOKUP($A209,'2021_NQC_List-11_13'!$A$2:$T$1532,18,FALSE))</f>
        <v>FC</v>
      </c>
      <c r="M209">
        <f>IF($K209="NQC",VLOOKUP($A209,'2021_NQC_List-11_13'!$A$2:$T$1532,4,FALSE),0)</f>
        <v>580</v>
      </c>
      <c r="N209">
        <f>IF($K209="NQC",VLOOKUP($A209,'2021_NQC_List-11_13'!$A$2:$T$1532,5,FALSE),0)</f>
        <v>580</v>
      </c>
      <c r="O209">
        <f>IF($K209="NQC",VLOOKUP($A209,'2021_NQC_List-11_13'!$A$2:$T$1532,6,FALSE),0)</f>
        <v>580</v>
      </c>
      <c r="P209">
        <f>IF($K209="NQC",VLOOKUP($A209,'2021_NQC_List-11_13'!$A$2:$T$1532,7,FALSE),0)</f>
        <v>580</v>
      </c>
      <c r="Q209">
        <f>IF($K209="NQC",VLOOKUP($A209,'2021_NQC_List-11_13'!$A$2:$T$1532,8,FALSE),0)</f>
        <v>580</v>
      </c>
      <c r="R209">
        <f>IF($K209="NQC",VLOOKUP($A209,'2021_NQC_List-11_13'!$A$2:$T$1532,9,FALSE),0)</f>
        <v>574.53</v>
      </c>
      <c r="S209">
        <f>IF($K209="NQC",VLOOKUP($A209,'2021_NQC_List-11_13'!$A$2:$T$1532,10,FALSE),0)</f>
        <v>574.53</v>
      </c>
      <c r="T209">
        <f>IF($K209="NQC",VLOOKUP($A209,'2021_NQC_List-11_13'!$A$2:$T$1532,11,FALSE),0)</f>
        <v>574.53</v>
      </c>
      <c r="U209">
        <f>IF($K209="NQC",VLOOKUP($A209,'2021_NQC_List-11_13'!$A$2:$T$1532,12,FALSE),0)</f>
        <v>574.53</v>
      </c>
      <c r="V209">
        <f>IF($K209="NQC",VLOOKUP($A209,'2021_NQC_List-11_13'!$A$2:$T$1532,13,FALSE),0)</f>
        <v>580</v>
      </c>
      <c r="W209">
        <f>IF($K209="NQC",VLOOKUP($A209,'2021_NQC_List-11_13'!$A$2:$T$1532,14,FALSE),0)</f>
        <v>580</v>
      </c>
      <c r="X209">
        <f>IF($K209="NQC",VLOOKUP($A209,'2021_NQC_List-11_13'!$A$2:$T$1532,15,FALSE),0)</f>
        <v>580</v>
      </c>
      <c r="Y209" t="str">
        <f t="shared" si="7"/>
        <v>Non-Hydro</v>
      </c>
      <c r="AA209" t="s">
        <v>4341</v>
      </c>
    </row>
    <row r="210" spans="1:27" x14ac:dyDescent="0.3">
      <c r="A210" t="str">
        <f>'OASIS-11_26'!E218</f>
        <v>PADUA_6_MWDSDM</v>
      </c>
      <c r="B210" t="str">
        <f>'OASIS-11_26'!G218</f>
        <v>San Dimas Hydroelectric Recovery Plant</v>
      </c>
      <c r="C210" t="str">
        <f>VLOOKUP($A210,'OASIS-11_26'!$E$2:$R$1556,2,FALSE)</f>
        <v>GEN</v>
      </c>
      <c r="D210" s="1">
        <f>VLOOKUP($A210,'OASIS-11_26'!$E$2:$R$1556,11,FALSE)</f>
        <v>29587</v>
      </c>
      <c r="E210" s="3">
        <f t="shared" si="6"/>
        <v>1981</v>
      </c>
      <c r="F210" t="str">
        <f>VLOOKUP($A210,'OASIS-11_26'!$E$2:$R$1556,9,FALSE)</f>
        <v>WATER</v>
      </c>
      <c r="G210" t="str">
        <f>VLOOKUP($A210,'OASIS-11_26'!$E$2:$R$1556,8,FALSE)</f>
        <v>HYDRO</v>
      </c>
      <c r="H210">
        <f>VLOOKUP($A210,'OASIS-11_26'!$E$2:$R$1556,4,FALSE)</f>
        <v>9.9</v>
      </c>
      <c r="I210">
        <f>VLOOKUP($A210,'OASIS-11_26'!$E$2:$R$1556,5,FALSE)</f>
        <v>9.9</v>
      </c>
      <c r="J210" t="str">
        <f>VLOOKUP($A210,'OASIS-11_26'!$E$2:$R$1556,6,FALSE)</f>
        <v>SCE</v>
      </c>
      <c r="K210" t="str">
        <f>IF(ISERROR(VLOOKUP($A210,'2021_NQC_List-11_13'!$A$2:$T$1532,4,FALSE)),"","NQC")</f>
        <v>NQC</v>
      </c>
      <c r="L210" s="3" t="str">
        <f>IF(ISERROR(VLOOKUP($A210,'2021_NQC_List-11_13'!$A$2:$T$1532,4,FALSE)),"",VLOOKUP($A210,'2021_NQC_List-11_13'!$A$2:$T$1532,18,FALSE))</f>
        <v>FC</v>
      </c>
      <c r="M210">
        <f>IF($K210="NQC",VLOOKUP($A210,'2021_NQC_List-11_13'!$A$2:$T$1532,4,FALSE),0)</f>
        <v>0</v>
      </c>
      <c r="N210">
        <f>IF($K210="NQC",VLOOKUP($A210,'2021_NQC_List-11_13'!$A$2:$T$1532,5,FALSE),0)</f>
        <v>0</v>
      </c>
      <c r="O210">
        <f>IF($K210="NQC",VLOOKUP($A210,'2021_NQC_List-11_13'!$A$2:$T$1532,6,FALSE),0)</f>
        <v>0</v>
      </c>
      <c r="P210">
        <f>IF($K210="NQC",VLOOKUP($A210,'2021_NQC_List-11_13'!$A$2:$T$1532,7,FALSE),0)</f>
        <v>0</v>
      </c>
      <c r="Q210">
        <f>IF($K210="NQC",VLOOKUP($A210,'2021_NQC_List-11_13'!$A$2:$T$1532,8,FALSE),0)</f>
        <v>0</v>
      </c>
      <c r="R210">
        <f>IF($K210="NQC",VLOOKUP($A210,'2021_NQC_List-11_13'!$A$2:$T$1532,9,FALSE),0)</f>
        <v>0</v>
      </c>
      <c r="S210">
        <f>IF($K210="NQC",VLOOKUP($A210,'2021_NQC_List-11_13'!$A$2:$T$1532,10,FALSE),0)</f>
        <v>0</v>
      </c>
      <c r="T210">
        <f>IF($K210="NQC",VLOOKUP($A210,'2021_NQC_List-11_13'!$A$2:$T$1532,11,FALSE),0)</f>
        <v>0</v>
      </c>
      <c r="U210">
        <f>IF($K210="NQC",VLOOKUP($A210,'2021_NQC_List-11_13'!$A$2:$T$1532,12,FALSE),0)</f>
        <v>0</v>
      </c>
      <c r="V210">
        <f>IF($K210="NQC",VLOOKUP($A210,'2021_NQC_List-11_13'!$A$2:$T$1532,13,FALSE),0)</f>
        <v>0</v>
      </c>
      <c r="W210">
        <f>IF($K210="NQC",VLOOKUP($A210,'2021_NQC_List-11_13'!$A$2:$T$1532,14,FALSE),0)</f>
        <v>0</v>
      </c>
      <c r="X210">
        <f>IF($K210="NQC",VLOOKUP($A210,'2021_NQC_List-11_13'!$A$2:$T$1532,15,FALSE),0)</f>
        <v>0</v>
      </c>
      <c r="Y210" t="str">
        <f t="shared" si="7"/>
        <v>Hydro-Small Hydro</v>
      </c>
      <c r="AA210" t="s">
        <v>4341</v>
      </c>
    </row>
    <row r="211" spans="1:27" x14ac:dyDescent="0.3">
      <c r="A211" t="str">
        <f>'OASIS-11_26'!E219</f>
        <v>OAK C_7_UNIT 1</v>
      </c>
      <c r="B211" t="str">
        <f>'OASIS-11_26'!G219</f>
        <v>OAKLAND STATION C GT UNIT 1</v>
      </c>
      <c r="C211" t="str">
        <f>VLOOKUP($A211,'OASIS-11_26'!$E$2:$R$1556,2,FALSE)</f>
        <v>GEN</v>
      </c>
      <c r="D211" s="1">
        <f>VLOOKUP($A211,'OASIS-11_26'!$E$2:$R$1556,11,FALSE)</f>
        <v>28491</v>
      </c>
      <c r="E211" s="3">
        <f t="shared" si="6"/>
        <v>1978</v>
      </c>
      <c r="F211" t="str">
        <f>VLOOKUP($A211,'OASIS-11_26'!$E$2:$R$1556,9,FALSE)</f>
        <v>DISTILLATE</v>
      </c>
      <c r="G211" t="str">
        <f>VLOOKUP($A211,'OASIS-11_26'!$E$2:$R$1556,8,FALSE)</f>
        <v>COMBUSTION TURBINE</v>
      </c>
      <c r="H211">
        <f>VLOOKUP($A211,'OASIS-11_26'!$E$2:$R$1556,4,FALSE)</f>
        <v>55</v>
      </c>
      <c r="I211">
        <f>VLOOKUP($A211,'OASIS-11_26'!$E$2:$R$1556,5,FALSE)</f>
        <v>55</v>
      </c>
      <c r="J211" t="str">
        <f>VLOOKUP($A211,'OASIS-11_26'!$E$2:$R$1556,6,FALSE)</f>
        <v>PGAE</v>
      </c>
      <c r="K211" t="str">
        <f>IF(ISERROR(VLOOKUP($A211,'2021_NQC_List-11_13'!$A$2:$T$1532,4,FALSE)),"","NQC")</f>
        <v>NQC</v>
      </c>
      <c r="L211" s="3" t="str">
        <f>IF(ISERROR(VLOOKUP($A211,'2021_NQC_List-11_13'!$A$2:$T$1532,4,FALSE)),"",VLOOKUP($A211,'2021_NQC_List-11_13'!$A$2:$T$1532,18,FALSE))</f>
        <v>FC</v>
      </c>
      <c r="M211">
        <f>IF($K211="NQC",VLOOKUP($A211,'2021_NQC_List-11_13'!$A$2:$T$1532,4,FALSE),0)</f>
        <v>55</v>
      </c>
      <c r="N211">
        <f>IF($K211="NQC",VLOOKUP($A211,'2021_NQC_List-11_13'!$A$2:$T$1532,5,FALSE),0)</f>
        <v>55</v>
      </c>
      <c r="O211">
        <f>IF($K211="NQC",VLOOKUP($A211,'2021_NQC_List-11_13'!$A$2:$T$1532,6,FALSE),0)</f>
        <v>55</v>
      </c>
      <c r="P211">
        <f>IF($K211="NQC",VLOOKUP($A211,'2021_NQC_List-11_13'!$A$2:$T$1532,7,FALSE),0)</f>
        <v>55</v>
      </c>
      <c r="Q211">
        <f>IF($K211="NQC",VLOOKUP($A211,'2021_NQC_List-11_13'!$A$2:$T$1532,8,FALSE),0)</f>
        <v>55</v>
      </c>
      <c r="R211">
        <f>IF($K211="NQC",VLOOKUP($A211,'2021_NQC_List-11_13'!$A$2:$T$1532,9,FALSE),0)</f>
        <v>55</v>
      </c>
      <c r="S211">
        <f>IF($K211="NQC",VLOOKUP($A211,'2021_NQC_List-11_13'!$A$2:$T$1532,10,FALSE),0)</f>
        <v>55</v>
      </c>
      <c r="T211">
        <f>IF($K211="NQC",VLOOKUP($A211,'2021_NQC_List-11_13'!$A$2:$T$1532,11,FALSE),0)</f>
        <v>55</v>
      </c>
      <c r="U211">
        <f>IF($K211="NQC",VLOOKUP($A211,'2021_NQC_List-11_13'!$A$2:$T$1532,12,FALSE),0)</f>
        <v>55</v>
      </c>
      <c r="V211">
        <f>IF($K211="NQC",VLOOKUP($A211,'2021_NQC_List-11_13'!$A$2:$T$1532,13,FALSE),0)</f>
        <v>55</v>
      </c>
      <c r="W211">
        <f>IF($K211="NQC",VLOOKUP($A211,'2021_NQC_List-11_13'!$A$2:$T$1532,14,FALSE),0)</f>
        <v>55</v>
      </c>
      <c r="X211">
        <f>IF($K211="NQC",VLOOKUP($A211,'2021_NQC_List-11_13'!$A$2:$T$1532,15,FALSE),0)</f>
        <v>55</v>
      </c>
      <c r="Y211" t="str">
        <f t="shared" si="7"/>
        <v>Non-Hydro</v>
      </c>
      <c r="AA211" t="s">
        <v>4410</v>
      </c>
    </row>
    <row r="212" spans="1:27" x14ac:dyDescent="0.3">
      <c r="A212" t="str">
        <f>'OASIS-11_26'!E220</f>
        <v>NZWIND_6_WDSTR3</v>
      </c>
      <c r="B212" t="str">
        <f>'OASIS-11_26'!G220</f>
        <v>Windstream 6041</v>
      </c>
      <c r="C212" t="str">
        <f>VLOOKUP($A212,'OASIS-11_26'!$E$2:$R$1556,2,FALSE)</f>
        <v>GEN</v>
      </c>
      <c r="D212" s="1">
        <f>VLOOKUP($A212,'OASIS-11_26'!$E$2:$R$1556,11,FALSE)</f>
        <v>41973</v>
      </c>
      <c r="E212" s="3">
        <f t="shared" si="6"/>
        <v>2014</v>
      </c>
      <c r="F212" t="str">
        <f>VLOOKUP($A212,'OASIS-11_26'!$E$2:$R$1556,9,FALSE)</f>
        <v>WIND</v>
      </c>
      <c r="G212" t="str">
        <f>VLOOKUP($A212,'OASIS-11_26'!$E$2:$R$1556,8,FALSE)</f>
        <v>WIND</v>
      </c>
      <c r="H212">
        <f>VLOOKUP($A212,'OASIS-11_26'!$E$2:$R$1556,4,FALSE)</f>
        <v>3.86</v>
      </c>
      <c r="I212">
        <f>VLOOKUP($A212,'OASIS-11_26'!$E$2:$R$1556,5,FALSE)</f>
        <v>6</v>
      </c>
      <c r="J212" t="str">
        <f>VLOOKUP($A212,'OASIS-11_26'!$E$2:$R$1556,6,FALSE)</f>
        <v>SCE</v>
      </c>
      <c r="K212" t="str">
        <f>IF(ISERROR(VLOOKUP($A212,'2021_NQC_List-11_13'!$A$2:$T$1532,4,FALSE)),"","NQC")</f>
        <v>NQC</v>
      </c>
      <c r="L212" s="3" t="str">
        <f>IF(ISERROR(VLOOKUP($A212,'2021_NQC_List-11_13'!$A$2:$T$1532,4,FALSE)),"",VLOOKUP($A212,'2021_NQC_List-11_13'!$A$2:$T$1532,18,FALSE))</f>
        <v>FC</v>
      </c>
      <c r="M212">
        <f>IF($K212="NQC",VLOOKUP($A212,'2021_NQC_List-11_13'!$A$2:$T$1532,4,FALSE),0)</f>
        <v>0.54</v>
      </c>
      <c r="N212">
        <f>IF($K212="NQC",VLOOKUP($A212,'2021_NQC_List-11_13'!$A$2:$T$1532,5,FALSE),0)</f>
        <v>0.46</v>
      </c>
      <c r="O212">
        <f>IF($K212="NQC",VLOOKUP($A212,'2021_NQC_List-11_13'!$A$2:$T$1532,6,FALSE),0)</f>
        <v>1.08</v>
      </c>
      <c r="P212">
        <f>IF($K212="NQC",VLOOKUP($A212,'2021_NQC_List-11_13'!$A$2:$T$1532,7,FALSE),0)</f>
        <v>0.97</v>
      </c>
      <c r="Q212">
        <f>IF($K212="NQC",VLOOKUP($A212,'2021_NQC_List-11_13'!$A$2:$T$1532,8,FALSE),0)</f>
        <v>0.97</v>
      </c>
      <c r="R212">
        <f>IF($K212="NQC",VLOOKUP($A212,'2021_NQC_List-11_13'!$A$2:$T$1532,9,FALSE),0)</f>
        <v>1.27</v>
      </c>
      <c r="S212">
        <f>IF($K212="NQC",VLOOKUP($A212,'2021_NQC_List-11_13'!$A$2:$T$1532,10,FALSE),0)</f>
        <v>0.89</v>
      </c>
      <c r="T212">
        <f>IF($K212="NQC",VLOOKUP($A212,'2021_NQC_List-11_13'!$A$2:$T$1532,11,FALSE),0)</f>
        <v>0.81</v>
      </c>
      <c r="U212">
        <f>IF($K212="NQC",VLOOKUP($A212,'2021_NQC_List-11_13'!$A$2:$T$1532,12,FALSE),0)</f>
        <v>0.57999999999999996</v>
      </c>
      <c r="V212">
        <f>IF($K212="NQC",VLOOKUP($A212,'2021_NQC_List-11_13'!$A$2:$T$1532,13,FALSE),0)</f>
        <v>0.31</v>
      </c>
      <c r="W212">
        <f>IF($K212="NQC",VLOOKUP($A212,'2021_NQC_List-11_13'!$A$2:$T$1532,14,FALSE),0)</f>
        <v>0.46</v>
      </c>
      <c r="X212">
        <f>IF($K212="NQC",VLOOKUP($A212,'2021_NQC_List-11_13'!$A$2:$T$1532,15,FALSE),0)</f>
        <v>0.5</v>
      </c>
      <c r="Y212" t="str">
        <f t="shared" si="7"/>
        <v>Non-Hydro</v>
      </c>
      <c r="AA212" t="s">
        <v>4341</v>
      </c>
    </row>
    <row r="213" spans="1:27" x14ac:dyDescent="0.3">
      <c r="A213" t="str">
        <f>'OASIS-11_26'!E221</f>
        <v>PRCTVY_1_MIGBT1</v>
      </c>
      <c r="B213" t="str">
        <f>'OASIS-11_26'!G221</f>
        <v>Miguel BESS</v>
      </c>
      <c r="C213" t="str">
        <f>VLOOKUP($A213,'OASIS-11_26'!$E$2:$R$1556,2,FALSE)</f>
        <v>GEN</v>
      </c>
      <c r="D213" s="1">
        <f>VLOOKUP($A213,'OASIS-11_26'!$E$2:$R$1556,11,FALSE)</f>
        <v>43446</v>
      </c>
      <c r="E213" s="3">
        <f t="shared" si="6"/>
        <v>2018</v>
      </c>
      <c r="F213" t="str">
        <f>VLOOKUP($A213,'OASIS-11_26'!$E$2:$R$1556,9,FALSE)</f>
        <v>LESR</v>
      </c>
      <c r="G213" t="str">
        <f>VLOOKUP($A213,'OASIS-11_26'!$E$2:$R$1556,8,FALSE)</f>
        <v>OTHER</v>
      </c>
      <c r="H213">
        <f>VLOOKUP($A213,'OASIS-11_26'!$E$2:$R$1556,4,FALSE)</f>
        <v>2</v>
      </c>
      <c r="I213">
        <f>VLOOKUP($A213,'OASIS-11_26'!$E$2:$R$1556,5,FALSE)</f>
        <v>2</v>
      </c>
      <c r="J213" t="str">
        <f>VLOOKUP($A213,'OASIS-11_26'!$E$2:$R$1556,6,FALSE)</f>
        <v>SDGE</v>
      </c>
      <c r="K213" t="str">
        <f>IF(ISERROR(VLOOKUP($A213,'2021_NQC_List-11_13'!$A$2:$T$1532,4,FALSE)),"","NQC")</f>
        <v>NQC</v>
      </c>
      <c r="L213" s="3" t="str">
        <f>IF(ISERROR(VLOOKUP($A213,'2021_NQC_List-11_13'!$A$2:$T$1532,4,FALSE)),"",VLOOKUP($A213,'2021_NQC_List-11_13'!$A$2:$T$1532,18,FALSE))</f>
        <v>EO</v>
      </c>
      <c r="M213">
        <f>IF($K213="NQC",VLOOKUP($A213,'2021_NQC_List-11_13'!$A$2:$T$1532,4,FALSE),0)</f>
        <v>0</v>
      </c>
      <c r="N213">
        <f>IF($K213="NQC",VLOOKUP($A213,'2021_NQC_List-11_13'!$A$2:$T$1532,5,FALSE),0)</f>
        <v>0</v>
      </c>
      <c r="O213">
        <f>IF($K213="NQC",VLOOKUP($A213,'2021_NQC_List-11_13'!$A$2:$T$1532,6,FALSE),0)</f>
        <v>0</v>
      </c>
      <c r="P213">
        <f>IF($K213="NQC",VLOOKUP($A213,'2021_NQC_List-11_13'!$A$2:$T$1532,7,FALSE),0)</f>
        <v>0</v>
      </c>
      <c r="Q213">
        <f>IF($K213="NQC",VLOOKUP($A213,'2021_NQC_List-11_13'!$A$2:$T$1532,8,FALSE),0)</f>
        <v>0</v>
      </c>
      <c r="R213">
        <f>IF($K213="NQC",VLOOKUP($A213,'2021_NQC_List-11_13'!$A$2:$T$1532,9,FALSE),0)</f>
        <v>0</v>
      </c>
      <c r="S213">
        <f>IF($K213="NQC",VLOOKUP($A213,'2021_NQC_List-11_13'!$A$2:$T$1532,10,FALSE),0)</f>
        <v>0</v>
      </c>
      <c r="T213">
        <f>IF($K213="NQC",VLOOKUP($A213,'2021_NQC_List-11_13'!$A$2:$T$1532,11,FALSE),0)</f>
        <v>0</v>
      </c>
      <c r="U213">
        <f>IF($K213="NQC",VLOOKUP($A213,'2021_NQC_List-11_13'!$A$2:$T$1532,12,FALSE),0)</f>
        <v>0</v>
      </c>
      <c r="V213">
        <f>IF($K213="NQC",VLOOKUP($A213,'2021_NQC_List-11_13'!$A$2:$T$1532,13,FALSE),0)</f>
        <v>0</v>
      </c>
      <c r="W213">
        <f>IF($K213="NQC",VLOOKUP($A213,'2021_NQC_List-11_13'!$A$2:$T$1532,14,FALSE),0)</f>
        <v>0</v>
      </c>
      <c r="X213">
        <f>IF($K213="NQC",VLOOKUP($A213,'2021_NQC_List-11_13'!$A$2:$T$1532,15,FALSE),0)</f>
        <v>0</v>
      </c>
      <c r="Y213" t="str">
        <f t="shared" si="7"/>
        <v>Non-Hydro</v>
      </c>
      <c r="AA213" t="s">
        <v>4341</v>
      </c>
    </row>
    <row r="214" spans="1:27" x14ac:dyDescent="0.3">
      <c r="A214" t="str">
        <f>'OASIS-11_26'!E222</f>
        <v>SIERRA_1_UNITS</v>
      </c>
      <c r="B214" t="str">
        <f>'OASIS-11_26'!G222</f>
        <v>HIGH SIERRA LIMITED</v>
      </c>
      <c r="C214" t="str">
        <f>VLOOKUP($A214,'OASIS-11_26'!$E$2:$R$1556,2,FALSE)</f>
        <v>GEN</v>
      </c>
      <c r="D214" s="1">
        <f>VLOOKUP($A214,'OASIS-11_26'!$E$2:$R$1556,11,FALSE)</f>
        <v>32563</v>
      </c>
      <c r="E214" s="3">
        <f t="shared" si="6"/>
        <v>1989</v>
      </c>
      <c r="F214" t="str">
        <f>VLOOKUP($A214,'OASIS-11_26'!$E$2:$R$1556,9,FALSE)</f>
        <v>NATURAL GAS</v>
      </c>
      <c r="G214" t="str">
        <f>VLOOKUP($A214,'OASIS-11_26'!$E$2:$R$1556,8,FALSE)</f>
        <v>COMBUSTION TURBINE</v>
      </c>
      <c r="H214">
        <f>VLOOKUP($A214,'OASIS-11_26'!$E$2:$R$1556,4,FALSE)</f>
        <v>52.43</v>
      </c>
      <c r="I214">
        <f>VLOOKUP($A214,'OASIS-11_26'!$E$2:$R$1556,5,FALSE)</f>
        <v>60.3</v>
      </c>
      <c r="J214" t="str">
        <f>VLOOKUP($A214,'OASIS-11_26'!$E$2:$R$1556,6,FALSE)</f>
        <v>PGAE</v>
      </c>
      <c r="K214" t="str">
        <f>IF(ISERROR(VLOOKUP($A214,'2021_NQC_List-11_13'!$A$2:$T$1532,4,FALSE)),"","NQC")</f>
        <v>NQC</v>
      </c>
      <c r="L214" s="3" t="str">
        <f>IF(ISERROR(VLOOKUP($A214,'2021_NQC_List-11_13'!$A$2:$T$1532,4,FALSE)),"",VLOOKUP($A214,'2021_NQC_List-11_13'!$A$2:$T$1532,18,FALSE))</f>
        <v>FC</v>
      </c>
      <c r="M214">
        <f>IF($K214="NQC",VLOOKUP($A214,'2021_NQC_List-11_13'!$A$2:$T$1532,4,FALSE),0)</f>
        <v>51.64</v>
      </c>
      <c r="N214">
        <f>IF($K214="NQC",VLOOKUP($A214,'2021_NQC_List-11_13'!$A$2:$T$1532,5,FALSE),0)</f>
        <v>51.7</v>
      </c>
      <c r="O214">
        <f>IF($K214="NQC",VLOOKUP($A214,'2021_NQC_List-11_13'!$A$2:$T$1532,6,FALSE),0)</f>
        <v>51.06</v>
      </c>
      <c r="P214">
        <f>IF($K214="NQC",VLOOKUP($A214,'2021_NQC_List-11_13'!$A$2:$T$1532,7,FALSE),0)</f>
        <v>50.74</v>
      </c>
      <c r="Q214">
        <f>IF($K214="NQC",VLOOKUP($A214,'2021_NQC_List-11_13'!$A$2:$T$1532,8,FALSE),0)</f>
        <v>50.31</v>
      </c>
      <c r="R214">
        <f>IF($K214="NQC",VLOOKUP($A214,'2021_NQC_List-11_13'!$A$2:$T$1532,9,FALSE),0)</f>
        <v>49.58</v>
      </c>
      <c r="S214">
        <f>IF($K214="NQC",VLOOKUP($A214,'2021_NQC_List-11_13'!$A$2:$T$1532,10,FALSE),0)</f>
        <v>49.46</v>
      </c>
      <c r="T214">
        <f>IF($K214="NQC",VLOOKUP($A214,'2021_NQC_List-11_13'!$A$2:$T$1532,11,FALSE),0)</f>
        <v>49.57</v>
      </c>
      <c r="U214">
        <f>IF($K214="NQC",VLOOKUP($A214,'2021_NQC_List-11_13'!$A$2:$T$1532,12,FALSE),0)</f>
        <v>50.13</v>
      </c>
      <c r="V214">
        <f>IF($K214="NQC",VLOOKUP($A214,'2021_NQC_List-11_13'!$A$2:$T$1532,13,FALSE),0)</f>
        <v>50.53</v>
      </c>
      <c r="W214">
        <f>IF($K214="NQC",VLOOKUP($A214,'2021_NQC_List-11_13'!$A$2:$T$1532,14,FALSE),0)</f>
        <v>51.24</v>
      </c>
      <c r="X214">
        <f>IF($K214="NQC",VLOOKUP($A214,'2021_NQC_List-11_13'!$A$2:$T$1532,15,FALSE),0)</f>
        <v>51.76</v>
      </c>
      <c r="Y214" t="str">
        <f t="shared" si="7"/>
        <v>Non-Hydro</v>
      </c>
      <c r="AA214" t="s">
        <v>4341</v>
      </c>
    </row>
    <row r="215" spans="1:27" x14ac:dyDescent="0.3">
      <c r="A215" t="str">
        <f>'OASIS-11_26'!E223</f>
        <v>FORKBU_6_UNIT</v>
      </c>
      <c r="B215" t="str">
        <f>'OASIS-11_26'!G223</f>
        <v>HYPOWER, INC. (FORKS OF BUTTE)</v>
      </c>
      <c r="C215" t="str">
        <f>VLOOKUP($A215,'OASIS-11_26'!$E$2:$R$1556,2,FALSE)</f>
        <v>GEN</v>
      </c>
      <c r="D215" s="1">
        <f>VLOOKUP($A215,'OASIS-11_26'!$E$2:$R$1556,11,FALSE)</f>
        <v>33679</v>
      </c>
      <c r="E215" s="3">
        <f t="shared" si="6"/>
        <v>1992</v>
      </c>
      <c r="F215" t="str">
        <f>VLOOKUP($A215,'OASIS-11_26'!$E$2:$R$1556,9,FALSE)</f>
        <v>WATER</v>
      </c>
      <c r="G215" t="str">
        <f>VLOOKUP($A215,'OASIS-11_26'!$E$2:$R$1556,8,FALSE)</f>
        <v>HYDRO</v>
      </c>
      <c r="H215">
        <f>VLOOKUP($A215,'OASIS-11_26'!$E$2:$R$1556,4,FALSE)</f>
        <v>14.3</v>
      </c>
      <c r="I215">
        <f>VLOOKUP($A215,'OASIS-11_26'!$E$2:$R$1556,5,FALSE)</f>
        <v>14.3</v>
      </c>
      <c r="J215" t="str">
        <f>VLOOKUP($A215,'OASIS-11_26'!$E$2:$R$1556,6,FALSE)</f>
        <v>PGAE</v>
      </c>
      <c r="K215" t="str">
        <f>IF(ISERROR(VLOOKUP($A215,'2021_NQC_List-11_13'!$A$2:$T$1532,4,FALSE)),"","NQC")</f>
        <v>NQC</v>
      </c>
      <c r="L215" s="3" t="str">
        <f>IF(ISERROR(VLOOKUP($A215,'2021_NQC_List-11_13'!$A$2:$T$1532,4,FALSE)),"",VLOOKUP($A215,'2021_NQC_List-11_13'!$A$2:$T$1532,18,FALSE))</f>
        <v>FC</v>
      </c>
      <c r="M215">
        <f>IF($K215="NQC",VLOOKUP($A215,'2021_NQC_List-11_13'!$A$2:$T$1532,4,FALSE),0)</f>
        <v>7.69</v>
      </c>
      <c r="N215">
        <f>IF($K215="NQC",VLOOKUP($A215,'2021_NQC_List-11_13'!$A$2:$T$1532,5,FALSE),0)</f>
        <v>10.35</v>
      </c>
      <c r="O215">
        <f>IF($K215="NQC",VLOOKUP($A215,'2021_NQC_List-11_13'!$A$2:$T$1532,6,FALSE),0)</f>
        <v>12.8</v>
      </c>
      <c r="P215">
        <f>IF($K215="NQC",VLOOKUP($A215,'2021_NQC_List-11_13'!$A$2:$T$1532,7,FALSE),0)</f>
        <v>13.61</v>
      </c>
      <c r="Q215">
        <f>IF($K215="NQC",VLOOKUP($A215,'2021_NQC_List-11_13'!$A$2:$T$1532,8,FALSE),0)</f>
        <v>9.93</v>
      </c>
      <c r="R215">
        <f>IF($K215="NQC",VLOOKUP($A215,'2021_NQC_List-11_13'!$A$2:$T$1532,9,FALSE),0)</f>
        <v>5.19</v>
      </c>
      <c r="S215">
        <f>IF($K215="NQC",VLOOKUP($A215,'2021_NQC_List-11_13'!$A$2:$T$1532,10,FALSE),0)</f>
        <v>1.47</v>
      </c>
      <c r="T215">
        <f>IF($K215="NQC",VLOOKUP($A215,'2021_NQC_List-11_13'!$A$2:$T$1532,11,FALSE),0)</f>
        <v>0.27</v>
      </c>
      <c r="U215">
        <f>IF($K215="NQC",VLOOKUP($A215,'2021_NQC_List-11_13'!$A$2:$T$1532,12,FALSE),0)</f>
        <v>0.4</v>
      </c>
      <c r="V215">
        <f>IF($K215="NQC",VLOOKUP($A215,'2021_NQC_List-11_13'!$A$2:$T$1532,13,FALSE),0)</f>
        <v>0.44</v>
      </c>
      <c r="W215">
        <f>IF($K215="NQC",VLOOKUP($A215,'2021_NQC_List-11_13'!$A$2:$T$1532,14,FALSE),0)</f>
        <v>2.0699999999999998</v>
      </c>
      <c r="X215">
        <f>IF($K215="NQC",VLOOKUP($A215,'2021_NQC_List-11_13'!$A$2:$T$1532,15,FALSE),0)</f>
        <v>1.95</v>
      </c>
      <c r="Y215" t="str">
        <f t="shared" si="7"/>
        <v>Hydro-Small Hydro</v>
      </c>
      <c r="AA215" t="s">
        <v>4341</v>
      </c>
    </row>
    <row r="216" spans="1:27" x14ac:dyDescent="0.3">
      <c r="A216" t="str">
        <f>'OASIS-11_26'!E224</f>
        <v>DIXNLD_1_LNDFL</v>
      </c>
      <c r="B216" t="str">
        <f>'OASIS-11_26'!G224</f>
        <v>Zero Waste Energy</v>
      </c>
      <c r="C216" t="str">
        <f>VLOOKUP($A216,'OASIS-11_26'!$E$2:$R$1556,2,FALSE)</f>
        <v>GEN</v>
      </c>
      <c r="D216" s="1">
        <f>VLOOKUP($A216,'OASIS-11_26'!$E$2:$R$1556,11,FALSE)</f>
        <v>42321</v>
      </c>
      <c r="E216" s="3">
        <f t="shared" si="6"/>
        <v>2015</v>
      </c>
      <c r="F216" t="str">
        <f>VLOOKUP($A216,'OASIS-11_26'!$E$2:$R$1556,9,FALSE)</f>
        <v>BIOMASS</v>
      </c>
      <c r="G216" t="str">
        <f>VLOOKUP($A216,'OASIS-11_26'!$E$2:$R$1556,8,FALSE)</f>
        <v>RECIPROCATING ENGINE</v>
      </c>
      <c r="H216">
        <f>VLOOKUP($A216,'OASIS-11_26'!$E$2:$R$1556,4,FALSE)</f>
        <v>1.6</v>
      </c>
      <c r="I216">
        <f>VLOOKUP($A216,'OASIS-11_26'!$E$2:$R$1556,5,FALSE)</f>
        <v>1.6</v>
      </c>
      <c r="J216" t="str">
        <f>VLOOKUP($A216,'OASIS-11_26'!$E$2:$R$1556,6,FALSE)</f>
        <v>PGAE</v>
      </c>
      <c r="K216" t="str">
        <f>IF(ISERROR(VLOOKUP($A216,'2021_NQC_List-11_13'!$A$2:$T$1532,4,FALSE)),"","NQC")</f>
        <v>NQC</v>
      </c>
      <c r="L216" s="3" t="str">
        <f>IF(ISERROR(VLOOKUP($A216,'2021_NQC_List-11_13'!$A$2:$T$1532,4,FALSE)),"",VLOOKUP($A216,'2021_NQC_List-11_13'!$A$2:$T$1532,18,FALSE))</f>
        <v>FC</v>
      </c>
      <c r="M216">
        <f>IF($K216="NQC",VLOOKUP($A216,'2021_NQC_List-11_13'!$A$2:$T$1532,4,FALSE),0)</f>
        <v>0.52</v>
      </c>
      <c r="N216">
        <f>IF($K216="NQC",VLOOKUP($A216,'2021_NQC_List-11_13'!$A$2:$T$1532,5,FALSE),0)</f>
        <v>0.64</v>
      </c>
      <c r="O216">
        <f>IF($K216="NQC",VLOOKUP($A216,'2021_NQC_List-11_13'!$A$2:$T$1532,6,FALSE),0)</f>
        <v>0.65</v>
      </c>
      <c r="P216">
        <f>IF($K216="NQC",VLOOKUP($A216,'2021_NQC_List-11_13'!$A$2:$T$1532,7,FALSE),0)</f>
        <v>0.63</v>
      </c>
      <c r="Q216">
        <f>IF($K216="NQC",VLOOKUP($A216,'2021_NQC_List-11_13'!$A$2:$T$1532,8,FALSE),0)</f>
        <v>0.67</v>
      </c>
      <c r="R216">
        <f>IF($K216="NQC",VLOOKUP($A216,'2021_NQC_List-11_13'!$A$2:$T$1532,9,FALSE),0)</f>
        <v>0.6</v>
      </c>
      <c r="S216">
        <f>IF($K216="NQC",VLOOKUP($A216,'2021_NQC_List-11_13'!$A$2:$T$1532,10,FALSE),0)</f>
        <v>0.62</v>
      </c>
      <c r="T216">
        <f>IF($K216="NQC",VLOOKUP($A216,'2021_NQC_List-11_13'!$A$2:$T$1532,11,FALSE),0)</f>
        <v>0.7</v>
      </c>
      <c r="U216">
        <f>IF($K216="NQC",VLOOKUP($A216,'2021_NQC_List-11_13'!$A$2:$T$1532,12,FALSE),0)</f>
        <v>0.72</v>
      </c>
      <c r="V216">
        <f>IF($K216="NQC",VLOOKUP($A216,'2021_NQC_List-11_13'!$A$2:$T$1532,13,FALSE),0)</f>
        <v>0.68</v>
      </c>
      <c r="W216">
        <f>IF($K216="NQC",VLOOKUP($A216,'2021_NQC_List-11_13'!$A$2:$T$1532,14,FALSE),0)</f>
        <v>0.35</v>
      </c>
      <c r="X216">
        <f>IF($K216="NQC",VLOOKUP($A216,'2021_NQC_List-11_13'!$A$2:$T$1532,15,FALSE),0)</f>
        <v>0.28000000000000003</v>
      </c>
      <c r="Y216" t="str">
        <f t="shared" si="7"/>
        <v>Non-Hydro</v>
      </c>
      <c r="AA216" t="s">
        <v>4341</v>
      </c>
    </row>
    <row r="217" spans="1:27" x14ac:dyDescent="0.3">
      <c r="A217" t="str">
        <f>'OASIS-11_26'!E225</f>
        <v>ADERA_1_SOLAR1</v>
      </c>
      <c r="B217" t="str">
        <f>'OASIS-11_26'!G225</f>
        <v>Adera Solar</v>
      </c>
      <c r="C217" t="str">
        <f>VLOOKUP($A217,'OASIS-11_26'!$E$2:$R$1556,2,FALSE)</f>
        <v>GEN</v>
      </c>
      <c r="D217" s="1">
        <f>VLOOKUP($A217,'OASIS-11_26'!$E$2:$R$1556,11,FALSE)</f>
        <v>42361</v>
      </c>
      <c r="E217" s="3">
        <f t="shared" si="6"/>
        <v>2015</v>
      </c>
      <c r="F217" t="str">
        <f>VLOOKUP($A217,'OASIS-11_26'!$E$2:$R$1556,9,FALSE)</f>
        <v>SUN</v>
      </c>
      <c r="G217" t="str">
        <f>VLOOKUP($A217,'OASIS-11_26'!$E$2:$R$1556,8,FALSE)</f>
        <v>PHOTO VOLTAIC</v>
      </c>
      <c r="H217">
        <f>VLOOKUP($A217,'OASIS-11_26'!$E$2:$R$1556,4,FALSE)</f>
        <v>20</v>
      </c>
      <c r="I217">
        <f>VLOOKUP($A217,'OASIS-11_26'!$E$2:$R$1556,5,FALSE)</f>
        <v>20</v>
      </c>
      <c r="J217" t="str">
        <f>VLOOKUP($A217,'OASIS-11_26'!$E$2:$R$1556,6,FALSE)</f>
        <v>PGAE</v>
      </c>
      <c r="K217" t="str">
        <f>IF(ISERROR(VLOOKUP($A217,'2021_NQC_List-11_13'!$A$2:$T$1532,4,FALSE)),"","NQC")</f>
        <v>NQC</v>
      </c>
      <c r="L217" s="3" t="str">
        <f>IF(ISERROR(VLOOKUP($A217,'2021_NQC_List-11_13'!$A$2:$T$1532,4,FALSE)),"",VLOOKUP($A217,'2021_NQC_List-11_13'!$A$2:$T$1532,18,FALSE))</f>
        <v>EO</v>
      </c>
      <c r="M217">
        <f>IF($K217="NQC",VLOOKUP($A217,'2021_NQC_List-11_13'!$A$2:$T$1532,4,FALSE),0)</f>
        <v>0</v>
      </c>
      <c r="N217">
        <f>IF($K217="NQC",VLOOKUP($A217,'2021_NQC_List-11_13'!$A$2:$T$1532,5,FALSE),0)</f>
        <v>0</v>
      </c>
      <c r="O217">
        <f>IF($K217="NQC",VLOOKUP($A217,'2021_NQC_List-11_13'!$A$2:$T$1532,6,FALSE),0)</f>
        <v>0</v>
      </c>
      <c r="P217">
        <f>IF($K217="NQC",VLOOKUP($A217,'2021_NQC_List-11_13'!$A$2:$T$1532,7,FALSE),0)</f>
        <v>0</v>
      </c>
      <c r="Q217">
        <f>IF($K217="NQC",VLOOKUP($A217,'2021_NQC_List-11_13'!$A$2:$T$1532,8,FALSE),0)</f>
        <v>0</v>
      </c>
      <c r="R217">
        <f>IF($K217="NQC",VLOOKUP($A217,'2021_NQC_List-11_13'!$A$2:$T$1532,9,FALSE),0)</f>
        <v>0</v>
      </c>
      <c r="S217">
        <f>IF($K217="NQC",VLOOKUP($A217,'2021_NQC_List-11_13'!$A$2:$T$1532,10,FALSE),0)</f>
        <v>0</v>
      </c>
      <c r="T217">
        <f>IF($K217="NQC",VLOOKUP($A217,'2021_NQC_List-11_13'!$A$2:$T$1532,11,FALSE),0)</f>
        <v>0</v>
      </c>
      <c r="U217">
        <f>IF($K217="NQC",VLOOKUP($A217,'2021_NQC_List-11_13'!$A$2:$T$1532,12,FALSE),0)</f>
        <v>0</v>
      </c>
      <c r="V217">
        <f>IF($K217="NQC",VLOOKUP($A217,'2021_NQC_List-11_13'!$A$2:$T$1532,13,FALSE),0)</f>
        <v>0</v>
      </c>
      <c r="W217">
        <f>IF($K217="NQC",VLOOKUP($A217,'2021_NQC_List-11_13'!$A$2:$T$1532,14,FALSE),0)</f>
        <v>0</v>
      </c>
      <c r="X217">
        <f>IF($K217="NQC",VLOOKUP($A217,'2021_NQC_List-11_13'!$A$2:$T$1532,15,FALSE),0)</f>
        <v>0</v>
      </c>
      <c r="Y217" t="str">
        <f t="shared" si="7"/>
        <v>Non-Hydro</v>
      </c>
      <c r="AA217" t="s">
        <v>4341</v>
      </c>
    </row>
    <row r="218" spans="1:27" x14ac:dyDescent="0.3">
      <c r="A218" t="str">
        <f>'OASIS-11_26'!E226</f>
        <v>WOODWR_1_HYDRO</v>
      </c>
      <c r="B218" t="str">
        <f>'OASIS-11_26'!G226</f>
        <v>Quinten Luallen</v>
      </c>
      <c r="C218" t="str">
        <f>VLOOKUP($A218,'OASIS-11_26'!$E$2:$R$1556,2,FALSE)</f>
        <v>GEN</v>
      </c>
      <c r="D218" s="1">
        <f>VLOOKUP($A218,'OASIS-11_26'!$E$2:$R$1556,11,FALSE)</f>
        <v>42900</v>
      </c>
      <c r="E218" s="3">
        <f t="shared" si="6"/>
        <v>2017</v>
      </c>
      <c r="F218" t="str">
        <f>VLOOKUP($A218,'OASIS-11_26'!$E$2:$R$1556,9,FALSE)</f>
        <v>WATER</v>
      </c>
      <c r="G218" t="str">
        <f>VLOOKUP($A218,'OASIS-11_26'!$E$2:$R$1556,8,FALSE)</f>
        <v>HYDRO</v>
      </c>
      <c r="H218">
        <f>VLOOKUP($A218,'OASIS-11_26'!$E$2:$R$1556,4,FALSE)</f>
        <v>7.3</v>
      </c>
      <c r="I218">
        <f>VLOOKUP($A218,'OASIS-11_26'!$E$2:$R$1556,5,FALSE)</f>
        <v>7.3</v>
      </c>
      <c r="J218" t="str">
        <f>VLOOKUP($A218,'OASIS-11_26'!$E$2:$R$1556,6,FALSE)</f>
        <v>PGAE</v>
      </c>
      <c r="K218" t="str">
        <f>IF(ISERROR(VLOOKUP($A218,'2021_NQC_List-11_13'!$A$2:$T$1532,4,FALSE)),"","NQC")</f>
        <v>NQC</v>
      </c>
      <c r="L218" s="3" t="str">
        <f>IF(ISERROR(VLOOKUP($A218,'2021_NQC_List-11_13'!$A$2:$T$1532,4,FALSE)),"",VLOOKUP($A218,'2021_NQC_List-11_13'!$A$2:$T$1532,18,FALSE))</f>
        <v>EO</v>
      </c>
      <c r="M218">
        <f>IF($K218="NQC",VLOOKUP($A218,'2021_NQC_List-11_13'!$A$2:$T$1532,4,FALSE),0)</f>
        <v>0</v>
      </c>
      <c r="N218">
        <f>IF($K218="NQC",VLOOKUP($A218,'2021_NQC_List-11_13'!$A$2:$T$1532,5,FALSE),0)</f>
        <v>0</v>
      </c>
      <c r="O218">
        <f>IF($K218="NQC",VLOOKUP($A218,'2021_NQC_List-11_13'!$A$2:$T$1532,6,FALSE),0)</f>
        <v>0</v>
      </c>
      <c r="P218">
        <f>IF($K218="NQC",VLOOKUP($A218,'2021_NQC_List-11_13'!$A$2:$T$1532,7,FALSE),0)</f>
        <v>0</v>
      </c>
      <c r="Q218">
        <f>IF($K218="NQC",VLOOKUP($A218,'2021_NQC_List-11_13'!$A$2:$T$1532,8,FALSE),0)</f>
        <v>0</v>
      </c>
      <c r="R218">
        <f>IF($K218="NQC",VLOOKUP($A218,'2021_NQC_List-11_13'!$A$2:$T$1532,9,FALSE),0)</f>
        <v>0</v>
      </c>
      <c r="S218">
        <f>IF($K218="NQC",VLOOKUP($A218,'2021_NQC_List-11_13'!$A$2:$T$1532,10,FALSE),0)</f>
        <v>0</v>
      </c>
      <c r="T218">
        <f>IF($K218="NQC",VLOOKUP($A218,'2021_NQC_List-11_13'!$A$2:$T$1532,11,FALSE),0)</f>
        <v>0</v>
      </c>
      <c r="U218">
        <f>IF($K218="NQC",VLOOKUP($A218,'2021_NQC_List-11_13'!$A$2:$T$1532,12,FALSE),0)</f>
        <v>0</v>
      </c>
      <c r="V218">
        <f>IF($K218="NQC",VLOOKUP($A218,'2021_NQC_List-11_13'!$A$2:$T$1532,13,FALSE),0)</f>
        <v>0</v>
      </c>
      <c r="W218">
        <f>IF($K218="NQC",VLOOKUP($A218,'2021_NQC_List-11_13'!$A$2:$T$1532,14,FALSE),0)</f>
        <v>0</v>
      </c>
      <c r="X218">
        <f>IF($K218="NQC",VLOOKUP($A218,'2021_NQC_List-11_13'!$A$2:$T$1532,15,FALSE),0)</f>
        <v>0</v>
      </c>
      <c r="Y218" t="str">
        <f t="shared" si="7"/>
        <v>Hydro-Small Hydro</v>
      </c>
      <c r="AA218" t="s">
        <v>4341</v>
      </c>
    </row>
    <row r="219" spans="1:27" x14ac:dyDescent="0.3">
      <c r="A219" t="str">
        <f>'OASIS-11_26'!E227</f>
        <v>SPRGVL_2_TULESC</v>
      </c>
      <c r="B219" t="str">
        <f>'OASIS-11_26'!G227</f>
        <v>TULE RIVER HYDRO PLANT (SCE)</v>
      </c>
      <c r="C219" t="str">
        <f>VLOOKUP($A219,'OASIS-11_26'!$E$2:$R$1556,2,FALSE)</f>
        <v>GEN</v>
      </c>
      <c r="D219" s="1">
        <f>VLOOKUP($A219,'OASIS-11_26'!$E$2:$R$1556,11,FALSE)</f>
        <v>3289</v>
      </c>
      <c r="E219" s="3">
        <f t="shared" si="6"/>
        <v>1909</v>
      </c>
      <c r="F219" t="str">
        <f>VLOOKUP($A219,'OASIS-11_26'!$E$2:$R$1556,9,FALSE)</f>
        <v>WATER</v>
      </c>
      <c r="G219" t="str">
        <f>VLOOKUP($A219,'OASIS-11_26'!$E$2:$R$1556,8,FALSE)</f>
        <v>HYDRO</v>
      </c>
      <c r="H219">
        <f>VLOOKUP($A219,'OASIS-11_26'!$E$2:$R$1556,4,FALSE)</f>
        <v>2.5</v>
      </c>
      <c r="I219">
        <f>VLOOKUP($A219,'OASIS-11_26'!$E$2:$R$1556,5,FALSE)</f>
        <v>2.5</v>
      </c>
      <c r="J219" t="str">
        <f>VLOOKUP($A219,'OASIS-11_26'!$E$2:$R$1556,6,FALSE)</f>
        <v>SCE</v>
      </c>
      <c r="K219" t="str">
        <f>IF(ISERROR(VLOOKUP($A219,'2021_NQC_List-11_13'!$A$2:$T$1532,4,FALSE)),"","NQC")</f>
        <v>NQC</v>
      </c>
      <c r="L219" s="3" t="str">
        <f>IF(ISERROR(VLOOKUP($A219,'2021_NQC_List-11_13'!$A$2:$T$1532,4,FALSE)),"",VLOOKUP($A219,'2021_NQC_List-11_13'!$A$2:$T$1532,18,FALSE))</f>
        <v>FC</v>
      </c>
      <c r="M219">
        <f>IF($K219="NQC",VLOOKUP($A219,'2021_NQC_List-11_13'!$A$2:$T$1532,4,FALSE),0)</f>
        <v>0</v>
      </c>
      <c r="N219">
        <f>IF($K219="NQC",VLOOKUP($A219,'2021_NQC_List-11_13'!$A$2:$T$1532,5,FALSE),0)</f>
        <v>0</v>
      </c>
      <c r="O219">
        <f>IF($K219="NQC",VLOOKUP($A219,'2021_NQC_List-11_13'!$A$2:$T$1532,6,FALSE),0)</f>
        <v>0</v>
      </c>
      <c r="P219">
        <f>IF($K219="NQC",VLOOKUP($A219,'2021_NQC_List-11_13'!$A$2:$T$1532,7,FALSE),0)</f>
        <v>0.26</v>
      </c>
      <c r="Q219">
        <f>IF($K219="NQC",VLOOKUP($A219,'2021_NQC_List-11_13'!$A$2:$T$1532,8,FALSE),0)</f>
        <v>0.68</v>
      </c>
      <c r="R219">
        <f>IF($K219="NQC",VLOOKUP($A219,'2021_NQC_List-11_13'!$A$2:$T$1532,9,FALSE),0)</f>
        <v>0.6</v>
      </c>
      <c r="S219">
        <f>IF($K219="NQC",VLOOKUP($A219,'2021_NQC_List-11_13'!$A$2:$T$1532,10,FALSE),0)</f>
        <v>0.6</v>
      </c>
      <c r="T219">
        <f>IF($K219="NQC",VLOOKUP($A219,'2021_NQC_List-11_13'!$A$2:$T$1532,11,FALSE),0)</f>
        <v>0.44</v>
      </c>
      <c r="U219">
        <f>IF($K219="NQC",VLOOKUP($A219,'2021_NQC_List-11_13'!$A$2:$T$1532,12,FALSE),0)</f>
        <v>0</v>
      </c>
      <c r="V219">
        <f>IF($K219="NQC",VLOOKUP($A219,'2021_NQC_List-11_13'!$A$2:$T$1532,13,FALSE),0)</f>
        <v>0</v>
      </c>
      <c r="W219">
        <f>IF($K219="NQC",VLOOKUP($A219,'2021_NQC_List-11_13'!$A$2:$T$1532,14,FALSE),0)</f>
        <v>0</v>
      </c>
      <c r="X219">
        <f>IF($K219="NQC",VLOOKUP($A219,'2021_NQC_List-11_13'!$A$2:$T$1532,15,FALSE),0)</f>
        <v>0</v>
      </c>
      <c r="Y219" t="str">
        <f t="shared" si="7"/>
        <v>Hydro-Small Hydro</v>
      </c>
      <c r="AA219" t="s">
        <v>4341</v>
      </c>
    </row>
    <row r="220" spans="1:27" x14ac:dyDescent="0.3">
      <c r="A220" t="str">
        <f>'OASIS-11_26'!E228</f>
        <v>SNCLRA_2_SPRHYD</v>
      </c>
      <c r="B220" t="str">
        <f>'OASIS-11_26'!G228</f>
        <v>Springville Hydroelectric Generator</v>
      </c>
      <c r="C220" t="str">
        <f>VLOOKUP($A220,'OASIS-11_26'!$E$2:$R$1556,2,FALSE)</f>
        <v>GEN</v>
      </c>
      <c r="D220" s="1">
        <f>VLOOKUP($A220,'OASIS-11_26'!$E$2:$R$1556,11,FALSE)</f>
        <v>42479</v>
      </c>
      <c r="E220" s="3">
        <f t="shared" si="6"/>
        <v>2016</v>
      </c>
      <c r="F220" t="str">
        <f>VLOOKUP($A220,'OASIS-11_26'!$E$2:$R$1556,9,FALSE)</f>
        <v>WATER</v>
      </c>
      <c r="G220" t="str">
        <f>VLOOKUP($A220,'OASIS-11_26'!$E$2:$R$1556,8,FALSE)</f>
        <v>HYDRO</v>
      </c>
      <c r="H220">
        <f>VLOOKUP($A220,'OASIS-11_26'!$E$2:$R$1556,4,FALSE)</f>
        <v>1</v>
      </c>
      <c r="I220">
        <f>VLOOKUP($A220,'OASIS-11_26'!$E$2:$R$1556,5,FALSE)</f>
        <v>1</v>
      </c>
      <c r="J220" t="str">
        <f>VLOOKUP($A220,'OASIS-11_26'!$E$2:$R$1556,6,FALSE)</f>
        <v>SCE</v>
      </c>
      <c r="K220" t="str">
        <f>IF(ISERROR(VLOOKUP($A220,'2021_NQC_List-11_13'!$A$2:$T$1532,4,FALSE)),"","NQC")</f>
        <v>NQC</v>
      </c>
      <c r="L220" s="3" t="str">
        <f>IF(ISERROR(VLOOKUP($A220,'2021_NQC_List-11_13'!$A$2:$T$1532,4,FALSE)),"",VLOOKUP($A220,'2021_NQC_List-11_13'!$A$2:$T$1532,18,FALSE))</f>
        <v>FC</v>
      </c>
      <c r="M220">
        <f>IF($K220="NQC",VLOOKUP($A220,'2021_NQC_List-11_13'!$A$2:$T$1532,4,FALSE),0)</f>
        <v>0.03</v>
      </c>
      <c r="N220">
        <f>IF($K220="NQC",VLOOKUP($A220,'2021_NQC_List-11_13'!$A$2:$T$1532,5,FALSE),0)</f>
        <v>0.06</v>
      </c>
      <c r="O220">
        <f>IF($K220="NQC",VLOOKUP($A220,'2021_NQC_List-11_13'!$A$2:$T$1532,6,FALSE),0)</f>
        <v>0.04</v>
      </c>
      <c r="P220">
        <f>IF($K220="NQC",VLOOKUP($A220,'2021_NQC_List-11_13'!$A$2:$T$1532,7,FALSE),0)</f>
        <v>0.1</v>
      </c>
      <c r="Q220">
        <f>IF($K220="NQC",VLOOKUP($A220,'2021_NQC_List-11_13'!$A$2:$T$1532,8,FALSE),0)</f>
        <v>0.12</v>
      </c>
      <c r="R220">
        <f>IF($K220="NQC",VLOOKUP($A220,'2021_NQC_List-11_13'!$A$2:$T$1532,9,FALSE),0)</f>
        <v>0.16</v>
      </c>
      <c r="S220">
        <f>IF($K220="NQC",VLOOKUP($A220,'2021_NQC_List-11_13'!$A$2:$T$1532,10,FALSE),0)</f>
        <v>0.18</v>
      </c>
      <c r="T220">
        <f>IF($K220="NQC",VLOOKUP($A220,'2021_NQC_List-11_13'!$A$2:$T$1532,11,FALSE),0)</f>
        <v>0.14000000000000001</v>
      </c>
      <c r="U220">
        <f>IF($K220="NQC",VLOOKUP($A220,'2021_NQC_List-11_13'!$A$2:$T$1532,12,FALSE),0)</f>
        <v>0.13</v>
      </c>
      <c r="V220">
        <f>IF($K220="NQC",VLOOKUP($A220,'2021_NQC_List-11_13'!$A$2:$T$1532,13,FALSE),0)</f>
        <v>0.2</v>
      </c>
      <c r="W220">
        <f>IF($K220="NQC",VLOOKUP($A220,'2021_NQC_List-11_13'!$A$2:$T$1532,14,FALSE),0)</f>
        <v>0.14000000000000001</v>
      </c>
      <c r="X220">
        <f>IF($K220="NQC",VLOOKUP($A220,'2021_NQC_List-11_13'!$A$2:$T$1532,15,FALSE),0)</f>
        <v>0.17</v>
      </c>
      <c r="Y220" t="str">
        <f t="shared" si="7"/>
        <v>Hydro-Small Hydro</v>
      </c>
      <c r="AA220" t="s">
        <v>4341</v>
      </c>
    </row>
    <row r="221" spans="1:27" x14ac:dyDescent="0.3">
      <c r="A221" t="str">
        <f>'OASIS-11_26'!E229</f>
        <v>ALTA6E_2_WIND10</v>
      </c>
      <c r="B221" t="str">
        <f>'OASIS-11_26'!G229</f>
        <v>Alta Wind 10</v>
      </c>
      <c r="C221" t="str">
        <f>VLOOKUP($A221,'OASIS-11_26'!$E$2:$R$1556,2,FALSE)</f>
        <v>GEN</v>
      </c>
      <c r="D221" s="1">
        <f>VLOOKUP($A221,'OASIS-11_26'!$E$2:$R$1556,11,FALSE)</f>
        <v>41711</v>
      </c>
      <c r="E221" s="3">
        <f t="shared" si="6"/>
        <v>2014</v>
      </c>
      <c r="F221" t="str">
        <f>VLOOKUP($A221,'OASIS-11_26'!$E$2:$R$1556,9,FALSE)</f>
        <v>WIND</v>
      </c>
      <c r="G221" t="str">
        <f>VLOOKUP($A221,'OASIS-11_26'!$E$2:$R$1556,8,FALSE)</f>
        <v>WIND</v>
      </c>
      <c r="H221">
        <f>VLOOKUP($A221,'OASIS-11_26'!$E$2:$R$1556,4,FALSE)</f>
        <v>134.84</v>
      </c>
      <c r="I221">
        <f>VLOOKUP($A221,'OASIS-11_26'!$E$2:$R$1556,5,FALSE)</f>
        <v>138</v>
      </c>
      <c r="J221" t="str">
        <f>VLOOKUP($A221,'OASIS-11_26'!$E$2:$R$1556,6,FALSE)</f>
        <v>SCE</v>
      </c>
      <c r="K221" t="str">
        <f>IF(ISERROR(VLOOKUP($A221,'2021_NQC_List-11_13'!$A$2:$T$1532,4,FALSE)),"","NQC")</f>
        <v>NQC</v>
      </c>
      <c r="L221" s="3" t="str">
        <f>IF(ISERROR(VLOOKUP($A221,'2021_NQC_List-11_13'!$A$2:$T$1532,4,FALSE)),"",VLOOKUP($A221,'2021_NQC_List-11_13'!$A$2:$T$1532,18,FALSE))</f>
        <v>FC</v>
      </c>
      <c r="M221">
        <f>IF($K221="NQC",VLOOKUP($A221,'2021_NQC_List-11_13'!$A$2:$T$1532,4,FALSE),0)</f>
        <v>19.32</v>
      </c>
      <c r="N221">
        <f>IF($K221="NQC",VLOOKUP($A221,'2021_NQC_List-11_13'!$A$2:$T$1532,5,FALSE),0)</f>
        <v>16.559999999999999</v>
      </c>
      <c r="O221">
        <f>IF($K221="NQC",VLOOKUP($A221,'2021_NQC_List-11_13'!$A$2:$T$1532,6,FALSE),0)</f>
        <v>38.64</v>
      </c>
      <c r="P221">
        <f>IF($K221="NQC",VLOOKUP($A221,'2021_NQC_List-11_13'!$A$2:$T$1532,7,FALSE),0)</f>
        <v>34.5</v>
      </c>
      <c r="Q221">
        <f>IF($K221="NQC",VLOOKUP($A221,'2021_NQC_List-11_13'!$A$2:$T$1532,8,FALSE),0)</f>
        <v>34.5</v>
      </c>
      <c r="R221">
        <f>IF($K221="NQC",VLOOKUP($A221,'2021_NQC_List-11_13'!$A$2:$T$1532,9,FALSE),0)</f>
        <v>45.54</v>
      </c>
      <c r="S221">
        <f>IF($K221="NQC",VLOOKUP($A221,'2021_NQC_List-11_13'!$A$2:$T$1532,10,FALSE),0)</f>
        <v>31.74</v>
      </c>
      <c r="T221">
        <f>IF($K221="NQC",VLOOKUP($A221,'2021_NQC_List-11_13'!$A$2:$T$1532,11,FALSE),0)</f>
        <v>28.98</v>
      </c>
      <c r="U221">
        <f>IF($K221="NQC",VLOOKUP($A221,'2021_NQC_List-11_13'!$A$2:$T$1532,12,FALSE),0)</f>
        <v>20.7</v>
      </c>
      <c r="V221">
        <f>IF($K221="NQC",VLOOKUP($A221,'2021_NQC_List-11_13'!$A$2:$T$1532,13,FALSE),0)</f>
        <v>11.04</v>
      </c>
      <c r="W221">
        <f>IF($K221="NQC",VLOOKUP($A221,'2021_NQC_List-11_13'!$A$2:$T$1532,14,FALSE),0)</f>
        <v>16.559999999999999</v>
      </c>
      <c r="X221">
        <f>IF($K221="NQC",VLOOKUP($A221,'2021_NQC_List-11_13'!$A$2:$T$1532,15,FALSE),0)</f>
        <v>17.940000000000001</v>
      </c>
      <c r="Y221" t="str">
        <f t="shared" si="7"/>
        <v>Non-Hydro</v>
      </c>
      <c r="AA221" t="s">
        <v>4341</v>
      </c>
    </row>
    <row r="222" spans="1:27" x14ac:dyDescent="0.3">
      <c r="A222" t="str">
        <f>'OASIS-11_26'!E231</f>
        <v>ETIWND_2_RTS017</v>
      </c>
      <c r="B222" t="str">
        <f>'OASIS-11_26'!G231</f>
        <v>SPVP017</v>
      </c>
      <c r="C222" t="str">
        <f>VLOOKUP($A222,'OASIS-11_26'!$E$2:$R$1556,2,FALSE)</f>
        <v>GEN</v>
      </c>
      <c r="D222" s="1">
        <f>VLOOKUP($A222,'OASIS-11_26'!$E$2:$R$1556,11,FALSE)</f>
        <v>40892</v>
      </c>
      <c r="E222" s="3">
        <f t="shared" si="6"/>
        <v>2011</v>
      </c>
      <c r="F222" t="str">
        <f>VLOOKUP($A222,'OASIS-11_26'!$E$2:$R$1556,9,FALSE)</f>
        <v>SUN</v>
      </c>
      <c r="G222" t="str">
        <f>VLOOKUP($A222,'OASIS-11_26'!$E$2:$R$1556,8,FALSE)</f>
        <v>PHOTO VOLTAIC</v>
      </c>
      <c r="H222">
        <f>VLOOKUP($A222,'OASIS-11_26'!$E$2:$R$1556,4,FALSE)</f>
        <v>3.5</v>
      </c>
      <c r="I222">
        <f>VLOOKUP($A222,'OASIS-11_26'!$E$2:$R$1556,5,FALSE)</f>
        <v>3.5</v>
      </c>
      <c r="J222" t="str">
        <f>VLOOKUP($A222,'OASIS-11_26'!$E$2:$R$1556,6,FALSE)</f>
        <v>SCE</v>
      </c>
      <c r="K222" t="str">
        <f>IF(ISERROR(VLOOKUP($A222,'2021_NQC_List-11_13'!$A$2:$T$1532,4,FALSE)),"","NQC")</f>
        <v>NQC</v>
      </c>
      <c r="L222" s="3" t="str">
        <f>IF(ISERROR(VLOOKUP($A222,'2021_NQC_List-11_13'!$A$2:$T$1532,4,FALSE)),"",VLOOKUP($A222,'2021_NQC_List-11_13'!$A$2:$T$1532,18,FALSE))</f>
        <v>FC</v>
      </c>
      <c r="M222">
        <f>IF($K222="NQC",VLOOKUP($A222,'2021_NQC_List-11_13'!$A$2:$T$1532,4,FALSE),0)</f>
        <v>0.14000000000000001</v>
      </c>
      <c r="N222">
        <f>IF($K222="NQC",VLOOKUP($A222,'2021_NQC_List-11_13'!$A$2:$T$1532,5,FALSE),0)</f>
        <v>0.11</v>
      </c>
      <c r="O222">
        <f>IF($K222="NQC",VLOOKUP($A222,'2021_NQC_List-11_13'!$A$2:$T$1532,6,FALSE),0)</f>
        <v>0.63</v>
      </c>
      <c r="P222">
        <f>IF($K222="NQC",VLOOKUP($A222,'2021_NQC_List-11_13'!$A$2:$T$1532,7,FALSE),0)</f>
        <v>0.53</v>
      </c>
      <c r="Q222">
        <f>IF($K222="NQC",VLOOKUP($A222,'2021_NQC_List-11_13'!$A$2:$T$1532,8,FALSE),0)</f>
        <v>0.56000000000000005</v>
      </c>
      <c r="R222">
        <f>IF($K222="NQC",VLOOKUP($A222,'2021_NQC_List-11_13'!$A$2:$T$1532,9,FALSE),0)</f>
        <v>1.0900000000000001</v>
      </c>
      <c r="S222">
        <f>IF($K222="NQC",VLOOKUP($A222,'2021_NQC_List-11_13'!$A$2:$T$1532,10,FALSE),0)</f>
        <v>1.37</v>
      </c>
      <c r="T222">
        <f>IF($K222="NQC",VLOOKUP($A222,'2021_NQC_List-11_13'!$A$2:$T$1532,11,FALSE),0)</f>
        <v>0.95</v>
      </c>
      <c r="U222">
        <f>IF($K222="NQC",VLOOKUP($A222,'2021_NQC_List-11_13'!$A$2:$T$1532,12,FALSE),0)</f>
        <v>0.49</v>
      </c>
      <c r="V222">
        <f>IF($K222="NQC",VLOOKUP($A222,'2021_NQC_List-11_13'!$A$2:$T$1532,13,FALSE),0)</f>
        <v>7.0000000000000007E-2</v>
      </c>
      <c r="W222">
        <f>IF($K222="NQC",VLOOKUP($A222,'2021_NQC_List-11_13'!$A$2:$T$1532,14,FALSE),0)</f>
        <v>7.0000000000000007E-2</v>
      </c>
      <c r="X222">
        <f>IF($K222="NQC",VLOOKUP($A222,'2021_NQC_List-11_13'!$A$2:$T$1532,15,FALSE),0)</f>
        <v>0</v>
      </c>
      <c r="Y222" t="str">
        <f t="shared" si="7"/>
        <v>Non-Hydro</v>
      </c>
      <c r="AA222" t="s">
        <v>4341</v>
      </c>
    </row>
    <row r="223" spans="1:27" x14ac:dyDescent="0.3">
      <c r="A223" t="str">
        <f>'OASIS-11_26'!E232</f>
        <v>CNTRVL_6_UNIT</v>
      </c>
      <c r="B223" t="str">
        <f>'OASIS-11_26'!G232</f>
        <v>Centerville</v>
      </c>
      <c r="C223" t="str">
        <f>VLOOKUP($A223,'OASIS-11_26'!$E$2:$R$1556,2,FALSE)</f>
        <v>GEN</v>
      </c>
      <c r="D223" s="1">
        <f>VLOOKUP($A223,'OASIS-11_26'!$E$2:$R$1556,11,FALSE)</f>
        <v>0</v>
      </c>
      <c r="E223" s="3" t="str">
        <f t="shared" si="6"/>
        <v/>
      </c>
      <c r="F223" t="str">
        <f>VLOOKUP($A223,'OASIS-11_26'!$E$2:$R$1556,9,FALSE)</f>
        <v>WATER</v>
      </c>
      <c r="G223" t="str">
        <f>VLOOKUP($A223,'OASIS-11_26'!$E$2:$R$1556,8,FALSE)</f>
        <v>HYDRO</v>
      </c>
      <c r="H223">
        <f>VLOOKUP($A223,'OASIS-11_26'!$E$2:$R$1556,4,FALSE)</f>
        <v>6.4</v>
      </c>
      <c r="I223">
        <f>VLOOKUP($A223,'OASIS-11_26'!$E$2:$R$1556,5,FALSE)</f>
        <v>6.4</v>
      </c>
      <c r="J223" t="str">
        <f>VLOOKUP($A223,'OASIS-11_26'!$E$2:$R$1556,6,FALSE)</f>
        <v>PGAE</v>
      </c>
      <c r="K223" t="str">
        <f>IF(ISERROR(VLOOKUP($A223,'2021_NQC_List-11_13'!$A$2:$T$1532,4,FALSE)),"","NQC")</f>
        <v>NQC</v>
      </c>
      <c r="L223" s="3" t="str">
        <f>IF(ISERROR(VLOOKUP($A223,'2021_NQC_List-11_13'!$A$2:$T$1532,4,FALSE)),"",VLOOKUP($A223,'2021_NQC_List-11_13'!$A$2:$T$1532,18,FALSE))</f>
        <v>FC</v>
      </c>
      <c r="M223">
        <f>IF($K223="NQC",VLOOKUP($A223,'2021_NQC_List-11_13'!$A$2:$T$1532,4,FALSE),0)</f>
        <v>0</v>
      </c>
      <c r="N223">
        <f>IF($K223="NQC",VLOOKUP($A223,'2021_NQC_List-11_13'!$A$2:$T$1532,5,FALSE),0)</f>
        <v>0</v>
      </c>
      <c r="O223">
        <f>IF($K223="NQC",VLOOKUP($A223,'2021_NQC_List-11_13'!$A$2:$T$1532,6,FALSE),0)</f>
        <v>0</v>
      </c>
      <c r="P223">
        <f>IF($K223="NQC",VLOOKUP($A223,'2021_NQC_List-11_13'!$A$2:$T$1532,7,FALSE),0)</f>
        <v>0</v>
      </c>
      <c r="Q223">
        <f>IF($K223="NQC",VLOOKUP($A223,'2021_NQC_List-11_13'!$A$2:$T$1532,8,FALSE),0)</f>
        <v>0</v>
      </c>
      <c r="R223">
        <f>IF($K223="NQC",VLOOKUP($A223,'2021_NQC_List-11_13'!$A$2:$T$1532,9,FALSE),0)</f>
        <v>0</v>
      </c>
      <c r="S223">
        <f>IF($K223="NQC",VLOOKUP($A223,'2021_NQC_List-11_13'!$A$2:$T$1532,10,FALSE),0)</f>
        <v>0</v>
      </c>
      <c r="T223">
        <f>IF($K223="NQC",VLOOKUP($A223,'2021_NQC_List-11_13'!$A$2:$T$1532,11,FALSE),0)</f>
        <v>0</v>
      </c>
      <c r="U223">
        <f>IF($K223="NQC",VLOOKUP($A223,'2021_NQC_List-11_13'!$A$2:$T$1532,12,FALSE),0)</f>
        <v>0</v>
      </c>
      <c r="V223">
        <f>IF($K223="NQC",VLOOKUP($A223,'2021_NQC_List-11_13'!$A$2:$T$1532,13,FALSE),0)</f>
        <v>0</v>
      </c>
      <c r="W223">
        <f>IF($K223="NQC",VLOOKUP($A223,'2021_NQC_List-11_13'!$A$2:$T$1532,14,FALSE),0)</f>
        <v>0</v>
      </c>
      <c r="X223">
        <f>IF($K223="NQC",VLOOKUP($A223,'2021_NQC_List-11_13'!$A$2:$T$1532,15,FALSE),0)</f>
        <v>0</v>
      </c>
      <c r="Y223" t="str">
        <f t="shared" si="7"/>
        <v>Hydro-Small Hydro</v>
      </c>
      <c r="AA223" t="s">
        <v>4341</v>
      </c>
    </row>
    <row r="224" spans="1:27" x14ac:dyDescent="0.3">
      <c r="A224" t="str">
        <f>'OASIS-11_26'!E233</f>
        <v>SCEW_2_PDRP103</v>
      </c>
      <c r="B224" t="str">
        <f>'OASIS-11_26'!G233</f>
        <v>SCEW_2_PDRP103</v>
      </c>
      <c r="C224" t="str">
        <f>VLOOKUP($A224,'OASIS-11_26'!$E$2:$R$1556,2,FALSE)</f>
        <v>GEN</v>
      </c>
      <c r="D224" s="1">
        <f>VLOOKUP($A224,'OASIS-11_26'!$E$2:$R$1556,11,FALSE)</f>
        <v>0</v>
      </c>
      <c r="E224" s="3" t="str">
        <f t="shared" si="6"/>
        <v/>
      </c>
      <c r="F224" t="str">
        <f>VLOOKUP($A224,'OASIS-11_26'!$E$2:$R$1556,9,FALSE)</f>
        <v>OTHER</v>
      </c>
      <c r="G224" t="str">
        <f>VLOOKUP($A224,'OASIS-11_26'!$E$2:$R$1556,8,FALSE)</f>
        <v>OTHER</v>
      </c>
      <c r="H224">
        <f>VLOOKUP($A224,'OASIS-11_26'!$E$2:$R$1556,4,FALSE)</f>
        <v>0.99</v>
      </c>
      <c r="I224">
        <f>VLOOKUP($A224,'OASIS-11_26'!$E$2:$R$1556,5,FALSE)</f>
        <v>0</v>
      </c>
      <c r="J224" t="str">
        <f>VLOOKUP($A224,'OASIS-11_26'!$E$2:$R$1556,6,FALSE)</f>
        <v>SCE</v>
      </c>
      <c r="K224" t="str">
        <f>IF(ISERROR(VLOOKUP($A224,'2021_NQC_List-11_13'!$A$2:$T$1532,4,FALSE)),"","NQC")</f>
        <v>NQC</v>
      </c>
      <c r="L224" s="3" t="str">
        <f>IF(ISERROR(VLOOKUP($A224,'2021_NQC_List-11_13'!$A$2:$T$1532,4,FALSE)),"",VLOOKUP($A224,'2021_NQC_List-11_13'!$A$2:$T$1532,18,FALSE))</f>
        <v>FC</v>
      </c>
      <c r="M224">
        <f>IF($K224="NQC",VLOOKUP($A224,'2021_NQC_List-11_13'!$A$2:$T$1532,4,FALSE),0)</f>
        <v>0.23</v>
      </c>
      <c r="N224">
        <f>IF($K224="NQC",VLOOKUP($A224,'2021_NQC_List-11_13'!$A$2:$T$1532,5,FALSE),0)</f>
        <v>0.2</v>
      </c>
      <c r="O224">
        <f>IF($K224="NQC",VLOOKUP($A224,'2021_NQC_List-11_13'!$A$2:$T$1532,6,FALSE),0)</f>
        <v>0.21</v>
      </c>
      <c r="P224">
        <f>IF($K224="NQC",VLOOKUP($A224,'2021_NQC_List-11_13'!$A$2:$T$1532,7,FALSE),0)</f>
        <v>0.35</v>
      </c>
      <c r="Q224">
        <f>IF($K224="NQC",VLOOKUP($A224,'2021_NQC_List-11_13'!$A$2:$T$1532,8,FALSE),0)</f>
        <v>0.4</v>
      </c>
      <c r="R224">
        <f>IF($K224="NQC",VLOOKUP($A224,'2021_NQC_List-11_13'!$A$2:$T$1532,9,FALSE),0)</f>
        <v>0.35</v>
      </c>
      <c r="S224">
        <f>IF($K224="NQC",VLOOKUP($A224,'2021_NQC_List-11_13'!$A$2:$T$1532,10,FALSE),0)</f>
        <v>0.55000000000000004</v>
      </c>
      <c r="T224">
        <f>IF($K224="NQC",VLOOKUP($A224,'2021_NQC_List-11_13'!$A$2:$T$1532,11,FALSE),0)</f>
        <v>0.57999999999999996</v>
      </c>
      <c r="U224">
        <f>IF($K224="NQC",VLOOKUP($A224,'2021_NQC_List-11_13'!$A$2:$T$1532,12,FALSE),0)</f>
        <v>0.38</v>
      </c>
      <c r="V224">
        <f>IF($K224="NQC",VLOOKUP($A224,'2021_NQC_List-11_13'!$A$2:$T$1532,13,FALSE),0)</f>
        <v>0.24</v>
      </c>
      <c r="W224">
        <f>IF($K224="NQC",VLOOKUP($A224,'2021_NQC_List-11_13'!$A$2:$T$1532,14,FALSE),0)</f>
        <v>0.15</v>
      </c>
      <c r="X224">
        <f>IF($K224="NQC",VLOOKUP($A224,'2021_NQC_List-11_13'!$A$2:$T$1532,15,FALSE),0)</f>
        <v>0.15</v>
      </c>
      <c r="Y224" t="str">
        <f t="shared" si="7"/>
        <v>Non-Hydro</v>
      </c>
      <c r="Z224" t="s">
        <v>4361</v>
      </c>
      <c r="AA224" t="s">
        <v>4341</v>
      </c>
    </row>
    <row r="225" spans="1:27" x14ac:dyDescent="0.3">
      <c r="A225" t="str">
        <f>'OASIS-11_26'!E234</f>
        <v>ALT6DN_2_WIND7</v>
      </c>
      <c r="B225" t="str">
        <f>'OASIS-11_26'!G234</f>
        <v>Pinyon Pines 1</v>
      </c>
      <c r="C225" t="str">
        <f>VLOOKUP($A225,'OASIS-11_26'!$E$2:$R$1556,2,FALSE)</f>
        <v>GEN</v>
      </c>
      <c r="D225" s="1">
        <f>VLOOKUP($A225,'OASIS-11_26'!$E$2:$R$1556,11,FALSE)</f>
        <v>41275</v>
      </c>
      <c r="E225" s="3">
        <f t="shared" si="6"/>
        <v>2013</v>
      </c>
      <c r="F225" t="str">
        <f>VLOOKUP($A225,'OASIS-11_26'!$E$2:$R$1556,9,FALSE)</f>
        <v>WIND</v>
      </c>
      <c r="G225" t="str">
        <f>VLOOKUP($A225,'OASIS-11_26'!$E$2:$R$1556,8,FALSE)</f>
        <v>WIND</v>
      </c>
      <c r="H225">
        <f>VLOOKUP($A225,'OASIS-11_26'!$E$2:$R$1556,4,FALSE)</f>
        <v>164.31</v>
      </c>
      <c r="I225">
        <f>VLOOKUP($A225,'OASIS-11_26'!$E$2:$R$1556,5,FALSE)</f>
        <v>168</v>
      </c>
      <c r="J225" t="str">
        <f>VLOOKUP($A225,'OASIS-11_26'!$E$2:$R$1556,6,FALSE)</f>
        <v>SCE</v>
      </c>
      <c r="K225" t="str">
        <f>IF(ISERROR(VLOOKUP($A225,'2021_NQC_List-11_13'!$A$2:$T$1532,4,FALSE)),"","NQC")</f>
        <v>NQC</v>
      </c>
      <c r="L225" s="3" t="str">
        <f>IF(ISERROR(VLOOKUP($A225,'2021_NQC_List-11_13'!$A$2:$T$1532,4,FALSE)),"",VLOOKUP($A225,'2021_NQC_List-11_13'!$A$2:$T$1532,18,FALSE))</f>
        <v>FC</v>
      </c>
      <c r="M225">
        <f>IF($K225="NQC",VLOOKUP($A225,'2021_NQC_List-11_13'!$A$2:$T$1532,4,FALSE),0)</f>
        <v>23.52</v>
      </c>
      <c r="N225">
        <f>IF($K225="NQC",VLOOKUP($A225,'2021_NQC_List-11_13'!$A$2:$T$1532,5,FALSE),0)</f>
        <v>20.16</v>
      </c>
      <c r="O225">
        <f>IF($K225="NQC",VLOOKUP($A225,'2021_NQC_List-11_13'!$A$2:$T$1532,6,FALSE),0)</f>
        <v>47.04</v>
      </c>
      <c r="P225">
        <f>IF($K225="NQC",VLOOKUP($A225,'2021_NQC_List-11_13'!$A$2:$T$1532,7,FALSE),0)</f>
        <v>42</v>
      </c>
      <c r="Q225">
        <f>IF($K225="NQC",VLOOKUP($A225,'2021_NQC_List-11_13'!$A$2:$T$1532,8,FALSE),0)</f>
        <v>42</v>
      </c>
      <c r="R225">
        <f>IF($K225="NQC",VLOOKUP($A225,'2021_NQC_List-11_13'!$A$2:$T$1532,9,FALSE),0)</f>
        <v>55.44</v>
      </c>
      <c r="S225">
        <f>IF($K225="NQC",VLOOKUP($A225,'2021_NQC_List-11_13'!$A$2:$T$1532,10,FALSE),0)</f>
        <v>38.64</v>
      </c>
      <c r="T225">
        <f>IF($K225="NQC",VLOOKUP($A225,'2021_NQC_List-11_13'!$A$2:$T$1532,11,FALSE),0)</f>
        <v>35.28</v>
      </c>
      <c r="U225">
        <f>IF($K225="NQC",VLOOKUP($A225,'2021_NQC_List-11_13'!$A$2:$T$1532,12,FALSE),0)</f>
        <v>25.2</v>
      </c>
      <c r="V225">
        <f>IF($K225="NQC",VLOOKUP($A225,'2021_NQC_List-11_13'!$A$2:$T$1532,13,FALSE),0)</f>
        <v>13.44</v>
      </c>
      <c r="W225">
        <f>IF($K225="NQC",VLOOKUP($A225,'2021_NQC_List-11_13'!$A$2:$T$1532,14,FALSE),0)</f>
        <v>20.16</v>
      </c>
      <c r="X225">
        <f>IF($K225="NQC",VLOOKUP($A225,'2021_NQC_List-11_13'!$A$2:$T$1532,15,FALSE),0)</f>
        <v>21.84</v>
      </c>
      <c r="Y225" t="str">
        <f t="shared" si="7"/>
        <v>Non-Hydro</v>
      </c>
      <c r="AA225" t="s">
        <v>4341</v>
      </c>
    </row>
    <row r="226" spans="1:27" x14ac:dyDescent="0.3">
      <c r="A226" t="str">
        <f>'OASIS-11_26'!E235</f>
        <v>NAROW2_2_UNIT</v>
      </c>
      <c r="B226" t="str">
        <f>'OASIS-11_26'!G235</f>
        <v>Narrows Powerhouse Unit 2</v>
      </c>
      <c r="C226" t="str">
        <f>VLOOKUP($A226,'OASIS-11_26'!$E$2:$R$1556,2,FALSE)</f>
        <v>GEN</v>
      </c>
      <c r="D226" s="1">
        <f>VLOOKUP($A226,'OASIS-11_26'!$E$2:$R$1556,11,FALSE)</f>
        <v>25204</v>
      </c>
      <c r="E226" s="3">
        <f t="shared" si="6"/>
        <v>1969</v>
      </c>
      <c r="F226" t="str">
        <f>VLOOKUP($A226,'OASIS-11_26'!$E$2:$R$1556,9,FALSE)</f>
        <v>WATER</v>
      </c>
      <c r="G226" t="str">
        <f>VLOOKUP($A226,'OASIS-11_26'!$E$2:$R$1556,8,FALSE)</f>
        <v>HYDRO</v>
      </c>
      <c r="H226">
        <f>VLOOKUP($A226,'OASIS-11_26'!$E$2:$R$1556,4,FALSE)</f>
        <v>55</v>
      </c>
      <c r="I226">
        <f>VLOOKUP($A226,'OASIS-11_26'!$E$2:$R$1556,5,FALSE)</f>
        <v>55</v>
      </c>
      <c r="J226" t="str">
        <f>VLOOKUP($A226,'OASIS-11_26'!$E$2:$R$1556,6,FALSE)</f>
        <v>PGAE</v>
      </c>
      <c r="K226" t="str">
        <f>IF(ISERROR(VLOOKUP($A226,'2021_NQC_List-11_13'!$A$2:$T$1532,4,FALSE)),"","NQC")</f>
        <v>NQC</v>
      </c>
      <c r="L226" s="3" t="str">
        <f>IF(ISERROR(VLOOKUP($A226,'2021_NQC_List-11_13'!$A$2:$T$1532,4,FALSE)),"",VLOOKUP($A226,'2021_NQC_List-11_13'!$A$2:$T$1532,18,FALSE))</f>
        <v>FC</v>
      </c>
      <c r="M226">
        <f>IF($K226="NQC",VLOOKUP($A226,'2021_NQC_List-11_13'!$A$2:$T$1532,4,FALSE),0)</f>
        <v>18.899999999999999</v>
      </c>
      <c r="N226">
        <f>IF($K226="NQC",VLOOKUP($A226,'2021_NQC_List-11_13'!$A$2:$T$1532,5,FALSE),0)</f>
        <v>16.440000000000001</v>
      </c>
      <c r="O226">
        <f>IF($K226="NQC",VLOOKUP($A226,'2021_NQC_List-11_13'!$A$2:$T$1532,6,FALSE),0)</f>
        <v>28.13</v>
      </c>
      <c r="P226">
        <f>IF($K226="NQC",VLOOKUP($A226,'2021_NQC_List-11_13'!$A$2:$T$1532,7,FALSE),0)</f>
        <v>38.979999999999997</v>
      </c>
      <c r="Q226">
        <f>IF($K226="NQC",VLOOKUP($A226,'2021_NQC_List-11_13'!$A$2:$T$1532,8,FALSE),0)</f>
        <v>38.61</v>
      </c>
      <c r="R226">
        <f>IF($K226="NQC",VLOOKUP($A226,'2021_NQC_List-11_13'!$A$2:$T$1532,9,FALSE),0)</f>
        <v>39.729999999999997</v>
      </c>
      <c r="S226">
        <f>IF($K226="NQC",VLOOKUP($A226,'2021_NQC_List-11_13'!$A$2:$T$1532,10,FALSE),0)</f>
        <v>39.68</v>
      </c>
      <c r="T226">
        <f>IF($K226="NQC",VLOOKUP($A226,'2021_NQC_List-11_13'!$A$2:$T$1532,11,FALSE),0)</f>
        <v>28.51</v>
      </c>
      <c r="U226">
        <f>IF($K226="NQC",VLOOKUP($A226,'2021_NQC_List-11_13'!$A$2:$T$1532,12,FALSE),0)</f>
        <v>0.09</v>
      </c>
      <c r="V226">
        <f>IF($K226="NQC",VLOOKUP($A226,'2021_NQC_List-11_13'!$A$2:$T$1532,13,FALSE),0)</f>
        <v>2.64</v>
      </c>
      <c r="W226">
        <f>IF($K226="NQC",VLOOKUP($A226,'2021_NQC_List-11_13'!$A$2:$T$1532,14,FALSE),0)</f>
        <v>8.64</v>
      </c>
      <c r="X226">
        <f>IF($K226="NQC",VLOOKUP($A226,'2021_NQC_List-11_13'!$A$2:$T$1532,15,FALSE),0)</f>
        <v>29.71</v>
      </c>
      <c r="Y226" t="str">
        <f t="shared" si="7"/>
        <v>Hydro-Large Hydro</v>
      </c>
      <c r="AA226" t="s">
        <v>4341</v>
      </c>
    </row>
    <row r="227" spans="1:27" x14ac:dyDescent="0.3">
      <c r="A227" t="str">
        <f>'OASIS-11_26'!E236</f>
        <v>NCPA_7_GP1UN2</v>
      </c>
      <c r="B227" t="str">
        <f>'OASIS-11_26'!G236</f>
        <v>NCPA GEO PLANT 1 UNIT 2</v>
      </c>
      <c r="C227" t="str">
        <f>VLOOKUP($A227,'OASIS-11_26'!$E$2:$R$1556,2,FALSE)</f>
        <v>GEN</v>
      </c>
      <c r="D227" s="1">
        <f>VLOOKUP($A227,'OASIS-11_26'!$E$2:$R$1556,11,FALSE)</f>
        <v>30317</v>
      </c>
      <c r="E227" s="3">
        <f t="shared" si="6"/>
        <v>1983</v>
      </c>
      <c r="F227" t="str">
        <f>VLOOKUP($A227,'OASIS-11_26'!$E$2:$R$1556,9,FALSE)</f>
        <v>GEOTHERMAL</v>
      </c>
      <c r="G227" t="str">
        <f>VLOOKUP($A227,'OASIS-11_26'!$E$2:$R$1556,8,FALSE)</f>
        <v>STEAM</v>
      </c>
      <c r="H227">
        <f>VLOOKUP($A227,'OASIS-11_26'!$E$2:$R$1556,4,FALSE)</f>
        <v>39.94</v>
      </c>
      <c r="I227">
        <f>VLOOKUP($A227,'OASIS-11_26'!$E$2:$R$1556,5,FALSE)</f>
        <v>55</v>
      </c>
      <c r="J227" t="str">
        <f>VLOOKUP($A227,'OASIS-11_26'!$E$2:$R$1556,6,FALSE)</f>
        <v>PGAE</v>
      </c>
      <c r="K227" t="str">
        <f>IF(ISERROR(VLOOKUP($A227,'2021_NQC_List-11_13'!$A$2:$T$1532,4,FALSE)),"","NQC")</f>
        <v>NQC</v>
      </c>
      <c r="L227" s="3" t="str">
        <f>IF(ISERROR(VLOOKUP($A227,'2021_NQC_List-11_13'!$A$2:$T$1532,4,FALSE)),"",VLOOKUP($A227,'2021_NQC_List-11_13'!$A$2:$T$1532,18,FALSE))</f>
        <v>FC</v>
      </c>
      <c r="M227">
        <f>IF($K227="NQC",VLOOKUP($A227,'2021_NQC_List-11_13'!$A$2:$T$1532,4,FALSE),0)</f>
        <v>28</v>
      </c>
      <c r="N227">
        <f>IF($K227="NQC",VLOOKUP($A227,'2021_NQC_List-11_13'!$A$2:$T$1532,5,FALSE),0)</f>
        <v>28</v>
      </c>
      <c r="O227">
        <f>IF($K227="NQC",VLOOKUP($A227,'2021_NQC_List-11_13'!$A$2:$T$1532,6,FALSE),0)</f>
        <v>28</v>
      </c>
      <c r="P227">
        <f>IF($K227="NQC",VLOOKUP($A227,'2021_NQC_List-11_13'!$A$2:$T$1532,7,FALSE),0)</f>
        <v>28</v>
      </c>
      <c r="Q227">
        <f>IF($K227="NQC",VLOOKUP($A227,'2021_NQC_List-11_13'!$A$2:$T$1532,8,FALSE),0)</f>
        <v>28</v>
      </c>
      <c r="R227">
        <f>IF($K227="NQC",VLOOKUP($A227,'2021_NQC_List-11_13'!$A$2:$T$1532,9,FALSE),0)</f>
        <v>28</v>
      </c>
      <c r="S227">
        <f>IF($K227="NQC",VLOOKUP($A227,'2021_NQC_List-11_13'!$A$2:$T$1532,10,FALSE),0)</f>
        <v>28</v>
      </c>
      <c r="T227">
        <f>IF($K227="NQC",VLOOKUP($A227,'2021_NQC_List-11_13'!$A$2:$T$1532,11,FALSE),0)</f>
        <v>28</v>
      </c>
      <c r="U227">
        <f>IF($K227="NQC",VLOOKUP($A227,'2021_NQC_List-11_13'!$A$2:$T$1532,12,FALSE),0)</f>
        <v>28</v>
      </c>
      <c r="V227">
        <f>IF($K227="NQC",VLOOKUP($A227,'2021_NQC_List-11_13'!$A$2:$T$1532,13,FALSE),0)</f>
        <v>28</v>
      </c>
      <c r="W227">
        <f>IF($K227="NQC",VLOOKUP($A227,'2021_NQC_List-11_13'!$A$2:$T$1532,14,FALSE),0)</f>
        <v>28</v>
      </c>
      <c r="X227">
        <f>IF($K227="NQC",VLOOKUP($A227,'2021_NQC_List-11_13'!$A$2:$T$1532,15,FALSE),0)</f>
        <v>28</v>
      </c>
      <c r="Y227" t="str">
        <f t="shared" si="7"/>
        <v>Non-Hydro</v>
      </c>
      <c r="AA227" t="s">
        <v>4341</v>
      </c>
    </row>
    <row r="228" spans="1:27" x14ac:dyDescent="0.3">
      <c r="A228" t="str">
        <f>'OASIS-11_26'!E237</f>
        <v>SNDBAR_7_UNIT 1</v>
      </c>
      <c r="B228" t="str">
        <f>'OASIS-11_26'!G237</f>
        <v>SANDBAR</v>
      </c>
      <c r="C228" t="str">
        <f>VLOOKUP($A228,'OASIS-11_26'!$E$2:$R$1556,2,FALSE)</f>
        <v>GEN</v>
      </c>
      <c r="D228" s="1">
        <f>VLOOKUP($A228,'OASIS-11_26'!$E$2:$R$1556,11,FALSE)</f>
        <v>42736</v>
      </c>
      <c r="E228" s="3">
        <f t="shared" si="6"/>
        <v>2017</v>
      </c>
      <c r="F228" t="str">
        <f>VLOOKUP($A228,'OASIS-11_26'!$E$2:$R$1556,9,FALSE)</f>
        <v>WATER</v>
      </c>
      <c r="G228" t="str">
        <f>VLOOKUP($A228,'OASIS-11_26'!$E$2:$R$1556,8,FALSE)</f>
        <v>HYDRO</v>
      </c>
      <c r="H228">
        <f>VLOOKUP($A228,'OASIS-11_26'!$E$2:$R$1556,4,FALSE)</f>
        <v>16.2</v>
      </c>
      <c r="I228">
        <f>VLOOKUP($A228,'OASIS-11_26'!$E$2:$R$1556,5,FALSE)</f>
        <v>18.600000000000001</v>
      </c>
      <c r="J228" t="str">
        <f>VLOOKUP($A228,'OASIS-11_26'!$E$2:$R$1556,6,FALSE)</f>
        <v>PGAE</v>
      </c>
      <c r="K228" t="str">
        <f>IF(ISERROR(VLOOKUP($A228,'2021_NQC_List-11_13'!$A$2:$T$1532,4,FALSE)),"","NQC")</f>
        <v>NQC</v>
      </c>
      <c r="L228" s="3" t="str">
        <f>IF(ISERROR(VLOOKUP($A228,'2021_NQC_List-11_13'!$A$2:$T$1532,4,FALSE)),"",VLOOKUP($A228,'2021_NQC_List-11_13'!$A$2:$T$1532,18,FALSE))</f>
        <v>FC</v>
      </c>
      <c r="M228">
        <f>IF($K228="NQC",VLOOKUP($A228,'2021_NQC_List-11_13'!$A$2:$T$1532,4,FALSE),0)</f>
        <v>9.9</v>
      </c>
      <c r="N228">
        <f>IF($K228="NQC",VLOOKUP($A228,'2021_NQC_List-11_13'!$A$2:$T$1532,5,FALSE),0)</f>
        <v>9.1300000000000008</v>
      </c>
      <c r="O228">
        <f>IF($K228="NQC",VLOOKUP($A228,'2021_NQC_List-11_13'!$A$2:$T$1532,6,FALSE),0)</f>
        <v>11.61</v>
      </c>
      <c r="P228">
        <f>IF($K228="NQC",VLOOKUP($A228,'2021_NQC_List-11_13'!$A$2:$T$1532,7,FALSE),0)</f>
        <v>14.87</v>
      </c>
      <c r="Q228">
        <f>IF($K228="NQC",VLOOKUP($A228,'2021_NQC_List-11_13'!$A$2:$T$1532,8,FALSE),0)</f>
        <v>15.13</v>
      </c>
      <c r="R228">
        <f>IF($K228="NQC",VLOOKUP($A228,'2021_NQC_List-11_13'!$A$2:$T$1532,9,FALSE),0)</f>
        <v>14.88</v>
      </c>
      <c r="S228">
        <f>IF($K228="NQC",VLOOKUP($A228,'2021_NQC_List-11_13'!$A$2:$T$1532,10,FALSE),0)</f>
        <v>15.34</v>
      </c>
      <c r="T228">
        <f>IF($K228="NQC",VLOOKUP($A228,'2021_NQC_List-11_13'!$A$2:$T$1532,11,FALSE),0)</f>
        <v>13.64</v>
      </c>
      <c r="U228">
        <f>IF($K228="NQC",VLOOKUP($A228,'2021_NQC_List-11_13'!$A$2:$T$1532,12,FALSE),0)</f>
        <v>11.53</v>
      </c>
      <c r="V228">
        <f>IF($K228="NQC",VLOOKUP($A228,'2021_NQC_List-11_13'!$A$2:$T$1532,13,FALSE),0)</f>
        <v>5.05</v>
      </c>
      <c r="W228">
        <f>IF($K228="NQC",VLOOKUP($A228,'2021_NQC_List-11_13'!$A$2:$T$1532,14,FALSE),0)</f>
        <v>4.62</v>
      </c>
      <c r="X228">
        <f>IF($K228="NQC",VLOOKUP($A228,'2021_NQC_List-11_13'!$A$2:$T$1532,15,FALSE),0)</f>
        <v>9.43</v>
      </c>
      <c r="Y228" t="str">
        <f t="shared" si="7"/>
        <v>Hydro-Small Hydro</v>
      </c>
      <c r="AA228" t="s">
        <v>4341</v>
      </c>
    </row>
    <row r="229" spans="1:27" x14ac:dyDescent="0.3">
      <c r="A229" t="str">
        <f>'OASIS-11_26'!E238</f>
        <v>RUSCTY_2_UNITS</v>
      </c>
      <c r="B229" t="str">
        <f>'OASIS-11_26'!G238</f>
        <v>Russell City Energy Center</v>
      </c>
      <c r="C229" t="str">
        <f>VLOOKUP($A229,'OASIS-11_26'!$E$2:$R$1556,2,FALSE)</f>
        <v>GEN</v>
      </c>
      <c r="D229" s="1">
        <f>VLOOKUP($A229,'OASIS-11_26'!$E$2:$R$1556,11,FALSE)</f>
        <v>41494</v>
      </c>
      <c r="E229" s="3">
        <f t="shared" si="6"/>
        <v>2013</v>
      </c>
      <c r="F229" t="str">
        <f>VLOOKUP($A229,'OASIS-11_26'!$E$2:$R$1556,9,FALSE)</f>
        <v>NATURAL GAS</v>
      </c>
      <c r="G229" t="str">
        <f>VLOOKUP($A229,'OASIS-11_26'!$E$2:$R$1556,8,FALSE)</f>
        <v>COMBINED CYCLE</v>
      </c>
      <c r="H229">
        <f>VLOOKUP($A229,'OASIS-11_26'!$E$2:$R$1556,4,FALSE)</f>
        <v>620.5</v>
      </c>
      <c r="I229">
        <f>VLOOKUP($A229,'OASIS-11_26'!$E$2:$R$1556,5,FALSE)</f>
        <v>0</v>
      </c>
      <c r="J229" t="str">
        <f>VLOOKUP($A229,'OASIS-11_26'!$E$2:$R$1556,6,FALSE)</f>
        <v>PGAE</v>
      </c>
      <c r="K229" t="str">
        <f>IF(ISERROR(VLOOKUP($A229,'2021_NQC_List-11_13'!$A$2:$T$1532,4,FALSE)),"","NQC")</f>
        <v>NQC</v>
      </c>
      <c r="L229" s="3" t="str">
        <f>IF(ISERROR(VLOOKUP($A229,'2021_NQC_List-11_13'!$A$2:$T$1532,4,FALSE)),"",VLOOKUP($A229,'2021_NQC_List-11_13'!$A$2:$T$1532,18,FALSE))</f>
        <v>FC</v>
      </c>
      <c r="M229">
        <f>IF($K229="NQC",VLOOKUP($A229,'2021_NQC_List-11_13'!$A$2:$T$1532,4,FALSE),0)</f>
        <v>620</v>
      </c>
      <c r="N229">
        <f>IF($K229="NQC",VLOOKUP($A229,'2021_NQC_List-11_13'!$A$2:$T$1532,5,FALSE),0)</f>
        <v>620</v>
      </c>
      <c r="O229">
        <f>IF($K229="NQC",VLOOKUP($A229,'2021_NQC_List-11_13'!$A$2:$T$1532,6,FALSE),0)</f>
        <v>620</v>
      </c>
      <c r="P229">
        <f>IF($K229="NQC",VLOOKUP($A229,'2021_NQC_List-11_13'!$A$2:$T$1532,7,FALSE),0)</f>
        <v>617.9</v>
      </c>
      <c r="Q229">
        <f>IF($K229="NQC",VLOOKUP($A229,'2021_NQC_List-11_13'!$A$2:$T$1532,8,FALSE),0)</f>
        <v>620</v>
      </c>
      <c r="R229">
        <f>IF($K229="NQC",VLOOKUP($A229,'2021_NQC_List-11_13'!$A$2:$T$1532,9,FALSE),0)</f>
        <v>617.54</v>
      </c>
      <c r="S229">
        <f>IF($K229="NQC",VLOOKUP($A229,'2021_NQC_List-11_13'!$A$2:$T$1532,10,FALSE),0)</f>
        <v>616.30999999999995</v>
      </c>
      <c r="T229">
        <f>IF($K229="NQC",VLOOKUP($A229,'2021_NQC_List-11_13'!$A$2:$T$1532,11,FALSE),0)</f>
        <v>597.4</v>
      </c>
      <c r="U229">
        <f>IF($K229="NQC",VLOOKUP($A229,'2021_NQC_List-11_13'!$A$2:$T$1532,12,FALSE),0)</f>
        <v>600.9</v>
      </c>
      <c r="V229">
        <f>IF($K229="NQC",VLOOKUP($A229,'2021_NQC_List-11_13'!$A$2:$T$1532,13,FALSE),0)</f>
        <v>605.32000000000005</v>
      </c>
      <c r="W229">
        <f>IF($K229="NQC",VLOOKUP($A229,'2021_NQC_List-11_13'!$A$2:$T$1532,14,FALSE),0)</f>
        <v>617.48</v>
      </c>
      <c r="X229">
        <f>IF($K229="NQC",VLOOKUP($A229,'2021_NQC_List-11_13'!$A$2:$T$1532,15,FALSE),0)</f>
        <v>620.5</v>
      </c>
      <c r="Y229" t="str">
        <f t="shared" si="7"/>
        <v>Non-Hydro</v>
      </c>
      <c r="AA229" t="s">
        <v>4341</v>
      </c>
    </row>
    <row r="230" spans="1:27" x14ac:dyDescent="0.3">
      <c r="A230" t="str">
        <f>'OASIS-11_26'!E239</f>
        <v>CRESTA_7_PL1X2</v>
      </c>
      <c r="B230" t="str">
        <f>'OASIS-11_26'!G239</f>
        <v>CRESTA PH UNIT 1 &amp; 2 AGGREGATE</v>
      </c>
      <c r="C230" t="str">
        <f>VLOOKUP($A230,'OASIS-11_26'!$E$2:$R$1556,2,FALSE)</f>
        <v>GEN</v>
      </c>
      <c r="D230" s="1">
        <f>VLOOKUP($A230,'OASIS-11_26'!$E$2:$R$1556,11,FALSE)</f>
        <v>17899</v>
      </c>
      <c r="E230" s="3">
        <f t="shared" si="6"/>
        <v>1949</v>
      </c>
      <c r="F230" t="str">
        <f>VLOOKUP($A230,'OASIS-11_26'!$E$2:$R$1556,9,FALSE)</f>
        <v>WATER</v>
      </c>
      <c r="G230" t="str">
        <f>VLOOKUP($A230,'OASIS-11_26'!$E$2:$R$1556,8,FALSE)</f>
        <v>HYDRO</v>
      </c>
      <c r="H230">
        <f>VLOOKUP($A230,'OASIS-11_26'!$E$2:$R$1556,4,FALSE)</f>
        <v>70.400000000000006</v>
      </c>
      <c r="I230">
        <f>VLOOKUP($A230,'OASIS-11_26'!$E$2:$R$1556,5,FALSE)</f>
        <v>0</v>
      </c>
      <c r="J230" t="str">
        <f>VLOOKUP($A230,'OASIS-11_26'!$E$2:$R$1556,6,FALSE)</f>
        <v>PGAE</v>
      </c>
      <c r="K230" t="str">
        <f>IF(ISERROR(VLOOKUP($A230,'2021_NQC_List-11_13'!$A$2:$T$1532,4,FALSE)),"","NQC")</f>
        <v>NQC</v>
      </c>
      <c r="L230" s="3" t="str">
        <f>IF(ISERROR(VLOOKUP($A230,'2021_NQC_List-11_13'!$A$2:$T$1532,4,FALSE)),"",VLOOKUP($A230,'2021_NQC_List-11_13'!$A$2:$T$1532,18,FALSE))</f>
        <v>FC</v>
      </c>
      <c r="M230">
        <f>IF($K230="NQC",VLOOKUP($A230,'2021_NQC_List-11_13'!$A$2:$T$1532,4,FALSE),0)</f>
        <v>41.2</v>
      </c>
      <c r="N230">
        <f>IF($K230="NQC",VLOOKUP($A230,'2021_NQC_List-11_13'!$A$2:$T$1532,5,FALSE),0)</f>
        <v>42</v>
      </c>
      <c r="O230">
        <f>IF($K230="NQC",VLOOKUP($A230,'2021_NQC_List-11_13'!$A$2:$T$1532,6,FALSE),0)</f>
        <v>57.2</v>
      </c>
      <c r="P230">
        <f>IF($K230="NQC",VLOOKUP($A230,'2021_NQC_List-11_13'!$A$2:$T$1532,7,FALSE),0)</f>
        <v>52.4</v>
      </c>
      <c r="Q230">
        <f>IF($K230="NQC",VLOOKUP($A230,'2021_NQC_List-11_13'!$A$2:$T$1532,8,FALSE),0)</f>
        <v>56</v>
      </c>
      <c r="R230">
        <f>IF($K230="NQC",VLOOKUP($A230,'2021_NQC_List-11_13'!$A$2:$T$1532,9,FALSE),0)</f>
        <v>40.4</v>
      </c>
      <c r="S230">
        <f>IF($K230="NQC",VLOOKUP($A230,'2021_NQC_List-11_13'!$A$2:$T$1532,10,FALSE),0)</f>
        <v>48.84</v>
      </c>
      <c r="T230">
        <f>IF($K230="NQC",VLOOKUP($A230,'2021_NQC_List-11_13'!$A$2:$T$1532,11,FALSE),0)</f>
        <v>52.4</v>
      </c>
      <c r="U230">
        <f>IF($K230="NQC",VLOOKUP($A230,'2021_NQC_List-11_13'!$A$2:$T$1532,12,FALSE),0)</f>
        <v>45.6</v>
      </c>
      <c r="V230">
        <f>IF($K230="NQC",VLOOKUP($A230,'2021_NQC_List-11_13'!$A$2:$T$1532,13,FALSE),0)</f>
        <v>28</v>
      </c>
      <c r="W230">
        <f>IF($K230="NQC",VLOOKUP($A230,'2021_NQC_List-11_13'!$A$2:$T$1532,14,FALSE),0)</f>
        <v>24</v>
      </c>
      <c r="X230">
        <f>IF($K230="NQC",VLOOKUP($A230,'2021_NQC_List-11_13'!$A$2:$T$1532,15,FALSE),0)</f>
        <v>32</v>
      </c>
      <c r="Y230" t="str">
        <f t="shared" si="7"/>
        <v>Hydro-Large Hydro</v>
      </c>
      <c r="AA230" t="s">
        <v>4341</v>
      </c>
    </row>
    <row r="231" spans="1:27" x14ac:dyDescent="0.3">
      <c r="A231" t="str">
        <f>'OASIS-11_26'!E240</f>
        <v>DEERCR_6_UNIT 1</v>
      </c>
      <c r="B231" t="str">
        <f>'OASIS-11_26'!G240</f>
        <v>DEER CREEK</v>
      </c>
      <c r="C231" t="str">
        <f>VLOOKUP($A231,'OASIS-11_26'!$E$2:$R$1556,2,FALSE)</f>
        <v>GEN</v>
      </c>
      <c r="D231" s="1">
        <f>VLOOKUP($A231,'OASIS-11_26'!$E$2:$R$1556,11,FALSE)</f>
        <v>2923</v>
      </c>
      <c r="E231" s="3">
        <f t="shared" si="6"/>
        <v>1908</v>
      </c>
      <c r="F231" t="str">
        <f>VLOOKUP($A231,'OASIS-11_26'!$E$2:$R$1556,9,FALSE)</f>
        <v>WATER</v>
      </c>
      <c r="G231" t="str">
        <f>VLOOKUP($A231,'OASIS-11_26'!$E$2:$R$1556,8,FALSE)</f>
        <v>HYDRO</v>
      </c>
      <c r="H231">
        <f>VLOOKUP($A231,'OASIS-11_26'!$E$2:$R$1556,4,FALSE)</f>
        <v>7</v>
      </c>
      <c r="I231">
        <f>VLOOKUP($A231,'OASIS-11_26'!$E$2:$R$1556,5,FALSE)</f>
        <v>7</v>
      </c>
      <c r="J231" t="str">
        <f>VLOOKUP($A231,'OASIS-11_26'!$E$2:$R$1556,6,FALSE)</f>
        <v>PGAE</v>
      </c>
      <c r="K231" t="str">
        <f>IF(ISERROR(VLOOKUP($A231,'2021_NQC_List-11_13'!$A$2:$T$1532,4,FALSE)),"","NQC")</f>
        <v>NQC</v>
      </c>
      <c r="L231" s="3" t="str">
        <f>IF(ISERROR(VLOOKUP($A231,'2021_NQC_List-11_13'!$A$2:$T$1532,4,FALSE)),"",VLOOKUP($A231,'2021_NQC_List-11_13'!$A$2:$T$1532,18,FALSE))</f>
        <v>FC</v>
      </c>
      <c r="M231">
        <f>IF($K231="NQC",VLOOKUP($A231,'2021_NQC_List-11_13'!$A$2:$T$1532,4,FALSE),0)</f>
        <v>1.21</v>
      </c>
      <c r="N231">
        <f>IF($K231="NQC",VLOOKUP($A231,'2021_NQC_List-11_13'!$A$2:$T$1532,5,FALSE),0)</f>
        <v>1.19</v>
      </c>
      <c r="O231">
        <f>IF($K231="NQC",VLOOKUP($A231,'2021_NQC_List-11_13'!$A$2:$T$1532,6,FALSE),0)</f>
        <v>0.84</v>
      </c>
      <c r="P231">
        <f>IF($K231="NQC",VLOOKUP($A231,'2021_NQC_List-11_13'!$A$2:$T$1532,7,FALSE),0)</f>
        <v>0.15</v>
      </c>
      <c r="Q231">
        <f>IF($K231="NQC",VLOOKUP($A231,'2021_NQC_List-11_13'!$A$2:$T$1532,8,FALSE),0)</f>
        <v>2.13</v>
      </c>
      <c r="R231">
        <f>IF($K231="NQC",VLOOKUP($A231,'2021_NQC_List-11_13'!$A$2:$T$1532,9,FALSE),0)</f>
        <v>3.2</v>
      </c>
      <c r="S231">
        <f>IF($K231="NQC",VLOOKUP($A231,'2021_NQC_List-11_13'!$A$2:$T$1532,10,FALSE),0)</f>
        <v>3.3</v>
      </c>
      <c r="T231">
        <f>IF($K231="NQC",VLOOKUP($A231,'2021_NQC_List-11_13'!$A$2:$T$1532,11,FALSE),0)</f>
        <v>3.18</v>
      </c>
      <c r="U231">
        <f>IF($K231="NQC",VLOOKUP($A231,'2021_NQC_List-11_13'!$A$2:$T$1532,12,FALSE),0)</f>
        <v>2.95</v>
      </c>
      <c r="V231">
        <f>IF($K231="NQC",VLOOKUP($A231,'2021_NQC_List-11_13'!$A$2:$T$1532,13,FALSE),0)</f>
        <v>2.2200000000000002</v>
      </c>
      <c r="W231">
        <f>IF($K231="NQC",VLOOKUP($A231,'2021_NQC_List-11_13'!$A$2:$T$1532,14,FALSE),0)</f>
        <v>1.49</v>
      </c>
      <c r="X231">
        <f>IF($K231="NQC",VLOOKUP($A231,'2021_NQC_List-11_13'!$A$2:$T$1532,15,FALSE),0)</f>
        <v>1.51</v>
      </c>
      <c r="Y231" t="str">
        <f t="shared" si="7"/>
        <v>Hydro-Small Hydro</v>
      </c>
      <c r="AA231" t="s">
        <v>4341</v>
      </c>
    </row>
    <row r="232" spans="1:27" x14ac:dyDescent="0.3">
      <c r="A232" t="str">
        <f>'OASIS-11_26'!E241</f>
        <v>SCEC_1_PDRP124</v>
      </c>
      <c r="B232" t="str">
        <f>'OASIS-11_26'!G241</f>
        <v>LCR AMS Hybrid West LA 1-C-LCRLL</v>
      </c>
      <c r="C232" t="str">
        <f>VLOOKUP($A232,'OASIS-11_26'!$E$2:$R$1556,2,FALSE)</f>
        <v>GEN</v>
      </c>
      <c r="D232" s="1">
        <f>VLOOKUP($A232,'OASIS-11_26'!$E$2:$R$1556,11,FALSE)</f>
        <v>0</v>
      </c>
      <c r="E232" s="3" t="str">
        <f t="shared" si="6"/>
        <v/>
      </c>
      <c r="F232" t="str">
        <f>VLOOKUP($A232,'OASIS-11_26'!$E$2:$R$1556,9,FALSE)</f>
        <v>OTHER</v>
      </c>
      <c r="G232" t="str">
        <f>VLOOKUP($A232,'OASIS-11_26'!$E$2:$R$1556,8,FALSE)</f>
        <v>OTHER</v>
      </c>
      <c r="H232">
        <f>VLOOKUP($A232,'OASIS-11_26'!$E$2:$R$1556,4,FALSE)</f>
        <v>1.56</v>
      </c>
      <c r="I232">
        <f>VLOOKUP($A232,'OASIS-11_26'!$E$2:$R$1556,5,FALSE)</f>
        <v>0</v>
      </c>
      <c r="J232" t="str">
        <f>VLOOKUP($A232,'OASIS-11_26'!$E$2:$R$1556,6,FALSE)</f>
        <v>SCE</v>
      </c>
      <c r="K232" t="str">
        <f>IF(ISERROR(VLOOKUP($A232,'2021_NQC_List-11_13'!$A$2:$T$1532,4,FALSE)),"","NQC")</f>
        <v/>
      </c>
      <c r="L232" s="3" t="str">
        <f>IF(ISERROR(VLOOKUP($A232,'2021_NQC_List-11_13'!$A$2:$T$1532,4,FALSE)),"",VLOOKUP($A232,'2021_NQC_List-11_13'!$A$2:$T$1532,18,FALSE))</f>
        <v/>
      </c>
      <c r="M232">
        <f>IF($K232="NQC",VLOOKUP($A232,'2021_NQC_List-11_13'!$A$2:$T$1532,4,FALSE),0)</f>
        <v>0</v>
      </c>
      <c r="N232">
        <f>IF($K232="NQC",VLOOKUP($A232,'2021_NQC_List-11_13'!$A$2:$T$1532,5,FALSE),0)</f>
        <v>0</v>
      </c>
      <c r="O232">
        <f>IF($K232="NQC",VLOOKUP($A232,'2021_NQC_List-11_13'!$A$2:$T$1532,6,FALSE),0)</f>
        <v>0</v>
      </c>
      <c r="P232">
        <f>IF($K232="NQC",VLOOKUP($A232,'2021_NQC_List-11_13'!$A$2:$T$1532,7,FALSE),0)</f>
        <v>0</v>
      </c>
      <c r="Q232">
        <f>IF($K232="NQC",VLOOKUP($A232,'2021_NQC_List-11_13'!$A$2:$T$1532,8,FALSE),0)</f>
        <v>0</v>
      </c>
      <c r="R232">
        <f>IF($K232="NQC",VLOOKUP($A232,'2021_NQC_List-11_13'!$A$2:$T$1532,9,FALSE),0)</f>
        <v>0</v>
      </c>
      <c r="S232">
        <f>IF($K232="NQC",VLOOKUP($A232,'2021_NQC_List-11_13'!$A$2:$T$1532,10,FALSE),0)</f>
        <v>0</v>
      </c>
      <c r="T232">
        <f>IF($K232="NQC",VLOOKUP($A232,'2021_NQC_List-11_13'!$A$2:$T$1532,11,FALSE),0)</f>
        <v>0</v>
      </c>
      <c r="U232">
        <f>IF($K232="NQC",VLOOKUP($A232,'2021_NQC_List-11_13'!$A$2:$T$1532,12,FALSE),0)</f>
        <v>0</v>
      </c>
      <c r="V232">
        <f>IF($K232="NQC",VLOOKUP($A232,'2021_NQC_List-11_13'!$A$2:$T$1532,13,FALSE),0)</f>
        <v>0</v>
      </c>
      <c r="W232">
        <f>IF($K232="NQC",VLOOKUP($A232,'2021_NQC_List-11_13'!$A$2:$T$1532,14,FALSE),0)</f>
        <v>0</v>
      </c>
      <c r="X232">
        <f>IF($K232="NQC",VLOOKUP($A232,'2021_NQC_List-11_13'!$A$2:$T$1532,15,FALSE),0)</f>
        <v>0</v>
      </c>
      <c r="Y232" t="str">
        <f t="shared" si="7"/>
        <v>Non-Hydro</v>
      </c>
      <c r="Z232" t="s">
        <v>4361</v>
      </c>
      <c r="AA232" t="s">
        <v>4341</v>
      </c>
    </row>
    <row r="233" spans="1:27" x14ac:dyDescent="0.3">
      <c r="A233" t="str">
        <f>'OASIS-11_26'!E242</f>
        <v>HOLSTR_1_SOLAR2</v>
      </c>
      <c r="B233" t="str">
        <f>'OASIS-11_26'!G242</f>
        <v>Hollister Solar</v>
      </c>
      <c r="C233" t="str">
        <f>VLOOKUP($A233,'OASIS-11_26'!$E$2:$R$1556,2,FALSE)</f>
        <v>GEN</v>
      </c>
      <c r="D233" s="1">
        <f>VLOOKUP($A233,'OASIS-11_26'!$E$2:$R$1556,11,FALSE)</f>
        <v>42111</v>
      </c>
      <c r="E233" s="3">
        <f t="shared" si="6"/>
        <v>2015</v>
      </c>
      <c r="F233" t="str">
        <f>VLOOKUP($A233,'OASIS-11_26'!$E$2:$R$1556,9,FALSE)</f>
        <v>SUN</v>
      </c>
      <c r="G233" t="str">
        <f>VLOOKUP($A233,'OASIS-11_26'!$E$2:$R$1556,8,FALSE)</f>
        <v>PHOTO VOLTAIC</v>
      </c>
      <c r="H233">
        <f>VLOOKUP($A233,'OASIS-11_26'!$E$2:$R$1556,4,FALSE)</f>
        <v>1.5</v>
      </c>
      <c r="I233">
        <f>VLOOKUP($A233,'OASIS-11_26'!$E$2:$R$1556,5,FALSE)</f>
        <v>1.5</v>
      </c>
      <c r="J233" t="str">
        <f>VLOOKUP($A233,'OASIS-11_26'!$E$2:$R$1556,6,FALSE)</f>
        <v>PGAE</v>
      </c>
      <c r="K233" t="str">
        <f>IF(ISERROR(VLOOKUP($A233,'2021_NQC_List-11_13'!$A$2:$T$1532,4,FALSE)),"","NQC")</f>
        <v>NQC</v>
      </c>
      <c r="L233" s="3" t="str">
        <f>IF(ISERROR(VLOOKUP($A233,'2021_NQC_List-11_13'!$A$2:$T$1532,4,FALSE)),"",VLOOKUP($A233,'2021_NQC_List-11_13'!$A$2:$T$1532,18,FALSE))</f>
        <v>FC</v>
      </c>
      <c r="M233">
        <f>IF($K233="NQC",VLOOKUP($A233,'2021_NQC_List-11_13'!$A$2:$T$1532,4,FALSE),0)</f>
        <v>0.06</v>
      </c>
      <c r="N233">
        <f>IF($K233="NQC",VLOOKUP($A233,'2021_NQC_List-11_13'!$A$2:$T$1532,5,FALSE),0)</f>
        <v>0.05</v>
      </c>
      <c r="O233">
        <f>IF($K233="NQC",VLOOKUP($A233,'2021_NQC_List-11_13'!$A$2:$T$1532,6,FALSE),0)</f>
        <v>0.27</v>
      </c>
      <c r="P233">
        <f>IF($K233="NQC",VLOOKUP($A233,'2021_NQC_List-11_13'!$A$2:$T$1532,7,FALSE),0)</f>
        <v>0.23</v>
      </c>
      <c r="Q233">
        <f>IF($K233="NQC",VLOOKUP($A233,'2021_NQC_List-11_13'!$A$2:$T$1532,8,FALSE),0)</f>
        <v>0.24</v>
      </c>
      <c r="R233">
        <f>IF($K233="NQC",VLOOKUP($A233,'2021_NQC_List-11_13'!$A$2:$T$1532,9,FALSE),0)</f>
        <v>0.47</v>
      </c>
      <c r="S233">
        <f>IF($K233="NQC",VLOOKUP($A233,'2021_NQC_List-11_13'!$A$2:$T$1532,10,FALSE),0)</f>
        <v>0.59</v>
      </c>
      <c r="T233">
        <f>IF($K233="NQC",VLOOKUP($A233,'2021_NQC_List-11_13'!$A$2:$T$1532,11,FALSE),0)</f>
        <v>0.41</v>
      </c>
      <c r="U233">
        <f>IF($K233="NQC",VLOOKUP($A233,'2021_NQC_List-11_13'!$A$2:$T$1532,12,FALSE),0)</f>
        <v>0.21</v>
      </c>
      <c r="V233">
        <f>IF($K233="NQC",VLOOKUP($A233,'2021_NQC_List-11_13'!$A$2:$T$1532,13,FALSE),0)</f>
        <v>0.03</v>
      </c>
      <c r="W233">
        <f>IF($K233="NQC",VLOOKUP($A233,'2021_NQC_List-11_13'!$A$2:$T$1532,14,FALSE),0)</f>
        <v>0.03</v>
      </c>
      <c r="X233">
        <f>IF($K233="NQC",VLOOKUP($A233,'2021_NQC_List-11_13'!$A$2:$T$1532,15,FALSE),0)</f>
        <v>0</v>
      </c>
      <c r="Y233" t="str">
        <f t="shared" si="7"/>
        <v>Non-Hydro</v>
      </c>
      <c r="AA233" t="s">
        <v>4341</v>
      </c>
    </row>
    <row r="234" spans="1:27" x14ac:dyDescent="0.3">
      <c r="A234" t="str">
        <f>'OASIS-11_26'!E243</f>
        <v>HINSON_6_LBECH1</v>
      </c>
      <c r="B234" t="str">
        <f>'OASIS-11_26'!G243</f>
        <v>Long Beach Unit 1</v>
      </c>
      <c r="C234" t="str">
        <f>VLOOKUP($A234,'OASIS-11_26'!$E$2:$R$1556,2,FALSE)</f>
        <v>GEN</v>
      </c>
      <c r="D234" s="1">
        <f>VLOOKUP($A234,'OASIS-11_26'!$E$2:$R$1556,11,FALSE)</f>
        <v>39295</v>
      </c>
      <c r="E234" s="3">
        <f t="shared" si="6"/>
        <v>2007</v>
      </c>
      <c r="F234" t="str">
        <f>VLOOKUP($A234,'OASIS-11_26'!$E$2:$R$1556,9,FALSE)</f>
        <v>NATURAL GAS</v>
      </c>
      <c r="G234" t="str">
        <f>VLOOKUP($A234,'OASIS-11_26'!$E$2:$R$1556,8,FALSE)</f>
        <v>COMBUSTION TURBINE</v>
      </c>
      <c r="H234">
        <f>VLOOKUP($A234,'OASIS-11_26'!$E$2:$R$1556,4,FALSE)</f>
        <v>63</v>
      </c>
      <c r="I234">
        <f>VLOOKUP($A234,'OASIS-11_26'!$E$2:$R$1556,5,FALSE)</f>
        <v>70</v>
      </c>
      <c r="J234" t="str">
        <f>VLOOKUP($A234,'OASIS-11_26'!$E$2:$R$1556,6,FALSE)</f>
        <v>SCE</v>
      </c>
      <c r="K234" t="str">
        <f>IF(ISERROR(VLOOKUP($A234,'2021_NQC_List-11_13'!$A$2:$T$1532,4,FALSE)),"","NQC")</f>
        <v>NQC</v>
      </c>
      <c r="L234" s="3" t="str">
        <f>IF(ISERROR(VLOOKUP($A234,'2021_NQC_List-11_13'!$A$2:$T$1532,4,FALSE)),"",VLOOKUP($A234,'2021_NQC_List-11_13'!$A$2:$T$1532,18,FALSE))</f>
        <v>FC</v>
      </c>
      <c r="M234">
        <f>IF($K234="NQC",VLOOKUP($A234,'2021_NQC_List-11_13'!$A$2:$T$1532,4,FALSE),0)</f>
        <v>63</v>
      </c>
      <c r="N234">
        <f>IF($K234="NQC",VLOOKUP($A234,'2021_NQC_List-11_13'!$A$2:$T$1532,5,FALSE),0)</f>
        <v>63</v>
      </c>
      <c r="O234">
        <f>IF($K234="NQC",VLOOKUP($A234,'2021_NQC_List-11_13'!$A$2:$T$1532,6,FALSE),0)</f>
        <v>63</v>
      </c>
      <c r="P234">
        <f>IF($K234="NQC",VLOOKUP($A234,'2021_NQC_List-11_13'!$A$2:$T$1532,7,FALSE),0)</f>
        <v>63</v>
      </c>
      <c r="Q234">
        <f>IF($K234="NQC",VLOOKUP($A234,'2021_NQC_List-11_13'!$A$2:$T$1532,8,FALSE),0)</f>
        <v>63</v>
      </c>
      <c r="R234">
        <f>IF($K234="NQC",VLOOKUP($A234,'2021_NQC_List-11_13'!$A$2:$T$1532,9,FALSE),0)</f>
        <v>63</v>
      </c>
      <c r="S234">
        <f>IF($K234="NQC",VLOOKUP($A234,'2021_NQC_List-11_13'!$A$2:$T$1532,10,FALSE),0)</f>
        <v>63</v>
      </c>
      <c r="T234">
        <f>IF($K234="NQC",VLOOKUP($A234,'2021_NQC_List-11_13'!$A$2:$T$1532,11,FALSE),0)</f>
        <v>63</v>
      </c>
      <c r="U234">
        <f>IF($K234="NQC",VLOOKUP($A234,'2021_NQC_List-11_13'!$A$2:$T$1532,12,FALSE),0)</f>
        <v>63</v>
      </c>
      <c r="V234">
        <f>IF($K234="NQC",VLOOKUP($A234,'2021_NQC_List-11_13'!$A$2:$T$1532,13,FALSE),0)</f>
        <v>63</v>
      </c>
      <c r="W234">
        <f>IF($K234="NQC",VLOOKUP($A234,'2021_NQC_List-11_13'!$A$2:$T$1532,14,FALSE),0)</f>
        <v>63</v>
      </c>
      <c r="X234">
        <f>IF($K234="NQC",VLOOKUP($A234,'2021_NQC_List-11_13'!$A$2:$T$1532,15,FALSE),0)</f>
        <v>63</v>
      </c>
      <c r="Y234" t="str">
        <f t="shared" si="7"/>
        <v>Non-Hydro</v>
      </c>
      <c r="AA234" t="s">
        <v>4341</v>
      </c>
    </row>
    <row r="235" spans="1:27" x14ac:dyDescent="0.3">
      <c r="A235" t="str">
        <f>'OASIS-11_26'!E244</f>
        <v>ETIWND_2_RTS023</v>
      </c>
      <c r="B235" t="str">
        <f>'OASIS-11_26'!G244</f>
        <v>SPVP023 Fontana RT Solar</v>
      </c>
      <c r="C235" t="str">
        <f>VLOOKUP($A235,'OASIS-11_26'!$E$2:$R$1556,2,FALSE)</f>
        <v>GEN</v>
      </c>
      <c r="D235" s="1">
        <f>VLOOKUP($A235,'OASIS-11_26'!$E$2:$R$1556,11,FALSE)</f>
        <v>41290</v>
      </c>
      <c r="E235" s="3">
        <f t="shared" si="6"/>
        <v>2013</v>
      </c>
      <c r="F235" t="str">
        <f>VLOOKUP($A235,'OASIS-11_26'!$E$2:$R$1556,9,FALSE)</f>
        <v>SUN</v>
      </c>
      <c r="G235" t="str">
        <f>VLOOKUP($A235,'OASIS-11_26'!$E$2:$R$1556,8,FALSE)</f>
        <v>PHOTO VOLTAIC</v>
      </c>
      <c r="H235">
        <f>VLOOKUP($A235,'OASIS-11_26'!$E$2:$R$1556,4,FALSE)</f>
        <v>2.5</v>
      </c>
      <c r="I235">
        <f>VLOOKUP($A235,'OASIS-11_26'!$E$2:$R$1556,5,FALSE)</f>
        <v>2.5</v>
      </c>
      <c r="J235" t="str">
        <f>VLOOKUP($A235,'OASIS-11_26'!$E$2:$R$1556,6,FALSE)</f>
        <v>SCE</v>
      </c>
      <c r="K235" t="str">
        <f>IF(ISERROR(VLOOKUP($A235,'2021_NQC_List-11_13'!$A$2:$T$1532,4,FALSE)),"","NQC")</f>
        <v>NQC</v>
      </c>
      <c r="L235" s="3" t="str">
        <f>IF(ISERROR(VLOOKUP($A235,'2021_NQC_List-11_13'!$A$2:$T$1532,4,FALSE)),"",VLOOKUP($A235,'2021_NQC_List-11_13'!$A$2:$T$1532,18,FALSE))</f>
        <v>FC</v>
      </c>
      <c r="M235">
        <f>IF($K235="NQC",VLOOKUP($A235,'2021_NQC_List-11_13'!$A$2:$T$1532,4,FALSE),0)</f>
        <v>0.1</v>
      </c>
      <c r="N235">
        <f>IF($K235="NQC",VLOOKUP($A235,'2021_NQC_List-11_13'!$A$2:$T$1532,5,FALSE),0)</f>
        <v>0.08</v>
      </c>
      <c r="O235">
        <f>IF($K235="NQC",VLOOKUP($A235,'2021_NQC_List-11_13'!$A$2:$T$1532,6,FALSE),0)</f>
        <v>0.45</v>
      </c>
      <c r="P235">
        <f>IF($K235="NQC",VLOOKUP($A235,'2021_NQC_List-11_13'!$A$2:$T$1532,7,FALSE),0)</f>
        <v>0.38</v>
      </c>
      <c r="Q235">
        <f>IF($K235="NQC",VLOOKUP($A235,'2021_NQC_List-11_13'!$A$2:$T$1532,8,FALSE),0)</f>
        <v>0.4</v>
      </c>
      <c r="R235">
        <f>IF($K235="NQC",VLOOKUP($A235,'2021_NQC_List-11_13'!$A$2:$T$1532,9,FALSE),0)</f>
        <v>0.78</v>
      </c>
      <c r="S235">
        <f>IF($K235="NQC",VLOOKUP($A235,'2021_NQC_List-11_13'!$A$2:$T$1532,10,FALSE),0)</f>
        <v>0.98</v>
      </c>
      <c r="T235">
        <f>IF($K235="NQC",VLOOKUP($A235,'2021_NQC_List-11_13'!$A$2:$T$1532,11,FALSE),0)</f>
        <v>0.68</v>
      </c>
      <c r="U235">
        <f>IF($K235="NQC",VLOOKUP($A235,'2021_NQC_List-11_13'!$A$2:$T$1532,12,FALSE),0)</f>
        <v>0.35</v>
      </c>
      <c r="V235">
        <f>IF($K235="NQC",VLOOKUP($A235,'2021_NQC_List-11_13'!$A$2:$T$1532,13,FALSE),0)</f>
        <v>0.05</v>
      </c>
      <c r="W235">
        <f>IF($K235="NQC",VLOOKUP($A235,'2021_NQC_List-11_13'!$A$2:$T$1532,14,FALSE),0)</f>
        <v>0.05</v>
      </c>
      <c r="X235">
        <f>IF($K235="NQC",VLOOKUP($A235,'2021_NQC_List-11_13'!$A$2:$T$1532,15,FALSE),0)</f>
        <v>0</v>
      </c>
      <c r="Y235" t="str">
        <f t="shared" si="7"/>
        <v>Non-Hydro</v>
      </c>
      <c r="AA235" t="s">
        <v>4341</v>
      </c>
    </row>
    <row r="236" spans="1:27" x14ac:dyDescent="0.3">
      <c r="A236" t="str">
        <f>'OASIS-11_26'!E245</f>
        <v>CENTER_6_PEAKER</v>
      </c>
      <c r="B236" t="str">
        <f>'OASIS-11_26'!G245</f>
        <v>Center Peaker</v>
      </c>
      <c r="C236" t="str">
        <f>VLOOKUP($A236,'OASIS-11_26'!$E$2:$R$1556,2,FALSE)</f>
        <v>GEN</v>
      </c>
      <c r="D236" s="1">
        <f>VLOOKUP($A236,'OASIS-11_26'!$E$2:$R$1556,11,FALSE)</f>
        <v>39345</v>
      </c>
      <c r="E236" s="3">
        <f t="shared" si="6"/>
        <v>2007</v>
      </c>
      <c r="F236" t="str">
        <f>VLOOKUP($A236,'OASIS-11_26'!$E$2:$R$1556,9,FALSE)</f>
        <v>NATURAL GAS</v>
      </c>
      <c r="G236" t="str">
        <f>VLOOKUP($A236,'OASIS-11_26'!$E$2:$R$1556,8,FALSE)</f>
        <v>COMBUSTION TURBINE</v>
      </c>
      <c r="H236">
        <f>VLOOKUP($A236,'OASIS-11_26'!$E$2:$R$1556,4,FALSE)</f>
        <v>47.11</v>
      </c>
      <c r="I236">
        <f>VLOOKUP($A236,'OASIS-11_26'!$E$2:$R$1556,5,FALSE)</f>
        <v>59</v>
      </c>
      <c r="J236" t="str">
        <f>VLOOKUP($A236,'OASIS-11_26'!$E$2:$R$1556,6,FALSE)</f>
        <v>SCE</v>
      </c>
      <c r="K236" t="str">
        <f>IF(ISERROR(VLOOKUP($A236,'2021_NQC_List-11_13'!$A$2:$T$1532,4,FALSE)),"","NQC")</f>
        <v>NQC</v>
      </c>
      <c r="L236" s="3" t="str">
        <f>IF(ISERROR(VLOOKUP($A236,'2021_NQC_List-11_13'!$A$2:$T$1532,4,FALSE)),"",VLOOKUP($A236,'2021_NQC_List-11_13'!$A$2:$T$1532,18,FALSE))</f>
        <v>FC</v>
      </c>
      <c r="M236">
        <f>IF($K236="NQC",VLOOKUP($A236,'2021_NQC_List-11_13'!$A$2:$T$1532,4,FALSE),0)</f>
        <v>47.11</v>
      </c>
      <c r="N236">
        <f>IF($K236="NQC",VLOOKUP($A236,'2021_NQC_List-11_13'!$A$2:$T$1532,5,FALSE),0)</f>
        <v>47.11</v>
      </c>
      <c r="O236">
        <f>IF($K236="NQC",VLOOKUP($A236,'2021_NQC_List-11_13'!$A$2:$T$1532,6,FALSE),0)</f>
        <v>47.11</v>
      </c>
      <c r="P236">
        <f>IF($K236="NQC",VLOOKUP($A236,'2021_NQC_List-11_13'!$A$2:$T$1532,7,FALSE),0)</f>
        <v>47.11</v>
      </c>
      <c r="Q236">
        <f>IF($K236="NQC",VLOOKUP($A236,'2021_NQC_List-11_13'!$A$2:$T$1532,8,FALSE),0)</f>
        <v>47.11</v>
      </c>
      <c r="R236">
        <f>IF($K236="NQC",VLOOKUP($A236,'2021_NQC_List-11_13'!$A$2:$T$1532,9,FALSE),0)</f>
        <v>47.11</v>
      </c>
      <c r="S236">
        <f>IF($K236="NQC",VLOOKUP($A236,'2021_NQC_List-11_13'!$A$2:$T$1532,10,FALSE),0)</f>
        <v>47.11</v>
      </c>
      <c r="T236">
        <f>IF($K236="NQC",VLOOKUP($A236,'2021_NQC_List-11_13'!$A$2:$T$1532,11,FALSE),0)</f>
        <v>47.11</v>
      </c>
      <c r="U236">
        <f>IF($K236="NQC",VLOOKUP($A236,'2021_NQC_List-11_13'!$A$2:$T$1532,12,FALSE),0)</f>
        <v>47.11</v>
      </c>
      <c r="V236">
        <f>IF($K236="NQC",VLOOKUP($A236,'2021_NQC_List-11_13'!$A$2:$T$1532,13,FALSE),0)</f>
        <v>47.11</v>
      </c>
      <c r="W236">
        <f>IF($K236="NQC",VLOOKUP($A236,'2021_NQC_List-11_13'!$A$2:$T$1532,14,FALSE),0)</f>
        <v>47.11</v>
      </c>
      <c r="X236">
        <f>IF($K236="NQC",VLOOKUP($A236,'2021_NQC_List-11_13'!$A$2:$T$1532,15,FALSE),0)</f>
        <v>47.11</v>
      </c>
      <c r="Y236" t="str">
        <f t="shared" si="7"/>
        <v>Non-Hydro</v>
      </c>
      <c r="AA236" t="s">
        <v>4341</v>
      </c>
    </row>
    <row r="237" spans="1:27" x14ac:dyDescent="0.3">
      <c r="A237" t="str">
        <f>'OASIS-11_26'!E246</f>
        <v>NAVYII_2_UNITS</v>
      </c>
      <c r="B237" t="str">
        <f>'OASIS-11_26'!G246</f>
        <v>COSO POWER DEVELOPER (NAVY II) AGGREGATE</v>
      </c>
      <c r="C237" t="str">
        <f>VLOOKUP($A237,'OASIS-11_26'!$E$2:$R$1556,2,FALSE)</f>
        <v>GEN</v>
      </c>
      <c r="D237" s="1">
        <f>VLOOKUP($A237,'OASIS-11_26'!$E$2:$R$1556,11,FALSE)</f>
        <v>32865</v>
      </c>
      <c r="E237" s="3">
        <f t="shared" si="6"/>
        <v>1989</v>
      </c>
      <c r="F237" t="str">
        <f>VLOOKUP($A237,'OASIS-11_26'!$E$2:$R$1556,9,FALSE)</f>
        <v>GEOTHERMAL</v>
      </c>
      <c r="G237" t="str">
        <f>VLOOKUP($A237,'OASIS-11_26'!$E$2:$R$1556,8,FALSE)</f>
        <v>STEAM</v>
      </c>
      <c r="H237">
        <f>VLOOKUP($A237,'OASIS-11_26'!$E$2:$R$1556,4,FALSE)</f>
        <v>90</v>
      </c>
      <c r="I237">
        <f>VLOOKUP($A237,'OASIS-11_26'!$E$2:$R$1556,5,FALSE)</f>
        <v>0</v>
      </c>
      <c r="J237" t="str">
        <f>VLOOKUP($A237,'OASIS-11_26'!$E$2:$R$1556,6,FALSE)</f>
        <v>SCE</v>
      </c>
      <c r="K237" t="str">
        <f>IF(ISERROR(VLOOKUP($A237,'2021_NQC_List-11_13'!$A$2:$T$1532,4,FALSE)),"","NQC")</f>
        <v>NQC</v>
      </c>
      <c r="L237" s="3" t="str">
        <f>IF(ISERROR(VLOOKUP($A237,'2021_NQC_List-11_13'!$A$2:$T$1532,4,FALSE)),"",VLOOKUP($A237,'2021_NQC_List-11_13'!$A$2:$T$1532,18,FALSE))</f>
        <v>FC</v>
      </c>
      <c r="M237">
        <f>IF($K237="NQC",VLOOKUP($A237,'2021_NQC_List-11_13'!$A$2:$T$1532,4,FALSE),0)</f>
        <v>55</v>
      </c>
      <c r="N237">
        <f>IF($K237="NQC",VLOOKUP($A237,'2021_NQC_List-11_13'!$A$2:$T$1532,5,FALSE),0)</f>
        <v>55</v>
      </c>
      <c r="O237">
        <f>IF($K237="NQC",VLOOKUP($A237,'2021_NQC_List-11_13'!$A$2:$T$1532,6,FALSE),0)</f>
        <v>55</v>
      </c>
      <c r="P237">
        <f>IF($K237="NQC",VLOOKUP($A237,'2021_NQC_List-11_13'!$A$2:$T$1532,7,FALSE),0)</f>
        <v>55</v>
      </c>
      <c r="Q237">
        <f>IF($K237="NQC",VLOOKUP($A237,'2021_NQC_List-11_13'!$A$2:$T$1532,8,FALSE),0)</f>
        <v>55</v>
      </c>
      <c r="R237">
        <f>IF($K237="NQC",VLOOKUP($A237,'2021_NQC_List-11_13'!$A$2:$T$1532,9,FALSE),0)</f>
        <v>55</v>
      </c>
      <c r="S237">
        <f>IF($K237="NQC",VLOOKUP($A237,'2021_NQC_List-11_13'!$A$2:$T$1532,10,FALSE),0)</f>
        <v>55</v>
      </c>
      <c r="T237">
        <f>IF($K237="NQC",VLOOKUP($A237,'2021_NQC_List-11_13'!$A$2:$T$1532,11,FALSE),0)</f>
        <v>55</v>
      </c>
      <c r="U237">
        <f>IF($K237="NQC",VLOOKUP($A237,'2021_NQC_List-11_13'!$A$2:$T$1532,12,FALSE),0)</f>
        <v>55</v>
      </c>
      <c r="V237">
        <f>IF($K237="NQC",VLOOKUP($A237,'2021_NQC_List-11_13'!$A$2:$T$1532,13,FALSE),0)</f>
        <v>55</v>
      </c>
      <c r="W237">
        <f>IF($K237="NQC",VLOOKUP($A237,'2021_NQC_List-11_13'!$A$2:$T$1532,14,FALSE),0)</f>
        <v>55</v>
      </c>
      <c r="X237">
        <f>IF($K237="NQC",VLOOKUP($A237,'2021_NQC_List-11_13'!$A$2:$T$1532,15,FALSE),0)</f>
        <v>55</v>
      </c>
      <c r="Y237" t="str">
        <f t="shared" si="7"/>
        <v>Non-Hydro</v>
      </c>
      <c r="AA237" t="s">
        <v>4341</v>
      </c>
    </row>
    <row r="238" spans="1:27" x14ac:dyDescent="0.3">
      <c r="A238" t="str">
        <f>'OASIS-11_26'!E247</f>
        <v>GEYS17_7_UNIT17</v>
      </c>
      <c r="B238" t="str">
        <f>'OASIS-11_26'!G247</f>
        <v>GEYSERS UNIT 17 (HEALDSBURG)</v>
      </c>
      <c r="C238" t="str">
        <f>VLOOKUP($A238,'OASIS-11_26'!$E$2:$R$1556,2,FALSE)</f>
        <v>GEN</v>
      </c>
      <c r="D238" s="1">
        <f>VLOOKUP($A238,'OASIS-11_26'!$E$2:$R$1556,11,FALSE)</f>
        <v>29952</v>
      </c>
      <c r="E238" s="3">
        <f t="shared" si="6"/>
        <v>1982</v>
      </c>
      <c r="F238" t="str">
        <f>VLOOKUP($A238,'OASIS-11_26'!$E$2:$R$1556,9,FALSE)</f>
        <v>GEOTHERMAL</v>
      </c>
      <c r="G238" t="str">
        <f>VLOOKUP($A238,'OASIS-11_26'!$E$2:$R$1556,8,FALSE)</f>
        <v>STEAM</v>
      </c>
      <c r="H238">
        <f>VLOOKUP($A238,'OASIS-11_26'!$E$2:$R$1556,4,FALSE)</f>
        <v>60</v>
      </c>
      <c r="I238">
        <f>VLOOKUP($A238,'OASIS-11_26'!$E$2:$R$1556,5,FALSE)</f>
        <v>84</v>
      </c>
      <c r="J238" t="str">
        <f>VLOOKUP($A238,'OASIS-11_26'!$E$2:$R$1556,6,FALSE)</f>
        <v>PGAE</v>
      </c>
      <c r="K238" t="str">
        <f>IF(ISERROR(VLOOKUP($A238,'2021_NQC_List-11_13'!$A$2:$T$1532,4,FALSE)),"","NQC")</f>
        <v>NQC</v>
      </c>
      <c r="L238" s="3" t="str">
        <f>IF(ISERROR(VLOOKUP($A238,'2021_NQC_List-11_13'!$A$2:$T$1532,4,FALSE)),"",VLOOKUP($A238,'2021_NQC_List-11_13'!$A$2:$T$1532,18,FALSE))</f>
        <v>FC</v>
      </c>
      <c r="M238">
        <f>IF($K238="NQC",VLOOKUP($A238,'2021_NQC_List-11_13'!$A$2:$T$1532,4,FALSE),0)</f>
        <v>56</v>
      </c>
      <c r="N238">
        <f>IF($K238="NQC",VLOOKUP($A238,'2021_NQC_List-11_13'!$A$2:$T$1532,5,FALSE),0)</f>
        <v>56</v>
      </c>
      <c r="O238">
        <f>IF($K238="NQC",VLOOKUP($A238,'2021_NQC_List-11_13'!$A$2:$T$1532,6,FALSE),0)</f>
        <v>56</v>
      </c>
      <c r="P238">
        <f>IF($K238="NQC",VLOOKUP($A238,'2021_NQC_List-11_13'!$A$2:$T$1532,7,FALSE),0)</f>
        <v>56</v>
      </c>
      <c r="Q238">
        <f>IF($K238="NQC",VLOOKUP($A238,'2021_NQC_List-11_13'!$A$2:$T$1532,8,FALSE),0)</f>
        <v>56</v>
      </c>
      <c r="R238">
        <f>IF($K238="NQC",VLOOKUP($A238,'2021_NQC_List-11_13'!$A$2:$T$1532,9,FALSE),0)</f>
        <v>56</v>
      </c>
      <c r="S238">
        <f>IF($K238="NQC",VLOOKUP($A238,'2021_NQC_List-11_13'!$A$2:$T$1532,10,FALSE),0)</f>
        <v>56</v>
      </c>
      <c r="T238">
        <f>IF($K238="NQC",VLOOKUP($A238,'2021_NQC_List-11_13'!$A$2:$T$1532,11,FALSE),0)</f>
        <v>56</v>
      </c>
      <c r="U238">
        <f>IF($K238="NQC",VLOOKUP($A238,'2021_NQC_List-11_13'!$A$2:$T$1532,12,FALSE),0)</f>
        <v>56</v>
      </c>
      <c r="V238">
        <f>IF($K238="NQC",VLOOKUP($A238,'2021_NQC_List-11_13'!$A$2:$T$1532,13,FALSE),0)</f>
        <v>56</v>
      </c>
      <c r="W238">
        <f>IF($K238="NQC",VLOOKUP($A238,'2021_NQC_List-11_13'!$A$2:$T$1532,14,FALSE),0)</f>
        <v>56</v>
      </c>
      <c r="X238">
        <f>IF($K238="NQC",VLOOKUP($A238,'2021_NQC_List-11_13'!$A$2:$T$1532,15,FALSE),0)</f>
        <v>56</v>
      </c>
      <c r="Y238" t="str">
        <f t="shared" si="7"/>
        <v>Non-Hydro</v>
      </c>
      <c r="AA238" t="s">
        <v>4341</v>
      </c>
    </row>
    <row r="239" spans="1:27" x14ac:dyDescent="0.3">
      <c r="A239" t="str">
        <f>'OASIS-11_26'!E248</f>
        <v>CALFTN_2_SOLAR</v>
      </c>
      <c r="B239" t="str">
        <f>'OASIS-11_26'!G248</f>
        <v>California Flats North</v>
      </c>
      <c r="C239" t="str">
        <f>VLOOKUP($A239,'OASIS-11_26'!$E$2:$R$1556,2,FALSE)</f>
        <v>GEN</v>
      </c>
      <c r="D239" s="1">
        <f>VLOOKUP($A239,'OASIS-11_26'!$E$2:$R$1556,11,FALSE)</f>
        <v>43068</v>
      </c>
      <c r="E239" s="3">
        <f t="shared" si="6"/>
        <v>2017</v>
      </c>
      <c r="F239" t="str">
        <f>VLOOKUP($A239,'OASIS-11_26'!$E$2:$R$1556,9,FALSE)</f>
        <v>SUN</v>
      </c>
      <c r="G239" t="str">
        <f>VLOOKUP($A239,'OASIS-11_26'!$E$2:$R$1556,8,FALSE)</f>
        <v>PHOTO VOLTAIC</v>
      </c>
      <c r="H239">
        <f>VLOOKUP($A239,'OASIS-11_26'!$E$2:$R$1556,4,FALSE)</f>
        <v>130</v>
      </c>
      <c r="I239">
        <f>VLOOKUP($A239,'OASIS-11_26'!$E$2:$R$1556,5,FALSE)</f>
        <v>130</v>
      </c>
      <c r="J239" t="str">
        <f>VLOOKUP($A239,'OASIS-11_26'!$E$2:$R$1556,6,FALSE)</f>
        <v>PGAE</v>
      </c>
      <c r="K239" t="str">
        <f>IF(ISERROR(VLOOKUP($A239,'2021_NQC_List-11_13'!$A$2:$T$1532,4,FALSE)),"","NQC")</f>
        <v>NQC</v>
      </c>
      <c r="L239" s="3" t="str">
        <f>IF(ISERROR(VLOOKUP($A239,'2021_NQC_List-11_13'!$A$2:$T$1532,4,FALSE)),"",VLOOKUP($A239,'2021_NQC_List-11_13'!$A$2:$T$1532,18,FALSE))</f>
        <v>FC</v>
      </c>
      <c r="M239">
        <f>IF($K239="NQC",VLOOKUP($A239,'2021_NQC_List-11_13'!$A$2:$T$1532,4,FALSE),0)</f>
        <v>5.2</v>
      </c>
      <c r="N239">
        <f>IF($K239="NQC",VLOOKUP($A239,'2021_NQC_List-11_13'!$A$2:$T$1532,5,FALSE),0)</f>
        <v>3.9</v>
      </c>
      <c r="O239">
        <f>IF($K239="NQC",VLOOKUP($A239,'2021_NQC_List-11_13'!$A$2:$T$1532,6,FALSE),0)</f>
        <v>23.4</v>
      </c>
      <c r="P239">
        <f>IF($K239="NQC",VLOOKUP($A239,'2021_NQC_List-11_13'!$A$2:$T$1532,7,FALSE),0)</f>
        <v>19.5</v>
      </c>
      <c r="Q239">
        <f>IF($K239="NQC",VLOOKUP($A239,'2021_NQC_List-11_13'!$A$2:$T$1532,8,FALSE),0)</f>
        <v>20.8</v>
      </c>
      <c r="R239">
        <f>IF($K239="NQC",VLOOKUP($A239,'2021_NQC_List-11_13'!$A$2:$T$1532,9,FALSE),0)</f>
        <v>40.299999999999997</v>
      </c>
      <c r="S239">
        <f>IF($K239="NQC",VLOOKUP($A239,'2021_NQC_List-11_13'!$A$2:$T$1532,10,FALSE),0)</f>
        <v>50.7</v>
      </c>
      <c r="T239">
        <f>IF($K239="NQC",VLOOKUP($A239,'2021_NQC_List-11_13'!$A$2:$T$1532,11,FALSE),0)</f>
        <v>28.78</v>
      </c>
      <c r="U239">
        <f>IF($K239="NQC",VLOOKUP($A239,'2021_NQC_List-11_13'!$A$2:$T$1532,12,FALSE),0)</f>
        <v>14.92</v>
      </c>
      <c r="V239">
        <f>IF($K239="NQC",VLOOKUP($A239,'2021_NQC_List-11_13'!$A$2:$T$1532,13,FALSE),0)</f>
        <v>2.13</v>
      </c>
      <c r="W239">
        <f>IF($K239="NQC",VLOOKUP($A239,'2021_NQC_List-11_13'!$A$2:$T$1532,14,FALSE),0)</f>
        <v>2.13</v>
      </c>
      <c r="X239">
        <f>IF($K239="NQC",VLOOKUP($A239,'2021_NQC_List-11_13'!$A$2:$T$1532,15,FALSE),0)</f>
        <v>0</v>
      </c>
      <c r="Y239" t="str">
        <f t="shared" si="7"/>
        <v>Non-Hydro</v>
      </c>
      <c r="AA239" t="s">
        <v>4341</v>
      </c>
    </row>
    <row r="240" spans="1:27" x14ac:dyDescent="0.3">
      <c r="A240" t="str">
        <f>'OASIS-11_26'!E249</f>
        <v>VICTOR_1_VDRYFA</v>
      </c>
      <c r="B240" t="str">
        <f>'OASIS-11_26'!G249</f>
        <v xml:space="preserve">Victor Dry Farm Ranch A </v>
      </c>
      <c r="C240" t="str">
        <f>VLOOKUP($A240,'OASIS-11_26'!$E$2:$R$1556,2,FALSE)</f>
        <v>GEN</v>
      </c>
      <c r="D240" s="1">
        <f>VLOOKUP($A240,'OASIS-11_26'!$E$2:$R$1556,11,FALSE)</f>
        <v>42167</v>
      </c>
      <c r="E240" s="3">
        <f t="shared" si="6"/>
        <v>2015</v>
      </c>
      <c r="F240" t="str">
        <f>VLOOKUP($A240,'OASIS-11_26'!$E$2:$R$1556,9,FALSE)</f>
        <v>SUN</v>
      </c>
      <c r="G240" t="str">
        <f>VLOOKUP($A240,'OASIS-11_26'!$E$2:$R$1556,8,FALSE)</f>
        <v>PHOTO VOLTAIC</v>
      </c>
      <c r="H240">
        <f>VLOOKUP($A240,'OASIS-11_26'!$E$2:$R$1556,4,FALSE)</f>
        <v>5</v>
      </c>
      <c r="I240">
        <f>VLOOKUP($A240,'OASIS-11_26'!$E$2:$R$1556,5,FALSE)</f>
        <v>5</v>
      </c>
      <c r="J240" t="str">
        <f>VLOOKUP($A240,'OASIS-11_26'!$E$2:$R$1556,6,FALSE)</f>
        <v>SCE</v>
      </c>
      <c r="K240" t="str">
        <f>IF(ISERROR(VLOOKUP($A240,'2021_NQC_List-11_13'!$A$2:$T$1532,4,FALSE)),"","NQC")</f>
        <v>NQC</v>
      </c>
      <c r="L240" s="3" t="str">
        <f>IF(ISERROR(VLOOKUP($A240,'2021_NQC_List-11_13'!$A$2:$T$1532,4,FALSE)),"",VLOOKUP($A240,'2021_NQC_List-11_13'!$A$2:$T$1532,18,FALSE))</f>
        <v>FC</v>
      </c>
      <c r="M240">
        <f>IF($K240="NQC",VLOOKUP($A240,'2021_NQC_List-11_13'!$A$2:$T$1532,4,FALSE),0)</f>
        <v>0.2</v>
      </c>
      <c r="N240">
        <f>IF($K240="NQC",VLOOKUP($A240,'2021_NQC_List-11_13'!$A$2:$T$1532,5,FALSE),0)</f>
        <v>0.15</v>
      </c>
      <c r="O240">
        <f>IF($K240="NQC",VLOOKUP($A240,'2021_NQC_List-11_13'!$A$2:$T$1532,6,FALSE),0)</f>
        <v>0.9</v>
      </c>
      <c r="P240">
        <f>IF($K240="NQC",VLOOKUP($A240,'2021_NQC_List-11_13'!$A$2:$T$1532,7,FALSE),0)</f>
        <v>0.75</v>
      </c>
      <c r="Q240">
        <f>IF($K240="NQC",VLOOKUP($A240,'2021_NQC_List-11_13'!$A$2:$T$1532,8,FALSE),0)</f>
        <v>0.8</v>
      </c>
      <c r="R240">
        <f>IF($K240="NQC",VLOOKUP($A240,'2021_NQC_List-11_13'!$A$2:$T$1532,9,FALSE),0)</f>
        <v>1.55</v>
      </c>
      <c r="S240">
        <f>IF($K240="NQC",VLOOKUP($A240,'2021_NQC_List-11_13'!$A$2:$T$1532,10,FALSE),0)</f>
        <v>1.95</v>
      </c>
      <c r="T240">
        <f>IF($K240="NQC",VLOOKUP($A240,'2021_NQC_List-11_13'!$A$2:$T$1532,11,FALSE),0)</f>
        <v>1.35</v>
      </c>
      <c r="U240">
        <f>IF($K240="NQC",VLOOKUP($A240,'2021_NQC_List-11_13'!$A$2:$T$1532,12,FALSE),0)</f>
        <v>0.7</v>
      </c>
      <c r="V240">
        <f>IF($K240="NQC",VLOOKUP($A240,'2021_NQC_List-11_13'!$A$2:$T$1532,13,FALSE),0)</f>
        <v>0.1</v>
      </c>
      <c r="W240">
        <f>IF($K240="NQC",VLOOKUP($A240,'2021_NQC_List-11_13'!$A$2:$T$1532,14,FALSE),0)</f>
        <v>0.1</v>
      </c>
      <c r="X240">
        <f>IF($K240="NQC",VLOOKUP($A240,'2021_NQC_List-11_13'!$A$2:$T$1532,15,FALSE),0)</f>
        <v>0</v>
      </c>
      <c r="Y240" t="str">
        <f t="shared" si="7"/>
        <v>Non-Hydro</v>
      </c>
      <c r="AA240" t="s">
        <v>4341</v>
      </c>
    </row>
    <row r="241" spans="1:27" x14ac:dyDescent="0.3">
      <c r="A241" t="str">
        <f>'OASIS-11_26'!E250</f>
        <v>PIOPIC_2_CTG2</v>
      </c>
      <c r="B241" t="str">
        <f>'OASIS-11_26'!G250</f>
        <v>Pio Pico Unit 2</v>
      </c>
      <c r="C241" t="str">
        <f>VLOOKUP($A241,'OASIS-11_26'!$E$2:$R$1556,2,FALSE)</f>
        <v>GEN</v>
      </c>
      <c r="D241" s="1">
        <f>VLOOKUP($A241,'OASIS-11_26'!$E$2:$R$1556,11,FALSE)</f>
        <v>42677</v>
      </c>
      <c r="E241" s="3">
        <f t="shared" si="6"/>
        <v>2016</v>
      </c>
      <c r="F241" t="str">
        <f>VLOOKUP($A241,'OASIS-11_26'!$E$2:$R$1556,9,FALSE)</f>
        <v>NATURAL GAS</v>
      </c>
      <c r="G241" t="str">
        <f>VLOOKUP($A241,'OASIS-11_26'!$E$2:$R$1556,8,FALSE)</f>
        <v>COMBUSTION TURBINE</v>
      </c>
      <c r="H241">
        <f>VLOOKUP($A241,'OASIS-11_26'!$E$2:$R$1556,4,FALSE)</f>
        <v>112.7</v>
      </c>
      <c r="I241">
        <f>VLOOKUP($A241,'OASIS-11_26'!$E$2:$R$1556,5,FALSE)</f>
        <v>112.7</v>
      </c>
      <c r="J241" t="str">
        <f>VLOOKUP($A241,'OASIS-11_26'!$E$2:$R$1556,6,FALSE)</f>
        <v>SDGE</v>
      </c>
      <c r="K241" t="str">
        <f>IF(ISERROR(VLOOKUP($A241,'2021_NQC_List-11_13'!$A$2:$T$1532,4,FALSE)),"","NQC")</f>
        <v>NQC</v>
      </c>
      <c r="L241" s="3" t="str">
        <f>IF(ISERROR(VLOOKUP($A241,'2021_NQC_List-11_13'!$A$2:$T$1532,4,FALSE)),"",VLOOKUP($A241,'2021_NQC_List-11_13'!$A$2:$T$1532,18,FALSE))</f>
        <v>ID</v>
      </c>
      <c r="M241">
        <f>IF($K241="NQC",VLOOKUP($A241,'2021_NQC_List-11_13'!$A$2:$T$1532,4,FALSE),0)</f>
        <v>112.7</v>
      </c>
      <c r="N241">
        <f>IF($K241="NQC",VLOOKUP($A241,'2021_NQC_List-11_13'!$A$2:$T$1532,5,FALSE),0)</f>
        <v>112.7</v>
      </c>
      <c r="O241">
        <f>IF($K241="NQC",VLOOKUP($A241,'2021_NQC_List-11_13'!$A$2:$T$1532,6,FALSE),0)</f>
        <v>112.7</v>
      </c>
      <c r="P241">
        <f>IF($K241="NQC",VLOOKUP($A241,'2021_NQC_List-11_13'!$A$2:$T$1532,7,FALSE),0)</f>
        <v>112.7</v>
      </c>
      <c r="Q241">
        <f>IF($K241="NQC",VLOOKUP($A241,'2021_NQC_List-11_13'!$A$2:$T$1532,8,FALSE),0)</f>
        <v>112.7</v>
      </c>
      <c r="R241">
        <f>IF($K241="NQC",VLOOKUP($A241,'2021_NQC_List-11_13'!$A$2:$T$1532,9,FALSE),0)</f>
        <v>112.7</v>
      </c>
      <c r="S241">
        <f>IF($K241="NQC",VLOOKUP($A241,'2021_NQC_List-11_13'!$A$2:$T$1532,10,FALSE),0)</f>
        <v>112.7</v>
      </c>
      <c r="T241">
        <f>IF($K241="NQC",VLOOKUP($A241,'2021_NQC_List-11_13'!$A$2:$T$1532,11,FALSE),0)</f>
        <v>112.7</v>
      </c>
      <c r="U241">
        <f>IF($K241="NQC",VLOOKUP($A241,'2021_NQC_List-11_13'!$A$2:$T$1532,12,FALSE),0)</f>
        <v>112.7</v>
      </c>
      <c r="V241">
        <f>IF($K241="NQC",VLOOKUP($A241,'2021_NQC_List-11_13'!$A$2:$T$1532,13,FALSE),0)</f>
        <v>112.7</v>
      </c>
      <c r="W241">
        <f>IF($K241="NQC",VLOOKUP($A241,'2021_NQC_List-11_13'!$A$2:$T$1532,14,FALSE),0)</f>
        <v>112.7</v>
      </c>
      <c r="X241">
        <f>IF($K241="NQC",VLOOKUP($A241,'2021_NQC_List-11_13'!$A$2:$T$1532,15,FALSE),0)</f>
        <v>112.7</v>
      </c>
      <c r="Y241" t="str">
        <f t="shared" si="7"/>
        <v>Non-Hydro</v>
      </c>
      <c r="AA241" t="s">
        <v>4341</v>
      </c>
    </row>
    <row r="242" spans="1:27" x14ac:dyDescent="0.3">
      <c r="A242" t="str">
        <f>'OASIS-11_26'!E251</f>
        <v>BUCKCK_7_PL1X2</v>
      </c>
      <c r="B242" t="str">
        <f>'OASIS-11_26'!G251</f>
        <v>BUCKS CREEK AGGREGATE</v>
      </c>
      <c r="C242" t="str">
        <f>VLOOKUP($A242,'OASIS-11_26'!$E$2:$R$1556,2,FALSE)</f>
        <v>GEN</v>
      </c>
      <c r="D242" s="1">
        <f>VLOOKUP($A242,'OASIS-11_26'!$E$2:$R$1556,11,FALSE)</f>
        <v>10228</v>
      </c>
      <c r="E242" s="3">
        <f t="shared" si="6"/>
        <v>1928</v>
      </c>
      <c r="F242" t="str">
        <f>VLOOKUP($A242,'OASIS-11_26'!$E$2:$R$1556,9,FALSE)</f>
        <v>WATER</v>
      </c>
      <c r="G242" t="str">
        <f>VLOOKUP($A242,'OASIS-11_26'!$E$2:$R$1556,8,FALSE)</f>
        <v>HYDRO</v>
      </c>
      <c r="H242">
        <f>VLOOKUP($A242,'OASIS-11_26'!$E$2:$R$1556,4,FALSE)</f>
        <v>57.25</v>
      </c>
      <c r="I242">
        <f>VLOOKUP($A242,'OASIS-11_26'!$E$2:$R$1556,5,FALSE)</f>
        <v>0</v>
      </c>
      <c r="J242" t="str">
        <f>VLOOKUP($A242,'OASIS-11_26'!$E$2:$R$1556,6,FALSE)</f>
        <v>PGAE</v>
      </c>
      <c r="K242" t="str">
        <f>IF(ISERROR(VLOOKUP($A242,'2021_NQC_List-11_13'!$A$2:$T$1532,4,FALSE)),"","NQC")</f>
        <v>NQC</v>
      </c>
      <c r="L242" s="3" t="str">
        <f>IF(ISERROR(VLOOKUP($A242,'2021_NQC_List-11_13'!$A$2:$T$1532,4,FALSE)),"",VLOOKUP($A242,'2021_NQC_List-11_13'!$A$2:$T$1532,18,FALSE))</f>
        <v>FC</v>
      </c>
      <c r="M242">
        <f>IF($K242="NQC",VLOOKUP($A242,'2021_NQC_List-11_13'!$A$2:$T$1532,4,FALSE),0)</f>
        <v>52.88</v>
      </c>
      <c r="N242">
        <f>IF($K242="NQC",VLOOKUP($A242,'2021_NQC_List-11_13'!$A$2:$T$1532,5,FALSE),0)</f>
        <v>51.34</v>
      </c>
      <c r="O242">
        <f>IF($K242="NQC",VLOOKUP($A242,'2021_NQC_List-11_13'!$A$2:$T$1532,6,FALSE),0)</f>
        <v>50.17</v>
      </c>
      <c r="P242">
        <f>IF($K242="NQC",VLOOKUP($A242,'2021_NQC_List-11_13'!$A$2:$T$1532,7,FALSE),0)</f>
        <v>48.32</v>
      </c>
      <c r="Q242">
        <f>IF($K242="NQC",VLOOKUP($A242,'2021_NQC_List-11_13'!$A$2:$T$1532,8,FALSE),0)</f>
        <v>51.32</v>
      </c>
      <c r="R242">
        <f>IF($K242="NQC",VLOOKUP($A242,'2021_NQC_List-11_13'!$A$2:$T$1532,9,FALSE),0)</f>
        <v>51.32</v>
      </c>
      <c r="S242">
        <f>IF($K242="NQC",VLOOKUP($A242,'2021_NQC_List-11_13'!$A$2:$T$1532,10,FALSE),0)</f>
        <v>56</v>
      </c>
      <c r="T242">
        <f>IF($K242="NQC",VLOOKUP($A242,'2021_NQC_List-11_13'!$A$2:$T$1532,11,FALSE),0)</f>
        <v>51.4</v>
      </c>
      <c r="U242">
        <f>IF($K242="NQC",VLOOKUP($A242,'2021_NQC_List-11_13'!$A$2:$T$1532,12,FALSE),0)</f>
        <v>42.41</v>
      </c>
      <c r="V242">
        <f>IF($K242="NQC",VLOOKUP($A242,'2021_NQC_List-11_13'!$A$2:$T$1532,13,FALSE),0)</f>
        <v>44</v>
      </c>
      <c r="W242">
        <f>IF($K242="NQC",VLOOKUP($A242,'2021_NQC_List-11_13'!$A$2:$T$1532,14,FALSE),0)</f>
        <v>45.8</v>
      </c>
      <c r="X242">
        <f>IF($K242="NQC",VLOOKUP($A242,'2021_NQC_List-11_13'!$A$2:$T$1532,15,FALSE),0)</f>
        <v>50</v>
      </c>
      <c r="Y242" t="str">
        <f t="shared" si="7"/>
        <v>Hydro-Large Hydro</v>
      </c>
      <c r="AA242" t="s">
        <v>4341</v>
      </c>
    </row>
    <row r="243" spans="1:27" x14ac:dyDescent="0.3">
      <c r="A243" t="str">
        <f>'OASIS-11_26'!E252</f>
        <v>ADMEST_6_SOLAR</v>
      </c>
      <c r="B243" t="str">
        <f>'OASIS-11_26'!G252</f>
        <v>Adams East</v>
      </c>
      <c r="C243" t="str">
        <f>VLOOKUP($A243,'OASIS-11_26'!$E$2:$R$1556,2,FALSE)</f>
        <v>GEN</v>
      </c>
      <c r="D243" s="1">
        <f>VLOOKUP($A243,'OASIS-11_26'!$E$2:$R$1556,11,FALSE)</f>
        <v>41986</v>
      </c>
      <c r="E243" s="3">
        <f t="shared" si="6"/>
        <v>2014</v>
      </c>
      <c r="F243" t="str">
        <f>VLOOKUP($A243,'OASIS-11_26'!$E$2:$R$1556,9,FALSE)</f>
        <v>SUN</v>
      </c>
      <c r="G243" t="str">
        <f>VLOOKUP($A243,'OASIS-11_26'!$E$2:$R$1556,8,FALSE)</f>
        <v>PHOTO VOLTAIC</v>
      </c>
      <c r="H243">
        <f>VLOOKUP($A243,'OASIS-11_26'!$E$2:$R$1556,4,FALSE)</f>
        <v>19</v>
      </c>
      <c r="I243">
        <f>VLOOKUP($A243,'OASIS-11_26'!$E$2:$R$1556,5,FALSE)</f>
        <v>19</v>
      </c>
      <c r="J243" t="str">
        <f>VLOOKUP($A243,'OASIS-11_26'!$E$2:$R$1556,6,FALSE)</f>
        <v>PGAE</v>
      </c>
      <c r="K243" t="str">
        <f>IF(ISERROR(VLOOKUP($A243,'2021_NQC_List-11_13'!$A$2:$T$1532,4,FALSE)),"","NQC")</f>
        <v>NQC</v>
      </c>
      <c r="L243" s="3" t="str">
        <f>IF(ISERROR(VLOOKUP($A243,'2021_NQC_List-11_13'!$A$2:$T$1532,4,FALSE)),"",VLOOKUP($A243,'2021_NQC_List-11_13'!$A$2:$T$1532,18,FALSE))</f>
        <v>EO</v>
      </c>
      <c r="M243">
        <f>IF($K243="NQC",VLOOKUP($A243,'2021_NQC_List-11_13'!$A$2:$T$1532,4,FALSE),0)</f>
        <v>0</v>
      </c>
      <c r="N243">
        <f>IF($K243="NQC",VLOOKUP($A243,'2021_NQC_List-11_13'!$A$2:$T$1532,5,FALSE),0)</f>
        <v>0</v>
      </c>
      <c r="O243">
        <f>IF($K243="NQC",VLOOKUP($A243,'2021_NQC_List-11_13'!$A$2:$T$1532,6,FALSE),0)</f>
        <v>0</v>
      </c>
      <c r="P243">
        <f>IF($K243="NQC",VLOOKUP($A243,'2021_NQC_List-11_13'!$A$2:$T$1532,7,FALSE),0)</f>
        <v>0</v>
      </c>
      <c r="Q243">
        <f>IF($K243="NQC",VLOOKUP($A243,'2021_NQC_List-11_13'!$A$2:$T$1532,8,FALSE),0)</f>
        <v>0</v>
      </c>
      <c r="R243">
        <f>IF($K243="NQC",VLOOKUP($A243,'2021_NQC_List-11_13'!$A$2:$T$1532,9,FALSE),0)</f>
        <v>0</v>
      </c>
      <c r="S243">
        <f>IF($K243="NQC",VLOOKUP($A243,'2021_NQC_List-11_13'!$A$2:$T$1532,10,FALSE),0)</f>
        <v>0</v>
      </c>
      <c r="T243">
        <f>IF($K243="NQC",VLOOKUP($A243,'2021_NQC_List-11_13'!$A$2:$T$1532,11,FALSE),0)</f>
        <v>0</v>
      </c>
      <c r="U243">
        <f>IF($K243="NQC",VLOOKUP($A243,'2021_NQC_List-11_13'!$A$2:$T$1532,12,FALSE),0)</f>
        <v>0</v>
      </c>
      <c r="V243">
        <f>IF($K243="NQC",VLOOKUP($A243,'2021_NQC_List-11_13'!$A$2:$T$1532,13,FALSE),0)</f>
        <v>0</v>
      </c>
      <c r="W243">
        <f>IF($K243="NQC",VLOOKUP($A243,'2021_NQC_List-11_13'!$A$2:$T$1532,14,FALSE),0)</f>
        <v>0</v>
      </c>
      <c r="X243">
        <f>IF($K243="NQC",VLOOKUP($A243,'2021_NQC_List-11_13'!$A$2:$T$1532,15,FALSE),0)</f>
        <v>0</v>
      </c>
      <c r="Y243" t="str">
        <f t="shared" si="7"/>
        <v>Non-Hydro</v>
      </c>
      <c r="AA243" t="s">
        <v>4341</v>
      </c>
    </row>
    <row r="244" spans="1:27" x14ac:dyDescent="0.3">
      <c r="A244" t="str">
        <f>'OASIS-11_26'!E253</f>
        <v>ESQUON_6_LNDFIL</v>
      </c>
      <c r="B244" t="str">
        <f>'OASIS-11_26'!G253</f>
        <v>Neal Road Landfill Generating Facility</v>
      </c>
      <c r="C244" t="str">
        <f>VLOOKUP($A244,'OASIS-11_26'!$E$2:$R$1556,2,FALSE)</f>
        <v>GEN</v>
      </c>
      <c r="D244" s="1">
        <f>VLOOKUP($A244,'OASIS-11_26'!$E$2:$R$1556,11,FALSE)</f>
        <v>41179</v>
      </c>
      <c r="E244" s="3">
        <f t="shared" si="6"/>
        <v>2012</v>
      </c>
      <c r="F244" t="str">
        <f>VLOOKUP($A244,'OASIS-11_26'!$E$2:$R$1556,9,FALSE)</f>
        <v>BIOGAS</v>
      </c>
      <c r="G244" t="str">
        <f>VLOOKUP($A244,'OASIS-11_26'!$E$2:$R$1556,8,FALSE)</f>
        <v>RECIPROCATING ENGINE</v>
      </c>
      <c r="H244">
        <f>VLOOKUP($A244,'OASIS-11_26'!$E$2:$R$1556,4,FALSE)</f>
        <v>2.1</v>
      </c>
      <c r="I244">
        <f>VLOOKUP($A244,'OASIS-11_26'!$E$2:$R$1556,5,FALSE)</f>
        <v>2.1</v>
      </c>
      <c r="J244" t="str">
        <f>VLOOKUP($A244,'OASIS-11_26'!$E$2:$R$1556,6,FALSE)</f>
        <v>PGAE</v>
      </c>
      <c r="K244" t="str">
        <f>IF(ISERROR(VLOOKUP($A244,'2021_NQC_List-11_13'!$A$2:$T$1532,4,FALSE)),"","NQC")</f>
        <v>NQC</v>
      </c>
      <c r="L244" s="3" t="str">
        <f>IF(ISERROR(VLOOKUP($A244,'2021_NQC_List-11_13'!$A$2:$T$1532,4,FALSE)),"",VLOOKUP($A244,'2021_NQC_List-11_13'!$A$2:$T$1532,18,FALSE))</f>
        <v>EO</v>
      </c>
      <c r="M244">
        <f>IF($K244="NQC",VLOOKUP($A244,'2021_NQC_List-11_13'!$A$2:$T$1532,4,FALSE),0)</f>
        <v>0</v>
      </c>
      <c r="N244">
        <f>IF($K244="NQC",VLOOKUP($A244,'2021_NQC_List-11_13'!$A$2:$T$1532,5,FALSE),0)</f>
        <v>0</v>
      </c>
      <c r="O244">
        <f>IF($K244="NQC",VLOOKUP($A244,'2021_NQC_List-11_13'!$A$2:$T$1532,6,FALSE),0)</f>
        <v>0</v>
      </c>
      <c r="P244">
        <f>IF($K244="NQC",VLOOKUP($A244,'2021_NQC_List-11_13'!$A$2:$T$1532,7,FALSE),0)</f>
        <v>0</v>
      </c>
      <c r="Q244">
        <f>IF($K244="NQC",VLOOKUP($A244,'2021_NQC_List-11_13'!$A$2:$T$1532,8,FALSE),0)</f>
        <v>0</v>
      </c>
      <c r="R244">
        <f>IF($K244="NQC",VLOOKUP($A244,'2021_NQC_List-11_13'!$A$2:$T$1532,9,FALSE),0)</f>
        <v>0</v>
      </c>
      <c r="S244">
        <f>IF($K244="NQC",VLOOKUP($A244,'2021_NQC_List-11_13'!$A$2:$T$1532,10,FALSE),0)</f>
        <v>0</v>
      </c>
      <c r="T244">
        <f>IF($K244="NQC",VLOOKUP($A244,'2021_NQC_List-11_13'!$A$2:$T$1532,11,FALSE),0)</f>
        <v>0</v>
      </c>
      <c r="U244">
        <f>IF($K244="NQC",VLOOKUP($A244,'2021_NQC_List-11_13'!$A$2:$T$1532,12,FALSE),0)</f>
        <v>0</v>
      </c>
      <c r="V244">
        <f>IF($K244="NQC",VLOOKUP($A244,'2021_NQC_List-11_13'!$A$2:$T$1532,13,FALSE),0)</f>
        <v>0</v>
      </c>
      <c r="W244">
        <f>IF($K244="NQC",VLOOKUP($A244,'2021_NQC_List-11_13'!$A$2:$T$1532,14,FALSE),0)</f>
        <v>0</v>
      </c>
      <c r="X244">
        <f>IF($K244="NQC",VLOOKUP($A244,'2021_NQC_List-11_13'!$A$2:$T$1532,15,FALSE),0)</f>
        <v>0</v>
      </c>
      <c r="Y244" t="str">
        <f t="shared" si="7"/>
        <v>Non-Hydro</v>
      </c>
      <c r="AA244" t="s">
        <v>4341</v>
      </c>
    </row>
    <row r="245" spans="1:27" x14ac:dyDescent="0.3">
      <c r="A245" t="str">
        <f>'OASIS-11_26'!E254</f>
        <v>BALCHS_7_UNIT 1</v>
      </c>
      <c r="B245" t="str">
        <f>'OASIS-11_26'!G254</f>
        <v>BALCH 1 PH UNIT 1</v>
      </c>
      <c r="C245" t="str">
        <f>VLOOKUP($A245,'OASIS-11_26'!$E$2:$R$1556,2,FALSE)</f>
        <v>GEN</v>
      </c>
      <c r="D245" s="1">
        <f>VLOOKUP($A245,'OASIS-11_26'!$E$2:$R$1556,11,FALSE)</f>
        <v>9863</v>
      </c>
      <c r="E245" s="3">
        <f t="shared" si="6"/>
        <v>1927</v>
      </c>
      <c r="F245" t="str">
        <f>VLOOKUP($A245,'OASIS-11_26'!$E$2:$R$1556,9,FALSE)</f>
        <v>WATER</v>
      </c>
      <c r="G245" t="str">
        <f>VLOOKUP($A245,'OASIS-11_26'!$E$2:$R$1556,8,FALSE)</f>
        <v>HYDRO</v>
      </c>
      <c r="H245">
        <f>VLOOKUP($A245,'OASIS-11_26'!$E$2:$R$1556,4,FALSE)</f>
        <v>31</v>
      </c>
      <c r="I245">
        <f>VLOOKUP($A245,'OASIS-11_26'!$E$2:$R$1556,5,FALSE)</f>
        <v>34</v>
      </c>
      <c r="J245" t="str">
        <f>VLOOKUP($A245,'OASIS-11_26'!$E$2:$R$1556,6,FALSE)</f>
        <v>PGAE</v>
      </c>
      <c r="K245" t="str">
        <f>IF(ISERROR(VLOOKUP($A245,'2021_NQC_List-11_13'!$A$2:$T$1532,4,FALSE)),"","NQC")</f>
        <v>NQC</v>
      </c>
      <c r="L245" s="3" t="str">
        <f>IF(ISERROR(VLOOKUP($A245,'2021_NQC_List-11_13'!$A$2:$T$1532,4,FALSE)),"",VLOOKUP($A245,'2021_NQC_List-11_13'!$A$2:$T$1532,18,FALSE))</f>
        <v>FC</v>
      </c>
      <c r="M245">
        <f>IF($K245="NQC",VLOOKUP($A245,'2021_NQC_List-11_13'!$A$2:$T$1532,4,FALSE),0)</f>
        <v>24.8</v>
      </c>
      <c r="N245">
        <f>IF($K245="NQC",VLOOKUP($A245,'2021_NQC_List-11_13'!$A$2:$T$1532,5,FALSE),0)</f>
        <v>25.44</v>
      </c>
      <c r="O245">
        <f>IF($K245="NQC",VLOOKUP($A245,'2021_NQC_List-11_13'!$A$2:$T$1532,6,FALSE),0)</f>
        <v>25.44</v>
      </c>
      <c r="P245">
        <f>IF($K245="NQC",VLOOKUP($A245,'2021_NQC_List-11_13'!$A$2:$T$1532,7,FALSE),0)</f>
        <v>24.8</v>
      </c>
      <c r="Q245">
        <f>IF($K245="NQC",VLOOKUP($A245,'2021_NQC_List-11_13'!$A$2:$T$1532,8,FALSE),0)</f>
        <v>24.8</v>
      </c>
      <c r="R245">
        <f>IF($K245="NQC",VLOOKUP($A245,'2021_NQC_List-11_13'!$A$2:$T$1532,9,FALSE),0)</f>
        <v>25.6</v>
      </c>
      <c r="S245">
        <f>IF($K245="NQC",VLOOKUP($A245,'2021_NQC_List-11_13'!$A$2:$T$1532,10,FALSE),0)</f>
        <v>31</v>
      </c>
      <c r="T245">
        <f>IF($K245="NQC",VLOOKUP($A245,'2021_NQC_List-11_13'!$A$2:$T$1532,11,FALSE),0)</f>
        <v>31</v>
      </c>
      <c r="U245">
        <f>IF($K245="NQC",VLOOKUP($A245,'2021_NQC_List-11_13'!$A$2:$T$1532,12,FALSE),0)</f>
        <v>31</v>
      </c>
      <c r="V245">
        <f>IF($K245="NQC",VLOOKUP($A245,'2021_NQC_List-11_13'!$A$2:$T$1532,13,FALSE),0)</f>
        <v>24.8</v>
      </c>
      <c r="W245">
        <f>IF($K245="NQC",VLOOKUP($A245,'2021_NQC_List-11_13'!$A$2:$T$1532,14,FALSE),0)</f>
        <v>24.8</v>
      </c>
      <c r="X245">
        <f>IF($K245="NQC",VLOOKUP($A245,'2021_NQC_List-11_13'!$A$2:$T$1532,15,FALSE),0)</f>
        <v>24.8</v>
      </c>
      <c r="Y245" t="str">
        <f t="shared" si="7"/>
        <v>Hydro-Large Hydro</v>
      </c>
      <c r="AA245" t="s">
        <v>4341</v>
      </c>
    </row>
    <row r="246" spans="1:27" x14ac:dyDescent="0.3">
      <c r="A246" t="str">
        <f>'OASIS-11_26'!E255</f>
        <v>NZWIND_2_WDSTR5</v>
      </c>
      <c r="B246" t="str">
        <f>'OASIS-11_26'!G255</f>
        <v>Windstream 6111</v>
      </c>
      <c r="C246" t="str">
        <f>VLOOKUP($A246,'OASIS-11_26'!$E$2:$R$1556,2,FALSE)</f>
        <v>GEN</v>
      </c>
      <c r="D246" s="1">
        <f>VLOOKUP($A246,'OASIS-11_26'!$E$2:$R$1556,11,FALSE)</f>
        <v>42437</v>
      </c>
      <c r="E246" s="3">
        <f t="shared" si="6"/>
        <v>2016</v>
      </c>
      <c r="F246" t="str">
        <f>VLOOKUP($A246,'OASIS-11_26'!$E$2:$R$1556,9,FALSE)</f>
        <v>WIND</v>
      </c>
      <c r="G246" t="str">
        <f>VLOOKUP($A246,'OASIS-11_26'!$E$2:$R$1556,8,FALSE)</f>
        <v>WIND</v>
      </c>
      <c r="H246">
        <f>VLOOKUP($A246,'OASIS-11_26'!$E$2:$R$1556,4,FALSE)</f>
        <v>6.31</v>
      </c>
      <c r="I246">
        <f>VLOOKUP($A246,'OASIS-11_26'!$E$2:$R$1556,5,FALSE)</f>
        <v>6.5</v>
      </c>
      <c r="J246" t="str">
        <f>VLOOKUP($A246,'OASIS-11_26'!$E$2:$R$1556,6,FALSE)</f>
        <v>SCE</v>
      </c>
      <c r="K246" t="str">
        <f>IF(ISERROR(VLOOKUP($A246,'2021_NQC_List-11_13'!$A$2:$T$1532,4,FALSE)),"","NQC")</f>
        <v>NQC</v>
      </c>
      <c r="L246" s="3" t="str">
        <f>IF(ISERROR(VLOOKUP($A246,'2021_NQC_List-11_13'!$A$2:$T$1532,4,FALSE)),"",VLOOKUP($A246,'2021_NQC_List-11_13'!$A$2:$T$1532,18,FALSE))</f>
        <v>FC</v>
      </c>
      <c r="M246">
        <f>IF($K246="NQC",VLOOKUP($A246,'2021_NQC_List-11_13'!$A$2:$T$1532,4,FALSE),0)</f>
        <v>0.88</v>
      </c>
      <c r="N246">
        <f>IF($K246="NQC",VLOOKUP($A246,'2021_NQC_List-11_13'!$A$2:$T$1532,5,FALSE),0)</f>
        <v>0.76</v>
      </c>
      <c r="O246">
        <f>IF($K246="NQC",VLOOKUP($A246,'2021_NQC_List-11_13'!$A$2:$T$1532,6,FALSE),0)</f>
        <v>1.77</v>
      </c>
      <c r="P246">
        <f>IF($K246="NQC",VLOOKUP($A246,'2021_NQC_List-11_13'!$A$2:$T$1532,7,FALSE),0)</f>
        <v>1.58</v>
      </c>
      <c r="Q246">
        <f>IF($K246="NQC",VLOOKUP($A246,'2021_NQC_List-11_13'!$A$2:$T$1532,8,FALSE),0)</f>
        <v>1.58</v>
      </c>
      <c r="R246">
        <f>IF($K246="NQC",VLOOKUP($A246,'2021_NQC_List-11_13'!$A$2:$T$1532,9,FALSE),0)</f>
        <v>2.08</v>
      </c>
      <c r="S246">
        <f>IF($K246="NQC",VLOOKUP($A246,'2021_NQC_List-11_13'!$A$2:$T$1532,10,FALSE),0)</f>
        <v>1.45</v>
      </c>
      <c r="T246">
        <f>IF($K246="NQC",VLOOKUP($A246,'2021_NQC_List-11_13'!$A$2:$T$1532,11,FALSE),0)</f>
        <v>1.33</v>
      </c>
      <c r="U246">
        <f>IF($K246="NQC",VLOOKUP($A246,'2021_NQC_List-11_13'!$A$2:$T$1532,12,FALSE),0)</f>
        <v>0.95</v>
      </c>
      <c r="V246">
        <f>IF($K246="NQC",VLOOKUP($A246,'2021_NQC_List-11_13'!$A$2:$T$1532,13,FALSE),0)</f>
        <v>0.5</v>
      </c>
      <c r="W246">
        <f>IF($K246="NQC",VLOOKUP($A246,'2021_NQC_List-11_13'!$A$2:$T$1532,14,FALSE),0)</f>
        <v>0.76</v>
      </c>
      <c r="X246">
        <f>IF($K246="NQC",VLOOKUP($A246,'2021_NQC_List-11_13'!$A$2:$T$1532,15,FALSE),0)</f>
        <v>0.82</v>
      </c>
      <c r="Y246" t="str">
        <f t="shared" si="7"/>
        <v>Non-Hydro</v>
      </c>
      <c r="AA246" t="s">
        <v>4341</v>
      </c>
    </row>
    <row r="247" spans="1:27" x14ac:dyDescent="0.3">
      <c r="A247" t="str">
        <f>'OASIS-11_26'!E256</f>
        <v>CRELMN_6_RAMON2</v>
      </c>
      <c r="B247" t="str">
        <f>'OASIS-11_26'!G256</f>
        <v>Ramona 2</v>
      </c>
      <c r="C247" t="str">
        <f>VLOOKUP($A247,'OASIS-11_26'!$E$2:$R$1556,2,FALSE)</f>
        <v>GEN</v>
      </c>
      <c r="D247" s="1">
        <f>VLOOKUP($A247,'OASIS-11_26'!$E$2:$R$1556,11,FALSE)</f>
        <v>41639</v>
      </c>
      <c r="E247" s="3">
        <f t="shared" si="6"/>
        <v>2013</v>
      </c>
      <c r="F247" t="str">
        <f>VLOOKUP($A247,'OASIS-11_26'!$E$2:$R$1556,9,FALSE)</f>
        <v>SUN</v>
      </c>
      <c r="G247" t="str">
        <f>VLOOKUP($A247,'OASIS-11_26'!$E$2:$R$1556,8,FALSE)</f>
        <v>PHOTO VOLTAIC</v>
      </c>
      <c r="H247">
        <f>VLOOKUP($A247,'OASIS-11_26'!$E$2:$R$1556,4,FALSE)</f>
        <v>5</v>
      </c>
      <c r="I247">
        <f>VLOOKUP($A247,'OASIS-11_26'!$E$2:$R$1556,5,FALSE)</f>
        <v>5</v>
      </c>
      <c r="J247" t="str">
        <f>VLOOKUP($A247,'OASIS-11_26'!$E$2:$R$1556,6,FALSE)</f>
        <v>SDGE</v>
      </c>
      <c r="K247" t="str">
        <f>IF(ISERROR(VLOOKUP($A247,'2021_NQC_List-11_13'!$A$2:$T$1532,4,FALSE)),"","NQC")</f>
        <v>NQC</v>
      </c>
      <c r="L247" s="3" t="str">
        <f>IF(ISERROR(VLOOKUP($A247,'2021_NQC_List-11_13'!$A$2:$T$1532,4,FALSE)),"",VLOOKUP($A247,'2021_NQC_List-11_13'!$A$2:$T$1532,18,FALSE))</f>
        <v>FC</v>
      </c>
      <c r="M247">
        <f>IF($K247="NQC",VLOOKUP($A247,'2021_NQC_List-11_13'!$A$2:$T$1532,4,FALSE),0)</f>
        <v>0.2</v>
      </c>
      <c r="N247">
        <f>IF($K247="NQC",VLOOKUP($A247,'2021_NQC_List-11_13'!$A$2:$T$1532,5,FALSE),0)</f>
        <v>0.15</v>
      </c>
      <c r="O247">
        <f>IF($K247="NQC",VLOOKUP($A247,'2021_NQC_List-11_13'!$A$2:$T$1532,6,FALSE),0)</f>
        <v>0.9</v>
      </c>
      <c r="P247">
        <f>IF($K247="NQC",VLOOKUP($A247,'2021_NQC_List-11_13'!$A$2:$T$1532,7,FALSE),0)</f>
        <v>0.75</v>
      </c>
      <c r="Q247">
        <f>IF($K247="NQC",VLOOKUP($A247,'2021_NQC_List-11_13'!$A$2:$T$1532,8,FALSE),0)</f>
        <v>0.8</v>
      </c>
      <c r="R247">
        <f>IF($K247="NQC",VLOOKUP($A247,'2021_NQC_List-11_13'!$A$2:$T$1532,9,FALSE),0)</f>
        <v>1.55</v>
      </c>
      <c r="S247">
        <f>IF($K247="NQC",VLOOKUP($A247,'2021_NQC_List-11_13'!$A$2:$T$1532,10,FALSE),0)</f>
        <v>1.95</v>
      </c>
      <c r="T247">
        <f>IF($K247="NQC",VLOOKUP($A247,'2021_NQC_List-11_13'!$A$2:$T$1532,11,FALSE),0)</f>
        <v>1.35</v>
      </c>
      <c r="U247">
        <f>IF($K247="NQC",VLOOKUP($A247,'2021_NQC_List-11_13'!$A$2:$T$1532,12,FALSE),0)</f>
        <v>0.7</v>
      </c>
      <c r="V247">
        <f>IF($K247="NQC",VLOOKUP($A247,'2021_NQC_List-11_13'!$A$2:$T$1532,13,FALSE),0)</f>
        <v>0.1</v>
      </c>
      <c r="W247">
        <f>IF($K247="NQC",VLOOKUP($A247,'2021_NQC_List-11_13'!$A$2:$T$1532,14,FALSE),0)</f>
        <v>0.1</v>
      </c>
      <c r="X247">
        <f>IF($K247="NQC",VLOOKUP($A247,'2021_NQC_List-11_13'!$A$2:$T$1532,15,FALSE),0)</f>
        <v>0</v>
      </c>
      <c r="Y247" t="str">
        <f t="shared" si="7"/>
        <v>Non-Hydro</v>
      </c>
      <c r="AA247" t="s">
        <v>4341</v>
      </c>
    </row>
    <row r="248" spans="1:27" x14ac:dyDescent="0.3">
      <c r="A248" t="str">
        <f>'OASIS-11_26'!E257</f>
        <v>WHITNY_6_SOLAR</v>
      </c>
      <c r="B248" t="str">
        <f>'OASIS-11_26'!G257</f>
        <v>Whitney Point Solar</v>
      </c>
      <c r="C248" t="str">
        <f>VLOOKUP($A248,'OASIS-11_26'!$E$2:$R$1556,2,FALSE)</f>
        <v>GEN</v>
      </c>
      <c r="D248" s="1">
        <f>VLOOKUP($A248,'OASIS-11_26'!$E$2:$R$1556,11,FALSE)</f>
        <v>42840</v>
      </c>
      <c r="E248" s="3">
        <f t="shared" si="6"/>
        <v>2017</v>
      </c>
      <c r="F248" t="str">
        <f>VLOOKUP($A248,'OASIS-11_26'!$E$2:$R$1556,9,FALSE)</f>
        <v>SUN</v>
      </c>
      <c r="G248" t="str">
        <f>VLOOKUP($A248,'OASIS-11_26'!$E$2:$R$1556,8,FALSE)</f>
        <v>PHOTO VOLTAIC</v>
      </c>
      <c r="H248">
        <f>VLOOKUP($A248,'OASIS-11_26'!$E$2:$R$1556,4,FALSE)</f>
        <v>20</v>
      </c>
      <c r="I248">
        <f>VLOOKUP($A248,'OASIS-11_26'!$E$2:$R$1556,5,FALSE)</f>
        <v>22</v>
      </c>
      <c r="J248" t="str">
        <f>VLOOKUP($A248,'OASIS-11_26'!$E$2:$R$1556,6,FALSE)</f>
        <v>PGAE</v>
      </c>
      <c r="K248" t="str">
        <f>IF(ISERROR(VLOOKUP($A248,'2021_NQC_List-11_13'!$A$2:$T$1532,4,FALSE)),"","NQC")</f>
        <v>NQC</v>
      </c>
      <c r="L248" s="3" t="str">
        <f>IF(ISERROR(VLOOKUP($A248,'2021_NQC_List-11_13'!$A$2:$T$1532,4,FALSE)),"",VLOOKUP($A248,'2021_NQC_List-11_13'!$A$2:$T$1532,18,FALSE))</f>
        <v>EO</v>
      </c>
      <c r="M248">
        <f>IF($K248="NQC",VLOOKUP($A248,'2021_NQC_List-11_13'!$A$2:$T$1532,4,FALSE),0)</f>
        <v>0</v>
      </c>
      <c r="N248">
        <f>IF($K248="NQC",VLOOKUP($A248,'2021_NQC_List-11_13'!$A$2:$T$1532,5,FALSE),0)</f>
        <v>0</v>
      </c>
      <c r="O248">
        <f>IF($K248="NQC",VLOOKUP($A248,'2021_NQC_List-11_13'!$A$2:$T$1532,6,FALSE),0)</f>
        <v>0</v>
      </c>
      <c r="P248">
        <f>IF($K248="NQC",VLOOKUP($A248,'2021_NQC_List-11_13'!$A$2:$T$1532,7,FALSE),0)</f>
        <v>0</v>
      </c>
      <c r="Q248">
        <f>IF($K248="NQC",VLOOKUP($A248,'2021_NQC_List-11_13'!$A$2:$T$1532,8,FALSE),0)</f>
        <v>0</v>
      </c>
      <c r="R248">
        <f>IF($K248="NQC",VLOOKUP($A248,'2021_NQC_List-11_13'!$A$2:$T$1532,9,FALSE),0)</f>
        <v>0</v>
      </c>
      <c r="S248">
        <f>IF($K248="NQC",VLOOKUP($A248,'2021_NQC_List-11_13'!$A$2:$T$1532,10,FALSE),0)</f>
        <v>0</v>
      </c>
      <c r="T248">
        <f>IF($K248="NQC",VLOOKUP($A248,'2021_NQC_List-11_13'!$A$2:$T$1532,11,FALSE),0)</f>
        <v>0</v>
      </c>
      <c r="U248">
        <f>IF($K248="NQC",VLOOKUP($A248,'2021_NQC_List-11_13'!$A$2:$T$1532,12,FALSE),0)</f>
        <v>0</v>
      </c>
      <c r="V248">
        <f>IF($K248="NQC",VLOOKUP($A248,'2021_NQC_List-11_13'!$A$2:$T$1532,13,FALSE),0)</f>
        <v>0</v>
      </c>
      <c r="W248">
        <f>IF($K248="NQC",VLOOKUP($A248,'2021_NQC_List-11_13'!$A$2:$T$1532,14,FALSE),0)</f>
        <v>0</v>
      </c>
      <c r="X248">
        <f>IF($K248="NQC",VLOOKUP($A248,'2021_NQC_List-11_13'!$A$2:$T$1532,15,FALSE),0)</f>
        <v>0</v>
      </c>
      <c r="Y248" t="str">
        <f t="shared" si="7"/>
        <v>Non-Hydro</v>
      </c>
      <c r="AA248" t="s">
        <v>4341</v>
      </c>
    </row>
    <row r="249" spans="1:27" x14ac:dyDescent="0.3">
      <c r="A249" t="str">
        <f>'OASIS-11_26'!E258</f>
        <v>MIRLOM_2_ONTARO</v>
      </c>
      <c r="B249" t="str">
        <f>'OASIS-11_26'!G258</f>
        <v>Ontario RT Solar</v>
      </c>
      <c r="C249" t="str">
        <f>VLOOKUP($A249,'OASIS-11_26'!$E$2:$R$1556,2,FALSE)</f>
        <v>GEN</v>
      </c>
      <c r="D249" s="1">
        <f>VLOOKUP($A249,'OASIS-11_26'!$E$2:$R$1556,11,FALSE)</f>
        <v>40780</v>
      </c>
      <c r="E249" s="3">
        <f t="shared" si="6"/>
        <v>2011</v>
      </c>
      <c r="F249" t="str">
        <f>VLOOKUP($A249,'OASIS-11_26'!$E$2:$R$1556,9,FALSE)</f>
        <v>SUN</v>
      </c>
      <c r="G249" t="str">
        <f>VLOOKUP($A249,'OASIS-11_26'!$E$2:$R$1556,8,FALSE)</f>
        <v>PHOTO VOLTAIC</v>
      </c>
      <c r="H249">
        <f>VLOOKUP($A249,'OASIS-11_26'!$E$2:$R$1556,4,FALSE)</f>
        <v>5.5</v>
      </c>
      <c r="I249">
        <f>VLOOKUP($A249,'OASIS-11_26'!$E$2:$R$1556,5,FALSE)</f>
        <v>5.5</v>
      </c>
      <c r="J249" t="str">
        <f>VLOOKUP($A249,'OASIS-11_26'!$E$2:$R$1556,6,FALSE)</f>
        <v>SCE</v>
      </c>
      <c r="K249" t="str">
        <f>IF(ISERROR(VLOOKUP($A249,'2021_NQC_List-11_13'!$A$2:$T$1532,4,FALSE)),"","NQC")</f>
        <v>NQC</v>
      </c>
      <c r="L249" s="3" t="str">
        <f>IF(ISERROR(VLOOKUP($A249,'2021_NQC_List-11_13'!$A$2:$T$1532,4,FALSE)),"",VLOOKUP($A249,'2021_NQC_List-11_13'!$A$2:$T$1532,18,FALSE))</f>
        <v>FC</v>
      </c>
      <c r="M249">
        <f>IF($K249="NQC",VLOOKUP($A249,'2021_NQC_List-11_13'!$A$2:$T$1532,4,FALSE),0)</f>
        <v>0.22</v>
      </c>
      <c r="N249">
        <f>IF($K249="NQC",VLOOKUP($A249,'2021_NQC_List-11_13'!$A$2:$T$1532,5,FALSE),0)</f>
        <v>0.17</v>
      </c>
      <c r="O249">
        <f>IF($K249="NQC",VLOOKUP($A249,'2021_NQC_List-11_13'!$A$2:$T$1532,6,FALSE),0)</f>
        <v>0.99</v>
      </c>
      <c r="P249">
        <f>IF($K249="NQC",VLOOKUP($A249,'2021_NQC_List-11_13'!$A$2:$T$1532,7,FALSE),0)</f>
        <v>0.83</v>
      </c>
      <c r="Q249">
        <f>IF($K249="NQC",VLOOKUP($A249,'2021_NQC_List-11_13'!$A$2:$T$1532,8,FALSE),0)</f>
        <v>0.88</v>
      </c>
      <c r="R249">
        <f>IF($K249="NQC",VLOOKUP($A249,'2021_NQC_List-11_13'!$A$2:$T$1532,9,FALSE),0)</f>
        <v>1.71</v>
      </c>
      <c r="S249">
        <f>IF($K249="NQC",VLOOKUP($A249,'2021_NQC_List-11_13'!$A$2:$T$1532,10,FALSE),0)</f>
        <v>2.15</v>
      </c>
      <c r="T249">
        <f>IF($K249="NQC",VLOOKUP($A249,'2021_NQC_List-11_13'!$A$2:$T$1532,11,FALSE),0)</f>
        <v>1.49</v>
      </c>
      <c r="U249">
        <f>IF($K249="NQC",VLOOKUP($A249,'2021_NQC_List-11_13'!$A$2:$T$1532,12,FALSE),0)</f>
        <v>0.77</v>
      </c>
      <c r="V249">
        <f>IF($K249="NQC",VLOOKUP($A249,'2021_NQC_List-11_13'!$A$2:$T$1532,13,FALSE),0)</f>
        <v>0.11</v>
      </c>
      <c r="W249">
        <f>IF($K249="NQC",VLOOKUP($A249,'2021_NQC_List-11_13'!$A$2:$T$1532,14,FALSE),0)</f>
        <v>0.11</v>
      </c>
      <c r="X249">
        <f>IF($K249="NQC",VLOOKUP($A249,'2021_NQC_List-11_13'!$A$2:$T$1532,15,FALSE),0)</f>
        <v>0</v>
      </c>
      <c r="Y249" t="str">
        <f t="shared" si="7"/>
        <v>Non-Hydro</v>
      </c>
      <c r="AA249" t="s">
        <v>4341</v>
      </c>
    </row>
    <row r="250" spans="1:27" x14ac:dyDescent="0.3">
      <c r="A250" t="str">
        <f>'OASIS-11_26'!E259</f>
        <v>NZWIND_6_CALWND</v>
      </c>
      <c r="B250" t="str">
        <f>'OASIS-11_26'!G259</f>
        <v>Wind Resource I</v>
      </c>
      <c r="C250" t="str">
        <f>VLOOKUP($A250,'OASIS-11_26'!$E$2:$R$1556,2,FALSE)</f>
        <v>GEN</v>
      </c>
      <c r="D250" s="1">
        <f>VLOOKUP($A250,'OASIS-11_26'!$E$2:$R$1556,11,FALSE)</f>
        <v>40992</v>
      </c>
      <c r="E250" s="3">
        <f t="shared" si="6"/>
        <v>2012</v>
      </c>
      <c r="F250" t="str">
        <f>VLOOKUP($A250,'OASIS-11_26'!$E$2:$R$1556,9,FALSE)</f>
        <v>WIND</v>
      </c>
      <c r="G250" t="str">
        <f>VLOOKUP($A250,'OASIS-11_26'!$E$2:$R$1556,8,FALSE)</f>
        <v>WIND</v>
      </c>
      <c r="H250">
        <f>VLOOKUP($A250,'OASIS-11_26'!$E$2:$R$1556,4,FALSE)</f>
        <v>9</v>
      </c>
      <c r="I250">
        <f>VLOOKUP($A250,'OASIS-11_26'!$E$2:$R$1556,5,FALSE)</f>
        <v>8.6999999999999993</v>
      </c>
      <c r="J250" t="str">
        <f>VLOOKUP($A250,'OASIS-11_26'!$E$2:$R$1556,6,FALSE)</f>
        <v>SCE</v>
      </c>
      <c r="K250" t="str">
        <f>IF(ISERROR(VLOOKUP($A250,'2021_NQC_List-11_13'!$A$2:$T$1532,4,FALSE)),"","NQC")</f>
        <v>NQC</v>
      </c>
      <c r="L250" s="3" t="str">
        <f>IF(ISERROR(VLOOKUP($A250,'2021_NQC_List-11_13'!$A$2:$T$1532,4,FALSE)),"",VLOOKUP($A250,'2021_NQC_List-11_13'!$A$2:$T$1532,18,FALSE))</f>
        <v>FC</v>
      </c>
      <c r="M250">
        <f>IF($K250="NQC",VLOOKUP($A250,'2021_NQC_List-11_13'!$A$2:$T$1532,4,FALSE),0)</f>
        <v>1.26</v>
      </c>
      <c r="N250">
        <f>IF($K250="NQC",VLOOKUP($A250,'2021_NQC_List-11_13'!$A$2:$T$1532,5,FALSE),0)</f>
        <v>1.08</v>
      </c>
      <c r="O250">
        <f>IF($K250="NQC",VLOOKUP($A250,'2021_NQC_List-11_13'!$A$2:$T$1532,6,FALSE),0)</f>
        <v>2.52</v>
      </c>
      <c r="P250">
        <f>IF($K250="NQC",VLOOKUP($A250,'2021_NQC_List-11_13'!$A$2:$T$1532,7,FALSE),0)</f>
        <v>2.25</v>
      </c>
      <c r="Q250">
        <f>IF($K250="NQC",VLOOKUP($A250,'2021_NQC_List-11_13'!$A$2:$T$1532,8,FALSE),0)</f>
        <v>2.25</v>
      </c>
      <c r="R250">
        <f>IF($K250="NQC",VLOOKUP($A250,'2021_NQC_List-11_13'!$A$2:$T$1532,9,FALSE),0)</f>
        <v>2.97</v>
      </c>
      <c r="S250">
        <f>IF($K250="NQC",VLOOKUP($A250,'2021_NQC_List-11_13'!$A$2:$T$1532,10,FALSE),0)</f>
        <v>2.0699999999999998</v>
      </c>
      <c r="T250">
        <f>IF($K250="NQC",VLOOKUP($A250,'2021_NQC_List-11_13'!$A$2:$T$1532,11,FALSE),0)</f>
        <v>1.89</v>
      </c>
      <c r="U250">
        <f>IF($K250="NQC",VLOOKUP($A250,'2021_NQC_List-11_13'!$A$2:$T$1532,12,FALSE),0)</f>
        <v>1.35</v>
      </c>
      <c r="V250">
        <f>IF($K250="NQC",VLOOKUP($A250,'2021_NQC_List-11_13'!$A$2:$T$1532,13,FALSE),0)</f>
        <v>0.72</v>
      </c>
      <c r="W250">
        <f>IF($K250="NQC",VLOOKUP($A250,'2021_NQC_List-11_13'!$A$2:$T$1532,14,FALSE),0)</f>
        <v>1.08</v>
      </c>
      <c r="X250">
        <f>IF($K250="NQC",VLOOKUP($A250,'2021_NQC_List-11_13'!$A$2:$T$1532,15,FALSE),0)</f>
        <v>1.17</v>
      </c>
      <c r="Y250" t="str">
        <f t="shared" si="7"/>
        <v>Non-Hydro</v>
      </c>
      <c r="AA250" t="s">
        <v>4341</v>
      </c>
    </row>
    <row r="251" spans="1:27" x14ac:dyDescent="0.3">
      <c r="A251" t="str">
        <f>'OASIS-11_26'!E260</f>
        <v>NZWIND_6_WDSTR</v>
      </c>
      <c r="B251" t="str">
        <f>'OASIS-11_26'!G260</f>
        <v>Windstream 39</v>
      </c>
      <c r="C251" t="str">
        <f>VLOOKUP($A251,'OASIS-11_26'!$E$2:$R$1556,2,FALSE)</f>
        <v>GEN</v>
      </c>
      <c r="D251" s="1">
        <f>VLOOKUP($A251,'OASIS-11_26'!$E$2:$R$1556,11,FALSE)</f>
        <v>30713</v>
      </c>
      <c r="E251" s="3">
        <f t="shared" si="6"/>
        <v>1984</v>
      </c>
      <c r="F251" t="str">
        <f>VLOOKUP($A251,'OASIS-11_26'!$E$2:$R$1556,9,FALSE)</f>
        <v>WIND</v>
      </c>
      <c r="G251" t="str">
        <f>VLOOKUP($A251,'OASIS-11_26'!$E$2:$R$1556,8,FALSE)</f>
        <v>WIND</v>
      </c>
      <c r="H251">
        <f>VLOOKUP($A251,'OASIS-11_26'!$E$2:$R$1556,4,FALSE)</f>
        <v>3.35</v>
      </c>
      <c r="I251">
        <f>VLOOKUP($A251,'OASIS-11_26'!$E$2:$R$1556,5,FALSE)</f>
        <v>6.2</v>
      </c>
      <c r="J251" t="str">
        <f>VLOOKUP($A251,'OASIS-11_26'!$E$2:$R$1556,6,FALSE)</f>
        <v>SCE</v>
      </c>
      <c r="K251" t="str">
        <f>IF(ISERROR(VLOOKUP($A251,'2021_NQC_List-11_13'!$A$2:$T$1532,4,FALSE)),"","NQC")</f>
        <v>NQC</v>
      </c>
      <c r="L251" s="3" t="str">
        <f>IF(ISERROR(VLOOKUP($A251,'2021_NQC_List-11_13'!$A$2:$T$1532,4,FALSE)),"",VLOOKUP($A251,'2021_NQC_List-11_13'!$A$2:$T$1532,18,FALSE))</f>
        <v>FC</v>
      </c>
      <c r="M251">
        <f>IF($K251="NQC",VLOOKUP($A251,'2021_NQC_List-11_13'!$A$2:$T$1532,4,FALSE),0)</f>
        <v>0.47</v>
      </c>
      <c r="N251">
        <f>IF($K251="NQC",VLOOKUP($A251,'2021_NQC_List-11_13'!$A$2:$T$1532,5,FALSE),0)</f>
        <v>0.4</v>
      </c>
      <c r="O251">
        <f>IF($K251="NQC",VLOOKUP($A251,'2021_NQC_List-11_13'!$A$2:$T$1532,6,FALSE),0)</f>
        <v>0.94</v>
      </c>
      <c r="P251">
        <f>IF($K251="NQC",VLOOKUP($A251,'2021_NQC_List-11_13'!$A$2:$T$1532,7,FALSE),0)</f>
        <v>0.84</v>
      </c>
      <c r="Q251">
        <f>IF($K251="NQC",VLOOKUP($A251,'2021_NQC_List-11_13'!$A$2:$T$1532,8,FALSE),0)</f>
        <v>0.84</v>
      </c>
      <c r="R251">
        <f>IF($K251="NQC",VLOOKUP($A251,'2021_NQC_List-11_13'!$A$2:$T$1532,9,FALSE),0)</f>
        <v>1.1100000000000001</v>
      </c>
      <c r="S251">
        <f>IF($K251="NQC",VLOOKUP($A251,'2021_NQC_List-11_13'!$A$2:$T$1532,10,FALSE),0)</f>
        <v>0.77</v>
      </c>
      <c r="T251">
        <f>IF($K251="NQC",VLOOKUP($A251,'2021_NQC_List-11_13'!$A$2:$T$1532,11,FALSE),0)</f>
        <v>0.7</v>
      </c>
      <c r="U251">
        <f>IF($K251="NQC",VLOOKUP($A251,'2021_NQC_List-11_13'!$A$2:$T$1532,12,FALSE),0)</f>
        <v>0.5</v>
      </c>
      <c r="V251">
        <f>IF($K251="NQC",VLOOKUP($A251,'2021_NQC_List-11_13'!$A$2:$T$1532,13,FALSE),0)</f>
        <v>0.27</v>
      </c>
      <c r="W251">
        <f>IF($K251="NQC",VLOOKUP($A251,'2021_NQC_List-11_13'!$A$2:$T$1532,14,FALSE),0)</f>
        <v>0.4</v>
      </c>
      <c r="X251">
        <f>IF($K251="NQC",VLOOKUP($A251,'2021_NQC_List-11_13'!$A$2:$T$1532,15,FALSE),0)</f>
        <v>0.44</v>
      </c>
      <c r="Y251" t="str">
        <f t="shared" si="7"/>
        <v>Non-Hydro</v>
      </c>
      <c r="AA251" t="s">
        <v>4341</v>
      </c>
    </row>
    <row r="252" spans="1:27" x14ac:dyDescent="0.3">
      <c r="A252" t="str">
        <f>'OASIS-11_26'!E261</f>
        <v>BEARMT_1_UNIT</v>
      </c>
      <c r="B252" t="str">
        <f>'OASIS-11_26'!G261</f>
        <v>Bear Mountain Limited</v>
      </c>
      <c r="C252" t="str">
        <f>VLOOKUP($A252,'OASIS-11_26'!$E$2:$R$1556,2,FALSE)</f>
        <v>GEN</v>
      </c>
      <c r="D252" s="1">
        <f>VLOOKUP($A252,'OASIS-11_26'!$E$2:$R$1556,11,FALSE)</f>
        <v>34792</v>
      </c>
      <c r="E252" s="3">
        <f t="shared" si="6"/>
        <v>1995</v>
      </c>
      <c r="F252" t="str">
        <f>VLOOKUP($A252,'OASIS-11_26'!$E$2:$R$1556,9,FALSE)</f>
        <v>NATURAL GAS</v>
      </c>
      <c r="G252" t="str">
        <f>VLOOKUP($A252,'OASIS-11_26'!$E$2:$R$1556,8,FALSE)</f>
        <v>COMBUSTION TURBINE</v>
      </c>
      <c r="H252">
        <f>VLOOKUP($A252,'OASIS-11_26'!$E$2:$R$1556,4,FALSE)</f>
        <v>49.21</v>
      </c>
      <c r="I252">
        <f>VLOOKUP($A252,'OASIS-11_26'!$E$2:$R$1556,5,FALSE)</f>
        <v>48.1</v>
      </c>
      <c r="J252" t="str">
        <f>VLOOKUP($A252,'OASIS-11_26'!$E$2:$R$1556,6,FALSE)</f>
        <v>PGAE</v>
      </c>
      <c r="K252" t="str">
        <f>IF(ISERROR(VLOOKUP($A252,'2021_NQC_List-11_13'!$A$2:$T$1532,4,FALSE)),"","NQC")</f>
        <v>NQC</v>
      </c>
      <c r="L252" s="3" t="str">
        <f>IF(ISERROR(VLOOKUP($A252,'2021_NQC_List-11_13'!$A$2:$T$1532,4,FALSE)),"",VLOOKUP($A252,'2021_NQC_List-11_13'!$A$2:$T$1532,18,FALSE))</f>
        <v>FC</v>
      </c>
      <c r="M252">
        <f>IF($K252="NQC",VLOOKUP($A252,'2021_NQC_List-11_13'!$A$2:$T$1532,4,FALSE),0)</f>
        <v>46.7</v>
      </c>
      <c r="N252">
        <f>IF($K252="NQC",VLOOKUP($A252,'2021_NQC_List-11_13'!$A$2:$T$1532,5,FALSE),0)</f>
        <v>47.7</v>
      </c>
      <c r="O252">
        <f>IF($K252="NQC",VLOOKUP($A252,'2021_NQC_List-11_13'!$A$2:$T$1532,6,FALSE),0)</f>
        <v>47.7</v>
      </c>
      <c r="P252">
        <f>IF($K252="NQC",VLOOKUP($A252,'2021_NQC_List-11_13'!$A$2:$T$1532,7,FALSE),0)</f>
        <v>45.6</v>
      </c>
      <c r="Q252">
        <f>IF($K252="NQC",VLOOKUP($A252,'2021_NQC_List-11_13'!$A$2:$T$1532,8,FALSE),0)</f>
        <v>46.3</v>
      </c>
      <c r="R252">
        <f>IF($K252="NQC",VLOOKUP($A252,'2021_NQC_List-11_13'!$A$2:$T$1532,9,FALSE),0)</f>
        <v>47</v>
      </c>
      <c r="S252">
        <f>IF($K252="NQC",VLOOKUP($A252,'2021_NQC_List-11_13'!$A$2:$T$1532,10,FALSE),0)</f>
        <v>46</v>
      </c>
      <c r="T252">
        <f>IF($K252="NQC",VLOOKUP($A252,'2021_NQC_List-11_13'!$A$2:$T$1532,11,FALSE),0)</f>
        <v>45</v>
      </c>
      <c r="U252">
        <f>IF($K252="NQC",VLOOKUP($A252,'2021_NQC_List-11_13'!$A$2:$T$1532,12,FALSE),0)</f>
        <v>45.8</v>
      </c>
      <c r="V252">
        <f>IF($K252="NQC",VLOOKUP($A252,'2021_NQC_List-11_13'!$A$2:$T$1532,13,FALSE),0)</f>
        <v>45.6</v>
      </c>
      <c r="W252">
        <f>IF($K252="NQC",VLOOKUP($A252,'2021_NQC_List-11_13'!$A$2:$T$1532,14,FALSE),0)</f>
        <v>46.7</v>
      </c>
      <c r="X252">
        <f>IF($K252="NQC",VLOOKUP($A252,'2021_NQC_List-11_13'!$A$2:$T$1532,15,FALSE),0)</f>
        <v>47.1</v>
      </c>
      <c r="Y252" t="str">
        <f t="shared" si="7"/>
        <v>Non-Hydro</v>
      </c>
      <c r="AA252" t="s">
        <v>4341</v>
      </c>
    </row>
    <row r="253" spans="1:27" x14ac:dyDescent="0.3">
      <c r="A253" t="str">
        <f>'OASIS-11_26'!E262</f>
        <v>SYCAMR_2_UNIT 2</v>
      </c>
      <c r="B253" t="str">
        <f>'OASIS-11_26'!G262</f>
        <v>Sycamore Cogeneration Unit 2</v>
      </c>
      <c r="C253" t="str">
        <f>VLOOKUP($A253,'OASIS-11_26'!$E$2:$R$1556,2,FALSE)</f>
        <v>GEN</v>
      </c>
      <c r="D253" s="1">
        <f>VLOOKUP($A253,'OASIS-11_26'!$E$2:$R$1556,11,FALSE)</f>
        <v>31778</v>
      </c>
      <c r="E253" s="3">
        <f t="shared" si="6"/>
        <v>1987</v>
      </c>
      <c r="F253" t="str">
        <f>VLOOKUP($A253,'OASIS-11_26'!$E$2:$R$1556,9,FALSE)</f>
        <v>NATURAL GAS</v>
      </c>
      <c r="G253" t="str">
        <f>VLOOKUP($A253,'OASIS-11_26'!$E$2:$R$1556,8,FALSE)</f>
        <v>COMBUSTION TURBINE</v>
      </c>
      <c r="H253">
        <f>VLOOKUP($A253,'OASIS-11_26'!$E$2:$R$1556,4,FALSE)</f>
        <v>78</v>
      </c>
      <c r="I253">
        <f>VLOOKUP($A253,'OASIS-11_26'!$E$2:$R$1556,5,FALSE)</f>
        <v>90</v>
      </c>
      <c r="J253" t="str">
        <f>VLOOKUP($A253,'OASIS-11_26'!$E$2:$R$1556,6,FALSE)</f>
        <v>SCE</v>
      </c>
      <c r="K253" t="str">
        <f>IF(ISERROR(VLOOKUP($A253,'2021_NQC_List-11_13'!$A$2:$T$1532,4,FALSE)),"","NQC")</f>
        <v>NQC</v>
      </c>
      <c r="L253" s="3" t="str">
        <f>IF(ISERROR(VLOOKUP($A253,'2021_NQC_List-11_13'!$A$2:$T$1532,4,FALSE)),"",VLOOKUP($A253,'2021_NQC_List-11_13'!$A$2:$T$1532,18,FALSE))</f>
        <v>FC</v>
      </c>
      <c r="M253">
        <f>IF($K253="NQC",VLOOKUP($A253,'2021_NQC_List-11_13'!$A$2:$T$1532,4,FALSE),0)</f>
        <v>78</v>
      </c>
      <c r="N253">
        <f>IF($K253="NQC",VLOOKUP($A253,'2021_NQC_List-11_13'!$A$2:$T$1532,5,FALSE),0)</f>
        <v>78</v>
      </c>
      <c r="O253">
        <f>IF($K253="NQC",VLOOKUP($A253,'2021_NQC_List-11_13'!$A$2:$T$1532,6,FALSE),0)</f>
        <v>78</v>
      </c>
      <c r="P253">
        <f>IF($K253="NQC",VLOOKUP($A253,'2021_NQC_List-11_13'!$A$2:$T$1532,7,FALSE),0)</f>
        <v>78</v>
      </c>
      <c r="Q253">
        <f>IF($K253="NQC",VLOOKUP($A253,'2021_NQC_List-11_13'!$A$2:$T$1532,8,FALSE),0)</f>
        <v>78</v>
      </c>
      <c r="R253">
        <f>IF($K253="NQC",VLOOKUP($A253,'2021_NQC_List-11_13'!$A$2:$T$1532,9,FALSE),0)</f>
        <v>78</v>
      </c>
      <c r="S253">
        <f>IF($K253="NQC",VLOOKUP($A253,'2021_NQC_List-11_13'!$A$2:$T$1532,10,FALSE),0)</f>
        <v>78</v>
      </c>
      <c r="T253">
        <f>IF($K253="NQC",VLOOKUP($A253,'2021_NQC_List-11_13'!$A$2:$T$1532,11,FALSE),0)</f>
        <v>78</v>
      </c>
      <c r="U253">
        <f>IF($K253="NQC",VLOOKUP($A253,'2021_NQC_List-11_13'!$A$2:$T$1532,12,FALSE),0)</f>
        <v>78</v>
      </c>
      <c r="V253">
        <f>IF($K253="NQC",VLOOKUP($A253,'2021_NQC_List-11_13'!$A$2:$T$1532,13,FALSE),0)</f>
        <v>78</v>
      </c>
      <c r="W253">
        <f>IF($K253="NQC",VLOOKUP($A253,'2021_NQC_List-11_13'!$A$2:$T$1532,14,FALSE),0)</f>
        <v>78</v>
      </c>
      <c r="X253">
        <f>IF($K253="NQC",VLOOKUP($A253,'2021_NQC_List-11_13'!$A$2:$T$1532,15,FALSE),0)</f>
        <v>78</v>
      </c>
      <c r="Y253" t="str">
        <f t="shared" si="7"/>
        <v>Non-Hydro</v>
      </c>
      <c r="AA253" t="s">
        <v>4341</v>
      </c>
    </row>
    <row r="254" spans="1:27" x14ac:dyDescent="0.3">
      <c r="A254" t="str">
        <f>'OASIS-11_26'!E263</f>
        <v>ELCAJN_6_LM6K</v>
      </c>
      <c r="B254" t="str">
        <f>'OASIS-11_26'!G263</f>
        <v>El Cajon Energy Center</v>
      </c>
      <c r="C254" t="str">
        <f>VLOOKUP($A254,'OASIS-11_26'!$E$2:$R$1556,2,FALSE)</f>
        <v>GEN</v>
      </c>
      <c r="D254" s="1">
        <f>VLOOKUP($A254,'OASIS-11_26'!$E$2:$R$1556,11,FALSE)</f>
        <v>40345</v>
      </c>
      <c r="E254" s="3">
        <f t="shared" si="6"/>
        <v>2010</v>
      </c>
      <c r="F254" t="str">
        <f>VLOOKUP($A254,'OASIS-11_26'!$E$2:$R$1556,9,FALSE)</f>
        <v>NATURAL GAS</v>
      </c>
      <c r="G254" t="str">
        <f>VLOOKUP($A254,'OASIS-11_26'!$E$2:$R$1556,8,FALSE)</f>
        <v>COMBUSTION TURBINE</v>
      </c>
      <c r="H254">
        <f>VLOOKUP($A254,'OASIS-11_26'!$E$2:$R$1556,4,FALSE)</f>
        <v>48.1</v>
      </c>
      <c r="I254">
        <f>VLOOKUP($A254,'OASIS-11_26'!$E$2:$R$1556,5,FALSE)</f>
        <v>49.7</v>
      </c>
      <c r="J254" t="str">
        <f>VLOOKUP($A254,'OASIS-11_26'!$E$2:$R$1556,6,FALSE)</f>
        <v>SDGE</v>
      </c>
      <c r="K254" t="str">
        <f>IF(ISERROR(VLOOKUP($A254,'2021_NQC_List-11_13'!$A$2:$T$1532,4,FALSE)),"","NQC")</f>
        <v>NQC</v>
      </c>
      <c r="L254" s="3" t="str">
        <f>IF(ISERROR(VLOOKUP($A254,'2021_NQC_List-11_13'!$A$2:$T$1532,4,FALSE)),"",VLOOKUP($A254,'2021_NQC_List-11_13'!$A$2:$T$1532,18,FALSE))</f>
        <v>FC</v>
      </c>
      <c r="M254">
        <f>IF($K254="NQC",VLOOKUP($A254,'2021_NQC_List-11_13'!$A$2:$T$1532,4,FALSE),0)</f>
        <v>48.1</v>
      </c>
      <c r="N254">
        <f>IF($K254="NQC",VLOOKUP($A254,'2021_NQC_List-11_13'!$A$2:$T$1532,5,FALSE),0)</f>
        <v>48.1</v>
      </c>
      <c r="O254">
        <f>IF($K254="NQC",VLOOKUP($A254,'2021_NQC_List-11_13'!$A$2:$T$1532,6,FALSE),0)</f>
        <v>48.1</v>
      </c>
      <c r="P254">
        <f>IF($K254="NQC",VLOOKUP($A254,'2021_NQC_List-11_13'!$A$2:$T$1532,7,FALSE),0)</f>
        <v>48.1</v>
      </c>
      <c r="Q254">
        <f>IF($K254="NQC",VLOOKUP($A254,'2021_NQC_List-11_13'!$A$2:$T$1532,8,FALSE),0)</f>
        <v>48.1</v>
      </c>
      <c r="R254">
        <f>IF($K254="NQC",VLOOKUP($A254,'2021_NQC_List-11_13'!$A$2:$T$1532,9,FALSE),0)</f>
        <v>48.1</v>
      </c>
      <c r="S254">
        <f>IF($K254="NQC",VLOOKUP($A254,'2021_NQC_List-11_13'!$A$2:$T$1532,10,FALSE),0)</f>
        <v>48.1</v>
      </c>
      <c r="T254">
        <f>IF($K254="NQC",VLOOKUP($A254,'2021_NQC_List-11_13'!$A$2:$T$1532,11,FALSE),0)</f>
        <v>48.1</v>
      </c>
      <c r="U254">
        <f>IF($K254="NQC",VLOOKUP($A254,'2021_NQC_List-11_13'!$A$2:$T$1532,12,FALSE),0)</f>
        <v>48.1</v>
      </c>
      <c r="V254">
        <f>IF($K254="NQC",VLOOKUP($A254,'2021_NQC_List-11_13'!$A$2:$T$1532,13,FALSE),0)</f>
        <v>48.1</v>
      </c>
      <c r="W254">
        <f>IF($K254="NQC",VLOOKUP($A254,'2021_NQC_List-11_13'!$A$2:$T$1532,14,FALSE),0)</f>
        <v>48.1</v>
      </c>
      <c r="X254">
        <f>IF($K254="NQC",VLOOKUP($A254,'2021_NQC_List-11_13'!$A$2:$T$1532,15,FALSE),0)</f>
        <v>48.1</v>
      </c>
      <c r="Y254" t="str">
        <f t="shared" si="7"/>
        <v>Non-Hydro</v>
      </c>
      <c r="AA254" t="s">
        <v>4341</v>
      </c>
    </row>
    <row r="255" spans="1:27" x14ac:dyDescent="0.3">
      <c r="A255" t="str">
        <f>'OASIS-11_26'!E264</f>
        <v>BLM_2_UNITS</v>
      </c>
      <c r="B255" t="str">
        <f>'OASIS-11_26'!G264</f>
        <v>BLM EAST Facility</v>
      </c>
      <c r="C255" t="str">
        <f>VLOOKUP($A255,'OASIS-11_26'!$E$2:$R$1556,2,FALSE)</f>
        <v>GEN</v>
      </c>
      <c r="D255" s="1">
        <f>VLOOKUP($A255,'OASIS-11_26'!$E$2:$R$1556,11,FALSE)</f>
        <v>32482</v>
      </c>
      <c r="E255" s="3">
        <f t="shared" si="6"/>
        <v>1988</v>
      </c>
      <c r="F255" t="str">
        <f>VLOOKUP($A255,'OASIS-11_26'!$E$2:$R$1556,9,FALSE)</f>
        <v>GEOTHERMAL</v>
      </c>
      <c r="G255" t="str">
        <f>VLOOKUP($A255,'OASIS-11_26'!$E$2:$R$1556,8,FALSE)</f>
        <v>STEAM</v>
      </c>
      <c r="H255">
        <f>VLOOKUP($A255,'OASIS-11_26'!$E$2:$R$1556,4,FALSE)</f>
        <v>72</v>
      </c>
      <c r="I255">
        <f>VLOOKUP($A255,'OASIS-11_26'!$E$2:$R$1556,5,FALSE)</f>
        <v>0</v>
      </c>
      <c r="J255" t="str">
        <f>VLOOKUP($A255,'OASIS-11_26'!$E$2:$R$1556,6,FALSE)</f>
        <v>SCE</v>
      </c>
      <c r="K255" t="str">
        <f>IF(ISERROR(VLOOKUP($A255,'2021_NQC_List-11_13'!$A$2:$T$1532,4,FALSE)),"","NQC")</f>
        <v>NQC</v>
      </c>
      <c r="L255" s="3" t="str">
        <f>IF(ISERROR(VLOOKUP($A255,'2021_NQC_List-11_13'!$A$2:$T$1532,4,FALSE)),"",VLOOKUP($A255,'2021_NQC_List-11_13'!$A$2:$T$1532,18,FALSE))</f>
        <v>FC</v>
      </c>
      <c r="M255">
        <f>IF($K255="NQC",VLOOKUP($A255,'2021_NQC_List-11_13'!$A$2:$T$1532,4,FALSE),0)</f>
        <v>47</v>
      </c>
      <c r="N255">
        <f>IF($K255="NQC",VLOOKUP($A255,'2021_NQC_List-11_13'!$A$2:$T$1532,5,FALSE),0)</f>
        <v>47</v>
      </c>
      <c r="O255">
        <f>IF($K255="NQC",VLOOKUP($A255,'2021_NQC_List-11_13'!$A$2:$T$1532,6,FALSE),0)</f>
        <v>47</v>
      </c>
      <c r="P255">
        <f>IF($K255="NQC",VLOOKUP($A255,'2021_NQC_List-11_13'!$A$2:$T$1532,7,FALSE),0)</f>
        <v>47</v>
      </c>
      <c r="Q255">
        <f>IF($K255="NQC",VLOOKUP($A255,'2021_NQC_List-11_13'!$A$2:$T$1532,8,FALSE),0)</f>
        <v>47</v>
      </c>
      <c r="R255">
        <f>IF($K255="NQC",VLOOKUP($A255,'2021_NQC_List-11_13'!$A$2:$T$1532,9,FALSE),0)</f>
        <v>47</v>
      </c>
      <c r="S255">
        <f>IF($K255="NQC",VLOOKUP($A255,'2021_NQC_List-11_13'!$A$2:$T$1532,10,FALSE),0)</f>
        <v>47</v>
      </c>
      <c r="T255">
        <f>IF($K255="NQC",VLOOKUP($A255,'2021_NQC_List-11_13'!$A$2:$T$1532,11,FALSE),0)</f>
        <v>47</v>
      </c>
      <c r="U255">
        <f>IF($K255="NQC",VLOOKUP($A255,'2021_NQC_List-11_13'!$A$2:$T$1532,12,FALSE),0)</f>
        <v>47</v>
      </c>
      <c r="V255">
        <f>IF($K255="NQC",VLOOKUP($A255,'2021_NQC_List-11_13'!$A$2:$T$1532,13,FALSE),0)</f>
        <v>47</v>
      </c>
      <c r="W255">
        <f>IF($K255="NQC",VLOOKUP($A255,'2021_NQC_List-11_13'!$A$2:$T$1532,14,FALSE),0)</f>
        <v>47</v>
      </c>
      <c r="X255">
        <f>IF($K255="NQC",VLOOKUP($A255,'2021_NQC_List-11_13'!$A$2:$T$1532,15,FALSE),0)</f>
        <v>47</v>
      </c>
      <c r="Y255" t="str">
        <f t="shared" si="7"/>
        <v>Non-Hydro</v>
      </c>
      <c r="AA255" t="s">
        <v>4341</v>
      </c>
    </row>
    <row r="256" spans="1:27" x14ac:dyDescent="0.3">
      <c r="A256" t="str">
        <f>'OASIS-11_26'!E265</f>
        <v>SCEC_1_PDRP104</v>
      </c>
      <c r="B256" t="str">
        <f>'OASIS-11_26'!G265</f>
        <v>SCEC_1_PDRP104</v>
      </c>
      <c r="C256" t="str">
        <f>VLOOKUP($A256,'OASIS-11_26'!$E$2:$R$1556,2,FALSE)</f>
        <v>GEN</v>
      </c>
      <c r="D256" s="1">
        <f>VLOOKUP($A256,'OASIS-11_26'!$E$2:$R$1556,11,FALSE)</f>
        <v>0</v>
      </c>
      <c r="E256" s="3" t="str">
        <f t="shared" si="6"/>
        <v/>
      </c>
      <c r="F256" t="str">
        <f>VLOOKUP($A256,'OASIS-11_26'!$E$2:$R$1556,9,FALSE)</f>
        <v>OTHER</v>
      </c>
      <c r="G256" t="str">
        <f>VLOOKUP($A256,'OASIS-11_26'!$E$2:$R$1556,8,FALSE)</f>
        <v>OTHER</v>
      </c>
      <c r="H256">
        <f>VLOOKUP($A256,'OASIS-11_26'!$E$2:$R$1556,4,FALSE)</f>
        <v>0.99</v>
      </c>
      <c r="I256">
        <f>VLOOKUP($A256,'OASIS-11_26'!$E$2:$R$1556,5,FALSE)</f>
        <v>0</v>
      </c>
      <c r="J256" t="str">
        <f>VLOOKUP($A256,'OASIS-11_26'!$E$2:$R$1556,6,FALSE)</f>
        <v>SCE</v>
      </c>
      <c r="K256" t="str">
        <f>IF(ISERROR(VLOOKUP($A256,'2021_NQC_List-11_13'!$A$2:$T$1532,4,FALSE)),"","NQC")</f>
        <v>NQC</v>
      </c>
      <c r="L256" s="3" t="str">
        <f>IF(ISERROR(VLOOKUP($A256,'2021_NQC_List-11_13'!$A$2:$T$1532,4,FALSE)),"",VLOOKUP($A256,'2021_NQC_List-11_13'!$A$2:$T$1532,18,FALSE))</f>
        <v>FC</v>
      </c>
      <c r="M256">
        <f>IF($K256="NQC",VLOOKUP($A256,'2021_NQC_List-11_13'!$A$2:$T$1532,4,FALSE),0)</f>
        <v>0</v>
      </c>
      <c r="N256">
        <f>IF($K256="NQC",VLOOKUP($A256,'2021_NQC_List-11_13'!$A$2:$T$1532,5,FALSE),0)</f>
        <v>0</v>
      </c>
      <c r="O256">
        <f>IF($K256="NQC",VLOOKUP($A256,'2021_NQC_List-11_13'!$A$2:$T$1532,6,FALSE),0)</f>
        <v>0</v>
      </c>
      <c r="P256">
        <f>IF($K256="NQC",VLOOKUP($A256,'2021_NQC_List-11_13'!$A$2:$T$1532,7,FALSE),0)</f>
        <v>0</v>
      </c>
      <c r="Q256">
        <f>IF($K256="NQC",VLOOKUP($A256,'2021_NQC_List-11_13'!$A$2:$T$1532,8,FALSE),0)</f>
        <v>0</v>
      </c>
      <c r="R256">
        <f>IF($K256="NQC",VLOOKUP($A256,'2021_NQC_List-11_13'!$A$2:$T$1532,9,FALSE),0)</f>
        <v>0</v>
      </c>
      <c r="S256">
        <f>IF($K256="NQC",VLOOKUP($A256,'2021_NQC_List-11_13'!$A$2:$T$1532,10,FALSE),0)</f>
        <v>0</v>
      </c>
      <c r="T256">
        <f>IF($K256="NQC",VLOOKUP($A256,'2021_NQC_List-11_13'!$A$2:$T$1532,11,FALSE),0)</f>
        <v>0</v>
      </c>
      <c r="U256">
        <f>IF($K256="NQC",VLOOKUP($A256,'2021_NQC_List-11_13'!$A$2:$T$1532,12,FALSE),0)</f>
        <v>0</v>
      </c>
      <c r="V256">
        <f>IF($K256="NQC",VLOOKUP($A256,'2021_NQC_List-11_13'!$A$2:$T$1532,13,FALSE),0)</f>
        <v>0</v>
      </c>
      <c r="W256">
        <f>IF($K256="NQC",VLOOKUP($A256,'2021_NQC_List-11_13'!$A$2:$T$1532,14,FALSE),0)</f>
        <v>0</v>
      </c>
      <c r="X256">
        <f>IF($K256="NQC",VLOOKUP($A256,'2021_NQC_List-11_13'!$A$2:$T$1532,15,FALSE),0)</f>
        <v>0</v>
      </c>
      <c r="Y256" t="str">
        <f t="shared" si="7"/>
        <v>Non-Hydro</v>
      </c>
      <c r="Z256" t="s">
        <v>4361</v>
      </c>
      <c r="AA256" t="s">
        <v>4341</v>
      </c>
    </row>
    <row r="257" spans="1:27" x14ac:dyDescent="0.3">
      <c r="A257" t="str">
        <f>'OASIS-11_26'!E266</f>
        <v>TRNQL8_2_ROJSR1</v>
      </c>
      <c r="B257" t="str">
        <f>'OASIS-11_26'!G266</f>
        <v>Tranquillity 8 Rojo</v>
      </c>
      <c r="C257" t="str">
        <f>VLOOKUP($A257,'OASIS-11_26'!$E$2:$R$1556,2,FALSE)</f>
        <v>GEN</v>
      </c>
      <c r="D257" s="1">
        <f>VLOOKUP($A257,'OASIS-11_26'!$E$2:$R$1556,11,FALSE)</f>
        <v>43204</v>
      </c>
      <c r="E257" s="3">
        <f t="shared" si="6"/>
        <v>2018</v>
      </c>
      <c r="F257" t="str">
        <f>VLOOKUP($A257,'OASIS-11_26'!$E$2:$R$1556,9,FALSE)</f>
        <v>SUN</v>
      </c>
      <c r="G257" t="str">
        <f>VLOOKUP($A257,'OASIS-11_26'!$E$2:$R$1556,8,FALSE)</f>
        <v>PHOTO VOLTAIC</v>
      </c>
      <c r="H257">
        <f>VLOOKUP($A257,'OASIS-11_26'!$E$2:$R$1556,4,FALSE)</f>
        <v>100</v>
      </c>
      <c r="I257">
        <f>VLOOKUP($A257,'OASIS-11_26'!$E$2:$R$1556,5,FALSE)</f>
        <v>100</v>
      </c>
      <c r="J257" t="str">
        <f>VLOOKUP($A257,'OASIS-11_26'!$E$2:$R$1556,6,FALSE)</f>
        <v>PGAE</v>
      </c>
      <c r="K257" t="str">
        <f>IF(ISERROR(VLOOKUP($A257,'2021_NQC_List-11_13'!$A$2:$T$1532,4,FALSE)),"","NQC")</f>
        <v>NQC</v>
      </c>
      <c r="L257" s="3" t="str">
        <f>IF(ISERROR(VLOOKUP($A257,'2021_NQC_List-11_13'!$A$2:$T$1532,4,FALSE)),"",VLOOKUP($A257,'2021_NQC_List-11_13'!$A$2:$T$1532,18,FALSE))</f>
        <v>ID</v>
      </c>
      <c r="M257">
        <f>IF($K257="NQC",VLOOKUP($A257,'2021_NQC_List-11_13'!$A$2:$T$1532,4,FALSE),0)</f>
        <v>4</v>
      </c>
      <c r="N257">
        <f>IF($K257="NQC",VLOOKUP($A257,'2021_NQC_List-11_13'!$A$2:$T$1532,5,FALSE),0)</f>
        <v>3</v>
      </c>
      <c r="O257">
        <f>IF($K257="NQC",VLOOKUP($A257,'2021_NQC_List-11_13'!$A$2:$T$1532,6,FALSE),0)</f>
        <v>18</v>
      </c>
      <c r="P257">
        <f>IF($K257="NQC",VLOOKUP($A257,'2021_NQC_List-11_13'!$A$2:$T$1532,7,FALSE),0)</f>
        <v>15</v>
      </c>
      <c r="Q257">
        <f>IF($K257="NQC",VLOOKUP($A257,'2021_NQC_List-11_13'!$A$2:$T$1532,8,FALSE),0)</f>
        <v>16</v>
      </c>
      <c r="R257">
        <f>IF($K257="NQC",VLOOKUP($A257,'2021_NQC_List-11_13'!$A$2:$T$1532,9,FALSE),0)</f>
        <v>31</v>
      </c>
      <c r="S257">
        <f>IF($K257="NQC",VLOOKUP($A257,'2021_NQC_List-11_13'!$A$2:$T$1532,10,FALSE),0)</f>
        <v>39</v>
      </c>
      <c r="T257">
        <f>IF($K257="NQC",VLOOKUP($A257,'2021_NQC_List-11_13'!$A$2:$T$1532,11,FALSE),0)</f>
        <v>27</v>
      </c>
      <c r="U257">
        <f>IF($K257="NQC",VLOOKUP($A257,'2021_NQC_List-11_13'!$A$2:$T$1532,12,FALSE),0)</f>
        <v>14</v>
      </c>
      <c r="V257">
        <f>IF($K257="NQC",VLOOKUP($A257,'2021_NQC_List-11_13'!$A$2:$T$1532,13,FALSE),0)</f>
        <v>2</v>
      </c>
      <c r="W257">
        <f>IF($K257="NQC",VLOOKUP($A257,'2021_NQC_List-11_13'!$A$2:$T$1532,14,FALSE),0)</f>
        <v>2</v>
      </c>
      <c r="X257">
        <f>IF($K257="NQC",VLOOKUP($A257,'2021_NQC_List-11_13'!$A$2:$T$1532,15,FALSE),0)</f>
        <v>0</v>
      </c>
      <c r="Y257" t="str">
        <f t="shared" si="7"/>
        <v>Non-Hydro</v>
      </c>
      <c r="AA257" t="s">
        <v>4341</v>
      </c>
    </row>
    <row r="258" spans="1:27" x14ac:dyDescent="0.3">
      <c r="A258" t="str">
        <f>'OASIS-11_26'!E267</f>
        <v>GOLETA_6_EXGEN</v>
      </c>
      <c r="B258" t="str">
        <f>'OASIS-11_26'!G267</f>
        <v>EXXON COMPANY USA</v>
      </c>
      <c r="C258" t="str">
        <f>VLOOKUP($A258,'OASIS-11_26'!$E$2:$R$1556,2,FALSE)</f>
        <v>GEN</v>
      </c>
      <c r="D258" s="1">
        <f>VLOOKUP($A258,'OASIS-11_26'!$E$2:$R$1556,11,FALSE)</f>
        <v>34200</v>
      </c>
      <c r="E258" s="3">
        <f t="shared" ref="E258:E321" si="8">IF(YEAR(D258)&lt;&gt;1900,YEAR(D258),"")</f>
        <v>1993</v>
      </c>
      <c r="F258" t="str">
        <f>VLOOKUP($A258,'OASIS-11_26'!$E$2:$R$1556,9,FALSE)</f>
        <v>OTHER</v>
      </c>
      <c r="G258">
        <f>VLOOKUP($A258,'OASIS-11_26'!$E$2:$R$1556,8,FALSE)</f>
        <v>0</v>
      </c>
      <c r="H258">
        <f>VLOOKUP($A258,'OASIS-11_26'!$E$2:$R$1556,4,FALSE)</f>
        <v>48.2</v>
      </c>
      <c r="I258">
        <f>VLOOKUP($A258,'OASIS-11_26'!$E$2:$R$1556,5,FALSE)</f>
        <v>48.2</v>
      </c>
      <c r="J258" t="str">
        <f>VLOOKUP($A258,'OASIS-11_26'!$E$2:$R$1556,6,FALSE)</f>
        <v>SCE</v>
      </c>
      <c r="K258" t="str">
        <f>IF(ISERROR(VLOOKUP($A258,'2021_NQC_List-11_13'!$A$2:$T$1532,4,FALSE)),"","NQC")</f>
        <v>NQC</v>
      </c>
      <c r="L258" s="3" t="str">
        <f>IF(ISERROR(VLOOKUP($A258,'2021_NQC_List-11_13'!$A$2:$T$1532,4,FALSE)),"",VLOOKUP($A258,'2021_NQC_List-11_13'!$A$2:$T$1532,18,FALSE))</f>
        <v>FC</v>
      </c>
      <c r="M258">
        <f>IF($K258="NQC",VLOOKUP($A258,'2021_NQC_List-11_13'!$A$2:$T$1532,4,FALSE),0)</f>
        <v>0</v>
      </c>
      <c r="N258">
        <f>IF($K258="NQC",VLOOKUP($A258,'2021_NQC_List-11_13'!$A$2:$T$1532,5,FALSE),0)</f>
        <v>0</v>
      </c>
      <c r="O258">
        <f>IF($K258="NQC",VLOOKUP($A258,'2021_NQC_List-11_13'!$A$2:$T$1532,6,FALSE),0)</f>
        <v>0</v>
      </c>
      <c r="P258">
        <f>IF($K258="NQC",VLOOKUP($A258,'2021_NQC_List-11_13'!$A$2:$T$1532,7,FALSE),0)</f>
        <v>0</v>
      </c>
      <c r="Q258">
        <f>IF($K258="NQC",VLOOKUP($A258,'2021_NQC_List-11_13'!$A$2:$T$1532,8,FALSE),0)</f>
        <v>0</v>
      </c>
      <c r="R258">
        <f>IF($K258="NQC",VLOOKUP($A258,'2021_NQC_List-11_13'!$A$2:$T$1532,9,FALSE),0)</f>
        <v>0</v>
      </c>
      <c r="S258">
        <f>IF($K258="NQC",VLOOKUP($A258,'2021_NQC_List-11_13'!$A$2:$T$1532,10,FALSE),0)</f>
        <v>0</v>
      </c>
      <c r="T258">
        <f>IF($K258="NQC",VLOOKUP($A258,'2021_NQC_List-11_13'!$A$2:$T$1532,11,FALSE),0)</f>
        <v>0</v>
      </c>
      <c r="U258">
        <f>IF($K258="NQC",VLOOKUP($A258,'2021_NQC_List-11_13'!$A$2:$T$1532,12,FALSE),0)</f>
        <v>0</v>
      </c>
      <c r="V258">
        <f>IF($K258="NQC",VLOOKUP($A258,'2021_NQC_List-11_13'!$A$2:$T$1532,13,FALSE),0)</f>
        <v>0</v>
      </c>
      <c r="W258">
        <f>IF($K258="NQC",VLOOKUP($A258,'2021_NQC_List-11_13'!$A$2:$T$1532,14,FALSE),0)</f>
        <v>0</v>
      </c>
      <c r="X258">
        <f>IF($K258="NQC",VLOOKUP($A258,'2021_NQC_List-11_13'!$A$2:$T$1532,15,FALSE),0)</f>
        <v>0</v>
      </c>
      <c r="Y258" t="str">
        <f t="shared" ref="Y258:Y321" si="9">IF($G258="Pumped Storage","Hydro-Pumped Storage",IF($G258="Pump","Hydro-Pump",IF($F258&lt;&gt;"Water","Non-Hydro",IF($H258&gt;30,"Hydro-Large Hydro","Hydro-Small Hydro"))))</f>
        <v>Non-Hydro</v>
      </c>
      <c r="AA258" t="s">
        <v>4341</v>
      </c>
    </row>
    <row r="259" spans="1:27" x14ac:dyDescent="0.3">
      <c r="A259" t="str">
        <f>'OASIS-11_26'!E268</f>
        <v>GLDFGR_6_SOLAR2</v>
      </c>
      <c r="B259" t="str">
        <f>'OASIS-11_26'!G268</f>
        <v>Portal Ridge C</v>
      </c>
      <c r="C259" t="str">
        <f>VLOOKUP($A259,'OASIS-11_26'!$E$2:$R$1556,2,FALSE)</f>
        <v>GEN</v>
      </c>
      <c r="D259" s="1">
        <f>VLOOKUP($A259,'OASIS-11_26'!$E$2:$R$1556,11,FALSE)</f>
        <v>42780</v>
      </c>
      <c r="E259" s="3">
        <f t="shared" si="8"/>
        <v>2017</v>
      </c>
      <c r="F259" t="str">
        <f>VLOOKUP($A259,'OASIS-11_26'!$E$2:$R$1556,9,FALSE)</f>
        <v>SUN</v>
      </c>
      <c r="G259" t="str">
        <f>VLOOKUP($A259,'OASIS-11_26'!$E$2:$R$1556,8,FALSE)</f>
        <v>PHOTO VOLTAIC</v>
      </c>
      <c r="H259">
        <f>VLOOKUP($A259,'OASIS-11_26'!$E$2:$R$1556,4,FALSE)</f>
        <v>11.4</v>
      </c>
      <c r="I259">
        <f>VLOOKUP($A259,'OASIS-11_26'!$E$2:$R$1556,5,FALSE)</f>
        <v>11.4</v>
      </c>
      <c r="J259" t="str">
        <f>VLOOKUP($A259,'OASIS-11_26'!$E$2:$R$1556,6,FALSE)</f>
        <v>SCE</v>
      </c>
      <c r="K259" t="str">
        <f>IF(ISERROR(VLOOKUP($A259,'2021_NQC_List-11_13'!$A$2:$T$1532,4,FALSE)),"","NQC")</f>
        <v>NQC</v>
      </c>
      <c r="L259" s="3" t="str">
        <f>IF(ISERROR(VLOOKUP($A259,'2021_NQC_List-11_13'!$A$2:$T$1532,4,FALSE)),"",VLOOKUP($A259,'2021_NQC_List-11_13'!$A$2:$T$1532,18,FALSE))</f>
        <v>FC</v>
      </c>
      <c r="M259">
        <f>IF($K259="NQC",VLOOKUP($A259,'2021_NQC_List-11_13'!$A$2:$T$1532,4,FALSE),0)</f>
        <v>0.46</v>
      </c>
      <c r="N259">
        <f>IF($K259="NQC",VLOOKUP($A259,'2021_NQC_List-11_13'!$A$2:$T$1532,5,FALSE),0)</f>
        <v>0.34</v>
      </c>
      <c r="O259">
        <f>IF($K259="NQC",VLOOKUP($A259,'2021_NQC_List-11_13'!$A$2:$T$1532,6,FALSE),0)</f>
        <v>2.0499999999999998</v>
      </c>
      <c r="P259">
        <f>IF($K259="NQC",VLOOKUP($A259,'2021_NQC_List-11_13'!$A$2:$T$1532,7,FALSE),0)</f>
        <v>1.71</v>
      </c>
      <c r="Q259">
        <f>IF($K259="NQC",VLOOKUP($A259,'2021_NQC_List-11_13'!$A$2:$T$1532,8,FALSE),0)</f>
        <v>1.82</v>
      </c>
      <c r="R259">
        <f>IF($K259="NQC",VLOOKUP($A259,'2021_NQC_List-11_13'!$A$2:$T$1532,9,FALSE),0)</f>
        <v>3.53</v>
      </c>
      <c r="S259">
        <f>IF($K259="NQC",VLOOKUP($A259,'2021_NQC_List-11_13'!$A$2:$T$1532,10,FALSE),0)</f>
        <v>4.45</v>
      </c>
      <c r="T259">
        <f>IF($K259="NQC",VLOOKUP($A259,'2021_NQC_List-11_13'!$A$2:$T$1532,11,FALSE),0)</f>
        <v>3.08</v>
      </c>
      <c r="U259">
        <f>IF($K259="NQC",VLOOKUP($A259,'2021_NQC_List-11_13'!$A$2:$T$1532,12,FALSE),0)</f>
        <v>1.6</v>
      </c>
      <c r="V259">
        <f>IF($K259="NQC",VLOOKUP($A259,'2021_NQC_List-11_13'!$A$2:$T$1532,13,FALSE),0)</f>
        <v>0.23</v>
      </c>
      <c r="W259">
        <f>IF($K259="NQC",VLOOKUP($A259,'2021_NQC_List-11_13'!$A$2:$T$1532,14,FALSE),0)</f>
        <v>0.23</v>
      </c>
      <c r="X259">
        <f>IF($K259="NQC",VLOOKUP($A259,'2021_NQC_List-11_13'!$A$2:$T$1532,15,FALSE),0)</f>
        <v>0</v>
      </c>
      <c r="Y259" t="str">
        <f t="shared" si="9"/>
        <v>Non-Hydro</v>
      </c>
      <c r="AA259" t="s">
        <v>4341</v>
      </c>
    </row>
    <row r="260" spans="1:27" x14ac:dyDescent="0.3">
      <c r="A260" t="str">
        <f>'OASIS-11_26'!E269</f>
        <v>DELAMO_2_SOLAR6</v>
      </c>
      <c r="B260" t="str">
        <f>'OASIS-11_26'!G269</f>
        <v>Freeway Springs</v>
      </c>
      <c r="C260" t="str">
        <f>VLOOKUP($A260,'OASIS-11_26'!$E$2:$R$1556,2,FALSE)</f>
        <v>GEN</v>
      </c>
      <c r="D260" s="1">
        <f>VLOOKUP($A260,'OASIS-11_26'!$E$2:$R$1556,11,FALSE)</f>
        <v>42760</v>
      </c>
      <c r="E260" s="3">
        <f t="shared" si="8"/>
        <v>2017</v>
      </c>
      <c r="F260" t="str">
        <f>VLOOKUP($A260,'OASIS-11_26'!$E$2:$R$1556,9,FALSE)</f>
        <v>SUN</v>
      </c>
      <c r="G260" t="str">
        <f>VLOOKUP($A260,'OASIS-11_26'!$E$2:$R$1556,8,FALSE)</f>
        <v>PHOTO VOLTAIC</v>
      </c>
      <c r="H260">
        <f>VLOOKUP($A260,'OASIS-11_26'!$E$2:$R$1556,4,FALSE)</f>
        <v>2</v>
      </c>
      <c r="I260">
        <f>VLOOKUP($A260,'OASIS-11_26'!$E$2:$R$1556,5,FALSE)</f>
        <v>2</v>
      </c>
      <c r="J260" t="str">
        <f>VLOOKUP($A260,'OASIS-11_26'!$E$2:$R$1556,6,FALSE)</f>
        <v>SCE</v>
      </c>
      <c r="K260" t="str">
        <f>IF(ISERROR(VLOOKUP($A260,'2021_NQC_List-11_13'!$A$2:$T$1532,4,FALSE)),"","NQC")</f>
        <v>NQC</v>
      </c>
      <c r="L260" s="3" t="str">
        <f>IF(ISERROR(VLOOKUP($A260,'2021_NQC_List-11_13'!$A$2:$T$1532,4,FALSE)),"",VLOOKUP($A260,'2021_NQC_List-11_13'!$A$2:$T$1532,18,FALSE))</f>
        <v>FC</v>
      </c>
      <c r="M260">
        <f>IF($K260="NQC",VLOOKUP($A260,'2021_NQC_List-11_13'!$A$2:$T$1532,4,FALSE),0)</f>
        <v>0.08</v>
      </c>
      <c r="N260">
        <f>IF($K260="NQC",VLOOKUP($A260,'2021_NQC_List-11_13'!$A$2:$T$1532,5,FALSE),0)</f>
        <v>0.06</v>
      </c>
      <c r="O260">
        <f>IF($K260="NQC",VLOOKUP($A260,'2021_NQC_List-11_13'!$A$2:$T$1532,6,FALSE),0)</f>
        <v>0.36</v>
      </c>
      <c r="P260">
        <f>IF($K260="NQC",VLOOKUP($A260,'2021_NQC_List-11_13'!$A$2:$T$1532,7,FALSE),0)</f>
        <v>0.3</v>
      </c>
      <c r="Q260">
        <f>IF($K260="NQC",VLOOKUP($A260,'2021_NQC_List-11_13'!$A$2:$T$1532,8,FALSE),0)</f>
        <v>0.32</v>
      </c>
      <c r="R260">
        <f>IF($K260="NQC",VLOOKUP($A260,'2021_NQC_List-11_13'!$A$2:$T$1532,9,FALSE),0)</f>
        <v>0.62</v>
      </c>
      <c r="S260">
        <f>IF($K260="NQC",VLOOKUP($A260,'2021_NQC_List-11_13'!$A$2:$T$1532,10,FALSE),0)</f>
        <v>0.78</v>
      </c>
      <c r="T260">
        <f>IF($K260="NQC",VLOOKUP($A260,'2021_NQC_List-11_13'!$A$2:$T$1532,11,FALSE),0)</f>
        <v>0.54</v>
      </c>
      <c r="U260">
        <f>IF($K260="NQC",VLOOKUP($A260,'2021_NQC_List-11_13'!$A$2:$T$1532,12,FALSE),0)</f>
        <v>0.28000000000000003</v>
      </c>
      <c r="V260">
        <f>IF($K260="NQC",VLOOKUP($A260,'2021_NQC_List-11_13'!$A$2:$T$1532,13,FALSE),0)</f>
        <v>0.04</v>
      </c>
      <c r="W260">
        <f>IF($K260="NQC",VLOOKUP($A260,'2021_NQC_List-11_13'!$A$2:$T$1532,14,FALSE),0)</f>
        <v>0.04</v>
      </c>
      <c r="X260">
        <f>IF($K260="NQC",VLOOKUP($A260,'2021_NQC_List-11_13'!$A$2:$T$1532,15,FALSE),0)</f>
        <v>0</v>
      </c>
      <c r="Y260" t="str">
        <f t="shared" si="9"/>
        <v>Non-Hydro</v>
      </c>
      <c r="AA260" t="s">
        <v>4341</v>
      </c>
    </row>
    <row r="261" spans="1:27" x14ac:dyDescent="0.3">
      <c r="A261" t="str">
        <f>'OASIS-11_26'!E270</f>
        <v>SPRGVL_2_QF</v>
      </c>
      <c r="B261" t="str">
        <f>'OASIS-11_26'!G270</f>
        <v>SPRINGVILLE QFS</v>
      </c>
      <c r="C261" t="str">
        <f>VLOOKUP($A261,'OASIS-11_26'!$E$2:$R$1556,2,FALSE)</f>
        <v>GEN</v>
      </c>
      <c r="D261" s="1">
        <f>VLOOKUP($A261,'OASIS-11_26'!$E$2:$R$1556,11,FALSE)</f>
        <v>3289</v>
      </c>
      <c r="E261" s="3">
        <f t="shared" si="8"/>
        <v>1909</v>
      </c>
      <c r="F261" t="str">
        <f>VLOOKUP($A261,'OASIS-11_26'!$E$2:$R$1556,9,FALSE)</f>
        <v>OTHER</v>
      </c>
      <c r="G261" t="str">
        <f>VLOOKUP($A261,'OASIS-11_26'!$E$2:$R$1556,8,FALSE)</f>
        <v>OTHER</v>
      </c>
      <c r="H261">
        <f>VLOOKUP($A261,'OASIS-11_26'!$E$2:$R$1556,4,FALSE)</f>
        <v>0.18</v>
      </c>
      <c r="I261">
        <f>VLOOKUP($A261,'OASIS-11_26'!$E$2:$R$1556,5,FALSE)</f>
        <v>0.9</v>
      </c>
      <c r="J261" t="str">
        <f>VLOOKUP($A261,'OASIS-11_26'!$E$2:$R$1556,6,FALSE)</f>
        <v>SCE</v>
      </c>
      <c r="K261" t="str">
        <f>IF(ISERROR(VLOOKUP($A261,'2021_NQC_List-11_13'!$A$2:$T$1532,4,FALSE)),"","NQC")</f>
        <v>NQC</v>
      </c>
      <c r="L261" s="3" t="str">
        <f>IF(ISERROR(VLOOKUP($A261,'2021_NQC_List-11_13'!$A$2:$T$1532,4,FALSE)),"",VLOOKUP($A261,'2021_NQC_List-11_13'!$A$2:$T$1532,18,FALSE))</f>
        <v>FC</v>
      </c>
      <c r="M261">
        <f>IF($K261="NQC",VLOOKUP($A261,'2021_NQC_List-11_13'!$A$2:$T$1532,4,FALSE),0)</f>
        <v>0.1</v>
      </c>
      <c r="N261">
        <f>IF($K261="NQC",VLOOKUP($A261,'2021_NQC_List-11_13'!$A$2:$T$1532,5,FALSE),0)</f>
        <v>0.18</v>
      </c>
      <c r="O261">
        <f>IF($K261="NQC",VLOOKUP($A261,'2021_NQC_List-11_13'!$A$2:$T$1532,6,FALSE),0)</f>
        <v>0.18</v>
      </c>
      <c r="P261">
        <f>IF($K261="NQC",VLOOKUP($A261,'2021_NQC_List-11_13'!$A$2:$T$1532,7,FALSE),0)</f>
        <v>0.18</v>
      </c>
      <c r="Q261">
        <f>IF($K261="NQC",VLOOKUP($A261,'2021_NQC_List-11_13'!$A$2:$T$1532,8,FALSE),0)</f>
        <v>0.18</v>
      </c>
      <c r="R261">
        <f>IF($K261="NQC",VLOOKUP($A261,'2021_NQC_List-11_13'!$A$2:$T$1532,9,FALSE),0)</f>
        <v>0.18</v>
      </c>
      <c r="S261">
        <f>IF($K261="NQC",VLOOKUP($A261,'2021_NQC_List-11_13'!$A$2:$T$1532,10,FALSE),0)</f>
        <v>0.18</v>
      </c>
      <c r="T261">
        <f>IF($K261="NQC",VLOOKUP($A261,'2021_NQC_List-11_13'!$A$2:$T$1532,11,FALSE),0)</f>
        <v>0.18</v>
      </c>
      <c r="U261">
        <f>IF($K261="NQC",VLOOKUP($A261,'2021_NQC_List-11_13'!$A$2:$T$1532,12,FALSE),0)</f>
        <v>0.18</v>
      </c>
      <c r="V261">
        <f>IF($K261="NQC",VLOOKUP($A261,'2021_NQC_List-11_13'!$A$2:$T$1532,13,FALSE),0)</f>
        <v>0.14000000000000001</v>
      </c>
      <c r="W261">
        <f>IF($K261="NQC",VLOOKUP($A261,'2021_NQC_List-11_13'!$A$2:$T$1532,14,FALSE),0)</f>
        <v>0.04</v>
      </c>
      <c r="X261">
        <f>IF($K261="NQC",VLOOKUP($A261,'2021_NQC_List-11_13'!$A$2:$T$1532,15,FALSE),0)</f>
        <v>0.01</v>
      </c>
      <c r="Y261" t="str">
        <f t="shared" si="9"/>
        <v>Non-Hydro</v>
      </c>
      <c r="AA261" t="s">
        <v>4341</v>
      </c>
    </row>
    <row r="262" spans="1:27" x14ac:dyDescent="0.3">
      <c r="A262" t="str">
        <f>'OASIS-11_26'!E271</f>
        <v>LAKHDG_6_UNIT 1</v>
      </c>
      <c r="B262" t="str">
        <f>'OASIS-11_26'!G271</f>
        <v>Lake Hodges Pumped Storage-Unit1</v>
      </c>
      <c r="C262" t="str">
        <f>VLOOKUP($A262,'OASIS-11_26'!$E$2:$R$1556,2,FALSE)</f>
        <v>GEN</v>
      </c>
      <c r="D262" s="1">
        <f>VLOOKUP($A262,'OASIS-11_26'!$E$2:$R$1556,11,FALSE)</f>
        <v>41147</v>
      </c>
      <c r="E262" s="3">
        <f t="shared" si="8"/>
        <v>2012</v>
      </c>
      <c r="F262" t="str">
        <f>VLOOKUP($A262,'OASIS-11_26'!$E$2:$R$1556,9,FALSE)</f>
        <v>WATER</v>
      </c>
      <c r="G262" t="str">
        <f>VLOOKUP($A262,'OASIS-11_26'!$E$2:$R$1556,8,FALSE)</f>
        <v>PUMPED STORAGE</v>
      </c>
      <c r="H262">
        <f>VLOOKUP($A262,'OASIS-11_26'!$E$2:$R$1556,4,FALSE)</f>
        <v>20</v>
      </c>
      <c r="I262">
        <f>VLOOKUP($A262,'OASIS-11_26'!$E$2:$R$1556,5,FALSE)</f>
        <v>20.399999999999999</v>
      </c>
      <c r="J262" t="str">
        <f>VLOOKUP($A262,'OASIS-11_26'!$E$2:$R$1556,6,FALSE)</f>
        <v>SDGE</v>
      </c>
      <c r="K262" t="str">
        <f>IF(ISERROR(VLOOKUP($A262,'2021_NQC_List-11_13'!$A$2:$T$1532,4,FALSE)),"","NQC")</f>
        <v>NQC</v>
      </c>
      <c r="L262" s="3" t="str">
        <f>IF(ISERROR(VLOOKUP($A262,'2021_NQC_List-11_13'!$A$2:$T$1532,4,FALSE)),"",VLOOKUP($A262,'2021_NQC_List-11_13'!$A$2:$T$1532,18,FALSE))</f>
        <v>FC</v>
      </c>
      <c r="M262">
        <f>IF($K262="NQC",VLOOKUP($A262,'2021_NQC_List-11_13'!$A$2:$T$1532,4,FALSE),0)</f>
        <v>20</v>
      </c>
      <c r="N262">
        <f>IF($K262="NQC",VLOOKUP($A262,'2021_NQC_List-11_13'!$A$2:$T$1532,5,FALSE),0)</f>
        <v>20</v>
      </c>
      <c r="O262">
        <f>IF($K262="NQC",VLOOKUP($A262,'2021_NQC_List-11_13'!$A$2:$T$1532,6,FALSE),0)</f>
        <v>20</v>
      </c>
      <c r="P262">
        <f>IF($K262="NQC",VLOOKUP($A262,'2021_NQC_List-11_13'!$A$2:$T$1532,7,FALSE),0)</f>
        <v>20</v>
      </c>
      <c r="Q262">
        <f>IF($K262="NQC",VLOOKUP($A262,'2021_NQC_List-11_13'!$A$2:$T$1532,8,FALSE),0)</f>
        <v>20</v>
      </c>
      <c r="R262">
        <f>IF($K262="NQC",VLOOKUP($A262,'2021_NQC_List-11_13'!$A$2:$T$1532,9,FALSE),0)</f>
        <v>20</v>
      </c>
      <c r="S262">
        <f>IF($K262="NQC",VLOOKUP($A262,'2021_NQC_List-11_13'!$A$2:$T$1532,10,FALSE),0)</f>
        <v>20</v>
      </c>
      <c r="T262">
        <f>IF($K262="NQC",VLOOKUP($A262,'2021_NQC_List-11_13'!$A$2:$T$1532,11,FALSE),0)</f>
        <v>20</v>
      </c>
      <c r="U262">
        <f>IF($K262="NQC",VLOOKUP($A262,'2021_NQC_List-11_13'!$A$2:$T$1532,12,FALSE),0)</f>
        <v>20</v>
      </c>
      <c r="V262">
        <f>IF($K262="NQC",VLOOKUP($A262,'2021_NQC_List-11_13'!$A$2:$T$1532,13,FALSE),0)</f>
        <v>20</v>
      </c>
      <c r="W262">
        <f>IF($K262="NQC",VLOOKUP($A262,'2021_NQC_List-11_13'!$A$2:$T$1532,14,FALSE),0)</f>
        <v>20</v>
      </c>
      <c r="X262">
        <f>IF($K262="NQC",VLOOKUP($A262,'2021_NQC_List-11_13'!$A$2:$T$1532,15,FALSE),0)</f>
        <v>20</v>
      </c>
      <c r="Y262" t="str">
        <f t="shared" si="9"/>
        <v>Hydro-Pumped Storage</v>
      </c>
      <c r="AA262" t="s">
        <v>4341</v>
      </c>
    </row>
    <row r="263" spans="1:27" x14ac:dyDescent="0.3">
      <c r="A263" t="str">
        <f>'OASIS-11_26'!E272</f>
        <v>CALGEN_1_UNITS</v>
      </c>
      <c r="B263" t="str">
        <f>'OASIS-11_26'!G272</f>
        <v>Coso Navy 1</v>
      </c>
      <c r="C263" t="str">
        <f>VLOOKUP($A263,'OASIS-11_26'!$E$2:$R$1556,2,FALSE)</f>
        <v>GEN</v>
      </c>
      <c r="D263" s="1">
        <f>VLOOKUP($A263,'OASIS-11_26'!$E$2:$R$1556,11,FALSE)</f>
        <v>31971</v>
      </c>
      <c r="E263" s="3">
        <f t="shared" si="8"/>
        <v>1987</v>
      </c>
      <c r="F263" t="str">
        <f>VLOOKUP($A263,'OASIS-11_26'!$E$2:$R$1556,9,FALSE)</f>
        <v>GEOTHERMAL</v>
      </c>
      <c r="G263" t="str">
        <f>VLOOKUP($A263,'OASIS-11_26'!$E$2:$R$1556,8,FALSE)</f>
        <v>STEAM</v>
      </c>
      <c r="H263">
        <f>VLOOKUP($A263,'OASIS-11_26'!$E$2:$R$1556,4,FALSE)</f>
        <v>80</v>
      </c>
      <c r="I263">
        <f>VLOOKUP($A263,'OASIS-11_26'!$E$2:$R$1556,5,FALSE)</f>
        <v>0</v>
      </c>
      <c r="J263" t="str">
        <f>VLOOKUP($A263,'OASIS-11_26'!$E$2:$R$1556,6,FALSE)</f>
        <v>SCE</v>
      </c>
      <c r="K263" t="str">
        <f>IF(ISERROR(VLOOKUP($A263,'2021_NQC_List-11_13'!$A$2:$T$1532,4,FALSE)),"","NQC")</f>
        <v>NQC</v>
      </c>
      <c r="L263" s="3" t="str">
        <f>IF(ISERROR(VLOOKUP($A263,'2021_NQC_List-11_13'!$A$2:$T$1532,4,FALSE)),"",VLOOKUP($A263,'2021_NQC_List-11_13'!$A$2:$T$1532,18,FALSE))</f>
        <v>FC</v>
      </c>
      <c r="M263">
        <f>IF($K263="NQC",VLOOKUP($A263,'2021_NQC_List-11_13'!$A$2:$T$1532,4,FALSE),0)</f>
        <v>80</v>
      </c>
      <c r="N263">
        <f>IF($K263="NQC",VLOOKUP($A263,'2021_NQC_List-11_13'!$A$2:$T$1532,5,FALSE),0)</f>
        <v>80</v>
      </c>
      <c r="O263">
        <f>IF($K263="NQC",VLOOKUP($A263,'2021_NQC_List-11_13'!$A$2:$T$1532,6,FALSE),0)</f>
        <v>80</v>
      </c>
      <c r="P263">
        <f>IF($K263="NQC",VLOOKUP($A263,'2021_NQC_List-11_13'!$A$2:$T$1532,7,FALSE),0)</f>
        <v>80</v>
      </c>
      <c r="Q263">
        <f>IF($K263="NQC",VLOOKUP($A263,'2021_NQC_List-11_13'!$A$2:$T$1532,8,FALSE),0)</f>
        <v>80</v>
      </c>
      <c r="R263">
        <f>IF($K263="NQC",VLOOKUP($A263,'2021_NQC_List-11_13'!$A$2:$T$1532,9,FALSE),0)</f>
        <v>80</v>
      </c>
      <c r="S263">
        <f>IF($K263="NQC",VLOOKUP($A263,'2021_NQC_List-11_13'!$A$2:$T$1532,10,FALSE),0)</f>
        <v>80</v>
      </c>
      <c r="T263">
        <f>IF($K263="NQC",VLOOKUP($A263,'2021_NQC_List-11_13'!$A$2:$T$1532,11,FALSE),0)</f>
        <v>80</v>
      </c>
      <c r="U263">
        <f>IF($K263="NQC",VLOOKUP($A263,'2021_NQC_List-11_13'!$A$2:$T$1532,12,FALSE),0)</f>
        <v>80</v>
      </c>
      <c r="V263">
        <f>IF($K263="NQC",VLOOKUP($A263,'2021_NQC_List-11_13'!$A$2:$T$1532,13,FALSE),0)</f>
        <v>80</v>
      </c>
      <c r="W263">
        <f>IF($K263="NQC",VLOOKUP($A263,'2021_NQC_List-11_13'!$A$2:$T$1532,14,FALSE),0)</f>
        <v>80</v>
      </c>
      <c r="X263">
        <f>IF($K263="NQC",VLOOKUP($A263,'2021_NQC_List-11_13'!$A$2:$T$1532,15,FALSE),0)</f>
        <v>80</v>
      </c>
      <c r="Y263" t="str">
        <f t="shared" si="9"/>
        <v>Non-Hydro</v>
      </c>
      <c r="AA263" t="s">
        <v>4341</v>
      </c>
    </row>
    <row r="264" spans="1:27" x14ac:dyDescent="0.3">
      <c r="A264" t="str">
        <f>'OASIS-11_26'!E274</f>
        <v>SANTGO_2_MABBT1</v>
      </c>
      <c r="B264" t="str">
        <f>'OASIS-11_26'!G274</f>
        <v>Millikan Avenue BESS</v>
      </c>
      <c r="C264" t="str">
        <f>VLOOKUP($A264,'OASIS-11_26'!$E$2:$R$1556,2,FALSE)</f>
        <v>GEN</v>
      </c>
      <c r="D264" s="1">
        <f>VLOOKUP($A264,'OASIS-11_26'!$E$2:$R$1556,11,FALSE)</f>
        <v>42749</v>
      </c>
      <c r="E264" s="3">
        <f t="shared" si="8"/>
        <v>2017</v>
      </c>
      <c r="F264" t="str">
        <f>VLOOKUP($A264,'OASIS-11_26'!$E$2:$R$1556,9,FALSE)</f>
        <v>LESR</v>
      </c>
      <c r="G264" t="str">
        <f>VLOOKUP($A264,'OASIS-11_26'!$E$2:$R$1556,8,FALSE)</f>
        <v>OTHER</v>
      </c>
      <c r="H264">
        <f>VLOOKUP($A264,'OASIS-11_26'!$E$2:$R$1556,4,FALSE)</f>
        <v>2</v>
      </c>
      <c r="I264">
        <f>VLOOKUP($A264,'OASIS-11_26'!$E$2:$R$1556,5,FALSE)</f>
        <v>2</v>
      </c>
      <c r="J264" t="str">
        <f>VLOOKUP($A264,'OASIS-11_26'!$E$2:$R$1556,6,FALSE)</f>
        <v>SCE</v>
      </c>
      <c r="K264" t="str">
        <f>IF(ISERROR(VLOOKUP($A264,'2021_NQC_List-11_13'!$A$2:$T$1532,4,FALSE)),"","NQC")</f>
        <v>NQC</v>
      </c>
      <c r="L264" s="3" t="str">
        <f>IF(ISERROR(VLOOKUP($A264,'2021_NQC_List-11_13'!$A$2:$T$1532,4,FALSE)),"",VLOOKUP($A264,'2021_NQC_List-11_13'!$A$2:$T$1532,18,FALSE))</f>
        <v>FC</v>
      </c>
      <c r="M264">
        <f>IF($K264="NQC",VLOOKUP($A264,'2021_NQC_List-11_13'!$A$2:$T$1532,4,FALSE),0)</f>
        <v>2</v>
      </c>
      <c r="N264">
        <f>IF($K264="NQC",VLOOKUP($A264,'2021_NQC_List-11_13'!$A$2:$T$1532,5,FALSE),0)</f>
        <v>2</v>
      </c>
      <c r="O264">
        <f>IF($K264="NQC",VLOOKUP($A264,'2021_NQC_List-11_13'!$A$2:$T$1532,6,FALSE),0)</f>
        <v>2</v>
      </c>
      <c r="P264">
        <f>IF($K264="NQC",VLOOKUP($A264,'2021_NQC_List-11_13'!$A$2:$T$1532,7,FALSE),0)</f>
        <v>2</v>
      </c>
      <c r="Q264">
        <f>IF($K264="NQC",VLOOKUP($A264,'2021_NQC_List-11_13'!$A$2:$T$1532,8,FALSE),0)</f>
        <v>2</v>
      </c>
      <c r="R264">
        <f>IF($K264="NQC",VLOOKUP($A264,'2021_NQC_List-11_13'!$A$2:$T$1532,9,FALSE),0)</f>
        <v>2</v>
      </c>
      <c r="S264">
        <f>IF($K264="NQC",VLOOKUP($A264,'2021_NQC_List-11_13'!$A$2:$T$1532,10,FALSE),0)</f>
        <v>2</v>
      </c>
      <c r="T264">
        <f>IF($K264="NQC",VLOOKUP($A264,'2021_NQC_List-11_13'!$A$2:$T$1532,11,FALSE),0)</f>
        <v>2</v>
      </c>
      <c r="U264">
        <f>IF($K264="NQC",VLOOKUP($A264,'2021_NQC_List-11_13'!$A$2:$T$1532,12,FALSE),0)</f>
        <v>2</v>
      </c>
      <c r="V264">
        <f>IF($K264="NQC",VLOOKUP($A264,'2021_NQC_List-11_13'!$A$2:$T$1532,13,FALSE),0)</f>
        <v>2</v>
      </c>
      <c r="W264">
        <f>IF($K264="NQC",VLOOKUP($A264,'2021_NQC_List-11_13'!$A$2:$T$1532,14,FALSE),0)</f>
        <v>2</v>
      </c>
      <c r="X264">
        <f>IF($K264="NQC",VLOOKUP($A264,'2021_NQC_List-11_13'!$A$2:$T$1532,15,FALSE),0)</f>
        <v>2</v>
      </c>
      <c r="Y264" t="str">
        <f t="shared" si="9"/>
        <v>Non-Hydro</v>
      </c>
      <c r="AA264" t="s">
        <v>4341</v>
      </c>
    </row>
    <row r="265" spans="1:27" x14ac:dyDescent="0.3">
      <c r="A265" t="str">
        <f>'OASIS-11_26'!E275</f>
        <v>SDG1_1_PDRP100</v>
      </c>
      <c r="B265" t="str">
        <f>'OASIS-11_26'!G275</f>
        <v>SDG1_1_PDRP100</v>
      </c>
      <c r="C265" t="str">
        <f>VLOOKUP($A265,'OASIS-11_26'!$E$2:$R$1556,2,FALSE)</f>
        <v>GEN</v>
      </c>
      <c r="D265" s="1">
        <f>VLOOKUP($A265,'OASIS-11_26'!$E$2:$R$1556,11,FALSE)</f>
        <v>0</v>
      </c>
      <c r="E265" s="3" t="str">
        <f t="shared" si="8"/>
        <v/>
      </c>
      <c r="F265" t="str">
        <f>VLOOKUP($A265,'OASIS-11_26'!$E$2:$R$1556,9,FALSE)</f>
        <v>OTHER</v>
      </c>
      <c r="G265" t="str">
        <f>VLOOKUP($A265,'OASIS-11_26'!$E$2:$R$1556,8,FALSE)</f>
        <v>OTHER</v>
      </c>
      <c r="H265">
        <f>VLOOKUP($A265,'OASIS-11_26'!$E$2:$R$1556,4,FALSE)</f>
        <v>0.99</v>
      </c>
      <c r="I265">
        <f>VLOOKUP($A265,'OASIS-11_26'!$E$2:$R$1556,5,FALSE)</f>
        <v>0</v>
      </c>
      <c r="J265" t="str">
        <f>VLOOKUP($A265,'OASIS-11_26'!$E$2:$R$1556,6,FALSE)</f>
        <v>SDGE</v>
      </c>
      <c r="K265" t="str">
        <f>IF(ISERROR(VLOOKUP($A265,'2021_NQC_List-11_13'!$A$2:$T$1532,4,FALSE)),"","NQC")</f>
        <v>NQC</v>
      </c>
      <c r="L265" s="3" t="str">
        <f>IF(ISERROR(VLOOKUP($A265,'2021_NQC_List-11_13'!$A$2:$T$1532,4,FALSE)),"",VLOOKUP($A265,'2021_NQC_List-11_13'!$A$2:$T$1532,18,FALSE))</f>
        <v>FC</v>
      </c>
      <c r="M265">
        <f>IF($K265="NQC",VLOOKUP($A265,'2021_NQC_List-11_13'!$A$2:$T$1532,4,FALSE),0)</f>
        <v>0.88</v>
      </c>
      <c r="N265">
        <f>IF($K265="NQC",VLOOKUP($A265,'2021_NQC_List-11_13'!$A$2:$T$1532,5,FALSE),0)</f>
        <v>0</v>
      </c>
      <c r="O265">
        <f>IF($K265="NQC",VLOOKUP($A265,'2021_NQC_List-11_13'!$A$2:$T$1532,6,FALSE),0)</f>
        <v>0</v>
      </c>
      <c r="P265">
        <f>IF($K265="NQC",VLOOKUP($A265,'2021_NQC_List-11_13'!$A$2:$T$1532,7,FALSE),0)</f>
        <v>0</v>
      </c>
      <c r="Q265">
        <f>IF($K265="NQC",VLOOKUP($A265,'2021_NQC_List-11_13'!$A$2:$T$1532,8,FALSE),0)</f>
        <v>0</v>
      </c>
      <c r="R265">
        <f>IF($K265="NQC",VLOOKUP($A265,'2021_NQC_List-11_13'!$A$2:$T$1532,9,FALSE),0)</f>
        <v>0</v>
      </c>
      <c r="S265">
        <f>IF($K265="NQC",VLOOKUP($A265,'2021_NQC_List-11_13'!$A$2:$T$1532,10,FALSE),0)</f>
        <v>0</v>
      </c>
      <c r="T265">
        <f>IF($K265="NQC",VLOOKUP($A265,'2021_NQC_List-11_13'!$A$2:$T$1532,11,FALSE),0)</f>
        <v>0</v>
      </c>
      <c r="U265">
        <f>IF($K265="NQC",VLOOKUP($A265,'2021_NQC_List-11_13'!$A$2:$T$1532,12,FALSE),0)</f>
        <v>0</v>
      </c>
      <c r="V265">
        <f>IF($K265="NQC",VLOOKUP($A265,'2021_NQC_List-11_13'!$A$2:$T$1532,13,FALSE),0)</f>
        <v>0</v>
      </c>
      <c r="W265">
        <f>IF($K265="NQC",VLOOKUP($A265,'2021_NQC_List-11_13'!$A$2:$T$1532,14,FALSE),0)</f>
        <v>0</v>
      </c>
      <c r="X265">
        <f>IF($K265="NQC",VLOOKUP($A265,'2021_NQC_List-11_13'!$A$2:$T$1532,15,FALSE),0)</f>
        <v>0</v>
      </c>
      <c r="Y265" t="str">
        <f t="shared" si="9"/>
        <v>Non-Hydro</v>
      </c>
      <c r="Z265" t="s">
        <v>4361</v>
      </c>
      <c r="AA265" t="s">
        <v>4341</v>
      </c>
    </row>
    <row r="266" spans="1:27" x14ac:dyDescent="0.3">
      <c r="A266" t="str">
        <f>'OASIS-11_26'!E276</f>
        <v>SDG1_1_PDRP110</v>
      </c>
      <c r="B266" t="str">
        <f>'OASIS-11_26'!G276</f>
        <v>PDR-E SDG1 1</v>
      </c>
      <c r="C266" t="str">
        <f>VLOOKUP($A266,'OASIS-11_26'!$E$2:$R$1556,2,FALSE)</f>
        <v>GEN</v>
      </c>
      <c r="D266" s="1">
        <f>VLOOKUP($A266,'OASIS-11_26'!$E$2:$R$1556,11,FALSE)</f>
        <v>0</v>
      </c>
      <c r="E266" s="3" t="str">
        <f t="shared" si="8"/>
        <v/>
      </c>
      <c r="F266" t="str">
        <f>VLOOKUP($A266,'OASIS-11_26'!$E$2:$R$1556,9,FALSE)</f>
        <v>OTHER</v>
      </c>
      <c r="G266" t="str">
        <f>VLOOKUP($A266,'OASIS-11_26'!$E$2:$R$1556,8,FALSE)</f>
        <v>OTHER</v>
      </c>
      <c r="H266">
        <f>VLOOKUP($A266,'OASIS-11_26'!$E$2:$R$1556,4,FALSE)</f>
        <v>3.75</v>
      </c>
      <c r="I266">
        <f>VLOOKUP($A266,'OASIS-11_26'!$E$2:$R$1556,5,FALSE)</f>
        <v>0</v>
      </c>
      <c r="J266" t="str">
        <f>VLOOKUP($A266,'OASIS-11_26'!$E$2:$R$1556,6,FALSE)</f>
        <v>SDGE</v>
      </c>
      <c r="K266" t="str">
        <f>IF(ISERROR(VLOOKUP($A266,'2021_NQC_List-11_13'!$A$2:$T$1532,4,FALSE)),"","NQC")</f>
        <v>NQC</v>
      </c>
      <c r="L266" s="3" t="str">
        <f>IF(ISERROR(VLOOKUP($A266,'2021_NQC_List-11_13'!$A$2:$T$1532,4,FALSE)),"",VLOOKUP($A266,'2021_NQC_List-11_13'!$A$2:$T$1532,18,FALSE))</f>
        <v>FC</v>
      </c>
      <c r="M266">
        <f>IF($K266="NQC",VLOOKUP($A266,'2021_NQC_List-11_13'!$A$2:$T$1532,4,FALSE),0)</f>
        <v>3.75</v>
      </c>
      <c r="N266">
        <f>IF($K266="NQC",VLOOKUP($A266,'2021_NQC_List-11_13'!$A$2:$T$1532,5,FALSE),0)</f>
        <v>3.75</v>
      </c>
      <c r="O266">
        <f>IF($K266="NQC",VLOOKUP($A266,'2021_NQC_List-11_13'!$A$2:$T$1532,6,FALSE),0)</f>
        <v>3.75</v>
      </c>
      <c r="P266">
        <f>IF($K266="NQC",VLOOKUP($A266,'2021_NQC_List-11_13'!$A$2:$T$1532,7,FALSE),0)</f>
        <v>3.75</v>
      </c>
      <c r="Q266">
        <f>IF($K266="NQC",VLOOKUP($A266,'2021_NQC_List-11_13'!$A$2:$T$1532,8,FALSE),0)</f>
        <v>3.75</v>
      </c>
      <c r="R266">
        <f>IF($K266="NQC",VLOOKUP($A266,'2021_NQC_List-11_13'!$A$2:$T$1532,9,FALSE),0)</f>
        <v>3.75</v>
      </c>
      <c r="S266">
        <f>IF($K266="NQC",VLOOKUP($A266,'2021_NQC_List-11_13'!$A$2:$T$1532,10,FALSE),0)</f>
        <v>3.75</v>
      </c>
      <c r="T266">
        <f>IF($K266="NQC",VLOOKUP($A266,'2021_NQC_List-11_13'!$A$2:$T$1532,11,FALSE),0)</f>
        <v>3.75</v>
      </c>
      <c r="U266">
        <f>IF($K266="NQC",VLOOKUP($A266,'2021_NQC_List-11_13'!$A$2:$T$1532,12,FALSE),0)</f>
        <v>3.75</v>
      </c>
      <c r="V266">
        <f>IF($K266="NQC",VLOOKUP($A266,'2021_NQC_List-11_13'!$A$2:$T$1532,13,FALSE),0)</f>
        <v>3.75</v>
      </c>
      <c r="W266">
        <f>IF($K266="NQC",VLOOKUP($A266,'2021_NQC_List-11_13'!$A$2:$T$1532,14,FALSE),0)</f>
        <v>3.75</v>
      </c>
      <c r="X266">
        <f>IF($K266="NQC",VLOOKUP($A266,'2021_NQC_List-11_13'!$A$2:$T$1532,15,FALSE),0)</f>
        <v>3.75</v>
      </c>
      <c r="Y266" t="str">
        <f t="shared" si="9"/>
        <v>Non-Hydro</v>
      </c>
      <c r="Z266" t="s">
        <v>4361</v>
      </c>
      <c r="AA266" t="s">
        <v>4341</v>
      </c>
    </row>
    <row r="267" spans="1:27" x14ac:dyDescent="0.3">
      <c r="A267" t="str">
        <f>'OASIS-11_26'!E277</f>
        <v>POEPH_7_UNIT 1</v>
      </c>
      <c r="B267" t="str">
        <f>'OASIS-11_26'!G277</f>
        <v>POE HYDRO UNIT 1</v>
      </c>
      <c r="C267" t="str">
        <f>VLOOKUP($A267,'OASIS-11_26'!$E$2:$R$1556,2,FALSE)</f>
        <v>GEN</v>
      </c>
      <c r="D267" s="1">
        <f>VLOOKUP($A267,'OASIS-11_26'!$E$2:$R$1556,11,FALSE)</f>
        <v>21186</v>
      </c>
      <c r="E267" s="3">
        <f t="shared" si="8"/>
        <v>1958</v>
      </c>
      <c r="F267" t="str">
        <f>VLOOKUP($A267,'OASIS-11_26'!$E$2:$R$1556,9,FALSE)</f>
        <v>WATER</v>
      </c>
      <c r="G267" t="str">
        <f>VLOOKUP($A267,'OASIS-11_26'!$E$2:$R$1556,8,FALSE)</f>
        <v>HYDRO</v>
      </c>
      <c r="H267">
        <f>VLOOKUP($A267,'OASIS-11_26'!$E$2:$R$1556,4,FALSE)</f>
        <v>69</v>
      </c>
      <c r="I267">
        <f>VLOOKUP($A267,'OASIS-11_26'!$E$2:$R$1556,5,FALSE)</f>
        <v>68</v>
      </c>
      <c r="J267" t="str">
        <f>VLOOKUP($A267,'OASIS-11_26'!$E$2:$R$1556,6,FALSE)</f>
        <v>PGAE</v>
      </c>
      <c r="K267" t="str">
        <f>IF(ISERROR(VLOOKUP($A267,'2021_NQC_List-11_13'!$A$2:$T$1532,4,FALSE)),"","NQC")</f>
        <v>NQC</v>
      </c>
      <c r="L267" s="3" t="str">
        <f>IF(ISERROR(VLOOKUP($A267,'2021_NQC_List-11_13'!$A$2:$T$1532,4,FALSE)),"",VLOOKUP($A267,'2021_NQC_List-11_13'!$A$2:$T$1532,18,FALSE))</f>
        <v>FC</v>
      </c>
      <c r="M267">
        <f>IF($K267="NQC",VLOOKUP($A267,'2021_NQC_List-11_13'!$A$2:$T$1532,4,FALSE),0)</f>
        <v>43.6</v>
      </c>
      <c r="N267">
        <f>IF($K267="NQC",VLOOKUP($A267,'2021_NQC_List-11_13'!$A$2:$T$1532,5,FALSE),0)</f>
        <v>47.6</v>
      </c>
      <c r="O267">
        <f>IF($K267="NQC",VLOOKUP($A267,'2021_NQC_List-11_13'!$A$2:$T$1532,6,FALSE),0)</f>
        <v>48</v>
      </c>
      <c r="P267">
        <f>IF($K267="NQC",VLOOKUP($A267,'2021_NQC_List-11_13'!$A$2:$T$1532,7,FALSE),0)</f>
        <v>48</v>
      </c>
      <c r="Q267">
        <f>IF($K267="NQC",VLOOKUP($A267,'2021_NQC_List-11_13'!$A$2:$T$1532,8,FALSE),0)</f>
        <v>48</v>
      </c>
      <c r="R267">
        <f>IF($K267="NQC",VLOOKUP($A267,'2021_NQC_List-11_13'!$A$2:$T$1532,9,FALSE),0)</f>
        <v>48</v>
      </c>
      <c r="S267">
        <f>IF($K267="NQC",VLOOKUP($A267,'2021_NQC_List-11_13'!$A$2:$T$1532,10,FALSE),0)</f>
        <v>48.4</v>
      </c>
      <c r="T267">
        <f>IF($K267="NQC",VLOOKUP($A267,'2021_NQC_List-11_13'!$A$2:$T$1532,11,FALSE),0)</f>
        <v>48</v>
      </c>
      <c r="U267">
        <f>IF($K267="NQC",VLOOKUP($A267,'2021_NQC_List-11_13'!$A$2:$T$1532,12,FALSE),0)</f>
        <v>40.4</v>
      </c>
      <c r="V267">
        <f>IF($K267="NQC",VLOOKUP($A267,'2021_NQC_List-11_13'!$A$2:$T$1532,13,FALSE),0)</f>
        <v>32.4</v>
      </c>
      <c r="W267">
        <f>IF($K267="NQC",VLOOKUP($A267,'2021_NQC_List-11_13'!$A$2:$T$1532,14,FALSE),0)</f>
        <v>19.399999999999999</v>
      </c>
      <c r="X267">
        <f>IF($K267="NQC",VLOOKUP($A267,'2021_NQC_List-11_13'!$A$2:$T$1532,15,FALSE),0)</f>
        <v>4</v>
      </c>
      <c r="Y267" t="str">
        <f t="shared" si="9"/>
        <v>Hydro-Large Hydro</v>
      </c>
      <c r="AA267" t="s">
        <v>4341</v>
      </c>
    </row>
    <row r="268" spans="1:27" x14ac:dyDescent="0.3">
      <c r="A268" t="str">
        <f>'OASIS-11_26'!E278</f>
        <v>SCEC_1_PDRP145</v>
      </c>
      <c r="B268" t="str">
        <f>'OASIS-11_26'!G278</f>
        <v>SCEC_1_PDRP145</v>
      </c>
      <c r="C268" t="str">
        <f>VLOOKUP($A268,'OASIS-11_26'!$E$2:$R$1556,2,FALSE)</f>
        <v>GEN</v>
      </c>
      <c r="D268" s="1">
        <f>VLOOKUP($A268,'OASIS-11_26'!$E$2:$R$1556,11,FALSE)</f>
        <v>0</v>
      </c>
      <c r="E268" s="3" t="str">
        <f t="shared" si="8"/>
        <v/>
      </c>
      <c r="F268" t="str">
        <f>VLOOKUP($A268,'OASIS-11_26'!$E$2:$R$1556,9,FALSE)</f>
        <v>OTHER</v>
      </c>
      <c r="G268" t="str">
        <f>VLOOKUP($A268,'OASIS-11_26'!$E$2:$R$1556,8,FALSE)</f>
        <v>OTHER</v>
      </c>
      <c r="H268">
        <f>VLOOKUP($A268,'OASIS-11_26'!$E$2:$R$1556,4,FALSE)</f>
        <v>0.99</v>
      </c>
      <c r="I268">
        <f>VLOOKUP($A268,'OASIS-11_26'!$E$2:$R$1556,5,FALSE)</f>
        <v>0</v>
      </c>
      <c r="J268" t="str">
        <f>VLOOKUP($A268,'OASIS-11_26'!$E$2:$R$1556,6,FALSE)</f>
        <v>SCE</v>
      </c>
      <c r="K268" t="str">
        <f>IF(ISERROR(VLOOKUP($A268,'2021_NQC_List-11_13'!$A$2:$T$1532,4,FALSE)),"","NQC")</f>
        <v/>
      </c>
      <c r="L268" s="3" t="str">
        <f>IF(ISERROR(VLOOKUP($A268,'2021_NQC_List-11_13'!$A$2:$T$1532,4,FALSE)),"",VLOOKUP($A268,'2021_NQC_List-11_13'!$A$2:$T$1532,18,FALSE))</f>
        <v/>
      </c>
      <c r="M268">
        <f>IF($K268="NQC",VLOOKUP($A268,'2021_NQC_List-11_13'!$A$2:$T$1532,4,FALSE),0)</f>
        <v>0</v>
      </c>
      <c r="N268">
        <f>IF($K268="NQC",VLOOKUP($A268,'2021_NQC_List-11_13'!$A$2:$T$1532,5,FALSE),0)</f>
        <v>0</v>
      </c>
      <c r="O268">
        <f>IF($K268="NQC",VLOOKUP($A268,'2021_NQC_List-11_13'!$A$2:$T$1532,6,FALSE),0)</f>
        <v>0</v>
      </c>
      <c r="P268">
        <f>IF($K268="NQC",VLOOKUP($A268,'2021_NQC_List-11_13'!$A$2:$T$1532,7,FALSE),0)</f>
        <v>0</v>
      </c>
      <c r="Q268">
        <f>IF($K268="NQC",VLOOKUP($A268,'2021_NQC_List-11_13'!$A$2:$T$1532,8,FALSE),0)</f>
        <v>0</v>
      </c>
      <c r="R268">
        <f>IF($K268="NQC",VLOOKUP($A268,'2021_NQC_List-11_13'!$A$2:$T$1532,9,FALSE),0)</f>
        <v>0</v>
      </c>
      <c r="S268">
        <f>IF($K268="NQC",VLOOKUP($A268,'2021_NQC_List-11_13'!$A$2:$T$1532,10,FALSE),0)</f>
        <v>0</v>
      </c>
      <c r="T268">
        <f>IF($K268="NQC",VLOOKUP($A268,'2021_NQC_List-11_13'!$A$2:$T$1532,11,FALSE),0)</f>
        <v>0</v>
      </c>
      <c r="U268">
        <f>IF($K268="NQC",VLOOKUP($A268,'2021_NQC_List-11_13'!$A$2:$T$1532,12,FALSE),0)</f>
        <v>0</v>
      </c>
      <c r="V268">
        <f>IF($K268="NQC",VLOOKUP($A268,'2021_NQC_List-11_13'!$A$2:$T$1532,13,FALSE),0)</f>
        <v>0</v>
      </c>
      <c r="W268">
        <f>IF($K268="NQC",VLOOKUP($A268,'2021_NQC_List-11_13'!$A$2:$T$1532,14,FALSE),0)</f>
        <v>0</v>
      </c>
      <c r="X268">
        <f>IF($K268="NQC",VLOOKUP($A268,'2021_NQC_List-11_13'!$A$2:$T$1532,15,FALSE),0)</f>
        <v>0</v>
      </c>
      <c r="Y268" t="str">
        <f t="shared" si="9"/>
        <v>Non-Hydro</v>
      </c>
      <c r="Z268" t="s">
        <v>4361</v>
      </c>
      <c r="AA268" t="s">
        <v>4341</v>
      </c>
    </row>
    <row r="269" spans="1:27" x14ac:dyDescent="0.3">
      <c r="A269" t="str">
        <f>'OASIS-11_26'!E279</f>
        <v>ALTA4A_2_CPCW1</v>
      </c>
      <c r="B269" t="str">
        <f>'OASIS-11_26'!G279</f>
        <v>Alta Wind 1</v>
      </c>
      <c r="C269" t="str">
        <f>VLOOKUP($A269,'OASIS-11_26'!$E$2:$R$1556,2,FALSE)</f>
        <v>GEN</v>
      </c>
      <c r="D269" s="1">
        <f>VLOOKUP($A269,'OASIS-11_26'!$E$2:$R$1556,11,FALSE)</f>
        <v>40541</v>
      </c>
      <c r="E269" s="3">
        <f t="shared" si="8"/>
        <v>2010</v>
      </c>
      <c r="F269" t="str">
        <f>VLOOKUP($A269,'OASIS-11_26'!$E$2:$R$1556,9,FALSE)</f>
        <v>WIND</v>
      </c>
      <c r="G269" t="str">
        <f>VLOOKUP($A269,'OASIS-11_26'!$E$2:$R$1556,8,FALSE)</f>
        <v>WIND</v>
      </c>
      <c r="H269">
        <f>VLOOKUP($A269,'OASIS-11_26'!$E$2:$R$1556,4,FALSE)</f>
        <v>150</v>
      </c>
      <c r="I269">
        <f>VLOOKUP($A269,'OASIS-11_26'!$E$2:$R$1556,5,FALSE)</f>
        <v>150</v>
      </c>
      <c r="J269" t="str">
        <f>VLOOKUP($A269,'OASIS-11_26'!$E$2:$R$1556,6,FALSE)</f>
        <v>SCE</v>
      </c>
      <c r="K269" t="str">
        <f>IF(ISERROR(VLOOKUP($A269,'2021_NQC_List-11_13'!$A$2:$T$1532,4,FALSE)),"","NQC")</f>
        <v>NQC</v>
      </c>
      <c r="L269" s="3" t="str">
        <f>IF(ISERROR(VLOOKUP($A269,'2021_NQC_List-11_13'!$A$2:$T$1532,4,FALSE)),"",VLOOKUP($A269,'2021_NQC_List-11_13'!$A$2:$T$1532,18,FALSE))</f>
        <v>FC</v>
      </c>
      <c r="M269">
        <f>IF($K269="NQC",VLOOKUP($A269,'2021_NQC_List-11_13'!$A$2:$T$1532,4,FALSE),0)</f>
        <v>21</v>
      </c>
      <c r="N269">
        <f>IF($K269="NQC",VLOOKUP($A269,'2021_NQC_List-11_13'!$A$2:$T$1532,5,FALSE),0)</f>
        <v>18</v>
      </c>
      <c r="O269">
        <f>IF($K269="NQC",VLOOKUP($A269,'2021_NQC_List-11_13'!$A$2:$T$1532,6,FALSE),0)</f>
        <v>42</v>
      </c>
      <c r="P269">
        <f>IF($K269="NQC",VLOOKUP($A269,'2021_NQC_List-11_13'!$A$2:$T$1532,7,FALSE),0)</f>
        <v>37.5</v>
      </c>
      <c r="Q269">
        <f>IF($K269="NQC",VLOOKUP($A269,'2021_NQC_List-11_13'!$A$2:$T$1532,8,FALSE),0)</f>
        <v>37.5</v>
      </c>
      <c r="R269">
        <f>IF($K269="NQC",VLOOKUP($A269,'2021_NQC_List-11_13'!$A$2:$T$1532,9,FALSE),0)</f>
        <v>49.5</v>
      </c>
      <c r="S269">
        <f>IF($K269="NQC",VLOOKUP($A269,'2021_NQC_List-11_13'!$A$2:$T$1532,10,FALSE),0)</f>
        <v>34.5</v>
      </c>
      <c r="T269">
        <f>IF($K269="NQC",VLOOKUP($A269,'2021_NQC_List-11_13'!$A$2:$T$1532,11,FALSE),0)</f>
        <v>31.5</v>
      </c>
      <c r="U269">
        <f>IF($K269="NQC",VLOOKUP($A269,'2021_NQC_List-11_13'!$A$2:$T$1532,12,FALSE),0)</f>
        <v>22.5</v>
      </c>
      <c r="V269">
        <f>IF($K269="NQC",VLOOKUP($A269,'2021_NQC_List-11_13'!$A$2:$T$1532,13,FALSE),0)</f>
        <v>12</v>
      </c>
      <c r="W269">
        <f>IF($K269="NQC",VLOOKUP($A269,'2021_NQC_List-11_13'!$A$2:$T$1532,14,FALSE),0)</f>
        <v>18</v>
      </c>
      <c r="X269">
        <f>IF($K269="NQC",VLOOKUP($A269,'2021_NQC_List-11_13'!$A$2:$T$1532,15,FALSE),0)</f>
        <v>19.5</v>
      </c>
      <c r="Y269" t="str">
        <f t="shared" si="9"/>
        <v>Non-Hydro</v>
      </c>
      <c r="AA269" t="s">
        <v>4341</v>
      </c>
    </row>
    <row r="270" spans="1:27" x14ac:dyDescent="0.3">
      <c r="A270" t="str">
        <f>'OASIS-11_26'!E280</f>
        <v>SCEC_1_PDRP153</v>
      </c>
      <c r="B270" t="str">
        <f>'OASIS-11_26'!G280</f>
        <v>SCEC_1_PDRP153</v>
      </c>
      <c r="C270" t="str">
        <f>VLOOKUP($A270,'OASIS-11_26'!$E$2:$R$1556,2,FALSE)</f>
        <v>GEN</v>
      </c>
      <c r="D270" s="1">
        <f>VLOOKUP($A270,'OASIS-11_26'!$E$2:$R$1556,11,FALSE)</f>
        <v>0</v>
      </c>
      <c r="E270" s="3" t="str">
        <f t="shared" si="8"/>
        <v/>
      </c>
      <c r="F270" t="str">
        <f>VLOOKUP($A270,'OASIS-11_26'!$E$2:$R$1556,9,FALSE)</f>
        <v>OTHER</v>
      </c>
      <c r="G270" t="str">
        <f>VLOOKUP($A270,'OASIS-11_26'!$E$2:$R$1556,8,FALSE)</f>
        <v>OTHER</v>
      </c>
      <c r="H270">
        <f>VLOOKUP($A270,'OASIS-11_26'!$E$2:$R$1556,4,FALSE)</f>
        <v>0.99</v>
      </c>
      <c r="I270">
        <f>VLOOKUP($A270,'OASIS-11_26'!$E$2:$R$1556,5,FALSE)</f>
        <v>0</v>
      </c>
      <c r="J270" t="str">
        <f>VLOOKUP($A270,'OASIS-11_26'!$E$2:$R$1556,6,FALSE)</f>
        <v>SCE</v>
      </c>
      <c r="K270" t="str">
        <f>IF(ISERROR(VLOOKUP($A270,'2021_NQC_List-11_13'!$A$2:$T$1532,4,FALSE)),"","NQC")</f>
        <v/>
      </c>
      <c r="L270" s="3" t="str">
        <f>IF(ISERROR(VLOOKUP($A270,'2021_NQC_List-11_13'!$A$2:$T$1532,4,FALSE)),"",VLOOKUP($A270,'2021_NQC_List-11_13'!$A$2:$T$1532,18,FALSE))</f>
        <v/>
      </c>
      <c r="M270">
        <f>IF($K270="NQC",VLOOKUP($A270,'2021_NQC_List-11_13'!$A$2:$T$1532,4,FALSE),0)</f>
        <v>0</v>
      </c>
      <c r="N270">
        <f>IF($K270="NQC",VLOOKUP($A270,'2021_NQC_List-11_13'!$A$2:$T$1532,5,FALSE),0)</f>
        <v>0</v>
      </c>
      <c r="O270">
        <f>IF($K270="NQC",VLOOKUP($A270,'2021_NQC_List-11_13'!$A$2:$T$1532,6,FALSE),0)</f>
        <v>0</v>
      </c>
      <c r="P270">
        <f>IF($K270="NQC",VLOOKUP($A270,'2021_NQC_List-11_13'!$A$2:$T$1532,7,FALSE),0)</f>
        <v>0</v>
      </c>
      <c r="Q270">
        <f>IF($K270="NQC",VLOOKUP($A270,'2021_NQC_List-11_13'!$A$2:$T$1532,8,FALSE),0)</f>
        <v>0</v>
      </c>
      <c r="R270">
        <f>IF($K270="NQC",VLOOKUP($A270,'2021_NQC_List-11_13'!$A$2:$T$1532,9,FALSE),0)</f>
        <v>0</v>
      </c>
      <c r="S270">
        <f>IF($K270="NQC",VLOOKUP($A270,'2021_NQC_List-11_13'!$A$2:$T$1532,10,FALSE),0)</f>
        <v>0</v>
      </c>
      <c r="T270">
        <f>IF($K270="NQC",VLOOKUP($A270,'2021_NQC_List-11_13'!$A$2:$T$1532,11,FALSE),0)</f>
        <v>0</v>
      </c>
      <c r="U270">
        <f>IF($K270="NQC",VLOOKUP($A270,'2021_NQC_List-11_13'!$A$2:$T$1532,12,FALSE),0)</f>
        <v>0</v>
      </c>
      <c r="V270">
        <f>IF($K270="NQC",VLOOKUP($A270,'2021_NQC_List-11_13'!$A$2:$T$1532,13,FALSE),0)</f>
        <v>0</v>
      </c>
      <c r="W270">
        <f>IF($K270="NQC",VLOOKUP($A270,'2021_NQC_List-11_13'!$A$2:$T$1532,14,FALSE),0)</f>
        <v>0</v>
      </c>
      <c r="X270">
        <f>IF($K270="NQC",VLOOKUP($A270,'2021_NQC_List-11_13'!$A$2:$T$1532,15,FALSE),0)</f>
        <v>0</v>
      </c>
      <c r="Y270" t="str">
        <f t="shared" si="9"/>
        <v>Non-Hydro</v>
      </c>
      <c r="Z270" t="s">
        <v>4361</v>
      </c>
      <c r="AA270" t="s">
        <v>4341</v>
      </c>
    </row>
    <row r="271" spans="1:27" x14ac:dyDescent="0.3">
      <c r="A271" t="str">
        <f>'OASIS-11_26'!E281</f>
        <v>SBERDO_6_MILLCK</v>
      </c>
      <c r="B271" t="str">
        <f>'OASIS-11_26'!G281</f>
        <v>MILL CREEK PSP</v>
      </c>
      <c r="C271" t="str">
        <f>VLOOKUP($A271,'OASIS-11_26'!$E$2:$R$1556,2,FALSE)</f>
        <v>GEN</v>
      </c>
      <c r="D271" s="1">
        <f>VLOOKUP($A271,'OASIS-11_26'!$E$2:$R$1556,11,FALSE)</f>
        <v>0</v>
      </c>
      <c r="E271" s="3" t="str">
        <f t="shared" si="8"/>
        <v/>
      </c>
      <c r="F271" t="str">
        <f>VLOOKUP($A271,'OASIS-11_26'!$E$2:$R$1556,9,FALSE)</f>
        <v>WATER</v>
      </c>
      <c r="G271" t="str">
        <f>VLOOKUP($A271,'OASIS-11_26'!$E$2:$R$1556,8,FALSE)</f>
        <v>HYDRO</v>
      </c>
      <c r="H271">
        <f>VLOOKUP($A271,'OASIS-11_26'!$E$2:$R$1556,4,FALSE)</f>
        <v>3.93</v>
      </c>
      <c r="I271">
        <f>VLOOKUP($A271,'OASIS-11_26'!$E$2:$R$1556,5,FALSE)</f>
        <v>4</v>
      </c>
      <c r="J271" t="str">
        <f>VLOOKUP($A271,'OASIS-11_26'!$E$2:$R$1556,6,FALSE)</f>
        <v>SCE</v>
      </c>
      <c r="K271" t="str">
        <f>IF(ISERROR(VLOOKUP($A271,'2021_NQC_List-11_13'!$A$2:$T$1532,4,FALSE)),"","NQC")</f>
        <v>NQC</v>
      </c>
      <c r="L271" s="3" t="str">
        <f>IF(ISERROR(VLOOKUP($A271,'2021_NQC_List-11_13'!$A$2:$T$1532,4,FALSE)),"",VLOOKUP($A271,'2021_NQC_List-11_13'!$A$2:$T$1532,18,FALSE))</f>
        <v>FC</v>
      </c>
      <c r="M271">
        <f>IF($K271="NQC",VLOOKUP($A271,'2021_NQC_List-11_13'!$A$2:$T$1532,4,FALSE),0)</f>
        <v>0.76</v>
      </c>
      <c r="N271">
        <f>IF($K271="NQC",VLOOKUP($A271,'2021_NQC_List-11_13'!$A$2:$T$1532,5,FALSE),0)</f>
        <v>0.98</v>
      </c>
      <c r="O271">
        <f>IF($K271="NQC",VLOOKUP($A271,'2021_NQC_List-11_13'!$A$2:$T$1532,6,FALSE),0)</f>
        <v>1.33</v>
      </c>
      <c r="P271">
        <f>IF($K271="NQC",VLOOKUP($A271,'2021_NQC_List-11_13'!$A$2:$T$1532,7,FALSE),0)</f>
        <v>1.69</v>
      </c>
      <c r="Q271">
        <f>IF($K271="NQC",VLOOKUP($A271,'2021_NQC_List-11_13'!$A$2:$T$1532,8,FALSE),0)</f>
        <v>1.72</v>
      </c>
      <c r="R271">
        <f>IF($K271="NQC",VLOOKUP($A271,'2021_NQC_List-11_13'!$A$2:$T$1532,9,FALSE),0)</f>
        <v>1.57</v>
      </c>
      <c r="S271">
        <f>IF($K271="NQC",VLOOKUP($A271,'2021_NQC_List-11_13'!$A$2:$T$1532,10,FALSE),0)</f>
        <v>1.86</v>
      </c>
      <c r="T271">
        <f>IF($K271="NQC",VLOOKUP($A271,'2021_NQC_List-11_13'!$A$2:$T$1532,11,FALSE),0)</f>
        <v>1.77</v>
      </c>
      <c r="U271">
        <f>IF($K271="NQC",VLOOKUP($A271,'2021_NQC_List-11_13'!$A$2:$T$1532,12,FALSE),0)</f>
        <v>1.67</v>
      </c>
      <c r="V271">
        <f>IF($K271="NQC",VLOOKUP($A271,'2021_NQC_List-11_13'!$A$2:$T$1532,13,FALSE),0)</f>
        <v>1.41</v>
      </c>
      <c r="W271">
        <f>IF($K271="NQC",VLOOKUP($A271,'2021_NQC_List-11_13'!$A$2:$T$1532,14,FALSE),0)</f>
        <v>1.39</v>
      </c>
      <c r="X271">
        <f>IF($K271="NQC",VLOOKUP($A271,'2021_NQC_List-11_13'!$A$2:$T$1532,15,FALSE),0)</f>
        <v>1.28</v>
      </c>
      <c r="Y271" t="str">
        <f t="shared" si="9"/>
        <v>Hydro-Small Hydro</v>
      </c>
      <c r="AA271" t="s">
        <v>4341</v>
      </c>
    </row>
    <row r="272" spans="1:27" x14ac:dyDescent="0.3">
      <c r="A272" t="str">
        <f>'OASIS-11_26'!E282</f>
        <v>GIFFEN_6_SOLAR</v>
      </c>
      <c r="B272" t="str">
        <f>'OASIS-11_26'!G282</f>
        <v>Giffen Solar Station</v>
      </c>
      <c r="C272" t="str">
        <f>VLOOKUP($A272,'OASIS-11_26'!$E$2:$R$1556,2,FALSE)</f>
        <v>GEN</v>
      </c>
      <c r="D272" s="1">
        <f>VLOOKUP($A272,'OASIS-11_26'!$E$2:$R$1556,11,FALSE)</f>
        <v>41115</v>
      </c>
      <c r="E272" s="3">
        <f t="shared" si="8"/>
        <v>2012</v>
      </c>
      <c r="F272" t="str">
        <f>VLOOKUP($A272,'OASIS-11_26'!$E$2:$R$1556,9,FALSE)</f>
        <v>SUN</v>
      </c>
      <c r="G272" t="str">
        <f>VLOOKUP($A272,'OASIS-11_26'!$E$2:$R$1556,8,FALSE)</f>
        <v>PHOTO VOLTAIC</v>
      </c>
      <c r="H272">
        <f>VLOOKUP($A272,'OASIS-11_26'!$E$2:$R$1556,4,FALSE)</f>
        <v>10</v>
      </c>
      <c r="I272">
        <f>VLOOKUP($A272,'OASIS-11_26'!$E$2:$R$1556,5,FALSE)</f>
        <v>20</v>
      </c>
      <c r="J272" t="str">
        <f>VLOOKUP($A272,'OASIS-11_26'!$E$2:$R$1556,6,FALSE)</f>
        <v>PGAE</v>
      </c>
      <c r="K272" t="str">
        <f>IF(ISERROR(VLOOKUP($A272,'2021_NQC_List-11_13'!$A$2:$T$1532,4,FALSE)),"","NQC")</f>
        <v>NQC</v>
      </c>
      <c r="L272" s="3" t="str">
        <f>IF(ISERROR(VLOOKUP($A272,'2021_NQC_List-11_13'!$A$2:$T$1532,4,FALSE)),"",VLOOKUP($A272,'2021_NQC_List-11_13'!$A$2:$T$1532,18,FALSE))</f>
        <v>FC</v>
      </c>
      <c r="M272">
        <f>IF($K272="NQC",VLOOKUP($A272,'2021_NQC_List-11_13'!$A$2:$T$1532,4,FALSE),0)</f>
        <v>0.4</v>
      </c>
      <c r="N272">
        <f>IF($K272="NQC",VLOOKUP($A272,'2021_NQC_List-11_13'!$A$2:$T$1532,5,FALSE),0)</f>
        <v>0.3</v>
      </c>
      <c r="O272">
        <f>IF($K272="NQC",VLOOKUP($A272,'2021_NQC_List-11_13'!$A$2:$T$1532,6,FALSE),0)</f>
        <v>1.8</v>
      </c>
      <c r="P272">
        <f>IF($K272="NQC",VLOOKUP($A272,'2021_NQC_List-11_13'!$A$2:$T$1532,7,FALSE),0)</f>
        <v>1.5</v>
      </c>
      <c r="Q272">
        <f>IF($K272="NQC",VLOOKUP($A272,'2021_NQC_List-11_13'!$A$2:$T$1532,8,FALSE),0)</f>
        <v>1.6</v>
      </c>
      <c r="R272">
        <f>IF($K272="NQC",VLOOKUP($A272,'2021_NQC_List-11_13'!$A$2:$T$1532,9,FALSE),0)</f>
        <v>3.1</v>
      </c>
      <c r="S272">
        <f>IF($K272="NQC",VLOOKUP($A272,'2021_NQC_List-11_13'!$A$2:$T$1532,10,FALSE),0)</f>
        <v>3.9</v>
      </c>
      <c r="T272">
        <f>IF($K272="NQC",VLOOKUP($A272,'2021_NQC_List-11_13'!$A$2:$T$1532,11,FALSE),0)</f>
        <v>2.7</v>
      </c>
      <c r="U272">
        <f>IF($K272="NQC",VLOOKUP($A272,'2021_NQC_List-11_13'!$A$2:$T$1532,12,FALSE),0)</f>
        <v>1.4</v>
      </c>
      <c r="V272">
        <f>IF($K272="NQC",VLOOKUP($A272,'2021_NQC_List-11_13'!$A$2:$T$1532,13,FALSE),0)</f>
        <v>0.2</v>
      </c>
      <c r="W272">
        <f>IF($K272="NQC",VLOOKUP($A272,'2021_NQC_List-11_13'!$A$2:$T$1532,14,FALSE),0)</f>
        <v>0.2</v>
      </c>
      <c r="X272">
        <f>IF($K272="NQC",VLOOKUP($A272,'2021_NQC_List-11_13'!$A$2:$T$1532,15,FALSE),0)</f>
        <v>0</v>
      </c>
      <c r="Y272" t="str">
        <f t="shared" si="9"/>
        <v>Non-Hydro</v>
      </c>
      <c r="AA272" t="s">
        <v>4341</v>
      </c>
    </row>
    <row r="273" spans="1:27" x14ac:dyDescent="0.3">
      <c r="A273" t="str">
        <f>'OASIS-11_26'!E283</f>
        <v>TX-ELK_6_SOLAR1</v>
      </c>
      <c r="B273" t="str">
        <f>'OASIS-11_26'!G283</f>
        <v>Castor</v>
      </c>
      <c r="C273" t="str">
        <f>VLOOKUP($A273,'OASIS-11_26'!$E$2:$R$1556,2,FALSE)</f>
        <v>GEN</v>
      </c>
      <c r="D273" s="1">
        <f>VLOOKUP($A273,'OASIS-11_26'!$E$2:$R$1556,11,FALSE)</f>
        <v>42462</v>
      </c>
      <c r="E273" s="3">
        <f t="shared" si="8"/>
        <v>2016</v>
      </c>
      <c r="F273" t="str">
        <f>VLOOKUP($A273,'OASIS-11_26'!$E$2:$R$1556,9,FALSE)</f>
        <v>SUN</v>
      </c>
      <c r="G273" t="str">
        <f>VLOOKUP($A273,'OASIS-11_26'!$E$2:$R$1556,8,FALSE)</f>
        <v>PHOTO VOLTAIC</v>
      </c>
      <c r="H273">
        <f>VLOOKUP($A273,'OASIS-11_26'!$E$2:$R$1556,4,FALSE)</f>
        <v>1.5</v>
      </c>
      <c r="I273">
        <f>VLOOKUP($A273,'OASIS-11_26'!$E$2:$R$1556,5,FALSE)</f>
        <v>1.5</v>
      </c>
      <c r="J273" t="str">
        <f>VLOOKUP($A273,'OASIS-11_26'!$E$2:$R$1556,6,FALSE)</f>
        <v>PGAE</v>
      </c>
      <c r="K273" t="str">
        <f>IF(ISERROR(VLOOKUP($A273,'2021_NQC_List-11_13'!$A$2:$T$1532,4,FALSE)),"","NQC")</f>
        <v>NQC</v>
      </c>
      <c r="L273" s="3" t="str">
        <f>IF(ISERROR(VLOOKUP($A273,'2021_NQC_List-11_13'!$A$2:$T$1532,4,FALSE)),"",VLOOKUP($A273,'2021_NQC_List-11_13'!$A$2:$T$1532,18,FALSE))</f>
        <v>EO</v>
      </c>
      <c r="M273">
        <f>IF($K273="NQC",VLOOKUP($A273,'2021_NQC_List-11_13'!$A$2:$T$1532,4,FALSE),0)</f>
        <v>0</v>
      </c>
      <c r="N273">
        <f>IF($K273="NQC",VLOOKUP($A273,'2021_NQC_List-11_13'!$A$2:$T$1532,5,FALSE),0)</f>
        <v>0</v>
      </c>
      <c r="O273">
        <f>IF($K273="NQC",VLOOKUP($A273,'2021_NQC_List-11_13'!$A$2:$T$1532,6,FALSE),0)</f>
        <v>0</v>
      </c>
      <c r="P273">
        <f>IF($K273="NQC",VLOOKUP($A273,'2021_NQC_List-11_13'!$A$2:$T$1532,7,FALSE),0)</f>
        <v>0</v>
      </c>
      <c r="Q273">
        <f>IF($K273="NQC",VLOOKUP($A273,'2021_NQC_List-11_13'!$A$2:$T$1532,8,FALSE),0)</f>
        <v>0</v>
      </c>
      <c r="R273">
        <f>IF($K273="NQC",VLOOKUP($A273,'2021_NQC_List-11_13'!$A$2:$T$1532,9,FALSE),0)</f>
        <v>0</v>
      </c>
      <c r="S273">
        <f>IF($K273="NQC",VLOOKUP($A273,'2021_NQC_List-11_13'!$A$2:$T$1532,10,FALSE),0)</f>
        <v>0</v>
      </c>
      <c r="T273">
        <f>IF($K273="NQC",VLOOKUP($A273,'2021_NQC_List-11_13'!$A$2:$T$1532,11,FALSE),0)</f>
        <v>0</v>
      </c>
      <c r="U273">
        <f>IF($K273="NQC",VLOOKUP($A273,'2021_NQC_List-11_13'!$A$2:$T$1532,12,FALSE),0)</f>
        <v>0</v>
      </c>
      <c r="V273">
        <f>IF($K273="NQC",VLOOKUP($A273,'2021_NQC_List-11_13'!$A$2:$T$1532,13,FALSE),0)</f>
        <v>0</v>
      </c>
      <c r="W273">
        <f>IF($K273="NQC",VLOOKUP($A273,'2021_NQC_List-11_13'!$A$2:$T$1532,14,FALSE),0)</f>
        <v>0</v>
      </c>
      <c r="X273">
        <f>IF($K273="NQC",VLOOKUP($A273,'2021_NQC_List-11_13'!$A$2:$T$1532,15,FALSE),0)</f>
        <v>0</v>
      </c>
      <c r="Y273" t="str">
        <f t="shared" si="9"/>
        <v>Non-Hydro</v>
      </c>
      <c r="AA273" t="s">
        <v>4341</v>
      </c>
    </row>
    <row r="274" spans="1:27" x14ac:dyDescent="0.3">
      <c r="A274" t="str">
        <f>'OASIS-11_26'!E284</f>
        <v>HATRDG_2_WIND</v>
      </c>
      <c r="B274" t="str">
        <f>'OASIS-11_26'!G284</f>
        <v>Hatchet Ridge Wind Farm</v>
      </c>
      <c r="C274" t="str">
        <f>VLOOKUP($A274,'OASIS-11_26'!$E$2:$R$1556,2,FALSE)</f>
        <v>GEN</v>
      </c>
      <c r="D274" s="1">
        <f>VLOOKUP($A274,'OASIS-11_26'!$E$2:$R$1556,11,FALSE)</f>
        <v>40501</v>
      </c>
      <c r="E274" s="3">
        <f t="shared" si="8"/>
        <v>2010</v>
      </c>
      <c r="F274" t="str">
        <f>VLOOKUP($A274,'OASIS-11_26'!$E$2:$R$1556,9,FALSE)</f>
        <v>WIND</v>
      </c>
      <c r="G274" t="str">
        <f>VLOOKUP($A274,'OASIS-11_26'!$E$2:$R$1556,8,FALSE)</f>
        <v>WIND</v>
      </c>
      <c r="H274">
        <f>VLOOKUP($A274,'OASIS-11_26'!$E$2:$R$1556,4,FALSE)</f>
        <v>102</v>
      </c>
      <c r="I274">
        <f>VLOOKUP($A274,'OASIS-11_26'!$E$2:$R$1556,5,FALSE)</f>
        <v>102</v>
      </c>
      <c r="J274" t="str">
        <f>VLOOKUP($A274,'OASIS-11_26'!$E$2:$R$1556,6,FALSE)</f>
        <v>PGAE</v>
      </c>
      <c r="K274" t="str">
        <f>IF(ISERROR(VLOOKUP($A274,'2021_NQC_List-11_13'!$A$2:$T$1532,4,FALSE)),"","NQC")</f>
        <v>NQC</v>
      </c>
      <c r="L274" s="3" t="str">
        <f>IF(ISERROR(VLOOKUP($A274,'2021_NQC_List-11_13'!$A$2:$T$1532,4,FALSE)),"",VLOOKUP($A274,'2021_NQC_List-11_13'!$A$2:$T$1532,18,FALSE))</f>
        <v>FC</v>
      </c>
      <c r="M274">
        <f>IF($K274="NQC",VLOOKUP($A274,'2021_NQC_List-11_13'!$A$2:$T$1532,4,FALSE),0)</f>
        <v>14.28</v>
      </c>
      <c r="N274">
        <f>IF($K274="NQC",VLOOKUP($A274,'2021_NQC_List-11_13'!$A$2:$T$1532,5,FALSE),0)</f>
        <v>12.24</v>
      </c>
      <c r="O274">
        <f>IF($K274="NQC",VLOOKUP($A274,'2021_NQC_List-11_13'!$A$2:$T$1532,6,FALSE),0)</f>
        <v>28.56</v>
      </c>
      <c r="P274">
        <f>IF($K274="NQC",VLOOKUP($A274,'2021_NQC_List-11_13'!$A$2:$T$1532,7,FALSE),0)</f>
        <v>25.5</v>
      </c>
      <c r="Q274">
        <f>IF($K274="NQC",VLOOKUP($A274,'2021_NQC_List-11_13'!$A$2:$T$1532,8,FALSE),0)</f>
        <v>25.5</v>
      </c>
      <c r="R274">
        <f>IF($K274="NQC",VLOOKUP($A274,'2021_NQC_List-11_13'!$A$2:$T$1532,9,FALSE),0)</f>
        <v>33.659999999999997</v>
      </c>
      <c r="S274">
        <f>IF($K274="NQC",VLOOKUP($A274,'2021_NQC_List-11_13'!$A$2:$T$1532,10,FALSE),0)</f>
        <v>23.46</v>
      </c>
      <c r="T274">
        <f>IF($K274="NQC",VLOOKUP($A274,'2021_NQC_List-11_13'!$A$2:$T$1532,11,FALSE),0)</f>
        <v>21.42</v>
      </c>
      <c r="U274">
        <f>IF($K274="NQC",VLOOKUP($A274,'2021_NQC_List-11_13'!$A$2:$T$1532,12,FALSE),0)</f>
        <v>15.3</v>
      </c>
      <c r="V274">
        <f>IF($K274="NQC",VLOOKUP($A274,'2021_NQC_List-11_13'!$A$2:$T$1532,13,FALSE),0)</f>
        <v>8.16</v>
      </c>
      <c r="W274">
        <f>IF($K274="NQC",VLOOKUP($A274,'2021_NQC_List-11_13'!$A$2:$T$1532,14,FALSE),0)</f>
        <v>12.24</v>
      </c>
      <c r="X274">
        <f>IF($K274="NQC",VLOOKUP($A274,'2021_NQC_List-11_13'!$A$2:$T$1532,15,FALSE),0)</f>
        <v>13.26</v>
      </c>
      <c r="Y274" t="str">
        <f t="shared" si="9"/>
        <v>Non-Hydro</v>
      </c>
      <c r="AA274" t="s">
        <v>4341</v>
      </c>
    </row>
    <row r="275" spans="1:27" x14ac:dyDescent="0.3">
      <c r="A275" t="str">
        <f>'OASIS-11_26'!E285</f>
        <v>CALPIN_1_AGNEW</v>
      </c>
      <c r="B275" t="str">
        <f>'OASIS-11_26'!G285</f>
        <v>Agnews Power Plant</v>
      </c>
      <c r="C275" t="str">
        <f>VLOOKUP($A275,'OASIS-11_26'!$E$2:$R$1556,2,FALSE)</f>
        <v>GEN</v>
      </c>
      <c r="D275" s="1">
        <f>VLOOKUP($A275,'OASIS-11_26'!$E$2:$R$1556,11,FALSE)</f>
        <v>33165</v>
      </c>
      <c r="E275" s="3">
        <f t="shared" si="8"/>
        <v>1990</v>
      </c>
      <c r="F275" t="str">
        <f>VLOOKUP($A275,'OASIS-11_26'!$E$2:$R$1556,9,FALSE)</f>
        <v>NATURAL GAS</v>
      </c>
      <c r="G275" t="str">
        <f>VLOOKUP($A275,'OASIS-11_26'!$E$2:$R$1556,8,FALSE)</f>
        <v>COMBUSTION TURBINE</v>
      </c>
      <c r="H275">
        <f>VLOOKUP($A275,'OASIS-11_26'!$E$2:$R$1556,4,FALSE)</f>
        <v>28.56</v>
      </c>
      <c r="I275">
        <f>VLOOKUP($A275,'OASIS-11_26'!$E$2:$R$1556,5,FALSE)</f>
        <v>41.5</v>
      </c>
      <c r="J275" t="str">
        <f>VLOOKUP($A275,'OASIS-11_26'!$E$2:$R$1556,6,FALSE)</f>
        <v>PGAE</v>
      </c>
      <c r="K275" t="str">
        <f>IF(ISERROR(VLOOKUP($A275,'2021_NQC_List-11_13'!$A$2:$T$1532,4,FALSE)),"","NQC")</f>
        <v>NQC</v>
      </c>
      <c r="L275" s="3" t="str">
        <f>IF(ISERROR(VLOOKUP($A275,'2021_NQC_List-11_13'!$A$2:$T$1532,4,FALSE)),"",VLOOKUP($A275,'2021_NQC_List-11_13'!$A$2:$T$1532,18,FALSE))</f>
        <v>FC</v>
      </c>
      <c r="M275">
        <f>IF($K275="NQC",VLOOKUP($A275,'2021_NQC_List-11_13'!$A$2:$T$1532,4,FALSE),0)</f>
        <v>28.56</v>
      </c>
      <c r="N275">
        <f>IF($K275="NQC",VLOOKUP($A275,'2021_NQC_List-11_13'!$A$2:$T$1532,5,FALSE),0)</f>
        <v>28.56</v>
      </c>
      <c r="O275">
        <f>IF($K275="NQC",VLOOKUP($A275,'2021_NQC_List-11_13'!$A$2:$T$1532,6,FALSE),0)</f>
        <v>28.56</v>
      </c>
      <c r="P275">
        <f>IF($K275="NQC",VLOOKUP($A275,'2021_NQC_List-11_13'!$A$2:$T$1532,7,FALSE),0)</f>
        <v>28.56</v>
      </c>
      <c r="Q275">
        <f>IF($K275="NQC",VLOOKUP($A275,'2021_NQC_List-11_13'!$A$2:$T$1532,8,FALSE),0)</f>
        <v>28.56</v>
      </c>
      <c r="R275">
        <f>IF($K275="NQC",VLOOKUP($A275,'2021_NQC_List-11_13'!$A$2:$T$1532,9,FALSE),0)</f>
        <v>28.56</v>
      </c>
      <c r="S275">
        <f>IF($K275="NQC",VLOOKUP($A275,'2021_NQC_List-11_13'!$A$2:$T$1532,10,FALSE),0)</f>
        <v>28.56</v>
      </c>
      <c r="T275">
        <f>IF($K275="NQC",VLOOKUP($A275,'2021_NQC_List-11_13'!$A$2:$T$1532,11,FALSE),0)</f>
        <v>28.56</v>
      </c>
      <c r="U275">
        <f>IF($K275="NQC",VLOOKUP($A275,'2021_NQC_List-11_13'!$A$2:$T$1532,12,FALSE),0)</f>
        <v>28.56</v>
      </c>
      <c r="V275">
        <f>IF($K275="NQC",VLOOKUP($A275,'2021_NQC_List-11_13'!$A$2:$T$1532,13,FALSE),0)</f>
        <v>28.56</v>
      </c>
      <c r="W275">
        <f>IF($K275="NQC",VLOOKUP($A275,'2021_NQC_List-11_13'!$A$2:$T$1532,14,FALSE),0)</f>
        <v>28.56</v>
      </c>
      <c r="X275">
        <f>IF($K275="NQC",VLOOKUP($A275,'2021_NQC_List-11_13'!$A$2:$T$1532,15,FALSE),0)</f>
        <v>28.56</v>
      </c>
      <c r="Y275" t="str">
        <f t="shared" si="9"/>
        <v>Non-Hydro</v>
      </c>
      <c r="AA275" t="s">
        <v>4341</v>
      </c>
    </row>
    <row r="276" spans="1:27" x14ac:dyDescent="0.3">
      <c r="A276" t="str">
        <f>'OASIS-11_26'!E286</f>
        <v>KERKH1_7_UNIT 1</v>
      </c>
      <c r="B276" t="str">
        <f>'OASIS-11_26'!G286</f>
        <v>KERKHOFF PH 1 UNIT #1</v>
      </c>
      <c r="C276" t="str">
        <f>VLOOKUP($A276,'OASIS-11_26'!$E$2:$R$1556,2,FALSE)</f>
        <v>GEN</v>
      </c>
      <c r="D276" s="1">
        <f>VLOOKUP($A276,'OASIS-11_26'!$E$2:$R$1556,11,FALSE)</f>
        <v>7306</v>
      </c>
      <c r="E276" s="3">
        <f t="shared" si="8"/>
        <v>1920</v>
      </c>
      <c r="F276" t="str">
        <f>VLOOKUP($A276,'OASIS-11_26'!$E$2:$R$1556,9,FALSE)</f>
        <v>WATER</v>
      </c>
      <c r="G276" t="str">
        <f>VLOOKUP($A276,'OASIS-11_26'!$E$2:$R$1556,8,FALSE)</f>
        <v>HYDRO</v>
      </c>
      <c r="H276">
        <f>VLOOKUP($A276,'OASIS-11_26'!$E$2:$R$1556,4,FALSE)</f>
        <v>13</v>
      </c>
      <c r="I276">
        <f>VLOOKUP($A276,'OASIS-11_26'!$E$2:$R$1556,5,FALSE)</f>
        <v>13</v>
      </c>
      <c r="J276" t="str">
        <f>VLOOKUP($A276,'OASIS-11_26'!$E$2:$R$1556,6,FALSE)</f>
        <v>PGAE</v>
      </c>
      <c r="K276" t="str">
        <f>IF(ISERROR(VLOOKUP($A276,'2021_NQC_List-11_13'!$A$2:$T$1532,4,FALSE)),"","NQC")</f>
        <v/>
      </c>
      <c r="L276" s="3" t="str">
        <f>IF(ISERROR(VLOOKUP($A276,'2021_NQC_List-11_13'!$A$2:$T$1532,4,FALSE)),"",VLOOKUP($A276,'2021_NQC_List-11_13'!$A$2:$T$1532,18,FALSE))</f>
        <v/>
      </c>
      <c r="M276">
        <f>IF($K276="NQC",VLOOKUP($A276,'2021_NQC_List-11_13'!$A$2:$T$1532,4,FALSE),0)</f>
        <v>0</v>
      </c>
      <c r="N276">
        <f>IF($K276="NQC",VLOOKUP($A276,'2021_NQC_List-11_13'!$A$2:$T$1532,5,FALSE),0)</f>
        <v>0</v>
      </c>
      <c r="O276">
        <f>IF($K276="NQC",VLOOKUP($A276,'2021_NQC_List-11_13'!$A$2:$T$1532,6,FALSE),0)</f>
        <v>0</v>
      </c>
      <c r="P276">
        <f>IF($K276="NQC",VLOOKUP($A276,'2021_NQC_List-11_13'!$A$2:$T$1532,7,FALSE),0)</f>
        <v>0</v>
      </c>
      <c r="Q276">
        <f>IF($K276="NQC",VLOOKUP($A276,'2021_NQC_List-11_13'!$A$2:$T$1532,8,FALSE),0)</f>
        <v>0</v>
      </c>
      <c r="R276">
        <f>IF($K276="NQC",VLOOKUP($A276,'2021_NQC_List-11_13'!$A$2:$T$1532,9,FALSE),0)</f>
        <v>0</v>
      </c>
      <c r="S276">
        <f>IF($K276="NQC",VLOOKUP($A276,'2021_NQC_List-11_13'!$A$2:$T$1532,10,FALSE),0)</f>
        <v>0</v>
      </c>
      <c r="T276">
        <f>IF($K276="NQC",VLOOKUP($A276,'2021_NQC_List-11_13'!$A$2:$T$1532,11,FALSE),0)</f>
        <v>0</v>
      </c>
      <c r="U276">
        <f>IF($K276="NQC",VLOOKUP($A276,'2021_NQC_List-11_13'!$A$2:$T$1532,12,FALSE),0)</f>
        <v>0</v>
      </c>
      <c r="V276">
        <f>IF($K276="NQC",VLOOKUP($A276,'2021_NQC_List-11_13'!$A$2:$T$1532,13,FALSE),0)</f>
        <v>0</v>
      </c>
      <c r="W276">
        <f>IF($K276="NQC",VLOOKUP($A276,'2021_NQC_List-11_13'!$A$2:$T$1532,14,FALSE),0)</f>
        <v>0</v>
      </c>
      <c r="X276">
        <f>IF($K276="NQC",VLOOKUP($A276,'2021_NQC_List-11_13'!$A$2:$T$1532,15,FALSE),0)</f>
        <v>0</v>
      </c>
      <c r="Y276" t="str">
        <f t="shared" si="9"/>
        <v>Hydro-Small Hydro</v>
      </c>
      <c r="AA276" t="s">
        <v>4341</v>
      </c>
    </row>
    <row r="277" spans="1:27" x14ac:dyDescent="0.3">
      <c r="A277" t="str">
        <f>'OASIS-11_26'!E287</f>
        <v>GARLND_2_GASLRA</v>
      </c>
      <c r="B277" t="str">
        <f>'OASIS-11_26'!G287</f>
        <v>Garland A</v>
      </c>
      <c r="C277" t="str">
        <f>VLOOKUP($A277,'OASIS-11_26'!$E$2:$R$1556,2,FALSE)</f>
        <v>GEN</v>
      </c>
      <c r="D277" s="1">
        <f>VLOOKUP($A277,'OASIS-11_26'!$E$2:$R$1556,11,FALSE)</f>
        <v>42636</v>
      </c>
      <c r="E277" s="3">
        <f t="shared" si="8"/>
        <v>2016</v>
      </c>
      <c r="F277" t="str">
        <f>VLOOKUP($A277,'OASIS-11_26'!$E$2:$R$1556,9,FALSE)</f>
        <v>SUN</v>
      </c>
      <c r="G277" t="str">
        <f>VLOOKUP($A277,'OASIS-11_26'!$E$2:$R$1556,8,FALSE)</f>
        <v>PHOTO VOLTAIC</v>
      </c>
      <c r="H277">
        <f>VLOOKUP($A277,'OASIS-11_26'!$E$2:$R$1556,4,FALSE)</f>
        <v>20</v>
      </c>
      <c r="I277">
        <f>VLOOKUP($A277,'OASIS-11_26'!$E$2:$R$1556,5,FALSE)</f>
        <v>20</v>
      </c>
      <c r="J277" t="str">
        <f>VLOOKUP($A277,'OASIS-11_26'!$E$2:$R$1556,6,FALSE)</f>
        <v>SCE</v>
      </c>
      <c r="K277" t="str">
        <f>IF(ISERROR(VLOOKUP($A277,'2021_NQC_List-11_13'!$A$2:$T$1532,4,FALSE)),"","NQC")</f>
        <v>NQC</v>
      </c>
      <c r="L277" s="3" t="str">
        <f>IF(ISERROR(VLOOKUP($A277,'2021_NQC_List-11_13'!$A$2:$T$1532,4,FALSE)),"",VLOOKUP($A277,'2021_NQC_List-11_13'!$A$2:$T$1532,18,FALSE))</f>
        <v>FC</v>
      </c>
      <c r="M277">
        <f>IF($K277="NQC",VLOOKUP($A277,'2021_NQC_List-11_13'!$A$2:$T$1532,4,FALSE),0)</f>
        <v>0.8</v>
      </c>
      <c r="N277">
        <f>IF($K277="NQC",VLOOKUP($A277,'2021_NQC_List-11_13'!$A$2:$T$1532,5,FALSE),0)</f>
        <v>0.6</v>
      </c>
      <c r="O277">
        <f>IF($K277="NQC",VLOOKUP($A277,'2021_NQC_List-11_13'!$A$2:$T$1532,6,FALSE),0)</f>
        <v>3.6</v>
      </c>
      <c r="P277">
        <f>IF($K277="NQC",VLOOKUP($A277,'2021_NQC_List-11_13'!$A$2:$T$1532,7,FALSE),0)</f>
        <v>3</v>
      </c>
      <c r="Q277">
        <f>IF($K277="NQC",VLOOKUP($A277,'2021_NQC_List-11_13'!$A$2:$T$1532,8,FALSE),0)</f>
        <v>3.2</v>
      </c>
      <c r="R277">
        <f>IF($K277="NQC",VLOOKUP($A277,'2021_NQC_List-11_13'!$A$2:$T$1532,9,FALSE),0)</f>
        <v>6.2</v>
      </c>
      <c r="S277">
        <f>IF($K277="NQC",VLOOKUP($A277,'2021_NQC_List-11_13'!$A$2:$T$1532,10,FALSE),0)</f>
        <v>7.8</v>
      </c>
      <c r="T277">
        <f>IF($K277="NQC",VLOOKUP($A277,'2021_NQC_List-11_13'!$A$2:$T$1532,11,FALSE),0)</f>
        <v>5.4</v>
      </c>
      <c r="U277">
        <f>IF($K277="NQC",VLOOKUP($A277,'2021_NQC_List-11_13'!$A$2:$T$1532,12,FALSE),0)</f>
        <v>2.8</v>
      </c>
      <c r="V277">
        <f>IF($K277="NQC",VLOOKUP($A277,'2021_NQC_List-11_13'!$A$2:$T$1532,13,FALSE),0)</f>
        <v>0.4</v>
      </c>
      <c r="W277">
        <f>IF($K277="NQC",VLOOKUP($A277,'2021_NQC_List-11_13'!$A$2:$T$1532,14,FALSE),0)</f>
        <v>0.4</v>
      </c>
      <c r="X277">
        <f>IF($K277="NQC",VLOOKUP($A277,'2021_NQC_List-11_13'!$A$2:$T$1532,15,FALSE),0)</f>
        <v>0</v>
      </c>
      <c r="Y277" t="str">
        <f t="shared" si="9"/>
        <v>Non-Hydro</v>
      </c>
      <c r="AA277" t="s">
        <v>4341</v>
      </c>
    </row>
    <row r="278" spans="1:27" x14ac:dyDescent="0.3">
      <c r="A278" t="str">
        <f>'OASIS-11_26'!E288</f>
        <v>GIFFEN_6_SOLAR1</v>
      </c>
      <c r="B278" t="str">
        <f>'OASIS-11_26'!G288</f>
        <v>Aspiration Solar G</v>
      </c>
      <c r="C278" t="str">
        <f>VLOOKUP($A278,'OASIS-11_26'!$E$2:$R$1556,2,FALSE)</f>
        <v>GEN</v>
      </c>
      <c r="D278" s="1">
        <f>VLOOKUP($A278,'OASIS-11_26'!$E$2:$R$1556,11,FALSE)</f>
        <v>42993</v>
      </c>
      <c r="E278" s="3">
        <f t="shared" si="8"/>
        <v>2017</v>
      </c>
      <c r="F278" t="str">
        <f>VLOOKUP($A278,'OASIS-11_26'!$E$2:$R$1556,9,FALSE)</f>
        <v>SUN</v>
      </c>
      <c r="G278" t="str">
        <f>VLOOKUP($A278,'OASIS-11_26'!$E$2:$R$1556,8,FALSE)</f>
        <v>PHOTO VOLTAIC</v>
      </c>
      <c r="H278">
        <f>VLOOKUP($A278,'OASIS-11_26'!$E$2:$R$1556,4,FALSE)</f>
        <v>9</v>
      </c>
      <c r="I278">
        <f>VLOOKUP($A278,'OASIS-11_26'!$E$2:$R$1556,5,FALSE)</f>
        <v>9</v>
      </c>
      <c r="J278" t="str">
        <f>VLOOKUP($A278,'OASIS-11_26'!$E$2:$R$1556,6,FALSE)</f>
        <v>PGAE</v>
      </c>
      <c r="K278" t="str">
        <f>IF(ISERROR(VLOOKUP($A278,'2021_NQC_List-11_13'!$A$2:$T$1532,4,FALSE)),"","NQC")</f>
        <v>NQC</v>
      </c>
      <c r="L278" s="3" t="str">
        <f>IF(ISERROR(VLOOKUP($A278,'2021_NQC_List-11_13'!$A$2:$T$1532,4,FALSE)),"",VLOOKUP($A278,'2021_NQC_List-11_13'!$A$2:$T$1532,18,FALSE))</f>
        <v>EO</v>
      </c>
      <c r="M278">
        <f>IF($K278="NQC",VLOOKUP($A278,'2021_NQC_List-11_13'!$A$2:$T$1532,4,FALSE),0)</f>
        <v>0</v>
      </c>
      <c r="N278">
        <f>IF($K278="NQC",VLOOKUP($A278,'2021_NQC_List-11_13'!$A$2:$T$1532,5,FALSE),0)</f>
        <v>0</v>
      </c>
      <c r="O278">
        <f>IF($K278="NQC",VLOOKUP($A278,'2021_NQC_List-11_13'!$A$2:$T$1532,6,FALSE),0)</f>
        <v>0</v>
      </c>
      <c r="P278">
        <f>IF($K278="NQC",VLOOKUP($A278,'2021_NQC_List-11_13'!$A$2:$T$1532,7,FALSE),0)</f>
        <v>0</v>
      </c>
      <c r="Q278">
        <f>IF($K278="NQC",VLOOKUP($A278,'2021_NQC_List-11_13'!$A$2:$T$1532,8,FALSE),0)</f>
        <v>0</v>
      </c>
      <c r="R278">
        <f>IF($K278="NQC",VLOOKUP($A278,'2021_NQC_List-11_13'!$A$2:$T$1532,9,FALSE),0)</f>
        <v>0</v>
      </c>
      <c r="S278">
        <f>IF($K278="NQC",VLOOKUP($A278,'2021_NQC_List-11_13'!$A$2:$T$1532,10,FALSE),0)</f>
        <v>0</v>
      </c>
      <c r="T278">
        <f>IF($K278="NQC",VLOOKUP($A278,'2021_NQC_List-11_13'!$A$2:$T$1532,11,FALSE),0)</f>
        <v>0</v>
      </c>
      <c r="U278">
        <f>IF($K278="NQC",VLOOKUP($A278,'2021_NQC_List-11_13'!$A$2:$T$1532,12,FALSE),0)</f>
        <v>0</v>
      </c>
      <c r="V278">
        <f>IF($K278="NQC",VLOOKUP($A278,'2021_NQC_List-11_13'!$A$2:$T$1532,13,FALSE),0)</f>
        <v>0</v>
      </c>
      <c r="W278">
        <f>IF($K278="NQC",VLOOKUP($A278,'2021_NQC_List-11_13'!$A$2:$T$1532,14,FALSE),0)</f>
        <v>0</v>
      </c>
      <c r="X278">
        <f>IF($K278="NQC",VLOOKUP($A278,'2021_NQC_List-11_13'!$A$2:$T$1532,15,FALSE),0)</f>
        <v>0</v>
      </c>
      <c r="Y278" t="str">
        <f t="shared" si="9"/>
        <v>Non-Hydro</v>
      </c>
      <c r="AA278" t="s">
        <v>4341</v>
      </c>
    </row>
    <row r="279" spans="1:27" x14ac:dyDescent="0.3">
      <c r="A279" t="str">
        <f>'OASIS-11_26'!E289</f>
        <v>RVSIDE_6_SOLAR1</v>
      </c>
      <c r="B279" t="str">
        <f>'OASIS-11_26'!G289</f>
        <v>Tequesquite Landfill Solar Project</v>
      </c>
      <c r="C279" t="str">
        <f>VLOOKUP($A279,'OASIS-11_26'!$E$2:$R$1556,2,FALSE)</f>
        <v>GEN</v>
      </c>
      <c r="D279" s="1">
        <f>VLOOKUP($A279,'OASIS-11_26'!$E$2:$R$1556,11,FALSE)</f>
        <v>42256</v>
      </c>
      <c r="E279" s="3">
        <f t="shared" si="8"/>
        <v>2015</v>
      </c>
      <c r="F279" t="str">
        <f>VLOOKUP($A279,'OASIS-11_26'!$E$2:$R$1556,9,FALSE)</f>
        <v>SUN</v>
      </c>
      <c r="G279" t="str">
        <f>VLOOKUP($A279,'OASIS-11_26'!$E$2:$R$1556,8,FALSE)</f>
        <v>PHOTO VOLTAIC</v>
      </c>
      <c r="H279">
        <f>VLOOKUP($A279,'OASIS-11_26'!$E$2:$R$1556,4,FALSE)</f>
        <v>7.5</v>
      </c>
      <c r="I279">
        <f>VLOOKUP($A279,'OASIS-11_26'!$E$2:$R$1556,5,FALSE)</f>
        <v>7.5</v>
      </c>
      <c r="J279" t="str">
        <f>VLOOKUP($A279,'OASIS-11_26'!$E$2:$R$1556,6,FALSE)</f>
        <v>SCE</v>
      </c>
      <c r="K279" t="str">
        <f>IF(ISERROR(VLOOKUP($A279,'2021_NQC_List-11_13'!$A$2:$T$1532,4,FALSE)),"","NQC")</f>
        <v>NQC</v>
      </c>
      <c r="L279" s="3" t="str">
        <f>IF(ISERROR(VLOOKUP($A279,'2021_NQC_List-11_13'!$A$2:$T$1532,4,FALSE)),"",VLOOKUP($A279,'2021_NQC_List-11_13'!$A$2:$T$1532,18,FALSE))</f>
        <v>FC</v>
      </c>
      <c r="M279">
        <f>IF($K279="NQC",VLOOKUP($A279,'2021_NQC_List-11_13'!$A$2:$T$1532,4,FALSE),0)</f>
        <v>0.3</v>
      </c>
      <c r="N279">
        <f>IF($K279="NQC",VLOOKUP($A279,'2021_NQC_List-11_13'!$A$2:$T$1532,5,FALSE),0)</f>
        <v>0.23</v>
      </c>
      <c r="O279">
        <f>IF($K279="NQC",VLOOKUP($A279,'2021_NQC_List-11_13'!$A$2:$T$1532,6,FALSE),0)</f>
        <v>1.35</v>
      </c>
      <c r="P279">
        <f>IF($K279="NQC",VLOOKUP($A279,'2021_NQC_List-11_13'!$A$2:$T$1532,7,FALSE),0)</f>
        <v>1.1299999999999999</v>
      </c>
      <c r="Q279">
        <f>IF($K279="NQC",VLOOKUP($A279,'2021_NQC_List-11_13'!$A$2:$T$1532,8,FALSE),0)</f>
        <v>1.2</v>
      </c>
      <c r="R279">
        <f>IF($K279="NQC",VLOOKUP($A279,'2021_NQC_List-11_13'!$A$2:$T$1532,9,FALSE),0)</f>
        <v>2.33</v>
      </c>
      <c r="S279">
        <f>IF($K279="NQC",VLOOKUP($A279,'2021_NQC_List-11_13'!$A$2:$T$1532,10,FALSE),0)</f>
        <v>2.93</v>
      </c>
      <c r="T279">
        <f>IF($K279="NQC",VLOOKUP($A279,'2021_NQC_List-11_13'!$A$2:$T$1532,11,FALSE),0)</f>
        <v>2.0299999999999998</v>
      </c>
      <c r="U279">
        <f>IF($K279="NQC",VLOOKUP($A279,'2021_NQC_List-11_13'!$A$2:$T$1532,12,FALSE),0)</f>
        <v>1.05</v>
      </c>
      <c r="V279">
        <f>IF($K279="NQC",VLOOKUP($A279,'2021_NQC_List-11_13'!$A$2:$T$1532,13,FALSE),0)</f>
        <v>0.15</v>
      </c>
      <c r="W279">
        <f>IF($K279="NQC",VLOOKUP($A279,'2021_NQC_List-11_13'!$A$2:$T$1532,14,FALSE),0)</f>
        <v>0.15</v>
      </c>
      <c r="X279">
        <f>IF($K279="NQC",VLOOKUP($A279,'2021_NQC_List-11_13'!$A$2:$T$1532,15,FALSE),0)</f>
        <v>0</v>
      </c>
      <c r="Y279" t="str">
        <f t="shared" si="9"/>
        <v>Non-Hydro</v>
      </c>
      <c r="AA279" t="s">
        <v>4341</v>
      </c>
    </row>
    <row r="280" spans="1:27" x14ac:dyDescent="0.3">
      <c r="A280" t="str">
        <f>'OASIS-11_26'!E290</f>
        <v>DSRTSN_2_SOLAR1</v>
      </c>
      <c r="B280" t="str">
        <f>'OASIS-11_26'!G290</f>
        <v>Desert Sunlight 300</v>
      </c>
      <c r="C280" t="str">
        <f>VLOOKUP($A280,'OASIS-11_26'!$E$2:$R$1556,2,FALSE)</f>
        <v>GEN</v>
      </c>
      <c r="D280" s="1">
        <f>VLOOKUP($A280,'OASIS-11_26'!$E$2:$R$1556,11,FALSE)</f>
        <v>41569</v>
      </c>
      <c r="E280" s="3">
        <f t="shared" si="8"/>
        <v>2013</v>
      </c>
      <c r="F280" t="str">
        <f>VLOOKUP($A280,'OASIS-11_26'!$E$2:$R$1556,9,FALSE)</f>
        <v>SUN</v>
      </c>
      <c r="G280" t="str">
        <f>VLOOKUP($A280,'OASIS-11_26'!$E$2:$R$1556,8,FALSE)</f>
        <v>PHOTO VOLTAIC</v>
      </c>
      <c r="H280">
        <f>VLOOKUP($A280,'OASIS-11_26'!$E$2:$R$1556,4,FALSE)</f>
        <v>300</v>
      </c>
      <c r="I280">
        <f>VLOOKUP($A280,'OASIS-11_26'!$E$2:$R$1556,5,FALSE)</f>
        <v>0</v>
      </c>
      <c r="J280" t="str">
        <f>VLOOKUP($A280,'OASIS-11_26'!$E$2:$R$1556,6,FALSE)</f>
        <v>SCE</v>
      </c>
      <c r="K280" t="str">
        <f>IF(ISERROR(VLOOKUP($A280,'2021_NQC_List-11_13'!$A$2:$T$1532,4,FALSE)),"","NQC")</f>
        <v>NQC</v>
      </c>
      <c r="L280" s="3" t="str">
        <f>IF(ISERROR(VLOOKUP($A280,'2021_NQC_List-11_13'!$A$2:$T$1532,4,FALSE)),"",VLOOKUP($A280,'2021_NQC_List-11_13'!$A$2:$T$1532,18,FALSE))</f>
        <v>FC</v>
      </c>
      <c r="M280">
        <f>IF($K280="NQC",VLOOKUP($A280,'2021_NQC_List-11_13'!$A$2:$T$1532,4,FALSE),0)</f>
        <v>12</v>
      </c>
      <c r="N280">
        <f>IF($K280="NQC",VLOOKUP($A280,'2021_NQC_List-11_13'!$A$2:$T$1532,5,FALSE),0)</f>
        <v>9</v>
      </c>
      <c r="O280">
        <f>IF($K280="NQC",VLOOKUP($A280,'2021_NQC_List-11_13'!$A$2:$T$1532,6,FALSE),0)</f>
        <v>54</v>
      </c>
      <c r="P280">
        <f>IF($K280="NQC",VLOOKUP($A280,'2021_NQC_List-11_13'!$A$2:$T$1532,7,FALSE),0)</f>
        <v>45</v>
      </c>
      <c r="Q280">
        <f>IF($K280="NQC",VLOOKUP($A280,'2021_NQC_List-11_13'!$A$2:$T$1532,8,FALSE),0)</f>
        <v>48</v>
      </c>
      <c r="R280">
        <f>IF($K280="NQC",VLOOKUP($A280,'2021_NQC_List-11_13'!$A$2:$T$1532,9,FALSE),0)</f>
        <v>93</v>
      </c>
      <c r="S280">
        <f>IF($K280="NQC",VLOOKUP($A280,'2021_NQC_List-11_13'!$A$2:$T$1532,10,FALSE),0)</f>
        <v>117</v>
      </c>
      <c r="T280">
        <f>IF($K280="NQC",VLOOKUP($A280,'2021_NQC_List-11_13'!$A$2:$T$1532,11,FALSE),0)</f>
        <v>81</v>
      </c>
      <c r="U280">
        <f>IF($K280="NQC",VLOOKUP($A280,'2021_NQC_List-11_13'!$A$2:$T$1532,12,FALSE),0)</f>
        <v>42</v>
      </c>
      <c r="V280">
        <f>IF($K280="NQC",VLOOKUP($A280,'2021_NQC_List-11_13'!$A$2:$T$1532,13,FALSE),0)</f>
        <v>6</v>
      </c>
      <c r="W280">
        <f>IF($K280="NQC",VLOOKUP($A280,'2021_NQC_List-11_13'!$A$2:$T$1532,14,FALSE),0)</f>
        <v>6</v>
      </c>
      <c r="X280">
        <f>IF($K280="NQC",VLOOKUP($A280,'2021_NQC_List-11_13'!$A$2:$T$1532,15,FALSE),0)</f>
        <v>0</v>
      </c>
      <c r="Y280" t="str">
        <f t="shared" si="9"/>
        <v>Non-Hydro</v>
      </c>
      <c r="AA280" t="s">
        <v>4341</v>
      </c>
    </row>
    <row r="281" spans="1:27" x14ac:dyDescent="0.3">
      <c r="A281" t="str">
        <f>'OASIS-11_26'!E291</f>
        <v>OAK L_1_GTG1</v>
      </c>
      <c r="B281" t="str">
        <f>'OASIS-11_26'!G291</f>
        <v>MWWTP PGS 2 - Turbine</v>
      </c>
      <c r="C281" t="str">
        <f>VLOOKUP($A281,'OASIS-11_26'!$E$2:$R$1556,2,FALSE)</f>
        <v>GEN</v>
      </c>
      <c r="D281" s="1">
        <f>VLOOKUP($A281,'OASIS-11_26'!$E$2:$R$1556,11,FALSE)</f>
        <v>33532</v>
      </c>
      <c r="E281" s="3">
        <f t="shared" si="8"/>
        <v>1991</v>
      </c>
      <c r="F281" t="str">
        <f>VLOOKUP($A281,'OASIS-11_26'!$E$2:$R$1556,9,FALSE)</f>
        <v>BIOGAS</v>
      </c>
      <c r="G281" t="str">
        <f>VLOOKUP($A281,'OASIS-11_26'!$E$2:$R$1556,8,FALSE)</f>
        <v>COMBUSTION TURBINE</v>
      </c>
      <c r="H281">
        <f>VLOOKUP($A281,'OASIS-11_26'!$E$2:$R$1556,4,FALSE)</f>
        <v>4.5999999999999996</v>
      </c>
      <c r="I281">
        <f>VLOOKUP($A281,'OASIS-11_26'!$E$2:$R$1556,5,FALSE)</f>
        <v>5.8</v>
      </c>
      <c r="J281" t="str">
        <f>VLOOKUP($A281,'OASIS-11_26'!$E$2:$R$1556,6,FALSE)</f>
        <v>PGAE</v>
      </c>
      <c r="K281" t="str">
        <f>IF(ISERROR(VLOOKUP($A281,'2021_NQC_List-11_13'!$A$2:$T$1532,4,FALSE)),"","NQC")</f>
        <v>NQC</v>
      </c>
      <c r="L281" s="3" t="str">
        <f>IF(ISERROR(VLOOKUP($A281,'2021_NQC_List-11_13'!$A$2:$T$1532,4,FALSE)),"",VLOOKUP($A281,'2021_NQC_List-11_13'!$A$2:$T$1532,18,FALSE))</f>
        <v>EO</v>
      </c>
      <c r="M281">
        <f>IF($K281="NQC",VLOOKUP($A281,'2021_NQC_List-11_13'!$A$2:$T$1532,4,FALSE),0)</f>
        <v>0</v>
      </c>
      <c r="N281">
        <f>IF($K281="NQC",VLOOKUP($A281,'2021_NQC_List-11_13'!$A$2:$T$1532,5,FALSE),0)</f>
        <v>0</v>
      </c>
      <c r="O281">
        <f>IF($K281="NQC",VLOOKUP($A281,'2021_NQC_List-11_13'!$A$2:$T$1532,6,FALSE),0)</f>
        <v>0</v>
      </c>
      <c r="P281">
        <f>IF($K281="NQC",VLOOKUP($A281,'2021_NQC_List-11_13'!$A$2:$T$1532,7,FALSE),0)</f>
        <v>0</v>
      </c>
      <c r="Q281">
        <f>IF($K281="NQC",VLOOKUP($A281,'2021_NQC_List-11_13'!$A$2:$T$1532,8,FALSE),0)</f>
        <v>0</v>
      </c>
      <c r="R281">
        <f>IF($K281="NQC",VLOOKUP($A281,'2021_NQC_List-11_13'!$A$2:$T$1532,9,FALSE),0)</f>
        <v>0</v>
      </c>
      <c r="S281">
        <f>IF($K281="NQC",VLOOKUP($A281,'2021_NQC_List-11_13'!$A$2:$T$1532,10,FALSE),0)</f>
        <v>0</v>
      </c>
      <c r="T281">
        <f>IF($K281="NQC",VLOOKUP($A281,'2021_NQC_List-11_13'!$A$2:$T$1532,11,FALSE),0)</f>
        <v>0</v>
      </c>
      <c r="U281">
        <f>IF($K281="NQC",VLOOKUP($A281,'2021_NQC_List-11_13'!$A$2:$T$1532,12,FALSE),0)</f>
        <v>0</v>
      </c>
      <c r="V281">
        <f>IF($K281="NQC",VLOOKUP($A281,'2021_NQC_List-11_13'!$A$2:$T$1532,13,FALSE),0)</f>
        <v>0</v>
      </c>
      <c r="W281">
        <f>IF($K281="NQC",VLOOKUP($A281,'2021_NQC_List-11_13'!$A$2:$T$1532,14,FALSE),0)</f>
        <v>0</v>
      </c>
      <c r="X281">
        <f>IF($K281="NQC",VLOOKUP($A281,'2021_NQC_List-11_13'!$A$2:$T$1532,15,FALSE),0)</f>
        <v>0</v>
      </c>
      <c r="Y281" t="str">
        <f t="shared" si="9"/>
        <v>Non-Hydro</v>
      </c>
      <c r="AA281" t="s">
        <v>4341</v>
      </c>
    </row>
    <row r="282" spans="1:27" x14ac:dyDescent="0.3">
      <c r="A282" t="str">
        <f>'OASIS-11_26'!E292</f>
        <v>KERMAN_6_SOLAR1</v>
      </c>
      <c r="B282" t="str">
        <f>'OASIS-11_26'!G292</f>
        <v>Fresno Solar South</v>
      </c>
      <c r="C282" t="str">
        <f>VLOOKUP($A282,'OASIS-11_26'!$E$2:$R$1556,2,FALSE)</f>
        <v>GEN</v>
      </c>
      <c r="D282" s="1">
        <f>VLOOKUP($A282,'OASIS-11_26'!$E$2:$R$1556,11,FALSE)</f>
        <v>42298</v>
      </c>
      <c r="E282" s="3">
        <f t="shared" si="8"/>
        <v>2015</v>
      </c>
      <c r="F282" t="str">
        <f>VLOOKUP($A282,'OASIS-11_26'!$E$2:$R$1556,9,FALSE)</f>
        <v>SUN</v>
      </c>
      <c r="G282" t="str">
        <f>VLOOKUP($A282,'OASIS-11_26'!$E$2:$R$1556,8,FALSE)</f>
        <v>PHOTO VOLTAIC</v>
      </c>
      <c r="H282">
        <f>VLOOKUP($A282,'OASIS-11_26'!$E$2:$R$1556,4,FALSE)</f>
        <v>1.5</v>
      </c>
      <c r="I282">
        <f>VLOOKUP($A282,'OASIS-11_26'!$E$2:$R$1556,5,FALSE)</f>
        <v>1.5</v>
      </c>
      <c r="J282" t="str">
        <f>VLOOKUP($A282,'OASIS-11_26'!$E$2:$R$1556,6,FALSE)</f>
        <v>PGAE</v>
      </c>
      <c r="K282" t="str">
        <f>IF(ISERROR(VLOOKUP($A282,'2021_NQC_List-11_13'!$A$2:$T$1532,4,FALSE)),"","NQC")</f>
        <v>NQC</v>
      </c>
      <c r="L282" s="3" t="str">
        <f>IF(ISERROR(VLOOKUP($A282,'2021_NQC_List-11_13'!$A$2:$T$1532,4,FALSE)),"",VLOOKUP($A282,'2021_NQC_List-11_13'!$A$2:$T$1532,18,FALSE))</f>
        <v>EO</v>
      </c>
      <c r="M282">
        <f>IF($K282="NQC",VLOOKUP($A282,'2021_NQC_List-11_13'!$A$2:$T$1532,4,FALSE),0)</f>
        <v>0</v>
      </c>
      <c r="N282">
        <f>IF($K282="NQC",VLOOKUP($A282,'2021_NQC_List-11_13'!$A$2:$T$1532,5,FALSE),0)</f>
        <v>0</v>
      </c>
      <c r="O282">
        <f>IF($K282="NQC",VLOOKUP($A282,'2021_NQC_List-11_13'!$A$2:$T$1532,6,FALSE),0)</f>
        <v>0</v>
      </c>
      <c r="P282">
        <f>IF($K282="NQC",VLOOKUP($A282,'2021_NQC_List-11_13'!$A$2:$T$1532,7,FALSE),0)</f>
        <v>0</v>
      </c>
      <c r="Q282">
        <f>IF($K282="NQC",VLOOKUP($A282,'2021_NQC_List-11_13'!$A$2:$T$1532,8,FALSE),0)</f>
        <v>0</v>
      </c>
      <c r="R282">
        <f>IF($K282="NQC",VLOOKUP($A282,'2021_NQC_List-11_13'!$A$2:$T$1532,9,FALSE),0)</f>
        <v>0</v>
      </c>
      <c r="S282">
        <f>IF($K282="NQC",VLOOKUP($A282,'2021_NQC_List-11_13'!$A$2:$T$1532,10,FALSE),0)</f>
        <v>0</v>
      </c>
      <c r="T282">
        <f>IF($K282="NQC",VLOOKUP($A282,'2021_NQC_List-11_13'!$A$2:$T$1532,11,FALSE),0)</f>
        <v>0</v>
      </c>
      <c r="U282">
        <f>IF($K282="NQC",VLOOKUP($A282,'2021_NQC_List-11_13'!$A$2:$T$1532,12,FALSE),0)</f>
        <v>0</v>
      </c>
      <c r="V282">
        <f>IF($K282="NQC",VLOOKUP($A282,'2021_NQC_List-11_13'!$A$2:$T$1532,13,FALSE),0)</f>
        <v>0</v>
      </c>
      <c r="W282">
        <f>IF($K282="NQC",VLOOKUP($A282,'2021_NQC_List-11_13'!$A$2:$T$1532,14,FALSE),0)</f>
        <v>0</v>
      </c>
      <c r="X282">
        <f>IF($K282="NQC",VLOOKUP($A282,'2021_NQC_List-11_13'!$A$2:$T$1532,15,FALSE),0)</f>
        <v>0</v>
      </c>
      <c r="Y282" t="str">
        <f t="shared" si="9"/>
        <v>Non-Hydro</v>
      </c>
      <c r="AA282" t="s">
        <v>4341</v>
      </c>
    </row>
    <row r="283" spans="1:27" x14ac:dyDescent="0.3">
      <c r="A283" t="str">
        <f>'OASIS-11_26'!E293</f>
        <v>WLDWD_1_SOLAR1</v>
      </c>
      <c r="B283" t="str">
        <f>'OASIS-11_26'!G293</f>
        <v>Wildwood Solar I</v>
      </c>
      <c r="C283" t="str">
        <f>VLOOKUP($A283,'OASIS-11_26'!$E$2:$R$1556,2,FALSE)</f>
        <v>GEN</v>
      </c>
      <c r="D283" s="1">
        <f>VLOOKUP($A283,'OASIS-11_26'!$E$2:$R$1556,11,FALSE)</f>
        <v>42054</v>
      </c>
      <c r="E283" s="3">
        <f t="shared" si="8"/>
        <v>2015</v>
      </c>
      <c r="F283" t="str">
        <f>VLOOKUP($A283,'OASIS-11_26'!$E$2:$R$1556,9,FALSE)</f>
        <v>SUN</v>
      </c>
      <c r="G283" t="str">
        <f>VLOOKUP($A283,'OASIS-11_26'!$E$2:$R$1556,8,FALSE)</f>
        <v>PHOTO VOLTAIC</v>
      </c>
      <c r="H283">
        <f>VLOOKUP($A283,'OASIS-11_26'!$E$2:$R$1556,4,FALSE)</f>
        <v>20</v>
      </c>
      <c r="I283">
        <f>VLOOKUP($A283,'OASIS-11_26'!$E$2:$R$1556,5,FALSE)</f>
        <v>20</v>
      </c>
      <c r="J283" t="str">
        <f>VLOOKUP($A283,'OASIS-11_26'!$E$2:$R$1556,6,FALSE)</f>
        <v>PGAE</v>
      </c>
      <c r="K283" t="str">
        <f>IF(ISERROR(VLOOKUP($A283,'2021_NQC_List-11_13'!$A$2:$T$1532,4,FALSE)),"","NQC")</f>
        <v>NQC</v>
      </c>
      <c r="L283" s="3" t="str">
        <f>IF(ISERROR(VLOOKUP($A283,'2021_NQC_List-11_13'!$A$2:$T$1532,4,FALSE)),"",VLOOKUP($A283,'2021_NQC_List-11_13'!$A$2:$T$1532,18,FALSE))</f>
        <v>FC</v>
      </c>
      <c r="M283">
        <f>IF($K283="NQC",VLOOKUP($A283,'2021_NQC_List-11_13'!$A$2:$T$1532,4,FALSE),0)</f>
        <v>0.8</v>
      </c>
      <c r="N283">
        <f>IF($K283="NQC",VLOOKUP($A283,'2021_NQC_List-11_13'!$A$2:$T$1532,5,FALSE),0)</f>
        <v>0.6</v>
      </c>
      <c r="O283">
        <f>IF($K283="NQC",VLOOKUP($A283,'2021_NQC_List-11_13'!$A$2:$T$1532,6,FALSE),0)</f>
        <v>3.6</v>
      </c>
      <c r="P283">
        <f>IF($K283="NQC",VLOOKUP($A283,'2021_NQC_List-11_13'!$A$2:$T$1532,7,FALSE),0)</f>
        <v>3</v>
      </c>
      <c r="Q283">
        <f>IF($K283="NQC",VLOOKUP($A283,'2021_NQC_List-11_13'!$A$2:$T$1532,8,FALSE),0)</f>
        <v>3.2</v>
      </c>
      <c r="R283">
        <f>IF($K283="NQC",VLOOKUP($A283,'2021_NQC_List-11_13'!$A$2:$T$1532,9,FALSE),0)</f>
        <v>6.2</v>
      </c>
      <c r="S283">
        <f>IF($K283="NQC",VLOOKUP($A283,'2021_NQC_List-11_13'!$A$2:$T$1532,10,FALSE),0)</f>
        <v>7.8</v>
      </c>
      <c r="T283">
        <f>IF($K283="NQC",VLOOKUP($A283,'2021_NQC_List-11_13'!$A$2:$T$1532,11,FALSE),0)</f>
        <v>5.4</v>
      </c>
      <c r="U283">
        <f>IF($K283="NQC",VLOOKUP($A283,'2021_NQC_List-11_13'!$A$2:$T$1532,12,FALSE),0)</f>
        <v>2.8</v>
      </c>
      <c r="V283">
        <f>IF($K283="NQC",VLOOKUP($A283,'2021_NQC_List-11_13'!$A$2:$T$1532,13,FALSE),0)</f>
        <v>0.4</v>
      </c>
      <c r="W283">
        <f>IF($K283="NQC",VLOOKUP($A283,'2021_NQC_List-11_13'!$A$2:$T$1532,14,FALSE),0)</f>
        <v>0.4</v>
      </c>
      <c r="X283">
        <f>IF($K283="NQC",VLOOKUP($A283,'2021_NQC_List-11_13'!$A$2:$T$1532,15,FALSE),0)</f>
        <v>0</v>
      </c>
      <c r="Y283" t="str">
        <f t="shared" si="9"/>
        <v>Non-Hydro</v>
      </c>
      <c r="AA283" t="s">
        <v>4341</v>
      </c>
    </row>
    <row r="284" spans="1:27" x14ac:dyDescent="0.3">
      <c r="A284" t="str">
        <f>'OASIS-11_26'!E294</f>
        <v>SNCLRA_6_OXGEN</v>
      </c>
      <c r="B284" t="str">
        <f>'OASIS-11_26'!G294</f>
        <v>OXGEN</v>
      </c>
      <c r="C284" t="str">
        <f>VLOOKUP($A284,'OASIS-11_26'!$E$2:$R$1556,2,FALSE)</f>
        <v>GEN</v>
      </c>
      <c r="D284" s="1">
        <f>VLOOKUP($A284,'OASIS-11_26'!$E$2:$R$1556,11,FALSE)</f>
        <v>0</v>
      </c>
      <c r="E284" s="3" t="str">
        <f t="shared" si="8"/>
        <v/>
      </c>
      <c r="F284" t="str">
        <f>VLOOKUP($A284,'OASIS-11_26'!$E$2:$R$1556,9,FALSE)</f>
        <v>NATURAL GAS</v>
      </c>
      <c r="G284" t="str">
        <f>VLOOKUP($A284,'OASIS-11_26'!$E$2:$R$1556,8,FALSE)</f>
        <v>COMBUSTION TURBINE</v>
      </c>
      <c r="H284">
        <f>VLOOKUP($A284,'OASIS-11_26'!$E$2:$R$1556,4,FALSE)</f>
        <v>47.7</v>
      </c>
      <c r="I284">
        <f>VLOOKUP($A284,'OASIS-11_26'!$E$2:$R$1556,5,FALSE)</f>
        <v>48.5</v>
      </c>
      <c r="J284" t="str">
        <f>VLOOKUP($A284,'OASIS-11_26'!$E$2:$R$1556,6,FALSE)</f>
        <v>SCE</v>
      </c>
      <c r="K284" t="str">
        <f>IF(ISERROR(VLOOKUP($A284,'2021_NQC_List-11_13'!$A$2:$T$1532,4,FALSE)),"","NQC")</f>
        <v>NQC</v>
      </c>
      <c r="L284" s="3" t="str">
        <f>IF(ISERROR(VLOOKUP($A284,'2021_NQC_List-11_13'!$A$2:$T$1532,4,FALSE)),"",VLOOKUP($A284,'2021_NQC_List-11_13'!$A$2:$T$1532,18,FALSE))</f>
        <v>FC</v>
      </c>
      <c r="M284">
        <f>IF($K284="NQC",VLOOKUP($A284,'2021_NQC_List-11_13'!$A$2:$T$1532,4,FALSE),0)</f>
        <v>47.7</v>
      </c>
      <c r="N284">
        <f>IF($K284="NQC",VLOOKUP($A284,'2021_NQC_List-11_13'!$A$2:$T$1532,5,FALSE),0)</f>
        <v>47.7</v>
      </c>
      <c r="O284">
        <f>IF($K284="NQC",VLOOKUP($A284,'2021_NQC_List-11_13'!$A$2:$T$1532,6,FALSE),0)</f>
        <v>47.7</v>
      </c>
      <c r="P284">
        <f>IF($K284="NQC",VLOOKUP($A284,'2021_NQC_List-11_13'!$A$2:$T$1532,7,FALSE),0)</f>
        <v>47.7</v>
      </c>
      <c r="Q284">
        <f>IF($K284="NQC",VLOOKUP($A284,'2021_NQC_List-11_13'!$A$2:$T$1532,8,FALSE),0)</f>
        <v>47.7</v>
      </c>
      <c r="R284">
        <f>IF($K284="NQC",VLOOKUP($A284,'2021_NQC_List-11_13'!$A$2:$T$1532,9,FALSE),0)</f>
        <v>47.7</v>
      </c>
      <c r="S284">
        <f>IF($K284="NQC",VLOOKUP($A284,'2021_NQC_List-11_13'!$A$2:$T$1532,10,FALSE),0)</f>
        <v>47.7</v>
      </c>
      <c r="T284">
        <f>IF($K284="NQC",VLOOKUP($A284,'2021_NQC_List-11_13'!$A$2:$T$1532,11,FALSE),0)</f>
        <v>47.7</v>
      </c>
      <c r="U284">
        <f>IF($K284="NQC",VLOOKUP($A284,'2021_NQC_List-11_13'!$A$2:$T$1532,12,FALSE),0)</f>
        <v>47.7</v>
      </c>
      <c r="V284">
        <f>IF($K284="NQC",VLOOKUP($A284,'2021_NQC_List-11_13'!$A$2:$T$1532,13,FALSE),0)</f>
        <v>47.7</v>
      </c>
      <c r="W284">
        <f>IF($K284="NQC",VLOOKUP($A284,'2021_NQC_List-11_13'!$A$2:$T$1532,14,FALSE),0)</f>
        <v>47.7</v>
      </c>
      <c r="X284">
        <f>IF($K284="NQC",VLOOKUP($A284,'2021_NQC_List-11_13'!$A$2:$T$1532,15,FALSE),0)</f>
        <v>47.7</v>
      </c>
      <c r="Y284" t="str">
        <f t="shared" si="9"/>
        <v>Non-Hydro</v>
      </c>
      <c r="AA284" t="s">
        <v>4341</v>
      </c>
    </row>
    <row r="285" spans="1:27" x14ac:dyDescent="0.3">
      <c r="A285" t="str">
        <f>'OASIS-11_26'!E295</f>
        <v>CORONS_6_CLRWTR</v>
      </c>
      <c r="B285" t="str">
        <f>'OASIS-11_26'!G295</f>
        <v>Clearwater Power Plant</v>
      </c>
      <c r="C285" t="str">
        <f>VLOOKUP($A285,'OASIS-11_26'!$E$2:$R$1556,2,FALSE)</f>
        <v>GEN</v>
      </c>
      <c r="D285" s="1">
        <f>VLOOKUP($A285,'OASIS-11_26'!$E$2:$R$1556,11,FALSE)</f>
        <v>38411</v>
      </c>
      <c r="E285" s="3">
        <f t="shared" si="8"/>
        <v>2005</v>
      </c>
      <c r="F285" t="str">
        <f>VLOOKUP($A285,'OASIS-11_26'!$E$2:$R$1556,9,FALSE)</f>
        <v>NATURAL GAS</v>
      </c>
      <c r="G285" t="str">
        <f>VLOOKUP($A285,'OASIS-11_26'!$E$2:$R$1556,8,FALSE)</f>
        <v>COMBINED CYCLE</v>
      </c>
      <c r="H285">
        <f>VLOOKUP($A285,'OASIS-11_26'!$E$2:$R$1556,4,FALSE)</f>
        <v>28</v>
      </c>
      <c r="I285">
        <f>VLOOKUP($A285,'OASIS-11_26'!$E$2:$R$1556,5,FALSE)</f>
        <v>0</v>
      </c>
      <c r="J285" t="str">
        <f>VLOOKUP($A285,'OASIS-11_26'!$E$2:$R$1556,6,FALSE)</f>
        <v>SCE</v>
      </c>
      <c r="K285" t="str">
        <f>IF(ISERROR(VLOOKUP($A285,'2021_NQC_List-11_13'!$A$2:$T$1532,4,FALSE)),"","NQC")</f>
        <v>NQC</v>
      </c>
      <c r="L285" s="3" t="str">
        <f>IF(ISERROR(VLOOKUP($A285,'2021_NQC_List-11_13'!$A$2:$T$1532,4,FALSE)),"",VLOOKUP($A285,'2021_NQC_List-11_13'!$A$2:$T$1532,18,FALSE))</f>
        <v>FC</v>
      </c>
      <c r="M285">
        <f>IF($K285="NQC",VLOOKUP($A285,'2021_NQC_List-11_13'!$A$2:$T$1532,4,FALSE),0)</f>
        <v>28</v>
      </c>
      <c r="N285">
        <f>IF($K285="NQC",VLOOKUP($A285,'2021_NQC_List-11_13'!$A$2:$T$1532,5,FALSE),0)</f>
        <v>28</v>
      </c>
      <c r="O285">
        <f>IF($K285="NQC",VLOOKUP($A285,'2021_NQC_List-11_13'!$A$2:$T$1532,6,FALSE),0)</f>
        <v>28</v>
      </c>
      <c r="P285">
        <f>IF($K285="NQC",VLOOKUP($A285,'2021_NQC_List-11_13'!$A$2:$T$1532,7,FALSE),0)</f>
        <v>28</v>
      </c>
      <c r="Q285">
        <f>IF($K285="NQC",VLOOKUP($A285,'2021_NQC_List-11_13'!$A$2:$T$1532,8,FALSE),0)</f>
        <v>28</v>
      </c>
      <c r="R285">
        <f>IF($K285="NQC",VLOOKUP($A285,'2021_NQC_List-11_13'!$A$2:$T$1532,9,FALSE),0)</f>
        <v>28</v>
      </c>
      <c r="S285">
        <f>IF($K285="NQC",VLOOKUP($A285,'2021_NQC_List-11_13'!$A$2:$T$1532,10,FALSE),0)</f>
        <v>28</v>
      </c>
      <c r="T285">
        <f>IF($K285="NQC",VLOOKUP($A285,'2021_NQC_List-11_13'!$A$2:$T$1532,11,FALSE),0)</f>
        <v>28</v>
      </c>
      <c r="U285">
        <f>IF($K285="NQC",VLOOKUP($A285,'2021_NQC_List-11_13'!$A$2:$T$1532,12,FALSE),0)</f>
        <v>28</v>
      </c>
      <c r="V285">
        <f>IF($K285="NQC",VLOOKUP($A285,'2021_NQC_List-11_13'!$A$2:$T$1532,13,FALSE),0)</f>
        <v>28</v>
      </c>
      <c r="W285">
        <f>IF($K285="NQC",VLOOKUP($A285,'2021_NQC_List-11_13'!$A$2:$T$1532,14,FALSE),0)</f>
        <v>28</v>
      </c>
      <c r="X285">
        <f>IF($K285="NQC",VLOOKUP($A285,'2021_NQC_List-11_13'!$A$2:$T$1532,15,FALSE),0)</f>
        <v>28</v>
      </c>
      <c r="Y285" t="str">
        <f t="shared" si="9"/>
        <v>Non-Hydro</v>
      </c>
      <c r="AA285" t="s">
        <v>4341</v>
      </c>
    </row>
    <row r="286" spans="1:27" x14ac:dyDescent="0.3">
      <c r="A286" t="str">
        <f>'OASIS-11_26'!E296</f>
        <v>CTNWDP_1_QF</v>
      </c>
      <c r="B286" t="str">
        <f>'OASIS-11_26'!G296</f>
        <v>SMALL QF AGGREGATION - BURNEY</v>
      </c>
      <c r="C286" t="str">
        <f>VLOOKUP($A286,'OASIS-11_26'!$E$2:$R$1556,2,FALSE)</f>
        <v>GEN</v>
      </c>
      <c r="D286" s="1">
        <f>VLOOKUP($A286,'OASIS-11_26'!$E$2:$R$1556,11,FALSE)</f>
        <v>29952</v>
      </c>
      <c r="E286" s="3">
        <f t="shared" si="8"/>
        <v>1982</v>
      </c>
      <c r="F286" t="str">
        <f>VLOOKUP($A286,'OASIS-11_26'!$E$2:$R$1556,9,FALSE)</f>
        <v>WATER</v>
      </c>
      <c r="G286" t="str">
        <f>VLOOKUP($A286,'OASIS-11_26'!$E$2:$R$1556,8,FALSE)</f>
        <v>HYDRO</v>
      </c>
      <c r="H286">
        <f>VLOOKUP($A286,'OASIS-11_26'!$E$2:$R$1556,4,FALSE)</f>
        <v>0.5</v>
      </c>
      <c r="I286">
        <f>VLOOKUP($A286,'OASIS-11_26'!$E$2:$R$1556,5,FALSE)</f>
        <v>1</v>
      </c>
      <c r="J286" t="str">
        <f>VLOOKUP($A286,'OASIS-11_26'!$E$2:$R$1556,6,FALSE)</f>
        <v>PGAE</v>
      </c>
      <c r="K286" t="str">
        <f>IF(ISERROR(VLOOKUP($A286,'2021_NQC_List-11_13'!$A$2:$T$1532,4,FALSE)),"","NQC")</f>
        <v>NQC</v>
      </c>
      <c r="L286" s="3" t="str">
        <f>IF(ISERROR(VLOOKUP($A286,'2021_NQC_List-11_13'!$A$2:$T$1532,4,FALSE)),"",VLOOKUP($A286,'2021_NQC_List-11_13'!$A$2:$T$1532,18,FALSE))</f>
        <v>FC</v>
      </c>
      <c r="M286">
        <f>IF($K286="NQC",VLOOKUP($A286,'2021_NQC_List-11_13'!$A$2:$T$1532,4,FALSE),0)</f>
        <v>0.01</v>
      </c>
      <c r="N286">
        <f>IF($K286="NQC",VLOOKUP($A286,'2021_NQC_List-11_13'!$A$2:$T$1532,5,FALSE),0)</f>
        <v>0.01</v>
      </c>
      <c r="O286">
        <f>IF($K286="NQC",VLOOKUP($A286,'2021_NQC_List-11_13'!$A$2:$T$1532,6,FALSE),0)</f>
        <v>0.01</v>
      </c>
      <c r="P286">
        <f>IF($K286="NQC",VLOOKUP($A286,'2021_NQC_List-11_13'!$A$2:$T$1532,7,FALSE),0)</f>
        <v>0.02</v>
      </c>
      <c r="Q286">
        <f>IF($K286="NQC",VLOOKUP($A286,'2021_NQC_List-11_13'!$A$2:$T$1532,8,FALSE),0)</f>
        <v>0.01</v>
      </c>
      <c r="R286">
        <f>IF($K286="NQC",VLOOKUP($A286,'2021_NQC_List-11_13'!$A$2:$T$1532,9,FALSE),0)</f>
        <v>0.02</v>
      </c>
      <c r="S286">
        <f>IF($K286="NQC",VLOOKUP($A286,'2021_NQC_List-11_13'!$A$2:$T$1532,10,FALSE),0)</f>
        <v>0.02</v>
      </c>
      <c r="T286">
        <f>IF($K286="NQC",VLOOKUP($A286,'2021_NQC_List-11_13'!$A$2:$T$1532,11,FALSE),0)</f>
        <v>0.01</v>
      </c>
      <c r="U286">
        <f>IF($K286="NQC",VLOOKUP($A286,'2021_NQC_List-11_13'!$A$2:$T$1532,12,FALSE),0)</f>
        <v>0.01</v>
      </c>
      <c r="V286">
        <f>IF($K286="NQC",VLOOKUP($A286,'2021_NQC_List-11_13'!$A$2:$T$1532,13,FALSE),0)</f>
        <v>0.02</v>
      </c>
      <c r="W286">
        <f>IF($K286="NQC",VLOOKUP($A286,'2021_NQC_List-11_13'!$A$2:$T$1532,14,FALSE),0)</f>
        <v>0.02</v>
      </c>
      <c r="X286">
        <f>IF($K286="NQC",VLOOKUP($A286,'2021_NQC_List-11_13'!$A$2:$T$1532,15,FALSE),0)</f>
        <v>0.02</v>
      </c>
      <c r="Y286" t="str">
        <f t="shared" si="9"/>
        <v>Hydro-Small Hydro</v>
      </c>
      <c r="AA286" t="s">
        <v>4341</v>
      </c>
    </row>
    <row r="287" spans="1:27" x14ac:dyDescent="0.3">
      <c r="A287" t="str">
        <f>'OASIS-11_26'!E297</f>
        <v>DALYCT_1_FCELL</v>
      </c>
      <c r="B287" t="str">
        <f>'OASIS-11_26'!G297</f>
        <v>PGE San Francisco State Fuel Cell</v>
      </c>
      <c r="C287" t="str">
        <f>VLOOKUP($A287,'OASIS-11_26'!$E$2:$R$1556,2,FALSE)</f>
        <v>GEN</v>
      </c>
      <c r="D287" s="1">
        <f>VLOOKUP($A287,'OASIS-11_26'!$E$2:$R$1556,11,FALSE)</f>
        <v>40813</v>
      </c>
      <c r="E287" s="3">
        <f t="shared" si="8"/>
        <v>2011</v>
      </c>
      <c r="F287" t="str">
        <f>VLOOKUP($A287,'OASIS-11_26'!$E$2:$R$1556,9,FALSE)</f>
        <v>NATURAL GAS</v>
      </c>
      <c r="G287" t="str">
        <f>VLOOKUP($A287,'OASIS-11_26'!$E$2:$R$1556,8,FALSE)</f>
        <v>OTHER</v>
      </c>
      <c r="H287">
        <f>VLOOKUP($A287,'OASIS-11_26'!$E$2:$R$1556,4,FALSE)</f>
        <v>1.6</v>
      </c>
      <c r="I287">
        <f>VLOOKUP($A287,'OASIS-11_26'!$E$2:$R$1556,5,FALSE)</f>
        <v>1.4</v>
      </c>
      <c r="J287" t="str">
        <f>VLOOKUP($A287,'OASIS-11_26'!$E$2:$R$1556,6,FALSE)</f>
        <v>PGAE</v>
      </c>
      <c r="K287" t="str">
        <f>IF(ISERROR(VLOOKUP($A287,'2021_NQC_List-11_13'!$A$2:$T$1532,4,FALSE)),"","NQC")</f>
        <v/>
      </c>
      <c r="L287" s="3" t="str">
        <f>IF(ISERROR(VLOOKUP($A287,'2021_NQC_List-11_13'!$A$2:$T$1532,4,FALSE)),"",VLOOKUP($A287,'2021_NQC_List-11_13'!$A$2:$T$1532,18,FALSE))</f>
        <v/>
      </c>
      <c r="M287">
        <f>IF($K287="NQC",VLOOKUP($A287,'2021_NQC_List-11_13'!$A$2:$T$1532,4,FALSE),0)</f>
        <v>0</v>
      </c>
      <c r="N287">
        <f>IF($K287="NQC",VLOOKUP($A287,'2021_NQC_List-11_13'!$A$2:$T$1532,5,FALSE),0)</f>
        <v>0</v>
      </c>
      <c r="O287">
        <f>IF($K287="NQC",VLOOKUP($A287,'2021_NQC_List-11_13'!$A$2:$T$1532,6,FALSE),0)</f>
        <v>0</v>
      </c>
      <c r="P287">
        <f>IF($K287="NQC",VLOOKUP($A287,'2021_NQC_List-11_13'!$A$2:$T$1532,7,FALSE),0)</f>
        <v>0</v>
      </c>
      <c r="Q287">
        <f>IF($K287="NQC",VLOOKUP($A287,'2021_NQC_List-11_13'!$A$2:$T$1532,8,FALSE),0)</f>
        <v>0</v>
      </c>
      <c r="R287">
        <f>IF($K287="NQC",VLOOKUP($A287,'2021_NQC_List-11_13'!$A$2:$T$1532,9,FALSE),0)</f>
        <v>0</v>
      </c>
      <c r="S287">
        <f>IF($K287="NQC",VLOOKUP($A287,'2021_NQC_List-11_13'!$A$2:$T$1532,10,FALSE),0)</f>
        <v>0</v>
      </c>
      <c r="T287">
        <f>IF($K287="NQC",VLOOKUP($A287,'2021_NQC_List-11_13'!$A$2:$T$1532,11,FALSE),0)</f>
        <v>0</v>
      </c>
      <c r="U287">
        <f>IF($K287="NQC",VLOOKUP($A287,'2021_NQC_List-11_13'!$A$2:$T$1532,12,FALSE),0)</f>
        <v>0</v>
      </c>
      <c r="V287">
        <f>IF($K287="NQC",VLOOKUP($A287,'2021_NQC_List-11_13'!$A$2:$T$1532,13,FALSE),0)</f>
        <v>0</v>
      </c>
      <c r="W287">
        <f>IF($K287="NQC",VLOOKUP($A287,'2021_NQC_List-11_13'!$A$2:$T$1532,14,FALSE),0)</f>
        <v>0</v>
      </c>
      <c r="X287">
        <f>IF($K287="NQC",VLOOKUP($A287,'2021_NQC_List-11_13'!$A$2:$T$1532,15,FALSE),0)</f>
        <v>0</v>
      </c>
      <c r="Y287" t="str">
        <f t="shared" si="9"/>
        <v>Non-Hydro</v>
      </c>
      <c r="AA287" t="s">
        <v>4341</v>
      </c>
    </row>
    <row r="288" spans="1:27" x14ac:dyDescent="0.3">
      <c r="A288" t="str">
        <f>'OASIS-11_26'!E298</f>
        <v>SENTNL_2_CTG6</v>
      </c>
      <c r="B288" t="str">
        <f>'OASIS-11_26'!G298</f>
        <v>Sentinel Unit 6</v>
      </c>
      <c r="C288" t="str">
        <f>VLOOKUP($A288,'OASIS-11_26'!$E$2:$R$1556,2,FALSE)</f>
        <v>GEN</v>
      </c>
      <c r="D288" s="1">
        <f>VLOOKUP($A288,'OASIS-11_26'!$E$2:$R$1556,11,FALSE)</f>
        <v>41400</v>
      </c>
      <c r="E288" s="3">
        <f t="shared" si="8"/>
        <v>2013</v>
      </c>
      <c r="F288" t="str">
        <f>VLOOKUP($A288,'OASIS-11_26'!$E$2:$R$1556,9,FALSE)</f>
        <v>NATURAL GAS</v>
      </c>
      <c r="G288" t="str">
        <f>VLOOKUP($A288,'OASIS-11_26'!$E$2:$R$1556,8,FALSE)</f>
        <v>COMBUSTION TURBINE</v>
      </c>
      <c r="H288">
        <f>VLOOKUP($A288,'OASIS-11_26'!$E$2:$R$1556,4,FALSE)</f>
        <v>100.99</v>
      </c>
      <c r="I288">
        <f>VLOOKUP($A288,'OASIS-11_26'!$E$2:$R$1556,5,FALSE)</f>
        <v>131.80000000000001</v>
      </c>
      <c r="J288" t="str">
        <f>VLOOKUP($A288,'OASIS-11_26'!$E$2:$R$1556,6,FALSE)</f>
        <v>SCE</v>
      </c>
      <c r="K288" t="str">
        <f>IF(ISERROR(VLOOKUP($A288,'2021_NQC_List-11_13'!$A$2:$T$1532,4,FALSE)),"","NQC")</f>
        <v>NQC</v>
      </c>
      <c r="L288" s="3" t="str">
        <f>IF(ISERROR(VLOOKUP($A288,'2021_NQC_List-11_13'!$A$2:$T$1532,4,FALSE)),"",VLOOKUP($A288,'2021_NQC_List-11_13'!$A$2:$T$1532,18,FALSE))</f>
        <v>FC</v>
      </c>
      <c r="M288">
        <f>IF($K288="NQC",VLOOKUP($A288,'2021_NQC_List-11_13'!$A$2:$T$1532,4,FALSE),0)</f>
        <v>100.99</v>
      </c>
      <c r="N288">
        <f>IF($K288="NQC",VLOOKUP($A288,'2021_NQC_List-11_13'!$A$2:$T$1532,5,FALSE),0)</f>
        <v>100.99</v>
      </c>
      <c r="O288">
        <f>IF($K288="NQC",VLOOKUP($A288,'2021_NQC_List-11_13'!$A$2:$T$1532,6,FALSE),0)</f>
        <v>100.99</v>
      </c>
      <c r="P288">
        <f>IF($K288="NQC",VLOOKUP($A288,'2021_NQC_List-11_13'!$A$2:$T$1532,7,FALSE),0)</f>
        <v>100.99</v>
      </c>
      <c r="Q288">
        <f>IF($K288="NQC",VLOOKUP($A288,'2021_NQC_List-11_13'!$A$2:$T$1532,8,FALSE),0)</f>
        <v>100.99</v>
      </c>
      <c r="R288">
        <f>IF($K288="NQC",VLOOKUP($A288,'2021_NQC_List-11_13'!$A$2:$T$1532,9,FALSE),0)</f>
        <v>100.99</v>
      </c>
      <c r="S288">
        <f>IF($K288="NQC",VLOOKUP($A288,'2021_NQC_List-11_13'!$A$2:$T$1532,10,FALSE),0)</f>
        <v>100.99</v>
      </c>
      <c r="T288">
        <f>IF($K288="NQC",VLOOKUP($A288,'2021_NQC_List-11_13'!$A$2:$T$1532,11,FALSE),0)</f>
        <v>100.99</v>
      </c>
      <c r="U288">
        <f>IF($K288="NQC",VLOOKUP($A288,'2021_NQC_List-11_13'!$A$2:$T$1532,12,FALSE),0)</f>
        <v>100.99</v>
      </c>
      <c r="V288">
        <f>IF($K288="NQC",VLOOKUP($A288,'2021_NQC_List-11_13'!$A$2:$T$1532,13,FALSE),0)</f>
        <v>100.99</v>
      </c>
      <c r="W288">
        <f>IF($K288="NQC",VLOOKUP($A288,'2021_NQC_List-11_13'!$A$2:$T$1532,14,FALSE),0)</f>
        <v>100.99</v>
      </c>
      <c r="X288">
        <f>IF($K288="NQC",VLOOKUP($A288,'2021_NQC_List-11_13'!$A$2:$T$1532,15,FALSE),0)</f>
        <v>100.99</v>
      </c>
      <c r="Y288" t="str">
        <f t="shared" si="9"/>
        <v>Non-Hydro</v>
      </c>
      <c r="AA288" t="s">
        <v>4341</v>
      </c>
    </row>
    <row r="289" spans="1:27" x14ac:dyDescent="0.3">
      <c r="A289" t="str">
        <f>'OASIS-11_26'!E299</f>
        <v>VOLTA_2_UNIT 2</v>
      </c>
      <c r="B289" t="str">
        <f>'OASIS-11_26'!G299</f>
        <v>Volta Hydro Unit 2</v>
      </c>
      <c r="C289" t="str">
        <f>VLOOKUP($A289,'OASIS-11_26'!$E$2:$R$1556,2,FALSE)</f>
        <v>GEN</v>
      </c>
      <c r="D289" s="1">
        <f>VLOOKUP($A289,'OASIS-11_26'!$E$2:$R$1556,11,FALSE)</f>
        <v>29587</v>
      </c>
      <c r="E289" s="3">
        <f t="shared" si="8"/>
        <v>1981</v>
      </c>
      <c r="F289" t="str">
        <f>VLOOKUP($A289,'OASIS-11_26'!$E$2:$R$1556,9,FALSE)</f>
        <v>WATER</v>
      </c>
      <c r="G289" t="str">
        <f>VLOOKUP($A289,'OASIS-11_26'!$E$2:$R$1556,8,FALSE)</f>
        <v>HYDRO</v>
      </c>
      <c r="H289">
        <f>VLOOKUP($A289,'OASIS-11_26'!$E$2:$R$1556,4,FALSE)</f>
        <v>1</v>
      </c>
      <c r="I289">
        <f>VLOOKUP($A289,'OASIS-11_26'!$E$2:$R$1556,5,FALSE)</f>
        <v>1</v>
      </c>
      <c r="J289" t="str">
        <f>VLOOKUP($A289,'OASIS-11_26'!$E$2:$R$1556,6,FALSE)</f>
        <v>PGAE</v>
      </c>
      <c r="K289" t="str">
        <f>IF(ISERROR(VLOOKUP($A289,'2021_NQC_List-11_13'!$A$2:$T$1532,4,FALSE)),"","NQC")</f>
        <v>NQC</v>
      </c>
      <c r="L289" s="3" t="str">
        <f>IF(ISERROR(VLOOKUP($A289,'2021_NQC_List-11_13'!$A$2:$T$1532,4,FALSE)),"",VLOOKUP($A289,'2021_NQC_List-11_13'!$A$2:$T$1532,18,FALSE))</f>
        <v>FC</v>
      </c>
      <c r="M289">
        <f>IF($K289="NQC",VLOOKUP($A289,'2021_NQC_List-11_13'!$A$2:$T$1532,4,FALSE),0)</f>
        <v>0.76</v>
      </c>
      <c r="N289">
        <f>IF($K289="NQC",VLOOKUP($A289,'2021_NQC_List-11_13'!$A$2:$T$1532,5,FALSE),0)</f>
        <v>0.74</v>
      </c>
      <c r="O289">
        <f>IF($K289="NQC",VLOOKUP($A289,'2021_NQC_List-11_13'!$A$2:$T$1532,6,FALSE),0)</f>
        <v>0.84</v>
      </c>
      <c r="P289">
        <f>IF($K289="NQC",VLOOKUP($A289,'2021_NQC_List-11_13'!$A$2:$T$1532,7,FALSE),0)</f>
        <v>0.75</v>
      </c>
      <c r="Q289">
        <f>IF($K289="NQC",VLOOKUP($A289,'2021_NQC_List-11_13'!$A$2:$T$1532,8,FALSE),0)</f>
        <v>0.8</v>
      </c>
      <c r="R289">
        <f>IF($K289="NQC",VLOOKUP($A289,'2021_NQC_List-11_13'!$A$2:$T$1532,9,FALSE),0)</f>
        <v>0.46</v>
      </c>
      <c r="S289">
        <f>IF($K289="NQC",VLOOKUP($A289,'2021_NQC_List-11_13'!$A$2:$T$1532,10,FALSE),0)</f>
        <v>0.51</v>
      </c>
      <c r="T289">
        <f>IF($K289="NQC",VLOOKUP($A289,'2021_NQC_List-11_13'!$A$2:$T$1532,11,FALSE),0)</f>
        <v>0.56999999999999995</v>
      </c>
      <c r="U289">
        <f>IF($K289="NQC",VLOOKUP($A289,'2021_NQC_List-11_13'!$A$2:$T$1532,12,FALSE),0)</f>
        <v>0.56999999999999995</v>
      </c>
      <c r="V289">
        <f>IF($K289="NQC",VLOOKUP($A289,'2021_NQC_List-11_13'!$A$2:$T$1532,13,FALSE),0)</f>
        <v>0.39</v>
      </c>
      <c r="W289">
        <f>IF($K289="NQC",VLOOKUP($A289,'2021_NQC_List-11_13'!$A$2:$T$1532,14,FALSE),0)</f>
        <v>0.41</v>
      </c>
      <c r="X289">
        <f>IF($K289="NQC",VLOOKUP($A289,'2021_NQC_List-11_13'!$A$2:$T$1532,15,FALSE),0)</f>
        <v>0.38</v>
      </c>
      <c r="Y289" t="str">
        <f t="shared" si="9"/>
        <v>Hydro-Small Hydro</v>
      </c>
      <c r="AA289" t="s">
        <v>4341</v>
      </c>
    </row>
    <row r="290" spans="1:27" x14ac:dyDescent="0.3">
      <c r="A290" t="str">
        <f>'OASIS-11_26'!E300</f>
        <v>WAUKNA_1_SOLAR</v>
      </c>
      <c r="B290" t="str">
        <f>'OASIS-11_26'!G300</f>
        <v>Corcoran Solar</v>
      </c>
      <c r="C290" t="str">
        <f>VLOOKUP($A290,'OASIS-11_26'!$E$2:$R$1556,2,FALSE)</f>
        <v>GEN</v>
      </c>
      <c r="D290" s="1">
        <f>VLOOKUP($A290,'OASIS-11_26'!$E$2:$R$1556,11,FALSE)</f>
        <v>41500</v>
      </c>
      <c r="E290" s="3">
        <f t="shared" si="8"/>
        <v>2013</v>
      </c>
      <c r="F290" t="str">
        <f>VLOOKUP($A290,'OASIS-11_26'!$E$2:$R$1556,9,FALSE)</f>
        <v>SUN</v>
      </c>
      <c r="G290" t="str">
        <f>VLOOKUP($A290,'OASIS-11_26'!$E$2:$R$1556,8,FALSE)</f>
        <v>PHOTO VOLTAIC</v>
      </c>
      <c r="H290">
        <f>VLOOKUP($A290,'OASIS-11_26'!$E$2:$R$1556,4,FALSE)</f>
        <v>20</v>
      </c>
      <c r="I290">
        <f>VLOOKUP($A290,'OASIS-11_26'!$E$2:$R$1556,5,FALSE)</f>
        <v>20</v>
      </c>
      <c r="J290" t="str">
        <f>VLOOKUP($A290,'OASIS-11_26'!$E$2:$R$1556,6,FALSE)</f>
        <v>PGAE</v>
      </c>
      <c r="K290" t="str">
        <f>IF(ISERROR(VLOOKUP($A290,'2021_NQC_List-11_13'!$A$2:$T$1532,4,FALSE)),"","NQC")</f>
        <v>NQC</v>
      </c>
      <c r="L290" s="3" t="str">
        <f>IF(ISERROR(VLOOKUP($A290,'2021_NQC_List-11_13'!$A$2:$T$1532,4,FALSE)),"",VLOOKUP($A290,'2021_NQC_List-11_13'!$A$2:$T$1532,18,FALSE))</f>
        <v>FC</v>
      </c>
      <c r="M290">
        <f>IF($K290="NQC",VLOOKUP($A290,'2021_NQC_List-11_13'!$A$2:$T$1532,4,FALSE),0)</f>
        <v>0.8</v>
      </c>
      <c r="N290">
        <f>IF($K290="NQC",VLOOKUP($A290,'2021_NQC_List-11_13'!$A$2:$T$1532,5,FALSE),0)</f>
        <v>0.6</v>
      </c>
      <c r="O290">
        <f>IF($K290="NQC",VLOOKUP($A290,'2021_NQC_List-11_13'!$A$2:$T$1532,6,FALSE),0)</f>
        <v>3.6</v>
      </c>
      <c r="P290">
        <f>IF($K290="NQC",VLOOKUP($A290,'2021_NQC_List-11_13'!$A$2:$T$1532,7,FALSE),0)</f>
        <v>3</v>
      </c>
      <c r="Q290">
        <f>IF($K290="NQC",VLOOKUP($A290,'2021_NQC_List-11_13'!$A$2:$T$1532,8,FALSE),0)</f>
        <v>3.2</v>
      </c>
      <c r="R290">
        <f>IF($K290="NQC",VLOOKUP($A290,'2021_NQC_List-11_13'!$A$2:$T$1532,9,FALSE),0)</f>
        <v>6.2</v>
      </c>
      <c r="S290">
        <f>IF($K290="NQC",VLOOKUP($A290,'2021_NQC_List-11_13'!$A$2:$T$1532,10,FALSE),0)</f>
        <v>7.8</v>
      </c>
      <c r="T290">
        <f>IF($K290="NQC",VLOOKUP($A290,'2021_NQC_List-11_13'!$A$2:$T$1532,11,FALSE),0)</f>
        <v>5.4</v>
      </c>
      <c r="U290">
        <f>IF($K290="NQC",VLOOKUP($A290,'2021_NQC_List-11_13'!$A$2:$T$1532,12,FALSE),0)</f>
        <v>2.8</v>
      </c>
      <c r="V290">
        <f>IF($K290="NQC",VLOOKUP($A290,'2021_NQC_List-11_13'!$A$2:$T$1532,13,FALSE),0)</f>
        <v>0.4</v>
      </c>
      <c r="W290">
        <f>IF($K290="NQC",VLOOKUP($A290,'2021_NQC_List-11_13'!$A$2:$T$1532,14,FALSE),0)</f>
        <v>0.4</v>
      </c>
      <c r="X290">
        <f>IF($K290="NQC",VLOOKUP($A290,'2021_NQC_List-11_13'!$A$2:$T$1532,15,FALSE),0)</f>
        <v>0</v>
      </c>
      <c r="Y290" t="str">
        <f t="shared" si="9"/>
        <v>Non-Hydro</v>
      </c>
      <c r="AA290" t="s">
        <v>4341</v>
      </c>
    </row>
    <row r="291" spans="1:27" x14ac:dyDescent="0.3">
      <c r="A291" t="str">
        <f>'OASIS-11_26'!E301</f>
        <v>HINSON_6_LBECH4</v>
      </c>
      <c r="B291" t="str">
        <f>'OASIS-11_26'!G301</f>
        <v>Long Beach Unit 4</v>
      </c>
      <c r="C291" t="str">
        <f>VLOOKUP($A291,'OASIS-11_26'!$E$2:$R$1556,2,FALSE)</f>
        <v>GEN</v>
      </c>
      <c r="D291" s="1">
        <f>VLOOKUP($A291,'OASIS-11_26'!$E$2:$R$1556,11,FALSE)</f>
        <v>39295</v>
      </c>
      <c r="E291" s="3">
        <f t="shared" si="8"/>
        <v>2007</v>
      </c>
      <c r="F291" t="str">
        <f>VLOOKUP($A291,'OASIS-11_26'!$E$2:$R$1556,9,FALSE)</f>
        <v>NATURAL GAS</v>
      </c>
      <c r="G291" t="str">
        <f>VLOOKUP($A291,'OASIS-11_26'!$E$2:$R$1556,8,FALSE)</f>
        <v>COMBUSTION TURBINE</v>
      </c>
      <c r="H291">
        <f>VLOOKUP($A291,'OASIS-11_26'!$E$2:$R$1556,4,FALSE)</f>
        <v>63</v>
      </c>
      <c r="I291">
        <f>VLOOKUP($A291,'OASIS-11_26'!$E$2:$R$1556,5,FALSE)</f>
        <v>70</v>
      </c>
      <c r="J291" t="str">
        <f>VLOOKUP($A291,'OASIS-11_26'!$E$2:$R$1556,6,FALSE)</f>
        <v>SCE</v>
      </c>
      <c r="K291" t="str">
        <f>IF(ISERROR(VLOOKUP($A291,'2021_NQC_List-11_13'!$A$2:$T$1532,4,FALSE)),"","NQC")</f>
        <v>NQC</v>
      </c>
      <c r="L291" s="3" t="str">
        <f>IF(ISERROR(VLOOKUP($A291,'2021_NQC_List-11_13'!$A$2:$T$1532,4,FALSE)),"",VLOOKUP($A291,'2021_NQC_List-11_13'!$A$2:$T$1532,18,FALSE))</f>
        <v>FC</v>
      </c>
      <c r="M291">
        <f>IF($K291="NQC",VLOOKUP($A291,'2021_NQC_List-11_13'!$A$2:$T$1532,4,FALSE),0)</f>
        <v>63</v>
      </c>
      <c r="N291">
        <f>IF($K291="NQC",VLOOKUP($A291,'2021_NQC_List-11_13'!$A$2:$T$1532,5,FALSE),0)</f>
        <v>63</v>
      </c>
      <c r="O291">
        <f>IF($K291="NQC",VLOOKUP($A291,'2021_NQC_List-11_13'!$A$2:$T$1532,6,FALSE),0)</f>
        <v>63</v>
      </c>
      <c r="P291">
        <f>IF($K291="NQC",VLOOKUP($A291,'2021_NQC_List-11_13'!$A$2:$T$1532,7,FALSE),0)</f>
        <v>63</v>
      </c>
      <c r="Q291">
        <f>IF($K291="NQC",VLOOKUP($A291,'2021_NQC_List-11_13'!$A$2:$T$1532,8,FALSE),0)</f>
        <v>63</v>
      </c>
      <c r="R291">
        <f>IF($K291="NQC",VLOOKUP($A291,'2021_NQC_List-11_13'!$A$2:$T$1532,9,FALSE),0)</f>
        <v>63</v>
      </c>
      <c r="S291">
        <f>IF($K291="NQC",VLOOKUP($A291,'2021_NQC_List-11_13'!$A$2:$T$1532,10,FALSE),0)</f>
        <v>63</v>
      </c>
      <c r="T291">
        <f>IF($K291="NQC",VLOOKUP($A291,'2021_NQC_List-11_13'!$A$2:$T$1532,11,FALSE),0)</f>
        <v>63</v>
      </c>
      <c r="U291">
        <f>IF($K291="NQC",VLOOKUP($A291,'2021_NQC_List-11_13'!$A$2:$T$1532,12,FALSE),0)</f>
        <v>63</v>
      </c>
      <c r="V291">
        <f>IF($K291="NQC",VLOOKUP($A291,'2021_NQC_List-11_13'!$A$2:$T$1532,13,FALSE),0)</f>
        <v>63</v>
      </c>
      <c r="W291">
        <f>IF($K291="NQC",VLOOKUP($A291,'2021_NQC_List-11_13'!$A$2:$T$1532,14,FALSE),0)</f>
        <v>63</v>
      </c>
      <c r="X291">
        <f>IF($K291="NQC",VLOOKUP($A291,'2021_NQC_List-11_13'!$A$2:$T$1532,15,FALSE),0)</f>
        <v>63</v>
      </c>
      <c r="Y291" t="str">
        <f t="shared" si="9"/>
        <v>Non-Hydro</v>
      </c>
      <c r="AA291" t="s">
        <v>4341</v>
      </c>
    </row>
    <row r="292" spans="1:27" x14ac:dyDescent="0.3">
      <c r="A292" t="str">
        <f>'OASIS-11_26'!E302</f>
        <v>VEDDER_1_SEKERN</v>
      </c>
      <c r="B292" t="str">
        <f>'OASIS-11_26'!G302</f>
        <v>TEXACO EXPLORATION &amp; PROD (SE KERN RIVER</v>
      </c>
      <c r="C292" t="str">
        <f>VLOOKUP($A292,'OASIS-11_26'!$E$2:$R$1556,2,FALSE)</f>
        <v>GEN</v>
      </c>
      <c r="D292" s="1">
        <f>VLOOKUP($A292,'OASIS-11_26'!$E$2:$R$1556,11,FALSE)</f>
        <v>32539</v>
      </c>
      <c r="E292" s="3">
        <f t="shared" si="8"/>
        <v>1989</v>
      </c>
      <c r="F292" t="str">
        <f>VLOOKUP($A292,'OASIS-11_26'!$E$2:$R$1556,9,FALSE)</f>
        <v>NATURAL GAS</v>
      </c>
      <c r="G292" t="str">
        <f>VLOOKUP($A292,'OASIS-11_26'!$E$2:$R$1556,8,FALSE)</f>
        <v>COMBUSTION TURBINE</v>
      </c>
      <c r="H292">
        <f>VLOOKUP($A292,'OASIS-11_26'!$E$2:$R$1556,4,FALSE)</f>
        <v>34.47</v>
      </c>
      <c r="I292">
        <f>VLOOKUP($A292,'OASIS-11_26'!$E$2:$R$1556,5,FALSE)</f>
        <v>39.700000000000003</v>
      </c>
      <c r="J292" t="str">
        <f>VLOOKUP($A292,'OASIS-11_26'!$E$2:$R$1556,6,FALSE)</f>
        <v>PGAE</v>
      </c>
      <c r="K292" t="str">
        <f>IF(ISERROR(VLOOKUP($A292,'2021_NQC_List-11_13'!$A$2:$T$1532,4,FALSE)),"","NQC")</f>
        <v>NQC</v>
      </c>
      <c r="L292" s="3" t="str">
        <f>IF(ISERROR(VLOOKUP($A292,'2021_NQC_List-11_13'!$A$2:$T$1532,4,FALSE)),"",VLOOKUP($A292,'2021_NQC_List-11_13'!$A$2:$T$1532,18,FALSE))</f>
        <v>FC</v>
      </c>
      <c r="M292">
        <f>IF($K292="NQC",VLOOKUP($A292,'2021_NQC_List-11_13'!$A$2:$T$1532,4,FALSE),0)</f>
        <v>0.04</v>
      </c>
      <c r="N292">
        <f>IF($K292="NQC",VLOOKUP($A292,'2021_NQC_List-11_13'!$A$2:$T$1532,5,FALSE),0)</f>
        <v>0</v>
      </c>
      <c r="O292">
        <f>IF($K292="NQC",VLOOKUP($A292,'2021_NQC_List-11_13'!$A$2:$T$1532,6,FALSE),0)</f>
        <v>0.18</v>
      </c>
      <c r="P292">
        <f>IF($K292="NQC",VLOOKUP($A292,'2021_NQC_List-11_13'!$A$2:$T$1532,7,FALSE),0)</f>
        <v>0</v>
      </c>
      <c r="Q292">
        <f>IF($K292="NQC",VLOOKUP($A292,'2021_NQC_List-11_13'!$A$2:$T$1532,8,FALSE),0)</f>
        <v>0.4</v>
      </c>
      <c r="R292">
        <f>IF($K292="NQC",VLOOKUP($A292,'2021_NQC_List-11_13'!$A$2:$T$1532,9,FALSE),0)</f>
        <v>0</v>
      </c>
      <c r="S292">
        <f>IF($K292="NQC",VLOOKUP($A292,'2021_NQC_List-11_13'!$A$2:$T$1532,10,FALSE),0)</f>
        <v>0.42</v>
      </c>
      <c r="T292">
        <f>IF($K292="NQC",VLOOKUP($A292,'2021_NQC_List-11_13'!$A$2:$T$1532,11,FALSE),0)</f>
        <v>0.06</v>
      </c>
      <c r="U292">
        <f>IF($K292="NQC",VLOOKUP($A292,'2021_NQC_List-11_13'!$A$2:$T$1532,12,FALSE),0)</f>
        <v>0.1</v>
      </c>
      <c r="V292">
        <f>IF($K292="NQC",VLOOKUP($A292,'2021_NQC_List-11_13'!$A$2:$T$1532,13,FALSE),0)</f>
        <v>0.71</v>
      </c>
      <c r="W292">
        <f>IF($K292="NQC",VLOOKUP($A292,'2021_NQC_List-11_13'!$A$2:$T$1532,14,FALSE),0)</f>
        <v>0.51</v>
      </c>
      <c r="X292">
        <f>IF($K292="NQC",VLOOKUP($A292,'2021_NQC_List-11_13'!$A$2:$T$1532,15,FALSE),0)</f>
        <v>0.33</v>
      </c>
      <c r="Y292" t="str">
        <f t="shared" si="9"/>
        <v>Non-Hydro</v>
      </c>
      <c r="AA292" t="s">
        <v>4341</v>
      </c>
    </row>
    <row r="293" spans="1:27" x14ac:dyDescent="0.3">
      <c r="A293" t="str">
        <f>'OASIS-11_26'!E303</f>
        <v>LODIEC_2_PL1X2</v>
      </c>
      <c r="B293" t="str">
        <f>'OASIS-11_26'!G303</f>
        <v>Lodi Energy Center</v>
      </c>
      <c r="C293" t="str">
        <f>VLOOKUP($A293,'OASIS-11_26'!$E$2:$R$1556,2,FALSE)</f>
        <v>GEN</v>
      </c>
      <c r="D293" s="1">
        <f>VLOOKUP($A293,'OASIS-11_26'!$E$2:$R$1556,11,FALSE)</f>
        <v>41240</v>
      </c>
      <c r="E293" s="3">
        <f t="shared" si="8"/>
        <v>2012</v>
      </c>
      <c r="F293" t="str">
        <f>VLOOKUP($A293,'OASIS-11_26'!$E$2:$R$1556,9,FALSE)</f>
        <v>NATURAL GAS</v>
      </c>
      <c r="G293" t="str">
        <f>VLOOKUP($A293,'OASIS-11_26'!$E$2:$R$1556,8,FALSE)</f>
        <v>COMBINED CYCLE</v>
      </c>
      <c r="H293">
        <f>VLOOKUP($A293,'OASIS-11_26'!$E$2:$R$1556,4,FALSE)</f>
        <v>302.58</v>
      </c>
      <c r="I293">
        <f>VLOOKUP($A293,'OASIS-11_26'!$E$2:$R$1556,5,FALSE)</f>
        <v>0</v>
      </c>
      <c r="J293" t="str">
        <f>VLOOKUP($A293,'OASIS-11_26'!$E$2:$R$1556,6,FALSE)</f>
        <v>PGAE</v>
      </c>
      <c r="K293" t="str">
        <f>IF(ISERROR(VLOOKUP($A293,'2021_NQC_List-11_13'!$A$2:$T$1532,4,FALSE)),"","NQC")</f>
        <v>NQC</v>
      </c>
      <c r="L293" s="3" t="str">
        <f>IF(ISERROR(VLOOKUP($A293,'2021_NQC_List-11_13'!$A$2:$T$1532,4,FALSE)),"",VLOOKUP($A293,'2021_NQC_List-11_13'!$A$2:$T$1532,18,FALSE))</f>
        <v>FC</v>
      </c>
      <c r="M293">
        <f>IF($K293="NQC",VLOOKUP($A293,'2021_NQC_List-11_13'!$A$2:$T$1532,4,FALSE),0)</f>
        <v>302.58</v>
      </c>
      <c r="N293">
        <f>IF($K293="NQC",VLOOKUP($A293,'2021_NQC_List-11_13'!$A$2:$T$1532,5,FALSE),0)</f>
        <v>302.58</v>
      </c>
      <c r="O293">
        <f>IF($K293="NQC",VLOOKUP($A293,'2021_NQC_List-11_13'!$A$2:$T$1532,6,FALSE),0)</f>
        <v>302.58</v>
      </c>
      <c r="P293">
        <f>IF($K293="NQC",VLOOKUP($A293,'2021_NQC_List-11_13'!$A$2:$T$1532,7,FALSE),0)</f>
        <v>302.58</v>
      </c>
      <c r="Q293">
        <f>IF($K293="NQC",VLOOKUP($A293,'2021_NQC_List-11_13'!$A$2:$T$1532,8,FALSE),0)</f>
        <v>302.58</v>
      </c>
      <c r="R293">
        <f>IF($K293="NQC",VLOOKUP($A293,'2021_NQC_List-11_13'!$A$2:$T$1532,9,FALSE),0)</f>
        <v>302.58</v>
      </c>
      <c r="S293">
        <f>IF($K293="NQC",VLOOKUP($A293,'2021_NQC_List-11_13'!$A$2:$T$1532,10,FALSE),0)</f>
        <v>302.58</v>
      </c>
      <c r="T293">
        <f>IF($K293="NQC",VLOOKUP($A293,'2021_NQC_List-11_13'!$A$2:$T$1532,11,FALSE),0)</f>
        <v>302.58</v>
      </c>
      <c r="U293">
        <f>IF($K293="NQC",VLOOKUP($A293,'2021_NQC_List-11_13'!$A$2:$T$1532,12,FALSE),0)</f>
        <v>302.58</v>
      </c>
      <c r="V293">
        <f>IF($K293="NQC",VLOOKUP($A293,'2021_NQC_List-11_13'!$A$2:$T$1532,13,FALSE),0)</f>
        <v>302.58</v>
      </c>
      <c r="W293">
        <f>IF($K293="NQC",VLOOKUP($A293,'2021_NQC_List-11_13'!$A$2:$T$1532,14,FALSE),0)</f>
        <v>302.58</v>
      </c>
      <c r="X293">
        <f>IF($K293="NQC",VLOOKUP($A293,'2021_NQC_List-11_13'!$A$2:$T$1532,15,FALSE),0)</f>
        <v>302.58</v>
      </c>
      <c r="Y293" t="str">
        <f t="shared" si="9"/>
        <v>Non-Hydro</v>
      </c>
      <c r="AA293" t="s">
        <v>4341</v>
      </c>
    </row>
    <row r="294" spans="1:27" x14ac:dyDescent="0.3">
      <c r="A294" t="str">
        <f>'OASIS-11_26'!E304</f>
        <v>PINFLT_7_UNITS</v>
      </c>
      <c r="B294" t="str">
        <f>'OASIS-11_26'!G304</f>
        <v>PINE FLAT HYDRO AGGREGATE</v>
      </c>
      <c r="C294" t="str">
        <f>VLOOKUP($A294,'OASIS-11_26'!$E$2:$R$1556,2,FALSE)</f>
        <v>GEN</v>
      </c>
      <c r="D294" s="1">
        <f>VLOOKUP($A294,'OASIS-11_26'!$E$2:$R$1556,11,FALSE)</f>
        <v>30682</v>
      </c>
      <c r="E294" s="3">
        <f t="shared" si="8"/>
        <v>1984</v>
      </c>
      <c r="F294" t="str">
        <f>VLOOKUP($A294,'OASIS-11_26'!$E$2:$R$1556,9,FALSE)</f>
        <v>WATER</v>
      </c>
      <c r="G294" t="str">
        <f>VLOOKUP($A294,'OASIS-11_26'!$E$2:$R$1556,8,FALSE)</f>
        <v>HYDRO</v>
      </c>
      <c r="H294">
        <f>VLOOKUP($A294,'OASIS-11_26'!$E$2:$R$1556,4,FALSE)</f>
        <v>198.51</v>
      </c>
      <c r="I294">
        <f>VLOOKUP($A294,'OASIS-11_26'!$E$2:$R$1556,5,FALSE)</f>
        <v>0</v>
      </c>
      <c r="J294" t="str">
        <f>VLOOKUP($A294,'OASIS-11_26'!$E$2:$R$1556,6,FALSE)</f>
        <v>PGAE</v>
      </c>
      <c r="K294" t="str">
        <f>IF(ISERROR(VLOOKUP($A294,'2021_NQC_List-11_13'!$A$2:$T$1532,4,FALSE)),"","NQC")</f>
        <v>NQC</v>
      </c>
      <c r="L294" s="3" t="str">
        <f>IF(ISERROR(VLOOKUP($A294,'2021_NQC_List-11_13'!$A$2:$T$1532,4,FALSE)),"",VLOOKUP($A294,'2021_NQC_List-11_13'!$A$2:$T$1532,18,FALSE))</f>
        <v>FC</v>
      </c>
      <c r="M294">
        <f>IF($K294="NQC",VLOOKUP($A294,'2021_NQC_List-11_13'!$A$2:$T$1532,4,FALSE),0)</f>
        <v>0</v>
      </c>
      <c r="N294">
        <f>IF($K294="NQC",VLOOKUP($A294,'2021_NQC_List-11_13'!$A$2:$T$1532,5,FALSE),0)</f>
        <v>0</v>
      </c>
      <c r="O294">
        <f>IF($K294="NQC",VLOOKUP($A294,'2021_NQC_List-11_13'!$A$2:$T$1532,6,FALSE),0)</f>
        <v>19</v>
      </c>
      <c r="P294">
        <f>IF($K294="NQC",VLOOKUP($A294,'2021_NQC_List-11_13'!$A$2:$T$1532,7,FALSE),0)</f>
        <v>59.85</v>
      </c>
      <c r="Q294">
        <f>IF($K294="NQC",VLOOKUP($A294,'2021_NQC_List-11_13'!$A$2:$T$1532,8,FALSE),0)</f>
        <v>80.2</v>
      </c>
      <c r="R294">
        <f>IF($K294="NQC",VLOOKUP($A294,'2021_NQC_List-11_13'!$A$2:$T$1532,9,FALSE),0)</f>
        <v>134.84</v>
      </c>
      <c r="S294">
        <f>IF($K294="NQC",VLOOKUP($A294,'2021_NQC_List-11_13'!$A$2:$T$1532,10,FALSE),0)</f>
        <v>130.9</v>
      </c>
      <c r="T294">
        <f>IF($K294="NQC",VLOOKUP($A294,'2021_NQC_List-11_13'!$A$2:$T$1532,11,FALSE),0)</f>
        <v>62.3</v>
      </c>
      <c r="U294">
        <f>IF($K294="NQC",VLOOKUP($A294,'2021_NQC_List-11_13'!$A$2:$T$1532,12,FALSE),0)</f>
        <v>21.75</v>
      </c>
      <c r="V294">
        <f>IF($K294="NQC",VLOOKUP($A294,'2021_NQC_List-11_13'!$A$2:$T$1532,13,FALSE),0)</f>
        <v>12.75</v>
      </c>
      <c r="W294">
        <f>IF($K294="NQC",VLOOKUP($A294,'2021_NQC_List-11_13'!$A$2:$T$1532,14,FALSE),0)</f>
        <v>0</v>
      </c>
      <c r="X294">
        <f>IF($K294="NQC",VLOOKUP($A294,'2021_NQC_List-11_13'!$A$2:$T$1532,15,FALSE),0)</f>
        <v>0</v>
      </c>
      <c r="Y294" t="str">
        <f t="shared" si="9"/>
        <v>Hydro-Large Hydro</v>
      </c>
      <c r="AA294" t="s">
        <v>4341</v>
      </c>
    </row>
    <row r="295" spans="1:27" x14ac:dyDescent="0.3">
      <c r="A295" t="str">
        <f>'OASIS-11_26'!E305</f>
        <v>ZOND_6_UNIT</v>
      </c>
      <c r="B295" t="str">
        <f>'OASIS-11_26'!G305</f>
        <v>ZOND WINDSYSTEMS INC.</v>
      </c>
      <c r="C295" t="str">
        <f>VLOOKUP($A295,'OASIS-11_26'!$E$2:$R$1556,2,FALSE)</f>
        <v>GEN</v>
      </c>
      <c r="D295" s="1">
        <f>VLOOKUP($A295,'OASIS-11_26'!$E$2:$R$1556,11,FALSE)</f>
        <v>31411</v>
      </c>
      <c r="E295" s="3">
        <f t="shared" si="8"/>
        <v>1985</v>
      </c>
      <c r="F295" t="str">
        <f>VLOOKUP($A295,'OASIS-11_26'!$E$2:$R$1556,9,FALSE)</f>
        <v>WIND</v>
      </c>
      <c r="G295" t="str">
        <f>VLOOKUP($A295,'OASIS-11_26'!$E$2:$R$1556,8,FALSE)</f>
        <v>WIND</v>
      </c>
      <c r="H295">
        <f>VLOOKUP($A295,'OASIS-11_26'!$E$2:$R$1556,4,FALSE)</f>
        <v>17.100000000000001</v>
      </c>
      <c r="I295">
        <f>VLOOKUP($A295,'OASIS-11_26'!$E$2:$R$1556,5,FALSE)</f>
        <v>24.1</v>
      </c>
      <c r="J295" t="str">
        <f>VLOOKUP($A295,'OASIS-11_26'!$E$2:$R$1556,6,FALSE)</f>
        <v>PGAE</v>
      </c>
      <c r="K295" t="str">
        <f>IF(ISERROR(VLOOKUP($A295,'2021_NQC_List-11_13'!$A$2:$T$1532,4,FALSE)),"","NQC")</f>
        <v>NQC</v>
      </c>
      <c r="L295" s="3" t="str">
        <f>IF(ISERROR(VLOOKUP($A295,'2021_NQC_List-11_13'!$A$2:$T$1532,4,FALSE)),"",VLOOKUP($A295,'2021_NQC_List-11_13'!$A$2:$T$1532,18,FALSE))</f>
        <v>FC</v>
      </c>
      <c r="M295">
        <f>IF($K295="NQC",VLOOKUP($A295,'2021_NQC_List-11_13'!$A$2:$T$1532,4,FALSE),0)</f>
        <v>2.39</v>
      </c>
      <c r="N295">
        <f>IF($K295="NQC",VLOOKUP($A295,'2021_NQC_List-11_13'!$A$2:$T$1532,5,FALSE),0)</f>
        <v>2.0499999999999998</v>
      </c>
      <c r="O295">
        <f>IF($K295="NQC",VLOOKUP($A295,'2021_NQC_List-11_13'!$A$2:$T$1532,6,FALSE),0)</f>
        <v>4.79</v>
      </c>
      <c r="P295">
        <f>IF($K295="NQC",VLOOKUP($A295,'2021_NQC_List-11_13'!$A$2:$T$1532,7,FALSE),0)</f>
        <v>4.28</v>
      </c>
      <c r="Q295">
        <f>IF($K295="NQC",VLOOKUP($A295,'2021_NQC_List-11_13'!$A$2:$T$1532,8,FALSE),0)</f>
        <v>4.28</v>
      </c>
      <c r="R295">
        <f>IF($K295="NQC",VLOOKUP($A295,'2021_NQC_List-11_13'!$A$2:$T$1532,9,FALSE),0)</f>
        <v>5.64</v>
      </c>
      <c r="S295">
        <f>IF($K295="NQC",VLOOKUP($A295,'2021_NQC_List-11_13'!$A$2:$T$1532,10,FALSE),0)</f>
        <v>3.93</v>
      </c>
      <c r="T295">
        <f>IF($K295="NQC",VLOOKUP($A295,'2021_NQC_List-11_13'!$A$2:$T$1532,11,FALSE),0)</f>
        <v>3.59</v>
      </c>
      <c r="U295">
        <f>IF($K295="NQC",VLOOKUP($A295,'2021_NQC_List-11_13'!$A$2:$T$1532,12,FALSE),0)</f>
        <v>2.57</v>
      </c>
      <c r="V295">
        <f>IF($K295="NQC",VLOOKUP($A295,'2021_NQC_List-11_13'!$A$2:$T$1532,13,FALSE),0)</f>
        <v>1.37</v>
      </c>
      <c r="W295">
        <f>IF($K295="NQC",VLOOKUP($A295,'2021_NQC_List-11_13'!$A$2:$T$1532,14,FALSE),0)</f>
        <v>2.0499999999999998</v>
      </c>
      <c r="X295">
        <f>IF($K295="NQC",VLOOKUP($A295,'2021_NQC_List-11_13'!$A$2:$T$1532,15,FALSE),0)</f>
        <v>2.2200000000000002</v>
      </c>
      <c r="Y295" t="str">
        <f t="shared" si="9"/>
        <v>Non-Hydro</v>
      </c>
      <c r="AA295" t="s">
        <v>4341</v>
      </c>
    </row>
    <row r="296" spans="1:27" x14ac:dyDescent="0.3">
      <c r="A296" t="str">
        <f>'OASIS-11_26'!E306</f>
        <v>HELMPG_7_UNIT 2</v>
      </c>
      <c r="B296" t="str">
        <f>'OASIS-11_26'!G306</f>
        <v>HELMS PUMP-GEN UNIT 2</v>
      </c>
      <c r="C296" t="str">
        <f>VLOOKUP($A296,'OASIS-11_26'!$E$2:$R$1556,2,FALSE)</f>
        <v>GEN</v>
      </c>
      <c r="D296" s="1">
        <f>VLOOKUP($A296,'OASIS-11_26'!$E$2:$R$1556,11,FALSE)</f>
        <v>30682</v>
      </c>
      <c r="E296" s="3">
        <f t="shared" si="8"/>
        <v>1984</v>
      </c>
      <c r="F296" t="str">
        <f>VLOOKUP($A296,'OASIS-11_26'!$E$2:$R$1556,9,FALSE)</f>
        <v>WATER</v>
      </c>
      <c r="G296" t="str">
        <f>VLOOKUP($A296,'OASIS-11_26'!$E$2:$R$1556,8,FALSE)</f>
        <v>PUMPED STORAGE</v>
      </c>
      <c r="H296">
        <f>VLOOKUP($A296,'OASIS-11_26'!$E$2:$R$1556,4,FALSE)</f>
        <v>407</v>
      </c>
      <c r="I296">
        <f>VLOOKUP($A296,'OASIS-11_26'!$E$2:$R$1556,5,FALSE)</f>
        <v>407</v>
      </c>
      <c r="J296" t="str">
        <f>VLOOKUP($A296,'OASIS-11_26'!$E$2:$R$1556,6,FALSE)</f>
        <v>PGAE</v>
      </c>
      <c r="K296" t="str">
        <f>IF(ISERROR(VLOOKUP($A296,'2021_NQC_List-11_13'!$A$2:$T$1532,4,FALSE)),"","NQC")</f>
        <v>NQC</v>
      </c>
      <c r="L296" s="3" t="str">
        <f>IF(ISERROR(VLOOKUP($A296,'2021_NQC_List-11_13'!$A$2:$T$1532,4,FALSE)),"",VLOOKUP($A296,'2021_NQC_List-11_13'!$A$2:$T$1532,18,FALSE))</f>
        <v>FC</v>
      </c>
      <c r="M296">
        <f>IF($K296="NQC",VLOOKUP($A296,'2021_NQC_List-11_13'!$A$2:$T$1532,4,FALSE),0)</f>
        <v>407</v>
      </c>
      <c r="N296">
        <f>IF($K296="NQC",VLOOKUP($A296,'2021_NQC_List-11_13'!$A$2:$T$1532,5,FALSE),0)</f>
        <v>407</v>
      </c>
      <c r="O296">
        <f>IF($K296="NQC",VLOOKUP($A296,'2021_NQC_List-11_13'!$A$2:$T$1532,6,FALSE),0)</f>
        <v>407</v>
      </c>
      <c r="P296">
        <f>IF($K296="NQC",VLOOKUP($A296,'2021_NQC_List-11_13'!$A$2:$T$1532,7,FALSE),0)</f>
        <v>407</v>
      </c>
      <c r="Q296">
        <f>IF($K296="NQC",VLOOKUP($A296,'2021_NQC_List-11_13'!$A$2:$T$1532,8,FALSE),0)</f>
        <v>407</v>
      </c>
      <c r="R296">
        <f>IF($K296="NQC",VLOOKUP($A296,'2021_NQC_List-11_13'!$A$2:$T$1532,9,FALSE),0)</f>
        <v>407</v>
      </c>
      <c r="S296">
        <f>IF($K296="NQC",VLOOKUP($A296,'2021_NQC_List-11_13'!$A$2:$T$1532,10,FALSE),0)</f>
        <v>407</v>
      </c>
      <c r="T296">
        <f>IF($K296="NQC",VLOOKUP($A296,'2021_NQC_List-11_13'!$A$2:$T$1532,11,FALSE),0)</f>
        <v>407</v>
      </c>
      <c r="U296">
        <f>IF($K296="NQC",VLOOKUP($A296,'2021_NQC_List-11_13'!$A$2:$T$1532,12,FALSE),0)</f>
        <v>407</v>
      </c>
      <c r="V296">
        <f>IF($K296="NQC",VLOOKUP($A296,'2021_NQC_List-11_13'!$A$2:$T$1532,13,FALSE),0)</f>
        <v>407</v>
      </c>
      <c r="W296">
        <f>IF($K296="NQC",VLOOKUP($A296,'2021_NQC_List-11_13'!$A$2:$T$1532,14,FALSE),0)</f>
        <v>407</v>
      </c>
      <c r="X296">
        <f>IF($K296="NQC",VLOOKUP($A296,'2021_NQC_List-11_13'!$A$2:$T$1532,15,FALSE),0)</f>
        <v>407</v>
      </c>
      <c r="Y296" t="str">
        <f t="shared" si="9"/>
        <v>Hydro-Pumped Storage</v>
      </c>
      <c r="AA296" t="s">
        <v>4341</v>
      </c>
    </row>
    <row r="297" spans="1:27" x14ac:dyDescent="0.3">
      <c r="A297" t="str">
        <f>'OASIS-11_26'!E307</f>
        <v>LITLRK_6_SOLAR2</v>
      </c>
      <c r="B297" t="str">
        <f>'OASIS-11_26'!G307</f>
        <v>Palmdale 18</v>
      </c>
      <c r="C297" t="str">
        <f>VLOOKUP($A297,'OASIS-11_26'!$E$2:$R$1556,2,FALSE)</f>
        <v>GEN</v>
      </c>
      <c r="D297" s="1">
        <f>VLOOKUP($A297,'OASIS-11_26'!$E$2:$R$1556,11,FALSE)</f>
        <v>42382</v>
      </c>
      <c r="E297" s="3">
        <f t="shared" si="8"/>
        <v>2016</v>
      </c>
      <c r="F297" t="str">
        <f>VLOOKUP($A297,'OASIS-11_26'!$E$2:$R$1556,9,FALSE)</f>
        <v>SUN</v>
      </c>
      <c r="G297" t="str">
        <f>VLOOKUP($A297,'OASIS-11_26'!$E$2:$R$1556,8,FALSE)</f>
        <v>PHOTO VOLTAIC</v>
      </c>
      <c r="H297">
        <f>VLOOKUP($A297,'OASIS-11_26'!$E$2:$R$1556,4,FALSE)</f>
        <v>2</v>
      </c>
      <c r="I297">
        <f>VLOOKUP($A297,'OASIS-11_26'!$E$2:$R$1556,5,FALSE)</f>
        <v>2</v>
      </c>
      <c r="J297" t="str">
        <f>VLOOKUP($A297,'OASIS-11_26'!$E$2:$R$1556,6,FALSE)</f>
        <v>SCE</v>
      </c>
      <c r="K297" t="str">
        <f>IF(ISERROR(VLOOKUP($A297,'2021_NQC_List-11_13'!$A$2:$T$1532,4,FALSE)),"","NQC")</f>
        <v>NQC</v>
      </c>
      <c r="L297" s="3" t="str">
        <f>IF(ISERROR(VLOOKUP($A297,'2021_NQC_List-11_13'!$A$2:$T$1532,4,FALSE)),"",VLOOKUP($A297,'2021_NQC_List-11_13'!$A$2:$T$1532,18,FALSE))</f>
        <v>FC</v>
      </c>
      <c r="M297">
        <f>IF($K297="NQC",VLOOKUP($A297,'2021_NQC_List-11_13'!$A$2:$T$1532,4,FALSE),0)</f>
        <v>0.08</v>
      </c>
      <c r="N297">
        <f>IF($K297="NQC",VLOOKUP($A297,'2021_NQC_List-11_13'!$A$2:$T$1532,5,FALSE),0)</f>
        <v>0.06</v>
      </c>
      <c r="O297">
        <f>IF($K297="NQC",VLOOKUP($A297,'2021_NQC_List-11_13'!$A$2:$T$1532,6,FALSE),0)</f>
        <v>0.36</v>
      </c>
      <c r="P297">
        <f>IF($K297="NQC",VLOOKUP($A297,'2021_NQC_List-11_13'!$A$2:$T$1532,7,FALSE),0)</f>
        <v>0.3</v>
      </c>
      <c r="Q297">
        <f>IF($K297="NQC",VLOOKUP($A297,'2021_NQC_List-11_13'!$A$2:$T$1532,8,FALSE),0)</f>
        <v>0.32</v>
      </c>
      <c r="R297">
        <f>IF($K297="NQC",VLOOKUP($A297,'2021_NQC_List-11_13'!$A$2:$T$1532,9,FALSE),0)</f>
        <v>0.62</v>
      </c>
      <c r="S297">
        <f>IF($K297="NQC",VLOOKUP($A297,'2021_NQC_List-11_13'!$A$2:$T$1532,10,FALSE),0)</f>
        <v>0.78</v>
      </c>
      <c r="T297">
        <f>IF($K297="NQC",VLOOKUP($A297,'2021_NQC_List-11_13'!$A$2:$T$1532,11,FALSE),0)</f>
        <v>0.54</v>
      </c>
      <c r="U297">
        <f>IF($K297="NQC",VLOOKUP($A297,'2021_NQC_List-11_13'!$A$2:$T$1532,12,FALSE),0)</f>
        <v>0.28000000000000003</v>
      </c>
      <c r="V297">
        <f>IF($K297="NQC",VLOOKUP($A297,'2021_NQC_List-11_13'!$A$2:$T$1532,13,FALSE),0)</f>
        <v>0.04</v>
      </c>
      <c r="W297">
        <f>IF($K297="NQC",VLOOKUP($A297,'2021_NQC_List-11_13'!$A$2:$T$1532,14,FALSE),0)</f>
        <v>0.04</v>
      </c>
      <c r="X297">
        <f>IF($K297="NQC",VLOOKUP($A297,'2021_NQC_List-11_13'!$A$2:$T$1532,15,FALSE),0)</f>
        <v>0</v>
      </c>
      <c r="Y297" t="str">
        <f t="shared" si="9"/>
        <v>Non-Hydro</v>
      </c>
      <c r="AA297" t="s">
        <v>4341</v>
      </c>
    </row>
    <row r="298" spans="1:27" x14ac:dyDescent="0.3">
      <c r="A298" t="str">
        <f>'OASIS-11_26'!E308</f>
        <v>SCEC_1_PDRP102</v>
      </c>
      <c r="B298" t="str">
        <f>'OASIS-11_26'!G308</f>
        <v>SCEC_1_PDRP102</v>
      </c>
      <c r="C298" t="str">
        <f>VLOOKUP($A298,'OASIS-11_26'!$E$2:$R$1556,2,FALSE)</f>
        <v>GEN</v>
      </c>
      <c r="D298" s="1">
        <f>VLOOKUP($A298,'OASIS-11_26'!$E$2:$R$1556,11,FALSE)</f>
        <v>0</v>
      </c>
      <c r="E298" s="3" t="str">
        <f t="shared" si="8"/>
        <v/>
      </c>
      <c r="F298" t="str">
        <f>VLOOKUP($A298,'OASIS-11_26'!$E$2:$R$1556,9,FALSE)</f>
        <v>OTHER</v>
      </c>
      <c r="G298" t="str">
        <f>VLOOKUP($A298,'OASIS-11_26'!$E$2:$R$1556,8,FALSE)</f>
        <v>OTHER</v>
      </c>
      <c r="H298">
        <f>VLOOKUP($A298,'OASIS-11_26'!$E$2:$R$1556,4,FALSE)</f>
        <v>0.99</v>
      </c>
      <c r="I298">
        <f>VLOOKUP($A298,'OASIS-11_26'!$E$2:$R$1556,5,FALSE)</f>
        <v>0</v>
      </c>
      <c r="J298" t="str">
        <f>VLOOKUP($A298,'OASIS-11_26'!$E$2:$R$1556,6,FALSE)</f>
        <v>SCE</v>
      </c>
      <c r="K298" t="str">
        <f>IF(ISERROR(VLOOKUP($A298,'2021_NQC_List-11_13'!$A$2:$T$1532,4,FALSE)),"","NQC")</f>
        <v>NQC</v>
      </c>
      <c r="L298" s="3" t="str">
        <f>IF(ISERROR(VLOOKUP($A298,'2021_NQC_List-11_13'!$A$2:$T$1532,4,FALSE)),"",VLOOKUP($A298,'2021_NQC_List-11_13'!$A$2:$T$1532,18,FALSE))</f>
        <v>FC</v>
      </c>
      <c r="M298">
        <f>IF($K298="NQC",VLOOKUP($A298,'2021_NQC_List-11_13'!$A$2:$T$1532,4,FALSE),0)</f>
        <v>0</v>
      </c>
      <c r="N298">
        <f>IF($K298="NQC",VLOOKUP($A298,'2021_NQC_List-11_13'!$A$2:$T$1532,5,FALSE),0)</f>
        <v>0</v>
      </c>
      <c r="O298">
        <f>IF($K298="NQC",VLOOKUP($A298,'2021_NQC_List-11_13'!$A$2:$T$1532,6,FALSE),0)</f>
        <v>0</v>
      </c>
      <c r="P298">
        <f>IF($K298="NQC",VLOOKUP($A298,'2021_NQC_List-11_13'!$A$2:$T$1532,7,FALSE),0)</f>
        <v>0</v>
      </c>
      <c r="Q298">
        <f>IF($K298="NQC",VLOOKUP($A298,'2021_NQC_List-11_13'!$A$2:$T$1532,8,FALSE),0)</f>
        <v>0</v>
      </c>
      <c r="R298">
        <f>IF($K298="NQC",VLOOKUP($A298,'2021_NQC_List-11_13'!$A$2:$T$1532,9,FALSE),0)</f>
        <v>0</v>
      </c>
      <c r="S298">
        <f>IF($K298="NQC",VLOOKUP($A298,'2021_NQC_List-11_13'!$A$2:$T$1532,10,FALSE),0)</f>
        <v>0.4</v>
      </c>
      <c r="T298">
        <f>IF($K298="NQC",VLOOKUP($A298,'2021_NQC_List-11_13'!$A$2:$T$1532,11,FALSE),0)</f>
        <v>0.5</v>
      </c>
      <c r="U298">
        <f>IF($K298="NQC",VLOOKUP($A298,'2021_NQC_List-11_13'!$A$2:$T$1532,12,FALSE),0)</f>
        <v>0.95</v>
      </c>
      <c r="V298">
        <f>IF($K298="NQC",VLOOKUP($A298,'2021_NQC_List-11_13'!$A$2:$T$1532,13,FALSE),0)</f>
        <v>0</v>
      </c>
      <c r="W298">
        <f>IF($K298="NQC",VLOOKUP($A298,'2021_NQC_List-11_13'!$A$2:$T$1532,14,FALSE),0)</f>
        <v>0</v>
      </c>
      <c r="X298">
        <f>IF($K298="NQC",VLOOKUP($A298,'2021_NQC_List-11_13'!$A$2:$T$1532,15,FALSE),0)</f>
        <v>0</v>
      </c>
      <c r="Y298" t="str">
        <f t="shared" si="9"/>
        <v>Non-Hydro</v>
      </c>
      <c r="Z298" t="s">
        <v>4361</v>
      </c>
      <c r="AA298" t="s">
        <v>4341</v>
      </c>
    </row>
    <row r="299" spans="1:27" x14ac:dyDescent="0.3">
      <c r="A299" t="str">
        <f>'OASIS-11_26'!E309</f>
        <v>RECTOR_2_QF</v>
      </c>
      <c r="B299" t="str">
        <f>'OASIS-11_26'!G309</f>
        <v>Kaweah Unit 1</v>
      </c>
      <c r="C299" t="str">
        <f>VLOOKUP($A299,'OASIS-11_26'!$E$2:$R$1556,2,FALSE)</f>
        <v>GEN</v>
      </c>
      <c r="D299" s="1">
        <f>VLOOKUP($A299,'OASIS-11_26'!$E$2:$R$1556,11,FALSE)</f>
        <v>43969</v>
      </c>
      <c r="E299" s="3">
        <f t="shared" si="8"/>
        <v>2020</v>
      </c>
      <c r="F299" t="str">
        <f>VLOOKUP($A299,'OASIS-11_26'!$E$2:$R$1556,9,FALSE)</f>
        <v>WATER</v>
      </c>
      <c r="G299" t="str">
        <f>VLOOKUP($A299,'OASIS-11_26'!$E$2:$R$1556,8,FALSE)</f>
        <v>HYDRO</v>
      </c>
      <c r="H299">
        <f>VLOOKUP($A299,'OASIS-11_26'!$E$2:$R$1556,4,FALSE)</f>
        <v>17</v>
      </c>
      <c r="I299">
        <f>VLOOKUP($A299,'OASIS-11_26'!$E$2:$R$1556,5,FALSE)</f>
        <v>19.899999999999999</v>
      </c>
      <c r="J299" t="str">
        <f>VLOOKUP($A299,'OASIS-11_26'!$E$2:$R$1556,6,FALSE)</f>
        <v>SCE</v>
      </c>
      <c r="K299" t="str">
        <f>IF(ISERROR(VLOOKUP($A299,'2021_NQC_List-11_13'!$A$2:$T$1532,4,FALSE)),"","NQC")</f>
        <v>NQC</v>
      </c>
      <c r="L299" s="3" t="str">
        <f>IF(ISERROR(VLOOKUP($A299,'2021_NQC_List-11_13'!$A$2:$T$1532,4,FALSE)),"",VLOOKUP($A299,'2021_NQC_List-11_13'!$A$2:$T$1532,18,FALSE))</f>
        <v>FC</v>
      </c>
      <c r="M299">
        <f>IF($K299="NQC",VLOOKUP($A299,'2021_NQC_List-11_13'!$A$2:$T$1532,4,FALSE),0)</f>
        <v>3.73</v>
      </c>
      <c r="N299">
        <f>IF($K299="NQC",VLOOKUP($A299,'2021_NQC_List-11_13'!$A$2:$T$1532,5,FALSE),0)</f>
        <v>5.14</v>
      </c>
      <c r="O299">
        <f>IF($K299="NQC",VLOOKUP($A299,'2021_NQC_List-11_13'!$A$2:$T$1532,6,FALSE),0)</f>
        <v>4.3499999999999996</v>
      </c>
      <c r="P299">
        <f>IF($K299="NQC",VLOOKUP($A299,'2021_NQC_List-11_13'!$A$2:$T$1532,7,FALSE),0)</f>
        <v>3.79</v>
      </c>
      <c r="Q299">
        <f>IF($K299="NQC",VLOOKUP($A299,'2021_NQC_List-11_13'!$A$2:$T$1532,8,FALSE),0)</f>
        <v>10.16</v>
      </c>
      <c r="R299">
        <f>IF($K299="NQC",VLOOKUP($A299,'2021_NQC_List-11_13'!$A$2:$T$1532,9,FALSE),0)</f>
        <v>17</v>
      </c>
      <c r="S299">
        <f>IF($K299="NQC",VLOOKUP($A299,'2021_NQC_List-11_13'!$A$2:$T$1532,10,FALSE),0)</f>
        <v>14.7</v>
      </c>
      <c r="T299">
        <f>IF($K299="NQC",VLOOKUP($A299,'2021_NQC_List-11_13'!$A$2:$T$1532,11,FALSE),0)</f>
        <v>3.94</v>
      </c>
      <c r="U299">
        <f>IF($K299="NQC",VLOOKUP($A299,'2021_NQC_List-11_13'!$A$2:$T$1532,12,FALSE),0)</f>
        <v>0</v>
      </c>
      <c r="V299">
        <f>IF($K299="NQC",VLOOKUP($A299,'2021_NQC_List-11_13'!$A$2:$T$1532,13,FALSE),0)</f>
        <v>0</v>
      </c>
      <c r="W299">
        <f>IF($K299="NQC",VLOOKUP($A299,'2021_NQC_List-11_13'!$A$2:$T$1532,14,FALSE),0)</f>
        <v>0</v>
      </c>
      <c r="X299">
        <f>IF($K299="NQC",VLOOKUP($A299,'2021_NQC_List-11_13'!$A$2:$T$1532,15,FALSE),0)</f>
        <v>0.68</v>
      </c>
      <c r="Y299" t="str">
        <f t="shared" si="9"/>
        <v>Hydro-Small Hydro</v>
      </c>
      <c r="AA299" t="s">
        <v>4341</v>
      </c>
    </row>
    <row r="300" spans="1:27" x14ac:dyDescent="0.3">
      <c r="A300" t="str">
        <f>'OASIS-11_26'!E310</f>
        <v>MTWIND_1_UNIT 1</v>
      </c>
      <c r="B300" t="str">
        <f>'OASIS-11_26'!G310</f>
        <v>Mountain View Power Project I</v>
      </c>
      <c r="C300" t="str">
        <f>VLOOKUP($A300,'OASIS-11_26'!$E$2:$R$1556,2,FALSE)</f>
        <v>GEN</v>
      </c>
      <c r="D300" s="1">
        <f>VLOOKUP($A300,'OASIS-11_26'!$E$2:$R$1556,11,FALSE)</f>
        <v>36974</v>
      </c>
      <c r="E300" s="3">
        <f t="shared" si="8"/>
        <v>2001</v>
      </c>
      <c r="F300" t="str">
        <f>VLOOKUP($A300,'OASIS-11_26'!$E$2:$R$1556,9,FALSE)</f>
        <v>WIND</v>
      </c>
      <c r="G300" t="str">
        <f>VLOOKUP($A300,'OASIS-11_26'!$E$2:$R$1556,8,FALSE)</f>
        <v>WIND</v>
      </c>
      <c r="H300">
        <f>VLOOKUP($A300,'OASIS-11_26'!$E$2:$R$1556,4,FALSE)</f>
        <v>44.4</v>
      </c>
      <c r="I300">
        <f>VLOOKUP($A300,'OASIS-11_26'!$E$2:$R$1556,5,FALSE)</f>
        <v>44.4</v>
      </c>
      <c r="J300" t="str">
        <f>VLOOKUP($A300,'OASIS-11_26'!$E$2:$R$1556,6,FALSE)</f>
        <v>SCE</v>
      </c>
      <c r="K300" t="str">
        <f>IF(ISERROR(VLOOKUP($A300,'2021_NQC_List-11_13'!$A$2:$T$1532,4,FALSE)),"","NQC")</f>
        <v>NQC</v>
      </c>
      <c r="L300" s="3" t="str">
        <f>IF(ISERROR(VLOOKUP($A300,'2021_NQC_List-11_13'!$A$2:$T$1532,4,FALSE)),"",VLOOKUP($A300,'2021_NQC_List-11_13'!$A$2:$T$1532,18,FALSE))</f>
        <v>FC</v>
      </c>
      <c r="M300">
        <f>IF($K300="NQC",VLOOKUP($A300,'2021_NQC_List-11_13'!$A$2:$T$1532,4,FALSE),0)</f>
        <v>6.22</v>
      </c>
      <c r="N300">
        <f>IF($K300="NQC",VLOOKUP($A300,'2021_NQC_List-11_13'!$A$2:$T$1532,5,FALSE),0)</f>
        <v>5.33</v>
      </c>
      <c r="O300">
        <f>IF($K300="NQC",VLOOKUP($A300,'2021_NQC_List-11_13'!$A$2:$T$1532,6,FALSE),0)</f>
        <v>12.43</v>
      </c>
      <c r="P300">
        <f>IF($K300="NQC",VLOOKUP($A300,'2021_NQC_List-11_13'!$A$2:$T$1532,7,FALSE),0)</f>
        <v>11.1</v>
      </c>
      <c r="Q300">
        <f>IF($K300="NQC",VLOOKUP($A300,'2021_NQC_List-11_13'!$A$2:$T$1532,8,FALSE),0)</f>
        <v>11.1</v>
      </c>
      <c r="R300">
        <f>IF($K300="NQC",VLOOKUP($A300,'2021_NQC_List-11_13'!$A$2:$T$1532,9,FALSE),0)</f>
        <v>14.65</v>
      </c>
      <c r="S300">
        <f>IF($K300="NQC",VLOOKUP($A300,'2021_NQC_List-11_13'!$A$2:$T$1532,10,FALSE),0)</f>
        <v>10.210000000000001</v>
      </c>
      <c r="T300">
        <f>IF($K300="NQC",VLOOKUP($A300,'2021_NQC_List-11_13'!$A$2:$T$1532,11,FALSE),0)</f>
        <v>9.32</v>
      </c>
      <c r="U300">
        <f>IF($K300="NQC",VLOOKUP($A300,'2021_NQC_List-11_13'!$A$2:$T$1532,12,FALSE),0)</f>
        <v>6.66</v>
      </c>
      <c r="V300">
        <f>IF($K300="NQC",VLOOKUP($A300,'2021_NQC_List-11_13'!$A$2:$T$1532,13,FALSE),0)</f>
        <v>3.55</v>
      </c>
      <c r="W300">
        <f>IF($K300="NQC",VLOOKUP($A300,'2021_NQC_List-11_13'!$A$2:$T$1532,14,FALSE),0)</f>
        <v>5.33</v>
      </c>
      <c r="X300">
        <f>IF($K300="NQC",VLOOKUP($A300,'2021_NQC_List-11_13'!$A$2:$T$1532,15,FALSE),0)</f>
        <v>5.77</v>
      </c>
      <c r="Y300" t="str">
        <f t="shared" si="9"/>
        <v>Non-Hydro</v>
      </c>
      <c r="AA300" t="s">
        <v>4341</v>
      </c>
    </row>
    <row r="301" spans="1:27" x14ac:dyDescent="0.3">
      <c r="A301" t="str">
        <f>'OASIS-11_26'!E311</f>
        <v>FMEADO_7_UNIT</v>
      </c>
      <c r="B301" t="str">
        <f>'OASIS-11_26'!G311</f>
        <v>FRENCH MEADOWS HYDRO</v>
      </c>
      <c r="C301" t="str">
        <f>VLOOKUP($A301,'OASIS-11_26'!$E$2:$R$1556,2,FALSE)</f>
        <v>GEN</v>
      </c>
      <c r="D301" s="1">
        <f>VLOOKUP($A301,'OASIS-11_26'!$E$2:$R$1556,11,FALSE)</f>
        <v>24108</v>
      </c>
      <c r="E301" s="3">
        <f t="shared" si="8"/>
        <v>1966</v>
      </c>
      <c r="F301" t="str">
        <f>VLOOKUP($A301,'OASIS-11_26'!$E$2:$R$1556,9,FALSE)</f>
        <v>WATER</v>
      </c>
      <c r="G301" t="str">
        <f>VLOOKUP($A301,'OASIS-11_26'!$E$2:$R$1556,8,FALSE)</f>
        <v>HYDRO</v>
      </c>
      <c r="H301">
        <f>VLOOKUP($A301,'OASIS-11_26'!$E$2:$R$1556,4,FALSE)</f>
        <v>16</v>
      </c>
      <c r="I301">
        <f>VLOOKUP($A301,'OASIS-11_26'!$E$2:$R$1556,5,FALSE)</f>
        <v>18</v>
      </c>
      <c r="J301" t="str">
        <f>VLOOKUP($A301,'OASIS-11_26'!$E$2:$R$1556,6,FALSE)</f>
        <v>PGAE</v>
      </c>
      <c r="K301" t="str">
        <f>IF(ISERROR(VLOOKUP($A301,'2021_NQC_List-11_13'!$A$2:$T$1532,4,FALSE)),"","NQC")</f>
        <v>NQC</v>
      </c>
      <c r="L301" s="3" t="str">
        <f>IF(ISERROR(VLOOKUP($A301,'2021_NQC_List-11_13'!$A$2:$T$1532,4,FALSE)),"",VLOOKUP($A301,'2021_NQC_List-11_13'!$A$2:$T$1532,18,FALSE))</f>
        <v>FC</v>
      </c>
      <c r="M301">
        <f>IF($K301="NQC",VLOOKUP($A301,'2021_NQC_List-11_13'!$A$2:$T$1532,4,FALSE),0)</f>
        <v>16</v>
      </c>
      <c r="N301">
        <f>IF($K301="NQC",VLOOKUP($A301,'2021_NQC_List-11_13'!$A$2:$T$1532,5,FALSE),0)</f>
        <v>16</v>
      </c>
      <c r="O301">
        <f>IF($K301="NQC",VLOOKUP($A301,'2021_NQC_List-11_13'!$A$2:$T$1532,6,FALSE),0)</f>
        <v>16</v>
      </c>
      <c r="P301">
        <f>IF($K301="NQC",VLOOKUP($A301,'2021_NQC_List-11_13'!$A$2:$T$1532,7,FALSE),0)</f>
        <v>16</v>
      </c>
      <c r="Q301">
        <f>IF($K301="NQC",VLOOKUP($A301,'2021_NQC_List-11_13'!$A$2:$T$1532,8,FALSE),0)</f>
        <v>16</v>
      </c>
      <c r="R301">
        <f>IF($K301="NQC",VLOOKUP($A301,'2021_NQC_List-11_13'!$A$2:$T$1532,9,FALSE),0)</f>
        <v>16</v>
      </c>
      <c r="S301">
        <f>IF($K301="NQC",VLOOKUP($A301,'2021_NQC_List-11_13'!$A$2:$T$1532,10,FALSE),0)</f>
        <v>16</v>
      </c>
      <c r="T301">
        <f>IF($K301="NQC",VLOOKUP($A301,'2021_NQC_List-11_13'!$A$2:$T$1532,11,FALSE),0)</f>
        <v>16</v>
      </c>
      <c r="U301">
        <f>IF($K301="NQC",VLOOKUP($A301,'2021_NQC_List-11_13'!$A$2:$T$1532,12,FALSE),0)</f>
        <v>16</v>
      </c>
      <c r="V301">
        <f>IF($K301="NQC",VLOOKUP($A301,'2021_NQC_List-11_13'!$A$2:$T$1532,13,FALSE),0)</f>
        <v>16</v>
      </c>
      <c r="W301">
        <f>IF($K301="NQC",VLOOKUP($A301,'2021_NQC_List-11_13'!$A$2:$T$1532,14,FALSE),0)</f>
        <v>16</v>
      </c>
      <c r="X301">
        <f>IF($K301="NQC",VLOOKUP($A301,'2021_NQC_List-11_13'!$A$2:$T$1532,15,FALSE),0)</f>
        <v>16</v>
      </c>
      <c r="Y301" t="str">
        <f t="shared" si="9"/>
        <v>Hydro-Small Hydro</v>
      </c>
      <c r="AA301" t="s">
        <v>4341</v>
      </c>
    </row>
    <row r="302" spans="1:27" x14ac:dyDescent="0.3">
      <c r="A302" t="str">
        <f>'OASIS-11_26'!E312</f>
        <v>DRUM_7_UNIT 5</v>
      </c>
      <c r="B302" t="str">
        <f>'OASIS-11_26'!G312</f>
        <v>DRUM PH 2 UNIT 5</v>
      </c>
      <c r="C302" t="str">
        <f>VLOOKUP($A302,'OASIS-11_26'!$E$2:$R$1556,2,FALSE)</f>
        <v>GEN</v>
      </c>
      <c r="D302" s="1">
        <f>VLOOKUP($A302,'OASIS-11_26'!$E$2:$R$1556,11,FALSE)</f>
        <v>23743</v>
      </c>
      <c r="E302" s="3">
        <f t="shared" si="8"/>
        <v>1965</v>
      </c>
      <c r="F302" t="str">
        <f>VLOOKUP($A302,'OASIS-11_26'!$E$2:$R$1556,9,FALSE)</f>
        <v>WATER</v>
      </c>
      <c r="G302" t="str">
        <f>VLOOKUP($A302,'OASIS-11_26'!$E$2:$R$1556,8,FALSE)</f>
        <v>HYDRO</v>
      </c>
      <c r="H302">
        <f>VLOOKUP($A302,'OASIS-11_26'!$E$2:$R$1556,4,FALSE)</f>
        <v>50</v>
      </c>
      <c r="I302">
        <f>VLOOKUP($A302,'OASIS-11_26'!$E$2:$R$1556,5,FALSE)</f>
        <v>50</v>
      </c>
      <c r="J302" t="str">
        <f>VLOOKUP($A302,'OASIS-11_26'!$E$2:$R$1556,6,FALSE)</f>
        <v>PGAE</v>
      </c>
      <c r="K302" t="str">
        <f>IF(ISERROR(VLOOKUP($A302,'2021_NQC_List-11_13'!$A$2:$T$1532,4,FALSE)),"","NQC")</f>
        <v>NQC</v>
      </c>
      <c r="L302" s="3" t="str">
        <f>IF(ISERROR(VLOOKUP($A302,'2021_NQC_List-11_13'!$A$2:$T$1532,4,FALSE)),"",VLOOKUP($A302,'2021_NQC_List-11_13'!$A$2:$T$1532,18,FALSE))</f>
        <v>FC</v>
      </c>
      <c r="M302">
        <f>IF($K302="NQC",VLOOKUP($A302,'2021_NQC_List-11_13'!$A$2:$T$1532,4,FALSE),0)</f>
        <v>39.6</v>
      </c>
      <c r="N302">
        <f>IF($K302="NQC",VLOOKUP($A302,'2021_NQC_List-11_13'!$A$2:$T$1532,5,FALSE),0)</f>
        <v>45.2</v>
      </c>
      <c r="O302">
        <f>IF($K302="NQC",VLOOKUP($A302,'2021_NQC_List-11_13'!$A$2:$T$1532,6,FALSE),0)</f>
        <v>46.2</v>
      </c>
      <c r="P302">
        <f>IF($K302="NQC",VLOOKUP($A302,'2021_NQC_List-11_13'!$A$2:$T$1532,7,FALSE),0)</f>
        <v>39.6</v>
      </c>
      <c r="Q302">
        <f>IF($K302="NQC",VLOOKUP($A302,'2021_NQC_List-11_13'!$A$2:$T$1532,8,FALSE),0)</f>
        <v>39.6</v>
      </c>
      <c r="R302">
        <f>IF($K302="NQC",VLOOKUP($A302,'2021_NQC_List-11_13'!$A$2:$T$1532,9,FALSE),0)</f>
        <v>39.6</v>
      </c>
      <c r="S302">
        <f>IF($K302="NQC",VLOOKUP($A302,'2021_NQC_List-11_13'!$A$2:$T$1532,10,FALSE),0)</f>
        <v>48.95</v>
      </c>
      <c r="T302">
        <f>IF($K302="NQC",VLOOKUP($A302,'2021_NQC_List-11_13'!$A$2:$T$1532,11,FALSE),0)</f>
        <v>47.74</v>
      </c>
      <c r="U302">
        <f>IF($K302="NQC",VLOOKUP($A302,'2021_NQC_List-11_13'!$A$2:$T$1532,12,FALSE),0)</f>
        <v>0</v>
      </c>
      <c r="V302">
        <f>IF($K302="NQC",VLOOKUP($A302,'2021_NQC_List-11_13'!$A$2:$T$1532,13,FALSE),0)</f>
        <v>0</v>
      </c>
      <c r="W302">
        <f>IF($K302="NQC",VLOOKUP($A302,'2021_NQC_List-11_13'!$A$2:$T$1532,14,FALSE),0)</f>
        <v>34.479999999999997</v>
      </c>
      <c r="X302">
        <f>IF($K302="NQC",VLOOKUP($A302,'2021_NQC_List-11_13'!$A$2:$T$1532,15,FALSE),0)</f>
        <v>39.6</v>
      </c>
      <c r="Y302" t="str">
        <f t="shared" si="9"/>
        <v>Hydro-Large Hydro</v>
      </c>
      <c r="AA302" t="s">
        <v>4341</v>
      </c>
    </row>
    <row r="303" spans="1:27" x14ac:dyDescent="0.3">
      <c r="A303" t="str">
        <f>'OASIS-11_26'!E313</f>
        <v>BIGSKY_2_SOLAR7</v>
      </c>
      <c r="B303" t="str">
        <f>'OASIS-11_26'!G313</f>
        <v>Big Sky Solar 1</v>
      </c>
      <c r="C303" t="str">
        <f>VLOOKUP($A303,'OASIS-11_26'!$E$2:$R$1556,2,FALSE)</f>
        <v>GEN</v>
      </c>
      <c r="D303" s="1">
        <f>VLOOKUP($A303,'OASIS-11_26'!$E$2:$R$1556,11,FALSE)</f>
        <v>42719</v>
      </c>
      <c r="E303" s="3">
        <f t="shared" si="8"/>
        <v>2016</v>
      </c>
      <c r="F303" t="str">
        <f>VLOOKUP($A303,'OASIS-11_26'!$E$2:$R$1556,9,FALSE)</f>
        <v>SUN</v>
      </c>
      <c r="G303" t="str">
        <f>VLOOKUP($A303,'OASIS-11_26'!$E$2:$R$1556,8,FALSE)</f>
        <v>PHOTO VOLTAIC</v>
      </c>
      <c r="H303">
        <f>VLOOKUP($A303,'OASIS-11_26'!$E$2:$R$1556,4,FALSE)</f>
        <v>50</v>
      </c>
      <c r="I303">
        <f>VLOOKUP($A303,'OASIS-11_26'!$E$2:$R$1556,5,FALSE)</f>
        <v>50</v>
      </c>
      <c r="J303" t="str">
        <f>VLOOKUP($A303,'OASIS-11_26'!$E$2:$R$1556,6,FALSE)</f>
        <v>SCE</v>
      </c>
      <c r="K303" t="str">
        <f>IF(ISERROR(VLOOKUP($A303,'2021_NQC_List-11_13'!$A$2:$T$1532,4,FALSE)),"","NQC")</f>
        <v>NQC</v>
      </c>
      <c r="L303" s="3" t="str">
        <f>IF(ISERROR(VLOOKUP($A303,'2021_NQC_List-11_13'!$A$2:$T$1532,4,FALSE)),"",VLOOKUP($A303,'2021_NQC_List-11_13'!$A$2:$T$1532,18,FALSE))</f>
        <v>FC</v>
      </c>
      <c r="M303">
        <f>IF($K303="NQC",VLOOKUP($A303,'2021_NQC_List-11_13'!$A$2:$T$1532,4,FALSE),0)</f>
        <v>2</v>
      </c>
      <c r="N303">
        <f>IF($K303="NQC",VLOOKUP($A303,'2021_NQC_List-11_13'!$A$2:$T$1532,5,FALSE),0)</f>
        <v>1.5</v>
      </c>
      <c r="O303">
        <f>IF($K303="NQC",VLOOKUP($A303,'2021_NQC_List-11_13'!$A$2:$T$1532,6,FALSE),0)</f>
        <v>9</v>
      </c>
      <c r="P303">
        <f>IF($K303="NQC",VLOOKUP($A303,'2021_NQC_List-11_13'!$A$2:$T$1532,7,FALSE),0)</f>
        <v>7.5</v>
      </c>
      <c r="Q303">
        <f>IF($K303="NQC",VLOOKUP($A303,'2021_NQC_List-11_13'!$A$2:$T$1532,8,FALSE),0)</f>
        <v>8</v>
      </c>
      <c r="R303">
        <f>IF($K303="NQC",VLOOKUP($A303,'2021_NQC_List-11_13'!$A$2:$T$1532,9,FALSE),0)</f>
        <v>15.5</v>
      </c>
      <c r="S303">
        <f>IF($K303="NQC",VLOOKUP($A303,'2021_NQC_List-11_13'!$A$2:$T$1532,10,FALSE),0)</f>
        <v>19.5</v>
      </c>
      <c r="T303">
        <f>IF($K303="NQC",VLOOKUP($A303,'2021_NQC_List-11_13'!$A$2:$T$1532,11,FALSE),0)</f>
        <v>13.5</v>
      </c>
      <c r="U303">
        <f>IF($K303="NQC",VLOOKUP($A303,'2021_NQC_List-11_13'!$A$2:$T$1532,12,FALSE),0)</f>
        <v>7</v>
      </c>
      <c r="V303">
        <f>IF($K303="NQC",VLOOKUP($A303,'2021_NQC_List-11_13'!$A$2:$T$1532,13,FALSE),0)</f>
        <v>1</v>
      </c>
      <c r="W303">
        <f>IF($K303="NQC",VLOOKUP($A303,'2021_NQC_List-11_13'!$A$2:$T$1532,14,FALSE),0)</f>
        <v>1</v>
      </c>
      <c r="X303">
        <f>IF($K303="NQC",VLOOKUP($A303,'2021_NQC_List-11_13'!$A$2:$T$1532,15,FALSE),0)</f>
        <v>0</v>
      </c>
      <c r="Y303" t="str">
        <f t="shared" si="9"/>
        <v>Non-Hydro</v>
      </c>
      <c r="AA303" t="s">
        <v>4341</v>
      </c>
    </row>
    <row r="304" spans="1:27" x14ac:dyDescent="0.3">
      <c r="A304" t="str">
        <f>'OASIS-11_26'!E314</f>
        <v>LASSEN_6_UNITS</v>
      </c>
      <c r="B304" t="str">
        <f>'OASIS-11_26'!G314</f>
        <v>Honey Lake Power</v>
      </c>
      <c r="C304" t="str">
        <f>VLOOKUP($A304,'OASIS-11_26'!$E$2:$R$1556,2,FALSE)</f>
        <v>GEN</v>
      </c>
      <c r="D304" s="1">
        <f>VLOOKUP($A304,'OASIS-11_26'!$E$2:$R$1556,11,FALSE)</f>
        <v>42913</v>
      </c>
      <c r="E304" s="3">
        <f t="shared" si="8"/>
        <v>2017</v>
      </c>
      <c r="F304" t="str">
        <f>VLOOKUP($A304,'OASIS-11_26'!$E$2:$R$1556,9,FALSE)</f>
        <v>BIOMASS</v>
      </c>
      <c r="G304" t="str">
        <f>VLOOKUP($A304,'OASIS-11_26'!$E$2:$R$1556,8,FALSE)</f>
        <v>STEAM</v>
      </c>
      <c r="H304">
        <f>VLOOKUP($A304,'OASIS-11_26'!$E$2:$R$1556,4,FALSE)</f>
        <v>30</v>
      </c>
      <c r="I304">
        <f>VLOOKUP($A304,'OASIS-11_26'!$E$2:$R$1556,5,FALSE)</f>
        <v>50.4</v>
      </c>
      <c r="J304" t="str">
        <f>VLOOKUP($A304,'OASIS-11_26'!$E$2:$R$1556,6,FALSE)</f>
        <v>PGAE</v>
      </c>
      <c r="K304" t="str">
        <f>IF(ISERROR(VLOOKUP($A304,'2021_NQC_List-11_13'!$A$2:$T$1532,4,FALSE)),"","NQC")</f>
        <v>NQC</v>
      </c>
      <c r="L304" s="3" t="str">
        <f>IF(ISERROR(VLOOKUP($A304,'2021_NQC_List-11_13'!$A$2:$T$1532,4,FALSE)),"",VLOOKUP($A304,'2021_NQC_List-11_13'!$A$2:$T$1532,18,FALSE))</f>
        <v>FC</v>
      </c>
      <c r="M304">
        <f>IF($K304="NQC",VLOOKUP($A304,'2021_NQC_List-11_13'!$A$2:$T$1532,4,FALSE),0)</f>
        <v>30</v>
      </c>
      <c r="N304">
        <f>IF($K304="NQC",VLOOKUP($A304,'2021_NQC_List-11_13'!$A$2:$T$1532,5,FALSE),0)</f>
        <v>30</v>
      </c>
      <c r="O304">
        <f>IF($K304="NQC",VLOOKUP($A304,'2021_NQC_List-11_13'!$A$2:$T$1532,6,FALSE),0)</f>
        <v>30</v>
      </c>
      <c r="P304">
        <f>IF($K304="NQC",VLOOKUP($A304,'2021_NQC_List-11_13'!$A$2:$T$1532,7,FALSE),0)</f>
        <v>30</v>
      </c>
      <c r="Q304">
        <f>IF($K304="NQC",VLOOKUP($A304,'2021_NQC_List-11_13'!$A$2:$T$1532,8,FALSE),0)</f>
        <v>30</v>
      </c>
      <c r="R304">
        <f>IF($K304="NQC",VLOOKUP($A304,'2021_NQC_List-11_13'!$A$2:$T$1532,9,FALSE),0)</f>
        <v>30</v>
      </c>
      <c r="S304">
        <f>IF($K304="NQC",VLOOKUP($A304,'2021_NQC_List-11_13'!$A$2:$T$1532,10,FALSE),0)</f>
        <v>30</v>
      </c>
      <c r="T304">
        <f>IF($K304="NQC",VLOOKUP($A304,'2021_NQC_List-11_13'!$A$2:$T$1532,11,FALSE),0)</f>
        <v>30</v>
      </c>
      <c r="U304">
        <f>IF($K304="NQC",VLOOKUP($A304,'2021_NQC_List-11_13'!$A$2:$T$1532,12,FALSE),0)</f>
        <v>30</v>
      </c>
      <c r="V304">
        <f>IF($K304="NQC",VLOOKUP($A304,'2021_NQC_List-11_13'!$A$2:$T$1532,13,FALSE),0)</f>
        <v>30</v>
      </c>
      <c r="W304">
        <f>IF($K304="NQC",VLOOKUP($A304,'2021_NQC_List-11_13'!$A$2:$T$1532,14,FALSE),0)</f>
        <v>30</v>
      </c>
      <c r="X304">
        <f>IF($K304="NQC",VLOOKUP($A304,'2021_NQC_List-11_13'!$A$2:$T$1532,15,FALSE),0)</f>
        <v>30</v>
      </c>
      <c r="Y304" t="str">
        <f t="shared" si="9"/>
        <v>Non-Hydro</v>
      </c>
      <c r="AA304" t="s">
        <v>4341</v>
      </c>
    </row>
    <row r="305" spans="1:27" x14ac:dyDescent="0.3">
      <c r="A305" t="str">
        <f>'OASIS-11_26'!E315</f>
        <v>WRGHTP_7_AMENGY</v>
      </c>
      <c r="B305" t="str">
        <f>'OASIS-11_26'!G315</f>
        <v>SMALL QF AGGREGATION - LOS BANOS</v>
      </c>
      <c r="C305" t="str">
        <f>VLOOKUP($A305,'OASIS-11_26'!$E$2:$R$1556,2,FALSE)</f>
        <v>GEN</v>
      </c>
      <c r="D305" s="1">
        <f>VLOOKUP($A305,'OASIS-11_26'!$E$2:$R$1556,11,FALSE)</f>
        <v>31444</v>
      </c>
      <c r="E305" s="3">
        <f t="shared" si="8"/>
        <v>1986</v>
      </c>
      <c r="F305" t="str">
        <f>VLOOKUP($A305,'OASIS-11_26'!$E$2:$R$1556,9,FALSE)</f>
        <v>WATER</v>
      </c>
      <c r="G305" t="str">
        <f>VLOOKUP($A305,'OASIS-11_26'!$E$2:$R$1556,8,FALSE)</f>
        <v>HYDRO</v>
      </c>
      <c r="H305">
        <f>VLOOKUP($A305,'OASIS-11_26'!$E$2:$R$1556,4,FALSE)</f>
        <v>2.5</v>
      </c>
      <c r="I305">
        <f>VLOOKUP($A305,'OASIS-11_26'!$E$2:$R$1556,5,FALSE)</f>
        <v>2.5</v>
      </c>
      <c r="J305" t="str">
        <f>VLOOKUP($A305,'OASIS-11_26'!$E$2:$R$1556,6,FALSE)</f>
        <v>PGAE</v>
      </c>
      <c r="K305" t="str">
        <f>IF(ISERROR(VLOOKUP($A305,'2021_NQC_List-11_13'!$A$2:$T$1532,4,FALSE)),"","NQC")</f>
        <v>NQC</v>
      </c>
      <c r="L305" s="3" t="str">
        <f>IF(ISERROR(VLOOKUP($A305,'2021_NQC_List-11_13'!$A$2:$T$1532,4,FALSE)),"",VLOOKUP($A305,'2021_NQC_List-11_13'!$A$2:$T$1532,18,FALSE))</f>
        <v>FC</v>
      </c>
      <c r="M305">
        <f>IF($K305="NQC",VLOOKUP($A305,'2021_NQC_List-11_13'!$A$2:$T$1532,4,FALSE),0)</f>
        <v>0.02</v>
      </c>
      <c r="N305">
        <f>IF($K305="NQC",VLOOKUP($A305,'2021_NQC_List-11_13'!$A$2:$T$1532,5,FALSE),0)</f>
        <v>7.0000000000000007E-2</v>
      </c>
      <c r="O305">
        <f>IF($K305="NQC",VLOOKUP($A305,'2021_NQC_List-11_13'!$A$2:$T$1532,6,FALSE),0)</f>
        <v>0</v>
      </c>
      <c r="P305">
        <f>IF($K305="NQC",VLOOKUP($A305,'2021_NQC_List-11_13'!$A$2:$T$1532,7,FALSE),0)</f>
        <v>0.04</v>
      </c>
      <c r="Q305">
        <f>IF($K305="NQC",VLOOKUP($A305,'2021_NQC_List-11_13'!$A$2:$T$1532,8,FALSE),0)</f>
        <v>0.28000000000000003</v>
      </c>
      <c r="R305">
        <f>IF($K305="NQC",VLOOKUP($A305,'2021_NQC_List-11_13'!$A$2:$T$1532,9,FALSE),0)</f>
        <v>0.38</v>
      </c>
      <c r="S305">
        <f>IF($K305="NQC",VLOOKUP($A305,'2021_NQC_List-11_13'!$A$2:$T$1532,10,FALSE),0)</f>
        <v>0.67</v>
      </c>
      <c r="T305">
        <f>IF($K305="NQC",VLOOKUP($A305,'2021_NQC_List-11_13'!$A$2:$T$1532,11,FALSE),0)</f>
        <v>0.78</v>
      </c>
      <c r="U305">
        <f>IF($K305="NQC",VLOOKUP($A305,'2021_NQC_List-11_13'!$A$2:$T$1532,12,FALSE),0)</f>
        <v>0.75</v>
      </c>
      <c r="V305">
        <f>IF($K305="NQC",VLOOKUP($A305,'2021_NQC_List-11_13'!$A$2:$T$1532,13,FALSE),0)</f>
        <v>0.46</v>
      </c>
      <c r="W305">
        <f>IF($K305="NQC",VLOOKUP($A305,'2021_NQC_List-11_13'!$A$2:$T$1532,14,FALSE),0)</f>
        <v>0.24</v>
      </c>
      <c r="X305">
        <f>IF($K305="NQC",VLOOKUP($A305,'2021_NQC_List-11_13'!$A$2:$T$1532,15,FALSE),0)</f>
        <v>0.04</v>
      </c>
      <c r="Y305" t="str">
        <f t="shared" si="9"/>
        <v>Hydro-Small Hydro</v>
      </c>
      <c r="AA305" t="s">
        <v>4341</v>
      </c>
    </row>
    <row r="306" spans="1:27" x14ac:dyDescent="0.3">
      <c r="A306" t="str">
        <f>'OASIS-11_26'!E316</f>
        <v>CHINO_2_SOLAR2</v>
      </c>
      <c r="B306" t="str">
        <f>'OASIS-11_26'!G316</f>
        <v>Kona Solar - Terra Francesca</v>
      </c>
      <c r="C306" t="str">
        <f>VLOOKUP($A306,'OASIS-11_26'!$E$2:$R$1556,2,FALSE)</f>
        <v>GEN</v>
      </c>
      <c r="D306" s="1">
        <f>VLOOKUP($A306,'OASIS-11_26'!$E$2:$R$1556,11,FALSE)</f>
        <v>42107</v>
      </c>
      <c r="E306" s="3">
        <f t="shared" si="8"/>
        <v>2015</v>
      </c>
      <c r="F306" t="str">
        <f>VLOOKUP($A306,'OASIS-11_26'!$E$2:$R$1556,9,FALSE)</f>
        <v>SUN</v>
      </c>
      <c r="G306" t="str">
        <f>VLOOKUP($A306,'OASIS-11_26'!$E$2:$R$1556,8,FALSE)</f>
        <v>PHOTO VOLTAIC</v>
      </c>
      <c r="H306">
        <f>VLOOKUP($A306,'OASIS-11_26'!$E$2:$R$1556,4,FALSE)</f>
        <v>1.49</v>
      </c>
      <c r="I306">
        <f>VLOOKUP($A306,'OASIS-11_26'!$E$2:$R$1556,5,FALSE)</f>
        <v>1.5</v>
      </c>
      <c r="J306" t="str">
        <f>VLOOKUP($A306,'OASIS-11_26'!$E$2:$R$1556,6,FALSE)</f>
        <v>SCE</v>
      </c>
      <c r="K306" t="str">
        <f>IF(ISERROR(VLOOKUP($A306,'2021_NQC_List-11_13'!$A$2:$T$1532,4,FALSE)),"","NQC")</f>
        <v>NQC</v>
      </c>
      <c r="L306" s="3" t="str">
        <f>IF(ISERROR(VLOOKUP($A306,'2021_NQC_List-11_13'!$A$2:$T$1532,4,FALSE)),"",VLOOKUP($A306,'2021_NQC_List-11_13'!$A$2:$T$1532,18,FALSE))</f>
        <v>EO</v>
      </c>
      <c r="M306">
        <f>IF($K306="NQC",VLOOKUP($A306,'2021_NQC_List-11_13'!$A$2:$T$1532,4,FALSE),0)</f>
        <v>0</v>
      </c>
      <c r="N306">
        <f>IF($K306="NQC",VLOOKUP($A306,'2021_NQC_List-11_13'!$A$2:$T$1532,5,FALSE),0)</f>
        <v>0</v>
      </c>
      <c r="O306">
        <f>IF($K306="NQC",VLOOKUP($A306,'2021_NQC_List-11_13'!$A$2:$T$1532,6,FALSE),0)</f>
        <v>0</v>
      </c>
      <c r="P306">
        <f>IF($K306="NQC",VLOOKUP($A306,'2021_NQC_List-11_13'!$A$2:$T$1532,7,FALSE),0)</f>
        <v>0</v>
      </c>
      <c r="Q306">
        <f>IF($K306="NQC",VLOOKUP($A306,'2021_NQC_List-11_13'!$A$2:$T$1532,8,FALSE),0)</f>
        <v>0</v>
      </c>
      <c r="R306">
        <f>IF($K306="NQC",VLOOKUP($A306,'2021_NQC_List-11_13'!$A$2:$T$1532,9,FALSE),0)</f>
        <v>0</v>
      </c>
      <c r="S306">
        <f>IF($K306="NQC",VLOOKUP($A306,'2021_NQC_List-11_13'!$A$2:$T$1532,10,FALSE),0)</f>
        <v>0</v>
      </c>
      <c r="T306">
        <f>IF($K306="NQC",VLOOKUP($A306,'2021_NQC_List-11_13'!$A$2:$T$1532,11,FALSE),0)</f>
        <v>0</v>
      </c>
      <c r="U306">
        <f>IF($K306="NQC",VLOOKUP($A306,'2021_NQC_List-11_13'!$A$2:$T$1532,12,FALSE),0)</f>
        <v>0</v>
      </c>
      <c r="V306">
        <f>IF($K306="NQC",VLOOKUP($A306,'2021_NQC_List-11_13'!$A$2:$T$1532,13,FALSE),0)</f>
        <v>0</v>
      </c>
      <c r="W306">
        <f>IF($K306="NQC",VLOOKUP($A306,'2021_NQC_List-11_13'!$A$2:$T$1532,14,FALSE),0)</f>
        <v>0</v>
      </c>
      <c r="X306">
        <f>IF($K306="NQC",VLOOKUP($A306,'2021_NQC_List-11_13'!$A$2:$T$1532,15,FALSE),0)</f>
        <v>0</v>
      </c>
      <c r="Y306" t="str">
        <f t="shared" si="9"/>
        <v>Non-Hydro</v>
      </c>
      <c r="AA306" t="s">
        <v>4341</v>
      </c>
    </row>
    <row r="307" spans="1:27" x14ac:dyDescent="0.3">
      <c r="A307" t="str">
        <f>'OASIS-11_26'!E317</f>
        <v>ADOBEE_1_SOLAR</v>
      </c>
      <c r="B307" t="str">
        <f>'OASIS-11_26'!G317</f>
        <v>Adobe Solar</v>
      </c>
      <c r="C307" t="str">
        <f>VLOOKUP($A307,'OASIS-11_26'!$E$2:$R$1556,2,FALSE)</f>
        <v>GEN</v>
      </c>
      <c r="D307" s="1">
        <f>VLOOKUP($A307,'OASIS-11_26'!$E$2:$R$1556,11,FALSE)</f>
        <v>41780</v>
      </c>
      <c r="E307" s="3">
        <f t="shared" si="8"/>
        <v>2014</v>
      </c>
      <c r="F307" t="str">
        <f>VLOOKUP($A307,'OASIS-11_26'!$E$2:$R$1556,9,FALSE)</f>
        <v>SUN</v>
      </c>
      <c r="G307" t="str">
        <f>VLOOKUP($A307,'OASIS-11_26'!$E$2:$R$1556,8,FALSE)</f>
        <v>PHOTO VOLTAIC</v>
      </c>
      <c r="H307">
        <f>VLOOKUP($A307,'OASIS-11_26'!$E$2:$R$1556,4,FALSE)</f>
        <v>20</v>
      </c>
      <c r="I307">
        <f>VLOOKUP($A307,'OASIS-11_26'!$E$2:$R$1556,5,FALSE)</f>
        <v>20</v>
      </c>
      <c r="J307" t="str">
        <f>VLOOKUP($A307,'OASIS-11_26'!$E$2:$R$1556,6,FALSE)</f>
        <v>PGAE</v>
      </c>
      <c r="K307" t="str">
        <f>IF(ISERROR(VLOOKUP($A307,'2021_NQC_List-11_13'!$A$2:$T$1532,4,FALSE)),"","NQC")</f>
        <v>NQC</v>
      </c>
      <c r="L307" s="3" t="str">
        <f>IF(ISERROR(VLOOKUP($A307,'2021_NQC_List-11_13'!$A$2:$T$1532,4,FALSE)),"",VLOOKUP($A307,'2021_NQC_List-11_13'!$A$2:$T$1532,18,FALSE))</f>
        <v>FC</v>
      </c>
      <c r="M307">
        <f>IF($K307="NQC",VLOOKUP($A307,'2021_NQC_List-11_13'!$A$2:$T$1532,4,FALSE),0)</f>
        <v>0.8</v>
      </c>
      <c r="N307">
        <f>IF($K307="NQC",VLOOKUP($A307,'2021_NQC_List-11_13'!$A$2:$T$1532,5,FALSE),0)</f>
        <v>0.6</v>
      </c>
      <c r="O307">
        <f>IF($K307="NQC",VLOOKUP($A307,'2021_NQC_List-11_13'!$A$2:$T$1532,6,FALSE),0)</f>
        <v>3.6</v>
      </c>
      <c r="P307">
        <f>IF($K307="NQC",VLOOKUP($A307,'2021_NQC_List-11_13'!$A$2:$T$1532,7,FALSE),0)</f>
        <v>3</v>
      </c>
      <c r="Q307">
        <f>IF($K307="NQC",VLOOKUP($A307,'2021_NQC_List-11_13'!$A$2:$T$1532,8,FALSE),0)</f>
        <v>3.2</v>
      </c>
      <c r="R307">
        <f>IF($K307="NQC",VLOOKUP($A307,'2021_NQC_List-11_13'!$A$2:$T$1532,9,FALSE),0)</f>
        <v>6.2</v>
      </c>
      <c r="S307">
        <f>IF($K307="NQC",VLOOKUP($A307,'2021_NQC_List-11_13'!$A$2:$T$1532,10,FALSE),0)</f>
        <v>7.8</v>
      </c>
      <c r="T307">
        <f>IF($K307="NQC",VLOOKUP($A307,'2021_NQC_List-11_13'!$A$2:$T$1532,11,FALSE),0)</f>
        <v>5.4</v>
      </c>
      <c r="U307">
        <f>IF($K307="NQC",VLOOKUP($A307,'2021_NQC_List-11_13'!$A$2:$T$1532,12,FALSE),0)</f>
        <v>2.8</v>
      </c>
      <c r="V307">
        <f>IF($K307="NQC",VLOOKUP($A307,'2021_NQC_List-11_13'!$A$2:$T$1532,13,FALSE),0)</f>
        <v>0.4</v>
      </c>
      <c r="W307">
        <f>IF($K307="NQC",VLOOKUP($A307,'2021_NQC_List-11_13'!$A$2:$T$1532,14,FALSE),0)</f>
        <v>0.4</v>
      </c>
      <c r="X307">
        <f>IF($K307="NQC",VLOOKUP($A307,'2021_NQC_List-11_13'!$A$2:$T$1532,15,FALSE),0)</f>
        <v>0</v>
      </c>
      <c r="Y307" t="str">
        <f t="shared" si="9"/>
        <v>Non-Hydro</v>
      </c>
      <c r="AA307" t="s">
        <v>4341</v>
      </c>
    </row>
    <row r="308" spans="1:27" x14ac:dyDescent="0.3">
      <c r="A308" t="str">
        <f>'OASIS-11_26'!E318</f>
        <v>DSFLWR_2_WS2SR1</v>
      </c>
      <c r="B308" t="str">
        <f>'OASIS-11_26'!G318</f>
        <v>Willow Springs 2</v>
      </c>
      <c r="C308" t="str">
        <f>VLOOKUP($A308,'OASIS-11_26'!$E$2:$R$1556,2,FALSE)</f>
        <v>GEN</v>
      </c>
      <c r="D308" s="1">
        <f>VLOOKUP($A308,'OASIS-11_26'!$E$2:$R$1556,11,FALSE)</f>
        <v>43494</v>
      </c>
      <c r="E308" s="3">
        <f t="shared" si="8"/>
        <v>2019</v>
      </c>
      <c r="F308" t="str">
        <f>VLOOKUP($A308,'OASIS-11_26'!$E$2:$R$1556,9,FALSE)</f>
        <v>SUN</v>
      </c>
      <c r="G308" t="str">
        <f>VLOOKUP($A308,'OASIS-11_26'!$E$2:$R$1556,8,FALSE)</f>
        <v>PHOTO VOLTAIC</v>
      </c>
      <c r="H308">
        <f>VLOOKUP($A308,'OASIS-11_26'!$E$2:$R$1556,4,FALSE)</f>
        <v>100</v>
      </c>
      <c r="I308">
        <f>VLOOKUP($A308,'OASIS-11_26'!$E$2:$R$1556,5,FALSE)</f>
        <v>100</v>
      </c>
      <c r="J308" t="str">
        <f>VLOOKUP($A308,'OASIS-11_26'!$E$2:$R$1556,6,FALSE)</f>
        <v>SCE</v>
      </c>
      <c r="K308" t="str">
        <f>IF(ISERROR(VLOOKUP($A308,'2021_NQC_List-11_13'!$A$2:$T$1532,4,FALSE)),"","NQC")</f>
        <v>NQC</v>
      </c>
      <c r="L308" s="3" t="str">
        <f>IF(ISERROR(VLOOKUP($A308,'2021_NQC_List-11_13'!$A$2:$T$1532,4,FALSE)),"",VLOOKUP($A308,'2021_NQC_List-11_13'!$A$2:$T$1532,18,FALSE))</f>
        <v>FC</v>
      </c>
      <c r="M308">
        <f>IF($K308="NQC",VLOOKUP($A308,'2021_NQC_List-11_13'!$A$2:$T$1532,4,FALSE),0)</f>
        <v>4</v>
      </c>
      <c r="N308">
        <f>IF($K308="NQC",VLOOKUP($A308,'2021_NQC_List-11_13'!$A$2:$T$1532,5,FALSE),0)</f>
        <v>3</v>
      </c>
      <c r="O308">
        <f>IF($K308="NQC",VLOOKUP($A308,'2021_NQC_List-11_13'!$A$2:$T$1532,6,FALSE),0)</f>
        <v>18</v>
      </c>
      <c r="P308">
        <f>IF($K308="NQC",VLOOKUP($A308,'2021_NQC_List-11_13'!$A$2:$T$1532,7,FALSE),0)</f>
        <v>15</v>
      </c>
      <c r="Q308">
        <f>IF($K308="NQC",VLOOKUP($A308,'2021_NQC_List-11_13'!$A$2:$T$1532,8,FALSE),0)</f>
        <v>16</v>
      </c>
      <c r="R308">
        <f>IF($K308="NQC",VLOOKUP($A308,'2021_NQC_List-11_13'!$A$2:$T$1532,9,FALSE),0)</f>
        <v>31</v>
      </c>
      <c r="S308">
        <f>IF($K308="NQC",VLOOKUP($A308,'2021_NQC_List-11_13'!$A$2:$T$1532,10,FALSE),0)</f>
        <v>39</v>
      </c>
      <c r="T308">
        <f>IF($K308="NQC",VLOOKUP($A308,'2021_NQC_List-11_13'!$A$2:$T$1532,11,FALSE),0)</f>
        <v>27</v>
      </c>
      <c r="U308">
        <f>IF($K308="NQC",VLOOKUP($A308,'2021_NQC_List-11_13'!$A$2:$T$1532,12,FALSE),0)</f>
        <v>14</v>
      </c>
      <c r="V308">
        <f>IF($K308="NQC",VLOOKUP($A308,'2021_NQC_List-11_13'!$A$2:$T$1532,13,FALSE),0)</f>
        <v>2</v>
      </c>
      <c r="W308">
        <f>IF($K308="NQC",VLOOKUP($A308,'2021_NQC_List-11_13'!$A$2:$T$1532,14,FALSE),0)</f>
        <v>2</v>
      </c>
      <c r="X308">
        <f>IF($K308="NQC",VLOOKUP($A308,'2021_NQC_List-11_13'!$A$2:$T$1532,15,FALSE),0)</f>
        <v>0</v>
      </c>
      <c r="Y308" t="str">
        <f t="shared" si="9"/>
        <v>Non-Hydro</v>
      </c>
      <c r="AA308" t="s">
        <v>4341</v>
      </c>
    </row>
    <row r="309" spans="1:27" x14ac:dyDescent="0.3">
      <c r="A309" t="str">
        <f>'OASIS-11_26'!E319</f>
        <v>RVSIDE_6_RERCU2</v>
      </c>
      <c r="B309" t="str">
        <f>'OASIS-11_26'!G319</f>
        <v>Riverside Energy Res. Ctr Unit 2</v>
      </c>
      <c r="C309" t="str">
        <f>VLOOKUP($A309,'OASIS-11_26'!$E$2:$R$1556,2,FALSE)</f>
        <v>GEN</v>
      </c>
      <c r="D309" s="1">
        <f>VLOOKUP($A309,'OASIS-11_26'!$E$2:$R$1556,11,FALSE)</f>
        <v>38869</v>
      </c>
      <c r="E309" s="3">
        <f t="shared" si="8"/>
        <v>2006</v>
      </c>
      <c r="F309" t="str">
        <f>VLOOKUP($A309,'OASIS-11_26'!$E$2:$R$1556,9,FALSE)</f>
        <v>NATURAL GAS</v>
      </c>
      <c r="G309" t="str">
        <f>VLOOKUP($A309,'OASIS-11_26'!$E$2:$R$1556,8,FALSE)</f>
        <v>COMBUSTION TURBINE</v>
      </c>
      <c r="H309">
        <f>VLOOKUP($A309,'OASIS-11_26'!$E$2:$R$1556,4,FALSE)</f>
        <v>48.5</v>
      </c>
      <c r="I309">
        <f>VLOOKUP($A309,'OASIS-11_26'!$E$2:$R$1556,5,FALSE)</f>
        <v>48.5</v>
      </c>
      <c r="J309" t="str">
        <f>VLOOKUP($A309,'OASIS-11_26'!$E$2:$R$1556,6,FALSE)</f>
        <v>SCE</v>
      </c>
      <c r="K309" t="str">
        <f>IF(ISERROR(VLOOKUP($A309,'2021_NQC_List-11_13'!$A$2:$T$1532,4,FALSE)),"","NQC")</f>
        <v>NQC</v>
      </c>
      <c r="L309" s="3" t="str">
        <f>IF(ISERROR(VLOOKUP($A309,'2021_NQC_List-11_13'!$A$2:$T$1532,4,FALSE)),"",VLOOKUP($A309,'2021_NQC_List-11_13'!$A$2:$T$1532,18,FALSE))</f>
        <v>FC</v>
      </c>
      <c r="M309">
        <f>IF($K309="NQC",VLOOKUP($A309,'2021_NQC_List-11_13'!$A$2:$T$1532,4,FALSE),0)</f>
        <v>48.5</v>
      </c>
      <c r="N309">
        <f>IF($K309="NQC",VLOOKUP($A309,'2021_NQC_List-11_13'!$A$2:$T$1532,5,FALSE),0)</f>
        <v>48.5</v>
      </c>
      <c r="O309">
        <f>IF($K309="NQC",VLOOKUP($A309,'2021_NQC_List-11_13'!$A$2:$T$1532,6,FALSE),0)</f>
        <v>48.5</v>
      </c>
      <c r="P309">
        <f>IF($K309="NQC",VLOOKUP($A309,'2021_NQC_List-11_13'!$A$2:$T$1532,7,FALSE),0)</f>
        <v>48.5</v>
      </c>
      <c r="Q309">
        <f>IF($K309="NQC",VLOOKUP($A309,'2021_NQC_List-11_13'!$A$2:$T$1532,8,FALSE),0)</f>
        <v>48.5</v>
      </c>
      <c r="R309">
        <f>IF($K309="NQC",VLOOKUP($A309,'2021_NQC_List-11_13'!$A$2:$T$1532,9,FALSE),0)</f>
        <v>48.5</v>
      </c>
      <c r="S309">
        <f>IF($K309="NQC",VLOOKUP($A309,'2021_NQC_List-11_13'!$A$2:$T$1532,10,FALSE),0)</f>
        <v>48.5</v>
      </c>
      <c r="T309">
        <f>IF($K309="NQC",VLOOKUP($A309,'2021_NQC_List-11_13'!$A$2:$T$1532,11,FALSE),0)</f>
        <v>48.5</v>
      </c>
      <c r="U309">
        <f>IF($K309="NQC",VLOOKUP($A309,'2021_NQC_List-11_13'!$A$2:$T$1532,12,FALSE),0)</f>
        <v>48.5</v>
      </c>
      <c r="V309">
        <f>IF($K309="NQC",VLOOKUP($A309,'2021_NQC_List-11_13'!$A$2:$T$1532,13,FALSE),0)</f>
        <v>48.5</v>
      </c>
      <c r="W309">
        <f>IF($K309="NQC",VLOOKUP($A309,'2021_NQC_List-11_13'!$A$2:$T$1532,14,FALSE),0)</f>
        <v>48.5</v>
      </c>
      <c r="X309">
        <f>IF($K309="NQC",VLOOKUP($A309,'2021_NQC_List-11_13'!$A$2:$T$1532,15,FALSE),0)</f>
        <v>48.5</v>
      </c>
      <c r="Y309" t="str">
        <f t="shared" si="9"/>
        <v>Non-Hydro</v>
      </c>
      <c r="AA309" t="s">
        <v>4341</v>
      </c>
    </row>
    <row r="310" spans="1:27" x14ac:dyDescent="0.3">
      <c r="A310" t="str">
        <f>'OASIS-11_26'!E320</f>
        <v>DIABLO_7_UNIT 2</v>
      </c>
      <c r="B310" t="str">
        <f>'OASIS-11_26'!G320</f>
        <v>Diablo Canyon Unit 2</v>
      </c>
      <c r="C310" t="str">
        <f>VLOOKUP($A310,'OASIS-11_26'!$E$2:$R$1556,2,FALSE)</f>
        <v>GEN</v>
      </c>
      <c r="D310" s="1">
        <f>VLOOKUP($A310,'OASIS-11_26'!$E$2:$R$1556,11,FALSE)</f>
        <v>31413</v>
      </c>
      <c r="E310" s="3">
        <f t="shared" si="8"/>
        <v>1986</v>
      </c>
      <c r="F310" t="str">
        <f>VLOOKUP($A310,'OASIS-11_26'!$E$2:$R$1556,9,FALSE)</f>
        <v>URANIUM</v>
      </c>
      <c r="G310" t="str">
        <f>VLOOKUP($A310,'OASIS-11_26'!$E$2:$R$1556,8,FALSE)</f>
        <v>STEAM</v>
      </c>
      <c r="H310">
        <f>VLOOKUP($A310,'OASIS-11_26'!$E$2:$R$1556,4,FALSE)</f>
        <v>1150</v>
      </c>
      <c r="I310">
        <f>VLOOKUP($A310,'OASIS-11_26'!$E$2:$R$1556,5,FALSE)</f>
        <v>1176</v>
      </c>
      <c r="J310" t="str">
        <f>VLOOKUP($A310,'OASIS-11_26'!$E$2:$R$1556,6,FALSE)</f>
        <v>PGAE</v>
      </c>
      <c r="K310" t="str">
        <f>IF(ISERROR(VLOOKUP($A310,'2021_NQC_List-11_13'!$A$2:$T$1532,4,FALSE)),"","NQC")</f>
        <v>NQC</v>
      </c>
      <c r="L310" s="3" t="str">
        <f>IF(ISERROR(VLOOKUP($A310,'2021_NQC_List-11_13'!$A$2:$T$1532,4,FALSE)),"",VLOOKUP($A310,'2021_NQC_List-11_13'!$A$2:$T$1532,18,FALSE))</f>
        <v>FC</v>
      </c>
      <c r="M310">
        <f>IF($K310="NQC",VLOOKUP($A310,'2021_NQC_List-11_13'!$A$2:$T$1532,4,FALSE),0)</f>
        <v>1140</v>
      </c>
      <c r="N310">
        <f>IF($K310="NQC",VLOOKUP($A310,'2021_NQC_List-11_13'!$A$2:$T$1532,5,FALSE),0)</f>
        <v>1140</v>
      </c>
      <c r="O310">
        <f>IF($K310="NQC",VLOOKUP($A310,'2021_NQC_List-11_13'!$A$2:$T$1532,6,FALSE),0)</f>
        <v>1140</v>
      </c>
      <c r="P310">
        <f>IF($K310="NQC",VLOOKUP($A310,'2021_NQC_List-11_13'!$A$2:$T$1532,7,FALSE),0)</f>
        <v>1140</v>
      </c>
      <c r="Q310">
        <f>IF($K310="NQC",VLOOKUP($A310,'2021_NQC_List-11_13'!$A$2:$T$1532,8,FALSE),0)</f>
        <v>1140</v>
      </c>
      <c r="R310">
        <f>IF($K310="NQC",VLOOKUP($A310,'2021_NQC_List-11_13'!$A$2:$T$1532,9,FALSE),0)</f>
        <v>1140</v>
      </c>
      <c r="S310">
        <f>IF($K310="NQC",VLOOKUP($A310,'2021_NQC_List-11_13'!$A$2:$T$1532,10,FALSE),0)</f>
        <v>1140</v>
      </c>
      <c r="T310">
        <f>IF($K310="NQC",VLOOKUP($A310,'2021_NQC_List-11_13'!$A$2:$T$1532,11,FALSE),0)</f>
        <v>1140</v>
      </c>
      <c r="U310">
        <f>IF($K310="NQC",VLOOKUP($A310,'2021_NQC_List-11_13'!$A$2:$T$1532,12,FALSE),0)</f>
        <v>1140</v>
      </c>
      <c r="V310">
        <f>IF($K310="NQC",VLOOKUP($A310,'2021_NQC_List-11_13'!$A$2:$T$1532,13,FALSE),0)</f>
        <v>1140</v>
      </c>
      <c r="W310">
        <f>IF($K310="NQC",VLOOKUP($A310,'2021_NQC_List-11_13'!$A$2:$T$1532,14,FALSE),0)</f>
        <v>1140</v>
      </c>
      <c r="X310">
        <f>IF($K310="NQC",VLOOKUP($A310,'2021_NQC_List-11_13'!$A$2:$T$1532,15,FALSE),0)</f>
        <v>1140</v>
      </c>
      <c r="Y310" t="str">
        <f t="shared" si="9"/>
        <v>Non-Hydro</v>
      </c>
      <c r="AA310" t="s">
        <v>4341</v>
      </c>
    </row>
    <row r="311" spans="1:27" x14ac:dyDescent="0.3">
      <c r="A311" t="str">
        <f>'OASIS-11_26'!E321</f>
        <v>MONLTH_6_BATTRY</v>
      </c>
      <c r="B311" t="str">
        <f>'OASIS-11_26'!G321</f>
        <v>Tehachapi Storage Project</v>
      </c>
      <c r="C311" t="str">
        <f>VLOOKUP($A311,'OASIS-11_26'!$E$2:$R$1556,2,FALSE)</f>
        <v>GEN</v>
      </c>
      <c r="D311" s="1">
        <f>VLOOKUP($A311,'OASIS-11_26'!$E$2:$R$1556,11,FALSE)</f>
        <v>42468</v>
      </c>
      <c r="E311" s="3">
        <f t="shared" si="8"/>
        <v>2016</v>
      </c>
      <c r="F311" t="str">
        <f>VLOOKUP($A311,'OASIS-11_26'!$E$2:$R$1556,9,FALSE)</f>
        <v>LESR</v>
      </c>
      <c r="G311" t="str">
        <f>VLOOKUP($A311,'OASIS-11_26'!$E$2:$R$1556,8,FALSE)</f>
        <v>OTHER</v>
      </c>
      <c r="H311">
        <f>VLOOKUP($A311,'OASIS-11_26'!$E$2:$R$1556,4,FALSE)</f>
        <v>7.99</v>
      </c>
      <c r="I311">
        <f>VLOOKUP($A311,'OASIS-11_26'!$E$2:$R$1556,5,FALSE)</f>
        <v>8</v>
      </c>
      <c r="J311" t="str">
        <f>VLOOKUP($A311,'OASIS-11_26'!$E$2:$R$1556,6,FALSE)</f>
        <v>SCE</v>
      </c>
      <c r="K311" t="str">
        <f>IF(ISERROR(VLOOKUP($A311,'2021_NQC_List-11_13'!$A$2:$T$1532,4,FALSE)),"","NQC")</f>
        <v/>
      </c>
      <c r="L311" s="3" t="str">
        <f>IF(ISERROR(VLOOKUP($A311,'2021_NQC_List-11_13'!$A$2:$T$1532,4,FALSE)),"",VLOOKUP($A311,'2021_NQC_List-11_13'!$A$2:$T$1532,18,FALSE))</f>
        <v/>
      </c>
      <c r="M311">
        <f>IF($K311="NQC",VLOOKUP($A311,'2021_NQC_List-11_13'!$A$2:$T$1532,4,FALSE),0)</f>
        <v>0</v>
      </c>
      <c r="N311">
        <f>IF($K311="NQC",VLOOKUP($A311,'2021_NQC_List-11_13'!$A$2:$T$1532,5,FALSE),0)</f>
        <v>0</v>
      </c>
      <c r="O311">
        <f>IF($K311="NQC",VLOOKUP($A311,'2021_NQC_List-11_13'!$A$2:$T$1532,6,FALSE),0)</f>
        <v>0</v>
      </c>
      <c r="P311">
        <f>IF($K311="NQC",VLOOKUP($A311,'2021_NQC_List-11_13'!$A$2:$T$1532,7,FALSE),0)</f>
        <v>0</v>
      </c>
      <c r="Q311">
        <f>IF($K311="NQC",VLOOKUP($A311,'2021_NQC_List-11_13'!$A$2:$T$1532,8,FALSE),0)</f>
        <v>0</v>
      </c>
      <c r="R311">
        <f>IF($K311="NQC",VLOOKUP($A311,'2021_NQC_List-11_13'!$A$2:$T$1532,9,FALSE),0)</f>
        <v>0</v>
      </c>
      <c r="S311">
        <f>IF($K311="NQC",VLOOKUP($A311,'2021_NQC_List-11_13'!$A$2:$T$1532,10,FALSE),0)</f>
        <v>0</v>
      </c>
      <c r="T311">
        <f>IF($K311="NQC",VLOOKUP($A311,'2021_NQC_List-11_13'!$A$2:$T$1532,11,FALSE),0)</f>
        <v>0</v>
      </c>
      <c r="U311">
        <f>IF($K311="NQC",VLOOKUP($A311,'2021_NQC_List-11_13'!$A$2:$T$1532,12,FALSE),0)</f>
        <v>0</v>
      </c>
      <c r="V311">
        <f>IF($K311="NQC",VLOOKUP($A311,'2021_NQC_List-11_13'!$A$2:$T$1532,13,FALSE),0)</f>
        <v>0</v>
      </c>
      <c r="W311">
        <f>IF($K311="NQC",VLOOKUP($A311,'2021_NQC_List-11_13'!$A$2:$T$1532,14,FALSE),0)</f>
        <v>0</v>
      </c>
      <c r="X311">
        <f>IF($K311="NQC",VLOOKUP($A311,'2021_NQC_List-11_13'!$A$2:$T$1532,15,FALSE),0)</f>
        <v>0</v>
      </c>
      <c r="Y311" t="str">
        <f t="shared" si="9"/>
        <v>Non-Hydro</v>
      </c>
      <c r="AA311" t="s">
        <v>4341</v>
      </c>
    </row>
    <row r="312" spans="1:27" x14ac:dyDescent="0.3">
      <c r="A312" t="str">
        <f>'OASIS-11_26'!E322</f>
        <v>WEBER_6_FORWRD</v>
      </c>
      <c r="B312" t="str">
        <f>'OASIS-11_26'!G322</f>
        <v>Forward</v>
      </c>
      <c r="C312" t="str">
        <f>VLOOKUP($A312,'OASIS-11_26'!$E$2:$R$1556,2,FALSE)</f>
        <v>GEN</v>
      </c>
      <c r="D312" s="1">
        <f>VLOOKUP($A312,'OASIS-11_26'!$E$2:$R$1556,11,FALSE)</f>
        <v>41675</v>
      </c>
      <c r="E312" s="3">
        <f t="shared" si="8"/>
        <v>2014</v>
      </c>
      <c r="F312" t="str">
        <f>VLOOKUP($A312,'OASIS-11_26'!$E$2:$R$1556,9,FALSE)</f>
        <v>BIOGAS</v>
      </c>
      <c r="G312" t="str">
        <f>VLOOKUP($A312,'OASIS-11_26'!$E$2:$R$1556,8,FALSE)</f>
        <v>RECIPROCATING ENGINE</v>
      </c>
      <c r="H312">
        <f>VLOOKUP($A312,'OASIS-11_26'!$E$2:$R$1556,4,FALSE)</f>
        <v>4.2</v>
      </c>
      <c r="I312">
        <f>VLOOKUP($A312,'OASIS-11_26'!$E$2:$R$1556,5,FALSE)</f>
        <v>4.3</v>
      </c>
      <c r="J312" t="str">
        <f>VLOOKUP($A312,'OASIS-11_26'!$E$2:$R$1556,6,FALSE)</f>
        <v>PGAE</v>
      </c>
      <c r="K312" t="str">
        <f>IF(ISERROR(VLOOKUP($A312,'2021_NQC_List-11_13'!$A$2:$T$1532,4,FALSE)),"","NQC")</f>
        <v>NQC</v>
      </c>
      <c r="L312" s="3" t="str">
        <f>IF(ISERROR(VLOOKUP($A312,'2021_NQC_List-11_13'!$A$2:$T$1532,4,FALSE)),"",VLOOKUP($A312,'2021_NQC_List-11_13'!$A$2:$T$1532,18,FALSE))</f>
        <v>FC</v>
      </c>
      <c r="M312">
        <f>IF($K312="NQC",VLOOKUP($A312,'2021_NQC_List-11_13'!$A$2:$T$1532,4,FALSE),0)</f>
        <v>4.2</v>
      </c>
      <c r="N312">
        <f>IF($K312="NQC",VLOOKUP($A312,'2021_NQC_List-11_13'!$A$2:$T$1532,5,FALSE),0)</f>
        <v>4.2</v>
      </c>
      <c r="O312">
        <f>IF($K312="NQC",VLOOKUP($A312,'2021_NQC_List-11_13'!$A$2:$T$1532,6,FALSE),0)</f>
        <v>4.2</v>
      </c>
      <c r="P312">
        <f>IF($K312="NQC",VLOOKUP($A312,'2021_NQC_List-11_13'!$A$2:$T$1532,7,FALSE),0)</f>
        <v>4.2</v>
      </c>
      <c r="Q312">
        <f>IF($K312="NQC",VLOOKUP($A312,'2021_NQC_List-11_13'!$A$2:$T$1532,8,FALSE),0)</f>
        <v>4.2</v>
      </c>
      <c r="R312">
        <f>IF($K312="NQC",VLOOKUP($A312,'2021_NQC_List-11_13'!$A$2:$T$1532,9,FALSE),0)</f>
        <v>4.2</v>
      </c>
      <c r="S312">
        <f>IF($K312="NQC",VLOOKUP($A312,'2021_NQC_List-11_13'!$A$2:$T$1532,10,FALSE),0)</f>
        <v>4.2</v>
      </c>
      <c r="T312">
        <f>IF($K312="NQC",VLOOKUP($A312,'2021_NQC_List-11_13'!$A$2:$T$1532,11,FALSE),0)</f>
        <v>4.2</v>
      </c>
      <c r="U312">
        <f>IF($K312="NQC",VLOOKUP($A312,'2021_NQC_List-11_13'!$A$2:$T$1532,12,FALSE),0)</f>
        <v>4.2</v>
      </c>
      <c r="V312">
        <f>IF($K312="NQC",VLOOKUP($A312,'2021_NQC_List-11_13'!$A$2:$T$1532,13,FALSE),0)</f>
        <v>4.2</v>
      </c>
      <c r="W312">
        <f>IF($K312="NQC",VLOOKUP($A312,'2021_NQC_List-11_13'!$A$2:$T$1532,14,FALSE),0)</f>
        <v>4.2</v>
      </c>
      <c r="X312">
        <f>IF($K312="NQC",VLOOKUP($A312,'2021_NQC_List-11_13'!$A$2:$T$1532,15,FALSE),0)</f>
        <v>4.2</v>
      </c>
      <c r="Y312" t="str">
        <f t="shared" si="9"/>
        <v>Non-Hydro</v>
      </c>
      <c r="AA312" t="s">
        <v>4341</v>
      </c>
    </row>
    <row r="313" spans="1:27" x14ac:dyDescent="0.3">
      <c r="A313" t="str">
        <f>'OASIS-11_26'!E323</f>
        <v>PRIMM_2_SOLAR1</v>
      </c>
      <c r="B313" t="str">
        <f>'OASIS-11_26'!G323</f>
        <v>Silver State South</v>
      </c>
      <c r="C313" t="str">
        <f>VLOOKUP($A313,'OASIS-11_26'!$E$2:$R$1556,2,FALSE)</f>
        <v>GEN</v>
      </c>
      <c r="D313" s="1">
        <f>VLOOKUP($A313,'OASIS-11_26'!$E$2:$R$1556,11,FALSE)</f>
        <v>42605</v>
      </c>
      <c r="E313" s="3">
        <f t="shared" si="8"/>
        <v>2016</v>
      </c>
      <c r="F313" t="str">
        <f>VLOOKUP($A313,'OASIS-11_26'!$E$2:$R$1556,9,FALSE)</f>
        <v>SUN</v>
      </c>
      <c r="G313" t="str">
        <f>VLOOKUP($A313,'OASIS-11_26'!$E$2:$R$1556,8,FALSE)</f>
        <v>PHOTO VOLTAIC</v>
      </c>
      <c r="H313">
        <f>VLOOKUP($A313,'OASIS-11_26'!$E$2:$R$1556,4,FALSE)</f>
        <v>250</v>
      </c>
      <c r="I313">
        <f>VLOOKUP($A313,'OASIS-11_26'!$E$2:$R$1556,5,FALSE)</f>
        <v>0</v>
      </c>
      <c r="J313" t="str">
        <f>VLOOKUP($A313,'OASIS-11_26'!$E$2:$R$1556,6,FALSE)</f>
        <v>SCE</v>
      </c>
      <c r="K313" t="str">
        <f>IF(ISERROR(VLOOKUP($A313,'2021_NQC_List-11_13'!$A$2:$T$1532,4,FALSE)),"","NQC")</f>
        <v>NQC</v>
      </c>
      <c r="L313" s="3" t="str">
        <f>IF(ISERROR(VLOOKUP($A313,'2021_NQC_List-11_13'!$A$2:$T$1532,4,FALSE)),"",VLOOKUP($A313,'2021_NQC_List-11_13'!$A$2:$T$1532,18,FALSE))</f>
        <v>FC</v>
      </c>
      <c r="M313">
        <f>IF($K313="NQC",VLOOKUP($A313,'2021_NQC_List-11_13'!$A$2:$T$1532,4,FALSE),0)</f>
        <v>10</v>
      </c>
      <c r="N313">
        <f>IF($K313="NQC",VLOOKUP($A313,'2021_NQC_List-11_13'!$A$2:$T$1532,5,FALSE),0)</f>
        <v>7.5</v>
      </c>
      <c r="O313">
        <f>IF($K313="NQC",VLOOKUP($A313,'2021_NQC_List-11_13'!$A$2:$T$1532,6,FALSE),0)</f>
        <v>45</v>
      </c>
      <c r="P313">
        <f>IF($K313="NQC",VLOOKUP($A313,'2021_NQC_List-11_13'!$A$2:$T$1532,7,FALSE),0)</f>
        <v>37.5</v>
      </c>
      <c r="Q313">
        <f>IF($K313="NQC",VLOOKUP($A313,'2021_NQC_List-11_13'!$A$2:$T$1532,8,FALSE),0)</f>
        <v>40</v>
      </c>
      <c r="R313">
        <f>IF($K313="NQC",VLOOKUP($A313,'2021_NQC_List-11_13'!$A$2:$T$1532,9,FALSE),0)</f>
        <v>77.5</v>
      </c>
      <c r="S313">
        <f>IF($K313="NQC",VLOOKUP($A313,'2021_NQC_List-11_13'!$A$2:$T$1532,10,FALSE),0)</f>
        <v>97.5</v>
      </c>
      <c r="T313">
        <f>IF($K313="NQC",VLOOKUP($A313,'2021_NQC_List-11_13'!$A$2:$T$1532,11,FALSE),0)</f>
        <v>67.5</v>
      </c>
      <c r="U313">
        <f>IF($K313="NQC",VLOOKUP($A313,'2021_NQC_List-11_13'!$A$2:$T$1532,12,FALSE),0)</f>
        <v>35</v>
      </c>
      <c r="V313">
        <f>IF($K313="NQC",VLOOKUP($A313,'2021_NQC_List-11_13'!$A$2:$T$1532,13,FALSE),0)</f>
        <v>5</v>
      </c>
      <c r="W313">
        <f>IF($K313="NQC",VLOOKUP($A313,'2021_NQC_List-11_13'!$A$2:$T$1532,14,FALSE),0)</f>
        <v>5</v>
      </c>
      <c r="X313">
        <f>IF($K313="NQC",VLOOKUP($A313,'2021_NQC_List-11_13'!$A$2:$T$1532,15,FALSE),0)</f>
        <v>0</v>
      </c>
      <c r="Y313" t="str">
        <f t="shared" si="9"/>
        <v>Non-Hydro</v>
      </c>
      <c r="AA313" t="s">
        <v>4341</v>
      </c>
    </row>
    <row r="314" spans="1:27" x14ac:dyDescent="0.3">
      <c r="A314" t="str">
        <f>'OASIS-11_26'!E324</f>
        <v>PUTHCR_1_SOLAR1</v>
      </c>
      <c r="B314" t="str">
        <f>'OASIS-11_26'!G324</f>
        <v>Putah Creek Solar Farm</v>
      </c>
      <c r="C314" t="str">
        <f>VLOOKUP($A314,'OASIS-11_26'!$E$2:$R$1556,2,FALSE)</f>
        <v>GEN</v>
      </c>
      <c r="D314" s="1">
        <f>VLOOKUP($A314,'OASIS-11_26'!$E$2:$R$1556,11,FALSE)</f>
        <v>41992</v>
      </c>
      <c r="E314" s="3">
        <f t="shared" si="8"/>
        <v>2014</v>
      </c>
      <c r="F314" t="str">
        <f>VLOOKUP($A314,'OASIS-11_26'!$E$2:$R$1556,9,FALSE)</f>
        <v>SUN</v>
      </c>
      <c r="G314" t="str">
        <f>VLOOKUP($A314,'OASIS-11_26'!$E$2:$R$1556,8,FALSE)</f>
        <v>PHOTO VOLTAIC</v>
      </c>
      <c r="H314">
        <f>VLOOKUP($A314,'OASIS-11_26'!$E$2:$R$1556,4,FALSE)</f>
        <v>1.98</v>
      </c>
      <c r="I314">
        <f>VLOOKUP($A314,'OASIS-11_26'!$E$2:$R$1556,5,FALSE)</f>
        <v>2</v>
      </c>
      <c r="J314" t="str">
        <f>VLOOKUP($A314,'OASIS-11_26'!$E$2:$R$1556,6,FALSE)</f>
        <v>PGAE</v>
      </c>
      <c r="K314" t="str">
        <f>IF(ISERROR(VLOOKUP($A314,'2021_NQC_List-11_13'!$A$2:$T$1532,4,FALSE)),"","NQC")</f>
        <v>NQC</v>
      </c>
      <c r="L314" s="3" t="str">
        <f>IF(ISERROR(VLOOKUP($A314,'2021_NQC_List-11_13'!$A$2:$T$1532,4,FALSE)),"",VLOOKUP($A314,'2021_NQC_List-11_13'!$A$2:$T$1532,18,FALSE))</f>
        <v>FC</v>
      </c>
      <c r="M314">
        <f>IF($K314="NQC",VLOOKUP($A314,'2021_NQC_List-11_13'!$A$2:$T$1532,4,FALSE),0)</f>
        <v>0.08</v>
      </c>
      <c r="N314">
        <f>IF($K314="NQC",VLOOKUP($A314,'2021_NQC_List-11_13'!$A$2:$T$1532,5,FALSE),0)</f>
        <v>0.06</v>
      </c>
      <c r="O314">
        <f>IF($K314="NQC",VLOOKUP($A314,'2021_NQC_List-11_13'!$A$2:$T$1532,6,FALSE),0)</f>
        <v>0.36</v>
      </c>
      <c r="P314">
        <f>IF($K314="NQC",VLOOKUP($A314,'2021_NQC_List-11_13'!$A$2:$T$1532,7,FALSE),0)</f>
        <v>0.3</v>
      </c>
      <c r="Q314">
        <f>IF($K314="NQC",VLOOKUP($A314,'2021_NQC_List-11_13'!$A$2:$T$1532,8,FALSE),0)</f>
        <v>0.32</v>
      </c>
      <c r="R314">
        <f>IF($K314="NQC",VLOOKUP($A314,'2021_NQC_List-11_13'!$A$2:$T$1532,9,FALSE),0)</f>
        <v>0.61</v>
      </c>
      <c r="S314">
        <f>IF($K314="NQC",VLOOKUP($A314,'2021_NQC_List-11_13'!$A$2:$T$1532,10,FALSE),0)</f>
        <v>0.77</v>
      </c>
      <c r="T314">
        <f>IF($K314="NQC",VLOOKUP($A314,'2021_NQC_List-11_13'!$A$2:$T$1532,11,FALSE),0)</f>
        <v>0.53</v>
      </c>
      <c r="U314">
        <f>IF($K314="NQC",VLOOKUP($A314,'2021_NQC_List-11_13'!$A$2:$T$1532,12,FALSE),0)</f>
        <v>0.28000000000000003</v>
      </c>
      <c r="V314">
        <f>IF($K314="NQC",VLOOKUP($A314,'2021_NQC_List-11_13'!$A$2:$T$1532,13,FALSE),0)</f>
        <v>0.04</v>
      </c>
      <c r="W314">
        <f>IF($K314="NQC",VLOOKUP($A314,'2021_NQC_List-11_13'!$A$2:$T$1532,14,FALSE),0)</f>
        <v>0.04</v>
      </c>
      <c r="X314">
        <f>IF($K314="NQC",VLOOKUP($A314,'2021_NQC_List-11_13'!$A$2:$T$1532,15,FALSE),0)</f>
        <v>0</v>
      </c>
      <c r="Y314" t="str">
        <f t="shared" si="9"/>
        <v>Non-Hydro</v>
      </c>
      <c r="AA314" t="s">
        <v>4341</v>
      </c>
    </row>
    <row r="315" spans="1:27" x14ac:dyDescent="0.3">
      <c r="A315" t="str">
        <f>'OASIS-11_26'!E325</f>
        <v>VACADX_1_NAS</v>
      </c>
      <c r="B315" t="str">
        <f>'OASIS-11_26'!G325</f>
        <v>VACA-DIXON BATTERY</v>
      </c>
      <c r="C315" t="str">
        <f>VLOOKUP($A315,'OASIS-11_26'!$E$2:$R$1556,2,FALSE)</f>
        <v>GEN</v>
      </c>
      <c r="D315" s="1">
        <f>VLOOKUP($A315,'OASIS-11_26'!$E$2:$R$1556,11,FALSE)</f>
        <v>41523</v>
      </c>
      <c r="E315" s="3">
        <f t="shared" si="8"/>
        <v>2013</v>
      </c>
      <c r="F315" t="str">
        <f>VLOOKUP($A315,'OASIS-11_26'!$E$2:$R$1556,9,FALSE)</f>
        <v>LESR</v>
      </c>
      <c r="G315" t="str">
        <f>VLOOKUP($A315,'OASIS-11_26'!$E$2:$R$1556,8,FALSE)</f>
        <v>OTHER</v>
      </c>
      <c r="H315">
        <f>VLOOKUP($A315,'OASIS-11_26'!$E$2:$R$1556,4,FALSE)</f>
        <v>1.85</v>
      </c>
      <c r="I315">
        <f>VLOOKUP($A315,'OASIS-11_26'!$E$2:$R$1556,5,FALSE)</f>
        <v>2.4</v>
      </c>
      <c r="J315" t="str">
        <f>VLOOKUP($A315,'OASIS-11_26'!$E$2:$R$1556,6,FALSE)</f>
        <v>PGAE</v>
      </c>
      <c r="K315" t="str">
        <f>IF(ISERROR(VLOOKUP($A315,'2021_NQC_List-11_13'!$A$2:$T$1532,4,FALSE)),"","NQC")</f>
        <v>NQC</v>
      </c>
      <c r="L315" s="3" t="str">
        <f>IF(ISERROR(VLOOKUP($A315,'2021_NQC_List-11_13'!$A$2:$T$1532,4,FALSE)),"",VLOOKUP($A315,'2021_NQC_List-11_13'!$A$2:$T$1532,18,FALSE))</f>
        <v>ID</v>
      </c>
      <c r="M315">
        <f>IF($K315="NQC",VLOOKUP($A315,'2021_NQC_List-11_13'!$A$2:$T$1532,4,FALSE),0)</f>
        <v>1</v>
      </c>
      <c r="N315">
        <f>IF($K315="NQC",VLOOKUP($A315,'2021_NQC_List-11_13'!$A$2:$T$1532,5,FALSE),0)</f>
        <v>1</v>
      </c>
      <c r="O315">
        <f>IF($K315="NQC",VLOOKUP($A315,'2021_NQC_List-11_13'!$A$2:$T$1532,6,FALSE),0)</f>
        <v>1</v>
      </c>
      <c r="P315">
        <f>IF($K315="NQC",VLOOKUP($A315,'2021_NQC_List-11_13'!$A$2:$T$1532,7,FALSE),0)</f>
        <v>1</v>
      </c>
      <c r="Q315">
        <f>IF($K315="NQC",VLOOKUP($A315,'2021_NQC_List-11_13'!$A$2:$T$1532,8,FALSE),0)</f>
        <v>1</v>
      </c>
      <c r="R315">
        <f>IF($K315="NQC",VLOOKUP($A315,'2021_NQC_List-11_13'!$A$2:$T$1532,9,FALSE),0)</f>
        <v>1</v>
      </c>
      <c r="S315">
        <f>IF($K315="NQC",VLOOKUP($A315,'2021_NQC_List-11_13'!$A$2:$T$1532,10,FALSE),0)</f>
        <v>1</v>
      </c>
      <c r="T315">
        <f>IF($K315="NQC",VLOOKUP($A315,'2021_NQC_List-11_13'!$A$2:$T$1532,11,FALSE),0)</f>
        <v>1</v>
      </c>
      <c r="U315">
        <f>IF($K315="NQC",VLOOKUP($A315,'2021_NQC_List-11_13'!$A$2:$T$1532,12,FALSE),0)</f>
        <v>1</v>
      </c>
      <c r="V315">
        <f>IF($K315="NQC",VLOOKUP($A315,'2021_NQC_List-11_13'!$A$2:$T$1532,13,FALSE),0)</f>
        <v>1</v>
      </c>
      <c r="W315">
        <f>IF($K315="NQC",VLOOKUP($A315,'2021_NQC_List-11_13'!$A$2:$T$1532,14,FALSE),0)</f>
        <v>1</v>
      </c>
      <c r="X315">
        <f>IF($K315="NQC",VLOOKUP($A315,'2021_NQC_List-11_13'!$A$2:$T$1532,15,FALSE),0)</f>
        <v>1</v>
      </c>
      <c r="Y315" t="str">
        <f t="shared" si="9"/>
        <v>Non-Hydro</v>
      </c>
      <c r="AA315" t="s">
        <v>4341</v>
      </c>
    </row>
    <row r="316" spans="1:27" x14ac:dyDescent="0.3">
      <c r="A316" t="str">
        <f>'OASIS-11_26'!E326</f>
        <v>VERNON_6_GONZL1</v>
      </c>
      <c r="B316" t="str">
        <f>'OASIS-11_26'!G326</f>
        <v>H. Gonzales Unit #1</v>
      </c>
      <c r="C316" t="str">
        <f>VLOOKUP($A316,'OASIS-11_26'!$E$2:$R$1556,2,FALSE)</f>
        <v>GEN</v>
      </c>
      <c r="D316" s="1">
        <f>VLOOKUP($A316,'OASIS-11_26'!$E$2:$R$1556,11,FALSE)</f>
        <v>0</v>
      </c>
      <c r="E316" s="3" t="str">
        <f t="shared" si="8"/>
        <v/>
      </c>
      <c r="F316" t="str">
        <f>VLOOKUP($A316,'OASIS-11_26'!$E$2:$R$1556,9,FALSE)</f>
        <v>NATURAL GAS</v>
      </c>
      <c r="G316" t="str">
        <f>VLOOKUP($A316,'OASIS-11_26'!$E$2:$R$1556,8,FALSE)</f>
        <v>COMBUSTION TURBINE</v>
      </c>
      <c r="H316">
        <f>VLOOKUP($A316,'OASIS-11_26'!$E$2:$R$1556,4,FALSE)</f>
        <v>5.75</v>
      </c>
      <c r="I316">
        <f>VLOOKUP($A316,'OASIS-11_26'!$E$2:$R$1556,5,FALSE)</f>
        <v>5.5</v>
      </c>
      <c r="J316" t="str">
        <f>VLOOKUP($A316,'OASIS-11_26'!$E$2:$R$1556,6,FALSE)</f>
        <v>SCE</v>
      </c>
      <c r="K316" t="str">
        <f>IF(ISERROR(VLOOKUP($A316,'2021_NQC_List-11_13'!$A$2:$T$1532,4,FALSE)),"","NQC")</f>
        <v>NQC</v>
      </c>
      <c r="L316" s="3" t="str">
        <f>IF(ISERROR(VLOOKUP($A316,'2021_NQC_List-11_13'!$A$2:$T$1532,4,FALSE)),"",VLOOKUP($A316,'2021_NQC_List-11_13'!$A$2:$T$1532,18,FALSE))</f>
        <v>FC</v>
      </c>
      <c r="M316">
        <f>IF($K316="NQC",VLOOKUP($A316,'2021_NQC_List-11_13'!$A$2:$T$1532,4,FALSE),0)</f>
        <v>5.75</v>
      </c>
      <c r="N316">
        <f>IF($K316="NQC",VLOOKUP($A316,'2021_NQC_List-11_13'!$A$2:$T$1532,5,FALSE),0)</f>
        <v>5.75</v>
      </c>
      <c r="O316">
        <f>IF($K316="NQC",VLOOKUP($A316,'2021_NQC_List-11_13'!$A$2:$T$1532,6,FALSE),0)</f>
        <v>5.75</v>
      </c>
      <c r="P316">
        <f>IF($K316="NQC",VLOOKUP($A316,'2021_NQC_List-11_13'!$A$2:$T$1532,7,FALSE),0)</f>
        <v>5.75</v>
      </c>
      <c r="Q316">
        <f>IF($K316="NQC",VLOOKUP($A316,'2021_NQC_List-11_13'!$A$2:$T$1532,8,FALSE),0)</f>
        <v>5.75</v>
      </c>
      <c r="R316">
        <f>IF($K316="NQC",VLOOKUP($A316,'2021_NQC_List-11_13'!$A$2:$T$1532,9,FALSE),0)</f>
        <v>5.75</v>
      </c>
      <c r="S316">
        <f>IF($K316="NQC",VLOOKUP($A316,'2021_NQC_List-11_13'!$A$2:$T$1532,10,FALSE),0)</f>
        <v>5.75</v>
      </c>
      <c r="T316">
        <f>IF($K316="NQC",VLOOKUP($A316,'2021_NQC_List-11_13'!$A$2:$T$1532,11,FALSE),0)</f>
        <v>5.75</v>
      </c>
      <c r="U316">
        <f>IF($K316="NQC",VLOOKUP($A316,'2021_NQC_List-11_13'!$A$2:$T$1532,12,FALSE),0)</f>
        <v>5.75</v>
      </c>
      <c r="V316">
        <f>IF($K316="NQC",VLOOKUP($A316,'2021_NQC_List-11_13'!$A$2:$T$1532,13,FALSE),0)</f>
        <v>5.75</v>
      </c>
      <c r="W316">
        <f>IF($K316="NQC",VLOOKUP($A316,'2021_NQC_List-11_13'!$A$2:$T$1532,14,FALSE),0)</f>
        <v>5.75</v>
      </c>
      <c r="X316">
        <f>IF($K316="NQC",VLOOKUP($A316,'2021_NQC_List-11_13'!$A$2:$T$1532,15,FALSE),0)</f>
        <v>5.75</v>
      </c>
      <c r="Y316" t="str">
        <f t="shared" si="9"/>
        <v>Non-Hydro</v>
      </c>
      <c r="AA316" t="s">
        <v>4341</v>
      </c>
    </row>
    <row r="317" spans="1:27" x14ac:dyDescent="0.3">
      <c r="A317" t="str">
        <f>'OASIS-11_26'!E327</f>
        <v>ETIWND_6_GRPLND</v>
      </c>
      <c r="B317" t="str">
        <f>'OASIS-11_26'!G327</f>
        <v>Grapeland Peaker</v>
      </c>
      <c r="C317" t="str">
        <f>VLOOKUP($A317,'OASIS-11_26'!$E$2:$R$1556,2,FALSE)</f>
        <v>GEN</v>
      </c>
      <c r="D317" s="1">
        <f>VLOOKUP($A317,'OASIS-11_26'!$E$2:$R$1556,11,FALSE)</f>
        <v>39345</v>
      </c>
      <c r="E317" s="3">
        <f t="shared" si="8"/>
        <v>2007</v>
      </c>
      <c r="F317" t="str">
        <f>VLOOKUP($A317,'OASIS-11_26'!$E$2:$R$1556,9,FALSE)</f>
        <v>NATURAL GAS</v>
      </c>
      <c r="G317" t="str">
        <f>VLOOKUP($A317,'OASIS-11_26'!$E$2:$R$1556,8,FALSE)</f>
        <v>COMBUSTION TURBINE</v>
      </c>
      <c r="H317">
        <f>VLOOKUP($A317,'OASIS-11_26'!$E$2:$R$1556,4,FALSE)</f>
        <v>47.39</v>
      </c>
      <c r="I317">
        <f>VLOOKUP($A317,'OASIS-11_26'!$E$2:$R$1556,5,FALSE)</f>
        <v>59</v>
      </c>
      <c r="J317" t="str">
        <f>VLOOKUP($A317,'OASIS-11_26'!$E$2:$R$1556,6,FALSE)</f>
        <v>SCE</v>
      </c>
      <c r="K317" t="str">
        <f>IF(ISERROR(VLOOKUP($A317,'2021_NQC_List-11_13'!$A$2:$T$1532,4,FALSE)),"","NQC")</f>
        <v>NQC</v>
      </c>
      <c r="L317" s="3" t="str">
        <f>IF(ISERROR(VLOOKUP($A317,'2021_NQC_List-11_13'!$A$2:$T$1532,4,FALSE)),"",VLOOKUP($A317,'2021_NQC_List-11_13'!$A$2:$T$1532,18,FALSE))</f>
        <v>FC</v>
      </c>
      <c r="M317">
        <f>IF($K317="NQC",VLOOKUP($A317,'2021_NQC_List-11_13'!$A$2:$T$1532,4,FALSE),0)</f>
        <v>47.39</v>
      </c>
      <c r="N317">
        <f>IF($K317="NQC",VLOOKUP($A317,'2021_NQC_List-11_13'!$A$2:$T$1532,5,FALSE),0)</f>
        <v>47.39</v>
      </c>
      <c r="O317">
        <f>IF($K317="NQC",VLOOKUP($A317,'2021_NQC_List-11_13'!$A$2:$T$1532,6,FALSE),0)</f>
        <v>47.39</v>
      </c>
      <c r="P317">
        <f>IF($K317="NQC",VLOOKUP($A317,'2021_NQC_List-11_13'!$A$2:$T$1532,7,FALSE),0)</f>
        <v>47.39</v>
      </c>
      <c r="Q317">
        <f>IF($K317="NQC",VLOOKUP($A317,'2021_NQC_List-11_13'!$A$2:$T$1532,8,FALSE),0)</f>
        <v>47.39</v>
      </c>
      <c r="R317">
        <f>IF($K317="NQC",VLOOKUP($A317,'2021_NQC_List-11_13'!$A$2:$T$1532,9,FALSE),0)</f>
        <v>47.39</v>
      </c>
      <c r="S317">
        <f>IF($K317="NQC",VLOOKUP($A317,'2021_NQC_List-11_13'!$A$2:$T$1532,10,FALSE),0)</f>
        <v>47.39</v>
      </c>
      <c r="T317">
        <f>IF($K317="NQC",VLOOKUP($A317,'2021_NQC_List-11_13'!$A$2:$T$1532,11,FALSE),0)</f>
        <v>47.39</v>
      </c>
      <c r="U317">
        <f>IF($K317="NQC",VLOOKUP($A317,'2021_NQC_List-11_13'!$A$2:$T$1532,12,FALSE),0)</f>
        <v>47.39</v>
      </c>
      <c r="V317">
        <f>IF($K317="NQC",VLOOKUP($A317,'2021_NQC_List-11_13'!$A$2:$T$1532,13,FALSE),0)</f>
        <v>47.39</v>
      </c>
      <c r="W317">
        <f>IF($K317="NQC",VLOOKUP($A317,'2021_NQC_List-11_13'!$A$2:$T$1532,14,FALSE),0)</f>
        <v>47.39</v>
      </c>
      <c r="X317">
        <f>IF($K317="NQC",VLOOKUP($A317,'2021_NQC_List-11_13'!$A$2:$T$1532,15,FALSE),0)</f>
        <v>47.39</v>
      </c>
      <c r="Y317" t="str">
        <f t="shared" si="9"/>
        <v>Non-Hydro</v>
      </c>
      <c r="AA317" t="s">
        <v>4341</v>
      </c>
    </row>
    <row r="318" spans="1:27" x14ac:dyDescent="0.3">
      <c r="A318" t="str">
        <f>'OASIS-11_26'!E328</f>
        <v>INDIGO_1_UNIT 3</v>
      </c>
      <c r="B318" t="str">
        <f>'OASIS-11_26'!G328</f>
        <v>INDIGO PEAKER UNIT 3</v>
      </c>
      <c r="C318" t="str">
        <f>VLOOKUP($A318,'OASIS-11_26'!$E$2:$R$1556,2,FALSE)</f>
        <v>GEN</v>
      </c>
      <c r="D318" s="1">
        <f>VLOOKUP($A318,'OASIS-11_26'!$E$2:$R$1556,11,FALSE)</f>
        <v>37153</v>
      </c>
      <c r="E318" s="3">
        <f t="shared" si="8"/>
        <v>2001</v>
      </c>
      <c r="F318" t="str">
        <f>VLOOKUP($A318,'OASIS-11_26'!$E$2:$R$1556,9,FALSE)</f>
        <v>NATURAL GAS</v>
      </c>
      <c r="G318" t="str">
        <f>VLOOKUP($A318,'OASIS-11_26'!$E$2:$R$1556,8,FALSE)</f>
        <v>COMBUSTION TURBINE</v>
      </c>
      <c r="H318">
        <f>VLOOKUP($A318,'OASIS-11_26'!$E$2:$R$1556,4,FALSE)</f>
        <v>43.69</v>
      </c>
      <c r="I318">
        <f>VLOOKUP($A318,'OASIS-11_26'!$E$2:$R$1556,5,FALSE)</f>
        <v>45</v>
      </c>
      <c r="J318" t="str">
        <f>VLOOKUP($A318,'OASIS-11_26'!$E$2:$R$1556,6,FALSE)</f>
        <v>SCE</v>
      </c>
      <c r="K318" t="str">
        <f>IF(ISERROR(VLOOKUP($A318,'2021_NQC_List-11_13'!$A$2:$T$1532,4,FALSE)),"","NQC")</f>
        <v>NQC</v>
      </c>
      <c r="L318" s="3" t="str">
        <f>IF(ISERROR(VLOOKUP($A318,'2021_NQC_List-11_13'!$A$2:$T$1532,4,FALSE)),"",VLOOKUP($A318,'2021_NQC_List-11_13'!$A$2:$T$1532,18,FALSE))</f>
        <v>FC</v>
      </c>
      <c r="M318">
        <f>IF($K318="NQC",VLOOKUP($A318,'2021_NQC_List-11_13'!$A$2:$T$1532,4,FALSE),0)</f>
        <v>42</v>
      </c>
      <c r="N318">
        <f>IF($K318="NQC",VLOOKUP($A318,'2021_NQC_List-11_13'!$A$2:$T$1532,5,FALSE),0)</f>
        <v>42</v>
      </c>
      <c r="O318">
        <f>IF($K318="NQC",VLOOKUP($A318,'2021_NQC_List-11_13'!$A$2:$T$1532,6,FALSE),0)</f>
        <v>42</v>
      </c>
      <c r="P318">
        <f>IF($K318="NQC",VLOOKUP($A318,'2021_NQC_List-11_13'!$A$2:$T$1532,7,FALSE),0)</f>
        <v>42</v>
      </c>
      <c r="Q318">
        <f>IF($K318="NQC",VLOOKUP($A318,'2021_NQC_List-11_13'!$A$2:$T$1532,8,FALSE),0)</f>
        <v>42</v>
      </c>
      <c r="R318">
        <f>IF($K318="NQC",VLOOKUP($A318,'2021_NQC_List-11_13'!$A$2:$T$1532,9,FALSE),0)</f>
        <v>42</v>
      </c>
      <c r="S318">
        <f>IF($K318="NQC",VLOOKUP($A318,'2021_NQC_List-11_13'!$A$2:$T$1532,10,FALSE),0)</f>
        <v>42</v>
      </c>
      <c r="T318">
        <f>IF($K318="NQC",VLOOKUP($A318,'2021_NQC_List-11_13'!$A$2:$T$1532,11,FALSE),0)</f>
        <v>42</v>
      </c>
      <c r="U318">
        <f>IF($K318="NQC",VLOOKUP($A318,'2021_NQC_List-11_13'!$A$2:$T$1532,12,FALSE),0)</f>
        <v>42</v>
      </c>
      <c r="V318">
        <f>IF($K318="NQC",VLOOKUP($A318,'2021_NQC_List-11_13'!$A$2:$T$1532,13,FALSE),0)</f>
        <v>42</v>
      </c>
      <c r="W318">
        <f>IF($K318="NQC",VLOOKUP($A318,'2021_NQC_List-11_13'!$A$2:$T$1532,14,FALSE),0)</f>
        <v>42</v>
      </c>
      <c r="X318">
        <f>IF($K318="NQC",VLOOKUP($A318,'2021_NQC_List-11_13'!$A$2:$T$1532,15,FALSE),0)</f>
        <v>42</v>
      </c>
      <c r="Y318" t="str">
        <f t="shared" si="9"/>
        <v>Non-Hydro</v>
      </c>
      <c r="AA318" t="s">
        <v>4341</v>
      </c>
    </row>
    <row r="319" spans="1:27" x14ac:dyDescent="0.3">
      <c r="A319" t="str">
        <f>'OASIS-11_26'!E329</f>
        <v>KNGBRG_1_KBSLR2</v>
      </c>
      <c r="B319" t="str">
        <f>'OASIS-11_26'!G329</f>
        <v>Kingsburg2</v>
      </c>
      <c r="C319" t="str">
        <f>VLOOKUP($A319,'OASIS-11_26'!$E$2:$R$1556,2,FALSE)</f>
        <v>GEN</v>
      </c>
      <c r="D319" s="1">
        <f>VLOOKUP($A319,'OASIS-11_26'!$E$2:$R$1556,11,FALSE)</f>
        <v>41614</v>
      </c>
      <c r="E319" s="3">
        <f t="shared" si="8"/>
        <v>2013</v>
      </c>
      <c r="F319" t="str">
        <f>VLOOKUP($A319,'OASIS-11_26'!$E$2:$R$1556,9,FALSE)</f>
        <v>SUN</v>
      </c>
      <c r="G319" t="str">
        <f>VLOOKUP($A319,'OASIS-11_26'!$E$2:$R$1556,8,FALSE)</f>
        <v>PHOTO VOLTAIC</v>
      </c>
      <c r="H319">
        <f>VLOOKUP($A319,'OASIS-11_26'!$E$2:$R$1556,4,FALSE)</f>
        <v>1.5</v>
      </c>
      <c r="I319">
        <f>VLOOKUP($A319,'OASIS-11_26'!$E$2:$R$1556,5,FALSE)</f>
        <v>1.5</v>
      </c>
      <c r="J319" t="str">
        <f>VLOOKUP($A319,'OASIS-11_26'!$E$2:$R$1556,6,FALSE)</f>
        <v>PGAE</v>
      </c>
      <c r="K319" t="str">
        <f>IF(ISERROR(VLOOKUP($A319,'2021_NQC_List-11_13'!$A$2:$T$1532,4,FALSE)),"","NQC")</f>
        <v>NQC</v>
      </c>
      <c r="L319" s="3" t="str">
        <f>IF(ISERROR(VLOOKUP($A319,'2021_NQC_List-11_13'!$A$2:$T$1532,4,FALSE)),"",VLOOKUP($A319,'2021_NQC_List-11_13'!$A$2:$T$1532,18,FALSE))</f>
        <v>EO</v>
      </c>
      <c r="M319">
        <f>IF($K319="NQC",VLOOKUP($A319,'2021_NQC_List-11_13'!$A$2:$T$1532,4,FALSE),0)</f>
        <v>0</v>
      </c>
      <c r="N319">
        <f>IF($K319="NQC",VLOOKUP($A319,'2021_NQC_List-11_13'!$A$2:$T$1532,5,FALSE),0)</f>
        <v>0</v>
      </c>
      <c r="O319">
        <f>IF($K319="NQC",VLOOKUP($A319,'2021_NQC_List-11_13'!$A$2:$T$1532,6,FALSE),0)</f>
        <v>0</v>
      </c>
      <c r="P319">
        <f>IF($K319="NQC",VLOOKUP($A319,'2021_NQC_List-11_13'!$A$2:$T$1532,7,FALSE),0)</f>
        <v>0</v>
      </c>
      <c r="Q319">
        <f>IF($K319="NQC",VLOOKUP($A319,'2021_NQC_List-11_13'!$A$2:$T$1532,8,FALSE),0)</f>
        <v>0</v>
      </c>
      <c r="R319">
        <f>IF($K319="NQC",VLOOKUP($A319,'2021_NQC_List-11_13'!$A$2:$T$1532,9,FALSE),0)</f>
        <v>0</v>
      </c>
      <c r="S319">
        <f>IF($K319="NQC",VLOOKUP($A319,'2021_NQC_List-11_13'!$A$2:$T$1532,10,FALSE),0)</f>
        <v>0</v>
      </c>
      <c r="T319">
        <f>IF($K319="NQC",VLOOKUP($A319,'2021_NQC_List-11_13'!$A$2:$T$1532,11,FALSE),0)</f>
        <v>0</v>
      </c>
      <c r="U319">
        <f>IF($K319="NQC",VLOOKUP($A319,'2021_NQC_List-11_13'!$A$2:$T$1532,12,FALSE),0)</f>
        <v>0</v>
      </c>
      <c r="V319">
        <f>IF($K319="NQC",VLOOKUP($A319,'2021_NQC_List-11_13'!$A$2:$T$1532,13,FALSE),0)</f>
        <v>0</v>
      </c>
      <c r="W319">
        <f>IF($K319="NQC",VLOOKUP($A319,'2021_NQC_List-11_13'!$A$2:$T$1532,14,FALSE),0)</f>
        <v>0</v>
      </c>
      <c r="X319">
        <f>IF($K319="NQC",VLOOKUP($A319,'2021_NQC_List-11_13'!$A$2:$T$1532,15,FALSE),0)</f>
        <v>0</v>
      </c>
      <c r="Y319" t="str">
        <f t="shared" si="9"/>
        <v>Non-Hydro</v>
      </c>
      <c r="AA319" t="s">
        <v>4341</v>
      </c>
    </row>
    <row r="320" spans="1:27" x14ac:dyDescent="0.3">
      <c r="A320" t="str">
        <f>'OASIS-11_26'!E330</f>
        <v>AGUCAL_5_SOLAR1</v>
      </c>
      <c r="B320" t="str">
        <f>'OASIS-11_26'!G330</f>
        <v>Agua Caliente Solar</v>
      </c>
      <c r="C320" t="str">
        <f>VLOOKUP($A320,'OASIS-11_26'!$E$2:$R$1556,2,FALSE)</f>
        <v>GEN</v>
      </c>
      <c r="D320" s="1">
        <f>VLOOKUP($A320,'OASIS-11_26'!$E$2:$R$1556,11,FALSE)</f>
        <v>41800</v>
      </c>
      <c r="E320" s="3">
        <f t="shared" si="8"/>
        <v>2014</v>
      </c>
      <c r="F320" t="str">
        <f>VLOOKUP($A320,'OASIS-11_26'!$E$2:$R$1556,9,FALSE)</f>
        <v>SUN</v>
      </c>
      <c r="G320" t="str">
        <f>VLOOKUP($A320,'OASIS-11_26'!$E$2:$R$1556,8,FALSE)</f>
        <v>PHOTO VOLTAIC</v>
      </c>
      <c r="H320">
        <f>VLOOKUP($A320,'OASIS-11_26'!$E$2:$R$1556,4,FALSE)</f>
        <v>290</v>
      </c>
      <c r="I320">
        <f>VLOOKUP($A320,'OASIS-11_26'!$E$2:$R$1556,5,FALSE)</f>
        <v>290</v>
      </c>
      <c r="J320" t="str">
        <f>VLOOKUP($A320,'OASIS-11_26'!$E$2:$R$1556,6,FALSE)</f>
        <v>SDGE</v>
      </c>
      <c r="K320" t="str">
        <f>IF(ISERROR(VLOOKUP($A320,'2021_NQC_List-11_13'!$A$2:$T$1532,4,FALSE)),"","NQC")</f>
        <v>NQC</v>
      </c>
      <c r="L320" s="3" t="str">
        <f>IF(ISERROR(VLOOKUP($A320,'2021_NQC_List-11_13'!$A$2:$T$1532,4,FALSE)),"",VLOOKUP($A320,'2021_NQC_List-11_13'!$A$2:$T$1532,18,FALSE))</f>
        <v>EO</v>
      </c>
      <c r="M320">
        <f>IF($K320="NQC",VLOOKUP($A320,'2021_NQC_List-11_13'!$A$2:$T$1532,4,FALSE),0)</f>
        <v>0</v>
      </c>
      <c r="N320">
        <f>IF($K320="NQC",VLOOKUP($A320,'2021_NQC_List-11_13'!$A$2:$T$1532,5,FALSE),0)</f>
        <v>0</v>
      </c>
      <c r="O320">
        <f>IF($K320="NQC",VLOOKUP($A320,'2021_NQC_List-11_13'!$A$2:$T$1532,6,FALSE),0)</f>
        <v>0</v>
      </c>
      <c r="P320">
        <f>IF($K320="NQC",VLOOKUP($A320,'2021_NQC_List-11_13'!$A$2:$T$1532,7,FALSE),0)</f>
        <v>0</v>
      </c>
      <c r="Q320">
        <f>IF($K320="NQC",VLOOKUP($A320,'2021_NQC_List-11_13'!$A$2:$T$1532,8,FALSE),0)</f>
        <v>0</v>
      </c>
      <c r="R320">
        <f>IF($K320="NQC",VLOOKUP($A320,'2021_NQC_List-11_13'!$A$2:$T$1532,9,FALSE),0)</f>
        <v>0</v>
      </c>
      <c r="S320">
        <f>IF($K320="NQC",VLOOKUP($A320,'2021_NQC_List-11_13'!$A$2:$T$1532,10,FALSE),0)</f>
        <v>0</v>
      </c>
      <c r="T320">
        <f>IF($K320="NQC",VLOOKUP($A320,'2021_NQC_List-11_13'!$A$2:$T$1532,11,FALSE),0)</f>
        <v>0</v>
      </c>
      <c r="U320">
        <f>IF($K320="NQC",VLOOKUP($A320,'2021_NQC_List-11_13'!$A$2:$T$1532,12,FALSE),0)</f>
        <v>0</v>
      </c>
      <c r="V320">
        <f>IF($K320="NQC",VLOOKUP($A320,'2021_NQC_List-11_13'!$A$2:$T$1532,13,FALSE),0)</f>
        <v>0</v>
      </c>
      <c r="W320">
        <f>IF($K320="NQC",VLOOKUP($A320,'2021_NQC_List-11_13'!$A$2:$T$1532,14,FALSE),0)</f>
        <v>0</v>
      </c>
      <c r="X320">
        <f>IF($K320="NQC",VLOOKUP($A320,'2021_NQC_List-11_13'!$A$2:$T$1532,15,FALSE),0)</f>
        <v>0</v>
      </c>
      <c r="Y320" t="str">
        <f t="shared" si="9"/>
        <v>Non-Hydro</v>
      </c>
      <c r="AA320" t="s">
        <v>4341</v>
      </c>
    </row>
    <row r="321" spans="1:28" x14ac:dyDescent="0.3">
      <c r="A321" t="str">
        <f>'OASIS-11_26'!E331</f>
        <v>ONLLPP_6_UNITS</v>
      </c>
      <c r="B321" t="str">
        <f>'OASIS-11_26'!G331</f>
        <v>O'NEILL PUMP-GEN (AGGREGATE)</v>
      </c>
      <c r="C321" t="str">
        <f>VLOOKUP($A321,'OASIS-11_26'!$E$2:$R$1556,2,FALSE)</f>
        <v>GEN</v>
      </c>
      <c r="D321" s="1">
        <f>VLOOKUP($A321,'OASIS-11_26'!$E$2:$R$1556,11,FALSE)</f>
        <v>43069</v>
      </c>
      <c r="E321" s="3">
        <f t="shared" si="8"/>
        <v>2017</v>
      </c>
      <c r="F321" t="str">
        <f>VLOOKUP($A321,'OASIS-11_26'!$E$2:$R$1556,9,FALSE)</f>
        <v>WATER</v>
      </c>
      <c r="G321">
        <f>VLOOKUP($A321,'OASIS-11_26'!$E$2:$R$1556,8,FALSE)</f>
        <v>0</v>
      </c>
      <c r="H321">
        <f>VLOOKUP($A321,'OASIS-11_26'!$E$2:$R$1556,4,FALSE)</f>
        <v>25.2</v>
      </c>
      <c r="I321">
        <f>VLOOKUP($A321,'OASIS-11_26'!$E$2:$R$1556,5,FALSE)</f>
        <v>0</v>
      </c>
      <c r="J321" t="str">
        <f>VLOOKUP($A321,'OASIS-11_26'!$E$2:$R$1556,6,FALSE)</f>
        <v>PGAE</v>
      </c>
      <c r="K321" t="str">
        <f>IF(ISERROR(VLOOKUP($A321,'2021_NQC_List-11_13'!$A$2:$T$1532,4,FALSE)),"","NQC")</f>
        <v>NQC</v>
      </c>
      <c r="L321" s="3" t="str">
        <f>IF(ISERROR(VLOOKUP($A321,'2021_NQC_List-11_13'!$A$2:$T$1532,4,FALSE)),"",VLOOKUP($A321,'2021_NQC_List-11_13'!$A$2:$T$1532,18,FALSE))</f>
        <v>FC</v>
      </c>
      <c r="M321">
        <f>IF($K321="NQC",VLOOKUP($A321,'2021_NQC_List-11_13'!$A$2:$T$1532,4,FALSE),0)</f>
        <v>5.05</v>
      </c>
      <c r="N321">
        <f>IF($K321="NQC",VLOOKUP($A321,'2021_NQC_List-11_13'!$A$2:$T$1532,5,FALSE),0)</f>
        <v>5.84</v>
      </c>
      <c r="O321">
        <f>IF($K321="NQC",VLOOKUP($A321,'2021_NQC_List-11_13'!$A$2:$T$1532,6,FALSE),0)</f>
        <v>6.52</v>
      </c>
      <c r="P321">
        <f>IF($K321="NQC",VLOOKUP($A321,'2021_NQC_List-11_13'!$A$2:$T$1532,7,FALSE),0)</f>
        <v>6.55</v>
      </c>
      <c r="Q321">
        <f>IF($K321="NQC",VLOOKUP($A321,'2021_NQC_List-11_13'!$A$2:$T$1532,8,FALSE),0)</f>
        <v>6.64</v>
      </c>
      <c r="R321">
        <f>IF($K321="NQC",VLOOKUP($A321,'2021_NQC_List-11_13'!$A$2:$T$1532,9,FALSE),0)</f>
        <v>6.36</v>
      </c>
      <c r="S321">
        <f>IF($K321="NQC",VLOOKUP($A321,'2021_NQC_List-11_13'!$A$2:$T$1532,10,FALSE),0)</f>
        <v>6.62</v>
      </c>
      <c r="T321">
        <f>IF($K321="NQC",VLOOKUP($A321,'2021_NQC_List-11_13'!$A$2:$T$1532,11,FALSE),0)</f>
        <v>6.04</v>
      </c>
      <c r="U321">
        <f>IF($K321="NQC",VLOOKUP($A321,'2021_NQC_List-11_13'!$A$2:$T$1532,12,FALSE),0)</f>
        <v>6.13</v>
      </c>
      <c r="V321">
        <f>IF($K321="NQC",VLOOKUP($A321,'2021_NQC_List-11_13'!$A$2:$T$1532,13,FALSE),0)</f>
        <v>6.24</v>
      </c>
      <c r="W321">
        <f>IF($K321="NQC",VLOOKUP($A321,'2021_NQC_List-11_13'!$A$2:$T$1532,14,FALSE),0)</f>
        <v>5.36</v>
      </c>
      <c r="X321">
        <f>IF($K321="NQC",VLOOKUP($A321,'2021_NQC_List-11_13'!$A$2:$T$1532,15,FALSE),0)</f>
        <v>0</v>
      </c>
      <c r="Y321" t="str">
        <f t="shared" si="9"/>
        <v>Hydro-Small Hydro</v>
      </c>
      <c r="AA321" t="s">
        <v>4341</v>
      </c>
    </row>
    <row r="322" spans="1:28" x14ac:dyDescent="0.3">
      <c r="A322" t="str">
        <f>'OASIS-11_26'!E332</f>
        <v>BURNYF_2_UNIT 1</v>
      </c>
      <c r="B322" t="str">
        <f>'OASIS-11_26'!G332</f>
        <v>Burney Forest Power</v>
      </c>
      <c r="C322" t="str">
        <f>VLOOKUP($A322,'OASIS-11_26'!$E$2:$R$1556,2,FALSE)</f>
        <v>GEN</v>
      </c>
      <c r="D322" s="1">
        <f>VLOOKUP($A322,'OASIS-11_26'!$E$2:$R$1556,11,FALSE)</f>
        <v>43329</v>
      </c>
      <c r="E322" s="3">
        <f t="shared" ref="E322:E385" si="10">IF(YEAR(D322)&lt;&gt;1900,YEAR(D322),"")</f>
        <v>2018</v>
      </c>
      <c r="F322" t="str">
        <f>VLOOKUP($A322,'OASIS-11_26'!$E$2:$R$1556,9,FALSE)</f>
        <v>BIOMASS</v>
      </c>
      <c r="G322" t="str">
        <f>VLOOKUP($A322,'OASIS-11_26'!$E$2:$R$1556,8,FALSE)</f>
        <v>STEAM</v>
      </c>
      <c r="H322">
        <f>VLOOKUP($A322,'OASIS-11_26'!$E$2:$R$1556,4,FALSE)</f>
        <v>29</v>
      </c>
      <c r="I322">
        <f>VLOOKUP($A322,'OASIS-11_26'!$E$2:$R$1556,5,FALSE)</f>
        <v>35.700000000000003</v>
      </c>
      <c r="J322" t="str">
        <f>VLOOKUP($A322,'OASIS-11_26'!$E$2:$R$1556,6,FALSE)</f>
        <v>PGAE</v>
      </c>
      <c r="K322" t="str">
        <f>IF(ISERROR(VLOOKUP($A322,'2021_NQC_List-11_13'!$A$2:$T$1532,4,FALSE)),"","NQC")</f>
        <v>NQC</v>
      </c>
      <c r="L322" s="3" t="str">
        <f>IF(ISERROR(VLOOKUP($A322,'2021_NQC_List-11_13'!$A$2:$T$1532,4,FALSE)),"",VLOOKUP($A322,'2021_NQC_List-11_13'!$A$2:$T$1532,18,FALSE))</f>
        <v>FC</v>
      </c>
      <c r="M322">
        <f>IF($K322="NQC",VLOOKUP($A322,'2021_NQC_List-11_13'!$A$2:$T$1532,4,FALSE),0)</f>
        <v>24</v>
      </c>
      <c r="N322">
        <f>IF($K322="NQC",VLOOKUP($A322,'2021_NQC_List-11_13'!$A$2:$T$1532,5,FALSE),0)</f>
        <v>24.74</v>
      </c>
      <c r="O322">
        <f>IF($K322="NQC",VLOOKUP($A322,'2021_NQC_List-11_13'!$A$2:$T$1532,6,FALSE),0)</f>
        <v>19.440000000000001</v>
      </c>
      <c r="P322">
        <f>IF($K322="NQC",VLOOKUP($A322,'2021_NQC_List-11_13'!$A$2:$T$1532,7,FALSE),0)</f>
        <v>13.32</v>
      </c>
      <c r="Q322">
        <f>IF($K322="NQC",VLOOKUP($A322,'2021_NQC_List-11_13'!$A$2:$T$1532,8,FALSE),0)</f>
        <v>24.33</v>
      </c>
      <c r="R322">
        <f>IF($K322="NQC",VLOOKUP($A322,'2021_NQC_List-11_13'!$A$2:$T$1532,9,FALSE),0)</f>
        <v>24.74</v>
      </c>
      <c r="S322">
        <f>IF($K322="NQC",VLOOKUP($A322,'2021_NQC_List-11_13'!$A$2:$T$1532,10,FALSE),0)</f>
        <v>26.24</v>
      </c>
      <c r="T322">
        <f>IF($K322="NQC",VLOOKUP($A322,'2021_NQC_List-11_13'!$A$2:$T$1532,11,FALSE),0)</f>
        <v>23.13</v>
      </c>
      <c r="U322">
        <f>IF($K322="NQC",VLOOKUP($A322,'2021_NQC_List-11_13'!$A$2:$T$1532,12,FALSE),0)</f>
        <v>24.17</v>
      </c>
      <c r="V322">
        <f>IF($K322="NQC",VLOOKUP($A322,'2021_NQC_List-11_13'!$A$2:$T$1532,13,FALSE),0)</f>
        <v>25.96</v>
      </c>
      <c r="W322">
        <f>IF($K322="NQC",VLOOKUP($A322,'2021_NQC_List-11_13'!$A$2:$T$1532,14,FALSE),0)</f>
        <v>24.93</v>
      </c>
      <c r="X322">
        <f>IF($K322="NQC",VLOOKUP($A322,'2021_NQC_List-11_13'!$A$2:$T$1532,15,FALSE),0)</f>
        <v>26.35</v>
      </c>
      <c r="Y322" t="str">
        <f t="shared" ref="Y322:Y385" si="11">IF($G322="Pumped Storage","Hydro-Pumped Storage",IF($G322="Pump","Hydro-Pump",IF($F322&lt;&gt;"Water","Non-Hydro",IF($H322&gt;30,"Hydro-Large Hydro","Hydro-Small Hydro"))))</f>
        <v>Non-Hydro</v>
      </c>
      <c r="AA322" t="s">
        <v>4341</v>
      </c>
    </row>
    <row r="323" spans="1:28" x14ac:dyDescent="0.3">
      <c r="A323" t="str">
        <f>'OASIS-11_26'!E333</f>
        <v>SCEC_1_PDRP180</v>
      </c>
      <c r="B323" t="str">
        <f>'OASIS-11_26'!G333</f>
        <v>PDR-F SCEC</v>
      </c>
      <c r="C323" t="str">
        <f>VLOOKUP($A323,'OASIS-11_26'!$E$2:$R$1556,2,FALSE)</f>
        <v>GEN</v>
      </c>
      <c r="D323" s="1">
        <f>VLOOKUP($A323,'OASIS-11_26'!$E$2:$R$1556,11,FALSE)</f>
        <v>0</v>
      </c>
      <c r="E323" s="3" t="str">
        <f t="shared" si="10"/>
        <v/>
      </c>
      <c r="F323" t="str">
        <f>VLOOKUP($A323,'OASIS-11_26'!$E$2:$R$1556,9,FALSE)</f>
        <v>OTHER</v>
      </c>
      <c r="G323" t="str">
        <f>VLOOKUP($A323,'OASIS-11_26'!$E$2:$R$1556,8,FALSE)</f>
        <v>OTHER</v>
      </c>
      <c r="H323">
        <f>VLOOKUP($A323,'OASIS-11_26'!$E$2:$R$1556,4,FALSE)</f>
        <v>9</v>
      </c>
      <c r="I323">
        <f>VLOOKUP($A323,'OASIS-11_26'!$E$2:$R$1556,5,FALSE)</f>
        <v>0</v>
      </c>
      <c r="J323" t="str">
        <f>VLOOKUP($A323,'OASIS-11_26'!$E$2:$R$1556,6,FALSE)</f>
        <v>SCE</v>
      </c>
      <c r="K323" t="str">
        <f>IF(ISERROR(VLOOKUP($A323,'2021_NQC_List-11_13'!$A$2:$T$1532,4,FALSE)),"","NQC")</f>
        <v/>
      </c>
      <c r="L323" s="3" t="str">
        <f>IF(ISERROR(VLOOKUP($A323,'2021_NQC_List-11_13'!$A$2:$T$1532,4,FALSE)),"",VLOOKUP($A323,'2021_NQC_List-11_13'!$A$2:$T$1532,18,FALSE))</f>
        <v/>
      </c>
      <c r="M323">
        <f>IF($K323="NQC",VLOOKUP($A323,'2021_NQC_List-11_13'!$A$2:$T$1532,4,FALSE),0)</f>
        <v>0</v>
      </c>
      <c r="N323">
        <f>IF($K323="NQC",VLOOKUP($A323,'2021_NQC_List-11_13'!$A$2:$T$1532,5,FALSE),0)</f>
        <v>0</v>
      </c>
      <c r="O323">
        <f>IF($K323="NQC",VLOOKUP($A323,'2021_NQC_List-11_13'!$A$2:$T$1532,6,FALSE),0)</f>
        <v>0</v>
      </c>
      <c r="P323">
        <f>IF($K323="NQC",VLOOKUP($A323,'2021_NQC_List-11_13'!$A$2:$T$1532,7,FALSE),0)</f>
        <v>0</v>
      </c>
      <c r="Q323">
        <f>IF($K323="NQC",VLOOKUP($A323,'2021_NQC_List-11_13'!$A$2:$T$1532,8,FALSE),0)</f>
        <v>0</v>
      </c>
      <c r="R323">
        <f>IF($K323="NQC",VLOOKUP($A323,'2021_NQC_List-11_13'!$A$2:$T$1532,9,FALSE),0)</f>
        <v>0</v>
      </c>
      <c r="S323">
        <f>IF($K323="NQC",VLOOKUP($A323,'2021_NQC_List-11_13'!$A$2:$T$1532,10,FALSE),0)</f>
        <v>0</v>
      </c>
      <c r="T323">
        <f>IF($K323="NQC",VLOOKUP($A323,'2021_NQC_List-11_13'!$A$2:$T$1532,11,FALSE),0)</f>
        <v>0</v>
      </c>
      <c r="U323">
        <f>IF($K323="NQC",VLOOKUP($A323,'2021_NQC_List-11_13'!$A$2:$T$1532,12,FALSE),0)</f>
        <v>0</v>
      </c>
      <c r="V323">
        <f>IF($K323="NQC",VLOOKUP($A323,'2021_NQC_List-11_13'!$A$2:$T$1532,13,FALSE),0)</f>
        <v>0</v>
      </c>
      <c r="W323">
        <f>IF($K323="NQC",VLOOKUP($A323,'2021_NQC_List-11_13'!$A$2:$T$1532,14,FALSE),0)</f>
        <v>0</v>
      </c>
      <c r="X323">
        <f>IF($K323="NQC",VLOOKUP($A323,'2021_NQC_List-11_13'!$A$2:$T$1532,15,FALSE),0)</f>
        <v>0</v>
      </c>
      <c r="Y323" t="str">
        <f t="shared" si="11"/>
        <v>Non-Hydro</v>
      </c>
      <c r="Z323" t="s">
        <v>4361</v>
      </c>
      <c r="AA323" t="s">
        <v>4341</v>
      </c>
    </row>
    <row r="324" spans="1:28" x14ac:dyDescent="0.3">
      <c r="A324" t="str">
        <f>'OASIS-11_26'!E334</f>
        <v>VACADX_1_SOLAR</v>
      </c>
      <c r="B324" t="str">
        <f>'OASIS-11_26'!G334</f>
        <v>Vaca-Dixon Solar Station</v>
      </c>
      <c r="C324" t="str">
        <f>VLOOKUP($A324,'OASIS-11_26'!$E$2:$R$1556,2,FALSE)</f>
        <v>GEN</v>
      </c>
      <c r="D324" s="1">
        <f>VLOOKUP($A324,'OASIS-11_26'!$E$2:$R$1556,11,FALSE)</f>
        <v>41523</v>
      </c>
      <c r="E324" s="3">
        <f t="shared" si="10"/>
        <v>2013</v>
      </c>
      <c r="F324" t="str">
        <f>VLOOKUP($A324,'OASIS-11_26'!$E$2:$R$1556,9,FALSE)</f>
        <v>SUN</v>
      </c>
      <c r="G324" t="str">
        <f>VLOOKUP($A324,'OASIS-11_26'!$E$2:$R$1556,8,FALSE)</f>
        <v>PHOTO VOLTAIC</v>
      </c>
      <c r="H324">
        <f>VLOOKUP($A324,'OASIS-11_26'!$E$2:$R$1556,4,FALSE)</f>
        <v>2.5</v>
      </c>
      <c r="I324">
        <f>VLOOKUP($A324,'OASIS-11_26'!$E$2:$R$1556,5,FALSE)</f>
        <v>2.5</v>
      </c>
      <c r="J324" t="str">
        <f>VLOOKUP($A324,'OASIS-11_26'!$E$2:$R$1556,6,FALSE)</f>
        <v>PGAE</v>
      </c>
      <c r="K324" t="str">
        <f>IF(ISERROR(VLOOKUP($A324,'2021_NQC_List-11_13'!$A$2:$T$1532,4,FALSE)),"","NQC")</f>
        <v>NQC</v>
      </c>
      <c r="L324" s="3" t="str">
        <f>IF(ISERROR(VLOOKUP($A324,'2021_NQC_List-11_13'!$A$2:$T$1532,4,FALSE)),"",VLOOKUP($A324,'2021_NQC_List-11_13'!$A$2:$T$1532,18,FALSE))</f>
        <v>FC</v>
      </c>
      <c r="M324">
        <f>IF($K324="NQC",VLOOKUP($A324,'2021_NQC_List-11_13'!$A$2:$T$1532,4,FALSE),0)</f>
        <v>0.1</v>
      </c>
      <c r="N324">
        <f>IF($K324="NQC",VLOOKUP($A324,'2021_NQC_List-11_13'!$A$2:$T$1532,5,FALSE),0)</f>
        <v>0.08</v>
      </c>
      <c r="O324">
        <f>IF($K324="NQC",VLOOKUP($A324,'2021_NQC_List-11_13'!$A$2:$T$1532,6,FALSE),0)</f>
        <v>0.45</v>
      </c>
      <c r="P324">
        <f>IF($K324="NQC",VLOOKUP($A324,'2021_NQC_List-11_13'!$A$2:$T$1532,7,FALSE),0)</f>
        <v>0.38</v>
      </c>
      <c r="Q324">
        <f>IF($K324="NQC",VLOOKUP($A324,'2021_NQC_List-11_13'!$A$2:$T$1532,8,FALSE),0)</f>
        <v>0.4</v>
      </c>
      <c r="R324">
        <f>IF($K324="NQC",VLOOKUP($A324,'2021_NQC_List-11_13'!$A$2:$T$1532,9,FALSE),0)</f>
        <v>0.78</v>
      </c>
      <c r="S324">
        <f>IF($K324="NQC",VLOOKUP($A324,'2021_NQC_List-11_13'!$A$2:$T$1532,10,FALSE),0)</f>
        <v>0.98</v>
      </c>
      <c r="T324">
        <f>IF($K324="NQC",VLOOKUP($A324,'2021_NQC_List-11_13'!$A$2:$T$1532,11,FALSE),0)</f>
        <v>0.68</v>
      </c>
      <c r="U324">
        <f>IF($K324="NQC",VLOOKUP($A324,'2021_NQC_List-11_13'!$A$2:$T$1532,12,FALSE),0)</f>
        <v>0.35</v>
      </c>
      <c r="V324">
        <f>IF($K324="NQC",VLOOKUP($A324,'2021_NQC_List-11_13'!$A$2:$T$1532,13,FALSE),0)</f>
        <v>0.05</v>
      </c>
      <c r="W324">
        <f>IF($K324="NQC",VLOOKUP($A324,'2021_NQC_List-11_13'!$A$2:$T$1532,14,FALSE),0)</f>
        <v>0.05</v>
      </c>
      <c r="X324">
        <f>IF($K324="NQC",VLOOKUP($A324,'2021_NQC_List-11_13'!$A$2:$T$1532,15,FALSE),0)</f>
        <v>0</v>
      </c>
      <c r="Y324" t="str">
        <f t="shared" si="11"/>
        <v>Non-Hydro</v>
      </c>
      <c r="AA324" t="s">
        <v>4341</v>
      </c>
    </row>
    <row r="325" spans="1:28" x14ac:dyDescent="0.3">
      <c r="A325" t="str">
        <f>'OASIS-11_26'!E335</f>
        <v>OMAR_2_UNIT 2</v>
      </c>
      <c r="B325" t="str">
        <f>'OASIS-11_26'!G335</f>
        <v>KERN RIVER COGENERATION CO. UNIT 2</v>
      </c>
      <c r="C325" t="str">
        <f>VLOOKUP($A325,'OASIS-11_26'!$E$2:$R$1556,2,FALSE)</f>
        <v>GEN</v>
      </c>
      <c r="D325" s="1">
        <f>VLOOKUP($A325,'OASIS-11_26'!$E$2:$R$1556,11,FALSE)</f>
        <v>31168</v>
      </c>
      <c r="E325" s="3">
        <f t="shared" si="10"/>
        <v>1985</v>
      </c>
      <c r="F325" t="str">
        <f>VLOOKUP($A325,'OASIS-11_26'!$E$2:$R$1556,9,FALSE)</f>
        <v>NATURAL GAS</v>
      </c>
      <c r="G325" t="str">
        <f>VLOOKUP($A325,'OASIS-11_26'!$E$2:$R$1556,8,FALSE)</f>
        <v>COMBUSTION TURBINE</v>
      </c>
      <c r="H325">
        <f>VLOOKUP($A325,'OASIS-11_26'!$E$2:$R$1556,4,FALSE)</f>
        <v>78.11</v>
      </c>
      <c r="I325">
        <f>VLOOKUP($A325,'OASIS-11_26'!$E$2:$R$1556,5,FALSE)</f>
        <v>85</v>
      </c>
      <c r="J325" t="str">
        <f>VLOOKUP($A325,'OASIS-11_26'!$E$2:$R$1556,6,FALSE)</f>
        <v>SCE</v>
      </c>
      <c r="K325" t="str">
        <f>IF(ISERROR(VLOOKUP($A325,'2021_NQC_List-11_13'!$A$2:$T$1532,4,FALSE)),"","NQC")</f>
        <v>NQC</v>
      </c>
      <c r="L325" s="3" t="str">
        <f>IF(ISERROR(VLOOKUP($A325,'2021_NQC_List-11_13'!$A$2:$T$1532,4,FALSE)),"",VLOOKUP($A325,'2021_NQC_List-11_13'!$A$2:$T$1532,18,FALSE))</f>
        <v>FC</v>
      </c>
      <c r="M325">
        <f>IF($K325="NQC",VLOOKUP($A325,'2021_NQC_List-11_13'!$A$2:$T$1532,4,FALSE),0)</f>
        <v>76.180000000000007</v>
      </c>
      <c r="N325">
        <f>IF($K325="NQC",VLOOKUP($A325,'2021_NQC_List-11_13'!$A$2:$T$1532,5,FALSE),0)</f>
        <v>76</v>
      </c>
      <c r="O325">
        <f>IF($K325="NQC",VLOOKUP($A325,'2021_NQC_List-11_13'!$A$2:$T$1532,6,FALSE),0)</f>
        <v>75.12</v>
      </c>
      <c r="P325">
        <f>IF($K325="NQC",VLOOKUP($A325,'2021_NQC_List-11_13'!$A$2:$T$1532,7,FALSE),0)</f>
        <v>73.989999999999995</v>
      </c>
      <c r="Q325">
        <f>IF($K325="NQC",VLOOKUP($A325,'2021_NQC_List-11_13'!$A$2:$T$1532,8,FALSE),0)</f>
        <v>72.59</v>
      </c>
      <c r="R325">
        <f>IF($K325="NQC",VLOOKUP($A325,'2021_NQC_List-11_13'!$A$2:$T$1532,9,FALSE),0)</f>
        <v>71.260000000000005</v>
      </c>
      <c r="S325">
        <f>IF($K325="NQC",VLOOKUP($A325,'2021_NQC_List-11_13'!$A$2:$T$1532,10,FALSE),0)</f>
        <v>71.08</v>
      </c>
      <c r="T325">
        <f>IF($K325="NQC",VLOOKUP($A325,'2021_NQC_List-11_13'!$A$2:$T$1532,11,FALSE),0)</f>
        <v>71.52</v>
      </c>
      <c r="U325">
        <f>IF($K325="NQC",VLOOKUP($A325,'2021_NQC_List-11_13'!$A$2:$T$1532,12,FALSE),0)</f>
        <v>72.12</v>
      </c>
      <c r="V325">
        <f>IF($K325="NQC",VLOOKUP($A325,'2021_NQC_List-11_13'!$A$2:$T$1532,13,FALSE),0)</f>
        <v>73.3</v>
      </c>
      <c r="W325">
        <f>IF($K325="NQC",VLOOKUP($A325,'2021_NQC_List-11_13'!$A$2:$T$1532,14,FALSE),0)</f>
        <v>75.040000000000006</v>
      </c>
      <c r="X325">
        <f>IF($K325="NQC",VLOOKUP($A325,'2021_NQC_List-11_13'!$A$2:$T$1532,15,FALSE),0)</f>
        <v>76</v>
      </c>
      <c r="Y325" t="str">
        <f t="shared" si="11"/>
        <v>Non-Hydro</v>
      </c>
      <c r="AA325" t="s">
        <v>4341</v>
      </c>
    </row>
    <row r="326" spans="1:28" x14ac:dyDescent="0.3">
      <c r="A326" t="str">
        <f>'OASIS-11_26'!E336</f>
        <v>RSMSLR_6_SOLAR1</v>
      </c>
      <c r="B326" t="str">
        <f>'OASIS-11_26'!G336</f>
        <v>Rosamond One</v>
      </c>
      <c r="C326" t="str">
        <f>VLOOKUP($A326,'OASIS-11_26'!$E$2:$R$1556,2,FALSE)</f>
        <v>GEN</v>
      </c>
      <c r="D326" s="1">
        <f>VLOOKUP($A326,'OASIS-11_26'!$E$2:$R$1556,11,FALSE)</f>
        <v>41628</v>
      </c>
      <c r="E326" s="3">
        <f t="shared" si="10"/>
        <v>2013</v>
      </c>
      <c r="F326" t="str">
        <f>VLOOKUP($A326,'OASIS-11_26'!$E$2:$R$1556,9,FALSE)</f>
        <v>SUN</v>
      </c>
      <c r="G326" t="str">
        <f>VLOOKUP($A326,'OASIS-11_26'!$E$2:$R$1556,8,FALSE)</f>
        <v>PHOTO VOLTAIC</v>
      </c>
      <c r="H326">
        <f>VLOOKUP($A326,'OASIS-11_26'!$E$2:$R$1556,4,FALSE)</f>
        <v>20</v>
      </c>
      <c r="I326">
        <f>VLOOKUP($A326,'OASIS-11_26'!$E$2:$R$1556,5,FALSE)</f>
        <v>20</v>
      </c>
      <c r="J326" t="str">
        <f>VLOOKUP($A326,'OASIS-11_26'!$E$2:$R$1556,6,FALSE)</f>
        <v>SCE</v>
      </c>
      <c r="K326" t="str">
        <f>IF(ISERROR(VLOOKUP($A326,'2021_NQC_List-11_13'!$A$2:$T$1532,4,FALSE)),"","NQC")</f>
        <v>NQC</v>
      </c>
      <c r="L326" s="3" t="str">
        <f>IF(ISERROR(VLOOKUP($A326,'2021_NQC_List-11_13'!$A$2:$T$1532,4,FALSE)),"",VLOOKUP($A326,'2021_NQC_List-11_13'!$A$2:$T$1532,18,FALSE))</f>
        <v>FC</v>
      </c>
      <c r="M326">
        <f>IF($K326="NQC",VLOOKUP($A326,'2021_NQC_List-11_13'!$A$2:$T$1532,4,FALSE),0)</f>
        <v>0.8</v>
      </c>
      <c r="N326">
        <f>IF($K326="NQC",VLOOKUP($A326,'2021_NQC_List-11_13'!$A$2:$T$1532,5,FALSE),0)</f>
        <v>0.6</v>
      </c>
      <c r="O326">
        <f>IF($K326="NQC",VLOOKUP($A326,'2021_NQC_List-11_13'!$A$2:$T$1532,6,FALSE),0)</f>
        <v>3.6</v>
      </c>
      <c r="P326">
        <f>IF($K326="NQC",VLOOKUP($A326,'2021_NQC_List-11_13'!$A$2:$T$1532,7,FALSE),0)</f>
        <v>3</v>
      </c>
      <c r="Q326">
        <f>IF($K326="NQC",VLOOKUP($A326,'2021_NQC_List-11_13'!$A$2:$T$1532,8,FALSE),0)</f>
        <v>3.2</v>
      </c>
      <c r="R326">
        <f>IF($K326="NQC",VLOOKUP($A326,'2021_NQC_List-11_13'!$A$2:$T$1532,9,FALSE),0)</f>
        <v>6.2</v>
      </c>
      <c r="S326">
        <f>IF($K326="NQC",VLOOKUP($A326,'2021_NQC_List-11_13'!$A$2:$T$1532,10,FALSE),0)</f>
        <v>7.8</v>
      </c>
      <c r="T326">
        <f>IF($K326="NQC",VLOOKUP($A326,'2021_NQC_List-11_13'!$A$2:$T$1532,11,FALSE),0)</f>
        <v>5.4</v>
      </c>
      <c r="U326">
        <f>IF($K326="NQC",VLOOKUP($A326,'2021_NQC_List-11_13'!$A$2:$T$1532,12,FALSE),0)</f>
        <v>2.8</v>
      </c>
      <c r="V326">
        <f>IF($K326="NQC",VLOOKUP($A326,'2021_NQC_List-11_13'!$A$2:$T$1532,13,FALSE),0)</f>
        <v>0.4</v>
      </c>
      <c r="W326">
        <f>IF($K326="NQC",VLOOKUP($A326,'2021_NQC_List-11_13'!$A$2:$T$1532,14,FALSE),0)</f>
        <v>0.4</v>
      </c>
      <c r="X326">
        <f>IF($K326="NQC",VLOOKUP($A326,'2021_NQC_List-11_13'!$A$2:$T$1532,15,FALSE),0)</f>
        <v>0</v>
      </c>
      <c r="Y326" t="str">
        <f t="shared" si="11"/>
        <v>Non-Hydro</v>
      </c>
      <c r="AA326" t="s">
        <v>4341</v>
      </c>
    </row>
    <row r="327" spans="1:28" x14ac:dyDescent="0.3">
      <c r="A327" t="str">
        <f>'OASIS-11_26'!E337</f>
        <v>RVSIDE_6_SPRING</v>
      </c>
      <c r="B327" t="str">
        <f>'OASIS-11_26'!G337</f>
        <v>SPRINGS GENERATION PROJECT AGGREGATE</v>
      </c>
      <c r="C327" t="str">
        <f>VLOOKUP($A327,'OASIS-11_26'!$E$2:$R$1556,2,FALSE)</f>
        <v>GEN</v>
      </c>
      <c r="D327" s="1">
        <f>VLOOKUP($A327,'OASIS-11_26'!$E$2:$R$1556,11,FALSE)</f>
        <v>37420</v>
      </c>
      <c r="E327" s="3">
        <f t="shared" si="10"/>
        <v>2002</v>
      </c>
      <c r="F327" t="str">
        <f>VLOOKUP($A327,'OASIS-11_26'!$E$2:$R$1556,9,FALSE)</f>
        <v>NATURAL GAS</v>
      </c>
      <c r="G327" t="str">
        <f>VLOOKUP($A327,'OASIS-11_26'!$E$2:$R$1556,8,FALSE)</f>
        <v>COMBUSTION TURBINE</v>
      </c>
      <c r="H327">
        <f>VLOOKUP($A327,'OASIS-11_26'!$E$2:$R$1556,4,FALSE)</f>
        <v>36</v>
      </c>
      <c r="I327">
        <f>VLOOKUP($A327,'OASIS-11_26'!$E$2:$R$1556,5,FALSE)</f>
        <v>0</v>
      </c>
      <c r="J327" t="str">
        <f>VLOOKUP($A327,'OASIS-11_26'!$E$2:$R$1556,6,FALSE)</f>
        <v>SCE</v>
      </c>
      <c r="K327" t="str">
        <f>IF(ISERROR(VLOOKUP($A327,'2021_NQC_List-11_13'!$A$2:$T$1532,4,FALSE)),"","NQC")</f>
        <v>NQC</v>
      </c>
      <c r="L327" s="3" t="str">
        <f>IF(ISERROR(VLOOKUP($A327,'2021_NQC_List-11_13'!$A$2:$T$1532,4,FALSE)),"",VLOOKUP($A327,'2021_NQC_List-11_13'!$A$2:$T$1532,18,FALSE))</f>
        <v>FC</v>
      </c>
      <c r="M327">
        <f>IF($K327="NQC",VLOOKUP($A327,'2021_NQC_List-11_13'!$A$2:$T$1532,4,FALSE),0)</f>
        <v>36</v>
      </c>
      <c r="N327">
        <f>IF($K327="NQC",VLOOKUP($A327,'2021_NQC_List-11_13'!$A$2:$T$1532,5,FALSE),0)</f>
        <v>36</v>
      </c>
      <c r="O327">
        <f>IF($K327="NQC",VLOOKUP($A327,'2021_NQC_List-11_13'!$A$2:$T$1532,6,FALSE),0)</f>
        <v>36</v>
      </c>
      <c r="P327">
        <f>IF($K327="NQC",VLOOKUP($A327,'2021_NQC_List-11_13'!$A$2:$T$1532,7,FALSE),0)</f>
        <v>36</v>
      </c>
      <c r="Q327">
        <f>IF($K327="NQC",VLOOKUP($A327,'2021_NQC_List-11_13'!$A$2:$T$1532,8,FALSE),0)</f>
        <v>36</v>
      </c>
      <c r="R327">
        <f>IF($K327="NQC",VLOOKUP($A327,'2021_NQC_List-11_13'!$A$2:$T$1532,9,FALSE),0)</f>
        <v>36</v>
      </c>
      <c r="S327">
        <f>IF($K327="NQC",VLOOKUP($A327,'2021_NQC_List-11_13'!$A$2:$T$1532,10,FALSE),0)</f>
        <v>36</v>
      </c>
      <c r="T327">
        <f>IF($K327="NQC",VLOOKUP($A327,'2021_NQC_List-11_13'!$A$2:$T$1532,11,FALSE),0)</f>
        <v>36</v>
      </c>
      <c r="U327">
        <f>IF($K327="NQC",VLOOKUP($A327,'2021_NQC_List-11_13'!$A$2:$T$1532,12,FALSE),0)</f>
        <v>36</v>
      </c>
      <c r="V327">
        <f>IF($K327="NQC",VLOOKUP($A327,'2021_NQC_List-11_13'!$A$2:$T$1532,13,FALSE),0)</f>
        <v>36</v>
      </c>
      <c r="W327">
        <f>IF($K327="NQC",VLOOKUP($A327,'2021_NQC_List-11_13'!$A$2:$T$1532,14,FALSE),0)</f>
        <v>36</v>
      </c>
      <c r="X327">
        <f>IF($K327="NQC",VLOOKUP($A327,'2021_NQC_List-11_13'!$A$2:$T$1532,15,FALSE),0)</f>
        <v>36</v>
      </c>
      <c r="Y327" t="str">
        <f t="shared" si="11"/>
        <v>Non-Hydro</v>
      </c>
      <c r="AA327" t="s">
        <v>4341</v>
      </c>
    </row>
    <row r="328" spans="1:28" x14ac:dyDescent="0.3">
      <c r="A328" t="str">
        <f>'OASIS-11_26'!E338</f>
        <v>VESTAL_2_SOLAR1</v>
      </c>
      <c r="B328" t="str">
        <f>'OASIS-11_26'!G338</f>
        <v>NICOLIS</v>
      </c>
      <c r="C328" t="str">
        <f>VLOOKUP($A328,'OASIS-11_26'!$E$2:$R$1556,2,FALSE)</f>
        <v>GEN</v>
      </c>
      <c r="D328" s="1">
        <f>VLOOKUP($A328,'OASIS-11_26'!$E$2:$R$1556,11,FALSE)</f>
        <v>42628</v>
      </c>
      <c r="E328" s="3">
        <f t="shared" si="10"/>
        <v>2016</v>
      </c>
      <c r="F328" t="str">
        <f>VLOOKUP($A328,'OASIS-11_26'!$E$2:$R$1556,9,FALSE)</f>
        <v>SUN</v>
      </c>
      <c r="G328" t="str">
        <f>VLOOKUP($A328,'OASIS-11_26'!$E$2:$R$1556,8,FALSE)</f>
        <v>PHOTO VOLTAIC</v>
      </c>
      <c r="H328">
        <f>VLOOKUP($A328,'OASIS-11_26'!$E$2:$R$1556,4,FALSE)</f>
        <v>20</v>
      </c>
      <c r="I328">
        <f>VLOOKUP($A328,'OASIS-11_26'!$E$2:$R$1556,5,FALSE)</f>
        <v>20</v>
      </c>
      <c r="J328" t="str">
        <f>VLOOKUP($A328,'OASIS-11_26'!$E$2:$R$1556,6,FALSE)</f>
        <v>SCE</v>
      </c>
      <c r="K328" t="str">
        <f>IF(ISERROR(VLOOKUP($A328,'2021_NQC_List-11_13'!$A$2:$T$1532,4,FALSE)),"","NQC")</f>
        <v>NQC</v>
      </c>
      <c r="L328" s="3" t="str">
        <f>IF(ISERROR(VLOOKUP($A328,'2021_NQC_List-11_13'!$A$2:$T$1532,4,FALSE)),"",VLOOKUP($A328,'2021_NQC_List-11_13'!$A$2:$T$1532,18,FALSE))</f>
        <v>FC</v>
      </c>
      <c r="M328">
        <f>IF($K328="NQC",VLOOKUP($A328,'2021_NQC_List-11_13'!$A$2:$T$1532,4,FALSE),0)</f>
        <v>0.8</v>
      </c>
      <c r="N328">
        <f>IF($K328="NQC",VLOOKUP($A328,'2021_NQC_List-11_13'!$A$2:$T$1532,5,FALSE),0)</f>
        <v>0.6</v>
      </c>
      <c r="O328">
        <f>IF($K328="NQC",VLOOKUP($A328,'2021_NQC_List-11_13'!$A$2:$T$1532,6,FALSE),0)</f>
        <v>3.6</v>
      </c>
      <c r="P328">
        <f>IF($K328="NQC",VLOOKUP($A328,'2021_NQC_List-11_13'!$A$2:$T$1532,7,FALSE),0)</f>
        <v>3</v>
      </c>
      <c r="Q328">
        <f>IF($K328="NQC",VLOOKUP($A328,'2021_NQC_List-11_13'!$A$2:$T$1532,8,FALSE),0)</f>
        <v>3.2</v>
      </c>
      <c r="R328">
        <f>IF($K328="NQC",VLOOKUP($A328,'2021_NQC_List-11_13'!$A$2:$T$1532,9,FALSE),0)</f>
        <v>6.2</v>
      </c>
      <c r="S328">
        <f>IF($K328="NQC",VLOOKUP($A328,'2021_NQC_List-11_13'!$A$2:$T$1532,10,FALSE),0)</f>
        <v>7.8</v>
      </c>
      <c r="T328">
        <f>IF($K328="NQC",VLOOKUP($A328,'2021_NQC_List-11_13'!$A$2:$T$1532,11,FALSE),0)</f>
        <v>5.4</v>
      </c>
      <c r="U328">
        <f>IF($K328="NQC",VLOOKUP($A328,'2021_NQC_List-11_13'!$A$2:$T$1532,12,FALSE),0)</f>
        <v>2.8</v>
      </c>
      <c r="V328">
        <f>IF($K328="NQC",VLOOKUP($A328,'2021_NQC_List-11_13'!$A$2:$T$1532,13,FALSE),0)</f>
        <v>0.4</v>
      </c>
      <c r="W328">
        <f>IF($K328="NQC",VLOOKUP($A328,'2021_NQC_List-11_13'!$A$2:$T$1532,14,FALSE),0)</f>
        <v>0.4</v>
      </c>
      <c r="X328">
        <f>IF($K328="NQC",VLOOKUP($A328,'2021_NQC_List-11_13'!$A$2:$T$1532,15,FALSE),0)</f>
        <v>0</v>
      </c>
      <c r="Y328" t="str">
        <f t="shared" si="11"/>
        <v>Non-Hydro</v>
      </c>
      <c r="AA328" t="s">
        <v>4341</v>
      </c>
    </row>
    <row r="329" spans="1:28" x14ac:dyDescent="0.3">
      <c r="A329" t="str">
        <f>'OASIS-11_26'!E339</f>
        <v>MANTEC_1_ML1SR1</v>
      </c>
      <c r="B329" t="str">
        <f>'OASIS-11_26'!G339</f>
        <v>Manteca  Land 1</v>
      </c>
      <c r="C329" t="str">
        <f>VLOOKUP($A329,'OASIS-11_26'!$E$2:$R$1556,2,FALSE)</f>
        <v>GEN</v>
      </c>
      <c r="D329" s="1">
        <f>VLOOKUP($A329,'OASIS-11_26'!$E$2:$R$1556,11,FALSE)</f>
        <v>43097</v>
      </c>
      <c r="E329" s="3">
        <f t="shared" si="10"/>
        <v>2017</v>
      </c>
      <c r="F329" t="str">
        <f>VLOOKUP($A329,'OASIS-11_26'!$E$2:$R$1556,9,FALSE)</f>
        <v>SUN</v>
      </c>
      <c r="G329" t="str">
        <f>VLOOKUP($A329,'OASIS-11_26'!$E$2:$R$1556,8,FALSE)</f>
        <v>PHOTO VOLTAIC</v>
      </c>
      <c r="H329">
        <f>VLOOKUP($A329,'OASIS-11_26'!$E$2:$R$1556,4,FALSE)</f>
        <v>1</v>
      </c>
      <c r="I329">
        <f>VLOOKUP($A329,'OASIS-11_26'!$E$2:$R$1556,5,FALSE)</f>
        <v>1</v>
      </c>
      <c r="J329" t="str">
        <f>VLOOKUP($A329,'OASIS-11_26'!$E$2:$R$1556,6,FALSE)</f>
        <v>PGAE</v>
      </c>
      <c r="K329" t="str">
        <f>IF(ISERROR(VLOOKUP($A329,'2021_NQC_List-11_13'!$A$2:$T$1532,4,FALSE)),"","NQC")</f>
        <v>NQC</v>
      </c>
      <c r="L329" s="3" t="str">
        <f>IF(ISERROR(VLOOKUP($A329,'2021_NQC_List-11_13'!$A$2:$T$1532,4,FALSE)),"",VLOOKUP($A329,'2021_NQC_List-11_13'!$A$2:$T$1532,18,FALSE))</f>
        <v>EO</v>
      </c>
      <c r="M329">
        <f>IF($K329="NQC",VLOOKUP($A329,'2021_NQC_List-11_13'!$A$2:$T$1532,4,FALSE),0)</f>
        <v>0</v>
      </c>
      <c r="N329">
        <f>IF($K329="NQC",VLOOKUP($A329,'2021_NQC_List-11_13'!$A$2:$T$1532,5,FALSE),0)</f>
        <v>0</v>
      </c>
      <c r="O329">
        <f>IF($K329="NQC",VLOOKUP($A329,'2021_NQC_List-11_13'!$A$2:$T$1532,6,FALSE),0)</f>
        <v>0</v>
      </c>
      <c r="P329">
        <f>IF($K329="NQC",VLOOKUP($A329,'2021_NQC_List-11_13'!$A$2:$T$1532,7,FALSE),0)</f>
        <v>0</v>
      </c>
      <c r="Q329">
        <f>IF($K329="NQC",VLOOKUP($A329,'2021_NQC_List-11_13'!$A$2:$T$1532,8,FALSE),0)</f>
        <v>0</v>
      </c>
      <c r="R329">
        <f>IF($K329="NQC",VLOOKUP($A329,'2021_NQC_List-11_13'!$A$2:$T$1532,9,FALSE),0)</f>
        <v>0</v>
      </c>
      <c r="S329">
        <f>IF($K329="NQC",VLOOKUP($A329,'2021_NQC_List-11_13'!$A$2:$T$1532,10,FALSE),0)</f>
        <v>0</v>
      </c>
      <c r="T329">
        <f>IF($K329="NQC",VLOOKUP($A329,'2021_NQC_List-11_13'!$A$2:$T$1532,11,FALSE),0)</f>
        <v>0</v>
      </c>
      <c r="U329">
        <f>IF($K329="NQC",VLOOKUP($A329,'2021_NQC_List-11_13'!$A$2:$T$1532,12,FALSE),0)</f>
        <v>0</v>
      </c>
      <c r="V329">
        <f>IF($K329="NQC",VLOOKUP($A329,'2021_NQC_List-11_13'!$A$2:$T$1532,13,FALSE),0)</f>
        <v>0</v>
      </c>
      <c r="W329">
        <f>IF($K329="NQC",VLOOKUP($A329,'2021_NQC_List-11_13'!$A$2:$T$1532,14,FALSE),0)</f>
        <v>0</v>
      </c>
      <c r="X329">
        <f>IF($K329="NQC",VLOOKUP($A329,'2021_NQC_List-11_13'!$A$2:$T$1532,15,FALSE),0)</f>
        <v>0</v>
      </c>
      <c r="Y329" t="str">
        <f t="shared" si="11"/>
        <v>Non-Hydro</v>
      </c>
      <c r="AA329" t="s">
        <v>4341</v>
      </c>
    </row>
    <row r="330" spans="1:28" x14ac:dyDescent="0.3">
      <c r="A330" t="str">
        <f>'OASIS-11_26'!E340</f>
        <v>PSWEET_7_QFUNTS</v>
      </c>
      <c r="B330" t="str">
        <f>'OASIS-11_26'!G340</f>
        <v>PSWEET_7_QFUNTS</v>
      </c>
      <c r="C330" t="str">
        <f>VLOOKUP($A330,'OASIS-11_26'!$E$2:$R$1556,2,FALSE)</f>
        <v>GEN</v>
      </c>
      <c r="D330" s="1">
        <f>VLOOKUP($A330,'OASIS-11_26'!$E$2:$R$1556,11,FALSE)</f>
        <v>0</v>
      </c>
      <c r="E330" s="3" t="str">
        <f t="shared" si="10"/>
        <v/>
      </c>
      <c r="F330" t="str">
        <f>VLOOKUP($A330,'OASIS-11_26'!$E$2:$R$1556,9,FALSE)</f>
        <v>OTHER</v>
      </c>
      <c r="G330" t="str">
        <f>VLOOKUP($A330,'OASIS-11_26'!$E$2:$R$1556,8,FALSE)</f>
        <v>OTHER</v>
      </c>
      <c r="H330">
        <f>VLOOKUP($A330,'OASIS-11_26'!$E$2:$R$1556,4,FALSE)</f>
        <v>1</v>
      </c>
      <c r="I330">
        <f>VLOOKUP($A330,'OASIS-11_26'!$E$2:$R$1556,5,FALSE)</f>
        <v>0.9</v>
      </c>
      <c r="J330" t="str">
        <f>VLOOKUP($A330,'OASIS-11_26'!$E$2:$R$1556,6,FALSE)</f>
        <v>PGAE</v>
      </c>
      <c r="K330" t="str">
        <f>IF(ISERROR(VLOOKUP($A330,'2021_NQC_List-11_13'!$A$2:$T$1532,4,FALSE)),"","NQC")</f>
        <v>NQC</v>
      </c>
      <c r="L330" s="3" t="str">
        <f>IF(ISERROR(VLOOKUP($A330,'2021_NQC_List-11_13'!$A$2:$T$1532,4,FALSE)),"",VLOOKUP($A330,'2021_NQC_List-11_13'!$A$2:$T$1532,18,FALSE))</f>
        <v>FC</v>
      </c>
      <c r="M330">
        <f>IF($K330="NQC",VLOOKUP($A330,'2021_NQC_List-11_13'!$A$2:$T$1532,4,FALSE),0)</f>
        <v>0</v>
      </c>
      <c r="N330">
        <f>IF($K330="NQC",VLOOKUP($A330,'2021_NQC_List-11_13'!$A$2:$T$1532,5,FALSE),0)</f>
        <v>0</v>
      </c>
      <c r="O330">
        <f>IF($K330="NQC",VLOOKUP($A330,'2021_NQC_List-11_13'!$A$2:$T$1532,6,FALSE),0)</f>
        <v>0</v>
      </c>
      <c r="P330">
        <f>IF($K330="NQC",VLOOKUP($A330,'2021_NQC_List-11_13'!$A$2:$T$1532,7,FALSE),0)</f>
        <v>0</v>
      </c>
      <c r="Q330">
        <f>IF($K330="NQC",VLOOKUP($A330,'2021_NQC_List-11_13'!$A$2:$T$1532,8,FALSE),0)</f>
        <v>0</v>
      </c>
      <c r="R330">
        <f>IF($K330="NQC",VLOOKUP($A330,'2021_NQC_List-11_13'!$A$2:$T$1532,9,FALSE),0)</f>
        <v>0</v>
      </c>
      <c r="S330">
        <f>IF($K330="NQC",VLOOKUP($A330,'2021_NQC_List-11_13'!$A$2:$T$1532,10,FALSE),0)</f>
        <v>0</v>
      </c>
      <c r="T330">
        <f>IF($K330="NQC",VLOOKUP($A330,'2021_NQC_List-11_13'!$A$2:$T$1532,11,FALSE),0)</f>
        <v>0</v>
      </c>
      <c r="U330">
        <f>IF($K330="NQC",VLOOKUP($A330,'2021_NQC_List-11_13'!$A$2:$T$1532,12,FALSE),0)</f>
        <v>0</v>
      </c>
      <c r="V330">
        <f>IF($K330="NQC",VLOOKUP($A330,'2021_NQC_List-11_13'!$A$2:$T$1532,13,FALSE),0)</f>
        <v>0</v>
      </c>
      <c r="W330">
        <f>IF($K330="NQC",VLOOKUP($A330,'2021_NQC_List-11_13'!$A$2:$T$1532,14,FALSE),0)</f>
        <v>0</v>
      </c>
      <c r="X330">
        <f>IF($K330="NQC",VLOOKUP($A330,'2021_NQC_List-11_13'!$A$2:$T$1532,15,FALSE),0)</f>
        <v>0</v>
      </c>
      <c r="Y330" t="str">
        <f t="shared" si="11"/>
        <v>Non-Hydro</v>
      </c>
      <c r="AA330" t="s">
        <v>4341</v>
      </c>
    </row>
    <row r="331" spans="1:28" x14ac:dyDescent="0.3">
      <c r="A331" t="str">
        <f>'OASIS-11_26'!E341</f>
        <v>DUTCH2_7_UNIT 1</v>
      </c>
      <c r="B331" t="str">
        <f>'OASIS-11_26'!G341</f>
        <v>DUTCH FLAT 2 PH</v>
      </c>
      <c r="C331" t="str">
        <f>VLOOKUP($A331,'OASIS-11_26'!$E$2:$R$1556,2,FALSE)</f>
        <v>GEN</v>
      </c>
      <c r="D331" s="1">
        <f>VLOOKUP($A331,'OASIS-11_26'!$E$2:$R$1556,11,FALSE)</f>
        <v>23743</v>
      </c>
      <c r="E331" s="3">
        <f t="shared" si="10"/>
        <v>1965</v>
      </c>
      <c r="F331" t="str">
        <f>VLOOKUP($A331,'OASIS-11_26'!$E$2:$R$1556,9,FALSE)</f>
        <v>WATER</v>
      </c>
      <c r="G331" t="str">
        <f>VLOOKUP($A331,'OASIS-11_26'!$E$2:$R$1556,8,FALSE)</f>
        <v>HYDRO</v>
      </c>
      <c r="H331">
        <f>VLOOKUP($A331,'OASIS-11_26'!$E$2:$R$1556,4,FALSE)</f>
        <v>26</v>
      </c>
      <c r="I331">
        <f>VLOOKUP($A331,'OASIS-11_26'!$E$2:$R$1556,5,FALSE)</f>
        <v>26</v>
      </c>
      <c r="J331" t="str">
        <f>VLOOKUP($A331,'OASIS-11_26'!$E$2:$R$1556,6,FALSE)</f>
        <v>PGAE</v>
      </c>
      <c r="K331" t="str">
        <f>IF(ISERROR(VLOOKUP($A331,'2021_NQC_List-11_13'!$A$2:$T$1532,4,FALSE)),"","NQC")</f>
        <v>NQC</v>
      </c>
      <c r="L331" s="3" t="str">
        <f>IF(ISERROR(VLOOKUP($A331,'2021_NQC_List-11_13'!$A$2:$T$1532,4,FALSE)),"",VLOOKUP($A331,'2021_NQC_List-11_13'!$A$2:$T$1532,18,FALSE))</f>
        <v>FC</v>
      </c>
      <c r="M331">
        <f>IF($K331="NQC",VLOOKUP($A331,'2021_NQC_List-11_13'!$A$2:$T$1532,4,FALSE),0)</f>
        <v>0</v>
      </c>
      <c r="N331">
        <f>IF($K331="NQC",VLOOKUP($A331,'2021_NQC_List-11_13'!$A$2:$T$1532,5,FALSE),0)</f>
        <v>16</v>
      </c>
      <c r="O331">
        <f>IF($K331="NQC",VLOOKUP($A331,'2021_NQC_List-11_13'!$A$2:$T$1532,6,FALSE),0)</f>
        <v>17.52</v>
      </c>
      <c r="P331">
        <f>IF($K331="NQC",VLOOKUP($A331,'2021_NQC_List-11_13'!$A$2:$T$1532,7,FALSE),0)</f>
        <v>16.72</v>
      </c>
      <c r="Q331">
        <f>IF($K331="NQC",VLOOKUP($A331,'2021_NQC_List-11_13'!$A$2:$T$1532,8,FALSE),0)</f>
        <v>15.2</v>
      </c>
      <c r="R331">
        <f>IF($K331="NQC",VLOOKUP($A331,'2021_NQC_List-11_13'!$A$2:$T$1532,9,FALSE),0)</f>
        <v>15.2</v>
      </c>
      <c r="S331">
        <f>IF($K331="NQC",VLOOKUP($A331,'2021_NQC_List-11_13'!$A$2:$T$1532,10,FALSE),0)</f>
        <v>15.44</v>
      </c>
      <c r="T331">
        <f>IF($K331="NQC",VLOOKUP($A331,'2021_NQC_List-11_13'!$A$2:$T$1532,11,FALSE),0)</f>
        <v>15.21</v>
      </c>
      <c r="U331">
        <f>IF($K331="NQC",VLOOKUP($A331,'2021_NQC_List-11_13'!$A$2:$T$1532,12,FALSE),0)</f>
        <v>0</v>
      </c>
      <c r="V331">
        <f>IF($K331="NQC",VLOOKUP($A331,'2021_NQC_List-11_13'!$A$2:$T$1532,13,FALSE),0)</f>
        <v>0</v>
      </c>
      <c r="W331">
        <f>IF($K331="NQC",VLOOKUP($A331,'2021_NQC_List-11_13'!$A$2:$T$1532,14,FALSE),0)</f>
        <v>0</v>
      </c>
      <c r="X331">
        <f>IF($K331="NQC",VLOOKUP($A331,'2021_NQC_List-11_13'!$A$2:$T$1532,15,FALSE),0)</f>
        <v>15.28</v>
      </c>
      <c r="Y331" t="str">
        <f t="shared" si="11"/>
        <v>Hydro-Small Hydro</v>
      </c>
      <c r="AA331" t="s">
        <v>4341</v>
      </c>
    </row>
    <row r="332" spans="1:28" x14ac:dyDescent="0.3">
      <c r="A332" t="str">
        <f>'OASIS-11_26'!E342</f>
        <v>JOHANN_2_JOSBT2</v>
      </c>
      <c r="B332" t="str">
        <f>'OASIS-11_26'!G342</f>
        <v>Johanna Storage 2</v>
      </c>
      <c r="C332" t="str">
        <f>VLOOKUP($A332,'OASIS-11_26'!$E$2:$R$1556,2,FALSE)</f>
        <v>GEN</v>
      </c>
      <c r="D332" s="1">
        <f>VLOOKUP($A332,'OASIS-11_26'!$E$2:$R$1556,11,FALSE)</f>
        <v>0</v>
      </c>
      <c r="E332" s="3" t="str">
        <f t="shared" si="10"/>
        <v/>
      </c>
      <c r="F332" t="str">
        <f>VLOOKUP($A332,'OASIS-11_26'!$E$2:$R$1556,9,FALSE)</f>
        <v>LESR</v>
      </c>
      <c r="G332" t="str">
        <f>VLOOKUP($A332,'OASIS-11_26'!$E$2:$R$1556,8,FALSE)</f>
        <v>OTHER</v>
      </c>
      <c r="H332">
        <f>VLOOKUP($A332,'OASIS-11_26'!$E$2:$R$1556,4,FALSE)</f>
        <v>10</v>
      </c>
      <c r="I332">
        <f>VLOOKUP($A332,'OASIS-11_26'!$E$2:$R$1556,5,FALSE)</f>
        <v>10</v>
      </c>
      <c r="J332" t="str">
        <f>VLOOKUP($A332,'OASIS-11_26'!$E$2:$R$1556,6,FALSE)</f>
        <v>SCE</v>
      </c>
      <c r="K332" t="str">
        <f>IF(ISERROR(VLOOKUP($A332,'2021_NQC_List-11_13'!$A$2:$T$1532,4,FALSE)),"","NQC")</f>
        <v/>
      </c>
      <c r="L332" s="3" t="str">
        <f>IF(ISERROR(VLOOKUP($A332,'2021_NQC_List-11_13'!$A$2:$T$1532,4,FALSE)),"",VLOOKUP($A332,'2021_NQC_List-11_13'!$A$2:$T$1532,18,FALSE))</f>
        <v/>
      </c>
      <c r="M332">
        <f>IF($K332="NQC",VLOOKUP($A332,'2021_NQC_List-11_13'!$A$2:$T$1532,4,FALSE),0)</f>
        <v>0</v>
      </c>
      <c r="N332">
        <f>IF($K332="NQC",VLOOKUP($A332,'2021_NQC_List-11_13'!$A$2:$T$1532,5,FALSE),0)</f>
        <v>0</v>
      </c>
      <c r="O332">
        <f>IF($K332="NQC",VLOOKUP($A332,'2021_NQC_List-11_13'!$A$2:$T$1532,6,FALSE),0)</f>
        <v>0</v>
      </c>
      <c r="P332">
        <f>IF($K332="NQC",VLOOKUP($A332,'2021_NQC_List-11_13'!$A$2:$T$1532,7,FALSE),0)</f>
        <v>0</v>
      </c>
      <c r="Q332">
        <f>IF($K332="NQC",VLOOKUP($A332,'2021_NQC_List-11_13'!$A$2:$T$1532,8,FALSE),0)</f>
        <v>0</v>
      </c>
      <c r="R332">
        <f>IF($K332="NQC",VLOOKUP($A332,'2021_NQC_List-11_13'!$A$2:$T$1532,9,FALSE),0)</f>
        <v>0</v>
      </c>
      <c r="S332">
        <f>IF($K332="NQC",VLOOKUP($A332,'2021_NQC_List-11_13'!$A$2:$T$1532,10,FALSE),0)</f>
        <v>0</v>
      </c>
      <c r="T332">
        <f>IF($K332="NQC",VLOOKUP($A332,'2021_NQC_List-11_13'!$A$2:$T$1532,11,FALSE),0)</f>
        <v>0</v>
      </c>
      <c r="U332">
        <f>IF($K332="NQC",VLOOKUP($A332,'2021_NQC_List-11_13'!$A$2:$T$1532,12,FALSE),0)</f>
        <v>0</v>
      </c>
      <c r="V332">
        <f>IF($K332="NQC",VLOOKUP($A332,'2021_NQC_List-11_13'!$A$2:$T$1532,13,FALSE),0)</f>
        <v>0</v>
      </c>
      <c r="W332">
        <f>IF($K332="NQC",VLOOKUP($A332,'2021_NQC_List-11_13'!$A$2:$T$1532,14,FALSE),0)</f>
        <v>0</v>
      </c>
      <c r="X332">
        <f>IF($K332="NQC",VLOOKUP($A332,'2021_NQC_List-11_13'!$A$2:$T$1532,15,FALSE),0)</f>
        <v>0</v>
      </c>
      <c r="Y332" t="str">
        <f t="shared" si="11"/>
        <v>Non-Hydro</v>
      </c>
      <c r="AA332" t="s">
        <v>4341</v>
      </c>
      <c r="AB332" s="129" t="s">
        <v>4407</v>
      </c>
    </row>
    <row r="333" spans="1:28" x14ac:dyDescent="0.3">
      <c r="A333" t="str">
        <f>'OASIS-11_26'!E343</f>
        <v>ALAMIT_7_UNIT 5</v>
      </c>
      <c r="B333" t="str">
        <f>'OASIS-11_26'!G343</f>
        <v>ALAMITOS GEN STA. UNIT 5</v>
      </c>
      <c r="C333" t="str">
        <f>VLOOKUP($A333,'OASIS-11_26'!$E$2:$R$1556,2,FALSE)</f>
        <v>GEN</v>
      </c>
      <c r="D333" s="1">
        <f>VLOOKUP($A333,'OASIS-11_26'!$E$2:$R$1556,11,FALSE)</f>
        <v>36161</v>
      </c>
      <c r="E333" s="3">
        <f t="shared" si="10"/>
        <v>1999</v>
      </c>
      <c r="F333" t="str">
        <f>VLOOKUP($A333,'OASIS-11_26'!$E$2:$R$1556,9,FALSE)</f>
        <v>NATURAL GAS</v>
      </c>
      <c r="G333" t="str">
        <f>VLOOKUP($A333,'OASIS-11_26'!$E$2:$R$1556,8,FALSE)</f>
        <v>STEAM</v>
      </c>
      <c r="H333">
        <f>VLOOKUP($A333,'OASIS-11_26'!$E$2:$R$1556,4,FALSE)</f>
        <v>480</v>
      </c>
      <c r="I333">
        <f>VLOOKUP($A333,'OASIS-11_26'!$E$2:$R$1556,5,FALSE)</f>
        <v>482</v>
      </c>
      <c r="J333" t="str">
        <f>VLOOKUP($A333,'OASIS-11_26'!$E$2:$R$1556,6,FALSE)</f>
        <v>SCE</v>
      </c>
      <c r="K333" t="str">
        <f>IF(ISERROR(VLOOKUP($A333,'2021_NQC_List-11_13'!$A$2:$T$1532,4,FALSE)),"","NQC")</f>
        <v>NQC</v>
      </c>
      <c r="L333" s="3" t="str">
        <f>IF(ISERROR(VLOOKUP($A333,'2021_NQC_List-11_13'!$A$2:$T$1532,4,FALSE)),"",VLOOKUP($A333,'2021_NQC_List-11_13'!$A$2:$T$1532,18,FALSE))</f>
        <v>FC</v>
      </c>
      <c r="M333">
        <f>IF($K333="NQC",VLOOKUP($A333,'2021_NQC_List-11_13'!$A$2:$T$1532,4,FALSE),0)</f>
        <v>480</v>
      </c>
      <c r="N333">
        <f>IF($K333="NQC",VLOOKUP($A333,'2021_NQC_List-11_13'!$A$2:$T$1532,5,FALSE),0)</f>
        <v>480</v>
      </c>
      <c r="O333">
        <f>IF($K333="NQC",VLOOKUP($A333,'2021_NQC_List-11_13'!$A$2:$T$1532,6,FALSE),0)</f>
        <v>480</v>
      </c>
      <c r="P333">
        <f>IF($K333="NQC",VLOOKUP($A333,'2021_NQC_List-11_13'!$A$2:$T$1532,7,FALSE),0)</f>
        <v>480</v>
      </c>
      <c r="Q333">
        <f>IF($K333="NQC",VLOOKUP($A333,'2021_NQC_List-11_13'!$A$2:$T$1532,8,FALSE),0)</f>
        <v>480</v>
      </c>
      <c r="R333">
        <f>IF($K333="NQC",VLOOKUP($A333,'2021_NQC_List-11_13'!$A$2:$T$1532,9,FALSE),0)</f>
        <v>480</v>
      </c>
      <c r="S333">
        <f>IF($K333="NQC",VLOOKUP($A333,'2021_NQC_List-11_13'!$A$2:$T$1532,10,FALSE),0)</f>
        <v>480</v>
      </c>
      <c r="T333">
        <f>IF($K333="NQC",VLOOKUP($A333,'2021_NQC_List-11_13'!$A$2:$T$1532,11,FALSE),0)</f>
        <v>480</v>
      </c>
      <c r="U333">
        <f>IF($K333="NQC",VLOOKUP($A333,'2021_NQC_List-11_13'!$A$2:$T$1532,12,FALSE),0)</f>
        <v>480</v>
      </c>
      <c r="V333">
        <f>IF($K333="NQC",VLOOKUP($A333,'2021_NQC_List-11_13'!$A$2:$T$1532,13,FALSE),0)</f>
        <v>480</v>
      </c>
      <c r="W333">
        <f>IF($K333="NQC",VLOOKUP($A333,'2021_NQC_List-11_13'!$A$2:$T$1532,14,FALSE),0)</f>
        <v>480</v>
      </c>
      <c r="X333">
        <f>IF($K333="NQC",VLOOKUP($A333,'2021_NQC_List-11_13'!$A$2:$T$1532,15,FALSE),0)</f>
        <v>480</v>
      </c>
      <c r="Y333" t="str">
        <f t="shared" si="11"/>
        <v>Non-Hydro</v>
      </c>
      <c r="AA333" t="s">
        <v>4336</v>
      </c>
    </row>
    <row r="334" spans="1:28" x14ac:dyDescent="0.3">
      <c r="A334" t="str">
        <f>'OASIS-11_26'!E344</f>
        <v>SUNSLR_1_SSVSR1</v>
      </c>
      <c r="B334" t="str">
        <f>'OASIS-11_26'!G344</f>
        <v>Sunshine Valley Solar 1</v>
      </c>
      <c r="C334" t="str">
        <f>VLOOKUP($A334,'OASIS-11_26'!$E$2:$R$1556,2,FALSE)</f>
        <v>GEN</v>
      </c>
      <c r="D334" s="1">
        <f>VLOOKUP($A334,'OASIS-11_26'!$E$2:$R$1556,11,FALSE)</f>
        <v>43817</v>
      </c>
      <c r="E334" s="3">
        <f t="shared" si="10"/>
        <v>2019</v>
      </c>
      <c r="F334" t="str">
        <f>VLOOKUP($A334,'OASIS-11_26'!$E$2:$R$1556,9,FALSE)</f>
        <v>SUN</v>
      </c>
      <c r="G334" t="str">
        <f>VLOOKUP($A334,'OASIS-11_26'!$E$2:$R$1556,8,FALSE)</f>
        <v>PHOTO VOLTAIC</v>
      </c>
      <c r="H334">
        <f>VLOOKUP($A334,'OASIS-11_26'!$E$2:$R$1556,4,FALSE)</f>
        <v>100</v>
      </c>
      <c r="I334">
        <f>VLOOKUP($A334,'OASIS-11_26'!$E$2:$R$1556,5,FALSE)</f>
        <v>100</v>
      </c>
      <c r="J334" t="str">
        <f>VLOOKUP($A334,'OASIS-11_26'!$E$2:$R$1556,6,FALSE)</f>
        <v>SCE</v>
      </c>
      <c r="K334" t="str">
        <f>IF(ISERROR(VLOOKUP($A334,'2021_NQC_List-11_13'!$A$2:$T$1532,4,FALSE)),"","NQC")</f>
        <v>NQC</v>
      </c>
      <c r="L334" s="3" t="str">
        <f>IF(ISERROR(VLOOKUP($A334,'2021_NQC_List-11_13'!$A$2:$T$1532,4,FALSE)),"",VLOOKUP($A334,'2021_NQC_List-11_13'!$A$2:$T$1532,18,FALSE))</f>
        <v>ID</v>
      </c>
      <c r="M334">
        <f>IF($K334="NQC",VLOOKUP($A334,'2021_NQC_List-11_13'!$A$2:$T$1532,4,FALSE),0)</f>
        <v>4</v>
      </c>
      <c r="N334">
        <f>IF($K334="NQC",VLOOKUP($A334,'2021_NQC_List-11_13'!$A$2:$T$1532,5,FALSE),0)</f>
        <v>3</v>
      </c>
      <c r="O334">
        <f>IF($K334="NQC",VLOOKUP($A334,'2021_NQC_List-11_13'!$A$2:$T$1532,6,FALSE),0)</f>
        <v>18</v>
      </c>
      <c r="P334">
        <f>IF($K334="NQC",VLOOKUP($A334,'2021_NQC_List-11_13'!$A$2:$T$1532,7,FALSE),0)</f>
        <v>15</v>
      </c>
      <c r="Q334">
        <f>IF($K334="NQC",VLOOKUP($A334,'2021_NQC_List-11_13'!$A$2:$T$1532,8,FALSE),0)</f>
        <v>16</v>
      </c>
      <c r="R334">
        <f>IF($K334="NQC",VLOOKUP($A334,'2021_NQC_List-11_13'!$A$2:$T$1532,9,FALSE),0)</f>
        <v>31</v>
      </c>
      <c r="S334">
        <f>IF($K334="NQC",VLOOKUP($A334,'2021_NQC_List-11_13'!$A$2:$T$1532,10,FALSE),0)</f>
        <v>39</v>
      </c>
      <c r="T334">
        <f>IF($K334="NQC",VLOOKUP($A334,'2021_NQC_List-11_13'!$A$2:$T$1532,11,FALSE),0)</f>
        <v>27</v>
      </c>
      <c r="U334">
        <f>IF($K334="NQC",VLOOKUP($A334,'2021_NQC_List-11_13'!$A$2:$T$1532,12,FALSE),0)</f>
        <v>14</v>
      </c>
      <c r="V334">
        <f>IF($K334="NQC",VLOOKUP($A334,'2021_NQC_List-11_13'!$A$2:$T$1532,13,FALSE),0)</f>
        <v>2</v>
      </c>
      <c r="W334">
        <f>IF($K334="NQC",VLOOKUP($A334,'2021_NQC_List-11_13'!$A$2:$T$1532,14,FALSE),0)</f>
        <v>2</v>
      </c>
      <c r="X334">
        <f>IF($K334="NQC",VLOOKUP($A334,'2021_NQC_List-11_13'!$A$2:$T$1532,15,FALSE),0)</f>
        <v>0</v>
      </c>
      <c r="Y334" t="str">
        <f t="shared" si="11"/>
        <v>Non-Hydro</v>
      </c>
      <c r="AA334" t="s">
        <v>4341</v>
      </c>
    </row>
    <row r="335" spans="1:28" x14ac:dyDescent="0.3">
      <c r="A335" t="str">
        <f>'OASIS-11_26'!E345</f>
        <v>CRSTWD_6_KUMYAY</v>
      </c>
      <c r="B335" t="str">
        <f>'OASIS-11_26'!G345</f>
        <v>Kumeyaay Wind Farm</v>
      </c>
      <c r="C335" t="str">
        <f>VLOOKUP($A335,'OASIS-11_26'!$E$2:$R$1556,2,FALSE)</f>
        <v>GEN</v>
      </c>
      <c r="D335" s="1">
        <f>VLOOKUP($A335,'OASIS-11_26'!$E$2:$R$1556,11,FALSE)</f>
        <v>38707</v>
      </c>
      <c r="E335" s="3">
        <f t="shared" si="10"/>
        <v>2005</v>
      </c>
      <c r="F335" t="str">
        <f>VLOOKUP($A335,'OASIS-11_26'!$E$2:$R$1556,9,FALSE)</f>
        <v>WIND</v>
      </c>
      <c r="G335" t="str">
        <f>VLOOKUP($A335,'OASIS-11_26'!$E$2:$R$1556,8,FALSE)</f>
        <v>WIND</v>
      </c>
      <c r="H335">
        <f>VLOOKUP($A335,'OASIS-11_26'!$E$2:$R$1556,4,FALSE)</f>
        <v>50</v>
      </c>
      <c r="I335">
        <f>VLOOKUP($A335,'OASIS-11_26'!$E$2:$R$1556,5,FALSE)</f>
        <v>50</v>
      </c>
      <c r="J335" t="str">
        <f>VLOOKUP($A335,'OASIS-11_26'!$E$2:$R$1556,6,FALSE)</f>
        <v>SDGE</v>
      </c>
      <c r="K335" t="str">
        <f>IF(ISERROR(VLOOKUP($A335,'2021_NQC_List-11_13'!$A$2:$T$1532,4,FALSE)),"","NQC")</f>
        <v>NQC</v>
      </c>
      <c r="L335" s="3" t="str">
        <f>IF(ISERROR(VLOOKUP($A335,'2021_NQC_List-11_13'!$A$2:$T$1532,4,FALSE)),"",VLOOKUP($A335,'2021_NQC_List-11_13'!$A$2:$T$1532,18,FALSE))</f>
        <v>FC</v>
      </c>
      <c r="M335">
        <f>IF($K335="NQC",VLOOKUP($A335,'2021_NQC_List-11_13'!$A$2:$T$1532,4,FALSE),0)</f>
        <v>7</v>
      </c>
      <c r="N335">
        <f>IF($K335="NQC",VLOOKUP($A335,'2021_NQC_List-11_13'!$A$2:$T$1532,5,FALSE),0)</f>
        <v>6</v>
      </c>
      <c r="O335">
        <f>IF($K335="NQC",VLOOKUP($A335,'2021_NQC_List-11_13'!$A$2:$T$1532,6,FALSE),0)</f>
        <v>14</v>
      </c>
      <c r="P335">
        <f>IF($K335="NQC",VLOOKUP($A335,'2021_NQC_List-11_13'!$A$2:$T$1532,7,FALSE),0)</f>
        <v>12.5</v>
      </c>
      <c r="Q335">
        <f>IF($K335="NQC",VLOOKUP($A335,'2021_NQC_List-11_13'!$A$2:$T$1532,8,FALSE),0)</f>
        <v>12.5</v>
      </c>
      <c r="R335">
        <f>IF($K335="NQC",VLOOKUP($A335,'2021_NQC_List-11_13'!$A$2:$T$1532,9,FALSE),0)</f>
        <v>16.5</v>
      </c>
      <c r="S335">
        <f>IF($K335="NQC",VLOOKUP($A335,'2021_NQC_List-11_13'!$A$2:$T$1532,10,FALSE),0)</f>
        <v>11.5</v>
      </c>
      <c r="T335">
        <f>IF($K335="NQC",VLOOKUP($A335,'2021_NQC_List-11_13'!$A$2:$T$1532,11,FALSE),0)</f>
        <v>10.5</v>
      </c>
      <c r="U335">
        <f>IF($K335="NQC",VLOOKUP($A335,'2021_NQC_List-11_13'!$A$2:$T$1532,12,FALSE),0)</f>
        <v>7.5</v>
      </c>
      <c r="V335">
        <f>IF($K335="NQC",VLOOKUP($A335,'2021_NQC_List-11_13'!$A$2:$T$1532,13,FALSE),0)</f>
        <v>4</v>
      </c>
      <c r="W335">
        <f>IF($K335="NQC",VLOOKUP($A335,'2021_NQC_List-11_13'!$A$2:$T$1532,14,FALSE),0)</f>
        <v>6</v>
      </c>
      <c r="X335">
        <f>IF($K335="NQC",VLOOKUP($A335,'2021_NQC_List-11_13'!$A$2:$T$1532,15,FALSE),0)</f>
        <v>6.5</v>
      </c>
      <c r="Y335" t="str">
        <f t="shared" si="11"/>
        <v>Non-Hydro</v>
      </c>
      <c r="AA335" t="s">
        <v>4341</v>
      </c>
    </row>
    <row r="336" spans="1:28" x14ac:dyDescent="0.3">
      <c r="A336" t="str">
        <f>'OASIS-11_26'!E346</f>
        <v>CHEVCD_6_UNIT</v>
      </c>
      <c r="B336" t="str">
        <f>'OASIS-11_26'!G346</f>
        <v>CHEVRON USA (TAFT/CADET)</v>
      </c>
      <c r="C336" t="str">
        <f>VLOOKUP($A336,'OASIS-11_26'!$E$2:$R$1556,2,FALSE)</f>
        <v>GEN</v>
      </c>
      <c r="D336" s="1">
        <f>VLOOKUP($A336,'OASIS-11_26'!$E$2:$R$1556,11,FALSE)</f>
        <v>30158</v>
      </c>
      <c r="E336" s="3">
        <f t="shared" si="10"/>
        <v>1982</v>
      </c>
      <c r="F336" t="str">
        <f>VLOOKUP($A336,'OASIS-11_26'!$E$2:$R$1556,9,FALSE)</f>
        <v>NATURAL GAS</v>
      </c>
      <c r="G336" t="str">
        <f>VLOOKUP($A336,'OASIS-11_26'!$E$2:$R$1556,8,FALSE)</f>
        <v>COMBUSTION TURBINE</v>
      </c>
      <c r="H336">
        <f>VLOOKUP($A336,'OASIS-11_26'!$E$2:$R$1556,4,FALSE)</f>
        <v>11.5</v>
      </c>
      <c r="I336">
        <f>VLOOKUP($A336,'OASIS-11_26'!$E$2:$R$1556,5,FALSE)</f>
        <v>11.5</v>
      </c>
      <c r="J336" t="str">
        <f>VLOOKUP($A336,'OASIS-11_26'!$E$2:$R$1556,6,FALSE)</f>
        <v>PGAE</v>
      </c>
      <c r="K336" t="str">
        <f>IF(ISERROR(VLOOKUP($A336,'2021_NQC_List-11_13'!$A$2:$T$1532,4,FALSE)),"","NQC")</f>
        <v>NQC</v>
      </c>
      <c r="L336" s="3" t="str">
        <f>IF(ISERROR(VLOOKUP($A336,'2021_NQC_List-11_13'!$A$2:$T$1532,4,FALSE)),"",VLOOKUP($A336,'2021_NQC_List-11_13'!$A$2:$T$1532,18,FALSE))</f>
        <v>FC</v>
      </c>
      <c r="M336">
        <f>IF($K336="NQC",VLOOKUP($A336,'2021_NQC_List-11_13'!$A$2:$T$1532,4,FALSE),0)</f>
        <v>0.52</v>
      </c>
      <c r="N336">
        <f>IF($K336="NQC",VLOOKUP($A336,'2021_NQC_List-11_13'!$A$2:$T$1532,5,FALSE),0)</f>
        <v>0.67</v>
      </c>
      <c r="O336">
        <f>IF($K336="NQC",VLOOKUP($A336,'2021_NQC_List-11_13'!$A$2:$T$1532,6,FALSE),0)</f>
        <v>0.52</v>
      </c>
      <c r="P336">
        <f>IF($K336="NQC",VLOOKUP($A336,'2021_NQC_List-11_13'!$A$2:$T$1532,7,FALSE),0)</f>
        <v>0.44</v>
      </c>
      <c r="Q336">
        <f>IF($K336="NQC",VLOOKUP($A336,'2021_NQC_List-11_13'!$A$2:$T$1532,8,FALSE),0)</f>
        <v>0.37</v>
      </c>
      <c r="R336">
        <f>IF($K336="NQC",VLOOKUP($A336,'2021_NQC_List-11_13'!$A$2:$T$1532,9,FALSE),0)</f>
        <v>0.64</v>
      </c>
      <c r="S336">
        <f>IF($K336="NQC",VLOOKUP($A336,'2021_NQC_List-11_13'!$A$2:$T$1532,10,FALSE),0)</f>
        <v>0.78</v>
      </c>
      <c r="T336">
        <f>IF($K336="NQC",VLOOKUP($A336,'2021_NQC_List-11_13'!$A$2:$T$1532,11,FALSE),0)</f>
        <v>0.82</v>
      </c>
      <c r="U336">
        <f>IF($K336="NQC",VLOOKUP($A336,'2021_NQC_List-11_13'!$A$2:$T$1532,12,FALSE),0)</f>
        <v>1.01</v>
      </c>
      <c r="V336">
        <f>IF($K336="NQC",VLOOKUP($A336,'2021_NQC_List-11_13'!$A$2:$T$1532,13,FALSE),0)</f>
        <v>0.83</v>
      </c>
      <c r="W336">
        <f>IF($K336="NQC",VLOOKUP($A336,'2021_NQC_List-11_13'!$A$2:$T$1532,14,FALSE),0)</f>
        <v>0.72</v>
      </c>
      <c r="X336">
        <f>IF($K336="NQC",VLOOKUP($A336,'2021_NQC_List-11_13'!$A$2:$T$1532,15,FALSE),0)</f>
        <v>0.73</v>
      </c>
      <c r="Y336" t="str">
        <f t="shared" si="11"/>
        <v>Non-Hydro</v>
      </c>
      <c r="AA336" t="s">
        <v>4341</v>
      </c>
    </row>
    <row r="337" spans="1:27" x14ac:dyDescent="0.3">
      <c r="A337" t="str">
        <f>'OASIS-11_26'!E347</f>
        <v>SCEW_2_PDRP122</v>
      </c>
      <c r="B337" t="str">
        <f>'OASIS-11_26'!G347</f>
        <v>SCEW_2_PDRP122</v>
      </c>
      <c r="C337" t="str">
        <f>VLOOKUP($A337,'OASIS-11_26'!$E$2:$R$1556,2,FALSE)</f>
        <v>GEN</v>
      </c>
      <c r="D337" s="1">
        <f>VLOOKUP($A337,'OASIS-11_26'!$E$2:$R$1556,11,FALSE)</f>
        <v>0</v>
      </c>
      <c r="E337" s="3" t="str">
        <f t="shared" si="10"/>
        <v/>
      </c>
      <c r="F337" t="str">
        <f>VLOOKUP($A337,'OASIS-11_26'!$E$2:$R$1556,9,FALSE)</f>
        <v>OTHER</v>
      </c>
      <c r="G337" t="str">
        <f>VLOOKUP($A337,'OASIS-11_26'!$E$2:$R$1556,8,FALSE)</f>
        <v>OTHER</v>
      </c>
      <c r="H337">
        <f>VLOOKUP($A337,'OASIS-11_26'!$E$2:$R$1556,4,FALSE)</f>
        <v>9.99</v>
      </c>
      <c r="I337">
        <f>VLOOKUP($A337,'OASIS-11_26'!$E$2:$R$1556,5,FALSE)</f>
        <v>0</v>
      </c>
      <c r="J337" t="str">
        <f>VLOOKUP($A337,'OASIS-11_26'!$E$2:$R$1556,6,FALSE)</f>
        <v>SCE</v>
      </c>
      <c r="K337" t="str">
        <f>IF(ISERROR(VLOOKUP($A337,'2021_NQC_List-11_13'!$A$2:$T$1532,4,FALSE)),"","NQC")</f>
        <v/>
      </c>
      <c r="L337" s="3" t="str">
        <f>IF(ISERROR(VLOOKUP($A337,'2021_NQC_List-11_13'!$A$2:$T$1532,4,FALSE)),"",VLOOKUP($A337,'2021_NQC_List-11_13'!$A$2:$T$1532,18,FALSE))</f>
        <v/>
      </c>
      <c r="M337">
        <f>IF($K337="NQC",VLOOKUP($A337,'2021_NQC_List-11_13'!$A$2:$T$1532,4,FALSE),0)</f>
        <v>0</v>
      </c>
      <c r="N337">
        <f>IF($K337="NQC",VLOOKUP($A337,'2021_NQC_List-11_13'!$A$2:$T$1532,5,FALSE),0)</f>
        <v>0</v>
      </c>
      <c r="O337">
        <f>IF($K337="NQC",VLOOKUP($A337,'2021_NQC_List-11_13'!$A$2:$T$1532,6,FALSE),0)</f>
        <v>0</v>
      </c>
      <c r="P337">
        <f>IF($K337="NQC",VLOOKUP($A337,'2021_NQC_List-11_13'!$A$2:$T$1532,7,FALSE),0)</f>
        <v>0</v>
      </c>
      <c r="Q337">
        <f>IF($K337="NQC",VLOOKUP($A337,'2021_NQC_List-11_13'!$A$2:$T$1532,8,FALSE),0)</f>
        <v>0</v>
      </c>
      <c r="R337">
        <f>IF($K337="NQC",VLOOKUP($A337,'2021_NQC_List-11_13'!$A$2:$T$1532,9,FALSE),0)</f>
        <v>0</v>
      </c>
      <c r="S337">
        <f>IF($K337="NQC",VLOOKUP($A337,'2021_NQC_List-11_13'!$A$2:$T$1532,10,FALSE),0)</f>
        <v>0</v>
      </c>
      <c r="T337">
        <f>IF($K337="NQC",VLOOKUP($A337,'2021_NQC_List-11_13'!$A$2:$T$1532,11,FALSE),0)</f>
        <v>0</v>
      </c>
      <c r="U337">
        <f>IF($K337="NQC",VLOOKUP($A337,'2021_NQC_List-11_13'!$A$2:$T$1532,12,FALSE),0)</f>
        <v>0</v>
      </c>
      <c r="V337">
        <f>IF($K337="NQC",VLOOKUP($A337,'2021_NQC_List-11_13'!$A$2:$T$1532,13,FALSE),0)</f>
        <v>0</v>
      </c>
      <c r="W337">
        <f>IF($K337="NQC",VLOOKUP($A337,'2021_NQC_List-11_13'!$A$2:$T$1532,14,FALSE),0)</f>
        <v>0</v>
      </c>
      <c r="X337">
        <f>IF($K337="NQC",VLOOKUP($A337,'2021_NQC_List-11_13'!$A$2:$T$1532,15,FALSE),0)</f>
        <v>0</v>
      </c>
      <c r="Y337" t="str">
        <f t="shared" si="11"/>
        <v>Non-Hydro</v>
      </c>
      <c r="Z337" t="s">
        <v>4361</v>
      </c>
      <c r="AA337" t="s">
        <v>4341</v>
      </c>
    </row>
    <row r="338" spans="1:27" x14ac:dyDescent="0.3">
      <c r="A338" t="str">
        <f>'OASIS-11_26'!E348</f>
        <v>SLRMS3_2_SRMSR1</v>
      </c>
      <c r="B338" t="str">
        <f>'OASIS-11_26'!G348</f>
        <v>SILVER RIDGE MOUNT SIGNAL 3</v>
      </c>
      <c r="C338" t="str">
        <f>VLOOKUP($A338,'OASIS-11_26'!$E$2:$R$1556,2,FALSE)</f>
        <v>GEN</v>
      </c>
      <c r="D338" s="1">
        <f>VLOOKUP($A338,'OASIS-11_26'!$E$2:$R$1556,11,FALSE)</f>
        <v>43805</v>
      </c>
      <c r="E338" s="3">
        <f t="shared" si="10"/>
        <v>2019</v>
      </c>
      <c r="F338" t="str">
        <f>VLOOKUP($A338,'OASIS-11_26'!$E$2:$R$1556,9,FALSE)</f>
        <v>SUN</v>
      </c>
      <c r="G338" t="str">
        <f>VLOOKUP($A338,'OASIS-11_26'!$E$2:$R$1556,8,FALSE)</f>
        <v>PHOTO VOLTAIC</v>
      </c>
      <c r="H338">
        <f>VLOOKUP($A338,'OASIS-11_26'!$E$2:$R$1556,4,FALSE)</f>
        <v>250</v>
      </c>
      <c r="I338">
        <f>VLOOKUP($A338,'OASIS-11_26'!$E$2:$R$1556,5,FALSE)</f>
        <v>250</v>
      </c>
      <c r="J338" t="str">
        <f>VLOOKUP($A338,'OASIS-11_26'!$E$2:$R$1556,6,FALSE)</f>
        <v>SDGE</v>
      </c>
      <c r="K338" t="str">
        <f>IF(ISERROR(VLOOKUP($A338,'2021_NQC_List-11_13'!$A$2:$T$1532,4,FALSE)),"","NQC")</f>
        <v>NQC</v>
      </c>
      <c r="L338" s="3" t="str">
        <f>IF(ISERROR(VLOOKUP($A338,'2021_NQC_List-11_13'!$A$2:$T$1532,4,FALSE)),"",VLOOKUP($A338,'2021_NQC_List-11_13'!$A$2:$T$1532,18,FALSE))</f>
        <v>FC</v>
      </c>
      <c r="M338">
        <f>IF($K338="NQC",VLOOKUP($A338,'2021_NQC_List-11_13'!$A$2:$T$1532,4,FALSE),0)</f>
        <v>10</v>
      </c>
      <c r="N338">
        <f>IF($K338="NQC",VLOOKUP($A338,'2021_NQC_List-11_13'!$A$2:$T$1532,5,FALSE),0)</f>
        <v>7.5</v>
      </c>
      <c r="O338">
        <f>IF($K338="NQC",VLOOKUP($A338,'2021_NQC_List-11_13'!$A$2:$T$1532,6,FALSE),0)</f>
        <v>45</v>
      </c>
      <c r="P338">
        <f>IF($K338="NQC",VLOOKUP($A338,'2021_NQC_List-11_13'!$A$2:$T$1532,7,FALSE),0)</f>
        <v>37.5</v>
      </c>
      <c r="Q338">
        <f>IF($K338="NQC",VLOOKUP($A338,'2021_NQC_List-11_13'!$A$2:$T$1532,8,FALSE),0)</f>
        <v>40</v>
      </c>
      <c r="R338">
        <f>IF($K338="NQC",VLOOKUP($A338,'2021_NQC_List-11_13'!$A$2:$T$1532,9,FALSE),0)</f>
        <v>77.5</v>
      </c>
      <c r="S338">
        <f>IF($K338="NQC",VLOOKUP($A338,'2021_NQC_List-11_13'!$A$2:$T$1532,10,FALSE),0)</f>
        <v>97.5</v>
      </c>
      <c r="T338">
        <f>IF($K338="NQC",VLOOKUP($A338,'2021_NQC_List-11_13'!$A$2:$T$1532,11,FALSE),0)</f>
        <v>67.5</v>
      </c>
      <c r="U338">
        <f>IF($K338="NQC",VLOOKUP($A338,'2021_NQC_List-11_13'!$A$2:$T$1532,12,FALSE),0)</f>
        <v>35</v>
      </c>
      <c r="V338">
        <f>IF($K338="NQC",VLOOKUP($A338,'2021_NQC_List-11_13'!$A$2:$T$1532,13,FALSE),0)</f>
        <v>5</v>
      </c>
      <c r="W338">
        <f>IF($K338="NQC",VLOOKUP($A338,'2021_NQC_List-11_13'!$A$2:$T$1532,14,FALSE),0)</f>
        <v>5</v>
      </c>
      <c r="X338">
        <f>IF($K338="NQC",VLOOKUP($A338,'2021_NQC_List-11_13'!$A$2:$T$1532,15,FALSE),0)</f>
        <v>0</v>
      </c>
      <c r="Y338" t="str">
        <f t="shared" si="11"/>
        <v>Non-Hydro</v>
      </c>
      <c r="AA338" t="s">
        <v>4341</v>
      </c>
    </row>
    <row r="339" spans="1:27" x14ac:dyDescent="0.3">
      <c r="A339" t="str">
        <f>'OASIS-11_26'!E349</f>
        <v>HELMPG_7_UNIT 3</v>
      </c>
      <c r="B339" t="str">
        <f>'OASIS-11_26'!G349</f>
        <v>HELMS PUMP-GEN UNIT 3</v>
      </c>
      <c r="C339" t="str">
        <f>VLOOKUP($A339,'OASIS-11_26'!$E$2:$R$1556,2,FALSE)</f>
        <v>GEN</v>
      </c>
      <c r="D339" s="1">
        <f>VLOOKUP($A339,'OASIS-11_26'!$E$2:$R$1556,11,FALSE)</f>
        <v>30682</v>
      </c>
      <c r="E339" s="3">
        <f t="shared" si="10"/>
        <v>1984</v>
      </c>
      <c r="F339" t="str">
        <f>VLOOKUP($A339,'OASIS-11_26'!$E$2:$R$1556,9,FALSE)</f>
        <v>WATER</v>
      </c>
      <c r="G339" t="str">
        <f>VLOOKUP($A339,'OASIS-11_26'!$E$2:$R$1556,8,FALSE)</f>
        <v>PUMPED STORAGE</v>
      </c>
      <c r="H339">
        <f>VLOOKUP($A339,'OASIS-11_26'!$E$2:$R$1556,4,FALSE)</f>
        <v>404</v>
      </c>
      <c r="I339">
        <f>VLOOKUP($A339,'OASIS-11_26'!$E$2:$R$1556,5,FALSE)</f>
        <v>404</v>
      </c>
      <c r="J339" t="str">
        <f>VLOOKUP($A339,'OASIS-11_26'!$E$2:$R$1556,6,FALSE)</f>
        <v>PGAE</v>
      </c>
      <c r="K339" t="str">
        <f>IF(ISERROR(VLOOKUP($A339,'2021_NQC_List-11_13'!$A$2:$T$1532,4,FALSE)),"","NQC")</f>
        <v>NQC</v>
      </c>
      <c r="L339" s="3" t="str">
        <f>IF(ISERROR(VLOOKUP($A339,'2021_NQC_List-11_13'!$A$2:$T$1532,4,FALSE)),"",VLOOKUP($A339,'2021_NQC_List-11_13'!$A$2:$T$1532,18,FALSE))</f>
        <v>FC</v>
      </c>
      <c r="M339">
        <f>IF($K339="NQC",VLOOKUP($A339,'2021_NQC_List-11_13'!$A$2:$T$1532,4,FALSE),0)</f>
        <v>404</v>
      </c>
      <c r="N339">
        <f>IF($K339="NQC",VLOOKUP($A339,'2021_NQC_List-11_13'!$A$2:$T$1532,5,FALSE),0)</f>
        <v>404</v>
      </c>
      <c r="O339">
        <f>IF($K339="NQC",VLOOKUP($A339,'2021_NQC_List-11_13'!$A$2:$T$1532,6,FALSE),0)</f>
        <v>404</v>
      </c>
      <c r="P339">
        <f>IF($K339="NQC",VLOOKUP($A339,'2021_NQC_List-11_13'!$A$2:$T$1532,7,FALSE),0)</f>
        <v>404</v>
      </c>
      <c r="Q339">
        <f>IF($K339="NQC",VLOOKUP($A339,'2021_NQC_List-11_13'!$A$2:$T$1532,8,FALSE),0)</f>
        <v>404</v>
      </c>
      <c r="R339">
        <f>IF($K339="NQC",VLOOKUP($A339,'2021_NQC_List-11_13'!$A$2:$T$1532,9,FALSE),0)</f>
        <v>404</v>
      </c>
      <c r="S339">
        <f>IF($K339="NQC",VLOOKUP($A339,'2021_NQC_List-11_13'!$A$2:$T$1532,10,FALSE),0)</f>
        <v>404</v>
      </c>
      <c r="T339">
        <f>IF($K339="NQC",VLOOKUP($A339,'2021_NQC_List-11_13'!$A$2:$T$1532,11,FALSE),0)</f>
        <v>404</v>
      </c>
      <c r="U339">
        <f>IF($K339="NQC",VLOOKUP($A339,'2021_NQC_List-11_13'!$A$2:$T$1532,12,FALSE),0)</f>
        <v>404</v>
      </c>
      <c r="V339">
        <f>IF($K339="NQC",VLOOKUP($A339,'2021_NQC_List-11_13'!$A$2:$T$1532,13,FALSE),0)</f>
        <v>404</v>
      </c>
      <c r="W339">
        <f>IF($K339="NQC",VLOOKUP($A339,'2021_NQC_List-11_13'!$A$2:$T$1532,14,FALSE),0)</f>
        <v>404</v>
      </c>
      <c r="X339">
        <f>IF($K339="NQC",VLOOKUP($A339,'2021_NQC_List-11_13'!$A$2:$T$1532,15,FALSE),0)</f>
        <v>404</v>
      </c>
      <c r="Y339" t="str">
        <f t="shared" si="11"/>
        <v>Hydro-Pumped Storage</v>
      </c>
      <c r="AA339" t="s">
        <v>4341</v>
      </c>
    </row>
    <row r="340" spans="1:27" x14ac:dyDescent="0.3">
      <c r="A340" t="str">
        <f>'OASIS-11_26'!E350</f>
        <v>SANLOB_1_OSFBM1</v>
      </c>
      <c r="B340" t="str">
        <f>'OASIS-11_26'!G350</f>
        <v>HZIU Kompogas SLO</v>
      </c>
      <c r="C340" t="str">
        <f>VLOOKUP($A340,'OASIS-11_26'!$E$2:$R$1556,2,FALSE)</f>
        <v>GEN</v>
      </c>
      <c r="D340" s="1">
        <f>VLOOKUP($A340,'OASIS-11_26'!$E$2:$R$1556,11,FALSE)</f>
        <v>43657</v>
      </c>
      <c r="E340" s="3">
        <f t="shared" si="10"/>
        <v>2019</v>
      </c>
      <c r="F340" t="str">
        <f>VLOOKUP($A340,'OASIS-11_26'!$E$2:$R$1556,9,FALSE)</f>
        <v>BIOGAS</v>
      </c>
      <c r="G340" t="str">
        <f>VLOOKUP($A340,'OASIS-11_26'!$E$2:$R$1556,8,FALSE)</f>
        <v>RECIPROCATING ENGINE</v>
      </c>
      <c r="H340">
        <f>VLOOKUP($A340,'OASIS-11_26'!$E$2:$R$1556,4,FALSE)</f>
        <v>0.85</v>
      </c>
      <c r="I340">
        <f>VLOOKUP($A340,'OASIS-11_26'!$E$2:$R$1556,5,FALSE)</f>
        <v>0</v>
      </c>
      <c r="J340" t="str">
        <f>VLOOKUP($A340,'OASIS-11_26'!$E$2:$R$1556,6,FALSE)</f>
        <v>PGAE</v>
      </c>
      <c r="K340" t="str">
        <f>IF(ISERROR(VLOOKUP($A340,'2021_NQC_List-11_13'!$A$2:$T$1532,4,FALSE)),"","NQC")</f>
        <v>NQC</v>
      </c>
      <c r="L340" s="3" t="str">
        <f>IF(ISERROR(VLOOKUP($A340,'2021_NQC_List-11_13'!$A$2:$T$1532,4,FALSE)),"",VLOOKUP($A340,'2021_NQC_List-11_13'!$A$2:$T$1532,18,FALSE))</f>
        <v>EO</v>
      </c>
      <c r="M340">
        <f>IF($K340="NQC",VLOOKUP($A340,'2021_NQC_List-11_13'!$A$2:$T$1532,4,FALSE),0)</f>
        <v>0</v>
      </c>
      <c r="N340">
        <f>IF($K340="NQC",VLOOKUP($A340,'2021_NQC_List-11_13'!$A$2:$T$1532,5,FALSE),0)</f>
        <v>0</v>
      </c>
      <c r="O340">
        <f>IF($K340="NQC",VLOOKUP($A340,'2021_NQC_List-11_13'!$A$2:$T$1532,6,FALSE),0)</f>
        <v>0</v>
      </c>
      <c r="P340">
        <f>IF($K340="NQC",VLOOKUP($A340,'2021_NQC_List-11_13'!$A$2:$T$1532,7,FALSE),0)</f>
        <v>0</v>
      </c>
      <c r="Q340">
        <f>IF($K340="NQC",VLOOKUP($A340,'2021_NQC_List-11_13'!$A$2:$T$1532,8,FALSE),0)</f>
        <v>0</v>
      </c>
      <c r="R340">
        <f>IF($K340="NQC",VLOOKUP($A340,'2021_NQC_List-11_13'!$A$2:$T$1532,9,FALSE),0)</f>
        <v>0</v>
      </c>
      <c r="S340">
        <f>IF($K340="NQC",VLOOKUP($A340,'2021_NQC_List-11_13'!$A$2:$T$1532,10,FALSE),0)</f>
        <v>0</v>
      </c>
      <c r="T340">
        <f>IF($K340="NQC",VLOOKUP($A340,'2021_NQC_List-11_13'!$A$2:$T$1532,11,FALSE),0)</f>
        <v>0</v>
      </c>
      <c r="U340">
        <f>IF($K340="NQC",VLOOKUP($A340,'2021_NQC_List-11_13'!$A$2:$T$1532,12,FALSE),0)</f>
        <v>0</v>
      </c>
      <c r="V340">
        <f>IF($K340="NQC",VLOOKUP($A340,'2021_NQC_List-11_13'!$A$2:$T$1532,13,FALSE),0)</f>
        <v>0</v>
      </c>
      <c r="W340">
        <f>IF($K340="NQC",VLOOKUP($A340,'2021_NQC_List-11_13'!$A$2:$T$1532,14,FALSE),0)</f>
        <v>0</v>
      </c>
      <c r="X340">
        <f>IF($K340="NQC",VLOOKUP($A340,'2021_NQC_List-11_13'!$A$2:$T$1532,15,FALSE),0)</f>
        <v>0</v>
      </c>
      <c r="Y340" t="str">
        <f t="shared" si="11"/>
        <v>Non-Hydro</v>
      </c>
      <c r="AA340" t="s">
        <v>4341</v>
      </c>
    </row>
    <row r="341" spans="1:27" x14ac:dyDescent="0.3">
      <c r="A341" t="str">
        <f>'OASIS-11_26'!E351</f>
        <v>STOREY_2_MDRCH2</v>
      </c>
      <c r="B341" t="str">
        <f>'OASIS-11_26'!G351</f>
        <v>Madera Chowchilla 2</v>
      </c>
      <c r="C341" t="str">
        <f>VLOOKUP($A341,'OASIS-11_26'!$E$2:$R$1556,2,FALSE)</f>
        <v>GEN</v>
      </c>
      <c r="D341" s="1">
        <f>VLOOKUP($A341,'OASIS-11_26'!$E$2:$R$1556,11,FALSE)</f>
        <v>42583</v>
      </c>
      <c r="E341" s="3">
        <f t="shared" si="10"/>
        <v>2016</v>
      </c>
      <c r="F341" t="str">
        <f>VLOOKUP($A341,'OASIS-11_26'!$E$2:$R$1556,9,FALSE)</f>
        <v>WATER</v>
      </c>
      <c r="G341" t="str">
        <f>VLOOKUP($A341,'OASIS-11_26'!$E$2:$R$1556,8,FALSE)</f>
        <v>HYDRO</v>
      </c>
      <c r="H341">
        <f>VLOOKUP($A341,'OASIS-11_26'!$E$2:$R$1556,4,FALSE)</f>
        <v>0.56000000000000005</v>
      </c>
      <c r="I341">
        <f>VLOOKUP($A341,'OASIS-11_26'!$E$2:$R$1556,5,FALSE)</f>
        <v>0.6</v>
      </c>
      <c r="J341" t="str">
        <f>VLOOKUP($A341,'OASIS-11_26'!$E$2:$R$1556,6,FALSE)</f>
        <v>PGAE</v>
      </c>
      <c r="K341" t="str">
        <f>IF(ISERROR(VLOOKUP($A341,'2021_NQC_List-11_13'!$A$2:$T$1532,4,FALSE)),"","NQC")</f>
        <v>NQC</v>
      </c>
      <c r="L341" s="3" t="str">
        <f>IF(ISERROR(VLOOKUP($A341,'2021_NQC_List-11_13'!$A$2:$T$1532,4,FALSE)),"",VLOOKUP($A341,'2021_NQC_List-11_13'!$A$2:$T$1532,18,FALSE))</f>
        <v>FC</v>
      </c>
      <c r="M341">
        <f>IF($K341="NQC",VLOOKUP($A341,'2021_NQC_List-11_13'!$A$2:$T$1532,4,FALSE),0)</f>
        <v>0.06</v>
      </c>
      <c r="N341">
        <f>IF($K341="NQC",VLOOKUP($A341,'2021_NQC_List-11_13'!$A$2:$T$1532,5,FALSE),0)</f>
        <v>0.08</v>
      </c>
      <c r="O341">
        <f>IF($K341="NQC",VLOOKUP($A341,'2021_NQC_List-11_13'!$A$2:$T$1532,6,FALSE),0)</f>
        <v>0.18</v>
      </c>
      <c r="P341">
        <f>IF($K341="NQC",VLOOKUP($A341,'2021_NQC_List-11_13'!$A$2:$T$1532,7,FALSE),0)</f>
        <v>0.38</v>
      </c>
      <c r="Q341">
        <f>IF($K341="NQC",VLOOKUP($A341,'2021_NQC_List-11_13'!$A$2:$T$1532,8,FALSE),0)</f>
        <v>0.44</v>
      </c>
      <c r="R341">
        <f>IF($K341="NQC",VLOOKUP($A341,'2021_NQC_List-11_13'!$A$2:$T$1532,9,FALSE),0)</f>
        <v>0.41</v>
      </c>
      <c r="S341">
        <f>IF($K341="NQC",VLOOKUP($A341,'2021_NQC_List-11_13'!$A$2:$T$1532,10,FALSE),0)</f>
        <v>0.4</v>
      </c>
      <c r="T341">
        <f>IF($K341="NQC",VLOOKUP($A341,'2021_NQC_List-11_13'!$A$2:$T$1532,11,FALSE),0)</f>
        <v>0.38</v>
      </c>
      <c r="U341">
        <f>IF($K341="NQC",VLOOKUP($A341,'2021_NQC_List-11_13'!$A$2:$T$1532,12,FALSE),0)</f>
        <v>0.28000000000000003</v>
      </c>
      <c r="V341">
        <f>IF($K341="NQC",VLOOKUP($A341,'2021_NQC_List-11_13'!$A$2:$T$1532,13,FALSE),0)</f>
        <v>0.22</v>
      </c>
      <c r="W341">
        <f>IF($K341="NQC",VLOOKUP($A341,'2021_NQC_List-11_13'!$A$2:$T$1532,14,FALSE),0)</f>
        <v>0.01</v>
      </c>
      <c r="X341">
        <f>IF($K341="NQC",VLOOKUP($A341,'2021_NQC_List-11_13'!$A$2:$T$1532,15,FALSE),0)</f>
        <v>0</v>
      </c>
      <c r="Y341" t="str">
        <f t="shared" si="11"/>
        <v>Hydro-Small Hydro</v>
      </c>
      <c r="AA341" t="s">
        <v>4341</v>
      </c>
    </row>
    <row r="342" spans="1:27" x14ac:dyDescent="0.3">
      <c r="A342" t="str">
        <f>'OASIS-11_26'!E352</f>
        <v>CONTRL_1_LUNDY</v>
      </c>
      <c r="B342" t="str">
        <f>'OASIS-11_26'!G352</f>
        <v>LUNDY</v>
      </c>
      <c r="C342" t="str">
        <f>VLOOKUP($A342,'OASIS-11_26'!$E$2:$R$1556,2,FALSE)</f>
        <v>GEN</v>
      </c>
      <c r="D342" s="1">
        <f>VLOOKUP($A342,'OASIS-11_26'!$E$2:$R$1556,11,FALSE)</f>
        <v>4019</v>
      </c>
      <c r="E342" s="3">
        <f t="shared" si="10"/>
        <v>1911</v>
      </c>
      <c r="F342" t="str">
        <f>VLOOKUP($A342,'OASIS-11_26'!$E$2:$R$1556,9,FALSE)</f>
        <v>WATER</v>
      </c>
      <c r="G342" t="str">
        <f>VLOOKUP($A342,'OASIS-11_26'!$E$2:$R$1556,8,FALSE)</f>
        <v>HYDRO</v>
      </c>
      <c r="H342">
        <f>VLOOKUP($A342,'OASIS-11_26'!$E$2:$R$1556,4,FALSE)</f>
        <v>3</v>
      </c>
      <c r="I342">
        <f>VLOOKUP($A342,'OASIS-11_26'!$E$2:$R$1556,5,FALSE)</f>
        <v>3</v>
      </c>
      <c r="J342" t="str">
        <f>VLOOKUP($A342,'OASIS-11_26'!$E$2:$R$1556,6,FALSE)</f>
        <v>SCE</v>
      </c>
      <c r="K342" t="str">
        <f>IF(ISERROR(VLOOKUP($A342,'2021_NQC_List-11_13'!$A$2:$T$1532,4,FALSE)),"","NQC")</f>
        <v>NQC</v>
      </c>
      <c r="L342" s="3" t="str">
        <f>IF(ISERROR(VLOOKUP($A342,'2021_NQC_List-11_13'!$A$2:$T$1532,4,FALSE)),"",VLOOKUP($A342,'2021_NQC_List-11_13'!$A$2:$T$1532,18,FALSE))</f>
        <v>FC</v>
      </c>
      <c r="M342">
        <f>IF($K342="NQC",VLOOKUP($A342,'2021_NQC_List-11_13'!$A$2:$T$1532,4,FALSE),0)</f>
        <v>0.74</v>
      </c>
      <c r="N342">
        <f>IF($K342="NQC",VLOOKUP($A342,'2021_NQC_List-11_13'!$A$2:$T$1532,5,FALSE),0)</f>
        <v>0.97</v>
      </c>
      <c r="O342">
        <f>IF($K342="NQC",VLOOKUP($A342,'2021_NQC_List-11_13'!$A$2:$T$1532,6,FALSE),0)</f>
        <v>1.5</v>
      </c>
      <c r="P342">
        <f>IF($K342="NQC",VLOOKUP($A342,'2021_NQC_List-11_13'!$A$2:$T$1532,7,FALSE),0)</f>
        <v>1.33</v>
      </c>
      <c r="Q342">
        <f>IF($K342="NQC",VLOOKUP($A342,'2021_NQC_List-11_13'!$A$2:$T$1532,8,FALSE),0)</f>
        <v>2.11</v>
      </c>
      <c r="R342">
        <f>IF($K342="NQC",VLOOKUP($A342,'2021_NQC_List-11_13'!$A$2:$T$1532,9,FALSE),0)</f>
        <v>2.63</v>
      </c>
      <c r="S342">
        <f>IF($K342="NQC",VLOOKUP($A342,'2021_NQC_List-11_13'!$A$2:$T$1532,10,FALSE),0)</f>
        <v>2.48</v>
      </c>
      <c r="T342">
        <f>IF($K342="NQC",VLOOKUP($A342,'2021_NQC_List-11_13'!$A$2:$T$1532,11,FALSE),0)</f>
        <v>2.44</v>
      </c>
      <c r="U342">
        <f>IF($K342="NQC",VLOOKUP($A342,'2021_NQC_List-11_13'!$A$2:$T$1532,12,FALSE),0)</f>
        <v>1.68</v>
      </c>
      <c r="V342">
        <f>IF($K342="NQC",VLOOKUP($A342,'2021_NQC_List-11_13'!$A$2:$T$1532,13,FALSE),0)</f>
        <v>0.85</v>
      </c>
      <c r="W342">
        <f>IF($K342="NQC",VLOOKUP($A342,'2021_NQC_List-11_13'!$A$2:$T$1532,14,FALSE),0)</f>
        <v>0.64</v>
      </c>
      <c r="X342">
        <f>IF($K342="NQC",VLOOKUP($A342,'2021_NQC_List-11_13'!$A$2:$T$1532,15,FALSE),0)</f>
        <v>0.61</v>
      </c>
      <c r="Y342" t="str">
        <f t="shared" si="11"/>
        <v>Hydro-Small Hydro</v>
      </c>
      <c r="AA342" t="s">
        <v>4341</v>
      </c>
    </row>
    <row r="343" spans="1:27" x14ac:dyDescent="0.3">
      <c r="A343" t="str">
        <f>'OASIS-11_26'!E353</f>
        <v>STROUD_6_SOLAR</v>
      </c>
      <c r="B343" t="str">
        <f>'OASIS-11_26'!G353</f>
        <v>Stroud Solar Station</v>
      </c>
      <c r="C343" t="str">
        <f>VLOOKUP($A343,'OASIS-11_26'!$E$2:$R$1556,2,FALSE)</f>
        <v>GEN</v>
      </c>
      <c r="D343" s="1">
        <f>VLOOKUP($A343,'OASIS-11_26'!$E$2:$R$1556,11,FALSE)</f>
        <v>40820</v>
      </c>
      <c r="E343" s="3">
        <f t="shared" si="10"/>
        <v>2011</v>
      </c>
      <c r="F343" t="str">
        <f>VLOOKUP($A343,'OASIS-11_26'!$E$2:$R$1556,9,FALSE)</f>
        <v>SUN</v>
      </c>
      <c r="G343" t="str">
        <f>VLOOKUP($A343,'OASIS-11_26'!$E$2:$R$1556,8,FALSE)</f>
        <v>PHOTO VOLTAIC</v>
      </c>
      <c r="H343">
        <f>VLOOKUP($A343,'OASIS-11_26'!$E$2:$R$1556,4,FALSE)</f>
        <v>20</v>
      </c>
      <c r="I343">
        <f>VLOOKUP($A343,'OASIS-11_26'!$E$2:$R$1556,5,FALSE)</f>
        <v>20</v>
      </c>
      <c r="J343" t="str">
        <f>VLOOKUP($A343,'OASIS-11_26'!$E$2:$R$1556,6,FALSE)</f>
        <v>PGAE</v>
      </c>
      <c r="K343" t="str">
        <f>IF(ISERROR(VLOOKUP($A343,'2021_NQC_List-11_13'!$A$2:$T$1532,4,FALSE)),"","NQC")</f>
        <v>NQC</v>
      </c>
      <c r="L343" s="3" t="str">
        <f>IF(ISERROR(VLOOKUP($A343,'2021_NQC_List-11_13'!$A$2:$T$1532,4,FALSE)),"",VLOOKUP($A343,'2021_NQC_List-11_13'!$A$2:$T$1532,18,FALSE))</f>
        <v>FC</v>
      </c>
      <c r="M343">
        <f>IF($K343="NQC",VLOOKUP($A343,'2021_NQC_List-11_13'!$A$2:$T$1532,4,FALSE),0)</f>
        <v>0.8</v>
      </c>
      <c r="N343">
        <f>IF($K343="NQC",VLOOKUP($A343,'2021_NQC_List-11_13'!$A$2:$T$1532,5,FALSE),0)</f>
        <v>0.6</v>
      </c>
      <c r="O343">
        <f>IF($K343="NQC",VLOOKUP($A343,'2021_NQC_List-11_13'!$A$2:$T$1532,6,FALSE),0)</f>
        <v>3.6</v>
      </c>
      <c r="P343">
        <f>IF($K343="NQC",VLOOKUP($A343,'2021_NQC_List-11_13'!$A$2:$T$1532,7,FALSE),0)</f>
        <v>3</v>
      </c>
      <c r="Q343">
        <f>IF($K343="NQC",VLOOKUP($A343,'2021_NQC_List-11_13'!$A$2:$T$1532,8,FALSE),0)</f>
        <v>3.2</v>
      </c>
      <c r="R343">
        <f>IF($K343="NQC",VLOOKUP($A343,'2021_NQC_List-11_13'!$A$2:$T$1532,9,FALSE),0)</f>
        <v>6.2</v>
      </c>
      <c r="S343">
        <f>IF($K343="NQC",VLOOKUP($A343,'2021_NQC_List-11_13'!$A$2:$T$1532,10,FALSE),0)</f>
        <v>7.8</v>
      </c>
      <c r="T343">
        <f>IF($K343="NQC",VLOOKUP($A343,'2021_NQC_List-11_13'!$A$2:$T$1532,11,FALSE),0)</f>
        <v>5.4</v>
      </c>
      <c r="U343">
        <f>IF($K343="NQC",VLOOKUP($A343,'2021_NQC_List-11_13'!$A$2:$T$1532,12,FALSE),0)</f>
        <v>2.8</v>
      </c>
      <c r="V343">
        <f>IF($K343="NQC",VLOOKUP($A343,'2021_NQC_List-11_13'!$A$2:$T$1532,13,FALSE),0)</f>
        <v>0.4</v>
      </c>
      <c r="W343">
        <f>IF($K343="NQC",VLOOKUP($A343,'2021_NQC_List-11_13'!$A$2:$T$1532,14,FALSE),0)</f>
        <v>0.4</v>
      </c>
      <c r="X343">
        <f>IF($K343="NQC",VLOOKUP($A343,'2021_NQC_List-11_13'!$A$2:$T$1532,15,FALSE),0)</f>
        <v>0</v>
      </c>
      <c r="Y343" t="str">
        <f t="shared" si="11"/>
        <v>Non-Hydro</v>
      </c>
      <c r="AA343" t="s">
        <v>4341</v>
      </c>
    </row>
    <row r="344" spans="1:27" x14ac:dyDescent="0.3">
      <c r="A344" t="str">
        <f>'OASIS-11_26'!E354</f>
        <v>VISTA_6_QF</v>
      </c>
      <c r="B344" t="str">
        <f>'OASIS-11_26'!G354</f>
        <v>VISTA QFS</v>
      </c>
      <c r="C344" t="str">
        <f>VLOOKUP($A344,'OASIS-11_26'!$E$2:$R$1556,2,FALSE)</f>
        <v>GEN</v>
      </c>
      <c r="D344" s="1">
        <f>VLOOKUP($A344,'OASIS-11_26'!$E$2:$R$1556,11,FALSE)</f>
        <v>30317</v>
      </c>
      <c r="E344" s="3">
        <f t="shared" si="10"/>
        <v>1983</v>
      </c>
      <c r="F344" t="str">
        <f>VLOOKUP($A344,'OASIS-11_26'!$E$2:$R$1556,9,FALSE)</f>
        <v>OTHER</v>
      </c>
      <c r="G344" t="str">
        <f>VLOOKUP($A344,'OASIS-11_26'!$E$2:$R$1556,8,FALSE)</f>
        <v>OTHER</v>
      </c>
      <c r="H344">
        <f>VLOOKUP($A344,'OASIS-11_26'!$E$2:$R$1556,4,FALSE)</f>
        <v>0.18</v>
      </c>
      <c r="I344">
        <f>VLOOKUP($A344,'OASIS-11_26'!$E$2:$R$1556,5,FALSE)</f>
        <v>0.6</v>
      </c>
      <c r="J344" t="str">
        <f>VLOOKUP($A344,'OASIS-11_26'!$E$2:$R$1556,6,FALSE)</f>
        <v>SCE</v>
      </c>
      <c r="K344" t="str">
        <f>IF(ISERROR(VLOOKUP($A344,'2021_NQC_List-11_13'!$A$2:$T$1532,4,FALSE)),"","NQC")</f>
        <v>NQC</v>
      </c>
      <c r="L344" s="3" t="str">
        <f>IF(ISERROR(VLOOKUP($A344,'2021_NQC_List-11_13'!$A$2:$T$1532,4,FALSE)),"",VLOOKUP($A344,'2021_NQC_List-11_13'!$A$2:$T$1532,18,FALSE))</f>
        <v>FC</v>
      </c>
      <c r="M344">
        <f>IF($K344="NQC",VLOOKUP($A344,'2021_NQC_List-11_13'!$A$2:$T$1532,4,FALSE),0)</f>
        <v>0.02</v>
      </c>
      <c r="N344">
        <f>IF($K344="NQC",VLOOKUP($A344,'2021_NQC_List-11_13'!$A$2:$T$1532,5,FALSE),0)</f>
        <v>0.02</v>
      </c>
      <c r="O344">
        <f>IF($K344="NQC",VLOOKUP($A344,'2021_NQC_List-11_13'!$A$2:$T$1532,6,FALSE),0)</f>
        <v>0.01</v>
      </c>
      <c r="P344">
        <f>IF($K344="NQC",VLOOKUP($A344,'2021_NQC_List-11_13'!$A$2:$T$1532,7,FALSE),0)</f>
        <v>0.05</v>
      </c>
      <c r="Q344">
        <f>IF($K344="NQC",VLOOKUP($A344,'2021_NQC_List-11_13'!$A$2:$T$1532,8,FALSE),0)</f>
        <v>7.0000000000000007E-2</v>
      </c>
      <c r="R344">
        <f>IF($K344="NQC",VLOOKUP($A344,'2021_NQC_List-11_13'!$A$2:$T$1532,9,FALSE),0)</f>
        <v>0.09</v>
      </c>
      <c r="S344">
        <f>IF($K344="NQC",VLOOKUP($A344,'2021_NQC_List-11_13'!$A$2:$T$1532,10,FALSE),0)</f>
        <v>0.13</v>
      </c>
      <c r="T344">
        <f>IF($K344="NQC",VLOOKUP($A344,'2021_NQC_List-11_13'!$A$2:$T$1532,11,FALSE),0)</f>
        <v>0.12</v>
      </c>
      <c r="U344">
        <f>IF($K344="NQC",VLOOKUP($A344,'2021_NQC_List-11_13'!$A$2:$T$1532,12,FALSE),0)</f>
        <v>0.12</v>
      </c>
      <c r="V344">
        <f>IF($K344="NQC",VLOOKUP($A344,'2021_NQC_List-11_13'!$A$2:$T$1532,13,FALSE),0)</f>
        <v>7.0000000000000007E-2</v>
      </c>
      <c r="W344">
        <f>IF($K344="NQC",VLOOKUP($A344,'2021_NQC_List-11_13'!$A$2:$T$1532,14,FALSE),0)</f>
        <v>0.06</v>
      </c>
      <c r="X344">
        <f>IF($K344="NQC",VLOOKUP($A344,'2021_NQC_List-11_13'!$A$2:$T$1532,15,FALSE),0)</f>
        <v>0.03</v>
      </c>
      <c r="Y344" t="str">
        <f t="shared" si="11"/>
        <v>Non-Hydro</v>
      </c>
      <c r="AA344" t="s">
        <v>4341</v>
      </c>
    </row>
    <row r="345" spans="1:27" x14ac:dyDescent="0.3">
      <c r="A345" t="str">
        <f>'OASIS-11_26'!E355</f>
        <v>PIOPIC_2_CTG3</v>
      </c>
      <c r="B345" t="str">
        <f>'OASIS-11_26'!G355</f>
        <v>Pio Pico Unit 3</v>
      </c>
      <c r="C345" t="str">
        <f>VLOOKUP($A345,'OASIS-11_26'!$E$2:$R$1556,2,FALSE)</f>
        <v>GEN</v>
      </c>
      <c r="D345" s="1">
        <f>VLOOKUP($A345,'OASIS-11_26'!$E$2:$R$1556,11,FALSE)</f>
        <v>42677</v>
      </c>
      <c r="E345" s="3">
        <f t="shared" si="10"/>
        <v>2016</v>
      </c>
      <c r="F345" t="str">
        <f>VLOOKUP($A345,'OASIS-11_26'!$E$2:$R$1556,9,FALSE)</f>
        <v>NATURAL GAS</v>
      </c>
      <c r="G345" t="str">
        <f>VLOOKUP($A345,'OASIS-11_26'!$E$2:$R$1556,8,FALSE)</f>
        <v>COMBUSTION TURBINE</v>
      </c>
      <c r="H345">
        <f>VLOOKUP($A345,'OASIS-11_26'!$E$2:$R$1556,4,FALSE)</f>
        <v>112</v>
      </c>
      <c r="I345">
        <f>VLOOKUP($A345,'OASIS-11_26'!$E$2:$R$1556,5,FALSE)</f>
        <v>112</v>
      </c>
      <c r="J345" t="str">
        <f>VLOOKUP($A345,'OASIS-11_26'!$E$2:$R$1556,6,FALSE)</f>
        <v>SDGE</v>
      </c>
      <c r="K345" t="str">
        <f>IF(ISERROR(VLOOKUP($A345,'2021_NQC_List-11_13'!$A$2:$T$1532,4,FALSE)),"","NQC")</f>
        <v>NQC</v>
      </c>
      <c r="L345" s="3" t="str">
        <f>IF(ISERROR(VLOOKUP($A345,'2021_NQC_List-11_13'!$A$2:$T$1532,4,FALSE)),"",VLOOKUP($A345,'2021_NQC_List-11_13'!$A$2:$T$1532,18,FALSE))</f>
        <v>ID</v>
      </c>
      <c r="M345">
        <f>IF($K345="NQC",VLOOKUP($A345,'2021_NQC_List-11_13'!$A$2:$T$1532,4,FALSE),0)</f>
        <v>112</v>
      </c>
      <c r="N345">
        <f>IF($K345="NQC",VLOOKUP($A345,'2021_NQC_List-11_13'!$A$2:$T$1532,5,FALSE),0)</f>
        <v>112</v>
      </c>
      <c r="O345">
        <f>IF($K345="NQC",VLOOKUP($A345,'2021_NQC_List-11_13'!$A$2:$T$1532,6,FALSE),0)</f>
        <v>112</v>
      </c>
      <c r="P345">
        <f>IF($K345="NQC",VLOOKUP($A345,'2021_NQC_List-11_13'!$A$2:$T$1532,7,FALSE),0)</f>
        <v>112</v>
      </c>
      <c r="Q345">
        <f>IF($K345="NQC",VLOOKUP($A345,'2021_NQC_List-11_13'!$A$2:$T$1532,8,FALSE),0)</f>
        <v>112</v>
      </c>
      <c r="R345">
        <f>IF($K345="NQC",VLOOKUP($A345,'2021_NQC_List-11_13'!$A$2:$T$1532,9,FALSE),0)</f>
        <v>112</v>
      </c>
      <c r="S345">
        <f>IF($K345="NQC",VLOOKUP($A345,'2021_NQC_List-11_13'!$A$2:$T$1532,10,FALSE),0)</f>
        <v>112</v>
      </c>
      <c r="T345">
        <f>IF($K345="NQC",VLOOKUP($A345,'2021_NQC_List-11_13'!$A$2:$T$1532,11,FALSE),0)</f>
        <v>112</v>
      </c>
      <c r="U345">
        <f>IF($K345="NQC",VLOOKUP($A345,'2021_NQC_List-11_13'!$A$2:$T$1532,12,FALSE),0)</f>
        <v>112</v>
      </c>
      <c r="V345">
        <f>IF($K345="NQC",VLOOKUP($A345,'2021_NQC_List-11_13'!$A$2:$T$1532,13,FALSE),0)</f>
        <v>112</v>
      </c>
      <c r="W345">
        <f>IF($K345="NQC",VLOOKUP($A345,'2021_NQC_List-11_13'!$A$2:$T$1532,14,FALSE),0)</f>
        <v>112</v>
      </c>
      <c r="X345">
        <f>IF($K345="NQC",VLOOKUP($A345,'2021_NQC_List-11_13'!$A$2:$T$1532,15,FALSE),0)</f>
        <v>112</v>
      </c>
      <c r="Y345" t="str">
        <f t="shared" si="11"/>
        <v>Non-Hydro</v>
      </c>
      <c r="AA345" t="s">
        <v>4341</v>
      </c>
    </row>
    <row r="346" spans="1:27" x14ac:dyDescent="0.3">
      <c r="A346" t="str">
        <f>'OASIS-11_26'!E356</f>
        <v>COCOPP_2_CTG2</v>
      </c>
      <c r="B346" t="str">
        <f>'OASIS-11_26'!G356</f>
        <v>Marsh Landing 2</v>
      </c>
      <c r="C346" t="str">
        <f>VLOOKUP($A346,'OASIS-11_26'!$E$2:$R$1556,2,FALSE)</f>
        <v>GEN</v>
      </c>
      <c r="D346" s="1">
        <f>VLOOKUP($A346,'OASIS-11_26'!$E$2:$R$1556,11,FALSE)</f>
        <v>41395</v>
      </c>
      <c r="E346" s="3">
        <f t="shared" si="10"/>
        <v>2013</v>
      </c>
      <c r="F346" t="str">
        <f>VLOOKUP($A346,'OASIS-11_26'!$E$2:$R$1556,9,FALSE)</f>
        <v>NATURAL GAS</v>
      </c>
      <c r="G346" t="str">
        <f>VLOOKUP($A346,'OASIS-11_26'!$E$2:$R$1556,8,FALSE)</f>
        <v>COMBUSTION TURBINE</v>
      </c>
      <c r="H346">
        <f>VLOOKUP($A346,'OASIS-11_26'!$E$2:$R$1556,4,FALSE)</f>
        <v>202.7</v>
      </c>
      <c r="I346">
        <f>VLOOKUP($A346,'OASIS-11_26'!$E$2:$R$1556,5,FALSE)</f>
        <v>222</v>
      </c>
      <c r="J346" t="str">
        <f>VLOOKUP($A346,'OASIS-11_26'!$E$2:$R$1556,6,FALSE)</f>
        <v>PGAE</v>
      </c>
      <c r="K346" t="str">
        <f>IF(ISERROR(VLOOKUP($A346,'2021_NQC_List-11_13'!$A$2:$T$1532,4,FALSE)),"","NQC")</f>
        <v>NQC</v>
      </c>
      <c r="L346" s="3" t="str">
        <f>IF(ISERROR(VLOOKUP($A346,'2021_NQC_List-11_13'!$A$2:$T$1532,4,FALSE)),"",VLOOKUP($A346,'2021_NQC_List-11_13'!$A$2:$T$1532,18,FALSE))</f>
        <v>FC</v>
      </c>
      <c r="M346">
        <f>IF($K346="NQC",VLOOKUP($A346,'2021_NQC_List-11_13'!$A$2:$T$1532,4,FALSE),0)</f>
        <v>201.61</v>
      </c>
      <c r="N346">
        <f>IF($K346="NQC",VLOOKUP($A346,'2021_NQC_List-11_13'!$A$2:$T$1532,5,FALSE),0)</f>
        <v>201.63</v>
      </c>
      <c r="O346">
        <f>IF($K346="NQC",VLOOKUP($A346,'2021_NQC_List-11_13'!$A$2:$T$1532,6,FALSE),0)</f>
        <v>199.72</v>
      </c>
      <c r="P346">
        <f>IF($K346="NQC",VLOOKUP($A346,'2021_NQC_List-11_13'!$A$2:$T$1532,7,FALSE),0)</f>
        <v>196.7</v>
      </c>
      <c r="Q346">
        <f>IF($K346="NQC",VLOOKUP($A346,'2021_NQC_List-11_13'!$A$2:$T$1532,8,FALSE),0)</f>
        <v>195.93</v>
      </c>
      <c r="R346">
        <f>IF($K346="NQC",VLOOKUP($A346,'2021_NQC_List-11_13'!$A$2:$T$1532,9,FALSE),0)</f>
        <v>192.14</v>
      </c>
      <c r="S346">
        <f>IF($K346="NQC",VLOOKUP($A346,'2021_NQC_List-11_13'!$A$2:$T$1532,10,FALSE),0)</f>
        <v>190.76</v>
      </c>
      <c r="T346">
        <f>IF($K346="NQC",VLOOKUP($A346,'2021_NQC_List-11_13'!$A$2:$T$1532,11,FALSE),0)</f>
        <v>191.53</v>
      </c>
      <c r="U346">
        <f>IF($K346="NQC",VLOOKUP($A346,'2021_NQC_List-11_13'!$A$2:$T$1532,12,FALSE),0)</f>
        <v>192.9</v>
      </c>
      <c r="V346">
        <f>IF($K346="NQC",VLOOKUP($A346,'2021_NQC_List-11_13'!$A$2:$T$1532,13,FALSE),0)</f>
        <v>195.94</v>
      </c>
      <c r="W346">
        <f>IF($K346="NQC",VLOOKUP($A346,'2021_NQC_List-11_13'!$A$2:$T$1532,14,FALSE),0)</f>
        <v>199.73</v>
      </c>
      <c r="X346">
        <f>IF($K346="NQC",VLOOKUP($A346,'2021_NQC_List-11_13'!$A$2:$T$1532,15,FALSE),0)</f>
        <v>201.15</v>
      </c>
      <c r="Y346" t="str">
        <f t="shared" si="11"/>
        <v>Non-Hydro</v>
      </c>
      <c r="AA346" t="s">
        <v>4341</v>
      </c>
    </row>
    <row r="347" spans="1:27" x14ac:dyDescent="0.3">
      <c r="A347" t="str">
        <f>'OASIS-11_26'!E357</f>
        <v>PEORIA_1_SOLAR</v>
      </c>
      <c r="B347" t="str">
        <f>'OASIS-11_26'!G357</f>
        <v>Sonora 1</v>
      </c>
      <c r="C347" t="str">
        <f>VLOOKUP($A347,'OASIS-11_26'!$E$2:$R$1556,2,FALSE)</f>
        <v>GEN</v>
      </c>
      <c r="D347" s="1">
        <f>VLOOKUP($A347,'OASIS-11_26'!$E$2:$R$1556,11,FALSE)</f>
        <v>41631</v>
      </c>
      <c r="E347" s="3">
        <f t="shared" si="10"/>
        <v>2013</v>
      </c>
      <c r="F347" t="str">
        <f>VLOOKUP($A347,'OASIS-11_26'!$E$2:$R$1556,9,FALSE)</f>
        <v>SUN</v>
      </c>
      <c r="G347" t="str">
        <f>VLOOKUP($A347,'OASIS-11_26'!$E$2:$R$1556,8,FALSE)</f>
        <v>PHOTO VOLTAIC</v>
      </c>
      <c r="H347">
        <f>VLOOKUP($A347,'OASIS-11_26'!$E$2:$R$1556,4,FALSE)</f>
        <v>1.5</v>
      </c>
      <c r="I347">
        <f>VLOOKUP($A347,'OASIS-11_26'!$E$2:$R$1556,5,FALSE)</f>
        <v>1.5</v>
      </c>
      <c r="J347" t="str">
        <f>VLOOKUP($A347,'OASIS-11_26'!$E$2:$R$1556,6,FALSE)</f>
        <v>PGAE</v>
      </c>
      <c r="K347" t="str">
        <f>IF(ISERROR(VLOOKUP($A347,'2021_NQC_List-11_13'!$A$2:$T$1532,4,FALSE)),"","NQC")</f>
        <v>NQC</v>
      </c>
      <c r="L347" s="3" t="str">
        <f>IF(ISERROR(VLOOKUP($A347,'2021_NQC_List-11_13'!$A$2:$T$1532,4,FALSE)),"",VLOOKUP($A347,'2021_NQC_List-11_13'!$A$2:$T$1532,18,FALSE))</f>
        <v>FC</v>
      </c>
      <c r="M347">
        <f>IF($K347="NQC",VLOOKUP($A347,'2021_NQC_List-11_13'!$A$2:$T$1532,4,FALSE),0)</f>
        <v>0.06</v>
      </c>
      <c r="N347">
        <f>IF($K347="NQC",VLOOKUP($A347,'2021_NQC_List-11_13'!$A$2:$T$1532,5,FALSE),0)</f>
        <v>0.05</v>
      </c>
      <c r="O347">
        <f>IF($K347="NQC",VLOOKUP($A347,'2021_NQC_List-11_13'!$A$2:$T$1532,6,FALSE),0)</f>
        <v>0.27</v>
      </c>
      <c r="P347">
        <f>IF($K347="NQC",VLOOKUP($A347,'2021_NQC_List-11_13'!$A$2:$T$1532,7,FALSE),0)</f>
        <v>0.23</v>
      </c>
      <c r="Q347">
        <f>IF($K347="NQC",VLOOKUP($A347,'2021_NQC_List-11_13'!$A$2:$T$1532,8,FALSE),0)</f>
        <v>0.24</v>
      </c>
      <c r="R347">
        <f>IF($K347="NQC",VLOOKUP($A347,'2021_NQC_List-11_13'!$A$2:$T$1532,9,FALSE),0)</f>
        <v>0.47</v>
      </c>
      <c r="S347">
        <f>IF($K347="NQC",VLOOKUP($A347,'2021_NQC_List-11_13'!$A$2:$T$1532,10,FALSE),0)</f>
        <v>0.59</v>
      </c>
      <c r="T347">
        <f>IF($K347="NQC",VLOOKUP($A347,'2021_NQC_List-11_13'!$A$2:$T$1532,11,FALSE),0)</f>
        <v>0.41</v>
      </c>
      <c r="U347">
        <f>IF($K347="NQC",VLOOKUP($A347,'2021_NQC_List-11_13'!$A$2:$T$1532,12,FALSE),0)</f>
        <v>0.21</v>
      </c>
      <c r="V347">
        <f>IF($K347="NQC",VLOOKUP($A347,'2021_NQC_List-11_13'!$A$2:$T$1532,13,FALSE),0)</f>
        <v>0.03</v>
      </c>
      <c r="W347">
        <f>IF($K347="NQC",VLOOKUP($A347,'2021_NQC_List-11_13'!$A$2:$T$1532,14,FALSE),0)</f>
        <v>0.03</v>
      </c>
      <c r="X347">
        <f>IF($K347="NQC",VLOOKUP($A347,'2021_NQC_List-11_13'!$A$2:$T$1532,15,FALSE),0)</f>
        <v>0</v>
      </c>
      <c r="Y347" t="str">
        <f t="shared" si="11"/>
        <v>Non-Hydro</v>
      </c>
      <c r="AA347" t="s">
        <v>4341</v>
      </c>
    </row>
    <row r="348" spans="1:27" x14ac:dyDescent="0.3">
      <c r="A348" t="str">
        <f>'OASIS-11_26'!E358</f>
        <v>SCHLTE_1_PL1X3</v>
      </c>
      <c r="B348" t="str">
        <f>'OASIS-11_26'!G358</f>
        <v>Tracy Combined Cycle Power Plant</v>
      </c>
      <c r="C348" t="str">
        <f>VLOOKUP($A348,'OASIS-11_26'!$E$2:$R$1556,2,FALSE)</f>
        <v>GEN</v>
      </c>
      <c r="D348" s="1">
        <f>VLOOKUP($A348,'OASIS-11_26'!$E$2:$R$1556,11,FALSE)</f>
        <v>41213</v>
      </c>
      <c r="E348" s="3">
        <f t="shared" si="10"/>
        <v>2012</v>
      </c>
      <c r="F348" t="str">
        <f>VLOOKUP($A348,'OASIS-11_26'!$E$2:$R$1556,9,FALSE)</f>
        <v>NATURAL GAS</v>
      </c>
      <c r="G348" t="str">
        <f>VLOOKUP($A348,'OASIS-11_26'!$E$2:$R$1556,8,FALSE)</f>
        <v>COMBINED CYCLE</v>
      </c>
      <c r="H348">
        <f>VLOOKUP($A348,'OASIS-11_26'!$E$2:$R$1556,4,FALSE)</f>
        <v>336.04</v>
      </c>
      <c r="I348">
        <f>VLOOKUP($A348,'OASIS-11_26'!$E$2:$R$1556,5,FALSE)</f>
        <v>0</v>
      </c>
      <c r="J348" t="str">
        <f>VLOOKUP($A348,'OASIS-11_26'!$E$2:$R$1556,6,FALSE)</f>
        <v>PGAE</v>
      </c>
      <c r="K348" t="str">
        <f>IF(ISERROR(VLOOKUP($A348,'2021_NQC_List-11_13'!$A$2:$T$1532,4,FALSE)),"","NQC")</f>
        <v>NQC</v>
      </c>
      <c r="L348" s="3" t="str">
        <f>IF(ISERROR(VLOOKUP($A348,'2021_NQC_List-11_13'!$A$2:$T$1532,4,FALSE)),"",VLOOKUP($A348,'2021_NQC_List-11_13'!$A$2:$T$1532,18,FALSE))</f>
        <v>FC</v>
      </c>
      <c r="M348">
        <f>IF($K348="NQC",VLOOKUP($A348,'2021_NQC_List-11_13'!$A$2:$T$1532,4,FALSE),0)</f>
        <v>324.88</v>
      </c>
      <c r="N348">
        <f>IF($K348="NQC",VLOOKUP($A348,'2021_NQC_List-11_13'!$A$2:$T$1532,5,FALSE),0)</f>
        <v>323.66000000000003</v>
      </c>
      <c r="O348">
        <f>IF($K348="NQC",VLOOKUP($A348,'2021_NQC_List-11_13'!$A$2:$T$1532,6,FALSE),0)</f>
        <v>322.37</v>
      </c>
      <c r="P348">
        <f>IF($K348="NQC",VLOOKUP($A348,'2021_NQC_List-11_13'!$A$2:$T$1532,7,FALSE),0)</f>
        <v>320.32</v>
      </c>
      <c r="Q348">
        <f>IF($K348="NQC",VLOOKUP($A348,'2021_NQC_List-11_13'!$A$2:$T$1532,8,FALSE),0)</f>
        <v>317.26</v>
      </c>
      <c r="R348">
        <f>IF($K348="NQC",VLOOKUP($A348,'2021_NQC_List-11_13'!$A$2:$T$1532,9,FALSE),0)</f>
        <v>310.75</v>
      </c>
      <c r="S348">
        <f>IF($K348="NQC",VLOOKUP($A348,'2021_NQC_List-11_13'!$A$2:$T$1532,10,FALSE),0)</f>
        <v>308.14999999999998</v>
      </c>
      <c r="T348">
        <f>IF($K348="NQC",VLOOKUP($A348,'2021_NQC_List-11_13'!$A$2:$T$1532,11,FALSE),0)</f>
        <v>309.07</v>
      </c>
      <c r="U348">
        <f>IF($K348="NQC",VLOOKUP($A348,'2021_NQC_List-11_13'!$A$2:$T$1532,12,FALSE),0)</f>
        <v>312.69</v>
      </c>
      <c r="V348">
        <f>IF($K348="NQC",VLOOKUP($A348,'2021_NQC_List-11_13'!$A$2:$T$1532,13,FALSE),0)</f>
        <v>318.74</v>
      </c>
      <c r="W348">
        <f>IF($K348="NQC",VLOOKUP($A348,'2021_NQC_List-11_13'!$A$2:$T$1532,14,FALSE),0)</f>
        <v>323.69</v>
      </c>
      <c r="X348">
        <f>IF($K348="NQC",VLOOKUP($A348,'2021_NQC_List-11_13'!$A$2:$T$1532,15,FALSE),0)</f>
        <v>324.67</v>
      </c>
      <c r="Y348" t="str">
        <f t="shared" si="11"/>
        <v>Non-Hydro</v>
      </c>
      <c r="AA348" t="s">
        <v>4341</v>
      </c>
    </row>
    <row r="349" spans="1:27" x14ac:dyDescent="0.3">
      <c r="A349" t="str">
        <f>'OASIS-11_26'!E359</f>
        <v>CHILLS_7_UNITA1</v>
      </c>
      <c r="B349" t="str">
        <f>'OASIS-11_26'!G359</f>
        <v>Sycamore Energy 2</v>
      </c>
      <c r="C349" t="str">
        <f>VLOOKUP($A349,'OASIS-11_26'!$E$2:$R$1556,2,FALSE)</f>
        <v>GEN</v>
      </c>
      <c r="D349" s="1">
        <f>VLOOKUP($A349,'OASIS-11_26'!$E$2:$R$1556,11,FALSE)</f>
        <v>38182</v>
      </c>
      <c r="E349" s="3">
        <f t="shared" si="10"/>
        <v>2004</v>
      </c>
      <c r="F349" t="str">
        <f>VLOOKUP($A349,'OASIS-11_26'!$E$2:$R$1556,9,FALSE)</f>
        <v>BIOGAS</v>
      </c>
      <c r="G349">
        <f>VLOOKUP($A349,'OASIS-11_26'!$E$2:$R$1556,8,FALSE)</f>
        <v>0</v>
      </c>
      <c r="H349">
        <f>VLOOKUP($A349,'OASIS-11_26'!$E$2:$R$1556,4,FALSE)</f>
        <v>2.25</v>
      </c>
      <c r="I349">
        <f>VLOOKUP($A349,'OASIS-11_26'!$E$2:$R$1556,5,FALSE)</f>
        <v>2.5</v>
      </c>
      <c r="J349" t="str">
        <f>VLOOKUP($A349,'OASIS-11_26'!$E$2:$R$1556,6,FALSE)</f>
        <v>SDGE</v>
      </c>
      <c r="K349" t="str">
        <f>IF(ISERROR(VLOOKUP($A349,'2021_NQC_List-11_13'!$A$2:$T$1532,4,FALSE)),"","NQC")</f>
        <v>NQC</v>
      </c>
      <c r="L349" s="3" t="str">
        <f>IF(ISERROR(VLOOKUP($A349,'2021_NQC_List-11_13'!$A$2:$T$1532,4,FALSE)),"",VLOOKUP($A349,'2021_NQC_List-11_13'!$A$2:$T$1532,18,FALSE))</f>
        <v>FC</v>
      </c>
      <c r="M349">
        <f>IF($K349="NQC",VLOOKUP($A349,'2021_NQC_List-11_13'!$A$2:$T$1532,4,FALSE),0)</f>
        <v>1.82</v>
      </c>
      <c r="N349">
        <f>IF($K349="NQC",VLOOKUP($A349,'2021_NQC_List-11_13'!$A$2:$T$1532,5,FALSE),0)</f>
        <v>2</v>
      </c>
      <c r="O349">
        <f>IF($K349="NQC",VLOOKUP($A349,'2021_NQC_List-11_13'!$A$2:$T$1532,6,FALSE),0)</f>
        <v>2</v>
      </c>
      <c r="P349">
        <f>IF($K349="NQC",VLOOKUP($A349,'2021_NQC_List-11_13'!$A$2:$T$1532,7,FALSE),0)</f>
        <v>2</v>
      </c>
      <c r="Q349">
        <f>IF($K349="NQC",VLOOKUP($A349,'2021_NQC_List-11_13'!$A$2:$T$1532,8,FALSE),0)</f>
        <v>1.4</v>
      </c>
      <c r="R349">
        <f>IF($K349="NQC",VLOOKUP($A349,'2021_NQC_List-11_13'!$A$2:$T$1532,9,FALSE),0)</f>
        <v>1.68</v>
      </c>
      <c r="S349">
        <f>IF($K349="NQC",VLOOKUP($A349,'2021_NQC_List-11_13'!$A$2:$T$1532,10,FALSE),0)</f>
        <v>1.56</v>
      </c>
      <c r="T349">
        <f>IF($K349="NQC",VLOOKUP($A349,'2021_NQC_List-11_13'!$A$2:$T$1532,11,FALSE),0)</f>
        <v>1.52</v>
      </c>
      <c r="U349">
        <f>IF($K349="NQC",VLOOKUP($A349,'2021_NQC_List-11_13'!$A$2:$T$1532,12,FALSE),0)</f>
        <v>1.74</v>
      </c>
      <c r="V349">
        <f>IF($K349="NQC",VLOOKUP($A349,'2021_NQC_List-11_13'!$A$2:$T$1532,13,FALSE),0)</f>
        <v>1.75</v>
      </c>
      <c r="W349">
        <f>IF($K349="NQC",VLOOKUP($A349,'2021_NQC_List-11_13'!$A$2:$T$1532,14,FALSE),0)</f>
        <v>1.8</v>
      </c>
      <c r="X349">
        <f>IF($K349="NQC",VLOOKUP($A349,'2021_NQC_List-11_13'!$A$2:$T$1532,15,FALSE),0)</f>
        <v>1.61</v>
      </c>
      <c r="Y349" t="str">
        <f t="shared" si="11"/>
        <v>Non-Hydro</v>
      </c>
      <c r="AA349" t="s">
        <v>4341</v>
      </c>
    </row>
    <row r="350" spans="1:27" x14ac:dyDescent="0.3">
      <c r="A350" t="str">
        <f>'OASIS-11_26'!E360</f>
        <v>FTSWRD_7_QFUNTS</v>
      </c>
      <c r="B350" t="str">
        <f>'OASIS-11_26'!G360</f>
        <v>FTSWRD_7_QFUNTS</v>
      </c>
      <c r="C350" t="str">
        <f>VLOOKUP($A350,'OASIS-11_26'!$E$2:$R$1556,2,FALSE)</f>
        <v>GEN</v>
      </c>
      <c r="D350" s="1">
        <f>VLOOKUP($A350,'OASIS-11_26'!$E$2:$R$1556,11,FALSE)</f>
        <v>0</v>
      </c>
      <c r="E350" s="3" t="str">
        <f t="shared" si="10"/>
        <v/>
      </c>
      <c r="F350" t="str">
        <f>VLOOKUP($A350,'OASIS-11_26'!$E$2:$R$1556,9,FALSE)</f>
        <v>WATER</v>
      </c>
      <c r="G350" t="str">
        <f>VLOOKUP($A350,'OASIS-11_26'!$E$2:$R$1556,8,FALSE)</f>
        <v>HYDRO</v>
      </c>
      <c r="H350">
        <f>VLOOKUP($A350,'OASIS-11_26'!$E$2:$R$1556,4,FALSE)</f>
        <v>1.6</v>
      </c>
      <c r="I350">
        <f>VLOOKUP($A350,'OASIS-11_26'!$E$2:$R$1556,5,FALSE)</f>
        <v>1.3</v>
      </c>
      <c r="J350" t="str">
        <f>VLOOKUP($A350,'OASIS-11_26'!$E$2:$R$1556,6,FALSE)</f>
        <v>PGAE</v>
      </c>
      <c r="K350" t="str">
        <f>IF(ISERROR(VLOOKUP($A350,'2021_NQC_List-11_13'!$A$2:$T$1532,4,FALSE)),"","NQC")</f>
        <v>NQC</v>
      </c>
      <c r="L350" s="3" t="str">
        <f>IF(ISERROR(VLOOKUP($A350,'2021_NQC_List-11_13'!$A$2:$T$1532,4,FALSE)),"",VLOOKUP($A350,'2021_NQC_List-11_13'!$A$2:$T$1532,18,FALSE))</f>
        <v>FC</v>
      </c>
      <c r="M350">
        <f>IF($K350="NQC",VLOOKUP($A350,'2021_NQC_List-11_13'!$A$2:$T$1532,4,FALSE),0)</f>
        <v>0.01</v>
      </c>
      <c r="N350">
        <f>IF($K350="NQC",VLOOKUP($A350,'2021_NQC_List-11_13'!$A$2:$T$1532,5,FALSE),0)</f>
        <v>0.01</v>
      </c>
      <c r="O350">
        <f>IF($K350="NQC",VLOOKUP($A350,'2021_NQC_List-11_13'!$A$2:$T$1532,6,FALSE),0)</f>
        <v>0.01</v>
      </c>
      <c r="P350">
        <f>IF($K350="NQC",VLOOKUP($A350,'2021_NQC_List-11_13'!$A$2:$T$1532,7,FALSE),0)</f>
        <v>0.01</v>
      </c>
      <c r="Q350">
        <f>IF($K350="NQC",VLOOKUP($A350,'2021_NQC_List-11_13'!$A$2:$T$1532,8,FALSE),0)</f>
        <v>0.01</v>
      </c>
      <c r="R350">
        <f>IF($K350="NQC",VLOOKUP($A350,'2021_NQC_List-11_13'!$A$2:$T$1532,9,FALSE),0)</f>
        <v>0</v>
      </c>
      <c r="S350">
        <f>IF($K350="NQC",VLOOKUP($A350,'2021_NQC_List-11_13'!$A$2:$T$1532,10,FALSE),0)</f>
        <v>0</v>
      </c>
      <c r="T350">
        <f>IF($K350="NQC",VLOOKUP($A350,'2021_NQC_List-11_13'!$A$2:$T$1532,11,FALSE),0)</f>
        <v>0</v>
      </c>
      <c r="U350">
        <f>IF($K350="NQC",VLOOKUP($A350,'2021_NQC_List-11_13'!$A$2:$T$1532,12,FALSE),0)</f>
        <v>0</v>
      </c>
      <c r="V350">
        <f>IF($K350="NQC",VLOOKUP($A350,'2021_NQC_List-11_13'!$A$2:$T$1532,13,FALSE),0)</f>
        <v>0</v>
      </c>
      <c r="W350">
        <f>IF($K350="NQC",VLOOKUP($A350,'2021_NQC_List-11_13'!$A$2:$T$1532,14,FALSE),0)</f>
        <v>0</v>
      </c>
      <c r="X350">
        <f>IF($K350="NQC",VLOOKUP($A350,'2021_NQC_List-11_13'!$A$2:$T$1532,15,FALSE),0)</f>
        <v>0</v>
      </c>
      <c r="Y350" t="str">
        <f t="shared" si="11"/>
        <v>Hydro-Small Hydro</v>
      </c>
      <c r="AA350" t="s">
        <v>4341</v>
      </c>
    </row>
    <row r="351" spans="1:27" x14ac:dyDescent="0.3">
      <c r="A351" t="str">
        <f>'OASIS-11_26'!E361</f>
        <v>ALLGNY_6_HYDRO1</v>
      </c>
      <c r="B351" t="str">
        <f>'OASIS-11_26'!G361</f>
        <v>Salmon Creek Hydroelectric Project</v>
      </c>
      <c r="C351" t="str">
        <f>VLOOKUP($A351,'OASIS-11_26'!$E$2:$R$1556,2,FALSE)</f>
        <v>GEN</v>
      </c>
      <c r="D351" s="1">
        <f>VLOOKUP($A351,'OASIS-11_26'!$E$2:$R$1556,11,FALSE)</f>
        <v>41976</v>
      </c>
      <c r="E351" s="3">
        <f t="shared" si="10"/>
        <v>2014</v>
      </c>
      <c r="F351" t="str">
        <f>VLOOKUP($A351,'OASIS-11_26'!$E$2:$R$1556,9,FALSE)</f>
        <v>WATER</v>
      </c>
      <c r="G351" t="str">
        <f>VLOOKUP($A351,'OASIS-11_26'!$E$2:$R$1556,8,FALSE)</f>
        <v>HYDRO</v>
      </c>
      <c r="H351">
        <f>VLOOKUP($A351,'OASIS-11_26'!$E$2:$R$1556,4,FALSE)</f>
        <v>0.52</v>
      </c>
      <c r="I351">
        <f>VLOOKUP($A351,'OASIS-11_26'!$E$2:$R$1556,5,FALSE)</f>
        <v>0.6</v>
      </c>
      <c r="J351" t="str">
        <f>VLOOKUP($A351,'OASIS-11_26'!$E$2:$R$1556,6,FALSE)</f>
        <v>PGAE</v>
      </c>
      <c r="K351" t="str">
        <f>IF(ISERROR(VLOOKUP($A351,'2021_NQC_List-11_13'!$A$2:$T$1532,4,FALSE)),"","NQC")</f>
        <v>NQC</v>
      </c>
      <c r="L351" s="3" t="str">
        <f>IF(ISERROR(VLOOKUP($A351,'2021_NQC_List-11_13'!$A$2:$T$1532,4,FALSE)),"",VLOOKUP($A351,'2021_NQC_List-11_13'!$A$2:$T$1532,18,FALSE))</f>
        <v>FC</v>
      </c>
      <c r="M351">
        <f>IF($K351="NQC",VLOOKUP($A351,'2021_NQC_List-11_13'!$A$2:$T$1532,4,FALSE),0)</f>
        <v>0.31</v>
      </c>
      <c r="N351">
        <f>IF($K351="NQC",VLOOKUP($A351,'2021_NQC_List-11_13'!$A$2:$T$1532,5,FALSE),0)</f>
        <v>0.42</v>
      </c>
      <c r="O351">
        <f>IF($K351="NQC",VLOOKUP($A351,'2021_NQC_List-11_13'!$A$2:$T$1532,6,FALSE),0)</f>
        <v>0.47</v>
      </c>
      <c r="P351">
        <f>IF($K351="NQC",VLOOKUP($A351,'2021_NQC_List-11_13'!$A$2:$T$1532,7,FALSE),0)</f>
        <v>0.51</v>
      </c>
      <c r="Q351">
        <f>IF($K351="NQC",VLOOKUP($A351,'2021_NQC_List-11_13'!$A$2:$T$1532,8,FALSE),0)</f>
        <v>0.47</v>
      </c>
      <c r="R351">
        <f>IF($K351="NQC",VLOOKUP($A351,'2021_NQC_List-11_13'!$A$2:$T$1532,9,FALSE),0)</f>
        <v>0.37</v>
      </c>
      <c r="S351">
        <f>IF($K351="NQC",VLOOKUP($A351,'2021_NQC_List-11_13'!$A$2:$T$1532,10,FALSE),0)</f>
        <v>0.21</v>
      </c>
      <c r="T351">
        <f>IF($K351="NQC",VLOOKUP($A351,'2021_NQC_List-11_13'!$A$2:$T$1532,11,FALSE),0)</f>
        <v>0.06</v>
      </c>
      <c r="U351">
        <f>IF($K351="NQC",VLOOKUP($A351,'2021_NQC_List-11_13'!$A$2:$T$1532,12,FALSE),0)</f>
        <v>0</v>
      </c>
      <c r="V351">
        <f>IF($K351="NQC",VLOOKUP($A351,'2021_NQC_List-11_13'!$A$2:$T$1532,13,FALSE),0)</f>
        <v>0</v>
      </c>
      <c r="W351">
        <f>IF($K351="NQC",VLOOKUP($A351,'2021_NQC_List-11_13'!$A$2:$T$1532,14,FALSE),0)</f>
        <v>0.1</v>
      </c>
      <c r="X351">
        <f>IF($K351="NQC",VLOOKUP($A351,'2021_NQC_List-11_13'!$A$2:$T$1532,15,FALSE),0)</f>
        <v>0.18</v>
      </c>
      <c r="Y351" t="str">
        <f t="shared" si="11"/>
        <v>Hydro-Small Hydro</v>
      </c>
      <c r="AA351" t="s">
        <v>4341</v>
      </c>
    </row>
    <row r="352" spans="1:27" x14ac:dyDescent="0.3">
      <c r="A352" t="str">
        <f>'OASIS-11_26'!E362</f>
        <v>SCEW_2_PDRP164</v>
      </c>
      <c r="B352" t="str">
        <f>'OASIS-11_26'!G362</f>
        <v>LCR AMS Hybrid West LA 2-W-LLACC</v>
      </c>
      <c r="C352" t="str">
        <f>VLOOKUP($A352,'OASIS-11_26'!$E$2:$R$1556,2,FALSE)</f>
        <v>GEN</v>
      </c>
      <c r="D352" s="1">
        <f>VLOOKUP($A352,'OASIS-11_26'!$E$2:$R$1556,11,FALSE)</f>
        <v>0</v>
      </c>
      <c r="E352" s="3" t="str">
        <f t="shared" si="10"/>
        <v/>
      </c>
      <c r="F352" t="str">
        <f>VLOOKUP($A352,'OASIS-11_26'!$E$2:$R$1556,9,FALSE)</f>
        <v>OTHER</v>
      </c>
      <c r="G352" t="str">
        <f>VLOOKUP($A352,'OASIS-11_26'!$E$2:$R$1556,8,FALSE)</f>
        <v>OTHER</v>
      </c>
      <c r="H352">
        <f>VLOOKUP($A352,'OASIS-11_26'!$E$2:$R$1556,4,FALSE)</f>
        <v>0.45</v>
      </c>
      <c r="I352">
        <f>VLOOKUP($A352,'OASIS-11_26'!$E$2:$R$1556,5,FALSE)</f>
        <v>0</v>
      </c>
      <c r="J352" t="str">
        <f>VLOOKUP($A352,'OASIS-11_26'!$E$2:$R$1556,6,FALSE)</f>
        <v>SCE</v>
      </c>
      <c r="K352" t="str">
        <f>IF(ISERROR(VLOOKUP($A352,'2021_NQC_List-11_13'!$A$2:$T$1532,4,FALSE)),"","NQC")</f>
        <v/>
      </c>
      <c r="L352" s="3" t="str">
        <f>IF(ISERROR(VLOOKUP($A352,'2021_NQC_List-11_13'!$A$2:$T$1532,4,FALSE)),"",VLOOKUP($A352,'2021_NQC_List-11_13'!$A$2:$T$1532,18,FALSE))</f>
        <v/>
      </c>
      <c r="M352">
        <f>IF($K352="NQC",VLOOKUP($A352,'2021_NQC_List-11_13'!$A$2:$T$1532,4,FALSE),0)</f>
        <v>0</v>
      </c>
      <c r="N352">
        <f>IF($K352="NQC",VLOOKUP($A352,'2021_NQC_List-11_13'!$A$2:$T$1532,5,FALSE),0)</f>
        <v>0</v>
      </c>
      <c r="O352">
        <f>IF($K352="NQC",VLOOKUP($A352,'2021_NQC_List-11_13'!$A$2:$T$1532,6,FALSE),0)</f>
        <v>0</v>
      </c>
      <c r="P352">
        <f>IF($K352="NQC",VLOOKUP($A352,'2021_NQC_List-11_13'!$A$2:$T$1532,7,FALSE),0)</f>
        <v>0</v>
      </c>
      <c r="Q352">
        <f>IF($K352="NQC",VLOOKUP($A352,'2021_NQC_List-11_13'!$A$2:$T$1532,8,FALSE),0)</f>
        <v>0</v>
      </c>
      <c r="R352">
        <f>IF($K352="NQC",VLOOKUP($A352,'2021_NQC_List-11_13'!$A$2:$T$1532,9,FALSE),0)</f>
        <v>0</v>
      </c>
      <c r="S352">
        <f>IF($K352="NQC",VLOOKUP($A352,'2021_NQC_List-11_13'!$A$2:$T$1532,10,FALSE),0)</f>
        <v>0</v>
      </c>
      <c r="T352">
        <f>IF($K352="NQC",VLOOKUP($A352,'2021_NQC_List-11_13'!$A$2:$T$1532,11,FALSE),0)</f>
        <v>0</v>
      </c>
      <c r="U352">
        <f>IF($K352="NQC",VLOOKUP($A352,'2021_NQC_List-11_13'!$A$2:$T$1532,12,FALSE),0)</f>
        <v>0</v>
      </c>
      <c r="V352">
        <f>IF($K352="NQC",VLOOKUP($A352,'2021_NQC_List-11_13'!$A$2:$T$1532,13,FALSE),0)</f>
        <v>0</v>
      </c>
      <c r="W352">
        <f>IF($K352="NQC",VLOOKUP($A352,'2021_NQC_List-11_13'!$A$2:$T$1532,14,FALSE),0)</f>
        <v>0</v>
      </c>
      <c r="X352">
        <f>IF($K352="NQC",VLOOKUP($A352,'2021_NQC_List-11_13'!$A$2:$T$1532,15,FALSE),0)</f>
        <v>0</v>
      </c>
      <c r="Y352" t="str">
        <f t="shared" si="11"/>
        <v>Non-Hydro</v>
      </c>
      <c r="Z352" t="s">
        <v>4361</v>
      </c>
      <c r="AA352" t="s">
        <v>4341</v>
      </c>
    </row>
    <row r="353" spans="1:27" x14ac:dyDescent="0.3">
      <c r="A353" t="str">
        <f>'OASIS-11_26'!E363</f>
        <v>VACADX_1_UNITA1</v>
      </c>
      <c r="B353" t="str">
        <f>'OASIS-11_26'!G363</f>
        <v>CalPeak Power Vaca Dixon Unit 1</v>
      </c>
      <c r="C353" t="str">
        <f>VLOOKUP($A353,'OASIS-11_26'!$E$2:$R$1556,2,FALSE)</f>
        <v>GEN</v>
      </c>
      <c r="D353" s="1">
        <f>VLOOKUP($A353,'OASIS-11_26'!$E$2:$R$1556,11,FALSE)</f>
        <v>37428</v>
      </c>
      <c r="E353" s="3">
        <f t="shared" si="10"/>
        <v>2002</v>
      </c>
      <c r="F353" t="str">
        <f>VLOOKUP($A353,'OASIS-11_26'!$E$2:$R$1556,9,FALSE)</f>
        <v>NATURAL GAS</v>
      </c>
      <c r="G353" t="str">
        <f>VLOOKUP($A353,'OASIS-11_26'!$E$2:$R$1556,8,FALSE)</f>
        <v>COMBUSTION TURBINE</v>
      </c>
      <c r="H353">
        <f>VLOOKUP($A353,'OASIS-11_26'!$E$2:$R$1556,4,FALSE)</f>
        <v>50.61</v>
      </c>
      <c r="I353">
        <f>VLOOKUP($A353,'OASIS-11_26'!$E$2:$R$1556,5,FALSE)</f>
        <v>57</v>
      </c>
      <c r="J353" t="str">
        <f>VLOOKUP($A353,'OASIS-11_26'!$E$2:$R$1556,6,FALSE)</f>
        <v>PGAE</v>
      </c>
      <c r="K353" t="str">
        <f>IF(ISERROR(VLOOKUP($A353,'2021_NQC_List-11_13'!$A$2:$T$1532,4,FALSE)),"","NQC")</f>
        <v>NQC</v>
      </c>
      <c r="L353" s="3" t="str">
        <f>IF(ISERROR(VLOOKUP($A353,'2021_NQC_List-11_13'!$A$2:$T$1532,4,FALSE)),"",VLOOKUP($A353,'2021_NQC_List-11_13'!$A$2:$T$1532,18,FALSE))</f>
        <v>FC</v>
      </c>
      <c r="M353">
        <f>IF($K353="NQC",VLOOKUP($A353,'2021_NQC_List-11_13'!$A$2:$T$1532,4,FALSE),0)</f>
        <v>50.61</v>
      </c>
      <c r="N353">
        <f>IF($K353="NQC",VLOOKUP($A353,'2021_NQC_List-11_13'!$A$2:$T$1532,5,FALSE),0)</f>
        <v>50.61</v>
      </c>
      <c r="O353">
        <f>IF($K353="NQC",VLOOKUP($A353,'2021_NQC_List-11_13'!$A$2:$T$1532,6,FALSE),0)</f>
        <v>50.61</v>
      </c>
      <c r="P353">
        <f>IF($K353="NQC",VLOOKUP($A353,'2021_NQC_List-11_13'!$A$2:$T$1532,7,FALSE),0)</f>
        <v>50.61</v>
      </c>
      <c r="Q353">
        <f>IF($K353="NQC",VLOOKUP($A353,'2021_NQC_List-11_13'!$A$2:$T$1532,8,FALSE),0)</f>
        <v>50.61</v>
      </c>
      <c r="R353">
        <f>IF($K353="NQC",VLOOKUP($A353,'2021_NQC_List-11_13'!$A$2:$T$1532,9,FALSE),0)</f>
        <v>50.61</v>
      </c>
      <c r="S353">
        <f>IF($K353="NQC",VLOOKUP($A353,'2021_NQC_List-11_13'!$A$2:$T$1532,10,FALSE),0)</f>
        <v>50.61</v>
      </c>
      <c r="T353">
        <f>IF($K353="NQC",VLOOKUP($A353,'2021_NQC_List-11_13'!$A$2:$T$1532,11,FALSE),0)</f>
        <v>50.61</v>
      </c>
      <c r="U353">
        <f>IF($K353="NQC",VLOOKUP($A353,'2021_NQC_List-11_13'!$A$2:$T$1532,12,FALSE),0)</f>
        <v>50.61</v>
      </c>
      <c r="V353">
        <f>IF($K353="NQC",VLOOKUP($A353,'2021_NQC_List-11_13'!$A$2:$T$1532,13,FALSE),0)</f>
        <v>50.61</v>
      </c>
      <c r="W353">
        <f>IF($K353="NQC",VLOOKUP($A353,'2021_NQC_List-11_13'!$A$2:$T$1532,14,FALSE),0)</f>
        <v>50.61</v>
      </c>
      <c r="X353">
        <f>IF($K353="NQC",VLOOKUP($A353,'2021_NQC_List-11_13'!$A$2:$T$1532,15,FALSE),0)</f>
        <v>50.61</v>
      </c>
      <c r="Y353" t="str">
        <f t="shared" si="11"/>
        <v>Non-Hydro</v>
      </c>
      <c r="AA353" t="s">
        <v>4341</v>
      </c>
    </row>
    <row r="354" spans="1:27" x14ac:dyDescent="0.3">
      <c r="A354" t="str">
        <f>'OASIS-11_26'!E364</f>
        <v>BANGOR_6_HYDRO</v>
      </c>
      <c r="B354" t="str">
        <f>'OASIS-11_26'!G364</f>
        <v>Virginia Ranch Dam Powerplant</v>
      </c>
      <c r="C354" t="str">
        <f>VLOOKUP($A354,'OASIS-11_26'!$E$2:$R$1556,2,FALSE)</f>
        <v>GEN</v>
      </c>
      <c r="D354" s="1">
        <f>VLOOKUP($A354,'OASIS-11_26'!$E$2:$R$1556,11,FALSE)</f>
        <v>41074</v>
      </c>
      <c r="E354" s="3">
        <f t="shared" si="10"/>
        <v>2012</v>
      </c>
      <c r="F354" t="str">
        <f>VLOOKUP($A354,'OASIS-11_26'!$E$2:$R$1556,9,FALSE)</f>
        <v>WATER</v>
      </c>
      <c r="G354" t="str">
        <f>VLOOKUP($A354,'OASIS-11_26'!$E$2:$R$1556,8,FALSE)</f>
        <v>HYDRO</v>
      </c>
      <c r="H354">
        <f>VLOOKUP($A354,'OASIS-11_26'!$E$2:$R$1556,4,FALSE)</f>
        <v>1</v>
      </c>
      <c r="I354">
        <f>VLOOKUP($A354,'OASIS-11_26'!$E$2:$R$1556,5,FALSE)</f>
        <v>1</v>
      </c>
      <c r="J354" t="str">
        <f>VLOOKUP($A354,'OASIS-11_26'!$E$2:$R$1556,6,FALSE)</f>
        <v>PGAE</v>
      </c>
      <c r="K354" t="str">
        <f>IF(ISERROR(VLOOKUP($A354,'2021_NQC_List-11_13'!$A$2:$T$1532,4,FALSE)),"","NQC")</f>
        <v>NQC</v>
      </c>
      <c r="L354" s="3" t="str">
        <f>IF(ISERROR(VLOOKUP($A354,'2021_NQC_List-11_13'!$A$2:$T$1532,4,FALSE)),"",VLOOKUP($A354,'2021_NQC_List-11_13'!$A$2:$T$1532,18,FALSE))</f>
        <v>FC</v>
      </c>
      <c r="M354">
        <f>IF($K354="NQC",VLOOKUP($A354,'2021_NQC_List-11_13'!$A$2:$T$1532,4,FALSE),0)</f>
        <v>0.17</v>
      </c>
      <c r="N354">
        <f>IF($K354="NQC",VLOOKUP($A354,'2021_NQC_List-11_13'!$A$2:$T$1532,5,FALSE),0)</f>
        <v>0.5</v>
      </c>
      <c r="O354">
        <f>IF($K354="NQC",VLOOKUP($A354,'2021_NQC_List-11_13'!$A$2:$T$1532,6,FALSE),0)</f>
        <v>0.77</v>
      </c>
      <c r="P354">
        <f>IF($K354="NQC",VLOOKUP($A354,'2021_NQC_List-11_13'!$A$2:$T$1532,7,FALSE),0)</f>
        <v>0.83</v>
      </c>
      <c r="Q354">
        <f>IF($K354="NQC",VLOOKUP($A354,'2021_NQC_List-11_13'!$A$2:$T$1532,8,FALSE),0)</f>
        <v>0.5</v>
      </c>
      <c r="R354">
        <f>IF($K354="NQC",VLOOKUP($A354,'2021_NQC_List-11_13'!$A$2:$T$1532,9,FALSE),0)</f>
        <v>0.54</v>
      </c>
      <c r="S354">
        <f>IF($K354="NQC",VLOOKUP($A354,'2021_NQC_List-11_13'!$A$2:$T$1532,10,FALSE),0)</f>
        <v>0.64</v>
      </c>
      <c r="T354">
        <f>IF($K354="NQC",VLOOKUP($A354,'2021_NQC_List-11_13'!$A$2:$T$1532,11,FALSE),0)</f>
        <v>0.47</v>
      </c>
      <c r="U354">
        <f>IF($K354="NQC",VLOOKUP($A354,'2021_NQC_List-11_13'!$A$2:$T$1532,12,FALSE),0)</f>
        <v>0.36</v>
      </c>
      <c r="V354">
        <f>IF($K354="NQC",VLOOKUP($A354,'2021_NQC_List-11_13'!$A$2:$T$1532,13,FALSE),0)</f>
        <v>0.28999999999999998</v>
      </c>
      <c r="W354">
        <f>IF($K354="NQC",VLOOKUP($A354,'2021_NQC_List-11_13'!$A$2:$T$1532,14,FALSE),0)</f>
        <v>0.12</v>
      </c>
      <c r="X354">
        <f>IF($K354="NQC",VLOOKUP($A354,'2021_NQC_List-11_13'!$A$2:$T$1532,15,FALSE),0)</f>
        <v>0</v>
      </c>
      <c r="Y354" t="str">
        <f t="shared" si="11"/>
        <v>Hydro-Small Hydro</v>
      </c>
      <c r="AA354" t="s">
        <v>4341</v>
      </c>
    </row>
    <row r="355" spans="1:27" x14ac:dyDescent="0.3">
      <c r="A355" t="str">
        <f>'OASIS-11_26'!E365</f>
        <v>OLSEN_2_UNIT</v>
      </c>
      <c r="B355" t="str">
        <f>'OASIS-11_26'!G365</f>
        <v>OLSEN POWER PARTNERS</v>
      </c>
      <c r="C355" t="str">
        <f>VLOOKUP($A355,'OASIS-11_26'!$E$2:$R$1556,2,FALSE)</f>
        <v>GEN</v>
      </c>
      <c r="D355" s="1">
        <f>VLOOKUP($A355,'OASIS-11_26'!$E$2:$R$1556,11,FALSE)</f>
        <v>32876</v>
      </c>
      <c r="E355" s="3">
        <f t="shared" si="10"/>
        <v>1990</v>
      </c>
      <c r="F355" t="str">
        <f>VLOOKUP($A355,'OASIS-11_26'!$E$2:$R$1556,9,FALSE)</f>
        <v>WATER</v>
      </c>
      <c r="G355" t="str">
        <f>VLOOKUP($A355,'OASIS-11_26'!$E$2:$R$1556,8,FALSE)</f>
        <v>HYDRO</v>
      </c>
      <c r="H355">
        <f>VLOOKUP($A355,'OASIS-11_26'!$E$2:$R$1556,4,FALSE)</f>
        <v>5.8</v>
      </c>
      <c r="I355">
        <f>VLOOKUP($A355,'OASIS-11_26'!$E$2:$R$1556,5,FALSE)</f>
        <v>5.8</v>
      </c>
      <c r="J355" t="str">
        <f>VLOOKUP($A355,'OASIS-11_26'!$E$2:$R$1556,6,FALSE)</f>
        <v>PGAE</v>
      </c>
      <c r="K355" t="str">
        <f>IF(ISERROR(VLOOKUP($A355,'2021_NQC_List-11_13'!$A$2:$T$1532,4,FALSE)),"","NQC")</f>
        <v>NQC</v>
      </c>
      <c r="L355" s="3" t="str">
        <f>IF(ISERROR(VLOOKUP($A355,'2021_NQC_List-11_13'!$A$2:$T$1532,4,FALSE)),"",VLOOKUP($A355,'2021_NQC_List-11_13'!$A$2:$T$1532,18,FALSE))</f>
        <v>FC</v>
      </c>
      <c r="M355">
        <f>IF($K355="NQC",VLOOKUP($A355,'2021_NQC_List-11_13'!$A$2:$T$1532,4,FALSE),0)</f>
        <v>2</v>
      </c>
      <c r="N355">
        <f>IF($K355="NQC",VLOOKUP($A355,'2021_NQC_List-11_13'!$A$2:$T$1532,5,FALSE),0)</f>
        <v>2.12</v>
      </c>
      <c r="O355">
        <f>IF($K355="NQC",VLOOKUP($A355,'2021_NQC_List-11_13'!$A$2:$T$1532,6,FALSE),0)</f>
        <v>3.84</v>
      </c>
      <c r="P355">
        <f>IF($K355="NQC",VLOOKUP($A355,'2021_NQC_List-11_13'!$A$2:$T$1532,7,FALSE),0)</f>
        <v>4.38</v>
      </c>
      <c r="Q355">
        <f>IF($K355="NQC",VLOOKUP($A355,'2021_NQC_List-11_13'!$A$2:$T$1532,8,FALSE),0)</f>
        <v>3.3</v>
      </c>
      <c r="R355">
        <f>IF($K355="NQC",VLOOKUP($A355,'2021_NQC_List-11_13'!$A$2:$T$1532,9,FALSE),0)</f>
        <v>1.57</v>
      </c>
      <c r="S355">
        <f>IF($K355="NQC",VLOOKUP($A355,'2021_NQC_List-11_13'!$A$2:$T$1532,10,FALSE),0)</f>
        <v>0.42</v>
      </c>
      <c r="T355">
        <f>IF($K355="NQC",VLOOKUP($A355,'2021_NQC_List-11_13'!$A$2:$T$1532,11,FALSE),0)</f>
        <v>7.0000000000000007E-2</v>
      </c>
      <c r="U355">
        <f>IF($K355="NQC",VLOOKUP($A355,'2021_NQC_List-11_13'!$A$2:$T$1532,12,FALSE),0)</f>
        <v>0</v>
      </c>
      <c r="V355">
        <f>IF($K355="NQC",VLOOKUP($A355,'2021_NQC_List-11_13'!$A$2:$T$1532,13,FALSE),0)</f>
        <v>0</v>
      </c>
      <c r="W355">
        <f>IF($K355="NQC",VLOOKUP($A355,'2021_NQC_List-11_13'!$A$2:$T$1532,14,FALSE),0)</f>
        <v>0.28000000000000003</v>
      </c>
      <c r="X355">
        <f>IF($K355="NQC",VLOOKUP($A355,'2021_NQC_List-11_13'!$A$2:$T$1532,15,FALSE),0)</f>
        <v>0.16</v>
      </c>
      <c r="Y355" t="str">
        <f t="shared" si="11"/>
        <v>Hydro-Small Hydro</v>
      </c>
      <c r="AA355" t="s">
        <v>4341</v>
      </c>
    </row>
    <row r="356" spans="1:27" x14ac:dyDescent="0.3">
      <c r="A356" t="str">
        <f>'OASIS-11_26'!E366</f>
        <v>WOLFSK_1_UNITA1</v>
      </c>
      <c r="B356" t="str">
        <f>'OASIS-11_26'!G366</f>
        <v>Wolfskill Energy Center</v>
      </c>
      <c r="C356" t="str">
        <f>VLOOKUP($A356,'OASIS-11_26'!$E$2:$R$1556,2,FALSE)</f>
        <v>GEN</v>
      </c>
      <c r="D356" s="1">
        <f>VLOOKUP($A356,'OASIS-11_26'!$E$2:$R$1556,11,FALSE)</f>
        <v>37702</v>
      </c>
      <c r="E356" s="3">
        <f t="shared" si="10"/>
        <v>2003</v>
      </c>
      <c r="F356" t="str">
        <f>VLOOKUP($A356,'OASIS-11_26'!$E$2:$R$1556,9,FALSE)</f>
        <v>NATURAL GAS</v>
      </c>
      <c r="G356" t="str">
        <f>VLOOKUP($A356,'OASIS-11_26'!$E$2:$R$1556,8,FALSE)</f>
        <v>COMBUSTION TURBINE</v>
      </c>
      <c r="H356">
        <f>VLOOKUP($A356,'OASIS-11_26'!$E$2:$R$1556,4,FALSE)</f>
        <v>46.9</v>
      </c>
      <c r="I356">
        <f>VLOOKUP($A356,'OASIS-11_26'!$E$2:$R$1556,5,FALSE)</f>
        <v>49.9</v>
      </c>
      <c r="J356" t="str">
        <f>VLOOKUP($A356,'OASIS-11_26'!$E$2:$R$1556,6,FALSE)</f>
        <v>PGAE</v>
      </c>
      <c r="K356" t="str">
        <f>IF(ISERROR(VLOOKUP($A356,'2021_NQC_List-11_13'!$A$2:$T$1532,4,FALSE)),"","NQC")</f>
        <v>NQC</v>
      </c>
      <c r="L356" s="3" t="str">
        <f>IF(ISERROR(VLOOKUP($A356,'2021_NQC_List-11_13'!$A$2:$T$1532,4,FALSE)),"",VLOOKUP($A356,'2021_NQC_List-11_13'!$A$2:$T$1532,18,FALSE))</f>
        <v>FC</v>
      </c>
      <c r="M356">
        <f>IF($K356="NQC",VLOOKUP($A356,'2021_NQC_List-11_13'!$A$2:$T$1532,4,FALSE),0)</f>
        <v>46.9</v>
      </c>
      <c r="N356">
        <f>IF($K356="NQC",VLOOKUP($A356,'2021_NQC_List-11_13'!$A$2:$T$1532,5,FALSE),0)</f>
        <v>46.9</v>
      </c>
      <c r="O356">
        <f>IF($K356="NQC",VLOOKUP($A356,'2021_NQC_List-11_13'!$A$2:$T$1532,6,FALSE),0)</f>
        <v>46.9</v>
      </c>
      <c r="P356">
        <f>IF($K356="NQC",VLOOKUP($A356,'2021_NQC_List-11_13'!$A$2:$T$1532,7,FALSE),0)</f>
        <v>46.9</v>
      </c>
      <c r="Q356">
        <f>IF($K356="NQC",VLOOKUP($A356,'2021_NQC_List-11_13'!$A$2:$T$1532,8,FALSE),0)</f>
        <v>46.9</v>
      </c>
      <c r="R356">
        <f>IF($K356="NQC",VLOOKUP($A356,'2021_NQC_List-11_13'!$A$2:$T$1532,9,FALSE),0)</f>
        <v>46.9</v>
      </c>
      <c r="S356">
        <f>IF($K356="NQC",VLOOKUP($A356,'2021_NQC_List-11_13'!$A$2:$T$1532,10,FALSE),0)</f>
        <v>46.9</v>
      </c>
      <c r="T356">
        <f>IF($K356="NQC",VLOOKUP($A356,'2021_NQC_List-11_13'!$A$2:$T$1532,11,FALSE),0)</f>
        <v>46.9</v>
      </c>
      <c r="U356">
        <f>IF($K356="NQC",VLOOKUP($A356,'2021_NQC_List-11_13'!$A$2:$T$1532,12,FALSE),0)</f>
        <v>46.9</v>
      </c>
      <c r="V356">
        <f>IF($K356="NQC",VLOOKUP($A356,'2021_NQC_List-11_13'!$A$2:$T$1532,13,FALSE),0)</f>
        <v>46.9</v>
      </c>
      <c r="W356">
        <f>IF($K356="NQC",VLOOKUP($A356,'2021_NQC_List-11_13'!$A$2:$T$1532,14,FALSE),0)</f>
        <v>46.9</v>
      </c>
      <c r="X356">
        <f>IF($K356="NQC",VLOOKUP($A356,'2021_NQC_List-11_13'!$A$2:$T$1532,15,FALSE),0)</f>
        <v>46.9</v>
      </c>
      <c r="Y356" t="str">
        <f t="shared" si="11"/>
        <v>Non-Hydro</v>
      </c>
      <c r="AA356" t="s">
        <v>4341</v>
      </c>
    </row>
    <row r="357" spans="1:27" x14ac:dyDescent="0.3">
      <c r="A357" t="str">
        <f>'OASIS-11_26'!E367</f>
        <v>STOREY_2_MDRCH4</v>
      </c>
      <c r="B357" t="str">
        <f>'OASIS-11_26'!G367</f>
        <v>Madera Chowchilla 4</v>
      </c>
      <c r="C357" t="str">
        <f>VLOOKUP($A357,'OASIS-11_26'!$E$2:$R$1556,2,FALSE)</f>
        <v>GEN</v>
      </c>
      <c r="D357" s="1">
        <f>VLOOKUP($A357,'OASIS-11_26'!$E$2:$R$1556,11,FALSE)</f>
        <v>42570</v>
      </c>
      <c r="E357" s="3">
        <f t="shared" si="10"/>
        <v>2016</v>
      </c>
      <c r="F357" t="str">
        <f>VLOOKUP($A357,'OASIS-11_26'!$E$2:$R$1556,9,FALSE)</f>
        <v>WATER</v>
      </c>
      <c r="G357" t="str">
        <f>VLOOKUP($A357,'OASIS-11_26'!$E$2:$R$1556,8,FALSE)</f>
        <v>HYDRO</v>
      </c>
      <c r="H357">
        <f>VLOOKUP($A357,'OASIS-11_26'!$E$2:$R$1556,4,FALSE)</f>
        <v>0.92</v>
      </c>
      <c r="I357">
        <f>VLOOKUP($A357,'OASIS-11_26'!$E$2:$R$1556,5,FALSE)</f>
        <v>1</v>
      </c>
      <c r="J357" t="str">
        <f>VLOOKUP($A357,'OASIS-11_26'!$E$2:$R$1556,6,FALSE)</f>
        <v>PGAE</v>
      </c>
      <c r="K357" t="str">
        <f>IF(ISERROR(VLOOKUP($A357,'2021_NQC_List-11_13'!$A$2:$T$1532,4,FALSE)),"","NQC")</f>
        <v>NQC</v>
      </c>
      <c r="L357" s="3" t="str">
        <f>IF(ISERROR(VLOOKUP($A357,'2021_NQC_List-11_13'!$A$2:$T$1532,4,FALSE)),"",VLOOKUP($A357,'2021_NQC_List-11_13'!$A$2:$T$1532,18,FALSE))</f>
        <v>FC</v>
      </c>
      <c r="M357">
        <f>IF($K357="NQC",VLOOKUP($A357,'2021_NQC_List-11_13'!$A$2:$T$1532,4,FALSE),0)</f>
        <v>0</v>
      </c>
      <c r="N357">
        <f>IF($K357="NQC",VLOOKUP($A357,'2021_NQC_List-11_13'!$A$2:$T$1532,5,FALSE),0)</f>
        <v>0</v>
      </c>
      <c r="O357">
        <f>IF($K357="NQC",VLOOKUP($A357,'2021_NQC_List-11_13'!$A$2:$T$1532,6,FALSE),0)</f>
        <v>0.03</v>
      </c>
      <c r="P357">
        <f>IF($K357="NQC",VLOOKUP($A357,'2021_NQC_List-11_13'!$A$2:$T$1532,7,FALSE),0)</f>
        <v>0.42</v>
      </c>
      <c r="Q357">
        <f>IF($K357="NQC",VLOOKUP($A357,'2021_NQC_List-11_13'!$A$2:$T$1532,8,FALSE),0)</f>
        <v>0.65</v>
      </c>
      <c r="R357">
        <f>IF($K357="NQC",VLOOKUP($A357,'2021_NQC_List-11_13'!$A$2:$T$1532,9,FALSE),0)</f>
        <v>0.68</v>
      </c>
      <c r="S357">
        <f>IF($K357="NQC",VLOOKUP($A357,'2021_NQC_List-11_13'!$A$2:$T$1532,10,FALSE),0)</f>
        <v>0.63</v>
      </c>
      <c r="T357">
        <f>IF($K357="NQC",VLOOKUP($A357,'2021_NQC_List-11_13'!$A$2:$T$1532,11,FALSE),0)</f>
        <v>0.36</v>
      </c>
      <c r="U357">
        <f>IF($K357="NQC",VLOOKUP($A357,'2021_NQC_List-11_13'!$A$2:$T$1532,12,FALSE),0)</f>
        <v>0.27</v>
      </c>
      <c r="V357">
        <f>IF($K357="NQC",VLOOKUP($A357,'2021_NQC_List-11_13'!$A$2:$T$1532,13,FALSE),0)</f>
        <v>0.08</v>
      </c>
      <c r="W357">
        <f>IF($K357="NQC",VLOOKUP($A357,'2021_NQC_List-11_13'!$A$2:$T$1532,14,FALSE),0)</f>
        <v>0</v>
      </c>
      <c r="X357">
        <f>IF($K357="NQC",VLOOKUP($A357,'2021_NQC_List-11_13'!$A$2:$T$1532,15,FALSE),0)</f>
        <v>0</v>
      </c>
      <c r="Y357" t="str">
        <f t="shared" si="11"/>
        <v>Hydro-Small Hydro</v>
      </c>
      <c r="AA357" t="s">
        <v>4341</v>
      </c>
    </row>
    <row r="358" spans="1:27" x14ac:dyDescent="0.3">
      <c r="A358" t="str">
        <f>'OASIS-11_26'!E368</f>
        <v>DAIRLD_1_MD2BM1</v>
      </c>
      <c r="B358" t="str">
        <f>'OASIS-11_26'!G368</f>
        <v>Madera Digester Genset 2</v>
      </c>
      <c r="C358" t="str">
        <f>VLOOKUP($A358,'OASIS-11_26'!$E$2:$R$1556,2,FALSE)</f>
        <v>GEN</v>
      </c>
      <c r="D358" s="1">
        <f>VLOOKUP($A358,'OASIS-11_26'!$E$2:$R$1556,11,FALSE)</f>
        <v>43476</v>
      </c>
      <c r="E358" s="3">
        <f t="shared" si="10"/>
        <v>2019</v>
      </c>
      <c r="F358" t="str">
        <f>VLOOKUP($A358,'OASIS-11_26'!$E$2:$R$1556,9,FALSE)</f>
        <v>BIOGAS</v>
      </c>
      <c r="G358" t="str">
        <f>VLOOKUP($A358,'OASIS-11_26'!$E$2:$R$1556,8,FALSE)</f>
        <v>RECIPROCATING ENGINE</v>
      </c>
      <c r="H358">
        <f>VLOOKUP($A358,'OASIS-11_26'!$E$2:$R$1556,4,FALSE)</f>
        <v>0.8</v>
      </c>
      <c r="I358">
        <f>VLOOKUP($A358,'OASIS-11_26'!$E$2:$R$1556,5,FALSE)</f>
        <v>0.8</v>
      </c>
      <c r="J358" t="str">
        <f>VLOOKUP($A358,'OASIS-11_26'!$E$2:$R$1556,6,FALSE)</f>
        <v>PGAE</v>
      </c>
      <c r="K358" t="str">
        <f>IF(ISERROR(VLOOKUP($A358,'2021_NQC_List-11_13'!$A$2:$T$1532,4,FALSE)),"","NQC")</f>
        <v>NQC</v>
      </c>
      <c r="L358" s="3" t="str">
        <f>IF(ISERROR(VLOOKUP($A358,'2021_NQC_List-11_13'!$A$2:$T$1532,4,FALSE)),"",VLOOKUP($A358,'2021_NQC_List-11_13'!$A$2:$T$1532,18,FALSE))</f>
        <v>EO</v>
      </c>
      <c r="M358">
        <f>IF($K358="NQC",VLOOKUP($A358,'2021_NQC_List-11_13'!$A$2:$T$1532,4,FALSE),0)</f>
        <v>0</v>
      </c>
      <c r="N358">
        <f>IF($K358="NQC",VLOOKUP($A358,'2021_NQC_List-11_13'!$A$2:$T$1532,5,FALSE),0)</f>
        <v>0</v>
      </c>
      <c r="O358">
        <f>IF($K358="NQC",VLOOKUP($A358,'2021_NQC_List-11_13'!$A$2:$T$1532,6,FALSE),0)</f>
        <v>0</v>
      </c>
      <c r="P358">
        <f>IF($K358="NQC",VLOOKUP($A358,'2021_NQC_List-11_13'!$A$2:$T$1532,7,FALSE),0)</f>
        <v>0</v>
      </c>
      <c r="Q358">
        <f>IF($K358="NQC",VLOOKUP($A358,'2021_NQC_List-11_13'!$A$2:$T$1532,8,FALSE),0)</f>
        <v>0</v>
      </c>
      <c r="R358">
        <f>IF($K358="NQC",VLOOKUP($A358,'2021_NQC_List-11_13'!$A$2:$T$1532,9,FALSE),0)</f>
        <v>0</v>
      </c>
      <c r="S358">
        <f>IF($K358="NQC",VLOOKUP($A358,'2021_NQC_List-11_13'!$A$2:$T$1532,10,FALSE),0)</f>
        <v>0</v>
      </c>
      <c r="T358">
        <f>IF($K358="NQC",VLOOKUP($A358,'2021_NQC_List-11_13'!$A$2:$T$1532,11,FALSE),0)</f>
        <v>0</v>
      </c>
      <c r="U358">
        <f>IF($K358="NQC",VLOOKUP($A358,'2021_NQC_List-11_13'!$A$2:$T$1532,12,FALSE),0)</f>
        <v>0</v>
      </c>
      <c r="V358">
        <f>IF($K358="NQC",VLOOKUP($A358,'2021_NQC_List-11_13'!$A$2:$T$1532,13,FALSE),0)</f>
        <v>0</v>
      </c>
      <c r="W358">
        <f>IF($K358="NQC",VLOOKUP($A358,'2021_NQC_List-11_13'!$A$2:$T$1532,14,FALSE),0)</f>
        <v>0</v>
      </c>
      <c r="X358">
        <f>IF($K358="NQC",VLOOKUP($A358,'2021_NQC_List-11_13'!$A$2:$T$1532,15,FALSE),0)</f>
        <v>0</v>
      </c>
      <c r="Y358" t="str">
        <f t="shared" si="11"/>
        <v>Non-Hydro</v>
      </c>
      <c r="AA358" t="s">
        <v>4341</v>
      </c>
    </row>
    <row r="359" spans="1:27" x14ac:dyDescent="0.3">
      <c r="A359" t="str">
        <f>'OASIS-11_26'!E369</f>
        <v>VOLTA_6_BAILCK</v>
      </c>
      <c r="B359" t="str">
        <f>'OASIS-11_26'!G369</f>
        <v>Bailey Creek Ranch</v>
      </c>
      <c r="C359" t="str">
        <f>VLOOKUP($A359,'OASIS-11_26'!$E$2:$R$1556,2,FALSE)</f>
        <v>GEN</v>
      </c>
      <c r="D359" s="1">
        <f>VLOOKUP($A359,'OASIS-11_26'!$E$2:$R$1556,11,FALSE)</f>
        <v>30097</v>
      </c>
      <c r="E359" s="3">
        <f t="shared" si="10"/>
        <v>1982</v>
      </c>
      <c r="F359" t="str">
        <f>VLOOKUP($A359,'OASIS-11_26'!$E$2:$R$1556,9,FALSE)</f>
        <v>WATER</v>
      </c>
      <c r="G359" t="str">
        <f>VLOOKUP($A359,'OASIS-11_26'!$E$2:$R$1556,8,FALSE)</f>
        <v>HYDRO</v>
      </c>
      <c r="H359">
        <f>VLOOKUP($A359,'OASIS-11_26'!$E$2:$R$1556,4,FALSE)</f>
        <v>0.63</v>
      </c>
      <c r="I359">
        <f>VLOOKUP($A359,'OASIS-11_26'!$E$2:$R$1556,5,FALSE)</f>
        <v>0.6</v>
      </c>
      <c r="J359" t="str">
        <f>VLOOKUP($A359,'OASIS-11_26'!$E$2:$R$1556,6,FALSE)</f>
        <v>PGAE</v>
      </c>
      <c r="K359" t="str">
        <f>IF(ISERROR(VLOOKUP($A359,'2021_NQC_List-11_13'!$A$2:$T$1532,4,FALSE)),"","NQC")</f>
        <v>NQC</v>
      </c>
      <c r="L359" s="3" t="str">
        <f>IF(ISERROR(VLOOKUP($A359,'2021_NQC_List-11_13'!$A$2:$T$1532,4,FALSE)),"",VLOOKUP($A359,'2021_NQC_List-11_13'!$A$2:$T$1532,18,FALSE))</f>
        <v>EO</v>
      </c>
      <c r="M359">
        <f>IF($K359="NQC",VLOOKUP($A359,'2021_NQC_List-11_13'!$A$2:$T$1532,4,FALSE),0)</f>
        <v>0</v>
      </c>
      <c r="N359">
        <f>IF($K359="NQC",VLOOKUP($A359,'2021_NQC_List-11_13'!$A$2:$T$1532,5,FALSE),0)</f>
        <v>0</v>
      </c>
      <c r="O359">
        <f>IF($K359="NQC",VLOOKUP($A359,'2021_NQC_List-11_13'!$A$2:$T$1532,6,FALSE),0)</f>
        <v>0</v>
      </c>
      <c r="P359">
        <f>IF($K359="NQC",VLOOKUP($A359,'2021_NQC_List-11_13'!$A$2:$T$1532,7,FALSE),0)</f>
        <v>0</v>
      </c>
      <c r="Q359">
        <f>IF($K359="NQC",VLOOKUP($A359,'2021_NQC_List-11_13'!$A$2:$T$1532,8,FALSE),0)</f>
        <v>0</v>
      </c>
      <c r="R359">
        <f>IF($K359="NQC",VLOOKUP($A359,'2021_NQC_List-11_13'!$A$2:$T$1532,9,FALSE),0)</f>
        <v>0</v>
      </c>
      <c r="S359">
        <f>IF($K359="NQC",VLOOKUP($A359,'2021_NQC_List-11_13'!$A$2:$T$1532,10,FALSE),0)</f>
        <v>0</v>
      </c>
      <c r="T359">
        <f>IF($K359="NQC",VLOOKUP($A359,'2021_NQC_List-11_13'!$A$2:$T$1532,11,FALSE),0)</f>
        <v>0</v>
      </c>
      <c r="U359">
        <f>IF($K359="NQC",VLOOKUP($A359,'2021_NQC_List-11_13'!$A$2:$T$1532,12,FALSE),0)</f>
        <v>0</v>
      </c>
      <c r="V359">
        <f>IF($K359="NQC",VLOOKUP($A359,'2021_NQC_List-11_13'!$A$2:$T$1532,13,FALSE),0)</f>
        <v>0</v>
      </c>
      <c r="W359">
        <f>IF($K359="NQC",VLOOKUP($A359,'2021_NQC_List-11_13'!$A$2:$T$1532,14,FALSE),0)</f>
        <v>0</v>
      </c>
      <c r="X359">
        <f>IF($K359="NQC",VLOOKUP($A359,'2021_NQC_List-11_13'!$A$2:$T$1532,15,FALSE),0)</f>
        <v>0</v>
      </c>
      <c r="Y359" t="str">
        <f t="shared" si="11"/>
        <v>Hydro-Small Hydro</v>
      </c>
      <c r="AA359" t="s">
        <v>4341</v>
      </c>
    </row>
    <row r="360" spans="1:27" x14ac:dyDescent="0.3">
      <c r="A360" t="str">
        <f>'OASIS-11_26'!E370</f>
        <v>WALNUT_7_WCOVST</v>
      </c>
      <c r="B360" t="str">
        <f>'OASIS-11_26'!G370</f>
        <v>MM West Covina - ST Unit</v>
      </c>
      <c r="C360" t="str">
        <f>VLOOKUP($A360,'OASIS-11_26'!$E$2:$R$1556,2,FALSE)</f>
        <v>GEN</v>
      </c>
      <c r="D360" s="1">
        <f>VLOOKUP($A360,'OASIS-11_26'!$E$2:$R$1556,11,FALSE)</f>
        <v>35343</v>
      </c>
      <c r="E360" s="3">
        <f t="shared" si="10"/>
        <v>1996</v>
      </c>
      <c r="F360" t="str">
        <f>VLOOKUP($A360,'OASIS-11_26'!$E$2:$R$1556,9,FALSE)</f>
        <v>BIOGAS</v>
      </c>
      <c r="G360" t="str">
        <f>VLOOKUP($A360,'OASIS-11_26'!$E$2:$R$1556,8,FALSE)</f>
        <v>STEAM</v>
      </c>
      <c r="H360">
        <f>VLOOKUP($A360,'OASIS-11_26'!$E$2:$R$1556,4,FALSE)</f>
        <v>6.5</v>
      </c>
      <c r="I360">
        <f>VLOOKUP($A360,'OASIS-11_26'!$E$2:$R$1556,5,FALSE)</f>
        <v>6.5</v>
      </c>
      <c r="J360" t="str">
        <f>VLOOKUP($A360,'OASIS-11_26'!$E$2:$R$1556,6,FALSE)</f>
        <v>SCE</v>
      </c>
      <c r="K360" t="str">
        <f>IF(ISERROR(VLOOKUP($A360,'2021_NQC_List-11_13'!$A$2:$T$1532,4,FALSE)),"","NQC")</f>
        <v>NQC</v>
      </c>
      <c r="L360" s="3" t="str">
        <f>IF(ISERROR(VLOOKUP($A360,'2021_NQC_List-11_13'!$A$2:$T$1532,4,FALSE)),"",VLOOKUP($A360,'2021_NQC_List-11_13'!$A$2:$T$1532,18,FALSE))</f>
        <v>FC</v>
      </c>
      <c r="M360">
        <f>IF($K360="NQC",VLOOKUP($A360,'2021_NQC_List-11_13'!$A$2:$T$1532,4,FALSE),0)</f>
        <v>5.2</v>
      </c>
      <c r="N360">
        <f>IF($K360="NQC",VLOOKUP($A360,'2021_NQC_List-11_13'!$A$2:$T$1532,5,FALSE),0)</f>
        <v>5.54</v>
      </c>
      <c r="O360">
        <f>IF($K360="NQC",VLOOKUP($A360,'2021_NQC_List-11_13'!$A$2:$T$1532,6,FALSE),0)</f>
        <v>5.65</v>
      </c>
      <c r="P360">
        <f>IF($K360="NQC",VLOOKUP($A360,'2021_NQC_List-11_13'!$A$2:$T$1532,7,FALSE),0)</f>
        <v>5.32</v>
      </c>
      <c r="Q360">
        <f>IF($K360="NQC",VLOOKUP($A360,'2021_NQC_List-11_13'!$A$2:$T$1532,8,FALSE),0)</f>
        <v>5.62</v>
      </c>
      <c r="R360">
        <f>IF($K360="NQC",VLOOKUP($A360,'2021_NQC_List-11_13'!$A$2:$T$1532,9,FALSE),0)</f>
        <v>5.6</v>
      </c>
      <c r="S360">
        <f>IF($K360="NQC",VLOOKUP($A360,'2021_NQC_List-11_13'!$A$2:$T$1532,10,FALSE),0)</f>
        <v>5.45</v>
      </c>
      <c r="T360">
        <f>IF($K360="NQC",VLOOKUP($A360,'2021_NQC_List-11_13'!$A$2:$T$1532,11,FALSE),0)</f>
        <v>5.19</v>
      </c>
      <c r="U360">
        <f>IF($K360="NQC",VLOOKUP($A360,'2021_NQC_List-11_13'!$A$2:$T$1532,12,FALSE),0)</f>
        <v>5.51</v>
      </c>
      <c r="V360">
        <f>IF($K360="NQC",VLOOKUP($A360,'2021_NQC_List-11_13'!$A$2:$T$1532,13,FALSE),0)</f>
        <v>5.42</v>
      </c>
      <c r="W360">
        <f>IF($K360="NQC",VLOOKUP($A360,'2021_NQC_List-11_13'!$A$2:$T$1532,14,FALSE),0)</f>
        <v>5.38</v>
      </c>
      <c r="X360">
        <f>IF($K360="NQC",VLOOKUP($A360,'2021_NQC_List-11_13'!$A$2:$T$1532,15,FALSE),0)</f>
        <v>5.41</v>
      </c>
      <c r="Y360" t="str">
        <f t="shared" si="11"/>
        <v>Non-Hydro</v>
      </c>
      <c r="AA360" t="s">
        <v>4341</v>
      </c>
    </row>
    <row r="361" spans="1:27" x14ac:dyDescent="0.3">
      <c r="A361" t="str">
        <f>'OASIS-11_26'!E371</f>
        <v>WADHAM_6_UNIT</v>
      </c>
      <c r="B361" t="str">
        <f>'OASIS-11_26'!G371</f>
        <v>Wadham Energy LP</v>
      </c>
      <c r="C361" t="str">
        <f>VLOOKUP($A361,'OASIS-11_26'!$E$2:$R$1556,2,FALSE)</f>
        <v>GEN</v>
      </c>
      <c r="D361" s="1">
        <f>VLOOKUP($A361,'OASIS-11_26'!$E$2:$R$1556,11,FALSE)</f>
        <v>32591</v>
      </c>
      <c r="E361" s="3">
        <f t="shared" si="10"/>
        <v>1989</v>
      </c>
      <c r="F361" t="str">
        <f>VLOOKUP($A361,'OASIS-11_26'!$E$2:$R$1556,9,FALSE)</f>
        <v>WASTE TO POWER</v>
      </c>
      <c r="G361" t="str">
        <f>VLOOKUP($A361,'OASIS-11_26'!$E$2:$R$1556,8,FALSE)</f>
        <v>STEAM</v>
      </c>
      <c r="H361">
        <f>VLOOKUP($A361,'OASIS-11_26'!$E$2:$R$1556,4,FALSE)</f>
        <v>29.07</v>
      </c>
      <c r="I361">
        <f>VLOOKUP($A361,'OASIS-11_26'!$E$2:$R$1556,5,FALSE)</f>
        <v>32</v>
      </c>
      <c r="J361" t="str">
        <f>VLOOKUP($A361,'OASIS-11_26'!$E$2:$R$1556,6,FALSE)</f>
        <v>PGAE</v>
      </c>
      <c r="K361" t="str">
        <f>IF(ISERROR(VLOOKUP($A361,'2021_NQC_List-11_13'!$A$2:$T$1532,4,FALSE)),"","NQC")</f>
        <v>NQC</v>
      </c>
      <c r="L361" s="3" t="str">
        <f>IF(ISERROR(VLOOKUP($A361,'2021_NQC_List-11_13'!$A$2:$T$1532,4,FALSE)),"",VLOOKUP($A361,'2021_NQC_List-11_13'!$A$2:$T$1532,18,FALSE))</f>
        <v>FC</v>
      </c>
      <c r="M361">
        <f>IF($K361="NQC",VLOOKUP($A361,'2021_NQC_List-11_13'!$A$2:$T$1532,4,FALSE),0)</f>
        <v>23.68</v>
      </c>
      <c r="N361">
        <f>IF($K361="NQC",VLOOKUP($A361,'2021_NQC_List-11_13'!$A$2:$T$1532,5,FALSE),0)</f>
        <v>23.62</v>
      </c>
      <c r="O361">
        <f>IF($K361="NQC",VLOOKUP($A361,'2021_NQC_List-11_13'!$A$2:$T$1532,6,FALSE),0)</f>
        <v>20.63</v>
      </c>
      <c r="P361">
        <f>IF($K361="NQC",VLOOKUP($A361,'2021_NQC_List-11_13'!$A$2:$T$1532,7,FALSE),0)</f>
        <v>17.559999999999999</v>
      </c>
      <c r="Q361">
        <f>IF($K361="NQC",VLOOKUP($A361,'2021_NQC_List-11_13'!$A$2:$T$1532,8,FALSE),0)</f>
        <v>20.63</v>
      </c>
      <c r="R361">
        <f>IF($K361="NQC",VLOOKUP($A361,'2021_NQC_List-11_13'!$A$2:$T$1532,9,FALSE),0)</f>
        <v>20.260000000000002</v>
      </c>
      <c r="S361">
        <f>IF($K361="NQC",VLOOKUP($A361,'2021_NQC_List-11_13'!$A$2:$T$1532,10,FALSE),0)</f>
        <v>24.32</v>
      </c>
      <c r="T361">
        <f>IF($K361="NQC",VLOOKUP($A361,'2021_NQC_List-11_13'!$A$2:$T$1532,11,FALSE),0)</f>
        <v>23.96</v>
      </c>
      <c r="U361">
        <f>IF($K361="NQC",VLOOKUP($A361,'2021_NQC_List-11_13'!$A$2:$T$1532,12,FALSE),0)</f>
        <v>24.11</v>
      </c>
      <c r="V361">
        <f>IF($K361="NQC",VLOOKUP($A361,'2021_NQC_List-11_13'!$A$2:$T$1532,13,FALSE),0)</f>
        <v>20.54</v>
      </c>
      <c r="W361">
        <f>IF($K361="NQC",VLOOKUP($A361,'2021_NQC_List-11_13'!$A$2:$T$1532,14,FALSE),0)</f>
        <v>24.64</v>
      </c>
      <c r="X361">
        <f>IF($K361="NQC",VLOOKUP($A361,'2021_NQC_List-11_13'!$A$2:$T$1532,15,FALSE),0)</f>
        <v>24.73</v>
      </c>
      <c r="Y361" t="str">
        <f t="shared" si="11"/>
        <v>Non-Hydro</v>
      </c>
      <c r="AA361" t="s">
        <v>4341</v>
      </c>
    </row>
    <row r="362" spans="1:27" x14ac:dyDescent="0.3">
      <c r="A362" t="str">
        <f>'OASIS-11_26'!E372</f>
        <v>MONTPH_7_UNITS</v>
      </c>
      <c r="B362" t="str">
        <f>'OASIS-11_26'!G372</f>
        <v>MONTICELLO HYDRO AGGREGATE</v>
      </c>
      <c r="C362" t="str">
        <f>VLOOKUP($A362,'OASIS-11_26'!$E$2:$R$1556,2,FALSE)</f>
        <v>GEN</v>
      </c>
      <c r="D362" s="1">
        <f>VLOOKUP($A362,'OASIS-11_26'!$E$2:$R$1556,11,FALSE)</f>
        <v>27030</v>
      </c>
      <c r="E362" s="3">
        <f t="shared" si="10"/>
        <v>1974</v>
      </c>
      <c r="F362" t="str">
        <f>VLOOKUP($A362,'OASIS-11_26'!$E$2:$R$1556,9,FALSE)</f>
        <v>WATER</v>
      </c>
      <c r="G362" t="str">
        <f>VLOOKUP($A362,'OASIS-11_26'!$E$2:$R$1556,8,FALSE)</f>
        <v>HYDRO</v>
      </c>
      <c r="H362">
        <f>VLOOKUP($A362,'OASIS-11_26'!$E$2:$R$1556,4,FALSE)</f>
        <v>12.5</v>
      </c>
      <c r="I362">
        <f>VLOOKUP($A362,'OASIS-11_26'!$E$2:$R$1556,5,FALSE)</f>
        <v>0</v>
      </c>
      <c r="J362" t="str">
        <f>VLOOKUP($A362,'OASIS-11_26'!$E$2:$R$1556,6,FALSE)</f>
        <v>PGAE</v>
      </c>
      <c r="K362" t="str">
        <f>IF(ISERROR(VLOOKUP($A362,'2021_NQC_List-11_13'!$A$2:$T$1532,4,FALSE)),"","NQC")</f>
        <v>NQC</v>
      </c>
      <c r="L362" s="3" t="str">
        <f>IF(ISERROR(VLOOKUP($A362,'2021_NQC_List-11_13'!$A$2:$T$1532,4,FALSE)),"",VLOOKUP($A362,'2021_NQC_List-11_13'!$A$2:$T$1532,18,FALSE))</f>
        <v>FC</v>
      </c>
      <c r="M362">
        <f>IF($K362="NQC",VLOOKUP($A362,'2021_NQC_List-11_13'!$A$2:$T$1532,4,FALSE),0)</f>
        <v>0.38</v>
      </c>
      <c r="N362">
        <f>IF($K362="NQC",VLOOKUP($A362,'2021_NQC_List-11_13'!$A$2:$T$1532,5,FALSE),0)</f>
        <v>3.2</v>
      </c>
      <c r="O362">
        <f>IF($K362="NQC",VLOOKUP($A362,'2021_NQC_List-11_13'!$A$2:$T$1532,6,FALSE),0)</f>
        <v>7.9</v>
      </c>
      <c r="P362">
        <f>IF($K362="NQC",VLOOKUP($A362,'2021_NQC_List-11_13'!$A$2:$T$1532,7,FALSE),0)</f>
        <v>8.18</v>
      </c>
      <c r="Q362">
        <f>IF($K362="NQC",VLOOKUP($A362,'2021_NQC_List-11_13'!$A$2:$T$1532,8,FALSE),0)</f>
        <v>6.23</v>
      </c>
      <c r="R362">
        <f>IF($K362="NQC",VLOOKUP($A362,'2021_NQC_List-11_13'!$A$2:$T$1532,9,FALSE),0)</f>
        <v>8.92</v>
      </c>
      <c r="S362">
        <f>IF($K362="NQC",VLOOKUP($A362,'2021_NQC_List-11_13'!$A$2:$T$1532,10,FALSE),0)</f>
        <v>9.39</v>
      </c>
      <c r="T362">
        <f>IF($K362="NQC",VLOOKUP($A362,'2021_NQC_List-11_13'!$A$2:$T$1532,11,FALSE),0)</f>
        <v>7.47</v>
      </c>
      <c r="U362">
        <f>IF($K362="NQC",VLOOKUP($A362,'2021_NQC_List-11_13'!$A$2:$T$1532,12,FALSE),0)</f>
        <v>5.62</v>
      </c>
      <c r="V362">
        <f>IF($K362="NQC",VLOOKUP($A362,'2021_NQC_List-11_13'!$A$2:$T$1532,13,FALSE),0)</f>
        <v>2.19</v>
      </c>
      <c r="W362">
        <f>IF($K362="NQC",VLOOKUP($A362,'2021_NQC_List-11_13'!$A$2:$T$1532,14,FALSE),0)</f>
        <v>0.88</v>
      </c>
      <c r="X362">
        <f>IF($K362="NQC",VLOOKUP($A362,'2021_NQC_List-11_13'!$A$2:$T$1532,15,FALSE),0)</f>
        <v>1.05</v>
      </c>
      <c r="Y362" t="str">
        <f t="shared" si="11"/>
        <v>Hydro-Small Hydro</v>
      </c>
      <c r="AA362" t="s">
        <v>4341</v>
      </c>
    </row>
    <row r="363" spans="1:27" x14ac:dyDescent="0.3">
      <c r="A363" t="str">
        <f>'OASIS-11_26'!E373</f>
        <v>FLOWD2_2_FPLWND</v>
      </c>
      <c r="B363" t="str">
        <f>'OASIS-11_26'!G373</f>
        <v>DIABLO WINDS</v>
      </c>
      <c r="C363" t="str">
        <f>VLOOKUP($A363,'OASIS-11_26'!$E$2:$R$1556,2,FALSE)</f>
        <v>GEN</v>
      </c>
      <c r="D363" s="1">
        <f>VLOOKUP($A363,'OASIS-11_26'!$E$2:$R$1556,11,FALSE)</f>
        <v>38473</v>
      </c>
      <c r="E363" s="3">
        <f t="shared" si="10"/>
        <v>2005</v>
      </c>
      <c r="F363" t="str">
        <f>VLOOKUP($A363,'OASIS-11_26'!$E$2:$R$1556,9,FALSE)</f>
        <v>WIND</v>
      </c>
      <c r="G363" t="str">
        <f>VLOOKUP($A363,'OASIS-11_26'!$E$2:$R$1556,8,FALSE)</f>
        <v>WIND</v>
      </c>
      <c r="H363">
        <f>VLOOKUP($A363,'OASIS-11_26'!$E$2:$R$1556,4,FALSE)</f>
        <v>18</v>
      </c>
      <c r="I363">
        <f>VLOOKUP($A363,'OASIS-11_26'!$E$2:$R$1556,5,FALSE)</f>
        <v>18</v>
      </c>
      <c r="J363" t="str">
        <f>VLOOKUP($A363,'OASIS-11_26'!$E$2:$R$1556,6,FALSE)</f>
        <v>PGAE</v>
      </c>
      <c r="K363" t="str">
        <f>IF(ISERROR(VLOOKUP($A363,'2021_NQC_List-11_13'!$A$2:$T$1532,4,FALSE)),"","NQC")</f>
        <v>NQC</v>
      </c>
      <c r="L363" s="3" t="str">
        <f>IF(ISERROR(VLOOKUP($A363,'2021_NQC_List-11_13'!$A$2:$T$1532,4,FALSE)),"",VLOOKUP($A363,'2021_NQC_List-11_13'!$A$2:$T$1532,18,FALSE))</f>
        <v>FC</v>
      </c>
      <c r="M363">
        <f>IF($K363="NQC",VLOOKUP($A363,'2021_NQC_List-11_13'!$A$2:$T$1532,4,FALSE),0)</f>
        <v>2.52</v>
      </c>
      <c r="N363">
        <f>IF($K363="NQC",VLOOKUP($A363,'2021_NQC_List-11_13'!$A$2:$T$1532,5,FALSE),0)</f>
        <v>2.16</v>
      </c>
      <c r="O363">
        <f>IF($K363="NQC",VLOOKUP($A363,'2021_NQC_List-11_13'!$A$2:$T$1532,6,FALSE),0)</f>
        <v>5.04</v>
      </c>
      <c r="P363">
        <f>IF($K363="NQC",VLOOKUP($A363,'2021_NQC_List-11_13'!$A$2:$T$1532,7,FALSE),0)</f>
        <v>4.5</v>
      </c>
      <c r="Q363">
        <f>IF($K363="NQC",VLOOKUP($A363,'2021_NQC_List-11_13'!$A$2:$T$1532,8,FALSE),0)</f>
        <v>4.5</v>
      </c>
      <c r="R363">
        <f>IF($K363="NQC",VLOOKUP($A363,'2021_NQC_List-11_13'!$A$2:$T$1532,9,FALSE),0)</f>
        <v>5.94</v>
      </c>
      <c r="S363">
        <f>IF($K363="NQC",VLOOKUP($A363,'2021_NQC_List-11_13'!$A$2:$T$1532,10,FALSE),0)</f>
        <v>4.1399999999999997</v>
      </c>
      <c r="T363">
        <f>IF($K363="NQC",VLOOKUP($A363,'2021_NQC_List-11_13'!$A$2:$T$1532,11,FALSE),0)</f>
        <v>3.78</v>
      </c>
      <c r="U363">
        <f>IF($K363="NQC",VLOOKUP($A363,'2021_NQC_List-11_13'!$A$2:$T$1532,12,FALSE),0)</f>
        <v>2.7</v>
      </c>
      <c r="V363">
        <f>IF($K363="NQC",VLOOKUP($A363,'2021_NQC_List-11_13'!$A$2:$T$1532,13,FALSE),0)</f>
        <v>1.44</v>
      </c>
      <c r="W363">
        <f>IF($K363="NQC",VLOOKUP($A363,'2021_NQC_List-11_13'!$A$2:$T$1532,14,FALSE),0)</f>
        <v>2.16</v>
      </c>
      <c r="X363">
        <f>IF($K363="NQC",VLOOKUP($A363,'2021_NQC_List-11_13'!$A$2:$T$1532,15,FALSE),0)</f>
        <v>2.34</v>
      </c>
      <c r="Y363" t="str">
        <f t="shared" si="11"/>
        <v>Non-Hydro</v>
      </c>
      <c r="AA363" t="s">
        <v>4341</v>
      </c>
    </row>
    <row r="364" spans="1:27" x14ac:dyDescent="0.3">
      <c r="A364" t="str">
        <f>'OASIS-11_26'!E374</f>
        <v>VEGA_6_SOLAR1</v>
      </c>
      <c r="B364" t="str">
        <f>'OASIS-11_26'!G374</f>
        <v>Vega Solar</v>
      </c>
      <c r="C364" t="str">
        <f>VLOOKUP($A364,'OASIS-11_26'!$E$2:$R$1556,2,FALSE)</f>
        <v>GEN</v>
      </c>
      <c r="D364" s="1">
        <f>VLOOKUP($A364,'OASIS-11_26'!$E$2:$R$1556,11,FALSE)</f>
        <v>42086</v>
      </c>
      <c r="E364" s="3">
        <f t="shared" si="10"/>
        <v>2015</v>
      </c>
      <c r="F364" t="str">
        <f>VLOOKUP($A364,'OASIS-11_26'!$E$2:$R$1556,9,FALSE)</f>
        <v>SUN</v>
      </c>
      <c r="G364" t="str">
        <f>VLOOKUP($A364,'OASIS-11_26'!$E$2:$R$1556,8,FALSE)</f>
        <v>PHOTO VOLTAIC</v>
      </c>
      <c r="H364">
        <f>VLOOKUP($A364,'OASIS-11_26'!$E$2:$R$1556,4,FALSE)</f>
        <v>20</v>
      </c>
      <c r="I364">
        <f>VLOOKUP($A364,'OASIS-11_26'!$E$2:$R$1556,5,FALSE)</f>
        <v>20</v>
      </c>
      <c r="J364" t="str">
        <f>VLOOKUP($A364,'OASIS-11_26'!$E$2:$R$1556,6,FALSE)</f>
        <v>PGAE</v>
      </c>
      <c r="K364" t="str">
        <f>IF(ISERROR(VLOOKUP($A364,'2021_NQC_List-11_13'!$A$2:$T$1532,4,FALSE)),"","NQC")</f>
        <v>NQC</v>
      </c>
      <c r="L364" s="3" t="str">
        <f>IF(ISERROR(VLOOKUP($A364,'2021_NQC_List-11_13'!$A$2:$T$1532,4,FALSE)),"",VLOOKUP($A364,'2021_NQC_List-11_13'!$A$2:$T$1532,18,FALSE))</f>
        <v>EO</v>
      </c>
      <c r="M364">
        <f>IF($K364="NQC",VLOOKUP($A364,'2021_NQC_List-11_13'!$A$2:$T$1532,4,FALSE),0)</f>
        <v>0</v>
      </c>
      <c r="N364">
        <f>IF($K364="NQC",VLOOKUP($A364,'2021_NQC_List-11_13'!$A$2:$T$1532,5,FALSE),0)</f>
        <v>0</v>
      </c>
      <c r="O364">
        <f>IF($K364="NQC",VLOOKUP($A364,'2021_NQC_List-11_13'!$A$2:$T$1532,6,FALSE),0)</f>
        <v>0</v>
      </c>
      <c r="P364">
        <f>IF($K364="NQC",VLOOKUP($A364,'2021_NQC_List-11_13'!$A$2:$T$1532,7,FALSE),0)</f>
        <v>0</v>
      </c>
      <c r="Q364">
        <f>IF($K364="NQC",VLOOKUP($A364,'2021_NQC_List-11_13'!$A$2:$T$1532,8,FALSE),0)</f>
        <v>0</v>
      </c>
      <c r="R364">
        <f>IF($K364="NQC",VLOOKUP($A364,'2021_NQC_List-11_13'!$A$2:$T$1532,9,FALSE),0)</f>
        <v>0</v>
      </c>
      <c r="S364">
        <f>IF($K364="NQC",VLOOKUP($A364,'2021_NQC_List-11_13'!$A$2:$T$1532,10,FALSE),0)</f>
        <v>0</v>
      </c>
      <c r="T364">
        <f>IF($K364="NQC",VLOOKUP($A364,'2021_NQC_List-11_13'!$A$2:$T$1532,11,FALSE),0)</f>
        <v>0</v>
      </c>
      <c r="U364">
        <f>IF($K364="NQC",VLOOKUP($A364,'2021_NQC_List-11_13'!$A$2:$T$1532,12,FALSE),0)</f>
        <v>0</v>
      </c>
      <c r="V364">
        <f>IF($K364="NQC",VLOOKUP($A364,'2021_NQC_List-11_13'!$A$2:$T$1532,13,FALSE),0)</f>
        <v>0</v>
      </c>
      <c r="W364">
        <f>IF($K364="NQC",VLOOKUP($A364,'2021_NQC_List-11_13'!$A$2:$T$1532,14,FALSE),0)</f>
        <v>0</v>
      </c>
      <c r="X364">
        <f>IF($K364="NQC",VLOOKUP($A364,'2021_NQC_List-11_13'!$A$2:$T$1532,15,FALSE),0)</f>
        <v>0</v>
      </c>
      <c r="Y364" t="str">
        <f t="shared" si="11"/>
        <v>Non-Hydro</v>
      </c>
      <c r="AA364" t="s">
        <v>4341</v>
      </c>
    </row>
    <row r="365" spans="1:27" x14ac:dyDescent="0.3">
      <c r="A365" t="str">
        <f>'OASIS-11_26'!E375</f>
        <v>BREGGO_6_DEGRSL</v>
      </c>
      <c r="B365" t="str">
        <f>'OASIS-11_26'!G375</f>
        <v>Desert Green Solar Farm</v>
      </c>
      <c r="C365" t="str">
        <f>VLOOKUP($A365,'OASIS-11_26'!$E$2:$R$1556,2,FALSE)</f>
        <v>GEN</v>
      </c>
      <c r="D365" s="1">
        <f>VLOOKUP($A365,'OASIS-11_26'!$E$2:$R$1556,11,FALSE)</f>
        <v>41318</v>
      </c>
      <c r="E365" s="3">
        <f t="shared" si="10"/>
        <v>2013</v>
      </c>
      <c r="F365" t="str">
        <f>VLOOKUP($A365,'OASIS-11_26'!$E$2:$R$1556,9,FALSE)</f>
        <v>SUN</v>
      </c>
      <c r="G365" t="str">
        <f>VLOOKUP($A365,'OASIS-11_26'!$E$2:$R$1556,8,FALSE)</f>
        <v>PHOTO VOLTAIC</v>
      </c>
      <c r="H365">
        <f>VLOOKUP($A365,'OASIS-11_26'!$E$2:$R$1556,4,FALSE)</f>
        <v>6.3</v>
      </c>
      <c r="I365">
        <f>VLOOKUP($A365,'OASIS-11_26'!$E$2:$R$1556,5,FALSE)</f>
        <v>6.5</v>
      </c>
      <c r="J365" t="str">
        <f>VLOOKUP($A365,'OASIS-11_26'!$E$2:$R$1556,6,FALSE)</f>
        <v>SDGE</v>
      </c>
      <c r="K365" t="str">
        <f>IF(ISERROR(VLOOKUP($A365,'2021_NQC_List-11_13'!$A$2:$T$1532,4,FALSE)),"","NQC")</f>
        <v>NQC</v>
      </c>
      <c r="L365" s="3" t="str">
        <f>IF(ISERROR(VLOOKUP($A365,'2021_NQC_List-11_13'!$A$2:$T$1532,4,FALSE)),"",VLOOKUP($A365,'2021_NQC_List-11_13'!$A$2:$T$1532,18,FALSE))</f>
        <v>FC</v>
      </c>
      <c r="M365">
        <f>IF($K365="NQC",VLOOKUP($A365,'2021_NQC_List-11_13'!$A$2:$T$1532,4,FALSE),0)</f>
        <v>0.25</v>
      </c>
      <c r="N365">
        <f>IF($K365="NQC",VLOOKUP($A365,'2021_NQC_List-11_13'!$A$2:$T$1532,5,FALSE),0)</f>
        <v>0.19</v>
      </c>
      <c r="O365">
        <f>IF($K365="NQC",VLOOKUP($A365,'2021_NQC_List-11_13'!$A$2:$T$1532,6,FALSE),0)</f>
        <v>1.1299999999999999</v>
      </c>
      <c r="P365">
        <f>IF($K365="NQC",VLOOKUP($A365,'2021_NQC_List-11_13'!$A$2:$T$1532,7,FALSE),0)</f>
        <v>0.95</v>
      </c>
      <c r="Q365">
        <f>IF($K365="NQC",VLOOKUP($A365,'2021_NQC_List-11_13'!$A$2:$T$1532,8,FALSE),0)</f>
        <v>1.01</v>
      </c>
      <c r="R365">
        <f>IF($K365="NQC",VLOOKUP($A365,'2021_NQC_List-11_13'!$A$2:$T$1532,9,FALSE),0)</f>
        <v>1.95</v>
      </c>
      <c r="S365">
        <f>IF($K365="NQC",VLOOKUP($A365,'2021_NQC_List-11_13'!$A$2:$T$1532,10,FALSE),0)</f>
        <v>2.46</v>
      </c>
      <c r="T365">
        <f>IF($K365="NQC",VLOOKUP($A365,'2021_NQC_List-11_13'!$A$2:$T$1532,11,FALSE),0)</f>
        <v>1.7</v>
      </c>
      <c r="U365">
        <f>IF($K365="NQC",VLOOKUP($A365,'2021_NQC_List-11_13'!$A$2:$T$1532,12,FALSE),0)</f>
        <v>0.88</v>
      </c>
      <c r="V365">
        <f>IF($K365="NQC",VLOOKUP($A365,'2021_NQC_List-11_13'!$A$2:$T$1532,13,FALSE),0)</f>
        <v>0.13</v>
      </c>
      <c r="W365">
        <f>IF($K365="NQC",VLOOKUP($A365,'2021_NQC_List-11_13'!$A$2:$T$1532,14,FALSE),0)</f>
        <v>0.13</v>
      </c>
      <c r="X365">
        <f>IF($K365="NQC",VLOOKUP($A365,'2021_NQC_List-11_13'!$A$2:$T$1532,15,FALSE),0)</f>
        <v>0</v>
      </c>
      <c r="Y365" t="str">
        <f t="shared" si="11"/>
        <v>Non-Hydro</v>
      </c>
      <c r="AA365" t="s">
        <v>4341</v>
      </c>
    </row>
    <row r="366" spans="1:27" x14ac:dyDescent="0.3">
      <c r="A366" t="str">
        <f>'OASIS-11_26'!E376</f>
        <v>WARNE_2_UNIT</v>
      </c>
      <c r="B366" t="str">
        <f>'OASIS-11_26'!G376</f>
        <v>WARNE HYDRO AGGREGATE</v>
      </c>
      <c r="C366" t="str">
        <f>VLOOKUP($A366,'OASIS-11_26'!$E$2:$R$1556,2,FALSE)</f>
        <v>GEN</v>
      </c>
      <c r="D366" s="1">
        <f>VLOOKUP($A366,'OASIS-11_26'!$E$2:$R$1556,11,FALSE)</f>
        <v>29952</v>
      </c>
      <c r="E366" s="3">
        <f t="shared" si="10"/>
        <v>1982</v>
      </c>
      <c r="F366" t="str">
        <f>VLOOKUP($A366,'OASIS-11_26'!$E$2:$R$1556,9,FALSE)</f>
        <v>WATER</v>
      </c>
      <c r="G366" t="str">
        <f>VLOOKUP($A366,'OASIS-11_26'!$E$2:$R$1556,8,FALSE)</f>
        <v>HYDRO</v>
      </c>
      <c r="H366">
        <f>VLOOKUP($A366,'OASIS-11_26'!$E$2:$R$1556,4,FALSE)</f>
        <v>76</v>
      </c>
      <c r="I366">
        <f>VLOOKUP($A366,'OASIS-11_26'!$E$2:$R$1556,5,FALSE)</f>
        <v>0</v>
      </c>
      <c r="J366" t="str">
        <f>VLOOKUP($A366,'OASIS-11_26'!$E$2:$R$1556,6,FALSE)</f>
        <v>SCE</v>
      </c>
      <c r="K366" t="str">
        <f>IF(ISERROR(VLOOKUP($A366,'2021_NQC_List-11_13'!$A$2:$T$1532,4,FALSE)),"","NQC")</f>
        <v>NQC</v>
      </c>
      <c r="L366" s="3" t="str">
        <f>IF(ISERROR(VLOOKUP($A366,'2021_NQC_List-11_13'!$A$2:$T$1532,4,FALSE)),"",VLOOKUP($A366,'2021_NQC_List-11_13'!$A$2:$T$1532,18,FALSE))</f>
        <v>FC</v>
      </c>
      <c r="M366">
        <f>IF($K366="NQC",VLOOKUP($A366,'2021_NQC_List-11_13'!$A$2:$T$1532,4,FALSE),0)</f>
        <v>41.05</v>
      </c>
      <c r="N366">
        <f>IF($K366="NQC",VLOOKUP($A366,'2021_NQC_List-11_13'!$A$2:$T$1532,5,FALSE),0)</f>
        <v>39.409999999999997</v>
      </c>
      <c r="O366">
        <f>IF($K366="NQC",VLOOKUP($A366,'2021_NQC_List-11_13'!$A$2:$T$1532,6,FALSE),0)</f>
        <v>32.65</v>
      </c>
      <c r="P366">
        <f>IF($K366="NQC",VLOOKUP($A366,'2021_NQC_List-11_13'!$A$2:$T$1532,7,FALSE),0)</f>
        <v>42.84</v>
      </c>
      <c r="Q366">
        <f>IF($K366="NQC",VLOOKUP($A366,'2021_NQC_List-11_13'!$A$2:$T$1532,8,FALSE),0)</f>
        <v>40.950000000000003</v>
      </c>
      <c r="R366">
        <f>IF($K366="NQC",VLOOKUP($A366,'2021_NQC_List-11_13'!$A$2:$T$1532,9,FALSE),0)</f>
        <v>42.66</v>
      </c>
      <c r="S366">
        <f>IF($K366="NQC",VLOOKUP($A366,'2021_NQC_List-11_13'!$A$2:$T$1532,10,FALSE),0)</f>
        <v>41.53</v>
      </c>
      <c r="T366">
        <f>IF($K366="NQC",VLOOKUP($A366,'2021_NQC_List-11_13'!$A$2:$T$1532,11,FALSE),0)</f>
        <v>41.52</v>
      </c>
      <c r="U366">
        <f>IF($K366="NQC",VLOOKUP($A366,'2021_NQC_List-11_13'!$A$2:$T$1532,12,FALSE),0)</f>
        <v>42.5</v>
      </c>
      <c r="V366">
        <f>IF($K366="NQC",VLOOKUP($A366,'2021_NQC_List-11_13'!$A$2:$T$1532,13,FALSE),0)</f>
        <v>40.409999999999997</v>
      </c>
      <c r="W366">
        <f>IF($K366="NQC",VLOOKUP($A366,'2021_NQC_List-11_13'!$A$2:$T$1532,14,FALSE),0)</f>
        <v>41.58</v>
      </c>
      <c r="X366">
        <f>IF($K366="NQC",VLOOKUP($A366,'2021_NQC_List-11_13'!$A$2:$T$1532,15,FALSE),0)</f>
        <v>40.29</v>
      </c>
      <c r="Y366" t="str">
        <f t="shared" si="11"/>
        <v>Hydro-Large Hydro</v>
      </c>
      <c r="AA366" t="s">
        <v>4341</v>
      </c>
    </row>
    <row r="367" spans="1:27" x14ac:dyDescent="0.3">
      <c r="A367" t="str">
        <f>'OASIS-11_26'!E378</f>
        <v>KYCORA_6_KMSBT1</v>
      </c>
      <c r="B367" t="str">
        <f>'OASIS-11_26'!G378</f>
        <v>Kearny Mesa Storage</v>
      </c>
      <c r="C367" t="str">
        <f>VLOOKUP($A367,'OASIS-11_26'!$E$2:$R$1556,2,FALSE)</f>
        <v>GEN</v>
      </c>
      <c r="D367" s="1">
        <f>VLOOKUP($A367,'OASIS-11_26'!$E$2:$R$1556,11,FALSE)</f>
        <v>43874</v>
      </c>
      <c r="E367" s="3">
        <f t="shared" si="10"/>
        <v>2020</v>
      </c>
      <c r="F367" t="str">
        <f>VLOOKUP($A367,'OASIS-11_26'!$E$2:$R$1556,9,FALSE)</f>
        <v>LESR</v>
      </c>
      <c r="G367" t="str">
        <f>VLOOKUP($A367,'OASIS-11_26'!$E$2:$R$1556,8,FALSE)</f>
        <v>OTHER</v>
      </c>
      <c r="H367">
        <f>VLOOKUP($A367,'OASIS-11_26'!$E$2:$R$1556,4,FALSE)</f>
        <v>1</v>
      </c>
      <c r="I367">
        <f>VLOOKUP($A367,'OASIS-11_26'!$E$2:$R$1556,5,FALSE)</f>
        <v>1</v>
      </c>
      <c r="J367" t="str">
        <f>VLOOKUP($A367,'OASIS-11_26'!$E$2:$R$1556,6,FALSE)</f>
        <v>SDGE</v>
      </c>
      <c r="K367" t="str">
        <f>IF(ISERROR(VLOOKUP($A367,'2021_NQC_List-11_13'!$A$2:$T$1532,4,FALSE)),"","NQC")</f>
        <v>NQC</v>
      </c>
      <c r="L367" s="3" t="str">
        <f>IF(ISERROR(VLOOKUP($A367,'2021_NQC_List-11_13'!$A$2:$T$1532,4,FALSE)),"",VLOOKUP($A367,'2021_NQC_List-11_13'!$A$2:$T$1532,18,FALSE))</f>
        <v>EO</v>
      </c>
      <c r="M367">
        <f>IF($K367="NQC",VLOOKUP($A367,'2021_NQC_List-11_13'!$A$2:$T$1532,4,FALSE),0)</f>
        <v>0</v>
      </c>
      <c r="N367">
        <f>IF($K367="NQC",VLOOKUP($A367,'2021_NQC_List-11_13'!$A$2:$T$1532,5,FALSE),0)</f>
        <v>0</v>
      </c>
      <c r="O367">
        <f>IF($K367="NQC",VLOOKUP($A367,'2021_NQC_List-11_13'!$A$2:$T$1532,6,FALSE),0)</f>
        <v>0</v>
      </c>
      <c r="P367">
        <f>IF($K367="NQC",VLOOKUP($A367,'2021_NQC_List-11_13'!$A$2:$T$1532,7,FALSE),0)</f>
        <v>0</v>
      </c>
      <c r="Q367">
        <f>IF($K367="NQC",VLOOKUP($A367,'2021_NQC_List-11_13'!$A$2:$T$1532,8,FALSE),0)</f>
        <v>0</v>
      </c>
      <c r="R367">
        <f>IF($K367="NQC",VLOOKUP($A367,'2021_NQC_List-11_13'!$A$2:$T$1532,9,FALSE),0)</f>
        <v>0</v>
      </c>
      <c r="S367">
        <f>IF($K367="NQC",VLOOKUP($A367,'2021_NQC_List-11_13'!$A$2:$T$1532,10,FALSE),0)</f>
        <v>0</v>
      </c>
      <c r="T367">
        <f>IF($K367="NQC",VLOOKUP($A367,'2021_NQC_List-11_13'!$A$2:$T$1532,11,FALSE),0)</f>
        <v>0</v>
      </c>
      <c r="U367">
        <f>IF($K367="NQC",VLOOKUP($A367,'2021_NQC_List-11_13'!$A$2:$T$1532,12,FALSE),0)</f>
        <v>0</v>
      </c>
      <c r="V367">
        <f>IF($K367="NQC",VLOOKUP($A367,'2021_NQC_List-11_13'!$A$2:$T$1532,13,FALSE),0)</f>
        <v>0</v>
      </c>
      <c r="W367">
        <f>IF($K367="NQC",VLOOKUP($A367,'2021_NQC_List-11_13'!$A$2:$T$1532,14,FALSE),0)</f>
        <v>0</v>
      </c>
      <c r="X367">
        <f>IF($K367="NQC",VLOOKUP($A367,'2021_NQC_List-11_13'!$A$2:$T$1532,15,FALSE),0)</f>
        <v>0</v>
      </c>
      <c r="Y367" t="str">
        <f t="shared" si="11"/>
        <v>Non-Hydro</v>
      </c>
      <c r="AA367" t="s">
        <v>4341</v>
      </c>
    </row>
    <row r="368" spans="1:27" x14ac:dyDescent="0.3">
      <c r="A368" t="str">
        <f>'OASIS-11_26'!E379</f>
        <v>TXMCKT_6_UNIT</v>
      </c>
      <c r="B368" t="str">
        <f>'OASIS-11_26'!G379</f>
        <v>McKittrick Cogen</v>
      </c>
      <c r="C368" t="str">
        <f>VLOOKUP($A368,'OASIS-11_26'!$E$2:$R$1556,2,FALSE)</f>
        <v>GEN</v>
      </c>
      <c r="D368" s="1">
        <f>VLOOKUP($A368,'OASIS-11_26'!$E$2:$R$1556,11,FALSE)</f>
        <v>34608</v>
      </c>
      <c r="E368" s="3">
        <f t="shared" si="10"/>
        <v>1994</v>
      </c>
      <c r="F368" t="str">
        <f>VLOOKUP($A368,'OASIS-11_26'!$E$2:$R$1556,9,FALSE)</f>
        <v>NATURAL GAS</v>
      </c>
      <c r="G368" t="str">
        <f>VLOOKUP($A368,'OASIS-11_26'!$E$2:$R$1556,8,FALSE)</f>
        <v>COMBUSTION TURBINE</v>
      </c>
      <c r="H368">
        <f>VLOOKUP($A368,'OASIS-11_26'!$E$2:$R$1556,4,FALSE)</f>
        <v>11.2</v>
      </c>
      <c r="I368">
        <f>VLOOKUP($A368,'OASIS-11_26'!$E$2:$R$1556,5,FALSE)</f>
        <v>11.2</v>
      </c>
      <c r="J368" t="str">
        <f>VLOOKUP($A368,'OASIS-11_26'!$E$2:$R$1556,6,FALSE)</f>
        <v>PGAE</v>
      </c>
      <c r="K368" t="str">
        <f>IF(ISERROR(VLOOKUP($A368,'2021_NQC_List-11_13'!$A$2:$T$1532,4,FALSE)),"","NQC")</f>
        <v>NQC</v>
      </c>
      <c r="L368" s="3" t="str">
        <f>IF(ISERROR(VLOOKUP($A368,'2021_NQC_List-11_13'!$A$2:$T$1532,4,FALSE)),"",VLOOKUP($A368,'2021_NQC_List-11_13'!$A$2:$T$1532,18,FALSE))</f>
        <v>FC</v>
      </c>
      <c r="M368">
        <f>IF($K368="NQC",VLOOKUP($A368,'2021_NQC_List-11_13'!$A$2:$T$1532,4,FALSE),0)</f>
        <v>1.4</v>
      </c>
      <c r="N368">
        <f>IF($K368="NQC",VLOOKUP($A368,'2021_NQC_List-11_13'!$A$2:$T$1532,5,FALSE),0)</f>
        <v>2.35</v>
      </c>
      <c r="O368">
        <f>IF($K368="NQC",VLOOKUP($A368,'2021_NQC_List-11_13'!$A$2:$T$1532,6,FALSE),0)</f>
        <v>2.4</v>
      </c>
      <c r="P368">
        <f>IF($K368="NQC",VLOOKUP($A368,'2021_NQC_List-11_13'!$A$2:$T$1532,7,FALSE),0)</f>
        <v>2.38</v>
      </c>
      <c r="Q368">
        <f>IF($K368="NQC",VLOOKUP($A368,'2021_NQC_List-11_13'!$A$2:$T$1532,8,FALSE),0)</f>
        <v>2.91</v>
      </c>
      <c r="R368">
        <f>IF($K368="NQC",VLOOKUP($A368,'2021_NQC_List-11_13'!$A$2:$T$1532,9,FALSE),0)</f>
        <v>2.54</v>
      </c>
      <c r="S368">
        <f>IF($K368="NQC",VLOOKUP($A368,'2021_NQC_List-11_13'!$A$2:$T$1532,10,FALSE),0)</f>
        <v>2.4700000000000002</v>
      </c>
      <c r="T368">
        <f>IF($K368="NQC",VLOOKUP($A368,'2021_NQC_List-11_13'!$A$2:$T$1532,11,FALSE),0)</f>
        <v>1.3</v>
      </c>
      <c r="U368">
        <f>IF($K368="NQC",VLOOKUP($A368,'2021_NQC_List-11_13'!$A$2:$T$1532,12,FALSE),0)</f>
        <v>1.78</v>
      </c>
      <c r="V368">
        <f>IF($K368="NQC",VLOOKUP($A368,'2021_NQC_List-11_13'!$A$2:$T$1532,13,FALSE),0)</f>
        <v>2.74</v>
      </c>
      <c r="W368">
        <f>IF($K368="NQC",VLOOKUP($A368,'2021_NQC_List-11_13'!$A$2:$T$1532,14,FALSE),0)</f>
        <v>2.89</v>
      </c>
      <c r="X368">
        <f>IF($K368="NQC",VLOOKUP($A368,'2021_NQC_List-11_13'!$A$2:$T$1532,15,FALSE),0)</f>
        <v>2.66</v>
      </c>
      <c r="Y368" t="str">
        <f t="shared" si="11"/>
        <v>Non-Hydro</v>
      </c>
      <c r="AA368" t="s">
        <v>4341</v>
      </c>
    </row>
    <row r="369" spans="1:28" x14ac:dyDescent="0.3">
      <c r="A369" t="str">
        <f>'OASIS-11_26'!E380</f>
        <v>HMLTBR_6_UNITS</v>
      </c>
      <c r="B369" t="str">
        <f>'OASIS-11_26'!G380</f>
        <v>HAMILTON BRANCH PH (AGGREGATE)</v>
      </c>
      <c r="C369" t="str">
        <f>VLOOKUP($A369,'OASIS-11_26'!$E$2:$R$1556,2,FALSE)</f>
        <v>GEN</v>
      </c>
      <c r="D369" s="1">
        <f>VLOOKUP($A369,'OASIS-11_26'!$E$2:$R$1556,11,FALSE)</f>
        <v>7672</v>
      </c>
      <c r="E369" s="3">
        <f t="shared" si="10"/>
        <v>1921</v>
      </c>
      <c r="F369" t="str">
        <f>VLOOKUP($A369,'OASIS-11_26'!$E$2:$R$1556,9,FALSE)</f>
        <v>WATER</v>
      </c>
      <c r="G369" t="str">
        <f>VLOOKUP($A369,'OASIS-11_26'!$E$2:$R$1556,8,FALSE)</f>
        <v>HYDRO</v>
      </c>
      <c r="H369">
        <f>VLOOKUP($A369,'OASIS-11_26'!$E$2:$R$1556,4,FALSE)</f>
        <v>4.9000000000000004</v>
      </c>
      <c r="I369">
        <f>VLOOKUP($A369,'OASIS-11_26'!$E$2:$R$1556,5,FALSE)</f>
        <v>4.9000000000000004</v>
      </c>
      <c r="J369" t="str">
        <f>VLOOKUP($A369,'OASIS-11_26'!$E$2:$R$1556,6,FALSE)</f>
        <v>PGAE</v>
      </c>
      <c r="K369" t="str">
        <f>IF(ISERROR(VLOOKUP($A369,'2021_NQC_List-11_13'!$A$2:$T$1532,4,FALSE)),"","NQC")</f>
        <v/>
      </c>
      <c r="L369" s="3" t="str">
        <f>IF(ISERROR(VLOOKUP($A369,'2021_NQC_List-11_13'!$A$2:$T$1532,4,FALSE)),"",VLOOKUP($A369,'2021_NQC_List-11_13'!$A$2:$T$1532,18,FALSE))</f>
        <v/>
      </c>
      <c r="M369">
        <f>IF($K369="NQC",VLOOKUP($A369,'2021_NQC_List-11_13'!$A$2:$T$1532,4,FALSE),0)</f>
        <v>0</v>
      </c>
      <c r="N369">
        <f>IF($K369="NQC",VLOOKUP($A369,'2021_NQC_List-11_13'!$A$2:$T$1532,5,FALSE),0)</f>
        <v>0</v>
      </c>
      <c r="O369">
        <f>IF($K369="NQC",VLOOKUP($A369,'2021_NQC_List-11_13'!$A$2:$T$1532,6,FALSE),0)</f>
        <v>0</v>
      </c>
      <c r="P369">
        <f>IF($K369="NQC",VLOOKUP($A369,'2021_NQC_List-11_13'!$A$2:$T$1532,7,FALSE),0)</f>
        <v>0</v>
      </c>
      <c r="Q369">
        <f>IF($K369="NQC",VLOOKUP($A369,'2021_NQC_List-11_13'!$A$2:$T$1532,8,FALSE),0)</f>
        <v>0</v>
      </c>
      <c r="R369">
        <f>IF($K369="NQC",VLOOKUP($A369,'2021_NQC_List-11_13'!$A$2:$T$1532,9,FALSE),0)</f>
        <v>0</v>
      </c>
      <c r="S369">
        <f>IF($K369="NQC",VLOOKUP($A369,'2021_NQC_List-11_13'!$A$2:$T$1532,10,FALSE),0)</f>
        <v>0</v>
      </c>
      <c r="T369">
        <f>IF($K369="NQC",VLOOKUP($A369,'2021_NQC_List-11_13'!$A$2:$T$1532,11,FALSE),0)</f>
        <v>0</v>
      </c>
      <c r="U369">
        <f>IF($K369="NQC",VLOOKUP($A369,'2021_NQC_List-11_13'!$A$2:$T$1532,12,FALSE),0)</f>
        <v>0</v>
      </c>
      <c r="V369">
        <f>IF($K369="NQC",VLOOKUP($A369,'2021_NQC_List-11_13'!$A$2:$T$1532,13,FALSE),0)</f>
        <v>0</v>
      </c>
      <c r="W369">
        <f>IF($K369="NQC",VLOOKUP($A369,'2021_NQC_List-11_13'!$A$2:$T$1532,14,FALSE),0)</f>
        <v>0</v>
      </c>
      <c r="X369">
        <f>IF($K369="NQC",VLOOKUP($A369,'2021_NQC_List-11_13'!$A$2:$T$1532,15,FALSE),0)</f>
        <v>0</v>
      </c>
      <c r="Y369" t="str">
        <f t="shared" si="11"/>
        <v>Hydro-Small Hydro</v>
      </c>
      <c r="AA369" t="s">
        <v>4341</v>
      </c>
    </row>
    <row r="370" spans="1:28" x14ac:dyDescent="0.3">
      <c r="A370" t="str">
        <f>'OASIS-11_26'!E381</f>
        <v>TRNQL8_2_VERSR1</v>
      </c>
      <c r="B370" t="str">
        <f>'OASIS-11_26'!G381</f>
        <v>Tranquillity 8 Verde</v>
      </c>
      <c r="C370" t="str">
        <f>VLOOKUP($A370,'OASIS-11_26'!$E$2:$R$1556,2,FALSE)</f>
        <v>GEN</v>
      </c>
      <c r="D370" s="1">
        <f>VLOOKUP($A370,'OASIS-11_26'!$E$2:$R$1556,11,FALSE)</f>
        <v>43207</v>
      </c>
      <c r="E370" s="3">
        <f t="shared" si="10"/>
        <v>2018</v>
      </c>
      <c r="F370" t="str">
        <f>VLOOKUP($A370,'OASIS-11_26'!$E$2:$R$1556,9,FALSE)</f>
        <v>SUN</v>
      </c>
      <c r="G370" t="str">
        <f>VLOOKUP($A370,'OASIS-11_26'!$E$2:$R$1556,8,FALSE)</f>
        <v>PHOTO VOLTAIC</v>
      </c>
      <c r="H370">
        <f>VLOOKUP($A370,'OASIS-11_26'!$E$2:$R$1556,4,FALSE)</f>
        <v>60</v>
      </c>
      <c r="I370">
        <f>VLOOKUP($A370,'OASIS-11_26'!$E$2:$R$1556,5,FALSE)</f>
        <v>60</v>
      </c>
      <c r="J370" t="str">
        <f>VLOOKUP($A370,'OASIS-11_26'!$E$2:$R$1556,6,FALSE)</f>
        <v>PGAE</v>
      </c>
      <c r="K370" t="str">
        <f>IF(ISERROR(VLOOKUP($A370,'2021_NQC_List-11_13'!$A$2:$T$1532,4,FALSE)),"","NQC")</f>
        <v>NQC</v>
      </c>
      <c r="L370" s="3" t="str">
        <f>IF(ISERROR(VLOOKUP($A370,'2021_NQC_List-11_13'!$A$2:$T$1532,4,FALSE)),"",VLOOKUP($A370,'2021_NQC_List-11_13'!$A$2:$T$1532,18,FALSE))</f>
        <v>ID</v>
      </c>
      <c r="M370">
        <f>IF($K370="NQC",VLOOKUP($A370,'2021_NQC_List-11_13'!$A$2:$T$1532,4,FALSE),0)</f>
        <v>2.4</v>
      </c>
      <c r="N370">
        <f>IF($K370="NQC",VLOOKUP($A370,'2021_NQC_List-11_13'!$A$2:$T$1532,5,FALSE),0)</f>
        <v>1.8</v>
      </c>
      <c r="O370">
        <f>IF($K370="NQC",VLOOKUP($A370,'2021_NQC_List-11_13'!$A$2:$T$1532,6,FALSE),0)</f>
        <v>10.8</v>
      </c>
      <c r="P370">
        <f>IF($K370="NQC",VLOOKUP($A370,'2021_NQC_List-11_13'!$A$2:$T$1532,7,FALSE),0)</f>
        <v>9</v>
      </c>
      <c r="Q370">
        <f>IF($K370="NQC",VLOOKUP($A370,'2021_NQC_List-11_13'!$A$2:$T$1532,8,FALSE),0)</f>
        <v>9.6</v>
      </c>
      <c r="R370">
        <f>IF($K370="NQC",VLOOKUP($A370,'2021_NQC_List-11_13'!$A$2:$T$1532,9,FALSE),0)</f>
        <v>18.600000000000001</v>
      </c>
      <c r="S370">
        <f>IF($K370="NQC",VLOOKUP($A370,'2021_NQC_List-11_13'!$A$2:$T$1532,10,FALSE),0)</f>
        <v>23.4</v>
      </c>
      <c r="T370">
        <f>IF($K370="NQC",VLOOKUP($A370,'2021_NQC_List-11_13'!$A$2:$T$1532,11,FALSE),0)</f>
        <v>16.2</v>
      </c>
      <c r="U370">
        <f>IF($K370="NQC",VLOOKUP($A370,'2021_NQC_List-11_13'!$A$2:$T$1532,12,FALSE),0)</f>
        <v>8.4</v>
      </c>
      <c r="V370">
        <f>IF($K370="NQC",VLOOKUP($A370,'2021_NQC_List-11_13'!$A$2:$T$1532,13,FALSE),0)</f>
        <v>1.2</v>
      </c>
      <c r="W370">
        <f>IF($K370="NQC",VLOOKUP($A370,'2021_NQC_List-11_13'!$A$2:$T$1532,14,FALSE),0)</f>
        <v>1.2</v>
      </c>
      <c r="X370">
        <f>IF($K370="NQC",VLOOKUP($A370,'2021_NQC_List-11_13'!$A$2:$T$1532,15,FALSE),0)</f>
        <v>0</v>
      </c>
      <c r="Y370" t="str">
        <f t="shared" si="11"/>
        <v>Non-Hydro</v>
      </c>
      <c r="AA370" t="s">
        <v>4341</v>
      </c>
    </row>
    <row r="371" spans="1:28" x14ac:dyDescent="0.3">
      <c r="A371" t="str">
        <f>'OASIS-11_26'!E382</f>
        <v>VLCNTR_6_VCSLR2</v>
      </c>
      <c r="B371" t="str">
        <f>'OASIS-11_26'!G382</f>
        <v>Valley Center 2</v>
      </c>
      <c r="C371" t="str">
        <f>VLOOKUP($A371,'OASIS-11_26'!$E$2:$R$1556,2,FALSE)</f>
        <v>GEN</v>
      </c>
      <c r="D371" s="1">
        <f>VLOOKUP($A371,'OASIS-11_26'!$E$2:$R$1556,11,FALSE)</f>
        <v>41639</v>
      </c>
      <c r="E371" s="3">
        <f t="shared" si="10"/>
        <v>2013</v>
      </c>
      <c r="F371" t="str">
        <f>VLOOKUP($A371,'OASIS-11_26'!$E$2:$R$1556,9,FALSE)</f>
        <v>SUN</v>
      </c>
      <c r="G371" t="str">
        <f>VLOOKUP($A371,'OASIS-11_26'!$E$2:$R$1556,8,FALSE)</f>
        <v>PHOTO VOLTAIC</v>
      </c>
      <c r="H371">
        <f>VLOOKUP($A371,'OASIS-11_26'!$E$2:$R$1556,4,FALSE)</f>
        <v>5</v>
      </c>
      <c r="I371">
        <f>VLOOKUP($A371,'OASIS-11_26'!$E$2:$R$1556,5,FALSE)</f>
        <v>5</v>
      </c>
      <c r="J371" t="str">
        <f>VLOOKUP($A371,'OASIS-11_26'!$E$2:$R$1556,6,FALSE)</f>
        <v>SDGE</v>
      </c>
      <c r="K371" t="str">
        <f>IF(ISERROR(VLOOKUP($A371,'2021_NQC_List-11_13'!$A$2:$T$1532,4,FALSE)),"","NQC")</f>
        <v>NQC</v>
      </c>
      <c r="L371" s="3" t="str">
        <f>IF(ISERROR(VLOOKUP($A371,'2021_NQC_List-11_13'!$A$2:$T$1532,4,FALSE)),"",VLOOKUP($A371,'2021_NQC_List-11_13'!$A$2:$T$1532,18,FALSE))</f>
        <v>FC</v>
      </c>
      <c r="M371">
        <f>IF($K371="NQC",VLOOKUP($A371,'2021_NQC_List-11_13'!$A$2:$T$1532,4,FALSE),0)</f>
        <v>0.2</v>
      </c>
      <c r="N371">
        <f>IF($K371="NQC",VLOOKUP($A371,'2021_NQC_List-11_13'!$A$2:$T$1532,5,FALSE),0)</f>
        <v>0.15</v>
      </c>
      <c r="O371">
        <f>IF($K371="NQC",VLOOKUP($A371,'2021_NQC_List-11_13'!$A$2:$T$1532,6,FALSE),0)</f>
        <v>0.9</v>
      </c>
      <c r="P371">
        <f>IF($K371="NQC",VLOOKUP($A371,'2021_NQC_List-11_13'!$A$2:$T$1532,7,FALSE),0)</f>
        <v>0.75</v>
      </c>
      <c r="Q371">
        <f>IF($K371="NQC",VLOOKUP($A371,'2021_NQC_List-11_13'!$A$2:$T$1532,8,FALSE),0)</f>
        <v>0.8</v>
      </c>
      <c r="R371">
        <f>IF($K371="NQC",VLOOKUP($A371,'2021_NQC_List-11_13'!$A$2:$T$1532,9,FALSE),0)</f>
        <v>1.55</v>
      </c>
      <c r="S371">
        <f>IF($K371="NQC",VLOOKUP($A371,'2021_NQC_List-11_13'!$A$2:$T$1532,10,FALSE),0)</f>
        <v>1.95</v>
      </c>
      <c r="T371">
        <f>IF($K371="NQC",VLOOKUP($A371,'2021_NQC_List-11_13'!$A$2:$T$1532,11,FALSE),0)</f>
        <v>1.35</v>
      </c>
      <c r="U371">
        <f>IF($K371="NQC",VLOOKUP($A371,'2021_NQC_List-11_13'!$A$2:$T$1532,12,FALSE),0)</f>
        <v>0.7</v>
      </c>
      <c r="V371">
        <f>IF($K371="NQC",VLOOKUP($A371,'2021_NQC_List-11_13'!$A$2:$T$1532,13,FALSE),0)</f>
        <v>0.1</v>
      </c>
      <c r="W371">
        <f>IF($K371="NQC",VLOOKUP($A371,'2021_NQC_List-11_13'!$A$2:$T$1532,14,FALSE),0)</f>
        <v>0.1</v>
      </c>
      <c r="X371">
        <f>IF($K371="NQC",VLOOKUP($A371,'2021_NQC_List-11_13'!$A$2:$T$1532,15,FALSE),0)</f>
        <v>0</v>
      </c>
      <c r="Y371" t="str">
        <f t="shared" si="11"/>
        <v>Non-Hydro</v>
      </c>
      <c r="AA371" t="s">
        <v>4341</v>
      </c>
    </row>
    <row r="372" spans="1:28" x14ac:dyDescent="0.3">
      <c r="A372" t="str">
        <f>'OASIS-11_26'!E383</f>
        <v>RIOBRV_6_UNIT 1</v>
      </c>
      <c r="B372" t="str">
        <f>'OASIS-11_26'!G383</f>
        <v>RIO BRAVO HYDRO</v>
      </c>
      <c r="C372" t="str">
        <f>VLOOKUP($A372,'OASIS-11_26'!$E$2:$R$1556,2,FALSE)</f>
        <v>GEN</v>
      </c>
      <c r="D372" s="1">
        <f>VLOOKUP($A372,'OASIS-11_26'!$E$2:$R$1556,11,FALSE)</f>
        <v>32646</v>
      </c>
      <c r="E372" s="3">
        <f t="shared" si="10"/>
        <v>1989</v>
      </c>
      <c r="F372" t="str">
        <f>VLOOKUP($A372,'OASIS-11_26'!$E$2:$R$1556,9,FALSE)</f>
        <v>WATER</v>
      </c>
      <c r="G372" t="str">
        <f>VLOOKUP($A372,'OASIS-11_26'!$E$2:$R$1556,8,FALSE)</f>
        <v>HYDRO</v>
      </c>
      <c r="H372">
        <f>VLOOKUP($A372,'OASIS-11_26'!$E$2:$R$1556,4,FALSE)</f>
        <v>14</v>
      </c>
      <c r="I372">
        <f>VLOOKUP($A372,'OASIS-11_26'!$E$2:$R$1556,5,FALSE)</f>
        <v>14</v>
      </c>
      <c r="J372" t="str">
        <f>VLOOKUP($A372,'OASIS-11_26'!$E$2:$R$1556,6,FALSE)</f>
        <v>PGAE</v>
      </c>
      <c r="K372" t="str">
        <f>IF(ISERROR(VLOOKUP($A372,'2021_NQC_List-11_13'!$A$2:$T$1532,4,FALSE)),"","NQC")</f>
        <v>NQC</v>
      </c>
      <c r="L372" s="3" t="str">
        <f>IF(ISERROR(VLOOKUP($A372,'2021_NQC_List-11_13'!$A$2:$T$1532,4,FALSE)),"",VLOOKUP($A372,'2021_NQC_List-11_13'!$A$2:$T$1532,18,FALSE))</f>
        <v>FC</v>
      </c>
      <c r="M372">
        <f>IF($K372="NQC",VLOOKUP($A372,'2021_NQC_List-11_13'!$A$2:$T$1532,4,FALSE),0)</f>
        <v>0</v>
      </c>
      <c r="N372">
        <f>IF($K372="NQC",VLOOKUP($A372,'2021_NQC_List-11_13'!$A$2:$T$1532,5,FALSE),0)</f>
        <v>1.56</v>
      </c>
      <c r="O372">
        <f>IF($K372="NQC",VLOOKUP($A372,'2021_NQC_List-11_13'!$A$2:$T$1532,6,FALSE),0)</f>
        <v>2.34</v>
      </c>
      <c r="P372">
        <f>IF($K372="NQC",VLOOKUP($A372,'2021_NQC_List-11_13'!$A$2:$T$1532,7,FALSE),0)</f>
        <v>6.24</v>
      </c>
      <c r="Q372">
        <f>IF($K372="NQC",VLOOKUP($A372,'2021_NQC_List-11_13'!$A$2:$T$1532,8,FALSE),0)</f>
        <v>6.83</v>
      </c>
      <c r="R372">
        <f>IF($K372="NQC",VLOOKUP($A372,'2021_NQC_List-11_13'!$A$2:$T$1532,9,FALSE),0)</f>
        <v>5.57</v>
      </c>
      <c r="S372">
        <f>IF($K372="NQC",VLOOKUP($A372,'2021_NQC_List-11_13'!$A$2:$T$1532,10,FALSE),0)</f>
        <v>9.1999999999999993</v>
      </c>
      <c r="T372">
        <f>IF($K372="NQC",VLOOKUP($A372,'2021_NQC_List-11_13'!$A$2:$T$1532,11,FALSE),0)</f>
        <v>9.4700000000000006</v>
      </c>
      <c r="U372">
        <f>IF($K372="NQC",VLOOKUP($A372,'2021_NQC_List-11_13'!$A$2:$T$1532,12,FALSE),0)</f>
        <v>6.23</v>
      </c>
      <c r="V372">
        <f>IF($K372="NQC",VLOOKUP($A372,'2021_NQC_List-11_13'!$A$2:$T$1532,13,FALSE),0)</f>
        <v>3.86</v>
      </c>
      <c r="W372">
        <f>IF($K372="NQC",VLOOKUP($A372,'2021_NQC_List-11_13'!$A$2:$T$1532,14,FALSE),0)</f>
        <v>0.65</v>
      </c>
      <c r="X372">
        <f>IF($K372="NQC",VLOOKUP($A372,'2021_NQC_List-11_13'!$A$2:$T$1532,15,FALSE),0)</f>
        <v>0</v>
      </c>
      <c r="Y372" t="str">
        <f t="shared" si="11"/>
        <v>Hydro-Small Hydro</v>
      </c>
      <c r="AA372" t="s">
        <v>4341</v>
      </c>
    </row>
    <row r="373" spans="1:28" x14ac:dyDescent="0.3">
      <c r="A373" t="str">
        <f>'OASIS-11_26'!E384</f>
        <v>MOORPK_6_QF</v>
      </c>
      <c r="B373" t="str">
        <f>'OASIS-11_26'!G384</f>
        <v>MOORPARK QFS</v>
      </c>
      <c r="C373" t="str">
        <f>VLOOKUP($A373,'OASIS-11_26'!$E$2:$R$1556,2,FALSE)</f>
        <v>GEN</v>
      </c>
      <c r="D373" s="1">
        <f>VLOOKUP($A373,'OASIS-11_26'!$E$2:$R$1556,11,FALSE)</f>
        <v>27760</v>
      </c>
      <c r="E373" s="3">
        <f t="shared" si="10"/>
        <v>1976</v>
      </c>
      <c r="F373" t="str">
        <f>VLOOKUP($A373,'OASIS-11_26'!$E$2:$R$1556,9,FALSE)</f>
        <v>OTHER</v>
      </c>
      <c r="G373" t="str">
        <f>VLOOKUP($A373,'OASIS-11_26'!$E$2:$R$1556,8,FALSE)</f>
        <v>OTHER</v>
      </c>
      <c r="H373">
        <f>VLOOKUP($A373,'OASIS-11_26'!$E$2:$R$1556,4,FALSE)</f>
        <v>0.8</v>
      </c>
      <c r="I373">
        <f>VLOOKUP($A373,'OASIS-11_26'!$E$2:$R$1556,5,FALSE)</f>
        <v>35.799999999999997</v>
      </c>
      <c r="J373" t="str">
        <f>VLOOKUP($A373,'OASIS-11_26'!$E$2:$R$1556,6,FALSE)</f>
        <v>SCE</v>
      </c>
      <c r="K373" t="str">
        <f>IF(ISERROR(VLOOKUP($A373,'2021_NQC_List-11_13'!$A$2:$T$1532,4,FALSE)),"","NQC")</f>
        <v>NQC</v>
      </c>
      <c r="L373" s="3" t="str">
        <f>IF(ISERROR(VLOOKUP($A373,'2021_NQC_List-11_13'!$A$2:$T$1532,4,FALSE)),"",VLOOKUP($A373,'2021_NQC_List-11_13'!$A$2:$T$1532,18,FALSE))</f>
        <v>FC</v>
      </c>
      <c r="M373">
        <f>IF($K373="NQC",VLOOKUP($A373,'2021_NQC_List-11_13'!$A$2:$T$1532,4,FALSE),0)</f>
        <v>0.5</v>
      </c>
      <c r="N373">
        <f>IF($K373="NQC",VLOOKUP($A373,'2021_NQC_List-11_13'!$A$2:$T$1532,5,FALSE),0)</f>
        <v>0.49</v>
      </c>
      <c r="O373">
        <f>IF($K373="NQC",VLOOKUP($A373,'2021_NQC_List-11_13'!$A$2:$T$1532,6,FALSE),0)</f>
        <v>0.47</v>
      </c>
      <c r="P373">
        <f>IF($K373="NQC",VLOOKUP($A373,'2021_NQC_List-11_13'!$A$2:$T$1532,7,FALSE),0)</f>
        <v>0.4</v>
      </c>
      <c r="Q373">
        <f>IF($K373="NQC",VLOOKUP($A373,'2021_NQC_List-11_13'!$A$2:$T$1532,8,FALSE),0)</f>
        <v>0.51</v>
      </c>
      <c r="R373">
        <f>IF($K373="NQC",VLOOKUP($A373,'2021_NQC_List-11_13'!$A$2:$T$1532,9,FALSE),0)</f>
        <v>0.54</v>
      </c>
      <c r="S373">
        <f>IF($K373="NQC",VLOOKUP($A373,'2021_NQC_List-11_13'!$A$2:$T$1532,10,FALSE),0)</f>
        <v>0.56999999999999995</v>
      </c>
      <c r="T373">
        <f>IF($K373="NQC",VLOOKUP($A373,'2021_NQC_List-11_13'!$A$2:$T$1532,11,FALSE),0)</f>
        <v>0.62</v>
      </c>
      <c r="U373">
        <f>IF($K373="NQC",VLOOKUP($A373,'2021_NQC_List-11_13'!$A$2:$T$1532,12,FALSE),0)</f>
        <v>0.65</v>
      </c>
      <c r="V373">
        <f>IF($K373="NQC",VLOOKUP($A373,'2021_NQC_List-11_13'!$A$2:$T$1532,13,FALSE),0)</f>
        <v>0.63</v>
      </c>
      <c r="W373">
        <f>IF($K373="NQC",VLOOKUP($A373,'2021_NQC_List-11_13'!$A$2:$T$1532,14,FALSE),0)</f>
        <v>0.64</v>
      </c>
      <c r="X373">
        <f>IF($K373="NQC",VLOOKUP($A373,'2021_NQC_List-11_13'!$A$2:$T$1532,15,FALSE),0)</f>
        <v>0.64</v>
      </c>
      <c r="Y373" t="str">
        <f t="shared" si="11"/>
        <v>Non-Hydro</v>
      </c>
      <c r="AA373" t="s">
        <v>4341</v>
      </c>
    </row>
    <row r="374" spans="1:28" x14ac:dyDescent="0.3">
      <c r="A374" t="str">
        <f>'OASIS-11_26'!E385</f>
        <v>GRSCRK_6_BGCKWW</v>
      </c>
      <c r="B374" t="str">
        <f>'OASIS-11_26'!G385</f>
        <v>BIG CREEK WATER WORKS - CEDAR FLAT</v>
      </c>
      <c r="C374" t="str">
        <f>VLOOKUP($A374,'OASIS-11_26'!$E$2:$R$1556,2,FALSE)</f>
        <v>GEN</v>
      </c>
      <c r="D374" s="1">
        <f>VLOOKUP($A374,'OASIS-11_26'!$E$2:$R$1556,11,FALSE)</f>
        <v>31778</v>
      </c>
      <c r="E374" s="3">
        <f t="shared" si="10"/>
        <v>1987</v>
      </c>
      <c r="F374" t="str">
        <f>VLOOKUP($A374,'OASIS-11_26'!$E$2:$R$1556,9,FALSE)</f>
        <v>WATER</v>
      </c>
      <c r="G374" t="str">
        <f>VLOOKUP($A374,'OASIS-11_26'!$E$2:$R$1556,8,FALSE)</f>
        <v>HYDRO</v>
      </c>
      <c r="H374">
        <f>VLOOKUP($A374,'OASIS-11_26'!$E$2:$R$1556,4,FALSE)</f>
        <v>5</v>
      </c>
      <c r="I374">
        <f>VLOOKUP($A374,'OASIS-11_26'!$E$2:$R$1556,5,FALSE)</f>
        <v>5</v>
      </c>
      <c r="J374" t="str">
        <f>VLOOKUP($A374,'OASIS-11_26'!$E$2:$R$1556,6,FALSE)</f>
        <v>PGAE</v>
      </c>
      <c r="K374" t="str">
        <f>IF(ISERROR(VLOOKUP($A374,'2021_NQC_List-11_13'!$A$2:$T$1532,4,FALSE)),"","NQC")</f>
        <v>NQC</v>
      </c>
      <c r="L374" s="3" t="str">
        <f>IF(ISERROR(VLOOKUP($A374,'2021_NQC_List-11_13'!$A$2:$T$1532,4,FALSE)),"",VLOOKUP($A374,'2021_NQC_List-11_13'!$A$2:$T$1532,18,FALSE))</f>
        <v>FC</v>
      </c>
      <c r="M374">
        <f>IF($K374="NQC",VLOOKUP($A374,'2021_NQC_List-11_13'!$A$2:$T$1532,4,FALSE),0)</f>
        <v>1.71</v>
      </c>
      <c r="N374">
        <f>IF($K374="NQC",VLOOKUP($A374,'2021_NQC_List-11_13'!$A$2:$T$1532,5,FALSE),0)</f>
        <v>2.15</v>
      </c>
      <c r="O374">
        <f>IF($K374="NQC",VLOOKUP($A374,'2021_NQC_List-11_13'!$A$2:$T$1532,6,FALSE),0)</f>
        <v>2.65</v>
      </c>
      <c r="P374">
        <f>IF($K374="NQC",VLOOKUP($A374,'2021_NQC_List-11_13'!$A$2:$T$1532,7,FALSE),0)</f>
        <v>3.04</v>
      </c>
      <c r="Q374">
        <f>IF($K374="NQC",VLOOKUP($A374,'2021_NQC_List-11_13'!$A$2:$T$1532,8,FALSE),0)</f>
        <v>1.98</v>
      </c>
      <c r="R374">
        <f>IF($K374="NQC",VLOOKUP($A374,'2021_NQC_List-11_13'!$A$2:$T$1532,9,FALSE),0)</f>
        <v>0.19</v>
      </c>
      <c r="S374">
        <f>IF($K374="NQC",VLOOKUP($A374,'2021_NQC_List-11_13'!$A$2:$T$1532,10,FALSE),0)</f>
        <v>0</v>
      </c>
      <c r="T374">
        <f>IF($K374="NQC",VLOOKUP($A374,'2021_NQC_List-11_13'!$A$2:$T$1532,11,FALSE),0)</f>
        <v>0</v>
      </c>
      <c r="U374">
        <f>IF($K374="NQC",VLOOKUP($A374,'2021_NQC_List-11_13'!$A$2:$T$1532,12,FALSE),0)</f>
        <v>0</v>
      </c>
      <c r="V374">
        <f>IF($K374="NQC",VLOOKUP($A374,'2021_NQC_List-11_13'!$A$2:$T$1532,13,FALSE),0)</f>
        <v>0</v>
      </c>
      <c r="W374">
        <f>IF($K374="NQC",VLOOKUP($A374,'2021_NQC_List-11_13'!$A$2:$T$1532,14,FALSE),0)</f>
        <v>0</v>
      </c>
      <c r="X374">
        <f>IF($K374="NQC",VLOOKUP($A374,'2021_NQC_List-11_13'!$A$2:$T$1532,15,FALSE),0)</f>
        <v>0</v>
      </c>
      <c r="Y374" t="str">
        <f t="shared" si="11"/>
        <v>Hydro-Small Hydro</v>
      </c>
      <c r="AA374" t="s">
        <v>4341</v>
      </c>
    </row>
    <row r="375" spans="1:28" x14ac:dyDescent="0.3">
      <c r="A375" t="str">
        <f>'OASIS-11_26'!E388</f>
        <v>DRACKR_2_DS4SR4</v>
      </c>
      <c r="B375" t="str">
        <f>'OASIS-11_26'!G388</f>
        <v>Dracker Solar Unit 4</v>
      </c>
      <c r="C375" t="str">
        <f>VLOOKUP($A375,'OASIS-11_26'!$E$2:$R$1556,2,FALSE)</f>
        <v>GEN</v>
      </c>
      <c r="D375" s="1">
        <f>VLOOKUP($A375,'OASIS-11_26'!$E$2:$R$1556,11,FALSE)</f>
        <v>44067</v>
      </c>
      <c r="E375" s="3">
        <f t="shared" si="10"/>
        <v>2020</v>
      </c>
      <c r="F375" t="str">
        <f>VLOOKUP($A375,'OASIS-11_26'!$E$2:$R$1556,9,FALSE)</f>
        <v>SUN</v>
      </c>
      <c r="G375" t="str">
        <f>VLOOKUP($A375,'OASIS-11_26'!$E$2:$R$1556,8,FALSE)</f>
        <v>PHOTO VOLTAIC</v>
      </c>
      <c r="H375">
        <f>VLOOKUP($A375,'OASIS-11_26'!$E$2:$R$1556,4,FALSE)</f>
        <v>62.5</v>
      </c>
      <c r="I375">
        <f>VLOOKUP($A375,'OASIS-11_26'!$E$2:$R$1556,5,FALSE)</f>
        <v>125</v>
      </c>
      <c r="J375" t="str">
        <f>VLOOKUP($A375,'OASIS-11_26'!$E$2:$R$1556,6,FALSE)</f>
        <v>SCE</v>
      </c>
      <c r="K375" t="str">
        <f>IF(ISERROR(VLOOKUP($A375,'2021_NQC_List-11_13'!$A$2:$T$1532,4,FALSE)),"","NQC")</f>
        <v/>
      </c>
      <c r="L375" s="3" t="str">
        <f>IF(ISERROR(VLOOKUP($A375,'2021_NQC_List-11_13'!$A$2:$T$1532,4,FALSE)),"",VLOOKUP($A375,'2021_NQC_List-11_13'!$A$2:$T$1532,18,FALSE))</f>
        <v/>
      </c>
      <c r="M375">
        <f>IF($K375="NQC",VLOOKUP($A375,'2021_NQC_List-11_13'!$A$2:$T$1532,4,FALSE),0)</f>
        <v>0</v>
      </c>
      <c r="N375">
        <f>IF($K375="NQC",VLOOKUP($A375,'2021_NQC_List-11_13'!$A$2:$T$1532,5,FALSE),0)</f>
        <v>0</v>
      </c>
      <c r="O375">
        <f>IF($K375="NQC",VLOOKUP($A375,'2021_NQC_List-11_13'!$A$2:$T$1532,6,FALSE),0)</f>
        <v>0</v>
      </c>
      <c r="P375">
        <f>IF($K375="NQC",VLOOKUP($A375,'2021_NQC_List-11_13'!$A$2:$T$1532,7,FALSE),0)</f>
        <v>0</v>
      </c>
      <c r="Q375">
        <f>IF($K375="NQC",VLOOKUP($A375,'2021_NQC_List-11_13'!$A$2:$T$1532,8,FALSE),0)</f>
        <v>0</v>
      </c>
      <c r="R375">
        <f>IF($K375="NQC",VLOOKUP($A375,'2021_NQC_List-11_13'!$A$2:$T$1532,9,FALSE),0)</f>
        <v>0</v>
      </c>
      <c r="S375">
        <f>IF($K375="NQC",VLOOKUP($A375,'2021_NQC_List-11_13'!$A$2:$T$1532,10,FALSE),0)</f>
        <v>0</v>
      </c>
      <c r="T375">
        <f>IF($K375="NQC",VLOOKUP($A375,'2021_NQC_List-11_13'!$A$2:$T$1532,11,FALSE),0)</f>
        <v>0</v>
      </c>
      <c r="U375">
        <f>IF($K375="NQC",VLOOKUP($A375,'2021_NQC_List-11_13'!$A$2:$T$1532,12,FALSE),0)</f>
        <v>0</v>
      </c>
      <c r="V375">
        <f>IF($K375="NQC",VLOOKUP($A375,'2021_NQC_List-11_13'!$A$2:$T$1532,13,FALSE),0)</f>
        <v>0</v>
      </c>
      <c r="W375">
        <f>IF($K375="NQC",VLOOKUP($A375,'2021_NQC_List-11_13'!$A$2:$T$1532,14,FALSE),0)</f>
        <v>0</v>
      </c>
      <c r="X375">
        <f>IF($K375="NQC",VLOOKUP($A375,'2021_NQC_List-11_13'!$A$2:$T$1532,15,FALSE),0)</f>
        <v>0</v>
      </c>
      <c r="Y375" t="str">
        <f t="shared" si="11"/>
        <v>Non-Hydro</v>
      </c>
      <c r="AA375" t="s">
        <v>4341</v>
      </c>
    </row>
    <row r="376" spans="1:28" x14ac:dyDescent="0.3">
      <c r="A376" t="str">
        <f>'OASIS-11_26'!E389</f>
        <v>CHINO_2_SOLAR</v>
      </c>
      <c r="B376" t="str">
        <f>'OASIS-11_26'!G389</f>
        <v>Chino RT Solar 1</v>
      </c>
      <c r="C376" t="str">
        <f>VLOOKUP($A376,'OASIS-11_26'!$E$2:$R$1556,2,FALSE)</f>
        <v>GEN</v>
      </c>
      <c r="D376" s="1">
        <f>VLOOKUP($A376,'OASIS-11_26'!$E$2:$R$1556,11,FALSE)</f>
        <v>40148</v>
      </c>
      <c r="E376" s="3">
        <f t="shared" si="10"/>
        <v>2009</v>
      </c>
      <c r="F376" t="str">
        <f>VLOOKUP($A376,'OASIS-11_26'!$E$2:$R$1556,9,FALSE)</f>
        <v>SUN</v>
      </c>
      <c r="G376" t="str">
        <f>VLOOKUP($A376,'OASIS-11_26'!$E$2:$R$1556,8,FALSE)</f>
        <v>PHOTO VOLTAIC</v>
      </c>
      <c r="H376">
        <f>VLOOKUP($A376,'OASIS-11_26'!$E$2:$R$1556,4,FALSE)</f>
        <v>1</v>
      </c>
      <c r="I376">
        <f>VLOOKUP($A376,'OASIS-11_26'!$E$2:$R$1556,5,FALSE)</f>
        <v>2</v>
      </c>
      <c r="J376" t="str">
        <f>VLOOKUP($A376,'OASIS-11_26'!$E$2:$R$1556,6,FALSE)</f>
        <v>SCE</v>
      </c>
      <c r="K376" t="str">
        <f>IF(ISERROR(VLOOKUP($A376,'2021_NQC_List-11_13'!$A$2:$T$1532,4,FALSE)),"","NQC")</f>
        <v>NQC</v>
      </c>
      <c r="L376" s="3" t="str">
        <f>IF(ISERROR(VLOOKUP($A376,'2021_NQC_List-11_13'!$A$2:$T$1532,4,FALSE)),"",VLOOKUP($A376,'2021_NQC_List-11_13'!$A$2:$T$1532,18,FALSE))</f>
        <v>FC</v>
      </c>
      <c r="M376">
        <f>IF($K376="NQC",VLOOKUP($A376,'2021_NQC_List-11_13'!$A$2:$T$1532,4,FALSE),0)</f>
        <v>0.04</v>
      </c>
      <c r="N376">
        <f>IF($K376="NQC",VLOOKUP($A376,'2021_NQC_List-11_13'!$A$2:$T$1532,5,FALSE),0)</f>
        <v>0.03</v>
      </c>
      <c r="O376">
        <f>IF($K376="NQC",VLOOKUP($A376,'2021_NQC_List-11_13'!$A$2:$T$1532,6,FALSE),0)</f>
        <v>0.18</v>
      </c>
      <c r="P376">
        <f>IF($K376="NQC",VLOOKUP($A376,'2021_NQC_List-11_13'!$A$2:$T$1532,7,FALSE),0)</f>
        <v>0.15</v>
      </c>
      <c r="Q376">
        <f>IF($K376="NQC",VLOOKUP($A376,'2021_NQC_List-11_13'!$A$2:$T$1532,8,FALSE),0)</f>
        <v>0.16</v>
      </c>
      <c r="R376">
        <f>IF($K376="NQC",VLOOKUP($A376,'2021_NQC_List-11_13'!$A$2:$T$1532,9,FALSE),0)</f>
        <v>0.31</v>
      </c>
      <c r="S376">
        <f>IF($K376="NQC",VLOOKUP($A376,'2021_NQC_List-11_13'!$A$2:$T$1532,10,FALSE),0)</f>
        <v>0.39</v>
      </c>
      <c r="T376">
        <f>IF($K376="NQC",VLOOKUP($A376,'2021_NQC_List-11_13'!$A$2:$T$1532,11,FALSE),0)</f>
        <v>0.27</v>
      </c>
      <c r="U376">
        <f>IF($K376="NQC",VLOOKUP($A376,'2021_NQC_List-11_13'!$A$2:$T$1532,12,FALSE),0)</f>
        <v>0.14000000000000001</v>
      </c>
      <c r="V376">
        <f>IF($K376="NQC",VLOOKUP($A376,'2021_NQC_List-11_13'!$A$2:$T$1532,13,FALSE),0)</f>
        <v>0.02</v>
      </c>
      <c r="W376">
        <f>IF($K376="NQC",VLOOKUP($A376,'2021_NQC_List-11_13'!$A$2:$T$1532,14,FALSE),0)</f>
        <v>0.02</v>
      </c>
      <c r="X376">
        <f>IF($K376="NQC",VLOOKUP($A376,'2021_NQC_List-11_13'!$A$2:$T$1532,15,FALSE),0)</f>
        <v>0</v>
      </c>
      <c r="Y376" t="str">
        <f t="shared" si="11"/>
        <v>Non-Hydro</v>
      </c>
      <c r="AA376" t="s">
        <v>4341</v>
      </c>
    </row>
    <row r="377" spans="1:28" x14ac:dyDescent="0.3">
      <c r="A377" t="str">
        <f>'OASIS-11_26'!E390</f>
        <v>SANDLT_2_SUNITS</v>
      </c>
      <c r="B377" t="str">
        <f>'OASIS-11_26'!G390</f>
        <v>Mojave Solar</v>
      </c>
      <c r="C377" t="str">
        <f>VLOOKUP($A377,'OASIS-11_26'!$E$2:$R$1556,2,FALSE)</f>
        <v>GEN</v>
      </c>
      <c r="D377" s="1">
        <f>VLOOKUP($A377,'OASIS-11_26'!$E$2:$R$1556,11,FALSE)</f>
        <v>41977</v>
      </c>
      <c r="E377" s="3">
        <f t="shared" si="10"/>
        <v>2014</v>
      </c>
      <c r="F377" t="str">
        <f>VLOOKUP($A377,'OASIS-11_26'!$E$2:$R$1556,9,FALSE)</f>
        <v>SUN</v>
      </c>
      <c r="G377" t="str">
        <f>VLOOKUP($A377,'OASIS-11_26'!$E$2:$R$1556,8,FALSE)</f>
        <v>STEAM</v>
      </c>
      <c r="H377">
        <f>VLOOKUP($A377,'OASIS-11_26'!$E$2:$R$1556,4,FALSE)</f>
        <v>275</v>
      </c>
      <c r="I377">
        <f>VLOOKUP($A377,'OASIS-11_26'!$E$2:$R$1556,5,FALSE)</f>
        <v>0</v>
      </c>
      <c r="J377" t="str">
        <f>VLOOKUP($A377,'OASIS-11_26'!$E$2:$R$1556,6,FALSE)</f>
        <v>SCE</v>
      </c>
      <c r="K377" t="str">
        <f>IF(ISERROR(VLOOKUP($A377,'2021_NQC_List-11_13'!$A$2:$T$1532,4,FALSE)),"","NQC")</f>
        <v>NQC</v>
      </c>
      <c r="L377" s="3" t="str">
        <f>IF(ISERROR(VLOOKUP($A377,'2021_NQC_List-11_13'!$A$2:$T$1532,4,FALSE)),"",VLOOKUP($A377,'2021_NQC_List-11_13'!$A$2:$T$1532,18,FALSE))</f>
        <v>FC</v>
      </c>
      <c r="M377">
        <f>IF($K377="NQC",VLOOKUP($A377,'2021_NQC_List-11_13'!$A$2:$T$1532,4,FALSE),0)</f>
        <v>11</v>
      </c>
      <c r="N377">
        <f>IF($K377="NQC",VLOOKUP($A377,'2021_NQC_List-11_13'!$A$2:$T$1532,5,FALSE),0)</f>
        <v>8.25</v>
      </c>
      <c r="O377">
        <f>IF($K377="NQC",VLOOKUP($A377,'2021_NQC_List-11_13'!$A$2:$T$1532,6,FALSE),0)</f>
        <v>49.5</v>
      </c>
      <c r="P377">
        <f>IF($K377="NQC",VLOOKUP($A377,'2021_NQC_List-11_13'!$A$2:$T$1532,7,FALSE),0)</f>
        <v>41.25</v>
      </c>
      <c r="Q377">
        <f>IF($K377="NQC",VLOOKUP($A377,'2021_NQC_List-11_13'!$A$2:$T$1532,8,FALSE),0)</f>
        <v>44</v>
      </c>
      <c r="R377">
        <f>IF($K377="NQC",VLOOKUP($A377,'2021_NQC_List-11_13'!$A$2:$T$1532,9,FALSE),0)</f>
        <v>85.25</v>
      </c>
      <c r="S377">
        <f>IF($K377="NQC",VLOOKUP($A377,'2021_NQC_List-11_13'!$A$2:$T$1532,10,FALSE),0)</f>
        <v>107.25</v>
      </c>
      <c r="T377">
        <f>IF($K377="NQC",VLOOKUP($A377,'2021_NQC_List-11_13'!$A$2:$T$1532,11,FALSE),0)</f>
        <v>74.25</v>
      </c>
      <c r="U377">
        <f>IF($K377="NQC",VLOOKUP($A377,'2021_NQC_List-11_13'!$A$2:$T$1532,12,FALSE),0)</f>
        <v>38.5</v>
      </c>
      <c r="V377">
        <f>IF($K377="NQC",VLOOKUP($A377,'2021_NQC_List-11_13'!$A$2:$T$1532,13,FALSE),0)</f>
        <v>5.5</v>
      </c>
      <c r="W377">
        <f>IF($K377="NQC",VLOOKUP($A377,'2021_NQC_List-11_13'!$A$2:$T$1532,14,FALSE),0)</f>
        <v>5.5</v>
      </c>
      <c r="X377">
        <f>IF($K377="NQC",VLOOKUP($A377,'2021_NQC_List-11_13'!$A$2:$T$1532,15,FALSE),0)</f>
        <v>0</v>
      </c>
      <c r="Y377" t="str">
        <f t="shared" si="11"/>
        <v>Non-Hydro</v>
      </c>
      <c r="AA377" t="s">
        <v>4341</v>
      </c>
    </row>
    <row r="378" spans="1:28" x14ac:dyDescent="0.3">
      <c r="A378" t="str">
        <f>'OASIS-11_26'!E391</f>
        <v>SCEC_1_PDRP179</v>
      </c>
      <c r="B378" t="str">
        <f>'OASIS-11_26'!G391</f>
        <v>SCEC_1_PDRP179</v>
      </c>
      <c r="C378" t="str">
        <f>VLOOKUP($A378,'OASIS-11_26'!$E$2:$R$1556,2,FALSE)</f>
        <v>GEN</v>
      </c>
      <c r="D378" s="1">
        <f>VLOOKUP($A378,'OASIS-11_26'!$E$2:$R$1556,11,FALSE)</f>
        <v>0</v>
      </c>
      <c r="E378" s="3" t="str">
        <f t="shared" si="10"/>
        <v/>
      </c>
      <c r="F378" t="str">
        <f>VLOOKUP($A378,'OASIS-11_26'!$E$2:$R$1556,9,FALSE)</f>
        <v>OTHER</v>
      </c>
      <c r="G378" t="str">
        <f>VLOOKUP($A378,'OASIS-11_26'!$E$2:$R$1556,8,FALSE)</f>
        <v>OTHER</v>
      </c>
      <c r="H378">
        <f>VLOOKUP($A378,'OASIS-11_26'!$E$2:$R$1556,4,FALSE)</f>
        <v>0.99</v>
      </c>
      <c r="I378">
        <f>VLOOKUP($A378,'OASIS-11_26'!$E$2:$R$1556,5,FALSE)</f>
        <v>0</v>
      </c>
      <c r="J378" t="str">
        <f>VLOOKUP($A378,'OASIS-11_26'!$E$2:$R$1556,6,FALSE)</f>
        <v>SCE</v>
      </c>
      <c r="K378" t="str">
        <f>IF(ISERROR(VLOOKUP($A378,'2021_NQC_List-11_13'!$A$2:$T$1532,4,FALSE)),"","NQC")</f>
        <v/>
      </c>
      <c r="L378" s="3" t="str">
        <f>IF(ISERROR(VLOOKUP($A378,'2021_NQC_List-11_13'!$A$2:$T$1532,4,FALSE)),"",VLOOKUP($A378,'2021_NQC_List-11_13'!$A$2:$T$1532,18,FALSE))</f>
        <v/>
      </c>
      <c r="M378">
        <f>IF($K378="NQC",VLOOKUP($A378,'2021_NQC_List-11_13'!$A$2:$T$1532,4,FALSE),0)</f>
        <v>0</v>
      </c>
      <c r="N378">
        <f>IF($K378="NQC",VLOOKUP($A378,'2021_NQC_List-11_13'!$A$2:$T$1532,5,FALSE),0)</f>
        <v>0</v>
      </c>
      <c r="O378">
        <f>IF($K378="NQC",VLOOKUP($A378,'2021_NQC_List-11_13'!$A$2:$T$1532,6,FALSE),0)</f>
        <v>0</v>
      </c>
      <c r="P378">
        <f>IF($K378="NQC",VLOOKUP($A378,'2021_NQC_List-11_13'!$A$2:$T$1532,7,FALSE),0)</f>
        <v>0</v>
      </c>
      <c r="Q378">
        <f>IF($K378="NQC",VLOOKUP($A378,'2021_NQC_List-11_13'!$A$2:$T$1532,8,FALSE),0)</f>
        <v>0</v>
      </c>
      <c r="R378">
        <f>IF($K378="NQC",VLOOKUP($A378,'2021_NQC_List-11_13'!$A$2:$T$1532,9,FALSE),0)</f>
        <v>0</v>
      </c>
      <c r="S378">
        <f>IF($K378="NQC",VLOOKUP($A378,'2021_NQC_List-11_13'!$A$2:$T$1532,10,FALSE),0)</f>
        <v>0</v>
      </c>
      <c r="T378">
        <f>IF($K378="NQC",VLOOKUP($A378,'2021_NQC_List-11_13'!$A$2:$T$1532,11,FALSE),0)</f>
        <v>0</v>
      </c>
      <c r="U378">
        <f>IF($K378="NQC",VLOOKUP($A378,'2021_NQC_List-11_13'!$A$2:$T$1532,12,FALSE),0)</f>
        <v>0</v>
      </c>
      <c r="V378">
        <f>IF($K378="NQC",VLOOKUP($A378,'2021_NQC_List-11_13'!$A$2:$T$1532,13,FALSE),0)</f>
        <v>0</v>
      </c>
      <c r="W378">
        <f>IF($K378="NQC",VLOOKUP($A378,'2021_NQC_List-11_13'!$A$2:$T$1532,14,FALSE),0)</f>
        <v>0</v>
      </c>
      <c r="X378">
        <f>IF($K378="NQC",VLOOKUP($A378,'2021_NQC_List-11_13'!$A$2:$T$1532,15,FALSE),0)</f>
        <v>0</v>
      </c>
      <c r="Y378" t="str">
        <f t="shared" si="11"/>
        <v>Non-Hydro</v>
      </c>
      <c r="Z378" t="s">
        <v>4361</v>
      </c>
      <c r="AA378" t="s">
        <v>4341</v>
      </c>
    </row>
    <row r="379" spans="1:28" x14ac:dyDescent="0.3">
      <c r="A379" t="str">
        <f>'OASIS-11_26'!E392</f>
        <v>CROKET_7_UNIT</v>
      </c>
      <c r="B379" t="str">
        <f>'OASIS-11_26'!G392</f>
        <v>CROCKETT COGEN</v>
      </c>
      <c r="C379" t="str">
        <f>VLOOKUP($A379,'OASIS-11_26'!$E$2:$R$1556,2,FALSE)</f>
        <v>GEN</v>
      </c>
      <c r="D379" s="1">
        <f>VLOOKUP($A379,'OASIS-11_26'!$E$2:$R$1556,11,FALSE)</f>
        <v>35053</v>
      </c>
      <c r="E379" s="3">
        <f t="shared" si="10"/>
        <v>1995</v>
      </c>
      <c r="F379" t="str">
        <f>VLOOKUP($A379,'OASIS-11_26'!$E$2:$R$1556,9,FALSE)</f>
        <v>NATURAL GAS</v>
      </c>
      <c r="G379" t="str">
        <f>VLOOKUP($A379,'OASIS-11_26'!$E$2:$R$1556,8,FALSE)</f>
        <v>STEAM</v>
      </c>
      <c r="H379">
        <f>VLOOKUP($A379,'OASIS-11_26'!$E$2:$R$1556,4,FALSE)</f>
        <v>240</v>
      </c>
      <c r="I379">
        <f>VLOOKUP($A379,'OASIS-11_26'!$E$2:$R$1556,5,FALSE)</f>
        <v>240</v>
      </c>
      <c r="J379" t="str">
        <f>VLOOKUP($A379,'OASIS-11_26'!$E$2:$R$1556,6,FALSE)</f>
        <v>PGAE</v>
      </c>
      <c r="K379" t="str">
        <f>IF(ISERROR(VLOOKUP($A379,'2021_NQC_List-11_13'!$A$2:$T$1532,4,FALSE)),"","NQC")</f>
        <v>NQC</v>
      </c>
      <c r="L379" s="3" t="str">
        <f>IF(ISERROR(VLOOKUP($A379,'2021_NQC_List-11_13'!$A$2:$T$1532,4,FALSE)),"",VLOOKUP($A379,'2021_NQC_List-11_13'!$A$2:$T$1532,18,FALSE))</f>
        <v>FC</v>
      </c>
      <c r="M379">
        <f>IF($K379="NQC",VLOOKUP($A379,'2021_NQC_List-11_13'!$A$2:$T$1532,4,FALSE),0)</f>
        <v>179.41</v>
      </c>
      <c r="N379">
        <f>IF($K379="NQC",VLOOKUP($A379,'2021_NQC_List-11_13'!$A$2:$T$1532,5,FALSE),0)</f>
        <v>168.16</v>
      </c>
      <c r="O379">
        <f>IF($K379="NQC",VLOOKUP($A379,'2021_NQC_List-11_13'!$A$2:$T$1532,6,FALSE),0)</f>
        <v>133.91</v>
      </c>
      <c r="P379">
        <f>IF($K379="NQC",VLOOKUP($A379,'2021_NQC_List-11_13'!$A$2:$T$1532,7,FALSE),0)</f>
        <v>97.35</v>
      </c>
      <c r="Q379">
        <f>IF($K379="NQC",VLOOKUP($A379,'2021_NQC_List-11_13'!$A$2:$T$1532,8,FALSE),0)</f>
        <v>106.24</v>
      </c>
      <c r="R379">
        <f>IF($K379="NQC",VLOOKUP($A379,'2021_NQC_List-11_13'!$A$2:$T$1532,9,FALSE),0)</f>
        <v>212.64</v>
      </c>
      <c r="S379">
        <f>IF($K379="NQC",VLOOKUP($A379,'2021_NQC_List-11_13'!$A$2:$T$1532,10,FALSE),0)</f>
        <v>194.76</v>
      </c>
      <c r="T379">
        <f>IF($K379="NQC",VLOOKUP($A379,'2021_NQC_List-11_13'!$A$2:$T$1532,11,FALSE),0)</f>
        <v>208.83</v>
      </c>
      <c r="U379">
        <f>IF($K379="NQC",VLOOKUP($A379,'2021_NQC_List-11_13'!$A$2:$T$1532,12,FALSE),0)</f>
        <v>181.48</v>
      </c>
      <c r="V379">
        <f>IF($K379="NQC",VLOOKUP($A379,'2021_NQC_List-11_13'!$A$2:$T$1532,13,FALSE),0)</f>
        <v>144.59</v>
      </c>
      <c r="W379">
        <f>IF($K379="NQC",VLOOKUP($A379,'2021_NQC_List-11_13'!$A$2:$T$1532,14,FALSE),0)</f>
        <v>156.21</v>
      </c>
      <c r="X379">
        <f>IF($K379="NQC",VLOOKUP($A379,'2021_NQC_List-11_13'!$A$2:$T$1532,15,FALSE),0)</f>
        <v>217.32</v>
      </c>
      <c r="Y379" t="str">
        <f t="shared" si="11"/>
        <v>Non-Hydro</v>
      </c>
      <c r="AA379" t="s">
        <v>4341</v>
      </c>
    </row>
    <row r="380" spans="1:28" x14ac:dyDescent="0.3">
      <c r="A380" t="str">
        <f>'OASIS-11_26'!E393</f>
        <v>KRAMER_2_SEGS 8</v>
      </c>
      <c r="B380" t="str">
        <f>'OASIS-11_26'!G393</f>
        <v>KRAMER JUNCTION 8</v>
      </c>
      <c r="C380" t="str">
        <f>VLOOKUP($A380,'OASIS-11_26'!$E$2:$R$1556,2,FALSE)</f>
        <v>GEN</v>
      </c>
      <c r="D380" s="1">
        <f>VLOOKUP($A380,'OASIS-11_26'!$E$2:$R$1556,11,FALSE)</f>
        <v>43981</v>
      </c>
      <c r="E380" s="3">
        <f t="shared" si="10"/>
        <v>2020</v>
      </c>
      <c r="F380" t="str">
        <f>VLOOKUP($A380,'OASIS-11_26'!$E$2:$R$1556,9,FALSE)</f>
        <v>SUN</v>
      </c>
      <c r="G380" t="str">
        <f>VLOOKUP($A380,'OASIS-11_26'!$E$2:$R$1556,8,FALSE)</f>
        <v>PHOTO VOLTAIC</v>
      </c>
      <c r="H380">
        <f>VLOOKUP($A380,'OASIS-11_26'!$E$2:$R$1556,4,FALSE)</f>
        <v>80</v>
      </c>
      <c r="I380">
        <f>VLOOKUP($A380,'OASIS-11_26'!$E$2:$R$1556,5,FALSE)</f>
        <v>80</v>
      </c>
      <c r="J380" t="str">
        <f>VLOOKUP($A380,'OASIS-11_26'!$E$2:$R$1556,6,FALSE)</f>
        <v>SCE</v>
      </c>
      <c r="K380" t="str">
        <f>IF(ISERROR(VLOOKUP($A380,'2021_NQC_List-11_13'!$A$2:$T$1532,4,FALSE)),"","NQC")</f>
        <v>NQC</v>
      </c>
      <c r="L380" s="3" t="str">
        <f>IF(ISERROR(VLOOKUP($A380,'2021_NQC_List-11_13'!$A$2:$T$1532,4,FALSE)),"",VLOOKUP($A380,'2021_NQC_List-11_13'!$A$2:$T$1532,18,FALSE))</f>
        <v>FC</v>
      </c>
      <c r="M380">
        <f>IF($K380="NQC",VLOOKUP($A380,'2021_NQC_List-11_13'!$A$2:$T$1532,4,FALSE),0)</f>
        <v>3.2</v>
      </c>
      <c r="N380">
        <f>IF($K380="NQC",VLOOKUP($A380,'2021_NQC_List-11_13'!$A$2:$T$1532,5,FALSE),0)</f>
        <v>2.4</v>
      </c>
      <c r="O380">
        <f>IF($K380="NQC",VLOOKUP($A380,'2021_NQC_List-11_13'!$A$2:$T$1532,6,FALSE),0)</f>
        <v>14.4</v>
      </c>
      <c r="P380">
        <f>IF($K380="NQC",VLOOKUP($A380,'2021_NQC_List-11_13'!$A$2:$T$1532,7,FALSE),0)</f>
        <v>12</v>
      </c>
      <c r="Q380">
        <f>IF($K380="NQC",VLOOKUP($A380,'2021_NQC_List-11_13'!$A$2:$T$1532,8,FALSE),0)</f>
        <v>12.8</v>
      </c>
      <c r="R380">
        <f>IF($K380="NQC",VLOOKUP($A380,'2021_NQC_List-11_13'!$A$2:$T$1532,9,FALSE),0)</f>
        <v>24.8</v>
      </c>
      <c r="S380">
        <f>IF($K380="NQC",VLOOKUP($A380,'2021_NQC_List-11_13'!$A$2:$T$1532,10,FALSE),0)</f>
        <v>31.2</v>
      </c>
      <c r="T380">
        <f>IF($K380="NQC",VLOOKUP($A380,'2021_NQC_List-11_13'!$A$2:$T$1532,11,FALSE),0)</f>
        <v>21.6</v>
      </c>
      <c r="U380">
        <f>IF($K380="NQC",VLOOKUP($A380,'2021_NQC_List-11_13'!$A$2:$T$1532,12,FALSE),0)</f>
        <v>11.2</v>
      </c>
      <c r="V380">
        <f>IF($K380="NQC",VLOOKUP($A380,'2021_NQC_List-11_13'!$A$2:$T$1532,13,FALSE),0)</f>
        <v>1.6</v>
      </c>
      <c r="W380">
        <f>IF($K380="NQC",VLOOKUP($A380,'2021_NQC_List-11_13'!$A$2:$T$1532,14,FALSE),0)</f>
        <v>1.6</v>
      </c>
      <c r="X380">
        <f>IF($K380="NQC",VLOOKUP($A380,'2021_NQC_List-11_13'!$A$2:$T$1532,15,FALSE),0)</f>
        <v>0</v>
      </c>
      <c r="Y380" t="str">
        <f t="shared" si="11"/>
        <v>Non-Hydro</v>
      </c>
      <c r="AA380" t="s">
        <v>4341</v>
      </c>
    </row>
    <row r="381" spans="1:28" x14ac:dyDescent="0.3">
      <c r="A381" t="str">
        <f>'OASIS-11_26'!E394</f>
        <v>SCEW_2_PDRP159</v>
      </c>
      <c r="B381" t="str">
        <f>'OASIS-11_26'!G394</f>
        <v>LCR AMS Hybrid West LA 1-W-LNEI1</v>
      </c>
      <c r="C381" t="str">
        <f>VLOOKUP($A381,'OASIS-11_26'!$E$2:$R$1556,2,FALSE)</f>
        <v>GEN</v>
      </c>
      <c r="D381" s="1">
        <f>VLOOKUP($A381,'OASIS-11_26'!$E$2:$R$1556,11,FALSE)</f>
        <v>0</v>
      </c>
      <c r="E381" s="3" t="str">
        <f t="shared" si="10"/>
        <v/>
      </c>
      <c r="F381" t="str">
        <f>VLOOKUP($A381,'OASIS-11_26'!$E$2:$R$1556,9,FALSE)</f>
        <v>OTHER</v>
      </c>
      <c r="G381" t="str">
        <f>VLOOKUP($A381,'OASIS-11_26'!$E$2:$R$1556,8,FALSE)</f>
        <v>OTHER</v>
      </c>
      <c r="H381">
        <f>VLOOKUP($A381,'OASIS-11_26'!$E$2:$R$1556,4,FALSE)</f>
        <v>1.45</v>
      </c>
      <c r="I381">
        <f>VLOOKUP($A381,'OASIS-11_26'!$E$2:$R$1556,5,FALSE)</f>
        <v>0</v>
      </c>
      <c r="J381" t="str">
        <f>VLOOKUP($A381,'OASIS-11_26'!$E$2:$R$1556,6,FALSE)</f>
        <v>SCE</v>
      </c>
      <c r="K381" t="str">
        <f>IF(ISERROR(VLOOKUP($A381,'2021_NQC_List-11_13'!$A$2:$T$1532,4,FALSE)),"","NQC")</f>
        <v/>
      </c>
      <c r="L381" s="3" t="str">
        <f>IF(ISERROR(VLOOKUP($A381,'2021_NQC_List-11_13'!$A$2:$T$1532,4,FALSE)),"",VLOOKUP($A381,'2021_NQC_List-11_13'!$A$2:$T$1532,18,FALSE))</f>
        <v/>
      </c>
      <c r="M381">
        <f>IF($K381="NQC",VLOOKUP($A381,'2021_NQC_List-11_13'!$A$2:$T$1532,4,FALSE),0)</f>
        <v>0</v>
      </c>
      <c r="N381">
        <f>IF($K381="NQC",VLOOKUP($A381,'2021_NQC_List-11_13'!$A$2:$T$1532,5,FALSE),0)</f>
        <v>0</v>
      </c>
      <c r="O381">
        <f>IF($K381="NQC",VLOOKUP($A381,'2021_NQC_List-11_13'!$A$2:$T$1532,6,FALSE),0)</f>
        <v>0</v>
      </c>
      <c r="P381">
        <f>IF($K381="NQC",VLOOKUP($A381,'2021_NQC_List-11_13'!$A$2:$T$1532,7,FALSE),0)</f>
        <v>0</v>
      </c>
      <c r="Q381">
        <f>IF($K381="NQC",VLOOKUP($A381,'2021_NQC_List-11_13'!$A$2:$T$1532,8,FALSE),0)</f>
        <v>0</v>
      </c>
      <c r="R381">
        <f>IF($K381="NQC",VLOOKUP($A381,'2021_NQC_List-11_13'!$A$2:$T$1532,9,FALSE),0)</f>
        <v>0</v>
      </c>
      <c r="S381">
        <f>IF($K381="NQC",VLOOKUP($A381,'2021_NQC_List-11_13'!$A$2:$T$1532,10,FALSE),0)</f>
        <v>0</v>
      </c>
      <c r="T381">
        <f>IF($K381="NQC",VLOOKUP($A381,'2021_NQC_List-11_13'!$A$2:$T$1532,11,FALSE),0)</f>
        <v>0</v>
      </c>
      <c r="U381">
        <f>IF($K381="NQC",VLOOKUP($A381,'2021_NQC_List-11_13'!$A$2:$T$1532,12,FALSE),0)</f>
        <v>0</v>
      </c>
      <c r="V381">
        <f>IF($K381="NQC",VLOOKUP($A381,'2021_NQC_List-11_13'!$A$2:$T$1532,13,FALSE),0)</f>
        <v>0</v>
      </c>
      <c r="W381">
        <f>IF($K381="NQC",VLOOKUP($A381,'2021_NQC_List-11_13'!$A$2:$T$1532,14,FALSE),0)</f>
        <v>0</v>
      </c>
      <c r="X381">
        <f>IF($K381="NQC",VLOOKUP($A381,'2021_NQC_List-11_13'!$A$2:$T$1532,15,FALSE),0)</f>
        <v>0</v>
      </c>
      <c r="Y381" t="str">
        <f t="shared" si="11"/>
        <v>Non-Hydro</v>
      </c>
      <c r="Z381" t="s">
        <v>4361</v>
      </c>
      <c r="AA381" t="s">
        <v>4341</v>
      </c>
    </row>
    <row r="382" spans="1:28" x14ac:dyDescent="0.3">
      <c r="A382" t="str">
        <f>'OASIS-11_26'!E395</f>
        <v>LMBEPK_2_UNITA2</v>
      </c>
      <c r="B382" t="str">
        <f>'OASIS-11_26'!G395</f>
        <v>Creed Energy Center, Unit #1</v>
      </c>
      <c r="C382" t="str">
        <f>VLOOKUP($A382,'OASIS-11_26'!$E$2:$R$1556,2,FALSE)</f>
        <v>GEN</v>
      </c>
      <c r="D382" s="1">
        <f>VLOOKUP($A382,'OASIS-11_26'!$E$2:$R$1556,11,FALSE)</f>
        <v>37627</v>
      </c>
      <c r="E382" s="3">
        <f t="shared" si="10"/>
        <v>2003</v>
      </c>
      <c r="F382" t="str">
        <f>VLOOKUP($A382,'OASIS-11_26'!$E$2:$R$1556,9,FALSE)</f>
        <v>NATURAL GAS</v>
      </c>
      <c r="G382" t="str">
        <f>VLOOKUP($A382,'OASIS-11_26'!$E$2:$R$1556,8,FALSE)</f>
        <v>COMBUSTION TURBINE</v>
      </c>
      <c r="H382">
        <f>VLOOKUP($A382,'OASIS-11_26'!$E$2:$R$1556,4,FALSE)</f>
        <v>47.6</v>
      </c>
      <c r="I382">
        <f>VLOOKUP($A382,'OASIS-11_26'!$E$2:$R$1556,5,FALSE)</f>
        <v>49.9</v>
      </c>
      <c r="J382" t="str">
        <f>VLOOKUP($A382,'OASIS-11_26'!$E$2:$R$1556,6,FALSE)</f>
        <v>PGAE</v>
      </c>
      <c r="K382" t="str">
        <f>IF(ISERROR(VLOOKUP($A382,'2021_NQC_List-11_13'!$A$2:$T$1532,4,FALSE)),"","NQC")</f>
        <v>NQC</v>
      </c>
      <c r="L382" s="3" t="str">
        <f>IF(ISERROR(VLOOKUP($A382,'2021_NQC_List-11_13'!$A$2:$T$1532,4,FALSE)),"",VLOOKUP($A382,'2021_NQC_List-11_13'!$A$2:$T$1532,18,FALSE))</f>
        <v>FC</v>
      </c>
      <c r="M382">
        <f>IF($K382="NQC",VLOOKUP($A382,'2021_NQC_List-11_13'!$A$2:$T$1532,4,FALSE),0)</f>
        <v>47.6</v>
      </c>
      <c r="N382">
        <f>IF($K382="NQC",VLOOKUP($A382,'2021_NQC_List-11_13'!$A$2:$T$1532,5,FALSE),0)</f>
        <v>47.6</v>
      </c>
      <c r="O382">
        <f>IF($K382="NQC",VLOOKUP($A382,'2021_NQC_List-11_13'!$A$2:$T$1532,6,FALSE),0)</f>
        <v>47.6</v>
      </c>
      <c r="P382">
        <f>IF($K382="NQC",VLOOKUP($A382,'2021_NQC_List-11_13'!$A$2:$T$1532,7,FALSE),0)</f>
        <v>47.6</v>
      </c>
      <c r="Q382">
        <f>IF($K382="NQC",VLOOKUP($A382,'2021_NQC_List-11_13'!$A$2:$T$1532,8,FALSE),0)</f>
        <v>47.6</v>
      </c>
      <c r="R382">
        <f>IF($K382="NQC",VLOOKUP($A382,'2021_NQC_List-11_13'!$A$2:$T$1532,9,FALSE),0)</f>
        <v>47.6</v>
      </c>
      <c r="S382">
        <f>IF($K382="NQC",VLOOKUP($A382,'2021_NQC_List-11_13'!$A$2:$T$1532,10,FALSE),0)</f>
        <v>47.6</v>
      </c>
      <c r="T382">
        <f>IF($K382="NQC",VLOOKUP($A382,'2021_NQC_List-11_13'!$A$2:$T$1532,11,FALSE),0)</f>
        <v>47.6</v>
      </c>
      <c r="U382">
        <f>IF($K382="NQC",VLOOKUP($A382,'2021_NQC_List-11_13'!$A$2:$T$1532,12,FALSE),0)</f>
        <v>47.6</v>
      </c>
      <c r="V382">
        <f>IF($K382="NQC",VLOOKUP($A382,'2021_NQC_List-11_13'!$A$2:$T$1532,13,FALSE),0)</f>
        <v>47.6</v>
      </c>
      <c r="W382">
        <f>IF($K382="NQC",VLOOKUP($A382,'2021_NQC_List-11_13'!$A$2:$T$1532,14,FALSE),0)</f>
        <v>47.6</v>
      </c>
      <c r="X382">
        <f>IF($K382="NQC",VLOOKUP($A382,'2021_NQC_List-11_13'!$A$2:$T$1532,15,FALSE),0)</f>
        <v>47.6</v>
      </c>
      <c r="Y382" t="str">
        <f t="shared" si="11"/>
        <v>Non-Hydro</v>
      </c>
      <c r="AA382" t="s">
        <v>4341</v>
      </c>
    </row>
    <row r="383" spans="1:28" x14ac:dyDescent="0.3">
      <c r="A383" t="str">
        <f>'OASIS-11_26'!E396</f>
        <v>SCEC_1_PDRP113</v>
      </c>
      <c r="B383" t="str">
        <f>'OASIS-11_26'!G396</f>
        <v xml:space="preserve">SCEC_1_PDRP113 </v>
      </c>
      <c r="C383" t="str">
        <f>VLOOKUP($A383,'OASIS-11_26'!$E$2:$R$1556,2,FALSE)</f>
        <v>GEN</v>
      </c>
      <c r="D383" s="1">
        <f>VLOOKUP($A383,'OASIS-11_26'!$E$2:$R$1556,11,FALSE)</f>
        <v>0</v>
      </c>
      <c r="E383" s="3" t="str">
        <f t="shared" si="10"/>
        <v/>
      </c>
      <c r="F383" t="str">
        <f>VLOOKUP($A383,'OASIS-11_26'!$E$2:$R$1556,9,FALSE)</f>
        <v>OTHER</v>
      </c>
      <c r="G383" t="str">
        <f>VLOOKUP($A383,'OASIS-11_26'!$E$2:$R$1556,8,FALSE)</f>
        <v>OTHER</v>
      </c>
      <c r="H383">
        <f>VLOOKUP($A383,'OASIS-11_26'!$E$2:$R$1556,4,FALSE)</f>
        <v>0.99</v>
      </c>
      <c r="I383">
        <f>VLOOKUP($A383,'OASIS-11_26'!$E$2:$R$1556,5,FALSE)</f>
        <v>0</v>
      </c>
      <c r="J383" t="str">
        <f>VLOOKUP($A383,'OASIS-11_26'!$E$2:$R$1556,6,FALSE)</f>
        <v>SCE</v>
      </c>
      <c r="K383" t="str">
        <f>IF(ISERROR(VLOOKUP($A383,'2021_NQC_List-11_13'!$A$2:$T$1532,4,FALSE)),"","NQC")</f>
        <v>NQC</v>
      </c>
      <c r="L383" s="3" t="str">
        <f>IF(ISERROR(VLOOKUP($A383,'2021_NQC_List-11_13'!$A$2:$T$1532,4,FALSE)),"",VLOOKUP($A383,'2021_NQC_List-11_13'!$A$2:$T$1532,18,FALSE))</f>
        <v>FC</v>
      </c>
      <c r="M383">
        <f>IF($K383="NQC",VLOOKUP($A383,'2021_NQC_List-11_13'!$A$2:$T$1532,4,FALSE),0)</f>
        <v>0.7</v>
      </c>
      <c r="N383">
        <f>IF($K383="NQC",VLOOKUP($A383,'2021_NQC_List-11_13'!$A$2:$T$1532,5,FALSE),0)</f>
        <v>0</v>
      </c>
      <c r="O383">
        <f>IF($K383="NQC",VLOOKUP($A383,'2021_NQC_List-11_13'!$A$2:$T$1532,6,FALSE),0)</f>
        <v>0</v>
      </c>
      <c r="P383">
        <f>IF($K383="NQC",VLOOKUP($A383,'2021_NQC_List-11_13'!$A$2:$T$1532,7,FALSE),0)</f>
        <v>0</v>
      </c>
      <c r="Q383">
        <f>IF($K383="NQC",VLOOKUP($A383,'2021_NQC_List-11_13'!$A$2:$T$1532,8,FALSE),0)</f>
        <v>0</v>
      </c>
      <c r="R383">
        <f>IF($K383="NQC",VLOOKUP($A383,'2021_NQC_List-11_13'!$A$2:$T$1532,9,FALSE),0)</f>
        <v>0</v>
      </c>
      <c r="S383">
        <f>IF($K383="NQC",VLOOKUP($A383,'2021_NQC_List-11_13'!$A$2:$T$1532,10,FALSE),0)</f>
        <v>0</v>
      </c>
      <c r="T383">
        <f>IF($K383="NQC",VLOOKUP($A383,'2021_NQC_List-11_13'!$A$2:$T$1532,11,FALSE),0)</f>
        <v>0</v>
      </c>
      <c r="U383">
        <f>IF($K383="NQC",VLOOKUP($A383,'2021_NQC_List-11_13'!$A$2:$T$1532,12,FALSE),0)</f>
        <v>0</v>
      </c>
      <c r="V383">
        <f>IF($K383="NQC",VLOOKUP($A383,'2021_NQC_List-11_13'!$A$2:$T$1532,13,FALSE),0)</f>
        <v>0</v>
      </c>
      <c r="W383">
        <f>IF($K383="NQC",VLOOKUP($A383,'2021_NQC_List-11_13'!$A$2:$T$1532,14,FALSE),0)</f>
        <v>0</v>
      </c>
      <c r="X383">
        <f>IF($K383="NQC",VLOOKUP($A383,'2021_NQC_List-11_13'!$A$2:$T$1532,15,FALSE),0)</f>
        <v>0</v>
      </c>
      <c r="Y383" t="str">
        <f t="shared" si="11"/>
        <v>Non-Hydro</v>
      </c>
      <c r="Z383" t="s">
        <v>4361</v>
      </c>
      <c r="AA383" t="s">
        <v>4341</v>
      </c>
    </row>
    <row r="384" spans="1:28" x14ac:dyDescent="0.3">
      <c r="A384" t="str">
        <f>'OASIS-11_26'!E397</f>
        <v>ALMASL_2_GS1SR1</v>
      </c>
      <c r="B384" t="str">
        <f>'OASIS-11_26'!G397</f>
        <v>Almasol Generating Station 1</v>
      </c>
      <c r="C384" t="str">
        <f>VLOOKUP($A384,'OASIS-11_26'!$E$2:$R$1556,2,FALSE)</f>
        <v>GEN</v>
      </c>
      <c r="D384" s="1">
        <f>VLOOKUP($A384,'OASIS-11_26'!$E$2:$R$1556,11,FALSE)</f>
        <v>0</v>
      </c>
      <c r="E384" s="3" t="str">
        <f t="shared" si="10"/>
        <v/>
      </c>
      <c r="F384" t="str">
        <f>VLOOKUP($A384,'OASIS-11_26'!$E$2:$R$1556,9,FALSE)</f>
        <v>SUN</v>
      </c>
      <c r="G384" t="str">
        <f>VLOOKUP($A384,'OASIS-11_26'!$E$2:$R$1556,8,FALSE)</f>
        <v>PHOTO VOLTAIC</v>
      </c>
      <c r="H384">
        <f>VLOOKUP($A384,'OASIS-11_26'!$E$2:$R$1556,4,FALSE)</f>
        <v>125</v>
      </c>
      <c r="I384">
        <f>VLOOKUP($A384,'OASIS-11_26'!$E$2:$R$1556,5,FALSE)</f>
        <v>125</v>
      </c>
      <c r="J384" t="str">
        <f>VLOOKUP($A384,'OASIS-11_26'!$E$2:$R$1556,6,FALSE)</f>
        <v>SCE</v>
      </c>
      <c r="K384" t="str">
        <f>IF(ISERROR(VLOOKUP($A384,'2021_NQC_List-11_13'!$A$2:$T$1532,4,FALSE)),"","NQC")</f>
        <v/>
      </c>
      <c r="L384" s="3" t="str">
        <f>IF(ISERROR(VLOOKUP($A384,'2021_NQC_List-11_13'!$A$2:$T$1532,4,FALSE)),"",VLOOKUP($A384,'2021_NQC_List-11_13'!$A$2:$T$1532,18,FALSE))</f>
        <v/>
      </c>
      <c r="M384">
        <f>IF($K384="NQC",VLOOKUP($A384,'2021_NQC_List-11_13'!$A$2:$T$1532,4,FALSE),0)</f>
        <v>0</v>
      </c>
      <c r="N384">
        <f>IF($K384="NQC",VLOOKUP($A384,'2021_NQC_List-11_13'!$A$2:$T$1532,5,FALSE),0)</f>
        <v>0</v>
      </c>
      <c r="O384">
        <f>IF($K384="NQC",VLOOKUP($A384,'2021_NQC_List-11_13'!$A$2:$T$1532,6,FALSE),0)</f>
        <v>0</v>
      </c>
      <c r="P384">
        <f>IF($K384="NQC",VLOOKUP($A384,'2021_NQC_List-11_13'!$A$2:$T$1532,7,FALSE),0)</f>
        <v>0</v>
      </c>
      <c r="Q384">
        <f>IF($K384="NQC",VLOOKUP($A384,'2021_NQC_List-11_13'!$A$2:$T$1532,8,FALSE),0)</f>
        <v>0</v>
      </c>
      <c r="R384">
        <f>IF($K384="NQC",VLOOKUP($A384,'2021_NQC_List-11_13'!$A$2:$T$1532,9,FALSE),0)</f>
        <v>0</v>
      </c>
      <c r="S384">
        <f>IF($K384="NQC",VLOOKUP($A384,'2021_NQC_List-11_13'!$A$2:$T$1532,10,FALSE),0)</f>
        <v>0</v>
      </c>
      <c r="T384">
        <f>IF($K384="NQC",VLOOKUP($A384,'2021_NQC_List-11_13'!$A$2:$T$1532,11,FALSE),0)</f>
        <v>0</v>
      </c>
      <c r="U384">
        <f>IF($K384="NQC",VLOOKUP($A384,'2021_NQC_List-11_13'!$A$2:$T$1532,12,FALSE),0)</f>
        <v>0</v>
      </c>
      <c r="V384">
        <f>IF($K384="NQC",VLOOKUP($A384,'2021_NQC_List-11_13'!$A$2:$T$1532,13,FALSE),0)</f>
        <v>0</v>
      </c>
      <c r="W384">
        <f>IF($K384="NQC",VLOOKUP($A384,'2021_NQC_List-11_13'!$A$2:$T$1532,14,FALSE),0)</f>
        <v>0</v>
      </c>
      <c r="X384">
        <f>IF($K384="NQC",VLOOKUP($A384,'2021_NQC_List-11_13'!$A$2:$T$1532,15,FALSE),0)</f>
        <v>0</v>
      </c>
      <c r="Y384" t="str">
        <f t="shared" si="11"/>
        <v>Non-Hydro</v>
      </c>
      <c r="AA384" t="s">
        <v>4341</v>
      </c>
      <c r="AB384" s="129" t="s">
        <v>4406</v>
      </c>
    </row>
    <row r="385" spans="1:28" x14ac:dyDescent="0.3">
      <c r="A385" t="str">
        <f>'OASIS-11_26'!E398</f>
        <v>DRACKR_2_DSUBT3</v>
      </c>
      <c r="B385" t="str">
        <f>'OASIS-11_26'!G398</f>
        <v>Dracker Solar Unit 3 BESS</v>
      </c>
      <c r="C385" t="str">
        <f>VLOOKUP($A385,'OASIS-11_26'!$E$2:$R$1556,2,FALSE)</f>
        <v>GEN</v>
      </c>
      <c r="D385" s="1">
        <f>VLOOKUP($A385,'OASIS-11_26'!$E$2:$R$1556,11,FALSE)</f>
        <v>0</v>
      </c>
      <c r="E385" s="3" t="str">
        <f t="shared" si="10"/>
        <v/>
      </c>
      <c r="F385" t="str">
        <f>VLOOKUP($A385,'OASIS-11_26'!$E$2:$R$1556,9,FALSE)</f>
        <v>LESR</v>
      </c>
      <c r="G385" t="str">
        <f>VLOOKUP($A385,'OASIS-11_26'!$E$2:$R$1556,8,FALSE)</f>
        <v>OTHER</v>
      </c>
      <c r="H385">
        <f>VLOOKUP($A385,'OASIS-11_26'!$E$2:$R$1556,4,FALSE)</f>
        <v>115</v>
      </c>
      <c r="I385">
        <f>VLOOKUP($A385,'OASIS-11_26'!$E$2:$R$1556,5,FALSE)</f>
        <v>115</v>
      </c>
      <c r="J385" t="str">
        <f>VLOOKUP($A385,'OASIS-11_26'!$E$2:$R$1556,6,FALSE)</f>
        <v>SCE</v>
      </c>
      <c r="K385" t="str">
        <f>IF(ISERROR(VLOOKUP($A385,'2021_NQC_List-11_13'!$A$2:$T$1532,4,FALSE)),"","NQC")</f>
        <v/>
      </c>
      <c r="L385" s="3" t="str">
        <f>IF(ISERROR(VLOOKUP($A385,'2021_NQC_List-11_13'!$A$2:$T$1532,4,FALSE)),"",VLOOKUP($A385,'2021_NQC_List-11_13'!$A$2:$T$1532,18,FALSE))</f>
        <v/>
      </c>
      <c r="M385">
        <f>IF($K385="NQC",VLOOKUP($A385,'2021_NQC_List-11_13'!$A$2:$T$1532,4,FALSE),0)</f>
        <v>0</v>
      </c>
      <c r="N385">
        <f>IF($K385="NQC",VLOOKUP($A385,'2021_NQC_List-11_13'!$A$2:$T$1532,5,FALSE),0)</f>
        <v>0</v>
      </c>
      <c r="O385">
        <f>IF($K385="NQC",VLOOKUP($A385,'2021_NQC_List-11_13'!$A$2:$T$1532,6,FALSE),0)</f>
        <v>0</v>
      </c>
      <c r="P385">
        <f>IF($K385="NQC",VLOOKUP($A385,'2021_NQC_List-11_13'!$A$2:$T$1532,7,FALSE),0)</f>
        <v>0</v>
      </c>
      <c r="Q385">
        <f>IF($K385="NQC",VLOOKUP($A385,'2021_NQC_List-11_13'!$A$2:$T$1532,8,FALSE),0)</f>
        <v>0</v>
      </c>
      <c r="R385">
        <f>IF($K385="NQC",VLOOKUP($A385,'2021_NQC_List-11_13'!$A$2:$T$1532,9,FALSE),0)</f>
        <v>0</v>
      </c>
      <c r="S385">
        <f>IF($K385="NQC",VLOOKUP($A385,'2021_NQC_List-11_13'!$A$2:$T$1532,10,FALSE),0)</f>
        <v>0</v>
      </c>
      <c r="T385">
        <f>IF($K385="NQC",VLOOKUP($A385,'2021_NQC_List-11_13'!$A$2:$T$1532,11,FALSE),0)</f>
        <v>0</v>
      </c>
      <c r="U385">
        <f>IF($K385="NQC",VLOOKUP($A385,'2021_NQC_List-11_13'!$A$2:$T$1532,12,FALSE),0)</f>
        <v>0</v>
      </c>
      <c r="V385">
        <f>IF($K385="NQC",VLOOKUP($A385,'2021_NQC_List-11_13'!$A$2:$T$1532,13,FALSE),0)</f>
        <v>0</v>
      </c>
      <c r="W385">
        <f>IF($K385="NQC",VLOOKUP($A385,'2021_NQC_List-11_13'!$A$2:$T$1532,14,FALSE),0)</f>
        <v>0</v>
      </c>
      <c r="X385">
        <f>IF($K385="NQC",VLOOKUP($A385,'2021_NQC_List-11_13'!$A$2:$T$1532,15,FALSE),0)</f>
        <v>0</v>
      </c>
      <c r="Y385" t="str">
        <f t="shared" si="11"/>
        <v>Non-Hydro</v>
      </c>
      <c r="AA385" t="s">
        <v>4341</v>
      </c>
      <c r="AB385" s="129" t="s">
        <v>4407</v>
      </c>
    </row>
    <row r="386" spans="1:28" x14ac:dyDescent="0.3">
      <c r="A386" t="str">
        <f>'OASIS-11_26'!E399</f>
        <v>VICTOR_1_SOLAR3</v>
      </c>
      <c r="B386" t="str">
        <f>'OASIS-11_26'!G399</f>
        <v>Adelanto Solar 2</v>
      </c>
      <c r="C386" t="str">
        <f>VLOOKUP($A386,'OASIS-11_26'!$E$2:$R$1556,2,FALSE)</f>
        <v>GEN</v>
      </c>
      <c r="D386" s="1">
        <f>VLOOKUP($A386,'OASIS-11_26'!$E$2:$R$1556,11,FALSE)</f>
        <v>42186</v>
      </c>
      <c r="E386" s="3">
        <f t="shared" ref="E386:E449" si="12">IF(YEAR(D386)&lt;&gt;1900,YEAR(D386),"")</f>
        <v>2015</v>
      </c>
      <c r="F386" t="str">
        <f>VLOOKUP($A386,'OASIS-11_26'!$E$2:$R$1556,9,FALSE)</f>
        <v>SUN</v>
      </c>
      <c r="G386" t="str">
        <f>VLOOKUP($A386,'OASIS-11_26'!$E$2:$R$1556,8,FALSE)</f>
        <v>PHOTO VOLTAIC</v>
      </c>
      <c r="H386">
        <f>VLOOKUP($A386,'OASIS-11_26'!$E$2:$R$1556,4,FALSE)</f>
        <v>7</v>
      </c>
      <c r="I386">
        <f>VLOOKUP($A386,'OASIS-11_26'!$E$2:$R$1556,5,FALSE)</f>
        <v>7</v>
      </c>
      <c r="J386" t="str">
        <f>VLOOKUP($A386,'OASIS-11_26'!$E$2:$R$1556,6,FALSE)</f>
        <v>SCE</v>
      </c>
      <c r="K386" t="str">
        <f>IF(ISERROR(VLOOKUP($A386,'2021_NQC_List-11_13'!$A$2:$T$1532,4,FALSE)),"","NQC")</f>
        <v>NQC</v>
      </c>
      <c r="L386" s="3" t="str">
        <f>IF(ISERROR(VLOOKUP($A386,'2021_NQC_List-11_13'!$A$2:$T$1532,4,FALSE)),"",VLOOKUP($A386,'2021_NQC_List-11_13'!$A$2:$T$1532,18,FALSE))</f>
        <v>FC</v>
      </c>
      <c r="M386">
        <f>IF($K386="NQC",VLOOKUP($A386,'2021_NQC_List-11_13'!$A$2:$T$1532,4,FALSE),0)</f>
        <v>0.28000000000000003</v>
      </c>
      <c r="N386">
        <f>IF($K386="NQC",VLOOKUP($A386,'2021_NQC_List-11_13'!$A$2:$T$1532,5,FALSE),0)</f>
        <v>0.21</v>
      </c>
      <c r="O386">
        <f>IF($K386="NQC",VLOOKUP($A386,'2021_NQC_List-11_13'!$A$2:$T$1532,6,FALSE),0)</f>
        <v>1.26</v>
      </c>
      <c r="P386">
        <f>IF($K386="NQC",VLOOKUP($A386,'2021_NQC_List-11_13'!$A$2:$T$1532,7,FALSE),0)</f>
        <v>1.05</v>
      </c>
      <c r="Q386">
        <f>IF($K386="NQC",VLOOKUP($A386,'2021_NQC_List-11_13'!$A$2:$T$1532,8,FALSE),0)</f>
        <v>1.1200000000000001</v>
      </c>
      <c r="R386">
        <f>IF($K386="NQC",VLOOKUP($A386,'2021_NQC_List-11_13'!$A$2:$T$1532,9,FALSE),0)</f>
        <v>2.17</v>
      </c>
      <c r="S386">
        <f>IF($K386="NQC",VLOOKUP($A386,'2021_NQC_List-11_13'!$A$2:$T$1532,10,FALSE),0)</f>
        <v>2.73</v>
      </c>
      <c r="T386">
        <f>IF($K386="NQC",VLOOKUP($A386,'2021_NQC_List-11_13'!$A$2:$T$1532,11,FALSE),0)</f>
        <v>1.89</v>
      </c>
      <c r="U386">
        <f>IF($K386="NQC",VLOOKUP($A386,'2021_NQC_List-11_13'!$A$2:$T$1532,12,FALSE),0)</f>
        <v>0.98</v>
      </c>
      <c r="V386">
        <f>IF($K386="NQC",VLOOKUP($A386,'2021_NQC_List-11_13'!$A$2:$T$1532,13,FALSE),0)</f>
        <v>0.14000000000000001</v>
      </c>
      <c r="W386">
        <f>IF($K386="NQC",VLOOKUP($A386,'2021_NQC_List-11_13'!$A$2:$T$1532,14,FALSE),0)</f>
        <v>0.14000000000000001</v>
      </c>
      <c r="X386">
        <f>IF($K386="NQC",VLOOKUP($A386,'2021_NQC_List-11_13'!$A$2:$T$1532,15,FALSE),0)</f>
        <v>0</v>
      </c>
      <c r="Y386" t="str">
        <f t="shared" ref="Y386:Y449" si="13">IF($G386="Pumped Storage","Hydro-Pumped Storage",IF($G386="Pump","Hydro-Pump",IF($F386&lt;&gt;"Water","Non-Hydro",IF($H386&gt;30,"Hydro-Large Hydro","Hydro-Small Hydro"))))</f>
        <v>Non-Hydro</v>
      </c>
      <c r="AA386" t="s">
        <v>4341</v>
      </c>
    </row>
    <row r="387" spans="1:28" x14ac:dyDescent="0.3">
      <c r="A387" t="str">
        <f>'OASIS-11_26'!E400</f>
        <v>PAIGES_6_SOLAR</v>
      </c>
      <c r="B387" t="str">
        <f>'OASIS-11_26'!G400</f>
        <v>Paige Solar</v>
      </c>
      <c r="C387" t="str">
        <f>VLOOKUP($A387,'OASIS-11_26'!$E$2:$R$1556,2,FALSE)</f>
        <v>GEN</v>
      </c>
      <c r="D387" s="1">
        <f>VLOOKUP($A387,'OASIS-11_26'!$E$2:$R$1556,11,FALSE)</f>
        <v>42803</v>
      </c>
      <c r="E387" s="3">
        <f t="shared" si="12"/>
        <v>2017</v>
      </c>
      <c r="F387" t="str">
        <f>VLOOKUP($A387,'OASIS-11_26'!$E$2:$R$1556,9,FALSE)</f>
        <v>SUN</v>
      </c>
      <c r="G387" t="str">
        <f>VLOOKUP($A387,'OASIS-11_26'!$E$2:$R$1556,8,FALSE)</f>
        <v>PHOTO VOLTAIC</v>
      </c>
      <c r="H387">
        <f>VLOOKUP($A387,'OASIS-11_26'!$E$2:$R$1556,4,FALSE)</f>
        <v>20</v>
      </c>
      <c r="I387">
        <f>VLOOKUP($A387,'OASIS-11_26'!$E$2:$R$1556,5,FALSE)</f>
        <v>22</v>
      </c>
      <c r="J387" t="str">
        <f>VLOOKUP($A387,'OASIS-11_26'!$E$2:$R$1556,6,FALSE)</f>
        <v>PGAE</v>
      </c>
      <c r="K387" t="str">
        <f>IF(ISERROR(VLOOKUP($A387,'2021_NQC_List-11_13'!$A$2:$T$1532,4,FALSE)),"","NQC")</f>
        <v>NQC</v>
      </c>
      <c r="L387" s="3" t="str">
        <f>IF(ISERROR(VLOOKUP($A387,'2021_NQC_List-11_13'!$A$2:$T$1532,4,FALSE)),"",VLOOKUP($A387,'2021_NQC_List-11_13'!$A$2:$T$1532,18,FALSE))</f>
        <v>EO</v>
      </c>
      <c r="M387">
        <f>IF($K387="NQC",VLOOKUP($A387,'2021_NQC_List-11_13'!$A$2:$T$1532,4,FALSE),0)</f>
        <v>0</v>
      </c>
      <c r="N387">
        <f>IF($K387="NQC",VLOOKUP($A387,'2021_NQC_List-11_13'!$A$2:$T$1532,5,FALSE),0)</f>
        <v>0</v>
      </c>
      <c r="O387">
        <f>IF($K387="NQC",VLOOKUP($A387,'2021_NQC_List-11_13'!$A$2:$T$1532,6,FALSE),0)</f>
        <v>0</v>
      </c>
      <c r="P387">
        <f>IF($K387="NQC",VLOOKUP($A387,'2021_NQC_List-11_13'!$A$2:$T$1532,7,FALSE),0)</f>
        <v>0</v>
      </c>
      <c r="Q387">
        <f>IF($K387="NQC",VLOOKUP($A387,'2021_NQC_List-11_13'!$A$2:$T$1532,8,FALSE),0)</f>
        <v>0</v>
      </c>
      <c r="R387">
        <f>IF($K387="NQC",VLOOKUP($A387,'2021_NQC_List-11_13'!$A$2:$T$1532,9,FALSE),0)</f>
        <v>0</v>
      </c>
      <c r="S387">
        <f>IF($K387="NQC",VLOOKUP($A387,'2021_NQC_List-11_13'!$A$2:$T$1532,10,FALSE),0)</f>
        <v>0</v>
      </c>
      <c r="T387">
        <f>IF($K387="NQC",VLOOKUP($A387,'2021_NQC_List-11_13'!$A$2:$T$1532,11,FALSE),0)</f>
        <v>0</v>
      </c>
      <c r="U387">
        <f>IF($K387="NQC",VLOOKUP($A387,'2021_NQC_List-11_13'!$A$2:$T$1532,12,FALSE),0)</f>
        <v>0</v>
      </c>
      <c r="V387">
        <f>IF($K387="NQC",VLOOKUP($A387,'2021_NQC_List-11_13'!$A$2:$T$1532,13,FALSE),0)</f>
        <v>0</v>
      </c>
      <c r="W387">
        <f>IF($K387="NQC",VLOOKUP($A387,'2021_NQC_List-11_13'!$A$2:$T$1532,14,FALSE),0)</f>
        <v>0</v>
      </c>
      <c r="X387">
        <f>IF($K387="NQC",VLOOKUP($A387,'2021_NQC_List-11_13'!$A$2:$T$1532,15,FALSE),0)</f>
        <v>0</v>
      </c>
      <c r="Y387" t="str">
        <f t="shared" si="13"/>
        <v>Non-Hydro</v>
      </c>
      <c r="AA387" t="s">
        <v>4341</v>
      </c>
    </row>
    <row r="388" spans="1:28" x14ac:dyDescent="0.3">
      <c r="A388" t="str">
        <f>'OASIS-11_26'!E401</f>
        <v>LITLRK_6_SEPV01</v>
      </c>
      <c r="B388" t="str">
        <f>'OASIS-11_26'!G401</f>
        <v>Gestamp Solar 1</v>
      </c>
      <c r="C388" t="str">
        <f>VLOOKUP($A388,'OASIS-11_26'!$E$2:$R$1556,2,FALSE)</f>
        <v>GEN</v>
      </c>
      <c r="D388" s="1">
        <f>VLOOKUP($A388,'OASIS-11_26'!$E$2:$R$1556,11,FALSE)</f>
        <v>41037</v>
      </c>
      <c r="E388" s="3">
        <f t="shared" si="12"/>
        <v>2012</v>
      </c>
      <c r="F388" t="str">
        <f>VLOOKUP($A388,'OASIS-11_26'!$E$2:$R$1556,9,FALSE)</f>
        <v>SUN</v>
      </c>
      <c r="G388" t="str">
        <f>VLOOKUP($A388,'OASIS-11_26'!$E$2:$R$1556,8,FALSE)</f>
        <v>PHOTO VOLTAIC</v>
      </c>
      <c r="H388">
        <f>VLOOKUP($A388,'OASIS-11_26'!$E$2:$R$1556,4,FALSE)</f>
        <v>2</v>
      </c>
      <c r="I388">
        <f>VLOOKUP($A388,'OASIS-11_26'!$E$2:$R$1556,5,FALSE)</f>
        <v>2</v>
      </c>
      <c r="J388" t="str">
        <f>VLOOKUP($A388,'OASIS-11_26'!$E$2:$R$1556,6,FALSE)</f>
        <v>SCE</v>
      </c>
      <c r="K388" t="str">
        <f>IF(ISERROR(VLOOKUP($A388,'2021_NQC_List-11_13'!$A$2:$T$1532,4,FALSE)),"","NQC")</f>
        <v>NQC</v>
      </c>
      <c r="L388" s="3" t="str">
        <f>IF(ISERROR(VLOOKUP($A388,'2021_NQC_List-11_13'!$A$2:$T$1532,4,FALSE)),"",VLOOKUP($A388,'2021_NQC_List-11_13'!$A$2:$T$1532,18,FALSE))</f>
        <v>EO</v>
      </c>
      <c r="M388">
        <f>IF($K388="NQC",VLOOKUP($A388,'2021_NQC_List-11_13'!$A$2:$T$1532,4,FALSE),0)</f>
        <v>0</v>
      </c>
      <c r="N388">
        <f>IF($K388="NQC",VLOOKUP($A388,'2021_NQC_List-11_13'!$A$2:$T$1532,5,FALSE),0)</f>
        <v>0</v>
      </c>
      <c r="O388">
        <f>IF($K388="NQC",VLOOKUP($A388,'2021_NQC_List-11_13'!$A$2:$T$1532,6,FALSE),0)</f>
        <v>0</v>
      </c>
      <c r="P388">
        <f>IF($K388="NQC",VLOOKUP($A388,'2021_NQC_List-11_13'!$A$2:$T$1532,7,FALSE),0)</f>
        <v>0</v>
      </c>
      <c r="Q388">
        <f>IF($K388="NQC",VLOOKUP($A388,'2021_NQC_List-11_13'!$A$2:$T$1532,8,FALSE),0)</f>
        <v>0</v>
      </c>
      <c r="R388">
        <f>IF($K388="NQC",VLOOKUP($A388,'2021_NQC_List-11_13'!$A$2:$T$1532,9,FALSE),0)</f>
        <v>0</v>
      </c>
      <c r="S388">
        <f>IF($K388="NQC",VLOOKUP($A388,'2021_NQC_List-11_13'!$A$2:$T$1532,10,FALSE),0)</f>
        <v>0</v>
      </c>
      <c r="T388">
        <f>IF($K388="NQC",VLOOKUP($A388,'2021_NQC_List-11_13'!$A$2:$T$1532,11,FALSE),0)</f>
        <v>0</v>
      </c>
      <c r="U388">
        <f>IF($K388="NQC",VLOOKUP($A388,'2021_NQC_List-11_13'!$A$2:$T$1532,12,FALSE),0)</f>
        <v>0</v>
      </c>
      <c r="V388">
        <f>IF($K388="NQC",VLOOKUP($A388,'2021_NQC_List-11_13'!$A$2:$T$1532,13,FALSE),0)</f>
        <v>0</v>
      </c>
      <c r="W388">
        <f>IF($K388="NQC",VLOOKUP($A388,'2021_NQC_List-11_13'!$A$2:$T$1532,14,FALSE),0)</f>
        <v>0</v>
      </c>
      <c r="X388">
        <f>IF($K388="NQC",VLOOKUP($A388,'2021_NQC_List-11_13'!$A$2:$T$1532,15,FALSE),0)</f>
        <v>0</v>
      </c>
      <c r="Y388" t="str">
        <f t="shared" si="13"/>
        <v>Non-Hydro</v>
      </c>
      <c r="AA388" t="s">
        <v>4341</v>
      </c>
    </row>
    <row r="389" spans="1:28" x14ac:dyDescent="0.3">
      <c r="A389" t="str">
        <f>'OASIS-11_26'!E402</f>
        <v>PADUA_7_SDIMAS</v>
      </c>
      <c r="B389" t="str">
        <f>'OASIS-11_26'!G402</f>
        <v>San Dimas Wash Hydro</v>
      </c>
      <c r="C389" t="str">
        <f>VLOOKUP($A389,'OASIS-11_26'!$E$2:$R$1556,2,FALSE)</f>
        <v>GEN</v>
      </c>
      <c r="D389" s="1">
        <f>VLOOKUP($A389,'OASIS-11_26'!$E$2:$R$1556,11,FALSE)</f>
        <v>31440</v>
      </c>
      <c r="E389" s="3">
        <f t="shared" si="12"/>
        <v>1986</v>
      </c>
      <c r="F389" t="str">
        <f>VLOOKUP($A389,'OASIS-11_26'!$E$2:$R$1556,9,FALSE)</f>
        <v>WATER</v>
      </c>
      <c r="G389" t="str">
        <f>VLOOKUP($A389,'OASIS-11_26'!$E$2:$R$1556,8,FALSE)</f>
        <v>HYDRO</v>
      </c>
      <c r="H389">
        <f>VLOOKUP($A389,'OASIS-11_26'!$E$2:$R$1556,4,FALSE)</f>
        <v>1.05</v>
      </c>
      <c r="I389">
        <f>VLOOKUP($A389,'OASIS-11_26'!$E$2:$R$1556,5,FALSE)</f>
        <v>2</v>
      </c>
      <c r="J389" t="str">
        <f>VLOOKUP($A389,'OASIS-11_26'!$E$2:$R$1556,6,FALSE)</f>
        <v>SCE</v>
      </c>
      <c r="K389" t="str">
        <f>IF(ISERROR(VLOOKUP($A389,'2021_NQC_List-11_13'!$A$2:$T$1532,4,FALSE)),"","NQC")</f>
        <v>NQC</v>
      </c>
      <c r="L389" s="3" t="str">
        <f>IF(ISERROR(VLOOKUP($A389,'2021_NQC_List-11_13'!$A$2:$T$1532,4,FALSE)),"",VLOOKUP($A389,'2021_NQC_List-11_13'!$A$2:$T$1532,18,FALSE))</f>
        <v>FC</v>
      </c>
      <c r="M389">
        <f>IF($K389="NQC",VLOOKUP($A389,'2021_NQC_List-11_13'!$A$2:$T$1532,4,FALSE),0)</f>
        <v>0</v>
      </c>
      <c r="N389">
        <f>IF($K389="NQC",VLOOKUP($A389,'2021_NQC_List-11_13'!$A$2:$T$1532,5,FALSE),0)</f>
        <v>0</v>
      </c>
      <c r="O389">
        <f>IF($K389="NQC",VLOOKUP($A389,'2021_NQC_List-11_13'!$A$2:$T$1532,6,FALSE),0)</f>
        <v>0</v>
      </c>
      <c r="P389">
        <f>IF($K389="NQC",VLOOKUP($A389,'2021_NQC_List-11_13'!$A$2:$T$1532,7,FALSE),0)</f>
        <v>0</v>
      </c>
      <c r="Q389">
        <f>IF($K389="NQC",VLOOKUP($A389,'2021_NQC_List-11_13'!$A$2:$T$1532,8,FALSE),0)</f>
        <v>1.05</v>
      </c>
      <c r="R389">
        <f>IF($K389="NQC",VLOOKUP($A389,'2021_NQC_List-11_13'!$A$2:$T$1532,9,FALSE),0)</f>
        <v>1.05</v>
      </c>
      <c r="S389">
        <f>IF($K389="NQC",VLOOKUP($A389,'2021_NQC_List-11_13'!$A$2:$T$1532,10,FALSE),0)</f>
        <v>1.05</v>
      </c>
      <c r="T389">
        <f>IF($K389="NQC",VLOOKUP($A389,'2021_NQC_List-11_13'!$A$2:$T$1532,11,FALSE),0)</f>
        <v>1.05</v>
      </c>
      <c r="U389">
        <f>IF($K389="NQC",VLOOKUP($A389,'2021_NQC_List-11_13'!$A$2:$T$1532,12,FALSE),0)</f>
        <v>1.05</v>
      </c>
      <c r="V389">
        <f>IF($K389="NQC",VLOOKUP($A389,'2021_NQC_List-11_13'!$A$2:$T$1532,13,FALSE),0)</f>
        <v>0</v>
      </c>
      <c r="W389">
        <f>IF($K389="NQC",VLOOKUP($A389,'2021_NQC_List-11_13'!$A$2:$T$1532,14,FALSE),0)</f>
        <v>0</v>
      </c>
      <c r="X389">
        <f>IF($K389="NQC",VLOOKUP($A389,'2021_NQC_List-11_13'!$A$2:$T$1532,15,FALSE),0)</f>
        <v>0</v>
      </c>
      <c r="Y389" t="str">
        <f t="shared" si="13"/>
        <v>Hydro-Small Hydro</v>
      </c>
      <c r="AA389" t="s">
        <v>4341</v>
      </c>
    </row>
    <row r="390" spans="1:28" x14ac:dyDescent="0.3">
      <c r="A390" t="str">
        <f>'OASIS-11_26'!E403</f>
        <v>DMDVLY_1_UNITS</v>
      </c>
      <c r="B390" t="str">
        <f>'OASIS-11_26'!G403</f>
        <v>DIAMOND VALLEY LAKE PUMP-GEN PLANT</v>
      </c>
      <c r="C390" t="str">
        <f>VLOOKUP($A390,'OASIS-11_26'!$E$2:$R$1556,2,FALSE)</f>
        <v>GEN</v>
      </c>
      <c r="D390" s="1">
        <f>VLOOKUP($A390,'OASIS-11_26'!$E$2:$R$1556,11,FALSE)</f>
        <v>36892</v>
      </c>
      <c r="E390" s="3">
        <f t="shared" si="12"/>
        <v>2001</v>
      </c>
      <c r="F390" t="str">
        <f>VLOOKUP($A390,'OASIS-11_26'!$E$2:$R$1556,9,FALSE)</f>
        <v>WATER</v>
      </c>
      <c r="G390" t="str">
        <f>VLOOKUP($A390,'OASIS-11_26'!$E$2:$R$1556,8,FALSE)</f>
        <v>HYDRO</v>
      </c>
      <c r="H390">
        <f>VLOOKUP($A390,'OASIS-11_26'!$E$2:$R$1556,4,FALSE)</f>
        <v>21</v>
      </c>
      <c r="I390">
        <f>VLOOKUP($A390,'OASIS-11_26'!$E$2:$R$1556,5,FALSE)</f>
        <v>0</v>
      </c>
      <c r="J390" t="str">
        <f>VLOOKUP($A390,'OASIS-11_26'!$E$2:$R$1556,6,FALSE)</f>
        <v>SCE</v>
      </c>
      <c r="K390" t="str">
        <f>IF(ISERROR(VLOOKUP($A390,'2021_NQC_List-11_13'!$A$2:$T$1532,4,FALSE)),"","NQC")</f>
        <v>NQC</v>
      </c>
      <c r="L390" s="3" t="str">
        <f>IF(ISERROR(VLOOKUP($A390,'2021_NQC_List-11_13'!$A$2:$T$1532,4,FALSE)),"",VLOOKUP($A390,'2021_NQC_List-11_13'!$A$2:$T$1532,18,FALSE))</f>
        <v>FC</v>
      </c>
      <c r="M390">
        <f>IF($K390="NQC",VLOOKUP($A390,'2021_NQC_List-11_13'!$A$2:$T$1532,4,FALSE),0)</f>
        <v>0</v>
      </c>
      <c r="N390">
        <f>IF($K390="NQC",VLOOKUP($A390,'2021_NQC_List-11_13'!$A$2:$T$1532,5,FALSE),0)</f>
        <v>1.98</v>
      </c>
      <c r="O390">
        <f>IF($K390="NQC",VLOOKUP($A390,'2021_NQC_List-11_13'!$A$2:$T$1532,6,FALSE),0)</f>
        <v>2.14</v>
      </c>
      <c r="P390">
        <f>IF($K390="NQC",VLOOKUP($A390,'2021_NQC_List-11_13'!$A$2:$T$1532,7,FALSE),0)</f>
        <v>0</v>
      </c>
      <c r="Q390">
        <f>IF($K390="NQC",VLOOKUP($A390,'2021_NQC_List-11_13'!$A$2:$T$1532,8,FALSE),0)</f>
        <v>0</v>
      </c>
      <c r="R390">
        <f>IF($K390="NQC",VLOOKUP($A390,'2021_NQC_List-11_13'!$A$2:$T$1532,9,FALSE),0)</f>
        <v>0</v>
      </c>
      <c r="S390">
        <f>IF($K390="NQC",VLOOKUP($A390,'2021_NQC_List-11_13'!$A$2:$T$1532,10,FALSE),0)</f>
        <v>0</v>
      </c>
      <c r="T390">
        <f>IF($K390="NQC",VLOOKUP($A390,'2021_NQC_List-11_13'!$A$2:$T$1532,11,FALSE),0)</f>
        <v>10.64</v>
      </c>
      <c r="U390">
        <f>IF($K390="NQC",VLOOKUP($A390,'2021_NQC_List-11_13'!$A$2:$T$1532,12,FALSE),0)</f>
        <v>0</v>
      </c>
      <c r="V390">
        <f>IF($K390="NQC",VLOOKUP($A390,'2021_NQC_List-11_13'!$A$2:$T$1532,13,FALSE),0)</f>
        <v>0</v>
      </c>
      <c r="W390">
        <f>IF($K390="NQC",VLOOKUP($A390,'2021_NQC_List-11_13'!$A$2:$T$1532,14,FALSE),0)</f>
        <v>0</v>
      </c>
      <c r="X390">
        <f>IF($K390="NQC",VLOOKUP($A390,'2021_NQC_List-11_13'!$A$2:$T$1532,15,FALSE),0)</f>
        <v>0</v>
      </c>
      <c r="Y390" t="str">
        <f t="shared" si="13"/>
        <v>Hydro-Small Hydro</v>
      </c>
      <c r="AA390" t="s">
        <v>4341</v>
      </c>
    </row>
    <row r="391" spans="1:28" x14ac:dyDescent="0.3">
      <c r="A391" t="str">
        <f>'OASIS-11_26'!E404</f>
        <v>POTTER_7_VECINO</v>
      </c>
      <c r="B391" t="str">
        <f>'OASIS-11_26'!G404</f>
        <v>Vecino Vineyards LLC</v>
      </c>
      <c r="C391" t="str">
        <f>VLOOKUP($A391,'OASIS-11_26'!$E$2:$R$1556,2,FALSE)</f>
        <v>GEN</v>
      </c>
      <c r="D391" s="1">
        <f>VLOOKUP($A391,'OASIS-11_26'!$E$2:$R$1556,11,FALSE)</f>
        <v>32959</v>
      </c>
      <c r="E391" s="3">
        <f t="shared" si="12"/>
        <v>1990</v>
      </c>
      <c r="F391" t="str">
        <f>VLOOKUP($A391,'OASIS-11_26'!$E$2:$R$1556,9,FALSE)</f>
        <v>WATER</v>
      </c>
      <c r="G391" t="str">
        <f>VLOOKUP($A391,'OASIS-11_26'!$E$2:$R$1556,8,FALSE)</f>
        <v>HYDRO</v>
      </c>
      <c r="H391">
        <f>VLOOKUP($A391,'OASIS-11_26'!$E$2:$R$1556,4,FALSE)</f>
        <v>1.25</v>
      </c>
      <c r="I391">
        <f>VLOOKUP($A391,'OASIS-11_26'!$E$2:$R$1556,5,FALSE)</f>
        <v>1.3</v>
      </c>
      <c r="J391" t="str">
        <f>VLOOKUP($A391,'OASIS-11_26'!$E$2:$R$1556,6,FALSE)</f>
        <v>PGAE</v>
      </c>
      <c r="K391" t="str">
        <f>IF(ISERROR(VLOOKUP($A391,'2021_NQC_List-11_13'!$A$2:$T$1532,4,FALSE)),"","NQC")</f>
        <v>NQC</v>
      </c>
      <c r="L391" s="3" t="str">
        <f>IF(ISERROR(VLOOKUP($A391,'2021_NQC_List-11_13'!$A$2:$T$1532,4,FALSE)),"",VLOOKUP($A391,'2021_NQC_List-11_13'!$A$2:$T$1532,18,FALSE))</f>
        <v>FC</v>
      </c>
      <c r="M391">
        <f>IF($K391="NQC",VLOOKUP($A391,'2021_NQC_List-11_13'!$A$2:$T$1532,4,FALSE),0)</f>
        <v>0</v>
      </c>
      <c r="N391">
        <f>IF($K391="NQC",VLOOKUP($A391,'2021_NQC_List-11_13'!$A$2:$T$1532,5,FALSE),0)</f>
        <v>0</v>
      </c>
      <c r="O391">
        <f>IF($K391="NQC",VLOOKUP($A391,'2021_NQC_List-11_13'!$A$2:$T$1532,6,FALSE),0)</f>
        <v>0</v>
      </c>
      <c r="P391">
        <f>IF($K391="NQC",VLOOKUP($A391,'2021_NQC_List-11_13'!$A$2:$T$1532,7,FALSE),0)</f>
        <v>0</v>
      </c>
      <c r="Q391">
        <f>IF($K391="NQC",VLOOKUP($A391,'2021_NQC_List-11_13'!$A$2:$T$1532,8,FALSE),0)</f>
        <v>0.01</v>
      </c>
      <c r="R391">
        <f>IF($K391="NQC",VLOOKUP($A391,'2021_NQC_List-11_13'!$A$2:$T$1532,9,FALSE),0)</f>
        <v>0.01</v>
      </c>
      <c r="S391">
        <f>IF($K391="NQC",VLOOKUP($A391,'2021_NQC_List-11_13'!$A$2:$T$1532,10,FALSE),0)</f>
        <v>0.01</v>
      </c>
      <c r="T391">
        <f>IF($K391="NQC",VLOOKUP($A391,'2021_NQC_List-11_13'!$A$2:$T$1532,11,FALSE),0)</f>
        <v>0.01</v>
      </c>
      <c r="U391">
        <f>IF($K391="NQC",VLOOKUP($A391,'2021_NQC_List-11_13'!$A$2:$T$1532,12,FALSE),0)</f>
        <v>0</v>
      </c>
      <c r="V391">
        <f>IF($K391="NQC",VLOOKUP($A391,'2021_NQC_List-11_13'!$A$2:$T$1532,13,FALSE),0)</f>
        <v>0</v>
      </c>
      <c r="W391">
        <f>IF($K391="NQC",VLOOKUP($A391,'2021_NQC_List-11_13'!$A$2:$T$1532,14,FALSE),0)</f>
        <v>0</v>
      </c>
      <c r="X391">
        <f>IF($K391="NQC",VLOOKUP($A391,'2021_NQC_List-11_13'!$A$2:$T$1532,15,FALSE),0)</f>
        <v>0</v>
      </c>
      <c r="Y391" t="str">
        <f t="shared" si="13"/>
        <v>Hydro-Small Hydro</v>
      </c>
      <c r="AA391" t="s">
        <v>4341</v>
      </c>
    </row>
    <row r="392" spans="1:28" x14ac:dyDescent="0.3">
      <c r="A392" t="str">
        <f>'OASIS-11_26'!E405</f>
        <v>VICTOR_1_SOLAR1</v>
      </c>
      <c r="B392" t="str">
        <f>'OASIS-11_26'!G405</f>
        <v>Victor Phelan Solar One</v>
      </c>
      <c r="C392" t="str">
        <f>VLOOKUP($A392,'OASIS-11_26'!$E$2:$R$1556,2,FALSE)</f>
        <v>GEN</v>
      </c>
      <c r="D392" s="1">
        <f>VLOOKUP($A392,'OASIS-11_26'!$E$2:$R$1556,11,FALSE)</f>
        <v>41596</v>
      </c>
      <c r="E392" s="3">
        <f t="shared" si="12"/>
        <v>2013</v>
      </c>
      <c r="F392" t="str">
        <f>VLOOKUP($A392,'OASIS-11_26'!$E$2:$R$1556,9,FALSE)</f>
        <v>SUN</v>
      </c>
      <c r="G392" t="str">
        <f>VLOOKUP($A392,'OASIS-11_26'!$E$2:$R$1556,8,FALSE)</f>
        <v>PHOTO VOLTAIC</v>
      </c>
      <c r="H392">
        <f>VLOOKUP($A392,'OASIS-11_26'!$E$2:$R$1556,4,FALSE)</f>
        <v>17.5</v>
      </c>
      <c r="I392">
        <f>VLOOKUP($A392,'OASIS-11_26'!$E$2:$R$1556,5,FALSE)</f>
        <v>17.5</v>
      </c>
      <c r="J392" t="str">
        <f>VLOOKUP($A392,'OASIS-11_26'!$E$2:$R$1556,6,FALSE)</f>
        <v>SCE</v>
      </c>
      <c r="K392" t="str">
        <f>IF(ISERROR(VLOOKUP($A392,'2021_NQC_List-11_13'!$A$2:$T$1532,4,FALSE)),"","NQC")</f>
        <v>NQC</v>
      </c>
      <c r="L392" s="3" t="str">
        <f>IF(ISERROR(VLOOKUP($A392,'2021_NQC_List-11_13'!$A$2:$T$1532,4,FALSE)),"",VLOOKUP($A392,'2021_NQC_List-11_13'!$A$2:$T$1532,18,FALSE))</f>
        <v>EO</v>
      </c>
      <c r="M392">
        <f>IF($K392="NQC",VLOOKUP($A392,'2021_NQC_List-11_13'!$A$2:$T$1532,4,FALSE),0)</f>
        <v>0</v>
      </c>
      <c r="N392">
        <f>IF($K392="NQC",VLOOKUP($A392,'2021_NQC_List-11_13'!$A$2:$T$1532,5,FALSE),0)</f>
        <v>0</v>
      </c>
      <c r="O392">
        <f>IF($K392="NQC",VLOOKUP($A392,'2021_NQC_List-11_13'!$A$2:$T$1532,6,FALSE),0)</f>
        <v>0</v>
      </c>
      <c r="P392">
        <f>IF($K392="NQC",VLOOKUP($A392,'2021_NQC_List-11_13'!$A$2:$T$1532,7,FALSE),0)</f>
        <v>0</v>
      </c>
      <c r="Q392">
        <f>IF($K392="NQC",VLOOKUP($A392,'2021_NQC_List-11_13'!$A$2:$T$1532,8,FALSE),0)</f>
        <v>0</v>
      </c>
      <c r="R392">
        <f>IF($K392="NQC",VLOOKUP($A392,'2021_NQC_List-11_13'!$A$2:$T$1532,9,FALSE),0)</f>
        <v>0</v>
      </c>
      <c r="S392">
        <f>IF($K392="NQC",VLOOKUP($A392,'2021_NQC_List-11_13'!$A$2:$T$1532,10,FALSE),0)</f>
        <v>0</v>
      </c>
      <c r="T392">
        <f>IF($K392="NQC",VLOOKUP($A392,'2021_NQC_List-11_13'!$A$2:$T$1532,11,FALSE),0)</f>
        <v>0</v>
      </c>
      <c r="U392">
        <f>IF($K392="NQC",VLOOKUP($A392,'2021_NQC_List-11_13'!$A$2:$T$1532,12,FALSE),0)</f>
        <v>0</v>
      </c>
      <c r="V392">
        <f>IF($K392="NQC",VLOOKUP($A392,'2021_NQC_List-11_13'!$A$2:$T$1532,13,FALSE),0)</f>
        <v>0</v>
      </c>
      <c r="W392">
        <f>IF($K392="NQC",VLOOKUP($A392,'2021_NQC_List-11_13'!$A$2:$T$1532,14,FALSE),0)</f>
        <v>0</v>
      </c>
      <c r="X392">
        <f>IF($K392="NQC",VLOOKUP($A392,'2021_NQC_List-11_13'!$A$2:$T$1532,15,FALSE),0)</f>
        <v>0</v>
      </c>
      <c r="Y392" t="str">
        <f t="shared" si="13"/>
        <v>Non-Hydro</v>
      </c>
      <c r="AA392" t="s">
        <v>4341</v>
      </c>
    </row>
    <row r="393" spans="1:28" x14ac:dyDescent="0.3">
      <c r="A393" t="str">
        <f>'OASIS-11_26'!E406</f>
        <v>WALCRK_2_CTG1</v>
      </c>
      <c r="B393" t="str">
        <f>'OASIS-11_26'!G406</f>
        <v>Walnut Creek Energy Park Unit 1</v>
      </c>
      <c r="C393" t="str">
        <f>VLOOKUP($A393,'OASIS-11_26'!$E$2:$R$1556,2,FALSE)</f>
        <v>GEN</v>
      </c>
      <c r="D393" s="1">
        <f>VLOOKUP($A393,'OASIS-11_26'!$E$2:$R$1556,11,FALSE)</f>
        <v>41354</v>
      </c>
      <c r="E393" s="3">
        <f t="shared" si="12"/>
        <v>2013</v>
      </c>
      <c r="F393" t="str">
        <f>VLOOKUP($A393,'OASIS-11_26'!$E$2:$R$1556,9,FALSE)</f>
        <v>NATURAL GAS</v>
      </c>
      <c r="G393" t="str">
        <f>VLOOKUP($A393,'OASIS-11_26'!$E$2:$R$1556,8,FALSE)</f>
        <v>COMBUSTION TURBINE</v>
      </c>
      <c r="H393">
        <f>VLOOKUP($A393,'OASIS-11_26'!$E$2:$R$1556,4,FALSE)</f>
        <v>96.43</v>
      </c>
      <c r="I393">
        <f>VLOOKUP($A393,'OASIS-11_26'!$E$2:$R$1556,5,FALSE)</f>
        <v>102.5</v>
      </c>
      <c r="J393" t="str">
        <f>VLOOKUP($A393,'OASIS-11_26'!$E$2:$R$1556,6,FALSE)</f>
        <v>SCE</v>
      </c>
      <c r="K393" t="str">
        <f>IF(ISERROR(VLOOKUP($A393,'2021_NQC_List-11_13'!$A$2:$T$1532,4,FALSE)),"","NQC")</f>
        <v>NQC</v>
      </c>
      <c r="L393" s="3" t="str">
        <f>IF(ISERROR(VLOOKUP($A393,'2021_NQC_List-11_13'!$A$2:$T$1532,4,FALSE)),"",VLOOKUP($A393,'2021_NQC_List-11_13'!$A$2:$T$1532,18,FALSE))</f>
        <v>FC</v>
      </c>
      <c r="M393">
        <f>IF($K393="NQC",VLOOKUP($A393,'2021_NQC_List-11_13'!$A$2:$T$1532,4,FALSE),0)</f>
        <v>96.43</v>
      </c>
      <c r="N393">
        <f>IF($K393="NQC",VLOOKUP($A393,'2021_NQC_List-11_13'!$A$2:$T$1532,5,FALSE),0)</f>
        <v>96.43</v>
      </c>
      <c r="O393">
        <f>IF($K393="NQC",VLOOKUP($A393,'2021_NQC_List-11_13'!$A$2:$T$1532,6,FALSE),0)</f>
        <v>96.43</v>
      </c>
      <c r="P393">
        <f>IF($K393="NQC",VLOOKUP($A393,'2021_NQC_List-11_13'!$A$2:$T$1532,7,FALSE),0)</f>
        <v>96.43</v>
      </c>
      <c r="Q393">
        <f>IF($K393="NQC",VLOOKUP($A393,'2021_NQC_List-11_13'!$A$2:$T$1532,8,FALSE),0)</f>
        <v>96.43</v>
      </c>
      <c r="R393">
        <f>IF($K393="NQC",VLOOKUP($A393,'2021_NQC_List-11_13'!$A$2:$T$1532,9,FALSE),0)</f>
        <v>96.43</v>
      </c>
      <c r="S393">
        <f>IF($K393="NQC",VLOOKUP($A393,'2021_NQC_List-11_13'!$A$2:$T$1532,10,FALSE),0)</f>
        <v>96.43</v>
      </c>
      <c r="T393">
        <f>IF($K393="NQC",VLOOKUP($A393,'2021_NQC_List-11_13'!$A$2:$T$1532,11,FALSE),0)</f>
        <v>96.43</v>
      </c>
      <c r="U393">
        <f>IF($K393="NQC",VLOOKUP($A393,'2021_NQC_List-11_13'!$A$2:$T$1532,12,FALSE),0)</f>
        <v>96.43</v>
      </c>
      <c r="V393">
        <f>IF($K393="NQC",VLOOKUP($A393,'2021_NQC_List-11_13'!$A$2:$T$1532,13,FALSE),0)</f>
        <v>96.43</v>
      </c>
      <c r="W393">
        <f>IF($K393="NQC",VLOOKUP($A393,'2021_NQC_List-11_13'!$A$2:$T$1532,14,FALSE),0)</f>
        <v>96.43</v>
      </c>
      <c r="X393">
        <f>IF($K393="NQC",VLOOKUP($A393,'2021_NQC_List-11_13'!$A$2:$T$1532,15,FALSE),0)</f>
        <v>96.43</v>
      </c>
      <c r="Y393" t="str">
        <f t="shared" si="13"/>
        <v>Non-Hydro</v>
      </c>
      <c r="AA393" t="s">
        <v>4341</v>
      </c>
    </row>
    <row r="394" spans="1:28" x14ac:dyDescent="0.3">
      <c r="A394" t="str">
        <f>'OASIS-11_26'!E407</f>
        <v>ETIWND_2_RTS026</v>
      </c>
      <c r="B394" t="str">
        <f>'OASIS-11_26'!G407</f>
        <v>SPVP026</v>
      </c>
      <c r="C394" t="str">
        <f>VLOOKUP($A394,'OASIS-11_26'!$E$2:$R$1556,2,FALSE)</f>
        <v>GEN</v>
      </c>
      <c r="D394" s="1">
        <f>VLOOKUP($A394,'OASIS-11_26'!$E$2:$R$1556,11,FALSE)</f>
        <v>42405</v>
      </c>
      <c r="E394" s="3">
        <f t="shared" si="12"/>
        <v>2016</v>
      </c>
      <c r="F394" t="str">
        <f>VLOOKUP($A394,'OASIS-11_26'!$E$2:$R$1556,9,FALSE)</f>
        <v>SUN</v>
      </c>
      <c r="G394" t="str">
        <f>VLOOKUP($A394,'OASIS-11_26'!$E$2:$R$1556,8,FALSE)</f>
        <v>PHOTO VOLTAIC</v>
      </c>
      <c r="H394">
        <f>VLOOKUP($A394,'OASIS-11_26'!$E$2:$R$1556,4,FALSE)</f>
        <v>6</v>
      </c>
      <c r="I394">
        <f>VLOOKUP($A394,'OASIS-11_26'!$E$2:$R$1556,5,FALSE)</f>
        <v>6</v>
      </c>
      <c r="J394" t="str">
        <f>VLOOKUP($A394,'OASIS-11_26'!$E$2:$R$1556,6,FALSE)</f>
        <v>SCE</v>
      </c>
      <c r="K394" t="str">
        <f>IF(ISERROR(VLOOKUP($A394,'2021_NQC_List-11_13'!$A$2:$T$1532,4,FALSE)),"","NQC")</f>
        <v>NQC</v>
      </c>
      <c r="L394" s="3" t="str">
        <f>IF(ISERROR(VLOOKUP($A394,'2021_NQC_List-11_13'!$A$2:$T$1532,4,FALSE)),"",VLOOKUP($A394,'2021_NQC_List-11_13'!$A$2:$T$1532,18,FALSE))</f>
        <v>FC</v>
      </c>
      <c r="M394">
        <f>IF($K394="NQC",VLOOKUP($A394,'2021_NQC_List-11_13'!$A$2:$T$1532,4,FALSE),0)</f>
        <v>0.24</v>
      </c>
      <c r="N394">
        <f>IF($K394="NQC",VLOOKUP($A394,'2021_NQC_List-11_13'!$A$2:$T$1532,5,FALSE),0)</f>
        <v>0.18</v>
      </c>
      <c r="O394">
        <f>IF($K394="NQC",VLOOKUP($A394,'2021_NQC_List-11_13'!$A$2:$T$1532,6,FALSE),0)</f>
        <v>1.08</v>
      </c>
      <c r="P394">
        <f>IF($K394="NQC",VLOOKUP($A394,'2021_NQC_List-11_13'!$A$2:$T$1532,7,FALSE),0)</f>
        <v>0.9</v>
      </c>
      <c r="Q394">
        <f>IF($K394="NQC",VLOOKUP($A394,'2021_NQC_List-11_13'!$A$2:$T$1532,8,FALSE),0)</f>
        <v>0.96</v>
      </c>
      <c r="R394">
        <f>IF($K394="NQC",VLOOKUP($A394,'2021_NQC_List-11_13'!$A$2:$T$1532,9,FALSE),0)</f>
        <v>1.86</v>
      </c>
      <c r="S394">
        <f>IF($K394="NQC",VLOOKUP($A394,'2021_NQC_List-11_13'!$A$2:$T$1532,10,FALSE),0)</f>
        <v>2.34</v>
      </c>
      <c r="T394">
        <f>IF($K394="NQC",VLOOKUP($A394,'2021_NQC_List-11_13'!$A$2:$T$1532,11,FALSE),0)</f>
        <v>1.62</v>
      </c>
      <c r="U394">
        <f>IF($K394="NQC",VLOOKUP($A394,'2021_NQC_List-11_13'!$A$2:$T$1532,12,FALSE),0)</f>
        <v>0.84</v>
      </c>
      <c r="V394">
        <f>IF($K394="NQC",VLOOKUP($A394,'2021_NQC_List-11_13'!$A$2:$T$1532,13,FALSE),0)</f>
        <v>0.12</v>
      </c>
      <c r="W394">
        <f>IF($K394="NQC",VLOOKUP($A394,'2021_NQC_List-11_13'!$A$2:$T$1532,14,FALSE),0)</f>
        <v>0.12</v>
      </c>
      <c r="X394">
        <f>IF($K394="NQC",VLOOKUP($A394,'2021_NQC_List-11_13'!$A$2:$T$1532,15,FALSE),0)</f>
        <v>0</v>
      </c>
      <c r="Y394" t="str">
        <f t="shared" si="13"/>
        <v>Non-Hydro</v>
      </c>
      <c r="AA394" t="s">
        <v>4341</v>
      </c>
    </row>
    <row r="395" spans="1:28" x14ac:dyDescent="0.3">
      <c r="A395" t="str">
        <f>'OASIS-11_26'!E408</f>
        <v>SAUGUS_7_LOPEZ</v>
      </c>
      <c r="B395" t="str">
        <f>'OASIS-11_26'!G408</f>
        <v>MM Lopez Energy</v>
      </c>
      <c r="C395" t="str">
        <f>VLOOKUP($A395,'OASIS-11_26'!$E$2:$R$1556,2,FALSE)</f>
        <v>GEN</v>
      </c>
      <c r="D395" s="1">
        <f>VLOOKUP($A395,'OASIS-11_26'!$E$2:$R$1556,11,FALSE)</f>
        <v>36165</v>
      </c>
      <c r="E395" s="3">
        <f t="shared" si="12"/>
        <v>1999</v>
      </c>
      <c r="F395" t="str">
        <f>VLOOKUP($A395,'OASIS-11_26'!$E$2:$R$1556,9,FALSE)</f>
        <v>BIOGAS</v>
      </c>
      <c r="G395" t="str">
        <f>VLOOKUP($A395,'OASIS-11_26'!$E$2:$R$1556,8,FALSE)</f>
        <v>RECIPROCATING ENGINE</v>
      </c>
      <c r="H395">
        <f>VLOOKUP($A395,'OASIS-11_26'!$E$2:$R$1556,4,FALSE)</f>
        <v>6.1</v>
      </c>
      <c r="I395">
        <f>VLOOKUP($A395,'OASIS-11_26'!$E$2:$R$1556,5,FALSE)</f>
        <v>6</v>
      </c>
      <c r="J395" t="str">
        <f>VLOOKUP($A395,'OASIS-11_26'!$E$2:$R$1556,6,FALSE)</f>
        <v>SCE</v>
      </c>
      <c r="K395" t="str">
        <f>IF(ISERROR(VLOOKUP($A395,'2021_NQC_List-11_13'!$A$2:$T$1532,4,FALSE)),"","NQC")</f>
        <v>NQC</v>
      </c>
      <c r="L395" s="3" t="str">
        <f>IF(ISERROR(VLOOKUP($A395,'2021_NQC_List-11_13'!$A$2:$T$1532,4,FALSE)),"",VLOOKUP($A395,'2021_NQC_List-11_13'!$A$2:$T$1532,18,FALSE))</f>
        <v>FC</v>
      </c>
      <c r="M395">
        <f>IF($K395="NQC",VLOOKUP($A395,'2021_NQC_List-11_13'!$A$2:$T$1532,4,FALSE),0)</f>
        <v>4.12</v>
      </c>
      <c r="N395">
        <f>IF($K395="NQC",VLOOKUP($A395,'2021_NQC_List-11_13'!$A$2:$T$1532,5,FALSE),0)</f>
        <v>4.67</v>
      </c>
      <c r="O395">
        <f>IF($K395="NQC",VLOOKUP($A395,'2021_NQC_List-11_13'!$A$2:$T$1532,6,FALSE),0)</f>
        <v>5.67</v>
      </c>
      <c r="P395">
        <f>IF($K395="NQC",VLOOKUP($A395,'2021_NQC_List-11_13'!$A$2:$T$1532,7,FALSE),0)</f>
        <v>5.69</v>
      </c>
      <c r="Q395">
        <f>IF($K395="NQC",VLOOKUP($A395,'2021_NQC_List-11_13'!$A$2:$T$1532,8,FALSE),0)</f>
        <v>5.55</v>
      </c>
      <c r="R395">
        <f>IF($K395="NQC",VLOOKUP($A395,'2021_NQC_List-11_13'!$A$2:$T$1532,9,FALSE),0)</f>
        <v>4.67</v>
      </c>
      <c r="S395">
        <f>IF($K395="NQC",VLOOKUP($A395,'2021_NQC_List-11_13'!$A$2:$T$1532,10,FALSE),0)</f>
        <v>5.09</v>
      </c>
      <c r="T395">
        <f>IF($K395="NQC",VLOOKUP($A395,'2021_NQC_List-11_13'!$A$2:$T$1532,11,FALSE),0)</f>
        <v>5.34</v>
      </c>
      <c r="U395">
        <f>IF($K395="NQC",VLOOKUP($A395,'2021_NQC_List-11_13'!$A$2:$T$1532,12,FALSE),0)</f>
        <v>5.47</v>
      </c>
      <c r="V395">
        <f>IF($K395="NQC",VLOOKUP($A395,'2021_NQC_List-11_13'!$A$2:$T$1532,13,FALSE),0)</f>
        <v>5.24</v>
      </c>
      <c r="W395">
        <f>IF($K395="NQC",VLOOKUP($A395,'2021_NQC_List-11_13'!$A$2:$T$1532,14,FALSE),0)</f>
        <v>5.48</v>
      </c>
      <c r="X395">
        <f>IF($K395="NQC",VLOOKUP($A395,'2021_NQC_List-11_13'!$A$2:$T$1532,15,FALSE),0)</f>
        <v>5.29</v>
      </c>
      <c r="Y395" t="str">
        <f t="shared" si="13"/>
        <v>Non-Hydro</v>
      </c>
      <c r="AA395" t="s">
        <v>4341</v>
      </c>
    </row>
    <row r="396" spans="1:28" x14ac:dyDescent="0.3">
      <c r="A396" t="str">
        <f>'OASIS-11_26'!E409</f>
        <v>REDOND_7_UNIT 8</v>
      </c>
      <c r="B396" t="str">
        <f>'OASIS-11_26'!G409</f>
        <v>REDONDO GEN STA. UNIT 8</v>
      </c>
      <c r="C396" t="str">
        <f>VLOOKUP($A396,'OASIS-11_26'!$E$2:$R$1556,2,FALSE)</f>
        <v>GEN</v>
      </c>
      <c r="D396" s="1">
        <f>VLOOKUP($A396,'OASIS-11_26'!$E$2:$R$1556,11,FALSE)</f>
        <v>24473</v>
      </c>
      <c r="E396" s="3">
        <f t="shared" si="12"/>
        <v>1967</v>
      </c>
      <c r="F396" t="str">
        <f>VLOOKUP($A396,'OASIS-11_26'!$E$2:$R$1556,9,FALSE)</f>
        <v>NATURAL GAS</v>
      </c>
      <c r="G396" t="str">
        <f>VLOOKUP($A396,'OASIS-11_26'!$E$2:$R$1556,8,FALSE)</f>
        <v>STEAM</v>
      </c>
      <c r="H396">
        <f>VLOOKUP($A396,'OASIS-11_26'!$E$2:$R$1556,4,FALSE)</f>
        <v>480</v>
      </c>
      <c r="I396">
        <f>VLOOKUP($A396,'OASIS-11_26'!$E$2:$R$1556,5,FALSE)</f>
        <v>480</v>
      </c>
      <c r="J396" t="str">
        <f>VLOOKUP($A396,'OASIS-11_26'!$E$2:$R$1556,6,FALSE)</f>
        <v>SCE</v>
      </c>
      <c r="K396" t="str">
        <f>IF(ISERROR(VLOOKUP($A396,'2021_NQC_List-11_13'!$A$2:$T$1532,4,FALSE)),"","NQC")</f>
        <v>NQC</v>
      </c>
      <c r="L396" s="3" t="str">
        <f>IF(ISERROR(VLOOKUP($A396,'2021_NQC_List-11_13'!$A$2:$T$1532,4,FALSE)),"",VLOOKUP($A396,'2021_NQC_List-11_13'!$A$2:$T$1532,18,FALSE))</f>
        <v>FC</v>
      </c>
      <c r="M396">
        <f>IF($K396="NQC",VLOOKUP($A396,'2021_NQC_List-11_13'!$A$2:$T$1532,4,FALSE),0)</f>
        <v>480</v>
      </c>
      <c r="N396">
        <f>IF($K396="NQC",VLOOKUP($A396,'2021_NQC_List-11_13'!$A$2:$T$1532,5,FALSE),0)</f>
        <v>480</v>
      </c>
      <c r="O396">
        <f>IF($K396="NQC",VLOOKUP($A396,'2021_NQC_List-11_13'!$A$2:$T$1532,6,FALSE),0)</f>
        <v>480</v>
      </c>
      <c r="P396">
        <f>IF($K396="NQC",VLOOKUP($A396,'2021_NQC_List-11_13'!$A$2:$T$1532,7,FALSE),0)</f>
        <v>480</v>
      </c>
      <c r="Q396">
        <f>IF($K396="NQC",VLOOKUP($A396,'2021_NQC_List-11_13'!$A$2:$T$1532,8,FALSE),0)</f>
        <v>480</v>
      </c>
      <c r="R396">
        <f>IF($K396="NQC",VLOOKUP($A396,'2021_NQC_List-11_13'!$A$2:$T$1532,9,FALSE),0)</f>
        <v>480</v>
      </c>
      <c r="S396">
        <f>IF($K396="NQC",VLOOKUP($A396,'2021_NQC_List-11_13'!$A$2:$T$1532,10,FALSE),0)</f>
        <v>480</v>
      </c>
      <c r="T396">
        <f>IF($K396="NQC",VLOOKUP($A396,'2021_NQC_List-11_13'!$A$2:$T$1532,11,FALSE),0)</f>
        <v>480</v>
      </c>
      <c r="U396">
        <f>IF($K396="NQC",VLOOKUP($A396,'2021_NQC_List-11_13'!$A$2:$T$1532,12,FALSE),0)</f>
        <v>480</v>
      </c>
      <c r="V396">
        <f>IF($K396="NQC",VLOOKUP($A396,'2021_NQC_List-11_13'!$A$2:$T$1532,13,FALSE),0)</f>
        <v>480</v>
      </c>
      <c r="W396">
        <f>IF($K396="NQC",VLOOKUP($A396,'2021_NQC_List-11_13'!$A$2:$T$1532,14,FALSE),0)</f>
        <v>480</v>
      </c>
      <c r="X396">
        <f>IF($K396="NQC",VLOOKUP($A396,'2021_NQC_List-11_13'!$A$2:$T$1532,15,FALSE),0)</f>
        <v>480</v>
      </c>
      <c r="Y396" t="str">
        <f t="shared" si="13"/>
        <v>Non-Hydro</v>
      </c>
      <c r="AA396" t="s">
        <v>4335</v>
      </c>
    </row>
    <row r="397" spans="1:28" x14ac:dyDescent="0.3">
      <c r="A397" t="str">
        <f>'OASIS-11_26'!E410</f>
        <v>OAK C_7_UNIT 2</v>
      </c>
      <c r="B397" t="str">
        <f>'OASIS-11_26'!G410</f>
        <v>OAKLAND STATION C GT UNIT 2</v>
      </c>
      <c r="C397" t="str">
        <f>VLOOKUP($A397,'OASIS-11_26'!$E$2:$R$1556,2,FALSE)</f>
        <v>GEN</v>
      </c>
      <c r="D397" s="1">
        <f>VLOOKUP($A397,'OASIS-11_26'!$E$2:$R$1556,11,FALSE)</f>
        <v>28491</v>
      </c>
      <c r="E397" s="3">
        <f t="shared" si="12"/>
        <v>1978</v>
      </c>
      <c r="F397" t="str">
        <f>VLOOKUP($A397,'OASIS-11_26'!$E$2:$R$1556,9,FALSE)</f>
        <v>DISTILLATE</v>
      </c>
      <c r="G397" t="str">
        <f>VLOOKUP($A397,'OASIS-11_26'!$E$2:$R$1556,8,FALSE)</f>
        <v>COMBUSTION TURBINE</v>
      </c>
      <c r="H397">
        <f>VLOOKUP($A397,'OASIS-11_26'!$E$2:$R$1556,4,FALSE)</f>
        <v>55</v>
      </c>
      <c r="I397">
        <f>VLOOKUP($A397,'OASIS-11_26'!$E$2:$R$1556,5,FALSE)</f>
        <v>55</v>
      </c>
      <c r="J397" t="str">
        <f>VLOOKUP($A397,'OASIS-11_26'!$E$2:$R$1556,6,FALSE)</f>
        <v>PGAE</v>
      </c>
      <c r="K397" t="str">
        <f>IF(ISERROR(VLOOKUP($A397,'2021_NQC_List-11_13'!$A$2:$T$1532,4,FALSE)),"","NQC")</f>
        <v>NQC</v>
      </c>
      <c r="L397" s="3" t="str">
        <f>IF(ISERROR(VLOOKUP($A397,'2021_NQC_List-11_13'!$A$2:$T$1532,4,FALSE)),"",VLOOKUP($A397,'2021_NQC_List-11_13'!$A$2:$T$1532,18,FALSE))</f>
        <v>FC</v>
      </c>
      <c r="M397">
        <f>IF($K397="NQC",VLOOKUP($A397,'2021_NQC_List-11_13'!$A$2:$T$1532,4,FALSE),0)</f>
        <v>55</v>
      </c>
      <c r="N397">
        <f>IF($K397="NQC",VLOOKUP($A397,'2021_NQC_List-11_13'!$A$2:$T$1532,5,FALSE),0)</f>
        <v>55</v>
      </c>
      <c r="O397">
        <f>IF($K397="NQC",VLOOKUP($A397,'2021_NQC_List-11_13'!$A$2:$T$1532,6,FALSE),0)</f>
        <v>55</v>
      </c>
      <c r="P397">
        <f>IF($K397="NQC",VLOOKUP($A397,'2021_NQC_List-11_13'!$A$2:$T$1532,7,FALSE),0)</f>
        <v>55</v>
      </c>
      <c r="Q397">
        <f>IF($K397="NQC",VLOOKUP($A397,'2021_NQC_List-11_13'!$A$2:$T$1532,8,FALSE),0)</f>
        <v>55</v>
      </c>
      <c r="R397">
        <f>IF($K397="NQC",VLOOKUP($A397,'2021_NQC_List-11_13'!$A$2:$T$1532,9,FALSE),0)</f>
        <v>55</v>
      </c>
      <c r="S397">
        <f>IF($K397="NQC",VLOOKUP($A397,'2021_NQC_List-11_13'!$A$2:$T$1532,10,FALSE),0)</f>
        <v>55</v>
      </c>
      <c r="T397">
        <f>IF($K397="NQC",VLOOKUP($A397,'2021_NQC_List-11_13'!$A$2:$T$1532,11,FALSE),0)</f>
        <v>55</v>
      </c>
      <c r="U397">
        <f>IF($K397="NQC",VLOOKUP($A397,'2021_NQC_List-11_13'!$A$2:$T$1532,12,FALSE),0)</f>
        <v>55</v>
      </c>
      <c r="V397">
        <f>IF($K397="NQC",VLOOKUP($A397,'2021_NQC_List-11_13'!$A$2:$T$1532,13,FALSE),0)</f>
        <v>55</v>
      </c>
      <c r="W397">
        <f>IF($K397="NQC",VLOOKUP($A397,'2021_NQC_List-11_13'!$A$2:$T$1532,14,FALSE),0)</f>
        <v>55</v>
      </c>
      <c r="X397">
        <f>IF($K397="NQC",VLOOKUP($A397,'2021_NQC_List-11_13'!$A$2:$T$1532,15,FALSE),0)</f>
        <v>55</v>
      </c>
      <c r="Y397" t="str">
        <f t="shared" si="13"/>
        <v>Non-Hydro</v>
      </c>
      <c r="AA397" s="129" t="s">
        <v>4409</v>
      </c>
    </row>
    <row r="398" spans="1:28" x14ac:dyDescent="0.3">
      <c r="A398" t="str">
        <f>'OASIS-11_26'!E411</f>
        <v>BISHOP_1_ALAMO</v>
      </c>
      <c r="B398" t="str">
        <f>'OASIS-11_26'!G411</f>
        <v>BISHOP CREEK PLANT 2  AND  6</v>
      </c>
      <c r="C398" t="str">
        <f>VLOOKUP($A398,'OASIS-11_26'!$E$2:$R$1556,2,FALSE)</f>
        <v>GEN</v>
      </c>
      <c r="D398" s="1">
        <f>VLOOKUP($A398,'OASIS-11_26'!$E$2:$R$1556,11,FALSE)</f>
        <v>2923</v>
      </c>
      <c r="E398" s="3">
        <f t="shared" si="12"/>
        <v>1908</v>
      </c>
      <c r="F398" t="str">
        <f>VLOOKUP($A398,'OASIS-11_26'!$E$2:$R$1556,9,FALSE)</f>
        <v>WATER</v>
      </c>
      <c r="G398" t="str">
        <f>VLOOKUP($A398,'OASIS-11_26'!$E$2:$R$1556,8,FALSE)</f>
        <v>HYDRO</v>
      </c>
      <c r="H398">
        <f>VLOOKUP($A398,'OASIS-11_26'!$E$2:$R$1556,4,FALSE)</f>
        <v>13.4</v>
      </c>
      <c r="I398">
        <f>VLOOKUP($A398,'OASIS-11_26'!$E$2:$R$1556,5,FALSE)</f>
        <v>13.4</v>
      </c>
      <c r="J398" t="str">
        <f>VLOOKUP($A398,'OASIS-11_26'!$E$2:$R$1556,6,FALSE)</f>
        <v>SCE</v>
      </c>
      <c r="K398" t="str">
        <f>IF(ISERROR(VLOOKUP($A398,'2021_NQC_List-11_13'!$A$2:$T$1532,4,FALSE)),"","NQC")</f>
        <v>NQC</v>
      </c>
      <c r="L398" s="3" t="str">
        <f>IF(ISERROR(VLOOKUP($A398,'2021_NQC_List-11_13'!$A$2:$T$1532,4,FALSE)),"",VLOOKUP($A398,'2021_NQC_List-11_13'!$A$2:$T$1532,18,FALSE))</f>
        <v>FC</v>
      </c>
      <c r="M398">
        <f>IF($K398="NQC",VLOOKUP($A398,'2021_NQC_List-11_13'!$A$2:$T$1532,4,FALSE),0)</f>
        <v>3.65</v>
      </c>
      <c r="N398">
        <f>IF($K398="NQC",VLOOKUP($A398,'2021_NQC_List-11_13'!$A$2:$T$1532,5,FALSE),0)</f>
        <v>4.5</v>
      </c>
      <c r="O398">
        <f>IF($K398="NQC",VLOOKUP($A398,'2021_NQC_List-11_13'!$A$2:$T$1532,6,FALSE),0)</f>
        <v>6.25</v>
      </c>
      <c r="P398">
        <f>IF($K398="NQC",VLOOKUP($A398,'2021_NQC_List-11_13'!$A$2:$T$1532,7,FALSE),0)</f>
        <v>8.9</v>
      </c>
      <c r="Q398">
        <f>IF($K398="NQC",VLOOKUP($A398,'2021_NQC_List-11_13'!$A$2:$T$1532,8,FALSE),0)</f>
        <v>10.65</v>
      </c>
      <c r="R398">
        <f>IF($K398="NQC",VLOOKUP($A398,'2021_NQC_List-11_13'!$A$2:$T$1532,9,FALSE),0)</f>
        <v>11.06</v>
      </c>
      <c r="S398">
        <f>IF($K398="NQC",VLOOKUP($A398,'2021_NQC_List-11_13'!$A$2:$T$1532,10,FALSE),0)</f>
        <v>11.59</v>
      </c>
      <c r="T398">
        <f>IF($K398="NQC",VLOOKUP($A398,'2021_NQC_List-11_13'!$A$2:$T$1532,11,FALSE),0)</f>
        <v>11.49</v>
      </c>
      <c r="U398">
        <f>IF($K398="NQC",VLOOKUP($A398,'2021_NQC_List-11_13'!$A$2:$T$1532,12,FALSE),0)</f>
        <v>8.67</v>
      </c>
      <c r="V398">
        <f>IF($K398="NQC",VLOOKUP($A398,'2021_NQC_List-11_13'!$A$2:$T$1532,13,FALSE),0)</f>
        <v>4.99</v>
      </c>
      <c r="W398">
        <f>IF($K398="NQC",VLOOKUP($A398,'2021_NQC_List-11_13'!$A$2:$T$1532,14,FALSE),0)</f>
        <v>3.72</v>
      </c>
      <c r="X398">
        <f>IF($K398="NQC",VLOOKUP($A398,'2021_NQC_List-11_13'!$A$2:$T$1532,15,FALSE),0)</f>
        <v>3.87</v>
      </c>
      <c r="Y398" t="str">
        <f t="shared" si="13"/>
        <v>Hydro-Small Hydro</v>
      </c>
      <c r="AA398" t="s">
        <v>4341</v>
      </c>
    </row>
    <row r="399" spans="1:28" x14ac:dyDescent="0.3">
      <c r="A399" t="str">
        <f>'OASIS-11_26'!E412</f>
        <v>BEARDS_7_UNIT 1</v>
      </c>
      <c r="B399" t="str">
        <f>'OASIS-11_26'!G412</f>
        <v>Beardsley Hydro</v>
      </c>
      <c r="C399" t="str">
        <f>VLOOKUP($A399,'OASIS-11_26'!$E$2:$R$1556,2,FALSE)</f>
        <v>GEN</v>
      </c>
      <c r="D399" s="1">
        <f>VLOOKUP($A399,'OASIS-11_26'!$E$2:$R$1556,11,FALSE)</f>
        <v>20821</v>
      </c>
      <c r="E399" s="3">
        <f t="shared" si="12"/>
        <v>1957</v>
      </c>
      <c r="F399" t="str">
        <f>VLOOKUP($A399,'OASIS-11_26'!$E$2:$R$1556,9,FALSE)</f>
        <v>WATER</v>
      </c>
      <c r="G399" t="str">
        <f>VLOOKUP($A399,'OASIS-11_26'!$E$2:$R$1556,8,FALSE)</f>
        <v>HYDRO</v>
      </c>
      <c r="H399">
        <f>VLOOKUP($A399,'OASIS-11_26'!$E$2:$R$1556,4,FALSE)</f>
        <v>11.5</v>
      </c>
      <c r="I399">
        <f>VLOOKUP($A399,'OASIS-11_26'!$E$2:$R$1556,5,FALSE)</f>
        <v>11.5</v>
      </c>
      <c r="J399" t="str">
        <f>VLOOKUP($A399,'OASIS-11_26'!$E$2:$R$1556,6,FALSE)</f>
        <v>PGAE</v>
      </c>
      <c r="K399" t="str">
        <f>IF(ISERROR(VLOOKUP($A399,'2021_NQC_List-11_13'!$A$2:$T$1532,4,FALSE)),"","NQC")</f>
        <v>NQC</v>
      </c>
      <c r="L399" s="3" t="str">
        <f>IF(ISERROR(VLOOKUP($A399,'2021_NQC_List-11_13'!$A$2:$T$1532,4,FALSE)),"",VLOOKUP($A399,'2021_NQC_List-11_13'!$A$2:$T$1532,18,FALSE))</f>
        <v>FC</v>
      </c>
      <c r="M399">
        <f>IF($K399="NQC",VLOOKUP($A399,'2021_NQC_List-11_13'!$A$2:$T$1532,4,FALSE),0)</f>
        <v>4.0599999999999996</v>
      </c>
      <c r="N399">
        <f>IF($K399="NQC",VLOOKUP($A399,'2021_NQC_List-11_13'!$A$2:$T$1532,5,FALSE),0)</f>
        <v>2.82</v>
      </c>
      <c r="O399">
        <f>IF($K399="NQC",VLOOKUP($A399,'2021_NQC_List-11_13'!$A$2:$T$1532,6,FALSE),0)</f>
        <v>4.4000000000000004</v>
      </c>
      <c r="P399">
        <f>IF($K399="NQC",VLOOKUP($A399,'2021_NQC_List-11_13'!$A$2:$T$1532,7,FALSE),0)</f>
        <v>8.5399999999999991</v>
      </c>
      <c r="Q399">
        <f>IF($K399="NQC",VLOOKUP($A399,'2021_NQC_List-11_13'!$A$2:$T$1532,8,FALSE),0)</f>
        <v>9.08</v>
      </c>
      <c r="R399">
        <f>IF($K399="NQC",VLOOKUP($A399,'2021_NQC_List-11_13'!$A$2:$T$1532,9,FALSE),0)</f>
        <v>9.14</v>
      </c>
      <c r="S399">
        <f>IF($K399="NQC",VLOOKUP($A399,'2021_NQC_List-11_13'!$A$2:$T$1532,10,FALSE),0)</f>
        <v>9.18</v>
      </c>
      <c r="T399">
        <f>IF($K399="NQC",VLOOKUP($A399,'2021_NQC_List-11_13'!$A$2:$T$1532,11,FALSE),0)</f>
        <v>8.34</v>
      </c>
      <c r="U399">
        <f>IF($K399="NQC",VLOOKUP($A399,'2021_NQC_List-11_13'!$A$2:$T$1532,12,FALSE),0)</f>
        <v>4.3600000000000003</v>
      </c>
      <c r="V399">
        <f>IF($K399="NQC",VLOOKUP($A399,'2021_NQC_List-11_13'!$A$2:$T$1532,13,FALSE),0)</f>
        <v>3.6</v>
      </c>
      <c r="W399">
        <f>IF($K399="NQC",VLOOKUP($A399,'2021_NQC_List-11_13'!$A$2:$T$1532,14,FALSE),0)</f>
        <v>0.8</v>
      </c>
      <c r="X399">
        <f>IF($K399="NQC",VLOOKUP($A399,'2021_NQC_List-11_13'!$A$2:$T$1532,15,FALSE),0)</f>
        <v>3.76</v>
      </c>
      <c r="Y399" t="str">
        <f t="shared" si="13"/>
        <v>Hydro-Small Hydro</v>
      </c>
      <c r="AA399" t="s">
        <v>4341</v>
      </c>
    </row>
    <row r="400" spans="1:28" x14ac:dyDescent="0.3">
      <c r="A400" t="str">
        <f>'OASIS-11_26'!E413</f>
        <v>CEDUCR_2_SOLAR2</v>
      </c>
      <c r="B400" t="str">
        <f>'OASIS-11_26'!G413</f>
        <v>Ducor Solar 2</v>
      </c>
      <c r="C400" t="str">
        <f>VLOOKUP($A400,'OASIS-11_26'!$E$2:$R$1556,2,FALSE)</f>
        <v>GEN</v>
      </c>
      <c r="D400" s="1">
        <f>VLOOKUP($A400,'OASIS-11_26'!$E$2:$R$1556,11,FALSE)</f>
        <v>42727</v>
      </c>
      <c r="E400" s="3">
        <f t="shared" si="12"/>
        <v>2016</v>
      </c>
      <c r="F400" t="str">
        <f>VLOOKUP($A400,'OASIS-11_26'!$E$2:$R$1556,9,FALSE)</f>
        <v>SUN</v>
      </c>
      <c r="G400" t="str">
        <f>VLOOKUP($A400,'OASIS-11_26'!$E$2:$R$1556,8,FALSE)</f>
        <v>PHOTO VOLTAIC</v>
      </c>
      <c r="H400">
        <f>VLOOKUP($A400,'OASIS-11_26'!$E$2:$R$1556,4,FALSE)</f>
        <v>20</v>
      </c>
      <c r="I400">
        <f>VLOOKUP($A400,'OASIS-11_26'!$E$2:$R$1556,5,FALSE)</f>
        <v>20</v>
      </c>
      <c r="J400" t="str">
        <f>VLOOKUP($A400,'OASIS-11_26'!$E$2:$R$1556,6,FALSE)</f>
        <v>SCE</v>
      </c>
      <c r="K400" t="str">
        <f>IF(ISERROR(VLOOKUP($A400,'2021_NQC_List-11_13'!$A$2:$T$1532,4,FALSE)),"","NQC")</f>
        <v>NQC</v>
      </c>
      <c r="L400" s="3" t="str">
        <f>IF(ISERROR(VLOOKUP($A400,'2021_NQC_List-11_13'!$A$2:$T$1532,4,FALSE)),"",VLOOKUP($A400,'2021_NQC_List-11_13'!$A$2:$T$1532,18,FALSE))</f>
        <v>EO</v>
      </c>
      <c r="M400">
        <f>IF($K400="NQC",VLOOKUP($A400,'2021_NQC_List-11_13'!$A$2:$T$1532,4,FALSE),0)</f>
        <v>0</v>
      </c>
      <c r="N400">
        <f>IF($K400="NQC",VLOOKUP($A400,'2021_NQC_List-11_13'!$A$2:$T$1532,5,FALSE),0)</f>
        <v>0</v>
      </c>
      <c r="O400">
        <f>IF($K400="NQC",VLOOKUP($A400,'2021_NQC_List-11_13'!$A$2:$T$1532,6,FALSE),0)</f>
        <v>0</v>
      </c>
      <c r="P400">
        <f>IF($K400="NQC",VLOOKUP($A400,'2021_NQC_List-11_13'!$A$2:$T$1532,7,FALSE),0)</f>
        <v>0</v>
      </c>
      <c r="Q400">
        <f>IF($K400="NQC",VLOOKUP($A400,'2021_NQC_List-11_13'!$A$2:$T$1532,8,FALSE),0)</f>
        <v>0</v>
      </c>
      <c r="R400">
        <f>IF($K400="NQC",VLOOKUP($A400,'2021_NQC_List-11_13'!$A$2:$T$1532,9,FALSE),0)</f>
        <v>0</v>
      </c>
      <c r="S400">
        <f>IF($K400="NQC",VLOOKUP($A400,'2021_NQC_List-11_13'!$A$2:$T$1532,10,FALSE),0)</f>
        <v>0</v>
      </c>
      <c r="T400">
        <f>IF($K400="NQC",VLOOKUP($A400,'2021_NQC_List-11_13'!$A$2:$T$1532,11,FALSE),0)</f>
        <v>0</v>
      </c>
      <c r="U400">
        <f>IF($K400="NQC",VLOOKUP($A400,'2021_NQC_List-11_13'!$A$2:$T$1532,12,FALSE),0)</f>
        <v>0</v>
      </c>
      <c r="V400">
        <f>IF($K400="NQC",VLOOKUP($A400,'2021_NQC_List-11_13'!$A$2:$T$1532,13,FALSE),0)</f>
        <v>0</v>
      </c>
      <c r="W400">
        <f>IF($K400="NQC",VLOOKUP($A400,'2021_NQC_List-11_13'!$A$2:$T$1532,14,FALSE),0)</f>
        <v>0</v>
      </c>
      <c r="X400">
        <f>IF($K400="NQC",VLOOKUP($A400,'2021_NQC_List-11_13'!$A$2:$T$1532,15,FALSE),0)</f>
        <v>0</v>
      </c>
      <c r="Y400" t="str">
        <f t="shared" si="13"/>
        <v>Non-Hydro</v>
      </c>
      <c r="AA400" t="s">
        <v>4341</v>
      </c>
    </row>
    <row r="401" spans="1:27" x14ac:dyDescent="0.3">
      <c r="A401" t="str">
        <f>'OASIS-11_26'!E414</f>
        <v>ALTWD_1_QF</v>
      </c>
      <c r="B401" t="str">
        <f>'OASIS-11_26'!G414</f>
        <v>Altwind</v>
      </c>
      <c r="C401" t="str">
        <f>VLOOKUP($A401,'OASIS-11_26'!$E$2:$R$1556,2,FALSE)</f>
        <v>GEN</v>
      </c>
      <c r="D401" s="1">
        <f>VLOOKUP($A401,'OASIS-11_26'!$E$2:$R$1556,11,FALSE)</f>
        <v>42438</v>
      </c>
      <c r="E401" s="3">
        <f t="shared" si="12"/>
        <v>2016</v>
      </c>
      <c r="F401" t="str">
        <f>VLOOKUP($A401,'OASIS-11_26'!$E$2:$R$1556,9,FALSE)</f>
        <v>WIND</v>
      </c>
      <c r="G401" t="str">
        <f>VLOOKUP($A401,'OASIS-11_26'!$E$2:$R$1556,8,FALSE)</f>
        <v>WIND</v>
      </c>
      <c r="H401">
        <f>VLOOKUP($A401,'OASIS-11_26'!$E$2:$R$1556,4,FALSE)</f>
        <v>28.84</v>
      </c>
      <c r="I401">
        <f>VLOOKUP($A401,'OASIS-11_26'!$E$2:$R$1556,5,FALSE)</f>
        <v>47.1</v>
      </c>
      <c r="J401" t="str">
        <f>VLOOKUP($A401,'OASIS-11_26'!$E$2:$R$1556,6,FALSE)</f>
        <v>SCE</v>
      </c>
      <c r="K401" t="str">
        <f>IF(ISERROR(VLOOKUP($A401,'2021_NQC_List-11_13'!$A$2:$T$1532,4,FALSE)),"","NQC")</f>
        <v>NQC</v>
      </c>
      <c r="L401" s="3" t="str">
        <f>IF(ISERROR(VLOOKUP($A401,'2021_NQC_List-11_13'!$A$2:$T$1532,4,FALSE)),"",VLOOKUP($A401,'2021_NQC_List-11_13'!$A$2:$T$1532,18,FALSE))</f>
        <v>FC</v>
      </c>
      <c r="M401">
        <f>IF($K401="NQC",VLOOKUP($A401,'2021_NQC_List-11_13'!$A$2:$T$1532,4,FALSE),0)</f>
        <v>4.04</v>
      </c>
      <c r="N401">
        <f>IF($K401="NQC",VLOOKUP($A401,'2021_NQC_List-11_13'!$A$2:$T$1532,5,FALSE),0)</f>
        <v>3.46</v>
      </c>
      <c r="O401">
        <f>IF($K401="NQC",VLOOKUP($A401,'2021_NQC_List-11_13'!$A$2:$T$1532,6,FALSE),0)</f>
        <v>8.08</v>
      </c>
      <c r="P401">
        <f>IF($K401="NQC",VLOOKUP($A401,'2021_NQC_List-11_13'!$A$2:$T$1532,7,FALSE),0)</f>
        <v>7.21</v>
      </c>
      <c r="Q401">
        <f>IF($K401="NQC",VLOOKUP($A401,'2021_NQC_List-11_13'!$A$2:$T$1532,8,FALSE),0)</f>
        <v>7.21</v>
      </c>
      <c r="R401">
        <f>IF($K401="NQC",VLOOKUP($A401,'2021_NQC_List-11_13'!$A$2:$T$1532,9,FALSE),0)</f>
        <v>9.52</v>
      </c>
      <c r="S401">
        <f>IF($K401="NQC",VLOOKUP($A401,'2021_NQC_List-11_13'!$A$2:$T$1532,10,FALSE),0)</f>
        <v>6.63</v>
      </c>
      <c r="T401">
        <f>IF($K401="NQC",VLOOKUP($A401,'2021_NQC_List-11_13'!$A$2:$T$1532,11,FALSE),0)</f>
        <v>6.06</v>
      </c>
      <c r="U401">
        <f>IF($K401="NQC",VLOOKUP($A401,'2021_NQC_List-11_13'!$A$2:$T$1532,12,FALSE),0)</f>
        <v>4.33</v>
      </c>
      <c r="V401">
        <f>IF($K401="NQC",VLOOKUP($A401,'2021_NQC_List-11_13'!$A$2:$T$1532,13,FALSE),0)</f>
        <v>2.31</v>
      </c>
      <c r="W401">
        <f>IF($K401="NQC",VLOOKUP($A401,'2021_NQC_List-11_13'!$A$2:$T$1532,14,FALSE),0)</f>
        <v>3.46</v>
      </c>
      <c r="X401">
        <f>IF($K401="NQC",VLOOKUP($A401,'2021_NQC_List-11_13'!$A$2:$T$1532,15,FALSE),0)</f>
        <v>3.75</v>
      </c>
      <c r="Y401" t="str">
        <f t="shared" si="13"/>
        <v>Non-Hydro</v>
      </c>
      <c r="AA401" t="s">
        <v>4341</v>
      </c>
    </row>
    <row r="402" spans="1:27" x14ac:dyDescent="0.3">
      <c r="A402" t="str">
        <f>'OASIS-11_26'!E415</f>
        <v>ETIWND_2_RTS018</v>
      </c>
      <c r="B402" t="str">
        <f>'OASIS-11_26'!G415</f>
        <v>SPVP018 Fontana RT Solar</v>
      </c>
      <c r="C402" t="str">
        <f>VLOOKUP($A402,'OASIS-11_26'!$E$2:$R$1556,2,FALSE)</f>
        <v>GEN</v>
      </c>
      <c r="D402" s="1">
        <f>VLOOKUP($A402,'OASIS-11_26'!$E$2:$R$1556,11,FALSE)</f>
        <v>41237</v>
      </c>
      <c r="E402" s="3">
        <f t="shared" si="12"/>
        <v>2012</v>
      </c>
      <c r="F402" t="str">
        <f>VLOOKUP($A402,'OASIS-11_26'!$E$2:$R$1556,9,FALSE)</f>
        <v>SUN</v>
      </c>
      <c r="G402" t="str">
        <f>VLOOKUP($A402,'OASIS-11_26'!$E$2:$R$1556,8,FALSE)</f>
        <v>PHOTO VOLTAIC</v>
      </c>
      <c r="H402">
        <f>VLOOKUP($A402,'OASIS-11_26'!$E$2:$R$1556,4,FALSE)</f>
        <v>1.5</v>
      </c>
      <c r="I402">
        <f>VLOOKUP($A402,'OASIS-11_26'!$E$2:$R$1556,5,FALSE)</f>
        <v>1.5</v>
      </c>
      <c r="J402" t="str">
        <f>VLOOKUP($A402,'OASIS-11_26'!$E$2:$R$1556,6,FALSE)</f>
        <v>SCE</v>
      </c>
      <c r="K402" t="str">
        <f>IF(ISERROR(VLOOKUP($A402,'2021_NQC_List-11_13'!$A$2:$T$1532,4,FALSE)),"","NQC")</f>
        <v>NQC</v>
      </c>
      <c r="L402" s="3" t="str">
        <f>IF(ISERROR(VLOOKUP($A402,'2021_NQC_List-11_13'!$A$2:$T$1532,4,FALSE)),"",VLOOKUP($A402,'2021_NQC_List-11_13'!$A$2:$T$1532,18,FALSE))</f>
        <v>FC</v>
      </c>
      <c r="M402">
        <f>IF($K402="NQC",VLOOKUP($A402,'2021_NQC_List-11_13'!$A$2:$T$1532,4,FALSE),0)</f>
        <v>0.06</v>
      </c>
      <c r="N402">
        <f>IF($K402="NQC",VLOOKUP($A402,'2021_NQC_List-11_13'!$A$2:$T$1532,5,FALSE),0)</f>
        <v>0.05</v>
      </c>
      <c r="O402">
        <f>IF($K402="NQC",VLOOKUP($A402,'2021_NQC_List-11_13'!$A$2:$T$1532,6,FALSE),0)</f>
        <v>0.27</v>
      </c>
      <c r="P402">
        <f>IF($K402="NQC",VLOOKUP($A402,'2021_NQC_List-11_13'!$A$2:$T$1532,7,FALSE),0)</f>
        <v>0.23</v>
      </c>
      <c r="Q402">
        <f>IF($K402="NQC",VLOOKUP($A402,'2021_NQC_List-11_13'!$A$2:$T$1532,8,FALSE),0)</f>
        <v>0.24</v>
      </c>
      <c r="R402">
        <f>IF($K402="NQC",VLOOKUP($A402,'2021_NQC_List-11_13'!$A$2:$T$1532,9,FALSE),0)</f>
        <v>0.47</v>
      </c>
      <c r="S402">
        <f>IF($K402="NQC",VLOOKUP($A402,'2021_NQC_List-11_13'!$A$2:$T$1532,10,FALSE),0)</f>
        <v>0.59</v>
      </c>
      <c r="T402">
        <f>IF($K402="NQC",VLOOKUP($A402,'2021_NQC_List-11_13'!$A$2:$T$1532,11,FALSE),0)</f>
        <v>0.41</v>
      </c>
      <c r="U402">
        <f>IF($K402="NQC",VLOOKUP($A402,'2021_NQC_List-11_13'!$A$2:$T$1532,12,FALSE),0)</f>
        <v>0.21</v>
      </c>
      <c r="V402">
        <f>IF($K402="NQC",VLOOKUP($A402,'2021_NQC_List-11_13'!$A$2:$T$1532,13,FALSE),0)</f>
        <v>0.03</v>
      </c>
      <c r="W402">
        <f>IF($K402="NQC",VLOOKUP($A402,'2021_NQC_List-11_13'!$A$2:$T$1532,14,FALSE),0)</f>
        <v>0.03</v>
      </c>
      <c r="X402">
        <f>IF($K402="NQC",VLOOKUP($A402,'2021_NQC_List-11_13'!$A$2:$T$1532,15,FALSE),0)</f>
        <v>0</v>
      </c>
      <c r="Y402" t="str">
        <f t="shared" si="13"/>
        <v>Non-Hydro</v>
      </c>
      <c r="AA402" t="s">
        <v>4341</v>
      </c>
    </row>
    <row r="403" spans="1:27" x14ac:dyDescent="0.3">
      <c r="A403" t="str">
        <f>'OASIS-11_26'!E416</f>
        <v>ALAMIT_7_UNIT 4</v>
      </c>
      <c r="B403" t="str">
        <f>'OASIS-11_26'!G416</f>
        <v>ALAMITOS GEN STA. UNIT 4</v>
      </c>
      <c r="C403" t="str">
        <f>VLOOKUP($A403,'OASIS-11_26'!$E$2:$R$1556,2,FALSE)</f>
        <v>GEN</v>
      </c>
      <c r="D403" s="1">
        <f>VLOOKUP($A403,'OASIS-11_26'!$E$2:$R$1556,11,FALSE)</f>
        <v>22647</v>
      </c>
      <c r="E403" s="3">
        <f t="shared" si="12"/>
        <v>1962</v>
      </c>
      <c r="F403" t="str">
        <f>VLOOKUP($A403,'OASIS-11_26'!$E$2:$R$1556,9,FALSE)</f>
        <v>NATURAL GAS</v>
      </c>
      <c r="G403" t="str">
        <f>VLOOKUP($A403,'OASIS-11_26'!$E$2:$R$1556,8,FALSE)</f>
        <v>STEAM</v>
      </c>
      <c r="H403">
        <f>VLOOKUP($A403,'OASIS-11_26'!$E$2:$R$1556,4,FALSE)</f>
        <v>335.67</v>
      </c>
      <c r="I403">
        <f>VLOOKUP($A403,'OASIS-11_26'!$E$2:$R$1556,5,FALSE)</f>
        <v>320</v>
      </c>
      <c r="J403" t="str">
        <f>VLOOKUP($A403,'OASIS-11_26'!$E$2:$R$1556,6,FALSE)</f>
        <v>SCE</v>
      </c>
      <c r="K403" t="str">
        <f>IF(ISERROR(VLOOKUP($A403,'2021_NQC_List-11_13'!$A$2:$T$1532,4,FALSE)),"","NQC")</f>
        <v>NQC</v>
      </c>
      <c r="L403" s="3" t="str">
        <f>IF(ISERROR(VLOOKUP($A403,'2021_NQC_List-11_13'!$A$2:$T$1532,4,FALSE)),"",VLOOKUP($A403,'2021_NQC_List-11_13'!$A$2:$T$1532,18,FALSE))</f>
        <v>FC</v>
      </c>
      <c r="M403">
        <f>IF($K403="NQC",VLOOKUP($A403,'2021_NQC_List-11_13'!$A$2:$T$1532,4,FALSE),0)</f>
        <v>335.67</v>
      </c>
      <c r="N403">
        <f>IF($K403="NQC",VLOOKUP($A403,'2021_NQC_List-11_13'!$A$2:$T$1532,5,FALSE),0)</f>
        <v>335.67</v>
      </c>
      <c r="O403">
        <f>IF($K403="NQC",VLOOKUP($A403,'2021_NQC_List-11_13'!$A$2:$T$1532,6,FALSE),0)</f>
        <v>335.67</v>
      </c>
      <c r="P403">
        <f>IF($K403="NQC",VLOOKUP($A403,'2021_NQC_List-11_13'!$A$2:$T$1532,7,FALSE),0)</f>
        <v>335.67</v>
      </c>
      <c r="Q403">
        <f>IF($K403="NQC",VLOOKUP($A403,'2021_NQC_List-11_13'!$A$2:$T$1532,8,FALSE),0)</f>
        <v>335.67</v>
      </c>
      <c r="R403">
        <f>IF($K403="NQC",VLOOKUP($A403,'2021_NQC_List-11_13'!$A$2:$T$1532,9,FALSE),0)</f>
        <v>335.67</v>
      </c>
      <c r="S403">
        <f>IF($K403="NQC",VLOOKUP($A403,'2021_NQC_List-11_13'!$A$2:$T$1532,10,FALSE),0)</f>
        <v>335.67</v>
      </c>
      <c r="T403">
        <f>IF($K403="NQC",VLOOKUP($A403,'2021_NQC_List-11_13'!$A$2:$T$1532,11,FALSE),0)</f>
        <v>335.67</v>
      </c>
      <c r="U403">
        <f>IF($K403="NQC",VLOOKUP($A403,'2021_NQC_List-11_13'!$A$2:$T$1532,12,FALSE),0)</f>
        <v>335.67</v>
      </c>
      <c r="V403">
        <f>IF($K403="NQC",VLOOKUP($A403,'2021_NQC_List-11_13'!$A$2:$T$1532,13,FALSE),0)</f>
        <v>335.67</v>
      </c>
      <c r="W403">
        <f>IF($K403="NQC",VLOOKUP($A403,'2021_NQC_List-11_13'!$A$2:$T$1532,14,FALSE),0)</f>
        <v>335.67</v>
      </c>
      <c r="X403">
        <f>IF($K403="NQC",VLOOKUP($A403,'2021_NQC_List-11_13'!$A$2:$T$1532,15,FALSE),0)</f>
        <v>335.67</v>
      </c>
      <c r="Y403" t="str">
        <f t="shared" si="13"/>
        <v>Non-Hydro</v>
      </c>
      <c r="AA403" t="s">
        <v>4336</v>
      </c>
    </row>
    <row r="404" spans="1:27" x14ac:dyDescent="0.3">
      <c r="A404" t="str">
        <f>'OASIS-11_26'!E417</f>
        <v>CHEVCY_1_UNIT</v>
      </c>
      <c r="B404" t="str">
        <f>'OASIS-11_26'!G417</f>
        <v>CHEVRON USA (CYMRIC)</v>
      </c>
      <c r="C404" t="str">
        <f>VLOOKUP($A404,'OASIS-11_26'!$E$2:$R$1556,2,FALSE)</f>
        <v>GEN</v>
      </c>
      <c r="D404" s="1">
        <f>VLOOKUP($A404,'OASIS-11_26'!$E$2:$R$1556,11,FALSE)</f>
        <v>30239</v>
      </c>
      <c r="E404" s="3">
        <f t="shared" si="12"/>
        <v>1982</v>
      </c>
      <c r="F404" t="str">
        <f>VLOOKUP($A404,'OASIS-11_26'!$E$2:$R$1556,9,FALSE)</f>
        <v>NATURAL GAS</v>
      </c>
      <c r="G404" t="str">
        <f>VLOOKUP($A404,'OASIS-11_26'!$E$2:$R$1556,8,FALSE)</f>
        <v>COMBUSTION TURBINE</v>
      </c>
      <c r="H404">
        <f>VLOOKUP($A404,'OASIS-11_26'!$E$2:$R$1556,4,FALSE)</f>
        <v>24.3</v>
      </c>
      <c r="I404">
        <f>VLOOKUP($A404,'OASIS-11_26'!$E$2:$R$1556,5,FALSE)</f>
        <v>24.3</v>
      </c>
      <c r="J404" t="str">
        <f>VLOOKUP($A404,'OASIS-11_26'!$E$2:$R$1556,6,FALSE)</f>
        <v>PGAE</v>
      </c>
      <c r="K404" t="str">
        <f>IF(ISERROR(VLOOKUP($A404,'2021_NQC_List-11_13'!$A$2:$T$1532,4,FALSE)),"","NQC")</f>
        <v>NQC</v>
      </c>
      <c r="L404" s="3" t="str">
        <f>IF(ISERROR(VLOOKUP($A404,'2021_NQC_List-11_13'!$A$2:$T$1532,4,FALSE)),"",VLOOKUP($A404,'2021_NQC_List-11_13'!$A$2:$T$1532,18,FALSE))</f>
        <v>FC</v>
      </c>
      <c r="M404">
        <f>IF($K404="NQC",VLOOKUP($A404,'2021_NQC_List-11_13'!$A$2:$T$1532,4,FALSE),0)</f>
        <v>3.99</v>
      </c>
      <c r="N404">
        <f>IF($K404="NQC",VLOOKUP($A404,'2021_NQC_List-11_13'!$A$2:$T$1532,5,FALSE),0)</f>
        <v>2.27</v>
      </c>
      <c r="O404">
        <f>IF($K404="NQC",VLOOKUP($A404,'2021_NQC_List-11_13'!$A$2:$T$1532,6,FALSE),0)</f>
        <v>2.21</v>
      </c>
      <c r="P404">
        <f>IF($K404="NQC",VLOOKUP($A404,'2021_NQC_List-11_13'!$A$2:$T$1532,7,FALSE),0)</f>
        <v>2.89</v>
      </c>
      <c r="Q404">
        <f>IF($K404="NQC",VLOOKUP($A404,'2021_NQC_List-11_13'!$A$2:$T$1532,8,FALSE),0)</f>
        <v>2.2000000000000002</v>
      </c>
      <c r="R404">
        <f>IF($K404="NQC",VLOOKUP($A404,'2021_NQC_List-11_13'!$A$2:$T$1532,9,FALSE),0)</f>
        <v>2.2999999999999998</v>
      </c>
      <c r="S404">
        <f>IF($K404="NQC",VLOOKUP($A404,'2021_NQC_List-11_13'!$A$2:$T$1532,10,FALSE),0)</f>
        <v>3.34</v>
      </c>
      <c r="T404">
        <f>IF($K404="NQC",VLOOKUP($A404,'2021_NQC_List-11_13'!$A$2:$T$1532,11,FALSE),0)</f>
        <v>3.16</v>
      </c>
      <c r="U404">
        <f>IF($K404="NQC",VLOOKUP($A404,'2021_NQC_List-11_13'!$A$2:$T$1532,12,FALSE),0)</f>
        <v>2.38</v>
      </c>
      <c r="V404">
        <f>IF($K404="NQC",VLOOKUP($A404,'2021_NQC_List-11_13'!$A$2:$T$1532,13,FALSE),0)</f>
        <v>4.26</v>
      </c>
      <c r="W404">
        <f>IF($K404="NQC",VLOOKUP($A404,'2021_NQC_List-11_13'!$A$2:$T$1532,14,FALSE),0)</f>
        <v>2.68</v>
      </c>
      <c r="X404">
        <f>IF($K404="NQC",VLOOKUP($A404,'2021_NQC_List-11_13'!$A$2:$T$1532,15,FALSE),0)</f>
        <v>2.5</v>
      </c>
      <c r="Y404" t="str">
        <f t="shared" si="13"/>
        <v>Non-Hydro</v>
      </c>
      <c r="AA404" t="s">
        <v>4341</v>
      </c>
    </row>
    <row r="405" spans="1:27" x14ac:dyDescent="0.3">
      <c r="A405" t="str">
        <f>'OASIS-11_26'!E418</f>
        <v>BUCKWD_1_NPALM1</v>
      </c>
      <c r="B405" t="str">
        <f>'OASIS-11_26'!G418</f>
        <v>North Palm Springs 1A</v>
      </c>
      <c r="C405" t="str">
        <f>VLOOKUP($A405,'OASIS-11_26'!$E$2:$R$1556,2,FALSE)</f>
        <v>GEN</v>
      </c>
      <c r="D405" s="1">
        <f>VLOOKUP($A405,'OASIS-11_26'!$E$2:$R$1556,11,FALSE)</f>
        <v>41001</v>
      </c>
      <c r="E405" s="3">
        <f t="shared" si="12"/>
        <v>2012</v>
      </c>
      <c r="F405" t="str">
        <f>VLOOKUP($A405,'OASIS-11_26'!$E$2:$R$1556,9,FALSE)</f>
        <v>SUN</v>
      </c>
      <c r="G405" t="str">
        <f>VLOOKUP($A405,'OASIS-11_26'!$E$2:$R$1556,8,FALSE)</f>
        <v>PHOTO VOLTAIC</v>
      </c>
      <c r="H405">
        <f>VLOOKUP($A405,'OASIS-11_26'!$E$2:$R$1556,4,FALSE)</f>
        <v>2.4</v>
      </c>
      <c r="I405">
        <f>VLOOKUP($A405,'OASIS-11_26'!$E$2:$R$1556,5,FALSE)</f>
        <v>2.4</v>
      </c>
      <c r="J405" t="str">
        <f>VLOOKUP($A405,'OASIS-11_26'!$E$2:$R$1556,6,FALSE)</f>
        <v>SCE</v>
      </c>
      <c r="K405" t="str">
        <f>IF(ISERROR(VLOOKUP($A405,'2021_NQC_List-11_13'!$A$2:$T$1532,4,FALSE)),"","NQC")</f>
        <v>NQC</v>
      </c>
      <c r="L405" s="3" t="str">
        <f>IF(ISERROR(VLOOKUP($A405,'2021_NQC_List-11_13'!$A$2:$T$1532,4,FALSE)),"",VLOOKUP($A405,'2021_NQC_List-11_13'!$A$2:$T$1532,18,FALSE))</f>
        <v>FC</v>
      </c>
      <c r="M405">
        <f>IF($K405="NQC",VLOOKUP($A405,'2021_NQC_List-11_13'!$A$2:$T$1532,4,FALSE),0)</f>
        <v>0.1</v>
      </c>
      <c r="N405">
        <f>IF($K405="NQC",VLOOKUP($A405,'2021_NQC_List-11_13'!$A$2:$T$1532,5,FALSE),0)</f>
        <v>7.0000000000000007E-2</v>
      </c>
      <c r="O405">
        <f>IF($K405="NQC",VLOOKUP($A405,'2021_NQC_List-11_13'!$A$2:$T$1532,6,FALSE),0)</f>
        <v>0.43</v>
      </c>
      <c r="P405">
        <f>IF($K405="NQC",VLOOKUP($A405,'2021_NQC_List-11_13'!$A$2:$T$1532,7,FALSE),0)</f>
        <v>0.36</v>
      </c>
      <c r="Q405">
        <f>IF($K405="NQC",VLOOKUP($A405,'2021_NQC_List-11_13'!$A$2:$T$1532,8,FALSE),0)</f>
        <v>0.38</v>
      </c>
      <c r="R405">
        <f>IF($K405="NQC",VLOOKUP($A405,'2021_NQC_List-11_13'!$A$2:$T$1532,9,FALSE),0)</f>
        <v>0.74</v>
      </c>
      <c r="S405">
        <f>IF($K405="NQC",VLOOKUP($A405,'2021_NQC_List-11_13'!$A$2:$T$1532,10,FALSE),0)</f>
        <v>0.94</v>
      </c>
      <c r="T405">
        <f>IF($K405="NQC",VLOOKUP($A405,'2021_NQC_List-11_13'!$A$2:$T$1532,11,FALSE),0)</f>
        <v>0.65</v>
      </c>
      <c r="U405">
        <f>IF($K405="NQC",VLOOKUP($A405,'2021_NQC_List-11_13'!$A$2:$T$1532,12,FALSE),0)</f>
        <v>0.34</v>
      </c>
      <c r="V405">
        <f>IF($K405="NQC",VLOOKUP($A405,'2021_NQC_List-11_13'!$A$2:$T$1532,13,FALSE),0)</f>
        <v>0.05</v>
      </c>
      <c r="W405">
        <f>IF($K405="NQC",VLOOKUP($A405,'2021_NQC_List-11_13'!$A$2:$T$1532,14,FALSE),0)</f>
        <v>0.05</v>
      </c>
      <c r="X405">
        <f>IF($K405="NQC",VLOOKUP($A405,'2021_NQC_List-11_13'!$A$2:$T$1532,15,FALSE),0)</f>
        <v>0</v>
      </c>
      <c r="Y405" t="str">
        <f t="shared" si="13"/>
        <v>Non-Hydro</v>
      </c>
      <c r="AA405" t="s">
        <v>4341</v>
      </c>
    </row>
    <row r="406" spans="1:27" x14ac:dyDescent="0.3">
      <c r="A406" t="str">
        <f>'OASIS-11_26'!E419</f>
        <v>PIT4_7_PL1X2</v>
      </c>
      <c r="B406" t="str">
        <f>'OASIS-11_26'!G419</f>
        <v>PIT PH 4 UNITS 1 &amp; 2 AGGREGATE</v>
      </c>
      <c r="C406" t="str">
        <f>VLOOKUP($A406,'OASIS-11_26'!$E$2:$R$1556,2,FALSE)</f>
        <v>GEN</v>
      </c>
      <c r="D406" s="1">
        <f>VLOOKUP($A406,'OASIS-11_26'!$E$2:$R$1556,11,FALSE)</f>
        <v>20090</v>
      </c>
      <c r="E406" s="3">
        <f t="shared" si="12"/>
        <v>1955</v>
      </c>
      <c r="F406" t="str">
        <f>VLOOKUP($A406,'OASIS-11_26'!$E$2:$R$1556,9,FALSE)</f>
        <v>WATER</v>
      </c>
      <c r="G406" t="str">
        <f>VLOOKUP($A406,'OASIS-11_26'!$E$2:$R$1556,8,FALSE)</f>
        <v>HYDRO</v>
      </c>
      <c r="H406">
        <f>VLOOKUP($A406,'OASIS-11_26'!$E$2:$R$1556,4,FALSE)</f>
        <v>95</v>
      </c>
      <c r="I406">
        <f>VLOOKUP($A406,'OASIS-11_26'!$E$2:$R$1556,5,FALSE)</f>
        <v>0</v>
      </c>
      <c r="J406" t="str">
        <f>VLOOKUP($A406,'OASIS-11_26'!$E$2:$R$1556,6,FALSE)</f>
        <v>PGAE</v>
      </c>
      <c r="K406" t="str">
        <f>IF(ISERROR(VLOOKUP($A406,'2021_NQC_List-11_13'!$A$2:$T$1532,4,FALSE)),"","NQC")</f>
        <v>NQC</v>
      </c>
      <c r="L406" s="3" t="str">
        <f>IF(ISERROR(VLOOKUP($A406,'2021_NQC_List-11_13'!$A$2:$T$1532,4,FALSE)),"",VLOOKUP($A406,'2021_NQC_List-11_13'!$A$2:$T$1532,18,FALSE))</f>
        <v>FC</v>
      </c>
      <c r="M406">
        <f>IF($K406="NQC",VLOOKUP($A406,'2021_NQC_List-11_13'!$A$2:$T$1532,4,FALSE),0)</f>
        <v>50.2</v>
      </c>
      <c r="N406">
        <f>IF($K406="NQC",VLOOKUP($A406,'2021_NQC_List-11_13'!$A$2:$T$1532,5,FALSE),0)</f>
        <v>47.8</v>
      </c>
      <c r="O406">
        <f>IF($K406="NQC",VLOOKUP($A406,'2021_NQC_List-11_13'!$A$2:$T$1532,6,FALSE),0)</f>
        <v>44</v>
      </c>
      <c r="P406">
        <f>IF($K406="NQC",VLOOKUP($A406,'2021_NQC_List-11_13'!$A$2:$T$1532,7,FALSE),0)</f>
        <v>49</v>
      </c>
      <c r="Q406">
        <f>IF($K406="NQC",VLOOKUP($A406,'2021_NQC_List-11_13'!$A$2:$T$1532,8,FALSE),0)</f>
        <v>53.6</v>
      </c>
      <c r="R406">
        <f>IF($K406="NQC",VLOOKUP($A406,'2021_NQC_List-11_13'!$A$2:$T$1532,9,FALSE),0)</f>
        <v>67.400000000000006</v>
      </c>
      <c r="S406">
        <f>IF($K406="NQC",VLOOKUP($A406,'2021_NQC_List-11_13'!$A$2:$T$1532,10,FALSE),0)</f>
        <v>71</v>
      </c>
      <c r="T406">
        <f>IF($K406="NQC",VLOOKUP($A406,'2021_NQC_List-11_13'!$A$2:$T$1532,11,FALSE),0)</f>
        <v>67.2</v>
      </c>
      <c r="U406">
        <f>IF($K406="NQC",VLOOKUP($A406,'2021_NQC_List-11_13'!$A$2:$T$1532,12,FALSE),0)</f>
        <v>44</v>
      </c>
      <c r="V406">
        <f>IF($K406="NQC",VLOOKUP($A406,'2021_NQC_List-11_13'!$A$2:$T$1532,13,FALSE),0)</f>
        <v>41.4</v>
      </c>
      <c r="W406">
        <f>IF($K406="NQC",VLOOKUP($A406,'2021_NQC_List-11_13'!$A$2:$T$1532,14,FALSE),0)</f>
        <v>45.2</v>
      </c>
      <c r="X406">
        <f>IF($K406="NQC",VLOOKUP($A406,'2021_NQC_List-11_13'!$A$2:$T$1532,15,FALSE),0)</f>
        <v>52.2</v>
      </c>
      <c r="Y406" t="str">
        <f t="shared" si="13"/>
        <v>Hydro-Large Hydro</v>
      </c>
      <c r="AA406" t="s">
        <v>4341</v>
      </c>
    </row>
    <row r="407" spans="1:27" x14ac:dyDescent="0.3">
      <c r="A407" t="str">
        <f>'OASIS-11_26'!E420</f>
        <v>SBERDO_2_REDLND</v>
      </c>
      <c r="B407" t="str">
        <f>'OASIS-11_26'!G420</f>
        <v>Redlands RT Solar</v>
      </c>
      <c r="C407" t="str">
        <f>VLOOKUP($A407,'OASIS-11_26'!$E$2:$R$1556,2,FALSE)</f>
        <v>GEN</v>
      </c>
      <c r="D407" s="1">
        <f>VLOOKUP($A407,'OASIS-11_26'!$E$2:$R$1556,11,FALSE)</f>
        <v>40625</v>
      </c>
      <c r="E407" s="3">
        <f t="shared" si="12"/>
        <v>2011</v>
      </c>
      <c r="F407" t="str">
        <f>VLOOKUP($A407,'OASIS-11_26'!$E$2:$R$1556,9,FALSE)</f>
        <v>SUN</v>
      </c>
      <c r="G407" t="str">
        <f>VLOOKUP($A407,'OASIS-11_26'!$E$2:$R$1556,8,FALSE)</f>
        <v>PHOTO VOLTAIC</v>
      </c>
      <c r="H407">
        <f>VLOOKUP($A407,'OASIS-11_26'!$E$2:$R$1556,4,FALSE)</f>
        <v>2</v>
      </c>
      <c r="I407">
        <f>VLOOKUP($A407,'OASIS-11_26'!$E$2:$R$1556,5,FALSE)</f>
        <v>2.5</v>
      </c>
      <c r="J407" t="str">
        <f>VLOOKUP($A407,'OASIS-11_26'!$E$2:$R$1556,6,FALSE)</f>
        <v>SCE</v>
      </c>
      <c r="K407" t="str">
        <f>IF(ISERROR(VLOOKUP($A407,'2021_NQC_List-11_13'!$A$2:$T$1532,4,FALSE)),"","NQC")</f>
        <v>NQC</v>
      </c>
      <c r="L407" s="3" t="str">
        <f>IF(ISERROR(VLOOKUP($A407,'2021_NQC_List-11_13'!$A$2:$T$1532,4,FALSE)),"",VLOOKUP($A407,'2021_NQC_List-11_13'!$A$2:$T$1532,18,FALSE))</f>
        <v>FC</v>
      </c>
      <c r="M407">
        <f>IF($K407="NQC",VLOOKUP($A407,'2021_NQC_List-11_13'!$A$2:$T$1532,4,FALSE),0)</f>
        <v>0.08</v>
      </c>
      <c r="N407">
        <f>IF($K407="NQC",VLOOKUP($A407,'2021_NQC_List-11_13'!$A$2:$T$1532,5,FALSE),0)</f>
        <v>0.06</v>
      </c>
      <c r="O407">
        <f>IF($K407="NQC",VLOOKUP($A407,'2021_NQC_List-11_13'!$A$2:$T$1532,6,FALSE),0)</f>
        <v>0.36</v>
      </c>
      <c r="P407">
        <f>IF($K407="NQC",VLOOKUP($A407,'2021_NQC_List-11_13'!$A$2:$T$1532,7,FALSE),0)</f>
        <v>0.3</v>
      </c>
      <c r="Q407">
        <f>IF($K407="NQC",VLOOKUP($A407,'2021_NQC_List-11_13'!$A$2:$T$1532,8,FALSE),0)</f>
        <v>0.32</v>
      </c>
      <c r="R407">
        <f>IF($K407="NQC",VLOOKUP($A407,'2021_NQC_List-11_13'!$A$2:$T$1532,9,FALSE),0)</f>
        <v>0.62</v>
      </c>
      <c r="S407">
        <f>IF($K407="NQC",VLOOKUP($A407,'2021_NQC_List-11_13'!$A$2:$T$1532,10,FALSE),0)</f>
        <v>0.78</v>
      </c>
      <c r="T407">
        <f>IF($K407="NQC",VLOOKUP($A407,'2021_NQC_List-11_13'!$A$2:$T$1532,11,FALSE),0)</f>
        <v>0.54</v>
      </c>
      <c r="U407">
        <f>IF($K407="NQC",VLOOKUP($A407,'2021_NQC_List-11_13'!$A$2:$T$1532,12,FALSE),0)</f>
        <v>0.28000000000000003</v>
      </c>
      <c r="V407">
        <f>IF($K407="NQC",VLOOKUP($A407,'2021_NQC_List-11_13'!$A$2:$T$1532,13,FALSE),0)</f>
        <v>0.04</v>
      </c>
      <c r="W407">
        <f>IF($K407="NQC",VLOOKUP($A407,'2021_NQC_List-11_13'!$A$2:$T$1532,14,FALSE),0)</f>
        <v>0.04</v>
      </c>
      <c r="X407">
        <f>IF($K407="NQC",VLOOKUP($A407,'2021_NQC_List-11_13'!$A$2:$T$1532,15,FALSE),0)</f>
        <v>0</v>
      </c>
      <c r="Y407" t="str">
        <f t="shared" si="13"/>
        <v>Non-Hydro</v>
      </c>
      <c r="AA407" t="s">
        <v>4341</v>
      </c>
    </row>
    <row r="408" spans="1:27" x14ac:dyDescent="0.3">
      <c r="A408" t="str">
        <f>'OASIS-11_26'!E421</f>
        <v>GOLETA_6_ELLWOD</v>
      </c>
      <c r="B408" t="str">
        <f>'OASIS-11_26'!G421</f>
        <v>ELLWOOD ENERGY SUPPORT FACILITY</v>
      </c>
      <c r="C408" t="str">
        <f>VLOOKUP($A408,'OASIS-11_26'!$E$2:$R$1556,2,FALSE)</f>
        <v>GEN</v>
      </c>
      <c r="D408" s="1">
        <f>VLOOKUP($A408,'OASIS-11_26'!$E$2:$R$1556,11,FALSE)</f>
        <v>0</v>
      </c>
      <c r="E408" s="3" t="str">
        <f t="shared" si="12"/>
        <v/>
      </c>
      <c r="F408" t="str">
        <f>VLOOKUP($A408,'OASIS-11_26'!$E$2:$R$1556,9,FALSE)</f>
        <v>NATURAL GAS</v>
      </c>
      <c r="G408" t="str">
        <f>VLOOKUP($A408,'OASIS-11_26'!$E$2:$R$1556,8,FALSE)</f>
        <v>COMBUSTION TURBINE</v>
      </c>
      <c r="H408">
        <f>VLOOKUP($A408,'OASIS-11_26'!$E$2:$R$1556,4,FALSE)</f>
        <v>54</v>
      </c>
      <c r="I408">
        <f>VLOOKUP($A408,'OASIS-11_26'!$E$2:$R$1556,5,FALSE)</f>
        <v>56</v>
      </c>
      <c r="J408" t="str">
        <f>VLOOKUP($A408,'OASIS-11_26'!$E$2:$R$1556,6,FALSE)</f>
        <v>SCE</v>
      </c>
      <c r="K408" t="str">
        <f>IF(ISERROR(VLOOKUP($A408,'2021_NQC_List-11_13'!$A$2:$T$1532,4,FALSE)),"","NQC")</f>
        <v>NQC</v>
      </c>
      <c r="L408" s="3" t="str">
        <f>IF(ISERROR(VLOOKUP($A408,'2021_NQC_List-11_13'!$A$2:$T$1532,4,FALSE)),"",VLOOKUP($A408,'2021_NQC_List-11_13'!$A$2:$T$1532,18,FALSE))</f>
        <v>FC</v>
      </c>
      <c r="M408">
        <f>IF($K408="NQC",VLOOKUP($A408,'2021_NQC_List-11_13'!$A$2:$T$1532,4,FALSE),0)</f>
        <v>54</v>
      </c>
      <c r="N408">
        <f>IF($K408="NQC",VLOOKUP($A408,'2021_NQC_List-11_13'!$A$2:$T$1532,5,FALSE),0)</f>
        <v>54</v>
      </c>
      <c r="O408">
        <f>IF($K408="NQC",VLOOKUP($A408,'2021_NQC_List-11_13'!$A$2:$T$1532,6,FALSE),0)</f>
        <v>54</v>
      </c>
      <c r="P408">
        <f>IF($K408="NQC",VLOOKUP($A408,'2021_NQC_List-11_13'!$A$2:$T$1532,7,FALSE),0)</f>
        <v>54</v>
      </c>
      <c r="Q408">
        <f>IF($K408="NQC",VLOOKUP($A408,'2021_NQC_List-11_13'!$A$2:$T$1532,8,FALSE),0)</f>
        <v>54</v>
      </c>
      <c r="R408">
        <f>IF($K408="NQC",VLOOKUP($A408,'2021_NQC_List-11_13'!$A$2:$T$1532,9,FALSE),0)</f>
        <v>54</v>
      </c>
      <c r="S408">
        <f>IF($K408="NQC",VLOOKUP($A408,'2021_NQC_List-11_13'!$A$2:$T$1532,10,FALSE),0)</f>
        <v>54</v>
      </c>
      <c r="T408">
        <f>IF($K408="NQC",VLOOKUP($A408,'2021_NQC_List-11_13'!$A$2:$T$1532,11,FALSE),0)</f>
        <v>54</v>
      </c>
      <c r="U408">
        <f>IF($K408="NQC",VLOOKUP($A408,'2021_NQC_List-11_13'!$A$2:$T$1532,12,FALSE),0)</f>
        <v>54</v>
      </c>
      <c r="V408">
        <f>IF($K408="NQC",VLOOKUP($A408,'2021_NQC_List-11_13'!$A$2:$T$1532,13,FALSE),0)</f>
        <v>54</v>
      </c>
      <c r="W408">
        <f>IF($K408="NQC",VLOOKUP($A408,'2021_NQC_List-11_13'!$A$2:$T$1532,14,FALSE),0)</f>
        <v>54</v>
      </c>
      <c r="X408">
        <f>IF($K408="NQC",VLOOKUP($A408,'2021_NQC_List-11_13'!$A$2:$T$1532,15,FALSE),0)</f>
        <v>54</v>
      </c>
      <c r="Y408" t="str">
        <f t="shared" si="13"/>
        <v>Non-Hydro</v>
      </c>
      <c r="AA408" t="s">
        <v>4341</v>
      </c>
    </row>
    <row r="409" spans="1:27" x14ac:dyDescent="0.3">
      <c r="A409" t="str">
        <f>'OASIS-11_26'!E422</f>
        <v>MIRLOM_2_TEMESC</v>
      </c>
      <c r="B409" t="str">
        <f>'OASIS-11_26'!G422</f>
        <v>MWD Temescal Hydroelectric Recovery Plan</v>
      </c>
      <c r="C409" t="str">
        <f>VLOOKUP($A409,'OASIS-11_26'!$E$2:$R$1556,2,FALSE)</f>
        <v>GEN</v>
      </c>
      <c r="D409" s="1">
        <f>VLOOKUP($A409,'OASIS-11_26'!$E$2:$R$1556,11,FALSE)</f>
        <v>31778</v>
      </c>
      <c r="E409" s="3">
        <f t="shared" si="12"/>
        <v>1987</v>
      </c>
      <c r="F409" t="str">
        <f>VLOOKUP($A409,'OASIS-11_26'!$E$2:$R$1556,9,FALSE)</f>
        <v>WATER</v>
      </c>
      <c r="G409" t="str">
        <f>VLOOKUP($A409,'OASIS-11_26'!$E$2:$R$1556,8,FALSE)</f>
        <v>HYDRO</v>
      </c>
      <c r="H409">
        <f>VLOOKUP($A409,'OASIS-11_26'!$E$2:$R$1556,4,FALSE)</f>
        <v>2.85</v>
      </c>
      <c r="I409">
        <f>VLOOKUP($A409,'OASIS-11_26'!$E$2:$R$1556,5,FALSE)</f>
        <v>2.8</v>
      </c>
      <c r="J409" t="str">
        <f>VLOOKUP($A409,'OASIS-11_26'!$E$2:$R$1556,6,FALSE)</f>
        <v>SCE</v>
      </c>
      <c r="K409" t="str">
        <f>IF(ISERROR(VLOOKUP($A409,'2021_NQC_List-11_13'!$A$2:$T$1532,4,FALSE)),"","NQC")</f>
        <v>NQC</v>
      </c>
      <c r="L409" s="3" t="str">
        <f>IF(ISERROR(VLOOKUP($A409,'2021_NQC_List-11_13'!$A$2:$T$1532,4,FALSE)),"",VLOOKUP($A409,'2021_NQC_List-11_13'!$A$2:$T$1532,18,FALSE))</f>
        <v>FC</v>
      </c>
      <c r="M409">
        <f>IF($K409="NQC",VLOOKUP($A409,'2021_NQC_List-11_13'!$A$2:$T$1532,4,FALSE),0)</f>
        <v>0</v>
      </c>
      <c r="N409">
        <f>IF($K409="NQC",VLOOKUP($A409,'2021_NQC_List-11_13'!$A$2:$T$1532,5,FALSE),0)</f>
        <v>0</v>
      </c>
      <c r="O409">
        <f>IF($K409="NQC",VLOOKUP($A409,'2021_NQC_List-11_13'!$A$2:$T$1532,6,FALSE),0)</f>
        <v>0</v>
      </c>
      <c r="P409">
        <f>IF($K409="NQC",VLOOKUP($A409,'2021_NQC_List-11_13'!$A$2:$T$1532,7,FALSE),0)</f>
        <v>0</v>
      </c>
      <c r="Q409">
        <f>IF($K409="NQC",VLOOKUP($A409,'2021_NQC_List-11_13'!$A$2:$T$1532,8,FALSE),0)</f>
        <v>0</v>
      </c>
      <c r="R409">
        <f>IF($K409="NQC",VLOOKUP($A409,'2021_NQC_List-11_13'!$A$2:$T$1532,9,FALSE),0)</f>
        <v>0</v>
      </c>
      <c r="S409">
        <f>IF($K409="NQC",VLOOKUP($A409,'2021_NQC_List-11_13'!$A$2:$T$1532,10,FALSE),0)</f>
        <v>0</v>
      </c>
      <c r="T409">
        <f>IF($K409="NQC",VLOOKUP($A409,'2021_NQC_List-11_13'!$A$2:$T$1532,11,FALSE),0)</f>
        <v>0</v>
      </c>
      <c r="U409">
        <f>IF($K409="NQC",VLOOKUP($A409,'2021_NQC_List-11_13'!$A$2:$T$1532,12,FALSE),0)</f>
        <v>0</v>
      </c>
      <c r="V409">
        <f>IF($K409="NQC",VLOOKUP($A409,'2021_NQC_List-11_13'!$A$2:$T$1532,13,FALSE),0)</f>
        <v>0</v>
      </c>
      <c r="W409">
        <f>IF($K409="NQC",VLOOKUP($A409,'2021_NQC_List-11_13'!$A$2:$T$1532,14,FALSE),0)</f>
        <v>0</v>
      </c>
      <c r="X409">
        <f>IF($K409="NQC",VLOOKUP($A409,'2021_NQC_List-11_13'!$A$2:$T$1532,15,FALSE),0)</f>
        <v>0</v>
      </c>
      <c r="Y409" t="str">
        <f t="shared" si="13"/>
        <v>Hydro-Small Hydro</v>
      </c>
      <c r="AA409" t="s">
        <v>4341</v>
      </c>
    </row>
    <row r="410" spans="1:27" x14ac:dyDescent="0.3">
      <c r="A410" t="str">
        <f>'OASIS-11_26'!E423</f>
        <v>PIUTE_6_GNBSR1</v>
      </c>
      <c r="B410" t="str">
        <f>'OASIS-11_26'!G423</f>
        <v>Green Beanworks B</v>
      </c>
      <c r="C410" t="str">
        <f>VLOOKUP($A410,'OASIS-11_26'!$E$2:$R$1556,2,FALSE)</f>
        <v>GEN</v>
      </c>
      <c r="D410" s="1">
        <f>VLOOKUP($A410,'OASIS-11_26'!$E$2:$R$1556,11,FALSE)</f>
        <v>43462</v>
      </c>
      <c r="E410" s="3">
        <f t="shared" si="12"/>
        <v>2018</v>
      </c>
      <c r="F410" t="str">
        <f>VLOOKUP($A410,'OASIS-11_26'!$E$2:$R$1556,9,FALSE)</f>
        <v>SUN</v>
      </c>
      <c r="G410" t="str">
        <f>VLOOKUP($A410,'OASIS-11_26'!$E$2:$R$1556,8,FALSE)</f>
        <v>PHOTO VOLTAIC</v>
      </c>
      <c r="H410">
        <f>VLOOKUP($A410,'OASIS-11_26'!$E$2:$R$1556,4,FALSE)</f>
        <v>3</v>
      </c>
      <c r="I410">
        <f>VLOOKUP($A410,'OASIS-11_26'!$E$2:$R$1556,5,FALSE)</f>
        <v>3</v>
      </c>
      <c r="J410" t="str">
        <f>VLOOKUP($A410,'OASIS-11_26'!$E$2:$R$1556,6,FALSE)</f>
        <v>SCE</v>
      </c>
      <c r="K410" t="str">
        <f>IF(ISERROR(VLOOKUP($A410,'2021_NQC_List-11_13'!$A$2:$T$1532,4,FALSE)),"","NQC")</f>
        <v>NQC</v>
      </c>
      <c r="L410" s="3" t="str">
        <f>IF(ISERROR(VLOOKUP($A410,'2021_NQC_List-11_13'!$A$2:$T$1532,4,FALSE)),"",VLOOKUP($A410,'2021_NQC_List-11_13'!$A$2:$T$1532,18,FALSE))</f>
        <v>FC</v>
      </c>
      <c r="M410">
        <f>IF($K410="NQC",VLOOKUP($A410,'2021_NQC_List-11_13'!$A$2:$T$1532,4,FALSE),0)</f>
        <v>0.12</v>
      </c>
      <c r="N410">
        <f>IF($K410="NQC",VLOOKUP($A410,'2021_NQC_List-11_13'!$A$2:$T$1532,5,FALSE),0)</f>
        <v>0.09</v>
      </c>
      <c r="O410">
        <f>IF($K410="NQC",VLOOKUP($A410,'2021_NQC_List-11_13'!$A$2:$T$1532,6,FALSE),0)</f>
        <v>0.54</v>
      </c>
      <c r="P410">
        <f>IF($K410="NQC",VLOOKUP($A410,'2021_NQC_List-11_13'!$A$2:$T$1532,7,FALSE),0)</f>
        <v>0.45</v>
      </c>
      <c r="Q410">
        <f>IF($K410="NQC",VLOOKUP($A410,'2021_NQC_List-11_13'!$A$2:$T$1532,8,FALSE),0)</f>
        <v>0.48</v>
      </c>
      <c r="R410">
        <f>IF($K410="NQC",VLOOKUP($A410,'2021_NQC_List-11_13'!$A$2:$T$1532,9,FALSE),0)</f>
        <v>0.93</v>
      </c>
      <c r="S410">
        <f>IF($K410="NQC",VLOOKUP($A410,'2021_NQC_List-11_13'!$A$2:$T$1532,10,FALSE),0)</f>
        <v>1.17</v>
      </c>
      <c r="T410">
        <f>IF($K410="NQC",VLOOKUP($A410,'2021_NQC_List-11_13'!$A$2:$T$1532,11,FALSE),0)</f>
        <v>0.81</v>
      </c>
      <c r="U410">
        <f>IF($K410="NQC",VLOOKUP($A410,'2021_NQC_List-11_13'!$A$2:$T$1532,12,FALSE),0)</f>
        <v>0.42</v>
      </c>
      <c r="V410">
        <f>IF($K410="NQC",VLOOKUP($A410,'2021_NQC_List-11_13'!$A$2:$T$1532,13,FALSE),0)</f>
        <v>0.06</v>
      </c>
      <c r="W410">
        <f>IF($K410="NQC",VLOOKUP($A410,'2021_NQC_List-11_13'!$A$2:$T$1532,14,FALSE),0)</f>
        <v>0.06</v>
      </c>
      <c r="X410">
        <f>IF($K410="NQC",VLOOKUP($A410,'2021_NQC_List-11_13'!$A$2:$T$1532,15,FALSE),0)</f>
        <v>0</v>
      </c>
      <c r="Y410" t="str">
        <f t="shared" si="13"/>
        <v>Non-Hydro</v>
      </c>
      <c r="AA410" t="s">
        <v>4341</v>
      </c>
    </row>
    <row r="411" spans="1:27" x14ac:dyDescent="0.3">
      <c r="A411" t="str">
        <f>'OASIS-11_26'!E424</f>
        <v>CONTRL_1_CASAD3</v>
      </c>
      <c r="B411" t="str">
        <f>'OASIS-11_26'!G424</f>
        <v>Mammoth G3</v>
      </c>
      <c r="C411" t="str">
        <f>VLOOKUP($A411,'OASIS-11_26'!$E$2:$R$1556,2,FALSE)</f>
        <v>GEN</v>
      </c>
      <c r="D411" s="1">
        <f>VLOOKUP($A411,'OASIS-11_26'!$E$2:$R$1556,11,FALSE)</f>
        <v>41365</v>
      </c>
      <c r="E411" s="3">
        <f t="shared" si="12"/>
        <v>2013</v>
      </c>
      <c r="F411" t="str">
        <f>VLOOKUP($A411,'OASIS-11_26'!$E$2:$R$1556,9,FALSE)</f>
        <v>GEOTHERMAL</v>
      </c>
      <c r="G411" t="str">
        <f>VLOOKUP($A411,'OASIS-11_26'!$E$2:$R$1556,8,FALSE)</f>
        <v>OTHER</v>
      </c>
      <c r="H411">
        <f>VLOOKUP($A411,'OASIS-11_26'!$E$2:$R$1556,4,FALSE)</f>
        <v>14</v>
      </c>
      <c r="I411">
        <f>VLOOKUP($A411,'OASIS-11_26'!$E$2:$R$1556,5,FALSE)</f>
        <v>14</v>
      </c>
      <c r="J411" t="str">
        <f>VLOOKUP($A411,'OASIS-11_26'!$E$2:$R$1556,6,FALSE)</f>
        <v>SCE</v>
      </c>
      <c r="K411" t="str">
        <f>IF(ISERROR(VLOOKUP($A411,'2021_NQC_List-11_13'!$A$2:$T$1532,4,FALSE)),"","NQC")</f>
        <v>NQC</v>
      </c>
      <c r="L411" s="3" t="str">
        <f>IF(ISERROR(VLOOKUP($A411,'2021_NQC_List-11_13'!$A$2:$T$1532,4,FALSE)),"",VLOOKUP($A411,'2021_NQC_List-11_13'!$A$2:$T$1532,18,FALSE))</f>
        <v>FC</v>
      </c>
      <c r="M411">
        <f>IF($K411="NQC",VLOOKUP($A411,'2021_NQC_List-11_13'!$A$2:$T$1532,4,FALSE),0)</f>
        <v>12.66</v>
      </c>
      <c r="N411">
        <f>IF($K411="NQC",VLOOKUP($A411,'2021_NQC_List-11_13'!$A$2:$T$1532,5,FALSE),0)</f>
        <v>12.44</v>
      </c>
      <c r="O411">
        <f>IF($K411="NQC",VLOOKUP($A411,'2021_NQC_List-11_13'!$A$2:$T$1532,6,FALSE),0)</f>
        <v>11.67</v>
      </c>
      <c r="P411">
        <f>IF($K411="NQC",VLOOKUP($A411,'2021_NQC_List-11_13'!$A$2:$T$1532,7,FALSE),0)</f>
        <v>6.48</v>
      </c>
      <c r="Q411">
        <f>IF($K411="NQC",VLOOKUP($A411,'2021_NQC_List-11_13'!$A$2:$T$1532,8,FALSE),0)</f>
        <v>6.23</v>
      </c>
      <c r="R411">
        <f>IF($K411="NQC",VLOOKUP($A411,'2021_NQC_List-11_13'!$A$2:$T$1532,9,FALSE),0)</f>
        <v>5.36</v>
      </c>
      <c r="S411">
        <f>IF($K411="NQC",VLOOKUP($A411,'2021_NQC_List-11_13'!$A$2:$T$1532,10,FALSE),0)</f>
        <v>7.6</v>
      </c>
      <c r="T411">
        <f>IF($K411="NQC",VLOOKUP($A411,'2021_NQC_List-11_13'!$A$2:$T$1532,11,FALSE),0)</f>
        <v>7.97</v>
      </c>
      <c r="U411">
        <f>IF($K411="NQC",VLOOKUP($A411,'2021_NQC_List-11_13'!$A$2:$T$1532,12,FALSE),0)</f>
        <v>8.9</v>
      </c>
      <c r="V411">
        <f>IF($K411="NQC",VLOOKUP($A411,'2021_NQC_List-11_13'!$A$2:$T$1532,13,FALSE),0)</f>
        <v>10.49</v>
      </c>
      <c r="W411">
        <f>IF($K411="NQC",VLOOKUP($A411,'2021_NQC_List-11_13'!$A$2:$T$1532,14,FALSE),0)</f>
        <v>11.96</v>
      </c>
      <c r="X411">
        <f>IF($K411="NQC",VLOOKUP($A411,'2021_NQC_List-11_13'!$A$2:$T$1532,15,FALSE),0)</f>
        <v>12.82</v>
      </c>
      <c r="Y411" t="str">
        <f t="shared" si="13"/>
        <v>Non-Hydro</v>
      </c>
      <c r="AA411" t="s">
        <v>4341</v>
      </c>
    </row>
    <row r="412" spans="1:27" x14ac:dyDescent="0.3">
      <c r="A412" t="str">
        <f>'OASIS-11_26'!E425</f>
        <v>BIOMAS_1_UNIT 1</v>
      </c>
      <c r="B412" t="str">
        <f>'OASIS-11_26'!G425</f>
        <v>WOODLAND BIOMASS</v>
      </c>
      <c r="C412" t="str">
        <f>VLOOKUP($A412,'OASIS-11_26'!$E$2:$R$1556,2,FALSE)</f>
        <v>GEN</v>
      </c>
      <c r="D412" s="1">
        <f>VLOOKUP($A412,'OASIS-11_26'!$E$2:$R$1556,11,FALSE)</f>
        <v>32751</v>
      </c>
      <c r="E412" s="3">
        <f t="shared" si="12"/>
        <v>1989</v>
      </c>
      <c r="F412" t="str">
        <f>VLOOKUP($A412,'OASIS-11_26'!$E$2:$R$1556,9,FALSE)</f>
        <v>BIOMASS</v>
      </c>
      <c r="G412" t="str">
        <f>VLOOKUP($A412,'OASIS-11_26'!$E$2:$R$1556,8,FALSE)</f>
        <v>STEAM</v>
      </c>
      <c r="H412">
        <f>VLOOKUP($A412,'OASIS-11_26'!$E$2:$R$1556,4,FALSE)</f>
        <v>25.5</v>
      </c>
      <c r="I412">
        <f>VLOOKUP($A412,'OASIS-11_26'!$E$2:$R$1556,5,FALSE)</f>
        <v>28.8</v>
      </c>
      <c r="J412" t="str">
        <f>VLOOKUP($A412,'OASIS-11_26'!$E$2:$R$1556,6,FALSE)</f>
        <v>PGAE</v>
      </c>
      <c r="K412" t="str">
        <f>IF(ISERROR(VLOOKUP($A412,'2021_NQC_List-11_13'!$A$2:$T$1532,4,FALSE)),"","NQC")</f>
        <v>NQC</v>
      </c>
      <c r="L412" s="3" t="str">
        <f>IF(ISERROR(VLOOKUP($A412,'2021_NQC_List-11_13'!$A$2:$T$1532,4,FALSE)),"",VLOOKUP($A412,'2021_NQC_List-11_13'!$A$2:$T$1532,18,FALSE))</f>
        <v>FC</v>
      </c>
      <c r="M412">
        <f>IF($K412="NQC",VLOOKUP($A412,'2021_NQC_List-11_13'!$A$2:$T$1532,4,FALSE),0)</f>
        <v>22.41</v>
      </c>
      <c r="N412">
        <f>IF($K412="NQC",VLOOKUP($A412,'2021_NQC_List-11_13'!$A$2:$T$1532,5,FALSE),0)</f>
        <v>22.41</v>
      </c>
      <c r="O412">
        <f>IF($K412="NQC",VLOOKUP($A412,'2021_NQC_List-11_13'!$A$2:$T$1532,6,FALSE),0)</f>
        <v>24.06</v>
      </c>
      <c r="P412">
        <f>IF($K412="NQC",VLOOKUP($A412,'2021_NQC_List-11_13'!$A$2:$T$1532,7,FALSE),0)</f>
        <v>22.89</v>
      </c>
      <c r="Q412">
        <f>IF($K412="NQC",VLOOKUP($A412,'2021_NQC_List-11_13'!$A$2:$T$1532,8,FALSE),0)</f>
        <v>17</v>
      </c>
      <c r="R412">
        <f>IF($K412="NQC",VLOOKUP($A412,'2021_NQC_List-11_13'!$A$2:$T$1532,9,FALSE),0)</f>
        <v>23.2</v>
      </c>
      <c r="S412">
        <f>IF($K412="NQC",VLOOKUP($A412,'2021_NQC_List-11_13'!$A$2:$T$1532,10,FALSE),0)</f>
        <v>24.11</v>
      </c>
      <c r="T412">
        <f>IF($K412="NQC",VLOOKUP($A412,'2021_NQC_List-11_13'!$A$2:$T$1532,11,FALSE),0)</f>
        <v>23.93</v>
      </c>
      <c r="U412">
        <f>IF($K412="NQC",VLOOKUP($A412,'2021_NQC_List-11_13'!$A$2:$T$1532,12,FALSE),0)</f>
        <v>22.88</v>
      </c>
      <c r="V412">
        <f>IF($K412="NQC",VLOOKUP($A412,'2021_NQC_List-11_13'!$A$2:$T$1532,13,FALSE),0)</f>
        <v>21.17</v>
      </c>
      <c r="W412">
        <f>IF($K412="NQC",VLOOKUP($A412,'2021_NQC_List-11_13'!$A$2:$T$1532,14,FALSE),0)</f>
        <v>22.03</v>
      </c>
      <c r="X412">
        <f>IF($K412="NQC",VLOOKUP($A412,'2021_NQC_List-11_13'!$A$2:$T$1532,15,FALSE),0)</f>
        <v>22.55</v>
      </c>
      <c r="Y412" t="str">
        <f t="shared" si="13"/>
        <v>Non-Hydro</v>
      </c>
      <c r="AA412" t="s">
        <v>4341</v>
      </c>
    </row>
    <row r="413" spans="1:27" x14ac:dyDescent="0.3">
      <c r="A413" t="str">
        <f>'OASIS-11_26'!E426</f>
        <v>INTKEP_2_UNITS</v>
      </c>
      <c r="B413" t="str">
        <f>'OASIS-11_26'!G426</f>
        <v>CCSF Hetch_Hetchy Hydro Aggregate</v>
      </c>
      <c r="C413" t="str">
        <f>VLOOKUP($A413,'OASIS-11_26'!$E$2:$R$1556,2,FALSE)</f>
        <v>GEN</v>
      </c>
      <c r="D413" s="1">
        <f>VLOOKUP($A413,'OASIS-11_26'!$E$2:$R$1556,11,FALSE)</f>
        <v>38899</v>
      </c>
      <c r="E413" s="3">
        <f t="shared" si="12"/>
        <v>2006</v>
      </c>
      <c r="F413" t="str">
        <f>VLOOKUP($A413,'OASIS-11_26'!$E$2:$R$1556,9,FALSE)</f>
        <v>WATER</v>
      </c>
      <c r="G413" t="str">
        <f>VLOOKUP($A413,'OASIS-11_26'!$E$2:$R$1556,8,FALSE)</f>
        <v>HYDRO</v>
      </c>
      <c r="H413">
        <f>VLOOKUP($A413,'OASIS-11_26'!$E$2:$R$1556,4,FALSE)</f>
        <v>405</v>
      </c>
      <c r="I413">
        <f>VLOOKUP($A413,'OASIS-11_26'!$E$2:$R$1556,5,FALSE)</f>
        <v>0</v>
      </c>
      <c r="J413" t="str">
        <f>VLOOKUP($A413,'OASIS-11_26'!$E$2:$R$1556,6,FALSE)</f>
        <v>PGAE</v>
      </c>
      <c r="K413" t="str">
        <f>IF(ISERROR(VLOOKUP($A413,'2021_NQC_List-11_13'!$A$2:$T$1532,4,FALSE)),"","NQC")</f>
        <v>NQC</v>
      </c>
      <c r="L413" s="3" t="str">
        <f>IF(ISERROR(VLOOKUP($A413,'2021_NQC_List-11_13'!$A$2:$T$1532,4,FALSE)),"",VLOOKUP($A413,'2021_NQC_List-11_13'!$A$2:$T$1532,18,FALSE))</f>
        <v>FC</v>
      </c>
      <c r="M413">
        <f>IF($K413="NQC",VLOOKUP($A413,'2021_NQC_List-11_13'!$A$2:$T$1532,4,FALSE),0)</f>
        <v>307</v>
      </c>
      <c r="N413">
        <f>IF($K413="NQC",VLOOKUP($A413,'2021_NQC_List-11_13'!$A$2:$T$1532,5,FALSE),0)</f>
        <v>307</v>
      </c>
      <c r="O413">
        <f>IF($K413="NQC",VLOOKUP($A413,'2021_NQC_List-11_13'!$A$2:$T$1532,6,FALSE),0)</f>
        <v>307</v>
      </c>
      <c r="P413">
        <f>IF($K413="NQC",VLOOKUP($A413,'2021_NQC_List-11_13'!$A$2:$T$1532,7,FALSE),0)</f>
        <v>307</v>
      </c>
      <c r="Q413">
        <f>IF($K413="NQC",VLOOKUP($A413,'2021_NQC_List-11_13'!$A$2:$T$1532,8,FALSE),0)</f>
        <v>307</v>
      </c>
      <c r="R413">
        <f>IF($K413="NQC",VLOOKUP($A413,'2021_NQC_List-11_13'!$A$2:$T$1532,9,FALSE),0)</f>
        <v>307</v>
      </c>
      <c r="S413">
        <f>IF($K413="NQC",VLOOKUP($A413,'2021_NQC_List-11_13'!$A$2:$T$1532,10,FALSE),0)</f>
        <v>307</v>
      </c>
      <c r="T413">
        <f>IF($K413="NQC",VLOOKUP($A413,'2021_NQC_List-11_13'!$A$2:$T$1532,11,FALSE),0)</f>
        <v>307</v>
      </c>
      <c r="U413">
        <f>IF($K413="NQC",VLOOKUP($A413,'2021_NQC_List-11_13'!$A$2:$T$1532,12,FALSE),0)</f>
        <v>239</v>
      </c>
      <c r="V413">
        <f>IF($K413="NQC",VLOOKUP($A413,'2021_NQC_List-11_13'!$A$2:$T$1532,13,FALSE),0)</f>
        <v>300</v>
      </c>
      <c r="W413">
        <f>IF($K413="NQC",VLOOKUP($A413,'2021_NQC_List-11_13'!$A$2:$T$1532,14,FALSE),0)</f>
        <v>307</v>
      </c>
      <c r="X413">
        <f>IF($K413="NQC",VLOOKUP($A413,'2021_NQC_List-11_13'!$A$2:$T$1532,15,FALSE),0)</f>
        <v>307</v>
      </c>
      <c r="Y413" t="str">
        <f t="shared" si="13"/>
        <v>Hydro-Large Hydro</v>
      </c>
      <c r="AA413" t="s">
        <v>4341</v>
      </c>
    </row>
    <row r="414" spans="1:27" x14ac:dyDescent="0.3">
      <c r="A414" t="str">
        <f>'OASIS-11_26'!E428</f>
        <v>SCEC_1_PDRP151</v>
      </c>
      <c r="B414" t="str">
        <f>'OASIS-11_26'!G428</f>
        <v>SCEC_1_PDRP151</v>
      </c>
      <c r="C414" t="str">
        <f>VLOOKUP($A414,'OASIS-11_26'!$E$2:$R$1556,2,FALSE)</f>
        <v>GEN</v>
      </c>
      <c r="D414" s="1">
        <f>VLOOKUP($A414,'OASIS-11_26'!$E$2:$R$1556,11,FALSE)</f>
        <v>0</v>
      </c>
      <c r="E414" s="3" t="str">
        <f t="shared" si="12"/>
        <v/>
      </c>
      <c r="F414" t="str">
        <f>VLOOKUP($A414,'OASIS-11_26'!$E$2:$R$1556,9,FALSE)</f>
        <v>OTHER</v>
      </c>
      <c r="G414" t="str">
        <f>VLOOKUP($A414,'OASIS-11_26'!$E$2:$R$1556,8,FALSE)</f>
        <v>OTHER</v>
      </c>
      <c r="H414">
        <f>VLOOKUP($A414,'OASIS-11_26'!$E$2:$R$1556,4,FALSE)</f>
        <v>0.99</v>
      </c>
      <c r="I414">
        <f>VLOOKUP($A414,'OASIS-11_26'!$E$2:$R$1556,5,FALSE)</f>
        <v>0</v>
      </c>
      <c r="J414" t="str">
        <f>VLOOKUP($A414,'OASIS-11_26'!$E$2:$R$1556,6,FALSE)</f>
        <v>SCE</v>
      </c>
      <c r="K414" t="str">
        <f>IF(ISERROR(VLOOKUP($A414,'2021_NQC_List-11_13'!$A$2:$T$1532,4,FALSE)),"","NQC")</f>
        <v/>
      </c>
      <c r="L414" s="3" t="str">
        <f>IF(ISERROR(VLOOKUP($A414,'2021_NQC_List-11_13'!$A$2:$T$1532,4,FALSE)),"",VLOOKUP($A414,'2021_NQC_List-11_13'!$A$2:$T$1532,18,FALSE))</f>
        <v/>
      </c>
      <c r="M414">
        <f>IF($K414="NQC",VLOOKUP($A414,'2021_NQC_List-11_13'!$A$2:$T$1532,4,FALSE),0)</f>
        <v>0</v>
      </c>
      <c r="N414">
        <f>IF($K414="NQC",VLOOKUP($A414,'2021_NQC_List-11_13'!$A$2:$T$1532,5,FALSE),0)</f>
        <v>0</v>
      </c>
      <c r="O414">
        <f>IF($K414="NQC",VLOOKUP($A414,'2021_NQC_List-11_13'!$A$2:$T$1532,6,FALSE),0)</f>
        <v>0</v>
      </c>
      <c r="P414">
        <f>IF($K414="NQC",VLOOKUP($A414,'2021_NQC_List-11_13'!$A$2:$T$1532,7,FALSE),0)</f>
        <v>0</v>
      </c>
      <c r="Q414">
        <f>IF($K414="NQC",VLOOKUP($A414,'2021_NQC_List-11_13'!$A$2:$T$1532,8,FALSE),0)</f>
        <v>0</v>
      </c>
      <c r="R414">
        <f>IF($K414="NQC",VLOOKUP($A414,'2021_NQC_List-11_13'!$A$2:$T$1532,9,FALSE),0)</f>
        <v>0</v>
      </c>
      <c r="S414">
        <f>IF($K414="NQC",VLOOKUP($A414,'2021_NQC_List-11_13'!$A$2:$T$1532,10,FALSE),0)</f>
        <v>0</v>
      </c>
      <c r="T414">
        <f>IF($K414="NQC",VLOOKUP($A414,'2021_NQC_List-11_13'!$A$2:$T$1532,11,FALSE),0)</f>
        <v>0</v>
      </c>
      <c r="U414">
        <f>IF($K414="NQC",VLOOKUP($A414,'2021_NQC_List-11_13'!$A$2:$T$1532,12,FALSE),0)</f>
        <v>0</v>
      </c>
      <c r="V414">
        <f>IF($K414="NQC",VLOOKUP($A414,'2021_NQC_List-11_13'!$A$2:$T$1532,13,FALSE),0)</f>
        <v>0</v>
      </c>
      <c r="W414">
        <f>IF($K414="NQC",VLOOKUP($A414,'2021_NQC_List-11_13'!$A$2:$T$1532,14,FALSE),0)</f>
        <v>0</v>
      </c>
      <c r="X414">
        <f>IF($K414="NQC",VLOOKUP($A414,'2021_NQC_List-11_13'!$A$2:$T$1532,15,FALSE),0)</f>
        <v>0</v>
      </c>
      <c r="Y414" t="str">
        <f t="shared" si="13"/>
        <v>Non-Hydro</v>
      </c>
      <c r="Z414" t="s">
        <v>4361</v>
      </c>
      <c r="AA414" t="s">
        <v>4341</v>
      </c>
    </row>
    <row r="415" spans="1:27" x14ac:dyDescent="0.3">
      <c r="A415" t="str">
        <f>'OASIS-11_26'!E429</f>
        <v>KIRKER_7_KELCYN</v>
      </c>
      <c r="B415" t="str">
        <f>'OASIS-11_26'!G429</f>
        <v>KELLER CANYON LANDFILL GEN FACILICITY</v>
      </c>
      <c r="C415" t="str">
        <f>VLOOKUP($A415,'OASIS-11_26'!$E$2:$R$1556,2,FALSE)</f>
        <v>GEN</v>
      </c>
      <c r="D415" s="1">
        <f>VLOOKUP($A415,'OASIS-11_26'!$E$2:$R$1556,11,FALSE)</f>
        <v>40026</v>
      </c>
      <c r="E415" s="3">
        <f t="shared" si="12"/>
        <v>2009</v>
      </c>
      <c r="F415" t="str">
        <f>VLOOKUP($A415,'OASIS-11_26'!$E$2:$R$1556,9,FALSE)</f>
        <v>BIOGAS</v>
      </c>
      <c r="G415" t="str">
        <f>VLOOKUP($A415,'OASIS-11_26'!$E$2:$R$1556,8,FALSE)</f>
        <v>RECIPROCATING ENGINE</v>
      </c>
      <c r="H415">
        <f>VLOOKUP($A415,'OASIS-11_26'!$E$2:$R$1556,4,FALSE)</f>
        <v>3.56</v>
      </c>
      <c r="I415">
        <f>VLOOKUP($A415,'OASIS-11_26'!$E$2:$R$1556,5,FALSE)</f>
        <v>3.8</v>
      </c>
      <c r="J415" t="str">
        <f>VLOOKUP($A415,'OASIS-11_26'!$E$2:$R$1556,6,FALSE)</f>
        <v>PGAE</v>
      </c>
      <c r="K415" t="str">
        <f>IF(ISERROR(VLOOKUP($A415,'2021_NQC_List-11_13'!$A$2:$T$1532,4,FALSE)),"","NQC")</f>
        <v>NQC</v>
      </c>
      <c r="L415" s="3" t="str">
        <f>IF(ISERROR(VLOOKUP($A415,'2021_NQC_List-11_13'!$A$2:$T$1532,4,FALSE)),"",VLOOKUP($A415,'2021_NQC_List-11_13'!$A$2:$T$1532,18,FALSE))</f>
        <v>FC</v>
      </c>
      <c r="M415">
        <f>IF($K415="NQC",VLOOKUP($A415,'2021_NQC_List-11_13'!$A$2:$T$1532,4,FALSE),0)</f>
        <v>3.56</v>
      </c>
      <c r="N415">
        <f>IF($K415="NQC",VLOOKUP($A415,'2021_NQC_List-11_13'!$A$2:$T$1532,5,FALSE),0)</f>
        <v>3.46</v>
      </c>
      <c r="O415">
        <f>IF($K415="NQC",VLOOKUP($A415,'2021_NQC_List-11_13'!$A$2:$T$1532,6,FALSE),0)</f>
        <v>3.53</v>
      </c>
      <c r="P415">
        <f>IF($K415="NQC",VLOOKUP($A415,'2021_NQC_List-11_13'!$A$2:$T$1532,7,FALSE),0)</f>
        <v>3.41</v>
      </c>
      <c r="Q415">
        <f>IF($K415="NQC",VLOOKUP($A415,'2021_NQC_List-11_13'!$A$2:$T$1532,8,FALSE),0)</f>
        <v>3.56</v>
      </c>
      <c r="R415">
        <f>IF($K415="NQC",VLOOKUP($A415,'2021_NQC_List-11_13'!$A$2:$T$1532,9,FALSE),0)</f>
        <v>3.35</v>
      </c>
      <c r="S415">
        <f>IF($K415="NQC",VLOOKUP($A415,'2021_NQC_List-11_13'!$A$2:$T$1532,10,FALSE),0)</f>
        <v>3.29</v>
      </c>
      <c r="T415">
        <f>IF($K415="NQC",VLOOKUP($A415,'2021_NQC_List-11_13'!$A$2:$T$1532,11,FALSE),0)</f>
        <v>3.22</v>
      </c>
      <c r="U415">
        <f>IF($K415="NQC",VLOOKUP($A415,'2021_NQC_List-11_13'!$A$2:$T$1532,12,FALSE),0)</f>
        <v>3.54</v>
      </c>
      <c r="V415">
        <f>IF($K415="NQC",VLOOKUP($A415,'2021_NQC_List-11_13'!$A$2:$T$1532,13,FALSE),0)</f>
        <v>3.5</v>
      </c>
      <c r="W415">
        <f>IF($K415="NQC",VLOOKUP($A415,'2021_NQC_List-11_13'!$A$2:$T$1532,14,FALSE),0)</f>
        <v>3.56</v>
      </c>
      <c r="X415">
        <f>IF($K415="NQC",VLOOKUP($A415,'2021_NQC_List-11_13'!$A$2:$T$1532,15,FALSE),0)</f>
        <v>3.56</v>
      </c>
      <c r="Y415" t="str">
        <f t="shared" si="13"/>
        <v>Non-Hydro</v>
      </c>
      <c r="AA415" t="s">
        <v>4341</v>
      </c>
    </row>
    <row r="416" spans="1:27" x14ac:dyDescent="0.3">
      <c r="A416" t="str">
        <f>'OASIS-11_26'!E430</f>
        <v>BRDGVL_7_BAKER</v>
      </c>
      <c r="B416" t="str">
        <f>'OASIS-11_26'!G430</f>
        <v>Baker Station Hydro</v>
      </c>
      <c r="C416" t="str">
        <f>VLOOKUP($A416,'OASIS-11_26'!$E$2:$R$1556,2,FALSE)</f>
        <v>GEN</v>
      </c>
      <c r="D416" s="1">
        <f>VLOOKUP($A416,'OASIS-11_26'!$E$2:$R$1556,11,FALSE)</f>
        <v>32121</v>
      </c>
      <c r="E416" s="3">
        <f t="shared" si="12"/>
        <v>1987</v>
      </c>
      <c r="F416" t="str">
        <f>VLOOKUP($A416,'OASIS-11_26'!$E$2:$R$1556,9,FALSE)</f>
        <v>WATER</v>
      </c>
      <c r="G416" t="str">
        <f>VLOOKUP($A416,'OASIS-11_26'!$E$2:$R$1556,8,FALSE)</f>
        <v>HYDRO</v>
      </c>
      <c r="H416">
        <f>VLOOKUP($A416,'OASIS-11_26'!$E$2:$R$1556,4,FALSE)</f>
        <v>1.49</v>
      </c>
      <c r="I416">
        <f>VLOOKUP($A416,'OASIS-11_26'!$E$2:$R$1556,5,FALSE)</f>
        <v>2.5</v>
      </c>
      <c r="J416" t="str">
        <f>VLOOKUP($A416,'OASIS-11_26'!$E$2:$R$1556,6,FALSE)</f>
        <v>PGAE</v>
      </c>
      <c r="K416" t="str">
        <f>IF(ISERROR(VLOOKUP($A416,'2021_NQC_List-11_13'!$A$2:$T$1532,4,FALSE)),"","NQC")</f>
        <v>NQC</v>
      </c>
      <c r="L416" s="3" t="str">
        <f>IF(ISERROR(VLOOKUP($A416,'2021_NQC_List-11_13'!$A$2:$T$1532,4,FALSE)),"",VLOOKUP($A416,'2021_NQC_List-11_13'!$A$2:$T$1532,18,FALSE))</f>
        <v>FC</v>
      </c>
      <c r="M416">
        <f>IF($K416="NQC",VLOOKUP($A416,'2021_NQC_List-11_13'!$A$2:$T$1532,4,FALSE),0)</f>
        <v>1.08</v>
      </c>
      <c r="N416">
        <f>IF($K416="NQC",VLOOKUP($A416,'2021_NQC_List-11_13'!$A$2:$T$1532,5,FALSE),0)</f>
        <v>0.77</v>
      </c>
      <c r="O416">
        <f>IF($K416="NQC",VLOOKUP($A416,'2021_NQC_List-11_13'!$A$2:$T$1532,6,FALSE),0)</f>
        <v>0.92</v>
      </c>
      <c r="P416">
        <f>IF($K416="NQC",VLOOKUP($A416,'2021_NQC_List-11_13'!$A$2:$T$1532,7,FALSE),0)</f>
        <v>0.74</v>
      </c>
      <c r="Q416">
        <f>IF($K416="NQC",VLOOKUP($A416,'2021_NQC_List-11_13'!$A$2:$T$1532,8,FALSE),0)</f>
        <v>0.12</v>
      </c>
      <c r="R416">
        <f>IF($K416="NQC",VLOOKUP($A416,'2021_NQC_List-11_13'!$A$2:$T$1532,9,FALSE),0)</f>
        <v>0.01</v>
      </c>
      <c r="S416">
        <f>IF($K416="NQC",VLOOKUP($A416,'2021_NQC_List-11_13'!$A$2:$T$1532,10,FALSE),0)</f>
        <v>0</v>
      </c>
      <c r="T416">
        <f>IF($K416="NQC",VLOOKUP($A416,'2021_NQC_List-11_13'!$A$2:$T$1532,11,FALSE),0)</f>
        <v>0</v>
      </c>
      <c r="U416">
        <f>IF($K416="NQC",VLOOKUP($A416,'2021_NQC_List-11_13'!$A$2:$T$1532,12,FALSE),0)</f>
        <v>0</v>
      </c>
      <c r="V416">
        <f>IF($K416="NQC",VLOOKUP($A416,'2021_NQC_List-11_13'!$A$2:$T$1532,13,FALSE),0)</f>
        <v>0</v>
      </c>
      <c r="W416">
        <f>IF($K416="NQC",VLOOKUP($A416,'2021_NQC_List-11_13'!$A$2:$T$1532,14,FALSE),0)</f>
        <v>0.31</v>
      </c>
      <c r="X416">
        <f>IF($K416="NQC",VLOOKUP($A416,'2021_NQC_List-11_13'!$A$2:$T$1532,15,FALSE),0)</f>
        <v>0.28000000000000003</v>
      </c>
      <c r="Y416" t="str">
        <f t="shared" si="13"/>
        <v>Hydro-Small Hydro</v>
      </c>
      <c r="AA416" t="s">
        <v>4341</v>
      </c>
    </row>
    <row r="417" spans="1:28" x14ac:dyDescent="0.3">
      <c r="A417" t="str">
        <f>'OASIS-11_26'!E431</f>
        <v>BLACK_7_UNIT 1</v>
      </c>
      <c r="B417" t="str">
        <f>'OASIS-11_26'!G431</f>
        <v>JAMES B. BLACK 1</v>
      </c>
      <c r="C417" t="str">
        <f>VLOOKUP($A417,'OASIS-11_26'!$E$2:$R$1556,2,FALSE)</f>
        <v>GEN</v>
      </c>
      <c r="D417" s="1">
        <f>VLOOKUP($A417,'OASIS-11_26'!$E$2:$R$1556,11,FALSE)</f>
        <v>24108</v>
      </c>
      <c r="E417" s="3">
        <f t="shared" si="12"/>
        <v>1966</v>
      </c>
      <c r="F417" t="str">
        <f>VLOOKUP($A417,'OASIS-11_26'!$E$2:$R$1556,9,FALSE)</f>
        <v>WATER</v>
      </c>
      <c r="G417" t="str">
        <f>VLOOKUP($A417,'OASIS-11_26'!$E$2:$R$1556,8,FALSE)</f>
        <v>HYDRO</v>
      </c>
      <c r="H417">
        <f>VLOOKUP($A417,'OASIS-11_26'!$E$2:$R$1556,4,FALSE)</f>
        <v>85</v>
      </c>
      <c r="I417">
        <f>VLOOKUP($A417,'OASIS-11_26'!$E$2:$R$1556,5,FALSE)</f>
        <v>84</v>
      </c>
      <c r="J417" t="str">
        <f>VLOOKUP($A417,'OASIS-11_26'!$E$2:$R$1556,6,FALSE)</f>
        <v>PGAE</v>
      </c>
      <c r="K417" t="str">
        <f>IF(ISERROR(VLOOKUP($A417,'2021_NQC_List-11_13'!$A$2:$T$1532,4,FALSE)),"","NQC")</f>
        <v>NQC</v>
      </c>
      <c r="L417" s="3" t="str">
        <f>IF(ISERROR(VLOOKUP($A417,'2021_NQC_List-11_13'!$A$2:$T$1532,4,FALSE)),"",VLOOKUP($A417,'2021_NQC_List-11_13'!$A$2:$T$1532,18,FALSE))</f>
        <v>FC</v>
      </c>
      <c r="M417">
        <f>IF($K417="NQC",VLOOKUP($A417,'2021_NQC_List-11_13'!$A$2:$T$1532,4,FALSE),0)</f>
        <v>84</v>
      </c>
      <c r="N417">
        <f>IF($K417="NQC",VLOOKUP($A417,'2021_NQC_List-11_13'!$A$2:$T$1532,5,FALSE),0)</f>
        <v>84</v>
      </c>
      <c r="O417">
        <f>IF($K417="NQC",VLOOKUP($A417,'2021_NQC_List-11_13'!$A$2:$T$1532,6,FALSE),0)</f>
        <v>84</v>
      </c>
      <c r="P417">
        <f>IF($K417="NQC",VLOOKUP($A417,'2021_NQC_List-11_13'!$A$2:$T$1532,7,FALSE),0)</f>
        <v>81.62</v>
      </c>
      <c r="Q417">
        <f>IF($K417="NQC",VLOOKUP($A417,'2021_NQC_List-11_13'!$A$2:$T$1532,8,FALSE),0)</f>
        <v>84</v>
      </c>
      <c r="R417">
        <f>IF($K417="NQC",VLOOKUP($A417,'2021_NQC_List-11_13'!$A$2:$T$1532,9,FALSE),0)</f>
        <v>84.6</v>
      </c>
      <c r="S417">
        <f>IF($K417="NQC",VLOOKUP($A417,'2021_NQC_List-11_13'!$A$2:$T$1532,10,FALSE),0)</f>
        <v>84.4</v>
      </c>
      <c r="T417">
        <f>IF($K417="NQC",VLOOKUP($A417,'2021_NQC_List-11_13'!$A$2:$T$1532,11,FALSE),0)</f>
        <v>84.4</v>
      </c>
      <c r="U417">
        <f>IF($K417="NQC",VLOOKUP($A417,'2021_NQC_List-11_13'!$A$2:$T$1532,12,FALSE),0)</f>
        <v>83.6</v>
      </c>
      <c r="V417">
        <f>IF($K417="NQC",VLOOKUP($A417,'2021_NQC_List-11_13'!$A$2:$T$1532,13,FALSE),0)</f>
        <v>68</v>
      </c>
      <c r="W417">
        <f>IF($K417="NQC",VLOOKUP($A417,'2021_NQC_List-11_13'!$A$2:$T$1532,14,FALSE),0)</f>
        <v>80.900000000000006</v>
      </c>
      <c r="X417">
        <f>IF($K417="NQC",VLOOKUP($A417,'2021_NQC_List-11_13'!$A$2:$T$1532,15,FALSE),0)</f>
        <v>84.4</v>
      </c>
      <c r="Y417" t="str">
        <f t="shared" si="13"/>
        <v>Hydro-Large Hydro</v>
      </c>
      <c r="AA417" t="s">
        <v>4341</v>
      </c>
    </row>
    <row r="418" spans="1:28" x14ac:dyDescent="0.3">
      <c r="A418" t="str">
        <f>'OASIS-11_26'!E432</f>
        <v>INDIGO_1_UNIT 1</v>
      </c>
      <c r="B418" t="str">
        <f>'OASIS-11_26'!G432</f>
        <v>INDIGO PEAKER UNIT 1</v>
      </c>
      <c r="C418" t="str">
        <f>VLOOKUP($A418,'OASIS-11_26'!$E$2:$R$1556,2,FALSE)</f>
        <v>GEN</v>
      </c>
      <c r="D418" s="1">
        <f>VLOOKUP($A418,'OASIS-11_26'!$E$2:$R$1556,11,FALSE)</f>
        <v>37153</v>
      </c>
      <c r="E418" s="3">
        <f t="shared" si="12"/>
        <v>2001</v>
      </c>
      <c r="F418" t="str">
        <f>VLOOKUP($A418,'OASIS-11_26'!$E$2:$R$1556,9,FALSE)</f>
        <v>NATURAL GAS</v>
      </c>
      <c r="G418" t="str">
        <f>VLOOKUP($A418,'OASIS-11_26'!$E$2:$R$1556,8,FALSE)</f>
        <v>COMBUSTION TURBINE</v>
      </c>
      <c r="H418">
        <f>VLOOKUP($A418,'OASIS-11_26'!$E$2:$R$1556,4,FALSE)</f>
        <v>44</v>
      </c>
      <c r="I418">
        <f>VLOOKUP($A418,'OASIS-11_26'!$E$2:$R$1556,5,FALSE)</f>
        <v>45</v>
      </c>
      <c r="J418" t="str">
        <f>VLOOKUP($A418,'OASIS-11_26'!$E$2:$R$1556,6,FALSE)</f>
        <v>SCE</v>
      </c>
      <c r="K418" t="str">
        <f>IF(ISERROR(VLOOKUP($A418,'2021_NQC_List-11_13'!$A$2:$T$1532,4,FALSE)),"","NQC")</f>
        <v>NQC</v>
      </c>
      <c r="L418" s="3" t="str">
        <f>IF(ISERROR(VLOOKUP($A418,'2021_NQC_List-11_13'!$A$2:$T$1532,4,FALSE)),"",VLOOKUP($A418,'2021_NQC_List-11_13'!$A$2:$T$1532,18,FALSE))</f>
        <v>FC</v>
      </c>
      <c r="M418">
        <f>IF($K418="NQC",VLOOKUP($A418,'2021_NQC_List-11_13'!$A$2:$T$1532,4,FALSE),0)</f>
        <v>42</v>
      </c>
      <c r="N418">
        <f>IF($K418="NQC",VLOOKUP($A418,'2021_NQC_List-11_13'!$A$2:$T$1532,5,FALSE),0)</f>
        <v>42</v>
      </c>
      <c r="O418">
        <f>IF($K418="NQC",VLOOKUP($A418,'2021_NQC_List-11_13'!$A$2:$T$1532,6,FALSE),0)</f>
        <v>42</v>
      </c>
      <c r="P418">
        <f>IF($K418="NQC",VLOOKUP($A418,'2021_NQC_List-11_13'!$A$2:$T$1532,7,FALSE),0)</f>
        <v>42</v>
      </c>
      <c r="Q418">
        <f>IF($K418="NQC",VLOOKUP($A418,'2021_NQC_List-11_13'!$A$2:$T$1532,8,FALSE),0)</f>
        <v>42</v>
      </c>
      <c r="R418">
        <f>IF($K418="NQC",VLOOKUP($A418,'2021_NQC_List-11_13'!$A$2:$T$1532,9,FALSE),0)</f>
        <v>42</v>
      </c>
      <c r="S418">
        <f>IF($K418="NQC",VLOOKUP($A418,'2021_NQC_List-11_13'!$A$2:$T$1532,10,FALSE),0)</f>
        <v>42</v>
      </c>
      <c r="T418">
        <f>IF($K418="NQC",VLOOKUP($A418,'2021_NQC_List-11_13'!$A$2:$T$1532,11,FALSE),0)</f>
        <v>42</v>
      </c>
      <c r="U418">
        <f>IF($K418="NQC",VLOOKUP($A418,'2021_NQC_List-11_13'!$A$2:$T$1532,12,FALSE),0)</f>
        <v>42</v>
      </c>
      <c r="V418">
        <f>IF($K418="NQC",VLOOKUP($A418,'2021_NQC_List-11_13'!$A$2:$T$1532,13,FALSE),0)</f>
        <v>42</v>
      </c>
      <c r="W418">
        <f>IF($K418="NQC",VLOOKUP($A418,'2021_NQC_List-11_13'!$A$2:$T$1532,14,FALSE),0)</f>
        <v>42</v>
      </c>
      <c r="X418">
        <f>IF($K418="NQC",VLOOKUP($A418,'2021_NQC_List-11_13'!$A$2:$T$1532,15,FALSE),0)</f>
        <v>42</v>
      </c>
      <c r="Y418" t="str">
        <f t="shared" si="13"/>
        <v>Non-Hydro</v>
      </c>
      <c r="AA418" t="s">
        <v>4341</v>
      </c>
    </row>
    <row r="419" spans="1:28" x14ac:dyDescent="0.3">
      <c r="A419" t="str">
        <f>'OASIS-11_26'!E433</f>
        <v>LAMONT_1_SOLAR3</v>
      </c>
      <c r="B419" t="str">
        <f>'OASIS-11_26'!G433</f>
        <v>Woodmere Solar Farm</v>
      </c>
      <c r="C419" t="str">
        <f>VLOOKUP($A419,'OASIS-11_26'!$E$2:$R$1556,2,FALSE)</f>
        <v>GEN</v>
      </c>
      <c r="D419" s="1">
        <f>VLOOKUP($A419,'OASIS-11_26'!$E$2:$R$1556,11,FALSE)</f>
        <v>42361</v>
      </c>
      <c r="E419" s="3">
        <f t="shared" si="12"/>
        <v>2015</v>
      </c>
      <c r="F419" t="str">
        <f>VLOOKUP($A419,'OASIS-11_26'!$E$2:$R$1556,9,FALSE)</f>
        <v>SUN</v>
      </c>
      <c r="G419" t="str">
        <f>VLOOKUP($A419,'OASIS-11_26'!$E$2:$R$1556,8,FALSE)</f>
        <v>PHOTO VOLTAIC</v>
      </c>
      <c r="H419">
        <f>VLOOKUP($A419,'OASIS-11_26'!$E$2:$R$1556,4,FALSE)</f>
        <v>14.99</v>
      </c>
      <c r="I419">
        <f>VLOOKUP($A419,'OASIS-11_26'!$E$2:$R$1556,5,FALSE)</f>
        <v>15</v>
      </c>
      <c r="J419" t="str">
        <f>VLOOKUP($A419,'OASIS-11_26'!$E$2:$R$1556,6,FALSE)</f>
        <v>PGAE</v>
      </c>
      <c r="K419" t="str">
        <f>IF(ISERROR(VLOOKUP($A419,'2021_NQC_List-11_13'!$A$2:$T$1532,4,FALSE)),"","NQC")</f>
        <v>NQC</v>
      </c>
      <c r="L419" s="3" t="str">
        <f>IF(ISERROR(VLOOKUP($A419,'2021_NQC_List-11_13'!$A$2:$T$1532,4,FALSE)),"",VLOOKUP($A419,'2021_NQC_List-11_13'!$A$2:$T$1532,18,FALSE))</f>
        <v>FC</v>
      </c>
      <c r="M419">
        <f>IF($K419="NQC",VLOOKUP($A419,'2021_NQC_List-11_13'!$A$2:$T$1532,4,FALSE),0)</f>
        <v>0.6</v>
      </c>
      <c r="N419">
        <f>IF($K419="NQC",VLOOKUP($A419,'2021_NQC_List-11_13'!$A$2:$T$1532,5,FALSE),0)</f>
        <v>0.45</v>
      </c>
      <c r="O419">
        <f>IF($K419="NQC",VLOOKUP($A419,'2021_NQC_List-11_13'!$A$2:$T$1532,6,FALSE),0)</f>
        <v>2.7</v>
      </c>
      <c r="P419">
        <f>IF($K419="NQC",VLOOKUP($A419,'2021_NQC_List-11_13'!$A$2:$T$1532,7,FALSE),0)</f>
        <v>2.25</v>
      </c>
      <c r="Q419">
        <f>IF($K419="NQC",VLOOKUP($A419,'2021_NQC_List-11_13'!$A$2:$T$1532,8,FALSE),0)</f>
        <v>2.4</v>
      </c>
      <c r="R419">
        <f>IF($K419="NQC",VLOOKUP($A419,'2021_NQC_List-11_13'!$A$2:$T$1532,9,FALSE),0)</f>
        <v>4.6500000000000004</v>
      </c>
      <c r="S419">
        <f>IF($K419="NQC",VLOOKUP($A419,'2021_NQC_List-11_13'!$A$2:$T$1532,10,FALSE),0)</f>
        <v>5.85</v>
      </c>
      <c r="T419">
        <f>IF($K419="NQC",VLOOKUP($A419,'2021_NQC_List-11_13'!$A$2:$T$1532,11,FALSE),0)</f>
        <v>4.05</v>
      </c>
      <c r="U419">
        <f>IF($K419="NQC",VLOOKUP($A419,'2021_NQC_List-11_13'!$A$2:$T$1532,12,FALSE),0)</f>
        <v>2.1</v>
      </c>
      <c r="V419">
        <f>IF($K419="NQC",VLOOKUP($A419,'2021_NQC_List-11_13'!$A$2:$T$1532,13,FALSE),0)</f>
        <v>0.3</v>
      </c>
      <c r="W419">
        <f>IF($K419="NQC",VLOOKUP($A419,'2021_NQC_List-11_13'!$A$2:$T$1532,14,FALSE),0)</f>
        <v>0.3</v>
      </c>
      <c r="X419">
        <f>IF($K419="NQC",VLOOKUP($A419,'2021_NQC_List-11_13'!$A$2:$T$1532,15,FALSE),0)</f>
        <v>0</v>
      </c>
      <c r="Y419" t="str">
        <f t="shared" si="13"/>
        <v>Non-Hydro</v>
      </c>
      <c r="AA419" t="s">
        <v>4341</v>
      </c>
    </row>
    <row r="420" spans="1:28" x14ac:dyDescent="0.3">
      <c r="A420" t="str">
        <f>'OASIS-11_26'!E434</f>
        <v>RSMSLR_6_SOLAR2</v>
      </c>
      <c r="B420" t="str">
        <f>'OASIS-11_26'!G434</f>
        <v>Rosamond Two</v>
      </c>
      <c r="C420" t="str">
        <f>VLOOKUP($A420,'OASIS-11_26'!$E$2:$R$1556,2,FALSE)</f>
        <v>GEN</v>
      </c>
      <c r="D420" s="1">
        <f>VLOOKUP($A420,'OASIS-11_26'!$E$2:$R$1556,11,FALSE)</f>
        <v>41628</v>
      </c>
      <c r="E420" s="3">
        <f t="shared" si="12"/>
        <v>2013</v>
      </c>
      <c r="F420" t="str">
        <f>VLOOKUP($A420,'OASIS-11_26'!$E$2:$R$1556,9,FALSE)</f>
        <v>SUN</v>
      </c>
      <c r="G420" t="str">
        <f>VLOOKUP($A420,'OASIS-11_26'!$E$2:$R$1556,8,FALSE)</f>
        <v>PHOTO VOLTAIC</v>
      </c>
      <c r="H420">
        <f>VLOOKUP($A420,'OASIS-11_26'!$E$2:$R$1556,4,FALSE)</f>
        <v>20</v>
      </c>
      <c r="I420">
        <f>VLOOKUP($A420,'OASIS-11_26'!$E$2:$R$1556,5,FALSE)</f>
        <v>20</v>
      </c>
      <c r="J420" t="str">
        <f>VLOOKUP($A420,'OASIS-11_26'!$E$2:$R$1556,6,FALSE)</f>
        <v>SCE</v>
      </c>
      <c r="K420" t="str">
        <f>IF(ISERROR(VLOOKUP($A420,'2021_NQC_List-11_13'!$A$2:$T$1532,4,FALSE)),"","NQC")</f>
        <v>NQC</v>
      </c>
      <c r="L420" s="3" t="str">
        <f>IF(ISERROR(VLOOKUP($A420,'2021_NQC_List-11_13'!$A$2:$T$1532,4,FALSE)),"",VLOOKUP($A420,'2021_NQC_List-11_13'!$A$2:$T$1532,18,FALSE))</f>
        <v>FC</v>
      </c>
      <c r="M420">
        <f>IF($K420="NQC",VLOOKUP($A420,'2021_NQC_List-11_13'!$A$2:$T$1532,4,FALSE),0)</f>
        <v>0.8</v>
      </c>
      <c r="N420">
        <f>IF($K420="NQC",VLOOKUP($A420,'2021_NQC_List-11_13'!$A$2:$T$1532,5,FALSE),0)</f>
        <v>0.6</v>
      </c>
      <c r="O420">
        <f>IF($K420="NQC",VLOOKUP($A420,'2021_NQC_List-11_13'!$A$2:$T$1532,6,FALSE),0)</f>
        <v>3.6</v>
      </c>
      <c r="P420">
        <f>IF($K420="NQC",VLOOKUP($A420,'2021_NQC_List-11_13'!$A$2:$T$1532,7,FALSE),0)</f>
        <v>3</v>
      </c>
      <c r="Q420">
        <f>IF($K420="NQC",VLOOKUP($A420,'2021_NQC_List-11_13'!$A$2:$T$1532,8,FALSE),0)</f>
        <v>3.2</v>
      </c>
      <c r="R420">
        <f>IF($K420="NQC",VLOOKUP($A420,'2021_NQC_List-11_13'!$A$2:$T$1532,9,FALSE),0)</f>
        <v>6.2</v>
      </c>
      <c r="S420">
        <f>IF($K420="NQC",VLOOKUP($A420,'2021_NQC_List-11_13'!$A$2:$T$1532,10,FALSE),0)</f>
        <v>7.8</v>
      </c>
      <c r="T420">
        <f>IF($K420="NQC",VLOOKUP($A420,'2021_NQC_List-11_13'!$A$2:$T$1532,11,FALSE),0)</f>
        <v>5.4</v>
      </c>
      <c r="U420">
        <f>IF($K420="NQC",VLOOKUP($A420,'2021_NQC_List-11_13'!$A$2:$T$1532,12,FALSE),0)</f>
        <v>2.8</v>
      </c>
      <c r="V420">
        <f>IF($K420="NQC",VLOOKUP($A420,'2021_NQC_List-11_13'!$A$2:$T$1532,13,FALSE),0)</f>
        <v>0.4</v>
      </c>
      <c r="W420">
        <f>IF($K420="NQC",VLOOKUP($A420,'2021_NQC_List-11_13'!$A$2:$T$1532,14,FALSE),0)</f>
        <v>0.4</v>
      </c>
      <c r="X420">
        <f>IF($K420="NQC",VLOOKUP($A420,'2021_NQC_List-11_13'!$A$2:$T$1532,15,FALSE),0)</f>
        <v>0</v>
      </c>
      <c r="Y420" t="str">
        <f t="shared" si="13"/>
        <v>Non-Hydro</v>
      </c>
      <c r="AA420" t="s">
        <v>4341</v>
      </c>
    </row>
    <row r="421" spans="1:28" x14ac:dyDescent="0.3">
      <c r="A421" t="str">
        <f>'OASIS-11_26'!E435</f>
        <v>SBERDO_2_PSP3</v>
      </c>
      <c r="B421" t="str">
        <f>'OASIS-11_26'!G435</f>
        <v>Mountainview Gen Sta. Unit 3</v>
      </c>
      <c r="C421" t="str">
        <f>VLOOKUP($A421,'OASIS-11_26'!$E$2:$R$1556,2,FALSE)</f>
        <v>GEN</v>
      </c>
      <c r="D421" s="1">
        <f>VLOOKUP($A421,'OASIS-11_26'!$E$2:$R$1556,11,FALSE)</f>
        <v>38696</v>
      </c>
      <c r="E421" s="3">
        <f t="shared" si="12"/>
        <v>2005</v>
      </c>
      <c r="F421" t="str">
        <f>VLOOKUP($A421,'OASIS-11_26'!$E$2:$R$1556,9,FALSE)</f>
        <v>NATURAL GAS</v>
      </c>
      <c r="G421" t="str">
        <f>VLOOKUP($A421,'OASIS-11_26'!$E$2:$R$1556,8,FALSE)</f>
        <v>COMBINED CYCLE</v>
      </c>
      <c r="H421">
        <f>VLOOKUP($A421,'OASIS-11_26'!$E$2:$R$1556,4,FALSE)</f>
        <v>555</v>
      </c>
      <c r="I421">
        <f>VLOOKUP($A421,'OASIS-11_26'!$E$2:$R$1556,5,FALSE)</f>
        <v>0</v>
      </c>
      <c r="J421" t="str">
        <f>VLOOKUP($A421,'OASIS-11_26'!$E$2:$R$1556,6,FALSE)</f>
        <v>SCE</v>
      </c>
      <c r="K421" t="str">
        <f>IF(ISERROR(VLOOKUP($A421,'2021_NQC_List-11_13'!$A$2:$T$1532,4,FALSE)),"","NQC")</f>
        <v>NQC</v>
      </c>
      <c r="L421" s="3" t="str">
        <f>IF(ISERROR(VLOOKUP($A421,'2021_NQC_List-11_13'!$A$2:$T$1532,4,FALSE)),"",VLOOKUP($A421,'2021_NQC_List-11_13'!$A$2:$T$1532,18,FALSE))</f>
        <v>FC</v>
      </c>
      <c r="M421">
        <f>IF($K421="NQC",VLOOKUP($A421,'2021_NQC_List-11_13'!$A$2:$T$1532,4,FALSE),0)</f>
        <v>555</v>
      </c>
      <c r="N421">
        <f>IF($K421="NQC",VLOOKUP($A421,'2021_NQC_List-11_13'!$A$2:$T$1532,5,FALSE),0)</f>
        <v>555</v>
      </c>
      <c r="O421">
        <f>IF($K421="NQC",VLOOKUP($A421,'2021_NQC_List-11_13'!$A$2:$T$1532,6,FALSE),0)</f>
        <v>555</v>
      </c>
      <c r="P421">
        <f>IF($K421="NQC",VLOOKUP($A421,'2021_NQC_List-11_13'!$A$2:$T$1532,7,FALSE),0)</f>
        <v>555</v>
      </c>
      <c r="Q421">
        <f>IF($K421="NQC",VLOOKUP($A421,'2021_NQC_List-11_13'!$A$2:$T$1532,8,FALSE),0)</f>
        <v>555</v>
      </c>
      <c r="R421">
        <f>IF($K421="NQC",VLOOKUP($A421,'2021_NQC_List-11_13'!$A$2:$T$1532,9,FALSE),0)</f>
        <v>555</v>
      </c>
      <c r="S421">
        <f>IF($K421="NQC",VLOOKUP($A421,'2021_NQC_List-11_13'!$A$2:$T$1532,10,FALSE),0)</f>
        <v>555</v>
      </c>
      <c r="T421">
        <f>IF($K421="NQC",VLOOKUP($A421,'2021_NQC_List-11_13'!$A$2:$T$1532,11,FALSE),0)</f>
        <v>555</v>
      </c>
      <c r="U421">
        <f>IF($K421="NQC",VLOOKUP($A421,'2021_NQC_List-11_13'!$A$2:$T$1532,12,FALSE),0)</f>
        <v>555</v>
      </c>
      <c r="V421">
        <f>IF($K421="NQC",VLOOKUP($A421,'2021_NQC_List-11_13'!$A$2:$T$1532,13,FALSE),0)</f>
        <v>555</v>
      </c>
      <c r="W421">
        <f>IF($K421="NQC",VLOOKUP($A421,'2021_NQC_List-11_13'!$A$2:$T$1532,14,FALSE),0)</f>
        <v>555</v>
      </c>
      <c r="X421">
        <f>IF($K421="NQC",VLOOKUP($A421,'2021_NQC_List-11_13'!$A$2:$T$1532,15,FALSE),0)</f>
        <v>555</v>
      </c>
      <c r="Y421" t="str">
        <f t="shared" si="13"/>
        <v>Non-Hydro</v>
      </c>
      <c r="AA421" t="s">
        <v>4341</v>
      </c>
    </row>
    <row r="422" spans="1:28" x14ac:dyDescent="0.3">
      <c r="A422" t="str">
        <f>'OASIS-11_26'!E436</f>
        <v>BREGGO_6_SOLAR</v>
      </c>
      <c r="B422" t="str">
        <f>'OASIS-11_26'!G436</f>
        <v>NRG Borrego Solar One</v>
      </c>
      <c r="C422" t="str">
        <f>VLOOKUP($A422,'OASIS-11_26'!$E$2:$R$1556,2,FALSE)</f>
        <v>GEN</v>
      </c>
      <c r="D422" s="1">
        <f>VLOOKUP($A422,'OASIS-11_26'!$E$2:$R$1556,11,FALSE)</f>
        <v>41317</v>
      </c>
      <c r="E422" s="3">
        <f t="shared" si="12"/>
        <v>2013</v>
      </c>
      <c r="F422" t="str">
        <f>VLOOKUP($A422,'OASIS-11_26'!$E$2:$R$1556,9,FALSE)</f>
        <v>SUN</v>
      </c>
      <c r="G422" t="str">
        <f>VLOOKUP($A422,'OASIS-11_26'!$E$2:$R$1556,8,FALSE)</f>
        <v>PHOTO VOLTAIC</v>
      </c>
      <c r="H422">
        <f>VLOOKUP($A422,'OASIS-11_26'!$E$2:$R$1556,4,FALSE)</f>
        <v>26</v>
      </c>
      <c r="I422">
        <f>VLOOKUP($A422,'OASIS-11_26'!$E$2:$R$1556,5,FALSE)</f>
        <v>26</v>
      </c>
      <c r="J422" t="str">
        <f>VLOOKUP($A422,'OASIS-11_26'!$E$2:$R$1556,6,FALSE)</f>
        <v>SDGE</v>
      </c>
      <c r="K422" t="str">
        <f>IF(ISERROR(VLOOKUP($A422,'2021_NQC_List-11_13'!$A$2:$T$1532,4,FALSE)),"","NQC")</f>
        <v>NQC</v>
      </c>
      <c r="L422" s="3" t="str">
        <f>IF(ISERROR(VLOOKUP($A422,'2021_NQC_List-11_13'!$A$2:$T$1532,4,FALSE)),"",VLOOKUP($A422,'2021_NQC_List-11_13'!$A$2:$T$1532,18,FALSE))</f>
        <v>FC</v>
      </c>
      <c r="M422">
        <f>IF($K422="NQC",VLOOKUP($A422,'2021_NQC_List-11_13'!$A$2:$T$1532,4,FALSE),0)</f>
        <v>1.04</v>
      </c>
      <c r="N422">
        <f>IF($K422="NQC",VLOOKUP($A422,'2021_NQC_List-11_13'!$A$2:$T$1532,5,FALSE),0)</f>
        <v>0.78</v>
      </c>
      <c r="O422">
        <f>IF($K422="NQC",VLOOKUP($A422,'2021_NQC_List-11_13'!$A$2:$T$1532,6,FALSE),0)</f>
        <v>4.68</v>
      </c>
      <c r="P422">
        <f>IF($K422="NQC",VLOOKUP($A422,'2021_NQC_List-11_13'!$A$2:$T$1532,7,FALSE),0)</f>
        <v>3.9</v>
      </c>
      <c r="Q422">
        <f>IF($K422="NQC",VLOOKUP($A422,'2021_NQC_List-11_13'!$A$2:$T$1532,8,FALSE),0)</f>
        <v>4.16</v>
      </c>
      <c r="R422">
        <f>IF($K422="NQC",VLOOKUP($A422,'2021_NQC_List-11_13'!$A$2:$T$1532,9,FALSE),0)</f>
        <v>8.06</v>
      </c>
      <c r="S422">
        <f>IF($K422="NQC",VLOOKUP($A422,'2021_NQC_List-11_13'!$A$2:$T$1532,10,FALSE),0)</f>
        <v>10.14</v>
      </c>
      <c r="T422">
        <f>IF($K422="NQC",VLOOKUP($A422,'2021_NQC_List-11_13'!$A$2:$T$1532,11,FALSE),0)</f>
        <v>7.02</v>
      </c>
      <c r="U422">
        <f>IF($K422="NQC",VLOOKUP($A422,'2021_NQC_List-11_13'!$A$2:$T$1532,12,FALSE),0)</f>
        <v>3.64</v>
      </c>
      <c r="V422">
        <f>IF($K422="NQC",VLOOKUP($A422,'2021_NQC_List-11_13'!$A$2:$T$1532,13,FALSE),0)</f>
        <v>0.52</v>
      </c>
      <c r="W422">
        <f>IF($K422="NQC",VLOOKUP($A422,'2021_NQC_List-11_13'!$A$2:$T$1532,14,FALSE),0)</f>
        <v>0.52</v>
      </c>
      <c r="X422">
        <f>IF($K422="NQC",VLOOKUP($A422,'2021_NQC_List-11_13'!$A$2:$T$1532,15,FALSE),0)</f>
        <v>0</v>
      </c>
      <c r="Y422" t="str">
        <f t="shared" si="13"/>
        <v>Non-Hydro</v>
      </c>
      <c r="AA422" t="s">
        <v>4341</v>
      </c>
    </row>
    <row r="423" spans="1:28" x14ac:dyDescent="0.3">
      <c r="A423" t="str">
        <f>'OASIS-11_26'!E437</f>
        <v>SCEC_1_PDRP175</v>
      </c>
      <c r="B423" t="str">
        <f>'OASIS-11_26'!G437</f>
        <v>VLTS_PDR_SCEC_01</v>
      </c>
      <c r="C423" t="str">
        <f>VLOOKUP($A423,'OASIS-11_26'!$E$2:$R$1556,2,FALSE)</f>
        <v>GEN</v>
      </c>
      <c r="D423" s="1">
        <f>VLOOKUP($A423,'OASIS-11_26'!$E$2:$R$1556,11,FALSE)</f>
        <v>0</v>
      </c>
      <c r="E423" s="3" t="str">
        <f t="shared" si="12"/>
        <v/>
      </c>
      <c r="F423" t="str">
        <f>VLOOKUP($A423,'OASIS-11_26'!$E$2:$R$1556,9,FALSE)</f>
        <v>OTHER</v>
      </c>
      <c r="G423" t="str">
        <f>VLOOKUP($A423,'OASIS-11_26'!$E$2:$R$1556,8,FALSE)</f>
        <v>OTHER</v>
      </c>
      <c r="H423">
        <f>VLOOKUP($A423,'OASIS-11_26'!$E$2:$R$1556,4,FALSE)</f>
        <v>9.9499999999999993</v>
      </c>
      <c r="I423">
        <f>VLOOKUP($A423,'OASIS-11_26'!$E$2:$R$1556,5,FALSE)</f>
        <v>0</v>
      </c>
      <c r="J423" t="str">
        <f>VLOOKUP($A423,'OASIS-11_26'!$E$2:$R$1556,6,FALSE)</f>
        <v>SCE</v>
      </c>
      <c r="K423" t="str">
        <f>IF(ISERROR(VLOOKUP($A423,'2021_NQC_List-11_13'!$A$2:$T$1532,4,FALSE)),"","NQC")</f>
        <v>NQC</v>
      </c>
      <c r="L423" s="3" t="str">
        <f>IF(ISERROR(VLOOKUP($A423,'2021_NQC_List-11_13'!$A$2:$T$1532,4,FALSE)),"",VLOOKUP($A423,'2021_NQC_List-11_13'!$A$2:$T$1532,18,FALSE))</f>
        <v>FC</v>
      </c>
      <c r="M423">
        <f>IF($K423="NQC",VLOOKUP($A423,'2021_NQC_List-11_13'!$A$2:$T$1532,4,FALSE),0)</f>
        <v>8.9600000000000009</v>
      </c>
      <c r="N423">
        <f>IF($K423="NQC",VLOOKUP($A423,'2021_NQC_List-11_13'!$A$2:$T$1532,5,FALSE),0)</f>
        <v>8.9600000000000009</v>
      </c>
      <c r="O423">
        <f>IF($K423="NQC",VLOOKUP($A423,'2021_NQC_List-11_13'!$A$2:$T$1532,6,FALSE),0)</f>
        <v>8.9600000000000009</v>
      </c>
      <c r="P423">
        <f>IF($K423="NQC",VLOOKUP($A423,'2021_NQC_List-11_13'!$A$2:$T$1532,7,FALSE),0)</f>
        <v>8.9600000000000009</v>
      </c>
      <c r="Q423">
        <f>IF($K423="NQC",VLOOKUP($A423,'2021_NQC_List-11_13'!$A$2:$T$1532,8,FALSE),0)</f>
        <v>9.07</v>
      </c>
      <c r="R423">
        <f>IF($K423="NQC",VLOOKUP($A423,'2021_NQC_List-11_13'!$A$2:$T$1532,9,FALSE),0)</f>
        <v>9.9499999999999993</v>
      </c>
      <c r="S423">
        <f>IF($K423="NQC",VLOOKUP($A423,'2021_NQC_List-11_13'!$A$2:$T$1532,10,FALSE),0)</f>
        <v>9.9499999999999993</v>
      </c>
      <c r="T423">
        <f>IF($K423="NQC",VLOOKUP($A423,'2021_NQC_List-11_13'!$A$2:$T$1532,11,FALSE),0)</f>
        <v>9.9499999999999993</v>
      </c>
      <c r="U423">
        <f>IF($K423="NQC",VLOOKUP($A423,'2021_NQC_List-11_13'!$A$2:$T$1532,12,FALSE),0)</f>
        <v>9.9499999999999993</v>
      </c>
      <c r="V423">
        <f>IF($K423="NQC",VLOOKUP($A423,'2021_NQC_List-11_13'!$A$2:$T$1532,13,FALSE),0)</f>
        <v>8.9600000000000009</v>
      </c>
      <c r="W423">
        <f>IF($K423="NQC",VLOOKUP($A423,'2021_NQC_List-11_13'!$A$2:$T$1532,14,FALSE),0)</f>
        <v>8.9600000000000009</v>
      </c>
      <c r="X423">
        <f>IF($K423="NQC",VLOOKUP($A423,'2021_NQC_List-11_13'!$A$2:$T$1532,15,FALSE),0)</f>
        <v>8.9600000000000009</v>
      </c>
      <c r="Y423" t="str">
        <f t="shared" si="13"/>
        <v>Non-Hydro</v>
      </c>
      <c r="Z423" t="s">
        <v>4361</v>
      </c>
      <c r="AA423" t="s">
        <v>4341</v>
      </c>
    </row>
    <row r="424" spans="1:28" x14ac:dyDescent="0.3">
      <c r="A424" t="str">
        <f>'OASIS-11_26'!E438</f>
        <v>VISTRA_5_DALBT1</v>
      </c>
      <c r="B424" t="str">
        <f>'OASIS-11_26'!G438</f>
        <v>Dallas Energy Storage</v>
      </c>
      <c r="C424" t="str">
        <f>VLOOKUP($A424,'OASIS-11_26'!$E$2:$R$1556,2,FALSE)</f>
        <v>GEN</v>
      </c>
      <c r="D424" s="1">
        <f>VLOOKUP($A424,'OASIS-11_26'!$E$2:$R$1556,11,FALSE)</f>
        <v>0</v>
      </c>
      <c r="E424" s="3" t="str">
        <f t="shared" si="12"/>
        <v/>
      </c>
      <c r="F424" t="str">
        <f>VLOOKUP($A424,'OASIS-11_26'!$E$2:$R$1556,9,FALSE)</f>
        <v>LESR</v>
      </c>
      <c r="G424" t="str">
        <f>VLOOKUP($A424,'OASIS-11_26'!$E$2:$R$1556,8,FALSE)</f>
        <v>OTHER</v>
      </c>
      <c r="H424">
        <f>VLOOKUP($A424,'OASIS-11_26'!$E$2:$R$1556,4,FALSE)</f>
        <v>100</v>
      </c>
      <c r="I424">
        <f>VLOOKUP($A424,'OASIS-11_26'!$E$2:$R$1556,5,FALSE)</f>
        <v>100</v>
      </c>
      <c r="J424" t="str">
        <f>VLOOKUP($A424,'OASIS-11_26'!$E$2:$R$1556,6,FALSE)</f>
        <v>PGAE</v>
      </c>
      <c r="K424" t="str">
        <f>IF(ISERROR(VLOOKUP($A424,'2021_NQC_List-11_13'!$A$2:$T$1532,4,FALSE)),"","NQC")</f>
        <v/>
      </c>
      <c r="L424" s="3" t="str">
        <f>IF(ISERROR(VLOOKUP($A424,'2021_NQC_List-11_13'!$A$2:$T$1532,4,FALSE)),"",VLOOKUP($A424,'2021_NQC_List-11_13'!$A$2:$T$1532,18,FALSE))</f>
        <v/>
      </c>
      <c r="M424">
        <f>IF($K424="NQC",VLOOKUP($A424,'2021_NQC_List-11_13'!$A$2:$T$1532,4,FALSE),0)</f>
        <v>0</v>
      </c>
      <c r="N424">
        <f>IF($K424="NQC",VLOOKUP($A424,'2021_NQC_List-11_13'!$A$2:$T$1532,5,FALSE),0)</f>
        <v>0</v>
      </c>
      <c r="O424">
        <f>IF($K424="NQC",VLOOKUP($A424,'2021_NQC_List-11_13'!$A$2:$T$1532,6,FALSE),0)</f>
        <v>0</v>
      </c>
      <c r="P424">
        <f>IF($K424="NQC",VLOOKUP($A424,'2021_NQC_List-11_13'!$A$2:$T$1532,7,FALSE),0)</f>
        <v>0</v>
      </c>
      <c r="Q424">
        <f>IF($K424="NQC",VLOOKUP($A424,'2021_NQC_List-11_13'!$A$2:$T$1532,8,FALSE),0)</f>
        <v>0</v>
      </c>
      <c r="R424">
        <f>IF($K424="NQC",VLOOKUP($A424,'2021_NQC_List-11_13'!$A$2:$T$1532,9,FALSE),0)</f>
        <v>0</v>
      </c>
      <c r="S424">
        <f>IF($K424="NQC",VLOOKUP($A424,'2021_NQC_List-11_13'!$A$2:$T$1532,10,FALSE),0)</f>
        <v>0</v>
      </c>
      <c r="T424">
        <f>IF($K424="NQC",VLOOKUP($A424,'2021_NQC_List-11_13'!$A$2:$T$1532,11,FALSE),0)</f>
        <v>0</v>
      </c>
      <c r="U424">
        <f>IF($K424="NQC",VLOOKUP($A424,'2021_NQC_List-11_13'!$A$2:$T$1532,12,FALSE),0)</f>
        <v>0</v>
      </c>
      <c r="V424">
        <f>IF($K424="NQC",VLOOKUP($A424,'2021_NQC_List-11_13'!$A$2:$T$1532,13,FALSE),0)</f>
        <v>0</v>
      </c>
      <c r="W424">
        <f>IF($K424="NQC",VLOOKUP($A424,'2021_NQC_List-11_13'!$A$2:$T$1532,14,FALSE),0)</f>
        <v>0</v>
      </c>
      <c r="X424">
        <f>IF($K424="NQC",VLOOKUP($A424,'2021_NQC_List-11_13'!$A$2:$T$1532,15,FALSE),0)</f>
        <v>0</v>
      </c>
      <c r="Y424" t="str">
        <f t="shared" si="13"/>
        <v>Non-Hydro</v>
      </c>
      <c r="AA424" t="s">
        <v>4341</v>
      </c>
      <c r="AB424" s="129" t="s">
        <v>4407</v>
      </c>
    </row>
    <row r="425" spans="1:28" x14ac:dyDescent="0.3">
      <c r="A425" t="str">
        <f>'OASIS-11_26'!E439</f>
        <v>PGEB_2_PDRP103</v>
      </c>
      <c r="B425" t="str">
        <f>'OASIS-11_26'!G439</f>
        <v>PGEB_2_PDRP103</v>
      </c>
      <c r="C425" t="str">
        <f>VLOOKUP($A425,'OASIS-11_26'!$E$2:$R$1556,2,FALSE)</f>
        <v>GEN</v>
      </c>
      <c r="D425" s="1">
        <f>VLOOKUP($A425,'OASIS-11_26'!$E$2:$R$1556,11,FALSE)</f>
        <v>0</v>
      </c>
      <c r="E425" s="3" t="str">
        <f t="shared" si="12"/>
        <v/>
      </c>
      <c r="F425" t="str">
        <f>VLOOKUP($A425,'OASIS-11_26'!$E$2:$R$1556,9,FALSE)</f>
        <v>OTHER</v>
      </c>
      <c r="G425" t="str">
        <f>VLOOKUP($A425,'OASIS-11_26'!$E$2:$R$1556,8,FALSE)</f>
        <v>OTHER</v>
      </c>
      <c r="H425">
        <f>VLOOKUP($A425,'OASIS-11_26'!$E$2:$R$1556,4,FALSE)</f>
        <v>0.99</v>
      </c>
      <c r="I425">
        <f>VLOOKUP($A425,'OASIS-11_26'!$E$2:$R$1556,5,FALSE)</f>
        <v>0</v>
      </c>
      <c r="J425" t="str">
        <f>VLOOKUP($A425,'OASIS-11_26'!$E$2:$R$1556,6,FALSE)</f>
        <v>PGAE</v>
      </c>
      <c r="K425" t="str">
        <f>IF(ISERROR(VLOOKUP($A425,'2021_NQC_List-11_13'!$A$2:$T$1532,4,FALSE)),"","NQC")</f>
        <v/>
      </c>
      <c r="L425" s="3" t="str">
        <f>IF(ISERROR(VLOOKUP($A425,'2021_NQC_List-11_13'!$A$2:$T$1532,4,FALSE)),"",VLOOKUP($A425,'2021_NQC_List-11_13'!$A$2:$T$1532,18,FALSE))</f>
        <v/>
      </c>
      <c r="M425">
        <f>IF($K425="NQC",VLOOKUP($A425,'2021_NQC_List-11_13'!$A$2:$T$1532,4,FALSE),0)</f>
        <v>0</v>
      </c>
      <c r="N425">
        <f>IF($K425="NQC",VLOOKUP($A425,'2021_NQC_List-11_13'!$A$2:$T$1532,5,FALSE),0)</f>
        <v>0</v>
      </c>
      <c r="O425">
        <f>IF($K425="NQC",VLOOKUP($A425,'2021_NQC_List-11_13'!$A$2:$T$1532,6,FALSE),0)</f>
        <v>0</v>
      </c>
      <c r="P425">
        <f>IF($K425="NQC",VLOOKUP($A425,'2021_NQC_List-11_13'!$A$2:$T$1532,7,FALSE),0)</f>
        <v>0</v>
      </c>
      <c r="Q425">
        <f>IF($K425="NQC",VLOOKUP($A425,'2021_NQC_List-11_13'!$A$2:$T$1532,8,FALSE),0)</f>
        <v>0</v>
      </c>
      <c r="R425">
        <f>IF($K425="NQC",VLOOKUP($A425,'2021_NQC_List-11_13'!$A$2:$T$1532,9,FALSE),0)</f>
        <v>0</v>
      </c>
      <c r="S425">
        <f>IF($K425="NQC",VLOOKUP($A425,'2021_NQC_List-11_13'!$A$2:$T$1532,10,FALSE),0)</f>
        <v>0</v>
      </c>
      <c r="T425">
        <f>IF($K425="NQC",VLOOKUP($A425,'2021_NQC_List-11_13'!$A$2:$T$1532,11,FALSE),0)</f>
        <v>0</v>
      </c>
      <c r="U425">
        <f>IF($K425="NQC",VLOOKUP($A425,'2021_NQC_List-11_13'!$A$2:$T$1532,12,FALSE),0)</f>
        <v>0</v>
      </c>
      <c r="V425">
        <f>IF($K425="NQC",VLOOKUP($A425,'2021_NQC_List-11_13'!$A$2:$T$1532,13,FALSE),0)</f>
        <v>0</v>
      </c>
      <c r="W425">
        <f>IF($K425="NQC",VLOOKUP($A425,'2021_NQC_List-11_13'!$A$2:$T$1532,14,FALSE),0)</f>
        <v>0</v>
      </c>
      <c r="X425">
        <f>IF($K425="NQC",VLOOKUP($A425,'2021_NQC_List-11_13'!$A$2:$T$1532,15,FALSE),0)</f>
        <v>0</v>
      </c>
      <c r="Y425" t="str">
        <f t="shared" si="13"/>
        <v>Non-Hydro</v>
      </c>
      <c r="Z425" t="s">
        <v>4361</v>
      </c>
      <c r="AA425" t="s">
        <v>4341</v>
      </c>
    </row>
    <row r="426" spans="1:28" x14ac:dyDescent="0.3">
      <c r="A426" t="str">
        <f>'OASIS-11_26'!E440</f>
        <v>GLNARM_7_UNIT 2</v>
      </c>
      <c r="B426" t="str">
        <f>'OASIS-11_26'!G440</f>
        <v>GLEN ARM UNIT 2</v>
      </c>
      <c r="C426" t="str">
        <f>VLOOKUP($A426,'OASIS-11_26'!$E$2:$R$1556,2,FALSE)</f>
        <v>GEN</v>
      </c>
      <c r="D426" s="1">
        <f>VLOOKUP($A426,'OASIS-11_26'!$E$2:$R$1556,11,FALSE)</f>
        <v>27760</v>
      </c>
      <c r="E426" s="3">
        <f t="shared" si="12"/>
        <v>1976</v>
      </c>
      <c r="F426" t="str">
        <f>VLOOKUP($A426,'OASIS-11_26'!$E$2:$R$1556,9,FALSE)</f>
        <v>NATURAL GAS</v>
      </c>
      <c r="G426" t="str">
        <f>VLOOKUP($A426,'OASIS-11_26'!$E$2:$R$1556,8,FALSE)</f>
        <v>COMBUSTION TURBINE</v>
      </c>
      <c r="H426">
        <f>VLOOKUP($A426,'OASIS-11_26'!$E$2:$R$1556,4,FALSE)</f>
        <v>22.3</v>
      </c>
      <c r="I426">
        <f>VLOOKUP($A426,'OASIS-11_26'!$E$2:$R$1556,5,FALSE)</f>
        <v>30.6</v>
      </c>
      <c r="J426" t="str">
        <f>VLOOKUP($A426,'OASIS-11_26'!$E$2:$R$1556,6,FALSE)</f>
        <v>SCE</v>
      </c>
      <c r="K426" t="str">
        <f>IF(ISERROR(VLOOKUP($A426,'2021_NQC_List-11_13'!$A$2:$T$1532,4,FALSE)),"","NQC")</f>
        <v>NQC</v>
      </c>
      <c r="L426" s="3" t="str">
        <f>IF(ISERROR(VLOOKUP($A426,'2021_NQC_List-11_13'!$A$2:$T$1532,4,FALSE)),"",VLOOKUP($A426,'2021_NQC_List-11_13'!$A$2:$T$1532,18,FALSE))</f>
        <v>FC</v>
      </c>
      <c r="M426">
        <f>IF($K426="NQC",VLOOKUP($A426,'2021_NQC_List-11_13'!$A$2:$T$1532,4,FALSE),0)</f>
        <v>22.3</v>
      </c>
      <c r="N426">
        <f>IF($K426="NQC",VLOOKUP($A426,'2021_NQC_List-11_13'!$A$2:$T$1532,5,FALSE),0)</f>
        <v>22.3</v>
      </c>
      <c r="O426">
        <f>IF($K426="NQC",VLOOKUP($A426,'2021_NQC_List-11_13'!$A$2:$T$1532,6,FALSE),0)</f>
        <v>22.3</v>
      </c>
      <c r="P426">
        <f>IF($K426="NQC",VLOOKUP($A426,'2021_NQC_List-11_13'!$A$2:$T$1532,7,FALSE),0)</f>
        <v>22.3</v>
      </c>
      <c r="Q426">
        <f>IF($K426="NQC",VLOOKUP($A426,'2021_NQC_List-11_13'!$A$2:$T$1532,8,FALSE),0)</f>
        <v>22.3</v>
      </c>
      <c r="R426">
        <f>IF($K426="NQC",VLOOKUP($A426,'2021_NQC_List-11_13'!$A$2:$T$1532,9,FALSE),0)</f>
        <v>22.3</v>
      </c>
      <c r="S426">
        <f>IF($K426="NQC",VLOOKUP($A426,'2021_NQC_List-11_13'!$A$2:$T$1532,10,FALSE),0)</f>
        <v>22.3</v>
      </c>
      <c r="T426">
        <f>IF($K426="NQC",VLOOKUP($A426,'2021_NQC_List-11_13'!$A$2:$T$1532,11,FALSE),0)</f>
        <v>22.3</v>
      </c>
      <c r="U426">
        <f>IF($K426="NQC",VLOOKUP($A426,'2021_NQC_List-11_13'!$A$2:$T$1532,12,FALSE),0)</f>
        <v>22.3</v>
      </c>
      <c r="V426">
        <f>IF($K426="NQC",VLOOKUP($A426,'2021_NQC_List-11_13'!$A$2:$T$1532,13,FALSE),0)</f>
        <v>22.3</v>
      </c>
      <c r="W426">
        <f>IF($K426="NQC",VLOOKUP($A426,'2021_NQC_List-11_13'!$A$2:$T$1532,14,FALSE),0)</f>
        <v>22.3</v>
      </c>
      <c r="X426">
        <f>IF($K426="NQC",VLOOKUP($A426,'2021_NQC_List-11_13'!$A$2:$T$1532,15,FALSE),0)</f>
        <v>22.3</v>
      </c>
      <c r="Y426" t="str">
        <f t="shared" si="13"/>
        <v>Non-Hydro</v>
      </c>
      <c r="AA426" t="s">
        <v>4341</v>
      </c>
    </row>
    <row r="427" spans="1:28" x14ac:dyDescent="0.3">
      <c r="A427" t="str">
        <f>'OASIS-11_26'!E441</f>
        <v>USWND2_1_WIND1</v>
      </c>
      <c r="B427" t="str">
        <f>'OASIS-11_26'!G441</f>
        <v>Golden Hills A</v>
      </c>
      <c r="C427" t="str">
        <f>VLOOKUP($A427,'OASIS-11_26'!$E$2:$R$1556,2,FALSE)</f>
        <v>GEN</v>
      </c>
      <c r="D427" s="1">
        <f>VLOOKUP($A427,'OASIS-11_26'!$E$2:$R$1556,11,FALSE)</f>
        <v>42356</v>
      </c>
      <c r="E427" s="3">
        <f t="shared" si="12"/>
        <v>2015</v>
      </c>
      <c r="F427" t="str">
        <f>VLOOKUP($A427,'OASIS-11_26'!$E$2:$R$1556,9,FALSE)</f>
        <v>WIND</v>
      </c>
      <c r="G427" t="str">
        <f>VLOOKUP($A427,'OASIS-11_26'!$E$2:$R$1556,8,FALSE)</f>
        <v>WIND</v>
      </c>
      <c r="H427">
        <f>VLOOKUP($A427,'OASIS-11_26'!$E$2:$R$1556,4,FALSE)</f>
        <v>42.96</v>
      </c>
      <c r="I427">
        <f>VLOOKUP($A427,'OASIS-11_26'!$E$2:$R$1556,5,FALSE)</f>
        <v>43</v>
      </c>
      <c r="J427" t="str">
        <f>VLOOKUP($A427,'OASIS-11_26'!$E$2:$R$1556,6,FALSE)</f>
        <v>PGAE</v>
      </c>
      <c r="K427" t="str">
        <f>IF(ISERROR(VLOOKUP($A427,'2021_NQC_List-11_13'!$A$2:$T$1532,4,FALSE)),"","NQC")</f>
        <v>NQC</v>
      </c>
      <c r="L427" s="3" t="str">
        <f>IF(ISERROR(VLOOKUP($A427,'2021_NQC_List-11_13'!$A$2:$T$1532,4,FALSE)),"",VLOOKUP($A427,'2021_NQC_List-11_13'!$A$2:$T$1532,18,FALSE))</f>
        <v>FC</v>
      </c>
      <c r="M427">
        <f>IF($K427="NQC",VLOOKUP($A427,'2021_NQC_List-11_13'!$A$2:$T$1532,4,FALSE),0)</f>
        <v>6.01</v>
      </c>
      <c r="N427">
        <f>IF($K427="NQC",VLOOKUP($A427,'2021_NQC_List-11_13'!$A$2:$T$1532,5,FALSE),0)</f>
        <v>5.16</v>
      </c>
      <c r="O427">
        <f>IF($K427="NQC",VLOOKUP($A427,'2021_NQC_List-11_13'!$A$2:$T$1532,6,FALSE),0)</f>
        <v>12.03</v>
      </c>
      <c r="P427">
        <f>IF($K427="NQC",VLOOKUP($A427,'2021_NQC_List-11_13'!$A$2:$T$1532,7,FALSE),0)</f>
        <v>10.74</v>
      </c>
      <c r="Q427">
        <f>IF($K427="NQC",VLOOKUP($A427,'2021_NQC_List-11_13'!$A$2:$T$1532,8,FALSE),0)</f>
        <v>10.74</v>
      </c>
      <c r="R427">
        <f>IF($K427="NQC",VLOOKUP($A427,'2021_NQC_List-11_13'!$A$2:$T$1532,9,FALSE),0)</f>
        <v>14.18</v>
      </c>
      <c r="S427">
        <f>IF($K427="NQC",VLOOKUP($A427,'2021_NQC_List-11_13'!$A$2:$T$1532,10,FALSE),0)</f>
        <v>9.8800000000000008</v>
      </c>
      <c r="T427">
        <f>IF($K427="NQC",VLOOKUP($A427,'2021_NQC_List-11_13'!$A$2:$T$1532,11,FALSE),0)</f>
        <v>9.02</v>
      </c>
      <c r="U427">
        <f>IF($K427="NQC",VLOOKUP($A427,'2021_NQC_List-11_13'!$A$2:$T$1532,12,FALSE),0)</f>
        <v>6.44</v>
      </c>
      <c r="V427">
        <f>IF($K427="NQC",VLOOKUP($A427,'2021_NQC_List-11_13'!$A$2:$T$1532,13,FALSE),0)</f>
        <v>3.44</v>
      </c>
      <c r="W427">
        <f>IF($K427="NQC",VLOOKUP($A427,'2021_NQC_List-11_13'!$A$2:$T$1532,14,FALSE),0)</f>
        <v>5.16</v>
      </c>
      <c r="X427">
        <f>IF($K427="NQC",VLOOKUP($A427,'2021_NQC_List-11_13'!$A$2:$T$1532,15,FALSE),0)</f>
        <v>5.58</v>
      </c>
      <c r="Y427" t="str">
        <f t="shared" si="13"/>
        <v>Non-Hydro</v>
      </c>
      <c r="AA427" t="s">
        <v>4341</v>
      </c>
    </row>
    <row r="428" spans="1:28" x14ac:dyDescent="0.3">
      <c r="A428" t="str">
        <f>'OASIS-11_26'!E442</f>
        <v>CAVLSR_2_BSOLAR</v>
      </c>
      <c r="B428" t="str">
        <f>'OASIS-11_26'!G442</f>
        <v>California Valley Solar Ranch-Phase B</v>
      </c>
      <c r="C428" t="str">
        <f>VLOOKUP($A428,'OASIS-11_26'!$E$2:$R$1556,2,FALSE)</f>
        <v>GEN</v>
      </c>
      <c r="D428" s="1">
        <f>VLOOKUP($A428,'OASIS-11_26'!$E$2:$R$1556,11,FALSE)</f>
        <v>41275</v>
      </c>
      <c r="E428" s="3">
        <f t="shared" si="12"/>
        <v>2013</v>
      </c>
      <c r="F428" t="str">
        <f>VLOOKUP($A428,'OASIS-11_26'!$E$2:$R$1556,9,FALSE)</f>
        <v>SUN</v>
      </c>
      <c r="G428" t="str">
        <f>VLOOKUP($A428,'OASIS-11_26'!$E$2:$R$1556,8,FALSE)</f>
        <v>PHOTO VOLTAIC</v>
      </c>
      <c r="H428">
        <f>VLOOKUP($A428,'OASIS-11_26'!$E$2:$R$1556,4,FALSE)</f>
        <v>40</v>
      </c>
      <c r="I428">
        <f>VLOOKUP($A428,'OASIS-11_26'!$E$2:$R$1556,5,FALSE)</f>
        <v>40</v>
      </c>
      <c r="J428" t="str">
        <f>VLOOKUP($A428,'OASIS-11_26'!$E$2:$R$1556,6,FALSE)</f>
        <v>PGAE</v>
      </c>
      <c r="K428" t="str">
        <f>IF(ISERROR(VLOOKUP($A428,'2021_NQC_List-11_13'!$A$2:$T$1532,4,FALSE)),"","NQC")</f>
        <v>NQC</v>
      </c>
      <c r="L428" s="3" t="str">
        <f>IF(ISERROR(VLOOKUP($A428,'2021_NQC_List-11_13'!$A$2:$T$1532,4,FALSE)),"",VLOOKUP($A428,'2021_NQC_List-11_13'!$A$2:$T$1532,18,FALSE))</f>
        <v>FC</v>
      </c>
      <c r="M428">
        <f>IF($K428="NQC",VLOOKUP($A428,'2021_NQC_List-11_13'!$A$2:$T$1532,4,FALSE),0)</f>
        <v>1.6</v>
      </c>
      <c r="N428">
        <f>IF($K428="NQC",VLOOKUP($A428,'2021_NQC_List-11_13'!$A$2:$T$1532,5,FALSE),0)</f>
        <v>1.2</v>
      </c>
      <c r="O428">
        <f>IF($K428="NQC",VLOOKUP($A428,'2021_NQC_List-11_13'!$A$2:$T$1532,6,FALSE),0)</f>
        <v>7.2</v>
      </c>
      <c r="P428">
        <f>IF($K428="NQC",VLOOKUP($A428,'2021_NQC_List-11_13'!$A$2:$T$1532,7,FALSE),0)</f>
        <v>6</v>
      </c>
      <c r="Q428">
        <f>IF($K428="NQC",VLOOKUP($A428,'2021_NQC_List-11_13'!$A$2:$T$1532,8,FALSE),0)</f>
        <v>6.4</v>
      </c>
      <c r="R428">
        <f>IF($K428="NQC",VLOOKUP($A428,'2021_NQC_List-11_13'!$A$2:$T$1532,9,FALSE),0)</f>
        <v>12.4</v>
      </c>
      <c r="S428">
        <f>IF($K428="NQC",VLOOKUP($A428,'2021_NQC_List-11_13'!$A$2:$T$1532,10,FALSE),0)</f>
        <v>15.6</v>
      </c>
      <c r="T428">
        <f>IF($K428="NQC",VLOOKUP($A428,'2021_NQC_List-11_13'!$A$2:$T$1532,11,FALSE),0)</f>
        <v>10.8</v>
      </c>
      <c r="U428">
        <f>IF($K428="NQC",VLOOKUP($A428,'2021_NQC_List-11_13'!$A$2:$T$1532,12,FALSE),0)</f>
        <v>5.6</v>
      </c>
      <c r="V428">
        <f>IF($K428="NQC",VLOOKUP($A428,'2021_NQC_List-11_13'!$A$2:$T$1532,13,FALSE),0)</f>
        <v>0.8</v>
      </c>
      <c r="W428">
        <f>IF($K428="NQC",VLOOKUP($A428,'2021_NQC_List-11_13'!$A$2:$T$1532,14,FALSE),0)</f>
        <v>0.8</v>
      </c>
      <c r="X428">
        <f>IF($K428="NQC",VLOOKUP($A428,'2021_NQC_List-11_13'!$A$2:$T$1532,15,FALSE),0)</f>
        <v>0</v>
      </c>
      <c r="Y428" t="str">
        <f t="shared" si="13"/>
        <v>Non-Hydro</v>
      </c>
      <c r="AA428" t="s">
        <v>4341</v>
      </c>
    </row>
    <row r="429" spans="1:28" x14ac:dyDescent="0.3">
      <c r="A429" t="str">
        <f>'OASIS-11_26'!E443</f>
        <v>OROVIL_6_UNIT</v>
      </c>
      <c r="B429" t="str">
        <f>'OASIS-11_26'!G443</f>
        <v>Oroville Cogeneration, LP</v>
      </c>
      <c r="C429" t="str">
        <f>VLOOKUP($A429,'OASIS-11_26'!$E$2:$R$1556,2,FALSE)</f>
        <v>GEN</v>
      </c>
      <c r="D429" s="1">
        <f>VLOOKUP($A429,'OASIS-11_26'!$E$2:$R$1556,11,FALSE)</f>
        <v>32860</v>
      </c>
      <c r="E429" s="3">
        <f t="shared" si="12"/>
        <v>1989</v>
      </c>
      <c r="F429" t="str">
        <f>VLOOKUP($A429,'OASIS-11_26'!$E$2:$R$1556,9,FALSE)</f>
        <v>NATURAL GAS</v>
      </c>
      <c r="G429" t="str">
        <f>VLOOKUP($A429,'OASIS-11_26'!$E$2:$R$1556,8,FALSE)</f>
        <v>RECIPROCATING ENGINE</v>
      </c>
      <c r="H429">
        <f>VLOOKUP($A429,'OASIS-11_26'!$E$2:$R$1556,4,FALSE)</f>
        <v>7.5</v>
      </c>
      <c r="I429">
        <f>VLOOKUP($A429,'OASIS-11_26'!$E$2:$R$1556,5,FALSE)</f>
        <v>9.8000000000000007</v>
      </c>
      <c r="J429" t="str">
        <f>VLOOKUP($A429,'OASIS-11_26'!$E$2:$R$1556,6,FALSE)</f>
        <v>PGAE</v>
      </c>
      <c r="K429" t="str">
        <f>IF(ISERROR(VLOOKUP($A429,'2021_NQC_List-11_13'!$A$2:$T$1532,4,FALSE)),"","NQC")</f>
        <v>NQC</v>
      </c>
      <c r="L429" s="3" t="str">
        <f>IF(ISERROR(VLOOKUP($A429,'2021_NQC_List-11_13'!$A$2:$T$1532,4,FALSE)),"",VLOOKUP($A429,'2021_NQC_List-11_13'!$A$2:$T$1532,18,FALSE))</f>
        <v>FC</v>
      </c>
      <c r="M429">
        <f>IF($K429="NQC",VLOOKUP($A429,'2021_NQC_List-11_13'!$A$2:$T$1532,4,FALSE),0)</f>
        <v>7.5</v>
      </c>
      <c r="N429">
        <f>IF($K429="NQC",VLOOKUP($A429,'2021_NQC_List-11_13'!$A$2:$T$1532,5,FALSE),0)</f>
        <v>7.5</v>
      </c>
      <c r="O429">
        <f>IF($K429="NQC",VLOOKUP($A429,'2021_NQC_List-11_13'!$A$2:$T$1532,6,FALSE),0)</f>
        <v>7.5</v>
      </c>
      <c r="P429">
        <f>IF($K429="NQC",VLOOKUP($A429,'2021_NQC_List-11_13'!$A$2:$T$1532,7,FALSE),0)</f>
        <v>7.5</v>
      </c>
      <c r="Q429">
        <f>IF($K429="NQC",VLOOKUP($A429,'2021_NQC_List-11_13'!$A$2:$T$1532,8,FALSE),0)</f>
        <v>7.5</v>
      </c>
      <c r="R429">
        <f>IF($K429="NQC",VLOOKUP($A429,'2021_NQC_List-11_13'!$A$2:$T$1532,9,FALSE),0)</f>
        <v>7.5</v>
      </c>
      <c r="S429">
        <f>IF($K429="NQC",VLOOKUP($A429,'2021_NQC_List-11_13'!$A$2:$T$1532,10,FALSE),0)</f>
        <v>7.5</v>
      </c>
      <c r="T429">
        <f>IF($K429="NQC",VLOOKUP($A429,'2021_NQC_List-11_13'!$A$2:$T$1532,11,FALSE),0)</f>
        <v>7.5</v>
      </c>
      <c r="U429">
        <f>IF($K429="NQC",VLOOKUP($A429,'2021_NQC_List-11_13'!$A$2:$T$1532,12,FALSE),0)</f>
        <v>7.5</v>
      </c>
      <c r="V429">
        <f>IF($K429="NQC",VLOOKUP($A429,'2021_NQC_List-11_13'!$A$2:$T$1532,13,FALSE),0)</f>
        <v>7.5</v>
      </c>
      <c r="W429">
        <f>IF($K429="NQC",VLOOKUP($A429,'2021_NQC_List-11_13'!$A$2:$T$1532,14,FALSE),0)</f>
        <v>7.5</v>
      </c>
      <c r="X429">
        <f>IF($K429="NQC",VLOOKUP($A429,'2021_NQC_List-11_13'!$A$2:$T$1532,15,FALSE),0)</f>
        <v>7.5</v>
      </c>
      <c r="Y429" t="str">
        <f t="shared" si="13"/>
        <v>Non-Hydro</v>
      </c>
      <c r="AA429" t="s">
        <v>4341</v>
      </c>
    </row>
    <row r="430" spans="1:28" x14ac:dyDescent="0.3">
      <c r="A430" t="str">
        <f>'OASIS-11_26'!E444</f>
        <v>LNCSTR_6_SOLAR2</v>
      </c>
      <c r="B430" t="str">
        <f>'OASIS-11_26'!G444</f>
        <v>SEPV Sierra NGR</v>
      </c>
      <c r="C430" t="str">
        <f>VLOOKUP($A430,'OASIS-11_26'!$E$2:$R$1556,2,FALSE)</f>
        <v>GEN</v>
      </c>
      <c r="D430" s="1">
        <f>VLOOKUP($A430,'OASIS-11_26'!$E$2:$R$1556,11,FALSE)</f>
        <v>43952</v>
      </c>
      <c r="E430" s="3">
        <f t="shared" si="12"/>
        <v>2020</v>
      </c>
      <c r="F430" t="str">
        <f>VLOOKUP($A430,'OASIS-11_26'!$E$2:$R$1556,9,FALSE)</f>
        <v>OTHER</v>
      </c>
      <c r="G430" t="str">
        <f>VLOOKUP($A430,'OASIS-11_26'!$E$2:$R$1556,8,FALSE)</f>
        <v>OTHER</v>
      </c>
      <c r="H430">
        <f>VLOOKUP($A430,'OASIS-11_26'!$E$2:$R$1556,4,FALSE)</f>
        <v>2.75</v>
      </c>
      <c r="I430">
        <f>VLOOKUP($A430,'OASIS-11_26'!$E$2:$R$1556,5,FALSE)</f>
        <v>7.5</v>
      </c>
      <c r="J430" t="str">
        <f>VLOOKUP($A430,'OASIS-11_26'!$E$2:$R$1556,6,FALSE)</f>
        <v>SCE</v>
      </c>
      <c r="K430" t="str">
        <f>IF(ISERROR(VLOOKUP($A430,'2021_NQC_List-11_13'!$A$2:$T$1532,4,FALSE)),"","NQC")</f>
        <v>NQC</v>
      </c>
      <c r="L430" s="3" t="str">
        <f>IF(ISERROR(VLOOKUP($A430,'2021_NQC_List-11_13'!$A$2:$T$1532,4,FALSE)),"",VLOOKUP($A430,'2021_NQC_List-11_13'!$A$2:$T$1532,18,FALSE))</f>
        <v>FC</v>
      </c>
      <c r="M430">
        <f>IF($K430="NQC",VLOOKUP($A430,'2021_NQC_List-11_13'!$A$2:$T$1532,4,FALSE),0)</f>
        <v>0.05</v>
      </c>
      <c r="N430">
        <f>IF($K430="NQC",VLOOKUP($A430,'2021_NQC_List-11_13'!$A$2:$T$1532,5,FALSE),0)</f>
        <v>0.04</v>
      </c>
      <c r="O430">
        <f>IF($K430="NQC",VLOOKUP($A430,'2021_NQC_List-11_13'!$A$2:$T$1532,6,FALSE),0)</f>
        <v>0.26</v>
      </c>
      <c r="P430">
        <f>IF($K430="NQC",VLOOKUP($A430,'2021_NQC_List-11_13'!$A$2:$T$1532,7,FALSE),0)</f>
        <v>0.18</v>
      </c>
      <c r="Q430">
        <f>IF($K430="NQC",VLOOKUP($A430,'2021_NQC_List-11_13'!$A$2:$T$1532,8,FALSE),0)</f>
        <v>0.19</v>
      </c>
      <c r="R430">
        <f>IF($K430="NQC",VLOOKUP($A430,'2021_NQC_List-11_13'!$A$2:$T$1532,9,FALSE),0)</f>
        <v>0.37</v>
      </c>
      <c r="S430">
        <f>IF($K430="NQC",VLOOKUP($A430,'2021_NQC_List-11_13'!$A$2:$T$1532,10,FALSE),0)</f>
        <v>0.47</v>
      </c>
      <c r="T430">
        <f>IF($K430="NQC",VLOOKUP($A430,'2021_NQC_List-11_13'!$A$2:$T$1532,11,FALSE),0)</f>
        <v>0.32</v>
      </c>
      <c r="U430">
        <f>IF($K430="NQC",VLOOKUP($A430,'2021_NQC_List-11_13'!$A$2:$T$1532,12,FALSE),0)</f>
        <v>0.17</v>
      </c>
      <c r="V430">
        <f>IF($K430="NQC",VLOOKUP($A430,'2021_NQC_List-11_13'!$A$2:$T$1532,13,FALSE),0)</f>
        <v>0.02</v>
      </c>
      <c r="W430">
        <f>IF($K430="NQC",VLOOKUP($A430,'2021_NQC_List-11_13'!$A$2:$T$1532,14,FALSE),0)</f>
        <v>0.02</v>
      </c>
      <c r="X430">
        <f>IF($K430="NQC",VLOOKUP($A430,'2021_NQC_List-11_13'!$A$2:$T$1532,15,FALSE),0)</f>
        <v>0</v>
      </c>
      <c r="Y430" t="str">
        <f t="shared" si="13"/>
        <v>Non-Hydro</v>
      </c>
      <c r="AA430" t="s">
        <v>4341</v>
      </c>
    </row>
    <row r="431" spans="1:28" x14ac:dyDescent="0.3">
      <c r="A431" t="str">
        <f>'OASIS-11_26'!E445</f>
        <v>LEPRFD_1_KANSAS</v>
      </c>
      <c r="B431" t="str">
        <f>'OASIS-11_26'!G445</f>
        <v>Kansas</v>
      </c>
      <c r="C431" t="str">
        <f>VLOOKUP($A431,'OASIS-11_26'!$E$2:$R$1556,2,FALSE)</f>
        <v>GEN</v>
      </c>
      <c r="D431" s="1">
        <f>VLOOKUP($A431,'OASIS-11_26'!$E$2:$R$1556,11,FALSE)</f>
        <v>41991</v>
      </c>
      <c r="E431" s="3">
        <f t="shared" si="12"/>
        <v>2014</v>
      </c>
      <c r="F431" t="str">
        <f>VLOOKUP($A431,'OASIS-11_26'!$E$2:$R$1556,9,FALSE)</f>
        <v>SUN</v>
      </c>
      <c r="G431" t="str">
        <f>VLOOKUP($A431,'OASIS-11_26'!$E$2:$R$1556,8,FALSE)</f>
        <v>PHOTO VOLTAIC</v>
      </c>
      <c r="H431">
        <f>VLOOKUP($A431,'OASIS-11_26'!$E$2:$R$1556,4,FALSE)</f>
        <v>20</v>
      </c>
      <c r="I431">
        <f>VLOOKUP($A431,'OASIS-11_26'!$E$2:$R$1556,5,FALSE)</f>
        <v>20</v>
      </c>
      <c r="J431" t="str">
        <f>VLOOKUP($A431,'OASIS-11_26'!$E$2:$R$1556,6,FALSE)</f>
        <v>PGAE</v>
      </c>
      <c r="K431" t="str">
        <f>IF(ISERROR(VLOOKUP($A431,'2021_NQC_List-11_13'!$A$2:$T$1532,4,FALSE)),"","NQC")</f>
        <v>NQC</v>
      </c>
      <c r="L431" s="3" t="str">
        <f>IF(ISERROR(VLOOKUP($A431,'2021_NQC_List-11_13'!$A$2:$T$1532,4,FALSE)),"",VLOOKUP($A431,'2021_NQC_List-11_13'!$A$2:$T$1532,18,FALSE))</f>
        <v>FC</v>
      </c>
      <c r="M431">
        <f>IF($K431="NQC",VLOOKUP($A431,'2021_NQC_List-11_13'!$A$2:$T$1532,4,FALSE),0)</f>
        <v>0.8</v>
      </c>
      <c r="N431">
        <f>IF($K431="NQC",VLOOKUP($A431,'2021_NQC_List-11_13'!$A$2:$T$1532,5,FALSE),0)</f>
        <v>0.6</v>
      </c>
      <c r="O431">
        <f>IF($K431="NQC",VLOOKUP($A431,'2021_NQC_List-11_13'!$A$2:$T$1532,6,FALSE),0)</f>
        <v>3.6</v>
      </c>
      <c r="P431">
        <f>IF($K431="NQC",VLOOKUP($A431,'2021_NQC_List-11_13'!$A$2:$T$1532,7,FALSE),0)</f>
        <v>3</v>
      </c>
      <c r="Q431">
        <f>IF($K431="NQC",VLOOKUP($A431,'2021_NQC_List-11_13'!$A$2:$T$1532,8,FALSE),0)</f>
        <v>3.2</v>
      </c>
      <c r="R431">
        <f>IF($K431="NQC",VLOOKUP($A431,'2021_NQC_List-11_13'!$A$2:$T$1532,9,FALSE),0)</f>
        <v>6.2</v>
      </c>
      <c r="S431">
        <f>IF($K431="NQC",VLOOKUP($A431,'2021_NQC_List-11_13'!$A$2:$T$1532,10,FALSE),0)</f>
        <v>7.8</v>
      </c>
      <c r="T431">
        <f>IF($K431="NQC",VLOOKUP($A431,'2021_NQC_List-11_13'!$A$2:$T$1532,11,FALSE),0)</f>
        <v>5.4</v>
      </c>
      <c r="U431">
        <f>IF($K431="NQC",VLOOKUP($A431,'2021_NQC_List-11_13'!$A$2:$T$1532,12,FALSE),0)</f>
        <v>2.8</v>
      </c>
      <c r="V431">
        <f>IF($K431="NQC",VLOOKUP($A431,'2021_NQC_List-11_13'!$A$2:$T$1532,13,FALSE),0)</f>
        <v>0.4</v>
      </c>
      <c r="W431">
        <f>IF($K431="NQC",VLOOKUP($A431,'2021_NQC_List-11_13'!$A$2:$T$1532,14,FALSE),0)</f>
        <v>0.4</v>
      </c>
      <c r="X431">
        <f>IF($K431="NQC",VLOOKUP($A431,'2021_NQC_List-11_13'!$A$2:$T$1532,15,FALSE),0)</f>
        <v>0</v>
      </c>
      <c r="Y431" t="str">
        <f t="shared" si="13"/>
        <v>Non-Hydro</v>
      </c>
      <c r="AA431" t="s">
        <v>4341</v>
      </c>
    </row>
    <row r="432" spans="1:28" x14ac:dyDescent="0.3">
      <c r="A432" t="str">
        <f>'OASIS-11_26'!E446</f>
        <v>LECEF_1_UNITS</v>
      </c>
      <c r="B432" t="str">
        <f>'OASIS-11_26'!G446</f>
        <v>LOS ESTEROS ENERGY FACILITY AGGREGATE</v>
      </c>
      <c r="C432" t="str">
        <f>VLOOKUP($A432,'OASIS-11_26'!$E$2:$R$1556,2,FALSE)</f>
        <v>GEN</v>
      </c>
      <c r="D432" s="1">
        <f>VLOOKUP($A432,'OASIS-11_26'!$E$2:$R$1556,11,FALSE)</f>
        <v>41486</v>
      </c>
      <c r="E432" s="3">
        <f t="shared" si="12"/>
        <v>2013</v>
      </c>
      <c r="F432" t="str">
        <f>VLOOKUP($A432,'OASIS-11_26'!$E$2:$R$1556,9,FALSE)</f>
        <v>NATURAL GAS</v>
      </c>
      <c r="G432" t="str">
        <f>VLOOKUP($A432,'OASIS-11_26'!$E$2:$R$1556,8,FALSE)</f>
        <v>COMBUSTION TURBINE</v>
      </c>
      <c r="H432">
        <f>VLOOKUP($A432,'OASIS-11_26'!$E$2:$R$1556,4,FALSE)</f>
        <v>309.83999999999997</v>
      </c>
      <c r="I432">
        <f>VLOOKUP($A432,'OASIS-11_26'!$E$2:$R$1556,5,FALSE)</f>
        <v>0</v>
      </c>
      <c r="J432" t="str">
        <f>VLOOKUP($A432,'OASIS-11_26'!$E$2:$R$1556,6,FALSE)</f>
        <v>PGAE</v>
      </c>
      <c r="K432" t="str">
        <f>IF(ISERROR(VLOOKUP($A432,'2021_NQC_List-11_13'!$A$2:$T$1532,4,FALSE)),"","NQC")</f>
        <v>NQC</v>
      </c>
      <c r="L432" s="3" t="str">
        <f>IF(ISERROR(VLOOKUP($A432,'2021_NQC_List-11_13'!$A$2:$T$1532,4,FALSE)),"",VLOOKUP($A432,'2021_NQC_List-11_13'!$A$2:$T$1532,18,FALSE))</f>
        <v>FC</v>
      </c>
      <c r="M432">
        <f>IF($K432="NQC",VLOOKUP($A432,'2021_NQC_List-11_13'!$A$2:$T$1532,4,FALSE),0)</f>
        <v>305.24</v>
      </c>
      <c r="N432">
        <f>IF($K432="NQC",VLOOKUP($A432,'2021_NQC_List-11_13'!$A$2:$T$1532,5,FALSE),0)</f>
        <v>304.08</v>
      </c>
      <c r="O432">
        <f>IF($K432="NQC",VLOOKUP($A432,'2021_NQC_List-11_13'!$A$2:$T$1532,6,FALSE),0)</f>
        <v>305</v>
      </c>
      <c r="P432">
        <f>IF($K432="NQC",VLOOKUP($A432,'2021_NQC_List-11_13'!$A$2:$T$1532,7,FALSE),0)</f>
        <v>303.60000000000002</v>
      </c>
      <c r="Q432">
        <f>IF($K432="NQC",VLOOKUP($A432,'2021_NQC_List-11_13'!$A$2:$T$1532,8,FALSE),0)</f>
        <v>303.60000000000002</v>
      </c>
      <c r="R432">
        <f>IF($K432="NQC",VLOOKUP($A432,'2021_NQC_List-11_13'!$A$2:$T$1532,9,FALSE),0)</f>
        <v>303.60000000000002</v>
      </c>
      <c r="S432">
        <f>IF($K432="NQC",VLOOKUP($A432,'2021_NQC_List-11_13'!$A$2:$T$1532,10,FALSE),0)</f>
        <v>302.2</v>
      </c>
      <c r="T432">
        <f>IF($K432="NQC",VLOOKUP($A432,'2021_NQC_List-11_13'!$A$2:$T$1532,11,FALSE),0)</f>
        <v>304</v>
      </c>
      <c r="U432">
        <f>IF($K432="NQC",VLOOKUP($A432,'2021_NQC_List-11_13'!$A$2:$T$1532,12,FALSE),0)</f>
        <v>304</v>
      </c>
      <c r="V432">
        <f>IF($K432="NQC",VLOOKUP($A432,'2021_NQC_List-11_13'!$A$2:$T$1532,13,FALSE),0)</f>
        <v>304.8</v>
      </c>
      <c r="W432">
        <f>IF($K432="NQC",VLOOKUP($A432,'2021_NQC_List-11_13'!$A$2:$T$1532,14,FALSE),0)</f>
        <v>305</v>
      </c>
      <c r="X432">
        <f>IF($K432="NQC",VLOOKUP($A432,'2021_NQC_List-11_13'!$A$2:$T$1532,15,FALSE),0)</f>
        <v>306</v>
      </c>
      <c r="Y432" t="str">
        <f t="shared" si="13"/>
        <v>Non-Hydro</v>
      </c>
      <c r="AA432" t="s">
        <v>4341</v>
      </c>
    </row>
    <row r="433" spans="1:28" x14ac:dyDescent="0.3">
      <c r="A433" t="str">
        <f>'OASIS-11_26'!E447</f>
        <v>BNNIEN_7_ALTAPH</v>
      </c>
      <c r="B433" t="str">
        <f>'OASIS-11_26'!G447</f>
        <v>ALTA POWER HOUSE</v>
      </c>
      <c r="C433" t="str">
        <f>VLOOKUP($A433,'OASIS-11_26'!$E$2:$R$1556,2,FALSE)</f>
        <v>GEN</v>
      </c>
      <c r="D433" s="1">
        <f>VLOOKUP($A433,'OASIS-11_26'!$E$2:$R$1556,11,FALSE)</f>
        <v>732</v>
      </c>
      <c r="E433" s="3">
        <f t="shared" si="12"/>
        <v>1902</v>
      </c>
      <c r="F433" t="str">
        <f>VLOOKUP($A433,'OASIS-11_26'!$E$2:$R$1556,9,FALSE)</f>
        <v>WATER</v>
      </c>
      <c r="G433" t="str">
        <f>VLOOKUP($A433,'OASIS-11_26'!$E$2:$R$1556,8,FALSE)</f>
        <v>HYDRO</v>
      </c>
      <c r="H433">
        <f>VLOOKUP($A433,'OASIS-11_26'!$E$2:$R$1556,4,FALSE)</f>
        <v>1</v>
      </c>
      <c r="I433">
        <f>VLOOKUP($A433,'OASIS-11_26'!$E$2:$R$1556,5,FALSE)</f>
        <v>2</v>
      </c>
      <c r="J433" t="str">
        <f>VLOOKUP($A433,'OASIS-11_26'!$E$2:$R$1556,6,FALSE)</f>
        <v>PGAE</v>
      </c>
      <c r="K433" t="str">
        <f>IF(ISERROR(VLOOKUP($A433,'2021_NQC_List-11_13'!$A$2:$T$1532,4,FALSE)),"","NQC")</f>
        <v>NQC</v>
      </c>
      <c r="L433" s="3" t="str">
        <f>IF(ISERROR(VLOOKUP($A433,'2021_NQC_List-11_13'!$A$2:$T$1532,4,FALSE)),"",VLOOKUP($A433,'2021_NQC_List-11_13'!$A$2:$T$1532,18,FALSE))</f>
        <v>FC</v>
      </c>
      <c r="M433">
        <f>IF($K433="NQC",VLOOKUP($A433,'2021_NQC_List-11_13'!$A$2:$T$1532,4,FALSE),0)</f>
        <v>0.28000000000000003</v>
      </c>
      <c r="N433">
        <f>IF($K433="NQC",VLOOKUP($A433,'2021_NQC_List-11_13'!$A$2:$T$1532,5,FALSE),0)</f>
        <v>0.21</v>
      </c>
      <c r="O433">
        <f>IF($K433="NQC",VLOOKUP($A433,'2021_NQC_List-11_13'!$A$2:$T$1532,6,FALSE),0)</f>
        <v>0.28999999999999998</v>
      </c>
      <c r="P433">
        <f>IF($K433="NQC",VLOOKUP($A433,'2021_NQC_List-11_13'!$A$2:$T$1532,7,FALSE),0)</f>
        <v>0.18</v>
      </c>
      <c r="Q433">
        <f>IF($K433="NQC",VLOOKUP($A433,'2021_NQC_List-11_13'!$A$2:$T$1532,8,FALSE),0)</f>
        <v>0.16</v>
      </c>
      <c r="R433">
        <f>IF($K433="NQC",VLOOKUP($A433,'2021_NQC_List-11_13'!$A$2:$T$1532,9,FALSE),0)</f>
        <v>0.53</v>
      </c>
      <c r="S433">
        <f>IF($K433="NQC",VLOOKUP($A433,'2021_NQC_List-11_13'!$A$2:$T$1532,10,FALSE),0)</f>
        <v>0.74</v>
      </c>
      <c r="T433">
        <f>IF($K433="NQC",VLOOKUP($A433,'2021_NQC_List-11_13'!$A$2:$T$1532,11,FALSE),0)</f>
        <v>0.7</v>
      </c>
      <c r="U433">
        <f>IF($K433="NQC",VLOOKUP($A433,'2021_NQC_List-11_13'!$A$2:$T$1532,12,FALSE),0)</f>
        <v>0.48</v>
      </c>
      <c r="V433">
        <f>IF($K433="NQC",VLOOKUP($A433,'2021_NQC_List-11_13'!$A$2:$T$1532,13,FALSE),0)</f>
        <v>0.48</v>
      </c>
      <c r="W433">
        <f>IF($K433="NQC",VLOOKUP($A433,'2021_NQC_List-11_13'!$A$2:$T$1532,14,FALSE),0)</f>
        <v>0.34</v>
      </c>
      <c r="X433">
        <f>IF($K433="NQC",VLOOKUP($A433,'2021_NQC_List-11_13'!$A$2:$T$1532,15,FALSE),0)</f>
        <v>0.33</v>
      </c>
      <c r="Y433" t="str">
        <f t="shared" si="13"/>
        <v>Hydro-Small Hydro</v>
      </c>
      <c r="AA433" t="s">
        <v>4341</v>
      </c>
    </row>
    <row r="434" spans="1:28" x14ac:dyDescent="0.3">
      <c r="A434" t="str">
        <f>'OASIS-11_26'!E448</f>
        <v>SCEC_1_PDRP136</v>
      </c>
      <c r="B434" t="str">
        <f>'OASIS-11_26'!G448</f>
        <v>SCEC_1_PDRP136</v>
      </c>
      <c r="C434" t="str">
        <f>VLOOKUP($A434,'OASIS-11_26'!$E$2:$R$1556,2,FALSE)</f>
        <v>GEN</v>
      </c>
      <c r="D434" s="1">
        <f>VLOOKUP($A434,'OASIS-11_26'!$E$2:$R$1556,11,FALSE)</f>
        <v>0</v>
      </c>
      <c r="E434" s="3" t="str">
        <f t="shared" si="12"/>
        <v/>
      </c>
      <c r="F434" t="str">
        <f>VLOOKUP($A434,'OASIS-11_26'!$E$2:$R$1556,9,FALSE)</f>
        <v>OTHER</v>
      </c>
      <c r="G434" t="str">
        <f>VLOOKUP($A434,'OASIS-11_26'!$E$2:$R$1556,8,FALSE)</f>
        <v>OTHER</v>
      </c>
      <c r="H434">
        <f>VLOOKUP($A434,'OASIS-11_26'!$E$2:$R$1556,4,FALSE)</f>
        <v>0.99</v>
      </c>
      <c r="I434">
        <f>VLOOKUP($A434,'OASIS-11_26'!$E$2:$R$1556,5,FALSE)</f>
        <v>0</v>
      </c>
      <c r="J434" t="str">
        <f>VLOOKUP($A434,'OASIS-11_26'!$E$2:$R$1556,6,FALSE)</f>
        <v>SCE</v>
      </c>
      <c r="K434" t="str">
        <f>IF(ISERROR(VLOOKUP($A434,'2021_NQC_List-11_13'!$A$2:$T$1532,4,FALSE)),"","NQC")</f>
        <v>NQC</v>
      </c>
      <c r="L434" s="3" t="str">
        <f>IF(ISERROR(VLOOKUP($A434,'2021_NQC_List-11_13'!$A$2:$T$1532,4,FALSE)),"",VLOOKUP($A434,'2021_NQC_List-11_13'!$A$2:$T$1532,18,FALSE))</f>
        <v>FC</v>
      </c>
      <c r="M434">
        <f>IF($K434="NQC",VLOOKUP($A434,'2021_NQC_List-11_13'!$A$2:$T$1532,4,FALSE),0)</f>
        <v>0.59</v>
      </c>
      <c r="N434">
        <f>IF($K434="NQC",VLOOKUP($A434,'2021_NQC_List-11_13'!$A$2:$T$1532,5,FALSE),0)</f>
        <v>0.6</v>
      </c>
      <c r="O434">
        <f>IF($K434="NQC",VLOOKUP($A434,'2021_NQC_List-11_13'!$A$2:$T$1532,6,FALSE),0)</f>
        <v>0</v>
      </c>
      <c r="P434">
        <f>IF($K434="NQC",VLOOKUP($A434,'2021_NQC_List-11_13'!$A$2:$T$1532,7,FALSE),0)</f>
        <v>0</v>
      </c>
      <c r="Q434">
        <f>IF($K434="NQC",VLOOKUP($A434,'2021_NQC_List-11_13'!$A$2:$T$1532,8,FALSE),0)</f>
        <v>0</v>
      </c>
      <c r="R434">
        <f>IF($K434="NQC",VLOOKUP($A434,'2021_NQC_List-11_13'!$A$2:$T$1532,9,FALSE),0)</f>
        <v>0</v>
      </c>
      <c r="S434">
        <f>IF($K434="NQC",VLOOKUP($A434,'2021_NQC_List-11_13'!$A$2:$T$1532,10,FALSE),0)</f>
        <v>0</v>
      </c>
      <c r="T434">
        <f>IF($K434="NQC",VLOOKUP($A434,'2021_NQC_List-11_13'!$A$2:$T$1532,11,FALSE),0)</f>
        <v>0</v>
      </c>
      <c r="U434">
        <f>IF($K434="NQC",VLOOKUP($A434,'2021_NQC_List-11_13'!$A$2:$T$1532,12,FALSE),0)</f>
        <v>0</v>
      </c>
      <c r="V434">
        <f>IF($K434="NQC",VLOOKUP($A434,'2021_NQC_List-11_13'!$A$2:$T$1532,13,FALSE),0)</f>
        <v>0</v>
      </c>
      <c r="W434">
        <f>IF($K434="NQC",VLOOKUP($A434,'2021_NQC_List-11_13'!$A$2:$T$1532,14,FALSE),0)</f>
        <v>0</v>
      </c>
      <c r="X434">
        <f>IF($K434="NQC",VLOOKUP($A434,'2021_NQC_List-11_13'!$A$2:$T$1532,15,FALSE),0)</f>
        <v>0</v>
      </c>
      <c r="Y434" t="str">
        <f t="shared" si="13"/>
        <v>Non-Hydro</v>
      </c>
      <c r="Z434" t="s">
        <v>4361</v>
      </c>
      <c r="AA434" t="s">
        <v>4341</v>
      </c>
    </row>
    <row r="435" spans="1:28" x14ac:dyDescent="0.3">
      <c r="A435" t="str">
        <f>'OASIS-11_26'!E449</f>
        <v>ALTA4B_2_CPCW6</v>
      </c>
      <c r="B435" t="str">
        <f>'OASIS-11_26'!G449</f>
        <v>Mustang Hills</v>
      </c>
      <c r="C435" t="str">
        <f>VLOOKUP($A435,'OASIS-11_26'!$E$2:$R$1556,2,FALSE)</f>
        <v>GEN</v>
      </c>
      <c r="D435" s="1">
        <f>VLOOKUP($A435,'OASIS-11_26'!$E$2:$R$1556,11,FALSE)</f>
        <v>41038</v>
      </c>
      <c r="E435" s="3">
        <f t="shared" si="12"/>
        <v>2012</v>
      </c>
      <c r="F435" t="str">
        <f>VLOOKUP($A435,'OASIS-11_26'!$E$2:$R$1556,9,FALSE)</f>
        <v>WIND</v>
      </c>
      <c r="G435" t="str">
        <f>VLOOKUP($A435,'OASIS-11_26'!$E$2:$R$1556,8,FALSE)</f>
        <v>WIND</v>
      </c>
      <c r="H435">
        <f>VLOOKUP($A435,'OASIS-11_26'!$E$2:$R$1556,4,FALSE)</f>
        <v>150</v>
      </c>
      <c r="I435">
        <f>VLOOKUP($A435,'OASIS-11_26'!$E$2:$R$1556,5,FALSE)</f>
        <v>150</v>
      </c>
      <c r="J435" t="str">
        <f>VLOOKUP($A435,'OASIS-11_26'!$E$2:$R$1556,6,FALSE)</f>
        <v>SCE</v>
      </c>
      <c r="K435" t="str">
        <f>IF(ISERROR(VLOOKUP($A435,'2021_NQC_List-11_13'!$A$2:$T$1532,4,FALSE)),"","NQC")</f>
        <v>NQC</v>
      </c>
      <c r="L435" s="3" t="str">
        <f>IF(ISERROR(VLOOKUP($A435,'2021_NQC_List-11_13'!$A$2:$T$1532,4,FALSE)),"",VLOOKUP($A435,'2021_NQC_List-11_13'!$A$2:$T$1532,18,FALSE))</f>
        <v>FC</v>
      </c>
      <c r="M435">
        <f>IF($K435="NQC",VLOOKUP($A435,'2021_NQC_List-11_13'!$A$2:$T$1532,4,FALSE),0)</f>
        <v>21</v>
      </c>
      <c r="N435">
        <f>IF($K435="NQC",VLOOKUP($A435,'2021_NQC_List-11_13'!$A$2:$T$1532,5,FALSE),0)</f>
        <v>18</v>
      </c>
      <c r="O435">
        <f>IF($K435="NQC",VLOOKUP($A435,'2021_NQC_List-11_13'!$A$2:$T$1532,6,FALSE),0)</f>
        <v>42</v>
      </c>
      <c r="P435">
        <f>IF($K435="NQC",VLOOKUP($A435,'2021_NQC_List-11_13'!$A$2:$T$1532,7,FALSE),0)</f>
        <v>37.5</v>
      </c>
      <c r="Q435">
        <f>IF($K435="NQC",VLOOKUP($A435,'2021_NQC_List-11_13'!$A$2:$T$1532,8,FALSE),0)</f>
        <v>37.5</v>
      </c>
      <c r="R435">
        <f>IF($K435="NQC",VLOOKUP($A435,'2021_NQC_List-11_13'!$A$2:$T$1532,9,FALSE),0)</f>
        <v>49.5</v>
      </c>
      <c r="S435">
        <f>IF($K435="NQC",VLOOKUP($A435,'2021_NQC_List-11_13'!$A$2:$T$1532,10,FALSE),0)</f>
        <v>34.5</v>
      </c>
      <c r="T435">
        <f>IF($K435="NQC",VLOOKUP($A435,'2021_NQC_List-11_13'!$A$2:$T$1532,11,FALSE),0)</f>
        <v>31.5</v>
      </c>
      <c r="U435">
        <f>IF($K435="NQC",VLOOKUP($A435,'2021_NQC_List-11_13'!$A$2:$T$1532,12,FALSE),0)</f>
        <v>22.5</v>
      </c>
      <c r="V435">
        <f>IF($K435="NQC",VLOOKUP($A435,'2021_NQC_List-11_13'!$A$2:$T$1532,13,FALSE),0)</f>
        <v>12</v>
      </c>
      <c r="W435">
        <f>IF($K435="NQC",VLOOKUP($A435,'2021_NQC_List-11_13'!$A$2:$T$1532,14,FALSE),0)</f>
        <v>18</v>
      </c>
      <c r="X435">
        <f>IF($K435="NQC",VLOOKUP($A435,'2021_NQC_List-11_13'!$A$2:$T$1532,15,FALSE),0)</f>
        <v>19.5</v>
      </c>
      <c r="Y435" t="str">
        <f t="shared" si="13"/>
        <v>Non-Hydro</v>
      </c>
      <c r="AA435" t="s">
        <v>4341</v>
      </c>
    </row>
    <row r="436" spans="1:28" x14ac:dyDescent="0.3">
      <c r="A436" t="str">
        <f>'OASIS-11_26'!E450</f>
        <v>RTEDDY_2_SC1SR3</v>
      </c>
      <c r="B436" t="str">
        <f>'OASIS-11_26'!G450</f>
        <v>Rosamond West Solar Clean</v>
      </c>
      <c r="C436" t="str">
        <f>VLOOKUP($A436,'OASIS-11_26'!$E$2:$R$1556,2,FALSE)</f>
        <v>GEN</v>
      </c>
      <c r="D436" s="1">
        <f>VLOOKUP($A436,'OASIS-11_26'!$E$2:$R$1556,11,FALSE)</f>
        <v>0</v>
      </c>
      <c r="E436" s="3" t="str">
        <f t="shared" si="12"/>
        <v/>
      </c>
      <c r="F436" t="str">
        <f>VLOOKUP($A436,'OASIS-11_26'!$E$2:$R$1556,9,FALSE)</f>
        <v>SUN</v>
      </c>
      <c r="G436" t="str">
        <f>VLOOKUP($A436,'OASIS-11_26'!$E$2:$R$1556,8,FALSE)</f>
        <v>PHOTO VOLTAIC</v>
      </c>
      <c r="H436">
        <f>VLOOKUP($A436,'OASIS-11_26'!$E$2:$R$1556,4,FALSE)</f>
        <v>40</v>
      </c>
      <c r="I436">
        <f>VLOOKUP($A436,'OASIS-11_26'!$E$2:$R$1556,5,FALSE)</f>
        <v>40</v>
      </c>
      <c r="J436" t="str">
        <f>VLOOKUP($A436,'OASIS-11_26'!$E$2:$R$1556,6,FALSE)</f>
        <v>SCE</v>
      </c>
      <c r="K436" t="str">
        <f>IF(ISERROR(VLOOKUP($A436,'2021_NQC_List-11_13'!$A$2:$T$1532,4,FALSE)),"","NQC")</f>
        <v/>
      </c>
      <c r="L436" s="3" t="str">
        <f>IF(ISERROR(VLOOKUP($A436,'2021_NQC_List-11_13'!$A$2:$T$1532,4,FALSE)),"",VLOOKUP($A436,'2021_NQC_List-11_13'!$A$2:$T$1532,18,FALSE))</f>
        <v/>
      </c>
      <c r="M436">
        <f>IF($K436="NQC",VLOOKUP($A436,'2021_NQC_List-11_13'!$A$2:$T$1532,4,FALSE),0)</f>
        <v>0</v>
      </c>
      <c r="N436">
        <f>IF($K436="NQC",VLOOKUP($A436,'2021_NQC_List-11_13'!$A$2:$T$1532,5,FALSE),0)</f>
        <v>0</v>
      </c>
      <c r="O436">
        <f>IF($K436="NQC",VLOOKUP($A436,'2021_NQC_List-11_13'!$A$2:$T$1532,6,FALSE),0)</f>
        <v>0</v>
      </c>
      <c r="P436">
        <f>IF($K436="NQC",VLOOKUP($A436,'2021_NQC_List-11_13'!$A$2:$T$1532,7,FALSE),0)</f>
        <v>0</v>
      </c>
      <c r="Q436">
        <f>IF($K436="NQC",VLOOKUP($A436,'2021_NQC_List-11_13'!$A$2:$T$1532,8,FALSE),0)</f>
        <v>0</v>
      </c>
      <c r="R436">
        <f>IF($K436="NQC",VLOOKUP($A436,'2021_NQC_List-11_13'!$A$2:$T$1532,9,FALSE),0)</f>
        <v>0</v>
      </c>
      <c r="S436">
        <f>IF($K436="NQC",VLOOKUP($A436,'2021_NQC_List-11_13'!$A$2:$T$1532,10,FALSE),0)</f>
        <v>0</v>
      </c>
      <c r="T436">
        <f>IF($K436="NQC",VLOOKUP($A436,'2021_NQC_List-11_13'!$A$2:$T$1532,11,FALSE),0)</f>
        <v>0</v>
      </c>
      <c r="U436">
        <f>IF($K436="NQC",VLOOKUP($A436,'2021_NQC_List-11_13'!$A$2:$T$1532,12,FALSE),0)</f>
        <v>0</v>
      </c>
      <c r="V436">
        <f>IF($K436="NQC",VLOOKUP($A436,'2021_NQC_List-11_13'!$A$2:$T$1532,13,FALSE),0)</f>
        <v>0</v>
      </c>
      <c r="W436">
        <f>IF($K436="NQC",VLOOKUP($A436,'2021_NQC_List-11_13'!$A$2:$T$1532,14,FALSE),0)</f>
        <v>0</v>
      </c>
      <c r="X436">
        <f>IF($K436="NQC",VLOOKUP($A436,'2021_NQC_List-11_13'!$A$2:$T$1532,15,FALSE),0)</f>
        <v>0</v>
      </c>
      <c r="Y436" t="str">
        <f t="shared" si="13"/>
        <v>Non-Hydro</v>
      </c>
      <c r="AA436" t="s">
        <v>4341</v>
      </c>
      <c r="AB436" s="129" t="s">
        <v>4406</v>
      </c>
    </row>
    <row r="437" spans="1:28" x14ac:dyDescent="0.3">
      <c r="A437" t="str">
        <f>'OASIS-11_26'!E451</f>
        <v>GLDTWN_6_SOLAR</v>
      </c>
      <c r="B437" t="str">
        <f>'OASIS-11_26'!G451</f>
        <v>Rio Grande</v>
      </c>
      <c r="C437" t="str">
        <f>VLOOKUP($A437,'OASIS-11_26'!$E$2:$R$1556,2,FALSE)</f>
        <v>GEN</v>
      </c>
      <c r="D437" s="1">
        <f>VLOOKUP($A437,'OASIS-11_26'!$E$2:$R$1556,11,FALSE)</f>
        <v>41596</v>
      </c>
      <c r="E437" s="3">
        <f t="shared" si="12"/>
        <v>2013</v>
      </c>
      <c r="F437" t="str">
        <f>VLOOKUP($A437,'OASIS-11_26'!$E$2:$R$1556,9,FALSE)</f>
        <v>SUN</v>
      </c>
      <c r="G437" t="str">
        <f>VLOOKUP($A437,'OASIS-11_26'!$E$2:$R$1556,8,FALSE)</f>
        <v>PHOTO VOLTAIC</v>
      </c>
      <c r="H437">
        <f>VLOOKUP($A437,'OASIS-11_26'!$E$2:$R$1556,4,FALSE)</f>
        <v>5</v>
      </c>
      <c r="I437">
        <f>VLOOKUP($A437,'OASIS-11_26'!$E$2:$R$1556,5,FALSE)</f>
        <v>5</v>
      </c>
      <c r="J437" t="str">
        <f>VLOOKUP($A437,'OASIS-11_26'!$E$2:$R$1556,6,FALSE)</f>
        <v>SCE</v>
      </c>
      <c r="K437" t="str">
        <f>IF(ISERROR(VLOOKUP($A437,'2021_NQC_List-11_13'!$A$2:$T$1532,4,FALSE)),"","NQC")</f>
        <v>NQC</v>
      </c>
      <c r="L437" s="3" t="str">
        <f>IF(ISERROR(VLOOKUP($A437,'2021_NQC_List-11_13'!$A$2:$T$1532,4,FALSE)),"",VLOOKUP($A437,'2021_NQC_List-11_13'!$A$2:$T$1532,18,FALSE))</f>
        <v>FC</v>
      </c>
      <c r="M437">
        <f>IF($K437="NQC",VLOOKUP($A437,'2021_NQC_List-11_13'!$A$2:$T$1532,4,FALSE),0)</f>
        <v>0.2</v>
      </c>
      <c r="N437">
        <f>IF($K437="NQC",VLOOKUP($A437,'2021_NQC_List-11_13'!$A$2:$T$1532,5,FALSE),0)</f>
        <v>0.15</v>
      </c>
      <c r="O437">
        <f>IF($K437="NQC",VLOOKUP($A437,'2021_NQC_List-11_13'!$A$2:$T$1532,6,FALSE),0)</f>
        <v>0.9</v>
      </c>
      <c r="P437">
        <f>IF($K437="NQC",VLOOKUP($A437,'2021_NQC_List-11_13'!$A$2:$T$1532,7,FALSE),0)</f>
        <v>0.75</v>
      </c>
      <c r="Q437">
        <f>IF($K437="NQC",VLOOKUP($A437,'2021_NQC_List-11_13'!$A$2:$T$1532,8,FALSE),0)</f>
        <v>0.8</v>
      </c>
      <c r="R437">
        <f>IF($K437="NQC",VLOOKUP($A437,'2021_NQC_List-11_13'!$A$2:$T$1532,9,FALSE),0)</f>
        <v>1.55</v>
      </c>
      <c r="S437">
        <f>IF($K437="NQC",VLOOKUP($A437,'2021_NQC_List-11_13'!$A$2:$T$1532,10,FALSE),0)</f>
        <v>1.95</v>
      </c>
      <c r="T437">
        <f>IF($K437="NQC",VLOOKUP($A437,'2021_NQC_List-11_13'!$A$2:$T$1532,11,FALSE),0)</f>
        <v>1.35</v>
      </c>
      <c r="U437">
        <f>IF($K437="NQC",VLOOKUP($A437,'2021_NQC_List-11_13'!$A$2:$T$1532,12,FALSE),0)</f>
        <v>0.7</v>
      </c>
      <c r="V437">
        <f>IF($K437="NQC",VLOOKUP($A437,'2021_NQC_List-11_13'!$A$2:$T$1532,13,FALSE),0)</f>
        <v>0.1</v>
      </c>
      <c r="W437">
        <f>IF($K437="NQC",VLOOKUP($A437,'2021_NQC_List-11_13'!$A$2:$T$1532,14,FALSE),0)</f>
        <v>0.1</v>
      </c>
      <c r="X437">
        <f>IF($K437="NQC",VLOOKUP($A437,'2021_NQC_List-11_13'!$A$2:$T$1532,15,FALSE),0)</f>
        <v>0</v>
      </c>
      <c r="Y437" t="str">
        <f t="shared" si="13"/>
        <v>Non-Hydro</v>
      </c>
      <c r="AA437" t="s">
        <v>4341</v>
      </c>
    </row>
    <row r="438" spans="1:28" x14ac:dyDescent="0.3">
      <c r="A438" t="str">
        <f>'OASIS-11_26'!E452</f>
        <v>GATWAY_2_PL1X3</v>
      </c>
      <c r="B438" t="str">
        <f>'OASIS-11_26'!G452</f>
        <v>GATEWAY GENERATING STATION</v>
      </c>
      <c r="C438" t="str">
        <f>VLOOKUP($A438,'OASIS-11_26'!$E$2:$R$1556,2,FALSE)</f>
        <v>GEN</v>
      </c>
      <c r="D438" s="1">
        <f>VLOOKUP($A438,'OASIS-11_26'!$E$2:$R$1556,11,FALSE)</f>
        <v>39819</v>
      </c>
      <c r="E438" s="3">
        <f t="shared" si="12"/>
        <v>2009</v>
      </c>
      <c r="F438" t="str">
        <f>VLOOKUP($A438,'OASIS-11_26'!$E$2:$R$1556,9,FALSE)</f>
        <v>NATURAL GAS</v>
      </c>
      <c r="G438" t="str">
        <f>VLOOKUP($A438,'OASIS-11_26'!$E$2:$R$1556,8,FALSE)</f>
        <v>COMBINED CYCLE</v>
      </c>
      <c r="H438">
        <f>VLOOKUP($A438,'OASIS-11_26'!$E$2:$R$1556,4,FALSE)</f>
        <v>585</v>
      </c>
      <c r="I438">
        <f>VLOOKUP($A438,'OASIS-11_26'!$E$2:$R$1556,5,FALSE)</f>
        <v>0</v>
      </c>
      <c r="J438" t="str">
        <f>VLOOKUP($A438,'OASIS-11_26'!$E$2:$R$1556,6,FALSE)</f>
        <v>PGAE</v>
      </c>
      <c r="K438" t="str">
        <f>IF(ISERROR(VLOOKUP($A438,'2021_NQC_List-11_13'!$A$2:$T$1532,4,FALSE)),"","NQC")</f>
        <v>NQC</v>
      </c>
      <c r="L438" s="3" t="str">
        <f>IF(ISERROR(VLOOKUP($A438,'2021_NQC_List-11_13'!$A$2:$T$1532,4,FALSE)),"",VLOOKUP($A438,'2021_NQC_List-11_13'!$A$2:$T$1532,18,FALSE))</f>
        <v>FC</v>
      </c>
      <c r="M438">
        <f>IF($K438="NQC",VLOOKUP($A438,'2021_NQC_List-11_13'!$A$2:$T$1532,4,FALSE),0)</f>
        <v>561.46</v>
      </c>
      <c r="N438">
        <f>IF($K438="NQC",VLOOKUP($A438,'2021_NQC_List-11_13'!$A$2:$T$1532,5,FALSE),0)</f>
        <v>560.77</v>
      </c>
      <c r="O438">
        <f>IF($K438="NQC",VLOOKUP($A438,'2021_NQC_List-11_13'!$A$2:$T$1532,6,FALSE),0)</f>
        <v>553.75</v>
      </c>
      <c r="P438">
        <f>IF($K438="NQC",VLOOKUP($A438,'2021_NQC_List-11_13'!$A$2:$T$1532,7,FALSE),0)</f>
        <v>568.04999999999995</v>
      </c>
      <c r="Q438">
        <f>IF($K438="NQC",VLOOKUP($A438,'2021_NQC_List-11_13'!$A$2:$T$1532,8,FALSE),0)</f>
        <v>540.41</v>
      </c>
      <c r="R438">
        <f>IF($K438="NQC",VLOOKUP($A438,'2021_NQC_List-11_13'!$A$2:$T$1532,9,FALSE),0)</f>
        <v>529.17999999999995</v>
      </c>
      <c r="S438">
        <f>IF($K438="NQC",VLOOKUP($A438,'2021_NQC_List-11_13'!$A$2:$T$1532,10,FALSE),0)</f>
        <v>521.16999999999996</v>
      </c>
      <c r="T438">
        <f>IF($K438="NQC",VLOOKUP($A438,'2021_NQC_List-11_13'!$A$2:$T$1532,11,FALSE),0)</f>
        <v>522.57000000000005</v>
      </c>
      <c r="U438">
        <f>IF($K438="NQC",VLOOKUP($A438,'2021_NQC_List-11_13'!$A$2:$T$1532,12,FALSE),0)</f>
        <v>533.14</v>
      </c>
      <c r="V438">
        <f>IF($K438="NQC",VLOOKUP($A438,'2021_NQC_List-11_13'!$A$2:$T$1532,13,FALSE),0)</f>
        <v>535.38</v>
      </c>
      <c r="W438">
        <f>IF($K438="NQC",VLOOKUP($A438,'2021_NQC_List-11_13'!$A$2:$T$1532,14,FALSE),0)</f>
        <v>554.24</v>
      </c>
      <c r="X438">
        <f>IF($K438="NQC",VLOOKUP($A438,'2021_NQC_List-11_13'!$A$2:$T$1532,15,FALSE),0)</f>
        <v>560.71</v>
      </c>
      <c r="Y438" t="str">
        <f t="shared" si="13"/>
        <v>Non-Hydro</v>
      </c>
      <c r="AA438" t="s">
        <v>4341</v>
      </c>
    </row>
    <row r="439" spans="1:28" x14ac:dyDescent="0.3">
      <c r="A439" t="str">
        <f>'OASIS-11_26'!E453</f>
        <v>CARLS2_1_CARCT1</v>
      </c>
      <c r="B439" t="str">
        <f>'OASIS-11_26'!G453</f>
        <v>Carlsbad 2</v>
      </c>
      <c r="C439" t="str">
        <f>VLOOKUP($A439,'OASIS-11_26'!$E$2:$R$1556,2,FALSE)</f>
        <v>GEN</v>
      </c>
      <c r="D439" s="1">
        <f>VLOOKUP($A439,'OASIS-11_26'!$E$2:$R$1556,11,FALSE)</f>
        <v>43424</v>
      </c>
      <c r="E439" s="3">
        <f t="shared" si="12"/>
        <v>2018</v>
      </c>
      <c r="F439" t="str">
        <f>VLOOKUP($A439,'OASIS-11_26'!$E$2:$R$1556,9,FALSE)</f>
        <v>NATURAL GAS</v>
      </c>
      <c r="G439" t="str">
        <f>VLOOKUP($A439,'OASIS-11_26'!$E$2:$R$1556,8,FALSE)</f>
        <v>COMBUSTION TURBINE</v>
      </c>
      <c r="H439">
        <f>VLOOKUP($A439,'OASIS-11_26'!$E$2:$R$1556,4,FALSE)</f>
        <v>105.5</v>
      </c>
      <c r="I439">
        <f>VLOOKUP($A439,'OASIS-11_26'!$E$2:$R$1556,5,FALSE)</f>
        <v>105.5</v>
      </c>
      <c r="J439" t="str">
        <f>VLOOKUP($A439,'OASIS-11_26'!$E$2:$R$1556,6,FALSE)</f>
        <v>SDGE</v>
      </c>
      <c r="K439" t="str">
        <f>IF(ISERROR(VLOOKUP($A439,'2021_NQC_List-11_13'!$A$2:$T$1532,4,FALSE)),"","NQC")</f>
        <v>NQC</v>
      </c>
      <c r="L439" s="3" t="str">
        <f>IF(ISERROR(VLOOKUP($A439,'2021_NQC_List-11_13'!$A$2:$T$1532,4,FALSE)),"",VLOOKUP($A439,'2021_NQC_List-11_13'!$A$2:$T$1532,18,FALSE))</f>
        <v>FC</v>
      </c>
      <c r="M439">
        <f>IF($K439="NQC",VLOOKUP($A439,'2021_NQC_List-11_13'!$A$2:$T$1532,4,FALSE),0)</f>
        <v>105.5</v>
      </c>
      <c r="N439">
        <f>IF($K439="NQC",VLOOKUP($A439,'2021_NQC_List-11_13'!$A$2:$T$1532,5,FALSE),0)</f>
        <v>105.5</v>
      </c>
      <c r="O439">
        <f>IF($K439="NQC",VLOOKUP($A439,'2021_NQC_List-11_13'!$A$2:$T$1532,6,FALSE),0)</f>
        <v>105.5</v>
      </c>
      <c r="P439">
        <f>IF($K439="NQC",VLOOKUP($A439,'2021_NQC_List-11_13'!$A$2:$T$1532,7,FALSE),0)</f>
        <v>105.5</v>
      </c>
      <c r="Q439">
        <f>IF($K439="NQC",VLOOKUP($A439,'2021_NQC_List-11_13'!$A$2:$T$1532,8,FALSE),0)</f>
        <v>105.5</v>
      </c>
      <c r="R439">
        <f>IF($K439="NQC",VLOOKUP($A439,'2021_NQC_List-11_13'!$A$2:$T$1532,9,FALSE),0)</f>
        <v>105.5</v>
      </c>
      <c r="S439">
        <f>IF($K439="NQC",VLOOKUP($A439,'2021_NQC_List-11_13'!$A$2:$T$1532,10,FALSE),0)</f>
        <v>105.5</v>
      </c>
      <c r="T439">
        <f>IF($K439="NQC",VLOOKUP($A439,'2021_NQC_List-11_13'!$A$2:$T$1532,11,FALSE),0)</f>
        <v>105.5</v>
      </c>
      <c r="U439">
        <f>IF($K439="NQC",VLOOKUP($A439,'2021_NQC_List-11_13'!$A$2:$T$1532,12,FALSE),0)</f>
        <v>105.5</v>
      </c>
      <c r="V439">
        <f>IF($K439="NQC",VLOOKUP($A439,'2021_NQC_List-11_13'!$A$2:$T$1532,13,FALSE),0)</f>
        <v>105.5</v>
      </c>
      <c r="W439">
        <f>IF($K439="NQC",VLOOKUP($A439,'2021_NQC_List-11_13'!$A$2:$T$1532,14,FALSE),0)</f>
        <v>105.5</v>
      </c>
      <c r="X439">
        <f>IF($K439="NQC",VLOOKUP($A439,'2021_NQC_List-11_13'!$A$2:$T$1532,15,FALSE),0)</f>
        <v>105.5</v>
      </c>
      <c r="Y439" t="str">
        <f t="shared" si="13"/>
        <v>Non-Hydro</v>
      </c>
      <c r="AA439" t="s">
        <v>4341</v>
      </c>
    </row>
    <row r="440" spans="1:28" x14ac:dyDescent="0.3">
      <c r="A440" t="str">
        <f>'OASIS-11_26'!E454</f>
        <v>DAVIS_1_SOLAR1</v>
      </c>
      <c r="B440" t="str">
        <f>'OASIS-11_26'!G454</f>
        <v>Grasslands 3</v>
      </c>
      <c r="C440" t="str">
        <f>VLOOKUP($A440,'OASIS-11_26'!$E$2:$R$1556,2,FALSE)</f>
        <v>GEN</v>
      </c>
      <c r="D440" s="1">
        <f>VLOOKUP($A440,'OASIS-11_26'!$E$2:$R$1556,11,FALSE)</f>
        <v>41456</v>
      </c>
      <c r="E440" s="3">
        <f t="shared" si="12"/>
        <v>2013</v>
      </c>
      <c r="F440" t="str">
        <f>VLOOKUP($A440,'OASIS-11_26'!$E$2:$R$1556,9,FALSE)</f>
        <v>SUN</v>
      </c>
      <c r="G440" t="str">
        <f>VLOOKUP($A440,'OASIS-11_26'!$E$2:$R$1556,8,FALSE)</f>
        <v>PHOTO VOLTAIC</v>
      </c>
      <c r="H440">
        <f>VLOOKUP($A440,'OASIS-11_26'!$E$2:$R$1556,4,FALSE)</f>
        <v>1</v>
      </c>
      <c r="I440">
        <f>VLOOKUP($A440,'OASIS-11_26'!$E$2:$R$1556,5,FALSE)</f>
        <v>1</v>
      </c>
      <c r="J440" t="str">
        <f>VLOOKUP($A440,'OASIS-11_26'!$E$2:$R$1556,6,FALSE)</f>
        <v>PGAE</v>
      </c>
      <c r="K440" t="str">
        <f>IF(ISERROR(VLOOKUP($A440,'2021_NQC_List-11_13'!$A$2:$T$1532,4,FALSE)),"","NQC")</f>
        <v>NQC</v>
      </c>
      <c r="L440" s="3" t="str">
        <f>IF(ISERROR(VLOOKUP($A440,'2021_NQC_List-11_13'!$A$2:$T$1532,4,FALSE)),"",VLOOKUP($A440,'2021_NQC_List-11_13'!$A$2:$T$1532,18,FALSE))</f>
        <v>EO</v>
      </c>
      <c r="M440">
        <f>IF($K440="NQC",VLOOKUP($A440,'2021_NQC_List-11_13'!$A$2:$T$1532,4,FALSE),0)</f>
        <v>0</v>
      </c>
      <c r="N440">
        <f>IF($K440="NQC",VLOOKUP($A440,'2021_NQC_List-11_13'!$A$2:$T$1532,5,FALSE),0)</f>
        <v>0</v>
      </c>
      <c r="O440">
        <f>IF($K440="NQC",VLOOKUP($A440,'2021_NQC_List-11_13'!$A$2:$T$1532,6,FALSE),0)</f>
        <v>0</v>
      </c>
      <c r="P440">
        <f>IF($K440="NQC",VLOOKUP($A440,'2021_NQC_List-11_13'!$A$2:$T$1532,7,FALSE),0)</f>
        <v>0</v>
      </c>
      <c r="Q440">
        <f>IF($K440="NQC",VLOOKUP($A440,'2021_NQC_List-11_13'!$A$2:$T$1532,8,FALSE),0)</f>
        <v>0</v>
      </c>
      <c r="R440">
        <f>IF($K440="NQC",VLOOKUP($A440,'2021_NQC_List-11_13'!$A$2:$T$1532,9,FALSE),0)</f>
        <v>0</v>
      </c>
      <c r="S440">
        <f>IF($K440="NQC",VLOOKUP($A440,'2021_NQC_List-11_13'!$A$2:$T$1532,10,FALSE),0)</f>
        <v>0</v>
      </c>
      <c r="T440">
        <f>IF($K440="NQC",VLOOKUP($A440,'2021_NQC_List-11_13'!$A$2:$T$1532,11,FALSE),0)</f>
        <v>0</v>
      </c>
      <c r="U440">
        <f>IF($K440="NQC",VLOOKUP($A440,'2021_NQC_List-11_13'!$A$2:$T$1532,12,FALSE),0)</f>
        <v>0</v>
      </c>
      <c r="V440">
        <f>IF($K440="NQC",VLOOKUP($A440,'2021_NQC_List-11_13'!$A$2:$T$1532,13,FALSE),0)</f>
        <v>0</v>
      </c>
      <c r="W440">
        <f>IF($K440="NQC",VLOOKUP($A440,'2021_NQC_List-11_13'!$A$2:$T$1532,14,FALSE),0)</f>
        <v>0</v>
      </c>
      <c r="X440">
        <f>IF($K440="NQC",VLOOKUP($A440,'2021_NQC_List-11_13'!$A$2:$T$1532,15,FALSE),0)</f>
        <v>0</v>
      </c>
      <c r="Y440" t="str">
        <f t="shared" si="13"/>
        <v>Non-Hydro</v>
      </c>
      <c r="AA440" t="s">
        <v>4341</v>
      </c>
    </row>
    <row r="441" spans="1:28" x14ac:dyDescent="0.3">
      <c r="A441" t="str">
        <f>'OASIS-11_26'!E455</f>
        <v>OXBOW_6_DRUM</v>
      </c>
      <c r="B441" t="str">
        <f>'OASIS-11_26'!G455</f>
        <v>OXBOW HYDRO</v>
      </c>
      <c r="C441" t="str">
        <f>VLOOKUP($A441,'OASIS-11_26'!$E$2:$R$1556,2,FALSE)</f>
        <v>GEN</v>
      </c>
      <c r="D441" s="1">
        <f>VLOOKUP($A441,'OASIS-11_26'!$E$2:$R$1556,11,FALSE)</f>
        <v>24108</v>
      </c>
      <c r="E441" s="3">
        <f t="shared" si="12"/>
        <v>1966</v>
      </c>
      <c r="F441" t="str">
        <f>VLOOKUP($A441,'OASIS-11_26'!$E$2:$R$1556,9,FALSE)</f>
        <v>WATER</v>
      </c>
      <c r="G441" t="str">
        <f>VLOOKUP($A441,'OASIS-11_26'!$E$2:$R$1556,8,FALSE)</f>
        <v>HYDRO</v>
      </c>
      <c r="H441">
        <f>VLOOKUP($A441,'OASIS-11_26'!$E$2:$R$1556,4,FALSE)</f>
        <v>5.8</v>
      </c>
      <c r="I441">
        <f>VLOOKUP($A441,'OASIS-11_26'!$E$2:$R$1556,5,FALSE)</f>
        <v>6</v>
      </c>
      <c r="J441" t="str">
        <f>VLOOKUP($A441,'OASIS-11_26'!$E$2:$R$1556,6,FALSE)</f>
        <v>PGAE</v>
      </c>
      <c r="K441" t="str">
        <f>IF(ISERROR(VLOOKUP($A441,'2021_NQC_List-11_13'!$A$2:$T$1532,4,FALSE)),"","NQC")</f>
        <v>NQC</v>
      </c>
      <c r="L441" s="3" t="str">
        <f>IF(ISERROR(VLOOKUP($A441,'2021_NQC_List-11_13'!$A$2:$T$1532,4,FALSE)),"",VLOOKUP($A441,'2021_NQC_List-11_13'!$A$2:$T$1532,18,FALSE))</f>
        <v>FC</v>
      </c>
      <c r="M441">
        <f>IF($K441="NQC",VLOOKUP($A441,'2021_NQC_List-11_13'!$A$2:$T$1532,4,FALSE),0)</f>
        <v>2.95</v>
      </c>
      <c r="N441">
        <f>IF($K441="NQC",VLOOKUP($A441,'2021_NQC_List-11_13'!$A$2:$T$1532,5,FALSE),0)</f>
        <v>1.8</v>
      </c>
      <c r="O441">
        <f>IF($K441="NQC",VLOOKUP($A441,'2021_NQC_List-11_13'!$A$2:$T$1532,6,FALSE),0)</f>
        <v>2.4500000000000002</v>
      </c>
      <c r="P441">
        <f>IF($K441="NQC",VLOOKUP($A441,'2021_NQC_List-11_13'!$A$2:$T$1532,7,FALSE),0)</f>
        <v>3.43</v>
      </c>
      <c r="Q441">
        <f>IF($K441="NQC",VLOOKUP($A441,'2021_NQC_List-11_13'!$A$2:$T$1532,8,FALSE),0)</f>
        <v>3.12</v>
      </c>
      <c r="R441">
        <f>IF($K441="NQC",VLOOKUP($A441,'2021_NQC_List-11_13'!$A$2:$T$1532,9,FALSE),0)</f>
        <v>4.04</v>
      </c>
      <c r="S441">
        <f>IF($K441="NQC",VLOOKUP($A441,'2021_NQC_List-11_13'!$A$2:$T$1532,10,FALSE),0)</f>
        <v>4.7300000000000004</v>
      </c>
      <c r="T441">
        <f>IF($K441="NQC",VLOOKUP($A441,'2021_NQC_List-11_13'!$A$2:$T$1532,11,FALSE),0)</f>
        <v>4.3</v>
      </c>
      <c r="U441">
        <f>IF($K441="NQC",VLOOKUP($A441,'2021_NQC_List-11_13'!$A$2:$T$1532,12,FALSE),0)</f>
        <v>3.64</v>
      </c>
      <c r="V441">
        <f>IF($K441="NQC",VLOOKUP($A441,'2021_NQC_List-11_13'!$A$2:$T$1532,13,FALSE),0)</f>
        <v>0</v>
      </c>
      <c r="W441">
        <f>IF($K441="NQC",VLOOKUP($A441,'2021_NQC_List-11_13'!$A$2:$T$1532,14,FALSE),0)</f>
        <v>2.08</v>
      </c>
      <c r="X441">
        <f>IF($K441="NQC",VLOOKUP($A441,'2021_NQC_List-11_13'!$A$2:$T$1532,15,FALSE),0)</f>
        <v>3.38</v>
      </c>
      <c r="Y441" t="str">
        <f t="shared" si="13"/>
        <v>Hydro-Small Hydro</v>
      </c>
      <c r="AA441" t="s">
        <v>4341</v>
      </c>
    </row>
    <row r="442" spans="1:28" x14ac:dyDescent="0.3">
      <c r="A442" t="str">
        <f>'OASIS-11_26'!E456</f>
        <v>CURTIS_1_CANLCK</v>
      </c>
      <c r="B442" t="str">
        <f>'OASIS-11_26'!G456</f>
        <v>Canal Creek Powerhouse</v>
      </c>
      <c r="C442" t="str">
        <f>VLOOKUP($A442,'OASIS-11_26'!$E$2:$R$1556,2,FALSE)</f>
        <v>GEN</v>
      </c>
      <c r="D442" s="1">
        <f>VLOOKUP($A442,'OASIS-11_26'!$E$2:$R$1556,11,FALSE)</f>
        <v>30317</v>
      </c>
      <c r="E442" s="3">
        <f t="shared" si="12"/>
        <v>1983</v>
      </c>
      <c r="F442" t="str">
        <f>VLOOKUP($A442,'OASIS-11_26'!$E$2:$R$1556,9,FALSE)</f>
        <v>WATER</v>
      </c>
      <c r="G442" t="str">
        <f>VLOOKUP($A442,'OASIS-11_26'!$E$2:$R$1556,8,FALSE)</f>
        <v>HYDRO</v>
      </c>
      <c r="H442">
        <f>VLOOKUP($A442,'OASIS-11_26'!$E$2:$R$1556,4,FALSE)</f>
        <v>0.9</v>
      </c>
      <c r="I442">
        <f>VLOOKUP($A442,'OASIS-11_26'!$E$2:$R$1556,5,FALSE)</f>
        <v>0.9</v>
      </c>
      <c r="J442" t="str">
        <f>VLOOKUP($A442,'OASIS-11_26'!$E$2:$R$1556,6,FALSE)</f>
        <v>PGAE</v>
      </c>
      <c r="K442" t="str">
        <f>IF(ISERROR(VLOOKUP($A442,'2021_NQC_List-11_13'!$A$2:$T$1532,4,FALSE)),"","NQC")</f>
        <v>NQC</v>
      </c>
      <c r="L442" s="3" t="str">
        <f>IF(ISERROR(VLOOKUP($A442,'2021_NQC_List-11_13'!$A$2:$T$1532,4,FALSE)),"",VLOOKUP($A442,'2021_NQC_List-11_13'!$A$2:$T$1532,18,FALSE))</f>
        <v>FC</v>
      </c>
      <c r="M442">
        <f>IF($K442="NQC",VLOOKUP($A442,'2021_NQC_List-11_13'!$A$2:$T$1532,4,FALSE),0)</f>
        <v>0</v>
      </c>
      <c r="N442">
        <f>IF($K442="NQC",VLOOKUP($A442,'2021_NQC_List-11_13'!$A$2:$T$1532,5,FALSE),0)</f>
        <v>0</v>
      </c>
      <c r="O442">
        <f>IF($K442="NQC",VLOOKUP($A442,'2021_NQC_List-11_13'!$A$2:$T$1532,6,FALSE),0)</f>
        <v>0</v>
      </c>
      <c r="P442">
        <f>IF($K442="NQC",VLOOKUP($A442,'2021_NQC_List-11_13'!$A$2:$T$1532,7,FALSE),0)</f>
        <v>0</v>
      </c>
      <c r="Q442">
        <f>IF($K442="NQC",VLOOKUP($A442,'2021_NQC_List-11_13'!$A$2:$T$1532,8,FALSE),0)</f>
        <v>0</v>
      </c>
      <c r="R442">
        <f>IF($K442="NQC",VLOOKUP($A442,'2021_NQC_List-11_13'!$A$2:$T$1532,9,FALSE),0)</f>
        <v>0</v>
      </c>
      <c r="S442">
        <f>IF($K442="NQC",VLOOKUP($A442,'2021_NQC_List-11_13'!$A$2:$T$1532,10,FALSE),0)</f>
        <v>0</v>
      </c>
      <c r="T442">
        <f>IF($K442="NQC",VLOOKUP($A442,'2021_NQC_List-11_13'!$A$2:$T$1532,11,FALSE),0)</f>
        <v>0</v>
      </c>
      <c r="U442">
        <f>IF($K442="NQC",VLOOKUP($A442,'2021_NQC_List-11_13'!$A$2:$T$1532,12,FALSE),0)</f>
        <v>0</v>
      </c>
      <c r="V442">
        <f>IF($K442="NQC",VLOOKUP($A442,'2021_NQC_List-11_13'!$A$2:$T$1532,13,FALSE),0)</f>
        <v>0</v>
      </c>
      <c r="W442">
        <f>IF($K442="NQC",VLOOKUP($A442,'2021_NQC_List-11_13'!$A$2:$T$1532,14,FALSE),0)</f>
        <v>0</v>
      </c>
      <c r="X442">
        <f>IF($K442="NQC",VLOOKUP($A442,'2021_NQC_List-11_13'!$A$2:$T$1532,15,FALSE),0)</f>
        <v>0</v>
      </c>
      <c r="Y442" t="str">
        <f t="shared" si="13"/>
        <v>Hydro-Small Hydro</v>
      </c>
      <c r="AA442" t="s">
        <v>4341</v>
      </c>
    </row>
    <row r="443" spans="1:28" x14ac:dyDescent="0.3">
      <c r="A443" t="str">
        <f>'OASIS-11_26'!E457</f>
        <v>ELCAP_1_SOLAR</v>
      </c>
      <c r="B443" t="str">
        <f>'OASIS-11_26'!G457</f>
        <v>2097 Helton</v>
      </c>
      <c r="C443" t="str">
        <f>VLOOKUP($A443,'OASIS-11_26'!$E$2:$R$1556,2,FALSE)</f>
        <v>GEN</v>
      </c>
      <c r="D443" s="1">
        <f>VLOOKUP($A443,'OASIS-11_26'!$E$2:$R$1556,11,FALSE)</f>
        <v>42125</v>
      </c>
      <c r="E443" s="3">
        <f t="shared" si="12"/>
        <v>2015</v>
      </c>
      <c r="F443" t="str">
        <f>VLOOKUP($A443,'OASIS-11_26'!$E$2:$R$1556,9,FALSE)</f>
        <v>SUN</v>
      </c>
      <c r="G443" t="str">
        <f>VLOOKUP($A443,'OASIS-11_26'!$E$2:$R$1556,8,FALSE)</f>
        <v>PHOTO VOLTAIC</v>
      </c>
      <c r="H443">
        <f>VLOOKUP($A443,'OASIS-11_26'!$E$2:$R$1556,4,FALSE)</f>
        <v>1.5</v>
      </c>
      <c r="I443">
        <f>VLOOKUP($A443,'OASIS-11_26'!$E$2:$R$1556,5,FALSE)</f>
        <v>1.5</v>
      </c>
      <c r="J443" t="str">
        <f>VLOOKUP($A443,'OASIS-11_26'!$E$2:$R$1556,6,FALSE)</f>
        <v>PGAE</v>
      </c>
      <c r="K443" t="str">
        <f>IF(ISERROR(VLOOKUP($A443,'2021_NQC_List-11_13'!$A$2:$T$1532,4,FALSE)),"","NQC")</f>
        <v>NQC</v>
      </c>
      <c r="L443" s="3" t="str">
        <f>IF(ISERROR(VLOOKUP($A443,'2021_NQC_List-11_13'!$A$2:$T$1532,4,FALSE)),"",VLOOKUP($A443,'2021_NQC_List-11_13'!$A$2:$T$1532,18,FALSE))</f>
        <v>EO</v>
      </c>
      <c r="M443">
        <f>IF($K443="NQC",VLOOKUP($A443,'2021_NQC_List-11_13'!$A$2:$T$1532,4,FALSE),0)</f>
        <v>0</v>
      </c>
      <c r="N443">
        <f>IF($K443="NQC",VLOOKUP($A443,'2021_NQC_List-11_13'!$A$2:$T$1532,5,FALSE),0)</f>
        <v>0</v>
      </c>
      <c r="O443">
        <f>IF($K443="NQC",VLOOKUP($A443,'2021_NQC_List-11_13'!$A$2:$T$1532,6,FALSE),0)</f>
        <v>0</v>
      </c>
      <c r="P443">
        <f>IF($K443="NQC",VLOOKUP($A443,'2021_NQC_List-11_13'!$A$2:$T$1532,7,FALSE),0)</f>
        <v>0</v>
      </c>
      <c r="Q443">
        <f>IF($K443="NQC",VLOOKUP($A443,'2021_NQC_List-11_13'!$A$2:$T$1532,8,FALSE),0)</f>
        <v>0</v>
      </c>
      <c r="R443">
        <f>IF($K443="NQC",VLOOKUP($A443,'2021_NQC_List-11_13'!$A$2:$T$1532,9,FALSE),0)</f>
        <v>0</v>
      </c>
      <c r="S443">
        <f>IF($K443="NQC",VLOOKUP($A443,'2021_NQC_List-11_13'!$A$2:$T$1532,10,FALSE),0)</f>
        <v>0</v>
      </c>
      <c r="T443">
        <f>IF($K443="NQC",VLOOKUP($A443,'2021_NQC_List-11_13'!$A$2:$T$1532,11,FALSE),0)</f>
        <v>0</v>
      </c>
      <c r="U443">
        <f>IF($K443="NQC",VLOOKUP($A443,'2021_NQC_List-11_13'!$A$2:$T$1532,12,FALSE),0)</f>
        <v>0</v>
      </c>
      <c r="V443">
        <f>IF($K443="NQC",VLOOKUP($A443,'2021_NQC_List-11_13'!$A$2:$T$1532,13,FALSE),0)</f>
        <v>0</v>
      </c>
      <c r="W443">
        <f>IF($K443="NQC",VLOOKUP($A443,'2021_NQC_List-11_13'!$A$2:$T$1532,14,FALSE),0)</f>
        <v>0</v>
      </c>
      <c r="X443">
        <f>IF($K443="NQC",VLOOKUP($A443,'2021_NQC_List-11_13'!$A$2:$T$1532,15,FALSE),0)</f>
        <v>0</v>
      </c>
      <c r="Y443" t="str">
        <f t="shared" si="13"/>
        <v>Non-Hydro</v>
      </c>
      <c r="AA443" t="s">
        <v>4341</v>
      </c>
    </row>
    <row r="444" spans="1:28" x14ac:dyDescent="0.3">
      <c r="A444" t="str">
        <f>'OASIS-11_26'!E458</f>
        <v>HATCR2_7_UNIT</v>
      </c>
      <c r="B444" t="str">
        <f>'OASIS-11_26'!G458</f>
        <v xml:space="preserve">Hat Creek  #2  </v>
      </c>
      <c r="C444" t="str">
        <f>VLOOKUP($A444,'OASIS-11_26'!$E$2:$R$1556,2,FALSE)</f>
        <v>GEN</v>
      </c>
      <c r="D444" s="1">
        <f>VLOOKUP($A444,'OASIS-11_26'!$E$2:$R$1556,11,FALSE)</f>
        <v>7672</v>
      </c>
      <c r="E444" s="3">
        <f t="shared" si="12"/>
        <v>1921</v>
      </c>
      <c r="F444" t="str">
        <f>VLOOKUP($A444,'OASIS-11_26'!$E$2:$R$1556,9,FALSE)</f>
        <v>WATER</v>
      </c>
      <c r="G444" t="str">
        <f>VLOOKUP($A444,'OASIS-11_26'!$E$2:$R$1556,8,FALSE)</f>
        <v>HYDRO</v>
      </c>
      <c r="H444">
        <f>VLOOKUP($A444,'OASIS-11_26'!$E$2:$R$1556,4,FALSE)</f>
        <v>8.5</v>
      </c>
      <c r="I444">
        <f>VLOOKUP($A444,'OASIS-11_26'!$E$2:$R$1556,5,FALSE)</f>
        <v>8.5</v>
      </c>
      <c r="J444" t="str">
        <f>VLOOKUP($A444,'OASIS-11_26'!$E$2:$R$1556,6,FALSE)</f>
        <v>PGAE</v>
      </c>
      <c r="K444" t="str">
        <f>IF(ISERROR(VLOOKUP($A444,'2021_NQC_List-11_13'!$A$2:$T$1532,4,FALSE)),"","NQC")</f>
        <v>NQC</v>
      </c>
      <c r="L444" s="3" t="str">
        <f>IF(ISERROR(VLOOKUP($A444,'2021_NQC_List-11_13'!$A$2:$T$1532,4,FALSE)),"",VLOOKUP($A444,'2021_NQC_List-11_13'!$A$2:$T$1532,18,FALSE))</f>
        <v>FC</v>
      </c>
      <c r="M444">
        <f>IF($K444="NQC",VLOOKUP($A444,'2021_NQC_List-11_13'!$A$2:$T$1532,4,FALSE),0)</f>
        <v>4.67</v>
      </c>
      <c r="N444">
        <f>IF($K444="NQC",VLOOKUP($A444,'2021_NQC_List-11_13'!$A$2:$T$1532,5,FALSE),0)</f>
        <v>4.9400000000000004</v>
      </c>
      <c r="O444">
        <f>IF($K444="NQC",VLOOKUP($A444,'2021_NQC_List-11_13'!$A$2:$T$1532,6,FALSE),0)</f>
        <v>5.23</v>
      </c>
      <c r="P444">
        <f>IF($K444="NQC",VLOOKUP($A444,'2021_NQC_List-11_13'!$A$2:$T$1532,7,FALSE),0)</f>
        <v>4.62</v>
      </c>
      <c r="Q444">
        <f>IF($K444="NQC",VLOOKUP($A444,'2021_NQC_List-11_13'!$A$2:$T$1532,8,FALSE),0)</f>
        <v>4.9800000000000004</v>
      </c>
      <c r="R444">
        <f>IF($K444="NQC",VLOOKUP($A444,'2021_NQC_List-11_13'!$A$2:$T$1532,9,FALSE),0)</f>
        <v>5.04</v>
      </c>
      <c r="S444">
        <f>IF($K444="NQC",VLOOKUP($A444,'2021_NQC_List-11_13'!$A$2:$T$1532,10,FALSE),0)</f>
        <v>4.55</v>
      </c>
      <c r="T444">
        <f>IF($K444="NQC",VLOOKUP($A444,'2021_NQC_List-11_13'!$A$2:$T$1532,11,FALSE),0)</f>
        <v>4.6100000000000003</v>
      </c>
      <c r="U444">
        <f>IF($K444="NQC",VLOOKUP($A444,'2021_NQC_List-11_13'!$A$2:$T$1532,12,FALSE),0)</f>
        <v>4.0999999999999996</v>
      </c>
      <c r="V444">
        <f>IF($K444="NQC",VLOOKUP($A444,'2021_NQC_List-11_13'!$A$2:$T$1532,13,FALSE),0)</f>
        <v>4.75</v>
      </c>
      <c r="W444">
        <f>IF($K444="NQC",VLOOKUP($A444,'2021_NQC_List-11_13'!$A$2:$T$1532,14,FALSE),0)</f>
        <v>5.21</v>
      </c>
      <c r="X444">
        <f>IF($K444="NQC",VLOOKUP($A444,'2021_NQC_List-11_13'!$A$2:$T$1532,15,FALSE),0)</f>
        <v>5.16</v>
      </c>
      <c r="Y444" t="str">
        <f t="shared" si="13"/>
        <v>Hydro-Small Hydro</v>
      </c>
      <c r="AA444" t="s">
        <v>4341</v>
      </c>
    </row>
    <row r="445" spans="1:28" x14ac:dyDescent="0.3">
      <c r="A445" t="str">
        <f>'OASIS-11_26'!E459</f>
        <v>RIOOSO_1_QF</v>
      </c>
      <c r="B445" t="str">
        <f>'OASIS-11_26'!G459</f>
        <v>SMALL QF AGGREGATION - GRASS VALLEY</v>
      </c>
      <c r="C445" t="str">
        <f>VLOOKUP($A445,'OASIS-11_26'!$E$2:$R$1556,2,FALSE)</f>
        <v>GEN</v>
      </c>
      <c r="D445" s="1">
        <f>VLOOKUP($A445,'OASIS-11_26'!$E$2:$R$1556,11,FALSE)</f>
        <v>30682</v>
      </c>
      <c r="E445" s="3">
        <f t="shared" si="12"/>
        <v>1984</v>
      </c>
      <c r="F445" t="str">
        <f>VLOOKUP($A445,'OASIS-11_26'!$E$2:$R$1556,9,FALSE)</f>
        <v>WATER</v>
      </c>
      <c r="G445" t="str">
        <f>VLOOKUP($A445,'OASIS-11_26'!$E$2:$R$1556,8,FALSE)</f>
        <v>HYDRO</v>
      </c>
      <c r="H445">
        <f>VLOOKUP($A445,'OASIS-11_26'!$E$2:$R$1556,4,FALSE)</f>
        <v>1.2</v>
      </c>
      <c r="I445">
        <f>VLOOKUP($A445,'OASIS-11_26'!$E$2:$R$1556,5,FALSE)</f>
        <v>2.5</v>
      </c>
      <c r="J445" t="str">
        <f>VLOOKUP($A445,'OASIS-11_26'!$E$2:$R$1556,6,FALSE)</f>
        <v>PGAE</v>
      </c>
      <c r="K445" t="str">
        <f>IF(ISERROR(VLOOKUP($A445,'2021_NQC_List-11_13'!$A$2:$T$1532,4,FALSE)),"","NQC")</f>
        <v>NQC</v>
      </c>
      <c r="L445" s="3" t="str">
        <f>IF(ISERROR(VLOOKUP($A445,'2021_NQC_List-11_13'!$A$2:$T$1532,4,FALSE)),"",VLOOKUP($A445,'2021_NQC_List-11_13'!$A$2:$T$1532,18,FALSE))</f>
        <v>FC</v>
      </c>
      <c r="M445">
        <f>IF($K445="NQC",VLOOKUP($A445,'2021_NQC_List-11_13'!$A$2:$T$1532,4,FALSE),0)</f>
        <v>0.48</v>
      </c>
      <c r="N445">
        <f>IF($K445="NQC",VLOOKUP($A445,'2021_NQC_List-11_13'!$A$2:$T$1532,5,FALSE),0)</f>
        <v>0.84</v>
      </c>
      <c r="O445">
        <f>IF($K445="NQC",VLOOKUP($A445,'2021_NQC_List-11_13'!$A$2:$T$1532,6,FALSE),0)</f>
        <v>0.94</v>
      </c>
      <c r="P445">
        <f>IF($K445="NQC",VLOOKUP($A445,'2021_NQC_List-11_13'!$A$2:$T$1532,7,FALSE),0)</f>
        <v>0.76</v>
      </c>
      <c r="Q445">
        <f>IF($K445="NQC",VLOOKUP($A445,'2021_NQC_List-11_13'!$A$2:$T$1532,8,FALSE),0)</f>
        <v>0.92</v>
      </c>
      <c r="R445">
        <f>IF($K445="NQC",VLOOKUP($A445,'2021_NQC_List-11_13'!$A$2:$T$1532,9,FALSE),0)</f>
        <v>1</v>
      </c>
      <c r="S445">
        <f>IF($K445="NQC",VLOOKUP($A445,'2021_NQC_List-11_13'!$A$2:$T$1532,10,FALSE),0)</f>
        <v>1.08</v>
      </c>
      <c r="T445">
        <f>IF($K445="NQC",VLOOKUP($A445,'2021_NQC_List-11_13'!$A$2:$T$1532,11,FALSE),0)</f>
        <v>1.1399999999999999</v>
      </c>
      <c r="U445">
        <f>IF($K445="NQC",VLOOKUP($A445,'2021_NQC_List-11_13'!$A$2:$T$1532,12,FALSE),0)</f>
        <v>1.07</v>
      </c>
      <c r="V445">
        <f>IF($K445="NQC",VLOOKUP($A445,'2021_NQC_List-11_13'!$A$2:$T$1532,13,FALSE),0)</f>
        <v>0.31</v>
      </c>
      <c r="W445">
        <f>IF($K445="NQC",VLOOKUP($A445,'2021_NQC_List-11_13'!$A$2:$T$1532,14,FALSE),0)</f>
        <v>0.06</v>
      </c>
      <c r="X445">
        <f>IF($K445="NQC",VLOOKUP($A445,'2021_NQC_List-11_13'!$A$2:$T$1532,15,FALSE),0)</f>
        <v>0.09</v>
      </c>
      <c r="Y445" t="str">
        <f t="shared" si="13"/>
        <v>Hydro-Small Hydro</v>
      </c>
      <c r="AA445" t="s">
        <v>4341</v>
      </c>
    </row>
    <row r="446" spans="1:28" x14ac:dyDescent="0.3">
      <c r="A446" t="str">
        <f>'OASIS-11_26'!E460</f>
        <v>USWNDR_2_SMUD</v>
      </c>
      <c r="B446" t="str">
        <f>'OASIS-11_26'!G460</f>
        <v>SOLANO WIND FARM</v>
      </c>
      <c r="C446" t="str">
        <f>VLOOKUP($A446,'OASIS-11_26'!$E$2:$R$1556,2,FALSE)</f>
        <v>GEN</v>
      </c>
      <c r="D446" s="1">
        <f>VLOOKUP($A446,'OASIS-11_26'!$E$2:$R$1556,11,FALSE)</f>
        <v>34335</v>
      </c>
      <c r="E446" s="3">
        <f t="shared" si="12"/>
        <v>1994</v>
      </c>
      <c r="F446" t="str">
        <f>VLOOKUP($A446,'OASIS-11_26'!$E$2:$R$1556,9,FALSE)</f>
        <v>WIND</v>
      </c>
      <c r="G446" t="str">
        <f>VLOOKUP($A446,'OASIS-11_26'!$E$2:$R$1556,8,FALSE)</f>
        <v>WIND</v>
      </c>
      <c r="H446">
        <f>VLOOKUP($A446,'OASIS-11_26'!$E$2:$R$1556,4,FALSE)</f>
        <v>102.18</v>
      </c>
      <c r="I446">
        <f>VLOOKUP($A446,'OASIS-11_26'!$E$2:$R$1556,5,FALSE)</f>
        <v>102.2</v>
      </c>
      <c r="J446" t="str">
        <f>VLOOKUP($A446,'OASIS-11_26'!$E$2:$R$1556,6,FALSE)</f>
        <v>PGAE</v>
      </c>
      <c r="K446" t="str">
        <f>IF(ISERROR(VLOOKUP($A446,'2021_NQC_List-11_13'!$A$2:$T$1532,4,FALSE)),"","NQC")</f>
        <v>NQC</v>
      </c>
      <c r="L446" s="3" t="str">
        <f>IF(ISERROR(VLOOKUP($A446,'2021_NQC_List-11_13'!$A$2:$T$1532,4,FALSE)),"",VLOOKUP($A446,'2021_NQC_List-11_13'!$A$2:$T$1532,18,FALSE))</f>
        <v>FC</v>
      </c>
      <c r="M446">
        <f>IF($K446="NQC",VLOOKUP($A446,'2021_NQC_List-11_13'!$A$2:$T$1532,4,FALSE),0)</f>
        <v>14.31</v>
      </c>
      <c r="N446">
        <f>IF($K446="NQC",VLOOKUP($A446,'2021_NQC_List-11_13'!$A$2:$T$1532,5,FALSE),0)</f>
        <v>12.26</v>
      </c>
      <c r="O446">
        <f>IF($K446="NQC",VLOOKUP($A446,'2021_NQC_List-11_13'!$A$2:$T$1532,6,FALSE),0)</f>
        <v>28.61</v>
      </c>
      <c r="P446">
        <f>IF($K446="NQC",VLOOKUP($A446,'2021_NQC_List-11_13'!$A$2:$T$1532,7,FALSE),0)</f>
        <v>25.55</v>
      </c>
      <c r="Q446">
        <f>IF($K446="NQC",VLOOKUP($A446,'2021_NQC_List-11_13'!$A$2:$T$1532,8,FALSE),0)</f>
        <v>25.55</v>
      </c>
      <c r="R446">
        <f>IF($K446="NQC",VLOOKUP($A446,'2021_NQC_List-11_13'!$A$2:$T$1532,9,FALSE),0)</f>
        <v>33.72</v>
      </c>
      <c r="S446">
        <f>IF($K446="NQC",VLOOKUP($A446,'2021_NQC_List-11_13'!$A$2:$T$1532,10,FALSE),0)</f>
        <v>23.5</v>
      </c>
      <c r="T446">
        <f>IF($K446="NQC",VLOOKUP($A446,'2021_NQC_List-11_13'!$A$2:$T$1532,11,FALSE),0)</f>
        <v>21.46</v>
      </c>
      <c r="U446">
        <f>IF($K446="NQC",VLOOKUP($A446,'2021_NQC_List-11_13'!$A$2:$T$1532,12,FALSE),0)</f>
        <v>15.33</v>
      </c>
      <c r="V446">
        <f>IF($K446="NQC",VLOOKUP($A446,'2021_NQC_List-11_13'!$A$2:$T$1532,13,FALSE),0)</f>
        <v>8.17</v>
      </c>
      <c r="W446">
        <f>IF($K446="NQC",VLOOKUP($A446,'2021_NQC_List-11_13'!$A$2:$T$1532,14,FALSE),0)</f>
        <v>12.26</v>
      </c>
      <c r="X446">
        <f>IF($K446="NQC",VLOOKUP($A446,'2021_NQC_List-11_13'!$A$2:$T$1532,15,FALSE),0)</f>
        <v>13.28</v>
      </c>
      <c r="Y446" t="str">
        <f t="shared" si="13"/>
        <v>Non-Hydro</v>
      </c>
      <c r="AA446" t="s">
        <v>4341</v>
      </c>
    </row>
    <row r="447" spans="1:28" x14ac:dyDescent="0.3">
      <c r="A447" t="str">
        <f>'OASIS-11_26'!E461</f>
        <v>RECTOR_7_TULARE</v>
      </c>
      <c r="B447" t="str">
        <f>'OASIS-11_26'!G461</f>
        <v xml:space="preserve">MM Tulare </v>
      </c>
      <c r="C447" t="str">
        <f>VLOOKUP($A447,'OASIS-11_26'!$E$2:$R$1556,2,FALSE)</f>
        <v>GEN</v>
      </c>
      <c r="D447" s="1">
        <f>VLOOKUP($A447,'OASIS-11_26'!$E$2:$R$1556,11,FALSE)</f>
        <v>35923</v>
      </c>
      <c r="E447" s="3">
        <f t="shared" si="12"/>
        <v>1998</v>
      </c>
      <c r="F447" t="str">
        <f>VLOOKUP($A447,'OASIS-11_26'!$E$2:$R$1556,9,FALSE)</f>
        <v>BIOMASS</v>
      </c>
      <c r="G447" t="str">
        <f>VLOOKUP($A447,'OASIS-11_26'!$E$2:$R$1556,8,FALSE)</f>
        <v>RECIPROCATING ENGINE</v>
      </c>
      <c r="H447">
        <f>VLOOKUP($A447,'OASIS-11_26'!$E$2:$R$1556,4,FALSE)</f>
        <v>1.5</v>
      </c>
      <c r="I447">
        <f>VLOOKUP($A447,'OASIS-11_26'!$E$2:$R$1556,5,FALSE)</f>
        <v>1.5</v>
      </c>
      <c r="J447" t="str">
        <f>VLOOKUP($A447,'OASIS-11_26'!$E$2:$R$1556,6,FALSE)</f>
        <v>SCE</v>
      </c>
      <c r="K447" t="str">
        <f>IF(ISERROR(VLOOKUP($A447,'2021_NQC_List-11_13'!$A$2:$T$1532,4,FALSE)),"","NQC")</f>
        <v>NQC</v>
      </c>
      <c r="L447" s="3" t="str">
        <f>IF(ISERROR(VLOOKUP($A447,'2021_NQC_List-11_13'!$A$2:$T$1532,4,FALSE)),"",VLOOKUP($A447,'2021_NQC_List-11_13'!$A$2:$T$1532,18,FALSE))</f>
        <v>EO</v>
      </c>
      <c r="M447">
        <f>IF($K447="NQC",VLOOKUP($A447,'2021_NQC_List-11_13'!$A$2:$T$1532,4,FALSE),0)</f>
        <v>0</v>
      </c>
      <c r="N447">
        <f>IF($K447="NQC",VLOOKUP($A447,'2021_NQC_List-11_13'!$A$2:$T$1532,5,FALSE),0)</f>
        <v>0</v>
      </c>
      <c r="O447">
        <f>IF($K447="NQC",VLOOKUP($A447,'2021_NQC_List-11_13'!$A$2:$T$1532,6,FALSE),0)</f>
        <v>0</v>
      </c>
      <c r="P447">
        <f>IF($K447="NQC",VLOOKUP($A447,'2021_NQC_List-11_13'!$A$2:$T$1532,7,FALSE),0)</f>
        <v>0</v>
      </c>
      <c r="Q447">
        <f>IF($K447="NQC",VLOOKUP($A447,'2021_NQC_List-11_13'!$A$2:$T$1532,8,FALSE),0)</f>
        <v>0</v>
      </c>
      <c r="R447">
        <f>IF($K447="NQC",VLOOKUP($A447,'2021_NQC_List-11_13'!$A$2:$T$1532,9,FALSE),0)</f>
        <v>0</v>
      </c>
      <c r="S447">
        <f>IF($K447="NQC",VLOOKUP($A447,'2021_NQC_List-11_13'!$A$2:$T$1532,10,FALSE),0)</f>
        <v>0</v>
      </c>
      <c r="T447">
        <f>IF($K447="NQC",VLOOKUP($A447,'2021_NQC_List-11_13'!$A$2:$T$1532,11,FALSE),0)</f>
        <v>0</v>
      </c>
      <c r="U447">
        <f>IF($K447="NQC",VLOOKUP($A447,'2021_NQC_List-11_13'!$A$2:$T$1532,12,FALSE),0)</f>
        <v>0</v>
      </c>
      <c r="V447">
        <f>IF($K447="NQC",VLOOKUP($A447,'2021_NQC_List-11_13'!$A$2:$T$1532,13,FALSE),0)</f>
        <v>0</v>
      </c>
      <c r="W447">
        <f>IF($K447="NQC",VLOOKUP($A447,'2021_NQC_List-11_13'!$A$2:$T$1532,14,FALSE),0)</f>
        <v>0</v>
      </c>
      <c r="X447">
        <f>IF($K447="NQC",VLOOKUP($A447,'2021_NQC_List-11_13'!$A$2:$T$1532,15,FALSE),0)</f>
        <v>0</v>
      </c>
      <c r="Y447" t="str">
        <f t="shared" si="13"/>
        <v>Non-Hydro</v>
      </c>
      <c r="AA447" t="s">
        <v>4341</v>
      </c>
    </row>
    <row r="448" spans="1:28" x14ac:dyDescent="0.3">
      <c r="A448" t="str">
        <f>'OASIS-11_26'!E462</f>
        <v>TIGRCK_7_UNITS</v>
      </c>
      <c r="B448" t="str">
        <f>'OASIS-11_26'!G462</f>
        <v>TIGER CREEK HYDRO AGGREGATE</v>
      </c>
      <c r="C448" t="str">
        <f>VLOOKUP($A448,'OASIS-11_26'!$E$2:$R$1556,2,FALSE)</f>
        <v>GEN</v>
      </c>
      <c r="D448" s="1">
        <f>VLOOKUP($A448,'OASIS-11_26'!$E$2:$R$1556,11,FALSE)</f>
        <v>11324</v>
      </c>
      <c r="E448" s="3">
        <f t="shared" si="12"/>
        <v>1931</v>
      </c>
      <c r="F448" t="str">
        <f>VLOOKUP($A448,'OASIS-11_26'!$E$2:$R$1556,9,FALSE)</f>
        <v>WATER</v>
      </c>
      <c r="G448" t="str">
        <f>VLOOKUP($A448,'OASIS-11_26'!$E$2:$R$1556,8,FALSE)</f>
        <v>HYDRO</v>
      </c>
      <c r="H448">
        <f>VLOOKUP($A448,'OASIS-11_26'!$E$2:$R$1556,4,FALSE)</f>
        <v>62</v>
      </c>
      <c r="I448">
        <f>VLOOKUP($A448,'OASIS-11_26'!$E$2:$R$1556,5,FALSE)</f>
        <v>0</v>
      </c>
      <c r="J448" t="str">
        <f>VLOOKUP($A448,'OASIS-11_26'!$E$2:$R$1556,6,FALSE)</f>
        <v>PGAE</v>
      </c>
      <c r="K448" t="str">
        <f>IF(ISERROR(VLOOKUP($A448,'2021_NQC_List-11_13'!$A$2:$T$1532,4,FALSE)),"","NQC")</f>
        <v>NQC</v>
      </c>
      <c r="L448" s="3" t="str">
        <f>IF(ISERROR(VLOOKUP($A448,'2021_NQC_List-11_13'!$A$2:$T$1532,4,FALSE)),"",VLOOKUP($A448,'2021_NQC_List-11_13'!$A$2:$T$1532,18,FALSE))</f>
        <v>FC</v>
      </c>
      <c r="M448">
        <f>IF($K448="NQC",VLOOKUP($A448,'2021_NQC_List-11_13'!$A$2:$T$1532,4,FALSE),0)</f>
        <v>26.56</v>
      </c>
      <c r="N448">
        <f>IF($K448="NQC",VLOOKUP($A448,'2021_NQC_List-11_13'!$A$2:$T$1532,5,FALSE),0)</f>
        <v>24</v>
      </c>
      <c r="O448">
        <f>IF($K448="NQC",VLOOKUP($A448,'2021_NQC_List-11_13'!$A$2:$T$1532,6,FALSE),0)</f>
        <v>24</v>
      </c>
      <c r="P448">
        <f>IF($K448="NQC",VLOOKUP($A448,'2021_NQC_List-11_13'!$A$2:$T$1532,7,FALSE),0)</f>
        <v>0</v>
      </c>
      <c r="Q448">
        <f>IF($K448="NQC",VLOOKUP($A448,'2021_NQC_List-11_13'!$A$2:$T$1532,8,FALSE),0)</f>
        <v>6.32</v>
      </c>
      <c r="R448">
        <f>IF($K448="NQC",VLOOKUP($A448,'2021_NQC_List-11_13'!$A$2:$T$1532,9,FALSE),0)</f>
        <v>31.6</v>
      </c>
      <c r="S448">
        <f>IF($K448="NQC",VLOOKUP($A448,'2021_NQC_List-11_13'!$A$2:$T$1532,10,FALSE),0)</f>
        <v>34.700000000000003</v>
      </c>
      <c r="T448">
        <f>IF($K448="NQC",VLOOKUP($A448,'2021_NQC_List-11_13'!$A$2:$T$1532,11,FALSE),0)</f>
        <v>40.4</v>
      </c>
      <c r="U448">
        <f>IF($K448="NQC",VLOOKUP($A448,'2021_NQC_List-11_13'!$A$2:$T$1532,12,FALSE),0)</f>
        <v>32.799999999999997</v>
      </c>
      <c r="V448">
        <f>IF($K448="NQC",VLOOKUP($A448,'2021_NQC_List-11_13'!$A$2:$T$1532,13,FALSE),0)</f>
        <v>35.200000000000003</v>
      </c>
      <c r="W448">
        <f>IF($K448="NQC",VLOOKUP($A448,'2021_NQC_List-11_13'!$A$2:$T$1532,14,FALSE),0)</f>
        <v>29.2</v>
      </c>
      <c r="X448">
        <f>IF($K448="NQC",VLOOKUP($A448,'2021_NQC_List-11_13'!$A$2:$T$1532,15,FALSE),0)</f>
        <v>30.74</v>
      </c>
      <c r="Y448" t="str">
        <f t="shared" si="13"/>
        <v>Hydro-Large Hydro</v>
      </c>
      <c r="AA448" t="s">
        <v>4341</v>
      </c>
    </row>
    <row r="449" spans="1:27" x14ac:dyDescent="0.3">
      <c r="A449" t="str">
        <f>'OASIS-11_26'!E463</f>
        <v>UNOCAL_1_UNITS</v>
      </c>
      <c r="B449" t="str">
        <f>'OASIS-11_26'!G463</f>
        <v>TOSCO (RODEO PLANT)</v>
      </c>
      <c r="C449" t="str">
        <f>VLOOKUP($A449,'OASIS-11_26'!$E$2:$R$1556,2,FALSE)</f>
        <v>GEN</v>
      </c>
      <c r="D449" s="1">
        <f>VLOOKUP($A449,'OASIS-11_26'!$E$2:$R$1556,11,FALSE)</f>
        <v>31918</v>
      </c>
      <c r="E449" s="3">
        <f t="shared" si="12"/>
        <v>1987</v>
      </c>
      <c r="F449" t="str">
        <f>VLOOKUP($A449,'OASIS-11_26'!$E$2:$R$1556,9,FALSE)</f>
        <v>NATURAL GAS</v>
      </c>
      <c r="G449" t="str">
        <f>VLOOKUP($A449,'OASIS-11_26'!$E$2:$R$1556,8,FALSE)</f>
        <v>COMBUSTION TURBINE</v>
      </c>
      <c r="H449">
        <f>VLOOKUP($A449,'OASIS-11_26'!$E$2:$R$1556,4,FALSE)</f>
        <v>49.85</v>
      </c>
      <c r="I449">
        <f>VLOOKUP($A449,'OASIS-11_26'!$E$2:$R$1556,5,FALSE)</f>
        <v>57.3</v>
      </c>
      <c r="J449" t="str">
        <f>VLOOKUP($A449,'OASIS-11_26'!$E$2:$R$1556,6,FALSE)</f>
        <v>PGAE</v>
      </c>
      <c r="K449" t="str">
        <f>IF(ISERROR(VLOOKUP($A449,'2021_NQC_List-11_13'!$A$2:$T$1532,4,FALSE)),"","NQC")</f>
        <v>NQC</v>
      </c>
      <c r="L449" s="3" t="str">
        <f>IF(ISERROR(VLOOKUP($A449,'2021_NQC_List-11_13'!$A$2:$T$1532,4,FALSE)),"",VLOOKUP($A449,'2021_NQC_List-11_13'!$A$2:$T$1532,18,FALSE))</f>
        <v>FC</v>
      </c>
      <c r="M449">
        <f>IF($K449="NQC",VLOOKUP($A449,'2021_NQC_List-11_13'!$A$2:$T$1532,4,FALSE),0)</f>
        <v>3.75</v>
      </c>
      <c r="N449">
        <f>IF($K449="NQC",VLOOKUP($A449,'2021_NQC_List-11_13'!$A$2:$T$1532,5,FALSE),0)</f>
        <v>0.78</v>
      </c>
      <c r="O449">
        <f>IF($K449="NQC",VLOOKUP($A449,'2021_NQC_List-11_13'!$A$2:$T$1532,6,FALSE),0)</f>
        <v>0.4</v>
      </c>
      <c r="P449">
        <f>IF($K449="NQC",VLOOKUP($A449,'2021_NQC_List-11_13'!$A$2:$T$1532,7,FALSE),0)</f>
        <v>0.55000000000000004</v>
      </c>
      <c r="Q449">
        <f>IF($K449="NQC",VLOOKUP($A449,'2021_NQC_List-11_13'!$A$2:$T$1532,8,FALSE),0)</f>
        <v>0.74</v>
      </c>
      <c r="R449">
        <f>IF($K449="NQC",VLOOKUP($A449,'2021_NQC_List-11_13'!$A$2:$T$1532,9,FALSE),0)</f>
        <v>0.48</v>
      </c>
      <c r="S449">
        <f>IF($K449="NQC",VLOOKUP($A449,'2021_NQC_List-11_13'!$A$2:$T$1532,10,FALSE),0)</f>
        <v>1.06</v>
      </c>
      <c r="T449">
        <f>IF($K449="NQC",VLOOKUP($A449,'2021_NQC_List-11_13'!$A$2:$T$1532,11,FALSE),0)</f>
        <v>0.02</v>
      </c>
      <c r="U449">
        <f>IF($K449="NQC",VLOOKUP($A449,'2021_NQC_List-11_13'!$A$2:$T$1532,12,FALSE),0)</f>
        <v>0.36</v>
      </c>
      <c r="V449">
        <f>IF($K449="NQC",VLOOKUP($A449,'2021_NQC_List-11_13'!$A$2:$T$1532,13,FALSE),0)</f>
        <v>7.49</v>
      </c>
      <c r="W449">
        <f>IF($K449="NQC",VLOOKUP($A449,'2021_NQC_List-11_13'!$A$2:$T$1532,14,FALSE),0)</f>
        <v>7.05</v>
      </c>
      <c r="X449">
        <f>IF($K449="NQC",VLOOKUP($A449,'2021_NQC_List-11_13'!$A$2:$T$1532,15,FALSE),0)</f>
        <v>2.12</v>
      </c>
      <c r="Y449" t="str">
        <f t="shared" si="13"/>
        <v>Non-Hydro</v>
      </c>
      <c r="AA449" t="s">
        <v>4341</v>
      </c>
    </row>
    <row r="450" spans="1:27" x14ac:dyDescent="0.3">
      <c r="A450" t="str">
        <f>'OASIS-11_26'!E464</f>
        <v>DELSUR_6_SOLAR4</v>
      </c>
      <c r="B450" t="str">
        <f>'OASIS-11_26'!G464</f>
        <v>Radiance Solar 4</v>
      </c>
      <c r="C450" t="str">
        <f>VLOOKUP($A450,'OASIS-11_26'!$E$2:$R$1556,2,FALSE)</f>
        <v>GEN</v>
      </c>
      <c r="D450" s="1">
        <f>VLOOKUP($A450,'OASIS-11_26'!$E$2:$R$1556,11,FALSE)</f>
        <v>43465</v>
      </c>
      <c r="E450" s="3">
        <f t="shared" ref="E450:E513" si="14">IF(YEAR(D450)&lt;&gt;1900,YEAR(D450),"")</f>
        <v>2018</v>
      </c>
      <c r="F450" t="str">
        <f>VLOOKUP($A450,'OASIS-11_26'!$E$2:$R$1556,9,FALSE)</f>
        <v>SUN</v>
      </c>
      <c r="G450" t="str">
        <f>VLOOKUP($A450,'OASIS-11_26'!$E$2:$R$1556,8,FALSE)</f>
        <v>PHOTO VOLTAIC</v>
      </c>
      <c r="H450">
        <f>VLOOKUP($A450,'OASIS-11_26'!$E$2:$R$1556,4,FALSE)</f>
        <v>1.5</v>
      </c>
      <c r="I450">
        <f>VLOOKUP($A450,'OASIS-11_26'!$E$2:$R$1556,5,FALSE)</f>
        <v>1.9</v>
      </c>
      <c r="J450" t="str">
        <f>VLOOKUP($A450,'OASIS-11_26'!$E$2:$R$1556,6,FALSE)</f>
        <v>SCE</v>
      </c>
      <c r="K450" t="str">
        <f>IF(ISERROR(VLOOKUP($A450,'2021_NQC_List-11_13'!$A$2:$T$1532,4,FALSE)),"","NQC")</f>
        <v>NQC</v>
      </c>
      <c r="L450" s="3" t="str">
        <f>IF(ISERROR(VLOOKUP($A450,'2021_NQC_List-11_13'!$A$2:$T$1532,4,FALSE)),"",VLOOKUP($A450,'2021_NQC_List-11_13'!$A$2:$T$1532,18,FALSE))</f>
        <v>EO</v>
      </c>
      <c r="M450">
        <f>IF($K450="NQC",VLOOKUP($A450,'2021_NQC_List-11_13'!$A$2:$T$1532,4,FALSE),0)</f>
        <v>0</v>
      </c>
      <c r="N450">
        <f>IF($K450="NQC",VLOOKUP($A450,'2021_NQC_List-11_13'!$A$2:$T$1532,5,FALSE),0)</f>
        <v>0</v>
      </c>
      <c r="O450">
        <f>IF($K450="NQC",VLOOKUP($A450,'2021_NQC_List-11_13'!$A$2:$T$1532,6,FALSE),0)</f>
        <v>0</v>
      </c>
      <c r="P450">
        <f>IF($K450="NQC",VLOOKUP($A450,'2021_NQC_List-11_13'!$A$2:$T$1532,7,FALSE),0)</f>
        <v>0</v>
      </c>
      <c r="Q450">
        <f>IF($K450="NQC",VLOOKUP($A450,'2021_NQC_List-11_13'!$A$2:$T$1532,8,FALSE),0)</f>
        <v>0</v>
      </c>
      <c r="R450">
        <f>IF($K450="NQC",VLOOKUP($A450,'2021_NQC_List-11_13'!$A$2:$T$1532,9,FALSE),0)</f>
        <v>0</v>
      </c>
      <c r="S450">
        <f>IF($K450="NQC",VLOOKUP($A450,'2021_NQC_List-11_13'!$A$2:$T$1532,10,FALSE),0)</f>
        <v>0</v>
      </c>
      <c r="T450">
        <f>IF($K450="NQC",VLOOKUP($A450,'2021_NQC_List-11_13'!$A$2:$T$1532,11,FALSE),0)</f>
        <v>0</v>
      </c>
      <c r="U450">
        <f>IF($K450="NQC",VLOOKUP($A450,'2021_NQC_List-11_13'!$A$2:$T$1532,12,FALSE),0)</f>
        <v>0</v>
      </c>
      <c r="V450">
        <f>IF($K450="NQC",VLOOKUP($A450,'2021_NQC_List-11_13'!$A$2:$T$1532,13,FALSE),0)</f>
        <v>0</v>
      </c>
      <c r="W450">
        <f>IF($K450="NQC",VLOOKUP($A450,'2021_NQC_List-11_13'!$A$2:$T$1532,14,FALSE),0)</f>
        <v>0</v>
      </c>
      <c r="X450">
        <f>IF($K450="NQC",VLOOKUP($A450,'2021_NQC_List-11_13'!$A$2:$T$1532,15,FALSE),0)</f>
        <v>0</v>
      </c>
      <c r="Y450" t="str">
        <f t="shared" ref="Y450:Y513" si="15">IF($G450="Pumped Storage","Hydro-Pumped Storage",IF($G450="Pump","Hydro-Pump",IF($F450&lt;&gt;"Water","Non-Hydro",IF($H450&gt;30,"Hydro-Large Hydro","Hydro-Small Hydro"))))</f>
        <v>Non-Hydro</v>
      </c>
      <c r="AA450" t="s">
        <v>4341</v>
      </c>
    </row>
    <row r="451" spans="1:27" x14ac:dyDescent="0.3">
      <c r="A451" t="str">
        <f>'OASIS-11_26'!E465</f>
        <v>MSTANG_2_SOLAR3</v>
      </c>
      <c r="B451" t="str">
        <f>'OASIS-11_26'!G465</f>
        <v>Mustang 3</v>
      </c>
      <c r="C451" t="str">
        <f>VLOOKUP($A451,'OASIS-11_26'!$E$2:$R$1556,2,FALSE)</f>
        <v>GEN</v>
      </c>
      <c r="D451" s="1">
        <f>VLOOKUP($A451,'OASIS-11_26'!$E$2:$R$1556,11,FALSE)</f>
        <v>42493</v>
      </c>
      <c r="E451" s="3">
        <f t="shared" si="14"/>
        <v>2016</v>
      </c>
      <c r="F451" t="str">
        <f>VLOOKUP($A451,'OASIS-11_26'!$E$2:$R$1556,9,FALSE)</f>
        <v>SUN</v>
      </c>
      <c r="G451" t="str">
        <f>VLOOKUP($A451,'OASIS-11_26'!$E$2:$R$1556,8,FALSE)</f>
        <v>PHOTO VOLTAIC</v>
      </c>
      <c r="H451">
        <f>VLOOKUP($A451,'OASIS-11_26'!$E$2:$R$1556,4,FALSE)</f>
        <v>40</v>
      </c>
      <c r="I451">
        <f>VLOOKUP($A451,'OASIS-11_26'!$E$2:$R$1556,5,FALSE)</f>
        <v>40</v>
      </c>
      <c r="J451" t="str">
        <f>VLOOKUP($A451,'OASIS-11_26'!$E$2:$R$1556,6,FALSE)</f>
        <v>PGAE</v>
      </c>
      <c r="K451" t="str">
        <f>IF(ISERROR(VLOOKUP($A451,'2021_NQC_List-11_13'!$A$2:$T$1532,4,FALSE)),"","NQC")</f>
        <v>NQC</v>
      </c>
      <c r="L451" s="3" t="str">
        <f>IF(ISERROR(VLOOKUP($A451,'2021_NQC_List-11_13'!$A$2:$T$1532,4,FALSE)),"",VLOOKUP($A451,'2021_NQC_List-11_13'!$A$2:$T$1532,18,FALSE))</f>
        <v>FC</v>
      </c>
      <c r="M451">
        <f>IF($K451="NQC",VLOOKUP($A451,'2021_NQC_List-11_13'!$A$2:$T$1532,4,FALSE),0)</f>
        <v>1.6</v>
      </c>
      <c r="N451">
        <f>IF($K451="NQC",VLOOKUP($A451,'2021_NQC_List-11_13'!$A$2:$T$1532,5,FALSE),0)</f>
        <v>1.2</v>
      </c>
      <c r="O451">
        <f>IF($K451="NQC",VLOOKUP($A451,'2021_NQC_List-11_13'!$A$2:$T$1532,6,FALSE),0)</f>
        <v>7.2</v>
      </c>
      <c r="P451">
        <f>IF($K451="NQC",VLOOKUP($A451,'2021_NQC_List-11_13'!$A$2:$T$1532,7,FALSE),0)</f>
        <v>6</v>
      </c>
      <c r="Q451">
        <f>IF($K451="NQC",VLOOKUP($A451,'2021_NQC_List-11_13'!$A$2:$T$1532,8,FALSE),0)</f>
        <v>6.4</v>
      </c>
      <c r="R451">
        <f>IF($K451="NQC",VLOOKUP($A451,'2021_NQC_List-11_13'!$A$2:$T$1532,9,FALSE),0)</f>
        <v>12.4</v>
      </c>
      <c r="S451">
        <f>IF($K451="NQC",VLOOKUP($A451,'2021_NQC_List-11_13'!$A$2:$T$1532,10,FALSE),0)</f>
        <v>15.6</v>
      </c>
      <c r="T451">
        <f>IF($K451="NQC",VLOOKUP($A451,'2021_NQC_List-11_13'!$A$2:$T$1532,11,FALSE),0)</f>
        <v>10.8</v>
      </c>
      <c r="U451">
        <f>IF($K451="NQC",VLOOKUP($A451,'2021_NQC_List-11_13'!$A$2:$T$1532,12,FALSE),0)</f>
        <v>5.6</v>
      </c>
      <c r="V451">
        <f>IF($K451="NQC",VLOOKUP($A451,'2021_NQC_List-11_13'!$A$2:$T$1532,13,FALSE),0)</f>
        <v>0.8</v>
      </c>
      <c r="W451">
        <f>IF($K451="NQC",VLOOKUP($A451,'2021_NQC_List-11_13'!$A$2:$T$1532,14,FALSE),0)</f>
        <v>0.8</v>
      </c>
      <c r="X451">
        <f>IF($K451="NQC",VLOOKUP($A451,'2021_NQC_List-11_13'!$A$2:$T$1532,15,FALSE),0)</f>
        <v>0</v>
      </c>
      <c r="Y451" t="str">
        <f t="shared" si="15"/>
        <v>Non-Hydro</v>
      </c>
      <c r="AA451" t="s">
        <v>4341</v>
      </c>
    </row>
    <row r="452" spans="1:27" x14ac:dyDescent="0.3">
      <c r="A452" t="str">
        <f>'OASIS-11_26'!E466</f>
        <v>LAPLMA_2_UNIT 4</v>
      </c>
      <c r="B452" t="str">
        <f>'OASIS-11_26'!G466</f>
        <v>LA PALOMA GENERATING PLANT, UNIT #4</v>
      </c>
      <c r="C452" t="str">
        <f>VLOOKUP($A452,'OASIS-11_26'!$E$2:$R$1556,2,FALSE)</f>
        <v>GEN</v>
      </c>
      <c r="D452" s="1">
        <f>VLOOKUP($A452,'OASIS-11_26'!$E$2:$R$1556,11,FALSE)</f>
        <v>37685</v>
      </c>
      <c r="E452" s="3">
        <f t="shared" si="14"/>
        <v>2003</v>
      </c>
      <c r="F452" t="str">
        <f>VLOOKUP($A452,'OASIS-11_26'!$E$2:$R$1556,9,FALSE)</f>
        <v>NATURAL GAS</v>
      </c>
      <c r="G452" t="str">
        <f>VLOOKUP($A452,'OASIS-11_26'!$E$2:$R$1556,8,FALSE)</f>
        <v>COMBINED CYCLE</v>
      </c>
      <c r="H452">
        <f>VLOOKUP($A452,'OASIS-11_26'!$E$2:$R$1556,4,FALSE)</f>
        <v>253.29</v>
      </c>
      <c r="I452">
        <f>VLOOKUP($A452,'OASIS-11_26'!$E$2:$R$1556,5,FALSE)</f>
        <v>295</v>
      </c>
      <c r="J452" t="str">
        <f>VLOOKUP($A452,'OASIS-11_26'!$E$2:$R$1556,6,FALSE)</f>
        <v>PGAE</v>
      </c>
      <c r="K452" t="str">
        <f>IF(ISERROR(VLOOKUP($A452,'2021_NQC_List-11_13'!$A$2:$T$1532,4,FALSE)),"","NQC")</f>
        <v>NQC</v>
      </c>
      <c r="L452" s="3" t="str">
        <f>IF(ISERROR(VLOOKUP($A452,'2021_NQC_List-11_13'!$A$2:$T$1532,4,FALSE)),"",VLOOKUP($A452,'2021_NQC_List-11_13'!$A$2:$T$1532,18,FALSE))</f>
        <v>FC</v>
      </c>
      <c r="M452">
        <f>IF($K452="NQC",VLOOKUP($A452,'2021_NQC_List-11_13'!$A$2:$T$1532,4,FALSE),0)</f>
        <v>253.29</v>
      </c>
      <c r="N452">
        <f>IF($K452="NQC",VLOOKUP($A452,'2021_NQC_List-11_13'!$A$2:$T$1532,5,FALSE),0)</f>
        <v>253.29</v>
      </c>
      <c r="O452">
        <f>IF($K452="NQC",VLOOKUP($A452,'2021_NQC_List-11_13'!$A$2:$T$1532,6,FALSE),0)</f>
        <v>253.29</v>
      </c>
      <c r="P452">
        <f>IF($K452="NQC",VLOOKUP($A452,'2021_NQC_List-11_13'!$A$2:$T$1532,7,FALSE),0)</f>
        <v>253.29</v>
      </c>
      <c r="Q452">
        <f>IF($K452="NQC",VLOOKUP($A452,'2021_NQC_List-11_13'!$A$2:$T$1532,8,FALSE),0)</f>
        <v>253.29</v>
      </c>
      <c r="R452">
        <f>IF($K452="NQC",VLOOKUP($A452,'2021_NQC_List-11_13'!$A$2:$T$1532,9,FALSE),0)</f>
        <v>253.29</v>
      </c>
      <c r="S452">
        <f>IF($K452="NQC",VLOOKUP($A452,'2021_NQC_List-11_13'!$A$2:$T$1532,10,FALSE),0)</f>
        <v>253.29</v>
      </c>
      <c r="T452">
        <f>IF($K452="NQC",VLOOKUP($A452,'2021_NQC_List-11_13'!$A$2:$T$1532,11,FALSE),0)</f>
        <v>253.29</v>
      </c>
      <c r="U452">
        <f>IF($K452="NQC",VLOOKUP($A452,'2021_NQC_List-11_13'!$A$2:$T$1532,12,FALSE),0)</f>
        <v>253.29</v>
      </c>
      <c r="V452">
        <f>IF($K452="NQC",VLOOKUP($A452,'2021_NQC_List-11_13'!$A$2:$T$1532,13,FALSE),0)</f>
        <v>253.29</v>
      </c>
      <c r="W452">
        <f>IF($K452="NQC",VLOOKUP($A452,'2021_NQC_List-11_13'!$A$2:$T$1532,14,FALSE),0)</f>
        <v>253.29</v>
      </c>
      <c r="X452">
        <f>IF($K452="NQC",VLOOKUP($A452,'2021_NQC_List-11_13'!$A$2:$T$1532,15,FALSE),0)</f>
        <v>253.29</v>
      </c>
      <c r="Y452" t="str">
        <f t="shared" si="15"/>
        <v>Non-Hydro</v>
      </c>
      <c r="AA452" t="s">
        <v>4341</v>
      </c>
    </row>
    <row r="453" spans="1:27" x14ac:dyDescent="0.3">
      <c r="A453" t="str">
        <f>'OASIS-11_26'!E467</f>
        <v>VESTAL_6_QF</v>
      </c>
      <c r="B453" t="str">
        <f>'OASIS-11_26'!G467</f>
        <v>VESTAL QFS</v>
      </c>
      <c r="C453" t="str">
        <f>VLOOKUP($A453,'OASIS-11_26'!$E$2:$R$1556,2,FALSE)</f>
        <v>GEN</v>
      </c>
      <c r="D453" s="1">
        <f>VLOOKUP($A453,'OASIS-11_26'!$E$2:$R$1556,11,FALSE)</f>
        <v>32509</v>
      </c>
      <c r="E453" s="3">
        <f t="shared" si="14"/>
        <v>1989</v>
      </c>
      <c r="F453" t="str">
        <f>VLOOKUP($A453,'OASIS-11_26'!$E$2:$R$1556,9,FALSE)</f>
        <v>WATER</v>
      </c>
      <c r="G453" t="str">
        <f>VLOOKUP($A453,'OASIS-11_26'!$E$2:$R$1556,8,FALSE)</f>
        <v>HYDRO</v>
      </c>
      <c r="H453">
        <f>VLOOKUP($A453,'OASIS-11_26'!$E$2:$R$1556,4,FALSE)</f>
        <v>11.95</v>
      </c>
      <c r="I453">
        <f>VLOOKUP($A453,'OASIS-11_26'!$E$2:$R$1556,5,FALSE)</f>
        <v>20</v>
      </c>
      <c r="J453" t="str">
        <f>VLOOKUP($A453,'OASIS-11_26'!$E$2:$R$1556,6,FALSE)</f>
        <v>SCE</v>
      </c>
      <c r="K453" t="str">
        <f>IF(ISERROR(VLOOKUP($A453,'2021_NQC_List-11_13'!$A$2:$T$1532,4,FALSE)),"","NQC")</f>
        <v>NQC</v>
      </c>
      <c r="L453" s="3" t="str">
        <f>IF(ISERROR(VLOOKUP($A453,'2021_NQC_List-11_13'!$A$2:$T$1532,4,FALSE)),"",VLOOKUP($A453,'2021_NQC_List-11_13'!$A$2:$T$1532,18,FALSE))</f>
        <v>FC</v>
      </c>
      <c r="M453">
        <f>IF($K453="NQC",VLOOKUP($A453,'2021_NQC_List-11_13'!$A$2:$T$1532,4,FALSE),0)</f>
        <v>1.3</v>
      </c>
      <c r="N453">
        <f>IF($K453="NQC",VLOOKUP($A453,'2021_NQC_List-11_13'!$A$2:$T$1532,5,FALSE),0)</f>
        <v>2.5299999999999998</v>
      </c>
      <c r="O453">
        <f>IF($K453="NQC",VLOOKUP($A453,'2021_NQC_List-11_13'!$A$2:$T$1532,6,FALSE),0)</f>
        <v>4.28</v>
      </c>
      <c r="P453">
        <f>IF($K453="NQC",VLOOKUP($A453,'2021_NQC_List-11_13'!$A$2:$T$1532,7,FALSE),0)</f>
        <v>5.47</v>
      </c>
      <c r="Q453">
        <f>IF($K453="NQC",VLOOKUP($A453,'2021_NQC_List-11_13'!$A$2:$T$1532,8,FALSE),0)</f>
        <v>6.94</v>
      </c>
      <c r="R453">
        <f>IF($K453="NQC",VLOOKUP($A453,'2021_NQC_List-11_13'!$A$2:$T$1532,9,FALSE),0)</f>
        <v>8.18</v>
      </c>
      <c r="S453">
        <f>IF($K453="NQC",VLOOKUP($A453,'2021_NQC_List-11_13'!$A$2:$T$1532,10,FALSE),0)</f>
        <v>9.06</v>
      </c>
      <c r="T453">
        <f>IF($K453="NQC",VLOOKUP($A453,'2021_NQC_List-11_13'!$A$2:$T$1532,11,FALSE),0)</f>
        <v>8.65</v>
      </c>
      <c r="U453">
        <f>IF($K453="NQC",VLOOKUP($A453,'2021_NQC_List-11_13'!$A$2:$T$1532,12,FALSE),0)</f>
        <v>5.17</v>
      </c>
      <c r="V453">
        <f>IF($K453="NQC",VLOOKUP($A453,'2021_NQC_List-11_13'!$A$2:$T$1532,13,FALSE),0)</f>
        <v>3.45</v>
      </c>
      <c r="W453">
        <f>IF($K453="NQC",VLOOKUP($A453,'2021_NQC_List-11_13'!$A$2:$T$1532,14,FALSE),0)</f>
        <v>1.19</v>
      </c>
      <c r="X453">
        <f>IF($K453="NQC",VLOOKUP($A453,'2021_NQC_List-11_13'!$A$2:$T$1532,15,FALSE),0)</f>
        <v>1.06</v>
      </c>
      <c r="Y453" t="str">
        <f t="shared" si="15"/>
        <v>Hydro-Small Hydro</v>
      </c>
      <c r="AA453" t="s">
        <v>4341</v>
      </c>
    </row>
    <row r="454" spans="1:27" x14ac:dyDescent="0.3">
      <c r="A454" t="str">
        <f>'OASIS-11_26'!E468</f>
        <v>PANSEA_1_PANARO</v>
      </c>
      <c r="B454" t="str">
        <f>'OASIS-11_26'!G468</f>
        <v>Mesa Wind Project</v>
      </c>
      <c r="C454" t="str">
        <f>VLOOKUP($A454,'OASIS-11_26'!$E$2:$R$1556,2,FALSE)</f>
        <v>GEN</v>
      </c>
      <c r="D454" s="1">
        <f>VLOOKUP($A454,'OASIS-11_26'!$E$2:$R$1556,11,FALSE)</f>
        <v>36160</v>
      </c>
      <c r="E454" s="3">
        <f t="shared" si="14"/>
        <v>1998</v>
      </c>
      <c r="F454" t="str">
        <f>VLOOKUP($A454,'OASIS-11_26'!$E$2:$R$1556,9,FALSE)</f>
        <v>WIND</v>
      </c>
      <c r="G454" t="str">
        <f>VLOOKUP($A454,'OASIS-11_26'!$E$2:$R$1556,8,FALSE)</f>
        <v>WIND</v>
      </c>
      <c r="H454">
        <f>VLOOKUP($A454,'OASIS-11_26'!$E$2:$R$1556,4,FALSE)</f>
        <v>30</v>
      </c>
      <c r="I454">
        <f>VLOOKUP($A454,'OASIS-11_26'!$E$2:$R$1556,5,FALSE)</f>
        <v>30</v>
      </c>
      <c r="J454" t="str">
        <f>VLOOKUP($A454,'OASIS-11_26'!$E$2:$R$1556,6,FALSE)</f>
        <v>SCE</v>
      </c>
      <c r="K454" t="str">
        <f>IF(ISERROR(VLOOKUP($A454,'2021_NQC_List-11_13'!$A$2:$T$1532,4,FALSE)),"","NQC")</f>
        <v>NQC</v>
      </c>
      <c r="L454" s="3" t="str">
        <f>IF(ISERROR(VLOOKUP($A454,'2021_NQC_List-11_13'!$A$2:$T$1532,4,FALSE)),"",VLOOKUP($A454,'2021_NQC_List-11_13'!$A$2:$T$1532,18,FALSE))</f>
        <v>FC</v>
      </c>
      <c r="M454">
        <f>IF($K454="NQC",VLOOKUP($A454,'2021_NQC_List-11_13'!$A$2:$T$1532,4,FALSE),0)</f>
        <v>4.2</v>
      </c>
      <c r="N454">
        <f>IF($K454="NQC",VLOOKUP($A454,'2021_NQC_List-11_13'!$A$2:$T$1532,5,FALSE),0)</f>
        <v>3.6</v>
      </c>
      <c r="O454">
        <f>IF($K454="NQC",VLOOKUP($A454,'2021_NQC_List-11_13'!$A$2:$T$1532,6,FALSE),0)</f>
        <v>8.4</v>
      </c>
      <c r="P454">
        <f>IF($K454="NQC",VLOOKUP($A454,'2021_NQC_List-11_13'!$A$2:$T$1532,7,FALSE),0)</f>
        <v>7.5</v>
      </c>
      <c r="Q454">
        <f>IF($K454="NQC",VLOOKUP($A454,'2021_NQC_List-11_13'!$A$2:$T$1532,8,FALSE),0)</f>
        <v>7.5</v>
      </c>
      <c r="R454">
        <f>IF($K454="NQC",VLOOKUP($A454,'2021_NQC_List-11_13'!$A$2:$T$1532,9,FALSE),0)</f>
        <v>9.9</v>
      </c>
      <c r="S454">
        <f>IF($K454="NQC",VLOOKUP($A454,'2021_NQC_List-11_13'!$A$2:$T$1532,10,FALSE),0)</f>
        <v>6.9</v>
      </c>
      <c r="T454">
        <f>IF($K454="NQC",VLOOKUP($A454,'2021_NQC_List-11_13'!$A$2:$T$1532,11,FALSE),0)</f>
        <v>6.3</v>
      </c>
      <c r="U454">
        <f>IF($K454="NQC",VLOOKUP($A454,'2021_NQC_List-11_13'!$A$2:$T$1532,12,FALSE),0)</f>
        <v>4.5</v>
      </c>
      <c r="V454">
        <f>IF($K454="NQC",VLOOKUP($A454,'2021_NQC_List-11_13'!$A$2:$T$1532,13,FALSE),0)</f>
        <v>2.4</v>
      </c>
      <c r="W454">
        <f>IF($K454="NQC",VLOOKUP($A454,'2021_NQC_List-11_13'!$A$2:$T$1532,14,FALSE),0)</f>
        <v>3.6</v>
      </c>
      <c r="X454">
        <f>IF($K454="NQC",VLOOKUP($A454,'2021_NQC_List-11_13'!$A$2:$T$1532,15,FALSE),0)</f>
        <v>3.9</v>
      </c>
      <c r="Y454" t="str">
        <f t="shared" si="15"/>
        <v>Non-Hydro</v>
      </c>
      <c r="AA454" t="s">
        <v>4341</v>
      </c>
    </row>
    <row r="455" spans="1:27" x14ac:dyDescent="0.3">
      <c r="A455" t="str">
        <f>'OASIS-11_26'!E469</f>
        <v>HENRTA_6_SOLAR2</v>
      </c>
      <c r="B455" t="str">
        <f>'OASIS-11_26'!G469</f>
        <v>Westside Solar Power PV1</v>
      </c>
      <c r="C455" t="str">
        <f>VLOOKUP($A455,'OASIS-11_26'!$E$2:$R$1556,2,FALSE)</f>
        <v>GEN</v>
      </c>
      <c r="D455" s="1">
        <f>VLOOKUP($A455,'OASIS-11_26'!$E$2:$R$1556,11,FALSE)</f>
        <v>42497</v>
      </c>
      <c r="E455" s="3">
        <f t="shared" si="14"/>
        <v>2016</v>
      </c>
      <c r="F455" t="str">
        <f>VLOOKUP($A455,'OASIS-11_26'!$E$2:$R$1556,9,FALSE)</f>
        <v>SUN</v>
      </c>
      <c r="G455" t="str">
        <f>VLOOKUP($A455,'OASIS-11_26'!$E$2:$R$1556,8,FALSE)</f>
        <v>PHOTO VOLTAIC</v>
      </c>
      <c r="H455">
        <f>VLOOKUP($A455,'OASIS-11_26'!$E$2:$R$1556,4,FALSE)</f>
        <v>2</v>
      </c>
      <c r="I455">
        <f>VLOOKUP($A455,'OASIS-11_26'!$E$2:$R$1556,5,FALSE)</f>
        <v>2</v>
      </c>
      <c r="J455" t="str">
        <f>VLOOKUP($A455,'OASIS-11_26'!$E$2:$R$1556,6,FALSE)</f>
        <v>PGAE</v>
      </c>
      <c r="K455" t="str">
        <f>IF(ISERROR(VLOOKUP($A455,'2021_NQC_List-11_13'!$A$2:$T$1532,4,FALSE)),"","NQC")</f>
        <v>NQC</v>
      </c>
      <c r="L455" s="3" t="str">
        <f>IF(ISERROR(VLOOKUP($A455,'2021_NQC_List-11_13'!$A$2:$T$1532,4,FALSE)),"",VLOOKUP($A455,'2021_NQC_List-11_13'!$A$2:$T$1532,18,FALSE))</f>
        <v>EO</v>
      </c>
      <c r="M455">
        <f>IF($K455="NQC",VLOOKUP($A455,'2021_NQC_List-11_13'!$A$2:$T$1532,4,FALSE),0)</f>
        <v>0</v>
      </c>
      <c r="N455">
        <f>IF($K455="NQC",VLOOKUP($A455,'2021_NQC_List-11_13'!$A$2:$T$1532,5,FALSE),0)</f>
        <v>0</v>
      </c>
      <c r="O455">
        <f>IF($K455="NQC",VLOOKUP($A455,'2021_NQC_List-11_13'!$A$2:$T$1532,6,FALSE),0)</f>
        <v>0</v>
      </c>
      <c r="P455">
        <f>IF($K455="NQC",VLOOKUP($A455,'2021_NQC_List-11_13'!$A$2:$T$1532,7,FALSE),0)</f>
        <v>0</v>
      </c>
      <c r="Q455">
        <f>IF($K455="NQC",VLOOKUP($A455,'2021_NQC_List-11_13'!$A$2:$T$1532,8,FALSE),0)</f>
        <v>0</v>
      </c>
      <c r="R455">
        <f>IF($K455="NQC",VLOOKUP($A455,'2021_NQC_List-11_13'!$A$2:$T$1532,9,FALSE),0)</f>
        <v>0</v>
      </c>
      <c r="S455">
        <f>IF($K455="NQC",VLOOKUP($A455,'2021_NQC_List-11_13'!$A$2:$T$1532,10,FALSE),0)</f>
        <v>0</v>
      </c>
      <c r="T455">
        <f>IF($K455="NQC",VLOOKUP($A455,'2021_NQC_List-11_13'!$A$2:$T$1532,11,FALSE),0)</f>
        <v>0</v>
      </c>
      <c r="U455">
        <f>IF($K455="NQC",VLOOKUP($A455,'2021_NQC_List-11_13'!$A$2:$T$1532,12,FALSE),0)</f>
        <v>0</v>
      </c>
      <c r="V455">
        <f>IF($K455="NQC",VLOOKUP($A455,'2021_NQC_List-11_13'!$A$2:$T$1532,13,FALSE),0)</f>
        <v>0</v>
      </c>
      <c r="W455">
        <f>IF($K455="NQC",VLOOKUP($A455,'2021_NQC_List-11_13'!$A$2:$T$1532,14,FALSE),0)</f>
        <v>0</v>
      </c>
      <c r="X455">
        <f>IF($K455="NQC",VLOOKUP($A455,'2021_NQC_List-11_13'!$A$2:$T$1532,15,FALSE),0)</f>
        <v>0</v>
      </c>
      <c r="Y455" t="str">
        <f t="shared" si="15"/>
        <v>Non-Hydro</v>
      </c>
      <c r="AA455" t="s">
        <v>4341</v>
      </c>
    </row>
    <row r="456" spans="1:27" x14ac:dyDescent="0.3">
      <c r="A456" t="str">
        <f>'OASIS-11_26'!E470</f>
        <v>ETIWND_2_CHMPNE</v>
      </c>
      <c r="B456" t="str">
        <f>'OASIS-11_26'!G470</f>
        <v>Champagne</v>
      </c>
      <c r="C456" t="str">
        <f>VLOOKUP($A456,'OASIS-11_26'!$E$2:$R$1556,2,FALSE)</f>
        <v>GEN</v>
      </c>
      <c r="D456" s="1">
        <f>VLOOKUP($A456,'OASIS-11_26'!$E$2:$R$1556,11,FALSE)</f>
        <v>41628</v>
      </c>
      <c r="E456" s="3">
        <f t="shared" si="14"/>
        <v>2013</v>
      </c>
      <c r="F456" t="str">
        <f>VLOOKUP($A456,'OASIS-11_26'!$E$2:$R$1556,9,FALSE)</f>
        <v>SUN</v>
      </c>
      <c r="G456" t="str">
        <f>VLOOKUP($A456,'OASIS-11_26'!$E$2:$R$1556,8,FALSE)</f>
        <v>PHOTO VOLTAIC</v>
      </c>
      <c r="H456">
        <f>VLOOKUP($A456,'OASIS-11_26'!$E$2:$R$1556,4,FALSE)</f>
        <v>1</v>
      </c>
      <c r="I456">
        <f>VLOOKUP($A456,'OASIS-11_26'!$E$2:$R$1556,5,FALSE)</f>
        <v>1.5</v>
      </c>
      <c r="J456" t="str">
        <f>VLOOKUP($A456,'OASIS-11_26'!$E$2:$R$1556,6,FALSE)</f>
        <v>SCE</v>
      </c>
      <c r="K456" t="str">
        <f>IF(ISERROR(VLOOKUP($A456,'2021_NQC_List-11_13'!$A$2:$T$1532,4,FALSE)),"","NQC")</f>
        <v>NQC</v>
      </c>
      <c r="L456" s="3" t="str">
        <f>IF(ISERROR(VLOOKUP($A456,'2021_NQC_List-11_13'!$A$2:$T$1532,4,FALSE)),"",VLOOKUP($A456,'2021_NQC_List-11_13'!$A$2:$T$1532,18,FALSE))</f>
        <v>EO</v>
      </c>
      <c r="M456">
        <f>IF($K456="NQC",VLOOKUP($A456,'2021_NQC_List-11_13'!$A$2:$T$1532,4,FALSE),0)</f>
        <v>0</v>
      </c>
      <c r="N456">
        <f>IF($K456="NQC",VLOOKUP($A456,'2021_NQC_List-11_13'!$A$2:$T$1532,5,FALSE),0)</f>
        <v>0</v>
      </c>
      <c r="O456">
        <f>IF($K456="NQC",VLOOKUP($A456,'2021_NQC_List-11_13'!$A$2:$T$1532,6,FALSE),0)</f>
        <v>0</v>
      </c>
      <c r="P456">
        <f>IF($K456="NQC",VLOOKUP($A456,'2021_NQC_List-11_13'!$A$2:$T$1532,7,FALSE),0)</f>
        <v>0</v>
      </c>
      <c r="Q456">
        <f>IF($K456="NQC",VLOOKUP($A456,'2021_NQC_List-11_13'!$A$2:$T$1532,8,FALSE),0)</f>
        <v>0</v>
      </c>
      <c r="R456">
        <f>IF($K456="NQC",VLOOKUP($A456,'2021_NQC_List-11_13'!$A$2:$T$1532,9,FALSE),0)</f>
        <v>0</v>
      </c>
      <c r="S456">
        <f>IF($K456="NQC",VLOOKUP($A456,'2021_NQC_List-11_13'!$A$2:$T$1532,10,FALSE),0)</f>
        <v>0</v>
      </c>
      <c r="T456">
        <f>IF($K456="NQC",VLOOKUP($A456,'2021_NQC_List-11_13'!$A$2:$T$1532,11,FALSE),0)</f>
        <v>0</v>
      </c>
      <c r="U456">
        <f>IF($K456="NQC",VLOOKUP($A456,'2021_NQC_List-11_13'!$A$2:$T$1532,12,FALSE),0)</f>
        <v>0</v>
      </c>
      <c r="V456">
        <f>IF($K456="NQC",VLOOKUP($A456,'2021_NQC_List-11_13'!$A$2:$T$1532,13,FALSE),0)</f>
        <v>0</v>
      </c>
      <c r="W456">
        <f>IF($K456="NQC",VLOOKUP($A456,'2021_NQC_List-11_13'!$A$2:$T$1532,14,FALSE),0)</f>
        <v>0</v>
      </c>
      <c r="X456">
        <f>IF($K456="NQC",VLOOKUP($A456,'2021_NQC_List-11_13'!$A$2:$T$1532,15,FALSE),0)</f>
        <v>0</v>
      </c>
      <c r="Y456" t="str">
        <f t="shared" si="15"/>
        <v>Non-Hydro</v>
      </c>
      <c r="AA456" t="s">
        <v>4341</v>
      </c>
    </row>
    <row r="457" spans="1:27" x14ac:dyDescent="0.3">
      <c r="A457" t="str">
        <f>'OASIS-11_26'!E471</f>
        <v>CAYTNO_2_VASCO</v>
      </c>
      <c r="B457" t="str">
        <f>'OASIS-11_26'!G471</f>
        <v>Vasco Road</v>
      </c>
      <c r="C457" t="str">
        <f>VLOOKUP($A457,'OASIS-11_26'!$E$2:$R$1556,2,FALSE)</f>
        <v>GEN</v>
      </c>
      <c r="D457" s="1">
        <f>VLOOKUP($A457,'OASIS-11_26'!$E$2:$R$1556,11,FALSE)</f>
        <v>41675</v>
      </c>
      <c r="E457" s="3">
        <f t="shared" si="14"/>
        <v>2014</v>
      </c>
      <c r="F457" t="str">
        <f>VLOOKUP($A457,'OASIS-11_26'!$E$2:$R$1556,9,FALSE)</f>
        <v>BIOGAS</v>
      </c>
      <c r="G457" t="str">
        <f>VLOOKUP($A457,'OASIS-11_26'!$E$2:$R$1556,8,FALSE)</f>
        <v>RECIPROCATING ENGINE</v>
      </c>
      <c r="H457">
        <f>VLOOKUP($A457,'OASIS-11_26'!$E$2:$R$1556,4,FALSE)</f>
        <v>4.3</v>
      </c>
      <c r="I457">
        <f>VLOOKUP($A457,'OASIS-11_26'!$E$2:$R$1556,5,FALSE)</f>
        <v>4.3</v>
      </c>
      <c r="J457" t="str">
        <f>VLOOKUP($A457,'OASIS-11_26'!$E$2:$R$1556,6,FALSE)</f>
        <v>PGAE</v>
      </c>
      <c r="K457" t="str">
        <f>IF(ISERROR(VLOOKUP($A457,'2021_NQC_List-11_13'!$A$2:$T$1532,4,FALSE)),"","NQC")</f>
        <v>NQC</v>
      </c>
      <c r="L457" s="3" t="str">
        <f>IF(ISERROR(VLOOKUP($A457,'2021_NQC_List-11_13'!$A$2:$T$1532,4,FALSE)),"",VLOOKUP($A457,'2021_NQC_List-11_13'!$A$2:$T$1532,18,FALSE))</f>
        <v>FC</v>
      </c>
      <c r="M457">
        <f>IF($K457="NQC",VLOOKUP($A457,'2021_NQC_List-11_13'!$A$2:$T$1532,4,FALSE),0)</f>
        <v>4.3</v>
      </c>
      <c r="N457">
        <f>IF($K457="NQC",VLOOKUP($A457,'2021_NQC_List-11_13'!$A$2:$T$1532,5,FALSE),0)</f>
        <v>4.3</v>
      </c>
      <c r="O457">
        <f>IF($K457="NQC",VLOOKUP($A457,'2021_NQC_List-11_13'!$A$2:$T$1532,6,FALSE),0)</f>
        <v>4.3</v>
      </c>
      <c r="P457">
        <f>IF($K457="NQC",VLOOKUP($A457,'2021_NQC_List-11_13'!$A$2:$T$1532,7,FALSE),0)</f>
        <v>4.3</v>
      </c>
      <c r="Q457">
        <f>IF($K457="NQC",VLOOKUP($A457,'2021_NQC_List-11_13'!$A$2:$T$1532,8,FALSE),0)</f>
        <v>4.3</v>
      </c>
      <c r="R457">
        <f>IF($K457="NQC",VLOOKUP($A457,'2021_NQC_List-11_13'!$A$2:$T$1532,9,FALSE),0)</f>
        <v>4.3</v>
      </c>
      <c r="S457">
        <f>IF($K457="NQC",VLOOKUP($A457,'2021_NQC_List-11_13'!$A$2:$T$1532,10,FALSE),0)</f>
        <v>4.3</v>
      </c>
      <c r="T457">
        <f>IF($K457="NQC",VLOOKUP($A457,'2021_NQC_List-11_13'!$A$2:$T$1532,11,FALSE),0)</f>
        <v>4.3</v>
      </c>
      <c r="U457">
        <f>IF($K457="NQC",VLOOKUP($A457,'2021_NQC_List-11_13'!$A$2:$T$1532,12,FALSE),0)</f>
        <v>4.3</v>
      </c>
      <c r="V457">
        <f>IF($K457="NQC",VLOOKUP($A457,'2021_NQC_List-11_13'!$A$2:$T$1532,13,FALSE),0)</f>
        <v>4.3</v>
      </c>
      <c r="W457">
        <f>IF($K457="NQC",VLOOKUP($A457,'2021_NQC_List-11_13'!$A$2:$T$1532,14,FALSE),0)</f>
        <v>4.3</v>
      </c>
      <c r="X457">
        <f>IF($K457="NQC",VLOOKUP($A457,'2021_NQC_List-11_13'!$A$2:$T$1532,15,FALSE),0)</f>
        <v>4.3</v>
      </c>
      <c r="Y457" t="str">
        <f t="shared" si="15"/>
        <v>Non-Hydro</v>
      </c>
      <c r="AA457" t="s">
        <v>4341</v>
      </c>
    </row>
    <row r="458" spans="1:27" x14ac:dyDescent="0.3">
      <c r="A458" t="str">
        <f>'OASIS-11_26'!E472</f>
        <v>CAMLOT_2_SOLAR1</v>
      </c>
      <c r="B458" t="str">
        <f>'OASIS-11_26'!G472</f>
        <v>Camelot</v>
      </c>
      <c r="C458" t="str">
        <f>VLOOKUP($A458,'OASIS-11_26'!$E$2:$R$1556,2,FALSE)</f>
        <v>GEN</v>
      </c>
      <c r="D458" s="1">
        <f>VLOOKUP($A458,'OASIS-11_26'!$E$2:$R$1556,11,FALSE)</f>
        <v>41984</v>
      </c>
      <c r="E458" s="3">
        <f t="shared" si="14"/>
        <v>2014</v>
      </c>
      <c r="F458" t="str">
        <f>VLOOKUP($A458,'OASIS-11_26'!$E$2:$R$1556,9,FALSE)</f>
        <v>SUN</v>
      </c>
      <c r="G458" t="str">
        <f>VLOOKUP($A458,'OASIS-11_26'!$E$2:$R$1556,8,FALSE)</f>
        <v>PHOTO VOLTAIC</v>
      </c>
      <c r="H458">
        <f>VLOOKUP($A458,'OASIS-11_26'!$E$2:$R$1556,4,FALSE)</f>
        <v>45</v>
      </c>
      <c r="I458">
        <f>VLOOKUP($A458,'OASIS-11_26'!$E$2:$R$1556,5,FALSE)</f>
        <v>45</v>
      </c>
      <c r="J458" t="str">
        <f>VLOOKUP($A458,'OASIS-11_26'!$E$2:$R$1556,6,FALSE)</f>
        <v>SCE</v>
      </c>
      <c r="K458" t="str">
        <f>IF(ISERROR(VLOOKUP($A458,'2021_NQC_List-11_13'!$A$2:$T$1532,4,FALSE)),"","NQC")</f>
        <v>NQC</v>
      </c>
      <c r="L458" s="3" t="str">
        <f>IF(ISERROR(VLOOKUP($A458,'2021_NQC_List-11_13'!$A$2:$T$1532,4,FALSE)),"",VLOOKUP($A458,'2021_NQC_List-11_13'!$A$2:$T$1532,18,FALSE))</f>
        <v>FC</v>
      </c>
      <c r="M458">
        <f>IF($K458="NQC",VLOOKUP($A458,'2021_NQC_List-11_13'!$A$2:$T$1532,4,FALSE),0)</f>
        <v>1.8</v>
      </c>
      <c r="N458">
        <f>IF($K458="NQC",VLOOKUP($A458,'2021_NQC_List-11_13'!$A$2:$T$1532,5,FALSE),0)</f>
        <v>1.35</v>
      </c>
      <c r="O458">
        <f>IF($K458="NQC",VLOOKUP($A458,'2021_NQC_List-11_13'!$A$2:$T$1532,6,FALSE),0)</f>
        <v>8.1</v>
      </c>
      <c r="P458">
        <f>IF($K458="NQC",VLOOKUP($A458,'2021_NQC_List-11_13'!$A$2:$T$1532,7,FALSE),0)</f>
        <v>6.75</v>
      </c>
      <c r="Q458">
        <f>IF($K458="NQC",VLOOKUP($A458,'2021_NQC_List-11_13'!$A$2:$T$1532,8,FALSE),0)</f>
        <v>7.2</v>
      </c>
      <c r="R458">
        <f>IF($K458="NQC",VLOOKUP($A458,'2021_NQC_List-11_13'!$A$2:$T$1532,9,FALSE),0)</f>
        <v>13.95</v>
      </c>
      <c r="S458">
        <f>IF($K458="NQC",VLOOKUP($A458,'2021_NQC_List-11_13'!$A$2:$T$1532,10,FALSE),0)</f>
        <v>17.55</v>
      </c>
      <c r="T458">
        <f>IF($K458="NQC",VLOOKUP($A458,'2021_NQC_List-11_13'!$A$2:$T$1532,11,FALSE),0)</f>
        <v>12.15</v>
      </c>
      <c r="U458">
        <f>IF($K458="NQC",VLOOKUP($A458,'2021_NQC_List-11_13'!$A$2:$T$1532,12,FALSE),0)</f>
        <v>6.3</v>
      </c>
      <c r="V458">
        <f>IF($K458="NQC",VLOOKUP($A458,'2021_NQC_List-11_13'!$A$2:$T$1532,13,FALSE),0)</f>
        <v>0.9</v>
      </c>
      <c r="W458">
        <f>IF($K458="NQC",VLOOKUP($A458,'2021_NQC_List-11_13'!$A$2:$T$1532,14,FALSE),0)</f>
        <v>0.9</v>
      </c>
      <c r="X458">
        <f>IF($K458="NQC",VLOOKUP($A458,'2021_NQC_List-11_13'!$A$2:$T$1532,15,FALSE),0)</f>
        <v>0</v>
      </c>
      <c r="Y458" t="str">
        <f t="shared" si="15"/>
        <v>Non-Hydro</v>
      </c>
      <c r="AA458" t="s">
        <v>4341</v>
      </c>
    </row>
    <row r="459" spans="1:27" x14ac:dyDescent="0.3">
      <c r="A459" t="str">
        <f>'OASIS-11_26'!E473</f>
        <v>IVWEST_2_SOLAR1</v>
      </c>
      <c r="B459" t="str">
        <f>'OASIS-11_26'!G473</f>
        <v xml:space="preserve">Imperial Valley West ( Q # 608) </v>
      </c>
      <c r="C459" t="str">
        <f>VLOOKUP($A459,'OASIS-11_26'!$E$2:$R$1556,2,FALSE)</f>
        <v>GEN</v>
      </c>
      <c r="D459" s="1">
        <f>VLOOKUP($A459,'OASIS-11_26'!$E$2:$R$1556,11,FALSE)</f>
        <v>42277</v>
      </c>
      <c r="E459" s="3">
        <f t="shared" si="14"/>
        <v>2015</v>
      </c>
      <c r="F459" t="str">
        <f>VLOOKUP($A459,'OASIS-11_26'!$E$2:$R$1556,9,FALSE)</f>
        <v>SUN</v>
      </c>
      <c r="G459" t="str">
        <f>VLOOKUP($A459,'OASIS-11_26'!$E$2:$R$1556,8,FALSE)</f>
        <v>PHOTO VOLTAIC</v>
      </c>
      <c r="H459">
        <f>VLOOKUP($A459,'OASIS-11_26'!$E$2:$R$1556,4,FALSE)</f>
        <v>150</v>
      </c>
      <c r="I459">
        <f>VLOOKUP($A459,'OASIS-11_26'!$E$2:$R$1556,5,FALSE)</f>
        <v>0</v>
      </c>
      <c r="J459" t="str">
        <f>VLOOKUP($A459,'OASIS-11_26'!$E$2:$R$1556,6,FALSE)</f>
        <v>SDGE</v>
      </c>
      <c r="K459" t="str">
        <f>IF(ISERROR(VLOOKUP($A459,'2021_NQC_List-11_13'!$A$2:$T$1532,4,FALSE)),"","NQC")</f>
        <v>NQC</v>
      </c>
      <c r="L459" s="3" t="str">
        <f>IF(ISERROR(VLOOKUP($A459,'2021_NQC_List-11_13'!$A$2:$T$1532,4,FALSE)),"",VLOOKUP($A459,'2021_NQC_List-11_13'!$A$2:$T$1532,18,FALSE))</f>
        <v>FC</v>
      </c>
      <c r="M459">
        <f>IF($K459="NQC",VLOOKUP($A459,'2021_NQC_List-11_13'!$A$2:$T$1532,4,FALSE),0)</f>
        <v>6</v>
      </c>
      <c r="N459">
        <f>IF($K459="NQC",VLOOKUP($A459,'2021_NQC_List-11_13'!$A$2:$T$1532,5,FALSE),0)</f>
        <v>4.5</v>
      </c>
      <c r="O459">
        <f>IF($K459="NQC",VLOOKUP($A459,'2021_NQC_List-11_13'!$A$2:$T$1532,6,FALSE),0)</f>
        <v>27</v>
      </c>
      <c r="P459">
        <f>IF($K459="NQC",VLOOKUP($A459,'2021_NQC_List-11_13'!$A$2:$T$1532,7,FALSE),0)</f>
        <v>22.5</v>
      </c>
      <c r="Q459">
        <f>IF($K459="NQC",VLOOKUP($A459,'2021_NQC_List-11_13'!$A$2:$T$1532,8,FALSE),0)</f>
        <v>24</v>
      </c>
      <c r="R459">
        <f>IF($K459="NQC",VLOOKUP($A459,'2021_NQC_List-11_13'!$A$2:$T$1532,9,FALSE),0)</f>
        <v>46.5</v>
      </c>
      <c r="S459">
        <f>IF($K459="NQC",VLOOKUP($A459,'2021_NQC_List-11_13'!$A$2:$T$1532,10,FALSE),0)</f>
        <v>58.5</v>
      </c>
      <c r="T459">
        <f>IF($K459="NQC",VLOOKUP($A459,'2021_NQC_List-11_13'!$A$2:$T$1532,11,FALSE),0)</f>
        <v>40.5</v>
      </c>
      <c r="U459">
        <f>IF($K459="NQC",VLOOKUP($A459,'2021_NQC_List-11_13'!$A$2:$T$1532,12,FALSE),0)</f>
        <v>21</v>
      </c>
      <c r="V459">
        <f>IF($K459="NQC",VLOOKUP($A459,'2021_NQC_List-11_13'!$A$2:$T$1532,13,FALSE),0)</f>
        <v>3</v>
      </c>
      <c r="W459">
        <f>IF($K459="NQC",VLOOKUP($A459,'2021_NQC_List-11_13'!$A$2:$T$1532,14,FALSE),0)</f>
        <v>3</v>
      </c>
      <c r="X459">
        <f>IF($K459="NQC",VLOOKUP($A459,'2021_NQC_List-11_13'!$A$2:$T$1532,15,FALSE),0)</f>
        <v>0</v>
      </c>
      <c r="Y459" t="str">
        <f t="shared" si="15"/>
        <v>Non-Hydro</v>
      </c>
      <c r="AA459" t="s">
        <v>4341</v>
      </c>
    </row>
    <row r="460" spans="1:27" x14ac:dyDescent="0.3">
      <c r="A460" t="str">
        <f>'OASIS-11_26'!E474</f>
        <v>GUERNS_6_SOLAR</v>
      </c>
      <c r="B460" t="str">
        <f>'OASIS-11_26'!G474</f>
        <v>Guernsey Solar Station</v>
      </c>
      <c r="C460" t="str">
        <f>VLOOKUP($A460,'OASIS-11_26'!$E$2:$R$1556,2,FALSE)</f>
        <v>GEN</v>
      </c>
      <c r="D460" s="1">
        <f>VLOOKUP($A460,'OASIS-11_26'!$E$2:$R$1556,11,FALSE)</f>
        <v>41535</v>
      </c>
      <c r="E460" s="3">
        <f t="shared" si="14"/>
        <v>2013</v>
      </c>
      <c r="F460" t="str">
        <f>VLOOKUP($A460,'OASIS-11_26'!$E$2:$R$1556,9,FALSE)</f>
        <v>SUN</v>
      </c>
      <c r="G460" t="str">
        <f>VLOOKUP($A460,'OASIS-11_26'!$E$2:$R$1556,8,FALSE)</f>
        <v>PHOTO VOLTAIC</v>
      </c>
      <c r="H460">
        <f>VLOOKUP($A460,'OASIS-11_26'!$E$2:$R$1556,4,FALSE)</f>
        <v>20</v>
      </c>
      <c r="I460">
        <f>VLOOKUP($A460,'OASIS-11_26'!$E$2:$R$1556,5,FALSE)</f>
        <v>20</v>
      </c>
      <c r="J460" t="str">
        <f>VLOOKUP($A460,'OASIS-11_26'!$E$2:$R$1556,6,FALSE)</f>
        <v>PGAE</v>
      </c>
      <c r="K460" t="str">
        <f>IF(ISERROR(VLOOKUP($A460,'2021_NQC_List-11_13'!$A$2:$T$1532,4,FALSE)),"","NQC")</f>
        <v>NQC</v>
      </c>
      <c r="L460" s="3" t="str">
        <f>IF(ISERROR(VLOOKUP($A460,'2021_NQC_List-11_13'!$A$2:$T$1532,4,FALSE)),"",VLOOKUP($A460,'2021_NQC_List-11_13'!$A$2:$T$1532,18,FALSE))</f>
        <v>FC</v>
      </c>
      <c r="M460">
        <f>IF($K460="NQC",VLOOKUP($A460,'2021_NQC_List-11_13'!$A$2:$T$1532,4,FALSE),0)</f>
        <v>0.8</v>
      </c>
      <c r="N460">
        <f>IF($K460="NQC",VLOOKUP($A460,'2021_NQC_List-11_13'!$A$2:$T$1532,5,FALSE),0)</f>
        <v>0.6</v>
      </c>
      <c r="O460">
        <f>IF($K460="NQC",VLOOKUP($A460,'2021_NQC_List-11_13'!$A$2:$T$1532,6,FALSE),0)</f>
        <v>3.6</v>
      </c>
      <c r="P460">
        <f>IF($K460="NQC",VLOOKUP($A460,'2021_NQC_List-11_13'!$A$2:$T$1532,7,FALSE),0)</f>
        <v>3</v>
      </c>
      <c r="Q460">
        <f>IF($K460="NQC",VLOOKUP($A460,'2021_NQC_List-11_13'!$A$2:$T$1532,8,FALSE),0)</f>
        <v>3.2</v>
      </c>
      <c r="R460">
        <f>IF($K460="NQC",VLOOKUP($A460,'2021_NQC_List-11_13'!$A$2:$T$1532,9,FALSE),0)</f>
        <v>6.2</v>
      </c>
      <c r="S460">
        <f>IF($K460="NQC",VLOOKUP($A460,'2021_NQC_List-11_13'!$A$2:$T$1532,10,FALSE),0)</f>
        <v>7.8</v>
      </c>
      <c r="T460">
        <f>IF($K460="NQC",VLOOKUP($A460,'2021_NQC_List-11_13'!$A$2:$T$1532,11,FALSE),0)</f>
        <v>5.4</v>
      </c>
      <c r="U460">
        <f>IF($K460="NQC",VLOOKUP($A460,'2021_NQC_List-11_13'!$A$2:$T$1532,12,FALSE),0)</f>
        <v>2.8</v>
      </c>
      <c r="V460">
        <f>IF($K460="NQC",VLOOKUP($A460,'2021_NQC_List-11_13'!$A$2:$T$1532,13,FALSE),0)</f>
        <v>0.4</v>
      </c>
      <c r="W460">
        <f>IF($K460="NQC",VLOOKUP($A460,'2021_NQC_List-11_13'!$A$2:$T$1532,14,FALSE),0)</f>
        <v>0.4</v>
      </c>
      <c r="X460">
        <f>IF($K460="NQC",VLOOKUP($A460,'2021_NQC_List-11_13'!$A$2:$T$1532,15,FALSE),0)</f>
        <v>0</v>
      </c>
      <c r="Y460" t="str">
        <f t="shared" si="15"/>
        <v>Non-Hydro</v>
      </c>
      <c r="AA460" t="s">
        <v>4341</v>
      </c>
    </row>
    <row r="461" spans="1:27" x14ac:dyDescent="0.3">
      <c r="A461" t="str">
        <f>'OASIS-11_26'!E475</f>
        <v>TRNQL8_2_AMASR1</v>
      </c>
      <c r="B461" t="str">
        <f>'OASIS-11_26'!G475</f>
        <v>Tranquillity 8 Amarillo</v>
      </c>
      <c r="C461" t="str">
        <f>VLOOKUP($A461,'OASIS-11_26'!$E$2:$R$1556,2,FALSE)</f>
        <v>GEN</v>
      </c>
      <c r="D461" s="1">
        <f>VLOOKUP($A461,'OASIS-11_26'!$E$2:$R$1556,11,FALSE)</f>
        <v>43095</v>
      </c>
      <c r="E461" s="3">
        <f t="shared" si="14"/>
        <v>2017</v>
      </c>
      <c r="F461" t="str">
        <f>VLOOKUP($A461,'OASIS-11_26'!$E$2:$R$1556,9,FALSE)</f>
        <v>SUN</v>
      </c>
      <c r="G461" t="str">
        <f>VLOOKUP($A461,'OASIS-11_26'!$E$2:$R$1556,8,FALSE)</f>
        <v>PHOTO VOLTAIC</v>
      </c>
      <c r="H461">
        <f>VLOOKUP($A461,'OASIS-11_26'!$E$2:$R$1556,4,FALSE)</f>
        <v>20</v>
      </c>
      <c r="I461">
        <f>VLOOKUP($A461,'OASIS-11_26'!$E$2:$R$1556,5,FALSE)</f>
        <v>20</v>
      </c>
      <c r="J461" t="str">
        <f>VLOOKUP($A461,'OASIS-11_26'!$E$2:$R$1556,6,FALSE)</f>
        <v>PGAE</v>
      </c>
      <c r="K461" t="str">
        <f>IF(ISERROR(VLOOKUP($A461,'2021_NQC_List-11_13'!$A$2:$T$1532,4,FALSE)),"","NQC")</f>
        <v>NQC</v>
      </c>
      <c r="L461" s="3" t="str">
        <f>IF(ISERROR(VLOOKUP($A461,'2021_NQC_List-11_13'!$A$2:$T$1532,4,FALSE)),"",VLOOKUP($A461,'2021_NQC_List-11_13'!$A$2:$T$1532,18,FALSE))</f>
        <v>ID</v>
      </c>
      <c r="M461">
        <f>IF($K461="NQC",VLOOKUP($A461,'2021_NQC_List-11_13'!$A$2:$T$1532,4,FALSE),0)</f>
        <v>0.8</v>
      </c>
      <c r="N461">
        <f>IF($K461="NQC",VLOOKUP($A461,'2021_NQC_List-11_13'!$A$2:$T$1532,5,FALSE),0)</f>
        <v>0.6</v>
      </c>
      <c r="O461">
        <f>IF($K461="NQC",VLOOKUP($A461,'2021_NQC_List-11_13'!$A$2:$T$1532,6,FALSE),0)</f>
        <v>3.6</v>
      </c>
      <c r="P461">
        <f>IF($K461="NQC",VLOOKUP($A461,'2021_NQC_List-11_13'!$A$2:$T$1532,7,FALSE),0)</f>
        <v>3</v>
      </c>
      <c r="Q461">
        <f>IF($K461="NQC",VLOOKUP($A461,'2021_NQC_List-11_13'!$A$2:$T$1532,8,FALSE),0)</f>
        <v>3.2</v>
      </c>
      <c r="R461">
        <f>IF($K461="NQC",VLOOKUP($A461,'2021_NQC_List-11_13'!$A$2:$T$1532,9,FALSE),0)</f>
        <v>6.2</v>
      </c>
      <c r="S461">
        <f>IF($K461="NQC",VLOOKUP($A461,'2021_NQC_List-11_13'!$A$2:$T$1532,10,FALSE),0)</f>
        <v>7.8</v>
      </c>
      <c r="T461">
        <f>IF($K461="NQC",VLOOKUP($A461,'2021_NQC_List-11_13'!$A$2:$T$1532,11,FALSE),0)</f>
        <v>5.4</v>
      </c>
      <c r="U461">
        <f>IF($K461="NQC",VLOOKUP($A461,'2021_NQC_List-11_13'!$A$2:$T$1532,12,FALSE),0)</f>
        <v>2.8</v>
      </c>
      <c r="V461">
        <f>IF($K461="NQC",VLOOKUP($A461,'2021_NQC_List-11_13'!$A$2:$T$1532,13,FALSE),0)</f>
        <v>0.4</v>
      </c>
      <c r="W461">
        <f>IF($K461="NQC",VLOOKUP($A461,'2021_NQC_List-11_13'!$A$2:$T$1532,14,FALSE),0)</f>
        <v>0.4</v>
      </c>
      <c r="X461">
        <f>IF($K461="NQC",VLOOKUP($A461,'2021_NQC_List-11_13'!$A$2:$T$1532,15,FALSE),0)</f>
        <v>0</v>
      </c>
      <c r="Y461" t="str">
        <f t="shared" si="15"/>
        <v>Non-Hydro</v>
      </c>
      <c r="AA461" t="s">
        <v>4341</v>
      </c>
    </row>
    <row r="462" spans="1:27" x14ac:dyDescent="0.3">
      <c r="A462" t="str">
        <f>'OASIS-11_26'!E476</f>
        <v>OROLOM_1_SOLAR1</v>
      </c>
      <c r="B462" t="str">
        <f>'OASIS-11_26'!G476</f>
        <v>Oro Loma Solar 1</v>
      </c>
      <c r="C462" t="str">
        <f>VLOOKUP($A462,'OASIS-11_26'!$E$2:$R$1556,2,FALSE)</f>
        <v>GEN</v>
      </c>
      <c r="D462" s="1">
        <f>VLOOKUP($A462,'OASIS-11_26'!$E$2:$R$1556,11,FALSE)</f>
        <v>42763</v>
      </c>
      <c r="E462" s="3">
        <f t="shared" si="14"/>
        <v>2017</v>
      </c>
      <c r="F462" t="str">
        <f>VLOOKUP($A462,'OASIS-11_26'!$E$2:$R$1556,9,FALSE)</f>
        <v>SUN</v>
      </c>
      <c r="G462" t="str">
        <f>VLOOKUP($A462,'OASIS-11_26'!$E$2:$R$1556,8,FALSE)</f>
        <v>PHOTO VOLTAIC</v>
      </c>
      <c r="H462">
        <f>VLOOKUP($A462,'OASIS-11_26'!$E$2:$R$1556,4,FALSE)</f>
        <v>10</v>
      </c>
      <c r="I462">
        <f>VLOOKUP($A462,'OASIS-11_26'!$E$2:$R$1556,5,FALSE)</f>
        <v>10</v>
      </c>
      <c r="J462" t="str">
        <f>VLOOKUP($A462,'OASIS-11_26'!$E$2:$R$1556,6,FALSE)</f>
        <v>PGAE</v>
      </c>
      <c r="K462" t="str">
        <f>IF(ISERROR(VLOOKUP($A462,'2021_NQC_List-11_13'!$A$2:$T$1532,4,FALSE)),"","NQC")</f>
        <v>NQC</v>
      </c>
      <c r="L462" s="3" t="str">
        <f>IF(ISERROR(VLOOKUP($A462,'2021_NQC_List-11_13'!$A$2:$T$1532,4,FALSE)),"",VLOOKUP($A462,'2021_NQC_List-11_13'!$A$2:$T$1532,18,FALSE))</f>
        <v>EO</v>
      </c>
      <c r="M462">
        <f>IF($K462="NQC",VLOOKUP($A462,'2021_NQC_List-11_13'!$A$2:$T$1532,4,FALSE),0)</f>
        <v>0</v>
      </c>
      <c r="N462">
        <f>IF($K462="NQC",VLOOKUP($A462,'2021_NQC_List-11_13'!$A$2:$T$1532,5,FALSE),0)</f>
        <v>0</v>
      </c>
      <c r="O462">
        <f>IF($K462="NQC",VLOOKUP($A462,'2021_NQC_List-11_13'!$A$2:$T$1532,6,FALSE),0)</f>
        <v>0</v>
      </c>
      <c r="P462">
        <f>IF($K462="NQC",VLOOKUP($A462,'2021_NQC_List-11_13'!$A$2:$T$1532,7,FALSE),0)</f>
        <v>0</v>
      </c>
      <c r="Q462">
        <f>IF($K462="NQC",VLOOKUP($A462,'2021_NQC_List-11_13'!$A$2:$T$1532,8,FALSE),0)</f>
        <v>0</v>
      </c>
      <c r="R462">
        <f>IF($K462="NQC",VLOOKUP($A462,'2021_NQC_List-11_13'!$A$2:$T$1532,9,FALSE),0)</f>
        <v>0</v>
      </c>
      <c r="S462">
        <f>IF($K462="NQC",VLOOKUP($A462,'2021_NQC_List-11_13'!$A$2:$T$1532,10,FALSE),0)</f>
        <v>0</v>
      </c>
      <c r="T462">
        <f>IF($K462="NQC",VLOOKUP($A462,'2021_NQC_List-11_13'!$A$2:$T$1532,11,FALSE),0)</f>
        <v>0</v>
      </c>
      <c r="U462">
        <f>IF($K462="NQC",VLOOKUP($A462,'2021_NQC_List-11_13'!$A$2:$T$1532,12,FALSE),0)</f>
        <v>0</v>
      </c>
      <c r="V462">
        <f>IF($K462="NQC",VLOOKUP($A462,'2021_NQC_List-11_13'!$A$2:$T$1532,13,FALSE),0)</f>
        <v>0</v>
      </c>
      <c r="W462">
        <f>IF($K462="NQC",VLOOKUP($A462,'2021_NQC_List-11_13'!$A$2:$T$1532,14,FALSE),0)</f>
        <v>0</v>
      </c>
      <c r="X462">
        <f>IF($K462="NQC",VLOOKUP($A462,'2021_NQC_List-11_13'!$A$2:$T$1532,15,FALSE),0)</f>
        <v>0</v>
      </c>
      <c r="Y462" t="str">
        <f t="shared" si="15"/>
        <v>Non-Hydro</v>
      </c>
      <c r="AA462" t="s">
        <v>4341</v>
      </c>
    </row>
    <row r="463" spans="1:27" x14ac:dyDescent="0.3">
      <c r="A463" t="str">
        <f>'OASIS-11_26'!E477</f>
        <v>LIVOAK_1_UNIT 1</v>
      </c>
      <c r="B463" t="str">
        <f>'OASIS-11_26'!G477</f>
        <v>LIVE OAK LIMITED</v>
      </c>
      <c r="C463" t="str">
        <f>VLOOKUP($A463,'OASIS-11_26'!$E$2:$R$1556,2,FALSE)</f>
        <v>GEN</v>
      </c>
      <c r="D463" s="1">
        <f>VLOOKUP($A463,'OASIS-11_26'!$E$2:$R$1556,11,FALSE)</f>
        <v>33313</v>
      </c>
      <c r="E463" s="3">
        <f t="shared" si="14"/>
        <v>1991</v>
      </c>
      <c r="F463" t="str">
        <f>VLOOKUP($A463,'OASIS-11_26'!$E$2:$R$1556,9,FALSE)</f>
        <v>NATURAL GAS</v>
      </c>
      <c r="G463" t="str">
        <f>VLOOKUP($A463,'OASIS-11_26'!$E$2:$R$1556,8,FALSE)</f>
        <v>COMBUSTION TURBINE</v>
      </c>
      <c r="H463">
        <f>VLOOKUP($A463,'OASIS-11_26'!$E$2:$R$1556,4,FALSE)</f>
        <v>49.7</v>
      </c>
      <c r="I463">
        <f>VLOOKUP($A463,'OASIS-11_26'!$E$2:$R$1556,5,FALSE)</f>
        <v>55.3</v>
      </c>
      <c r="J463" t="str">
        <f>VLOOKUP($A463,'OASIS-11_26'!$E$2:$R$1556,6,FALSE)</f>
        <v>PGAE</v>
      </c>
      <c r="K463" t="str">
        <f>IF(ISERROR(VLOOKUP($A463,'2021_NQC_List-11_13'!$A$2:$T$1532,4,FALSE)),"","NQC")</f>
        <v>NQC</v>
      </c>
      <c r="L463" s="3" t="str">
        <f>IF(ISERROR(VLOOKUP($A463,'2021_NQC_List-11_13'!$A$2:$T$1532,4,FALSE)),"",VLOOKUP($A463,'2021_NQC_List-11_13'!$A$2:$T$1532,18,FALSE))</f>
        <v>FC</v>
      </c>
      <c r="M463">
        <f>IF($K463="NQC",VLOOKUP($A463,'2021_NQC_List-11_13'!$A$2:$T$1532,4,FALSE),0)</f>
        <v>48.8</v>
      </c>
      <c r="N463">
        <f>IF($K463="NQC",VLOOKUP($A463,'2021_NQC_List-11_13'!$A$2:$T$1532,5,FALSE),0)</f>
        <v>47.3</v>
      </c>
      <c r="O463">
        <f>IF($K463="NQC",VLOOKUP($A463,'2021_NQC_List-11_13'!$A$2:$T$1532,6,FALSE),0)</f>
        <v>45.6</v>
      </c>
      <c r="P463">
        <f>IF($K463="NQC",VLOOKUP($A463,'2021_NQC_List-11_13'!$A$2:$T$1532,7,FALSE),0)</f>
        <v>46.4</v>
      </c>
      <c r="Q463">
        <f>IF($K463="NQC",VLOOKUP($A463,'2021_NQC_List-11_13'!$A$2:$T$1532,8,FALSE),0)</f>
        <v>44.8</v>
      </c>
      <c r="R463">
        <f>IF($K463="NQC",VLOOKUP($A463,'2021_NQC_List-11_13'!$A$2:$T$1532,9,FALSE),0)</f>
        <v>44.9</v>
      </c>
      <c r="S463">
        <f>IF($K463="NQC",VLOOKUP($A463,'2021_NQC_List-11_13'!$A$2:$T$1532,10,FALSE),0)</f>
        <v>43.2</v>
      </c>
      <c r="T463">
        <f>IF($K463="NQC",VLOOKUP($A463,'2021_NQC_List-11_13'!$A$2:$T$1532,11,FALSE),0)</f>
        <v>42.94</v>
      </c>
      <c r="U463">
        <f>IF($K463="NQC",VLOOKUP($A463,'2021_NQC_List-11_13'!$A$2:$T$1532,12,FALSE),0)</f>
        <v>43.4</v>
      </c>
      <c r="V463">
        <f>IF($K463="NQC",VLOOKUP($A463,'2021_NQC_List-11_13'!$A$2:$T$1532,13,FALSE),0)</f>
        <v>44.05</v>
      </c>
      <c r="W463">
        <f>IF($K463="NQC",VLOOKUP($A463,'2021_NQC_List-11_13'!$A$2:$T$1532,14,FALSE),0)</f>
        <v>44.7</v>
      </c>
      <c r="X463">
        <f>IF($K463="NQC",VLOOKUP($A463,'2021_NQC_List-11_13'!$A$2:$T$1532,15,FALSE),0)</f>
        <v>44.5</v>
      </c>
      <c r="Y463" t="str">
        <f t="shared" si="15"/>
        <v>Non-Hydro</v>
      </c>
      <c r="AA463" t="s">
        <v>4341</v>
      </c>
    </row>
    <row r="464" spans="1:27" x14ac:dyDescent="0.3">
      <c r="A464" t="str">
        <f>'OASIS-11_26'!E478</f>
        <v>VOLTA_2_UNIT 1</v>
      </c>
      <c r="B464" t="str">
        <f>'OASIS-11_26'!G478</f>
        <v>VOLTA HYDRO UNIT 1</v>
      </c>
      <c r="C464" t="str">
        <f>VLOOKUP($A464,'OASIS-11_26'!$E$2:$R$1556,2,FALSE)</f>
        <v>GEN</v>
      </c>
      <c r="D464" s="1">
        <f>VLOOKUP($A464,'OASIS-11_26'!$E$2:$R$1556,11,FALSE)</f>
        <v>29221</v>
      </c>
      <c r="E464" s="3">
        <f t="shared" si="14"/>
        <v>1980</v>
      </c>
      <c r="F464" t="str">
        <f>VLOOKUP($A464,'OASIS-11_26'!$E$2:$R$1556,9,FALSE)</f>
        <v>WATER</v>
      </c>
      <c r="G464" t="str">
        <f>VLOOKUP($A464,'OASIS-11_26'!$E$2:$R$1556,8,FALSE)</f>
        <v>HYDRO</v>
      </c>
      <c r="H464">
        <f>VLOOKUP($A464,'OASIS-11_26'!$E$2:$R$1556,4,FALSE)</f>
        <v>9.1</v>
      </c>
      <c r="I464">
        <f>VLOOKUP($A464,'OASIS-11_26'!$E$2:$R$1556,5,FALSE)</f>
        <v>9.1</v>
      </c>
      <c r="J464" t="str">
        <f>VLOOKUP($A464,'OASIS-11_26'!$E$2:$R$1556,6,FALSE)</f>
        <v>PGAE</v>
      </c>
      <c r="K464" t="str">
        <f>IF(ISERROR(VLOOKUP($A464,'2021_NQC_List-11_13'!$A$2:$T$1532,4,FALSE)),"","NQC")</f>
        <v>NQC</v>
      </c>
      <c r="L464" s="3" t="str">
        <f>IF(ISERROR(VLOOKUP($A464,'2021_NQC_List-11_13'!$A$2:$T$1532,4,FALSE)),"",VLOOKUP($A464,'2021_NQC_List-11_13'!$A$2:$T$1532,18,FALSE))</f>
        <v>FC</v>
      </c>
      <c r="M464">
        <f>IF($K464="NQC",VLOOKUP($A464,'2021_NQC_List-11_13'!$A$2:$T$1532,4,FALSE),0)</f>
        <v>6.4</v>
      </c>
      <c r="N464">
        <f>IF($K464="NQC",VLOOKUP($A464,'2021_NQC_List-11_13'!$A$2:$T$1532,5,FALSE),0)</f>
        <v>6.93</v>
      </c>
      <c r="O464">
        <f>IF($K464="NQC",VLOOKUP($A464,'2021_NQC_List-11_13'!$A$2:$T$1532,6,FALSE),0)</f>
        <v>7.5</v>
      </c>
      <c r="P464">
        <f>IF($K464="NQC",VLOOKUP($A464,'2021_NQC_List-11_13'!$A$2:$T$1532,7,FALSE),0)</f>
        <v>7.86</v>
      </c>
      <c r="Q464">
        <f>IF($K464="NQC",VLOOKUP($A464,'2021_NQC_List-11_13'!$A$2:$T$1532,8,FALSE),0)</f>
        <v>7.21</v>
      </c>
      <c r="R464">
        <f>IF($K464="NQC",VLOOKUP($A464,'2021_NQC_List-11_13'!$A$2:$T$1532,9,FALSE),0)</f>
        <v>4.45</v>
      </c>
      <c r="S464">
        <f>IF($K464="NQC",VLOOKUP($A464,'2021_NQC_List-11_13'!$A$2:$T$1532,10,FALSE),0)</f>
        <v>5.63</v>
      </c>
      <c r="T464">
        <f>IF($K464="NQC",VLOOKUP($A464,'2021_NQC_List-11_13'!$A$2:$T$1532,11,FALSE),0)</f>
        <v>4.82</v>
      </c>
      <c r="U464">
        <f>IF($K464="NQC",VLOOKUP($A464,'2021_NQC_List-11_13'!$A$2:$T$1532,12,FALSE),0)</f>
        <v>4.84</v>
      </c>
      <c r="V464">
        <f>IF($K464="NQC",VLOOKUP($A464,'2021_NQC_List-11_13'!$A$2:$T$1532,13,FALSE),0)</f>
        <v>4.22</v>
      </c>
      <c r="W464">
        <f>IF($K464="NQC",VLOOKUP($A464,'2021_NQC_List-11_13'!$A$2:$T$1532,14,FALSE),0)</f>
        <v>4.34</v>
      </c>
      <c r="X464">
        <f>IF($K464="NQC",VLOOKUP($A464,'2021_NQC_List-11_13'!$A$2:$T$1532,15,FALSE),0)</f>
        <v>5.03</v>
      </c>
      <c r="Y464" t="str">
        <f t="shared" si="15"/>
        <v>Hydro-Small Hydro</v>
      </c>
      <c r="AA464" t="s">
        <v>4341</v>
      </c>
    </row>
    <row r="465" spans="1:27" x14ac:dyDescent="0.3">
      <c r="A465" t="str">
        <f>'OASIS-11_26'!E479</f>
        <v>SCEC_1_PDRP140</v>
      </c>
      <c r="B465" t="str">
        <f>'OASIS-11_26'!G479</f>
        <v>SCEC_1_PDRP140</v>
      </c>
      <c r="C465" t="str">
        <f>VLOOKUP($A465,'OASIS-11_26'!$E$2:$R$1556,2,FALSE)</f>
        <v>GEN</v>
      </c>
      <c r="D465" s="1">
        <f>VLOOKUP($A465,'OASIS-11_26'!$E$2:$R$1556,11,FALSE)</f>
        <v>0</v>
      </c>
      <c r="E465" s="3" t="str">
        <f t="shared" si="14"/>
        <v/>
      </c>
      <c r="F465" t="str">
        <f>VLOOKUP($A465,'OASIS-11_26'!$E$2:$R$1556,9,FALSE)</f>
        <v>OTHER</v>
      </c>
      <c r="G465" t="str">
        <f>VLOOKUP($A465,'OASIS-11_26'!$E$2:$R$1556,8,FALSE)</f>
        <v>OTHER</v>
      </c>
      <c r="H465">
        <f>VLOOKUP($A465,'OASIS-11_26'!$E$2:$R$1556,4,FALSE)</f>
        <v>0.99</v>
      </c>
      <c r="I465">
        <f>VLOOKUP($A465,'OASIS-11_26'!$E$2:$R$1556,5,FALSE)</f>
        <v>0</v>
      </c>
      <c r="J465" t="str">
        <f>VLOOKUP($A465,'OASIS-11_26'!$E$2:$R$1556,6,FALSE)</f>
        <v>SCE</v>
      </c>
      <c r="K465" t="str">
        <f>IF(ISERROR(VLOOKUP($A465,'2021_NQC_List-11_13'!$A$2:$T$1532,4,FALSE)),"","NQC")</f>
        <v>NQC</v>
      </c>
      <c r="L465" s="3" t="str">
        <f>IF(ISERROR(VLOOKUP($A465,'2021_NQC_List-11_13'!$A$2:$T$1532,4,FALSE)),"",VLOOKUP($A465,'2021_NQC_List-11_13'!$A$2:$T$1532,18,FALSE))</f>
        <v>FC</v>
      </c>
      <c r="M465">
        <f>IF($K465="NQC",VLOOKUP($A465,'2021_NQC_List-11_13'!$A$2:$T$1532,4,FALSE),0)</f>
        <v>0.39</v>
      </c>
      <c r="N465">
        <f>IF($K465="NQC",VLOOKUP($A465,'2021_NQC_List-11_13'!$A$2:$T$1532,5,FALSE),0)</f>
        <v>0.4</v>
      </c>
      <c r="O465">
        <f>IF($K465="NQC",VLOOKUP($A465,'2021_NQC_List-11_13'!$A$2:$T$1532,6,FALSE),0)</f>
        <v>0</v>
      </c>
      <c r="P465">
        <f>IF($K465="NQC",VLOOKUP($A465,'2021_NQC_List-11_13'!$A$2:$T$1532,7,FALSE),0)</f>
        <v>0</v>
      </c>
      <c r="Q465">
        <f>IF($K465="NQC",VLOOKUP($A465,'2021_NQC_List-11_13'!$A$2:$T$1532,8,FALSE),0)</f>
        <v>0</v>
      </c>
      <c r="R465">
        <f>IF($K465="NQC",VLOOKUP($A465,'2021_NQC_List-11_13'!$A$2:$T$1532,9,FALSE),0)</f>
        <v>0</v>
      </c>
      <c r="S465">
        <f>IF($K465="NQC",VLOOKUP($A465,'2021_NQC_List-11_13'!$A$2:$T$1532,10,FALSE),0)</f>
        <v>0</v>
      </c>
      <c r="T465">
        <f>IF($K465="NQC",VLOOKUP($A465,'2021_NQC_List-11_13'!$A$2:$T$1532,11,FALSE),0)</f>
        <v>0</v>
      </c>
      <c r="U465">
        <f>IF($K465="NQC",VLOOKUP($A465,'2021_NQC_List-11_13'!$A$2:$T$1532,12,FALSE),0)</f>
        <v>0</v>
      </c>
      <c r="V465">
        <f>IF($K465="NQC",VLOOKUP($A465,'2021_NQC_List-11_13'!$A$2:$T$1532,13,FALSE),0)</f>
        <v>0</v>
      </c>
      <c r="W465">
        <f>IF($K465="NQC",VLOOKUP($A465,'2021_NQC_List-11_13'!$A$2:$T$1532,14,FALSE),0)</f>
        <v>0</v>
      </c>
      <c r="X465">
        <f>IF($K465="NQC",VLOOKUP($A465,'2021_NQC_List-11_13'!$A$2:$T$1532,15,FALSE),0)</f>
        <v>0</v>
      </c>
      <c r="Y465" t="str">
        <f t="shared" si="15"/>
        <v>Non-Hydro</v>
      </c>
      <c r="Z465" t="s">
        <v>4361</v>
      </c>
      <c r="AA465" t="s">
        <v>4341</v>
      </c>
    </row>
    <row r="466" spans="1:27" x14ac:dyDescent="0.3">
      <c r="A466" t="str">
        <f>'OASIS-11_26'!E480</f>
        <v>COTTLE_2_FRNKNH</v>
      </c>
      <c r="B466" t="str">
        <f>'OASIS-11_26'!G480</f>
        <v>Frankenheimer Power Plant</v>
      </c>
      <c r="C466" t="str">
        <f>VLOOKUP($A466,'OASIS-11_26'!$E$2:$R$1556,2,FALSE)</f>
        <v>GEN</v>
      </c>
      <c r="D466" s="1">
        <f>VLOOKUP($A466,'OASIS-11_26'!$E$2:$R$1556,11,FALSE)</f>
        <v>41365</v>
      </c>
      <c r="E466" s="3">
        <f t="shared" si="14"/>
        <v>2013</v>
      </c>
      <c r="F466" t="str">
        <f>VLOOKUP($A466,'OASIS-11_26'!$E$2:$R$1556,9,FALSE)</f>
        <v>WATER</v>
      </c>
      <c r="G466" t="str">
        <f>VLOOKUP($A466,'OASIS-11_26'!$E$2:$R$1556,8,FALSE)</f>
        <v>HYDRO</v>
      </c>
      <c r="H466">
        <f>VLOOKUP($A466,'OASIS-11_26'!$E$2:$R$1556,4,FALSE)</f>
        <v>5.3</v>
      </c>
      <c r="I466">
        <f>VLOOKUP($A466,'OASIS-11_26'!$E$2:$R$1556,5,FALSE)</f>
        <v>5</v>
      </c>
      <c r="J466" t="str">
        <f>VLOOKUP($A466,'OASIS-11_26'!$E$2:$R$1556,6,FALSE)</f>
        <v>PGAE</v>
      </c>
      <c r="K466" t="str">
        <f>IF(ISERROR(VLOOKUP($A466,'2021_NQC_List-11_13'!$A$2:$T$1532,4,FALSE)),"","NQC")</f>
        <v>NQC</v>
      </c>
      <c r="L466" s="3" t="str">
        <f>IF(ISERROR(VLOOKUP($A466,'2021_NQC_List-11_13'!$A$2:$T$1532,4,FALSE)),"",VLOOKUP($A466,'2021_NQC_List-11_13'!$A$2:$T$1532,18,FALSE))</f>
        <v>FC</v>
      </c>
      <c r="M466">
        <f>IF($K466="NQC",VLOOKUP($A466,'2021_NQC_List-11_13'!$A$2:$T$1532,4,FALSE),0)</f>
        <v>0</v>
      </c>
      <c r="N466">
        <f>IF($K466="NQC",VLOOKUP($A466,'2021_NQC_List-11_13'!$A$2:$T$1532,5,FALSE),0)</f>
        <v>0</v>
      </c>
      <c r="O466">
        <f>IF($K466="NQC",VLOOKUP($A466,'2021_NQC_List-11_13'!$A$2:$T$1532,6,FALSE),0)</f>
        <v>0.48</v>
      </c>
      <c r="P466">
        <f>IF($K466="NQC",VLOOKUP($A466,'2021_NQC_List-11_13'!$A$2:$T$1532,7,FALSE),0)</f>
        <v>2.5099999999999998</v>
      </c>
      <c r="Q466">
        <f>IF($K466="NQC",VLOOKUP($A466,'2021_NQC_List-11_13'!$A$2:$T$1532,8,FALSE),0)</f>
        <v>2.41</v>
      </c>
      <c r="R466">
        <f>IF($K466="NQC",VLOOKUP($A466,'2021_NQC_List-11_13'!$A$2:$T$1532,9,FALSE),0)</f>
        <v>2.54</v>
      </c>
      <c r="S466">
        <f>IF($K466="NQC",VLOOKUP($A466,'2021_NQC_List-11_13'!$A$2:$T$1532,10,FALSE),0)</f>
        <v>2.76</v>
      </c>
      <c r="T466">
        <f>IF($K466="NQC",VLOOKUP($A466,'2021_NQC_List-11_13'!$A$2:$T$1532,11,FALSE),0)</f>
        <v>2.9</v>
      </c>
      <c r="U466">
        <f>IF($K466="NQC",VLOOKUP($A466,'2021_NQC_List-11_13'!$A$2:$T$1532,12,FALSE),0)</f>
        <v>2.06</v>
      </c>
      <c r="V466">
        <f>IF($K466="NQC",VLOOKUP($A466,'2021_NQC_List-11_13'!$A$2:$T$1532,13,FALSE),0)</f>
        <v>0.03</v>
      </c>
      <c r="W466">
        <f>IF($K466="NQC",VLOOKUP($A466,'2021_NQC_List-11_13'!$A$2:$T$1532,14,FALSE),0)</f>
        <v>0</v>
      </c>
      <c r="X466">
        <f>IF($K466="NQC",VLOOKUP($A466,'2021_NQC_List-11_13'!$A$2:$T$1532,15,FALSE),0)</f>
        <v>0</v>
      </c>
      <c r="Y466" t="str">
        <f t="shared" si="15"/>
        <v>Hydro-Small Hydro</v>
      </c>
      <c r="AA466" t="s">
        <v>4341</v>
      </c>
    </row>
    <row r="467" spans="1:27" x14ac:dyDescent="0.3">
      <c r="A467" t="str">
        <f>'OASIS-11_26'!E481</f>
        <v>GRZZLY_1_BERKLY</v>
      </c>
      <c r="B467" t="str">
        <f>'OASIS-11_26'!G481</f>
        <v>Berkeley Cogeneration</v>
      </c>
      <c r="C467" t="str">
        <f>VLOOKUP($A467,'OASIS-11_26'!$E$2:$R$1556,2,FALSE)</f>
        <v>GEN</v>
      </c>
      <c r="D467" s="1">
        <f>VLOOKUP($A467,'OASIS-11_26'!$E$2:$R$1556,11,FALSE)</f>
        <v>43151</v>
      </c>
      <c r="E467" s="3">
        <f t="shared" si="14"/>
        <v>2018</v>
      </c>
      <c r="F467" t="str">
        <f>VLOOKUP($A467,'OASIS-11_26'!$E$2:$R$1556,9,FALSE)</f>
        <v>NATURAL GAS</v>
      </c>
      <c r="G467" t="str">
        <f>VLOOKUP($A467,'OASIS-11_26'!$E$2:$R$1556,8,FALSE)</f>
        <v>COMBINED CYCLE</v>
      </c>
      <c r="H467">
        <f>VLOOKUP($A467,'OASIS-11_26'!$E$2:$R$1556,4,FALSE)</f>
        <v>26.35</v>
      </c>
      <c r="I467">
        <f>VLOOKUP($A467,'OASIS-11_26'!$E$2:$R$1556,5,FALSE)</f>
        <v>32.5</v>
      </c>
      <c r="J467" t="str">
        <f>VLOOKUP($A467,'OASIS-11_26'!$E$2:$R$1556,6,FALSE)</f>
        <v>PGAE</v>
      </c>
      <c r="K467" t="str">
        <f>IF(ISERROR(VLOOKUP($A467,'2021_NQC_List-11_13'!$A$2:$T$1532,4,FALSE)),"","NQC")</f>
        <v>NQC</v>
      </c>
      <c r="L467" s="3" t="str">
        <f>IF(ISERROR(VLOOKUP($A467,'2021_NQC_List-11_13'!$A$2:$T$1532,4,FALSE)),"",VLOOKUP($A467,'2021_NQC_List-11_13'!$A$2:$T$1532,18,FALSE))</f>
        <v>FC</v>
      </c>
      <c r="M467">
        <f>IF($K467="NQC",VLOOKUP($A467,'2021_NQC_List-11_13'!$A$2:$T$1532,4,FALSE),0)</f>
        <v>8.0500000000000007</v>
      </c>
      <c r="N467">
        <f>IF($K467="NQC",VLOOKUP($A467,'2021_NQC_List-11_13'!$A$2:$T$1532,5,FALSE),0)</f>
        <v>8.3699999999999992</v>
      </c>
      <c r="O467">
        <f>IF($K467="NQC",VLOOKUP($A467,'2021_NQC_List-11_13'!$A$2:$T$1532,6,FALSE),0)</f>
        <v>7.31</v>
      </c>
      <c r="P467">
        <f>IF($K467="NQC",VLOOKUP($A467,'2021_NQC_List-11_13'!$A$2:$T$1532,7,FALSE),0)</f>
        <v>3.21</v>
      </c>
      <c r="Q467">
        <f>IF($K467="NQC",VLOOKUP($A467,'2021_NQC_List-11_13'!$A$2:$T$1532,8,FALSE),0)</f>
        <v>7.34</v>
      </c>
      <c r="R467">
        <f>IF($K467="NQC",VLOOKUP($A467,'2021_NQC_List-11_13'!$A$2:$T$1532,9,FALSE),0)</f>
        <v>8.11</v>
      </c>
      <c r="S467">
        <f>IF($K467="NQC",VLOOKUP($A467,'2021_NQC_List-11_13'!$A$2:$T$1532,10,FALSE),0)</f>
        <v>6.84</v>
      </c>
      <c r="T467">
        <f>IF($K467="NQC",VLOOKUP($A467,'2021_NQC_List-11_13'!$A$2:$T$1532,11,FALSE),0)</f>
        <v>0.61</v>
      </c>
      <c r="U467">
        <f>IF($K467="NQC",VLOOKUP($A467,'2021_NQC_List-11_13'!$A$2:$T$1532,12,FALSE),0)</f>
        <v>0.22</v>
      </c>
      <c r="V467">
        <f>IF($K467="NQC",VLOOKUP($A467,'2021_NQC_List-11_13'!$A$2:$T$1532,13,FALSE),0)</f>
        <v>0.32</v>
      </c>
      <c r="W467">
        <f>IF($K467="NQC",VLOOKUP($A467,'2021_NQC_List-11_13'!$A$2:$T$1532,14,FALSE),0)</f>
        <v>0.57999999999999996</v>
      </c>
      <c r="X467">
        <f>IF($K467="NQC",VLOOKUP($A467,'2021_NQC_List-11_13'!$A$2:$T$1532,15,FALSE),0)</f>
        <v>0.83</v>
      </c>
      <c r="Y467" t="str">
        <f t="shared" si="15"/>
        <v>Non-Hydro</v>
      </c>
      <c r="AA467" t="s">
        <v>4341</v>
      </c>
    </row>
    <row r="468" spans="1:27" x14ac:dyDescent="0.3">
      <c r="A468" t="str">
        <f>'OASIS-11_26'!E482</f>
        <v>SCEW_2_PDRP102</v>
      </c>
      <c r="B468" t="str">
        <f>'OASIS-11_26'!G482</f>
        <v>SCEW_2_PDRP102</v>
      </c>
      <c r="C468" t="str">
        <f>VLOOKUP($A468,'OASIS-11_26'!$E$2:$R$1556,2,FALSE)</f>
        <v>GEN</v>
      </c>
      <c r="D468" s="1">
        <f>VLOOKUP($A468,'OASIS-11_26'!$E$2:$R$1556,11,FALSE)</f>
        <v>0</v>
      </c>
      <c r="E468" s="3" t="str">
        <f t="shared" si="14"/>
        <v/>
      </c>
      <c r="F468" t="str">
        <f>VLOOKUP($A468,'OASIS-11_26'!$E$2:$R$1556,9,FALSE)</f>
        <v>OTHER</v>
      </c>
      <c r="G468" t="str">
        <f>VLOOKUP($A468,'OASIS-11_26'!$E$2:$R$1556,8,FALSE)</f>
        <v>OTHER</v>
      </c>
      <c r="H468">
        <f>VLOOKUP($A468,'OASIS-11_26'!$E$2:$R$1556,4,FALSE)</f>
        <v>0.99</v>
      </c>
      <c r="I468">
        <f>VLOOKUP($A468,'OASIS-11_26'!$E$2:$R$1556,5,FALSE)</f>
        <v>0</v>
      </c>
      <c r="J468" t="str">
        <f>VLOOKUP($A468,'OASIS-11_26'!$E$2:$R$1556,6,FALSE)</f>
        <v>SCE</v>
      </c>
      <c r="K468" t="str">
        <f>IF(ISERROR(VLOOKUP($A468,'2021_NQC_List-11_13'!$A$2:$T$1532,4,FALSE)),"","NQC")</f>
        <v>NQC</v>
      </c>
      <c r="L468" s="3" t="str">
        <f>IF(ISERROR(VLOOKUP($A468,'2021_NQC_List-11_13'!$A$2:$T$1532,4,FALSE)),"",VLOOKUP($A468,'2021_NQC_List-11_13'!$A$2:$T$1532,18,FALSE))</f>
        <v>FC</v>
      </c>
      <c r="M468">
        <f>IF($K468="NQC",VLOOKUP($A468,'2021_NQC_List-11_13'!$A$2:$T$1532,4,FALSE),0)</f>
        <v>0.25</v>
      </c>
      <c r="N468">
        <f>IF($K468="NQC",VLOOKUP($A468,'2021_NQC_List-11_13'!$A$2:$T$1532,5,FALSE),0)</f>
        <v>0.25</v>
      </c>
      <c r="O468">
        <f>IF($K468="NQC",VLOOKUP($A468,'2021_NQC_List-11_13'!$A$2:$T$1532,6,FALSE),0)</f>
        <v>0.21</v>
      </c>
      <c r="P468">
        <f>IF($K468="NQC",VLOOKUP($A468,'2021_NQC_List-11_13'!$A$2:$T$1532,7,FALSE),0)</f>
        <v>0.35</v>
      </c>
      <c r="Q468">
        <f>IF($K468="NQC",VLOOKUP($A468,'2021_NQC_List-11_13'!$A$2:$T$1532,8,FALSE),0)</f>
        <v>0.4</v>
      </c>
      <c r="R468">
        <f>IF($K468="NQC",VLOOKUP($A468,'2021_NQC_List-11_13'!$A$2:$T$1532,9,FALSE),0)</f>
        <v>0.35</v>
      </c>
      <c r="S468">
        <f>IF($K468="NQC",VLOOKUP($A468,'2021_NQC_List-11_13'!$A$2:$T$1532,10,FALSE),0)</f>
        <v>0.55000000000000004</v>
      </c>
      <c r="T468">
        <f>IF($K468="NQC",VLOOKUP($A468,'2021_NQC_List-11_13'!$A$2:$T$1532,11,FALSE),0)</f>
        <v>0.57999999999999996</v>
      </c>
      <c r="U468">
        <f>IF($K468="NQC",VLOOKUP($A468,'2021_NQC_List-11_13'!$A$2:$T$1532,12,FALSE),0)</f>
        <v>0.36</v>
      </c>
      <c r="V468">
        <f>IF($K468="NQC",VLOOKUP($A468,'2021_NQC_List-11_13'!$A$2:$T$1532,13,FALSE),0)</f>
        <v>0.24</v>
      </c>
      <c r="W468">
        <f>IF($K468="NQC",VLOOKUP($A468,'2021_NQC_List-11_13'!$A$2:$T$1532,14,FALSE),0)</f>
        <v>0.15</v>
      </c>
      <c r="X468">
        <f>IF($K468="NQC",VLOOKUP($A468,'2021_NQC_List-11_13'!$A$2:$T$1532,15,FALSE),0)</f>
        <v>0.15</v>
      </c>
      <c r="Y468" t="str">
        <f t="shared" si="15"/>
        <v>Non-Hydro</v>
      </c>
      <c r="Z468" t="s">
        <v>4361</v>
      </c>
      <c r="AA468" t="s">
        <v>4341</v>
      </c>
    </row>
    <row r="469" spans="1:27" x14ac:dyDescent="0.3">
      <c r="A469" t="str">
        <f>'OASIS-11_26'!E483</f>
        <v>CRELMN_6_RAMSR3</v>
      </c>
      <c r="B469" t="str">
        <f>'OASIS-11_26'!G483</f>
        <v>Ramona Solar Energy</v>
      </c>
      <c r="C469" t="str">
        <f>VLOOKUP($A469,'OASIS-11_26'!$E$2:$R$1556,2,FALSE)</f>
        <v>GEN</v>
      </c>
      <c r="D469" s="1">
        <f>VLOOKUP($A469,'OASIS-11_26'!$E$2:$R$1556,11,FALSE)</f>
        <v>43134</v>
      </c>
      <c r="E469" s="3">
        <f t="shared" si="14"/>
        <v>2018</v>
      </c>
      <c r="F469" t="str">
        <f>VLOOKUP($A469,'OASIS-11_26'!$E$2:$R$1556,9,FALSE)</f>
        <v>SUN</v>
      </c>
      <c r="G469" t="str">
        <f>VLOOKUP($A469,'OASIS-11_26'!$E$2:$R$1556,8,FALSE)</f>
        <v>PHOTO VOLTAIC</v>
      </c>
      <c r="H469">
        <f>VLOOKUP($A469,'OASIS-11_26'!$E$2:$R$1556,4,FALSE)</f>
        <v>4.32</v>
      </c>
      <c r="I469">
        <f>VLOOKUP($A469,'OASIS-11_26'!$E$2:$R$1556,5,FALSE)</f>
        <v>4.4000000000000004</v>
      </c>
      <c r="J469" t="str">
        <f>VLOOKUP($A469,'OASIS-11_26'!$E$2:$R$1556,6,FALSE)</f>
        <v>SDGE</v>
      </c>
      <c r="K469" t="str">
        <f>IF(ISERROR(VLOOKUP($A469,'2021_NQC_List-11_13'!$A$2:$T$1532,4,FALSE)),"","NQC")</f>
        <v>NQC</v>
      </c>
      <c r="L469" s="3" t="str">
        <f>IF(ISERROR(VLOOKUP($A469,'2021_NQC_List-11_13'!$A$2:$T$1532,4,FALSE)),"",VLOOKUP($A469,'2021_NQC_List-11_13'!$A$2:$T$1532,18,FALSE))</f>
        <v>PD</v>
      </c>
      <c r="M469">
        <f>IF($K469="NQC",VLOOKUP($A469,'2021_NQC_List-11_13'!$A$2:$T$1532,4,FALSE),0)</f>
        <v>0.17</v>
      </c>
      <c r="N469">
        <f>IF($K469="NQC",VLOOKUP($A469,'2021_NQC_List-11_13'!$A$2:$T$1532,5,FALSE),0)</f>
        <v>0.13</v>
      </c>
      <c r="O469">
        <f>IF($K469="NQC",VLOOKUP($A469,'2021_NQC_List-11_13'!$A$2:$T$1532,6,FALSE),0)</f>
        <v>0.78</v>
      </c>
      <c r="P469">
        <f>IF($K469="NQC",VLOOKUP($A469,'2021_NQC_List-11_13'!$A$2:$T$1532,7,FALSE),0)</f>
        <v>0.65</v>
      </c>
      <c r="Q469">
        <f>IF($K469="NQC",VLOOKUP($A469,'2021_NQC_List-11_13'!$A$2:$T$1532,8,FALSE),0)</f>
        <v>0.69</v>
      </c>
      <c r="R469">
        <f>IF($K469="NQC",VLOOKUP($A469,'2021_NQC_List-11_13'!$A$2:$T$1532,9,FALSE),0)</f>
        <v>1.34</v>
      </c>
      <c r="S469">
        <f>IF($K469="NQC",VLOOKUP($A469,'2021_NQC_List-11_13'!$A$2:$T$1532,10,FALSE),0)</f>
        <v>1.68</v>
      </c>
      <c r="T469">
        <f>IF($K469="NQC",VLOOKUP($A469,'2021_NQC_List-11_13'!$A$2:$T$1532,11,FALSE),0)</f>
        <v>1.17</v>
      </c>
      <c r="U469">
        <f>IF($K469="NQC",VLOOKUP($A469,'2021_NQC_List-11_13'!$A$2:$T$1532,12,FALSE),0)</f>
        <v>0.6</v>
      </c>
      <c r="V469">
        <f>IF($K469="NQC",VLOOKUP($A469,'2021_NQC_List-11_13'!$A$2:$T$1532,13,FALSE),0)</f>
        <v>0.09</v>
      </c>
      <c r="W469">
        <f>IF($K469="NQC",VLOOKUP($A469,'2021_NQC_List-11_13'!$A$2:$T$1532,14,FALSE),0)</f>
        <v>0.09</v>
      </c>
      <c r="X469">
        <f>IF($K469="NQC",VLOOKUP($A469,'2021_NQC_List-11_13'!$A$2:$T$1532,15,FALSE),0)</f>
        <v>0</v>
      </c>
      <c r="Y469" t="str">
        <f t="shared" si="15"/>
        <v>Non-Hydro</v>
      </c>
      <c r="AA469" t="s">
        <v>4341</v>
      </c>
    </row>
    <row r="470" spans="1:27" x14ac:dyDescent="0.3">
      <c r="A470" t="str">
        <f>'OASIS-11_26'!E484</f>
        <v>SPI LI_2_UNIT 1</v>
      </c>
      <c r="B470" t="str">
        <f>'OASIS-11_26'!G484</f>
        <v>Lincoln Biomass</v>
      </c>
      <c r="C470" t="str">
        <f>VLOOKUP($A470,'OASIS-11_26'!$E$2:$R$1556,2,FALSE)</f>
        <v>GEN</v>
      </c>
      <c r="D470" s="1">
        <f>VLOOKUP($A470,'OASIS-11_26'!$E$2:$R$1556,11,FALSE)</f>
        <v>31566</v>
      </c>
      <c r="E470" s="3">
        <f t="shared" si="14"/>
        <v>1986</v>
      </c>
      <c r="F470" t="str">
        <f>VLOOKUP($A470,'OASIS-11_26'!$E$2:$R$1556,9,FALSE)</f>
        <v>BIOMASS</v>
      </c>
      <c r="G470" t="str">
        <f>VLOOKUP($A470,'OASIS-11_26'!$E$2:$R$1556,8,FALSE)</f>
        <v>STEAM</v>
      </c>
      <c r="H470">
        <f>VLOOKUP($A470,'OASIS-11_26'!$E$2:$R$1556,4,FALSE)</f>
        <v>17.2</v>
      </c>
      <c r="I470">
        <f>VLOOKUP($A470,'OASIS-11_26'!$E$2:$R$1556,5,FALSE)</f>
        <v>19.2</v>
      </c>
      <c r="J470" t="str">
        <f>VLOOKUP($A470,'OASIS-11_26'!$E$2:$R$1556,6,FALSE)</f>
        <v>PGAE</v>
      </c>
      <c r="K470" t="str">
        <f>IF(ISERROR(VLOOKUP($A470,'2021_NQC_List-11_13'!$A$2:$T$1532,4,FALSE)),"","NQC")</f>
        <v>NQC</v>
      </c>
      <c r="L470" s="3" t="str">
        <f>IF(ISERROR(VLOOKUP($A470,'2021_NQC_List-11_13'!$A$2:$T$1532,4,FALSE)),"",VLOOKUP($A470,'2021_NQC_List-11_13'!$A$2:$T$1532,18,FALSE))</f>
        <v>FC</v>
      </c>
      <c r="M470">
        <f>IF($K470="NQC",VLOOKUP($A470,'2021_NQC_List-11_13'!$A$2:$T$1532,4,FALSE),0)</f>
        <v>5.34</v>
      </c>
      <c r="N470">
        <f>IF($K470="NQC",VLOOKUP($A470,'2021_NQC_List-11_13'!$A$2:$T$1532,5,FALSE),0)</f>
        <v>5.44</v>
      </c>
      <c r="O470">
        <f>IF($K470="NQC",VLOOKUP($A470,'2021_NQC_List-11_13'!$A$2:$T$1532,6,FALSE),0)</f>
        <v>6.04</v>
      </c>
      <c r="P470">
        <f>IF($K470="NQC",VLOOKUP($A470,'2021_NQC_List-11_13'!$A$2:$T$1532,7,FALSE),0)</f>
        <v>4.8600000000000003</v>
      </c>
      <c r="Q470">
        <f>IF($K470="NQC",VLOOKUP($A470,'2021_NQC_List-11_13'!$A$2:$T$1532,8,FALSE),0)</f>
        <v>8.4</v>
      </c>
      <c r="R470">
        <f>IF($K470="NQC",VLOOKUP($A470,'2021_NQC_List-11_13'!$A$2:$T$1532,9,FALSE),0)</f>
        <v>9.36</v>
      </c>
      <c r="S470">
        <f>IF($K470="NQC",VLOOKUP($A470,'2021_NQC_List-11_13'!$A$2:$T$1532,10,FALSE),0)</f>
        <v>9.7100000000000009</v>
      </c>
      <c r="T470">
        <f>IF($K470="NQC",VLOOKUP($A470,'2021_NQC_List-11_13'!$A$2:$T$1532,11,FALSE),0)</f>
        <v>9.48</v>
      </c>
      <c r="U470">
        <f>IF($K470="NQC",VLOOKUP($A470,'2021_NQC_List-11_13'!$A$2:$T$1532,12,FALSE),0)</f>
        <v>9.19</v>
      </c>
      <c r="V470">
        <f>IF($K470="NQC",VLOOKUP($A470,'2021_NQC_List-11_13'!$A$2:$T$1532,13,FALSE),0)</f>
        <v>5.85</v>
      </c>
      <c r="W470">
        <f>IF($K470="NQC",VLOOKUP($A470,'2021_NQC_List-11_13'!$A$2:$T$1532,14,FALSE),0)</f>
        <v>5.95</v>
      </c>
      <c r="X470">
        <f>IF($K470="NQC",VLOOKUP($A470,'2021_NQC_List-11_13'!$A$2:$T$1532,15,FALSE),0)</f>
        <v>6.15</v>
      </c>
      <c r="Y470" t="str">
        <f t="shared" si="15"/>
        <v>Non-Hydro</v>
      </c>
      <c r="AA470" t="s">
        <v>4341</v>
      </c>
    </row>
    <row r="471" spans="1:27" x14ac:dyDescent="0.3">
      <c r="A471" t="str">
        <f>'OASIS-11_26'!E485</f>
        <v>LITLRK_6_SOLAR1</v>
      </c>
      <c r="B471" t="str">
        <f>'OASIS-11_26'!G485</f>
        <v xml:space="preserve">Lancaster Little Rock C </v>
      </c>
      <c r="C471" t="str">
        <f>VLOOKUP($A471,'OASIS-11_26'!$E$2:$R$1556,2,FALSE)</f>
        <v>GEN</v>
      </c>
      <c r="D471" s="1">
        <f>VLOOKUP($A471,'OASIS-11_26'!$E$2:$R$1556,11,FALSE)</f>
        <v>42021</v>
      </c>
      <c r="E471" s="3">
        <f t="shared" si="14"/>
        <v>2015</v>
      </c>
      <c r="F471" t="str">
        <f>VLOOKUP($A471,'OASIS-11_26'!$E$2:$R$1556,9,FALSE)</f>
        <v>SUN</v>
      </c>
      <c r="G471" t="str">
        <f>VLOOKUP($A471,'OASIS-11_26'!$E$2:$R$1556,8,FALSE)</f>
        <v>PHOTO VOLTAIC</v>
      </c>
      <c r="H471">
        <f>VLOOKUP($A471,'OASIS-11_26'!$E$2:$R$1556,4,FALSE)</f>
        <v>5</v>
      </c>
      <c r="I471">
        <f>VLOOKUP($A471,'OASIS-11_26'!$E$2:$R$1556,5,FALSE)</f>
        <v>5</v>
      </c>
      <c r="J471" t="str">
        <f>VLOOKUP($A471,'OASIS-11_26'!$E$2:$R$1556,6,FALSE)</f>
        <v>SCE</v>
      </c>
      <c r="K471" t="str">
        <f>IF(ISERROR(VLOOKUP($A471,'2021_NQC_List-11_13'!$A$2:$T$1532,4,FALSE)),"","NQC")</f>
        <v>NQC</v>
      </c>
      <c r="L471" s="3" t="str">
        <f>IF(ISERROR(VLOOKUP($A471,'2021_NQC_List-11_13'!$A$2:$T$1532,4,FALSE)),"",VLOOKUP($A471,'2021_NQC_List-11_13'!$A$2:$T$1532,18,FALSE))</f>
        <v>FC</v>
      </c>
      <c r="M471">
        <f>IF($K471="NQC",VLOOKUP($A471,'2021_NQC_List-11_13'!$A$2:$T$1532,4,FALSE),0)</f>
        <v>0.2</v>
      </c>
      <c r="N471">
        <f>IF($K471="NQC",VLOOKUP($A471,'2021_NQC_List-11_13'!$A$2:$T$1532,5,FALSE),0)</f>
        <v>0.15</v>
      </c>
      <c r="O471">
        <f>IF($K471="NQC",VLOOKUP($A471,'2021_NQC_List-11_13'!$A$2:$T$1532,6,FALSE),0)</f>
        <v>0.9</v>
      </c>
      <c r="P471">
        <f>IF($K471="NQC",VLOOKUP($A471,'2021_NQC_List-11_13'!$A$2:$T$1532,7,FALSE),0)</f>
        <v>0.75</v>
      </c>
      <c r="Q471">
        <f>IF($K471="NQC",VLOOKUP($A471,'2021_NQC_List-11_13'!$A$2:$T$1532,8,FALSE),0)</f>
        <v>0.8</v>
      </c>
      <c r="R471">
        <f>IF($K471="NQC",VLOOKUP($A471,'2021_NQC_List-11_13'!$A$2:$T$1532,9,FALSE),0)</f>
        <v>1.55</v>
      </c>
      <c r="S471">
        <f>IF($K471="NQC",VLOOKUP($A471,'2021_NQC_List-11_13'!$A$2:$T$1532,10,FALSE),0)</f>
        <v>1.95</v>
      </c>
      <c r="T471">
        <f>IF($K471="NQC",VLOOKUP($A471,'2021_NQC_List-11_13'!$A$2:$T$1532,11,FALSE),0)</f>
        <v>1.35</v>
      </c>
      <c r="U471">
        <f>IF($K471="NQC",VLOOKUP($A471,'2021_NQC_List-11_13'!$A$2:$T$1532,12,FALSE),0)</f>
        <v>0.7</v>
      </c>
      <c r="V471">
        <f>IF($K471="NQC",VLOOKUP($A471,'2021_NQC_List-11_13'!$A$2:$T$1532,13,FALSE),0)</f>
        <v>0.1</v>
      </c>
      <c r="W471">
        <f>IF($K471="NQC",VLOOKUP($A471,'2021_NQC_List-11_13'!$A$2:$T$1532,14,FALSE),0)</f>
        <v>0.1</v>
      </c>
      <c r="X471">
        <f>IF($K471="NQC",VLOOKUP($A471,'2021_NQC_List-11_13'!$A$2:$T$1532,15,FALSE),0)</f>
        <v>0</v>
      </c>
      <c r="Y471" t="str">
        <f t="shared" si="15"/>
        <v>Non-Hydro</v>
      </c>
      <c r="AA471" t="s">
        <v>4341</v>
      </c>
    </row>
    <row r="472" spans="1:27" x14ac:dyDescent="0.3">
      <c r="A472" t="str">
        <f>'OASIS-11_26'!E486</f>
        <v>CEDUCR_2_SOLAR1</v>
      </c>
      <c r="B472" t="str">
        <f>'OASIS-11_26'!G486</f>
        <v>Ducor Solar 1</v>
      </c>
      <c r="C472" t="str">
        <f>VLOOKUP($A472,'OASIS-11_26'!$E$2:$R$1556,2,FALSE)</f>
        <v>GEN</v>
      </c>
      <c r="D472" s="1">
        <f>VLOOKUP($A472,'OASIS-11_26'!$E$2:$R$1556,11,FALSE)</f>
        <v>42727</v>
      </c>
      <c r="E472" s="3">
        <f t="shared" si="14"/>
        <v>2016</v>
      </c>
      <c r="F472" t="str">
        <f>VLOOKUP($A472,'OASIS-11_26'!$E$2:$R$1556,9,FALSE)</f>
        <v>SUN</v>
      </c>
      <c r="G472" t="str">
        <f>VLOOKUP($A472,'OASIS-11_26'!$E$2:$R$1556,8,FALSE)</f>
        <v>PHOTO VOLTAIC</v>
      </c>
      <c r="H472">
        <f>VLOOKUP($A472,'OASIS-11_26'!$E$2:$R$1556,4,FALSE)</f>
        <v>20</v>
      </c>
      <c r="I472">
        <f>VLOOKUP($A472,'OASIS-11_26'!$E$2:$R$1556,5,FALSE)</f>
        <v>20</v>
      </c>
      <c r="J472" t="str">
        <f>VLOOKUP($A472,'OASIS-11_26'!$E$2:$R$1556,6,FALSE)</f>
        <v>SCE</v>
      </c>
      <c r="K472" t="str">
        <f>IF(ISERROR(VLOOKUP($A472,'2021_NQC_List-11_13'!$A$2:$T$1532,4,FALSE)),"","NQC")</f>
        <v>NQC</v>
      </c>
      <c r="L472" s="3" t="str">
        <f>IF(ISERROR(VLOOKUP($A472,'2021_NQC_List-11_13'!$A$2:$T$1532,4,FALSE)),"",VLOOKUP($A472,'2021_NQC_List-11_13'!$A$2:$T$1532,18,FALSE))</f>
        <v>EO</v>
      </c>
      <c r="M472">
        <f>IF($K472="NQC",VLOOKUP($A472,'2021_NQC_List-11_13'!$A$2:$T$1532,4,FALSE),0)</f>
        <v>0</v>
      </c>
      <c r="N472">
        <f>IF($K472="NQC",VLOOKUP($A472,'2021_NQC_List-11_13'!$A$2:$T$1532,5,FALSE),0)</f>
        <v>0</v>
      </c>
      <c r="O472">
        <f>IF($K472="NQC",VLOOKUP($A472,'2021_NQC_List-11_13'!$A$2:$T$1532,6,FALSE),0)</f>
        <v>0</v>
      </c>
      <c r="P472">
        <f>IF($K472="NQC",VLOOKUP($A472,'2021_NQC_List-11_13'!$A$2:$T$1532,7,FALSE),0)</f>
        <v>0</v>
      </c>
      <c r="Q472">
        <f>IF($K472="NQC",VLOOKUP($A472,'2021_NQC_List-11_13'!$A$2:$T$1532,8,FALSE),0)</f>
        <v>0</v>
      </c>
      <c r="R472">
        <f>IF($K472="NQC",VLOOKUP($A472,'2021_NQC_List-11_13'!$A$2:$T$1532,9,FALSE),0)</f>
        <v>0</v>
      </c>
      <c r="S472">
        <f>IF($K472="NQC",VLOOKUP($A472,'2021_NQC_List-11_13'!$A$2:$T$1532,10,FALSE),0)</f>
        <v>0</v>
      </c>
      <c r="T472">
        <f>IF($K472="NQC",VLOOKUP($A472,'2021_NQC_List-11_13'!$A$2:$T$1532,11,FALSE),0)</f>
        <v>0</v>
      </c>
      <c r="U472">
        <f>IF($K472="NQC",VLOOKUP($A472,'2021_NQC_List-11_13'!$A$2:$T$1532,12,FALSE),0)</f>
        <v>0</v>
      </c>
      <c r="V472">
        <f>IF($K472="NQC",VLOOKUP($A472,'2021_NQC_List-11_13'!$A$2:$T$1532,13,FALSE),0)</f>
        <v>0</v>
      </c>
      <c r="W472">
        <f>IF($K472="NQC",VLOOKUP($A472,'2021_NQC_List-11_13'!$A$2:$T$1532,14,FALSE),0)</f>
        <v>0</v>
      </c>
      <c r="X472">
        <f>IF($K472="NQC",VLOOKUP($A472,'2021_NQC_List-11_13'!$A$2:$T$1532,15,FALSE),0)</f>
        <v>0</v>
      </c>
      <c r="Y472" t="str">
        <f t="shared" si="15"/>
        <v>Non-Hydro</v>
      </c>
      <c r="AA472" t="s">
        <v>4341</v>
      </c>
    </row>
    <row r="473" spans="1:27" x14ac:dyDescent="0.3">
      <c r="A473" t="str">
        <f>'OASIS-11_26'!E487</f>
        <v>RTREE_2_WIND2</v>
      </c>
      <c r="B473" t="str">
        <f>'OASIS-11_26'!G487</f>
        <v>Rising Tree 2</v>
      </c>
      <c r="C473" t="str">
        <f>VLOOKUP($A473,'OASIS-11_26'!$E$2:$R$1556,2,FALSE)</f>
        <v>GEN</v>
      </c>
      <c r="D473" s="1">
        <f>VLOOKUP($A473,'OASIS-11_26'!$E$2:$R$1556,11,FALSE)</f>
        <v>42016</v>
      </c>
      <c r="E473" s="3">
        <f t="shared" si="14"/>
        <v>2015</v>
      </c>
      <c r="F473" t="str">
        <f>VLOOKUP($A473,'OASIS-11_26'!$E$2:$R$1556,9,FALSE)</f>
        <v>WIND</v>
      </c>
      <c r="G473" t="str">
        <f>VLOOKUP($A473,'OASIS-11_26'!$E$2:$R$1556,8,FALSE)</f>
        <v>WIND</v>
      </c>
      <c r="H473">
        <f>VLOOKUP($A473,'OASIS-11_26'!$E$2:$R$1556,4,FALSE)</f>
        <v>19.8</v>
      </c>
      <c r="I473">
        <f>VLOOKUP($A473,'OASIS-11_26'!$E$2:$R$1556,5,FALSE)</f>
        <v>19.8</v>
      </c>
      <c r="J473" t="str">
        <f>VLOOKUP($A473,'OASIS-11_26'!$E$2:$R$1556,6,FALSE)</f>
        <v>SCE</v>
      </c>
      <c r="K473" t="str">
        <f>IF(ISERROR(VLOOKUP($A473,'2021_NQC_List-11_13'!$A$2:$T$1532,4,FALSE)),"","NQC")</f>
        <v>NQC</v>
      </c>
      <c r="L473" s="3" t="str">
        <f>IF(ISERROR(VLOOKUP($A473,'2021_NQC_List-11_13'!$A$2:$T$1532,4,FALSE)),"",VLOOKUP($A473,'2021_NQC_List-11_13'!$A$2:$T$1532,18,FALSE))</f>
        <v>FC</v>
      </c>
      <c r="M473">
        <f>IF($K473="NQC",VLOOKUP($A473,'2021_NQC_List-11_13'!$A$2:$T$1532,4,FALSE),0)</f>
        <v>2.77</v>
      </c>
      <c r="N473">
        <f>IF($K473="NQC",VLOOKUP($A473,'2021_NQC_List-11_13'!$A$2:$T$1532,5,FALSE),0)</f>
        <v>2.38</v>
      </c>
      <c r="O473">
        <f>IF($K473="NQC",VLOOKUP($A473,'2021_NQC_List-11_13'!$A$2:$T$1532,6,FALSE),0)</f>
        <v>5.54</v>
      </c>
      <c r="P473">
        <f>IF($K473="NQC",VLOOKUP($A473,'2021_NQC_List-11_13'!$A$2:$T$1532,7,FALSE),0)</f>
        <v>4.95</v>
      </c>
      <c r="Q473">
        <f>IF($K473="NQC",VLOOKUP($A473,'2021_NQC_List-11_13'!$A$2:$T$1532,8,FALSE),0)</f>
        <v>4.95</v>
      </c>
      <c r="R473">
        <f>IF($K473="NQC",VLOOKUP($A473,'2021_NQC_List-11_13'!$A$2:$T$1532,9,FALSE),0)</f>
        <v>6.53</v>
      </c>
      <c r="S473">
        <f>IF($K473="NQC",VLOOKUP($A473,'2021_NQC_List-11_13'!$A$2:$T$1532,10,FALSE),0)</f>
        <v>4.55</v>
      </c>
      <c r="T473">
        <f>IF($K473="NQC",VLOOKUP($A473,'2021_NQC_List-11_13'!$A$2:$T$1532,11,FALSE),0)</f>
        <v>4.16</v>
      </c>
      <c r="U473">
        <f>IF($K473="NQC",VLOOKUP($A473,'2021_NQC_List-11_13'!$A$2:$T$1532,12,FALSE),0)</f>
        <v>2.97</v>
      </c>
      <c r="V473">
        <f>IF($K473="NQC",VLOOKUP($A473,'2021_NQC_List-11_13'!$A$2:$T$1532,13,FALSE),0)</f>
        <v>1.58</v>
      </c>
      <c r="W473">
        <f>IF($K473="NQC",VLOOKUP($A473,'2021_NQC_List-11_13'!$A$2:$T$1532,14,FALSE),0)</f>
        <v>2.38</v>
      </c>
      <c r="X473">
        <f>IF($K473="NQC",VLOOKUP($A473,'2021_NQC_List-11_13'!$A$2:$T$1532,15,FALSE),0)</f>
        <v>2.57</v>
      </c>
      <c r="Y473" t="str">
        <f t="shared" si="15"/>
        <v>Non-Hydro</v>
      </c>
      <c r="AA473" t="s">
        <v>4341</v>
      </c>
    </row>
    <row r="474" spans="1:27" x14ac:dyDescent="0.3">
      <c r="A474" t="str">
        <f>'OASIS-11_26'!E488</f>
        <v>SDG1_1_PDRP103</v>
      </c>
      <c r="B474" t="str">
        <f>'OASIS-11_26'!G488</f>
        <v>SDG1_1_PDRP103</v>
      </c>
      <c r="C474" t="str">
        <f>VLOOKUP($A474,'OASIS-11_26'!$E$2:$R$1556,2,FALSE)</f>
        <v>GEN</v>
      </c>
      <c r="D474" s="1">
        <f>VLOOKUP($A474,'OASIS-11_26'!$E$2:$R$1556,11,FALSE)</f>
        <v>0</v>
      </c>
      <c r="E474" s="3" t="str">
        <f t="shared" si="14"/>
        <v/>
      </c>
      <c r="F474" t="str">
        <f>VLOOKUP($A474,'OASIS-11_26'!$E$2:$R$1556,9,FALSE)</f>
        <v>OTHER</v>
      </c>
      <c r="G474" t="str">
        <f>VLOOKUP($A474,'OASIS-11_26'!$E$2:$R$1556,8,FALSE)</f>
        <v>OTHER</v>
      </c>
      <c r="H474">
        <f>VLOOKUP($A474,'OASIS-11_26'!$E$2:$R$1556,4,FALSE)</f>
        <v>0.99</v>
      </c>
      <c r="I474">
        <f>VLOOKUP($A474,'OASIS-11_26'!$E$2:$R$1556,5,FALSE)</f>
        <v>0</v>
      </c>
      <c r="J474" t="str">
        <f>VLOOKUP($A474,'OASIS-11_26'!$E$2:$R$1556,6,FALSE)</f>
        <v>SDGE</v>
      </c>
      <c r="K474" t="str">
        <f>IF(ISERROR(VLOOKUP($A474,'2021_NQC_List-11_13'!$A$2:$T$1532,4,FALSE)),"","NQC")</f>
        <v>NQC</v>
      </c>
      <c r="L474" s="3" t="str">
        <f>IF(ISERROR(VLOOKUP($A474,'2021_NQC_List-11_13'!$A$2:$T$1532,4,FALSE)),"",VLOOKUP($A474,'2021_NQC_List-11_13'!$A$2:$T$1532,18,FALSE))</f>
        <v>FC</v>
      </c>
      <c r="M474">
        <f>IF($K474="NQC",VLOOKUP($A474,'2021_NQC_List-11_13'!$A$2:$T$1532,4,FALSE),0)</f>
        <v>0.73</v>
      </c>
      <c r="N474">
        <f>IF($K474="NQC",VLOOKUP($A474,'2021_NQC_List-11_13'!$A$2:$T$1532,5,FALSE),0)</f>
        <v>0</v>
      </c>
      <c r="O474">
        <f>IF($K474="NQC",VLOOKUP($A474,'2021_NQC_List-11_13'!$A$2:$T$1532,6,FALSE),0)</f>
        <v>0</v>
      </c>
      <c r="P474">
        <f>IF($K474="NQC",VLOOKUP($A474,'2021_NQC_List-11_13'!$A$2:$T$1532,7,FALSE),0)</f>
        <v>0</v>
      </c>
      <c r="Q474">
        <f>IF($K474="NQC",VLOOKUP($A474,'2021_NQC_List-11_13'!$A$2:$T$1532,8,FALSE),0)</f>
        <v>0</v>
      </c>
      <c r="R474">
        <f>IF($K474="NQC",VLOOKUP($A474,'2021_NQC_List-11_13'!$A$2:$T$1532,9,FALSE),0)</f>
        <v>0</v>
      </c>
      <c r="S474">
        <f>IF($K474="NQC",VLOOKUP($A474,'2021_NQC_List-11_13'!$A$2:$T$1532,10,FALSE),0)</f>
        <v>0</v>
      </c>
      <c r="T474">
        <f>IF($K474="NQC",VLOOKUP($A474,'2021_NQC_List-11_13'!$A$2:$T$1532,11,FALSE),0)</f>
        <v>0</v>
      </c>
      <c r="U474">
        <f>IF($K474="NQC",VLOOKUP($A474,'2021_NQC_List-11_13'!$A$2:$T$1532,12,FALSE),0)</f>
        <v>0</v>
      </c>
      <c r="V474">
        <f>IF($K474="NQC",VLOOKUP($A474,'2021_NQC_List-11_13'!$A$2:$T$1532,13,FALSE),0)</f>
        <v>0</v>
      </c>
      <c r="W474">
        <f>IF($K474="NQC",VLOOKUP($A474,'2021_NQC_List-11_13'!$A$2:$T$1532,14,FALSE),0)</f>
        <v>0</v>
      </c>
      <c r="X474">
        <f>IF($K474="NQC",VLOOKUP($A474,'2021_NQC_List-11_13'!$A$2:$T$1532,15,FALSE),0)</f>
        <v>0</v>
      </c>
      <c r="Y474" t="str">
        <f t="shared" si="15"/>
        <v>Non-Hydro</v>
      </c>
      <c r="Z474" t="s">
        <v>4361</v>
      </c>
      <c r="AA474" t="s">
        <v>4341</v>
      </c>
    </row>
    <row r="475" spans="1:27" x14ac:dyDescent="0.3">
      <c r="A475" t="str">
        <f>'OASIS-11_26'!E489</f>
        <v>SPICER_1_UNITS</v>
      </c>
      <c r="B475" t="str">
        <f>'OASIS-11_26'!G489</f>
        <v>SPICER HYDRO UNITS 1-3 AGGREGATE</v>
      </c>
      <c r="C475" t="str">
        <f>VLOOKUP($A475,'OASIS-11_26'!$E$2:$R$1556,2,FALSE)</f>
        <v>GEN</v>
      </c>
      <c r="D475" s="1">
        <f>VLOOKUP($A475,'OASIS-11_26'!$E$2:$R$1556,11,FALSE)</f>
        <v>32874</v>
      </c>
      <c r="E475" s="3">
        <f t="shared" si="14"/>
        <v>1990</v>
      </c>
      <c r="F475" t="str">
        <f>VLOOKUP($A475,'OASIS-11_26'!$E$2:$R$1556,9,FALSE)</f>
        <v>WATER</v>
      </c>
      <c r="G475" t="str">
        <f>VLOOKUP($A475,'OASIS-11_26'!$E$2:$R$1556,8,FALSE)</f>
        <v>HYDRO</v>
      </c>
      <c r="H475">
        <f>VLOOKUP($A475,'OASIS-11_26'!$E$2:$R$1556,4,FALSE)</f>
        <v>6</v>
      </c>
      <c r="I475">
        <f>VLOOKUP($A475,'OASIS-11_26'!$E$2:$R$1556,5,FALSE)</f>
        <v>0</v>
      </c>
      <c r="J475" t="str">
        <f>VLOOKUP($A475,'OASIS-11_26'!$E$2:$R$1556,6,FALSE)</f>
        <v>PGAE</v>
      </c>
      <c r="K475" t="str">
        <f>IF(ISERROR(VLOOKUP($A475,'2021_NQC_List-11_13'!$A$2:$T$1532,4,FALSE)),"","NQC")</f>
        <v>NQC</v>
      </c>
      <c r="L475" s="3" t="str">
        <f>IF(ISERROR(VLOOKUP($A475,'2021_NQC_List-11_13'!$A$2:$T$1532,4,FALSE)),"",VLOOKUP($A475,'2021_NQC_List-11_13'!$A$2:$T$1532,18,FALSE))</f>
        <v>FC</v>
      </c>
      <c r="M475">
        <f>IF($K475="NQC",VLOOKUP($A475,'2021_NQC_List-11_13'!$A$2:$T$1532,4,FALSE),0)</f>
        <v>6</v>
      </c>
      <c r="N475">
        <f>IF($K475="NQC",VLOOKUP($A475,'2021_NQC_List-11_13'!$A$2:$T$1532,5,FALSE),0)</f>
        <v>6</v>
      </c>
      <c r="O475">
        <f>IF($K475="NQC",VLOOKUP($A475,'2021_NQC_List-11_13'!$A$2:$T$1532,6,FALSE),0)</f>
        <v>6</v>
      </c>
      <c r="P475">
        <f>IF($K475="NQC",VLOOKUP($A475,'2021_NQC_List-11_13'!$A$2:$T$1532,7,FALSE),0)</f>
        <v>6</v>
      </c>
      <c r="Q475">
        <f>IF($K475="NQC",VLOOKUP($A475,'2021_NQC_List-11_13'!$A$2:$T$1532,8,FALSE),0)</f>
        <v>6</v>
      </c>
      <c r="R475">
        <f>IF($K475="NQC",VLOOKUP($A475,'2021_NQC_List-11_13'!$A$2:$T$1532,9,FALSE),0)</f>
        <v>6</v>
      </c>
      <c r="S475">
        <f>IF($K475="NQC",VLOOKUP($A475,'2021_NQC_List-11_13'!$A$2:$T$1532,10,FALSE),0)</f>
        <v>6</v>
      </c>
      <c r="T475">
        <f>IF($K475="NQC",VLOOKUP($A475,'2021_NQC_List-11_13'!$A$2:$T$1532,11,FALSE),0)</f>
        <v>6</v>
      </c>
      <c r="U475">
        <f>IF($K475="NQC",VLOOKUP($A475,'2021_NQC_List-11_13'!$A$2:$T$1532,12,FALSE),0)</f>
        <v>6</v>
      </c>
      <c r="V475">
        <f>IF($K475="NQC",VLOOKUP($A475,'2021_NQC_List-11_13'!$A$2:$T$1532,13,FALSE),0)</f>
        <v>6</v>
      </c>
      <c r="W475">
        <f>IF($K475="NQC",VLOOKUP($A475,'2021_NQC_List-11_13'!$A$2:$T$1532,14,FALSE),0)</f>
        <v>6</v>
      </c>
      <c r="X475">
        <f>IF($K475="NQC",VLOOKUP($A475,'2021_NQC_List-11_13'!$A$2:$T$1532,15,FALSE),0)</f>
        <v>6</v>
      </c>
      <c r="Y475" t="str">
        <f t="shared" si="15"/>
        <v>Hydro-Small Hydro</v>
      </c>
      <c r="AA475" t="s">
        <v>4341</v>
      </c>
    </row>
    <row r="476" spans="1:27" x14ac:dyDescent="0.3">
      <c r="A476" t="str">
        <f>'OASIS-11_26'!E491</f>
        <v>VOYAGR_2_VOYWD4</v>
      </c>
      <c r="B476" t="str">
        <f>'OASIS-11_26'!G491</f>
        <v>Voyager Wind 4</v>
      </c>
      <c r="C476" t="str">
        <f>VLOOKUP($A476,'OASIS-11_26'!$E$2:$R$1556,2,FALSE)</f>
        <v>GEN</v>
      </c>
      <c r="D476" s="1">
        <f>VLOOKUP($A476,'OASIS-11_26'!$E$2:$R$1556,11,FALSE)</f>
        <v>43463</v>
      </c>
      <c r="E476" s="3">
        <f t="shared" si="14"/>
        <v>2018</v>
      </c>
      <c r="F476" t="str">
        <f>VLOOKUP($A476,'OASIS-11_26'!$E$2:$R$1556,9,FALSE)</f>
        <v>WIND</v>
      </c>
      <c r="G476" t="str">
        <f>VLOOKUP($A476,'OASIS-11_26'!$E$2:$R$1556,8,FALSE)</f>
        <v>WIND</v>
      </c>
      <c r="H476">
        <f>VLOOKUP($A476,'OASIS-11_26'!$E$2:$R$1556,4,FALSE)</f>
        <v>21.01</v>
      </c>
      <c r="I476">
        <f>VLOOKUP($A476,'OASIS-11_26'!$E$2:$R$1556,5,FALSE)</f>
        <v>21.6</v>
      </c>
      <c r="J476" t="str">
        <f>VLOOKUP($A476,'OASIS-11_26'!$E$2:$R$1556,6,FALSE)</f>
        <v>SCE</v>
      </c>
      <c r="K476" t="str">
        <f>IF(ISERROR(VLOOKUP($A476,'2021_NQC_List-11_13'!$A$2:$T$1532,4,FALSE)),"","NQC")</f>
        <v>NQC</v>
      </c>
      <c r="L476" s="3" t="str">
        <f>IF(ISERROR(VLOOKUP($A476,'2021_NQC_List-11_13'!$A$2:$T$1532,4,FALSE)),"",VLOOKUP($A476,'2021_NQC_List-11_13'!$A$2:$T$1532,18,FALSE))</f>
        <v>FC</v>
      </c>
      <c r="M476">
        <f>IF($K476="NQC",VLOOKUP($A476,'2021_NQC_List-11_13'!$A$2:$T$1532,4,FALSE),0)</f>
        <v>3.02</v>
      </c>
      <c r="N476">
        <f>IF($K476="NQC",VLOOKUP($A476,'2021_NQC_List-11_13'!$A$2:$T$1532,5,FALSE),0)</f>
        <v>2.59</v>
      </c>
      <c r="O476">
        <f>IF($K476="NQC",VLOOKUP($A476,'2021_NQC_List-11_13'!$A$2:$T$1532,6,FALSE),0)</f>
        <v>6.05</v>
      </c>
      <c r="P476">
        <f>IF($K476="NQC",VLOOKUP($A476,'2021_NQC_List-11_13'!$A$2:$T$1532,7,FALSE),0)</f>
        <v>5.4</v>
      </c>
      <c r="Q476">
        <f>IF($K476="NQC",VLOOKUP($A476,'2021_NQC_List-11_13'!$A$2:$T$1532,8,FALSE),0)</f>
        <v>5.4</v>
      </c>
      <c r="R476">
        <f>IF($K476="NQC",VLOOKUP($A476,'2021_NQC_List-11_13'!$A$2:$T$1532,9,FALSE),0)</f>
        <v>7.13</v>
      </c>
      <c r="S476">
        <f>IF($K476="NQC",VLOOKUP($A476,'2021_NQC_List-11_13'!$A$2:$T$1532,10,FALSE),0)</f>
        <v>4.97</v>
      </c>
      <c r="T476">
        <f>IF($K476="NQC",VLOOKUP($A476,'2021_NQC_List-11_13'!$A$2:$T$1532,11,FALSE),0)</f>
        <v>4.54</v>
      </c>
      <c r="U476">
        <f>IF($K476="NQC",VLOOKUP($A476,'2021_NQC_List-11_13'!$A$2:$T$1532,12,FALSE),0)</f>
        <v>3.24</v>
      </c>
      <c r="V476">
        <f>IF($K476="NQC",VLOOKUP($A476,'2021_NQC_List-11_13'!$A$2:$T$1532,13,FALSE),0)</f>
        <v>1.73</v>
      </c>
      <c r="W476">
        <f>IF($K476="NQC",VLOOKUP($A476,'2021_NQC_List-11_13'!$A$2:$T$1532,14,FALSE),0)</f>
        <v>2.59</v>
      </c>
      <c r="X476">
        <f>IF($K476="NQC",VLOOKUP($A476,'2021_NQC_List-11_13'!$A$2:$T$1532,15,FALSE),0)</f>
        <v>2.81</v>
      </c>
      <c r="Y476" t="str">
        <f t="shared" si="15"/>
        <v>Non-Hydro</v>
      </c>
      <c r="AA476" t="s">
        <v>4341</v>
      </c>
    </row>
    <row r="477" spans="1:27" x14ac:dyDescent="0.3">
      <c r="A477" t="str">
        <f>'OASIS-11_26'!E492</f>
        <v>MANZNA_2_WIND</v>
      </c>
      <c r="B477" t="str">
        <f>'OASIS-11_26'!G492</f>
        <v>Manzana Wind</v>
      </c>
      <c r="C477" t="str">
        <f>VLOOKUP($A477,'OASIS-11_26'!$E$2:$R$1556,2,FALSE)</f>
        <v>GEN</v>
      </c>
      <c r="D477" s="1">
        <f>VLOOKUP($A477,'OASIS-11_26'!$E$2:$R$1556,11,FALSE)</f>
        <v>41263</v>
      </c>
      <c r="E477" s="3">
        <f t="shared" si="14"/>
        <v>2012</v>
      </c>
      <c r="F477" t="str">
        <f>VLOOKUP($A477,'OASIS-11_26'!$E$2:$R$1556,9,FALSE)</f>
        <v>WIND</v>
      </c>
      <c r="G477" t="str">
        <f>VLOOKUP($A477,'OASIS-11_26'!$E$2:$R$1556,8,FALSE)</f>
        <v>WIND</v>
      </c>
      <c r="H477">
        <f>VLOOKUP($A477,'OASIS-11_26'!$E$2:$R$1556,4,FALSE)</f>
        <v>189</v>
      </c>
      <c r="I477">
        <f>VLOOKUP($A477,'OASIS-11_26'!$E$2:$R$1556,5,FALSE)</f>
        <v>300</v>
      </c>
      <c r="J477" t="str">
        <f>VLOOKUP($A477,'OASIS-11_26'!$E$2:$R$1556,6,FALSE)</f>
        <v>SCE</v>
      </c>
      <c r="K477" t="str">
        <f>IF(ISERROR(VLOOKUP($A477,'2021_NQC_List-11_13'!$A$2:$T$1532,4,FALSE)),"","NQC")</f>
        <v>NQC</v>
      </c>
      <c r="L477" s="3" t="str">
        <f>IF(ISERROR(VLOOKUP($A477,'2021_NQC_List-11_13'!$A$2:$T$1532,4,FALSE)),"",VLOOKUP($A477,'2021_NQC_List-11_13'!$A$2:$T$1532,18,FALSE))</f>
        <v>FC</v>
      </c>
      <c r="M477">
        <f>IF($K477="NQC",VLOOKUP($A477,'2021_NQC_List-11_13'!$A$2:$T$1532,4,FALSE),0)</f>
        <v>26.46</v>
      </c>
      <c r="N477">
        <f>IF($K477="NQC",VLOOKUP($A477,'2021_NQC_List-11_13'!$A$2:$T$1532,5,FALSE),0)</f>
        <v>22.68</v>
      </c>
      <c r="O477">
        <f>IF($K477="NQC",VLOOKUP($A477,'2021_NQC_List-11_13'!$A$2:$T$1532,6,FALSE),0)</f>
        <v>52.92</v>
      </c>
      <c r="P477">
        <f>IF($K477="NQC",VLOOKUP($A477,'2021_NQC_List-11_13'!$A$2:$T$1532,7,FALSE),0)</f>
        <v>47.25</v>
      </c>
      <c r="Q477">
        <f>IF($K477="NQC",VLOOKUP($A477,'2021_NQC_List-11_13'!$A$2:$T$1532,8,FALSE),0)</f>
        <v>47.25</v>
      </c>
      <c r="R477">
        <f>IF($K477="NQC",VLOOKUP($A477,'2021_NQC_List-11_13'!$A$2:$T$1532,9,FALSE),0)</f>
        <v>62.37</v>
      </c>
      <c r="S477">
        <f>IF($K477="NQC",VLOOKUP($A477,'2021_NQC_List-11_13'!$A$2:$T$1532,10,FALSE),0)</f>
        <v>43.47</v>
      </c>
      <c r="T477">
        <f>IF($K477="NQC",VLOOKUP($A477,'2021_NQC_List-11_13'!$A$2:$T$1532,11,FALSE),0)</f>
        <v>39.69</v>
      </c>
      <c r="U477">
        <f>IF($K477="NQC",VLOOKUP($A477,'2021_NQC_List-11_13'!$A$2:$T$1532,12,FALSE),0)</f>
        <v>28.35</v>
      </c>
      <c r="V477">
        <f>IF($K477="NQC",VLOOKUP($A477,'2021_NQC_List-11_13'!$A$2:$T$1532,13,FALSE),0)</f>
        <v>15.12</v>
      </c>
      <c r="W477">
        <f>IF($K477="NQC",VLOOKUP($A477,'2021_NQC_List-11_13'!$A$2:$T$1532,14,FALSE),0)</f>
        <v>22.68</v>
      </c>
      <c r="X477">
        <f>IF($K477="NQC",VLOOKUP($A477,'2021_NQC_List-11_13'!$A$2:$T$1532,15,FALSE),0)</f>
        <v>24.57</v>
      </c>
      <c r="Y477" t="str">
        <f t="shared" si="15"/>
        <v>Non-Hydro</v>
      </c>
      <c r="AA477" t="s">
        <v>4341</v>
      </c>
    </row>
    <row r="478" spans="1:27" x14ac:dyDescent="0.3">
      <c r="A478" t="str">
        <f>'OASIS-11_26'!E493</f>
        <v>SCEC_1_PDRP103</v>
      </c>
      <c r="B478" t="str">
        <f>'OASIS-11_26'!G493</f>
        <v>SCEC_1_PDRP103</v>
      </c>
      <c r="C478" t="str">
        <f>VLOOKUP($A478,'OASIS-11_26'!$E$2:$R$1556,2,FALSE)</f>
        <v>GEN</v>
      </c>
      <c r="D478" s="1">
        <f>VLOOKUP($A478,'OASIS-11_26'!$E$2:$R$1556,11,FALSE)</f>
        <v>0</v>
      </c>
      <c r="E478" s="3" t="str">
        <f t="shared" si="14"/>
        <v/>
      </c>
      <c r="F478" t="str">
        <f>VLOOKUP($A478,'OASIS-11_26'!$E$2:$R$1556,9,FALSE)</f>
        <v>OTHER</v>
      </c>
      <c r="G478" t="str">
        <f>VLOOKUP($A478,'OASIS-11_26'!$E$2:$R$1556,8,FALSE)</f>
        <v>OTHER</v>
      </c>
      <c r="H478">
        <f>VLOOKUP($A478,'OASIS-11_26'!$E$2:$R$1556,4,FALSE)</f>
        <v>0.99</v>
      </c>
      <c r="I478">
        <f>VLOOKUP($A478,'OASIS-11_26'!$E$2:$R$1556,5,FALSE)</f>
        <v>0</v>
      </c>
      <c r="J478" t="str">
        <f>VLOOKUP($A478,'OASIS-11_26'!$E$2:$R$1556,6,FALSE)</f>
        <v>SCE</v>
      </c>
      <c r="K478" t="str">
        <f>IF(ISERROR(VLOOKUP($A478,'2021_NQC_List-11_13'!$A$2:$T$1532,4,FALSE)),"","NQC")</f>
        <v>NQC</v>
      </c>
      <c r="L478" s="3" t="str">
        <f>IF(ISERROR(VLOOKUP($A478,'2021_NQC_List-11_13'!$A$2:$T$1532,4,FALSE)),"",VLOOKUP($A478,'2021_NQC_List-11_13'!$A$2:$T$1532,18,FALSE))</f>
        <v>FC</v>
      </c>
      <c r="M478">
        <f>IF($K478="NQC",VLOOKUP($A478,'2021_NQC_List-11_13'!$A$2:$T$1532,4,FALSE),0)</f>
        <v>0</v>
      </c>
      <c r="N478">
        <f>IF($K478="NQC",VLOOKUP($A478,'2021_NQC_List-11_13'!$A$2:$T$1532,5,FALSE),0)</f>
        <v>0</v>
      </c>
      <c r="O478">
        <f>IF($K478="NQC",VLOOKUP($A478,'2021_NQC_List-11_13'!$A$2:$T$1532,6,FALSE),0)</f>
        <v>0</v>
      </c>
      <c r="P478">
        <f>IF($K478="NQC",VLOOKUP($A478,'2021_NQC_List-11_13'!$A$2:$T$1532,7,FALSE),0)</f>
        <v>0</v>
      </c>
      <c r="Q478">
        <f>IF($K478="NQC",VLOOKUP($A478,'2021_NQC_List-11_13'!$A$2:$T$1532,8,FALSE),0)</f>
        <v>0</v>
      </c>
      <c r="R478">
        <f>IF($K478="NQC",VLOOKUP($A478,'2021_NQC_List-11_13'!$A$2:$T$1532,9,FALSE),0)</f>
        <v>0</v>
      </c>
      <c r="S478">
        <f>IF($K478="NQC",VLOOKUP($A478,'2021_NQC_List-11_13'!$A$2:$T$1532,10,FALSE),0)</f>
        <v>0</v>
      </c>
      <c r="T478">
        <f>IF($K478="NQC",VLOOKUP($A478,'2021_NQC_List-11_13'!$A$2:$T$1532,11,FALSE),0)</f>
        <v>0.1</v>
      </c>
      <c r="U478">
        <f>IF($K478="NQC",VLOOKUP($A478,'2021_NQC_List-11_13'!$A$2:$T$1532,12,FALSE),0)</f>
        <v>0.9</v>
      </c>
      <c r="V478">
        <f>IF($K478="NQC",VLOOKUP($A478,'2021_NQC_List-11_13'!$A$2:$T$1532,13,FALSE),0)</f>
        <v>0</v>
      </c>
      <c r="W478">
        <f>IF($K478="NQC",VLOOKUP($A478,'2021_NQC_List-11_13'!$A$2:$T$1532,14,FALSE),0)</f>
        <v>0</v>
      </c>
      <c r="X478">
        <f>IF($K478="NQC",VLOOKUP($A478,'2021_NQC_List-11_13'!$A$2:$T$1532,15,FALSE),0)</f>
        <v>0</v>
      </c>
      <c r="Y478" t="str">
        <f t="shared" si="15"/>
        <v>Non-Hydro</v>
      </c>
      <c r="Z478" t="s">
        <v>4361</v>
      </c>
      <c r="AA478" t="s">
        <v>4341</v>
      </c>
    </row>
    <row r="479" spans="1:27" x14ac:dyDescent="0.3">
      <c r="A479" t="str">
        <f>'OASIS-11_26'!E494</f>
        <v>COLVIL_7_PL1X2</v>
      </c>
      <c r="B479" t="str">
        <f>'OASIS-11_26'!G494</f>
        <v>COLLIERVILLE HYDRO UNIT 1 &amp; 2 AGGREGATE</v>
      </c>
      <c r="C479" t="str">
        <f>VLOOKUP($A479,'OASIS-11_26'!$E$2:$R$1556,2,FALSE)</f>
        <v>GEN</v>
      </c>
      <c r="D479" s="1">
        <f>VLOOKUP($A479,'OASIS-11_26'!$E$2:$R$1556,11,FALSE)</f>
        <v>0</v>
      </c>
      <c r="E479" s="3" t="str">
        <f t="shared" si="14"/>
        <v/>
      </c>
      <c r="F479" t="str">
        <f>VLOOKUP($A479,'OASIS-11_26'!$E$2:$R$1556,9,FALSE)</f>
        <v>WATER</v>
      </c>
      <c r="G479" t="str">
        <f>VLOOKUP($A479,'OASIS-11_26'!$E$2:$R$1556,8,FALSE)</f>
        <v>HYDRO</v>
      </c>
      <c r="H479">
        <f>VLOOKUP($A479,'OASIS-11_26'!$E$2:$R$1556,4,FALSE)</f>
        <v>246.86</v>
      </c>
      <c r="I479">
        <f>VLOOKUP($A479,'OASIS-11_26'!$E$2:$R$1556,5,FALSE)</f>
        <v>0</v>
      </c>
      <c r="J479" t="str">
        <f>VLOOKUP($A479,'OASIS-11_26'!$E$2:$R$1556,6,FALSE)</f>
        <v>PGAE</v>
      </c>
      <c r="K479" t="str">
        <f>IF(ISERROR(VLOOKUP($A479,'2021_NQC_List-11_13'!$A$2:$T$1532,4,FALSE)),"","NQC")</f>
        <v>NQC</v>
      </c>
      <c r="L479" s="3" t="str">
        <f>IF(ISERROR(VLOOKUP($A479,'2021_NQC_List-11_13'!$A$2:$T$1532,4,FALSE)),"",VLOOKUP($A479,'2021_NQC_List-11_13'!$A$2:$T$1532,18,FALSE))</f>
        <v>FC</v>
      </c>
      <c r="M479">
        <f>IF($K479="NQC",VLOOKUP($A479,'2021_NQC_List-11_13'!$A$2:$T$1532,4,FALSE),0)</f>
        <v>246.86</v>
      </c>
      <c r="N479">
        <f>IF($K479="NQC",VLOOKUP($A479,'2021_NQC_List-11_13'!$A$2:$T$1532,5,FALSE),0)</f>
        <v>246.86</v>
      </c>
      <c r="O479">
        <f>IF($K479="NQC",VLOOKUP($A479,'2021_NQC_List-11_13'!$A$2:$T$1532,6,FALSE),0)</f>
        <v>246.86</v>
      </c>
      <c r="P479">
        <f>IF($K479="NQC",VLOOKUP($A479,'2021_NQC_List-11_13'!$A$2:$T$1532,7,FALSE),0)</f>
        <v>246.86</v>
      </c>
      <c r="Q479">
        <f>IF($K479="NQC",VLOOKUP($A479,'2021_NQC_List-11_13'!$A$2:$T$1532,8,FALSE),0)</f>
        <v>246.86</v>
      </c>
      <c r="R479">
        <f>IF($K479="NQC",VLOOKUP($A479,'2021_NQC_List-11_13'!$A$2:$T$1532,9,FALSE),0)</f>
        <v>246.86</v>
      </c>
      <c r="S479">
        <f>IF($K479="NQC",VLOOKUP($A479,'2021_NQC_List-11_13'!$A$2:$T$1532,10,FALSE),0)</f>
        <v>246.86</v>
      </c>
      <c r="T479">
        <f>IF($K479="NQC",VLOOKUP($A479,'2021_NQC_List-11_13'!$A$2:$T$1532,11,FALSE),0)</f>
        <v>246.86</v>
      </c>
      <c r="U479">
        <f>IF($K479="NQC",VLOOKUP($A479,'2021_NQC_List-11_13'!$A$2:$T$1532,12,FALSE),0)</f>
        <v>246.86</v>
      </c>
      <c r="V479">
        <f>IF($K479="NQC",VLOOKUP($A479,'2021_NQC_List-11_13'!$A$2:$T$1532,13,FALSE),0)</f>
        <v>246.86</v>
      </c>
      <c r="W479">
        <f>IF($K479="NQC",VLOOKUP($A479,'2021_NQC_List-11_13'!$A$2:$T$1532,14,FALSE),0)</f>
        <v>246.86</v>
      </c>
      <c r="X479">
        <f>IF($K479="NQC",VLOOKUP($A479,'2021_NQC_List-11_13'!$A$2:$T$1532,15,FALSE),0)</f>
        <v>246.86</v>
      </c>
      <c r="Y479" t="str">
        <f t="shared" si="15"/>
        <v>Hydro-Large Hydro</v>
      </c>
      <c r="AA479" t="s">
        <v>4341</v>
      </c>
    </row>
    <row r="480" spans="1:27" x14ac:dyDescent="0.3">
      <c r="A480" t="str">
        <f>'OASIS-11_26'!E495</f>
        <v>SLSTR2_2_SOLAR2</v>
      </c>
      <c r="B480" t="str">
        <f>'OASIS-11_26'!G495</f>
        <v>Solar Star 2</v>
      </c>
      <c r="C480" t="str">
        <f>VLOOKUP($A480,'OASIS-11_26'!$E$2:$R$1556,2,FALSE)</f>
        <v>GEN</v>
      </c>
      <c r="D480" s="1">
        <f>VLOOKUP($A480,'OASIS-11_26'!$E$2:$R$1556,11,FALSE)</f>
        <v>41851</v>
      </c>
      <c r="E480" s="3">
        <f t="shared" si="14"/>
        <v>2014</v>
      </c>
      <c r="F480" t="str">
        <f>VLOOKUP($A480,'OASIS-11_26'!$E$2:$R$1556,9,FALSE)</f>
        <v>SUN</v>
      </c>
      <c r="G480" t="str">
        <f>VLOOKUP($A480,'OASIS-11_26'!$E$2:$R$1556,8,FALSE)</f>
        <v>PHOTO VOLTAIC</v>
      </c>
      <c r="H480">
        <f>VLOOKUP($A480,'OASIS-11_26'!$E$2:$R$1556,4,FALSE)</f>
        <v>276</v>
      </c>
      <c r="I480">
        <f>VLOOKUP($A480,'OASIS-11_26'!$E$2:$R$1556,5,FALSE)</f>
        <v>0</v>
      </c>
      <c r="J480" t="str">
        <f>VLOOKUP($A480,'OASIS-11_26'!$E$2:$R$1556,6,FALSE)</f>
        <v>SCE</v>
      </c>
      <c r="K480" t="str">
        <f>IF(ISERROR(VLOOKUP($A480,'2021_NQC_List-11_13'!$A$2:$T$1532,4,FALSE)),"","NQC")</f>
        <v>NQC</v>
      </c>
      <c r="L480" s="3" t="str">
        <f>IF(ISERROR(VLOOKUP($A480,'2021_NQC_List-11_13'!$A$2:$T$1532,4,FALSE)),"",VLOOKUP($A480,'2021_NQC_List-11_13'!$A$2:$T$1532,18,FALSE))</f>
        <v>FC</v>
      </c>
      <c r="M480">
        <f>IF($K480="NQC",VLOOKUP($A480,'2021_NQC_List-11_13'!$A$2:$T$1532,4,FALSE),0)</f>
        <v>11.04</v>
      </c>
      <c r="N480">
        <f>IF($K480="NQC",VLOOKUP($A480,'2021_NQC_List-11_13'!$A$2:$T$1532,5,FALSE),0)</f>
        <v>8.2799999999999994</v>
      </c>
      <c r="O480">
        <f>IF($K480="NQC",VLOOKUP($A480,'2021_NQC_List-11_13'!$A$2:$T$1532,6,FALSE),0)</f>
        <v>49.68</v>
      </c>
      <c r="P480">
        <f>IF($K480="NQC",VLOOKUP($A480,'2021_NQC_List-11_13'!$A$2:$T$1532,7,FALSE),0)</f>
        <v>41.4</v>
      </c>
      <c r="Q480">
        <f>IF($K480="NQC",VLOOKUP($A480,'2021_NQC_List-11_13'!$A$2:$T$1532,8,FALSE),0)</f>
        <v>44.16</v>
      </c>
      <c r="R480">
        <f>IF($K480="NQC",VLOOKUP($A480,'2021_NQC_List-11_13'!$A$2:$T$1532,9,FALSE),0)</f>
        <v>85.56</v>
      </c>
      <c r="S480">
        <f>IF($K480="NQC",VLOOKUP($A480,'2021_NQC_List-11_13'!$A$2:$T$1532,10,FALSE),0)</f>
        <v>107.64</v>
      </c>
      <c r="T480">
        <f>IF($K480="NQC",VLOOKUP($A480,'2021_NQC_List-11_13'!$A$2:$T$1532,11,FALSE),0)</f>
        <v>74.52</v>
      </c>
      <c r="U480">
        <f>IF($K480="NQC",VLOOKUP($A480,'2021_NQC_List-11_13'!$A$2:$T$1532,12,FALSE),0)</f>
        <v>38.64</v>
      </c>
      <c r="V480">
        <f>IF($K480="NQC",VLOOKUP($A480,'2021_NQC_List-11_13'!$A$2:$T$1532,13,FALSE),0)</f>
        <v>5.52</v>
      </c>
      <c r="W480">
        <f>IF($K480="NQC",VLOOKUP($A480,'2021_NQC_List-11_13'!$A$2:$T$1532,14,FALSE),0)</f>
        <v>5.52</v>
      </c>
      <c r="X480">
        <f>IF($K480="NQC",VLOOKUP($A480,'2021_NQC_List-11_13'!$A$2:$T$1532,15,FALSE),0)</f>
        <v>0</v>
      </c>
      <c r="Y480" t="str">
        <f t="shared" si="15"/>
        <v>Non-Hydro</v>
      </c>
      <c r="AA480" t="s">
        <v>4341</v>
      </c>
    </row>
    <row r="481" spans="1:27" x14ac:dyDescent="0.3">
      <c r="A481" t="str">
        <f>'OASIS-11_26'!E496</f>
        <v>SCEC_1_PDRP152</v>
      </c>
      <c r="B481" t="str">
        <f>'OASIS-11_26'!G496</f>
        <v>SCEC_1_PDRP152</v>
      </c>
      <c r="C481" t="str">
        <f>VLOOKUP($A481,'OASIS-11_26'!$E$2:$R$1556,2,FALSE)</f>
        <v>GEN</v>
      </c>
      <c r="D481" s="1">
        <f>VLOOKUP($A481,'OASIS-11_26'!$E$2:$R$1556,11,FALSE)</f>
        <v>0</v>
      </c>
      <c r="E481" s="3" t="str">
        <f t="shared" si="14"/>
        <v/>
      </c>
      <c r="F481" t="str">
        <f>VLOOKUP($A481,'OASIS-11_26'!$E$2:$R$1556,9,FALSE)</f>
        <v>OTHER</v>
      </c>
      <c r="G481" t="str">
        <f>VLOOKUP($A481,'OASIS-11_26'!$E$2:$R$1556,8,FALSE)</f>
        <v>OTHER</v>
      </c>
      <c r="H481">
        <f>VLOOKUP($A481,'OASIS-11_26'!$E$2:$R$1556,4,FALSE)</f>
        <v>0.99</v>
      </c>
      <c r="I481">
        <f>VLOOKUP($A481,'OASIS-11_26'!$E$2:$R$1556,5,FALSE)</f>
        <v>0</v>
      </c>
      <c r="J481" t="str">
        <f>VLOOKUP($A481,'OASIS-11_26'!$E$2:$R$1556,6,FALSE)</f>
        <v>SCE</v>
      </c>
      <c r="K481" t="str">
        <f>IF(ISERROR(VLOOKUP($A481,'2021_NQC_List-11_13'!$A$2:$T$1532,4,FALSE)),"","NQC")</f>
        <v/>
      </c>
      <c r="L481" s="3" t="str">
        <f>IF(ISERROR(VLOOKUP($A481,'2021_NQC_List-11_13'!$A$2:$T$1532,4,FALSE)),"",VLOOKUP($A481,'2021_NQC_List-11_13'!$A$2:$T$1532,18,FALSE))</f>
        <v/>
      </c>
      <c r="M481">
        <f>IF($K481="NQC",VLOOKUP($A481,'2021_NQC_List-11_13'!$A$2:$T$1532,4,FALSE),0)</f>
        <v>0</v>
      </c>
      <c r="N481">
        <f>IF($K481="NQC",VLOOKUP($A481,'2021_NQC_List-11_13'!$A$2:$T$1532,5,FALSE),0)</f>
        <v>0</v>
      </c>
      <c r="O481">
        <f>IF($K481="NQC",VLOOKUP($A481,'2021_NQC_List-11_13'!$A$2:$T$1532,6,FALSE),0)</f>
        <v>0</v>
      </c>
      <c r="P481">
        <f>IF($K481="NQC",VLOOKUP($A481,'2021_NQC_List-11_13'!$A$2:$T$1532,7,FALSE),0)</f>
        <v>0</v>
      </c>
      <c r="Q481">
        <f>IF($K481="NQC",VLOOKUP($A481,'2021_NQC_List-11_13'!$A$2:$T$1532,8,FALSE),0)</f>
        <v>0</v>
      </c>
      <c r="R481">
        <f>IF($K481="NQC",VLOOKUP($A481,'2021_NQC_List-11_13'!$A$2:$T$1532,9,FALSE),0)</f>
        <v>0</v>
      </c>
      <c r="S481">
        <f>IF($K481="NQC",VLOOKUP($A481,'2021_NQC_List-11_13'!$A$2:$T$1532,10,FALSE),0)</f>
        <v>0</v>
      </c>
      <c r="T481">
        <f>IF($K481="NQC",VLOOKUP($A481,'2021_NQC_List-11_13'!$A$2:$T$1532,11,FALSE),0)</f>
        <v>0</v>
      </c>
      <c r="U481">
        <f>IF($K481="NQC",VLOOKUP($A481,'2021_NQC_List-11_13'!$A$2:$T$1532,12,FALSE),0)</f>
        <v>0</v>
      </c>
      <c r="V481">
        <f>IF($K481="NQC",VLOOKUP($A481,'2021_NQC_List-11_13'!$A$2:$T$1532,13,FALSE),0)</f>
        <v>0</v>
      </c>
      <c r="W481">
        <f>IF($K481="NQC",VLOOKUP($A481,'2021_NQC_List-11_13'!$A$2:$T$1532,14,FALSE),0)</f>
        <v>0</v>
      </c>
      <c r="X481">
        <f>IF($K481="NQC",VLOOKUP($A481,'2021_NQC_List-11_13'!$A$2:$T$1532,15,FALSE),0)</f>
        <v>0</v>
      </c>
      <c r="Y481" t="str">
        <f t="shared" si="15"/>
        <v>Non-Hydro</v>
      </c>
      <c r="Z481" t="s">
        <v>4361</v>
      </c>
      <c r="AA481" t="s">
        <v>4341</v>
      </c>
    </row>
    <row r="482" spans="1:27" x14ac:dyDescent="0.3">
      <c r="A482" t="str">
        <f>'OASIS-11_26'!E497</f>
        <v>DSABLA_7_UNIT</v>
      </c>
      <c r="B482" t="str">
        <f>'OASIS-11_26'!G497</f>
        <v>De Sabla Hydro</v>
      </c>
      <c r="C482" t="str">
        <f>VLOOKUP($A482,'OASIS-11_26'!$E$2:$R$1556,2,FALSE)</f>
        <v>GEN</v>
      </c>
      <c r="D482" s="1">
        <f>VLOOKUP($A482,'OASIS-11_26'!$E$2:$R$1556,11,FALSE)</f>
        <v>23012</v>
      </c>
      <c r="E482" s="3">
        <f t="shared" si="14"/>
        <v>1963</v>
      </c>
      <c r="F482" t="str">
        <f>VLOOKUP($A482,'OASIS-11_26'!$E$2:$R$1556,9,FALSE)</f>
        <v>WATER</v>
      </c>
      <c r="G482" t="str">
        <f>VLOOKUP($A482,'OASIS-11_26'!$E$2:$R$1556,8,FALSE)</f>
        <v>HYDRO</v>
      </c>
      <c r="H482">
        <f>VLOOKUP($A482,'OASIS-11_26'!$E$2:$R$1556,4,FALSE)</f>
        <v>18.5</v>
      </c>
      <c r="I482">
        <f>VLOOKUP($A482,'OASIS-11_26'!$E$2:$R$1556,5,FALSE)</f>
        <v>18.5</v>
      </c>
      <c r="J482" t="str">
        <f>VLOOKUP($A482,'OASIS-11_26'!$E$2:$R$1556,6,FALSE)</f>
        <v>PGAE</v>
      </c>
      <c r="K482" t="str">
        <f>IF(ISERROR(VLOOKUP($A482,'2021_NQC_List-11_13'!$A$2:$T$1532,4,FALSE)),"","NQC")</f>
        <v>NQC</v>
      </c>
      <c r="L482" s="3" t="str">
        <f>IF(ISERROR(VLOOKUP($A482,'2021_NQC_List-11_13'!$A$2:$T$1532,4,FALSE)),"",VLOOKUP($A482,'2021_NQC_List-11_13'!$A$2:$T$1532,18,FALSE))</f>
        <v>FC</v>
      </c>
      <c r="M482">
        <f>IF($K482="NQC",VLOOKUP($A482,'2021_NQC_List-11_13'!$A$2:$T$1532,4,FALSE),0)</f>
        <v>5.51</v>
      </c>
      <c r="N482">
        <f>IF($K482="NQC",VLOOKUP($A482,'2021_NQC_List-11_13'!$A$2:$T$1532,5,FALSE),0)</f>
        <v>5.45</v>
      </c>
      <c r="O482">
        <f>IF($K482="NQC",VLOOKUP($A482,'2021_NQC_List-11_13'!$A$2:$T$1532,6,FALSE),0)</f>
        <v>3.9</v>
      </c>
      <c r="P482">
        <f>IF($K482="NQC",VLOOKUP($A482,'2021_NQC_List-11_13'!$A$2:$T$1532,7,FALSE),0)</f>
        <v>1.74</v>
      </c>
      <c r="Q482">
        <f>IF($K482="NQC",VLOOKUP($A482,'2021_NQC_List-11_13'!$A$2:$T$1532,8,FALSE),0)</f>
        <v>7.78</v>
      </c>
      <c r="R482">
        <f>IF($K482="NQC",VLOOKUP($A482,'2021_NQC_List-11_13'!$A$2:$T$1532,9,FALSE),0)</f>
        <v>7.32</v>
      </c>
      <c r="S482">
        <f>IF($K482="NQC",VLOOKUP($A482,'2021_NQC_List-11_13'!$A$2:$T$1532,10,FALSE),0)</f>
        <v>10.42</v>
      </c>
      <c r="T482">
        <f>IF($K482="NQC",VLOOKUP($A482,'2021_NQC_List-11_13'!$A$2:$T$1532,11,FALSE),0)</f>
        <v>6.1</v>
      </c>
      <c r="U482">
        <f>IF($K482="NQC",VLOOKUP($A482,'2021_NQC_List-11_13'!$A$2:$T$1532,12,FALSE),0)</f>
        <v>3.95</v>
      </c>
      <c r="V482">
        <f>IF($K482="NQC",VLOOKUP($A482,'2021_NQC_List-11_13'!$A$2:$T$1532,13,FALSE),0)</f>
        <v>2.94</v>
      </c>
      <c r="W482">
        <f>IF($K482="NQC",VLOOKUP($A482,'2021_NQC_List-11_13'!$A$2:$T$1532,14,FALSE),0)</f>
        <v>3.55</v>
      </c>
      <c r="X482">
        <f>IF($K482="NQC",VLOOKUP($A482,'2021_NQC_List-11_13'!$A$2:$T$1532,15,FALSE),0)</f>
        <v>6.28</v>
      </c>
      <c r="Y482" t="str">
        <f t="shared" si="15"/>
        <v>Hydro-Small Hydro</v>
      </c>
      <c r="AA482" t="s">
        <v>4341</v>
      </c>
    </row>
    <row r="483" spans="1:27" x14ac:dyDescent="0.3">
      <c r="A483" t="str">
        <f>'OASIS-11_26'!E498</f>
        <v>SLUISP_2_UNITS</v>
      </c>
      <c r="B483" t="str">
        <f>'OASIS-11_26'!G498</f>
        <v>SAN LUIS (GIANELLI) PUMP-GEN (AGGREGATE)</v>
      </c>
      <c r="C483" t="str">
        <f>VLOOKUP($A483,'OASIS-11_26'!$E$2:$R$1556,2,FALSE)</f>
        <v>GEN</v>
      </c>
      <c r="D483" s="1">
        <f>VLOOKUP($A483,'OASIS-11_26'!$E$2:$R$1556,11,FALSE)</f>
        <v>24473</v>
      </c>
      <c r="E483" s="3">
        <f t="shared" si="14"/>
        <v>1967</v>
      </c>
      <c r="F483" t="str">
        <f>VLOOKUP($A483,'OASIS-11_26'!$E$2:$R$1556,9,FALSE)</f>
        <v>WATER</v>
      </c>
      <c r="G483" t="str">
        <f>VLOOKUP($A483,'OASIS-11_26'!$E$2:$R$1556,8,FALSE)</f>
        <v>PUMPED STORAGE</v>
      </c>
      <c r="H483">
        <f>VLOOKUP($A483,'OASIS-11_26'!$E$2:$R$1556,4,FALSE)</f>
        <v>374.43</v>
      </c>
      <c r="I483">
        <f>VLOOKUP($A483,'OASIS-11_26'!$E$2:$R$1556,5,FALSE)</f>
        <v>0</v>
      </c>
      <c r="J483" t="str">
        <f>VLOOKUP($A483,'OASIS-11_26'!$E$2:$R$1556,6,FALSE)</f>
        <v>PGAE</v>
      </c>
      <c r="K483" t="str">
        <f>IF(ISERROR(VLOOKUP($A483,'2021_NQC_List-11_13'!$A$2:$T$1532,4,FALSE)),"","NQC")</f>
        <v>NQC</v>
      </c>
      <c r="L483" s="3" t="str">
        <f>IF(ISERROR(VLOOKUP($A483,'2021_NQC_List-11_13'!$A$2:$T$1532,4,FALSE)),"",VLOOKUP($A483,'2021_NQC_List-11_13'!$A$2:$T$1532,18,FALSE))</f>
        <v>FC</v>
      </c>
      <c r="M483">
        <f>IF($K483="NQC",VLOOKUP($A483,'2021_NQC_List-11_13'!$A$2:$T$1532,4,FALSE),0)</f>
        <v>0</v>
      </c>
      <c r="N483">
        <f>IF($K483="NQC",VLOOKUP($A483,'2021_NQC_List-11_13'!$A$2:$T$1532,5,FALSE),0)</f>
        <v>0</v>
      </c>
      <c r="O483">
        <f>IF($K483="NQC",VLOOKUP($A483,'2021_NQC_List-11_13'!$A$2:$T$1532,6,FALSE),0)</f>
        <v>0</v>
      </c>
      <c r="P483">
        <f>IF($K483="NQC",VLOOKUP($A483,'2021_NQC_List-11_13'!$A$2:$T$1532,7,FALSE),0)</f>
        <v>77.92</v>
      </c>
      <c r="Q483">
        <f>IF($K483="NQC",VLOOKUP($A483,'2021_NQC_List-11_13'!$A$2:$T$1532,8,FALSE),0)</f>
        <v>92.98</v>
      </c>
      <c r="R483">
        <f>IF($K483="NQC",VLOOKUP($A483,'2021_NQC_List-11_13'!$A$2:$T$1532,9,FALSE),0)</f>
        <v>100.66</v>
      </c>
      <c r="S483">
        <f>IF($K483="NQC",VLOOKUP($A483,'2021_NQC_List-11_13'!$A$2:$T$1532,10,FALSE),0)</f>
        <v>0</v>
      </c>
      <c r="T483">
        <f>IF($K483="NQC",VLOOKUP($A483,'2021_NQC_List-11_13'!$A$2:$T$1532,11,FALSE),0)</f>
        <v>0</v>
      </c>
      <c r="U483">
        <f>IF($K483="NQC",VLOOKUP($A483,'2021_NQC_List-11_13'!$A$2:$T$1532,12,FALSE),0)</f>
        <v>0</v>
      </c>
      <c r="V483">
        <f>IF($K483="NQC",VLOOKUP($A483,'2021_NQC_List-11_13'!$A$2:$T$1532,13,FALSE),0)</f>
        <v>1</v>
      </c>
      <c r="W483">
        <f>IF($K483="NQC",VLOOKUP($A483,'2021_NQC_List-11_13'!$A$2:$T$1532,14,FALSE),0)</f>
        <v>0</v>
      </c>
      <c r="X483">
        <f>IF($K483="NQC",VLOOKUP($A483,'2021_NQC_List-11_13'!$A$2:$T$1532,15,FALSE),0)</f>
        <v>0</v>
      </c>
      <c r="Y483" t="str">
        <f t="shared" si="15"/>
        <v>Hydro-Pumped Storage</v>
      </c>
      <c r="AA483" t="s">
        <v>4341</v>
      </c>
    </row>
    <row r="484" spans="1:27" x14ac:dyDescent="0.3">
      <c r="A484" t="str">
        <f>'OASIS-11_26'!E499</f>
        <v>SCEC_1_PDRP107</v>
      </c>
      <c r="B484" t="str">
        <f>'OASIS-11_26'!G499</f>
        <v>SCEC_1_PDRP107</v>
      </c>
      <c r="C484" t="str">
        <f>VLOOKUP($A484,'OASIS-11_26'!$E$2:$R$1556,2,FALSE)</f>
        <v>GEN</v>
      </c>
      <c r="D484" s="1">
        <f>VLOOKUP($A484,'OASIS-11_26'!$E$2:$R$1556,11,FALSE)</f>
        <v>0</v>
      </c>
      <c r="E484" s="3" t="str">
        <f t="shared" si="14"/>
        <v/>
      </c>
      <c r="F484" t="str">
        <f>VLOOKUP($A484,'OASIS-11_26'!$E$2:$R$1556,9,FALSE)</f>
        <v>OTHER</v>
      </c>
      <c r="G484" t="str">
        <f>VLOOKUP($A484,'OASIS-11_26'!$E$2:$R$1556,8,FALSE)</f>
        <v>OTHER</v>
      </c>
      <c r="H484">
        <f>VLOOKUP($A484,'OASIS-11_26'!$E$2:$R$1556,4,FALSE)</f>
        <v>9.99</v>
      </c>
      <c r="I484">
        <f>VLOOKUP($A484,'OASIS-11_26'!$E$2:$R$1556,5,FALSE)</f>
        <v>0</v>
      </c>
      <c r="J484" t="str">
        <f>VLOOKUP($A484,'OASIS-11_26'!$E$2:$R$1556,6,FALSE)</f>
        <v>SCE</v>
      </c>
      <c r="K484" t="str">
        <f>IF(ISERROR(VLOOKUP($A484,'2021_NQC_List-11_13'!$A$2:$T$1532,4,FALSE)),"","NQC")</f>
        <v>NQC</v>
      </c>
      <c r="L484" s="3" t="str">
        <f>IF(ISERROR(VLOOKUP($A484,'2021_NQC_List-11_13'!$A$2:$T$1532,4,FALSE)),"",VLOOKUP($A484,'2021_NQC_List-11_13'!$A$2:$T$1532,18,FALSE))</f>
        <v>FC</v>
      </c>
      <c r="M484">
        <f>IF($K484="NQC",VLOOKUP($A484,'2021_NQC_List-11_13'!$A$2:$T$1532,4,FALSE),0)</f>
        <v>2.0699999999999998</v>
      </c>
      <c r="N484">
        <f>IF($K484="NQC",VLOOKUP($A484,'2021_NQC_List-11_13'!$A$2:$T$1532,5,FALSE),0)</f>
        <v>0</v>
      </c>
      <c r="O484">
        <f>IF($K484="NQC",VLOOKUP($A484,'2021_NQC_List-11_13'!$A$2:$T$1532,6,FALSE),0)</f>
        <v>0</v>
      </c>
      <c r="P484">
        <f>IF($K484="NQC",VLOOKUP($A484,'2021_NQC_List-11_13'!$A$2:$T$1532,7,FALSE),0)</f>
        <v>0</v>
      </c>
      <c r="Q484">
        <f>IF($K484="NQC",VLOOKUP($A484,'2021_NQC_List-11_13'!$A$2:$T$1532,8,FALSE),0)</f>
        <v>0</v>
      </c>
      <c r="R484">
        <f>IF($K484="NQC",VLOOKUP($A484,'2021_NQC_List-11_13'!$A$2:$T$1532,9,FALSE),0)</f>
        <v>0</v>
      </c>
      <c r="S484">
        <f>IF($K484="NQC",VLOOKUP($A484,'2021_NQC_List-11_13'!$A$2:$T$1532,10,FALSE),0)</f>
        <v>0</v>
      </c>
      <c r="T484">
        <f>IF($K484="NQC",VLOOKUP($A484,'2021_NQC_List-11_13'!$A$2:$T$1532,11,FALSE),0)</f>
        <v>0</v>
      </c>
      <c r="U484">
        <f>IF($K484="NQC",VLOOKUP($A484,'2021_NQC_List-11_13'!$A$2:$T$1532,12,FALSE),0)</f>
        <v>0</v>
      </c>
      <c r="V484">
        <f>IF($K484="NQC",VLOOKUP($A484,'2021_NQC_List-11_13'!$A$2:$T$1532,13,FALSE),0)</f>
        <v>0</v>
      </c>
      <c r="W484">
        <f>IF($K484="NQC",VLOOKUP($A484,'2021_NQC_List-11_13'!$A$2:$T$1532,14,FALSE),0)</f>
        <v>0</v>
      </c>
      <c r="X484">
        <f>IF($K484="NQC",VLOOKUP($A484,'2021_NQC_List-11_13'!$A$2:$T$1532,15,FALSE),0)</f>
        <v>0</v>
      </c>
      <c r="Y484" t="str">
        <f t="shared" si="15"/>
        <v>Non-Hydro</v>
      </c>
      <c r="Z484" t="s">
        <v>4361</v>
      </c>
      <c r="AA484" t="s">
        <v>4341</v>
      </c>
    </row>
    <row r="485" spans="1:27" x14ac:dyDescent="0.3">
      <c r="A485" t="str">
        <f>'OASIS-11_26'!E500</f>
        <v>USWND2_1_WIND3</v>
      </c>
      <c r="B485" t="str">
        <f>'OASIS-11_26'!G500</f>
        <v>Golden Hills C</v>
      </c>
      <c r="C485" t="str">
        <f>VLOOKUP($A485,'OASIS-11_26'!$E$2:$R$1556,2,FALSE)</f>
        <v>GEN</v>
      </c>
      <c r="D485" s="1">
        <f>VLOOKUP($A485,'OASIS-11_26'!$E$2:$R$1556,11,FALSE)</f>
        <v>43048</v>
      </c>
      <c r="E485" s="3">
        <f t="shared" si="14"/>
        <v>2017</v>
      </c>
      <c r="F485" t="str">
        <f>VLOOKUP($A485,'OASIS-11_26'!$E$2:$R$1556,9,FALSE)</f>
        <v>WIND</v>
      </c>
      <c r="G485" t="str">
        <f>VLOOKUP($A485,'OASIS-11_26'!$E$2:$R$1556,8,FALSE)</f>
        <v>WIND</v>
      </c>
      <c r="H485">
        <f>VLOOKUP($A485,'OASIS-11_26'!$E$2:$R$1556,4,FALSE)</f>
        <v>46</v>
      </c>
      <c r="I485">
        <f>VLOOKUP($A485,'OASIS-11_26'!$E$2:$R$1556,5,FALSE)</f>
        <v>46</v>
      </c>
      <c r="J485" t="str">
        <f>VLOOKUP($A485,'OASIS-11_26'!$E$2:$R$1556,6,FALSE)</f>
        <v>PGAE</v>
      </c>
      <c r="K485" t="str">
        <f>IF(ISERROR(VLOOKUP($A485,'2021_NQC_List-11_13'!$A$2:$T$1532,4,FALSE)),"","NQC")</f>
        <v>NQC</v>
      </c>
      <c r="L485" s="3" t="str">
        <f>IF(ISERROR(VLOOKUP($A485,'2021_NQC_List-11_13'!$A$2:$T$1532,4,FALSE)),"",VLOOKUP($A485,'2021_NQC_List-11_13'!$A$2:$T$1532,18,FALSE))</f>
        <v>FC</v>
      </c>
      <c r="M485">
        <f>IF($K485="NQC",VLOOKUP($A485,'2021_NQC_List-11_13'!$A$2:$T$1532,4,FALSE),0)</f>
        <v>6.44</v>
      </c>
      <c r="N485">
        <f>IF($K485="NQC",VLOOKUP($A485,'2021_NQC_List-11_13'!$A$2:$T$1532,5,FALSE),0)</f>
        <v>5.52</v>
      </c>
      <c r="O485">
        <f>IF($K485="NQC",VLOOKUP($A485,'2021_NQC_List-11_13'!$A$2:$T$1532,6,FALSE),0)</f>
        <v>12.88</v>
      </c>
      <c r="P485">
        <f>IF($K485="NQC",VLOOKUP($A485,'2021_NQC_List-11_13'!$A$2:$T$1532,7,FALSE),0)</f>
        <v>11.5</v>
      </c>
      <c r="Q485">
        <f>IF($K485="NQC",VLOOKUP($A485,'2021_NQC_List-11_13'!$A$2:$T$1532,8,FALSE),0)</f>
        <v>11.5</v>
      </c>
      <c r="R485">
        <f>IF($K485="NQC",VLOOKUP($A485,'2021_NQC_List-11_13'!$A$2:$T$1532,9,FALSE),0)</f>
        <v>15.18</v>
      </c>
      <c r="S485">
        <f>IF($K485="NQC",VLOOKUP($A485,'2021_NQC_List-11_13'!$A$2:$T$1532,10,FALSE),0)</f>
        <v>10.58</v>
      </c>
      <c r="T485">
        <f>IF($K485="NQC",VLOOKUP($A485,'2021_NQC_List-11_13'!$A$2:$T$1532,11,FALSE),0)</f>
        <v>9.66</v>
      </c>
      <c r="U485">
        <f>IF($K485="NQC",VLOOKUP($A485,'2021_NQC_List-11_13'!$A$2:$T$1532,12,FALSE),0)</f>
        <v>6.9</v>
      </c>
      <c r="V485">
        <f>IF($K485="NQC",VLOOKUP($A485,'2021_NQC_List-11_13'!$A$2:$T$1532,13,FALSE),0)</f>
        <v>3.68</v>
      </c>
      <c r="W485">
        <f>IF($K485="NQC",VLOOKUP($A485,'2021_NQC_List-11_13'!$A$2:$T$1532,14,FALSE),0)</f>
        <v>5.52</v>
      </c>
      <c r="X485">
        <f>IF($K485="NQC",VLOOKUP($A485,'2021_NQC_List-11_13'!$A$2:$T$1532,15,FALSE),0)</f>
        <v>5.98</v>
      </c>
      <c r="Y485" t="str">
        <f t="shared" si="15"/>
        <v>Non-Hydro</v>
      </c>
      <c r="AA485" t="s">
        <v>4341</v>
      </c>
    </row>
    <row r="486" spans="1:27" x14ac:dyDescent="0.3">
      <c r="A486" t="str">
        <f>'OASIS-11_26'!E501</f>
        <v>CORCAN_1_SOLAR1</v>
      </c>
      <c r="B486" t="str">
        <f>'OASIS-11_26'!G501</f>
        <v>CID Solar</v>
      </c>
      <c r="C486" t="str">
        <f>VLOOKUP($A486,'OASIS-11_26'!$E$2:$R$1556,2,FALSE)</f>
        <v>GEN</v>
      </c>
      <c r="D486" s="1">
        <f>VLOOKUP($A486,'OASIS-11_26'!$E$2:$R$1556,11,FALSE)</f>
        <v>42013</v>
      </c>
      <c r="E486" s="3">
        <f t="shared" si="14"/>
        <v>2015</v>
      </c>
      <c r="F486" t="str">
        <f>VLOOKUP($A486,'OASIS-11_26'!$E$2:$R$1556,9,FALSE)</f>
        <v>SUN</v>
      </c>
      <c r="G486" t="str">
        <f>VLOOKUP($A486,'OASIS-11_26'!$E$2:$R$1556,8,FALSE)</f>
        <v>PHOTO VOLTAIC</v>
      </c>
      <c r="H486">
        <f>VLOOKUP($A486,'OASIS-11_26'!$E$2:$R$1556,4,FALSE)</f>
        <v>20</v>
      </c>
      <c r="I486">
        <f>VLOOKUP($A486,'OASIS-11_26'!$E$2:$R$1556,5,FALSE)</f>
        <v>20</v>
      </c>
      <c r="J486" t="str">
        <f>VLOOKUP($A486,'OASIS-11_26'!$E$2:$R$1556,6,FALSE)</f>
        <v>PGAE</v>
      </c>
      <c r="K486" t="str">
        <f>IF(ISERROR(VLOOKUP($A486,'2021_NQC_List-11_13'!$A$2:$T$1532,4,FALSE)),"","NQC")</f>
        <v>NQC</v>
      </c>
      <c r="L486" s="3" t="str">
        <f>IF(ISERROR(VLOOKUP($A486,'2021_NQC_List-11_13'!$A$2:$T$1532,4,FALSE)),"",VLOOKUP($A486,'2021_NQC_List-11_13'!$A$2:$T$1532,18,FALSE))</f>
        <v>FC</v>
      </c>
      <c r="M486">
        <f>IF($K486="NQC",VLOOKUP($A486,'2021_NQC_List-11_13'!$A$2:$T$1532,4,FALSE),0)</f>
        <v>0.8</v>
      </c>
      <c r="N486">
        <f>IF($K486="NQC",VLOOKUP($A486,'2021_NQC_List-11_13'!$A$2:$T$1532,5,FALSE),0)</f>
        <v>0.6</v>
      </c>
      <c r="O486">
        <f>IF($K486="NQC",VLOOKUP($A486,'2021_NQC_List-11_13'!$A$2:$T$1532,6,FALSE),0)</f>
        <v>3.6</v>
      </c>
      <c r="P486">
        <f>IF($K486="NQC",VLOOKUP($A486,'2021_NQC_List-11_13'!$A$2:$T$1532,7,FALSE),0)</f>
        <v>3</v>
      </c>
      <c r="Q486">
        <f>IF($K486="NQC",VLOOKUP($A486,'2021_NQC_List-11_13'!$A$2:$T$1532,8,FALSE),0)</f>
        <v>3.2</v>
      </c>
      <c r="R486">
        <f>IF($K486="NQC",VLOOKUP($A486,'2021_NQC_List-11_13'!$A$2:$T$1532,9,FALSE),0)</f>
        <v>6.2</v>
      </c>
      <c r="S486">
        <f>IF($K486="NQC",VLOOKUP($A486,'2021_NQC_List-11_13'!$A$2:$T$1532,10,FALSE),0)</f>
        <v>7.8</v>
      </c>
      <c r="T486">
        <f>IF($K486="NQC",VLOOKUP($A486,'2021_NQC_List-11_13'!$A$2:$T$1532,11,FALSE),0)</f>
        <v>5.4</v>
      </c>
      <c r="U486">
        <f>IF($K486="NQC",VLOOKUP($A486,'2021_NQC_List-11_13'!$A$2:$T$1532,12,FALSE),0)</f>
        <v>2.8</v>
      </c>
      <c r="V486">
        <f>IF($K486="NQC",VLOOKUP($A486,'2021_NQC_List-11_13'!$A$2:$T$1532,13,FALSE),0)</f>
        <v>0.4</v>
      </c>
      <c r="W486">
        <f>IF($K486="NQC",VLOOKUP($A486,'2021_NQC_List-11_13'!$A$2:$T$1532,14,FALSE),0)</f>
        <v>0.4</v>
      </c>
      <c r="X486">
        <f>IF($K486="NQC",VLOOKUP($A486,'2021_NQC_List-11_13'!$A$2:$T$1532,15,FALSE),0)</f>
        <v>0</v>
      </c>
      <c r="Y486" t="str">
        <f t="shared" si="15"/>
        <v>Non-Hydro</v>
      </c>
      <c r="AA486" t="s">
        <v>4341</v>
      </c>
    </row>
    <row r="487" spans="1:27" x14ac:dyDescent="0.3">
      <c r="A487" t="str">
        <f>'OASIS-11_26'!E502</f>
        <v>SPIAND_1_ANDSN2</v>
      </c>
      <c r="B487" t="str">
        <f>'OASIS-11_26'!G502</f>
        <v>SPI Anderson 2</v>
      </c>
      <c r="C487" t="str">
        <f>VLOOKUP($A487,'OASIS-11_26'!$E$2:$R$1556,2,FALSE)</f>
        <v>GEN</v>
      </c>
      <c r="D487" s="1">
        <f>VLOOKUP($A487,'OASIS-11_26'!$E$2:$R$1556,11,FALSE)</f>
        <v>42256</v>
      </c>
      <c r="E487" s="3">
        <f t="shared" si="14"/>
        <v>2015</v>
      </c>
      <c r="F487" t="str">
        <f>VLOOKUP($A487,'OASIS-11_26'!$E$2:$R$1556,9,FALSE)</f>
        <v>BIOMASS</v>
      </c>
      <c r="G487" t="str">
        <f>VLOOKUP($A487,'OASIS-11_26'!$E$2:$R$1556,8,FALSE)</f>
        <v>STEAM</v>
      </c>
      <c r="H487">
        <f>VLOOKUP($A487,'OASIS-11_26'!$E$2:$R$1556,4,FALSE)</f>
        <v>27.15</v>
      </c>
      <c r="I487">
        <f>VLOOKUP($A487,'OASIS-11_26'!$E$2:$R$1556,5,FALSE)</f>
        <v>30.1</v>
      </c>
      <c r="J487" t="str">
        <f>VLOOKUP($A487,'OASIS-11_26'!$E$2:$R$1556,6,FALSE)</f>
        <v>PGAE</v>
      </c>
      <c r="K487" t="str">
        <f>IF(ISERROR(VLOOKUP($A487,'2021_NQC_List-11_13'!$A$2:$T$1532,4,FALSE)),"","NQC")</f>
        <v>NQC</v>
      </c>
      <c r="L487" s="3" t="str">
        <f>IF(ISERROR(VLOOKUP($A487,'2021_NQC_List-11_13'!$A$2:$T$1532,4,FALSE)),"",VLOOKUP($A487,'2021_NQC_List-11_13'!$A$2:$T$1532,18,FALSE))</f>
        <v>FC</v>
      </c>
      <c r="M487">
        <f>IF($K487="NQC",VLOOKUP($A487,'2021_NQC_List-11_13'!$A$2:$T$1532,4,FALSE),0)</f>
        <v>14.1</v>
      </c>
      <c r="N487">
        <f>IF($K487="NQC",VLOOKUP($A487,'2021_NQC_List-11_13'!$A$2:$T$1532,5,FALSE),0)</f>
        <v>14.52</v>
      </c>
      <c r="O487">
        <f>IF($K487="NQC",VLOOKUP($A487,'2021_NQC_List-11_13'!$A$2:$T$1532,6,FALSE),0)</f>
        <v>15.58</v>
      </c>
      <c r="P487">
        <f>IF($K487="NQC",VLOOKUP($A487,'2021_NQC_List-11_13'!$A$2:$T$1532,7,FALSE),0)</f>
        <v>12.02</v>
      </c>
      <c r="Q487">
        <f>IF($K487="NQC",VLOOKUP($A487,'2021_NQC_List-11_13'!$A$2:$T$1532,8,FALSE),0)</f>
        <v>17.75</v>
      </c>
      <c r="R487">
        <f>IF($K487="NQC",VLOOKUP($A487,'2021_NQC_List-11_13'!$A$2:$T$1532,9,FALSE),0)</f>
        <v>18.190000000000001</v>
      </c>
      <c r="S487">
        <f>IF($K487="NQC",VLOOKUP($A487,'2021_NQC_List-11_13'!$A$2:$T$1532,10,FALSE),0)</f>
        <v>17.059999999999999</v>
      </c>
      <c r="T487">
        <f>IF($K487="NQC",VLOOKUP($A487,'2021_NQC_List-11_13'!$A$2:$T$1532,11,FALSE),0)</f>
        <v>18.170000000000002</v>
      </c>
      <c r="U487">
        <f>IF($K487="NQC",VLOOKUP($A487,'2021_NQC_List-11_13'!$A$2:$T$1532,12,FALSE),0)</f>
        <v>18.37</v>
      </c>
      <c r="V487">
        <f>IF($K487="NQC",VLOOKUP($A487,'2021_NQC_List-11_13'!$A$2:$T$1532,13,FALSE),0)</f>
        <v>14.75</v>
      </c>
      <c r="W487">
        <f>IF($K487="NQC",VLOOKUP($A487,'2021_NQC_List-11_13'!$A$2:$T$1532,14,FALSE),0)</f>
        <v>9.14</v>
      </c>
      <c r="X487">
        <f>IF($K487="NQC",VLOOKUP($A487,'2021_NQC_List-11_13'!$A$2:$T$1532,15,FALSE),0)</f>
        <v>14.85</v>
      </c>
      <c r="Y487" t="str">
        <f t="shared" si="15"/>
        <v>Non-Hydro</v>
      </c>
      <c r="AA487" t="s">
        <v>4341</v>
      </c>
    </row>
    <row r="488" spans="1:27" x14ac:dyDescent="0.3">
      <c r="A488" t="str">
        <f>'OASIS-11_26'!E503</f>
        <v>HINSON_6_LBECH3</v>
      </c>
      <c r="B488" t="str">
        <f>'OASIS-11_26'!G503</f>
        <v>Long Beach Unit 3</v>
      </c>
      <c r="C488" t="str">
        <f>VLOOKUP($A488,'OASIS-11_26'!$E$2:$R$1556,2,FALSE)</f>
        <v>GEN</v>
      </c>
      <c r="D488" s="1">
        <f>VLOOKUP($A488,'OASIS-11_26'!$E$2:$R$1556,11,FALSE)</f>
        <v>39295</v>
      </c>
      <c r="E488" s="3">
        <f t="shared" si="14"/>
        <v>2007</v>
      </c>
      <c r="F488" t="str">
        <f>VLOOKUP($A488,'OASIS-11_26'!$E$2:$R$1556,9,FALSE)</f>
        <v>NATURAL GAS</v>
      </c>
      <c r="G488" t="str">
        <f>VLOOKUP($A488,'OASIS-11_26'!$E$2:$R$1556,8,FALSE)</f>
        <v>COMBUSTION TURBINE</v>
      </c>
      <c r="H488">
        <f>VLOOKUP($A488,'OASIS-11_26'!$E$2:$R$1556,4,FALSE)</f>
        <v>63</v>
      </c>
      <c r="I488">
        <f>VLOOKUP($A488,'OASIS-11_26'!$E$2:$R$1556,5,FALSE)</f>
        <v>70</v>
      </c>
      <c r="J488" t="str">
        <f>VLOOKUP($A488,'OASIS-11_26'!$E$2:$R$1556,6,FALSE)</f>
        <v>SCE</v>
      </c>
      <c r="K488" t="str">
        <f>IF(ISERROR(VLOOKUP($A488,'2021_NQC_List-11_13'!$A$2:$T$1532,4,FALSE)),"","NQC")</f>
        <v>NQC</v>
      </c>
      <c r="L488" s="3" t="str">
        <f>IF(ISERROR(VLOOKUP($A488,'2021_NQC_List-11_13'!$A$2:$T$1532,4,FALSE)),"",VLOOKUP($A488,'2021_NQC_List-11_13'!$A$2:$T$1532,18,FALSE))</f>
        <v>FC</v>
      </c>
      <c r="M488">
        <f>IF($K488="NQC",VLOOKUP($A488,'2021_NQC_List-11_13'!$A$2:$T$1532,4,FALSE),0)</f>
        <v>63</v>
      </c>
      <c r="N488">
        <f>IF($K488="NQC",VLOOKUP($A488,'2021_NQC_List-11_13'!$A$2:$T$1532,5,FALSE),0)</f>
        <v>63</v>
      </c>
      <c r="O488">
        <f>IF($K488="NQC",VLOOKUP($A488,'2021_NQC_List-11_13'!$A$2:$T$1532,6,FALSE),0)</f>
        <v>63</v>
      </c>
      <c r="P488">
        <f>IF($K488="NQC",VLOOKUP($A488,'2021_NQC_List-11_13'!$A$2:$T$1532,7,FALSE),0)</f>
        <v>63</v>
      </c>
      <c r="Q488">
        <f>IF($K488="NQC",VLOOKUP($A488,'2021_NQC_List-11_13'!$A$2:$T$1532,8,FALSE),0)</f>
        <v>63</v>
      </c>
      <c r="R488">
        <f>IF($K488="NQC",VLOOKUP($A488,'2021_NQC_List-11_13'!$A$2:$T$1532,9,FALSE),0)</f>
        <v>63</v>
      </c>
      <c r="S488">
        <f>IF($K488="NQC",VLOOKUP($A488,'2021_NQC_List-11_13'!$A$2:$T$1532,10,FALSE),0)</f>
        <v>63</v>
      </c>
      <c r="T488">
        <f>IF($K488="NQC",VLOOKUP($A488,'2021_NQC_List-11_13'!$A$2:$T$1532,11,FALSE),0)</f>
        <v>63</v>
      </c>
      <c r="U488">
        <f>IF($K488="NQC",VLOOKUP($A488,'2021_NQC_List-11_13'!$A$2:$T$1532,12,FALSE),0)</f>
        <v>63</v>
      </c>
      <c r="V488">
        <f>IF($K488="NQC",VLOOKUP($A488,'2021_NQC_List-11_13'!$A$2:$T$1532,13,FALSE),0)</f>
        <v>63</v>
      </c>
      <c r="W488">
        <f>IF($K488="NQC",VLOOKUP($A488,'2021_NQC_List-11_13'!$A$2:$T$1532,14,FALSE),0)</f>
        <v>63</v>
      </c>
      <c r="X488">
        <f>IF($K488="NQC",VLOOKUP($A488,'2021_NQC_List-11_13'!$A$2:$T$1532,15,FALSE),0)</f>
        <v>63</v>
      </c>
      <c r="Y488" t="str">
        <f t="shared" si="15"/>
        <v>Non-Hydro</v>
      </c>
      <c r="AA488" t="s">
        <v>4341</v>
      </c>
    </row>
    <row r="489" spans="1:27" x14ac:dyDescent="0.3">
      <c r="A489" t="str">
        <f>'OASIS-11_26'!E504</f>
        <v>DELTA_2_PL1X4</v>
      </c>
      <c r="B489" t="str">
        <f>'OASIS-11_26'!G504</f>
        <v>DELTA ENERGY CENTER AGGREGATE</v>
      </c>
      <c r="C489" t="str">
        <f>VLOOKUP($A489,'OASIS-11_26'!$E$2:$R$1556,2,FALSE)</f>
        <v>GEN</v>
      </c>
      <c r="D489" s="1">
        <f>VLOOKUP($A489,'OASIS-11_26'!$E$2:$R$1556,11,FALSE)</f>
        <v>37424</v>
      </c>
      <c r="E489" s="3">
        <f t="shared" si="14"/>
        <v>2002</v>
      </c>
      <c r="F489" t="str">
        <f>VLOOKUP($A489,'OASIS-11_26'!$E$2:$R$1556,9,FALSE)</f>
        <v>NATURAL GAS</v>
      </c>
      <c r="G489" t="str">
        <f>VLOOKUP($A489,'OASIS-11_26'!$E$2:$R$1556,8,FALSE)</f>
        <v>COMBINED CYCLE</v>
      </c>
      <c r="H489">
        <f>VLOOKUP($A489,'OASIS-11_26'!$E$2:$R$1556,4,FALSE)</f>
        <v>880</v>
      </c>
      <c r="I489">
        <f>VLOOKUP($A489,'OASIS-11_26'!$E$2:$R$1556,5,FALSE)</f>
        <v>0</v>
      </c>
      <c r="J489" t="str">
        <f>VLOOKUP($A489,'OASIS-11_26'!$E$2:$R$1556,6,FALSE)</f>
        <v>PGAE</v>
      </c>
      <c r="K489" t="str">
        <f>IF(ISERROR(VLOOKUP($A489,'2021_NQC_List-11_13'!$A$2:$T$1532,4,FALSE)),"","NQC")</f>
        <v>NQC</v>
      </c>
      <c r="L489" s="3" t="str">
        <f>IF(ISERROR(VLOOKUP($A489,'2021_NQC_List-11_13'!$A$2:$T$1532,4,FALSE)),"",VLOOKUP($A489,'2021_NQC_List-11_13'!$A$2:$T$1532,18,FALSE))</f>
        <v>FC</v>
      </c>
      <c r="M489">
        <f>IF($K489="NQC",VLOOKUP($A489,'2021_NQC_List-11_13'!$A$2:$T$1532,4,FALSE),0)</f>
        <v>861.29</v>
      </c>
      <c r="N489">
        <f>IF($K489="NQC",VLOOKUP($A489,'2021_NQC_List-11_13'!$A$2:$T$1532,5,FALSE),0)</f>
        <v>861.29</v>
      </c>
      <c r="O489">
        <f>IF($K489="NQC",VLOOKUP($A489,'2021_NQC_List-11_13'!$A$2:$T$1532,6,FALSE),0)</f>
        <v>855</v>
      </c>
      <c r="P489">
        <f>IF($K489="NQC",VLOOKUP($A489,'2021_NQC_List-11_13'!$A$2:$T$1532,7,FALSE),0)</f>
        <v>845</v>
      </c>
      <c r="Q489">
        <f>IF($K489="NQC",VLOOKUP($A489,'2021_NQC_List-11_13'!$A$2:$T$1532,8,FALSE),0)</f>
        <v>835</v>
      </c>
      <c r="R489">
        <f>IF($K489="NQC",VLOOKUP($A489,'2021_NQC_List-11_13'!$A$2:$T$1532,9,FALSE),0)</f>
        <v>820</v>
      </c>
      <c r="S489">
        <f>IF($K489="NQC",VLOOKUP($A489,'2021_NQC_List-11_13'!$A$2:$T$1532,10,FALSE),0)</f>
        <v>813</v>
      </c>
      <c r="T489">
        <f>IF($K489="NQC",VLOOKUP($A489,'2021_NQC_List-11_13'!$A$2:$T$1532,11,FALSE),0)</f>
        <v>813</v>
      </c>
      <c r="U489">
        <f>IF($K489="NQC",VLOOKUP($A489,'2021_NQC_List-11_13'!$A$2:$T$1532,12,FALSE),0)</f>
        <v>813</v>
      </c>
      <c r="V489">
        <f>IF($K489="NQC",VLOOKUP($A489,'2021_NQC_List-11_13'!$A$2:$T$1532,13,FALSE),0)</f>
        <v>835</v>
      </c>
      <c r="W489">
        <f>IF($K489="NQC",VLOOKUP($A489,'2021_NQC_List-11_13'!$A$2:$T$1532,14,FALSE),0)</f>
        <v>850</v>
      </c>
      <c r="X489">
        <f>IF($K489="NQC",VLOOKUP($A489,'2021_NQC_List-11_13'!$A$2:$T$1532,15,FALSE),0)</f>
        <v>861.29</v>
      </c>
      <c r="Y489" t="str">
        <f t="shared" si="15"/>
        <v>Non-Hydro</v>
      </c>
      <c r="AA489" t="s">
        <v>4341</v>
      </c>
    </row>
    <row r="490" spans="1:27" x14ac:dyDescent="0.3">
      <c r="A490" t="str">
        <f>'OASIS-11_26'!E505</f>
        <v>SKERN_6_SOLAR2</v>
      </c>
      <c r="B490" t="str">
        <f>'OASIS-11_26'!G505</f>
        <v>SKIC Solar</v>
      </c>
      <c r="C490" t="str">
        <f>VLOOKUP($A490,'OASIS-11_26'!$E$2:$R$1556,2,FALSE)</f>
        <v>GEN</v>
      </c>
      <c r="D490" s="1">
        <f>VLOOKUP($A490,'OASIS-11_26'!$E$2:$R$1556,11,FALSE)</f>
        <v>42740</v>
      </c>
      <c r="E490" s="3">
        <f t="shared" si="14"/>
        <v>2017</v>
      </c>
      <c r="F490" t="str">
        <f>VLOOKUP($A490,'OASIS-11_26'!$E$2:$R$1556,9,FALSE)</f>
        <v>SUN</v>
      </c>
      <c r="G490" t="str">
        <f>VLOOKUP($A490,'OASIS-11_26'!$E$2:$R$1556,8,FALSE)</f>
        <v>PHOTO VOLTAIC</v>
      </c>
      <c r="H490">
        <f>VLOOKUP($A490,'OASIS-11_26'!$E$2:$R$1556,4,FALSE)</f>
        <v>10</v>
      </c>
      <c r="I490">
        <f>VLOOKUP($A490,'OASIS-11_26'!$E$2:$R$1556,5,FALSE)</f>
        <v>10</v>
      </c>
      <c r="J490" t="str">
        <f>VLOOKUP($A490,'OASIS-11_26'!$E$2:$R$1556,6,FALSE)</f>
        <v>PGAE</v>
      </c>
      <c r="K490" t="str">
        <f>IF(ISERROR(VLOOKUP($A490,'2021_NQC_List-11_13'!$A$2:$T$1532,4,FALSE)),"","NQC")</f>
        <v>NQC</v>
      </c>
      <c r="L490" s="3" t="str">
        <f>IF(ISERROR(VLOOKUP($A490,'2021_NQC_List-11_13'!$A$2:$T$1532,4,FALSE)),"",VLOOKUP($A490,'2021_NQC_List-11_13'!$A$2:$T$1532,18,FALSE))</f>
        <v>FC</v>
      </c>
      <c r="M490">
        <f>IF($K490="NQC",VLOOKUP($A490,'2021_NQC_List-11_13'!$A$2:$T$1532,4,FALSE),0)</f>
        <v>0.4</v>
      </c>
      <c r="N490">
        <f>IF($K490="NQC",VLOOKUP($A490,'2021_NQC_List-11_13'!$A$2:$T$1532,5,FALSE),0)</f>
        <v>0.3</v>
      </c>
      <c r="O490">
        <f>IF($K490="NQC",VLOOKUP($A490,'2021_NQC_List-11_13'!$A$2:$T$1532,6,FALSE),0)</f>
        <v>1.8</v>
      </c>
      <c r="P490">
        <f>IF($K490="NQC",VLOOKUP($A490,'2021_NQC_List-11_13'!$A$2:$T$1532,7,FALSE),0)</f>
        <v>1.5</v>
      </c>
      <c r="Q490">
        <f>IF($K490="NQC",VLOOKUP($A490,'2021_NQC_List-11_13'!$A$2:$T$1532,8,FALSE),0)</f>
        <v>1.6</v>
      </c>
      <c r="R490">
        <f>IF($K490="NQC",VLOOKUP($A490,'2021_NQC_List-11_13'!$A$2:$T$1532,9,FALSE),0)</f>
        <v>3.1</v>
      </c>
      <c r="S490">
        <f>IF($K490="NQC",VLOOKUP($A490,'2021_NQC_List-11_13'!$A$2:$T$1532,10,FALSE),0)</f>
        <v>3.9</v>
      </c>
      <c r="T490">
        <f>IF($K490="NQC",VLOOKUP($A490,'2021_NQC_List-11_13'!$A$2:$T$1532,11,FALSE),0)</f>
        <v>2.7</v>
      </c>
      <c r="U490">
        <f>IF($K490="NQC",VLOOKUP($A490,'2021_NQC_List-11_13'!$A$2:$T$1532,12,FALSE),0)</f>
        <v>1.4</v>
      </c>
      <c r="V490">
        <f>IF($K490="NQC",VLOOKUP($A490,'2021_NQC_List-11_13'!$A$2:$T$1532,13,FALSE),0)</f>
        <v>0.2</v>
      </c>
      <c r="W490">
        <f>IF($K490="NQC",VLOOKUP($A490,'2021_NQC_List-11_13'!$A$2:$T$1532,14,FALSE),0)</f>
        <v>0.2</v>
      </c>
      <c r="X490">
        <f>IF($K490="NQC",VLOOKUP($A490,'2021_NQC_List-11_13'!$A$2:$T$1532,15,FALSE),0)</f>
        <v>0</v>
      </c>
      <c r="Y490" t="str">
        <f t="shared" si="15"/>
        <v>Non-Hydro</v>
      </c>
      <c r="AA490" t="s">
        <v>4341</v>
      </c>
    </row>
    <row r="491" spans="1:27" x14ac:dyDescent="0.3">
      <c r="A491" t="str">
        <f>'OASIS-11_26'!E506</f>
        <v>ENERSJ_2_WIND</v>
      </c>
      <c r="B491" t="str">
        <f>'OASIS-11_26'!G506</f>
        <v>ESJ Wind Energy</v>
      </c>
      <c r="C491" t="str">
        <f>VLOOKUP($A491,'OASIS-11_26'!$E$2:$R$1556,2,FALSE)</f>
        <v>GEN</v>
      </c>
      <c r="D491" s="1">
        <f>VLOOKUP($A491,'OASIS-11_26'!$E$2:$R$1556,11,FALSE)</f>
        <v>42159</v>
      </c>
      <c r="E491" s="3">
        <f t="shared" si="14"/>
        <v>2015</v>
      </c>
      <c r="F491" t="str">
        <f>VLOOKUP($A491,'OASIS-11_26'!$E$2:$R$1556,9,FALSE)</f>
        <v>WIND</v>
      </c>
      <c r="G491" t="str">
        <f>VLOOKUP($A491,'OASIS-11_26'!$E$2:$R$1556,8,FALSE)</f>
        <v>WIND</v>
      </c>
      <c r="H491">
        <f>VLOOKUP($A491,'OASIS-11_26'!$E$2:$R$1556,4,FALSE)</f>
        <v>155.1</v>
      </c>
      <c r="I491">
        <f>VLOOKUP($A491,'OASIS-11_26'!$E$2:$R$1556,5,FALSE)</f>
        <v>155.1</v>
      </c>
      <c r="J491" t="str">
        <f>VLOOKUP($A491,'OASIS-11_26'!$E$2:$R$1556,6,FALSE)</f>
        <v>SDGE</v>
      </c>
      <c r="K491" t="str">
        <f>IF(ISERROR(VLOOKUP($A491,'2021_NQC_List-11_13'!$A$2:$T$1532,4,FALSE)),"","NQC")</f>
        <v>NQC</v>
      </c>
      <c r="L491" s="3" t="str">
        <f>IF(ISERROR(VLOOKUP($A491,'2021_NQC_List-11_13'!$A$2:$T$1532,4,FALSE)),"",VLOOKUP($A491,'2021_NQC_List-11_13'!$A$2:$T$1532,18,FALSE))</f>
        <v>FC</v>
      </c>
      <c r="M491">
        <f>IF($K491="NQC",VLOOKUP($A491,'2021_NQC_List-11_13'!$A$2:$T$1532,4,FALSE),0)</f>
        <v>21.71</v>
      </c>
      <c r="N491">
        <f>IF($K491="NQC",VLOOKUP($A491,'2021_NQC_List-11_13'!$A$2:$T$1532,5,FALSE),0)</f>
        <v>18.61</v>
      </c>
      <c r="O491">
        <f>IF($K491="NQC",VLOOKUP($A491,'2021_NQC_List-11_13'!$A$2:$T$1532,6,FALSE),0)</f>
        <v>43.43</v>
      </c>
      <c r="P491">
        <f>IF($K491="NQC",VLOOKUP($A491,'2021_NQC_List-11_13'!$A$2:$T$1532,7,FALSE),0)</f>
        <v>38.78</v>
      </c>
      <c r="Q491">
        <f>IF($K491="NQC",VLOOKUP($A491,'2021_NQC_List-11_13'!$A$2:$T$1532,8,FALSE),0)</f>
        <v>38.78</v>
      </c>
      <c r="R491">
        <f>IF($K491="NQC",VLOOKUP($A491,'2021_NQC_List-11_13'!$A$2:$T$1532,9,FALSE),0)</f>
        <v>51.18</v>
      </c>
      <c r="S491">
        <f>IF($K491="NQC",VLOOKUP($A491,'2021_NQC_List-11_13'!$A$2:$T$1532,10,FALSE),0)</f>
        <v>35.67</v>
      </c>
      <c r="T491">
        <f>IF($K491="NQC",VLOOKUP($A491,'2021_NQC_List-11_13'!$A$2:$T$1532,11,FALSE),0)</f>
        <v>32.57</v>
      </c>
      <c r="U491">
        <f>IF($K491="NQC",VLOOKUP($A491,'2021_NQC_List-11_13'!$A$2:$T$1532,12,FALSE),0)</f>
        <v>23.27</v>
      </c>
      <c r="V491">
        <f>IF($K491="NQC",VLOOKUP($A491,'2021_NQC_List-11_13'!$A$2:$T$1532,13,FALSE),0)</f>
        <v>12.41</v>
      </c>
      <c r="W491">
        <f>IF($K491="NQC",VLOOKUP($A491,'2021_NQC_List-11_13'!$A$2:$T$1532,14,FALSE),0)</f>
        <v>18.61</v>
      </c>
      <c r="X491">
        <f>IF($K491="NQC",VLOOKUP($A491,'2021_NQC_List-11_13'!$A$2:$T$1532,15,FALSE),0)</f>
        <v>20.16</v>
      </c>
      <c r="Y491" t="str">
        <f t="shared" si="15"/>
        <v>Non-Hydro</v>
      </c>
      <c r="AA491" t="s">
        <v>4341</v>
      </c>
    </row>
    <row r="492" spans="1:27" x14ac:dyDescent="0.3">
      <c r="A492" t="str">
        <f>'OASIS-11_26'!E507</f>
        <v>BIGSKY_2_SOLAR2</v>
      </c>
      <c r="B492" t="str">
        <f>'OASIS-11_26'!G507</f>
        <v>Big Sky Solar 4</v>
      </c>
      <c r="C492" t="str">
        <f>VLOOKUP($A492,'OASIS-11_26'!$E$2:$R$1556,2,FALSE)</f>
        <v>GEN</v>
      </c>
      <c r="D492" s="1">
        <f>VLOOKUP($A492,'OASIS-11_26'!$E$2:$R$1556,11,FALSE)</f>
        <v>42707</v>
      </c>
      <c r="E492" s="3">
        <f t="shared" si="14"/>
        <v>2016</v>
      </c>
      <c r="F492" t="str">
        <f>VLOOKUP($A492,'OASIS-11_26'!$E$2:$R$1556,9,FALSE)</f>
        <v>SUN</v>
      </c>
      <c r="G492" t="str">
        <f>VLOOKUP($A492,'OASIS-11_26'!$E$2:$R$1556,8,FALSE)</f>
        <v>PHOTO VOLTAIC</v>
      </c>
      <c r="H492">
        <f>VLOOKUP($A492,'OASIS-11_26'!$E$2:$R$1556,4,FALSE)</f>
        <v>40</v>
      </c>
      <c r="I492">
        <f>VLOOKUP($A492,'OASIS-11_26'!$E$2:$R$1556,5,FALSE)</f>
        <v>40</v>
      </c>
      <c r="J492" t="str">
        <f>VLOOKUP($A492,'OASIS-11_26'!$E$2:$R$1556,6,FALSE)</f>
        <v>SCE</v>
      </c>
      <c r="K492" t="str">
        <f>IF(ISERROR(VLOOKUP($A492,'2021_NQC_List-11_13'!$A$2:$T$1532,4,FALSE)),"","NQC")</f>
        <v>NQC</v>
      </c>
      <c r="L492" s="3" t="str">
        <f>IF(ISERROR(VLOOKUP($A492,'2021_NQC_List-11_13'!$A$2:$T$1532,4,FALSE)),"",VLOOKUP($A492,'2021_NQC_List-11_13'!$A$2:$T$1532,18,FALSE))</f>
        <v>FC</v>
      </c>
      <c r="M492">
        <f>IF($K492="NQC",VLOOKUP($A492,'2021_NQC_List-11_13'!$A$2:$T$1532,4,FALSE),0)</f>
        <v>14.35</v>
      </c>
      <c r="N492">
        <f>IF($K492="NQC",VLOOKUP($A492,'2021_NQC_List-11_13'!$A$2:$T$1532,5,FALSE),0)</f>
        <v>19.37</v>
      </c>
      <c r="O492">
        <f>IF($K492="NQC",VLOOKUP($A492,'2021_NQC_List-11_13'!$A$2:$T$1532,6,FALSE),0)</f>
        <v>25.65</v>
      </c>
      <c r="P492">
        <f>IF($K492="NQC",VLOOKUP($A492,'2021_NQC_List-11_13'!$A$2:$T$1532,7,FALSE),0)</f>
        <v>32.53</v>
      </c>
      <c r="Q492">
        <f>IF($K492="NQC",VLOOKUP($A492,'2021_NQC_List-11_13'!$A$2:$T$1532,8,FALSE),0)</f>
        <v>34.71</v>
      </c>
      <c r="R492">
        <f>IF($K492="NQC",VLOOKUP($A492,'2021_NQC_List-11_13'!$A$2:$T$1532,9,FALSE),0)</f>
        <v>36.67</v>
      </c>
      <c r="S492">
        <f>IF($K492="NQC",VLOOKUP($A492,'2021_NQC_List-11_13'!$A$2:$T$1532,10,FALSE),0)</f>
        <v>36.19</v>
      </c>
      <c r="T492">
        <f>IF($K492="NQC",VLOOKUP($A492,'2021_NQC_List-11_13'!$A$2:$T$1532,11,FALSE),0)</f>
        <v>34.81</v>
      </c>
      <c r="U492">
        <f>IF($K492="NQC",VLOOKUP($A492,'2021_NQC_List-11_13'!$A$2:$T$1532,12,FALSE),0)</f>
        <v>32.76</v>
      </c>
      <c r="V492">
        <f>IF($K492="NQC",VLOOKUP($A492,'2021_NQC_List-11_13'!$A$2:$T$1532,13,FALSE),0)</f>
        <v>27.7</v>
      </c>
      <c r="W492">
        <f>IF($K492="NQC",VLOOKUP($A492,'2021_NQC_List-11_13'!$A$2:$T$1532,14,FALSE),0)</f>
        <v>16.739999999999998</v>
      </c>
      <c r="X492">
        <f>IF($K492="NQC",VLOOKUP($A492,'2021_NQC_List-11_13'!$A$2:$T$1532,15,FALSE),0)</f>
        <v>13.62</v>
      </c>
      <c r="Y492" t="str">
        <f t="shared" si="15"/>
        <v>Non-Hydro</v>
      </c>
      <c r="AA492" t="s">
        <v>4341</v>
      </c>
    </row>
    <row r="493" spans="1:27" x14ac:dyDescent="0.3">
      <c r="A493" t="str">
        <f>'OASIS-11_26'!E508</f>
        <v>DEVERS_1_SOLAR</v>
      </c>
      <c r="B493" t="str">
        <f>'OASIS-11_26'!G508</f>
        <v>Cascade Solar</v>
      </c>
      <c r="C493" t="str">
        <f>VLOOKUP($A493,'OASIS-11_26'!$E$2:$R$1556,2,FALSE)</f>
        <v>GEN</v>
      </c>
      <c r="D493" s="1">
        <f>VLOOKUP($A493,'OASIS-11_26'!$E$2:$R$1556,11,FALSE)</f>
        <v>41608</v>
      </c>
      <c r="E493" s="3">
        <f t="shared" si="14"/>
        <v>2013</v>
      </c>
      <c r="F493" t="str">
        <f>VLOOKUP($A493,'OASIS-11_26'!$E$2:$R$1556,9,FALSE)</f>
        <v>SUN</v>
      </c>
      <c r="G493" t="str">
        <f>VLOOKUP($A493,'OASIS-11_26'!$E$2:$R$1556,8,FALSE)</f>
        <v>PHOTO VOLTAIC</v>
      </c>
      <c r="H493">
        <f>VLOOKUP($A493,'OASIS-11_26'!$E$2:$R$1556,4,FALSE)</f>
        <v>18.5</v>
      </c>
      <c r="I493">
        <f>VLOOKUP($A493,'OASIS-11_26'!$E$2:$R$1556,5,FALSE)</f>
        <v>18.5</v>
      </c>
      <c r="J493" t="str">
        <f>VLOOKUP($A493,'OASIS-11_26'!$E$2:$R$1556,6,FALSE)</f>
        <v>SCE</v>
      </c>
      <c r="K493" t="str">
        <f>IF(ISERROR(VLOOKUP($A493,'2021_NQC_List-11_13'!$A$2:$T$1532,4,FALSE)),"","NQC")</f>
        <v>NQC</v>
      </c>
      <c r="L493" s="3" t="str">
        <f>IF(ISERROR(VLOOKUP($A493,'2021_NQC_List-11_13'!$A$2:$T$1532,4,FALSE)),"",VLOOKUP($A493,'2021_NQC_List-11_13'!$A$2:$T$1532,18,FALSE))</f>
        <v>EO</v>
      </c>
      <c r="M493">
        <f>IF($K493="NQC",VLOOKUP($A493,'2021_NQC_List-11_13'!$A$2:$T$1532,4,FALSE),0)</f>
        <v>0</v>
      </c>
      <c r="N493">
        <f>IF($K493="NQC",VLOOKUP($A493,'2021_NQC_List-11_13'!$A$2:$T$1532,5,FALSE),0)</f>
        <v>0</v>
      </c>
      <c r="O493">
        <f>IF($K493="NQC",VLOOKUP($A493,'2021_NQC_List-11_13'!$A$2:$T$1532,6,FALSE),0)</f>
        <v>0</v>
      </c>
      <c r="P493">
        <f>IF($K493="NQC",VLOOKUP($A493,'2021_NQC_List-11_13'!$A$2:$T$1532,7,FALSE),0)</f>
        <v>0</v>
      </c>
      <c r="Q493">
        <f>IF($K493="NQC",VLOOKUP($A493,'2021_NQC_List-11_13'!$A$2:$T$1532,8,FALSE),0)</f>
        <v>0</v>
      </c>
      <c r="R493">
        <f>IF($K493="NQC",VLOOKUP($A493,'2021_NQC_List-11_13'!$A$2:$T$1532,9,FALSE),0)</f>
        <v>0</v>
      </c>
      <c r="S493">
        <f>IF($K493="NQC",VLOOKUP($A493,'2021_NQC_List-11_13'!$A$2:$T$1532,10,FALSE),0)</f>
        <v>0</v>
      </c>
      <c r="T493">
        <f>IF($K493="NQC",VLOOKUP($A493,'2021_NQC_List-11_13'!$A$2:$T$1532,11,FALSE),0)</f>
        <v>0</v>
      </c>
      <c r="U493">
        <f>IF($K493="NQC",VLOOKUP($A493,'2021_NQC_List-11_13'!$A$2:$T$1532,12,FALSE),0)</f>
        <v>0</v>
      </c>
      <c r="V493">
        <f>IF($K493="NQC",VLOOKUP($A493,'2021_NQC_List-11_13'!$A$2:$T$1532,13,FALSE),0)</f>
        <v>0</v>
      </c>
      <c r="W493">
        <f>IF($K493="NQC",VLOOKUP($A493,'2021_NQC_List-11_13'!$A$2:$T$1532,14,FALSE),0)</f>
        <v>0</v>
      </c>
      <c r="X493">
        <f>IF($K493="NQC",VLOOKUP($A493,'2021_NQC_List-11_13'!$A$2:$T$1532,15,FALSE),0)</f>
        <v>0</v>
      </c>
      <c r="Y493" t="str">
        <f t="shared" si="15"/>
        <v>Non-Hydro</v>
      </c>
      <c r="AA493" t="s">
        <v>4341</v>
      </c>
    </row>
    <row r="494" spans="1:27" x14ac:dyDescent="0.3">
      <c r="A494" t="str">
        <f>'OASIS-11_26'!E509</f>
        <v>OLINDA_7_BLKSND</v>
      </c>
      <c r="B494" t="str">
        <f>'OASIS-11_26'!G509</f>
        <v>BlackSand Generating Facility</v>
      </c>
      <c r="C494" t="str">
        <f>VLOOKUP($A494,'OASIS-11_26'!$E$2:$R$1556,2,FALSE)</f>
        <v>GEN</v>
      </c>
      <c r="D494" s="1">
        <f>VLOOKUP($A494,'OASIS-11_26'!$E$2:$R$1556,11,FALSE)</f>
        <v>36678</v>
      </c>
      <c r="E494" s="3">
        <f t="shared" si="14"/>
        <v>2000</v>
      </c>
      <c r="F494" t="str">
        <f>VLOOKUP($A494,'OASIS-11_26'!$E$2:$R$1556,9,FALSE)</f>
        <v>WASTE TO POWER</v>
      </c>
      <c r="G494" t="str">
        <f>VLOOKUP($A494,'OASIS-11_26'!$E$2:$R$1556,8,FALSE)</f>
        <v>COMBUSTION TURBINE</v>
      </c>
      <c r="H494">
        <f>VLOOKUP($A494,'OASIS-11_26'!$E$2:$R$1556,4,FALSE)</f>
        <v>8</v>
      </c>
      <c r="I494">
        <f>VLOOKUP($A494,'OASIS-11_26'!$E$2:$R$1556,5,FALSE)</f>
        <v>8</v>
      </c>
      <c r="J494" t="str">
        <f>VLOOKUP($A494,'OASIS-11_26'!$E$2:$R$1556,6,FALSE)</f>
        <v>SCE</v>
      </c>
      <c r="K494" t="str">
        <f>IF(ISERROR(VLOOKUP($A494,'2021_NQC_List-11_13'!$A$2:$T$1532,4,FALSE)),"","NQC")</f>
        <v>NQC</v>
      </c>
      <c r="L494" s="3" t="str">
        <f>IF(ISERROR(VLOOKUP($A494,'2021_NQC_List-11_13'!$A$2:$T$1532,4,FALSE)),"",VLOOKUP($A494,'2021_NQC_List-11_13'!$A$2:$T$1532,18,FALSE))</f>
        <v>FC</v>
      </c>
      <c r="M494">
        <f>IF($K494="NQC",VLOOKUP($A494,'2021_NQC_List-11_13'!$A$2:$T$1532,4,FALSE),0)</f>
        <v>7.0000000000000007E-2</v>
      </c>
      <c r="N494">
        <f>IF($K494="NQC",VLOOKUP($A494,'2021_NQC_List-11_13'!$A$2:$T$1532,5,FALSE),0)</f>
        <v>7.0000000000000007E-2</v>
      </c>
      <c r="O494">
        <f>IF($K494="NQC",VLOOKUP($A494,'2021_NQC_List-11_13'!$A$2:$T$1532,6,FALSE),0)</f>
        <v>7.0000000000000007E-2</v>
      </c>
      <c r="P494">
        <f>IF($K494="NQC",VLOOKUP($A494,'2021_NQC_List-11_13'!$A$2:$T$1532,7,FALSE),0)</f>
        <v>0.02</v>
      </c>
      <c r="Q494">
        <f>IF($K494="NQC",VLOOKUP($A494,'2021_NQC_List-11_13'!$A$2:$T$1532,8,FALSE),0)</f>
        <v>0.01</v>
      </c>
      <c r="R494">
        <f>IF($K494="NQC",VLOOKUP($A494,'2021_NQC_List-11_13'!$A$2:$T$1532,9,FALSE),0)</f>
        <v>0.12</v>
      </c>
      <c r="S494">
        <f>IF($K494="NQC",VLOOKUP($A494,'2021_NQC_List-11_13'!$A$2:$T$1532,10,FALSE),0)</f>
        <v>0.08</v>
      </c>
      <c r="T494">
        <f>IF($K494="NQC",VLOOKUP($A494,'2021_NQC_List-11_13'!$A$2:$T$1532,11,FALSE),0)</f>
        <v>0.08</v>
      </c>
      <c r="U494">
        <f>IF($K494="NQC",VLOOKUP($A494,'2021_NQC_List-11_13'!$A$2:$T$1532,12,FALSE),0)</f>
        <v>0.06</v>
      </c>
      <c r="V494">
        <f>IF($K494="NQC",VLOOKUP($A494,'2021_NQC_List-11_13'!$A$2:$T$1532,13,FALSE),0)</f>
        <v>0.01</v>
      </c>
      <c r="W494">
        <f>IF($K494="NQC",VLOOKUP($A494,'2021_NQC_List-11_13'!$A$2:$T$1532,14,FALSE),0)</f>
        <v>0</v>
      </c>
      <c r="X494">
        <f>IF($K494="NQC",VLOOKUP($A494,'2021_NQC_List-11_13'!$A$2:$T$1532,15,FALSE),0)</f>
        <v>0.01</v>
      </c>
      <c r="Y494" t="str">
        <f t="shared" si="15"/>
        <v>Non-Hydro</v>
      </c>
      <c r="AA494" t="s">
        <v>4341</v>
      </c>
    </row>
    <row r="495" spans="1:27" x14ac:dyDescent="0.3">
      <c r="A495" t="str">
        <f>'OASIS-11_26'!E510</f>
        <v>ETIWND_2_SOLAR2</v>
      </c>
      <c r="B495" t="str">
        <f>'OASIS-11_26'!G510</f>
        <v>Rochester</v>
      </c>
      <c r="C495" t="str">
        <f>VLOOKUP($A495,'OASIS-11_26'!$E$2:$R$1556,2,FALSE)</f>
        <v>GEN</v>
      </c>
      <c r="D495" s="1">
        <f>VLOOKUP($A495,'OASIS-11_26'!$E$2:$R$1556,11,FALSE)</f>
        <v>42619</v>
      </c>
      <c r="E495" s="3">
        <f t="shared" si="14"/>
        <v>2016</v>
      </c>
      <c r="F495" t="str">
        <f>VLOOKUP($A495,'OASIS-11_26'!$E$2:$R$1556,9,FALSE)</f>
        <v>SUN</v>
      </c>
      <c r="G495" t="str">
        <f>VLOOKUP($A495,'OASIS-11_26'!$E$2:$R$1556,8,FALSE)</f>
        <v>PHOTO VOLTAIC</v>
      </c>
      <c r="H495">
        <f>VLOOKUP($A495,'OASIS-11_26'!$E$2:$R$1556,4,FALSE)</f>
        <v>1</v>
      </c>
      <c r="I495">
        <f>VLOOKUP($A495,'OASIS-11_26'!$E$2:$R$1556,5,FALSE)</f>
        <v>1</v>
      </c>
      <c r="J495" t="str">
        <f>VLOOKUP($A495,'OASIS-11_26'!$E$2:$R$1556,6,FALSE)</f>
        <v>SCE</v>
      </c>
      <c r="K495" t="str">
        <f>IF(ISERROR(VLOOKUP($A495,'2021_NQC_List-11_13'!$A$2:$T$1532,4,FALSE)),"","NQC")</f>
        <v>NQC</v>
      </c>
      <c r="L495" s="3" t="str">
        <f>IF(ISERROR(VLOOKUP($A495,'2021_NQC_List-11_13'!$A$2:$T$1532,4,FALSE)),"",VLOOKUP($A495,'2021_NQC_List-11_13'!$A$2:$T$1532,18,FALSE))</f>
        <v>EO</v>
      </c>
      <c r="M495">
        <f>IF($K495="NQC",VLOOKUP($A495,'2021_NQC_List-11_13'!$A$2:$T$1532,4,FALSE),0)</f>
        <v>0</v>
      </c>
      <c r="N495">
        <f>IF($K495="NQC",VLOOKUP($A495,'2021_NQC_List-11_13'!$A$2:$T$1532,5,FALSE),0)</f>
        <v>0</v>
      </c>
      <c r="O495">
        <f>IF($K495="NQC",VLOOKUP($A495,'2021_NQC_List-11_13'!$A$2:$T$1532,6,FALSE),0)</f>
        <v>0</v>
      </c>
      <c r="P495">
        <f>IF($K495="NQC",VLOOKUP($A495,'2021_NQC_List-11_13'!$A$2:$T$1532,7,FALSE),0)</f>
        <v>0</v>
      </c>
      <c r="Q495">
        <f>IF($K495="NQC",VLOOKUP($A495,'2021_NQC_List-11_13'!$A$2:$T$1532,8,FALSE),0)</f>
        <v>0</v>
      </c>
      <c r="R495">
        <f>IF($K495="NQC",VLOOKUP($A495,'2021_NQC_List-11_13'!$A$2:$T$1532,9,FALSE),0)</f>
        <v>0</v>
      </c>
      <c r="S495">
        <f>IF($K495="NQC",VLOOKUP($A495,'2021_NQC_List-11_13'!$A$2:$T$1532,10,FALSE),0)</f>
        <v>0</v>
      </c>
      <c r="T495">
        <f>IF($K495="NQC",VLOOKUP($A495,'2021_NQC_List-11_13'!$A$2:$T$1532,11,FALSE),0)</f>
        <v>0</v>
      </c>
      <c r="U495">
        <f>IF($K495="NQC",VLOOKUP($A495,'2021_NQC_List-11_13'!$A$2:$T$1532,12,FALSE),0)</f>
        <v>0</v>
      </c>
      <c r="V495">
        <f>IF($K495="NQC",VLOOKUP($A495,'2021_NQC_List-11_13'!$A$2:$T$1532,13,FALSE),0)</f>
        <v>0</v>
      </c>
      <c r="W495">
        <f>IF($K495="NQC",VLOOKUP($A495,'2021_NQC_List-11_13'!$A$2:$T$1532,14,FALSE),0)</f>
        <v>0</v>
      </c>
      <c r="X495">
        <f>IF($K495="NQC",VLOOKUP($A495,'2021_NQC_List-11_13'!$A$2:$T$1532,15,FALSE),0)</f>
        <v>0</v>
      </c>
      <c r="Y495" t="str">
        <f t="shared" si="15"/>
        <v>Non-Hydro</v>
      </c>
      <c r="AA495" t="s">
        <v>4341</v>
      </c>
    </row>
    <row r="496" spans="1:27" x14ac:dyDescent="0.3">
      <c r="A496" t="str">
        <f>'OASIS-11_26'!E511</f>
        <v>SPBURN_2_UNIT 1</v>
      </c>
      <c r="B496" t="str">
        <f>'OASIS-11_26'!G511</f>
        <v>Burney Biomass</v>
      </c>
      <c r="C496" t="str">
        <f>VLOOKUP($A496,'OASIS-11_26'!$E$2:$R$1556,2,FALSE)</f>
        <v>GEN</v>
      </c>
      <c r="D496" s="1">
        <f>VLOOKUP($A496,'OASIS-11_26'!$E$2:$R$1556,11,FALSE)</f>
        <v>31413</v>
      </c>
      <c r="E496" s="3">
        <f t="shared" si="14"/>
        <v>1986</v>
      </c>
      <c r="F496" t="str">
        <f>VLOOKUP($A496,'OASIS-11_26'!$E$2:$R$1556,9,FALSE)</f>
        <v>BIOMASS</v>
      </c>
      <c r="G496" t="str">
        <f>VLOOKUP($A496,'OASIS-11_26'!$E$2:$R$1556,8,FALSE)</f>
        <v>STEAM</v>
      </c>
      <c r="H496">
        <f>VLOOKUP($A496,'OASIS-11_26'!$E$2:$R$1556,4,FALSE)</f>
        <v>22</v>
      </c>
      <c r="I496">
        <f>VLOOKUP($A496,'OASIS-11_26'!$E$2:$R$1556,5,FALSE)</f>
        <v>22</v>
      </c>
      <c r="J496" t="str">
        <f>VLOOKUP($A496,'OASIS-11_26'!$E$2:$R$1556,6,FALSE)</f>
        <v>PGAE</v>
      </c>
      <c r="K496" t="str">
        <f>IF(ISERROR(VLOOKUP($A496,'2021_NQC_List-11_13'!$A$2:$T$1532,4,FALSE)),"","NQC")</f>
        <v>NQC</v>
      </c>
      <c r="L496" s="3" t="str">
        <f>IF(ISERROR(VLOOKUP($A496,'2021_NQC_List-11_13'!$A$2:$T$1532,4,FALSE)),"",VLOOKUP($A496,'2021_NQC_List-11_13'!$A$2:$T$1532,18,FALSE))</f>
        <v>FC</v>
      </c>
      <c r="M496">
        <f>IF($K496="NQC",VLOOKUP($A496,'2021_NQC_List-11_13'!$A$2:$T$1532,4,FALSE),0)</f>
        <v>5.84</v>
      </c>
      <c r="N496">
        <f>IF($K496="NQC",VLOOKUP($A496,'2021_NQC_List-11_13'!$A$2:$T$1532,5,FALSE),0)</f>
        <v>6.62</v>
      </c>
      <c r="O496">
        <f>IF($K496="NQC",VLOOKUP($A496,'2021_NQC_List-11_13'!$A$2:$T$1532,6,FALSE),0)</f>
        <v>7.63</v>
      </c>
      <c r="P496">
        <f>IF($K496="NQC",VLOOKUP($A496,'2021_NQC_List-11_13'!$A$2:$T$1532,7,FALSE),0)</f>
        <v>5.63</v>
      </c>
      <c r="Q496">
        <f>IF($K496="NQC",VLOOKUP($A496,'2021_NQC_List-11_13'!$A$2:$T$1532,8,FALSE),0)</f>
        <v>8.32</v>
      </c>
      <c r="R496">
        <f>IF($K496="NQC",VLOOKUP($A496,'2021_NQC_List-11_13'!$A$2:$T$1532,9,FALSE),0)</f>
        <v>12.77</v>
      </c>
      <c r="S496">
        <f>IF($K496="NQC",VLOOKUP($A496,'2021_NQC_List-11_13'!$A$2:$T$1532,10,FALSE),0)</f>
        <v>12.01</v>
      </c>
      <c r="T496">
        <f>IF($K496="NQC",VLOOKUP($A496,'2021_NQC_List-11_13'!$A$2:$T$1532,11,FALSE),0)</f>
        <v>11.16</v>
      </c>
      <c r="U496">
        <f>IF($K496="NQC",VLOOKUP($A496,'2021_NQC_List-11_13'!$A$2:$T$1532,12,FALSE),0)</f>
        <v>11.38</v>
      </c>
      <c r="V496">
        <f>IF($K496="NQC",VLOOKUP($A496,'2021_NQC_List-11_13'!$A$2:$T$1532,13,FALSE),0)</f>
        <v>5.97</v>
      </c>
      <c r="W496">
        <f>IF($K496="NQC",VLOOKUP($A496,'2021_NQC_List-11_13'!$A$2:$T$1532,14,FALSE),0)</f>
        <v>6.64</v>
      </c>
      <c r="X496">
        <f>IF($K496="NQC",VLOOKUP($A496,'2021_NQC_List-11_13'!$A$2:$T$1532,15,FALSE),0)</f>
        <v>6.05</v>
      </c>
      <c r="Y496" t="str">
        <f t="shared" si="15"/>
        <v>Non-Hydro</v>
      </c>
      <c r="AA496" t="s">
        <v>4341</v>
      </c>
    </row>
    <row r="497" spans="1:28" x14ac:dyDescent="0.3">
      <c r="A497" t="str">
        <f>'OASIS-11_26'!E512</f>
        <v>GOOSLK_1_SOLAR1</v>
      </c>
      <c r="B497" t="str">
        <f>'OASIS-11_26'!G512</f>
        <v>Goose Lake</v>
      </c>
      <c r="C497" t="str">
        <f>VLOOKUP($A497,'OASIS-11_26'!$E$2:$R$1556,2,FALSE)</f>
        <v>GEN</v>
      </c>
      <c r="D497" s="1">
        <f>VLOOKUP($A497,'OASIS-11_26'!$E$2:$R$1556,11,FALSE)</f>
        <v>42147</v>
      </c>
      <c r="E497" s="3">
        <f t="shared" si="14"/>
        <v>2015</v>
      </c>
      <c r="F497" t="str">
        <f>VLOOKUP($A497,'OASIS-11_26'!$E$2:$R$1556,9,FALSE)</f>
        <v>SUN</v>
      </c>
      <c r="G497" t="str">
        <f>VLOOKUP($A497,'OASIS-11_26'!$E$2:$R$1556,8,FALSE)</f>
        <v>PHOTO VOLTAIC</v>
      </c>
      <c r="H497">
        <f>VLOOKUP($A497,'OASIS-11_26'!$E$2:$R$1556,4,FALSE)</f>
        <v>12</v>
      </c>
      <c r="I497">
        <f>VLOOKUP($A497,'OASIS-11_26'!$E$2:$R$1556,5,FALSE)</f>
        <v>12</v>
      </c>
      <c r="J497" t="str">
        <f>VLOOKUP($A497,'OASIS-11_26'!$E$2:$R$1556,6,FALSE)</f>
        <v>PGAE</v>
      </c>
      <c r="K497" t="str">
        <f>IF(ISERROR(VLOOKUP($A497,'2021_NQC_List-11_13'!$A$2:$T$1532,4,FALSE)),"","NQC")</f>
        <v>NQC</v>
      </c>
      <c r="L497" s="3" t="str">
        <f>IF(ISERROR(VLOOKUP($A497,'2021_NQC_List-11_13'!$A$2:$T$1532,4,FALSE)),"",VLOOKUP($A497,'2021_NQC_List-11_13'!$A$2:$T$1532,18,FALSE))</f>
        <v>FC</v>
      </c>
      <c r="M497">
        <f>IF($K497="NQC",VLOOKUP($A497,'2021_NQC_List-11_13'!$A$2:$T$1532,4,FALSE),0)</f>
        <v>0.48</v>
      </c>
      <c r="N497">
        <f>IF($K497="NQC",VLOOKUP($A497,'2021_NQC_List-11_13'!$A$2:$T$1532,5,FALSE),0)</f>
        <v>0.36</v>
      </c>
      <c r="O497">
        <f>IF($K497="NQC",VLOOKUP($A497,'2021_NQC_List-11_13'!$A$2:$T$1532,6,FALSE),0)</f>
        <v>2.16</v>
      </c>
      <c r="P497">
        <f>IF($K497="NQC",VLOOKUP($A497,'2021_NQC_List-11_13'!$A$2:$T$1532,7,FALSE),0)</f>
        <v>1.8</v>
      </c>
      <c r="Q497">
        <f>IF($K497="NQC",VLOOKUP($A497,'2021_NQC_List-11_13'!$A$2:$T$1532,8,FALSE),0)</f>
        <v>1.92</v>
      </c>
      <c r="R497">
        <f>IF($K497="NQC",VLOOKUP($A497,'2021_NQC_List-11_13'!$A$2:$T$1532,9,FALSE),0)</f>
        <v>3.72</v>
      </c>
      <c r="S497">
        <f>IF($K497="NQC",VLOOKUP($A497,'2021_NQC_List-11_13'!$A$2:$T$1532,10,FALSE),0)</f>
        <v>4.68</v>
      </c>
      <c r="T497">
        <f>IF($K497="NQC",VLOOKUP($A497,'2021_NQC_List-11_13'!$A$2:$T$1532,11,FALSE),0)</f>
        <v>3.24</v>
      </c>
      <c r="U497">
        <f>IF($K497="NQC",VLOOKUP($A497,'2021_NQC_List-11_13'!$A$2:$T$1532,12,FALSE),0)</f>
        <v>1.68</v>
      </c>
      <c r="V497">
        <f>IF($K497="NQC",VLOOKUP($A497,'2021_NQC_List-11_13'!$A$2:$T$1532,13,FALSE),0)</f>
        <v>0.24</v>
      </c>
      <c r="W497">
        <f>IF($K497="NQC",VLOOKUP($A497,'2021_NQC_List-11_13'!$A$2:$T$1532,14,FALSE),0)</f>
        <v>0.24</v>
      </c>
      <c r="X497">
        <f>IF($K497="NQC",VLOOKUP($A497,'2021_NQC_List-11_13'!$A$2:$T$1532,15,FALSE),0)</f>
        <v>0</v>
      </c>
      <c r="Y497" t="str">
        <f t="shared" si="15"/>
        <v>Non-Hydro</v>
      </c>
      <c r="AA497" t="s">
        <v>4341</v>
      </c>
    </row>
    <row r="498" spans="1:28" x14ac:dyDescent="0.3">
      <c r="A498" t="str">
        <f>'OASIS-11_26'!E513</f>
        <v>VISTRA_5_DALBT3</v>
      </c>
      <c r="B498" t="str">
        <f>'OASIS-11_26'!G513</f>
        <v>Dallas Energy Storage 3</v>
      </c>
      <c r="C498" t="str">
        <f>VLOOKUP($A498,'OASIS-11_26'!$E$2:$R$1556,2,FALSE)</f>
        <v>GEN</v>
      </c>
      <c r="D498" s="1">
        <f>VLOOKUP($A498,'OASIS-11_26'!$E$2:$R$1556,11,FALSE)</f>
        <v>0</v>
      </c>
      <c r="E498" s="3" t="str">
        <f t="shared" si="14"/>
        <v/>
      </c>
      <c r="F498" t="str">
        <f>VLOOKUP($A498,'OASIS-11_26'!$E$2:$R$1556,9,FALSE)</f>
        <v>LESR</v>
      </c>
      <c r="G498" t="str">
        <f>VLOOKUP($A498,'OASIS-11_26'!$E$2:$R$1556,8,FALSE)</f>
        <v>OTHER</v>
      </c>
      <c r="H498">
        <f>VLOOKUP($A498,'OASIS-11_26'!$E$2:$R$1556,4,FALSE)</f>
        <v>100</v>
      </c>
      <c r="I498">
        <f>VLOOKUP($A498,'OASIS-11_26'!$E$2:$R$1556,5,FALSE)</f>
        <v>100</v>
      </c>
      <c r="J498" t="str">
        <f>VLOOKUP($A498,'OASIS-11_26'!$E$2:$R$1556,6,FALSE)</f>
        <v>PGAE</v>
      </c>
      <c r="K498" t="str">
        <f>IF(ISERROR(VLOOKUP($A498,'2021_NQC_List-11_13'!$A$2:$T$1532,4,FALSE)),"","NQC")</f>
        <v/>
      </c>
      <c r="L498" s="3" t="str">
        <f>IF(ISERROR(VLOOKUP($A498,'2021_NQC_List-11_13'!$A$2:$T$1532,4,FALSE)),"",VLOOKUP($A498,'2021_NQC_List-11_13'!$A$2:$T$1532,18,FALSE))</f>
        <v/>
      </c>
      <c r="M498">
        <f>IF($K498="NQC",VLOOKUP($A498,'2021_NQC_List-11_13'!$A$2:$T$1532,4,FALSE),0)</f>
        <v>0</v>
      </c>
      <c r="N498">
        <f>IF($K498="NQC",VLOOKUP($A498,'2021_NQC_List-11_13'!$A$2:$T$1532,5,FALSE),0)</f>
        <v>0</v>
      </c>
      <c r="O498">
        <f>IF($K498="NQC",VLOOKUP($A498,'2021_NQC_List-11_13'!$A$2:$T$1532,6,FALSE),0)</f>
        <v>0</v>
      </c>
      <c r="P498">
        <f>IF($K498="NQC",VLOOKUP($A498,'2021_NQC_List-11_13'!$A$2:$T$1532,7,FALSE),0)</f>
        <v>0</v>
      </c>
      <c r="Q498">
        <f>IF($K498="NQC",VLOOKUP($A498,'2021_NQC_List-11_13'!$A$2:$T$1532,8,FALSE),0)</f>
        <v>0</v>
      </c>
      <c r="R498">
        <f>IF($K498="NQC",VLOOKUP($A498,'2021_NQC_List-11_13'!$A$2:$T$1532,9,FALSE),0)</f>
        <v>0</v>
      </c>
      <c r="S498">
        <f>IF($K498="NQC",VLOOKUP($A498,'2021_NQC_List-11_13'!$A$2:$T$1532,10,FALSE),0)</f>
        <v>0</v>
      </c>
      <c r="T498">
        <f>IF($K498="NQC",VLOOKUP($A498,'2021_NQC_List-11_13'!$A$2:$T$1532,11,FALSE),0)</f>
        <v>0</v>
      </c>
      <c r="U498">
        <f>IF($K498="NQC",VLOOKUP($A498,'2021_NQC_List-11_13'!$A$2:$T$1532,12,FALSE),0)</f>
        <v>0</v>
      </c>
      <c r="V498">
        <f>IF($K498="NQC",VLOOKUP($A498,'2021_NQC_List-11_13'!$A$2:$T$1532,13,FALSE),0)</f>
        <v>0</v>
      </c>
      <c r="W498">
        <f>IF($K498="NQC",VLOOKUP($A498,'2021_NQC_List-11_13'!$A$2:$T$1532,14,FALSE),0)</f>
        <v>0</v>
      </c>
      <c r="X498">
        <f>IF($K498="NQC",VLOOKUP($A498,'2021_NQC_List-11_13'!$A$2:$T$1532,15,FALSE),0)</f>
        <v>0</v>
      </c>
      <c r="Y498" t="str">
        <f t="shared" si="15"/>
        <v>Non-Hydro</v>
      </c>
      <c r="AA498" t="s">
        <v>4341</v>
      </c>
      <c r="AB498" s="129" t="s">
        <v>4407</v>
      </c>
    </row>
    <row r="499" spans="1:28" x14ac:dyDescent="0.3">
      <c r="A499" t="str">
        <f>'OASIS-11_26'!E514</f>
        <v>LTBEAR_1_LB3SR3</v>
      </c>
      <c r="B499" t="str">
        <f>'OASIS-11_26'!G514</f>
        <v>Little Bear 3 Solar</v>
      </c>
      <c r="C499" t="str">
        <f>VLOOKUP($A499,'OASIS-11_26'!$E$2:$R$1556,2,FALSE)</f>
        <v>GEN</v>
      </c>
      <c r="D499" s="1">
        <f>VLOOKUP($A499,'OASIS-11_26'!$E$2:$R$1556,11,FALSE)</f>
        <v>0</v>
      </c>
      <c r="E499" s="3" t="str">
        <f t="shared" si="14"/>
        <v/>
      </c>
      <c r="F499" t="str">
        <f>VLOOKUP($A499,'OASIS-11_26'!$E$2:$R$1556,9,FALSE)</f>
        <v>SUN</v>
      </c>
      <c r="G499" t="str">
        <f>VLOOKUP($A499,'OASIS-11_26'!$E$2:$R$1556,8,FALSE)</f>
        <v>PHOTO VOLTAIC</v>
      </c>
      <c r="H499">
        <f>VLOOKUP($A499,'OASIS-11_26'!$E$2:$R$1556,4,FALSE)</f>
        <v>20</v>
      </c>
      <c r="I499">
        <f>VLOOKUP($A499,'OASIS-11_26'!$E$2:$R$1556,5,FALSE)</f>
        <v>20</v>
      </c>
      <c r="J499" t="str">
        <f>VLOOKUP($A499,'OASIS-11_26'!$E$2:$R$1556,6,FALSE)</f>
        <v>PGAE</v>
      </c>
      <c r="K499" t="str">
        <f>IF(ISERROR(VLOOKUP($A499,'2021_NQC_List-11_13'!$A$2:$T$1532,4,FALSE)),"","NQC")</f>
        <v/>
      </c>
      <c r="L499" s="3" t="str">
        <f>IF(ISERROR(VLOOKUP($A499,'2021_NQC_List-11_13'!$A$2:$T$1532,4,FALSE)),"",VLOOKUP($A499,'2021_NQC_List-11_13'!$A$2:$T$1532,18,FALSE))</f>
        <v/>
      </c>
      <c r="M499">
        <f>IF($K499="NQC",VLOOKUP($A499,'2021_NQC_List-11_13'!$A$2:$T$1532,4,FALSE),0)</f>
        <v>0</v>
      </c>
      <c r="N499">
        <f>IF($K499="NQC",VLOOKUP($A499,'2021_NQC_List-11_13'!$A$2:$T$1532,5,FALSE),0)</f>
        <v>0</v>
      </c>
      <c r="O499">
        <f>IF($K499="NQC",VLOOKUP($A499,'2021_NQC_List-11_13'!$A$2:$T$1532,6,FALSE),0)</f>
        <v>0</v>
      </c>
      <c r="P499">
        <f>IF($K499="NQC",VLOOKUP($A499,'2021_NQC_List-11_13'!$A$2:$T$1532,7,FALSE),0)</f>
        <v>0</v>
      </c>
      <c r="Q499">
        <f>IF($K499="NQC",VLOOKUP($A499,'2021_NQC_List-11_13'!$A$2:$T$1532,8,FALSE),0)</f>
        <v>0</v>
      </c>
      <c r="R499">
        <f>IF($K499="NQC",VLOOKUP($A499,'2021_NQC_List-11_13'!$A$2:$T$1532,9,FALSE),0)</f>
        <v>0</v>
      </c>
      <c r="S499">
        <f>IF($K499="NQC",VLOOKUP($A499,'2021_NQC_List-11_13'!$A$2:$T$1532,10,FALSE),0)</f>
        <v>0</v>
      </c>
      <c r="T499">
        <f>IF($K499="NQC",VLOOKUP($A499,'2021_NQC_List-11_13'!$A$2:$T$1532,11,FALSE),0)</f>
        <v>0</v>
      </c>
      <c r="U499">
        <f>IF($K499="NQC",VLOOKUP($A499,'2021_NQC_List-11_13'!$A$2:$T$1532,12,FALSE),0)</f>
        <v>0</v>
      </c>
      <c r="V499">
        <f>IF($K499="NQC",VLOOKUP($A499,'2021_NQC_List-11_13'!$A$2:$T$1532,13,FALSE),0)</f>
        <v>0</v>
      </c>
      <c r="W499">
        <f>IF($K499="NQC",VLOOKUP($A499,'2021_NQC_List-11_13'!$A$2:$T$1532,14,FALSE),0)</f>
        <v>0</v>
      </c>
      <c r="X499">
        <f>IF($K499="NQC",VLOOKUP($A499,'2021_NQC_List-11_13'!$A$2:$T$1532,15,FALSE),0)</f>
        <v>0</v>
      </c>
      <c r="Y499" t="str">
        <f t="shared" si="15"/>
        <v>Non-Hydro</v>
      </c>
      <c r="AA499" t="s">
        <v>4341</v>
      </c>
      <c r="AB499" s="129" t="s">
        <v>4406</v>
      </c>
    </row>
    <row r="500" spans="1:28" x14ac:dyDescent="0.3">
      <c r="A500" t="str">
        <f>'OASIS-11_26'!E515</f>
        <v>NIMTG_6_NICOGN</v>
      </c>
      <c r="B500" t="str">
        <f>'OASIS-11_26'!G515</f>
        <v>NORTH ISLAND COGEN</v>
      </c>
      <c r="C500" t="str">
        <f>VLOOKUP($A500,'OASIS-11_26'!$E$2:$R$1556,2,FALSE)</f>
        <v>GEN</v>
      </c>
      <c r="D500" s="1">
        <f>VLOOKUP($A500,'OASIS-11_26'!$E$2:$R$1556,11,FALSE)</f>
        <v>32509</v>
      </c>
      <c r="E500" s="3">
        <f t="shared" si="14"/>
        <v>1989</v>
      </c>
      <c r="F500" t="str">
        <f>VLOOKUP($A500,'OASIS-11_26'!$E$2:$R$1556,9,FALSE)</f>
        <v>OTHER</v>
      </c>
      <c r="G500">
        <f>VLOOKUP($A500,'OASIS-11_26'!$E$2:$R$1556,8,FALSE)</f>
        <v>0</v>
      </c>
      <c r="H500">
        <f>VLOOKUP($A500,'OASIS-11_26'!$E$2:$R$1556,4,FALSE)</f>
        <v>4.05</v>
      </c>
      <c r="I500">
        <f>VLOOKUP($A500,'OASIS-11_26'!$E$2:$R$1556,5,FALSE)</f>
        <v>5</v>
      </c>
      <c r="J500" t="str">
        <f>VLOOKUP($A500,'OASIS-11_26'!$E$2:$R$1556,6,FALSE)</f>
        <v>SDGE</v>
      </c>
      <c r="K500" t="str">
        <f>IF(ISERROR(VLOOKUP($A500,'2021_NQC_List-11_13'!$A$2:$T$1532,4,FALSE)),"","NQC")</f>
        <v/>
      </c>
      <c r="L500" s="3" t="str">
        <f>IF(ISERROR(VLOOKUP($A500,'2021_NQC_List-11_13'!$A$2:$T$1532,4,FALSE)),"",VLOOKUP($A500,'2021_NQC_List-11_13'!$A$2:$T$1532,18,FALSE))</f>
        <v/>
      </c>
      <c r="M500">
        <f>IF($K500="NQC",VLOOKUP($A500,'2021_NQC_List-11_13'!$A$2:$T$1532,4,FALSE),0)</f>
        <v>0</v>
      </c>
      <c r="N500">
        <f>IF($K500="NQC",VLOOKUP($A500,'2021_NQC_List-11_13'!$A$2:$T$1532,5,FALSE),0)</f>
        <v>0</v>
      </c>
      <c r="O500">
        <f>IF($K500="NQC",VLOOKUP($A500,'2021_NQC_List-11_13'!$A$2:$T$1532,6,FALSE),0)</f>
        <v>0</v>
      </c>
      <c r="P500">
        <f>IF($K500="NQC",VLOOKUP($A500,'2021_NQC_List-11_13'!$A$2:$T$1532,7,FALSE),0)</f>
        <v>0</v>
      </c>
      <c r="Q500">
        <f>IF($K500="NQC",VLOOKUP($A500,'2021_NQC_List-11_13'!$A$2:$T$1532,8,FALSE),0)</f>
        <v>0</v>
      </c>
      <c r="R500">
        <f>IF($K500="NQC",VLOOKUP($A500,'2021_NQC_List-11_13'!$A$2:$T$1532,9,FALSE),0)</f>
        <v>0</v>
      </c>
      <c r="S500">
        <f>IF($K500="NQC",VLOOKUP($A500,'2021_NQC_List-11_13'!$A$2:$T$1532,10,FALSE),0)</f>
        <v>0</v>
      </c>
      <c r="T500">
        <f>IF($K500="NQC",VLOOKUP($A500,'2021_NQC_List-11_13'!$A$2:$T$1532,11,FALSE),0)</f>
        <v>0</v>
      </c>
      <c r="U500">
        <f>IF($K500="NQC",VLOOKUP($A500,'2021_NQC_List-11_13'!$A$2:$T$1532,12,FALSE),0)</f>
        <v>0</v>
      </c>
      <c r="V500">
        <f>IF($K500="NQC",VLOOKUP($A500,'2021_NQC_List-11_13'!$A$2:$T$1532,13,FALSE),0)</f>
        <v>0</v>
      </c>
      <c r="W500">
        <f>IF($K500="NQC",VLOOKUP($A500,'2021_NQC_List-11_13'!$A$2:$T$1532,14,FALSE),0)</f>
        <v>0</v>
      </c>
      <c r="X500">
        <f>IF($K500="NQC",VLOOKUP($A500,'2021_NQC_List-11_13'!$A$2:$T$1532,15,FALSE),0)</f>
        <v>0</v>
      </c>
      <c r="Y500" t="str">
        <f t="shared" si="15"/>
        <v>Non-Hydro</v>
      </c>
      <c r="AA500" t="s">
        <v>4341</v>
      </c>
    </row>
    <row r="501" spans="1:28" x14ac:dyDescent="0.3">
      <c r="A501" t="str">
        <f>'OASIS-11_26'!E516</f>
        <v>SCEW_2_PDRP161</v>
      </c>
      <c r="B501" t="str">
        <f>'OASIS-11_26'!G516</f>
        <v>LCR AMS Hybrid West LA 2-W-LCRLL</v>
      </c>
      <c r="C501" t="str">
        <f>VLOOKUP($A501,'OASIS-11_26'!$E$2:$R$1556,2,FALSE)</f>
        <v>GEN</v>
      </c>
      <c r="D501" s="1">
        <f>VLOOKUP($A501,'OASIS-11_26'!$E$2:$R$1556,11,FALSE)</f>
        <v>0</v>
      </c>
      <c r="E501" s="3" t="str">
        <f t="shared" si="14"/>
        <v/>
      </c>
      <c r="F501" t="str">
        <f>VLOOKUP($A501,'OASIS-11_26'!$E$2:$R$1556,9,FALSE)</f>
        <v>OTHER</v>
      </c>
      <c r="G501" t="str">
        <f>VLOOKUP($A501,'OASIS-11_26'!$E$2:$R$1556,8,FALSE)</f>
        <v>OTHER</v>
      </c>
      <c r="H501">
        <f>VLOOKUP($A501,'OASIS-11_26'!$E$2:$R$1556,4,FALSE)</f>
        <v>0.23</v>
      </c>
      <c r="I501">
        <f>VLOOKUP($A501,'OASIS-11_26'!$E$2:$R$1556,5,FALSE)</f>
        <v>0</v>
      </c>
      <c r="J501" t="str">
        <f>VLOOKUP($A501,'OASIS-11_26'!$E$2:$R$1556,6,FALSE)</f>
        <v>SCE</v>
      </c>
      <c r="K501" t="str">
        <f>IF(ISERROR(VLOOKUP($A501,'2021_NQC_List-11_13'!$A$2:$T$1532,4,FALSE)),"","NQC")</f>
        <v/>
      </c>
      <c r="L501" s="3" t="str">
        <f>IF(ISERROR(VLOOKUP($A501,'2021_NQC_List-11_13'!$A$2:$T$1532,4,FALSE)),"",VLOOKUP($A501,'2021_NQC_List-11_13'!$A$2:$T$1532,18,FALSE))</f>
        <v/>
      </c>
      <c r="M501">
        <f>IF($K501="NQC",VLOOKUP($A501,'2021_NQC_List-11_13'!$A$2:$T$1532,4,FALSE),0)</f>
        <v>0</v>
      </c>
      <c r="N501">
        <f>IF($K501="NQC",VLOOKUP($A501,'2021_NQC_List-11_13'!$A$2:$T$1532,5,FALSE),0)</f>
        <v>0</v>
      </c>
      <c r="O501">
        <f>IF($K501="NQC",VLOOKUP($A501,'2021_NQC_List-11_13'!$A$2:$T$1532,6,FALSE),0)</f>
        <v>0</v>
      </c>
      <c r="P501">
        <f>IF($K501="NQC",VLOOKUP($A501,'2021_NQC_List-11_13'!$A$2:$T$1532,7,FALSE),0)</f>
        <v>0</v>
      </c>
      <c r="Q501">
        <f>IF($K501="NQC",VLOOKUP($A501,'2021_NQC_List-11_13'!$A$2:$T$1532,8,FALSE),0)</f>
        <v>0</v>
      </c>
      <c r="R501">
        <f>IF($K501="NQC",VLOOKUP($A501,'2021_NQC_List-11_13'!$A$2:$T$1532,9,FALSE),0)</f>
        <v>0</v>
      </c>
      <c r="S501">
        <f>IF($K501="NQC",VLOOKUP($A501,'2021_NQC_List-11_13'!$A$2:$T$1532,10,FALSE),0)</f>
        <v>0</v>
      </c>
      <c r="T501">
        <f>IF($K501="NQC",VLOOKUP($A501,'2021_NQC_List-11_13'!$A$2:$T$1532,11,FALSE),0)</f>
        <v>0</v>
      </c>
      <c r="U501">
        <f>IF($K501="NQC",VLOOKUP($A501,'2021_NQC_List-11_13'!$A$2:$T$1532,12,FALSE),0)</f>
        <v>0</v>
      </c>
      <c r="V501">
        <f>IF($K501="NQC",VLOOKUP($A501,'2021_NQC_List-11_13'!$A$2:$T$1532,13,FALSE),0)</f>
        <v>0</v>
      </c>
      <c r="W501">
        <f>IF($K501="NQC",VLOOKUP($A501,'2021_NQC_List-11_13'!$A$2:$T$1532,14,FALSE),0)</f>
        <v>0</v>
      </c>
      <c r="X501">
        <f>IF($K501="NQC",VLOOKUP($A501,'2021_NQC_List-11_13'!$A$2:$T$1532,15,FALSE),0)</f>
        <v>0</v>
      </c>
      <c r="Y501" t="str">
        <f t="shared" si="15"/>
        <v>Non-Hydro</v>
      </c>
      <c r="Z501" t="s">
        <v>4361</v>
      </c>
      <c r="AA501" t="s">
        <v>4341</v>
      </c>
    </row>
    <row r="502" spans="1:28" x14ac:dyDescent="0.3">
      <c r="A502" t="str">
        <f>'OASIS-11_26'!E518</f>
        <v>VISTRA_5_DALBT2</v>
      </c>
      <c r="B502" t="str">
        <f>'OASIS-11_26'!G518</f>
        <v>Dallas Energy Storage 2</v>
      </c>
      <c r="C502" t="str">
        <f>VLOOKUP($A502,'OASIS-11_26'!$E$2:$R$1556,2,FALSE)</f>
        <v>GEN</v>
      </c>
      <c r="D502" s="1">
        <f>VLOOKUP($A502,'OASIS-11_26'!$E$2:$R$1556,11,FALSE)</f>
        <v>0</v>
      </c>
      <c r="E502" s="3" t="str">
        <f t="shared" si="14"/>
        <v/>
      </c>
      <c r="F502" t="str">
        <f>VLOOKUP($A502,'OASIS-11_26'!$E$2:$R$1556,9,FALSE)</f>
        <v>LESR</v>
      </c>
      <c r="G502" t="str">
        <f>VLOOKUP($A502,'OASIS-11_26'!$E$2:$R$1556,8,FALSE)</f>
        <v>OTHER</v>
      </c>
      <c r="H502">
        <f>VLOOKUP($A502,'OASIS-11_26'!$E$2:$R$1556,4,FALSE)</f>
        <v>100</v>
      </c>
      <c r="I502">
        <f>VLOOKUP($A502,'OASIS-11_26'!$E$2:$R$1556,5,FALSE)</f>
        <v>100</v>
      </c>
      <c r="J502" t="str">
        <f>VLOOKUP($A502,'OASIS-11_26'!$E$2:$R$1556,6,FALSE)</f>
        <v>PGAE</v>
      </c>
      <c r="K502" t="str">
        <f>IF(ISERROR(VLOOKUP($A502,'2021_NQC_List-11_13'!$A$2:$T$1532,4,FALSE)),"","NQC")</f>
        <v/>
      </c>
      <c r="L502" s="3" t="str">
        <f>IF(ISERROR(VLOOKUP($A502,'2021_NQC_List-11_13'!$A$2:$T$1532,4,FALSE)),"",VLOOKUP($A502,'2021_NQC_List-11_13'!$A$2:$T$1532,18,FALSE))</f>
        <v/>
      </c>
      <c r="M502">
        <f>IF($K502="NQC",VLOOKUP($A502,'2021_NQC_List-11_13'!$A$2:$T$1532,4,FALSE),0)</f>
        <v>0</v>
      </c>
      <c r="N502">
        <f>IF($K502="NQC",VLOOKUP($A502,'2021_NQC_List-11_13'!$A$2:$T$1532,5,FALSE),0)</f>
        <v>0</v>
      </c>
      <c r="O502">
        <f>IF($K502="NQC",VLOOKUP($A502,'2021_NQC_List-11_13'!$A$2:$T$1532,6,FALSE),0)</f>
        <v>0</v>
      </c>
      <c r="P502">
        <f>IF($K502="NQC",VLOOKUP($A502,'2021_NQC_List-11_13'!$A$2:$T$1532,7,FALSE),0)</f>
        <v>0</v>
      </c>
      <c r="Q502">
        <f>IF($K502="NQC",VLOOKUP($A502,'2021_NQC_List-11_13'!$A$2:$T$1532,8,FALSE),0)</f>
        <v>0</v>
      </c>
      <c r="R502">
        <f>IF($K502="NQC",VLOOKUP($A502,'2021_NQC_List-11_13'!$A$2:$T$1532,9,FALSE),0)</f>
        <v>0</v>
      </c>
      <c r="S502">
        <f>IF($K502="NQC",VLOOKUP($A502,'2021_NQC_List-11_13'!$A$2:$T$1532,10,FALSE),0)</f>
        <v>0</v>
      </c>
      <c r="T502">
        <f>IF($K502="NQC",VLOOKUP($A502,'2021_NQC_List-11_13'!$A$2:$T$1532,11,FALSE),0)</f>
        <v>0</v>
      </c>
      <c r="U502">
        <f>IF($K502="NQC",VLOOKUP($A502,'2021_NQC_List-11_13'!$A$2:$T$1532,12,FALSE),0)</f>
        <v>0</v>
      </c>
      <c r="V502">
        <f>IF($K502="NQC",VLOOKUP($A502,'2021_NQC_List-11_13'!$A$2:$T$1532,13,FALSE),0)</f>
        <v>0</v>
      </c>
      <c r="W502">
        <f>IF($K502="NQC",VLOOKUP($A502,'2021_NQC_List-11_13'!$A$2:$T$1532,14,FALSE),0)</f>
        <v>0</v>
      </c>
      <c r="X502">
        <f>IF($K502="NQC",VLOOKUP($A502,'2021_NQC_List-11_13'!$A$2:$T$1532,15,FALSE),0)</f>
        <v>0</v>
      </c>
      <c r="Y502" t="str">
        <f t="shared" si="15"/>
        <v>Non-Hydro</v>
      </c>
      <c r="AA502" t="s">
        <v>4341</v>
      </c>
      <c r="AB502" s="129" t="s">
        <v>4407</v>
      </c>
    </row>
    <row r="503" spans="1:28" x14ac:dyDescent="0.3">
      <c r="A503" t="str">
        <f>'OASIS-11_26'!E519</f>
        <v>SCEC_1_PDRP161</v>
      </c>
      <c r="B503" t="str">
        <f>'OASIS-11_26'!G519</f>
        <v>SCEC_1_PDRP161</v>
      </c>
      <c r="C503" t="str">
        <f>VLOOKUP($A503,'OASIS-11_26'!$E$2:$R$1556,2,FALSE)</f>
        <v>GEN</v>
      </c>
      <c r="D503" s="1">
        <f>VLOOKUP($A503,'OASIS-11_26'!$E$2:$R$1556,11,FALSE)</f>
        <v>0</v>
      </c>
      <c r="E503" s="3" t="str">
        <f t="shared" si="14"/>
        <v/>
      </c>
      <c r="F503" t="str">
        <f>VLOOKUP($A503,'OASIS-11_26'!$E$2:$R$1556,9,FALSE)</f>
        <v>OTHER</v>
      </c>
      <c r="G503" t="str">
        <f>VLOOKUP($A503,'OASIS-11_26'!$E$2:$R$1556,8,FALSE)</f>
        <v>OTHER</v>
      </c>
      <c r="H503">
        <f>VLOOKUP($A503,'OASIS-11_26'!$E$2:$R$1556,4,FALSE)</f>
        <v>9.99</v>
      </c>
      <c r="I503">
        <f>VLOOKUP($A503,'OASIS-11_26'!$E$2:$R$1556,5,FALSE)</f>
        <v>0</v>
      </c>
      <c r="J503" t="str">
        <f>VLOOKUP($A503,'OASIS-11_26'!$E$2:$R$1556,6,FALSE)</f>
        <v>SCE</v>
      </c>
      <c r="K503" t="str">
        <f>IF(ISERROR(VLOOKUP($A503,'2021_NQC_List-11_13'!$A$2:$T$1532,4,FALSE)),"","NQC")</f>
        <v/>
      </c>
      <c r="L503" s="3" t="str">
        <f>IF(ISERROR(VLOOKUP($A503,'2021_NQC_List-11_13'!$A$2:$T$1532,4,FALSE)),"",VLOOKUP($A503,'2021_NQC_List-11_13'!$A$2:$T$1532,18,FALSE))</f>
        <v/>
      </c>
      <c r="M503">
        <f>IF($K503="NQC",VLOOKUP($A503,'2021_NQC_List-11_13'!$A$2:$T$1532,4,FALSE),0)</f>
        <v>0</v>
      </c>
      <c r="N503">
        <f>IF($K503="NQC",VLOOKUP($A503,'2021_NQC_List-11_13'!$A$2:$T$1532,5,FALSE),0)</f>
        <v>0</v>
      </c>
      <c r="O503">
        <f>IF($K503="NQC",VLOOKUP($A503,'2021_NQC_List-11_13'!$A$2:$T$1532,6,FALSE),0)</f>
        <v>0</v>
      </c>
      <c r="P503">
        <f>IF($K503="NQC",VLOOKUP($A503,'2021_NQC_List-11_13'!$A$2:$T$1532,7,FALSE),0)</f>
        <v>0</v>
      </c>
      <c r="Q503">
        <f>IF($K503="NQC",VLOOKUP($A503,'2021_NQC_List-11_13'!$A$2:$T$1532,8,FALSE),0)</f>
        <v>0</v>
      </c>
      <c r="R503">
        <f>IF($K503="NQC",VLOOKUP($A503,'2021_NQC_List-11_13'!$A$2:$T$1532,9,FALSE),0)</f>
        <v>0</v>
      </c>
      <c r="S503">
        <f>IF($K503="NQC",VLOOKUP($A503,'2021_NQC_List-11_13'!$A$2:$T$1532,10,FALSE),0)</f>
        <v>0</v>
      </c>
      <c r="T503">
        <f>IF($K503="NQC",VLOOKUP($A503,'2021_NQC_List-11_13'!$A$2:$T$1532,11,FALSE),0)</f>
        <v>0</v>
      </c>
      <c r="U503">
        <f>IF($K503="NQC",VLOOKUP($A503,'2021_NQC_List-11_13'!$A$2:$T$1532,12,FALSE),0)</f>
        <v>0</v>
      </c>
      <c r="V503">
        <f>IF($K503="NQC",VLOOKUP($A503,'2021_NQC_List-11_13'!$A$2:$T$1532,13,FALSE),0)</f>
        <v>0</v>
      </c>
      <c r="W503">
        <f>IF($K503="NQC",VLOOKUP($A503,'2021_NQC_List-11_13'!$A$2:$T$1532,14,FALSE),0)</f>
        <v>0</v>
      </c>
      <c r="X503">
        <f>IF($K503="NQC",VLOOKUP($A503,'2021_NQC_List-11_13'!$A$2:$T$1532,15,FALSE),0)</f>
        <v>0</v>
      </c>
      <c r="Y503" t="str">
        <f t="shared" si="15"/>
        <v>Non-Hydro</v>
      </c>
      <c r="Z503" t="s">
        <v>4361</v>
      </c>
      <c r="AA503" t="s">
        <v>4341</v>
      </c>
    </row>
    <row r="504" spans="1:28" x14ac:dyDescent="0.3">
      <c r="A504" t="str">
        <f>'OASIS-11_26'!E520</f>
        <v>SWIFT_1_NAS</v>
      </c>
      <c r="B504" t="str">
        <f>'OASIS-11_26'!G520</f>
        <v>YERBA BUENA BATTERY</v>
      </c>
      <c r="C504" t="str">
        <f>VLOOKUP($A504,'OASIS-11_26'!$E$2:$R$1556,2,FALSE)</f>
        <v>GEN</v>
      </c>
      <c r="D504" s="1">
        <f>VLOOKUP($A504,'OASIS-11_26'!$E$2:$R$1556,11,FALSE)</f>
        <v>42390</v>
      </c>
      <c r="E504" s="3">
        <f t="shared" si="14"/>
        <v>2016</v>
      </c>
      <c r="F504" t="str">
        <f>VLOOKUP($A504,'OASIS-11_26'!$E$2:$R$1556,9,FALSE)</f>
        <v>LESR</v>
      </c>
      <c r="G504" t="str">
        <f>VLOOKUP($A504,'OASIS-11_26'!$E$2:$R$1556,8,FALSE)</f>
        <v>OTHER</v>
      </c>
      <c r="H504">
        <f>VLOOKUP($A504,'OASIS-11_26'!$E$2:$R$1556,4,FALSE)</f>
        <v>4.8</v>
      </c>
      <c r="I504">
        <f>VLOOKUP($A504,'OASIS-11_26'!$E$2:$R$1556,5,FALSE)</f>
        <v>4.8</v>
      </c>
      <c r="J504" t="str">
        <f>VLOOKUP($A504,'OASIS-11_26'!$E$2:$R$1556,6,FALSE)</f>
        <v>PGAE</v>
      </c>
      <c r="K504" t="str">
        <f>IF(ISERROR(VLOOKUP($A504,'2021_NQC_List-11_13'!$A$2:$T$1532,4,FALSE)),"","NQC")</f>
        <v>NQC</v>
      </c>
      <c r="L504" s="3" t="str">
        <f>IF(ISERROR(VLOOKUP($A504,'2021_NQC_List-11_13'!$A$2:$T$1532,4,FALSE)),"",VLOOKUP($A504,'2021_NQC_List-11_13'!$A$2:$T$1532,18,FALSE))</f>
        <v>PD</v>
      </c>
      <c r="M504">
        <f>IF($K504="NQC",VLOOKUP($A504,'2021_NQC_List-11_13'!$A$2:$T$1532,4,FALSE),0)</f>
        <v>3</v>
      </c>
      <c r="N504">
        <f>IF($K504="NQC",VLOOKUP($A504,'2021_NQC_List-11_13'!$A$2:$T$1532,5,FALSE),0)</f>
        <v>3</v>
      </c>
      <c r="O504">
        <f>IF($K504="NQC",VLOOKUP($A504,'2021_NQC_List-11_13'!$A$2:$T$1532,6,FALSE),0)</f>
        <v>3</v>
      </c>
      <c r="P504">
        <f>IF($K504="NQC",VLOOKUP($A504,'2021_NQC_List-11_13'!$A$2:$T$1532,7,FALSE),0)</f>
        <v>3</v>
      </c>
      <c r="Q504">
        <f>IF($K504="NQC",VLOOKUP($A504,'2021_NQC_List-11_13'!$A$2:$T$1532,8,FALSE),0)</f>
        <v>3</v>
      </c>
      <c r="R504">
        <f>IF($K504="NQC",VLOOKUP($A504,'2021_NQC_List-11_13'!$A$2:$T$1532,9,FALSE),0)</f>
        <v>3</v>
      </c>
      <c r="S504">
        <f>IF($K504="NQC",VLOOKUP($A504,'2021_NQC_List-11_13'!$A$2:$T$1532,10,FALSE),0)</f>
        <v>3</v>
      </c>
      <c r="T504">
        <f>IF($K504="NQC",VLOOKUP($A504,'2021_NQC_List-11_13'!$A$2:$T$1532,11,FALSE),0)</f>
        <v>3</v>
      </c>
      <c r="U504">
        <f>IF($K504="NQC",VLOOKUP($A504,'2021_NQC_List-11_13'!$A$2:$T$1532,12,FALSE),0)</f>
        <v>3</v>
      </c>
      <c r="V504">
        <f>IF($K504="NQC",VLOOKUP($A504,'2021_NQC_List-11_13'!$A$2:$T$1532,13,FALSE),0)</f>
        <v>3</v>
      </c>
      <c r="W504">
        <f>IF($K504="NQC",VLOOKUP($A504,'2021_NQC_List-11_13'!$A$2:$T$1532,14,FALSE),0)</f>
        <v>3</v>
      </c>
      <c r="X504">
        <f>IF($K504="NQC",VLOOKUP($A504,'2021_NQC_List-11_13'!$A$2:$T$1532,15,FALSE),0)</f>
        <v>3</v>
      </c>
      <c r="Y504" t="str">
        <f t="shared" si="15"/>
        <v>Non-Hydro</v>
      </c>
      <c r="AA504" t="s">
        <v>4341</v>
      </c>
    </row>
    <row r="505" spans="1:28" x14ac:dyDescent="0.3">
      <c r="A505" t="str">
        <f>'OASIS-11_26'!E521</f>
        <v>WALCRK_2_CTG2</v>
      </c>
      <c r="B505" t="str">
        <f>'OASIS-11_26'!G521</f>
        <v>Walnut Creek Energy Park Unit 2</v>
      </c>
      <c r="C505" t="str">
        <f>VLOOKUP($A505,'OASIS-11_26'!$E$2:$R$1556,2,FALSE)</f>
        <v>GEN</v>
      </c>
      <c r="D505" s="1">
        <f>VLOOKUP($A505,'OASIS-11_26'!$E$2:$R$1556,11,FALSE)</f>
        <v>41354</v>
      </c>
      <c r="E505" s="3">
        <f t="shared" si="14"/>
        <v>2013</v>
      </c>
      <c r="F505" t="str">
        <f>VLOOKUP($A505,'OASIS-11_26'!$E$2:$R$1556,9,FALSE)</f>
        <v>NATURAL GAS</v>
      </c>
      <c r="G505" t="str">
        <f>VLOOKUP($A505,'OASIS-11_26'!$E$2:$R$1556,8,FALSE)</f>
        <v>COMBUSTION TURBINE</v>
      </c>
      <c r="H505">
        <f>VLOOKUP($A505,'OASIS-11_26'!$E$2:$R$1556,4,FALSE)</f>
        <v>96.91</v>
      </c>
      <c r="I505">
        <f>VLOOKUP($A505,'OASIS-11_26'!$E$2:$R$1556,5,FALSE)</f>
        <v>102.5</v>
      </c>
      <c r="J505" t="str">
        <f>VLOOKUP($A505,'OASIS-11_26'!$E$2:$R$1556,6,FALSE)</f>
        <v>SCE</v>
      </c>
      <c r="K505" t="str">
        <f>IF(ISERROR(VLOOKUP($A505,'2021_NQC_List-11_13'!$A$2:$T$1532,4,FALSE)),"","NQC")</f>
        <v>NQC</v>
      </c>
      <c r="L505" s="3" t="str">
        <f>IF(ISERROR(VLOOKUP($A505,'2021_NQC_List-11_13'!$A$2:$T$1532,4,FALSE)),"",VLOOKUP($A505,'2021_NQC_List-11_13'!$A$2:$T$1532,18,FALSE))</f>
        <v>FC</v>
      </c>
      <c r="M505">
        <f>IF($K505="NQC",VLOOKUP($A505,'2021_NQC_List-11_13'!$A$2:$T$1532,4,FALSE),0)</f>
        <v>96.91</v>
      </c>
      <c r="N505">
        <f>IF($K505="NQC",VLOOKUP($A505,'2021_NQC_List-11_13'!$A$2:$T$1532,5,FALSE),0)</f>
        <v>96.91</v>
      </c>
      <c r="O505">
        <f>IF($K505="NQC",VLOOKUP($A505,'2021_NQC_List-11_13'!$A$2:$T$1532,6,FALSE),0)</f>
        <v>96.91</v>
      </c>
      <c r="P505">
        <f>IF($K505="NQC",VLOOKUP($A505,'2021_NQC_List-11_13'!$A$2:$T$1532,7,FALSE),0)</f>
        <v>96.91</v>
      </c>
      <c r="Q505">
        <f>IF($K505="NQC",VLOOKUP($A505,'2021_NQC_List-11_13'!$A$2:$T$1532,8,FALSE),0)</f>
        <v>96.91</v>
      </c>
      <c r="R505">
        <f>IF($K505="NQC",VLOOKUP($A505,'2021_NQC_List-11_13'!$A$2:$T$1532,9,FALSE),0)</f>
        <v>96.91</v>
      </c>
      <c r="S505">
        <f>IF($K505="NQC",VLOOKUP($A505,'2021_NQC_List-11_13'!$A$2:$T$1532,10,FALSE),0)</f>
        <v>96.91</v>
      </c>
      <c r="T505">
        <f>IF($K505="NQC",VLOOKUP($A505,'2021_NQC_List-11_13'!$A$2:$T$1532,11,FALSE),0)</f>
        <v>96.91</v>
      </c>
      <c r="U505">
        <f>IF($K505="NQC",VLOOKUP($A505,'2021_NQC_List-11_13'!$A$2:$T$1532,12,FALSE),0)</f>
        <v>96.91</v>
      </c>
      <c r="V505">
        <f>IF($K505="NQC",VLOOKUP($A505,'2021_NQC_List-11_13'!$A$2:$T$1532,13,FALSE),0)</f>
        <v>96.91</v>
      </c>
      <c r="W505">
        <f>IF($K505="NQC",VLOOKUP($A505,'2021_NQC_List-11_13'!$A$2:$T$1532,14,FALSE),0)</f>
        <v>96.91</v>
      </c>
      <c r="X505">
        <f>IF($K505="NQC",VLOOKUP($A505,'2021_NQC_List-11_13'!$A$2:$T$1532,15,FALSE),0)</f>
        <v>96.91</v>
      </c>
      <c r="Y505" t="str">
        <f t="shared" si="15"/>
        <v>Non-Hydro</v>
      </c>
      <c r="AA505" t="s">
        <v>4341</v>
      </c>
    </row>
    <row r="506" spans="1:28" x14ac:dyDescent="0.3">
      <c r="A506" t="str">
        <f>'OASIS-11_26'!E522</f>
        <v>SCEW_2_PDRP167</v>
      </c>
      <c r="B506" t="str">
        <f>'OASIS-11_26'!G522</f>
        <v>LCR AMS Hybrid West LA 1-W-2-SCE</v>
      </c>
      <c r="C506" t="str">
        <f>VLOOKUP($A506,'OASIS-11_26'!$E$2:$R$1556,2,FALSE)</f>
        <v>GEN</v>
      </c>
      <c r="D506" s="1">
        <f>VLOOKUP($A506,'OASIS-11_26'!$E$2:$R$1556,11,FALSE)</f>
        <v>0</v>
      </c>
      <c r="E506" s="3" t="str">
        <f t="shared" si="14"/>
        <v/>
      </c>
      <c r="F506" t="str">
        <f>VLOOKUP($A506,'OASIS-11_26'!$E$2:$R$1556,9,FALSE)</f>
        <v>OTHER</v>
      </c>
      <c r="G506" t="str">
        <f>VLOOKUP($A506,'OASIS-11_26'!$E$2:$R$1556,8,FALSE)</f>
        <v>OTHER</v>
      </c>
      <c r="H506">
        <f>VLOOKUP($A506,'OASIS-11_26'!$E$2:$R$1556,4,FALSE)</f>
        <v>9.0500000000000007</v>
      </c>
      <c r="I506">
        <f>VLOOKUP($A506,'OASIS-11_26'!$E$2:$R$1556,5,FALSE)</f>
        <v>0</v>
      </c>
      <c r="J506" t="str">
        <f>VLOOKUP($A506,'OASIS-11_26'!$E$2:$R$1556,6,FALSE)</f>
        <v>SCE</v>
      </c>
      <c r="K506" t="str">
        <f>IF(ISERROR(VLOOKUP($A506,'2021_NQC_List-11_13'!$A$2:$T$1532,4,FALSE)),"","NQC")</f>
        <v/>
      </c>
      <c r="L506" s="3" t="str">
        <f>IF(ISERROR(VLOOKUP($A506,'2021_NQC_List-11_13'!$A$2:$T$1532,4,FALSE)),"",VLOOKUP($A506,'2021_NQC_List-11_13'!$A$2:$T$1532,18,FALSE))</f>
        <v/>
      </c>
      <c r="M506">
        <f>IF($K506="NQC",VLOOKUP($A506,'2021_NQC_List-11_13'!$A$2:$T$1532,4,FALSE),0)</f>
        <v>0</v>
      </c>
      <c r="N506">
        <f>IF($K506="NQC",VLOOKUP($A506,'2021_NQC_List-11_13'!$A$2:$T$1532,5,FALSE),0)</f>
        <v>0</v>
      </c>
      <c r="O506">
        <f>IF($K506="NQC",VLOOKUP($A506,'2021_NQC_List-11_13'!$A$2:$T$1532,6,FALSE),0)</f>
        <v>0</v>
      </c>
      <c r="P506">
        <f>IF($K506="NQC",VLOOKUP($A506,'2021_NQC_List-11_13'!$A$2:$T$1532,7,FALSE),0)</f>
        <v>0</v>
      </c>
      <c r="Q506">
        <f>IF($K506="NQC",VLOOKUP($A506,'2021_NQC_List-11_13'!$A$2:$T$1532,8,FALSE),0)</f>
        <v>0</v>
      </c>
      <c r="R506">
        <f>IF($K506="NQC",VLOOKUP($A506,'2021_NQC_List-11_13'!$A$2:$T$1532,9,FALSE),0)</f>
        <v>0</v>
      </c>
      <c r="S506">
        <f>IF($K506="NQC",VLOOKUP($A506,'2021_NQC_List-11_13'!$A$2:$T$1532,10,FALSE),0)</f>
        <v>0</v>
      </c>
      <c r="T506">
        <f>IF($K506="NQC",VLOOKUP($A506,'2021_NQC_List-11_13'!$A$2:$T$1532,11,FALSE),0)</f>
        <v>0</v>
      </c>
      <c r="U506">
        <f>IF($K506="NQC",VLOOKUP($A506,'2021_NQC_List-11_13'!$A$2:$T$1532,12,FALSE),0)</f>
        <v>0</v>
      </c>
      <c r="V506">
        <f>IF($K506="NQC",VLOOKUP($A506,'2021_NQC_List-11_13'!$A$2:$T$1532,13,FALSE),0)</f>
        <v>0</v>
      </c>
      <c r="W506">
        <f>IF($K506="NQC",VLOOKUP($A506,'2021_NQC_List-11_13'!$A$2:$T$1532,14,FALSE),0)</f>
        <v>0</v>
      </c>
      <c r="X506">
        <f>IF($K506="NQC",VLOOKUP($A506,'2021_NQC_List-11_13'!$A$2:$T$1532,15,FALSE),0)</f>
        <v>0</v>
      </c>
      <c r="Y506" t="str">
        <f t="shared" si="15"/>
        <v>Non-Hydro</v>
      </c>
      <c r="Z506" t="s">
        <v>4361</v>
      </c>
      <c r="AA506" t="s">
        <v>4341</v>
      </c>
    </row>
    <row r="507" spans="1:28" x14ac:dyDescent="0.3">
      <c r="A507" t="str">
        <f>'OASIS-11_26'!E523</f>
        <v>BALCHS_7_UNIT 2</v>
      </c>
      <c r="B507" t="str">
        <f>'OASIS-11_26'!G523</f>
        <v>BALCH 2 PH UNIT 2</v>
      </c>
      <c r="C507" t="str">
        <f>VLOOKUP($A507,'OASIS-11_26'!$E$2:$R$1556,2,FALSE)</f>
        <v>GEN</v>
      </c>
      <c r="D507" s="1">
        <f>VLOOKUP($A507,'OASIS-11_26'!$E$2:$R$1556,11,FALSE)</f>
        <v>21186</v>
      </c>
      <c r="E507" s="3">
        <f t="shared" si="14"/>
        <v>1958</v>
      </c>
      <c r="F507" t="str">
        <f>VLOOKUP($A507,'OASIS-11_26'!$E$2:$R$1556,9,FALSE)</f>
        <v>WATER</v>
      </c>
      <c r="G507" t="str">
        <f>VLOOKUP($A507,'OASIS-11_26'!$E$2:$R$1556,8,FALSE)</f>
        <v>HYDRO</v>
      </c>
      <c r="H507">
        <f>VLOOKUP($A507,'OASIS-11_26'!$E$2:$R$1556,4,FALSE)</f>
        <v>52.5</v>
      </c>
      <c r="I507">
        <f>VLOOKUP($A507,'OASIS-11_26'!$E$2:$R$1556,5,FALSE)</f>
        <v>52.5</v>
      </c>
      <c r="J507" t="str">
        <f>VLOOKUP($A507,'OASIS-11_26'!$E$2:$R$1556,6,FALSE)</f>
        <v>PGAE</v>
      </c>
      <c r="K507" t="str">
        <f>IF(ISERROR(VLOOKUP($A507,'2021_NQC_List-11_13'!$A$2:$T$1532,4,FALSE)),"","NQC")</f>
        <v>NQC</v>
      </c>
      <c r="L507" s="3" t="str">
        <f>IF(ISERROR(VLOOKUP($A507,'2021_NQC_List-11_13'!$A$2:$T$1532,4,FALSE)),"",VLOOKUP($A507,'2021_NQC_List-11_13'!$A$2:$T$1532,18,FALSE))</f>
        <v>FC</v>
      </c>
      <c r="M507">
        <f>IF($K507="NQC",VLOOKUP($A507,'2021_NQC_List-11_13'!$A$2:$T$1532,4,FALSE),0)</f>
        <v>42</v>
      </c>
      <c r="N507">
        <f>IF($K507="NQC",VLOOKUP($A507,'2021_NQC_List-11_13'!$A$2:$T$1532,5,FALSE),0)</f>
        <v>42</v>
      </c>
      <c r="O507">
        <f>IF($K507="NQC",VLOOKUP($A507,'2021_NQC_List-11_13'!$A$2:$T$1532,6,FALSE),0)</f>
        <v>0</v>
      </c>
      <c r="P507">
        <f>IF($K507="NQC",VLOOKUP($A507,'2021_NQC_List-11_13'!$A$2:$T$1532,7,FALSE),0)</f>
        <v>42</v>
      </c>
      <c r="Q507">
        <f>IF($K507="NQC",VLOOKUP($A507,'2021_NQC_List-11_13'!$A$2:$T$1532,8,FALSE),0)</f>
        <v>42</v>
      </c>
      <c r="R507">
        <f>IF($K507="NQC",VLOOKUP($A507,'2021_NQC_List-11_13'!$A$2:$T$1532,9,FALSE),0)</f>
        <v>52.5</v>
      </c>
      <c r="S507">
        <f>IF($K507="NQC",VLOOKUP($A507,'2021_NQC_List-11_13'!$A$2:$T$1532,10,FALSE),0)</f>
        <v>52.5</v>
      </c>
      <c r="T507">
        <f>IF($K507="NQC",VLOOKUP($A507,'2021_NQC_List-11_13'!$A$2:$T$1532,11,FALSE),0)</f>
        <v>52.5</v>
      </c>
      <c r="U507">
        <f>IF($K507="NQC",VLOOKUP($A507,'2021_NQC_List-11_13'!$A$2:$T$1532,12,FALSE),0)</f>
        <v>52.5</v>
      </c>
      <c r="V507">
        <f>IF($K507="NQC",VLOOKUP($A507,'2021_NQC_List-11_13'!$A$2:$T$1532,13,FALSE),0)</f>
        <v>42</v>
      </c>
      <c r="W507">
        <f>IF($K507="NQC",VLOOKUP($A507,'2021_NQC_List-11_13'!$A$2:$T$1532,14,FALSE),0)</f>
        <v>52.5</v>
      </c>
      <c r="X507">
        <f>IF($K507="NQC",VLOOKUP($A507,'2021_NQC_List-11_13'!$A$2:$T$1532,15,FALSE),0)</f>
        <v>42</v>
      </c>
      <c r="Y507" t="str">
        <f t="shared" si="15"/>
        <v>Hydro-Large Hydro</v>
      </c>
      <c r="AA507" t="s">
        <v>4341</v>
      </c>
    </row>
    <row r="508" spans="1:28" x14ac:dyDescent="0.3">
      <c r="A508" t="str">
        <f>'OASIS-11_26'!E524</f>
        <v>SPIFBD_1_PL1X2</v>
      </c>
      <c r="B508" t="str">
        <f>'OASIS-11_26'!G524</f>
        <v>SIERRA PACIFIC IND. (SONORA)</v>
      </c>
      <c r="C508" t="str">
        <f>VLOOKUP($A508,'OASIS-11_26'!$E$2:$R$1556,2,FALSE)</f>
        <v>GEN</v>
      </c>
      <c r="D508" s="1">
        <f>VLOOKUP($A508,'OASIS-11_26'!$E$2:$R$1556,11,FALSE)</f>
        <v>43202</v>
      </c>
      <c r="E508" s="3">
        <f t="shared" si="14"/>
        <v>2018</v>
      </c>
      <c r="F508" t="str">
        <f>VLOOKUP($A508,'OASIS-11_26'!$E$2:$R$1556,9,FALSE)</f>
        <v>BIOMASS</v>
      </c>
      <c r="G508" t="str">
        <f>VLOOKUP($A508,'OASIS-11_26'!$E$2:$R$1556,8,FALSE)</f>
        <v>STEAM</v>
      </c>
      <c r="H508">
        <f>VLOOKUP($A508,'OASIS-11_26'!$E$2:$R$1556,4,FALSE)</f>
        <v>7.5</v>
      </c>
      <c r="I508">
        <f>VLOOKUP($A508,'OASIS-11_26'!$E$2:$R$1556,5,FALSE)</f>
        <v>7.5</v>
      </c>
      <c r="J508" t="str">
        <f>VLOOKUP($A508,'OASIS-11_26'!$E$2:$R$1556,6,FALSE)</f>
        <v>PGAE</v>
      </c>
      <c r="K508" t="str">
        <f>IF(ISERROR(VLOOKUP($A508,'2021_NQC_List-11_13'!$A$2:$T$1532,4,FALSE)),"","NQC")</f>
        <v>NQC</v>
      </c>
      <c r="L508" s="3" t="str">
        <f>IF(ISERROR(VLOOKUP($A508,'2021_NQC_List-11_13'!$A$2:$T$1532,4,FALSE)),"",VLOOKUP($A508,'2021_NQC_List-11_13'!$A$2:$T$1532,18,FALSE))</f>
        <v>FC</v>
      </c>
      <c r="M508">
        <f>IF($K508="NQC",VLOOKUP($A508,'2021_NQC_List-11_13'!$A$2:$T$1532,4,FALSE),0)</f>
        <v>1.21</v>
      </c>
      <c r="N508">
        <f>IF($K508="NQC",VLOOKUP($A508,'2021_NQC_List-11_13'!$A$2:$T$1532,5,FALSE),0)</f>
        <v>0.7</v>
      </c>
      <c r="O508">
        <f>IF($K508="NQC",VLOOKUP($A508,'2021_NQC_List-11_13'!$A$2:$T$1532,6,FALSE),0)</f>
        <v>1.07</v>
      </c>
      <c r="P508">
        <f>IF($K508="NQC",VLOOKUP($A508,'2021_NQC_List-11_13'!$A$2:$T$1532,7,FALSE),0)</f>
        <v>1.86</v>
      </c>
      <c r="Q508">
        <f>IF($K508="NQC",VLOOKUP($A508,'2021_NQC_List-11_13'!$A$2:$T$1532,8,FALSE),0)</f>
        <v>2.23</v>
      </c>
      <c r="R508">
        <f>IF($K508="NQC",VLOOKUP($A508,'2021_NQC_List-11_13'!$A$2:$T$1532,9,FALSE),0)</f>
        <v>2.2999999999999998</v>
      </c>
      <c r="S508">
        <f>IF($K508="NQC",VLOOKUP($A508,'2021_NQC_List-11_13'!$A$2:$T$1532,10,FALSE),0)</f>
        <v>2.5099999999999998</v>
      </c>
      <c r="T508">
        <f>IF($K508="NQC",VLOOKUP($A508,'2021_NQC_List-11_13'!$A$2:$T$1532,11,FALSE),0)</f>
        <v>2.87</v>
      </c>
      <c r="U508">
        <f>IF($K508="NQC",VLOOKUP($A508,'2021_NQC_List-11_13'!$A$2:$T$1532,12,FALSE),0)</f>
        <v>2.65</v>
      </c>
      <c r="V508">
        <f>IF($K508="NQC",VLOOKUP($A508,'2021_NQC_List-11_13'!$A$2:$T$1532,13,FALSE),0)</f>
        <v>1.86</v>
      </c>
      <c r="W508">
        <f>IF($K508="NQC",VLOOKUP($A508,'2021_NQC_List-11_13'!$A$2:$T$1532,14,FALSE),0)</f>
        <v>1.77</v>
      </c>
      <c r="X508">
        <f>IF($K508="NQC",VLOOKUP($A508,'2021_NQC_List-11_13'!$A$2:$T$1532,15,FALSE),0)</f>
        <v>1.48</v>
      </c>
      <c r="Y508" t="str">
        <f t="shared" si="15"/>
        <v>Non-Hydro</v>
      </c>
      <c r="AA508" t="s">
        <v>4341</v>
      </c>
    </row>
    <row r="509" spans="1:28" x14ac:dyDescent="0.3">
      <c r="A509" t="str">
        <f>'OASIS-11_26'!E525</f>
        <v>LEBECS_2_UNITS</v>
      </c>
      <c r="B509" t="str">
        <f>'OASIS-11_26'!G525</f>
        <v>Pastoria Energy Facility</v>
      </c>
      <c r="C509" t="str">
        <f>VLOOKUP($A509,'OASIS-11_26'!$E$2:$R$1556,2,FALSE)</f>
        <v>GEN</v>
      </c>
      <c r="D509" s="1">
        <f>VLOOKUP($A509,'OASIS-11_26'!$E$2:$R$1556,11,FALSE)</f>
        <v>38476</v>
      </c>
      <c r="E509" s="3">
        <f t="shared" si="14"/>
        <v>2005</v>
      </c>
      <c r="F509" t="str">
        <f>VLOOKUP($A509,'OASIS-11_26'!$E$2:$R$1556,9,FALSE)</f>
        <v>NATURAL GAS</v>
      </c>
      <c r="G509" t="str">
        <f>VLOOKUP($A509,'OASIS-11_26'!$E$2:$R$1556,8,FALSE)</f>
        <v>COMBINED CYCLE</v>
      </c>
      <c r="H509">
        <f>VLOOKUP($A509,'OASIS-11_26'!$E$2:$R$1556,4,FALSE)</f>
        <v>799.47</v>
      </c>
      <c r="I509">
        <f>VLOOKUP($A509,'OASIS-11_26'!$E$2:$R$1556,5,FALSE)</f>
        <v>0</v>
      </c>
      <c r="J509" t="str">
        <f>VLOOKUP($A509,'OASIS-11_26'!$E$2:$R$1556,6,FALSE)</f>
        <v>SCE</v>
      </c>
      <c r="K509" t="str">
        <f>IF(ISERROR(VLOOKUP($A509,'2021_NQC_List-11_13'!$A$2:$T$1532,4,FALSE)),"","NQC")</f>
        <v>NQC</v>
      </c>
      <c r="L509" s="3" t="str">
        <f>IF(ISERROR(VLOOKUP($A509,'2021_NQC_List-11_13'!$A$2:$T$1532,4,FALSE)),"",VLOOKUP($A509,'2021_NQC_List-11_13'!$A$2:$T$1532,18,FALSE))</f>
        <v>ID</v>
      </c>
      <c r="M509">
        <f>IF($K509="NQC",VLOOKUP($A509,'2021_NQC_List-11_13'!$A$2:$T$1532,4,FALSE),0)</f>
        <v>799.47</v>
      </c>
      <c r="N509">
        <f>IF($K509="NQC",VLOOKUP($A509,'2021_NQC_List-11_13'!$A$2:$T$1532,5,FALSE),0)</f>
        <v>799.47</v>
      </c>
      <c r="O509">
        <f>IF($K509="NQC",VLOOKUP($A509,'2021_NQC_List-11_13'!$A$2:$T$1532,6,FALSE),0)</f>
        <v>785</v>
      </c>
      <c r="P509">
        <f>IF($K509="NQC",VLOOKUP($A509,'2021_NQC_List-11_13'!$A$2:$T$1532,7,FALSE),0)</f>
        <v>775</v>
      </c>
      <c r="Q509">
        <f>IF($K509="NQC",VLOOKUP($A509,'2021_NQC_List-11_13'!$A$2:$T$1532,8,FALSE),0)</f>
        <v>765</v>
      </c>
      <c r="R509">
        <f>IF($K509="NQC",VLOOKUP($A509,'2021_NQC_List-11_13'!$A$2:$T$1532,9,FALSE),0)</f>
        <v>760</v>
      </c>
      <c r="S509">
        <f>IF($K509="NQC",VLOOKUP($A509,'2021_NQC_List-11_13'!$A$2:$T$1532,10,FALSE),0)</f>
        <v>765</v>
      </c>
      <c r="T509">
        <f>IF($K509="NQC",VLOOKUP($A509,'2021_NQC_List-11_13'!$A$2:$T$1532,11,FALSE),0)</f>
        <v>765</v>
      </c>
      <c r="U509">
        <f>IF($K509="NQC",VLOOKUP($A509,'2021_NQC_List-11_13'!$A$2:$T$1532,12,FALSE),0)</f>
        <v>765</v>
      </c>
      <c r="V509">
        <f>IF($K509="NQC",VLOOKUP($A509,'2021_NQC_List-11_13'!$A$2:$T$1532,13,FALSE),0)</f>
        <v>775</v>
      </c>
      <c r="W509">
        <f>IF($K509="NQC",VLOOKUP($A509,'2021_NQC_List-11_13'!$A$2:$T$1532,14,FALSE),0)</f>
        <v>799.47</v>
      </c>
      <c r="X509">
        <f>IF($K509="NQC",VLOOKUP($A509,'2021_NQC_List-11_13'!$A$2:$T$1532,15,FALSE),0)</f>
        <v>799.47</v>
      </c>
      <c r="Y509" t="str">
        <f t="shared" si="15"/>
        <v>Non-Hydro</v>
      </c>
      <c r="AA509" t="s">
        <v>4341</v>
      </c>
    </row>
    <row r="510" spans="1:28" x14ac:dyDescent="0.3">
      <c r="A510" t="str">
        <f>'OASIS-11_26'!E526</f>
        <v>VILLPK_6_MWDYOR</v>
      </c>
      <c r="B510" t="str">
        <f>'OASIS-11_26'!G526</f>
        <v>Yorba Linda Hydroelectric Recovery Plant</v>
      </c>
      <c r="C510" t="str">
        <f>VLOOKUP($A510,'OASIS-11_26'!$E$2:$R$1556,2,FALSE)</f>
        <v>GEN</v>
      </c>
      <c r="D510" s="1">
        <f>VLOOKUP($A510,'OASIS-11_26'!$E$2:$R$1556,11,FALSE)</f>
        <v>29587</v>
      </c>
      <c r="E510" s="3">
        <f t="shared" si="14"/>
        <v>1981</v>
      </c>
      <c r="F510" t="str">
        <f>VLOOKUP($A510,'OASIS-11_26'!$E$2:$R$1556,9,FALSE)</f>
        <v>WATER</v>
      </c>
      <c r="G510" t="str">
        <f>VLOOKUP($A510,'OASIS-11_26'!$E$2:$R$1556,8,FALSE)</f>
        <v>HYDRO</v>
      </c>
      <c r="H510">
        <f>VLOOKUP($A510,'OASIS-11_26'!$E$2:$R$1556,4,FALSE)</f>
        <v>5.0999999999999996</v>
      </c>
      <c r="I510">
        <f>VLOOKUP($A510,'OASIS-11_26'!$E$2:$R$1556,5,FALSE)</f>
        <v>5.0999999999999996</v>
      </c>
      <c r="J510" t="str">
        <f>VLOOKUP($A510,'OASIS-11_26'!$E$2:$R$1556,6,FALSE)</f>
        <v>SCE</v>
      </c>
      <c r="K510" t="str">
        <f>IF(ISERROR(VLOOKUP($A510,'2021_NQC_List-11_13'!$A$2:$T$1532,4,FALSE)),"","NQC")</f>
        <v>NQC</v>
      </c>
      <c r="L510" s="3" t="str">
        <f>IF(ISERROR(VLOOKUP($A510,'2021_NQC_List-11_13'!$A$2:$T$1532,4,FALSE)),"",VLOOKUP($A510,'2021_NQC_List-11_13'!$A$2:$T$1532,18,FALSE))</f>
        <v>FC</v>
      </c>
      <c r="M510">
        <f>IF($K510="NQC",VLOOKUP($A510,'2021_NQC_List-11_13'!$A$2:$T$1532,4,FALSE),0)</f>
        <v>2.63</v>
      </c>
      <c r="N510">
        <f>IF($K510="NQC",VLOOKUP($A510,'2021_NQC_List-11_13'!$A$2:$T$1532,5,FALSE),0)</f>
        <v>2.7</v>
      </c>
      <c r="O510">
        <f>IF($K510="NQC",VLOOKUP($A510,'2021_NQC_List-11_13'!$A$2:$T$1532,6,FALSE),0)</f>
        <v>2.66</v>
      </c>
      <c r="P510">
        <f>IF($K510="NQC",VLOOKUP($A510,'2021_NQC_List-11_13'!$A$2:$T$1532,7,FALSE),0)</f>
        <v>3.07</v>
      </c>
      <c r="Q510">
        <f>IF($K510="NQC",VLOOKUP($A510,'2021_NQC_List-11_13'!$A$2:$T$1532,8,FALSE),0)</f>
        <v>3.08</v>
      </c>
      <c r="R510">
        <f>IF($K510="NQC",VLOOKUP($A510,'2021_NQC_List-11_13'!$A$2:$T$1532,9,FALSE),0)</f>
        <v>3.51</v>
      </c>
      <c r="S510">
        <f>IF($K510="NQC",VLOOKUP($A510,'2021_NQC_List-11_13'!$A$2:$T$1532,10,FALSE),0)</f>
        <v>4.17</v>
      </c>
      <c r="T510">
        <f>IF($K510="NQC",VLOOKUP($A510,'2021_NQC_List-11_13'!$A$2:$T$1532,11,FALSE),0)</f>
        <v>4.2699999999999996</v>
      </c>
      <c r="U510">
        <f>IF($K510="NQC",VLOOKUP($A510,'2021_NQC_List-11_13'!$A$2:$T$1532,12,FALSE),0)</f>
        <v>4.01</v>
      </c>
      <c r="V510">
        <f>IF($K510="NQC",VLOOKUP($A510,'2021_NQC_List-11_13'!$A$2:$T$1532,13,FALSE),0)</f>
        <v>1.87</v>
      </c>
      <c r="W510">
        <f>IF($K510="NQC",VLOOKUP($A510,'2021_NQC_List-11_13'!$A$2:$T$1532,14,FALSE),0)</f>
        <v>3.1</v>
      </c>
      <c r="X510">
        <f>IF($K510="NQC",VLOOKUP($A510,'2021_NQC_List-11_13'!$A$2:$T$1532,15,FALSE),0)</f>
        <v>2.35</v>
      </c>
      <c r="Y510" t="str">
        <f t="shared" si="15"/>
        <v>Hydro-Small Hydro</v>
      </c>
      <c r="AA510" t="s">
        <v>4341</v>
      </c>
    </row>
    <row r="511" spans="1:28" x14ac:dyDescent="0.3">
      <c r="A511" t="str">
        <f>'OASIS-11_26'!E527</f>
        <v>MOSSLD_1_QF</v>
      </c>
      <c r="B511" t="str">
        <f>'OASIS-11_26'!G527</f>
        <v>SMALL QF AGGREGATION - SANTA CRUZ</v>
      </c>
      <c r="C511" t="str">
        <f>VLOOKUP($A511,'OASIS-11_26'!$E$2:$R$1556,2,FALSE)</f>
        <v>GEN</v>
      </c>
      <c r="D511" s="1">
        <f>VLOOKUP($A511,'OASIS-11_26'!$E$2:$R$1556,11,FALSE)</f>
        <v>31048</v>
      </c>
      <c r="E511" s="3">
        <f t="shared" si="14"/>
        <v>1985</v>
      </c>
      <c r="F511" t="str">
        <f>VLOOKUP($A511,'OASIS-11_26'!$E$2:$R$1556,9,FALSE)</f>
        <v>OTHER</v>
      </c>
      <c r="G511" t="str">
        <f>VLOOKUP($A511,'OASIS-11_26'!$E$2:$R$1556,8,FALSE)</f>
        <v>OTHER</v>
      </c>
      <c r="H511">
        <f>VLOOKUP($A511,'OASIS-11_26'!$E$2:$R$1556,4,FALSE)</f>
        <v>1</v>
      </c>
      <c r="I511">
        <f>VLOOKUP($A511,'OASIS-11_26'!$E$2:$R$1556,5,FALSE)</f>
        <v>1</v>
      </c>
      <c r="J511" t="str">
        <f>VLOOKUP($A511,'OASIS-11_26'!$E$2:$R$1556,6,FALSE)</f>
        <v>PGAE</v>
      </c>
      <c r="K511" t="str">
        <f>IF(ISERROR(VLOOKUP($A511,'2021_NQC_List-11_13'!$A$2:$T$1532,4,FALSE)),"","NQC")</f>
        <v>NQC</v>
      </c>
      <c r="L511" s="3" t="str">
        <f>IF(ISERROR(VLOOKUP($A511,'2021_NQC_List-11_13'!$A$2:$T$1532,4,FALSE)),"",VLOOKUP($A511,'2021_NQC_List-11_13'!$A$2:$T$1532,18,FALSE))</f>
        <v>FC</v>
      </c>
      <c r="M511">
        <f>IF($K511="NQC",VLOOKUP($A511,'2021_NQC_List-11_13'!$A$2:$T$1532,4,FALSE),0)</f>
        <v>0.01</v>
      </c>
      <c r="N511">
        <f>IF($K511="NQC",VLOOKUP($A511,'2021_NQC_List-11_13'!$A$2:$T$1532,5,FALSE),0)</f>
        <v>0</v>
      </c>
      <c r="O511">
        <f>IF($K511="NQC",VLOOKUP($A511,'2021_NQC_List-11_13'!$A$2:$T$1532,6,FALSE),0)</f>
        <v>0.01</v>
      </c>
      <c r="P511">
        <f>IF($K511="NQC",VLOOKUP($A511,'2021_NQC_List-11_13'!$A$2:$T$1532,7,FALSE),0)</f>
        <v>0</v>
      </c>
      <c r="Q511">
        <f>IF($K511="NQC",VLOOKUP($A511,'2021_NQC_List-11_13'!$A$2:$T$1532,8,FALSE),0)</f>
        <v>0</v>
      </c>
      <c r="R511">
        <f>IF($K511="NQC",VLOOKUP($A511,'2021_NQC_List-11_13'!$A$2:$T$1532,9,FALSE),0)</f>
        <v>0.01</v>
      </c>
      <c r="S511">
        <f>IF($K511="NQC",VLOOKUP($A511,'2021_NQC_List-11_13'!$A$2:$T$1532,10,FALSE),0)</f>
        <v>0.01</v>
      </c>
      <c r="T511">
        <f>IF($K511="NQC",VLOOKUP($A511,'2021_NQC_List-11_13'!$A$2:$T$1532,11,FALSE),0)</f>
        <v>0</v>
      </c>
      <c r="U511">
        <f>IF($K511="NQC",VLOOKUP($A511,'2021_NQC_List-11_13'!$A$2:$T$1532,12,FALSE),0)</f>
        <v>0.01</v>
      </c>
      <c r="V511">
        <f>IF($K511="NQC",VLOOKUP($A511,'2021_NQC_List-11_13'!$A$2:$T$1532,13,FALSE),0)</f>
        <v>0.01</v>
      </c>
      <c r="W511">
        <f>IF($K511="NQC",VLOOKUP($A511,'2021_NQC_List-11_13'!$A$2:$T$1532,14,FALSE),0)</f>
        <v>0.01</v>
      </c>
      <c r="X511">
        <f>IF($K511="NQC",VLOOKUP($A511,'2021_NQC_List-11_13'!$A$2:$T$1532,15,FALSE),0)</f>
        <v>0.02</v>
      </c>
      <c r="Y511" t="str">
        <f t="shared" si="15"/>
        <v>Non-Hydro</v>
      </c>
      <c r="AA511" t="s">
        <v>4341</v>
      </c>
    </row>
    <row r="512" spans="1:28" x14ac:dyDescent="0.3">
      <c r="A512" t="str">
        <f>'OASIS-11_26'!E528</f>
        <v>RVRVEW_1_UNITA1</v>
      </c>
      <c r="B512" t="str">
        <f>'OASIS-11_26'!G528</f>
        <v>Riverview Energy Center (GP Antioch)</v>
      </c>
      <c r="C512" t="str">
        <f>VLOOKUP($A512,'OASIS-11_26'!$E$2:$R$1556,2,FALSE)</f>
        <v>GEN</v>
      </c>
      <c r="D512" s="1">
        <f>VLOOKUP($A512,'OASIS-11_26'!$E$2:$R$1556,11,FALSE)</f>
        <v>37743</v>
      </c>
      <c r="E512" s="3">
        <f t="shared" si="14"/>
        <v>2003</v>
      </c>
      <c r="F512" t="str">
        <f>VLOOKUP($A512,'OASIS-11_26'!$E$2:$R$1556,9,FALSE)</f>
        <v>NATURAL GAS</v>
      </c>
      <c r="G512" t="str">
        <f>VLOOKUP($A512,'OASIS-11_26'!$E$2:$R$1556,8,FALSE)</f>
        <v>COMBUSTION TURBINE</v>
      </c>
      <c r="H512">
        <f>VLOOKUP($A512,'OASIS-11_26'!$E$2:$R$1556,4,FALSE)</f>
        <v>47.6</v>
      </c>
      <c r="I512">
        <f>VLOOKUP($A512,'OASIS-11_26'!$E$2:$R$1556,5,FALSE)</f>
        <v>50</v>
      </c>
      <c r="J512" t="str">
        <f>VLOOKUP($A512,'OASIS-11_26'!$E$2:$R$1556,6,FALSE)</f>
        <v>PGAE</v>
      </c>
      <c r="K512" t="str">
        <f>IF(ISERROR(VLOOKUP($A512,'2021_NQC_List-11_13'!$A$2:$T$1532,4,FALSE)),"","NQC")</f>
        <v>NQC</v>
      </c>
      <c r="L512" s="3" t="str">
        <f>IF(ISERROR(VLOOKUP($A512,'2021_NQC_List-11_13'!$A$2:$T$1532,4,FALSE)),"",VLOOKUP($A512,'2021_NQC_List-11_13'!$A$2:$T$1532,18,FALSE))</f>
        <v>FC</v>
      </c>
      <c r="M512">
        <f>IF($K512="NQC",VLOOKUP($A512,'2021_NQC_List-11_13'!$A$2:$T$1532,4,FALSE),0)</f>
        <v>47.6</v>
      </c>
      <c r="N512">
        <f>IF($K512="NQC",VLOOKUP($A512,'2021_NQC_List-11_13'!$A$2:$T$1532,5,FALSE),0)</f>
        <v>47.6</v>
      </c>
      <c r="O512">
        <f>IF($K512="NQC",VLOOKUP($A512,'2021_NQC_List-11_13'!$A$2:$T$1532,6,FALSE),0)</f>
        <v>47.6</v>
      </c>
      <c r="P512">
        <f>IF($K512="NQC",VLOOKUP($A512,'2021_NQC_List-11_13'!$A$2:$T$1532,7,FALSE),0)</f>
        <v>47.6</v>
      </c>
      <c r="Q512">
        <f>IF($K512="NQC",VLOOKUP($A512,'2021_NQC_List-11_13'!$A$2:$T$1532,8,FALSE),0)</f>
        <v>47.6</v>
      </c>
      <c r="R512">
        <f>IF($K512="NQC",VLOOKUP($A512,'2021_NQC_List-11_13'!$A$2:$T$1532,9,FALSE),0)</f>
        <v>47.6</v>
      </c>
      <c r="S512">
        <f>IF($K512="NQC",VLOOKUP($A512,'2021_NQC_List-11_13'!$A$2:$T$1532,10,FALSE),0)</f>
        <v>47.6</v>
      </c>
      <c r="T512">
        <f>IF($K512="NQC",VLOOKUP($A512,'2021_NQC_List-11_13'!$A$2:$T$1532,11,FALSE),0)</f>
        <v>47.6</v>
      </c>
      <c r="U512">
        <f>IF($K512="NQC",VLOOKUP($A512,'2021_NQC_List-11_13'!$A$2:$T$1532,12,FALSE),0)</f>
        <v>47.6</v>
      </c>
      <c r="V512">
        <f>IF($K512="NQC",VLOOKUP($A512,'2021_NQC_List-11_13'!$A$2:$T$1532,13,FALSE),0)</f>
        <v>47.6</v>
      </c>
      <c r="W512">
        <f>IF($K512="NQC",VLOOKUP($A512,'2021_NQC_List-11_13'!$A$2:$T$1532,14,FALSE),0)</f>
        <v>47.6</v>
      </c>
      <c r="X512">
        <f>IF($K512="NQC",VLOOKUP($A512,'2021_NQC_List-11_13'!$A$2:$T$1532,15,FALSE),0)</f>
        <v>47.6</v>
      </c>
      <c r="Y512" t="str">
        <f t="shared" si="15"/>
        <v>Non-Hydro</v>
      </c>
      <c r="AA512" t="s">
        <v>4341</v>
      </c>
    </row>
    <row r="513" spans="1:27" x14ac:dyDescent="0.3">
      <c r="A513" t="str">
        <f>'OASIS-11_26'!E530</f>
        <v>LOWGAP_7_QFUNTS</v>
      </c>
      <c r="B513" t="str">
        <f>'OASIS-11_26'!G530</f>
        <v>Matthews Dam Hydro</v>
      </c>
      <c r="C513" t="str">
        <f>VLOOKUP($A513,'OASIS-11_26'!$E$2:$R$1556,2,FALSE)</f>
        <v>GEN</v>
      </c>
      <c r="D513" s="1">
        <f>VLOOKUP($A513,'OASIS-11_26'!$E$2:$R$1556,11,FALSE)</f>
        <v>42865</v>
      </c>
      <c r="E513" s="3">
        <f t="shared" si="14"/>
        <v>2017</v>
      </c>
      <c r="F513" t="str">
        <f>VLOOKUP($A513,'OASIS-11_26'!$E$2:$R$1556,9,FALSE)</f>
        <v>WATER</v>
      </c>
      <c r="G513" t="str">
        <f>VLOOKUP($A513,'OASIS-11_26'!$E$2:$R$1556,8,FALSE)</f>
        <v>HYDRO</v>
      </c>
      <c r="H513">
        <f>VLOOKUP($A513,'OASIS-11_26'!$E$2:$R$1556,4,FALSE)</f>
        <v>1.35</v>
      </c>
      <c r="I513">
        <f>VLOOKUP($A513,'OASIS-11_26'!$E$2:$R$1556,5,FALSE)</f>
        <v>3.5</v>
      </c>
      <c r="J513" t="str">
        <f>VLOOKUP($A513,'OASIS-11_26'!$E$2:$R$1556,6,FALSE)</f>
        <v>PGAE</v>
      </c>
      <c r="K513" t="str">
        <f>IF(ISERROR(VLOOKUP($A513,'2021_NQC_List-11_13'!$A$2:$T$1532,4,FALSE)),"","NQC")</f>
        <v>NQC</v>
      </c>
      <c r="L513" s="3" t="str">
        <f>IF(ISERROR(VLOOKUP($A513,'2021_NQC_List-11_13'!$A$2:$T$1532,4,FALSE)),"",VLOOKUP($A513,'2021_NQC_List-11_13'!$A$2:$T$1532,18,FALSE))</f>
        <v>FC</v>
      </c>
      <c r="M513">
        <f>IF($K513="NQC",VLOOKUP($A513,'2021_NQC_List-11_13'!$A$2:$T$1532,4,FALSE),0)</f>
        <v>0.81</v>
      </c>
      <c r="N513">
        <f>IF($K513="NQC",VLOOKUP($A513,'2021_NQC_List-11_13'!$A$2:$T$1532,5,FALSE),0)</f>
        <v>1.08</v>
      </c>
      <c r="O513">
        <f>IF($K513="NQC",VLOOKUP($A513,'2021_NQC_List-11_13'!$A$2:$T$1532,6,FALSE),0)</f>
        <v>1.21</v>
      </c>
      <c r="P513">
        <f>IF($K513="NQC",VLOOKUP($A513,'2021_NQC_List-11_13'!$A$2:$T$1532,7,FALSE),0)</f>
        <v>1.19</v>
      </c>
      <c r="Q513">
        <f>IF($K513="NQC",VLOOKUP($A513,'2021_NQC_List-11_13'!$A$2:$T$1532,8,FALSE),0)</f>
        <v>0.78</v>
      </c>
      <c r="R513">
        <f>IF($K513="NQC",VLOOKUP($A513,'2021_NQC_List-11_13'!$A$2:$T$1532,9,FALSE),0)</f>
        <v>0.45</v>
      </c>
      <c r="S513">
        <f>IF($K513="NQC",VLOOKUP($A513,'2021_NQC_List-11_13'!$A$2:$T$1532,10,FALSE),0)</f>
        <v>0.23</v>
      </c>
      <c r="T513">
        <f>IF($K513="NQC",VLOOKUP($A513,'2021_NQC_List-11_13'!$A$2:$T$1532,11,FALSE),0)</f>
        <v>0.21</v>
      </c>
      <c r="U513">
        <f>IF($K513="NQC",VLOOKUP($A513,'2021_NQC_List-11_13'!$A$2:$T$1532,12,FALSE),0)</f>
        <v>0.21</v>
      </c>
      <c r="V513">
        <f>IF($K513="NQC",VLOOKUP($A513,'2021_NQC_List-11_13'!$A$2:$T$1532,13,FALSE),0)</f>
        <v>0.21</v>
      </c>
      <c r="W513">
        <f>IF($K513="NQC",VLOOKUP($A513,'2021_NQC_List-11_13'!$A$2:$T$1532,14,FALSE),0)</f>
        <v>0.28000000000000003</v>
      </c>
      <c r="X513">
        <f>IF($K513="NQC",VLOOKUP($A513,'2021_NQC_List-11_13'!$A$2:$T$1532,15,FALSE),0)</f>
        <v>0.28999999999999998</v>
      </c>
      <c r="Y513" t="str">
        <f t="shared" si="15"/>
        <v>Hydro-Small Hydro</v>
      </c>
      <c r="AA513" t="s">
        <v>4341</v>
      </c>
    </row>
    <row r="514" spans="1:27" x14ac:dyDescent="0.3">
      <c r="A514" t="str">
        <f>'OASIS-11_26'!E531</f>
        <v>GRIZLY_1_UNIT 1</v>
      </c>
      <c r="B514" t="str">
        <f>'OASIS-11_26'!G531</f>
        <v>GRIZZLY HYDRO</v>
      </c>
      <c r="C514" t="str">
        <f>VLOOKUP($A514,'OASIS-11_26'!$E$2:$R$1556,2,FALSE)</f>
        <v>GEN</v>
      </c>
      <c r="D514" s="1">
        <f>VLOOKUP($A514,'OASIS-11_26'!$E$2:$R$1556,11,FALSE)</f>
        <v>33970</v>
      </c>
      <c r="E514" s="3">
        <f t="shared" ref="E514:E577" si="16">IF(YEAR(D514)&lt;&gt;1900,YEAR(D514),"")</f>
        <v>1993</v>
      </c>
      <c r="F514" t="str">
        <f>VLOOKUP($A514,'OASIS-11_26'!$E$2:$R$1556,9,FALSE)</f>
        <v>WATER</v>
      </c>
      <c r="G514" t="str">
        <f>VLOOKUP($A514,'OASIS-11_26'!$E$2:$R$1556,8,FALSE)</f>
        <v>HYDRO</v>
      </c>
      <c r="H514">
        <f>VLOOKUP($A514,'OASIS-11_26'!$E$2:$R$1556,4,FALSE)</f>
        <v>20</v>
      </c>
      <c r="I514">
        <f>VLOOKUP($A514,'OASIS-11_26'!$E$2:$R$1556,5,FALSE)</f>
        <v>20</v>
      </c>
      <c r="J514" t="str">
        <f>VLOOKUP($A514,'OASIS-11_26'!$E$2:$R$1556,6,FALSE)</f>
        <v>PGAE</v>
      </c>
      <c r="K514" t="str">
        <f>IF(ISERROR(VLOOKUP($A514,'2021_NQC_List-11_13'!$A$2:$T$1532,4,FALSE)),"","NQC")</f>
        <v>NQC</v>
      </c>
      <c r="L514" s="3" t="str">
        <f>IF(ISERROR(VLOOKUP($A514,'2021_NQC_List-11_13'!$A$2:$T$1532,4,FALSE)),"",VLOOKUP($A514,'2021_NQC_List-11_13'!$A$2:$T$1532,18,FALSE))</f>
        <v>FC</v>
      </c>
      <c r="M514">
        <f>IF($K514="NQC",VLOOKUP($A514,'2021_NQC_List-11_13'!$A$2:$T$1532,4,FALSE),0)</f>
        <v>20</v>
      </c>
      <c r="N514">
        <f>IF($K514="NQC",VLOOKUP($A514,'2021_NQC_List-11_13'!$A$2:$T$1532,5,FALSE),0)</f>
        <v>20</v>
      </c>
      <c r="O514">
        <f>IF($K514="NQC",VLOOKUP($A514,'2021_NQC_List-11_13'!$A$2:$T$1532,6,FALSE),0)</f>
        <v>20</v>
      </c>
      <c r="P514">
        <f>IF($K514="NQC",VLOOKUP($A514,'2021_NQC_List-11_13'!$A$2:$T$1532,7,FALSE),0)</f>
        <v>20</v>
      </c>
      <c r="Q514">
        <f>IF($K514="NQC",VLOOKUP($A514,'2021_NQC_List-11_13'!$A$2:$T$1532,8,FALSE),0)</f>
        <v>20</v>
      </c>
      <c r="R514">
        <f>IF($K514="NQC",VLOOKUP($A514,'2021_NQC_List-11_13'!$A$2:$T$1532,9,FALSE),0)</f>
        <v>20</v>
      </c>
      <c r="S514">
        <f>IF($K514="NQC",VLOOKUP($A514,'2021_NQC_List-11_13'!$A$2:$T$1532,10,FALSE),0)</f>
        <v>20</v>
      </c>
      <c r="T514">
        <f>IF($K514="NQC",VLOOKUP($A514,'2021_NQC_List-11_13'!$A$2:$T$1532,11,FALSE),0)</f>
        <v>20</v>
      </c>
      <c r="U514">
        <f>IF($K514="NQC",VLOOKUP($A514,'2021_NQC_List-11_13'!$A$2:$T$1532,12,FALSE),0)</f>
        <v>20</v>
      </c>
      <c r="V514">
        <f>IF($K514="NQC",VLOOKUP($A514,'2021_NQC_List-11_13'!$A$2:$T$1532,13,FALSE),0)</f>
        <v>20</v>
      </c>
      <c r="W514">
        <f>IF($K514="NQC",VLOOKUP($A514,'2021_NQC_List-11_13'!$A$2:$T$1532,14,FALSE),0)</f>
        <v>20</v>
      </c>
      <c r="X514">
        <f>IF($K514="NQC",VLOOKUP($A514,'2021_NQC_List-11_13'!$A$2:$T$1532,15,FALSE),0)</f>
        <v>20</v>
      </c>
      <c r="Y514" t="str">
        <f t="shared" ref="Y514:Y577" si="17">IF($G514="Pumped Storage","Hydro-Pumped Storage",IF($G514="Pump","Hydro-Pump",IF($F514&lt;&gt;"Water","Non-Hydro",IF($H514&gt;30,"Hydro-Large Hydro","Hydro-Small Hydro"))))</f>
        <v>Hydro-Small Hydro</v>
      </c>
      <c r="AA514" t="s">
        <v>4341</v>
      </c>
    </row>
    <row r="515" spans="1:27" x14ac:dyDescent="0.3">
      <c r="A515" t="str">
        <f>'OASIS-11_26'!E532</f>
        <v>BOGUE_1_UNITA1</v>
      </c>
      <c r="B515" t="str">
        <f>'OASIS-11_26'!G532</f>
        <v>Feather River Energy Center, Unit #1</v>
      </c>
      <c r="C515" t="str">
        <f>VLOOKUP($A515,'OASIS-11_26'!$E$2:$R$1556,2,FALSE)</f>
        <v>GEN</v>
      </c>
      <c r="D515" s="1">
        <f>VLOOKUP($A515,'OASIS-11_26'!$E$2:$R$1556,11,FALSE)</f>
        <v>37613</v>
      </c>
      <c r="E515" s="3">
        <f t="shared" si="16"/>
        <v>2002</v>
      </c>
      <c r="F515" t="str">
        <f>VLOOKUP($A515,'OASIS-11_26'!$E$2:$R$1556,9,FALSE)</f>
        <v>NATURAL GAS</v>
      </c>
      <c r="G515" t="str">
        <f>VLOOKUP($A515,'OASIS-11_26'!$E$2:$R$1556,8,FALSE)</f>
        <v>COMBUSTION TURBINE</v>
      </c>
      <c r="H515">
        <f>VLOOKUP($A515,'OASIS-11_26'!$E$2:$R$1556,4,FALSE)</f>
        <v>47.6</v>
      </c>
      <c r="I515">
        <f>VLOOKUP($A515,'OASIS-11_26'!$E$2:$R$1556,5,FALSE)</f>
        <v>49.9</v>
      </c>
      <c r="J515" t="str">
        <f>VLOOKUP($A515,'OASIS-11_26'!$E$2:$R$1556,6,FALSE)</f>
        <v>PGAE</v>
      </c>
      <c r="K515" t="str">
        <f>IF(ISERROR(VLOOKUP($A515,'2021_NQC_List-11_13'!$A$2:$T$1532,4,FALSE)),"","NQC")</f>
        <v>NQC</v>
      </c>
      <c r="L515" s="3" t="str">
        <f>IF(ISERROR(VLOOKUP($A515,'2021_NQC_List-11_13'!$A$2:$T$1532,4,FALSE)),"",VLOOKUP($A515,'2021_NQC_List-11_13'!$A$2:$T$1532,18,FALSE))</f>
        <v>FC</v>
      </c>
      <c r="M515">
        <f>IF($K515="NQC",VLOOKUP($A515,'2021_NQC_List-11_13'!$A$2:$T$1532,4,FALSE),0)</f>
        <v>47.6</v>
      </c>
      <c r="N515">
        <f>IF($K515="NQC",VLOOKUP($A515,'2021_NQC_List-11_13'!$A$2:$T$1532,5,FALSE),0)</f>
        <v>47.6</v>
      </c>
      <c r="O515">
        <f>IF($K515="NQC",VLOOKUP($A515,'2021_NQC_List-11_13'!$A$2:$T$1532,6,FALSE),0)</f>
        <v>47.6</v>
      </c>
      <c r="P515">
        <f>IF($K515="NQC",VLOOKUP($A515,'2021_NQC_List-11_13'!$A$2:$T$1532,7,FALSE),0)</f>
        <v>47.6</v>
      </c>
      <c r="Q515">
        <f>IF($K515="NQC",VLOOKUP($A515,'2021_NQC_List-11_13'!$A$2:$T$1532,8,FALSE),0)</f>
        <v>47.6</v>
      </c>
      <c r="R515">
        <f>IF($K515="NQC",VLOOKUP($A515,'2021_NQC_List-11_13'!$A$2:$T$1532,9,FALSE),0)</f>
        <v>47.6</v>
      </c>
      <c r="S515">
        <f>IF($K515="NQC",VLOOKUP($A515,'2021_NQC_List-11_13'!$A$2:$T$1532,10,FALSE),0)</f>
        <v>47.6</v>
      </c>
      <c r="T515">
        <f>IF($K515="NQC",VLOOKUP($A515,'2021_NQC_List-11_13'!$A$2:$T$1532,11,FALSE),0)</f>
        <v>47.6</v>
      </c>
      <c r="U515">
        <f>IF($K515="NQC",VLOOKUP($A515,'2021_NQC_List-11_13'!$A$2:$T$1532,12,FALSE),0)</f>
        <v>47.6</v>
      </c>
      <c r="V515">
        <f>IF($K515="NQC",VLOOKUP($A515,'2021_NQC_List-11_13'!$A$2:$T$1532,13,FALSE),0)</f>
        <v>47.6</v>
      </c>
      <c r="W515">
        <f>IF($K515="NQC",VLOOKUP($A515,'2021_NQC_List-11_13'!$A$2:$T$1532,14,FALSE),0)</f>
        <v>47.6</v>
      </c>
      <c r="X515">
        <f>IF($K515="NQC",VLOOKUP($A515,'2021_NQC_List-11_13'!$A$2:$T$1532,15,FALSE),0)</f>
        <v>47.6</v>
      </c>
      <c r="Y515" t="str">
        <f t="shared" si="17"/>
        <v>Non-Hydro</v>
      </c>
      <c r="AA515" t="s">
        <v>4341</v>
      </c>
    </row>
    <row r="516" spans="1:27" x14ac:dyDescent="0.3">
      <c r="A516" t="str">
        <f>'OASIS-11_26'!E533</f>
        <v>BIGSKY_2_SOLAR3</v>
      </c>
      <c r="B516" t="str">
        <f>'OASIS-11_26'!G533</f>
        <v xml:space="preserve">Big Sky Summer </v>
      </c>
      <c r="C516" t="str">
        <f>VLOOKUP($A516,'OASIS-11_26'!$E$2:$R$1556,2,FALSE)</f>
        <v>GEN</v>
      </c>
      <c r="D516" s="1">
        <f>VLOOKUP($A516,'OASIS-11_26'!$E$2:$R$1556,11,FALSE)</f>
        <v>42576</v>
      </c>
      <c r="E516" s="3">
        <f t="shared" si="16"/>
        <v>2016</v>
      </c>
      <c r="F516" t="str">
        <f>VLOOKUP($A516,'OASIS-11_26'!$E$2:$R$1556,9,FALSE)</f>
        <v>SUN</v>
      </c>
      <c r="G516" t="str">
        <f>VLOOKUP($A516,'OASIS-11_26'!$E$2:$R$1556,8,FALSE)</f>
        <v>PHOTO VOLTAIC</v>
      </c>
      <c r="H516">
        <f>VLOOKUP($A516,'OASIS-11_26'!$E$2:$R$1556,4,FALSE)</f>
        <v>20</v>
      </c>
      <c r="I516">
        <f>VLOOKUP($A516,'OASIS-11_26'!$E$2:$R$1556,5,FALSE)</f>
        <v>20</v>
      </c>
      <c r="J516" t="str">
        <f>VLOOKUP($A516,'OASIS-11_26'!$E$2:$R$1556,6,FALSE)</f>
        <v>SCE</v>
      </c>
      <c r="K516" t="str">
        <f>IF(ISERROR(VLOOKUP($A516,'2021_NQC_List-11_13'!$A$2:$T$1532,4,FALSE)),"","NQC")</f>
        <v>NQC</v>
      </c>
      <c r="L516" s="3" t="str">
        <f>IF(ISERROR(VLOOKUP($A516,'2021_NQC_List-11_13'!$A$2:$T$1532,4,FALSE)),"",VLOOKUP($A516,'2021_NQC_List-11_13'!$A$2:$T$1532,18,FALSE))</f>
        <v>FC</v>
      </c>
      <c r="M516">
        <f>IF($K516="NQC",VLOOKUP($A516,'2021_NQC_List-11_13'!$A$2:$T$1532,4,FALSE),0)</f>
        <v>0.8</v>
      </c>
      <c r="N516">
        <f>IF($K516="NQC",VLOOKUP($A516,'2021_NQC_List-11_13'!$A$2:$T$1532,5,FALSE),0)</f>
        <v>0.6</v>
      </c>
      <c r="O516">
        <f>IF($K516="NQC",VLOOKUP($A516,'2021_NQC_List-11_13'!$A$2:$T$1532,6,FALSE),0)</f>
        <v>3.6</v>
      </c>
      <c r="P516">
        <f>IF($K516="NQC",VLOOKUP($A516,'2021_NQC_List-11_13'!$A$2:$T$1532,7,FALSE),0)</f>
        <v>3</v>
      </c>
      <c r="Q516">
        <f>IF($K516="NQC",VLOOKUP($A516,'2021_NQC_List-11_13'!$A$2:$T$1532,8,FALSE),0)</f>
        <v>3.2</v>
      </c>
      <c r="R516">
        <f>IF($K516="NQC",VLOOKUP($A516,'2021_NQC_List-11_13'!$A$2:$T$1532,9,FALSE),0)</f>
        <v>6.2</v>
      </c>
      <c r="S516">
        <f>IF($K516="NQC",VLOOKUP($A516,'2021_NQC_List-11_13'!$A$2:$T$1532,10,FALSE),0)</f>
        <v>7.8</v>
      </c>
      <c r="T516">
        <f>IF($K516="NQC",VLOOKUP($A516,'2021_NQC_List-11_13'!$A$2:$T$1532,11,FALSE),0)</f>
        <v>5.4</v>
      </c>
      <c r="U516">
        <f>IF($K516="NQC",VLOOKUP($A516,'2021_NQC_List-11_13'!$A$2:$T$1532,12,FALSE),0)</f>
        <v>2.8</v>
      </c>
      <c r="V516">
        <f>IF($K516="NQC",VLOOKUP($A516,'2021_NQC_List-11_13'!$A$2:$T$1532,13,FALSE),0)</f>
        <v>0.4</v>
      </c>
      <c r="W516">
        <f>IF($K516="NQC",VLOOKUP($A516,'2021_NQC_List-11_13'!$A$2:$T$1532,14,FALSE),0)</f>
        <v>0.4</v>
      </c>
      <c r="X516">
        <f>IF($K516="NQC",VLOOKUP($A516,'2021_NQC_List-11_13'!$A$2:$T$1532,15,FALSE),0)</f>
        <v>0</v>
      </c>
      <c r="Y516" t="str">
        <f t="shared" si="17"/>
        <v>Non-Hydro</v>
      </c>
      <c r="AA516" t="s">
        <v>4341</v>
      </c>
    </row>
    <row r="517" spans="1:27" x14ac:dyDescent="0.3">
      <c r="A517" t="str">
        <f>'OASIS-11_26'!E534</f>
        <v>CLOVDL_1_SOLAR</v>
      </c>
      <c r="B517" t="str">
        <f>'OASIS-11_26'!G534</f>
        <v>Cloverdale Solar I</v>
      </c>
      <c r="C517" t="str">
        <f>VLOOKUP($A517,'OASIS-11_26'!$E$2:$R$1556,2,FALSE)</f>
        <v>GEN</v>
      </c>
      <c r="D517" s="1">
        <f>VLOOKUP($A517,'OASIS-11_26'!$E$2:$R$1556,11,FALSE)</f>
        <v>41816</v>
      </c>
      <c r="E517" s="3">
        <f t="shared" si="16"/>
        <v>2014</v>
      </c>
      <c r="F517" t="str">
        <f>VLOOKUP($A517,'OASIS-11_26'!$E$2:$R$1556,9,FALSE)</f>
        <v>SUN</v>
      </c>
      <c r="G517" t="str">
        <f>VLOOKUP($A517,'OASIS-11_26'!$E$2:$R$1556,8,FALSE)</f>
        <v>PHOTO VOLTAIC</v>
      </c>
      <c r="H517">
        <f>VLOOKUP($A517,'OASIS-11_26'!$E$2:$R$1556,4,FALSE)</f>
        <v>1.5</v>
      </c>
      <c r="I517">
        <f>VLOOKUP($A517,'OASIS-11_26'!$E$2:$R$1556,5,FALSE)</f>
        <v>1.5</v>
      </c>
      <c r="J517" t="str">
        <f>VLOOKUP($A517,'OASIS-11_26'!$E$2:$R$1556,6,FALSE)</f>
        <v>PGAE</v>
      </c>
      <c r="K517" t="str">
        <f>IF(ISERROR(VLOOKUP($A517,'2021_NQC_List-11_13'!$A$2:$T$1532,4,FALSE)),"","NQC")</f>
        <v>NQC</v>
      </c>
      <c r="L517" s="3" t="str">
        <f>IF(ISERROR(VLOOKUP($A517,'2021_NQC_List-11_13'!$A$2:$T$1532,4,FALSE)),"",VLOOKUP($A517,'2021_NQC_List-11_13'!$A$2:$T$1532,18,FALSE))</f>
        <v>ID</v>
      </c>
      <c r="M517">
        <f>IF($K517="NQC",VLOOKUP($A517,'2021_NQC_List-11_13'!$A$2:$T$1532,4,FALSE),0)</f>
        <v>0.06</v>
      </c>
      <c r="N517">
        <f>IF($K517="NQC",VLOOKUP($A517,'2021_NQC_List-11_13'!$A$2:$T$1532,5,FALSE),0)</f>
        <v>0.05</v>
      </c>
      <c r="O517">
        <f>IF($K517="NQC",VLOOKUP($A517,'2021_NQC_List-11_13'!$A$2:$T$1532,6,FALSE),0)</f>
        <v>0.27</v>
      </c>
      <c r="P517">
        <f>IF($K517="NQC",VLOOKUP($A517,'2021_NQC_List-11_13'!$A$2:$T$1532,7,FALSE),0)</f>
        <v>0.23</v>
      </c>
      <c r="Q517">
        <f>IF($K517="NQC",VLOOKUP($A517,'2021_NQC_List-11_13'!$A$2:$T$1532,8,FALSE),0)</f>
        <v>0.24</v>
      </c>
      <c r="R517">
        <f>IF($K517="NQC",VLOOKUP($A517,'2021_NQC_List-11_13'!$A$2:$T$1532,9,FALSE),0)</f>
        <v>0.47</v>
      </c>
      <c r="S517">
        <f>IF($K517="NQC",VLOOKUP($A517,'2021_NQC_List-11_13'!$A$2:$T$1532,10,FALSE),0)</f>
        <v>0.59</v>
      </c>
      <c r="T517">
        <f>IF($K517="NQC",VLOOKUP($A517,'2021_NQC_List-11_13'!$A$2:$T$1532,11,FALSE),0)</f>
        <v>0.41</v>
      </c>
      <c r="U517">
        <f>IF($K517="NQC",VLOOKUP($A517,'2021_NQC_List-11_13'!$A$2:$T$1532,12,FALSE),0)</f>
        <v>0.21</v>
      </c>
      <c r="V517">
        <f>IF($K517="NQC",VLOOKUP($A517,'2021_NQC_List-11_13'!$A$2:$T$1532,13,FALSE),0)</f>
        <v>0.03</v>
      </c>
      <c r="W517">
        <f>IF($K517="NQC",VLOOKUP($A517,'2021_NQC_List-11_13'!$A$2:$T$1532,14,FALSE),0)</f>
        <v>0.03</v>
      </c>
      <c r="X517">
        <f>IF($K517="NQC",VLOOKUP($A517,'2021_NQC_List-11_13'!$A$2:$T$1532,15,FALSE),0)</f>
        <v>0</v>
      </c>
      <c r="Y517" t="str">
        <f t="shared" si="17"/>
        <v>Non-Hydro</v>
      </c>
      <c r="AA517" t="s">
        <v>4341</v>
      </c>
    </row>
    <row r="518" spans="1:27" x14ac:dyDescent="0.3">
      <c r="A518" t="str">
        <f>'OASIS-11_26'!E535</f>
        <v>VICTOR_1_EXSLRB</v>
      </c>
      <c r="B518" t="str">
        <f>'OASIS-11_26'!G535</f>
        <v>Expressway Solar B</v>
      </c>
      <c r="C518" t="str">
        <f>VLOOKUP($A518,'OASIS-11_26'!$E$2:$R$1556,2,FALSE)</f>
        <v>GEN</v>
      </c>
      <c r="D518" s="1">
        <f>VLOOKUP($A518,'OASIS-11_26'!$E$2:$R$1556,11,FALSE)</f>
        <v>41766</v>
      </c>
      <c r="E518" s="3">
        <f t="shared" si="16"/>
        <v>2014</v>
      </c>
      <c r="F518" t="str">
        <f>VLOOKUP($A518,'OASIS-11_26'!$E$2:$R$1556,9,FALSE)</f>
        <v>SUN</v>
      </c>
      <c r="G518" t="str">
        <f>VLOOKUP($A518,'OASIS-11_26'!$E$2:$R$1556,8,FALSE)</f>
        <v>PHOTO VOLTAIC</v>
      </c>
      <c r="H518">
        <f>VLOOKUP($A518,'OASIS-11_26'!$E$2:$R$1556,4,FALSE)</f>
        <v>2</v>
      </c>
      <c r="I518">
        <f>VLOOKUP($A518,'OASIS-11_26'!$E$2:$R$1556,5,FALSE)</f>
        <v>2</v>
      </c>
      <c r="J518" t="str">
        <f>VLOOKUP($A518,'OASIS-11_26'!$E$2:$R$1556,6,FALSE)</f>
        <v>SCE</v>
      </c>
      <c r="K518" t="str">
        <f>IF(ISERROR(VLOOKUP($A518,'2021_NQC_List-11_13'!$A$2:$T$1532,4,FALSE)),"","NQC")</f>
        <v>NQC</v>
      </c>
      <c r="L518" s="3" t="str">
        <f>IF(ISERROR(VLOOKUP($A518,'2021_NQC_List-11_13'!$A$2:$T$1532,4,FALSE)),"",VLOOKUP($A518,'2021_NQC_List-11_13'!$A$2:$T$1532,18,FALSE))</f>
        <v>FC</v>
      </c>
      <c r="M518">
        <f>IF($K518="NQC",VLOOKUP($A518,'2021_NQC_List-11_13'!$A$2:$T$1532,4,FALSE),0)</f>
        <v>0.08</v>
      </c>
      <c r="N518">
        <f>IF($K518="NQC",VLOOKUP($A518,'2021_NQC_List-11_13'!$A$2:$T$1532,5,FALSE),0)</f>
        <v>0.06</v>
      </c>
      <c r="O518">
        <f>IF($K518="NQC",VLOOKUP($A518,'2021_NQC_List-11_13'!$A$2:$T$1532,6,FALSE),0)</f>
        <v>0.36</v>
      </c>
      <c r="P518">
        <f>IF($K518="NQC",VLOOKUP($A518,'2021_NQC_List-11_13'!$A$2:$T$1532,7,FALSE),0)</f>
        <v>0.3</v>
      </c>
      <c r="Q518">
        <f>IF($K518="NQC",VLOOKUP($A518,'2021_NQC_List-11_13'!$A$2:$T$1532,8,FALSE),0)</f>
        <v>0.32</v>
      </c>
      <c r="R518">
        <f>IF($K518="NQC",VLOOKUP($A518,'2021_NQC_List-11_13'!$A$2:$T$1532,9,FALSE),0)</f>
        <v>0.62</v>
      </c>
      <c r="S518">
        <f>IF($K518="NQC",VLOOKUP($A518,'2021_NQC_List-11_13'!$A$2:$T$1532,10,FALSE),0)</f>
        <v>0.78</v>
      </c>
      <c r="T518">
        <f>IF($K518="NQC",VLOOKUP($A518,'2021_NQC_List-11_13'!$A$2:$T$1532,11,FALSE),0)</f>
        <v>0.54</v>
      </c>
      <c r="U518">
        <f>IF($K518="NQC",VLOOKUP($A518,'2021_NQC_List-11_13'!$A$2:$T$1532,12,FALSE),0)</f>
        <v>0.28000000000000003</v>
      </c>
      <c r="V518">
        <f>IF($K518="NQC",VLOOKUP($A518,'2021_NQC_List-11_13'!$A$2:$T$1532,13,FALSE),0)</f>
        <v>0.04</v>
      </c>
      <c r="W518">
        <f>IF($K518="NQC",VLOOKUP($A518,'2021_NQC_List-11_13'!$A$2:$T$1532,14,FALSE),0)</f>
        <v>0.04</v>
      </c>
      <c r="X518">
        <f>IF($K518="NQC",VLOOKUP($A518,'2021_NQC_List-11_13'!$A$2:$T$1532,15,FALSE),0)</f>
        <v>0</v>
      </c>
      <c r="Y518" t="str">
        <f t="shared" si="17"/>
        <v>Non-Hydro</v>
      </c>
      <c r="AA518" t="s">
        <v>4341</v>
      </c>
    </row>
    <row r="519" spans="1:27" x14ac:dyDescent="0.3">
      <c r="A519" t="str">
        <f>'OASIS-11_26'!E536</f>
        <v>HUMBPP_1_UNITS3</v>
      </c>
      <c r="B519" t="str">
        <f>'OASIS-11_26'!G536</f>
        <v>Humboldt Bay Generating Station 3</v>
      </c>
      <c r="C519" t="str">
        <f>VLOOKUP($A519,'OASIS-11_26'!$E$2:$R$1556,2,FALSE)</f>
        <v>GEN</v>
      </c>
      <c r="D519" s="1">
        <f>VLOOKUP($A519,'OASIS-11_26'!$E$2:$R$1556,11,FALSE)</f>
        <v>40450</v>
      </c>
      <c r="E519" s="3">
        <f t="shared" si="16"/>
        <v>2010</v>
      </c>
      <c r="F519" t="str">
        <f>VLOOKUP($A519,'OASIS-11_26'!$E$2:$R$1556,9,FALSE)</f>
        <v>NATURAL GAS</v>
      </c>
      <c r="G519" t="str">
        <f>VLOOKUP($A519,'OASIS-11_26'!$E$2:$R$1556,8,FALSE)</f>
        <v>RECIPROCATING ENGINE</v>
      </c>
      <c r="H519">
        <f>VLOOKUP($A519,'OASIS-11_26'!$E$2:$R$1556,4,FALSE)</f>
        <v>65.08</v>
      </c>
      <c r="I519">
        <f>VLOOKUP($A519,'OASIS-11_26'!$E$2:$R$1556,5,FALSE)</f>
        <v>83.2</v>
      </c>
      <c r="J519" t="str">
        <f>VLOOKUP($A519,'OASIS-11_26'!$E$2:$R$1556,6,FALSE)</f>
        <v>PGAE</v>
      </c>
      <c r="K519" t="str">
        <f>IF(ISERROR(VLOOKUP($A519,'2021_NQC_List-11_13'!$A$2:$T$1532,4,FALSE)),"","NQC")</f>
        <v>NQC</v>
      </c>
      <c r="L519" s="3" t="str">
        <f>IF(ISERROR(VLOOKUP($A519,'2021_NQC_List-11_13'!$A$2:$T$1532,4,FALSE)),"",VLOOKUP($A519,'2021_NQC_List-11_13'!$A$2:$T$1532,18,FALSE))</f>
        <v>FC</v>
      </c>
      <c r="M519">
        <f>IF($K519="NQC",VLOOKUP($A519,'2021_NQC_List-11_13'!$A$2:$T$1532,4,FALSE),0)</f>
        <v>65.08</v>
      </c>
      <c r="N519">
        <f>IF($K519="NQC",VLOOKUP($A519,'2021_NQC_List-11_13'!$A$2:$T$1532,5,FALSE),0)</f>
        <v>65.08</v>
      </c>
      <c r="O519">
        <f>IF($K519="NQC",VLOOKUP($A519,'2021_NQC_List-11_13'!$A$2:$T$1532,6,FALSE),0)</f>
        <v>65.08</v>
      </c>
      <c r="P519">
        <f>IF($K519="NQC",VLOOKUP($A519,'2021_NQC_List-11_13'!$A$2:$T$1532,7,FALSE),0)</f>
        <v>65.08</v>
      </c>
      <c r="Q519">
        <f>IF($K519="NQC",VLOOKUP($A519,'2021_NQC_List-11_13'!$A$2:$T$1532,8,FALSE),0)</f>
        <v>65.08</v>
      </c>
      <c r="R519">
        <f>IF($K519="NQC",VLOOKUP($A519,'2021_NQC_List-11_13'!$A$2:$T$1532,9,FALSE),0)</f>
        <v>65.08</v>
      </c>
      <c r="S519">
        <f>IF($K519="NQC",VLOOKUP($A519,'2021_NQC_List-11_13'!$A$2:$T$1532,10,FALSE),0)</f>
        <v>65.08</v>
      </c>
      <c r="T519">
        <f>IF($K519="NQC",VLOOKUP($A519,'2021_NQC_List-11_13'!$A$2:$T$1532,11,FALSE),0)</f>
        <v>65.08</v>
      </c>
      <c r="U519">
        <f>IF($K519="NQC",VLOOKUP($A519,'2021_NQC_List-11_13'!$A$2:$T$1532,12,FALSE),0)</f>
        <v>65.08</v>
      </c>
      <c r="V519">
        <f>IF($K519="NQC",VLOOKUP($A519,'2021_NQC_List-11_13'!$A$2:$T$1532,13,FALSE),0)</f>
        <v>65.08</v>
      </c>
      <c r="W519">
        <f>IF($K519="NQC",VLOOKUP($A519,'2021_NQC_List-11_13'!$A$2:$T$1532,14,FALSE),0)</f>
        <v>65.08</v>
      </c>
      <c r="X519">
        <f>IF($K519="NQC",VLOOKUP($A519,'2021_NQC_List-11_13'!$A$2:$T$1532,15,FALSE),0)</f>
        <v>65.08</v>
      </c>
      <c r="Y519" t="str">
        <f t="shared" si="17"/>
        <v>Non-Hydro</v>
      </c>
      <c r="AA519" t="s">
        <v>4341</v>
      </c>
    </row>
    <row r="520" spans="1:27" x14ac:dyDescent="0.3">
      <c r="A520" t="str">
        <f>'OASIS-11_26'!E537</f>
        <v>TWISSL_6_SOLAR1</v>
      </c>
      <c r="B520" t="str">
        <f>'OASIS-11_26'!G537</f>
        <v>Coronal Lost Hills</v>
      </c>
      <c r="C520" t="str">
        <f>VLOOKUP($A520,'OASIS-11_26'!$E$2:$R$1556,2,FALSE)</f>
        <v>GEN</v>
      </c>
      <c r="D520" s="1">
        <f>VLOOKUP($A520,'OASIS-11_26'!$E$2:$R$1556,11,FALSE)</f>
        <v>42139</v>
      </c>
      <c r="E520" s="3">
        <f t="shared" si="16"/>
        <v>2015</v>
      </c>
      <c r="F520" t="str">
        <f>VLOOKUP($A520,'OASIS-11_26'!$E$2:$R$1556,9,FALSE)</f>
        <v>SUN</v>
      </c>
      <c r="G520" t="str">
        <f>VLOOKUP($A520,'OASIS-11_26'!$E$2:$R$1556,8,FALSE)</f>
        <v>PHOTO VOLTAIC</v>
      </c>
      <c r="H520">
        <f>VLOOKUP($A520,'OASIS-11_26'!$E$2:$R$1556,4,FALSE)</f>
        <v>20</v>
      </c>
      <c r="I520">
        <f>VLOOKUP($A520,'OASIS-11_26'!$E$2:$R$1556,5,FALSE)</f>
        <v>20</v>
      </c>
      <c r="J520" t="str">
        <f>VLOOKUP($A520,'OASIS-11_26'!$E$2:$R$1556,6,FALSE)</f>
        <v>PGAE</v>
      </c>
      <c r="K520" t="str">
        <f>IF(ISERROR(VLOOKUP($A520,'2021_NQC_List-11_13'!$A$2:$T$1532,4,FALSE)),"","NQC")</f>
        <v>NQC</v>
      </c>
      <c r="L520" s="3" t="str">
        <f>IF(ISERROR(VLOOKUP($A520,'2021_NQC_List-11_13'!$A$2:$T$1532,4,FALSE)),"",VLOOKUP($A520,'2021_NQC_List-11_13'!$A$2:$T$1532,18,FALSE))</f>
        <v>FC</v>
      </c>
      <c r="M520">
        <f>IF($K520="NQC",VLOOKUP($A520,'2021_NQC_List-11_13'!$A$2:$T$1532,4,FALSE),0)</f>
        <v>0.8</v>
      </c>
      <c r="N520">
        <f>IF($K520="NQC",VLOOKUP($A520,'2021_NQC_List-11_13'!$A$2:$T$1532,5,FALSE),0)</f>
        <v>0.6</v>
      </c>
      <c r="O520">
        <f>IF($K520="NQC",VLOOKUP($A520,'2021_NQC_List-11_13'!$A$2:$T$1532,6,FALSE),0)</f>
        <v>3.6</v>
      </c>
      <c r="P520">
        <f>IF($K520="NQC",VLOOKUP($A520,'2021_NQC_List-11_13'!$A$2:$T$1532,7,FALSE),0)</f>
        <v>3</v>
      </c>
      <c r="Q520">
        <f>IF($K520="NQC",VLOOKUP($A520,'2021_NQC_List-11_13'!$A$2:$T$1532,8,FALSE),0)</f>
        <v>3.2</v>
      </c>
      <c r="R520">
        <f>IF($K520="NQC",VLOOKUP($A520,'2021_NQC_List-11_13'!$A$2:$T$1532,9,FALSE),0)</f>
        <v>6.2</v>
      </c>
      <c r="S520">
        <f>IF($K520="NQC",VLOOKUP($A520,'2021_NQC_List-11_13'!$A$2:$T$1532,10,FALSE),0)</f>
        <v>7.8</v>
      </c>
      <c r="T520">
        <f>IF($K520="NQC",VLOOKUP($A520,'2021_NQC_List-11_13'!$A$2:$T$1532,11,FALSE),0)</f>
        <v>5.4</v>
      </c>
      <c r="U520">
        <f>IF($K520="NQC",VLOOKUP($A520,'2021_NQC_List-11_13'!$A$2:$T$1532,12,FALSE),0)</f>
        <v>2.8</v>
      </c>
      <c r="V520">
        <f>IF($K520="NQC",VLOOKUP($A520,'2021_NQC_List-11_13'!$A$2:$T$1532,13,FALSE),0)</f>
        <v>0.4</v>
      </c>
      <c r="W520">
        <f>IF($K520="NQC",VLOOKUP($A520,'2021_NQC_List-11_13'!$A$2:$T$1532,14,FALSE),0)</f>
        <v>0.4</v>
      </c>
      <c r="X520">
        <f>IF($K520="NQC",VLOOKUP($A520,'2021_NQC_List-11_13'!$A$2:$T$1532,15,FALSE),0)</f>
        <v>0</v>
      </c>
      <c r="Y520" t="str">
        <f t="shared" si="17"/>
        <v>Non-Hydro</v>
      </c>
      <c r="AA520" t="s">
        <v>4341</v>
      </c>
    </row>
    <row r="521" spans="1:27" x14ac:dyDescent="0.3">
      <c r="A521" t="str">
        <f>'OASIS-11_26'!E538</f>
        <v>TMPLTN_2_SOLAR</v>
      </c>
      <c r="B521" t="str">
        <f>'OASIS-11_26'!G538</f>
        <v>Vintner Solar</v>
      </c>
      <c r="C521" t="str">
        <f>VLOOKUP($A521,'OASIS-11_26'!$E$2:$R$1556,2,FALSE)</f>
        <v>GEN</v>
      </c>
      <c r="D521" s="1">
        <f>VLOOKUP($A521,'OASIS-11_26'!$E$2:$R$1556,11,FALSE)</f>
        <v>41703</v>
      </c>
      <c r="E521" s="3">
        <f t="shared" si="16"/>
        <v>2014</v>
      </c>
      <c r="F521" t="str">
        <f>VLOOKUP($A521,'OASIS-11_26'!$E$2:$R$1556,9,FALSE)</f>
        <v>SUN</v>
      </c>
      <c r="G521" t="str">
        <f>VLOOKUP($A521,'OASIS-11_26'!$E$2:$R$1556,8,FALSE)</f>
        <v>PHOTO VOLTAIC</v>
      </c>
      <c r="H521">
        <f>VLOOKUP($A521,'OASIS-11_26'!$E$2:$R$1556,4,FALSE)</f>
        <v>1.5</v>
      </c>
      <c r="I521">
        <f>VLOOKUP($A521,'OASIS-11_26'!$E$2:$R$1556,5,FALSE)</f>
        <v>1.5</v>
      </c>
      <c r="J521" t="str">
        <f>VLOOKUP($A521,'OASIS-11_26'!$E$2:$R$1556,6,FALSE)</f>
        <v>PGAE</v>
      </c>
      <c r="K521" t="str">
        <f>IF(ISERROR(VLOOKUP($A521,'2021_NQC_List-11_13'!$A$2:$T$1532,4,FALSE)),"","NQC")</f>
        <v>NQC</v>
      </c>
      <c r="L521" s="3" t="str">
        <f>IF(ISERROR(VLOOKUP($A521,'2021_NQC_List-11_13'!$A$2:$T$1532,4,FALSE)),"",VLOOKUP($A521,'2021_NQC_List-11_13'!$A$2:$T$1532,18,FALSE))</f>
        <v>FC</v>
      </c>
      <c r="M521">
        <f>IF($K521="NQC",VLOOKUP($A521,'2021_NQC_List-11_13'!$A$2:$T$1532,4,FALSE),0)</f>
        <v>0.06</v>
      </c>
      <c r="N521">
        <f>IF($K521="NQC",VLOOKUP($A521,'2021_NQC_List-11_13'!$A$2:$T$1532,5,FALSE),0)</f>
        <v>0.05</v>
      </c>
      <c r="O521">
        <f>IF($K521="NQC",VLOOKUP($A521,'2021_NQC_List-11_13'!$A$2:$T$1532,6,FALSE),0)</f>
        <v>0.27</v>
      </c>
      <c r="P521">
        <f>IF($K521="NQC",VLOOKUP($A521,'2021_NQC_List-11_13'!$A$2:$T$1532,7,FALSE),0)</f>
        <v>0.23</v>
      </c>
      <c r="Q521">
        <f>IF($K521="NQC",VLOOKUP($A521,'2021_NQC_List-11_13'!$A$2:$T$1532,8,FALSE),0)</f>
        <v>0.24</v>
      </c>
      <c r="R521">
        <f>IF($K521="NQC",VLOOKUP($A521,'2021_NQC_List-11_13'!$A$2:$T$1532,9,FALSE),0)</f>
        <v>0.47</v>
      </c>
      <c r="S521">
        <f>IF($K521="NQC",VLOOKUP($A521,'2021_NQC_List-11_13'!$A$2:$T$1532,10,FALSE),0)</f>
        <v>0.59</v>
      </c>
      <c r="T521">
        <f>IF($K521="NQC",VLOOKUP($A521,'2021_NQC_List-11_13'!$A$2:$T$1532,11,FALSE),0)</f>
        <v>0.41</v>
      </c>
      <c r="U521">
        <f>IF($K521="NQC",VLOOKUP($A521,'2021_NQC_List-11_13'!$A$2:$T$1532,12,FALSE),0)</f>
        <v>0.21</v>
      </c>
      <c r="V521">
        <f>IF($K521="NQC",VLOOKUP($A521,'2021_NQC_List-11_13'!$A$2:$T$1532,13,FALSE),0)</f>
        <v>0.03</v>
      </c>
      <c r="W521">
        <f>IF($K521="NQC",VLOOKUP($A521,'2021_NQC_List-11_13'!$A$2:$T$1532,14,FALSE),0)</f>
        <v>0.03</v>
      </c>
      <c r="X521">
        <f>IF($K521="NQC",VLOOKUP($A521,'2021_NQC_List-11_13'!$A$2:$T$1532,15,FALSE),0)</f>
        <v>0</v>
      </c>
      <c r="Y521" t="str">
        <f t="shared" si="17"/>
        <v>Non-Hydro</v>
      </c>
      <c r="AA521" t="s">
        <v>4341</v>
      </c>
    </row>
    <row r="522" spans="1:27" x14ac:dyDescent="0.3">
      <c r="A522" t="str">
        <f>'OASIS-11_26'!E539</f>
        <v>SCEW_2_PDRP176</v>
      </c>
      <c r="B522" t="str">
        <f>'OASIS-11_26'!G539</f>
        <v>PDR-E SCEW 2</v>
      </c>
      <c r="C522" t="str">
        <f>VLOOKUP($A522,'OASIS-11_26'!$E$2:$R$1556,2,FALSE)</f>
        <v>GEN</v>
      </c>
      <c r="D522" s="1">
        <f>VLOOKUP($A522,'OASIS-11_26'!$E$2:$R$1556,11,FALSE)</f>
        <v>0</v>
      </c>
      <c r="E522" s="3" t="str">
        <f t="shared" si="16"/>
        <v/>
      </c>
      <c r="F522" t="str">
        <f>VLOOKUP($A522,'OASIS-11_26'!$E$2:$R$1556,9,FALSE)</f>
        <v>OTHER</v>
      </c>
      <c r="G522" t="str">
        <f>VLOOKUP($A522,'OASIS-11_26'!$E$2:$R$1556,8,FALSE)</f>
        <v>OTHER</v>
      </c>
      <c r="H522">
        <f>VLOOKUP($A522,'OASIS-11_26'!$E$2:$R$1556,4,FALSE)</f>
        <v>2</v>
      </c>
      <c r="I522">
        <f>VLOOKUP($A522,'OASIS-11_26'!$E$2:$R$1556,5,FALSE)</f>
        <v>0</v>
      </c>
      <c r="J522" t="str">
        <f>VLOOKUP($A522,'OASIS-11_26'!$E$2:$R$1556,6,FALSE)</f>
        <v>SCE</v>
      </c>
      <c r="K522" t="str">
        <f>IF(ISERROR(VLOOKUP($A522,'2021_NQC_List-11_13'!$A$2:$T$1532,4,FALSE)),"","NQC")</f>
        <v/>
      </c>
      <c r="L522" s="3" t="str">
        <f>IF(ISERROR(VLOOKUP($A522,'2021_NQC_List-11_13'!$A$2:$T$1532,4,FALSE)),"",VLOOKUP($A522,'2021_NQC_List-11_13'!$A$2:$T$1532,18,FALSE))</f>
        <v/>
      </c>
      <c r="M522">
        <f>IF($K522="NQC",VLOOKUP($A522,'2021_NQC_List-11_13'!$A$2:$T$1532,4,FALSE),0)</f>
        <v>0</v>
      </c>
      <c r="N522">
        <f>IF($K522="NQC",VLOOKUP($A522,'2021_NQC_List-11_13'!$A$2:$T$1532,5,FALSE),0)</f>
        <v>0</v>
      </c>
      <c r="O522">
        <f>IF($K522="NQC",VLOOKUP($A522,'2021_NQC_List-11_13'!$A$2:$T$1532,6,FALSE),0)</f>
        <v>0</v>
      </c>
      <c r="P522">
        <f>IF($K522="NQC",VLOOKUP($A522,'2021_NQC_List-11_13'!$A$2:$T$1532,7,FALSE),0)</f>
        <v>0</v>
      </c>
      <c r="Q522">
        <f>IF($K522="NQC",VLOOKUP($A522,'2021_NQC_List-11_13'!$A$2:$T$1532,8,FALSE),0)</f>
        <v>0</v>
      </c>
      <c r="R522">
        <f>IF($K522="NQC",VLOOKUP($A522,'2021_NQC_List-11_13'!$A$2:$T$1532,9,FALSE),0)</f>
        <v>0</v>
      </c>
      <c r="S522">
        <f>IF($K522="NQC",VLOOKUP($A522,'2021_NQC_List-11_13'!$A$2:$T$1532,10,FALSE),0)</f>
        <v>0</v>
      </c>
      <c r="T522">
        <f>IF($K522="NQC",VLOOKUP($A522,'2021_NQC_List-11_13'!$A$2:$T$1532,11,FALSE),0)</f>
        <v>0</v>
      </c>
      <c r="U522">
        <f>IF($K522="NQC",VLOOKUP($A522,'2021_NQC_List-11_13'!$A$2:$T$1532,12,FALSE),0)</f>
        <v>0</v>
      </c>
      <c r="V522">
        <f>IF($K522="NQC",VLOOKUP($A522,'2021_NQC_List-11_13'!$A$2:$T$1532,13,FALSE),0)</f>
        <v>0</v>
      </c>
      <c r="W522">
        <f>IF($K522="NQC",VLOOKUP($A522,'2021_NQC_List-11_13'!$A$2:$T$1532,14,FALSE),0)</f>
        <v>0</v>
      </c>
      <c r="X522">
        <f>IF($K522="NQC",VLOOKUP($A522,'2021_NQC_List-11_13'!$A$2:$T$1532,15,FALSE),0)</f>
        <v>0</v>
      </c>
      <c r="Y522" t="str">
        <f t="shared" si="17"/>
        <v>Non-Hydro</v>
      </c>
      <c r="Z522" t="s">
        <v>4361</v>
      </c>
      <c r="AA522" t="s">
        <v>4341</v>
      </c>
    </row>
    <row r="523" spans="1:27" x14ac:dyDescent="0.3">
      <c r="A523" t="str">
        <f>'OASIS-11_26'!E540</f>
        <v>CHINO_2_APEBT1</v>
      </c>
      <c r="B523" t="str">
        <f>'OASIS-11_26'!G540</f>
        <v>Pomona Energy Storage</v>
      </c>
      <c r="C523" t="str">
        <f>VLOOKUP($A523,'OASIS-11_26'!$E$2:$R$1556,2,FALSE)</f>
        <v>GEN</v>
      </c>
      <c r="D523" s="1">
        <f>VLOOKUP($A523,'OASIS-11_26'!$E$2:$R$1556,11,FALSE)</f>
        <v>42735</v>
      </c>
      <c r="E523" s="3">
        <f t="shared" si="16"/>
        <v>2016</v>
      </c>
      <c r="F523" t="str">
        <f>VLOOKUP($A523,'OASIS-11_26'!$E$2:$R$1556,9,FALSE)</f>
        <v>LESR</v>
      </c>
      <c r="G523" t="str">
        <f>VLOOKUP($A523,'OASIS-11_26'!$E$2:$R$1556,8,FALSE)</f>
        <v>OTHER</v>
      </c>
      <c r="H523">
        <f>VLOOKUP($A523,'OASIS-11_26'!$E$2:$R$1556,4,FALSE)</f>
        <v>20</v>
      </c>
      <c r="I523">
        <f>VLOOKUP($A523,'OASIS-11_26'!$E$2:$R$1556,5,FALSE)</f>
        <v>20</v>
      </c>
      <c r="J523" t="str">
        <f>VLOOKUP($A523,'OASIS-11_26'!$E$2:$R$1556,6,FALSE)</f>
        <v>SCE</v>
      </c>
      <c r="K523" t="str">
        <f>IF(ISERROR(VLOOKUP($A523,'2021_NQC_List-11_13'!$A$2:$T$1532,4,FALSE)),"","NQC")</f>
        <v>NQC</v>
      </c>
      <c r="L523" s="3" t="str">
        <f>IF(ISERROR(VLOOKUP($A523,'2021_NQC_List-11_13'!$A$2:$T$1532,4,FALSE)),"",VLOOKUP($A523,'2021_NQC_List-11_13'!$A$2:$T$1532,18,FALSE))</f>
        <v>FC</v>
      </c>
      <c r="M523">
        <f>IF($K523="NQC",VLOOKUP($A523,'2021_NQC_List-11_13'!$A$2:$T$1532,4,FALSE),0)</f>
        <v>20</v>
      </c>
      <c r="N523">
        <f>IF($K523="NQC",VLOOKUP($A523,'2021_NQC_List-11_13'!$A$2:$T$1532,5,FALSE),0)</f>
        <v>20</v>
      </c>
      <c r="O523">
        <f>IF($K523="NQC",VLOOKUP($A523,'2021_NQC_List-11_13'!$A$2:$T$1532,6,FALSE),0)</f>
        <v>20</v>
      </c>
      <c r="P523">
        <f>IF($K523="NQC",VLOOKUP($A523,'2021_NQC_List-11_13'!$A$2:$T$1532,7,FALSE),0)</f>
        <v>20</v>
      </c>
      <c r="Q523">
        <f>IF($K523="NQC",VLOOKUP($A523,'2021_NQC_List-11_13'!$A$2:$T$1532,8,FALSE),0)</f>
        <v>20</v>
      </c>
      <c r="R523">
        <f>IF($K523="NQC",VLOOKUP($A523,'2021_NQC_List-11_13'!$A$2:$T$1532,9,FALSE),0)</f>
        <v>20</v>
      </c>
      <c r="S523">
        <f>IF($K523="NQC",VLOOKUP($A523,'2021_NQC_List-11_13'!$A$2:$T$1532,10,FALSE),0)</f>
        <v>20</v>
      </c>
      <c r="T523">
        <f>IF($K523="NQC",VLOOKUP($A523,'2021_NQC_List-11_13'!$A$2:$T$1532,11,FALSE),0)</f>
        <v>20</v>
      </c>
      <c r="U523">
        <f>IF($K523="NQC",VLOOKUP($A523,'2021_NQC_List-11_13'!$A$2:$T$1532,12,FALSE),0)</f>
        <v>20</v>
      </c>
      <c r="V523">
        <f>IF($K523="NQC",VLOOKUP($A523,'2021_NQC_List-11_13'!$A$2:$T$1532,13,FALSE),0)</f>
        <v>20</v>
      </c>
      <c r="W523">
        <f>IF($K523="NQC",VLOOKUP($A523,'2021_NQC_List-11_13'!$A$2:$T$1532,14,FALSE),0)</f>
        <v>20</v>
      </c>
      <c r="X523">
        <f>IF($K523="NQC",VLOOKUP($A523,'2021_NQC_List-11_13'!$A$2:$T$1532,15,FALSE),0)</f>
        <v>20</v>
      </c>
      <c r="Y523" t="str">
        <f t="shared" si="17"/>
        <v>Non-Hydro</v>
      </c>
      <c r="AA523" t="s">
        <v>4341</v>
      </c>
    </row>
    <row r="524" spans="1:27" x14ac:dyDescent="0.3">
      <c r="A524" t="str">
        <f>'OASIS-11_26'!E541</f>
        <v>BIGSKY_2_SOLAR5</v>
      </c>
      <c r="B524" t="str">
        <f>'OASIS-11_26'!G541</f>
        <v>Big Sky Solar 2</v>
      </c>
      <c r="C524" t="str">
        <f>VLOOKUP($A524,'OASIS-11_26'!$E$2:$R$1556,2,FALSE)</f>
        <v>GEN</v>
      </c>
      <c r="D524" s="1">
        <f>VLOOKUP($A524,'OASIS-11_26'!$E$2:$R$1556,11,FALSE)</f>
        <v>42704</v>
      </c>
      <c r="E524" s="3">
        <f t="shared" si="16"/>
        <v>2016</v>
      </c>
      <c r="F524" t="str">
        <f>VLOOKUP($A524,'OASIS-11_26'!$E$2:$R$1556,9,FALSE)</f>
        <v>SUN</v>
      </c>
      <c r="G524" t="str">
        <f>VLOOKUP($A524,'OASIS-11_26'!$E$2:$R$1556,8,FALSE)</f>
        <v>PHOTO VOLTAIC</v>
      </c>
      <c r="H524">
        <f>VLOOKUP($A524,'OASIS-11_26'!$E$2:$R$1556,4,FALSE)</f>
        <v>5</v>
      </c>
      <c r="I524">
        <f>VLOOKUP($A524,'OASIS-11_26'!$E$2:$R$1556,5,FALSE)</f>
        <v>5</v>
      </c>
      <c r="J524" t="str">
        <f>VLOOKUP($A524,'OASIS-11_26'!$E$2:$R$1556,6,FALSE)</f>
        <v>SCE</v>
      </c>
      <c r="K524" t="str">
        <f>IF(ISERROR(VLOOKUP($A524,'2021_NQC_List-11_13'!$A$2:$T$1532,4,FALSE)),"","NQC")</f>
        <v>NQC</v>
      </c>
      <c r="L524" s="3" t="str">
        <f>IF(ISERROR(VLOOKUP($A524,'2021_NQC_List-11_13'!$A$2:$T$1532,4,FALSE)),"",VLOOKUP($A524,'2021_NQC_List-11_13'!$A$2:$T$1532,18,FALSE))</f>
        <v>FC</v>
      </c>
      <c r="M524">
        <f>IF($K524="NQC",VLOOKUP($A524,'2021_NQC_List-11_13'!$A$2:$T$1532,4,FALSE),0)</f>
        <v>0.2</v>
      </c>
      <c r="N524">
        <f>IF($K524="NQC",VLOOKUP($A524,'2021_NQC_List-11_13'!$A$2:$T$1532,5,FALSE),0)</f>
        <v>0.15</v>
      </c>
      <c r="O524">
        <f>IF($K524="NQC",VLOOKUP($A524,'2021_NQC_List-11_13'!$A$2:$T$1532,6,FALSE),0)</f>
        <v>0.9</v>
      </c>
      <c r="P524">
        <f>IF($K524="NQC",VLOOKUP($A524,'2021_NQC_List-11_13'!$A$2:$T$1532,7,FALSE),0)</f>
        <v>0.75</v>
      </c>
      <c r="Q524">
        <f>IF($K524="NQC",VLOOKUP($A524,'2021_NQC_List-11_13'!$A$2:$T$1532,8,FALSE),0)</f>
        <v>0.8</v>
      </c>
      <c r="R524">
        <f>IF($K524="NQC",VLOOKUP($A524,'2021_NQC_List-11_13'!$A$2:$T$1532,9,FALSE),0)</f>
        <v>1.55</v>
      </c>
      <c r="S524">
        <f>IF($K524="NQC",VLOOKUP($A524,'2021_NQC_List-11_13'!$A$2:$T$1532,10,FALSE),0)</f>
        <v>1.95</v>
      </c>
      <c r="T524">
        <f>IF($K524="NQC",VLOOKUP($A524,'2021_NQC_List-11_13'!$A$2:$T$1532,11,FALSE),0)</f>
        <v>1.35</v>
      </c>
      <c r="U524">
        <f>IF($K524="NQC",VLOOKUP($A524,'2021_NQC_List-11_13'!$A$2:$T$1532,12,FALSE),0)</f>
        <v>0.7</v>
      </c>
      <c r="V524">
        <f>IF($K524="NQC",VLOOKUP($A524,'2021_NQC_List-11_13'!$A$2:$T$1532,13,FALSE),0)</f>
        <v>0.1</v>
      </c>
      <c r="W524">
        <f>IF($K524="NQC",VLOOKUP($A524,'2021_NQC_List-11_13'!$A$2:$T$1532,14,FALSE),0)</f>
        <v>0.1</v>
      </c>
      <c r="X524">
        <f>IF($K524="NQC",VLOOKUP($A524,'2021_NQC_List-11_13'!$A$2:$T$1532,15,FALSE),0)</f>
        <v>0</v>
      </c>
      <c r="Y524" t="str">
        <f t="shared" si="17"/>
        <v>Non-Hydro</v>
      </c>
      <c r="AA524" t="s">
        <v>4341</v>
      </c>
    </row>
    <row r="525" spans="1:27" x14ac:dyDescent="0.3">
      <c r="A525" t="str">
        <f>'OASIS-11_26'!E542</f>
        <v>PMDLET_6_SOLAR1</v>
      </c>
      <c r="B525" t="str">
        <f>'OASIS-11_26'!G542</f>
        <v>SEPV Palmdale East, LLC</v>
      </c>
      <c r="C525" t="str">
        <f>VLOOKUP($A525,'OASIS-11_26'!$E$2:$R$1556,2,FALSE)</f>
        <v>GEN</v>
      </c>
      <c r="D525" s="1">
        <f>VLOOKUP($A525,'OASIS-11_26'!$E$2:$R$1556,11,FALSE)</f>
        <v>42216</v>
      </c>
      <c r="E525" s="3">
        <f t="shared" si="16"/>
        <v>2015</v>
      </c>
      <c r="F525" t="str">
        <f>VLOOKUP($A525,'OASIS-11_26'!$E$2:$R$1556,9,FALSE)</f>
        <v>SUN</v>
      </c>
      <c r="G525" t="str">
        <f>VLOOKUP($A525,'OASIS-11_26'!$E$2:$R$1556,8,FALSE)</f>
        <v>PHOTO VOLTAIC</v>
      </c>
      <c r="H525">
        <f>VLOOKUP($A525,'OASIS-11_26'!$E$2:$R$1556,4,FALSE)</f>
        <v>10</v>
      </c>
      <c r="I525">
        <f>VLOOKUP($A525,'OASIS-11_26'!$E$2:$R$1556,5,FALSE)</f>
        <v>10</v>
      </c>
      <c r="J525" t="str">
        <f>VLOOKUP($A525,'OASIS-11_26'!$E$2:$R$1556,6,FALSE)</f>
        <v>SCE</v>
      </c>
      <c r="K525" t="str">
        <f>IF(ISERROR(VLOOKUP($A525,'2021_NQC_List-11_13'!$A$2:$T$1532,4,FALSE)),"","NQC")</f>
        <v>NQC</v>
      </c>
      <c r="L525" s="3" t="str">
        <f>IF(ISERROR(VLOOKUP($A525,'2021_NQC_List-11_13'!$A$2:$T$1532,4,FALSE)),"",VLOOKUP($A525,'2021_NQC_List-11_13'!$A$2:$T$1532,18,FALSE))</f>
        <v>FC</v>
      </c>
      <c r="M525">
        <f>IF($K525="NQC",VLOOKUP($A525,'2021_NQC_List-11_13'!$A$2:$T$1532,4,FALSE),0)</f>
        <v>0.4</v>
      </c>
      <c r="N525">
        <f>IF($K525="NQC",VLOOKUP($A525,'2021_NQC_List-11_13'!$A$2:$T$1532,5,FALSE),0)</f>
        <v>0.3</v>
      </c>
      <c r="O525">
        <f>IF($K525="NQC",VLOOKUP($A525,'2021_NQC_List-11_13'!$A$2:$T$1532,6,FALSE),0)</f>
        <v>1.8</v>
      </c>
      <c r="P525">
        <f>IF($K525="NQC",VLOOKUP($A525,'2021_NQC_List-11_13'!$A$2:$T$1532,7,FALSE),0)</f>
        <v>1.5</v>
      </c>
      <c r="Q525">
        <f>IF($K525="NQC",VLOOKUP($A525,'2021_NQC_List-11_13'!$A$2:$T$1532,8,FALSE),0)</f>
        <v>1.6</v>
      </c>
      <c r="R525">
        <f>IF($K525="NQC",VLOOKUP($A525,'2021_NQC_List-11_13'!$A$2:$T$1532,9,FALSE),0)</f>
        <v>3.1</v>
      </c>
      <c r="S525">
        <f>IF($K525="NQC",VLOOKUP($A525,'2021_NQC_List-11_13'!$A$2:$T$1532,10,FALSE),0)</f>
        <v>3.9</v>
      </c>
      <c r="T525">
        <f>IF($K525="NQC",VLOOKUP($A525,'2021_NQC_List-11_13'!$A$2:$T$1532,11,FALSE),0)</f>
        <v>2.7</v>
      </c>
      <c r="U525">
        <f>IF($K525="NQC",VLOOKUP($A525,'2021_NQC_List-11_13'!$A$2:$T$1532,12,FALSE),0)</f>
        <v>1.4</v>
      </c>
      <c r="V525">
        <f>IF($K525="NQC",VLOOKUP($A525,'2021_NQC_List-11_13'!$A$2:$T$1532,13,FALSE),0)</f>
        <v>0.2</v>
      </c>
      <c r="W525">
        <f>IF($K525="NQC",VLOOKUP($A525,'2021_NQC_List-11_13'!$A$2:$T$1532,14,FALSE),0)</f>
        <v>0.2</v>
      </c>
      <c r="X525">
        <f>IF($K525="NQC",VLOOKUP($A525,'2021_NQC_List-11_13'!$A$2:$T$1532,15,FALSE),0)</f>
        <v>0</v>
      </c>
      <c r="Y525" t="str">
        <f t="shared" si="17"/>
        <v>Non-Hydro</v>
      </c>
      <c r="AA525" t="s">
        <v>4341</v>
      </c>
    </row>
    <row r="526" spans="1:27" x14ac:dyDescent="0.3">
      <c r="A526" t="str">
        <f>'OASIS-11_26'!E543</f>
        <v>SCEC_1_PDRP162</v>
      </c>
      <c r="B526" t="str">
        <f>'OASIS-11_26'!G543</f>
        <v>SCEC_1_PDRP162</v>
      </c>
      <c r="C526" t="str">
        <f>VLOOKUP($A526,'OASIS-11_26'!$E$2:$R$1556,2,FALSE)</f>
        <v>GEN</v>
      </c>
      <c r="D526" s="1">
        <f>VLOOKUP($A526,'OASIS-11_26'!$E$2:$R$1556,11,FALSE)</f>
        <v>0</v>
      </c>
      <c r="E526" s="3" t="str">
        <f t="shared" si="16"/>
        <v/>
      </c>
      <c r="F526" t="str">
        <f>VLOOKUP($A526,'OASIS-11_26'!$E$2:$R$1556,9,FALSE)</f>
        <v>OTHER</v>
      </c>
      <c r="G526" t="str">
        <f>VLOOKUP($A526,'OASIS-11_26'!$E$2:$R$1556,8,FALSE)</f>
        <v>OTHER</v>
      </c>
      <c r="H526">
        <f>VLOOKUP($A526,'OASIS-11_26'!$E$2:$R$1556,4,FALSE)</f>
        <v>9.99</v>
      </c>
      <c r="I526">
        <f>VLOOKUP($A526,'OASIS-11_26'!$E$2:$R$1556,5,FALSE)</f>
        <v>0</v>
      </c>
      <c r="J526" t="str">
        <f>VLOOKUP($A526,'OASIS-11_26'!$E$2:$R$1556,6,FALSE)</f>
        <v>SCE</v>
      </c>
      <c r="K526" t="str">
        <f>IF(ISERROR(VLOOKUP($A526,'2021_NQC_List-11_13'!$A$2:$T$1532,4,FALSE)),"","NQC")</f>
        <v/>
      </c>
      <c r="L526" s="3" t="str">
        <f>IF(ISERROR(VLOOKUP($A526,'2021_NQC_List-11_13'!$A$2:$T$1532,4,FALSE)),"",VLOOKUP($A526,'2021_NQC_List-11_13'!$A$2:$T$1532,18,FALSE))</f>
        <v/>
      </c>
      <c r="M526">
        <f>IF($K526="NQC",VLOOKUP($A526,'2021_NQC_List-11_13'!$A$2:$T$1532,4,FALSE),0)</f>
        <v>0</v>
      </c>
      <c r="N526">
        <f>IF($K526="NQC",VLOOKUP($A526,'2021_NQC_List-11_13'!$A$2:$T$1532,5,FALSE),0)</f>
        <v>0</v>
      </c>
      <c r="O526">
        <f>IF($K526="NQC",VLOOKUP($A526,'2021_NQC_List-11_13'!$A$2:$T$1532,6,FALSE),0)</f>
        <v>0</v>
      </c>
      <c r="P526">
        <f>IF($K526="NQC",VLOOKUP($A526,'2021_NQC_List-11_13'!$A$2:$T$1532,7,FALSE),0)</f>
        <v>0</v>
      </c>
      <c r="Q526">
        <f>IF($K526="NQC",VLOOKUP($A526,'2021_NQC_List-11_13'!$A$2:$T$1532,8,FALSE),0)</f>
        <v>0</v>
      </c>
      <c r="R526">
        <f>IF($K526="NQC",VLOOKUP($A526,'2021_NQC_List-11_13'!$A$2:$T$1532,9,FALSE),0)</f>
        <v>0</v>
      </c>
      <c r="S526">
        <f>IF($K526="NQC",VLOOKUP($A526,'2021_NQC_List-11_13'!$A$2:$T$1532,10,FALSE),0)</f>
        <v>0</v>
      </c>
      <c r="T526">
        <f>IF($K526="NQC",VLOOKUP($A526,'2021_NQC_List-11_13'!$A$2:$T$1532,11,FALSE),0)</f>
        <v>0</v>
      </c>
      <c r="U526">
        <f>IF($K526="NQC",VLOOKUP($A526,'2021_NQC_List-11_13'!$A$2:$T$1532,12,FALSE),0)</f>
        <v>0</v>
      </c>
      <c r="V526">
        <f>IF($K526="NQC",VLOOKUP($A526,'2021_NQC_List-11_13'!$A$2:$T$1532,13,FALSE),0)</f>
        <v>0</v>
      </c>
      <c r="W526">
        <f>IF($K526="NQC",VLOOKUP($A526,'2021_NQC_List-11_13'!$A$2:$T$1532,14,FALSE),0)</f>
        <v>0</v>
      </c>
      <c r="X526">
        <f>IF($K526="NQC",VLOOKUP($A526,'2021_NQC_List-11_13'!$A$2:$T$1532,15,FALSE),0)</f>
        <v>0</v>
      </c>
      <c r="Y526" t="str">
        <f t="shared" si="17"/>
        <v>Non-Hydro</v>
      </c>
      <c r="Z526" t="s">
        <v>4361</v>
      </c>
      <c r="AA526" t="s">
        <v>4341</v>
      </c>
    </row>
    <row r="527" spans="1:27" x14ac:dyDescent="0.3">
      <c r="A527" t="str">
        <f>'OASIS-11_26'!E544</f>
        <v>WHEATL_6_LNDFIL</v>
      </c>
      <c r="B527" t="str">
        <f>'OASIS-11_26'!G544</f>
        <v>G2 ENERGY, OSTROM ROAD LLC</v>
      </c>
      <c r="C527" t="str">
        <f>VLOOKUP($A527,'OASIS-11_26'!$E$2:$R$1556,2,FALSE)</f>
        <v>GEN</v>
      </c>
      <c r="D527" s="1">
        <f>VLOOKUP($A527,'OASIS-11_26'!$E$2:$R$1556,11,FALSE)</f>
        <v>41518</v>
      </c>
      <c r="E527" s="3">
        <f t="shared" si="16"/>
        <v>2013</v>
      </c>
      <c r="F527" t="str">
        <f>VLOOKUP($A527,'OASIS-11_26'!$E$2:$R$1556,9,FALSE)</f>
        <v>BIOGAS</v>
      </c>
      <c r="G527" t="str">
        <f>VLOOKUP($A527,'OASIS-11_26'!$E$2:$R$1556,8,FALSE)</f>
        <v>RECIPROCATING ENGINE</v>
      </c>
      <c r="H527">
        <f>VLOOKUP($A527,'OASIS-11_26'!$E$2:$R$1556,4,FALSE)</f>
        <v>3.55</v>
      </c>
      <c r="I527">
        <f>VLOOKUP($A527,'OASIS-11_26'!$E$2:$R$1556,5,FALSE)</f>
        <v>3.55</v>
      </c>
      <c r="J527" t="str">
        <f>VLOOKUP($A527,'OASIS-11_26'!$E$2:$R$1556,6,FALSE)</f>
        <v>PGAE</v>
      </c>
      <c r="K527" t="str">
        <f>IF(ISERROR(VLOOKUP($A527,'2021_NQC_List-11_13'!$A$2:$T$1532,4,FALSE)),"","NQC")</f>
        <v>NQC</v>
      </c>
      <c r="L527" s="3" t="str">
        <f>IF(ISERROR(VLOOKUP($A527,'2021_NQC_List-11_13'!$A$2:$T$1532,4,FALSE)),"",VLOOKUP($A527,'2021_NQC_List-11_13'!$A$2:$T$1532,18,FALSE))</f>
        <v>FC</v>
      </c>
      <c r="M527">
        <f>IF($K527="NQC",VLOOKUP($A527,'2021_NQC_List-11_13'!$A$2:$T$1532,4,FALSE),0)</f>
        <v>3.55</v>
      </c>
      <c r="N527">
        <f>IF($K527="NQC",VLOOKUP($A527,'2021_NQC_List-11_13'!$A$2:$T$1532,5,FALSE),0)</f>
        <v>3.55</v>
      </c>
      <c r="O527">
        <f>IF($K527="NQC",VLOOKUP($A527,'2021_NQC_List-11_13'!$A$2:$T$1532,6,FALSE),0)</f>
        <v>3.55</v>
      </c>
      <c r="P527">
        <f>IF($K527="NQC",VLOOKUP($A527,'2021_NQC_List-11_13'!$A$2:$T$1532,7,FALSE),0)</f>
        <v>3.55</v>
      </c>
      <c r="Q527">
        <f>IF($K527="NQC",VLOOKUP($A527,'2021_NQC_List-11_13'!$A$2:$T$1532,8,FALSE),0)</f>
        <v>3.55</v>
      </c>
      <c r="R527">
        <f>IF($K527="NQC",VLOOKUP($A527,'2021_NQC_List-11_13'!$A$2:$T$1532,9,FALSE),0)</f>
        <v>3.55</v>
      </c>
      <c r="S527">
        <f>IF($K527="NQC",VLOOKUP($A527,'2021_NQC_List-11_13'!$A$2:$T$1532,10,FALSE),0)</f>
        <v>3.55</v>
      </c>
      <c r="T527">
        <f>IF($K527="NQC",VLOOKUP($A527,'2021_NQC_List-11_13'!$A$2:$T$1532,11,FALSE),0)</f>
        <v>3.55</v>
      </c>
      <c r="U527">
        <f>IF($K527="NQC",VLOOKUP($A527,'2021_NQC_List-11_13'!$A$2:$T$1532,12,FALSE),0)</f>
        <v>3.55</v>
      </c>
      <c r="V527">
        <f>IF($K527="NQC",VLOOKUP($A527,'2021_NQC_List-11_13'!$A$2:$T$1532,13,FALSE),0)</f>
        <v>3.55</v>
      </c>
      <c r="W527">
        <f>IF($K527="NQC",VLOOKUP($A527,'2021_NQC_List-11_13'!$A$2:$T$1532,14,FALSE),0)</f>
        <v>3.55</v>
      </c>
      <c r="X527">
        <f>IF($K527="NQC",VLOOKUP($A527,'2021_NQC_List-11_13'!$A$2:$T$1532,15,FALSE),0)</f>
        <v>3.55</v>
      </c>
      <c r="Y527" t="str">
        <f t="shared" si="17"/>
        <v>Non-Hydro</v>
      </c>
      <c r="AA527" t="s">
        <v>4341</v>
      </c>
    </row>
    <row r="528" spans="1:27" x14ac:dyDescent="0.3">
      <c r="A528" t="str">
        <f>'OASIS-11_26'!E545</f>
        <v>CAMPFW_7_FARWST</v>
      </c>
      <c r="B528" t="str">
        <f>'OASIS-11_26'!G545</f>
        <v>CAMP FAR WEST HYDRO</v>
      </c>
      <c r="C528" t="str">
        <f>VLOOKUP($A528,'OASIS-11_26'!$E$2:$R$1556,2,FALSE)</f>
        <v>GEN</v>
      </c>
      <c r="D528" s="1">
        <f>VLOOKUP($A528,'OASIS-11_26'!$E$2:$R$1556,11,FALSE)</f>
        <v>31048</v>
      </c>
      <c r="E528" s="3">
        <f t="shared" si="16"/>
        <v>1985</v>
      </c>
      <c r="F528" t="str">
        <f>VLOOKUP($A528,'OASIS-11_26'!$E$2:$R$1556,9,FALSE)</f>
        <v>WATER</v>
      </c>
      <c r="G528" t="str">
        <f>VLOOKUP($A528,'OASIS-11_26'!$E$2:$R$1556,8,FALSE)</f>
        <v>HYDRO</v>
      </c>
      <c r="H528">
        <f>VLOOKUP($A528,'OASIS-11_26'!$E$2:$R$1556,4,FALSE)</f>
        <v>8</v>
      </c>
      <c r="I528">
        <f>VLOOKUP($A528,'OASIS-11_26'!$E$2:$R$1556,5,FALSE)</f>
        <v>7.9</v>
      </c>
      <c r="J528" t="str">
        <f>VLOOKUP($A528,'OASIS-11_26'!$E$2:$R$1556,6,FALSE)</f>
        <v>PGAE</v>
      </c>
      <c r="K528" t="str">
        <f>IF(ISERROR(VLOOKUP($A528,'2021_NQC_List-11_13'!$A$2:$T$1532,4,FALSE)),"","NQC")</f>
        <v>NQC</v>
      </c>
      <c r="L528" s="3" t="str">
        <f>IF(ISERROR(VLOOKUP($A528,'2021_NQC_List-11_13'!$A$2:$T$1532,4,FALSE)),"",VLOOKUP($A528,'2021_NQC_List-11_13'!$A$2:$T$1532,18,FALSE))</f>
        <v>FC</v>
      </c>
      <c r="M528">
        <f>IF($K528="NQC",VLOOKUP($A528,'2021_NQC_List-11_13'!$A$2:$T$1532,4,FALSE),0)</f>
        <v>0</v>
      </c>
      <c r="N528">
        <f>IF($K528="NQC",VLOOKUP($A528,'2021_NQC_List-11_13'!$A$2:$T$1532,5,FALSE),0)</f>
        <v>2.08</v>
      </c>
      <c r="O528">
        <f>IF($K528="NQC",VLOOKUP($A528,'2021_NQC_List-11_13'!$A$2:$T$1532,6,FALSE),0)</f>
        <v>5.6</v>
      </c>
      <c r="P528">
        <f>IF($K528="NQC",VLOOKUP($A528,'2021_NQC_List-11_13'!$A$2:$T$1532,7,FALSE),0)</f>
        <v>5.52</v>
      </c>
      <c r="Q528">
        <f>IF($K528="NQC",VLOOKUP($A528,'2021_NQC_List-11_13'!$A$2:$T$1532,8,FALSE),0)</f>
        <v>3.2</v>
      </c>
      <c r="R528">
        <f>IF($K528="NQC",VLOOKUP($A528,'2021_NQC_List-11_13'!$A$2:$T$1532,9,FALSE),0)</f>
        <v>2.72</v>
      </c>
      <c r="S528">
        <f>IF($K528="NQC",VLOOKUP($A528,'2021_NQC_List-11_13'!$A$2:$T$1532,10,FALSE),0)</f>
        <v>3.52</v>
      </c>
      <c r="T528">
        <f>IF($K528="NQC",VLOOKUP($A528,'2021_NQC_List-11_13'!$A$2:$T$1532,11,FALSE),0)</f>
        <v>3.1</v>
      </c>
      <c r="U528">
        <f>IF($K528="NQC",VLOOKUP($A528,'2021_NQC_List-11_13'!$A$2:$T$1532,12,FALSE),0)</f>
        <v>0</v>
      </c>
      <c r="V528">
        <f>IF($K528="NQC",VLOOKUP($A528,'2021_NQC_List-11_13'!$A$2:$T$1532,13,FALSE),0)</f>
        <v>0</v>
      </c>
      <c r="W528">
        <f>IF($K528="NQC",VLOOKUP($A528,'2021_NQC_List-11_13'!$A$2:$T$1532,14,FALSE),0)</f>
        <v>0</v>
      </c>
      <c r="X528">
        <f>IF($K528="NQC",VLOOKUP($A528,'2021_NQC_List-11_13'!$A$2:$T$1532,15,FALSE),0)</f>
        <v>0</v>
      </c>
      <c r="Y528" t="str">
        <f t="shared" si="17"/>
        <v>Hydro-Small Hydro</v>
      </c>
      <c r="AA528" t="s">
        <v>4341</v>
      </c>
    </row>
    <row r="529" spans="1:27" x14ac:dyDescent="0.3">
      <c r="A529" t="str">
        <f>'OASIS-11_26'!E546</f>
        <v>GARNET_2_WIND1</v>
      </c>
      <c r="B529" t="str">
        <f>'OASIS-11_26'!G546</f>
        <v>Phoenix</v>
      </c>
      <c r="C529" t="str">
        <f>VLOOKUP($A529,'OASIS-11_26'!$E$2:$R$1556,2,FALSE)</f>
        <v>GEN</v>
      </c>
      <c r="D529" s="1">
        <f>VLOOKUP($A529,'OASIS-11_26'!$E$2:$R$1556,11,FALSE)</f>
        <v>42030</v>
      </c>
      <c r="E529" s="3">
        <f t="shared" si="16"/>
        <v>2015</v>
      </c>
      <c r="F529" t="str">
        <f>VLOOKUP($A529,'OASIS-11_26'!$E$2:$R$1556,9,FALSE)</f>
        <v>WIND</v>
      </c>
      <c r="G529" t="str">
        <f>VLOOKUP($A529,'OASIS-11_26'!$E$2:$R$1556,8,FALSE)</f>
        <v>WIND</v>
      </c>
      <c r="H529">
        <f>VLOOKUP($A529,'OASIS-11_26'!$E$2:$R$1556,4,FALSE)</f>
        <v>11.2</v>
      </c>
      <c r="I529">
        <f>VLOOKUP($A529,'OASIS-11_26'!$E$2:$R$1556,5,FALSE)</f>
        <v>11.2</v>
      </c>
      <c r="J529" t="str">
        <f>VLOOKUP($A529,'OASIS-11_26'!$E$2:$R$1556,6,FALSE)</f>
        <v>SCE</v>
      </c>
      <c r="K529" t="str">
        <f>IF(ISERROR(VLOOKUP($A529,'2021_NQC_List-11_13'!$A$2:$T$1532,4,FALSE)),"","NQC")</f>
        <v>NQC</v>
      </c>
      <c r="L529" s="3" t="str">
        <f>IF(ISERROR(VLOOKUP($A529,'2021_NQC_List-11_13'!$A$2:$T$1532,4,FALSE)),"",VLOOKUP($A529,'2021_NQC_List-11_13'!$A$2:$T$1532,18,FALSE))</f>
        <v>FC</v>
      </c>
      <c r="M529">
        <f>IF($K529="NQC",VLOOKUP($A529,'2021_NQC_List-11_13'!$A$2:$T$1532,4,FALSE),0)</f>
        <v>1.57</v>
      </c>
      <c r="N529">
        <f>IF($K529="NQC",VLOOKUP($A529,'2021_NQC_List-11_13'!$A$2:$T$1532,5,FALSE),0)</f>
        <v>1.34</v>
      </c>
      <c r="O529">
        <f>IF($K529="NQC",VLOOKUP($A529,'2021_NQC_List-11_13'!$A$2:$T$1532,6,FALSE),0)</f>
        <v>3.14</v>
      </c>
      <c r="P529">
        <f>IF($K529="NQC",VLOOKUP($A529,'2021_NQC_List-11_13'!$A$2:$T$1532,7,FALSE),0)</f>
        <v>2.8</v>
      </c>
      <c r="Q529">
        <f>IF($K529="NQC",VLOOKUP($A529,'2021_NQC_List-11_13'!$A$2:$T$1532,8,FALSE),0)</f>
        <v>2.8</v>
      </c>
      <c r="R529">
        <f>IF($K529="NQC",VLOOKUP($A529,'2021_NQC_List-11_13'!$A$2:$T$1532,9,FALSE),0)</f>
        <v>3.7</v>
      </c>
      <c r="S529">
        <f>IF($K529="NQC",VLOOKUP($A529,'2021_NQC_List-11_13'!$A$2:$T$1532,10,FALSE),0)</f>
        <v>2.58</v>
      </c>
      <c r="T529">
        <f>IF($K529="NQC",VLOOKUP($A529,'2021_NQC_List-11_13'!$A$2:$T$1532,11,FALSE),0)</f>
        <v>2.35</v>
      </c>
      <c r="U529">
        <f>IF($K529="NQC",VLOOKUP($A529,'2021_NQC_List-11_13'!$A$2:$T$1532,12,FALSE),0)</f>
        <v>1.68</v>
      </c>
      <c r="V529">
        <f>IF($K529="NQC",VLOOKUP($A529,'2021_NQC_List-11_13'!$A$2:$T$1532,13,FALSE),0)</f>
        <v>0.9</v>
      </c>
      <c r="W529">
        <f>IF($K529="NQC",VLOOKUP($A529,'2021_NQC_List-11_13'!$A$2:$T$1532,14,FALSE),0)</f>
        <v>1.34</v>
      </c>
      <c r="X529">
        <f>IF($K529="NQC",VLOOKUP($A529,'2021_NQC_List-11_13'!$A$2:$T$1532,15,FALSE),0)</f>
        <v>1.46</v>
      </c>
      <c r="Y529" t="str">
        <f t="shared" si="17"/>
        <v>Non-Hydro</v>
      </c>
      <c r="AA529" t="s">
        <v>4341</v>
      </c>
    </row>
    <row r="530" spans="1:27" x14ac:dyDescent="0.3">
      <c r="A530" t="str">
        <f>'OASIS-11_26'!E547</f>
        <v>SCEC_1_PDRP178</v>
      </c>
      <c r="B530" t="str">
        <f>'OASIS-11_26'!G547</f>
        <v>SCEC_1_PDRP178</v>
      </c>
      <c r="C530" t="str">
        <f>VLOOKUP($A530,'OASIS-11_26'!$E$2:$R$1556,2,FALSE)</f>
        <v>GEN</v>
      </c>
      <c r="D530" s="1">
        <f>VLOOKUP($A530,'OASIS-11_26'!$E$2:$R$1556,11,FALSE)</f>
        <v>0</v>
      </c>
      <c r="E530" s="3" t="str">
        <f t="shared" si="16"/>
        <v/>
      </c>
      <c r="F530" t="str">
        <f>VLOOKUP($A530,'OASIS-11_26'!$E$2:$R$1556,9,FALSE)</f>
        <v>OTHER</v>
      </c>
      <c r="G530" t="str">
        <f>VLOOKUP($A530,'OASIS-11_26'!$E$2:$R$1556,8,FALSE)</f>
        <v>OTHER</v>
      </c>
      <c r="H530">
        <f>VLOOKUP($A530,'OASIS-11_26'!$E$2:$R$1556,4,FALSE)</f>
        <v>0.99</v>
      </c>
      <c r="I530">
        <f>VLOOKUP($A530,'OASIS-11_26'!$E$2:$R$1556,5,FALSE)</f>
        <v>0</v>
      </c>
      <c r="J530" t="str">
        <f>VLOOKUP($A530,'OASIS-11_26'!$E$2:$R$1556,6,FALSE)</f>
        <v>SCE</v>
      </c>
      <c r="K530" t="str">
        <f>IF(ISERROR(VLOOKUP($A530,'2021_NQC_List-11_13'!$A$2:$T$1532,4,FALSE)),"","NQC")</f>
        <v/>
      </c>
      <c r="L530" s="3" t="str">
        <f>IF(ISERROR(VLOOKUP($A530,'2021_NQC_List-11_13'!$A$2:$T$1532,4,FALSE)),"",VLOOKUP($A530,'2021_NQC_List-11_13'!$A$2:$T$1532,18,FALSE))</f>
        <v/>
      </c>
      <c r="M530">
        <f>IF($K530="NQC",VLOOKUP($A530,'2021_NQC_List-11_13'!$A$2:$T$1532,4,FALSE),0)</f>
        <v>0</v>
      </c>
      <c r="N530">
        <f>IF($K530="NQC",VLOOKUP($A530,'2021_NQC_List-11_13'!$A$2:$T$1532,5,FALSE),0)</f>
        <v>0</v>
      </c>
      <c r="O530">
        <f>IF($K530="NQC",VLOOKUP($A530,'2021_NQC_List-11_13'!$A$2:$T$1532,6,FALSE),0)</f>
        <v>0</v>
      </c>
      <c r="P530">
        <f>IF($K530="NQC",VLOOKUP($A530,'2021_NQC_List-11_13'!$A$2:$T$1532,7,FALSE),0)</f>
        <v>0</v>
      </c>
      <c r="Q530">
        <f>IF($K530="NQC",VLOOKUP($A530,'2021_NQC_List-11_13'!$A$2:$T$1532,8,FALSE),0)</f>
        <v>0</v>
      </c>
      <c r="R530">
        <f>IF($K530="NQC",VLOOKUP($A530,'2021_NQC_List-11_13'!$A$2:$T$1532,9,FALSE),0)</f>
        <v>0</v>
      </c>
      <c r="S530">
        <f>IF($K530="NQC",VLOOKUP($A530,'2021_NQC_List-11_13'!$A$2:$T$1532,10,FALSE),0)</f>
        <v>0</v>
      </c>
      <c r="T530">
        <f>IF($K530="NQC",VLOOKUP($A530,'2021_NQC_List-11_13'!$A$2:$T$1532,11,FALSE),0)</f>
        <v>0</v>
      </c>
      <c r="U530">
        <f>IF($K530="NQC",VLOOKUP($A530,'2021_NQC_List-11_13'!$A$2:$T$1532,12,FALSE),0)</f>
        <v>0</v>
      </c>
      <c r="V530">
        <f>IF($K530="NQC",VLOOKUP($A530,'2021_NQC_List-11_13'!$A$2:$T$1532,13,FALSE),0)</f>
        <v>0</v>
      </c>
      <c r="W530">
        <f>IF($K530="NQC",VLOOKUP($A530,'2021_NQC_List-11_13'!$A$2:$T$1532,14,FALSE),0)</f>
        <v>0</v>
      </c>
      <c r="X530">
        <f>IF($K530="NQC",VLOOKUP($A530,'2021_NQC_List-11_13'!$A$2:$T$1532,15,FALSE),0)</f>
        <v>0</v>
      </c>
      <c r="Y530" t="str">
        <f t="shared" si="17"/>
        <v>Non-Hydro</v>
      </c>
      <c r="Z530" t="s">
        <v>4361</v>
      </c>
      <c r="AA530" t="s">
        <v>4341</v>
      </c>
    </row>
    <row r="531" spans="1:27" x14ac:dyDescent="0.3">
      <c r="A531" t="str">
        <f>'OASIS-11_26'!E548</f>
        <v>KERKH2_7_UNIT 1</v>
      </c>
      <c r="B531" t="str">
        <f>'OASIS-11_26'!G548</f>
        <v>KERKHOFF PH 2 UNIT #1</v>
      </c>
      <c r="C531" t="str">
        <f>VLOOKUP($A531,'OASIS-11_26'!$E$2:$R$1556,2,FALSE)</f>
        <v>GEN</v>
      </c>
      <c r="D531" s="1">
        <f>VLOOKUP($A531,'OASIS-11_26'!$E$2:$R$1556,11,FALSE)</f>
        <v>30317</v>
      </c>
      <c r="E531" s="3">
        <f t="shared" si="16"/>
        <v>1983</v>
      </c>
      <c r="F531" t="str">
        <f>VLOOKUP($A531,'OASIS-11_26'!$E$2:$R$1556,9,FALSE)</f>
        <v>WATER</v>
      </c>
      <c r="G531" t="str">
        <f>VLOOKUP($A531,'OASIS-11_26'!$E$2:$R$1556,8,FALSE)</f>
        <v>HYDRO</v>
      </c>
      <c r="H531">
        <f>VLOOKUP($A531,'OASIS-11_26'!$E$2:$R$1556,4,FALSE)</f>
        <v>153.9</v>
      </c>
      <c r="I531">
        <f>VLOOKUP($A531,'OASIS-11_26'!$E$2:$R$1556,5,FALSE)</f>
        <v>153.9</v>
      </c>
      <c r="J531" t="str">
        <f>VLOOKUP($A531,'OASIS-11_26'!$E$2:$R$1556,6,FALSE)</f>
        <v>PGAE</v>
      </c>
      <c r="K531" t="str">
        <f>IF(ISERROR(VLOOKUP($A531,'2021_NQC_List-11_13'!$A$2:$T$1532,4,FALSE)),"","NQC")</f>
        <v>NQC</v>
      </c>
      <c r="L531" s="3" t="str">
        <f>IF(ISERROR(VLOOKUP($A531,'2021_NQC_List-11_13'!$A$2:$T$1532,4,FALSE)),"",VLOOKUP($A531,'2021_NQC_List-11_13'!$A$2:$T$1532,18,FALSE))</f>
        <v>FC</v>
      </c>
      <c r="M531">
        <f>IF($K531="NQC",VLOOKUP($A531,'2021_NQC_List-11_13'!$A$2:$T$1532,4,FALSE),0)</f>
        <v>32</v>
      </c>
      <c r="N531">
        <f>IF($K531="NQC",VLOOKUP($A531,'2021_NQC_List-11_13'!$A$2:$T$1532,5,FALSE),0)</f>
        <v>32</v>
      </c>
      <c r="O531">
        <f>IF($K531="NQC",VLOOKUP($A531,'2021_NQC_List-11_13'!$A$2:$T$1532,6,FALSE),0)</f>
        <v>36</v>
      </c>
      <c r="P531">
        <f>IF($K531="NQC",VLOOKUP($A531,'2021_NQC_List-11_13'!$A$2:$T$1532,7,FALSE),0)</f>
        <v>73.599999999999994</v>
      </c>
      <c r="Q531">
        <f>IF($K531="NQC",VLOOKUP($A531,'2021_NQC_List-11_13'!$A$2:$T$1532,8,FALSE),0)</f>
        <v>112.9</v>
      </c>
      <c r="R531">
        <f>IF($K531="NQC",VLOOKUP($A531,'2021_NQC_List-11_13'!$A$2:$T$1532,9,FALSE),0)</f>
        <v>113.4</v>
      </c>
      <c r="S531">
        <f>IF($K531="NQC",VLOOKUP($A531,'2021_NQC_List-11_13'!$A$2:$T$1532,10,FALSE),0)</f>
        <v>111.2</v>
      </c>
      <c r="T531">
        <f>IF($K531="NQC",VLOOKUP($A531,'2021_NQC_List-11_13'!$A$2:$T$1532,11,FALSE),0)</f>
        <v>84</v>
      </c>
      <c r="U531">
        <f>IF($K531="NQC",VLOOKUP($A531,'2021_NQC_List-11_13'!$A$2:$T$1532,12,FALSE),0)</f>
        <v>75</v>
      </c>
      <c r="V531">
        <f>IF($K531="NQC",VLOOKUP($A531,'2021_NQC_List-11_13'!$A$2:$T$1532,13,FALSE),0)</f>
        <v>0</v>
      </c>
      <c r="W531">
        <f>IF($K531="NQC",VLOOKUP($A531,'2021_NQC_List-11_13'!$A$2:$T$1532,14,FALSE),0)</f>
        <v>0</v>
      </c>
      <c r="X531">
        <f>IF($K531="NQC",VLOOKUP($A531,'2021_NQC_List-11_13'!$A$2:$T$1532,15,FALSE),0)</f>
        <v>8</v>
      </c>
      <c r="Y531" t="str">
        <f t="shared" si="17"/>
        <v>Hydro-Large Hydro</v>
      </c>
      <c r="AA531" t="s">
        <v>4341</v>
      </c>
    </row>
    <row r="532" spans="1:27" x14ac:dyDescent="0.3">
      <c r="A532" t="str">
        <f>'OASIS-11_26'!E549</f>
        <v>HATLOS_6_BWDHY1</v>
      </c>
      <c r="B532" t="str">
        <f>'OASIS-11_26'!G549</f>
        <v>Bidwell Ditch</v>
      </c>
      <c r="C532" t="str">
        <f>VLOOKUP($A532,'OASIS-11_26'!$E$2:$R$1556,2,FALSE)</f>
        <v>GEN</v>
      </c>
      <c r="D532" s="1">
        <f>VLOOKUP($A532,'OASIS-11_26'!$E$2:$R$1556,11,FALSE)</f>
        <v>42915</v>
      </c>
      <c r="E532" s="3">
        <f t="shared" si="16"/>
        <v>2017</v>
      </c>
      <c r="F532" t="str">
        <f>VLOOKUP($A532,'OASIS-11_26'!$E$2:$R$1556,9,FALSE)</f>
        <v>WATER</v>
      </c>
      <c r="G532" t="str">
        <f>VLOOKUP($A532,'OASIS-11_26'!$E$2:$R$1556,8,FALSE)</f>
        <v>HYDRO</v>
      </c>
      <c r="H532">
        <f>VLOOKUP($A532,'OASIS-11_26'!$E$2:$R$1556,4,FALSE)</f>
        <v>2</v>
      </c>
      <c r="I532">
        <f>VLOOKUP($A532,'OASIS-11_26'!$E$2:$R$1556,5,FALSE)</f>
        <v>2</v>
      </c>
      <c r="J532" t="str">
        <f>VLOOKUP($A532,'OASIS-11_26'!$E$2:$R$1556,6,FALSE)</f>
        <v>PGAE</v>
      </c>
      <c r="K532" t="str">
        <f>IF(ISERROR(VLOOKUP($A532,'2021_NQC_List-11_13'!$A$2:$T$1532,4,FALSE)),"","NQC")</f>
        <v>NQC</v>
      </c>
      <c r="L532" s="3" t="str">
        <f>IF(ISERROR(VLOOKUP($A532,'2021_NQC_List-11_13'!$A$2:$T$1532,4,FALSE)),"",VLOOKUP($A532,'2021_NQC_List-11_13'!$A$2:$T$1532,18,FALSE))</f>
        <v>FC</v>
      </c>
      <c r="M532">
        <f>IF($K532="NQC",VLOOKUP($A532,'2021_NQC_List-11_13'!$A$2:$T$1532,4,FALSE),0)</f>
        <v>1.3</v>
      </c>
      <c r="N532">
        <f>IF($K532="NQC",VLOOKUP($A532,'2021_NQC_List-11_13'!$A$2:$T$1532,5,FALSE),0)</f>
        <v>1.34</v>
      </c>
      <c r="O532">
        <f>IF($K532="NQC",VLOOKUP($A532,'2021_NQC_List-11_13'!$A$2:$T$1532,6,FALSE),0)</f>
        <v>1.48</v>
      </c>
      <c r="P532">
        <f>IF($K532="NQC",VLOOKUP($A532,'2021_NQC_List-11_13'!$A$2:$T$1532,7,FALSE),0)</f>
        <v>1.45</v>
      </c>
      <c r="Q532">
        <f>IF($K532="NQC",VLOOKUP($A532,'2021_NQC_List-11_13'!$A$2:$T$1532,8,FALSE),0)</f>
        <v>0.94</v>
      </c>
      <c r="R532">
        <f>IF($K532="NQC",VLOOKUP($A532,'2021_NQC_List-11_13'!$A$2:$T$1532,9,FALSE),0)</f>
        <v>0.92</v>
      </c>
      <c r="S532">
        <f>IF($K532="NQC",VLOOKUP($A532,'2021_NQC_List-11_13'!$A$2:$T$1532,10,FALSE),0)</f>
        <v>0.85</v>
      </c>
      <c r="T532">
        <f>IF($K532="NQC",VLOOKUP($A532,'2021_NQC_List-11_13'!$A$2:$T$1532,11,FALSE),0)</f>
        <v>0.86</v>
      </c>
      <c r="U532">
        <f>IF($K532="NQC",VLOOKUP($A532,'2021_NQC_List-11_13'!$A$2:$T$1532,12,FALSE),0)</f>
        <v>1.02</v>
      </c>
      <c r="V532">
        <f>IF($K532="NQC",VLOOKUP($A532,'2021_NQC_List-11_13'!$A$2:$T$1532,13,FALSE),0)</f>
        <v>1.26</v>
      </c>
      <c r="W532">
        <f>IF($K532="NQC",VLOOKUP($A532,'2021_NQC_List-11_13'!$A$2:$T$1532,14,FALSE),0)</f>
        <v>1.35</v>
      </c>
      <c r="X532">
        <f>IF($K532="NQC",VLOOKUP($A532,'2021_NQC_List-11_13'!$A$2:$T$1532,15,FALSE),0)</f>
        <v>1.33</v>
      </c>
      <c r="Y532" t="str">
        <f t="shared" si="17"/>
        <v>Hydro-Small Hydro</v>
      </c>
      <c r="AA532" t="s">
        <v>4341</v>
      </c>
    </row>
    <row r="533" spans="1:27" x14ac:dyDescent="0.3">
      <c r="A533" t="str">
        <f>'OASIS-11_26'!E550</f>
        <v>DELAMO_2_SOLAR4</v>
      </c>
      <c r="B533" t="str">
        <f>'OASIS-11_26'!G550</f>
        <v>Golden Springs Building F</v>
      </c>
      <c r="C533" t="str">
        <f>VLOOKUP($A533,'OASIS-11_26'!$E$2:$R$1556,2,FALSE)</f>
        <v>GEN</v>
      </c>
      <c r="D533" s="1">
        <f>VLOOKUP($A533,'OASIS-11_26'!$E$2:$R$1556,11,FALSE)</f>
        <v>42790</v>
      </c>
      <c r="E533" s="3">
        <f t="shared" si="16"/>
        <v>2017</v>
      </c>
      <c r="F533" t="str">
        <f>VLOOKUP($A533,'OASIS-11_26'!$E$2:$R$1556,9,FALSE)</f>
        <v>SUN</v>
      </c>
      <c r="G533" t="str">
        <f>VLOOKUP($A533,'OASIS-11_26'!$E$2:$R$1556,8,FALSE)</f>
        <v>PHOTO VOLTAIC</v>
      </c>
      <c r="H533">
        <f>VLOOKUP($A533,'OASIS-11_26'!$E$2:$R$1556,4,FALSE)</f>
        <v>1.3</v>
      </c>
      <c r="I533">
        <f>VLOOKUP($A533,'OASIS-11_26'!$E$2:$R$1556,5,FALSE)</f>
        <v>1.4</v>
      </c>
      <c r="J533" t="str">
        <f>VLOOKUP($A533,'OASIS-11_26'!$E$2:$R$1556,6,FALSE)</f>
        <v>SCE</v>
      </c>
      <c r="K533" t="str">
        <f>IF(ISERROR(VLOOKUP($A533,'2021_NQC_List-11_13'!$A$2:$T$1532,4,FALSE)),"","NQC")</f>
        <v>NQC</v>
      </c>
      <c r="L533" s="3" t="str">
        <f>IF(ISERROR(VLOOKUP($A533,'2021_NQC_List-11_13'!$A$2:$T$1532,4,FALSE)),"",VLOOKUP($A533,'2021_NQC_List-11_13'!$A$2:$T$1532,18,FALSE))</f>
        <v>FC</v>
      </c>
      <c r="M533">
        <f>IF($K533="NQC",VLOOKUP($A533,'2021_NQC_List-11_13'!$A$2:$T$1532,4,FALSE),0)</f>
        <v>0.05</v>
      </c>
      <c r="N533">
        <f>IF($K533="NQC",VLOOKUP($A533,'2021_NQC_List-11_13'!$A$2:$T$1532,5,FALSE),0)</f>
        <v>0.04</v>
      </c>
      <c r="O533">
        <f>IF($K533="NQC",VLOOKUP($A533,'2021_NQC_List-11_13'!$A$2:$T$1532,6,FALSE),0)</f>
        <v>0.23</v>
      </c>
      <c r="P533">
        <f>IF($K533="NQC",VLOOKUP($A533,'2021_NQC_List-11_13'!$A$2:$T$1532,7,FALSE),0)</f>
        <v>0.2</v>
      </c>
      <c r="Q533">
        <f>IF($K533="NQC",VLOOKUP($A533,'2021_NQC_List-11_13'!$A$2:$T$1532,8,FALSE),0)</f>
        <v>0.21</v>
      </c>
      <c r="R533">
        <f>IF($K533="NQC",VLOOKUP($A533,'2021_NQC_List-11_13'!$A$2:$T$1532,9,FALSE),0)</f>
        <v>0.4</v>
      </c>
      <c r="S533">
        <f>IF($K533="NQC",VLOOKUP($A533,'2021_NQC_List-11_13'!$A$2:$T$1532,10,FALSE),0)</f>
        <v>0.51</v>
      </c>
      <c r="T533">
        <f>IF($K533="NQC",VLOOKUP($A533,'2021_NQC_List-11_13'!$A$2:$T$1532,11,FALSE),0)</f>
        <v>0.35</v>
      </c>
      <c r="U533">
        <f>IF($K533="NQC",VLOOKUP($A533,'2021_NQC_List-11_13'!$A$2:$T$1532,12,FALSE),0)</f>
        <v>0.18</v>
      </c>
      <c r="V533">
        <f>IF($K533="NQC",VLOOKUP($A533,'2021_NQC_List-11_13'!$A$2:$T$1532,13,FALSE),0)</f>
        <v>0.03</v>
      </c>
      <c r="W533">
        <f>IF($K533="NQC",VLOOKUP($A533,'2021_NQC_List-11_13'!$A$2:$T$1532,14,FALSE),0)</f>
        <v>0.03</v>
      </c>
      <c r="X533">
        <f>IF($K533="NQC",VLOOKUP($A533,'2021_NQC_List-11_13'!$A$2:$T$1532,15,FALSE),0)</f>
        <v>0</v>
      </c>
      <c r="Y533" t="str">
        <f t="shared" si="17"/>
        <v>Non-Hydro</v>
      </c>
      <c r="AA533" t="s">
        <v>4341</v>
      </c>
    </row>
    <row r="534" spans="1:27" x14ac:dyDescent="0.3">
      <c r="A534" t="str">
        <f>'OASIS-11_26'!E551</f>
        <v>BGSKYN_2_ASPSR2</v>
      </c>
      <c r="B534" t="str">
        <f>'OASIS-11_26'!G551</f>
        <v>Antelope Solar 2 San Pablo</v>
      </c>
      <c r="C534" t="str">
        <f>VLOOKUP($A534,'OASIS-11_26'!$E$2:$R$1556,2,FALSE)</f>
        <v>GEN</v>
      </c>
      <c r="D534" s="1">
        <f>VLOOKUP($A534,'OASIS-11_26'!$E$2:$R$1556,11,FALSE)</f>
        <v>43680</v>
      </c>
      <c r="E534" s="3">
        <f t="shared" si="16"/>
        <v>2019</v>
      </c>
      <c r="F534" t="str">
        <f>VLOOKUP($A534,'OASIS-11_26'!$E$2:$R$1556,9,FALSE)</f>
        <v>SUN</v>
      </c>
      <c r="G534" t="str">
        <f>VLOOKUP($A534,'OASIS-11_26'!$E$2:$R$1556,8,FALSE)</f>
        <v>PHOTO VOLTAIC</v>
      </c>
      <c r="H534">
        <f>VLOOKUP($A534,'OASIS-11_26'!$E$2:$R$1556,4,FALSE)</f>
        <v>100</v>
      </c>
      <c r="I534">
        <f>VLOOKUP($A534,'OASIS-11_26'!$E$2:$R$1556,5,FALSE)</f>
        <v>100</v>
      </c>
      <c r="J534" t="str">
        <f>VLOOKUP($A534,'OASIS-11_26'!$E$2:$R$1556,6,FALSE)</f>
        <v>SCE</v>
      </c>
      <c r="K534" t="str">
        <f>IF(ISERROR(VLOOKUP($A534,'2021_NQC_List-11_13'!$A$2:$T$1532,4,FALSE)),"","NQC")</f>
        <v>NQC</v>
      </c>
      <c r="L534" s="3" t="str">
        <f>IF(ISERROR(VLOOKUP($A534,'2021_NQC_List-11_13'!$A$2:$T$1532,4,FALSE)),"",VLOOKUP($A534,'2021_NQC_List-11_13'!$A$2:$T$1532,18,FALSE))</f>
        <v>ID</v>
      </c>
      <c r="M534">
        <f>IF($K534="NQC",VLOOKUP($A534,'2021_NQC_List-11_13'!$A$2:$T$1532,4,FALSE),0)</f>
        <v>4</v>
      </c>
      <c r="N534">
        <f>IF($K534="NQC",VLOOKUP($A534,'2021_NQC_List-11_13'!$A$2:$T$1532,5,FALSE),0)</f>
        <v>3</v>
      </c>
      <c r="O534">
        <f>IF($K534="NQC",VLOOKUP($A534,'2021_NQC_List-11_13'!$A$2:$T$1532,6,FALSE),0)</f>
        <v>18</v>
      </c>
      <c r="P534">
        <f>IF($K534="NQC",VLOOKUP($A534,'2021_NQC_List-11_13'!$A$2:$T$1532,7,FALSE),0)</f>
        <v>15</v>
      </c>
      <c r="Q534">
        <f>IF($K534="NQC",VLOOKUP($A534,'2021_NQC_List-11_13'!$A$2:$T$1532,8,FALSE),0)</f>
        <v>16</v>
      </c>
      <c r="R534">
        <f>IF($K534="NQC",VLOOKUP($A534,'2021_NQC_List-11_13'!$A$2:$T$1532,9,FALSE),0)</f>
        <v>31</v>
      </c>
      <c r="S534">
        <f>IF($K534="NQC",VLOOKUP($A534,'2021_NQC_List-11_13'!$A$2:$T$1532,10,FALSE),0)</f>
        <v>39</v>
      </c>
      <c r="T534">
        <f>IF($K534="NQC",VLOOKUP($A534,'2021_NQC_List-11_13'!$A$2:$T$1532,11,FALSE),0)</f>
        <v>27</v>
      </c>
      <c r="U534">
        <f>IF($K534="NQC",VLOOKUP($A534,'2021_NQC_List-11_13'!$A$2:$T$1532,12,FALSE),0)</f>
        <v>14</v>
      </c>
      <c r="V534">
        <f>IF($K534="NQC",VLOOKUP($A534,'2021_NQC_List-11_13'!$A$2:$T$1532,13,FALSE),0)</f>
        <v>2</v>
      </c>
      <c r="W534">
        <f>IF($K534="NQC",VLOOKUP($A534,'2021_NQC_List-11_13'!$A$2:$T$1532,14,FALSE),0)</f>
        <v>2</v>
      </c>
      <c r="X534">
        <f>IF($K534="NQC",VLOOKUP($A534,'2021_NQC_List-11_13'!$A$2:$T$1532,15,FALSE),0)</f>
        <v>0</v>
      </c>
      <c r="Y534" t="str">
        <f t="shared" si="17"/>
        <v>Non-Hydro</v>
      </c>
      <c r="AA534" t="s">
        <v>4341</v>
      </c>
    </row>
    <row r="535" spans="1:27" x14ac:dyDescent="0.3">
      <c r="A535" t="str">
        <f>'OASIS-11_26'!E552</f>
        <v>OLIVEP_1_SOLAR2</v>
      </c>
      <c r="B535" t="str">
        <f>'OASIS-11_26'!G552</f>
        <v>White River West</v>
      </c>
      <c r="C535" t="str">
        <f>VLOOKUP($A535,'OASIS-11_26'!$E$2:$R$1556,2,FALSE)</f>
        <v>GEN</v>
      </c>
      <c r="D535" s="1">
        <f>VLOOKUP($A535,'OASIS-11_26'!$E$2:$R$1556,11,FALSE)</f>
        <v>41913</v>
      </c>
      <c r="E535" s="3">
        <f t="shared" si="16"/>
        <v>2014</v>
      </c>
      <c r="F535" t="str">
        <f>VLOOKUP($A535,'OASIS-11_26'!$E$2:$R$1556,9,FALSE)</f>
        <v>SUN</v>
      </c>
      <c r="G535" t="str">
        <f>VLOOKUP($A535,'OASIS-11_26'!$E$2:$R$1556,8,FALSE)</f>
        <v>PHOTO VOLTAIC</v>
      </c>
      <c r="H535">
        <f>VLOOKUP($A535,'OASIS-11_26'!$E$2:$R$1556,4,FALSE)</f>
        <v>19.75</v>
      </c>
      <c r="I535">
        <f>VLOOKUP($A535,'OASIS-11_26'!$E$2:$R$1556,5,FALSE)</f>
        <v>19.8</v>
      </c>
      <c r="J535" t="str">
        <f>VLOOKUP($A535,'OASIS-11_26'!$E$2:$R$1556,6,FALSE)</f>
        <v>PGAE</v>
      </c>
      <c r="K535" t="str">
        <f>IF(ISERROR(VLOOKUP($A535,'2021_NQC_List-11_13'!$A$2:$T$1532,4,FALSE)),"","NQC")</f>
        <v>NQC</v>
      </c>
      <c r="L535" s="3" t="str">
        <f>IF(ISERROR(VLOOKUP($A535,'2021_NQC_List-11_13'!$A$2:$T$1532,4,FALSE)),"",VLOOKUP($A535,'2021_NQC_List-11_13'!$A$2:$T$1532,18,FALSE))</f>
        <v>FC</v>
      </c>
      <c r="M535">
        <f>IF($K535="NQC",VLOOKUP($A535,'2021_NQC_List-11_13'!$A$2:$T$1532,4,FALSE),0)</f>
        <v>0.79</v>
      </c>
      <c r="N535">
        <f>IF($K535="NQC",VLOOKUP($A535,'2021_NQC_List-11_13'!$A$2:$T$1532,5,FALSE),0)</f>
        <v>0.59</v>
      </c>
      <c r="O535">
        <f>IF($K535="NQC",VLOOKUP($A535,'2021_NQC_List-11_13'!$A$2:$T$1532,6,FALSE),0)</f>
        <v>3.56</v>
      </c>
      <c r="P535">
        <f>IF($K535="NQC",VLOOKUP($A535,'2021_NQC_List-11_13'!$A$2:$T$1532,7,FALSE),0)</f>
        <v>2.96</v>
      </c>
      <c r="Q535">
        <f>IF($K535="NQC",VLOOKUP($A535,'2021_NQC_List-11_13'!$A$2:$T$1532,8,FALSE),0)</f>
        <v>3.16</v>
      </c>
      <c r="R535">
        <f>IF($K535="NQC",VLOOKUP($A535,'2021_NQC_List-11_13'!$A$2:$T$1532,9,FALSE),0)</f>
        <v>6.12</v>
      </c>
      <c r="S535">
        <f>IF($K535="NQC",VLOOKUP($A535,'2021_NQC_List-11_13'!$A$2:$T$1532,10,FALSE),0)</f>
        <v>7.7</v>
      </c>
      <c r="T535">
        <f>IF($K535="NQC",VLOOKUP($A535,'2021_NQC_List-11_13'!$A$2:$T$1532,11,FALSE),0)</f>
        <v>5.33</v>
      </c>
      <c r="U535">
        <f>IF($K535="NQC",VLOOKUP($A535,'2021_NQC_List-11_13'!$A$2:$T$1532,12,FALSE),0)</f>
        <v>2.77</v>
      </c>
      <c r="V535">
        <f>IF($K535="NQC",VLOOKUP($A535,'2021_NQC_List-11_13'!$A$2:$T$1532,13,FALSE),0)</f>
        <v>0.4</v>
      </c>
      <c r="W535">
        <f>IF($K535="NQC",VLOOKUP($A535,'2021_NQC_List-11_13'!$A$2:$T$1532,14,FALSE),0)</f>
        <v>0.4</v>
      </c>
      <c r="X535">
        <f>IF($K535="NQC",VLOOKUP($A535,'2021_NQC_List-11_13'!$A$2:$T$1532,15,FALSE),0)</f>
        <v>0</v>
      </c>
      <c r="Y535" t="str">
        <f t="shared" si="17"/>
        <v>Non-Hydro</v>
      </c>
      <c r="AA535" t="s">
        <v>4341</v>
      </c>
    </row>
    <row r="536" spans="1:27" x14ac:dyDescent="0.3">
      <c r="A536" t="str">
        <f>'OASIS-11_26'!E553</f>
        <v>DOSMGO_2_NSPIN</v>
      </c>
      <c r="B536" t="str">
        <f>'OASIS-11_26'!G553</f>
        <v>DOSMGO_2_NSPIN</v>
      </c>
      <c r="C536" t="str">
        <f>VLOOKUP($A536,'OASIS-11_26'!$E$2:$R$1556,2,FALSE)</f>
        <v>GEN</v>
      </c>
      <c r="D536" s="1">
        <f>VLOOKUP($A536,'OASIS-11_26'!$E$2:$R$1556,11,FALSE)</f>
        <v>0</v>
      </c>
      <c r="E536" s="3" t="str">
        <f t="shared" si="16"/>
        <v/>
      </c>
      <c r="F536" t="str">
        <f>VLOOKUP($A536,'OASIS-11_26'!$E$2:$R$1556,9,FALSE)</f>
        <v>WATER</v>
      </c>
      <c r="G536" t="str">
        <f>VLOOKUP($A536,'OASIS-11_26'!$E$2:$R$1556,8,FALSE)</f>
        <v>PUMP</v>
      </c>
      <c r="H536">
        <f>VLOOKUP($A536,'OASIS-11_26'!$E$2:$R$1556,4,FALSE)</f>
        <v>159</v>
      </c>
      <c r="I536">
        <f>VLOOKUP($A536,'OASIS-11_26'!$E$2:$R$1556,5,FALSE)</f>
        <v>159</v>
      </c>
      <c r="J536" t="str">
        <f>VLOOKUP($A536,'OASIS-11_26'!$E$2:$R$1556,6,FALSE)</f>
        <v>PGAE</v>
      </c>
      <c r="K536" t="str">
        <f>IF(ISERROR(VLOOKUP($A536,'2021_NQC_List-11_13'!$A$2:$T$1532,4,FALSE)),"","NQC")</f>
        <v>NQC</v>
      </c>
      <c r="L536" s="3" t="str">
        <f>IF(ISERROR(VLOOKUP($A536,'2021_NQC_List-11_13'!$A$2:$T$1532,4,FALSE)),"",VLOOKUP($A536,'2021_NQC_List-11_13'!$A$2:$T$1532,18,FALSE))</f>
        <v>FC</v>
      </c>
      <c r="M536">
        <f>IF($K536="NQC",VLOOKUP($A536,'2021_NQC_List-11_13'!$A$2:$T$1532,4,FALSE),0)</f>
        <v>16</v>
      </c>
      <c r="N536">
        <f>IF($K536="NQC",VLOOKUP($A536,'2021_NQC_List-11_13'!$A$2:$T$1532,5,FALSE),0)</f>
        <v>15.97</v>
      </c>
      <c r="O536">
        <f>IF($K536="NQC",VLOOKUP($A536,'2021_NQC_List-11_13'!$A$2:$T$1532,6,FALSE),0)</f>
        <v>16</v>
      </c>
      <c r="P536">
        <f>IF($K536="NQC",VLOOKUP($A536,'2021_NQC_List-11_13'!$A$2:$T$1532,7,FALSE),0)</f>
        <v>15.99</v>
      </c>
      <c r="Q536">
        <f>IF($K536="NQC",VLOOKUP($A536,'2021_NQC_List-11_13'!$A$2:$T$1532,8,FALSE),0)</f>
        <v>16</v>
      </c>
      <c r="R536">
        <f>IF($K536="NQC",VLOOKUP($A536,'2021_NQC_List-11_13'!$A$2:$T$1532,9,FALSE),0)</f>
        <v>15.99</v>
      </c>
      <c r="S536">
        <f>IF($K536="NQC",VLOOKUP($A536,'2021_NQC_List-11_13'!$A$2:$T$1532,10,FALSE),0)</f>
        <v>16</v>
      </c>
      <c r="T536">
        <f>IF($K536="NQC",VLOOKUP($A536,'2021_NQC_List-11_13'!$A$2:$T$1532,11,FALSE),0)</f>
        <v>16</v>
      </c>
      <c r="U536">
        <f>IF($K536="NQC",VLOOKUP($A536,'2021_NQC_List-11_13'!$A$2:$T$1532,12,FALSE),0)</f>
        <v>15.99</v>
      </c>
      <c r="V536">
        <f>IF($K536="NQC",VLOOKUP($A536,'2021_NQC_List-11_13'!$A$2:$T$1532,13,FALSE),0)</f>
        <v>14.16</v>
      </c>
      <c r="W536">
        <f>IF($K536="NQC",VLOOKUP($A536,'2021_NQC_List-11_13'!$A$2:$T$1532,14,FALSE),0)</f>
        <v>15.99</v>
      </c>
      <c r="X536">
        <f>IF($K536="NQC",VLOOKUP($A536,'2021_NQC_List-11_13'!$A$2:$T$1532,15,FALSE),0)</f>
        <v>16</v>
      </c>
      <c r="Y536" t="str">
        <f t="shared" si="17"/>
        <v>Hydro-Pump</v>
      </c>
      <c r="AA536" t="s">
        <v>4341</v>
      </c>
    </row>
    <row r="537" spans="1:27" x14ac:dyDescent="0.3">
      <c r="A537" t="str">
        <f>'OASIS-11_26'!E554</f>
        <v>OCTILO_5_WIND</v>
      </c>
      <c r="B537" t="str">
        <f>'OASIS-11_26'!G554</f>
        <v>Ocotillo Wind Energy Facility</v>
      </c>
      <c r="C537" t="str">
        <f>VLOOKUP($A537,'OASIS-11_26'!$E$2:$R$1556,2,FALSE)</f>
        <v>GEN</v>
      </c>
      <c r="D537" s="1">
        <f>VLOOKUP($A537,'OASIS-11_26'!$E$2:$R$1556,11,FALSE)</f>
        <v>41485</v>
      </c>
      <c r="E537" s="3">
        <f t="shared" si="16"/>
        <v>2013</v>
      </c>
      <c r="F537" t="str">
        <f>VLOOKUP($A537,'OASIS-11_26'!$E$2:$R$1556,9,FALSE)</f>
        <v>WIND</v>
      </c>
      <c r="G537" t="str">
        <f>VLOOKUP($A537,'OASIS-11_26'!$E$2:$R$1556,8,FALSE)</f>
        <v>WIND</v>
      </c>
      <c r="H537">
        <f>VLOOKUP($A537,'OASIS-11_26'!$E$2:$R$1556,4,FALSE)</f>
        <v>265</v>
      </c>
      <c r="I537">
        <f>VLOOKUP($A537,'OASIS-11_26'!$E$2:$R$1556,5,FALSE)</f>
        <v>265</v>
      </c>
      <c r="J537" t="str">
        <f>VLOOKUP($A537,'OASIS-11_26'!$E$2:$R$1556,6,FALSE)</f>
        <v>SDGE</v>
      </c>
      <c r="K537" t="str">
        <f>IF(ISERROR(VLOOKUP($A537,'2021_NQC_List-11_13'!$A$2:$T$1532,4,FALSE)),"","NQC")</f>
        <v>NQC</v>
      </c>
      <c r="L537" s="3" t="str">
        <f>IF(ISERROR(VLOOKUP($A537,'2021_NQC_List-11_13'!$A$2:$T$1532,4,FALSE)),"",VLOOKUP($A537,'2021_NQC_List-11_13'!$A$2:$T$1532,18,FALSE))</f>
        <v>FC</v>
      </c>
      <c r="M537">
        <f>IF($K537="NQC",VLOOKUP($A537,'2021_NQC_List-11_13'!$A$2:$T$1532,4,FALSE),0)</f>
        <v>37.1</v>
      </c>
      <c r="N537">
        <f>IF($K537="NQC",VLOOKUP($A537,'2021_NQC_List-11_13'!$A$2:$T$1532,5,FALSE),0)</f>
        <v>31.8</v>
      </c>
      <c r="O537">
        <f>IF($K537="NQC",VLOOKUP($A537,'2021_NQC_List-11_13'!$A$2:$T$1532,6,FALSE),0)</f>
        <v>74.2</v>
      </c>
      <c r="P537">
        <f>IF($K537="NQC",VLOOKUP($A537,'2021_NQC_List-11_13'!$A$2:$T$1532,7,FALSE),0)</f>
        <v>66.25</v>
      </c>
      <c r="Q537">
        <f>IF($K537="NQC",VLOOKUP($A537,'2021_NQC_List-11_13'!$A$2:$T$1532,8,FALSE),0)</f>
        <v>66.25</v>
      </c>
      <c r="R537">
        <f>IF($K537="NQC",VLOOKUP($A537,'2021_NQC_List-11_13'!$A$2:$T$1532,9,FALSE),0)</f>
        <v>87.45</v>
      </c>
      <c r="S537">
        <f>IF($K537="NQC",VLOOKUP($A537,'2021_NQC_List-11_13'!$A$2:$T$1532,10,FALSE),0)</f>
        <v>60.95</v>
      </c>
      <c r="T537">
        <f>IF($K537="NQC",VLOOKUP($A537,'2021_NQC_List-11_13'!$A$2:$T$1532,11,FALSE),0)</f>
        <v>55.65</v>
      </c>
      <c r="U537">
        <f>IF($K537="NQC",VLOOKUP($A537,'2021_NQC_List-11_13'!$A$2:$T$1532,12,FALSE),0)</f>
        <v>39.75</v>
      </c>
      <c r="V537">
        <f>IF($K537="NQC",VLOOKUP($A537,'2021_NQC_List-11_13'!$A$2:$T$1532,13,FALSE),0)</f>
        <v>21.2</v>
      </c>
      <c r="W537">
        <f>IF($K537="NQC",VLOOKUP($A537,'2021_NQC_List-11_13'!$A$2:$T$1532,14,FALSE),0)</f>
        <v>31.8</v>
      </c>
      <c r="X537">
        <f>IF($K537="NQC",VLOOKUP($A537,'2021_NQC_List-11_13'!$A$2:$T$1532,15,FALSE),0)</f>
        <v>34.450000000000003</v>
      </c>
      <c r="Y537" t="str">
        <f t="shared" si="17"/>
        <v>Non-Hydro</v>
      </c>
      <c r="AA537" t="s">
        <v>4341</v>
      </c>
    </row>
    <row r="538" spans="1:27" x14ac:dyDescent="0.3">
      <c r="A538" t="str">
        <f>'OASIS-11_26'!E555</f>
        <v>PGEB_2_PDRP100</v>
      </c>
      <c r="B538" t="str">
        <f>'OASIS-11_26'!G555</f>
        <v>PGEB_2_PDRP100</v>
      </c>
      <c r="C538" t="str">
        <f>VLOOKUP($A538,'OASIS-11_26'!$E$2:$R$1556,2,FALSE)</f>
        <v>GEN</v>
      </c>
      <c r="D538" s="1">
        <f>VLOOKUP($A538,'OASIS-11_26'!$E$2:$R$1556,11,FALSE)</f>
        <v>0</v>
      </c>
      <c r="E538" s="3" t="str">
        <f t="shared" si="16"/>
        <v/>
      </c>
      <c r="F538" t="str">
        <f>VLOOKUP($A538,'OASIS-11_26'!$E$2:$R$1556,9,FALSE)</f>
        <v>OTHER</v>
      </c>
      <c r="G538" t="str">
        <f>VLOOKUP($A538,'OASIS-11_26'!$E$2:$R$1556,8,FALSE)</f>
        <v>OTHER</v>
      </c>
      <c r="H538">
        <f>VLOOKUP($A538,'OASIS-11_26'!$E$2:$R$1556,4,FALSE)</f>
        <v>0.99</v>
      </c>
      <c r="I538">
        <f>VLOOKUP($A538,'OASIS-11_26'!$E$2:$R$1556,5,FALSE)</f>
        <v>0</v>
      </c>
      <c r="J538" t="str">
        <f>VLOOKUP($A538,'OASIS-11_26'!$E$2:$R$1556,6,FALSE)</f>
        <v>PGAE</v>
      </c>
      <c r="K538" t="str">
        <f>IF(ISERROR(VLOOKUP($A538,'2021_NQC_List-11_13'!$A$2:$T$1532,4,FALSE)),"","NQC")</f>
        <v/>
      </c>
      <c r="L538" s="3" t="str">
        <f>IF(ISERROR(VLOOKUP($A538,'2021_NQC_List-11_13'!$A$2:$T$1532,4,FALSE)),"",VLOOKUP($A538,'2021_NQC_List-11_13'!$A$2:$T$1532,18,FALSE))</f>
        <v/>
      </c>
      <c r="M538">
        <f>IF($K538="NQC",VLOOKUP($A538,'2021_NQC_List-11_13'!$A$2:$T$1532,4,FALSE),0)</f>
        <v>0</v>
      </c>
      <c r="N538">
        <f>IF($K538="NQC",VLOOKUP($A538,'2021_NQC_List-11_13'!$A$2:$T$1532,5,FALSE),0)</f>
        <v>0</v>
      </c>
      <c r="O538">
        <f>IF($K538="NQC",VLOOKUP($A538,'2021_NQC_List-11_13'!$A$2:$T$1532,6,FALSE),0)</f>
        <v>0</v>
      </c>
      <c r="P538">
        <f>IF($K538="NQC",VLOOKUP($A538,'2021_NQC_List-11_13'!$A$2:$T$1532,7,FALSE),0)</f>
        <v>0</v>
      </c>
      <c r="Q538">
        <f>IF($K538="NQC",VLOOKUP($A538,'2021_NQC_List-11_13'!$A$2:$T$1532,8,FALSE),0)</f>
        <v>0</v>
      </c>
      <c r="R538">
        <f>IF($K538="NQC",VLOOKUP($A538,'2021_NQC_List-11_13'!$A$2:$T$1532,9,FALSE),0)</f>
        <v>0</v>
      </c>
      <c r="S538">
        <f>IF($K538="NQC",VLOOKUP($A538,'2021_NQC_List-11_13'!$A$2:$T$1532,10,FALSE),0)</f>
        <v>0</v>
      </c>
      <c r="T538">
        <f>IF($K538="NQC",VLOOKUP($A538,'2021_NQC_List-11_13'!$A$2:$T$1532,11,FALSE),0)</f>
        <v>0</v>
      </c>
      <c r="U538">
        <f>IF($K538="NQC",VLOOKUP($A538,'2021_NQC_List-11_13'!$A$2:$T$1532,12,FALSE),0)</f>
        <v>0</v>
      </c>
      <c r="V538">
        <f>IF($K538="NQC",VLOOKUP($A538,'2021_NQC_List-11_13'!$A$2:$T$1532,13,FALSE),0)</f>
        <v>0</v>
      </c>
      <c r="W538">
        <f>IF($K538="NQC",VLOOKUP($A538,'2021_NQC_List-11_13'!$A$2:$T$1532,14,FALSE),0)</f>
        <v>0</v>
      </c>
      <c r="X538">
        <f>IF($K538="NQC",VLOOKUP($A538,'2021_NQC_List-11_13'!$A$2:$T$1532,15,FALSE),0)</f>
        <v>0</v>
      </c>
      <c r="Y538" t="str">
        <f t="shared" si="17"/>
        <v>Non-Hydro</v>
      </c>
      <c r="Z538" t="s">
        <v>4361</v>
      </c>
      <c r="AA538" t="s">
        <v>4341</v>
      </c>
    </row>
    <row r="539" spans="1:27" x14ac:dyDescent="0.3">
      <c r="A539" t="str">
        <f>'OASIS-11_26'!E556</f>
        <v>SHANDN_2_SBBBM1</v>
      </c>
      <c r="B539" t="str">
        <f>'OASIS-11_26'!G556</f>
        <v>San Bernardino Biogas</v>
      </c>
      <c r="C539" t="str">
        <f>VLOOKUP($A539,'OASIS-11_26'!$E$2:$R$1556,2,FALSE)</f>
        <v>GEN</v>
      </c>
      <c r="D539" s="1">
        <f>VLOOKUP($A539,'OASIS-11_26'!$E$2:$R$1556,11,FALSE)</f>
        <v>0</v>
      </c>
      <c r="E539" s="3" t="str">
        <f t="shared" si="16"/>
        <v/>
      </c>
      <c r="F539" t="str">
        <f>VLOOKUP($A539,'OASIS-11_26'!$E$2:$R$1556,9,FALSE)</f>
        <v>BIOMASS</v>
      </c>
      <c r="G539" t="str">
        <f>VLOOKUP($A539,'OASIS-11_26'!$E$2:$R$1556,8,FALSE)</f>
        <v>RECIPROCATING ENGINE</v>
      </c>
      <c r="H539">
        <f>VLOOKUP($A539,'OASIS-11_26'!$E$2:$R$1556,4,FALSE)</f>
        <v>2.6</v>
      </c>
      <c r="I539">
        <f>VLOOKUP($A539,'OASIS-11_26'!$E$2:$R$1556,5,FALSE)</f>
        <v>2.6</v>
      </c>
      <c r="J539" t="str">
        <f>VLOOKUP($A539,'OASIS-11_26'!$E$2:$R$1556,6,FALSE)</f>
        <v>SCE</v>
      </c>
      <c r="K539" t="str">
        <f>IF(ISERROR(VLOOKUP($A539,'2021_NQC_List-11_13'!$A$2:$T$1532,4,FALSE)),"","NQC")</f>
        <v/>
      </c>
      <c r="L539" s="3" t="str">
        <f>IF(ISERROR(VLOOKUP($A539,'2021_NQC_List-11_13'!$A$2:$T$1532,4,FALSE)),"",VLOOKUP($A539,'2021_NQC_List-11_13'!$A$2:$T$1532,18,FALSE))</f>
        <v/>
      </c>
      <c r="M539">
        <f>IF($K539="NQC",VLOOKUP($A539,'2021_NQC_List-11_13'!$A$2:$T$1532,4,FALSE),0)</f>
        <v>0</v>
      </c>
      <c r="N539">
        <f>IF($K539="NQC",VLOOKUP($A539,'2021_NQC_List-11_13'!$A$2:$T$1532,5,FALSE),0)</f>
        <v>0</v>
      </c>
      <c r="O539">
        <f>IF($K539="NQC",VLOOKUP($A539,'2021_NQC_List-11_13'!$A$2:$T$1532,6,FALSE),0)</f>
        <v>0</v>
      </c>
      <c r="P539">
        <f>IF($K539="NQC",VLOOKUP($A539,'2021_NQC_List-11_13'!$A$2:$T$1532,7,FALSE),0)</f>
        <v>0</v>
      </c>
      <c r="Q539">
        <f>IF($K539="NQC",VLOOKUP($A539,'2021_NQC_List-11_13'!$A$2:$T$1532,8,FALSE),0)</f>
        <v>0</v>
      </c>
      <c r="R539">
        <f>IF($K539="NQC",VLOOKUP($A539,'2021_NQC_List-11_13'!$A$2:$T$1532,9,FALSE),0)</f>
        <v>0</v>
      </c>
      <c r="S539">
        <f>IF($K539="NQC",VLOOKUP($A539,'2021_NQC_List-11_13'!$A$2:$T$1532,10,FALSE),0)</f>
        <v>0</v>
      </c>
      <c r="T539">
        <f>IF($K539="NQC",VLOOKUP($A539,'2021_NQC_List-11_13'!$A$2:$T$1532,11,FALSE),0)</f>
        <v>0</v>
      </c>
      <c r="U539">
        <f>IF($K539="NQC",VLOOKUP($A539,'2021_NQC_List-11_13'!$A$2:$T$1532,12,FALSE),0)</f>
        <v>0</v>
      </c>
      <c r="V539">
        <f>IF($K539="NQC",VLOOKUP($A539,'2021_NQC_List-11_13'!$A$2:$T$1532,13,FALSE),0)</f>
        <v>0</v>
      </c>
      <c r="W539">
        <f>IF($K539="NQC",VLOOKUP($A539,'2021_NQC_List-11_13'!$A$2:$T$1532,14,FALSE),0)</f>
        <v>0</v>
      </c>
      <c r="X539">
        <f>IF($K539="NQC",VLOOKUP($A539,'2021_NQC_List-11_13'!$A$2:$T$1532,15,FALSE),0)</f>
        <v>0</v>
      </c>
      <c r="Y539" t="str">
        <f t="shared" si="17"/>
        <v>Non-Hydro</v>
      </c>
      <c r="AA539" t="s">
        <v>4341</v>
      </c>
    </row>
    <row r="540" spans="1:27" x14ac:dyDescent="0.3">
      <c r="A540" t="str">
        <f>'OASIS-11_26'!E557</f>
        <v>KERNRG_1_UNITS</v>
      </c>
      <c r="B540" t="str">
        <f>'OASIS-11_26'!G557</f>
        <v>South Belridge Cogen Facility</v>
      </c>
      <c r="C540" t="str">
        <f>VLOOKUP($A540,'OASIS-11_26'!$E$2:$R$1556,2,FALSE)</f>
        <v>GEN</v>
      </c>
      <c r="D540" s="1">
        <f>VLOOKUP($A540,'OASIS-11_26'!$E$2:$R$1556,11,FALSE)</f>
        <v>31048</v>
      </c>
      <c r="E540" s="3">
        <f t="shared" si="16"/>
        <v>1985</v>
      </c>
      <c r="F540" t="str">
        <f>VLOOKUP($A540,'OASIS-11_26'!$E$2:$R$1556,9,FALSE)</f>
        <v>NATURAL GAS</v>
      </c>
      <c r="G540" t="str">
        <f>VLOOKUP($A540,'OASIS-11_26'!$E$2:$R$1556,8,FALSE)</f>
        <v>COMBUSTION TURBINE</v>
      </c>
      <c r="H540">
        <f>VLOOKUP($A540,'OASIS-11_26'!$E$2:$R$1556,4,FALSE)</f>
        <v>55.2</v>
      </c>
      <c r="I540">
        <f>VLOOKUP($A540,'OASIS-11_26'!$E$2:$R$1556,5,FALSE)</f>
        <v>69.599999999999994</v>
      </c>
      <c r="J540" t="str">
        <f>VLOOKUP($A540,'OASIS-11_26'!$E$2:$R$1556,6,FALSE)</f>
        <v>PGAE</v>
      </c>
      <c r="K540" t="str">
        <f>IF(ISERROR(VLOOKUP($A540,'2021_NQC_List-11_13'!$A$2:$T$1532,4,FALSE)),"","NQC")</f>
        <v>NQC</v>
      </c>
      <c r="L540" s="3" t="str">
        <f>IF(ISERROR(VLOOKUP($A540,'2021_NQC_List-11_13'!$A$2:$T$1532,4,FALSE)),"",VLOOKUP($A540,'2021_NQC_List-11_13'!$A$2:$T$1532,18,FALSE))</f>
        <v>FC</v>
      </c>
      <c r="M540">
        <f>IF($K540="NQC",VLOOKUP($A540,'2021_NQC_List-11_13'!$A$2:$T$1532,4,FALSE),0)</f>
        <v>0.41</v>
      </c>
      <c r="N540">
        <f>IF($K540="NQC",VLOOKUP($A540,'2021_NQC_List-11_13'!$A$2:$T$1532,5,FALSE),0)</f>
        <v>0.33</v>
      </c>
      <c r="O540">
        <f>IF($K540="NQC",VLOOKUP($A540,'2021_NQC_List-11_13'!$A$2:$T$1532,6,FALSE),0)</f>
        <v>0.34</v>
      </c>
      <c r="P540">
        <f>IF($K540="NQC",VLOOKUP($A540,'2021_NQC_List-11_13'!$A$2:$T$1532,7,FALSE),0)</f>
        <v>0.37</v>
      </c>
      <c r="Q540">
        <f>IF($K540="NQC",VLOOKUP($A540,'2021_NQC_List-11_13'!$A$2:$T$1532,8,FALSE),0)</f>
        <v>0.44</v>
      </c>
      <c r="R540">
        <f>IF($K540="NQC",VLOOKUP($A540,'2021_NQC_List-11_13'!$A$2:$T$1532,9,FALSE),0)</f>
        <v>0.32</v>
      </c>
      <c r="S540">
        <f>IF($K540="NQC",VLOOKUP($A540,'2021_NQC_List-11_13'!$A$2:$T$1532,10,FALSE),0)</f>
        <v>0.22</v>
      </c>
      <c r="T540">
        <f>IF($K540="NQC",VLOOKUP($A540,'2021_NQC_List-11_13'!$A$2:$T$1532,11,FALSE),0)</f>
        <v>0.37</v>
      </c>
      <c r="U540">
        <f>IF($K540="NQC",VLOOKUP($A540,'2021_NQC_List-11_13'!$A$2:$T$1532,12,FALSE),0)</f>
        <v>0.34</v>
      </c>
      <c r="V540">
        <f>IF($K540="NQC",VLOOKUP($A540,'2021_NQC_List-11_13'!$A$2:$T$1532,13,FALSE),0)</f>
        <v>0.49</v>
      </c>
      <c r="W540">
        <f>IF($K540="NQC",VLOOKUP($A540,'2021_NQC_List-11_13'!$A$2:$T$1532,14,FALSE),0)</f>
        <v>0.49</v>
      </c>
      <c r="X540">
        <f>IF($K540="NQC",VLOOKUP($A540,'2021_NQC_List-11_13'!$A$2:$T$1532,15,FALSE),0)</f>
        <v>0.51</v>
      </c>
      <c r="Y540" t="str">
        <f t="shared" si="17"/>
        <v>Non-Hydro</v>
      </c>
      <c r="AA540" t="s">
        <v>4341</v>
      </c>
    </row>
    <row r="541" spans="1:27" x14ac:dyDescent="0.3">
      <c r="A541" t="str">
        <f>'OASIS-11_26'!E559</f>
        <v>CARLS1_2_CARCT1</v>
      </c>
      <c r="B541" t="str">
        <f>'OASIS-11_26'!G559</f>
        <v>Carlsbad 1</v>
      </c>
      <c r="C541" t="str">
        <f>VLOOKUP($A541,'OASIS-11_26'!$E$2:$R$1556,2,FALSE)</f>
        <v>GEN</v>
      </c>
      <c r="D541" s="1">
        <f>VLOOKUP($A541,'OASIS-11_26'!$E$2:$R$1556,11,FALSE)</f>
        <v>43423</v>
      </c>
      <c r="E541" s="3">
        <f t="shared" si="16"/>
        <v>2018</v>
      </c>
      <c r="F541" t="str">
        <f>VLOOKUP($A541,'OASIS-11_26'!$E$2:$R$1556,9,FALSE)</f>
        <v>NATURAL GAS</v>
      </c>
      <c r="G541" t="str">
        <f>VLOOKUP($A541,'OASIS-11_26'!$E$2:$R$1556,8,FALSE)</f>
        <v>COMBUSTION TURBINE</v>
      </c>
      <c r="H541">
        <f>VLOOKUP($A541,'OASIS-11_26'!$E$2:$R$1556,4,FALSE)</f>
        <v>422</v>
      </c>
      <c r="I541">
        <f>VLOOKUP($A541,'OASIS-11_26'!$E$2:$R$1556,5,FALSE)</f>
        <v>0</v>
      </c>
      <c r="J541" t="str">
        <f>VLOOKUP($A541,'OASIS-11_26'!$E$2:$R$1556,6,FALSE)</f>
        <v>SDGE</v>
      </c>
      <c r="K541" t="str">
        <f>IF(ISERROR(VLOOKUP($A541,'2021_NQC_List-11_13'!$A$2:$T$1532,4,FALSE)),"","NQC")</f>
        <v>NQC</v>
      </c>
      <c r="L541" s="3" t="str">
        <f>IF(ISERROR(VLOOKUP($A541,'2021_NQC_List-11_13'!$A$2:$T$1532,4,FALSE)),"",VLOOKUP($A541,'2021_NQC_List-11_13'!$A$2:$T$1532,18,FALSE))</f>
        <v>FC</v>
      </c>
      <c r="M541">
        <f>IF($K541="NQC",VLOOKUP($A541,'2021_NQC_List-11_13'!$A$2:$T$1532,4,FALSE),0)</f>
        <v>422</v>
      </c>
      <c r="N541">
        <f>IF($K541="NQC",VLOOKUP($A541,'2021_NQC_List-11_13'!$A$2:$T$1532,5,FALSE),0)</f>
        <v>422</v>
      </c>
      <c r="O541">
        <f>IF($K541="NQC",VLOOKUP($A541,'2021_NQC_List-11_13'!$A$2:$T$1532,6,FALSE),0)</f>
        <v>422</v>
      </c>
      <c r="P541">
        <f>IF($K541="NQC",VLOOKUP($A541,'2021_NQC_List-11_13'!$A$2:$T$1532,7,FALSE),0)</f>
        <v>422</v>
      </c>
      <c r="Q541">
        <f>IF($K541="NQC",VLOOKUP($A541,'2021_NQC_List-11_13'!$A$2:$T$1532,8,FALSE),0)</f>
        <v>422</v>
      </c>
      <c r="R541">
        <f>IF($K541="NQC",VLOOKUP($A541,'2021_NQC_List-11_13'!$A$2:$T$1532,9,FALSE),0)</f>
        <v>422</v>
      </c>
      <c r="S541">
        <f>IF($K541="NQC",VLOOKUP($A541,'2021_NQC_List-11_13'!$A$2:$T$1532,10,FALSE),0)</f>
        <v>422</v>
      </c>
      <c r="T541">
        <f>IF($K541="NQC",VLOOKUP($A541,'2021_NQC_List-11_13'!$A$2:$T$1532,11,FALSE),0)</f>
        <v>422</v>
      </c>
      <c r="U541">
        <f>IF($K541="NQC",VLOOKUP($A541,'2021_NQC_List-11_13'!$A$2:$T$1532,12,FALSE),0)</f>
        <v>422</v>
      </c>
      <c r="V541">
        <f>IF($K541="NQC",VLOOKUP($A541,'2021_NQC_List-11_13'!$A$2:$T$1532,13,FALSE),0)</f>
        <v>422</v>
      </c>
      <c r="W541">
        <f>IF($K541="NQC",VLOOKUP($A541,'2021_NQC_List-11_13'!$A$2:$T$1532,14,FALSE),0)</f>
        <v>422</v>
      </c>
      <c r="X541">
        <f>IF($K541="NQC",VLOOKUP($A541,'2021_NQC_List-11_13'!$A$2:$T$1532,15,FALSE),0)</f>
        <v>422</v>
      </c>
      <c r="Y541" t="str">
        <f t="shared" si="17"/>
        <v>Non-Hydro</v>
      </c>
      <c r="AA541" t="s">
        <v>4341</v>
      </c>
    </row>
    <row r="542" spans="1:27" x14ac:dyDescent="0.3">
      <c r="A542" t="str">
        <f>'OASIS-11_26'!E560</f>
        <v>OSO_6_NSPIN</v>
      </c>
      <c r="B542" t="str">
        <f>'OASIS-11_26'!G560</f>
        <v>OSO_6_NSPIN</v>
      </c>
      <c r="C542" t="str">
        <f>VLOOKUP($A542,'OASIS-11_26'!$E$2:$R$1556,2,FALSE)</f>
        <v>GEN</v>
      </c>
      <c r="D542" s="1">
        <f>VLOOKUP($A542,'OASIS-11_26'!$E$2:$R$1556,11,FALSE)</f>
        <v>0</v>
      </c>
      <c r="E542" s="3" t="str">
        <f t="shared" si="16"/>
        <v/>
      </c>
      <c r="F542" t="str">
        <f>VLOOKUP($A542,'OASIS-11_26'!$E$2:$R$1556,9,FALSE)</f>
        <v>WATER</v>
      </c>
      <c r="G542" t="str">
        <f>VLOOKUP($A542,'OASIS-11_26'!$E$2:$R$1556,8,FALSE)</f>
        <v>PUMP</v>
      </c>
      <c r="H542">
        <f>VLOOKUP($A542,'OASIS-11_26'!$E$2:$R$1556,4,FALSE)</f>
        <v>70</v>
      </c>
      <c r="I542">
        <f>VLOOKUP($A542,'OASIS-11_26'!$E$2:$R$1556,5,FALSE)</f>
        <v>70.8</v>
      </c>
      <c r="J542" t="str">
        <f>VLOOKUP($A542,'OASIS-11_26'!$E$2:$R$1556,6,FALSE)</f>
        <v>SCE</v>
      </c>
      <c r="K542" t="str">
        <f>IF(ISERROR(VLOOKUP($A542,'2021_NQC_List-11_13'!$A$2:$T$1532,4,FALSE)),"","NQC")</f>
        <v>NQC</v>
      </c>
      <c r="L542" s="3" t="str">
        <f>IF(ISERROR(VLOOKUP($A542,'2021_NQC_List-11_13'!$A$2:$T$1532,4,FALSE)),"",VLOOKUP($A542,'2021_NQC_List-11_13'!$A$2:$T$1532,18,FALSE))</f>
        <v>FC</v>
      </c>
      <c r="M542">
        <f>IF($K542="NQC",VLOOKUP($A542,'2021_NQC_List-11_13'!$A$2:$T$1532,4,FALSE),0)</f>
        <v>18</v>
      </c>
      <c r="N542">
        <f>IF($K542="NQC",VLOOKUP($A542,'2021_NQC_List-11_13'!$A$2:$T$1532,5,FALSE),0)</f>
        <v>18</v>
      </c>
      <c r="O542">
        <f>IF($K542="NQC",VLOOKUP($A542,'2021_NQC_List-11_13'!$A$2:$T$1532,6,FALSE),0)</f>
        <v>18</v>
      </c>
      <c r="P542">
        <f>IF($K542="NQC",VLOOKUP($A542,'2021_NQC_List-11_13'!$A$2:$T$1532,7,FALSE),0)</f>
        <v>18</v>
      </c>
      <c r="Q542">
        <f>IF($K542="NQC",VLOOKUP($A542,'2021_NQC_List-11_13'!$A$2:$T$1532,8,FALSE),0)</f>
        <v>18</v>
      </c>
      <c r="R542">
        <f>IF($K542="NQC",VLOOKUP($A542,'2021_NQC_List-11_13'!$A$2:$T$1532,9,FALSE),0)</f>
        <v>18</v>
      </c>
      <c r="S542">
        <f>IF($K542="NQC",VLOOKUP($A542,'2021_NQC_List-11_13'!$A$2:$T$1532,10,FALSE),0)</f>
        <v>18</v>
      </c>
      <c r="T542">
        <f>IF($K542="NQC",VLOOKUP($A542,'2021_NQC_List-11_13'!$A$2:$T$1532,11,FALSE),0)</f>
        <v>18</v>
      </c>
      <c r="U542">
        <f>IF($K542="NQC",VLOOKUP($A542,'2021_NQC_List-11_13'!$A$2:$T$1532,12,FALSE),0)</f>
        <v>18</v>
      </c>
      <c r="V542">
        <f>IF($K542="NQC",VLOOKUP($A542,'2021_NQC_List-11_13'!$A$2:$T$1532,13,FALSE),0)</f>
        <v>18</v>
      </c>
      <c r="W542">
        <f>IF($K542="NQC",VLOOKUP($A542,'2021_NQC_List-11_13'!$A$2:$T$1532,14,FALSE),0)</f>
        <v>18</v>
      </c>
      <c r="X542">
        <f>IF($K542="NQC",VLOOKUP($A542,'2021_NQC_List-11_13'!$A$2:$T$1532,15,FALSE),0)</f>
        <v>18</v>
      </c>
      <c r="Y542" t="str">
        <f t="shared" si="17"/>
        <v>Hydro-Pump</v>
      </c>
      <c r="AA542" t="s">
        <v>4341</v>
      </c>
    </row>
    <row r="543" spans="1:27" x14ac:dyDescent="0.3">
      <c r="A543" t="str">
        <f>'OASIS-11_26'!E561</f>
        <v>ELDORO_7_UNIT 2</v>
      </c>
      <c r="B543" t="str">
        <f>'OASIS-11_26'!G561</f>
        <v>El Dorado Unit 2</v>
      </c>
      <c r="C543" t="str">
        <f>VLOOKUP($A543,'OASIS-11_26'!$E$2:$R$1556,2,FALSE)</f>
        <v>GEN</v>
      </c>
      <c r="D543" s="1">
        <f>VLOOKUP($A543,'OASIS-11_26'!$E$2:$R$1556,11,FALSE)</f>
        <v>38493</v>
      </c>
      <c r="E543" s="3">
        <f t="shared" si="16"/>
        <v>2005</v>
      </c>
      <c r="F543" t="str">
        <f>VLOOKUP($A543,'OASIS-11_26'!$E$2:$R$1556,9,FALSE)</f>
        <v>WATER</v>
      </c>
      <c r="G543" t="str">
        <f>VLOOKUP($A543,'OASIS-11_26'!$E$2:$R$1556,8,FALSE)</f>
        <v>HYDRO</v>
      </c>
      <c r="H543">
        <f>VLOOKUP($A543,'OASIS-11_26'!$E$2:$R$1556,4,FALSE)</f>
        <v>11</v>
      </c>
      <c r="I543">
        <f>VLOOKUP($A543,'OASIS-11_26'!$E$2:$R$1556,5,FALSE)</f>
        <v>10.5</v>
      </c>
      <c r="J543" t="str">
        <f>VLOOKUP($A543,'OASIS-11_26'!$E$2:$R$1556,6,FALSE)</f>
        <v>PGAE</v>
      </c>
      <c r="K543" t="str">
        <f>IF(ISERROR(VLOOKUP($A543,'2021_NQC_List-11_13'!$A$2:$T$1532,4,FALSE)),"","NQC")</f>
        <v>NQC</v>
      </c>
      <c r="L543" s="3" t="str">
        <f>IF(ISERROR(VLOOKUP($A543,'2021_NQC_List-11_13'!$A$2:$T$1532,4,FALSE)),"",VLOOKUP($A543,'2021_NQC_List-11_13'!$A$2:$T$1532,18,FALSE))</f>
        <v>FC</v>
      </c>
      <c r="M543">
        <f>IF($K543="NQC",VLOOKUP($A543,'2021_NQC_List-11_13'!$A$2:$T$1532,4,FALSE),0)</f>
        <v>5.82</v>
      </c>
      <c r="N543">
        <f>IF($K543="NQC",VLOOKUP($A543,'2021_NQC_List-11_13'!$A$2:$T$1532,5,FALSE),0)</f>
        <v>4.3099999999999996</v>
      </c>
      <c r="O543">
        <f>IF($K543="NQC",VLOOKUP($A543,'2021_NQC_List-11_13'!$A$2:$T$1532,6,FALSE),0)</f>
        <v>5.72</v>
      </c>
      <c r="P543">
        <f>IF($K543="NQC",VLOOKUP($A543,'2021_NQC_List-11_13'!$A$2:$T$1532,7,FALSE),0)</f>
        <v>7.18</v>
      </c>
      <c r="Q543">
        <f>IF($K543="NQC",VLOOKUP($A543,'2021_NQC_List-11_13'!$A$2:$T$1532,8,FALSE),0)</f>
        <v>6.81</v>
      </c>
      <c r="R543">
        <f>IF($K543="NQC",VLOOKUP($A543,'2021_NQC_List-11_13'!$A$2:$T$1532,9,FALSE),0)</f>
        <v>8.4700000000000006</v>
      </c>
      <c r="S543">
        <f>IF($K543="NQC",VLOOKUP($A543,'2021_NQC_List-11_13'!$A$2:$T$1532,10,FALSE),0)</f>
        <v>5.82</v>
      </c>
      <c r="T543">
        <f>IF($K543="NQC",VLOOKUP($A543,'2021_NQC_List-11_13'!$A$2:$T$1532,11,FALSE),0)</f>
        <v>4.57</v>
      </c>
      <c r="U543">
        <f>IF($K543="NQC",VLOOKUP($A543,'2021_NQC_List-11_13'!$A$2:$T$1532,12,FALSE),0)</f>
        <v>5.53</v>
      </c>
      <c r="V543">
        <f>IF($K543="NQC",VLOOKUP($A543,'2021_NQC_List-11_13'!$A$2:$T$1532,13,FALSE),0)</f>
        <v>0.89</v>
      </c>
      <c r="W543">
        <f>IF($K543="NQC",VLOOKUP($A543,'2021_NQC_List-11_13'!$A$2:$T$1532,14,FALSE),0)</f>
        <v>3.36</v>
      </c>
      <c r="X543">
        <f>IF($K543="NQC",VLOOKUP($A543,'2021_NQC_List-11_13'!$A$2:$T$1532,15,FALSE),0)</f>
        <v>4</v>
      </c>
      <c r="Y543" t="str">
        <f t="shared" si="17"/>
        <v>Hydro-Small Hydro</v>
      </c>
      <c r="AA543" t="s">
        <v>4341</v>
      </c>
    </row>
    <row r="544" spans="1:27" x14ac:dyDescent="0.3">
      <c r="A544" t="str">
        <f>'OASIS-11_26'!E563</f>
        <v>PEABDY_2_LNDFIL</v>
      </c>
      <c r="B544" t="str">
        <f>'OASIS-11_26'!G563</f>
        <v>G2 Energy Hay Road Power Plant</v>
      </c>
      <c r="C544" t="str">
        <f>VLOOKUP($A544,'OASIS-11_26'!$E$2:$R$1556,2,FALSE)</f>
        <v>GEN</v>
      </c>
      <c r="D544" s="1">
        <f>VLOOKUP($A544,'OASIS-11_26'!$E$2:$R$1556,11,FALSE)</f>
        <v>41464</v>
      </c>
      <c r="E544" s="3">
        <f t="shared" si="16"/>
        <v>2013</v>
      </c>
      <c r="F544" t="str">
        <f>VLOOKUP($A544,'OASIS-11_26'!$E$2:$R$1556,9,FALSE)</f>
        <v>BIOGAS</v>
      </c>
      <c r="G544" t="str">
        <f>VLOOKUP($A544,'OASIS-11_26'!$E$2:$R$1556,8,FALSE)</f>
        <v>RECIPROCATING ENGINE</v>
      </c>
      <c r="H544">
        <f>VLOOKUP($A544,'OASIS-11_26'!$E$2:$R$1556,4,FALSE)</f>
        <v>1.6</v>
      </c>
      <c r="I544">
        <f>VLOOKUP($A544,'OASIS-11_26'!$E$2:$R$1556,5,FALSE)</f>
        <v>1.6</v>
      </c>
      <c r="J544" t="str">
        <f>VLOOKUP($A544,'OASIS-11_26'!$E$2:$R$1556,6,FALSE)</f>
        <v>PGAE</v>
      </c>
      <c r="K544" t="str">
        <f>IF(ISERROR(VLOOKUP($A544,'2021_NQC_List-11_13'!$A$2:$T$1532,4,FALSE)),"","NQC")</f>
        <v>NQC</v>
      </c>
      <c r="L544" s="3" t="str">
        <f>IF(ISERROR(VLOOKUP($A544,'2021_NQC_List-11_13'!$A$2:$T$1532,4,FALSE)),"",VLOOKUP($A544,'2021_NQC_List-11_13'!$A$2:$T$1532,18,FALSE))</f>
        <v>ID</v>
      </c>
      <c r="M544">
        <f>IF($K544="NQC",VLOOKUP($A544,'2021_NQC_List-11_13'!$A$2:$T$1532,4,FALSE),0)</f>
        <v>1.5</v>
      </c>
      <c r="N544">
        <f>IF($K544="NQC",VLOOKUP($A544,'2021_NQC_List-11_13'!$A$2:$T$1532,5,FALSE),0)</f>
        <v>1.48</v>
      </c>
      <c r="O544">
        <f>IF($K544="NQC",VLOOKUP($A544,'2021_NQC_List-11_13'!$A$2:$T$1532,6,FALSE),0)</f>
        <v>1.5</v>
      </c>
      <c r="P544">
        <f>IF($K544="NQC",VLOOKUP($A544,'2021_NQC_List-11_13'!$A$2:$T$1532,7,FALSE),0)</f>
        <v>1.44</v>
      </c>
      <c r="Q544">
        <f>IF($K544="NQC",VLOOKUP($A544,'2021_NQC_List-11_13'!$A$2:$T$1532,8,FALSE),0)</f>
        <v>1.1599999999999999</v>
      </c>
      <c r="R544">
        <f>IF($K544="NQC",VLOOKUP($A544,'2021_NQC_List-11_13'!$A$2:$T$1532,9,FALSE),0)</f>
        <v>1.47</v>
      </c>
      <c r="S544">
        <f>IF($K544="NQC",VLOOKUP($A544,'2021_NQC_List-11_13'!$A$2:$T$1532,10,FALSE),0)</f>
        <v>1.46</v>
      </c>
      <c r="T544">
        <f>IF($K544="NQC",VLOOKUP($A544,'2021_NQC_List-11_13'!$A$2:$T$1532,11,FALSE),0)</f>
        <v>1.49</v>
      </c>
      <c r="U544">
        <f>IF($K544="NQC",VLOOKUP($A544,'2021_NQC_List-11_13'!$A$2:$T$1532,12,FALSE),0)</f>
        <v>1.51</v>
      </c>
      <c r="V544">
        <f>IF($K544="NQC",VLOOKUP($A544,'2021_NQC_List-11_13'!$A$2:$T$1532,13,FALSE),0)</f>
        <v>1.51</v>
      </c>
      <c r="W544">
        <f>IF($K544="NQC",VLOOKUP($A544,'2021_NQC_List-11_13'!$A$2:$T$1532,14,FALSE),0)</f>
        <v>1.52</v>
      </c>
      <c r="X544">
        <f>IF($K544="NQC",VLOOKUP($A544,'2021_NQC_List-11_13'!$A$2:$T$1532,15,FALSE),0)</f>
        <v>1.53</v>
      </c>
      <c r="Y544" t="str">
        <f t="shared" si="17"/>
        <v>Non-Hydro</v>
      </c>
      <c r="AA544" t="s">
        <v>4341</v>
      </c>
    </row>
    <row r="545" spans="1:28" x14ac:dyDescent="0.3">
      <c r="A545" t="str">
        <f>'OASIS-11_26'!E564</f>
        <v>SCEC_1_PDRP144</v>
      </c>
      <c r="B545" t="str">
        <f>'OASIS-11_26'!G564</f>
        <v>SCEC_1_PDRP144</v>
      </c>
      <c r="C545" t="str">
        <f>VLOOKUP($A545,'OASIS-11_26'!$E$2:$R$1556,2,FALSE)</f>
        <v>GEN</v>
      </c>
      <c r="D545" s="1">
        <f>VLOOKUP($A545,'OASIS-11_26'!$E$2:$R$1556,11,FALSE)</f>
        <v>0</v>
      </c>
      <c r="E545" s="3" t="str">
        <f t="shared" si="16"/>
        <v/>
      </c>
      <c r="F545" t="str">
        <f>VLOOKUP($A545,'OASIS-11_26'!$E$2:$R$1556,9,FALSE)</f>
        <v>OTHER</v>
      </c>
      <c r="G545" t="str">
        <f>VLOOKUP($A545,'OASIS-11_26'!$E$2:$R$1556,8,FALSE)</f>
        <v>OTHER</v>
      </c>
      <c r="H545">
        <f>VLOOKUP($A545,'OASIS-11_26'!$E$2:$R$1556,4,FALSE)</f>
        <v>0.99</v>
      </c>
      <c r="I545">
        <f>VLOOKUP($A545,'OASIS-11_26'!$E$2:$R$1556,5,FALSE)</f>
        <v>0</v>
      </c>
      <c r="J545" t="str">
        <f>VLOOKUP($A545,'OASIS-11_26'!$E$2:$R$1556,6,FALSE)</f>
        <v>SCE</v>
      </c>
      <c r="K545" t="str">
        <f>IF(ISERROR(VLOOKUP($A545,'2021_NQC_List-11_13'!$A$2:$T$1532,4,FALSE)),"","NQC")</f>
        <v/>
      </c>
      <c r="L545" s="3" t="str">
        <f>IF(ISERROR(VLOOKUP($A545,'2021_NQC_List-11_13'!$A$2:$T$1532,4,FALSE)),"",VLOOKUP($A545,'2021_NQC_List-11_13'!$A$2:$T$1532,18,FALSE))</f>
        <v/>
      </c>
      <c r="M545">
        <f>IF($K545="NQC",VLOOKUP($A545,'2021_NQC_List-11_13'!$A$2:$T$1532,4,FALSE),0)</f>
        <v>0</v>
      </c>
      <c r="N545">
        <f>IF($K545="NQC",VLOOKUP($A545,'2021_NQC_List-11_13'!$A$2:$T$1532,5,FALSE),0)</f>
        <v>0</v>
      </c>
      <c r="O545">
        <f>IF($K545="NQC",VLOOKUP($A545,'2021_NQC_List-11_13'!$A$2:$T$1532,6,FALSE),0)</f>
        <v>0</v>
      </c>
      <c r="P545">
        <f>IF($K545="NQC",VLOOKUP($A545,'2021_NQC_List-11_13'!$A$2:$T$1532,7,FALSE),0)</f>
        <v>0</v>
      </c>
      <c r="Q545">
        <f>IF($K545="NQC",VLOOKUP($A545,'2021_NQC_List-11_13'!$A$2:$T$1532,8,FALSE),0)</f>
        <v>0</v>
      </c>
      <c r="R545">
        <f>IF($K545="NQC",VLOOKUP($A545,'2021_NQC_List-11_13'!$A$2:$T$1532,9,FALSE),0)</f>
        <v>0</v>
      </c>
      <c r="S545">
        <f>IF($K545="NQC",VLOOKUP($A545,'2021_NQC_List-11_13'!$A$2:$T$1532,10,FALSE),0)</f>
        <v>0</v>
      </c>
      <c r="T545">
        <f>IF($K545="NQC",VLOOKUP($A545,'2021_NQC_List-11_13'!$A$2:$T$1532,11,FALSE),0)</f>
        <v>0</v>
      </c>
      <c r="U545">
        <f>IF($K545="NQC",VLOOKUP($A545,'2021_NQC_List-11_13'!$A$2:$T$1532,12,FALSE),0)</f>
        <v>0</v>
      </c>
      <c r="V545">
        <f>IF($K545="NQC",VLOOKUP($A545,'2021_NQC_List-11_13'!$A$2:$T$1532,13,FALSE),0)</f>
        <v>0</v>
      </c>
      <c r="W545">
        <f>IF($K545="NQC",VLOOKUP($A545,'2021_NQC_List-11_13'!$A$2:$T$1532,14,FALSE),0)</f>
        <v>0</v>
      </c>
      <c r="X545">
        <f>IF($K545="NQC",VLOOKUP($A545,'2021_NQC_List-11_13'!$A$2:$T$1532,15,FALSE),0)</f>
        <v>0</v>
      </c>
      <c r="Y545" t="str">
        <f t="shared" si="17"/>
        <v>Non-Hydro</v>
      </c>
      <c r="Z545" t="s">
        <v>4361</v>
      </c>
      <c r="AA545" t="s">
        <v>4341</v>
      </c>
    </row>
    <row r="546" spans="1:28" x14ac:dyDescent="0.3">
      <c r="A546" t="str">
        <f>'OASIS-11_26'!E565</f>
        <v>SCEC_1_PDRP119</v>
      </c>
      <c r="B546" t="str">
        <f>'OASIS-11_26'!G565</f>
        <v>SCEC_1_PDRP119</v>
      </c>
      <c r="C546" t="str">
        <f>VLOOKUP($A546,'OASIS-11_26'!$E$2:$R$1556,2,FALSE)</f>
        <v>GEN</v>
      </c>
      <c r="D546" s="1">
        <f>VLOOKUP($A546,'OASIS-11_26'!$E$2:$R$1556,11,FALSE)</f>
        <v>0</v>
      </c>
      <c r="E546" s="3" t="str">
        <f t="shared" si="16"/>
        <v/>
      </c>
      <c r="F546" t="str">
        <f>VLOOKUP($A546,'OASIS-11_26'!$E$2:$R$1556,9,FALSE)</f>
        <v>OTHER</v>
      </c>
      <c r="G546" t="str">
        <f>VLOOKUP($A546,'OASIS-11_26'!$E$2:$R$1556,8,FALSE)</f>
        <v>OTHER</v>
      </c>
      <c r="H546">
        <f>VLOOKUP($A546,'OASIS-11_26'!$E$2:$R$1556,4,FALSE)</f>
        <v>0.99</v>
      </c>
      <c r="I546">
        <f>VLOOKUP($A546,'OASIS-11_26'!$E$2:$R$1556,5,FALSE)</f>
        <v>0</v>
      </c>
      <c r="J546" t="str">
        <f>VLOOKUP($A546,'OASIS-11_26'!$E$2:$R$1556,6,FALSE)</f>
        <v>SCE</v>
      </c>
      <c r="K546" t="str">
        <f>IF(ISERROR(VLOOKUP($A546,'2021_NQC_List-11_13'!$A$2:$T$1532,4,FALSE)),"","NQC")</f>
        <v>NQC</v>
      </c>
      <c r="L546" s="3" t="str">
        <f>IF(ISERROR(VLOOKUP($A546,'2021_NQC_List-11_13'!$A$2:$T$1532,4,FALSE)),"",VLOOKUP($A546,'2021_NQC_List-11_13'!$A$2:$T$1532,18,FALSE))</f>
        <v>FC</v>
      </c>
      <c r="M546">
        <f>IF($K546="NQC",VLOOKUP($A546,'2021_NQC_List-11_13'!$A$2:$T$1532,4,FALSE),0)</f>
        <v>0.56000000000000005</v>
      </c>
      <c r="N546">
        <f>IF($K546="NQC",VLOOKUP($A546,'2021_NQC_List-11_13'!$A$2:$T$1532,5,FALSE),0)</f>
        <v>0</v>
      </c>
      <c r="O546">
        <f>IF($K546="NQC",VLOOKUP($A546,'2021_NQC_List-11_13'!$A$2:$T$1532,6,FALSE),0)</f>
        <v>0</v>
      </c>
      <c r="P546">
        <f>IF($K546="NQC",VLOOKUP($A546,'2021_NQC_List-11_13'!$A$2:$T$1532,7,FALSE),0)</f>
        <v>0</v>
      </c>
      <c r="Q546">
        <f>IF($K546="NQC",VLOOKUP($A546,'2021_NQC_List-11_13'!$A$2:$T$1532,8,FALSE),0)</f>
        <v>0</v>
      </c>
      <c r="R546">
        <f>IF($K546="NQC",VLOOKUP($A546,'2021_NQC_List-11_13'!$A$2:$T$1532,9,FALSE),0)</f>
        <v>0</v>
      </c>
      <c r="S546">
        <f>IF($K546="NQC",VLOOKUP($A546,'2021_NQC_List-11_13'!$A$2:$T$1532,10,FALSE),0)</f>
        <v>0</v>
      </c>
      <c r="T546">
        <f>IF($K546="NQC",VLOOKUP($A546,'2021_NQC_List-11_13'!$A$2:$T$1532,11,FALSE),0)</f>
        <v>0</v>
      </c>
      <c r="U546">
        <f>IF($K546="NQC",VLOOKUP($A546,'2021_NQC_List-11_13'!$A$2:$T$1532,12,FALSE),0)</f>
        <v>0</v>
      </c>
      <c r="V546">
        <f>IF($K546="NQC",VLOOKUP($A546,'2021_NQC_List-11_13'!$A$2:$T$1532,13,FALSE),0)</f>
        <v>0</v>
      </c>
      <c r="W546">
        <f>IF($K546="NQC",VLOOKUP($A546,'2021_NQC_List-11_13'!$A$2:$T$1532,14,FALSE),0)</f>
        <v>0</v>
      </c>
      <c r="X546">
        <f>IF($K546="NQC",VLOOKUP($A546,'2021_NQC_List-11_13'!$A$2:$T$1532,15,FALSE),0)</f>
        <v>0</v>
      </c>
      <c r="Y546" t="str">
        <f t="shared" si="17"/>
        <v>Non-Hydro</v>
      </c>
      <c r="Z546" t="s">
        <v>4361</v>
      </c>
      <c r="AA546" t="s">
        <v>4341</v>
      </c>
    </row>
    <row r="547" spans="1:28" x14ac:dyDescent="0.3">
      <c r="A547" t="str">
        <f>'OASIS-11_26'!E566</f>
        <v>SCEW_2_PDRP158</v>
      </c>
      <c r="B547" t="str">
        <f>'OASIS-11_26'!G566</f>
        <v>LCR AMS Hybrid West LA 1-W-LCEM1</v>
      </c>
      <c r="C547" t="str">
        <f>VLOOKUP($A547,'OASIS-11_26'!$E$2:$R$1556,2,FALSE)</f>
        <v>GEN</v>
      </c>
      <c r="D547" s="1">
        <f>VLOOKUP($A547,'OASIS-11_26'!$E$2:$R$1556,11,FALSE)</f>
        <v>0</v>
      </c>
      <c r="E547" s="3" t="str">
        <f t="shared" si="16"/>
        <v/>
      </c>
      <c r="F547" t="str">
        <f>VLOOKUP($A547,'OASIS-11_26'!$E$2:$R$1556,9,FALSE)</f>
        <v>OTHER</v>
      </c>
      <c r="G547" t="str">
        <f>VLOOKUP($A547,'OASIS-11_26'!$E$2:$R$1556,8,FALSE)</f>
        <v>OTHER</v>
      </c>
      <c r="H547">
        <f>VLOOKUP($A547,'OASIS-11_26'!$E$2:$R$1556,4,FALSE)</f>
        <v>0.26</v>
      </c>
      <c r="I547">
        <f>VLOOKUP($A547,'OASIS-11_26'!$E$2:$R$1556,5,FALSE)</f>
        <v>0</v>
      </c>
      <c r="J547" t="str">
        <f>VLOOKUP($A547,'OASIS-11_26'!$E$2:$R$1556,6,FALSE)</f>
        <v>SCE</v>
      </c>
      <c r="K547" t="str">
        <f>IF(ISERROR(VLOOKUP($A547,'2021_NQC_List-11_13'!$A$2:$T$1532,4,FALSE)),"","NQC")</f>
        <v/>
      </c>
      <c r="L547" s="3" t="str">
        <f>IF(ISERROR(VLOOKUP($A547,'2021_NQC_List-11_13'!$A$2:$T$1532,4,FALSE)),"",VLOOKUP($A547,'2021_NQC_List-11_13'!$A$2:$T$1532,18,FALSE))</f>
        <v/>
      </c>
      <c r="M547">
        <f>IF($K547="NQC",VLOOKUP($A547,'2021_NQC_List-11_13'!$A$2:$T$1532,4,FALSE),0)</f>
        <v>0</v>
      </c>
      <c r="N547">
        <f>IF($K547="NQC",VLOOKUP($A547,'2021_NQC_List-11_13'!$A$2:$T$1532,5,FALSE),0)</f>
        <v>0</v>
      </c>
      <c r="O547">
        <f>IF($K547="NQC",VLOOKUP($A547,'2021_NQC_List-11_13'!$A$2:$T$1532,6,FALSE),0)</f>
        <v>0</v>
      </c>
      <c r="P547">
        <f>IF($K547="NQC",VLOOKUP($A547,'2021_NQC_List-11_13'!$A$2:$T$1532,7,FALSE),0)</f>
        <v>0</v>
      </c>
      <c r="Q547">
        <f>IF($K547="NQC",VLOOKUP($A547,'2021_NQC_List-11_13'!$A$2:$T$1532,8,FALSE),0)</f>
        <v>0</v>
      </c>
      <c r="R547">
        <f>IF($K547="NQC",VLOOKUP($A547,'2021_NQC_List-11_13'!$A$2:$T$1532,9,FALSE),0)</f>
        <v>0</v>
      </c>
      <c r="S547">
        <f>IF($K547="NQC",VLOOKUP($A547,'2021_NQC_List-11_13'!$A$2:$T$1532,10,FALSE),0)</f>
        <v>0</v>
      </c>
      <c r="T547">
        <f>IF($K547="NQC",VLOOKUP($A547,'2021_NQC_List-11_13'!$A$2:$T$1532,11,FALSE),0)</f>
        <v>0</v>
      </c>
      <c r="U547">
        <f>IF($K547="NQC",VLOOKUP($A547,'2021_NQC_List-11_13'!$A$2:$T$1532,12,FALSE),0)</f>
        <v>0</v>
      </c>
      <c r="V547">
        <f>IF($K547="NQC",VLOOKUP($A547,'2021_NQC_List-11_13'!$A$2:$T$1532,13,FALSE),0)</f>
        <v>0</v>
      </c>
      <c r="W547">
        <f>IF($K547="NQC",VLOOKUP($A547,'2021_NQC_List-11_13'!$A$2:$T$1532,14,FALSE),0)</f>
        <v>0</v>
      </c>
      <c r="X547">
        <f>IF($K547="NQC",VLOOKUP($A547,'2021_NQC_List-11_13'!$A$2:$T$1532,15,FALSE),0)</f>
        <v>0</v>
      </c>
      <c r="Y547" t="str">
        <f t="shared" si="17"/>
        <v>Non-Hydro</v>
      </c>
      <c r="Z547" t="s">
        <v>4361</v>
      </c>
      <c r="AA547" t="s">
        <v>4341</v>
      </c>
    </row>
    <row r="548" spans="1:28" x14ac:dyDescent="0.3">
      <c r="A548" t="str">
        <f>'OASIS-11_26'!E567</f>
        <v>SCEW_2_PDRP105</v>
      </c>
      <c r="B548" t="str">
        <f>'OASIS-11_26'!G567</f>
        <v>SCEW_2_PDRP105</v>
      </c>
      <c r="C548" t="str">
        <f>VLOOKUP($A548,'OASIS-11_26'!$E$2:$R$1556,2,FALSE)</f>
        <v>GEN</v>
      </c>
      <c r="D548" s="1">
        <f>VLOOKUP($A548,'OASIS-11_26'!$E$2:$R$1556,11,FALSE)</f>
        <v>0</v>
      </c>
      <c r="E548" s="3" t="str">
        <f t="shared" si="16"/>
        <v/>
      </c>
      <c r="F548" t="str">
        <f>VLOOKUP($A548,'OASIS-11_26'!$E$2:$R$1556,9,FALSE)</f>
        <v>OTHER</v>
      </c>
      <c r="G548" t="str">
        <f>VLOOKUP($A548,'OASIS-11_26'!$E$2:$R$1556,8,FALSE)</f>
        <v>OTHER</v>
      </c>
      <c r="H548">
        <f>VLOOKUP($A548,'OASIS-11_26'!$E$2:$R$1556,4,FALSE)</f>
        <v>0.99</v>
      </c>
      <c r="I548">
        <f>VLOOKUP($A548,'OASIS-11_26'!$E$2:$R$1556,5,FALSE)</f>
        <v>0</v>
      </c>
      <c r="J548" t="str">
        <f>VLOOKUP($A548,'OASIS-11_26'!$E$2:$R$1556,6,FALSE)</f>
        <v>SCE</v>
      </c>
      <c r="K548" t="str">
        <f>IF(ISERROR(VLOOKUP($A548,'2021_NQC_List-11_13'!$A$2:$T$1532,4,FALSE)),"","NQC")</f>
        <v>NQC</v>
      </c>
      <c r="L548" s="3" t="str">
        <f>IF(ISERROR(VLOOKUP($A548,'2021_NQC_List-11_13'!$A$2:$T$1532,4,FALSE)),"",VLOOKUP($A548,'2021_NQC_List-11_13'!$A$2:$T$1532,18,FALSE))</f>
        <v>FC</v>
      </c>
      <c r="M548">
        <f>IF($K548="NQC",VLOOKUP($A548,'2021_NQC_List-11_13'!$A$2:$T$1532,4,FALSE),0)</f>
        <v>0.15</v>
      </c>
      <c r="N548">
        <f>IF($K548="NQC",VLOOKUP($A548,'2021_NQC_List-11_13'!$A$2:$T$1532,5,FALSE),0)</f>
        <v>0.15</v>
      </c>
      <c r="O548">
        <f>IF($K548="NQC",VLOOKUP($A548,'2021_NQC_List-11_13'!$A$2:$T$1532,6,FALSE),0)</f>
        <v>0.21</v>
      </c>
      <c r="P548">
        <f>IF($K548="NQC",VLOOKUP($A548,'2021_NQC_List-11_13'!$A$2:$T$1532,7,FALSE),0)</f>
        <v>0.35</v>
      </c>
      <c r="Q548">
        <f>IF($K548="NQC",VLOOKUP($A548,'2021_NQC_List-11_13'!$A$2:$T$1532,8,FALSE),0)</f>
        <v>0.4</v>
      </c>
      <c r="R548">
        <f>IF($K548="NQC",VLOOKUP($A548,'2021_NQC_List-11_13'!$A$2:$T$1532,9,FALSE),0)</f>
        <v>0.35</v>
      </c>
      <c r="S548">
        <f>IF($K548="NQC",VLOOKUP($A548,'2021_NQC_List-11_13'!$A$2:$T$1532,10,FALSE),0)</f>
        <v>0.53</v>
      </c>
      <c r="T548">
        <f>IF($K548="NQC",VLOOKUP($A548,'2021_NQC_List-11_13'!$A$2:$T$1532,11,FALSE),0)</f>
        <v>0.57999999999999996</v>
      </c>
      <c r="U548">
        <f>IF($K548="NQC",VLOOKUP($A548,'2021_NQC_List-11_13'!$A$2:$T$1532,12,FALSE),0)</f>
        <v>0.38</v>
      </c>
      <c r="V548">
        <f>IF($K548="NQC",VLOOKUP($A548,'2021_NQC_List-11_13'!$A$2:$T$1532,13,FALSE),0)</f>
        <v>0.24</v>
      </c>
      <c r="W548">
        <f>IF($K548="NQC",VLOOKUP($A548,'2021_NQC_List-11_13'!$A$2:$T$1532,14,FALSE),0)</f>
        <v>0.15</v>
      </c>
      <c r="X548">
        <f>IF($K548="NQC",VLOOKUP($A548,'2021_NQC_List-11_13'!$A$2:$T$1532,15,FALSE),0)</f>
        <v>0.15</v>
      </c>
      <c r="Y548" t="str">
        <f t="shared" si="17"/>
        <v>Non-Hydro</v>
      </c>
      <c r="Z548" t="s">
        <v>4361</v>
      </c>
      <c r="AA548" t="s">
        <v>4341</v>
      </c>
    </row>
    <row r="549" spans="1:28" x14ac:dyDescent="0.3">
      <c r="A549" t="str">
        <f>'OASIS-11_26'!E568</f>
        <v>CATLNA_2_SOLAR</v>
      </c>
      <c r="B549" t="str">
        <f>'OASIS-11_26'!G568</f>
        <v>Catalina Solar - Phases 1 and 2</v>
      </c>
      <c r="C549" t="str">
        <f>VLOOKUP($A549,'OASIS-11_26'!$E$2:$R$1556,2,FALSE)</f>
        <v>GEN</v>
      </c>
      <c r="D549" s="1">
        <f>VLOOKUP($A549,'OASIS-11_26'!$E$2:$R$1556,11,FALSE)</f>
        <v>41320</v>
      </c>
      <c r="E549" s="3">
        <f t="shared" si="16"/>
        <v>2013</v>
      </c>
      <c r="F549" t="str">
        <f>VLOOKUP($A549,'OASIS-11_26'!$E$2:$R$1556,9,FALSE)</f>
        <v>SUN</v>
      </c>
      <c r="G549" t="str">
        <f>VLOOKUP($A549,'OASIS-11_26'!$E$2:$R$1556,8,FALSE)</f>
        <v>PHOTO VOLTAIC</v>
      </c>
      <c r="H549">
        <f>VLOOKUP($A549,'OASIS-11_26'!$E$2:$R$1556,4,FALSE)</f>
        <v>110</v>
      </c>
      <c r="I549">
        <f>VLOOKUP($A549,'OASIS-11_26'!$E$2:$R$1556,5,FALSE)</f>
        <v>110</v>
      </c>
      <c r="J549" t="str">
        <f>VLOOKUP($A549,'OASIS-11_26'!$E$2:$R$1556,6,FALSE)</f>
        <v>SCE</v>
      </c>
      <c r="K549" t="str">
        <f>IF(ISERROR(VLOOKUP($A549,'2021_NQC_List-11_13'!$A$2:$T$1532,4,FALSE)),"","NQC")</f>
        <v>NQC</v>
      </c>
      <c r="L549" s="3" t="str">
        <f>IF(ISERROR(VLOOKUP($A549,'2021_NQC_List-11_13'!$A$2:$T$1532,4,FALSE)),"",VLOOKUP($A549,'2021_NQC_List-11_13'!$A$2:$T$1532,18,FALSE))</f>
        <v>FC</v>
      </c>
      <c r="M549">
        <f>IF($K549="NQC",VLOOKUP($A549,'2021_NQC_List-11_13'!$A$2:$T$1532,4,FALSE),0)</f>
        <v>4.4000000000000004</v>
      </c>
      <c r="N549">
        <f>IF($K549="NQC",VLOOKUP($A549,'2021_NQC_List-11_13'!$A$2:$T$1532,5,FALSE),0)</f>
        <v>3.3</v>
      </c>
      <c r="O549">
        <f>IF($K549="NQC",VLOOKUP($A549,'2021_NQC_List-11_13'!$A$2:$T$1532,6,FALSE),0)</f>
        <v>19.8</v>
      </c>
      <c r="P549">
        <f>IF($K549="NQC",VLOOKUP($A549,'2021_NQC_List-11_13'!$A$2:$T$1532,7,FALSE),0)</f>
        <v>16.5</v>
      </c>
      <c r="Q549">
        <f>IF($K549="NQC",VLOOKUP($A549,'2021_NQC_List-11_13'!$A$2:$T$1532,8,FALSE),0)</f>
        <v>17.600000000000001</v>
      </c>
      <c r="R549">
        <f>IF($K549="NQC",VLOOKUP($A549,'2021_NQC_List-11_13'!$A$2:$T$1532,9,FALSE),0)</f>
        <v>34.1</v>
      </c>
      <c r="S549">
        <f>IF($K549="NQC",VLOOKUP($A549,'2021_NQC_List-11_13'!$A$2:$T$1532,10,FALSE),0)</f>
        <v>42.9</v>
      </c>
      <c r="T549">
        <f>IF($K549="NQC",VLOOKUP($A549,'2021_NQC_List-11_13'!$A$2:$T$1532,11,FALSE),0)</f>
        <v>29.7</v>
      </c>
      <c r="U549">
        <f>IF($K549="NQC",VLOOKUP($A549,'2021_NQC_List-11_13'!$A$2:$T$1532,12,FALSE),0)</f>
        <v>15.4</v>
      </c>
      <c r="V549">
        <f>IF($K549="NQC",VLOOKUP($A549,'2021_NQC_List-11_13'!$A$2:$T$1532,13,FALSE),0)</f>
        <v>2.2000000000000002</v>
      </c>
      <c r="W549">
        <f>IF($K549="NQC",VLOOKUP($A549,'2021_NQC_List-11_13'!$A$2:$T$1532,14,FALSE),0)</f>
        <v>2.2000000000000002</v>
      </c>
      <c r="X549">
        <f>IF($K549="NQC",VLOOKUP($A549,'2021_NQC_List-11_13'!$A$2:$T$1532,15,FALSE),0)</f>
        <v>0</v>
      </c>
      <c r="Y549" t="str">
        <f t="shared" si="17"/>
        <v>Non-Hydro</v>
      </c>
      <c r="AA549" t="s">
        <v>4341</v>
      </c>
    </row>
    <row r="550" spans="1:28" x14ac:dyDescent="0.3">
      <c r="A550" t="str">
        <f>'OASIS-11_26'!E569</f>
        <v>GARNET_1_WINDS</v>
      </c>
      <c r="B550" t="str">
        <f>'OASIS-11_26'!G569</f>
        <v>Garnet Winds Aggregation</v>
      </c>
      <c r="C550" t="str">
        <f>VLOOKUP($A550,'OASIS-11_26'!$E$2:$R$1556,2,FALSE)</f>
        <v>GEN</v>
      </c>
      <c r="D550" s="1">
        <f>VLOOKUP($A550,'OASIS-11_26'!$E$2:$R$1556,11,FALSE)</f>
        <v>40595</v>
      </c>
      <c r="E550" s="3">
        <f t="shared" si="16"/>
        <v>2011</v>
      </c>
      <c r="F550" t="str">
        <f>VLOOKUP($A550,'OASIS-11_26'!$E$2:$R$1556,9,FALSE)</f>
        <v>WIND</v>
      </c>
      <c r="G550" t="str">
        <f>VLOOKUP($A550,'OASIS-11_26'!$E$2:$R$1556,8,FALSE)</f>
        <v>WIND</v>
      </c>
      <c r="H550">
        <f>VLOOKUP($A550,'OASIS-11_26'!$E$2:$R$1556,4,FALSE)</f>
        <v>22.5</v>
      </c>
      <c r="I550">
        <f>VLOOKUP($A550,'OASIS-11_26'!$E$2:$R$1556,5,FALSE)</f>
        <v>23.3</v>
      </c>
      <c r="J550" t="str">
        <f>VLOOKUP($A550,'OASIS-11_26'!$E$2:$R$1556,6,FALSE)</f>
        <v>SCE</v>
      </c>
      <c r="K550" t="str">
        <f>IF(ISERROR(VLOOKUP($A550,'2021_NQC_List-11_13'!$A$2:$T$1532,4,FALSE)),"","NQC")</f>
        <v>NQC</v>
      </c>
      <c r="L550" s="3" t="str">
        <f>IF(ISERROR(VLOOKUP($A550,'2021_NQC_List-11_13'!$A$2:$T$1532,4,FALSE)),"",VLOOKUP($A550,'2021_NQC_List-11_13'!$A$2:$T$1532,18,FALSE))</f>
        <v>FC</v>
      </c>
      <c r="M550">
        <f>IF($K550="NQC",VLOOKUP($A550,'2021_NQC_List-11_13'!$A$2:$T$1532,4,FALSE),0)</f>
        <v>3.15</v>
      </c>
      <c r="N550">
        <f>IF($K550="NQC",VLOOKUP($A550,'2021_NQC_List-11_13'!$A$2:$T$1532,5,FALSE),0)</f>
        <v>2.7</v>
      </c>
      <c r="O550">
        <f>IF($K550="NQC",VLOOKUP($A550,'2021_NQC_List-11_13'!$A$2:$T$1532,6,FALSE),0)</f>
        <v>6.3</v>
      </c>
      <c r="P550">
        <f>IF($K550="NQC",VLOOKUP($A550,'2021_NQC_List-11_13'!$A$2:$T$1532,7,FALSE),0)</f>
        <v>5.63</v>
      </c>
      <c r="Q550">
        <f>IF($K550="NQC",VLOOKUP($A550,'2021_NQC_List-11_13'!$A$2:$T$1532,8,FALSE),0)</f>
        <v>5.63</v>
      </c>
      <c r="R550">
        <f>IF($K550="NQC",VLOOKUP($A550,'2021_NQC_List-11_13'!$A$2:$T$1532,9,FALSE),0)</f>
        <v>7.43</v>
      </c>
      <c r="S550">
        <f>IF($K550="NQC",VLOOKUP($A550,'2021_NQC_List-11_13'!$A$2:$T$1532,10,FALSE),0)</f>
        <v>5.18</v>
      </c>
      <c r="T550">
        <f>IF($K550="NQC",VLOOKUP($A550,'2021_NQC_List-11_13'!$A$2:$T$1532,11,FALSE),0)</f>
        <v>4.7300000000000004</v>
      </c>
      <c r="U550">
        <f>IF($K550="NQC",VLOOKUP($A550,'2021_NQC_List-11_13'!$A$2:$T$1532,12,FALSE),0)</f>
        <v>3.38</v>
      </c>
      <c r="V550">
        <f>IF($K550="NQC",VLOOKUP($A550,'2021_NQC_List-11_13'!$A$2:$T$1532,13,FALSE),0)</f>
        <v>1.8</v>
      </c>
      <c r="W550">
        <f>IF($K550="NQC",VLOOKUP($A550,'2021_NQC_List-11_13'!$A$2:$T$1532,14,FALSE),0)</f>
        <v>2.7</v>
      </c>
      <c r="X550">
        <f>IF($K550="NQC",VLOOKUP($A550,'2021_NQC_List-11_13'!$A$2:$T$1532,15,FALSE),0)</f>
        <v>2.93</v>
      </c>
      <c r="Y550" t="str">
        <f t="shared" si="17"/>
        <v>Non-Hydro</v>
      </c>
      <c r="AA550" t="s">
        <v>4341</v>
      </c>
    </row>
    <row r="551" spans="1:28" x14ac:dyDescent="0.3">
      <c r="A551" t="str">
        <f>'OASIS-11_26'!E570</f>
        <v>CHILLS_1_SYCENG</v>
      </c>
      <c r="B551" t="str">
        <f>'OASIS-11_26'!G570</f>
        <v>Sycamore Energy 1</v>
      </c>
      <c r="C551" t="str">
        <f>VLOOKUP($A551,'OASIS-11_26'!$E$2:$R$1556,2,FALSE)</f>
        <v>GEN</v>
      </c>
      <c r="D551" s="1">
        <f>VLOOKUP($A551,'OASIS-11_26'!$E$2:$R$1556,11,FALSE)</f>
        <v>40682</v>
      </c>
      <c r="E551" s="3">
        <f t="shared" si="16"/>
        <v>2011</v>
      </c>
      <c r="F551" t="str">
        <f>VLOOKUP($A551,'OASIS-11_26'!$E$2:$R$1556,9,FALSE)</f>
        <v>BIOGAS</v>
      </c>
      <c r="G551" t="str">
        <f>VLOOKUP($A551,'OASIS-11_26'!$E$2:$R$1556,8,FALSE)</f>
        <v>COMBUSTION TURBINE</v>
      </c>
      <c r="H551">
        <f>VLOOKUP($A551,'OASIS-11_26'!$E$2:$R$1556,4,FALSE)</f>
        <v>1.5</v>
      </c>
      <c r="I551">
        <f>VLOOKUP($A551,'OASIS-11_26'!$E$2:$R$1556,5,FALSE)</f>
        <v>1.9</v>
      </c>
      <c r="J551" t="str">
        <f>VLOOKUP($A551,'OASIS-11_26'!$E$2:$R$1556,6,FALSE)</f>
        <v>SDGE</v>
      </c>
      <c r="K551" t="str">
        <f>IF(ISERROR(VLOOKUP($A551,'2021_NQC_List-11_13'!$A$2:$T$1532,4,FALSE)),"","NQC")</f>
        <v>NQC</v>
      </c>
      <c r="L551" s="3" t="str">
        <f>IF(ISERROR(VLOOKUP($A551,'2021_NQC_List-11_13'!$A$2:$T$1532,4,FALSE)),"",VLOOKUP($A551,'2021_NQC_List-11_13'!$A$2:$T$1532,18,FALSE))</f>
        <v>FC</v>
      </c>
      <c r="M551">
        <f>IF($K551="NQC",VLOOKUP($A551,'2021_NQC_List-11_13'!$A$2:$T$1532,4,FALSE),0)</f>
        <v>0.69</v>
      </c>
      <c r="N551">
        <f>IF($K551="NQC",VLOOKUP($A551,'2021_NQC_List-11_13'!$A$2:$T$1532,5,FALSE),0)</f>
        <v>0.76</v>
      </c>
      <c r="O551">
        <f>IF($K551="NQC",VLOOKUP($A551,'2021_NQC_List-11_13'!$A$2:$T$1532,6,FALSE),0)</f>
        <v>0.75</v>
      </c>
      <c r="P551">
        <f>IF($K551="NQC",VLOOKUP($A551,'2021_NQC_List-11_13'!$A$2:$T$1532,7,FALSE),0)</f>
        <v>0.73</v>
      </c>
      <c r="Q551">
        <f>IF($K551="NQC",VLOOKUP($A551,'2021_NQC_List-11_13'!$A$2:$T$1532,8,FALSE),0)</f>
        <v>0.6</v>
      </c>
      <c r="R551">
        <f>IF($K551="NQC",VLOOKUP($A551,'2021_NQC_List-11_13'!$A$2:$T$1532,9,FALSE),0)</f>
        <v>0.56999999999999995</v>
      </c>
      <c r="S551">
        <f>IF($K551="NQC",VLOOKUP($A551,'2021_NQC_List-11_13'!$A$2:$T$1532,10,FALSE),0)</f>
        <v>0.56000000000000005</v>
      </c>
      <c r="T551">
        <f>IF($K551="NQC",VLOOKUP($A551,'2021_NQC_List-11_13'!$A$2:$T$1532,11,FALSE),0)</f>
        <v>0.47</v>
      </c>
      <c r="U551">
        <f>IF($K551="NQC",VLOOKUP($A551,'2021_NQC_List-11_13'!$A$2:$T$1532,12,FALSE),0)</f>
        <v>0.44</v>
      </c>
      <c r="V551">
        <f>IF($K551="NQC",VLOOKUP($A551,'2021_NQC_List-11_13'!$A$2:$T$1532,13,FALSE),0)</f>
        <v>0.45</v>
      </c>
      <c r="W551">
        <f>IF($K551="NQC",VLOOKUP($A551,'2021_NQC_List-11_13'!$A$2:$T$1532,14,FALSE),0)</f>
        <v>0.51</v>
      </c>
      <c r="X551">
        <f>IF($K551="NQC",VLOOKUP($A551,'2021_NQC_List-11_13'!$A$2:$T$1532,15,FALSE),0)</f>
        <v>0.55000000000000004</v>
      </c>
      <c r="Y551" t="str">
        <f t="shared" si="17"/>
        <v>Non-Hydro</v>
      </c>
      <c r="AA551" t="s">
        <v>4341</v>
      </c>
    </row>
    <row r="552" spans="1:28" x14ac:dyDescent="0.3">
      <c r="A552" t="str">
        <f>'OASIS-11_26'!E571</f>
        <v>CNTNLA_2_SOLAR1</v>
      </c>
      <c r="B552" t="str">
        <f>'OASIS-11_26'!G571</f>
        <v xml:space="preserve">Centinela Solar Energy I </v>
      </c>
      <c r="C552" t="str">
        <f>VLOOKUP($A552,'OASIS-11_26'!$E$2:$R$1556,2,FALSE)</f>
        <v>GEN</v>
      </c>
      <c r="D552" s="1">
        <f>VLOOKUP($A552,'OASIS-11_26'!$E$2:$R$1556,11,FALSE)</f>
        <v>41563</v>
      </c>
      <c r="E552" s="3">
        <f t="shared" si="16"/>
        <v>2013</v>
      </c>
      <c r="F552" t="str">
        <f>VLOOKUP($A552,'OASIS-11_26'!$E$2:$R$1556,9,FALSE)</f>
        <v>SUN</v>
      </c>
      <c r="G552" t="str">
        <f>VLOOKUP($A552,'OASIS-11_26'!$E$2:$R$1556,8,FALSE)</f>
        <v>PHOTO VOLTAIC</v>
      </c>
      <c r="H552">
        <f>VLOOKUP($A552,'OASIS-11_26'!$E$2:$R$1556,4,FALSE)</f>
        <v>125</v>
      </c>
      <c r="I552">
        <f>VLOOKUP($A552,'OASIS-11_26'!$E$2:$R$1556,5,FALSE)</f>
        <v>127</v>
      </c>
      <c r="J552" t="str">
        <f>VLOOKUP($A552,'OASIS-11_26'!$E$2:$R$1556,6,FALSE)</f>
        <v>SDGE</v>
      </c>
      <c r="K552" t="str">
        <f>IF(ISERROR(VLOOKUP($A552,'2021_NQC_List-11_13'!$A$2:$T$1532,4,FALSE)),"","NQC")</f>
        <v>NQC</v>
      </c>
      <c r="L552" s="3" t="str">
        <f>IF(ISERROR(VLOOKUP($A552,'2021_NQC_List-11_13'!$A$2:$T$1532,4,FALSE)),"",VLOOKUP($A552,'2021_NQC_List-11_13'!$A$2:$T$1532,18,FALSE))</f>
        <v>FC</v>
      </c>
      <c r="M552">
        <f>IF($K552="NQC",VLOOKUP($A552,'2021_NQC_List-11_13'!$A$2:$T$1532,4,FALSE),0)</f>
        <v>5</v>
      </c>
      <c r="N552">
        <f>IF($K552="NQC",VLOOKUP($A552,'2021_NQC_List-11_13'!$A$2:$T$1532,5,FALSE),0)</f>
        <v>3.75</v>
      </c>
      <c r="O552">
        <f>IF($K552="NQC",VLOOKUP($A552,'2021_NQC_List-11_13'!$A$2:$T$1532,6,FALSE),0)</f>
        <v>22.5</v>
      </c>
      <c r="P552">
        <f>IF($K552="NQC",VLOOKUP($A552,'2021_NQC_List-11_13'!$A$2:$T$1532,7,FALSE),0)</f>
        <v>18.75</v>
      </c>
      <c r="Q552">
        <f>IF($K552="NQC",VLOOKUP($A552,'2021_NQC_List-11_13'!$A$2:$T$1532,8,FALSE),0)</f>
        <v>20</v>
      </c>
      <c r="R552">
        <f>IF($K552="NQC",VLOOKUP($A552,'2021_NQC_List-11_13'!$A$2:$T$1532,9,FALSE),0)</f>
        <v>38.75</v>
      </c>
      <c r="S552">
        <f>IF($K552="NQC",VLOOKUP($A552,'2021_NQC_List-11_13'!$A$2:$T$1532,10,FALSE),0)</f>
        <v>48.75</v>
      </c>
      <c r="T552">
        <f>IF($K552="NQC",VLOOKUP($A552,'2021_NQC_List-11_13'!$A$2:$T$1532,11,FALSE),0)</f>
        <v>33.75</v>
      </c>
      <c r="U552">
        <f>IF($K552="NQC",VLOOKUP($A552,'2021_NQC_List-11_13'!$A$2:$T$1532,12,FALSE),0)</f>
        <v>17.5</v>
      </c>
      <c r="V552">
        <f>IF($K552="NQC",VLOOKUP($A552,'2021_NQC_List-11_13'!$A$2:$T$1532,13,FALSE),0)</f>
        <v>2.5</v>
      </c>
      <c r="W552">
        <f>IF($K552="NQC",VLOOKUP($A552,'2021_NQC_List-11_13'!$A$2:$T$1532,14,FALSE),0)</f>
        <v>2.5</v>
      </c>
      <c r="X552">
        <f>IF($K552="NQC",VLOOKUP($A552,'2021_NQC_List-11_13'!$A$2:$T$1532,15,FALSE),0)</f>
        <v>0</v>
      </c>
      <c r="Y552" t="str">
        <f t="shared" si="17"/>
        <v>Non-Hydro</v>
      </c>
      <c r="AA552" t="s">
        <v>4341</v>
      </c>
    </row>
    <row r="553" spans="1:28" x14ac:dyDescent="0.3">
      <c r="A553" t="str">
        <f>'OASIS-11_26'!E572</f>
        <v>GATES_2_SOLAR</v>
      </c>
      <c r="B553" t="str">
        <f>'OASIS-11_26'!G572</f>
        <v>Gates Solar Station</v>
      </c>
      <c r="C553" t="str">
        <f>VLOOKUP($A553,'OASIS-11_26'!$E$2:$R$1556,2,FALSE)</f>
        <v>GEN</v>
      </c>
      <c r="D553" s="1">
        <f>VLOOKUP($A553,'OASIS-11_26'!$E$2:$R$1556,11,FALSE)</f>
        <v>41449</v>
      </c>
      <c r="E553" s="3">
        <f t="shared" si="16"/>
        <v>2013</v>
      </c>
      <c r="F553" t="str">
        <f>VLOOKUP($A553,'OASIS-11_26'!$E$2:$R$1556,9,FALSE)</f>
        <v>SUN</v>
      </c>
      <c r="G553" t="str">
        <f>VLOOKUP($A553,'OASIS-11_26'!$E$2:$R$1556,8,FALSE)</f>
        <v>PHOTO VOLTAIC</v>
      </c>
      <c r="H553">
        <f>VLOOKUP($A553,'OASIS-11_26'!$E$2:$R$1556,4,FALSE)</f>
        <v>20</v>
      </c>
      <c r="I553">
        <f>VLOOKUP($A553,'OASIS-11_26'!$E$2:$R$1556,5,FALSE)</f>
        <v>20</v>
      </c>
      <c r="J553" t="str">
        <f>VLOOKUP($A553,'OASIS-11_26'!$E$2:$R$1556,6,FALSE)</f>
        <v>PGAE</v>
      </c>
      <c r="K553" t="str">
        <f>IF(ISERROR(VLOOKUP($A553,'2021_NQC_List-11_13'!$A$2:$T$1532,4,FALSE)),"","NQC")</f>
        <v>NQC</v>
      </c>
      <c r="L553" s="3" t="str">
        <f>IF(ISERROR(VLOOKUP($A553,'2021_NQC_List-11_13'!$A$2:$T$1532,4,FALSE)),"",VLOOKUP($A553,'2021_NQC_List-11_13'!$A$2:$T$1532,18,FALSE))</f>
        <v>FC</v>
      </c>
      <c r="M553">
        <f>IF($K553="NQC",VLOOKUP($A553,'2021_NQC_List-11_13'!$A$2:$T$1532,4,FALSE),0)</f>
        <v>0.8</v>
      </c>
      <c r="N553">
        <f>IF($K553="NQC",VLOOKUP($A553,'2021_NQC_List-11_13'!$A$2:$T$1532,5,FALSE),0)</f>
        <v>0.6</v>
      </c>
      <c r="O553">
        <f>IF($K553="NQC",VLOOKUP($A553,'2021_NQC_List-11_13'!$A$2:$T$1532,6,FALSE),0)</f>
        <v>3.6</v>
      </c>
      <c r="P553">
        <f>IF($K553="NQC",VLOOKUP($A553,'2021_NQC_List-11_13'!$A$2:$T$1532,7,FALSE),0)</f>
        <v>3</v>
      </c>
      <c r="Q553">
        <f>IF($K553="NQC",VLOOKUP($A553,'2021_NQC_List-11_13'!$A$2:$T$1532,8,FALSE),0)</f>
        <v>3.2</v>
      </c>
      <c r="R553">
        <f>IF($K553="NQC",VLOOKUP($A553,'2021_NQC_List-11_13'!$A$2:$T$1532,9,FALSE),0)</f>
        <v>6.2</v>
      </c>
      <c r="S553">
        <f>IF($K553="NQC",VLOOKUP($A553,'2021_NQC_List-11_13'!$A$2:$T$1532,10,FALSE),0)</f>
        <v>7.8</v>
      </c>
      <c r="T553">
        <f>IF($K553="NQC",VLOOKUP($A553,'2021_NQC_List-11_13'!$A$2:$T$1532,11,FALSE),0)</f>
        <v>5.4</v>
      </c>
      <c r="U553">
        <f>IF($K553="NQC",VLOOKUP($A553,'2021_NQC_List-11_13'!$A$2:$T$1532,12,FALSE),0)</f>
        <v>2.8</v>
      </c>
      <c r="V553">
        <f>IF($K553="NQC",VLOOKUP($A553,'2021_NQC_List-11_13'!$A$2:$T$1532,13,FALSE),0)</f>
        <v>0.4</v>
      </c>
      <c r="W553">
        <f>IF($K553="NQC",VLOOKUP($A553,'2021_NQC_List-11_13'!$A$2:$T$1532,14,FALSE),0)</f>
        <v>0.4</v>
      </c>
      <c r="X553">
        <f>IF($K553="NQC",VLOOKUP($A553,'2021_NQC_List-11_13'!$A$2:$T$1532,15,FALSE),0)</f>
        <v>0</v>
      </c>
      <c r="Y553" t="str">
        <f t="shared" si="17"/>
        <v>Non-Hydro</v>
      </c>
      <c r="AA553" t="s">
        <v>4341</v>
      </c>
    </row>
    <row r="554" spans="1:28" x14ac:dyDescent="0.3">
      <c r="A554" t="str">
        <f>'OASIS-11_26'!E573</f>
        <v>CABALO_2_M2BSR1</v>
      </c>
      <c r="B554" t="str">
        <f>'OASIS-11_26'!G573</f>
        <v>Mustang 2 Barbaro Solar</v>
      </c>
      <c r="C554" t="str">
        <f>VLOOKUP($A554,'OASIS-11_26'!$E$2:$R$1556,2,FALSE)</f>
        <v>GEN</v>
      </c>
      <c r="D554" s="1">
        <f>VLOOKUP($A554,'OASIS-11_26'!$E$2:$R$1556,11,FALSE)</f>
        <v>0</v>
      </c>
      <c r="E554" s="3" t="str">
        <f t="shared" si="16"/>
        <v/>
      </c>
      <c r="F554" t="str">
        <f>VLOOKUP($A554,'OASIS-11_26'!$E$2:$R$1556,9,FALSE)</f>
        <v>SUN</v>
      </c>
      <c r="G554" t="str">
        <f>VLOOKUP($A554,'OASIS-11_26'!$E$2:$R$1556,8,FALSE)</f>
        <v>PHOTO VOLTAIC</v>
      </c>
      <c r="H554">
        <f>VLOOKUP($A554,'OASIS-11_26'!$E$2:$R$1556,4,FALSE)</f>
        <v>50</v>
      </c>
      <c r="I554">
        <f>VLOOKUP($A554,'OASIS-11_26'!$E$2:$R$1556,5,FALSE)</f>
        <v>50</v>
      </c>
      <c r="J554" t="str">
        <f>VLOOKUP($A554,'OASIS-11_26'!$E$2:$R$1556,6,FALSE)</f>
        <v>PGAE</v>
      </c>
      <c r="K554" t="str">
        <f>IF(ISERROR(VLOOKUP($A554,'2021_NQC_List-11_13'!$A$2:$T$1532,4,FALSE)),"","NQC")</f>
        <v/>
      </c>
      <c r="L554" s="3" t="str">
        <f>IF(ISERROR(VLOOKUP($A554,'2021_NQC_List-11_13'!$A$2:$T$1532,4,FALSE)),"",VLOOKUP($A554,'2021_NQC_List-11_13'!$A$2:$T$1532,18,FALSE))</f>
        <v/>
      </c>
      <c r="M554">
        <f>IF($K554="NQC",VLOOKUP($A554,'2021_NQC_List-11_13'!$A$2:$T$1532,4,FALSE),0)</f>
        <v>0</v>
      </c>
      <c r="N554">
        <f>IF($K554="NQC",VLOOKUP($A554,'2021_NQC_List-11_13'!$A$2:$T$1532,5,FALSE),0)</f>
        <v>0</v>
      </c>
      <c r="O554">
        <f>IF($K554="NQC",VLOOKUP($A554,'2021_NQC_List-11_13'!$A$2:$T$1532,6,FALSE),0)</f>
        <v>0</v>
      </c>
      <c r="P554">
        <f>IF($K554="NQC",VLOOKUP($A554,'2021_NQC_List-11_13'!$A$2:$T$1532,7,FALSE),0)</f>
        <v>0</v>
      </c>
      <c r="Q554">
        <f>IF($K554="NQC",VLOOKUP($A554,'2021_NQC_List-11_13'!$A$2:$T$1532,8,FALSE),0)</f>
        <v>0</v>
      </c>
      <c r="R554">
        <f>IF($K554="NQC",VLOOKUP($A554,'2021_NQC_List-11_13'!$A$2:$T$1532,9,FALSE),0)</f>
        <v>0</v>
      </c>
      <c r="S554">
        <f>IF($K554="NQC",VLOOKUP($A554,'2021_NQC_List-11_13'!$A$2:$T$1532,10,FALSE),0)</f>
        <v>0</v>
      </c>
      <c r="T554">
        <f>IF($K554="NQC",VLOOKUP($A554,'2021_NQC_List-11_13'!$A$2:$T$1532,11,FALSE),0)</f>
        <v>0</v>
      </c>
      <c r="U554">
        <f>IF($K554="NQC",VLOOKUP($A554,'2021_NQC_List-11_13'!$A$2:$T$1532,12,FALSE),0)</f>
        <v>0</v>
      </c>
      <c r="V554">
        <f>IF($K554="NQC",VLOOKUP($A554,'2021_NQC_List-11_13'!$A$2:$T$1532,13,FALSE),0)</f>
        <v>0</v>
      </c>
      <c r="W554">
        <f>IF($K554="NQC",VLOOKUP($A554,'2021_NQC_List-11_13'!$A$2:$T$1532,14,FALSE),0)</f>
        <v>0</v>
      </c>
      <c r="X554">
        <f>IF($K554="NQC",VLOOKUP($A554,'2021_NQC_List-11_13'!$A$2:$T$1532,15,FALSE),0)</f>
        <v>0</v>
      </c>
      <c r="Y554" t="str">
        <f t="shared" si="17"/>
        <v>Non-Hydro</v>
      </c>
      <c r="AA554" t="s">
        <v>4341</v>
      </c>
      <c r="AB554" s="129" t="s">
        <v>4406</v>
      </c>
    </row>
    <row r="555" spans="1:28" x14ac:dyDescent="0.3">
      <c r="A555" t="str">
        <f>'OASIS-11_26'!E574</f>
        <v>CENT40_1_C40SR1</v>
      </c>
      <c r="B555" t="str">
        <f>'OASIS-11_26'!G574</f>
        <v>CENTRAL 40</v>
      </c>
      <c r="C555" t="str">
        <f>VLOOKUP($A555,'OASIS-11_26'!$E$2:$R$1556,2,FALSE)</f>
        <v>GEN</v>
      </c>
      <c r="D555" s="1">
        <f>VLOOKUP($A555,'OASIS-11_26'!$E$2:$R$1556,11,FALSE)</f>
        <v>0</v>
      </c>
      <c r="E555" s="3" t="str">
        <f t="shared" si="16"/>
        <v/>
      </c>
      <c r="F555" t="str">
        <f>VLOOKUP($A555,'OASIS-11_26'!$E$2:$R$1556,9,FALSE)</f>
        <v>SUN</v>
      </c>
      <c r="G555" t="str">
        <f>VLOOKUP($A555,'OASIS-11_26'!$E$2:$R$1556,8,FALSE)</f>
        <v>PHOTO VOLTAIC</v>
      </c>
      <c r="H555">
        <f>VLOOKUP($A555,'OASIS-11_26'!$E$2:$R$1556,4,FALSE)</f>
        <v>40</v>
      </c>
      <c r="I555">
        <f>VLOOKUP($A555,'OASIS-11_26'!$E$2:$R$1556,5,FALSE)</f>
        <v>40</v>
      </c>
      <c r="J555" t="str">
        <f>VLOOKUP($A555,'OASIS-11_26'!$E$2:$R$1556,6,FALSE)</f>
        <v>PGAE</v>
      </c>
      <c r="K555" t="str">
        <f>IF(ISERROR(VLOOKUP($A555,'2021_NQC_List-11_13'!$A$2:$T$1532,4,FALSE)),"","NQC")</f>
        <v/>
      </c>
      <c r="L555" s="3" t="str">
        <f>IF(ISERROR(VLOOKUP($A555,'2021_NQC_List-11_13'!$A$2:$T$1532,4,FALSE)),"",VLOOKUP($A555,'2021_NQC_List-11_13'!$A$2:$T$1532,18,FALSE))</f>
        <v/>
      </c>
      <c r="M555">
        <f>IF($K555="NQC",VLOOKUP($A555,'2021_NQC_List-11_13'!$A$2:$T$1532,4,FALSE),0)</f>
        <v>0</v>
      </c>
      <c r="N555">
        <f>IF($K555="NQC",VLOOKUP($A555,'2021_NQC_List-11_13'!$A$2:$T$1532,5,FALSE),0)</f>
        <v>0</v>
      </c>
      <c r="O555">
        <f>IF($K555="NQC",VLOOKUP($A555,'2021_NQC_List-11_13'!$A$2:$T$1532,6,FALSE),0)</f>
        <v>0</v>
      </c>
      <c r="P555">
        <f>IF($K555="NQC",VLOOKUP($A555,'2021_NQC_List-11_13'!$A$2:$T$1532,7,FALSE),0)</f>
        <v>0</v>
      </c>
      <c r="Q555">
        <f>IF($K555="NQC",VLOOKUP($A555,'2021_NQC_List-11_13'!$A$2:$T$1532,8,FALSE),0)</f>
        <v>0</v>
      </c>
      <c r="R555">
        <f>IF($K555="NQC",VLOOKUP($A555,'2021_NQC_List-11_13'!$A$2:$T$1532,9,FALSE),0)</f>
        <v>0</v>
      </c>
      <c r="S555">
        <f>IF($K555="NQC",VLOOKUP($A555,'2021_NQC_List-11_13'!$A$2:$T$1532,10,FALSE),0)</f>
        <v>0</v>
      </c>
      <c r="T555">
        <f>IF($K555="NQC",VLOOKUP($A555,'2021_NQC_List-11_13'!$A$2:$T$1532,11,FALSE),0)</f>
        <v>0</v>
      </c>
      <c r="U555">
        <f>IF($K555="NQC",VLOOKUP($A555,'2021_NQC_List-11_13'!$A$2:$T$1532,12,FALSE),0)</f>
        <v>0</v>
      </c>
      <c r="V555">
        <f>IF($K555="NQC",VLOOKUP($A555,'2021_NQC_List-11_13'!$A$2:$T$1532,13,FALSE),0)</f>
        <v>0</v>
      </c>
      <c r="W555">
        <f>IF($K555="NQC",VLOOKUP($A555,'2021_NQC_List-11_13'!$A$2:$T$1532,14,FALSE),0)</f>
        <v>0</v>
      </c>
      <c r="X555">
        <f>IF($K555="NQC",VLOOKUP($A555,'2021_NQC_List-11_13'!$A$2:$T$1532,15,FALSE),0)</f>
        <v>0</v>
      </c>
      <c r="Y555" t="str">
        <f t="shared" si="17"/>
        <v>Non-Hydro</v>
      </c>
      <c r="AA555" t="s">
        <v>4341</v>
      </c>
      <c r="AB555" s="129" t="s">
        <v>4406</v>
      </c>
    </row>
    <row r="556" spans="1:28" x14ac:dyDescent="0.3">
      <c r="A556" t="str">
        <f>'OASIS-11_26'!E575</f>
        <v>SNMALF_6_UNITS</v>
      </c>
      <c r="B556" t="str">
        <f>'OASIS-11_26'!G575</f>
        <v>Sonoma County Landfill</v>
      </c>
      <c r="C556" t="str">
        <f>VLOOKUP($A556,'OASIS-11_26'!$E$2:$R$1556,2,FALSE)</f>
        <v>GEN</v>
      </c>
      <c r="D556" s="1">
        <f>VLOOKUP($A556,'OASIS-11_26'!$E$2:$R$1556,11,FALSE)</f>
        <v>34089</v>
      </c>
      <c r="E556" s="3">
        <f t="shared" si="16"/>
        <v>1993</v>
      </c>
      <c r="F556" t="str">
        <f>VLOOKUP($A556,'OASIS-11_26'!$E$2:$R$1556,9,FALSE)</f>
        <v>BIOGAS</v>
      </c>
      <c r="G556" t="str">
        <f>VLOOKUP($A556,'OASIS-11_26'!$E$2:$R$1556,8,FALSE)</f>
        <v>RECIPROCATING ENGINE</v>
      </c>
      <c r="H556">
        <f>VLOOKUP($A556,'OASIS-11_26'!$E$2:$R$1556,4,FALSE)</f>
        <v>5</v>
      </c>
      <c r="I556">
        <f>VLOOKUP($A556,'OASIS-11_26'!$E$2:$R$1556,5,FALSE)</f>
        <v>8</v>
      </c>
      <c r="J556" t="str">
        <f>VLOOKUP($A556,'OASIS-11_26'!$E$2:$R$1556,6,FALSE)</f>
        <v>PGAE</v>
      </c>
      <c r="K556" t="str">
        <f>IF(ISERROR(VLOOKUP($A556,'2021_NQC_List-11_13'!$A$2:$T$1532,4,FALSE)),"","NQC")</f>
        <v>NQC</v>
      </c>
      <c r="L556" s="3" t="str">
        <f>IF(ISERROR(VLOOKUP($A556,'2021_NQC_List-11_13'!$A$2:$T$1532,4,FALSE)),"",VLOOKUP($A556,'2021_NQC_List-11_13'!$A$2:$T$1532,18,FALSE))</f>
        <v>FC</v>
      </c>
      <c r="M556">
        <f>IF($K556="NQC",VLOOKUP($A556,'2021_NQC_List-11_13'!$A$2:$T$1532,4,FALSE),0)</f>
        <v>2.75</v>
      </c>
      <c r="N556">
        <f>IF($K556="NQC",VLOOKUP($A556,'2021_NQC_List-11_13'!$A$2:$T$1532,5,FALSE),0)</f>
        <v>3.25</v>
      </c>
      <c r="O556">
        <f>IF($K556="NQC",VLOOKUP($A556,'2021_NQC_List-11_13'!$A$2:$T$1532,6,FALSE),0)</f>
        <v>2.85</v>
      </c>
      <c r="P556">
        <f>IF($K556="NQC",VLOOKUP($A556,'2021_NQC_List-11_13'!$A$2:$T$1532,7,FALSE),0)</f>
        <v>3.34</v>
      </c>
      <c r="Q556">
        <f>IF($K556="NQC",VLOOKUP($A556,'2021_NQC_List-11_13'!$A$2:$T$1532,8,FALSE),0)</f>
        <v>3</v>
      </c>
      <c r="R556">
        <f>IF($K556="NQC",VLOOKUP($A556,'2021_NQC_List-11_13'!$A$2:$T$1532,9,FALSE),0)</f>
        <v>2.02</v>
      </c>
      <c r="S556">
        <f>IF($K556="NQC",VLOOKUP($A556,'2021_NQC_List-11_13'!$A$2:$T$1532,10,FALSE),0)</f>
        <v>3.04</v>
      </c>
      <c r="T556">
        <f>IF($K556="NQC",VLOOKUP($A556,'2021_NQC_List-11_13'!$A$2:$T$1532,11,FALSE),0)</f>
        <v>3.06</v>
      </c>
      <c r="U556">
        <f>IF($K556="NQC",VLOOKUP($A556,'2021_NQC_List-11_13'!$A$2:$T$1532,12,FALSE),0)</f>
        <v>2.64</v>
      </c>
      <c r="V556">
        <f>IF($K556="NQC",VLOOKUP($A556,'2021_NQC_List-11_13'!$A$2:$T$1532,13,FALSE),0)</f>
        <v>2.46</v>
      </c>
      <c r="W556">
        <f>IF($K556="NQC",VLOOKUP($A556,'2021_NQC_List-11_13'!$A$2:$T$1532,14,FALSE),0)</f>
        <v>3.28</v>
      </c>
      <c r="X556">
        <f>IF($K556="NQC",VLOOKUP($A556,'2021_NQC_List-11_13'!$A$2:$T$1532,15,FALSE),0)</f>
        <v>3.04</v>
      </c>
      <c r="Y556" t="str">
        <f t="shared" si="17"/>
        <v>Non-Hydro</v>
      </c>
      <c r="AA556" t="s">
        <v>4341</v>
      </c>
    </row>
    <row r="557" spans="1:28" x14ac:dyDescent="0.3">
      <c r="A557" t="str">
        <f>'OASIS-11_26'!E576</f>
        <v>SDG1_1_PDRP101</v>
      </c>
      <c r="B557" t="str">
        <f>'OASIS-11_26'!G576</f>
        <v>SDG1_1_PDRP101</v>
      </c>
      <c r="C557" t="str">
        <f>VLOOKUP($A557,'OASIS-11_26'!$E$2:$R$1556,2,FALSE)</f>
        <v>GEN</v>
      </c>
      <c r="D557" s="1">
        <f>VLOOKUP($A557,'OASIS-11_26'!$E$2:$R$1556,11,FALSE)</f>
        <v>0</v>
      </c>
      <c r="E557" s="3" t="str">
        <f t="shared" si="16"/>
        <v/>
      </c>
      <c r="F557" t="str">
        <f>VLOOKUP($A557,'OASIS-11_26'!$E$2:$R$1556,9,FALSE)</f>
        <v>OTHER</v>
      </c>
      <c r="G557" t="str">
        <f>VLOOKUP($A557,'OASIS-11_26'!$E$2:$R$1556,8,FALSE)</f>
        <v>OTHER</v>
      </c>
      <c r="H557">
        <f>VLOOKUP($A557,'OASIS-11_26'!$E$2:$R$1556,4,FALSE)</f>
        <v>0.99</v>
      </c>
      <c r="I557">
        <f>VLOOKUP($A557,'OASIS-11_26'!$E$2:$R$1556,5,FALSE)</f>
        <v>0</v>
      </c>
      <c r="J557" t="str">
        <f>VLOOKUP($A557,'OASIS-11_26'!$E$2:$R$1556,6,FALSE)</f>
        <v>SDGE</v>
      </c>
      <c r="K557" t="str">
        <f>IF(ISERROR(VLOOKUP($A557,'2021_NQC_List-11_13'!$A$2:$T$1532,4,FALSE)),"","NQC")</f>
        <v>NQC</v>
      </c>
      <c r="L557" s="3" t="str">
        <f>IF(ISERROR(VLOOKUP($A557,'2021_NQC_List-11_13'!$A$2:$T$1532,4,FALSE)),"",VLOOKUP($A557,'2021_NQC_List-11_13'!$A$2:$T$1532,18,FALSE))</f>
        <v>FC</v>
      </c>
      <c r="M557">
        <f>IF($K557="NQC",VLOOKUP($A557,'2021_NQC_List-11_13'!$A$2:$T$1532,4,FALSE),0)</f>
        <v>0.89</v>
      </c>
      <c r="N557">
        <f>IF($K557="NQC",VLOOKUP($A557,'2021_NQC_List-11_13'!$A$2:$T$1532,5,FALSE),0)</f>
        <v>0</v>
      </c>
      <c r="O557">
        <f>IF($K557="NQC",VLOOKUP($A557,'2021_NQC_List-11_13'!$A$2:$T$1532,6,FALSE),0)</f>
        <v>0</v>
      </c>
      <c r="P557">
        <f>IF($K557="NQC",VLOOKUP($A557,'2021_NQC_List-11_13'!$A$2:$T$1532,7,FALSE),0)</f>
        <v>0</v>
      </c>
      <c r="Q557">
        <f>IF($K557="NQC",VLOOKUP($A557,'2021_NQC_List-11_13'!$A$2:$T$1532,8,FALSE),0)</f>
        <v>0</v>
      </c>
      <c r="R557">
        <f>IF($K557="NQC",VLOOKUP($A557,'2021_NQC_List-11_13'!$A$2:$T$1532,9,FALSE),0)</f>
        <v>0</v>
      </c>
      <c r="S557">
        <f>IF($K557="NQC",VLOOKUP($A557,'2021_NQC_List-11_13'!$A$2:$T$1532,10,FALSE),0)</f>
        <v>0</v>
      </c>
      <c r="T557">
        <f>IF($K557="NQC",VLOOKUP($A557,'2021_NQC_List-11_13'!$A$2:$T$1532,11,FALSE),0)</f>
        <v>0</v>
      </c>
      <c r="U557">
        <f>IF($K557="NQC",VLOOKUP($A557,'2021_NQC_List-11_13'!$A$2:$T$1532,12,FALSE),0)</f>
        <v>0</v>
      </c>
      <c r="V557">
        <f>IF($K557="NQC",VLOOKUP($A557,'2021_NQC_List-11_13'!$A$2:$T$1532,13,FALSE),0)</f>
        <v>0</v>
      </c>
      <c r="W557">
        <f>IF($K557="NQC",VLOOKUP($A557,'2021_NQC_List-11_13'!$A$2:$T$1532,14,FALSE),0)</f>
        <v>0</v>
      </c>
      <c r="X557">
        <f>IF($K557="NQC",VLOOKUP($A557,'2021_NQC_List-11_13'!$A$2:$T$1532,15,FALSE),0)</f>
        <v>0</v>
      </c>
      <c r="Y557" t="str">
        <f t="shared" si="17"/>
        <v>Non-Hydro</v>
      </c>
      <c r="Z557" t="s">
        <v>4361</v>
      </c>
      <c r="AA557" t="s">
        <v>4341</v>
      </c>
    </row>
    <row r="558" spans="1:28" x14ac:dyDescent="0.3">
      <c r="A558" t="str">
        <f>'OASIS-11_26'!E577</f>
        <v>ETIWND_6_MWDETI</v>
      </c>
      <c r="B558" t="str">
        <f>'OASIS-11_26'!G577</f>
        <v>ETIWANDA RECOVERY HYDRO</v>
      </c>
      <c r="C558" t="str">
        <f>VLOOKUP($A558,'OASIS-11_26'!$E$2:$R$1556,2,FALSE)</f>
        <v>GEN</v>
      </c>
      <c r="D558" s="1">
        <f>VLOOKUP($A558,'OASIS-11_26'!$E$2:$R$1556,11,FALSE)</f>
        <v>34335</v>
      </c>
      <c r="E558" s="3">
        <f t="shared" si="16"/>
        <v>1994</v>
      </c>
      <c r="F558" t="str">
        <f>VLOOKUP($A558,'OASIS-11_26'!$E$2:$R$1556,9,FALSE)</f>
        <v>WATER</v>
      </c>
      <c r="G558" t="str">
        <f>VLOOKUP($A558,'OASIS-11_26'!$E$2:$R$1556,8,FALSE)</f>
        <v>HYDRO</v>
      </c>
      <c r="H558">
        <f>VLOOKUP($A558,'OASIS-11_26'!$E$2:$R$1556,4,FALSE)</f>
        <v>24</v>
      </c>
      <c r="I558">
        <f>VLOOKUP($A558,'OASIS-11_26'!$E$2:$R$1556,5,FALSE)</f>
        <v>23.9</v>
      </c>
      <c r="J558" t="str">
        <f>VLOOKUP($A558,'OASIS-11_26'!$E$2:$R$1556,6,FALSE)</f>
        <v>SCE</v>
      </c>
      <c r="K558" t="str">
        <f>IF(ISERROR(VLOOKUP($A558,'2021_NQC_List-11_13'!$A$2:$T$1532,4,FALSE)),"","NQC")</f>
        <v>NQC</v>
      </c>
      <c r="L558" s="3" t="str">
        <f>IF(ISERROR(VLOOKUP($A558,'2021_NQC_List-11_13'!$A$2:$T$1532,4,FALSE)),"",VLOOKUP($A558,'2021_NQC_List-11_13'!$A$2:$T$1532,18,FALSE))</f>
        <v>FC</v>
      </c>
      <c r="M558">
        <f>IF($K558="NQC",VLOOKUP($A558,'2021_NQC_List-11_13'!$A$2:$T$1532,4,FALSE),0)</f>
        <v>0</v>
      </c>
      <c r="N558">
        <f>IF($K558="NQC",VLOOKUP($A558,'2021_NQC_List-11_13'!$A$2:$T$1532,5,FALSE),0)</f>
        <v>0</v>
      </c>
      <c r="O558">
        <f>IF($K558="NQC",VLOOKUP($A558,'2021_NQC_List-11_13'!$A$2:$T$1532,6,FALSE),0)</f>
        <v>0</v>
      </c>
      <c r="P558">
        <f>IF($K558="NQC",VLOOKUP($A558,'2021_NQC_List-11_13'!$A$2:$T$1532,7,FALSE),0)</f>
        <v>16.68</v>
      </c>
      <c r="Q558">
        <f>IF($K558="NQC",VLOOKUP($A558,'2021_NQC_List-11_13'!$A$2:$T$1532,8,FALSE),0)</f>
        <v>16.75</v>
      </c>
      <c r="R558">
        <f>IF($K558="NQC",VLOOKUP($A558,'2021_NQC_List-11_13'!$A$2:$T$1532,9,FALSE),0)</f>
        <v>19.11</v>
      </c>
      <c r="S558">
        <f>IF($K558="NQC",VLOOKUP($A558,'2021_NQC_List-11_13'!$A$2:$T$1532,10,FALSE),0)</f>
        <v>20.43</v>
      </c>
      <c r="T558">
        <f>IF($K558="NQC",VLOOKUP($A558,'2021_NQC_List-11_13'!$A$2:$T$1532,11,FALSE),0)</f>
        <v>20.91</v>
      </c>
      <c r="U558">
        <f>IF($K558="NQC",VLOOKUP($A558,'2021_NQC_List-11_13'!$A$2:$T$1532,12,FALSE),0)</f>
        <v>19.64</v>
      </c>
      <c r="V558">
        <f>IF($K558="NQC",VLOOKUP($A558,'2021_NQC_List-11_13'!$A$2:$T$1532,13,FALSE),0)</f>
        <v>17.739999999999998</v>
      </c>
      <c r="W558">
        <f>IF($K558="NQC",VLOOKUP($A558,'2021_NQC_List-11_13'!$A$2:$T$1532,14,FALSE),0)</f>
        <v>16.88</v>
      </c>
      <c r="X558">
        <f>IF($K558="NQC",VLOOKUP($A558,'2021_NQC_List-11_13'!$A$2:$T$1532,15,FALSE),0)</f>
        <v>12.79</v>
      </c>
      <c r="Y558" t="str">
        <f t="shared" si="17"/>
        <v>Hydro-Small Hydro</v>
      </c>
      <c r="AA558" t="s">
        <v>4341</v>
      </c>
    </row>
    <row r="559" spans="1:28" x14ac:dyDescent="0.3">
      <c r="A559" t="str">
        <f>'OASIS-11_26'!E578</f>
        <v>ELSEGN_2_UN2021</v>
      </c>
      <c r="B559" t="str">
        <f>'OASIS-11_26'!G578</f>
        <v>El Segundo Energy Center 7/8</v>
      </c>
      <c r="C559" t="str">
        <f>VLOOKUP($A559,'OASIS-11_26'!$E$2:$R$1556,2,FALSE)</f>
        <v>GEN</v>
      </c>
      <c r="D559" s="1">
        <f>VLOOKUP($A559,'OASIS-11_26'!$E$2:$R$1556,11,FALSE)</f>
        <v>41454</v>
      </c>
      <c r="E559" s="3">
        <f t="shared" si="16"/>
        <v>2013</v>
      </c>
      <c r="F559" t="str">
        <f>VLOOKUP($A559,'OASIS-11_26'!$E$2:$R$1556,9,FALSE)</f>
        <v>NATURAL GAS</v>
      </c>
      <c r="G559" t="str">
        <f>VLOOKUP($A559,'OASIS-11_26'!$E$2:$R$1556,8,FALSE)</f>
        <v>COMBINED CYCLE</v>
      </c>
      <c r="H559">
        <f>VLOOKUP($A559,'OASIS-11_26'!$E$2:$R$1556,4,FALSE)</f>
        <v>263.68</v>
      </c>
      <c r="I559">
        <f>VLOOKUP($A559,'OASIS-11_26'!$E$2:$R$1556,5,FALSE)</f>
        <v>0</v>
      </c>
      <c r="J559" t="str">
        <f>VLOOKUP($A559,'OASIS-11_26'!$E$2:$R$1556,6,FALSE)</f>
        <v>SCE</v>
      </c>
      <c r="K559" t="str">
        <f>IF(ISERROR(VLOOKUP($A559,'2021_NQC_List-11_13'!$A$2:$T$1532,4,FALSE)),"","NQC")</f>
        <v>NQC</v>
      </c>
      <c r="L559" s="3" t="str">
        <f>IF(ISERROR(VLOOKUP($A559,'2021_NQC_List-11_13'!$A$2:$T$1532,4,FALSE)),"",VLOOKUP($A559,'2021_NQC_List-11_13'!$A$2:$T$1532,18,FALSE))</f>
        <v>FC</v>
      </c>
      <c r="M559">
        <f>IF($K559="NQC",VLOOKUP($A559,'2021_NQC_List-11_13'!$A$2:$T$1532,4,FALSE),0)</f>
        <v>263.68</v>
      </c>
      <c r="N559">
        <f>IF($K559="NQC",VLOOKUP($A559,'2021_NQC_List-11_13'!$A$2:$T$1532,5,FALSE),0)</f>
        <v>263.68</v>
      </c>
      <c r="O559">
        <f>IF($K559="NQC",VLOOKUP($A559,'2021_NQC_List-11_13'!$A$2:$T$1532,6,FALSE),0)</f>
        <v>263.68</v>
      </c>
      <c r="P559">
        <f>IF($K559="NQC",VLOOKUP($A559,'2021_NQC_List-11_13'!$A$2:$T$1532,7,FALSE),0)</f>
        <v>263.68</v>
      </c>
      <c r="Q559">
        <f>IF($K559="NQC",VLOOKUP($A559,'2021_NQC_List-11_13'!$A$2:$T$1532,8,FALSE),0)</f>
        <v>263.68</v>
      </c>
      <c r="R559">
        <f>IF($K559="NQC",VLOOKUP($A559,'2021_NQC_List-11_13'!$A$2:$T$1532,9,FALSE),0)</f>
        <v>263.68</v>
      </c>
      <c r="S559">
        <f>IF($K559="NQC",VLOOKUP($A559,'2021_NQC_List-11_13'!$A$2:$T$1532,10,FALSE),0)</f>
        <v>263.68</v>
      </c>
      <c r="T559">
        <f>IF($K559="NQC",VLOOKUP($A559,'2021_NQC_List-11_13'!$A$2:$T$1532,11,FALSE),0)</f>
        <v>263.68</v>
      </c>
      <c r="U559">
        <f>IF($K559="NQC",VLOOKUP($A559,'2021_NQC_List-11_13'!$A$2:$T$1532,12,FALSE),0)</f>
        <v>263.68</v>
      </c>
      <c r="V559">
        <f>IF($K559="NQC",VLOOKUP($A559,'2021_NQC_List-11_13'!$A$2:$T$1532,13,FALSE),0)</f>
        <v>263.68</v>
      </c>
      <c r="W559">
        <f>IF($K559="NQC",VLOOKUP($A559,'2021_NQC_List-11_13'!$A$2:$T$1532,14,FALSE),0)</f>
        <v>263.68</v>
      </c>
      <c r="X559">
        <f>IF($K559="NQC",VLOOKUP($A559,'2021_NQC_List-11_13'!$A$2:$T$1532,15,FALSE),0)</f>
        <v>263.68</v>
      </c>
      <c r="Y559" t="str">
        <f t="shared" si="17"/>
        <v>Non-Hydro</v>
      </c>
      <c r="AA559" t="s">
        <v>4341</v>
      </c>
    </row>
    <row r="560" spans="1:28" x14ac:dyDescent="0.3">
      <c r="A560" t="str">
        <f>'OASIS-11_26'!E579</f>
        <v>SCEC_1_PDRP176</v>
      </c>
      <c r="B560" t="str">
        <f>'OASIS-11_26'!G579</f>
        <v>VLTS_PDR_SCEC_02</v>
      </c>
      <c r="C560" t="str">
        <f>VLOOKUP($A560,'OASIS-11_26'!$E$2:$R$1556,2,FALSE)</f>
        <v>GEN</v>
      </c>
      <c r="D560" s="1">
        <f>VLOOKUP($A560,'OASIS-11_26'!$E$2:$R$1556,11,FALSE)</f>
        <v>0</v>
      </c>
      <c r="E560" s="3" t="str">
        <f t="shared" si="16"/>
        <v/>
      </c>
      <c r="F560" t="str">
        <f>VLOOKUP($A560,'OASIS-11_26'!$E$2:$R$1556,9,FALSE)</f>
        <v>OTHER</v>
      </c>
      <c r="G560" t="str">
        <f>VLOOKUP($A560,'OASIS-11_26'!$E$2:$R$1556,8,FALSE)</f>
        <v>OTHER</v>
      </c>
      <c r="H560">
        <f>VLOOKUP($A560,'OASIS-11_26'!$E$2:$R$1556,4,FALSE)</f>
        <v>7.5</v>
      </c>
      <c r="I560">
        <f>VLOOKUP($A560,'OASIS-11_26'!$E$2:$R$1556,5,FALSE)</f>
        <v>0</v>
      </c>
      <c r="J560" t="str">
        <f>VLOOKUP($A560,'OASIS-11_26'!$E$2:$R$1556,6,FALSE)</f>
        <v>SCE</v>
      </c>
      <c r="K560" t="str">
        <f>IF(ISERROR(VLOOKUP($A560,'2021_NQC_List-11_13'!$A$2:$T$1532,4,FALSE)),"","NQC")</f>
        <v>NQC</v>
      </c>
      <c r="L560" s="3" t="str">
        <f>IF(ISERROR(VLOOKUP($A560,'2021_NQC_List-11_13'!$A$2:$T$1532,4,FALSE)),"",VLOOKUP($A560,'2021_NQC_List-11_13'!$A$2:$T$1532,18,FALSE))</f>
        <v>FC</v>
      </c>
      <c r="M560">
        <f>IF($K560="NQC",VLOOKUP($A560,'2021_NQC_List-11_13'!$A$2:$T$1532,4,FALSE),0)</f>
        <v>6.75</v>
      </c>
      <c r="N560">
        <f>IF($K560="NQC",VLOOKUP($A560,'2021_NQC_List-11_13'!$A$2:$T$1532,5,FALSE),0)</f>
        <v>6.75</v>
      </c>
      <c r="O560">
        <f>IF($K560="NQC",VLOOKUP($A560,'2021_NQC_List-11_13'!$A$2:$T$1532,6,FALSE),0)</f>
        <v>6.75</v>
      </c>
      <c r="P560">
        <f>IF($K560="NQC",VLOOKUP($A560,'2021_NQC_List-11_13'!$A$2:$T$1532,7,FALSE),0)</f>
        <v>6.75</v>
      </c>
      <c r="Q560">
        <f>IF($K560="NQC",VLOOKUP($A560,'2021_NQC_List-11_13'!$A$2:$T$1532,8,FALSE),0)</f>
        <v>6.75</v>
      </c>
      <c r="R560">
        <f>IF($K560="NQC",VLOOKUP($A560,'2021_NQC_List-11_13'!$A$2:$T$1532,9,FALSE),0)</f>
        <v>7.5</v>
      </c>
      <c r="S560">
        <f>IF($K560="NQC",VLOOKUP($A560,'2021_NQC_List-11_13'!$A$2:$T$1532,10,FALSE),0)</f>
        <v>7.5</v>
      </c>
      <c r="T560">
        <f>IF($K560="NQC",VLOOKUP($A560,'2021_NQC_List-11_13'!$A$2:$T$1532,11,FALSE),0)</f>
        <v>7.5</v>
      </c>
      <c r="U560">
        <f>IF($K560="NQC",VLOOKUP($A560,'2021_NQC_List-11_13'!$A$2:$T$1532,12,FALSE),0)</f>
        <v>7.5</v>
      </c>
      <c r="V560">
        <f>IF($K560="NQC",VLOOKUP($A560,'2021_NQC_List-11_13'!$A$2:$T$1532,13,FALSE),0)</f>
        <v>6.75</v>
      </c>
      <c r="W560">
        <f>IF($K560="NQC",VLOOKUP($A560,'2021_NQC_List-11_13'!$A$2:$T$1532,14,FALSE),0)</f>
        <v>6.75</v>
      </c>
      <c r="X560">
        <f>IF($K560="NQC",VLOOKUP($A560,'2021_NQC_List-11_13'!$A$2:$T$1532,15,FALSE),0)</f>
        <v>6.75</v>
      </c>
      <c r="Y560" t="str">
        <f t="shared" si="17"/>
        <v>Non-Hydro</v>
      </c>
      <c r="Z560" t="s">
        <v>4361</v>
      </c>
      <c r="AA560" t="s">
        <v>4341</v>
      </c>
    </row>
    <row r="561" spans="1:27" x14ac:dyDescent="0.3">
      <c r="A561" t="str">
        <f>'OASIS-11_26'!E580</f>
        <v>PIT5_7_PL3X4</v>
      </c>
      <c r="B561" t="str">
        <f>'OASIS-11_26'!G580</f>
        <v>PIT PH 5 UNITS 3 &amp; 4 AGGREGATE</v>
      </c>
      <c r="C561" t="str">
        <f>VLOOKUP($A561,'OASIS-11_26'!$E$2:$R$1556,2,FALSE)</f>
        <v>GEN</v>
      </c>
      <c r="D561" s="1">
        <f>VLOOKUP($A561,'OASIS-11_26'!$E$2:$R$1556,11,FALSE)</f>
        <v>16072</v>
      </c>
      <c r="E561" s="3">
        <f t="shared" si="16"/>
        <v>1944</v>
      </c>
      <c r="F561" t="str">
        <f>VLOOKUP($A561,'OASIS-11_26'!$E$2:$R$1556,9,FALSE)</f>
        <v>WATER</v>
      </c>
      <c r="G561" t="str">
        <f>VLOOKUP($A561,'OASIS-11_26'!$E$2:$R$1556,8,FALSE)</f>
        <v>HYDRO</v>
      </c>
      <c r="H561">
        <f>VLOOKUP($A561,'OASIS-11_26'!$E$2:$R$1556,4,FALSE)</f>
        <v>82</v>
      </c>
      <c r="I561">
        <f>VLOOKUP($A561,'OASIS-11_26'!$E$2:$R$1556,5,FALSE)</f>
        <v>0</v>
      </c>
      <c r="J561" t="str">
        <f>VLOOKUP($A561,'OASIS-11_26'!$E$2:$R$1556,6,FALSE)</f>
        <v>PGAE</v>
      </c>
      <c r="K561" t="str">
        <f>IF(ISERROR(VLOOKUP($A561,'2021_NQC_List-11_13'!$A$2:$T$1532,4,FALSE)),"","NQC")</f>
        <v>NQC</v>
      </c>
      <c r="L561" s="3" t="str">
        <f>IF(ISERROR(VLOOKUP($A561,'2021_NQC_List-11_13'!$A$2:$T$1532,4,FALSE)),"",VLOOKUP($A561,'2021_NQC_List-11_13'!$A$2:$T$1532,18,FALSE))</f>
        <v>FC</v>
      </c>
      <c r="M561">
        <f>IF($K561="NQC",VLOOKUP($A561,'2021_NQC_List-11_13'!$A$2:$T$1532,4,FALSE),0)</f>
        <v>32.4</v>
      </c>
      <c r="N561">
        <f>IF($K561="NQC",VLOOKUP($A561,'2021_NQC_List-11_13'!$A$2:$T$1532,5,FALSE),0)</f>
        <v>43.4</v>
      </c>
      <c r="O561">
        <f>IF($K561="NQC",VLOOKUP($A561,'2021_NQC_List-11_13'!$A$2:$T$1532,6,FALSE),0)</f>
        <v>32</v>
      </c>
      <c r="P561">
        <f>IF($K561="NQC",VLOOKUP($A561,'2021_NQC_List-11_13'!$A$2:$T$1532,7,FALSE),0)</f>
        <v>32</v>
      </c>
      <c r="Q561">
        <f>IF($K561="NQC",VLOOKUP($A561,'2021_NQC_List-11_13'!$A$2:$T$1532,8,FALSE),0)</f>
        <v>57.6</v>
      </c>
      <c r="R561">
        <f>IF($K561="NQC",VLOOKUP($A561,'2021_NQC_List-11_13'!$A$2:$T$1532,9,FALSE),0)</f>
        <v>57.6</v>
      </c>
      <c r="S561">
        <f>IF($K561="NQC",VLOOKUP($A561,'2021_NQC_List-11_13'!$A$2:$T$1532,10,FALSE),0)</f>
        <v>55.2</v>
      </c>
      <c r="T561">
        <f>IF($K561="NQC",VLOOKUP($A561,'2021_NQC_List-11_13'!$A$2:$T$1532,11,FALSE),0)</f>
        <v>48</v>
      </c>
      <c r="U561">
        <f>IF($K561="NQC",VLOOKUP($A561,'2021_NQC_List-11_13'!$A$2:$T$1532,12,FALSE),0)</f>
        <v>35.200000000000003</v>
      </c>
      <c r="V561">
        <f>IF($K561="NQC",VLOOKUP($A561,'2021_NQC_List-11_13'!$A$2:$T$1532,13,FALSE),0)</f>
        <v>50.4</v>
      </c>
      <c r="W561">
        <f>IF($K561="NQC",VLOOKUP($A561,'2021_NQC_List-11_13'!$A$2:$T$1532,14,FALSE),0)</f>
        <v>31.2</v>
      </c>
      <c r="X561">
        <f>IF($K561="NQC",VLOOKUP($A561,'2021_NQC_List-11_13'!$A$2:$T$1532,15,FALSE),0)</f>
        <v>32</v>
      </c>
      <c r="Y561" t="str">
        <f t="shared" si="17"/>
        <v>Hydro-Large Hydro</v>
      </c>
      <c r="AA561" t="s">
        <v>4341</v>
      </c>
    </row>
    <row r="562" spans="1:27" x14ac:dyDescent="0.3">
      <c r="A562" t="str">
        <f>'OASIS-11_26'!E581</f>
        <v>AVENAL_6_AVSLR1</v>
      </c>
      <c r="B562" t="str">
        <f>'OASIS-11_26'!G581</f>
        <v>Avenal Solar 1</v>
      </c>
      <c r="C562" t="str">
        <f>VLOOKUP($A562,'OASIS-11_26'!$E$2:$R$1556,2,FALSE)</f>
        <v>GEN</v>
      </c>
      <c r="D562" s="1">
        <f>VLOOKUP($A562,'OASIS-11_26'!$E$2:$R$1556,11,FALSE)</f>
        <v>42763</v>
      </c>
      <c r="E562" s="3">
        <f t="shared" si="16"/>
        <v>2017</v>
      </c>
      <c r="F562" t="str">
        <f>VLOOKUP($A562,'OASIS-11_26'!$E$2:$R$1556,9,FALSE)</f>
        <v>SUN</v>
      </c>
      <c r="G562" t="str">
        <f>VLOOKUP($A562,'OASIS-11_26'!$E$2:$R$1556,8,FALSE)</f>
        <v>PHOTO VOLTAIC</v>
      </c>
      <c r="H562">
        <f>VLOOKUP($A562,'OASIS-11_26'!$E$2:$R$1556,4,FALSE)</f>
        <v>7.9</v>
      </c>
      <c r="I562">
        <f>VLOOKUP($A562,'OASIS-11_26'!$E$2:$R$1556,5,FALSE)</f>
        <v>7.9</v>
      </c>
      <c r="J562" t="str">
        <f>VLOOKUP($A562,'OASIS-11_26'!$E$2:$R$1556,6,FALSE)</f>
        <v>PGAE</v>
      </c>
      <c r="K562" t="str">
        <f>IF(ISERROR(VLOOKUP($A562,'2021_NQC_List-11_13'!$A$2:$T$1532,4,FALSE)),"","NQC")</f>
        <v>NQC</v>
      </c>
      <c r="L562" s="3" t="str">
        <f>IF(ISERROR(VLOOKUP($A562,'2021_NQC_List-11_13'!$A$2:$T$1532,4,FALSE)),"",VLOOKUP($A562,'2021_NQC_List-11_13'!$A$2:$T$1532,18,FALSE))</f>
        <v>EO</v>
      </c>
      <c r="M562">
        <f>IF($K562="NQC",VLOOKUP($A562,'2021_NQC_List-11_13'!$A$2:$T$1532,4,FALSE),0)</f>
        <v>0</v>
      </c>
      <c r="N562">
        <f>IF($K562="NQC",VLOOKUP($A562,'2021_NQC_List-11_13'!$A$2:$T$1532,5,FALSE),0)</f>
        <v>0</v>
      </c>
      <c r="O562">
        <f>IF($K562="NQC",VLOOKUP($A562,'2021_NQC_List-11_13'!$A$2:$T$1532,6,FALSE),0)</f>
        <v>0</v>
      </c>
      <c r="P562">
        <f>IF($K562="NQC",VLOOKUP($A562,'2021_NQC_List-11_13'!$A$2:$T$1532,7,FALSE),0)</f>
        <v>0</v>
      </c>
      <c r="Q562">
        <f>IF($K562="NQC",VLOOKUP($A562,'2021_NQC_List-11_13'!$A$2:$T$1532,8,FALSE),0)</f>
        <v>0</v>
      </c>
      <c r="R562">
        <f>IF($K562="NQC",VLOOKUP($A562,'2021_NQC_List-11_13'!$A$2:$T$1532,9,FALSE),0)</f>
        <v>0</v>
      </c>
      <c r="S562">
        <f>IF($K562="NQC",VLOOKUP($A562,'2021_NQC_List-11_13'!$A$2:$T$1532,10,FALSE),0)</f>
        <v>0</v>
      </c>
      <c r="T562">
        <f>IF($K562="NQC",VLOOKUP($A562,'2021_NQC_List-11_13'!$A$2:$T$1532,11,FALSE),0)</f>
        <v>0</v>
      </c>
      <c r="U562">
        <f>IF($K562="NQC",VLOOKUP($A562,'2021_NQC_List-11_13'!$A$2:$T$1532,12,FALSE),0)</f>
        <v>0</v>
      </c>
      <c r="V562">
        <f>IF($K562="NQC",VLOOKUP($A562,'2021_NQC_List-11_13'!$A$2:$T$1532,13,FALSE),0)</f>
        <v>0</v>
      </c>
      <c r="W562">
        <f>IF($K562="NQC",VLOOKUP($A562,'2021_NQC_List-11_13'!$A$2:$T$1532,14,FALSE),0)</f>
        <v>0</v>
      </c>
      <c r="X562">
        <f>IF($K562="NQC",VLOOKUP($A562,'2021_NQC_List-11_13'!$A$2:$T$1532,15,FALSE),0)</f>
        <v>0</v>
      </c>
      <c r="Y562" t="str">
        <f t="shared" si="17"/>
        <v>Non-Hydro</v>
      </c>
      <c r="AA562" t="s">
        <v>4341</v>
      </c>
    </row>
    <row r="563" spans="1:27" x14ac:dyDescent="0.3">
      <c r="A563" t="str">
        <f>'OASIS-11_26'!E582</f>
        <v>BUCKWD_1_QF</v>
      </c>
      <c r="B563" t="str">
        <f>'OASIS-11_26'!G582</f>
        <v>Buckwind Re-powering project</v>
      </c>
      <c r="C563" t="str">
        <f>VLOOKUP($A563,'OASIS-11_26'!$E$2:$R$1556,2,FALSE)</f>
        <v>GEN</v>
      </c>
      <c r="D563" s="1">
        <f>VLOOKUP($A563,'OASIS-11_26'!$E$2:$R$1556,11,FALSE)</f>
        <v>31029</v>
      </c>
      <c r="E563" s="3">
        <f t="shared" si="16"/>
        <v>1984</v>
      </c>
      <c r="F563" t="str">
        <f>VLOOKUP($A563,'OASIS-11_26'!$E$2:$R$1556,9,FALSE)</f>
        <v>WIND</v>
      </c>
      <c r="G563" t="str">
        <f>VLOOKUP($A563,'OASIS-11_26'!$E$2:$R$1556,8,FALSE)</f>
        <v>WIND</v>
      </c>
      <c r="H563">
        <f>VLOOKUP($A563,'OASIS-11_26'!$E$2:$R$1556,4,FALSE)</f>
        <v>16.5</v>
      </c>
      <c r="I563">
        <f>VLOOKUP($A563,'OASIS-11_26'!$E$2:$R$1556,5,FALSE)</f>
        <v>16.5</v>
      </c>
      <c r="J563" t="str">
        <f>VLOOKUP($A563,'OASIS-11_26'!$E$2:$R$1556,6,FALSE)</f>
        <v>SCE</v>
      </c>
      <c r="K563" t="str">
        <f>IF(ISERROR(VLOOKUP($A563,'2021_NQC_List-11_13'!$A$2:$T$1532,4,FALSE)),"","NQC")</f>
        <v>NQC</v>
      </c>
      <c r="L563" s="3" t="str">
        <f>IF(ISERROR(VLOOKUP($A563,'2021_NQC_List-11_13'!$A$2:$T$1532,4,FALSE)),"",VLOOKUP($A563,'2021_NQC_List-11_13'!$A$2:$T$1532,18,FALSE))</f>
        <v>FC</v>
      </c>
      <c r="M563">
        <f>IF($K563="NQC",VLOOKUP($A563,'2021_NQC_List-11_13'!$A$2:$T$1532,4,FALSE),0)</f>
        <v>2.31</v>
      </c>
      <c r="N563">
        <f>IF($K563="NQC",VLOOKUP($A563,'2021_NQC_List-11_13'!$A$2:$T$1532,5,FALSE),0)</f>
        <v>1.98</v>
      </c>
      <c r="O563">
        <f>IF($K563="NQC",VLOOKUP($A563,'2021_NQC_List-11_13'!$A$2:$T$1532,6,FALSE),0)</f>
        <v>4.62</v>
      </c>
      <c r="P563">
        <f>IF($K563="NQC",VLOOKUP($A563,'2021_NQC_List-11_13'!$A$2:$T$1532,7,FALSE),0)</f>
        <v>4.13</v>
      </c>
      <c r="Q563">
        <f>IF($K563="NQC",VLOOKUP($A563,'2021_NQC_List-11_13'!$A$2:$T$1532,8,FALSE),0)</f>
        <v>4.13</v>
      </c>
      <c r="R563">
        <f>IF($K563="NQC",VLOOKUP($A563,'2021_NQC_List-11_13'!$A$2:$T$1532,9,FALSE),0)</f>
        <v>5.45</v>
      </c>
      <c r="S563">
        <f>IF($K563="NQC",VLOOKUP($A563,'2021_NQC_List-11_13'!$A$2:$T$1532,10,FALSE),0)</f>
        <v>3.8</v>
      </c>
      <c r="T563">
        <f>IF($K563="NQC",VLOOKUP($A563,'2021_NQC_List-11_13'!$A$2:$T$1532,11,FALSE),0)</f>
        <v>3.47</v>
      </c>
      <c r="U563">
        <f>IF($K563="NQC",VLOOKUP($A563,'2021_NQC_List-11_13'!$A$2:$T$1532,12,FALSE),0)</f>
        <v>2.48</v>
      </c>
      <c r="V563">
        <f>IF($K563="NQC",VLOOKUP($A563,'2021_NQC_List-11_13'!$A$2:$T$1532,13,FALSE),0)</f>
        <v>1.32</v>
      </c>
      <c r="W563">
        <f>IF($K563="NQC",VLOOKUP($A563,'2021_NQC_List-11_13'!$A$2:$T$1532,14,FALSE),0)</f>
        <v>1.98</v>
      </c>
      <c r="X563">
        <f>IF($K563="NQC",VLOOKUP($A563,'2021_NQC_List-11_13'!$A$2:$T$1532,15,FALSE),0)</f>
        <v>2.15</v>
      </c>
      <c r="Y563" t="str">
        <f t="shared" si="17"/>
        <v>Non-Hydro</v>
      </c>
      <c r="AA563" t="s">
        <v>4341</v>
      </c>
    </row>
    <row r="564" spans="1:27" x14ac:dyDescent="0.3">
      <c r="A564" t="str">
        <f>'OASIS-11_26'!E583</f>
        <v>NCPA_7_GP1UN1</v>
      </c>
      <c r="B564" t="str">
        <f>'OASIS-11_26'!G583</f>
        <v>NCPA GEO PLANT 1 UNIT 1</v>
      </c>
      <c r="C564" t="str">
        <f>VLOOKUP($A564,'OASIS-11_26'!$E$2:$R$1556,2,FALSE)</f>
        <v>GEN</v>
      </c>
      <c r="D564" s="1">
        <f>VLOOKUP($A564,'OASIS-11_26'!$E$2:$R$1556,11,FALSE)</f>
        <v>30317</v>
      </c>
      <c r="E564" s="3">
        <f t="shared" si="16"/>
        <v>1983</v>
      </c>
      <c r="F564" t="str">
        <f>VLOOKUP($A564,'OASIS-11_26'!$E$2:$R$1556,9,FALSE)</f>
        <v>GEOTHERMAL</v>
      </c>
      <c r="G564" t="str">
        <f>VLOOKUP($A564,'OASIS-11_26'!$E$2:$R$1556,8,FALSE)</f>
        <v>STEAM</v>
      </c>
      <c r="H564">
        <f>VLOOKUP($A564,'OASIS-11_26'!$E$2:$R$1556,4,FALSE)</f>
        <v>38.85</v>
      </c>
      <c r="I564">
        <f>VLOOKUP($A564,'OASIS-11_26'!$E$2:$R$1556,5,FALSE)</f>
        <v>55</v>
      </c>
      <c r="J564" t="str">
        <f>VLOOKUP($A564,'OASIS-11_26'!$E$2:$R$1556,6,FALSE)</f>
        <v>PGAE</v>
      </c>
      <c r="K564" t="str">
        <f>IF(ISERROR(VLOOKUP($A564,'2021_NQC_List-11_13'!$A$2:$T$1532,4,FALSE)),"","NQC")</f>
        <v>NQC</v>
      </c>
      <c r="L564" s="3" t="str">
        <f>IF(ISERROR(VLOOKUP($A564,'2021_NQC_List-11_13'!$A$2:$T$1532,4,FALSE)),"",VLOOKUP($A564,'2021_NQC_List-11_13'!$A$2:$T$1532,18,FALSE))</f>
        <v>FC</v>
      </c>
      <c r="M564">
        <f>IF($K564="NQC",VLOOKUP($A564,'2021_NQC_List-11_13'!$A$2:$T$1532,4,FALSE),0)</f>
        <v>31</v>
      </c>
      <c r="N564">
        <f>IF($K564="NQC",VLOOKUP($A564,'2021_NQC_List-11_13'!$A$2:$T$1532,5,FALSE),0)</f>
        <v>31</v>
      </c>
      <c r="O564">
        <f>IF($K564="NQC",VLOOKUP($A564,'2021_NQC_List-11_13'!$A$2:$T$1532,6,FALSE),0)</f>
        <v>31</v>
      </c>
      <c r="P564">
        <f>IF($K564="NQC",VLOOKUP($A564,'2021_NQC_List-11_13'!$A$2:$T$1532,7,FALSE),0)</f>
        <v>31</v>
      </c>
      <c r="Q564">
        <f>IF($K564="NQC",VLOOKUP($A564,'2021_NQC_List-11_13'!$A$2:$T$1532,8,FALSE),0)</f>
        <v>31</v>
      </c>
      <c r="R564">
        <f>IF($K564="NQC",VLOOKUP($A564,'2021_NQC_List-11_13'!$A$2:$T$1532,9,FALSE),0)</f>
        <v>31</v>
      </c>
      <c r="S564">
        <f>IF($K564="NQC",VLOOKUP($A564,'2021_NQC_List-11_13'!$A$2:$T$1532,10,FALSE),0)</f>
        <v>31</v>
      </c>
      <c r="T564">
        <f>IF($K564="NQC",VLOOKUP($A564,'2021_NQC_List-11_13'!$A$2:$T$1532,11,FALSE),0)</f>
        <v>31</v>
      </c>
      <c r="U564">
        <f>IF($K564="NQC",VLOOKUP($A564,'2021_NQC_List-11_13'!$A$2:$T$1532,12,FALSE),0)</f>
        <v>31</v>
      </c>
      <c r="V564">
        <f>IF($K564="NQC",VLOOKUP($A564,'2021_NQC_List-11_13'!$A$2:$T$1532,13,FALSE),0)</f>
        <v>31</v>
      </c>
      <c r="W564">
        <f>IF($K564="NQC",VLOOKUP($A564,'2021_NQC_List-11_13'!$A$2:$T$1532,14,FALSE),0)</f>
        <v>31</v>
      </c>
      <c r="X564">
        <f>IF($K564="NQC",VLOOKUP($A564,'2021_NQC_List-11_13'!$A$2:$T$1532,15,FALSE),0)</f>
        <v>31</v>
      </c>
      <c r="Y564" t="str">
        <f t="shared" si="17"/>
        <v>Non-Hydro</v>
      </c>
      <c r="AA564" t="s">
        <v>4341</v>
      </c>
    </row>
    <row r="565" spans="1:27" x14ac:dyDescent="0.3">
      <c r="A565" t="str">
        <f>'OASIS-11_26'!E584</f>
        <v>ENWIND_2_WIND2</v>
      </c>
      <c r="B565" t="str">
        <f>'OASIS-11_26'!G584</f>
        <v>Ridgetop I</v>
      </c>
      <c r="C565" t="str">
        <f>VLOOKUP($A565,'OASIS-11_26'!$E$2:$R$1556,2,FALSE)</f>
        <v>GEN</v>
      </c>
      <c r="D565" s="1">
        <f>VLOOKUP($A565,'OASIS-11_26'!$E$2:$R$1556,11,FALSE)</f>
        <v>42086</v>
      </c>
      <c r="E565" s="3">
        <f t="shared" si="16"/>
        <v>2015</v>
      </c>
      <c r="F565" t="str">
        <f>VLOOKUP($A565,'OASIS-11_26'!$E$2:$R$1556,9,FALSE)</f>
        <v>WIND</v>
      </c>
      <c r="G565" t="str">
        <f>VLOOKUP($A565,'OASIS-11_26'!$E$2:$R$1556,8,FALSE)</f>
        <v>WIND</v>
      </c>
      <c r="H565">
        <f>VLOOKUP($A565,'OASIS-11_26'!$E$2:$R$1556,4,FALSE)</f>
        <v>38.24</v>
      </c>
      <c r="I565">
        <f>VLOOKUP($A565,'OASIS-11_26'!$E$2:$R$1556,5,FALSE)</f>
        <v>65</v>
      </c>
      <c r="J565" t="str">
        <f>VLOOKUP($A565,'OASIS-11_26'!$E$2:$R$1556,6,FALSE)</f>
        <v>SCE</v>
      </c>
      <c r="K565" t="str">
        <f>IF(ISERROR(VLOOKUP($A565,'2021_NQC_List-11_13'!$A$2:$T$1532,4,FALSE)),"","NQC")</f>
        <v>NQC</v>
      </c>
      <c r="L565" s="3" t="str">
        <f>IF(ISERROR(VLOOKUP($A565,'2021_NQC_List-11_13'!$A$2:$T$1532,4,FALSE)),"",VLOOKUP($A565,'2021_NQC_List-11_13'!$A$2:$T$1532,18,FALSE))</f>
        <v>FC</v>
      </c>
      <c r="M565">
        <f>IF($K565="NQC",VLOOKUP($A565,'2021_NQC_List-11_13'!$A$2:$T$1532,4,FALSE),0)</f>
        <v>5.35</v>
      </c>
      <c r="N565">
        <f>IF($K565="NQC",VLOOKUP($A565,'2021_NQC_List-11_13'!$A$2:$T$1532,5,FALSE),0)</f>
        <v>4.59</v>
      </c>
      <c r="O565">
        <f>IF($K565="NQC",VLOOKUP($A565,'2021_NQC_List-11_13'!$A$2:$T$1532,6,FALSE),0)</f>
        <v>10.71</v>
      </c>
      <c r="P565">
        <f>IF($K565="NQC",VLOOKUP($A565,'2021_NQC_List-11_13'!$A$2:$T$1532,7,FALSE),0)</f>
        <v>9.56</v>
      </c>
      <c r="Q565">
        <f>IF($K565="NQC",VLOOKUP($A565,'2021_NQC_List-11_13'!$A$2:$T$1532,8,FALSE),0)</f>
        <v>9.56</v>
      </c>
      <c r="R565">
        <f>IF($K565="NQC",VLOOKUP($A565,'2021_NQC_List-11_13'!$A$2:$T$1532,9,FALSE),0)</f>
        <v>12.62</v>
      </c>
      <c r="S565">
        <f>IF($K565="NQC",VLOOKUP($A565,'2021_NQC_List-11_13'!$A$2:$T$1532,10,FALSE),0)</f>
        <v>8.8000000000000007</v>
      </c>
      <c r="T565">
        <f>IF($K565="NQC",VLOOKUP($A565,'2021_NQC_List-11_13'!$A$2:$T$1532,11,FALSE),0)</f>
        <v>8.0299999999999994</v>
      </c>
      <c r="U565">
        <f>IF($K565="NQC",VLOOKUP($A565,'2021_NQC_List-11_13'!$A$2:$T$1532,12,FALSE),0)</f>
        <v>5.74</v>
      </c>
      <c r="V565">
        <f>IF($K565="NQC",VLOOKUP($A565,'2021_NQC_List-11_13'!$A$2:$T$1532,13,FALSE),0)</f>
        <v>3.06</v>
      </c>
      <c r="W565">
        <f>IF($K565="NQC",VLOOKUP($A565,'2021_NQC_List-11_13'!$A$2:$T$1532,14,FALSE),0)</f>
        <v>4.59</v>
      </c>
      <c r="X565">
        <f>IF($K565="NQC",VLOOKUP($A565,'2021_NQC_List-11_13'!$A$2:$T$1532,15,FALSE),0)</f>
        <v>4.97</v>
      </c>
      <c r="Y565" t="str">
        <f t="shared" si="17"/>
        <v>Non-Hydro</v>
      </c>
      <c r="AA565" t="s">
        <v>4341</v>
      </c>
    </row>
    <row r="566" spans="1:27" x14ac:dyDescent="0.3">
      <c r="A566" t="str">
        <f>'OASIS-11_26'!E585</f>
        <v>GRNVLY_7_SCLAND</v>
      </c>
      <c r="B566" t="str">
        <f>'OASIS-11_26'!G585</f>
        <v>SANTA CRUZ LANDFILL GENERATING PLANT</v>
      </c>
      <c r="C566" t="str">
        <f>VLOOKUP($A566,'OASIS-11_26'!$E$2:$R$1556,2,FALSE)</f>
        <v>GEN</v>
      </c>
      <c r="D566" s="1">
        <f>VLOOKUP($A566,'OASIS-11_26'!$E$2:$R$1556,11,FALSE)</f>
        <v>38750</v>
      </c>
      <c r="E566" s="3">
        <f t="shared" si="16"/>
        <v>2006</v>
      </c>
      <c r="F566" t="str">
        <f>VLOOKUP($A566,'OASIS-11_26'!$E$2:$R$1556,9,FALSE)</f>
        <v>BIOGAS</v>
      </c>
      <c r="G566" t="str">
        <f>VLOOKUP($A566,'OASIS-11_26'!$E$2:$R$1556,8,FALSE)</f>
        <v>RECIPROCATING ENGINE</v>
      </c>
      <c r="H566">
        <f>VLOOKUP($A566,'OASIS-11_26'!$E$2:$R$1556,4,FALSE)</f>
        <v>3.04</v>
      </c>
      <c r="I566">
        <f>VLOOKUP($A566,'OASIS-11_26'!$E$2:$R$1556,5,FALSE)</f>
        <v>3.6</v>
      </c>
      <c r="J566" t="str">
        <f>VLOOKUP($A566,'OASIS-11_26'!$E$2:$R$1556,6,FALSE)</f>
        <v>PGAE</v>
      </c>
      <c r="K566" t="str">
        <f>IF(ISERROR(VLOOKUP($A566,'2021_NQC_List-11_13'!$A$2:$T$1532,4,FALSE)),"","NQC")</f>
        <v>NQC</v>
      </c>
      <c r="L566" s="3" t="str">
        <f>IF(ISERROR(VLOOKUP($A566,'2021_NQC_List-11_13'!$A$2:$T$1532,4,FALSE)),"",VLOOKUP($A566,'2021_NQC_List-11_13'!$A$2:$T$1532,18,FALSE))</f>
        <v>FC</v>
      </c>
      <c r="M566">
        <f>IF($K566="NQC",VLOOKUP($A566,'2021_NQC_List-11_13'!$A$2:$T$1532,4,FALSE),0)</f>
        <v>3.04</v>
      </c>
      <c r="N566">
        <f>IF($K566="NQC",VLOOKUP($A566,'2021_NQC_List-11_13'!$A$2:$T$1532,5,FALSE),0)</f>
        <v>3.04</v>
      </c>
      <c r="O566">
        <f>IF($K566="NQC",VLOOKUP($A566,'2021_NQC_List-11_13'!$A$2:$T$1532,6,FALSE),0)</f>
        <v>3.04</v>
      </c>
      <c r="P566">
        <f>IF($K566="NQC",VLOOKUP($A566,'2021_NQC_List-11_13'!$A$2:$T$1532,7,FALSE),0)</f>
        <v>3.04</v>
      </c>
      <c r="Q566">
        <f>IF($K566="NQC",VLOOKUP($A566,'2021_NQC_List-11_13'!$A$2:$T$1532,8,FALSE),0)</f>
        <v>3.04</v>
      </c>
      <c r="R566">
        <f>IF($K566="NQC",VLOOKUP($A566,'2021_NQC_List-11_13'!$A$2:$T$1532,9,FALSE),0)</f>
        <v>3.04</v>
      </c>
      <c r="S566">
        <f>IF($K566="NQC",VLOOKUP($A566,'2021_NQC_List-11_13'!$A$2:$T$1532,10,FALSE),0)</f>
        <v>3.04</v>
      </c>
      <c r="T566">
        <f>IF($K566="NQC",VLOOKUP($A566,'2021_NQC_List-11_13'!$A$2:$T$1532,11,FALSE),0)</f>
        <v>3.04</v>
      </c>
      <c r="U566">
        <f>IF($K566="NQC",VLOOKUP($A566,'2021_NQC_List-11_13'!$A$2:$T$1532,12,FALSE),0)</f>
        <v>3.04</v>
      </c>
      <c r="V566">
        <f>IF($K566="NQC",VLOOKUP($A566,'2021_NQC_List-11_13'!$A$2:$T$1532,13,FALSE),0)</f>
        <v>3.04</v>
      </c>
      <c r="W566">
        <f>IF($K566="NQC",VLOOKUP($A566,'2021_NQC_List-11_13'!$A$2:$T$1532,14,FALSE),0)</f>
        <v>3.04</v>
      </c>
      <c r="X566">
        <f>IF($K566="NQC",VLOOKUP($A566,'2021_NQC_List-11_13'!$A$2:$T$1532,15,FALSE),0)</f>
        <v>3.04</v>
      </c>
      <c r="Y566" t="str">
        <f t="shared" si="17"/>
        <v>Non-Hydro</v>
      </c>
      <c r="AA566" t="s">
        <v>4341</v>
      </c>
    </row>
    <row r="567" spans="1:27" x14ac:dyDescent="0.3">
      <c r="A567" t="str">
        <f>'OASIS-11_26'!E586</f>
        <v>OAK C_1_EBMUD</v>
      </c>
      <c r="B567" t="str">
        <f>'OASIS-11_26'!G586</f>
        <v>MWWTP PGS 1 - ENGINES</v>
      </c>
      <c r="C567" t="str">
        <f>VLOOKUP($A567,'OASIS-11_26'!$E$2:$R$1556,2,FALSE)</f>
        <v>GEN</v>
      </c>
      <c r="D567" s="1">
        <f>VLOOKUP($A567,'OASIS-11_26'!$E$2:$R$1556,11,FALSE)</f>
        <v>41214</v>
      </c>
      <c r="E567" s="3">
        <f t="shared" si="16"/>
        <v>2012</v>
      </c>
      <c r="F567" t="str">
        <f>VLOOKUP($A567,'OASIS-11_26'!$E$2:$R$1556,9,FALSE)</f>
        <v>BIOGAS</v>
      </c>
      <c r="G567" t="str">
        <f>VLOOKUP($A567,'OASIS-11_26'!$E$2:$R$1556,8,FALSE)</f>
        <v>RECIPROCATING ENGINE</v>
      </c>
      <c r="H567">
        <f>VLOOKUP($A567,'OASIS-11_26'!$E$2:$R$1556,4,FALSE)</f>
        <v>6.9</v>
      </c>
      <c r="I567">
        <f>VLOOKUP($A567,'OASIS-11_26'!$E$2:$R$1556,5,FALSE)</f>
        <v>6.9</v>
      </c>
      <c r="J567" t="str">
        <f>VLOOKUP($A567,'OASIS-11_26'!$E$2:$R$1556,6,FALSE)</f>
        <v>PGAE</v>
      </c>
      <c r="K567" t="str">
        <f>IF(ISERROR(VLOOKUP($A567,'2021_NQC_List-11_13'!$A$2:$T$1532,4,FALSE)),"","NQC")</f>
        <v>NQC</v>
      </c>
      <c r="L567" s="3" t="str">
        <f>IF(ISERROR(VLOOKUP($A567,'2021_NQC_List-11_13'!$A$2:$T$1532,4,FALSE)),"",VLOOKUP($A567,'2021_NQC_List-11_13'!$A$2:$T$1532,18,FALSE))</f>
        <v>FC</v>
      </c>
      <c r="M567">
        <f>IF($K567="NQC",VLOOKUP($A567,'2021_NQC_List-11_13'!$A$2:$T$1532,4,FALSE),0)</f>
        <v>0.56000000000000005</v>
      </c>
      <c r="N567">
        <f>IF($K567="NQC",VLOOKUP($A567,'2021_NQC_List-11_13'!$A$2:$T$1532,5,FALSE),0)</f>
        <v>0.64</v>
      </c>
      <c r="O567">
        <f>IF($K567="NQC",VLOOKUP($A567,'2021_NQC_List-11_13'!$A$2:$T$1532,6,FALSE),0)</f>
        <v>1.26</v>
      </c>
      <c r="P567">
        <f>IF($K567="NQC",VLOOKUP($A567,'2021_NQC_List-11_13'!$A$2:$T$1532,7,FALSE),0)</f>
        <v>1.18</v>
      </c>
      <c r="Q567">
        <f>IF($K567="NQC",VLOOKUP($A567,'2021_NQC_List-11_13'!$A$2:$T$1532,8,FALSE),0)</f>
        <v>1.48</v>
      </c>
      <c r="R567">
        <f>IF($K567="NQC",VLOOKUP($A567,'2021_NQC_List-11_13'!$A$2:$T$1532,9,FALSE),0)</f>
        <v>1.29</v>
      </c>
      <c r="S567">
        <f>IF($K567="NQC",VLOOKUP($A567,'2021_NQC_List-11_13'!$A$2:$T$1532,10,FALSE),0)</f>
        <v>1.49</v>
      </c>
      <c r="T567">
        <f>IF($K567="NQC",VLOOKUP($A567,'2021_NQC_List-11_13'!$A$2:$T$1532,11,FALSE),0)</f>
        <v>1.65</v>
      </c>
      <c r="U567">
        <f>IF($K567="NQC",VLOOKUP($A567,'2021_NQC_List-11_13'!$A$2:$T$1532,12,FALSE),0)</f>
        <v>1.41</v>
      </c>
      <c r="V567">
        <f>IF($K567="NQC",VLOOKUP($A567,'2021_NQC_List-11_13'!$A$2:$T$1532,13,FALSE),0)</f>
        <v>1.41</v>
      </c>
      <c r="W567">
        <f>IF($K567="NQC",VLOOKUP($A567,'2021_NQC_List-11_13'!$A$2:$T$1532,14,FALSE),0)</f>
        <v>1.41</v>
      </c>
      <c r="X567">
        <f>IF($K567="NQC",VLOOKUP($A567,'2021_NQC_List-11_13'!$A$2:$T$1532,15,FALSE),0)</f>
        <v>0.62</v>
      </c>
      <c r="Y567" t="str">
        <f t="shared" si="17"/>
        <v>Non-Hydro</v>
      </c>
      <c r="AA567" t="s">
        <v>4341</v>
      </c>
    </row>
    <row r="568" spans="1:27" x14ac:dyDescent="0.3">
      <c r="A568" t="str">
        <f>'OASIS-11_26'!E588</f>
        <v>SNCLRA_2_UNIT1</v>
      </c>
      <c r="B568" t="str">
        <f>'OASIS-11_26'!G588</f>
        <v>New Indy Oxnard</v>
      </c>
      <c r="C568" t="str">
        <f>VLOOKUP($A568,'OASIS-11_26'!$E$2:$R$1556,2,FALSE)</f>
        <v>GEN</v>
      </c>
      <c r="D568" s="1">
        <f>VLOOKUP($A568,'OASIS-11_26'!$E$2:$R$1556,11,FALSE)</f>
        <v>42475</v>
      </c>
      <c r="E568" s="3">
        <f t="shared" si="16"/>
        <v>2016</v>
      </c>
      <c r="F568" t="str">
        <f>VLOOKUP($A568,'OASIS-11_26'!$E$2:$R$1556,9,FALSE)</f>
        <v>NATURAL GAS</v>
      </c>
      <c r="G568" t="str">
        <f>VLOOKUP($A568,'OASIS-11_26'!$E$2:$R$1556,8,FALSE)</f>
        <v>COMBUSTION TURBINE</v>
      </c>
      <c r="H568">
        <f>VLOOKUP($A568,'OASIS-11_26'!$E$2:$R$1556,4,FALSE)</f>
        <v>27.8</v>
      </c>
      <c r="I568">
        <f>VLOOKUP($A568,'OASIS-11_26'!$E$2:$R$1556,5,FALSE)</f>
        <v>29</v>
      </c>
      <c r="J568" t="str">
        <f>VLOOKUP($A568,'OASIS-11_26'!$E$2:$R$1556,6,FALSE)</f>
        <v>SCE</v>
      </c>
      <c r="K568" t="str">
        <f>IF(ISERROR(VLOOKUP($A568,'2021_NQC_List-11_13'!$A$2:$T$1532,4,FALSE)),"","NQC")</f>
        <v>NQC</v>
      </c>
      <c r="L568" s="3" t="str">
        <f>IF(ISERROR(VLOOKUP($A568,'2021_NQC_List-11_13'!$A$2:$T$1532,4,FALSE)),"",VLOOKUP($A568,'2021_NQC_List-11_13'!$A$2:$T$1532,18,FALSE))</f>
        <v>FC</v>
      </c>
      <c r="M568">
        <f>IF($K568="NQC",VLOOKUP($A568,'2021_NQC_List-11_13'!$A$2:$T$1532,4,FALSE),0)</f>
        <v>19.38</v>
      </c>
      <c r="N568">
        <f>IF($K568="NQC",VLOOKUP($A568,'2021_NQC_List-11_13'!$A$2:$T$1532,5,FALSE),0)</f>
        <v>19.41</v>
      </c>
      <c r="O568">
        <f>IF($K568="NQC",VLOOKUP($A568,'2021_NQC_List-11_13'!$A$2:$T$1532,6,FALSE),0)</f>
        <v>17.690000000000001</v>
      </c>
      <c r="P568">
        <f>IF($K568="NQC",VLOOKUP($A568,'2021_NQC_List-11_13'!$A$2:$T$1532,7,FALSE),0)</f>
        <v>13.13</v>
      </c>
      <c r="Q568">
        <f>IF($K568="NQC",VLOOKUP($A568,'2021_NQC_List-11_13'!$A$2:$T$1532,8,FALSE),0)</f>
        <v>14.56</v>
      </c>
      <c r="R568">
        <f>IF($K568="NQC",VLOOKUP($A568,'2021_NQC_List-11_13'!$A$2:$T$1532,9,FALSE),0)</f>
        <v>15.79</v>
      </c>
      <c r="S568">
        <f>IF($K568="NQC",VLOOKUP($A568,'2021_NQC_List-11_13'!$A$2:$T$1532,10,FALSE),0)</f>
        <v>15.39</v>
      </c>
      <c r="T568">
        <f>IF($K568="NQC",VLOOKUP($A568,'2021_NQC_List-11_13'!$A$2:$T$1532,11,FALSE),0)</f>
        <v>15.67</v>
      </c>
      <c r="U568">
        <f>IF($K568="NQC",VLOOKUP($A568,'2021_NQC_List-11_13'!$A$2:$T$1532,12,FALSE),0)</f>
        <v>15.53</v>
      </c>
      <c r="V568">
        <f>IF($K568="NQC",VLOOKUP($A568,'2021_NQC_List-11_13'!$A$2:$T$1532,13,FALSE),0)</f>
        <v>13.83</v>
      </c>
      <c r="W568">
        <f>IF($K568="NQC",VLOOKUP($A568,'2021_NQC_List-11_13'!$A$2:$T$1532,14,FALSE),0)</f>
        <v>14.22</v>
      </c>
      <c r="X568">
        <f>IF($K568="NQC",VLOOKUP($A568,'2021_NQC_List-11_13'!$A$2:$T$1532,15,FALSE),0)</f>
        <v>15.16</v>
      </c>
      <c r="Y568" t="str">
        <f t="shared" si="17"/>
        <v>Non-Hydro</v>
      </c>
      <c r="AA568" t="s">
        <v>4341</v>
      </c>
    </row>
    <row r="569" spans="1:27" x14ac:dyDescent="0.3">
      <c r="A569" t="str">
        <f>'OASIS-11_26'!E590</f>
        <v>VOYAGR_2_VOYWD1</v>
      </c>
      <c r="B569" t="str">
        <f>'OASIS-11_26'!G590</f>
        <v>Voyager 1</v>
      </c>
      <c r="C569" t="str">
        <f>VLOOKUP($A569,'OASIS-11_26'!$E$2:$R$1556,2,FALSE)</f>
        <v>GEN</v>
      </c>
      <c r="D569" s="1">
        <f>VLOOKUP($A569,'OASIS-11_26'!$E$2:$R$1556,11,FALSE)</f>
        <v>43829</v>
      </c>
      <c r="E569" s="3">
        <f t="shared" si="16"/>
        <v>2019</v>
      </c>
      <c r="F569" t="str">
        <f>VLOOKUP($A569,'OASIS-11_26'!$E$2:$R$1556,9,FALSE)</f>
        <v>WIND</v>
      </c>
      <c r="G569" t="str">
        <f>VLOOKUP($A569,'OASIS-11_26'!$E$2:$R$1556,8,FALSE)</f>
        <v>WIND</v>
      </c>
      <c r="H569">
        <f>VLOOKUP($A569,'OASIS-11_26'!$E$2:$R$1556,4,FALSE)</f>
        <v>128.91</v>
      </c>
      <c r="I569">
        <f>VLOOKUP($A569,'OASIS-11_26'!$E$2:$R$1556,5,FALSE)</f>
        <v>131.1</v>
      </c>
      <c r="J569" t="str">
        <f>VLOOKUP($A569,'OASIS-11_26'!$E$2:$R$1556,6,FALSE)</f>
        <v>SCE</v>
      </c>
      <c r="K569" t="str">
        <f>IF(ISERROR(VLOOKUP($A569,'2021_NQC_List-11_13'!$A$2:$T$1532,4,FALSE)),"","NQC")</f>
        <v>NQC</v>
      </c>
      <c r="L569" s="3" t="str">
        <f>IF(ISERROR(VLOOKUP($A569,'2021_NQC_List-11_13'!$A$2:$T$1532,4,FALSE)),"",VLOOKUP($A569,'2021_NQC_List-11_13'!$A$2:$T$1532,18,FALSE))</f>
        <v>FC</v>
      </c>
      <c r="M569">
        <f>IF($K569="NQC",VLOOKUP($A569,'2021_NQC_List-11_13'!$A$2:$T$1532,4,FALSE),0)</f>
        <v>18.350000000000001</v>
      </c>
      <c r="N569">
        <f>IF($K569="NQC",VLOOKUP($A569,'2021_NQC_List-11_13'!$A$2:$T$1532,5,FALSE),0)</f>
        <v>15.73</v>
      </c>
      <c r="O569">
        <f>IF($K569="NQC",VLOOKUP($A569,'2021_NQC_List-11_13'!$A$2:$T$1532,6,FALSE),0)</f>
        <v>36.71</v>
      </c>
      <c r="P569">
        <f>IF($K569="NQC",VLOOKUP($A569,'2021_NQC_List-11_13'!$A$2:$T$1532,7,FALSE),0)</f>
        <v>32.78</v>
      </c>
      <c r="Q569">
        <f>IF($K569="NQC",VLOOKUP($A569,'2021_NQC_List-11_13'!$A$2:$T$1532,8,FALSE),0)</f>
        <v>32.78</v>
      </c>
      <c r="R569">
        <f>IF($K569="NQC",VLOOKUP($A569,'2021_NQC_List-11_13'!$A$2:$T$1532,9,FALSE),0)</f>
        <v>43.26</v>
      </c>
      <c r="S569">
        <f>IF($K569="NQC",VLOOKUP($A569,'2021_NQC_List-11_13'!$A$2:$T$1532,10,FALSE),0)</f>
        <v>30.15</v>
      </c>
      <c r="T569">
        <f>IF($K569="NQC",VLOOKUP($A569,'2021_NQC_List-11_13'!$A$2:$T$1532,11,FALSE),0)</f>
        <v>27.53</v>
      </c>
      <c r="U569">
        <f>IF($K569="NQC",VLOOKUP($A569,'2021_NQC_List-11_13'!$A$2:$T$1532,12,FALSE),0)</f>
        <v>19.670000000000002</v>
      </c>
      <c r="V569">
        <f>IF($K569="NQC",VLOOKUP($A569,'2021_NQC_List-11_13'!$A$2:$T$1532,13,FALSE),0)</f>
        <v>10.49</v>
      </c>
      <c r="W569">
        <f>IF($K569="NQC",VLOOKUP($A569,'2021_NQC_List-11_13'!$A$2:$T$1532,14,FALSE),0)</f>
        <v>15.73</v>
      </c>
      <c r="X569">
        <f>IF($K569="NQC",VLOOKUP($A569,'2021_NQC_List-11_13'!$A$2:$T$1532,15,FALSE),0)</f>
        <v>17.04</v>
      </c>
      <c r="Y569" t="str">
        <f t="shared" si="17"/>
        <v>Non-Hydro</v>
      </c>
      <c r="AA569" t="s">
        <v>4341</v>
      </c>
    </row>
    <row r="570" spans="1:27" x14ac:dyDescent="0.3">
      <c r="A570" t="str">
        <f>'OASIS-11_26'!E592</f>
        <v>ALTA4B_2_CPCW3</v>
      </c>
      <c r="B570" t="str">
        <f>'OASIS-11_26'!G592</f>
        <v>Alta Wind 3</v>
      </c>
      <c r="C570" t="str">
        <f>VLOOKUP($A570,'OASIS-11_26'!$E$2:$R$1556,2,FALSE)</f>
        <v>GEN</v>
      </c>
      <c r="D570" s="1">
        <f>VLOOKUP($A570,'OASIS-11_26'!$E$2:$R$1556,11,FALSE)</f>
        <v>40586</v>
      </c>
      <c r="E570" s="3">
        <f t="shared" si="16"/>
        <v>2011</v>
      </c>
      <c r="F570" t="str">
        <f>VLOOKUP($A570,'OASIS-11_26'!$E$2:$R$1556,9,FALSE)</f>
        <v>WIND</v>
      </c>
      <c r="G570" t="str">
        <f>VLOOKUP($A570,'OASIS-11_26'!$E$2:$R$1556,8,FALSE)</f>
        <v>WIND</v>
      </c>
      <c r="H570">
        <f>VLOOKUP($A570,'OASIS-11_26'!$E$2:$R$1556,4,FALSE)</f>
        <v>150</v>
      </c>
      <c r="I570">
        <f>VLOOKUP($A570,'OASIS-11_26'!$E$2:$R$1556,5,FALSE)</f>
        <v>150</v>
      </c>
      <c r="J570" t="str">
        <f>VLOOKUP($A570,'OASIS-11_26'!$E$2:$R$1556,6,FALSE)</f>
        <v>SCE</v>
      </c>
      <c r="K570" t="str">
        <f>IF(ISERROR(VLOOKUP($A570,'2021_NQC_List-11_13'!$A$2:$T$1532,4,FALSE)),"","NQC")</f>
        <v>NQC</v>
      </c>
      <c r="L570" s="3" t="str">
        <f>IF(ISERROR(VLOOKUP($A570,'2021_NQC_List-11_13'!$A$2:$T$1532,4,FALSE)),"",VLOOKUP($A570,'2021_NQC_List-11_13'!$A$2:$T$1532,18,FALSE))</f>
        <v>FC</v>
      </c>
      <c r="M570">
        <f>IF($K570="NQC",VLOOKUP($A570,'2021_NQC_List-11_13'!$A$2:$T$1532,4,FALSE),0)</f>
        <v>21</v>
      </c>
      <c r="N570">
        <f>IF($K570="NQC",VLOOKUP($A570,'2021_NQC_List-11_13'!$A$2:$T$1532,5,FALSE),0)</f>
        <v>18</v>
      </c>
      <c r="O570">
        <f>IF($K570="NQC",VLOOKUP($A570,'2021_NQC_List-11_13'!$A$2:$T$1532,6,FALSE),0)</f>
        <v>42</v>
      </c>
      <c r="P570">
        <f>IF($K570="NQC",VLOOKUP($A570,'2021_NQC_List-11_13'!$A$2:$T$1532,7,FALSE),0)</f>
        <v>37.5</v>
      </c>
      <c r="Q570">
        <f>IF($K570="NQC",VLOOKUP($A570,'2021_NQC_List-11_13'!$A$2:$T$1532,8,FALSE),0)</f>
        <v>37.5</v>
      </c>
      <c r="R570">
        <f>IF($K570="NQC",VLOOKUP($A570,'2021_NQC_List-11_13'!$A$2:$T$1532,9,FALSE),0)</f>
        <v>49.5</v>
      </c>
      <c r="S570">
        <f>IF($K570="NQC",VLOOKUP($A570,'2021_NQC_List-11_13'!$A$2:$T$1532,10,FALSE),0)</f>
        <v>34.5</v>
      </c>
      <c r="T570">
        <f>IF($K570="NQC",VLOOKUP($A570,'2021_NQC_List-11_13'!$A$2:$T$1532,11,FALSE),0)</f>
        <v>31.5</v>
      </c>
      <c r="U570">
        <f>IF($K570="NQC",VLOOKUP($A570,'2021_NQC_List-11_13'!$A$2:$T$1532,12,FALSE),0)</f>
        <v>22.5</v>
      </c>
      <c r="V570">
        <f>IF($K570="NQC",VLOOKUP($A570,'2021_NQC_List-11_13'!$A$2:$T$1532,13,FALSE),0)</f>
        <v>12</v>
      </c>
      <c r="W570">
        <f>IF($K570="NQC",VLOOKUP($A570,'2021_NQC_List-11_13'!$A$2:$T$1532,14,FALSE),0)</f>
        <v>18</v>
      </c>
      <c r="X570">
        <f>IF($K570="NQC",VLOOKUP($A570,'2021_NQC_List-11_13'!$A$2:$T$1532,15,FALSE),0)</f>
        <v>19.5</v>
      </c>
      <c r="Y570" t="str">
        <f t="shared" si="17"/>
        <v>Non-Hydro</v>
      </c>
      <c r="AA570" t="s">
        <v>4341</v>
      </c>
    </row>
    <row r="571" spans="1:27" x14ac:dyDescent="0.3">
      <c r="A571" t="str">
        <f>'OASIS-11_26'!E593</f>
        <v>OXMTN_6_LNDFIL</v>
      </c>
      <c r="B571" t="str">
        <f>'OASIS-11_26'!G593</f>
        <v>Ox Mountain Landfill Generating Plant</v>
      </c>
      <c r="C571" t="str">
        <f>VLOOKUP($A571,'OASIS-11_26'!$E$2:$R$1556,2,FALSE)</f>
        <v>GEN</v>
      </c>
      <c r="D571" s="1">
        <f>VLOOKUP($A571,'OASIS-11_26'!$E$2:$R$1556,11,FALSE)</f>
        <v>39904</v>
      </c>
      <c r="E571" s="3">
        <f t="shared" si="16"/>
        <v>2009</v>
      </c>
      <c r="F571" t="str">
        <f>VLOOKUP($A571,'OASIS-11_26'!$E$2:$R$1556,9,FALSE)</f>
        <v>BIOGAS</v>
      </c>
      <c r="G571" t="str">
        <f>VLOOKUP($A571,'OASIS-11_26'!$E$2:$R$1556,8,FALSE)</f>
        <v>RECIPROCATING ENGINE</v>
      </c>
      <c r="H571">
        <f>VLOOKUP($A571,'OASIS-11_26'!$E$2:$R$1556,4,FALSE)</f>
        <v>10.62</v>
      </c>
      <c r="I571">
        <f>VLOOKUP($A571,'OASIS-11_26'!$E$2:$R$1556,5,FALSE)</f>
        <v>13.3</v>
      </c>
      <c r="J571" t="str">
        <f>VLOOKUP($A571,'OASIS-11_26'!$E$2:$R$1556,6,FALSE)</f>
        <v>PGAE</v>
      </c>
      <c r="K571" t="str">
        <f>IF(ISERROR(VLOOKUP($A571,'2021_NQC_List-11_13'!$A$2:$T$1532,4,FALSE)),"","NQC")</f>
        <v>NQC</v>
      </c>
      <c r="L571" s="3" t="str">
        <f>IF(ISERROR(VLOOKUP($A571,'2021_NQC_List-11_13'!$A$2:$T$1532,4,FALSE)),"",VLOOKUP($A571,'2021_NQC_List-11_13'!$A$2:$T$1532,18,FALSE))</f>
        <v>FC</v>
      </c>
      <c r="M571">
        <f>IF($K571="NQC",VLOOKUP($A571,'2021_NQC_List-11_13'!$A$2:$T$1532,4,FALSE),0)</f>
        <v>10.14</v>
      </c>
      <c r="N571">
        <f>IF($K571="NQC",VLOOKUP($A571,'2021_NQC_List-11_13'!$A$2:$T$1532,5,FALSE),0)</f>
        <v>10.14</v>
      </c>
      <c r="O571">
        <f>IF($K571="NQC",VLOOKUP($A571,'2021_NQC_List-11_13'!$A$2:$T$1532,6,FALSE),0)</f>
        <v>10.14</v>
      </c>
      <c r="P571">
        <f>IF($K571="NQC",VLOOKUP($A571,'2021_NQC_List-11_13'!$A$2:$T$1532,7,FALSE),0)</f>
        <v>10.14</v>
      </c>
      <c r="Q571">
        <f>IF($K571="NQC",VLOOKUP($A571,'2021_NQC_List-11_13'!$A$2:$T$1532,8,FALSE),0)</f>
        <v>10.49</v>
      </c>
      <c r="R571">
        <f>IF($K571="NQC",VLOOKUP($A571,'2021_NQC_List-11_13'!$A$2:$T$1532,9,FALSE),0)</f>
        <v>10.37</v>
      </c>
      <c r="S571">
        <f>IF($K571="NQC",VLOOKUP($A571,'2021_NQC_List-11_13'!$A$2:$T$1532,10,FALSE),0)</f>
        <v>10.14</v>
      </c>
      <c r="T571">
        <f>IF($K571="NQC",VLOOKUP($A571,'2021_NQC_List-11_13'!$A$2:$T$1532,11,FALSE),0)</f>
        <v>10.51</v>
      </c>
      <c r="U571">
        <f>IF($K571="NQC",VLOOKUP($A571,'2021_NQC_List-11_13'!$A$2:$T$1532,12,FALSE),0)</f>
        <v>10.55</v>
      </c>
      <c r="V571">
        <f>IF($K571="NQC",VLOOKUP($A571,'2021_NQC_List-11_13'!$A$2:$T$1532,13,FALSE),0)</f>
        <v>10.4</v>
      </c>
      <c r="W571">
        <f>IF($K571="NQC",VLOOKUP($A571,'2021_NQC_List-11_13'!$A$2:$T$1532,14,FALSE),0)</f>
        <v>10.52</v>
      </c>
      <c r="X571">
        <f>IF($K571="NQC",VLOOKUP($A571,'2021_NQC_List-11_13'!$A$2:$T$1532,15,FALSE),0)</f>
        <v>10.58</v>
      </c>
      <c r="Y571" t="str">
        <f t="shared" si="17"/>
        <v>Non-Hydro</v>
      </c>
      <c r="AA571" t="s">
        <v>4341</v>
      </c>
    </row>
    <row r="572" spans="1:27" x14ac:dyDescent="0.3">
      <c r="A572" t="str">
        <f>'OASIS-11_26'!E594</f>
        <v>SUNRIS_2_PL1X3</v>
      </c>
      <c r="B572" t="str">
        <f>'OASIS-11_26'!G594</f>
        <v>Sunrise Power Project AGGREGATE II</v>
      </c>
      <c r="C572" t="str">
        <f>VLOOKUP($A572,'OASIS-11_26'!$E$2:$R$1556,2,FALSE)</f>
        <v>GEN</v>
      </c>
      <c r="D572" s="1">
        <f>VLOOKUP($A572,'OASIS-11_26'!$E$2:$R$1556,11,FALSE)</f>
        <v>37049</v>
      </c>
      <c r="E572" s="3">
        <f t="shared" si="16"/>
        <v>2001</v>
      </c>
      <c r="F572" t="str">
        <f>VLOOKUP($A572,'OASIS-11_26'!$E$2:$R$1556,9,FALSE)</f>
        <v>NATURAL GAS</v>
      </c>
      <c r="G572" t="str">
        <f>VLOOKUP($A572,'OASIS-11_26'!$E$2:$R$1556,8,FALSE)</f>
        <v>COMBINED CYCLE</v>
      </c>
      <c r="H572">
        <f>VLOOKUP($A572,'OASIS-11_26'!$E$2:$R$1556,4,FALSE)</f>
        <v>586.02</v>
      </c>
      <c r="I572">
        <f>VLOOKUP($A572,'OASIS-11_26'!$E$2:$R$1556,5,FALSE)</f>
        <v>0</v>
      </c>
      <c r="J572" t="str">
        <f>VLOOKUP($A572,'OASIS-11_26'!$E$2:$R$1556,6,FALSE)</f>
        <v>PGAE</v>
      </c>
      <c r="K572" t="str">
        <f>IF(ISERROR(VLOOKUP($A572,'2021_NQC_List-11_13'!$A$2:$T$1532,4,FALSE)),"","NQC")</f>
        <v>NQC</v>
      </c>
      <c r="L572" s="3" t="str">
        <f>IF(ISERROR(VLOOKUP($A572,'2021_NQC_List-11_13'!$A$2:$T$1532,4,FALSE)),"",VLOOKUP($A572,'2021_NQC_List-11_13'!$A$2:$T$1532,18,FALSE))</f>
        <v>FC</v>
      </c>
      <c r="M572">
        <f>IF($K572="NQC",VLOOKUP($A572,'2021_NQC_List-11_13'!$A$2:$T$1532,4,FALSE),0)</f>
        <v>586.02</v>
      </c>
      <c r="N572">
        <f>IF($K572="NQC",VLOOKUP($A572,'2021_NQC_List-11_13'!$A$2:$T$1532,5,FALSE),0)</f>
        <v>586.02</v>
      </c>
      <c r="O572">
        <f>IF($K572="NQC",VLOOKUP($A572,'2021_NQC_List-11_13'!$A$2:$T$1532,6,FALSE),0)</f>
        <v>586.02</v>
      </c>
      <c r="P572">
        <f>IF($K572="NQC",VLOOKUP($A572,'2021_NQC_List-11_13'!$A$2:$T$1532,7,FALSE),0)</f>
        <v>586.02</v>
      </c>
      <c r="Q572">
        <f>IF($K572="NQC",VLOOKUP($A572,'2021_NQC_List-11_13'!$A$2:$T$1532,8,FALSE),0)</f>
        <v>586.02</v>
      </c>
      <c r="R572">
        <f>IF($K572="NQC",VLOOKUP($A572,'2021_NQC_List-11_13'!$A$2:$T$1532,9,FALSE),0)</f>
        <v>586.02</v>
      </c>
      <c r="S572">
        <f>IF($K572="NQC",VLOOKUP($A572,'2021_NQC_List-11_13'!$A$2:$T$1532,10,FALSE),0)</f>
        <v>586.02</v>
      </c>
      <c r="T572">
        <f>IF($K572="NQC",VLOOKUP($A572,'2021_NQC_List-11_13'!$A$2:$T$1532,11,FALSE),0)</f>
        <v>586.02</v>
      </c>
      <c r="U572">
        <f>IF($K572="NQC",VLOOKUP($A572,'2021_NQC_List-11_13'!$A$2:$T$1532,12,FALSE),0)</f>
        <v>586.02</v>
      </c>
      <c r="V572">
        <f>IF($K572="NQC",VLOOKUP($A572,'2021_NQC_List-11_13'!$A$2:$T$1532,13,FALSE),0)</f>
        <v>586.02</v>
      </c>
      <c r="W572">
        <f>IF($K572="NQC",VLOOKUP($A572,'2021_NQC_List-11_13'!$A$2:$T$1532,14,FALSE),0)</f>
        <v>586.02</v>
      </c>
      <c r="X572">
        <f>IF($K572="NQC",VLOOKUP($A572,'2021_NQC_List-11_13'!$A$2:$T$1532,15,FALSE),0)</f>
        <v>586.02</v>
      </c>
      <c r="Y572" t="str">
        <f t="shared" si="17"/>
        <v>Non-Hydro</v>
      </c>
      <c r="AA572" t="s">
        <v>4341</v>
      </c>
    </row>
    <row r="573" spans="1:27" x14ac:dyDescent="0.3">
      <c r="A573" t="str">
        <f>'OASIS-11_26'!E595</f>
        <v>WALNUT_2_SOLAR</v>
      </c>
      <c r="B573" t="str">
        <f>'OASIS-11_26'!G595</f>
        <v>Industry MetroLink PV 1</v>
      </c>
      <c r="C573" t="str">
        <f>VLOOKUP($A573,'OASIS-11_26'!$E$2:$R$1556,2,FALSE)</f>
        <v>GEN</v>
      </c>
      <c r="D573" s="1">
        <f>VLOOKUP($A573,'OASIS-11_26'!$E$2:$R$1556,11,FALSE)</f>
        <v>41002</v>
      </c>
      <c r="E573" s="3">
        <f t="shared" si="16"/>
        <v>2012</v>
      </c>
      <c r="F573" t="str">
        <f>VLOOKUP($A573,'OASIS-11_26'!$E$2:$R$1556,9,FALSE)</f>
        <v>SUN</v>
      </c>
      <c r="G573" t="str">
        <f>VLOOKUP($A573,'OASIS-11_26'!$E$2:$R$1556,8,FALSE)</f>
        <v>PHOTO VOLTAIC</v>
      </c>
      <c r="H573">
        <f>VLOOKUP($A573,'OASIS-11_26'!$E$2:$R$1556,4,FALSE)</f>
        <v>1.5</v>
      </c>
      <c r="I573">
        <f>VLOOKUP($A573,'OASIS-11_26'!$E$2:$R$1556,5,FALSE)</f>
        <v>1.6</v>
      </c>
      <c r="J573" t="str">
        <f>VLOOKUP($A573,'OASIS-11_26'!$E$2:$R$1556,6,FALSE)</f>
        <v>SCE</v>
      </c>
      <c r="K573" t="str">
        <f>IF(ISERROR(VLOOKUP($A573,'2021_NQC_List-11_13'!$A$2:$T$1532,4,FALSE)),"","NQC")</f>
        <v>NQC</v>
      </c>
      <c r="L573" s="3" t="str">
        <f>IF(ISERROR(VLOOKUP($A573,'2021_NQC_List-11_13'!$A$2:$T$1532,4,FALSE)),"",VLOOKUP($A573,'2021_NQC_List-11_13'!$A$2:$T$1532,18,FALSE))</f>
        <v>EO</v>
      </c>
      <c r="M573">
        <f>IF($K573="NQC",VLOOKUP($A573,'2021_NQC_List-11_13'!$A$2:$T$1532,4,FALSE),0)</f>
        <v>0</v>
      </c>
      <c r="N573">
        <f>IF($K573="NQC",VLOOKUP($A573,'2021_NQC_List-11_13'!$A$2:$T$1532,5,FALSE),0)</f>
        <v>0</v>
      </c>
      <c r="O573">
        <f>IF($K573="NQC",VLOOKUP($A573,'2021_NQC_List-11_13'!$A$2:$T$1532,6,FALSE),0)</f>
        <v>0</v>
      </c>
      <c r="P573">
        <f>IF($K573="NQC",VLOOKUP($A573,'2021_NQC_List-11_13'!$A$2:$T$1532,7,FALSE),0)</f>
        <v>0</v>
      </c>
      <c r="Q573">
        <f>IF($K573="NQC",VLOOKUP($A573,'2021_NQC_List-11_13'!$A$2:$T$1532,8,FALSE),0)</f>
        <v>0</v>
      </c>
      <c r="R573">
        <f>IF($K573="NQC",VLOOKUP($A573,'2021_NQC_List-11_13'!$A$2:$T$1532,9,FALSE),0)</f>
        <v>0</v>
      </c>
      <c r="S573">
        <f>IF($K573="NQC",VLOOKUP($A573,'2021_NQC_List-11_13'!$A$2:$T$1532,10,FALSE),0)</f>
        <v>0</v>
      </c>
      <c r="T573">
        <f>IF($K573="NQC",VLOOKUP($A573,'2021_NQC_List-11_13'!$A$2:$T$1532,11,FALSE),0)</f>
        <v>0</v>
      </c>
      <c r="U573">
        <f>IF($K573="NQC",VLOOKUP($A573,'2021_NQC_List-11_13'!$A$2:$T$1532,12,FALSE),0)</f>
        <v>0</v>
      </c>
      <c r="V573">
        <f>IF($K573="NQC",VLOOKUP($A573,'2021_NQC_List-11_13'!$A$2:$T$1532,13,FALSE),0)</f>
        <v>0</v>
      </c>
      <c r="W573">
        <f>IF($K573="NQC",VLOOKUP($A573,'2021_NQC_List-11_13'!$A$2:$T$1532,14,FALSE),0)</f>
        <v>0</v>
      </c>
      <c r="X573">
        <f>IF($K573="NQC",VLOOKUP($A573,'2021_NQC_List-11_13'!$A$2:$T$1532,15,FALSE),0)</f>
        <v>0</v>
      </c>
      <c r="Y573" t="str">
        <f t="shared" si="17"/>
        <v>Non-Hydro</v>
      </c>
      <c r="AA573" t="s">
        <v>4341</v>
      </c>
    </row>
    <row r="574" spans="1:27" x14ac:dyDescent="0.3">
      <c r="A574" t="str">
        <f>'OASIS-11_26'!E596</f>
        <v>SCEW_2_PDRP131</v>
      </c>
      <c r="B574" t="str">
        <f>'OASIS-11_26'!G596</f>
        <v>SCEW_2_PDRP131</v>
      </c>
      <c r="C574" t="str">
        <f>VLOOKUP($A574,'OASIS-11_26'!$E$2:$R$1556,2,FALSE)</f>
        <v>GEN</v>
      </c>
      <c r="D574" s="1">
        <f>VLOOKUP($A574,'OASIS-11_26'!$E$2:$R$1556,11,FALSE)</f>
        <v>0</v>
      </c>
      <c r="E574" s="3" t="str">
        <f t="shared" si="16"/>
        <v/>
      </c>
      <c r="F574" t="str">
        <f>VLOOKUP($A574,'OASIS-11_26'!$E$2:$R$1556,9,FALSE)</f>
        <v>OTHER</v>
      </c>
      <c r="G574" t="str">
        <f>VLOOKUP($A574,'OASIS-11_26'!$E$2:$R$1556,8,FALSE)</f>
        <v>OTHER</v>
      </c>
      <c r="H574">
        <f>VLOOKUP($A574,'OASIS-11_26'!$E$2:$R$1556,4,FALSE)</f>
        <v>0.99</v>
      </c>
      <c r="I574">
        <f>VLOOKUP($A574,'OASIS-11_26'!$E$2:$R$1556,5,FALSE)</f>
        <v>0</v>
      </c>
      <c r="J574" t="str">
        <f>VLOOKUP($A574,'OASIS-11_26'!$E$2:$R$1556,6,FALSE)</f>
        <v>SCE</v>
      </c>
      <c r="K574" t="str">
        <f>IF(ISERROR(VLOOKUP($A574,'2021_NQC_List-11_13'!$A$2:$T$1532,4,FALSE)),"","NQC")</f>
        <v>NQC</v>
      </c>
      <c r="L574" s="3" t="str">
        <f>IF(ISERROR(VLOOKUP($A574,'2021_NQC_List-11_13'!$A$2:$T$1532,4,FALSE)),"",VLOOKUP($A574,'2021_NQC_List-11_13'!$A$2:$T$1532,18,FALSE))</f>
        <v>FC</v>
      </c>
      <c r="M574">
        <f>IF($K574="NQC",VLOOKUP($A574,'2021_NQC_List-11_13'!$A$2:$T$1532,4,FALSE),0)</f>
        <v>0.55000000000000004</v>
      </c>
      <c r="N574">
        <f>IF($K574="NQC",VLOOKUP($A574,'2021_NQC_List-11_13'!$A$2:$T$1532,5,FALSE),0)</f>
        <v>0</v>
      </c>
      <c r="O574">
        <f>IF($K574="NQC",VLOOKUP($A574,'2021_NQC_List-11_13'!$A$2:$T$1532,6,FALSE),0)</f>
        <v>0</v>
      </c>
      <c r="P574">
        <f>IF($K574="NQC",VLOOKUP($A574,'2021_NQC_List-11_13'!$A$2:$T$1532,7,FALSE),0)</f>
        <v>0</v>
      </c>
      <c r="Q574">
        <f>IF($K574="NQC",VLOOKUP($A574,'2021_NQC_List-11_13'!$A$2:$T$1532,8,FALSE),0)</f>
        <v>0</v>
      </c>
      <c r="R574">
        <f>IF($K574="NQC",VLOOKUP($A574,'2021_NQC_List-11_13'!$A$2:$T$1532,9,FALSE),0)</f>
        <v>0</v>
      </c>
      <c r="S574">
        <f>IF($K574="NQC",VLOOKUP($A574,'2021_NQC_List-11_13'!$A$2:$T$1532,10,FALSE),0)</f>
        <v>0</v>
      </c>
      <c r="T574">
        <f>IF($K574="NQC",VLOOKUP($A574,'2021_NQC_List-11_13'!$A$2:$T$1532,11,FALSE),0)</f>
        <v>0</v>
      </c>
      <c r="U574">
        <f>IF($K574="NQC",VLOOKUP($A574,'2021_NQC_List-11_13'!$A$2:$T$1532,12,FALSE),0)</f>
        <v>0</v>
      </c>
      <c r="V574">
        <f>IF($K574="NQC",VLOOKUP($A574,'2021_NQC_List-11_13'!$A$2:$T$1532,13,FALSE),0)</f>
        <v>0</v>
      </c>
      <c r="W574">
        <f>IF($K574="NQC",VLOOKUP($A574,'2021_NQC_List-11_13'!$A$2:$T$1532,14,FALSE),0)</f>
        <v>0</v>
      </c>
      <c r="X574">
        <f>IF($K574="NQC",VLOOKUP($A574,'2021_NQC_List-11_13'!$A$2:$T$1532,15,FALSE),0)</f>
        <v>0</v>
      </c>
      <c r="Y574" t="str">
        <f t="shared" si="17"/>
        <v>Non-Hydro</v>
      </c>
      <c r="Z574" t="s">
        <v>4361</v>
      </c>
      <c r="AA574" t="s">
        <v>4341</v>
      </c>
    </row>
    <row r="575" spans="1:27" x14ac:dyDescent="0.3">
      <c r="A575" t="str">
        <f>'OASIS-11_26'!E597</f>
        <v>PNCHEG_2_PL1X4</v>
      </c>
      <c r="B575" t="str">
        <f>'OASIS-11_26'!G597</f>
        <v>PANOCHE ENERGY CENTER (Aggregated)</v>
      </c>
      <c r="C575" t="str">
        <f>VLOOKUP($A575,'OASIS-11_26'!$E$2:$R$1556,2,FALSE)</f>
        <v>GEN</v>
      </c>
      <c r="D575" s="1">
        <f>VLOOKUP($A575,'OASIS-11_26'!$E$2:$R$1556,11,FALSE)</f>
        <v>39960</v>
      </c>
      <c r="E575" s="3">
        <f t="shared" si="16"/>
        <v>2009</v>
      </c>
      <c r="F575" t="str">
        <f>VLOOKUP($A575,'OASIS-11_26'!$E$2:$R$1556,9,FALSE)</f>
        <v>NATURAL GAS</v>
      </c>
      <c r="G575" t="str">
        <f>VLOOKUP($A575,'OASIS-11_26'!$E$2:$R$1556,8,FALSE)</f>
        <v>COMBUSTION TURBINE</v>
      </c>
      <c r="H575">
        <f>VLOOKUP($A575,'OASIS-11_26'!$E$2:$R$1556,4,FALSE)</f>
        <v>401</v>
      </c>
      <c r="I575">
        <f>VLOOKUP($A575,'OASIS-11_26'!$E$2:$R$1556,5,FALSE)</f>
        <v>0</v>
      </c>
      <c r="J575" t="str">
        <f>VLOOKUP($A575,'OASIS-11_26'!$E$2:$R$1556,6,FALSE)</f>
        <v>PGAE</v>
      </c>
      <c r="K575" t="str">
        <f>IF(ISERROR(VLOOKUP($A575,'2021_NQC_List-11_13'!$A$2:$T$1532,4,FALSE)),"","NQC")</f>
        <v>NQC</v>
      </c>
      <c r="L575" s="3" t="str">
        <f>IF(ISERROR(VLOOKUP($A575,'2021_NQC_List-11_13'!$A$2:$T$1532,4,FALSE)),"",VLOOKUP($A575,'2021_NQC_List-11_13'!$A$2:$T$1532,18,FALSE))</f>
        <v>FC</v>
      </c>
      <c r="M575">
        <f>IF($K575="NQC",VLOOKUP($A575,'2021_NQC_List-11_13'!$A$2:$T$1532,4,FALSE),0)</f>
        <v>401</v>
      </c>
      <c r="N575">
        <f>IF($K575="NQC",VLOOKUP($A575,'2021_NQC_List-11_13'!$A$2:$T$1532,5,FALSE),0)</f>
        <v>401</v>
      </c>
      <c r="O575">
        <f>IF($K575="NQC",VLOOKUP($A575,'2021_NQC_List-11_13'!$A$2:$T$1532,6,FALSE),0)</f>
        <v>401</v>
      </c>
      <c r="P575">
        <f>IF($K575="NQC",VLOOKUP($A575,'2021_NQC_List-11_13'!$A$2:$T$1532,7,FALSE),0)</f>
        <v>401</v>
      </c>
      <c r="Q575">
        <f>IF($K575="NQC",VLOOKUP($A575,'2021_NQC_List-11_13'!$A$2:$T$1532,8,FALSE),0)</f>
        <v>401</v>
      </c>
      <c r="R575">
        <f>IF($K575="NQC",VLOOKUP($A575,'2021_NQC_List-11_13'!$A$2:$T$1532,9,FALSE),0)</f>
        <v>396.55</v>
      </c>
      <c r="S575">
        <f>IF($K575="NQC",VLOOKUP($A575,'2021_NQC_List-11_13'!$A$2:$T$1532,10,FALSE),0)</f>
        <v>394.25</v>
      </c>
      <c r="T575">
        <f>IF($K575="NQC",VLOOKUP($A575,'2021_NQC_List-11_13'!$A$2:$T$1532,11,FALSE),0)</f>
        <v>395.2</v>
      </c>
      <c r="U575">
        <f>IF($K575="NQC",VLOOKUP($A575,'2021_NQC_List-11_13'!$A$2:$T$1532,12,FALSE),0)</f>
        <v>400.8</v>
      </c>
      <c r="V575">
        <f>IF($K575="NQC",VLOOKUP($A575,'2021_NQC_List-11_13'!$A$2:$T$1532,13,FALSE),0)</f>
        <v>401</v>
      </c>
      <c r="W575">
        <f>IF($K575="NQC",VLOOKUP($A575,'2021_NQC_List-11_13'!$A$2:$T$1532,14,FALSE),0)</f>
        <v>401</v>
      </c>
      <c r="X575">
        <f>IF($K575="NQC",VLOOKUP($A575,'2021_NQC_List-11_13'!$A$2:$T$1532,15,FALSE),0)</f>
        <v>401</v>
      </c>
      <c r="Y575" t="str">
        <f t="shared" si="17"/>
        <v>Non-Hydro</v>
      </c>
      <c r="AA575" t="s">
        <v>4341</v>
      </c>
    </row>
    <row r="576" spans="1:27" x14ac:dyDescent="0.3">
      <c r="A576" t="str">
        <f>'OASIS-11_26'!E598</f>
        <v>DELSUR_6_BSOLAR</v>
      </c>
      <c r="B576" t="str">
        <f>'OASIS-11_26'!G598</f>
        <v>Central Antelope Dry Ranch B</v>
      </c>
      <c r="C576" t="str">
        <f>VLOOKUP($A576,'OASIS-11_26'!$E$2:$R$1556,2,FALSE)</f>
        <v>GEN</v>
      </c>
      <c r="D576" s="1">
        <f>VLOOKUP($A576,'OASIS-11_26'!$E$2:$R$1556,11,FALSE)</f>
        <v>43007</v>
      </c>
      <c r="E576" s="3">
        <f t="shared" si="16"/>
        <v>2017</v>
      </c>
      <c r="F576" t="str">
        <f>VLOOKUP($A576,'OASIS-11_26'!$E$2:$R$1556,9,FALSE)</f>
        <v>SUN</v>
      </c>
      <c r="G576" t="str">
        <f>VLOOKUP($A576,'OASIS-11_26'!$E$2:$R$1556,8,FALSE)</f>
        <v>PHOTO VOLTAIC</v>
      </c>
      <c r="H576">
        <f>VLOOKUP($A576,'OASIS-11_26'!$E$2:$R$1556,4,FALSE)</f>
        <v>3</v>
      </c>
      <c r="I576">
        <f>VLOOKUP($A576,'OASIS-11_26'!$E$2:$R$1556,5,FALSE)</f>
        <v>3</v>
      </c>
      <c r="J576" t="str">
        <f>VLOOKUP($A576,'OASIS-11_26'!$E$2:$R$1556,6,FALSE)</f>
        <v>SCE</v>
      </c>
      <c r="K576" t="str">
        <f>IF(ISERROR(VLOOKUP($A576,'2021_NQC_List-11_13'!$A$2:$T$1532,4,FALSE)),"","NQC")</f>
        <v>NQC</v>
      </c>
      <c r="L576" s="3" t="str">
        <f>IF(ISERROR(VLOOKUP($A576,'2021_NQC_List-11_13'!$A$2:$T$1532,4,FALSE)),"",VLOOKUP($A576,'2021_NQC_List-11_13'!$A$2:$T$1532,18,FALSE))</f>
        <v>FC</v>
      </c>
      <c r="M576">
        <f>IF($K576="NQC",VLOOKUP($A576,'2021_NQC_List-11_13'!$A$2:$T$1532,4,FALSE),0)</f>
        <v>0.12</v>
      </c>
      <c r="N576">
        <f>IF($K576="NQC",VLOOKUP($A576,'2021_NQC_List-11_13'!$A$2:$T$1532,5,FALSE),0)</f>
        <v>0.09</v>
      </c>
      <c r="O576">
        <f>IF($K576="NQC",VLOOKUP($A576,'2021_NQC_List-11_13'!$A$2:$T$1532,6,FALSE),0)</f>
        <v>0.54</v>
      </c>
      <c r="P576">
        <f>IF($K576="NQC",VLOOKUP($A576,'2021_NQC_List-11_13'!$A$2:$T$1532,7,FALSE),0)</f>
        <v>0.45</v>
      </c>
      <c r="Q576">
        <f>IF($K576="NQC",VLOOKUP($A576,'2021_NQC_List-11_13'!$A$2:$T$1532,8,FALSE),0)</f>
        <v>0.48</v>
      </c>
      <c r="R576">
        <f>IF($K576="NQC",VLOOKUP($A576,'2021_NQC_List-11_13'!$A$2:$T$1532,9,FALSE),0)</f>
        <v>0.93</v>
      </c>
      <c r="S576">
        <f>IF($K576="NQC",VLOOKUP($A576,'2021_NQC_List-11_13'!$A$2:$T$1532,10,FALSE),0)</f>
        <v>1.17</v>
      </c>
      <c r="T576">
        <f>IF($K576="NQC",VLOOKUP($A576,'2021_NQC_List-11_13'!$A$2:$T$1532,11,FALSE),0)</f>
        <v>0.81</v>
      </c>
      <c r="U576">
        <f>IF($K576="NQC",VLOOKUP($A576,'2021_NQC_List-11_13'!$A$2:$T$1532,12,FALSE),0)</f>
        <v>0.42</v>
      </c>
      <c r="V576">
        <f>IF($K576="NQC",VLOOKUP($A576,'2021_NQC_List-11_13'!$A$2:$T$1532,13,FALSE),0)</f>
        <v>0.06</v>
      </c>
      <c r="W576">
        <f>IF($K576="NQC",VLOOKUP($A576,'2021_NQC_List-11_13'!$A$2:$T$1532,14,FALSE),0)</f>
        <v>0.06</v>
      </c>
      <c r="X576">
        <f>IF($K576="NQC",VLOOKUP($A576,'2021_NQC_List-11_13'!$A$2:$T$1532,15,FALSE),0)</f>
        <v>0</v>
      </c>
      <c r="Y576" t="str">
        <f t="shared" si="17"/>
        <v>Non-Hydro</v>
      </c>
      <c r="AA576" t="s">
        <v>4341</v>
      </c>
    </row>
    <row r="577" spans="1:27" x14ac:dyDescent="0.3">
      <c r="A577" t="str">
        <f>'OASIS-11_26'!E599</f>
        <v>ETIWND_2_RTS027</v>
      </c>
      <c r="B577" t="str">
        <f>'OASIS-11_26'!G599</f>
        <v>SPVP027</v>
      </c>
      <c r="C577" t="str">
        <f>VLOOKUP($A577,'OASIS-11_26'!$E$2:$R$1556,2,FALSE)</f>
        <v>GEN</v>
      </c>
      <c r="D577" s="1">
        <f>VLOOKUP($A577,'OASIS-11_26'!$E$2:$R$1556,11,FALSE)</f>
        <v>41442</v>
      </c>
      <c r="E577" s="3">
        <f t="shared" si="16"/>
        <v>2013</v>
      </c>
      <c r="F577" t="str">
        <f>VLOOKUP($A577,'OASIS-11_26'!$E$2:$R$1556,9,FALSE)</f>
        <v>SUN</v>
      </c>
      <c r="G577" t="str">
        <f>VLOOKUP($A577,'OASIS-11_26'!$E$2:$R$1556,8,FALSE)</f>
        <v>PHOTO VOLTAIC</v>
      </c>
      <c r="H577">
        <f>VLOOKUP($A577,'OASIS-11_26'!$E$2:$R$1556,4,FALSE)</f>
        <v>2</v>
      </c>
      <c r="I577">
        <f>VLOOKUP($A577,'OASIS-11_26'!$E$2:$R$1556,5,FALSE)</f>
        <v>2</v>
      </c>
      <c r="J577" t="str">
        <f>VLOOKUP($A577,'OASIS-11_26'!$E$2:$R$1556,6,FALSE)</f>
        <v>SCE</v>
      </c>
      <c r="K577" t="str">
        <f>IF(ISERROR(VLOOKUP($A577,'2021_NQC_List-11_13'!$A$2:$T$1532,4,FALSE)),"","NQC")</f>
        <v>NQC</v>
      </c>
      <c r="L577" s="3" t="str">
        <f>IF(ISERROR(VLOOKUP($A577,'2021_NQC_List-11_13'!$A$2:$T$1532,4,FALSE)),"",VLOOKUP($A577,'2021_NQC_List-11_13'!$A$2:$T$1532,18,FALSE))</f>
        <v>FC</v>
      </c>
      <c r="M577">
        <f>IF($K577="NQC",VLOOKUP($A577,'2021_NQC_List-11_13'!$A$2:$T$1532,4,FALSE),0)</f>
        <v>0.08</v>
      </c>
      <c r="N577">
        <f>IF($K577="NQC",VLOOKUP($A577,'2021_NQC_List-11_13'!$A$2:$T$1532,5,FALSE),0)</f>
        <v>0.06</v>
      </c>
      <c r="O577">
        <f>IF($K577="NQC",VLOOKUP($A577,'2021_NQC_List-11_13'!$A$2:$T$1532,6,FALSE),0)</f>
        <v>0.36</v>
      </c>
      <c r="P577">
        <f>IF($K577="NQC",VLOOKUP($A577,'2021_NQC_List-11_13'!$A$2:$T$1532,7,FALSE),0)</f>
        <v>0.3</v>
      </c>
      <c r="Q577">
        <f>IF($K577="NQC",VLOOKUP($A577,'2021_NQC_List-11_13'!$A$2:$T$1532,8,FALSE),0)</f>
        <v>0.32</v>
      </c>
      <c r="R577">
        <f>IF($K577="NQC",VLOOKUP($A577,'2021_NQC_List-11_13'!$A$2:$T$1532,9,FALSE),0)</f>
        <v>0.62</v>
      </c>
      <c r="S577">
        <f>IF($K577="NQC",VLOOKUP($A577,'2021_NQC_List-11_13'!$A$2:$T$1532,10,FALSE),0)</f>
        <v>0.78</v>
      </c>
      <c r="T577">
        <f>IF($K577="NQC",VLOOKUP($A577,'2021_NQC_List-11_13'!$A$2:$T$1532,11,FALSE),0)</f>
        <v>0.54</v>
      </c>
      <c r="U577">
        <f>IF($K577="NQC",VLOOKUP($A577,'2021_NQC_List-11_13'!$A$2:$T$1532,12,FALSE),0)</f>
        <v>0.28000000000000003</v>
      </c>
      <c r="V577">
        <f>IF($K577="NQC",VLOOKUP($A577,'2021_NQC_List-11_13'!$A$2:$T$1532,13,FALSE),0)</f>
        <v>0.04</v>
      </c>
      <c r="W577">
        <f>IF($K577="NQC",VLOOKUP($A577,'2021_NQC_List-11_13'!$A$2:$T$1532,14,FALSE),0)</f>
        <v>0.04</v>
      </c>
      <c r="X577">
        <f>IF($K577="NQC",VLOOKUP($A577,'2021_NQC_List-11_13'!$A$2:$T$1532,15,FALSE),0)</f>
        <v>0</v>
      </c>
      <c r="Y577" t="str">
        <f t="shared" si="17"/>
        <v>Non-Hydro</v>
      </c>
      <c r="AA577" t="s">
        <v>4341</v>
      </c>
    </row>
    <row r="578" spans="1:27" x14ac:dyDescent="0.3">
      <c r="A578" t="str">
        <f>'OASIS-11_26'!E600</f>
        <v>SCEC_1_PDRP129</v>
      </c>
      <c r="B578" t="str">
        <f>'OASIS-11_26'!G600</f>
        <v>SCEC_1_PDRP129</v>
      </c>
      <c r="C578" t="str">
        <f>VLOOKUP($A578,'OASIS-11_26'!$E$2:$R$1556,2,FALSE)</f>
        <v>GEN</v>
      </c>
      <c r="D578" s="1">
        <f>VLOOKUP($A578,'OASIS-11_26'!$E$2:$R$1556,11,FALSE)</f>
        <v>0</v>
      </c>
      <c r="E578" s="3" t="str">
        <f t="shared" ref="E578:E641" si="18">IF(YEAR(D578)&lt;&gt;1900,YEAR(D578),"")</f>
        <v/>
      </c>
      <c r="F578" t="str">
        <f>VLOOKUP($A578,'OASIS-11_26'!$E$2:$R$1556,9,FALSE)</f>
        <v>OTHER</v>
      </c>
      <c r="G578" t="str">
        <f>VLOOKUP($A578,'OASIS-11_26'!$E$2:$R$1556,8,FALSE)</f>
        <v>OTHER</v>
      </c>
      <c r="H578">
        <f>VLOOKUP($A578,'OASIS-11_26'!$E$2:$R$1556,4,FALSE)</f>
        <v>0.99</v>
      </c>
      <c r="I578">
        <f>VLOOKUP($A578,'OASIS-11_26'!$E$2:$R$1556,5,FALSE)</f>
        <v>0</v>
      </c>
      <c r="J578" t="str">
        <f>VLOOKUP($A578,'OASIS-11_26'!$E$2:$R$1556,6,FALSE)</f>
        <v>SCE</v>
      </c>
      <c r="K578" t="str">
        <f>IF(ISERROR(VLOOKUP($A578,'2021_NQC_List-11_13'!$A$2:$T$1532,4,FALSE)),"","NQC")</f>
        <v>NQC</v>
      </c>
      <c r="L578" s="3" t="str">
        <f>IF(ISERROR(VLOOKUP($A578,'2021_NQC_List-11_13'!$A$2:$T$1532,4,FALSE)),"",VLOOKUP($A578,'2021_NQC_List-11_13'!$A$2:$T$1532,18,FALSE))</f>
        <v>FC</v>
      </c>
      <c r="M578">
        <f>IF($K578="NQC",VLOOKUP($A578,'2021_NQC_List-11_13'!$A$2:$T$1532,4,FALSE),0)</f>
        <v>0.97</v>
      </c>
      <c r="N578">
        <f>IF($K578="NQC",VLOOKUP($A578,'2021_NQC_List-11_13'!$A$2:$T$1532,5,FALSE),0)</f>
        <v>0.98</v>
      </c>
      <c r="O578">
        <f>IF($K578="NQC",VLOOKUP($A578,'2021_NQC_List-11_13'!$A$2:$T$1532,6,FALSE),0)</f>
        <v>0</v>
      </c>
      <c r="P578">
        <f>IF($K578="NQC",VLOOKUP($A578,'2021_NQC_List-11_13'!$A$2:$T$1532,7,FALSE),0)</f>
        <v>0</v>
      </c>
      <c r="Q578">
        <f>IF($K578="NQC",VLOOKUP($A578,'2021_NQC_List-11_13'!$A$2:$T$1532,8,FALSE),0)</f>
        <v>0</v>
      </c>
      <c r="R578">
        <f>IF($K578="NQC",VLOOKUP($A578,'2021_NQC_List-11_13'!$A$2:$T$1532,9,FALSE),0)</f>
        <v>0</v>
      </c>
      <c r="S578">
        <f>IF($K578="NQC",VLOOKUP($A578,'2021_NQC_List-11_13'!$A$2:$T$1532,10,FALSE),0)</f>
        <v>0</v>
      </c>
      <c r="T578">
        <f>IF($K578="NQC",VLOOKUP($A578,'2021_NQC_List-11_13'!$A$2:$T$1532,11,FALSE),0)</f>
        <v>0</v>
      </c>
      <c r="U578">
        <f>IF($K578="NQC",VLOOKUP($A578,'2021_NQC_List-11_13'!$A$2:$T$1532,12,FALSE),0)</f>
        <v>0</v>
      </c>
      <c r="V578">
        <f>IF($K578="NQC",VLOOKUP($A578,'2021_NQC_List-11_13'!$A$2:$T$1532,13,FALSE),0)</f>
        <v>0</v>
      </c>
      <c r="W578">
        <f>IF($K578="NQC",VLOOKUP($A578,'2021_NQC_List-11_13'!$A$2:$T$1532,14,FALSE),0)</f>
        <v>0</v>
      </c>
      <c r="X578">
        <f>IF($K578="NQC",VLOOKUP($A578,'2021_NQC_List-11_13'!$A$2:$T$1532,15,FALSE),0)</f>
        <v>0</v>
      </c>
      <c r="Y578" t="str">
        <f t="shared" ref="Y578:Y641" si="19">IF($G578="Pumped Storage","Hydro-Pumped Storage",IF($G578="Pump","Hydro-Pump",IF($F578&lt;&gt;"Water","Non-Hydro",IF($H578&gt;30,"Hydro-Large Hydro","Hydro-Small Hydro"))))</f>
        <v>Non-Hydro</v>
      </c>
      <c r="Z578" t="s">
        <v>4361</v>
      </c>
      <c r="AA578" t="s">
        <v>4341</v>
      </c>
    </row>
    <row r="579" spans="1:27" x14ac:dyDescent="0.3">
      <c r="A579" t="str">
        <f>'OASIS-11_26'!E601</f>
        <v>COWCRK_2_UNIT</v>
      </c>
      <c r="B579" t="str">
        <f>'OASIS-11_26'!G601</f>
        <v>Cow Creek Hydro</v>
      </c>
      <c r="C579" t="str">
        <f>VLOOKUP($A579,'OASIS-11_26'!$E$2:$R$1556,2,FALSE)</f>
        <v>GEN</v>
      </c>
      <c r="D579" s="1">
        <f>VLOOKUP($A579,'OASIS-11_26'!$E$2:$R$1556,11,FALSE)</f>
        <v>2558</v>
      </c>
      <c r="E579" s="3">
        <f t="shared" si="18"/>
        <v>1907</v>
      </c>
      <c r="F579" t="str">
        <f>VLOOKUP($A579,'OASIS-11_26'!$E$2:$R$1556,9,FALSE)</f>
        <v>WATER</v>
      </c>
      <c r="G579" t="str">
        <f>VLOOKUP($A579,'OASIS-11_26'!$E$2:$R$1556,8,FALSE)</f>
        <v>HYDRO</v>
      </c>
      <c r="H579">
        <f>VLOOKUP($A579,'OASIS-11_26'!$E$2:$R$1556,4,FALSE)</f>
        <v>2</v>
      </c>
      <c r="I579">
        <f>VLOOKUP($A579,'OASIS-11_26'!$E$2:$R$1556,5,FALSE)</f>
        <v>2</v>
      </c>
      <c r="J579" t="str">
        <f>VLOOKUP($A579,'OASIS-11_26'!$E$2:$R$1556,6,FALSE)</f>
        <v>PGAE</v>
      </c>
      <c r="K579" t="str">
        <f>IF(ISERROR(VLOOKUP($A579,'2021_NQC_List-11_13'!$A$2:$T$1532,4,FALSE)),"","NQC")</f>
        <v>NQC</v>
      </c>
      <c r="L579" s="3" t="str">
        <f>IF(ISERROR(VLOOKUP($A579,'2021_NQC_List-11_13'!$A$2:$T$1532,4,FALSE)),"",VLOOKUP($A579,'2021_NQC_List-11_13'!$A$2:$T$1532,18,FALSE))</f>
        <v>FC</v>
      </c>
      <c r="M579">
        <f>IF($K579="NQC",VLOOKUP($A579,'2021_NQC_List-11_13'!$A$2:$T$1532,4,FALSE),0)</f>
        <v>1</v>
      </c>
      <c r="N579">
        <f>IF($K579="NQC",VLOOKUP($A579,'2021_NQC_List-11_13'!$A$2:$T$1532,5,FALSE),0)</f>
        <v>0.88</v>
      </c>
      <c r="O579">
        <f>IF($K579="NQC",VLOOKUP($A579,'2021_NQC_List-11_13'!$A$2:$T$1532,6,FALSE),0)</f>
        <v>0.76</v>
      </c>
      <c r="P579">
        <f>IF($K579="NQC",VLOOKUP($A579,'2021_NQC_List-11_13'!$A$2:$T$1532,7,FALSE),0)</f>
        <v>1.1499999999999999</v>
      </c>
      <c r="Q579">
        <f>IF($K579="NQC",VLOOKUP($A579,'2021_NQC_List-11_13'!$A$2:$T$1532,8,FALSE),0)</f>
        <v>0.68</v>
      </c>
      <c r="R579">
        <f>IF($K579="NQC",VLOOKUP($A579,'2021_NQC_List-11_13'!$A$2:$T$1532,9,FALSE),0)</f>
        <v>0.64</v>
      </c>
      <c r="S579">
        <f>IF($K579="NQC",VLOOKUP($A579,'2021_NQC_List-11_13'!$A$2:$T$1532,10,FALSE),0)</f>
        <v>0.44</v>
      </c>
      <c r="T579">
        <f>IF($K579="NQC",VLOOKUP($A579,'2021_NQC_List-11_13'!$A$2:$T$1532,11,FALSE),0)</f>
        <v>0.17</v>
      </c>
      <c r="U579">
        <f>IF($K579="NQC",VLOOKUP($A579,'2021_NQC_List-11_13'!$A$2:$T$1532,12,FALSE),0)</f>
        <v>0.13</v>
      </c>
      <c r="V579">
        <f>IF($K579="NQC",VLOOKUP($A579,'2021_NQC_List-11_13'!$A$2:$T$1532,13,FALSE),0)</f>
        <v>0.23</v>
      </c>
      <c r="W579">
        <f>IF($K579="NQC",VLOOKUP($A579,'2021_NQC_List-11_13'!$A$2:$T$1532,14,FALSE),0)</f>
        <v>0.46</v>
      </c>
      <c r="X579">
        <f>IF($K579="NQC",VLOOKUP($A579,'2021_NQC_List-11_13'!$A$2:$T$1532,15,FALSE),0)</f>
        <v>0.75</v>
      </c>
      <c r="Y579" t="str">
        <f t="shared" si="19"/>
        <v>Hydro-Small Hydro</v>
      </c>
      <c r="AA579" t="s">
        <v>4341</v>
      </c>
    </row>
    <row r="580" spans="1:27" x14ac:dyDescent="0.3">
      <c r="A580" t="str">
        <f>'OASIS-11_26'!E602</f>
        <v>PADUA_6_QF</v>
      </c>
      <c r="B580" t="str">
        <f>'OASIS-11_26'!G602</f>
        <v>PADUA QFS</v>
      </c>
      <c r="C580" t="str">
        <f>VLOOKUP($A580,'OASIS-11_26'!$E$2:$R$1556,2,FALSE)</f>
        <v>GEN</v>
      </c>
      <c r="D580" s="1">
        <f>VLOOKUP($A580,'OASIS-11_26'!$E$2:$R$1556,11,FALSE)</f>
        <v>30682</v>
      </c>
      <c r="E580" s="3">
        <f t="shared" si="18"/>
        <v>1984</v>
      </c>
      <c r="F580" t="str">
        <f>VLOOKUP($A580,'OASIS-11_26'!$E$2:$R$1556,9,FALSE)</f>
        <v>OTHER</v>
      </c>
      <c r="G580" t="str">
        <f>VLOOKUP($A580,'OASIS-11_26'!$E$2:$R$1556,8,FALSE)</f>
        <v>OTHER</v>
      </c>
      <c r="H580">
        <f>VLOOKUP($A580,'OASIS-11_26'!$E$2:$R$1556,4,FALSE)</f>
        <v>1.82</v>
      </c>
      <c r="I580">
        <f>VLOOKUP($A580,'OASIS-11_26'!$E$2:$R$1556,5,FALSE)</f>
        <v>30.1</v>
      </c>
      <c r="J580" t="str">
        <f>VLOOKUP($A580,'OASIS-11_26'!$E$2:$R$1556,6,FALSE)</f>
        <v>SCE</v>
      </c>
      <c r="K580" t="str">
        <f>IF(ISERROR(VLOOKUP($A580,'2021_NQC_List-11_13'!$A$2:$T$1532,4,FALSE)),"","NQC")</f>
        <v>NQC</v>
      </c>
      <c r="L580" s="3" t="str">
        <f>IF(ISERROR(VLOOKUP($A580,'2021_NQC_List-11_13'!$A$2:$T$1532,4,FALSE)),"",VLOOKUP($A580,'2021_NQC_List-11_13'!$A$2:$T$1532,18,FALSE))</f>
        <v>FC</v>
      </c>
      <c r="M580">
        <f>IF($K580="NQC",VLOOKUP($A580,'2021_NQC_List-11_13'!$A$2:$T$1532,4,FALSE),0)</f>
        <v>0.1</v>
      </c>
      <c r="N580">
        <f>IF($K580="NQC",VLOOKUP($A580,'2021_NQC_List-11_13'!$A$2:$T$1532,5,FALSE),0)</f>
        <v>7.0000000000000007E-2</v>
      </c>
      <c r="O580">
        <f>IF($K580="NQC",VLOOKUP($A580,'2021_NQC_List-11_13'!$A$2:$T$1532,6,FALSE),0)</f>
        <v>0.24</v>
      </c>
      <c r="P580">
        <f>IF($K580="NQC",VLOOKUP($A580,'2021_NQC_List-11_13'!$A$2:$T$1532,7,FALSE),0)</f>
        <v>0.3</v>
      </c>
      <c r="Q580">
        <f>IF($K580="NQC",VLOOKUP($A580,'2021_NQC_List-11_13'!$A$2:$T$1532,8,FALSE),0)</f>
        <v>0.37</v>
      </c>
      <c r="R580">
        <f>IF($K580="NQC",VLOOKUP($A580,'2021_NQC_List-11_13'!$A$2:$T$1532,9,FALSE),0)</f>
        <v>0.39</v>
      </c>
      <c r="S580">
        <f>IF($K580="NQC",VLOOKUP($A580,'2021_NQC_List-11_13'!$A$2:$T$1532,10,FALSE),0)</f>
        <v>0.42</v>
      </c>
      <c r="T580">
        <f>IF($K580="NQC",VLOOKUP($A580,'2021_NQC_List-11_13'!$A$2:$T$1532,11,FALSE),0)</f>
        <v>0.33</v>
      </c>
      <c r="U580">
        <f>IF($K580="NQC",VLOOKUP($A580,'2021_NQC_List-11_13'!$A$2:$T$1532,12,FALSE),0)</f>
        <v>0.37</v>
      </c>
      <c r="V580">
        <f>IF($K580="NQC",VLOOKUP($A580,'2021_NQC_List-11_13'!$A$2:$T$1532,13,FALSE),0)</f>
        <v>0.35</v>
      </c>
      <c r="W580">
        <f>IF($K580="NQC",VLOOKUP($A580,'2021_NQC_List-11_13'!$A$2:$T$1532,14,FALSE),0)</f>
        <v>0.37</v>
      </c>
      <c r="X580">
        <f>IF($K580="NQC",VLOOKUP($A580,'2021_NQC_List-11_13'!$A$2:$T$1532,15,FALSE),0)</f>
        <v>0.09</v>
      </c>
      <c r="Y580" t="str">
        <f t="shared" si="19"/>
        <v>Non-Hydro</v>
      </c>
      <c r="AA580" t="s">
        <v>4341</v>
      </c>
    </row>
    <row r="581" spans="1:27" x14ac:dyDescent="0.3">
      <c r="A581" t="str">
        <f>'OASIS-11_26'!E603</f>
        <v>ALMEGT_1_UNIT 2</v>
      </c>
      <c r="B581" t="str">
        <f>'OASIS-11_26'!G603</f>
        <v>ALAMEDA GT UNIT 2</v>
      </c>
      <c r="C581" t="str">
        <f>VLOOKUP($A581,'OASIS-11_26'!$E$2:$R$1556,2,FALSE)</f>
        <v>GEN</v>
      </c>
      <c r="D581" s="1">
        <f>VLOOKUP($A581,'OASIS-11_26'!$E$2:$R$1556,11,FALSE)</f>
        <v>31413</v>
      </c>
      <c r="E581" s="3">
        <f t="shared" si="18"/>
        <v>1986</v>
      </c>
      <c r="F581" t="str">
        <f>VLOOKUP($A581,'OASIS-11_26'!$E$2:$R$1556,9,FALSE)</f>
        <v>NATURAL GAS</v>
      </c>
      <c r="G581" t="str">
        <f>VLOOKUP($A581,'OASIS-11_26'!$E$2:$R$1556,8,FALSE)</f>
        <v>COMBUSTION TURBINE</v>
      </c>
      <c r="H581">
        <f>VLOOKUP($A581,'OASIS-11_26'!$E$2:$R$1556,4,FALSE)</f>
        <v>25</v>
      </c>
      <c r="I581">
        <f>VLOOKUP($A581,'OASIS-11_26'!$E$2:$R$1556,5,FALSE)</f>
        <v>25.4</v>
      </c>
      <c r="J581" t="str">
        <f>VLOOKUP($A581,'OASIS-11_26'!$E$2:$R$1556,6,FALSE)</f>
        <v>PGAE</v>
      </c>
      <c r="K581" t="str">
        <f>IF(ISERROR(VLOOKUP($A581,'2021_NQC_List-11_13'!$A$2:$T$1532,4,FALSE)),"","NQC")</f>
        <v>NQC</v>
      </c>
      <c r="L581" s="3" t="str">
        <f>IF(ISERROR(VLOOKUP($A581,'2021_NQC_List-11_13'!$A$2:$T$1532,4,FALSE)),"",VLOOKUP($A581,'2021_NQC_List-11_13'!$A$2:$T$1532,18,FALSE))</f>
        <v>FC</v>
      </c>
      <c r="M581">
        <f>IF($K581="NQC",VLOOKUP($A581,'2021_NQC_List-11_13'!$A$2:$T$1532,4,FALSE),0)</f>
        <v>23.5</v>
      </c>
      <c r="N581">
        <f>IF($K581="NQC",VLOOKUP($A581,'2021_NQC_List-11_13'!$A$2:$T$1532,5,FALSE),0)</f>
        <v>23.5</v>
      </c>
      <c r="O581">
        <f>IF($K581="NQC",VLOOKUP($A581,'2021_NQC_List-11_13'!$A$2:$T$1532,6,FALSE),0)</f>
        <v>23.5</v>
      </c>
      <c r="P581">
        <f>IF($K581="NQC",VLOOKUP($A581,'2021_NQC_List-11_13'!$A$2:$T$1532,7,FALSE),0)</f>
        <v>23.5</v>
      </c>
      <c r="Q581">
        <f>IF($K581="NQC",VLOOKUP($A581,'2021_NQC_List-11_13'!$A$2:$T$1532,8,FALSE),0)</f>
        <v>23.5</v>
      </c>
      <c r="R581">
        <f>IF($K581="NQC",VLOOKUP($A581,'2021_NQC_List-11_13'!$A$2:$T$1532,9,FALSE),0)</f>
        <v>23.5</v>
      </c>
      <c r="S581">
        <f>IF($K581="NQC",VLOOKUP($A581,'2021_NQC_List-11_13'!$A$2:$T$1532,10,FALSE),0)</f>
        <v>23.5</v>
      </c>
      <c r="T581">
        <f>IF($K581="NQC",VLOOKUP($A581,'2021_NQC_List-11_13'!$A$2:$T$1532,11,FALSE),0)</f>
        <v>23.5</v>
      </c>
      <c r="U581">
        <f>IF($K581="NQC",VLOOKUP($A581,'2021_NQC_List-11_13'!$A$2:$T$1532,12,FALSE),0)</f>
        <v>23.5</v>
      </c>
      <c r="V581">
        <f>IF($K581="NQC",VLOOKUP($A581,'2021_NQC_List-11_13'!$A$2:$T$1532,13,FALSE),0)</f>
        <v>23.5</v>
      </c>
      <c r="W581">
        <f>IF($K581="NQC",VLOOKUP($A581,'2021_NQC_List-11_13'!$A$2:$T$1532,14,FALSE),0)</f>
        <v>23.5</v>
      </c>
      <c r="X581">
        <f>IF($K581="NQC",VLOOKUP($A581,'2021_NQC_List-11_13'!$A$2:$T$1532,15,FALSE),0)</f>
        <v>23.5</v>
      </c>
      <c r="Y581" t="str">
        <f t="shared" si="19"/>
        <v>Non-Hydro</v>
      </c>
      <c r="AA581" t="s">
        <v>4341</v>
      </c>
    </row>
    <row r="582" spans="1:27" x14ac:dyDescent="0.3">
      <c r="A582" t="str">
        <f>'OASIS-11_26'!E604</f>
        <v>BRDSLD_2_SHLO3B</v>
      </c>
      <c r="B582" t="str">
        <f>'OASIS-11_26'!G604</f>
        <v>Shiloh IV Wind Project</v>
      </c>
      <c r="C582" t="str">
        <f>VLOOKUP($A582,'OASIS-11_26'!$E$2:$R$1556,2,FALSE)</f>
        <v>GEN</v>
      </c>
      <c r="D582" s="1">
        <f>VLOOKUP($A582,'OASIS-11_26'!$E$2:$R$1556,11,FALSE)</f>
        <v>41250</v>
      </c>
      <c r="E582" s="3">
        <f t="shared" si="18"/>
        <v>2012</v>
      </c>
      <c r="F582" t="str">
        <f>VLOOKUP($A582,'OASIS-11_26'!$E$2:$R$1556,9,FALSE)</f>
        <v>WIND</v>
      </c>
      <c r="G582" t="str">
        <f>VLOOKUP($A582,'OASIS-11_26'!$E$2:$R$1556,8,FALSE)</f>
        <v>WIND</v>
      </c>
      <c r="H582">
        <f>VLOOKUP($A582,'OASIS-11_26'!$E$2:$R$1556,4,FALSE)</f>
        <v>100</v>
      </c>
      <c r="I582">
        <f>VLOOKUP($A582,'OASIS-11_26'!$E$2:$R$1556,5,FALSE)</f>
        <v>100</v>
      </c>
      <c r="J582" t="str">
        <f>VLOOKUP($A582,'OASIS-11_26'!$E$2:$R$1556,6,FALSE)</f>
        <v>PGAE</v>
      </c>
      <c r="K582" t="str">
        <f>IF(ISERROR(VLOOKUP($A582,'2021_NQC_List-11_13'!$A$2:$T$1532,4,FALSE)),"","NQC")</f>
        <v>NQC</v>
      </c>
      <c r="L582" s="3" t="str">
        <f>IF(ISERROR(VLOOKUP($A582,'2021_NQC_List-11_13'!$A$2:$T$1532,4,FALSE)),"",VLOOKUP($A582,'2021_NQC_List-11_13'!$A$2:$T$1532,18,FALSE))</f>
        <v>FC</v>
      </c>
      <c r="M582">
        <f>IF($K582="NQC",VLOOKUP($A582,'2021_NQC_List-11_13'!$A$2:$T$1532,4,FALSE),0)</f>
        <v>14</v>
      </c>
      <c r="N582">
        <f>IF($K582="NQC",VLOOKUP($A582,'2021_NQC_List-11_13'!$A$2:$T$1532,5,FALSE),0)</f>
        <v>12</v>
      </c>
      <c r="O582">
        <f>IF($K582="NQC",VLOOKUP($A582,'2021_NQC_List-11_13'!$A$2:$T$1532,6,FALSE),0)</f>
        <v>28</v>
      </c>
      <c r="P582">
        <f>IF($K582="NQC",VLOOKUP($A582,'2021_NQC_List-11_13'!$A$2:$T$1532,7,FALSE),0)</f>
        <v>25</v>
      </c>
      <c r="Q582">
        <f>IF($K582="NQC",VLOOKUP($A582,'2021_NQC_List-11_13'!$A$2:$T$1532,8,FALSE),0)</f>
        <v>25</v>
      </c>
      <c r="R582">
        <f>IF($K582="NQC",VLOOKUP($A582,'2021_NQC_List-11_13'!$A$2:$T$1532,9,FALSE),0)</f>
        <v>33</v>
      </c>
      <c r="S582">
        <f>IF($K582="NQC",VLOOKUP($A582,'2021_NQC_List-11_13'!$A$2:$T$1532,10,FALSE),0)</f>
        <v>23</v>
      </c>
      <c r="T582">
        <f>IF($K582="NQC",VLOOKUP($A582,'2021_NQC_List-11_13'!$A$2:$T$1532,11,FALSE),0)</f>
        <v>21</v>
      </c>
      <c r="U582">
        <f>IF($K582="NQC",VLOOKUP($A582,'2021_NQC_List-11_13'!$A$2:$T$1532,12,FALSE),0)</f>
        <v>15</v>
      </c>
      <c r="V582">
        <f>IF($K582="NQC",VLOOKUP($A582,'2021_NQC_List-11_13'!$A$2:$T$1532,13,FALSE),0)</f>
        <v>8</v>
      </c>
      <c r="W582">
        <f>IF($K582="NQC",VLOOKUP($A582,'2021_NQC_List-11_13'!$A$2:$T$1532,14,FALSE),0)</f>
        <v>12</v>
      </c>
      <c r="X582">
        <f>IF($K582="NQC",VLOOKUP($A582,'2021_NQC_List-11_13'!$A$2:$T$1532,15,FALSE),0)</f>
        <v>13</v>
      </c>
      <c r="Y582" t="str">
        <f t="shared" si="19"/>
        <v>Non-Hydro</v>
      </c>
      <c r="AA582" t="s">
        <v>4341</v>
      </c>
    </row>
    <row r="583" spans="1:27" x14ac:dyDescent="0.3">
      <c r="A583" t="str">
        <f>'OASIS-11_26'!E605</f>
        <v>SBERDO_2_RTS048</v>
      </c>
      <c r="B583" t="str">
        <f>'OASIS-11_26'!G605</f>
        <v>SPVP048</v>
      </c>
      <c r="C583" t="str">
        <f>VLOOKUP($A583,'OASIS-11_26'!$E$2:$R$1556,2,FALSE)</f>
        <v>GEN</v>
      </c>
      <c r="D583" s="1">
        <f>VLOOKUP($A583,'OASIS-11_26'!$E$2:$R$1556,11,FALSE)</f>
        <v>41518</v>
      </c>
      <c r="E583" s="3">
        <f t="shared" si="18"/>
        <v>2013</v>
      </c>
      <c r="F583" t="str">
        <f>VLOOKUP($A583,'OASIS-11_26'!$E$2:$R$1556,9,FALSE)</f>
        <v>SUN</v>
      </c>
      <c r="G583" t="str">
        <f>VLOOKUP($A583,'OASIS-11_26'!$E$2:$R$1556,8,FALSE)</f>
        <v>PHOTO VOLTAIC</v>
      </c>
      <c r="H583">
        <f>VLOOKUP($A583,'OASIS-11_26'!$E$2:$R$1556,4,FALSE)</f>
        <v>5</v>
      </c>
      <c r="I583">
        <f>VLOOKUP($A583,'OASIS-11_26'!$E$2:$R$1556,5,FALSE)</f>
        <v>5</v>
      </c>
      <c r="J583" t="str">
        <f>VLOOKUP($A583,'OASIS-11_26'!$E$2:$R$1556,6,FALSE)</f>
        <v>SCE</v>
      </c>
      <c r="K583" t="str">
        <f>IF(ISERROR(VLOOKUP($A583,'2021_NQC_List-11_13'!$A$2:$T$1532,4,FALSE)),"","NQC")</f>
        <v>NQC</v>
      </c>
      <c r="L583" s="3" t="str">
        <f>IF(ISERROR(VLOOKUP($A583,'2021_NQC_List-11_13'!$A$2:$T$1532,4,FALSE)),"",VLOOKUP($A583,'2021_NQC_List-11_13'!$A$2:$T$1532,18,FALSE))</f>
        <v>EO</v>
      </c>
      <c r="M583">
        <f>IF($K583="NQC",VLOOKUP($A583,'2021_NQC_List-11_13'!$A$2:$T$1532,4,FALSE),0)</f>
        <v>0</v>
      </c>
      <c r="N583">
        <f>IF($K583="NQC",VLOOKUP($A583,'2021_NQC_List-11_13'!$A$2:$T$1532,5,FALSE),0)</f>
        <v>0</v>
      </c>
      <c r="O583">
        <f>IF($K583="NQC",VLOOKUP($A583,'2021_NQC_List-11_13'!$A$2:$T$1532,6,FALSE),0)</f>
        <v>0</v>
      </c>
      <c r="P583">
        <f>IF($K583="NQC",VLOOKUP($A583,'2021_NQC_List-11_13'!$A$2:$T$1532,7,FALSE),0)</f>
        <v>0</v>
      </c>
      <c r="Q583">
        <f>IF($K583="NQC",VLOOKUP($A583,'2021_NQC_List-11_13'!$A$2:$T$1532,8,FALSE),0)</f>
        <v>0</v>
      </c>
      <c r="R583">
        <f>IF($K583="NQC",VLOOKUP($A583,'2021_NQC_List-11_13'!$A$2:$T$1532,9,FALSE),0)</f>
        <v>0</v>
      </c>
      <c r="S583">
        <f>IF($K583="NQC",VLOOKUP($A583,'2021_NQC_List-11_13'!$A$2:$T$1532,10,FALSE),0)</f>
        <v>0</v>
      </c>
      <c r="T583">
        <f>IF($K583="NQC",VLOOKUP($A583,'2021_NQC_List-11_13'!$A$2:$T$1532,11,FALSE),0)</f>
        <v>0</v>
      </c>
      <c r="U583">
        <f>IF($K583="NQC",VLOOKUP($A583,'2021_NQC_List-11_13'!$A$2:$T$1532,12,FALSE),0)</f>
        <v>0</v>
      </c>
      <c r="V583">
        <f>IF($K583="NQC",VLOOKUP($A583,'2021_NQC_List-11_13'!$A$2:$T$1532,13,FALSE),0)</f>
        <v>0</v>
      </c>
      <c r="W583">
        <f>IF($K583="NQC",VLOOKUP($A583,'2021_NQC_List-11_13'!$A$2:$T$1532,14,FALSE),0)</f>
        <v>0</v>
      </c>
      <c r="X583">
        <f>IF($K583="NQC",VLOOKUP($A583,'2021_NQC_List-11_13'!$A$2:$T$1532,15,FALSE),0)</f>
        <v>0</v>
      </c>
      <c r="Y583" t="str">
        <f t="shared" si="19"/>
        <v>Non-Hydro</v>
      </c>
      <c r="AA583" t="s">
        <v>4341</v>
      </c>
    </row>
    <row r="584" spans="1:27" x14ac:dyDescent="0.3">
      <c r="A584" t="str">
        <f>'OASIS-11_26'!E606</f>
        <v>MCCALL_1_QF</v>
      </c>
      <c r="B584" t="str">
        <f>'OASIS-11_26'!G606</f>
        <v>Fish Water</v>
      </c>
      <c r="C584" t="str">
        <f>VLOOKUP($A584,'OASIS-11_26'!$E$2:$R$1556,2,FALSE)</f>
        <v>GEN</v>
      </c>
      <c r="D584" s="1">
        <f>VLOOKUP($A584,'OASIS-11_26'!$E$2:$R$1556,11,FALSE)</f>
        <v>32874</v>
      </c>
      <c r="E584" s="3">
        <f t="shared" si="18"/>
        <v>1990</v>
      </c>
      <c r="F584" t="str">
        <f>VLOOKUP($A584,'OASIS-11_26'!$E$2:$R$1556,9,FALSE)</f>
        <v>WATER</v>
      </c>
      <c r="G584" t="str">
        <f>VLOOKUP($A584,'OASIS-11_26'!$E$2:$R$1556,8,FALSE)</f>
        <v>HYDRO</v>
      </c>
      <c r="H584">
        <f>VLOOKUP($A584,'OASIS-11_26'!$E$2:$R$1556,4,FALSE)</f>
        <v>0.52</v>
      </c>
      <c r="I584">
        <f>VLOOKUP($A584,'OASIS-11_26'!$E$2:$R$1556,5,FALSE)</f>
        <v>2.5</v>
      </c>
      <c r="J584" t="str">
        <f>VLOOKUP($A584,'OASIS-11_26'!$E$2:$R$1556,6,FALSE)</f>
        <v>PGAE</v>
      </c>
      <c r="K584" t="str">
        <f>IF(ISERROR(VLOOKUP($A584,'2021_NQC_List-11_13'!$A$2:$T$1532,4,FALSE)),"","NQC")</f>
        <v>NQC</v>
      </c>
      <c r="L584" s="3" t="str">
        <f>IF(ISERROR(VLOOKUP($A584,'2021_NQC_List-11_13'!$A$2:$T$1532,4,FALSE)),"",VLOOKUP($A584,'2021_NQC_List-11_13'!$A$2:$T$1532,18,FALSE))</f>
        <v>FC</v>
      </c>
      <c r="M584">
        <f>IF($K584="NQC",VLOOKUP($A584,'2021_NQC_List-11_13'!$A$2:$T$1532,4,FALSE),0)</f>
        <v>0.28999999999999998</v>
      </c>
      <c r="N584">
        <f>IF($K584="NQC",VLOOKUP($A584,'2021_NQC_List-11_13'!$A$2:$T$1532,5,FALSE),0)</f>
        <v>0.51</v>
      </c>
      <c r="O584">
        <f>IF($K584="NQC",VLOOKUP($A584,'2021_NQC_List-11_13'!$A$2:$T$1532,6,FALSE),0)</f>
        <v>0.56999999999999995</v>
      </c>
      <c r="P584">
        <f>IF($K584="NQC",VLOOKUP($A584,'2021_NQC_List-11_13'!$A$2:$T$1532,7,FALSE),0)</f>
        <v>0.5</v>
      </c>
      <c r="Q584">
        <f>IF($K584="NQC",VLOOKUP($A584,'2021_NQC_List-11_13'!$A$2:$T$1532,8,FALSE),0)</f>
        <v>0.53</v>
      </c>
      <c r="R584">
        <f>IF($K584="NQC",VLOOKUP($A584,'2021_NQC_List-11_13'!$A$2:$T$1532,9,FALSE),0)</f>
        <v>0.6</v>
      </c>
      <c r="S584">
        <f>IF($K584="NQC",VLOOKUP($A584,'2021_NQC_List-11_13'!$A$2:$T$1532,10,FALSE),0)</f>
        <v>0.54</v>
      </c>
      <c r="T584">
        <f>IF($K584="NQC",VLOOKUP($A584,'2021_NQC_List-11_13'!$A$2:$T$1532,11,FALSE),0)</f>
        <v>0.56999999999999995</v>
      </c>
      <c r="U584">
        <f>IF($K584="NQC",VLOOKUP($A584,'2021_NQC_List-11_13'!$A$2:$T$1532,12,FALSE),0)</f>
        <v>0.75</v>
      </c>
      <c r="V584">
        <f>IF($K584="NQC",VLOOKUP($A584,'2021_NQC_List-11_13'!$A$2:$T$1532,13,FALSE),0)</f>
        <v>0.75</v>
      </c>
      <c r="W584">
        <f>IF($K584="NQC",VLOOKUP($A584,'2021_NQC_List-11_13'!$A$2:$T$1532,14,FALSE),0)</f>
        <v>0.53</v>
      </c>
      <c r="X584">
        <f>IF($K584="NQC",VLOOKUP($A584,'2021_NQC_List-11_13'!$A$2:$T$1532,15,FALSE),0)</f>
        <v>0.4</v>
      </c>
      <c r="Y584" t="str">
        <f t="shared" si="19"/>
        <v>Hydro-Small Hydro</v>
      </c>
      <c r="AA584" t="s">
        <v>4341</v>
      </c>
    </row>
    <row r="585" spans="1:27" x14ac:dyDescent="0.3">
      <c r="A585" t="str">
        <f>'OASIS-11_26'!E607</f>
        <v>SYCAMR_2_UNIT 4</v>
      </c>
      <c r="B585" t="str">
        <f>'OASIS-11_26'!G607</f>
        <v>Sycamore Cogeneration Unit 4</v>
      </c>
      <c r="C585" t="str">
        <f>VLOOKUP($A585,'OASIS-11_26'!$E$2:$R$1556,2,FALSE)</f>
        <v>GEN</v>
      </c>
      <c r="D585" s="1">
        <f>VLOOKUP($A585,'OASIS-11_26'!$E$2:$R$1556,11,FALSE)</f>
        <v>31778</v>
      </c>
      <c r="E585" s="3">
        <f t="shared" si="18"/>
        <v>1987</v>
      </c>
      <c r="F585" t="str">
        <f>VLOOKUP($A585,'OASIS-11_26'!$E$2:$R$1556,9,FALSE)</f>
        <v>NATURAL GAS</v>
      </c>
      <c r="G585" t="str">
        <f>VLOOKUP($A585,'OASIS-11_26'!$E$2:$R$1556,8,FALSE)</f>
        <v>COMBUSTION TURBINE</v>
      </c>
      <c r="H585">
        <f>VLOOKUP($A585,'OASIS-11_26'!$E$2:$R$1556,4,FALSE)</f>
        <v>78</v>
      </c>
      <c r="I585">
        <f>VLOOKUP($A585,'OASIS-11_26'!$E$2:$R$1556,5,FALSE)</f>
        <v>90</v>
      </c>
      <c r="J585" t="str">
        <f>VLOOKUP($A585,'OASIS-11_26'!$E$2:$R$1556,6,FALSE)</f>
        <v>SCE</v>
      </c>
      <c r="K585" t="str">
        <f>IF(ISERROR(VLOOKUP($A585,'2021_NQC_List-11_13'!$A$2:$T$1532,4,FALSE)),"","NQC")</f>
        <v>NQC</v>
      </c>
      <c r="L585" s="3" t="str">
        <f>IF(ISERROR(VLOOKUP($A585,'2021_NQC_List-11_13'!$A$2:$T$1532,4,FALSE)),"",VLOOKUP($A585,'2021_NQC_List-11_13'!$A$2:$T$1532,18,FALSE))</f>
        <v>FC</v>
      </c>
      <c r="M585">
        <f>IF($K585="NQC",VLOOKUP($A585,'2021_NQC_List-11_13'!$A$2:$T$1532,4,FALSE),0)</f>
        <v>78</v>
      </c>
      <c r="N585">
        <f>IF($K585="NQC",VLOOKUP($A585,'2021_NQC_List-11_13'!$A$2:$T$1532,5,FALSE),0)</f>
        <v>78</v>
      </c>
      <c r="O585">
        <f>IF($K585="NQC",VLOOKUP($A585,'2021_NQC_List-11_13'!$A$2:$T$1532,6,FALSE),0)</f>
        <v>78</v>
      </c>
      <c r="P585">
        <f>IF($K585="NQC",VLOOKUP($A585,'2021_NQC_List-11_13'!$A$2:$T$1532,7,FALSE),0)</f>
        <v>78</v>
      </c>
      <c r="Q585">
        <f>IF($K585="NQC",VLOOKUP($A585,'2021_NQC_List-11_13'!$A$2:$T$1532,8,FALSE),0)</f>
        <v>78</v>
      </c>
      <c r="R585">
        <f>IF($K585="NQC",VLOOKUP($A585,'2021_NQC_List-11_13'!$A$2:$T$1532,9,FALSE),0)</f>
        <v>78</v>
      </c>
      <c r="S585">
        <f>IF($K585="NQC",VLOOKUP($A585,'2021_NQC_List-11_13'!$A$2:$T$1532,10,FALSE),0)</f>
        <v>78</v>
      </c>
      <c r="T585">
        <f>IF($K585="NQC",VLOOKUP($A585,'2021_NQC_List-11_13'!$A$2:$T$1532,11,FALSE),0)</f>
        <v>78</v>
      </c>
      <c r="U585">
        <f>IF($K585="NQC",VLOOKUP($A585,'2021_NQC_List-11_13'!$A$2:$T$1532,12,FALSE),0)</f>
        <v>78</v>
      </c>
      <c r="V585">
        <f>IF($K585="NQC",VLOOKUP($A585,'2021_NQC_List-11_13'!$A$2:$T$1532,13,FALSE),0)</f>
        <v>78</v>
      </c>
      <c r="W585">
        <f>IF($K585="NQC",VLOOKUP($A585,'2021_NQC_List-11_13'!$A$2:$T$1532,14,FALSE),0)</f>
        <v>78</v>
      </c>
      <c r="X585">
        <f>IF($K585="NQC",VLOOKUP($A585,'2021_NQC_List-11_13'!$A$2:$T$1532,15,FALSE),0)</f>
        <v>78</v>
      </c>
      <c r="Y585" t="str">
        <f t="shared" si="19"/>
        <v>Non-Hydro</v>
      </c>
      <c r="AA585" t="s">
        <v>4341</v>
      </c>
    </row>
    <row r="586" spans="1:27" x14ac:dyDescent="0.3">
      <c r="A586" t="str">
        <f>'OASIS-11_26'!E608</f>
        <v>ACACIA_6_SOLAR</v>
      </c>
      <c r="B586" t="str">
        <f>'OASIS-11_26'!G608</f>
        <v>West Antelope Solar</v>
      </c>
      <c r="C586" t="str">
        <f>VLOOKUP($A586,'OASIS-11_26'!$E$2:$R$1556,2,FALSE)</f>
        <v>GEN</v>
      </c>
      <c r="D586" s="1">
        <f>VLOOKUP($A586,'OASIS-11_26'!$E$2:$R$1556,11,FALSE)</f>
        <v>41956</v>
      </c>
      <c r="E586" s="3">
        <f t="shared" si="18"/>
        <v>2014</v>
      </c>
      <c r="F586" t="str">
        <f>VLOOKUP($A586,'OASIS-11_26'!$E$2:$R$1556,9,FALSE)</f>
        <v>SUN</v>
      </c>
      <c r="G586" t="str">
        <f>VLOOKUP($A586,'OASIS-11_26'!$E$2:$R$1556,8,FALSE)</f>
        <v>PHOTO VOLTAIC</v>
      </c>
      <c r="H586">
        <f>VLOOKUP($A586,'OASIS-11_26'!$E$2:$R$1556,4,FALSE)</f>
        <v>20</v>
      </c>
      <c r="I586">
        <f>VLOOKUP($A586,'OASIS-11_26'!$E$2:$R$1556,5,FALSE)</f>
        <v>20</v>
      </c>
      <c r="J586" t="str">
        <f>VLOOKUP($A586,'OASIS-11_26'!$E$2:$R$1556,6,FALSE)</f>
        <v>SCE</v>
      </c>
      <c r="K586" t="str">
        <f>IF(ISERROR(VLOOKUP($A586,'2021_NQC_List-11_13'!$A$2:$T$1532,4,FALSE)),"","NQC")</f>
        <v>NQC</v>
      </c>
      <c r="L586" s="3" t="str">
        <f>IF(ISERROR(VLOOKUP($A586,'2021_NQC_List-11_13'!$A$2:$T$1532,4,FALSE)),"",VLOOKUP($A586,'2021_NQC_List-11_13'!$A$2:$T$1532,18,FALSE))</f>
        <v>FC</v>
      </c>
      <c r="M586">
        <f>IF($K586="NQC",VLOOKUP($A586,'2021_NQC_List-11_13'!$A$2:$T$1532,4,FALSE),0)</f>
        <v>0.8</v>
      </c>
      <c r="N586">
        <f>IF($K586="NQC",VLOOKUP($A586,'2021_NQC_List-11_13'!$A$2:$T$1532,5,FALSE),0)</f>
        <v>0.6</v>
      </c>
      <c r="O586">
        <f>IF($K586="NQC",VLOOKUP($A586,'2021_NQC_List-11_13'!$A$2:$T$1532,6,FALSE),0)</f>
        <v>3.6</v>
      </c>
      <c r="P586">
        <f>IF($K586="NQC",VLOOKUP($A586,'2021_NQC_List-11_13'!$A$2:$T$1532,7,FALSE),0)</f>
        <v>3</v>
      </c>
      <c r="Q586">
        <f>IF($K586="NQC",VLOOKUP($A586,'2021_NQC_List-11_13'!$A$2:$T$1532,8,FALSE),0)</f>
        <v>3.2</v>
      </c>
      <c r="R586">
        <f>IF($K586="NQC",VLOOKUP($A586,'2021_NQC_List-11_13'!$A$2:$T$1532,9,FALSE),0)</f>
        <v>6.2</v>
      </c>
      <c r="S586">
        <f>IF($K586="NQC",VLOOKUP($A586,'2021_NQC_List-11_13'!$A$2:$T$1532,10,FALSE),0)</f>
        <v>7.8</v>
      </c>
      <c r="T586">
        <f>IF($K586="NQC",VLOOKUP($A586,'2021_NQC_List-11_13'!$A$2:$T$1532,11,FALSE),0)</f>
        <v>5.4</v>
      </c>
      <c r="U586">
        <f>IF($K586="NQC",VLOOKUP($A586,'2021_NQC_List-11_13'!$A$2:$T$1532,12,FALSE),0)</f>
        <v>2.8</v>
      </c>
      <c r="V586">
        <f>IF($K586="NQC",VLOOKUP($A586,'2021_NQC_List-11_13'!$A$2:$T$1532,13,FALSE),0)</f>
        <v>0.4</v>
      </c>
      <c r="W586">
        <f>IF($K586="NQC",VLOOKUP($A586,'2021_NQC_List-11_13'!$A$2:$T$1532,14,FALSE),0)</f>
        <v>0.4</v>
      </c>
      <c r="X586">
        <f>IF($K586="NQC",VLOOKUP($A586,'2021_NQC_List-11_13'!$A$2:$T$1532,15,FALSE),0)</f>
        <v>0</v>
      </c>
      <c r="Y586" t="str">
        <f t="shared" si="19"/>
        <v>Non-Hydro</v>
      </c>
      <c r="AA586" t="s">
        <v>4341</v>
      </c>
    </row>
    <row r="587" spans="1:27" x14ac:dyDescent="0.3">
      <c r="A587" t="str">
        <f>'OASIS-11_26'!E609</f>
        <v>IVANPA_1_UNIT3</v>
      </c>
      <c r="B587" t="str">
        <f>'OASIS-11_26'!G609</f>
        <v>Ivanpah 3</v>
      </c>
      <c r="C587" t="str">
        <f>VLOOKUP($A587,'OASIS-11_26'!$E$2:$R$1556,2,FALSE)</f>
        <v>GEN</v>
      </c>
      <c r="D587" s="1">
        <f>VLOOKUP($A587,'OASIS-11_26'!$E$2:$R$1556,11,FALSE)</f>
        <v>41634</v>
      </c>
      <c r="E587" s="3">
        <f t="shared" si="18"/>
        <v>2013</v>
      </c>
      <c r="F587" t="str">
        <f>VLOOKUP($A587,'OASIS-11_26'!$E$2:$R$1556,9,FALSE)</f>
        <v>SUN</v>
      </c>
      <c r="G587" t="str">
        <f>VLOOKUP($A587,'OASIS-11_26'!$E$2:$R$1556,8,FALSE)</f>
        <v>STEAM</v>
      </c>
      <c r="H587">
        <f>VLOOKUP($A587,'OASIS-11_26'!$E$2:$R$1556,4,FALSE)</f>
        <v>133</v>
      </c>
      <c r="I587">
        <f>VLOOKUP($A587,'OASIS-11_26'!$E$2:$R$1556,5,FALSE)</f>
        <v>133.4</v>
      </c>
      <c r="J587" t="str">
        <f>VLOOKUP($A587,'OASIS-11_26'!$E$2:$R$1556,6,FALSE)</f>
        <v>SCE</v>
      </c>
      <c r="K587" t="str">
        <f>IF(ISERROR(VLOOKUP($A587,'2021_NQC_List-11_13'!$A$2:$T$1532,4,FALSE)),"","NQC")</f>
        <v>NQC</v>
      </c>
      <c r="L587" s="3" t="str">
        <f>IF(ISERROR(VLOOKUP($A587,'2021_NQC_List-11_13'!$A$2:$T$1532,4,FALSE)),"",VLOOKUP($A587,'2021_NQC_List-11_13'!$A$2:$T$1532,18,FALSE))</f>
        <v>FC</v>
      </c>
      <c r="M587">
        <f>IF($K587="NQC",VLOOKUP($A587,'2021_NQC_List-11_13'!$A$2:$T$1532,4,FALSE),0)</f>
        <v>5.32</v>
      </c>
      <c r="N587">
        <f>IF($K587="NQC",VLOOKUP($A587,'2021_NQC_List-11_13'!$A$2:$T$1532,5,FALSE),0)</f>
        <v>3.99</v>
      </c>
      <c r="O587">
        <f>IF($K587="NQC",VLOOKUP($A587,'2021_NQC_List-11_13'!$A$2:$T$1532,6,FALSE),0)</f>
        <v>23.94</v>
      </c>
      <c r="P587">
        <f>IF($K587="NQC",VLOOKUP($A587,'2021_NQC_List-11_13'!$A$2:$T$1532,7,FALSE),0)</f>
        <v>19.95</v>
      </c>
      <c r="Q587">
        <f>IF($K587="NQC",VLOOKUP($A587,'2021_NQC_List-11_13'!$A$2:$T$1532,8,FALSE),0)</f>
        <v>21.28</v>
      </c>
      <c r="R587">
        <f>IF($K587="NQC",VLOOKUP($A587,'2021_NQC_List-11_13'!$A$2:$T$1532,9,FALSE),0)</f>
        <v>41.23</v>
      </c>
      <c r="S587">
        <f>IF($K587="NQC",VLOOKUP($A587,'2021_NQC_List-11_13'!$A$2:$T$1532,10,FALSE),0)</f>
        <v>51.87</v>
      </c>
      <c r="T587">
        <f>IF($K587="NQC",VLOOKUP($A587,'2021_NQC_List-11_13'!$A$2:$T$1532,11,FALSE),0)</f>
        <v>35.909999999999997</v>
      </c>
      <c r="U587">
        <f>IF($K587="NQC",VLOOKUP($A587,'2021_NQC_List-11_13'!$A$2:$T$1532,12,FALSE),0)</f>
        <v>18.62</v>
      </c>
      <c r="V587">
        <f>IF($K587="NQC",VLOOKUP($A587,'2021_NQC_List-11_13'!$A$2:$T$1532,13,FALSE),0)</f>
        <v>2.66</v>
      </c>
      <c r="W587">
        <f>IF($K587="NQC",VLOOKUP($A587,'2021_NQC_List-11_13'!$A$2:$T$1532,14,FALSE),0)</f>
        <v>2.66</v>
      </c>
      <c r="X587">
        <f>IF($K587="NQC",VLOOKUP($A587,'2021_NQC_List-11_13'!$A$2:$T$1532,15,FALSE),0)</f>
        <v>0</v>
      </c>
      <c r="Y587" t="str">
        <f t="shared" si="19"/>
        <v>Non-Hydro</v>
      </c>
      <c r="AA587" t="s">
        <v>4341</v>
      </c>
    </row>
    <row r="588" spans="1:27" x14ac:dyDescent="0.3">
      <c r="A588" t="str">
        <f>'OASIS-11_26'!E610</f>
        <v>PLSNTG_7_LNCLND</v>
      </c>
      <c r="B588" t="str">
        <f>'OASIS-11_26'!G610</f>
        <v>Lincoln Landfill Power Plant</v>
      </c>
      <c r="C588" t="str">
        <f>VLOOKUP($A588,'OASIS-11_26'!$E$2:$R$1556,2,FALSE)</f>
        <v>GEN</v>
      </c>
      <c r="D588" s="1">
        <f>VLOOKUP($A588,'OASIS-11_26'!$E$2:$R$1556,11,FALSE)</f>
        <v>31048</v>
      </c>
      <c r="E588" s="3">
        <f t="shared" si="18"/>
        <v>1985</v>
      </c>
      <c r="F588" t="str">
        <f>VLOOKUP($A588,'OASIS-11_26'!$E$2:$R$1556,9,FALSE)</f>
        <v>BIOGAS</v>
      </c>
      <c r="G588" t="str">
        <f>VLOOKUP($A588,'OASIS-11_26'!$E$2:$R$1556,8,FALSE)</f>
        <v>RECIPROCATING ENGINE</v>
      </c>
      <c r="H588">
        <f>VLOOKUP($A588,'OASIS-11_26'!$E$2:$R$1556,4,FALSE)</f>
        <v>4.9800000000000004</v>
      </c>
      <c r="I588">
        <f>VLOOKUP($A588,'OASIS-11_26'!$E$2:$R$1556,5,FALSE)</f>
        <v>5</v>
      </c>
      <c r="J588" t="str">
        <f>VLOOKUP($A588,'OASIS-11_26'!$E$2:$R$1556,6,FALSE)</f>
        <v>PGAE</v>
      </c>
      <c r="K588" t="str">
        <f>IF(ISERROR(VLOOKUP($A588,'2021_NQC_List-11_13'!$A$2:$T$1532,4,FALSE)),"","NQC")</f>
        <v>NQC</v>
      </c>
      <c r="L588" s="3" t="str">
        <f>IF(ISERROR(VLOOKUP($A588,'2021_NQC_List-11_13'!$A$2:$T$1532,4,FALSE)),"",VLOOKUP($A588,'2021_NQC_List-11_13'!$A$2:$T$1532,18,FALSE))</f>
        <v>FC</v>
      </c>
      <c r="M588">
        <f>IF($K588="NQC",VLOOKUP($A588,'2021_NQC_List-11_13'!$A$2:$T$1532,4,FALSE),0)</f>
        <v>2.8</v>
      </c>
      <c r="N588">
        <f>IF($K588="NQC",VLOOKUP($A588,'2021_NQC_List-11_13'!$A$2:$T$1532,5,FALSE),0)</f>
        <v>3.01</v>
      </c>
      <c r="O588">
        <f>IF($K588="NQC",VLOOKUP($A588,'2021_NQC_List-11_13'!$A$2:$T$1532,6,FALSE),0)</f>
        <v>3.17</v>
      </c>
      <c r="P588">
        <f>IF($K588="NQC",VLOOKUP($A588,'2021_NQC_List-11_13'!$A$2:$T$1532,7,FALSE),0)</f>
        <v>3.24</v>
      </c>
      <c r="Q588">
        <f>IF($K588="NQC",VLOOKUP($A588,'2021_NQC_List-11_13'!$A$2:$T$1532,8,FALSE),0)</f>
        <v>3.32</v>
      </c>
      <c r="R588">
        <f>IF($K588="NQC",VLOOKUP($A588,'2021_NQC_List-11_13'!$A$2:$T$1532,9,FALSE),0)</f>
        <v>3.22</v>
      </c>
      <c r="S588">
        <f>IF($K588="NQC",VLOOKUP($A588,'2021_NQC_List-11_13'!$A$2:$T$1532,10,FALSE),0)</f>
        <v>2.91</v>
      </c>
      <c r="T588">
        <f>IF($K588="NQC",VLOOKUP($A588,'2021_NQC_List-11_13'!$A$2:$T$1532,11,FALSE),0)</f>
        <v>3.02</v>
      </c>
      <c r="U588">
        <f>IF($K588="NQC",VLOOKUP($A588,'2021_NQC_List-11_13'!$A$2:$T$1532,12,FALSE),0)</f>
        <v>2.93</v>
      </c>
      <c r="V588">
        <f>IF($K588="NQC",VLOOKUP($A588,'2021_NQC_List-11_13'!$A$2:$T$1532,13,FALSE),0)</f>
        <v>3.12</v>
      </c>
      <c r="W588">
        <f>IF($K588="NQC",VLOOKUP($A588,'2021_NQC_List-11_13'!$A$2:$T$1532,14,FALSE),0)</f>
        <v>3.15</v>
      </c>
      <c r="X588">
        <f>IF($K588="NQC",VLOOKUP($A588,'2021_NQC_List-11_13'!$A$2:$T$1532,15,FALSE),0)</f>
        <v>3.14</v>
      </c>
      <c r="Y588" t="str">
        <f t="shared" si="19"/>
        <v>Non-Hydro</v>
      </c>
      <c r="AA588" t="s">
        <v>4341</v>
      </c>
    </row>
    <row r="589" spans="1:27" x14ac:dyDescent="0.3">
      <c r="A589" t="str">
        <f>'OASIS-11_26'!E611</f>
        <v>GLNARM_2_UNIT 5</v>
      </c>
      <c r="B589" t="str">
        <f>'OASIS-11_26'!G611</f>
        <v>Glenarm Turbine 5</v>
      </c>
      <c r="C589" t="str">
        <f>VLOOKUP($A589,'OASIS-11_26'!$E$2:$R$1556,2,FALSE)</f>
        <v>GEN</v>
      </c>
      <c r="D589" s="1">
        <f>VLOOKUP($A589,'OASIS-11_26'!$E$2:$R$1556,11,FALSE)</f>
        <v>42724</v>
      </c>
      <c r="E589" s="3">
        <f t="shared" si="18"/>
        <v>2016</v>
      </c>
      <c r="F589" t="str">
        <f>VLOOKUP($A589,'OASIS-11_26'!$E$2:$R$1556,9,FALSE)</f>
        <v>NATURAL GAS</v>
      </c>
      <c r="G589" t="str">
        <f>VLOOKUP($A589,'OASIS-11_26'!$E$2:$R$1556,8,FALSE)</f>
        <v>COMBINED CYCLE</v>
      </c>
      <c r="H589">
        <f>VLOOKUP($A589,'OASIS-11_26'!$E$2:$R$1556,4,FALSE)</f>
        <v>65.81</v>
      </c>
      <c r="I589">
        <f>VLOOKUP($A589,'OASIS-11_26'!$E$2:$R$1556,5,FALSE)</f>
        <v>71</v>
      </c>
      <c r="J589" t="str">
        <f>VLOOKUP($A589,'OASIS-11_26'!$E$2:$R$1556,6,FALSE)</f>
        <v>SCE</v>
      </c>
      <c r="K589" t="str">
        <f>IF(ISERROR(VLOOKUP($A589,'2021_NQC_List-11_13'!$A$2:$T$1532,4,FALSE)),"","NQC")</f>
        <v>NQC</v>
      </c>
      <c r="L589" s="3" t="str">
        <f>IF(ISERROR(VLOOKUP($A589,'2021_NQC_List-11_13'!$A$2:$T$1532,4,FALSE)),"",VLOOKUP($A589,'2021_NQC_List-11_13'!$A$2:$T$1532,18,FALSE))</f>
        <v>PD</v>
      </c>
      <c r="M589">
        <f>IF($K589="NQC",VLOOKUP($A589,'2021_NQC_List-11_13'!$A$2:$T$1532,4,FALSE),0)</f>
        <v>65</v>
      </c>
      <c r="N589">
        <f>IF($K589="NQC",VLOOKUP($A589,'2021_NQC_List-11_13'!$A$2:$T$1532,5,FALSE),0)</f>
        <v>65</v>
      </c>
      <c r="O589">
        <f>IF($K589="NQC",VLOOKUP($A589,'2021_NQC_List-11_13'!$A$2:$T$1532,6,FALSE),0)</f>
        <v>65</v>
      </c>
      <c r="P589">
        <f>IF($K589="NQC",VLOOKUP($A589,'2021_NQC_List-11_13'!$A$2:$T$1532,7,FALSE),0)</f>
        <v>65</v>
      </c>
      <c r="Q589">
        <f>IF($K589="NQC",VLOOKUP($A589,'2021_NQC_List-11_13'!$A$2:$T$1532,8,FALSE),0)</f>
        <v>65</v>
      </c>
      <c r="R589">
        <f>IF($K589="NQC",VLOOKUP($A589,'2021_NQC_List-11_13'!$A$2:$T$1532,9,FALSE),0)</f>
        <v>65</v>
      </c>
      <c r="S589">
        <f>IF($K589="NQC",VLOOKUP($A589,'2021_NQC_List-11_13'!$A$2:$T$1532,10,FALSE),0)</f>
        <v>65</v>
      </c>
      <c r="T589">
        <f>IF($K589="NQC",VLOOKUP($A589,'2021_NQC_List-11_13'!$A$2:$T$1532,11,FALSE),0)</f>
        <v>65</v>
      </c>
      <c r="U589">
        <f>IF($K589="NQC",VLOOKUP($A589,'2021_NQC_List-11_13'!$A$2:$T$1532,12,FALSE),0)</f>
        <v>65</v>
      </c>
      <c r="V589">
        <f>IF($K589="NQC",VLOOKUP($A589,'2021_NQC_List-11_13'!$A$2:$T$1532,13,FALSE),0)</f>
        <v>65</v>
      </c>
      <c r="W589">
        <f>IF($K589="NQC",VLOOKUP($A589,'2021_NQC_List-11_13'!$A$2:$T$1532,14,FALSE),0)</f>
        <v>65</v>
      </c>
      <c r="X589">
        <f>IF($K589="NQC",VLOOKUP($A589,'2021_NQC_List-11_13'!$A$2:$T$1532,15,FALSE),0)</f>
        <v>65</v>
      </c>
      <c r="Y589" t="str">
        <f t="shared" si="19"/>
        <v>Non-Hydro</v>
      </c>
      <c r="AA589" t="s">
        <v>4341</v>
      </c>
    </row>
    <row r="590" spans="1:27" x14ac:dyDescent="0.3">
      <c r="A590" t="str">
        <f>'OASIS-11_26'!E612</f>
        <v>JACMSR_1_JACSR1</v>
      </c>
      <c r="B590" t="str">
        <f>'OASIS-11_26'!G612</f>
        <v>Jacumba Solar Farm</v>
      </c>
      <c r="C590" t="str">
        <f>VLOOKUP($A590,'OASIS-11_26'!$E$2:$R$1556,2,FALSE)</f>
        <v>GEN</v>
      </c>
      <c r="D590" s="1">
        <f>VLOOKUP($A590,'OASIS-11_26'!$E$2:$R$1556,11,FALSE)</f>
        <v>42941</v>
      </c>
      <c r="E590" s="3">
        <f t="shared" si="18"/>
        <v>2017</v>
      </c>
      <c r="F590" t="str">
        <f>VLOOKUP($A590,'OASIS-11_26'!$E$2:$R$1556,9,FALSE)</f>
        <v>SUN</v>
      </c>
      <c r="G590" t="str">
        <f>VLOOKUP($A590,'OASIS-11_26'!$E$2:$R$1556,8,FALSE)</f>
        <v>PHOTO VOLTAIC</v>
      </c>
      <c r="H590">
        <f>VLOOKUP($A590,'OASIS-11_26'!$E$2:$R$1556,4,FALSE)</f>
        <v>20</v>
      </c>
      <c r="I590">
        <f>VLOOKUP($A590,'OASIS-11_26'!$E$2:$R$1556,5,FALSE)</f>
        <v>19.7</v>
      </c>
      <c r="J590" t="str">
        <f>VLOOKUP($A590,'OASIS-11_26'!$E$2:$R$1556,6,FALSE)</f>
        <v>SDGE</v>
      </c>
      <c r="K590" t="str">
        <f>IF(ISERROR(VLOOKUP($A590,'2021_NQC_List-11_13'!$A$2:$T$1532,4,FALSE)),"","NQC")</f>
        <v>NQC</v>
      </c>
      <c r="L590" s="3" t="str">
        <f>IF(ISERROR(VLOOKUP($A590,'2021_NQC_List-11_13'!$A$2:$T$1532,4,FALSE)),"",VLOOKUP($A590,'2021_NQC_List-11_13'!$A$2:$T$1532,18,FALSE))</f>
        <v>ID</v>
      </c>
      <c r="M590">
        <f>IF($K590="NQC",VLOOKUP($A590,'2021_NQC_List-11_13'!$A$2:$T$1532,4,FALSE),0)</f>
        <v>0.8</v>
      </c>
      <c r="N590">
        <f>IF($K590="NQC",VLOOKUP($A590,'2021_NQC_List-11_13'!$A$2:$T$1532,5,FALSE),0)</f>
        <v>0.6</v>
      </c>
      <c r="O590">
        <f>IF($K590="NQC",VLOOKUP($A590,'2021_NQC_List-11_13'!$A$2:$T$1532,6,FALSE),0)</f>
        <v>3.6</v>
      </c>
      <c r="P590">
        <f>IF($K590="NQC",VLOOKUP($A590,'2021_NQC_List-11_13'!$A$2:$T$1532,7,FALSE),0)</f>
        <v>3</v>
      </c>
      <c r="Q590">
        <f>IF($K590="NQC",VLOOKUP($A590,'2021_NQC_List-11_13'!$A$2:$T$1532,8,FALSE),0)</f>
        <v>3.2</v>
      </c>
      <c r="R590">
        <f>IF($K590="NQC",VLOOKUP($A590,'2021_NQC_List-11_13'!$A$2:$T$1532,9,FALSE),0)</f>
        <v>6.2</v>
      </c>
      <c r="S590">
        <f>IF($K590="NQC",VLOOKUP($A590,'2021_NQC_List-11_13'!$A$2:$T$1532,10,FALSE),0)</f>
        <v>7.8</v>
      </c>
      <c r="T590">
        <f>IF($K590="NQC",VLOOKUP($A590,'2021_NQC_List-11_13'!$A$2:$T$1532,11,FALSE),0)</f>
        <v>5.4</v>
      </c>
      <c r="U590">
        <f>IF($K590="NQC",VLOOKUP($A590,'2021_NQC_List-11_13'!$A$2:$T$1532,12,FALSE),0)</f>
        <v>2.8</v>
      </c>
      <c r="V590">
        <f>IF($K590="NQC",VLOOKUP($A590,'2021_NQC_List-11_13'!$A$2:$T$1532,13,FALSE),0)</f>
        <v>0.4</v>
      </c>
      <c r="W590">
        <f>IF($K590="NQC",VLOOKUP($A590,'2021_NQC_List-11_13'!$A$2:$T$1532,14,FALSE),0)</f>
        <v>0.4</v>
      </c>
      <c r="X590">
        <f>IF($K590="NQC",VLOOKUP($A590,'2021_NQC_List-11_13'!$A$2:$T$1532,15,FALSE),0)</f>
        <v>0</v>
      </c>
      <c r="Y590" t="str">
        <f t="shared" si="19"/>
        <v>Non-Hydro</v>
      </c>
      <c r="AA590" t="s">
        <v>4341</v>
      </c>
    </row>
    <row r="591" spans="1:27" x14ac:dyDescent="0.3">
      <c r="A591" t="str">
        <f>'OASIS-11_26'!E613</f>
        <v>BGSKYN_2_AS2SR1</v>
      </c>
      <c r="B591" t="str">
        <f>'OASIS-11_26'!G613</f>
        <v>Antelope Solar 2</v>
      </c>
      <c r="C591" t="str">
        <f>VLOOKUP($A591,'OASIS-11_26'!$E$2:$R$1556,2,FALSE)</f>
        <v>GEN</v>
      </c>
      <c r="D591" s="1">
        <f>VLOOKUP($A591,'OASIS-11_26'!$E$2:$R$1556,11,FALSE)</f>
        <v>43452</v>
      </c>
      <c r="E591" s="3">
        <f t="shared" si="18"/>
        <v>2018</v>
      </c>
      <c r="F591" t="str">
        <f>VLOOKUP($A591,'OASIS-11_26'!$E$2:$R$1556,9,FALSE)</f>
        <v>SUN</v>
      </c>
      <c r="G591" t="str">
        <f>VLOOKUP($A591,'OASIS-11_26'!$E$2:$R$1556,8,FALSE)</f>
        <v>PHOTO VOLTAIC</v>
      </c>
      <c r="H591">
        <f>VLOOKUP($A591,'OASIS-11_26'!$E$2:$R$1556,4,FALSE)</f>
        <v>105</v>
      </c>
      <c r="I591">
        <f>VLOOKUP($A591,'OASIS-11_26'!$E$2:$R$1556,5,FALSE)</f>
        <v>105</v>
      </c>
      <c r="J591" t="str">
        <f>VLOOKUP($A591,'OASIS-11_26'!$E$2:$R$1556,6,FALSE)</f>
        <v>SCE</v>
      </c>
      <c r="K591" t="str">
        <f>IF(ISERROR(VLOOKUP($A591,'2021_NQC_List-11_13'!$A$2:$T$1532,4,FALSE)),"","NQC")</f>
        <v>NQC</v>
      </c>
      <c r="L591" s="3" t="str">
        <f>IF(ISERROR(VLOOKUP($A591,'2021_NQC_List-11_13'!$A$2:$T$1532,4,FALSE)),"",VLOOKUP($A591,'2021_NQC_List-11_13'!$A$2:$T$1532,18,FALSE))</f>
        <v>ID</v>
      </c>
      <c r="M591">
        <f>IF($K591="NQC",VLOOKUP($A591,'2021_NQC_List-11_13'!$A$2:$T$1532,4,FALSE),0)</f>
        <v>4.2</v>
      </c>
      <c r="N591">
        <f>IF($K591="NQC",VLOOKUP($A591,'2021_NQC_List-11_13'!$A$2:$T$1532,5,FALSE),0)</f>
        <v>3.15</v>
      </c>
      <c r="O591">
        <f>IF($K591="NQC",VLOOKUP($A591,'2021_NQC_List-11_13'!$A$2:$T$1532,6,FALSE),0)</f>
        <v>18.899999999999999</v>
      </c>
      <c r="P591">
        <f>IF($K591="NQC",VLOOKUP($A591,'2021_NQC_List-11_13'!$A$2:$T$1532,7,FALSE),0)</f>
        <v>15.75</v>
      </c>
      <c r="Q591">
        <f>IF($K591="NQC",VLOOKUP($A591,'2021_NQC_List-11_13'!$A$2:$T$1532,8,FALSE),0)</f>
        <v>16.8</v>
      </c>
      <c r="R591">
        <f>IF($K591="NQC",VLOOKUP($A591,'2021_NQC_List-11_13'!$A$2:$T$1532,9,FALSE),0)</f>
        <v>32.549999999999997</v>
      </c>
      <c r="S591">
        <f>IF($K591="NQC",VLOOKUP($A591,'2021_NQC_List-11_13'!$A$2:$T$1532,10,FALSE),0)</f>
        <v>40.950000000000003</v>
      </c>
      <c r="T591">
        <f>IF($K591="NQC",VLOOKUP($A591,'2021_NQC_List-11_13'!$A$2:$T$1532,11,FALSE),0)</f>
        <v>28.35</v>
      </c>
      <c r="U591">
        <f>IF($K591="NQC",VLOOKUP($A591,'2021_NQC_List-11_13'!$A$2:$T$1532,12,FALSE),0)</f>
        <v>14.7</v>
      </c>
      <c r="V591">
        <f>IF($K591="NQC",VLOOKUP($A591,'2021_NQC_List-11_13'!$A$2:$T$1532,13,FALSE),0)</f>
        <v>2.1</v>
      </c>
      <c r="W591">
        <f>IF($K591="NQC",VLOOKUP($A591,'2021_NQC_List-11_13'!$A$2:$T$1532,14,FALSE),0)</f>
        <v>2.1</v>
      </c>
      <c r="X591">
        <f>IF($K591="NQC",VLOOKUP($A591,'2021_NQC_List-11_13'!$A$2:$T$1532,15,FALSE),0)</f>
        <v>0</v>
      </c>
      <c r="Y591" t="str">
        <f t="shared" si="19"/>
        <v>Non-Hydro</v>
      </c>
      <c r="AA591" t="s">
        <v>4341</v>
      </c>
    </row>
    <row r="592" spans="1:27" x14ac:dyDescent="0.3">
      <c r="A592" t="str">
        <f>'OASIS-11_26'!E614</f>
        <v>AVENAL_6_AVSLR2</v>
      </c>
      <c r="B592" t="str">
        <f>'OASIS-11_26'!G614</f>
        <v>Avenal Solar 2</v>
      </c>
      <c r="C592" t="str">
        <f>VLOOKUP($A592,'OASIS-11_26'!$E$2:$R$1556,2,FALSE)</f>
        <v>GEN</v>
      </c>
      <c r="D592" s="1">
        <f>VLOOKUP($A592,'OASIS-11_26'!$E$2:$R$1556,11,FALSE)</f>
        <v>42763</v>
      </c>
      <c r="E592" s="3">
        <f t="shared" si="18"/>
        <v>2017</v>
      </c>
      <c r="F592" t="str">
        <f>VLOOKUP($A592,'OASIS-11_26'!$E$2:$R$1556,9,FALSE)</f>
        <v>SUN</v>
      </c>
      <c r="G592" t="str">
        <f>VLOOKUP($A592,'OASIS-11_26'!$E$2:$R$1556,8,FALSE)</f>
        <v>PHOTO VOLTAIC</v>
      </c>
      <c r="H592">
        <f>VLOOKUP($A592,'OASIS-11_26'!$E$2:$R$1556,4,FALSE)</f>
        <v>7.9</v>
      </c>
      <c r="I592">
        <f>VLOOKUP($A592,'OASIS-11_26'!$E$2:$R$1556,5,FALSE)</f>
        <v>7.9</v>
      </c>
      <c r="J592" t="str">
        <f>VLOOKUP($A592,'OASIS-11_26'!$E$2:$R$1556,6,FALSE)</f>
        <v>PGAE</v>
      </c>
      <c r="K592" t="str">
        <f>IF(ISERROR(VLOOKUP($A592,'2021_NQC_List-11_13'!$A$2:$T$1532,4,FALSE)),"","NQC")</f>
        <v>NQC</v>
      </c>
      <c r="L592" s="3" t="str">
        <f>IF(ISERROR(VLOOKUP($A592,'2021_NQC_List-11_13'!$A$2:$T$1532,4,FALSE)),"",VLOOKUP($A592,'2021_NQC_List-11_13'!$A$2:$T$1532,18,FALSE))</f>
        <v>EO</v>
      </c>
      <c r="M592">
        <f>IF($K592="NQC",VLOOKUP($A592,'2021_NQC_List-11_13'!$A$2:$T$1532,4,FALSE),0)</f>
        <v>0</v>
      </c>
      <c r="N592">
        <f>IF($K592="NQC",VLOOKUP($A592,'2021_NQC_List-11_13'!$A$2:$T$1532,5,FALSE),0)</f>
        <v>0</v>
      </c>
      <c r="O592">
        <f>IF($K592="NQC",VLOOKUP($A592,'2021_NQC_List-11_13'!$A$2:$T$1532,6,FALSE),0)</f>
        <v>0</v>
      </c>
      <c r="P592">
        <f>IF($K592="NQC",VLOOKUP($A592,'2021_NQC_List-11_13'!$A$2:$T$1532,7,FALSE),0)</f>
        <v>0</v>
      </c>
      <c r="Q592">
        <f>IF($K592="NQC",VLOOKUP($A592,'2021_NQC_List-11_13'!$A$2:$T$1532,8,FALSE),0)</f>
        <v>0</v>
      </c>
      <c r="R592">
        <f>IF($K592="NQC",VLOOKUP($A592,'2021_NQC_List-11_13'!$A$2:$T$1532,9,FALSE),0)</f>
        <v>0</v>
      </c>
      <c r="S592">
        <f>IF($K592="NQC",VLOOKUP($A592,'2021_NQC_List-11_13'!$A$2:$T$1532,10,FALSE),0)</f>
        <v>0</v>
      </c>
      <c r="T592">
        <f>IF($K592="NQC",VLOOKUP($A592,'2021_NQC_List-11_13'!$A$2:$T$1532,11,FALSE),0)</f>
        <v>0</v>
      </c>
      <c r="U592">
        <f>IF($K592="NQC",VLOOKUP($A592,'2021_NQC_List-11_13'!$A$2:$T$1532,12,FALSE),0)</f>
        <v>0</v>
      </c>
      <c r="V592">
        <f>IF($K592="NQC",VLOOKUP($A592,'2021_NQC_List-11_13'!$A$2:$T$1532,13,FALSE),0)</f>
        <v>0</v>
      </c>
      <c r="W592">
        <f>IF($K592="NQC",VLOOKUP($A592,'2021_NQC_List-11_13'!$A$2:$T$1532,14,FALSE),0)</f>
        <v>0</v>
      </c>
      <c r="X592">
        <f>IF($K592="NQC",VLOOKUP($A592,'2021_NQC_List-11_13'!$A$2:$T$1532,15,FALSE),0)</f>
        <v>0</v>
      </c>
      <c r="Y592" t="str">
        <f t="shared" si="19"/>
        <v>Non-Hydro</v>
      </c>
      <c r="AA592" t="s">
        <v>4341</v>
      </c>
    </row>
    <row r="593" spans="1:28" x14ac:dyDescent="0.3">
      <c r="A593" t="str">
        <f>'OASIS-11_26'!E615</f>
        <v>OASIS_6_SOLAR3</v>
      </c>
      <c r="B593" t="str">
        <f>'OASIS-11_26'!G615</f>
        <v>Soccer Center</v>
      </c>
      <c r="C593" t="str">
        <f>VLOOKUP($A593,'OASIS-11_26'!$E$2:$R$1556,2,FALSE)</f>
        <v>GEN</v>
      </c>
      <c r="D593" s="1">
        <f>VLOOKUP($A593,'OASIS-11_26'!$E$2:$R$1556,11,FALSE)</f>
        <v>42958</v>
      </c>
      <c r="E593" s="3">
        <f t="shared" si="18"/>
        <v>2017</v>
      </c>
      <c r="F593" t="str">
        <f>VLOOKUP($A593,'OASIS-11_26'!$E$2:$R$1556,9,FALSE)</f>
        <v>SUN</v>
      </c>
      <c r="G593" t="str">
        <f>VLOOKUP($A593,'OASIS-11_26'!$E$2:$R$1556,8,FALSE)</f>
        <v>PHOTO VOLTAIC</v>
      </c>
      <c r="H593">
        <f>VLOOKUP($A593,'OASIS-11_26'!$E$2:$R$1556,4,FALSE)</f>
        <v>3</v>
      </c>
      <c r="I593">
        <f>VLOOKUP($A593,'OASIS-11_26'!$E$2:$R$1556,5,FALSE)</f>
        <v>3.8</v>
      </c>
      <c r="J593" t="str">
        <f>VLOOKUP($A593,'OASIS-11_26'!$E$2:$R$1556,6,FALSE)</f>
        <v>SCE</v>
      </c>
      <c r="K593" t="str">
        <f>IF(ISERROR(VLOOKUP($A593,'2021_NQC_List-11_13'!$A$2:$T$1532,4,FALSE)),"","NQC")</f>
        <v>NQC</v>
      </c>
      <c r="L593" s="3" t="str">
        <f>IF(ISERROR(VLOOKUP($A593,'2021_NQC_List-11_13'!$A$2:$T$1532,4,FALSE)),"",VLOOKUP($A593,'2021_NQC_List-11_13'!$A$2:$T$1532,18,FALSE))</f>
        <v>EO</v>
      </c>
      <c r="M593">
        <f>IF($K593="NQC",VLOOKUP($A593,'2021_NQC_List-11_13'!$A$2:$T$1532,4,FALSE),0)</f>
        <v>0</v>
      </c>
      <c r="N593">
        <f>IF($K593="NQC",VLOOKUP($A593,'2021_NQC_List-11_13'!$A$2:$T$1532,5,FALSE),0)</f>
        <v>0</v>
      </c>
      <c r="O593">
        <f>IF($K593="NQC",VLOOKUP($A593,'2021_NQC_List-11_13'!$A$2:$T$1532,6,FALSE),0)</f>
        <v>0</v>
      </c>
      <c r="P593">
        <f>IF($K593="NQC",VLOOKUP($A593,'2021_NQC_List-11_13'!$A$2:$T$1532,7,FALSE),0)</f>
        <v>0</v>
      </c>
      <c r="Q593">
        <f>IF($K593="NQC",VLOOKUP($A593,'2021_NQC_List-11_13'!$A$2:$T$1532,8,FALSE),0)</f>
        <v>0</v>
      </c>
      <c r="R593">
        <f>IF($K593="NQC",VLOOKUP($A593,'2021_NQC_List-11_13'!$A$2:$T$1532,9,FALSE),0)</f>
        <v>0</v>
      </c>
      <c r="S593">
        <f>IF($K593="NQC",VLOOKUP($A593,'2021_NQC_List-11_13'!$A$2:$T$1532,10,FALSE),0)</f>
        <v>0</v>
      </c>
      <c r="T593">
        <f>IF($K593="NQC",VLOOKUP($A593,'2021_NQC_List-11_13'!$A$2:$T$1532,11,FALSE),0)</f>
        <v>0</v>
      </c>
      <c r="U593">
        <f>IF($K593="NQC",VLOOKUP($A593,'2021_NQC_List-11_13'!$A$2:$T$1532,12,FALSE),0)</f>
        <v>0</v>
      </c>
      <c r="V593">
        <f>IF($K593="NQC",VLOOKUP($A593,'2021_NQC_List-11_13'!$A$2:$T$1532,13,FALSE),0)</f>
        <v>0</v>
      </c>
      <c r="W593">
        <f>IF($K593="NQC",VLOOKUP($A593,'2021_NQC_List-11_13'!$A$2:$T$1532,14,FALSE),0)</f>
        <v>0</v>
      </c>
      <c r="X593">
        <f>IF($K593="NQC",VLOOKUP($A593,'2021_NQC_List-11_13'!$A$2:$T$1532,15,FALSE),0)</f>
        <v>0</v>
      </c>
      <c r="Y593" t="str">
        <f t="shared" si="19"/>
        <v>Non-Hydro</v>
      </c>
      <c r="AA593" t="s">
        <v>4341</v>
      </c>
    </row>
    <row r="594" spans="1:28" x14ac:dyDescent="0.3">
      <c r="A594" t="str">
        <f>'OASIS-11_26'!E616</f>
        <v>TANHIL_6_SOLART</v>
      </c>
      <c r="B594" t="str">
        <f>'OASIS-11_26'!G616</f>
        <v>Berry Cogen 18</v>
      </c>
      <c r="C594" t="str">
        <f>VLOOKUP($A594,'OASIS-11_26'!$E$2:$R$1556,2,FALSE)</f>
        <v>GEN</v>
      </c>
      <c r="D594" s="1">
        <f>VLOOKUP($A594,'OASIS-11_26'!$E$2:$R$1556,11,FALSE)</f>
        <v>31413</v>
      </c>
      <c r="E594" s="3">
        <f t="shared" si="18"/>
        <v>1986</v>
      </c>
      <c r="F594" t="str">
        <f>VLOOKUP($A594,'OASIS-11_26'!$E$2:$R$1556,9,FALSE)</f>
        <v>NATURAL GAS</v>
      </c>
      <c r="G594" t="str">
        <f>VLOOKUP($A594,'OASIS-11_26'!$E$2:$R$1556,8,FALSE)</f>
        <v>COMBUSTION TURBINE</v>
      </c>
      <c r="H594">
        <f>VLOOKUP($A594,'OASIS-11_26'!$E$2:$R$1556,4,FALSE)</f>
        <v>17</v>
      </c>
      <c r="I594">
        <f>VLOOKUP($A594,'OASIS-11_26'!$E$2:$R$1556,5,FALSE)</f>
        <v>17</v>
      </c>
      <c r="J594" t="str">
        <f>VLOOKUP($A594,'OASIS-11_26'!$E$2:$R$1556,6,FALSE)</f>
        <v>PGAE</v>
      </c>
      <c r="K594" t="str">
        <f>IF(ISERROR(VLOOKUP($A594,'2021_NQC_List-11_13'!$A$2:$T$1532,4,FALSE)),"","NQC")</f>
        <v>NQC</v>
      </c>
      <c r="L594" s="3" t="str">
        <f>IF(ISERROR(VLOOKUP($A594,'2021_NQC_List-11_13'!$A$2:$T$1532,4,FALSE)),"",VLOOKUP($A594,'2021_NQC_List-11_13'!$A$2:$T$1532,18,FALSE))</f>
        <v>FC</v>
      </c>
      <c r="M594">
        <f>IF($K594="NQC",VLOOKUP($A594,'2021_NQC_List-11_13'!$A$2:$T$1532,4,FALSE),0)</f>
        <v>10.93</v>
      </c>
      <c r="N594">
        <f>IF($K594="NQC",VLOOKUP($A594,'2021_NQC_List-11_13'!$A$2:$T$1532,5,FALSE),0)</f>
        <v>10.31</v>
      </c>
      <c r="O594">
        <f>IF($K594="NQC",VLOOKUP($A594,'2021_NQC_List-11_13'!$A$2:$T$1532,6,FALSE),0)</f>
        <v>8.35</v>
      </c>
      <c r="P594">
        <f>IF($K594="NQC",VLOOKUP($A594,'2021_NQC_List-11_13'!$A$2:$T$1532,7,FALSE),0)</f>
        <v>8.3699999999999992</v>
      </c>
      <c r="Q594">
        <f>IF($K594="NQC",VLOOKUP($A594,'2021_NQC_List-11_13'!$A$2:$T$1532,8,FALSE),0)</f>
        <v>10.27</v>
      </c>
      <c r="R594">
        <f>IF($K594="NQC",VLOOKUP($A594,'2021_NQC_List-11_13'!$A$2:$T$1532,9,FALSE),0)</f>
        <v>9.39</v>
      </c>
      <c r="S594">
        <f>IF($K594="NQC",VLOOKUP($A594,'2021_NQC_List-11_13'!$A$2:$T$1532,10,FALSE),0)</f>
        <v>9.35</v>
      </c>
      <c r="T594">
        <f>IF($K594="NQC",VLOOKUP($A594,'2021_NQC_List-11_13'!$A$2:$T$1532,11,FALSE),0)</f>
        <v>9.92</v>
      </c>
      <c r="U594">
        <f>IF($K594="NQC",VLOOKUP($A594,'2021_NQC_List-11_13'!$A$2:$T$1532,12,FALSE),0)</f>
        <v>9.7899999999999991</v>
      </c>
      <c r="V594">
        <f>IF($K594="NQC",VLOOKUP($A594,'2021_NQC_List-11_13'!$A$2:$T$1532,13,FALSE),0)</f>
        <v>8</v>
      </c>
      <c r="W594">
        <f>IF($K594="NQC",VLOOKUP($A594,'2021_NQC_List-11_13'!$A$2:$T$1532,14,FALSE),0)</f>
        <v>7.76</v>
      </c>
      <c r="X594">
        <f>IF($K594="NQC",VLOOKUP($A594,'2021_NQC_List-11_13'!$A$2:$T$1532,15,FALSE),0)</f>
        <v>10.88</v>
      </c>
      <c r="Y594" t="str">
        <f t="shared" si="19"/>
        <v>Non-Hydro</v>
      </c>
      <c r="AA594" t="s">
        <v>4341</v>
      </c>
    </row>
    <row r="595" spans="1:28" x14ac:dyDescent="0.3">
      <c r="A595" t="str">
        <f>'OASIS-11_26'!E617</f>
        <v>GUERNS_6_HD3BM3</v>
      </c>
      <c r="B595" t="str">
        <f>'OASIS-11_26'!G617</f>
        <v>Hanford Digester Genset 3</v>
      </c>
      <c r="C595" t="str">
        <f>VLOOKUP($A595,'OASIS-11_26'!$E$2:$R$1556,2,FALSE)</f>
        <v>GEN</v>
      </c>
      <c r="D595" s="1">
        <f>VLOOKUP($A595,'OASIS-11_26'!$E$2:$R$1556,11,FALSE)</f>
        <v>43647</v>
      </c>
      <c r="E595" s="3">
        <f t="shared" si="18"/>
        <v>2019</v>
      </c>
      <c r="F595" t="str">
        <f>VLOOKUP($A595,'OASIS-11_26'!$E$2:$R$1556,9,FALSE)</f>
        <v>BIOGAS</v>
      </c>
      <c r="G595" t="str">
        <f>VLOOKUP($A595,'OASIS-11_26'!$E$2:$R$1556,8,FALSE)</f>
        <v>RECIPROCATING ENGINE</v>
      </c>
      <c r="H595">
        <f>VLOOKUP($A595,'OASIS-11_26'!$E$2:$R$1556,4,FALSE)</f>
        <v>1</v>
      </c>
      <c r="I595">
        <f>VLOOKUP($A595,'OASIS-11_26'!$E$2:$R$1556,5,FALSE)</f>
        <v>1.1000000000000001</v>
      </c>
      <c r="J595" t="str">
        <f>VLOOKUP($A595,'OASIS-11_26'!$E$2:$R$1556,6,FALSE)</f>
        <v>PGAE</v>
      </c>
      <c r="K595" t="str">
        <f>IF(ISERROR(VLOOKUP($A595,'2021_NQC_List-11_13'!$A$2:$T$1532,4,FALSE)),"","NQC")</f>
        <v/>
      </c>
      <c r="L595" s="3" t="str">
        <f>IF(ISERROR(VLOOKUP($A595,'2021_NQC_List-11_13'!$A$2:$T$1532,4,FALSE)),"",VLOOKUP($A595,'2021_NQC_List-11_13'!$A$2:$T$1532,18,FALSE))</f>
        <v/>
      </c>
      <c r="M595">
        <f>IF($K595="NQC",VLOOKUP($A595,'2021_NQC_List-11_13'!$A$2:$T$1532,4,FALSE),0)</f>
        <v>0</v>
      </c>
      <c r="N595">
        <f>IF($K595="NQC",VLOOKUP($A595,'2021_NQC_List-11_13'!$A$2:$T$1532,5,FALSE),0)</f>
        <v>0</v>
      </c>
      <c r="O595">
        <f>IF($K595="NQC",VLOOKUP($A595,'2021_NQC_List-11_13'!$A$2:$T$1532,6,FALSE),0)</f>
        <v>0</v>
      </c>
      <c r="P595">
        <f>IF($K595="NQC",VLOOKUP($A595,'2021_NQC_List-11_13'!$A$2:$T$1532,7,FALSE),0)</f>
        <v>0</v>
      </c>
      <c r="Q595">
        <f>IF($K595="NQC",VLOOKUP($A595,'2021_NQC_List-11_13'!$A$2:$T$1532,8,FALSE),0)</f>
        <v>0</v>
      </c>
      <c r="R595">
        <f>IF($K595="NQC",VLOOKUP($A595,'2021_NQC_List-11_13'!$A$2:$T$1532,9,FALSE),0)</f>
        <v>0</v>
      </c>
      <c r="S595">
        <f>IF($K595="NQC",VLOOKUP($A595,'2021_NQC_List-11_13'!$A$2:$T$1532,10,FALSE),0)</f>
        <v>0</v>
      </c>
      <c r="T595">
        <f>IF($K595="NQC",VLOOKUP($A595,'2021_NQC_List-11_13'!$A$2:$T$1532,11,FALSE),0)</f>
        <v>0</v>
      </c>
      <c r="U595">
        <f>IF($K595="NQC",VLOOKUP($A595,'2021_NQC_List-11_13'!$A$2:$T$1532,12,FALSE),0)</f>
        <v>0</v>
      </c>
      <c r="V595">
        <f>IF($K595="NQC",VLOOKUP($A595,'2021_NQC_List-11_13'!$A$2:$T$1532,13,FALSE),0)</f>
        <v>0</v>
      </c>
      <c r="W595">
        <f>IF($K595="NQC",VLOOKUP($A595,'2021_NQC_List-11_13'!$A$2:$T$1532,14,FALSE),0)</f>
        <v>0</v>
      </c>
      <c r="X595">
        <f>IF($K595="NQC",VLOOKUP($A595,'2021_NQC_List-11_13'!$A$2:$T$1532,15,FALSE),0)</f>
        <v>0</v>
      </c>
      <c r="Y595" t="str">
        <f t="shared" si="19"/>
        <v>Non-Hydro</v>
      </c>
      <c r="AA595" t="s">
        <v>4341</v>
      </c>
    </row>
    <row r="596" spans="1:28" x14ac:dyDescent="0.3">
      <c r="A596" t="str">
        <f>'OASIS-11_26'!E618</f>
        <v>RTEDDY_2_SRXSR4</v>
      </c>
      <c r="B596" t="str">
        <f>'OASIS-11_26'!G618</f>
        <v>Rosamond West Solar Rosie X</v>
      </c>
      <c r="C596" t="str">
        <f>VLOOKUP($A596,'OASIS-11_26'!$E$2:$R$1556,2,FALSE)</f>
        <v>GEN</v>
      </c>
      <c r="D596" s="1">
        <f>VLOOKUP($A596,'OASIS-11_26'!$E$2:$R$1556,11,FALSE)</f>
        <v>0</v>
      </c>
      <c r="E596" s="3" t="str">
        <f t="shared" si="18"/>
        <v/>
      </c>
      <c r="F596" t="str">
        <f>VLOOKUP($A596,'OASIS-11_26'!$E$2:$R$1556,9,FALSE)</f>
        <v>SUN</v>
      </c>
      <c r="G596" t="str">
        <f>VLOOKUP($A596,'OASIS-11_26'!$E$2:$R$1556,8,FALSE)</f>
        <v>PHOTO VOLTAIC</v>
      </c>
      <c r="H596">
        <f>VLOOKUP($A596,'OASIS-11_26'!$E$2:$R$1556,4,FALSE)</f>
        <v>13.6</v>
      </c>
      <c r="I596">
        <f>VLOOKUP($A596,'OASIS-11_26'!$E$2:$R$1556,5,FALSE)</f>
        <v>14</v>
      </c>
      <c r="J596" t="str">
        <f>VLOOKUP($A596,'OASIS-11_26'!$E$2:$R$1556,6,FALSE)</f>
        <v>SCE</v>
      </c>
      <c r="K596" t="str">
        <f>IF(ISERROR(VLOOKUP($A596,'2021_NQC_List-11_13'!$A$2:$T$1532,4,FALSE)),"","NQC")</f>
        <v/>
      </c>
      <c r="L596" s="3" t="str">
        <f>IF(ISERROR(VLOOKUP($A596,'2021_NQC_List-11_13'!$A$2:$T$1532,4,FALSE)),"",VLOOKUP($A596,'2021_NQC_List-11_13'!$A$2:$T$1532,18,FALSE))</f>
        <v/>
      </c>
      <c r="M596">
        <f>IF($K596="NQC",VLOOKUP($A596,'2021_NQC_List-11_13'!$A$2:$T$1532,4,FALSE),0)</f>
        <v>0</v>
      </c>
      <c r="N596">
        <f>IF($K596="NQC",VLOOKUP($A596,'2021_NQC_List-11_13'!$A$2:$T$1532,5,FALSE),0)</f>
        <v>0</v>
      </c>
      <c r="O596">
        <f>IF($K596="NQC",VLOOKUP($A596,'2021_NQC_List-11_13'!$A$2:$T$1532,6,FALSE),0)</f>
        <v>0</v>
      </c>
      <c r="P596">
        <f>IF($K596="NQC",VLOOKUP($A596,'2021_NQC_List-11_13'!$A$2:$T$1532,7,FALSE),0)</f>
        <v>0</v>
      </c>
      <c r="Q596">
        <f>IF($K596="NQC",VLOOKUP($A596,'2021_NQC_List-11_13'!$A$2:$T$1532,8,FALSE),0)</f>
        <v>0</v>
      </c>
      <c r="R596">
        <f>IF($K596="NQC",VLOOKUP($A596,'2021_NQC_List-11_13'!$A$2:$T$1532,9,FALSE),0)</f>
        <v>0</v>
      </c>
      <c r="S596">
        <f>IF($K596="NQC",VLOOKUP($A596,'2021_NQC_List-11_13'!$A$2:$T$1532,10,FALSE),0)</f>
        <v>0</v>
      </c>
      <c r="T596">
        <f>IF($K596="NQC",VLOOKUP($A596,'2021_NQC_List-11_13'!$A$2:$T$1532,11,FALSE),0)</f>
        <v>0</v>
      </c>
      <c r="U596">
        <f>IF($K596="NQC",VLOOKUP($A596,'2021_NQC_List-11_13'!$A$2:$T$1532,12,FALSE),0)</f>
        <v>0</v>
      </c>
      <c r="V596">
        <f>IF($K596="NQC",VLOOKUP($A596,'2021_NQC_List-11_13'!$A$2:$T$1532,13,FALSE),0)</f>
        <v>0</v>
      </c>
      <c r="W596">
        <f>IF($K596="NQC",VLOOKUP($A596,'2021_NQC_List-11_13'!$A$2:$T$1532,14,FALSE),0)</f>
        <v>0</v>
      </c>
      <c r="X596">
        <f>IF($K596="NQC",VLOOKUP($A596,'2021_NQC_List-11_13'!$A$2:$T$1532,15,FALSE),0)</f>
        <v>0</v>
      </c>
      <c r="Y596" t="str">
        <f t="shared" si="19"/>
        <v>Non-Hydro</v>
      </c>
      <c r="AA596" t="s">
        <v>4341</v>
      </c>
      <c r="AB596" s="129" t="s">
        <v>4406</v>
      </c>
    </row>
    <row r="597" spans="1:28" x14ac:dyDescent="0.3">
      <c r="A597" t="str">
        <f>'OASIS-11_26'!E619</f>
        <v>CONTRL_1_QF</v>
      </c>
      <c r="B597" t="str">
        <f>'OASIS-11_26'!G619</f>
        <v>CONTROL QFS</v>
      </c>
      <c r="C597" t="str">
        <f>VLOOKUP($A597,'OASIS-11_26'!$E$2:$R$1556,2,FALSE)</f>
        <v>GEN</v>
      </c>
      <c r="D597" s="1">
        <f>VLOOKUP($A597,'OASIS-11_26'!$E$2:$R$1556,11,FALSE)</f>
        <v>29952</v>
      </c>
      <c r="E597" s="3">
        <f t="shared" si="18"/>
        <v>1982</v>
      </c>
      <c r="F597" t="str">
        <f>VLOOKUP($A597,'OASIS-11_26'!$E$2:$R$1556,9,FALSE)</f>
        <v>OTHER</v>
      </c>
      <c r="G597" t="str">
        <f>VLOOKUP($A597,'OASIS-11_26'!$E$2:$R$1556,8,FALSE)</f>
        <v>OTHER</v>
      </c>
      <c r="H597">
        <f>VLOOKUP($A597,'OASIS-11_26'!$E$2:$R$1556,4,FALSE)</f>
        <v>13.4</v>
      </c>
      <c r="I597">
        <f>VLOOKUP($A597,'OASIS-11_26'!$E$2:$R$1556,5,FALSE)</f>
        <v>41.9</v>
      </c>
      <c r="J597" t="str">
        <f>VLOOKUP($A597,'OASIS-11_26'!$E$2:$R$1556,6,FALSE)</f>
        <v>SCE</v>
      </c>
      <c r="K597" t="str">
        <f>IF(ISERROR(VLOOKUP($A597,'2021_NQC_List-11_13'!$A$2:$T$1532,4,FALSE)),"","NQC")</f>
        <v>NQC</v>
      </c>
      <c r="L597" s="3" t="str">
        <f>IF(ISERROR(VLOOKUP($A597,'2021_NQC_List-11_13'!$A$2:$T$1532,4,FALSE)),"",VLOOKUP($A597,'2021_NQC_List-11_13'!$A$2:$T$1532,18,FALSE))</f>
        <v>FC</v>
      </c>
      <c r="M597">
        <f>IF($K597="NQC",VLOOKUP($A597,'2021_NQC_List-11_13'!$A$2:$T$1532,4,FALSE),0)</f>
        <v>9.94</v>
      </c>
      <c r="N597">
        <f>IF($K597="NQC",VLOOKUP($A597,'2021_NQC_List-11_13'!$A$2:$T$1532,5,FALSE),0)</f>
        <v>9.2100000000000009</v>
      </c>
      <c r="O597">
        <f>IF($K597="NQC",VLOOKUP($A597,'2021_NQC_List-11_13'!$A$2:$T$1532,6,FALSE),0)</f>
        <v>8.49</v>
      </c>
      <c r="P597">
        <f>IF($K597="NQC",VLOOKUP($A597,'2021_NQC_List-11_13'!$A$2:$T$1532,7,FALSE),0)</f>
        <v>7.8</v>
      </c>
      <c r="Q597">
        <f>IF($K597="NQC",VLOOKUP($A597,'2021_NQC_List-11_13'!$A$2:$T$1532,8,FALSE),0)</f>
        <v>7.57</v>
      </c>
      <c r="R597">
        <f>IF($K597="NQC",VLOOKUP($A597,'2021_NQC_List-11_13'!$A$2:$T$1532,9,FALSE),0)</f>
        <v>5.76</v>
      </c>
      <c r="S597">
        <f>IF($K597="NQC",VLOOKUP($A597,'2021_NQC_List-11_13'!$A$2:$T$1532,10,FALSE),0)</f>
        <v>5.26</v>
      </c>
      <c r="T597">
        <f>IF($K597="NQC",VLOOKUP($A597,'2021_NQC_List-11_13'!$A$2:$T$1532,11,FALSE),0)</f>
        <v>5.89</v>
      </c>
      <c r="U597">
        <f>IF($K597="NQC",VLOOKUP($A597,'2021_NQC_List-11_13'!$A$2:$T$1532,12,FALSE),0)</f>
        <v>7.74</v>
      </c>
      <c r="V597">
        <f>IF($K597="NQC",VLOOKUP($A597,'2021_NQC_List-11_13'!$A$2:$T$1532,13,FALSE),0)</f>
        <v>8.56</v>
      </c>
      <c r="W597">
        <f>IF($K597="NQC",VLOOKUP($A597,'2021_NQC_List-11_13'!$A$2:$T$1532,14,FALSE),0)</f>
        <v>9.85</v>
      </c>
      <c r="X597">
        <f>IF($K597="NQC",VLOOKUP($A597,'2021_NQC_List-11_13'!$A$2:$T$1532,15,FALSE),0)</f>
        <v>10.58</v>
      </c>
      <c r="Y597" t="str">
        <f t="shared" si="19"/>
        <v>Non-Hydro</v>
      </c>
      <c r="AA597" t="s">
        <v>4341</v>
      </c>
    </row>
    <row r="598" spans="1:28" x14ac:dyDescent="0.3">
      <c r="A598" t="str">
        <f>'OASIS-11_26'!E620</f>
        <v>USWPJR_2_UNITS</v>
      </c>
      <c r="B598" t="str">
        <f>'OASIS-11_26'!G620</f>
        <v>Vasco Wind</v>
      </c>
      <c r="C598" t="str">
        <f>VLOOKUP($A598,'OASIS-11_26'!$E$2:$R$1556,2,FALSE)</f>
        <v>GEN</v>
      </c>
      <c r="D598" s="1">
        <f>VLOOKUP($A598,'OASIS-11_26'!$E$2:$R$1556,11,FALSE)</f>
        <v>32143</v>
      </c>
      <c r="E598" s="3">
        <f t="shared" si="18"/>
        <v>1988</v>
      </c>
      <c r="F598" t="str">
        <f>VLOOKUP($A598,'OASIS-11_26'!$E$2:$R$1556,9,FALSE)</f>
        <v>WIND</v>
      </c>
      <c r="G598" t="str">
        <f>VLOOKUP($A598,'OASIS-11_26'!$E$2:$R$1556,8,FALSE)</f>
        <v>WIND</v>
      </c>
      <c r="H598">
        <f>VLOOKUP($A598,'OASIS-11_26'!$E$2:$R$1556,4,FALSE)</f>
        <v>78.2</v>
      </c>
      <c r="I598">
        <f>VLOOKUP($A598,'OASIS-11_26'!$E$2:$R$1556,5,FALSE)</f>
        <v>78.2</v>
      </c>
      <c r="J598" t="str">
        <f>VLOOKUP($A598,'OASIS-11_26'!$E$2:$R$1556,6,FALSE)</f>
        <v>PGAE</v>
      </c>
      <c r="K598" t="str">
        <f>IF(ISERROR(VLOOKUP($A598,'2021_NQC_List-11_13'!$A$2:$T$1532,4,FALSE)),"","NQC")</f>
        <v>NQC</v>
      </c>
      <c r="L598" s="3" t="str">
        <f>IF(ISERROR(VLOOKUP($A598,'2021_NQC_List-11_13'!$A$2:$T$1532,4,FALSE)),"",VLOOKUP($A598,'2021_NQC_List-11_13'!$A$2:$T$1532,18,FALSE))</f>
        <v>FC</v>
      </c>
      <c r="M598">
        <f>IF($K598="NQC",VLOOKUP($A598,'2021_NQC_List-11_13'!$A$2:$T$1532,4,FALSE),0)</f>
        <v>10.95</v>
      </c>
      <c r="N598">
        <f>IF($K598="NQC",VLOOKUP($A598,'2021_NQC_List-11_13'!$A$2:$T$1532,5,FALSE),0)</f>
        <v>9.3800000000000008</v>
      </c>
      <c r="O598">
        <f>IF($K598="NQC",VLOOKUP($A598,'2021_NQC_List-11_13'!$A$2:$T$1532,6,FALSE),0)</f>
        <v>21.9</v>
      </c>
      <c r="P598">
        <f>IF($K598="NQC",VLOOKUP($A598,'2021_NQC_List-11_13'!$A$2:$T$1532,7,FALSE),0)</f>
        <v>19.55</v>
      </c>
      <c r="Q598">
        <f>IF($K598="NQC",VLOOKUP($A598,'2021_NQC_List-11_13'!$A$2:$T$1532,8,FALSE),0)</f>
        <v>19.55</v>
      </c>
      <c r="R598">
        <f>IF($K598="NQC",VLOOKUP($A598,'2021_NQC_List-11_13'!$A$2:$T$1532,9,FALSE),0)</f>
        <v>25.81</v>
      </c>
      <c r="S598">
        <f>IF($K598="NQC",VLOOKUP($A598,'2021_NQC_List-11_13'!$A$2:$T$1532,10,FALSE),0)</f>
        <v>17.989999999999998</v>
      </c>
      <c r="T598">
        <f>IF($K598="NQC",VLOOKUP($A598,'2021_NQC_List-11_13'!$A$2:$T$1532,11,FALSE),0)</f>
        <v>16.420000000000002</v>
      </c>
      <c r="U598">
        <f>IF($K598="NQC",VLOOKUP($A598,'2021_NQC_List-11_13'!$A$2:$T$1532,12,FALSE),0)</f>
        <v>11.73</v>
      </c>
      <c r="V598">
        <f>IF($K598="NQC",VLOOKUP($A598,'2021_NQC_List-11_13'!$A$2:$T$1532,13,FALSE),0)</f>
        <v>6.26</v>
      </c>
      <c r="W598">
        <f>IF($K598="NQC",VLOOKUP($A598,'2021_NQC_List-11_13'!$A$2:$T$1532,14,FALSE),0)</f>
        <v>9.3800000000000008</v>
      </c>
      <c r="X598">
        <f>IF($K598="NQC",VLOOKUP($A598,'2021_NQC_List-11_13'!$A$2:$T$1532,15,FALSE),0)</f>
        <v>10.17</v>
      </c>
      <c r="Y598" t="str">
        <f t="shared" si="19"/>
        <v>Non-Hydro</v>
      </c>
      <c r="AA598" t="s">
        <v>4341</v>
      </c>
    </row>
    <row r="599" spans="1:28" x14ac:dyDescent="0.3">
      <c r="A599" t="str">
        <f>'OASIS-11_26'!E621</f>
        <v>LAPLMA_2_UNIT 3</v>
      </c>
      <c r="B599" t="str">
        <f>'OASIS-11_26'!G621</f>
        <v>La Paloma Generating Plant Unit #3</v>
      </c>
      <c r="C599" t="str">
        <f>VLOOKUP($A599,'OASIS-11_26'!$E$2:$R$1556,2,FALSE)</f>
        <v>GEN</v>
      </c>
      <c r="D599" s="1">
        <f>VLOOKUP($A599,'OASIS-11_26'!$E$2:$R$1556,11,FALSE)</f>
        <v>37634</v>
      </c>
      <c r="E599" s="3">
        <f t="shared" si="18"/>
        <v>2003</v>
      </c>
      <c r="F599" t="str">
        <f>VLOOKUP($A599,'OASIS-11_26'!$E$2:$R$1556,9,FALSE)</f>
        <v>NATURAL GAS</v>
      </c>
      <c r="G599" t="str">
        <f>VLOOKUP($A599,'OASIS-11_26'!$E$2:$R$1556,8,FALSE)</f>
        <v>COMBINED CYCLE</v>
      </c>
      <c r="H599">
        <f>VLOOKUP($A599,'OASIS-11_26'!$E$2:$R$1556,4,FALSE)</f>
        <v>266</v>
      </c>
      <c r="I599">
        <f>VLOOKUP($A599,'OASIS-11_26'!$E$2:$R$1556,5,FALSE)</f>
        <v>295</v>
      </c>
      <c r="J599" t="str">
        <f>VLOOKUP($A599,'OASIS-11_26'!$E$2:$R$1556,6,FALSE)</f>
        <v>PGAE</v>
      </c>
      <c r="K599" t="str">
        <f>IF(ISERROR(VLOOKUP($A599,'2021_NQC_List-11_13'!$A$2:$T$1532,4,FALSE)),"","NQC")</f>
        <v>NQC</v>
      </c>
      <c r="L599" s="3" t="str">
        <f>IF(ISERROR(VLOOKUP($A599,'2021_NQC_List-11_13'!$A$2:$T$1532,4,FALSE)),"",VLOOKUP($A599,'2021_NQC_List-11_13'!$A$2:$T$1532,18,FALSE))</f>
        <v>FC</v>
      </c>
      <c r="M599">
        <f>IF($K599="NQC",VLOOKUP($A599,'2021_NQC_List-11_13'!$A$2:$T$1532,4,FALSE),0)</f>
        <v>256.14999999999998</v>
      </c>
      <c r="N599">
        <f>IF($K599="NQC",VLOOKUP($A599,'2021_NQC_List-11_13'!$A$2:$T$1532,5,FALSE),0)</f>
        <v>256.14999999999998</v>
      </c>
      <c r="O599">
        <f>IF($K599="NQC",VLOOKUP($A599,'2021_NQC_List-11_13'!$A$2:$T$1532,6,FALSE),0)</f>
        <v>256.14999999999998</v>
      </c>
      <c r="P599">
        <f>IF($K599="NQC",VLOOKUP($A599,'2021_NQC_List-11_13'!$A$2:$T$1532,7,FALSE),0)</f>
        <v>256.14999999999998</v>
      </c>
      <c r="Q599">
        <f>IF($K599="NQC",VLOOKUP($A599,'2021_NQC_List-11_13'!$A$2:$T$1532,8,FALSE),0)</f>
        <v>256.14999999999998</v>
      </c>
      <c r="R599">
        <f>IF($K599="NQC",VLOOKUP($A599,'2021_NQC_List-11_13'!$A$2:$T$1532,9,FALSE),0)</f>
        <v>256.14999999999998</v>
      </c>
      <c r="S599">
        <f>IF($K599="NQC",VLOOKUP($A599,'2021_NQC_List-11_13'!$A$2:$T$1532,10,FALSE),0)</f>
        <v>256.14999999999998</v>
      </c>
      <c r="T599">
        <f>IF($K599="NQC",VLOOKUP($A599,'2021_NQC_List-11_13'!$A$2:$T$1532,11,FALSE),0)</f>
        <v>256.14999999999998</v>
      </c>
      <c r="U599">
        <f>IF($K599="NQC",VLOOKUP($A599,'2021_NQC_List-11_13'!$A$2:$T$1532,12,FALSE),0)</f>
        <v>256.14999999999998</v>
      </c>
      <c r="V599">
        <f>IF($K599="NQC",VLOOKUP($A599,'2021_NQC_List-11_13'!$A$2:$T$1532,13,FALSE),0)</f>
        <v>256.14999999999998</v>
      </c>
      <c r="W599">
        <f>IF($K599="NQC",VLOOKUP($A599,'2021_NQC_List-11_13'!$A$2:$T$1532,14,FALSE),0)</f>
        <v>256.14999999999998</v>
      </c>
      <c r="X599">
        <f>IF($K599="NQC",VLOOKUP($A599,'2021_NQC_List-11_13'!$A$2:$T$1532,15,FALSE),0)</f>
        <v>256.14999999999998</v>
      </c>
      <c r="Y599" t="str">
        <f t="shared" si="19"/>
        <v>Non-Hydro</v>
      </c>
      <c r="AA599" t="s">
        <v>4341</v>
      </c>
    </row>
    <row r="600" spans="1:28" x14ac:dyDescent="0.3">
      <c r="A600" t="str">
        <f>'OASIS-11_26'!E622</f>
        <v>SANWD_1_QF</v>
      </c>
      <c r="B600" t="str">
        <f>'OASIS-11_26'!G622</f>
        <v>San Gorgonio Farms Wind Farm</v>
      </c>
      <c r="C600" t="str">
        <f>VLOOKUP($A600,'OASIS-11_26'!$E$2:$R$1556,2,FALSE)</f>
        <v>GEN</v>
      </c>
      <c r="D600" s="1">
        <f>VLOOKUP($A600,'OASIS-11_26'!$E$2:$R$1556,11,FALSE)</f>
        <v>30376</v>
      </c>
      <c r="E600" s="3">
        <f t="shared" si="18"/>
        <v>1983</v>
      </c>
      <c r="F600" t="str">
        <f>VLOOKUP($A600,'OASIS-11_26'!$E$2:$R$1556,9,FALSE)</f>
        <v>WIND</v>
      </c>
      <c r="G600" t="str">
        <f>VLOOKUP($A600,'OASIS-11_26'!$E$2:$R$1556,8,FALSE)</f>
        <v>WIND</v>
      </c>
      <c r="H600">
        <f>VLOOKUP($A600,'OASIS-11_26'!$E$2:$R$1556,4,FALSE)</f>
        <v>31</v>
      </c>
      <c r="I600">
        <f>VLOOKUP($A600,'OASIS-11_26'!$E$2:$R$1556,5,FALSE)</f>
        <v>32</v>
      </c>
      <c r="J600" t="str">
        <f>VLOOKUP($A600,'OASIS-11_26'!$E$2:$R$1556,6,FALSE)</f>
        <v>SCE</v>
      </c>
      <c r="K600" t="str">
        <f>IF(ISERROR(VLOOKUP($A600,'2021_NQC_List-11_13'!$A$2:$T$1532,4,FALSE)),"","NQC")</f>
        <v>NQC</v>
      </c>
      <c r="L600" s="3" t="str">
        <f>IF(ISERROR(VLOOKUP($A600,'2021_NQC_List-11_13'!$A$2:$T$1532,4,FALSE)),"",VLOOKUP($A600,'2021_NQC_List-11_13'!$A$2:$T$1532,18,FALSE))</f>
        <v>FC</v>
      </c>
      <c r="M600">
        <f>IF($K600="NQC",VLOOKUP($A600,'2021_NQC_List-11_13'!$A$2:$T$1532,4,FALSE),0)</f>
        <v>4.34</v>
      </c>
      <c r="N600">
        <f>IF($K600="NQC",VLOOKUP($A600,'2021_NQC_List-11_13'!$A$2:$T$1532,5,FALSE),0)</f>
        <v>3.72</v>
      </c>
      <c r="O600">
        <f>IF($K600="NQC",VLOOKUP($A600,'2021_NQC_List-11_13'!$A$2:$T$1532,6,FALSE),0)</f>
        <v>8.68</v>
      </c>
      <c r="P600">
        <f>IF($K600="NQC",VLOOKUP($A600,'2021_NQC_List-11_13'!$A$2:$T$1532,7,FALSE),0)</f>
        <v>7.75</v>
      </c>
      <c r="Q600">
        <f>IF($K600="NQC",VLOOKUP($A600,'2021_NQC_List-11_13'!$A$2:$T$1532,8,FALSE),0)</f>
        <v>7.75</v>
      </c>
      <c r="R600">
        <f>IF($K600="NQC",VLOOKUP($A600,'2021_NQC_List-11_13'!$A$2:$T$1532,9,FALSE),0)</f>
        <v>10.23</v>
      </c>
      <c r="S600">
        <f>IF($K600="NQC",VLOOKUP($A600,'2021_NQC_List-11_13'!$A$2:$T$1532,10,FALSE),0)</f>
        <v>7.13</v>
      </c>
      <c r="T600">
        <f>IF($K600="NQC",VLOOKUP($A600,'2021_NQC_List-11_13'!$A$2:$T$1532,11,FALSE),0)</f>
        <v>6.51</v>
      </c>
      <c r="U600">
        <f>IF($K600="NQC",VLOOKUP($A600,'2021_NQC_List-11_13'!$A$2:$T$1532,12,FALSE),0)</f>
        <v>4.6500000000000004</v>
      </c>
      <c r="V600">
        <f>IF($K600="NQC",VLOOKUP($A600,'2021_NQC_List-11_13'!$A$2:$T$1532,13,FALSE),0)</f>
        <v>2.48</v>
      </c>
      <c r="W600">
        <f>IF($K600="NQC",VLOOKUP($A600,'2021_NQC_List-11_13'!$A$2:$T$1532,14,FALSE),0)</f>
        <v>3.72</v>
      </c>
      <c r="X600">
        <f>IF($K600="NQC",VLOOKUP($A600,'2021_NQC_List-11_13'!$A$2:$T$1532,15,FALSE),0)</f>
        <v>4.03</v>
      </c>
      <c r="Y600" t="str">
        <f t="shared" si="19"/>
        <v>Non-Hydro</v>
      </c>
      <c r="AA600" t="s">
        <v>4341</v>
      </c>
    </row>
    <row r="601" spans="1:28" x14ac:dyDescent="0.3">
      <c r="A601" t="str">
        <f>'OASIS-11_26'!E623</f>
        <v>DIABLO_7_UNIT 1</v>
      </c>
      <c r="B601" t="str">
        <f>'OASIS-11_26'!G623</f>
        <v>Diablo Canyon Unit 1</v>
      </c>
      <c r="C601" t="str">
        <f>VLOOKUP($A601,'OASIS-11_26'!$E$2:$R$1556,2,FALSE)</f>
        <v>GEN</v>
      </c>
      <c r="D601" s="1">
        <f>VLOOKUP($A601,'OASIS-11_26'!$E$2:$R$1556,11,FALSE)</f>
        <v>31048</v>
      </c>
      <c r="E601" s="3">
        <f t="shared" si="18"/>
        <v>1985</v>
      </c>
      <c r="F601" t="str">
        <f>VLOOKUP($A601,'OASIS-11_26'!$E$2:$R$1556,9,FALSE)</f>
        <v>URANIUM</v>
      </c>
      <c r="G601" t="str">
        <f>VLOOKUP($A601,'OASIS-11_26'!$E$2:$R$1556,8,FALSE)</f>
        <v>STEAM</v>
      </c>
      <c r="H601">
        <f>VLOOKUP($A601,'OASIS-11_26'!$E$2:$R$1556,4,FALSE)</f>
        <v>1150</v>
      </c>
      <c r="I601">
        <f>VLOOKUP($A601,'OASIS-11_26'!$E$2:$R$1556,5,FALSE)</f>
        <v>1176</v>
      </c>
      <c r="J601" t="str">
        <f>VLOOKUP($A601,'OASIS-11_26'!$E$2:$R$1556,6,FALSE)</f>
        <v>PGAE</v>
      </c>
      <c r="K601" t="str">
        <f>IF(ISERROR(VLOOKUP($A601,'2021_NQC_List-11_13'!$A$2:$T$1532,4,FALSE)),"","NQC")</f>
        <v>NQC</v>
      </c>
      <c r="L601" s="3" t="str">
        <f>IF(ISERROR(VLOOKUP($A601,'2021_NQC_List-11_13'!$A$2:$T$1532,4,FALSE)),"",VLOOKUP($A601,'2021_NQC_List-11_13'!$A$2:$T$1532,18,FALSE))</f>
        <v>FC</v>
      </c>
      <c r="M601">
        <f>IF($K601="NQC",VLOOKUP($A601,'2021_NQC_List-11_13'!$A$2:$T$1532,4,FALSE),0)</f>
        <v>1140</v>
      </c>
      <c r="N601">
        <f>IF($K601="NQC",VLOOKUP($A601,'2021_NQC_List-11_13'!$A$2:$T$1532,5,FALSE),0)</f>
        <v>1140</v>
      </c>
      <c r="O601">
        <f>IF($K601="NQC",VLOOKUP($A601,'2021_NQC_List-11_13'!$A$2:$T$1532,6,FALSE),0)</f>
        <v>1140</v>
      </c>
      <c r="P601">
        <f>IF($K601="NQC",VLOOKUP($A601,'2021_NQC_List-11_13'!$A$2:$T$1532,7,FALSE),0)</f>
        <v>1140</v>
      </c>
      <c r="Q601">
        <f>IF($K601="NQC",VLOOKUP($A601,'2021_NQC_List-11_13'!$A$2:$T$1532,8,FALSE),0)</f>
        <v>1140</v>
      </c>
      <c r="R601">
        <f>IF($K601="NQC",VLOOKUP($A601,'2021_NQC_List-11_13'!$A$2:$T$1532,9,FALSE),0)</f>
        <v>1140</v>
      </c>
      <c r="S601">
        <f>IF($K601="NQC",VLOOKUP($A601,'2021_NQC_List-11_13'!$A$2:$T$1532,10,FALSE),0)</f>
        <v>1140</v>
      </c>
      <c r="T601">
        <f>IF($K601="NQC",VLOOKUP($A601,'2021_NQC_List-11_13'!$A$2:$T$1532,11,FALSE),0)</f>
        <v>1140</v>
      </c>
      <c r="U601">
        <f>IF($K601="NQC",VLOOKUP($A601,'2021_NQC_List-11_13'!$A$2:$T$1532,12,FALSE),0)</f>
        <v>1140</v>
      </c>
      <c r="V601">
        <f>IF($K601="NQC",VLOOKUP($A601,'2021_NQC_List-11_13'!$A$2:$T$1532,13,FALSE),0)</f>
        <v>1140</v>
      </c>
      <c r="W601">
        <f>IF($K601="NQC",VLOOKUP($A601,'2021_NQC_List-11_13'!$A$2:$T$1532,14,FALSE),0)</f>
        <v>1140</v>
      </c>
      <c r="X601">
        <f>IF($K601="NQC",VLOOKUP($A601,'2021_NQC_List-11_13'!$A$2:$T$1532,15,FALSE),0)</f>
        <v>1140</v>
      </c>
      <c r="Y601" t="str">
        <f t="shared" si="19"/>
        <v>Non-Hydro</v>
      </c>
      <c r="AA601" t="s">
        <v>4341</v>
      </c>
    </row>
    <row r="602" spans="1:28" x14ac:dyDescent="0.3">
      <c r="A602" t="str">
        <f>'OASIS-11_26'!E624</f>
        <v>DRACKR_2_DS3SR3</v>
      </c>
      <c r="B602" t="str">
        <f>'OASIS-11_26'!G624</f>
        <v>Dracker Solar Unit 3</v>
      </c>
      <c r="C602" t="str">
        <f>VLOOKUP($A602,'OASIS-11_26'!$E$2:$R$1556,2,FALSE)</f>
        <v>GEN</v>
      </c>
      <c r="D602" s="1">
        <f>VLOOKUP($A602,'OASIS-11_26'!$E$2:$R$1556,11,FALSE)</f>
        <v>43970</v>
      </c>
      <c r="E602" s="3">
        <f t="shared" si="18"/>
        <v>2020</v>
      </c>
      <c r="F602" t="str">
        <f>VLOOKUP($A602,'OASIS-11_26'!$E$2:$R$1556,9,FALSE)</f>
        <v>SUN</v>
      </c>
      <c r="G602" t="str">
        <f>VLOOKUP($A602,'OASIS-11_26'!$E$2:$R$1556,8,FALSE)</f>
        <v>PHOTO VOLTAIC</v>
      </c>
      <c r="H602">
        <f>VLOOKUP($A602,'OASIS-11_26'!$E$2:$R$1556,4,FALSE)</f>
        <v>125</v>
      </c>
      <c r="I602">
        <f>VLOOKUP($A602,'OASIS-11_26'!$E$2:$R$1556,5,FALSE)</f>
        <v>125</v>
      </c>
      <c r="J602" t="str">
        <f>VLOOKUP($A602,'OASIS-11_26'!$E$2:$R$1556,6,FALSE)</f>
        <v>SCE</v>
      </c>
      <c r="K602" t="str">
        <f>IF(ISERROR(VLOOKUP($A602,'2021_NQC_List-11_13'!$A$2:$T$1532,4,FALSE)),"","NQC")</f>
        <v>NQC</v>
      </c>
      <c r="L602" s="3" t="str">
        <f>IF(ISERROR(VLOOKUP($A602,'2021_NQC_List-11_13'!$A$2:$T$1532,4,FALSE)),"",VLOOKUP($A602,'2021_NQC_List-11_13'!$A$2:$T$1532,18,FALSE))</f>
        <v>FC</v>
      </c>
      <c r="M602">
        <f>IF($K602="NQC",VLOOKUP($A602,'2021_NQC_List-11_13'!$A$2:$T$1532,4,FALSE),0)</f>
        <v>5</v>
      </c>
      <c r="N602">
        <f>IF($K602="NQC",VLOOKUP($A602,'2021_NQC_List-11_13'!$A$2:$T$1532,5,FALSE),0)</f>
        <v>3.75</v>
      </c>
      <c r="O602">
        <f>IF($K602="NQC",VLOOKUP($A602,'2021_NQC_List-11_13'!$A$2:$T$1532,6,FALSE),0)</f>
        <v>22.5</v>
      </c>
      <c r="P602">
        <f>IF($K602="NQC",VLOOKUP($A602,'2021_NQC_List-11_13'!$A$2:$T$1532,7,FALSE),0)</f>
        <v>18.75</v>
      </c>
      <c r="Q602">
        <f>IF($K602="NQC",VLOOKUP($A602,'2021_NQC_List-11_13'!$A$2:$T$1532,8,FALSE),0)</f>
        <v>20</v>
      </c>
      <c r="R602">
        <f>IF($K602="NQC",VLOOKUP($A602,'2021_NQC_List-11_13'!$A$2:$T$1532,9,FALSE),0)</f>
        <v>38.75</v>
      </c>
      <c r="S602">
        <f>IF($K602="NQC",VLOOKUP($A602,'2021_NQC_List-11_13'!$A$2:$T$1532,10,FALSE),0)</f>
        <v>48.75</v>
      </c>
      <c r="T602">
        <f>IF($K602="NQC",VLOOKUP($A602,'2021_NQC_List-11_13'!$A$2:$T$1532,11,FALSE),0)</f>
        <v>0</v>
      </c>
      <c r="U602">
        <f>IF($K602="NQC",VLOOKUP($A602,'2021_NQC_List-11_13'!$A$2:$T$1532,12,FALSE),0)</f>
        <v>0</v>
      </c>
      <c r="V602">
        <f>IF($K602="NQC",VLOOKUP($A602,'2021_NQC_List-11_13'!$A$2:$T$1532,13,FALSE),0)</f>
        <v>0</v>
      </c>
      <c r="W602">
        <f>IF($K602="NQC",VLOOKUP($A602,'2021_NQC_List-11_13'!$A$2:$T$1532,14,FALSE),0)</f>
        <v>0</v>
      </c>
      <c r="X602">
        <f>IF($K602="NQC",VLOOKUP($A602,'2021_NQC_List-11_13'!$A$2:$T$1532,15,FALSE),0)</f>
        <v>0</v>
      </c>
      <c r="Y602" t="str">
        <f t="shared" si="19"/>
        <v>Non-Hydro</v>
      </c>
      <c r="AA602" t="s">
        <v>4341</v>
      </c>
    </row>
    <row r="603" spans="1:28" x14ac:dyDescent="0.3">
      <c r="A603" t="str">
        <f>'OASIS-11_26'!E625</f>
        <v>VERNON_6_MALBRG</v>
      </c>
      <c r="B603" t="str">
        <f>'OASIS-11_26'!G625</f>
        <v>Malburg Generating Station</v>
      </c>
      <c r="C603" t="str">
        <f>VLOOKUP($A603,'OASIS-11_26'!$E$2:$R$1556,2,FALSE)</f>
        <v>GEN</v>
      </c>
      <c r="D603" s="1">
        <f>VLOOKUP($A603,'OASIS-11_26'!$E$2:$R$1556,11,FALSE)</f>
        <v>38642</v>
      </c>
      <c r="E603" s="3">
        <f t="shared" si="18"/>
        <v>2005</v>
      </c>
      <c r="F603" t="str">
        <f>VLOOKUP($A603,'OASIS-11_26'!$E$2:$R$1556,9,FALSE)</f>
        <v>NATURAL GAS</v>
      </c>
      <c r="G603" t="str">
        <f>VLOOKUP($A603,'OASIS-11_26'!$E$2:$R$1556,8,FALSE)</f>
        <v>COMBINED CYCLE</v>
      </c>
      <c r="H603">
        <f>VLOOKUP($A603,'OASIS-11_26'!$E$2:$R$1556,4,FALSE)</f>
        <v>134</v>
      </c>
      <c r="I603">
        <f>VLOOKUP($A603,'OASIS-11_26'!$E$2:$R$1556,5,FALSE)</f>
        <v>0</v>
      </c>
      <c r="J603" t="str">
        <f>VLOOKUP($A603,'OASIS-11_26'!$E$2:$R$1556,6,FALSE)</f>
        <v>SCE</v>
      </c>
      <c r="K603" t="str">
        <f>IF(ISERROR(VLOOKUP($A603,'2021_NQC_List-11_13'!$A$2:$T$1532,4,FALSE)),"","NQC")</f>
        <v>NQC</v>
      </c>
      <c r="L603" s="3" t="str">
        <f>IF(ISERROR(VLOOKUP($A603,'2021_NQC_List-11_13'!$A$2:$T$1532,4,FALSE)),"",VLOOKUP($A603,'2021_NQC_List-11_13'!$A$2:$T$1532,18,FALSE))</f>
        <v>FC</v>
      </c>
      <c r="M603">
        <f>IF($K603="NQC",VLOOKUP($A603,'2021_NQC_List-11_13'!$A$2:$T$1532,4,FALSE),0)</f>
        <v>134</v>
      </c>
      <c r="N603">
        <f>IF($K603="NQC",VLOOKUP($A603,'2021_NQC_List-11_13'!$A$2:$T$1532,5,FALSE),0)</f>
        <v>134</v>
      </c>
      <c r="O603">
        <f>IF($K603="NQC",VLOOKUP($A603,'2021_NQC_List-11_13'!$A$2:$T$1532,6,FALSE),0)</f>
        <v>134</v>
      </c>
      <c r="P603">
        <f>IF($K603="NQC",VLOOKUP($A603,'2021_NQC_List-11_13'!$A$2:$T$1532,7,FALSE),0)</f>
        <v>134</v>
      </c>
      <c r="Q603">
        <f>IF($K603="NQC",VLOOKUP($A603,'2021_NQC_List-11_13'!$A$2:$T$1532,8,FALSE),0)</f>
        <v>134</v>
      </c>
      <c r="R603">
        <f>IF($K603="NQC",VLOOKUP($A603,'2021_NQC_List-11_13'!$A$2:$T$1532,9,FALSE),0)</f>
        <v>134</v>
      </c>
      <c r="S603">
        <f>IF($K603="NQC",VLOOKUP($A603,'2021_NQC_List-11_13'!$A$2:$T$1532,10,FALSE),0)</f>
        <v>134</v>
      </c>
      <c r="T603">
        <f>IF($K603="NQC",VLOOKUP($A603,'2021_NQC_List-11_13'!$A$2:$T$1532,11,FALSE),0)</f>
        <v>134</v>
      </c>
      <c r="U603">
        <f>IF($K603="NQC",VLOOKUP($A603,'2021_NQC_List-11_13'!$A$2:$T$1532,12,FALSE),0)</f>
        <v>134</v>
      </c>
      <c r="V603">
        <f>IF($K603="NQC",VLOOKUP($A603,'2021_NQC_List-11_13'!$A$2:$T$1532,13,FALSE),0)</f>
        <v>134</v>
      </c>
      <c r="W603">
        <f>IF($K603="NQC",VLOOKUP($A603,'2021_NQC_List-11_13'!$A$2:$T$1532,14,FALSE),0)</f>
        <v>134</v>
      </c>
      <c r="X603">
        <f>IF($K603="NQC",VLOOKUP($A603,'2021_NQC_List-11_13'!$A$2:$T$1532,15,FALSE),0)</f>
        <v>134</v>
      </c>
      <c r="Y603" t="str">
        <f t="shared" si="19"/>
        <v>Non-Hydro</v>
      </c>
      <c r="AA603" t="s">
        <v>4341</v>
      </c>
    </row>
    <row r="604" spans="1:28" x14ac:dyDescent="0.3">
      <c r="A604" t="str">
        <f>'OASIS-11_26'!E626</f>
        <v>HATLOS_6_LSCRK</v>
      </c>
      <c r="B604" t="str">
        <f>'OASIS-11_26'!G626</f>
        <v>Lost Creek 1 &amp; 2 Hydro Conversion</v>
      </c>
      <c r="C604" t="str">
        <f>VLOOKUP($A604,'OASIS-11_26'!$E$2:$R$1556,2,FALSE)</f>
        <v>GEN</v>
      </c>
      <c r="D604" s="1">
        <f>VLOOKUP($A604,'OASIS-11_26'!$E$2:$R$1556,11,FALSE)</f>
        <v>32674</v>
      </c>
      <c r="E604" s="3">
        <f t="shared" si="18"/>
        <v>1989</v>
      </c>
      <c r="F604" t="str">
        <f>VLOOKUP($A604,'OASIS-11_26'!$E$2:$R$1556,9,FALSE)</f>
        <v>WATER</v>
      </c>
      <c r="G604" t="str">
        <f>VLOOKUP($A604,'OASIS-11_26'!$E$2:$R$1556,8,FALSE)</f>
        <v>HYDRO</v>
      </c>
      <c r="H604">
        <f>VLOOKUP($A604,'OASIS-11_26'!$E$2:$R$1556,4,FALSE)</f>
        <v>1.7</v>
      </c>
      <c r="I604">
        <f>VLOOKUP($A604,'OASIS-11_26'!$E$2:$R$1556,5,FALSE)</f>
        <v>1.7</v>
      </c>
      <c r="J604" t="str">
        <f>VLOOKUP($A604,'OASIS-11_26'!$E$2:$R$1556,6,FALSE)</f>
        <v>PGAE</v>
      </c>
      <c r="K604" t="str">
        <f>IF(ISERROR(VLOOKUP($A604,'2021_NQC_List-11_13'!$A$2:$T$1532,4,FALSE)),"","NQC")</f>
        <v>NQC</v>
      </c>
      <c r="L604" s="3" t="str">
        <f>IF(ISERROR(VLOOKUP($A604,'2021_NQC_List-11_13'!$A$2:$T$1532,4,FALSE)),"",VLOOKUP($A604,'2021_NQC_List-11_13'!$A$2:$T$1532,18,FALSE))</f>
        <v>FC</v>
      </c>
      <c r="M604">
        <f>IF($K604="NQC",VLOOKUP($A604,'2021_NQC_List-11_13'!$A$2:$T$1532,4,FALSE),0)</f>
        <v>0.9</v>
      </c>
      <c r="N604">
        <f>IF($K604="NQC",VLOOKUP($A604,'2021_NQC_List-11_13'!$A$2:$T$1532,5,FALSE),0)</f>
        <v>1.08</v>
      </c>
      <c r="O604">
        <f>IF($K604="NQC",VLOOKUP($A604,'2021_NQC_List-11_13'!$A$2:$T$1532,6,FALSE),0)</f>
        <v>1.1000000000000001</v>
      </c>
      <c r="P604">
        <f>IF($K604="NQC",VLOOKUP($A604,'2021_NQC_List-11_13'!$A$2:$T$1532,7,FALSE),0)</f>
        <v>1.04</v>
      </c>
      <c r="Q604">
        <f>IF($K604="NQC",VLOOKUP($A604,'2021_NQC_List-11_13'!$A$2:$T$1532,8,FALSE),0)</f>
        <v>0.92</v>
      </c>
      <c r="R604">
        <f>IF($K604="NQC",VLOOKUP($A604,'2021_NQC_List-11_13'!$A$2:$T$1532,9,FALSE),0)</f>
        <v>0.95</v>
      </c>
      <c r="S604">
        <f>IF($K604="NQC",VLOOKUP($A604,'2021_NQC_List-11_13'!$A$2:$T$1532,10,FALSE),0)</f>
        <v>0.94</v>
      </c>
      <c r="T604">
        <f>IF($K604="NQC",VLOOKUP($A604,'2021_NQC_List-11_13'!$A$2:$T$1532,11,FALSE),0)</f>
        <v>0.94</v>
      </c>
      <c r="U604">
        <f>IF($K604="NQC",VLOOKUP($A604,'2021_NQC_List-11_13'!$A$2:$T$1532,12,FALSE),0)</f>
        <v>0.94</v>
      </c>
      <c r="V604">
        <f>IF($K604="NQC",VLOOKUP($A604,'2021_NQC_List-11_13'!$A$2:$T$1532,13,FALSE),0)</f>
        <v>0.94</v>
      </c>
      <c r="W604">
        <f>IF($K604="NQC",VLOOKUP($A604,'2021_NQC_List-11_13'!$A$2:$T$1532,14,FALSE),0)</f>
        <v>0.93</v>
      </c>
      <c r="X604">
        <f>IF($K604="NQC",VLOOKUP($A604,'2021_NQC_List-11_13'!$A$2:$T$1532,15,FALSE),0)</f>
        <v>0.91</v>
      </c>
      <c r="Y604" t="str">
        <f t="shared" si="19"/>
        <v>Hydro-Small Hydro</v>
      </c>
      <c r="AA604" t="s">
        <v>4341</v>
      </c>
    </row>
    <row r="605" spans="1:28" x14ac:dyDescent="0.3">
      <c r="A605" t="str">
        <f>'OASIS-11_26'!E627</f>
        <v>SISQUC_1_SMARIA</v>
      </c>
      <c r="B605" t="str">
        <f>'OASIS-11_26'!G627</f>
        <v>Santa Maria II LFG Power Plant</v>
      </c>
      <c r="C605" t="str">
        <f>VLOOKUP($A605,'OASIS-11_26'!$E$2:$R$1556,2,FALSE)</f>
        <v>GEN</v>
      </c>
      <c r="D605" s="1">
        <f>VLOOKUP($A605,'OASIS-11_26'!$E$2:$R$1556,11,FALSE)</f>
        <v>40448</v>
      </c>
      <c r="E605" s="3">
        <f t="shared" si="18"/>
        <v>2010</v>
      </c>
      <c r="F605" t="str">
        <f>VLOOKUP($A605,'OASIS-11_26'!$E$2:$R$1556,9,FALSE)</f>
        <v>BIOGAS</v>
      </c>
      <c r="G605" t="str">
        <f>VLOOKUP($A605,'OASIS-11_26'!$E$2:$R$1556,8,FALSE)</f>
        <v>RECIPROCATING ENGINE</v>
      </c>
      <c r="H605">
        <f>VLOOKUP($A605,'OASIS-11_26'!$E$2:$R$1556,4,FALSE)</f>
        <v>1.42</v>
      </c>
      <c r="I605">
        <f>VLOOKUP($A605,'OASIS-11_26'!$E$2:$R$1556,5,FALSE)</f>
        <v>1.5</v>
      </c>
      <c r="J605" t="str">
        <f>VLOOKUP($A605,'OASIS-11_26'!$E$2:$R$1556,6,FALSE)</f>
        <v>PGAE</v>
      </c>
      <c r="K605" t="str">
        <f>IF(ISERROR(VLOOKUP($A605,'2021_NQC_List-11_13'!$A$2:$T$1532,4,FALSE)),"","NQC")</f>
        <v>NQC</v>
      </c>
      <c r="L605" s="3" t="str">
        <f>IF(ISERROR(VLOOKUP($A605,'2021_NQC_List-11_13'!$A$2:$T$1532,4,FALSE)),"",VLOOKUP($A605,'2021_NQC_List-11_13'!$A$2:$T$1532,18,FALSE))</f>
        <v>FC</v>
      </c>
      <c r="M605">
        <f>IF($K605="NQC",VLOOKUP($A605,'2021_NQC_List-11_13'!$A$2:$T$1532,4,FALSE),0)</f>
        <v>1.1299999999999999</v>
      </c>
      <c r="N605">
        <f>IF($K605="NQC",VLOOKUP($A605,'2021_NQC_List-11_13'!$A$2:$T$1532,5,FALSE),0)</f>
        <v>0.84</v>
      </c>
      <c r="O605">
        <f>IF($K605="NQC",VLOOKUP($A605,'2021_NQC_List-11_13'!$A$2:$T$1532,6,FALSE),0)</f>
        <v>0.7</v>
      </c>
      <c r="P605">
        <f>IF($K605="NQC",VLOOKUP($A605,'2021_NQC_List-11_13'!$A$2:$T$1532,7,FALSE),0)</f>
        <v>0.63</v>
      </c>
      <c r="Q605">
        <f>IF($K605="NQC",VLOOKUP($A605,'2021_NQC_List-11_13'!$A$2:$T$1532,8,FALSE),0)</f>
        <v>0.83</v>
      </c>
      <c r="R605">
        <f>IF($K605="NQC",VLOOKUP($A605,'2021_NQC_List-11_13'!$A$2:$T$1532,9,FALSE),0)</f>
        <v>0.9</v>
      </c>
      <c r="S605">
        <f>IF($K605="NQC",VLOOKUP($A605,'2021_NQC_List-11_13'!$A$2:$T$1532,10,FALSE),0)</f>
        <v>1.05</v>
      </c>
      <c r="T605">
        <f>IF($K605="NQC",VLOOKUP($A605,'2021_NQC_List-11_13'!$A$2:$T$1532,11,FALSE),0)</f>
        <v>1.1100000000000001</v>
      </c>
      <c r="U605">
        <f>IF($K605="NQC",VLOOKUP($A605,'2021_NQC_List-11_13'!$A$2:$T$1532,12,FALSE),0)</f>
        <v>1.03</v>
      </c>
      <c r="V605">
        <f>IF($K605="NQC",VLOOKUP($A605,'2021_NQC_List-11_13'!$A$2:$T$1532,13,FALSE),0)</f>
        <v>1.03</v>
      </c>
      <c r="W605">
        <f>IF($K605="NQC",VLOOKUP($A605,'2021_NQC_List-11_13'!$A$2:$T$1532,14,FALSE),0)</f>
        <v>0.97</v>
      </c>
      <c r="X605">
        <f>IF($K605="NQC",VLOOKUP($A605,'2021_NQC_List-11_13'!$A$2:$T$1532,15,FALSE),0)</f>
        <v>0.84</v>
      </c>
      <c r="Y605" t="str">
        <f t="shared" si="19"/>
        <v>Non-Hydro</v>
      </c>
      <c r="AA605" t="s">
        <v>4341</v>
      </c>
    </row>
    <row r="606" spans="1:28" x14ac:dyDescent="0.3">
      <c r="A606" t="str">
        <f>'OASIS-11_26'!E628</f>
        <v>GEYS13_7_UNIT13</v>
      </c>
      <c r="B606" t="str">
        <f>'OASIS-11_26'!G628</f>
        <v>GEYSERS UNIT 13 (HEALDSBURG)</v>
      </c>
      <c r="C606" t="str">
        <f>VLOOKUP($A606,'OASIS-11_26'!$E$2:$R$1556,2,FALSE)</f>
        <v>GEN</v>
      </c>
      <c r="D606" s="1">
        <f>VLOOKUP($A606,'OASIS-11_26'!$E$2:$R$1556,11,FALSE)</f>
        <v>29221</v>
      </c>
      <c r="E606" s="3">
        <f t="shared" si="18"/>
        <v>1980</v>
      </c>
      <c r="F606" t="str">
        <f>VLOOKUP($A606,'OASIS-11_26'!$E$2:$R$1556,9,FALSE)</f>
        <v>GEOTHERMAL</v>
      </c>
      <c r="G606" t="str">
        <f>VLOOKUP($A606,'OASIS-11_26'!$E$2:$R$1556,8,FALSE)</f>
        <v>STEAM</v>
      </c>
      <c r="H606">
        <f>VLOOKUP($A606,'OASIS-11_26'!$E$2:$R$1556,4,FALSE)</f>
        <v>95</v>
      </c>
      <c r="I606">
        <f>VLOOKUP($A606,'OASIS-11_26'!$E$2:$R$1556,5,FALSE)</f>
        <v>102</v>
      </c>
      <c r="J606" t="str">
        <f>VLOOKUP($A606,'OASIS-11_26'!$E$2:$R$1556,6,FALSE)</f>
        <v>PGAE</v>
      </c>
      <c r="K606" t="str">
        <f>IF(ISERROR(VLOOKUP($A606,'2021_NQC_List-11_13'!$A$2:$T$1532,4,FALSE)),"","NQC")</f>
        <v>NQC</v>
      </c>
      <c r="L606" s="3" t="str">
        <f>IF(ISERROR(VLOOKUP($A606,'2021_NQC_List-11_13'!$A$2:$T$1532,4,FALSE)),"",VLOOKUP($A606,'2021_NQC_List-11_13'!$A$2:$T$1532,18,FALSE))</f>
        <v>FC</v>
      </c>
      <c r="M606">
        <f>IF($K606="NQC",VLOOKUP($A606,'2021_NQC_List-11_13'!$A$2:$T$1532,4,FALSE),0)</f>
        <v>56</v>
      </c>
      <c r="N606">
        <f>IF($K606="NQC",VLOOKUP($A606,'2021_NQC_List-11_13'!$A$2:$T$1532,5,FALSE),0)</f>
        <v>56</v>
      </c>
      <c r="O606">
        <f>IF($K606="NQC",VLOOKUP($A606,'2021_NQC_List-11_13'!$A$2:$T$1532,6,FALSE),0)</f>
        <v>56</v>
      </c>
      <c r="P606">
        <f>IF($K606="NQC",VLOOKUP($A606,'2021_NQC_List-11_13'!$A$2:$T$1532,7,FALSE),0)</f>
        <v>56</v>
      </c>
      <c r="Q606">
        <f>IF($K606="NQC",VLOOKUP($A606,'2021_NQC_List-11_13'!$A$2:$T$1532,8,FALSE),0)</f>
        <v>56</v>
      </c>
      <c r="R606">
        <f>IF($K606="NQC",VLOOKUP($A606,'2021_NQC_List-11_13'!$A$2:$T$1532,9,FALSE),0)</f>
        <v>56</v>
      </c>
      <c r="S606">
        <f>IF($K606="NQC",VLOOKUP($A606,'2021_NQC_List-11_13'!$A$2:$T$1532,10,FALSE),0)</f>
        <v>56</v>
      </c>
      <c r="T606">
        <f>IF($K606="NQC",VLOOKUP($A606,'2021_NQC_List-11_13'!$A$2:$T$1532,11,FALSE),0)</f>
        <v>56</v>
      </c>
      <c r="U606">
        <f>IF($K606="NQC",VLOOKUP($A606,'2021_NQC_List-11_13'!$A$2:$T$1532,12,FALSE),0)</f>
        <v>56</v>
      </c>
      <c r="V606">
        <f>IF($K606="NQC",VLOOKUP($A606,'2021_NQC_List-11_13'!$A$2:$T$1532,13,FALSE),0)</f>
        <v>56</v>
      </c>
      <c r="W606">
        <f>IF($K606="NQC",VLOOKUP($A606,'2021_NQC_List-11_13'!$A$2:$T$1532,14,FALSE),0)</f>
        <v>56</v>
      </c>
      <c r="X606">
        <f>IF($K606="NQC",VLOOKUP($A606,'2021_NQC_List-11_13'!$A$2:$T$1532,15,FALSE),0)</f>
        <v>56</v>
      </c>
      <c r="Y606" t="str">
        <f t="shared" si="19"/>
        <v>Non-Hydro</v>
      </c>
      <c r="AA606" t="s">
        <v>4341</v>
      </c>
    </row>
    <row r="607" spans="1:28" x14ac:dyDescent="0.3">
      <c r="A607" t="str">
        <f>'OASIS-11_26'!E629</f>
        <v>KNGCTY_6_UNITA1</v>
      </c>
      <c r="B607" t="str">
        <f>'OASIS-11_26'!G629</f>
        <v>King City Energy Center, Unit 1</v>
      </c>
      <c r="C607" t="str">
        <f>VLOOKUP($A607,'OASIS-11_26'!$E$2:$R$1556,2,FALSE)</f>
        <v>GEN</v>
      </c>
      <c r="D607" s="1">
        <f>VLOOKUP($A607,'OASIS-11_26'!$E$2:$R$1556,11,FALSE)</f>
        <v>37270</v>
      </c>
      <c r="E607" s="3">
        <f t="shared" si="18"/>
        <v>2002</v>
      </c>
      <c r="F607" t="str">
        <f>VLOOKUP($A607,'OASIS-11_26'!$E$2:$R$1556,9,FALSE)</f>
        <v>NATURAL GAS</v>
      </c>
      <c r="G607" t="str">
        <f>VLOOKUP($A607,'OASIS-11_26'!$E$2:$R$1556,8,FALSE)</f>
        <v>COMBUSTION TURBINE</v>
      </c>
      <c r="H607">
        <f>VLOOKUP($A607,'OASIS-11_26'!$E$2:$R$1556,4,FALSE)</f>
        <v>44.6</v>
      </c>
      <c r="I607">
        <f>VLOOKUP($A607,'OASIS-11_26'!$E$2:$R$1556,5,FALSE)</f>
        <v>49.9</v>
      </c>
      <c r="J607" t="str">
        <f>VLOOKUP($A607,'OASIS-11_26'!$E$2:$R$1556,6,FALSE)</f>
        <v>PGAE</v>
      </c>
      <c r="K607" t="str">
        <f>IF(ISERROR(VLOOKUP($A607,'2021_NQC_List-11_13'!$A$2:$T$1532,4,FALSE)),"","NQC")</f>
        <v>NQC</v>
      </c>
      <c r="L607" s="3" t="str">
        <f>IF(ISERROR(VLOOKUP($A607,'2021_NQC_List-11_13'!$A$2:$T$1532,4,FALSE)),"",VLOOKUP($A607,'2021_NQC_List-11_13'!$A$2:$T$1532,18,FALSE))</f>
        <v>FC</v>
      </c>
      <c r="M607">
        <f>IF($K607="NQC",VLOOKUP($A607,'2021_NQC_List-11_13'!$A$2:$T$1532,4,FALSE),0)</f>
        <v>44.6</v>
      </c>
      <c r="N607">
        <f>IF($K607="NQC",VLOOKUP($A607,'2021_NQC_List-11_13'!$A$2:$T$1532,5,FALSE),0)</f>
        <v>44.6</v>
      </c>
      <c r="O607">
        <f>IF($K607="NQC",VLOOKUP($A607,'2021_NQC_List-11_13'!$A$2:$T$1532,6,FALSE),0)</f>
        <v>44.6</v>
      </c>
      <c r="P607">
        <f>IF($K607="NQC",VLOOKUP($A607,'2021_NQC_List-11_13'!$A$2:$T$1532,7,FALSE),0)</f>
        <v>44.6</v>
      </c>
      <c r="Q607">
        <f>IF($K607="NQC",VLOOKUP($A607,'2021_NQC_List-11_13'!$A$2:$T$1532,8,FALSE),0)</f>
        <v>44.6</v>
      </c>
      <c r="R607">
        <f>IF($K607="NQC",VLOOKUP($A607,'2021_NQC_List-11_13'!$A$2:$T$1532,9,FALSE),0)</f>
        <v>44.6</v>
      </c>
      <c r="S607">
        <f>IF($K607="NQC",VLOOKUP($A607,'2021_NQC_List-11_13'!$A$2:$T$1532,10,FALSE),0)</f>
        <v>44.6</v>
      </c>
      <c r="T607">
        <f>IF($K607="NQC",VLOOKUP($A607,'2021_NQC_List-11_13'!$A$2:$T$1532,11,FALSE),0)</f>
        <v>44.6</v>
      </c>
      <c r="U607">
        <f>IF($K607="NQC",VLOOKUP($A607,'2021_NQC_List-11_13'!$A$2:$T$1532,12,FALSE),0)</f>
        <v>44.6</v>
      </c>
      <c r="V607">
        <f>IF($K607="NQC",VLOOKUP($A607,'2021_NQC_List-11_13'!$A$2:$T$1532,13,FALSE),0)</f>
        <v>44.6</v>
      </c>
      <c r="W607">
        <f>IF($K607="NQC",VLOOKUP($A607,'2021_NQC_List-11_13'!$A$2:$T$1532,14,FALSE),0)</f>
        <v>44.6</v>
      </c>
      <c r="X607">
        <f>IF($K607="NQC",VLOOKUP($A607,'2021_NQC_List-11_13'!$A$2:$T$1532,15,FALSE),0)</f>
        <v>44.6</v>
      </c>
      <c r="Y607" t="str">
        <f t="shared" si="19"/>
        <v>Non-Hydro</v>
      </c>
      <c r="AA607" t="s">
        <v>4341</v>
      </c>
    </row>
    <row r="608" spans="1:28" x14ac:dyDescent="0.3">
      <c r="A608" t="str">
        <f>'OASIS-11_26'!E630</f>
        <v>MURRAY_6_UNIT</v>
      </c>
      <c r="B608" t="str">
        <f>'OASIS-11_26'!G630</f>
        <v>Grossmont Hospital</v>
      </c>
      <c r="C608" t="str">
        <f>VLOOKUP($A608,'OASIS-11_26'!$E$2:$R$1556,2,FALSE)</f>
        <v>GEN</v>
      </c>
      <c r="D608" s="1">
        <f>VLOOKUP($A608,'OASIS-11_26'!$E$2:$R$1556,11,FALSE)</f>
        <v>42720</v>
      </c>
      <c r="E608" s="3">
        <f t="shared" si="18"/>
        <v>2016</v>
      </c>
      <c r="F608" t="str">
        <f>VLOOKUP($A608,'OASIS-11_26'!$E$2:$R$1556,9,FALSE)</f>
        <v>NATURAL GAS</v>
      </c>
      <c r="G608" t="str">
        <f>VLOOKUP($A608,'OASIS-11_26'!$E$2:$R$1556,8,FALSE)</f>
        <v>COMBUSTION TURBINE</v>
      </c>
      <c r="H608">
        <f>VLOOKUP($A608,'OASIS-11_26'!$E$2:$R$1556,4,FALSE)</f>
        <v>4.12</v>
      </c>
      <c r="I608">
        <f>VLOOKUP($A608,'OASIS-11_26'!$E$2:$R$1556,5,FALSE)</f>
        <v>4.5999999999999996</v>
      </c>
      <c r="J608" t="str">
        <f>VLOOKUP($A608,'OASIS-11_26'!$E$2:$R$1556,6,FALSE)</f>
        <v>SDGE</v>
      </c>
      <c r="K608" t="str">
        <f>IF(ISERROR(VLOOKUP($A608,'2021_NQC_List-11_13'!$A$2:$T$1532,4,FALSE)),"","NQC")</f>
        <v>NQC</v>
      </c>
      <c r="L608" s="3" t="str">
        <f>IF(ISERROR(VLOOKUP($A608,'2021_NQC_List-11_13'!$A$2:$T$1532,4,FALSE)),"",VLOOKUP($A608,'2021_NQC_List-11_13'!$A$2:$T$1532,18,FALSE))</f>
        <v>EO</v>
      </c>
      <c r="M608">
        <f>IF($K608="NQC",VLOOKUP($A608,'2021_NQC_List-11_13'!$A$2:$T$1532,4,FALSE),0)</f>
        <v>0</v>
      </c>
      <c r="N608">
        <f>IF($K608="NQC",VLOOKUP($A608,'2021_NQC_List-11_13'!$A$2:$T$1532,5,FALSE),0)</f>
        <v>0</v>
      </c>
      <c r="O608">
        <f>IF($K608="NQC",VLOOKUP($A608,'2021_NQC_List-11_13'!$A$2:$T$1532,6,FALSE),0)</f>
        <v>0</v>
      </c>
      <c r="P608">
        <f>IF($K608="NQC",VLOOKUP($A608,'2021_NQC_List-11_13'!$A$2:$T$1532,7,FALSE),0)</f>
        <v>0</v>
      </c>
      <c r="Q608">
        <f>IF($K608="NQC",VLOOKUP($A608,'2021_NQC_List-11_13'!$A$2:$T$1532,8,FALSE),0)</f>
        <v>0</v>
      </c>
      <c r="R608">
        <f>IF($K608="NQC",VLOOKUP($A608,'2021_NQC_List-11_13'!$A$2:$T$1532,9,FALSE),0)</f>
        <v>0</v>
      </c>
      <c r="S608">
        <f>IF($K608="NQC",VLOOKUP($A608,'2021_NQC_List-11_13'!$A$2:$T$1532,10,FALSE),0)</f>
        <v>0</v>
      </c>
      <c r="T608">
        <f>IF($K608="NQC",VLOOKUP($A608,'2021_NQC_List-11_13'!$A$2:$T$1532,11,FALSE),0)</f>
        <v>0</v>
      </c>
      <c r="U608">
        <f>IF($K608="NQC",VLOOKUP($A608,'2021_NQC_List-11_13'!$A$2:$T$1532,12,FALSE),0)</f>
        <v>0</v>
      </c>
      <c r="V608">
        <f>IF($K608="NQC",VLOOKUP($A608,'2021_NQC_List-11_13'!$A$2:$T$1532,13,FALSE),0)</f>
        <v>0</v>
      </c>
      <c r="W608">
        <f>IF($K608="NQC",VLOOKUP($A608,'2021_NQC_List-11_13'!$A$2:$T$1532,14,FALSE),0)</f>
        <v>0</v>
      </c>
      <c r="X608">
        <f>IF($K608="NQC",VLOOKUP($A608,'2021_NQC_List-11_13'!$A$2:$T$1532,15,FALSE),0)</f>
        <v>0</v>
      </c>
      <c r="Y608" t="str">
        <f t="shared" si="19"/>
        <v>Non-Hydro</v>
      </c>
      <c r="AA608" t="s">
        <v>4341</v>
      </c>
    </row>
    <row r="609" spans="1:27" x14ac:dyDescent="0.3">
      <c r="A609" t="str">
        <f>'OASIS-11_26'!E631</f>
        <v>SYCAMR_2_UNIT 1</v>
      </c>
      <c r="B609" t="str">
        <f>'OASIS-11_26'!G631</f>
        <v>Sycamore Cogeneration Unit 1</v>
      </c>
      <c r="C609" t="str">
        <f>VLOOKUP($A609,'OASIS-11_26'!$E$2:$R$1556,2,FALSE)</f>
        <v>GEN</v>
      </c>
      <c r="D609" s="1">
        <f>VLOOKUP($A609,'OASIS-11_26'!$E$2:$R$1556,11,FALSE)</f>
        <v>31778</v>
      </c>
      <c r="E609" s="3">
        <f t="shared" si="18"/>
        <v>1987</v>
      </c>
      <c r="F609" t="str">
        <f>VLOOKUP($A609,'OASIS-11_26'!$E$2:$R$1556,9,FALSE)</f>
        <v>NATURAL GAS</v>
      </c>
      <c r="G609" t="str">
        <f>VLOOKUP($A609,'OASIS-11_26'!$E$2:$R$1556,8,FALSE)</f>
        <v>COMBUSTION TURBINE</v>
      </c>
      <c r="H609">
        <f>VLOOKUP($A609,'OASIS-11_26'!$E$2:$R$1556,4,FALSE)</f>
        <v>86</v>
      </c>
      <c r="I609">
        <f>VLOOKUP($A609,'OASIS-11_26'!$E$2:$R$1556,5,FALSE)</f>
        <v>90</v>
      </c>
      <c r="J609" t="str">
        <f>VLOOKUP($A609,'OASIS-11_26'!$E$2:$R$1556,6,FALSE)</f>
        <v>SCE</v>
      </c>
      <c r="K609" t="str">
        <f>IF(ISERROR(VLOOKUP($A609,'2021_NQC_List-11_13'!$A$2:$T$1532,4,FALSE)),"","NQC")</f>
        <v>NQC</v>
      </c>
      <c r="L609" s="3" t="str">
        <f>IF(ISERROR(VLOOKUP($A609,'2021_NQC_List-11_13'!$A$2:$T$1532,4,FALSE)),"",VLOOKUP($A609,'2021_NQC_List-11_13'!$A$2:$T$1532,18,FALSE))</f>
        <v>FC</v>
      </c>
      <c r="M609">
        <f>IF($K609="NQC",VLOOKUP($A609,'2021_NQC_List-11_13'!$A$2:$T$1532,4,FALSE),0)</f>
        <v>85</v>
      </c>
      <c r="N609">
        <f>IF($K609="NQC",VLOOKUP($A609,'2021_NQC_List-11_13'!$A$2:$T$1532,5,FALSE),0)</f>
        <v>85.07</v>
      </c>
      <c r="O609">
        <f>IF($K609="NQC",VLOOKUP($A609,'2021_NQC_List-11_13'!$A$2:$T$1532,6,FALSE),0)</f>
        <v>85.01</v>
      </c>
      <c r="P609">
        <f>IF($K609="NQC",VLOOKUP($A609,'2021_NQC_List-11_13'!$A$2:$T$1532,7,FALSE),0)</f>
        <v>85</v>
      </c>
      <c r="Q609">
        <f>IF($K609="NQC",VLOOKUP($A609,'2021_NQC_List-11_13'!$A$2:$T$1532,8,FALSE),0)</f>
        <v>81.89</v>
      </c>
      <c r="R609">
        <f>IF($K609="NQC",VLOOKUP($A609,'2021_NQC_List-11_13'!$A$2:$T$1532,9,FALSE),0)</f>
        <v>80.319999999999993</v>
      </c>
      <c r="S609">
        <f>IF($K609="NQC",VLOOKUP($A609,'2021_NQC_List-11_13'!$A$2:$T$1532,10,FALSE),0)</f>
        <v>79.290000000000006</v>
      </c>
      <c r="T609">
        <f>IF($K609="NQC",VLOOKUP($A609,'2021_NQC_List-11_13'!$A$2:$T$1532,11,FALSE),0)</f>
        <v>76.400000000000006</v>
      </c>
      <c r="U609">
        <f>IF($K609="NQC",VLOOKUP($A609,'2021_NQC_List-11_13'!$A$2:$T$1532,12,FALSE),0)</f>
        <v>78.53</v>
      </c>
      <c r="V609">
        <f>IF($K609="NQC",VLOOKUP($A609,'2021_NQC_List-11_13'!$A$2:$T$1532,13,FALSE),0)</f>
        <v>80.13</v>
      </c>
      <c r="W609">
        <f>IF($K609="NQC",VLOOKUP($A609,'2021_NQC_List-11_13'!$A$2:$T$1532,14,FALSE),0)</f>
        <v>82.7</v>
      </c>
      <c r="X609">
        <f>IF($K609="NQC",VLOOKUP($A609,'2021_NQC_List-11_13'!$A$2:$T$1532,15,FALSE),0)</f>
        <v>82.21</v>
      </c>
      <c r="Y609" t="str">
        <f t="shared" si="19"/>
        <v>Non-Hydro</v>
      </c>
      <c r="AA609" t="s">
        <v>4341</v>
      </c>
    </row>
    <row r="610" spans="1:27" x14ac:dyDescent="0.3">
      <c r="A610" t="str">
        <f>'OASIS-11_26'!E632</f>
        <v>WALCRK_2_CTG5</v>
      </c>
      <c r="B610" t="str">
        <f>'OASIS-11_26'!G632</f>
        <v>Walnut Creek Energy Park Unit 5</v>
      </c>
      <c r="C610" t="str">
        <f>VLOOKUP($A610,'OASIS-11_26'!$E$2:$R$1556,2,FALSE)</f>
        <v>GEN</v>
      </c>
      <c r="D610" s="1">
        <f>VLOOKUP($A610,'OASIS-11_26'!$E$2:$R$1556,11,FALSE)</f>
        <v>41394</v>
      </c>
      <c r="E610" s="3">
        <f t="shared" si="18"/>
        <v>2013</v>
      </c>
      <c r="F610" t="str">
        <f>VLOOKUP($A610,'OASIS-11_26'!$E$2:$R$1556,9,FALSE)</f>
        <v>NATURAL GAS</v>
      </c>
      <c r="G610" t="str">
        <f>VLOOKUP($A610,'OASIS-11_26'!$E$2:$R$1556,8,FALSE)</f>
        <v>COMBUSTION TURBINE</v>
      </c>
      <c r="H610">
        <f>VLOOKUP($A610,'OASIS-11_26'!$E$2:$R$1556,4,FALSE)</f>
        <v>96.65</v>
      </c>
      <c r="I610">
        <f>VLOOKUP($A610,'OASIS-11_26'!$E$2:$R$1556,5,FALSE)</f>
        <v>102.5</v>
      </c>
      <c r="J610" t="str">
        <f>VLOOKUP($A610,'OASIS-11_26'!$E$2:$R$1556,6,FALSE)</f>
        <v>SCE</v>
      </c>
      <c r="K610" t="str">
        <f>IF(ISERROR(VLOOKUP($A610,'2021_NQC_List-11_13'!$A$2:$T$1532,4,FALSE)),"","NQC")</f>
        <v>NQC</v>
      </c>
      <c r="L610" s="3" t="str">
        <f>IF(ISERROR(VLOOKUP($A610,'2021_NQC_List-11_13'!$A$2:$T$1532,4,FALSE)),"",VLOOKUP($A610,'2021_NQC_List-11_13'!$A$2:$T$1532,18,FALSE))</f>
        <v>FC</v>
      </c>
      <c r="M610">
        <f>IF($K610="NQC",VLOOKUP($A610,'2021_NQC_List-11_13'!$A$2:$T$1532,4,FALSE),0)</f>
        <v>96.65</v>
      </c>
      <c r="N610">
        <f>IF($K610="NQC",VLOOKUP($A610,'2021_NQC_List-11_13'!$A$2:$T$1532,5,FALSE),0)</f>
        <v>96.65</v>
      </c>
      <c r="O610">
        <f>IF($K610="NQC",VLOOKUP($A610,'2021_NQC_List-11_13'!$A$2:$T$1532,6,FALSE),0)</f>
        <v>96.65</v>
      </c>
      <c r="P610">
        <f>IF($K610="NQC",VLOOKUP($A610,'2021_NQC_List-11_13'!$A$2:$T$1532,7,FALSE),0)</f>
        <v>96.65</v>
      </c>
      <c r="Q610">
        <f>IF($K610="NQC",VLOOKUP($A610,'2021_NQC_List-11_13'!$A$2:$T$1532,8,FALSE),0)</f>
        <v>96.65</v>
      </c>
      <c r="R610">
        <f>IF($K610="NQC",VLOOKUP($A610,'2021_NQC_List-11_13'!$A$2:$T$1532,9,FALSE),0)</f>
        <v>96.65</v>
      </c>
      <c r="S610">
        <f>IF($K610="NQC",VLOOKUP($A610,'2021_NQC_List-11_13'!$A$2:$T$1532,10,FALSE),0)</f>
        <v>96.65</v>
      </c>
      <c r="T610">
        <f>IF($K610="NQC",VLOOKUP($A610,'2021_NQC_List-11_13'!$A$2:$T$1532,11,FALSE),0)</f>
        <v>96.65</v>
      </c>
      <c r="U610">
        <f>IF($K610="NQC",VLOOKUP($A610,'2021_NQC_List-11_13'!$A$2:$T$1532,12,FALSE),0)</f>
        <v>96.65</v>
      </c>
      <c r="V610">
        <f>IF($K610="NQC",VLOOKUP($A610,'2021_NQC_List-11_13'!$A$2:$T$1532,13,FALSE),0)</f>
        <v>96.65</v>
      </c>
      <c r="W610">
        <f>IF($K610="NQC",VLOOKUP($A610,'2021_NQC_List-11_13'!$A$2:$T$1532,14,FALSE),0)</f>
        <v>96.65</v>
      </c>
      <c r="X610">
        <f>IF($K610="NQC",VLOOKUP($A610,'2021_NQC_List-11_13'!$A$2:$T$1532,15,FALSE),0)</f>
        <v>96.65</v>
      </c>
      <c r="Y610" t="str">
        <f t="shared" si="19"/>
        <v>Non-Hydro</v>
      </c>
      <c r="AA610" t="s">
        <v>4341</v>
      </c>
    </row>
    <row r="611" spans="1:27" x14ac:dyDescent="0.3">
      <c r="A611" t="str">
        <f>'OASIS-11_26'!E633</f>
        <v>MSOLAR_2_SOLAR3</v>
      </c>
      <c r="B611" t="str">
        <f>'OASIS-11_26'!G633</f>
        <v>Mesquite Solar 3, LLC</v>
      </c>
      <c r="C611" t="str">
        <f>VLOOKUP($A611,'OASIS-11_26'!$E$2:$R$1556,2,FALSE)</f>
        <v>GEN</v>
      </c>
      <c r="D611" s="1">
        <f>VLOOKUP($A611,'OASIS-11_26'!$E$2:$R$1556,11,FALSE)</f>
        <v>42710</v>
      </c>
      <c r="E611" s="3">
        <f t="shared" si="18"/>
        <v>2016</v>
      </c>
      <c r="F611" t="str">
        <f>VLOOKUP($A611,'OASIS-11_26'!$E$2:$R$1556,9,FALSE)</f>
        <v>SUN</v>
      </c>
      <c r="G611" t="str">
        <f>VLOOKUP($A611,'OASIS-11_26'!$E$2:$R$1556,8,FALSE)</f>
        <v>PHOTO VOLTAIC</v>
      </c>
      <c r="H611">
        <f>VLOOKUP($A611,'OASIS-11_26'!$E$2:$R$1556,4,FALSE)</f>
        <v>152</v>
      </c>
      <c r="I611">
        <f>VLOOKUP($A611,'OASIS-11_26'!$E$2:$R$1556,5,FALSE)</f>
        <v>152</v>
      </c>
      <c r="J611" t="str">
        <f>VLOOKUP($A611,'OASIS-11_26'!$E$2:$R$1556,6,FALSE)</f>
        <v>SDGE</v>
      </c>
      <c r="K611" t="str">
        <f>IF(ISERROR(VLOOKUP($A611,'2021_NQC_List-11_13'!$A$2:$T$1532,4,FALSE)),"","NQC")</f>
        <v>NQC</v>
      </c>
      <c r="L611" s="3" t="str">
        <f>IF(ISERROR(VLOOKUP($A611,'2021_NQC_List-11_13'!$A$2:$T$1532,4,FALSE)),"",VLOOKUP($A611,'2021_NQC_List-11_13'!$A$2:$T$1532,18,FALSE))</f>
        <v>ID</v>
      </c>
      <c r="M611">
        <f>IF($K611="NQC",VLOOKUP($A611,'2021_NQC_List-11_13'!$A$2:$T$1532,4,FALSE),0)</f>
        <v>6.08</v>
      </c>
      <c r="N611">
        <f>IF($K611="NQC",VLOOKUP($A611,'2021_NQC_List-11_13'!$A$2:$T$1532,5,FALSE),0)</f>
        <v>4.5599999999999996</v>
      </c>
      <c r="O611">
        <f>IF($K611="NQC",VLOOKUP($A611,'2021_NQC_List-11_13'!$A$2:$T$1532,6,FALSE),0)</f>
        <v>27.36</v>
      </c>
      <c r="P611">
        <f>IF($K611="NQC",VLOOKUP($A611,'2021_NQC_List-11_13'!$A$2:$T$1532,7,FALSE),0)</f>
        <v>22.8</v>
      </c>
      <c r="Q611">
        <f>IF($K611="NQC",VLOOKUP($A611,'2021_NQC_List-11_13'!$A$2:$T$1532,8,FALSE),0)</f>
        <v>24.32</v>
      </c>
      <c r="R611">
        <f>IF($K611="NQC",VLOOKUP($A611,'2021_NQC_List-11_13'!$A$2:$T$1532,9,FALSE),0)</f>
        <v>47.12</v>
      </c>
      <c r="S611">
        <f>IF($K611="NQC",VLOOKUP($A611,'2021_NQC_List-11_13'!$A$2:$T$1532,10,FALSE),0)</f>
        <v>59.28</v>
      </c>
      <c r="T611">
        <f>IF($K611="NQC",VLOOKUP($A611,'2021_NQC_List-11_13'!$A$2:$T$1532,11,FALSE),0)</f>
        <v>41.04</v>
      </c>
      <c r="U611">
        <f>IF($K611="NQC",VLOOKUP($A611,'2021_NQC_List-11_13'!$A$2:$T$1532,12,FALSE),0)</f>
        <v>21.28</v>
      </c>
      <c r="V611">
        <f>IF($K611="NQC",VLOOKUP($A611,'2021_NQC_List-11_13'!$A$2:$T$1532,13,FALSE),0)</f>
        <v>3.04</v>
      </c>
      <c r="W611">
        <f>IF($K611="NQC",VLOOKUP($A611,'2021_NQC_List-11_13'!$A$2:$T$1532,14,FALSE),0)</f>
        <v>3.04</v>
      </c>
      <c r="X611">
        <f>IF($K611="NQC",VLOOKUP($A611,'2021_NQC_List-11_13'!$A$2:$T$1532,15,FALSE),0)</f>
        <v>0</v>
      </c>
      <c r="Y611" t="str">
        <f t="shared" si="19"/>
        <v>Non-Hydro</v>
      </c>
      <c r="AA611" t="s">
        <v>4341</v>
      </c>
    </row>
    <row r="612" spans="1:27" x14ac:dyDescent="0.3">
      <c r="A612" t="str">
        <f>'OASIS-11_26'!E634</f>
        <v>LAMONT_1_SOLAR4</v>
      </c>
      <c r="B612" t="str">
        <f>'OASIS-11_26'!G634</f>
        <v>Hayworth Solar Farm</v>
      </c>
      <c r="C612" t="str">
        <f>VLOOKUP($A612,'OASIS-11_26'!$E$2:$R$1556,2,FALSE)</f>
        <v>GEN</v>
      </c>
      <c r="D612" s="1">
        <f>VLOOKUP($A612,'OASIS-11_26'!$E$2:$R$1556,11,FALSE)</f>
        <v>42361</v>
      </c>
      <c r="E612" s="3">
        <f t="shared" si="18"/>
        <v>2015</v>
      </c>
      <c r="F612" t="str">
        <f>VLOOKUP($A612,'OASIS-11_26'!$E$2:$R$1556,9,FALSE)</f>
        <v>SUN</v>
      </c>
      <c r="G612" t="str">
        <f>VLOOKUP($A612,'OASIS-11_26'!$E$2:$R$1556,8,FALSE)</f>
        <v>PHOTO VOLTAIC</v>
      </c>
      <c r="H612">
        <f>VLOOKUP($A612,'OASIS-11_26'!$E$2:$R$1556,4,FALSE)</f>
        <v>26.66</v>
      </c>
      <c r="I612">
        <f>VLOOKUP($A612,'OASIS-11_26'!$E$2:$R$1556,5,FALSE)</f>
        <v>27</v>
      </c>
      <c r="J612" t="str">
        <f>VLOOKUP($A612,'OASIS-11_26'!$E$2:$R$1556,6,FALSE)</f>
        <v>PGAE</v>
      </c>
      <c r="K612" t="str">
        <f>IF(ISERROR(VLOOKUP($A612,'2021_NQC_List-11_13'!$A$2:$T$1532,4,FALSE)),"","NQC")</f>
        <v>NQC</v>
      </c>
      <c r="L612" s="3" t="str">
        <f>IF(ISERROR(VLOOKUP($A612,'2021_NQC_List-11_13'!$A$2:$T$1532,4,FALSE)),"",VLOOKUP($A612,'2021_NQC_List-11_13'!$A$2:$T$1532,18,FALSE))</f>
        <v>FC</v>
      </c>
      <c r="M612">
        <f>IF($K612="NQC",VLOOKUP($A612,'2021_NQC_List-11_13'!$A$2:$T$1532,4,FALSE),0)</f>
        <v>6.61</v>
      </c>
      <c r="N612">
        <f>IF($K612="NQC",VLOOKUP($A612,'2021_NQC_List-11_13'!$A$2:$T$1532,5,FALSE),0)</f>
        <v>10.64</v>
      </c>
      <c r="O612">
        <f>IF($K612="NQC",VLOOKUP($A612,'2021_NQC_List-11_13'!$A$2:$T$1532,6,FALSE),0)</f>
        <v>12.84</v>
      </c>
      <c r="P612">
        <f>IF($K612="NQC",VLOOKUP($A612,'2021_NQC_List-11_13'!$A$2:$T$1532,7,FALSE),0)</f>
        <v>18.420000000000002</v>
      </c>
      <c r="Q612">
        <f>IF($K612="NQC",VLOOKUP($A612,'2021_NQC_List-11_13'!$A$2:$T$1532,8,FALSE),0)</f>
        <v>20.02</v>
      </c>
      <c r="R612">
        <f>IF($K612="NQC",VLOOKUP($A612,'2021_NQC_List-11_13'!$A$2:$T$1532,9,FALSE),0)</f>
        <v>22.94</v>
      </c>
      <c r="S612">
        <f>IF($K612="NQC",VLOOKUP($A612,'2021_NQC_List-11_13'!$A$2:$T$1532,10,FALSE),0)</f>
        <v>19.899999999999999</v>
      </c>
      <c r="T612">
        <f>IF($K612="NQC",VLOOKUP($A612,'2021_NQC_List-11_13'!$A$2:$T$1532,11,FALSE),0)</f>
        <v>21.53</v>
      </c>
      <c r="U612">
        <f>IF($K612="NQC",VLOOKUP($A612,'2021_NQC_List-11_13'!$A$2:$T$1532,12,FALSE),0)</f>
        <v>20</v>
      </c>
      <c r="V612">
        <f>IF($K612="NQC",VLOOKUP($A612,'2021_NQC_List-11_13'!$A$2:$T$1532,13,FALSE),0)</f>
        <v>15.37</v>
      </c>
      <c r="W612">
        <f>IF($K612="NQC",VLOOKUP($A612,'2021_NQC_List-11_13'!$A$2:$T$1532,14,FALSE),0)</f>
        <v>8.6300000000000008</v>
      </c>
      <c r="X612">
        <f>IF($K612="NQC",VLOOKUP($A612,'2021_NQC_List-11_13'!$A$2:$T$1532,15,FALSE),0)</f>
        <v>6.61</v>
      </c>
      <c r="Y612" t="str">
        <f t="shared" si="19"/>
        <v>Non-Hydro</v>
      </c>
      <c r="AA612" t="s">
        <v>4341</v>
      </c>
    </row>
    <row r="613" spans="1:27" x14ac:dyDescent="0.3">
      <c r="A613" t="str">
        <f>'OASIS-11_26'!E635</f>
        <v>PEARBL_2_NSPIN</v>
      </c>
      <c r="B613" t="str">
        <f>'OASIS-11_26'!G635</f>
        <v>PEARBL_2_NSPIN</v>
      </c>
      <c r="C613" t="str">
        <f>VLOOKUP($A613,'OASIS-11_26'!$E$2:$R$1556,2,FALSE)</f>
        <v>GEN</v>
      </c>
      <c r="D613" s="1">
        <f>VLOOKUP($A613,'OASIS-11_26'!$E$2:$R$1556,11,FALSE)</f>
        <v>0</v>
      </c>
      <c r="E613" s="3" t="str">
        <f t="shared" si="18"/>
        <v/>
      </c>
      <c r="F613" t="str">
        <f>VLOOKUP($A613,'OASIS-11_26'!$E$2:$R$1556,9,FALSE)</f>
        <v>WATER</v>
      </c>
      <c r="G613" t="str">
        <f>VLOOKUP($A613,'OASIS-11_26'!$E$2:$R$1556,8,FALSE)</f>
        <v>PUMP</v>
      </c>
      <c r="H613">
        <f>VLOOKUP($A613,'OASIS-11_26'!$E$2:$R$1556,4,FALSE)</f>
        <v>118</v>
      </c>
      <c r="I613">
        <f>VLOOKUP($A613,'OASIS-11_26'!$E$2:$R$1556,5,FALSE)</f>
        <v>151.19999999999999</v>
      </c>
      <c r="J613" t="str">
        <f>VLOOKUP($A613,'OASIS-11_26'!$E$2:$R$1556,6,FALSE)</f>
        <v>SCE</v>
      </c>
      <c r="K613" t="str">
        <f>IF(ISERROR(VLOOKUP($A613,'2021_NQC_List-11_13'!$A$2:$T$1532,4,FALSE)),"","NQC")</f>
        <v>NQC</v>
      </c>
      <c r="L613" s="3" t="str">
        <f>IF(ISERROR(VLOOKUP($A613,'2021_NQC_List-11_13'!$A$2:$T$1532,4,FALSE)),"",VLOOKUP($A613,'2021_NQC_List-11_13'!$A$2:$T$1532,18,FALSE))</f>
        <v>FC</v>
      </c>
      <c r="M613">
        <f>IF($K613="NQC",VLOOKUP($A613,'2021_NQC_List-11_13'!$A$2:$T$1532,4,FALSE),0)</f>
        <v>21</v>
      </c>
      <c r="N613">
        <f>IF($K613="NQC",VLOOKUP($A613,'2021_NQC_List-11_13'!$A$2:$T$1532,5,FALSE),0)</f>
        <v>21</v>
      </c>
      <c r="O613">
        <f>IF($K613="NQC",VLOOKUP($A613,'2021_NQC_List-11_13'!$A$2:$T$1532,6,FALSE),0)</f>
        <v>42</v>
      </c>
      <c r="P613">
        <f>IF($K613="NQC",VLOOKUP($A613,'2021_NQC_List-11_13'!$A$2:$T$1532,7,FALSE),0)</f>
        <v>46</v>
      </c>
      <c r="Q613">
        <f>IF($K613="NQC",VLOOKUP($A613,'2021_NQC_List-11_13'!$A$2:$T$1532,8,FALSE),0)</f>
        <v>46</v>
      </c>
      <c r="R613">
        <f>IF($K613="NQC",VLOOKUP($A613,'2021_NQC_List-11_13'!$A$2:$T$1532,9,FALSE),0)</f>
        <v>46</v>
      </c>
      <c r="S613">
        <f>IF($K613="NQC",VLOOKUP($A613,'2021_NQC_List-11_13'!$A$2:$T$1532,10,FALSE),0)</f>
        <v>46</v>
      </c>
      <c r="T613">
        <f>IF($K613="NQC",VLOOKUP($A613,'2021_NQC_List-11_13'!$A$2:$T$1532,11,FALSE),0)</f>
        <v>46</v>
      </c>
      <c r="U613">
        <f>IF($K613="NQC",VLOOKUP($A613,'2021_NQC_List-11_13'!$A$2:$T$1532,12,FALSE),0)</f>
        <v>46</v>
      </c>
      <c r="V613">
        <f>IF($K613="NQC",VLOOKUP($A613,'2021_NQC_List-11_13'!$A$2:$T$1532,13,FALSE),0)</f>
        <v>46</v>
      </c>
      <c r="W613">
        <f>IF($K613="NQC",VLOOKUP($A613,'2021_NQC_List-11_13'!$A$2:$T$1532,14,FALSE),0)</f>
        <v>46</v>
      </c>
      <c r="X613">
        <f>IF($K613="NQC",VLOOKUP($A613,'2021_NQC_List-11_13'!$A$2:$T$1532,15,FALSE),0)</f>
        <v>46</v>
      </c>
      <c r="Y613" t="str">
        <f t="shared" si="19"/>
        <v>Hydro-Pump</v>
      </c>
      <c r="AA613" t="s">
        <v>4341</v>
      </c>
    </row>
    <row r="614" spans="1:27" x14ac:dyDescent="0.3">
      <c r="A614" t="str">
        <f>'OASIS-11_26'!E636</f>
        <v>SCEW_2_PDRP121</v>
      </c>
      <c r="B614" t="str">
        <f>'OASIS-11_26'!G636</f>
        <v>SCEW_2_PDRP121</v>
      </c>
      <c r="C614" t="str">
        <f>VLOOKUP($A614,'OASIS-11_26'!$E$2:$R$1556,2,FALSE)</f>
        <v>GEN</v>
      </c>
      <c r="D614" s="1">
        <f>VLOOKUP($A614,'OASIS-11_26'!$E$2:$R$1556,11,FALSE)</f>
        <v>0</v>
      </c>
      <c r="E614" s="3" t="str">
        <f t="shared" si="18"/>
        <v/>
      </c>
      <c r="F614" t="str">
        <f>VLOOKUP($A614,'OASIS-11_26'!$E$2:$R$1556,9,FALSE)</f>
        <v>OTHER</v>
      </c>
      <c r="G614" t="str">
        <f>VLOOKUP($A614,'OASIS-11_26'!$E$2:$R$1556,8,FALSE)</f>
        <v>OTHER</v>
      </c>
      <c r="H614">
        <f>VLOOKUP($A614,'OASIS-11_26'!$E$2:$R$1556,4,FALSE)</f>
        <v>0.99</v>
      </c>
      <c r="I614">
        <f>VLOOKUP($A614,'OASIS-11_26'!$E$2:$R$1556,5,FALSE)</f>
        <v>0</v>
      </c>
      <c r="J614" t="str">
        <f>VLOOKUP($A614,'OASIS-11_26'!$E$2:$R$1556,6,FALSE)</f>
        <v>SCE</v>
      </c>
      <c r="K614" t="str">
        <f>IF(ISERROR(VLOOKUP($A614,'2021_NQC_List-11_13'!$A$2:$T$1532,4,FALSE)),"","NQC")</f>
        <v>NQC</v>
      </c>
      <c r="L614" s="3" t="str">
        <f>IF(ISERROR(VLOOKUP($A614,'2021_NQC_List-11_13'!$A$2:$T$1532,4,FALSE)),"",VLOOKUP($A614,'2021_NQC_List-11_13'!$A$2:$T$1532,18,FALSE))</f>
        <v>FC</v>
      </c>
      <c r="M614">
        <f>IF($K614="NQC",VLOOKUP($A614,'2021_NQC_List-11_13'!$A$2:$T$1532,4,FALSE),0)</f>
        <v>0.97</v>
      </c>
      <c r="N614">
        <f>IF($K614="NQC",VLOOKUP($A614,'2021_NQC_List-11_13'!$A$2:$T$1532,5,FALSE),0)</f>
        <v>0.98</v>
      </c>
      <c r="O614">
        <f>IF($K614="NQC",VLOOKUP($A614,'2021_NQC_List-11_13'!$A$2:$T$1532,6,FALSE),0)</f>
        <v>0</v>
      </c>
      <c r="P614">
        <f>IF($K614="NQC",VLOOKUP($A614,'2021_NQC_List-11_13'!$A$2:$T$1532,7,FALSE),0)</f>
        <v>0</v>
      </c>
      <c r="Q614">
        <f>IF($K614="NQC",VLOOKUP($A614,'2021_NQC_List-11_13'!$A$2:$T$1532,8,FALSE),0)</f>
        <v>0</v>
      </c>
      <c r="R614">
        <f>IF($K614="NQC",VLOOKUP($A614,'2021_NQC_List-11_13'!$A$2:$T$1532,9,FALSE),0)</f>
        <v>0</v>
      </c>
      <c r="S614">
        <f>IF($K614="NQC",VLOOKUP($A614,'2021_NQC_List-11_13'!$A$2:$T$1532,10,FALSE),0)</f>
        <v>0</v>
      </c>
      <c r="T614">
        <f>IF($K614="NQC",VLOOKUP($A614,'2021_NQC_List-11_13'!$A$2:$T$1532,11,FALSE),0)</f>
        <v>0</v>
      </c>
      <c r="U614">
        <f>IF($K614="NQC",VLOOKUP($A614,'2021_NQC_List-11_13'!$A$2:$T$1532,12,FALSE),0)</f>
        <v>0</v>
      </c>
      <c r="V614">
        <f>IF($K614="NQC",VLOOKUP($A614,'2021_NQC_List-11_13'!$A$2:$T$1532,13,FALSE),0)</f>
        <v>0</v>
      </c>
      <c r="W614">
        <f>IF($K614="NQC",VLOOKUP($A614,'2021_NQC_List-11_13'!$A$2:$T$1532,14,FALSE),0)</f>
        <v>0</v>
      </c>
      <c r="X614">
        <f>IF($K614="NQC",VLOOKUP($A614,'2021_NQC_List-11_13'!$A$2:$T$1532,15,FALSE),0)</f>
        <v>0</v>
      </c>
      <c r="Y614" t="str">
        <f t="shared" si="19"/>
        <v>Non-Hydro</v>
      </c>
      <c r="Z614" t="s">
        <v>4361</v>
      </c>
      <c r="AA614" t="s">
        <v>4341</v>
      </c>
    </row>
    <row r="615" spans="1:27" x14ac:dyDescent="0.3">
      <c r="A615" t="str">
        <f>'OASIS-11_26'!E637</f>
        <v>DONNLS_7_UNIT</v>
      </c>
      <c r="B615" t="str">
        <f>'OASIS-11_26'!G637</f>
        <v>Donnells Hydro</v>
      </c>
      <c r="C615" t="str">
        <f>VLOOKUP($A615,'OASIS-11_26'!$E$2:$R$1556,2,FALSE)</f>
        <v>GEN</v>
      </c>
      <c r="D615" s="1">
        <f>VLOOKUP($A615,'OASIS-11_26'!$E$2:$R$1556,11,FALSE)</f>
        <v>20821</v>
      </c>
      <c r="E615" s="3">
        <f t="shared" si="18"/>
        <v>1957</v>
      </c>
      <c r="F615" t="str">
        <f>VLOOKUP($A615,'OASIS-11_26'!$E$2:$R$1556,9,FALSE)</f>
        <v>WATER</v>
      </c>
      <c r="G615" t="str">
        <f>VLOOKUP($A615,'OASIS-11_26'!$E$2:$R$1556,8,FALSE)</f>
        <v>HYDRO</v>
      </c>
      <c r="H615">
        <f>VLOOKUP($A615,'OASIS-11_26'!$E$2:$R$1556,4,FALSE)</f>
        <v>72</v>
      </c>
      <c r="I615">
        <f>VLOOKUP($A615,'OASIS-11_26'!$E$2:$R$1556,5,FALSE)</f>
        <v>72</v>
      </c>
      <c r="J615" t="str">
        <f>VLOOKUP($A615,'OASIS-11_26'!$E$2:$R$1556,6,FALSE)</f>
        <v>PGAE</v>
      </c>
      <c r="K615" t="str">
        <f>IF(ISERROR(VLOOKUP($A615,'2021_NQC_List-11_13'!$A$2:$T$1532,4,FALSE)),"","NQC")</f>
        <v>NQC</v>
      </c>
      <c r="L615" s="3" t="str">
        <f>IF(ISERROR(VLOOKUP($A615,'2021_NQC_List-11_13'!$A$2:$T$1532,4,FALSE)),"",VLOOKUP($A615,'2021_NQC_List-11_13'!$A$2:$T$1532,18,FALSE))</f>
        <v>FC</v>
      </c>
      <c r="M615">
        <f>IF($K615="NQC",VLOOKUP($A615,'2021_NQC_List-11_13'!$A$2:$T$1532,4,FALSE),0)</f>
        <v>65.95</v>
      </c>
      <c r="N615">
        <f>IF($K615="NQC",VLOOKUP($A615,'2021_NQC_List-11_13'!$A$2:$T$1532,5,FALSE),0)</f>
        <v>66.319999999999993</v>
      </c>
      <c r="O615">
        <f>IF($K615="NQC",VLOOKUP($A615,'2021_NQC_List-11_13'!$A$2:$T$1532,6,FALSE),0)</f>
        <v>67.86</v>
      </c>
      <c r="P615">
        <f>IF($K615="NQC",VLOOKUP($A615,'2021_NQC_List-11_13'!$A$2:$T$1532,7,FALSE),0)</f>
        <v>65.209999999999994</v>
      </c>
      <c r="Q615">
        <f>IF($K615="NQC",VLOOKUP($A615,'2021_NQC_List-11_13'!$A$2:$T$1532,8,FALSE),0)</f>
        <v>70.099999999999994</v>
      </c>
      <c r="R615">
        <f>IF($K615="NQC",VLOOKUP($A615,'2021_NQC_List-11_13'!$A$2:$T$1532,9,FALSE),0)</f>
        <v>72</v>
      </c>
      <c r="S615">
        <f>IF($K615="NQC",VLOOKUP($A615,'2021_NQC_List-11_13'!$A$2:$T$1532,10,FALSE),0)</f>
        <v>72</v>
      </c>
      <c r="T615">
        <f>IF($K615="NQC",VLOOKUP($A615,'2021_NQC_List-11_13'!$A$2:$T$1532,11,FALSE),0)</f>
        <v>72</v>
      </c>
      <c r="U615">
        <f>IF($K615="NQC",VLOOKUP($A615,'2021_NQC_List-11_13'!$A$2:$T$1532,12,FALSE),0)</f>
        <v>72</v>
      </c>
      <c r="V615">
        <f>IF($K615="NQC",VLOOKUP($A615,'2021_NQC_List-11_13'!$A$2:$T$1532,13,FALSE),0)</f>
        <v>70.02</v>
      </c>
      <c r="W615">
        <f>IF($K615="NQC",VLOOKUP($A615,'2021_NQC_List-11_13'!$A$2:$T$1532,14,FALSE),0)</f>
        <v>67.92</v>
      </c>
      <c r="X615">
        <f>IF($K615="NQC",VLOOKUP($A615,'2021_NQC_List-11_13'!$A$2:$T$1532,15,FALSE),0)</f>
        <v>66.81</v>
      </c>
      <c r="Y615" t="str">
        <f t="shared" si="19"/>
        <v>Hydro-Large Hydro</v>
      </c>
      <c r="AA615" t="s">
        <v>4341</v>
      </c>
    </row>
    <row r="616" spans="1:27" x14ac:dyDescent="0.3">
      <c r="A616" t="str">
        <f>'OASIS-11_26'!E638</f>
        <v>SHELRF_1_UNITS</v>
      </c>
      <c r="B616" t="str">
        <f>'OASIS-11_26'!G638</f>
        <v>SHELL OIL REFINERY AGGREGATE</v>
      </c>
      <c r="C616" t="str">
        <f>VLOOKUP($A616,'OASIS-11_26'!$E$2:$R$1556,2,FALSE)</f>
        <v>GEN</v>
      </c>
      <c r="D616" s="1">
        <f>VLOOKUP($A616,'OASIS-11_26'!$E$2:$R$1556,11,FALSE)</f>
        <v>34700</v>
      </c>
      <c r="E616" s="3">
        <f t="shared" si="18"/>
        <v>1995</v>
      </c>
      <c r="F616" t="str">
        <f>VLOOKUP($A616,'OASIS-11_26'!$E$2:$R$1556,9,FALSE)</f>
        <v>NATURAL GAS</v>
      </c>
      <c r="G616" t="str">
        <f>VLOOKUP($A616,'OASIS-11_26'!$E$2:$R$1556,8,FALSE)</f>
        <v>COMBINED CYCLE</v>
      </c>
      <c r="H616">
        <f>VLOOKUP($A616,'OASIS-11_26'!$E$2:$R$1556,4,FALSE)</f>
        <v>100</v>
      </c>
      <c r="I616">
        <f>VLOOKUP($A616,'OASIS-11_26'!$E$2:$R$1556,5,FALSE)</f>
        <v>0</v>
      </c>
      <c r="J616" t="str">
        <f>VLOOKUP($A616,'OASIS-11_26'!$E$2:$R$1556,6,FALSE)</f>
        <v>PGAE</v>
      </c>
      <c r="K616" t="str">
        <f>IF(ISERROR(VLOOKUP($A616,'2021_NQC_List-11_13'!$A$2:$T$1532,4,FALSE)),"","NQC")</f>
        <v>NQC</v>
      </c>
      <c r="L616" s="3" t="str">
        <f>IF(ISERROR(VLOOKUP($A616,'2021_NQC_List-11_13'!$A$2:$T$1532,4,FALSE)),"",VLOOKUP($A616,'2021_NQC_List-11_13'!$A$2:$T$1532,18,FALSE))</f>
        <v>FC</v>
      </c>
      <c r="M616">
        <f>IF($K616="NQC",VLOOKUP($A616,'2021_NQC_List-11_13'!$A$2:$T$1532,4,FALSE),0)</f>
        <v>28.27</v>
      </c>
      <c r="N616">
        <f>IF($K616="NQC",VLOOKUP($A616,'2021_NQC_List-11_13'!$A$2:$T$1532,5,FALSE),0)</f>
        <v>27.21</v>
      </c>
      <c r="O616">
        <f>IF($K616="NQC",VLOOKUP($A616,'2021_NQC_List-11_13'!$A$2:$T$1532,6,FALSE),0)</f>
        <v>26.44</v>
      </c>
      <c r="P616">
        <f>IF($K616="NQC",VLOOKUP($A616,'2021_NQC_List-11_13'!$A$2:$T$1532,7,FALSE),0)</f>
        <v>24.79</v>
      </c>
      <c r="Q616">
        <f>IF($K616="NQC",VLOOKUP($A616,'2021_NQC_List-11_13'!$A$2:$T$1532,8,FALSE),0)</f>
        <v>30.34</v>
      </c>
      <c r="R616">
        <f>IF($K616="NQC",VLOOKUP($A616,'2021_NQC_List-11_13'!$A$2:$T$1532,9,FALSE),0)</f>
        <v>31.04</v>
      </c>
      <c r="S616">
        <f>IF($K616="NQC",VLOOKUP($A616,'2021_NQC_List-11_13'!$A$2:$T$1532,10,FALSE),0)</f>
        <v>28.44</v>
      </c>
      <c r="T616">
        <f>IF($K616="NQC",VLOOKUP($A616,'2021_NQC_List-11_13'!$A$2:$T$1532,11,FALSE),0)</f>
        <v>28.98</v>
      </c>
      <c r="U616">
        <f>IF($K616="NQC",VLOOKUP($A616,'2021_NQC_List-11_13'!$A$2:$T$1532,12,FALSE),0)</f>
        <v>27.9</v>
      </c>
      <c r="V616">
        <f>IF($K616="NQC",VLOOKUP($A616,'2021_NQC_List-11_13'!$A$2:$T$1532,13,FALSE),0)</f>
        <v>25.12</v>
      </c>
      <c r="W616">
        <f>IF($K616="NQC",VLOOKUP($A616,'2021_NQC_List-11_13'!$A$2:$T$1532,14,FALSE),0)</f>
        <v>28.72</v>
      </c>
      <c r="X616">
        <f>IF($K616="NQC",VLOOKUP($A616,'2021_NQC_List-11_13'!$A$2:$T$1532,15,FALSE),0)</f>
        <v>30.48</v>
      </c>
      <c r="Y616" t="str">
        <f t="shared" si="19"/>
        <v>Non-Hydro</v>
      </c>
      <c r="AA616" t="s">
        <v>4341</v>
      </c>
    </row>
    <row r="617" spans="1:27" x14ac:dyDescent="0.3">
      <c r="A617" t="str">
        <f>'OASIS-11_26'!E639</f>
        <v>PIT7_7_UNIT 2</v>
      </c>
      <c r="B617" t="str">
        <f>'OASIS-11_26'!G639</f>
        <v>PIT PH 7 UNIT 2</v>
      </c>
      <c r="C617" t="str">
        <f>VLOOKUP($A617,'OASIS-11_26'!$E$2:$R$1556,2,FALSE)</f>
        <v>GEN</v>
      </c>
      <c r="D617" s="1">
        <f>VLOOKUP($A617,'OASIS-11_26'!$E$2:$R$1556,11,FALSE)</f>
        <v>23743</v>
      </c>
      <c r="E617" s="3">
        <f t="shared" si="18"/>
        <v>1965</v>
      </c>
      <c r="F617" t="str">
        <f>VLOOKUP($A617,'OASIS-11_26'!$E$2:$R$1556,9,FALSE)</f>
        <v>WATER</v>
      </c>
      <c r="G617" t="str">
        <f>VLOOKUP($A617,'OASIS-11_26'!$E$2:$R$1556,8,FALSE)</f>
        <v>HYDRO</v>
      </c>
      <c r="H617">
        <f>VLOOKUP($A617,'OASIS-11_26'!$E$2:$R$1556,4,FALSE)</f>
        <v>54.6</v>
      </c>
      <c r="I617">
        <f>VLOOKUP($A617,'OASIS-11_26'!$E$2:$R$1556,5,FALSE)</f>
        <v>54.6</v>
      </c>
      <c r="J617" t="str">
        <f>VLOOKUP($A617,'OASIS-11_26'!$E$2:$R$1556,6,FALSE)</f>
        <v>PGAE</v>
      </c>
      <c r="K617" t="str">
        <f>IF(ISERROR(VLOOKUP($A617,'2021_NQC_List-11_13'!$A$2:$T$1532,4,FALSE)),"","NQC")</f>
        <v>NQC</v>
      </c>
      <c r="L617" s="3" t="str">
        <f>IF(ISERROR(VLOOKUP($A617,'2021_NQC_List-11_13'!$A$2:$T$1532,4,FALSE)),"",VLOOKUP($A617,'2021_NQC_List-11_13'!$A$2:$T$1532,18,FALSE))</f>
        <v>FC</v>
      </c>
      <c r="M617">
        <f>IF($K617="NQC",VLOOKUP($A617,'2021_NQC_List-11_13'!$A$2:$T$1532,4,FALSE),0)</f>
        <v>43.03</v>
      </c>
      <c r="N617">
        <f>IF($K617="NQC",VLOOKUP($A617,'2021_NQC_List-11_13'!$A$2:$T$1532,5,FALSE),0)</f>
        <v>51</v>
      </c>
      <c r="O617">
        <f>IF($K617="NQC",VLOOKUP($A617,'2021_NQC_List-11_13'!$A$2:$T$1532,6,FALSE),0)</f>
        <v>53.2</v>
      </c>
      <c r="P617">
        <f>IF($K617="NQC",VLOOKUP($A617,'2021_NQC_List-11_13'!$A$2:$T$1532,7,FALSE),0)</f>
        <v>53.88</v>
      </c>
      <c r="Q617">
        <f>IF($K617="NQC",VLOOKUP($A617,'2021_NQC_List-11_13'!$A$2:$T$1532,8,FALSE),0)</f>
        <v>43.2</v>
      </c>
      <c r="R617">
        <f>IF($K617="NQC",VLOOKUP($A617,'2021_NQC_List-11_13'!$A$2:$T$1532,9,FALSE),0)</f>
        <v>51.17</v>
      </c>
      <c r="S617">
        <f>IF($K617="NQC",VLOOKUP($A617,'2021_NQC_List-11_13'!$A$2:$T$1532,10,FALSE),0)</f>
        <v>53.48</v>
      </c>
      <c r="T617">
        <f>IF($K617="NQC",VLOOKUP($A617,'2021_NQC_List-11_13'!$A$2:$T$1532,11,FALSE),0)</f>
        <v>53.83</v>
      </c>
      <c r="U617">
        <f>IF($K617="NQC",VLOOKUP($A617,'2021_NQC_List-11_13'!$A$2:$T$1532,12,FALSE),0)</f>
        <v>53.88</v>
      </c>
      <c r="V617">
        <f>IF($K617="NQC",VLOOKUP($A617,'2021_NQC_List-11_13'!$A$2:$T$1532,13,FALSE),0)</f>
        <v>53.68</v>
      </c>
      <c r="W617">
        <f>IF($K617="NQC",VLOOKUP($A617,'2021_NQC_List-11_13'!$A$2:$T$1532,14,FALSE),0)</f>
        <v>44.68</v>
      </c>
      <c r="X617">
        <f>IF($K617="NQC",VLOOKUP($A617,'2021_NQC_List-11_13'!$A$2:$T$1532,15,FALSE),0)</f>
        <v>42.06</v>
      </c>
      <c r="Y617" t="str">
        <f t="shared" si="19"/>
        <v>Hydro-Large Hydro</v>
      </c>
      <c r="AA617" t="s">
        <v>4341</v>
      </c>
    </row>
    <row r="618" spans="1:27" x14ac:dyDescent="0.3">
      <c r="A618" t="str">
        <f>'OASIS-11_26'!E640</f>
        <v>CHWCHL_1_UNIT</v>
      </c>
      <c r="B618" t="str">
        <f>'OASIS-11_26'!G640</f>
        <v>CHOW 2 PEAKER PLANT</v>
      </c>
      <c r="C618" t="str">
        <f>VLOOKUP($A618,'OASIS-11_26'!$E$2:$R$1556,2,FALSE)</f>
        <v>GEN</v>
      </c>
      <c r="D618" s="1">
        <f>VLOOKUP($A618,'OASIS-11_26'!$E$2:$R$1556,11,FALSE)</f>
        <v>37055</v>
      </c>
      <c r="E618" s="3">
        <f t="shared" si="18"/>
        <v>2001</v>
      </c>
      <c r="F618" t="str">
        <f>VLOOKUP($A618,'OASIS-11_26'!$E$2:$R$1556,9,FALSE)</f>
        <v>NATURAL GAS</v>
      </c>
      <c r="G618" t="str">
        <f>VLOOKUP($A618,'OASIS-11_26'!$E$2:$R$1556,8,FALSE)</f>
        <v>RECIPROCATING ENGINE</v>
      </c>
      <c r="H618">
        <f>VLOOKUP($A618,'OASIS-11_26'!$E$2:$R$1556,4,FALSE)</f>
        <v>48.6</v>
      </c>
      <c r="I618">
        <f>VLOOKUP($A618,'OASIS-11_26'!$E$2:$R$1556,5,FALSE)</f>
        <v>48.6</v>
      </c>
      <c r="J618" t="str">
        <f>VLOOKUP($A618,'OASIS-11_26'!$E$2:$R$1556,6,FALSE)</f>
        <v>PGAE</v>
      </c>
      <c r="K618" t="str">
        <f>IF(ISERROR(VLOOKUP($A618,'2021_NQC_List-11_13'!$A$2:$T$1532,4,FALSE)),"","NQC")</f>
        <v>NQC</v>
      </c>
      <c r="L618" s="3" t="str">
        <f>IF(ISERROR(VLOOKUP($A618,'2021_NQC_List-11_13'!$A$2:$T$1532,4,FALSE)),"",VLOOKUP($A618,'2021_NQC_List-11_13'!$A$2:$T$1532,18,FALSE))</f>
        <v>FC</v>
      </c>
      <c r="M618">
        <f>IF($K618="NQC",VLOOKUP($A618,'2021_NQC_List-11_13'!$A$2:$T$1532,4,FALSE),0)</f>
        <v>48</v>
      </c>
      <c r="N618">
        <f>IF($K618="NQC",VLOOKUP($A618,'2021_NQC_List-11_13'!$A$2:$T$1532,5,FALSE),0)</f>
        <v>48</v>
      </c>
      <c r="O618">
        <f>IF($K618="NQC",VLOOKUP($A618,'2021_NQC_List-11_13'!$A$2:$T$1532,6,FALSE),0)</f>
        <v>48</v>
      </c>
      <c r="P618">
        <f>IF($K618="NQC",VLOOKUP($A618,'2021_NQC_List-11_13'!$A$2:$T$1532,7,FALSE),0)</f>
        <v>48</v>
      </c>
      <c r="Q618">
        <f>IF($K618="NQC",VLOOKUP($A618,'2021_NQC_List-11_13'!$A$2:$T$1532,8,FALSE),0)</f>
        <v>48</v>
      </c>
      <c r="R618">
        <f>IF($K618="NQC",VLOOKUP($A618,'2021_NQC_List-11_13'!$A$2:$T$1532,9,FALSE),0)</f>
        <v>48</v>
      </c>
      <c r="S618">
        <f>IF($K618="NQC",VLOOKUP($A618,'2021_NQC_List-11_13'!$A$2:$T$1532,10,FALSE),0)</f>
        <v>48</v>
      </c>
      <c r="T618">
        <f>IF($K618="NQC",VLOOKUP($A618,'2021_NQC_List-11_13'!$A$2:$T$1532,11,FALSE),0)</f>
        <v>48</v>
      </c>
      <c r="U618">
        <f>IF($K618="NQC",VLOOKUP($A618,'2021_NQC_List-11_13'!$A$2:$T$1532,12,FALSE),0)</f>
        <v>48</v>
      </c>
      <c r="V618">
        <f>IF($K618="NQC",VLOOKUP($A618,'2021_NQC_List-11_13'!$A$2:$T$1532,13,FALSE),0)</f>
        <v>48</v>
      </c>
      <c r="W618">
        <f>IF($K618="NQC",VLOOKUP($A618,'2021_NQC_List-11_13'!$A$2:$T$1532,14,FALSE),0)</f>
        <v>48</v>
      </c>
      <c r="X618">
        <f>IF($K618="NQC",VLOOKUP($A618,'2021_NQC_List-11_13'!$A$2:$T$1532,15,FALSE),0)</f>
        <v>48</v>
      </c>
      <c r="Y618" t="str">
        <f t="shared" si="19"/>
        <v>Non-Hydro</v>
      </c>
      <c r="AA618" t="s">
        <v>4341</v>
      </c>
    </row>
    <row r="619" spans="1:27" x14ac:dyDescent="0.3">
      <c r="A619" t="str">
        <f>'OASIS-11_26'!E641</f>
        <v>MIRLOM_2_RTS032</v>
      </c>
      <c r="B619" t="str">
        <f>'OASIS-11_26'!G641</f>
        <v>SPVP032</v>
      </c>
      <c r="C619" t="str">
        <f>VLOOKUP($A619,'OASIS-11_26'!$E$2:$R$1556,2,FALSE)</f>
        <v>GEN</v>
      </c>
      <c r="D619" s="1">
        <f>VLOOKUP($A619,'OASIS-11_26'!$E$2:$R$1556,11,FALSE)</f>
        <v>41442</v>
      </c>
      <c r="E619" s="3">
        <f t="shared" si="18"/>
        <v>2013</v>
      </c>
      <c r="F619" t="str">
        <f>VLOOKUP($A619,'OASIS-11_26'!$E$2:$R$1556,9,FALSE)</f>
        <v>SUN</v>
      </c>
      <c r="G619" t="str">
        <f>VLOOKUP($A619,'OASIS-11_26'!$E$2:$R$1556,8,FALSE)</f>
        <v>PHOTO VOLTAIC</v>
      </c>
      <c r="H619">
        <f>VLOOKUP($A619,'OASIS-11_26'!$E$2:$R$1556,4,FALSE)</f>
        <v>1.5</v>
      </c>
      <c r="I619">
        <f>VLOOKUP($A619,'OASIS-11_26'!$E$2:$R$1556,5,FALSE)</f>
        <v>1.5</v>
      </c>
      <c r="J619" t="str">
        <f>VLOOKUP($A619,'OASIS-11_26'!$E$2:$R$1556,6,FALSE)</f>
        <v>SCE</v>
      </c>
      <c r="K619" t="str">
        <f>IF(ISERROR(VLOOKUP($A619,'2021_NQC_List-11_13'!$A$2:$T$1532,4,FALSE)),"","NQC")</f>
        <v>NQC</v>
      </c>
      <c r="L619" s="3" t="str">
        <f>IF(ISERROR(VLOOKUP($A619,'2021_NQC_List-11_13'!$A$2:$T$1532,4,FALSE)),"",VLOOKUP($A619,'2021_NQC_List-11_13'!$A$2:$T$1532,18,FALSE))</f>
        <v>FC</v>
      </c>
      <c r="M619">
        <f>IF($K619="NQC",VLOOKUP($A619,'2021_NQC_List-11_13'!$A$2:$T$1532,4,FALSE),0)</f>
        <v>0.06</v>
      </c>
      <c r="N619">
        <f>IF($K619="NQC",VLOOKUP($A619,'2021_NQC_List-11_13'!$A$2:$T$1532,5,FALSE),0)</f>
        <v>0.05</v>
      </c>
      <c r="O619">
        <f>IF($K619="NQC",VLOOKUP($A619,'2021_NQC_List-11_13'!$A$2:$T$1532,6,FALSE),0)</f>
        <v>0.27</v>
      </c>
      <c r="P619">
        <f>IF($K619="NQC",VLOOKUP($A619,'2021_NQC_List-11_13'!$A$2:$T$1532,7,FALSE),0)</f>
        <v>0.23</v>
      </c>
      <c r="Q619">
        <f>IF($K619="NQC",VLOOKUP($A619,'2021_NQC_List-11_13'!$A$2:$T$1532,8,FALSE),0)</f>
        <v>0.24</v>
      </c>
      <c r="R619">
        <f>IF($K619="NQC",VLOOKUP($A619,'2021_NQC_List-11_13'!$A$2:$T$1532,9,FALSE),0)</f>
        <v>0.47</v>
      </c>
      <c r="S619">
        <f>IF($K619="NQC",VLOOKUP($A619,'2021_NQC_List-11_13'!$A$2:$T$1532,10,FALSE),0)</f>
        <v>0.59</v>
      </c>
      <c r="T619">
        <f>IF($K619="NQC",VLOOKUP($A619,'2021_NQC_List-11_13'!$A$2:$T$1532,11,FALSE),0)</f>
        <v>0.41</v>
      </c>
      <c r="U619">
        <f>IF($K619="NQC",VLOOKUP($A619,'2021_NQC_List-11_13'!$A$2:$T$1532,12,FALSE),0)</f>
        <v>0.21</v>
      </c>
      <c r="V619">
        <f>IF($K619="NQC",VLOOKUP($A619,'2021_NQC_List-11_13'!$A$2:$T$1532,13,FALSE),0)</f>
        <v>0.03</v>
      </c>
      <c r="W619">
        <f>IF($K619="NQC",VLOOKUP($A619,'2021_NQC_List-11_13'!$A$2:$T$1532,14,FALSE),0)</f>
        <v>0.03</v>
      </c>
      <c r="X619">
        <f>IF($K619="NQC",VLOOKUP($A619,'2021_NQC_List-11_13'!$A$2:$T$1532,15,FALSE),0)</f>
        <v>0</v>
      </c>
      <c r="Y619" t="str">
        <f t="shared" si="19"/>
        <v>Non-Hydro</v>
      </c>
      <c r="AA619" t="s">
        <v>4341</v>
      </c>
    </row>
    <row r="620" spans="1:27" x14ac:dyDescent="0.3">
      <c r="A620" t="str">
        <f>'OASIS-11_26'!E642</f>
        <v>HARBGN_7_UNITS</v>
      </c>
      <c r="B620" t="str">
        <f>'OASIS-11_26'!G642</f>
        <v>HARBOR COGEN COMBINED CYCLE</v>
      </c>
      <c r="C620" t="str">
        <f>VLOOKUP($A620,'OASIS-11_26'!$E$2:$R$1556,2,FALSE)</f>
        <v>GEN</v>
      </c>
      <c r="D620" s="1">
        <f>VLOOKUP($A620,'OASIS-11_26'!$E$2:$R$1556,11,FALSE)</f>
        <v>37056</v>
      </c>
      <c r="E620" s="3">
        <f t="shared" si="18"/>
        <v>2001</v>
      </c>
      <c r="F620" t="str">
        <f>VLOOKUP($A620,'OASIS-11_26'!$E$2:$R$1556,9,FALSE)</f>
        <v>NATURAL GAS</v>
      </c>
      <c r="G620" t="str">
        <f>VLOOKUP($A620,'OASIS-11_26'!$E$2:$R$1556,8,FALSE)</f>
        <v>COMBINED CYCLE</v>
      </c>
      <c r="H620">
        <f>VLOOKUP($A620,'OASIS-11_26'!$E$2:$R$1556,4,FALSE)</f>
        <v>109.01</v>
      </c>
      <c r="I620">
        <f>VLOOKUP($A620,'OASIS-11_26'!$E$2:$R$1556,5,FALSE)</f>
        <v>0</v>
      </c>
      <c r="J620" t="str">
        <f>VLOOKUP($A620,'OASIS-11_26'!$E$2:$R$1556,6,FALSE)</f>
        <v>SCE</v>
      </c>
      <c r="K620" t="str">
        <f>IF(ISERROR(VLOOKUP($A620,'2021_NQC_List-11_13'!$A$2:$T$1532,4,FALSE)),"","NQC")</f>
        <v>NQC</v>
      </c>
      <c r="L620" s="3" t="str">
        <f>IF(ISERROR(VLOOKUP($A620,'2021_NQC_List-11_13'!$A$2:$T$1532,4,FALSE)),"",VLOOKUP($A620,'2021_NQC_List-11_13'!$A$2:$T$1532,18,FALSE))</f>
        <v>FC</v>
      </c>
      <c r="M620">
        <f>IF($K620="NQC",VLOOKUP($A620,'2021_NQC_List-11_13'!$A$2:$T$1532,4,FALSE),0)</f>
        <v>100</v>
      </c>
      <c r="N620">
        <f>IF($K620="NQC",VLOOKUP($A620,'2021_NQC_List-11_13'!$A$2:$T$1532,5,FALSE),0)</f>
        <v>100</v>
      </c>
      <c r="O620">
        <f>IF($K620="NQC",VLOOKUP($A620,'2021_NQC_List-11_13'!$A$2:$T$1532,6,FALSE),0)</f>
        <v>100</v>
      </c>
      <c r="P620">
        <f>IF($K620="NQC",VLOOKUP($A620,'2021_NQC_List-11_13'!$A$2:$T$1532,7,FALSE),0)</f>
        <v>100</v>
      </c>
      <c r="Q620">
        <f>IF($K620="NQC",VLOOKUP($A620,'2021_NQC_List-11_13'!$A$2:$T$1532,8,FALSE),0)</f>
        <v>100</v>
      </c>
      <c r="R620">
        <f>IF($K620="NQC",VLOOKUP($A620,'2021_NQC_List-11_13'!$A$2:$T$1532,9,FALSE),0)</f>
        <v>100</v>
      </c>
      <c r="S620">
        <f>IF($K620="NQC",VLOOKUP($A620,'2021_NQC_List-11_13'!$A$2:$T$1532,10,FALSE),0)</f>
        <v>100</v>
      </c>
      <c r="T620">
        <f>IF($K620="NQC",VLOOKUP($A620,'2021_NQC_List-11_13'!$A$2:$T$1532,11,FALSE),0)</f>
        <v>100</v>
      </c>
      <c r="U620">
        <f>IF($K620="NQC",VLOOKUP($A620,'2021_NQC_List-11_13'!$A$2:$T$1532,12,FALSE),0)</f>
        <v>100</v>
      </c>
      <c r="V620">
        <f>IF($K620="NQC",VLOOKUP($A620,'2021_NQC_List-11_13'!$A$2:$T$1532,13,FALSE),0)</f>
        <v>100</v>
      </c>
      <c r="W620">
        <f>IF($K620="NQC",VLOOKUP($A620,'2021_NQC_List-11_13'!$A$2:$T$1532,14,FALSE),0)</f>
        <v>100</v>
      </c>
      <c r="X620">
        <f>IF($K620="NQC",VLOOKUP($A620,'2021_NQC_List-11_13'!$A$2:$T$1532,15,FALSE),0)</f>
        <v>100</v>
      </c>
      <c r="Y620" t="str">
        <f t="shared" si="19"/>
        <v>Non-Hydro</v>
      </c>
      <c r="AA620" t="s">
        <v>4341</v>
      </c>
    </row>
    <row r="621" spans="1:27" x14ac:dyDescent="0.3">
      <c r="A621" t="str">
        <f>'OASIS-11_26'!E643</f>
        <v>ESCO_6_GLMQF</v>
      </c>
      <c r="B621" t="str">
        <f>'OASIS-11_26'!G643</f>
        <v>Goal Line Cogen</v>
      </c>
      <c r="C621" t="str">
        <f>VLOOKUP($A621,'OASIS-11_26'!$E$2:$R$1556,2,FALSE)</f>
        <v>GEN</v>
      </c>
      <c r="D621" s="1">
        <f>VLOOKUP($A621,'OASIS-11_26'!$E$2:$R$1556,11,FALSE)</f>
        <v>34335</v>
      </c>
      <c r="E621" s="3">
        <f t="shared" si="18"/>
        <v>1994</v>
      </c>
      <c r="F621" t="str">
        <f>VLOOKUP($A621,'OASIS-11_26'!$E$2:$R$1556,9,FALSE)</f>
        <v>NATURAL GAS</v>
      </c>
      <c r="G621" t="str">
        <f>VLOOKUP($A621,'OASIS-11_26'!$E$2:$R$1556,8,FALSE)</f>
        <v>COMBUSTION TURBINE</v>
      </c>
      <c r="H621">
        <f>VLOOKUP($A621,'OASIS-11_26'!$E$2:$R$1556,4,FALSE)</f>
        <v>49.9</v>
      </c>
      <c r="I621">
        <f>VLOOKUP($A621,'OASIS-11_26'!$E$2:$R$1556,5,FALSE)</f>
        <v>49.9</v>
      </c>
      <c r="J621" t="str">
        <f>VLOOKUP($A621,'OASIS-11_26'!$E$2:$R$1556,6,FALSE)</f>
        <v>SDGE</v>
      </c>
      <c r="K621" t="str">
        <f>IF(ISERROR(VLOOKUP($A621,'2021_NQC_List-11_13'!$A$2:$T$1532,4,FALSE)),"","NQC")</f>
        <v>NQC</v>
      </c>
      <c r="L621" s="3" t="str">
        <f>IF(ISERROR(VLOOKUP($A621,'2021_NQC_List-11_13'!$A$2:$T$1532,4,FALSE)),"",VLOOKUP($A621,'2021_NQC_List-11_13'!$A$2:$T$1532,18,FALSE))</f>
        <v>FC</v>
      </c>
      <c r="M621">
        <f>IF($K621="NQC",VLOOKUP($A621,'2021_NQC_List-11_13'!$A$2:$T$1532,4,FALSE),0)</f>
        <v>36.58</v>
      </c>
      <c r="N621">
        <f>IF($K621="NQC",VLOOKUP($A621,'2021_NQC_List-11_13'!$A$2:$T$1532,5,FALSE),0)</f>
        <v>29.85</v>
      </c>
      <c r="O621">
        <f>IF($K621="NQC",VLOOKUP($A621,'2021_NQC_List-11_13'!$A$2:$T$1532,6,FALSE),0)</f>
        <v>29.08</v>
      </c>
      <c r="P621">
        <f>IF($K621="NQC",VLOOKUP($A621,'2021_NQC_List-11_13'!$A$2:$T$1532,7,FALSE),0)</f>
        <v>29.88</v>
      </c>
      <c r="Q621">
        <f>IF($K621="NQC",VLOOKUP($A621,'2021_NQC_List-11_13'!$A$2:$T$1532,8,FALSE),0)</f>
        <v>34.71</v>
      </c>
      <c r="R621">
        <f>IF($K621="NQC",VLOOKUP($A621,'2021_NQC_List-11_13'!$A$2:$T$1532,9,FALSE),0)</f>
        <v>35.479999999999997</v>
      </c>
      <c r="S621">
        <f>IF($K621="NQC",VLOOKUP($A621,'2021_NQC_List-11_13'!$A$2:$T$1532,10,FALSE),0)</f>
        <v>33.33</v>
      </c>
      <c r="T621">
        <f>IF($K621="NQC",VLOOKUP($A621,'2021_NQC_List-11_13'!$A$2:$T$1532,11,FALSE),0)</f>
        <v>36.409999999999997</v>
      </c>
      <c r="U621">
        <f>IF($K621="NQC",VLOOKUP($A621,'2021_NQC_List-11_13'!$A$2:$T$1532,12,FALSE),0)</f>
        <v>34.79</v>
      </c>
      <c r="V621">
        <f>IF($K621="NQC",VLOOKUP($A621,'2021_NQC_List-11_13'!$A$2:$T$1532,13,FALSE),0)</f>
        <v>20.350000000000001</v>
      </c>
      <c r="W621">
        <f>IF($K621="NQC",VLOOKUP($A621,'2021_NQC_List-11_13'!$A$2:$T$1532,14,FALSE),0)</f>
        <v>13.58</v>
      </c>
      <c r="X621">
        <f>IF($K621="NQC",VLOOKUP($A621,'2021_NQC_List-11_13'!$A$2:$T$1532,15,FALSE),0)</f>
        <v>27.91</v>
      </c>
      <c r="Y621" t="str">
        <f t="shared" si="19"/>
        <v>Non-Hydro</v>
      </c>
      <c r="AA621" t="s">
        <v>4341</v>
      </c>
    </row>
    <row r="622" spans="1:27" x14ac:dyDescent="0.3">
      <c r="A622" t="str">
        <f>'OASIS-11_26'!E644</f>
        <v>ALT6DS_2_WIND9</v>
      </c>
      <c r="B622" t="str">
        <f>'OASIS-11_26'!G644</f>
        <v>Pinyon Pines 2</v>
      </c>
      <c r="C622" t="str">
        <f>VLOOKUP($A622,'OASIS-11_26'!$E$2:$R$1556,2,FALSE)</f>
        <v>GEN</v>
      </c>
      <c r="D622" s="1">
        <f>VLOOKUP($A622,'OASIS-11_26'!$E$2:$R$1556,11,FALSE)</f>
        <v>41275</v>
      </c>
      <c r="E622" s="3">
        <f t="shared" si="18"/>
        <v>2013</v>
      </c>
      <c r="F622" t="str">
        <f>VLOOKUP($A622,'OASIS-11_26'!$E$2:$R$1556,9,FALSE)</f>
        <v>WIND</v>
      </c>
      <c r="G622" t="str">
        <f>VLOOKUP($A622,'OASIS-11_26'!$E$2:$R$1556,8,FALSE)</f>
        <v>WIND</v>
      </c>
      <c r="H622">
        <f>VLOOKUP($A622,'OASIS-11_26'!$E$2:$R$1556,4,FALSE)</f>
        <v>132</v>
      </c>
      <c r="I622">
        <f>VLOOKUP($A622,'OASIS-11_26'!$E$2:$R$1556,5,FALSE)</f>
        <v>132</v>
      </c>
      <c r="J622" t="str">
        <f>VLOOKUP($A622,'OASIS-11_26'!$E$2:$R$1556,6,FALSE)</f>
        <v>SCE</v>
      </c>
      <c r="K622" t="str">
        <f>IF(ISERROR(VLOOKUP($A622,'2021_NQC_List-11_13'!$A$2:$T$1532,4,FALSE)),"","NQC")</f>
        <v>NQC</v>
      </c>
      <c r="L622" s="3" t="str">
        <f>IF(ISERROR(VLOOKUP($A622,'2021_NQC_List-11_13'!$A$2:$T$1532,4,FALSE)),"",VLOOKUP($A622,'2021_NQC_List-11_13'!$A$2:$T$1532,18,FALSE))</f>
        <v>FC</v>
      </c>
      <c r="M622">
        <f>IF($K622="NQC",VLOOKUP($A622,'2021_NQC_List-11_13'!$A$2:$T$1532,4,FALSE),0)</f>
        <v>18.48</v>
      </c>
      <c r="N622">
        <f>IF($K622="NQC",VLOOKUP($A622,'2021_NQC_List-11_13'!$A$2:$T$1532,5,FALSE),0)</f>
        <v>15.84</v>
      </c>
      <c r="O622">
        <f>IF($K622="NQC",VLOOKUP($A622,'2021_NQC_List-11_13'!$A$2:$T$1532,6,FALSE),0)</f>
        <v>36.96</v>
      </c>
      <c r="P622">
        <f>IF($K622="NQC",VLOOKUP($A622,'2021_NQC_List-11_13'!$A$2:$T$1532,7,FALSE),0)</f>
        <v>33</v>
      </c>
      <c r="Q622">
        <f>IF($K622="NQC",VLOOKUP($A622,'2021_NQC_List-11_13'!$A$2:$T$1532,8,FALSE),0)</f>
        <v>33</v>
      </c>
      <c r="R622">
        <f>IF($K622="NQC",VLOOKUP($A622,'2021_NQC_List-11_13'!$A$2:$T$1532,9,FALSE),0)</f>
        <v>43.56</v>
      </c>
      <c r="S622">
        <f>IF($K622="NQC",VLOOKUP($A622,'2021_NQC_List-11_13'!$A$2:$T$1532,10,FALSE),0)</f>
        <v>30.36</v>
      </c>
      <c r="T622">
        <f>IF($K622="NQC",VLOOKUP($A622,'2021_NQC_List-11_13'!$A$2:$T$1532,11,FALSE),0)</f>
        <v>27.72</v>
      </c>
      <c r="U622">
        <f>IF($K622="NQC",VLOOKUP($A622,'2021_NQC_List-11_13'!$A$2:$T$1532,12,FALSE),0)</f>
        <v>19.8</v>
      </c>
      <c r="V622">
        <f>IF($K622="NQC",VLOOKUP($A622,'2021_NQC_List-11_13'!$A$2:$T$1532,13,FALSE),0)</f>
        <v>10.56</v>
      </c>
      <c r="W622">
        <f>IF($K622="NQC",VLOOKUP($A622,'2021_NQC_List-11_13'!$A$2:$T$1532,14,FALSE),0)</f>
        <v>15.84</v>
      </c>
      <c r="X622">
        <f>IF($K622="NQC",VLOOKUP($A622,'2021_NQC_List-11_13'!$A$2:$T$1532,15,FALSE),0)</f>
        <v>17.16</v>
      </c>
      <c r="Y622" t="str">
        <f t="shared" si="19"/>
        <v>Non-Hydro</v>
      </c>
      <c r="AA622" t="s">
        <v>4341</v>
      </c>
    </row>
    <row r="623" spans="1:27" x14ac:dyDescent="0.3">
      <c r="A623" t="str">
        <f>'OASIS-11_26'!E645</f>
        <v>MOORPK_2_CALABS</v>
      </c>
      <c r="B623" t="str">
        <f>'OASIS-11_26'!G645</f>
        <v>Calabasas Gas-to-Energy Facility</v>
      </c>
      <c r="C623" t="str">
        <f>VLOOKUP($A623,'OASIS-11_26'!$E$2:$R$1556,2,FALSE)</f>
        <v>GEN</v>
      </c>
      <c r="D623" s="1">
        <f>VLOOKUP($A623,'OASIS-11_26'!$E$2:$R$1556,11,FALSE)</f>
        <v>40441</v>
      </c>
      <c r="E623" s="3">
        <f t="shared" si="18"/>
        <v>2010</v>
      </c>
      <c r="F623" t="str">
        <f>VLOOKUP($A623,'OASIS-11_26'!$E$2:$R$1556,9,FALSE)</f>
        <v>BIOGAS</v>
      </c>
      <c r="G623" t="str">
        <f>VLOOKUP($A623,'OASIS-11_26'!$E$2:$R$1556,8,FALSE)</f>
        <v>COMBUSTION TURBINE</v>
      </c>
      <c r="H623">
        <f>VLOOKUP($A623,'OASIS-11_26'!$E$2:$R$1556,4,FALSE)</f>
        <v>6.96</v>
      </c>
      <c r="I623">
        <f>VLOOKUP($A623,'OASIS-11_26'!$E$2:$R$1556,5,FALSE)</f>
        <v>13.8</v>
      </c>
      <c r="J623" t="str">
        <f>VLOOKUP($A623,'OASIS-11_26'!$E$2:$R$1556,6,FALSE)</f>
        <v>SCE</v>
      </c>
      <c r="K623" t="str">
        <f>IF(ISERROR(VLOOKUP($A623,'2021_NQC_List-11_13'!$A$2:$T$1532,4,FALSE)),"","NQC")</f>
        <v>NQC</v>
      </c>
      <c r="L623" s="3" t="str">
        <f>IF(ISERROR(VLOOKUP($A623,'2021_NQC_List-11_13'!$A$2:$T$1532,4,FALSE)),"",VLOOKUP($A623,'2021_NQC_List-11_13'!$A$2:$T$1532,18,FALSE))</f>
        <v>FC</v>
      </c>
      <c r="M623">
        <f>IF($K623="NQC",VLOOKUP($A623,'2021_NQC_List-11_13'!$A$2:$T$1532,4,FALSE),0)</f>
        <v>5.0599999999999996</v>
      </c>
      <c r="N623">
        <f>IF($K623="NQC",VLOOKUP($A623,'2021_NQC_List-11_13'!$A$2:$T$1532,5,FALSE),0)</f>
        <v>5.07</v>
      </c>
      <c r="O623">
        <f>IF($K623="NQC",VLOOKUP($A623,'2021_NQC_List-11_13'!$A$2:$T$1532,6,FALSE),0)</f>
        <v>4.93</v>
      </c>
      <c r="P623">
        <f>IF($K623="NQC",VLOOKUP($A623,'2021_NQC_List-11_13'!$A$2:$T$1532,7,FALSE),0)</f>
        <v>5</v>
      </c>
      <c r="Q623">
        <f>IF($K623="NQC",VLOOKUP($A623,'2021_NQC_List-11_13'!$A$2:$T$1532,8,FALSE),0)</f>
        <v>5</v>
      </c>
      <c r="R623">
        <f>IF($K623="NQC",VLOOKUP($A623,'2021_NQC_List-11_13'!$A$2:$T$1532,9,FALSE),0)</f>
        <v>4.6900000000000004</v>
      </c>
      <c r="S623">
        <f>IF($K623="NQC",VLOOKUP($A623,'2021_NQC_List-11_13'!$A$2:$T$1532,10,FALSE),0)</f>
        <v>4.72</v>
      </c>
      <c r="T623">
        <f>IF($K623="NQC",VLOOKUP($A623,'2021_NQC_List-11_13'!$A$2:$T$1532,11,FALSE),0)</f>
        <v>4.97</v>
      </c>
      <c r="U623">
        <f>IF($K623="NQC",VLOOKUP($A623,'2021_NQC_List-11_13'!$A$2:$T$1532,12,FALSE),0)</f>
        <v>4.8499999999999996</v>
      </c>
      <c r="V623">
        <f>IF($K623="NQC",VLOOKUP($A623,'2021_NQC_List-11_13'!$A$2:$T$1532,13,FALSE),0)</f>
        <v>4.9400000000000004</v>
      </c>
      <c r="W623">
        <f>IF($K623="NQC",VLOOKUP($A623,'2021_NQC_List-11_13'!$A$2:$T$1532,14,FALSE),0)</f>
        <v>4.95</v>
      </c>
      <c r="X623">
        <f>IF($K623="NQC",VLOOKUP($A623,'2021_NQC_List-11_13'!$A$2:$T$1532,15,FALSE),0)</f>
        <v>5</v>
      </c>
      <c r="Y623" t="str">
        <f t="shared" si="19"/>
        <v>Non-Hydro</v>
      </c>
      <c r="AA623" t="s">
        <v>4341</v>
      </c>
    </row>
    <row r="624" spans="1:27" x14ac:dyDescent="0.3">
      <c r="A624" t="str">
        <f>'OASIS-11_26'!E646</f>
        <v>SCEC_1_PDRP109</v>
      </c>
      <c r="B624" t="str">
        <f>'OASIS-11_26'!G646</f>
        <v>SCEC_1_PDRP109</v>
      </c>
      <c r="C624" t="str">
        <f>VLOOKUP($A624,'OASIS-11_26'!$E$2:$R$1556,2,FALSE)</f>
        <v>GEN</v>
      </c>
      <c r="D624" s="1">
        <f>VLOOKUP($A624,'OASIS-11_26'!$E$2:$R$1556,11,FALSE)</f>
        <v>0</v>
      </c>
      <c r="E624" s="3" t="str">
        <f t="shared" si="18"/>
        <v/>
      </c>
      <c r="F624" t="str">
        <f>VLOOKUP($A624,'OASIS-11_26'!$E$2:$R$1556,9,FALSE)</f>
        <v>OTHER</v>
      </c>
      <c r="G624" t="str">
        <f>VLOOKUP($A624,'OASIS-11_26'!$E$2:$R$1556,8,FALSE)</f>
        <v>OTHER</v>
      </c>
      <c r="H624">
        <f>VLOOKUP($A624,'OASIS-11_26'!$E$2:$R$1556,4,FALSE)</f>
        <v>9.99</v>
      </c>
      <c r="I624">
        <f>VLOOKUP($A624,'OASIS-11_26'!$E$2:$R$1556,5,FALSE)</f>
        <v>0</v>
      </c>
      <c r="J624" t="str">
        <f>VLOOKUP($A624,'OASIS-11_26'!$E$2:$R$1556,6,FALSE)</f>
        <v>SCE</v>
      </c>
      <c r="K624" t="str">
        <f>IF(ISERROR(VLOOKUP($A624,'2021_NQC_List-11_13'!$A$2:$T$1532,4,FALSE)),"","NQC")</f>
        <v>NQC</v>
      </c>
      <c r="L624" s="3" t="str">
        <f>IF(ISERROR(VLOOKUP($A624,'2021_NQC_List-11_13'!$A$2:$T$1532,4,FALSE)),"",VLOOKUP($A624,'2021_NQC_List-11_13'!$A$2:$T$1532,18,FALSE))</f>
        <v>FC</v>
      </c>
      <c r="M624">
        <f>IF($K624="NQC",VLOOKUP($A624,'2021_NQC_List-11_13'!$A$2:$T$1532,4,FALSE),0)</f>
        <v>5.8</v>
      </c>
      <c r="N624">
        <f>IF($K624="NQC",VLOOKUP($A624,'2021_NQC_List-11_13'!$A$2:$T$1532,5,FALSE),0)</f>
        <v>0</v>
      </c>
      <c r="O624">
        <f>IF($K624="NQC",VLOOKUP($A624,'2021_NQC_List-11_13'!$A$2:$T$1532,6,FALSE),0)</f>
        <v>0</v>
      </c>
      <c r="P624">
        <f>IF($K624="NQC",VLOOKUP($A624,'2021_NQC_List-11_13'!$A$2:$T$1532,7,FALSE),0)</f>
        <v>0</v>
      </c>
      <c r="Q624">
        <f>IF($K624="NQC",VLOOKUP($A624,'2021_NQC_List-11_13'!$A$2:$T$1532,8,FALSE),0)</f>
        <v>0</v>
      </c>
      <c r="R624">
        <f>IF($K624="NQC",VLOOKUP($A624,'2021_NQC_List-11_13'!$A$2:$T$1532,9,FALSE),0)</f>
        <v>0</v>
      </c>
      <c r="S624">
        <f>IF($K624="NQC",VLOOKUP($A624,'2021_NQC_List-11_13'!$A$2:$T$1532,10,FALSE),0)</f>
        <v>0</v>
      </c>
      <c r="T624">
        <f>IF($K624="NQC",VLOOKUP($A624,'2021_NQC_List-11_13'!$A$2:$T$1532,11,FALSE),0)</f>
        <v>0</v>
      </c>
      <c r="U624">
        <f>IF($K624="NQC",VLOOKUP($A624,'2021_NQC_List-11_13'!$A$2:$T$1532,12,FALSE),0)</f>
        <v>0</v>
      </c>
      <c r="V624">
        <f>IF($K624="NQC",VLOOKUP($A624,'2021_NQC_List-11_13'!$A$2:$T$1532,13,FALSE),0)</f>
        <v>0</v>
      </c>
      <c r="W624">
        <f>IF($K624="NQC",VLOOKUP($A624,'2021_NQC_List-11_13'!$A$2:$T$1532,14,FALSE),0)</f>
        <v>0</v>
      </c>
      <c r="X624">
        <f>IF($K624="NQC",VLOOKUP($A624,'2021_NQC_List-11_13'!$A$2:$T$1532,15,FALSE),0)</f>
        <v>0</v>
      </c>
      <c r="Y624" t="str">
        <f t="shared" si="19"/>
        <v>Non-Hydro</v>
      </c>
      <c r="Z624" t="s">
        <v>4361</v>
      </c>
      <c r="AA624" t="s">
        <v>4341</v>
      </c>
    </row>
    <row r="625" spans="1:27" x14ac:dyDescent="0.3">
      <c r="A625" t="str">
        <f>'OASIS-11_26'!E647</f>
        <v>PIT7_7_UNIT 1</v>
      </c>
      <c r="B625" t="str">
        <f>'OASIS-11_26'!G647</f>
        <v>PIT PH 7 UNIT 1</v>
      </c>
      <c r="C625" t="str">
        <f>VLOOKUP($A625,'OASIS-11_26'!$E$2:$R$1556,2,FALSE)</f>
        <v>GEN</v>
      </c>
      <c r="D625" s="1">
        <f>VLOOKUP($A625,'OASIS-11_26'!$E$2:$R$1556,11,FALSE)</f>
        <v>23743</v>
      </c>
      <c r="E625" s="3">
        <f t="shared" si="18"/>
        <v>1965</v>
      </c>
      <c r="F625" t="str">
        <f>VLOOKUP($A625,'OASIS-11_26'!$E$2:$R$1556,9,FALSE)</f>
        <v>WATER</v>
      </c>
      <c r="G625" t="str">
        <f>VLOOKUP($A625,'OASIS-11_26'!$E$2:$R$1556,8,FALSE)</f>
        <v>HYDRO</v>
      </c>
      <c r="H625">
        <f>VLOOKUP($A625,'OASIS-11_26'!$E$2:$R$1556,4,FALSE)</f>
        <v>55.7</v>
      </c>
      <c r="I625">
        <f>VLOOKUP($A625,'OASIS-11_26'!$E$2:$R$1556,5,FALSE)</f>
        <v>55.7</v>
      </c>
      <c r="J625" t="str">
        <f>VLOOKUP($A625,'OASIS-11_26'!$E$2:$R$1556,6,FALSE)</f>
        <v>PGAE</v>
      </c>
      <c r="K625" t="str">
        <f>IF(ISERROR(VLOOKUP($A625,'2021_NQC_List-11_13'!$A$2:$T$1532,4,FALSE)),"","NQC")</f>
        <v>NQC</v>
      </c>
      <c r="L625" s="3" t="str">
        <f>IF(ISERROR(VLOOKUP($A625,'2021_NQC_List-11_13'!$A$2:$T$1532,4,FALSE)),"",VLOOKUP($A625,'2021_NQC_List-11_13'!$A$2:$T$1532,18,FALSE))</f>
        <v>FC</v>
      </c>
      <c r="M625">
        <f>IF($K625="NQC",VLOOKUP($A625,'2021_NQC_List-11_13'!$A$2:$T$1532,4,FALSE),0)</f>
        <v>43.2</v>
      </c>
      <c r="N625">
        <f>IF($K625="NQC",VLOOKUP($A625,'2021_NQC_List-11_13'!$A$2:$T$1532,5,FALSE),0)</f>
        <v>51.6</v>
      </c>
      <c r="O625">
        <f>IF($K625="NQC",VLOOKUP($A625,'2021_NQC_List-11_13'!$A$2:$T$1532,6,FALSE),0)</f>
        <v>53.55</v>
      </c>
      <c r="P625">
        <f>IF($K625="NQC",VLOOKUP($A625,'2021_NQC_List-11_13'!$A$2:$T$1532,7,FALSE),0)</f>
        <v>53.4</v>
      </c>
      <c r="Q625">
        <f>IF($K625="NQC",VLOOKUP($A625,'2021_NQC_List-11_13'!$A$2:$T$1532,8,FALSE),0)</f>
        <v>52.2</v>
      </c>
      <c r="R625">
        <f>IF($K625="NQC",VLOOKUP($A625,'2021_NQC_List-11_13'!$A$2:$T$1532,9,FALSE),0)</f>
        <v>52.78</v>
      </c>
      <c r="S625">
        <f>IF($K625="NQC",VLOOKUP($A625,'2021_NQC_List-11_13'!$A$2:$T$1532,10,FALSE),0)</f>
        <v>54</v>
      </c>
      <c r="T625">
        <f>IF($K625="NQC",VLOOKUP($A625,'2021_NQC_List-11_13'!$A$2:$T$1532,11,FALSE),0)</f>
        <v>54.2</v>
      </c>
      <c r="U625">
        <f>IF($K625="NQC",VLOOKUP($A625,'2021_NQC_List-11_13'!$A$2:$T$1532,12,FALSE),0)</f>
        <v>54.2</v>
      </c>
      <c r="V625">
        <f>IF($K625="NQC",VLOOKUP($A625,'2021_NQC_List-11_13'!$A$2:$T$1532,13,FALSE),0)</f>
        <v>52.09</v>
      </c>
      <c r="W625">
        <f>IF($K625="NQC",VLOOKUP($A625,'2021_NQC_List-11_13'!$A$2:$T$1532,14,FALSE),0)</f>
        <v>42.99</v>
      </c>
      <c r="X625">
        <f>IF($K625="NQC",VLOOKUP($A625,'2021_NQC_List-11_13'!$A$2:$T$1532,15,FALSE),0)</f>
        <v>52.57</v>
      </c>
      <c r="Y625" t="str">
        <f t="shared" si="19"/>
        <v>Hydro-Large Hydro</v>
      </c>
      <c r="AA625" t="s">
        <v>4341</v>
      </c>
    </row>
    <row r="626" spans="1:27" x14ac:dyDescent="0.3">
      <c r="A626" t="str">
        <f>'OASIS-11_26'!E648</f>
        <v>PIT1_6_FRIVRA</v>
      </c>
      <c r="B626" t="str">
        <f>'OASIS-11_26'!G648</f>
        <v>Fall River Mills Project A</v>
      </c>
      <c r="C626" t="str">
        <f>VLOOKUP($A626,'OASIS-11_26'!$E$2:$R$1556,2,FALSE)</f>
        <v>GEN</v>
      </c>
      <c r="D626" s="1">
        <f>VLOOKUP($A626,'OASIS-11_26'!$E$2:$R$1556,11,FALSE)</f>
        <v>41703</v>
      </c>
      <c r="E626" s="3">
        <f t="shared" si="18"/>
        <v>2014</v>
      </c>
      <c r="F626" t="str">
        <f>VLOOKUP($A626,'OASIS-11_26'!$E$2:$R$1556,9,FALSE)</f>
        <v>SUN</v>
      </c>
      <c r="G626" t="str">
        <f>VLOOKUP($A626,'OASIS-11_26'!$E$2:$R$1556,8,FALSE)</f>
        <v>PHOTO VOLTAIC</v>
      </c>
      <c r="H626">
        <f>VLOOKUP($A626,'OASIS-11_26'!$E$2:$R$1556,4,FALSE)</f>
        <v>1.5</v>
      </c>
      <c r="I626">
        <f>VLOOKUP($A626,'OASIS-11_26'!$E$2:$R$1556,5,FALSE)</f>
        <v>1.5</v>
      </c>
      <c r="J626" t="str">
        <f>VLOOKUP($A626,'OASIS-11_26'!$E$2:$R$1556,6,FALSE)</f>
        <v>PGAE</v>
      </c>
      <c r="K626" t="str">
        <f>IF(ISERROR(VLOOKUP($A626,'2021_NQC_List-11_13'!$A$2:$T$1532,4,FALSE)),"","NQC")</f>
        <v>NQC</v>
      </c>
      <c r="L626" s="3" t="str">
        <f>IF(ISERROR(VLOOKUP($A626,'2021_NQC_List-11_13'!$A$2:$T$1532,4,FALSE)),"",VLOOKUP($A626,'2021_NQC_List-11_13'!$A$2:$T$1532,18,FALSE))</f>
        <v>ID</v>
      </c>
      <c r="M626">
        <f>IF($K626="NQC",VLOOKUP($A626,'2021_NQC_List-11_13'!$A$2:$T$1532,4,FALSE),0)</f>
        <v>0.06</v>
      </c>
      <c r="N626">
        <f>IF($K626="NQC",VLOOKUP($A626,'2021_NQC_List-11_13'!$A$2:$T$1532,5,FALSE),0)</f>
        <v>0.05</v>
      </c>
      <c r="O626">
        <f>IF($K626="NQC",VLOOKUP($A626,'2021_NQC_List-11_13'!$A$2:$T$1532,6,FALSE),0)</f>
        <v>0.27</v>
      </c>
      <c r="P626">
        <f>IF($K626="NQC",VLOOKUP($A626,'2021_NQC_List-11_13'!$A$2:$T$1532,7,FALSE),0)</f>
        <v>0.23</v>
      </c>
      <c r="Q626">
        <f>IF($K626="NQC",VLOOKUP($A626,'2021_NQC_List-11_13'!$A$2:$T$1532,8,FALSE),0)</f>
        <v>0.24</v>
      </c>
      <c r="R626">
        <f>IF($K626="NQC",VLOOKUP($A626,'2021_NQC_List-11_13'!$A$2:$T$1532,9,FALSE),0)</f>
        <v>0.47</v>
      </c>
      <c r="S626">
        <f>IF($K626="NQC",VLOOKUP($A626,'2021_NQC_List-11_13'!$A$2:$T$1532,10,FALSE),0)</f>
        <v>0.59</v>
      </c>
      <c r="T626">
        <f>IF($K626="NQC",VLOOKUP($A626,'2021_NQC_List-11_13'!$A$2:$T$1532,11,FALSE),0)</f>
        <v>0.41</v>
      </c>
      <c r="U626">
        <f>IF($K626="NQC",VLOOKUP($A626,'2021_NQC_List-11_13'!$A$2:$T$1532,12,FALSE),0)</f>
        <v>0.21</v>
      </c>
      <c r="V626">
        <f>IF($K626="NQC",VLOOKUP($A626,'2021_NQC_List-11_13'!$A$2:$T$1532,13,FALSE),0)</f>
        <v>0.03</v>
      </c>
      <c r="W626">
        <f>IF($K626="NQC",VLOOKUP($A626,'2021_NQC_List-11_13'!$A$2:$T$1532,14,FALSE),0)</f>
        <v>0.03</v>
      </c>
      <c r="X626">
        <f>IF($K626="NQC",VLOOKUP($A626,'2021_NQC_List-11_13'!$A$2:$T$1532,15,FALSE),0)</f>
        <v>0</v>
      </c>
      <c r="Y626" t="str">
        <f t="shared" si="19"/>
        <v>Non-Hydro</v>
      </c>
      <c r="AA626" t="s">
        <v>4341</v>
      </c>
    </row>
    <row r="627" spans="1:27" x14ac:dyDescent="0.3">
      <c r="A627" t="str">
        <f>'OASIS-11_26'!E649</f>
        <v>CONTRL_1_CASAD1</v>
      </c>
      <c r="B627" t="str">
        <f>'OASIS-11_26'!G649</f>
        <v>Mammoth G1</v>
      </c>
      <c r="C627" t="str">
        <f>VLOOKUP($A627,'OASIS-11_26'!$E$2:$R$1556,2,FALSE)</f>
        <v>GEN</v>
      </c>
      <c r="D627" s="1">
        <f>VLOOKUP($A627,'OASIS-11_26'!$E$2:$R$1556,11,FALSE)</f>
        <v>31012</v>
      </c>
      <c r="E627" s="3">
        <f t="shared" si="18"/>
        <v>1984</v>
      </c>
      <c r="F627" t="str">
        <f>VLOOKUP($A627,'OASIS-11_26'!$E$2:$R$1556,9,FALSE)</f>
        <v>GEOTHERMAL</v>
      </c>
      <c r="G627" t="str">
        <f>VLOOKUP($A627,'OASIS-11_26'!$E$2:$R$1556,8,FALSE)</f>
        <v>OTHER</v>
      </c>
      <c r="H627">
        <f>VLOOKUP($A627,'OASIS-11_26'!$E$2:$R$1556,4,FALSE)</f>
        <v>10</v>
      </c>
      <c r="I627">
        <f>VLOOKUP($A627,'OASIS-11_26'!$E$2:$R$1556,5,FALSE)</f>
        <v>10</v>
      </c>
      <c r="J627" t="str">
        <f>VLOOKUP($A627,'OASIS-11_26'!$E$2:$R$1556,6,FALSE)</f>
        <v>SCE</v>
      </c>
      <c r="K627" t="str">
        <f>IF(ISERROR(VLOOKUP($A627,'2021_NQC_List-11_13'!$A$2:$T$1532,4,FALSE)),"","NQC")</f>
        <v>NQC</v>
      </c>
      <c r="L627" s="3" t="str">
        <f>IF(ISERROR(VLOOKUP($A627,'2021_NQC_List-11_13'!$A$2:$T$1532,4,FALSE)),"",VLOOKUP($A627,'2021_NQC_List-11_13'!$A$2:$T$1532,18,FALSE))</f>
        <v>FC</v>
      </c>
      <c r="M627">
        <f>IF($K627="NQC",VLOOKUP($A627,'2021_NQC_List-11_13'!$A$2:$T$1532,4,FALSE),0)</f>
        <v>7.29</v>
      </c>
      <c r="N627">
        <f>IF($K627="NQC",VLOOKUP($A627,'2021_NQC_List-11_13'!$A$2:$T$1532,5,FALSE),0)</f>
        <v>7.26</v>
      </c>
      <c r="O627">
        <f>IF($K627="NQC",VLOOKUP($A627,'2021_NQC_List-11_13'!$A$2:$T$1532,6,FALSE),0)</f>
        <v>6.92</v>
      </c>
      <c r="P627">
        <f>IF($K627="NQC",VLOOKUP($A627,'2021_NQC_List-11_13'!$A$2:$T$1532,7,FALSE),0)</f>
        <v>6.78</v>
      </c>
      <c r="Q627">
        <f>IF($K627="NQC",VLOOKUP($A627,'2021_NQC_List-11_13'!$A$2:$T$1532,8,FALSE),0)</f>
        <v>6.22</v>
      </c>
      <c r="R627">
        <f>IF($K627="NQC",VLOOKUP($A627,'2021_NQC_List-11_13'!$A$2:$T$1532,9,FALSE),0)</f>
        <v>5.34</v>
      </c>
      <c r="S627">
        <f>IF($K627="NQC",VLOOKUP($A627,'2021_NQC_List-11_13'!$A$2:$T$1532,10,FALSE),0)</f>
        <v>5</v>
      </c>
      <c r="T627">
        <f>IF($K627="NQC",VLOOKUP($A627,'2021_NQC_List-11_13'!$A$2:$T$1532,11,FALSE),0)</f>
        <v>5.05</v>
      </c>
      <c r="U627">
        <f>IF($K627="NQC",VLOOKUP($A627,'2021_NQC_List-11_13'!$A$2:$T$1532,12,FALSE),0)</f>
        <v>5.81</v>
      </c>
      <c r="V627">
        <f>IF($K627="NQC",VLOOKUP($A627,'2021_NQC_List-11_13'!$A$2:$T$1532,13,FALSE),0)</f>
        <v>6.18</v>
      </c>
      <c r="W627">
        <f>IF($K627="NQC",VLOOKUP($A627,'2021_NQC_List-11_13'!$A$2:$T$1532,14,FALSE),0)</f>
        <v>7.06</v>
      </c>
      <c r="X627">
        <f>IF($K627="NQC",VLOOKUP($A627,'2021_NQC_List-11_13'!$A$2:$T$1532,15,FALSE),0)</f>
        <v>7.3</v>
      </c>
      <c r="Y627" t="str">
        <f t="shared" si="19"/>
        <v>Non-Hydro</v>
      </c>
      <c r="AA627" t="s">
        <v>4341</v>
      </c>
    </row>
    <row r="628" spans="1:27" x14ac:dyDescent="0.3">
      <c r="A628" t="str">
        <f>'OASIS-11_26'!E650</f>
        <v>PGEB_2_PDRP101</v>
      </c>
      <c r="B628" t="str">
        <f>'OASIS-11_26'!G650</f>
        <v>PGEB_2_PDRP101</v>
      </c>
      <c r="C628" t="str">
        <f>VLOOKUP($A628,'OASIS-11_26'!$E$2:$R$1556,2,FALSE)</f>
        <v>GEN</v>
      </c>
      <c r="D628" s="1">
        <f>VLOOKUP($A628,'OASIS-11_26'!$E$2:$R$1556,11,FALSE)</f>
        <v>0</v>
      </c>
      <c r="E628" s="3" t="str">
        <f t="shared" si="18"/>
        <v/>
      </c>
      <c r="F628" t="str">
        <f>VLOOKUP($A628,'OASIS-11_26'!$E$2:$R$1556,9,FALSE)</f>
        <v>OTHER</v>
      </c>
      <c r="G628" t="str">
        <f>VLOOKUP($A628,'OASIS-11_26'!$E$2:$R$1556,8,FALSE)</f>
        <v>OTHER</v>
      </c>
      <c r="H628">
        <f>VLOOKUP($A628,'OASIS-11_26'!$E$2:$R$1556,4,FALSE)</f>
        <v>0.99</v>
      </c>
      <c r="I628">
        <f>VLOOKUP($A628,'OASIS-11_26'!$E$2:$R$1556,5,FALSE)</f>
        <v>0</v>
      </c>
      <c r="J628" t="str">
        <f>VLOOKUP($A628,'OASIS-11_26'!$E$2:$R$1556,6,FALSE)</f>
        <v>PGAE</v>
      </c>
      <c r="K628" t="str">
        <f>IF(ISERROR(VLOOKUP($A628,'2021_NQC_List-11_13'!$A$2:$T$1532,4,FALSE)),"","NQC")</f>
        <v/>
      </c>
      <c r="L628" s="3" t="str">
        <f>IF(ISERROR(VLOOKUP($A628,'2021_NQC_List-11_13'!$A$2:$T$1532,4,FALSE)),"",VLOOKUP($A628,'2021_NQC_List-11_13'!$A$2:$T$1532,18,FALSE))</f>
        <v/>
      </c>
      <c r="M628">
        <f>IF($K628="NQC",VLOOKUP($A628,'2021_NQC_List-11_13'!$A$2:$T$1532,4,FALSE),0)</f>
        <v>0</v>
      </c>
      <c r="N628">
        <f>IF($K628="NQC",VLOOKUP($A628,'2021_NQC_List-11_13'!$A$2:$T$1532,5,FALSE),0)</f>
        <v>0</v>
      </c>
      <c r="O628">
        <f>IF($K628="NQC",VLOOKUP($A628,'2021_NQC_List-11_13'!$A$2:$T$1532,6,FALSE),0)</f>
        <v>0</v>
      </c>
      <c r="P628">
        <f>IF($K628="NQC",VLOOKUP($A628,'2021_NQC_List-11_13'!$A$2:$T$1532,7,FALSE),0)</f>
        <v>0</v>
      </c>
      <c r="Q628">
        <f>IF($K628="NQC",VLOOKUP($A628,'2021_NQC_List-11_13'!$A$2:$T$1532,8,FALSE),0)</f>
        <v>0</v>
      </c>
      <c r="R628">
        <f>IF($K628="NQC",VLOOKUP($A628,'2021_NQC_List-11_13'!$A$2:$T$1532,9,FALSE),0)</f>
        <v>0</v>
      </c>
      <c r="S628">
        <f>IF($K628="NQC",VLOOKUP($A628,'2021_NQC_List-11_13'!$A$2:$T$1532,10,FALSE),0)</f>
        <v>0</v>
      </c>
      <c r="T628">
        <f>IF($K628="NQC",VLOOKUP($A628,'2021_NQC_List-11_13'!$A$2:$T$1532,11,FALSE),0)</f>
        <v>0</v>
      </c>
      <c r="U628">
        <f>IF($K628="NQC",VLOOKUP($A628,'2021_NQC_List-11_13'!$A$2:$T$1532,12,FALSE),0)</f>
        <v>0</v>
      </c>
      <c r="V628">
        <f>IF($K628="NQC",VLOOKUP($A628,'2021_NQC_List-11_13'!$A$2:$T$1532,13,FALSE),0)</f>
        <v>0</v>
      </c>
      <c r="W628">
        <f>IF($K628="NQC",VLOOKUP($A628,'2021_NQC_List-11_13'!$A$2:$T$1532,14,FALSE),0)</f>
        <v>0</v>
      </c>
      <c r="X628">
        <f>IF($K628="NQC",VLOOKUP($A628,'2021_NQC_List-11_13'!$A$2:$T$1532,15,FALSE),0)</f>
        <v>0</v>
      </c>
      <c r="Y628" t="str">
        <f t="shared" si="19"/>
        <v>Non-Hydro</v>
      </c>
      <c r="Z628" t="s">
        <v>4361</v>
      </c>
      <c r="AA628" t="s">
        <v>4341</v>
      </c>
    </row>
    <row r="629" spans="1:27" x14ac:dyDescent="0.3">
      <c r="A629" t="str">
        <f>'OASIS-11_26'!E651</f>
        <v>HIGGNS_7_QFUNTS</v>
      </c>
      <c r="B629" t="str">
        <f>'OASIS-11_26'!G651</f>
        <v>HIGGNS_7_QFUNTS</v>
      </c>
      <c r="C629" t="str">
        <f>VLOOKUP($A629,'OASIS-11_26'!$E$2:$R$1556,2,FALSE)</f>
        <v>GEN</v>
      </c>
      <c r="D629" s="1">
        <f>VLOOKUP($A629,'OASIS-11_26'!$E$2:$R$1556,11,FALSE)</f>
        <v>0</v>
      </c>
      <c r="E629" s="3" t="str">
        <f t="shared" si="18"/>
        <v/>
      </c>
      <c r="F629" t="str">
        <f>VLOOKUP($A629,'OASIS-11_26'!$E$2:$R$1556,9,FALSE)</f>
        <v>WATER</v>
      </c>
      <c r="G629" t="str">
        <f>VLOOKUP($A629,'OASIS-11_26'!$E$2:$R$1556,8,FALSE)</f>
        <v>HYDRO</v>
      </c>
      <c r="H629">
        <f>VLOOKUP($A629,'OASIS-11_26'!$E$2:$R$1556,4,FALSE)</f>
        <v>0.5</v>
      </c>
      <c r="I629">
        <f>VLOOKUP($A629,'OASIS-11_26'!$E$2:$R$1556,5,FALSE)</f>
        <v>0.3</v>
      </c>
      <c r="J629" t="str">
        <f>VLOOKUP($A629,'OASIS-11_26'!$E$2:$R$1556,6,FALSE)</f>
        <v>PGAE</v>
      </c>
      <c r="K629" t="str">
        <f>IF(ISERROR(VLOOKUP($A629,'2021_NQC_List-11_13'!$A$2:$T$1532,4,FALSE)),"","NQC")</f>
        <v>NQC</v>
      </c>
      <c r="L629" s="3" t="str">
        <f>IF(ISERROR(VLOOKUP($A629,'2021_NQC_List-11_13'!$A$2:$T$1532,4,FALSE)),"",VLOOKUP($A629,'2021_NQC_List-11_13'!$A$2:$T$1532,18,FALSE))</f>
        <v>FC</v>
      </c>
      <c r="M629">
        <f>IF($K629="NQC",VLOOKUP($A629,'2021_NQC_List-11_13'!$A$2:$T$1532,4,FALSE),0)</f>
        <v>0.2</v>
      </c>
      <c r="N629">
        <f>IF($K629="NQC",VLOOKUP($A629,'2021_NQC_List-11_13'!$A$2:$T$1532,5,FALSE),0)</f>
        <v>0.21</v>
      </c>
      <c r="O629">
        <f>IF($K629="NQC",VLOOKUP($A629,'2021_NQC_List-11_13'!$A$2:$T$1532,6,FALSE),0)</f>
        <v>0.28000000000000003</v>
      </c>
      <c r="P629">
        <f>IF($K629="NQC",VLOOKUP($A629,'2021_NQC_List-11_13'!$A$2:$T$1532,7,FALSE),0)</f>
        <v>0.26</v>
      </c>
      <c r="Q629">
        <f>IF($K629="NQC",VLOOKUP($A629,'2021_NQC_List-11_13'!$A$2:$T$1532,8,FALSE),0)</f>
        <v>0.27</v>
      </c>
      <c r="R629">
        <f>IF($K629="NQC",VLOOKUP($A629,'2021_NQC_List-11_13'!$A$2:$T$1532,9,FALSE),0)</f>
        <v>0.26</v>
      </c>
      <c r="S629">
        <f>IF($K629="NQC",VLOOKUP($A629,'2021_NQC_List-11_13'!$A$2:$T$1532,10,FALSE),0)</f>
        <v>0.25</v>
      </c>
      <c r="T629">
        <f>IF($K629="NQC",VLOOKUP($A629,'2021_NQC_List-11_13'!$A$2:$T$1532,11,FALSE),0)</f>
        <v>0.25</v>
      </c>
      <c r="U629">
        <f>IF($K629="NQC",VLOOKUP($A629,'2021_NQC_List-11_13'!$A$2:$T$1532,12,FALSE),0)</f>
        <v>0.23</v>
      </c>
      <c r="V629">
        <f>IF($K629="NQC",VLOOKUP($A629,'2021_NQC_List-11_13'!$A$2:$T$1532,13,FALSE),0)</f>
        <v>0.04</v>
      </c>
      <c r="W629">
        <f>IF($K629="NQC",VLOOKUP($A629,'2021_NQC_List-11_13'!$A$2:$T$1532,14,FALSE),0)</f>
        <v>0.08</v>
      </c>
      <c r="X629">
        <f>IF($K629="NQC",VLOOKUP($A629,'2021_NQC_List-11_13'!$A$2:$T$1532,15,FALSE),0)</f>
        <v>0.17</v>
      </c>
      <c r="Y629" t="str">
        <f t="shared" si="19"/>
        <v>Hydro-Small Hydro</v>
      </c>
      <c r="AA629" t="s">
        <v>4341</v>
      </c>
    </row>
    <row r="630" spans="1:27" x14ac:dyDescent="0.3">
      <c r="A630" t="str">
        <f>'OASIS-11_26'!E652</f>
        <v>DUANE_1_PL1X3</v>
      </c>
      <c r="B630" t="str">
        <f>'OASIS-11_26'!G652</f>
        <v>DONALD VON RAESFELD POWER PROJECT</v>
      </c>
      <c r="C630" t="str">
        <f>VLOOKUP($A630,'OASIS-11_26'!$E$2:$R$1556,2,FALSE)</f>
        <v>GEN</v>
      </c>
      <c r="D630" s="1">
        <f>VLOOKUP($A630,'OASIS-11_26'!$E$2:$R$1556,11,FALSE)</f>
        <v>38435</v>
      </c>
      <c r="E630" s="3">
        <f t="shared" si="18"/>
        <v>2005</v>
      </c>
      <c r="F630" t="str">
        <f>VLOOKUP($A630,'OASIS-11_26'!$E$2:$R$1556,9,FALSE)</f>
        <v>NATURAL GAS</v>
      </c>
      <c r="G630" t="str">
        <f>VLOOKUP($A630,'OASIS-11_26'!$E$2:$R$1556,8,FALSE)</f>
        <v>COMBINED CYCLE</v>
      </c>
      <c r="H630">
        <f>VLOOKUP($A630,'OASIS-11_26'!$E$2:$R$1556,4,FALSE)</f>
        <v>147.80000000000001</v>
      </c>
      <c r="I630">
        <f>VLOOKUP($A630,'OASIS-11_26'!$E$2:$R$1556,5,FALSE)</f>
        <v>0</v>
      </c>
      <c r="J630" t="str">
        <f>VLOOKUP($A630,'OASIS-11_26'!$E$2:$R$1556,6,FALSE)</f>
        <v>PGAE</v>
      </c>
      <c r="K630" t="str">
        <f>IF(ISERROR(VLOOKUP($A630,'2021_NQC_List-11_13'!$A$2:$T$1532,4,FALSE)),"","NQC")</f>
        <v>NQC</v>
      </c>
      <c r="L630" s="3" t="str">
        <f>IF(ISERROR(VLOOKUP($A630,'2021_NQC_List-11_13'!$A$2:$T$1532,4,FALSE)),"",VLOOKUP($A630,'2021_NQC_List-11_13'!$A$2:$T$1532,18,FALSE))</f>
        <v>FC</v>
      </c>
      <c r="M630">
        <f>IF($K630="NQC",VLOOKUP($A630,'2021_NQC_List-11_13'!$A$2:$T$1532,4,FALSE),0)</f>
        <v>147.80000000000001</v>
      </c>
      <c r="N630">
        <f>IF($K630="NQC",VLOOKUP($A630,'2021_NQC_List-11_13'!$A$2:$T$1532,5,FALSE),0)</f>
        <v>147.80000000000001</v>
      </c>
      <c r="O630">
        <f>IF($K630="NQC",VLOOKUP($A630,'2021_NQC_List-11_13'!$A$2:$T$1532,6,FALSE),0)</f>
        <v>147.80000000000001</v>
      </c>
      <c r="P630">
        <f>IF($K630="NQC",VLOOKUP($A630,'2021_NQC_List-11_13'!$A$2:$T$1532,7,FALSE),0)</f>
        <v>147.80000000000001</v>
      </c>
      <c r="Q630">
        <f>IF($K630="NQC",VLOOKUP($A630,'2021_NQC_List-11_13'!$A$2:$T$1532,8,FALSE),0)</f>
        <v>143.5</v>
      </c>
      <c r="R630">
        <f>IF($K630="NQC",VLOOKUP($A630,'2021_NQC_List-11_13'!$A$2:$T$1532,9,FALSE),0)</f>
        <v>143.5</v>
      </c>
      <c r="S630">
        <f>IF($K630="NQC",VLOOKUP($A630,'2021_NQC_List-11_13'!$A$2:$T$1532,10,FALSE),0)</f>
        <v>143.5</v>
      </c>
      <c r="T630">
        <f>IF($K630="NQC",VLOOKUP($A630,'2021_NQC_List-11_13'!$A$2:$T$1532,11,FALSE),0)</f>
        <v>143.5</v>
      </c>
      <c r="U630">
        <f>IF($K630="NQC",VLOOKUP($A630,'2021_NQC_List-11_13'!$A$2:$T$1532,12,FALSE),0)</f>
        <v>143.5</v>
      </c>
      <c r="V630">
        <f>IF($K630="NQC",VLOOKUP($A630,'2021_NQC_List-11_13'!$A$2:$T$1532,13,FALSE),0)</f>
        <v>147.80000000000001</v>
      </c>
      <c r="W630">
        <f>IF($K630="NQC",VLOOKUP($A630,'2021_NQC_List-11_13'!$A$2:$T$1532,14,FALSE),0)</f>
        <v>147.80000000000001</v>
      </c>
      <c r="X630">
        <f>IF($K630="NQC",VLOOKUP($A630,'2021_NQC_List-11_13'!$A$2:$T$1532,15,FALSE),0)</f>
        <v>147.80000000000001</v>
      </c>
      <c r="Y630" t="str">
        <f t="shared" si="19"/>
        <v>Non-Hydro</v>
      </c>
      <c r="AA630" t="s">
        <v>4341</v>
      </c>
    </row>
    <row r="631" spans="1:27" x14ac:dyDescent="0.3">
      <c r="A631" t="str">
        <f>'OASIS-11_26'!E653</f>
        <v>STANTN_2_STAGT2</v>
      </c>
      <c r="B631" t="str">
        <f>'OASIS-11_26'!G653</f>
        <v>Stanton 2</v>
      </c>
      <c r="C631" t="str">
        <f>VLOOKUP($A631,'OASIS-11_26'!$E$2:$R$1556,2,FALSE)</f>
        <v>GEN</v>
      </c>
      <c r="D631" s="1">
        <f>VLOOKUP($A631,'OASIS-11_26'!$E$2:$R$1556,11,FALSE)</f>
        <v>43971</v>
      </c>
      <c r="E631" s="3">
        <f t="shared" si="18"/>
        <v>2020</v>
      </c>
      <c r="F631" t="str">
        <f>VLOOKUP($A631,'OASIS-11_26'!$E$2:$R$1556,9,FALSE)</f>
        <v>NATURAL GAS</v>
      </c>
      <c r="G631" t="str">
        <f>VLOOKUP($A631,'OASIS-11_26'!$E$2:$R$1556,8,FALSE)</f>
        <v>COMBUSTION TURBINE</v>
      </c>
      <c r="H631">
        <f>VLOOKUP($A631,'OASIS-11_26'!$E$2:$R$1556,4,FALSE)</f>
        <v>49.65</v>
      </c>
      <c r="I631">
        <f>VLOOKUP($A631,'OASIS-11_26'!$E$2:$R$1556,5,FALSE)</f>
        <v>50</v>
      </c>
      <c r="J631" t="str">
        <f>VLOOKUP($A631,'OASIS-11_26'!$E$2:$R$1556,6,FALSE)</f>
        <v>SCE</v>
      </c>
      <c r="K631" t="str">
        <f>IF(ISERROR(VLOOKUP($A631,'2021_NQC_List-11_13'!$A$2:$T$1532,4,FALSE)),"","NQC")</f>
        <v>NQC</v>
      </c>
      <c r="L631" s="3" t="str">
        <f>IF(ISERROR(VLOOKUP($A631,'2021_NQC_List-11_13'!$A$2:$T$1532,4,FALSE)),"",VLOOKUP($A631,'2021_NQC_List-11_13'!$A$2:$T$1532,18,FALSE))</f>
        <v>FC</v>
      </c>
      <c r="M631">
        <f>IF($K631="NQC",VLOOKUP($A631,'2021_NQC_List-11_13'!$A$2:$T$1532,4,FALSE),0)</f>
        <v>49.65</v>
      </c>
      <c r="N631">
        <f>IF($K631="NQC",VLOOKUP($A631,'2021_NQC_List-11_13'!$A$2:$T$1532,5,FALSE),0)</f>
        <v>49.65</v>
      </c>
      <c r="O631">
        <f>IF($K631="NQC",VLOOKUP($A631,'2021_NQC_List-11_13'!$A$2:$T$1532,6,FALSE),0)</f>
        <v>49.65</v>
      </c>
      <c r="P631">
        <f>IF($K631="NQC",VLOOKUP($A631,'2021_NQC_List-11_13'!$A$2:$T$1532,7,FALSE),0)</f>
        <v>49.65</v>
      </c>
      <c r="Q631">
        <f>IF($K631="NQC",VLOOKUP($A631,'2021_NQC_List-11_13'!$A$2:$T$1532,8,FALSE),0)</f>
        <v>49.65</v>
      </c>
      <c r="R631">
        <f>IF($K631="NQC",VLOOKUP($A631,'2021_NQC_List-11_13'!$A$2:$T$1532,9,FALSE),0)</f>
        <v>49.65</v>
      </c>
      <c r="S631">
        <f>IF($K631="NQC",VLOOKUP($A631,'2021_NQC_List-11_13'!$A$2:$T$1532,10,FALSE),0)</f>
        <v>49.65</v>
      </c>
      <c r="T631">
        <f>IF($K631="NQC",VLOOKUP($A631,'2021_NQC_List-11_13'!$A$2:$T$1532,11,FALSE),0)</f>
        <v>49.65</v>
      </c>
      <c r="U631">
        <f>IF($K631="NQC",VLOOKUP($A631,'2021_NQC_List-11_13'!$A$2:$T$1532,12,FALSE),0)</f>
        <v>49.65</v>
      </c>
      <c r="V631">
        <f>IF($K631="NQC",VLOOKUP($A631,'2021_NQC_List-11_13'!$A$2:$T$1532,13,FALSE),0)</f>
        <v>49.65</v>
      </c>
      <c r="W631">
        <f>IF($K631="NQC",VLOOKUP($A631,'2021_NQC_List-11_13'!$A$2:$T$1532,14,FALSE),0)</f>
        <v>49.65</v>
      </c>
      <c r="X631">
        <f>IF($K631="NQC",VLOOKUP($A631,'2021_NQC_List-11_13'!$A$2:$T$1532,15,FALSE),0)</f>
        <v>49.65</v>
      </c>
      <c r="Y631" t="str">
        <f t="shared" si="19"/>
        <v>Non-Hydro</v>
      </c>
      <c r="AA631" t="s">
        <v>4341</v>
      </c>
    </row>
    <row r="632" spans="1:27" x14ac:dyDescent="0.3">
      <c r="A632" t="str">
        <f>'OASIS-11_26'!E655</f>
        <v>PNCHPP_1_PL1X2</v>
      </c>
      <c r="B632" t="str">
        <f>'OASIS-11_26'!G655</f>
        <v>Midway Peaking Aggregate</v>
      </c>
      <c r="C632" t="str">
        <f>VLOOKUP($A632,'OASIS-11_26'!$E$2:$R$1556,2,FALSE)</f>
        <v>GEN</v>
      </c>
      <c r="D632" s="1">
        <f>VLOOKUP($A632,'OASIS-11_26'!$E$2:$R$1556,11,FALSE)</f>
        <v>39936</v>
      </c>
      <c r="E632" s="3">
        <f t="shared" si="18"/>
        <v>2009</v>
      </c>
      <c r="F632" t="str">
        <f>VLOOKUP($A632,'OASIS-11_26'!$E$2:$R$1556,9,FALSE)</f>
        <v>NATURAL GAS</v>
      </c>
      <c r="G632" t="str">
        <f>VLOOKUP($A632,'OASIS-11_26'!$E$2:$R$1556,8,FALSE)</f>
        <v>COMBUSTION TURBINE</v>
      </c>
      <c r="H632">
        <f>VLOOKUP($A632,'OASIS-11_26'!$E$2:$R$1556,4,FALSE)</f>
        <v>119.91</v>
      </c>
      <c r="I632">
        <f>VLOOKUP($A632,'OASIS-11_26'!$E$2:$R$1556,5,FALSE)</f>
        <v>0</v>
      </c>
      <c r="J632" t="str">
        <f>VLOOKUP($A632,'OASIS-11_26'!$E$2:$R$1556,6,FALSE)</f>
        <v>PGAE</v>
      </c>
      <c r="K632" t="str">
        <f>IF(ISERROR(VLOOKUP($A632,'2021_NQC_List-11_13'!$A$2:$T$1532,4,FALSE)),"","NQC")</f>
        <v>NQC</v>
      </c>
      <c r="L632" s="3" t="str">
        <f>IF(ISERROR(VLOOKUP($A632,'2021_NQC_List-11_13'!$A$2:$T$1532,4,FALSE)),"",VLOOKUP($A632,'2021_NQC_List-11_13'!$A$2:$T$1532,18,FALSE))</f>
        <v>FC</v>
      </c>
      <c r="M632">
        <f>IF($K632="NQC",VLOOKUP($A632,'2021_NQC_List-11_13'!$A$2:$T$1532,4,FALSE),0)</f>
        <v>119.68</v>
      </c>
      <c r="N632">
        <f>IF($K632="NQC",VLOOKUP($A632,'2021_NQC_List-11_13'!$A$2:$T$1532,5,FALSE),0)</f>
        <v>119.43</v>
      </c>
      <c r="O632">
        <f>IF($K632="NQC",VLOOKUP($A632,'2021_NQC_List-11_13'!$A$2:$T$1532,6,FALSE),0)</f>
        <v>118.51</v>
      </c>
      <c r="P632">
        <f>IF($K632="NQC",VLOOKUP($A632,'2021_NQC_List-11_13'!$A$2:$T$1532,7,FALSE),0)</f>
        <v>114.93</v>
      </c>
      <c r="Q632">
        <f>IF($K632="NQC",VLOOKUP($A632,'2021_NQC_List-11_13'!$A$2:$T$1532,8,FALSE),0)</f>
        <v>112.92</v>
      </c>
      <c r="R632">
        <f>IF($K632="NQC",VLOOKUP($A632,'2021_NQC_List-11_13'!$A$2:$T$1532,9,FALSE),0)</f>
        <v>110.36</v>
      </c>
      <c r="S632">
        <f>IF($K632="NQC",VLOOKUP($A632,'2021_NQC_List-11_13'!$A$2:$T$1532,10,FALSE),0)</f>
        <v>107.92</v>
      </c>
      <c r="T632">
        <f>IF($K632="NQC",VLOOKUP($A632,'2021_NQC_List-11_13'!$A$2:$T$1532,11,FALSE),0)</f>
        <v>108.5</v>
      </c>
      <c r="U632">
        <f>IF($K632="NQC",VLOOKUP($A632,'2021_NQC_List-11_13'!$A$2:$T$1532,12,FALSE),0)</f>
        <v>110.38</v>
      </c>
      <c r="V632">
        <f>IF($K632="NQC",VLOOKUP($A632,'2021_NQC_List-11_13'!$A$2:$T$1532,13,FALSE),0)</f>
        <v>113.41</v>
      </c>
      <c r="W632">
        <f>IF($K632="NQC",VLOOKUP($A632,'2021_NQC_List-11_13'!$A$2:$T$1532,14,FALSE),0)</f>
        <v>118.23</v>
      </c>
      <c r="X632">
        <f>IF($K632="NQC",VLOOKUP($A632,'2021_NQC_List-11_13'!$A$2:$T$1532,15,FALSE),0)</f>
        <v>119.47</v>
      </c>
      <c r="Y632" t="str">
        <f t="shared" si="19"/>
        <v>Non-Hydro</v>
      </c>
      <c r="AA632" t="s">
        <v>4341</v>
      </c>
    </row>
    <row r="633" spans="1:27" x14ac:dyDescent="0.3">
      <c r="A633" t="str">
        <f>'OASIS-11_26'!E656</f>
        <v>CPVERD_2_SOLAR</v>
      </c>
      <c r="B633" t="str">
        <f>'OASIS-11_26'!G656</f>
        <v>Campo Verde Solar</v>
      </c>
      <c r="C633" t="str">
        <f>VLOOKUP($A633,'OASIS-11_26'!$E$2:$R$1556,2,FALSE)</f>
        <v>GEN</v>
      </c>
      <c r="D633" s="1">
        <f>VLOOKUP($A633,'OASIS-11_26'!$E$2:$R$1556,11,FALSE)</f>
        <v>41569</v>
      </c>
      <c r="E633" s="3">
        <f t="shared" si="18"/>
        <v>2013</v>
      </c>
      <c r="F633" t="str">
        <f>VLOOKUP($A633,'OASIS-11_26'!$E$2:$R$1556,9,FALSE)</f>
        <v>SUN</v>
      </c>
      <c r="G633" t="str">
        <f>VLOOKUP($A633,'OASIS-11_26'!$E$2:$R$1556,8,FALSE)</f>
        <v>PHOTO VOLTAIC</v>
      </c>
      <c r="H633">
        <f>VLOOKUP($A633,'OASIS-11_26'!$E$2:$R$1556,4,FALSE)</f>
        <v>139</v>
      </c>
      <c r="I633">
        <f>VLOOKUP($A633,'OASIS-11_26'!$E$2:$R$1556,5,FALSE)</f>
        <v>147</v>
      </c>
      <c r="J633" t="str">
        <f>VLOOKUP($A633,'OASIS-11_26'!$E$2:$R$1556,6,FALSE)</f>
        <v>SDGE</v>
      </c>
      <c r="K633" t="str">
        <f>IF(ISERROR(VLOOKUP($A633,'2021_NQC_List-11_13'!$A$2:$T$1532,4,FALSE)),"","NQC")</f>
        <v>NQC</v>
      </c>
      <c r="L633" s="3" t="str">
        <f>IF(ISERROR(VLOOKUP($A633,'2021_NQC_List-11_13'!$A$2:$T$1532,4,FALSE)),"",VLOOKUP($A633,'2021_NQC_List-11_13'!$A$2:$T$1532,18,FALSE))</f>
        <v>FC</v>
      </c>
      <c r="M633">
        <f>IF($K633="NQC",VLOOKUP($A633,'2021_NQC_List-11_13'!$A$2:$T$1532,4,FALSE),0)</f>
        <v>5.56</v>
      </c>
      <c r="N633">
        <f>IF($K633="NQC",VLOOKUP($A633,'2021_NQC_List-11_13'!$A$2:$T$1532,5,FALSE),0)</f>
        <v>4.17</v>
      </c>
      <c r="O633">
        <f>IF($K633="NQC",VLOOKUP($A633,'2021_NQC_List-11_13'!$A$2:$T$1532,6,FALSE),0)</f>
        <v>25.02</v>
      </c>
      <c r="P633">
        <f>IF($K633="NQC",VLOOKUP($A633,'2021_NQC_List-11_13'!$A$2:$T$1532,7,FALSE),0)</f>
        <v>20.85</v>
      </c>
      <c r="Q633">
        <f>IF($K633="NQC",VLOOKUP($A633,'2021_NQC_List-11_13'!$A$2:$T$1532,8,FALSE),0)</f>
        <v>22.24</v>
      </c>
      <c r="R633">
        <f>IF($K633="NQC",VLOOKUP($A633,'2021_NQC_List-11_13'!$A$2:$T$1532,9,FALSE),0)</f>
        <v>43.09</v>
      </c>
      <c r="S633">
        <f>IF($K633="NQC",VLOOKUP($A633,'2021_NQC_List-11_13'!$A$2:$T$1532,10,FALSE),0)</f>
        <v>54.21</v>
      </c>
      <c r="T633">
        <f>IF($K633="NQC",VLOOKUP($A633,'2021_NQC_List-11_13'!$A$2:$T$1532,11,FALSE),0)</f>
        <v>37.53</v>
      </c>
      <c r="U633">
        <f>IF($K633="NQC",VLOOKUP($A633,'2021_NQC_List-11_13'!$A$2:$T$1532,12,FALSE),0)</f>
        <v>19.46</v>
      </c>
      <c r="V633">
        <f>IF($K633="NQC",VLOOKUP($A633,'2021_NQC_List-11_13'!$A$2:$T$1532,13,FALSE),0)</f>
        <v>2.78</v>
      </c>
      <c r="W633">
        <f>IF($K633="NQC",VLOOKUP($A633,'2021_NQC_List-11_13'!$A$2:$T$1532,14,FALSE),0)</f>
        <v>2.78</v>
      </c>
      <c r="X633">
        <f>IF($K633="NQC",VLOOKUP($A633,'2021_NQC_List-11_13'!$A$2:$T$1532,15,FALSE),0)</f>
        <v>0</v>
      </c>
      <c r="Y633" t="str">
        <f t="shared" si="19"/>
        <v>Non-Hydro</v>
      </c>
      <c r="AA633" t="s">
        <v>4341</v>
      </c>
    </row>
    <row r="634" spans="1:27" x14ac:dyDescent="0.3">
      <c r="A634" t="str">
        <f>'OASIS-11_26'!E657</f>
        <v>LODI25_2_UNIT 1</v>
      </c>
      <c r="B634" t="str">
        <f>'OASIS-11_26'!G657</f>
        <v>LODI GAS TURBINE</v>
      </c>
      <c r="C634" t="str">
        <f>VLOOKUP($A634,'OASIS-11_26'!$E$2:$R$1556,2,FALSE)</f>
        <v>GEN</v>
      </c>
      <c r="D634" s="1">
        <f>VLOOKUP($A634,'OASIS-11_26'!$E$2:$R$1556,11,FALSE)</f>
        <v>31413</v>
      </c>
      <c r="E634" s="3">
        <f t="shared" si="18"/>
        <v>1986</v>
      </c>
      <c r="F634" t="str">
        <f>VLOOKUP($A634,'OASIS-11_26'!$E$2:$R$1556,9,FALSE)</f>
        <v>NATURAL GAS</v>
      </c>
      <c r="G634" t="str">
        <f>VLOOKUP($A634,'OASIS-11_26'!$E$2:$R$1556,8,FALSE)</f>
        <v>COMBUSTION TURBINE</v>
      </c>
      <c r="H634">
        <f>VLOOKUP($A634,'OASIS-11_26'!$E$2:$R$1556,4,FALSE)</f>
        <v>25</v>
      </c>
      <c r="I634">
        <f>VLOOKUP($A634,'OASIS-11_26'!$E$2:$R$1556,5,FALSE)</f>
        <v>25.4</v>
      </c>
      <c r="J634" t="str">
        <f>VLOOKUP($A634,'OASIS-11_26'!$E$2:$R$1556,6,FALSE)</f>
        <v>PGAE</v>
      </c>
      <c r="K634" t="str">
        <f>IF(ISERROR(VLOOKUP($A634,'2021_NQC_List-11_13'!$A$2:$T$1532,4,FALSE)),"","NQC")</f>
        <v>NQC</v>
      </c>
      <c r="L634" s="3" t="str">
        <f>IF(ISERROR(VLOOKUP($A634,'2021_NQC_List-11_13'!$A$2:$T$1532,4,FALSE)),"",VLOOKUP($A634,'2021_NQC_List-11_13'!$A$2:$T$1532,18,FALSE))</f>
        <v>FC</v>
      </c>
      <c r="M634">
        <f>IF($K634="NQC",VLOOKUP($A634,'2021_NQC_List-11_13'!$A$2:$T$1532,4,FALSE),0)</f>
        <v>23.8</v>
      </c>
      <c r="N634">
        <f>IF($K634="NQC",VLOOKUP($A634,'2021_NQC_List-11_13'!$A$2:$T$1532,5,FALSE),0)</f>
        <v>23.8</v>
      </c>
      <c r="O634">
        <f>IF($K634="NQC",VLOOKUP($A634,'2021_NQC_List-11_13'!$A$2:$T$1532,6,FALSE),0)</f>
        <v>23.8</v>
      </c>
      <c r="P634">
        <f>IF($K634="NQC",VLOOKUP($A634,'2021_NQC_List-11_13'!$A$2:$T$1532,7,FALSE),0)</f>
        <v>23.8</v>
      </c>
      <c r="Q634">
        <f>IF($K634="NQC",VLOOKUP($A634,'2021_NQC_List-11_13'!$A$2:$T$1532,8,FALSE),0)</f>
        <v>23.8</v>
      </c>
      <c r="R634">
        <f>IF($K634="NQC",VLOOKUP($A634,'2021_NQC_List-11_13'!$A$2:$T$1532,9,FALSE),0)</f>
        <v>23.8</v>
      </c>
      <c r="S634">
        <f>IF($K634="NQC",VLOOKUP($A634,'2021_NQC_List-11_13'!$A$2:$T$1532,10,FALSE),0)</f>
        <v>23.8</v>
      </c>
      <c r="T634">
        <f>IF($K634="NQC",VLOOKUP($A634,'2021_NQC_List-11_13'!$A$2:$T$1532,11,FALSE),0)</f>
        <v>23.8</v>
      </c>
      <c r="U634">
        <f>IF($K634="NQC",VLOOKUP($A634,'2021_NQC_List-11_13'!$A$2:$T$1532,12,FALSE),0)</f>
        <v>23.8</v>
      </c>
      <c r="V634">
        <f>IF($K634="NQC",VLOOKUP($A634,'2021_NQC_List-11_13'!$A$2:$T$1532,13,FALSE),0)</f>
        <v>23.8</v>
      </c>
      <c r="W634">
        <f>IF($K634="NQC",VLOOKUP($A634,'2021_NQC_List-11_13'!$A$2:$T$1532,14,FALSE),0)</f>
        <v>23.8</v>
      </c>
      <c r="X634">
        <f>IF($K634="NQC",VLOOKUP($A634,'2021_NQC_List-11_13'!$A$2:$T$1532,15,FALSE),0)</f>
        <v>23.8</v>
      </c>
      <c r="Y634" t="str">
        <f t="shared" si="19"/>
        <v>Non-Hydro</v>
      </c>
      <c r="AA634" t="s">
        <v>4341</v>
      </c>
    </row>
    <row r="635" spans="1:27" x14ac:dyDescent="0.3">
      <c r="A635" t="str">
        <f>'OASIS-11_26'!E658</f>
        <v>SBERDO_2_PSP4</v>
      </c>
      <c r="B635" t="str">
        <f>'OASIS-11_26'!G658</f>
        <v>Mountainview Gen Sta. Unit 4</v>
      </c>
      <c r="C635" t="str">
        <f>VLOOKUP($A635,'OASIS-11_26'!$E$2:$R$1556,2,FALSE)</f>
        <v>GEN</v>
      </c>
      <c r="D635" s="1">
        <f>VLOOKUP($A635,'OASIS-11_26'!$E$2:$R$1556,11,FALSE)</f>
        <v>38736</v>
      </c>
      <c r="E635" s="3">
        <f t="shared" si="18"/>
        <v>2006</v>
      </c>
      <c r="F635" t="str">
        <f>VLOOKUP($A635,'OASIS-11_26'!$E$2:$R$1556,9,FALSE)</f>
        <v>NATURAL GAS</v>
      </c>
      <c r="G635" t="str">
        <f>VLOOKUP($A635,'OASIS-11_26'!$E$2:$R$1556,8,FALSE)</f>
        <v>COMBINED CYCLE</v>
      </c>
      <c r="H635">
        <f>VLOOKUP($A635,'OASIS-11_26'!$E$2:$R$1556,4,FALSE)</f>
        <v>555</v>
      </c>
      <c r="I635">
        <f>VLOOKUP($A635,'OASIS-11_26'!$E$2:$R$1556,5,FALSE)</f>
        <v>0</v>
      </c>
      <c r="J635" t="str">
        <f>VLOOKUP($A635,'OASIS-11_26'!$E$2:$R$1556,6,FALSE)</f>
        <v>SCE</v>
      </c>
      <c r="K635" t="str">
        <f>IF(ISERROR(VLOOKUP($A635,'2021_NQC_List-11_13'!$A$2:$T$1532,4,FALSE)),"","NQC")</f>
        <v>NQC</v>
      </c>
      <c r="L635" s="3" t="str">
        <f>IF(ISERROR(VLOOKUP($A635,'2021_NQC_List-11_13'!$A$2:$T$1532,4,FALSE)),"",VLOOKUP($A635,'2021_NQC_List-11_13'!$A$2:$T$1532,18,FALSE))</f>
        <v>FC</v>
      </c>
      <c r="M635">
        <f>IF($K635="NQC",VLOOKUP($A635,'2021_NQC_List-11_13'!$A$2:$T$1532,4,FALSE),0)</f>
        <v>555</v>
      </c>
      <c r="N635">
        <f>IF($K635="NQC",VLOOKUP($A635,'2021_NQC_List-11_13'!$A$2:$T$1532,5,FALSE),0)</f>
        <v>555</v>
      </c>
      <c r="O635">
        <f>IF($K635="NQC",VLOOKUP($A635,'2021_NQC_List-11_13'!$A$2:$T$1532,6,FALSE),0)</f>
        <v>555</v>
      </c>
      <c r="P635">
        <f>IF($K635="NQC",VLOOKUP($A635,'2021_NQC_List-11_13'!$A$2:$T$1532,7,FALSE),0)</f>
        <v>555</v>
      </c>
      <c r="Q635">
        <f>IF($K635="NQC",VLOOKUP($A635,'2021_NQC_List-11_13'!$A$2:$T$1532,8,FALSE),0)</f>
        <v>555</v>
      </c>
      <c r="R635">
        <f>IF($K635="NQC",VLOOKUP($A635,'2021_NQC_List-11_13'!$A$2:$T$1532,9,FALSE),0)</f>
        <v>555</v>
      </c>
      <c r="S635">
        <f>IF($K635="NQC",VLOOKUP($A635,'2021_NQC_List-11_13'!$A$2:$T$1532,10,FALSE),0)</f>
        <v>555</v>
      </c>
      <c r="T635">
        <f>IF($K635="NQC",VLOOKUP($A635,'2021_NQC_List-11_13'!$A$2:$T$1532,11,FALSE),0)</f>
        <v>555</v>
      </c>
      <c r="U635">
        <f>IF($K635="NQC",VLOOKUP($A635,'2021_NQC_List-11_13'!$A$2:$T$1532,12,FALSE),0)</f>
        <v>555</v>
      </c>
      <c r="V635">
        <f>IF($K635="NQC",VLOOKUP($A635,'2021_NQC_List-11_13'!$A$2:$T$1532,13,FALSE),0)</f>
        <v>555</v>
      </c>
      <c r="W635">
        <f>IF($K635="NQC",VLOOKUP($A635,'2021_NQC_List-11_13'!$A$2:$T$1532,14,FALSE),0)</f>
        <v>555</v>
      </c>
      <c r="X635">
        <f>IF($K635="NQC",VLOOKUP($A635,'2021_NQC_List-11_13'!$A$2:$T$1532,15,FALSE),0)</f>
        <v>555</v>
      </c>
      <c r="Y635" t="str">
        <f t="shared" si="19"/>
        <v>Non-Hydro</v>
      </c>
      <c r="AA635" t="s">
        <v>4341</v>
      </c>
    </row>
    <row r="636" spans="1:27" x14ac:dyDescent="0.3">
      <c r="A636" t="str">
        <f>'OASIS-11_26'!E659</f>
        <v>WALNUT_6_HILLGEN</v>
      </c>
      <c r="B636" t="str">
        <f>'OASIS-11_26'!G659</f>
        <v>Puente Hills</v>
      </c>
      <c r="C636" t="str">
        <f>VLOOKUP($A636,'OASIS-11_26'!$E$2:$R$1556,2,FALSE)</f>
        <v>GEN</v>
      </c>
      <c r="D636" s="1">
        <f>VLOOKUP($A636,'OASIS-11_26'!$E$2:$R$1556,11,FALSE)</f>
        <v>42887</v>
      </c>
      <c r="E636" s="3">
        <f t="shared" si="18"/>
        <v>2017</v>
      </c>
      <c r="F636" t="str">
        <f>VLOOKUP($A636,'OASIS-11_26'!$E$2:$R$1556,9,FALSE)</f>
        <v>BIOGAS</v>
      </c>
      <c r="G636" t="str">
        <f>VLOOKUP($A636,'OASIS-11_26'!$E$2:$R$1556,8,FALSE)</f>
        <v>OTHER</v>
      </c>
      <c r="H636">
        <f>VLOOKUP($A636,'OASIS-11_26'!$E$2:$R$1556,4,FALSE)</f>
        <v>47</v>
      </c>
      <c r="I636">
        <f>VLOOKUP($A636,'OASIS-11_26'!$E$2:$R$1556,5,FALSE)</f>
        <v>50</v>
      </c>
      <c r="J636" t="str">
        <f>VLOOKUP($A636,'OASIS-11_26'!$E$2:$R$1556,6,FALSE)</f>
        <v>SCE</v>
      </c>
      <c r="K636" t="str">
        <f>IF(ISERROR(VLOOKUP($A636,'2021_NQC_List-11_13'!$A$2:$T$1532,4,FALSE)),"","NQC")</f>
        <v>NQC</v>
      </c>
      <c r="L636" s="3" t="str">
        <f>IF(ISERROR(VLOOKUP($A636,'2021_NQC_List-11_13'!$A$2:$T$1532,4,FALSE)),"",VLOOKUP($A636,'2021_NQC_List-11_13'!$A$2:$T$1532,18,FALSE))</f>
        <v>FC</v>
      </c>
      <c r="M636">
        <f>IF($K636="NQC",VLOOKUP($A636,'2021_NQC_List-11_13'!$A$2:$T$1532,4,FALSE),0)</f>
        <v>32.56</v>
      </c>
      <c r="N636">
        <f>IF($K636="NQC",VLOOKUP($A636,'2021_NQC_List-11_13'!$A$2:$T$1532,5,FALSE),0)</f>
        <v>32.770000000000003</v>
      </c>
      <c r="O636">
        <f>IF($K636="NQC",VLOOKUP($A636,'2021_NQC_List-11_13'!$A$2:$T$1532,6,FALSE),0)</f>
        <v>32.619999999999997</v>
      </c>
      <c r="P636">
        <f>IF($K636="NQC",VLOOKUP($A636,'2021_NQC_List-11_13'!$A$2:$T$1532,7,FALSE),0)</f>
        <v>31.19</v>
      </c>
      <c r="Q636">
        <f>IF($K636="NQC",VLOOKUP($A636,'2021_NQC_List-11_13'!$A$2:$T$1532,8,FALSE),0)</f>
        <v>23.58</v>
      </c>
      <c r="R636">
        <f>IF($K636="NQC",VLOOKUP($A636,'2021_NQC_List-11_13'!$A$2:$T$1532,9,FALSE),0)</f>
        <v>28.21</v>
      </c>
      <c r="S636">
        <f>IF($K636="NQC",VLOOKUP($A636,'2021_NQC_List-11_13'!$A$2:$T$1532,10,FALSE),0)</f>
        <v>27.79</v>
      </c>
      <c r="T636">
        <f>IF($K636="NQC",VLOOKUP($A636,'2021_NQC_List-11_13'!$A$2:$T$1532,11,FALSE),0)</f>
        <v>27.43</v>
      </c>
      <c r="U636">
        <f>IF($K636="NQC",VLOOKUP($A636,'2021_NQC_List-11_13'!$A$2:$T$1532,12,FALSE),0)</f>
        <v>27.6</v>
      </c>
      <c r="V636">
        <f>IF($K636="NQC",VLOOKUP($A636,'2021_NQC_List-11_13'!$A$2:$T$1532,13,FALSE),0)</f>
        <v>24.61</v>
      </c>
      <c r="W636">
        <f>IF($K636="NQC",VLOOKUP($A636,'2021_NQC_List-11_13'!$A$2:$T$1532,14,FALSE),0)</f>
        <v>27.04</v>
      </c>
      <c r="X636">
        <f>IF($K636="NQC",VLOOKUP($A636,'2021_NQC_List-11_13'!$A$2:$T$1532,15,FALSE),0)</f>
        <v>26.59</v>
      </c>
      <c r="Y636" t="str">
        <f t="shared" si="19"/>
        <v>Non-Hydro</v>
      </c>
      <c r="AA636" t="s">
        <v>4341</v>
      </c>
    </row>
    <row r="637" spans="1:27" x14ac:dyDescent="0.3">
      <c r="A637" t="str">
        <f>'OASIS-11_26'!E660</f>
        <v>ORLND_6_HIGHLI</v>
      </c>
      <c r="B637" t="str">
        <f>'OASIS-11_26'!G660</f>
        <v>High Line Canal Hydro</v>
      </c>
      <c r="C637" t="str">
        <f>VLOOKUP($A637,'OASIS-11_26'!$E$2:$R$1556,2,FALSE)</f>
        <v>GEN</v>
      </c>
      <c r="D637" s="1">
        <f>VLOOKUP($A637,'OASIS-11_26'!$E$2:$R$1556,11,FALSE)</f>
        <v>41801</v>
      </c>
      <c r="E637" s="3">
        <f t="shared" si="18"/>
        <v>2014</v>
      </c>
      <c r="F637" t="str">
        <f>VLOOKUP($A637,'OASIS-11_26'!$E$2:$R$1556,9,FALSE)</f>
        <v>WATER</v>
      </c>
      <c r="G637" t="str">
        <f>VLOOKUP($A637,'OASIS-11_26'!$E$2:$R$1556,8,FALSE)</f>
        <v>HYDRO</v>
      </c>
      <c r="H637">
        <f>VLOOKUP($A637,'OASIS-11_26'!$E$2:$R$1556,4,FALSE)</f>
        <v>0.5</v>
      </c>
      <c r="I637">
        <f>VLOOKUP($A637,'OASIS-11_26'!$E$2:$R$1556,5,FALSE)</f>
        <v>0.6</v>
      </c>
      <c r="J637" t="str">
        <f>VLOOKUP($A637,'OASIS-11_26'!$E$2:$R$1556,6,FALSE)</f>
        <v>PGAE</v>
      </c>
      <c r="K637" t="str">
        <f>IF(ISERROR(VLOOKUP($A637,'2021_NQC_List-11_13'!$A$2:$T$1532,4,FALSE)),"","NQC")</f>
        <v>NQC</v>
      </c>
      <c r="L637" s="3" t="str">
        <f>IF(ISERROR(VLOOKUP($A637,'2021_NQC_List-11_13'!$A$2:$T$1532,4,FALSE)),"",VLOOKUP($A637,'2021_NQC_List-11_13'!$A$2:$T$1532,18,FALSE))</f>
        <v>FC</v>
      </c>
      <c r="M637">
        <f>IF($K637="NQC",VLOOKUP($A637,'2021_NQC_List-11_13'!$A$2:$T$1532,4,FALSE),0)</f>
        <v>0</v>
      </c>
      <c r="N637">
        <f>IF($K637="NQC",VLOOKUP($A637,'2021_NQC_List-11_13'!$A$2:$T$1532,5,FALSE),0)</f>
        <v>0</v>
      </c>
      <c r="O637">
        <f>IF($K637="NQC",VLOOKUP($A637,'2021_NQC_List-11_13'!$A$2:$T$1532,6,FALSE),0)</f>
        <v>0</v>
      </c>
      <c r="P637">
        <f>IF($K637="NQC",VLOOKUP($A637,'2021_NQC_List-11_13'!$A$2:$T$1532,7,FALSE),0)</f>
        <v>0.03</v>
      </c>
      <c r="Q637">
        <f>IF($K637="NQC",VLOOKUP($A637,'2021_NQC_List-11_13'!$A$2:$T$1532,8,FALSE),0)</f>
        <v>0.13</v>
      </c>
      <c r="R637">
        <f>IF($K637="NQC",VLOOKUP($A637,'2021_NQC_List-11_13'!$A$2:$T$1532,9,FALSE),0)</f>
        <v>0.12</v>
      </c>
      <c r="S637">
        <f>IF($K637="NQC",VLOOKUP($A637,'2021_NQC_List-11_13'!$A$2:$T$1532,10,FALSE),0)</f>
        <v>0.1</v>
      </c>
      <c r="T637">
        <f>IF($K637="NQC",VLOOKUP($A637,'2021_NQC_List-11_13'!$A$2:$T$1532,11,FALSE),0)</f>
        <v>0.02</v>
      </c>
      <c r="U637">
        <f>IF($K637="NQC",VLOOKUP($A637,'2021_NQC_List-11_13'!$A$2:$T$1532,12,FALSE),0)</f>
        <v>0.02</v>
      </c>
      <c r="V637">
        <f>IF($K637="NQC",VLOOKUP($A637,'2021_NQC_List-11_13'!$A$2:$T$1532,13,FALSE),0)</f>
        <v>0.06</v>
      </c>
      <c r="W637">
        <f>IF($K637="NQC",VLOOKUP($A637,'2021_NQC_List-11_13'!$A$2:$T$1532,14,FALSE),0)</f>
        <v>0</v>
      </c>
      <c r="X637">
        <f>IF($K637="NQC",VLOOKUP($A637,'2021_NQC_List-11_13'!$A$2:$T$1532,15,FALSE),0)</f>
        <v>0</v>
      </c>
      <c r="Y637" t="str">
        <f t="shared" si="19"/>
        <v>Hydro-Small Hydro</v>
      </c>
      <c r="AA637" t="s">
        <v>4341</v>
      </c>
    </row>
    <row r="638" spans="1:27" x14ac:dyDescent="0.3">
      <c r="A638" t="str">
        <f>'OASIS-11_26'!E661</f>
        <v>SPRGVL_2_TULE</v>
      </c>
      <c r="B638" t="str">
        <f>'OASIS-11_26'!G661</f>
        <v>TULE RIVER HYDRO PLANT (PG&amp;E)</v>
      </c>
      <c r="C638" t="str">
        <f>VLOOKUP($A638,'OASIS-11_26'!$E$2:$R$1556,2,FALSE)</f>
        <v>GEN</v>
      </c>
      <c r="D638" s="1">
        <f>VLOOKUP($A638,'OASIS-11_26'!$E$2:$R$1556,11,FALSE)</f>
        <v>5115</v>
      </c>
      <c r="E638" s="3">
        <f t="shared" si="18"/>
        <v>1914</v>
      </c>
      <c r="F638" t="str">
        <f>VLOOKUP($A638,'OASIS-11_26'!$E$2:$R$1556,9,FALSE)</f>
        <v>WATER</v>
      </c>
      <c r="G638" t="str">
        <f>VLOOKUP($A638,'OASIS-11_26'!$E$2:$R$1556,8,FALSE)</f>
        <v>HYDRO</v>
      </c>
      <c r="H638">
        <f>VLOOKUP($A638,'OASIS-11_26'!$E$2:$R$1556,4,FALSE)</f>
        <v>6.4</v>
      </c>
      <c r="I638">
        <f>VLOOKUP($A638,'OASIS-11_26'!$E$2:$R$1556,5,FALSE)</f>
        <v>6.4</v>
      </c>
      <c r="J638" t="str">
        <f>VLOOKUP($A638,'OASIS-11_26'!$E$2:$R$1556,6,FALSE)</f>
        <v>SCE</v>
      </c>
      <c r="K638" t="str">
        <f>IF(ISERROR(VLOOKUP($A638,'2021_NQC_List-11_13'!$A$2:$T$1532,4,FALSE)),"","NQC")</f>
        <v>NQC</v>
      </c>
      <c r="L638" s="3" t="str">
        <f>IF(ISERROR(VLOOKUP($A638,'2021_NQC_List-11_13'!$A$2:$T$1532,4,FALSE)),"",VLOOKUP($A638,'2021_NQC_List-11_13'!$A$2:$T$1532,18,FALSE))</f>
        <v>FC</v>
      </c>
      <c r="M638">
        <f>IF($K638="NQC",VLOOKUP($A638,'2021_NQC_List-11_13'!$A$2:$T$1532,4,FALSE),0)</f>
        <v>0</v>
      </c>
      <c r="N638">
        <f>IF($K638="NQC",VLOOKUP($A638,'2021_NQC_List-11_13'!$A$2:$T$1532,5,FALSE),0)</f>
        <v>0</v>
      </c>
      <c r="O638">
        <f>IF($K638="NQC",VLOOKUP($A638,'2021_NQC_List-11_13'!$A$2:$T$1532,6,FALSE),0)</f>
        <v>0</v>
      </c>
      <c r="P638">
        <f>IF($K638="NQC",VLOOKUP($A638,'2021_NQC_List-11_13'!$A$2:$T$1532,7,FALSE),0)</f>
        <v>0</v>
      </c>
      <c r="Q638">
        <f>IF($K638="NQC",VLOOKUP($A638,'2021_NQC_List-11_13'!$A$2:$T$1532,8,FALSE),0)</f>
        <v>0</v>
      </c>
      <c r="R638">
        <f>IF($K638="NQC",VLOOKUP($A638,'2021_NQC_List-11_13'!$A$2:$T$1532,9,FALSE),0)</f>
        <v>0</v>
      </c>
      <c r="S638">
        <f>IF($K638="NQC",VLOOKUP($A638,'2021_NQC_List-11_13'!$A$2:$T$1532,10,FALSE),0)</f>
        <v>0</v>
      </c>
      <c r="T638">
        <f>IF($K638="NQC",VLOOKUP($A638,'2021_NQC_List-11_13'!$A$2:$T$1532,11,FALSE),0)</f>
        <v>0</v>
      </c>
      <c r="U638">
        <f>IF($K638="NQC",VLOOKUP($A638,'2021_NQC_List-11_13'!$A$2:$T$1532,12,FALSE),0)</f>
        <v>0</v>
      </c>
      <c r="V638">
        <f>IF($K638="NQC",VLOOKUP($A638,'2021_NQC_List-11_13'!$A$2:$T$1532,13,FALSE),0)</f>
        <v>0</v>
      </c>
      <c r="W638">
        <f>IF($K638="NQC",VLOOKUP($A638,'2021_NQC_List-11_13'!$A$2:$T$1532,14,FALSE),0)</f>
        <v>0</v>
      </c>
      <c r="X638">
        <f>IF($K638="NQC",VLOOKUP($A638,'2021_NQC_List-11_13'!$A$2:$T$1532,15,FALSE),0)</f>
        <v>0</v>
      </c>
      <c r="Y638" t="str">
        <f t="shared" si="19"/>
        <v>Hydro-Small Hydro</v>
      </c>
      <c r="AA638" t="s">
        <v>4341</v>
      </c>
    </row>
    <row r="639" spans="1:27" x14ac:dyDescent="0.3">
      <c r="A639" t="str">
        <f>'OASIS-11_26'!E662</f>
        <v>SLST13_2_SOLAR1</v>
      </c>
      <c r="B639" t="str">
        <f>'OASIS-11_26'!G662</f>
        <v>Quinto Solar PV Project</v>
      </c>
      <c r="C639" t="str">
        <f>VLOOKUP($A639,'OASIS-11_26'!$E$2:$R$1556,2,FALSE)</f>
        <v>GEN</v>
      </c>
      <c r="D639" s="1">
        <f>VLOOKUP($A639,'OASIS-11_26'!$E$2:$R$1556,11,FALSE)</f>
        <v>42338</v>
      </c>
      <c r="E639" s="3">
        <f t="shared" si="18"/>
        <v>2015</v>
      </c>
      <c r="F639" t="str">
        <f>VLOOKUP($A639,'OASIS-11_26'!$E$2:$R$1556,9,FALSE)</f>
        <v>SUN</v>
      </c>
      <c r="G639" t="str">
        <f>VLOOKUP($A639,'OASIS-11_26'!$E$2:$R$1556,8,FALSE)</f>
        <v>PHOTO VOLTAIC</v>
      </c>
      <c r="H639">
        <f>VLOOKUP($A639,'OASIS-11_26'!$E$2:$R$1556,4,FALSE)</f>
        <v>107.6</v>
      </c>
      <c r="I639">
        <f>VLOOKUP($A639,'OASIS-11_26'!$E$2:$R$1556,5,FALSE)</f>
        <v>107.6</v>
      </c>
      <c r="J639" t="str">
        <f>VLOOKUP($A639,'OASIS-11_26'!$E$2:$R$1556,6,FALSE)</f>
        <v>PGAE</v>
      </c>
      <c r="K639" t="str">
        <f>IF(ISERROR(VLOOKUP($A639,'2021_NQC_List-11_13'!$A$2:$T$1532,4,FALSE)),"","NQC")</f>
        <v>NQC</v>
      </c>
      <c r="L639" s="3" t="str">
        <f>IF(ISERROR(VLOOKUP($A639,'2021_NQC_List-11_13'!$A$2:$T$1532,4,FALSE)),"",VLOOKUP($A639,'2021_NQC_List-11_13'!$A$2:$T$1532,18,FALSE))</f>
        <v>FC</v>
      </c>
      <c r="M639">
        <f>IF($K639="NQC",VLOOKUP($A639,'2021_NQC_List-11_13'!$A$2:$T$1532,4,FALSE),0)</f>
        <v>4.3</v>
      </c>
      <c r="N639">
        <f>IF($K639="NQC",VLOOKUP($A639,'2021_NQC_List-11_13'!$A$2:$T$1532,5,FALSE),0)</f>
        <v>3.23</v>
      </c>
      <c r="O639">
        <f>IF($K639="NQC",VLOOKUP($A639,'2021_NQC_List-11_13'!$A$2:$T$1532,6,FALSE),0)</f>
        <v>19.37</v>
      </c>
      <c r="P639">
        <f>IF($K639="NQC",VLOOKUP($A639,'2021_NQC_List-11_13'!$A$2:$T$1532,7,FALSE),0)</f>
        <v>16.14</v>
      </c>
      <c r="Q639">
        <f>IF($K639="NQC",VLOOKUP($A639,'2021_NQC_List-11_13'!$A$2:$T$1532,8,FALSE),0)</f>
        <v>17.22</v>
      </c>
      <c r="R639">
        <f>IF($K639="NQC",VLOOKUP($A639,'2021_NQC_List-11_13'!$A$2:$T$1532,9,FALSE),0)</f>
        <v>33.36</v>
      </c>
      <c r="S639">
        <f>IF($K639="NQC",VLOOKUP($A639,'2021_NQC_List-11_13'!$A$2:$T$1532,10,FALSE),0)</f>
        <v>41.96</v>
      </c>
      <c r="T639">
        <f>IF($K639="NQC",VLOOKUP($A639,'2021_NQC_List-11_13'!$A$2:$T$1532,11,FALSE),0)</f>
        <v>29.05</v>
      </c>
      <c r="U639">
        <f>IF($K639="NQC",VLOOKUP($A639,'2021_NQC_List-11_13'!$A$2:$T$1532,12,FALSE),0)</f>
        <v>15.06</v>
      </c>
      <c r="V639">
        <f>IF($K639="NQC",VLOOKUP($A639,'2021_NQC_List-11_13'!$A$2:$T$1532,13,FALSE),0)</f>
        <v>2.15</v>
      </c>
      <c r="W639">
        <f>IF($K639="NQC",VLOOKUP($A639,'2021_NQC_List-11_13'!$A$2:$T$1532,14,FALSE),0)</f>
        <v>2.15</v>
      </c>
      <c r="X639">
        <f>IF($K639="NQC",VLOOKUP($A639,'2021_NQC_List-11_13'!$A$2:$T$1532,15,FALSE),0)</f>
        <v>0</v>
      </c>
      <c r="Y639" t="str">
        <f t="shared" si="19"/>
        <v>Non-Hydro</v>
      </c>
      <c r="AA639" t="s">
        <v>4341</v>
      </c>
    </row>
    <row r="640" spans="1:27" x14ac:dyDescent="0.3">
      <c r="A640" t="str">
        <f>'OASIS-11_26'!E663</f>
        <v>SCEW_2_PDRP117</v>
      </c>
      <c r="B640" t="str">
        <f>'OASIS-11_26'!G663</f>
        <v>SCEW_2_PDRP117</v>
      </c>
      <c r="C640" t="str">
        <f>VLOOKUP($A640,'OASIS-11_26'!$E$2:$R$1556,2,FALSE)</f>
        <v>GEN</v>
      </c>
      <c r="D640" s="1">
        <f>VLOOKUP($A640,'OASIS-11_26'!$E$2:$R$1556,11,FALSE)</f>
        <v>0</v>
      </c>
      <c r="E640" s="3" t="str">
        <f t="shared" si="18"/>
        <v/>
      </c>
      <c r="F640" t="str">
        <f>VLOOKUP($A640,'OASIS-11_26'!$E$2:$R$1556,9,FALSE)</f>
        <v>OTHER</v>
      </c>
      <c r="G640" t="str">
        <f>VLOOKUP($A640,'OASIS-11_26'!$E$2:$R$1556,8,FALSE)</f>
        <v>OTHER</v>
      </c>
      <c r="H640">
        <f>VLOOKUP($A640,'OASIS-11_26'!$E$2:$R$1556,4,FALSE)</f>
        <v>0.99</v>
      </c>
      <c r="I640">
        <f>VLOOKUP($A640,'OASIS-11_26'!$E$2:$R$1556,5,FALSE)</f>
        <v>0</v>
      </c>
      <c r="J640" t="str">
        <f>VLOOKUP($A640,'OASIS-11_26'!$E$2:$R$1556,6,FALSE)</f>
        <v>SCE</v>
      </c>
      <c r="K640" t="str">
        <f>IF(ISERROR(VLOOKUP($A640,'2021_NQC_List-11_13'!$A$2:$T$1532,4,FALSE)),"","NQC")</f>
        <v/>
      </c>
      <c r="L640" s="3" t="str">
        <f>IF(ISERROR(VLOOKUP($A640,'2021_NQC_List-11_13'!$A$2:$T$1532,4,FALSE)),"",VLOOKUP($A640,'2021_NQC_List-11_13'!$A$2:$T$1532,18,FALSE))</f>
        <v/>
      </c>
      <c r="M640">
        <f>IF($K640="NQC",VLOOKUP($A640,'2021_NQC_List-11_13'!$A$2:$T$1532,4,FALSE),0)</f>
        <v>0</v>
      </c>
      <c r="N640">
        <f>IF($K640="NQC",VLOOKUP($A640,'2021_NQC_List-11_13'!$A$2:$T$1532,5,FALSE),0)</f>
        <v>0</v>
      </c>
      <c r="O640">
        <f>IF($K640="NQC",VLOOKUP($A640,'2021_NQC_List-11_13'!$A$2:$T$1532,6,FALSE),0)</f>
        <v>0</v>
      </c>
      <c r="P640">
        <f>IF($K640="NQC",VLOOKUP($A640,'2021_NQC_List-11_13'!$A$2:$T$1532,7,FALSE),0)</f>
        <v>0</v>
      </c>
      <c r="Q640">
        <f>IF($K640="NQC",VLOOKUP($A640,'2021_NQC_List-11_13'!$A$2:$T$1532,8,FALSE),0)</f>
        <v>0</v>
      </c>
      <c r="R640">
        <f>IF($K640="NQC",VLOOKUP($A640,'2021_NQC_List-11_13'!$A$2:$T$1532,9,FALSE),0)</f>
        <v>0</v>
      </c>
      <c r="S640">
        <f>IF($K640="NQC",VLOOKUP($A640,'2021_NQC_List-11_13'!$A$2:$T$1532,10,FALSE),0)</f>
        <v>0</v>
      </c>
      <c r="T640">
        <f>IF($K640="NQC",VLOOKUP($A640,'2021_NQC_List-11_13'!$A$2:$T$1532,11,FALSE),0)</f>
        <v>0</v>
      </c>
      <c r="U640">
        <f>IF($K640="NQC",VLOOKUP($A640,'2021_NQC_List-11_13'!$A$2:$T$1532,12,FALSE),0)</f>
        <v>0</v>
      </c>
      <c r="V640">
        <f>IF($K640="NQC",VLOOKUP($A640,'2021_NQC_List-11_13'!$A$2:$T$1532,13,FALSE),0)</f>
        <v>0</v>
      </c>
      <c r="W640">
        <f>IF($K640="NQC",VLOOKUP($A640,'2021_NQC_List-11_13'!$A$2:$T$1532,14,FALSE),0)</f>
        <v>0</v>
      </c>
      <c r="X640">
        <f>IF($K640="NQC",VLOOKUP($A640,'2021_NQC_List-11_13'!$A$2:$T$1532,15,FALSE),0)</f>
        <v>0</v>
      </c>
      <c r="Y640" t="str">
        <f t="shared" si="19"/>
        <v>Non-Hydro</v>
      </c>
      <c r="Z640" t="s">
        <v>4361</v>
      </c>
      <c r="AA640" t="s">
        <v>4341</v>
      </c>
    </row>
    <row r="641" spans="1:28" x14ac:dyDescent="0.3">
      <c r="A641" t="str">
        <f>'OASIS-11_26'!E664</f>
        <v>VSTAES_6_VESBT1</v>
      </c>
      <c r="B641" t="str">
        <f>'OASIS-11_26'!G664</f>
        <v>Vista Energy Storage</v>
      </c>
      <c r="C641" t="str">
        <f>VLOOKUP($A641,'OASIS-11_26'!$E$2:$R$1556,2,FALSE)</f>
        <v>GEN</v>
      </c>
      <c r="D641" s="1">
        <f>VLOOKUP($A641,'OASIS-11_26'!$E$2:$R$1556,11,FALSE)</f>
        <v>43277</v>
      </c>
      <c r="E641" s="3">
        <f t="shared" si="18"/>
        <v>2018</v>
      </c>
      <c r="F641" t="str">
        <f>VLOOKUP($A641,'OASIS-11_26'!$E$2:$R$1556,9,FALSE)</f>
        <v>LESR</v>
      </c>
      <c r="G641" t="str">
        <f>VLOOKUP($A641,'OASIS-11_26'!$E$2:$R$1556,8,FALSE)</f>
        <v>OTHER</v>
      </c>
      <c r="H641">
        <f>VLOOKUP($A641,'OASIS-11_26'!$E$2:$R$1556,4,FALSE)</f>
        <v>40</v>
      </c>
      <c r="I641">
        <f>VLOOKUP($A641,'OASIS-11_26'!$E$2:$R$1556,5,FALSE)</f>
        <v>40</v>
      </c>
      <c r="J641" t="str">
        <f>VLOOKUP($A641,'OASIS-11_26'!$E$2:$R$1556,6,FALSE)</f>
        <v>SDGE</v>
      </c>
      <c r="K641" t="str">
        <f>IF(ISERROR(VLOOKUP($A641,'2021_NQC_List-11_13'!$A$2:$T$1532,4,FALSE)),"","NQC")</f>
        <v>NQC</v>
      </c>
      <c r="L641" s="3" t="str">
        <f>IF(ISERROR(VLOOKUP($A641,'2021_NQC_List-11_13'!$A$2:$T$1532,4,FALSE)),"",VLOOKUP($A641,'2021_NQC_List-11_13'!$A$2:$T$1532,18,FALSE))</f>
        <v>ID</v>
      </c>
      <c r="M641">
        <f>IF($K641="NQC",VLOOKUP($A641,'2021_NQC_List-11_13'!$A$2:$T$1532,4,FALSE),0)</f>
        <v>11</v>
      </c>
      <c r="N641">
        <f>IF($K641="NQC",VLOOKUP($A641,'2021_NQC_List-11_13'!$A$2:$T$1532,5,FALSE),0)</f>
        <v>11</v>
      </c>
      <c r="O641">
        <f>IF($K641="NQC",VLOOKUP($A641,'2021_NQC_List-11_13'!$A$2:$T$1532,6,FALSE),0)</f>
        <v>11</v>
      </c>
      <c r="P641">
        <f>IF($K641="NQC",VLOOKUP($A641,'2021_NQC_List-11_13'!$A$2:$T$1532,7,FALSE),0)</f>
        <v>11</v>
      </c>
      <c r="Q641">
        <f>IF($K641="NQC",VLOOKUP($A641,'2021_NQC_List-11_13'!$A$2:$T$1532,8,FALSE),0)</f>
        <v>11</v>
      </c>
      <c r="R641">
        <f>IF($K641="NQC",VLOOKUP($A641,'2021_NQC_List-11_13'!$A$2:$T$1532,9,FALSE),0)</f>
        <v>11</v>
      </c>
      <c r="S641">
        <f>IF($K641="NQC",VLOOKUP($A641,'2021_NQC_List-11_13'!$A$2:$T$1532,10,FALSE),0)</f>
        <v>11</v>
      </c>
      <c r="T641">
        <f>IF($K641="NQC",VLOOKUP($A641,'2021_NQC_List-11_13'!$A$2:$T$1532,11,FALSE),0)</f>
        <v>11</v>
      </c>
      <c r="U641">
        <f>IF($K641="NQC",VLOOKUP($A641,'2021_NQC_List-11_13'!$A$2:$T$1532,12,FALSE),0)</f>
        <v>11</v>
      </c>
      <c r="V641">
        <f>IF($K641="NQC",VLOOKUP($A641,'2021_NQC_List-11_13'!$A$2:$T$1532,13,FALSE),0)</f>
        <v>11</v>
      </c>
      <c r="W641">
        <f>IF($K641="NQC",VLOOKUP($A641,'2021_NQC_List-11_13'!$A$2:$T$1532,14,FALSE),0)</f>
        <v>11</v>
      </c>
      <c r="X641">
        <f>IF($K641="NQC",VLOOKUP($A641,'2021_NQC_List-11_13'!$A$2:$T$1532,15,FALSE),0)</f>
        <v>11</v>
      </c>
      <c r="Y641" t="str">
        <f t="shared" si="19"/>
        <v>Non-Hydro</v>
      </c>
      <c r="AA641" t="s">
        <v>4341</v>
      </c>
    </row>
    <row r="642" spans="1:28" x14ac:dyDescent="0.3">
      <c r="A642" t="str">
        <f>'OASIS-11_26'!E665</f>
        <v>BUCKCK_7_OAKFLT</v>
      </c>
      <c r="B642" t="str">
        <f>'OASIS-11_26'!G665</f>
        <v>Oak Flat</v>
      </c>
      <c r="C642" t="str">
        <f>VLOOKUP($A642,'OASIS-11_26'!$E$2:$R$1556,2,FALSE)</f>
        <v>GEN</v>
      </c>
      <c r="D642" s="1">
        <f>VLOOKUP($A642,'OASIS-11_26'!$E$2:$R$1556,11,FALSE)</f>
        <v>31048</v>
      </c>
      <c r="E642" s="3">
        <f t="shared" ref="E642:E705" si="20">IF(YEAR(D642)&lt;&gt;1900,YEAR(D642),"")</f>
        <v>1985</v>
      </c>
      <c r="F642" t="str">
        <f>VLOOKUP($A642,'OASIS-11_26'!$E$2:$R$1556,9,FALSE)</f>
        <v>WATER</v>
      </c>
      <c r="G642" t="str">
        <f>VLOOKUP($A642,'OASIS-11_26'!$E$2:$R$1556,8,FALSE)</f>
        <v>HYDRO</v>
      </c>
      <c r="H642">
        <f>VLOOKUP($A642,'OASIS-11_26'!$E$2:$R$1556,4,FALSE)</f>
        <v>1.3</v>
      </c>
      <c r="I642">
        <f>VLOOKUP($A642,'OASIS-11_26'!$E$2:$R$1556,5,FALSE)</f>
        <v>1.3</v>
      </c>
      <c r="J642" t="str">
        <f>VLOOKUP($A642,'OASIS-11_26'!$E$2:$R$1556,6,FALSE)</f>
        <v>PGAE</v>
      </c>
      <c r="K642" t="str">
        <f>IF(ISERROR(VLOOKUP($A642,'2021_NQC_List-11_13'!$A$2:$T$1532,4,FALSE)),"","NQC")</f>
        <v>NQC</v>
      </c>
      <c r="L642" s="3" t="str">
        <f>IF(ISERROR(VLOOKUP($A642,'2021_NQC_List-11_13'!$A$2:$T$1532,4,FALSE)),"",VLOOKUP($A642,'2021_NQC_List-11_13'!$A$2:$T$1532,18,FALSE))</f>
        <v>FC</v>
      </c>
      <c r="M642">
        <f>IF($K642="NQC",VLOOKUP($A642,'2021_NQC_List-11_13'!$A$2:$T$1532,4,FALSE),0)</f>
        <v>0.52</v>
      </c>
      <c r="N642">
        <f>IF($K642="NQC",VLOOKUP($A642,'2021_NQC_List-11_13'!$A$2:$T$1532,5,FALSE),0)</f>
        <v>0.32</v>
      </c>
      <c r="O642">
        <f>IF($K642="NQC",VLOOKUP($A642,'2021_NQC_List-11_13'!$A$2:$T$1532,6,FALSE),0)</f>
        <v>0.25</v>
      </c>
      <c r="P642">
        <f>IF($K642="NQC",VLOOKUP($A642,'2021_NQC_List-11_13'!$A$2:$T$1532,7,FALSE),0)</f>
        <v>0.26</v>
      </c>
      <c r="Q642">
        <f>IF($K642="NQC",VLOOKUP($A642,'2021_NQC_List-11_13'!$A$2:$T$1532,8,FALSE),0)</f>
        <v>0.39</v>
      </c>
      <c r="R642">
        <f>IF($K642="NQC",VLOOKUP($A642,'2021_NQC_List-11_13'!$A$2:$T$1532,9,FALSE),0)</f>
        <v>0.57999999999999996</v>
      </c>
      <c r="S642">
        <f>IF($K642="NQC",VLOOKUP($A642,'2021_NQC_List-11_13'!$A$2:$T$1532,10,FALSE),0)</f>
        <v>0.8</v>
      </c>
      <c r="T642">
        <f>IF($K642="NQC",VLOOKUP($A642,'2021_NQC_List-11_13'!$A$2:$T$1532,11,FALSE),0)</f>
        <v>0.66</v>
      </c>
      <c r="U642">
        <f>IF($K642="NQC",VLOOKUP($A642,'2021_NQC_List-11_13'!$A$2:$T$1532,12,FALSE),0)</f>
        <v>0.47</v>
      </c>
      <c r="V642">
        <f>IF($K642="NQC",VLOOKUP($A642,'2021_NQC_List-11_13'!$A$2:$T$1532,13,FALSE),0)</f>
        <v>0.15</v>
      </c>
      <c r="W642">
        <f>IF($K642="NQC",VLOOKUP($A642,'2021_NQC_List-11_13'!$A$2:$T$1532,14,FALSE),0)</f>
        <v>0.17</v>
      </c>
      <c r="X642">
        <f>IF($K642="NQC",VLOOKUP($A642,'2021_NQC_List-11_13'!$A$2:$T$1532,15,FALSE),0)</f>
        <v>0.37</v>
      </c>
      <c r="Y642" t="str">
        <f t="shared" ref="Y642:Y705" si="21">IF($G642="Pumped Storage","Hydro-Pumped Storage",IF($G642="Pump","Hydro-Pump",IF($F642&lt;&gt;"Water","Non-Hydro",IF($H642&gt;30,"Hydro-Large Hydro","Hydro-Small Hydro"))))</f>
        <v>Hydro-Small Hydro</v>
      </c>
      <c r="AA642" t="s">
        <v>4341</v>
      </c>
    </row>
    <row r="643" spans="1:28" x14ac:dyDescent="0.3">
      <c r="A643" t="str">
        <f>'OASIS-11_26'!E666</f>
        <v>JOHANN_2_JOSBT1</v>
      </c>
      <c r="B643" t="str">
        <f>'OASIS-11_26'!G666</f>
        <v>Johanna Storage 1</v>
      </c>
      <c r="C643" t="str">
        <f>VLOOKUP($A643,'OASIS-11_26'!$E$2:$R$1556,2,FALSE)</f>
        <v>GEN</v>
      </c>
      <c r="D643" s="1">
        <f>VLOOKUP($A643,'OASIS-11_26'!$E$2:$R$1556,11,FALSE)</f>
        <v>0</v>
      </c>
      <c r="E643" s="3" t="str">
        <f t="shared" si="20"/>
        <v/>
      </c>
      <c r="F643" t="str">
        <f>VLOOKUP($A643,'OASIS-11_26'!$E$2:$R$1556,9,FALSE)</f>
        <v>LESR</v>
      </c>
      <c r="G643" t="str">
        <f>VLOOKUP($A643,'OASIS-11_26'!$E$2:$R$1556,8,FALSE)</f>
        <v>OTHER</v>
      </c>
      <c r="H643">
        <f>VLOOKUP($A643,'OASIS-11_26'!$E$2:$R$1556,4,FALSE)</f>
        <v>10</v>
      </c>
      <c r="I643">
        <f>VLOOKUP($A643,'OASIS-11_26'!$E$2:$R$1556,5,FALSE)</f>
        <v>10</v>
      </c>
      <c r="J643" t="str">
        <f>VLOOKUP($A643,'OASIS-11_26'!$E$2:$R$1556,6,FALSE)</f>
        <v>SCE</v>
      </c>
      <c r="K643" t="str">
        <f>IF(ISERROR(VLOOKUP($A643,'2021_NQC_List-11_13'!$A$2:$T$1532,4,FALSE)),"","NQC")</f>
        <v/>
      </c>
      <c r="L643" s="3" t="str">
        <f>IF(ISERROR(VLOOKUP($A643,'2021_NQC_List-11_13'!$A$2:$T$1532,4,FALSE)),"",VLOOKUP($A643,'2021_NQC_List-11_13'!$A$2:$T$1532,18,FALSE))</f>
        <v/>
      </c>
      <c r="M643">
        <f>IF($K643="NQC",VLOOKUP($A643,'2021_NQC_List-11_13'!$A$2:$T$1532,4,FALSE),0)</f>
        <v>0</v>
      </c>
      <c r="N643">
        <f>IF($K643="NQC",VLOOKUP($A643,'2021_NQC_List-11_13'!$A$2:$T$1532,5,FALSE),0)</f>
        <v>0</v>
      </c>
      <c r="O643">
        <f>IF($K643="NQC",VLOOKUP($A643,'2021_NQC_List-11_13'!$A$2:$T$1532,6,FALSE),0)</f>
        <v>0</v>
      </c>
      <c r="P643">
        <f>IF($K643="NQC",VLOOKUP($A643,'2021_NQC_List-11_13'!$A$2:$T$1532,7,FALSE),0)</f>
        <v>0</v>
      </c>
      <c r="Q643">
        <f>IF($K643="NQC",VLOOKUP($A643,'2021_NQC_List-11_13'!$A$2:$T$1532,8,FALSE),0)</f>
        <v>0</v>
      </c>
      <c r="R643">
        <f>IF($K643="NQC",VLOOKUP($A643,'2021_NQC_List-11_13'!$A$2:$T$1532,9,FALSE),0)</f>
        <v>0</v>
      </c>
      <c r="S643">
        <f>IF($K643="NQC",VLOOKUP($A643,'2021_NQC_List-11_13'!$A$2:$T$1532,10,FALSE),0)</f>
        <v>0</v>
      </c>
      <c r="T643">
        <f>IF($K643="NQC",VLOOKUP($A643,'2021_NQC_List-11_13'!$A$2:$T$1532,11,FALSE),0)</f>
        <v>0</v>
      </c>
      <c r="U643">
        <f>IF($K643="NQC",VLOOKUP($A643,'2021_NQC_List-11_13'!$A$2:$T$1532,12,FALSE),0)</f>
        <v>0</v>
      </c>
      <c r="V643">
        <f>IF($K643="NQC",VLOOKUP($A643,'2021_NQC_List-11_13'!$A$2:$T$1532,13,FALSE),0)</f>
        <v>0</v>
      </c>
      <c r="W643">
        <f>IF($K643="NQC",VLOOKUP($A643,'2021_NQC_List-11_13'!$A$2:$T$1532,14,FALSE),0)</f>
        <v>0</v>
      </c>
      <c r="X643">
        <f>IF($K643="NQC",VLOOKUP($A643,'2021_NQC_List-11_13'!$A$2:$T$1532,15,FALSE),0)</f>
        <v>0</v>
      </c>
      <c r="Y643" t="str">
        <f t="shared" si="21"/>
        <v>Non-Hydro</v>
      </c>
      <c r="AA643" t="s">
        <v>4341</v>
      </c>
      <c r="AB643" s="129" t="s">
        <v>4407</v>
      </c>
    </row>
    <row r="644" spans="1:28" x14ac:dyDescent="0.3">
      <c r="A644" t="str">
        <f>'OASIS-11_26'!E667</f>
        <v>MOJAVE_1_SIPHON</v>
      </c>
      <c r="B644" t="str">
        <f>'OASIS-11_26'!G667</f>
        <v>MOJAVE SIPHON POWER PLANT</v>
      </c>
      <c r="C644" t="str">
        <f>VLOOKUP($A644,'OASIS-11_26'!$E$2:$R$1556,2,FALSE)</f>
        <v>GEN</v>
      </c>
      <c r="D644" s="1">
        <f>VLOOKUP($A644,'OASIS-11_26'!$E$2:$R$1556,11,FALSE)</f>
        <v>35065</v>
      </c>
      <c r="E644" s="3">
        <f t="shared" si="20"/>
        <v>1996</v>
      </c>
      <c r="F644" t="str">
        <f>VLOOKUP($A644,'OASIS-11_26'!$E$2:$R$1556,9,FALSE)</f>
        <v>WATER</v>
      </c>
      <c r="G644" t="str">
        <f>VLOOKUP($A644,'OASIS-11_26'!$E$2:$R$1556,8,FALSE)</f>
        <v>HYDRO</v>
      </c>
      <c r="H644">
        <f>VLOOKUP($A644,'OASIS-11_26'!$E$2:$R$1556,4,FALSE)</f>
        <v>14.36</v>
      </c>
      <c r="I644">
        <f>VLOOKUP($A644,'OASIS-11_26'!$E$2:$R$1556,5,FALSE)</f>
        <v>34.5</v>
      </c>
      <c r="J644" t="str">
        <f>VLOOKUP($A644,'OASIS-11_26'!$E$2:$R$1556,6,FALSE)</f>
        <v>SCE</v>
      </c>
      <c r="K644" t="str">
        <f>IF(ISERROR(VLOOKUP($A644,'2021_NQC_List-11_13'!$A$2:$T$1532,4,FALSE)),"","NQC")</f>
        <v>NQC</v>
      </c>
      <c r="L644" s="3" t="str">
        <f>IF(ISERROR(VLOOKUP($A644,'2021_NQC_List-11_13'!$A$2:$T$1532,4,FALSE)),"",VLOOKUP($A644,'2021_NQC_List-11_13'!$A$2:$T$1532,18,FALSE))</f>
        <v>FC</v>
      </c>
      <c r="M644">
        <f>IF($K644="NQC",VLOOKUP($A644,'2021_NQC_List-11_13'!$A$2:$T$1532,4,FALSE),0)</f>
        <v>2.02</v>
      </c>
      <c r="N644">
        <f>IF($K644="NQC",VLOOKUP($A644,'2021_NQC_List-11_13'!$A$2:$T$1532,5,FALSE),0)</f>
        <v>4.76</v>
      </c>
      <c r="O644">
        <f>IF($K644="NQC",VLOOKUP($A644,'2021_NQC_List-11_13'!$A$2:$T$1532,6,FALSE),0)</f>
        <v>8.17</v>
      </c>
      <c r="P644">
        <f>IF($K644="NQC",VLOOKUP($A644,'2021_NQC_List-11_13'!$A$2:$T$1532,7,FALSE),0)</f>
        <v>9.36</v>
      </c>
      <c r="Q644">
        <f>IF($K644="NQC",VLOOKUP($A644,'2021_NQC_List-11_13'!$A$2:$T$1532,8,FALSE),0)</f>
        <v>11.77</v>
      </c>
      <c r="R644">
        <f>IF($K644="NQC",VLOOKUP($A644,'2021_NQC_List-11_13'!$A$2:$T$1532,9,FALSE),0)</f>
        <v>12.16</v>
      </c>
      <c r="S644">
        <f>IF($K644="NQC",VLOOKUP($A644,'2021_NQC_List-11_13'!$A$2:$T$1532,10,FALSE),0)</f>
        <v>13.24</v>
      </c>
      <c r="T644">
        <f>IF($K644="NQC",VLOOKUP($A644,'2021_NQC_List-11_13'!$A$2:$T$1532,11,FALSE),0)</f>
        <v>13.54</v>
      </c>
      <c r="U644">
        <f>IF($K644="NQC",VLOOKUP($A644,'2021_NQC_List-11_13'!$A$2:$T$1532,12,FALSE),0)</f>
        <v>14.36</v>
      </c>
      <c r="V644">
        <f>IF($K644="NQC",VLOOKUP($A644,'2021_NQC_List-11_13'!$A$2:$T$1532,13,FALSE),0)</f>
        <v>14</v>
      </c>
      <c r="W644">
        <f>IF($K644="NQC",VLOOKUP($A644,'2021_NQC_List-11_13'!$A$2:$T$1532,14,FALSE),0)</f>
        <v>12.9</v>
      </c>
      <c r="X644">
        <f>IF($K644="NQC",VLOOKUP($A644,'2021_NQC_List-11_13'!$A$2:$T$1532,15,FALSE),0)</f>
        <v>11.28</v>
      </c>
      <c r="Y644" t="str">
        <f t="shared" si="21"/>
        <v>Hydro-Small Hydro</v>
      </c>
      <c r="AA644" t="s">
        <v>4341</v>
      </c>
    </row>
    <row r="645" spans="1:28" x14ac:dyDescent="0.3">
      <c r="A645" t="str">
        <f>'OASIS-11_26'!E668</f>
        <v>FROGTN_1_UTICAM</v>
      </c>
      <c r="B645" t="str">
        <f>'OASIS-11_26'!G668</f>
        <v>Murphys Powerhouse</v>
      </c>
      <c r="C645" t="str">
        <f>VLOOKUP($A645,'OASIS-11_26'!$E$2:$R$1556,2,FALSE)</f>
        <v>GEN</v>
      </c>
      <c r="D645" s="1">
        <f>VLOOKUP($A645,'OASIS-11_26'!$E$2:$R$1556,11,FALSE)</f>
        <v>42969</v>
      </c>
      <c r="E645" s="3">
        <f t="shared" si="20"/>
        <v>2017</v>
      </c>
      <c r="F645" t="str">
        <f>VLOOKUP($A645,'OASIS-11_26'!$E$2:$R$1556,9,FALSE)</f>
        <v>WATER</v>
      </c>
      <c r="G645" t="str">
        <f>VLOOKUP($A645,'OASIS-11_26'!$E$2:$R$1556,8,FALSE)</f>
        <v>HYDRO</v>
      </c>
      <c r="H645">
        <f>VLOOKUP($A645,'OASIS-11_26'!$E$2:$R$1556,4,FALSE)</f>
        <v>3.6</v>
      </c>
      <c r="I645">
        <f>VLOOKUP($A645,'OASIS-11_26'!$E$2:$R$1556,5,FALSE)</f>
        <v>3.6</v>
      </c>
      <c r="J645" t="str">
        <f>VLOOKUP($A645,'OASIS-11_26'!$E$2:$R$1556,6,FALSE)</f>
        <v>PGAE</v>
      </c>
      <c r="K645" t="str">
        <f>IF(ISERROR(VLOOKUP($A645,'2021_NQC_List-11_13'!$A$2:$T$1532,4,FALSE)),"","NQC")</f>
        <v>NQC</v>
      </c>
      <c r="L645" s="3" t="str">
        <f>IF(ISERROR(VLOOKUP($A645,'2021_NQC_List-11_13'!$A$2:$T$1532,4,FALSE)),"",VLOOKUP($A645,'2021_NQC_List-11_13'!$A$2:$T$1532,18,FALSE))</f>
        <v>FC</v>
      </c>
      <c r="M645">
        <f>IF($K645="NQC",VLOOKUP($A645,'2021_NQC_List-11_13'!$A$2:$T$1532,4,FALSE),0)</f>
        <v>1.71</v>
      </c>
      <c r="N645">
        <f>IF($K645="NQC",VLOOKUP($A645,'2021_NQC_List-11_13'!$A$2:$T$1532,5,FALSE),0)</f>
        <v>1.86</v>
      </c>
      <c r="O645">
        <f>IF($K645="NQC",VLOOKUP($A645,'2021_NQC_List-11_13'!$A$2:$T$1532,6,FALSE),0)</f>
        <v>2.4300000000000002</v>
      </c>
      <c r="P645">
        <f>IF($K645="NQC",VLOOKUP($A645,'2021_NQC_List-11_13'!$A$2:$T$1532,7,FALSE),0)</f>
        <v>2.2799999999999998</v>
      </c>
      <c r="Q645">
        <f>IF($K645="NQC",VLOOKUP($A645,'2021_NQC_List-11_13'!$A$2:$T$1532,8,FALSE),0)</f>
        <v>2.2999999999999998</v>
      </c>
      <c r="R645">
        <f>IF($K645="NQC",VLOOKUP($A645,'2021_NQC_List-11_13'!$A$2:$T$1532,9,FALSE),0)</f>
        <v>2.2999999999999998</v>
      </c>
      <c r="S645">
        <f>IF($K645="NQC",VLOOKUP($A645,'2021_NQC_List-11_13'!$A$2:$T$1532,10,FALSE),0)</f>
        <v>2.2200000000000002</v>
      </c>
      <c r="T645">
        <f>IF($K645="NQC",VLOOKUP($A645,'2021_NQC_List-11_13'!$A$2:$T$1532,11,FALSE),0)</f>
        <v>2.12</v>
      </c>
      <c r="U645">
        <f>IF($K645="NQC",VLOOKUP($A645,'2021_NQC_List-11_13'!$A$2:$T$1532,12,FALSE),0)</f>
        <v>2.17</v>
      </c>
      <c r="V645">
        <f>IF($K645="NQC",VLOOKUP($A645,'2021_NQC_List-11_13'!$A$2:$T$1532,13,FALSE),0)</f>
        <v>1.84</v>
      </c>
      <c r="W645">
        <f>IF($K645="NQC",VLOOKUP($A645,'2021_NQC_List-11_13'!$A$2:$T$1532,14,FALSE),0)</f>
        <v>0.84</v>
      </c>
      <c r="X645">
        <f>IF($K645="NQC",VLOOKUP($A645,'2021_NQC_List-11_13'!$A$2:$T$1532,15,FALSE),0)</f>
        <v>1.44</v>
      </c>
      <c r="Y645" t="str">
        <f t="shared" si="21"/>
        <v>Hydro-Small Hydro</v>
      </c>
      <c r="AA645" t="s">
        <v>4341</v>
      </c>
    </row>
    <row r="646" spans="1:28" x14ac:dyDescent="0.3">
      <c r="A646" t="str">
        <f>'OASIS-11_26'!E669</f>
        <v>SENTNL_2_CTG1</v>
      </c>
      <c r="B646" t="str">
        <f>'OASIS-11_26'!G669</f>
        <v>Sentinel Unit 1</v>
      </c>
      <c r="C646" t="str">
        <f>VLOOKUP($A646,'OASIS-11_26'!$E$2:$R$1556,2,FALSE)</f>
        <v>GEN</v>
      </c>
      <c r="D646" s="1">
        <f>VLOOKUP($A646,'OASIS-11_26'!$E$2:$R$1556,11,FALSE)</f>
        <v>41400</v>
      </c>
      <c r="E646" s="3">
        <f t="shared" si="20"/>
        <v>2013</v>
      </c>
      <c r="F646" t="str">
        <f>VLOOKUP($A646,'OASIS-11_26'!$E$2:$R$1556,9,FALSE)</f>
        <v>NATURAL GAS</v>
      </c>
      <c r="G646" t="str">
        <f>VLOOKUP($A646,'OASIS-11_26'!$E$2:$R$1556,8,FALSE)</f>
        <v>COMBUSTION TURBINE</v>
      </c>
      <c r="H646">
        <f>VLOOKUP($A646,'OASIS-11_26'!$E$2:$R$1556,4,FALSE)</f>
        <v>103.76</v>
      </c>
      <c r="I646">
        <f>VLOOKUP($A646,'OASIS-11_26'!$E$2:$R$1556,5,FALSE)</f>
        <v>131.80000000000001</v>
      </c>
      <c r="J646" t="str">
        <f>VLOOKUP($A646,'OASIS-11_26'!$E$2:$R$1556,6,FALSE)</f>
        <v>SCE</v>
      </c>
      <c r="K646" t="str">
        <f>IF(ISERROR(VLOOKUP($A646,'2021_NQC_List-11_13'!$A$2:$T$1532,4,FALSE)),"","NQC")</f>
        <v>NQC</v>
      </c>
      <c r="L646" s="3" t="str">
        <f>IF(ISERROR(VLOOKUP($A646,'2021_NQC_List-11_13'!$A$2:$T$1532,4,FALSE)),"",VLOOKUP($A646,'2021_NQC_List-11_13'!$A$2:$T$1532,18,FALSE))</f>
        <v>FC</v>
      </c>
      <c r="M646">
        <f>IF($K646="NQC",VLOOKUP($A646,'2021_NQC_List-11_13'!$A$2:$T$1532,4,FALSE),0)</f>
        <v>103.76</v>
      </c>
      <c r="N646">
        <f>IF($K646="NQC",VLOOKUP($A646,'2021_NQC_List-11_13'!$A$2:$T$1532,5,FALSE),0)</f>
        <v>103.76</v>
      </c>
      <c r="O646">
        <f>IF($K646="NQC",VLOOKUP($A646,'2021_NQC_List-11_13'!$A$2:$T$1532,6,FALSE),0)</f>
        <v>103.76</v>
      </c>
      <c r="P646">
        <f>IF($K646="NQC",VLOOKUP($A646,'2021_NQC_List-11_13'!$A$2:$T$1532,7,FALSE),0)</f>
        <v>103.76</v>
      </c>
      <c r="Q646">
        <f>IF($K646="NQC",VLOOKUP($A646,'2021_NQC_List-11_13'!$A$2:$T$1532,8,FALSE),0)</f>
        <v>103.76</v>
      </c>
      <c r="R646">
        <f>IF($K646="NQC",VLOOKUP($A646,'2021_NQC_List-11_13'!$A$2:$T$1532,9,FALSE),0)</f>
        <v>103.76</v>
      </c>
      <c r="S646">
        <f>IF($K646="NQC",VLOOKUP($A646,'2021_NQC_List-11_13'!$A$2:$T$1532,10,FALSE),0)</f>
        <v>103.76</v>
      </c>
      <c r="T646">
        <f>IF($K646="NQC",VLOOKUP($A646,'2021_NQC_List-11_13'!$A$2:$T$1532,11,FALSE),0)</f>
        <v>103.76</v>
      </c>
      <c r="U646">
        <f>IF($K646="NQC",VLOOKUP($A646,'2021_NQC_List-11_13'!$A$2:$T$1532,12,FALSE),0)</f>
        <v>103.76</v>
      </c>
      <c r="V646">
        <f>IF($K646="NQC",VLOOKUP($A646,'2021_NQC_List-11_13'!$A$2:$T$1532,13,FALSE),0)</f>
        <v>103.76</v>
      </c>
      <c r="W646">
        <f>IF($K646="NQC",VLOOKUP($A646,'2021_NQC_List-11_13'!$A$2:$T$1532,14,FALSE),0)</f>
        <v>103.76</v>
      </c>
      <c r="X646">
        <f>IF($K646="NQC",VLOOKUP($A646,'2021_NQC_List-11_13'!$A$2:$T$1532,15,FALSE),0)</f>
        <v>103.76</v>
      </c>
      <c r="Y646" t="str">
        <f t="shared" si="21"/>
        <v>Non-Hydro</v>
      </c>
      <c r="AA646" t="s">
        <v>4341</v>
      </c>
    </row>
    <row r="647" spans="1:28" x14ac:dyDescent="0.3">
      <c r="A647" t="str">
        <f>'OASIS-11_26'!E670</f>
        <v>TWISSL_6_SOLAR</v>
      </c>
      <c r="B647" t="str">
        <f>'OASIS-11_26'!G670</f>
        <v>Nickel 1 ("NLH1")</v>
      </c>
      <c r="C647" t="str">
        <f>VLOOKUP($A647,'OASIS-11_26'!$E$2:$R$1556,2,FALSE)</f>
        <v>GEN</v>
      </c>
      <c r="D647" s="1">
        <f>VLOOKUP($A647,'OASIS-11_26'!$E$2:$R$1556,11,FALSE)</f>
        <v>41240</v>
      </c>
      <c r="E647" s="3">
        <f t="shared" si="20"/>
        <v>2012</v>
      </c>
      <c r="F647" t="str">
        <f>VLOOKUP($A647,'OASIS-11_26'!$E$2:$R$1556,9,FALSE)</f>
        <v>SUN</v>
      </c>
      <c r="G647" t="str">
        <f>VLOOKUP($A647,'OASIS-11_26'!$E$2:$R$1556,8,FALSE)</f>
        <v>PHOTO VOLTAIC</v>
      </c>
      <c r="H647">
        <f>VLOOKUP($A647,'OASIS-11_26'!$E$2:$R$1556,4,FALSE)</f>
        <v>1.5</v>
      </c>
      <c r="I647">
        <f>VLOOKUP($A647,'OASIS-11_26'!$E$2:$R$1556,5,FALSE)</f>
        <v>1.5</v>
      </c>
      <c r="J647" t="str">
        <f>VLOOKUP($A647,'OASIS-11_26'!$E$2:$R$1556,6,FALSE)</f>
        <v>PGAE</v>
      </c>
      <c r="K647" t="str">
        <f>IF(ISERROR(VLOOKUP($A647,'2021_NQC_List-11_13'!$A$2:$T$1532,4,FALSE)),"","NQC")</f>
        <v>NQC</v>
      </c>
      <c r="L647" s="3" t="str">
        <f>IF(ISERROR(VLOOKUP($A647,'2021_NQC_List-11_13'!$A$2:$T$1532,4,FALSE)),"",VLOOKUP($A647,'2021_NQC_List-11_13'!$A$2:$T$1532,18,FALSE))</f>
        <v>FC</v>
      </c>
      <c r="M647">
        <f>IF($K647="NQC",VLOOKUP($A647,'2021_NQC_List-11_13'!$A$2:$T$1532,4,FALSE),0)</f>
        <v>0.06</v>
      </c>
      <c r="N647">
        <f>IF($K647="NQC",VLOOKUP($A647,'2021_NQC_List-11_13'!$A$2:$T$1532,5,FALSE),0)</f>
        <v>0.05</v>
      </c>
      <c r="O647">
        <f>IF($K647="NQC",VLOOKUP($A647,'2021_NQC_List-11_13'!$A$2:$T$1532,6,FALSE),0)</f>
        <v>0.27</v>
      </c>
      <c r="P647">
        <f>IF($K647="NQC",VLOOKUP($A647,'2021_NQC_List-11_13'!$A$2:$T$1532,7,FALSE),0)</f>
        <v>0.23</v>
      </c>
      <c r="Q647">
        <f>IF($K647="NQC",VLOOKUP($A647,'2021_NQC_List-11_13'!$A$2:$T$1532,8,FALSE),0)</f>
        <v>0.24</v>
      </c>
      <c r="R647">
        <f>IF($K647="NQC",VLOOKUP($A647,'2021_NQC_List-11_13'!$A$2:$T$1532,9,FALSE),0)</f>
        <v>0.47</v>
      </c>
      <c r="S647">
        <f>IF($K647="NQC",VLOOKUP($A647,'2021_NQC_List-11_13'!$A$2:$T$1532,10,FALSE),0)</f>
        <v>0.59</v>
      </c>
      <c r="T647">
        <f>IF($K647="NQC",VLOOKUP($A647,'2021_NQC_List-11_13'!$A$2:$T$1532,11,FALSE),0)</f>
        <v>0.41</v>
      </c>
      <c r="U647">
        <f>IF($K647="NQC",VLOOKUP($A647,'2021_NQC_List-11_13'!$A$2:$T$1532,12,FALSE),0)</f>
        <v>0.21</v>
      </c>
      <c r="V647">
        <f>IF($K647="NQC",VLOOKUP($A647,'2021_NQC_List-11_13'!$A$2:$T$1532,13,FALSE),0)</f>
        <v>0.03</v>
      </c>
      <c r="W647">
        <f>IF($K647="NQC",VLOOKUP($A647,'2021_NQC_List-11_13'!$A$2:$T$1532,14,FALSE),0)</f>
        <v>0.03</v>
      </c>
      <c r="X647">
        <f>IF($K647="NQC",VLOOKUP($A647,'2021_NQC_List-11_13'!$A$2:$T$1532,15,FALSE),0)</f>
        <v>0</v>
      </c>
      <c r="Y647" t="str">
        <f t="shared" si="21"/>
        <v>Non-Hydro</v>
      </c>
      <c r="AA647" t="s">
        <v>4341</v>
      </c>
    </row>
    <row r="648" spans="1:28" x14ac:dyDescent="0.3">
      <c r="A648" t="str">
        <f>'OASIS-11_26'!E671</f>
        <v>VALLEY_5_SOLAR1</v>
      </c>
      <c r="B648" t="str">
        <f>'OASIS-11_26'!G671</f>
        <v>Kona Solar - Meridian #1</v>
      </c>
      <c r="C648" t="str">
        <f>VLOOKUP($A648,'OASIS-11_26'!$E$2:$R$1556,2,FALSE)</f>
        <v>GEN</v>
      </c>
      <c r="D648" s="1">
        <f>VLOOKUP($A648,'OASIS-11_26'!$E$2:$R$1556,11,FALSE)</f>
        <v>42107</v>
      </c>
      <c r="E648" s="3">
        <f t="shared" si="20"/>
        <v>2015</v>
      </c>
      <c r="F648" t="str">
        <f>VLOOKUP($A648,'OASIS-11_26'!$E$2:$R$1556,9,FALSE)</f>
        <v>SUN</v>
      </c>
      <c r="G648" t="str">
        <f>VLOOKUP($A648,'OASIS-11_26'!$E$2:$R$1556,8,FALSE)</f>
        <v>PHOTO VOLTAIC</v>
      </c>
      <c r="H648">
        <f>VLOOKUP($A648,'OASIS-11_26'!$E$2:$R$1556,4,FALSE)</f>
        <v>1.49</v>
      </c>
      <c r="I648">
        <f>VLOOKUP($A648,'OASIS-11_26'!$E$2:$R$1556,5,FALSE)</f>
        <v>1.5</v>
      </c>
      <c r="J648" t="str">
        <f>VLOOKUP($A648,'OASIS-11_26'!$E$2:$R$1556,6,FALSE)</f>
        <v>SCE</v>
      </c>
      <c r="K648" t="str">
        <f>IF(ISERROR(VLOOKUP($A648,'2021_NQC_List-11_13'!$A$2:$T$1532,4,FALSE)),"","NQC")</f>
        <v>NQC</v>
      </c>
      <c r="L648" s="3" t="str">
        <f>IF(ISERROR(VLOOKUP($A648,'2021_NQC_List-11_13'!$A$2:$T$1532,4,FALSE)),"",VLOOKUP($A648,'2021_NQC_List-11_13'!$A$2:$T$1532,18,FALSE))</f>
        <v>EO</v>
      </c>
      <c r="M648">
        <f>IF($K648="NQC",VLOOKUP($A648,'2021_NQC_List-11_13'!$A$2:$T$1532,4,FALSE),0)</f>
        <v>0</v>
      </c>
      <c r="N648">
        <f>IF($K648="NQC",VLOOKUP($A648,'2021_NQC_List-11_13'!$A$2:$T$1532,5,FALSE),0)</f>
        <v>0</v>
      </c>
      <c r="O648">
        <f>IF($K648="NQC",VLOOKUP($A648,'2021_NQC_List-11_13'!$A$2:$T$1532,6,FALSE),0)</f>
        <v>0</v>
      </c>
      <c r="P648">
        <f>IF($K648="NQC",VLOOKUP($A648,'2021_NQC_List-11_13'!$A$2:$T$1532,7,FALSE),0)</f>
        <v>0</v>
      </c>
      <c r="Q648">
        <f>IF($K648="NQC",VLOOKUP($A648,'2021_NQC_List-11_13'!$A$2:$T$1532,8,FALSE),0)</f>
        <v>0</v>
      </c>
      <c r="R648">
        <f>IF($K648="NQC",VLOOKUP($A648,'2021_NQC_List-11_13'!$A$2:$T$1532,9,FALSE),0)</f>
        <v>0</v>
      </c>
      <c r="S648">
        <f>IF($K648="NQC",VLOOKUP($A648,'2021_NQC_List-11_13'!$A$2:$T$1532,10,FALSE),0)</f>
        <v>0</v>
      </c>
      <c r="T648">
        <f>IF($K648="NQC",VLOOKUP($A648,'2021_NQC_List-11_13'!$A$2:$T$1532,11,FALSE),0)</f>
        <v>0</v>
      </c>
      <c r="U648">
        <f>IF($K648="NQC",VLOOKUP($A648,'2021_NQC_List-11_13'!$A$2:$T$1532,12,FALSE),0)</f>
        <v>0</v>
      </c>
      <c r="V648">
        <f>IF($K648="NQC",VLOOKUP($A648,'2021_NQC_List-11_13'!$A$2:$T$1532,13,FALSE),0)</f>
        <v>0</v>
      </c>
      <c r="W648">
        <f>IF($K648="NQC",VLOOKUP($A648,'2021_NQC_List-11_13'!$A$2:$T$1532,14,FALSE),0)</f>
        <v>0</v>
      </c>
      <c r="X648">
        <f>IF($K648="NQC",VLOOKUP($A648,'2021_NQC_List-11_13'!$A$2:$T$1532,15,FALSE),0)</f>
        <v>0</v>
      </c>
      <c r="Y648" t="str">
        <f t="shared" si="21"/>
        <v>Non-Hydro</v>
      </c>
      <c r="AA648" t="s">
        <v>4341</v>
      </c>
    </row>
    <row r="649" spans="1:28" x14ac:dyDescent="0.3">
      <c r="A649" t="str">
        <f>'OASIS-11_26'!E672</f>
        <v>MKTRCK_1_UNIT 1</v>
      </c>
      <c r="B649" t="str">
        <f>'OASIS-11_26'!G672</f>
        <v>MCKITTRICK LIMITED</v>
      </c>
      <c r="C649" t="str">
        <f>VLOOKUP($A649,'OASIS-11_26'!$E$2:$R$1556,2,FALSE)</f>
        <v>GEN</v>
      </c>
      <c r="D649" s="1">
        <f>VLOOKUP($A649,'OASIS-11_26'!$E$2:$R$1556,11,FALSE)</f>
        <v>33527</v>
      </c>
      <c r="E649" s="3">
        <f t="shared" si="20"/>
        <v>1991</v>
      </c>
      <c r="F649" t="str">
        <f>VLOOKUP($A649,'OASIS-11_26'!$E$2:$R$1556,9,FALSE)</f>
        <v>NATURAL GAS</v>
      </c>
      <c r="G649" t="str">
        <f>VLOOKUP($A649,'OASIS-11_26'!$E$2:$R$1556,8,FALSE)</f>
        <v>COMBUSTION TURBINE</v>
      </c>
      <c r="H649">
        <f>VLOOKUP($A649,'OASIS-11_26'!$E$2:$R$1556,4,FALSE)</f>
        <v>47.49</v>
      </c>
      <c r="I649">
        <f>VLOOKUP($A649,'OASIS-11_26'!$E$2:$R$1556,5,FALSE)</f>
        <v>57.9</v>
      </c>
      <c r="J649" t="str">
        <f>VLOOKUP($A649,'OASIS-11_26'!$E$2:$R$1556,6,FALSE)</f>
        <v>PGAE</v>
      </c>
      <c r="K649" t="str">
        <f>IF(ISERROR(VLOOKUP($A649,'2021_NQC_List-11_13'!$A$2:$T$1532,4,FALSE)),"","NQC")</f>
        <v>NQC</v>
      </c>
      <c r="L649" s="3" t="str">
        <f>IF(ISERROR(VLOOKUP($A649,'2021_NQC_List-11_13'!$A$2:$T$1532,4,FALSE)),"",VLOOKUP($A649,'2021_NQC_List-11_13'!$A$2:$T$1532,18,FALSE))</f>
        <v>FC</v>
      </c>
      <c r="M649">
        <f>IF($K649="NQC",VLOOKUP($A649,'2021_NQC_List-11_13'!$A$2:$T$1532,4,FALSE),0)</f>
        <v>47.3</v>
      </c>
      <c r="N649">
        <f>IF($K649="NQC",VLOOKUP($A649,'2021_NQC_List-11_13'!$A$2:$T$1532,5,FALSE),0)</f>
        <v>46.65</v>
      </c>
      <c r="O649">
        <f>IF($K649="NQC",VLOOKUP($A649,'2021_NQC_List-11_13'!$A$2:$T$1532,6,FALSE),0)</f>
        <v>46</v>
      </c>
      <c r="P649">
        <f>IF($K649="NQC",VLOOKUP($A649,'2021_NQC_List-11_13'!$A$2:$T$1532,7,FALSE),0)</f>
        <v>45.2</v>
      </c>
      <c r="Q649">
        <f>IF($K649="NQC",VLOOKUP($A649,'2021_NQC_List-11_13'!$A$2:$T$1532,8,FALSE),0)</f>
        <v>46.6</v>
      </c>
      <c r="R649">
        <f>IF($K649="NQC",VLOOKUP($A649,'2021_NQC_List-11_13'!$A$2:$T$1532,9,FALSE),0)</f>
        <v>45.2</v>
      </c>
      <c r="S649">
        <f>IF($K649="NQC",VLOOKUP($A649,'2021_NQC_List-11_13'!$A$2:$T$1532,10,FALSE),0)</f>
        <v>45.9</v>
      </c>
      <c r="T649">
        <f>IF($K649="NQC",VLOOKUP($A649,'2021_NQC_List-11_13'!$A$2:$T$1532,11,FALSE),0)</f>
        <v>44.4</v>
      </c>
      <c r="U649">
        <f>IF($K649="NQC",VLOOKUP($A649,'2021_NQC_List-11_13'!$A$2:$T$1532,12,FALSE),0)</f>
        <v>44.8</v>
      </c>
      <c r="V649">
        <f>IF($K649="NQC",VLOOKUP($A649,'2021_NQC_List-11_13'!$A$2:$T$1532,13,FALSE),0)</f>
        <v>46</v>
      </c>
      <c r="W649">
        <f>IF($K649="NQC",VLOOKUP($A649,'2021_NQC_List-11_13'!$A$2:$T$1532,14,FALSE),0)</f>
        <v>46.5</v>
      </c>
      <c r="X649">
        <f>IF($K649="NQC",VLOOKUP($A649,'2021_NQC_List-11_13'!$A$2:$T$1532,15,FALSE),0)</f>
        <v>46.8</v>
      </c>
      <c r="Y649" t="str">
        <f t="shared" si="21"/>
        <v>Non-Hydro</v>
      </c>
      <c r="AA649" t="s">
        <v>4341</v>
      </c>
    </row>
    <row r="650" spans="1:28" x14ac:dyDescent="0.3">
      <c r="A650" t="str">
        <f>'OASIS-11_26'!E673</f>
        <v>TEHAPI_2_PW1WD1</v>
      </c>
      <c r="B650" t="str">
        <f>'OASIS-11_26'!G673</f>
        <v>Point Wind 1</v>
      </c>
      <c r="C650" t="str">
        <f>VLOOKUP($A650,'OASIS-11_26'!$E$2:$R$1556,2,FALSE)</f>
        <v>GEN</v>
      </c>
      <c r="D650" s="1">
        <f>VLOOKUP($A650,'OASIS-11_26'!$E$2:$R$1556,11,FALSE)</f>
        <v>0</v>
      </c>
      <c r="E650" s="3" t="str">
        <f t="shared" si="20"/>
        <v/>
      </c>
      <c r="F650" t="str">
        <f>VLOOKUP($A650,'OASIS-11_26'!$E$2:$R$1556,9,FALSE)</f>
        <v>WIND</v>
      </c>
      <c r="G650" t="str">
        <f>VLOOKUP($A650,'OASIS-11_26'!$E$2:$R$1556,8,FALSE)</f>
        <v>WIND</v>
      </c>
      <c r="H650">
        <f>VLOOKUP($A650,'OASIS-11_26'!$E$2:$R$1556,4,FALSE)</f>
        <v>46.011000000000003</v>
      </c>
      <c r="I650">
        <f>VLOOKUP($A650,'OASIS-11_26'!$E$2:$R$1556,5,FALSE)</f>
        <v>46.02</v>
      </c>
      <c r="J650" t="str">
        <f>VLOOKUP($A650,'OASIS-11_26'!$E$2:$R$1556,6,FALSE)</f>
        <v>SCE</v>
      </c>
      <c r="K650" t="str">
        <f>IF(ISERROR(VLOOKUP($A650,'2021_NQC_List-11_13'!$A$2:$T$1532,4,FALSE)),"","NQC")</f>
        <v/>
      </c>
      <c r="L650" s="3" t="str">
        <f>IF(ISERROR(VLOOKUP($A650,'2021_NQC_List-11_13'!$A$2:$T$1532,4,FALSE)),"",VLOOKUP($A650,'2021_NQC_List-11_13'!$A$2:$T$1532,18,FALSE))</f>
        <v/>
      </c>
      <c r="M650">
        <f>IF($K650="NQC",VLOOKUP($A650,'2021_NQC_List-11_13'!$A$2:$T$1532,4,FALSE),0)</f>
        <v>0</v>
      </c>
      <c r="N650">
        <f>IF($K650="NQC",VLOOKUP($A650,'2021_NQC_List-11_13'!$A$2:$T$1532,5,FALSE),0)</f>
        <v>0</v>
      </c>
      <c r="O650">
        <f>IF($K650="NQC",VLOOKUP($A650,'2021_NQC_List-11_13'!$A$2:$T$1532,6,FALSE),0)</f>
        <v>0</v>
      </c>
      <c r="P650">
        <f>IF($K650="NQC",VLOOKUP($A650,'2021_NQC_List-11_13'!$A$2:$T$1532,7,FALSE),0)</f>
        <v>0</v>
      </c>
      <c r="Q650">
        <f>IF($K650="NQC",VLOOKUP($A650,'2021_NQC_List-11_13'!$A$2:$T$1532,8,FALSE),0)</f>
        <v>0</v>
      </c>
      <c r="R650">
        <f>IF($K650="NQC",VLOOKUP($A650,'2021_NQC_List-11_13'!$A$2:$T$1532,9,FALSE),0)</f>
        <v>0</v>
      </c>
      <c r="S650">
        <f>IF($K650="NQC",VLOOKUP($A650,'2021_NQC_List-11_13'!$A$2:$T$1532,10,FALSE),0)</f>
        <v>0</v>
      </c>
      <c r="T650">
        <f>IF($K650="NQC",VLOOKUP($A650,'2021_NQC_List-11_13'!$A$2:$T$1532,11,FALSE),0)</f>
        <v>0</v>
      </c>
      <c r="U650">
        <f>IF($K650="NQC",VLOOKUP($A650,'2021_NQC_List-11_13'!$A$2:$T$1532,12,FALSE),0)</f>
        <v>0</v>
      </c>
      <c r="V650">
        <f>IF($K650="NQC",VLOOKUP($A650,'2021_NQC_List-11_13'!$A$2:$T$1532,13,FALSE),0)</f>
        <v>0</v>
      </c>
      <c r="W650">
        <f>IF($K650="NQC",VLOOKUP($A650,'2021_NQC_List-11_13'!$A$2:$T$1532,14,FALSE),0)</f>
        <v>0</v>
      </c>
      <c r="X650">
        <f>IF($K650="NQC",VLOOKUP($A650,'2021_NQC_List-11_13'!$A$2:$T$1532,15,FALSE),0)</f>
        <v>0</v>
      </c>
      <c r="Y650" t="str">
        <f t="shared" si="21"/>
        <v>Non-Hydro</v>
      </c>
      <c r="AA650" t="s">
        <v>4341</v>
      </c>
      <c r="AB650" s="129" t="s">
        <v>4408</v>
      </c>
    </row>
    <row r="651" spans="1:28" x14ac:dyDescent="0.3">
      <c r="A651" t="str">
        <f>'OASIS-11_26'!E674</f>
        <v>BLCKWL_6_SOLAR1</v>
      </c>
      <c r="B651" t="str">
        <f>'OASIS-11_26'!G674</f>
        <v>Blackwell Solar</v>
      </c>
      <c r="C651" t="str">
        <f>VLOOKUP($A651,'OASIS-11_26'!$E$2:$R$1556,2,FALSE)</f>
        <v>GEN</v>
      </c>
      <c r="D651" s="1">
        <f>VLOOKUP($A651,'OASIS-11_26'!$E$2:$R$1556,11,FALSE)</f>
        <v>42110</v>
      </c>
      <c r="E651" s="3">
        <f t="shared" si="20"/>
        <v>2015</v>
      </c>
      <c r="F651" t="str">
        <f>VLOOKUP($A651,'OASIS-11_26'!$E$2:$R$1556,9,FALSE)</f>
        <v>SUN</v>
      </c>
      <c r="G651" t="str">
        <f>VLOOKUP($A651,'OASIS-11_26'!$E$2:$R$1556,8,FALSE)</f>
        <v>PHOTO VOLTAIC</v>
      </c>
      <c r="H651">
        <f>VLOOKUP($A651,'OASIS-11_26'!$E$2:$R$1556,4,FALSE)</f>
        <v>12</v>
      </c>
      <c r="I651">
        <f>VLOOKUP($A651,'OASIS-11_26'!$E$2:$R$1556,5,FALSE)</f>
        <v>12</v>
      </c>
      <c r="J651" t="str">
        <f>VLOOKUP($A651,'OASIS-11_26'!$E$2:$R$1556,6,FALSE)</f>
        <v>PGAE</v>
      </c>
      <c r="K651" t="str">
        <f>IF(ISERROR(VLOOKUP($A651,'2021_NQC_List-11_13'!$A$2:$T$1532,4,FALSE)),"","NQC")</f>
        <v>NQC</v>
      </c>
      <c r="L651" s="3" t="str">
        <f>IF(ISERROR(VLOOKUP($A651,'2021_NQC_List-11_13'!$A$2:$T$1532,4,FALSE)),"",VLOOKUP($A651,'2021_NQC_List-11_13'!$A$2:$T$1532,18,FALSE))</f>
        <v>FC</v>
      </c>
      <c r="M651">
        <f>IF($K651="NQC",VLOOKUP($A651,'2021_NQC_List-11_13'!$A$2:$T$1532,4,FALSE),0)</f>
        <v>0.48</v>
      </c>
      <c r="N651">
        <f>IF($K651="NQC",VLOOKUP($A651,'2021_NQC_List-11_13'!$A$2:$T$1532,5,FALSE),0)</f>
        <v>0.36</v>
      </c>
      <c r="O651">
        <f>IF($K651="NQC",VLOOKUP($A651,'2021_NQC_List-11_13'!$A$2:$T$1532,6,FALSE),0)</f>
        <v>2.16</v>
      </c>
      <c r="P651">
        <f>IF($K651="NQC",VLOOKUP($A651,'2021_NQC_List-11_13'!$A$2:$T$1532,7,FALSE),0)</f>
        <v>1.8</v>
      </c>
      <c r="Q651">
        <f>IF($K651="NQC",VLOOKUP($A651,'2021_NQC_List-11_13'!$A$2:$T$1532,8,FALSE),0)</f>
        <v>1.92</v>
      </c>
      <c r="R651">
        <f>IF($K651="NQC",VLOOKUP($A651,'2021_NQC_List-11_13'!$A$2:$T$1532,9,FALSE),0)</f>
        <v>3.72</v>
      </c>
      <c r="S651">
        <f>IF($K651="NQC",VLOOKUP($A651,'2021_NQC_List-11_13'!$A$2:$T$1532,10,FALSE),0)</f>
        <v>4.68</v>
      </c>
      <c r="T651">
        <f>IF($K651="NQC",VLOOKUP($A651,'2021_NQC_List-11_13'!$A$2:$T$1532,11,FALSE),0)</f>
        <v>3.24</v>
      </c>
      <c r="U651">
        <f>IF($K651="NQC",VLOOKUP($A651,'2021_NQC_List-11_13'!$A$2:$T$1532,12,FALSE),0)</f>
        <v>1.68</v>
      </c>
      <c r="V651">
        <f>IF($K651="NQC",VLOOKUP($A651,'2021_NQC_List-11_13'!$A$2:$T$1532,13,FALSE),0)</f>
        <v>0.24</v>
      </c>
      <c r="W651">
        <f>IF($K651="NQC",VLOOKUP($A651,'2021_NQC_List-11_13'!$A$2:$T$1532,14,FALSE),0)</f>
        <v>0.24</v>
      </c>
      <c r="X651">
        <f>IF($K651="NQC",VLOOKUP($A651,'2021_NQC_List-11_13'!$A$2:$T$1532,15,FALSE),0)</f>
        <v>0</v>
      </c>
      <c r="Y651" t="str">
        <f t="shared" si="21"/>
        <v>Non-Hydro</v>
      </c>
      <c r="AA651" t="s">
        <v>4341</v>
      </c>
    </row>
    <row r="652" spans="1:28" x14ac:dyDescent="0.3">
      <c r="A652" t="str">
        <f>'OASIS-11_26'!E675</f>
        <v>BARRE_2_QF</v>
      </c>
      <c r="B652" t="str">
        <f>'OASIS-11_26'!G675</f>
        <v>BARRE QFS</v>
      </c>
      <c r="C652" t="str">
        <f>VLOOKUP($A652,'OASIS-11_26'!$E$2:$R$1556,2,FALSE)</f>
        <v>GEN</v>
      </c>
      <c r="D652" s="1">
        <f>VLOOKUP($A652,'OASIS-11_26'!$E$2:$R$1556,11,FALSE)</f>
        <v>34335</v>
      </c>
      <c r="E652" s="3">
        <f t="shared" si="20"/>
        <v>1994</v>
      </c>
      <c r="F652" t="str">
        <f>VLOOKUP($A652,'OASIS-11_26'!$E$2:$R$1556,9,FALSE)</f>
        <v>OTHER</v>
      </c>
      <c r="G652" t="str">
        <f>VLOOKUP($A652,'OASIS-11_26'!$E$2:$R$1556,8,FALSE)</f>
        <v>OTHER</v>
      </c>
      <c r="H652">
        <f>VLOOKUP($A652,'OASIS-11_26'!$E$2:$R$1556,4,FALSE)</f>
        <v>0.2</v>
      </c>
      <c r="I652">
        <f>VLOOKUP($A652,'OASIS-11_26'!$E$2:$R$1556,5,FALSE)</f>
        <v>0.2</v>
      </c>
      <c r="J652" t="str">
        <f>VLOOKUP($A652,'OASIS-11_26'!$E$2:$R$1556,6,FALSE)</f>
        <v>SCE</v>
      </c>
      <c r="K652" t="str">
        <f>IF(ISERROR(VLOOKUP($A652,'2021_NQC_List-11_13'!$A$2:$T$1532,4,FALSE)),"","NQC")</f>
        <v>NQC</v>
      </c>
      <c r="L652" s="3" t="str">
        <f>IF(ISERROR(VLOOKUP($A652,'2021_NQC_List-11_13'!$A$2:$T$1532,4,FALSE)),"",VLOOKUP($A652,'2021_NQC_List-11_13'!$A$2:$T$1532,18,FALSE))</f>
        <v>FC</v>
      </c>
      <c r="M652">
        <f>IF($K652="NQC",VLOOKUP($A652,'2021_NQC_List-11_13'!$A$2:$T$1532,4,FALSE),0)</f>
        <v>0</v>
      </c>
      <c r="N652">
        <f>IF($K652="NQC",VLOOKUP($A652,'2021_NQC_List-11_13'!$A$2:$T$1532,5,FALSE),0)</f>
        <v>0</v>
      </c>
      <c r="O652">
        <f>IF($K652="NQC",VLOOKUP($A652,'2021_NQC_List-11_13'!$A$2:$T$1532,6,FALSE),0)</f>
        <v>0</v>
      </c>
      <c r="P652">
        <f>IF($K652="NQC",VLOOKUP($A652,'2021_NQC_List-11_13'!$A$2:$T$1532,7,FALSE),0)</f>
        <v>0</v>
      </c>
      <c r="Q652">
        <f>IF($K652="NQC",VLOOKUP($A652,'2021_NQC_List-11_13'!$A$2:$T$1532,8,FALSE),0)</f>
        <v>0</v>
      </c>
      <c r="R652">
        <f>IF($K652="NQC",VLOOKUP($A652,'2021_NQC_List-11_13'!$A$2:$T$1532,9,FALSE),0)</f>
        <v>0</v>
      </c>
      <c r="S652">
        <f>IF($K652="NQC",VLOOKUP($A652,'2021_NQC_List-11_13'!$A$2:$T$1532,10,FALSE),0)</f>
        <v>0</v>
      </c>
      <c r="T652">
        <f>IF($K652="NQC",VLOOKUP($A652,'2021_NQC_List-11_13'!$A$2:$T$1532,11,FALSE),0)</f>
        <v>0</v>
      </c>
      <c r="U652">
        <f>IF($K652="NQC",VLOOKUP($A652,'2021_NQC_List-11_13'!$A$2:$T$1532,12,FALSE),0)</f>
        <v>0</v>
      </c>
      <c r="V652">
        <f>IF($K652="NQC",VLOOKUP($A652,'2021_NQC_List-11_13'!$A$2:$T$1532,13,FALSE),0)</f>
        <v>0</v>
      </c>
      <c r="W652">
        <f>IF($K652="NQC",VLOOKUP($A652,'2021_NQC_List-11_13'!$A$2:$T$1532,14,FALSE),0)</f>
        <v>0</v>
      </c>
      <c r="X652">
        <f>IF($K652="NQC",VLOOKUP($A652,'2021_NQC_List-11_13'!$A$2:$T$1532,15,FALSE),0)</f>
        <v>0</v>
      </c>
      <c r="Y652" t="str">
        <f t="shared" si="21"/>
        <v>Non-Hydro</v>
      </c>
      <c r="AA652" t="s">
        <v>4341</v>
      </c>
    </row>
    <row r="653" spans="1:28" x14ac:dyDescent="0.3">
      <c r="A653" t="str">
        <f>'OASIS-11_26'!E676</f>
        <v>APLHIL_1_SFKHY1</v>
      </c>
      <c r="B653" t="str">
        <f>'OASIS-11_26'!G676</f>
        <v>South Fork Powerhouse</v>
      </c>
      <c r="C653" t="str">
        <f>VLOOKUP($A653,'OASIS-11_26'!$E$2:$R$1556,2,FALSE)</f>
        <v>GEN</v>
      </c>
      <c r="D653" s="1">
        <f>VLOOKUP($A653,'OASIS-11_26'!$E$2:$R$1556,11,FALSE)</f>
        <v>0</v>
      </c>
      <c r="E653" s="3" t="str">
        <f t="shared" si="20"/>
        <v/>
      </c>
      <c r="F653" t="str">
        <f>VLOOKUP($A653,'OASIS-11_26'!$E$2:$R$1556,9,FALSE)</f>
        <v>WATER</v>
      </c>
      <c r="G653" t="str">
        <f>VLOOKUP($A653,'OASIS-11_26'!$E$2:$R$1556,8,FALSE)</f>
        <v>HYDRO</v>
      </c>
      <c r="H653">
        <f>VLOOKUP($A653,'OASIS-11_26'!$E$2:$R$1556,4,FALSE)</f>
        <v>2.68</v>
      </c>
      <c r="I653">
        <f>VLOOKUP($A653,'OASIS-11_26'!$E$2:$R$1556,5,FALSE)</f>
        <v>2.7</v>
      </c>
      <c r="J653" t="str">
        <f>VLOOKUP($A653,'OASIS-11_26'!$E$2:$R$1556,6,FALSE)</f>
        <v>PGAE</v>
      </c>
      <c r="K653" t="str">
        <f>IF(ISERROR(VLOOKUP($A653,'2021_NQC_List-11_13'!$A$2:$T$1532,4,FALSE)),"","NQC")</f>
        <v/>
      </c>
      <c r="L653" s="3" t="str">
        <f>IF(ISERROR(VLOOKUP($A653,'2021_NQC_List-11_13'!$A$2:$T$1532,4,FALSE)),"",VLOOKUP($A653,'2021_NQC_List-11_13'!$A$2:$T$1532,18,FALSE))</f>
        <v/>
      </c>
      <c r="M653">
        <f>IF($K653="NQC",VLOOKUP($A653,'2021_NQC_List-11_13'!$A$2:$T$1532,4,FALSE),0)</f>
        <v>0</v>
      </c>
      <c r="N653">
        <f>IF($K653="NQC",VLOOKUP($A653,'2021_NQC_List-11_13'!$A$2:$T$1532,5,FALSE),0)</f>
        <v>0</v>
      </c>
      <c r="O653">
        <f>IF($K653="NQC",VLOOKUP($A653,'2021_NQC_List-11_13'!$A$2:$T$1532,6,FALSE),0)</f>
        <v>0</v>
      </c>
      <c r="P653">
        <f>IF($K653="NQC",VLOOKUP($A653,'2021_NQC_List-11_13'!$A$2:$T$1532,7,FALSE),0)</f>
        <v>0</v>
      </c>
      <c r="Q653">
        <f>IF($K653="NQC",VLOOKUP($A653,'2021_NQC_List-11_13'!$A$2:$T$1532,8,FALSE),0)</f>
        <v>0</v>
      </c>
      <c r="R653">
        <f>IF($K653="NQC",VLOOKUP($A653,'2021_NQC_List-11_13'!$A$2:$T$1532,9,FALSE),0)</f>
        <v>0</v>
      </c>
      <c r="S653">
        <f>IF($K653="NQC",VLOOKUP($A653,'2021_NQC_List-11_13'!$A$2:$T$1532,10,FALSE),0)</f>
        <v>0</v>
      </c>
      <c r="T653">
        <f>IF($K653="NQC",VLOOKUP($A653,'2021_NQC_List-11_13'!$A$2:$T$1532,11,FALSE),0)</f>
        <v>0</v>
      </c>
      <c r="U653">
        <f>IF($K653="NQC",VLOOKUP($A653,'2021_NQC_List-11_13'!$A$2:$T$1532,12,FALSE),0)</f>
        <v>0</v>
      </c>
      <c r="V653">
        <f>IF($K653="NQC",VLOOKUP($A653,'2021_NQC_List-11_13'!$A$2:$T$1532,13,FALSE),0)</f>
        <v>0</v>
      </c>
      <c r="W653">
        <f>IF($K653="NQC",VLOOKUP($A653,'2021_NQC_List-11_13'!$A$2:$T$1532,14,FALSE),0)</f>
        <v>0</v>
      </c>
      <c r="X653">
        <f>IF($K653="NQC",VLOOKUP($A653,'2021_NQC_List-11_13'!$A$2:$T$1532,15,FALSE),0)</f>
        <v>0</v>
      </c>
      <c r="Y653" t="str">
        <f t="shared" si="21"/>
        <v>Hydro-Small Hydro</v>
      </c>
      <c r="AA653" t="s">
        <v>4341</v>
      </c>
    </row>
    <row r="654" spans="1:28" x14ac:dyDescent="0.3">
      <c r="A654" t="str">
        <f>'OASIS-11_26'!E678</f>
        <v>HOLSTR_1_SOLAR</v>
      </c>
      <c r="B654" t="str">
        <f>'OASIS-11_26'!G678</f>
        <v>San Benito Smart Park</v>
      </c>
      <c r="C654" t="str">
        <f>VLOOKUP($A654,'OASIS-11_26'!$E$2:$R$1556,2,FALSE)</f>
        <v>GEN</v>
      </c>
      <c r="D654" s="1">
        <f>VLOOKUP($A654,'OASIS-11_26'!$E$2:$R$1556,11,FALSE)</f>
        <v>41806</v>
      </c>
      <c r="E654" s="3">
        <f t="shared" si="20"/>
        <v>2014</v>
      </c>
      <c r="F654" t="str">
        <f>VLOOKUP($A654,'OASIS-11_26'!$E$2:$R$1556,9,FALSE)</f>
        <v>SUN</v>
      </c>
      <c r="G654" t="str">
        <f>VLOOKUP($A654,'OASIS-11_26'!$E$2:$R$1556,8,FALSE)</f>
        <v>PHOTO VOLTAIC</v>
      </c>
      <c r="H654">
        <f>VLOOKUP($A654,'OASIS-11_26'!$E$2:$R$1556,4,FALSE)</f>
        <v>1.5</v>
      </c>
      <c r="I654">
        <f>VLOOKUP($A654,'OASIS-11_26'!$E$2:$R$1556,5,FALSE)</f>
        <v>1.5</v>
      </c>
      <c r="J654" t="str">
        <f>VLOOKUP($A654,'OASIS-11_26'!$E$2:$R$1556,6,FALSE)</f>
        <v>PGAE</v>
      </c>
      <c r="K654" t="str">
        <f>IF(ISERROR(VLOOKUP($A654,'2021_NQC_List-11_13'!$A$2:$T$1532,4,FALSE)),"","NQC")</f>
        <v>NQC</v>
      </c>
      <c r="L654" s="3" t="str">
        <f>IF(ISERROR(VLOOKUP($A654,'2021_NQC_List-11_13'!$A$2:$T$1532,4,FALSE)),"",VLOOKUP($A654,'2021_NQC_List-11_13'!$A$2:$T$1532,18,FALSE))</f>
        <v>EO</v>
      </c>
      <c r="M654">
        <f>IF($K654="NQC",VLOOKUP($A654,'2021_NQC_List-11_13'!$A$2:$T$1532,4,FALSE),0)</f>
        <v>0</v>
      </c>
      <c r="N654">
        <f>IF($K654="NQC",VLOOKUP($A654,'2021_NQC_List-11_13'!$A$2:$T$1532,5,FALSE),0)</f>
        <v>0</v>
      </c>
      <c r="O654">
        <f>IF($K654="NQC",VLOOKUP($A654,'2021_NQC_List-11_13'!$A$2:$T$1532,6,FALSE),0)</f>
        <v>0</v>
      </c>
      <c r="P654">
        <f>IF($K654="NQC",VLOOKUP($A654,'2021_NQC_List-11_13'!$A$2:$T$1532,7,FALSE),0)</f>
        <v>0</v>
      </c>
      <c r="Q654">
        <f>IF($K654="NQC",VLOOKUP($A654,'2021_NQC_List-11_13'!$A$2:$T$1532,8,FALSE),0)</f>
        <v>0</v>
      </c>
      <c r="R654">
        <f>IF($K654="NQC",VLOOKUP($A654,'2021_NQC_List-11_13'!$A$2:$T$1532,9,FALSE),0)</f>
        <v>0</v>
      </c>
      <c r="S654">
        <f>IF($K654="NQC",VLOOKUP($A654,'2021_NQC_List-11_13'!$A$2:$T$1532,10,FALSE),0)</f>
        <v>0</v>
      </c>
      <c r="T654">
        <f>IF($K654="NQC",VLOOKUP($A654,'2021_NQC_List-11_13'!$A$2:$T$1532,11,FALSE),0)</f>
        <v>0</v>
      </c>
      <c r="U654">
        <f>IF($K654="NQC",VLOOKUP($A654,'2021_NQC_List-11_13'!$A$2:$T$1532,12,FALSE),0)</f>
        <v>0</v>
      </c>
      <c r="V654">
        <f>IF($K654="NQC",VLOOKUP($A654,'2021_NQC_List-11_13'!$A$2:$T$1532,13,FALSE),0)</f>
        <v>0</v>
      </c>
      <c r="W654">
        <f>IF($K654="NQC",VLOOKUP($A654,'2021_NQC_List-11_13'!$A$2:$T$1532,14,FALSE),0)</f>
        <v>0</v>
      </c>
      <c r="X654">
        <f>IF($K654="NQC",VLOOKUP($A654,'2021_NQC_List-11_13'!$A$2:$T$1532,15,FALSE),0)</f>
        <v>0</v>
      </c>
      <c r="Y654" t="str">
        <f t="shared" si="21"/>
        <v>Non-Hydro</v>
      </c>
      <c r="AA654" t="s">
        <v>4341</v>
      </c>
    </row>
    <row r="655" spans="1:28" x14ac:dyDescent="0.3">
      <c r="A655" t="str">
        <f>'OASIS-11_26'!E679</f>
        <v>AGRICO_7_UNIT</v>
      </c>
      <c r="B655" t="str">
        <f>'OASIS-11_26'!G679</f>
        <v>Fresno Cogen</v>
      </c>
      <c r="C655" t="str">
        <f>VLOOKUP($A655,'OASIS-11_26'!$E$2:$R$1556,2,FALSE)</f>
        <v>GEN</v>
      </c>
      <c r="D655" s="1">
        <f>VLOOKUP($A655,'OASIS-11_26'!$E$2:$R$1556,11,FALSE)</f>
        <v>36892</v>
      </c>
      <c r="E655" s="3">
        <f t="shared" si="20"/>
        <v>2001</v>
      </c>
      <c r="F655" t="str">
        <f>VLOOKUP($A655,'OASIS-11_26'!$E$2:$R$1556,9,FALSE)</f>
        <v>NATURAL GAS</v>
      </c>
      <c r="G655" t="str">
        <f>VLOOKUP($A655,'OASIS-11_26'!$E$2:$R$1556,8,FALSE)</f>
        <v>COMBINED CYCLE</v>
      </c>
      <c r="H655">
        <f>VLOOKUP($A655,'OASIS-11_26'!$E$2:$R$1556,4,FALSE)</f>
        <v>50.6</v>
      </c>
      <c r="I655">
        <f>VLOOKUP($A655,'OASIS-11_26'!$E$2:$R$1556,5,FALSE)</f>
        <v>0</v>
      </c>
      <c r="J655" t="str">
        <f>VLOOKUP($A655,'OASIS-11_26'!$E$2:$R$1556,6,FALSE)</f>
        <v>PGAE</v>
      </c>
      <c r="K655" t="str">
        <f>IF(ISERROR(VLOOKUP($A655,'2021_NQC_List-11_13'!$A$2:$T$1532,4,FALSE)),"","NQC")</f>
        <v>NQC</v>
      </c>
      <c r="L655" s="3" t="str">
        <f>IF(ISERROR(VLOOKUP($A655,'2021_NQC_List-11_13'!$A$2:$T$1532,4,FALSE)),"",VLOOKUP($A655,'2021_NQC_List-11_13'!$A$2:$T$1532,18,FALSE))</f>
        <v>FC</v>
      </c>
      <c r="M655">
        <f>IF($K655="NQC",VLOOKUP($A655,'2021_NQC_List-11_13'!$A$2:$T$1532,4,FALSE),0)</f>
        <v>50.6</v>
      </c>
      <c r="N655">
        <f>IF($K655="NQC",VLOOKUP($A655,'2021_NQC_List-11_13'!$A$2:$T$1532,5,FALSE),0)</f>
        <v>50.6</v>
      </c>
      <c r="O655">
        <f>IF($K655="NQC",VLOOKUP($A655,'2021_NQC_List-11_13'!$A$2:$T$1532,6,FALSE),0)</f>
        <v>50.6</v>
      </c>
      <c r="P655">
        <f>IF($K655="NQC",VLOOKUP($A655,'2021_NQC_List-11_13'!$A$2:$T$1532,7,FALSE),0)</f>
        <v>50.6</v>
      </c>
      <c r="Q655">
        <f>IF($K655="NQC",VLOOKUP($A655,'2021_NQC_List-11_13'!$A$2:$T$1532,8,FALSE),0)</f>
        <v>50.6</v>
      </c>
      <c r="R655">
        <f>IF($K655="NQC",VLOOKUP($A655,'2021_NQC_List-11_13'!$A$2:$T$1532,9,FALSE),0)</f>
        <v>50.6</v>
      </c>
      <c r="S655">
        <f>IF($K655="NQC",VLOOKUP($A655,'2021_NQC_List-11_13'!$A$2:$T$1532,10,FALSE),0)</f>
        <v>50.6</v>
      </c>
      <c r="T655">
        <f>IF($K655="NQC",VLOOKUP($A655,'2021_NQC_List-11_13'!$A$2:$T$1532,11,FALSE),0)</f>
        <v>50.6</v>
      </c>
      <c r="U655">
        <f>IF($K655="NQC",VLOOKUP($A655,'2021_NQC_List-11_13'!$A$2:$T$1532,12,FALSE),0)</f>
        <v>50.6</v>
      </c>
      <c r="V655">
        <f>IF($K655="NQC",VLOOKUP($A655,'2021_NQC_List-11_13'!$A$2:$T$1532,13,FALSE),0)</f>
        <v>50.6</v>
      </c>
      <c r="W655">
        <f>IF($K655="NQC",VLOOKUP($A655,'2021_NQC_List-11_13'!$A$2:$T$1532,14,FALSE),0)</f>
        <v>50.6</v>
      </c>
      <c r="X655">
        <f>IF($K655="NQC",VLOOKUP($A655,'2021_NQC_List-11_13'!$A$2:$T$1532,15,FALSE),0)</f>
        <v>50.6</v>
      </c>
      <c r="Y655" t="str">
        <f t="shared" si="21"/>
        <v>Non-Hydro</v>
      </c>
      <c r="AA655" t="s">
        <v>4341</v>
      </c>
    </row>
    <row r="656" spans="1:28" x14ac:dyDescent="0.3">
      <c r="A656" t="str">
        <f>'OASIS-11_26'!E680</f>
        <v>VISTA_2_FCELL</v>
      </c>
      <c r="B656" t="str">
        <f>'OASIS-11_26'!G680</f>
        <v>CSUSB fuel cell</v>
      </c>
      <c r="C656" t="str">
        <f>VLOOKUP($A656,'OASIS-11_26'!$E$2:$R$1556,2,FALSE)</f>
        <v>GEN</v>
      </c>
      <c r="D656" s="1">
        <f>VLOOKUP($A656,'OASIS-11_26'!$E$2:$R$1556,11,FALSE)</f>
        <v>41530</v>
      </c>
      <c r="E656" s="3">
        <f t="shared" si="20"/>
        <v>2013</v>
      </c>
      <c r="F656" t="str">
        <f>VLOOKUP($A656,'OASIS-11_26'!$E$2:$R$1556,9,FALSE)</f>
        <v>NATURAL GAS</v>
      </c>
      <c r="G656" t="str">
        <f>VLOOKUP($A656,'OASIS-11_26'!$E$2:$R$1556,8,FALSE)</f>
        <v>OTHER</v>
      </c>
      <c r="H656">
        <f>VLOOKUP($A656,'OASIS-11_26'!$E$2:$R$1556,4,FALSE)</f>
        <v>1.4</v>
      </c>
      <c r="I656">
        <f>VLOOKUP($A656,'OASIS-11_26'!$E$2:$R$1556,5,FALSE)</f>
        <v>1.4</v>
      </c>
      <c r="J656" t="str">
        <f>VLOOKUP($A656,'OASIS-11_26'!$E$2:$R$1556,6,FALSE)</f>
        <v>SCE</v>
      </c>
      <c r="K656" t="str">
        <f>IF(ISERROR(VLOOKUP($A656,'2021_NQC_List-11_13'!$A$2:$T$1532,4,FALSE)),"","NQC")</f>
        <v/>
      </c>
      <c r="L656" s="3" t="str">
        <f>IF(ISERROR(VLOOKUP($A656,'2021_NQC_List-11_13'!$A$2:$T$1532,4,FALSE)),"",VLOOKUP($A656,'2021_NQC_List-11_13'!$A$2:$T$1532,18,FALSE))</f>
        <v/>
      </c>
      <c r="M656">
        <f>IF($K656="NQC",VLOOKUP($A656,'2021_NQC_List-11_13'!$A$2:$T$1532,4,FALSE),0)</f>
        <v>0</v>
      </c>
      <c r="N656">
        <f>IF($K656="NQC",VLOOKUP($A656,'2021_NQC_List-11_13'!$A$2:$T$1532,5,FALSE),0)</f>
        <v>0</v>
      </c>
      <c r="O656">
        <f>IF($K656="NQC",VLOOKUP($A656,'2021_NQC_List-11_13'!$A$2:$T$1532,6,FALSE),0)</f>
        <v>0</v>
      </c>
      <c r="P656">
        <f>IF($K656="NQC",VLOOKUP($A656,'2021_NQC_List-11_13'!$A$2:$T$1532,7,FALSE),0)</f>
        <v>0</v>
      </c>
      <c r="Q656">
        <f>IF($K656="NQC",VLOOKUP($A656,'2021_NQC_List-11_13'!$A$2:$T$1532,8,FALSE),0)</f>
        <v>0</v>
      </c>
      <c r="R656">
        <f>IF($K656="NQC",VLOOKUP($A656,'2021_NQC_List-11_13'!$A$2:$T$1532,9,FALSE),0)</f>
        <v>0</v>
      </c>
      <c r="S656">
        <f>IF($K656="NQC",VLOOKUP($A656,'2021_NQC_List-11_13'!$A$2:$T$1532,10,FALSE),0)</f>
        <v>0</v>
      </c>
      <c r="T656">
        <f>IF($K656="NQC",VLOOKUP($A656,'2021_NQC_List-11_13'!$A$2:$T$1532,11,FALSE),0)</f>
        <v>0</v>
      </c>
      <c r="U656">
        <f>IF($K656="NQC",VLOOKUP($A656,'2021_NQC_List-11_13'!$A$2:$T$1532,12,FALSE),0)</f>
        <v>0</v>
      </c>
      <c r="V656">
        <f>IF($K656="NQC",VLOOKUP($A656,'2021_NQC_List-11_13'!$A$2:$T$1532,13,FALSE),0)</f>
        <v>0</v>
      </c>
      <c r="W656">
        <f>IF($K656="NQC",VLOOKUP($A656,'2021_NQC_List-11_13'!$A$2:$T$1532,14,FALSE),0)</f>
        <v>0</v>
      </c>
      <c r="X656">
        <f>IF($K656="NQC",VLOOKUP($A656,'2021_NQC_List-11_13'!$A$2:$T$1532,15,FALSE),0)</f>
        <v>0</v>
      </c>
      <c r="Y656" t="str">
        <f t="shared" si="21"/>
        <v>Non-Hydro</v>
      </c>
      <c r="AA656" t="s">
        <v>4341</v>
      </c>
    </row>
    <row r="657" spans="1:27" x14ac:dyDescent="0.3">
      <c r="A657" t="str">
        <f>'OASIS-11_26'!E681</f>
        <v>WISTRA_2_WRSSR1</v>
      </c>
      <c r="B657" t="str">
        <f>'OASIS-11_26'!G681</f>
        <v>Wistaria Ranch Solar</v>
      </c>
      <c r="C657" t="str">
        <f>VLOOKUP($A657,'OASIS-11_26'!$E$2:$R$1556,2,FALSE)</f>
        <v>GEN</v>
      </c>
      <c r="D657" s="1">
        <f>VLOOKUP($A657,'OASIS-11_26'!$E$2:$R$1556,11,FALSE)</f>
        <v>43410</v>
      </c>
      <c r="E657" s="3">
        <f t="shared" si="20"/>
        <v>2018</v>
      </c>
      <c r="F657" t="str">
        <f>VLOOKUP($A657,'OASIS-11_26'!$E$2:$R$1556,9,FALSE)</f>
        <v>SUN</v>
      </c>
      <c r="G657" t="str">
        <f>VLOOKUP($A657,'OASIS-11_26'!$E$2:$R$1556,8,FALSE)</f>
        <v>PHOTO VOLTAIC</v>
      </c>
      <c r="H657">
        <f>VLOOKUP($A657,'OASIS-11_26'!$E$2:$R$1556,4,FALSE)</f>
        <v>100</v>
      </c>
      <c r="I657">
        <f>VLOOKUP($A657,'OASIS-11_26'!$E$2:$R$1556,5,FALSE)</f>
        <v>100</v>
      </c>
      <c r="J657" t="str">
        <f>VLOOKUP($A657,'OASIS-11_26'!$E$2:$R$1556,6,FALSE)</f>
        <v>SDGE</v>
      </c>
      <c r="K657" t="str">
        <f>IF(ISERROR(VLOOKUP($A657,'2021_NQC_List-11_13'!$A$2:$T$1532,4,FALSE)),"","NQC")</f>
        <v>NQC</v>
      </c>
      <c r="L657" s="3" t="str">
        <f>IF(ISERROR(VLOOKUP($A657,'2021_NQC_List-11_13'!$A$2:$T$1532,4,FALSE)),"",VLOOKUP($A657,'2021_NQC_List-11_13'!$A$2:$T$1532,18,FALSE))</f>
        <v>FC</v>
      </c>
      <c r="M657">
        <f>IF($K657="NQC",VLOOKUP($A657,'2021_NQC_List-11_13'!$A$2:$T$1532,4,FALSE),0)</f>
        <v>4</v>
      </c>
      <c r="N657">
        <f>IF($K657="NQC",VLOOKUP($A657,'2021_NQC_List-11_13'!$A$2:$T$1532,5,FALSE),0)</f>
        <v>3</v>
      </c>
      <c r="O657">
        <f>IF($K657="NQC",VLOOKUP($A657,'2021_NQC_List-11_13'!$A$2:$T$1532,6,FALSE),0)</f>
        <v>18</v>
      </c>
      <c r="P657">
        <f>IF($K657="NQC",VLOOKUP($A657,'2021_NQC_List-11_13'!$A$2:$T$1532,7,FALSE),0)</f>
        <v>15</v>
      </c>
      <c r="Q657">
        <f>IF($K657="NQC",VLOOKUP($A657,'2021_NQC_List-11_13'!$A$2:$T$1532,8,FALSE),0)</f>
        <v>16</v>
      </c>
      <c r="R657">
        <f>IF($K657="NQC",VLOOKUP($A657,'2021_NQC_List-11_13'!$A$2:$T$1532,9,FALSE),0)</f>
        <v>31</v>
      </c>
      <c r="S657">
        <f>IF($K657="NQC",VLOOKUP($A657,'2021_NQC_List-11_13'!$A$2:$T$1532,10,FALSE),0)</f>
        <v>39</v>
      </c>
      <c r="T657">
        <f>IF($K657="NQC",VLOOKUP($A657,'2021_NQC_List-11_13'!$A$2:$T$1532,11,FALSE),0)</f>
        <v>27</v>
      </c>
      <c r="U657">
        <f>IF($K657="NQC",VLOOKUP($A657,'2021_NQC_List-11_13'!$A$2:$T$1532,12,FALSE),0)</f>
        <v>14</v>
      </c>
      <c r="V657">
        <f>IF($K657="NQC",VLOOKUP($A657,'2021_NQC_List-11_13'!$A$2:$T$1532,13,FALSE),0)</f>
        <v>2</v>
      </c>
      <c r="W657">
        <f>IF($K657="NQC",VLOOKUP($A657,'2021_NQC_List-11_13'!$A$2:$T$1532,14,FALSE),0)</f>
        <v>2</v>
      </c>
      <c r="X657">
        <f>IF($K657="NQC",VLOOKUP($A657,'2021_NQC_List-11_13'!$A$2:$T$1532,15,FALSE),0)</f>
        <v>0</v>
      </c>
      <c r="Y657" t="str">
        <f t="shared" si="21"/>
        <v>Non-Hydro</v>
      </c>
      <c r="AA657" t="s">
        <v>4341</v>
      </c>
    </row>
    <row r="658" spans="1:27" x14ac:dyDescent="0.3">
      <c r="A658" t="str">
        <f>'OASIS-11_26'!E682</f>
        <v>LAWRNC_7_SUNYVL</v>
      </c>
      <c r="B658" t="str">
        <f>'OASIS-11_26'!G682</f>
        <v>City of Sunnyvale Unit 1 and 2</v>
      </c>
      <c r="C658" t="str">
        <f>VLOOKUP($A658,'OASIS-11_26'!$E$2:$R$1556,2,FALSE)</f>
        <v>GEN</v>
      </c>
      <c r="D658" s="1">
        <f>VLOOKUP($A658,'OASIS-11_26'!$E$2:$R$1556,11,FALSE)</f>
        <v>36161</v>
      </c>
      <c r="E658" s="3">
        <f t="shared" si="20"/>
        <v>1999</v>
      </c>
      <c r="F658" t="str">
        <f>VLOOKUP($A658,'OASIS-11_26'!$E$2:$R$1556,9,FALSE)</f>
        <v>BIOGAS</v>
      </c>
      <c r="G658" t="str">
        <f>VLOOKUP($A658,'OASIS-11_26'!$E$2:$R$1556,8,FALSE)</f>
        <v>RECIPROCATING ENGINE</v>
      </c>
      <c r="H658">
        <f>VLOOKUP($A658,'OASIS-11_26'!$E$2:$R$1556,4,FALSE)</f>
        <v>0.3</v>
      </c>
      <c r="I658">
        <f>VLOOKUP($A658,'OASIS-11_26'!$E$2:$R$1556,5,FALSE)</f>
        <v>1.6</v>
      </c>
      <c r="J658" t="str">
        <f>VLOOKUP($A658,'OASIS-11_26'!$E$2:$R$1556,6,FALSE)</f>
        <v>PGAE</v>
      </c>
      <c r="K658" t="str">
        <f>IF(ISERROR(VLOOKUP($A658,'2021_NQC_List-11_13'!$A$2:$T$1532,4,FALSE)),"","NQC")</f>
        <v>NQC</v>
      </c>
      <c r="L658" s="3" t="str">
        <f>IF(ISERROR(VLOOKUP($A658,'2021_NQC_List-11_13'!$A$2:$T$1532,4,FALSE)),"",VLOOKUP($A658,'2021_NQC_List-11_13'!$A$2:$T$1532,18,FALSE))</f>
        <v>FC</v>
      </c>
      <c r="M658">
        <f>IF($K658="NQC",VLOOKUP($A658,'2021_NQC_List-11_13'!$A$2:$T$1532,4,FALSE),0)</f>
        <v>0.03</v>
      </c>
      <c r="N658">
        <f>IF($K658="NQC",VLOOKUP($A658,'2021_NQC_List-11_13'!$A$2:$T$1532,5,FALSE),0)</f>
        <v>0.01</v>
      </c>
      <c r="O658">
        <f>IF($K658="NQC",VLOOKUP($A658,'2021_NQC_List-11_13'!$A$2:$T$1532,6,FALSE),0)</f>
        <v>0</v>
      </c>
      <c r="P658">
        <f>IF($K658="NQC",VLOOKUP($A658,'2021_NQC_List-11_13'!$A$2:$T$1532,7,FALSE),0)</f>
        <v>0</v>
      </c>
      <c r="Q658">
        <f>IF($K658="NQC",VLOOKUP($A658,'2021_NQC_List-11_13'!$A$2:$T$1532,8,FALSE),0)</f>
        <v>0.03</v>
      </c>
      <c r="R658">
        <f>IF($K658="NQC",VLOOKUP($A658,'2021_NQC_List-11_13'!$A$2:$T$1532,9,FALSE),0)</f>
        <v>0.09</v>
      </c>
      <c r="S658">
        <f>IF($K658="NQC",VLOOKUP($A658,'2021_NQC_List-11_13'!$A$2:$T$1532,10,FALSE),0)</f>
        <v>0.09</v>
      </c>
      <c r="T658">
        <f>IF($K658="NQC",VLOOKUP($A658,'2021_NQC_List-11_13'!$A$2:$T$1532,11,FALSE),0)</f>
        <v>0.09</v>
      </c>
      <c r="U658">
        <f>IF($K658="NQC",VLOOKUP($A658,'2021_NQC_List-11_13'!$A$2:$T$1532,12,FALSE),0)</f>
        <v>0.09</v>
      </c>
      <c r="V658">
        <f>IF($K658="NQC",VLOOKUP($A658,'2021_NQC_List-11_13'!$A$2:$T$1532,13,FALSE),0)</f>
        <v>0.08</v>
      </c>
      <c r="W658">
        <f>IF($K658="NQC",VLOOKUP($A658,'2021_NQC_List-11_13'!$A$2:$T$1532,14,FALSE),0)</f>
        <v>0.1</v>
      </c>
      <c r="X658">
        <f>IF($K658="NQC",VLOOKUP($A658,'2021_NQC_List-11_13'!$A$2:$T$1532,15,FALSE),0)</f>
        <v>0.13</v>
      </c>
      <c r="Y658" t="str">
        <f t="shared" si="21"/>
        <v>Non-Hydro</v>
      </c>
      <c r="AA658" t="s">
        <v>4341</v>
      </c>
    </row>
    <row r="659" spans="1:27" x14ac:dyDescent="0.3">
      <c r="A659" t="str">
        <f>'OASIS-11_26'!E683</f>
        <v>GILROY_1_UNIT</v>
      </c>
      <c r="B659" t="str">
        <f>'OASIS-11_26'!G683</f>
        <v>GILROY COGEN AGGREGATE</v>
      </c>
      <c r="C659" t="str">
        <f>VLOOKUP($A659,'OASIS-11_26'!$E$2:$R$1556,2,FALSE)</f>
        <v>GEN</v>
      </c>
      <c r="D659" s="1">
        <f>VLOOKUP($A659,'OASIS-11_26'!$E$2:$R$1556,11,FALSE)</f>
        <v>31778</v>
      </c>
      <c r="E659" s="3">
        <f t="shared" si="20"/>
        <v>1987</v>
      </c>
      <c r="F659" t="str">
        <f>VLOOKUP($A659,'OASIS-11_26'!$E$2:$R$1556,9,FALSE)</f>
        <v>NATURAL GAS</v>
      </c>
      <c r="G659" t="str">
        <f>VLOOKUP($A659,'OASIS-11_26'!$E$2:$R$1556,8,FALSE)</f>
        <v>COMBINED CYCLE</v>
      </c>
      <c r="H659">
        <f>VLOOKUP($A659,'OASIS-11_26'!$E$2:$R$1556,4,FALSE)</f>
        <v>120</v>
      </c>
      <c r="I659">
        <f>VLOOKUP($A659,'OASIS-11_26'!$E$2:$R$1556,5,FALSE)</f>
        <v>0</v>
      </c>
      <c r="J659" t="str">
        <f>VLOOKUP($A659,'OASIS-11_26'!$E$2:$R$1556,6,FALSE)</f>
        <v>PGAE</v>
      </c>
      <c r="K659" t="str">
        <f>IF(ISERROR(VLOOKUP($A659,'2021_NQC_List-11_13'!$A$2:$T$1532,4,FALSE)),"","NQC")</f>
        <v>NQC</v>
      </c>
      <c r="L659" s="3" t="str">
        <f>IF(ISERROR(VLOOKUP($A659,'2021_NQC_List-11_13'!$A$2:$T$1532,4,FALSE)),"",VLOOKUP($A659,'2021_NQC_List-11_13'!$A$2:$T$1532,18,FALSE))</f>
        <v>FC</v>
      </c>
      <c r="M659">
        <f>IF($K659="NQC",VLOOKUP($A659,'2021_NQC_List-11_13'!$A$2:$T$1532,4,FALSE),0)</f>
        <v>120</v>
      </c>
      <c r="N659">
        <f>IF($K659="NQC",VLOOKUP($A659,'2021_NQC_List-11_13'!$A$2:$T$1532,5,FALSE),0)</f>
        <v>120</v>
      </c>
      <c r="O659">
        <f>IF($K659="NQC",VLOOKUP($A659,'2021_NQC_List-11_13'!$A$2:$T$1532,6,FALSE),0)</f>
        <v>120</v>
      </c>
      <c r="P659">
        <f>IF($K659="NQC",VLOOKUP($A659,'2021_NQC_List-11_13'!$A$2:$T$1532,7,FALSE),0)</f>
        <v>120</v>
      </c>
      <c r="Q659">
        <f>IF($K659="NQC",VLOOKUP($A659,'2021_NQC_List-11_13'!$A$2:$T$1532,8,FALSE),0)</f>
        <v>115</v>
      </c>
      <c r="R659">
        <f>IF($K659="NQC",VLOOKUP($A659,'2021_NQC_List-11_13'!$A$2:$T$1532,9,FALSE),0)</f>
        <v>110</v>
      </c>
      <c r="S659">
        <f>IF($K659="NQC",VLOOKUP($A659,'2021_NQC_List-11_13'!$A$2:$T$1532,10,FALSE),0)</f>
        <v>105</v>
      </c>
      <c r="T659">
        <f>IF($K659="NQC",VLOOKUP($A659,'2021_NQC_List-11_13'!$A$2:$T$1532,11,FALSE),0)</f>
        <v>105</v>
      </c>
      <c r="U659">
        <f>IF($K659="NQC",VLOOKUP($A659,'2021_NQC_List-11_13'!$A$2:$T$1532,12,FALSE),0)</f>
        <v>110</v>
      </c>
      <c r="V659">
        <f>IF($K659="NQC",VLOOKUP($A659,'2021_NQC_List-11_13'!$A$2:$T$1532,13,FALSE),0)</f>
        <v>120</v>
      </c>
      <c r="W659">
        <f>IF($K659="NQC",VLOOKUP($A659,'2021_NQC_List-11_13'!$A$2:$T$1532,14,FALSE),0)</f>
        <v>120</v>
      </c>
      <c r="X659">
        <f>IF($K659="NQC",VLOOKUP($A659,'2021_NQC_List-11_13'!$A$2:$T$1532,15,FALSE),0)</f>
        <v>120</v>
      </c>
      <c r="Y659" t="str">
        <f t="shared" si="21"/>
        <v>Non-Hydro</v>
      </c>
      <c r="AA659" t="s">
        <v>4341</v>
      </c>
    </row>
    <row r="660" spans="1:27" x14ac:dyDescent="0.3">
      <c r="A660" t="str">
        <f>'OASIS-11_26'!E684</f>
        <v>KERRGN_1_UNIT 1</v>
      </c>
      <c r="B660" t="str">
        <f>'OASIS-11_26'!G684</f>
        <v>KERN RIVER HYDRO UNITS 1-4 AGGREGATE</v>
      </c>
      <c r="C660" t="str">
        <f>VLOOKUP($A660,'OASIS-11_26'!$E$2:$R$1556,2,FALSE)</f>
        <v>GEN</v>
      </c>
      <c r="D660" s="1">
        <f>VLOOKUP($A660,'OASIS-11_26'!$E$2:$R$1556,11,FALSE)</f>
        <v>2558</v>
      </c>
      <c r="E660" s="3">
        <f t="shared" si="20"/>
        <v>1907</v>
      </c>
      <c r="F660" t="str">
        <f>VLOOKUP($A660,'OASIS-11_26'!$E$2:$R$1556,9,FALSE)</f>
        <v>WATER</v>
      </c>
      <c r="G660" t="str">
        <f>VLOOKUP($A660,'OASIS-11_26'!$E$2:$R$1556,8,FALSE)</f>
        <v>HYDRO</v>
      </c>
      <c r="H660">
        <f>VLOOKUP($A660,'OASIS-11_26'!$E$2:$R$1556,4,FALSE)</f>
        <v>25.6</v>
      </c>
      <c r="I660">
        <f>VLOOKUP($A660,'OASIS-11_26'!$E$2:$R$1556,5,FALSE)</f>
        <v>26.3</v>
      </c>
      <c r="J660" t="str">
        <f>VLOOKUP($A660,'OASIS-11_26'!$E$2:$R$1556,6,FALSE)</f>
        <v>SCE</v>
      </c>
      <c r="K660" t="str">
        <f>IF(ISERROR(VLOOKUP($A660,'2021_NQC_List-11_13'!$A$2:$T$1532,4,FALSE)),"","NQC")</f>
        <v>NQC</v>
      </c>
      <c r="L660" s="3" t="str">
        <f>IF(ISERROR(VLOOKUP($A660,'2021_NQC_List-11_13'!$A$2:$T$1532,4,FALSE)),"",VLOOKUP($A660,'2021_NQC_List-11_13'!$A$2:$T$1532,18,FALSE))</f>
        <v>FC</v>
      </c>
      <c r="M660">
        <f>IF($K660="NQC",VLOOKUP($A660,'2021_NQC_List-11_13'!$A$2:$T$1532,4,FALSE),0)</f>
        <v>11.67</v>
      </c>
      <c r="N660">
        <f>IF($K660="NQC",VLOOKUP($A660,'2021_NQC_List-11_13'!$A$2:$T$1532,5,FALSE),0)</f>
        <v>2.19</v>
      </c>
      <c r="O660">
        <f>IF($K660="NQC",VLOOKUP($A660,'2021_NQC_List-11_13'!$A$2:$T$1532,6,FALSE),0)</f>
        <v>21.88</v>
      </c>
      <c r="P660">
        <f>IF($K660="NQC",VLOOKUP($A660,'2021_NQC_List-11_13'!$A$2:$T$1532,7,FALSE),0)</f>
        <v>23.8</v>
      </c>
      <c r="Q660">
        <f>IF($K660="NQC",VLOOKUP($A660,'2021_NQC_List-11_13'!$A$2:$T$1532,8,FALSE),0)</f>
        <v>24.15</v>
      </c>
      <c r="R660">
        <f>IF($K660="NQC",VLOOKUP($A660,'2021_NQC_List-11_13'!$A$2:$T$1532,9,FALSE),0)</f>
        <v>23.07</v>
      </c>
      <c r="S660">
        <f>IF($K660="NQC",VLOOKUP($A660,'2021_NQC_List-11_13'!$A$2:$T$1532,10,FALSE),0)</f>
        <v>23.85</v>
      </c>
      <c r="T660">
        <f>IF($K660="NQC",VLOOKUP($A660,'2021_NQC_List-11_13'!$A$2:$T$1532,11,FALSE),0)</f>
        <v>23.25</v>
      </c>
      <c r="U660">
        <f>IF($K660="NQC",VLOOKUP($A660,'2021_NQC_List-11_13'!$A$2:$T$1532,12,FALSE),0)</f>
        <v>22.81</v>
      </c>
      <c r="V660">
        <f>IF($K660="NQC",VLOOKUP($A660,'2021_NQC_List-11_13'!$A$2:$T$1532,13,FALSE),0)</f>
        <v>17.57</v>
      </c>
      <c r="W660">
        <f>IF($K660="NQC",VLOOKUP($A660,'2021_NQC_List-11_13'!$A$2:$T$1532,14,FALSE),0)</f>
        <v>17.04</v>
      </c>
      <c r="X660">
        <f>IF($K660="NQC",VLOOKUP($A660,'2021_NQC_List-11_13'!$A$2:$T$1532,15,FALSE),0)</f>
        <v>17.850000000000001</v>
      </c>
      <c r="Y660" t="str">
        <f t="shared" si="21"/>
        <v>Hydro-Small Hydro</v>
      </c>
      <c r="AA660" t="s">
        <v>4341</v>
      </c>
    </row>
    <row r="661" spans="1:27" x14ac:dyDescent="0.3">
      <c r="A661" t="str">
        <f>'OASIS-11_26'!E686</f>
        <v>SPAULD_6_UNIT 3</v>
      </c>
      <c r="B661" t="str">
        <f>'OASIS-11_26'!G686</f>
        <v>SPAULDING HYDRO PH 3 UNIT</v>
      </c>
      <c r="C661" t="str">
        <f>VLOOKUP($A661,'OASIS-11_26'!$E$2:$R$1556,2,FALSE)</f>
        <v>GEN</v>
      </c>
      <c r="D661" s="1">
        <f>VLOOKUP($A661,'OASIS-11_26'!$E$2:$R$1556,11,FALSE)</f>
        <v>10228</v>
      </c>
      <c r="E661" s="3">
        <f t="shared" si="20"/>
        <v>1928</v>
      </c>
      <c r="F661" t="str">
        <f>VLOOKUP($A661,'OASIS-11_26'!$E$2:$R$1556,9,FALSE)</f>
        <v>WATER</v>
      </c>
      <c r="G661" t="str">
        <f>VLOOKUP($A661,'OASIS-11_26'!$E$2:$R$1556,8,FALSE)</f>
        <v>HYDRO</v>
      </c>
      <c r="H661">
        <f>VLOOKUP($A661,'OASIS-11_26'!$E$2:$R$1556,4,FALSE)</f>
        <v>6.5</v>
      </c>
      <c r="I661">
        <f>VLOOKUP($A661,'OASIS-11_26'!$E$2:$R$1556,5,FALSE)</f>
        <v>6.5</v>
      </c>
      <c r="J661" t="str">
        <f>VLOOKUP($A661,'OASIS-11_26'!$E$2:$R$1556,6,FALSE)</f>
        <v>PGAE</v>
      </c>
      <c r="K661" t="str">
        <f>IF(ISERROR(VLOOKUP($A661,'2021_NQC_List-11_13'!$A$2:$T$1532,4,FALSE)),"","NQC")</f>
        <v>NQC</v>
      </c>
      <c r="L661" s="3" t="str">
        <f>IF(ISERROR(VLOOKUP($A661,'2021_NQC_List-11_13'!$A$2:$T$1532,4,FALSE)),"",VLOOKUP($A661,'2021_NQC_List-11_13'!$A$2:$T$1532,18,FALSE))</f>
        <v>FC</v>
      </c>
      <c r="M661">
        <f>IF($K661="NQC",VLOOKUP($A661,'2021_NQC_List-11_13'!$A$2:$T$1532,4,FALSE),0)</f>
        <v>0.97</v>
      </c>
      <c r="N661">
        <f>IF($K661="NQC",VLOOKUP($A661,'2021_NQC_List-11_13'!$A$2:$T$1532,5,FALSE),0)</f>
        <v>0.79</v>
      </c>
      <c r="O661">
        <f>IF($K661="NQC",VLOOKUP($A661,'2021_NQC_List-11_13'!$A$2:$T$1532,6,FALSE),0)</f>
        <v>2.0699999999999998</v>
      </c>
      <c r="P661">
        <f>IF($K661="NQC",VLOOKUP($A661,'2021_NQC_List-11_13'!$A$2:$T$1532,7,FALSE),0)</f>
        <v>2.34</v>
      </c>
      <c r="Q661">
        <f>IF($K661="NQC",VLOOKUP($A661,'2021_NQC_List-11_13'!$A$2:$T$1532,8,FALSE),0)</f>
        <v>2.98</v>
      </c>
      <c r="R661">
        <f>IF($K661="NQC",VLOOKUP($A661,'2021_NQC_List-11_13'!$A$2:$T$1532,9,FALSE),0)</f>
        <v>1.36</v>
      </c>
      <c r="S661">
        <f>IF($K661="NQC",VLOOKUP($A661,'2021_NQC_List-11_13'!$A$2:$T$1532,10,FALSE),0)</f>
        <v>3.89</v>
      </c>
      <c r="T661">
        <f>IF($K661="NQC",VLOOKUP($A661,'2021_NQC_List-11_13'!$A$2:$T$1532,11,FALSE),0)</f>
        <v>3.48</v>
      </c>
      <c r="U661">
        <f>IF($K661="NQC",VLOOKUP($A661,'2021_NQC_List-11_13'!$A$2:$T$1532,12,FALSE),0)</f>
        <v>2.89</v>
      </c>
      <c r="V661">
        <f>IF($K661="NQC",VLOOKUP($A661,'2021_NQC_List-11_13'!$A$2:$T$1532,13,FALSE),0)</f>
        <v>2.6</v>
      </c>
      <c r="W661">
        <f>IF($K661="NQC",VLOOKUP($A661,'2021_NQC_List-11_13'!$A$2:$T$1532,14,FALSE),0)</f>
        <v>0.74</v>
      </c>
      <c r="X661">
        <f>IF($K661="NQC",VLOOKUP($A661,'2021_NQC_List-11_13'!$A$2:$T$1532,15,FALSE),0)</f>
        <v>0.42</v>
      </c>
      <c r="Y661" t="str">
        <f t="shared" si="21"/>
        <v>Hydro-Small Hydro</v>
      </c>
      <c r="AA661" t="s">
        <v>4341</v>
      </c>
    </row>
    <row r="662" spans="1:27" x14ac:dyDescent="0.3">
      <c r="A662" t="str">
        <f>'OASIS-11_26'!E687</f>
        <v>USWND2_1_WIND2</v>
      </c>
      <c r="B662" t="str">
        <f>'OASIS-11_26'!G687</f>
        <v>Golden Hills B</v>
      </c>
      <c r="C662" t="str">
        <f>VLOOKUP($A662,'OASIS-11_26'!$E$2:$R$1556,2,FALSE)</f>
        <v>GEN</v>
      </c>
      <c r="D662" s="1">
        <f>VLOOKUP($A662,'OASIS-11_26'!$E$2:$R$1556,11,FALSE)</f>
        <v>42361</v>
      </c>
      <c r="E662" s="3">
        <f t="shared" si="20"/>
        <v>2015</v>
      </c>
      <c r="F662" t="str">
        <f>VLOOKUP($A662,'OASIS-11_26'!$E$2:$R$1556,9,FALSE)</f>
        <v>WIND</v>
      </c>
      <c r="G662" t="str">
        <f>VLOOKUP($A662,'OASIS-11_26'!$E$2:$R$1556,8,FALSE)</f>
        <v>WIND</v>
      </c>
      <c r="H662">
        <f>VLOOKUP($A662,'OASIS-11_26'!$E$2:$R$1556,4,FALSE)</f>
        <v>42.96</v>
      </c>
      <c r="I662">
        <f>VLOOKUP($A662,'OASIS-11_26'!$E$2:$R$1556,5,FALSE)</f>
        <v>43</v>
      </c>
      <c r="J662" t="str">
        <f>VLOOKUP($A662,'OASIS-11_26'!$E$2:$R$1556,6,FALSE)</f>
        <v>PGAE</v>
      </c>
      <c r="K662" t="str">
        <f>IF(ISERROR(VLOOKUP($A662,'2021_NQC_List-11_13'!$A$2:$T$1532,4,FALSE)),"","NQC")</f>
        <v>NQC</v>
      </c>
      <c r="L662" s="3" t="str">
        <f>IF(ISERROR(VLOOKUP($A662,'2021_NQC_List-11_13'!$A$2:$T$1532,4,FALSE)),"",VLOOKUP($A662,'2021_NQC_List-11_13'!$A$2:$T$1532,18,FALSE))</f>
        <v>FC</v>
      </c>
      <c r="M662">
        <f>IF($K662="NQC",VLOOKUP($A662,'2021_NQC_List-11_13'!$A$2:$T$1532,4,FALSE),0)</f>
        <v>6.01</v>
      </c>
      <c r="N662">
        <f>IF($K662="NQC",VLOOKUP($A662,'2021_NQC_List-11_13'!$A$2:$T$1532,5,FALSE),0)</f>
        <v>5.16</v>
      </c>
      <c r="O662">
        <f>IF($K662="NQC",VLOOKUP($A662,'2021_NQC_List-11_13'!$A$2:$T$1532,6,FALSE),0)</f>
        <v>12.03</v>
      </c>
      <c r="P662">
        <f>IF($K662="NQC",VLOOKUP($A662,'2021_NQC_List-11_13'!$A$2:$T$1532,7,FALSE),0)</f>
        <v>10.74</v>
      </c>
      <c r="Q662">
        <f>IF($K662="NQC",VLOOKUP($A662,'2021_NQC_List-11_13'!$A$2:$T$1532,8,FALSE),0)</f>
        <v>10.74</v>
      </c>
      <c r="R662">
        <f>IF($K662="NQC",VLOOKUP($A662,'2021_NQC_List-11_13'!$A$2:$T$1532,9,FALSE),0)</f>
        <v>14.18</v>
      </c>
      <c r="S662">
        <f>IF($K662="NQC",VLOOKUP($A662,'2021_NQC_List-11_13'!$A$2:$T$1532,10,FALSE),0)</f>
        <v>9.8800000000000008</v>
      </c>
      <c r="T662">
        <f>IF($K662="NQC",VLOOKUP($A662,'2021_NQC_List-11_13'!$A$2:$T$1532,11,FALSE),0)</f>
        <v>9.02</v>
      </c>
      <c r="U662">
        <f>IF($K662="NQC",VLOOKUP($A662,'2021_NQC_List-11_13'!$A$2:$T$1532,12,FALSE),0)</f>
        <v>6.44</v>
      </c>
      <c r="V662">
        <f>IF($K662="NQC",VLOOKUP($A662,'2021_NQC_List-11_13'!$A$2:$T$1532,13,FALSE),0)</f>
        <v>3.44</v>
      </c>
      <c r="W662">
        <f>IF($K662="NQC",VLOOKUP($A662,'2021_NQC_List-11_13'!$A$2:$T$1532,14,FALSE),0)</f>
        <v>5.16</v>
      </c>
      <c r="X662">
        <f>IF($K662="NQC",VLOOKUP($A662,'2021_NQC_List-11_13'!$A$2:$T$1532,15,FALSE),0)</f>
        <v>5.58</v>
      </c>
      <c r="Y662" t="str">
        <f t="shared" si="21"/>
        <v>Non-Hydro</v>
      </c>
      <c r="AA662" t="s">
        <v>4341</v>
      </c>
    </row>
    <row r="663" spans="1:27" x14ac:dyDescent="0.3">
      <c r="A663" t="str">
        <f>'OASIS-11_26'!E688</f>
        <v>WALCRK_2_CTG4</v>
      </c>
      <c r="B663" t="str">
        <f>'OASIS-11_26'!G688</f>
        <v>Walnut Creek Energy Park Unit 4</v>
      </c>
      <c r="C663" t="str">
        <f>VLOOKUP($A663,'OASIS-11_26'!$E$2:$R$1556,2,FALSE)</f>
        <v>GEN</v>
      </c>
      <c r="D663" s="1">
        <f>VLOOKUP($A663,'OASIS-11_26'!$E$2:$R$1556,11,FALSE)</f>
        <v>41362</v>
      </c>
      <c r="E663" s="3">
        <f t="shared" si="20"/>
        <v>2013</v>
      </c>
      <c r="F663" t="str">
        <f>VLOOKUP($A663,'OASIS-11_26'!$E$2:$R$1556,9,FALSE)</f>
        <v>NATURAL GAS</v>
      </c>
      <c r="G663" t="str">
        <f>VLOOKUP($A663,'OASIS-11_26'!$E$2:$R$1556,8,FALSE)</f>
        <v>COMBUSTION TURBINE</v>
      </c>
      <c r="H663">
        <f>VLOOKUP($A663,'OASIS-11_26'!$E$2:$R$1556,4,FALSE)</f>
        <v>96.49</v>
      </c>
      <c r="I663">
        <f>VLOOKUP($A663,'OASIS-11_26'!$E$2:$R$1556,5,FALSE)</f>
        <v>102.5</v>
      </c>
      <c r="J663" t="str">
        <f>VLOOKUP($A663,'OASIS-11_26'!$E$2:$R$1556,6,FALSE)</f>
        <v>SCE</v>
      </c>
      <c r="K663" t="str">
        <f>IF(ISERROR(VLOOKUP($A663,'2021_NQC_List-11_13'!$A$2:$T$1532,4,FALSE)),"","NQC")</f>
        <v>NQC</v>
      </c>
      <c r="L663" s="3" t="str">
        <f>IF(ISERROR(VLOOKUP($A663,'2021_NQC_List-11_13'!$A$2:$T$1532,4,FALSE)),"",VLOOKUP($A663,'2021_NQC_List-11_13'!$A$2:$T$1532,18,FALSE))</f>
        <v>FC</v>
      </c>
      <c r="M663">
        <f>IF($K663="NQC",VLOOKUP($A663,'2021_NQC_List-11_13'!$A$2:$T$1532,4,FALSE),0)</f>
        <v>96.49</v>
      </c>
      <c r="N663">
        <f>IF($K663="NQC",VLOOKUP($A663,'2021_NQC_List-11_13'!$A$2:$T$1532,5,FALSE),0)</f>
        <v>96.49</v>
      </c>
      <c r="O663">
        <f>IF($K663="NQC",VLOOKUP($A663,'2021_NQC_List-11_13'!$A$2:$T$1532,6,FALSE),0)</f>
        <v>96.49</v>
      </c>
      <c r="P663">
        <f>IF($K663="NQC",VLOOKUP($A663,'2021_NQC_List-11_13'!$A$2:$T$1532,7,FALSE),0)</f>
        <v>96.49</v>
      </c>
      <c r="Q663">
        <f>IF($K663="NQC",VLOOKUP($A663,'2021_NQC_List-11_13'!$A$2:$T$1532,8,FALSE),0)</f>
        <v>96.49</v>
      </c>
      <c r="R663">
        <f>IF($K663="NQC",VLOOKUP($A663,'2021_NQC_List-11_13'!$A$2:$T$1532,9,FALSE),0)</f>
        <v>96.49</v>
      </c>
      <c r="S663">
        <f>IF($K663="NQC",VLOOKUP($A663,'2021_NQC_List-11_13'!$A$2:$T$1532,10,FALSE),0)</f>
        <v>96.49</v>
      </c>
      <c r="T663">
        <f>IF($K663="NQC",VLOOKUP($A663,'2021_NQC_List-11_13'!$A$2:$T$1532,11,FALSE),0)</f>
        <v>96.49</v>
      </c>
      <c r="U663">
        <f>IF($K663="NQC",VLOOKUP($A663,'2021_NQC_List-11_13'!$A$2:$T$1532,12,FALSE),0)</f>
        <v>96.49</v>
      </c>
      <c r="V663">
        <f>IF($K663="NQC",VLOOKUP($A663,'2021_NQC_List-11_13'!$A$2:$T$1532,13,FALSE),0)</f>
        <v>96.49</v>
      </c>
      <c r="W663">
        <f>IF($K663="NQC",VLOOKUP($A663,'2021_NQC_List-11_13'!$A$2:$T$1532,14,FALSE),0)</f>
        <v>96.49</v>
      </c>
      <c r="X663">
        <f>IF($K663="NQC",VLOOKUP($A663,'2021_NQC_List-11_13'!$A$2:$T$1532,15,FALSE),0)</f>
        <v>96.49</v>
      </c>
      <c r="Y663" t="str">
        <f t="shared" si="21"/>
        <v>Non-Hydro</v>
      </c>
      <c r="AA663" t="s">
        <v>4341</v>
      </c>
    </row>
    <row r="664" spans="1:27" x14ac:dyDescent="0.3">
      <c r="A664" t="str">
        <f>'OASIS-11_26'!E689</f>
        <v>SCEC_1_PDRP101</v>
      </c>
      <c r="B664" t="str">
        <f>'OASIS-11_26'!G689</f>
        <v>SCEC_1_PDRP101</v>
      </c>
      <c r="C664" t="str">
        <f>VLOOKUP($A664,'OASIS-11_26'!$E$2:$R$1556,2,FALSE)</f>
        <v>GEN</v>
      </c>
      <c r="D664" s="1">
        <f>VLOOKUP($A664,'OASIS-11_26'!$E$2:$R$1556,11,FALSE)</f>
        <v>0</v>
      </c>
      <c r="E664" s="3" t="str">
        <f t="shared" si="20"/>
        <v/>
      </c>
      <c r="F664" t="str">
        <f>VLOOKUP($A664,'OASIS-11_26'!$E$2:$R$1556,9,FALSE)</f>
        <v>OTHER</v>
      </c>
      <c r="G664" t="str">
        <f>VLOOKUP($A664,'OASIS-11_26'!$E$2:$R$1556,8,FALSE)</f>
        <v>OTHER</v>
      </c>
      <c r="H664">
        <f>VLOOKUP($A664,'OASIS-11_26'!$E$2:$R$1556,4,FALSE)</f>
        <v>0.99</v>
      </c>
      <c r="I664">
        <f>VLOOKUP($A664,'OASIS-11_26'!$E$2:$R$1556,5,FALSE)</f>
        <v>0</v>
      </c>
      <c r="J664" t="str">
        <f>VLOOKUP($A664,'OASIS-11_26'!$E$2:$R$1556,6,FALSE)</f>
        <v>SCE</v>
      </c>
      <c r="K664" t="str">
        <f>IF(ISERROR(VLOOKUP($A664,'2021_NQC_List-11_13'!$A$2:$T$1532,4,FALSE)),"","NQC")</f>
        <v>NQC</v>
      </c>
      <c r="L664" s="3" t="str">
        <f>IF(ISERROR(VLOOKUP($A664,'2021_NQC_List-11_13'!$A$2:$T$1532,4,FALSE)),"",VLOOKUP($A664,'2021_NQC_List-11_13'!$A$2:$T$1532,18,FALSE))</f>
        <v>FC</v>
      </c>
      <c r="M664">
        <f>IF($K664="NQC",VLOOKUP($A664,'2021_NQC_List-11_13'!$A$2:$T$1532,4,FALSE),0)</f>
        <v>0</v>
      </c>
      <c r="N664">
        <f>IF($K664="NQC",VLOOKUP($A664,'2021_NQC_List-11_13'!$A$2:$T$1532,5,FALSE),0)</f>
        <v>0</v>
      </c>
      <c r="O664">
        <f>IF($K664="NQC",VLOOKUP($A664,'2021_NQC_List-11_13'!$A$2:$T$1532,6,FALSE),0)</f>
        <v>0</v>
      </c>
      <c r="P664">
        <f>IF($K664="NQC",VLOOKUP($A664,'2021_NQC_List-11_13'!$A$2:$T$1532,7,FALSE),0)</f>
        <v>0</v>
      </c>
      <c r="Q664">
        <f>IF($K664="NQC",VLOOKUP($A664,'2021_NQC_List-11_13'!$A$2:$T$1532,8,FALSE),0)</f>
        <v>0</v>
      </c>
      <c r="R664">
        <f>IF($K664="NQC",VLOOKUP($A664,'2021_NQC_List-11_13'!$A$2:$T$1532,9,FALSE),0)</f>
        <v>0</v>
      </c>
      <c r="S664">
        <f>IF($K664="NQC",VLOOKUP($A664,'2021_NQC_List-11_13'!$A$2:$T$1532,10,FALSE),0)</f>
        <v>0.4</v>
      </c>
      <c r="T664">
        <f>IF($K664="NQC",VLOOKUP($A664,'2021_NQC_List-11_13'!$A$2:$T$1532,11,FALSE),0)</f>
        <v>0.5</v>
      </c>
      <c r="U664">
        <f>IF($K664="NQC",VLOOKUP($A664,'2021_NQC_List-11_13'!$A$2:$T$1532,12,FALSE),0)</f>
        <v>0.95</v>
      </c>
      <c r="V664">
        <f>IF($K664="NQC",VLOOKUP($A664,'2021_NQC_List-11_13'!$A$2:$T$1532,13,FALSE),0)</f>
        <v>0</v>
      </c>
      <c r="W664">
        <f>IF($K664="NQC",VLOOKUP($A664,'2021_NQC_List-11_13'!$A$2:$T$1532,14,FALSE),0)</f>
        <v>0</v>
      </c>
      <c r="X664">
        <f>IF($K664="NQC",VLOOKUP($A664,'2021_NQC_List-11_13'!$A$2:$T$1532,15,FALSE),0)</f>
        <v>0</v>
      </c>
      <c r="Y664" t="str">
        <f t="shared" si="21"/>
        <v>Non-Hydro</v>
      </c>
      <c r="Z664" t="s">
        <v>4361</v>
      </c>
      <c r="AA664" t="s">
        <v>4341</v>
      </c>
    </row>
    <row r="665" spans="1:27" x14ac:dyDescent="0.3">
      <c r="A665" t="str">
        <f>'OASIS-11_26'!E690</f>
        <v>CRNEVL_6_SJQN 3</v>
      </c>
      <c r="B665" t="str">
        <f>'OASIS-11_26'!G690</f>
        <v>SAN JOAQUIN 3</v>
      </c>
      <c r="C665" t="str">
        <f>VLOOKUP($A665,'OASIS-11_26'!$E$2:$R$1556,2,FALSE)</f>
        <v>GEN</v>
      </c>
      <c r="D665" s="1">
        <f>VLOOKUP($A665,'OASIS-11_26'!$E$2:$R$1556,11,FALSE)</f>
        <v>8402</v>
      </c>
      <c r="E665" s="3">
        <f t="shared" si="20"/>
        <v>1923</v>
      </c>
      <c r="F665" t="str">
        <f>VLOOKUP($A665,'OASIS-11_26'!$E$2:$R$1556,9,FALSE)</f>
        <v>WATER</v>
      </c>
      <c r="G665" t="str">
        <f>VLOOKUP($A665,'OASIS-11_26'!$E$2:$R$1556,8,FALSE)</f>
        <v>HYDRO</v>
      </c>
      <c r="H665">
        <f>VLOOKUP($A665,'OASIS-11_26'!$E$2:$R$1556,4,FALSE)</f>
        <v>4.2</v>
      </c>
      <c r="I665">
        <f>VLOOKUP($A665,'OASIS-11_26'!$E$2:$R$1556,5,FALSE)</f>
        <v>4.2</v>
      </c>
      <c r="J665" t="str">
        <f>VLOOKUP($A665,'OASIS-11_26'!$E$2:$R$1556,6,FALSE)</f>
        <v>PGAE</v>
      </c>
      <c r="K665" t="str">
        <f>IF(ISERROR(VLOOKUP($A665,'2021_NQC_List-11_13'!$A$2:$T$1532,4,FALSE)),"","NQC")</f>
        <v>NQC</v>
      </c>
      <c r="L665" s="3" t="str">
        <f>IF(ISERROR(VLOOKUP($A665,'2021_NQC_List-11_13'!$A$2:$T$1532,4,FALSE)),"",VLOOKUP($A665,'2021_NQC_List-11_13'!$A$2:$T$1532,18,FALSE))</f>
        <v>FC</v>
      </c>
      <c r="M665">
        <f>IF($K665="NQC",VLOOKUP($A665,'2021_NQC_List-11_13'!$A$2:$T$1532,4,FALSE),0)</f>
        <v>0.35</v>
      </c>
      <c r="N665">
        <f>IF($K665="NQC",VLOOKUP($A665,'2021_NQC_List-11_13'!$A$2:$T$1532,5,FALSE),0)</f>
        <v>0.22</v>
      </c>
      <c r="O665">
        <f>IF($K665="NQC",VLOOKUP($A665,'2021_NQC_List-11_13'!$A$2:$T$1532,6,FALSE),0)</f>
        <v>0</v>
      </c>
      <c r="P665">
        <f>IF($K665="NQC",VLOOKUP($A665,'2021_NQC_List-11_13'!$A$2:$T$1532,7,FALSE),0)</f>
        <v>0</v>
      </c>
      <c r="Q665">
        <f>IF($K665="NQC",VLOOKUP($A665,'2021_NQC_List-11_13'!$A$2:$T$1532,8,FALSE),0)</f>
        <v>0</v>
      </c>
      <c r="R665">
        <f>IF($K665="NQC",VLOOKUP($A665,'2021_NQC_List-11_13'!$A$2:$T$1532,9,FALSE),0)</f>
        <v>0</v>
      </c>
      <c r="S665">
        <f>IF($K665="NQC",VLOOKUP($A665,'2021_NQC_List-11_13'!$A$2:$T$1532,10,FALSE),0)</f>
        <v>0</v>
      </c>
      <c r="T665">
        <f>IF($K665="NQC",VLOOKUP($A665,'2021_NQC_List-11_13'!$A$2:$T$1532,11,FALSE),0)</f>
        <v>0</v>
      </c>
      <c r="U665">
        <f>IF($K665="NQC",VLOOKUP($A665,'2021_NQC_List-11_13'!$A$2:$T$1532,12,FALSE),0)</f>
        <v>0</v>
      </c>
      <c r="V665">
        <f>IF($K665="NQC",VLOOKUP($A665,'2021_NQC_List-11_13'!$A$2:$T$1532,13,FALSE),0)</f>
        <v>0</v>
      </c>
      <c r="W665">
        <f>IF($K665="NQC",VLOOKUP($A665,'2021_NQC_List-11_13'!$A$2:$T$1532,14,FALSE),0)</f>
        <v>0</v>
      </c>
      <c r="X665">
        <f>IF($K665="NQC",VLOOKUP($A665,'2021_NQC_List-11_13'!$A$2:$T$1532,15,FALSE),0)</f>
        <v>0</v>
      </c>
      <c r="Y665" t="str">
        <f t="shared" si="21"/>
        <v>Hydro-Small Hydro</v>
      </c>
      <c r="AA665" t="s">
        <v>4341</v>
      </c>
    </row>
    <row r="666" spans="1:27" x14ac:dyDescent="0.3">
      <c r="A666" t="str">
        <f>'OASIS-11_26'!E691</f>
        <v>LOCKFD_1_KSOLAR</v>
      </c>
      <c r="B666" t="str">
        <f>'OASIS-11_26'!G691</f>
        <v>Kettleman Solar</v>
      </c>
      <c r="C666" t="str">
        <f>VLOOKUP($A666,'OASIS-11_26'!$E$2:$R$1556,2,FALSE)</f>
        <v>GEN</v>
      </c>
      <c r="D666" s="1">
        <f>VLOOKUP($A666,'OASIS-11_26'!$E$2:$R$1556,11,FALSE)</f>
        <v>41712</v>
      </c>
      <c r="E666" s="3">
        <f t="shared" si="20"/>
        <v>2014</v>
      </c>
      <c r="F666" t="str">
        <f>VLOOKUP($A666,'OASIS-11_26'!$E$2:$R$1556,9,FALSE)</f>
        <v>SUN</v>
      </c>
      <c r="G666" t="str">
        <f>VLOOKUP($A666,'OASIS-11_26'!$E$2:$R$1556,8,FALSE)</f>
        <v>PHOTO VOLTAIC</v>
      </c>
      <c r="H666">
        <f>VLOOKUP($A666,'OASIS-11_26'!$E$2:$R$1556,4,FALSE)</f>
        <v>1</v>
      </c>
      <c r="I666">
        <f>VLOOKUP($A666,'OASIS-11_26'!$E$2:$R$1556,5,FALSE)</f>
        <v>1</v>
      </c>
      <c r="J666" t="str">
        <f>VLOOKUP($A666,'OASIS-11_26'!$E$2:$R$1556,6,FALSE)</f>
        <v>PGAE</v>
      </c>
      <c r="K666" t="str">
        <f>IF(ISERROR(VLOOKUP($A666,'2021_NQC_List-11_13'!$A$2:$T$1532,4,FALSE)),"","NQC")</f>
        <v>NQC</v>
      </c>
      <c r="L666" s="3" t="str">
        <f>IF(ISERROR(VLOOKUP($A666,'2021_NQC_List-11_13'!$A$2:$T$1532,4,FALSE)),"",VLOOKUP($A666,'2021_NQC_List-11_13'!$A$2:$T$1532,18,FALSE))</f>
        <v>FC</v>
      </c>
      <c r="M666">
        <f>IF($K666="NQC",VLOOKUP($A666,'2021_NQC_List-11_13'!$A$2:$T$1532,4,FALSE),0)</f>
        <v>0.04</v>
      </c>
      <c r="N666">
        <f>IF($K666="NQC",VLOOKUP($A666,'2021_NQC_List-11_13'!$A$2:$T$1532,5,FALSE),0)</f>
        <v>0.03</v>
      </c>
      <c r="O666">
        <f>IF($K666="NQC",VLOOKUP($A666,'2021_NQC_List-11_13'!$A$2:$T$1532,6,FALSE),0)</f>
        <v>0.18</v>
      </c>
      <c r="P666">
        <f>IF($K666="NQC",VLOOKUP($A666,'2021_NQC_List-11_13'!$A$2:$T$1532,7,FALSE),0)</f>
        <v>0.15</v>
      </c>
      <c r="Q666">
        <f>IF($K666="NQC",VLOOKUP($A666,'2021_NQC_List-11_13'!$A$2:$T$1532,8,FALSE),0)</f>
        <v>0.16</v>
      </c>
      <c r="R666">
        <f>IF($K666="NQC",VLOOKUP($A666,'2021_NQC_List-11_13'!$A$2:$T$1532,9,FALSE),0)</f>
        <v>0.31</v>
      </c>
      <c r="S666">
        <f>IF($K666="NQC",VLOOKUP($A666,'2021_NQC_List-11_13'!$A$2:$T$1532,10,FALSE),0)</f>
        <v>0.39</v>
      </c>
      <c r="T666">
        <f>IF($K666="NQC",VLOOKUP($A666,'2021_NQC_List-11_13'!$A$2:$T$1532,11,FALSE),0)</f>
        <v>0.27</v>
      </c>
      <c r="U666">
        <f>IF($K666="NQC",VLOOKUP($A666,'2021_NQC_List-11_13'!$A$2:$T$1532,12,FALSE),0)</f>
        <v>0.14000000000000001</v>
      </c>
      <c r="V666">
        <f>IF($K666="NQC",VLOOKUP($A666,'2021_NQC_List-11_13'!$A$2:$T$1532,13,FALSE),0)</f>
        <v>0.02</v>
      </c>
      <c r="W666">
        <f>IF($K666="NQC",VLOOKUP($A666,'2021_NQC_List-11_13'!$A$2:$T$1532,14,FALSE),0)</f>
        <v>0.02</v>
      </c>
      <c r="X666">
        <f>IF($K666="NQC",VLOOKUP($A666,'2021_NQC_List-11_13'!$A$2:$T$1532,15,FALSE),0)</f>
        <v>0</v>
      </c>
      <c r="Y666" t="str">
        <f t="shared" si="21"/>
        <v>Non-Hydro</v>
      </c>
      <c r="AA666" t="s">
        <v>4341</v>
      </c>
    </row>
    <row r="667" spans="1:27" x14ac:dyDescent="0.3">
      <c r="A667" t="str">
        <f>'OASIS-11_26'!E692</f>
        <v>ALPSLR_1_NTHSLR</v>
      </c>
      <c r="B667" t="str">
        <f>'OASIS-11_26'!G692</f>
        <v>Alpaugh North, LLC</v>
      </c>
      <c r="C667" t="str">
        <f>VLOOKUP($A667,'OASIS-11_26'!$E$2:$R$1556,2,FALSE)</f>
        <v>GEN</v>
      </c>
      <c r="D667" s="1">
        <f>VLOOKUP($A667,'OASIS-11_26'!$E$2:$R$1556,11,FALSE)</f>
        <v>41341</v>
      </c>
      <c r="E667" s="3">
        <f t="shared" si="20"/>
        <v>2013</v>
      </c>
      <c r="F667" t="str">
        <f>VLOOKUP($A667,'OASIS-11_26'!$E$2:$R$1556,9,FALSE)</f>
        <v>SUN</v>
      </c>
      <c r="G667" t="str">
        <f>VLOOKUP($A667,'OASIS-11_26'!$E$2:$R$1556,8,FALSE)</f>
        <v>PHOTO VOLTAIC</v>
      </c>
      <c r="H667">
        <f>VLOOKUP($A667,'OASIS-11_26'!$E$2:$R$1556,4,FALSE)</f>
        <v>20</v>
      </c>
      <c r="I667">
        <f>VLOOKUP($A667,'OASIS-11_26'!$E$2:$R$1556,5,FALSE)</f>
        <v>20</v>
      </c>
      <c r="J667" t="str">
        <f>VLOOKUP($A667,'OASIS-11_26'!$E$2:$R$1556,6,FALSE)</f>
        <v>PGAE</v>
      </c>
      <c r="K667" t="str">
        <f>IF(ISERROR(VLOOKUP($A667,'2021_NQC_List-11_13'!$A$2:$T$1532,4,FALSE)),"","NQC")</f>
        <v>NQC</v>
      </c>
      <c r="L667" s="3" t="str">
        <f>IF(ISERROR(VLOOKUP($A667,'2021_NQC_List-11_13'!$A$2:$T$1532,4,FALSE)),"",VLOOKUP($A667,'2021_NQC_List-11_13'!$A$2:$T$1532,18,FALSE))</f>
        <v>FC</v>
      </c>
      <c r="M667">
        <f>IF($K667="NQC",VLOOKUP($A667,'2021_NQC_List-11_13'!$A$2:$T$1532,4,FALSE),0)</f>
        <v>0.8</v>
      </c>
      <c r="N667">
        <f>IF($K667="NQC",VLOOKUP($A667,'2021_NQC_List-11_13'!$A$2:$T$1532,5,FALSE),0)</f>
        <v>0.6</v>
      </c>
      <c r="O667">
        <f>IF($K667="NQC",VLOOKUP($A667,'2021_NQC_List-11_13'!$A$2:$T$1532,6,FALSE),0)</f>
        <v>3.6</v>
      </c>
      <c r="P667">
        <f>IF($K667="NQC",VLOOKUP($A667,'2021_NQC_List-11_13'!$A$2:$T$1532,7,FALSE),0)</f>
        <v>3</v>
      </c>
      <c r="Q667">
        <f>IF($K667="NQC",VLOOKUP($A667,'2021_NQC_List-11_13'!$A$2:$T$1532,8,FALSE),0)</f>
        <v>3.2</v>
      </c>
      <c r="R667">
        <f>IF($K667="NQC",VLOOKUP($A667,'2021_NQC_List-11_13'!$A$2:$T$1532,9,FALSE),0)</f>
        <v>6.2</v>
      </c>
      <c r="S667">
        <f>IF($K667="NQC",VLOOKUP($A667,'2021_NQC_List-11_13'!$A$2:$T$1532,10,FALSE),0)</f>
        <v>7.8</v>
      </c>
      <c r="T667">
        <f>IF($K667="NQC",VLOOKUP($A667,'2021_NQC_List-11_13'!$A$2:$T$1532,11,FALSE),0)</f>
        <v>5.4</v>
      </c>
      <c r="U667">
        <f>IF($K667="NQC",VLOOKUP($A667,'2021_NQC_List-11_13'!$A$2:$T$1532,12,FALSE),0)</f>
        <v>2.8</v>
      </c>
      <c r="V667">
        <f>IF($K667="NQC",VLOOKUP($A667,'2021_NQC_List-11_13'!$A$2:$T$1532,13,FALSE),0)</f>
        <v>0.4</v>
      </c>
      <c r="W667">
        <f>IF($K667="NQC",VLOOKUP($A667,'2021_NQC_List-11_13'!$A$2:$T$1532,14,FALSE),0)</f>
        <v>0.4</v>
      </c>
      <c r="X667">
        <f>IF($K667="NQC",VLOOKUP($A667,'2021_NQC_List-11_13'!$A$2:$T$1532,15,FALSE),0)</f>
        <v>0</v>
      </c>
      <c r="Y667" t="str">
        <f t="shared" si="21"/>
        <v>Non-Hydro</v>
      </c>
      <c r="AA667" t="s">
        <v>4341</v>
      </c>
    </row>
    <row r="668" spans="1:27" x14ac:dyDescent="0.3">
      <c r="A668" t="str">
        <f>'OASIS-11_26'!E693</f>
        <v>MCSWAN_6_UNITS</v>
      </c>
      <c r="B668" t="str">
        <f>'OASIS-11_26'!G693</f>
        <v>MC SWAIN HYDRO</v>
      </c>
      <c r="C668" t="str">
        <f>VLOOKUP($A668,'OASIS-11_26'!$E$2:$R$1556,2,FALSE)</f>
        <v>GEN</v>
      </c>
      <c r="D668" s="1">
        <f>VLOOKUP($A668,'OASIS-11_26'!$E$2:$R$1556,11,FALSE)</f>
        <v>24473</v>
      </c>
      <c r="E668" s="3">
        <f t="shared" si="20"/>
        <v>1967</v>
      </c>
      <c r="F668" t="str">
        <f>VLOOKUP($A668,'OASIS-11_26'!$E$2:$R$1556,9,FALSE)</f>
        <v>WATER</v>
      </c>
      <c r="G668" t="str">
        <f>VLOOKUP($A668,'OASIS-11_26'!$E$2:$R$1556,8,FALSE)</f>
        <v>HYDRO</v>
      </c>
      <c r="H668">
        <f>VLOOKUP($A668,'OASIS-11_26'!$E$2:$R$1556,4,FALSE)</f>
        <v>10</v>
      </c>
      <c r="I668">
        <f>VLOOKUP($A668,'OASIS-11_26'!$E$2:$R$1556,5,FALSE)</f>
        <v>10</v>
      </c>
      <c r="J668" t="str">
        <f>VLOOKUP($A668,'OASIS-11_26'!$E$2:$R$1556,6,FALSE)</f>
        <v>PGAE</v>
      </c>
      <c r="K668" t="str">
        <f>IF(ISERROR(VLOOKUP($A668,'2021_NQC_List-11_13'!$A$2:$T$1532,4,FALSE)),"","NQC")</f>
        <v>NQC</v>
      </c>
      <c r="L668" s="3" t="str">
        <f>IF(ISERROR(VLOOKUP($A668,'2021_NQC_List-11_13'!$A$2:$T$1532,4,FALSE)),"",VLOOKUP($A668,'2021_NQC_List-11_13'!$A$2:$T$1532,18,FALSE))</f>
        <v>FC</v>
      </c>
      <c r="M668">
        <f>IF($K668="NQC",VLOOKUP($A668,'2021_NQC_List-11_13'!$A$2:$T$1532,4,FALSE),0)</f>
        <v>9.6</v>
      </c>
      <c r="N668">
        <f>IF($K668="NQC",VLOOKUP($A668,'2021_NQC_List-11_13'!$A$2:$T$1532,5,FALSE),0)</f>
        <v>9.6</v>
      </c>
      <c r="O668">
        <f>IF($K668="NQC",VLOOKUP($A668,'2021_NQC_List-11_13'!$A$2:$T$1532,6,FALSE),0)</f>
        <v>9.6</v>
      </c>
      <c r="P668">
        <f>IF($K668="NQC",VLOOKUP($A668,'2021_NQC_List-11_13'!$A$2:$T$1532,7,FALSE),0)</f>
        <v>9.6</v>
      </c>
      <c r="Q668">
        <f>IF($K668="NQC",VLOOKUP($A668,'2021_NQC_List-11_13'!$A$2:$T$1532,8,FALSE),0)</f>
        <v>9.6</v>
      </c>
      <c r="R668">
        <f>IF($K668="NQC",VLOOKUP($A668,'2021_NQC_List-11_13'!$A$2:$T$1532,9,FALSE),0)</f>
        <v>9.6</v>
      </c>
      <c r="S668">
        <f>IF($K668="NQC",VLOOKUP($A668,'2021_NQC_List-11_13'!$A$2:$T$1532,10,FALSE),0)</f>
        <v>9.6</v>
      </c>
      <c r="T668">
        <f>IF($K668="NQC",VLOOKUP($A668,'2021_NQC_List-11_13'!$A$2:$T$1532,11,FALSE),0)</f>
        <v>9.6</v>
      </c>
      <c r="U668">
        <f>IF($K668="NQC",VLOOKUP($A668,'2021_NQC_List-11_13'!$A$2:$T$1532,12,FALSE),0)</f>
        <v>9.6</v>
      </c>
      <c r="V668">
        <f>IF($K668="NQC",VLOOKUP($A668,'2021_NQC_List-11_13'!$A$2:$T$1532,13,FALSE),0)</f>
        <v>9.6</v>
      </c>
      <c r="W668">
        <f>IF($K668="NQC",VLOOKUP($A668,'2021_NQC_List-11_13'!$A$2:$T$1532,14,FALSE),0)</f>
        <v>9.6</v>
      </c>
      <c r="X668">
        <f>IF($K668="NQC",VLOOKUP($A668,'2021_NQC_List-11_13'!$A$2:$T$1532,15,FALSE),0)</f>
        <v>9.6</v>
      </c>
      <c r="Y668" t="str">
        <f t="shared" si="21"/>
        <v>Hydro-Small Hydro</v>
      </c>
      <c r="AA668" t="s">
        <v>4341</v>
      </c>
    </row>
    <row r="669" spans="1:27" x14ac:dyDescent="0.3">
      <c r="A669" t="str">
        <f>'OASIS-11_26'!E694</f>
        <v>SCEC_1_PDRP177</v>
      </c>
      <c r="B669" t="str">
        <f>'OASIS-11_26'!G694</f>
        <v>PDR-E SCEC</v>
      </c>
      <c r="C669" t="str">
        <f>VLOOKUP($A669,'OASIS-11_26'!$E$2:$R$1556,2,FALSE)</f>
        <v>GEN</v>
      </c>
      <c r="D669" s="1">
        <f>VLOOKUP($A669,'OASIS-11_26'!$E$2:$R$1556,11,FALSE)</f>
        <v>0</v>
      </c>
      <c r="E669" s="3" t="str">
        <f t="shared" si="20"/>
        <v/>
      </c>
      <c r="F669" t="str">
        <f>VLOOKUP($A669,'OASIS-11_26'!$E$2:$R$1556,9,FALSE)</f>
        <v>OTHER</v>
      </c>
      <c r="G669" t="str">
        <f>VLOOKUP($A669,'OASIS-11_26'!$E$2:$R$1556,8,FALSE)</f>
        <v>OTHER</v>
      </c>
      <c r="H669">
        <f>VLOOKUP($A669,'OASIS-11_26'!$E$2:$R$1556,4,FALSE)</f>
        <v>3</v>
      </c>
      <c r="I669">
        <f>VLOOKUP($A669,'OASIS-11_26'!$E$2:$R$1556,5,FALSE)</f>
        <v>0</v>
      </c>
      <c r="J669" t="str">
        <f>VLOOKUP($A669,'OASIS-11_26'!$E$2:$R$1556,6,FALSE)</f>
        <v>SCE</v>
      </c>
      <c r="K669" t="str">
        <f>IF(ISERROR(VLOOKUP($A669,'2021_NQC_List-11_13'!$A$2:$T$1532,4,FALSE)),"","NQC")</f>
        <v/>
      </c>
      <c r="L669" s="3" t="str">
        <f>IF(ISERROR(VLOOKUP($A669,'2021_NQC_List-11_13'!$A$2:$T$1532,4,FALSE)),"",VLOOKUP($A669,'2021_NQC_List-11_13'!$A$2:$T$1532,18,FALSE))</f>
        <v/>
      </c>
      <c r="M669">
        <f>IF($K669="NQC",VLOOKUP($A669,'2021_NQC_List-11_13'!$A$2:$T$1532,4,FALSE),0)</f>
        <v>0</v>
      </c>
      <c r="N669">
        <f>IF($K669="NQC",VLOOKUP($A669,'2021_NQC_List-11_13'!$A$2:$T$1532,5,FALSE),0)</f>
        <v>0</v>
      </c>
      <c r="O669">
        <f>IF($K669="NQC",VLOOKUP($A669,'2021_NQC_List-11_13'!$A$2:$T$1532,6,FALSE),0)</f>
        <v>0</v>
      </c>
      <c r="P669">
        <f>IF($K669="NQC",VLOOKUP($A669,'2021_NQC_List-11_13'!$A$2:$T$1532,7,FALSE),0)</f>
        <v>0</v>
      </c>
      <c r="Q669">
        <f>IF($K669="NQC",VLOOKUP($A669,'2021_NQC_List-11_13'!$A$2:$T$1532,8,FALSE),0)</f>
        <v>0</v>
      </c>
      <c r="R669">
        <f>IF($K669="NQC",VLOOKUP($A669,'2021_NQC_List-11_13'!$A$2:$T$1532,9,FALSE),0)</f>
        <v>0</v>
      </c>
      <c r="S669">
        <f>IF($K669="NQC",VLOOKUP($A669,'2021_NQC_List-11_13'!$A$2:$T$1532,10,FALSE),0)</f>
        <v>0</v>
      </c>
      <c r="T669">
        <f>IF($K669="NQC",VLOOKUP($A669,'2021_NQC_List-11_13'!$A$2:$T$1532,11,FALSE),0)</f>
        <v>0</v>
      </c>
      <c r="U669">
        <f>IF($K669="NQC",VLOOKUP($A669,'2021_NQC_List-11_13'!$A$2:$T$1532,12,FALSE),0)</f>
        <v>0</v>
      </c>
      <c r="V669">
        <f>IF($K669="NQC",VLOOKUP($A669,'2021_NQC_List-11_13'!$A$2:$T$1532,13,FALSE),0)</f>
        <v>0</v>
      </c>
      <c r="W669">
        <f>IF($K669="NQC",VLOOKUP($A669,'2021_NQC_List-11_13'!$A$2:$T$1532,14,FALSE),0)</f>
        <v>0</v>
      </c>
      <c r="X669">
        <f>IF($K669="NQC",VLOOKUP($A669,'2021_NQC_List-11_13'!$A$2:$T$1532,15,FALSE),0)</f>
        <v>0</v>
      </c>
      <c r="Y669" t="str">
        <f t="shared" si="21"/>
        <v>Non-Hydro</v>
      </c>
      <c r="Z669" t="s">
        <v>4361</v>
      </c>
      <c r="AA669" t="s">
        <v>4341</v>
      </c>
    </row>
    <row r="670" spans="1:27" x14ac:dyDescent="0.3">
      <c r="A670" t="str">
        <f>'OASIS-11_26'!E695</f>
        <v>ETIWND_2_RTS010</v>
      </c>
      <c r="B670" t="str">
        <f>'OASIS-11_26'!G695</f>
        <v>SPVP010 Fontana RT Solar</v>
      </c>
      <c r="C670" t="str">
        <f>VLOOKUP($A670,'OASIS-11_26'!$E$2:$R$1556,2,FALSE)</f>
        <v>GEN</v>
      </c>
      <c r="D670" s="1">
        <f>VLOOKUP($A670,'OASIS-11_26'!$E$2:$R$1556,11,FALSE)</f>
        <v>41282</v>
      </c>
      <c r="E670" s="3">
        <f t="shared" si="20"/>
        <v>2013</v>
      </c>
      <c r="F670" t="str">
        <f>VLOOKUP($A670,'OASIS-11_26'!$E$2:$R$1556,9,FALSE)</f>
        <v>SUN</v>
      </c>
      <c r="G670" t="str">
        <f>VLOOKUP($A670,'OASIS-11_26'!$E$2:$R$1556,8,FALSE)</f>
        <v>PHOTO VOLTAIC</v>
      </c>
      <c r="H670">
        <f>VLOOKUP($A670,'OASIS-11_26'!$E$2:$R$1556,4,FALSE)</f>
        <v>1.5</v>
      </c>
      <c r="I670">
        <f>VLOOKUP($A670,'OASIS-11_26'!$E$2:$R$1556,5,FALSE)</f>
        <v>1.5</v>
      </c>
      <c r="J670" t="str">
        <f>VLOOKUP($A670,'OASIS-11_26'!$E$2:$R$1556,6,FALSE)</f>
        <v>SCE</v>
      </c>
      <c r="K670" t="str">
        <f>IF(ISERROR(VLOOKUP($A670,'2021_NQC_List-11_13'!$A$2:$T$1532,4,FALSE)),"","NQC")</f>
        <v>NQC</v>
      </c>
      <c r="L670" s="3" t="str">
        <f>IF(ISERROR(VLOOKUP($A670,'2021_NQC_List-11_13'!$A$2:$T$1532,4,FALSE)),"",VLOOKUP($A670,'2021_NQC_List-11_13'!$A$2:$T$1532,18,FALSE))</f>
        <v>FC</v>
      </c>
      <c r="M670">
        <f>IF($K670="NQC",VLOOKUP($A670,'2021_NQC_List-11_13'!$A$2:$T$1532,4,FALSE),0)</f>
        <v>0.06</v>
      </c>
      <c r="N670">
        <f>IF($K670="NQC",VLOOKUP($A670,'2021_NQC_List-11_13'!$A$2:$T$1532,5,FALSE),0)</f>
        <v>0.05</v>
      </c>
      <c r="O670">
        <f>IF($K670="NQC",VLOOKUP($A670,'2021_NQC_List-11_13'!$A$2:$T$1532,6,FALSE),0)</f>
        <v>0.27</v>
      </c>
      <c r="P670">
        <f>IF($K670="NQC",VLOOKUP($A670,'2021_NQC_List-11_13'!$A$2:$T$1532,7,FALSE),0)</f>
        <v>0.23</v>
      </c>
      <c r="Q670">
        <f>IF($K670="NQC",VLOOKUP($A670,'2021_NQC_List-11_13'!$A$2:$T$1532,8,FALSE),0)</f>
        <v>0.24</v>
      </c>
      <c r="R670">
        <f>IF($K670="NQC",VLOOKUP($A670,'2021_NQC_List-11_13'!$A$2:$T$1532,9,FALSE),0)</f>
        <v>0.47</v>
      </c>
      <c r="S670">
        <f>IF($K670="NQC",VLOOKUP($A670,'2021_NQC_List-11_13'!$A$2:$T$1532,10,FALSE),0)</f>
        <v>0.59</v>
      </c>
      <c r="T670">
        <f>IF($K670="NQC",VLOOKUP($A670,'2021_NQC_List-11_13'!$A$2:$T$1532,11,FALSE),0)</f>
        <v>0.41</v>
      </c>
      <c r="U670">
        <f>IF($K670="NQC",VLOOKUP($A670,'2021_NQC_List-11_13'!$A$2:$T$1532,12,FALSE),0)</f>
        <v>0.21</v>
      </c>
      <c r="V670">
        <f>IF($K670="NQC",VLOOKUP($A670,'2021_NQC_List-11_13'!$A$2:$T$1532,13,FALSE),0)</f>
        <v>0.03</v>
      </c>
      <c r="W670">
        <f>IF($K670="NQC",VLOOKUP($A670,'2021_NQC_List-11_13'!$A$2:$T$1532,14,FALSE),0)</f>
        <v>0.03</v>
      </c>
      <c r="X670">
        <f>IF($K670="NQC",VLOOKUP($A670,'2021_NQC_List-11_13'!$A$2:$T$1532,15,FALSE),0)</f>
        <v>0</v>
      </c>
      <c r="Y670" t="str">
        <f t="shared" si="21"/>
        <v>Non-Hydro</v>
      </c>
      <c r="AA670" t="s">
        <v>4341</v>
      </c>
    </row>
    <row r="671" spans="1:27" x14ac:dyDescent="0.3">
      <c r="A671" t="str">
        <f>'OASIS-11_26'!E696</f>
        <v>COVERD_2_MCKHY1</v>
      </c>
      <c r="B671" t="str">
        <f>'OASIS-11_26'!G696</f>
        <v>Montgomery Creek Hydro</v>
      </c>
      <c r="C671" t="str">
        <f>VLOOKUP($A671,'OASIS-11_26'!$E$2:$R$1556,2,FALSE)</f>
        <v>GEN</v>
      </c>
      <c r="D671" s="1">
        <f>VLOOKUP($A671,'OASIS-11_26'!$E$2:$R$1556,11,FALSE)</f>
        <v>42948</v>
      </c>
      <c r="E671" s="3">
        <f t="shared" si="20"/>
        <v>2017</v>
      </c>
      <c r="F671" t="str">
        <f>VLOOKUP($A671,'OASIS-11_26'!$E$2:$R$1556,9,FALSE)</f>
        <v>WATER</v>
      </c>
      <c r="G671" t="str">
        <f>VLOOKUP($A671,'OASIS-11_26'!$E$2:$R$1556,8,FALSE)</f>
        <v>HYDRO</v>
      </c>
      <c r="H671">
        <f>VLOOKUP($A671,'OASIS-11_26'!$E$2:$R$1556,4,FALSE)</f>
        <v>2.8</v>
      </c>
      <c r="I671">
        <f>VLOOKUP($A671,'OASIS-11_26'!$E$2:$R$1556,5,FALSE)</f>
        <v>2.8</v>
      </c>
      <c r="J671" t="str">
        <f>VLOOKUP($A671,'OASIS-11_26'!$E$2:$R$1556,6,FALSE)</f>
        <v>PGAE</v>
      </c>
      <c r="K671" t="str">
        <f>IF(ISERROR(VLOOKUP($A671,'2021_NQC_List-11_13'!$A$2:$T$1532,4,FALSE)),"","NQC")</f>
        <v>NQC</v>
      </c>
      <c r="L671" s="3" t="str">
        <f>IF(ISERROR(VLOOKUP($A671,'2021_NQC_List-11_13'!$A$2:$T$1532,4,FALSE)),"",VLOOKUP($A671,'2021_NQC_List-11_13'!$A$2:$T$1532,18,FALSE))</f>
        <v>FC</v>
      </c>
      <c r="M671">
        <f>IF($K671="NQC",VLOOKUP($A671,'2021_NQC_List-11_13'!$A$2:$T$1532,4,FALSE),0)</f>
        <v>1.66</v>
      </c>
      <c r="N671">
        <f>IF($K671="NQC",VLOOKUP($A671,'2021_NQC_List-11_13'!$A$2:$T$1532,5,FALSE),0)</f>
        <v>1.56</v>
      </c>
      <c r="O671">
        <f>IF($K671="NQC",VLOOKUP($A671,'2021_NQC_List-11_13'!$A$2:$T$1532,6,FALSE),0)</f>
        <v>2.31</v>
      </c>
      <c r="P671">
        <f>IF($K671="NQC",VLOOKUP($A671,'2021_NQC_List-11_13'!$A$2:$T$1532,7,FALSE),0)</f>
        <v>2.37</v>
      </c>
      <c r="Q671">
        <f>IF($K671="NQC",VLOOKUP($A671,'2021_NQC_List-11_13'!$A$2:$T$1532,8,FALSE),0)</f>
        <v>1.75</v>
      </c>
      <c r="R671">
        <f>IF($K671="NQC",VLOOKUP($A671,'2021_NQC_List-11_13'!$A$2:$T$1532,9,FALSE),0)</f>
        <v>1.06</v>
      </c>
      <c r="S671">
        <f>IF($K671="NQC",VLOOKUP($A671,'2021_NQC_List-11_13'!$A$2:$T$1532,10,FALSE),0)</f>
        <v>0.81</v>
      </c>
      <c r="T671">
        <f>IF($K671="NQC",VLOOKUP($A671,'2021_NQC_List-11_13'!$A$2:$T$1532,11,FALSE),0)</f>
        <v>0.03</v>
      </c>
      <c r="U671">
        <f>IF($K671="NQC",VLOOKUP($A671,'2021_NQC_List-11_13'!$A$2:$T$1532,12,FALSE),0)</f>
        <v>0</v>
      </c>
      <c r="V671">
        <f>IF($K671="NQC",VLOOKUP($A671,'2021_NQC_List-11_13'!$A$2:$T$1532,13,FALSE),0)</f>
        <v>0</v>
      </c>
      <c r="W671">
        <f>IF($K671="NQC",VLOOKUP($A671,'2021_NQC_List-11_13'!$A$2:$T$1532,14,FALSE),0)</f>
        <v>0.47</v>
      </c>
      <c r="X671">
        <f>IF($K671="NQC",VLOOKUP($A671,'2021_NQC_List-11_13'!$A$2:$T$1532,15,FALSE),0)</f>
        <v>0.66</v>
      </c>
      <c r="Y671" t="str">
        <f t="shared" si="21"/>
        <v>Hydro-Small Hydro</v>
      </c>
      <c r="AA671" t="s">
        <v>4341</v>
      </c>
    </row>
    <row r="672" spans="1:27" x14ac:dyDescent="0.3">
      <c r="A672" t="str">
        <f>'OASIS-11_26'!E697</f>
        <v>SNCLRA_2_HOWLNG</v>
      </c>
      <c r="B672" t="str">
        <f>'OASIS-11_26'!G697</f>
        <v>Houwelings Nurseries Oxnard, Inc</v>
      </c>
      <c r="C672" t="str">
        <f>VLOOKUP($A672,'OASIS-11_26'!$E$2:$R$1556,2,FALSE)</f>
        <v>GEN</v>
      </c>
      <c r="D672" s="1">
        <f>VLOOKUP($A672,'OASIS-11_26'!$E$2:$R$1556,11,FALSE)</f>
        <v>41439</v>
      </c>
      <c r="E672" s="3">
        <f t="shared" si="20"/>
        <v>2013</v>
      </c>
      <c r="F672" t="str">
        <f>VLOOKUP($A672,'OASIS-11_26'!$E$2:$R$1556,9,FALSE)</f>
        <v>NATURAL GAS</v>
      </c>
      <c r="G672" t="str">
        <f>VLOOKUP($A672,'OASIS-11_26'!$E$2:$R$1556,8,FALSE)</f>
        <v>RECIPROCATING ENGINE</v>
      </c>
      <c r="H672">
        <f>VLOOKUP($A672,'OASIS-11_26'!$E$2:$R$1556,4,FALSE)</f>
        <v>13</v>
      </c>
      <c r="I672">
        <f>VLOOKUP($A672,'OASIS-11_26'!$E$2:$R$1556,5,FALSE)</f>
        <v>13.2</v>
      </c>
      <c r="J672" t="str">
        <f>VLOOKUP($A672,'OASIS-11_26'!$E$2:$R$1556,6,FALSE)</f>
        <v>SCE</v>
      </c>
      <c r="K672" t="str">
        <f>IF(ISERROR(VLOOKUP($A672,'2021_NQC_List-11_13'!$A$2:$T$1532,4,FALSE)),"","NQC")</f>
        <v>NQC</v>
      </c>
      <c r="L672" s="3" t="str">
        <f>IF(ISERROR(VLOOKUP($A672,'2021_NQC_List-11_13'!$A$2:$T$1532,4,FALSE)),"",VLOOKUP($A672,'2021_NQC_List-11_13'!$A$2:$T$1532,18,FALSE))</f>
        <v>FC</v>
      </c>
      <c r="M672">
        <f>IF($K672="NQC",VLOOKUP($A672,'2021_NQC_List-11_13'!$A$2:$T$1532,4,FALSE),0)</f>
        <v>5.88</v>
      </c>
      <c r="N672">
        <f>IF($K672="NQC",VLOOKUP($A672,'2021_NQC_List-11_13'!$A$2:$T$1532,5,FALSE),0)</f>
        <v>4.24</v>
      </c>
      <c r="O672">
        <f>IF($K672="NQC",VLOOKUP($A672,'2021_NQC_List-11_13'!$A$2:$T$1532,6,FALSE),0)</f>
        <v>6.42</v>
      </c>
      <c r="P672">
        <f>IF($K672="NQC",VLOOKUP($A672,'2021_NQC_List-11_13'!$A$2:$T$1532,7,FALSE),0)</f>
        <v>7.71</v>
      </c>
      <c r="Q672">
        <f>IF($K672="NQC",VLOOKUP($A672,'2021_NQC_List-11_13'!$A$2:$T$1532,8,FALSE),0)</f>
        <v>8.3800000000000008</v>
      </c>
      <c r="R672">
        <f>IF($K672="NQC",VLOOKUP($A672,'2021_NQC_List-11_13'!$A$2:$T$1532,9,FALSE),0)</f>
        <v>6.91</v>
      </c>
      <c r="S672">
        <f>IF($K672="NQC",VLOOKUP($A672,'2021_NQC_List-11_13'!$A$2:$T$1532,10,FALSE),0)</f>
        <v>5.46</v>
      </c>
      <c r="T672">
        <f>IF($K672="NQC",VLOOKUP($A672,'2021_NQC_List-11_13'!$A$2:$T$1532,11,FALSE),0)</f>
        <v>5.45</v>
      </c>
      <c r="U672">
        <f>IF($K672="NQC",VLOOKUP($A672,'2021_NQC_List-11_13'!$A$2:$T$1532,12,FALSE),0)</f>
        <v>9.1199999999999992</v>
      </c>
      <c r="V672">
        <f>IF($K672="NQC",VLOOKUP($A672,'2021_NQC_List-11_13'!$A$2:$T$1532,13,FALSE),0)</f>
        <v>10.58</v>
      </c>
      <c r="W672">
        <f>IF($K672="NQC",VLOOKUP($A672,'2021_NQC_List-11_13'!$A$2:$T$1532,14,FALSE),0)</f>
        <v>8.64</v>
      </c>
      <c r="X672">
        <f>IF($K672="NQC",VLOOKUP($A672,'2021_NQC_List-11_13'!$A$2:$T$1532,15,FALSE),0)</f>
        <v>5.35</v>
      </c>
      <c r="Y672" t="str">
        <f t="shared" si="21"/>
        <v>Non-Hydro</v>
      </c>
      <c r="AA672" t="s">
        <v>4341</v>
      </c>
    </row>
    <row r="673" spans="1:28" x14ac:dyDescent="0.3">
      <c r="A673" t="str">
        <f>'OASIS-11_26'!E698</f>
        <v>STROUD_6_WWHSR1</v>
      </c>
      <c r="B673" t="str">
        <f>'OASIS-11_26'!G698</f>
        <v>Winter Wheat Solar Farm</v>
      </c>
      <c r="C673" t="str">
        <f>VLOOKUP($A673,'OASIS-11_26'!$E$2:$R$1556,2,FALSE)</f>
        <v>GEN</v>
      </c>
      <c r="D673" s="1">
        <f>VLOOKUP($A673,'OASIS-11_26'!$E$2:$R$1556,11,FALSE)</f>
        <v>43596</v>
      </c>
      <c r="E673" s="3">
        <f t="shared" si="20"/>
        <v>2019</v>
      </c>
      <c r="F673" t="str">
        <f>VLOOKUP($A673,'OASIS-11_26'!$E$2:$R$1556,9,FALSE)</f>
        <v>SUN</v>
      </c>
      <c r="G673" t="str">
        <f>VLOOKUP($A673,'OASIS-11_26'!$E$2:$R$1556,8,FALSE)</f>
        <v>PHOTO VOLTAIC</v>
      </c>
      <c r="H673">
        <f>VLOOKUP($A673,'OASIS-11_26'!$E$2:$R$1556,4,FALSE)</f>
        <v>1.5</v>
      </c>
      <c r="I673">
        <f>VLOOKUP($A673,'OASIS-11_26'!$E$2:$R$1556,5,FALSE)</f>
        <v>1.5</v>
      </c>
      <c r="J673" t="str">
        <f>VLOOKUP($A673,'OASIS-11_26'!$E$2:$R$1556,6,FALSE)</f>
        <v>PGAE</v>
      </c>
      <c r="K673" t="str">
        <f>IF(ISERROR(VLOOKUP($A673,'2021_NQC_List-11_13'!$A$2:$T$1532,4,FALSE)),"","NQC")</f>
        <v>NQC</v>
      </c>
      <c r="L673" s="3" t="str">
        <f>IF(ISERROR(VLOOKUP($A673,'2021_NQC_List-11_13'!$A$2:$T$1532,4,FALSE)),"",VLOOKUP($A673,'2021_NQC_List-11_13'!$A$2:$T$1532,18,FALSE))</f>
        <v>EO</v>
      </c>
      <c r="M673">
        <f>IF($K673="NQC",VLOOKUP($A673,'2021_NQC_List-11_13'!$A$2:$T$1532,4,FALSE),0)</f>
        <v>0</v>
      </c>
      <c r="N673">
        <f>IF($K673="NQC",VLOOKUP($A673,'2021_NQC_List-11_13'!$A$2:$T$1532,5,FALSE),0)</f>
        <v>0</v>
      </c>
      <c r="O673">
        <f>IF($K673="NQC",VLOOKUP($A673,'2021_NQC_List-11_13'!$A$2:$T$1532,6,FALSE),0)</f>
        <v>0</v>
      </c>
      <c r="P673">
        <f>IF($K673="NQC",VLOOKUP($A673,'2021_NQC_List-11_13'!$A$2:$T$1532,7,FALSE),0)</f>
        <v>0</v>
      </c>
      <c r="Q673">
        <f>IF($K673="NQC",VLOOKUP($A673,'2021_NQC_List-11_13'!$A$2:$T$1532,8,FALSE),0)</f>
        <v>0</v>
      </c>
      <c r="R673">
        <f>IF($K673="NQC",VLOOKUP($A673,'2021_NQC_List-11_13'!$A$2:$T$1532,9,FALSE),0)</f>
        <v>0</v>
      </c>
      <c r="S673">
        <f>IF($K673="NQC",VLOOKUP($A673,'2021_NQC_List-11_13'!$A$2:$T$1532,10,FALSE),0)</f>
        <v>0</v>
      </c>
      <c r="T673">
        <f>IF($K673="NQC",VLOOKUP($A673,'2021_NQC_List-11_13'!$A$2:$T$1532,11,FALSE),0)</f>
        <v>0</v>
      </c>
      <c r="U673">
        <f>IF($K673="NQC",VLOOKUP($A673,'2021_NQC_List-11_13'!$A$2:$T$1532,12,FALSE),0)</f>
        <v>0</v>
      </c>
      <c r="V673">
        <f>IF($K673="NQC",VLOOKUP($A673,'2021_NQC_List-11_13'!$A$2:$T$1532,13,FALSE),0)</f>
        <v>0</v>
      </c>
      <c r="W673">
        <f>IF($K673="NQC",VLOOKUP($A673,'2021_NQC_List-11_13'!$A$2:$T$1532,14,FALSE),0)</f>
        <v>0</v>
      </c>
      <c r="X673">
        <f>IF($K673="NQC",VLOOKUP($A673,'2021_NQC_List-11_13'!$A$2:$T$1532,15,FALSE),0)</f>
        <v>0</v>
      </c>
      <c r="Y673" t="str">
        <f t="shared" si="21"/>
        <v>Non-Hydro</v>
      </c>
      <c r="AA673" t="s">
        <v>4341</v>
      </c>
    </row>
    <row r="674" spans="1:28" x14ac:dyDescent="0.3">
      <c r="A674" t="str">
        <f>'OASIS-11_26'!E699</f>
        <v>BRDSLD_2_HIWIND</v>
      </c>
      <c r="B674" t="str">
        <f>'OASIS-11_26'!G699</f>
        <v>High Winds Energy Center</v>
      </c>
      <c r="C674" t="str">
        <f>VLOOKUP($A674,'OASIS-11_26'!$E$2:$R$1556,2,FALSE)</f>
        <v>GEN</v>
      </c>
      <c r="D674" s="1">
        <f>VLOOKUP($A674,'OASIS-11_26'!$E$2:$R$1556,11,FALSE)</f>
        <v>37978</v>
      </c>
      <c r="E674" s="3">
        <f t="shared" si="20"/>
        <v>2003</v>
      </c>
      <c r="F674" t="str">
        <f>VLOOKUP($A674,'OASIS-11_26'!$E$2:$R$1556,9,FALSE)</f>
        <v>WIND</v>
      </c>
      <c r="G674" t="str">
        <f>VLOOKUP($A674,'OASIS-11_26'!$E$2:$R$1556,8,FALSE)</f>
        <v>WIND</v>
      </c>
      <c r="H674">
        <f>VLOOKUP($A674,'OASIS-11_26'!$E$2:$R$1556,4,FALSE)</f>
        <v>162</v>
      </c>
      <c r="I674">
        <f>VLOOKUP($A674,'OASIS-11_26'!$E$2:$R$1556,5,FALSE)</f>
        <v>162</v>
      </c>
      <c r="J674" t="str">
        <f>VLOOKUP($A674,'OASIS-11_26'!$E$2:$R$1556,6,FALSE)</f>
        <v>PGAE</v>
      </c>
      <c r="K674" t="str">
        <f>IF(ISERROR(VLOOKUP($A674,'2021_NQC_List-11_13'!$A$2:$T$1532,4,FALSE)),"","NQC")</f>
        <v>NQC</v>
      </c>
      <c r="L674" s="3" t="str">
        <f>IF(ISERROR(VLOOKUP($A674,'2021_NQC_List-11_13'!$A$2:$T$1532,4,FALSE)),"",VLOOKUP($A674,'2021_NQC_List-11_13'!$A$2:$T$1532,18,FALSE))</f>
        <v>FC</v>
      </c>
      <c r="M674">
        <f>IF($K674="NQC",VLOOKUP($A674,'2021_NQC_List-11_13'!$A$2:$T$1532,4,FALSE),0)</f>
        <v>22.68</v>
      </c>
      <c r="N674">
        <f>IF($K674="NQC",VLOOKUP($A674,'2021_NQC_List-11_13'!$A$2:$T$1532,5,FALSE),0)</f>
        <v>19.440000000000001</v>
      </c>
      <c r="O674">
        <f>IF($K674="NQC",VLOOKUP($A674,'2021_NQC_List-11_13'!$A$2:$T$1532,6,FALSE),0)</f>
        <v>45.36</v>
      </c>
      <c r="P674">
        <f>IF($K674="NQC",VLOOKUP($A674,'2021_NQC_List-11_13'!$A$2:$T$1532,7,FALSE),0)</f>
        <v>40.5</v>
      </c>
      <c r="Q674">
        <f>IF($K674="NQC",VLOOKUP($A674,'2021_NQC_List-11_13'!$A$2:$T$1532,8,FALSE),0)</f>
        <v>40.5</v>
      </c>
      <c r="R674">
        <f>IF($K674="NQC",VLOOKUP($A674,'2021_NQC_List-11_13'!$A$2:$T$1532,9,FALSE),0)</f>
        <v>53.46</v>
      </c>
      <c r="S674">
        <f>IF($K674="NQC",VLOOKUP($A674,'2021_NQC_List-11_13'!$A$2:$T$1532,10,FALSE),0)</f>
        <v>37.26</v>
      </c>
      <c r="T674">
        <f>IF($K674="NQC",VLOOKUP($A674,'2021_NQC_List-11_13'!$A$2:$T$1532,11,FALSE),0)</f>
        <v>34.020000000000003</v>
      </c>
      <c r="U674">
        <f>IF($K674="NQC",VLOOKUP($A674,'2021_NQC_List-11_13'!$A$2:$T$1532,12,FALSE),0)</f>
        <v>24.3</v>
      </c>
      <c r="V674">
        <f>IF($K674="NQC",VLOOKUP($A674,'2021_NQC_List-11_13'!$A$2:$T$1532,13,FALSE),0)</f>
        <v>12.96</v>
      </c>
      <c r="W674">
        <f>IF($K674="NQC",VLOOKUP($A674,'2021_NQC_List-11_13'!$A$2:$T$1532,14,FALSE),0)</f>
        <v>19.440000000000001</v>
      </c>
      <c r="X674">
        <f>IF($K674="NQC",VLOOKUP($A674,'2021_NQC_List-11_13'!$A$2:$T$1532,15,FALSE),0)</f>
        <v>21.06</v>
      </c>
      <c r="Y674" t="str">
        <f t="shared" si="21"/>
        <v>Non-Hydro</v>
      </c>
      <c r="AA674" t="s">
        <v>4341</v>
      </c>
    </row>
    <row r="675" spans="1:28" x14ac:dyDescent="0.3">
      <c r="A675" t="str">
        <f>'OASIS-11_26'!E700</f>
        <v>SCHNDR_1_WSTSDE</v>
      </c>
      <c r="B675" t="str">
        <f>'OASIS-11_26'!G700</f>
        <v>Westside Solar Station</v>
      </c>
      <c r="C675" t="str">
        <f>VLOOKUP($A675,'OASIS-11_26'!$E$2:$R$1556,2,FALSE)</f>
        <v>GEN</v>
      </c>
      <c r="D675" s="1">
        <f>VLOOKUP($A675,'OASIS-11_26'!$E$2:$R$1556,11,FALSE)</f>
        <v>40799</v>
      </c>
      <c r="E675" s="3">
        <f t="shared" si="20"/>
        <v>2011</v>
      </c>
      <c r="F675" t="str">
        <f>VLOOKUP($A675,'OASIS-11_26'!$E$2:$R$1556,9,FALSE)</f>
        <v>SUN</v>
      </c>
      <c r="G675" t="str">
        <f>VLOOKUP($A675,'OASIS-11_26'!$E$2:$R$1556,8,FALSE)</f>
        <v>PHOTO VOLTAIC</v>
      </c>
      <c r="H675">
        <f>VLOOKUP($A675,'OASIS-11_26'!$E$2:$R$1556,4,FALSE)</f>
        <v>15</v>
      </c>
      <c r="I675">
        <f>VLOOKUP($A675,'OASIS-11_26'!$E$2:$R$1556,5,FALSE)</f>
        <v>15</v>
      </c>
      <c r="J675" t="str">
        <f>VLOOKUP($A675,'OASIS-11_26'!$E$2:$R$1556,6,FALSE)</f>
        <v>PGAE</v>
      </c>
      <c r="K675" t="str">
        <f>IF(ISERROR(VLOOKUP($A675,'2021_NQC_List-11_13'!$A$2:$T$1532,4,FALSE)),"","NQC")</f>
        <v>NQC</v>
      </c>
      <c r="L675" s="3" t="str">
        <f>IF(ISERROR(VLOOKUP($A675,'2021_NQC_List-11_13'!$A$2:$T$1532,4,FALSE)),"",VLOOKUP($A675,'2021_NQC_List-11_13'!$A$2:$T$1532,18,FALSE))</f>
        <v>FC</v>
      </c>
      <c r="M675">
        <f>IF($K675="NQC",VLOOKUP($A675,'2021_NQC_List-11_13'!$A$2:$T$1532,4,FALSE),0)</f>
        <v>0.6</v>
      </c>
      <c r="N675">
        <f>IF($K675="NQC",VLOOKUP($A675,'2021_NQC_List-11_13'!$A$2:$T$1532,5,FALSE),0)</f>
        <v>0.45</v>
      </c>
      <c r="O675">
        <f>IF($K675="NQC",VLOOKUP($A675,'2021_NQC_List-11_13'!$A$2:$T$1532,6,FALSE),0)</f>
        <v>2.7</v>
      </c>
      <c r="P675">
        <f>IF($K675="NQC",VLOOKUP($A675,'2021_NQC_List-11_13'!$A$2:$T$1532,7,FALSE),0)</f>
        <v>2.25</v>
      </c>
      <c r="Q675">
        <f>IF($K675="NQC",VLOOKUP($A675,'2021_NQC_List-11_13'!$A$2:$T$1532,8,FALSE),0)</f>
        <v>2.4</v>
      </c>
      <c r="R675">
        <f>IF($K675="NQC",VLOOKUP($A675,'2021_NQC_List-11_13'!$A$2:$T$1532,9,FALSE),0)</f>
        <v>4.6500000000000004</v>
      </c>
      <c r="S675">
        <f>IF($K675="NQC",VLOOKUP($A675,'2021_NQC_List-11_13'!$A$2:$T$1532,10,FALSE),0)</f>
        <v>5.85</v>
      </c>
      <c r="T675">
        <f>IF($K675="NQC",VLOOKUP($A675,'2021_NQC_List-11_13'!$A$2:$T$1532,11,FALSE),0)</f>
        <v>4.05</v>
      </c>
      <c r="U675">
        <f>IF($K675="NQC",VLOOKUP($A675,'2021_NQC_List-11_13'!$A$2:$T$1532,12,FALSE),0)</f>
        <v>2.1</v>
      </c>
      <c r="V675">
        <f>IF($K675="NQC",VLOOKUP($A675,'2021_NQC_List-11_13'!$A$2:$T$1532,13,FALSE),0)</f>
        <v>0.3</v>
      </c>
      <c r="W675">
        <f>IF($K675="NQC",VLOOKUP($A675,'2021_NQC_List-11_13'!$A$2:$T$1532,14,FALSE),0)</f>
        <v>0.3</v>
      </c>
      <c r="X675">
        <f>IF($K675="NQC",VLOOKUP($A675,'2021_NQC_List-11_13'!$A$2:$T$1532,15,FALSE),0)</f>
        <v>0</v>
      </c>
      <c r="Y675" t="str">
        <f t="shared" si="21"/>
        <v>Non-Hydro</v>
      </c>
      <c r="AA675" t="s">
        <v>4341</v>
      </c>
    </row>
    <row r="676" spans="1:28" x14ac:dyDescent="0.3">
      <c r="A676" t="str">
        <f>'OASIS-11_26'!E701</f>
        <v>SMRCOS_6_LNDFIL</v>
      </c>
      <c r="B676" t="str">
        <f>'OASIS-11_26'!G701</f>
        <v>San Marcos Energy</v>
      </c>
      <c r="C676" t="str">
        <f>VLOOKUP($A676,'OASIS-11_26'!$E$2:$R$1556,2,FALSE)</f>
        <v>GEN</v>
      </c>
      <c r="D676" s="1">
        <f>VLOOKUP($A676,'OASIS-11_26'!$E$2:$R$1556,11,FALSE)</f>
        <v>40683</v>
      </c>
      <c r="E676" s="3">
        <f t="shared" si="20"/>
        <v>2011</v>
      </c>
      <c r="F676" t="str">
        <f>VLOOKUP($A676,'OASIS-11_26'!$E$2:$R$1556,9,FALSE)</f>
        <v>BIOGAS</v>
      </c>
      <c r="G676" t="str">
        <f>VLOOKUP($A676,'OASIS-11_26'!$E$2:$R$1556,8,FALSE)</f>
        <v>RECIPROCATING ENGINE</v>
      </c>
      <c r="H676">
        <f>VLOOKUP($A676,'OASIS-11_26'!$E$2:$R$1556,4,FALSE)</f>
        <v>1.5</v>
      </c>
      <c r="I676">
        <f>VLOOKUP($A676,'OASIS-11_26'!$E$2:$R$1556,5,FALSE)</f>
        <v>2</v>
      </c>
      <c r="J676" t="str">
        <f>VLOOKUP($A676,'OASIS-11_26'!$E$2:$R$1556,6,FALSE)</f>
        <v>SDGE</v>
      </c>
      <c r="K676" t="str">
        <f>IF(ISERROR(VLOOKUP($A676,'2021_NQC_List-11_13'!$A$2:$T$1532,4,FALSE)),"","NQC")</f>
        <v>NQC</v>
      </c>
      <c r="L676" s="3" t="str">
        <f>IF(ISERROR(VLOOKUP($A676,'2021_NQC_List-11_13'!$A$2:$T$1532,4,FALSE)),"",VLOOKUP($A676,'2021_NQC_List-11_13'!$A$2:$T$1532,18,FALSE))</f>
        <v>FC</v>
      </c>
      <c r="M676">
        <f>IF($K676="NQC",VLOOKUP($A676,'2021_NQC_List-11_13'!$A$2:$T$1532,4,FALSE),0)</f>
        <v>1.5</v>
      </c>
      <c r="N676">
        <f>IF($K676="NQC",VLOOKUP($A676,'2021_NQC_List-11_13'!$A$2:$T$1532,5,FALSE),0)</f>
        <v>1.5</v>
      </c>
      <c r="O676">
        <f>IF($K676="NQC",VLOOKUP($A676,'2021_NQC_List-11_13'!$A$2:$T$1532,6,FALSE),0)</f>
        <v>1.5</v>
      </c>
      <c r="P676">
        <f>IF($K676="NQC",VLOOKUP($A676,'2021_NQC_List-11_13'!$A$2:$T$1532,7,FALSE),0)</f>
        <v>1.5</v>
      </c>
      <c r="Q676">
        <f>IF($K676="NQC",VLOOKUP($A676,'2021_NQC_List-11_13'!$A$2:$T$1532,8,FALSE),0)</f>
        <v>1.46</v>
      </c>
      <c r="R676">
        <f>IF($K676="NQC",VLOOKUP($A676,'2021_NQC_List-11_13'!$A$2:$T$1532,9,FALSE),0)</f>
        <v>1.5</v>
      </c>
      <c r="S676">
        <f>IF($K676="NQC",VLOOKUP($A676,'2021_NQC_List-11_13'!$A$2:$T$1532,10,FALSE),0)</f>
        <v>1.5</v>
      </c>
      <c r="T676">
        <f>IF($K676="NQC",VLOOKUP($A676,'2021_NQC_List-11_13'!$A$2:$T$1532,11,FALSE),0)</f>
        <v>1.5</v>
      </c>
      <c r="U676">
        <f>IF($K676="NQC",VLOOKUP($A676,'2021_NQC_List-11_13'!$A$2:$T$1532,12,FALSE),0)</f>
        <v>1.5</v>
      </c>
      <c r="V676">
        <f>IF($K676="NQC",VLOOKUP($A676,'2021_NQC_List-11_13'!$A$2:$T$1532,13,FALSE),0)</f>
        <v>1.5</v>
      </c>
      <c r="W676">
        <f>IF($K676="NQC",VLOOKUP($A676,'2021_NQC_List-11_13'!$A$2:$T$1532,14,FALSE),0)</f>
        <v>1.5</v>
      </c>
      <c r="X676">
        <f>IF($K676="NQC",VLOOKUP($A676,'2021_NQC_List-11_13'!$A$2:$T$1532,15,FALSE),0)</f>
        <v>1.5</v>
      </c>
      <c r="Y676" t="str">
        <f t="shared" si="21"/>
        <v>Non-Hydro</v>
      </c>
      <c r="AA676" t="s">
        <v>4341</v>
      </c>
    </row>
    <row r="677" spans="1:28" x14ac:dyDescent="0.3">
      <c r="A677" t="str">
        <f>'OASIS-11_26'!E702</f>
        <v>HUMBPP_6_UNITS</v>
      </c>
      <c r="B677" t="str">
        <f>'OASIS-11_26'!G702</f>
        <v>Humboldt Bay Generating Station 1</v>
      </c>
      <c r="C677" t="str">
        <f>VLOOKUP($A677,'OASIS-11_26'!$E$2:$R$1556,2,FALSE)</f>
        <v>GEN</v>
      </c>
      <c r="D677" s="1">
        <f>VLOOKUP($A677,'OASIS-11_26'!$E$2:$R$1556,11,FALSE)</f>
        <v>40450</v>
      </c>
      <c r="E677" s="3">
        <f t="shared" si="20"/>
        <v>2010</v>
      </c>
      <c r="F677" t="str">
        <f>VLOOKUP($A677,'OASIS-11_26'!$E$2:$R$1556,9,FALSE)</f>
        <v>NATURAL GAS</v>
      </c>
      <c r="G677" t="str">
        <f>VLOOKUP($A677,'OASIS-11_26'!$E$2:$R$1556,8,FALSE)</f>
        <v>RECIPROCATING ENGINE</v>
      </c>
      <c r="H677">
        <f>VLOOKUP($A677,'OASIS-11_26'!$E$2:$R$1556,4,FALSE)</f>
        <v>97.62</v>
      </c>
      <c r="I677">
        <f>VLOOKUP($A677,'OASIS-11_26'!$E$2:$R$1556,5,FALSE)</f>
        <v>0</v>
      </c>
      <c r="J677" t="str">
        <f>VLOOKUP($A677,'OASIS-11_26'!$E$2:$R$1556,6,FALSE)</f>
        <v>PGAE</v>
      </c>
      <c r="K677" t="str">
        <f>IF(ISERROR(VLOOKUP($A677,'2021_NQC_List-11_13'!$A$2:$T$1532,4,FALSE)),"","NQC")</f>
        <v>NQC</v>
      </c>
      <c r="L677" s="3" t="str">
        <f>IF(ISERROR(VLOOKUP($A677,'2021_NQC_List-11_13'!$A$2:$T$1532,4,FALSE)),"",VLOOKUP($A677,'2021_NQC_List-11_13'!$A$2:$T$1532,18,FALSE))</f>
        <v>FC</v>
      </c>
      <c r="M677">
        <f>IF($K677="NQC",VLOOKUP($A677,'2021_NQC_List-11_13'!$A$2:$T$1532,4,FALSE),0)</f>
        <v>97.62</v>
      </c>
      <c r="N677">
        <f>IF($K677="NQC",VLOOKUP($A677,'2021_NQC_List-11_13'!$A$2:$T$1532,5,FALSE),0)</f>
        <v>97.62</v>
      </c>
      <c r="O677">
        <f>IF($K677="NQC",VLOOKUP($A677,'2021_NQC_List-11_13'!$A$2:$T$1532,6,FALSE),0)</f>
        <v>97.62</v>
      </c>
      <c r="P677">
        <f>IF($K677="NQC",VLOOKUP($A677,'2021_NQC_List-11_13'!$A$2:$T$1532,7,FALSE),0)</f>
        <v>97.62</v>
      </c>
      <c r="Q677">
        <f>IF($K677="NQC",VLOOKUP($A677,'2021_NQC_List-11_13'!$A$2:$T$1532,8,FALSE),0)</f>
        <v>97.62</v>
      </c>
      <c r="R677">
        <f>IF($K677="NQC",VLOOKUP($A677,'2021_NQC_List-11_13'!$A$2:$T$1532,9,FALSE),0)</f>
        <v>97.62</v>
      </c>
      <c r="S677">
        <f>IF($K677="NQC",VLOOKUP($A677,'2021_NQC_List-11_13'!$A$2:$T$1532,10,FALSE),0)</f>
        <v>97.62</v>
      </c>
      <c r="T677">
        <f>IF($K677="NQC",VLOOKUP($A677,'2021_NQC_List-11_13'!$A$2:$T$1532,11,FALSE),0)</f>
        <v>97.62</v>
      </c>
      <c r="U677">
        <f>IF($K677="NQC",VLOOKUP($A677,'2021_NQC_List-11_13'!$A$2:$T$1532,12,FALSE),0)</f>
        <v>97.62</v>
      </c>
      <c r="V677">
        <f>IF($K677="NQC",VLOOKUP($A677,'2021_NQC_List-11_13'!$A$2:$T$1532,13,FALSE),0)</f>
        <v>97.62</v>
      </c>
      <c r="W677">
        <f>IF($K677="NQC",VLOOKUP($A677,'2021_NQC_List-11_13'!$A$2:$T$1532,14,FALSE),0)</f>
        <v>97.62</v>
      </c>
      <c r="X677">
        <f>IF($K677="NQC",VLOOKUP($A677,'2021_NQC_List-11_13'!$A$2:$T$1532,15,FALSE),0)</f>
        <v>97.62</v>
      </c>
      <c r="Y677" t="str">
        <f t="shared" si="21"/>
        <v>Non-Hydro</v>
      </c>
      <c r="AA677" t="s">
        <v>4341</v>
      </c>
    </row>
    <row r="678" spans="1:28" x14ac:dyDescent="0.3">
      <c r="A678" t="str">
        <f>'OASIS-11_26'!E704</f>
        <v>NOVATO_6_LNDFL</v>
      </c>
      <c r="B678" t="str">
        <f>'OASIS-11_26'!G704</f>
        <v>Redwood Renewable Energy</v>
      </c>
      <c r="C678" t="str">
        <f>VLOOKUP($A678,'OASIS-11_26'!$E$2:$R$1556,2,FALSE)</f>
        <v>GEN</v>
      </c>
      <c r="D678" s="1">
        <f>VLOOKUP($A678,'OASIS-11_26'!$E$2:$R$1556,11,FALSE)</f>
        <v>42994</v>
      </c>
      <c r="E678" s="3">
        <f t="shared" si="20"/>
        <v>2017</v>
      </c>
      <c r="F678" t="str">
        <f>VLOOKUP($A678,'OASIS-11_26'!$E$2:$R$1556,9,FALSE)</f>
        <v>BIOGAS</v>
      </c>
      <c r="G678" t="str">
        <f>VLOOKUP($A678,'OASIS-11_26'!$E$2:$R$1556,8,FALSE)</f>
        <v>RECIPROCATING ENGINE</v>
      </c>
      <c r="H678">
        <f>VLOOKUP($A678,'OASIS-11_26'!$E$2:$R$1556,4,FALSE)</f>
        <v>3.9</v>
      </c>
      <c r="I678">
        <f>VLOOKUP($A678,'OASIS-11_26'!$E$2:$R$1556,5,FALSE)</f>
        <v>3.9</v>
      </c>
      <c r="J678" t="str">
        <f>VLOOKUP($A678,'OASIS-11_26'!$E$2:$R$1556,6,FALSE)</f>
        <v>PGAE</v>
      </c>
      <c r="K678" t="str">
        <f>IF(ISERROR(VLOOKUP($A678,'2021_NQC_List-11_13'!$A$2:$T$1532,4,FALSE)),"","NQC")</f>
        <v>NQC</v>
      </c>
      <c r="L678" s="3" t="str">
        <f>IF(ISERROR(VLOOKUP($A678,'2021_NQC_List-11_13'!$A$2:$T$1532,4,FALSE)),"",VLOOKUP($A678,'2021_NQC_List-11_13'!$A$2:$T$1532,18,FALSE))</f>
        <v>ID</v>
      </c>
      <c r="M678">
        <f>IF($K678="NQC",VLOOKUP($A678,'2021_NQC_List-11_13'!$A$2:$T$1532,4,FALSE),0)</f>
        <v>2.4700000000000002</v>
      </c>
      <c r="N678">
        <f>IF($K678="NQC",VLOOKUP($A678,'2021_NQC_List-11_13'!$A$2:$T$1532,5,FALSE),0)</f>
        <v>2.48</v>
      </c>
      <c r="O678">
        <f>IF($K678="NQC",VLOOKUP($A678,'2021_NQC_List-11_13'!$A$2:$T$1532,6,FALSE),0)</f>
        <v>2.39</v>
      </c>
      <c r="P678">
        <f>IF($K678="NQC",VLOOKUP($A678,'2021_NQC_List-11_13'!$A$2:$T$1532,7,FALSE),0)</f>
        <v>2.5</v>
      </c>
      <c r="Q678">
        <f>IF($K678="NQC",VLOOKUP($A678,'2021_NQC_List-11_13'!$A$2:$T$1532,8,FALSE),0)</f>
        <v>2.5099999999999998</v>
      </c>
      <c r="R678">
        <f>IF($K678="NQC",VLOOKUP($A678,'2021_NQC_List-11_13'!$A$2:$T$1532,9,FALSE),0)</f>
        <v>2.4300000000000002</v>
      </c>
      <c r="S678">
        <f>IF($K678="NQC",VLOOKUP($A678,'2021_NQC_List-11_13'!$A$2:$T$1532,10,FALSE),0)</f>
        <v>2.4700000000000002</v>
      </c>
      <c r="T678">
        <f>IF($K678="NQC",VLOOKUP($A678,'2021_NQC_List-11_13'!$A$2:$T$1532,11,FALSE),0)</f>
        <v>2.4</v>
      </c>
      <c r="U678">
        <f>IF($K678="NQC",VLOOKUP($A678,'2021_NQC_List-11_13'!$A$2:$T$1532,12,FALSE),0)</f>
        <v>2.39</v>
      </c>
      <c r="V678">
        <f>IF($K678="NQC",VLOOKUP($A678,'2021_NQC_List-11_13'!$A$2:$T$1532,13,FALSE),0)</f>
        <v>3.49</v>
      </c>
      <c r="W678">
        <f>IF($K678="NQC",VLOOKUP($A678,'2021_NQC_List-11_13'!$A$2:$T$1532,14,FALSE),0)</f>
        <v>3.57</v>
      </c>
      <c r="X678">
        <f>IF($K678="NQC",VLOOKUP($A678,'2021_NQC_List-11_13'!$A$2:$T$1532,15,FALSE),0)</f>
        <v>3.44</v>
      </c>
      <c r="Y678" t="str">
        <f t="shared" si="21"/>
        <v>Non-Hydro</v>
      </c>
      <c r="AA678" t="s">
        <v>4341</v>
      </c>
    </row>
    <row r="679" spans="1:28" x14ac:dyDescent="0.3">
      <c r="A679" t="str">
        <f>'OASIS-11_26'!E705</f>
        <v>RTEDDY_2_SOLAR1</v>
      </c>
      <c r="B679" t="str">
        <f>'OASIS-11_26'!G705</f>
        <v>Rosamond West Solar 1</v>
      </c>
      <c r="C679" t="str">
        <f>VLOOKUP($A679,'OASIS-11_26'!$E$2:$R$1556,2,FALSE)</f>
        <v>GEN</v>
      </c>
      <c r="D679" s="1">
        <f>VLOOKUP($A679,'OASIS-11_26'!$E$2:$R$1556,11,FALSE)</f>
        <v>42726</v>
      </c>
      <c r="E679" s="3">
        <f t="shared" si="20"/>
        <v>2016</v>
      </c>
      <c r="F679" t="str">
        <f>VLOOKUP($A679,'OASIS-11_26'!$E$2:$R$1556,9,FALSE)</f>
        <v>SUN</v>
      </c>
      <c r="G679" t="str">
        <f>VLOOKUP($A679,'OASIS-11_26'!$E$2:$R$1556,8,FALSE)</f>
        <v>PHOTO VOLTAIC</v>
      </c>
      <c r="H679">
        <f>VLOOKUP($A679,'OASIS-11_26'!$E$2:$R$1556,4,FALSE)</f>
        <v>54</v>
      </c>
      <c r="I679">
        <f>VLOOKUP($A679,'OASIS-11_26'!$E$2:$R$1556,5,FALSE)</f>
        <v>55</v>
      </c>
      <c r="J679" t="str">
        <f>VLOOKUP($A679,'OASIS-11_26'!$E$2:$R$1556,6,FALSE)</f>
        <v>SCE</v>
      </c>
      <c r="K679" t="str">
        <f>IF(ISERROR(VLOOKUP($A679,'2021_NQC_List-11_13'!$A$2:$T$1532,4,FALSE)),"","NQC")</f>
        <v>NQC</v>
      </c>
      <c r="L679" s="3" t="str">
        <f>IF(ISERROR(VLOOKUP($A679,'2021_NQC_List-11_13'!$A$2:$T$1532,4,FALSE)),"",VLOOKUP($A679,'2021_NQC_List-11_13'!$A$2:$T$1532,18,FALSE))</f>
        <v>FC</v>
      </c>
      <c r="M679">
        <f>IF($K679="NQC",VLOOKUP($A679,'2021_NQC_List-11_13'!$A$2:$T$1532,4,FALSE),0)</f>
        <v>2.16</v>
      </c>
      <c r="N679">
        <f>IF($K679="NQC",VLOOKUP($A679,'2021_NQC_List-11_13'!$A$2:$T$1532,5,FALSE),0)</f>
        <v>1.62</v>
      </c>
      <c r="O679">
        <f>IF($K679="NQC",VLOOKUP($A679,'2021_NQC_List-11_13'!$A$2:$T$1532,6,FALSE),0)</f>
        <v>9.7200000000000006</v>
      </c>
      <c r="P679">
        <f>IF($K679="NQC",VLOOKUP($A679,'2021_NQC_List-11_13'!$A$2:$T$1532,7,FALSE),0)</f>
        <v>8.1</v>
      </c>
      <c r="Q679">
        <f>IF($K679="NQC",VLOOKUP($A679,'2021_NQC_List-11_13'!$A$2:$T$1532,8,FALSE),0)</f>
        <v>8.64</v>
      </c>
      <c r="R679">
        <f>IF($K679="NQC",VLOOKUP($A679,'2021_NQC_List-11_13'!$A$2:$T$1532,9,FALSE),0)</f>
        <v>16.739999999999998</v>
      </c>
      <c r="S679">
        <f>IF($K679="NQC",VLOOKUP($A679,'2021_NQC_List-11_13'!$A$2:$T$1532,10,FALSE),0)</f>
        <v>21.06</v>
      </c>
      <c r="T679">
        <f>IF($K679="NQC",VLOOKUP($A679,'2021_NQC_List-11_13'!$A$2:$T$1532,11,FALSE),0)</f>
        <v>14.58</v>
      </c>
      <c r="U679">
        <f>IF($K679="NQC",VLOOKUP($A679,'2021_NQC_List-11_13'!$A$2:$T$1532,12,FALSE),0)</f>
        <v>7.56</v>
      </c>
      <c r="V679">
        <f>IF($K679="NQC",VLOOKUP($A679,'2021_NQC_List-11_13'!$A$2:$T$1532,13,FALSE),0)</f>
        <v>1.08</v>
      </c>
      <c r="W679">
        <f>IF($K679="NQC",VLOOKUP($A679,'2021_NQC_List-11_13'!$A$2:$T$1532,14,FALSE),0)</f>
        <v>1.08</v>
      </c>
      <c r="X679">
        <f>IF($K679="NQC",VLOOKUP($A679,'2021_NQC_List-11_13'!$A$2:$T$1532,15,FALSE),0)</f>
        <v>0</v>
      </c>
      <c r="Y679" t="str">
        <f t="shared" si="21"/>
        <v>Non-Hydro</v>
      </c>
      <c r="AA679" t="s">
        <v>4341</v>
      </c>
    </row>
    <row r="680" spans="1:28" x14ac:dyDescent="0.3">
      <c r="A680" t="str">
        <f>'OASIS-11_26'!E706</f>
        <v>MARCPW_6_SOLAR1</v>
      </c>
      <c r="B680" t="str">
        <f>'OASIS-11_26'!G706</f>
        <v>Maricopa West Solar PV</v>
      </c>
      <c r="C680" t="str">
        <f>VLOOKUP($A680,'OASIS-11_26'!$E$2:$R$1556,2,FALSE)</f>
        <v>GEN</v>
      </c>
      <c r="D680" s="1">
        <f>VLOOKUP($A680,'OASIS-11_26'!$E$2:$R$1556,11,FALSE)</f>
        <v>42350</v>
      </c>
      <c r="E680" s="3">
        <f t="shared" si="20"/>
        <v>2015</v>
      </c>
      <c r="F680" t="str">
        <f>VLOOKUP($A680,'OASIS-11_26'!$E$2:$R$1556,9,FALSE)</f>
        <v>SUN</v>
      </c>
      <c r="G680" t="str">
        <f>VLOOKUP($A680,'OASIS-11_26'!$E$2:$R$1556,8,FALSE)</f>
        <v>PHOTO VOLTAIC</v>
      </c>
      <c r="H680">
        <f>VLOOKUP($A680,'OASIS-11_26'!$E$2:$R$1556,4,FALSE)</f>
        <v>20</v>
      </c>
      <c r="I680">
        <f>VLOOKUP($A680,'OASIS-11_26'!$E$2:$R$1556,5,FALSE)</f>
        <v>20</v>
      </c>
      <c r="J680" t="str">
        <f>VLOOKUP($A680,'OASIS-11_26'!$E$2:$R$1556,6,FALSE)</f>
        <v>PGAE</v>
      </c>
      <c r="K680" t="str">
        <f>IF(ISERROR(VLOOKUP($A680,'2021_NQC_List-11_13'!$A$2:$T$1532,4,FALSE)),"","NQC")</f>
        <v>NQC</v>
      </c>
      <c r="L680" s="3" t="str">
        <f>IF(ISERROR(VLOOKUP($A680,'2021_NQC_List-11_13'!$A$2:$T$1532,4,FALSE)),"",VLOOKUP($A680,'2021_NQC_List-11_13'!$A$2:$T$1532,18,FALSE))</f>
        <v>FC</v>
      </c>
      <c r="M680">
        <f>IF($K680="NQC",VLOOKUP($A680,'2021_NQC_List-11_13'!$A$2:$T$1532,4,FALSE),0)</f>
        <v>0.8</v>
      </c>
      <c r="N680">
        <f>IF($K680="NQC",VLOOKUP($A680,'2021_NQC_List-11_13'!$A$2:$T$1532,5,FALSE),0)</f>
        <v>0.6</v>
      </c>
      <c r="O680">
        <f>IF($K680="NQC",VLOOKUP($A680,'2021_NQC_List-11_13'!$A$2:$T$1532,6,FALSE),0)</f>
        <v>3.6</v>
      </c>
      <c r="P680">
        <f>IF($K680="NQC",VLOOKUP($A680,'2021_NQC_List-11_13'!$A$2:$T$1532,7,FALSE),0)</f>
        <v>3</v>
      </c>
      <c r="Q680">
        <f>IF($K680="NQC",VLOOKUP($A680,'2021_NQC_List-11_13'!$A$2:$T$1532,8,FALSE),0)</f>
        <v>3.2</v>
      </c>
      <c r="R680">
        <f>IF($K680="NQC",VLOOKUP($A680,'2021_NQC_List-11_13'!$A$2:$T$1532,9,FALSE),0)</f>
        <v>6.2</v>
      </c>
      <c r="S680">
        <f>IF($K680="NQC",VLOOKUP($A680,'2021_NQC_List-11_13'!$A$2:$T$1532,10,FALSE),0)</f>
        <v>7.8</v>
      </c>
      <c r="T680">
        <f>IF($K680="NQC",VLOOKUP($A680,'2021_NQC_List-11_13'!$A$2:$T$1532,11,FALSE),0)</f>
        <v>5.4</v>
      </c>
      <c r="U680">
        <f>IF($K680="NQC",VLOOKUP($A680,'2021_NQC_List-11_13'!$A$2:$T$1532,12,FALSE),0)</f>
        <v>2.8</v>
      </c>
      <c r="V680">
        <f>IF($K680="NQC",VLOOKUP($A680,'2021_NQC_List-11_13'!$A$2:$T$1532,13,FALSE),0)</f>
        <v>0.4</v>
      </c>
      <c r="W680">
        <f>IF($K680="NQC",VLOOKUP($A680,'2021_NQC_List-11_13'!$A$2:$T$1532,14,FALSE),0)</f>
        <v>0.4</v>
      </c>
      <c r="X680">
        <f>IF($K680="NQC",VLOOKUP($A680,'2021_NQC_List-11_13'!$A$2:$T$1532,15,FALSE),0)</f>
        <v>0</v>
      </c>
      <c r="Y680" t="str">
        <f t="shared" si="21"/>
        <v>Non-Hydro</v>
      </c>
      <c r="AA680" t="s">
        <v>4341</v>
      </c>
    </row>
    <row r="681" spans="1:28" x14ac:dyDescent="0.3">
      <c r="A681" t="str">
        <f>'OASIS-11_26'!E707</f>
        <v>KILARC_2_UNIT 1</v>
      </c>
      <c r="B681" t="str">
        <f>'OASIS-11_26'!G707</f>
        <v>KILARC HYDRO</v>
      </c>
      <c r="C681" t="str">
        <f>VLOOKUP($A681,'OASIS-11_26'!$E$2:$R$1556,2,FALSE)</f>
        <v>GEN</v>
      </c>
      <c r="D681" s="1">
        <f>VLOOKUP($A681,'OASIS-11_26'!$E$2:$R$1556,11,FALSE)</f>
        <v>1462</v>
      </c>
      <c r="E681" s="3">
        <f t="shared" si="20"/>
        <v>1904</v>
      </c>
      <c r="F681" t="str">
        <f>VLOOKUP($A681,'OASIS-11_26'!$E$2:$R$1556,9,FALSE)</f>
        <v>WATER</v>
      </c>
      <c r="G681" t="str">
        <f>VLOOKUP($A681,'OASIS-11_26'!$E$2:$R$1556,8,FALSE)</f>
        <v>HYDRO</v>
      </c>
      <c r="H681">
        <f>VLOOKUP($A681,'OASIS-11_26'!$E$2:$R$1556,4,FALSE)</f>
        <v>1.5</v>
      </c>
      <c r="I681">
        <f>VLOOKUP($A681,'OASIS-11_26'!$E$2:$R$1556,5,FALSE)</f>
        <v>3.2</v>
      </c>
      <c r="J681" t="str">
        <f>VLOOKUP($A681,'OASIS-11_26'!$E$2:$R$1556,6,FALSE)</f>
        <v>PGAE</v>
      </c>
      <c r="K681" t="str">
        <f>IF(ISERROR(VLOOKUP($A681,'2021_NQC_List-11_13'!$A$2:$T$1532,4,FALSE)),"","NQC")</f>
        <v/>
      </c>
      <c r="L681" s="3" t="str">
        <f>IF(ISERROR(VLOOKUP($A681,'2021_NQC_List-11_13'!$A$2:$T$1532,4,FALSE)),"",VLOOKUP($A681,'2021_NQC_List-11_13'!$A$2:$T$1532,18,FALSE))</f>
        <v/>
      </c>
      <c r="M681">
        <f>IF($K681="NQC",VLOOKUP($A681,'2021_NQC_List-11_13'!$A$2:$T$1532,4,FALSE),0)</f>
        <v>0</v>
      </c>
      <c r="N681">
        <f>IF($K681="NQC",VLOOKUP($A681,'2021_NQC_List-11_13'!$A$2:$T$1532,5,FALSE),0)</f>
        <v>0</v>
      </c>
      <c r="O681">
        <f>IF($K681="NQC",VLOOKUP($A681,'2021_NQC_List-11_13'!$A$2:$T$1532,6,FALSE),0)</f>
        <v>0</v>
      </c>
      <c r="P681">
        <f>IF($K681="NQC",VLOOKUP($A681,'2021_NQC_List-11_13'!$A$2:$T$1532,7,FALSE),0)</f>
        <v>0</v>
      </c>
      <c r="Q681">
        <f>IF($K681="NQC",VLOOKUP($A681,'2021_NQC_List-11_13'!$A$2:$T$1532,8,FALSE),0)</f>
        <v>0</v>
      </c>
      <c r="R681">
        <f>IF($K681="NQC",VLOOKUP($A681,'2021_NQC_List-11_13'!$A$2:$T$1532,9,FALSE),0)</f>
        <v>0</v>
      </c>
      <c r="S681">
        <f>IF($K681="NQC",VLOOKUP($A681,'2021_NQC_List-11_13'!$A$2:$T$1532,10,FALSE),0)</f>
        <v>0</v>
      </c>
      <c r="T681">
        <f>IF($K681="NQC",VLOOKUP($A681,'2021_NQC_List-11_13'!$A$2:$T$1532,11,FALSE),0)</f>
        <v>0</v>
      </c>
      <c r="U681">
        <f>IF($K681="NQC",VLOOKUP($A681,'2021_NQC_List-11_13'!$A$2:$T$1532,12,FALSE),0)</f>
        <v>0</v>
      </c>
      <c r="V681">
        <f>IF($K681="NQC",VLOOKUP($A681,'2021_NQC_List-11_13'!$A$2:$T$1532,13,FALSE),0)</f>
        <v>0</v>
      </c>
      <c r="W681">
        <f>IF($K681="NQC",VLOOKUP($A681,'2021_NQC_List-11_13'!$A$2:$T$1532,14,FALSE),0)</f>
        <v>0</v>
      </c>
      <c r="X681">
        <f>IF($K681="NQC",VLOOKUP($A681,'2021_NQC_List-11_13'!$A$2:$T$1532,15,FALSE),0)</f>
        <v>0</v>
      </c>
      <c r="Y681" t="str">
        <f t="shared" si="21"/>
        <v>Hydro-Small Hydro</v>
      </c>
      <c r="AA681" t="s">
        <v>4341</v>
      </c>
    </row>
    <row r="682" spans="1:28" x14ac:dyDescent="0.3">
      <c r="A682" t="str">
        <f>'OASIS-11_26'!E708</f>
        <v>STIGCT_2_LODI</v>
      </c>
      <c r="B682" t="str">
        <f>'OASIS-11_26'!G708</f>
        <v>LODI STIG UNIT</v>
      </c>
      <c r="C682" t="str">
        <f>VLOOKUP($A682,'OASIS-11_26'!$E$2:$R$1556,2,FALSE)</f>
        <v>GEN</v>
      </c>
      <c r="D682" s="1">
        <f>VLOOKUP($A682,'OASIS-11_26'!$E$2:$R$1556,11,FALSE)</f>
        <v>35065</v>
      </c>
      <c r="E682" s="3">
        <f t="shared" si="20"/>
        <v>1996</v>
      </c>
      <c r="F682" t="str">
        <f>VLOOKUP($A682,'OASIS-11_26'!$E$2:$R$1556,9,FALSE)</f>
        <v>NATURAL GAS</v>
      </c>
      <c r="G682" t="str">
        <f>VLOOKUP($A682,'OASIS-11_26'!$E$2:$R$1556,8,FALSE)</f>
        <v>COMBUSTION TURBINE</v>
      </c>
      <c r="H682">
        <f>VLOOKUP($A682,'OASIS-11_26'!$E$2:$R$1556,4,FALSE)</f>
        <v>49.9</v>
      </c>
      <c r="I682">
        <f>VLOOKUP($A682,'OASIS-11_26'!$E$2:$R$1556,5,FALSE)</f>
        <v>51.2</v>
      </c>
      <c r="J682" t="str">
        <f>VLOOKUP($A682,'OASIS-11_26'!$E$2:$R$1556,6,FALSE)</f>
        <v>PGAE</v>
      </c>
      <c r="K682" t="str">
        <f>IF(ISERROR(VLOOKUP($A682,'2021_NQC_List-11_13'!$A$2:$T$1532,4,FALSE)),"","NQC")</f>
        <v>NQC</v>
      </c>
      <c r="L682" s="3" t="str">
        <f>IF(ISERROR(VLOOKUP($A682,'2021_NQC_List-11_13'!$A$2:$T$1532,4,FALSE)),"",VLOOKUP($A682,'2021_NQC_List-11_13'!$A$2:$T$1532,18,FALSE))</f>
        <v>FC</v>
      </c>
      <c r="M682">
        <f>IF($K682="NQC",VLOOKUP($A682,'2021_NQC_List-11_13'!$A$2:$T$1532,4,FALSE),0)</f>
        <v>49.5</v>
      </c>
      <c r="N682">
        <f>IF($K682="NQC",VLOOKUP($A682,'2021_NQC_List-11_13'!$A$2:$T$1532,5,FALSE),0)</f>
        <v>49.5</v>
      </c>
      <c r="O682">
        <f>IF($K682="NQC",VLOOKUP($A682,'2021_NQC_List-11_13'!$A$2:$T$1532,6,FALSE),0)</f>
        <v>49.5</v>
      </c>
      <c r="P682">
        <f>IF($K682="NQC",VLOOKUP($A682,'2021_NQC_List-11_13'!$A$2:$T$1532,7,FALSE),0)</f>
        <v>49.5</v>
      </c>
      <c r="Q682">
        <f>IF($K682="NQC",VLOOKUP($A682,'2021_NQC_List-11_13'!$A$2:$T$1532,8,FALSE),0)</f>
        <v>49.5</v>
      </c>
      <c r="R682">
        <f>IF($K682="NQC",VLOOKUP($A682,'2021_NQC_List-11_13'!$A$2:$T$1532,9,FALSE),0)</f>
        <v>49.5</v>
      </c>
      <c r="S682">
        <f>IF($K682="NQC",VLOOKUP($A682,'2021_NQC_List-11_13'!$A$2:$T$1532,10,FALSE),0)</f>
        <v>49.5</v>
      </c>
      <c r="T682">
        <f>IF($K682="NQC",VLOOKUP($A682,'2021_NQC_List-11_13'!$A$2:$T$1532,11,FALSE),0)</f>
        <v>49.5</v>
      </c>
      <c r="U682">
        <f>IF($K682="NQC",VLOOKUP($A682,'2021_NQC_List-11_13'!$A$2:$T$1532,12,FALSE),0)</f>
        <v>49.5</v>
      </c>
      <c r="V682">
        <f>IF($K682="NQC",VLOOKUP($A682,'2021_NQC_List-11_13'!$A$2:$T$1532,13,FALSE),0)</f>
        <v>49.5</v>
      </c>
      <c r="W682">
        <f>IF($K682="NQC",VLOOKUP($A682,'2021_NQC_List-11_13'!$A$2:$T$1532,14,FALSE),0)</f>
        <v>49.5</v>
      </c>
      <c r="X682">
        <f>IF($K682="NQC",VLOOKUP($A682,'2021_NQC_List-11_13'!$A$2:$T$1532,15,FALSE),0)</f>
        <v>49.5</v>
      </c>
      <c r="Y682" t="str">
        <f t="shared" si="21"/>
        <v>Non-Hydro</v>
      </c>
      <c r="AA682" t="s">
        <v>4341</v>
      </c>
    </row>
    <row r="683" spans="1:28" x14ac:dyDescent="0.3">
      <c r="A683" t="str">
        <f>'OASIS-11_26'!E709</f>
        <v>NWCSTL_7_UNIT 1</v>
      </c>
      <c r="B683" t="str">
        <f>'OASIS-11_26'!G709</f>
        <v>NEWCASTLE HYDRO</v>
      </c>
      <c r="C683" t="str">
        <f>VLOOKUP($A683,'OASIS-11_26'!$E$2:$R$1556,2,FALSE)</f>
        <v>GEN</v>
      </c>
      <c r="D683" s="1">
        <f>VLOOKUP($A683,'OASIS-11_26'!$E$2:$R$1556,11,FALSE)</f>
        <v>31413</v>
      </c>
      <c r="E683" s="3">
        <f t="shared" si="20"/>
        <v>1986</v>
      </c>
      <c r="F683" t="str">
        <f>VLOOKUP($A683,'OASIS-11_26'!$E$2:$R$1556,9,FALSE)</f>
        <v>WATER</v>
      </c>
      <c r="G683" t="str">
        <f>VLOOKUP($A683,'OASIS-11_26'!$E$2:$R$1556,8,FALSE)</f>
        <v>HYDRO</v>
      </c>
      <c r="H683">
        <f>VLOOKUP($A683,'OASIS-11_26'!$E$2:$R$1556,4,FALSE)</f>
        <v>12</v>
      </c>
      <c r="I683">
        <f>VLOOKUP($A683,'OASIS-11_26'!$E$2:$R$1556,5,FALSE)</f>
        <v>12</v>
      </c>
      <c r="J683" t="str">
        <f>VLOOKUP($A683,'OASIS-11_26'!$E$2:$R$1556,6,FALSE)</f>
        <v>PGAE</v>
      </c>
      <c r="K683" t="str">
        <f>IF(ISERROR(VLOOKUP($A683,'2021_NQC_List-11_13'!$A$2:$T$1532,4,FALSE)),"","NQC")</f>
        <v>NQC</v>
      </c>
      <c r="L683" s="3" t="str">
        <f>IF(ISERROR(VLOOKUP($A683,'2021_NQC_List-11_13'!$A$2:$T$1532,4,FALSE)),"",VLOOKUP($A683,'2021_NQC_List-11_13'!$A$2:$T$1532,18,FALSE))</f>
        <v>FC</v>
      </c>
      <c r="M683">
        <f>IF($K683="NQC",VLOOKUP($A683,'2021_NQC_List-11_13'!$A$2:$T$1532,4,FALSE),0)</f>
        <v>1.1299999999999999</v>
      </c>
      <c r="N683">
        <f>IF($K683="NQC",VLOOKUP($A683,'2021_NQC_List-11_13'!$A$2:$T$1532,5,FALSE),0)</f>
        <v>3.79</v>
      </c>
      <c r="O683">
        <f>IF($K683="NQC",VLOOKUP($A683,'2021_NQC_List-11_13'!$A$2:$T$1532,6,FALSE),0)</f>
        <v>3</v>
      </c>
      <c r="P683">
        <f>IF($K683="NQC",VLOOKUP($A683,'2021_NQC_List-11_13'!$A$2:$T$1532,7,FALSE),0)</f>
        <v>3.79</v>
      </c>
      <c r="Q683">
        <f>IF($K683="NQC",VLOOKUP($A683,'2021_NQC_List-11_13'!$A$2:$T$1532,8,FALSE),0)</f>
        <v>4.1399999999999997</v>
      </c>
      <c r="R683">
        <f>IF($K683="NQC",VLOOKUP($A683,'2021_NQC_List-11_13'!$A$2:$T$1532,9,FALSE),0)</f>
        <v>2.06</v>
      </c>
      <c r="S683">
        <f>IF($K683="NQC",VLOOKUP($A683,'2021_NQC_List-11_13'!$A$2:$T$1532,10,FALSE),0)</f>
        <v>1.9</v>
      </c>
      <c r="T683">
        <f>IF($K683="NQC",VLOOKUP($A683,'2021_NQC_List-11_13'!$A$2:$T$1532,11,FALSE),0)</f>
        <v>0.7</v>
      </c>
      <c r="U683">
        <f>IF($K683="NQC",VLOOKUP($A683,'2021_NQC_List-11_13'!$A$2:$T$1532,12,FALSE),0)</f>
        <v>0.13</v>
      </c>
      <c r="V683">
        <f>IF($K683="NQC",VLOOKUP($A683,'2021_NQC_List-11_13'!$A$2:$T$1532,13,FALSE),0)</f>
        <v>0</v>
      </c>
      <c r="W683">
        <f>IF($K683="NQC",VLOOKUP($A683,'2021_NQC_List-11_13'!$A$2:$T$1532,14,FALSE),0)</f>
        <v>0</v>
      </c>
      <c r="X683">
        <f>IF($K683="NQC",VLOOKUP($A683,'2021_NQC_List-11_13'!$A$2:$T$1532,15,FALSE),0)</f>
        <v>0.9</v>
      </c>
      <c r="Y683" t="str">
        <f t="shared" si="21"/>
        <v>Hydro-Small Hydro</v>
      </c>
      <c r="AA683" t="s">
        <v>4341</v>
      </c>
    </row>
    <row r="684" spans="1:28" x14ac:dyDescent="0.3">
      <c r="A684" t="str">
        <f>'OASIS-11_26'!E710</f>
        <v>PBLOSM_2_SOLAR</v>
      </c>
      <c r="B684" t="str">
        <f>'OASIS-11_26'!G710</f>
        <v>PearBlossom</v>
      </c>
      <c r="C684" t="str">
        <f>VLOOKUP($A684,'OASIS-11_26'!$E$2:$R$1556,2,FALSE)</f>
        <v>GEN</v>
      </c>
      <c r="D684" s="1">
        <f>VLOOKUP($A684,'OASIS-11_26'!$E$2:$R$1556,11,FALSE)</f>
        <v>42733</v>
      </c>
      <c r="E684" s="3">
        <f t="shared" si="20"/>
        <v>2016</v>
      </c>
      <c r="F684" t="str">
        <f>VLOOKUP($A684,'OASIS-11_26'!$E$2:$R$1556,9,FALSE)</f>
        <v>SUN</v>
      </c>
      <c r="G684" t="str">
        <f>VLOOKUP($A684,'OASIS-11_26'!$E$2:$R$1556,8,FALSE)</f>
        <v>PHOTO VOLTAIC</v>
      </c>
      <c r="H684">
        <f>VLOOKUP($A684,'OASIS-11_26'!$E$2:$R$1556,4,FALSE)</f>
        <v>9.5</v>
      </c>
      <c r="I684">
        <f>VLOOKUP($A684,'OASIS-11_26'!$E$2:$R$1556,5,FALSE)</f>
        <v>9.5</v>
      </c>
      <c r="J684" t="str">
        <f>VLOOKUP($A684,'OASIS-11_26'!$E$2:$R$1556,6,FALSE)</f>
        <v>SCE</v>
      </c>
      <c r="K684" t="str">
        <f>IF(ISERROR(VLOOKUP($A684,'2021_NQC_List-11_13'!$A$2:$T$1532,4,FALSE)),"","NQC")</f>
        <v>NQC</v>
      </c>
      <c r="L684" s="3" t="str">
        <f>IF(ISERROR(VLOOKUP($A684,'2021_NQC_List-11_13'!$A$2:$T$1532,4,FALSE)),"",VLOOKUP($A684,'2021_NQC_List-11_13'!$A$2:$T$1532,18,FALSE))</f>
        <v>FC</v>
      </c>
      <c r="M684">
        <f>IF($K684="NQC",VLOOKUP($A684,'2021_NQC_List-11_13'!$A$2:$T$1532,4,FALSE),0)</f>
        <v>0.38</v>
      </c>
      <c r="N684">
        <f>IF($K684="NQC",VLOOKUP($A684,'2021_NQC_List-11_13'!$A$2:$T$1532,5,FALSE),0)</f>
        <v>0.28999999999999998</v>
      </c>
      <c r="O684">
        <f>IF($K684="NQC",VLOOKUP($A684,'2021_NQC_List-11_13'!$A$2:$T$1532,6,FALSE),0)</f>
        <v>1.71</v>
      </c>
      <c r="P684">
        <f>IF($K684="NQC",VLOOKUP($A684,'2021_NQC_List-11_13'!$A$2:$T$1532,7,FALSE),0)</f>
        <v>1.43</v>
      </c>
      <c r="Q684">
        <f>IF($K684="NQC",VLOOKUP($A684,'2021_NQC_List-11_13'!$A$2:$T$1532,8,FALSE),0)</f>
        <v>1.52</v>
      </c>
      <c r="R684">
        <f>IF($K684="NQC",VLOOKUP($A684,'2021_NQC_List-11_13'!$A$2:$T$1532,9,FALSE),0)</f>
        <v>2.95</v>
      </c>
      <c r="S684">
        <f>IF($K684="NQC",VLOOKUP($A684,'2021_NQC_List-11_13'!$A$2:$T$1532,10,FALSE),0)</f>
        <v>3.71</v>
      </c>
      <c r="T684">
        <f>IF($K684="NQC",VLOOKUP($A684,'2021_NQC_List-11_13'!$A$2:$T$1532,11,FALSE),0)</f>
        <v>2.57</v>
      </c>
      <c r="U684">
        <f>IF($K684="NQC",VLOOKUP($A684,'2021_NQC_List-11_13'!$A$2:$T$1532,12,FALSE),0)</f>
        <v>1.33</v>
      </c>
      <c r="V684">
        <f>IF($K684="NQC",VLOOKUP($A684,'2021_NQC_List-11_13'!$A$2:$T$1532,13,FALSE),0)</f>
        <v>0.19</v>
      </c>
      <c r="W684">
        <f>IF($K684="NQC",VLOOKUP($A684,'2021_NQC_List-11_13'!$A$2:$T$1532,14,FALSE),0)</f>
        <v>0.19</v>
      </c>
      <c r="X684">
        <f>IF($K684="NQC",VLOOKUP($A684,'2021_NQC_List-11_13'!$A$2:$T$1532,15,FALSE),0)</f>
        <v>0</v>
      </c>
      <c r="Y684" t="str">
        <f t="shared" si="21"/>
        <v>Non-Hydro</v>
      </c>
      <c r="AA684" t="s">
        <v>4341</v>
      </c>
    </row>
    <row r="685" spans="1:28" x14ac:dyDescent="0.3">
      <c r="A685" t="str">
        <f>'OASIS-11_26'!E711</f>
        <v>NEENCH_6_SOLAR</v>
      </c>
      <c r="B685" t="str">
        <f>'OASIS-11_26'!G711</f>
        <v>Alpine Solar</v>
      </c>
      <c r="C685" t="str">
        <f>VLOOKUP($A685,'OASIS-11_26'!$E$2:$R$1556,2,FALSE)</f>
        <v>GEN</v>
      </c>
      <c r="D685" s="1">
        <f>VLOOKUP($A685,'OASIS-11_26'!$E$2:$R$1556,11,FALSE)</f>
        <v>41292</v>
      </c>
      <c r="E685" s="3">
        <f t="shared" si="20"/>
        <v>2013</v>
      </c>
      <c r="F685" t="str">
        <f>VLOOKUP($A685,'OASIS-11_26'!$E$2:$R$1556,9,FALSE)</f>
        <v>SUN</v>
      </c>
      <c r="G685" t="str">
        <f>VLOOKUP($A685,'OASIS-11_26'!$E$2:$R$1556,8,FALSE)</f>
        <v>PHOTO VOLTAIC</v>
      </c>
      <c r="H685">
        <f>VLOOKUP($A685,'OASIS-11_26'!$E$2:$R$1556,4,FALSE)</f>
        <v>66</v>
      </c>
      <c r="I685">
        <f>VLOOKUP($A685,'OASIS-11_26'!$E$2:$R$1556,5,FALSE)</f>
        <v>66</v>
      </c>
      <c r="J685" t="str">
        <f>VLOOKUP($A685,'OASIS-11_26'!$E$2:$R$1556,6,FALSE)</f>
        <v>SCE</v>
      </c>
      <c r="K685" t="str">
        <f>IF(ISERROR(VLOOKUP($A685,'2021_NQC_List-11_13'!$A$2:$T$1532,4,FALSE)),"","NQC")</f>
        <v>NQC</v>
      </c>
      <c r="L685" s="3" t="str">
        <f>IF(ISERROR(VLOOKUP($A685,'2021_NQC_List-11_13'!$A$2:$T$1532,4,FALSE)),"",VLOOKUP($A685,'2021_NQC_List-11_13'!$A$2:$T$1532,18,FALSE))</f>
        <v>FC</v>
      </c>
      <c r="M685">
        <f>IF($K685="NQC",VLOOKUP($A685,'2021_NQC_List-11_13'!$A$2:$T$1532,4,FALSE),0)</f>
        <v>2.64</v>
      </c>
      <c r="N685">
        <f>IF($K685="NQC",VLOOKUP($A685,'2021_NQC_List-11_13'!$A$2:$T$1532,5,FALSE),0)</f>
        <v>1.98</v>
      </c>
      <c r="O685">
        <f>IF($K685="NQC",VLOOKUP($A685,'2021_NQC_List-11_13'!$A$2:$T$1532,6,FALSE),0)</f>
        <v>11.88</v>
      </c>
      <c r="P685">
        <f>IF($K685="NQC",VLOOKUP($A685,'2021_NQC_List-11_13'!$A$2:$T$1532,7,FALSE),0)</f>
        <v>9.9</v>
      </c>
      <c r="Q685">
        <f>IF($K685="NQC",VLOOKUP($A685,'2021_NQC_List-11_13'!$A$2:$T$1532,8,FALSE),0)</f>
        <v>10.56</v>
      </c>
      <c r="R685">
        <f>IF($K685="NQC",VLOOKUP($A685,'2021_NQC_List-11_13'!$A$2:$T$1532,9,FALSE),0)</f>
        <v>20.46</v>
      </c>
      <c r="S685">
        <f>IF($K685="NQC",VLOOKUP($A685,'2021_NQC_List-11_13'!$A$2:$T$1532,10,FALSE),0)</f>
        <v>25.74</v>
      </c>
      <c r="T685">
        <f>IF($K685="NQC",VLOOKUP($A685,'2021_NQC_List-11_13'!$A$2:$T$1532,11,FALSE),0)</f>
        <v>17.82</v>
      </c>
      <c r="U685">
        <f>IF($K685="NQC",VLOOKUP($A685,'2021_NQC_List-11_13'!$A$2:$T$1532,12,FALSE),0)</f>
        <v>9.24</v>
      </c>
      <c r="V685">
        <f>IF($K685="NQC",VLOOKUP($A685,'2021_NQC_List-11_13'!$A$2:$T$1532,13,FALSE),0)</f>
        <v>1.32</v>
      </c>
      <c r="W685">
        <f>IF($K685="NQC",VLOOKUP($A685,'2021_NQC_List-11_13'!$A$2:$T$1532,14,FALSE),0)</f>
        <v>1.32</v>
      </c>
      <c r="X685">
        <f>IF($K685="NQC",VLOOKUP($A685,'2021_NQC_List-11_13'!$A$2:$T$1532,15,FALSE),0)</f>
        <v>0</v>
      </c>
      <c r="Y685" t="str">
        <f t="shared" si="21"/>
        <v>Non-Hydro</v>
      </c>
      <c r="AA685" t="s">
        <v>4341</v>
      </c>
    </row>
    <row r="686" spans="1:28" x14ac:dyDescent="0.3">
      <c r="A686" t="str">
        <f>'OASIS-11_26'!E712</f>
        <v>SCEC_1_PDRP150</v>
      </c>
      <c r="B686" t="str">
        <f>'OASIS-11_26'!G712</f>
        <v>SCEC_1_PDRP150</v>
      </c>
      <c r="C686" t="str">
        <f>VLOOKUP($A686,'OASIS-11_26'!$E$2:$R$1556,2,FALSE)</f>
        <v>GEN</v>
      </c>
      <c r="D686" s="1">
        <f>VLOOKUP($A686,'OASIS-11_26'!$E$2:$R$1556,11,FALSE)</f>
        <v>0</v>
      </c>
      <c r="E686" s="3" t="str">
        <f t="shared" si="20"/>
        <v/>
      </c>
      <c r="F686" t="str">
        <f>VLOOKUP($A686,'OASIS-11_26'!$E$2:$R$1556,9,FALSE)</f>
        <v>OTHER</v>
      </c>
      <c r="G686" t="str">
        <f>VLOOKUP($A686,'OASIS-11_26'!$E$2:$R$1556,8,FALSE)</f>
        <v>OTHER</v>
      </c>
      <c r="H686">
        <f>VLOOKUP($A686,'OASIS-11_26'!$E$2:$R$1556,4,FALSE)</f>
        <v>0.99</v>
      </c>
      <c r="I686">
        <f>VLOOKUP($A686,'OASIS-11_26'!$E$2:$R$1556,5,FALSE)</f>
        <v>0</v>
      </c>
      <c r="J686" t="str">
        <f>VLOOKUP($A686,'OASIS-11_26'!$E$2:$R$1556,6,FALSE)</f>
        <v>SCE</v>
      </c>
      <c r="K686" t="str">
        <f>IF(ISERROR(VLOOKUP($A686,'2021_NQC_List-11_13'!$A$2:$T$1532,4,FALSE)),"","NQC")</f>
        <v/>
      </c>
      <c r="L686" s="3" t="str">
        <f>IF(ISERROR(VLOOKUP($A686,'2021_NQC_List-11_13'!$A$2:$T$1532,4,FALSE)),"",VLOOKUP($A686,'2021_NQC_List-11_13'!$A$2:$T$1532,18,FALSE))</f>
        <v/>
      </c>
      <c r="M686">
        <f>IF($K686="NQC",VLOOKUP($A686,'2021_NQC_List-11_13'!$A$2:$T$1532,4,FALSE),0)</f>
        <v>0</v>
      </c>
      <c r="N686">
        <f>IF($K686="NQC",VLOOKUP($A686,'2021_NQC_List-11_13'!$A$2:$T$1532,5,FALSE),0)</f>
        <v>0</v>
      </c>
      <c r="O686">
        <f>IF($K686="NQC",VLOOKUP($A686,'2021_NQC_List-11_13'!$A$2:$T$1532,6,FALSE),0)</f>
        <v>0</v>
      </c>
      <c r="P686">
        <f>IF($K686="NQC",VLOOKUP($A686,'2021_NQC_List-11_13'!$A$2:$T$1532,7,FALSE),0)</f>
        <v>0</v>
      </c>
      <c r="Q686">
        <f>IF($K686="NQC",VLOOKUP($A686,'2021_NQC_List-11_13'!$A$2:$T$1532,8,FALSE),0)</f>
        <v>0</v>
      </c>
      <c r="R686">
        <f>IF($K686="NQC",VLOOKUP($A686,'2021_NQC_List-11_13'!$A$2:$T$1532,9,FALSE),0)</f>
        <v>0</v>
      </c>
      <c r="S686">
        <f>IF($K686="NQC",VLOOKUP($A686,'2021_NQC_List-11_13'!$A$2:$T$1532,10,FALSE),0)</f>
        <v>0</v>
      </c>
      <c r="T686">
        <f>IF($K686="NQC",VLOOKUP($A686,'2021_NQC_List-11_13'!$A$2:$T$1532,11,FALSE),0)</f>
        <v>0</v>
      </c>
      <c r="U686">
        <f>IF($K686="NQC",VLOOKUP($A686,'2021_NQC_List-11_13'!$A$2:$T$1532,12,FALSE),0)</f>
        <v>0</v>
      </c>
      <c r="V686">
        <f>IF($K686="NQC",VLOOKUP($A686,'2021_NQC_List-11_13'!$A$2:$T$1532,13,FALSE),0)</f>
        <v>0</v>
      </c>
      <c r="W686">
        <f>IF($K686="NQC",VLOOKUP($A686,'2021_NQC_List-11_13'!$A$2:$T$1532,14,FALSE),0)</f>
        <v>0</v>
      </c>
      <c r="X686">
        <f>IF($K686="NQC",VLOOKUP($A686,'2021_NQC_List-11_13'!$A$2:$T$1532,15,FALSE),0)</f>
        <v>0</v>
      </c>
      <c r="Y686" t="str">
        <f t="shared" si="21"/>
        <v>Non-Hydro</v>
      </c>
      <c r="Z686" t="s">
        <v>4361</v>
      </c>
      <c r="AA686" t="s">
        <v>4341</v>
      </c>
    </row>
    <row r="687" spans="1:28" x14ac:dyDescent="0.3">
      <c r="A687" t="str">
        <f>'OASIS-11_26'!E713</f>
        <v>TX-ELK_6_ECKSR2</v>
      </c>
      <c r="B687" t="str">
        <f>'OASIS-11_26'!G713</f>
        <v>Eagle Creek</v>
      </c>
      <c r="C687" t="str">
        <f>VLOOKUP($A687,'OASIS-11_26'!$E$2:$R$1556,2,FALSE)</f>
        <v>GEN</v>
      </c>
      <c r="D687" s="1">
        <f>VLOOKUP($A687,'OASIS-11_26'!$E$2:$R$1556,11,FALSE)</f>
        <v>43820</v>
      </c>
      <c r="E687" s="3">
        <f t="shared" si="20"/>
        <v>2019</v>
      </c>
      <c r="F687" t="str">
        <f>VLOOKUP($A687,'OASIS-11_26'!$E$2:$R$1556,9,FALSE)</f>
        <v>SUN</v>
      </c>
      <c r="G687" t="str">
        <f>VLOOKUP($A687,'OASIS-11_26'!$E$2:$R$1556,8,FALSE)</f>
        <v>PHOTO VOLTAIC</v>
      </c>
      <c r="H687">
        <f>VLOOKUP($A687,'OASIS-11_26'!$E$2:$R$1556,4,FALSE)</f>
        <v>3</v>
      </c>
      <c r="I687">
        <f>VLOOKUP($A687,'OASIS-11_26'!$E$2:$R$1556,5,FALSE)</f>
        <v>3</v>
      </c>
      <c r="J687" t="str">
        <f>VLOOKUP($A687,'OASIS-11_26'!$E$2:$R$1556,6,FALSE)</f>
        <v>PGAE</v>
      </c>
      <c r="K687" t="str">
        <f>IF(ISERROR(VLOOKUP($A687,'2021_NQC_List-11_13'!$A$2:$T$1532,4,FALSE)),"","NQC")</f>
        <v>NQC</v>
      </c>
      <c r="L687" s="3" t="str">
        <f>IF(ISERROR(VLOOKUP($A687,'2021_NQC_List-11_13'!$A$2:$T$1532,4,FALSE)),"",VLOOKUP($A687,'2021_NQC_List-11_13'!$A$2:$T$1532,18,FALSE))</f>
        <v>EO</v>
      </c>
      <c r="M687">
        <f>IF($K687="NQC",VLOOKUP($A687,'2021_NQC_List-11_13'!$A$2:$T$1532,4,FALSE),0)</f>
        <v>0</v>
      </c>
      <c r="N687">
        <f>IF($K687="NQC",VLOOKUP($A687,'2021_NQC_List-11_13'!$A$2:$T$1532,5,FALSE),0)</f>
        <v>0</v>
      </c>
      <c r="O687">
        <f>IF($K687="NQC",VLOOKUP($A687,'2021_NQC_List-11_13'!$A$2:$T$1532,6,FALSE),0)</f>
        <v>0</v>
      </c>
      <c r="P687">
        <f>IF($K687="NQC",VLOOKUP($A687,'2021_NQC_List-11_13'!$A$2:$T$1532,7,FALSE),0)</f>
        <v>0</v>
      </c>
      <c r="Q687">
        <f>IF($K687="NQC",VLOOKUP($A687,'2021_NQC_List-11_13'!$A$2:$T$1532,8,FALSE),0)</f>
        <v>0</v>
      </c>
      <c r="R687">
        <f>IF($K687="NQC",VLOOKUP($A687,'2021_NQC_List-11_13'!$A$2:$T$1532,9,FALSE),0)</f>
        <v>0</v>
      </c>
      <c r="S687">
        <f>IF($K687="NQC",VLOOKUP($A687,'2021_NQC_List-11_13'!$A$2:$T$1532,10,FALSE),0)</f>
        <v>0</v>
      </c>
      <c r="T687">
        <f>IF($K687="NQC",VLOOKUP($A687,'2021_NQC_List-11_13'!$A$2:$T$1532,11,FALSE),0)</f>
        <v>0</v>
      </c>
      <c r="U687">
        <f>IF($K687="NQC",VLOOKUP($A687,'2021_NQC_List-11_13'!$A$2:$T$1532,12,FALSE),0)</f>
        <v>0</v>
      </c>
      <c r="V687">
        <f>IF($K687="NQC",VLOOKUP($A687,'2021_NQC_List-11_13'!$A$2:$T$1532,13,FALSE),0)</f>
        <v>0</v>
      </c>
      <c r="W687">
        <f>IF($K687="NQC",VLOOKUP($A687,'2021_NQC_List-11_13'!$A$2:$T$1532,14,FALSE),0)</f>
        <v>0</v>
      </c>
      <c r="X687">
        <f>IF($K687="NQC",VLOOKUP($A687,'2021_NQC_List-11_13'!$A$2:$T$1532,15,FALSE),0)</f>
        <v>0</v>
      </c>
      <c r="Y687" t="str">
        <f t="shared" si="21"/>
        <v>Non-Hydro</v>
      </c>
      <c r="AA687" t="s">
        <v>4341</v>
      </c>
    </row>
    <row r="688" spans="1:28" x14ac:dyDescent="0.3">
      <c r="A688" t="str">
        <f>'OASIS-11_26'!E714</f>
        <v>LTBERA_1_LB1SR1</v>
      </c>
      <c r="B688" t="str">
        <f>'OASIS-11_26'!G714</f>
        <v>Little Bear Solar 1</v>
      </c>
      <c r="C688" t="str">
        <f>VLOOKUP($A688,'OASIS-11_26'!$E$2:$R$1556,2,FALSE)</f>
        <v>GEN</v>
      </c>
      <c r="D688" s="1">
        <f>VLOOKUP($A688,'OASIS-11_26'!$E$2:$R$1556,11,FALSE)</f>
        <v>0</v>
      </c>
      <c r="E688" s="3" t="str">
        <f t="shared" si="20"/>
        <v/>
      </c>
      <c r="F688" t="str">
        <f>VLOOKUP($A688,'OASIS-11_26'!$E$2:$R$1556,9,FALSE)</f>
        <v>SUN</v>
      </c>
      <c r="G688" t="str">
        <f>VLOOKUP($A688,'OASIS-11_26'!$E$2:$R$1556,8,FALSE)</f>
        <v>PHOTO VOLTAIC</v>
      </c>
      <c r="H688">
        <f>VLOOKUP($A688,'OASIS-11_26'!$E$2:$R$1556,4,FALSE)</f>
        <v>40</v>
      </c>
      <c r="I688">
        <f>VLOOKUP($A688,'OASIS-11_26'!$E$2:$R$1556,5,FALSE)</f>
        <v>40</v>
      </c>
      <c r="J688" t="str">
        <f>VLOOKUP($A688,'OASIS-11_26'!$E$2:$R$1556,6,FALSE)</f>
        <v>PGAE</v>
      </c>
      <c r="K688" t="str">
        <f>IF(ISERROR(VLOOKUP($A688,'2021_NQC_List-11_13'!$A$2:$T$1532,4,FALSE)),"","NQC")</f>
        <v/>
      </c>
      <c r="L688" s="3" t="str">
        <f>IF(ISERROR(VLOOKUP($A688,'2021_NQC_List-11_13'!$A$2:$T$1532,4,FALSE)),"",VLOOKUP($A688,'2021_NQC_List-11_13'!$A$2:$T$1532,18,FALSE))</f>
        <v/>
      </c>
      <c r="M688">
        <f>IF($K688="NQC",VLOOKUP($A688,'2021_NQC_List-11_13'!$A$2:$T$1532,4,FALSE),0)</f>
        <v>0</v>
      </c>
      <c r="N688">
        <f>IF($K688="NQC",VLOOKUP($A688,'2021_NQC_List-11_13'!$A$2:$T$1532,5,FALSE),0)</f>
        <v>0</v>
      </c>
      <c r="O688">
        <f>IF($K688="NQC",VLOOKUP($A688,'2021_NQC_List-11_13'!$A$2:$T$1532,6,FALSE),0)</f>
        <v>0</v>
      </c>
      <c r="P688">
        <f>IF($K688="NQC",VLOOKUP($A688,'2021_NQC_List-11_13'!$A$2:$T$1532,7,FALSE),0)</f>
        <v>0</v>
      </c>
      <c r="Q688">
        <f>IF($K688="NQC",VLOOKUP($A688,'2021_NQC_List-11_13'!$A$2:$T$1532,8,FALSE),0)</f>
        <v>0</v>
      </c>
      <c r="R688">
        <f>IF($K688="NQC",VLOOKUP($A688,'2021_NQC_List-11_13'!$A$2:$T$1532,9,FALSE),0)</f>
        <v>0</v>
      </c>
      <c r="S688">
        <f>IF($K688="NQC",VLOOKUP($A688,'2021_NQC_List-11_13'!$A$2:$T$1532,10,FALSE),0)</f>
        <v>0</v>
      </c>
      <c r="T688">
        <f>IF($K688="NQC",VLOOKUP($A688,'2021_NQC_List-11_13'!$A$2:$T$1532,11,FALSE),0)</f>
        <v>0</v>
      </c>
      <c r="U688">
        <f>IF($K688="NQC",VLOOKUP($A688,'2021_NQC_List-11_13'!$A$2:$T$1532,12,FALSE),0)</f>
        <v>0</v>
      </c>
      <c r="V688">
        <f>IF($K688="NQC",VLOOKUP($A688,'2021_NQC_List-11_13'!$A$2:$T$1532,13,FALSE),0)</f>
        <v>0</v>
      </c>
      <c r="W688">
        <f>IF($K688="NQC",VLOOKUP($A688,'2021_NQC_List-11_13'!$A$2:$T$1532,14,FALSE),0)</f>
        <v>0</v>
      </c>
      <c r="X688">
        <f>IF($K688="NQC",VLOOKUP($A688,'2021_NQC_List-11_13'!$A$2:$T$1532,15,FALSE),0)</f>
        <v>0</v>
      </c>
      <c r="Y688" t="str">
        <f t="shared" si="21"/>
        <v>Non-Hydro</v>
      </c>
      <c r="AA688" t="s">
        <v>4341</v>
      </c>
      <c r="AB688" s="129" t="s">
        <v>4406</v>
      </c>
    </row>
    <row r="689" spans="1:27" x14ac:dyDescent="0.3">
      <c r="A689" t="str">
        <f>'OASIS-11_26'!E715</f>
        <v>VLCNTR_6_VCSLR</v>
      </c>
      <c r="B689" t="str">
        <f>'OASIS-11_26'!G715</f>
        <v>Cole Grade</v>
      </c>
      <c r="C689" t="str">
        <f>VLOOKUP($A689,'OASIS-11_26'!$E$2:$R$1556,2,FALSE)</f>
        <v>GEN</v>
      </c>
      <c r="D689" s="1">
        <f>VLOOKUP($A689,'OASIS-11_26'!$E$2:$R$1556,11,FALSE)</f>
        <v>42711</v>
      </c>
      <c r="E689" s="3">
        <f t="shared" si="20"/>
        <v>2016</v>
      </c>
      <c r="F689" t="str">
        <f>VLOOKUP($A689,'OASIS-11_26'!$E$2:$R$1556,9,FALSE)</f>
        <v>SUN</v>
      </c>
      <c r="G689" t="str">
        <f>VLOOKUP($A689,'OASIS-11_26'!$E$2:$R$1556,8,FALSE)</f>
        <v>PHOTO VOLTAIC</v>
      </c>
      <c r="H689">
        <f>VLOOKUP($A689,'OASIS-11_26'!$E$2:$R$1556,4,FALSE)</f>
        <v>2.33</v>
      </c>
      <c r="I689">
        <f>VLOOKUP($A689,'OASIS-11_26'!$E$2:$R$1556,5,FALSE)</f>
        <v>2.4</v>
      </c>
      <c r="J689" t="str">
        <f>VLOOKUP($A689,'OASIS-11_26'!$E$2:$R$1556,6,FALSE)</f>
        <v>SDGE</v>
      </c>
      <c r="K689" t="str">
        <f>IF(ISERROR(VLOOKUP($A689,'2021_NQC_List-11_13'!$A$2:$T$1532,4,FALSE)),"","NQC")</f>
        <v>NQC</v>
      </c>
      <c r="L689" s="3" t="str">
        <f>IF(ISERROR(VLOOKUP($A689,'2021_NQC_List-11_13'!$A$2:$T$1532,4,FALSE)),"",VLOOKUP($A689,'2021_NQC_List-11_13'!$A$2:$T$1532,18,FALSE))</f>
        <v>FC</v>
      </c>
      <c r="M689">
        <f>IF($K689="NQC",VLOOKUP($A689,'2021_NQC_List-11_13'!$A$2:$T$1532,4,FALSE),0)</f>
        <v>0.09</v>
      </c>
      <c r="N689">
        <f>IF($K689="NQC",VLOOKUP($A689,'2021_NQC_List-11_13'!$A$2:$T$1532,5,FALSE),0)</f>
        <v>7.0000000000000007E-2</v>
      </c>
      <c r="O689">
        <f>IF($K689="NQC",VLOOKUP($A689,'2021_NQC_List-11_13'!$A$2:$T$1532,6,FALSE),0)</f>
        <v>0.42</v>
      </c>
      <c r="P689">
        <f>IF($K689="NQC",VLOOKUP($A689,'2021_NQC_List-11_13'!$A$2:$T$1532,7,FALSE),0)</f>
        <v>0.35</v>
      </c>
      <c r="Q689">
        <f>IF($K689="NQC",VLOOKUP($A689,'2021_NQC_List-11_13'!$A$2:$T$1532,8,FALSE),0)</f>
        <v>0.37</v>
      </c>
      <c r="R689">
        <f>IF($K689="NQC",VLOOKUP($A689,'2021_NQC_List-11_13'!$A$2:$T$1532,9,FALSE),0)</f>
        <v>0.72</v>
      </c>
      <c r="S689">
        <f>IF($K689="NQC",VLOOKUP($A689,'2021_NQC_List-11_13'!$A$2:$T$1532,10,FALSE),0)</f>
        <v>0.91</v>
      </c>
      <c r="T689">
        <f>IF($K689="NQC",VLOOKUP($A689,'2021_NQC_List-11_13'!$A$2:$T$1532,11,FALSE),0)</f>
        <v>0.63</v>
      </c>
      <c r="U689">
        <f>IF($K689="NQC",VLOOKUP($A689,'2021_NQC_List-11_13'!$A$2:$T$1532,12,FALSE),0)</f>
        <v>0.33</v>
      </c>
      <c r="V689">
        <f>IF($K689="NQC",VLOOKUP($A689,'2021_NQC_List-11_13'!$A$2:$T$1532,13,FALSE),0)</f>
        <v>0.05</v>
      </c>
      <c r="W689">
        <f>IF($K689="NQC",VLOOKUP($A689,'2021_NQC_List-11_13'!$A$2:$T$1532,14,FALSE),0)</f>
        <v>0.05</v>
      </c>
      <c r="X689">
        <f>IF($K689="NQC",VLOOKUP($A689,'2021_NQC_List-11_13'!$A$2:$T$1532,15,FALSE),0)</f>
        <v>0</v>
      </c>
      <c r="Y689" t="str">
        <f t="shared" si="21"/>
        <v>Non-Hydro</v>
      </c>
      <c r="AA689" t="s">
        <v>4341</v>
      </c>
    </row>
    <row r="690" spans="1:27" x14ac:dyDescent="0.3">
      <c r="A690" t="str">
        <f>'OASIS-11_26'!E716</f>
        <v>DSRTSN_2_SOLAR2</v>
      </c>
      <c r="B690" t="str">
        <f>'OASIS-11_26'!G716</f>
        <v>Desert Sunlight 250</v>
      </c>
      <c r="C690" t="str">
        <f>VLOOKUP($A690,'OASIS-11_26'!$E$2:$R$1556,2,FALSE)</f>
        <v>GEN</v>
      </c>
      <c r="D690" s="1">
        <f>VLOOKUP($A690,'OASIS-11_26'!$E$2:$R$1556,11,FALSE)</f>
        <v>41559</v>
      </c>
      <c r="E690" s="3">
        <f t="shared" si="20"/>
        <v>2013</v>
      </c>
      <c r="F690" t="str">
        <f>VLOOKUP($A690,'OASIS-11_26'!$E$2:$R$1556,9,FALSE)</f>
        <v>SUN</v>
      </c>
      <c r="G690" t="str">
        <f>VLOOKUP($A690,'OASIS-11_26'!$E$2:$R$1556,8,FALSE)</f>
        <v>PHOTO VOLTAIC</v>
      </c>
      <c r="H690">
        <f>VLOOKUP($A690,'OASIS-11_26'!$E$2:$R$1556,4,FALSE)</f>
        <v>250</v>
      </c>
      <c r="I690">
        <f>VLOOKUP($A690,'OASIS-11_26'!$E$2:$R$1556,5,FALSE)</f>
        <v>0</v>
      </c>
      <c r="J690" t="str">
        <f>VLOOKUP($A690,'OASIS-11_26'!$E$2:$R$1556,6,FALSE)</f>
        <v>SCE</v>
      </c>
      <c r="K690" t="str">
        <f>IF(ISERROR(VLOOKUP($A690,'2021_NQC_List-11_13'!$A$2:$T$1532,4,FALSE)),"","NQC")</f>
        <v>NQC</v>
      </c>
      <c r="L690" s="3" t="str">
        <f>IF(ISERROR(VLOOKUP($A690,'2021_NQC_List-11_13'!$A$2:$T$1532,4,FALSE)),"",VLOOKUP($A690,'2021_NQC_List-11_13'!$A$2:$T$1532,18,FALSE))</f>
        <v>FC</v>
      </c>
      <c r="M690">
        <f>IF($K690="NQC",VLOOKUP($A690,'2021_NQC_List-11_13'!$A$2:$T$1532,4,FALSE),0)</f>
        <v>10</v>
      </c>
      <c r="N690">
        <f>IF($K690="NQC",VLOOKUP($A690,'2021_NQC_List-11_13'!$A$2:$T$1532,5,FALSE),0)</f>
        <v>7.5</v>
      </c>
      <c r="O690">
        <f>IF($K690="NQC",VLOOKUP($A690,'2021_NQC_List-11_13'!$A$2:$T$1532,6,FALSE),0)</f>
        <v>45</v>
      </c>
      <c r="P690">
        <f>IF($K690="NQC",VLOOKUP($A690,'2021_NQC_List-11_13'!$A$2:$T$1532,7,FALSE),0)</f>
        <v>37.5</v>
      </c>
      <c r="Q690">
        <f>IF($K690="NQC",VLOOKUP($A690,'2021_NQC_List-11_13'!$A$2:$T$1532,8,FALSE),0)</f>
        <v>40</v>
      </c>
      <c r="R690">
        <f>IF($K690="NQC",VLOOKUP($A690,'2021_NQC_List-11_13'!$A$2:$T$1532,9,FALSE),0)</f>
        <v>77.5</v>
      </c>
      <c r="S690">
        <f>IF($K690="NQC",VLOOKUP($A690,'2021_NQC_List-11_13'!$A$2:$T$1532,10,FALSE),0)</f>
        <v>97.5</v>
      </c>
      <c r="T690">
        <f>IF($K690="NQC",VLOOKUP($A690,'2021_NQC_List-11_13'!$A$2:$T$1532,11,FALSE),0)</f>
        <v>67.5</v>
      </c>
      <c r="U690">
        <f>IF($K690="NQC",VLOOKUP($A690,'2021_NQC_List-11_13'!$A$2:$T$1532,12,FALSE),0)</f>
        <v>35</v>
      </c>
      <c r="V690">
        <f>IF($K690="NQC",VLOOKUP($A690,'2021_NQC_List-11_13'!$A$2:$T$1532,13,FALSE),0)</f>
        <v>5</v>
      </c>
      <c r="W690">
        <f>IF($K690="NQC",VLOOKUP($A690,'2021_NQC_List-11_13'!$A$2:$T$1532,14,FALSE),0)</f>
        <v>5</v>
      </c>
      <c r="X690">
        <f>IF($K690="NQC",VLOOKUP($A690,'2021_NQC_List-11_13'!$A$2:$T$1532,15,FALSE),0)</f>
        <v>0</v>
      </c>
      <c r="Y690" t="str">
        <f t="shared" si="21"/>
        <v>Non-Hydro</v>
      </c>
      <c r="AA690" t="s">
        <v>4341</v>
      </c>
    </row>
    <row r="691" spans="1:27" x14ac:dyDescent="0.3">
      <c r="A691" t="str">
        <f>'OASIS-11_26'!E717</f>
        <v>COLEMN_2_UNIT</v>
      </c>
      <c r="B691" t="str">
        <f>'OASIS-11_26'!G717</f>
        <v>Coleman</v>
      </c>
      <c r="C691" t="str">
        <f>VLOOKUP($A691,'OASIS-11_26'!$E$2:$R$1556,2,FALSE)</f>
        <v>GEN</v>
      </c>
      <c r="D691" s="1">
        <f>VLOOKUP($A691,'OASIS-11_26'!$E$2:$R$1556,11,FALSE)</f>
        <v>28856</v>
      </c>
      <c r="E691" s="3">
        <f t="shared" si="20"/>
        <v>1979</v>
      </c>
      <c r="F691" t="str">
        <f>VLOOKUP($A691,'OASIS-11_26'!$E$2:$R$1556,9,FALSE)</f>
        <v>WATER</v>
      </c>
      <c r="G691" t="str">
        <f>VLOOKUP($A691,'OASIS-11_26'!$E$2:$R$1556,8,FALSE)</f>
        <v>HYDRO</v>
      </c>
      <c r="H691">
        <f>VLOOKUP($A691,'OASIS-11_26'!$E$2:$R$1556,4,FALSE)</f>
        <v>13</v>
      </c>
      <c r="I691">
        <f>VLOOKUP($A691,'OASIS-11_26'!$E$2:$R$1556,5,FALSE)</f>
        <v>13</v>
      </c>
      <c r="J691" t="str">
        <f>VLOOKUP($A691,'OASIS-11_26'!$E$2:$R$1556,6,FALSE)</f>
        <v>PGAE</v>
      </c>
      <c r="K691" t="str">
        <f>IF(ISERROR(VLOOKUP($A691,'2021_NQC_List-11_13'!$A$2:$T$1532,4,FALSE)),"","NQC")</f>
        <v>NQC</v>
      </c>
      <c r="L691" s="3" t="str">
        <f>IF(ISERROR(VLOOKUP($A691,'2021_NQC_List-11_13'!$A$2:$T$1532,4,FALSE)),"",VLOOKUP($A691,'2021_NQC_List-11_13'!$A$2:$T$1532,18,FALSE))</f>
        <v>FC</v>
      </c>
      <c r="M691">
        <f>IF($K691="NQC",VLOOKUP($A691,'2021_NQC_List-11_13'!$A$2:$T$1532,4,FALSE),0)</f>
        <v>6.3</v>
      </c>
      <c r="N691">
        <f>IF($K691="NQC",VLOOKUP($A691,'2021_NQC_List-11_13'!$A$2:$T$1532,5,FALSE),0)</f>
        <v>6.4</v>
      </c>
      <c r="O691">
        <f>IF($K691="NQC",VLOOKUP($A691,'2021_NQC_List-11_13'!$A$2:$T$1532,6,FALSE),0)</f>
        <v>8.81</v>
      </c>
      <c r="P691">
        <f>IF($K691="NQC",VLOOKUP($A691,'2021_NQC_List-11_13'!$A$2:$T$1532,7,FALSE),0)</f>
        <v>8.93</v>
      </c>
      <c r="Q691">
        <f>IF($K691="NQC",VLOOKUP($A691,'2021_NQC_List-11_13'!$A$2:$T$1532,8,FALSE),0)</f>
        <v>8.94</v>
      </c>
      <c r="R691">
        <f>IF($K691="NQC",VLOOKUP($A691,'2021_NQC_List-11_13'!$A$2:$T$1532,9,FALSE),0)</f>
        <v>6.33</v>
      </c>
      <c r="S691">
        <f>IF($K691="NQC",VLOOKUP($A691,'2021_NQC_List-11_13'!$A$2:$T$1532,10,FALSE),0)</f>
        <v>3.71</v>
      </c>
      <c r="T691">
        <f>IF($K691="NQC",VLOOKUP($A691,'2021_NQC_List-11_13'!$A$2:$T$1532,11,FALSE),0)</f>
        <v>1.67</v>
      </c>
      <c r="U691">
        <f>IF($K691="NQC",VLOOKUP($A691,'2021_NQC_List-11_13'!$A$2:$T$1532,12,FALSE),0)</f>
        <v>4.37</v>
      </c>
      <c r="V691">
        <f>IF($K691="NQC",VLOOKUP($A691,'2021_NQC_List-11_13'!$A$2:$T$1532,13,FALSE),0)</f>
        <v>4.24</v>
      </c>
      <c r="W691">
        <f>IF($K691="NQC",VLOOKUP($A691,'2021_NQC_List-11_13'!$A$2:$T$1532,14,FALSE),0)</f>
        <v>3.77</v>
      </c>
      <c r="X691">
        <f>IF($K691="NQC",VLOOKUP($A691,'2021_NQC_List-11_13'!$A$2:$T$1532,15,FALSE),0)</f>
        <v>3.19</v>
      </c>
      <c r="Y691" t="str">
        <f t="shared" si="21"/>
        <v>Hydro-Small Hydro</v>
      </c>
      <c r="AA691" t="s">
        <v>4341</v>
      </c>
    </row>
    <row r="692" spans="1:27" x14ac:dyDescent="0.3">
      <c r="A692" t="str">
        <f>'OASIS-11_26'!E718</f>
        <v>IGNACO_1_QF</v>
      </c>
      <c r="B692" t="str">
        <f>'OASIS-11_26'!G718</f>
        <v>SMALL QF AGGREGATION - VALLEJO/DINSMORE</v>
      </c>
      <c r="C692" t="str">
        <f>VLOOKUP($A692,'OASIS-11_26'!$E$2:$R$1556,2,FALSE)</f>
        <v>GEN</v>
      </c>
      <c r="D692" s="1">
        <f>VLOOKUP($A692,'OASIS-11_26'!$E$2:$R$1556,11,FALSE)</f>
        <v>31048</v>
      </c>
      <c r="E692" s="3">
        <f t="shared" si="20"/>
        <v>1985</v>
      </c>
      <c r="F692" t="str">
        <f>VLOOKUP($A692,'OASIS-11_26'!$E$2:$R$1556,9,FALSE)</f>
        <v>OTHER</v>
      </c>
      <c r="G692" t="str">
        <f>VLOOKUP($A692,'OASIS-11_26'!$E$2:$R$1556,8,FALSE)</f>
        <v>OTHER</v>
      </c>
      <c r="H692">
        <f>VLOOKUP($A692,'OASIS-11_26'!$E$2:$R$1556,4,FALSE)</f>
        <v>0.5</v>
      </c>
      <c r="I692">
        <f>VLOOKUP($A692,'OASIS-11_26'!$E$2:$R$1556,5,FALSE)</f>
        <v>1</v>
      </c>
      <c r="J692" t="str">
        <f>VLOOKUP($A692,'OASIS-11_26'!$E$2:$R$1556,6,FALSE)</f>
        <v>PGAE</v>
      </c>
      <c r="K692" t="str">
        <f>IF(ISERROR(VLOOKUP($A692,'2021_NQC_List-11_13'!$A$2:$T$1532,4,FALSE)),"","NQC")</f>
        <v>NQC</v>
      </c>
      <c r="L692" s="3" t="str">
        <f>IF(ISERROR(VLOOKUP($A692,'2021_NQC_List-11_13'!$A$2:$T$1532,4,FALSE)),"",VLOOKUP($A692,'2021_NQC_List-11_13'!$A$2:$T$1532,18,FALSE))</f>
        <v>FC</v>
      </c>
      <c r="M692">
        <f>IF($K692="NQC",VLOOKUP($A692,'2021_NQC_List-11_13'!$A$2:$T$1532,4,FALSE),0)</f>
        <v>0.01</v>
      </c>
      <c r="N692">
        <f>IF($K692="NQC",VLOOKUP($A692,'2021_NQC_List-11_13'!$A$2:$T$1532,5,FALSE),0)</f>
        <v>0.01</v>
      </c>
      <c r="O692">
        <f>IF($K692="NQC",VLOOKUP($A692,'2021_NQC_List-11_13'!$A$2:$T$1532,6,FALSE),0)</f>
        <v>0.03</v>
      </c>
      <c r="P692">
        <f>IF($K692="NQC",VLOOKUP($A692,'2021_NQC_List-11_13'!$A$2:$T$1532,7,FALSE),0)</f>
        <v>0.02</v>
      </c>
      <c r="Q692">
        <f>IF($K692="NQC",VLOOKUP($A692,'2021_NQC_List-11_13'!$A$2:$T$1532,8,FALSE),0)</f>
        <v>0.02</v>
      </c>
      <c r="R692">
        <f>IF($K692="NQC",VLOOKUP($A692,'2021_NQC_List-11_13'!$A$2:$T$1532,9,FALSE),0)</f>
        <v>0.02</v>
      </c>
      <c r="S692">
        <f>IF($K692="NQC",VLOOKUP($A692,'2021_NQC_List-11_13'!$A$2:$T$1532,10,FALSE),0)</f>
        <v>0.01</v>
      </c>
      <c r="T692">
        <f>IF($K692="NQC",VLOOKUP($A692,'2021_NQC_List-11_13'!$A$2:$T$1532,11,FALSE),0)</f>
        <v>0</v>
      </c>
      <c r="U692">
        <f>IF($K692="NQC",VLOOKUP($A692,'2021_NQC_List-11_13'!$A$2:$T$1532,12,FALSE),0)</f>
        <v>0.01</v>
      </c>
      <c r="V692">
        <f>IF($K692="NQC",VLOOKUP($A692,'2021_NQC_List-11_13'!$A$2:$T$1532,13,FALSE),0)</f>
        <v>0</v>
      </c>
      <c r="W692">
        <f>IF($K692="NQC",VLOOKUP($A692,'2021_NQC_List-11_13'!$A$2:$T$1532,14,FALSE),0)</f>
        <v>0</v>
      </c>
      <c r="X692">
        <f>IF($K692="NQC",VLOOKUP($A692,'2021_NQC_List-11_13'!$A$2:$T$1532,15,FALSE),0)</f>
        <v>0</v>
      </c>
      <c r="Y692" t="str">
        <f t="shared" si="21"/>
        <v>Non-Hydro</v>
      </c>
      <c r="AA692" t="s">
        <v>4341</v>
      </c>
    </row>
    <row r="693" spans="1:27" x14ac:dyDescent="0.3">
      <c r="A693" t="str">
        <f>'OASIS-11_26'!E719</f>
        <v>METEC_2_PL1X3</v>
      </c>
      <c r="B693" t="str">
        <f>'OASIS-11_26'!G719</f>
        <v>Metcalf Energy Center</v>
      </c>
      <c r="C693" t="str">
        <f>VLOOKUP($A693,'OASIS-11_26'!$E$2:$R$1556,2,FALSE)</f>
        <v>GEN</v>
      </c>
      <c r="D693" s="1">
        <f>VLOOKUP($A693,'OASIS-11_26'!$E$2:$R$1556,11,FALSE)</f>
        <v>38499</v>
      </c>
      <c r="E693" s="3">
        <f t="shared" si="20"/>
        <v>2005</v>
      </c>
      <c r="F693" t="str">
        <f>VLOOKUP($A693,'OASIS-11_26'!$E$2:$R$1556,9,FALSE)</f>
        <v>NATURAL GAS</v>
      </c>
      <c r="G693" t="str">
        <f>VLOOKUP($A693,'OASIS-11_26'!$E$2:$R$1556,8,FALSE)</f>
        <v>COMBINED CYCLE</v>
      </c>
      <c r="H693">
        <f>VLOOKUP($A693,'OASIS-11_26'!$E$2:$R$1556,4,FALSE)</f>
        <v>593.16</v>
      </c>
      <c r="I693">
        <f>VLOOKUP($A693,'OASIS-11_26'!$E$2:$R$1556,5,FALSE)</f>
        <v>0</v>
      </c>
      <c r="J693" t="str">
        <f>VLOOKUP($A693,'OASIS-11_26'!$E$2:$R$1556,6,FALSE)</f>
        <v>PGAE</v>
      </c>
      <c r="K693" t="str">
        <f>IF(ISERROR(VLOOKUP($A693,'2021_NQC_List-11_13'!$A$2:$T$1532,4,FALSE)),"","NQC")</f>
        <v>NQC</v>
      </c>
      <c r="L693" s="3" t="str">
        <f>IF(ISERROR(VLOOKUP($A693,'2021_NQC_List-11_13'!$A$2:$T$1532,4,FALSE)),"",VLOOKUP($A693,'2021_NQC_List-11_13'!$A$2:$T$1532,18,FALSE))</f>
        <v>FC</v>
      </c>
      <c r="M693">
        <f>IF($K693="NQC",VLOOKUP($A693,'2021_NQC_List-11_13'!$A$2:$T$1532,4,FALSE),0)</f>
        <v>593.16</v>
      </c>
      <c r="N693">
        <f>IF($K693="NQC",VLOOKUP($A693,'2021_NQC_List-11_13'!$A$2:$T$1532,5,FALSE),0)</f>
        <v>593.16</v>
      </c>
      <c r="O693">
        <f>IF($K693="NQC",VLOOKUP($A693,'2021_NQC_List-11_13'!$A$2:$T$1532,6,FALSE),0)</f>
        <v>593.16</v>
      </c>
      <c r="P693">
        <f>IF($K693="NQC",VLOOKUP($A693,'2021_NQC_List-11_13'!$A$2:$T$1532,7,FALSE),0)</f>
        <v>593.16</v>
      </c>
      <c r="Q693">
        <f>IF($K693="NQC",VLOOKUP($A693,'2021_NQC_List-11_13'!$A$2:$T$1532,8,FALSE),0)</f>
        <v>585</v>
      </c>
      <c r="R693">
        <f>IF($K693="NQC",VLOOKUP($A693,'2021_NQC_List-11_13'!$A$2:$T$1532,9,FALSE),0)</f>
        <v>575</v>
      </c>
      <c r="S693">
        <f>IF($K693="NQC",VLOOKUP($A693,'2021_NQC_List-11_13'!$A$2:$T$1532,10,FALSE),0)</f>
        <v>570</v>
      </c>
      <c r="T693">
        <f>IF($K693="NQC",VLOOKUP($A693,'2021_NQC_List-11_13'!$A$2:$T$1532,11,FALSE),0)</f>
        <v>570</v>
      </c>
      <c r="U693">
        <f>IF($K693="NQC",VLOOKUP($A693,'2021_NQC_List-11_13'!$A$2:$T$1532,12,FALSE),0)</f>
        <v>580</v>
      </c>
      <c r="V693">
        <f>IF($K693="NQC",VLOOKUP($A693,'2021_NQC_List-11_13'!$A$2:$T$1532,13,FALSE),0)</f>
        <v>593.16</v>
      </c>
      <c r="W693">
        <f>IF($K693="NQC",VLOOKUP($A693,'2021_NQC_List-11_13'!$A$2:$T$1532,14,FALSE),0)</f>
        <v>593.16</v>
      </c>
      <c r="X693">
        <f>IF($K693="NQC",VLOOKUP($A693,'2021_NQC_List-11_13'!$A$2:$T$1532,15,FALSE),0)</f>
        <v>593.16</v>
      </c>
      <c r="Y693" t="str">
        <f t="shared" si="21"/>
        <v>Non-Hydro</v>
      </c>
      <c r="AA693" t="s">
        <v>4341</v>
      </c>
    </row>
    <row r="694" spans="1:27" x14ac:dyDescent="0.3">
      <c r="A694" t="str">
        <f>'OASIS-11_26'!E720</f>
        <v>CHWCHL_1_BIOMAS</v>
      </c>
      <c r="B694" t="str">
        <f>'OASIS-11_26'!G720</f>
        <v>Chow II Biomass to Energy</v>
      </c>
      <c r="C694" t="str">
        <f>VLOOKUP($A694,'OASIS-11_26'!$E$2:$R$1556,2,FALSE)</f>
        <v>GEN</v>
      </c>
      <c r="D694" s="1">
        <f>VLOOKUP($A694,'OASIS-11_26'!$E$2:$R$1556,11,FALSE)</f>
        <v>39576</v>
      </c>
      <c r="E694" s="3">
        <f t="shared" si="20"/>
        <v>2008</v>
      </c>
      <c r="F694" t="str">
        <f>VLOOKUP($A694,'OASIS-11_26'!$E$2:$R$1556,9,FALSE)</f>
        <v>BIOMASS</v>
      </c>
      <c r="G694" t="str">
        <f>VLOOKUP($A694,'OASIS-11_26'!$E$2:$R$1556,8,FALSE)</f>
        <v>STEAM</v>
      </c>
      <c r="H694">
        <f>VLOOKUP($A694,'OASIS-11_26'!$E$2:$R$1556,4,FALSE)</f>
        <v>10.8</v>
      </c>
      <c r="I694">
        <f>VLOOKUP($A694,'OASIS-11_26'!$E$2:$R$1556,5,FALSE)</f>
        <v>12.5</v>
      </c>
      <c r="J694" t="str">
        <f>VLOOKUP($A694,'OASIS-11_26'!$E$2:$R$1556,6,FALSE)</f>
        <v>PGAE</v>
      </c>
      <c r="K694" t="str">
        <f>IF(ISERROR(VLOOKUP($A694,'2021_NQC_List-11_13'!$A$2:$T$1532,4,FALSE)),"","NQC")</f>
        <v>NQC</v>
      </c>
      <c r="L694" s="3" t="str">
        <f>IF(ISERROR(VLOOKUP($A694,'2021_NQC_List-11_13'!$A$2:$T$1532,4,FALSE)),"",VLOOKUP($A694,'2021_NQC_List-11_13'!$A$2:$T$1532,18,FALSE))</f>
        <v>FC</v>
      </c>
      <c r="M694">
        <f>IF($K694="NQC",VLOOKUP($A694,'2021_NQC_List-11_13'!$A$2:$T$1532,4,FALSE),0)</f>
        <v>8.99</v>
      </c>
      <c r="N694">
        <f>IF($K694="NQC",VLOOKUP($A694,'2021_NQC_List-11_13'!$A$2:$T$1532,5,FALSE),0)</f>
        <v>9.7100000000000009</v>
      </c>
      <c r="O694">
        <f>IF($K694="NQC",VLOOKUP($A694,'2021_NQC_List-11_13'!$A$2:$T$1532,6,FALSE),0)</f>
        <v>10.029999999999999</v>
      </c>
      <c r="P694">
        <f>IF($K694="NQC",VLOOKUP($A694,'2021_NQC_List-11_13'!$A$2:$T$1532,7,FALSE),0)</f>
        <v>9.48</v>
      </c>
      <c r="Q694">
        <f>IF($K694="NQC",VLOOKUP($A694,'2021_NQC_List-11_13'!$A$2:$T$1532,8,FALSE),0)</f>
        <v>8.57</v>
      </c>
      <c r="R694">
        <f>IF($K694="NQC",VLOOKUP($A694,'2021_NQC_List-11_13'!$A$2:$T$1532,9,FALSE),0)</f>
        <v>9.57</v>
      </c>
      <c r="S694">
        <f>IF($K694="NQC",VLOOKUP($A694,'2021_NQC_List-11_13'!$A$2:$T$1532,10,FALSE),0)</f>
        <v>9.82</v>
      </c>
      <c r="T694">
        <f>IF($K694="NQC",VLOOKUP($A694,'2021_NQC_List-11_13'!$A$2:$T$1532,11,FALSE),0)</f>
        <v>9.33</v>
      </c>
      <c r="U694">
        <f>IF($K694="NQC",VLOOKUP($A694,'2021_NQC_List-11_13'!$A$2:$T$1532,12,FALSE),0)</f>
        <v>10.01</v>
      </c>
      <c r="V694">
        <f>IF($K694="NQC",VLOOKUP($A694,'2021_NQC_List-11_13'!$A$2:$T$1532,13,FALSE),0)</f>
        <v>9.23</v>
      </c>
      <c r="W694">
        <f>IF($K694="NQC",VLOOKUP($A694,'2021_NQC_List-11_13'!$A$2:$T$1532,14,FALSE),0)</f>
        <v>9.59</v>
      </c>
      <c r="X694">
        <f>IF($K694="NQC",VLOOKUP($A694,'2021_NQC_List-11_13'!$A$2:$T$1532,15,FALSE),0)</f>
        <v>9.91</v>
      </c>
      <c r="Y694" t="str">
        <f t="shared" si="21"/>
        <v>Non-Hydro</v>
      </c>
      <c r="AA694" t="s">
        <v>4341</v>
      </c>
    </row>
    <row r="695" spans="1:27" x14ac:dyDescent="0.3">
      <c r="A695" t="str">
        <f>'OASIS-11_26'!E721</f>
        <v>DELAMO_2_SOLAR1</v>
      </c>
      <c r="B695" t="str">
        <f>'OASIS-11_26'!G721</f>
        <v>Golden Springs Building H</v>
      </c>
      <c r="C695" t="str">
        <f>VLOOKUP($A695,'OASIS-11_26'!$E$2:$R$1556,2,FALSE)</f>
        <v>GEN</v>
      </c>
      <c r="D695" s="1">
        <f>VLOOKUP($A695,'OASIS-11_26'!$E$2:$R$1556,11,FALSE)</f>
        <v>42116</v>
      </c>
      <c r="E695" s="3">
        <f t="shared" si="20"/>
        <v>2015</v>
      </c>
      <c r="F695" t="str">
        <f>VLOOKUP($A695,'OASIS-11_26'!$E$2:$R$1556,9,FALSE)</f>
        <v>SUN</v>
      </c>
      <c r="G695" t="str">
        <f>VLOOKUP($A695,'OASIS-11_26'!$E$2:$R$1556,8,FALSE)</f>
        <v>PHOTO VOLTAIC</v>
      </c>
      <c r="H695">
        <f>VLOOKUP($A695,'OASIS-11_26'!$E$2:$R$1556,4,FALSE)</f>
        <v>1.5</v>
      </c>
      <c r="I695">
        <f>VLOOKUP($A695,'OASIS-11_26'!$E$2:$R$1556,5,FALSE)</f>
        <v>1.5</v>
      </c>
      <c r="J695" t="str">
        <f>VLOOKUP($A695,'OASIS-11_26'!$E$2:$R$1556,6,FALSE)</f>
        <v>SCE</v>
      </c>
      <c r="K695" t="str">
        <f>IF(ISERROR(VLOOKUP($A695,'2021_NQC_List-11_13'!$A$2:$T$1532,4,FALSE)),"","NQC")</f>
        <v>NQC</v>
      </c>
      <c r="L695" s="3" t="str">
        <f>IF(ISERROR(VLOOKUP($A695,'2021_NQC_List-11_13'!$A$2:$T$1532,4,FALSE)),"",VLOOKUP($A695,'2021_NQC_List-11_13'!$A$2:$T$1532,18,FALSE))</f>
        <v>FC</v>
      </c>
      <c r="M695">
        <f>IF($K695="NQC",VLOOKUP($A695,'2021_NQC_List-11_13'!$A$2:$T$1532,4,FALSE),0)</f>
        <v>0.06</v>
      </c>
      <c r="N695">
        <f>IF($K695="NQC",VLOOKUP($A695,'2021_NQC_List-11_13'!$A$2:$T$1532,5,FALSE),0)</f>
        <v>0.05</v>
      </c>
      <c r="O695">
        <f>IF($K695="NQC",VLOOKUP($A695,'2021_NQC_List-11_13'!$A$2:$T$1532,6,FALSE),0)</f>
        <v>0.27</v>
      </c>
      <c r="P695">
        <f>IF($K695="NQC",VLOOKUP($A695,'2021_NQC_List-11_13'!$A$2:$T$1532,7,FALSE),0)</f>
        <v>0.23</v>
      </c>
      <c r="Q695">
        <f>IF($K695="NQC",VLOOKUP($A695,'2021_NQC_List-11_13'!$A$2:$T$1532,8,FALSE),0)</f>
        <v>0.24</v>
      </c>
      <c r="R695">
        <f>IF($K695="NQC",VLOOKUP($A695,'2021_NQC_List-11_13'!$A$2:$T$1532,9,FALSE),0)</f>
        <v>0.47</v>
      </c>
      <c r="S695">
        <f>IF($K695="NQC",VLOOKUP($A695,'2021_NQC_List-11_13'!$A$2:$T$1532,10,FALSE),0)</f>
        <v>0.59</v>
      </c>
      <c r="T695">
        <f>IF($K695="NQC",VLOOKUP($A695,'2021_NQC_List-11_13'!$A$2:$T$1532,11,FALSE),0)</f>
        <v>0.41</v>
      </c>
      <c r="U695">
        <f>IF($K695="NQC",VLOOKUP($A695,'2021_NQC_List-11_13'!$A$2:$T$1532,12,FALSE),0)</f>
        <v>0.21</v>
      </c>
      <c r="V695">
        <f>IF($K695="NQC",VLOOKUP($A695,'2021_NQC_List-11_13'!$A$2:$T$1532,13,FALSE),0)</f>
        <v>0.03</v>
      </c>
      <c r="W695">
        <f>IF($K695="NQC",VLOOKUP($A695,'2021_NQC_List-11_13'!$A$2:$T$1532,14,FALSE),0)</f>
        <v>0.03</v>
      </c>
      <c r="X695">
        <f>IF($K695="NQC",VLOOKUP($A695,'2021_NQC_List-11_13'!$A$2:$T$1532,15,FALSE),0)</f>
        <v>0</v>
      </c>
      <c r="Y695" t="str">
        <f t="shared" si="21"/>
        <v>Non-Hydro</v>
      </c>
      <c r="AA695" t="s">
        <v>4341</v>
      </c>
    </row>
    <row r="696" spans="1:27" x14ac:dyDescent="0.3">
      <c r="A696" t="str">
        <f>'OASIS-11_26'!E722</f>
        <v>PHOENX_1_UNIT</v>
      </c>
      <c r="B696" t="str">
        <f>'OASIS-11_26'!G722</f>
        <v>PHOENIX PH</v>
      </c>
      <c r="C696" t="str">
        <f>VLOOKUP($A696,'OASIS-11_26'!$E$2:$R$1556,2,FALSE)</f>
        <v>GEN</v>
      </c>
      <c r="D696" s="1">
        <f>VLOOKUP($A696,'OASIS-11_26'!$E$2:$R$1556,11,FALSE)</f>
        <v>14611</v>
      </c>
      <c r="E696" s="3">
        <f t="shared" si="20"/>
        <v>1940</v>
      </c>
      <c r="F696" t="str">
        <f>VLOOKUP($A696,'OASIS-11_26'!$E$2:$R$1556,9,FALSE)</f>
        <v>WATER</v>
      </c>
      <c r="G696" t="str">
        <f>VLOOKUP($A696,'OASIS-11_26'!$E$2:$R$1556,8,FALSE)</f>
        <v>HYDRO</v>
      </c>
      <c r="H696">
        <f>VLOOKUP($A696,'OASIS-11_26'!$E$2:$R$1556,4,FALSE)</f>
        <v>2</v>
      </c>
      <c r="I696">
        <f>VLOOKUP($A696,'OASIS-11_26'!$E$2:$R$1556,5,FALSE)</f>
        <v>2</v>
      </c>
      <c r="J696" t="str">
        <f>VLOOKUP($A696,'OASIS-11_26'!$E$2:$R$1556,6,FALSE)</f>
        <v>PGAE</v>
      </c>
      <c r="K696" t="str">
        <f>IF(ISERROR(VLOOKUP($A696,'2021_NQC_List-11_13'!$A$2:$T$1532,4,FALSE)),"","NQC")</f>
        <v>NQC</v>
      </c>
      <c r="L696" s="3" t="str">
        <f>IF(ISERROR(VLOOKUP($A696,'2021_NQC_List-11_13'!$A$2:$T$1532,4,FALSE)),"",VLOOKUP($A696,'2021_NQC_List-11_13'!$A$2:$T$1532,18,FALSE))</f>
        <v>FC</v>
      </c>
      <c r="M696">
        <f>IF($K696="NQC",VLOOKUP($A696,'2021_NQC_List-11_13'!$A$2:$T$1532,4,FALSE),0)</f>
        <v>0.56999999999999995</v>
      </c>
      <c r="N696">
        <f>IF($K696="NQC",VLOOKUP($A696,'2021_NQC_List-11_13'!$A$2:$T$1532,5,FALSE),0)</f>
        <v>0.6</v>
      </c>
      <c r="O696">
        <f>IF($K696="NQC",VLOOKUP($A696,'2021_NQC_List-11_13'!$A$2:$T$1532,6,FALSE),0)</f>
        <v>0.88</v>
      </c>
      <c r="P696">
        <f>IF($K696="NQC",VLOOKUP($A696,'2021_NQC_List-11_13'!$A$2:$T$1532,7,FALSE),0)</f>
        <v>0.85</v>
      </c>
      <c r="Q696">
        <f>IF($K696="NQC",VLOOKUP($A696,'2021_NQC_List-11_13'!$A$2:$T$1532,8,FALSE),0)</f>
        <v>0.88</v>
      </c>
      <c r="R696">
        <f>IF($K696="NQC",VLOOKUP($A696,'2021_NQC_List-11_13'!$A$2:$T$1532,9,FALSE),0)</f>
        <v>0.84</v>
      </c>
      <c r="S696">
        <f>IF($K696="NQC",VLOOKUP($A696,'2021_NQC_List-11_13'!$A$2:$T$1532,10,FALSE),0)</f>
        <v>0.91</v>
      </c>
      <c r="T696">
        <f>IF($K696="NQC",VLOOKUP($A696,'2021_NQC_List-11_13'!$A$2:$T$1532,11,FALSE),0)</f>
        <v>0.9</v>
      </c>
      <c r="U696">
        <f>IF($K696="NQC",VLOOKUP($A696,'2021_NQC_List-11_13'!$A$2:$T$1532,12,FALSE),0)</f>
        <v>0.83</v>
      </c>
      <c r="V696">
        <f>IF($K696="NQC",VLOOKUP($A696,'2021_NQC_List-11_13'!$A$2:$T$1532,13,FALSE),0)</f>
        <v>0.33</v>
      </c>
      <c r="W696">
        <f>IF($K696="NQC",VLOOKUP($A696,'2021_NQC_List-11_13'!$A$2:$T$1532,14,FALSE),0)</f>
        <v>0.32</v>
      </c>
      <c r="X696">
        <f>IF($K696="NQC",VLOOKUP($A696,'2021_NQC_List-11_13'!$A$2:$T$1532,15,FALSE),0)</f>
        <v>0.54</v>
      </c>
      <c r="Y696" t="str">
        <f t="shared" si="21"/>
        <v>Hydro-Small Hydro</v>
      </c>
      <c r="AA696" t="s">
        <v>4341</v>
      </c>
    </row>
    <row r="697" spans="1:27" x14ac:dyDescent="0.3">
      <c r="A697" t="str">
        <f>'OASIS-11_26'!E723</f>
        <v>PLACVL_1_RCKCRE</v>
      </c>
      <c r="B697" t="str">
        <f>'OASIS-11_26'!G723</f>
        <v>Rock Creek Hydro</v>
      </c>
      <c r="C697" t="str">
        <f>VLOOKUP($A697,'OASIS-11_26'!$E$2:$R$1556,2,FALSE)</f>
        <v>GEN</v>
      </c>
      <c r="D697" s="1">
        <f>VLOOKUP($A697,'OASIS-11_26'!$E$2:$R$1556,11,FALSE)</f>
        <v>42823</v>
      </c>
      <c r="E697" s="3">
        <f t="shared" si="20"/>
        <v>2017</v>
      </c>
      <c r="F697" t="str">
        <f>VLOOKUP($A697,'OASIS-11_26'!$E$2:$R$1556,9,FALSE)</f>
        <v>WATER</v>
      </c>
      <c r="G697" t="str">
        <f>VLOOKUP($A697,'OASIS-11_26'!$E$2:$R$1556,8,FALSE)</f>
        <v>HYDRO</v>
      </c>
      <c r="H697">
        <f>VLOOKUP($A697,'OASIS-11_26'!$E$2:$R$1556,4,FALSE)</f>
        <v>5</v>
      </c>
      <c r="I697">
        <f>VLOOKUP($A697,'OASIS-11_26'!$E$2:$R$1556,5,FALSE)</f>
        <v>3.6</v>
      </c>
      <c r="J697" t="str">
        <f>VLOOKUP($A697,'OASIS-11_26'!$E$2:$R$1556,6,FALSE)</f>
        <v>PGAE</v>
      </c>
      <c r="K697" t="str">
        <f>IF(ISERROR(VLOOKUP($A697,'2021_NQC_List-11_13'!$A$2:$T$1532,4,FALSE)),"","NQC")</f>
        <v>NQC</v>
      </c>
      <c r="L697" s="3" t="str">
        <f>IF(ISERROR(VLOOKUP($A697,'2021_NQC_List-11_13'!$A$2:$T$1532,4,FALSE)),"",VLOOKUP($A697,'2021_NQC_List-11_13'!$A$2:$T$1532,18,FALSE))</f>
        <v>FC</v>
      </c>
      <c r="M697">
        <f>IF($K697="NQC",VLOOKUP($A697,'2021_NQC_List-11_13'!$A$2:$T$1532,4,FALSE),0)</f>
        <v>0.16</v>
      </c>
      <c r="N697">
        <f>IF($K697="NQC",VLOOKUP($A697,'2021_NQC_List-11_13'!$A$2:$T$1532,5,FALSE),0)</f>
        <v>0.19</v>
      </c>
      <c r="O697">
        <f>IF($K697="NQC",VLOOKUP($A697,'2021_NQC_List-11_13'!$A$2:$T$1532,6,FALSE),0)</f>
        <v>0.65</v>
      </c>
      <c r="P697">
        <f>IF($K697="NQC",VLOOKUP($A697,'2021_NQC_List-11_13'!$A$2:$T$1532,7,FALSE),0)</f>
        <v>0.92</v>
      </c>
      <c r="Q697">
        <f>IF($K697="NQC",VLOOKUP($A697,'2021_NQC_List-11_13'!$A$2:$T$1532,8,FALSE),0)</f>
        <v>0.51</v>
      </c>
      <c r="R697">
        <f>IF($K697="NQC",VLOOKUP($A697,'2021_NQC_List-11_13'!$A$2:$T$1532,9,FALSE),0)</f>
        <v>0.13</v>
      </c>
      <c r="S697">
        <f>IF($K697="NQC",VLOOKUP($A697,'2021_NQC_List-11_13'!$A$2:$T$1532,10,FALSE),0)</f>
        <v>0</v>
      </c>
      <c r="T697">
        <f>IF($K697="NQC",VLOOKUP($A697,'2021_NQC_List-11_13'!$A$2:$T$1532,11,FALSE),0)</f>
        <v>0</v>
      </c>
      <c r="U697">
        <f>IF($K697="NQC",VLOOKUP($A697,'2021_NQC_List-11_13'!$A$2:$T$1532,12,FALSE),0)</f>
        <v>0</v>
      </c>
      <c r="V697">
        <f>IF($K697="NQC",VLOOKUP($A697,'2021_NQC_List-11_13'!$A$2:$T$1532,13,FALSE),0)</f>
        <v>0</v>
      </c>
      <c r="W697">
        <f>IF($K697="NQC",VLOOKUP($A697,'2021_NQC_List-11_13'!$A$2:$T$1532,14,FALSE),0)</f>
        <v>0</v>
      </c>
      <c r="X697">
        <f>IF($K697="NQC",VLOOKUP($A697,'2021_NQC_List-11_13'!$A$2:$T$1532,15,FALSE),0)</f>
        <v>0</v>
      </c>
      <c r="Y697" t="str">
        <f t="shared" si="21"/>
        <v>Hydro-Small Hydro</v>
      </c>
      <c r="AA697" t="s">
        <v>4341</v>
      </c>
    </row>
    <row r="698" spans="1:27" x14ac:dyDescent="0.3">
      <c r="A698" t="str">
        <f>'OASIS-11_26'!E724</f>
        <v>PTLOMA_6_NTCQF</v>
      </c>
      <c r="B698" t="str">
        <f>'OASIS-11_26'!G724</f>
        <v>NTC/MCRD COGENERATION</v>
      </c>
      <c r="C698" t="str">
        <f>VLOOKUP($A698,'OASIS-11_26'!$E$2:$R$1556,2,FALSE)</f>
        <v>GEN</v>
      </c>
      <c r="D698" s="1">
        <f>VLOOKUP($A698,'OASIS-11_26'!$E$2:$R$1556,11,FALSE)</f>
        <v>32509</v>
      </c>
      <c r="E698" s="3">
        <f t="shared" si="20"/>
        <v>1989</v>
      </c>
      <c r="F698" t="str">
        <f>VLOOKUP($A698,'OASIS-11_26'!$E$2:$R$1556,9,FALSE)</f>
        <v>OTHER</v>
      </c>
      <c r="G698" t="str">
        <f>VLOOKUP($A698,'OASIS-11_26'!$E$2:$R$1556,8,FALSE)</f>
        <v>COMBUSTION TURBINE</v>
      </c>
      <c r="H698">
        <f>VLOOKUP($A698,'OASIS-11_26'!$E$2:$R$1556,4,FALSE)</f>
        <v>22.3</v>
      </c>
      <c r="I698">
        <f>VLOOKUP($A698,'OASIS-11_26'!$E$2:$R$1556,5,FALSE)</f>
        <v>23</v>
      </c>
      <c r="J698" t="str">
        <f>VLOOKUP($A698,'OASIS-11_26'!$E$2:$R$1556,6,FALSE)</f>
        <v>SDGE</v>
      </c>
      <c r="K698" t="str">
        <f>IF(ISERROR(VLOOKUP($A698,'2021_NQC_List-11_13'!$A$2:$T$1532,4,FALSE)),"","NQC")</f>
        <v/>
      </c>
      <c r="L698" s="3" t="str">
        <f>IF(ISERROR(VLOOKUP($A698,'2021_NQC_List-11_13'!$A$2:$T$1532,4,FALSE)),"",VLOOKUP($A698,'2021_NQC_List-11_13'!$A$2:$T$1532,18,FALSE))</f>
        <v/>
      </c>
      <c r="M698">
        <f>IF($K698="NQC",VLOOKUP($A698,'2021_NQC_List-11_13'!$A$2:$T$1532,4,FALSE),0)</f>
        <v>0</v>
      </c>
      <c r="N698">
        <f>IF($K698="NQC",VLOOKUP($A698,'2021_NQC_List-11_13'!$A$2:$T$1532,5,FALSE),0)</f>
        <v>0</v>
      </c>
      <c r="O698">
        <f>IF($K698="NQC",VLOOKUP($A698,'2021_NQC_List-11_13'!$A$2:$T$1532,6,FALSE),0)</f>
        <v>0</v>
      </c>
      <c r="P698">
        <f>IF($K698="NQC",VLOOKUP($A698,'2021_NQC_List-11_13'!$A$2:$T$1532,7,FALSE),0)</f>
        <v>0</v>
      </c>
      <c r="Q698">
        <f>IF($K698="NQC",VLOOKUP($A698,'2021_NQC_List-11_13'!$A$2:$T$1532,8,FALSE),0)</f>
        <v>0</v>
      </c>
      <c r="R698">
        <f>IF($K698="NQC",VLOOKUP($A698,'2021_NQC_List-11_13'!$A$2:$T$1532,9,FALSE),0)</f>
        <v>0</v>
      </c>
      <c r="S698">
        <f>IF($K698="NQC",VLOOKUP($A698,'2021_NQC_List-11_13'!$A$2:$T$1532,10,FALSE),0)</f>
        <v>0</v>
      </c>
      <c r="T698">
        <f>IF($K698="NQC",VLOOKUP($A698,'2021_NQC_List-11_13'!$A$2:$T$1532,11,FALSE),0)</f>
        <v>0</v>
      </c>
      <c r="U698">
        <f>IF($K698="NQC",VLOOKUP($A698,'2021_NQC_List-11_13'!$A$2:$T$1532,12,FALSE),0)</f>
        <v>0</v>
      </c>
      <c r="V698">
        <f>IF($K698="NQC",VLOOKUP($A698,'2021_NQC_List-11_13'!$A$2:$T$1532,13,FALSE),0)</f>
        <v>0</v>
      </c>
      <c r="W698">
        <f>IF($K698="NQC",VLOOKUP($A698,'2021_NQC_List-11_13'!$A$2:$T$1532,14,FALSE),0)</f>
        <v>0</v>
      </c>
      <c r="X698">
        <f>IF($K698="NQC",VLOOKUP($A698,'2021_NQC_List-11_13'!$A$2:$T$1532,15,FALSE),0)</f>
        <v>0</v>
      </c>
      <c r="Y698" t="str">
        <f t="shared" si="21"/>
        <v>Non-Hydro</v>
      </c>
      <c r="AA698" t="s">
        <v>4341</v>
      </c>
    </row>
    <row r="699" spans="1:27" x14ac:dyDescent="0.3">
      <c r="A699" t="str">
        <f>'OASIS-11_26'!E725</f>
        <v>SCEW_2_PDRP160</v>
      </c>
      <c r="B699" t="str">
        <f>'OASIS-11_26'!G725</f>
        <v>LCR AMS Hybrid West LA 2-W-LSCE</v>
      </c>
      <c r="C699" t="str">
        <f>VLOOKUP($A699,'OASIS-11_26'!$E$2:$R$1556,2,FALSE)</f>
        <v>GEN</v>
      </c>
      <c r="D699" s="1">
        <f>VLOOKUP($A699,'OASIS-11_26'!$E$2:$R$1556,11,FALSE)</f>
        <v>0</v>
      </c>
      <c r="E699" s="3" t="str">
        <f t="shared" si="20"/>
        <v/>
      </c>
      <c r="F699" t="str">
        <f>VLOOKUP($A699,'OASIS-11_26'!$E$2:$R$1556,9,FALSE)</f>
        <v>OTHER</v>
      </c>
      <c r="G699" t="str">
        <f>VLOOKUP($A699,'OASIS-11_26'!$E$2:$R$1556,8,FALSE)</f>
        <v>OTHER</v>
      </c>
      <c r="H699">
        <f>VLOOKUP($A699,'OASIS-11_26'!$E$2:$R$1556,4,FALSE)</f>
        <v>7.82</v>
      </c>
      <c r="I699">
        <f>VLOOKUP($A699,'OASIS-11_26'!$E$2:$R$1556,5,FALSE)</f>
        <v>0</v>
      </c>
      <c r="J699" t="str">
        <f>VLOOKUP($A699,'OASIS-11_26'!$E$2:$R$1556,6,FALSE)</f>
        <v>SCE</v>
      </c>
      <c r="K699" t="str">
        <f>IF(ISERROR(VLOOKUP($A699,'2021_NQC_List-11_13'!$A$2:$T$1532,4,FALSE)),"","NQC")</f>
        <v/>
      </c>
      <c r="L699" s="3" t="str">
        <f>IF(ISERROR(VLOOKUP($A699,'2021_NQC_List-11_13'!$A$2:$T$1532,4,FALSE)),"",VLOOKUP($A699,'2021_NQC_List-11_13'!$A$2:$T$1532,18,FALSE))</f>
        <v/>
      </c>
      <c r="M699">
        <f>IF($K699="NQC",VLOOKUP($A699,'2021_NQC_List-11_13'!$A$2:$T$1532,4,FALSE),0)</f>
        <v>0</v>
      </c>
      <c r="N699">
        <f>IF($K699="NQC",VLOOKUP($A699,'2021_NQC_List-11_13'!$A$2:$T$1532,5,FALSE),0)</f>
        <v>0</v>
      </c>
      <c r="O699">
        <f>IF($K699="NQC",VLOOKUP($A699,'2021_NQC_List-11_13'!$A$2:$T$1532,6,FALSE),0)</f>
        <v>0</v>
      </c>
      <c r="P699">
        <f>IF($K699="NQC",VLOOKUP($A699,'2021_NQC_List-11_13'!$A$2:$T$1532,7,FALSE),0)</f>
        <v>0</v>
      </c>
      <c r="Q699">
        <f>IF($K699="NQC",VLOOKUP($A699,'2021_NQC_List-11_13'!$A$2:$T$1532,8,FALSE),0)</f>
        <v>0</v>
      </c>
      <c r="R699">
        <f>IF($K699="NQC",VLOOKUP($A699,'2021_NQC_List-11_13'!$A$2:$T$1532,9,FALSE),0)</f>
        <v>0</v>
      </c>
      <c r="S699">
        <f>IF($K699="NQC",VLOOKUP($A699,'2021_NQC_List-11_13'!$A$2:$T$1532,10,FALSE),0)</f>
        <v>0</v>
      </c>
      <c r="T699">
        <f>IF($K699="NQC",VLOOKUP($A699,'2021_NQC_List-11_13'!$A$2:$T$1532,11,FALSE),0)</f>
        <v>0</v>
      </c>
      <c r="U699">
        <f>IF($K699="NQC",VLOOKUP($A699,'2021_NQC_List-11_13'!$A$2:$T$1532,12,FALSE),0)</f>
        <v>0</v>
      </c>
      <c r="V699">
        <f>IF($K699="NQC",VLOOKUP($A699,'2021_NQC_List-11_13'!$A$2:$T$1532,13,FALSE),0)</f>
        <v>0</v>
      </c>
      <c r="W699">
        <f>IF($K699="NQC",VLOOKUP($A699,'2021_NQC_List-11_13'!$A$2:$T$1532,14,FALSE),0)</f>
        <v>0</v>
      </c>
      <c r="X699">
        <f>IF($K699="NQC",VLOOKUP($A699,'2021_NQC_List-11_13'!$A$2:$T$1532,15,FALSE),0)</f>
        <v>0</v>
      </c>
      <c r="Y699" t="str">
        <f t="shared" si="21"/>
        <v>Non-Hydro</v>
      </c>
      <c r="Z699" t="s">
        <v>4361</v>
      </c>
      <c r="AA699" t="s">
        <v>4341</v>
      </c>
    </row>
    <row r="700" spans="1:27" x14ac:dyDescent="0.3">
      <c r="A700" t="str">
        <f>'OASIS-11_26'!E727</f>
        <v>SPRGAP_1_UNIT 1</v>
      </c>
      <c r="B700" t="str">
        <f>'OASIS-11_26'!G727</f>
        <v>SPRING GAP HYDRO</v>
      </c>
      <c r="C700" t="str">
        <f>VLOOKUP($A700,'OASIS-11_26'!$E$2:$R$1556,2,FALSE)</f>
        <v>GEN</v>
      </c>
      <c r="D700" s="1">
        <f>VLOOKUP($A700,'OASIS-11_26'!$E$2:$R$1556,11,FALSE)</f>
        <v>7672</v>
      </c>
      <c r="E700" s="3">
        <f t="shared" si="20"/>
        <v>1921</v>
      </c>
      <c r="F700" t="str">
        <f>VLOOKUP($A700,'OASIS-11_26'!$E$2:$R$1556,9,FALSE)</f>
        <v>WATER</v>
      </c>
      <c r="G700" t="str">
        <f>VLOOKUP($A700,'OASIS-11_26'!$E$2:$R$1556,8,FALSE)</f>
        <v>HYDRO</v>
      </c>
      <c r="H700">
        <f>VLOOKUP($A700,'OASIS-11_26'!$E$2:$R$1556,4,FALSE)</f>
        <v>7</v>
      </c>
      <c r="I700">
        <f>VLOOKUP($A700,'OASIS-11_26'!$E$2:$R$1556,5,FALSE)</f>
        <v>7</v>
      </c>
      <c r="J700" t="str">
        <f>VLOOKUP($A700,'OASIS-11_26'!$E$2:$R$1556,6,FALSE)</f>
        <v>PGAE</v>
      </c>
      <c r="K700" t="str">
        <f>IF(ISERROR(VLOOKUP($A700,'2021_NQC_List-11_13'!$A$2:$T$1532,4,FALSE)),"","NQC")</f>
        <v>NQC</v>
      </c>
      <c r="L700" s="3" t="str">
        <f>IF(ISERROR(VLOOKUP($A700,'2021_NQC_List-11_13'!$A$2:$T$1532,4,FALSE)),"",VLOOKUP($A700,'2021_NQC_List-11_13'!$A$2:$T$1532,18,FALSE))</f>
        <v>FC</v>
      </c>
      <c r="M700">
        <f>IF($K700="NQC",VLOOKUP($A700,'2021_NQC_List-11_13'!$A$2:$T$1532,4,FALSE),0)</f>
        <v>4.87</v>
      </c>
      <c r="N700">
        <f>IF($K700="NQC",VLOOKUP($A700,'2021_NQC_List-11_13'!$A$2:$T$1532,5,FALSE),0)</f>
        <v>3.9</v>
      </c>
      <c r="O700">
        <f>IF($K700="NQC",VLOOKUP($A700,'2021_NQC_List-11_13'!$A$2:$T$1532,6,FALSE),0)</f>
        <v>5.18</v>
      </c>
      <c r="P700">
        <f>IF($K700="NQC",VLOOKUP($A700,'2021_NQC_List-11_13'!$A$2:$T$1532,7,FALSE),0)</f>
        <v>5.09</v>
      </c>
      <c r="Q700">
        <f>IF($K700="NQC",VLOOKUP($A700,'2021_NQC_List-11_13'!$A$2:$T$1532,8,FALSE),0)</f>
        <v>4.62</v>
      </c>
      <c r="R700">
        <f>IF($K700="NQC",VLOOKUP($A700,'2021_NQC_List-11_13'!$A$2:$T$1532,9,FALSE),0)</f>
        <v>4.83</v>
      </c>
      <c r="S700">
        <f>IF($K700="NQC",VLOOKUP($A700,'2021_NQC_List-11_13'!$A$2:$T$1532,10,FALSE),0)</f>
        <v>2.77</v>
      </c>
      <c r="T700">
        <f>IF($K700="NQC",VLOOKUP($A700,'2021_NQC_List-11_13'!$A$2:$T$1532,11,FALSE),0)</f>
        <v>0.09</v>
      </c>
      <c r="U700">
        <f>IF($K700="NQC",VLOOKUP($A700,'2021_NQC_List-11_13'!$A$2:$T$1532,12,FALSE),0)</f>
        <v>2.66</v>
      </c>
      <c r="V700">
        <f>IF($K700="NQC",VLOOKUP($A700,'2021_NQC_List-11_13'!$A$2:$T$1532,13,FALSE),0)</f>
        <v>2.68</v>
      </c>
      <c r="W700">
        <f>IF($K700="NQC",VLOOKUP($A700,'2021_NQC_List-11_13'!$A$2:$T$1532,14,FALSE),0)</f>
        <v>2.68</v>
      </c>
      <c r="X700">
        <f>IF($K700="NQC",VLOOKUP($A700,'2021_NQC_List-11_13'!$A$2:$T$1532,15,FALSE),0)</f>
        <v>4.09</v>
      </c>
      <c r="Y700" t="str">
        <f t="shared" si="21"/>
        <v>Hydro-Small Hydro</v>
      </c>
      <c r="AA700" t="s">
        <v>4341</v>
      </c>
    </row>
    <row r="701" spans="1:27" x14ac:dyDescent="0.3">
      <c r="A701" t="str">
        <f>'OASIS-11_26'!E728</f>
        <v>HENRTA_6_UNITA1</v>
      </c>
      <c r="B701" t="str">
        <f>'OASIS-11_26'!G728</f>
        <v>GWF HENRIETTA PEAKER PLANT UNIT 1</v>
      </c>
      <c r="C701" t="str">
        <f>VLOOKUP($A701,'OASIS-11_26'!$E$2:$R$1556,2,FALSE)</f>
        <v>GEN</v>
      </c>
      <c r="D701" s="1">
        <f>VLOOKUP($A701,'OASIS-11_26'!$E$2:$R$1556,11,FALSE)</f>
        <v>37438</v>
      </c>
      <c r="E701" s="3">
        <f t="shared" si="20"/>
        <v>2002</v>
      </c>
      <c r="F701" t="str">
        <f>VLOOKUP($A701,'OASIS-11_26'!$E$2:$R$1556,9,FALSE)</f>
        <v>NATURAL GAS</v>
      </c>
      <c r="G701" t="str">
        <f>VLOOKUP($A701,'OASIS-11_26'!$E$2:$R$1556,8,FALSE)</f>
        <v>COMBUSTION TURBINE</v>
      </c>
      <c r="H701">
        <f>VLOOKUP($A701,'OASIS-11_26'!$E$2:$R$1556,4,FALSE)</f>
        <v>49.98</v>
      </c>
      <c r="I701">
        <f>VLOOKUP($A701,'OASIS-11_26'!$E$2:$R$1556,5,FALSE)</f>
        <v>50</v>
      </c>
      <c r="J701" t="str">
        <f>VLOOKUP($A701,'OASIS-11_26'!$E$2:$R$1556,6,FALSE)</f>
        <v>PGAE</v>
      </c>
      <c r="K701" t="str">
        <f>IF(ISERROR(VLOOKUP($A701,'2021_NQC_List-11_13'!$A$2:$T$1532,4,FALSE)),"","NQC")</f>
        <v>NQC</v>
      </c>
      <c r="L701" s="3" t="str">
        <f>IF(ISERROR(VLOOKUP($A701,'2021_NQC_List-11_13'!$A$2:$T$1532,4,FALSE)),"",VLOOKUP($A701,'2021_NQC_List-11_13'!$A$2:$T$1532,18,FALSE))</f>
        <v>FC</v>
      </c>
      <c r="M701">
        <f>IF($K701="NQC",VLOOKUP($A701,'2021_NQC_List-11_13'!$A$2:$T$1532,4,FALSE),0)</f>
        <v>48.34</v>
      </c>
      <c r="N701">
        <f>IF($K701="NQC",VLOOKUP($A701,'2021_NQC_List-11_13'!$A$2:$T$1532,5,FALSE),0)</f>
        <v>48.4</v>
      </c>
      <c r="O701">
        <f>IF($K701="NQC",VLOOKUP($A701,'2021_NQC_List-11_13'!$A$2:$T$1532,6,FALSE),0)</f>
        <v>47.99</v>
      </c>
      <c r="P701">
        <f>IF($K701="NQC",VLOOKUP($A701,'2021_NQC_List-11_13'!$A$2:$T$1532,7,FALSE),0)</f>
        <v>47.19</v>
      </c>
      <c r="Q701">
        <f>IF($K701="NQC",VLOOKUP($A701,'2021_NQC_List-11_13'!$A$2:$T$1532,8,FALSE),0)</f>
        <v>46.46</v>
      </c>
      <c r="R701">
        <f>IF($K701="NQC",VLOOKUP($A701,'2021_NQC_List-11_13'!$A$2:$T$1532,9,FALSE),0)</f>
        <v>45.4</v>
      </c>
      <c r="S701">
        <f>IF($K701="NQC",VLOOKUP($A701,'2021_NQC_List-11_13'!$A$2:$T$1532,10,FALSE),0)</f>
        <v>44.53</v>
      </c>
      <c r="T701">
        <f>IF($K701="NQC",VLOOKUP($A701,'2021_NQC_List-11_13'!$A$2:$T$1532,11,FALSE),0)</f>
        <v>44.78</v>
      </c>
      <c r="U701">
        <f>IF($K701="NQC",VLOOKUP($A701,'2021_NQC_List-11_13'!$A$2:$T$1532,12,FALSE),0)</f>
        <v>45.85</v>
      </c>
      <c r="V701">
        <f>IF($K701="NQC",VLOOKUP($A701,'2021_NQC_List-11_13'!$A$2:$T$1532,13,FALSE),0)</f>
        <v>47.24</v>
      </c>
      <c r="W701">
        <f>IF($K701="NQC",VLOOKUP($A701,'2021_NQC_List-11_13'!$A$2:$T$1532,14,FALSE),0)</f>
        <v>48.5</v>
      </c>
      <c r="X701">
        <f>IF($K701="NQC",VLOOKUP($A701,'2021_NQC_List-11_13'!$A$2:$T$1532,15,FALSE),0)</f>
        <v>48.42</v>
      </c>
      <c r="Y701" t="str">
        <f t="shared" si="21"/>
        <v>Non-Hydro</v>
      </c>
      <c r="AA701" t="s">
        <v>4341</v>
      </c>
    </row>
    <row r="702" spans="1:27" x14ac:dyDescent="0.3">
      <c r="A702" t="str">
        <f>'OASIS-11_26'!E729</f>
        <v>PACLUM_6_UNIT</v>
      </c>
      <c r="B702" t="str">
        <f>'OASIS-11_26'!G729</f>
        <v>Humboldt Redwood</v>
      </c>
      <c r="C702" t="str">
        <f>VLOOKUP($A702,'OASIS-11_26'!$E$2:$R$1556,2,FALSE)</f>
        <v>GEN</v>
      </c>
      <c r="D702" s="1">
        <f>VLOOKUP($A702,'OASIS-11_26'!$E$2:$R$1556,11,FALSE)</f>
        <v>42887</v>
      </c>
      <c r="E702" s="3">
        <f t="shared" si="20"/>
        <v>2017</v>
      </c>
      <c r="F702" t="str">
        <f>VLOOKUP($A702,'OASIS-11_26'!$E$2:$R$1556,9,FALSE)</f>
        <v>BIOMASS</v>
      </c>
      <c r="G702" t="str">
        <f>VLOOKUP($A702,'OASIS-11_26'!$E$2:$R$1556,8,FALSE)</f>
        <v>STEAM</v>
      </c>
      <c r="H702">
        <f>VLOOKUP($A702,'OASIS-11_26'!$E$2:$R$1556,4,FALSE)</f>
        <v>28.8</v>
      </c>
      <c r="I702">
        <f>VLOOKUP($A702,'OASIS-11_26'!$E$2:$R$1556,5,FALSE)</f>
        <v>28.8</v>
      </c>
      <c r="J702" t="str">
        <f>VLOOKUP($A702,'OASIS-11_26'!$E$2:$R$1556,6,FALSE)</f>
        <v>PGAE</v>
      </c>
      <c r="K702" t="str">
        <f>IF(ISERROR(VLOOKUP($A702,'2021_NQC_List-11_13'!$A$2:$T$1532,4,FALSE)),"","NQC")</f>
        <v>NQC</v>
      </c>
      <c r="L702" s="3" t="str">
        <f>IF(ISERROR(VLOOKUP($A702,'2021_NQC_List-11_13'!$A$2:$T$1532,4,FALSE)),"",VLOOKUP($A702,'2021_NQC_List-11_13'!$A$2:$T$1532,18,FALSE))</f>
        <v>FC</v>
      </c>
      <c r="M702">
        <f>IF($K702="NQC",VLOOKUP($A702,'2021_NQC_List-11_13'!$A$2:$T$1532,4,FALSE),0)</f>
        <v>9.51</v>
      </c>
      <c r="N702">
        <f>IF($K702="NQC",VLOOKUP($A702,'2021_NQC_List-11_13'!$A$2:$T$1532,5,FALSE),0)</f>
        <v>8.2200000000000006</v>
      </c>
      <c r="O702">
        <f>IF($K702="NQC",VLOOKUP($A702,'2021_NQC_List-11_13'!$A$2:$T$1532,6,FALSE),0)</f>
        <v>9.11</v>
      </c>
      <c r="P702">
        <f>IF($K702="NQC",VLOOKUP($A702,'2021_NQC_List-11_13'!$A$2:$T$1532,7,FALSE),0)</f>
        <v>6.95</v>
      </c>
      <c r="Q702">
        <f>IF($K702="NQC",VLOOKUP($A702,'2021_NQC_List-11_13'!$A$2:$T$1532,8,FALSE),0)</f>
        <v>9.36</v>
      </c>
      <c r="R702">
        <f>IF($K702="NQC",VLOOKUP($A702,'2021_NQC_List-11_13'!$A$2:$T$1532,9,FALSE),0)</f>
        <v>15.02</v>
      </c>
      <c r="S702">
        <f>IF($K702="NQC",VLOOKUP($A702,'2021_NQC_List-11_13'!$A$2:$T$1532,10,FALSE),0)</f>
        <v>13.21</v>
      </c>
      <c r="T702">
        <f>IF($K702="NQC",VLOOKUP($A702,'2021_NQC_List-11_13'!$A$2:$T$1532,11,FALSE),0)</f>
        <v>12.55</v>
      </c>
      <c r="U702">
        <f>IF($K702="NQC",VLOOKUP($A702,'2021_NQC_List-11_13'!$A$2:$T$1532,12,FALSE),0)</f>
        <v>12.55</v>
      </c>
      <c r="V702">
        <f>IF($K702="NQC",VLOOKUP($A702,'2021_NQC_List-11_13'!$A$2:$T$1532,13,FALSE),0)</f>
        <v>13.76</v>
      </c>
      <c r="W702">
        <f>IF($K702="NQC",VLOOKUP($A702,'2021_NQC_List-11_13'!$A$2:$T$1532,14,FALSE),0)</f>
        <v>11.48</v>
      </c>
      <c r="X702">
        <f>IF($K702="NQC",VLOOKUP($A702,'2021_NQC_List-11_13'!$A$2:$T$1532,15,FALSE),0)</f>
        <v>12.79</v>
      </c>
      <c r="Y702" t="str">
        <f t="shared" si="21"/>
        <v>Non-Hydro</v>
      </c>
      <c r="AA702" t="s">
        <v>4341</v>
      </c>
    </row>
    <row r="703" spans="1:27" x14ac:dyDescent="0.3">
      <c r="A703" t="str">
        <f>'OASIS-11_26'!E730</f>
        <v>ELLIS_2_QF</v>
      </c>
      <c r="B703" t="str">
        <f>'OASIS-11_26'!G730</f>
        <v>ELLIS QFS</v>
      </c>
      <c r="C703" t="str">
        <f>VLOOKUP($A703,'OASIS-11_26'!$E$2:$R$1556,2,FALSE)</f>
        <v>GEN</v>
      </c>
      <c r="D703" s="1">
        <f>VLOOKUP($A703,'OASIS-11_26'!$E$2:$R$1556,11,FALSE)</f>
        <v>33970</v>
      </c>
      <c r="E703" s="3">
        <f t="shared" si="20"/>
        <v>1993</v>
      </c>
      <c r="F703" t="str">
        <f>VLOOKUP($A703,'OASIS-11_26'!$E$2:$R$1556,9,FALSE)</f>
        <v>OTHER</v>
      </c>
      <c r="G703" t="str">
        <f>VLOOKUP($A703,'OASIS-11_26'!$E$2:$R$1556,8,FALSE)</f>
        <v>OTHER</v>
      </c>
      <c r="H703">
        <f>VLOOKUP($A703,'OASIS-11_26'!$E$2:$R$1556,4,FALSE)</f>
        <v>12</v>
      </c>
      <c r="I703">
        <f>VLOOKUP($A703,'OASIS-11_26'!$E$2:$R$1556,5,FALSE)</f>
        <v>28.2</v>
      </c>
      <c r="J703" t="str">
        <f>VLOOKUP($A703,'OASIS-11_26'!$E$2:$R$1556,6,FALSE)</f>
        <v>SCE</v>
      </c>
      <c r="K703" t="str">
        <f>IF(ISERROR(VLOOKUP($A703,'2021_NQC_List-11_13'!$A$2:$T$1532,4,FALSE)),"","NQC")</f>
        <v>NQC</v>
      </c>
      <c r="L703" s="3" t="str">
        <f>IF(ISERROR(VLOOKUP($A703,'2021_NQC_List-11_13'!$A$2:$T$1532,4,FALSE)),"",VLOOKUP($A703,'2021_NQC_List-11_13'!$A$2:$T$1532,18,FALSE))</f>
        <v>FC</v>
      </c>
      <c r="M703">
        <f>IF($K703="NQC",VLOOKUP($A703,'2021_NQC_List-11_13'!$A$2:$T$1532,4,FALSE),0)</f>
        <v>0.01</v>
      </c>
      <c r="N703">
        <f>IF($K703="NQC",VLOOKUP($A703,'2021_NQC_List-11_13'!$A$2:$T$1532,5,FALSE),0)</f>
        <v>0</v>
      </c>
      <c r="O703">
        <f>IF($K703="NQC",VLOOKUP($A703,'2021_NQC_List-11_13'!$A$2:$T$1532,6,FALSE),0)</f>
        <v>0.03</v>
      </c>
      <c r="P703">
        <f>IF($K703="NQC",VLOOKUP($A703,'2021_NQC_List-11_13'!$A$2:$T$1532,7,FALSE),0)</f>
        <v>0.05</v>
      </c>
      <c r="Q703">
        <f>IF($K703="NQC",VLOOKUP($A703,'2021_NQC_List-11_13'!$A$2:$T$1532,8,FALSE),0)</f>
        <v>0.03</v>
      </c>
      <c r="R703">
        <f>IF($K703="NQC",VLOOKUP($A703,'2021_NQC_List-11_13'!$A$2:$T$1532,9,FALSE),0)</f>
        <v>0.09</v>
      </c>
      <c r="S703">
        <f>IF($K703="NQC",VLOOKUP($A703,'2021_NQC_List-11_13'!$A$2:$T$1532,10,FALSE),0)</f>
        <v>0.13</v>
      </c>
      <c r="T703">
        <f>IF($K703="NQC",VLOOKUP($A703,'2021_NQC_List-11_13'!$A$2:$T$1532,11,FALSE),0)</f>
        <v>0.17</v>
      </c>
      <c r="U703">
        <f>IF($K703="NQC",VLOOKUP($A703,'2021_NQC_List-11_13'!$A$2:$T$1532,12,FALSE),0)</f>
        <v>0.36</v>
      </c>
      <c r="V703">
        <f>IF($K703="NQC",VLOOKUP($A703,'2021_NQC_List-11_13'!$A$2:$T$1532,13,FALSE),0)</f>
        <v>0.34</v>
      </c>
      <c r="W703">
        <f>IF($K703="NQC",VLOOKUP($A703,'2021_NQC_List-11_13'!$A$2:$T$1532,14,FALSE),0)</f>
        <v>0.34</v>
      </c>
      <c r="X703">
        <f>IF($K703="NQC",VLOOKUP($A703,'2021_NQC_List-11_13'!$A$2:$T$1532,15,FALSE),0)</f>
        <v>0.34</v>
      </c>
      <c r="Y703" t="str">
        <f t="shared" si="21"/>
        <v>Non-Hydro</v>
      </c>
      <c r="AA703" t="s">
        <v>4341</v>
      </c>
    </row>
    <row r="704" spans="1:27" x14ac:dyDescent="0.3">
      <c r="A704" t="str">
        <f>'OASIS-11_26'!E731</f>
        <v>DRUM_7_PL1X2</v>
      </c>
      <c r="B704" t="str">
        <f>'OASIS-11_26'!G731</f>
        <v>Drum PH 1 Units 1 &amp; 2 Aggregate</v>
      </c>
      <c r="C704" t="str">
        <f>VLOOKUP($A704,'OASIS-11_26'!$E$2:$R$1556,2,FALSE)</f>
        <v>GEN</v>
      </c>
      <c r="D704" s="1">
        <f>VLOOKUP($A704,'OASIS-11_26'!$E$2:$R$1556,11,FALSE)</f>
        <v>4750</v>
      </c>
      <c r="E704" s="3">
        <f t="shared" si="20"/>
        <v>1913</v>
      </c>
      <c r="F704" t="str">
        <f>VLOOKUP($A704,'OASIS-11_26'!$E$2:$R$1556,9,FALSE)</f>
        <v>WATER</v>
      </c>
      <c r="G704" t="str">
        <f>VLOOKUP($A704,'OASIS-11_26'!$E$2:$R$1556,8,FALSE)</f>
        <v>HYDRO</v>
      </c>
      <c r="H704">
        <f>VLOOKUP($A704,'OASIS-11_26'!$E$2:$R$1556,4,FALSE)</f>
        <v>26</v>
      </c>
      <c r="I704">
        <f>VLOOKUP($A704,'OASIS-11_26'!$E$2:$R$1556,5,FALSE)</f>
        <v>0</v>
      </c>
      <c r="J704" t="str">
        <f>VLOOKUP($A704,'OASIS-11_26'!$E$2:$R$1556,6,FALSE)</f>
        <v>PGAE</v>
      </c>
      <c r="K704" t="str">
        <f>IF(ISERROR(VLOOKUP($A704,'2021_NQC_List-11_13'!$A$2:$T$1532,4,FALSE)),"","NQC")</f>
        <v>NQC</v>
      </c>
      <c r="L704" s="3" t="str">
        <f>IF(ISERROR(VLOOKUP($A704,'2021_NQC_List-11_13'!$A$2:$T$1532,4,FALSE)),"",VLOOKUP($A704,'2021_NQC_List-11_13'!$A$2:$T$1532,18,FALSE))</f>
        <v>FC</v>
      </c>
      <c r="M704">
        <f>IF($K704="NQC",VLOOKUP($A704,'2021_NQC_List-11_13'!$A$2:$T$1532,4,FALSE),0)</f>
        <v>0</v>
      </c>
      <c r="N704">
        <f>IF($K704="NQC",VLOOKUP($A704,'2021_NQC_List-11_13'!$A$2:$T$1532,5,FALSE),0)</f>
        <v>0</v>
      </c>
      <c r="O704">
        <f>IF($K704="NQC",VLOOKUP($A704,'2021_NQC_List-11_13'!$A$2:$T$1532,6,FALSE),0)</f>
        <v>0</v>
      </c>
      <c r="P704">
        <f>IF($K704="NQC",VLOOKUP($A704,'2021_NQC_List-11_13'!$A$2:$T$1532,7,FALSE),0)</f>
        <v>0</v>
      </c>
      <c r="Q704">
        <f>IF($K704="NQC",VLOOKUP($A704,'2021_NQC_List-11_13'!$A$2:$T$1532,8,FALSE),0)</f>
        <v>0</v>
      </c>
      <c r="R704">
        <f>IF($K704="NQC",VLOOKUP($A704,'2021_NQC_List-11_13'!$A$2:$T$1532,9,FALSE),0)</f>
        <v>0</v>
      </c>
      <c r="S704">
        <f>IF($K704="NQC",VLOOKUP($A704,'2021_NQC_List-11_13'!$A$2:$T$1532,10,FALSE),0)</f>
        <v>10.4</v>
      </c>
      <c r="T704">
        <f>IF($K704="NQC",VLOOKUP($A704,'2021_NQC_List-11_13'!$A$2:$T$1532,11,FALSE),0)</f>
        <v>10.4</v>
      </c>
      <c r="U704">
        <f>IF($K704="NQC",VLOOKUP($A704,'2021_NQC_List-11_13'!$A$2:$T$1532,12,FALSE),0)</f>
        <v>0</v>
      </c>
      <c r="V704">
        <f>IF($K704="NQC",VLOOKUP($A704,'2021_NQC_List-11_13'!$A$2:$T$1532,13,FALSE),0)</f>
        <v>0</v>
      </c>
      <c r="W704">
        <f>IF($K704="NQC",VLOOKUP($A704,'2021_NQC_List-11_13'!$A$2:$T$1532,14,FALSE),0)</f>
        <v>0</v>
      </c>
      <c r="X704">
        <f>IF($K704="NQC",VLOOKUP($A704,'2021_NQC_List-11_13'!$A$2:$T$1532,15,FALSE),0)</f>
        <v>9.6</v>
      </c>
      <c r="Y704" t="str">
        <f t="shared" si="21"/>
        <v>Hydro-Small Hydro</v>
      </c>
      <c r="AA704" t="s">
        <v>4341</v>
      </c>
    </row>
    <row r="705" spans="1:28" x14ac:dyDescent="0.3">
      <c r="A705" t="str">
        <f>'OASIS-11_26'!E732</f>
        <v>ALMASL_2_GS4SR4</v>
      </c>
      <c r="B705" t="str">
        <f>'OASIS-11_26'!G732</f>
        <v>Almasol Generating Station 4</v>
      </c>
      <c r="C705" t="str">
        <f>VLOOKUP($A705,'OASIS-11_26'!$E$2:$R$1556,2,FALSE)</f>
        <v>GEN</v>
      </c>
      <c r="D705" s="1">
        <f>VLOOKUP($A705,'OASIS-11_26'!$E$2:$R$1556,11,FALSE)</f>
        <v>0</v>
      </c>
      <c r="E705" s="3" t="str">
        <f t="shared" si="20"/>
        <v/>
      </c>
      <c r="F705" t="str">
        <f>VLOOKUP($A705,'OASIS-11_26'!$E$2:$R$1556,9,FALSE)</f>
        <v>SUN</v>
      </c>
      <c r="G705" t="str">
        <f>VLOOKUP($A705,'OASIS-11_26'!$E$2:$R$1556,8,FALSE)</f>
        <v>PHOTO VOLTAIC</v>
      </c>
      <c r="H705">
        <f>VLOOKUP($A705,'OASIS-11_26'!$E$2:$R$1556,4,FALSE)</f>
        <v>100</v>
      </c>
      <c r="I705">
        <f>VLOOKUP($A705,'OASIS-11_26'!$E$2:$R$1556,5,FALSE)</f>
        <v>100</v>
      </c>
      <c r="J705" t="str">
        <f>VLOOKUP($A705,'OASIS-11_26'!$E$2:$R$1556,6,FALSE)</f>
        <v>SCE</v>
      </c>
      <c r="K705" t="str">
        <f>IF(ISERROR(VLOOKUP($A705,'2021_NQC_List-11_13'!$A$2:$T$1532,4,FALSE)),"","NQC")</f>
        <v/>
      </c>
      <c r="L705" s="3" t="str">
        <f>IF(ISERROR(VLOOKUP($A705,'2021_NQC_List-11_13'!$A$2:$T$1532,4,FALSE)),"",VLOOKUP($A705,'2021_NQC_List-11_13'!$A$2:$T$1532,18,FALSE))</f>
        <v/>
      </c>
      <c r="M705">
        <f>IF($K705="NQC",VLOOKUP($A705,'2021_NQC_List-11_13'!$A$2:$T$1532,4,FALSE),0)</f>
        <v>0</v>
      </c>
      <c r="N705">
        <f>IF($K705="NQC",VLOOKUP($A705,'2021_NQC_List-11_13'!$A$2:$T$1532,5,FALSE),0)</f>
        <v>0</v>
      </c>
      <c r="O705">
        <f>IF($K705="NQC",VLOOKUP($A705,'2021_NQC_List-11_13'!$A$2:$T$1532,6,FALSE),0)</f>
        <v>0</v>
      </c>
      <c r="P705">
        <f>IF($K705="NQC",VLOOKUP($A705,'2021_NQC_List-11_13'!$A$2:$T$1532,7,FALSE),0)</f>
        <v>0</v>
      </c>
      <c r="Q705">
        <f>IF($K705="NQC",VLOOKUP($A705,'2021_NQC_List-11_13'!$A$2:$T$1532,8,FALSE),0)</f>
        <v>0</v>
      </c>
      <c r="R705">
        <f>IF($K705="NQC",VLOOKUP($A705,'2021_NQC_List-11_13'!$A$2:$T$1532,9,FALSE),0)</f>
        <v>0</v>
      </c>
      <c r="S705">
        <f>IF($K705="NQC",VLOOKUP($A705,'2021_NQC_List-11_13'!$A$2:$T$1532,10,FALSE),0)</f>
        <v>0</v>
      </c>
      <c r="T705">
        <f>IF($K705="NQC",VLOOKUP($A705,'2021_NQC_List-11_13'!$A$2:$T$1532,11,FALSE),0)</f>
        <v>0</v>
      </c>
      <c r="U705">
        <f>IF($K705="NQC",VLOOKUP($A705,'2021_NQC_List-11_13'!$A$2:$T$1532,12,FALSE),0)</f>
        <v>0</v>
      </c>
      <c r="V705">
        <f>IF($K705="NQC",VLOOKUP($A705,'2021_NQC_List-11_13'!$A$2:$T$1532,13,FALSE),0)</f>
        <v>0</v>
      </c>
      <c r="W705">
        <f>IF($K705="NQC",VLOOKUP($A705,'2021_NQC_List-11_13'!$A$2:$T$1532,14,FALSE),0)</f>
        <v>0</v>
      </c>
      <c r="X705">
        <f>IF($K705="NQC",VLOOKUP($A705,'2021_NQC_List-11_13'!$A$2:$T$1532,15,FALSE),0)</f>
        <v>0</v>
      </c>
      <c r="Y705" t="str">
        <f t="shared" si="21"/>
        <v>Non-Hydro</v>
      </c>
      <c r="AA705" t="s">
        <v>4341</v>
      </c>
      <c r="AB705" s="129" t="s">
        <v>4406</v>
      </c>
    </row>
    <row r="706" spans="1:28" x14ac:dyDescent="0.3">
      <c r="A706" t="str">
        <f>'OASIS-11_26'!E733</f>
        <v>SKERN_6_SOLAR1</v>
      </c>
      <c r="B706" t="str">
        <f>'OASIS-11_26'!G733</f>
        <v>South Kern Solar PV Plant</v>
      </c>
      <c r="C706" t="str">
        <f>VLOOKUP($A706,'OASIS-11_26'!$E$2:$R$1556,2,FALSE)</f>
        <v>GEN</v>
      </c>
      <c r="D706" s="1">
        <f>VLOOKUP($A706,'OASIS-11_26'!$E$2:$R$1556,11,FALSE)</f>
        <v>42101</v>
      </c>
      <c r="E706" s="3">
        <f t="shared" ref="E706:E769" si="22">IF(YEAR(D706)&lt;&gt;1900,YEAR(D706),"")</f>
        <v>2015</v>
      </c>
      <c r="F706" t="str">
        <f>VLOOKUP($A706,'OASIS-11_26'!$E$2:$R$1556,9,FALSE)</f>
        <v>SUN</v>
      </c>
      <c r="G706" t="str">
        <f>VLOOKUP($A706,'OASIS-11_26'!$E$2:$R$1556,8,FALSE)</f>
        <v>PHOTO VOLTAIC</v>
      </c>
      <c r="H706">
        <f>VLOOKUP($A706,'OASIS-11_26'!$E$2:$R$1556,4,FALSE)</f>
        <v>20</v>
      </c>
      <c r="I706">
        <f>VLOOKUP($A706,'OASIS-11_26'!$E$2:$R$1556,5,FALSE)</f>
        <v>20</v>
      </c>
      <c r="J706" t="str">
        <f>VLOOKUP($A706,'OASIS-11_26'!$E$2:$R$1556,6,FALSE)</f>
        <v>PGAE</v>
      </c>
      <c r="K706" t="str">
        <f>IF(ISERROR(VLOOKUP($A706,'2021_NQC_List-11_13'!$A$2:$T$1532,4,FALSE)),"","NQC")</f>
        <v>NQC</v>
      </c>
      <c r="L706" s="3" t="str">
        <f>IF(ISERROR(VLOOKUP($A706,'2021_NQC_List-11_13'!$A$2:$T$1532,4,FALSE)),"",VLOOKUP($A706,'2021_NQC_List-11_13'!$A$2:$T$1532,18,FALSE))</f>
        <v>FC</v>
      </c>
      <c r="M706">
        <f>IF($K706="NQC",VLOOKUP($A706,'2021_NQC_List-11_13'!$A$2:$T$1532,4,FALSE),0)</f>
        <v>0.8</v>
      </c>
      <c r="N706">
        <f>IF($K706="NQC",VLOOKUP($A706,'2021_NQC_List-11_13'!$A$2:$T$1532,5,FALSE),0)</f>
        <v>0.6</v>
      </c>
      <c r="O706">
        <f>IF($K706="NQC",VLOOKUP($A706,'2021_NQC_List-11_13'!$A$2:$T$1532,6,FALSE),0)</f>
        <v>3.6</v>
      </c>
      <c r="P706">
        <f>IF($K706="NQC",VLOOKUP($A706,'2021_NQC_List-11_13'!$A$2:$T$1532,7,FALSE),0)</f>
        <v>3</v>
      </c>
      <c r="Q706">
        <f>IF($K706="NQC",VLOOKUP($A706,'2021_NQC_List-11_13'!$A$2:$T$1532,8,FALSE),0)</f>
        <v>3.2</v>
      </c>
      <c r="R706">
        <f>IF($K706="NQC",VLOOKUP($A706,'2021_NQC_List-11_13'!$A$2:$T$1532,9,FALSE),0)</f>
        <v>6.2</v>
      </c>
      <c r="S706">
        <f>IF($K706="NQC",VLOOKUP($A706,'2021_NQC_List-11_13'!$A$2:$T$1532,10,FALSE),0)</f>
        <v>7.8</v>
      </c>
      <c r="T706">
        <f>IF($K706="NQC",VLOOKUP($A706,'2021_NQC_List-11_13'!$A$2:$T$1532,11,FALSE),0)</f>
        <v>5.4</v>
      </c>
      <c r="U706">
        <f>IF($K706="NQC",VLOOKUP($A706,'2021_NQC_List-11_13'!$A$2:$T$1532,12,FALSE),0)</f>
        <v>2.8</v>
      </c>
      <c r="V706">
        <f>IF($K706="NQC",VLOOKUP($A706,'2021_NQC_List-11_13'!$A$2:$T$1532,13,FALSE),0)</f>
        <v>0.4</v>
      </c>
      <c r="W706">
        <f>IF($K706="NQC",VLOOKUP($A706,'2021_NQC_List-11_13'!$A$2:$T$1532,14,FALSE),0)</f>
        <v>0.4</v>
      </c>
      <c r="X706">
        <f>IF($K706="NQC",VLOOKUP($A706,'2021_NQC_List-11_13'!$A$2:$T$1532,15,FALSE),0)</f>
        <v>0</v>
      </c>
      <c r="Y706" t="str">
        <f t="shared" ref="Y706:Y769" si="23">IF($G706="Pumped Storage","Hydro-Pumped Storage",IF($G706="Pump","Hydro-Pump",IF($F706&lt;&gt;"Water","Non-Hydro",IF($H706&gt;30,"Hydro-Large Hydro","Hydro-Small Hydro"))))</f>
        <v>Non-Hydro</v>
      </c>
      <c r="AA706" t="s">
        <v>4341</v>
      </c>
    </row>
    <row r="707" spans="1:28" x14ac:dyDescent="0.3">
      <c r="A707" t="str">
        <f>'OASIS-11_26'!E734</f>
        <v>SALIRV_2_UNIT</v>
      </c>
      <c r="B707" t="str">
        <f>'OASIS-11_26'!G734</f>
        <v>Salinas River Cogeneration</v>
      </c>
      <c r="C707" t="str">
        <f>VLOOKUP($A707,'OASIS-11_26'!$E$2:$R$1556,2,FALSE)</f>
        <v>GEN</v>
      </c>
      <c r="D707" s="1">
        <f>VLOOKUP($A707,'OASIS-11_26'!$E$2:$R$1556,11,FALSE)</f>
        <v>33522</v>
      </c>
      <c r="E707" s="3">
        <f t="shared" si="22"/>
        <v>1991</v>
      </c>
      <c r="F707" t="str">
        <f>VLOOKUP($A707,'OASIS-11_26'!$E$2:$R$1556,9,FALSE)</f>
        <v>NATURAL GAS</v>
      </c>
      <c r="G707" t="str">
        <f>VLOOKUP($A707,'OASIS-11_26'!$E$2:$R$1556,8,FALSE)</f>
        <v>COMBUSTION TURBINE</v>
      </c>
      <c r="H707">
        <f>VLOOKUP($A707,'OASIS-11_26'!$E$2:$R$1556,4,FALSE)</f>
        <v>39</v>
      </c>
      <c r="I707">
        <f>VLOOKUP($A707,'OASIS-11_26'!$E$2:$R$1556,5,FALSE)</f>
        <v>57</v>
      </c>
      <c r="J707" t="str">
        <f>VLOOKUP($A707,'OASIS-11_26'!$E$2:$R$1556,6,FALSE)</f>
        <v>PGAE</v>
      </c>
      <c r="K707" t="str">
        <f>IF(ISERROR(VLOOKUP($A707,'2021_NQC_List-11_13'!$A$2:$T$1532,4,FALSE)),"","NQC")</f>
        <v>NQC</v>
      </c>
      <c r="L707" s="3" t="str">
        <f>IF(ISERROR(VLOOKUP($A707,'2021_NQC_List-11_13'!$A$2:$T$1532,4,FALSE)),"",VLOOKUP($A707,'2021_NQC_List-11_13'!$A$2:$T$1532,18,FALSE))</f>
        <v>FC</v>
      </c>
      <c r="M707">
        <f>IF($K707="NQC",VLOOKUP($A707,'2021_NQC_List-11_13'!$A$2:$T$1532,4,FALSE),0)</f>
        <v>26.56</v>
      </c>
      <c r="N707">
        <f>IF($K707="NQC",VLOOKUP($A707,'2021_NQC_List-11_13'!$A$2:$T$1532,5,FALSE),0)</f>
        <v>26.49</v>
      </c>
      <c r="O707">
        <f>IF($K707="NQC",VLOOKUP($A707,'2021_NQC_List-11_13'!$A$2:$T$1532,6,FALSE),0)</f>
        <v>25.49</v>
      </c>
      <c r="P707">
        <f>IF($K707="NQC",VLOOKUP($A707,'2021_NQC_List-11_13'!$A$2:$T$1532,7,FALSE),0)</f>
        <v>23.62</v>
      </c>
      <c r="Q707">
        <f>IF($K707="NQC",VLOOKUP($A707,'2021_NQC_List-11_13'!$A$2:$T$1532,8,FALSE),0)</f>
        <v>24.94</v>
      </c>
      <c r="R707">
        <f>IF($K707="NQC",VLOOKUP($A707,'2021_NQC_List-11_13'!$A$2:$T$1532,9,FALSE),0)</f>
        <v>24.75</v>
      </c>
      <c r="S707">
        <f>IF($K707="NQC",VLOOKUP($A707,'2021_NQC_List-11_13'!$A$2:$T$1532,10,FALSE),0)</f>
        <v>24.57</v>
      </c>
      <c r="T707">
        <f>IF($K707="NQC",VLOOKUP($A707,'2021_NQC_List-11_13'!$A$2:$T$1532,11,FALSE),0)</f>
        <v>25.24</v>
      </c>
      <c r="U707">
        <f>IF($K707="NQC",VLOOKUP($A707,'2021_NQC_List-11_13'!$A$2:$T$1532,12,FALSE),0)</f>
        <v>18.38</v>
      </c>
      <c r="V707">
        <f>IF($K707="NQC",VLOOKUP($A707,'2021_NQC_List-11_13'!$A$2:$T$1532,13,FALSE),0)</f>
        <v>21.68</v>
      </c>
      <c r="W707">
        <f>IF($K707="NQC",VLOOKUP($A707,'2021_NQC_List-11_13'!$A$2:$T$1532,14,FALSE),0)</f>
        <v>23.08</v>
      </c>
      <c r="X707">
        <f>IF($K707="NQC",VLOOKUP($A707,'2021_NQC_List-11_13'!$A$2:$T$1532,15,FALSE),0)</f>
        <v>23.81</v>
      </c>
      <c r="Y707" t="str">
        <f t="shared" si="23"/>
        <v>Non-Hydro</v>
      </c>
      <c r="AA707" t="s">
        <v>4341</v>
      </c>
    </row>
    <row r="708" spans="1:28" x14ac:dyDescent="0.3">
      <c r="A708" t="str">
        <f>'OASIS-11_26'!E735</f>
        <v>BLAST_1_WIND</v>
      </c>
      <c r="B708" t="str">
        <f>'OASIS-11_26'!G735</f>
        <v>Mountain View IV Wind</v>
      </c>
      <c r="C708" t="str">
        <f>VLOOKUP($A708,'OASIS-11_26'!$E$2:$R$1556,2,FALSE)</f>
        <v>GEN</v>
      </c>
      <c r="D708" s="1">
        <f>VLOOKUP($A708,'OASIS-11_26'!$E$2:$R$1556,11,FALSE)</f>
        <v>40962</v>
      </c>
      <c r="E708" s="3">
        <f t="shared" si="22"/>
        <v>2012</v>
      </c>
      <c r="F708" t="str">
        <f>VLOOKUP($A708,'OASIS-11_26'!$E$2:$R$1556,9,FALSE)</f>
        <v>WIND</v>
      </c>
      <c r="G708" t="str">
        <f>VLOOKUP($A708,'OASIS-11_26'!$E$2:$R$1556,8,FALSE)</f>
        <v>WIND</v>
      </c>
      <c r="H708">
        <f>VLOOKUP($A708,'OASIS-11_26'!$E$2:$R$1556,4,FALSE)</f>
        <v>49</v>
      </c>
      <c r="I708">
        <f>VLOOKUP($A708,'OASIS-11_26'!$E$2:$R$1556,5,FALSE)</f>
        <v>49</v>
      </c>
      <c r="J708" t="str">
        <f>VLOOKUP($A708,'OASIS-11_26'!$E$2:$R$1556,6,FALSE)</f>
        <v>SCE</v>
      </c>
      <c r="K708" t="str">
        <f>IF(ISERROR(VLOOKUP($A708,'2021_NQC_List-11_13'!$A$2:$T$1532,4,FALSE)),"","NQC")</f>
        <v>NQC</v>
      </c>
      <c r="L708" s="3" t="str">
        <f>IF(ISERROR(VLOOKUP($A708,'2021_NQC_List-11_13'!$A$2:$T$1532,4,FALSE)),"",VLOOKUP($A708,'2021_NQC_List-11_13'!$A$2:$T$1532,18,FALSE))</f>
        <v>FC</v>
      </c>
      <c r="M708">
        <f>IF($K708="NQC",VLOOKUP($A708,'2021_NQC_List-11_13'!$A$2:$T$1532,4,FALSE),0)</f>
        <v>6.86</v>
      </c>
      <c r="N708">
        <f>IF($K708="NQC",VLOOKUP($A708,'2021_NQC_List-11_13'!$A$2:$T$1532,5,FALSE),0)</f>
        <v>5.88</v>
      </c>
      <c r="O708">
        <f>IF($K708="NQC",VLOOKUP($A708,'2021_NQC_List-11_13'!$A$2:$T$1532,6,FALSE),0)</f>
        <v>13.72</v>
      </c>
      <c r="P708">
        <f>IF($K708="NQC",VLOOKUP($A708,'2021_NQC_List-11_13'!$A$2:$T$1532,7,FALSE),0)</f>
        <v>12.25</v>
      </c>
      <c r="Q708">
        <f>IF($K708="NQC",VLOOKUP($A708,'2021_NQC_List-11_13'!$A$2:$T$1532,8,FALSE),0)</f>
        <v>12.25</v>
      </c>
      <c r="R708">
        <f>IF($K708="NQC",VLOOKUP($A708,'2021_NQC_List-11_13'!$A$2:$T$1532,9,FALSE),0)</f>
        <v>16.170000000000002</v>
      </c>
      <c r="S708">
        <f>IF($K708="NQC",VLOOKUP($A708,'2021_NQC_List-11_13'!$A$2:$T$1532,10,FALSE),0)</f>
        <v>11.27</v>
      </c>
      <c r="T708">
        <f>IF($K708="NQC",VLOOKUP($A708,'2021_NQC_List-11_13'!$A$2:$T$1532,11,FALSE),0)</f>
        <v>10.29</v>
      </c>
      <c r="U708">
        <f>IF($K708="NQC",VLOOKUP($A708,'2021_NQC_List-11_13'!$A$2:$T$1532,12,FALSE),0)</f>
        <v>7.35</v>
      </c>
      <c r="V708">
        <f>IF($K708="NQC",VLOOKUP($A708,'2021_NQC_List-11_13'!$A$2:$T$1532,13,FALSE),0)</f>
        <v>3.92</v>
      </c>
      <c r="W708">
        <f>IF($K708="NQC",VLOOKUP($A708,'2021_NQC_List-11_13'!$A$2:$T$1532,14,FALSE),0)</f>
        <v>5.88</v>
      </c>
      <c r="X708">
        <f>IF($K708="NQC",VLOOKUP($A708,'2021_NQC_List-11_13'!$A$2:$T$1532,15,FALSE),0)</f>
        <v>6.37</v>
      </c>
      <c r="Y708" t="str">
        <f t="shared" si="23"/>
        <v>Non-Hydro</v>
      </c>
      <c r="AA708" t="s">
        <v>4341</v>
      </c>
    </row>
    <row r="709" spans="1:28" x14ac:dyDescent="0.3">
      <c r="A709" t="str">
        <f>'OASIS-11_26'!E736</f>
        <v>VOLTA_6_DIGHYD</v>
      </c>
      <c r="B709" t="str">
        <f>'OASIS-11_26'!G736</f>
        <v>Digger Creek Ranch Hydro</v>
      </c>
      <c r="C709" t="str">
        <f>VLOOKUP($A709,'OASIS-11_26'!$E$2:$R$1556,2,FALSE)</f>
        <v>GEN</v>
      </c>
      <c r="D709" s="1">
        <f>VLOOKUP($A709,'OASIS-11_26'!$E$2:$R$1556,11,FALSE)</f>
        <v>41822</v>
      </c>
      <c r="E709" s="3">
        <f t="shared" si="22"/>
        <v>2014</v>
      </c>
      <c r="F709" t="str">
        <f>VLOOKUP($A709,'OASIS-11_26'!$E$2:$R$1556,9,FALSE)</f>
        <v>WATER</v>
      </c>
      <c r="G709" t="str">
        <f>VLOOKUP($A709,'OASIS-11_26'!$E$2:$R$1556,8,FALSE)</f>
        <v>HYDRO</v>
      </c>
      <c r="H709">
        <f>VLOOKUP($A709,'OASIS-11_26'!$E$2:$R$1556,4,FALSE)</f>
        <v>0.6</v>
      </c>
      <c r="I709">
        <f>VLOOKUP($A709,'OASIS-11_26'!$E$2:$R$1556,5,FALSE)</f>
        <v>0.6</v>
      </c>
      <c r="J709" t="str">
        <f>VLOOKUP($A709,'OASIS-11_26'!$E$2:$R$1556,6,FALSE)</f>
        <v>PGAE</v>
      </c>
      <c r="K709" t="str">
        <f>IF(ISERROR(VLOOKUP($A709,'2021_NQC_List-11_13'!$A$2:$T$1532,4,FALSE)),"","NQC")</f>
        <v>NQC</v>
      </c>
      <c r="L709" s="3" t="str">
        <f>IF(ISERROR(VLOOKUP($A709,'2021_NQC_List-11_13'!$A$2:$T$1532,4,FALSE)),"",VLOOKUP($A709,'2021_NQC_List-11_13'!$A$2:$T$1532,18,FALSE))</f>
        <v>FC</v>
      </c>
      <c r="M709">
        <f>IF($K709="NQC",VLOOKUP($A709,'2021_NQC_List-11_13'!$A$2:$T$1532,4,FALSE),0)</f>
        <v>0.37</v>
      </c>
      <c r="N709">
        <f>IF($K709="NQC",VLOOKUP($A709,'2021_NQC_List-11_13'!$A$2:$T$1532,5,FALSE),0)</f>
        <v>0.36</v>
      </c>
      <c r="O709">
        <f>IF($K709="NQC",VLOOKUP($A709,'2021_NQC_List-11_13'!$A$2:$T$1532,6,FALSE),0)</f>
        <v>0.51</v>
      </c>
      <c r="P709">
        <f>IF($K709="NQC",VLOOKUP($A709,'2021_NQC_List-11_13'!$A$2:$T$1532,7,FALSE),0)</f>
        <v>0.57999999999999996</v>
      </c>
      <c r="Q709">
        <f>IF($K709="NQC",VLOOKUP($A709,'2021_NQC_List-11_13'!$A$2:$T$1532,8,FALSE),0)</f>
        <v>0.49</v>
      </c>
      <c r="R709">
        <f>IF($K709="NQC",VLOOKUP($A709,'2021_NQC_List-11_13'!$A$2:$T$1532,9,FALSE),0)</f>
        <v>0.5</v>
      </c>
      <c r="S709">
        <f>IF($K709="NQC",VLOOKUP($A709,'2021_NQC_List-11_13'!$A$2:$T$1532,10,FALSE),0)</f>
        <v>0.44</v>
      </c>
      <c r="T709">
        <f>IF($K709="NQC",VLOOKUP($A709,'2021_NQC_List-11_13'!$A$2:$T$1532,11,FALSE),0)</f>
        <v>0.4</v>
      </c>
      <c r="U709">
        <f>IF($K709="NQC",VLOOKUP($A709,'2021_NQC_List-11_13'!$A$2:$T$1532,12,FALSE),0)</f>
        <v>0.36</v>
      </c>
      <c r="V709">
        <f>IF($K709="NQC",VLOOKUP($A709,'2021_NQC_List-11_13'!$A$2:$T$1532,13,FALSE),0)</f>
        <v>0.28999999999999998</v>
      </c>
      <c r="W709">
        <f>IF($K709="NQC",VLOOKUP($A709,'2021_NQC_List-11_13'!$A$2:$T$1532,14,FALSE),0)</f>
        <v>0.31</v>
      </c>
      <c r="X709">
        <f>IF($K709="NQC",VLOOKUP($A709,'2021_NQC_List-11_13'!$A$2:$T$1532,15,FALSE),0)</f>
        <v>0.33</v>
      </c>
      <c r="Y709" t="str">
        <f t="shared" si="23"/>
        <v>Hydro-Small Hydro</v>
      </c>
      <c r="AA709" t="s">
        <v>4341</v>
      </c>
    </row>
    <row r="710" spans="1:28" x14ac:dyDescent="0.3">
      <c r="A710" t="str">
        <f>'OASIS-11_26'!E737</f>
        <v>COVERD_2_QFUNTS</v>
      </c>
      <c r="B710" t="str">
        <f>'OASIS-11_26'!G737</f>
        <v>Cove Hydroelectric Project</v>
      </c>
      <c r="C710" t="str">
        <f>VLOOKUP($A710,'OASIS-11_26'!$E$2:$R$1556,2,FALSE)</f>
        <v>GEN</v>
      </c>
      <c r="D710" s="1">
        <f>VLOOKUP($A710,'OASIS-11_26'!$E$2:$R$1556,11,FALSE)</f>
        <v>31782</v>
      </c>
      <c r="E710" s="3">
        <f t="shared" si="22"/>
        <v>1987</v>
      </c>
      <c r="F710" t="str">
        <f>VLOOKUP($A710,'OASIS-11_26'!$E$2:$R$1556,9,FALSE)</f>
        <v>WATER</v>
      </c>
      <c r="G710" t="str">
        <f>VLOOKUP($A710,'OASIS-11_26'!$E$2:$R$1556,8,FALSE)</f>
        <v>HYDRO</v>
      </c>
      <c r="H710">
        <f>VLOOKUP($A710,'OASIS-11_26'!$E$2:$R$1556,4,FALSE)</f>
        <v>5.5</v>
      </c>
      <c r="I710">
        <f>VLOOKUP($A710,'OASIS-11_26'!$E$2:$R$1556,5,FALSE)</f>
        <v>20.3</v>
      </c>
      <c r="J710" t="str">
        <f>VLOOKUP($A710,'OASIS-11_26'!$E$2:$R$1556,6,FALSE)</f>
        <v>PGAE</v>
      </c>
      <c r="K710" t="str">
        <f>IF(ISERROR(VLOOKUP($A710,'2021_NQC_List-11_13'!$A$2:$T$1532,4,FALSE)),"","NQC")</f>
        <v>NQC</v>
      </c>
      <c r="L710" s="3" t="str">
        <f>IF(ISERROR(VLOOKUP($A710,'2021_NQC_List-11_13'!$A$2:$T$1532,4,FALSE)),"",VLOOKUP($A710,'2021_NQC_List-11_13'!$A$2:$T$1532,18,FALSE))</f>
        <v>FC</v>
      </c>
      <c r="M710">
        <f>IF($K710="NQC",VLOOKUP($A710,'2021_NQC_List-11_13'!$A$2:$T$1532,4,FALSE),0)</f>
        <v>0.5</v>
      </c>
      <c r="N710">
        <f>IF($K710="NQC",VLOOKUP($A710,'2021_NQC_List-11_13'!$A$2:$T$1532,5,FALSE),0)</f>
        <v>2.1</v>
      </c>
      <c r="O710">
        <f>IF($K710="NQC",VLOOKUP($A710,'2021_NQC_List-11_13'!$A$2:$T$1532,6,FALSE),0)</f>
        <v>4</v>
      </c>
      <c r="P710">
        <f>IF($K710="NQC",VLOOKUP($A710,'2021_NQC_List-11_13'!$A$2:$T$1532,7,FALSE),0)</f>
        <v>4.2</v>
      </c>
      <c r="Q710">
        <f>IF($K710="NQC",VLOOKUP($A710,'2021_NQC_List-11_13'!$A$2:$T$1532,8,FALSE),0)</f>
        <v>4</v>
      </c>
      <c r="R710">
        <f>IF($K710="NQC",VLOOKUP($A710,'2021_NQC_List-11_13'!$A$2:$T$1532,9,FALSE),0)</f>
        <v>1.44</v>
      </c>
      <c r="S710">
        <f>IF($K710="NQC",VLOOKUP($A710,'2021_NQC_List-11_13'!$A$2:$T$1532,10,FALSE),0)</f>
        <v>0.22</v>
      </c>
      <c r="T710">
        <f>IF($K710="NQC",VLOOKUP($A710,'2021_NQC_List-11_13'!$A$2:$T$1532,11,FALSE),0)</f>
        <v>0</v>
      </c>
      <c r="U710">
        <f>IF($K710="NQC",VLOOKUP($A710,'2021_NQC_List-11_13'!$A$2:$T$1532,12,FALSE),0)</f>
        <v>0</v>
      </c>
      <c r="V710">
        <f>IF($K710="NQC",VLOOKUP($A710,'2021_NQC_List-11_13'!$A$2:$T$1532,13,FALSE),0)</f>
        <v>0</v>
      </c>
      <c r="W710">
        <f>IF($K710="NQC",VLOOKUP($A710,'2021_NQC_List-11_13'!$A$2:$T$1532,14,FALSE),0)</f>
        <v>0</v>
      </c>
      <c r="X710">
        <f>IF($K710="NQC",VLOOKUP($A710,'2021_NQC_List-11_13'!$A$2:$T$1532,15,FALSE),0)</f>
        <v>0.24</v>
      </c>
      <c r="Y710" t="str">
        <f t="shared" si="23"/>
        <v>Hydro-Small Hydro</v>
      </c>
      <c r="AA710" t="s">
        <v>4341</v>
      </c>
    </row>
    <row r="711" spans="1:28" x14ac:dyDescent="0.3">
      <c r="A711" t="str">
        <f>'OASIS-11_26'!E738</f>
        <v>IVSLRP_2_SOLAR1</v>
      </c>
      <c r="B711" t="str">
        <f>'OASIS-11_26'!G738</f>
        <v>Silver Ridge Mount Signal</v>
      </c>
      <c r="C711" t="str">
        <f>VLOOKUP($A711,'OASIS-11_26'!$E$2:$R$1556,2,FALSE)</f>
        <v>GEN</v>
      </c>
      <c r="D711" s="1">
        <f>VLOOKUP($A711,'OASIS-11_26'!$E$2:$R$1556,11,FALSE)</f>
        <v>41575</v>
      </c>
      <c r="E711" s="3">
        <f t="shared" si="22"/>
        <v>2013</v>
      </c>
      <c r="F711" t="str">
        <f>VLOOKUP($A711,'OASIS-11_26'!$E$2:$R$1556,9,FALSE)</f>
        <v>SUN</v>
      </c>
      <c r="G711" t="str">
        <f>VLOOKUP($A711,'OASIS-11_26'!$E$2:$R$1556,8,FALSE)</f>
        <v>PHOTO VOLTAIC</v>
      </c>
      <c r="H711">
        <f>VLOOKUP($A711,'OASIS-11_26'!$E$2:$R$1556,4,FALSE)</f>
        <v>200</v>
      </c>
      <c r="I711">
        <f>VLOOKUP($A711,'OASIS-11_26'!$E$2:$R$1556,5,FALSE)</f>
        <v>200</v>
      </c>
      <c r="J711" t="str">
        <f>VLOOKUP($A711,'OASIS-11_26'!$E$2:$R$1556,6,FALSE)</f>
        <v>SDGE</v>
      </c>
      <c r="K711" t="str">
        <f>IF(ISERROR(VLOOKUP($A711,'2021_NQC_List-11_13'!$A$2:$T$1532,4,FALSE)),"","NQC")</f>
        <v>NQC</v>
      </c>
      <c r="L711" s="3" t="str">
        <f>IF(ISERROR(VLOOKUP($A711,'2021_NQC_List-11_13'!$A$2:$T$1532,4,FALSE)),"",VLOOKUP($A711,'2021_NQC_List-11_13'!$A$2:$T$1532,18,FALSE))</f>
        <v>FC</v>
      </c>
      <c r="M711">
        <f>IF($K711="NQC",VLOOKUP($A711,'2021_NQC_List-11_13'!$A$2:$T$1532,4,FALSE),0)</f>
        <v>8</v>
      </c>
      <c r="N711">
        <f>IF($K711="NQC",VLOOKUP($A711,'2021_NQC_List-11_13'!$A$2:$T$1532,5,FALSE),0)</f>
        <v>6</v>
      </c>
      <c r="O711">
        <f>IF($K711="NQC",VLOOKUP($A711,'2021_NQC_List-11_13'!$A$2:$T$1532,6,FALSE),0)</f>
        <v>36</v>
      </c>
      <c r="P711">
        <f>IF($K711="NQC",VLOOKUP($A711,'2021_NQC_List-11_13'!$A$2:$T$1532,7,FALSE),0)</f>
        <v>30</v>
      </c>
      <c r="Q711">
        <f>IF($K711="NQC",VLOOKUP($A711,'2021_NQC_List-11_13'!$A$2:$T$1532,8,FALSE),0)</f>
        <v>32</v>
      </c>
      <c r="R711">
        <f>IF($K711="NQC",VLOOKUP($A711,'2021_NQC_List-11_13'!$A$2:$T$1532,9,FALSE),0)</f>
        <v>62</v>
      </c>
      <c r="S711">
        <f>IF($K711="NQC",VLOOKUP($A711,'2021_NQC_List-11_13'!$A$2:$T$1532,10,FALSE),0)</f>
        <v>78</v>
      </c>
      <c r="T711">
        <f>IF($K711="NQC",VLOOKUP($A711,'2021_NQC_List-11_13'!$A$2:$T$1532,11,FALSE),0)</f>
        <v>54</v>
      </c>
      <c r="U711">
        <f>IF($K711="NQC",VLOOKUP($A711,'2021_NQC_List-11_13'!$A$2:$T$1532,12,FALSE),0)</f>
        <v>28</v>
      </c>
      <c r="V711">
        <f>IF($K711="NQC",VLOOKUP($A711,'2021_NQC_List-11_13'!$A$2:$T$1532,13,FALSE),0)</f>
        <v>4</v>
      </c>
      <c r="W711">
        <f>IF($K711="NQC",VLOOKUP($A711,'2021_NQC_List-11_13'!$A$2:$T$1532,14,FALSE),0)</f>
        <v>4</v>
      </c>
      <c r="X711">
        <f>IF($K711="NQC",VLOOKUP($A711,'2021_NQC_List-11_13'!$A$2:$T$1532,15,FALSE),0)</f>
        <v>0</v>
      </c>
      <c r="Y711" t="str">
        <f t="shared" si="23"/>
        <v>Non-Hydro</v>
      </c>
      <c r="AA711" t="s">
        <v>4341</v>
      </c>
    </row>
    <row r="712" spans="1:28" x14ac:dyDescent="0.3">
      <c r="A712" t="str">
        <f>'OASIS-11_26'!E739</f>
        <v>VISTA_2_RTS028</v>
      </c>
      <c r="B712" t="str">
        <f>'OASIS-11_26'!G739</f>
        <v>SPVP028</v>
      </c>
      <c r="C712" t="str">
        <f>VLOOKUP($A712,'OASIS-11_26'!$E$2:$R$1556,2,FALSE)</f>
        <v>GEN</v>
      </c>
      <c r="D712" s="1">
        <f>VLOOKUP($A712,'OASIS-11_26'!$E$2:$R$1556,11,FALSE)</f>
        <v>41494</v>
      </c>
      <c r="E712" s="3">
        <f t="shared" si="22"/>
        <v>2013</v>
      </c>
      <c r="F712" t="str">
        <f>VLOOKUP($A712,'OASIS-11_26'!$E$2:$R$1556,9,FALSE)</f>
        <v>SUN</v>
      </c>
      <c r="G712" t="str">
        <f>VLOOKUP($A712,'OASIS-11_26'!$E$2:$R$1556,8,FALSE)</f>
        <v>PHOTO VOLTAIC</v>
      </c>
      <c r="H712">
        <f>VLOOKUP($A712,'OASIS-11_26'!$E$2:$R$1556,4,FALSE)</f>
        <v>3.5</v>
      </c>
      <c r="I712">
        <f>VLOOKUP($A712,'OASIS-11_26'!$E$2:$R$1556,5,FALSE)</f>
        <v>3.5</v>
      </c>
      <c r="J712" t="str">
        <f>VLOOKUP($A712,'OASIS-11_26'!$E$2:$R$1556,6,FALSE)</f>
        <v>SCE</v>
      </c>
      <c r="K712" t="str">
        <f>IF(ISERROR(VLOOKUP($A712,'2021_NQC_List-11_13'!$A$2:$T$1532,4,FALSE)),"","NQC")</f>
        <v>NQC</v>
      </c>
      <c r="L712" s="3" t="str">
        <f>IF(ISERROR(VLOOKUP($A712,'2021_NQC_List-11_13'!$A$2:$T$1532,4,FALSE)),"",VLOOKUP($A712,'2021_NQC_List-11_13'!$A$2:$T$1532,18,FALSE))</f>
        <v>FC</v>
      </c>
      <c r="M712">
        <f>IF($K712="NQC",VLOOKUP($A712,'2021_NQC_List-11_13'!$A$2:$T$1532,4,FALSE),0)</f>
        <v>0.14000000000000001</v>
      </c>
      <c r="N712">
        <f>IF($K712="NQC",VLOOKUP($A712,'2021_NQC_List-11_13'!$A$2:$T$1532,5,FALSE),0)</f>
        <v>0.11</v>
      </c>
      <c r="O712">
        <f>IF($K712="NQC",VLOOKUP($A712,'2021_NQC_List-11_13'!$A$2:$T$1532,6,FALSE),0)</f>
        <v>0.63</v>
      </c>
      <c r="P712">
        <f>IF($K712="NQC",VLOOKUP($A712,'2021_NQC_List-11_13'!$A$2:$T$1532,7,FALSE),0)</f>
        <v>0.53</v>
      </c>
      <c r="Q712">
        <f>IF($K712="NQC",VLOOKUP($A712,'2021_NQC_List-11_13'!$A$2:$T$1532,8,FALSE),0)</f>
        <v>0.56000000000000005</v>
      </c>
      <c r="R712">
        <f>IF($K712="NQC",VLOOKUP($A712,'2021_NQC_List-11_13'!$A$2:$T$1532,9,FALSE),0)</f>
        <v>1.0900000000000001</v>
      </c>
      <c r="S712">
        <f>IF($K712="NQC",VLOOKUP($A712,'2021_NQC_List-11_13'!$A$2:$T$1532,10,FALSE),0)</f>
        <v>1.37</v>
      </c>
      <c r="T712">
        <f>IF($K712="NQC",VLOOKUP($A712,'2021_NQC_List-11_13'!$A$2:$T$1532,11,FALSE),0)</f>
        <v>0.95</v>
      </c>
      <c r="U712">
        <f>IF($K712="NQC",VLOOKUP($A712,'2021_NQC_List-11_13'!$A$2:$T$1532,12,FALSE),0)</f>
        <v>0.49</v>
      </c>
      <c r="V712">
        <f>IF($K712="NQC",VLOOKUP($A712,'2021_NQC_List-11_13'!$A$2:$T$1532,13,FALSE),0)</f>
        <v>7.0000000000000007E-2</v>
      </c>
      <c r="W712">
        <f>IF($K712="NQC",VLOOKUP($A712,'2021_NQC_List-11_13'!$A$2:$T$1532,14,FALSE),0)</f>
        <v>7.0000000000000007E-2</v>
      </c>
      <c r="X712">
        <f>IF($K712="NQC",VLOOKUP($A712,'2021_NQC_List-11_13'!$A$2:$T$1532,15,FALSE),0)</f>
        <v>0</v>
      </c>
      <c r="Y712" t="str">
        <f t="shared" si="23"/>
        <v>Non-Hydro</v>
      </c>
      <c r="AA712" t="s">
        <v>4341</v>
      </c>
    </row>
    <row r="713" spans="1:28" x14ac:dyDescent="0.3">
      <c r="A713" t="str">
        <f>'OASIS-11_26'!E740</f>
        <v>SCEC_1_PDRP114</v>
      </c>
      <c r="B713" t="str">
        <f>'OASIS-11_26'!G740</f>
        <v>SCEC_1_PDRP114</v>
      </c>
      <c r="C713" t="str">
        <f>VLOOKUP($A713,'OASIS-11_26'!$E$2:$R$1556,2,FALSE)</f>
        <v>GEN</v>
      </c>
      <c r="D713" s="1">
        <f>VLOOKUP($A713,'OASIS-11_26'!$E$2:$R$1556,11,FALSE)</f>
        <v>0</v>
      </c>
      <c r="E713" s="3" t="str">
        <f t="shared" si="22"/>
        <v/>
      </c>
      <c r="F713" t="str">
        <f>VLOOKUP($A713,'OASIS-11_26'!$E$2:$R$1556,9,FALSE)</f>
        <v>OTHER</v>
      </c>
      <c r="G713" t="str">
        <f>VLOOKUP($A713,'OASIS-11_26'!$E$2:$R$1556,8,FALSE)</f>
        <v>OTHER</v>
      </c>
      <c r="H713">
        <f>VLOOKUP($A713,'OASIS-11_26'!$E$2:$R$1556,4,FALSE)</f>
        <v>0.99</v>
      </c>
      <c r="I713">
        <f>VLOOKUP($A713,'OASIS-11_26'!$E$2:$R$1556,5,FALSE)</f>
        <v>0</v>
      </c>
      <c r="J713" t="str">
        <f>VLOOKUP($A713,'OASIS-11_26'!$E$2:$R$1556,6,FALSE)</f>
        <v>SCE</v>
      </c>
      <c r="K713" t="str">
        <f>IF(ISERROR(VLOOKUP($A713,'2021_NQC_List-11_13'!$A$2:$T$1532,4,FALSE)),"","NQC")</f>
        <v>NQC</v>
      </c>
      <c r="L713" s="3" t="str">
        <f>IF(ISERROR(VLOOKUP($A713,'2021_NQC_List-11_13'!$A$2:$T$1532,4,FALSE)),"",VLOOKUP($A713,'2021_NQC_List-11_13'!$A$2:$T$1532,18,FALSE))</f>
        <v>FC</v>
      </c>
      <c r="M713">
        <f>IF($K713="NQC",VLOOKUP($A713,'2021_NQC_List-11_13'!$A$2:$T$1532,4,FALSE),0)</f>
        <v>0.47</v>
      </c>
      <c r="N713">
        <f>IF($K713="NQC",VLOOKUP($A713,'2021_NQC_List-11_13'!$A$2:$T$1532,5,FALSE),0)</f>
        <v>0</v>
      </c>
      <c r="O713">
        <f>IF($K713="NQC",VLOOKUP($A713,'2021_NQC_List-11_13'!$A$2:$T$1532,6,FALSE),0)</f>
        <v>0</v>
      </c>
      <c r="P713">
        <f>IF($K713="NQC",VLOOKUP($A713,'2021_NQC_List-11_13'!$A$2:$T$1532,7,FALSE),0)</f>
        <v>0</v>
      </c>
      <c r="Q713">
        <f>IF($K713="NQC",VLOOKUP($A713,'2021_NQC_List-11_13'!$A$2:$T$1532,8,FALSE),0)</f>
        <v>0</v>
      </c>
      <c r="R713">
        <f>IF($K713="NQC",VLOOKUP($A713,'2021_NQC_List-11_13'!$A$2:$T$1532,9,FALSE),0)</f>
        <v>0</v>
      </c>
      <c r="S713">
        <f>IF($K713="NQC",VLOOKUP($A713,'2021_NQC_List-11_13'!$A$2:$T$1532,10,FALSE),0)</f>
        <v>0</v>
      </c>
      <c r="T713">
        <f>IF($K713="NQC",VLOOKUP($A713,'2021_NQC_List-11_13'!$A$2:$T$1532,11,FALSE),0)</f>
        <v>0</v>
      </c>
      <c r="U713">
        <f>IF($K713="NQC",VLOOKUP($A713,'2021_NQC_List-11_13'!$A$2:$T$1532,12,FALSE),0)</f>
        <v>0</v>
      </c>
      <c r="V713">
        <f>IF($K713="NQC",VLOOKUP($A713,'2021_NQC_List-11_13'!$A$2:$T$1532,13,FALSE),0)</f>
        <v>0</v>
      </c>
      <c r="W713">
        <f>IF($K713="NQC",VLOOKUP($A713,'2021_NQC_List-11_13'!$A$2:$T$1532,14,FALSE),0)</f>
        <v>0</v>
      </c>
      <c r="X713">
        <f>IF($K713="NQC",VLOOKUP($A713,'2021_NQC_List-11_13'!$A$2:$T$1532,15,FALSE),0)</f>
        <v>0</v>
      </c>
      <c r="Y713" t="str">
        <f t="shared" si="23"/>
        <v>Non-Hydro</v>
      </c>
      <c r="Z713" t="s">
        <v>4361</v>
      </c>
      <c r="AA713" t="s">
        <v>4341</v>
      </c>
    </row>
    <row r="714" spans="1:28" x14ac:dyDescent="0.3">
      <c r="A714" t="str">
        <f>'OASIS-11_26'!E741</f>
        <v>ALAMIT_7_UNIT 3</v>
      </c>
      <c r="B714" t="str">
        <f>'OASIS-11_26'!G741</f>
        <v>ALAMITOS GEN STA. UNIT 3</v>
      </c>
      <c r="C714" t="str">
        <f>VLOOKUP($A714,'OASIS-11_26'!$E$2:$R$1556,2,FALSE)</f>
        <v>GEN</v>
      </c>
      <c r="D714" s="1">
        <f>VLOOKUP($A714,'OASIS-11_26'!$E$2:$R$1556,11,FALSE)</f>
        <v>22282</v>
      </c>
      <c r="E714" s="3">
        <f t="shared" si="22"/>
        <v>1961</v>
      </c>
      <c r="F714" t="str">
        <f>VLOOKUP($A714,'OASIS-11_26'!$E$2:$R$1556,9,FALSE)</f>
        <v>NATURAL GAS</v>
      </c>
      <c r="G714" t="str">
        <f>VLOOKUP($A714,'OASIS-11_26'!$E$2:$R$1556,8,FALSE)</f>
        <v>STEAM</v>
      </c>
      <c r="H714">
        <f>VLOOKUP($A714,'OASIS-11_26'!$E$2:$R$1556,4,FALSE)</f>
        <v>321.39999999999998</v>
      </c>
      <c r="I714">
        <f>VLOOKUP($A714,'OASIS-11_26'!$E$2:$R$1556,5,FALSE)</f>
        <v>322</v>
      </c>
      <c r="J714" t="str">
        <f>VLOOKUP($A714,'OASIS-11_26'!$E$2:$R$1556,6,FALSE)</f>
        <v>SCE</v>
      </c>
      <c r="K714" t="str">
        <f>IF(ISERROR(VLOOKUP($A714,'2021_NQC_List-11_13'!$A$2:$T$1532,4,FALSE)),"","NQC")</f>
        <v>NQC</v>
      </c>
      <c r="L714" s="3" t="str">
        <f>IF(ISERROR(VLOOKUP($A714,'2021_NQC_List-11_13'!$A$2:$T$1532,4,FALSE)),"",VLOOKUP($A714,'2021_NQC_List-11_13'!$A$2:$T$1532,18,FALSE))</f>
        <v>FC</v>
      </c>
      <c r="M714">
        <f>IF($K714="NQC",VLOOKUP($A714,'2021_NQC_List-11_13'!$A$2:$T$1532,4,FALSE),0)</f>
        <v>321.39999999999998</v>
      </c>
      <c r="N714">
        <f>IF($K714="NQC",VLOOKUP($A714,'2021_NQC_List-11_13'!$A$2:$T$1532,5,FALSE),0)</f>
        <v>321.39999999999998</v>
      </c>
      <c r="O714">
        <f>IF($K714="NQC",VLOOKUP($A714,'2021_NQC_List-11_13'!$A$2:$T$1532,6,FALSE),0)</f>
        <v>321.39999999999998</v>
      </c>
      <c r="P714">
        <f>IF($K714="NQC",VLOOKUP($A714,'2021_NQC_List-11_13'!$A$2:$T$1532,7,FALSE),0)</f>
        <v>321.39999999999998</v>
      </c>
      <c r="Q714">
        <f>IF($K714="NQC",VLOOKUP($A714,'2021_NQC_List-11_13'!$A$2:$T$1532,8,FALSE),0)</f>
        <v>321.39999999999998</v>
      </c>
      <c r="R714">
        <f>IF($K714="NQC",VLOOKUP($A714,'2021_NQC_List-11_13'!$A$2:$T$1532,9,FALSE),0)</f>
        <v>321.39999999999998</v>
      </c>
      <c r="S714">
        <f>IF($K714="NQC",VLOOKUP($A714,'2021_NQC_List-11_13'!$A$2:$T$1532,10,FALSE),0)</f>
        <v>321.39999999999998</v>
      </c>
      <c r="T714">
        <f>IF($K714="NQC",VLOOKUP($A714,'2021_NQC_List-11_13'!$A$2:$T$1532,11,FALSE),0)</f>
        <v>321.39999999999998</v>
      </c>
      <c r="U714">
        <f>IF($K714="NQC",VLOOKUP($A714,'2021_NQC_List-11_13'!$A$2:$T$1532,12,FALSE),0)</f>
        <v>321.39999999999998</v>
      </c>
      <c r="V714">
        <f>IF($K714="NQC",VLOOKUP($A714,'2021_NQC_List-11_13'!$A$2:$T$1532,13,FALSE),0)</f>
        <v>321.39999999999998</v>
      </c>
      <c r="W714">
        <f>IF($K714="NQC",VLOOKUP($A714,'2021_NQC_List-11_13'!$A$2:$T$1532,14,FALSE),0)</f>
        <v>321.39999999999998</v>
      </c>
      <c r="X714">
        <f>IF($K714="NQC",VLOOKUP($A714,'2021_NQC_List-11_13'!$A$2:$T$1532,15,FALSE),0)</f>
        <v>321.39999999999998</v>
      </c>
      <c r="Y714" t="str">
        <f t="shared" si="23"/>
        <v>Non-Hydro</v>
      </c>
      <c r="AA714" t="s">
        <v>4336</v>
      </c>
    </row>
    <row r="715" spans="1:28" x14ac:dyDescent="0.3">
      <c r="A715" t="str">
        <f>'OASIS-11_26'!E742</f>
        <v>PGEB_2_PDRP105</v>
      </c>
      <c r="B715" t="str">
        <f>'OASIS-11_26'!G742</f>
        <v>PGEB_2_PDRP105</v>
      </c>
      <c r="C715" t="str">
        <f>VLOOKUP($A715,'OASIS-11_26'!$E$2:$R$1556,2,FALSE)</f>
        <v>GEN</v>
      </c>
      <c r="D715" s="1">
        <f>VLOOKUP($A715,'OASIS-11_26'!$E$2:$R$1556,11,FALSE)</f>
        <v>0</v>
      </c>
      <c r="E715" s="3" t="str">
        <f t="shared" si="22"/>
        <v/>
      </c>
      <c r="F715" t="str">
        <f>VLOOKUP($A715,'OASIS-11_26'!$E$2:$R$1556,9,FALSE)</f>
        <v>OTHER</v>
      </c>
      <c r="G715" t="str">
        <f>VLOOKUP($A715,'OASIS-11_26'!$E$2:$R$1556,8,FALSE)</f>
        <v>OTHER</v>
      </c>
      <c r="H715">
        <f>VLOOKUP($A715,'OASIS-11_26'!$E$2:$R$1556,4,FALSE)</f>
        <v>0.99</v>
      </c>
      <c r="I715">
        <f>VLOOKUP($A715,'OASIS-11_26'!$E$2:$R$1556,5,FALSE)</f>
        <v>0</v>
      </c>
      <c r="J715" t="str">
        <f>VLOOKUP($A715,'OASIS-11_26'!$E$2:$R$1556,6,FALSE)</f>
        <v>PGAE</v>
      </c>
      <c r="K715" t="str">
        <f>IF(ISERROR(VLOOKUP($A715,'2021_NQC_List-11_13'!$A$2:$T$1532,4,FALSE)),"","NQC")</f>
        <v>NQC</v>
      </c>
      <c r="L715" s="3" t="str">
        <f>IF(ISERROR(VLOOKUP($A715,'2021_NQC_List-11_13'!$A$2:$T$1532,4,FALSE)),"",VLOOKUP($A715,'2021_NQC_List-11_13'!$A$2:$T$1532,18,FALSE))</f>
        <v>FC</v>
      </c>
      <c r="M715">
        <f>IF($K715="NQC",VLOOKUP($A715,'2021_NQC_List-11_13'!$A$2:$T$1532,4,FALSE),0)</f>
        <v>0.66</v>
      </c>
      <c r="N715">
        <f>IF($K715="NQC",VLOOKUP($A715,'2021_NQC_List-11_13'!$A$2:$T$1532,5,FALSE),0)</f>
        <v>0</v>
      </c>
      <c r="O715">
        <f>IF($K715="NQC",VLOOKUP($A715,'2021_NQC_List-11_13'!$A$2:$T$1532,6,FALSE),0)</f>
        <v>0</v>
      </c>
      <c r="P715">
        <f>IF($K715="NQC",VLOOKUP($A715,'2021_NQC_List-11_13'!$A$2:$T$1532,7,FALSE),0)</f>
        <v>0</v>
      </c>
      <c r="Q715">
        <f>IF($K715="NQC",VLOOKUP($A715,'2021_NQC_List-11_13'!$A$2:$T$1532,8,FALSE),0)</f>
        <v>0</v>
      </c>
      <c r="R715">
        <f>IF($K715="NQC",VLOOKUP($A715,'2021_NQC_List-11_13'!$A$2:$T$1532,9,FALSE),0)</f>
        <v>0</v>
      </c>
      <c r="S715">
        <f>IF($K715="NQC",VLOOKUP($A715,'2021_NQC_List-11_13'!$A$2:$T$1532,10,FALSE),0)</f>
        <v>0</v>
      </c>
      <c r="T715">
        <f>IF($K715="NQC",VLOOKUP($A715,'2021_NQC_List-11_13'!$A$2:$T$1532,11,FALSE),0)</f>
        <v>0</v>
      </c>
      <c r="U715">
        <f>IF($K715="NQC",VLOOKUP($A715,'2021_NQC_List-11_13'!$A$2:$T$1532,12,FALSE),0)</f>
        <v>0</v>
      </c>
      <c r="V715">
        <f>IF($K715="NQC",VLOOKUP($A715,'2021_NQC_List-11_13'!$A$2:$T$1532,13,FALSE),0)</f>
        <v>0</v>
      </c>
      <c r="W715">
        <f>IF($K715="NQC",VLOOKUP($A715,'2021_NQC_List-11_13'!$A$2:$T$1532,14,FALSE),0)</f>
        <v>0</v>
      </c>
      <c r="X715">
        <f>IF($K715="NQC",VLOOKUP($A715,'2021_NQC_List-11_13'!$A$2:$T$1532,15,FALSE),0)</f>
        <v>0</v>
      </c>
      <c r="Y715" t="str">
        <f t="shared" si="23"/>
        <v>Non-Hydro</v>
      </c>
      <c r="Z715" t="s">
        <v>4361</v>
      </c>
      <c r="AA715" t="s">
        <v>4341</v>
      </c>
    </row>
    <row r="716" spans="1:28" x14ac:dyDescent="0.3">
      <c r="A716" t="str">
        <f>'OASIS-11_26'!E743</f>
        <v>CLRKRD_6_LIMESD</v>
      </c>
      <c r="B716" t="str">
        <f>'OASIS-11_26'!G743</f>
        <v>Lime Saddle Hydro</v>
      </c>
      <c r="C716" t="str">
        <f>VLOOKUP($A716,'OASIS-11_26'!$E$2:$R$1556,2,FALSE)</f>
        <v>GEN</v>
      </c>
      <c r="D716" s="1">
        <f>VLOOKUP($A716,'OASIS-11_26'!$E$2:$R$1556,11,FALSE)</f>
        <v>2193</v>
      </c>
      <c r="E716" s="3">
        <f t="shared" si="22"/>
        <v>1906</v>
      </c>
      <c r="F716" t="str">
        <f>VLOOKUP($A716,'OASIS-11_26'!$E$2:$R$1556,9,FALSE)</f>
        <v>WATER</v>
      </c>
      <c r="G716" t="str">
        <f>VLOOKUP($A716,'OASIS-11_26'!$E$2:$R$1556,8,FALSE)</f>
        <v>HYDRO</v>
      </c>
      <c r="H716">
        <f>VLOOKUP($A716,'OASIS-11_26'!$E$2:$R$1556,4,FALSE)</f>
        <v>2</v>
      </c>
      <c r="I716">
        <f>VLOOKUP($A716,'OASIS-11_26'!$E$2:$R$1556,5,FALSE)</f>
        <v>2</v>
      </c>
      <c r="J716" t="str">
        <f>VLOOKUP($A716,'OASIS-11_26'!$E$2:$R$1556,6,FALSE)</f>
        <v>PGAE</v>
      </c>
      <c r="K716" t="str">
        <f>IF(ISERROR(VLOOKUP($A716,'2021_NQC_List-11_13'!$A$2:$T$1532,4,FALSE)),"","NQC")</f>
        <v>NQC</v>
      </c>
      <c r="L716" s="3" t="str">
        <f>IF(ISERROR(VLOOKUP($A716,'2021_NQC_List-11_13'!$A$2:$T$1532,4,FALSE)),"",VLOOKUP($A716,'2021_NQC_List-11_13'!$A$2:$T$1532,18,FALSE))</f>
        <v>FC</v>
      </c>
      <c r="M716">
        <f>IF($K716="NQC",VLOOKUP($A716,'2021_NQC_List-11_13'!$A$2:$T$1532,4,FALSE),0)</f>
        <v>0.2</v>
      </c>
      <c r="N716">
        <f>IF($K716="NQC",VLOOKUP($A716,'2021_NQC_List-11_13'!$A$2:$T$1532,5,FALSE),0)</f>
        <v>0.2</v>
      </c>
      <c r="O716">
        <f>IF($K716="NQC",VLOOKUP($A716,'2021_NQC_List-11_13'!$A$2:$T$1532,6,FALSE),0)</f>
        <v>0.19</v>
      </c>
      <c r="P716">
        <f>IF($K716="NQC",VLOOKUP($A716,'2021_NQC_List-11_13'!$A$2:$T$1532,7,FALSE),0)</f>
        <v>0.38</v>
      </c>
      <c r="Q716">
        <f>IF($K716="NQC",VLOOKUP($A716,'2021_NQC_List-11_13'!$A$2:$T$1532,8,FALSE),0)</f>
        <v>0.28000000000000003</v>
      </c>
      <c r="R716">
        <f>IF($K716="NQC",VLOOKUP($A716,'2021_NQC_List-11_13'!$A$2:$T$1532,9,FALSE),0)</f>
        <v>0.34</v>
      </c>
      <c r="S716">
        <f>IF($K716="NQC",VLOOKUP($A716,'2021_NQC_List-11_13'!$A$2:$T$1532,10,FALSE),0)</f>
        <v>0.39</v>
      </c>
      <c r="T716">
        <f>IF($K716="NQC",VLOOKUP($A716,'2021_NQC_List-11_13'!$A$2:$T$1532,11,FALSE),0)</f>
        <v>0.4</v>
      </c>
      <c r="U716">
        <f>IF($K716="NQC",VLOOKUP($A716,'2021_NQC_List-11_13'!$A$2:$T$1532,12,FALSE),0)</f>
        <v>0.43</v>
      </c>
      <c r="V716">
        <f>IF($K716="NQC",VLOOKUP($A716,'2021_NQC_List-11_13'!$A$2:$T$1532,13,FALSE),0)</f>
        <v>0.46</v>
      </c>
      <c r="W716">
        <f>IF($K716="NQC",VLOOKUP($A716,'2021_NQC_List-11_13'!$A$2:$T$1532,14,FALSE),0)</f>
        <v>0.23</v>
      </c>
      <c r="X716">
        <f>IF($K716="NQC",VLOOKUP($A716,'2021_NQC_List-11_13'!$A$2:$T$1532,15,FALSE),0)</f>
        <v>0.21</v>
      </c>
      <c r="Y716" t="str">
        <f t="shared" si="23"/>
        <v>Hydro-Small Hydro</v>
      </c>
      <c r="AA716" t="s">
        <v>4341</v>
      </c>
    </row>
    <row r="717" spans="1:28" x14ac:dyDescent="0.3">
      <c r="A717" t="str">
        <f>'OASIS-11_26'!E744</f>
        <v>BORDER_6_UNITA1</v>
      </c>
      <c r="B717" t="str">
        <f>'OASIS-11_26'!G744</f>
        <v>CalPeak Power Border Unit 1</v>
      </c>
      <c r="C717" t="str">
        <f>VLOOKUP($A717,'OASIS-11_26'!$E$2:$R$1556,2,FALSE)</f>
        <v>GEN</v>
      </c>
      <c r="D717" s="1">
        <f>VLOOKUP($A717,'OASIS-11_26'!$E$2:$R$1556,11,FALSE)</f>
        <v>37190</v>
      </c>
      <c r="E717" s="3">
        <f t="shared" si="22"/>
        <v>2001</v>
      </c>
      <c r="F717" t="str">
        <f>VLOOKUP($A717,'OASIS-11_26'!$E$2:$R$1556,9,FALSE)</f>
        <v>NATURAL GAS</v>
      </c>
      <c r="G717" t="str">
        <f>VLOOKUP($A717,'OASIS-11_26'!$E$2:$R$1556,8,FALSE)</f>
        <v>COMBUSTION TURBINE</v>
      </c>
      <c r="H717">
        <f>VLOOKUP($A717,'OASIS-11_26'!$E$2:$R$1556,4,FALSE)</f>
        <v>51.25</v>
      </c>
      <c r="I717">
        <f>VLOOKUP($A717,'OASIS-11_26'!$E$2:$R$1556,5,FALSE)</f>
        <v>52</v>
      </c>
      <c r="J717" t="str">
        <f>VLOOKUP($A717,'OASIS-11_26'!$E$2:$R$1556,6,FALSE)</f>
        <v>SDGE</v>
      </c>
      <c r="K717" t="str">
        <f>IF(ISERROR(VLOOKUP($A717,'2021_NQC_List-11_13'!$A$2:$T$1532,4,FALSE)),"","NQC")</f>
        <v>NQC</v>
      </c>
      <c r="L717" s="3" t="str">
        <f>IF(ISERROR(VLOOKUP($A717,'2021_NQC_List-11_13'!$A$2:$T$1532,4,FALSE)),"",VLOOKUP($A717,'2021_NQC_List-11_13'!$A$2:$T$1532,18,FALSE))</f>
        <v>FC</v>
      </c>
      <c r="M717">
        <f>IF($K717="NQC",VLOOKUP($A717,'2021_NQC_List-11_13'!$A$2:$T$1532,4,FALSE),0)</f>
        <v>51.25</v>
      </c>
      <c r="N717">
        <f>IF($K717="NQC",VLOOKUP($A717,'2021_NQC_List-11_13'!$A$2:$T$1532,5,FALSE),0)</f>
        <v>51.25</v>
      </c>
      <c r="O717">
        <f>IF($K717="NQC",VLOOKUP($A717,'2021_NQC_List-11_13'!$A$2:$T$1532,6,FALSE),0)</f>
        <v>51.25</v>
      </c>
      <c r="P717">
        <f>IF($K717="NQC",VLOOKUP($A717,'2021_NQC_List-11_13'!$A$2:$T$1532,7,FALSE),0)</f>
        <v>51.25</v>
      </c>
      <c r="Q717">
        <f>IF($K717="NQC",VLOOKUP($A717,'2021_NQC_List-11_13'!$A$2:$T$1532,8,FALSE),0)</f>
        <v>51.25</v>
      </c>
      <c r="R717">
        <f>IF($K717="NQC",VLOOKUP($A717,'2021_NQC_List-11_13'!$A$2:$T$1532,9,FALSE),0)</f>
        <v>51.25</v>
      </c>
      <c r="S717">
        <f>IF($K717="NQC",VLOOKUP($A717,'2021_NQC_List-11_13'!$A$2:$T$1532,10,FALSE),0)</f>
        <v>51.25</v>
      </c>
      <c r="T717">
        <f>IF($K717="NQC",VLOOKUP($A717,'2021_NQC_List-11_13'!$A$2:$T$1532,11,FALSE),0)</f>
        <v>51.25</v>
      </c>
      <c r="U717">
        <f>IF($K717="NQC",VLOOKUP($A717,'2021_NQC_List-11_13'!$A$2:$T$1532,12,FALSE),0)</f>
        <v>51.25</v>
      </c>
      <c r="V717">
        <f>IF($K717="NQC",VLOOKUP($A717,'2021_NQC_List-11_13'!$A$2:$T$1532,13,FALSE),0)</f>
        <v>51.25</v>
      </c>
      <c r="W717">
        <f>IF($K717="NQC",VLOOKUP($A717,'2021_NQC_List-11_13'!$A$2:$T$1532,14,FALSE),0)</f>
        <v>51.25</v>
      </c>
      <c r="X717">
        <f>IF($K717="NQC",VLOOKUP($A717,'2021_NQC_List-11_13'!$A$2:$T$1532,15,FALSE),0)</f>
        <v>51.25</v>
      </c>
      <c r="Y717" t="str">
        <f t="shared" si="23"/>
        <v>Non-Hydro</v>
      </c>
      <c r="AA717" t="s">
        <v>4341</v>
      </c>
    </row>
    <row r="718" spans="1:28" x14ac:dyDescent="0.3">
      <c r="A718" t="str">
        <f>'OASIS-11_26'!E745</f>
        <v>CSCGNR_1_UNIT 2</v>
      </c>
      <c r="B718" t="str">
        <f>'OASIS-11_26'!G745</f>
        <v>GIANERA PEAKER UNIT 2</v>
      </c>
      <c r="C718" t="str">
        <f>VLOOKUP($A718,'OASIS-11_26'!$E$2:$R$1556,2,FALSE)</f>
        <v>GEN</v>
      </c>
      <c r="D718" s="1">
        <f>VLOOKUP($A718,'OASIS-11_26'!$E$2:$R$1556,11,FALSE)</f>
        <v>31413</v>
      </c>
      <c r="E718" s="3">
        <f t="shared" si="22"/>
        <v>1986</v>
      </c>
      <c r="F718" t="str">
        <f>VLOOKUP($A718,'OASIS-11_26'!$E$2:$R$1556,9,FALSE)</f>
        <v>NATURAL GAS</v>
      </c>
      <c r="G718" t="str">
        <f>VLOOKUP($A718,'OASIS-11_26'!$E$2:$R$1556,8,FALSE)</f>
        <v>COMBUSTION TURBINE</v>
      </c>
      <c r="H718">
        <f>VLOOKUP($A718,'OASIS-11_26'!$E$2:$R$1556,4,FALSE)</f>
        <v>24.75</v>
      </c>
      <c r="I718">
        <f>VLOOKUP($A718,'OASIS-11_26'!$E$2:$R$1556,5,FALSE)</f>
        <v>24.8</v>
      </c>
      <c r="J718" t="str">
        <f>VLOOKUP($A718,'OASIS-11_26'!$E$2:$R$1556,6,FALSE)</f>
        <v>PGAE</v>
      </c>
      <c r="K718" t="str">
        <f>IF(ISERROR(VLOOKUP($A718,'2021_NQC_List-11_13'!$A$2:$T$1532,4,FALSE)),"","NQC")</f>
        <v>NQC</v>
      </c>
      <c r="L718" s="3" t="str">
        <f>IF(ISERROR(VLOOKUP($A718,'2021_NQC_List-11_13'!$A$2:$T$1532,4,FALSE)),"",VLOOKUP($A718,'2021_NQC_List-11_13'!$A$2:$T$1532,18,FALSE))</f>
        <v>FC</v>
      </c>
      <c r="M718">
        <f>IF($K718="NQC",VLOOKUP($A718,'2021_NQC_List-11_13'!$A$2:$T$1532,4,FALSE),0)</f>
        <v>24</v>
      </c>
      <c r="N718">
        <f>IF($K718="NQC",VLOOKUP($A718,'2021_NQC_List-11_13'!$A$2:$T$1532,5,FALSE),0)</f>
        <v>24</v>
      </c>
      <c r="O718">
        <f>IF($K718="NQC",VLOOKUP($A718,'2021_NQC_List-11_13'!$A$2:$T$1532,6,FALSE),0)</f>
        <v>24</v>
      </c>
      <c r="P718">
        <f>IF($K718="NQC",VLOOKUP($A718,'2021_NQC_List-11_13'!$A$2:$T$1532,7,FALSE),0)</f>
        <v>24</v>
      </c>
      <c r="Q718">
        <f>IF($K718="NQC",VLOOKUP($A718,'2021_NQC_List-11_13'!$A$2:$T$1532,8,FALSE),0)</f>
        <v>24</v>
      </c>
      <c r="R718">
        <f>IF($K718="NQC",VLOOKUP($A718,'2021_NQC_List-11_13'!$A$2:$T$1532,9,FALSE),0)</f>
        <v>24</v>
      </c>
      <c r="S718">
        <f>IF($K718="NQC",VLOOKUP($A718,'2021_NQC_List-11_13'!$A$2:$T$1532,10,FALSE),0)</f>
        <v>24</v>
      </c>
      <c r="T718">
        <f>IF($K718="NQC",VLOOKUP($A718,'2021_NQC_List-11_13'!$A$2:$T$1532,11,FALSE),0)</f>
        <v>24</v>
      </c>
      <c r="U718">
        <f>IF($K718="NQC",VLOOKUP($A718,'2021_NQC_List-11_13'!$A$2:$T$1532,12,FALSE),0)</f>
        <v>24</v>
      </c>
      <c r="V718">
        <f>IF($K718="NQC",VLOOKUP($A718,'2021_NQC_List-11_13'!$A$2:$T$1532,13,FALSE),0)</f>
        <v>24</v>
      </c>
      <c r="W718">
        <f>IF($K718="NQC",VLOOKUP($A718,'2021_NQC_List-11_13'!$A$2:$T$1532,14,FALSE),0)</f>
        <v>24</v>
      </c>
      <c r="X718">
        <f>IF($K718="NQC",VLOOKUP($A718,'2021_NQC_List-11_13'!$A$2:$T$1532,15,FALSE),0)</f>
        <v>24</v>
      </c>
      <c r="Y718" t="str">
        <f t="shared" si="23"/>
        <v>Non-Hydro</v>
      </c>
      <c r="AA718" t="s">
        <v>4341</v>
      </c>
    </row>
    <row r="719" spans="1:28" x14ac:dyDescent="0.3">
      <c r="A719" t="str">
        <f>'OASIS-11_26'!E746</f>
        <v>WHTWTR_1_WINDA1</v>
      </c>
      <c r="B719" t="str">
        <f>'OASIS-11_26'!G746</f>
        <v>Whitewater Hill Wind Project</v>
      </c>
      <c r="C719" t="str">
        <f>VLOOKUP($A719,'OASIS-11_26'!$E$2:$R$1556,2,FALSE)</f>
        <v>GEN</v>
      </c>
      <c r="D719" s="1">
        <f>VLOOKUP($A719,'OASIS-11_26'!$E$2:$R$1556,11,FALSE)</f>
        <v>37499</v>
      </c>
      <c r="E719" s="3">
        <f t="shared" si="22"/>
        <v>2002</v>
      </c>
      <c r="F719" t="str">
        <f>VLOOKUP($A719,'OASIS-11_26'!$E$2:$R$1556,9,FALSE)</f>
        <v>WIND</v>
      </c>
      <c r="G719" t="str">
        <f>VLOOKUP($A719,'OASIS-11_26'!$E$2:$R$1556,8,FALSE)</f>
        <v>WIND</v>
      </c>
      <c r="H719">
        <f>VLOOKUP($A719,'OASIS-11_26'!$E$2:$R$1556,4,FALSE)</f>
        <v>61.5</v>
      </c>
      <c r="I719">
        <f>VLOOKUP($A719,'OASIS-11_26'!$E$2:$R$1556,5,FALSE)</f>
        <v>61.5</v>
      </c>
      <c r="J719" t="str">
        <f>VLOOKUP($A719,'OASIS-11_26'!$E$2:$R$1556,6,FALSE)</f>
        <v>SCE</v>
      </c>
      <c r="K719" t="str">
        <f>IF(ISERROR(VLOOKUP($A719,'2021_NQC_List-11_13'!$A$2:$T$1532,4,FALSE)),"","NQC")</f>
        <v>NQC</v>
      </c>
      <c r="L719" s="3" t="str">
        <f>IF(ISERROR(VLOOKUP($A719,'2021_NQC_List-11_13'!$A$2:$T$1532,4,FALSE)),"",VLOOKUP($A719,'2021_NQC_List-11_13'!$A$2:$T$1532,18,FALSE))</f>
        <v>FC</v>
      </c>
      <c r="M719">
        <f>IF($K719="NQC",VLOOKUP($A719,'2021_NQC_List-11_13'!$A$2:$T$1532,4,FALSE),0)</f>
        <v>8.61</v>
      </c>
      <c r="N719">
        <f>IF($K719="NQC",VLOOKUP($A719,'2021_NQC_List-11_13'!$A$2:$T$1532,5,FALSE),0)</f>
        <v>7.38</v>
      </c>
      <c r="O719">
        <f>IF($K719="NQC",VLOOKUP($A719,'2021_NQC_List-11_13'!$A$2:$T$1532,6,FALSE),0)</f>
        <v>17.22</v>
      </c>
      <c r="P719">
        <f>IF($K719="NQC",VLOOKUP($A719,'2021_NQC_List-11_13'!$A$2:$T$1532,7,FALSE),0)</f>
        <v>15.38</v>
      </c>
      <c r="Q719">
        <f>IF($K719="NQC",VLOOKUP($A719,'2021_NQC_List-11_13'!$A$2:$T$1532,8,FALSE),0)</f>
        <v>15.38</v>
      </c>
      <c r="R719">
        <f>IF($K719="NQC",VLOOKUP($A719,'2021_NQC_List-11_13'!$A$2:$T$1532,9,FALSE),0)</f>
        <v>20.3</v>
      </c>
      <c r="S719">
        <f>IF($K719="NQC",VLOOKUP($A719,'2021_NQC_List-11_13'!$A$2:$T$1532,10,FALSE),0)</f>
        <v>14.15</v>
      </c>
      <c r="T719">
        <f>IF($K719="NQC",VLOOKUP($A719,'2021_NQC_List-11_13'!$A$2:$T$1532,11,FALSE),0)</f>
        <v>12.92</v>
      </c>
      <c r="U719">
        <f>IF($K719="NQC",VLOOKUP($A719,'2021_NQC_List-11_13'!$A$2:$T$1532,12,FALSE),0)</f>
        <v>9.23</v>
      </c>
      <c r="V719">
        <f>IF($K719="NQC",VLOOKUP($A719,'2021_NQC_List-11_13'!$A$2:$T$1532,13,FALSE),0)</f>
        <v>4.92</v>
      </c>
      <c r="W719">
        <f>IF($K719="NQC",VLOOKUP($A719,'2021_NQC_List-11_13'!$A$2:$T$1532,14,FALSE),0)</f>
        <v>7.38</v>
      </c>
      <c r="X719">
        <f>IF($K719="NQC",VLOOKUP($A719,'2021_NQC_List-11_13'!$A$2:$T$1532,15,FALSE),0)</f>
        <v>8</v>
      </c>
      <c r="Y719" t="str">
        <f t="shared" si="23"/>
        <v>Non-Hydro</v>
      </c>
      <c r="AA719" t="s">
        <v>4341</v>
      </c>
    </row>
    <row r="720" spans="1:28" x14ac:dyDescent="0.3">
      <c r="A720" t="str">
        <f>'OASIS-11_26'!E748</f>
        <v>GARNET_2_WIND2</v>
      </c>
      <c r="B720" t="str">
        <f>'OASIS-11_26'!G748</f>
        <v>Karen Avenue Wind Farm</v>
      </c>
      <c r="C720" t="str">
        <f>VLOOKUP($A720,'OASIS-11_26'!$E$2:$R$1556,2,FALSE)</f>
        <v>GEN</v>
      </c>
      <c r="D720" s="1">
        <f>VLOOKUP($A720,'OASIS-11_26'!$E$2:$R$1556,11,FALSE)</f>
        <v>42221</v>
      </c>
      <c r="E720" s="3">
        <f t="shared" si="22"/>
        <v>2015</v>
      </c>
      <c r="F720" t="str">
        <f>VLOOKUP($A720,'OASIS-11_26'!$E$2:$R$1556,9,FALSE)</f>
        <v>WIND</v>
      </c>
      <c r="G720" t="str">
        <f>VLOOKUP($A720,'OASIS-11_26'!$E$2:$R$1556,8,FALSE)</f>
        <v>WIND</v>
      </c>
      <c r="H720">
        <f>VLOOKUP($A720,'OASIS-11_26'!$E$2:$R$1556,4,FALSE)</f>
        <v>11.7</v>
      </c>
      <c r="I720">
        <f>VLOOKUP($A720,'OASIS-11_26'!$E$2:$R$1556,5,FALSE)</f>
        <v>12</v>
      </c>
      <c r="J720" t="str">
        <f>VLOOKUP($A720,'OASIS-11_26'!$E$2:$R$1556,6,FALSE)</f>
        <v>SCE</v>
      </c>
      <c r="K720" t="str">
        <f>IF(ISERROR(VLOOKUP($A720,'2021_NQC_List-11_13'!$A$2:$T$1532,4,FALSE)),"","NQC")</f>
        <v>NQC</v>
      </c>
      <c r="L720" s="3" t="str">
        <f>IF(ISERROR(VLOOKUP($A720,'2021_NQC_List-11_13'!$A$2:$T$1532,4,FALSE)),"",VLOOKUP($A720,'2021_NQC_List-11_13'!$A$2:$T$1532,18,FALSE))</f>
        <v>FC</v>
      </c>
      <c r="M720">
        <f>IF($K720="NQC",VLOOKUP($A720,'2021_NQC_List-11_13'!$A$2:$T$1532,4,FALSE),0)</f>
        <v>1.64</v>
      </c>
      <c r="N720">
        <f>IF($K720="NQC",VLOOKUP($A720,'2021_NQC_List-11_13'!$A$2:$T$1532,5,FALSE),0)</f>
        <v>1.4</v>
      </c>
      <c r="O720">
        <f>IF($K720="NQC",VLOOKUP($A720,'2021_NQC_List-11_13'!$A$2:$T$1532,6,FALSE),0)</f>
        <v>3.28</v>
      </c>
      <c r="P720">
        <f>IF($K720="NQC",VLOOKUP($A720,'2021_NQC_List-11_13'!$A$2:$T$1532,7,FALSE),0)</f>
        <v>2.93</v>
      </c>
      <c r="Q720">
        <f>IF($K720="NQC",VLOOKUP($A720,'2021_NQC_List-11_13'!$A$2:$T$1532,8,FALSE),0)</f>
        <v>2.93</v>
      </c>
      <c r="R720">
        <f>IF($K720="NQC",VLOOKUP($A720,'2021_NQC_List-11_13'!$A$2:$T$1532,9,FALSE),0)</f>
        <v>3.86</v>
      </c>
      <c r="S720">
        <f>IF($K720="NQC",VLOOKUP($A720,'2021_NQC_List-11_13'!$A$2:$T$1532,10,FALSE),0)</f>
        <v>2.69</v>
      </c>
      <c r="T720">
        <f>IF($K720="NQC",VLOOKUP($A720,'2021_NQC_List-11_13'!$A$2:$T$1532,11,FALSE),0)</f>
        <v>2.46</v>
      </c>
      <c r="U720">
        <f>IF($K720="NQC",VLOOKUP($A720,'2021_NQC_List-11_13'!$A$2:$T$1532,12,FALSE),0)</f>
        <v>1.76</v>
      </c>
      <c r="V720">
        <f>IF($K720="NQC",VLOOKUP($A720,'2021_NQC_List-11_13'!$A$2:$T$1532,13,FALSE),0)</f>
        <v>0.94</v>
      </c>
      <c r="W720">
        <f>IF($K720="NQC",VLOOKUP($A720,'2021_NQC_List-11_13'!$A$2:$T$1532,14,FALSE),0)</f>
        <v>1.4</v>
      </c>
      <c r="X720">
        <f>IF($K720="NQC",VLOOKUP($A720,'2021_NQC_List-11_13'!$A$2:$T$1532,15,FALSE),0)</f>
        <v>1.52</v>
      </c>
      <c r="Y720" t="str">
        <f t="shared" si="23"/>
        <v>Non-Hydro</v>
      </c>
      <c r="AA720" t="s">
        <v>4341</v>
      </c>
    </row>
    <row r="721" spans="1:27" x14ac:dyDescent="0.3">
      <c r="A721" t="str">
        <f>'OASIS-11_26'!E749</f>
        <v>SCEW_2_PDRP123</v>
      </c>
      <c r="B721" t="str">
        <f>'OASIS-11_26'!G749</f>
        <v>SCEW_2_PDRP123</v>
      </c>
      <c r="C721" t="str">
        <f>VLOOKUP($A721,'OASIS-11_26'!$E$2:$R$1556,2,FALSE)</f>
        <v>GEN</v>
      </c>
      <c r="D721" s="1">
        <f>VLOOKUP($A721,'OASIS-11_26'!$E$2:$R$1556,11,FALSE)</f>
        <v>0</v>
      </c>
      <c r="E721" s="3" t="str">
        <f t="shared" si="22"/>
        <v/>
      </c>
      <c r="F721" t="str">
        <f>VLOOKUP($A721,'OASIS-11_26'!$E$2:$R$1556,9,FALSE)</f>
        <v>OTHER</v>
      </c>
      <c r="G721" t="str">
        <f>VLOOKUP($A721,'OASIS-11_26'!$E$2:$R$1556,8,FALSE)</f>
        <v>OTHER</v>
      </c>
      <c r="H721">
        <f>VLOOKUP($A721,'OASIS-11_26'!$E$2:$R$1556,4,FALSE)</f>
        <v>9.99</v>
      </c>
      <c r="I721">
        <f>VLOOKUP($A721,'OASIS-11_26'!$E$2:$R$1556,5,FALSE)</f>
        <v>0</v>
      </c>
      <c r="J721" t="str">
        <f>VLOOKUP($A721,'OASIS-11_26'!$E$2:$R$1556,6,FALSE)</f>
        <v>SCE</v>
      </c>
      <c r="K721" t="str">
        <f>IF(ISERROR(VLOOKUP($A721,'2021_NQC_List-11_13'!$A$2:$T$1532,4,FALSE)),"","NQC")</f>
        <v>NQC</v>
      </c>
      <c r="L721" s="3" t="str">
        <f>IF(ISERROR(VLOOKUP($A721,'2021_NQC_List-11_13'!$A$2:$T$1532,4,FALSE)),"",VLOOKUP($A721,'2021_NQC_List-11_13'!$A$2:$T$1532,18,FALSE))</f>
        <v>FC</v>
      </c>
      <c r="M721">
        <f>IF($K721="NQC",VLOOKUP($A721,'2021_NQC_List-11_13'!$A$2:$T$1532,4,FALSE),0)</f>
        <v>1.99</v>
      </c>
      <c r="N721">
        <f>IF($K721="NQC",VLOOKUP($A721,'2021_NQC_List-11_13'!$A$2:$T$1532,5,FALSE),0)</f>
        <v>0</v>
      </c>
      <c r="O721">
        <f>IF($K721="NQC",VLOOKUP($A721,'2021_NQC_List-11_13'!$A$2:$T$1532,6,FALSE),0)</f>
        <v>0</v>
      </c>
      <c r="P721">
        <f>IF($K721="NQC",VLOOKUP($A721,'2021_NQC_List-11_13'!$A$2:$T$1532,7,FALSE),0)</f>
        <v>0</v>
      </c>
      <c r="Q721">
        <f>IF($K721="NQC",VLOOKUP($A721,'2021_NQC_List-11_13'!$A$2:$T$1532,8,FALSE),0)</f>
        <v>0</v>
      </c>
      <c r="R721">
        <f>IF($K721="NQC",VLOOKUP($A721,'2021_NQC_List-11_13'!$A$2:$T$1532,9,FALSE),0)</f>
        <v>0</v>
      </c>
      <c r="S721">
        <f>IF($K721="NQC",VLOOKUP($A721,'2021_NQC_List-11_13'!$A$2:$T$1532,10,FALSE),0)</f>
        <v>0</v>
      </c>
      <c r="T721">
        <f>IF($K721="NQC",VLOOKUP($A721,'2021_NQC_List-11_13'!$A$2:$T$1532,11,FALSE),0)</f>
        <v>0</v>
      </c>
      <c r="U721">
        <f>IF($K721="NQC",VLOOKUP($A721,'2021_NQC_List-11_13'!$A$2:$T$1532,12,FALSE),0)</f>
        <v>0</v>
      </c>
      <c r="V721">
        <f>IF($K721="NQC",VLOOKUP($A721,'2021_NQC_List-11_13'!$A$2:$T$1532,13,FALSE),0)</f>
        <v>0</v>
      </c>
      <c r="W721">
        <f>IF($K721="NQC",VLOOKUP($A721,'2021_NQC_List-11_13'!$A$2:$T$1532,14,FALSE),0)</f>
        <v>0</v>
      </c>
      <c r="X721">
        <f>IF($K721="NQC",VLOOKUP($A721,'2021_NQC_List-11_13'!$A$2:$T$1532,15,FALSE),0)</f>
        <v>0</v>
      </c>
      <c r="Y721" t="str">
        <f t="shared" si="23"/>
        <v>Non-Hydro</v>
      </c>
      <c r="Z721" t="s">
        <v>4361</v>
      </c>
      <c r="AA721" t="s">
        <v>4341</v>
      </c>
    </row>
    <row r="722" spans="1:27" x14ac:dyDescent="0.3">
      <c r="A722" t="str">
        <f>'OASIS-11_26'!E750</f>
        <v>KERKH1_7_UNIT 3</v>
      </c>
      <c r="B722" t="str">
        <f>'OASIS-11_26'!G750</f>
        <v>KERKHOFF PH 1 UNIT #3</v>
      </c>
      <c r="C722" t="str">
        <f>VLOOKUP($A722,'OASIS-11_26'!$E$2:$R$1556,2,FALSE)</f>
        <v>GEN</v>
      </c>
      <c r="D722" s="1">
        <f>VLOOKUP($A722,'OASIS-11_26'!$E$2:$R$1556,11,FALSE)</f>
        <v>7306</v>
      </c>
      <c r="E722" s="3">
        <f t="shared" si="22"/>
        <v>1920</v>
      </c>
      <c r="F722" t="str">
        <f>VLOOKUP($A722,'OASIS-11_26'!$E$2:$R$1556,9,FALSE)</f>
        <v>WATER</v>
      </c>
      <c r="G722" t="str">
        <f>VLOOKUP($A722,'OASIS-11_26'!$E$2:$R$1556,8,FALSE)</f>
        <v>HYDRO</v>
      </c>
      <c r="H722">
        <f>VLOOKUP($A722,'OASIS-11_26'!$E$2:$R$1556,4,FALSE)</f>
        <v>12.8</v>
      </c>
      <c r="I722">
        <f>VLOOKUP($A722,'OASIS-11_26'!$E$2:$R$1556,5,FALSE)</f>
        <v>12.8</v>
      </c>
      <c r="J722" t="str">
        <f>VLOOKUP($A722,'OASIS-11_26'!$E$2:$R$1556,6,FALSE)</f>
        <v>PGAE</v>
      </c>
      <c r="K722" t="str">
        <f>IF(ISERROR(VLOOKUP($A722,'2021_NQC_List-11_13'!$A$2:$T$1532,4,FALSE)),"","NQC")</f>
        <v>NQC</v>
      </c>
      <c r="L722" s="3" t="str">
        <f>IF(ISERROR(VLOOKUP($A722,'2021_NQC_List-11_13'!$A$2:$T$1532,4,FALSE)),"",VLOOKUP($A722,'2021_NQC_List-11_13'!$A$2:$T$1532,18,FALSE))</f>
        <v>FC</v>
      </c>
      <c r="M722">
        <f>IF($K722="NQC",VLOOKUP($A722,'2021_NQC_List-11_13'!$A$2:$T$1532,4,FALSE),0)</f>
        <v>0</v>
      </c>
      <c r="N722">
        <f>IF($K722="NQC",VLOOKUP($A722,'2021_NQC_List-11_13'!$A$2:$T$1532,5,FALSE),0)</f>
        <v>0</v>
      </c>
      <c r="O722">
        <f>IF($K722="NQC",VLOOKUP($A722,'2021_NQC_List-11_13'!$A$2:$T$1532,6,FALSE),0)</f>
        <v>0</v>
      </c>
      <c r="P722">
        <f>IF($K722="NQC",VLOOKUP($A722,'2021_NQC_List-11_13'!$A$2:$T$1532,7,FALSE),0)</f>
        <v>0</v>
      </c>
      <c r="Q722">
        <f>IF($K722="NQC",VLOOKUP($A722,'2021_NQC_List-11_13'!$A$2:$T$1532,8,FALSE),0)</f>
        <v>0</v>
      </c>
      <c r="R722">
        <f>IF($K722="NQC",VLOOKUP($A722,'2021_NQC_List-11_13'!$A$2:$T$1532,9,FALSE),0)</f>
        <v>0</v>
      </c>
      <c r="S722">
        <f>IF($K722="NQC",VLOOKUP($A722,'2021_NQC_List-11_13'!$A$2:$T$1532,10,FALSE),0)</f>
        <v>0</v>
      </c>
      <c r="T722">
        <f>IF($K722="NQC",VLOOKUP($A722,'2021_NQC_List-11_13'!$A$2:$T$1532,11,FALSE),0)</f>
        <v>0</v>
      </c>
      <c r="U722">
        <f>IF($K722="NQC",VLOOKUP($A722,'2021_NQC_List-11_13'!$A$2:$T$1532,12,FALSE),0)</f>
        <v>0</v>
      </c>
      <c r="V722">
        <f>IF($K722="NQC",VLOOKUP($A722,'2021_NQC_List-11_13'!$A$2:$T$1532,13,FALSE),0)</f>
        <v>0</v>
      </c>
      <c r="W722">
        <f>IF($K722="NQC",VLOOKUP($A722,'2021_NQC_List-11_13'!$A$2:$T$1532,14,FALSE),0)</f>
        <v>0</v>
      </c>
      <c r="X722">
        <f>IF($K722="NQC",VLOOKUP($A722,'2021_NQC_List-11_13'!$A$2:$T$1532,15,FALSE),0)</f>
        <v>0</v>
      </c>
      <c r="Y722" t="str">
        <f t="shared" si="23"/>
        <v>Hydro-Small Hydro</v>
      </c>
      <c r="AA722" t="s">
        <v>4341</v>
      </c>
    </row>
    <row r="723" spans="1:27" x14ac:dyDescent="0.3">
      <c r="A723" t="str">
        <f>'OASIS-11_26'!E751</f>
        <v>CAPWD_1_QF</v>
      </c>
      <c r="B723" t="str">
        <f>'OASIS-11_26'!G751</f>
        <v>Edom Hills Wind Farm</v>
      </c>
      <c r="C723" t="str">
        <f>VLOOKUP($A723,'OASIS-11_26'!$E$2:$R$1556,2,FALSE)</f>
        <v>GEN</v>
      </c>
      <c r="D723" s="1">
        <f>VLOOKUP($A723,'OASIS-11_26'!$E$2:$R$1556,11,FALSE)</f>
        <v>42296</v>
      </c>
      <c r="E723" s="3">
        <f t="shared" si="22"/>
        <v>2015</v>
      </c>
      <c r="F723" t="str">
        <f>VLOOKUP($A723,'OASIS-11_26'!$E$2:$R$1556,9,FALSE)</f>
        <v>WIND</v>
      </c>
      <c r="G723" t="str">
        <f>VLOOKUP($A723,'OASIS-11_26'!$E$2:$R$1556,8,FALSE)</f>
        <v>WIND</v>
      </c>
      <c r="H723">
        <f>VLOOKUP($A723,'OASIS-11_26'!$E$2:$R$1556,4,FALSE)</f>
        <v>19.55</v>
      </c>
      <c r="I723">
        <f>VLOOKUP($A723,'OASIS-11_26'!$E$2:$R$1556,5,FALSE)</f>
        <v>20</v>
      </c>
      <c r="J723" t="str">
        <f>VLOOKUP($A723,'OASIS-11_26'!$E$2:$R$1556,6,FALSE)</f>
        <v>SCE</v>
      </c>
      <c r="K723" t="str">
        <f>IF(ISERROR(VLOOKUP($A723,'2021_NQC_List-11_13'!$A$2:$T$1532,4,FALSE)),"","NQC")</f>
        <v>NQC</v>
      </c>
      <c r="L723" s="3" t="str">
        <f>IF(ISERROR(VLOOKUP($A723,'2021_NQC_List-11_13'!$A$2:$T$1532,4,FALSE)),"",VLOOKUP($A723,'2021_NQC_List-11_13'!$A$2:$T$1532,18,FALSE))</f>
        <v>FC</v>
      </c>
      <c r="M723">
        <f>IF($K723="NQC",VLOOKUP($A723,'2021_NQC_List-11_13'!$A$2:$T$1532,4,FALSE),0)</f>
        <v>2.74</v>
      </c>
      <c r="N723">
        <f>IF($K723="NQC",VLOOKUP($A723,'2021_NQC_List-11_13'!$A$2:$T$1532,5,FALSE),0)</f>
        <v>2.35</v>
      </c>
      <c r="O723">
        <f>IF($K723="NQC",VLOOKUP($A723,'2021_NQC_List-11_13'!$A$2:$T$1532,6,FALSE),0)</f>
        <v>5.47</v>
      </c>
      <c r="P723">
        <f>IF($K723="NQC",VLOOKUP($A723,'2021_NQC_List-11_13'!$A$2:$T$1532,7,FALSE),0)</f>
        <v>4.8899999999999997</v>
      </c>
      <c r="Q723">
        <f>IF($K723="NQC",VLOOKUP($A723,'2021_NQC_List-11_13'!$A$2:$T$1532,8,FALSE),0)</f>
        <v>4.8899999999999997</v>
      </c>
      <c r="R723">
        <f>IF($K723="NQC",VLOOKUP($A723,'2021_NQC_List-11_13'!$A$2:$T$1532,9,FALSE),0)</f>
        <v>6.45</v>
      </c>
      <c r="S723">
        <f>IF($K723="NQC",VLOOKUP($A723,'2021_NQC_List-11_13'!$A$2:$T$1532,10,FALSE),0)</f>
        <v>4.5</v>
      </c>
      <c r="T723">
        <f>IF($K723="NQC",VLOOKUP($A723,'2021_NQC_List-11_13'!$A$2:$T$1532,11,FALSE),0)</f>
        <v>4.1100000000000003</v>
      </c>
      <c r="U723">
        <f>IF($K723="NQC",VLOOKUP($A723,'2021_NQC_List-11_13'!$A$2:$T$1532,12,FALSE),0)</f>
        <v>2.93</v>
      </c>
      <c r="V723">
        <f>IF($K723="NQC",VLOOKUP($A723,'2021_NQC_List-11_13'!$A$2:$T$1532,13,FALSE),0)</f>
        <v>1.56</v>
      </c>
      <c r="W723">
        <f>IF($K723="NQC",VLOOKUP($A723,'2021_NQC_List-11_13'!$A$2:$T$1532,14,FALSE),0)</f>
        <v>2.35</v>
      </c>
      <c r="X723">
        <f>IF($K723="NQC",VLOOKUP($A723,'2021_NQC_List-11_13'!$A$2:$T$1532,15,FALSE),0)</f>
        <v>2.54</v>
      </c>
      <c r="Y723" t="str">
        <f t="shared" si="23"/>
        <v>Non-Hydro</v>
      </c>
      <c r="AA723" t="s">
        <v>4341</v>
      </c>
    </row>
    <row r="724" spans="1:27" x14ac:dyDescent="0.3">
      <c r="A724" t="str">
        <f>'OASIS-11_26'!E752</f>
        <v>ETIWND_2_RTS015</v>
      </c>
      <c r="B724" t="str">
        <f>'OASIS-11_26'!G752</f>
        <v>SPVP015</v>
      </c>
      <c r="C724" t="str">
        <f>VLOOKUP($A724,'OASIS-11_26'!$E$2:$R$1556,2,FALSE)</f>
        <v>GEN</v>
      </c>
      <c r="D724" s="1">
        <f>VLOOKUP($A724,'OASIS-11_26'!$E$2:$R$1556,11,FALSE)</f>
        <v>41289</v>
      </c>
      <c r="E724" s="3">
        <f t="shared" si="22"/>
        <v>2013</v>
      </c>
      <c r="F724" t="str">
        <f>VLOOKUP($A724,'OASIS-11_26'!$E$2:$R$1556,9,FALSE)</f>
        <v>SUN</v>
      </c>
      <c r="G724" t="str">
        <f>VLOOKUP($A724,'OASIS-11_26'!$E$2:$R$1556,8,FALSE)</f>
        <v>PHOTO VOLTAIC</v>
      </c>
      <c r="H724">
        <f>VLOOKUP($A724,'OASIS-11_26'!$E$2:$R$1556,4,FALSE)</f>
        <v>3</v>
      </c>
      <c r="I724">
        <f>VLOOKUP($A724,'OASIS-11_26'!$E$2:$R$1556,5,FALSE)</f>
        <v>3</v>
      </c>
      <c r="J724" t="str">
        <f>VLOOKUP($A724,'OASIS-11_26'!$E$2:$R$1556,6,FALSE)</f>
        <v>SCE</v>
      </c>
      <c r="K724" t="str">
        <f>IF(ISERROR(VLOOKUP($A724,'2021_NQC_List-11_13'!$A$2:$T$1532,4,FALSE)),"","NQC")</f>
        <v>NQC</v>
      </c>
      <c r="L724" s="3" t="str">
        <f>IF(ISERROR(VLOOKUP($A724,'2021_NQC_List-11_13'!$A$2:$T$1532,4,FALSE)),"",VLOOKUP($A724,'2021_NQC_List-11_13'!$A$2:$T$1532,18,FALSE))</f>
        <v>FC</v>
      </c>
      <c r="M724">
        <f>IF($K724="NQC",VLOOKUP($A724,'2021_NQC_List-11_13'!$A$2:$T$1532,4,FALSE),0)</f>
        <v>0.12</v>
      </c>
      <c r="N724">
        <f>IF($K724="NQC",VLOOKUP($A724,'2021_NQC_List-11_13'!$A$2:$T$1532,5,FALSE),0)</f>
        <v>0.09</v>
      </c>
      <c r="O724">
        <f>IF($K724="NQC",VLOOKUP($A724,'2021_NQC_List-11_13'!$A$2:$T$1532,6,FALSE),0)</f>
        <v>0.54</v>
      </c>
      <c r="P724">
        <f>IF($K724="NQC",VLOOKUP($A724,'2021_NQC_List-11_13'!$A$2:$T$1532,7,FALSE),0)</f>
        <v>0.45</v>
      </c>
      <c r="Q724">
        <f>IF($K724="NQC",VLOOKUP($A724,'2021_NQC_List-11_13'!$A$2:$T$1532,8,FALSE),0)</f>
        <v>0.48</v>
      </c>
      <c r="R724">
        <f>IF($K724="NQC",VLOOKUP($A724,'2021_NQC_List-11_13'!$A$2:$T$1532,9,FALSE),0)</f>
        <v>0.93</v>
      </c>
      <c r="S724">
        <f>IF($K724="NQC",VLOOKUP($A724,'2021_NQC_List-11_13'!$A$2:$T$1532,10,FALSE),0)</f>
        <v>1.17</v>
      </c>
      <c r="T724">
        <f>IF($K724="NQC",VLOOKUP($A724,'2021_NQC_List-11_13'!$A$2:$T$1532,11,FALSE),0)</f>
        <v>0.81</v>
      </c>
      <c r="U724">
        <f>IF($K724="NQC",VLOOKUP($A724,'2021_NQC_List-11_13'!$A$2:$T$1532,12,FALSE),0)</f>
        <v>0.42</v>
      </c>
      <c r="V724">
        <f>IF($K724="NQC",VLOOKUP($A724,'2021_NQC_List-11_13'!$A$2:$T$1532,13,FALSE),0)</f>
        <v>0.06</v>
      </c>
      <c r="W724">
        <f>IF($K724="NQC",VLOOKUP($A724,'2021_NQC_List-11_13'!$A$2:$T$1532,14,FALSE),0)</f>
        <v>0.06</v>
      </c>
      <c r="X724">
        <f>IF($K724="NQC",VLOOKUP($A724,'2021_NQC_List-11_13'!$A$2:$T$1532,15,FALSE),0)</f>
        <v>0</v>
      </c>
      <c r="Y724" t="str">
        <f t="shared" si="23"/>
        <v>Non-Hydro</v>
      </c>
      <c r="AA724" t="s">
        <v>4341</v>
      </c>
    </row>
    <row r="725" spans="1:27" x14ac:dyDescent="0.3">
      <c r="A725" t="str">
        <f>'OASIS-11_26'!E753</f>
        <v>MNDOTA_1_SOLAR2</v>
      </c>
      <c r="B725" t="str">
        <f>'OASIS-11_26'!G753</f>
        <v xml:space="preserve">Citizen Solar B </v>
      </c>
      <c r="C725" t="str">
        <f>VLOOKUP($A725,'OASIS-11_26'!$E$2:$R$1556,2,FALSE)</f>
        <v>GEN</v>
      </c>
      <c r="D725" s="1">
        <f>VLOOKUP($A725,'OASIS-11_26'!$E$2:$R$1556,11,FALSE)</f>
        <v>42349</v>
      </c>
      <c r="E725" s="3">
        <f t="shared" si="22"/>
        <v>2015</v>
      </c>
      <c r="F725" t="str">
        <f>VLOOKUP($A725,'OASIS-11_26'!$E$2:$R$1556,9,FALSE)</f>
        <v>SUN</v>
      </c>
      <c r="G725" t="str">
        <f>VLOOKUP($A725,'OASIS-11_26'!$E$2:$R$1556,8,FALSE)</f>
        <v>PHOTO VOLTAIC</v>
      </c>
      <c r="H725">
        <f>VLOOKUP($A725,'OASIS-11_26'!$E$2:$R$1556,4,FALSE)</f>
        <v>5</v>
      </c>
      <c r="I725">
        <f>VLOOKUP($A725,'OASIS-11_26'!$E$2:$R$1556,5,FALSE)</f>
        <v>5</v>
      </c>
      <c r="J725" t="str">
        <f>VLOOKUP($A725,'OASIS-11_26'!$E$2:$R$1556,6,FALSE)</f>
        <v>PGAE</v>
      </c>
      <c r="K725" t="str">
        <f>IF(ISERROR(VLOOKUP($A725,'2021_NQC_List-11_13'!$A$2:$T$1532,4,FALSE)),"","NQC")</f>
        <v>NQC</v>
      </c>
      <c r="L725" s="3" t="str">
        <f>IF(ISERROR(VLOOKUP($A725,'2021_NQC_List-11_13'!$A$2:$T$1532,4,FALSE)),"",VLOOKUP($A725,'2021_NQC_List-11_13'!$A$2:$T$1532,18,FALSE))</f>
        <v>EO</v>
      </c>
      <c r="M725">
        <f>IF($K725="NQC",VLOOKUP($A725,'2021_NQC_List-11_13'!$A$2:$T$1532,4,FALSE),0)</f>
        <v>0</v>
      </c>
      <c r="N725">
        <f>IF($K725="NQC",VLOOKUP($A725,'2021_NQC_List-11_13'!$A$2:$T$1532,5,FALSE),0)</f>
        <v>0</v>
      </c>
      <c r="O725">
        <f>IF($K725="NQC",VLOOKUP($A725,'2021_NQC_List-11_13'!$A$2:$T$1532,6,FALSE),0)</f>
        <v>0</v>
      </c>
      <c r="P725">
        <f>IF($K725="NQC",VLOOKUP($A725,'2021_NQC_List-11_13'!$A$2:$T$1532,7,FALSE),0)</f>
        <v>0</v>
      </c>
      <c r="Q725">
        <f>IF($K725="NQC",VLOOKUP($A725,'2021_NQC_List-11_13'!$A$2:$T$1532,8,FALSE),0)</f>
        <v>0</v>
      </c>
      <c r="R725">
        <f>IF($K725="NQC",VLOOKUP($A725,'2021_NQC_List-11_13'!$A$2:$T$1532,9,FALSE),0)</f>
        <v>0</v>
      </c>
      <c r="S725">
        <f>IF($K725="NQC",VLOOKUP($A725,'2021_NQC_List-11_13'!$A$2:$T$1532,10,FALSE),0)</f>
        <v>0</v>
      </c>
      <c r="T725">
        <f>IF($K725="NQC",VLOOKUP($A725,'2021_NQC_List-11_13'!$A$2:$T$1532,11,FALSE),0)</f>
        <v>0</v>
      </c>
      <c r="U725">
        <f>IF($K725="NQC",VLOOKUP($A725,'2021_NQC_List-11_13'!$A$2:$T$1532,12,FALSE),0)</f>
        <v>0</v>
      </c>
      <c r="V725">
        <f>IF($K725="NQC",VLOOKUP($A725,'2021_NQC_List-11_13'!$A$2:$T$1532,13,FALSE),0)</f>
        <v>0</v>
      </c>
      <c r="W725">
        <f>IF($K725="NQC",VLOOKUP($A725,'2021_NQC_List-11_13'!$A$2:$T$1532,14,FALSE),0)</f>
        <v>0</v>
      </c>
      <c r="X725">
        <f>IF($K725="NQC",VLOOKUP($A725,'2021_NQC_List-11_13'!$A$2:$T$1532,15,FALSE),0)</f>
        <v>0</v>
      </c>
      <c r="Y725" t="str">
        <f t="shared" si="23"/>
        <v>Non-Hydro</v>
      </c>
      <c r="AA725" t="s">
        <v>4341</v>
      </c>
    </row>
    <row r="726" spans="1:27" x14ac:dyDescent="0.3">
      <c r="A726" t="str">
        <f>'OASIS-11_26'!E754</f>
        <v>PGF1_2_PDRP100</v>
      </c>
      <c r="B726" t="str">
        <f>'OASIS-11_26'!G754</f>
        <v>PDR-E PGF1</v>
      </c>
      <c r="C726" t="str">
        <f>VLOOKUP($A726,'OASIS-11_26'!$E$2:$R$1556,2,FALSE)</f>
        <v>GEN</v>
      </c>
      <c r="D726" s="1">
        <f>VLOOKUP($A726,'OASIS-11_26'!$E$2:$R$1556,11,FALSE)</f>
        <v>0</v>
      </c>
      <c r="E726" s="3" t="str">
        <f t="shared" si="22"/>
        <v/>
      </c>
      <c r="F726" t="str">
        <f>VLOOKUP($A726,'OASIS-11_26'!$E$2:$R$1556,9,FALSE)</f>
        <v>OTHER</v>
      </c>
      <c r="G726" t="str">
        <f>VLOOKUP($A726,'OASIS-11_26'!$E$2:$R$1556,8,FALSE)</f>
        <v>OTHER</v>
      </c>
      <c r="H726">
        <f>VLOOKUP($A726,'OASIS-11_26'!$E$2:$R$1556,4,FALSE)</f>
        <v>2</v>
      </c>
      <c r="I726">
        <f>VLOOKUP($A726,'OASIS-11_26'!$E$2:$R$1556,5,FALSE)</f>
        <v>0</v>
      </c>
      <c r="J726" t="str">
        <f>VLOOKUP($A726,'OASIS-11_26'!$E$2:$R$1556,6,FALSE)</f>
        <v>PGAE</v>
      </c>
      <c r="K726" t="str">
        <f>IF(ISERROR(VLOOKUP($A726,'2021_NQC_List-11_13'!$A$2:$T$1532,4,FALSE)),"","NQC")</f>
        <v>NQC</v>
      </c>
      <c r="L726" s="3" t="str">
        <f>IF(ISERROR(VLOOKUP($A726,'2021_NQC_List-11_13'!$A$2:$T$1532,4,FALSE)),"",VLOOKUP($A726,'2021_NQC_List-11_13'!$A$2:$T$1532,18,FALSE))</f>
        <v>FC</v>
      </c>
      <c r="M726">
        <f>IF($K726="NQC",VLOOKUP($A726,'2021_NQC_List-11_13'!$A$2:$T$1532,4,FALSE),0)</f>
        <v>1.1000000000000001</v>
      </c>
      <c r="N726">
        <f>IF($K726="NQC",VLOOKUP($A726,'2021_NQC_List-11_13'!$A$2:$T$1532,5,FALSE),0)</f>
        <v>0</v>
      </c>
      <c r="O726">
        <f>IF($K726="NQC",VLOOKUP($A726,'2021_NQC_List-11_13'!$A$2:$T$1532,6,FALSE),0)</f>
        <v>0</v>
      </c>
      <c r="P726">
        <f>IF($K726="NQC",VLOOKUP($A726,'2021_NQC_List-11_13'!$A$2:$T$1532,7,FALSE),0)</f>
        <v>0</v>
      </c>
      <c r="Q726">
        <f>IF($K726="NQC",VLOOKUP($A726,'2021_NQC_List-11_13'!$A$2:$T$1532,8,FALSE),0)</f>
        <v>0</v>
      </c>
      <c r="R726">
        <f>IF($K726="NQC",VLOOKUP($A726,'2021_NQC_List-11_13'!$A$2:$T$1532,9,FALSE),0)</f>
        <v>0</v>
      </c>
      <c r="S726">
        <f>IF($K726="NQC",VLOOKUP($A726,'2021_NQC_List-11_13'!$A$2:$T$1532,10,FALSE),0)</f>
        <v>0</v>
      </c>
      <c r="T726">
        <f>IF($K726="NQC",VLOOKUP($A726,'2021_NQC_List-11_13'!$A$2:$T$1532,11,FALSE),0)</f>
        <v>0</v>
      </c>
      <c r="U726">
        <f>IF($K726="NQC",VLOOKUP($A726,'2021_NQC_List-11_13'!$A$2:$T$1532,12,FALSE),0)</f>
        <v>0</v>
      </c>
      <c r="V726">
        <f>IF($K726="NQC",VLOOKUP($A726,'2021_NQC_List-11_13'!$A$2:$T$1532,13,FALSE),0)</f>
        <v>0</v>
      </c>
      <c r="W726">
        <f>IF($K726="NQC",VLOOKUP($A726,'2021_NQC_List-11_13'!$A$2:$T$1532,14,FALSE),0)</f>
        <v>0</v>
      </c>
      <c r="X726">
        <f>IF($K726="NQC",VLOOKUP($A726,'2021_NQC_List-11_13'!$A$2:$T$1532,15,FALSE),0)</f>
        <v>0</v>
      </c>
      <c r="Y726" t="str">
        <f t="shared" si="23"/>
        <v>Non-Hydro</v>
      </c>
      <c r="Z726" t="s">
        <v>4361</v>
      </c>
      <c r="AA726" t="s">
        <v>4341</v>
      </c>
    </row>
    <row r="727" spans="1:27" x14ac:dyDescent="0.3">
      <c r="A727" t="str">
        <f>'OASIS-11_26'!E755</f>
        <v>SBERDO_2_RTS005</v>
      </c>
      <c r="B727" t="str">
        <f>'OASIS-11_26'!G755</f>
        <v>SPVP005 Redlands RT Solar</v>
      </c>
      <c r="C727" t="str">
        <f>VLOOKUP($A727,'OASIS-11_26'!$E$2:$R$1556,2,FALSE)</f>
        <v>GEN</v>
      </c>
      <c r="D727" s="1">
        <f>VLOOKUP($A727,'OASIS-11_26'!$E$2:$R$1556,11,FALSE)</f>
        <v>41237</v>
      </c>
      <c r="E727" s="3">
        <f t="shared" si="22"/>
        <v>2012</v>
      </c>
      <c r="F727" t="str">
        <f>VLOOKUP($A727,'OASIS-11_26'!$E$2:$R$1556,9,FALSE)</f>
        <v>SUN</v>
      </c>
      <c r="G727" t="str">
        <f>VLOOKUP($A727,'OASIS-11_26'!$E$2:$R$1556,8,FALSE)</f>
        <v>PHOTO VOLTAIC</v>
      </c>
      <c r="H727">
        <f>VLOOKUP($A727,'OASIS-11_26'!$E$2:$R$1556,4,FALSE)</f>
        <v>2.5</v>
      </c>
      <c r="I727">
        <f>VLOOKUP($A727,'OASIS-11_26'!$E$2:$R$1556,5,FALSE)</f>
        <v>2.5</v>
      </c>
      <c r="J727" t="str">
        <f>VLOOKUP($A727,'OASIS-11_26'!$E$2:$R$1556,6,FALSE)</f>
        <v>SCE</v>
      </c>
      <c r="K727" t="str">
        <f>IF(ISERROR(VLOOKUP($A727,'2021_NQC_List-11_13'!$A$2:$T$1532,4,FALSE)),"","NQC")</f>
        <v>NQC</v>
      </c>
      <c r="L727" s="3" t="str">
        <f>IF(ISERROR(VLOOKUP($A727,'2021_NQC_List-11_13'!$A$2:$T$1532,4,FALSE)),"",VLOOKUP($A727,'2021_NQC_List-11_13'!$A$2:$T$1532,18,FALSE))</f>
        <v>FC</v>
      </c>
      <c r="M727">
        <f>IF($K727="NQC",VLOOKUP($A727,'2021_NQC_List-11_13'!$A$2:$T$1532,4,FALSE),0)</f>
        <v>0.1</v>
      </c>
      <c r="N727">
        <f>IF($K727="NQC",VLOOKUP($A727,'2021_NQC_List-11_13'!$A$2:$T$1532,5,FALSE),0)</f>
        <v>0.08</v>
      </c>
      <c r="O727">
        <f>IF($K727="NQC",VLOOKUP($A727,'2021_NQC_List-11_13'!$A$2:$T$1532,6,FALSE),0)</f>
        <v>0.45</v>
      </c>
      <c r="P727">
        <f>IF($K727="NQC",VLOOKUP($A727,'2021_NQC_List-11_13'!$A$2:$T$1532,7,FALSE),0)</f>
        <v>0.38</v>
      </c>
      <c r="Q727">
        <f>IF($K727="NQC",VLOOKUP($A727,'2021_NQC_List-11_13'!$A$2:$T$1532,8,FALSE),0)</f>
        <v>0.4</v>
      </c>
      <c r="R727">
        <f>IF($K727="NQC",VLOOKUP($A727,'2021_NQC_List-11_13'!$A$2:$T$1532,9,FALSE),0)</f>
        <v>0.78</v>
      </c>
      <c r="S727">
        <f>IF($K727="NQC",VLOOKUP($A727,'2021_NQC_List-11_13'!$A$2:$T$1532,10,FALSE),0)</f>
        <v>0.98</v>
      </c>
      <c r="T727">
        <f>IF($K727="NQC",VLOOKUP($A727,'2021_NQC_List-11_13'!$A$2:$T$1532,11,FALSE),0)</f>
        <v>0.68</v>
      </c>
      <c r="U727">
        <f>IF($K727="NQC",VLOOKUP($A727,'2021_NQC_List-11_13'!$A$2:$T$1532,12,FALSE),0)</f>
        <v>0.35</v>
      </c>
      <c r="V727">
        <f>IF($K727="NQC",VLOOKUP($A727,'2021_NQC_List-11_13'!$A$2:$T$1532,13,FALSE),0)</f>
        <v>0.05</v>
      </c>
      <c r="W727">
        <f>IF($K727="NQC",VLOOKUP($A727,'2021_NQC_List-11_13'!$A$2:$T$1532,14,FALSE),0)</f>
        <v>0.05</v>
      </c>
      <c r="X727">
        <f>IF($K727="NQC",VLOOKUP($A727,'2021_NQC_List-11_13'!$A$2:$T$1532,15,FALSE),0)</f>
        <v>0</v>
      </c>
      <c r="Y727" t="str">
        <f t="shared" si="23"/>
        <v>Non-Hydro</v>
      </c>
      <c r="AA727" t="s">
        <v>4341</v>
      </c>
    </row>
    <row r="728" spans="1:27" x14ac:dyDescent="0.3">
      <c r="A728" t="str">
        <f>'OASIS-11_26'!E757</f>
        <v>SEGS_1_SR2SL2</v>
      </c>
      <c r="B728" t="str">
        <f>'OASIS-11_26'!G757</f>
        <v>Sunray 2</v>
      </c>
      <c r="C728" t="str">
        <f>VLOOKUP($A728,'OASIS-11_26'!$E$2:$R$1556,2,FALSE)</f>
        <v>GEN</v>
      </c>
      <c r="D728" s="1">
        <f>VLOOKUP($A728,'OASIS-11_26'!$E$2:$R$1556,11,FALSE)</f>
        <v>42888</v>
      </c>
      <c r="E728" s="3">
        <f t="shared" si="22"/>
        <v>2017</v>
      </c>
      <c r="F728" t="str">
        <f>VLOOKUP($A728,'OASIS-11_26'!$E$2:$R$1556,9,FALSE)</f>
        <v>SUN</v>
      </c>
      <c r="G728" t="str">
        <f>VLOOKUP($A728,'OASIS-11_26'!$E$2:$R$1556,8,FALSE)</f>
        <v>PHOTO VOLTAIC</v>
      </c>
      <c r="H728">
        <f>VLOOKUP($A728,'OASIS-11_26'!$E$2:$R$1556,4,FALSE)</f>
        <v>20</v>
      </c>
      <c r="I728">
        <f>VLOOKUP($A728,'OASIS-11_26'!$E$2:$R$1556,5,FALSE)</f>
        <v>20</v>
      </c>
      <c r="J728" t="str">
        <f>VLOOKUP($A728,'OASIS-11_26'!$E$2:$R$1556,6,FALSE)</f>
        <v>SCE</v>
      </c>
      <c r="K728" t="str">
        <f>IF(ISERROR(VLOOKUP($A728,'2021_NQC_List-11_13'!$A$2:$T$1532,4,FALSE)),"","NQC")</f>
        <v>NQC</v>
      </c>
      <c r="L728" s="3" t="str">
        <f>IF(ISERROR(VLOOKUP($A728,'2021_NQC_List-11_13'!$A$2:$T$1532,4,FALSE)),"",VLOOKUP($A728,'2021_NQC_List-11_13'!$A$2:$T$1532,18,FALSE))</f>
        <v>FC</v>
      </c>
      <c r="M728">
        <f>IF($K728="NQC",VLOOKUP($A728,'2021_NQC_List-11_13'!$A$2:$T$1532,4,FALSE),0)</f>
        <v>0.8</v>
      </c>
      <c r="N728">
        <f>IF($K728="NQC",VLOOKUP($A728,'2021_NQC_List-11_13'!$A$2:$T$1532,5,FALSE),0)</f>
        <v>0.6</v>
      </c>
      <c r="O728">
        <f>IF($K728="NQC",VLOOKUP($A728,'2021_NQC_List-11_13'!$A$2:$T$1532,6,FALSE),0)</f>
        <v>3.6</v>
      </c>
      <c r="P728">
        <f>IF($K728="NQC",VLOOKUP($A728,'2021_NQC_List-11_13'!$A$2:$T$1532,7,FALSE),0)</f>
        <v>3</v>
      </c>
      <c r="Q728">
        <f>IF($K728="NQC",VLOOKUP($A728,'2021_NQC_List-11_13'!$A$2:$T$1532,8,FALSE),0)</f>
        <v>3.2</v>
      </c>
      <c r="R728">
        <f>IF($K728="NQC",VLOOKUP($A728,'2021_NQC_List-11_13'!$A$2:$T$1532,9,FALSE),0)</f>
        <v>6.2</v>
      </c>
      <c r="S728">
        <f>IF($K728="NQC",VLOOKUP($A728,'2021_NQC_List-11_13'!$A$2:$T$1532,10,FALSE),0)</f>
        <v>7.8</v>
      </c>
      <c r="T728">
        <f>IF($K728="NQC",VLOOKUP($A728,'2021_NQC_List-11_13'!$A$2:$T$1532,11,FALSE),0)</f>
        <v>5.4</v>
      </c>
      <c r="U728">
        <f>IF($K728="NQC",VLOOKUP($A728,'2021_NQC_List-11_13'!$A$2:$T$1532,12,FALSE),0)</f>
        <v>2.8</v>
      </c>
      <c r="V728">
        <f>IF($K728="NQC",VLOOKUP($A728,'2021_NQC_List-11_13'!$A$2:$T$1532,13,FALSE),0)</f>
        <v>0.4</v>
      </c>
      <c r="W728">
        <f>IF($K728="NQC",VLOOKUP($A728,'2021_NQC_List-11_13'!$A$2:$T$1532,14,FALSE),0)</f>
        <v>0.4</v>
      </c>
      <c r="X728">
        <f>IF($K728="NQC",VLOOKUP($A728,'2021_NQC_List-11_13'!$A$2:$T$1532,15,FALSE),0)</f>
        <v>0</v>
      </c>
      <c r="Y728" t="str">
        <f t="shared" si="23"/>
        <v>Non-Hydro</v>
      </c>
      <c r="AA728" t="s">
        <v>4341</v>
      </c>
    </row>
    <row r="729" spans="1:27" x14ac:dyDescent="0.3">
      <c r="A729" t="str">
        <f>'OASIS-11_26'!E758</f>
        <v>NAROW1_2_UNIT</v>
      </c>
      <c r="B729" t="str">
        <f>'OASIS-11_26'!G758</f>
        <v>NARROWS PH 1 UNIT</v>
      </c>
      <c r="C729" t="str">
        <f>VLOOKUP($A729,'OASIS-11_26'!$E$2:$R$1556,2,FALSE)</f>
        <v>GEN</v>
      </c>
      <c r="D729" s="1">
        <f>VLOOKUP($A729,'OASIS-11_26'!$E$2:$R$1556,11,FALSE)</f>
        <v>44095</v>
      </c>
      <c r="E729" s="3">
        <f t="shared" si="22"/>
        <v>2020</v>
      </c>
      <c r="F729" t="str">
        <f>VLOOKUP($A729,'OASIS-11_26'!$E$2:$R$1556,9,FALSE)</f>
        <v>WATER</v>
      </c>
      <c r="G729" t="str">
        <f>VLOOKUP($A729,'OASIS-11_26'!$E$2:$R$1556,8,FALSE)</f>
        <v>HYDRO</v>
      </c>
      <c r="H729">
        <f>VLOOKUP($A729,'OASIS-11_26'!$E$2:$R$1556,4,FALSE)</f>
        <v>12</v>
      </c>
      <c r="I729">
        <f>VLOOKUP($A729,'OASIS-11_26'!$E$2:$R$1556,5,FALSE)</f>
        <v>12</v>
      </c>
      <c r="J729" t="str">
        <f>VLOOKUP($A729,'OASIS-11_26'!$E$2:$R$1556,6,FALSE)</f>
        <v>PGAE</v>
      </c>
      <c r="K729" t="str">
        <f>IF(ISERROR(VLOOKUP($A729,'2021_NQC_List-11_13'!$A$2:$T$1532,4,FALSE)),"","NQC")</f>
        <v>NQC</v>
      </c>
      <c r="L729" s="3" t="str">
        <f>IF(ISERROR(VLOOKUP($A729,'2021_NQC_List-11_13'!$A$2:$T$1532,4,FALSE)),"",VLOOKUP($A729,'2021_NQC_List-11_13'!$A$2:$T$1532,18,FALSE))</f>
        <v>FC</v>
      </c>
      <c r="M729">
        <f>IF($K729="NQC",VLOOKUP($A729,'2021_NQC_List-11_13'!$A$2:$T$1532,4,FALSE),0)</f>
        <v>12</v>
      </c>
      <c r="N729">
        <f>IF($K729="NQC",VLOOKUP($A729,'2021_NQC_List-11_13'!$A$2:$T$1532,5,FALSE),0)</f>
        <v>12</v>
      </c>
      <c r="O729">
        <f>IF($K729="NQC",VLOOKUP($A729,'2021_NQC_List-11_13'!$A$2:$T$1532,6,FALSE),0)</f>
        <v>12</v>
      </c>
      <c r="P729">
        <f>IF($K729="NQC",VLOOKUP($A729,'2021_NQC_List-11_13'!$A$2:$T$1532,7,FALSE),0)</f>
        <v>12</v>
      </c>
      <c r="Q729">
        <f>IF($K729="NQC",VLOOKUP($A729,'2021_NQC_List-11_13'!$A$2:$T$1532,8,FALSE),0)</f>
        <v>12</v>
      </c>
      <c r="R729">
        <f>IF($K729="NQC",VLOOKUP($A729,'2021_NQC_List-11_13'!$A$2:$T$1532,9,FALSE),0)</f>
        <v>12</v>
      </c>
      <c r="S729">
        <f>IF($K729="NQC",VLOOKUP($A729,'2021_NQC_List-11_13'!$A$2:$T$1532,10,FALSE),0)</f>
        <v>12</v>
      </c>
      <c r="T729">
        <f>IF($K729="NQC",VLOOKUP($A729,'2021_NQC_List-11_13'!$A$2:$T$1532,11,FALSE),0)</f>
        <v>12</v>
      </c>
      <c r="U729">
        <f>IF($K729="NQC",VLOOKUP($A729,'2021_NQC_List-11_13'!$A$2:$T$1532,12,FALSE),0)</f>
        <v>12</v>
      </c>
      <c r="V729">
        <f>IF($K729="NQC",VLOOKUP($A729,'2021_NQC_List-11_13'!$A$2:$T$1532,13,FALSE),0)</f>
        <v>12</v>
      </c>
      <c r="W729">
        <f>IF($K729="NQC",VLOOKUP($A729,'2021_NQC_List-11_13'!$A$2:$T$1532,14,FALSE),0)</f>
        <v>12</v>
      </c>
      <c r="X729">
        <f>IF($K729="NQC",VLOOKUP($A729,'2021_NQC_List-11_13'!$A$2:$T$1532,15,FALSE),0)</f>
        <v>12</v>
      </c>
      <c r="Y729" t="str">
        <f t="shared" si="23"/>
        <v>Hydro-Small Hydro</v>
      </c>
      <c r="AA729" t="s">
        <v>4341</v>
      </c>
    </row>
    <row r="730" spans="1:27" x14ac:dyDescent="0.3">
      <c r="A730" t="str">
        <f>'OASIS-11_26'!E759</f>
        <v>GEYS11_7_UNIT11</v>
      </c>
      <c r="B730" t="str">
        <f>'OASIS-11_26'!G759</f>
        <v>GEYSERS UNIT 11 (HEALDSBURG)</v>
      </c>
      <c r="C730" t="str">
        <f>VLOOKUP($A730,'OASIS-11_26'!$E$2:$R$1556,2,FALSE)</f>
        <v>GEN</v>
      </c>
      <c r="D730" s="1">
        <f>VLOOKUP($A730,'OASIS-11_26'!$E$2:$R$1556,11,FALSE)</f>
        <v>27395</v>
      </c>
      <c r="E730" s="3">
        <f t="shared" si="22"/>
        <v>1975</v>
      </c>
      <c r="F730" t="str">
        <f>VLOOKUP($A730,'OASIS-11_26'!$E$2:$R$1556,9,FALSE)</f>
        <v>GEOTHERMAL</v>
      </c>
      <c r="G730" t="str">
        <f>VLOOKUP($A730,'OASIS-11_26'!$E$2:$R$1556,8,FALSE)</f>
        <v>STEAM</v>
      </c>
      <c r="H730">
        <f>VLOOKUP($A730,'OASIS-11_26'!$E$2:$R$1556,4,FALSE)</f>
        <v>74.400000000000006</v>
      </c>
      <c r="I730">
        <f>VLOOKUP($A730,'OASIS-11_26'!$E$2:$R$1556,5,FALSE)</f>
        <v>85</v>
      </c>
      <c r="J730" t="str">
        <f>VLOOKUP($A730,'OASIS-11_26'!$E$2:$R$1556,6,FALSE)</f>
        <v>PGAE</v>
      </c>
      <c r="K730" t="str">
        <f>IF(ISERROR(VLOOKUP($A730,'2021_NQC_List-11_13'!$A$2:$T$1532,4,FALSE)),"","NQC")</f>
        <v>NQC</v>
      </c>
      <c r="L730" s="3" t="str">
        <f>IF(ISERROR(VLOOKUP($A730,'2021_NQC_List-11_13'!$A$2:$T$1532,4,FALSE)),"",VLOOKUP($A730,'2021_NQC_List-11_13'!$A$2:$T$1532,18,FALSE))</f>
        <v>FC</v>
      </c>
      <c r="M730">
        <f>IF($K730="NQC",VLOOKUP($A730,'2021_NQC_List-11_13'!$A$2:$T$1532,4,FALSE),0)</f>
        <v>68</v>
      </c>
      <c r="N730">
        <f>IF($K730="NQC",VLOOKUP($A730,'2021_NQC_List-11_13'!$A$2:$T$1532,5,FALSE),0)</f>
        <v>68</v>
      </c>
      <c r="O730">
        <f>IF($K730="NQC",VLOOKUP($A730,'2021_NQC_List-11_13'!$A$2:$T$1532,6,FALSE),0)</f>
        <v>68</v>
      </c>
      <c r="P730">
        <f>IF($K730="NQC",VLOOKUP($A730,'2021_NQC_List-11_13'!$A$2:$T$1532,7,FALSE),0)</f>
        <v>68</v>
      </c>
      <c r="Q730">
        <f>IF($K730="NQC",VLOOKUP($A730,'2021_NQC_List-11_13'!$A$2:$T$1532,8,FALSE),0)</f>
        <v>68</v>
      </c>
      <c r="R730">
        <f>IF($K730="NQC",VLOOKUP($A730,'2021_NQC_List-11_13'!$A$2:$T$1532,9,FALSE),0)</f>
        <v>68</v>
      </c>
      <c r="S730">
        <f>IF($K730="NQC",VLOOKUP($A730,'2021_NQC_List-11_13'!$A$2:$T$1532,10,FALSE),0)</f>
        <v>68</v>
      </c>
      <c r="T730">
        <f>IF($K730="NQC",VLOOKUP($A730,'2021_NQC_List-11_13'!$A$2:$T$1532,11,FALSE),0)</f>
        <v>68</v>
      </c>
      <c r="U730">
        <f>IF($K730="NQC",VLOOKUP($A730,'2021_NQC_List-11_13'!$A$2:$T$1532,12,FALSE),0)</f>
        <v>68</v>
      </c>
      <c r="V730">
        <f>IF($K730="NQC",VLOOKUP($A730,'2021_NQC_List-11_13'!$A$2:$T$1532,13,FALSE),0)</f>
        <v>68</v>
      </c>
      <c r="W730">
        <f>IF($K730="NQC",VLOOKUP($A730,'2021_NQC_List-11_13'!$A$2:$T$1532,14,FALSE),0)</f>
        <v>68</v>
      </c>
      <c r="X730">
        <f>IF($K730="NQC",VLOOKUP($A730,'2021_NQC_List-11_13'!$A$2:$T$1532,15,FALSE),0)</f>
        <v>68</v>
      </c>
      <c r="Y730" t="str">
        <f t="shared" si="23"/>
        <v>Non-Hydro</v>
      </c>
      <c r="AA730" t="s">
        <v>4341</v>
      </c>
    </row>
    <row r="731" spans="1:27" x14ac:dyDescent="0.3">
      <c r="A731" t="str">
        <f>'OASIS-11_26'!E760</f>
        <v>MLPTAS_7_QFUNTS</v>
      </c>
      <c r="B731" t="str">
        <f>'OASIS-11_26'!G760</f>
        <v>MLPTAS_7_QFUNTS</v>
      </c>
      <c r="C731" t="str">
        <f>VLOOKUP($A731,'OASIS-11_26'!$E$2:$R$1556,2,FALSE)</f>
        <v>GEN</v>
      </c>
      <c r="D731" s="1">
        <f>VLOOKUP($A731,'OASIS-11_26'!$E$2:$R$1556,11,FALSE)</f>
        <v>0</v>
      </c>
      <c r="E731" s="3" t="str">
        <f t="shared" si="22"/>
        <v/>
      </c>
      <c r="F731" t="str">
        <f>VLOOKUP($A731,'OASIS-11_26'!$E$2:$R$1556,9,FALSE)</f>
        <v>OTHER</v>
      </c>
      <c r="G731" t="str">
        <f>VLOOKUP($A731,'OASIS-11_26'!$E$2:$R$1556,8,FALSE)</f>
        <v>OTHER</v>
      </c>
      <c r="H731">
        <f>VLOOKUP($A731,'OASIS-11_26'!$E$2:$R$1556,4,FALSE)</f>
        <v>1</v>
      </c>
      <c r="I731">
        <f>VLOOKUP($A731,'OASIS-11_26'!$E$2:$R$1556,5,FALSE)</f>
        <v>2</v>
      </c>
      <c r="J731" t="str">
        <f>VLOOKUP($A731,'OASIS-11_26'!$E$2:$R$1556,6,FALSE)</f>
        <v>PGAE</v>
      </c>
      <c r="K731" t="str">
        <f>IF(ISERROR(VLOOKUP($A731,'2021_NQC_List-11_13'!$A$2:$T$1532,4,FALSE)),"","NQC")</f>
        <v>NQC</v>
      </c>
      <c r="L731" s="3" t="str">
        <f>IF(ISERROR(VLOOKUP($A731,'2021_NQC_List-11_13'!$A$2:$T$1532,4,FALSE)),"",VLOOKUP($A731,'2021_NQC_List-11_13'!$A$2:$T$1532,18,FALSE))</f>
        <v>FC</v>
      </c>
      <c r="M731">
        <f>IF($K731="NQC",VLOOKUP($A731,'2021_NQC_List-11_13'!$A$2:$T$1532,4,FALSE),0)</f>
        <v>0</v>
      </c>
      <c r="N731">
        <f>IF($K731="NQC",VLOOKUP($A731,'2021_NQC_List-11_13'!$A$2:$T$1532,5,FALSE),0)</f>
        <v>0</v>
      </c>
      <c r="O731">
        <f>IF($K731="NQC",VLOOKUP($A731,'2021_NQC_List-11_13'!$A$2:$T$1532,6,FALSE),0)</f>
        <v>0</v>
      </c>
      <c r="P731">
        <f>IF($K731="NQC",VLOOKUP($A731,'2021_NQC_List-11_13'!$A$2:$T$1532,7,FALSE),0)</f>
        <v>0</v>
      </c>
      <c r="Q731">
        <f>IF($K731="NQC",VLOOKUP($A731,'2021_NQC_List-11_13'!$A$2:$T$1532,8,FALSE),0)</f>
        <v>0</v>
      </c>
      <c r="R731">
        <f>IF($K731="NQC",VLOOKUP($A731,'2021_NQC_List-11_13'!$A$2:$T$1532,9,FALSE),0)</f>
        <v>0</v>
      </c>
      <c r="S731">
        <f>IF($K731="NQC",VLOOKUP($A731,'2021_NQC_List-11_13'!$A$2:$T$1532,10,FALSE),0)</f>
        <v>0</v>
      </c>
      <c r="T731">
        <f>IF($K731="NQC",VLOOKUP($A731,'2021_NQC_List-11_13'!$A$2:$T$1532,11,FALSE),0)</f>
        <v>0</v>
      </c>
      <c r="U731">
        <f>IF($K731="NQC",VLOOKUP($A731,'2021_NQC_List-11_13'!$A$2:$T$1532,12,FALSE),0)</f>
        <v>0</v>
      </c>
      <c r="V731">
        <f>IF($K731="NQC",VLOOKUP($A731,'2021_NQC_List-11_13'!$A$2:$T$1532,13,FALSE),0)</f>
        <v>0</v>
      </c>
      <c r="W731">
        <f>IF($K731="NQC",VLOOKUP($A731,'2021_NQC_List-11_13'!$A$2:$T$1532,14,FALSE),0)</f>
        <v>0</v>
      </c>
      <c r="X731">
        <f>IF($K731="NQC",VLOOKUP($A731,'2021_NQC_List-11_13'!$A$2:$T$1532,15,FALSE),0)</f>
        <v>0</v>
      </c>
      <c r="Y731" t="str">
        <f t="shared" si="23"/>
        <v>Non-Hydro</v>
      </c>
      <c r="AA731" t="s">
        <v>4341</v>
      </c>
    </row>
    <row r="732" spans="1:27" x14ac:dyDescent="0.3">
      <c r="A732" t="str">
        <f>'OASIS-11_26'!E761</f>
        <v>KNGBRG_1_KBSLR1</v>
      </c>
      <c r="B732" t="str">
        <f>'OASIS-11_26'!G761</f>
        <v>Kingsburg1</v>
      </c>
      <c r="C732" t="str">
        <f>VLOOKUP($A732,'OASIS-11_26'!$E$2:$R$1556,2,FALSE)</f>
        <v>GEN</v>
      </c>
      <c r="D732" s="1">
        <f>VLOOKUP($A732,'OASIS-11_26'!$E$2:$R$1556,11,FALSE)</f>
        <v>41614</v>
      </c>
      <c r="E732" s="3">
        <f t="shared" si="22"/>
        <v>2013</v>
      </c>
      <c r="F732" t="str">
        <f>VLOOKUP($A732,'OASIS-11_26'!$E$2:$R$1556,9,FALSE)</f>
        <v>SUN</v>
      </c>
      <c r="G732" t="str">
        <f>VLOOKUP($A732,'OASIS-11_26'!$E$2:$R$1556,8,FALSE)</f>
        <v>PHOTO VOLTAIC</v>
      </c>
      <c r="H732">
        <f>VLOOKUP($A732,'OASIS-11_26'!$E$2:$R$1556,4,FALSE)</f>
        <v>1.5</v>
      </c>
      <c r="I732">
        <f>VLOOKUP($A732,'OASIS-11_26'!$E$2:$R$1556,5,FALSE)</f>
        <v>1.5</v>
      </c>
      <c r="J732" t="str">
        <f>VLOOKUP($A732,'OASIS-11_26'!$E$2:$R$1556,6,FALSE)</f>
        <v>PGAE</v>
      </c>
      <c r="K732" t="str">
        <f>IF(ISERROR(VLOOKUP($A732,'2021_NQC_List-11_13'!$A$2:$T$1532,4,FALSE)),"","NQC")</f>
        <v>NQC</v>
      </c>
      <c r="L732" s="3" t="str">
        <f>IF(ISERROR(VLOOKUP($A732,'2021_NQC_List-11_13'!$A$2:$T$1532,4,FALSE)),"",VLOOKUP($A732,'2021_NQC_List-11_13'!$A$2:$T$1532,18,FALSE))</f>
        <v>EO</v>
      </c>
      <c r="M732">
        <f>IF($K732="NQC",VLOOKUP($A732,'2021_NQC_List-11_13'!$A$2:$T$1532,4,FALSE),0)</f>
        <v>0</v>
      </c>
      <c r="N732">
        <f>IF($K732="NQC",VLOOKUP($A732,'2021_NQC_List-11_13'!$A$2:$T$1532,5,FALSE),0)</f>
        <v>0</v>
      </c>
      <c r="O732">
        <f>IF($K732="NQC",VLOOKUP($A732,'2021_NQC_List-11_13'!$A$2:$T$1532,6,FALSE),0)</f>
        <v>0</v>
      </c>
      <c r="P732">
        <f>IF($K732="NQC",VLOOKUP($A732,'2021_NQC_List-11_13'!$A$2:$T$1532,7,FALSE),0)</f>
        <v>0</v>
      </c>
      <c r="Q732">
        <f>IF($K732="NQC",VLOOKUP($A732,'2021_NQC_List-11_13'!$A$2:$T$1532,8,FALSE),0)</f>
        <v>0</v>
      </c>
      <c r="R732">
        <f>IF($K732="NQC",VLOOKUP($A732,'2021_NQC_List-11_13'!$A$2:$T$1532,9,FALSE),0)</f>
        <v>0</v>
      </c>
      <c r="S732">
        <f>IF($K732="NQC",VLOOKUP($A732,'2021_NQC_List-11_13'!$A$2:$T$1532,10,FALSE),0)</f>
        <v>0</v>
      </c>
      <c r="T732">
        <f>IF($K732="NQC",VLOOKUP($A732,'2021_NQC_List-11_13'!$A$2:$T$1532,11,FALSE),0)</f>
        <v>0</v>
      </c>
      <c r="U732">
        <f>IF($K732="NQC",VLOOKUP($A732,'2021_NQC_List-11_13'!$A$2:$T$1532,12,FALSE),0)</f>
        <v>0</v>
      </c>
      <c r="V732">
        <f>IF($K732="NQC",VLOOKUP($A732,'2021_NQC_List-11_13'!$A$2:$T$1532,13,FALSE),0)</f>
        <v>0</v>
      </c>
      <c r="W732">
        <f>IF($K732="NQC",VLOOKUP($A732,'2021_NQC_List-11_13'!$A$2:$T$1532,14,FALSE),0)</f>
        <v>0</v>
      </c>
      <c r="X732">
        <f>IF($K732="NQC",VLOOKUP($A732,'2021_NQC_List-11_13'!$A$2:$T$1532,15,FALSE),0)</f>
        <v>0</v>
      </c>
      <c r="Y732" t="str">
        <f t="shared" si="23"/>
        <v>Non-Hydro</v>
      </c>
      <c r="AA732" t="s">
        <v>4341</v>
      </c>
    </row>
    <row r="733" spans="1:27" x14ac:dyDescent="0.3">
      <c r="A733" t="str">
        <f>'OASIS-11_26'!E762</f>
        <v>GEYS12_7_UNIT12</v>
      </c>
      <c r="B733" t="str">
        <f>'OASIS-11_26'!G762</f>
        <v>GEYSERS UNIT 12 (HEALDSBURG)</v>
      </c>
      <c r="C733" t="str">
        <f>VLOOKUP($A733,'OASIS-11_26'!$E$2:$R$1556,2,FALSE)</f>
        <v>GEN</v>
      </c>
      <c r="D733" s="1">
        <f>VLOOKUP($A733,'OASIS-11_26'!$E$2:$R$1556,11,FALSE)</f>
        <v>28856</v>
      </c>
      <c r="E733" s="3">
        <f t="shared" si="22"/>
        <v>1979</v>
      </c>
      <c r="F733" t="str">
        <f>VLOOKUP($A733,'OASIS-11_26'!$E$2:$R$1556,9,FALSE)</f>
        <v>GEOTHERMAL</v>
      </c>
      <c r="G733" t="str">
        <f>VLOOKUP($A733,'OASIS-11_26'!$E$2:$R$1556,8,FALSE)</f>
        <v>STEAM</v>
      </c>
      <c r="H733">
        <f>VLOOKUP($A733,'OASIS-11_26'!$E$2:$R$1556,4,FALSE)</f>
        <v>57</v>
      </c>
      <c r="I733">
        <f>VLOOKUP($A733,'OASIS-11_26'!$E$2:$R$1556,5,FALSE)</f>
        <v>77</v>
      </c>
      <c r="J733" t="str">
        <f>VLOOKUP($A733,'OASIS-11_26'!$E$2:$R$1556,6,FALSE)</f>
        <v>PGAE</v>
      </c>
      <c r="K733" t="str">
        <f>IF(ISERROR(VLOOKUP($A733,'2021_NQC_List-11_13'!$A$2:$T$1532,4,FALSE)),"","NQC")</f>
        <v>NQC</v>
      </c>
      <c r="L733" s="3" t="str">
        <f>IF(ISERROR(VLOOKUP($A733,'2021_NQC_List-11_13'!$A$2:$T$1532,4,FALSE)),"",VLOOKUP($A733,'2021_NQC_List-11_13'!$A$2:$T$1532,18,FALSE))</f>
        <v>FC</v>
      </c>
      <c r="M733">
        <f>IF($K733="NQC",VLOOKUP($A733,'2021_NQC_List-11_13'!$A$2:$T$1532,4,FALSE),0)</f>
        <v>50</v>
      </c>
      <c r="N733">
        <f>IF($K733="NQC",VLOOKUP($A733,'2021_NQC_List-11_13'!$A$2:$T$1532,5,FALSE),0)</f>
        <v>50</v>
      </c>
      <c r="O733">
        <f>IF($K733="NQC",VLOOKUP($A733,'2021_NQC_List-11_13'!$A$2:$T$1532,6,FALSE),0)</f>
        <v>50</v>
      </c>
      <c r="P733">
        <f>IF($K733="NQC",VLOOKUP($A733,'2021_NQC_List-11_13'!$A$2:$T$1532,7,FALSE),0)</f>
        <v>50</v>
      </c>
      <c r="Q733">
        <f>IF($K733="NQC",VLOOKUP($A733,'2021_NQC_List-11_13'!$A$2:$T$1532,8,FALSE),0)</f>
        <v>50</v>
      </c>
      <c r="R733">
        <f>IF($K733="NQC",VLOOKUP($A733,'2021_NQC_List-11_13'!$A$2:$T$1532,9,FALSE),0)</f>
        <v>50</v>
      </c>
      <c r="S733">
        <f>IF($K733="NQC",VLOOKUP($A733,'2021_NQC_List-11_13'!$A$2:$T$1532,10,FALSE),0)</f>
        <v>50</v>
      </c>
      <c r="T733">
        <f>IF($K733="NQC",VLOOKUP($A733,'2021_NQC_List-11_13'!$A$2:$T$1532,11,FALSE),0)</f>
        <v>50</v>
      </c>
      <c r="U733">
        <f>IF($K733="NQC",VLOOKUP($A733,'2021_NQC_List-11_13'!$A$2:$T$1532,12,FALSE),0)</f>
        <v>50</v>
      </c>
      <c r="V733">
        <f>IF($K733="NQC",VLOOKUP($A733,'2021_NQC_List-11_13'!$A$2:$T$1532,13,FALSE),0)</f>
        <v>50</v>
      </c>
      <c r="W733">
        <f>IF($K733="NQC",VLOOKUP($A733,'2021_NQC_List-11_13'!$A$2:$T$1532,14,FALSE),0)</f>
        <v>50</v>
      </c>
      <c r="X733">
        <f>IF($K733="NQC",VLOOKUP($A733,'2021_NQC_List-11_13'!$A$2:$T$1532,15,FALSE),0)</f>
        <v>50</v>
      </c>
      <c r="Y733" t="str">
        <f t="shared" si="23"/>
        <v>Non-Hydro</v>
      </c>
      <c r="AA733" t="s">
        <v>4341</v>
      </c>
    </row>
    <row r="734" spans="1:27" x14ac:dyDescent="0.3">
      <c r="A734" t="str">
        <f>'OASIS-11_26'!E763</f>
        <v>LIVEOK_6_SOLAR</v>
      </c>
      <c r="B734" t="str">
        <f>'OASIS-11_26'!G763</f>
        <v>Harris</v>
      </c>
      <c r="C734" t="str">
        <f>VLOOKUP($A734,'OASIS-11_26'!$E$2:$R$1556,2,FALSE)</f>
        <v>GEN</v>
      </c>
      <c r="D734" s="1">
        <f>VLOOKUP($A734,'OASIS-11_26'!$E$2:$R$1556,11,FALSE)</f>
        <v>41970</v>
      </c>
      <c r="E734" s="3">
        <f t="shared" si="22"/>
        <v>2014</v>
      </c>
      <c r="F734" t="str">
        <f>VLOOKUP($A734,'OASIS-11_26'!$E$2:$R$1556,9,FALSE)</f>
        <v>SUN</v>
      </c>
      <c r="G734" t="str">
        <f>VLOOKUP($A734,'OASIS-11_26'!$E$2:$R$1556,8,FALSE)</f>
        <v>PHOTO VOLTAIC</v>
      </c>
      <c r="H734">
        <f>VLOOKUP($A734,'OASIS-11_26'!$E$2:$R$1556,4,FALSE)</f>
        <v>1.25</v>
      </c>
      <c r="I734">
        <f>VLOOKUP($A734,'OASIS-11_26'!$E$2:$R$1556,5,FALSE)</f>
        <v>1.3</v>
      </c>
      <c r="J734" t="str">
        <f>VLOOKUP($A734,'OASIS-11_26'!$E$2:$R$1556,6,FALSE)</f>
        <v>PGAE</v>
      </c>
      <c r="K734" t="str">
        <f>IF(ISERROR(VLOOKUP($A734,'2021_NQC_List-11_13'!$A$2:$T$1532,4,FALSE)),"","NQC")</f>
        <v>NQC</v>
      </c>
      <c r="L734" s="3" t="str">
        <f>IF(ISERROR(VLOOKUP($A734,'2021_NQC_List-11_13'!$A$2:$T$1532,4,FALSE)),"",VLOOKUP($A734,'2021_NQC_List-11_13'!$A$2:$T$1532,18,FALSE))</f>
        <v>PD</v>
      </c>
      <c r="M734">
        <f>IF($K734="NQC",VLOOKUP($A734,'2021_NQC_List-11_13'!$A$2:$T$1532,4,FALSE),0)</f>
        <v>0.05</v>
      </c>
      <c r="N734">
        <f>IF($K734="NQC",VLOOKUP($A734,'2021_NQC_List-11_13'!$A$2:$T$1532,5,FALSE),0)</f>
        <v>0.04</v>
      </c>
      <c r="O734">
        <f>IF($K734="NQC",VLOOKUP($A734,'2021_NQC_List-11_13'!$A$2:$T$1532,6,FALSE),0)</f>
        <v>0.23</v>
      </c>
      <c r="P734">
        <f>IF($K734="NQC",VLOOKUP($A734,'2021_NQC_List-11_13'!$A$2:$T$1532,7,FALSE),0)</f>
        <v>0.19</v>
      </c>
      <c r="Q734">
        <f>IF($K734="NQC",VLOOKUP($A734,'2021_NQC_List-11_13'!$A$2:$T$1532,8,FALSE),0)</f>
        <v>0.2</v>
      </c>
      <c r="R734">
        <f>IF($K734="NQC",VLOOKUP($A734,'2021_NQC_List-11_13'!$A$2:$T$1532,9,FALSE),0)</f>
        <v>0.39</v>
      </c>
      <c r="S734">
        <f>IF($K734="NQC",VLOOKUP($A734,'2021_NQC_List-11_13'!$A$2:$T$1532,10,FALSE),0)</f>
        <v>0.49</v>
      </c>
      <c r="T734">
        <f>IF($K734="NQC",VLOOKUP($A734,'2021_NQC_List-11_13'!$A$2:$T$1532,11,FALSE),0)</f>
        <v>0.34</v>
      </c>
      <c r="U734">
        <f>IF($K734="NQC",VLOOKUP($A734,'2021_NQC_List-11_13'!$A$2:$T$1532,12,FALSE),0)</f>
        <v>0.18</v>
      </c>
      <c r="V734">
        <f>IF($K734="NQC",VLOOKUP($A734,'2021_NQC_List-11_13'!$A$2:$T$1532,13,FALSE),0)</f>
        <v>0.03</v>
      </c>
      <c r="W734">
        <f>IF($K734="NQC",VLOOKUP($A734,'2021_NQC_List-11_13'!$A$2:$T$1532,14,FALSE),0)</f>
        <v>0.03</v>
      </c>
      <c r="X734">
        <f>IF($K734="NQC",VLOOKUP($A734,'2021_NQC_List-11_13'!$A$2:$T$1532,15,FALSE),0)</f>
        <v>0</v>
      </c>
      <c r="Y734" t="str">
        <f t="shared" si="23"/>
        <v>Non-Hydro</v>
      </c>
      <c r="AA734" t="s">
        <v>4341</v>
      </c>
    </row>
    <row r="735" spans="1:27" x14ac:dyDescent="0.3">
      <c r="A735" t="str">
        <f>'OASIS-11_26'!E764</f>
        <v>BANKPP_2_NSPIN</v>
      </c>
      <c r="B735" t="str">
        <f>'OASIS-11_26'!G764</f>
        <v>BANKPP_2_NSPIN</v>
      </c>
      <c r="C735" t="str">
        <f>VLOOKUP($A735,'OASIS-11_26'!$E$2:$R$1556,2,FALSE)</f>
        <v>GEN</v>
      </c>
      <c r="D735" s="1">
        <f>VLOOKUP($A735,'OASIS-11_26'!$E$2:$R$1556,11,FALSE)</f>
        <v>0</v>
      </c>
      <c r="E735" s="3" t="str">
        <f t="shared" si="22"/>
        <v/>
      </c>
      <c r="F735" t="str">
        <f>VLOOKUP($A735,'OASIS-11_26'!$E$2:$R$1556,9,FALSE)</f>
        <v>WATER</v>
      </c>
      <c r="G735" t="str">
        <f>VLOOKUP($A735,'OASIS-11_26'!$E$2:$R$1556,8,FALSE)</f>
        <v>PUMP</v>
      </c>
      <c r="H735">
        <f>VLOOKUP($A735,'OASIS-11_26'!$E$2:$R$1556,4,FALSE)</f>
        <v>270</v>
      </c>
      <c r="I735">
        <f>VLOOKUP($A735,'OASIS-11_26'!$E$2:$R$1556,5,FALSE)</f>
        <v>270</v>
      </c>
      <c r="J735" t="str">
        <f>VLOOKUP($A735,'OASIS-11_26'!$E$2:$R$1556,6,FALSE)</f>
        <v>PGAE</v>
      </c>
      <c r="K735" t="str">
        <f>IF(ISERROR(VLOOKUP($A735,'2021_NQC_List-11_13'!$A$2:$T$1532,4,FALSE)),"","NQC")</f>
        <v>NQC</v>
      </c>
      <c r="L735" s="3" t="str">
        <f>IF(ISERROR(VLOOKUP($A735,'2021_NQC_List-11_13'!$A$2:$T$1532,4,FALSE)),"",VLOOKUP($A735,'2021_NQC_List-11_13'!$A$2:$T$1532,18,FALSE))</f>
        <v>FC</v>
      </c>
      <c r="M735">
        <f>IF($K735="NQC",VLOOKUP($A735,'2021_NQC_List-11_13'!$A$2:$T$1532,4,FALSE),0)</f>
        <v>127</v>
      </c>
      <c r="N735">
        <f>IF($K735="NQC",VLOOKUP($A735,'2021_NQC_List-11_13'!$A$2:$T$1532,5,FALSE),0)</f>
        <v>127</v>
      </c>
      <c r="O735">
        <f>IF($K735="NQC",VLOOKUP($A735,'2021_NQC_List-11_13'!$A$2:$T$1532,6,FALSE),0)</f>
        <v>127</v>
      </c>
      <c r="P735">
        <f>IF($K735="NQC",VLOOKUP($A735,'2021_NQC_List-11_13'!$A$2:$T$1532,7,FALSE),0)</f>
        <v>127</v>
      </c>
      <c r="Q735">
        <f>IF($K735="NQC",VLOOKUP($A735,'2021_NQC_List-11_13'!$A$2:$T$1532,8,FALSE),0)</f>
        <v>127</v>
      </c>
      <c r="R735">
        <f>IF($K735="NQC",VLOOKUP($A735,'2021_NQC_List-11_13'!$A$2:$T$1532,9,FALSE),0)</f>
        <v>127</v>
      </c>
      <c r="S735">
        <f>IF($K735="NQC",VLOOKUP($A735,'2021_NQC_List-11_13'!$A$2:$T$1532,10,FALSE),0)</f>
        <v>127</v>
      </c>
      <c r="T735">
        <f>IF($K735="NQC",VLOOKUP($A735,'2021_NQC_List-11_13'!$A$2:$T$1532,11,FALSE),0)</f>
        <v>127</v>
      </c>
      <c r="U735">
        <f>IF($K735="NQC",VLOOKUP($A735,'2021_NQC_List-11_13'!$A$2:$T$1532,12,FALSE),0)</f>
        <v>127</v>
      </c>
      <c r="V735">
        <f>IF($K735="NQC",VLOOKUP($A735,'2021_NQC_List-11_13'!$A$2:$T$1532,13,FALSE),0)</f>
        <v>127</v>
      </c>
      <c r="W735">
        <f>IF($K735="NQC",VLOOKUP($A735,'2021_NQC_List-11_13'!$A$2:$T$1532,14,FALSE),0)</f>
        <v>127</v>
      </c>
      <c r="X735">
        <f>IF($K735="NQC",VLOOKUP($A735,'2021_NQC_List-11_13'!$A$2:$T$1532,15,FALSE),0)</f>
        <v>127</v>
      </c>
      <c r="Y735" t="str">
        <f t="shared" si="23"/>
        <v>Hydro-Pump</v>
      </c>
      <c r="AA735" t="s">
        <v>4341</v>
      </c>
    </row>
    <row r="736" spans="1:27" x14ac:dyDescent="0.3">
      <c r="A736" t="str">
        <f>'OASIS-11_26'!E765</f>
        <v>SDG1_1_PDRP102</v>
      </c>
      <c r="B736" t="str">
        <f>'OASIS-11_26'!G765</f>
        <v>SDG1_1_PDRP102</v>
      </c>
      <c r="C736" t="str">
        <f>VLOOKUP($A736,'OASIS-11_26'!$E$2:$R$1556,2,FALSE)</f>
        <v>GEN</v>
      </c>
      <c r="D736" s="1">
        <f>VLOOKUP($A736,'OASIS-11_26'!$E$2:$R$1556,11,FALSE)</f>
        <v>0</v>
      </c>
      <c r="E736" s="3" t="str">
        <f t="shared" si="22"/>
        <v/>
      </c>
      <c r="F736" t="str">
        <f>VLOOKUP($A736,'OASIS-11_26'!$E$2:$R$1556,9,FALSE)</f>
        <v>OTHER</v>
      </c>
      <c r="G736" t="str">
        <f>VLOOKUP($A736,'OASIS-11_26'!$E$2:$R$1556,8,FALSE)</f>
        <v>OTHER</v>
      </c>
      <c r="H736">
        <f>VLOOKUP($A736,'OASIS-11_26'!$E$2:$R$1556,4,FALSE)</f>
        <v>0.99</v>
      </c>
      <c r="I736">
        <f>VLOOKUP($A736,'OASIS-11_26'!$E$2:$R$1556,5,FALSE)</f>
        <v>0</v>
      </c>
      <c r="J736" t="str">
        <f>VLOOKUP($A736,'OASIS-11_26'!$E$2:$R$1556,6,FALSE)</f>
        <v>SDGE</v>
      </c>
      <c r="K736" t="str">
        <f>IF(ISERROR(VLOOKUP($A736,'2021_NQC_List-11_13'!$A$2:$T$1532,4,FALSE)),"","NQC")</f>
        <v>NQC</v>
      </c>
      <c r="L736" s="3" t="str">
        <f>IF(ISERROR(VLOOKUP($A736,'2021_NQC_List-11_13'!$A$2:$T$1532,4,FALSE)),"",VLOOKUP($A736,'2021_NQC_List-11_13'!$A$2:$T$1532,18,FALSE))</f>
        <v>FC</v>
      </c>
      <c r="M736">
        <f>IF($K736="NQC",VLOOKUP($A736,'2021_NQC_List-11_13'!$A$2:$T$1532,4,FALSE),0)</f>
        <v>0.87</v>
      </c>
      <c r="N736">
        <f>IF($K736="NQC",VLOOKUP($A736,'2021_NQC_List-11_13'!$A$2:$T$1532,5,FALSE),0)</f>
        <v>0</v>
      </c>
      <c r="O736">
        <f>IF($K736="NQC",VLOOKUP($A736,'2021_NQC_List-11_13'!$A$2:$T$1532,6,FALSE),0)</f>
        <v>0</v>
      </c>
      <c r="P736">
        <f>IF($K736="NQC",VLOOKUP($A736,'2021_NQC_List-11_13'!$A$2:$T$1532,7,FALSE),0)</f>
        <v>0</v>
      </c>
      <c r="Q736">
        <f>IF($K736="NQC",VLOOKUP($A736,'2021_NQC_List-11_13'!$A$2:$T$1532,8,FALSE),0)</f>
        <v>0</v>
      </c>
      <c r="R736">
        <f>IF($K736="NQC",VLOOKUP($A736,'2021_NQC_List-11_13'!$A$2:$T$1532,9,FALSE),0)</f>
        <v>0</v>
      </c>
      <c r="S736">
        <f>IF($K736="NQC",VLOOKUP($A736,'2021_NQC_List-11_13'!$A$2:$T$1532,10,FALSE),0)</f>
        <v>0</v>
      </c>
      <c r="T736">
        <f>IF($K736="NQC",VLOOKUP($A736,'2021_NQC_List-11_13'!$A$2:$T$1532,11,FALSE),0)</f>
        <v>0</v>
      </c>
      <c r="U736">
        <f>IF($K736="NQC",VLOOKUP($A736,'2021_NQC_List-11_13'!$A$2:$T$1532,12,FALSE),0)</f>
        <v>0</v>
      </c>
      <c r="V736">
        <f>IF($K736="NQC",VLOOKUP($A736,'2021_NQC_List-11_13'!$A$2:$T$1532,13,FALSE),0)</f>
        <v>0</v>
      </c>
      <c r="W736">
        <f>IF($K736="NQC",VLOOKUP($A736,'2021_NQC_List-11_13'!$A$2:$T$1532,14,FALSE),0)</f>
        <v>0</v>
      </c>
      <c r="X736">
        <f>IF($K736="NQC",VLOOKUP($A736,'2021_NQC_List-11_13'!$A$2:$T$1532,15,FALSE),0)</f>
        <v>0</v>
      </c>
      <c r="Y736" t="str">
        <f t="shared" si="23"/>
        <v>Non-Hydro</v>
      </c>
      <c r="Z736" t="s">
        <v>4361</v>
      </c>
      <c r="AA736" t="s">
        <v>4341</v>
      </c>
    </row>
    <row r="737" spans="1:27" x14ac:dyDescent="0.3">
      <c r="A737" t="str">
        <f>'OASIS-11_26'!E766</f>
        <v>SNCLRA_2_UNIT</v>
      </c>
      <c r="B737" t="str">
        <f>'OASIS-11_26'!G766</f>
        <v>Channel Islands Power</v>
      </c>
      <c r="C737" t="str">
        <f>VLOOKUP($A737,'OASIS-11_26'!$E$2:$R$1556,2,FALSE)</f>
        <v>GEN</v>
      </c>
      <c r="D737" s="1">
        <f>VLOOKUP($A737,'OASIS-11_26'!$E$2:$R$1556,11,FALSE)</f>
        <v>43216</v>
      </c>
      <c r="E737" s="3">
        <f t="shared" si="22"/>
        <v>2018</v>
      </c>
      <c r="F737" t="str">
        <f>VLOOKUP($A737,'OASIS-11_26'!$E$2:$R$1556,9,FALSE)</f>
        <v>NATURAL GAS</v>
      </c>
      <c r="G737" t="str">
        <f>VLOOKUP($A737,'OASIS-11_26'!$E$2:$R$1556,8,FALSE)</f>
        <v>COMBINED CYCLE</v>
      </c>
      <c r="H737">
        <f>VLOOKUP($A737,'OASIS-11_26'!$E$2:$R$1556,4,FALSE)</f>
        <v>27.5</v>
      </c>
      <c r="I737">
        <f>VLOOKUP($A737,'OASIS-11_26'!$E$2:$R$1556,5,FALSE)</f>
        <v>28</v>
      </c>
      <c r="J737" t="str">
        <f>VLOOKUP($A737,'OASIS-11_26'!$E$2:$R$1556,6,FALSE)</f>
        <v>SCE</v>
      </c>
      <c r="K737" t="str">
        <f>IF(ISERROR(VLOOKUP($A737,'2021_NQC_List-11_13'!$A$2:$T$1532,4,FALSE)),"","NQC")</f>
        <v>NQC</v>
      </c>
      <c r="L737" s="3" t="str">
        <f>IF(ISERROR(VLOOKUP($A737,'2021_NQC_List-11_13'!$A$2:$T$1532,4,FALSE)),"",VLOOKUP($A737,'2021_NQC_List-11_13'!$A$2:$T$1532,18,FALSE))</f>
        <v>FC</v>
      </c>
      <c r="M737">
        <f>IF($K737="NQC",VLOOKUP($A737,'2021_NQC_List-11_13'!$A$2:$T$1532,4,FALSE),0)</f>
        <v>27.5</v>
      </c>
      <c r="N737">
        <f>IF($K737="NQC",VLOOKUP($A737,'2021_NQC_List-11_13'!$A$2:$T$1532,5,FALSE),0)</f>
        <v>27.5</v>
      </c>
      <c r="O737">
        <f>IF($K737="NQC",VLOOKUP($A737,'2021_NQC_List-11_13'!$A$2:$T$1532,6,FALSE),0)</f>
        <v>27.5</v>
      </c>
      <c r="P737">
        <f>IF($K737="NQC",VLOOKUP($A737,'2021_NQC_List-11_13'!$A$2:$T$1532,7,FALSE),0)</f>
        <v>27.5</v>
      </c>
      <c r="Q737">
        <f>IF($K737="NQC",VLOOKUP($A737,'2021_NQC_List-11_13'!$A$2:$T$1532,8,FALSE),0)</f>
        <v>27.5</v>
      </c>
      <c r="R737">
        <f>IF($K737="NQC",VLOOKUP($A737,'2021_NQC_List-11_13'!$A$2:$T$1532,9,FALSE),0)</f>
        <v>27.5</v>
      </c>
      <c r="S737">
        <f>IF($K737="NQC",VLOOKUP($A737,'2021_NQC_List-11_13'!$A$2:$T$1532,10,FALSE),0)</f>
        <v>27.5</v>
      </c>
      <c r="T737">
        <f>IF($K737="NQC",VLOOKUP($A737,'2021_NQC_List-11_13'!$A$2:$T$1532,11,FALSE),0)</f>
        <v>27.5</v>
      </c>
      <c r="U737">
        <f>IF($K737="NQC",VLOOKUP($A737,'2021_NQC_List-11_13'!$A$2:$T$1532,12,FALSE),0)</f>
        <v>27.5</v>
      </c>
      <c r="V737">
        <f>IF($K737="NQC",VLOOKUP($A737,'2021_NQC_List-11_13'!$A$2:$T$1532,13,FALSE),0)</f>
        <v>27.5</v>
      </c>
      <c r="W737">
        <f>IF($K737="NQC",VLOOKUP($A737,'2021_NQC_List-11_13'!$A$2:$T$1532,14,FALSE),0)</f>
        <v>27.5</v>
      </c>
      <c r="X737">
        <f>IF($K737="NQC",VLOOKUP($A737,'2021_NQC_List-11_13'!$A$2:$T$1532,15,FALSE),0)</f>
        <v>27.5</v>
      </c>
      <c r="Y737" t="str">
        <f t="shared" si="23"/>
        <v>Non-Hydro</v>
      </c>
      <c r="AA737" t="s">
        <v>4411</v>
      </c>
    </row>
    <row r="738" spans="1:27" x14ac:dyDescent="0.3">
      <c r="A738" t="str">
        <f>'OASIS-11_26'!E767</f>
        <v>CLRMTK_1_QF</v>
      </c>
      <c r="B738" t="str">
        <f>'OASIS-11_26'!G767</f>
        <v>SMALL QF AGGREGATION - OAKLAND</v>
      </c>
      <c r="C738" t="str">
        <f>VLOOKUP($A738,'OASIS-11_26'!$E$2:$R$1556,2,FALSE)</f>
        <v>GEN</v>
      </c>
      <c r="D738" s="1">
        <f>VLOOKUP($A738,'OASIS-11_26'!$E$2:$R$1556,11,FALSE)</f>
        <v>30655</v>
      </c>
      <c r="E738" s="3">
        <f t="shared" si="22"/>
        <v>1983</v>
      </c>
      <c r="F738" t="str">
        <f>VLOOKUP($A738,'OASIS-11_26'!$E$2:$R$1556,9,FALSE)</f>
        <v>NATURAL GAS</v>
      </c>
      <c r="G738" t="str">
        <f>VLOOKUP($A738,'OASIS-11_26'!$E$2:$R$1556,8,FALSE)</f>
        <v>COMBUSTION TURBINE</v>
      </c>
      <c r="H738">
        <f>VLOOKUP($A738,'OASIS-11_26'!$E$2:$R$1556,4,FALSE)</f>
        <v>1.25</v>
      </c>
      <c r="I738">
        <f>VLOOKUP($A738,'OASIS-11_26'!$E$2:$R$1556,5,FALSE)</f>
        <v>1.3</v>
      </c>
      <c r="J738" t="str">
        <f>VLOOKUP($A738,'OASIS-11_26'!$E$2:$R$1556,6,FALSE)</f>
        <v>PGAE</v>
      </c>
      <c r="K738" t="str">
        <f>IF(ISERROR(VLOOKUP($A738,'2021_NQC_List-11_13'!$A$2:$T$1532,4,FALSE)),"","NQC")</f>
        <v>NQC</v>
      </c>
      <c r="L738" s="3" t="str">
        <f>IF(ISERROR(VLOOKUP($A738,'2021_NQC_List-11_13'!$A$2:$T$1532,4,FALSE)),"",VLOOKUP($A738,'2021_NQC_List-11_13'!$A$2:$T$1532,18,FALSE))</f>
        <v>FC</v>
      </c>
      <c r="M738">
        <f>IF($K738="NQC",VLOOKUP($A738,'2021_NQC_List-11_13'!$A$2:$T$1532,4,FALSE),0)</f>
        <v>0</v>
      </c>
      <c r="N738">
        <f>IF($K738="NQC",VLOOKUP($A738,'2021_NQC_List-11_13'!$A$2:$T$1532,5,FALSE),0)</f>
        <v>0</v>
      </c>
      <c r="O738">
        <f>IF($K738="NQC",VLOOKUP($A738,'2021_NQC_List-11_13'!$A$2:$T$1532,6,FALSE),0)</f>
        <v>0</v>
      </c>
      <c r="P738">
        <f>IF($K738="NQC",VLOOKUP($A738,'2021_NQC_List-11_13'!$A$2:$T$1532,7,FALSE),0)</f>
        <v>0</v>
      </c>
      <c r="Q738">
        <f>IF($K738="NQC",VLOOKUP($A738,'2021_NQC_List-11_13'!$A$2:$T$1532,8,FALSE),0)</f>
        <v>0</v>
      </c>
      <c r="R738">
        <f>IF($K738="NQC",VLOOKUP($A738,'2021_NQC_List-11_13'!$A$2:$T$1532,9,FALSE),0)</f>
        <v>0</v>
      </c>
      <c r="S738">
        <f>IF($K738="NQC",VLOOKUP($A738,'2021_NQC_List-11_13'!$A$2:$T$1532,10,FALSE),0)</f>
        <v>0</v>
      </c>
      <c r="T738">
        <f>IF($K738="NQC",VLOOKUP($A738,'2021_NQC_List-11_13'!$A$2:$T$1532,11,FALSE),0)</f>
        <v>0</v>
      </c>
      <c r="U738">
        <f>IF($K738="NQC",VLOOKUP($A738,'2021_NQC_List-11_13'!$A$2:$T$1532,12,FALSE),0)</f>
        <v>0</v>
      </c>
      <c r="V738">
        <f>IF($K738="NQC",VLOOKUP($A738,'2021_NQC_List-11_13'!$A$2:$T$1532,13,FALSE),0)</f>
        <v>0</v>
      </c>
      <c r="W738">
        <f>IF($K738="NQC",VLOOKUP($A738,'2021_NQC_List-11_13'!$A$2:$T$1532,14,FALSE),0)</f>
        <v>0</v>
      </c>
      <c r="X738">
        <f>IF($K738="NQC",VLOOKUP($A738,'2021_NQC_List-11_13'!$A$2:$T$1532,15,FALSE),0)</f>
        <v>0</v>
      </c>
      <c r="Y738" t="str">
        <f t="shared" si="23"/>
        <v>Non-Hydro</v>
      </c>
      <c r="AA738" t="s">
        <v>4341</v>
      </c>
    </row>
    <row r="739" spans="1:27" x14ac:dyDescent="0.3">
      <c r="A739" t="str">
        <f>'OASIS-11_26'!E768</f>
        <v>VOYAGR_2_VOYWD3</v>
      </c>
      <c r="B739" t="str">
        <f>'OASIS-11_26'!G768</f>
        <v>Voyager Wind 3</v>
      </c>
      <c r="C739" t="str">
        <f>VLOOKUP($A739,'OASIS-11_26'!$E$2:$R$1556,2,FALSE)</f>
        <v>GEN</v>
      </c>
      <c r="D739" s="1">
        <f>VLOOKUP($A739,'OASIS-11_26'!$E$2:$R$1556,11,FALSE)</f>
        <v>43463</v>
      </c>
      <c r="E739" s="3">
        <f t="shared" si="22"/>
        <v>2018</v>
      </c>
      <c r="F739" t="str">
        <f>VLOOKUP($A739,'OASIS-11_26'!$E$2:$R$1556,9,FALSE)</f>
        <v>WIND</v>
      </c>
      <c r="G739" t="str">
        <f>VLOOKUP($A739,'OASIS-11_26'!$E$2:$R$1556,8,FALSE)</f>
        <v>WIND</v>
      </c>
      <c r="H739">
        <f>VLOOKUP($A739,'OASIS-11_26'!$E$2:$R$1556,4,FALSE)</f>
        <v>42.45</v>
      </c>
      <c r="I739">
        <f>VLOOKUP($A739,'OASIS-11_26'!$E$2:$R$1556,5,FALSE)</f>
        <v>43.2</v>
      </c>
      <c r="J739" t="str">
        <f>VLOOKUP($A739,'OASIS-11_26'!$E$2:$R$1556,6,FALSE)</f>
        <v>SCE</v>
      </c>
      <c r="K739" t="str">
        <f>IF(ISERROR(VLOOKUP($A739,'2021_NQC_List-11_13'!$A$2:$T$1532,4,FALSE)),"","NQC")</f>
        <v>NQC</v>
      </c>
      <c r="L739" s="3" t="str">
        <f>IF(ISERROR(VLOOKUP($A739,'2021_NQC_List-11_13'!$A$2:$T$1532,4,FALSE)),"",VLOOKUP($A739,'2021_NQC_List-11_13'!$A$2:$T$1532,18,FALSE))</f>
        <v>FC</v>
      </c>
      <c r="M739">
        <f>IF($K739="NQC",VLOOKUP($A739,'2021_NQC_List-11_13'!$A$2:$T$1532,4,FALSE),0)</f>
        <v>6.05</v>
      </c>
      <c r="N739">
        <f>IF($K739="NQC",VLOOKUP($A739,'2021_NQC_List-11_13'!$A$2:$T$1532,5,FALSE),0)</f>
        <v>5.18</v>
      </c>
      <c r="O739">
        <f>IF($K739="NQC",VLOOKUP($A739,'2021_NQC_List-11_13'!$A$2:$T$1532,6,FALSE),0)</f>
        <v>12.1</v>
      </c>
      <c r="P739">
        <f>IF($K739="NQC",VLOOKUP($A739,'2021_NQC_List-11_13'!$A$2:$T$1532,7,FALSE),0)</f>
        <v>10.8</v>
      </c>
      <c r="Q739">
        <f>IF($K739="NQC",VLOOKUP($A739,'2021_NQC_List-11_13'!$A$2:$T$1532,8,FALSE),0)</f>
        <v>10.8</v>
      </c>
      <c r="R739">
        <f>IF($K739="NQC",VLOOKUP($A739,'2021_NQC_List-11_13'!$A$2:$T$1532,9,FALSE),0)</f>
        <v>14.26</v>
      </c>
      <c r="S739">
        <f>IF($K739="NQC",VLOOKUP($A739,'2021_NQC_List-11_13'!$A$2:$T$1532,10,FALSE),0)</f>
        <v>9.94</v>
      </c>
      <c r="T739">
        <f>IF($K739="NQC",VLOOKUP($A739,'2021_NQC_List-11_13'!$A$2:$T$1532,11,FALSE),0)</f>
        <v>9.07</v>
      </c>
      <c r="U739">
        <f>IF($K739="NQC",VLOOKUP($A739,'2021_NQC_List-11_13'!$A$2:$T$1532,12,FALSE),0)</f>
        <v>6.48</v>
      </c>
      <c r="V739">
        <f>IF($K739="NQC",VLOOKUP($A739,'2021_NQC_List-11_13'!$A$2:$T$1532,13,FALSE),0)</f>
        <v>3.46</v>
      </c>
      <c r="W739">
        <f>IF($K739="NQC",VLOOKUP($A739,'2021_NQC_List-11_13'!$A$2:$T$1532,14,FALSE),0)</f>
        <v>5.18</v>
      </c>
      <c r="X739">
        <f>IF($K739="NQC",VLOOKUP($A739,'2021_NQC_List-11_13'!$A$2:$T$1532,15,FALSE),0)</f>
        <v>5.62</v>
      </c>
      <c r="Y739" t="str">
        <f t="shared" si="23"/>
        <v>Non-Hydro</v>
      </c>
      <c r="AA739" t="s">
        <v>4341</v>
      </c>
    </row>
    <row r="740" spans="1:27" x14ac:dyDescent="0.3">
      <c r="A740" t="str">
        <f>'OASIS-11_26'!E769</f>
        <v>OILFLD_7_QFUNTS</v>
      </c>
      <c r="B740" t="str">
        <f>'OASIS-11_26'!G769</f>
        <v>Nacimiento Hydroelectric Plant</v>
      </c>
      <c r="C740" t="str">
        <f>VLOOKUP($A740,'OASIS-11_26'!$E$2:$R$1556,2,FALSE)</f>
        <v>GEN</v>
      </c>
      <c r="D740" s="1">
        <f>VLOOKUP($A740,'OASIS-11_26'!$E$2:$R$1556,11,FALSE)</f>
        <v>41533</v>
      </c>
      <c r="E740" s="3">
        <f t="shared" si="22"/>
        <v>2013</v>
      </c>
      <c r="F740" t="str">
        <f>VLOOKUP($A740,'OASIS-11_26'!$E$2:$R$1556,9,FALSE)</f>
        <v>WATER</v>
      </c>
      <c r="G740" t="str">
        <f>VLOOKUP($A740,'OASIS-11_26'!$E$2:$R$1556,8,FALSE)</f>
        <v>HYDRO</v>
      </c>
      <c r="H740">
        <f>VLOOKUP($A740,'OASIS-11_26'!$E$2:$R$1556,4,FALSE)</f>
        <v>3.8</v>
      </c>
      <c r="I740">
        <f>VLOOKUP($A740,'OASIS-11_26'!$E$2:$R$1556,5,FALSE)</f>
        <v>4.4000000000000004</v>
      </c>
      <c r="J740" t="str">
        <f>VLOOKUP($A740,'OASIS-11_26'!$E$2:$R$1556,6,FALSE)</f>
        <v>PGAE</v>
      </c>
      <c r="K740" t="str">
        <f>IF(ISERROR(VLOOKUP($A740,'2021_NQC_List-11_13'!$A$2:$T$1532,4,FALSE)),"","NQC")</f>
        <v>NQC</v>
      </c>
      <c r="L740" s="3" t="str">
        <f>IF(ISERROR(VLOOKUP($A740,'2021_NQC_List-11_13'!$A$2:$T$1532,4,FALSE)),"",VLOOKUP($A740,'2021_NQC_List-11_13'!$A$2:$T$1532,18,FALSE))</f>
        <v>FC</v>
      </c>
      <c r="M740">
        <f>IF($K740="NQC",VLOOKUP($A740,'2021_NQC_List-11_13'!$A$2:$T$1532,4,FALSE),0)</f>
        <v>0.49</v>
      </c>
      <c r="N740">
        <f>IF($K740="NQC",VLOOKUP($A740,'2021_NQC_List-11_13'!$A$2:$T$1532,5,FALSE),0)</f>
        <v>0.81</v>
      </c>
      <c r="O740">
        <f>IF($K740="NQC",VLOOKUP($A740,'2021_NQC_List-11_13'!$A$2:$T$1532,6,FALSE),0)</f>
        <v>0.19</v>
      </c>
      <c r="P740">
        <f>IF($K740="NQC",VLOOKUP($A740,'2021_NQC_List-11_13'!$A$2:$T$1532,7,FALSE),0)</f>
        <v>1.82</v>
      </c>
      <c r="Q740">
        <f>IF($K740="NQC",VLOOKUP($A740,'2021_NQC_List-11_13'!$A$2:$T$1532,8,FALSE),0)</f>
        <v>3.44</v>
      </c>
      <c r="R740">
        <f>IF($K740="NQC",VLOOKUP($A740,'2021_NQC_List-11_13'!$A$2:$T$1532,9,FALSE),0)</f>
        <v>3.25</v>
      </c>
      <c r="S740">
        <f>IF($K740="NQC",VLOOKUP($A740,'2021_NQC_List-11_13'!$A$2:$T$1532,10,FALSE),0)</f>
        <v>2.86</v>
      </c>
      <c r="T740">
        <f>IF($K740="NQC",VLOOKUP($A740,'2021_NQC_List-11_13'!$A$2:$T$1532,11,FALSE),0)</f>
        <v>2.75</v>
      </c>
      <c r="U740">
        <f>IF($K740="NQC",VLOOKUP($A740,'2021_NQC_List-11_13'!$A$2:$T$1532,12,FALSE),0)</f>
        <v>1.96</v>
      </c>
      <c r="V740">
        <f>IF($K740="NQC",VLOOKUP($A740,'2021_NQC_List-11_13'!$A$2:$T$1532,13,FALSE),0)</f>
        <v>0.48</v>
      </c>
      <c r="W740">
        <f>IF($K740="NQC",VLOOKUP($A740,'2021_NQC_List-11_13'!$A$2:$T$1532,14,FALSE),0)</f>
        <v>0.12</v>
      </c>
      <c r="X740">
        <f>IF($K740="NQC",VLOOKUP($A740,'2021_NQC_List-11_13'!$A$2:$T$1532,15,FALSE),0)</f>
        <v>0.13</v>
      </c>
      <c r="Y740" t="str">
        <f t="shared" si="23"/>
        <v>Hydro-Small Hydro</v>
      </c>
      <c r="AA740" t="s">
        <v>4341</v>
      </c>
    </row>
    <row r="741" spans="1:27" x14ac:dyDescent="0.3">
      <c r="A741" t="str">
        <f>'OASIS-11_26'!E770</f>
        <v>SCEC_1_PDRP106</v>
      </c>
      <c r="B741" t="str">
        <f>'OASIS-11_26'!G770</f>
        <v>SCEC_1_PDRP106</v>
      </c>
      <c r="C741" t="str">
        <f>VLOOKUP($A741,'OASIS-11_26'!$E$2:$R$1556,2,FALSE)</f>
        <v>GEN</v>
      </c>
      <c r="D741" s="1">
        <f>VLOOKUP($A741,'OASIS-11_26'!$E$2:$R$1556,11,FALSE)</f>
        <v>0</v>
      </c>
      <c r="E741" s="3" t="str">
        <f t="shared" si="22"/>
        <v/>
      </c>
      <c r="F741" t="str">
        <f>VLOOKUP($A741,'OASIS-11_26'!$E$2:$R$1556,9,FALSE)</f>
        <v>OTHER</v>
      </c>
      <c r="G741" t="str">
        <f>VLOOKUP($A741,'OASIS-11_26'!$E$2:$R$1556,8,FALSE)</f>
        <v>OTHER</v>
      </c>
      <c r="H741">
        <f>VLOOKUP($A741,'OASIS-11_26'!$E$2:$R$1556,4,FALSE)</f>
        <v>0.99</v>
      </c>
      <c r="I741">
        <f>VLOOKUP($A741,'OASIS-11_26'!$E$2:$R$1556,5,FALSE)</f>
        <v>0</v>
      </c>
      <c r="J741" t="str">
        <f>VLOOKUP($A741,'OASIS-11_26'!$E$2:$R$1556,6,FALSE)</f>
        <v>SCE</v>
      </c>
      <c r="K741" t="str">
        <f>IF(ISERROR(VLOOKUP($A741,'2021_NQC_List-11_13'!$A$2:$T$1532,4,FALSE)),"","NQC")</f>
        <v>NQC</v>
      </c>
      <c r="L741" s="3" t="str">
        <f>IF(ISERROR(VLOOKUP($A741,'2021_NQC_List-11_13'!$A$2:$T$1532,4,FALSE)),"",VLOOKUP($A741,'2021_NQC_List-11_13'!$A$2:$T$1532,18,FALSE))</f>
        <v>FC</v>
      </c>
      <c r="M741">
        <f>IF($K741="NQC",VLOOKUP($A741,'2021_NQC_List-11_13'!$A$2:$T$1532,4,FALSE),0)</f>
        <v>0.68</v>
      </c>
      <c r="N741">
        <f>IF($K741="NQC",VLOOKUP($A741,'2021_NQC_List-11_13'!$A$2:$T$1532,5,FALSE),0)</f>
        <v>0</v>
      </c>
      <c r="O741">
        <f>IF($K741="NQC",VLOOKUP($A741,'2021_NQC_List-11_13'!$A$2:$T$1532,6,FALSE),0)</f>
        <v>0</v>
      </c>
      <c r="P741">
        <f>IF($K741="NQC",VLOOKUP($A741,'2021_NQC_List-11_13'!$A$2:$T$1532,7,FALSE),0)</f>
        <v>0</v>
      </c>
      <c r="Q741">
        <f>IF($K741="NQC",VLOOKUP($A741,'2021_NQC_List-11_13'!$A$2:$T$1532,8,FALSE),0)</f>
        <v>0</v>
      </c>
      <c r="R741">
        <f>IF($K741="NQC",VLOOKUP($A741,'2021_NQC_List-11_13'!$A$2:$T$1532,9,FALSE),0)</f>
        <v>0</v>
      </c>
      <c r="S741">
        <f>IF($K741="NQC",VLOOKUP($A741,'2021_NQC_List-11_13'!$A$2:$T$1532,10,FALSE),0)</f>
        <v>0</v>
      </c>
      <c r="T741">
        <f>IF($K741="NQC",VLOOKUP($A741,'2021_NQC_List-11_13'!$A$2:$T$1532,11,FALSE),0)</f>
        <v>0</v>
      </c>
      <c r="U741">
        <f>IF($K741="NQC",VLOOKUP($A741,'2021_NQC_List-11_13'!$A$2:$T$1532,12,FALSE),0)</f>
        <v>0</v>
      </c>
      <c r="V741">
        <f>IF($K741="NQC",VLOOKUP($A741,'2021_NQC_List-11_13'!$A$2:$T$1532,13,FALSE),0)</f>
        <v>0</v>
      </c>
      <c r="W741">
        <f>IF($K741="NQC",VLOOKUP($A741,'2021_NQC_List-11_13'!$A$2:$T$1532,14,FALSE),0)</f>
        <v>0</v>
      </c>
      <c r="X741">
        <f>IF($K741="NQC",VLOOKUP($A741,'2021_NQC_List-11_13'!$A$2:$T$1532,15,FALSE),0)</f>
        <v>0</v>
      </c>
      <c r="Y741" t="str">
        <f t="shared" si="23"/>
        <v>Non-Hydro</v>
      </c>
      <c r="Z741" t="s">
        <v>4361</v>
      </c>
      <c r="AA741" t="s">
        <v>4341</v>
      </c>
    </row>
    <row r="742" spans="1:27" x14ac:dyDescent="0.3">
      <c r="A742" t="str">
        <f>'OASIS-11_26'!E771</f>
        <v>SCEC_1_PDRP137</v>
      </c>
      <c r="B742" t="str">
        <f>'OASIS-11_26'!G771</f>
        <v>SCEC_1_PDRP137</v>
      </c>
      <c r="C742" t="str">
        <f>VLOOKUP($A742,'OASIS-11_26'!$E$2:$R$1556,2,FALSE)</f>
        <v>GEN</v>
      </c>
      <c r="D742" s="1">
        <f>VLOOKUP($A742,'OASIS-11_26'!$E$2:$R$1556,11,FALSE)</f>
        <v>0</v>
      </c>
      <c r="E742" s="3" t="str">
        <f t="shared" si="22"/>
        <v/>
      </c>
      <c r="F742" t="str">
        <f>VLOOKUP($A742,'OASIS-11_26'!$E$2:$R$1556,9,FALSE)</f>
        <v>OTHER</v>
      </c>
      <c r="G742" t="str">
        <f>VLOOKUP($A742,'OASIS-11_26'!$E$2:$R$1556,8,FALSE)</f>
        <v>OTHER</v>
      </c>
      <c r="H742">
        <f>VLOOKUP($A742,'OASIS-11_26'!$E$2:$R$1556,4,FALSE)</f>
        <v>0.99</v>
      </c>
      <c r="I742">
        <f>VLOOKUP($A742,'OASIS-11_26'!$E$2:$R$1556,5,FALSE)</f>
        <v>0</v>
      </c>
      <c r="J742" t="str">
        <f>VLOOKUP($A742,'OASIS-11_26'!$E$2:$R$1556,6,FALSE)</f>
        <v>SCE</v>
      </c>
      <c r="K742" t="str">
        <f>IF(ISERROR(VLOOKUP($A742,'2021_NQC_List-11_13'!$A$2:$T$1532,4,FALSE)),"","NQC")</f>
        <v>NQC</v>
      </c>
      <c r="L742" s="3" t="str">
        <f>IF(ISERROR(VLOOKUP($A742,'2021_NQC_List-11_13'!$A$2:$T$1532,4,FALSE)),"",VLOOKUP($A742,'2021_NQC_List-11_13'!$A$2:$T$1532,18,FALSE))</f>
        <v>FC</v>
      </c>
      <c r="M742">
        <f>IF($K742="NQC",VLOOKUP($A742,'2021_NQC_List-11_13'!$A$2:$T$1532,4,FALSE),0)</f>
        <v>0.39</v>
      </c>
      <c r="N742">
        <f>IF($K742="NQC",VLOOKUP($A742,'2021_NQC_List-11_13'!$A$2:$T$1532,5,FALSE),0)</f>
        <v>0.4</v>
      </c>
      <c r="O742">
        <f>IF($K742="NQC",VLOOKUP($A742,'2021_NQC_List-11_13'!$A$2:$T$1532,6,FALSE),0)</f>
        <v>0</v>
      </c>
      <c r="P742">
        <f>IF($K742="NQC",VLOOKUP($A742,'2021_NQC_List-11_13'!$A$2:$T$1532,7,FALSE),0)</f>
        <v>0</v>
      </c>
      <c r="Q742">
        <f>IF($K742="NQC",VLOOKUP($A742,'2021_NQC_List-11_13'!$A$2:$T$1532,8,FALSE),0)</f>
        <v>0</v>
      </c>
      <c r="R742">
        <f>IF($K742="NQC",VLOOKUP($A742,'2021_NQC_List-11_13'!$A$2:$T$1532,9,FALSE),0)</f>
        <v>0</v>
      </c>
      <c r="S742">
        <f>IF($K742="NQC",VLOOKUP($A742,'2021_NQC_List-11_13'!$A$2:$T$1532,10,FALSE),0)</f>
        <v>0</v>
      </c>
      <c r="T742">
        <f>IF($K742="NQC",VLOOKUP($A742,'2021_NQC_List-11_13'!$A$2:$T$1532,11,FALSE),0)</f>
        <v>0</v>
      </c>
      <c r="U742">
        <f>IF($K742="NQC",VLOOKUP($A742,'2021_NQC_List-11_13'!$A$2:$T$1532,12,FALSE),0)</f>
        <v>0</v>
      </c>
      <c r="V742">
        <f>IF($K742="NQC",VLOOKUP($A742,'2021_NQC_List-11_13'!$A$2:$T$1532,13,FALSE),0)</f>
        <v>0</v>
      </c>
      <c r="W742">
        <f>IF($K742="NQC",VLOOKUP($A742,'2021_NQC_List-11_13'!$A$2:$T$1532,14,FALSE),0)</f>
        <v>0</v>
      </c>
      <c r="X742">
        <f>IF($K742="NQC",VLOOKUP($A742,'2021_NQC_List-11_13'!$A$2:$T$1532,15,FALSE),0)</f>
        <v>0</v>
      </c>
      <c r="Y742" t="str">
        <f t="shared" si="23"/>
        <v>Non-Hydro</v>
      </c>
      <c r="Z742" t="s">
        <v>4361</v>
      </c>
      <c r="AA742" t="s">
        <v>4341</v>
      </c>
    </row>
    <row r="743" spans="1:27" x14ac:dyDescent="0.3">
      <c r="A743" t="str">
        <f>'OASIS-11_26'!E772</f>
        <v>LARKSP_6_UNIT 1</v>
      </c>
      <c r="B743" t="str">
        <f>'OASIS-11_26'!G772</f>
        <v>LARKSPUR PEAKER UNIT 1</v>
      </c>
      <c r="C743" t="str">
        <f>VLOOKUP($A743,'OASIS-11_26'!$E$2:$R$1556,2,FALSE)</f>
        <v>GEN</v>
      </c>
      <c r="D743" s="1">
        <f>VLOOKUP($A743,'OASIS-11_26'!$E$2:$R$1556,11,FALSE)</f>
        <v>37147</v>
      </c>
      <c r="E743" s="3">
        <f t="shared" si="22"/>
        <v>2001</v>
      </c>
      <c r="F743" t="str">
        <f>VLOOKUP($A743,'OASIS-11_26'!$E$2:$R$1556,9,FALSE)</f>
        <v>NATURAL GAS</v>
      </c>
      <c r="G743" t="str">
        <f>VLOOKUP($A743,'OASIS-11_26'!$E$2:$R$1556,8,FALSE)</f>
        <v>COMBUSTION TURBINE</v>
      </c>
      <c r="H743">
        <f>VLOOKUP($A743,'OASIS-11_26'!$E$2:$R$1556,4,FALSE)</f>
        <v>46.1</v>
      </c>
      <c r="I743">
        <f>VLOOKUP($A743,'OASIS-11_26'!$E$2:$R$1556,5,FALSE)</f>
        <v>45</v>
      </c>
      <c r="J743" t="str">
        <f>VLOOKUP($A743,'OASIS-11_26'!$E$2:$R$1556,6,FALSE)</f>
        <v>SDGE</v>
      </c>
      <c r="K743" t="str">
        <f>IF(ISERROR(VLOOKUP($A743,'2021_NQC_List-11_13'!$A$2:$T$1532,4,FALSE)),"","NQC")</f>
        <v>NQC</v>
      </c>
      <c r="L743" s="3" t="str">
        <f>IF(ISERROR(VLOOKUP($A743,'2021_NQC_List-11_13'!$A$2:$T$1532,4,FALSE)),"",VLOOKUP($A743,'2021_NQC_List-11_13'!$A$2:$T$1532,18,FALSE))</f>
        <v>FC</v>
      </c>
      <c r="M743">
        <f>IF($K743="NQC",VLOOKUP($A743,'2021_NQC_List-11_13'!$A$2:$T$1532,4,FALSE),0)</f>
        <v>46</v>
      </c>
      <c r="N743">
        <f>IF($K743="NQC",VLOOKUP($A743,'2021_NQC_List-11_13'!$A$2:$T$1532,5,FALSE),0)</f>
        <v>46</v>
      </c>
      <c r="O743">
        <f>IF($K743="NQC",VLOOKUP($A743,'2021_NQC_List-11_13'!$A$2:$T$1532,6,FALSE),0)</f>
        <v>46</v>
      </c>
      <c r="P743">
        <f>IF($K743="NQC",VLOOKUP($A743,'2021_NQC_List-11_13'!$A$2:$T$1532,7,FALSE),0)</f>
        <v>46</v>
      </c>
      <c r="Q743">
        <f>IF($K743="NQC",VLOOKUP($A743,'2021_NQC_List-11_13'!$A$2:$T$1532,8,FALSE),0)</f>
        <v>46</v>
      </c>
      <c r="R743">
        <f>IF($K743="NQC",VLOOKUP($A743,'2021_NQC_List-11_13'!$A$2:$T$1532,9,FALSE),0)</f>
        <v>46</v>
      </c>
      <c r="S743">
        <f>IF($K743="NQC",VLOOKUP($A743,'2021_NQC_List-11_13'!$A$2:$T$1532,10,FALSE),0)</f>
        <v>46</v>
      </c>
      <c r="T743">
        <f>IF($K743="NQC",VLOOKUP($A743,'2021_NQC_List-11_13'!$A$2:$T$1532,11,FALSE),0)</f>
        <v>46</v>
      </c>
      <c r="U743">
        <f>IF($K743="NQC",VLOOKUP($A743,'2021_NQC_List-11_13'!$A$2:$T$1532,12,FALSE),0)</f>
        <v>46</v>
      </c>
      <c r="V743">
        <f>IF($K743="NQC",VLOOKUP($A743,'2021_NQC_List-11_13'!$A$2:$T$1532,13,FALSE),0)</f>
        <v>46</v>
      </c>
      <c r="W743">
        <f>IF($K743="NQC",VLOOKUP($A743,'2021_NQC_List-11_13'!$A$2:$T$1532,14,FALSE),0)</f>
        <v>46</v>
      </c>
      <c r="X743">
        <f>IF($K743="NQC",VLOOKUP($A743,'2021_NQC_List-11_13'!$A$2:$T$1532,15,FALSE),0)</f>
        <v>46</v>
      </c>
      <c r="Y743" t="str">
        <f t="shared" si="23"/>
        <v>Non-Hydro</v>
      </c>
      <c r="AA743" t="s">
        <v>4341</v>
      </c>
    </row>
    <row r="744" spans="1:27" x14ac:dyDescent="0.3">
      <c r="A744" t="str">
        <f>'OASIS-11_26'!E773</f>
        <v>PLMSSR_6_HISIER</v>
      </c>
      <c r="B744" t="str">
        <f>'OASIS-11_26'!G773</f>
        <v>High Sierra Cogeneration Aggregate</v>
      </c>
      <c r="C744" t="str">
        <f>VLOOKUP($A744,'OASIS-11_26'!$E$2:$R$1556,2,FALSE)</f>
        <v>GEN</v>
      </c>
      <c r="D744" s="1">
        <f>VLOOKUP($A744,'OASIS-11_26'!$E$2:$R$1556,11,FALSE)</f>
        <v>40290</v>
      </c>
      <c r="E744" s="3">
        <f t="shared" si="22"/>
        <v>2010</v>
      </c>
      <c r="F744" t="str">
        <f>VLOOKUP($A744,'OASIS-11_26'!$E$2:$R$1556,9,FALSE)</f>
        <v>NATURAL GAS</v>
      </c>
      <c r="G744" t="str">
        <f>VLOOKUP($A744,'OASIS-11_26'!$E$2:$R$1556,8,FALSE)</f>
        <v>RECIPROCATING ENGINE</v>
      </c>
      <c r="H744">
        <f>VLOOKUP($A744,'OASIS-11_26'!$E$2:$R$1556,4,FALSE)</f>
        <v>6</v>
      </c>
      <c r="I744">
        <f>VLOOKUP($A744,'OASIS-11_26'!$E$2:$R$1556,5,FALSE)</f>
        <v>6</v>
      </c>
      <c r="J744" t="str">
        <f>VLOOKUP($A744,'OASIS-11_26'!$E$2:$R$1556,6,FALSE)</f>
        <v>PGAE</v>
      </c>
      <c r="K744" t="str">
        <f>IF(ISERROR(VLOOKUP($A744,'2021_NQC_List-11_13'!$A$2:$T$1532,4,FALSE)),"","NQC")</f>
        <v/>
      </c>
      <c r="L744" s="3" t="str">
        <f>IF(ISERROR(VLOOKUP($A744,'2021_NQC_List-11_13'!$A$2:$T$1532,4,FALSE)),"",VLOOKUP($A744,'2021_NQC_List-11_13'!$A$2:$T$1532,18,FALSE))</f>
        <v/>
      </c>
      <c r="M744">
        <f>IF($K744="NQC",VLOOKUP($A744,'2021_NQC_List-11_13'!$A$2:$T$1532,4,FALSE),0)</f>
        <v>0</v>
      </c>
      <c r="N744">
        <f>IF($K744="NQC",VLOOKUP($A744,'2021_NQC_List-11_13'!$A$2:$T$1532,5,FALSE),0)</f>
        <v>0</v>
      </c>
      <c r="O744">
        <f>IF($K744="NQC",VLOOKUP($A744,'2021_NQC_List-11_13'!$A$2:$T$1532,6,FALSE),0)</f>
        <v>0</v>
      </c>
      <c r="P744">
        <f>IF($K744="NQC",VLOOKUP($A744,'2021_NQC_List-11_13'!$A$2:$T$1532,7,FALSE),0)</f>
        <v>0</v>
      </c>
      <c r="Q744">
        <f>IF($K744="NQC",VLOOKUP($A744,'2021_NQC_List-11_13'!$A$2:$T$1532,8,FALSE),0)</f>
        <v>0</v>
      </c>
      <c r="R744">
        <f>IF($K744="NQC",VLOOKUP($A744,'2021_NQC_List-11_13'!$A$2:$T$1532,9,FALSE),0)</f>
        <v>0</v>
      </c>
      <c r="S744">
        <f>IF($K744="NQC",VLOOKUP($A744,'2021_NQC_List-11_13'!$A$2:$T$1532,10,FALSE),0)</f>
        <v>0</v>
      </c>
      <c r="T744">
        <f>IF($K744="NQC",VLOOKUP($A744,'2021_NQC_List-11_13'!$A$2:$T$1532,11,FALSE),0)</f>
        <v>0</v>
      </c>
      <c r="U744">
        <f>IF($K744="NQC",VLOOKUP($A744,'2021_NQC_List-11_13'!$A$2:$T$1532,12,FALSE),0)</f>
        <v>0</v>
      </c>
      <c r="V744">
        <f>IF($K744="NQC",VLOOKUP($A744,'2021_NQC_List-11_13'!$A$2:$T$1532,13,FALSE),0)</f>
        <v>0</v>
      </c>
      <c r="W744">
        <f>IF($K744="NQC",VLOOKUP($A744,'2021_NQC_List-11_13'!$A$2:$T$1532,14,FALSE),0)</f>
        <v>0</v>
      </c>
      <c r="X744">
        <f>IF($K744="NQC",VLOOKUP($A744,'2021_NQC_List-11_13'!$A$2:$T$1532,15,FALSE),0)</f>
        <v>0</v>
      </c>
      <c r="Y744" t="str">
        <f t="shared" si="23"/>
        <v>Non-Hydro</v>
      </c>
      <c r="AA744" t="s">
        <v>4341</v>
      </c>
    </row>
    <row r="745" spans="1:27" x14ac:dyDescent="0.3">
      <c r="A745" t="str">
        <f>'OASIS-11_26'!E774</f>
        <v>LITLRK_6_GBCSR1</v>
      </c>
      <c r="B745" t="str">
        <f>'OASIS-11_26'!G774</f>
        <v>Green Beanworks C</v>
      </c>
      <c r="C745" t="str">
        <f>VLOOKUP($A745,'OASIS-11_26'!$E$2:$R$1556,2,FALSE)</f>
        <v>GEN</v>
      </c>
      <c r="D745" s="1">
        <f>VLOOKUP($A745,'OASIS-11_26'!$E$2:$R$1556,11,FALSE)</f>
        <v>43330</v>
      </c>
      <c r="E745" s="3">
        <f t="shared" si="22"/>
        <v>2018</v>
      </c>
      <c r="F745" t="str">
        <f>VLOOKUP($A745,'OASIS-11_26'!$E$2:$R$1556,9,FALSE)</f>
        <v>SUN</v>
      </c>
      <c r="G745" t="str">
        <f>VLOOKUP($A745,'OASIS-11_26'!$E$2:$R$1556,8,FALSE)</f>
        <v>PHOTO VOLTAIC</v>
      </c>
      <c r="H745">
        <f>VLOOKUP($A745,'OASIS-11_26'!$E$2:$R$1556,4,FALSE)</f>
        <v>3</v>
      </c>
      <c r="I745">
        <f>VLOOKUP($A745,'OASIS-11_26'!$E$2:$R$1556,5,FALSE)</f>
        <v>3</v>
      </c>
      <c r="J745" t="str">
        <f>VLOOKUP($A745,'OASIS-11_26'!$E$2:$R$1556,6,FALSE)</f>
        <v>SCE</v>
      </c>
      <c r="K745" t="str">
        <f>IF(ISERROR(VLOOKUP($A745,'2021_NQC_List-11_13'!$A$2:$T$1532,4,FALSE)),"","NQC")</f>
        <v>NQC</v>
      </c>
      <c r="L745" s="3" t="str">
        <f>IF(ISERROR(VLOOKUP($A745,'2021_NQC_List-11_13'!$A$2:$T$1532,4,FALSE)),"",VLOOKUP($A745,'2021_NQC_List-11_13'!$A$2:$T$1532,18,FALSE))</f>
        <v>FC</v>
      </c>
      <c r="M745">
        <f>IF($K745="NQC",VLOOKUP($A745,'2021_NQC_List-11_13'!$A$2:$T$1532,4,FALSE),0)</f>
        <v>0.12</v>
      </c>
      <c r="N745">
        <f>IF($K745="NQC",VLOOKUP($A745,'2021_NQC_List-11_13'!$A$2:$T$1532,5,FALSE),0)</f>
        <v>0.09</v>
      </c>
      <c r="O745">
        <f>IF($K745="NQC",VLOOKUP($A745,'2021_NQC_List-11_13'!$A$2:$T$1532,6,FALSE),0)</f>
        <v>0.54</v>
      </c>
      <c r="P745">
        <f>IF($K745="NQC",VLOOKUP($A745,'2021_NQC_List-11_13'!$A$2:$T$1532,7,FALSE),0)</f>
        <v>0.45</v>
      </c>
      <c r="Q745">
        <f>IF($K745="NQC",VLOOKUP($A745,'2021_NQC_List-11_13'!$A$2:$T$1532,8,FALSE),0)</f>
        <v>0.48</v>
      </c>
      <c r="R745">
        <f>IF($K745="NQC",VLOOKUP($A745,'2021_NQC_List-11_13'!$A$2:$T$1532,9,FALSE),0)</f>
        <v>0.93</v>
      </c>
      <c r="S745">
        <f>IF($K745="NQC",VLOOKUP($A745,'2021_NQC_List-11_13'!$A$2:$T$1532,10,FALSE),0)</f>
        <v>1.17</v>
      </c>
      <c r="T745">
        <f>IF($K745="NQC",VLOOKUP($A745,'2021_NQC_List-11_13'!$A$2:$T$1532,11,FALSE),0)</f>
        <v>0.81</v>
      </c>
      <c r="U745">
        <f>IF($K745="NQC",VLOOKUP($A745,'2021_NQC_List-11_13'!$A$2:$T$1532,12,FALSE),0)</f>
        <v>0.42</v>
      </c>
      <c r="V745">
        <f>IF($K745="NQC",VLOOKUP($A745,'2021_NQC_List-11_13'!$A$2:$T$1532,13,FALSE),0)</f>
        <v>0.06</v>
      </c>
      <c r="W745">
        <f>IF($K745="NQC",VLOOKUP($A745,'2021_NQC_List-11_13'!$A$2:$T$1532,14,FALSE),0)</f>
        <v>0.06</v>
      </c>
      <c r="X745">
        <f>IF($K745="NQC",VLOOKUP($A745,'2021_NQC_List-11_13'!$A$2:$T$1532,15,FALSE),0)</f>
        <v>0</v>
      </c>
      <c r="Y745" t="str">
        <f t="shared" si="23"/>
        <v>Non-Hydro</v>
      </c>
      <c r="AA745" t="s">
        <v>4341</v>
      </c>
    </row>
    <row r="746" spans="1:27" x14ac:dyDescent="0.3">
      <c r="A746" t="str">
        <f>'OASIS-11_26'!E775</f>
        <v>PNCHVS_2_SOLAR</v>
      </c>
      <c r="B746" t="str">
        <f>'OASIS-11_26'!G775</f>
        <v>Panoche Valley Solar</v>
      </c>
      <c r="C746" t="str">
        <f>VLOOKUP($A746,'OASIS-11_26'!$E$2:$R$1556,2,FALSE)</f>
        <v>GEN</v>
      </c>
      <c r="D746" s="1">
        <f>VLOOKUP($A746,'OASIS-11_26'!$E$2:$R$1556,11,FALSE)</f>
        <v>43430</v>
      </c>
      <c r="E746" s="3">
        <f t="shared" si="22"/>
        <v>2018</v>
      </c>
      <c r="F746" t="str">
        <f>VLOOKUP($A746,'OASIS-11_26'!$E$2:$R$1556,9,FALSE)</f>
        <v>SUN</v>
      </c>
      <c r="G746" t="str">
        <f>VLOOKUP($A746,'OASIS-11_26'!$E$2:$R$1556,8,FALSE)</f>
        <v>PHOTO VOLTAIC</v>
      </c>
      <c r="H746">
        <f>VLOOKUP($A746,'OASIS-11_26'!$E$2:$R$1556,4,FALSE)</f>
        <v>140</v>
      </c>
      <c r="I746">
        <f>VLOOKUP($A746,'OASIS-11_26'!$E$2:$R$1556,5,FALSE)</f>
        <v>0</v>
      </c>
      <c r="J746" t="str">
        <f>VLOOKUP($A746,'OASIS-11_26'!$E$2:$R$1556,6,FALSE)</f>
        <v>PGAE</v>
      </c>
      <c r="K746" t="str">
        <f>IF(ISERROR(VLOOKUP($A746,'2021_NQC_List-11_13'!$A$2:$T$1532,4,FALSE)),"","NQC")</f>
        <v>NQC</v>
      </c>
      <c r="L746" s="3" t="str">
        <f>IF(ISERROR(VLOOKUP($A746,'2021_NQC_List-11_13'!$A$2:$T$1532,4,FALSE)),"",VLOOKUP($A746,'2021_NQC_List-11_13'!$A$2:$T$1532,18,FALSE))</f>
        <v>FC</v>
      </c>
      <c r="M746">
        <f>IF($K746="NQC",VLOOKUP($A746,'2021_NQC_List-11_13'!$A$2:$T$1532,4,FALSE),0)</f>
        <v>5.6</v>
      </c>
      <c r="N746">
        <f>IF($K746="NQC",VLOOKUP($A746,'2021_NQC_List-11_13'!$A$2:$T$1532,5,FALSE),0)</f>
        <v>4.2</v>
      </c>
      <c r="O746">
        <f>IF($K746="NQC",VLOOKUP($A746,'2021_NQC_List-11_13'!$A$2:$T$1532,6,FALSE),0)</f>
        <v>25.2</v>
      </c>
      <c r="P746">
        <f>IF($K746="NQC",VLOOKUP($A746,'2021_NQC_List-11_13'!$A$2:$T$1532,7,FALSE),0)</f>
        <v>21</v>
      </c>
      <c r="Q746">
        <f>IF($K746="NQC",VLOOKUP($A746,'2021_NQC_List-11_13'!$A$2:$T$1532,8,FALSE),0)</f>
        <v>22.4</v>
      </c>
      <c r="R746">
        <f>IF($K746="NQC",VLOOKUP($A746,'2021_NQC_List-11_13'!$A$2:$T$1532,9,FALSE),0)</f>
        <v>43.4</v>
      </c>
      <c r="S746">
        <f>IF($K746="NQC",VLOOKUP($A746,'2021_NQC_List-11_13'!$A$2:$T$1532,10,FALSE),0)</f>
        <v>54.6</v>
      </c>
      <c r="T746">
        <f>IF($K746="NQC",VLOOKUP($A746,'2021_NQC_List-11_13'!$A$2:$T$1532,11,FALSE),0)</f>
        <v>37.799999999999997</v>
      </c>
      <c r="U746">
        <f>IF($K746="NQC",VLOOKUP($A746,'2021_NQC_List-11_13'!$A$2:$T$1532,12,FALSE),0)</f>
        <v>19.600000000000001</v>
      </c>
      <c r="V746">
        <f>IF($K746="NQC",VLOOKUP($A746,'2021_NQC_List-11_13'!$A$2:$T$1532,13,FALSE),0)</f>
        <v>2.8</v>
      </c>
      <c r="W746">
        <f>IF($K746="NQC",VLOOKUP($A746,'2021_NQC_List-11_13'!$A$2:$T$1532,14,FALSE),0)</f>
        <v>2.8</v>
      </c>
      <c r="X746">
        <f>IF($K746="NQC",VLOOKUP($A746,'2021_NQC_List-11_13'!$A$2:$T$1532,15,FALSE),0)</f>
        <v>0</v>
      </c>
      <c r="Y746" t="str">
        <f t="shared" si="23"/>
        <v>Non-Hydro</v>
      </c>
      <c r="AA746" t="s">
        <v>4341</v>
      </c>
    </row>
    <row r="747" spans="1:27" x14ac:dyDescent="0.3">
      <c r="A747" t="str">
        <f>'OASIS-11_26'!E776</f>
        <v>AVENAL_6_AVPARK</v>
      </c>
      <c r="B747" t="str">
        <f>'OASIS-11_26'!G776</f>
        <v>Avenal Park Solar Project</v>
      </c>
      <c r="C747" t="str">
        <f>VLOOKUP($A747,'OASIS-11_26'!$E$2:$R$1556,2,FALSE)</f>
        <v>GEN</v>
      </c>
      <c r="D747" s="1">
        <f>VLOOKUP($A747,'OASIS-11_26'!$E$2:$R$1556,11,FALSE)</f>
        <v>40760</v>
      </c>
      <c r="E747" s="3">
        <f t="shared" si="22"/>
        <v>2011</v>
      </c>
      <c r="F747" t="str">
        <f>VLOOKUP($A747,'OASIS-11_26'!$E$2:$R$1556,9,FALSE)</f>
        <v>SUN</v>
      </c>
      <c r="G747" t="str">
        <f>VLOOKUP($A747,'OASIS-11_26'!$E$2:$R$1556,8,FALSE)</f>
        <v>PHOTO VOLTAIC</v>
      </c>
      <c r="H747">
        <f>VLOOKUP($A747,'OASIS-11_26'!$E$2:$R$1556,4,FALSE)</f>
        <v>6</v>
      </c>
      <c r="I747">
        <f>VLOOKUP($A747,'OASIS-11_26'!$E$2:$R$1556,5,FALSE)</f>
        <v>6</v>
      </c>
      <c r="J747" t="str">
        <f>VLOOKUP($A747,'OASIS-11_26'!$E$2:$R$1556,6,FALSE)</f>
        <v>PGAE</v>
      </c>
      <c r="K747" t="str">
        <f>IF(ISERROR(VLOOKUP($A747,'2021_NQC_List-11_13'!$A$2:$T$1532,4,FALSE)),"","NQC")</f>
        <v>NQC</v>
      </c>
      <c r="L747" s="3" t="str">
        <f>IF(ISERROR(VLOOKUP($A747,'2021_NQC_List-11_13'!$A$2:$T$1532,4,FALSE)),"",VLOOKUP($A747,'2021_NQC_List-11_13'!$A$2:$T$1532,18,FALSE))</f>
        <v>ID</v>
      </c>
      <c r="M747">
        <f>IF($K747="NQC",VLOOKUP($A747,'2021_NQC_List-11_13'!$A$2:$T$1532,4,FALSE),0)</f>
        <v>0.24</v>
      </c>
      <c r="N747">
        <f>IF($K747="NQC",VLOOKUP($A747,'2021_NQC_List-11_13'!$A$2:$T$1532,5,FALSE),0)</f>
        <v>0.18</v>
      </c>
      <c r="O747">
        <f>IF($K747="NQC",VLOOKUP($A747,'2021_NQC_List-11_13'!$A$2:$T$1532,6,FALSE),0)</f>
        <v>1.08</v>
      </c>
      <c r="P747">
        <f>IF($K747="NQC",VLOOKUP($A747,'2021_NQC_List-11_13'!$A$2:$T$1532,7,FALSE),0)</f>
        <v>0.9</v>
      </c>
      <c r="Q747">
        <f>IF($K747="NQC",VLOOKUP($A747,'2021_NQC_List-11_13'!$A$2:$T$1532,8,FALSE),0)</f>
        <v>0.96</v>
      </c>
      <c r="R747">
        <f>IF($K747="NQC",VLOOKUP($A747,'2021_NQC_List-11_13'!$A$2:$T$1532,9,FALSE),0)</f>
        <v>1.86</v>
      </c>
      <c r="S747">
        <f>IF($K747="NQC",VLOOKUP($A747,'2021_NQC_List-11_13'!$A$2:$T$1532,10,FALSE),0)</f>
        <v>2.34</v>
      </c>
      <c r="T747">
        <f>IF($K747="NQC",VLOOKUP($A747,'2021_NQC_List-11_13'!$A$2:$T$1532,11,FALSE),0)</f>
        <v>1.62</v>
      </c>
      <c r="U747">
        <f>IF($K747="NQC",VLOOKUP($A747,'2021_NQC_List-11_13'!$A$2:$T$1532,12,FALSE),0)</f>
        <v>0.84</v>
      </c>
      <c r="V747">
        <f>IF($K747="NQC",VLOOKUP($A747,'2021_NQC_List-11_13'!$A$2:$T$1532,13,FALSE),0)</f>
        <v>0.12</v>
      </c>
      <c r="W747">
        <f>IF($K747="NQC",VLOOKUP($A747,'2021_NQC_List-11_13'!$A$2:$T$1532,14,FALSE),0)</f>
        <v>0.12</v>
      </c>
      <c r="X747">
        <f>IF($K747="NQC",VLOOKUP($A747,'2021_NQC_List-11_13'!$A$2:$T$1532,15,FALSE),0)</f>
        <v>0</v>
      </c>
      <c r="Y747" t="str">
        <f t="shared" si="23"/>
        <v>Non-Hydro</v>
      </c>
      <c r="AA747" t="s">
        <v>4341</v>
      </c>
    </row>
    <row r="748" spans="1:27" x14ac:dyDescent="0.3">
      <c r="A748" t="str">
        <f>'OASIS-11_26'!E777</f>
        <v>SCEC_1_PDRP160</v>
      </c>
      <c r="B748" t="str">
        <f>'OASIS-11_26'!G777</f>
        <v>SCEC_1_PDRP160</v>
      </c>
      <c r="C748" t="str">
        <f>VLOOKUP($A748,'OASIS-11_26'!$E$2:$R$1556,2,FALSE)</f>
        <v>GEN</v>
      </c>
      <c r="D748" s="1">
        <f>VLOOKUP($A748,'OASIS-11_26'!$E$2:$R$1556,11,FALSE)</f>
        <v>0</v>
      </c>
      <c r="E748" s="3" t="str">
        <f t="shared" si="22"/>
        <v/>
      </c>
      <c r="F748" t="str">
        <f>VLOOKUP($A748,'OASIS-11_26'!$E$2:$R$1556,9,FALSE)</f>
        <v>OTHER</v>
      </c>
      <c r="G748" t="str">
        <f>VLOOKUP($A748,'OASIS-11_26'!$E$2:$R$1556,8,FALSE)</f>
        <v>OTHER</v>
      </c>
      <c r="H748">
        <f>VLOOKUP($A748,'OASIS-11_26'!$E$2:$R$1556,4,FALSE)</f>
        <v>9.99</v>
      </c>
      <c r="I748">
        <f>VLOOKUP($A748,'OASIS-11_26'!$E$2:$R$1556,5,FALSE)</f>
        <v>0</v>
      </c>
      <c r="J748" t="str">
        <f>VLOOKUP($A748,'OASIS-11_26'!$E$2:$R$1556,6,FALSE)</f>
        <v>SCE</v>
      </c>
      <c r="K748" t="str">
        <f>IF(ISERROR(VLOOKUP($A748,'2021_NQC_List-11_13'!$A$2:$T$1532,4,FALSE)),"","NQC")</f>
        <v/>
      </c>
      <c r="L748" s="3" t="str">
        <f>IF(ISERROR(VLOOKUP($A748,'2021_NQC_List-11_13'!$A$2:$T$1532,4,FALSE)),"",VLOOKUP($A748,'2021_NQC_List-11_13'!$A$2:$T$1532,18,FALSE))</f>
        <v/>
      </c>
      <c r="M748">
        <f>IF($K748="NQC",VLOOKUP($A748,'2021_NQC_List-11_13'!$A$2:$T$1532,4,FALSE),0)</f>
        <v>0</v>
      </c>
      <c r="N748">
        <f>IF($K748="NQC",VLOOKUP($A748,'2021_NQC_List-11_13'!$A$2:$T$1532,5,FALSE),0)</f>
        <v>0</v>
      </c>
      <c r="O748">
        <f>IF($K748="NQC",VLOOKUP($A748,'2021_NQC_List-11_13'!$A$2:$T$1532,6,FALSE),0)</f>
        <v>0</v>
      </c>
      <c r="P748">
        <f>IF($K748="NQC",VLOOKUP($A748,'2021_NQC_List-11_13'!$A$2:$T$1532,7,FALSE),0)</f>
        <v>0</v>
      </c>
      <c r="Q748">
        <f>IF($K748="NQC",VLOOKUP($A748,'2021_NQC_List-11_13'!$A$2:$T$1532,8,FALSE),0)</f>
        <v>0</v>
      </c>
      <c r="R748">
        <f>IF($K748="NQC",VLOOKUP($A748,'2021_NQC_List-11_13'!$A$2:$T$1532,9,FALSE),0)</f>
        <v>0</v>
      </c>
      <c r="S748">
        <f>IF($K748="NQC",VLOOKUP($A748,'2021_NQC_List-11_13'!$A$2:$T$1532,10,FALSE),0)</f>
        <v>0</v>
      </c>
      <c r="T748">
        <f>IF($K748="NQC",VLOOKUP($A748,'2021_NQC_List-11_13'!$A$2:$T$1532,11,FALSE),0)</f>
        <v>0</v>
      </c>
      <c r="U748">
        <f>IF($K748="NQC",VLOOKUP($A748,'2021_NQC_List-11_13'!$A$2:$T$1532,12,FALSE),0)</f>
        <v>0</v>
      </c>
      <c r="V748">
        <f>IF($K748="NQC",VLOOKUP($A748,'2021_NQC_List-11_13'!$A$2:$T$1532,13,FALSE),0)</f>
        <v>0</v>
      </c>
      <c r="W748">
        <f>IF($K748="NQC",VLOOKUP($A748,'2021_NQC_List-11_13'!$A$2:$T$1532,14,FALSE),0)</f>
        <v>0</v>
      </c>
      <c r="X748">
        <f>IF($K748="NQC",VLOOKUP($A748,'2021_NQC_List-11_13'!$A$2:$T$1532,15,FALSE),0)</f>
        <v>0</v>
      </c>
      <c r="Y748" t="str">
        <f t="shared" si="23"/>
        <v>Non-Hydro</v>
      </c>
      <c r="Z748" t="s">
        <v>4361</v>
      </c>
      <c r="AA748" t="s">
        <v>4341</v>
      </c>
    </row>
    <row r="749" spans="1:27" x14ac:dyDescent="0.3">
      <c r="A749" t="str">
        <f>'OASIS-11_26'!E778</f>
        <v>COVERD_2_RCKHY1</v>
      </c>
      <c r="B749" t="str">
        <f>'OASIS-11_26'!G778</f>
        <v>ROARING CREEK</v>
      </c>
      <c r="C749" t="str">
        <f>VLOOKUP($A749,'OASIS-11_26'!$E$2:$R$1556,2,FALSE)</f>
        <v>GEN</v>
      </c>
      <c r="D749" s="1">
        <f>VLOOKUP($A749,'OASIS-11_26'!$E$2:$R$1556,11,FALSE)</f>
        <v>42887</v>
      </c>
      <c r="E749" s="3">
        <f t="shared" si="22"/>
        <v>2017</v>
      </c>
      <c r="F749" t="str">
        <f>VLOOKUP($A749,'OASIS-11_26'!$E$2:$R$1556,9,FALSE)</f>
        <v>WATER</v>
      </c>
      <c r="G749" t="str">
        <f>VLOOKUP($A749,'OASIS-11_26'!$E$2:$R$1556,8,FALSE)</f>
        <v>HYDRO</v>
      </c>
      <c r="H749">
        <f>VLOOKUP($A749,'OASIS-11_26'!$E$2:$R$1556,4,FALSE)</f>
        <v>2</v>
      </c>
      <c r="I749">
        <f>VLOOKUP($A749,'OASIS-11_26'!$E$2:$R$1556,5,FALSE)</f>
        <v>2</v>
      </c>
      <c r="J749" t="str">
        <f>VLOOKUP($A749,'OASIS-11_26'!$E$2:$R$1556,6,FALSE)</f>
        <v>PGAE</v>
      </c>
      <c r="K749" t="str">
        <f>IF(ISERROR(VLOOKUP($A749,'2021_NQC_List-11_13'!$A$2:$T$1532,4,FALSE)),"","NQC")</f>
        <v>NQC</v>
      </c>
      <c r="L749" s="3" t="str">
        <f>IF(ISERROR(VLOOKUP($A749,'2021_NQC_List-11_13'!$A$2:$T$1532,4,FALSE)),"",VLOOKUP($A749,'2021_NQC_List-11_13'!$A$2:$T$1532,18,FALSE))</f>
        <v>FC</v>
      </c>
      <c r="M749">
        <f>IF($K749="NQC",VLOOKUP($A749,'2021_NQC_List-11_13'!$A$2:$T$1532,4,FALSE),0)</f>
        <v>1.1100000000000001</v>
      </c>
      <c r="N749">
        <f>IF($K749="NQC",VLOOKUP($A749,'2021_NQC_List-11_13'!$A$2:$T$1532,5,FALSE),0)</f>
        <v>1.24</v>
      </c>
      <c r="O749">
        <f>IF($K749="NQC",VLOOKUP($A749,'2021_NQC_List-11_13'!$A$2:$T$1532,6,FALSE),0)</f>
        <v>1.54</v>
      </c>
      <c r="P749">
        <f>IF($K749="NQC",VLOOKUP($A749,'2021_NQC_List-11_13'!$A$2:$T$1532,7,FALSE),0)</f>
        <v>1.66</v>
      </c>
      <c r="Q749">
        <f>IF($K749="NQC",VLOOKUP($A749,'2021_NQC_List-11_13'!$A$2:$T$1532,8,FALSE),0)</f>
        <v>1.1299999999999999</v>
      </c>
      <c r="R749">
        <f>IF($K749="NQC",VLOOKUP($A749,'2021_NQC_List-11_13'!$A$2:$T$1532,9,FALSE),0)</f>
        <v>0.77</v>
      </c>
      <c r="S749">
        <f>IF($K749="NQC",VLOOKUP($A749,'2021_NQC_List-11_13'!$A$2:$T$1532,10,FALSE),0)</f>
        <v>0.23</v>
      </c>
      <c r="T749">
        <f>IF($K749="NQC",VLOOKUP($A749,'2021_NQC_List-11_13'!$A$2:$T$1532,11,FALSE),0)</f>
        <v>0</v>
      </c>
      <c r="U749">
        <f>IF($K749="NQC",VLOOKUP($A749,'2021_NQC_List-11_13'!$A$2:$T$1532,12,FALSE),0)</f>
        <v>0</v>
      </c>
      <c r="V749">
        <f>IF($K749="NQC",VLOOKUP($A749,'2021_NQC_List-11_13'!$A$2:$T$1532,13,FALSE),0)</f>
        <v>0</v>
      </c>
      <c r="W749">
        <f>IF($K749="NQC",VLOOKUP($A749,'2021_NQC_List-11_13'!$A$2:$T$1532,14,FALSE),0)</f>
        <v>0.16</v>
      </c>
      <c r="X749">
        <f>IF($K749="NQC",VLOOKUP($A749,'2021_NQC_List-11_13'!$A$2:$T$1532,15,FALSE),0)</f>
        <v>0.43</v>
      </c>
      <c r="Y749" t="str">
        <f t="shared" si="23"/>
        <v>Hydro-Small Hydro</v>
      </c>
      <c r="AA749" t="s">
        <v>4341</v>
      </c>
    </row>
    <row r="750" spans="1:27" x14ac:dyDescent="0.3">
      <c r="A750" t="str">
        <f>'OASIS-11_26'!E779</f>
        <v>SCEC_1_PDRP115</v>
      </c>
      <c r="B750" t="str">
        <f>'OASIS-11_26'!G779</f>
        <v>SCEC_1_PDRP115</v>
      </c>
      <c r="C750" t="str">
        <f>VLOOKUP($A750,'OASIS-11_26'!$E$2:$R$1556,2,FALSE)</f>
        <v>GEN</v>
      </c>
      <c r="D750" s="1">
        <f>VLOOKUP($A750,'OASIS-11_26'!$E$2:$R$1556,11,FALSE)</f>
        <v>0</v>
      </c>
      <c r="E750" s="3" t="str">
        <f t="shared" si="22"/>
        <v/>
      </c>
      <c r="F750" t="str">
        <f>VLOOKUP($A750,'OASIS-11_26'!$E$2:$R$1556,9,FALSE)</f>
        <v>OTHER</v>
      </c>
      <c r="G750" t="str">
        <f>VLOOKUP($A750,'OASIS-11_26'!$E$2:$R$1556,8,FALSE)</f>
        <v>OTHER</v>
      </c>
      <c r="H750">
        <f>VLOOKUP($A750,'OASIS-11_26'!$E$2:$R$1556,4,FALSE)</f>
        <v>0.99</v>
      </c>
      <c r="I750">
        <f>VLOOKUP($A750,'OASIS-11_26'!$E$2:$R$1556,5,FALSE)</f>
        <v>0</v>
      </c>
      <c r="J750" t="str">
        <f>VLOOKUP($A750,'OASIS-11_26'!$E$2:$R$1556,6,FALSE)</f>
        <v>SCE</v>
      </c>
      <c r="K750" t="str">
        <f>IF(ISERROR(VLOOKUP($A750,'2021_NQC_List-11_13'!$A$2:$T$1532,4,FALSE)),"","NQC")</f>
        <v>NQC</v>
      </c>
      <c r="L750" s="3" t="str">
        <f>IF(ISERROR(VLOOKUP($A750,'2021_NQC_List-11_13'!$A$2:$T$1532,4,FALSE)),"",VLOOKUP($A750,'2021_NQC_List-11_13'!$A$2:$T$1532,18,FALSE))</f>
        <v>FC</v>
      </c>
      <c r="M750">
        <f>IF($K750="NQC",VLOOKUP($A750,'2021_NQC_List-11_13'!$A$2:$T$1532,4,FALSE),0)</f>
        <v>0.68</v>
      </c>
      <c r="N750">
        <f>IF($K750="NQC",VLOOKUP($A750,'2021_NQC_List-11_13'!$A$2:$T$1532,5,FALSE),0)</f>
        <v>0</v>
      </c>
      <c r="O750">
        <f>IF($K750="NQC",VLOOKUP($A750,'2021_NQC_List-11_13'!$A$2:$T$1532,6,FALSE),0)</f>
        <v>0</v>
      </c>
      <c r="P750">
        <f>IF($K750="NQC",VLOOKUP($A750,'2021_NQC_List-11_13'!$A$2:$T$1532,7,FALSE),0)</f>
        <v>0</v>
      </c>
      <c r="Q750">
        <f>IF($K750="NQC",VLOOKUP($A750,'2021_NQC_List-11_13'!$A$2:$T$1532,8,FALSE),0)</f>
        <v>0</v>
      </c>
      <c r="R750">
        <f>IF($K750="NQC",VLOOKUP($A750,'2021_NQC_List-11_13'!$A$2:$T$1532,9,FALSE),0)</f>
        <v>0</v>
      </c>
      <c r="S750">
        <f>IF($K750="NQC",VLOOKUP($A750,'2021_NQC_List-11_13'!$A$2:$T$1532,10,FALSE),0)</f>
        <v>0</v>
      </c>
      <c r="T750">
        <f>IF($K750="NQC",VLOOKUP($A750,'2021_NQC_List-11_13'!$A$2:$T$1532,11,FALSE),0)</f>
        <v>0</v>
      </c>
      <c r="U750">
        <f>IF($K750="NQC",VLOOKUP($A750,'2021_NQC_List-11_13'!$A$2:$T$1532,12,FALSE),0)</f>
        <v>0</v>
      </c>
      <c r="V750">
        <f>IF($K750="NQC",VLOOKUP($A750,'2021_NQC_List-11_13'!$A$2:$T$1532,13,FALSE),0)</f>
        <v>0</v>
      </c>
      <c r="W750">
        <f>IF($K750="NQC",VLOOKUP($A750,'2021_NQC_List-11_13'!$A$2:$T$1532,14,FALSE),0)</f>
        <v>0</v>
      </c>
      <c r="X750">
        <f>IF($K750="NQC",VLOOKUP($A750,'2021_NQC_List-11_13'!$A$2:$T$1532,15,FALSE),0)</f>
        <v>0</v>
      </c>
      <c r="Y750" t="str">
        <f t="shared" si="23"/>
        <v>Non-Hydro</v>
      </c>
      <c r="Z750" t="s">
        <v>4361</v>
      </c>
      <c r="AA750" t="s">
        <v>4341</v>
      </c>
    </row>
    <row r="751" spans="1:27" x14ac:dyDescent="0.3">
      <c r="A751" t="str">
        <f>'OASIS-11_26'!E780</f>
        <v>ESCNDO_6_UNITB1</v>
      </c>
      <c r="B751" t="str">
        <f>'OASIS-11_26'!G780</f>
        <v>CalPeak Power Enterprise Unit 1</v>
      </c>
      <c r="C751" t="str">
        <f>VLOOKUP($A751,'OASIS-11_26'!$E$2:$R$1556,2,FALSE)</f>
        <v>GEN</v>
      </c>
      <c r="D751" s="1">
        <f>VLOOKUP($A751,'OASIS-11_26'!$E$2:$R$1556,11,FALSE)</f>
        <v>37187</v>
      </c>
      <c r="E751" s="3">
        <f t="shared" si="22"/>
        <v>2001</v>
      </c>
      <c r="F751" t="str">
        <f>VLOOKUP($A751,'OASIS-11_26'!$E$2:$R$1556,9,FALSE)</f>
        <v>NATURAL GAS</v>
      </c>
      <c r="G751" t="str">
        <f>VLOOKUP($A751,'OASIS-11_26'!$E$2:$R$1556,8,FALSE)</f>
        <v>COMBUSTION TURBINE</v>
      </c>
      <c r="H751">
        <f>VLOOKUP($A751,'OASIS-11_26'!$E$2:$R$1556,4,FALSE)</f>
        <v>48.04</v>
      </c>
      <c r="I751">
        <f>VLOOKUP($A751,'OASIS-11_26'!$E$2:$R$1556,5,FALSE)</f>
        <v>52</v>
      </c>
      <c r="J751" t="str">
        <f>VLOOKUP($A751,'OASIS-11_26'!$E$2:$R$1556,6,FALSE)</f>
        <v>SDGE</v>
      </c>
      <c r="K751" t="str">
        <f>IF(ISERROR(VLOOKUP($A751,'2021_NQC_List-11_13'!$A$2:$T$1532,4,FALSE)),"","NQC")</f>
        <v>NQC</v>
      </c>
      <c r="L751" s="3" t="str">
        <f>IF(ISERROR(VLOOKUP($A751,'2021_NQC_List-11_13'!$A$2:$T$1532,4,FALSE)),"",VLOOKUP($A751,'2021_NQC_List-11_13'!$A$2:$T$1532,18,FALSE))</f>
        <v>FC</v>
      </c>
      <c r="M751">
        <f>IF($K751="NQC",VLOOKUP($A751,'2021_NQC_List-11_13'!$A$2:$T$1532,4,FALSE),0)</f>
        <v>48.04</v>
      </c>
      <c r="N751">
        <f>IF($K751="NQC",VLOOKUP($A751,'2021_NQC_List-11_13'!$A$2:$T$1532,5,FALSE),0)</f>
        <v>48.04</v>
      </c>
      <c r="O751">
        <f>IF($K751="NQC",VLOOKUP($A751,'2021_NQC_List-11_13'!$A$2:$T$1532,6,FALSE),0)</f>
        <v>48.04</v>
      </c>
      <c r="P751">
        <f>IF($K751="NQC",VLOOKUP($A751,'2021_NQC_List-11_13'!$A$2:$T$1532,7,FALSE),0)</f>
        <v>48.04</v>
      </c>
      <c r="Q751">
        <f>IF($K751="NQC",VLOOKUP($A751,'2021_NQC_List-11_13'!$A$2:$T$1532,8,FALSE),0)</f>
        <v>48.04</v>
      </c>
      <c r="R751">
        <f>IF($K751="NQC",VLOOKUP($A751,'2021_NQC_List-11_13'!$A$2:$T$1532,9,FALSE),0)</f>
        <v>48.04</v>
      </c>
      <c r="S751">
        <f>IF($K751="NQC",VLOOKUP($A751,'2021_NQC_List-11_13'!$A$2:$T$1532,10,FALSE),0)</f>
        <v>48.04</v>
      </c>
      <c r="T751">
        <f>IF($K751="NQC",VLOOKUP($A751,'2021_NQC_List-11_13'!$A$2:$T$1532,11,FALSE),0)</f>
        <v>48.04</v>
      </c>
      <c r="U751">
        <f>IF($K751="NQC",VLOOKUP($A751,'2021_NQC_List-11_13'!$A$2:$T$1532,12,FALSE),0)</f>
        <v>48.04</v>
      </c>
      <c r="V751">
        <f>IF($K751="NQC",VLOOKUP($A751,'2021_NQC_List-11_13'!$A$2:$T$1532,13,FALSE),0)</f>
        <v>48.04</v>
      </c>
      <c r="W751">
        <f>IF($K751="NQC",VLOOKUP($A751,'2021_NQC_List-11_13'!$A$2:$T$1532,14,FALSE),0)</f>
        <v>48.04</v>
      </c>
      <c r="X751">
        <f>IF($K751="NQC",VLOOKUP($A751,'2021_NQC_List-11_13'!$A$2:$T$1532,15,FALSE),0)</f>
        <v>48.04</v>
      </c>
      <c r="Y751" t="str">
        <f t="shared" si="23"/>
        <v>Non-Hydro</v>
      </c>
      <c r="AA751" t="s">
        <v>4341</v>
      </c>
    </row>
    <row r="752" spans="1:27" x14ac:dyDescent="0.3">
      <c r="A752" t="str">
        <f>'OASIS-11_26'!E782</f>
        <v>BRDSLD_2_SHILO1</v>
      </c>
      <c r="B752" t="str">
        <f>'OASIS-11_26'!G782</f>
        <v>Shiloh I Wind Project</v>
      </c>
      <c r="C752" t="str">
        <f>VLOOKUP($A752,'OASIS-11_26'!$E$2:$R$1556,2,FALSE)</f>
        <v>GEN</v>
      </c>
      <c r="D752" s="1">
        <f>VLOOKUP($A752,'OASIS-11_26'!$E$2:$R$1556,11,FALSE)</f>
        <v>38806</v>
      </c>
      <c r="E752" s="3">
        <f t="shared" si="22"/>
        <v>2006</v>
      </c>
      <c r="F752" t="str">
        <f>VLOOKUP($A752,'OASIS-11_26'!$E$2:$R$1556,9,FALSE)</f>
        <v>WIND</v>
      </c>
      <c r="G752" t="str">
        <f>VLOOKUP($A752,'OASIS-11_26'!$E$2:$R$1556,8,FALSE)</f>
        <v>WIND</v>
      </c>
      <c r="H752">
        <f>VLOOKUP($A752,'OASIS-11_26'!$E$2:$R$1556,4,FALSE)</f>
        <v>150</v>
      </c>
      <c r="I752">
        <f>VLOOKUP($A752,'OASIS-11_26'!$E$2:$R$1556,5,FALSE)</f>
        <v>150</v>
      </c>
      <c r="J752" t="str">
        <f>VLOOKUP($A752,'OASIS-11_26'!$E$2:$R$1556,6,FALSE)</f>
        <v>PGAE</v>
      </c>
      <c r="K752" t="str">
        <f>IF(ISERROR(VLOOKUP($A752,'2021_NQC_List-11_13'!$A$2:$T$1532,4,FALSE)),"","NQC")</f>
        <v>NQC</v>
      </c>
      <c r="L752" s="3" t="str">
        <f>IF(ISERROR(VLOOKUP($A752,'2021_NQC_List-11_13'!$A$2:$T$1532,4,FALSE)),"",VLOOKUP($A752,'2021_NQC_List-11_13'!$A$2:$T$1532,18,FALSE))</f>
        <v>FC</v>
      </c>
      <c r="M752">
        <f>IF($K752="NQC",VLOOKUP($A752,'2021_NQC_List-11_13'!$A$2:$T$1532,4,FALSE),0)</f>
        <v>21</v>
      </c>
      <c r="N752">
        <f>IF($K752="NQC",VLOOKUP($A752,'2021_NQC_List-11_13'!$A$2:$T$1532,5,FALSE),0)</f>
        <v>18</v>
      </c>
      <c r="O752">
        <f>IF($K752="NQC",VLOOKUP($A752,'2021_NQC_List-11_13'!$A$2:$T$1532,6,FALSE),0)</f>
        <v>42</v>
      </c>
      <c r="P752">
        <f>IF($K752="NQC",VLOOKUP($A752,'2021_NQC_List-11_13'!$A$2:$T$1532,7,FALSE),0)</f>
        <v>37.5</v>
      </c>
      <c r="Q752">
        <f>IF($K752="NQC",VLOOKUP($A752,'2021_NQC_List-11_13'!$A$2:$T$1532,8,FALSE),0)</f>
        <v>37.5</v>
      </c>
      <c r="R752">
        <f>IF($K752="NQC",VLOOKUP($A752,'2021_NQC_List-11_13'!$A$2:$T$1532,9,FALSE),0)</f>
        <v>49.5</v>
      </c>
      <c r="S752">
        <f>IF($K752="NQC",VLOOKUP($A752,'2021_NQC_List-11_13'!$A$2:$T$1532,10,FALSE),0)</f>
        <v>34.5</v>
      </c>
      <c r="T752">
        <f>IF($K752="NQC",VLOOKUP($A752,'2021_NQC_List-11_13'!$A$2:$T$1532,11,FALSE),0)</f>
        <v>31.5</v>
      </c>
      <c r="U752">
        <f>IF($K752="NQC",VLOOKUP($A752,'2021_NQC_List-11_13'!$A$2:$T$1532,12,FALSE),0)</f>
        <v>22.5</v>
      </c>
      <c r="V752">
        <f>IF($K752="NQC",VLOOKUP($A752,'2021_NQC_List-11_13'!$A$2:$T$1532,13,FALSE),0)</f>
        <v>12</v>
      </c>
      <c r="W752">
        <f>IF($K752="NQC",VLOOKUP($A752,'2021_NQC_List-11_13'!$A$2:$T$1532,14,FALSE),0)</f>
        <v>18</v>
      </c>
      <c r="X752">
        <f>IF($K752="NQC",VLOOKUP($A752,'2021_NQC_List-11_13'!$A$2:$T$1532,15,FALSE),0)</f>
        <v>19.5</v>
      </c>
      <c r="Y752" t="str">
        <f t="shared" si="23"/>
        <v>Non-Hydro</v>
      </c>
      <c r="AA752" t="s">
        <v>4341</v>
      </c>
    </row>
    <row r="753" spans="1:27" x14ac:dyDescent="0.3">
      <c r="A753" t="str">
        <f>'OASIS-11_26'!E783</f>
        <v>HELMPG_7_UNIT 1</v>
      </c>
      <c r="B753" t="str">
        <f>'OASIS-11_26'!G783</f>
        <v>HELMS PUMP-GEN UNIT 1</v>
      </c>
      <c r="C753" t="str">
        <f>VLOOKUP($A753,'OASIS-11_26'!$E$2:$R$1556,2,FALSE)</f>
        <v>GEN</v>
      </c>
      <c r="D753" s="1">
        <f>VLOOKUP($A753,'OASIS-11_26'!$E$2:$R$1556,11,FALSE)</f>
        <v>30682</v>
      </c>
      <c r="E753" s="3">
        <f t="shared" si="22"/>
        <v>1984</v>
      </c>
      <c r="F753" t="str">
        <f>VLOOKUP($A753,'OASIS-11_26'!$E$2:$R$1556,9,FALSE)</f>
        <v>WATER</v>
      </c>
      <c r="G753" t="str">
        <f>VLOOKUP($A753,'OASIS-11_26'!$E$2:$R$1556,8,FALSE)</f>
        <v>PUMPED STORAGE</v>
      </c>
      <c r="H753">
        <f>VLOOKUP($A753,'OASIS-11_26'!$E$2:$R$1556,4,FALSE)</f>
        <v>407</v>
      </c>
      <c r="I753">
        <f>VLOOKUP($A753,'OASIS-11_26'!$E$2:$R$1556,5,FALSE)</f>
        <v>407</v>
      </c>
      <c r="J753" t="str">
        <f>VLOOKUP($A753,'OASIS-11_26'!$E$2:$R$1556,6,FALSE)</f>
        <v>PGAE</v>
      </c>
      <c r="K753" t="str">
        <f>IF(ISERROR(VLOOKUP($A753,'2021_NQC_List-11_13'!$A$2:$T$1532,4,FALSE)),"","NQC")</f>
        <v>NQC</v>
      </c>
      <c r="L753" s="3" t="str">
        <f>IF(ISERROR(VLOOKUP($A753,'2021_NQC_List-11_13'!$A$2:$T$1532,4,FALSE)),"",VLOOKUP($A753,'2021_NQC_List-11_13'!$A$2:$T$1532,18,FALSE))</f>
        <v>FC</v>
      </c>
      <c r="M753">
        <f>IF($K753="NQC",VLOOKUP($A753,'2021_NQC_List-11_13'!$A$2:$T$1532,4,FALSE),0)</f>
        <v>407</v>
      </c>
      <c r="N753">
        <f>IF($K753="NQC",VLOOKUP($A753,'2021_NQC_List-11_13'!$A$2:$T$1532,5,FALSE),0)</f>
        <v>407</v>
      </c>
      <c r="O753">
        <f>IF($K753="NQC",VLOOKUP($A753,'2021_NQC_List-11_13'!$A$2:$T$1532,6,FALSE),0)</f>
        <v>407</v>
      </c>
      <c r="P753">
        <f>IF($K753="NQC",VLOOKUP($A753,'2021_NQC_List-11_13'!$A$2:$T$1532,7,FALSE),0)</f>
        <v>407</v>
      </c>
      <c r="Q753">
        <f>IF($K753="NQC",VLOOKUP($A753,'2021_NQC_List-11_13'!$A$2:$T$1532,8,FALSE),0)</f>
        <v>407</v>
      </c>
      <c r="R753">
        <f>IF($K753="NQC",VLOOKUP($A753,'2021_NQC_List-11_13'!$A$2:$T$1532,9,FALSE),0)</f>
        <v>407</v>
      </c>
      <c r="S753">
        <f>IF($K753="NQC",VLOOKUP($A753,'2021_NQC_List-11_13'!$A$2:$T$1532,10,FALSE),0)</f>
        <v>407</v>
      </c>
      <c r="T753">
        <f>IF($K753="NQC",VLOOKUP($A753,'2021_NQC_List-11_13'!$A$2:$T$1532,11,FALSE),0)</f>
        <v>407</v>
      </c>
      <c r="U753">
        <f>IF($K753="NQC",VLOOKUP($A753,'2021_NQC_List-11_13'!$A$2:$T$1532,12,FALSE),0)</f>
        <v>407</v>
      </c>
      <c r="V753">
        <f>IF($K753="NQC",VLOOKUP($A753,'2021_NQC_List-11_13'!$A$2:$T$1532,13,FALSE),0)</f>
        <v>407</v>
      </c>
      <c r="W753">
        <f>IF($K753="NQC",VLOOKUP($A753,'2021_NQC_List-11_13'!$A$2:$T$1532,14,FALSE),0)</f>
        <v>407</v>
      </c>
      <c r="X753">
        <f>IF($K753="NQC",VLOOKUP($A753,'2021_NQC_List-11_13'!$A$2:$T$1532,15,FALSE),0)</f>
        <v>407</v>
      </c>
      <c r="Y753" t="str">
        <f t="shared" si="23"/>
        <v>Hydro-Pumped Storage</v>
      </c>
      <c r="AA753" t="s">
        <v>4341</v>
      </c>
    </row>
    <row r="754" spans="1:27" x14ac:dyDescent="0.3">
      <c r="A754" t="str">
        <f>'OASIS-11_26'!E784</f>
        <v>FORBST_7_UNIT 1</v>
      </c>
      <c r="B754" t="str">
        <f>'OASIS-11_26'!G784</f>
        <v>FORBESTOWN HYDRO</v>
      </c>
      <c r="C754" t="str">
        <f>VLOOKUP($A754,'OASIS-11_26'!$E$2:$R$1556,2,FALSE)</f>
        <v>GEN</v>
      </c>
      <c r="D754" s="1">
        <f>VLOOKUP($A754,'OASIS-11_26'!$E$2:$R$1556,11,FALSE)</f>
        <v>23012</v>
      </c>
      <c r="E754" s="3">
        <f t="shared" si="22"/>
        <v>1963</v>
      </c>
      <c r="F754" t="str">
        <f>VLOOKUP($A754,'OASIS-11_26'!$E$2:$R$1556,9,FALSE)</f>
        <v>WATER</v>
      </c>
      <c r="G754" t="str">
        <f>VLOOKUP($A754,'OASIS-11_26'!$E$2:$R$1556,8,FALSE)</f>
        <v>HYDRO</v>
      </c>
      <c r="H754">
        <f>VLOOKUP($A754,'OASIS-11_26'!$E$2:$R$1556,4,FALSE)</f>
        <v>37.5</v>
      </c>
      <c r="I754">
        <f>VLOOKUP($A754,'OASIS-11_26'!$E$2:$R$1556,5,FALSE)</f>
        <v>39</v>
      </c>
      <c r="J754" t="str">
        <f>VLOOKUP($A754,'OASIS-11_26'!$E$2:$R$1556,6,FALSE)</f>
        <v>PGAE</v>
      </c>
      <c r="K754" t="str">
        <f>IF(ISERROR(VLOOKUP($A754,'2021_NQC_List-11_13'!$A$2:$T$1532,4,FALSE)),"","NQC")</f>
        <v>NQC</v>
      </c>
      <c r="L754" s="3" t="str">
        <f>IF(ISERROR(VLOOKUP($A754,'2021_NQC_List-11_13'!$A$2:$T$1532,4,FALSE)),"",VLOOKUP($A754,'2021_NQC_List-11_13'!$A$2:$T$1532,18,FALSE))</f>
        <v>FC</v>
      </c>
      <c r="M754">
        <f>IF($K754="NQC",VLOOKUP($A754,'2021_NQC_List-11_13'!$A$2:$T$1532,4,FALSE),0)</f>
        <v>31</v>
      </c>
      <c r="N754">
        <f>IF($K754="NQC",VLOOKUP($A754,'2021_NQC_List-11_13'!$A$2:$T$1532,5,FALSE),0)</f>
        <v>30</v>
      </c>
      <c r="O754">
        <f>IF($K754="NQC",VLOOKUP($A754,'2021_NQC_List-11_13'!$A$2:$T$1532,6,FALSE),0)</f>
        <v>30</v>
      </c>
      <c r="P754">
        <f>IF($K754="NQC",VLOOKUP($A754,'2021_NQC_List-11_13'!$A$2:$T$1532,7,FALSE),0)</f>
        <v>37.44</v>
      </c>
      <c r="Q754">
        <f>IF($K754="NQC",VLOOKUP($A754,'2021_NQC_List-11_13'!$A$2:$T$1532,8,FALSE),0)</f>
        <v>30</v>
      </c>
      <c r="R754">
        <f>IF($K754="NQC",VLOOKUP($A754,'2021_NQC_List-11_13'!$A$2:$T$1532,9,FALSE),0)</f>
        <v>32.4</v>
      </c>
      <c r="S754">
        <f>IF($K754="NQC",VLOOKUP($A754,'2021_NQC_List-11_13'!$A$2:$T$1532,10,FALSE),0)</f>
        <v>30</v>
      </c>
      <c r="T754">
        <f>IF($K754="NQC",VLOOKUP($A754,'2021_NQC_List-11_13'!$A$2:$T$1532,11,FALSE),0)</f>
        <v>36</v>
      </c>
      <c r="U754">
        <f>IF($K754="NQC",VLOOKUP($A754,'2021_NQC_List-11_13'!$A$2:$T$1532,12,FALSE),0)</f>
        <v>30</v>
      </c>
      <c r="V754">
        <f>IF($K754="NQC",VLOOKUP($A754,'2021_NQC_List-11_13'!$A$2:$T$1532,13,FALSE),0)</f>
        <v>30</v>
      </c>
      <c r="W754">
        <f>IF($K754="NQC",VLOOKUP($A754,'2021_NQC_List-11_13'!$A$2:$T$1532,14,FALSE),0)</f>
        <v>30</v>
      </c>
      <c r="X754">
        <f>IF($K754="NQC",VLOOKUP($A754,'2021_NQC_List-11_13'!$A$2:$T$1532,15,FALSE),0)</f>
        <v>37.5</v>
      </c>
      <c r="Y754" t="str">
        <f t="shared" si="23"/>
        <v>Hydro-Large Hydro</v>
      </c>
      <c r="AA754" t="s">
        <v>4341</v>
      </c>
    </row>
    <row r="755" spans="1:27" x14ac:dyDescent="0.3">
      <c r="A755" t="str">
        <f>'OASIS-11_26'!E785</f>
        <v>BIGSKY_2_SOLAR6</v>
      </c>
      <c r="B755" t="str">
        <f>'OASIS-11_26'!G785</f>
        <v>Solverde 1</v>
      </c>
      <c r="C755" t="str">
        <f>VLOOKUP($A755,'OASIS-11_26'!$E$2:$R$1556,2,FALSE)</f>
        <v>GEN</v>
      </c>
      <c r="D755" s="1">
        <f>VLOOKUP($A755,'OASIS-11_26'!$E$2:$R$1556,11,FALSE)</f>
        <v>42721</v>
      </c>
      <c r="E755" s="3">
        <f t="shared" si="22"/>
        <v>2016</v>
      </c>
      <c r="F755" t="str">
        <f>VLOOKUP($A755,'OASIS-11_26'!$E$2:$R$1556,9,FALSE)</f>
        <v>SUN</v>
      </c>
      <c r="G755" t="str">
        <f>VLOOKUP($A755,'OASIS-11_26'!$E$2:$R$1556,8,FALSE)</f>
        <v>PHOTO VOLTAIC</v>
      </c>
      <c r="H755">
        <f>VLOOKUP($A755,'OASIS-11_26'!$E$2:$R$1556,4,FALSE)</f>
        <v>85</v>
      </c>
      <c r="I755">
        <f>VLOOKUP($A755,'OASIS-11_26'!$E$2:$R$1556,5,FALSE)</f>
        <v>85</v>
      </c>
      <c r="J755" t="str">
        <f>VLOOKUP($A755,'OASIS-11_26'!$E$2:$R$1556,6,FALSE)</f>
        <v>SCE</v>
      </c>
      <c r="K755" t="str">
        <f>IF(ISERROR(VLOOKUP($A755,'2021_NQC_List-11_13'!$A$2:$T$1532,4,FALSE)),"","NQC")</f>
        <v>NQC</v>
      </c>
      <c r="L755" s="3" t="str">
        <f>IF(ISERROR(VLOOKUP($A755,'2021_NQC_List-11_13'!$A$2:$T$1532,4,FALSE)),"",VLOOKUP($A755,'2021_NQC_List-11_13'!$A$2:$T$1532,18,FALSE))</f>
        <v>FC</v>
      </c>
      <c r="M755">
        <f>IF($K755="NQC",VLOOKUP($A755,'2021_NQC_List-11_13'!$A$2:$T$1532,4,FALSE),0)</f>
        <v>3.4</v>
      </c>
      <c r="N755">
        <f>IF($K755="NQC",VLOOKUP($A755,'2021_NQC_List-11_13'!$A$2:$T$1532,5,FALSE),0)</f>
        <v>2.5499999999999998</v>
      </c>
      <c r="O755">
        <f>IF($K755="NQC",VLOOKUP($A755,'2021_NQC_List-11_13'!$A$2:$T$1532,6,FALSE),0)</f>
        <v>15.3</v>
      </c>
      <c r="P755">
        <f>IF($K755="NQC",VLOOKUP($A755,'2021_NQC_List-11_13'!$A$2:$T$1532,7,FALSE),0)</f>
        <v>12.75</v>
      </c>
      <c r="Q755">
        <f>IF($K755="NQC",VLOOKUP($A755,'2021_NQC_List-11_13'!$A$2:$T$1532,8,FALSE),0)</f>
        <v>13.6</v>
      </c>
      <c r="R755">
        <f>IF($K755="NQC",VLOOKUP($A755,'2021_NQC_List-11_13'!$A$2:$T$1532,9,FALSE),0)</f>
        <v>26.35</v>
      </c>
      <c r="S755">
        <f>IF($K755="NQC",VLOOKUP($A755,'2021_NQC_List-11_13'!$A$2:$T$1532,10,FALSE),0)</f>
        <v>33.15</v>
      </c>
      <c r="T755">
        <f>IF($K755="NQC",VLOOKUP($A755,'2021_NQC_List-11_13'!$A$2:$T$1532,11,FALSE),0)</f>
        <v>22.95</v>
      </c>
      <c r="U755">
        <f>IF($K755="NQC",VLOOKUP($A755,'2021_NQC_List-11_13'!$A$2:$T$1532,12,FALSE),0)</f>
        <v>11.9</v>
      </c>
      <c r="V755">
        <f>IF($K755="NQC",VLOOKUP($A755,'2021_NQC_List-11_13'!$A$2:$T$1532,13,FALSE),0)</f>
        <v>1.7</v>
      </c>
      <c r="W755">
        <f>IF($K755="NQC",VLOOKUP($A755,'2021_NQC_List-11_13'!$A$2:$T$1532,14,FALSE),0)</f>
        <v>1.7</v>
      </c>
      <c r="X755">
        <f>IF($K755="NQC",VLOOKUP($A755,'2021_NQC_List-11_13'!$A$2:$T$1532,15,FALSE),0)</f>
        <v>0</v>
      </c>
      <c r="Y755" t="str">
        <f t="shared" si="23"/>
        <v>Non-Hydro</v>
      </c>
      <c r="AA755" t="s">
        <v>4341</v>
      </c>
    </row>
    <row r="756" spans="1:27" x14ac:dyDescent="0.3">
      <c r="A756" t="str">
        <f>'OASIS-11_26'!E786</f>
        <v>CORRAL_6_SJOAQN</v>
      </c>
      <c r="B756" t="str">
        <f>'OASIS-11_26'!G786</f>
        <v>Ameresco San Joaquin</v>
      </c>
      <c r="C756" t="str">
        <f>VLOOKUP($A756,'OASIS-11_26'!$E$2:$R$1556,2,FALSE)</f>
        <v>GEN</v>
      </c>
      <c r="D756" s="1">
        <f>VLOOKUP($A756,'OASIS-11_26'!$E$2:$R$1556,11,FALSE)</f>
        <v>41753</v>
      </c>
      <c r="E756" s="3">
        <f t="shared" si="22"/>
        <v>2014</v>
      </c>
      <c r="F756" t="str">
        <f>VLOOKUP($A756,'OASIS-11_26'!$E$2:$R$1556,9,FALSE)</f>
        <v>BIOGAS</v>
      </c>
      <c r="G756" t="str">
        <f>VLOOKUP($A756,'OASIS-11_26'!$E$2:$R$1556,8,FALSE)</f>
        <v>RECIPROCATING ENGINE</v>
      </c>
      <c r="H756">
        <f>VLOOKUP($A756,'OASIS-11_26'!$E$2:$R$1556,4,FALSE)</f>
        <v>4.3</v>
      </c>
      <c r="I756">
        <f>VLOOKUP($A756,'OASIS-11_26'!$E$2:$R$1556,5,FALSE)</f>
        <v>4.3</v>
      </c>
      <c r="J756" t="str">
        <f>VLOOKUP($A756,'OASIS-11_26'!$E$2:$R$1556,6,FALSE)</f>
        <v>PGAE</v>
      </c>
      <c r="K756" t="str">
        <f>IF(ISERROR(VLOOKUP($A756,'2021_NQC_List-11_13'!$A$2:$T$1532,4,FALSE)),"","NQC")</f>
        <v>NQC</v>
      </c>
      <c r="L756" s="3" t="str">
        <f>IF(ISERROR(VLOOKUP($A756,'2021_NQC_List-11_13'!$A$2:$T$1532,4,FALSE)),"",VLOOKUP($A756,'2021_NQC_List-11_13'!$A$2:$T$1532,18,FALSE))</f>
        <v>FC</v>
      </c>
      <c r="M756">
        <f>IF($K756="NQC",VLOOKUP($A756,'2021_NQC_List-11_13'!$A$2:$T$1532,4,FALSE),0)</f>
        <v>4.0999999999999996</v>
      </c>
      <c r="N756">
        <f>IF($K756="NQC",VLOOKUP($A756,'2021_NQC_List-11_13'!$A$2:$T$1532,5,FALSE),0)</f>
        <v>4.22</v>
      </c>
      <c r="O756">
        <f>IF($K756="NQC",VLOOKUP($A756,'2021_NQC_List-11_13'!$A$2:$T$1532,6,FALSE),0)</f>
        <v>4.0199999999999996</v>
      </c>
      <c r="P756">
        <f>IF($K756="NQC",VLOOKUP($A756,'2021_NQC_List-11_13'!$A$2:$T$1532,7,FALSE),0)</f>
        <v>4.17</v>
      </c>
      <c r="Q756">
        <f>IF($K756="NQC",VLOOKUP($A756,'2021_NQC_List-11_13'!$A$2:$T$1532,8,FALSE),0)</f>
        <v>4.16</v>
      </c>
      <c r="R756">
        <f>IF($K756="NQC",VLOOKUP($A756,'2021_NQC_List-11_13'!$A$2:$T$1532,9,FALSE),0)</f>
        <v>4.16</v>
      </c>
      <c r="S756">
        <f>IF($K756="NQC",VLOOKUP($A756,'2021_NQC_List-11_13'!$A$2:$T$1532,10,FALSE),0)</f>
        <v>4.1399999999999997</v>
      </c>
      <c r="T756">
        <f>IF($K756="NQC",VLOOKUP($A756,'2021_NQC_List-11_13'!$A$2:$T$1532,11,FALSE),0)</f>
        <v>3.73</v>
      </c>
      <c r="U756">
        <f>IF($K756="NQC",VLOOKUP($A756,'2021_NQC_List-11_13'!$A$2:$T$1532,12,FALSE),0)</f>
        <v>4.13</v>
      </c>
      <c r="V756">
        <f>IF($K756="NQC",VLOOKUP($A756,'2021_NQC_List-11_13'!$A$2:$T$1532,13,FALSE),0)</f>
        <v>4.2</v>
      </c>
      <c r="W756">
        <f>IF($K756="NQC",VLOOKUP($A756,'2021_NQC_List-11_13'!$A$2:$T$1532,14,FALSE),0)</f>
        <v>3.74</v>
      </c>
      <c r="X756">
        <f>IF($K756="NQC",VLOOKUP($A756,'2021_NQC_List-11_13'!$A$2:$T$1532,15,FALSE),0)</f>
        <v>3.85</v>
      </c>
      <c r="Y756" t="str">
        <f t="shared" si="23"/>
        <v>Non-Hydro</v>
      </c>
      <c r="AA756" t="s">
        <v>4341</v>
      </c>
    </row>
    <row r="757" spans="1:27" x14ac:dyDescent="0.3">
      <c r="A757" t="str">
        <f>'OASIS-11_26'!E787</f>
        <v>UKIAH_7_LAKEMN</v>
      </c>
      <c r="B757" t="str">
        <f>'OASIS-11_26'!G787</f>
        <v>UKIAH LAKE MENDOCINO HYDRO</v>
      </c>
      <c r="C757" t="str">
        <f>VLOOKUP($A757,'OASIS-11_26'!$E$2:$R$1556,2,FALSE)</f>
        <v>GEN</v>
      </c>
      <c r="D757" s="1">
        <f>VLOOKUP($A757,'OASIS-11_26'!$E$2:$R$1556,11,FALSE)</f>
        <v>39265</v>
      </c>
      <c r="E757" s="3">
        <f t="shared" si="22"/>
        <v>2007</v>
      </c>
      <c r="F757" t="str">
        <f>VLOOKUP($A757,'OASIS-11_26'!$E$2:$R$1556,9,FALSE)</f>
        <v>WATER</v>
      </c>
      <c r="G757" t="str">
        <f>VLOOKUP($A757,'OASIS-11_26'!$E$2:$R$1556,8,FALSE)</f>
        <v>HYDRO</v>
      </c>
      <c r="H757">
        <f>VLOOKUP($A757,'OASIS-11_26'!$E$2:$R$1556,4,FALSE)</f>
        <v>3.5</v>
      </c>
      <c r="I757">
        <f>VLOOKUP($A757,'OASIS-11_26'!$E$2:$R$1556,5,FALSE)</f>
        <v>3.5</v>
      </c>
      <c r="J757" t="str">
        <f>VLOOKUP($A757,'OASIS-11_26'!$E$2:$R$1556,6,FALSE)</f>
        <v>PGAE</v>
      </c>
      <c r="K757" t="str">
        <f>IF(ISERROR(VLOOKUP($A757,'2021_NQC_List-11_13'!$A$2:$T$1532,4,FALSE)),"","NQC")</f>
        <v>NQC</v>
      </c>
      <c r="L757" s="3" t="str">
        <f>IF(ISERROR(VLOOKUP($A757,'2021_NQC_List-11_13'!$A$2:$T$1532,4,FALSE)),"",VLOOKUP($A757,'2021_NQC_List-11_13'!$A$2:$T$1532,18,FALSE))</f>
        <v>FC</v>
      </c>
      <c r="M757">
        <f>IF($K757="NQC",VLOOKUP($A757,'2021_NQC_List-11_13'!$A$2:$T$1532,4,FALSE),0)</f>
        <v>1.7</v>
      </c>
      <c r="N757">
        <f>IF($K757="NQC",VLOOKUP($A757,'2021_NQC_List-11_13'!$A$2:$T$1532,5,FALSE),0)</f>
        <v>1.7</v>
      </c>
      <c r="O757">
        <f>IF($K757="NQC",VLOOKUP($A757,'2021_NQC_List-11_13'!$A$2:$T$1532,6,FALSE),0)</f>
        <v>1.7</v>
      </c>
      <c r="P757">
        <f>IF($K757="NQC",VLOOKUP($A757,'2021_NQC_List-11_13'!$A$2:$T$1532,7,FALSE),0)</f>
        <v>1.7</v>
      </c>
      <c r="Q757">
        <f>IF($K757="NQC",VLOOKUP($A757,'2021_NQC_List-11_13'!$A$2:$T$1532,8,FALSE),0)</f>
        <v>1.7</v>
      </c>
      <c r="R757">
        <f>IF($K757="NQC",VLOOKUP($A757,'2021_NQC_List-11_13'!$A$2:$T$1532,9,FALSE),0)</f>
        <v>1.7</v>
      </c>
      <c r="S757">
        <f>IF($K757="NQC",VLOOKUP($A757,'2021_NQC_List-11_13'!$A$2:$T$1532,10,FALSE),0)</f>
        <v>1.7</v>
      </c>
      <c r="T757">
        <f>IF($K757="NQC",VLOOKUP($A757,'2021_NQC_List-11_13'!$A$2:$T$1532,11,FALSE),0)</f>
        <v>1.7</v>
      </c>
      <c r="U757">
        <f>IF($K757="NQC",VLOOKUP($A757,'2021_NQC_List-11_13'!$A$2:$T$1532,12,FALSE),0)</f>
        <v>1.7</v>
      </c>
      <c r="V757">
        <f>IF($K757="NQC",VLOOKUP($A757,'2021_NQC_List-11_13'!$A$2:$T$1532,13,FALSE),0)</f>
        <v>1.7</v>
      </c>
      <c r="W757">
        <f>IF($K757="NQC",VLOOKUP($A757,'2021_NQC_List-11_13'!$A$2:$T$1532,14,FALSE),0)</f>
        <v>1.7</v>
      </c>
      <c r="X757">
        <f>IF($K757="NQC",VLOOKUP($A757,'2021_NQC_List-11_13'!$A$2:$T$1532,15,FALSE),0)</f>
        <v>1.7</v>
      </c>
      <c r="Y757" t="str">
        <f t="shared" si="23"/>
        <v>Hydro-Small Hydro</v>
      </c>
      <c r="AA757" t="s">
        <v>4341</v>
      </c>
    </row>
    <row r="758" spans="1:27" x14ac:dyDescent="0.3">
      <c r="A758" t="str">
        <f>'OASIS-11_26'!E788</f>
        <v>FMEADO_6_HELLHL</v>
      </c>
      <c r="B758" t="str">
        <f>'OASIS-11_26'!G788</f>
        <v>FMEADO_6_HELLHL</v>
      </c>
      <c r="C758" t="str">
        <f>VLOOKUP($A758,'OASIS-11_26'!$E$2:$R$1556,2,FALSE)</f>
        <v>GEN</v>
      </c>
      <c r="D758" s="1">
        <f>VLOOKUP($A758,'OASIS-11_26'!$E$2:$R$1556,11,FALSE)</f>
        <v>30436</v>
      </c>
      <c r="E758" s="3">
        <f t="shared" si="22"/>
        <v>1983</v>
      </c>
      <c r="F758" t="str">
        <f>VLOOKUP($A758,'OASIS-11_26'!$E$2:$R$1556,9,FALSE)</f>
        <v>WATER</v>
      </c>
      <c r="G758" t="str">
        <f>VLOOKUP($A758,'OASIS-11_26'!$E$2:$R$1556,8,FALSE)</f>
        <v>HYDRO</v>
      </c>
      <c r="H758">
        <f>VLOOKUP($A758,'OASIS-11_26'!$E$2:$R$1556,4,FALSE)</f>
        <v>0.6</v>
      </c>
      <c r="I758">
        <f>VLOOKUP($A758,'OASIS-11_26'!$E$2:$R$1556,5,FALSE)</f>
        <v>0.5</v>
      </c>
      <c r="J758" t="str">
        <f>VLOOKUP($A758,'OASIS-11_26'!$E$2:$R$1556,6,FALSE)</f>
        <v>PGAE</v>
      </c>
      <c r="K758" t="str">
        <f>IF(ISERROR(VLOOKUP($A758,'2021_NQC_List-11_13'!$A$2:$T$1532,4,FALSE)),"","NQC")</f>
        <v>NQC</v>
      </c>
      <c r="L758" s="3" t="str">
        <f>IF(ISERROR(VLOOKUP($A758,'2021_NQC_List-11_13'!$A$2:$T$1532,4,FALSE)),"",VLOOKUP($A758,'2021_NQC_List-11_13'!$A$2:$T$1532,18,FALSE))</f>
        <v>FC</v>
      </c>
      <c r="M758">
        <f>IF($K758="NQC",VLOOKUP($A758,'2021_NQC_List-11_13'!$A$2:$T$1532,4,FALSE),0)</f>
        <v>0.2</v>
      </c>
      <c r="N758">
        <f>IF($K758="NQC",VLOOKUP($A758,'2021_NQC_List-11_13'!$A$2:$T$1532,5,FALSE),0)</f>
        <v>0.28999999999999998</v>
      </c>
      <c r="O758">
        <f>IF($K758="NQC",VLOOKUP($A758,'2021_NQC_List-11_13'!$A$2:$T$1532,6,FALSE),0)</f>
        <v>0.27</v>
      </c>
      <c r="P758">
        <f>IF($K758="NQC",VLOOKUP($A758,'2021_NQC_List-11_13'!$A$2:$T$1532,7,FALSE),0)</f>
        <v>0.32</v>
      </c>
      <c r="Q758">
        <f>IF($K758="NQC",VLOOKUP($A758,'2021_NQC_List-11_13'!$A$2:$T$1532,8,FALSE),0)</f>
        <v>0.37</v>
      </c>
      <c r="R758">
        <f>IF($K758="NQC",VLOOKUP($A758,'2021_NQC_List-11_13'!$A$2:$T$1532,9,FALSE),0)</f>
        <v>0.35</v>
      </c>
      <c r="S758">
        <f>IF($K758="NQC",VLOOKUP($A758,'2021_NQC_List-11_13'!$A$2:$T$1532,10,FALSE),0)</f>
        <v>0.47</v>
      </c>
      <c r="T758">
        <f>IF($K758="NQC",VLOOKUP($A758,'2021_NQC_List-11_13'!$A$2:$T$1532,11,FALSE),0)</f>
        <v>0.45</v>
      </c>
      <c r="U758">
        <f>IF($K758="NQC",VLOOKUP($A758,'2021_NQC_List-11_13'!$A$2:$T$1532,12,FALSE),0)</f>
        <v>0.37</v>
      </c>
      <c r="V758">
        <f>IF($K758="NQC",VLOOKUP($A758,'2021_NQC_List-11_13'!$A$2:$T$1532,13,FALSE),0)</f>
        <v>0.44</v>
      </c>
      <c r="W758">
        <f>IF($K758="NQC",VLOOKUP($A758,'2021_NQC_List-11_13'!$A$2:$T$1532,14,FALSE),0)</f>
        <v>0.35</v>
      </c>
      <c r="X758">
        <f>IF($K758="NQC",VLOOKUP($A758,'2021_NQC_List-11_13'!$A$2:$T$1532,15,FALSE),0)</f>
        <v>0.24</v>
      </c>
      <c r="Y758" t="str">
        <f t="shared" si="23"/>
        <v>Hydro-Small Hydro</v>
      </c>
      <c r="AA758" t="s">
        <v>4341</v>
      </c>
    </row>
    <row r="759" spans="1:27" x14ac:dyDescent="0.3">
      <c r="A759" t="str">
        <f>'OASIS-11_26'!E790</f>
        <v>BIGSKY_2_BSKSR7</v>
      </c>
      <c r="B759" t="str">
        <f>'OASIS-11_26'!G790</f>
        <v>Big Sky Solar 7</v>
      </c>
      <c r="C759" t="str">
        <f>VLOOKUP($A759,'OASIS-11_26'!$E$2:$R$1556,2,FALSE)</f>
        <v>GEN</v>
      </c>
      <c r="D759" s="1">
        <f>VLOOKUP($A759,'OASIS-11_26'!$E$2:$R$1556,11,FALSE)</f>
        <v>43077</v>
      </c>
      <c r="E759" s="3">
        <f t="shared" si="22"/>
        <v>2017</v>
      </c>
      <c r="F759" t="str">
        <f>VLOOKUP($A759,'OASIS-11_26'!$E$2:$R$1556,9,FALSE)</f>
        <v>SUN</v>
      </c>
      <c r="G759" t="str">
        <f>VLOOKUP($A759,'OASIS-11_26'!$E$2:$R$1556,8,FALSE)</f>
        <v>PHOTO VOLTAIC</v>
      </c>
      <c r="H759">
        <f>VLOOKUP($A759,'OASIS-11_26'!$E$2:$R$1556,4,FALSE)</f>
        <v>20</v>
      </c>
      <c r="I759">
        <f>VLOOKUP($A759,'OASIS-11_26'!$E$2:$R$1556,5,FALSE)</f>
        <v>20</v>
      </c>
      <c r="J759" t="str">
        <f>VLOOKUP($A759,'OASIS-11_26'!$E$2:$R$1556,6,FALSE)</f>
        <v>SCE</v>
      </c>
      <c r="K759" t="str">
        <f>IF(ISERROR(VLOOKUP($A759,'2021_NQC_List-11_13'!$A$2:$T$1532,4,FALSE)),"","NQC")</f>
        <v>NQC</v>
      </c>
      <c r="L759" s="3" t="str">
        <f>IF(ISERROR(VLOOKUP($A759,'2021_NQC_List-11_13'!$A$2:$T$1532,4,FALSE)),"",VLOOKUP($A759,'2021_NQC_List-11_13'!$A$2:$T$1532,18,FALSE))</f>
        <v>FC</v>
      </c>
      <c r="M759">
        <f>IF($K759="NQC",VLOOKUP($A759,'2021_NQC_List-11_13'!$A$2:$T$1532,4,FALSE),0)</f>
        <v>0.8</v>
      </c>
      <c r="N759">
        <f>IF($K759="NQC",VLOOKUP($A759,'2021_NQC_List-11_13'!$A$2:$T$1532,5,FALSE),0)</f>
        <v>0.6</v>
      </c>
      <c r="O759">
        <f>IF($K759="NQC",VLOOKUP($A759,'2021_NQC_List-11_13'!$A$2:$T$1532,6,FALSE),0)</f>
        <v>3.6</v>
      </c>
      <c r="P759">
        <f>IF($K759="NQC",VLOOKUP($A759,'2021_NQC_List-11_13'!$A$2:$T$1532,7,FALSE),0)</f>
        <v>3</v>
      </c>
      <c r="Q759">
        <f>IF($K759="NQC",VLOOKUP($A759,'2021_NQC_List-11_13'!$A$2:$T$1532,8,FALSE),0)</f>
        <v>3.2</v>
      </c>
      <c r="R759">
        <f>IF($K759="NQC",VLOOKUP($A759,'2021_NQC_List-11_13'!$A$2:$T$1532,9,FALSE),0)</f>
        <v>6.2</v>
      </c>
      <c r="S759">
        <f>IF($K759="NQC",VLOOKUP($A759,'2021_NQC_List-11_13'!$A$2:$T$1532,10,FALSE),0)</f>
        <v>7.8</v>
      </c>
      <c r="T759">
        <f>IF($K759="NQC",VLOOKUP($A759,'2021_NQC_List-11_13'!$A$2:$T$1532,11,FALSE),0)</f>
        <v>5.4</v>
      </c>
      <c r="U759">
        <f>IF($K759="NQC",VLOOKUP($A759,'2021_NQC_List-11_13'!$A$2:$T$1532,12,FALSE),0)</f>
        <v>2.8</v>
      </c>
      <c r="V759">
        <f>IF($K759="NQC",VLOOKUP($A759,'2021_NQC_List-11_13'!$A$2:$T$1532,13,FALSE),0)</f>
        <v>0.4</v>
      </c>
      <c r="W759">
        <f>IF($K759="NQC",VLOOKUP($A759,'2021_NQC_List-11_13'!$A$2:$T$1532,14,FALSE),0)</f>
        <v>0.4</v>
      </c>
      <c r="X759">
        <f>IF($K759="NQC",VLOOKUP($A759,'2021_NQC_List-11_13'!$A$2:$T$1532,15,FALSE),0)</f>
        <v>0</v>
      </c>
      <c r="Y759" t="str">
        <f t="shared" si="23"/>
        <v>Non-Hydro</v>
      </c>
      <c r="AA759" t="s">
        <v>4341</v>
      </c>
    </row>
    <row r="760" spans="1:27" x14ac:dyDescent="0.3">
      <c r="A760" t="str">
        <f>'OASIS-11_26'!E791</f>
        <v>MERCFL_6_UNIT</v>
      </c>
      <c r="B760" t="str">
        <f>'OASIS-11_26'!G791</f>
        <v>Merced Falls Powerhouse</v>
      </c>
      <c r="C760" t="str">
        <f>VLOOKUP($A760,'OASIS-11_26'!$E$2:$R$1556,2,FALSE)</f>
        <v>GEN</v>
      </c>
      <c r="D760" s="1">
        <f>VLOOKUP($A760,'OASIS-11_26'!$E$2:$R$1556,11,FALSE)</f>
        <v>10959</v>
      </c>
      <c r="E760" s="3">
        <f t="shared" si="22"/>
        <v>1930</v>
      </c>
      <c r="F760" t="str">
        <f>VLOOKUP($A760,'OASIS-11_26'!$E$2:$R$1556,9,FALSE)</f>
        <v>WATER</v>
      </c>
      <c r="G760" t="str">
        <f>VLOOKUP($A760,'OASIS-11_26'!$E$2:$R$1556,8,FALSE)</f>
        <v>HYDRO</v>
      </c>
      <c r="H760">
        <f>VLOOKUP($A760,'OASIS-11_26'!$E$2:$R$1556,4,FALSE)</f>
        <v>3.5</v>
      </c>
      <c r="I760">
        <f>VLOOKUP($A760,'OASIS-11_26'!$E$2:$R$1556,5,FALSE)</f>
        <v>3.5</v>
      </c>
      <c r="J760" t="str">
        <f>VLOOKUP($A760,'OASIS-11_26'!$E$2:$R$1556,6,FALSE)</f>
        <v>PGAE</v>
      </c>
      <c r="K760" t="str">
        <f>IF(ISERROR(VLOOKUP($A760,'2021_NQC_List-11_13'!$A$2:$T$1532,4,FALSE)),"","NQC")</f>
        <v>NQC</v>
      </c>
      <c r="L760" s="3" t="str">
        <f>IF(ISERROR(VLOOKUP($A760,'2021_NQC_List-11_13'!$A$2:$T$1532,4,FALSE)),"",VLOOKUP($A760,'2021_NQC_List-11_13'!$A$2:$T$1532,18,FALSE))</f>
        <v>FC</v>
      </c>
      <c r="M760">
        <f>IF($K760="NQC",VLOOKUP($A760,'2021_NQC_List-11_13'!$A$2:$T$1532,4,FALSE),0)</f>
        <v>3.36</v>
      </c>
      <c r="N760">
        <f>IF($K760="NQC",VLOOKUP($A760,'2021_NQC_List-11_13'!$A$2:$T$1532,5,FALSE),0)</f>
        <v>3.36</v>
      </c>
      <c r="O760">
        <f>IF($K760="NQC",VLOOKUP($A760,'2021_NQC_List-11_13'!$A$2:$T$1532,6,FALSE),0)</f>
        <v>3.36</v>
      </c>
      <c r="P760">
        <f>IF($K760="NQC",VLOOKUP($A760,'2021_NQC_List-11_13'!$A$2:$T$1532,7,FALSE),0)</f>
        <v>3.36</v>
      </c>
      <c r="Q760">
        <f>IF($K760="NQC",VLOOKUP($A760,'2021_NQC_List-11_13'!$A$2:$T$1532,8,FALSE),0)</f>
        <v>3.36</v>
      </c>
      <c r="R760">
        <f>IF($K760="NQC",VLOOKUP($A760,'2021_NQC_List-11_13'!$A$2:$T$1532,9,FALSE),0)</f>
        <v>3.36</v>
      </c>
      <c r="S760">
        <f>IF($K760="NQC",VLOOKUP($A760,'2021_NQC_List-11_13'!$A$2:$T$1532,10,FALSE),0)</f>
        <v>3.36</v>
      </c>
      <c r="T760">
        <f>IF($K760="NQC",VLOOKUP($A760,'2021_NQC_List-11_13'!$A$2:$T$1532,11,FALSE),0)</f>
        <v>3.36</v>
      </c>
      <c r="U760">
        <f>IF($K760="NQC",VLOOKUP($A760,'2021_NQC_List-11_13'!$A$2:$T$1532,12,FALSE),0)</f>
        <v>3.36</v>
      </c>
      <c r="V760">
        <f>IF($K760="NQC",VLOOKUP($A760,'2021_NQC_List-11_13'!$A$2:$T$1532,13,FALSE),0)</f>
        <v>3.36</v>
      </c>
      <c r="W760">
        <f>IF($K760="NQC",VLOOKUP($A760,'2021_NQC_List-11_13'!$A$2:$T$1532,14,FALSE),0)</f>
        <v>3.36</v>
      </c>
      <c r="X760">
        <f>IF($K760="NQC",VLOOKUP($A760,'2021_NQC_List-11_13'!$A$2:$T$1532,15,FALSE),0)</f>
        <v>3.36</v>
      </c>
      <c r="Y760" t="str">
        <f t="shared" si="23"/>
        <v>Hydro-Small Hydro</v>
      </c>
      <c r="AA760" t="s">
        <v>4341</v>
      </c>
    </row>
    <row r="761" spans="1:27" x14ac:dyDescent="0.3">
      <c r="A761" t="str">
        <f>'OASIS-11_26'!E792</f>
        <v>REDBLF_6_UNIT</v>
      </c>
      <c r="B761" t="str">
        <f>'OASIS-11_26'!G792</f>
        <v>RED BLUFF PEAKER PLANT</v>
      </c>
      <c r="C761" t="str">
        <f>VLOOKUP($A761,'OASIS-11_26'!$E$2:$R$1556,2,FALSE)</f>
        <v>GEN</v>
      </c>
      <c r="D761" s="1">
        <f>VLOOKUP($A761,'OASIS-11_26'!$E$2:$R$1556,11,FALSE)</f>
        <v>37114</v>
      </c>
      <c r="E761" s="3">
        <f t="shared" si="22"/>
        <v>2001</v>
      </c>
      <c r="F761" t="str">
        <f>VLOOKUP($A761,'OASIS-11_26'!$E$2:$R$1556,9,FALSE)</f>
        <v>NATURAL GAS</v>
      </c>
      <c r="G761" t="str">
        <f>VLOOKUP($A761,'OASIS-11_26'!$E$2:$R$1556,8,FALSE)</f>
        <v>RECIPROCATING ENGINE</v>
      </c>
      <c r="H761">
        <f>VLOOKUP($A761,'OASIS-11_26'!$E$2:$R$1556,4,FALSE)</f>
        <v>44</v>
      </c>
      <c r="I761">
        <f>VLOOKUP($A761,'OASIS-11_26'!$E$2:$R$1556,5,FALSE)</f>
        <v>44</v>
      </c>
      <c r="J761" t="str">
        <f>VLOOKUP($A761,'OASIS-11_26'!$E$2:$R$1556,6,FALSE)</f>
        <v>PGAE</v>
      </c>
      <c r="K761" t="str">
        <f>IF(ISERROR(VLOOKUP($A761,'2021_NQC_List-11_13'!$A$2:$T$1532,4,FALSE)),"","NQC")</f>
        <v>NQC</v>
      </c>
      <c r="L761" s="3" t="str">
        <f>IF(ISERROR(VLOOKUP($A761,'2021_NQC_List-11_13'!$A$2:$T$1532,4,FALSE)),"",VLOOKUP($A761,'2021_NQC_List-11_13'!$A$2:$T$1532,18,FALSE))</f>
        <v>FC</v>
      </c>
      <c r="M761">
        <f>IF($K761="NQC",VLOOKUP($A761,'2021_NQC_List-11_13'!$A$2:$T$1532,4,FALSE),0)</f>
        <v>44</v>
      </c>
      <c r="N761">
        <f>IF($K761="NQC",VLOOKUP($A761,'2021_NQC_List-11_13'!$A$2:$T$1532,5,FALSE),0)</f>
        <v>44</v>
      </c>
      <c r="O761">
        <f>IF($K761="NQC",VLOOKUP($A761,'2021_NQC_List-11_13'!$A$2:$T$1532,6,FALSE),0)</f>
        <v>44</v>
      </c>
      <c r="P761">
        <f>IF($K761="NQC",VLOOKUP($A761,'2021_NQC_List-11_13'!$A$2:$T$1532,7,FALSE),0)</f>
        <v>44</v>
      </c>
      <c r="Q761">
        <f>IF($K761="NQC",VLOOKUP($A761,'2021_NQC_List-11_13'!$A$2:$T$1532,8,FALSE),0)</f>
        <v>44</v>
      </c>
      <c r="R761">
        <f>IF($K761="NQC",VLOOKUP($A761,'2021_NQC_List-11_13'!$A$2:$T$1532,9,FALSE),0)</f>
        <v>44</v>
      </c>
      <c r="S761">
        <f>IF($K761="NQC",VLOOKUP($A761,'2021_NQC_List-11_13'!$A$2:$T$1532,10,FALSE),0)</f>
        <v>44</v>
      </c>
      <c r="T761">
        <f>IF($K761="NQC",VLOOKUP($A761,'2021_NQC_List-11_13'!$A$2:$T$1532,11,FALSE),0)</f>
        <v>44</v>
      </c>
      <c r="U761">
        <f>IF($K761="NQC",VLOOKUP($A761,'2021_NQC_List-11_13'!$A$2:$T$1532,12,FALSE),0)</f>
        <v>44</v>
      </c>
      <c r="V761">
        <f>IF($K761="NQC",VLOOKUP($A761,'2021_NQC_List-11_13'!$A$2:$T$1532,13,FALSE),0)</f>
        <v>44</v>
      </c>
      <c r="W761">
        <f>IF($K761="NQC",VLOOKUP($A761,'2021_NQC_List-11_13'!$A$2:$T$1532,14,FALSE),0)</f>
        <v>44</v>
      </c>
      <c r="X761">
        <f>IF($K761="NQC",VLOOKUP($A761,'2021_NQC_List-11_13'!$A$2:$T$1532,15,FALSE),0)</f>
        <v>44</v>
      </c>
      <c r="Y761" t="str">
        <f t="shared" si="23"/>
        <v>Non-Hydro</v>
      </c>
      <c r="AA761" t="s">
        <v>4341</v>
      </c>
    </row>
    <row r="762" spans="1:27" x14ac:dyDescent="0.3">
      <c r="A762" t="str">
        <f>'OASIS-11_26'!E793</f>
        <v>GANSO_1_WSTBM1</v>
      </c>
      <c r="B762" t="str">
        <f>'OASIS-11_26'!G793</f>
        <v>Weststar Dairy Biogas</v>
      </c>
      <c r="C762" t="str">
        <f>VLOOKUP($A762,'OASIS-11_26'!$E$2:$R$1556,2,FALSE)</f>
        <v>GEN</v>
      </c>
      <c r="D762" s="1">
        <f>VLOOKUP($A762,'OASIS-11_26'!$E$2:$R$1556,11,FALSE)</f>
        <v>43133</v>
      </c>
      <c r="E762" s="3">
        <f t="shared" si="22"/>
        <v>2018</v>
      </c>
      <c r="F762" t="str">
        <f>VLOOKUP($A762,'OASIS-11_26'!$E$2:$R$1556,9,FALSE)</f>
        <v>BIOGAS</v>
      </c>
      <c r="G762" t="str">
        <f>VLOOKUP($A762,'OASIS-11_26'!$E$2:$R$1556,8,FALSE)</f>
        <v>RECIPROCATING ENGINE</v>
      </c>
      <c r="H762">
        <f>VLOOKUP($A762,'OASIS-11_26'!$E$2:$R$1556,4,FALSE)</f>
        <v>1</v>
      </c>
      <c r="I762">
        <f>VLOOKUP($A762,'OASIS-11_26'!$E$2:$R$1556,5,FALSE)</f>
        <v>1</v>
      </c>
      <c r="J762" t="str">
        <f>VLOOKUP($A762,'OASIS-11_26'!$E$2:$R$1556,6,FALSE)</f>
        <v>PGAE</v>
      </c>
      <c r="K762" t="str">
        <f>IF(ISERROR(VLOOKUP($A762,'2021_NQC_List-11_13'!$A$2:$T$1532,4,FALSE)),"","NQC")</f>
        <v>NQC</v>
      </c>
      <c r="L762" s="3" t="str">
        <f>IF(ISERROR(VLOOKUP($A762,'2021_NQC_List-11_13'!$A$2:$T$1532,4,FALSE)),"",VLOOKUP($A762,'2021_NQC_List-11_13'!$A$2:$T$1532,18,FALSE))</f>
        <v>EO</v>
      </c>
      <c r="M762">
        <f>IF($K762="NQC",VLOOKUP($A762,'2021_NQC_List-11_13'!$A$2:$T$1532,4,FALSE),0)</f>
        <v>0</v>
      </c>
      <c r="N762">
        <f>IF($K762="NQC",VLOOKUP($A762,'2021_NQC_List-11_13'!$A$2:$T$1532,5,FALSE),0)</f>
        <v>0</v>
      </c>
      <c r="O762">
        <f>IF($K762="NQC",VLOOKUP($A762,'2021_NQC_List-11_13'!$A$2:$T$1532,6,FALSE),0)</f>
        <v>0</v>
      </c>
      <c r="P762">
        <f>IF($K762="NQC",VLOOKUP($A762,'2021_NQC_List-11_13'!$A$2:$T$1532,7,FALSE),0)</f>
        <v>0</v>
      </c>
      <c r="Q762">
        <f>IF($K762="NQC",VLOOKUP($A762,'2021_NQC_List-11_13'!$A$2:$T$1532,8,FALSE),0)</f>
        <v>0</v>
      </c>
      <c r="R762">
        <f>IF($K762="NQC",VLOOKUP($A762,'2021_NQC_List-11_13'!$A$2:$T$1532,9,FALSE),0)</f>
        <v>0</v>
      </c>
      <c r="S762">
        <f>IF($K762="NQC",VLOOKUP($A762,'2021_NQC_List-11_13'!$A$2:$T$1532,10,FALSE),0)</f>
        <v>0</v>
      </c>
      <c r="T762">
        <f>IF($K762="NQC",VLOOKUP($A762,'2021_NQC_List-11_13'!$A$2:$T$1532,11,FALSE),0)</f>
        <v>0</v>
      </c>
      <c r="U762">
        <f>IF($K762="NQC",VLOOKUP($A762,'2021_NQC_List-11_13'!$A$2:$T$1532,12,FALSE),0)</f>
        <v>0</v>
      </c>
      <c r="V762">
        <f>IF($K762="NQC",VLOOKUP($A762,'2021_NQC_List-11_13'!$A$2:$T$1532,13,FALSE),0)</f>
        <v>0</v>
      </c>
      <c r="W762">
        <f>IF($K762="NQC",VLOOKUP($A762,'2021_NQC_List-11_13'!$A$2:$T$1532,14,FALSE),0)</f>
        <v>0</v>
      </c>
      <c r="X762">
        <f>IF($K762="NQC",VLOOKUP($A762,'2021_NQC_List-11_13'!$A$2:$T$1532,15,FALSE),0)</f>
        <v>0</v>
      </c>
      <c r="Y762" t="str">
        <f t="shared" si="23"/>
        <v>Non-Hydro</v>
      </c>
      <c r="AA762" t="s">
        <v>4341</v>
      </c>
    </row>
    <row r="763" spans="1:27" x14ac:dyDescent="0.3">
      <c r="A763" t="str">
        <f>'OASIS-11_26'!E794</f>
        <v>COPMTN_2_SOLAR1</v>
      </c>
      <c r="B763" t="str">
        <f>'OASIS-11_26'!G794</f>
        <v>Copper Mountain 48</v>
      </c>
      <c r="C763" t="str">
        <f>VLOOKUP($A763,'OASIS-11_26'!$E$2:$R$1556,2,FALSE)</f>
        <v>GEN</v>
      </c>
      <c r="D763" s="1">
        <f>VLOOKUP($A763,'OASIS-11_26'!$E$2:$R$1556,11,FALSE)</f>
        <v>40344</v>
      </c>
      <c r="E763" s="3">
        <f t="shared" si="22"/>
        <v>2010</v>
      </c>
      <c r="F763" t="str">
        <f>VLOOKUP($A763,'OASIS-11_26'!$E$2:$R$1556,9,FALSE)</f>
        <v>SUN</v>
      </c>
      <c r="G763" t="str">
        <f>VLOOKUP($A763,'OASIS-11_26'!$E$2:$R$1556,8,FALSE)</f>
        <v>PHOTO VOLTAIC</v>
      </c>
      <c r="H763">
        <f>VLOOKUP($A763,'OASIS-11_26'!$E$2:$R$1556,4,FALSE)</f>
        <v>48</v>
      </c>
      <c r="I763">
        <f>VLOOKUP($A763,'OASIS-11_26'!$E$2:$R$1556,5,FALSE)</f>
        <v>48</v>
      </c>
      <c r="J763" t="str">
        <f>VLOOKUP($A763,'OASIS-11_26'!$E$2:$R$1556,6,FALSE)</f>
        <v>SCE</v>
      </c>
      <c r="K763" t="str">
        <f>IF(ISERROR(VLOOKUP($A763,'2021_NQC_List-11_13'!$A$2:$T$1532,4,FALSE)),"","NQC")</f>
        <v>NQC</v>
      </c>
      <c r="L763" s="3" t="str">
        <f>IF(ISERROR(VLOOKUP($A763,'2021_NQC_List-11_13'!$A$2:$T$1532,4,FALSE)),"",VLOOKUP($A763,'2021_NQC_List-11_13'!$A$2:$T$1532,18,FALSE))</f>
        <v>PD</v>
      </c>
      <c r="M763">
        <f>IF($K763="NQC",VLOOKUP($A763,'2021_NQC_List-11_13'!$A$2:$T$1532,4,FALSE),0)</f>
        <v>1.92</v>
      </c>
      <c r="N763">
        <f>IF($K763="NQC",VLOOKUP($A763,'2021_NQC_List-11_13'!$A$2:$T$1532,5,FALSE),0)</f>
        <v>1.44</v>
      </c>
      <c r="O763">
        <f>IF($K763="NQC",VLOOKUP($A763,'2021_NQC_List-11_13'!$A$2:$T$1532,6,FALSE),0)</f>
        <v>8.64</v>
      </c>
      <c r="P763">
        <f>IF($K763="NQC",VLOOKUP($A763,'2021_NQC_List-11_13'!$A$2:$T$1532,7,FALSE),0)</f>
        <v>7.2</v>
      </c>
      <c r="Q763">
        <f>IF($K763="NQC",VLOOKUP($A763,'2021_NQC_List-11_13'!$A$2:$T$1532,8,FALSE),0)</f>
        <v>7.68</v>
      </c>
      <c r="R763">
        <f>IF($K763="NQC",VLOOKUP($A763,'2021_NQC_List-11_13'!$A$2:$T$1532,9,FALSE),0)</f>
        <v>14.88</v>
      </c>
      <c r="S763">
        <f>IF($K763="NQC",VLOOKUP($A763,'2021_NQC_List-11_13'!$A$2:$T$1532,10,FALSE),0)</f>
        <v>16.5</v>
      </c>
      <c r="T763">
        <f>IF($K763="NQC",VLOOKUP($A763,'2021_NQC_List-11_13'!$A$2:$T$1532,11,FALSE),0)</f>
        <v>12.96</v>
      </c>
      <c r="U763">
        <f>IF($K763="NQC",VLOOKUP($A763,'2021_NQC_List-11_13'!$A$2:$T$1532,12,FALSE),0)</f>
        <v>6.72</v>
      </c>
      <c r="V763">
        <f>IF($K763="NQC",VLOOKUP($A763,'2021_NQC_List-11_13'!$A$2:$T$1532,13,FALSE),0)</f>
        <v>0.96</v>
      </c>
      <c r="W763">
        <f>IF($K763="NQC",VLOOKUP($A763,'2021_NQC_List-11_13'!$A$2:$T$1532,14,FALSE),0)</f>
        <v>0.96</v>
      </c>
      <c r="X763">
        <f>IF($K763="NQC",VLOOKUP($A763,'2021_NQC_List-11_13'!$A$2:$T$1532,15,FALSE),0)</f>
        <v>0</v>
      </c>
      <c r="Y763" t="str">
        <f t="shared" si="23"/>
        <v>Non-Hydro</v>
      </c>
      <c r="AA763" t="s">
        <v>4341</v>
      </c>
    </row>
    <row r="764" spans="1:27" x14ac:dyDescent="0.3">
      <c r="A764" t="str">
        <f>'OASIS-11_26'!E795</f>
        <v>LITLRK_6_SOLAR3</v>
      </c>
      <c r="B764" t="str">
        <f>'OASIS-11_26'!G795</f>
        <v>One Ten Partners</v>
      </c>
      <c r="C764" t="str">
        <f>VLOOKUP($A764,'OASIS-11_26'!$E$2:$R$1556,2,FALSE)</f>
        <v>GEN</v>
      </c>
      <c r="D764" s="1">
        <f>VLOOKUP($A764,'OASIS-11_26'!$E$2:$R$1556,11,FALSE)</f>
        <v>43008</v>
      </c>
      <c r="E764" s="3">
        <f t="shared" si="22"/>
        <v>2017</v>
      </c>
      <c r="F764" t="str">
        <f>VLOOKUP($A764,'OASIS-11_26'!$E$2:$R$1556,9,FALSE)</f>
        <v>SUN</v>
      </c>
      <c r="G764" t="str">
        <f>VLOOKUP($A764,'OASIS-11_26'!$E$2:$R$1556,8,FALSE)</f>
        <v>PHOTO VOLTAIC</v>
      </c>
      <c r="H764">
        <f>VLOOKUP($A764,'OASIS-11_26'!$E$2:$R$1556,4,FALSE)</f>
        <v>2</v>
      </c>
      <c r="I764">
        <f>VLOOKUP($A764,'OASIS-11_26'!$E$2:$R$1556,5,FALSE)</f>
        <v>2</v>
      </c>
      <c r="J764" t="str">
        <f>VLOOKUP($A764,'OASIS-11_26'!$E$2:$R$1556,6,FALSE)</f>
        <v>SCE</v>
      </c>
      <c r="K764" t="str">
        <f>IF(ISERROR(VLOOKUP($A764,'2021_NQC_List-11_13'!$A$2:$T$1532,4,FALSE)),"","NQC")</f>
        <v>NQC</v>
      </c>
      <c r="L764" s="3" t="str">
        <f>IF(ISERROR(VLOOKUP($A764,'2021_NQC_List-11_13'!$A$2:$T$1532,4,FALSE)),"",VLOOKUP($A764,'2021_NQC_List-11_13'!$A$2:$T$1532,18,FALSE))</f>
        <v>FC</v>
      </c>
      <c r="M764">
        <f>IF($K764="NQC",VLOOKUP($A764,'2021_NQC_List-11_13'!$A$2:$T$1532,4,FALSE),0)</f>
        <v>0.08</v>
      </c>
      <c r="N764">
        <f>IF($K764="NQC",VLOOKUP($A764,'2021_NQC_List-11_13'!$A$2:$T$1532,5,FALSE),0)</f>
        <v>0.06</v>
      </c>
      <c r="O764">
        <f>IF($K764="NQC",VLOOKUP($A764,'2021_NQC_List-11_13'!$A$2:$T$1532,6,FALSE),0)</f>
        <v>0.36</v>
      </c>
      <c r="P764">
        <f>IF($K764="NQC",VLOOKUP($A764,'2021_NQC_List-11_13'!$A$2:$T$1532,7,FALSE),0)</f>
        <v>0.3</v>
      </c>
      <c r="Q764">
        <f>IF($K764="NQC",VLOOKUP($A764,'2021_NQC_List-11_13'!$A$2:$T$1532,8,FALSE),0)</f>
        <v>0.32</v>
      </c>
      <c r="R764">
        <f>IF($K764="NQC",VLOOKUP($A764,'2021_NQC_List-11_13'!$A$2:$T$1532,9,FALSE),0)</f>
        <v>0.62</v>
      </c>
      <c r="S764">
        <f>IF($K764="NQC",VLOOKUP($A764,'2021_NQC_List-11_13'!$A$2:$T$1532,10,FALSE),0)</f>
        <v>0.78</v>
      </c>
      <c r="T764">
        <f>IF($K764="NQC",VLOOKUP($A764,'2021_NQC_List-11_13'!$A$2:$T$1532,11,FALSE),0)</f>
        <v>0.54</v>
      </c>
      <c r="U764">
        <f>IF($K764="NQC",VLOOKUP($A764,'2021_NQC_List-11_13'!$A$2:$T$1532,12,FALSE),0)</f>
        <v>0.28000000000000003</v>
      </c>
      <c r="V764">
        <f>IF($K764="NQC",VLOOKUP($A764,'2021_NQC_List-11_13'!$A$2:$T$1532,13,FALSE),0)</f>
        <v>0.04</v>
      </c>
      <c r="W764">
        <f>IF($K764="NQC",VLOOKUP($A764,'2021_NQC_List-11_13'!$A$2:$T$1532,14,FALSE),0)</f>
        <v>0.04</v>
      </c>
      <c r="X764">
        <f>IF($K764="NQC",VLOOKUP($A764,'2021_NQC_List-11_13'!$A$2:$T$1532,15,FALSE),0)</f>
        <v>0</v>
      </c>
      <c r="Y764" t="str">
        <f t="shared" si="23"/>
        <v>Non-Hydro</v>
      </c>
      <c r="AA764" t="s">
        <v>4341</v>
      </c>
    </row>
    <row r="765" spans="1:27" x14ac:dyDescent="0.3">
      <c r="A765" t="str">
        <f>'OASIS-11_26'!E796</f>
        <v>VICTOR_1_SOLAR4</v>
      </c>
      <c r="B765" t="str">
        <f>'OASIS-11_26'!G796</f>
        <v>Adelanto Solar</v>
      </c>
      <c r="C765" t="str">
        <f>VLOOKUP($A765,'OASIS-11_26'!$E$2:$R$1556,2,FALSE)</f>
        <v>GEN</v>
      </c>
      <c r="D765" s="1">
        <f>VLOOKUP($A765,'OASIS-11_26'!$E$2:$R$1556,11,FALSE)</f>
        <v>42250</v>
      </c>
      <c r="E765" s="3">
        <f t="shared" si="22"/>
        <v>2015</v>
      </c>
      <c r="F765" t="str">
        <f>VLOOKUP($A765,'OASIS-11_26'!$E$2:$R$1556,9,FALSE)</f>
        <v>SUN</v>
      </c>
      <c r="G765" t="str">
        <f>VLOOKUP($A765,'OASIS-11_26'!$E$2:$R$1556,8,FALSE)</f>
        <v>PHOTO VOLTAIC</v>
      </c>
      <c r="H765">
        <f>VLOOKUP($A765,'OASIS-11_26'!$E$2:$R$1556,4,FALSE)</f>
        <v>20</v>
      </c>
      <c r="I765">
        <f>VLOOKUP($A765,'OASIS-11_26'!$E$2:$R$1556,5,FALSE)</f>
        <v>20</v>
      </c>
      <c r="J765" t="str">
        <f>VLOOKUP($A765,'OASIS-11_26'!$E$2:$R$1556,6,FALSE)</f>
        <v>SCE</v>
      </c>
      <c r="K765" t="str">
        <f>IF(ISERROR(VLOOKUP($A765,'2021_NQC_List-11_13'!$A$2:$T$1532,4,FALSE)),"","NQC")</f>
        <v>NQC</v>
      </c>
      <c r="L765" s="3" t="str">
        <f>IF(ISERROR(VLOOKUP($A765,'2021_NQC_List-11_13'!$A$2:$T$1532,4,FALSE)),"",VLOOKUP($A765,'2021_NQC_List-11_13'!$A$2:$T$1532,18,FALSE))</f>
        <v>EO</v>
      </c>
      <c r="M765">
        <f>IF($K765="NQC",VLOOKUP($A765,'2021_NQC_List-11_13'!$A$2:$T$1532,4,FALSE),0)</f>
        <v>0</v>
      </c>
      <c r="N765">
        <f>IF($K765="NQC",VLOOKUP($A765,'2021_NQC_List-11_13'!$A$2:$T$1532,5,FALSE),0)</f>
        <v>0</v>
      </c>
      <c r="O765">
        <f>IF($K765="NQC",VLOOKUP($A765,'2021_NQC_List-11_13'!$A$2:$T$1532,6,FALSE),0)</f>
        <v>0</v>
      </c>
      <c r="P765">
        <f>IF($K765="NQC",VLOOKUP($A765,'2021_NQC_List-11_13'!$A$2:$T$1532,7,FALSE),0)</f>
        <v>0</v>
      </c>
      <c r="Q765">
        <f>IF($K765="NQC",VLOOKUP($A765,'2021_NQC_List-11_13'!$A$2:$T$1532,8,FALSE),0)</f>
        <v>0</v>
      </c>
      <c r="R765">
        <f>IF($K765="NQC",VLOOKUP($A765,'2021_NQC_List-11_13'!$A$2:$T$1532,9,FALSE),0)</f>
        <v>0</v>
      </c>
      <c r="S765">
        <f>IF($K765="NQC",VLOOKUP($A765,'2021_NQC_List-11_13'!$A$2:$T$1532,10,FALSE),0)</f>
        <v>0</v>
      </c>
      <c r="T765">
        <f>IF($K765="NQC",VLOOKUP($A765,'2021_NQC_List-11_13'!$A$2:$T$1532,11,FALSE),0)</f>
        <v>0</v>
      </c>
      <c r="U765">
        <f>IF($K765="NQC",VLOOKUP($A765,'2021_NQC_List-11_13'!$A$2:$T$1532,12,FALSE),0)</f>
        <v>0</v>
      </c>
      <c r="V765">
        <f>IF($K765="NQC",VLOOKUP($A765,'2021_NQC_List-11_13'!$A$2:$T$1532,13,FALSE),0)</f>
        <v>0</v>
      </c>
      <c r="W765">
        <f>IF($K765="NQC",VLOOKUP($A765,'2021_NQC_List-11_13'!$A$2:$T$1532,14,FALSE),0)</f>
        <v>0</v>
      </c>
      <c r="X765">
        <f>IF($K765="NQC",VLOOKUP($A765,'2021_NQC_List-11_13'!$A$2:$T$1532,15,FALSE),0)</f>
        <v>0</v>
      </c>
      <c r="Y765" t="str">
        <f t="shared" si="23"/>
        <v>Non-Hydro</v>
      </c>
      <c r="AA765" t="s">
        <v>4341</v>
      </c>
    </row>
    <row r="766" spans="1:27" x14ac:dyDescent="0.3">
      <c r="A766" t="str">
        <f>'OASIS-11_26'!E797</f>
        <v>HYTTHM_2_UNITS</v>
      </c>
      <c r="B766" t="str">
        <f>'OASIS-11_26'!G797</f>
        <v>HYATT-THERMALITO PUMP-GEN (AGGREGATE)</v>
      </c>
      <c r="C766" t="str">
        <f>VLOOKUP($A766,'OASIS-11_26'!$E$2:$R$1556,2,FALSE)</f>
        <v>GEN</v>
      </c>
      <c r="D766" s="1">
        <f>VLOOKUP($A766,'OASIS-11_26'!$E$2:$R$1556,11,FALSE)</f>
        <v>24838</v>
      </c>
      <c r="E766" s="3">
        <f t="shared" si="22"/>
        <v>1968</v>
      </c>
      <c r="F766" t="str">
        <f>VLOOKUP($A766,'OASIS-11_26'!$E$2:$R$1556,9,FALSE)</f>
        <v>WATER</v>
      </c>
      <c r="G766" t="str">
        <f>VLOOKUP($A766,'OASIS-11_26'!$E$2:$R$1556,8,FALSE)</f>
        <v>HYDRO</v>
      </c>
      <c r="H766">
        <f>VLOOKUP($A766,'OASIS-11_26'!$E$2:$R$1556,4,FALSE)</f>
        <v>933.1</v>
      </c>
      <c r="I766">
        <f>VLOOKUP($A766,'OASIS-11_26'!$E$2:$R$1556,5,FALSE)</f>
        <v>0</v>
      </c>
      <c r="J766" t="str">
        <f>VLOOKUP($A766,'OASIS-11_26'!$E$2:$R$1556,6,FALSE)</f>
        <v>PGAE</v>
      </c>
      <c r="K766" t="str">
        <f>IF(ISERROR(VLOOKUP($A766,'2021_NQC_List-11_13'!$A$2:$T$1532,4,FALSE)),"","NQC")</f>
        <v>NQC</v>
      </c>
      <c r="L766" s="3" t="str">
        <f>IF(ISERROR(VLOOKUP($A766,'2021_NQC_List-11_13'!$A$2:$T$1532,4,FALSE)),"",VLOOKUP($A766,'2021_NQC_List-11_13'!$A$2:$T$1532,18,FALSE))</f>
        <v>FC</v>
      </c>
      <c r="M766">
        <f>IF($K766="NQC",VLOOKUP($A766,'2021_NQC_List-11_13'!$A$2:$T$1532,4,FALSE),0)</f>
        <v>135.16</v>
      </c>
      <c r="N766">
        <f>IF($K766="NQC",VLOOKUP($A766,'2021_NQC_List-11_13'!$A$2:$T$1532,5,FALSE),0)</f>
        <v>140.53</v>
      </c>
      <c r="O766">
        <f>IF($K766="NQC",VLOOKUP($A766,'2021_NQC_List-11_13'!$A$2:$T$1532,6,FALSE),0)</f>
        <v>95.69</v>
      </c>
      <c r="P766">
        <f>IF($K766="NQC",VLOOKUP($A766,'2021_NQC_List-11_13'!$A$2:$T$1532,7,FALSE),0)</f>
        <v>138.21</v>
      </c>
      <c r="Q766">
        <f>IF($K766="NQC",VLOOKUP($A766,'2021_NQC_List-11_13'!$A$2:$T$1532,8,FALSE),0)</f>
        <v>245.54</v>
      </c>
      <c r="R766">
        <f>IF($K766="NQC",VLOOKUP($A766,'2021_NQC_List-11_13'!$A$2:$T$1532,9,FALSE),0)</f>
        <v>366.05</v>
      </c>
      <c r="S766">
        <f>IF($K766="NQC",VLOOKUP($A766,'2021_NQC_List-11_13'!$A$2:$T$1532,10,FALSE),0)</f>
        <v>860.75</v>
      </c>
      <c r="T766">
        <f>IF($K766="NQC",VLOOKUP($A766,'2021_NQC_List-11_13'!$A$2:$T$1532,11,FALSE),0)</f>
        <v>747.59</v>
      </c>
      <c r="U766">
        <f>IF($K766="NQC",VLOOKUP($A766,'2021_NQC_List-11_13'!$A$2:$T$1532,12,FALSE),0)</f>
        <v>407.03</v>
      </c>
      <c r="V766">
        <f>IF($K766="NQC",VLOOKUP($A766,'2021_NQC_List-11_13'!$A$2:$T$1532,13,FALSE),0)</f>
        <v>195.42</v>
      </c>
      <c r="W766">
        <f>IF($K766="NQC",VLOOKUP($A766,'2021_NQC_List-11_13'!$A$2:$T$1532,14,FALSE),0)</f>
        <v>224.87</v>
      </c>
      <c r="X766">
        <f>IF($K766="NQC",VLOOKUP($A766,'2021_NQC_List-11_13'!$A$2:$T$1532,15,FALSE),0)</f>
        <v>177.94</v>
      </c>
      <c r="Y766" t="str">
        <f t="shared" si="23"/>
        <v>Hydro-Large Hydro</v>
      </c>
      <c r="AA766" t="s">
        <v>4341</v>
      </c>
    </row>
    <row r="767" spans="1:27" x14ac:dyDescent="0.3">
      <c r="A767" t="str">
        <f>'OASIS-11_26'!E798</f>
        <v>DELAMO_2_SOLRC1</v>
      </c>
      <c r="B767" t="str">
        <f>'OASIS-11_26'!G798</f>
        <v>Golden Springs Building C1</v>
      </c>
      <c r="C767" t="str">
        <f>VLOOKUP($A767,'OASIS-11_26'!$E$2:$R$1556,2,FALSE)</f>
        <v>GEN</v>
      </c>
      <c r="D767" s="1">
        <f>VLOOKUP($A767,'OASIS-11_26'!$E$2:$R$1556,11,FALSE)</f>
        <v>40949</v>
      </c>
      <c r="E767" s="3">
        <f t="shared" si="22"/>
        <v>2012</v>
      </c>
      <c r="F767" t="str">
        <f>VLOOKUP($A767,'OASIS-11_26'!$E$2:$R$1556,9,FALSE)</f>
        <v>SUN</v>
      </c>
      <c r="G767" t="str">
        <f>VLOOKUP($A767,'OASIS-11_26'!$E$2:$R$1556,8,FALSE)</f>
        <v>PHOTO VOLTAIC</v>
      </c>
      <c r="H767">
        <f>VLOOKUP($A767,'OASIS-11_26'!$E$2:$R$1556,4,FALSE)</f>
        <v>1.1599999999999999</v>
      </c>
      <c r="I767">
        <f>VLOOKUP($A767,'OASIS-11_26'!$E$2:$R$1556,5,FALSE)</f>
        <v>1.3</v>
      </c>
      <c r="J767" t="str">
        <f>VLOOKUP($A767,'OASIS-11_26'!$E$2:$R$1556,6,FALSE)</f>
        <v>SCE</v>
      </c>
      <c r="K767" t="str">
        <f>IF(ISERROR(VLOOKUP($A767,'2021_NQC_List-11_13'!$A$2:$T$1532,4,FALSE)),"","NQC")</f>
        <v>NQC</v>
      </c>
      <c r="L767" s="3" t="str">
        <f>IF(ISERROR(VLOOKUP($A767,'2021_NQC_List-11_13'!$A$2:$T$1532,4,FALSE)),"",VLOOKUP($A767,'2021_NQC_List-11_13'!$A$2:$T$1532,18,FALSE))</f>
        <v>EO</v>
      </c>
      <c r="M767">
        <f>IF($K767="NQC",VLOOKUP($A767,'2021_NQC_List-11_13'!$A$2:$T$1532,4,FALSE),0)</f>
        <v>0</v>
      </c>
      <c r="N767">
        <f>IF($K767="NQC",VLOOKUP($A767,'2021_NQC_List-11_13'!$A$2:$T$1532,5,FALSE),0)</f>
        <v>0</v>
      </c>
      <c r="O767">
        <f>IF($K767="NQC",VLOOKUP($A767,'2021_NQC_List-11_13'!$A$2:$T$1532,6,FALSE),0)</f>
        <v>0</v>
      </c>
      <c r="P767">
        <f>IF($K767="NQC",VLOOKUP($A767,'2021_NQC_List-11_13'!$A$2:$T$1532,7,FALSE),0)</f>
        <v>0</v>
      </c>
      <c r="Q767">
        <f>IF($K767="NQC",VLOOKUP($A767,'2021_NQC_List-11_13'!$A$2:$T$1532,8,FALSE),0)</f>
        <v>0</v>
      </c>
      <c r="R767">
        <f>IF($K767="NQC",VLOOKUP($A767,'2021_NQC_List-11_13'!$A$2:$T$1532,9,FALSE),0)</f>
        <v>0</v>
      </c>
      <c r="S767">
        <f>IF($K767="NQC",VLOOKUP($A767,'2021_NQC_List-11_13'!$A$2:$T$1532,10,FALSE),0)</f>
        <v>0</v>
      </c>
      <c r="T767">
        <f>IF($K767="NQC",VLOOKUP($A767,'2021_NQC_List-11_13'!$A$2:$T$1532,11,FALSE),0)</f>
        <v>0</v>
      </c>
      <c r="U767">
        <f>IF($K767="NQC",VLOOKUP($A767,'2021_NQC_List-11_13'!$A$2:$T$1532,12,FALSE),0)</f>
        <v>0</v>
      </c>
      <c r="V767">
        <f>IF($K767="NQC",VLOOKUP($A767,'2021_NQC_List-11_13'!$A$2:$T$1532,13,FALSE),0)</f>
        <v>0</v>
      </c>
      <c r="W767">
        <f>IF($K767="NQC",VLOOKUP($A767,'2021_NQC_List-11_13'!$A$2:$T$1532,14,FALSE),0)</f>
        <v>0</v>
      </c>
      <c r="X767">
        <f>IF($K767="NQC",VLOOKUP($A767,'2021_NQC_List-11_13'!$A$2:$T$1532,15,FALSE),0)</f>
        <v>0</v>
      </c>
      <c r="Y767" t="str">
        <f t="shared" si="23"/>
        <v>Non-Hydro</v>
      </c>
      <c r="AA767" t="s">
        <v>4341</v>
      </c>
    </row>
    <row r="768" spans="1:27" x14ac:dyDescent="0.3">
      <c r="A768" t="str">
        <f>'OASIS-11_26'!E799</f>
        <v>DEXZEL_1_UNIT</v>
      </c>
      <c r="B768" t="str">
        <f>'OASIS-11_26'!G799</f>
        <v>Western Power and Steam Cogeneration</v>
      </c>
      <c r="C768" t="str">
        <f>VLOOKUP($A768,'OASIS-11_26'!$E$2:$R$1556,2,FALSE)</f>
        <v>GEN</v>
      </c>
      <c r="D768" s="1">
        <f>VLOOKUP($A768,'OASIS-11_26'!$E$2:$R$1556,11,FALSE)</f>
        <v>32842</v>
      </c>
      <c r="E768" s="3">
        <f t="shared" si="22"/>
        <v>1989</v>
      </c>
      <c r="F768" t="str">
        <f>VLOOKUP($A768,'OASIS-11_26'!$E$2:$R$1556,9,FALSE)</f>
        <v>NATURAL GAS</v>
      </c>
      <c r="G768" t="str">
        <f>VLOOKUP($A768,'OASIS-11_26'!$E$2:$R$1556,8,FALSE)</f>
        <v>COMBUSTION TURBINE</v>
      </c>
      <c r="H768">
        <f>VLOOKUP($A768,'OASIS-11_26'!$E$2:$R$1556,4,FALSE)</f>
        <v>20</v>
      </c>
      <c r="I768">
        <f>VLOOKUP($A768,'OASIS-11_26'!$E$2:$R$1556,5,FALSE)</f>
        <v>36.799999999999997</v>
      </c>
      <c r="J768" t="str">
        <f>VLOOKUP($A768,'OASIS-11_26'!$E$2:$R$1556,6,FALSE)</f>
        <v>PGAE</v>
      </c>
      <c r="K768" t="str">
        <f>IF(ISERROR(VLOOKUP($A768,'2021_NQC_List-11_13'!$A$2:$T$1532,4,FALSE)),"","NQC")</f>
        <v>NQC</v>
      </c>
      <c r="L768" s="3" t="str">
        <f>IF(ISERROR(VLOOKUP($A768,'2021_NQC_List-11_13'!$A$2:$T$1532,4,FALSE)),"",VLOOKUP($A768,'2021_NQC_List-11_13'!$A$2:$T$1532,18,FALSE))</f>
        <v>FC</v>
      </c>
      <c r="M768">
        <f>IF($K768="NQC",VLOOKUP($A768,'2021_NQC_List-11_13'!$A$2:$T$1532,4,FALSE),0)</f>
        <v>17.46</v>
      </c>
      <c r="N768">
        <f>IF($K768="NQC",VLOOKUP($A768,'2021_NQC_List-11_13'!$A$2:$T$1532,5,FALSE),0)</f>
        <v>17.55</v>
      </c>
      <c r="O768">
        <f>IF($K768="NQC",VLOOKUP($A768,'2021_NQC_List-11_13'!$A$2:$T$1532,6,FALSE),0)</f>
        <v>17.41</v>
      </c>
      <c r="P768">
        <f>IF($K768="NQC",VLOOKUP($A768,'2021_NQC_List-11_13'!$A$2:$T$1532,7,FALSE),0)</f>
        <v>12.17</v>
      </c>
      <c r="Q768">
        <f>IF($K768="NQC",VLOOKUP($A768,'2021_NQC_List-11_13'!$A$2:$T$1532,8,FALSE),0)</f>
        <v>17.38</v>
      </c>
      <c r="R768">
        <f>IF($K768="NQC",VLOOKUP($A768,'2021_NQC_List-11_13'!$A$2:$T$1532,9,FALSE),0)</f>
        <v>17.13</v>
      </c>
      <c r="S768">
        <f>IF($K768="NQC",VLOOKUP($A768,'2021_NQC_List-11_13'!$A$2:$T$1532,10,FALSE),0)</f>
        <v>17.47</v>
      </c>
      <c r="T768">
        <f>IF($K768="NQC",VLOOKUP($A768,'2021_NQC_List-11_13'!$A$2:$T$1532,11,FALSE),0)</f>
        <v>16.95</v>
      </c>
      <c r="U768">
        <f>IF($K768="NQC",VLOOKUP($A768,'2021_NQC_List-11_13'!$A$2:$T$1532,12,FALSE),0)</f>
        <v>17.41</v>
      </c>
      <c r="V768">
        <f>IF($K768="NQC",VLOOKUP($A768,'2021_NQC_List-11_13'!$A$2:$T$1532,13,FALSE),0)</f>
        <v>16.77</v>
      </c>
      <c r="W768">
        <f>IF($K768="NQC",VLOOKUP($A768,'2021_NQC_List-11_13'!$A$2:$T$1532,14,FALSE),0)</f>
        <v>14.86</v>
      </c>
      <c r="X768">
        <f>IF($K768="NQC",VLOOKUP($A768,'2021_NQC_List-11_13'!$A$2:$T$1532,15,FALSE),0)</f>
        <v>13.39</v>
      </c>
      <c r="Y768" t="str">
        <f t="shared" si="23"/>
        <v>Non-Hydro</v>
      </c>
      <c r="AA768" t="s">
        <v>4341</v>
      </c>
    </row>
    <row r="769" spans="1:28" x14ac:dyDescent="0.3">
      <c r="A769" t="str">
        <f>'OASIS-11_26'!E800</f>
        <v>DVLCYN_1_UNITS</v>
      </c>
      <c r="B769" t="str">
        <f>'OASIS-11_26'!G800</f>
        <v>DEVIL CANYON HYDRO UNITS 1-4 AGGREGATE</v>
      </c>
      <c r="C769" t="str">
        <f>VLOOKUP($A769,'OASIS-11_26'!$E$2:$R$1556,2,FALSE)</f>
        <v>GEN</v>
      </c>
      <c r="D769" s="1">
        <f>VLOOKUP($A769,'OASIS-11_26'!$E$2:$R$1556,11,FALSE)</f>
        <v>26299</v>
      </c>
      <c r="E769" s="3">
        <f t="shared" si="22"/>
        <v>1972</v>
      </c>
      <c r="F769" t="str">
        <f>VLOOKUP($A769,'OASIS-11_26'!$E$2:$R$1556,9,FALSE)</f>
        <v>WATER</v>
      </c>
      <c r="G769" t="str">
        <f>VLOOKUP($A769,'OASIS-11_26'!$E$2:$R$1556,8,FALSE)</f>
        <v>HYDRO</v>
      </c>
      <c r="H769">
        <f>VLOOKUP($A769,'OASIS-11_26'!$E$2:$R$1556,4,FALSE)</f>
        <v>235</v>
      </c>
      <c r="I769">
        <f>VLOOKUP($A769,'OASIS-11_26'!$E$2:$R$1556,5,FALSE)</f>
        <v>0</v>
      </c>
      <c r="J769" t="str">
        <f>VLOOKUP($A769,'OASIS-11_26'!$E$2:$R$1556,6,FALSE)</f>
        <v>SCE</v>
      </c>
      <c r="K769" t="str">
        <f>IF(ISERROR(VLOOKUP($A769,'2021_NQC_List-11_13'!$A$2:$T$1532,4,FALSE)),"","NQC")</f>
        <v>NQC</v>
      </c>
      <c r="L769" s="3" t="str">
        <f>IF(ISERROR(VLOOKUP($A769,'2021_NQC_List-11_13'!$A$2:$T$1532,4,FALSE)),"",VLOOKUP($A769,'2021_NQC_List-11_13'!$A$2:$T$1532,18,FALSE))</f>
        <v>FC</v>
      </c>
      <c r="M769">
        <f>IF($K769="NQC",VLOOKUP($A769,'2021_NQC_List-11_13'!$A$2:$T$1532,4,FALSE),0)</f>
        <v>32.07</v>
      </c>
      <c r="N769">
        <f>IF($K769="NQC",VLOOKUP($A769,'2021_NQC_List-11_13'!$A$2:$T$1532,5,FALSE),0)</f>
        <v>75.38</v>
      </c>
      <c r="O769">
        <f>IF($K769="NQC",VLOOKUP($A769,'2021_NQC_List-11_13'!$A$2:$T$1532,6,FALSE),0)</f>
        <v>104.07</v>
      </c>
      <c r="P769">
        <f>IF($K769="NQC",VLOOKUP($A769,'2021_NQC_List-11_13'!$A$2:$T$1532,7,FALSE),0)</f>
        <v>134.15</v>
      </c>
      <c r="Q769">
        <f>IF($K769="NQC",VLOOKUP($A769,'2021_NQC_List-11_13'!$A$2:$T$1532,8,FALSE),0)</f>
        <v>150.41</v>
      </c>
      <c r="R769">
        <f>IF($K769="NQC",VLOOKUP($A769,'2021_NQC_List-11_13'!$A$2:$T$1532,9,FALSE),0)</f>
        <v>165.17</v>
      </c>
      <c r="S769">
        <f>IF($K769="NQC",VLOOKUP($A769,'2021_NQC_List-11_13'!$A$2:$T$1532,10,FALSE),0)</f>
        <v>172.63</v>
      </c>
      <c r="T769">
        <f>IF($K769="NQC",VLOOKUP($A769,'2021_NQC_List-11_13'!$A$2:$T$1532,11,FALSE),0)</f>
        <v>176.26</v>
      </c>
      <c r="U769">
        <f>IF($K769="NQC",VLOOKUP($A769,'2021_NQC_List-11_13'!$A$2:$T$1532,12,FALSE),0)</f>
        <v>186.01</v>
      </c>
      <c r="V769">
        <f>IF($K769="NQC",VLOOKUP($A769,'2021_NQC_List-11_13'!$A$2:$T$1532,13,FALSE),0)</f>
        <v>182.6</v>
      </c>
      <c r="W769">
        <f>IF($K769="NQC",VLOOKUP($A769,'2021_NQC_List-11_13'!$A$2:$T$1532,14,FALSE),0)</f>
        <v>172.79</v>
      </c>
      <c r="X769">
        <f>IF($K769="NQC",VLOOKUP($A769,'2021_NQC_List-11_13'!$A$2:$T$1532,15,FALSE),0)</f>
        <v>156.99</v>
      </c>
      <c r="Y769" t="str">
        <f t="shared" si="23"/>
        <v>Hydro-Large Hydro</v>
      </c>
      <c r="AA769" t="s">
        <v>4341</v>
      </c>
    </row>
    <row r="770" spans="1:28" x14ac:dyDescent="0.3">
      <c r="A770" t="str">
        <f>'OASIS-11_26'!E801</f>
        <v>MIRLOM_2_RTS033</v>
      </c>
      <c r="B770" t="str">
        <f>'OASIS-11_26'!G801</f>
        <v>SPVP033</v>
      </c>
      <c r="C770" t="str">
        <f>VLOOKUP($A770,'OASIS-11_26'!$E$2:$R$1556,2,FALSE)</f>
        <v>GEN</v>
      </c>
      <c r="D770" s="1">
        <f>VLOOKUP($A770,'OASIS-11_26'!$E$2:$R$1556,11,FALSE)</f>
        <v>41491</v>
      </c>
      <c r="E770" s="3">
        <f t="shared" ref="E770:E833" si="24">IF(YEAR(D770)&lt;&gt;1900,YEAR(D770),"")</f>
        <v>2013</v>
      </c>
      <c r="F770" t="str">
        <f>VLOOKUP($A770,'OASIS-11_26'!$E$2:$R$1556,9,FALSE)</f>
        <v>SUN</v>
      </c>
      <c r="G770" t="str">
        <f>VLOOKUP($A770,'OASIS-11_26'!$E$2:$R$1556,8,FALSE)</f>
        <v>PHOTO VOLTAIC</v>
      </c>
      <c r="H770">
        <f>VLOOKUP($A770,'OASIS-11_26'!$E$2:$R$1556,4,FALSE)</f>
        <v>1</v>
      </c>
      <c r="I770">
        <f>VLOOKUP($A770,'OASIS-11_26'!$E$2:$R$1556,5,FALSE)</f>
        <v>1</v>
      </c>
      <c r="J770" t="str">
        <f>VLOOKUP($A770,'OASIS-11_26'!$E$2:$R$1556,6,FALSE)</f>
        <v>SCE</v>
      </c>
      <c r="K770" t="str">
        <f>IF(ISERROR(VLOOKUP($A770,'2021_NQC_List-11_13'!$A$2:$T$1532,4,FALSE)),"","NQC")</f>
        <v>NQC</v>
      </c>
      <c r="L770" s="3" t="str">
        <f>IF(ISERROR(VLOOKUP($A770,'2021_NQC_List-11_13'!$A$2:$T$1532,4,FALSE)),"",VLOOKUP($A770,'2021_NQC_List-11_13'!$A$2:$T$1532,18,FALSE))</f>
        <v>FC</v>
      </c>
      <c r="M770">
        <f>IF($K770="NQC",VLOOKUP($A770,'2021_NQC_List-11_13'!$A$2:$T$1532,4,FALSE),0)</f>
        <v>0.04</v>
      </c>
      <c r="N770">
        <f>IF($K770="NQC",VLOOKUP($A770,'2021_NQC_List-11_13'!$A$2:$T$1532,5,FALSE),0)</f>
        <v>0.03</v>
      </c>
      <c r="O770">
        <f>IF($K770="NQC",VLOOKUP($A770,'2021_NQC_List-11_13'!$A$2:$T$1532,6,FALSE),0)</f>
        <v>0.18</v>
      </c>
      <c r="P770">
        <f>IF($K770="NQC",VLOOKUP($A770,'2021_NQC_List-11_13'!$A$2:$T$1532,7,FALSE),0)</f>
        <v>0.15</v>
      </c>
      <c r="Q770">
        <f>IF($K770="NQC",VLOOKUP($A770,'2021_NQC_List-11_13'!$A$2:$T$1532,8,FALSE),0)</f>
        <v>0.16</v>
      </c>
      <c r="R770">
        <f>IF($K770="NQC",VLOOKUP($A770,'2021_NQC_List-11_13'!$A$2:$T$1532,9,FALSE),0)</f>
        <v>0.31</v>
      </c>
      <c r="S770">
        <f>IF($K770="NQC",VLOOKUP($A770,'2021_NQC_List-11_13'!$A$2:$T$1532,10,FALSE),0)</f>
        <v>0.39</v>
      </c>
      <c r="T770">
        <f>IF($K770="NQC",VLOOKUP($A770,'2021_NQC_List-11_13'!$A$2:$T$1532,11,FALSE),0)</f>
        <v>0.27</v>
      </c>
      <c r="U770">
        <f>IF($K770="NQC",VLOOKUP($A770,'2021_NQC_List-11_13'!$A$2:$T$1532,12,FALSE),0)</f>
        <v>0.14000000000000001</v>
      </c>
      <c r="V770">
        <f>IF($K770="NQC",VLOOKUP($A770,'2021_NQC_List-11_13'!$A$2:$T$1532,13,FALSE),0)</f>
        <v>0.02</v>
      </c>
      <c r="W770">
        <f>IF($K770="NQC",VLOOKUP($A770,'2021_NQC_List-11_13'!$A$2:$T$1532,14,FALSE),0)</f>
        <v>0.02</v>
      </c>
      <c r="X770">
        <f>IF($K770="NQC",VLOOKUP($A770,'2021_NQC_List-11_13'!$A$2:$T$1532,15,FALSE),0)</f>
        <v>0</v>
      </c>
      <c r="Y770" t="str">
        <f t="shared" ref="Y770:Y833" si="25">IF($G770="Pumped Storage","Hydro-Pumped Storage",IF($G770="Pump","Hydro-Pump",IF($F770&lt;&gt;"Water","Non-Hydro",IF($H770&gt;30,"Hydro-Large Hydro","Hydro-Small Hydro"))))</f>
        <v>Non-Hydro</v>
      </c>
      <c r="AA770" t="s">
        <v>4341</v>
      </c>
    </row>
    <row r="771" spans="1:28" x14ac:dyDescent="0.3">
      <c r="A771" t="str">
        <f>'OASIS-11_26'!E802</f>
        <v>VICTOR_1_SLRHES</v>
      </c>
      <c r="B771" t="str">
        <f>'OASIS-11_26'!G802</f>
        <v>Sunedison - Hesperia</v>
      </c>
      <c r="C771" t="str">
        <f>VLOOKUP($A771,'OASIS-11_26'!$E$2:$R$1556,2,FALSE)</f>
        <v>GEN</v>
      </c>
      <c r="D771" s="1">
        <f>VLOOKUP($A771,'OASIS-11_26'!$E$2:$R$1556,11,FALSE)</f>
        <v>41859</v>
      </c>
      <c r="E771" s="3">
        <f t="shared" si="24"/>
        <v>2014</v>
      </c>
      <c r="F771" t="str">
        <f>VLOOKUP($A771,'OASIS-11_26'!$E$2:$R$1556,9,FALSE)</f>
        <v>SUN</v>
      </c>
      <c r="G771" t="str">
        <f>VLOOKUP($A771,'OASIS-11_26'!$E$2:$R$1556,8,FALSE)</f>
        <v>PHOTO VOLTAIC</v>
      </c>
      <c r="H771">
        <f>VLOOKUP($A771,'OASIS-11_26'!$E$2:$R$1556,4,FALSE)</f>
        <v>1.5</v>
      </c>
      <c r="I771">
        <f>VLOOKUP($A771,'OASIS-11_26'!$E$2:$R$1556,5,FALSE)</f>
        <v>1.5</v>
      </c>
      <c r="J771" t="str">
        <f>VLOOKUP($A771,'OASIS-11_26'!$E$2:$R$1556,6,FALSE)</f>
        <v>SCE</v>
      </c>
      <c r="K771" t="str">
        <f>IF(ISERROR(VLOOKUP($A771,'2021_NQC_List-11_13'!$A$2:$T$1532,4,FALSE)),"","NQC")</f>
        <v>NQC</v>
      </c>
      <c r="L771" s="3" t="str">
        <f>IF(ISERROR(VLOOKUP($A771,'2021_NQC_List-11_13'!$A$2:$T$1532,4,FALSE)),"",VLOOKUP($A771,'2021_NQC_List-11_13'!$A$2:$T$1532,18,FALSE))</f>
        <v>EO</v>
      </c>
      <c r="M771">
        <f>IF($K771="NQC",VLOOKUP($A771,'2021_NQC_List-11_13'!$A$2:$T$1532,4,FALSE),0)</f>
        <v>0</v>
      </c>
      <c r="N771">
        <f>IF($K771="NQC",VLOOKUP($A771,'2021_NQC_List-11_13'!$A$2:$T$1532,5,FALSE),0)</f>
        <v>0</v>
      </c>
      <c r="O771">
        <f>IF($K771="NQC",VLOOKUP($A771,'2021_NQC_List-11_13'!$A$2:$T$1532,6,FALSE),0)</f>
        <v>0</v>
      </c>
      <c r="P771">
        <f>IF($K771="NQC",VLOOKUP($A771,'2021_NQC_List-11_13'!$A$2:$T$1532,7,FALSE),0)</f>
        <v>0</v>
      </c>
      <c r="Q771">
        <f>IF($K771="NQC",VLOOKUP($A771,'2021_NQC_List-11_13'!$A$2:$T$1532,8,FALSE),0)</f>
        <v>0</v>
      </c>
      <c r="R771">
        <f>IF($K771="NQC",VLOOKUP($A771,'2021_NQC_List-11_13'!$A$2:$T$1532,9,FALSE),0)</f>
        <v>0</v>
      </c>
      <c r="S771">
        <f>IF($K771="NQC",VLOOKUP($A771,'2021_NQC_List-11_13'!$A$2:$T$1532,10,FALSE),0)</f>
        <v>0</v>
      </c>
      <c r="T771">
        <f>IF($K771="NQC",VLOOKUP($A771,'2021_NQC_List-11_13'!$A$2:$T$1532,11,FALSE),0)</f>
        <v>0</v>
      </c>
      <c r="U771">
        <f>IF($K771="NQC",VLOOKUP($A771,'2021_NQC_List-11_13'!$A$2:$T$1532,12,FALSE),0)</f>
        <v>0</v>
      </c>
      <c r="V771">
        <f>IF($K771="NQC",VLOOKUP($A771,'2021_NQC_List-11_13'!$A$2:$T$1532,13,FALSE),0)</f>
        <v>0</v>
      </c>
      <c r="W771">
        <f>IF($K771="NQC",VLOOKUP($A771,'2021_NQC_List-11_13'!$A$2:$T$1532,14,FALSE),0)</f>
        <v>0</v>
      </c>
      <c r="X771">
        <f>IF($K771="NQC",VLOOKUP($A771,'2021_NQC_List-11_13'!$A$2:$T$1532,15,FALSE),0)</f>
        <v>0</v>
      </c>
      <c r="Y771" t="str">
        <f t="shared" si="25"/>
        <v>Non-Hydro</v>
      </c>
      <c r="AA771" t="s">
        <v>4341</v>
      </c>
    </row>
    <row r="772" spans="1:28" x14ac:dyDescent="0.3">
      <c r="A772" t="str">
        <f>'OASIS-11_26'!E803</f>
        <v>PSWEET_1_STCRUZ</v>
      </c>
      <c r="B772" t="str">
        <f>'OASIS-11_26'!G803</f>
        <v>Santa Cruz Energy LLC</v>
      </c>
      <c r="C772" t="str">
        <f>VLOOKUP($A772,'OASIS-11_26'!$E$2:$R$1556,2,FALSE)</f>
        <v>GEN</v>
      </c>
      <c r="D772" s="1">
        <f>VLOOKUP($A772,'OASIS-11_26'!$E$2:$R$1556,11,FALSE)</f>
        <v>40215</v>
      </c>
      <c r="E772" s="3">
        <f t="shared" si="24"/>
        <v>2010</v>
      </c>
      <c r="F772" t="str">
        <f>VLOOKUP($A772,'OASIS-11_26'!$E$2:$R$1556,9,FALSE)</f>
        <v>BIOGAS</v>
      </c>
      <c r="G772" t="str">
        <f>VLOOKUP($A772,'OASIS-11_26'!$E$2:$R$1556,8,FALSE)</f>
        <v>RECIPROCATING ENGINE</v>
      </c>
      <c r="H772">
        <f>VLOOKUP($A772,'OASIS-11_26'!$E$2:$R$1556,4,FALSE)</f>
        <v>1.6</v>
      </c>
      <c r="I772">
        <f>VLOOKUP($A772,'OASIS-11_26'!$E$2:$R$1556,5,FALSE)</f>
        <v>1.6</v>
      </c>
      <c r="J772" t="str">
        <f>VLOOKUP($A772,'OASIS-11_26'!$E$2:$R$1556,6,FALSE)</f>
        <v>PGAE</v>
      </c>
      <c r="K772" t="str">
        <f>IF(ISERROR(VLOOKUP($A772,'2021_NQC_List-11_13'!$A$2:$T$1532,4,FALSE)),"","NQC")</f>
        <v>NQC</v>
      </c>
      <c r="L772" s="3" t="str">
        <f>IF(ISERROR(VLOOKUP($A772,'2021_NQC_List-11_13'!$A$2:$T$1532,4,FALSE)),"",VLOOKUP($A772,'2021_NQC_List-11_13'!$A$2:$T$1532,18,FALSE))</f>
        <v>EO</v>
      </c>
      <c r="M772">
        <f>IF($K772="NQC",VLOOKUP($A772,'2021_NQC_List-11_13'!$A$2:$T$1532,4,FALSE),0)</f>
        <v>0</v>
      </c>
      <c r="N772">
        <f>IF($K772="NQC",VLOOKUP($A772,'2021_NQC_List-11_13'!$A$2:$T$1532,5,FALSE),0)</f>
        <v>0</v>
      </c>
      <c r="O772">
        <f>IF($K772="NQC",VLOOKUP($A772,'2021_NQC_List-11_13'!$A$2:$T$1532,6,FALSE),0)</f>
        <v>0</v>
      </c>
      <c r="P772">
        <f>IF($K772="NQC",VLOOKUP($A772,'2021_NQC_List-11_13'!$A$2:$T$1532,7,FALSE),0)</f>
        <v>0</v>
      </c>
      <c r="Q772">
        <f>IF($K772="NQC",VLOOKUP($A772,'2021_NQC_List-11_13'!$A$2:$T$1532,8,FALSE),0)</f>
        <v>0</v>
      </c>
      <c r="R772">
        <f>IF($K772="NQC",VLOOKUP($A772,'2021_NQC_List-11_13'!$A$2:$T$1532,9,FALSE),0)</f>
        <v>0</v>
      </c>
      <c r="S772">
        <f>IF($K772="NQC",VLOOKUP($A772,'2021_NQC_List-11_13'!$A$2:$T$1532,10,FALSE),0)</f>
        <v>0</v>
      </c>
      <c r="T772">
        <f>IF($K772="NQC",VLOOKUP($A772,'2021_NQC_List-11_13'!$A$2:$T$1532,11,FALSE),0)</f>
        <v>0</v>
      </c>
      <c r="U772">
        <f>IF($K772="NQC",VLOOKUP($A772,'2021_NQC_List-11_13'!$A$2:$T$1532,12,FALSE),0)</f>
        <v>0</v>
      </c>
      <c r="V772">
        <f>IF($K772="NQC",VLOOKUP($A772,'2021_NQC_List-11_13'!$A$2:$T$1532,13,FALSE),0)</f>
        <v>0</v>
      </c>
      <c r="W772">
        <f>IF($K772="NQC",VLOOKUP($A772,'2021_NQC_List-11_13'!$A$2:$T$1532,14,FALSE),0)</f>
        <v>0</v>
      </c>
      <c r="X772">
        <f>IF($K772="NQC",VLOOKUP($A772,'2021_NQC_List-11_13'!$A$2:$T$1532,15,FALSE),0)</f>
        <v>0</v>
      </c>
      <c r="Y772" t="str">
        <f t="shared" si="25"/>
        <v>Non-Hydro</v>
      </c>
      <c r="AA772" t="s">
        <v>4341</v>
      </c>
    </row>
    <row r="773" spans="1:28" x14ac:dyDescent="0.3">
      <c r="A773" t="str">
        <f>'OASIS-11_26'!E804</f>
        <v>CAVLSR_2_RSOLAR</v>
      </c>
      <c r="B773" t="str">
        <f>'OASIS-11_26'!G804</f>
        <v>California Valley Solar Ranch-Phase A</v>
      </c>
      <c r="C773" t="str">
        <f>VLOOKUP($A773,'OASIS-11_26'!$E$2:$R$1556,2,FALSE)</f>
        <v>GEN</v>
      </c>
      <c r="D773" s="1">
        <f>VLOOKUP($A773,'OASIS-11_26'!$E$2:$R$1556,11,FALSE)</f>
        <v>41579</v>
      </c>
      <c r="E773" s="3">
        <f t="shared" si="24"/>
        <v>2013</v>
      </c>
      <c r="F773" t="str">
        <f>VLOOKUP($A773,'OASIS-11_26'!$E$2:$R$1556,9,FALSE)</f>
        <v>SUN</v>
      </c>
      <c r="G773" t="str">
        <f>VLOOKUP($A773,'OASIS-11_26'!$E$2:$R$1556,8,FALSE)</f>
        <v>PHOTO VOLTAIC</v>
      </c>
      <c r="H773">
        <f>VLOOKUP($A773,'OASIS-11_26'!$E$2:$R$1556,4,FALSE)</f>
        <v>210</v>
      </c>
      <c r="I773">
        <f>VLOOKUP($A773,'OASIS-11_26'!$E$2:$R$1556,5,FALSE)</f>
        <v>210</v>
      </c>
      <c r="J773" t="str">
        <f>VLOOKUP($A773,'OASIS-11_26'!$E$2:$R$1556,6,FALSE)</f>
        <v>PGAE</v>
      </c>
      <c r="K773" t="str">
        <f>IF(ISERROR(VLOOKUP($A773,'2021_NQC_List-11_13'!$A$2:$T$1532,4,FALSE)),"","NQC")</f>
        <v>NQC</v>
      </c>
      <c r="L773" s="3" t="str">
        <f>IF(ISERROR(VLOOKUP($A773,'2021_NQC_List-11_13'!$A$2:$T$1532,4,FALSE)),"",VLOOKUP($A773,'2021_NQC_List-11_13'!$A$2:$T$1532,18,FALSE))</f>
        <v>FC</v>
      </c>
      <c r="M773">
        <f>IF($K773="NQC",VLOOKUP($A773,'2021_NQC_List-11_13'!$A$2:$T$1532,4,FALSE),0)</f>
        <v>8.4</v>
      </c>
      <c r="N773">
        <f>IF($K773="NQC",VLOOKUP($A773,'2021_NQC_List-11_13'!$A$2:$T$1532,5,FALSE),0)</f>
        <v>6.3</v>
      </c>
      <c r="O773">
        <f>IF($K773="NQC",VLOOKUP($A773,'2021_NQC_List-11_13'!$A$2:$T$1532,6,FALSE),0)</f>
        <v>37.799999999999997</v>
      </c>
      <c r="P773">
        <f>IF($K773="NQC",VLOOKUP($A773,'2021_NQC_List-11_13'!$A$2:$T$1532,7,FALSE),0)</f>
        <v>31.5</v>
      </c>
      <c r="Q773">
        <f>IF($K773="NQC",VLOOKUP($A773,'2021_NQC_List-11_13'!$A$2:$T$1532,8,FALSE),0)</f>
        <v>33.6</v>
      </c>
      <c r="R773">
        <f>IF($K773="NQC",VLOOKUP($A773,'2021_NQC_List-11_13'!$A$2:$T$1532,9,FALSE),0)</f>
        <v>65.099999999999994</v>
      </c>
      <c r="S773">
        <f>IF($K773="NQC",VLOOKUP($A773,'2021_NQC_List-11_13'!$A$2:$T$1532,10,FALSE),0)</f>
        <v>81.900000000000006</v>
      </c>
      <c r="T773">
        <f>IF($K773="NQC",VLOOKUP($A773,'2021_NQC_List-11_13'!$A$2:$T$1532,11,FALSE),0)</f>
        <v>56.7</v>
      </c>
      <c r="U773">
        <f>IF($K773="NQC",VLOOKUP($A773,'2021_NQC_List-11_13'!$A$2:$T$1532,12,FALSE),0)</f>
        <v>29.4</v>
      </c>
      <c r="V773">
        <f>IF($K773="NQC",VLOOKUP($A773,'2021_NQC_List-11_13'!$A$2:$T$1532,13,FALSE),0)</f>
        <v>4.2</v>
      </c>
      <c r="W773">
        <f>IF($K773="NQC",VLOOKUP($A773,'2021_NQC_List-11_13'!$A$2:$T$1532,14,FALSE),0)</f>
        <v>4.2</v>
      </c>
      <c r="X773">
        <f>IF($K773="NQC",VLOOKUP($A773,'2021_NQC_List-11_13'!$A$2:$T$1532,15,FALSE),0)</f>
        <v>0</v>
      </c>
      <c r="Y773" t="str">
        <f t="shared" si="25"/>
        <v>Non-Hydro</v>
      </c>
      <c r="AA773" t="s">
        <v>4341</v>
      </c>
    </row>
    <row r="774" spans="1:28" x14ac:dyDescent="0.3">
      <c r="A774" t="str">
        <f>'OASIS-11_26'!E805</f>
        <v>FROGTN_1_UTICAA</v>
      </c>
      <c r="B774" t="str">
        <f>'OASIS-11_26'!G805</f>
        <v>Angels Powerhouse</v>
      </c>
      <c r="C774" t="str">
        <f>VLOOKUP($A774,'OASIS-11_26'!$E$2:$R$1556,2,FALSE)</f>
        <v>GEN</v>
      </c>
      <c r="D774" s="1">
        <f>VLOOKUP($A774,'OASIS-11_26'!$E$2:$R$1556,11,FALSE)</f>
        <v>42969</v>
      </c>
      <c r="E774" s="3">
        <f t="shared" si="24"/>
        <v>2017</v>
      </c>
      <c r="F774" t="str">
        <f>VLOOKUP($A774,'OASIS-11_26'!$E$2:$R$1556,9,FALSE)</f>
        <v>WATER</v>
      </c>
      <c r="G774" t="str">
        <f>VLOOKUP($A774,'OASIS-11_26'!$E$2:$R$1556,8,FALSE)</f>
        <v>HYDRO</v>
      </c>
      <c r="H774">
        <f>VLOOKUP($A774,'OASIS-11_26'!$E$2:$R$1556,4,FALSE)</f>
        <v>1.4</v>
      </c>
      <c r="I774">
        <f>VLOOKUP($A774,'OASIS-11_26'!$E$2:$R$1556,5,FALSE)</f>
        <v>1.4</v>
      </c>
      <c r="J774" t="str">
        <f>VLOOKUP($A774,'OASIS-11_26'!$E$2:$R$1556,6,FALSE)</f>
        <v>PGAE</v>
      </c>
      <c r="K774" t="str">
        <f>IF(ISERROR(VLOOKUP($A774,'2021_NQC_List-11_13'!$A$2:$T$1532,4,FALSE)),"","NQC")</f>
        <v>NQC</v>
      </c>
      <c r="L774" s="3" t="str">
        <f>IF(ISERROR(VLOOKUP($A774,'2021_NQC_List-11_13'!$A$2:$T$1532,4,FALSE)),"",VLOOKUP($A774,'2021_NQC_List-11_13'!$A$2:$T$1532,18,FALSE))</f>
        <v>FC</v>
      </c>
      <c r="M774">
        <f>IF($K774="NQC",VLOOKUP($A774,'2021_NQC_List-11_13'!$A$2:$T$1532,4,FALSE),0)</f>
        <v>0.75</v>
      </c>
      <c r="N774">
        <f>IF($K774="NQC",VLOOKUP($A774,'2021_NQC_List-11_13'!$A$2:$T$1532,5,FALSE),0)</f>
        <v>0.84</v>
      </c>
      <c r="O774">
        <f>IF($K774="NQC",VLOOKUP($A774,'2021_NQC_List-11_13'!$A$2:$T$1532,6,FALSE),0)</f>
        <v>1.01</v>
      </c>
      <c r="P774">
        <f>IF($K774="NQC",VLOOKUP($A774,'2021_NQC_List-11_13'!$A$2:$T$1532,7,FALSE),0)</f>
        <v>0.94</v>
      </c>
      <c r="Q774">
        <f>IF($K774="NQC",VLOOKUP($A774,'2021_NQC_List-11_13'!$A$2:$T$1532,8,FALSE),0)</f>
        <v>0.92</v>
      </c>
      <c r="R774">
        <f>IF($K774="NQC",VLOOKUP($A774,'2021_NQC_List-11_13'!$A$2:$T$1532,9,FALSE),0)</f>
        <v>0.86</v>
      </c>
      <c r="S774">
        <f>IF($K774="NQC",VLOOKUP($A774,'2021_NQC_List-11_13'!$A$2:$T$1532,10,FALSE),0)</f>
        <v>0.82</v>
      </c>
      <c r="T774">
        <f>IF($K774="NQC",VLOOKUP($A774,'2021_NQC_List-11_13'!$A$2:$T$1532,11,FALSE),0)</f>
        <v>0.79</v>
      </c>
      <c r="U774">
        <f>IF($K774="NQC",VLOOKUP($A774,'2021_NQC_List-11_13'!$A$2:$T$1532,12,FALSE),0)</f>
        <v>0.72</v>
      </c>
      <c r="V774">
        <f>IF($K774="NQC",VLOOKUP($A774,'2021_NQC_List-11_13'!$A$2:$T$1532,13,FALSE),0)</f>
        <v>0.69</v>
      </c>
      <c r="W774">
        <f>IF($K774="NQC",VLOOKUP($A774,'2021_NQC_List-11_13'!$A$2:$T$1532,14,FALSE),0)</f>
        <v>0.26</v>
      </c>
      <c r="X774">
        <f>IF($K774="NQC",VLOOKUP($A774,'2021_NQC_List-11_13'!$A$2:$T$1532,15,FALSE),0)</f>
        <v>0.64</v>
      </c>
      <c r="Y774" t="str">
        <f t="shared" si="25"/>
        <v>Hydro-Small Hydro</v>
      </c>
      <c r="AA774" t="s">
        <v>4341</v>
      </c>
    </row>
    <row r="775" spans="1:28" x14ac:dyDescent="0.3">
      <c r="A775" t="str">
        <f>'OASIS-11_26'!E806</f>
        <v>BIGSKY_2_BSKSR8</v>
      </c>
      <c r="B775" t="str">
        <f>'OASIS-11_26'!G806</f>
        <v>Big Sky Solar 8</v>
      </c>
      <c r="C775" t="str">
        <f>VLOOKUP($A775,'OASIS-11_26'!$E$2:$R$1556,2,FALSE)</f>
        <v>GEN</v>
      </c>
      <c r="D775" s="1">
        <f>VLOOKUP($A775,'OASIS-11_26'!$E$2:$R$1556,11,FALSE)</f>
        <v>43077</v>
      </c>
      <c r="E775" s="3">
        <f t="shared" si="24"/>
        <v>2017</v>
      </c>
      <c r="F775" t="str">
        <f>VLOOKUP($A775,'OASIS-11_26'!$E$2:$R$1556,9,FALSE)</f>
        <v>SUN</v>
      </c>
      <c r="G775" t="str">
        <f>VLOOKUP($A775,'OASIS-11_26'!$E$2:$R$1556,8,FALSE)</f>
        <v>PHOTO VOLTAIC</v>
      </c>
      <c r="H775">
        <f>VLOOKUP($A775,'OASIS-11_26'!$E$2:$R$1556,4,FALSE)</f>
        <v>20</v>
      </c>
      <c r="I775">
        <f>VLOOKUP($A775,'OASIS-11_26'!$E$2:$R$1556,5,FALSE)</f>
        <v>20</v>
      </c>
      <c r="J775" t="str">
        <f>VLOOKUP($A775,'OASIS-11_26'!$E$2:$R$1556,6,FALSE)</f>
        <v>SCE</v>
      </c>
      <c r="K775" t="str">
        <f>IF(ISERROR(VLOOKUP($A775,'2021_NQC_List-11_13'!$A$2:$T$1532,4,FALSE)),"","NQC")</f>
        <v>NQC</v>
      </c>
      <c r="L775" s="3" t="str">
        <f>IF(ISERROR(VLOOKUP($A775,'2021_NQC_List-11_13'!$A$2:$T$1532,4,FALSE)),"",VLOOKUP($A775,'2021_NQC_List-11_13'!$A$2:$T$1532,18,FALSE))</f>
        <v>FC</v>
      </c>
      <c r="M775">
        <f>IF($K775="NQC",VLOOKUP($A775,'2021_NQC_List-11_13'!$A$2:$T$1532,4,FALSE),0)</f>
        <v>0.8</v>
      </c>
      <c r="N775">
        <f>IF($K775="NQC",VLOOKUP($A775,'2021_NQC_List-11_13'!$A$2:$T$1532,5,FALSE),0)</f>
        <v>0.6</v>
      </c>
      <c r="O775">
        <f>IF($K775="NQC",VLOOKUP($A775,'2021_NQC_List-11_13'!$A$2:$T$1532,6,FALSE),0)</f>
        <v>3.6</v>
      </c>
      <c r="P775">
        <f>IF($K775="NQC",VLOOKUP($A775,'2021_NQC_List-11_13'!$A$2:$T$1532,7,FALSE),0)</f>
        <v>3</v>
      </c>
      <c r="Q775">
        <f>IF($K775="NQC",VLOOKUP($A775,'2021_NQC_List-11_13'!$A$2:$T$1532,8,FALSE),0)</f>
        <v>3.2</v>
      </c>
      <c r="R775">
        <f>IF($K775="NQC",VLOOKUP($A775,'2021_NQC_List-11_13'!$A$2:$T$1532,9,FALSE),0)</f>
        <v>6.2</v>
      </c>
      <c r="S775">
        <f>IF($K775="NQC",VLOOKUP($A775,'2021_NQC_List-11_13'!$A$2:$T$1532,10,FALSE),0)</f>
        <v>7.8</v>
      </c>
      <c r="T775">
        <f>IF($K775="NQC",VLOOKUP($A775,'2021_NQC_List-11_13'!$A$2:$T$1532,11,FALSE),0)</f>
        <v>5.4</v>
      </c>
      <c r="U775">
        <f>IF($K775="NQC",VLOOKUP($A775,'2021_NQC_List-11_13'!$A$2:$T$1532,12,FALSE),0)</f>
        <v>2.8</v>
      </c>
      <c r="V775">
        <f>IF($K775="NQC",VLOOKUP($A775,'2021_NQC_List-11_13'!$A$2:$T$1532,13,FALSE),0)</f>
        <v>0.4</v>
      </c>
      <c r="W775">
        <f>IF($K775="NQC",VLOOKUP($A775,'2021_NQC_List-11_13'!$A$2:$T$1532,14,FALSE),0)</f>
        <v>0.4</v>
      </c>
      <c r="X775">
        <f>IF($K775="NQC",VLOOKUP($A775,'2021_NQC_List-11_13'!$A$2:$T$1532,15,FALSE),0)</f>
        <v>0</v>
      </c>
      <c r="Y775" t="str">
        <f t="shared" si="25"/>
        <v>Non-Hydro</v>
      </c>
      <c r="AA775" t="s">
        <v>4341</v>
      </c>
    </row>
    <row r="776" spans="1:28" x14ac:dyDescent="0.3">
      <c r="A776" t="str">
        <f>'OASIS-11_26'!E807</f>
        <v>ALAMIT_7_ES1</v>
      </c>
      <c r="B776" t="str">
        <f>'OASIS-11_26'!G807</f>
        <v>Alamitos Energy Storage</v>
      </c>
      <c r="C776" t="str">
        <f>VLOOKUP($A776,'OASIS-11_26'!$E$2:$R$1556,2,FALSE)</f>
        <v>GEN</v>
      </c>
      <c r="D776" s="1">
        <f>VLOOKUP($A776,'OASIS-11_26'!$E$2:$R$1556,11,FALSE)</f>
        <v>0</v>
      </c>
      <c r="E776" s="3" t="str">
        <f t="shared" si="24"/>
        <v/>
      </c>
      <c r="F776" t="str">
        <f>VLOOKUP($A776,'OASIS-11_26'!$E$2:$R$1556,9,FALSE)</f>
        <v>LESR</v>
      </c>
      <c r="G776" t="str">
        <f>VLOOKUP($A776,'OASIS-11_26'!$E$2:$R$1556,8,FALSE)</f>
        <v>OTHER</v>
      </c>
      <c r="H776">
        <f>VLOOKUP($A776,'OASIS-11_26'!$E$2:$R$1556,4,FALSE)</f>
        <v>100</v>
      </c>
      <c r="I776">
        <f>VLOOKUP($A776,'OASIS-11_26'!$E$2:$R$1556,5,FALSE)</f>
        <v>100</v>
      </c>
      <c r="J776" t="str">
        <f>VLOOKUP($A776,'OASIS-11_26'!$E$2:$R$1556,6,FALSE)</f>
        <v>SCE</v>
      </c>
      <c r="K776" t="str">
        <f>IF(ISERROR(VLOOKUP($A776,'2021_NQC_List-11_13'!$A$2:$T$1532,4,FALSE)),"","NQC")</f>
        <v/>
      </c>
      <c r="L776" s="3" t="str">
        <f>IF(ISERROR(VLOOKUP($A776,'2021_NQC_List-11_13'!$A$2:$T$1532,4,FALSE)),"",VLOOKUP($A776,'2021_NQC_List-11_13'!$A$2:$T$1532,18,FALSE))</f>
        <v/>
      </c>
      <c r="M776">
        <f>IF($K776="NQC",VLOOKUP($A776,'2021_NQC_List-11_13'!$A$2:$T$1532,4,FALSE),0)</f>
        <v>0</v>
      </c>
      <c r="N776">
        <f>IF($K776="NQC",VLOOKUP($A776,'2021_NQC_List-11_13'!$A$2:$T$1532,5,FALSE),0)</f>
        <v>0</v>
      </c>
      <c r="O776">
        <f>IF($K776="NQC",VLOOKUP($A776,'2021_NQC_List-11_13'!$A$2:$T$1532,6,FALSE),0)</f>
        <v>0</v>
      </c>
      <c r="P776">
        <f>IF($K776="NQC",VLOOKUP($A776,'2021_NQC_List-11_13'!$A$2:$T$1532,7,FALSE),0)</f>
        <v>0</v>
      </c>
      <c r="Q776">
        <f>IF($K776="NQC",VLOOKUP($A776,'2021_NQC_List-11_13'!$A$2:$T$1532,8,FALSE),0)</f>
        <v>0</v>
      </c>
      <c r="R776">
        <f>IF($K776="NQC",VLOOKUP($A776,'2021_NQC_List-11_13'!$A$2:$T$1532,9,FALSE),0)</f>
        <v>0</v>
      </c>
      <c r="S776">
        <f>IF($K776="NQC",VLOOKUP($A776,'2021_NQC_List-11_13'!$A$2:$T$1532,10,FALSE),0)</f>
        <v>0</v>
      </c>
      <c r="T776">
        <f>IF($K776="NQC",VLOOKUP($A776,'2021_NQC_List-11_13'!$A$2:$T$1532,11,FALSE),0)</f>
        <v>0</v>
      </c>
      <c r="U776">
        <f>IF($K776="NQC",VLOOKUP($A776,'2021_NQC_List-11_13'!$A$2:$T$1532,12,FALSE),0)</f>
        <v>0</v>
      </c>
      <c r="V776">
        <f>IF($K776="NQC",VLOOKUP($A776,'2021_NQC_List-11_13'!$A$2:$T$1532,13,FALSE),0)</f>
        <v>0</v>
      </c>
      <c r="W776">
        <f>IF($K776="NQC",VLOOKUP($A776,'2021_NQC_List-11_13'!$A$2:$T$1532,14,FALSE),0)</f>
        <v>0</v>
      </c>
      <c r="X776">
        <f>IF($K776="NQC",VLOOKUP($A776,'2021_NQC_List-11_13'!$A$2:$T$1532,15,FALSE),0)</f>
        <v>0</v>
      </c>
      <c r="Y776" t="str">
        <f t="shared" si="25"/>
        <v>Non-Hydro</v>
      </c>
      <c r="AA776" t="s">
        <v>4341</v>
      </c>
      <c r="AB776" s="129" t="s">
        <v>4407</v>
      </c>
    </row>
    <row r="777" spans="1:28" x14ac:dyDescent="0.3">
      <c r="A777" t="str">
        <f>'OASIS-11_26'!E808</f>
        <v>CRNEVL_6_CRNVA</v>
      </c>
      <c r="B777" t="str">
        <f>'OASIS-11_26'!G808</f>
        <v xml:space="preserve">Crane Valley </v>
      </c>
      <c r="C777" t="str">
        <f>VLOOKUP($A777,'OASIS-11_26'!$E$2:$R$1556,2,FALSE)</f>
        <v>GEN</v>
      </c>
      <c r="D777" s="1">
        <f>VLOOKUP($A777,'OASIS-11_26'!$E$2:$R$1556,11,FALSE)</f>
        <v>6941</v>
      </c>
      <c r="E777" s="3">
        <f t="shared" si="24"/>
        <v>1919</v>
      </c>
      <c r="F777" t="str">
        <f>VLOOKUP($A777,'OASIS-11_26'!$E$2:$R$1556,9,FALSE)</f>
        <v>WATER</v>
      </c>
      <c r="G777" t="str">
        <f>VLOOKUP($A777,'OASIS-11_26'!$E$2:$R$1556,8,FALSE)</f>
        <v>HYDRO</v>
      </c>
      <c r="H777">
        <f>VLOOKUP($A777,'OASIS-11_26'!$E$2:$R$1556,4,FALSE)</f>
        <v>0.9</v>
      </c>
      <c r="I777">
        <f>VLOOKUP($A777,'OASIS-11_26'!$E$2:$R$1556,5,FALSE)</f>
        <v>0.9</v>
      </c>
      <c r="J777" t="str">
        <f>VLOOKUP($A777,'OASIS-11_26'!$E$2:$R$1556,6,FALSE)</f>
        <v>PGAE</v>
      </c>
      <c r="K777" t="str">
        <f>IF(ISERROR(VLOOKUP($A777,'2021_NQC_List-11_13'!$A$2:$T$1532,4,FALSE)),"","NQC")</f>
        <v>NQC</v>
      </c>
      <c r="L777" s="3" t="str">
        <f>IF(ISERROR(VLOOKUP($A777,'2021_NQC_List-11_13'!$A$2:$T$1532,4,FALSE)),"",VLOOKUP($A777,'2021_NQC_List-11_13'!$A$2:$T$1532,18,FALSE))</f>
        <v>FC</v>
      </c>
      <c r="M777">
        <f>IF($K777="NQC",VLOOKUP($A777,'2021_NQC_List-11_13'!$A$2:$T$1532,4,FALSE),0)</f>
        <v>0.11</v>
      </c>
      <c r="N777">
        <f>IF($K777="NQC",VLOOKUP($A777,'2021_NQC_List-11_13'!$A$2:$T$1532,5,FALSE),0)</f>
        <v>0.05</v>
      </c>
      <c r="O777">
        <f>IF($K777="NQC",VLOOKUP($A777,'2021_NQC_List-11_13'!$A$2:$T$1532,6,FALSE),0)</f>
        <v>0.28999999999999998</v>
      </c>
      <c r="P777">
        <f>IF($K777="NQC",VLOOKUP($A777,'2021_NQC_List-11_13'!$A$2:$T$1532,7,FALSE),0)</f>
        <v>0.15</v>
      </c>
      <c r="Q777">
        <f>IF($K777="NQC",VLOOKUP($A777,'2021_NQC_List-11_13'!$A$2:$T$1532,8,FALSE),0)</f>
        <v>0.16</v>
      </c>
      <c r="R777">
        <f>IF($K777="NQC",VLOOKUP($A777,'2021_NQC_List-11_13'!$A$2:$T$1532,9,FALSE),0)</f>
        <v>0.2</v>
      </c>
      <c r="S777">
        <f>IF($K777="NQC",VLOOKUP($A777,'2021_NQC_List-11_13'!$A$2:$T$1532,10,FALSE),0)</f>
        <v>0</v>
      </c>
      <c r="T777">
        <f>IF($K777="NQC",VLOOKUP($A777,'2021_NQC_List-11_13'!$A$2:$T$1532,11,FALSE),0)</f>
        <v>0</v>
      </c>
      <c r="U777">
        <f>IF($K777="NQC",VLOOKUP($A777,'2021_NQC_List-11_13'!$A$2:$T$1532,12,FALSE),0)</f>
        <v>0.3</v>
      </c>
      <c r="V777">
        <f>IF($K777="NQC",VLOOKUP($A777,'2021_NQC_List-11_13'!$A$2:$T$1532,13,FALSE),0)</f>
        <v>0.34</v>
      </c>
      <c r="W777">
        <f>IF($K777="NQC",VLOOKUP($A777,'2021_NQC_List-11_13'!$A$2:$T$1532,14,FALSE),0)</f>
        <v>0.38</v>
      </c>
      <c r="X777">
        <f>IF($K777="NQC",VLOOKUP($A777,'2021_NQC_List-11_13'!$A$2:$T$1532,15,FALSE),0)</f>
        <v>0.05</v>
      </c>
      <c r="Y777" t="str">
        <f t="shared" si="25"/>
        <v>Hydro-Small Hydro</v>
      </c>
      <c r="AA777" t="s">
        <v>4341</v>
      </c>
    </row>
    <row r="778" spans="1:28" x14ac:dyDescent="0.3">
      <c r="A778" t="str">
        <f>'OASIS-11_26'!E809</f>
        <v>RATSKE_2_NROSR1</v>
      </c>
      <c r="B778" t="str">
        <f>'OASIS-11_26'!G809</f>
        <v>North Rosamond Solar</v>
      </c>
      <c r="C778" t="str">
        <f>VLOOKUP($A778,'OASIS-11_26'!$E$2:$R$1556,2,FALSE)</f>
        <v>GEN</v>
      </c>
      <c r="D778" s="1">
        <f>VLOOKUP($A778,'OASIS-11_26'!$E$2:$R$1556,11,FALSE)</f>
        <v>43627</v>
      </c>
      <c r="E778" s="3">
        <f t="shared" si="24"/>
        <v>2019</v>
      </c>
      <c r="F778" t="str">
        <f>VLOOKUP($A778,'OASIS-11_26'!$E$2:$R$1556,9,FALSE)</f>
        <v>SUN</v>
      </c>
      <c r="G778" t="str">
        <f>VLOOKUP($A778,'OASIS-11_26'!$E$2:$R$1556,8,FALSE)</f>
        <v>PHOTO VOLTAIC</v>
      </c>
      <c r="H778">
        <f>VLOOKUP($A778,'OASIS-11_26'!$E$2:$R$1556,4,FALSE)</f>
        <v>150</v>
      </c>
      <c r="I778">
        <f>VLOOKUP($A778,'OASIS-11_26'!$E$2:$R$1556,5,FALSE)</f>
        <v>150</v>
      </c>
      <c r="J778" t="str">
        <f>VLOOKUP($A778,'OASIS-11_26'!$E$2:$R$1556,6,FALSE)</f>
        <v>SCE</v>
      </c>
      <c r="K778" t="str">
        <f>IF(ISERROR(VLOOKUP($A778,'2021_NQC_List-11_13'!$A$2:$T$1532,4,FALSE)),"","NQC")</f>
        <v>NQC</v>
      </c>
      <c r="L778" s="3" t="str">
        <f>IF(ISERROR(VLOOKUP($A778,'2021_NQC_List-11_13'!$A$2:$T$1532,4,FALSE)),"",VLOOKUP($A778,'2021_NQC_List-11_13'!$A$2:$T$1532,18,FALSE))</f>
        <v>FC</v>
      </c>
      <c r="M778">
        <f>IF($K778="NQC",VLOOKUP($A778,'2021_NQC_List-11_13'!$A$2:$T$1532,4,FALSE),0)</f>
        <v>6</v>
      </c>
      <c r="N778">
        <f>IF($K778="NQC",VLOOKUP($A778,'2021_NQC_List-11_13'!$A$2:$T$1532,5,FALSE),0)</f>
        <v>4.5</v>
      </c>
      <c r="O778">
        <f>IF($K778="NQC",VLOOKUP($A778,'2021_NQC_List-11_13'!$A$2:$T$1532,6,FALSE),0)</f>
        <v>27</v>
      </c>
      <c r="P778">
        <f>IF($K778="NQC",VLOOKUP($A778,'2021_NQC_List-11_13'!$A$2:$T$1532,7,FALSE),0)</f>
        <v>22.5</v>
      </c>
      <c r="Q778">
        <f>IF($K778="NQC",VLOOKUP($A778,'2021_NQC_List-11_13'!$A$2:$T$1532,8,FALSE),0)</f>
        <v>24</v>
      </c>
      <c r="R778">
        <f>IF($K778="NQC",VLOOKUP($A778,'2021_NQC_List-11_13'!$A$2:$T$1532,9,FALSE),0)</f>
        <v>46.5</v>
      </c>
      <c r="S778">
        <f>IF($K778="NQC",VLOOKUP($A778,'2021_NQC_List-11_13'!$A$2:$T$1532,10,FALSE),0)</f>
        <v>58.5</v>
      </c>
      <c r="T778">
        <f>IF($K778="NQC",VLOOKUP($A778,'2021_NQC_List-11_13'!$A$2:$T$1532,11,FALSE),0)</f>
        <v>40.5</v>
      </c>
      <c r="U778">
        <f>IF($K778="NQC",VLOOKUP($A778,'2021_NQC_List-11_13'!$A$2:$T$1532,12,FALSE),0)</f>
        <v>21</v>
      </c>
      <c r="V778">
        <f>IF($K778="NQC",VLOOKUP($A778,'2021_NQC_List-11_13'!$A$2:$T$1532,13,FALSE),0)</f>
        <v>3</v>
      </c>
      <c r="W778">
        <f>IF($K778="NQC",VLOOKUP($A778,'2021_NQC_List-11_13'!$A$2:$T$1532,14,FALSE),0)</f>
        <v>3</v>
      </c>
      <c r="X778">
        <f>IF($K778="NQC",VLOOKUP($A778,'2021_NQC_List-11_13'!$A$2:$T$1532,15,FALSE),0)</f>
        <v>0</v>
      </c>
      <c r="Y778" t="str">
        <f t="shared" si="25"/>
        <v>Non-Hydro</v>
      </c>
      <c r="AA778" t="s">
        <v>4341</v>
      </c>
    </row>
    <row r="779" spans="1:28" x14ac:dyDescent="0.3">
      <c r="A779" t="str">
        <f>'OASIS-11_26'!E810</f>
        <v>PLAINV_6_BSOLAR</v>
      </c>
      <c r="B779" t="str">
        <f>'OASIS-11_26'!G810</f>
        <v xml:space="preserve">Western Antelope Blue Sky Ranch A </v>
      </c>
      <c r="C779" t="str">
        <f>VLOOKUP($A779,'OASIS-11_26'!$E$2:$R$1556,2,FALSE)</f>
        <v>GEN</v>
      </c>
      <c r="D779" s="1">
        <f>VLOOKUP($A779,'OASIS-11_26'!$E$2:$R$1556,11,FALSE)</f>
        <v>41950</v>
      </c>
      <c r="E779" s="3">
        <f t="shared" si="24"/>
        <v>2014</v>
      </c>
      <c r="F779" t="str">
        <f>VLOOKUP($A779,'OASIS-11_26'!$E$2:$R$1556,9,FALSE)</f>
        <v>SUN</v>
      </c>
      <c r="G779" t="str">
        <f>VLOOKUP($A779,'OASIS-11_26'!$E$2:$R$1556,8,FALSE)</f>
        <v>PHOTO VOLTAIC</v>
      </c>
      <c r="H779">
        <f>VLOOKUP($A779,'OASIS-11_26'!$E$2:$R$1556,4,FALSE)</f>
        <v>20</v>
      </c>
      <c r="I779">
        <f>VLOOKUP($A779,'OASIS-11_26'!$E$2:$R$1556,5,FALSE)</f>
        <v>20</v>
      </c>
      <c r="J779" t="str">
        <f>VLOOKUP($A779,'OASIS-11_26'!$E$2:$R$1556,6,FALSE)</f>
        <v>SCE</v>
      </c>
      <c r="K779" t="str">
        <f>IF(ISERROR(VLOOKUP($A779,'2021_NQC_List-11_13'!$A$2:$T$1532,4,FALSE)),"","NQC")</f>
        <v>NQC</v>
      </c>
      <c r="L779" s="3" t="str">
        <f>IF(ISERROR(VLOOKUP($A779,'2021_NQC_List-11_13'!$A$2:$T$1532,4,FALSE)),"",VLOOKUP($A779,'2021_NQC_List-11_13'!$A$2:$T$1532,18,FALSE))</f>
        <v>EO</v>
      </c>
      <c r="M779">
        <f>IF($K779="NQC",VLOOKUP($A779,'2021_NQC_List-11_13'!$A$2:$T$1532,4,FALSE),0)</f>
        <v>0</v>
      </c>
      <c r="N779">
        <f>IF($K779="NQC",VLOOKUP($A779,'2021_NQC_List-11_13'!$A$2:$T$1532,5,FALSE),0)</f>
        <v>0</v>
      </c>
      <c r="O779">
        <f>IF($K779="NQC",VLOOKUP($A779,'2021_NQC_List-11_13'!$A$2:$T$1532,6,FALSE),0)</f>
        <v>0</v>
      </c>
      <c r="P779">
        <f>IF($K779="NQC",VLOOKUP($A779,'2021_NQC_List-11_13'!$A$2:$T$1532,7,FALSE),0)</f>
        <v>0</v>
      </c>
      <c r="Q779">
        <f>IF($K779="NQC",VLOOKUP($A779,'2021_NQC_List-11_13'!$A$2:$T$1532,8,FALSE),0)</f>
        <v>0</v>
      </c>
      <c r="R779">
        <f>IF($K779="NQC",VLOOKUP($A779,'2021_NQC_List-11_13'!$A$2:$T$1532,9,FALSE),0)</f>
        <v>0</v>
      </c>
      <c r="S779">
        <f>IF($K779="NQC",VLOOKUP($A779,'2021_NQC_List-11_13'!$A$2:$T$1532,10,FALSE),0)</f>
        <v>0</v>
      </c>
      <c r="T779">
        <f>IF($K779="NQC",VLOOKUP($A779,'2021_NQC_List-11_13'!$A$2:$T$1532,11,FALSE),0)</f>
        <v>0</v>
      </c>
      <c r="U779">
        <f>IF($K779="NQC",VLOOKUP($A779,'2021_NQC_List-11_13'!$A$2:$T$1532,12,FALSE),0)</f>
        <v>0</v>
      </c>
      <c r="V779">
        <f>IF($K779="NQC",VLOOKUP($A779,'2021_NQC_List-11_13'!$A$2:$T$1532,13,FALSE),0)</f>
        <v>0</v>
      </c>
      <c r="W779">
        <f>IF($K779="NQC",VLOOKUP($A779,'2021_NQC_List-11_13'!$A$2:$T$1532,14,FALSE),0)</f>
        <v>0</v>
      </c>
      <c r="X779">
        <f>IF($K779="NQC",VLOOKUP($A779,'2021_NQC_List-11_13'!$A$2:$T$1532,15,FALSE),0)</f>
        <v>0</v>
      </c>
      <c r="Y779" t="str">
        <f t="shared" si="25"/>
        <v>Non-Hydro</v>
      </c>
      <c r="AA779" t="s">
        <v>4341</v>
      </c>
    </row>
    <row r="780" spans="1:28" x14ac:dyDescent="0.3">
      <c r="A780" t="str">
        <f>'OASIS-11_26'!E811</f>
        <v>DELSUR_6_DRYFRB</v>
      </c>
      <c r="B780" t="str">
        <f>'OASIS-11_26'!G811</f>
        <v xml:space="preserve">Dry Farm Ranch B </v>
      </c>
      <c r="C780" t="str">
        <f>VLOOKUP($A780,'OASIS-11_26'!$E$2:$R$1556,2,FALSE)</f>
        <v>GEN</v>
      </c>
      <c r="D780" s="1">
        <f>VLOOKUP($A780,'OASIS-11_26'!$E$2:$R$1556,11,FALSE)</f>
        <v>41964</v>
      </c>
      <c r="E780" s="3">
        <f t="shared" si="24"/>
        <v>2014</v>
      </c>
      <c r="F780" t="str">
        <f>VLOOKUP($A780,'OASIS-11_26'!$E$2:$R$1556,9,FALSE)</f>
        <v>SUN</v>
      </c>
      <c r="G780" t="str">
        <f>VLOOKUP($A780,'OASIS-11_26'!$E$2:$R$1556,8,FALSE)</f>
        <v>PHOTO VOLTAIC</v>
      </c>
      <c r="H780">
        <f>VLOOKUP($A780,'OASIS-11_26'!$E$2:$R$1556,4,FALSE)</f>
        <v>5</v>
      </c>
      <c r="I780">
        <f>VLOOKUP($A780,'OASIS-11_26'!$E$2:$R$1556,5,FALSE)</f>
        <v>5</v>
      </c>
      <c r="J780" t="str">
        <f>VLOOKUP($A780,'OASIS-11_26'!$E$2:$R$1556,6,FALSE)</f>
        <v>SCE</v>
      </c>
      <c r="K780" t="str">
        <f>IF(ISERROR(VLOOKUP($A780,'2021_NQC_List-11_13'!$A$2:$T$1532,4,FALSE)),"","NQC")</f>
        <v>NQC</v>
      </c>
      <c r="L780" s="3" t="str">
        <f>IF(ISERROR(VLOOKUP($A780,'2021_NQC_List-11_13'!$A$2:$T$1532,4,FALSE)),"",VLOOKUP($A780,'2021_NQC_List-11_13'!$A$2:$T$1532,18,FALSE))</f>
        <v>FC</v>
      </c>
      <c r="M780">
        <f>IF($K780="NQC",VLOOKUP($A780,'2021_NQC_List-11_13'!$A$2:$T$1532,4,FALSE),0)</f>
        <v>0.2</v>
      </c>
      <c r="N780">
        <f>IF($K780="NQC",VLOOKUP($A780,'2021_NQC_List-11_13'!$A$2:$T$1532,5,FALSE),0)</f>
        <v>0.15</v>
      </c>
      <c r="O780">
        <f>IF($K780="NQC",VLOOKUP($A780,'2021_NQC_List-11_13'!$A$2:$T$1532,6,FALSE),0)</f>
        <v>0.9</v>
      </c>
      <c r="P780">
        <f>IF($K780="NQC",VLOOKUP($A780,'2021_NQC_List-11_13'!$A$2:$T$1532,7,FALSE),0)</f>
        <v>0.75</v>
      </c>
      <c r="Q780">
        <f>IF($K780="NQC",VLOOKUP($A780,'2021_NQC_List-11_13'!$A$2:$T$1532,8,FALSE),0)</f>
        <v>0.8</v>
      </c>
      <c r="R780">
        <f>IF($K780="NQC",VLOOKUP($A780,'2021_NQC_List-11_13'!$A$2:$T$1532,9,FALSE),0)</f>
        <v>1.55</v>
      </c>
      <c r="S780">
        <f>IF($K780="NQC",VLOOKUP($A780,'2021_NQC_List-11_13'!$A$2:$T$1532,10,FALSE),0)</f>
        <v>1.95</v>
      </c>
      <c r="T780">
        <f>IF($K780="NQC",VLOOKUP($A780,'2021_NQC_List-11_13'!$A$2:$T$1532,11,FALSE),0)</f>
        <v>1.35</v>
      </c>
      <c r="U780">
        <f>IF($K780="NQC",VLOOKUP($A780,'2021_NQC_List-11_13'!$A$2:$T$1532,12,FALSE),0)</f>
        <v>0.7</v>
      </c>
      <c r="V780">
        <f>IF($K780="NQC",VLOOKUP($A780,'2021_NQC_List-11_13'!$A$2:$T$1532,13,FALSE),0)</f>
        <v>0.1</v>
      </c>
      <c r="W780">
        <f>IF($K780="NQC",VLOOKUP($A780,'2021_NQC_List-11_13'!$A$2:$T$1532,14,FALSE),0)</f>
        <v>0.1</v>
      </c>
      <c r="X780">
        <f>IF($K780="NQC",VLOOKUP($A780,'2021_NQC_List-11_13'!$A$2:$T$1532,15,FALSE),0)</f>
        <v>0</v>
      </c>
      <c r="Y780" t="str">
        <f t="shared" si="25"/>
        <v>Non-Hydro</v>
      </c>
      <c r="AA780" t="s">
        <v>4341</v>
      </c>
    </row>
    <row r="781" spans="1:28" x14ac:dyDescent="0.3">
      <c r="A781" t="str">
        <f>'OASIS-11_26'!E812</f>
        <v>FRITO_1_LAY</v>
      </c>
      <c r="B781" t="str">
        <f>'OASIS-11_26'!G812</f>
        <v>FRITO-LAY</v>
      </c>
      <c r="C781" t="str">
        <f>VLOOKUP($A781,'OASIS-11_26'!$E$2:$R$1556,2,FALSE)</f>
        <v>GEN</v>
      </c>
      <c r="D781" s="1">
        <f>VLOOKUP($A781,'OASIS-11_26'!$E$2:$R$1556,11,FALSE)</f>
        <v>31413</v>
      </c>
      <c r="E781" s="3">
        <f t="shared" si="24"/>
        <v>1986</v>
      </c>
      <c r="F781" t="str">
        <f>VLOOKUP($A781,'OASIS-11_26'!$E$2:$R$1556,9,FALSE)</f>
        <v>NATURAL GAS</v>
      </c>
      <c r="G781" t="str">
        <f>VLOOKUP($A781,'OASIS-11_26'!$E$2:$R$1556,8,FALSE)</f>
        <v>COMBUSTION TURBINE</v>
      </c>
      <c r="H781">
        <f>VLOOKUP($A781,'OASIS-11_26'!$E$2:$R$1556,4,FALSE)</f>
        <v>6</v>
      </c>
      <c r="I781">
        <f>VLOOKUP($A781,'OASIS-11_26'!$E$2:$R$1556,5,FALSE)</f>
        <v>6.9</v>
      </c>
      <c r="J781" t="str">
        <f>VLOOKUP($A781,'OASIS-11_26'!$E$2:$R$1556,6,FALSE)</f>
        <v>PGAE</v>
      </c>
      <c r="K781" t="str">
        <f>IF(ISERROR(VLOOKUP($A781,'2021_NQC_List-11_13'!$A$2:$T$1532,4,FALSE)),"","NQC")</f>
        <v>NQC</v>
      </c>
      <c r="L781" s="3" t="str">
        <f>IF(ISERROR(VLOOKUP($A781,'2021_NQC_List-11_13'!$A$2:$T$1532,4,FALSE)),"",VLOOKUP($A781,'2021_NQC_List-11_13'!$A$2:$T$1532,18,FALSE))</f>
        <v>FC</v>
      </c>
      <c r="M781">
        <f>IF($K781="NQC",VLOOKUP($A781,'2021_NQC_List-11_13'!$A$2:$T$1532,4,FALSE),0)</f>
        <v>0.09</v>
      </c>
      <c r="N781">
        <f>IF($K781="NQC",VLOOKUP($A781,'2021_NQC_List-11_13'!$A$2:$T$1532,5,FALSE),0)</f>
        <v>0.08</v>
      </c>
      <c r="O781">
        <f>IF($K781="NQC",VLOOKUP($A781,'2021_NQC_List-11_13'!$A$2:$T$1532,6,FALSE),0)</f>
        <v>7.0000000000000007E-2</v>
      </c>
      <c r="P781">
        <f>IF($K781="NQC",VLOOKUP($A781,'2021_NQC_List-11_13'!$A$2:$T$1532,7,FALSE),0)</f>
        <v>7.0000000000000007E-2</v>
      </c>
      <c r="Q781">
        <f>IF($K781="NQC",VLOOKUP($A781,'2021_NQC_List-11_13'!$A$2:$T$1532,8,FALSE),0)</f>
        <v>0.08</v>
      </c>
      <c r="R781">
        <f>IF($K781="NQC",VLOOKUP($A781,'2021_NQC_List-11_13'!$A$2:$T$1532,9,FALSE),0)</f>
        <v>0.09</v>
      </c>
      <c r="S781">
        <f>IF($K781="NQC",VLOOKUP($A781,'2021_NQC_List-11_13'!$A$2:$T$1532,10,FALSE),0)</f>
        <v>0.06</v>
      </c>
      <c r="T781">
        <f>IF($K781="NQC",VLOOKUP($A781,'2021_NQC_List-11_13'!$A$2:$T$1532,11,FALSE),0)</f>
        <v>0.08</v>
      </c>
      <c r="U781">
        <f>IF($K781="NQC",VLOOKUP($A781,'2021_NQC_List-11_13'!$A$2:$T$1532,12,FALSE),0)</f>
        <v>0.08</v>
      </c>
      <c r="V781">
        <f>IF($K781="NQC",VLOOKUP($A781,'2021_NQC_List-11_13'!$A$2:$T$1532,13,FALSE),0)</f>
        <v>0.09</v>
      </c>
      <c r="W781">
        <f>IF($K781="NQC",VLOOKUP($A781,'2021_NQC_List-11_13'!$A$2:$T$1532,14,FALSE),0)</f>
        <v>0.09</v>
      </c>
      <c r="X781">
        <f>IF($K781="NQC",VLOOKUP($A781,'2021_NQC_List-11_13'!$A$2:$T$1532,15,FALSE),0)</f>
        <v>0.17</v>
      </c>
      <c r="Y781" t="str">
        <f t="shared" si="25"/>
        <v>Non-Hydro</v>
      </c>
      <c r="AA781" t="s">
        <v>4341</v>
      </c>
    </row>
    <row r="782" spans="1:28" x14ac:dyDescent="0.3">
      <c r="A782" t="str">
        <f>'OASIS-11_26'!E813</f>
        <v>BIGCRK_2_EXESWD</v>
      </c>
      <c r="B782" t="str">
        <f>'OASIS-11_26'!G813</f>
        <v>BIG CREEK HYDRO PROJECT PSP</v>
      </c>
      <c r="C782" t="str">
        <f>VLOOKUP($A782,'OASIS-11_26'!$E$2:$R$1556,2,FALSE)</f>
        <v>GEN</v>
      </c>
      <c r="D782" s="1">
        <f>VLOOKUP($A782,'OASIS-11_26'!$E$2:$R$1556,11,FALSE)</f>
        <v>4750</v>
      </c>
      <c r="E782" s="3">
        <f t="shared" si="24"/>
        <v>1913</v>
      </c>
      <c r="F782" t="str">
        <f>VLOOKUP($A782,'OASIS-11_26'!$E$2:$R$1556,9,FALSE)</f>
        <v>WATER</v>
      </c>
      <c r="G782" t="str">
        <f>VLOOKUP($A782,'OASIS-11_26'!$E$2:$R$1556,8,FALSE)</f>
        <v>HYDRO</v>
      </c>
      <c r="H782">
        <f>VLOOKUP($A782,'OASIS-11_26'!$E$2:$R$1556,4,FALSE)</f>
        <v>820</v>
      </c>
      <c r="I782">
        <f>VLOOKUP($A782,'OASIS-11_26'!$E$2:$R$1556,5,FALSE)</f>
        <v>0</v>
      </c>
      <c r="J782" t="str">
        <f>VLOOKUP($A782,'OASIS-11_26'!$E$2:$R$1556,6,FALSE)</f>
        <v>SCE</v>
      </c>
      <c r="K782" t="str">
        <f>IF(ISERROR(VLOOKUP($A782,'2021_NQC_List-11_13'!$A$2:$T$1532,4,FALSE)),"","NQC")</f>
        <v>NQC</v>
      </c>
      <c r="L782" s="3" t="str">
        <f>IF(ISERROR(VLOOKUP($A782,'2021_NQC_List-11_13'!$A$2:$T$1532,4,FALSE)),"",VLOOKUP($A782,'2021_NQC_List-11_13'!$A$2:$T$1532,18,FALSE))</f>
        <v>FC</v>
      </c>
      <c r="M782">
        <f>IF($K782="NQC",VLOOKUP($A782,'2021_NQC_List-11_13'!$A$2:$T$1532,4,FALSE),0)</f>
        <v>455</v>
      </c>
      <c r="N782">
        <f>IF($K782="NQC",VLOOKUP($A782,'2021_NQC_List-11_13'!$A$2:$T$1532,5,FALSE),0)</f>
        <v>472.04</v>
      </c>
      <c r="O782">
        <f>IF($K782="NQC",VLOOKUP($A782,'2021_NQC_List-11_13'!$A$2:$T$1532,6,FALSE),0)</f>
        <v>437.8</v>
      </c>
      <c r="P782">
        <f>IF($K782="NQC",VLOOKUP($A782,'2021_NQC_List-11_13'!$A$2:$T$1532,7,FALSE),0)</f>
        <v>551.6</v>
      </c>
      <c r="Q782">
        <f>IF($K782="NQC",VLOOKUP($A782,'2021_NQC_List-11_13'!$A$2:$T$1532,8,FALSE),0)</f>
        <v>614.91999999999996</v>
      </c>
      <c r="R782">
        <f>IF($K782="NQC",VLOOKUP($A782,'2021_NQC_List-11_13'!$A$2:$T$1532,9,FALSE),0)</f>
        <v>732.04</v>
      </c>
      <c r="S782">
        <f>IF($K782="NQC",VLOOKUP($A782,'2021_NQC_List-11_13'!$A$2:$T$1532,10,FALSE),0)</f>
        <v>700.56</v>
      </c>
      <c r="T782">
        <f>IF($K782="NQC",VLOOKUP($A782,'2021_NQC_List-11_13'!$A$2:$T$1532,11,FALSE),0)</f>
        <v>700</v>
      </c>
      <c r="U782">
        <f>IF($K782="NQC",VLOOKUP($A782,'2021_NQC_List-11_13'!$A$2:$T$1532,12,FALSE),0)</f>
        <v>700</v>
      </c>
      <c r="V782">
        <f>IF($K782="NQC",VLOOKUP($A782,'2021_NQC_List-11_13'!$A$2:$T$1532,13,FALSE),0)</f>
        <v>423.32</v>
      </c>
      <c r="W782">
        <f>IF($K782="NQC",VLOOKUP($A782,'2021_NQC_List-11_13'!$A$2:$T$1532,14,FALSE),0)</f>
        <v>407.32</v>
      </c>
      <c r="X782">
        <f>IF($K782="NQC",VLOOKUP($A782,'2021_NQC_List-11_13'!$A$2:$T$1532,15,FALSE),0)</f>
        <v>374.28</v>
      </c>
      <c r="Y782" t="str">
        <f t="shared" si="25"/>
        <v>Hydro-Large Hydro</v>
      </c>
      <c r="AA782" t="s">
        <v>4341</v>
      </c>
    </row>
    <row r="783" spans="1:28" x14ac:dyDescent="0.3">
      <c r="A783" t="str">
        <f>'OASIS-11_26'!E814</f>
        <v>RECTOR_2_KAWH 1</v>
      </c>
      <c r="B783" t="str">
        <f>'OASIS-11_26'!G814</f>
        <v>KAWEAH PH 1 UNIT 1</v>
      </c>
      <c r="C783" t="str">
        <f>VLOOKUP($A783,'OASIS-11_26'!$E$2:$R$1556,2,FALSE)</f>
        <v>GEN</v>
      </c>
      <c r="D783" s="1">
        <f>VLOOKUP($A783,'OASIS-11_26'!$E$2:$R$1556,11,FALSE)</f>
        <v>10594</v>
      </c>
      <c r="E783" s="3">
        <f t="shared" si="24"/>
        <v>1929</v>
      </c>
      <c r="F783" t="str">
        <f>VLOOKUP($A783,'OASIS-11_26'!$E$2:$R$1556,9,FALSE)</f>
        <v>WATER</v>
      </c>
      <c r="G783" t="str">
        <f>VLOOKUP($A783,'OASIS-11_26'!$E$2:$R$1556,8,FALSE)</f>
        <v>HYDRO</v>
      </c>
      <c r="H783">
        <f>VLOOKUP($A783,'OASIS-11_26'!$E$2:$R$1556,4,FALSE)</f>
        <v>2.25</v>
      </c>
      <c r="I783">
        <f>VLOOKUP($A783,'OASIS-11_26'!$E$2:$R$1556,5,FALSE)</f>
        <v>2.2999999999999998</v>
      </c>
      <c r="J783" t="str">
        <f>VLOOKUP($A783,'OASIS-11_26'!$E$2:$R$1556,6,FALSE)</f>
        <v>SCE</v>
      </c>
      <c r="K783" t="str">
        <f>IF(ISERROR(VLOOKUP($A783,'2021_NQC_List-11_13'!$A$2:$T$1532,4,FALSE)),"","NQC")</f>
        <v>NQC</v>
      </c>
      <c r="L783" s="3" t="str">
        <f>IF(ISERROR(VLOOKUP($A783,'2021_NQC_List-11_13'!$A$2:$T$1532,4,FALSE)),"",VLOOKUP($A783,'2021_NQC_List-11_13'!$A$2:$T$1532,18,FALSE))</f>
        <v>FC</v>
      </c>
      <c r="M783">
        <f>IF($K783="NQC",VLOOKUP($A783,'2021_NQC_List-11_13'!$A$2:$T$1532,4,FALSE),0)</f>
        <v>0.52</v>
      </c>
      <c r="N783">
        <f>IF($K783="NQC",VLOOKUP($A783,'2021_NQC_List-11_13'!$A$2:$T$1532,5,FALSE),0)</f>
        <v>0.47</v>
      </c>
      <c r="O783">
        <f>IF($K783="NQC",VLOOKUP($A783,'2021_NQC_List-11_13'!$A$2:$T$1532,6,FALSE),0)</f>
        <v>0.66</v>
      </c>
      <c r="P783">
        <f>IF($K783="NQC",VLOOKUP($A783,'2021_NQC_List-11_13'!$A$2:$T$1532,7,FALSE),0)</f>
        <v>0.65</v>
      </c>
      <c r="Q783">
        <f>IF($K783="NQC",VLOOKUP($A783,'2021_NQC_List-11_13'!$A$2:$T$1532,8,FALSE),0)</f>
        <v>0.83</v>
      </c>
      <c r="R783">
        <f>IF($K783="NQC",VLOOKUP($A783,'2021_NQC_List-11_13'!$A$2:$T$1532,9,FALSE),0)</f>
        <v>0.68</v>
      </c>
      <c r="S783">
        <f>IF($K783="NQC",VLOOKUP($A783,'2021_NQC_List-11_13'!$A$2:$T$1532,10,FALSE),0)</f>
        <v>0.47</v>
      </c>
      <c r="T783">
        <f>IF($K783="NQC",VLOOKUP($A783,'2021_NQC_List-11_13'!$A$2:$T$1532,11,FALSE),0)</f>
        <v>0.46</v>
      </c>
      <c r="U783">
        <f>IF($K783="NQC",VLOOKUP($A783,'2021_NQC_List-11_13'!$A$2:$T$1532,12,FALSE),0)</f>
        <v>0.38</v>
      </c>
      <c r="V783">
        <f>IF($K783="NQC",VLOOKUP($A783,'2021_NQC_List-11_13'!$A$2:$T$1532,13,FALSE),0)</f>
        <v>0</v>
      </c>
      <c r="W783">
        <f>IF($K783="NQC",VLOOKUP($A783,'2021_NQC_List-11_13'!$A$2:$T$1532,14,FALSE),0)</f>
        <v>0.08</v>
      </c>
      <c r="X783">
        <f>IF($K783="NQC",VLOOKUP($A783,'2021_NQC_List-11_13'!$A$2:$T$1532,15,FALSE),0)</f>
        <v>0.31</v>
      </c>
      <c r="Y783" t="str">
        <f t="shared" si="25"/>
        <v>Hydro-Small Hydro</v>
      </c>
      <c r="AA783" t="s">
        <v>4341</v>
      </c>
    </row>
    <row r="784" spans="1:28" x14ac:dyDescent="0.3">
      <c r="A784" t="str">
        <f>'OASIS-11_26'!E815</f>
        <v>HAASPH_7_PL1X2</v>
      </c>
      <c r="B784" t="str">
        <f>'OASIS-11_26'!G815</f>
        <v>HAAS PH UNIT 1 &amp; 2 AGGREGATE</v>
      </c>
      <c r="C784" t="str">
        <f>VLOOKUP($A784,'OASIS-11_26'!$E$2:$R$1556,2,FALSE)</f>
        <v>GEN</v>
      </c>
      <c r="D784" s="1">
        <f>VLOOKUP($A784,'OASIS-11_26'!$E$2:$R$1556,11,FALSE)</f>
        <v>21186</v>
      </c>
      <c r="E784" s="3">
        <f t="shared" si="24"/>
        <v>1958</v>
      </c>
      <c r="F784" t="str">
        <f>VLOOKUP($A784,'OASIS-11_26'!$E$2:$R$1556,9,FALSE)</f>
        <v>WATER</v>
      </c>
      <c r="G784" t="str">
        <f>VLOOKUP($A784,'OASIS-11_26'!$E$2:$R$1556,8,FALSE)</f>
        <v>HYDRO</v>
      </c>
      <c r="H784">
        <f>VLOOKUP($A784,'OASIS-11_26'!$E$2:$R$1556,4,FALSE)</f>
        <v>144</v>
      </c>
      <c r="I784">
        <f>VLOOKUP($A784,'OASIS-11_26'!$E$2:$R$1556,5,FALSE)</f>
        <v>0</v>
      </c>
      <c r="J784" t="str">
        <f>VLOOKUP($A784,'OASIS-11_26'!$E$2:$R$1556,6,FALSE)</f>
        <v>PGAE</v>
      </c>
      <c r="K784" t="str">
        <f>IF(ISERROR(VLOOKUP($A784,'2021_NQC_List-11_13'!$A$2:$T$1532,4,FALSE)),"","NQC")</f>
        <v>NQC</v>
      </c>
      <c r="L784" s="3" t="str">
        <f>IF(ISERROR(VLOOKUP($A784,'2021_NQC_List-11_13'!$A$2:$T$1532,4,FALSE)),"",VLOOKUP($A784,'2021_NQC_List-11_13'!$A$2:$T$1532,18,FALSE))</f>
        <v>FC</v>
      </c>
      <c r="M784">
        <f>IF($K784="NQC",VLOOKUP($A784,'2021_NQC_List-11_13'!$A$2:$T$1532,4,FALSE),0)</f>
        <v>115.2</v>
      </c>
      <c r="N784">
        <f>IF($K784="NQC",VLOOKUP($A784,'2021_NQC_List-11_13'!$A$2:$T$1532,5,FALSE),0)</f>
        <v>115.2</v>
      </c>
      <c r="O784">
        <f>IF($K784="NQC",VLOOKUP($A784,'2021_NQC_List-11_13'!$A$2:$T$1532,6,FALSE),0)</f>
        <v>115.2</v>
      </c>
      <c r="P784">
        <f>IF($K784="NQC",VLOOKUP($A784,'2021_NQC_List-11_13'!$A$2:$T$1532,7,FALSE),0)</f>
        <v>115.2</v>
      </c>
      <c r="Q784">
        <f>IF($K784="NQC",VLOOKUP($A784,'2021_NQC_List-11_13'!$A$2:$T$1532,8,FALSE),0)</f>
        <v>129.6</v>
      </c>
      <c r="R784">
        <f>IF($K784="NQC",VLOOKUP($A784,'2021_NQC_List-11_13'!$A$2:$T$1532,9,FALSE),0)</f>
        <v>139.19999999999999</v>
      </c>
      <c r="S784">
        <f>IF($K784="NQC",VLOOKUP($A784,'2021_NQC_List-11_13'!$A$2:$T$1532,10,FALSE),0)</f>
        <v>144</v>
      </c>
      <c r="T784">
        <f>IF($K784="NQC",VLOOKUP($A784,'2021_NQC_List-11_13'!$A$2:$T$1532,11,FALSE),0)</f>
        <v>144</v>
      </c>
      <c r="U784">
        <f>IF($K784="NQC",VLOOKUP($A784,'2021_NQC_List-11_13'!$A$2:$T$1532,12,FALSE),0)</f>
        <v>129.6</v>
      </c>
      <c r="V784">
        <f>IF($K784="NQC",VLOOKUP($A784,'2021_NQC_List-11_13'!$A$2:$T$1532,13,FALSE),0)</f>
        <v>115.2</v>
      </c>
      <c r="W784">
        <f>IF($K784="NQC",VLOOKUP($A784,'2021_NQC_List-11_13'!$A$2:$T$1532,14,FALSE),0)</f>
        <v>57.6</v>
      </c>
      <c r="X784">
        <f>IF($K784="NQC",VLOOKUP($A784,'2021_NQC_List-11_13'!$A$2:$T$1532,15,FALSE),0)</f>
        <v>57.6</v>
      </c>
      <c r="Y784" t="str">
        <f t="shared" si="25"/>
        <v>Hydro-Large Hydro</v>
      </c>
      <c r="AA784" t="s">
        <v>4341</v>
      </c>
    </row>
    <row r="785" spans="1:28" x14ac:dyDescent="0.3">
      <c r="A785" t="str">
        <f>'OASIS-11_26'!E816</f>
        <v>MORWD_6_QF</v>
      </c>
      <c r="B785" t="str">
        <f>'OASIS-11_26'!G816</f>
        <v>Morwind</v>
      </c>
      <c r="C785" t="str">
        <f>VLOOKUP($A785,'OASIS-11_26'!$E$2:$R$1556,2,FALSE)</f>
        <v>GEN</v>
      </c>
      <c r="D785" s="1">
        <f>VLOOKUP($A785,'OASIS-11_26'!$E$2:$R$1556,11,FALSE)</f>
        <v>42752</v>
      </c>
      <c r="E785" s="3">
        <f t="shared" si="24"/>
        <v>2017</v>
      </c>
      <c r="F785" t="str">
        <f>VLOOKUP($A785,'OASIS-11_26'!$E$2:$R$1556,9,FALSE)</f>
        <v>WIND</v>
      </c>
      <c r="G785" t="str">
        <f>VLOOKUP($A785,'OASIS-11_26'!$E$2:$R$1556,8,FALSE)</f>
        <v>WIND</v>
      </c>
      <c r="H785">
        <f>VLOOKUP($A785,'OASIS-11_26'!$E$2:$R$1556,4,FALSE)</f>
        <v>38.159999999999997</v>
      </c>
      <c r="I785">
        <f>VLOOKUP($A785,'OASIS-11_26'!$E$2:$R$1556,5,FALSE)</f>
        <v>56</v>
      </c>
      <c r="J785" t="str">
        <f>VLOOKUP($A785,'OASIS-11_26'!$E$2:$R$1556,6,FALSE)</f>
        <v>SCE</v>
      </c>
      <c r="K785" t="str">
        <f>IF(ISERROR(VLOOKUP($A785,'2021_NQC_List-11_13'!$A$2:$T$1532,4,FALSE)),"","NQC")</f>
        <v>NQC</v>
      </c>
      <c r="L785" s="3" t="str">
        <f>IF(ISERROR(VLOOKUP($A785,'2021_NQC_List-11_13'!$A$2:$T$1532,4,FALSE)),"",VLOOKUP($A785,'2021_NQC_List-11_13'!$A$2:$T$1532,18,FALSE))</f>
        <v>FC</v>
      </c>
      <c r="M785">
        <f>IF($K785="NQC",VLOOKUP($A785,'2021_NQC_List-11_13'!$A$2:$T$1532,4,FALSE),0)</f>
        <v>5.34</v>
      </c>
      <c r="N785">
        <f>IF($K785="NQC",VLOOKUP($A785,'2021_NQC_List-11_13'!$A$2:$T$1532,5,FALSE),0)</f>
        <v>4.58</v>
      </c>
      <c r="O785">
        <f>IF($K785="NQC",VLOOKUP($A785,'2021_NQC_List-11_13'!$A$2:$T$1532,6,FALSE),0)</f>
        <v>10.68</v>
      </c>
      <c r="P785">
        <f>IF($K785="NQC",VLOOKUP($A785,'2021_NQC_List-11_13'!$A$2:$T$1532,7,FALSE),0)</f>
        <v>9.5399999999999991</v>
      </c>
      <c r="Q785">
        <f>IF($K785="NQC",VLOOKUP($A785,'2021_NQC_List-11_13'!$A$2:$T$1532,8,FALSE),0)</f>
        <v>9.5399999999999991</v>
      </c>
      <c r="R785">
        <f>IF($K785="NQC",VLOOKUP($A785,'2021_NQC_List-11_13'!$A$2:$T$1532,9,FALSE),0)</f>
        <v>12.59</v>
      </c>
      <c r="S785">
        <f>IF($K785="NQC",VLOOKUP($A785,'2021_NQC_List-11_13'!$A$2:$T$1532,10,FALSE),0)</f>
        <v>8.7799999999999994</v>
      </c>
      <c r="T785">
        <f>IF($K785="NQC",VLOOKUP($A785,'2021_NQC_List-11_13'!$A$2:$T$1532,11,FALSE),0)</f>
        <v>8.01</v>
      </c>
      <c r="U785">
        <f>IF($K785="NQC",VLOOKUP($A785,'2021_NQC_List-11_13'!$A$2:$T$1532,12,FALSE),0)</f>
        <v>5.72</v>
      </c>
      <c r="V785">
        <f>IF($K785="NQC",VLOOKUP($A785,'2021_NQC_List-11_13'!$A$2:$T$1532,13,FALSE),0)</f>
        <v>3.05</v>
      </c>
      <c r="W785">
        <f>IF($K785="NQC",VLOOKUP($A785,'2021_NQC_List-11_13'!$A$2:$T$1532,14,FALSE),0)</f>
        <v>4.58</v>
      </c>
      <c r="X785">
        <f>IF($K785="NQC",VLOOKUP($A785,'2021_NQC_List-11_13'!$A$2:$T$1532,15,FALSE),0)</f>
        <v>4.96</v>
      </c>
      <c r="Y785" t="str">
        <f t="shared" si="25"/>
        <v>Non-Hydro</v>
      </c>
      <c r="AA785" t="s">
        <v>4341</v>
      </c>
    </row>
    <row r="786" spans="1:28" x14ac:dyDescent="0.3">
      <c r="A786" t="str">
        <f>'OASIS-11_26'!E817</f>
        <v>RTEDDY_2_SEBSR4</v>
      </c>
      <c r="B786" t="str">
        <f>'OASIS-11_26'!G817</f>
        <v>Rosamond West Solar East Bay 4</v>
      </c>
      <c r="C786" t="str">
        <f>VLOOKUP($A786,'OASIS-11_26'!$E$2:$R$1556,2,FALSE)</f>
        <v>GEN</v>
      </c>
      <c r="D786" s="1">
        <f>VLOOKUP($A786,'OASIS-11_26'!$E$2:$R$1556,11,FALSE)</f>
        <v>0</v>
      </c>
      <c r="E786" s="3" t="str">
        <f t="shared" si="24"/>
        <v/>
      </c>
      <c r="F786" t="str">
        <f>VLOOKUP($A786,'OASIS-11_26'!$E$2:$R$1556,9,FALSE)</f>
        <v>SUN</v>
      </c>
      <c r="G786" t="str">
        <f>VLOOKUP($A786,'OASIS-11_26'!$E$2:$R$1556,8,FALSE)</f>
        <v>PHOTO VOLTAIC</v>
      </c>
      <c r="H786">
        <f>VLOOKUP($A786,'OASIS-11_26'!$E$2:$R$1556,4,FALSE)</f>
        <v>56</v>
      </c>
      <c r="I786">
        <f>VLOOKUP($A786,'OASIS-11_26'!$E$2:$R$1556,5,FALSE)</f>
        <v>56</v>
      </c>
      <c r="J786" t="str">
        <f>VLOOKUP($A786,'OASIS-11_26'!$E$2:$R$1556,6,FALSE)</f>
        <v>SCE</v>
      </c>
      <c r="K786" t="str">
        <f>IF(ISERROR(VLOOKUP($A786,'2021_NQC_List-11_13'!$A$2:$T$1532,4,FALSE)),"","NQC")</f>
        <v/>
      </c>
      <c r="L786" s="3" t="str">
        <f>IF(ISERROR(VLOOKUP($A786,'2021_NQC_List-11_13'!$A$2:$T$1532,4,FALSE)),"",VLOOKUP($A786,'2021_NQC_List-11_13'!$A$2:$T$1532,18,FALSE))</f>
        <v/>
      </c>
      <c r="M786">
        <f>IF($K786="NQC",VLOOKUP($A786,'2021_NQC_List-11_13'!$A$2:$T$1532,4,FALSE),0)</f>
        <v>0</v>
      </c>
      <c r="N786">
        <f>IF($K786="NQC",VLOOKUP($A786,'2021_NQC_List-11_13'!$A$2:$T$1532,5,FALSE),0)</f>
        <v>0</v>
      </c>
      <c r="O786">
        <f>IF($K786="NQC",VLOOKUP($A786,'2021_NQC_List-11_13'!$A$2:$T$1532,6,FALSE),0)</f>
        <v>0</v>
      </c>
      <c r="P786">
        <f>IF($K786="NQC",VLOOKUP($A786,'2021_NQC_List-11_13'!$A$2:$T$1532,7,FALSE),0)</f>
        <v>0</v>
      </c>
      <c r="Q786">
        <f>IF($K786="NQC",VLOOKUP($A786,'2021_NQC_List-11_13'!$A$2:$T$1532,8,FALSE),0)</f>
        <v>0</v>
      </c>
      <c r="R786">
        <f>IF($K786="NQC",VLOOKUP($A786,'2021_NQC_List-11_13'!$A$2:$T$1532,9,FALSE),0)</f>
        <v>0</v>
      </c>
      <c r="S786">
        <f>IF($K786="NQC",VLOOKUP($A786,'2021_NQC_List-11_13'!$A$2:$T$1532,10,FALSE),0)</f>
        <v>0</v>
      </c>
      <c r="T786">
        <f>IF($K786="NQC",VLOOKUP($A786,'2021_NQC_List-11_13'!$A$2:$T$1532,11,FALSE),0)</f>
        <v>0</v>
      </c>
      <c r="U786">
        <f>IF($K786="NQC",VLOOKUP($A786,'2021_NQC_List-11_13'!$A$2:$T$1532,12,FALSE),0)</f>
        <v>0</v>
      </c>
      <c r="V786">
        <f>IF($K786="NQC",VLOOKUP($A786,'2021_NQC_List-11_13'!$A$2:$T$1532,13,FALSE),0)</f>
        <v>0</v>
      </c>
      <c r="W786">
        <f>IF($K786="NQC",VLOOKUP($A786,'2021_NQC_List-11_13'!$A$2:$T$1532,14,FALSE),0)</f>
        <v>0</v>
      </c>
      <c r="X786">
        <f>IF($K786="NQC",VLOOKUP($A786,'2021_NQC_List-11_13'!$A$2:$T$1532,15,FALSE),0)</f>
        <v>0</v>
      </c>
      <c r="Y786" t="str">
        <f t="shared" si="25"/>
        <v>Non-Hydro</v>
      </c>
      <c r="AA786" t="s">
        <v>4341</v>
      </c>
      <c r="AB786" s="129" t="s">
        <v>4406</v>
      </c>
    </row>
    <row r="787" spans="1:28" x14ac:dyDescent="0.3">
      <c r="A787" t="str">
        <f>'OASIS-11_26'!E818</f>
        <v>MERCED_1_SOLAR2</v>
      </c>
      <c r="B787" t="str">
        <f>'OASIS-11_26'!G818</f>
        <v>Merced Solar</v>
      </c>
      <c r="C787" t="str">
        <f>VLOOKUP($A787,'OASIS-11_26'!$E$2:$R$1556,2,FALSE)</f>
        <v>GEN</v>
      </c>
      <c r="D787" s="1">
        <f>VLOOKUP($A787,'OASIS-11_26'!$E$2:$R$1556,11,FALSE)</f>
        <v>42136</v>
      </c>
      <c r="E787" s="3">
        <f t="shared" si="24"/>
        <v>2015</v>
      </c>
      <c r="F787" t="str">
        <f>VLOOKUP($A787,'OASIS-11_26'!$E$2:$R$1556,9,FALSE)</f>
        <v>SUN</v>
      </c>
      <c r="G787" t="str">
        <f>VLOOKUP($A787,'OASIS-11_26'!$E$2:$R$1556,8,FALSE)</f>
        <v>PHOTO VOLTAIC</v>
      </c>
      <c r="H787">
        <f>VLOOKUP($A787,'OASIS-11_26'!$E$2:$R$1556,4,FALSE)</f>
        <v>1.5</v>
      </c>
      <c r="I787">
        <f>VLOOKUP($A787,'OASIS-11_26'!$E$2:$R$1556,5,FALSE)</f>
        <v>1.5</v>
      </c>
      <c r="J787" t="str">
        <f>VLOOKUP($A787,'OASIS-11_26'!$E$2:$R$1556,6,FALSE)</f>
        <v>PGAE</v>
      </c>
      <c r="K787" t="str">
        <f>IF(ISERROR(VLOOKUP($A787,'2021_NQC_List-11_13'!$A$2:$T$1532,4,FALSE)),"","NQC")</f>
        <v>NQC</v>
      </c>
      <c r="L787" s="3" t="str">
        <f>IF(ISERROR(VLOOKUP($A787,'2021_NQC_List-11_13'!$A$2:$T$1532,4,FALSE)),"",VLOOKUP($A787,'2021_NQC_List-11_13'!$A$2:$T$1532,18,FALSE))</f>
        <v>EO</v>
      </c>
      <c r="M787">
        <f>IF($K787="NQC",VLOOKUP($A787,'2021_NQC_List-11_13'!$A$2:$T$1532,4,FALSE),0)</f>
        <v>0</v>
      </c>
      <c r="N787">
        <f>IF($K787="NQC",VLOOKUP($A787,'2021_NQC_List-11_13'!$A$2:$T$1532,5,FALSE),0)</f>
        <v>0</v>
      </c>
      <c r="O787">
        <f>IF($K787="NQC",VLOOKUP($A787,'2021_NQC_List-11_13'!$A$2:$T$1532,6,FALSE),0)</f>
        <v>0</v>
      </c>
      <c r="P787">
        <f>IF($K787="NQC",VLOOKUP($A787,'2021_NQC_List-11_13'!$A$2:$T$1532,7,FALSE),0)</f>
        <v>0</v>
      </c>
      <c r="Q787">
        <f>IF($K787="NQC",VLOOKUP($A787,'2021_NQC_List-11_13'!$A$2:$T$1532,8,FALSE),0)</f>
        <v>0</v>
      </c>
      <c r="R787">
        <f>IF($K787="NQC",VLOOKUP($A787,'2021_NQC_List-11_13'!$A$2:$T$1532,9,FALSE),0)</f>
        <v>0</v>
      </c>
      <c r="S787">
        <f>IF($K787="NQC",VLOOKUP($A787,'2021_NQC_List-11_13'!$A$2:$T$1532,10,FALSE),0)</f>
        <v>0</v>
      </c>
      <c r="T787">
        <f>IF($K787="NQC",VLOOKUP($A787,'2021_NQC_List-11_13'!$A$2:$T$1532,11,FALSE),0)</f>
        <v>0</v>
      </c>
      <c r="U787">
        <f>IF($K787="NQC",VLOOKUP($A787,'2021_NQC_List-11_13'!$A$2:$T$1532,12,FALSE),0)</f>
        <v>0</v>
      </c>
      <c r="V787">
        <f>IF($K787="NQC",VLOOKUP($A787,'2021_NQC_List-11_13'!$A$2:$T$1532,13,FALSE),0)</f>
        <v>0</v>
      </c>
      <c r="W787">
        <f>IF($K787="NQC",VLOOKUP($A787,'2021_NQC_List-11_13'!$A$2:$T$1532,14,FALSE),0)</f>
        <v>0</v>
      </c>
      <c r="X787">
        <f>IF($K787="NQC",VLOOKUP($A787,'2021_NQC_List-11_13'!$A$2:$T$1532,15,FALSE),0)</f>
        <v>0</v>
      </c>
      <c r="Y787" t="str">
        <f t="shared" si="25"/>
        <v>Non-Hydro</v>
      </c>
      <c r="AA787" t="s">
        <v>4341</v>
      </c>
    </row>
    <row r="788" spans="1:28" x14ac:dyDescent="0.3">
      <c r="A788" t="str">
        <f>'OASIS-11_26'!E819</f>
        <v>PGEB_2_PDRP104</v>
      </c>
      <c r="B788" t="str">
        <f>'OASIS-11_26'!G819</f>
        <v>PGEB_2_PDRP104</v>
      </c>
      <c r="C788" t="str">
        <f>VLOOKUP($A788,'OASIS-11_26'!$E$2:$R$1556,2,FALSE)</f>
        <v>GEN</v>
      </c>
      <c r="D788" s="1">
        <f>VLOOKUP($A788,'OASIS-11_26'!$E$2:$R$1556,11,FALSE)</f>
        <v>0</v>
      </c>
      <c r="E788" s="3" t="str">
        <f t="shared" si="24"/>
        <v/>
      </c>
      <c r="F788" t="str">
        <f>VLOOKUP($A788,'OASIS-11_26'!$E$2:$R$1556,9,FALSE)</f>
        <v>OTHER</v>
      </c>
      <c r="G788" t="str">
        <f>VLOOKUP($A788,'OASIS-11_26'!$E$2:$R$1556,8,FALSE)</f>
        <v>OTHER</v>
      </c>
      <c r="H788">
        <f>VLOOKUP($A788,'OASIS-11_26'!$E$2:$R$1556,4,FALSE)</f>
        <v>0.99</v>
      </c>
      <c r="I788">
        <f>VLOOKUP($A788,'OASIS-11_26'!$E$2:$R$1556,5,FALSE)</f>
        <v>0</v>
      </c>
      <c r="J788" t="str">
        <f>VLOOKUP($A788,'OASIS-11_26'!$E$2:$R$1556,6,FALSE)</f>
        <v>PGAE</v>
      </c>
      <c r="K788" t="str">
        <f>IF(ISERROR(VLOOKUP($A788,'2021_NQC_List-11_13'!$A$2:$T$1532,4,FALSE)),"","NQC")</f>
        <v/>
      </c>
      <c r="L788" s="3" t="str">
        <f>IF(ISERROR(VLOOKUP($A788,'2021_NQC_List-11_13'!$A$2:$T$1532,4,FALSE)),"",VLOOKUP($A788,'2021_NQC_List-11_13'!$A$2:$T$1532,18,FALSE))</f>
        <v/>
      </c>
      <c r="M788">
        <f>IF($K788="NQC",VLOOKUP($A788,'2021_NQC_List-11_13'!$A$2:$T$1532,4,FALSE),0)</f>
        <v>0</v>
      </c>
      <c r="N788">
        <f>IF($K788="NQC",VLOOKUP($A788,'2021_NQC_List-11_13'!$A$2:$T$1532,5,FALSE),0)</f>
        <v>0</v>
      </c>
      <c r="O788">
        <f>IF($K788="NQC",VLOOKUP($A788,'2021_NQC_List-11_13'!$A$2:$T$1532,6,FALSE),0)</f>
        <v>0</v>
      </c>
      <c r="P788">
        <f>IF($K788="NQC",VLOOKUP($A788,'2021_NQC_List-11_13'!$A$2:$T$1532,7,FALSE),0)</f>
        <v>0</v>
      </c>
      <c r="Q788">
        <f>IF($K788="NQC",VLOOKUP($A788,'2021_NQC_List-11_13'!$A$2:$T$1532,8,FALSE),0)</f>
        <v>0</v>
      </c>
      <c r="R788">
        <f>IF($K788="NQC",VLOOKUP($A788,'2021_NQC_List-11_13'!$A$2:$T$1532,9,FALSE),0)</f>
        <v>0</v>
      </c>
      <c r="S788">
        <f>IF($K788="NQC",VLOOKUP($A788,'2021_NQC_List-11_13'!$A$2:$T$1532,10,FALSE),0)</f>
        <v>0</v>
      </c>
      <c r="T788">
        <f>IF($K788="NQC",VLOOKUP($A788,'2021_NQC_List-11_13'!$A$2:$T$1532,11,FALSE),0)</f>
        <v>0</v>
      </c>
      <c r="U788">
        <f>IF($K788="NQC",VLOOKUP($A788,'2021_NQC_List-11_13'!$A$2:$T$1532,12,FALSE),0)</f>
        <v>0</v>
      </c>
      <c r="V788">
        <f>IF($K788="NQC",VLOOKUP($A788,'2021_NQC_List-11_13'!$A$2:$T$1532,13,FALSE),0)</f>
        <v>0</v>
      </c>
      <c r="W788">
        <f>IF($K788="NQC",VLOOKUP($A788,'2021_NQC_List-11_13'!$A$2:$T$1532,14,FALSE),0)</f>
        <v>0</v>
      </c>
      <c r="X788">
        <f>IF($K788="NQC",VLOOKUP($A788,'2021_NQC_List-11_13'!$A$2:$T$1532,15,FALSE),0)</f>
        <v>0</v>
      </c>
      <c r="Y788" t="str">
        <f t="shared" si="25"/>
        <v>Non-Hydro</v>
      </c>
      <c r="Z788" t="s">
        <v>4361</v>
      </c>
      <c r="AA788" t="s">
        <v>4341</v>
      </c>
    </row>
    <row r="789" spans="1:28" x14ac:dyDescent="0.3">
      <c r="A789" t="str">
        <f>'OASIS-11_26'!E820</f>
        <v>DELSUR_6_SOLAR5</v>
      </c>
      <c r="B789" t="str">
        <f>'OASIS-11_26'!G820</f>
        <v>Radiance Solar 5</v>
      </c>
      <c r="C789" t="str">
        <f>VLOOKUP($A789,'OASIS-11_26'!$E$2:$R$1556,2,FALSE)</f>
        <v>GEN</v>
      </c>
      <c r="D789" s="1">
        <f>VLOOKUP($A789,'OASIS-11_26'!$E$2:$R$1556,11,FALSE)</f>
        <v>43465</v>
      </c>
      <c r="E789" s="3">
        <f t="shared" si="24"/>
        <v>2018</v>
      </c>
      <c r="F789" t="str">
        <f>VLOOKUP($A789,'OASIS-11_26'!$E$2:$R$1556,9,FALSE)</f>
        <v>SUN</v>
      </c>
      <c r="G789" t="str">
        <f>VLOOKUP($A789,'OASIS-11_26'!$E$2:$R$1556,8,FALSE)</f>
        <v>PHOTO VOLTAIC</v>
      </c>
      <c r="H789">
        <f>VLOOKUP($A789,'OASIS-11_26'!$E$2:$R$1556,4,FALSE)</f>
        <v>1.5</v>
      </c>
      <c r="I789">
        <f>VLOOKUP($A789,'OASIS-11_26'!$E$2:$R$1556,5,FALSE)</f>
        <v>1.9</v>
      </c>
      <c r="J789" t="str">
        <f>VLOOKUP($A789,'OASIS-11_26'!$E$2:$R$1556,6,FALSE)</f>
        <v>SCE</v>
      </c>
      <c r="K789" t="str">
        <f>IF(ISERROR(VLOOKUP($A789,'2021_NQC_List-11_13'!$A$2:$T$1532,4,FALSE)),"","NQC")</f>
        <v>NQC</v>
      </c>
      <c r="L789" s="3" t="str">
        <f>IF(ISERROR(VLOOKUP($A789,'2021_NQC_List-11_13'!$A$2:$T$1532,4,FALSE)),"",VLOOKUP($A789,'2021_NQC_List-11_13'!$A$2:$T$1532,18,FALSE))</f>
        <v>EO</v>
      </c>
      <c r="M789">
        <f>IF($K789="NQC",VLOOKUP($A789,'2021_NQC_List-11_13'!$A$2:$T$1532,4,FALSE),0)</f>
        <v>0</v>
      </c>
      <c r="N789">
        <f>IF($K789="NQC",VLOOKUP($A789,'2021_NQC_List-11_13'!$A$2:$T$1532,5,FALSE),0)</f>
        <v>0</v>
      </c>
      <c r="O789">
        <f>IF($K789="NQC",VLOOKUP($A789,'2021_NQC_List-11_13'!$A$2:$T$1532,6,FALSE),0)</f>
        <v>0</v>
      </c>
      <c r="P789">
        <f>IF($K789="NQC",VLOOKUP($A789,'2021_NQC_List-11_13'!$A$2:$T$1532,7,FALSE),0)</f>
        <v>0</v>
      </c>
      <c r="Q789">
        <f>IF($K789="NQC",VLOOKUP($A789,'2021_NQC_List-11_13'!$A$2:$T$1532,8,FALSE),0)</f>
        <v>0</v>
      </c>
      <c r="R789">
        <f>IF($K789="NQC",VLOOKUP($A789,'2021_NQC_List-11_13'!$A$2:$T$1532,9,FALSE),0)</f>
        <v>0</v>
      </c>
      <c r="S789">
        <f>IF($K789="NQC",VLOOKUP($A789,'2021_NQC_List-11_13'!$A$2:$T$1532,10,FALSE),0)</f>
        <v>0</v>
      </c>
      <c r="T789">
        <f>IF($K789="NQC",VLOOKUP($A789,'2021_NQC_List-11_13'!$A$2:$T$1532,11,FALSE),0)</f>
        <v>0</v>
      </c>
      <c r="U789">
        <f>IF($K789="NQC",VLOOKUP($A789,'2021_NQC_List-11_13'!$A$2:$T$1532,12,FALSE),0)</f>
        <v>0</v>
      </c>
      <c r="V789">
        <f>IF($K789="NQC",VLOOKUP($A789,'2021_NQC_List-11_13'!$A$2:$T$1532,13,FALSE),0)</f>
        <v>0</v>
      </c>
      <c r="W789">
        <f>IF($K789="NQC",VLOOKUP($A789,'2021_NQC_List-11_13'!$A$2:$T$1532,14,FALSE),0)</f>
        <v>0</v>
      </c>
      <c r="X789">
        <f>IF($K789="NQC",VLOOKUP($A789,'2021_NQC_List-11_13'!$A$2:$T$1532,15,FALSE),0)</f>
        <v>0</v>
      </c>
      <c r="Y789" t="str">
        <f t="shared" si="25"/>
        <v>Non-Hydro</v>
      </c>
      <c r="AA789" t="s">
        <v>4341</v>
      </c>
    </row>
    <row r="790" spans="1:28" x14ac:dyDescent="0.3">
      <c r="A790" t="str">
        <f>'OASIS-11_26'!E821</f>
        <v>DSRTHV_2_DH2SR2</v>
      </c>
      <c r="B790" t="str">
        <f>'OASIS-11_26'!G821</f>
        <v>Desert Harvest 2</v>
      </c>
      <c r="C790" t="str">
        <f>VLOOKUP($A790,'OASIS-11_26'!$E$2:$R$1556,2,FALSE)</f>
        <v>GEN</v>
      </c>
      <c r="D790" s="1">
        <f>VLOOKUP($A790,'OASIS-11_26'!$E$2:$R$1556,11,FALSE)</f>
        <v>0</v>
      </c>
      <c r="E790" s="3" t="str">
        <f t="shared" si="24"/>
        <v/>
      </c>
      <c r="F790" t="str">
        <f>VLOOKUP($A790,'OASIS-11_26'!$E$2:$R$1556,9,FALSE)</f>
        <v>SUN</v>
      </c>
      <c r="G790" t="str">
        <f>VLOOKUP($A790,'OASIS-11_26'!$E$2:$R$1556,8,FALSE)</f>
        <v>PHOTO VOLTAIC</v>
      </c>
      <c r="H790">
        <f>VLOOKUP($A790,'OASIS-11_26'!$E$2:$R$1556,4,FALSE)</f>
        <v>35</v>
      </c>
      <c r="I790">
        <f>VLOOKUP($A790,'OASIS-11_26'!$E$2:$R$1556,5,FALSE)</f>
        <v>70</v>
      </c>
      <c r="J790" t="str">
        <f>VLOOKUP($A790,'OASIS-11_26'!$E$2:$R$1556,6,FALSE)</f>
        <v>SCE</v>
      </c>
      <c r="K790" t="str">
        <f>IF(ISERROR(VLOOKUP($A790,'2021_NQC_List-11_13'!$A$2:$T$1532,4,FALSE)),"","NQC")</f>
        <v/>
      </c>
      <c r="L790" s="3" t="str">
        <f>IF(ISERROR(VLOOKUP($A790,'2021_NQC_List-11_13'!$A$2:$T$1532,4,FALSE)),"",VLOOKUP($A790,'2021_NQC_List-11_13'!$A$2:$T$1532,18,FALSE))</f>
        <v/>
      </c>
      <c r="M790">
        <f>IF($K790="NQC",VLOOKUP($A790,'2021_NQC_List-11_13'!$A$2:$T$1532,4,FALSE),0)</f>
        <v>0</v>
      </c>
      <c r="N790">
        <f>IF($K790="NQC",VLOOKUP($A790,'2021_NQC_List-11_13'!$A$2:$T$1532,5,FALSE),0)</f>
        <v>0</v>
      </c>
      <c r="O790">
        <f>IF($K790="NQC",VLOOKUP($A790,'2021_NQC_List-11_13'!$A$2:$T$1532,6,FALSE),0)</f>
        <v>0</v>
      </c>
      <c r="P790">
        <f>IF($K790="NQC",VLOOKUP($A790,'2021_NQC_List-11_13'!$A$2:$T$1532,7,FALSE),0)</f>
        <v>0</v>
      </c>
      <c r="Q790">
        <f>IF($K790="NQC",VLOOKUP($A790,'2021_NQC_List-11_13'!$A$2:$T$1532,8,FALSE),0)</f>
        <v>0</v>
      </c>
      <c r="R790">
        <f>IF($K790="NQC",VLOOKUP($A790,'2021_NQC_List-11_13'!$A$2:$T$1532,9,FALSE),0)</f>
        <v>0</v>
      </c>
      <c r="S790">
        <f>IF($K790="NQC",VLOOKUP($A790,'2021_NQC_List-11_13'!$A$2:$T$1532,10,FALSE),0)</f>
        <v>0</v>
      </c>
      <c r="T790">
        <f>IF($K790="NQC",VLOOKUP($A790,'2021_NQC_List-11_13'!$A$2:$T$1532,11,FALSE),0)</f>
        <v>0</v>
      </c>
      <c r="U790">
        <f>IF($K790="NQC",VLOOKUP($A790,'2021_NQC_List-11_13'!$A$2:$T$1532,12,FALSE),0)</f>
        <v>0</v>
      </c>
      <c r="V790">
        <f>IF($K790="NQC",VLOOKUP($A790,'2021_NQC_List-11_13'!$A$2:$T$1532,13,FALSE),0)</f>
        <v>0</v>
      </c>
      <c r="W790">
        <f>IF($K790="NQC",VLOOKUP($A790,'2021_NQC_List-11_13'!$A$2:$T$1532,14,FALSE),0)</f>
        <v>0</v>
      </c>
      <c r="X790">
        <f>IF($K790="NQC",VLOOKUP($A790,'2021_NQC_List-11_13'!$A$2:$T$1532,15,FALSE),0)</f>
        <v>0</v>
      </c>
      <c r="Y790" t="str">
        <f t="shared" si="25"/>
        <v>Non-Hydro</v>
      </c>
      <c r="AA790" t="s">
        <v>4341</v>
      </c>
      <c r="AB790" s="129" t="s">
        <v>4406</v>
      </c>
    </row>
    <row r="791" spans="1:28" x14ac:dyDescent="0.3">
      <c r="A791" t="str">
        <f>'OASIS-11_26'!E822</f>
        <v>COLGAT_7_UNIT 2</v>
      </c>
      <c r="B791" t="str">
        <f>'OASIS-11_26'!G822</f>
        <v>Colgate Powerhouse Unit 2</v>
      </c>
      <c r="C791" t="str">
        <f>VLOOKUP($A791,'OASIS-11_26'!$E$2:$R$1556,2,FALSE)</f>
        <v>GEN</v>
      </c>
      <c r="D791" s="1">
        <f>VLOOKUP($A791,'OASIS-11_26'!$E$2:$R$1556,11,FALSE)</f>
        <v>25204</v>
      </c>
      <c r="E791" s="3">
        <f t="shared" si="24"/>
        <v>1969</v>
      </c>
      <c r="F791" t="str">
        <f>VLOOKUP($A791,'OASIS-11_26'!$E$2:$R$1556,9,FALSE)</f>
        <v>WATER</v>
      </c>
      <c r="G791" t="str">
        <f>VLOOKUP($A791,'OASIS-11_26'!$E$2:$R$1556,8,FALSE)</f>
        <v>HYDRO</v>
      </c>
      <c r="H791">
        <f>VLOOKUP($A791,'OASIS-11_26'!$E$2:$R$1556,4,FALSE)</f>
        <v>175.67</v>
      </c>
      <c r="I791">
        <f>VLOOKUP($A791,'OASIS-11_26'!$E$2:$R$1556,5,FALSE)</f>
        <v>175.7</v>
      </c>
      <c r="J791" t="str">
        <f>VLOOKUP($A791,'OASIS-11_26'!$E$2:$R$1556,6,FALSE)</f>
        <v>PGAE</v>
      </c>
      <c r="K791" t="str">
        <f>IF(ISERROR(VLOOKUP($A791,'2021_NQC_List-11_13'!$A$2:$T$1532,4,FALSE)),"","NQC")</f>
        <v>NQC</v>
      </c>
      <c r="L791" s="3" t="str">
        <f>IF(ISERROR(VLOOKUP($A791,'2021_NQC_List-11_13'!$A$2:$T$1532,4,FALSE)),"",VLOOKUP($A791,'2021_NQC_List-11_13'!$A$2:$T$1532,18,FALSE))</f>
        <v>FC</v>
      </c>
      <c r="M791">
        <f>IF($K791="NQC",VLOOKUP($A791,'2021_NQC_List-11_13'!$A$2:$T$1532,4,FALSE),0)</f>
        <v>149.80000000000001</v>
      </c>
      <c r="N791">
        <f>IF($K791="NQC",VLOOKUP($A791,'2021_NQC_List-11_13'!$A$2:$T$1532,5,FALSE),0)</f>
        <v>148.6</v>
      </c>
      <c r="O791">
        <f>IF($K791="NQC",VLOOKUP($A791,'2021_NQC_List-11_13'!$A$2:$T$1532,6,FALSE),0)</f>
        <v>153.24</v>
      </c>
      <c r="P791">
        <f>IF($K791="NQC",VLOOKUP($A791,'2021_NQC_List-11_13'!$A$2:$T$1532,7,FALSE),0)</f>
        <v>158.63</v>
      </c>
      <c r="Q791">
        <f>IF($K791="NQC",VLOOKUP($A791,'2021_NQC_List-11_13'!$A$2:$T$1532,8,FALSE),0)</f>
        <v>162.83000000000001</v>
      </c>
      <c r="R791">
        <f>IF($K791="NQC",VLOOKUP($A791,'2021_NQC_List-11_13'!$A$2:$T$1532,9,FALSE),0)</f>
        <v>165.76</v>
      </c>
      <c r="S791">
        <f>IF($K791="NQC",VLOOKUP($A791,'2021_NQC_List-11_13'!$A$2:$T$1532,10,FALSE),0)</f>
        <v>165.16</v>
      </c>
      <c r="T791">
        <f>IF($K791="NQC",VLOOKUP($A791,'2021_NQC_List-11_13'!$A$2:$T$1532,11,FALSE),0)</f>
        <v>161.68</v>
      </c>
      <c r="U791">
        <f>IF($K791="NQC",VLOOKUP($A791,'2021_NQC_List-11_13'!$A$2:$T$1532,12,FALSE),0)</f>
        <v>156.71</v>
      </c>
      <c r="V791">
        <f>IF($K791="NQC",VLOOKUP($A791,'2021_NQC_List-11_13'!$A$2:$T$1532,13,FALSE),0)</f>
        <v>151.81</v>
      </c>
      <c r="W791">
        <f>IF($K791="NQC",VLOOKUP($A791,'2021_NQC_List-11_13'!$A$2:$T$1532,14,FALSE),0)</f>
        <v>149.91</v>
      </c>
      <c r="X791">
        <f>IF($K791="NQC",VLOOKUP($A791,'2021_NQC_List-11_13'!$A$2:$T$1532,15,FALSE),0)</f>
        <v>148.21</v>
      </c>
      <c r="Y791" t="str">
        <f t="shared" si="25"/>
        <v>Hydro-Large Hydro</v>
      </c>
      <c r="AA791" t="s">
        <v>4341</v>
      </c>
    </row>
    <row r="792" spans="1:28" x14ac:dyDescent="0.3">
      <c r="A792" t="str">
        <f>'OASIS-11_26'!E823</f>
        <v>EASTWD_7_UNIT</v>
      </c>
      <c r="B792" t="str">
        <f>'OASIS-11_26'!G823</f>
        <v>EASTWOOD PUMP-GEN</v>
      </c>
      <c r="C792" t="str">
        <f>VLOOKUP($A792,'OASIS-11_26'!$E$2:$R$1556,2,FALSE)</f>
        <v>GEN</v>
      </c>
      <c r="D792" s="1">
        <f>VLOOKUP($A792,'OASIS-11_26'!$E$2:$R$1556,11,FALSE)</f>
        <v>31778</v>
      </c>
      <c r="E792" s="3">
        <f t="shared" si="24"/>
        <v>1987</v>
      </c>
      <c r="F792" t="str">
        <f>VLOOKUP($A792,'OASIS-11_26'!$E$2:$R$1556,9,FALSE)</f>
        <v>WATER</v>
      </c>
      <c r="G792" t="str">
        <f>VLOOKUP($A792,'OASIS-11_26'!$E$2:$R$1556,8,FALSE)</f>
        <v>PUMPED STORAGE</v>
      </c>
      <c r="H792">
        <f>VLOOKUP($A792,'OASIS-11_26'!$E$2:$R$1556,4,FALSE)</f>
        <v>200</v>
      </c>
      <c r="I792">
        <f>VLOOKUP($A792,'OASIS-11_26'!$E$2:$R$1556,5,FALSE)</f>
        <v>207</v>
      </c>
      <c r="J792" t="str">
        <f>VLOOKUP($A792,'OASIS-11_26'!$E$2:$R$1556,6,FALSE)</f>
        <v>SCE</v>
      </c>
      <c r="K792" t="str">
        <f>IF(ISERROR(VLOOKUP($A792,'2021_NQC_List-11_13'!$A$2:$T$1532,4,FALSE)),"","NQC")</f>
        <v>NQC</v>
      </c>
      <c r="L792" s="3" t="str">
        <f>IF(ISERROR(VLOOKUP($A792,'2021_NQC_List-11_13'!$A$2:$T$1532,4,FALSE)),"",VLOOKUP($A792,'2021_NQC_List-11_13'!$A$2:$T$1532,18,FALSE))</f>
        <v>FC</v>
      </c>
      <c r="M792">
        <f>IF($K792="NQC",VLOOKUP($A792,'2021_NQC_List-11_13'!$A$2:$T$1532,4,FALSE),0)</f>
        <v>199</v>
      </c>
      <c r="N792">
        <f>IF($K792="NQC",VLOOKUP($A792,'2021_NQC_List-11_13'!$A$2:$T$1532,5,FALSE),0)</f>
        <v>199</v>
      </c>
      <c r="O792">
        <f>IF($K792="NQC",VLOOKUP($A792,'2021_NQC_List-11_13'!$A$2:$T$1532,6,FALSE),0)</f>
        <v>199</v>
      </c>
      <c r="P792">
        <f>IF($K792="NQC",VLOOKUP($A792,'2021_NQC_List-11_13'!$A$2:$T$1532,7,FALSE),0)</f>
        <v>199</v>
      </c>
      <c r="Q792">
        <f>IF($K792="NQC",VLOOKUP($A792,'2021_NQC_List-11_13'!$A$2:$T$1532,8,FALSE),0)</f>
        <v>199</v>
      </c>
      <c r="R792">
        <f>IF($K792="NQC",VLOOKUP($A792,'2021_NQC_List-11_13'!$A$2:$T$1532,9,FALSE),0)</f>
        <v>199</v>
      </c>
      <c r="S792">
        <f>IF($K792="NQC",VLOOKUP($A792,'2021_NQC_List-11_13'!$A$2:$T$1532,10,FALSE),0)</f>
        <v>199</v>
      </c>
      <c r="T792">
        <f>IF($K792="NQC",VLOOKUP($A792,'2021_NQC_List-11_13'!$A$2:$T$1532,11,FALSE),0)</f>
        <v>199</v>
      </c>
      <c r="U792">
        <f>IF($K792="NQC",VLOOKUP($A792,'2021_NQC_List-11_13'!$A$2:$T$1532,12,FALSE),0)</f>
        <v>199</v>
      </c>
      <c r="V792">
        <f>IF($K792="NQC",VLOOKUP($A792,'2021_NQC_List-11_13'!$A$2:$T$1532,13,FALSE),0)</f>
        <v>199</v>
      </c>
      <c r="W792">
        <f>IF($K792="NQC",VLOOKUP($A792,'2021_NQC_List-11_13'!$A$2:$T$1532,14,FALSE),0)</f>
        <v>199</v>
      </c>
      <c r="X792">
        <f>IF($K792="NQC",VLOOKUP($A792,'2021_NQC_List-11_13'!$A$2:$T$1532,15,FALSE),0)</f>
        <v>199</v>
      </c>
      <c r="Y792" t="str">
        <f t="shared" si="25"/>
        <v>Hydro-Pumped Storage</v>
      </c>
      <c r="AA792" t="s">
        <v>4341</v>
      </c>
    </row>
    <row r="793" spans="1:28" x14ac:dyDescent="0.3">
      <c r="A793" t="str">
        <f>'OASIS-11_26'!E824</f>
        <v>ENWIND_2_WIND1</v>
      </c>
      <c r="B793" t="str">
        <f>'OASIS-11_26'!G824</f>
        <v>Cameron Ridge</v>
      </c>
      <c r="C793" t="str">
        <f>VLOOKUP($A793,'OASIS-11_26'!$E$2:$R$1556,2,FALSE)</f>
        <v>GEN</v>
      </c>
      <c r="D793" s="1">
        <f>VLOOKUP($A793,'OASIS-11_26'!$E$2:$R$1556,11,FALSE)</f>
        <v>41983</v>
      </c>
      <c r="E793" s="3">
        <f t="shared" si="24"/>
        <v>2014</v>
      </c>
      <c r="F793" t="str">
        <f>VLOOKUP($A793,'OASIS-11_26'!$E$2:$R$1556,9,FALSE)</f>
        <v>WIND</v>
      </c>
      <c r="G793" t="str">
        <f>VLOOKUP($A793,'OASIS-11_26'!$E$2:$R$1556,8,FALSE)</f>
        <v>WIND</v>
      </c>
      <c r="H793">
        <f>VLOOKUP($A793,'OASIS-11_26'!$E$2:$R$1556,4,FALSE)</f>
        <v>47.1</v>
      </c>
      <c r="I793">
        <f>VLOOKUP($A793,'OASIS-11_26'!$E$2:$R$1556,5,FALSE)</f>
        <v>47.1</v>
      </c>
      <c r="J793" t="str">
        <f>VLOOKUP($A793,'OASIS-11_26'!$E$2:$R$1556,6,FALSE)</f>
        <v>SCE</v>
      </c>
      <c r="K793" t="str">
        <f>IF(ISERROR(VLOOKUP($A793,'2021_NQC_List-11_13'!$A$2:$T$1532,4,FALSE)),"","NQC")</f>
        <v>NQC</v>
      </c>
      <c r="L793" s="3" t="str">
        <f>IF(ISERROR(VLOOKUP($A793,'2021_NQC_List-11_13'!$A$2:$T$1532,4,FALSE)),"",VLOOKUP($A793,'2021_NQC_List-11_13'!$A$2:$T$1532,18,FALSE))</f>
        <v>FC</v>
      </c>
      <c r="M793">
        <f>IF($K793="NQC",VLOOKUP($A793,'2021_NQC_List-11_13'!$A$2:$T$1532,4,FALSE),0)</f>
        <v>6.59</v>
      </c>
      <c r="N793">
        <f>IF($K793="NQC",VLOOKUP($A793,'2021_NQC_List-11_13'!$A$2:$T$1532,5,FALSE),0)</f>
        <v>5.65</v>
      </c>
      <c r="O793">
        <f>IF($K793="NQC",VLOOKUP($A793,'2021_NQC_List-11_13'!$A$2:$T$1532,6,FALSE),0)</f>
        <v>13.19</v>
      </c>
      <c r="P793">
        <f>IF($K793="NQC",VLOOKUP($A793,'2021_NQC_List-11_13'!$A$2:$T$1532,7,FALSE),0)</f>
        <v>11.78</v>
      </c>
      <c r="Q793">
        <f>IF($K793="NQC",VLOOKUP($A793,'2021_NQC_List-11_13'!$A$2:$T$1532,8,FALSE),0)</f>
        <v>11.78</v>
      </c>
      <c r="R793">
        <f>IF($K793="NQC",VLOOKUP($A793,'2021_NQC_List-11_13'!$A$2:$T$1532,9,FALSE),0)</f>
        <v>15.54</v>
      </c>
      <c r="S793">
        <f>IF($K793="NQC",VLOOKUP($A793,'2021_NQC_List-11_13'!$A$2:$T$1532,10,FALSE),0)</f>
        <v>10.83</v>
      </c>
      <c r="T793">
        <f>IF($K793="NQC",VLOOKUP($A793,'2021_NQC_List-11_13'!$A$2:$T$1532,11,FALSE),0)</f>
        <v>9.89</v>
      </c>
      <c r="U793">
        <f>IF($K793="NQC",VLOOKUP($A793,'2021_NQC_List-11_13'!$A$2:$T$1532,12,FALSE),0)</f>
        <v>7.07</v>
      </c>
      <c r="V793">
        <f>IF($K793="NQC",VLOOKUP($A793,'2021_NQC_List-11_13'!$A$2:$T$1532,13,FALSE),0)</f>
        <v>3.77</v>
      </c>
      <c r="W793">
        <f>IF($K793="NQC",VLOOKUP($A793,'2021_NQC_List-11_13'!$A$2:$T$1532,14,FALSE),0)</f>
        <v>5.65</v>
      </c>
      <c r="X793">
        <f>IF($K793="NQC",VLOOKUP($A793,'2021_NQC_List-11_13'!$A$2:$T$1532,15,FALSE),0)</f>
        <v>6.12</v>
      </c>
      <c r="Y793" t="str">
        <f t="shared" si="25"/>
        <v>Non-Hydro</v>
      </c>
      <c r="AA793" t="s">
        <v>4341</v>
      </c>
    </row>
    <row r="794" spans="1:28" x14ac:dyDescent="0.3">
      <c r="A794" t="str">
        <f>'OASIS-11_26'!E825</f>
        <v>GARNET_2_WIND3</v>
      </c>
      <c r="B794" t="str">
        <f>'OASIS-11_26'!G825</f>
        <v>San Gorgonio East</v>
      </c>
      <c r="C794" t="str">
        <f>VLOOKUP($A794,'OASIS-11_26'!$E$2:$R$1556,2,FALSE)</f>
        <v>GEN</v>
      </c>
      <c r="D794" s="1">
        <f>VLOOKUP($A794,'OASIS-11_26'!$E$2:$R$1556,11,FALSE)</f>
        <v>42405</v>
      </c>
      <c r="E794" s="3">
        <f t="shared" si="24"/>
        <v>2016</v>
      </c>
      <c r="F794" t="str">
        <f>VLOOKUP($A794,'OASIS-11_26'!$E$2:$R$1556,9,FALSE)</f>
        <v>WIND</v>
      </c>
      <c r="G794" t="str">
        <f>VLOOKUP($A794,'OASIS-11_26'!$E$2:$R$1556,8,FALSE)</f>
        <v>WIND</v>
      </c>
      <c r="H794">
        <f>VLOOKUP($A794,'OASIS-11_26'!$E$2:$R$1556,4,FALSE)</f>
        <v>12.6</v>
      </c>
      <c r="I794">
        <f>VLOOKUP($A794,'OASIS-11_26'!$E$2:$R$1556,5,FALSE)</f>
        <v>12.6</v>
      </c>
      <c r="J794" t="str">
        <f>VLOOKUP($A794,'OASIS-11_26'!$E$2:$R$1556,6,FALSE)</f>
        <v>SCE</v>
      </c>
      <c r="K794" t="str">
        <f>IF(ISERROR(VLOOKUP($A794,'2021_NQC_List-11_13'!$A$2:$T$1532,4,FALSE)),"","NQC")</f>
        <v>NQC</v>
      </c>
      <c r="L794" s="3" t="str">
        <f>IF(ISERROR(VLOOKUP($A794,'2021_NQC_List-11_13'!$A$2:$T$1532,4,FALSE)),"",VLOOKUP($A794,'2021_NQC_List-11_13'!$A$2:$T$1532,18,FALSE))</f>
        <v>FC</v>
      </c>
      <c r="M794">
        <f>IF($K794="NQC",VLOOKUP($A794,'2021_NQC_List-11_13'!$A$2:$T$1532,4,FALSE),0)</f>
        <v>1.76</v>
      </c>
      <c r="N794">
        <f>IF($K794="NQC",VLOOKUP($A794,'2021_NQC_List-11_13'!$A$2:$T$1532,5,FALSE),0)</f>
        <v>1.51</v>
      </c>
      <c r="O794">
        <f>IF($K794="NQC",VLOOKUP($A794,'2021_NQC_List-11_13'!$A$2:$T$1532,6,FALSE),0)</f>
        <v>3.53</v>
      </c>
      <c r="P794">
        <f>IF($K794="NQC",VLOOKUP($A794,'2021_NQC_List-11_13'!$A$2:$T$1532,7,FALSE),0)</f>
        <v>3.15</v>
      </c>
      <c r="Q794">
        <f>IF($K794="NQC",VLOOKUP($A794,'2021_NQC_List-11_13'!$A$2:$T$1532,8,FALSE),0)</f>
        <v>3.15</v>
      </c>
      <c r="R794">
        <f>IF($K794="NQC",VLOOKUP($A794,'2021_NQC_List-11_13'!$A$2:$T$1532,9,FALSE),0)</f>
        <v>4.16</v>
      </c>
      <c r="S794">
        <f>IF($K794="NQC",VLOOKUP($A794,'2021_NQC_List-11_13'!$A$2:$T$1532,10,FALSE),0)</f>
        <v>2.9</v>
      </c>
      <c r="T794">
        <f>IF($K794="NQC",VLOOKUP($A794,'2021_NQC_List-11_13'!$A$2:$T$1532,11,FALSE),0)</f>
        <v>2.65</v>
      </c>
      <c r="U794">
        <f>IF($K794="NQC",VLOOKUP($A794,'2021_NQC_List-11_13'!$A$2:$T$1532,12,FALSE),0)</f>
        <v>1.89</v>
      </c>
      <c r="V794">
        <f>IF($K794="NQC",VLOOKUP($A794,'2021_NQC_List-11_13'!$A$2:$T$1532,13,FALSE),0)</f>
        <v>1.01</v>
      </c>
      <c r="W794">
        <f>IF($K794="NQC",VLOOKUP($A794,'2021_NQC_List-11_13'!$A$2:$T$1532,14,FALSE),0)</f>
        <v>1.51</v>
      </c>
      <c r="X794">
        <f>IF($K794="NQC",VLOOKUP($A794,'2021_NQC_List-11_13'!$A$2:$T$1532,15,FALSE),0)</f>
        <v>1.64</v>
      </c>
      <c r="Y794" t="str">
        <f t="shared" si="25"/>
        <v>Non-Hydro</v>
      </c>
      <c r="AA794" t="s">
        <v>4341</v>
      </c>
    </row>
    <row r="795" spans="1:28" x14ac:dyDescent="0.3">
      <c r="A795" t="str">
        <f>'OASIS-11_26'!E826</f>
        <v>SENTNL_2_CTG8</v>
      </c>
      <c r="B795" t="str">
        <f>'OASIS-11_26'!G826</f>
        <v>Sentinel Unit 8</v>
      </c>
      <c r="C795" t="str">
        <f>VLOOKUP($A795,'OASIS-11_26'!$E$2:$R$1556,2,FALSE)</f>
        <v>GEN</v>
      </c>
      <c r="D795" s="1">
        <f>VLOOKUP($A795,'OASIS-11_26'!$E$2:$R$1556,11,FALSE)</f>
        <v>41400</v>
      </c>
      <c r="E795" s="3">
        <f t="shared" si="24"/>
        <v>2013</v>
      </c>
      <c r="F795" t="str">
        <f>VLOOKUP($A795,'OASIS-11_26'!$E$2:$R$1556,9,FALSE)</f>
        <v>NATURAL GAS</v>
      </c>
      <c r="G795" t="str">
        <f>VLOOKUP($A795,'OASIS-11_26'!$E$2:$R$1556,8,FALSE)</f>
        <v>COMBUSTION TURBINE</v>
      </c>
      <c r="H795">
        <f>VLOOKUP($A795,'OASIS-11_26'!$E$2:$R$1556,4,FALSE)</f>
        <v>101.8</v>
      </c>
      <c r="I795">
        <f>VLOOKUP($A795,'OASIS-11_26'!$E$2:$R$1556,5,FALSE)</f>
        <v>131.80000000000001</v>
      </c>
      <c r="J795" t="str">
        <f>VLOOKUP($A795,'OASIS-11_26'!$E$2:$R$1556,6,FALSE)</f>
        <v>SCE</v>
      </c>
      <c r="K795" t="str">
        <f>IF(ISERROR(VLOOKUP($A795,'2021_NQC_List-11_13'!$A$2:$T$1532,4,FALSE)),"","NQC")</f>
        <v>NQC</v>
      </c>
      <c r="L795" s="3" t="str">
        <f>IF(ISERROR(VLOOKUP($A795,'2021_NQC_List-11_13'!$A$2:$T$1532,4,FALSE)),"",VLOOKUP($A795,'2021_NQC_List-11_13'!$A$2:$T$1532,18,FALSE))</f>
        <v>FC</v>
      </c>
      <c r="M795">
        <f>IF($K795="NQC",VLOOKUP($A795,'2021_NQC_List-11_13'!$A$2:$T$1532,4,FALSE),0)</f>
        <v>101.8</v>
      </c>
      <c r="N795">
        <f>IF($K795="NQC",VLOOKUP($A795,'2021_NQC_List-11_13'!$A$2:$T$1532,5,FALSE),0)</f>
        <v>101.8</v>
      </c>
      <c r="O795">
        <f>IF($K795="NQC",VLOOKUP($A795,'2021_NQC_List-11_13'!$A$2:$T$1532,6,FALSE),0)</f>
        <v>101.8</v>
      </c>
      <c r="P795">
        <f>IF($K795="NQC",VLOOKUP($A795,'2021_NQC_List-11_13'!$A$2:$T$1532,7,FALSE),0)</f>
        <v>101.8</v>
      </c>
      <c r="Q795">
        <f>IF($K795="NQC",VLOOKUP($A795,'2021_NQC_List-11_13'!$A$2:$T$1532,8,FALSE),0)</f>
        <v>101.8</v>
      </c>
      <c r="R795">
        <f>IF($K795="NQC",VLOOKUP($A795,'2021_NQC_List-11_13'!$A$2:$T$1532,9,FALSE),0)</f>
        <v>101.8</v>
      </c>
      <c r="S795">
        <f>IF($K795="NQC",VLOOKUP($A795,'2021_NQC_List-11_13'!$A$2:$T$1532,10,FALSE),0)</f>
        <v>101.8</v>
      </c>
      <c r="T795">
        <f>IF($K795="NQC",VLOOKUP($A795,'2021_NQC_List-11_13'!$A$2:$T$1532,11,FALSE),0)</f>
        <v>101.8</v>
      </c>
      <c r="U795">
        <f>IF($K795="NQC",VLOOKUP($A795,'2021_NQC_List-11_13'!$A$2:$T$1532,12,FALSE),0)</f>
        <v>101.8</v>
      </c>
      <c r="V795">
        <f>IF($K795="NQC",VLOOKUP($A795,'2021_NQC_List-11_13'!$A$2:$T$1532,13,FALSE),0)</f>
        <v>101.8</v>
      </c>
      <c r="W795">
        <f>IF($K795="NQC",VLOOKUP($A795,'2021_NQC_List-11_13'!$A$2:$T$1532,14,FALSE),0)</f>
        <v>101.8</v>
      </c>
      <c r="X795">
        <f>IF($K795="NQC",VLOOKUP($A795,'2021_NQC_List-11_13'!$A$2:$T$1532,15,FALSE),0)</f>
        <v>101.8</v>
      </c>
      <c r="Y795" t="str">
        <f t="shared" si="25"/>
        <v>Non-Hydro</v>
      </c>
      <c r="AA795" t="s">
        <v>4341</v>
      </c>
    </row>
    <row r="796" spans="1:28" x14ac:dyDescent="0.3">
      <c r="A796" t="str">
        <f>'OASIS-11_26'!E827</f>
        <v>SCEC_1_PDRP171</v>
      </c>
      <c r="B796" t="str">
        <f>'OASIS-11_26'!G827</f>
        <v xml:space="preserve">IEUA Battery Energy Storage System </v>
      </c>
      <c r="C796" t="str">
        <f>VLOOKUP($A796,'OASIS-11_26'!$E$2:$R$1556,2,FALSE)</f>
        <v>GEN</v>
      </c>
      <c r="D796" s="1">
        <f>VLOOKUP($A796,'OASIS-11_26'!$E$2:$R$1556,11,FALSE)</f>
        <v>0</v>
      </c>
      <c r="E796" s="3" t="str">
        <f t="shared" si="24"/>
        <v/>
      </c>
      <c r="F796" t="str">
        <f>VLOOKUP($A796,'OASIS-11_26'!$E$2:$R$1556,9,FALSE)</f>
        <v>OTHER</v>
      </c>
      <c r="G796" t="str">
        <f>VLOOKUP($A796,'OASIS-11_26'!$E$2:$R$1556,8,FALSE)</f>
        <v>OTHER</v>
      </c>
      <c r="H796">
        <f>VLOOKUP($A796,'OASIS-11_26'!$E$2:$R$1556,4,FALSE)</f>
        <v>1</v>
      </c>
      <c r="I796">
        <f>VLOOKUP($A796,'OASIS-11_26'!$E$2:$R$1556,5,FALSE)</f>
        <v>0</v>
      </c>
      <c r="J796" t="str">
        <f>VLOOKUP($A796,'OASIS-11_26'!$E$2:$R$1556,6,FALSE)</f>
        <v>SCE</v>
      </c>
      <c r="K796" t="str">
        <f>IF(ISERROR(VLOOKUP($A796,'2021_NQC_List-11_13'!$A$2:$T$1532,4,FALSE)),"","NQC")</f>
        <v/>
      </c>
      <c r="L796" s="3" t="str">
        <f>IF(ISERROR(VLOOKUP($A796,'2021_NQC_List-11_13'!$A$2:$T$1532,4,FALSE)),"",VLOOKUP($A796,'2021_NQC_List-11_13'!$A$2:$T$1532,18,FALSE))</f>
        <v/>
      </c>
      <c r="M796">
        <f>IF($K796="NQC",VLOOKUP($A796,'2021_NQC_List-11_13'!$A$2:$T$1532,4,FALSE),0)</f>
        <v>0</v>
      </c>
      <c r="N796">
        <f>IF($K796="NQC",VLOOKUP($A796,'2021_NQC_List-11_13'!$A$2:$T$1532,5,FALSE),0)</f>
        <v>0</v>
      </c>
      <c r="O796">
        <f>IF($K796="NQC",VLOOKUP($A796,'2021_NQC_List-11_13'!$A$2:$T$1532,6,FALSE),0)</f>
        <v>0</v>
      </c>
      <c r="P796">
        <f>IF($K796="NQC",VLOOKUP($A796,'2021_NQC_List-11_13'!$A$2:$T$1532,7,FALSE),0)</f>
        <v>0</v>
      </c>
      <c r="Q796">
        <f>IF($K796="NQC",VLOOKUP($A796,'2021_NQC_List-11_13'!$A$2:$T$1532,8,FALSE),0)</f>
        <v>0</v>
      </c>
      <c r="R796">
        <f>IF($K796="NQC",VLOOKUP($A796,'2021_NQC_List-11_13'!$A$2:$T$1532,9,FALSE),0)</f>
        <v>0</v>
      </c>
      <c r="S796">
        <f>IF($K796="NQC",VLOOKUP($A796,'2021_NQC_List-11_13'!$A$2:$T$1532,10,FALSE),0)</f>
        <v>0</v>
      </c>
      <c r="T796">
        <f>IF($K796="NQC",VLOOKUP($A796,'2021_NQC_List-11_13'!$A$2:$T$1532,11,FALSE),0)</f>
        <v>0</v>
      </c>
      <c r="U796">
        <f>IF($K796="NQC",VLOOKUP($A796,'2021_NQC_List-11_13'!$A$2:$T$1532,12,FALSE),0)</f>
        <v>0</v>
      </c>
      <c r="V796">
        <f>IF($K796="NQC",VLOOKUP($A796,'2021_NQC_List-11_13'!$A$2:$T$1532,13,FALSE),0)</f>
        <v>0</v>
      </c>
      <c r="W796">
        <f>IF($K796="NQC",VLOOKUP($A796,'2021_NQC_List-11_13'!$A$2:$T$1532,14,FALSE),0)</f>
        <v>0</v>
      </c>
      <c r="X796">
        <f>IF($K796="NQC",VLOOKUP($A796,'2021_NQC_List-11_13'!$A$2:$T$1532,15,FALSE),0)</f>
        <v>0</v>
      </c>
      <c r="Y796" t="str">
        <f t="shared" si="25"/>
        <v>Non-Hydro</v>
      </c>
      <c r="Z796" t="s">
        <v>4361</v>
      </c>
      <c r="AA796" t="s">
        <v>4341</v>
      </c>
    </row>
    <row r="797" spans="1:28" x14ac:dyDescent="0.3">
      <c r="A797" t="str">
        <f>'OASIS-11_26'!E828</f>
        <v>RCKCRK_7_UNIT 2</v>
      </c>
      <c r="B797" t="str">
        <f>'OASIS-11_26'!G828</f>
        <v>ROCK CREEK HYDRO UNIT 2</v>
      </c>
      <c r="C797" t="str">
        <f>VLOOKUP($A797,'OASIS-11_26'!$E$2:$R$1556,2,FALSE)</f>
        <v>GEN</v>
      </c>
      <c r="D797" s="1">
        <f>VLOOKUP($A797,'OASIS-11_26'!$E$2:$R$1556,11,FALSE)</f>
        <v>18264</v>
      </c>
      <c r="E797" s="3">
        <f t="shared" si="24"/>
        <v>1950</v>
      </c>
      <c r="F797" t="str">
        <f>VLOOKUP($A797,'OASIS-11_26'!$E$2:$R$1556,9,FALSE)</f>
        <v>WATER</v>
      </c>
      <c r="G797" t="str">
        <f>VLOOKUP($A797,'OASIS-11_26'!$E$2:$R$1556,8,FALSE)</f>
        <v>HYDRO</v>
      </c>
      <c r="H797">
        <f>VLOOKUP($A797,'OASIS-11_26'!$E$2:$R$1556,4,FALSE)</f>
        <v>56.9</v>
      </c>
      <c r="I797">
        <f>VLOOKUP($A797,'OASIS-11_26'!$E$2:$R$1556,5,FALSE)</f>
        <v>56.9</v>
      </c>
      <c r="J797" t="str">
        <f>VLOOKUP($A797,'OASIS-11_26'!$E$2:$R$1556,6,FALSE)</f>
        <v>PGAE</v>
      </c>
      <c r="K797" t="str">
        <f>IF(ISERROR(VLOOKUP($A797,'2021_NQC_List-11_13'!$A$2:$T$1532,4,FALSE)),"","NQC")</f>
        <v>NQC</v>
      </c>
      <c r="L797" s="3" t="str">
        <f>IF(ISERROR(VLOOKUP($A797,'2021_NQC_List-11_13'!$A$2:$T$1532,4,FALSE)),"",VLOOKUP($A797,'2021_NQC_List-11_13'!$A$2:$T$1532,18,FALSE))</f>
        <v>FC</v>
      </c>
      <c r="M797">
        <f>IF($K797="NQC",VLOOKUP($A797,'2021_NQC_List-11_13'!$A$2:$T$1532,4,FALSE),0)</f>
        <v>24</v>
      </c>
      <c r="N797">
        <f>IF($K797="NQC",VLOOKUP($A797,'2021_NQC_List-11_13'!$A$2:$T$1532,5,FALSE),0)</f>
        <v>24</v>
      </c>
      <c r="O797">
        <f>IF($K797="NQC",VLOOKUP($A797,'2021_NQC_List-11_13'!$A$2:$T$1532,6,FALSE),0)</f>
        <v>44</v>
      </c>
      <c r="P797">
        <f>IF($K797="NQC",VLOOKUP($A797,'2021_NQC_List-11_13'!$A$2:$T$1532,7,FALSE),0)</f>
        <v>36</v>
      </c>
      <c r="Q797">
        <f>IF($K797="NQC",VLOOKUP($A797,'2021_NQC_List-11_13'!$A$2:$T$1532,8,FALSE),0)</f>
        <v>36</v>
      </c>
      <c r="R797">
        <f>IF($K797="NQC",VLOOKUP($A797,'2021_NQC_List-11_13'!$A$2:$T$1532,9,FALSE),0)</f>
        <v>36</v>
      </c>
      <c r="S797">
        <f>IF($K797="NQC",VLOOKUP($A797,'2021_NQC_List-11_13'!$A$2:$T$1532,10,FALSE),0)</f>
        <v>40</v>
      </c>
      <c r="T797">
        <f>IF($K797="NQC",VLOOKUP($A797,'2021_NQC_List-11_13'!$A$2:$T$1532,11,FALSE),0)</f>
        <v>40</v>
      </c>
      <c r="U797">
        <f>IF($K797="NQC",VLOOKUP($A797,'2021_NQC_List-11_13'!$A$2:$T$1532,12,FALSE),0)</f>
        <v>40</v>
      </c>
      <c r="V797">
        <f>IF($K797="NQC",VLOOKUP($A797,'2021_NQC_List-11_13'!$A$2:$T$1532,13,FALSE),0)</f>
        <v>0</v>
      </c>
      <c r="W797">
        <f>IF($K797="NQC",VLOOKUP($A797,'2021_NQC_List-11_13'!$A$2:$T$1532,14,FALSE),0)</f>
        <v>0</v>
      </c>
      <c r="X797">
        <f>IF($K797="NQC",VLOOKUP($A797,'2021_NQC_List-11_13'!$A$2:$T$1532,15,FALSE),0)</f>
        <v>16</v>
      </c>
      <c r="Y797" t="str">
        <f t="shared" si="25"/>
        <v>Hydro-Large Hydro</v>
      </c>
      <c r="AA797" t="s">
        <v>4341</v>
      </c>
    </row>
    <row r="798" spans="1:28" x14ac:dyDescent="0.3">
      <c r="A798" t="str">
        <f>'OASIS-11_26'!E829</f>
        <v>NZWIND_6_WDSTR4</v>
      </c>
      <c r="B798" t="str">
        <f>'OASIS-11_26'!G829</f>
        <v>Windstream 6042</v>
      </c>
      <c r="C798" t="str">
        <f>VLOOKUP($A798,'OASIS-11_26'!$E$2:$R$1556,2,FALSE)</f>
        <v>GEN</v>
      </c>
      <c r="D798" s="1">
        <f>VLOOKUP($A798,'OASIS-11_26'!$E$2:$R$1556,11,FALSE)</f>
        <v>42349</v>
      </c>
      <c r="E798" s="3">
        <f t="shared" si="24"/>
        <v>2015</v>
      </c>
      <c r="F798" t="str">
        <f>VLOOKUP($A798,'OASIS-11_26'!$E$2:$R$1556,9,FALSE)</f>
        <v>WIND</v>
      </c>
      <c r="G798" t="str">
        <f>VLOOKUP($A798,'OASIS-11_26'!$E$2:$R$1556,8,FALSE)</f>
        <v>WIND</v>
      </c>
      <c r="H798">
        <f>VLOOKUP($A798,'OASIS-11_26'!$E$2:$R$1556,4,FALSE)</f>
        <v>6.77</v>
      </c>
      <c r="I798">
        <f>VLOOKUP($A798,'OASIS-11_26'!$E$2:$R$1556,5,FALSE)</f>
        <v>6.8</v>
      </c>
      <c r="J798" t="str">
        <f>VLOOKUP($A798,'OASIS-11_26'!$E$2:$R$1556,6,FALSE)</f>
        <v>SCE</v>
      </c>
      <c r="K798" t="str">
        <f>IF(ISERROR(VLOOKUP($A798,'2021_NQC_List-11_13'!$A$2:$T$1532,4,FALSE)),"","NQC")</f>
        <v>NQC</v>
      </c>
      <c r="L798" s="3" t="str">
        <f>IF(ISERROR(VLOOKUP($A798,'2021_NQC_List-11_13'!$A$2:$T$1532,4,FALSE)),"",VLOOKUP($A798,'2021_NQC_List-11_13'!$A$2:$T$1532,18,FALSE))</f>
        <v>FC</v>
      </c>
      <c r="M798">
        <f>IF($K798="NQC",VLOOKUP($A798,'2021_NQC_List-11_13'!$A$2:$T$1532,4,FALSE),0)</f>
        <v>0.95</v>
      </c>
      <c r="N798">
        <f>IF($K798="NQC",VLOOKUP($A798,'2021_NQC_List-11_13'!$A$2:$T$1532,5,FALSE),0)</f>
        <v>0.81</v>
      </c>
      <c r="O798">
        <f>IF($K798="NQC",VLOOKUP($A798,'2021_NQC_List-11_13'!$A$2:$T$1532,6,FALSE),0)</f>
        <v>1.9</v>
      </c>
      <c r="P798">
        <f>IF($K798="NQC",VLOOKUP($A798,'2021_NQC_List-11_13'!$A$2:$T$1532,7,FALSE),0)</f>
        <v>1.69</v>
      </c>
      <c r="Q798">
        <f>IF($K798="NQC",VLOOKUP($A798,'2021_NQC_List-11_13'!$A$2:$T$1532,8,FALSE),0)</f>
        <v>1.69</v>
      </c>
      <c r="R798">
        <f>IF($K798="NQC",VLOOKUP($A798,'2021_NQC_List-11_13'!$A$2:$T$1532,9,FALSE),0)</f>
        <v>2.23</v>
      </c>
      <c r="S798">
        <f>IF($K798="NQC",VLOOKUP($A798,'2021_NQC_List-11_13'!$A$2:$T$1532,10,FALSE),0)</f>
        <v>1.56</v>
      </c>
      <c r="T798">
        <f>IF($K798="NQC",VLOOKUP($A798,'2021_NQC_List-11_13'!$A$2:$T$1532,11,FALSE),0)</f>
        <v>1.42</v>
      </c>
      <c r="U798">
        <f>IF($K798="NQC",VLOOKUP($A798,'2021_NQC_List-11_13'!$A$2:$T$1532,12,FALSE),0)</f>
        <v>1.02</v>
      </c>
      <c r="V798">
        <f>IF($K798="NQC",VLOOKUP($A798,'2021_NQC_List-11_13'!$A$2:$T$1532,13,FALSE),0)</f>
        <v>0.54</v>
      </c>
      <c r="W798">
        <f>IF($K798="NQC",VLOOKUP($A798,'2021_NQC_List-11_13'!$A$2:$T$1532,14,FALSE),0)</f>
        <v>0.81</v>
      </c>
      <c r="X798">
        <f>IF($K798="NQC",VLOOKUP($A798,'2021_NQC_List-11_13'!$A$2:$T$1532,15,FALSE),0)</f>
        <v>0.88</v>
      </c>
      <c r="Y798" t="str">
        <f t="shared" si="25"/>
        <v>Non-Hydro</v>
      </c>
      <c r="AA798" t="s">
        <v>4341</v>
      </c>
    </row>
    <row r="799" spans="1:28" x14ac:dyDescent="0.3">
      <c r="A799" t="str">
        <f>'OASIS-11_26'!E830</f>
        <v>ATWELL_1_SOLAR</v>
      </c>
      <c r="B799" t="str">
        <f>'OASIS-11_26'!G830</f>
        <v>Atwell Island PV Solar Generating Faci.</v>
      </c>
      <c r="C799" t="str">
        <f>VLOOKUP($A799,'OASIS-11_26'!$E$2:$R$1556,2,FALSE)</f>
        <v>GEN</v>
      </c>
      <c r="D799" s="1">
        <f>VLOOKUP($A799,'OASIS-11_26'!$E$2:$R$1556,11,FALSE)</f>
        <v>41341</v>
      </c>
      <c r="E799" s="3">
        <f t="shared" si="24"/>
        <v>2013</v>
      </c>
      <c r="F799" t="str">
        <f>VLOOKUP($A799,'OASIS-11_26'!$E$2:$R$1556,9,FALSE)</f>
        <v>SUN</v>
      </c>
      <c r="G799" t="str">
        <f>VLOOKUP($A799,'OASIS-11_26'!$E$2:$R$1556,8,FALSE)</f>
        <v>PHOTO VOLTAIC</v>
      </c>
      <c r="H799">
        <f>VLOOKUP($A799,'OASIS-11_26'!$E$2:$R$1556,4,FALSE)</f>
        <v>20</v>
      </c>
      <c r="I799">
        <f>VLOOKUP($A799,'OASIS-11_26'!$E$2:$R$1556,5,FALSE)</f>
        <v>20</v>
      </c>
      <c r="J799" t="str">
        <f>VLOOKUP($A799,'OASIS-11_26'!$E$2:$R$1556,6,FALSE)</f>
        <v>PGAE</v>
      </c>
      <c r="K799" t="str">
        <f>IF(ISERROR(VLOOKUP($A799,'2021_NQC_List-11_13'!$A$2:$T$1532,4,FALSE)),"","NQC")</f>
        <v>NQC</v>
      </c>
      <c r="L799" s="3" t="str">
        <f>IF(ISERROR(VLOOKUP($A799,'2021_NQC_List-11_13'!$A$2:$T$1532,4,FALSE)),"",VLOOKUP($A799,'2021_NQC_List-11_13'!$A$2:$T$1532,18,FALSE))</f>
        <v>FC</v>
      </c>
      <c r="M799">
        <f>IF($K799="NQC",VLOOKUP($A799,'2021_NQC_List-11_13'!$A$2:$T$1532,4,FALSE),0)</f>
        <v>0.8</v>
      </c>
      <c r="N799">
        <f>IF($K799="NQC",VLOOKUP($A799,'2021_NQC_List-11_13'!$A$2:$T$1532,5,FALSE),0)</f>
        <v>0.6</v>
      </c>
      <c r="O799">
        <f>IF($K799="NQC",VLOOKUP($A799,'2021_NQC_List-11_13'!$A$2:$T$1532,6,FALSE),0)</f>
        <v>3.6</v>
      </c>
      <c r="P799">
        <f>IF($K799="NQC",VLOOKUP($A799,'2021_NQC_List-11_13'!$A$2:$T$1532,7,FALSE),0)</f>
        <v>3</v>
      </c>
      <c r="Q799">
        <f>IF($K799="NQC",VLOOKUP($A799,'2021_NQC_List-11_13'!$A$2:$T$1532,8,FALSE),0)</f>
        <v>3.2</v>
      </c>
      <c r="R799">
        <f>IF($K799="NQC",VLOOKUP($A799,'2021_NQC_List-11_13'!$A$2:$T$1532,9,FALSE),0)</f>
        <v>6.2</v>
      </c>
      <c r="S799">
        <f>IF($K799="NQC",VLOOKUP($A799,'2021_NQC_List-11_13'!$A$2:$T$1532,10,FALSE),0)</f>
        <v>7.8</v>
      </c>
      <c r="T799">
        <f>IF($K799="NQC",VLOOKUP($A799,'2021_NQC_List-11_13'!$A$2:$T$1532,11,FALSE),0)</f>
        <v>5.4</v>
      </c>
      <c r="U799">
        <f>IF($K799="NQC",VLOOKUP($A799,'2021_NQC_List-11_13'!$A$2:$T$1532,12,FALSE),0)</f>
        <v>2.8</v>
      </c>
      <c r="V799">
        <f>IF($K799="NQC",VLOOKUP($A799,'2021_NQC_List-11_13'!$A$2:$T$1532,13,FALSE),0)</f>
        <v>0.4</v>
      </c>
      <c r="W799">
        <f>IF($K799="NQC",VLOOKUP($A799,'2021_NQC_List-11_13'!$A$2:$T$1532,14,FALSE),0)</f>
        <v>0.4</v>
      </c>
      <c r="X799">
        <f>IF($K799="NQC",VLOOKUP($A799,'2021_NQC_List-11_13'!$A$2:$T$1532,15,FALSE),0)</f>
        <v>0</v>
      </c>
      <c r="Y799" t="str">
        <f t="shared" si="25"/>
        <v>Non-Hydro</v>
      </c>
      <c r="AA799" t="s">
        <v>4341</v>
      </c>
    </row>
    <row r="800" spans="1:28" x14ac:dyDescent="0.3">
      <c r="A800" t="str">
        <f>'OASIS-11_26'!E831</f>
        <v>SCEC_1_PDRP118</v>
      </c>
      <c r="B800" t="str">
        <f>'OASIS-11_26'!G831</f>
        <v>SCEC_1_PDRP118</v>
      </c>
      <c r="C800" t="str">
        <f>VLOOKUP($A800,'OASIS-11_26'!$E$2:$R$1556,2,FALSE)</f>
        <v>GEN</v>
      </c>
      <c r="D800" s="1">
        <f>VLOOKUP($A800,'OASIS-11_26'!$E$2:$R$1556,11,FALSE)</f>
        <v>0</v>
      </c>
      <c r="E800" s="3" t="str">
        <f t="shared" si="24"/>
        <v/>
      </c>
      <c r="F800" t="str">
        <f>VLOOKUP($A800,'OASIS-11_26'!$E$2:$R$1556,9,FALSE)</f>
        <v>OTHER</v>
      </c>
      <c r="G800" t="str">
        <f>VLOOKUP($A800,'OASIS-11_26'!$E$2:$R$1556,8,FALSE)</f>
        <v>OTHER</v>
      </c>
      <c r="H800">
        <f>VLOOKUP($A800,'OASIS-11_26'!$E$2:$R$1556,4,FALSE)</f>
        <v>0.99</v>
      </c>
      <c r="I800">
        <f>VLOOKUP($A800,'OASIS-11_26'!$E$2:$R$1556,5,FALSE)</f>
        <v>0</v>
      </c>
      <c r="J800" t="str">
        <f>VLOOKUP($A800,'OASIS-11_26'!$E$2:$R$1556,6,FALSE)</f>
        <v>SCE</v>
      </c>
      <c r="K800" t="str">
        <f>IF(ISERROR(VLOOKUP($A800,'2021_NQC_List-11_13'!$A$2:$T$1532,4,FALSE)),"","NQC")</f>
        <v>NQC</v>
      </c>
      <c r="L800" s="3" t="str">
        <f>IF(ISERROR(VLOOKUP($A800,'2021_NQC_List-11_13'!$A$2:$T$1532,4,FALSE)),"",VLOOKUP($A800,'2021_NQC_List-11_13'!$A$2:$T$1532,18,FALSE))</f>
        <v>FC</v>
      </c>
      <c r="M800">
        <f>IF($K800="NQC",VLOOKUP($A800,'2021_NQC_List-11_13'!$A$2:$T$1532,4,FALSE),0)</f>
        <v>0.11</v>
      </c>
      <c r="N800">
        <f>IF($K800="NQC",VLOOKUP($A800,'2021_NQC_List-11_13'!$A$2:$T$1532,5,FALSE),0)</f>
        <v>0</v>
      </c>
      <c r="O800">
        <f>IF($K800="NQC",VLOOKUP($A800,'2021_NQC_List-11_13'!$A$2:$T$1532,6,FALSE),0)</f>
        <v>0</v>
      </c>
      <c r="P800">
        <f>IF($K800="NQC",VLOOKUP($A800,'2021_NQC_List-11_13'!$A$2:$T$1532,7,FALSE),0)</f>
        <v>0</v>
      </c>
      <c r="Q800">
        <f>IF($K800="NQC",VLOOKUP($A800,'2021_NQC_List-11_13'!$A$2:$T$1532,8,FALSE),0)</f>
        <v>0</v>
      </c>
      <c r="R800">
        <f>IF($K800="NQC",VLOOKUP($A800,'2021_NQC_List-11_13'!$A$2:$T$1532,9,FALSE),0)</f>
        <v>0</v>
      </c>
      <c r="S800">
        <f>IF($K800="NQC",VLOOKUP($A800,'2021_NQC_List-11_13'!$A$2:$T$1532,10,FALSE),0)</f>
        <v>0</v>
      </c>
      <c r="T800">
        <f>IF($K800="NQC",VLOOKUP($A800,'2021_NQC_List-11_13'!$A$2:$T$1532,11,FALSE),0)</f>
        <v>0</v>
      </c>
      <c r="U800">
        <f>IF($K800="NQC",VLOOKUP($A800,'2021_NQC_List-11_13'!$A$2:$T$1532,12,FALSE),0)</f>
        <v>0</v>
      </c>
      <c r="V800">
        <f>IF($K800="NQC",VLOOKUP($A800,'2021_NQC_List-11_13'!$A$2:$T$1532,13,FALSE),0)</f>
        <v>0</v>
      </c>
      <c r="W800">
        <f>IF($K800="NQC",VLOOKUP($A800,'2021_NQC_List-11_13'!$A$2:$T$1532,14,FALSE),0)</f>
        <v>0</v>
      </c>
      <c r="X800">
        <f>IF($K800="NQC",VLOOKUP($A800,'2021_NQC_List-11_13'!$A$2:$T$1532,15,FALSE),0)</f>
        <v>0</v>
      </c>
      <c r="Y800" t="str">
        <f t="shared" si="25"/>
        <v>Non-Hydro</v>
      </c>
      <c r="Z800" t="s">
        <v>4361</v>
      </c>
      <c r="AA800" t="s">
        <v>4341</v>
      </c>
    </row>
    <row r="801" spans="1:27" x14ac:dyDescent="0.3">
      <c r="A801" t="str">
        <f>'OASIS-11_26'!E832</f>
        <v>SENTNL_2_CTG4</v>
      </c>
      <c r="B801" t="str">
        <f>'OASIS-11_26'!G832</f>
        <v>Sentinel Unit 4</v>
      </c>
      <c r="C801" t="str">
        <f>VLOOKUP($A801,'OASIS-11_26'!$E$2:$R$1556,2,FALSE)</f>
        <v>GEN</v>
      </c>
      <c r="D801" s="1">
        <f>VLOOKUP($A801,'OASIS-11_26'!$E$2:$R$1556,11,FALSE)</f>
        <v>41400</v>
      </c>
      <c r="E801" s="3">
        <f t="shared" si="24"/>
        <v>2013</v>
      </c>
      <c r="F801" t="str">
        <f>VLOOKUP($A801,'OASIS-11_26'!$E$2:$R$1556,9,FALSE)</f>
        <v>NATURAL GAS</v>
      </c>
      <c r="G801" t="str">
        <f>VLOOKUP($A801,'OASIS-11_26'!$E$2:$R$1556,8,FALSE)</f>
        <v>COMBUSTION TURBINE</v>
      </c>
      <c r="H801">
        <f>VLOOKUP($A801,'OASIS-11_26'!$E$2:$R$1556,4,FALSE)</f>
        <v>102.47</v>
      </c>
      <c r="I801">
        <f>VLOOKUP($A801,'OASIS-11_26'!$E$2:$R$1556,5,FALSE)</f>
        <v>131.80000000000001</v>
      </c>
      <c r="J801" t="str">
        <f>VLOOKUP($A801,'OASIS-11_26'!$E$2:$R$1556,6,FALSE)</f>
        <v>SCE</v>
      </c>
      <c r="K801" t="str">
        <f>IF(ISERROR(VLOOKUP($A801,'2021_NQC_List-11_13'!$A$2:$T$1532,4,FALSE)),"","NQC")</f>
        <v>NQC</v>
      </c>
      <c r="L801" s="3" t="str">
        <f>IF(ISERROR(VLOOKUP($A801,'2021_NQC_List-11_13'!$A$2:$T$1532,4,FALSE)),"",VLOOKUP($A801,'2021_NQC_List-11_13'!$A$2:$T$1532,18,FALSE))</f>
        <v>FC</v>
      </c>
      <c r="M801">
        <f>IF($K801="NQC",VLOOKUP($A801,'2021_NQC_List-11_13'!$A$2:$T$1532,4,FALSE),0)</f>
        <v>102.47</v>
      </c>
      <c r="N801">
        <f>IF($K801="NQC",VLOOKUP($A801,'2021_NQC_List-11_13'!$A$2:$T$1532,5,FALSE),0)</f>
        <v>102.47</v>
      </c>
      <c r="O801">
        <f>IF($K801="NQC",VLOOKUP($A801,'2021_NQC_List-11_13'!$A$2:$T$1532,6,FALSE),0)</f>
        <v>102.47</v>
      </c>
      <c r="P801">
        <f>IF($K801="NQC",VLOOKUP($A801,'2021_NQC_List-11_13'!$A$2:$T$1532,7,FALSE),0)</f>
        <v>102.47</v>
      </c>
      <c r="Q801">
        <f>IF($K801="NQC",VLOOKUP($A801,'2021_NQC_List-11_13'!$A$2:$T$1532,8,FALSE),0)</f>
        <v>102.47</v>
      </c>
      <c r="R801">
        <f>IF($K801="NQC",VLOOKUP($A801,'2021_NQC_List-11_13'!$A$2:$T$1532,9,FALSE),0)</f>
        <v>102.47</v>
      </c>
      <c r="S801">
        <f>IF($K801="NQC",VLOOKUP($A801,'2021_NQC_List-11_13'!$A$2:$T$1532,10,FALSE),0)</f>
        <v>102.47</v>
      </c>
      <c r="T801">
        <f>IF($K801="NQC",VLOOKUP($A801,'2021_NQC_List-11_13'!$A$2:$T$1532,11,FALSE),0)</f>
        <v>102.47</v>
      </c>
      <c r="U801">
        <f>IF($K801="NQC",VLOOKUP($A801,'2021_NQC_List-11_13'!$A$2:$T$1532,12,FALSE),0)</f>
        <v>102.47</v>
      </c>
      <c r="V801">
        <f>IF($K801="NQC",VLOOKUP($A801,'2021_NQC_List-11_13'!$A$2:$T$1532,13,FALSE),0)</f>
        <v>102.47</v>
      </c>
      <c r="W801">
        <f>IF($K801="NQC",VLOOKUP($A801,'2021_NQC_List-11_13'!$A$2:$T$1532,14,FALSE),0)</f>
        <v>102.47</v>
      </c>
      <c r="X801">
        <f>IF($K801="NQC",VLOOKUP($A801,'2021_NQC_List-11_13'!$A$2:$T$1532,15,FALSE),0)</f>
        <v>102.47</v>
      </c>
      <c r="Y801" t="str">
        <f t="shared" si="25"/>
        <v>Non-Hydro</v>
      </c>
      <c r="AA801" t="s">
        <v>4341</v>
      </c>
    </row>
    <row r="802" spans="1:27" x14ac:dyDescent="0.3">
      <c r="A802" t="str">
        <f>'OASIS-11_26'!E833</f>
        <v>HNTGBH_2_PL1X3</v>
      </c>
      <c r="B802" t="str">
        <f>'OASIS-11_26'!G833</f>
        <v>Huntington Beach Energy</v>
      </c>
      <c r="C802" t="str">
        <f>VLOOKUP($A802,'OASIS-11_26'!$E$2:$R$1556,2,FALSE)</f>
        <v>GEN</v>
      </c>
      <c r="D802" s="1">
        <f>VLOOKUP($A802,'OASIS-11_26'!$E$2:$R$1556,11,FALSE)</f>
        <v>43865</v>
      </c>
      <c r="E802" s="3">
        <f t="shared" si="24"/>
        <v>2020</v>
      </c>
      <c r="F802" t="str">
        <f>VLOOKUP($A802,'OASIS-11_26'!$E$2:$R$1556,9,FALSE)</f>
        <v>NATURAL GAS</v>
      </c>
      <c r="G802" t="str">
        <f>VLOOKUP($A802,'OASIS-11_26'!$E$2:$R$1556,8,FALSE)</f>
        <v>COMBINED CYCLE</v>
      </c>
      <c r="H802">
        <f>VLOOKUP($A802,'OASIS-11_26'!$E$2:$R$1556,4,FALSE)</f>
        <v>673.8</v>
      </c>
      <c r="I802">
        <f>VLOOKUP($A802,'OASIS-11_26'!$E$2:$R$1556,5,FALSE)</f>
        <v>0</v>
      </c>
      <c r="J802" t="str">
        <f>VLOOKUP($A802,'OASIS-11_26'!$E$2:$R$1556,6,FALSE)</f>
        <v>SCE</v>
      </c>
      <c r="K802" t="str">
        <f>IF(ISERROR(VLOOKUP($A802,'2021_NQC_List-11_13'!$A$2:$T$1532,4,FALSE)),"","NQC")</f>
        <v>NQC</v>
      </c>
      <c r="L802" s="3" t="str">
        <f>IF(ISERROR(VLOOKUP($A802,'2021_NQC_List-11_13'!$A$2:$T$1532,4,FALSE)),"",VLOOKUP($A802,'2021_NQC_List-11_13'!$A$2:$T$1532,18,FALSE))</f>
        <v>FC</v>
      </c>
      <c r="M802">
        <f>IF($K802="NQC",VLOOKUP($A802,'2021_NQC_List-11_13'!$A$2:$T$1532,4,FALSE),0)</f>
        <v>673.8</v>
      </c>
      <c r="N802">
        <f>IF($K802="NQC",VLOOKUP($A802,'2021_NQC_List-11_13'!$A$2:$T$1532,5,FALSE),0)</f>
        <v>673.8</v>
      </c>
      <c r="O802">
        <f>IF($K802="NQC",VLOOKUP($A802,'2021_NQC_List-11_13'!$A$2:$T$1532,6,FALSE),0)</f>
        <v>673.8</v>
      </c>
      <c r="P802">
        <f>IF($K802="NQC",VLOOKUP($A802,'2021_NQC_List-11_13'!$A$2:$T$1532,7,FALSE),0)</f>
        <v>673.8</v>
      </c>
      <c r="Q802">
        <f>IF($K802="NQC",VLOOKUP($A802,'2021_NQC_List-11_13'!$A$2:$T$1532,8,FALSE),0)</f>
        <v>673.8</v>
      </c>
      <c r="R802">
        <f>IF($K802="NQC",VLOOKUP($A802,'2021_NQC_List-11_13'!$A$2:$T$1532,9,FALSE),0)</f>
        <v>673.8</v>
      </c>
      <c r="S802">
        <f>IF($K802="NQC",VLOOKUP($A802,'2021_NQC_List-11_13'!$A$2:$T$1532,10,FALSE),0)</f>
        <v>673.8</v>
      </c>
      <c r="T802">
        <f>IF($K802="NQC",VLOOKUP($A802,'2021_NQC_List-11_13'!$A$2:$T$1532,11,FALSE),0)</f>
        <v>673.8</v>
      </c>
      <c r="U802">
        <f>IF($K802="NQC",VLOOKUP($A802,'2021_NQC_List-11_13'!$A$2:$T$1532,12,FALSE),0)</f>
        <v>673.8</v>
      </c>
      <c r="V802">
        <f>IF($K802="NQC",VLOOKUP($A802,'2021_NQC_List-11_13'!$A$2:$T$1532,13,FALSE),0)</f>
        <v>673.8</v>
      </c>
      <c r="W802">
        <f>IF($K802="NQC",VLOOKUP($A802,'2021_NQC_List-11_13'!$A$2:$T$1532,14,FALSE),0)</f>
        <v>673.8</v>
      </c>
      <c r="X802">
        <f>IF($K802="NQC",VLOOKUP($A802,'2021_NQC_List-11_13'!$A$2:$T$1532,15,FALSE),0)</f>
        <v>673.8</v>
      </c>
      <c r="Y802" t="str">
        <f t="shared" si="25"/>
        <v>Non-Hydro</v>
      </c>
      <c r="AA802" t="s">
        <v>4341</v>
      </c>
    </row>
    <row r="803" spans="1:27" x14ac:dyDescent="0.3">
      <c r="A803" t="str">
        <f>'OASIS-11_26'!E834</f>
        <v>AVSOLR_2_SOLAR</v>
      </c>
      <c r="B803" t="str">
        <f>'OASIS-11_26'!G834</f>
        <v>AV SOLAR RANCH 1</v>
      </c>
      <c r="C803" t="str">
        <f>VLOOKUP($A803,'OASIS-11_26'!$E$2:$R$1556,2,FALSE)</f>
        <v>GEN</v>
      </c>
      <c r="D803" s="1">
        <f>VLOOKUP($A803,'OASIS-11_26'!$E$2:$R$1556,11,FALSE)</f>
        <v>41809</v>
      </c>
      <c r="E803" s="3">
        <f t="shared" si="24"/>
        <v>2014</v>
      </c>
      <c r="F803" t="str">
        <f>VLOOKUP($A803,'OASIS-11_26'!$E$2:$R$1556,9,FALSE)</f>
        <v>SUN</v>
      </c>
      <c r="G803" t="str">
        <f>VLOOKUP($A803,'OASIS-11_26'!$E$2:$R$1556,8,FALSE)</f>
        <v>PHOTO VOLTAIC</v>
      </c>
      <c r="H803">
        <f>VLOOKUP($A803,'OASIS-11_26'!$E$2:$R$1556,4,FALSE)</f>
        <v>241.5</v>
      </c>
      <c r="I803">
        <f>VLOOKUP($A803,'OASIS-11_26'!$E$2:$R$1556,5,FALSE)</f>
        <v>250</v>
      </c>
      <c r="J803" t="str">
        <f>VLOOKUP($A803,'OASIS-11_26'!$E$2:$R$1556,6,FALSE)</f>
        <v>SCE</v>
      </c>
      <c r="K803" t="str">
        <f>IF(ISERROR(VLOOKUP($A803,'2021_NQC_List-11_13'!$A$2:$T$1532,4,FALSE)),"","NQC")</f>
        <v>NQC</v>
      </c>
      <c r="L803" s="3" t="str">
        <f>IF(ISERROR(VLOOKUP($A803,'2021_NQC_List-11_13'!$A$2:$T$1532,4,FALSE)),"",VLOOKUP($A803,'2021_NQC_List-11_13'!$A$2:$T$1532,18,FALSE))</f>
        <v>FC</v>
      </c>
      <c r="M803">
        <f>IF($K803="NQC",VLOOKUP($A803,'2021_NQC_List-11_13'!$A$2:$T$1532,4,FALSE),0)</f>
        <v>9.66</v>
      </c>
      <c r="N803">
        <f>IF($K803="NQC",VLOOKUP($A803,'2021_NQC_List-11_13'!$A$2:$T$1532,5,FALSE),0)</f>
        <v>7.25</v>
      </c>
      <c r="O803">
        <f>IF($K803="NQC",VLOOKUP($A803,'2021_NQC_List-11_13'!$A$2:$T$1532,6,FALSE),0)</f>
        <v>43.47</v>
      </c>
      <c r="P803">
        <f>IF($K803="NQC",VLOOKUP($A803,'2021_NQC_List-11_13'!$A$2:$T$1532,7,FALSE),0)</f>
        <v>36.229999999999997</v>
      </c>
      <c r="Q803">
        <f>IF($K803="NQC",VLOOKUP($A803,'2021_NQC_List-11_13'!$A$2:$T$1532,8,FALSE),0)</f>
        <v>38.64</v>
      </c>
      <c r="R803">
        <f>IF($K803="NQC",VLOOKUP($A803,'2021_NQC_List-11_13'!$A$2:$T$1532,9,FALSE),0)</f>
        <v>74.87</v>
      </c>
      <c r="S803">
        <f>IF($K803="NQC",VLOOKUP($A803,'2021_NQC_List-11_13'!$A$2:$T$1532,10,FALSE),0)</f>
        <v>94.19</v>
      </c>
      <c r="T803">
        <f>IF($K803="NQC",VLOOKUP($A803,'2021_NQC_List-11_13'!$A$2:$T$1532,11,FALSE),0)</f>
        <v>65.209999999999994</v>
      </c>
      <c r="U803">
        <f>IF($K803="NQC",VLOOKUP($A803,'2021_NQC_List-11_13'!$A$2:$T$1532,12,FALSE),0)</f>
        <v>33.81</v>
      </c>
      <c r="V803">
        <f>IF($K803="NQC",VLOOKUP($A803,'2021_NQC_List-11_13'!$A$2:$T$1532,13,FALSE),0)</f>
        <v>4.83</v>
      </c>
      <c r="W803">
        <f>IF($K803="NQC",VLOOKUP($A803,'2021_NQC_List-11_13'!$A$2:$T$1532,14,FALSE),0)</f>
        <v>4.83</v>
      </c>
      <c r="X803">
        <f>IF($K803="NQC",VLOOKUP($A803,'2021_NQC_List-11_13'!$A$2:$T$1532,15,FALSE),0)</f>
        <v>0</v>
      </c>
      <c r="Y803" t="str">
        <f t="shared" si="25"/>
        <v>Non-Hydro</v>
      </c>
      <c r="AA803" t="s">
        <v>4341</v>
      </c>
    </row>
    <row r="804" spans="1:27" x14ac:dyDescent="0.3">
      <c r="A804" t="str">
        <f>'OASIS-11_26'!E835</f>
        <v>SAMPSN_6_KELCO1</v>
      </c>
      <c r="B804" t="str">
        <f>'OASIS-11_26'!G835</f>
        <v>KELCO QUALIFYING FACILITY</v>
      </c>
      <c r="C804" t="str">
        <f>VLOOKUP($A804,'OASIS-11_26'!$E$2:$R$1556,2,FALSE)</f>
        <v>GEN</v>
      </c>
      <c r="D804" s="1">
        <f>VLOOKUP($A804,'OASIS-11_26'!$E$2:$R$1556,11,FALSE)</f>
        <v>41703</v>
      </c>
      <c r="E804" s="3">
        <f t="shared" si="24"/>
        <v>2014</v>
      </c>
      <c r="F804" t="str">
        <f>VLOOKUP($A804,'OASIS-11_26'!$E$2:$R$1556,9,FALSE)</f>
        <v>OTHER</v>
      </c>
      <c r="G804" t="str">
        <f>VLOOKUP($A804,'OASIS-11_26'!$E$2:$R$1556,8,FALSE)</f>
        <v>COMBUSTION TURBINE</v>
      </c>
      <c r="H804">
        <f>VLOOKUP($A804,'OASIS-11_26'!$E$2:$R$1556,4,FALSE)</f>
        <v>25</v>
      </c>
      <c r="I804">
        <f>VLOOKUP($A804,'OASIS-11_26'!$E$2:$R$1556,5,FALSE)</f>
        <v>28</v>
      </c>
      <c r="J804" t="str">
        <f>VLOOKUP($A804,'OASIS-11_26'!$E$2:$R$1556,6,FALSE)</f>
        <v>SDGE</v>
      </c>
      <c r="K804" t="str">
        <f>IF(ISERROR(VLOOKUP($A804,'2021_NQC_List-11_13'!$A$2:$T$1532,4,FALSE)),"","NQC")</f>
        <v>NQC</v>
      </c>
      <c r="L804" s="3" t="str">
        <f>IF(ISERROR(VLOOKUP($A804,'2021_NQC_List-11_13'!$A$2:$T$1532,4,FALSE)),"",VLOOKUP($A804,'2021_NQC_List-11_13'!$A$2:$T$1532,18,FALSE))</f>
        <v>FC</v>
      </c>
      <c r="M804">
        <f>IF($K804="NQC",VLOOKUP($A804,'2021_NQC_List-11_13'!$A$2:$T$1532,4,FALSE),0)</f>
        <v>1.05</v>
      </c>
      <c r="N804">
        <f>IF($K804="NQC",VLOOKUP($A804,'2021_NQC_List-11_13'!$A$2:$T$1532,5,FALSE),0)</f>
        <v>2.71</v>
      </c>
      <c r="O804">
        <f>IF($K804="NQC",VLOOKUP($A804,'2021_NQC_List-11_13'!$A$2:$T$1532,6,FALSE),0)</f>
        <v>1.62</v>
      </c>
      <c r="P804">
        <f>IF($K804="NQC",VLOOKUP($A804,'2021_NQC_List-11_13'!$A$2:$T$1532,7,FALSE),0)</f>
        <v>2.5299999999999998</v>
      </c>
      <c r="Q804">
        <f>IF($K804="NQC",VLOOKUP($A804,'2021_NQC_List-11_13'!$A$2:$T$1532,8,FALSE),0)</f>
        <v>1.8</v>
      </c>
      <c r="R804">
        <f>IF($K804="NQC",VLOOKUP($A804,'2021_NQC_List-11_13'!$A$2:$T$1532,9,FALSE),0)</f>
        <v>1.22</v>
      </c>
      <c r="S804">
        <f>IF($K804="NQC",VLOOKUP($A804,'2021_NQC_List-11_13'!$A$2:$T$1532,10,FALSE),0)</f>
        <v>1.21</v>
      </c>
      <c r="T804">
        <f>IF($K804="NQC",VLOOKUP($A804,'2021_NQC_List-11_13'!$A$2:$T$1532,11,FALSE),0)</f>
        <v>0.9</v>
      </c>
      <c r="U804">
        <f>IF($K804="NQC",VLOOKUP($A804,'2021_NQC_List-11_13'!$A$2:$T$1532,12,FALSE),0)</f>
        <v>1.9</v>
      </c>
      <c r="V804">
        <f>IF($K804="NQC",VLOOKUP($A804,'2021_NQC_List-11_13'!$A$2:$T$1532,13,FALSE),0)</f>
        <v>3.58</v>
      </c>
      <c r="W804">
        <f>IF($K804="NQC",VLOOKUP($A804,'2021_NQC_List-11_13'!$A$2:$T$1532,14,FALSE),0)</f>
        <v>2.68</v>
      </c>
      <c r="X804">
        <f>IF($K804="NQC",VLOOKUP($A804,'2021_NQC_List-11_13'!$A$2:$T$1532,15,FALSE),0)</f>
        <v>1.3</v>
      </c>
      <c r="Y804" t="str">
        <f t="shared" si="25"/>
        <v>Non-Hydro</v>
      </c>
      <c r="AA804" t="s">
        <v>4341</v>
      </c>
    </row>
    <row r="805" spans="1:27" x14ac:dyDescent="0.3">
      <c r="A805" t="str">
        <f>'OASIS-11_26'!E836</f>
        <v>OLDRIV_6_BIOGAS</v>
      </c>
      <c r="B805" t="str">
        <f>'OASIS-11_26'!G836</f>
        <v>Bidart Old River 1</v>
      </c>
      <c r="C805" t="str">
        <f>VLOOKUP($A805,'OASIS-11_26'!$E$2:$R$1556,2,FALSE)</f>
        <v>GEN</v>
      </c>
      <c r="D805" s="1">
        <f>VLOOKUP($A805,'OASIS-11_26'!$E$2:$R$1556,11,FALSE)</f>
        <v>41708</v>
      </c>
      <c r="E805" s="3">
        <f t="shared" si="24"/>
        <v>2014</v>
      </c>
      <c r="F805" t="str">
        <f>VLOOKUP($A805,'OASIS-11_26'!$E$2:$R$1556,9,FALSE)</f>
        <v>BIOGAS</v>
      </c>
      <c r="G805" t="str">
        <f>VLOOKUP($A805,'OASIS-11_26'!$E$2:$R$1556,8,FALSE)</f>
        <v>RECIPROCATING ENGINE</v>
      </c>
      <c r="H805">
        <f>VLOOKUP($A805,'OASIS-11_26'!$E$2:$R$1556,4,FALSE)</f>
        <v>2</v>
      </c>
      <c r="I805">
        <f>VLOOKUP($A805,'OASIS-11_26'!$E$2:$R$1556,5,FALSE)</f>
        <v>2</v>
      </c>
      <c r="J805" t="str">
        <f>VLOOKUP($A805,'OASIS-11_26'!$E$2:$R$1556,6,FALSE)</f>
        <v>PGAE</v>
      </c>
      <c r="K805" t="str">
        <f>IF(ISERROR(VLOOKUP($A805,'2021_NQC_List-11_13'!$A$2:$T$1532,4,FALSE)),"","NQC")</f>
        <v>NQC</v>
      </c>
      <c r="L805" s="3" t="str">
        <f>IF(ISERROR(VLOOKUP($A805,'2021_NQC_List-11_13'!$A$2:$T$1532,4,FALSE)),"",VLOOKUP($A805,'2021_NQC_List-11_13'!$A$2:$T$1532,18,FALSE))</f>
        <v>FC</v>
      </c>
      <c r="M805">
        <f>IF($K805="NQC",VLOOKUP($A805,'2021_NQC_List-11_13'!$A$2:$T$1532,4,FALSE),0)</f>
        <v>1.31</v>
      </c>
      <c r="N805">
        <f>IF($K805="NQC",VLOOKUP($A805,'2021_NQC_List-11_13'!$A$2:$T$1532,5,FALSE),0)</f>
        <v>1.51</v>
      </c>
      <c r="O805">
        <f>IF($K805="NQC",VLOOKUP($A805,'2021_NQC_List-11_13'!$A$2:$T$1532,6,FALSE),0)</f>
        <v>1.69</v>
      </c>
      <c r="P805">
        <f>IF($K805="NQC",VLOOKUP($A805,'2021_NQC_List-11_13'!$A$2:$T$1532,7,FALSE),0)</f>
        <v>1.61</v>
      </c>
      <c r="Q805">
        <f>IF($K805="NQC",VLOOKUP($A805,'2021_NQC_List-11_13'!$A$2:$T$1532,8,FALSE),0)</f>
        <v>1.49</v>
      </c>
      <c r="R805">
        <f>IF($K805="NQC",VLOOKUP($A805,'2021_NQC_List-11_13'!$A$2:$T$1532,9,FALSE),0)</f>
        <v>1.68</v>
      </c>
      <c r="S805">
        <f>IF($K805="NQC",VLOOKUP($A805,'2021_NQC_List-11_13'!$A$2:$T$1532,10,FALSE),0)</f>
        <v>1.7</v>
      </c>
      <c r="T805">
        <f>IF($K805="NQC",VLOOKUP($A805,'2021_NQC_List-11_13'!$A$2:$T$1532,11,FALSE),0)</f>
        <v>1.69</v>
      </c>
      <c r="U805">
        <f>IF($K805="NQC",VLOOKUP($A805,'2021_NQC_List-11_13'!$A$2:$T$1532,12,FALSE),0)</f>
        <v>1.69</v>
      </c>
      <c r="V805">
        <f>IF($K805="NQC",VLOOKUP($A805,'2021_NQC_List-11_13'!$A$2:$T$1532,13,FALSE),0)</f>
        <v>1.65</v>
      </c>
      <c r="W805">
        <f>IF($K805="NQC",VLOOKUP($A805,'2021_NQC_List-11_13'!$A$2:$T$1532,14,FALSE),0)</f>
        <v>1.57</v>
      </c>
      <c r="X805">
        <f>IF($K805="NQC",VLOOKUP($A805,'2021_NQC_List-11_13'!$A$2:$T$1532,15,FALSE),0)</f>
        <v>1.5</v>
      </c>
      <c r="Y805" t="str">
        <f t="shared" si="25"/>
        <v>Non-Hydro</v>
      </c>
      <c r="AA805" t="s">
        <v>4341</v>
      </c>
    </row>
    <row r="806" spans="1:27" x14ac:dyDescent="0.3">
      <c r="A806" t="str">
        <f>'OASIS-11_26'!E837</f>
        <v>SCEW_2_PDRP173</v>
      </c>
      <c r="B806" t="str">
        <f>'OASIS-11_26'!G837</f>
        <v>SCEW_2_PDRP173</v>
      </c>
      <c r="C806" t="str">
        <f>VLOOKUP($A806,'OASIS-11_26'!$E$2:$R$1556,2,FALSE)</f>
        <v>GEN</v>
      </c>
      <c r="D806" s="1">
        <f>VLOOKUP($A806,'OASIS-11_26'!$E$2:$R$1556,11,FALSE)</f>
        <v>0</v>
      </c>
      <c r="E806" s="3" t="str">
        <f t="shared" si="24"/>
        <v/>
      </c>
      <c r="F806" t="str">
        <f>VLOOKUP($A806,'OASIS-11_26'!$E$2:$R$1556,9,FALSE)</f>
        <v>OTHER</v>
      </c>
      <c r="G806" t="str">
        <f>VLOOKUP($A806,'OASIS-11_26'!$E$2:$R$1556,8,FALSE)</f>
        <v>OTHER</v>
      </c>
      <c r="H806">
        <f>VLOOKUP($A806,'OASIS-11_26'!$E$2:$R$1556,4,FALSE)</f>
        <v>0.99</v>
      </c>
      <c r="I806">
        <f>VLOOKUP($A806,'OASIS-11_26'!$E$2:$R$1556,5,FALSE)</f>
        <v>0</v>
      </c>
      <c r="J806" t="str">
        <f>VLOOKUP($A806,'OASIS-11_26'!$E$2:$R$1556,6,FALSE)</f>
        <v>SCE</v>
      </c>
      <c r="K806" t="str">
        <f>IF(ISERROR(VLOOKUP($A806,'2021_NQC_List-11_13'!$A$2:$T$1532,4,FALSE)),"","NQC")</f>
        <v>NQC</v>
      </c>
      <c r="L806" s="3" t="str">
        <f>IF(ISERROR(VLOOKUP($A806,'2021_NQC_List-11_13'!$A$2:$T$1532,4,FALSE)),"",VLOOKUP($A806,'2021_NQC_List-11_13'!$A$2:$T$1532,18,FALSE))</f>
        <v>FC</v>
      </c>
      <c r="M806">
        <f>IF($K806="NQC",VLOOKUP($A806,'2021_NQC_List-11_13'!$A$2:$T$1532,4,FALSE),0)</f>
        <v>0.49</v>
      </c>
      <c r="N806">
        <f>IF($K806="NQC",VLOOKUP($A806,'2021_NQC_List-11_13'!$A$2:$T$1532,5,FALSE),0)</f>
        <v>0.5</v>
      </c>
      <c r="O806">
        <f>IF($K806="NQC",VLOOKUP($A806,'2021_NQC_List-11_13'!$A$2:$T$1532,6,FALSE),0)</f>
        <v>0</v>
      </c>
      <c r="P806">
        <f>IF($K806="NQC",VLOOKUP($A806,'2021_NQC_List-11_13'!$A$2:$T$1532,7,FALSE),0)</f>
        <v>0</v>
      </c>
      <c r="Q806">
        <f>IF($K806="NQC",VLOOKUP($A806,'2021_NQC_List-11_13'!$A$2:$T$1532,8,FALSE),0)</f>
        <v>0</v>
      </c>
      <c r="R806">
        <f>IF($K806="NQC",VLOOKUP($A806,'2021_NQC_List-11_13'!$A$2:$T$1532,9,FALSE),0)</f>
        <v>0</v>
      </c>
      <c r="S806">
        <f>IF($K806="NQC",VLOOKUP($A806,'2021_NQC_List-11_13'!$A$2:$T$1532,10,FALSE),0)</f>
        <v>0</v>
      </c>
      <c r="T806">
        <f>IF($K806="NQC",VLOOKUP($A806,'2021_NQC_List-11_13'!$A$2:$T$1532,11,FALSE),0)</f>
        <v>0</v>
      </c>
      <c r="U806">
        <f>IF($K806="NQC",VLOOKUP($A806,'2021_NQC_List-11_13'!$A$2:$T$1532,12,FALSE),0)</f>
        <v>0</v>
      </c>
      <c r="V806">
        <f>IF($K806="NQC",VLOOKUP($A806,'2021_NQC_List-11_13'!$A$2:$T$1532,13,FALSE),0)</f>
        <v>0</v>
      </c>
      <c r="W806">
        <f>IF($K806="NQC",VLOOKUP($A806,'2021_NQC_List-11_13'!$A$2:$T$1532,14,FALSE),0)</f>
        <v>0</v>
      </c>
      <c r="X806">
        <f>IF($K806="NQC",VLOOKUP($A806,'2021_NQC_List-11_13'!$A$2:$T$1532,15,FALSE),0)</f>
        <v>0</v>
      </c>
      <c r="Y806" t="str">
        <f t="shared" si="25"/>
        <v>Non-Hydro</v>
      </c>
      <c r="Z806" t="s">
        <v>4361</v>
      </c>
      <c r="AA806" t="s">
        <v>4341</v>
      </c>
    </row>
    <row r="807" spans="1:27" x14ac:dyDescent="0.3">
      <c r="A807" t="str">
        <f>'OASIS-11_26'!E838</f>
        <v>SAUGUS_6_QF</v>
      </c>
      <c r="B807" t="str">
        <f>'OASIS-11_26'!G838</f>
        <v>SAUGUS QFS</v>
      </c>
      <c r="C807" t="str">
        <f>VLOOKUP($A807,'OASIS-11_26'!$E$2:$R$1556,2,FALSE)</f>
        <v>GEN</v>
      </c>
      <c r="D807" s="1">
        <f>VLOOKUP($A807,'OASIS-11_26'!$E$2:$R$1556,11,FALSE)</f>
        <v>31778</v>
      </c>
      <c r="E807" s="3">
        <f t="shared" si="24"/>
        <v>1987</v>
      </c>
      <c r="F807" t="str">
        <f>VLOOKUP($A807,'OASIS-11_26'!$E$2:$R$1556,9,FALSE)</f>
        <v>OTHER</v>
      </c>
      <c r="G807" t="str">
        <f>VLOOKUP($A807,'OASIS-11_26'!$E$2:$R$1556,8,FALSE)</f>
        <v>OTHER</v>
      </c>
      <c r="H807">
        <f>VLOOKUP($A807,'OASIS-11_26'!$E$2:$R$1556,4,FALSE)</f>
        <v>2.19</v>
      </c>
      <c r="I807">
        <f>VLOOKUP($A807,'OASIS-11_26'!$E$2:$R$1556,5,FALSE)</f>
        <v>8.9</v>
      </c>
      <c r="J807" t="str">
        <f>VLOOKUP($A807,'OASIS-11_26'!$E$2:$R$1556,6,FALSE)</f>
        <v>SCE</v>
      </c>
      <c r="K807" t="str">
        <f>IF(ISERROR(VLOOKUP($A807,'2021_NQC_List-11_13'!$A$2:$T$1532,4,FALSE)),"","NQC")</f>
        <v>NQC</v>
      </c>
      <c r="L807" s="3" t="str">
        <f>IF(ISERROR(VLOOKUP($A807,'2021_NQC_List-11_13'!$A$2:$T$1532,4,FALSE)),"",VLOOKUP($A807,'2021_NQC_List-11_13'!$A$2:$T$1532,18,FALSE))</f>
        <v>FC</v>
      </c>
      <c r="M807">
        <f>IF($K807="NQC",VLOOKUP($A807,'2021_NQC_List-11_13'!$A$2:$T$1532,4,FALSE),0)</f>
        <v>0.03</v>
      </c>
      <c r="N807">
        <f>IF($K807="NQC",VLOOKUP($A807,'2021_NQC_List-11_13'!$A$2:$T$1532,5,FALSE),0)</f>
        <v>0.04</v>
      </c>
      <c r="O807">
        <f>IF($K807="NQC",VLOOKUP($A807,'2021_NQC_List-11_13'!$A$2:$T$1532,6,FALSE),0)</f>
        <v>0.09</v>
      </c>
      <c r="P807">
        <f>IF($K807="NQC",VLOOKUP($A807,'2021_NQC_List-11_13'!$A$2:$T$1532,7,FALSE),0)</f>
        <v>0.3</v>
      </c>
      <c r="Q807">
        <f>IF($K807="NQC",VLOOKUP($A807,'2021_NQC_List-11_13'!$A$2:$T$1532,8,FALSE),0)</f>
        <v>0.41</v>
      </c>
      <c r="R807">
        <f>IF($K807="NQC",VLOOKUP($A807,'2021_NQC_List-11_13'!$A$2:$T$1532,9,FALSE),0)</f>
        <v>0.62</v>
      </c>
      <c r="S807">
        <f>IF($K807="NQC",VLOOKUP($A807,'2021_NQC_List-11_13'!$A$2:$T$1532,10,FALSE),0)</f>
        <v>0.54</v>
      </c>
      <c r="T807">
        <f>IF($K807="NQC",VLOOKUP($A807,'2021_NQC_List-11_13'!$A$2:$T$1532,11,FALSE),0)</f>
        <v>0.45</v>
      </c>
      <c r="U807">
        <f>IF($K807="NQC",VLOOKUP($A807,'2021_NQC_List-11_13'!$A$2:$T$1532,12,FALSE),0)</f>
        <v>0.65</v>
      </c>
      <c r="V807">
        <f>IF($K807="NQC",VLOOKUP($A807,'2021_NQC_List-11_13'!$A$2:$T$1532,13,FALSE),0)</f>
        <v>0.34</v>
      </c>
      <c r="W807">
        <f>IF($K807="NQC",VLOOKUP($A807,'2021_NQC_List-11_13'!$A$2:$T$1532,14,FALSE),0)</f>
        <v>0.33</v>
      </c>
      <c r="X807">
        <f>IF($K807="NQC",VLOOKUP($A807,'2021_NQC_List-11_13'!$A$2:$T$1532,15,FALSE),0)</f>
        <v>0.32</v>
      </c>
      <c r="Y807" t="str">
        <f t="shared" si="25"/>
        <v>Non-Hydro</v>
      </c>
      <c r="AA807" t="s">
        <v>4341</v>
      </c>
    </row>
    <row r="808" spans="1:27" x14ac:dyDescent="0.3">
      <c r="A808" t="str">
        <f>'OASIS-11_26'!E839</f>
        <v>CENTER_2_TECNG1</v>
      </c>
      <c r="B808" t="str">
        <f>'OASIS-11_26'!G839</f>
        <v>TECHNICAST</v>
      </c>
      <c r="C808" t="str">
        <f>VLOOKUP($A808,'OASIS-11_26'!$E$2:$R$1556,2,FALSE)</f>
        <v>GEN</v>
      </c>
      <c r="D808" s="1">
        <f>VLOOKUP($A808,'OASIS-11_26'!$E$2:$R$1556,11,FALSE)</f>
        <v>43221</v>
      </c>
      <c r="E808" s="3">
        <f t="shared" si="24"/>
        <v>2018</v>
      </c>
      <c r="F808" t="str">
        <f>VLOOKUP($A808,'OASIS-11_26'!$E$2:$R$1556,9,FALSE)</f>
        <v>NATURAL GAS</v>
      </c>
      <c r="G808" t="str">
        <f>VLOOKUP($A808,'OASIS-11_26'!$E$2:$R$1556,8,FALSE)</f>
        <v>RECIPROCATING ENGINE</v>
      </c>
      <c r="H808">
        <f>VLOOKUP($A808,'OASIS-11_26'!$E$2:$R$1556,4,FALSE)</f>
        <v>0.99</v>
      </c>
      <c r="I808">
        <f>VLOOKUP($A808,'OASIS-11_26'!$E$2:$R$1556,5,FALSE)</f>
        <v>1.5</v>
      </c>
      <c r="J808" t="str">
        <f>VLOOKUP($A808,'OASIS-11_26'!$E$2:$R$1556,6,FALSE)</f>
        <v>SCE</v>
      </c>
      <c r="K808" t="str">
        <f>IF(ISERROR(VLOOKUP($A808,'2021_NQC_List-11_13'!$A$2:$T$1532,4,FALSE)),"","NQC")</f>
        <v>NQC</v>
      </c>
      <c r="L808" s="3" t="str">
        <f>IF(ISERROR(VLOOKUP($A808,'2021_NQC_List-11_13'!$A$2:$T$1532,4,FALSE)),"",VLOOKUP($A808,'2021_NQC_List-11_13'!$A$2:$T$1532,18,FALSE))</f>
        <v>EO</v>
      </c>
      <c r="M808">
        <f>IF($K808="NQC",VLOOKUP($A808,'2021_NQC_List-11_13'!$A$2:$T$1532,4,FALSE),0)</f>
        <v>0</v>
      </c>
      <c r="N808">
        <f>IF($K808="NQC",VLOOKUP($A808,'2021_NQC_List-11_13'!$A$2:$T$1532,5,FALSE),0)</f>
        <v>0</v>
      </c>
      <c r="O808">
        <f>IF($K808="NQC",VLOOKUP($A808,'2021_NQC_List-11_13'!$A$2:$T$1532,6,FALSE),0)</f>
        <v>0</v>
      </c>
      <c r="P808">
        <f>IF($K808="NQC",VLOOKUP($A808,'2021_NQC_List-11_13'!$A$2:$T$1532,7,FALSE),0)</f>
        <v>0</v>
      </c>
      <c r="Q808">
        <f>IF($K808="NQC",VLOOKUP($A808,'2021_NQC_List-11_13'!$A$2:$T$1532,8,FALSE),0)</f>
        <v>0</v>
      </c>
      <c r="R808">
        <f>IF($K808="NQC",VLOOKUP($A808,'2021_NQC_List-11_13'!$A$2:$T$1532,9,FALSE),0)</f>
        <v>0</v>
      </c>
      <c r="S808">
        <f>IF($K808="NQC",VLOOKUP($A808,'2021_NQC_List-11_13'!$A$2:$T$1532,10,FALSE),0)</f>
        <v>0</v>
      </c>
      <c r="T808">
        <f>IF($K808="NQC",VLOOKUP($A808,'2021_NQC_List-11_13'!$A$2:$T$1532,11,FALSE),0)</f>
        <v>0</v>
      </c>
      <c r="U808">
        <f>IF($K808="NQC",VLOOKUP($A808,'2021_NQC_List-11_13'!$A$2:$T$1532,12,FALSE),0)</f>
        <v>0</v>
      </c>
      <c r="V808">
        <f>IF($K808="NQC",VLOOKUP($A808,'2021_NQC_List-11_13'!$A$2:$T$1532,13,FALSE),0)</f>
        <v>0</v>
      </c>
      <c r="W808">
        <f>IF($K808="NQC",VLOOKUP($A808,'2021_NQC_List-11_13'!$A$2:$T$1532,14,FALSE),0)</f>
        <v>0</v>
      </c>
      <c r="X808">
        <f>IF($K808="NQC",VLOOKUP($A808,'2021_NQC_List-11_13'!$A$2:$T$1532,15,FALSE),0)</f>
        <v>0</v>
      </c>
      <c r="Y808" t="str">
        <f t="shared" si="25"/>
        <v>Non-Hydro</v>
      </c>
      <c r="AA808" t="s">
        <v>4341</v>
      </c>
    </row>
    <row r="809" spans="1:27" x14ac:dyDescent="0.3">
      <c r="A809" t="str">
        <f>'OASIS-11_26'!E840</f>
        <v>PIT5_7_QFUNTS</v>
      </c>
      <c r="B809" t="str">
        <f>'OASIS-11_26'!G840</f>
        <v>GRASSHOPPER FLAT HYDRO</v>
      </c>
      <c r="C809" t="str">
        <f>VLOOKUP($A809,'OASIS-11_26'!$E$2:$R$1556,2,FALSE)</f>
        <v>GEN</v>
      </c>
      <c r="D809" s="1">
        <f>VLOOKUP($A809,'OASIS-11_26'!$E$2:$R$1556,11,FALSE)</f>
        <v>32004</v>
      </c>
      <c r="E809" s="3">
        <f t="shared" si="24"/>
        <v>1987</v>
      </c>
      <c r="F809" t="str">
        <f>VLOOKUP($A809,'OASIS-11_26'!$E$2:$R$1556,9,FALSE)</f>
        <v>WATER</v>
      </c>
      <c r="G809" t="str">
        <f>VLOOKUP($A809,'OASIS-11_26'!$E$2:$R$1556,8,FALSE)</f>
        <v>HYDRO</v>
      </c>
      <c r="H809">
        <f>VLOOKUP($A809,'OASIS-11_26'!$E$2:$R$1556,4,FALSE)</f>
        <v>1.1000000000000001</v>
      </c>
      <c r="I809">
        <f>VLOOKUP($A809,'OASIS-11_26'!$E$2:$R$1556,5,FALSE)</f>
        <v>3.8</v>
      </c>
      <c r="J809" t="str">
        <f>VLOOKUP($A809,'OASIS-11_26'!$E$2:$R$1556,6,FALSE)</f>
        <v>PGAE</v>
      </c>
      <c r="K809" t="str">
        <f>IF(ISERROR(VLOOKUP($A809,'2021_NQC_List-11_13'!$A$2:$T$1532,4,FALSE)),"","NQC")</f>
        <v>NQC</v>
      </c>
      <c r="L809" s="3" t="str">
        <f>IF(ISERROR(VLOOKUP($A809,'2021_NQC_List-11_13'!$A$2:$T$1532,4,FALSE)),"",VLOOKUP($A809,'2021_NQC_List-11_13'!$A$2:$T$1532,18,FALSE))</f>
        <v>FC</v>
      </c>
      <c r="M809">
        <f>IF($K809="NQC",VLOOKUP($A809,'2021_NQC_List-11_13'!$A$2:$T$1532,4,FALSE),0)</f>
        <v>0.31</v>
      </c>
      <c r="N809">
        <f>IF($K809="NQC",VLOOKUP($A809,'2021_NQC_List-11_13'!$A$2:$T$1532,5,FALSE),0)</f>
        <v>0.33</v>
      </c>
      <c r="O809">
        <f>IF($K809="NQC",VLOOKUP($A809,'2021_NQC_List-11_13'!$A$2:$T$1532,6,FALSE),0)</f>
        <v>0.91</v>
      </c>
      <c r="P809">
        <f>IF($K809="NQC",VLOOKUP($A809,'2021_NQC_List-11_13'!$A$2:$T$1532,7,FALSE),0)</f>
        <v>0.95</v>
      </c>
      <c r="Q809">
        <f>IF($K809="NQC",VLOOKUP($A809,'2021_NQC_List-11_13'!$A$2:$T$1532,8,FALSE),0)</f>
        <v>0.8</v>
      </c>
      <c r="R809">
        <f>IF($K809="NQC",VLOOKUP($A809,'2021_NQC_List-11_13'!$A$2:$T$1532,9,FALSE),0)</f>
        <v>0.34</v>
      </c>
      <c r="S809">
        <f>IF($K809="NQC",VLOOKUP($A809,'2021_NQC_List-11_13'!$A$2:$T$1532,10,FALSE),0)</f>
        <v>0.11</v>
      </c>
      <c r="T809">
        <f>IF($K809="NQC",VLOOKUP($A809,'2021_NQC_List-11_13'!$A$2:$T$1532,11,FALSE),0)</f>
        <v>0.02</v>
      </c>
      <c r="U809">
        <f>IF($K809="NQC",VLOOKUP($A809,'2021_NQC_List-11_13'!$A$2:$T$1532,12,FALSE),0)</f>
        <v>0</v>
      </c>
      <c r="V809">
        <f>IF($K809="NQC",VLOOKUP($A809,'2021_NQC_List-11_13'!$A$2:$T$1532,13,FALSE),0)</f>
        <v>0</v>
      </c>
      <c r="W809">
        <f>IF($K809="NQC",VLOOKUP($A809,'2021_NQC_List-11_13'!$A$2:$T$1532,14,FALSE),0)</f>
        <v>0</v>
      </c>
      <c r="X809">
        <f>IF($K809="NQC",VLOOKUP($A809,'2021_NQC_List-11_13'!$A$2:$T$1532,15,FALSE),0)</f>
        <v>0.05</v>
      </c>
      <c r="Y809" t="str">
        <f t="shared" si="25"/>
        <v>Hydro-Small Hydro</v>
      </c>
      <c r="AA809" t="s">
        <v>4341</v>
      </c>
    </row>
    <row r="810" spans="1:27" x14ac:dyDescent="0.3">
      <c r="A810" t="str">
        <f>'OASIS-11_26'!E841</f>
        <v>SCEC_1_PDRP108</v>
      </c>
      <c r="B810" t="str">
        <f>'OASIS-11_26'!G841</f>
        <v>SCEC_1_PDRP108</v>
      </c>
      <c r="C810" t="str">
        <f>VLOOKUP($A810,'OASIS-11_26'!$E$2:$R$1556,2,FALSE)</f>
        <v>GEN</v>
      </c>
      <c r="D810" s="1">
        <f>VLOOKUP($A810,'OASIS-11_26'!$E$2:$R$1556,11,FALSE)</f>
        <v>0</v>
      </c>
      <c r="E810" s="3" t="str">
        <f t="shared" si="24"/>
        <v/>
      </c>
      <c r="F810" t="str">
        <f>VLOOKUP($A810,'OASIS-11_26'!$E$2:$R$1556,9,FALSE)</f>
        <v>OTHER</v>
      </c>
      <c r="G810" t="str">
        <f>VLOOKUP($A810,'OASIS-11_26'!$E$2:$R$1556,8,FALSE)</f>
        <v>OTHER</v>
      </c>
      <c r="H810">
        <f>VLOOKUP($A810,'OASIS-11_26'!$E$2:$R$1556,4,FALSE)</f>
        <v>9.99</v>
      </c>
      <c r="I810">
        <f>VLOOKUP($A810,'OASIS-11_26'!$E$2:$R$1556,5,FALSE)</f>
        <v>0</v>
      </c>
      <c r="J810" t="str">
        <f>VLOOKUP($A810,'OASIS-11_26'!$E$2:$R$1556,6,FALSE)</f>
        <v>SCE</v>
      </c>
      <c r="K810" t="str">
        <f>IF(ISERROR(VLOOKUP($A810,'2021_NQC_List-11_13'!$A$2:$T$1532,4,FALSE)),"","NQC")</f>
        <v>NQC</v>
      </c>
      <c r="L810" s="3" t="str">
        <f>IF(ISERROR(VLOOKUP($A810,'2021_NQC_List-11_13'!$A$2:$T$1532,4,FALSE)),"",VLOOKUP($A810,'2021_NQC_List-11_13'!$A$2:$T$1532,18,FALSE))</f>
        <v>FC</v>
      </c>
      <c r="M810">
        <f>IF($K810="NQC",VLOOKUP($A810,'2021_NQC_List-11_13'!$A$2:$T$1532,4,FALSE),0)</f>
        <v>9.9499999999999993</v>
      </c>
      <c r="N810">
        <f>IF($K810="NQC",VLOOKUP($A810,'2021_NQC_List-11_13'!$A$2:$T$1532,5,FALSE),0)</f>
        <v>0</v>
      </c>
      <c r="O810">
        <f>IF($K810="NQC",VLOOKUP($A810,'2021_NQC_List-11_13'!$A$2:$T$1532,6,FALSE),0)</f>
        <v>0</v>
      </c>
      <c r="P810">
        <f>IF($K810="NQC",VLOOKUP($A810,'2021_NQC_List-11_13'!$A$2:$T$1532,7,FALSE),0)</f>
        <v>0</v>
      </c>
      <c r="Q810">
        <f>IF($K810="NQC",VLOOKUP($A810,'2021_NQC_List-11_13'!$A$2:$T$1532,8,FALSE),0)</f>
        <v>0</v>
      </c>
      <c r="R810">
        <f>IF($K810="NQC",VLOOKUP($A810,'2021_NQC_List-11_13'!$A$2:$T$1532,9,FALSE),0)</f>
        <v>0</v>
      </c>
      <c r="S810">
        <f>IF($K810="NQC",VLOOKUP($A810,'2021_NQC_List-11_13'!$A$2:$T$1532,10,FALSE),0)</f>
        <v>0</v>
      </c>
      <c r="T810">
        <f>IF($K810="NQC",VLOOKUP($A810,'2021_NQC_List-11_13'!$A$2:$T$1532,11,FALSE),0)</f>
        <v>0</v>
      </c>
      <c r="U810">
        <f>IF($K810="NQC",VLOOKUP($A810,'2021_NQC_List-11_13'!$A$2:$T$1532,12,FALSE),0)</f>
        <v>0</v>
      </c>
      <c r="V810">
        <f>IF($K810="NQC",VLOOKUP($A810,'2021_NQC_List-11_13'!$A$2:$T$1532,13,FALSE),0)</f>
        <v>0</v>
      </c>
      <c r="W810">
        <f>IF($K810="NQC",VLOOKUP($A810,'2021_NQC_List-11_13'!$A$2:$T$1532,14,FALSE),0)</f>
        <v>0</v>
      </c>
      <c r="X810">
        <f>IF($K810="NQC",VLOOKUP($A810,'2021_NQC_List-11_13'!$A$2:$T$1532,15,FALSE),0)</f>
        <v>0</v>
      </c>
      <c r="Y810" t="str">
        <f t="shared" si="25"/>
        <v>Non-Hydro</v>
      </c>
      <c r="Z810" t="s">
        <v>4361</v>
      </c>
      <c r="AA810" t="s">
        <v>4341</v>
      </c>
    </row>
    <row r="811" spans="1:27" x14ac:dyDescent="0.3">
      <c r="A811" t="str">
        <f>'OASIS-11_26'!E842</f>
        <v>ARVINN_6_ORION1</v>
      </c>
      <c r="B811" t="str">
        <f>'OASIS-11_26'!G842</f>
        <v>Orion 1 Solar</v>
      </c>
      <c r="C811" t="str">
        <f>VLOOKUP($A811,'OASIS-11_26'!$E$2:$R$1556,2,FALSE)</f>
        <v>GEN</v>
      </c>
      <c r="D811" s="1">
        <f>VLOOKUP($A811,'OASIS-11_26'!$E$2:$R$1556,11,FALSE)</f>
        <v>41816</v>
      </c>
      <c r="E811" s="3">
        <f t="shared" si="24"/>
        <v>2014</v>
      </c>
      <c r="F811" t="str">
        <f>VLOOKUP($A811,'OASIS-11_26'!$E$2:$R$1556,9,FALSE)</f>
        <v>SUN</v>
      </c>
      <c r="G811" t="str">
        <f>VLOOKUP($A811,'OASIS-11_26'!$E$2:$R$1556,8,FALSE)</f>
        <v>PHOTO VOLTAIC</v>
      </c>
      <c r="H811">
        <f>VLOOKUP($A811,'OASIS-11_26'!$E$2:$R$1556,4,FALSE)</f>
        <v>12</v>
      </c>
      <c r="I811">
        <f>VLOOKUP($A811,'OASIS-11_26'!$E$2:$R$1556,5,FALSE)</f>
        <v>12</v>
      </c>
      <c r="J811" t="str">
        <f>VLOOKUP($A811,'OASIS-11_26'!$E$2:$R$1556,6,FALSE)</f>
        <v>PGAE</v>
      </c>
      <c r="K811" t="str">
        <f>IF(ISERROR(VLOOKUP($A811,'2021_NQC_List-11_13'!$A$2:$T$1532,4,FALSE)),"","NQC")</f>
        <v>NQC</v>
      </c>
      <c r="L811" s="3" t="str">
        <f>IF(ISERROR(VLOOKUP($A811,'2021_NQC_List-11_13'!$A$2:$T$1532,4,FALSE)),"",VLOOKUP($A811,'2021_NQC_List-11_13'!$A$2:$T$1532,18,FALSE))</f>
        <v>FC</v>
      </c>
      <c r="M811">
        <f>IF($K811="NQC",VLOOKUP($A811,'2021_NQC_List-11_13'!$A$2:$T$1532,4,FALSE),0)</f>
        <v>0.48</v>
      </c>
      <c r="N811">
        <f>IF($K811="NQC",VLOOKUP($A811,'2021_NQC_List-11_13'!$A$2:$T$1532,5,FALSE),0)</f>
        <v>0.36</v>
      </c>
      <c r="O811">
        <f>IF($K811="NQC",VLOOKUP($A811,'2021_NQC_List-11_13'!$A$2:$T$1532,6,FALSE),0)</f>
        <v>2.16</v>
      </c>
      <c r="P811">
        <f>IF($K811="NQC",VLOOKUP($A811,'2021_NQC_List-11_13'!$A$2:$T$1532,7,FALSE),0)</f>
        <v>1.8</v>
      </c>
      <c r="Q811">
        <f>IF($K811="NQC",VLOOKUP($A811,'2021_NQC_List-11_13'!$A$2:$T$1532,8,FALSE),0)</f>
        <v>1.92</v>
      </c>
      <c r="R811">
        <f>IF($K811="NQC",VLOOKUP($A811,'2021_NQC_List-11_13'!$A$2:$T$1532,9,FALSE),0)</f>
        <v>3.72</v>
      </c>
      <c r="S811">
        <f>IF($K811="NQC",VLOOKUP($A811,'2021_NQC_List-11_13'!$A$2:$T$1532,10,FALSE),0)</f>
        <v>4.68</v>
      </c>
      <c r="T811">
        <f>IF($K811="NQC",VLOOKUP($A811,'2021_NQC_List-11_13'!$A$2:$T$1532,11,FALSE),0)</f>
        <v>3.24</v>
      </c>
      <c r="U811">
        <f>IF($K811="NQC",VLOOKUP($A811,'2021_NQC_List-11_13'!$A$2:$T$1532,12,FALSE),0)</f>
        <v>1.68</v>
      </c>
      <c r="V811">
        <f>IF($K811="NQC",VLOOKUP($A811,'2021_NQC_List-11_13'!$A$2:$T$1532,13,FALSE),0)</f>
        <v>0.24</v>
      </c>
      <c r="W811">
        <f>IF($K811="NQC",VLOOKUP($A811,'2021_NQC_List-11_13'!$A$2:$T$1532,14,FALSE),0)</f>
        <v>0.24</v>
      </c>
      <c r="X811">
        <f>IF($K811="NQC",VLOOKUP($A811,'2021_NQC_List-11_13'!$A$2:$T$1532,15,FALSE),0)</f>
        <v>0</v>
      </c>
      <c r="Y811" t="str">
        <f t="shared" si="25"/>
        <v>Non-Hydro</v>
      </c>
      <c r="AA811" t="s">
        <v>4341</v>
      </c>
    </row>
    <row r="812" spans="1:27" x14ac:dyDescent="0.3">
      <c r="A812" t="str">
        <f>'OASIS-11_26'!E843</f>
        <v>SANTFG_7_UNITS</v>
      </c>
      <c r="B812" t="str">
        <f>'OASIS-11_26'!G843</f>
        <v>GEYSERS CALISTOGA AGGREGATE</v>
      </c>
      <c r="C812" t="str">
        <f>VLOOKUP($A812,'OASIS-11_26'!$E$2:$R$1556,2,FALSE)</f>
        <v>GEN</v>
      </c>
      <c r="D812" s="1">
        <f>VLOOKUP($A812,'OASIS-11_26'!$E$2:$R$1556,11,FALSE)</f>
        <v>30755</v>
      </c>
      <c r="E812" s="3">
        <f t="shared" si="24"/>
        <v>1984</v>
      </c>
      <c r="F812" t="str">
        <f>VLOOKUP($A812,'OASIS-11_26'!$E$2:$R$1556,9,FALSE)</f>
        <v>GEOTHERMAL</v>
      </c>
      <c r="G812" t="str">
        <f>VLOOKUP($A812,'OASIS-11_26'!$E$2:$R$1556,8,FALSE)</f>
        <v>STEAM</v>
      </c>
      <c r="H812">
        <f>VLOOKUP($A812,'OASIS-11_26'!$E$2:$R$1556,4,FALSE)</f>
        <v>92.1</v>
      </c>
      <c r="I812">
        <f>VLOOKUP($A812,'OASIS-11_26'!$E$2:$R$1556,5,FALSE)</f>
        <v>0</v>
      </c>
      <c r="J812" t="str">
        <f>VLOOKUP($A812,'OASIS-11_26'!$E$2:$R$1556,6,FALSE)</f>
        <v>PGAE</v>
      </c>
      <c r="K812" t="str">
        <f>IF(ISERROR(VLOOKUP($A812,'2021_NQC_List-11_13'!$A$2:$T$1532,4,FALSE)),"","NQC")</f>
        <v>NQC</v>
      </c>
      <c r="L812" s="3" t="str">
        <f>IF(ISERROR(VLOOKUP($A812,'2021_NQC_List-11_13'!$A$2:$T$1532,4,FALSE)),"",VLOOKUP($A812,'2021_NQC_List-11_13'!$A$2:$T$1532,18,FALSE))</f>
        <v>FC</v>
      </c>
      <c r="M812">
        <f>IF($K812="NQC",VLOOKUP($A812,'2021_NQC_List-11_13'!$A$2:$T$1532,4,FALSE),0)</f>
        <v>63</v>
      </c>
      <c r="N812">
        <f>IF($K812="NQC",VLOOKUP($A812,'2021_NQC_List-11_13'!$A$2:$T$1532,5,FALSE),0)</f>
        <v>63</v>
      </c>
      <c r="O812">
        <f>IF($K812="NQC",VLOOKUP($A812,'2021_NQC_List-11_13'!$A$2:$T$1532,6,FALSE),0)</f>
        <v>63</v>
      </c>
      <c r="P812">
        <f>IF($K812="NQC",VLOOKUP($A812,'2021_NQC_List-11_13'!$A$2:$T$1532,7,FALSE),0)</f>
        <v>63</v>
      </c>
      <c r="Q812">
        <f>IF($K812="NQC",VLOOKUP($A812,'2021_NQC_List-11_13'!$A$2:$T$1532,8,FALSE),0)</f>
        <v>63</v>
      </c>
      <c r="R812">
        <f>IF($K812="NQC",VLOOKUP($A812,'2021_NQC_List-11_13'!$A$2:$T$1532,9,FALSE),0)</f>
        <v>63</v>
      </c>
      <c r="S812">
        <f>IF($K812="NQC",VLOOKUP($A812,'2021_NQC_List-11_13'!$A$2:$T$1532,10,FALSE),0)</f>
        <v>63</v>
      </c>
      <c r="T812">
        <f>IF($K812="NQC",VLOOKUP($A812,'2021_NQC_List-11_13'!$A$2:$T$1532,11,FALSE),0)</f>
        <v>63</v>
      </c>
      <c r="U812">
        <f>IF($K812="NQC",VLOOKUP($A812,'2021_NQC_List-11_13'!$A$2:$T$1532,12,FALSE),0)</f>
        <v>63</v>
      </c>
      <c r="V812">
        <f>IF($K812="NQC",VLOOKUP($A812,'2021_NQC_List-11_13'!$A$2:$T$1532,13,FALSE),0)</f>
        <v>63</v>
      </c>
      <c r="W812">
        <f>IF($K812="NQC",VLOOKUP($A812,'2021_NQC_List-11_13'!$A$2:$T$1532,14,FALSE),0)</f>
        <v>63</v>
      </c>
      <c r="X812">
        <f>IF($K812="NQC",VLOOKUP($A812,'2021_NQC_List-11_13'!$A$2:$T$1532,15,FALSE),0)</f>
        <v>63</v>
      </c>
      <c r="Y812" t="str">
        <f t="shared" si="25"/>
        <v>Non-Hydro</v>
      </c>
      <c r="AA812" t="s">
        <v>4341</v>
      </c>
    </row>
    <row r="813" spans="1:27" x14ac:dyDescent="0.3">
      <c r="A813" t="str">
        <f>'OASIS-11_26'!E844</f>
        <v>ANAHM_2_CANYN4</v>
      </c>
      <c r="B813" t="str">
        <f>'OASIS-11_26'!G844</f>
        <v>CANYON POWER PLANT UNIT 4</v>
      </c>
      <c r="C813" t="str">
        <f>VLOOKUP($A813,'OASIS-11_26'!$E$2:$R$1556,2,FALSE)</f>
        <v>GEN</v>
      </c>
      <c r="D813" s="1">
        <f>VLOOKUP($A813,'OASIS-11_26'!$E$2:$R$1556,11,FALSE)</f>
        <v>40754</v>
      </c>
      <c r="E813" s="3">
        <f t="shared" si="24"/>
        <v>2011</v>
      </c>
      <c r="F813" t="str">
        <f>VLOOKUP($A813,'OASIS-11_26'!$E$2:$R$1556,9,FALSE)</f>
        <v>NATURAL GAS</v>
      </c>
      <c r="G813" t="str">
        <f>VLOOKUP($A813,'OASIS-11_26'!$E$2:$R$1556,8,FALSE)</f>
        <v>COMBUSTION TURBINE</v>
      </c>
      <c r="H813">
        <f>VLOOKUP($A813,'OASIS-11_26'!$E$2:$R$1556,4,FALSE)</f>
        <v>49.4</v>
      </c>
      <c r="I813">
        <f>VLOOKUP($A813,'OASIS-11_26'!$E$2:$R$1556,5,FALSE)</f>
        <v>71.2</v>
      </c>
      <c r="J813" t="str">
        <f>VLOOKUP($A813,'OASIS-11_26'!$E$2:$R$1556,6,FALSE)</f>
        <v>SCE</v>
      </c>
      <c r="K813" t="str">
        <f>IF(ISERROR(VLOOKUP($A813,'2021_NQC_List-11_13'!$A$2:$T$1532,4,FALSE)),"","NQC")</f>
        <v>NQC</v>
      </c>
      <c r="L813" s="3" t="str">
        <f>IF(ISERROR(VLOOKUP($A813,'2021_NQC_List-11_13'!$A$2:$T$1532,4,FALSE)),"",VLOOKUP($A813,'2021_NQC_List-11_13'!$A$2:$T$1532,18,FALSE))</f>
        <v>FC</v>
      </c>
      <c r="M813">
        <f>IF($K813="NQC",VLOOKUP($A813,'2021_NQC_List-11_13'!$A$2:$T$1532,4,FALSE),0)</f>
        <v>49.4</v>
      </c>
      <c r="N813">
        <f>IF($K813="NQC",VLOOKUP($A813,'2021_NQC_List-11_13'!$A$2:$T$1532,5,FALSE),0)</f>
        <v>49.4</v>
      </c>
      <c r="O813">
        <f>IF($K813="NQC",VLOOKUP($A813,'2021_NQC_List-11_13'!$A$2:$T$1532,6,FALSE),0)</f>
        <v>49.4</v>
      </c>
      <c r="P813">
        <f>IF($K813="NQC",VLOOKUP($A813,'2021_NQC_List-11_13'!$A$2:$T$1532,7,FALSE),0)</f>
        <v>49.4</v>
      </c>
      <c r="Q813">
        <f>IF($K813="NQC",VLOOKUP($A813,'2021_NQC_List-11_13'!$A$2:$T$1532,8,FALSE),0)</f>
        <v>49.4</v>
      </c>
      <c r="R813">
        <f>IF($K813="NQC",VLOOKUP($A813,'2021_NQC_List-11_13'!$A$2:$T$1532,9,FALSE),0)</f>
        <v>49.4</v>
      </c>
      <c r="S813">
        <f>IF($K813="NQC",VLOOKUP($A813,'2021_NQC_List-11_13'!$A$2:$T$1532,10,FALSE),0)</f>
        <v>49.4</v>
      </c>
      <c r="T813">
        <f>IF($K813="NQC",VLOOKUP($A813,'2021_NQC_List-11_13'!$A$2:$T$1532,11,FALSE),0)</f>
        <v>49.4</v>
      </c>
      <c r="U813">
        <f>IF($K813="NQC",VLOOKUP($A813,'2021_NQC_List-11_13'!$A$2:$T$1532,12,FALSE),0)</f>
        <v>49.4</v>
      </c>
      <c r="V813">
        <f>IF($K813="NQC",VLOOKUP($A813,'2021_NQC_List-11_13'!$A$2:$T$1532,13,FALSE),0)</f>
        <v>49.4</v>
      </c>
      <c r="W813">
        <f>IF($K813="NQC",VLOOKUP($A813,'2021_NQC_List-11_13'!$A$2:$T$1532,14,FALSE),0)</f>
        <v>49.4</v>
      </c>
      <c r="X813">
        <f>IF($K813="NQC",VLOOKUP($A813,'2021_NQC_List-11_13'!$A$2:$T$1532,15,FALSE),0)</f>
        <v>49.4</v>
      </c>
      <c r="Y813" t="str">
        <f t="shared" si="25"/>
        <v>Non-Hydro</v>
      </c>
      <c r="AA813" t="s">
        <v>4341</v>
      </c>
    </row>
    <row r="814" spans="1:27" x14ac:dyDescent="0.3">
      <c r="A814" t="str">
        <f>'OASIS-11_26'!E845</f>
        <v>VLCNTR_6_VCSLR1</v>
      </c>
      <c r="B814" t="str">
        <f>'OASIS-11_26'!G845</f>
        <v>Valley Center 1</v>
      </c>
      <c r="C814" t="str">
        <f>VLOOKUP($A814,'OASIS-11_26'!$E$2:$R$1556,2,FALSE)</f>
        <v>GEN</v>
      </c>
      <c r="D814" s="1">
        <f>VLOOKUP($A814,'OASIS-11_26'!$E$2:$R$1556,11,FALSE)</f>
        <v>41639</v>
      </c>
      <c r="E814" s="3">
        <f t="shared" si="24"/>
        <v>2013</v>
      </c>
      <c r="F814" t="str">
        <f>VLOOKUP($A814,'OASIS-11_26'!$E$2:$R$1556,9,FALSE)</f>
        <v>SUN</v>
      </c>
      <c r="G814" t="str">
        <f>VLOOKUP($A814,'OASIS-11_26'!$E$2:$R$1556,8,FALSE)</f>
        <v>PHOTO VOLTAIC</v>
      </c>
      <c r="H814">
        <f>VLOOKUP($A814,'OASIS-11_26'!$E$2:$R$1556,4,FALSE)</f>
        <v>2.5</v>
      </c>
      <c r="I814">
        <f>VLOOKUP($A814,'OASIS-11_26'!$E$2:$R$1556,5,FALSE)</f>
        <v>2.5</v>
      </c>
      <c r="J814" t="str">
        <f>VLOOKUP($A814,'OASIS-11_26'!$E$2:$R$1556,6,FALSE)</f>
        <v>SDGE</v>
      </c>
      <c r="K814" t="str">
        <f>IF(ISERROR(VLOOKUP($A814,'2021_NQC_List-11_13'!$A$2:$T$1532,4,FALSE)),"","NQC")</f>
        <v>NQC</v>
      </c>
      <c r="L814" s="3" t="str">
        <f>IF(ISERROR(VLOOKUP($A814,'2021_NQC_List-11_13'!$A$2:$T$1532,4,FALSE)),"",VLOOKUP($A814,'2021_NQC_List-11_13'!$A$2:$T$1532,18,FALSE))</f>
        <v>FC</v>
      </c>
      <c r="M814">
        <f>IF($K814="NQC",VLOOKUP($A814,'2021_NQC_List-11_13'!$A$2:$T$1532,4,FALSE),0)</f>
        <v>0.1</v>
      </c>
      <c r="N814">
        <f>IF($K814="NQC",VLOOKUP($A814,'2021_NQC_List-11_13'!$A$2:$T$1532,5,FALSE),0)</f>
        <v>0.08</v>
      </c>
      <c r="O814">
        <f>IF($K814="NQC",VLOOKUP($A814,'2021_NQC_List-11_13'!$A$2:$T$1532,6,FALSE),0)</f>
        <v>0.45</v>
      </c>
      <c r="P814">
        <f>IF($K814="NQC",VLOOKUP($A814,'2021_NQC_List-11_13'!$A$2:$T$1532,7,FALSE),0)</f>
        <v>0.38</v>
      </c>
      <c r="Q814">
        <f>IF($K814="NQC",VLOOKUP($A814,'2021_NQC_List-11_13'!$A$2:$T$1532,8,FALSE),0)</f>
        <v>0.4</v>
      </c>
      <c r="R814">
        <f>IF($K814="NQC",VLOOKUP($A814,'2021_NQC_List-11_13'!$A$2:$T$1532,9,FALSE),0)</f>
        <v>0.78</v>
      </c>
      <c r="S814">
        <f>IF($K814="NQC",VLOOKUP($A814,'2021_NQC_List-11_13'!$A$2:$T$1532,10,FALSE),0)</f>
        <v>0.98</v>
      </c>
      <c r="T814">
        <f>IF($K814="NQC",VLOOKUP($A814,'2021_NQC_List-11_13'!$A$2:$T$1532,11,FALSE),0)</f>
        <v>0.68</v>
      </c>
      <c r="U814">
        <f>IF($K814="NQC",VLOOKUP($A814,'2021_NQC_List-11_13'!$A$2:$T$1532,12,FALSE),0)</f>
        <v>0.35</v>
      </c>
      <c r="V814">
        <f>IF($K814="NQC",VLOOKUP($A814,'2021_NQC_List-11_13'!$A$2:$T$1532,13,FALSE),0)</f>
        <v>0.05</v>
      </c>
      <c r="W814">
        <f>IF($K814="NQC",VLOOKUP($A814,'2021_NQC_List-11_13'!$A$2:$T$1532,14,FALSE),0)</f>
        <v>0.05</v>
      </c>
      <c r="X814">
        <f>IF($K814="NQC",VLOOKUP($A814,'2021_NQC_List-11_13'!$A$2:$T$1532,15,FALSE),0)</f>
        <v>0</v>
      </c>
      <c r="Y814" t="str">
        <f t="shared" si="25"/>
        <v>Non-Hydro</v>
      </c>
      <c r="AA814" t="s">
        <v>4341</v>
      </c>
    </row>
    <row r="815" spans="1:27" x14ac:dyDescent="0.3">
      <c r="A815" t="str">
        <f>'OASIS-11_26'!E846</f>
        <v>PNOCHE_1_PL1X2</v>
      </c>
      <c r="B815" t="str">
        <f>'OASIS-11_26'!G846</f>
        <v>Panoche Peaker</v>
      </c>
      <c r="C815" t="str">
        <f>VLOOKUP($A815,'OASIS-11_26'!$E$2:$R$1556,2,FALSE)</f>
        <v>GEN</v>
      </c>
      <c r="D815" s="1">
        <f>VLOOKUP($A815,'OASIS-11_26'!$E$2:$R$1556,11,FALSE)</f>
        <v>38517</v>
      </c>
      <c r="E815" s="3">
        <f t="shared" si="24"/>
        <v>2005</v>
      </c>
      <c r="F815" t="str">
        <f>VLOOKUP($A815,'OASIS-11_26'!$E$2:$R$1556,9,FALSE)</f>
        <v>NATURAL GAS</v>
      </c>
      <c r="G815" t="str">
        <f>VLOOKUP($A815,'OASIS-11_26'!$E$2:$R$1556,8,FALSE)</f>
        <v>COMBUSTION TURBINE</v>
      </c>
      <c r="H815">
        <f>VLOOKUP($A815,'OASIS-11_26'!$E$2:$R$1556,4,FALSE)</f>
        <v>49.97</v>
      </c>
      <c r="I815">
        <f>VLOOKUP($A815,'OASIS-11_26'!$E$2:$R$1556,5,FALSE)</f>
        <v>0</v>
      </c>
      <c r="J815" t="str">
        <f>VLOOKUP($A815,'OASIS-11_26'!$E$2:$R$1556,6,FALSE)</f>
        <v>PGAE</v>
      </c>
      <c r="K815" t="str">
        <f>IF(ISERROR(VLOOKUP($A815,'2021_NQC_List-11_13'!$A$2:$T$1532,4,FALSE)),"","NQC")</f>
        <v>NQC</v>
      </c>
      <c r="L815" s="3" t="str">
        <f>IF(ISERROR(VLOOKUP($A815,'2021_NQC_List-11_13'!$A$2:$T$1532,4,FALSE)),"",VLOOKUP($A815,'2021_NQC_List-11_13'!$A$2:$T$1532,18,FALSE))</f>
        <v>FC</v>
      </c>
      <c r="M815">
        <f>IF($K815="NQC",VLOOKUP($A815,'2021_NQC_List-11_13'!$A$2:$T$1532,4,FALSE),0)</f>
        <v>49.97</v>
      </c>
      <c r="N815">
        <f>IF($K815="NQC",VLOOKUP($A815,'2021_NQC_List-11_13'!$A$2:$T$1532,5,FALSE),0)</f>
        <v>49.97</v>
      </c>
      <c r="O815">
        <f>IF($K815="NQC",VLOOKUP($A815,'2021_NQC_List-11_13'!$A$2:$T$1532,6,FALSE),0)</f>
        <v>49.97</v>
      </c>
      <c r="P815">
        <f>IF($K815="NQC",VLOOKUP($A815,'2021_NQC_List-11_13'!$A$2:$T$1532,7,FALSE),0)</f>
        <v>49.97</v>
      </c>
      <c r="Q815">
        <f>IF($K815="NQC",VLOOKUP($A815,'2021_NQC_List-11_13'!$A$2:$T$1532,8,FALSE),0)</f>
        <v>49.97</v>
      </c>
      <c r="R815">
        <f>IF($K815="NQC",VLOOKUP($A815,'2021_NQC_List-11_13'!$A$2:$T$1532,9,FALSE),0)</f>
        <v>49.97</v>
      </c>
      <c r="S815">
        <f>IF($K815="NQC",VLOOKUP($A815,'2021_NQC_List-11_13'!$A$2:$T$1532,10,FALSE),0)</f>
        <v>49.97</v>
      </c>
      <c r="T815">
        <f>IF($K815="NQC",VLOOKUP($A815,'2021_NQC_List-11_13'!$A$2:$T$1532,11,FALSE),0)</f>
        <v>49.97</v>
      </c>
      <c r="U815">
        <f>IF($K815="NQC",VLOOKUP($A815,'2021_NQC_List-11_13'!$A$2:$T$1532,12,FALSE),0)</f>
        <v>49.97</v>
      </c>
      <c r="V815">
        <f>IF($K815="NQC",VLOOKUP($A815,'2021_NQC_List-11_13'!$A$2:$T$1532,13,FALSE),0)</f>
        <v>49.97</v>
      </c>
      <c r="W815">
        <f>IF($K815="NQC",VLOOKUP($A815,'2021_NQC_List-11_13'!$A$2:$T$1532,14,FALSE),0)</f>
        <v>49.97</v>
      </c>
      <c r="X815">
        <f>IF($K815="NQC",VLOOKUP($A815,'2021_NQC_List-11_13'!$A$2:$T$1532,15,FALSE),0)</f>
        <v>49.97</v>
      </c>
      <c r="Y815" t="str">
        <f t="shared" si="25"/>
        <v>Non-Hydro</v>
      </c>
      <c r="AA815" t="s">
        <v>4341</v>
      </c>
    </row>
    <row r="816" spans="1:27" x14ac:dyDescent="0.3">
      <c r="A816" t="str">
        <f>'OASIS-11_26'!E847</f>
        <v>RTEDDY_2_SOLAR2</v>
      </c>
      <c r="B816" t="str">
        <f>'OASIS-11_26'!G847</f>
        <v>Rosamond West Solar 2</v>
      </c>
      <c r="C816" t="str">
        <f>VLOOKUP($A816,'OASIS-11_26'!$E$2:$R$1556,2,FALSE)</f>
        <v>GEN</v>
      </c>
      <c r="D816" s="1">
        <f>VLOOKUP($A816,'OASIS-11_26'!$E$2:$R$1556,11,FALSE)</f>
        <v>42726</v>
      </c>
      <c r="E816" s="3">
        <f t="shared" si="24"/>
        <v>2016</v>
      </c>
      <c r="F816" t="str">
        <f>VLOOKUP($A816,'OASIS-11_26'!$E$2:$R$1556,9,FALSE)</f>
        <v>SUN</v>
      </c>
      <c r="G816" t="str">
        <f>VLOOKUP($A816,'OASIS-11_26'!$E$2:$R$1556,8,FALSE)</f>
        <v>PHOTO VOLTAIC</v>
      </c>
      <c r="H816">
        <f>VLOOKUP($A816,'OASIS-11_26'!$E$2:$R$1556,4,FALSE)</f>
        <v>54</v>
      </c>
      <c r="I816">
        <f>VLOOKUP($A816,'OASIS-11_26'!$E$2:$R$1556,5,FALSE)</f>
        <v>55</v>
      </c>
      <c r="J816" t="str">
        <f>VLOOKUP($A816,'OASIS-11_26'!$E$2:$R$1556,6,FALSE)</f>
        <v>SCE</v>
      </c>
      <c r="K816" t="str">
        <f>IF(ISERROR(VLOOKUP($A816,'2021_NQC_List-11_13'!$A$2:$T$1532,4,FALSE)),"","NQC")</f>
        <v>NQC</v>
      </c>
      <c r="L816" s="3" t="str">
        <f>IF(ISERROR(VLOOKUP($A816,'2021_NQC_List-11_13'!$A$2:$T$1532,4,FALSE)),"",VLOOKUP($A816,'2021_NQC_List-11_13'!$A$2:$T$1532,18,FALSE))</f>
        <v>FC</v>
      </c>
      <c r="M816">
        <f>IF($K816="NQC",VLOOKUP($A816,'2021_NQC_List-11_13'!$A$2:$T$1532,4,FALSE),0)</f>
        <v>2.16</v>
      </c>
      <c r="N816">
        <f>IF($K816="NQC",VLOOKUP($A816,'2021_NQC_List-11_13'!$A$2:$T$1532,5,FALSE),0)</f>
        <v>1.62</v>
      </c>
      <c r="O816">
        <f>IF($K816="NQC",VLOOKUP($A816,'2021_NQC_List-11_13'!$A$2:$T$1532,6,FALSE),0)</f>
        <v>9.7200000000000006</v>
      </c>
      <c r="P816">
        <f>IF($K816="NQC",VLOOKUP($A816,'2021_NQC_List-11_13'!$A$2:$T$1532,7,FALSE),0)</f>
        <v>8.1</v>
      </c>
      <c r="Q816">
        <f>IF($K816="NQC",VLOOKUP($A816,'2021_NQC_List-11_13'!$A$2:$T$1532,8,FALSE),0)</f>
        <v>8.64</v>
      </c>
      <c r="R816">
        <f>IF($K816="NQC",VLOOKUP($A816,'2021_NQC_List-11_13'!$A$2:$T$1532,9,FALSE),0)</f>
        <v>16.739999999999998</v>
      </c>
      <c r="S816">
        <f>IF($K816="NQC",VLOOKUP($A816,'2021_NQC_List-11_13'!$A$2:$T$1532,10,FALSE),0)</f>
        <v>21.06</v>
      </c>
      <c r="T816">
        <f>IF($K816="NQC",VLOOKUP($A816,'2021_NQC_List-11_13'!$A$2:$T$1532,11,FALSE),0)</f>
        <v>14.58</v>
      </c>
      <c r="U816">
        <f>IF($K816="NQC",VLOOKUP($A816,'2021_NQC_List-11_13'!$A$2:$T$1532,12,FALSE),0)</f>
        <v>7.56</v>
      </c>
      <c r="V816">
        <f>IF($K816="NQC",VLOOKUP($A816,'2021_NQC_List-11_13'!$A$2:$T$1532,13,FALSE),0)</f>
        <v>1.08</v>
      </c>
      <c r="W816">
        <f>IF($K816="NQC",VLOOKUP($A816,'2021_NQC_List-11_13'!$A$2:$T$1532,14,FALSE),0)</f>
        <v>1.08</v>
      </c>
      <c r="X816">
        <f>IF($K816="NQC",VLOOKUP($A816,'2021_NQC_List-11_13'!$A$2:$T$1532,15,FALSE),0)</f>
        <v>0</v>
      </c>
      <c r="Y816" t="str">
        <f t="shared" si="25"/>
        <v>Non-Hydro</v>
      </c>
      <c r="AA816" t="s">
        <v>4341</v>
      </c>
    </row>
    <row r="817" spans="1:27" x14ac:dyDescent="0.3">
      <c r="A817" t="str">
        <f>'OASIS-11_26'!E848</f>
        <v>ASTORA_2_SOLAR2</v>
      </c>
      <c r="B817" t="str">
        <f>'OASIS-11_26'!G848</f>
        <v>Astoria 2</v>
      </c>
      <c r="C817" t="str">
        <f>VLOOKUP($A817,'OASIS-11_26'!$E$2:$R$1556,2,FALSE)</f>
        <v>GEN</v>
      </c>
      <c r="D817" s="1">
        <f>VLOOKUP($A817,'OASIS-11_26'!$E$2:$R$1556,11,FALSE)</f>
        <v>42674</v>
      </c>
      <c r="E817" s="3">
        <f t="shared" si="24"/>
        <v>2016</v>
      </c>
      <c r="F817" t="str">
        <f>VLOOKUP($A817,'OASIS-11_26'!$E$2:$R$1556,9,FALSE)</f>
        <v>SUN</v>
      </c>
      <c r="G817" t="str">
        <f>VLOOKUP($A817,'OASIS-11_26'!$E$2:$R$1556,8,FALSE)</f>
        <v>PHOTO VOLTAIC</v>
      </c>
      <c r="H817">
        <f>VLOOKUP($A817,'OASIS-11_26'!$E$2:$R$1556,4,FALSE)</f>
        <v>75</v>
      </c>
      <c r="I817">
        <f>VLOOKUP($A817,'OASIS-11_26'!$E$2:$R$1556,5,FALSE)</f>
        <v>75</v>
      </c>
      <c r="J817" t="str">
        <f>VLOOKUP($A817,'OASIS-11_26'!$E$2:$R$1556,6,FALSE)</f>
        <v>SCE</v>
      </c>
      <c r="K817" t="str">
        <f>IF(ISERROR(VLOOKUP($A817,'2021_NQC_List-11_13'!$A$2:$T$1532,4,FALSE)),"","NQC")</f>
        <v>NQC</v>
      </c>
      <c r="L817" s="3" t="str">
        <f>IF(ISERROR(VLOOKUP($A817,'2021_NQC_List-11_13'!$A$2:$T$1532,4,FALSE)),"",VLOOKUP($A817,'2021_NQC_List-11_13'!$A$2:$T$1532,18,FALSE))</f>
        <v>FC</v>
      </c>
      <c r="M817">
        <f>IF($K817="NQC",VLOOKUP($A817,'2021_NQC_List-11_13'!$A$2:$T$1532,4,FALSE),0)</f>
        <v>3</v>
      </c>
      <c r="N817">
        <f>IF($K817="NQC",VLOOKUP($A817,'2021_NQC_List-11_13'!$A$2:$T$1532,5,FALSE),0)</f>
        <v>2.25</v>
      </c>
      <c r="O817">
        <f>IF($K817="NQC",VLOOKUP($A817,'2021_NQC_List-11_13'!$A$2:$T$1532,6,FALSE),0)</f>
        <v>13.5</v>
      </c>
      <c r="P817">
        <f>IF($K817="NQC",VLOOKUP($A817,'2021_NQC_List-11_13'!$A$2:$T$1532,7,FALSE),0)</f>
        <v>11.25</v>
      </c>
      <c r="Q817">
        <f>IF($K817="NQC",VLOOKUP($A817,'2021_NQC_List-11_13'!$A$2:$T$1532,8,FALSE),0)</f>
        <v>12</v>
      </c>
      <c r="R817">
        <f>IF($K817="NQC",VLOOKUP($A817,'2021_NQC_List-11_13'!$A$2:$T$1532,9,FALSE),0)</f>
        <v>23.25</v>
      </c>
      <c r="S817">
        <f>IF($K817="NQC",VLOOKUP($A817,'2021_NQC_List-11_13'!$A$2:$T$1532,10,FALSE),0)</f>
        <v>29.25</v>
      </c>
      <c r="T817">
        <f>IF($K817="NQC",VLOOKUP($A817,'2021_NQC_List-11_13'!$A$2:$T$1532,11,FALSE),0)</f>
        <v>20.25</v>
      </c>
      <c r="U817">
        <f>IF($K817="NQC",VLOOKUP($A817,'2021_NQC_List-11_13'!$A$2:$T$1532,12,FALSE),0)</f>
        <v>10.5</v>
      </c>
      <c r="V817">
        <f>IF($K817="NQC",VLOOKUP($A817,'2021_NQC_List-11_13'!$A$2:$T$1532,13,FALSE),0)</f>
        <v>1.5</v>
      </c>
      <c r="W817">
        <f>IF($K817="NQC",VLOOKUP($A817,'2021_NQC_List-11_13'!$A$2:$T$1532,14,FALSE),0)</f>
        <v>1.5</v>
      </c>
      <c r="X817">
        <f>IF($K817="NQC",VLOOKUP($A817,'2021_NQC_List-11_13'!$A$2:$T$1532,15,FALSE),0)</f>
        <v>0</v>
      </c>
      <c r="Y817" t="str">
        <f t="shared" si="25"/>
        <v>Non-Hydro</v>
      </c>
      <c r="AA817" t="s">
        <v>4341</v>
      </c>
    </row>
    <row r="818" spans="1:27" x14ac:dyDescent="0.3">
      <c r="A818" t="str">
        <f>'OASIS-11_26'!E849</f>
        <v>HIGGNS_1_COMBIE</v>
      </c>
      <c r="B818" t="str">
        <f>'OASIS-11_26'!G849</f>
        <v>Combie South</v>
      </c>
      <c r="C818" t="str">
        <f>VLOOKUP($A818,'OASIS-11_26'!$E$2:$R$1556,2,FALSE)</f>
        <v>GEN</v>
      </c>
      <c r="D818" s="1">
        <f>VLOOKUP($A818,'OASIS-11_26'!$E$2:$R$1556,11,FALSE)</f>
        <v>43956</v>
      </c>
      <c r="E818" s="3">
        <f t="shared" si="24"/>
        <v>2020</v>
      </c>
      <c r="F818" t="str">
        <f>VLOOKUP($A818,'OASIS-11_26'!$E$2:$R$1556,9,FALSE)</f>
        <v>WATER</v>
      </c>
      <c r="G818" t="str">
        <f>VLOOKUP($A818,'OASIS-11_26'!$E$2:$R$1556,8,FALSE)</f>
        <v>HYDRO</v>
      </c>
      <c r="H818">
        <f>VLOOKUP($A818,'OASIS-11_26'!$E$2:$R$1556,4,FALSE)</f>
        <v>1.5</v>
      </c>
      <c r="I818">
        <f>VLOOKUP($A818,'OASIS-11_26'!$E$2:$R$1556,5,FALSE)</f>
        <v>1.5</v>
      </c>
      <c r="J818" t="str">
        <f>VLOOKUP($A818,'OASIS-11_26'!$E$2:$R$1556,6,FALSE)</f>
        <v>PGAE</v>
      </c>
      <c r="K818" t="str">
        <f>IF(ISERROR(VLOOKUP($A818,'2021_NQC_List-11_13'!$A$2:$T$1532,4,FALSE)),"","NQC")</f>
        <v>NQC</v>
      </c>
      <c r="L818" s="3" t="str">
        <f>IF(ISERROR(VLOOKUP($A818,'2021_NQC_List-11_13'!$A$2:$T$1532,4,FALSE)),"",VLOOKUP($A818,'2021_NQC_List-11_13'!$A$2:$T$1532,18,FALSE))</f>
        <v>FC</v>
      </c>
      <c r="M818">
        <f>IF($K818="NQC",VLOOKUP($A818,'2021_NQC_List-11_13'!$A$2:$T$1532,4,FALSE),0)</f>
        <v>1.2</v>
      </c>
      <c r="N818">
        <f>IF($K818="NQC",VLOOKUP($A818,'2021_NQC_List-11_13'!$A$2:$T$1532,5,FALSE),0)</f>
        <v>0.93</v>
      </c>
      <c r="O818">
        <f>IF($K818="NQC",VLOOKUP($A818,'2021_NQC_List-11_13'!$A$2:$T$1532,6,FALSE),0)</f>
        <v>1.32</v>
      </c>
      <c r="P818">
        <f>IF($K818="NQC",VLOOKUP($A818,'2021_NQC_List-11_13'!$A$2:$T$1532,7,FALSE),0)</f>
        <v>1.35</v>
      </c>
      <c r="Q818">
        <f>IF($K818="NQC",VLOOKUP($A818,'2021_NQC_List-11_13'!$A$2:$T$1532,8,FALSE),0)</f>
        <v>1.36</v>
      </c>
      <c r="R818">
        <f>IF($K818="NQC",VLOOKUP($A818,'2021_NQC_List-11_13'!$A$2:$T$1532,9,FALSE),0)</f>
        <v>0.92</v>
      </c>
      <c r="S818">
        <f>IF($K818="NQC",VLOOKUP($A818,'2021_NQC_List-11_13'!$A$2:$T$1532,10,FALSE),0)</f>
        <v>0.64</v>
      </c>
      <c r="T818">
        <f>IF($K818="NQC",VLOOKUP($A818,'2021_NQC_List-11_13'!$A$2:$T$1532,11,FALSE),0)</f>
        <v>0.35</v>
      </c>
      <c r="U818">
        <f>IF($K818="NQC",VLOOKUP($A818,'2021_NQC_List-11_13'!$A$2:$T$1532,12,FALSE),0)</f>
        <v>0.03</v>
      </c>
      <c r="V818">
        <f>IF($K818="NQC",VLOOKUP($A818,'2021_NQC_List-11_13'!$A$2:$T$1532,13,FALSE),0)</f>
        <v>0</v>
      </c>
      <c r="W818">
        <f>IF($K818="NQC",VLOOKUP($A818,'2021_NQC_List-11_13'!$A$2:$T$1532,14,FALSE),0)</f>
        <v>0.61</v>
      </c>
      <c r="X818">
        <f>IF($K818="NQC",VLOOKUP($A818,'2021_NQC_List-11_13'!$A$2:$T$1532,15,FALSE),0)</f>
        <v>0.85</v>
      </c>
      <c r="Y818" t="str">
        <f t="shared" si="25"/>
        <v>Hydro-Small Hydro</v>
      </c>
      <c r="AA818" t="s">
        <v>4341</v>
      </c>
    </row>
    <row r="819" spans="1:27" x14ac:dyDescent="0.3">
      <c r="A819" t="str">
        <f>'OASIS-11_26'!E850</f>
        <v>BARRE_6_PEAKER</v>
      </c>
      <c r="B819" t="str">
        <f>'OASIS-11_26'!G850</f>
        <v>Barre Peaker</v>
      </c>
      <c r="C819" t="str">
        <f>VLOOKUP($A819,'OASIS-11_26'!$E$2:$R$1556,2,FALSE)</f>
        <v>GEN</v>
      </c>
      <c r="D819" s="1">
        <f>VLOOKUP($A819,'OASIS-11_26'!$E$2:$R$1556,11,FALSE)</f>
        <v>39345</v>
      </c>
      <c r="E819" s="3">
        <f t="shared" si="24"/>
        <v>2007</v>
      </c>
      <c r="F819" t="str">
        <f>VLOOKUP($A819,'OASIS-11_26'!$E$2:$R$1556,9,FALSE)</f>
        <v>NATURAL GAS</v>
      </c>
      <c r="G819" t="str">
        <f>VLOOKUP($A819,'OASIS-11_26'!$E$2:$R$1556,8,FALSE)</f>
        <v>COMBUSTION TURBINE</v>
      </c>
      <c r="H819">
        <f>VLOOKUP($A819,'OASIS-11_26'!$E$2:$R$1556,4,FALSE)</f>
        <v>47</v>
      </c>
      <c r="I819">
        <f>VLOOKUP($A819,'OASIS-11_26'!$E$2:$R$1556,5,FALSE)</f>
        <v>59</v>
      </c>
      <c r="J819" t="str">
        <f>VLOOKUP($A819,'OASIS-11_26'!$E$2:$R$1556,6,FALSE)</f>
        <v>SCE</v>
      </c>
      <c r="K819" t="str">
        <f>IF(ISERROR(VLOOKUP($A819,'2021_NQC_List-11_13'!$A$2:$T$1532,4,FALSE)),"","NQC")</f>
        <v>NQC</v>
      </c>
      <c r="L819" s="3" t="str">
        <f>IF(ISERROR(VLOOKUP($A819,'2021_NQC_List-11_13'!$A$2:$T$1532,4,FALSE)),"",VLOOKUP($A819,'2021_NQC_List-11_13'!$A$2:$T$1532,18,FALSE))</f>
        <v>FC</v>
      </c>
      <c r="M819">
        <f>IF($K819="NQC",VLOOKUP($A819,'2021_NQC_List-11_13'!$A$2:$T$1532,4,FALSE),0)</f>
        <v>47</v>
      </c>
      <c r="N819">
        <f>IF($K819="NQC",VLOOKUP($A819,'2021_NQC_List-11_13'!$A$2:$T$1532,5,FALSE),0)</f>
        <v>47</v>
      </c>
      <c r="O819">
        <f>IF($K819="NQC",VLOOKUP($A819,'2021_NQC_List-11_13'!$A$2:$T$1532,6,FALSE),0)</f>
        <v>47</v>
      </c>
      <c r="P819">
        <f>IF($K819="NQC",VLOOKUP($A819,'2021_NQC_List-11_13'!$A$2:$T$1532,7,FALSE),0)</f>
        <v>47</v>
      </c>
      <c r="Q819">
        <f>IF($K819="NQC",VLOOKUP($A819,'2021_NQC_List-11_13'!$A$2:$T$1532,8,FALSE),0)</f>
        <v>47</v>
      </c>
      <c r="R819">
        <f>IF($K819="NQC",VLOOKUP($A819,'2021_NQC_List-11_13'!$A$2:$T$1532,9,FALSE),0)</f>
        <v>47</v>
      </c>
      <c r="S819">
        <f>IF($K819="NQC",VLOOKUP($A819,'2021_NQC_List-11_13'!$A$2:$T$1532,10,FALSE),0)</f>
        <v>47</v>
      </c>
      <c r="T819">
        <f>IF($K819="NQC",VLOOKUP($A819,'2021_NQC_List-11_13'!$A$2:$T$1532,11,FALSE),0)</f>
        <v>47</v>
      </c>
      <c r="U819">
        <f>IF($K819="NQC",VLOOKUP($A819,'2021_NQC_List-11_13'!$A$2:$T$1532,12,FALSE),0)</f>
        <v>47</v>
      </c>
      <c r="V819">
        <f>IF($K819="NQC",VLOOKUP($A819,'2021_NQC_List-11_13'!$A$2:$T$1532,13,FALSE),0)</f>
        <v>47</v>
      </c>
      <c r="W819">
        <f>IF($K819="NQC",VLOOKUP($A819,'2021_NQC_List-11_13'!$A$2:$T$1532,14,FALSE),0)</f>
        <v>47</v>
      </c>
      <c r="X819">
        <f>IF($K819="NQC",VLOOKUP($A819,'2021_NQC_List-11_13'!$A$2:$T$1532,15,FALSE),0)</f>
        <v>47</v>
      </c>
      <c r="Y819" t="str">
        <f t="shared" si="25"/>
        <v>Non-Hydro</v>
      </c>
      <c r="AA819" t="s">
        <v>4341</v>
      </c>
    </row>
    <row r="820" spans="1:27" x14ac:dyDescent="0.3">
      <c r="A820" t="str">
        <f>'OASIS-11_26'!E851</f>
        <v>VESTAL_2_UNIT1</v>
      </c>
      <c r="B820" t="str">
        <f>'OASIS-11_26'!G851</f>
        <v>CALGREN-PIXLEY</v>
      </c>
      <c r="C820" t="str">
        <f>VLOOKUP($A820,'OASIS-11_26'!$E$2:$R$1556,2,FALSE)</f>
        <v>GEN</v>
      </c>
      <c r="D820" s="1">
        <f>VLOOKUP($A820,'OASIS-11_26'!$E$2:$R$1556,11,FALSE)</f>
        <v>42551</v>
      </c>
      <c r="E820" s="3">
        <f t="shared" si="24"/>
        <v>2016</v>
      </c>
      <c r="F820" t="str">
        <f>VLOOKUP($A820,'OASIS-11_26'!$E$2:$R$1556,9,FALSE)</f>
        <v>NATURAL GAS</v>
      </c>
      <c r="G820" t="str">
        <f>VLOOKUP($A820,'OASIS-11_26'!$E$2:$R$1556,8,FALSE)</f>
        <v>COMBUSTION TURBINE</v>
      </c>
      <c r="H820">
        <f>VLOOKUP($A820,'OASIS-11_26'!$E$2:$R$1556,4,FALSE)</f>
        <v>5</v>
      </c>
      <c r="I820">
        <f>VLOOKUP($A820,'OASIS-11_26'!$E$2:$R$1556,5,FALSE)</f>
        <v>11.2</v>
      </c>
      <c r="J820" t="str">
        <f>VLOOKUP($A820,'OASIS-11_26'!$E$2:$R$1556,6,FALSE)</f>
        <v>SCE</v>
      </c>
      <c r="K820" t="str">
        <f>IF(ISERROR(VLOOKUP($A820,'2021_NQC_List-11_13'!$A$2:$T$1532,4,FALSE)),"","NQC")</f>
        <v>NQC</v>
      </c>
      <c r="L820" s="3" t="str">
        <f>IF(ISERROR(VLOOKUP($A820,'2021_NQC_List-11_13'!$A$2:$T$1532,4,FALSE)),"",VLOOKUP($A820,'2021_NQC_List-11_13'!$A$2:$T$1532,18,FALSE))</f>
        <v>FC</v>
      </c>
      <c r="M820">
        <f>IF($K820="NQC",VLOOKUP($A820,'2021_NQC_List-11_13'!$A$2:$T$1532,4,FALSE),0)</f>
        <v>4.43</v>
      </c>
      <c r="N820">
        <f>IF($K820="NQC",VLOOKUP($A820,'2021_NQC_List-11_13'!$A$2:$T$1532,5,FALSE),0)</f>
        <v>3.5</v>
      </c>
      <c r="O820">
        <f>IF($K820="NQC",VLOOKUP($A820,'2021_NQC_List-11_13'!$A$2:$T$1532,6,FALSE),0)</f>
        <v>4.55</v>
      </c>
      <c r="P820">
        <f>IF($K820="NQC",VLOOKUP($A820,'2021_NQC_List-11_13'!$A$2:$T$1532,7,FALSE),0)</f>
        <v>4.25</v>
      </c>
      <c r="Q820">
        <f>IF($K820="NQC",VLOOKUP($A820,'2021_NQC_List-11_13'!$A$2:$T$1532,8,FALSE),0)</f>
        <v>4.4800000000000004</v>
      </c>
      <c r="R820">
        <f>IF($K820="NQC",VLOOKUP($A820,'2021_NQC_List-11_13'!$A$2:$T$1532,9,FALSE),0)</f>
        <v>4.17</v>
      </c>
      <c r="S820">
        <f>IF($K820="NQC",VLOOKUP($A820,'2021_NQC_List-11_13'!$A$2:$T$1532,10,FALSE),0)</f>
        <v>4.07</v>
      </c>
      <c r="T820">
        <f>IF($K820="NQC",VLOOKUP($A820,'2021_NQC_List-11_13'!$A$2:$T$1532,11,FALSE),0)</f>
        <v>3.52</v>
      </c>
      <c r="U820">
        <f>IF($K820="NQC",VLOOKUP($A820,'2021_NQC_List-11_13'!$A$2:$T$1532,12,FALSE),0)</f>
        <v>4.1500000000000004</v>
      </c>
      <c r="V820">
        <f>IF($K820="NQC",VLOOKUP($A820,'2021_NQC_List-11_13'!$A$2:$T$1532,13,FALSE),0)</f>
        <v>4.22</v>
      </c>
      <c r="W820">
        <f>IF($K820="NQC",VLOOKUP($A820,'2021_NQC_List-11_13'!$A$2:$T$1532,14,FALSE),0)</f>
        <v>4.29</v>
      </c>
      <c r="X820">
        <f>IF($K820="NQC",VLOOKUP($A820,'2021_NQC_List-11_13'!$A$2:$T$1532,15,FALSE),0)</f>
        <v>3.71</v>
      </c>
      <c r="Y820" t="str">
        <f t="shared" si="25"/>
        <v>Non-Hydro</v>
      </c>
      <c r="AA820" t="s">
        <v>4341</v>
      </c>
    </row>
    <row r="821" spans="1:27" x14ac:dyDescent="0.3">
      <c r="A821" t="str">
        <f>'OASIS-11_26'!E852</f>
        <v>CONTRL_1_POOLE</v>
      </c>
      <c r="B821" t="str">
        <f>'OASIS-11_26'!G852</f>
        <v>POOLE HYDRO PLANT 1</v>
      </c>
      <c r="C821" t="str">
        <f>VLOOKUP($A821,'OASIS-11_26'!$E$2:$R$1556,2,FALSE)</f>
        <v>GEN</v>
      </c>
      <c r="D821" s="1">
        <f>VLOOKUP($A821,'OASIS-11_26'!$E$2:$R$1556,11,FALSE)</f>
        <v>8767</v>
      </c>
      <c r="E821" s="3">
        <f t="shared" si="24"/>
        <v>1924</v>
      </c>
      <c r="F821" t="str">
        <f>VLOOKUP($A821,'OASIS-11_26'!$E$2:$R$1556,9,FALSE)</f>
        <v>WATER</v>
      </c>
      <c r="G821" t="str">
        <f>VLOOKUP($A821,'OASIS-11_26'!$E$2:$R$1556,8,FALSE)</f>
        <v>HYDRO</v>
      </c>
      <c r="H821">
        <f>VLOOKUP($A821,'OASIS-11_26'!$E$2:$R$1556,4,FALSE)</f>
        <v>10.9</v>
      </c>
      <c r="I821">
        <f>VLOOKUP($A821,'OASIS-11_26'!$E$2:$R$1556,5,FALSE)</f>
        <v>11.3</v>
      </c>
      <c r="J821" t="str">
        <f>VLOOKUP($A821,'OASIS-11_26'!$E$2:$R$1556,6,FALSE)</f>
        <v>SCE</v>
      </c>
      <c r="K821" t="str">
        <f>IF(ISERROR(VLOOKUP($A821,'2021_NQC_List-11_13'!$A$2:$T$1532,4,FALSE)),"","NQC")</f>
        <v>NQC</v>
      </c>
      <c r="L821" s="3" t="str">
        <f>IF(ISERROR(VLOOKUP($A821,'2021_NQC_List-11_13'!$A$2:$T$1532,4,FALSE)),"",VLOOKUP($A821,'2021_NQC_List-11_13'!$A$2:$T$1532,18,FALSE))</f>
        <v>FC</v>
      </c>
      <c r="M821">
        <f>IF($K821="NQC",VLOOKUP($A821,'2021_NQC_List-11_13'!$A$2:$T$1532,4,FALSE),0)</f>
        <v>0.9</v>
      </c>
      <c r="N821">
        <f>IF($K821="NQC",VLOOKUP($A821,'2021_NQC_List-11_13'!$A$2:$T$1532,5,FALSE),0)</f>
        <v>0.98</v>
      </c>
      <c r="O821">
        <f>IF($K821="NQC",VLOOKUP($A821,'2021_NQC_List-11_13'!$A$2:$T$1532,6,FALSE),0)</f>
        <v>0.65</v>
      </c>
      <c r="P821">
        <f>IF($K821="NQC",VLOOKUP($A821,'2021_NQC_List-11_13'!$A$2:$T$1532,7,FALSE),0)</f>
        <v>0.72</v>
      </c>
      <c r="Q821">
        <f>IF($K821="NQC",VLOOKUP($A821,'2021_NQC_List-11_13'!$A$2:$T$1532,8,FALSE),0)</f>
        <v>1.81</v>
      </c>
      <c r="R821">
        <f>IF($K821="NQC",VLOOKUP($A821,'2021_NQC_List-11_13'!$A$2:$T$1532,9,FALSE),0)</f>
        <v>8.9600000000000009</v>
      </c>
      <c r="S821">
        <f>IF($K821="NQC",VLOOKUP($A821,'2021_NQC_List-11_13'!$A$2:$T$1532,10,FALSE),0)</f>
        <v>7.38</v>
      </c>
      <c r="T821">
        <f>IF($K821="NQC",VLOOKUP($A821,'2021_NQC_List-11_13'!$A$2:$T$1532,11,FALSE),0)</f>
        <v>4.88</v>
      </c>
      <c r="U821">
        <f>IF($K821="NQC",VLOOKUP($A821,'2021_NQC_List-11_13'!$A$2:$T$1532,12,FALSE),0)</f>
        <v>0.6</v>
      </c>
      <c r="V821">
        <f>IF($K821="NQC",VLOOKUP($A821,'2021_NQC_List-11_13'!$A$2:$T$1532,13,FALSE),0)</f>
        <v>0.31</v>
      </c>
      <c r="W821">
        <f>IF($K821="NQC",VLOOKUP($A821,'2021_NQC_List-11_13'!$A$2:$T$1532,14,FALSE),0)</f>
        <v>0.38</v>
      </c>
      <c r="X821">
        <f>IF($K821="NQC",VLOOKUP($A821,'2021_NQC_List-11_13'!$A$2:$T$1532,15,FALSE),0)</f>
        <v>0.8</v>
      </c>
      <c r="Y821" t="str">
        <f t="shared" si="25"/>
        <v>Hydro-Small Hydro</v>
      </c>
      <c r="AA821" t="s">
        <v>4341</v>
      </c>
    </row>
    <row r="822" spans="1:27" x14ac:dyDescent="0.3">
      <c r="A822" t="str">
        <f>'OASIS-11_26'!E853</f>
        <v>DAVIS_7_MNMETH</v>
      </c>
      <c r="B822" t="str">
        <f>'OASIS-11_26'!G853</f>
        <v>MM Yolo Power LLC</v>
      </c>
      <c r="C822" t="str">
        <f>VLOOKUP($A822,'OASIS-11_26'!$E$2:$R$1556,2,FALSE)</f>
        <v>GEN</v>
      </c>
      <c r="D822" s="1">
        <f>VLOOKUP($A822,'OASIS-11_26'!$E$2:$R$1556,11,FALSE)</f>
        <v>35431</v>
      </c>
      <c r="E822" s="3">
        <f t="shared" si="24"/>
        <v>1997</v>
      </c>
      <c r="F822" t="str">
        <f>VLOOKUP($A822,'OASIS-11_26'!$E$2:$R$1556,9,FALSE)</f>
        <v>BIOGAS</v>
      </c>
      <c r="G822" t="str">
        <f>VLOOKUP($A822,'OASIS-11_26'!$E$2:$R$1556,8,FALSE)</f>
        <v>RECIPROCATING ENGINE</v>
      </c>
      <c r="H822">
        <f>VLOOKUP($A822,'OASIS-11_26'!$E$2:$R$1556,4,FALSE)</f>
        <v>4</v>
      </c>
      <c r="I822">
        <f>VLOOKUP($A822,'OASIS-11_26'!$E$2:$R$1556,5,FALSE)</f>
        <v>2.7</v>
      </c>
      <c r="J822" t="str">
        <f>VLOOKUP($A822,'OASIS-11_26'!$E$2:$R$1556,6,FALSE)</f>
        <v>PGAE</v>
      </c>
      <c r="K822" t="str">
        <f>IF(ISERROR(VLOOKUP($A822,'2021_NQC_List-11_13'!$A$2:$T$1532,4,FALSE)),"","NQC")</f>
        <v>NQC</v>
      </c>
      <c r="L822" s="3" t="str">
        <f>IF(ISERROR(VLOOKUP($A822,'2021_NQC_List-11_13'!$A$2:$T$1532,4,FALSE)),"",VLOOKUP($A822,'2021_NQC_List-11_13'!$A$2:$T$1532,18,FALSE))</f>
        <v>FC</v>
      </c>
      <c r="M822">
        <f>IF($K822="NQC",VLOOKUP($A822,'2021_NQC_List-11_13'!$A$2:$T$1532,4,FALSE),0)</f>
        <v>1.85</v>
      </c>
      <c r="N822">
        <f>IF($K822="NQC",VLOOKUP($A822,'2021_NQC_List-11_13'!$A$2:$T$1532,5,FALSE),0)</f>
        <v>1.93</v>
      </c>
      <c r="O822">
        <f>IF($K822="NQC",VLOOKUP($A822,'2021_NQC_List-11_13'!$A$2:$T$1532,6,FALSE),0)</f>
        <v>2.12</v>
      </c>
      <c r="P822">
        <f>IF($K822="NQC",VLOOKUP($A822,'2021_NQC_List-11_13'!$A$2:$T$1532,7,FALSE),0)</f>
        <v>2.46</v>
      </c>
      <c r="Q822">
        <f>IF($K822="NQC",VLOOKUP($A822,'2021_NQC_List-11_13'!$A$2:$T$1532,8,FALSE),0)</f>
        <v>2.33</v>
      </c>
      <c r="R822">
        <f>IF($K822="NQC",VLOOKUP($A822,'2021_NQC_List-11_13'!$A$2:$T$1532,9,FALSE),0)</f>
        <v>2.19</v>
      </c>
      <c r="S822">
        <f>IF($K822="NQC",VLOOKUP($A822,'2021_NQC_List-11_13'!$A$2:$T$1532,10,FALSE),0)</f>
        <v>1.94</v>
      </c>
      <c r="T822">
        <f>IF($K822="NQC",VLOOKUP($A822,'2021_NQC_List-11_13'!$A$2:$T$1532,11,FALSE),0)</f>
        <v>1.75</v>
      </c>
      <c r="U822">
        <f>IF($K822="NQC",VLOOKUP($A822,'2021_NQC_List-11_13'!$A$2:$T$1532,12,FALSE),0)</f>
        <v>1.77</v>
      </c>
      <c r="V822">
        <f>IF($K822="NQC",VLOOKUP($A822,'2021_NQC_List-11_13'!$A$2:$T$1532,13,FALSE),0)</f>
        <v>1.72</v>
      </c>
      <c r="W822">
        <f>IF($K822="NQC",VLOOKUP($A822,'2021_NQC_List-11_13'!$A$2:$T$1532,14,FALSE),0)</f>
        <v>1.62</v>
      </c>
      <c r="X822">
        <f>IF($K822="NQC",VLOOKUP($A822,'2021_NQC_List-11_13'!$A$2:$T$1532,15,FALSE),0)</f>
        <v>1.89</v>
      </c>
      <c r="Y822" t="str">
        <f t="shared" si="25"/>
        <v>Non-Hydro</v>
      </c>
      <c r="AA822" t="s">
        <v>4341</v>
      </c>
    </row>
    <row r="823" spans="1:27" x14ac:dyDescent="0.3">
      <c r="A823" t="str">
        <f>'OASIS-11_26'!E854</f>
        <v>SCEW_2_PDRP106</v>
      </c>
      <c r="B823" t="str">
        <f>'OASIS-11_26'!G854</f>
        <v>SCEW_2_PDRP106</v>
      </c>
      <c r="C823" t="str">
        <f>VLOOKUP($A823,'OASIS-11_26'!$E$2:$R$1556,2,FALSE)</f>
        <v>GEN</v>
      </c>
      <c r="D823" s="1">
        <f>VLOOKUP($A823,'OASIS-11_26'!$E$2:$R$1556,11,FALSE)</f>
        <v>0</v>
      </c>
      <c r="E823" s="3" t="str">
        <f t="shared" si="24"/>
        <v/>
      </c>
      <c r="F823" t="str">
        <f>VLOOKUP($A823,'OASIS-11_26'!$E$2:$R$1556,9,FALSE)</f>
        <v>OTHER</v>
      </c>
      <c r="G823" t="str">
        <f>VLOOKUP($A823,'OASIS-11_26'!$E$2:$R$1556,8,FALSE)</f>
        <v>OTHER</v>
      </c>
      <c r="H823">
        <f>VLOOKUP($A823,'OASIS-11_26'!$E$2:$R$1556,4,FALSE)</f>
        <v>9.99</v>
      </c>
      <c r="I823">
        <f>VLOOKUP($A823,'OASIS-11_26'!$E$2:$R$1556,5,FALSE)</f>
        <v>0</v>
      </c>
      <c r="J823" t="str">
        <f>VLOOKUP($A823,'OASIS-11_26'!$E$2:$R$1556,6,FALSE)</f>
        <v>SCE</v>
      </c>
      <c r="K823" t="str">
        <f>IF(ISERROR(VLOOKUP($A823,'2021_NQC_List-11_13'!$A$2:$T$1532,4,FALSE)),"","NQC")</f>
        <v>NQC</v>
      </c>
      <c r="L823" s="3" t="str">
        <f>IF(ISERROR(VLOOKUP($A823,'2021_NQC_List-11_13'!$A$2:$T$1532,4,FALSE)),"",VLOOKUP($A823,'2021_NQC_List-11_13'!$A$2:$T$1532,18,FALSE))</f>
        <v>FC</v>
      </c>
      <c r="M823">
        <f>IF($K823="NQC",VLOOKUP($A823,'2021_NQC_List-11_13'!$A$2:$T$1532,4,FALSE),0)</f>
        <v>3.14</v>
      </c>
      <c r="N823">
        <f>IF($K823="NQC",VLOOKUP($A823,'2021_NQC_List-11_13'!$A$2:$T$1532,5,FALSE),0)</f>
        <v>0</v>
      </c>
      <c r="O823">
        <f>IF($K823="NQC",VLOOKUP($A823,'2021_NQC_List-11_13'!$A$2:$T$1532,6,FALSE),0)</f>
        <v>0</v>
      </c>
      <c r="P823">
        <f>IF($K823="NQC",VLOOKUP($A823,'2021_NQC_List-11_13'!$A$2:$T$1532,7,FALSE),0)</f>
        <v>0</v>
      </c>
      <c r="Q823">
        <f>IF($K823="NQC",VLOOKUP($A823,'2021_NQC_List-11_13'!$A$2:$T$1532,8,FALSE),0)</f>
        <v>0</v>
      </c>
      <c r="R823">
        <f>IF($K823="NQC",VLOOKUP($A823,'2021_NQC_List-11_13'!$A$2:$T$1532,9,FALSE),0)</f>
        <v>0</v>
      </c>
      <c r="S823">
        <f>IF($K823="NQC",VLOOKUP($A823,'2021_NQC_List-11_13'!$A$2:$T$1532,10,FALSE),0)</f>
        <v>0</v>
      </c>
      <c r="T823">
        <f>IF($K823="NQC",VLOOKUP($A823,'2021_NQC_List-11_13'!$A$2:$T$1532,11,FALSE),0)</f>
        <v>0</v>
      </c>
      <c r="U823">
        <f>IF($K823="NQC",VLOOKUP($A823,'2021_NQC_List-11_13'!$A$2:$T$1532,12,FALSE),0)</f>
        <v>0</v>
      </c>
      <c r="V823">
        <f>IF($K823="NQC",VLOOKUP($A823,'2021_NQC_List-11_13'!$A$2:$T$1532,13,FALSE),0)</f>
        <v>0</v>
      </c>
      <c r="W823">
        <f>IF($K823="NQC",VLOOKUP($A823,'2021_NQC_List-11_13'!$A$2:$T$1532,14,FALSE),0)</f>
        <v>0</v>
      </c>
      <c r="X823">
        <f>IF($K823="NQC",VLOOKUP($A823,'2021_NQC_List-11_13'!$A$2:$T$1532,15,FALSE),0)</f>
        <v>0</v>
      </c>
      <c r="Y823" t="str">
        <f t="shared" si="25"/>
        <v>Non-Hydro</v>
      </c>
      <c r="Z823" t="s">
        <v>4361</v>
      </c>
      <c r="AA823" t="s">
        <v>4341</v>
      </c>
    </row>
    <row r="824" spans="1:27" x14ac:dyDescent="0.3">
      <c r="A824" t="str">
        <f>'OASIS-11_26'!E855</f>
        <v>ORMOND_7_UNIT 1</v>
      </c>
      <c r="B824" t="str">
        <f>'OASIS-11_26'!G855</f>
        <v>ORMOND BEACH GEN STA. UNIT 1</v>
      </c>
      <c r="C824" t="str">
        <f>VLOOKUP($A824,'OASIS-11_26'!$E$2:$R$1556,2,FALSE)</f>
        <v>GEN</v>
      </c>
      <c r="D824" s="1">
        <f>VLOOKUP($A824,'OASIS-11_26'!$E$2:$R$1556,11,FALSE)</f>
        <v>25934</v>
      </c>
      <c r="E824" s="3">
        <f t="shared" si="24"/>
        <v>1971</v>
      </c>
      <c r="F824" t="str">
        <f>VLOOKUP($A824,'OASIS-11_26'!$E$2:$R$1556,9,FALSE)</f>
        <v>NATURAL GAS</v>
      </c>
      <c r="G824" t="str">
        <f>VLOOKUP($A824,'OASIS-11_26'!$E$2:$R$1556,8,FALSE)</f>
        <v>STEAM</v>
      </c>
      <c r="H824">
        <f>VLOOKUP($A824,'OASIS-11_26'!$E$2:$R$1556,4,FALSE)</f>
        <v>741.27</v>
      </c>
      <c r="I824">
        <f>VLOOKUP($A824,'OASIS-11_26'!$E$2:$R$1556,5,FALSE)</f>
        <v>750</v>
      </c>
      <c r="J824" t="str">
        <f>VLOOKUP($A824,'OASIS-11_26'!$E$2:$R$1556,6,FALSE)</f>
        <v>SCE</v>
      </c>
      <c r="K824" t="str">
        <f>IF(ISERROR(VLOOKUP($A824,'2021_NQC_List-11_13'!$A$2:$T$1532,4,FALSE)),"","NQC")</f>
        <v>NQC</v>
      </c>
      <c r="L824" s="3" t="str">
        <f>IF(ISERROR(VLOOKUP($A824,'2021_NQC_List-11_13'!$A$2:$T$1532,4,FALSE)),"",VLOOKUP($A824,'2021_NQC_List-11_13'!$A$2:$T$1532,18,FALSE))</f>
        <v>FC</v>
      </c>
      <c r="M824">
        <f>IF($K824="NQC",VLOOKUP($A824,'2021_NQC_List-11_13'!$A$2:$T$1532,4,FALSE),0)</f>
        <v>741.27</v>
      </c>
      <c r="N824">
        <f>IF($K824="NQC",VLOOKUP($A824,'2021_NQC_List-11_13'!$A$2:$T$1532,5,FALSE),0)</f>
        <v>741.27</v>
      </c>
      <c r="O824">
        <f>IF($K824="NQC",VLOOKUP($A824,'2021_NQC_List-11_13'!$A$2:$T$1532,6,FALSE),0)</f>
        <v>741.27</v>
      </c>
      <c r="P824">
        <f>IF($K824="NQC",VLOOKUP($A824,'2021_NQC_List-11_13'!$A$2:$T$1532,7,FALSE),0)</f>
        <v>741.27</v>
      </c>
      <c r="Q824">
        <f>IF($K824="NQC",VLOOKUP($A824,'2021_NQC_List-11_13'!$A$2:$T$1532,8,FALSE),0)</f>
        <v>741.27</v>
      </c>
      <c r="R824">
        <f>IF($K824="NQC",VLOOKUP($A824,'2021_NQC_List-11_13'!$A$2:$T$1532,9,FALSE),0)</f>
        <v>741.27</v>
      </c>
      <c r="S824">
        <f>IF($K824="NQC",VLOOKUP($A824,'2021_NQC_List-11_13'!$A$2:$T$1532,10,FALSE),0)</f>
        <v>741.27</v>
      </c>
      <c r="T824">
        <f>IF($K824="NQC",VLOOKUP($A824,'2021_NQC_List-11_13'!$A$2:$T$1532,11,FALSE),0)</f>
        <v>741.27</v>
      </c>
      <c r="U824">
        <f>IF($K824="NQC",VLOOKUP($A824,'2021_NQC_List-11_13'!$A$2:$T$1532,12,FALSE),0)</f>
        <v>741.27</v>
      </c>
      <c r="V824">
        <f>IF($K824="NQC",VLOOKUP($A824,'2021_NQC_List-11_13'!$A$2:$T$1532,13,FALSE),0)</f>
        <v>741.27</v>
      </c>
      <c r="W824">
        <f>IF($K824="NQC",VLOOKUP($A824,'2021_NQC_List-11_13'!$A$2:$T$1532,14,FALSE),0)</f>
        <v>741.27</v>
      </c>
      <c r="X824">
        <f>IF($K824="NQC",VLOOKUP($A824,'2021_NQC_List-11_13'!$A$2:$T$1532,15,FALSE),0)</f>
        <v>741.27</v>
      </c>
      <c r="Y824" t="str">
        <f t="shared" si="25"/>
        <v>Non-Hydro</v>
      </c>
      <c r="AA824" t="s">
        <v>4338</v>
      </c>
    </row>
    <row r="825" spans="1:27" x14ac:dyDescent="0.3">
      <c r="A825" t="str">
        <f>'OASIS-11_26'!E856</f>
        <v>MRCHNT_2_PL1X3</v>
      </c>
      <c r="B825" t="str">
        <f>'OASIS-11_26'!G856</f>
        <v>Desert Star Energy Center</v>
      </c>
      <c r="C825" t="str">
        <f>VLOOKUP($A825,'OASIS-11_26'!$E$2:$R$1556,2,FALSE)</f>
        <v>GEN</v>
      </c>
      <c r="D825" s="1">
        <f>VLOOKUP($A825,'OASIS-11_26'!$E$2:$R$1556,11,FALSE)</f>
        <v>41078</v>
      </c>
      <c r="E825" s="3">
        <f t="shared" si="24"/>
        <v>2012</v>
      </c>
      <c r="F825" t="str">
        <f>VLOOKUP($A825,'OASIS-11_26'!$E$2:$R$1556,9,FALSE)</f>
        <v>NATURAL GAS</v>
      </c>
      <c r="G825" t="str">
        <f>VLOOKUP($A825,'OASIS-11_26'!$E$2:$R$1556,8,FALSE)</f>
        <v>COMBINED CYCLE</v>
      </c>
      <c r="H825">
        <f>VLOOKUP($A825,'OASIS-11_26'!$E$2:$R$1556,4,FALSE)</f>
        <v>494.58</v>
      </c>
      <c r="I825">
        <f>VLOOKUP($A825,'OASIS-11_26'!$E$2:$R$1556,5,FALSE)</f>
        <v>0</v>
      </c>
      <c r="J825" t="str">
        <f>VLOOKUP($A825,'OASIS-11_26'!$E$2:$R$1556,6,FALSE)</f>
        <v>SCE</v>
      </c>
      <c r="K825" t="str">
        <f>IF(ISERROR(VLOOKUP($A825,'2021_NQC_List-11_13'!$A$2:$T$1532,4,FALSE)),"","NQC")</f>
        <v>NQC</v>
      </c>
      <c r="L825" s="3" t="str">
        <f>IF(ISERROR(VLOOKUP($A825,'2021_NQC_List-11_13'!$A$2:$T$1532,4,FALSE)),"",VLOOKUP($A825,'2021_NQC_List-11_13'!$A$2:$T$1532,18,FALSE))</f>
        <v>PD</v>
      </c>
      <c r="M825">
        <f>IF($K825="NQC",VLOOKUP($A825,'2021_NQC_List-11_13'!$A$2:$T$1532,4,FALSE),0)</f>
        <v>419.25</v>
      </c>
      <c r="N825">
        <f>IF($K825="NQC",VLOOKUP($A825,'2021_NQC_List-11_13'!$A$2:$T$1532,5,FALSE),0)</f>
        <v>419.25</v>
      </c>
      <c r="O825">
        <f>IF($K825="NQC",VLOOKUP($A825,'2021_NQC_List-11_13'!$A$2:$T$1532,6,FALSE),0)</f>
        <v>419.25</v>
      </c>
      <c r="P825">
        <f>IF($K825="NQC",VLOOKUP($A825,'2021_NQC_List-11_13'!$A$2:$T$1532,7,FALSE),0)</f>
        <v>419.25</v>
      </c>
      <c r="Q825">
        <f>IF($K825="NQC",VLOOKUP($A825,'2021_NQC_List-11_13'!$A$2:$T$1532,8,FALSE),0)</f>
        <v>419.25</v>
      </c>
      <c r="R825">
        <f>IF($K825="NQC",VLOOKUP($A825,'2021_NQC_List-11_13'!$A$2:$T$1532,9,FALSE),0)</f>
        <v>419.25</v>
      </c>
      <c r="S825">
        <f>IF($K825="NQC",VLOOKUP($A825,'2021_NQC_List-11_13'!$A$2:$T$1532,10,FALSE),0)</f>
        <v>419.25</v>
      </c>
      <c r="T825">
        <f>IF($K825="NQC",VLOOKUP($A825,'2021_NQC_List-11_13'!$A$2:$T$1532,11,FALSE),0)</f>
        <v>419.25</v>
      </c>
      <c r="U825">
        <f>IF($K825="NQC",VLOOKUP($A825,'2021_NQC_List-11_13'!$A$2:$T$1532,12,FALSE),0)</f>
        <v>419.25</v>
      </c>
      <c r="V825">
        <f>IF($K825="NQC",VLOOKUP($A825,'2021_NQC_List-11_13'!$A$2:$T$1532,13,FALSE),0)</f>
        <v>419.25</v>
      </c>
      <c r="W825">
        <f>IF($K825="NQC",VLOOKUP($A825,'2021_NQC_List-11_13'!$A$2:$T$1532,14,FALSE),0)</f>
        <v>419.25</v>
      </c>
      <c r="X825">
        <f>IF($K825="NQC",VLOOKUP($A825,'2021_NQC_List-11_13'!$A$2:$T$1532,15,FALSE),0)</f>
        <v>419.25</v>
      </c>
      <c r="Y825" t="str">
        <f t="shared" si="25"/>
        <v>Non-Hydro</v>
      </c>
      <c r="AA825" t="s">
        <v>4341</v>
      </c>
    </row>
    <row r="826" spans="1:27" x14ac:dyDescent="0.3">
      <c r="A826" t="str">
        <f>'OASIS-11_26'!E857</f>
        <v>LILIAC_6_SOLAR</v>
      </c>
      <c r="B826" t="str">
        <f>'OASIS-11_26'!G857</f>
        <v>Mesa Crest</v>
      </c>
      <c r="C826" t="str">
        <f>VLOOKUP($A826,'OASIS-11_26'!$E$2:$R$1556,2,FALSE)</f>
        <v>GEN</v>
      </c>
      <c r="D826" s="1">
        <f>VLOOKUP($A826,'OASIS-11_26'!$E$2:$R$1556,11,FALSE)</f>
        <v>42630</v>
      </c>
      <c r="E826" s="3">
        <f t="shared" si="24"/>
        <v>2016</v>
      </c>
      <c r="F826" t="str">
        <f>VLOOKUP($A826,'OASIS-11_26'!$E$2:$R$1556,9,FALSE)</f>
        <v>SUN</v>
      </c>
      <c r="G826" t="str">
        <f>VLOOKUP($A826,'OASIS-11_26'!$E$2:$R$1556,8,FALSE)</f>
        <v>PHOTO VOLTAIC</v>
      </c>
      <c r="H826">
        <f>VLOOKUP($A826,'OASIS-11_26'!$E$2:$R$1556,4,FALSE)</f>
        <v>3</v>
      </c>
      <c r="I826">
        <f>VLOOKUP($A826,'OASIS-11_26'!$E$2:$R$1556,5,FALSE)</f>
        <v>3</v>
      </c>
      <c r="J826" t="str">
        <f>VLOOKUP($A826,'OASIS-11_26'!$E$2:$R$1556,6,FALSE)</f>
        <v>SDGE</v>
      </c>
      <c r="K826" t="str">
        <f>IF(ISERROR(VLOOKUP($A826,'2021_NQC_List-11_13'!$A$2:$T$1532,4,FALSE)),"","NQC")</f>
        <v>NQC</v>
      </c>
      <c r="L826" s="3" t="str">
        <f>IF(ISERROR(VLOOKUP($A826,'2021_NQC_List-11_13'!$A$2:$T$1532,4,FALSE)),"",VLOOKUP($A826,'2021_NQC_List-11_13'!$A$2:$T$1532,18,FALSE))</f>
        <v>FC</v>
      </c>
      <c r="M826">
        <f>IF($K826="NQC",VLOOKUP($A826,'2021_NQC_List-11_13'!$A$2:$T$1532,4,FALSE),0)</f>
        <v>0.12</v>
      </c>
      <c r="N826">
        <f>IF($K826="NQC",VLOOKUP($A826,'2021_NQC_List-11_13'!$A$2:$T$1532,5,FALSE),0)</f>
        <v>0.09</v>
      </c>
      <c r="O826">
        <f>IF($K826="NQC",VLOOKUP($A826,'2021_NQC_List-11_13'!$A$2:$T$1532,6,FALSE),0)</f>
        <v>0.54</v>
      </c>
      <c r="P826">
        <f>IF($K826="NQC",VLOOKUP($A826,'2021_NQC_List-11_13'!$A$2:$T$1532,7,FALSE),0)</f>
        <v>0.45</v>
      </c>
      <c r="Q826">
        <f>IF($K826="NQC",VLOOKUP($A826,'2021_NQC_List-11_13'!$A$2:$T$1532,8,FALSE),0)</f>
        <v>0.48</v>
      </c>
      <c r="R826">
        <f>IF($K826="NQC",VLOOKUP($A826,'2021_NQC_List-11_13'!$A$2:$T$1532,9,FALSE),0)</f>
        <v>0.93</v>
      </c>
      <c r="S826">
        <f>IF($K826="NQC",VLOOKUP($A826,'2021_NQC_List-11_13'!$A$2:$T$1532,10,FALSE),0)</f>
        <v>1.17</v>
      </c>
      <c r="T826">
        <f>IF($K826="NQC",VLOOKUP($A826,'2021_NQC_List-11_13'!$A$2:$T$1532,11,FALSE),0)</f>
        <v>0.81</v>
      </c>
      <c r="U826">
        <f>IF($K826="NQC",VLOOKUP($A826,'2021_NQC_List-11_13'!$A$2:$T$1532,12,FALSE),0)</f>
        <v>0.42</v>
      </c>
      <c r="V826">
        <f>IF($K826="NQC",VLOOKUP($A826,'2021_NQC_List-11_13'!$A$2:$T$1532,13,FALSE),0)</f>
        <v>0.06</v>
      </c>
      <c r="W826">
        <f>IF($K826="NQC",VLOOKUP($A826,'2021_NQC_List-11_13'!$A$2:$T$1532,14,FALSE),0)</f>
        <v>0.06</v>
      </c>
      <c r="X826">
        <f>IF($K826="NQC",VLOOKUP($A826,'2021_NQC_List-11_13'!$A$2:$T$1532,15,FALSE),0)</f>
        <v>0</v>
      </c>
      <c r="Y826" t="str">
        <f t="shared" si="25"/>
        <v>Non-Hydro</v>
      </c>
      <c r="AA826" t="s">
        <v>4341</v>
      </c>
    </row>
    <row r="827" spans="1:27" x14ac:dyDescent="0.3">
      <c r="A827" t="str">
        <f>'OASIS-11_26'!E858</f>
        <v>OAKWD_6_QF</v>
      </c>
      <c r="B827" t="str">
        <f>'OASIS-11_26'!G858</f>
        <v>Oak Creek</v>
      </c>
      <c r="C827" t="str">
        <f>VLOOKUP($A827,'OASIS-11_26'!$E$2:$R$1556,2,FALSE)</f>
        <v>GEN</v>
      </c>
      <c r="D827" s="1">
        <f>VLOOKUP($A827,'OASIS-11_26'!$E$2:$R$1556,11,FALSE)</f>
        <v>43081</v>
      </c>
      <c r="E827" s="3">
        <f t="shared" si="24"/>
        <v>2017</v>
      </c>
      <c r="F827" t="str">
        <f>VLOOKUP($A827,'OASIS-11_26'!$E$2:$R$1556,9,FALSE)</f>
        <v>WIND</v>
      </c>
      <c r="G827" t="str">
        <f>VLOOKUP($A827,'OASIS-11_26'!$E$2:$R$1556,8,FALSE)</f>
        <v>WIND</v>
      </c>
      <c r="H827">
        <f>VLOOKUP($A827,'OASIS-11_26'!$E$2:$R$1556,4,FALSE)</f>
        <v>27.87</v>
      </c>
      <c r="I827">
        <f>VLOOKUP($A827,'OASIS-11_26'!$E$2:$R$1556,5,FALSE)</f>
        <v>30.3</v>
      </c>
      <c r="J827" t="str">
        <f>VLOOKUP($A827,'OASIS-11_26'!$E$2:$R$1556,6,FALSE)</f>
        <v>SCE</v>
      </c>
      <c r="K827" t="str">
        <f>IF(ISERROR(VLOOKUP($A827,'2021_NQC_List-11_13'!$A$2:$T$1532,4,FALSE)),"","NQC")</f>
        <v>NQC</v>
      </c>
      <c r="L827" s="3" t="str">
        <f>IF(ISERROR(VLOOKUP($A827,'2021_NQC_List-11_13'!$A$2:$T$1532,4,FALSE)),"",VLOOKUP($A827,'2021_NQC_List-11_13'!$A$2:$T$1532,18,FALSE))</f>
        <v>FC</v>
      </c>
      <c r="M827">
        <f>IF($K827="NQC",VLOOKUP($A827,'2021_NQC_List-11_13'!$A$2:$T$1532,4,FALSE),0)</f>
        <v>3.9</v>
      </c>
      <c r="N827">
        <f>IF($K827="NQC",VLOOKUP($A827,'2021_NQC_List-11_13'!$A$2:$T$1532,5,FALSE),0)</f>
        <v>3.34</v>
      </c>
      <c r="O827">
        <f>IF($K827="NQC",VLOOKUP($A827,'2021_NQC_List-11_13'!$A$2:$T$1532,6,FALSE),0)</f>
        <v>7.8</v>
      </c>
      <c r="P827">
        <f>IF($K827="NQC",VLOOKUP($A827,'2021_NQC_List-11_13'!$A$2:$T$1532,7,FALSE),0)</f>
        <v>6.97</v>
      </c>
      <c r="Q827">
        <f>IF($K827="NQC",VLOOKUP($A827,'2021_NQC_List-11_13'!$A$2:$T$1532,8,FALSE),0)</f>
        <v>6.97</v>
      </c>
      <c r="R827">
        <f>IF($K827="NQC",VLOOKUP($A827,'2021_NQC_List-11_13'!$A$2:$T$1532,9,FALSE),0)</f>
        <v>9.1999999999999993</v>
      </c>
      <c r="S827">
        <f>IF($K827="NQC",VLOOKUP($A827,'2021_NQC_List-11_13'!$A$2:$T$1532,10,FALSE),0)</f>
        <v>6.41</v>
      </c>
      <c r="T827">
        <f>IF($K827="NQC",VLOOKUP($A827,'2021_NQC_List-11_13'!$A$2:$T$1532,11,FALSE),0)</f>
        <v>5.85</v>
      </c>
      <c r="U827">
        <f>IF($K827="NQC",VLOOKUP($A827,'2021_NQC_List-11_13'!$A$2:$T$1532,12,FALSE),0)</f>
        <v>4.18</v>
      </c>
      <c r="V827">
        <f>IF($K827="NQC",VLOOKUP($A827,'2021_NQC_List-11_13'!$A$2:$T$1532,13,FALSE),0)</f>
        <v>2.23</v>
      </c>
      <c r="W827">
        <f>IF($K827="NQC",VLOOKUP($A827,'2021_NQC_List-11_13'!$A$2:$T$1532,14,FALSE),0)</f>
        <v>3.34</v>
      </c>
      <c r="X827">
        <f>IF($K827="NQC",VLOOKUP($A827,'2021_NQC_List-11_13'!$A$2:$T$1532,15,FALSE),0)</f>
        <v>3.62</v>
      </c>
      <c r="Y827" t="str">
        <f t="shared" si="25"/>
        <v>Non-Hydro</v>
      </c>
      <c r="AA827" t="s">
        <v>4341</v>
      </c>
    </row>
    <row r="828" spans="1:27" x14ac:dyDescent="0.3">
      <c r="A828" t="str">
        <f>'OASIS-11_26'!E859</f>
        <v>PALOMR_2_PL1X3</v>
      </c>
      <c r="B828" t="str">
        <f>'OASIS-11_26'!G859</f>
        <v>Palomar Energy Center</v>
      </c>
      <c r="C828" t="str">
        <f>VLOOKUP($A828,'OASIS-11_26'!$E$2:$R$1556,2,FALSE)</f>
        <v>GEN</v>
      </c>
      <c r="D828" s="1">
        <f>VLOOKUP($A828,'OASIS-11_26'!$E$2:$R$1556,11,FALSE)</f>
        <v>38639</v>
      </c>
      <c r="E828" s="3">
        <f t="shared" si="24"/>
        <v>2005</v>
      </c>
      <c r="F828" t="str">
        <f>VLOOKUP($A828,'OASIS-11_26'!$E$2:$R$1556,9,FALSE)</f>
        <v>NATURAL GAS</v>
      </c>
      <c r="G828" t="str">
        <f>VLOOKUP($A828,'OASIS-11_26'!$E$2:$R$1556,8,FALSE)</f>
        <v>COMBINED CYCLE</v>
      </c>
      <c r="H828">
        <f>VLOOKUP($A828,'OASIS-11_26'!$E$2:$R$1556,4,FALSE)</f>
        <v>575</v>
      </c>
      <c r="I828">
        <f>VLOOKUP($A828,'OASIS-11_26'!$E$2:$R$1556,5,FALSE)</f>
        <v>0</v>
      </c>
      <c r="J828" t="str">
        <f>VLOOKUP($A828,'OASIS-11_26'!$E$2:$R$1556,6,FALSE)</f>
        <v>SDGE</v>
      </c>
      <c r="K828" t="str">
        <f>IF(ISERROR(VLOOKUP($A828,'2021_NQC_List-11_13'!$A$2:$T$1532,4,FALSE)),"","NQC")</f>
        <v>NQC</v>
      </c>
      <c r="L828" s="3" t="str">
        <f>IF(ISERROR(VLOOKUP($A828,'2021_NQC_List-11_13'!$A$2:$T$1532,4,FALSE)),"",VLOOKUP($A828,'2021_NQC_List-11_13'!$A$2:$T$1532,18,FALSE))</f>
        <v>FC</v>
      </c>
      <c r="M828">
        <f>IF($K828="NQC",VLOOKUP($A828,'2021_NQC_List-11_13'!$A$2:$T$1532,4,FALSE),0)</f>
        <v>565.61</v>
      </c>
      <c r="N828">
        <f>IF($K828="NQC",VLOOKUP($A828,'2021_NQC_List-11_13'!$A$2:$T$1532,5,FALSE),0)</f>
        <v>565.61</v>
      </c>
      <c r="O828">
        <f>IF($K828="NQC",VLOOKUP($A828,'2021_NQC_List-11_13'!$A$2:$T$1532,6,FALSE),0)</f>
        <v>565.61</v>
      </c>
      <c r="P828">
        <f>IF($K828="NQC",VLOOKUP($A828,'2021_NQC_List-11_13'!$A$2:$T$1532,7,FALSE),0)</f>
        <v>565.61</v>
      </c>
      <c r="Q828">
        <f>IF($K828="NQC",VLOOKUP($A828,'2021_NQC_List-11_13'!$A$2:$T$1532,8,FALSE),0)</f>
        <v>565.61</v>
      </c>
      <c r="R828">
        <f>IF($K828="NQC",VLOOKUP($A828,'2021_NQC_List-11_13'!$A$2:$T$1532,9,FALSE),0)</f>
        <v>565.61</v>
      </c>
      <c r="S828">
        <f>IF($K828="NQC",VLOOKUP($A828,'2021_NQC_List-11_13'!$A$2:$T$1532,10,FALSE),0)</f>
        <v>565.61</v>
      </c>
      <c r="T828">
        <f>IF($K828="NQC",VLOOKUP($A828,'2021_NQC_List-11_13'!$A$2:$T$1532,11,FALSE),0)</f>
        <v>565.61</v>
      </c>
      <c r="U828">
        <f>IF($K828="NQC",VLOOKUP($A828,'2021_NQC_List-11_13'!$A$2:$T$1532,12,FALSE),0)</f>
        <v>565.61</v>
      </c>
      <c r="V828">
        <f>IF($K828="NQC",VLOOKUP($A828,'2021_NQC_List-11_13'!$A$2:$T$1532,13,FALSE),0)</f>
        <v>565.61</v>
      </c>
      <c r="W828">
        <f>IF($K828="NQC",VLOOKUP($A828,'2021_NQC_List-11_13'!$A$2:$T$1532,14,FALSE),0)</f>
        <v>565.61</v>
      </c>
      <c r="X828">
        <f>IF($K828="NQC",VLOOKUP($A828,'2021_NQC_List-11_13'!$A$2:$T$1532,15,FALSE),0)</f>
        <v>565.61</v>
      </c>
      <c r="Y828" t="str">
        <f t="shared" si="25"/>
        <v>Non-Hydro</v>
      </c>
      <c r="AA828" t="s">
        <v>4341</v>
      </c>
    </row>
    <row r="829" spans="1:27" x14ac:dyDescent="0.3">
      <c r="A829" t="str">
        <f>'OASIS-11_26'!E860</f>
        <v>GEYS16_7_UNIT16</v>
      </c>
      <c r="B829" t="str">
        <f>'OASIS-11_26'!G860</f>
        <v>GEYSERS UNIT 16 (HEALDSBURG)</v>
      </c>
      <c r="C829" t="str">
        <f>VLOOKUP($A829,'OASIS-11_26'!$E$2:$R$1556,2,FALSE)</f>
        <v>GEN</v>
      </c>
      <c r="D829" s="1">
        <f>VLOOKUP($A829,'OASIS-11_26'!$E$2:$R$1556,11,FALSE)</f>
        <v>31048</v>
      </c>
      <c r="E829" s="3">
        <f t="shared" si="24"/>
        <v>1985</v>
      </c>
      <c r="F829" t="str">
        <f>VLOOKUP($A829,'OASIS-11_26'!$E$2:$R$1556,9,FALSE)</f>
        <v>GEOTHERMAL</v>
      </c>
      <c r="G829" t="str">
        <f>VLOOKUP($A829,'OASIS-11_26'!$E$2:$R$1556,8,FALSE)</f>
        <v>STEAM</v>
      </c>
      <c r="H829">
        <f>VLOOKUP($A829,'OASIS-11_26'!$E$2:$R$1556,4,FALSE)</f>
        <v>85</v>
      </c>
      <c r="I829">
        <f>VLOOKUP($A829,'OASIS-11_26'!$E$2:$R$1556,5,FALSE)</f>
        <v>119.9</v>
      </c>
      <c r="J829" t="str">
        <f>VLOOKUP($A829,'OASIS-11_26'!$E$2:$R$1556,6,FALSE)</f>
        <v>PGAE</v>
      </c>
      <c r="K829" t="str">
        <f>IF(ISERROR(VLOOKUP($A829,'2021_NQC_List-11_13'!$A$2:$T$1532,4,FALSE)),"","NQC")</f>
        <v>NQC</v>
      </c>
      <c r="L829" s="3" t="str">
        <f>IF(ISERROR(VLOOKUP($A829,'2021_NQC_List-11_13'!$A$2:$T$1532,4,FALSE)),"",VLOOKUP($A829,'2021_NQC_List-11_13'!$A$2:$T$1532,18,FALSE))</f>
        <v>FC</v>
      </c>
      <c r="M829">
        <f>IF($K829="NQC",VLOOKUP($A829,'2021_NQC_List-11_13'!$A$2:$T$1532,4,FALSE),0)</f>
        <v>49</v>
      </c>
      <c r="N829">
        <f>IF($K829="NQC",VLOOKUP($A829,'2021_NQC_List-11_13'!$A$2:$T$1532,5,FALSE),0)</f>
        <v>49</v>
      </c>
      <c r="O829">
        <f>IF($K829="NQC",VLOOKUP($A829,'2021_NQC_List-11_13'!$A$2:$T$1532,6,FALSE),0)</f>
        <v>49</v>
      </c>
      <c r="P829">
        <f>IF($K829="NQC",VLOOKUP($A829,'2021_NQC_List-11_13'!$A$2:$T$1532,7,FALSE),0)</f>
        <v>49</v>
      </c>
      <c r="Q829">
        <f>IF($K829="NQC",VLOOKUP($A829,'2021_NQC_List-11_13'!$A$2:$T$1532,8,FALSE),0)</f>
        <v>49</v>
      </c>
      <c r="R829">
        <f>IF($K829="NQC",VLOOKUP($A829,'2021_NQC_List-11_13'!$A$2:$T$1532,9,FALSE),0)</f>
        <v>49</v>
      </c>
      <c r="S829">
        <f>IF($K829="NQC",VLOOKUP($A829,'2021_NQC_List-11_13'!$A$2:$T$1532,10,FALSE),0)</f>
        <v>49</v>
      </c>
      <c r="T829">
        <f>IF($K829="NQC",VLOOKUP($A829,'2021_NQC_List-11_13'!$A$2:$T$1532,11,FALSE),0)</f>
        <v>49</v>
      </c>
      <c r="U829">
        <f>IF($K829="NQC",VLOOKUP($A829,'2021_NQC_List-11_13'!$A$2:$T$1532,12,FALSE),0)</f>
        <v>49</v>
      </c>
      <c r="V829">
        <f>IF($K829="NQC",VLOOKUP($A829,'2021_NQC_List-11_13'!$A$2:$T$1532,13,FALSE),0)</f>
        <v>49</v>
      </c>
      <c r="W829">
        <f>IF($K829="NQC",VLOOKUP($A829,'2021_NQC_List-11_13'!$A$2:$T$1532,14,FALSE),0)</f>
        <v>49</v>
      </c>
      <c r="X829">
        <f>IF($K829="NQC",VLOOKUP($A829,'2021_NQC_List-11_13'!$A$2:$T$1532,15,FALSE),0)</f>
        <v>49</v>
      </c>
      <c r="Y829" t="str">
        <f t="shared" si="25"/>
        <v>Non-Hydro</v>
      </c>
      <c r="AA829" t="s">
        <v>4341</v>
      </c>
    </row>
    <row r="830" spans="1:27" x14ac:dyDescent="0.3">
      <c r="A830" t="str">
        <f>'OASIS-11_26'!E861</f>
        <v>PLAINV_6_NLRSR1</v>
      </c>
      <c r="B830" t="str">
        <f>'OASIS-11_26'!G861</f>
        <v xml:space="preserve">North Lancaster Ranch </v>
      </c>
      <c r="C830" t="str">
        <f>VLOOKUP($A830,'OASIS-11_26'!$E$2:$R$1556,2,FALSE)</f>
        <v>GEN</v>
      </c>
      <c r="D830" s="1">
        <f>VLOOKUP($A830,'OASIS-11_26'!$E$2:$R$1556,11,FALSE)</f>
        <v>42735</v>
      </c>
      <c r="E830" s="3">
        <f t="shared" si="24"/>
        <v>2016</v>
      </c>
      <c r="F830" t="str">
        <f>VLOOKUP($A830,'OASIS-11_26'!$E$2:$R$1556,9,FALSE)</f>
        <v>SUN</v>
      </c>
      <c r="G830" t="str">
        <f>VLOOKUP($A830,'OASIS-11_26'!$E$2:$R$1556,8,FALSE)</f>
        <v>PHOTO VOLTAIC</v>
      </c>
      <c r="H830">
        <f>VLOOKUP($A830,'OASIS-11_26'!$E$2:$R$1556,4,FALSE)</f>
        <v>20</v>
      </c>
      <c r="I830">
        <f>VLOOKUP($A830,'OASIS-11_26'!$E$2:$R$1556,5,FALSE)</f>
        <v>20</v>
      </c>
      <c r="J830" t="str">
        <f>VLOOKUP($A830,'OASIS-11_26'!$E$2:$R$1556,6,FALSE)</f>
        <v>SCE</v>
      </c>
      <c r="K830" t="str">
        <f>IF(ISERROR(VLOOKUP($A830,'2021_NQC_List-11_13'!$A$2:$T$1532,4,FALSE)),"","NQC")</f>
        <v>NQC</v>
      </c>
      <c r="L830" s="3" t="str">
        <f>IF(ISERROR(VLOOKUP($A830,'2021_NQC_List-11_13'!$A$2:$T$1532,4,FALSE)),"",VLOOKUP($A830,'2021_NQC_List-11_13'!$A$2:$T$1532,18,FALSE))</f>
        <v>EO</v>
      </c>
      <c r="M830">
        <f>IF($K830="NQC",VLOOKUP($A830,'2021_NQC_List-11_13'!$A$2:$T$1532,4,FALSE),0)</f>
        <v>0</v>
      </c>
      <c r="N830">
        <f>IF($K830="NQC",VLOOKUP($A830,'2021_NQC_List-11_13'!$A$2:$T$1532,5,FALSE),0)</f>
        <v>0</v>
      </c>
      <c r="O830">
        <f>IF($K830="NQC",VLOOKUP($A830,'2021_NQC_List-11_13'!$A$2:$T$1532,6,FALSE),0)</f>
        <v>0</v>
      </c>
      <c r="P830">
        <f>IF($K830="NQC",VLOOKUP($A830,'2021_NQC_List-11_13'!$A$2:$T$1532,7,FALSE),0)</f>
        <v>0</v>
      </c>
      <c r="Q830">
        <f>IF($K830="NQC",VLOOKUP($A830,'2021_NQC_List-11_13'!$A$2:$T$1532,8,FALSE),0)</f>
        <v>0</v>
      </c>
      <c r="R830">
        <f>IF($K830="NQC",VLOOKUP($A830,'2021_NQC_List-11_13'!$A$2:$T$1532,9,FALSE),0)</f>
        <v>0</v>
      </c>
      <c r="S830">
        <f>IF($K830="NQC",VLOOKUP($A830,'2021_NQC_List-11_13'!$A$2:$T$1532,10,FALSE),0)</f>
        <v>0</v>
      </c>
      <c r="T830">
        <f>IF($K830="NQC",VLOOKUP($A830,'2021_NQC_List-11_13'!$A$2:$T$1532,11,FALSE),0)</f>
        <v>0</v>
      </c>
      <c r="U830">
        <f>IF($K830="NQC",VLOOKUP($A830,'2021_NQC_List-11_13'!$A$2:$T$1532,12,FALSE),0)</f>
        <v>0</v>
      </c>
      <c r="V830">
        <f>IF($K830="NQC",VLOOKUP($A830,'2021_NQC_List-11_13'!$A$2:$T$1532,13,FALSE),0)</f>
        <v>0</v>
      </c>
      <c r="W830">
        <f>IF($K830="NQC",VLOOKUP($A830,'2021_NQC_List-11_13'!$A$2:$T$1532,14,FALSE),0)</f>
        <v>0</v>
      </c>
      <c r="X830">
        <f>IF($K830="NQC",VLOOKUP($A830,'2021_NQC_List-11_13'!$A$2:$T$1532,15,FALSE),0)</f>
        <v>0</v>
      </c>
      <c r="Y830" t="str">
        <f t="shared" si="25"/>
        <v>Non-Hydro</v>
      </c>
      <c r="AA830" t="s">
        <v>4341</v>
      </c>
    </row>
    <row r="831" spans="1:27" x14ac:dyDescent="0.3">
      <c r="A831" t="str">
        <f>'OASIS-11_26'!E862</f>
        <v>CRESSY_1_PARKER</v>
      </c>
      <c r="B831" t="str">
        <f>'OASIS-11_26'!G862</f>
        <v>PARKER POWERHOUSE</v>
      </c>
      <c r="C831" t="str">
        <f>VLOOKUP($A831,'OASIS-11_26'!$E$2:$R$1556,2,FALSE)</f>
        <v>GEN</v>
      </c>
      <c r="D831" s="1">
        <f>VLOOKUP($A831,'OASIS-11_26'!$E$2:$R$1556,11,FALSE)</f>
        <v>29852</v>
      </c>
      <c r="E831" s="3">
        <f t="shared" si="24"/>
        <v>1981</v>
      </c>
      <c r="F831" t="str">
        <f>VLOOKUP($A831,'OASIS-11_26'!$E$2:$R$1556,9,FALSE)</f>
        <v>WATER</v>
      </c>
      <c r="G831" t="str">
        <f>VLOOKUP($A831,'OASIS-11_26'!$E$2:$R$1556,8,FALSE)</f>
        <v>HYDRO</v>
      </c>
      <c r="H831">
        <f>VLOOKUP($A831,'OASIS-11_26'!$E$2:$R$1556,4,FALSE)</f>
        <v>2.83</v>
      </c>
      <c r="I831">
        <f>VLOOKUP($A831,'OASIS-11_26'!$E$2:$R$1556,5,FALSE)</f>
        <v>3.8</v>
      </c>
      <c r="J831" t="str">
        <f>VLOOKUP($A831,'OASIS-11_26'!$E$2:$R$1556,6,FALSE)</f>
        <v>PGAE</v>
      </c>
      <c r="K831" t="str">
        <f>IF(ISERROR(VLOOKUP($A831,'2021_NQC_List-11_13'!$A$2:$T$1532,4,FALSE)),"","NQC")</f>
        <v>NQC</v>
      </c>
      <c r="L831" s="3" t="str">
        <f>IF(ISERROR(VLOOKUP($A831,'2021_NQC_List-11_13'!$A$2:$T$1532,4,FALSE)),"",VLOOKUP($A831,'2021_NQC_List-11_13'!$A$2:$T$1532,18,FALSE))</f>
        <v>FC</v>
      </c>
      <c r="M831">
        <f>IF($K831="NQC",VLOOKUP($A831,'2021_NQC_List-11_13'!$A$2:$T$1532,4,FALSE),0)</f>
        <v>0</v>
      </c>
      <c r="N831">
        <f>IF($K831="NQC",VLOOKUP($A831,'2021_NQC_List-11_13'!$A$2:$T$1532,5,FALSE),0)</f>
        <v>0</v>
      </c>
      <c r="O831">
        <f>IF($K831="NQC",VLOOKUP($A831,'2021_NQC_List-11_13'!$A$2:$T$1532,6,FALSE),0)</f>
        <v>0.14000000000000001</v>
      </c>
      <c r="P831">
        <f>IF($K831="NQC",VLOOKUP($A831,'2021_NQC_List-11_13'!$A$2:$T$1532,7,FALSE),0)</f>
        <v>0.53</v>
      </c>
      <c r="Q831">
        <f>IF($K831="NQC",VLOOKUP($A831,'2021_NQC_List-11_13'!$A$2:$T$1532,8,FALSE),0)</f>
        <v>1.1399999999999999</v>
      </c>
      <c r="R831">
        <f>IF($K831="NQC",VLOOKUP($A831,'2021_NQC_List-11_13'!$A$2:$T$1532,9,FALSE),0)</f>
        <v>1.01</v>
      </c>
      <c r="S831">
        <f>IF($K831="NQC",VLOOKUP($A831,'2021_NQC_List-11_13'!$A$2:$T$1532,10,FALSE),0)</f>
        <v>0.92</v>
      </c>
      <c r="T831">
        <f>IF($K831="NQC",VLOOKUP($A831,'2021_NQC_List-11_13'!$A$2:$T$1532,11,FALSE),0)</f>
        <v>0.99</v>
      </c>
      <c r="U831">
        <f>IF($K831="NQC",VLOOKUP($A831,'2021_NQC_List-11_13'!$A$2:$T$1532,12,FALSE),0)</f>
        <v>0.95</v>
      </c>
      <c r="V831">
        <f>IF($K831="NQC",VLOOKUP($A831,'2021_NQC_List-11_13'!$A$2:$T$1532,13,FALSE),0)</f>
        <v>0.41</v>
      </c>
      <c r="W831">
        <f>IF($K831="NQC",VLOOKUP($A831,'2021_NQC_List-11_13'!$A$2:$T$1532,14,FALSE),0)</f>
        <v>0</v>
      </c>
      <c r="X831">
        <f>IF($K831="NQC",VLOOKUP($A831,'2021_NQC_List-11_13'!$A$2:$T$1532,15,FALSE),0)</f>
        <v>0</v>
      </c>
      <c r="Y831" t="str">
        <f t="shared" si="25"/>
        <v>Hydro-Small Hydro</v>
      </c>
      <c r="AA831" t="s">
        <v>4341</v>
      </c>
    </row>
    <row r="832" spans="1:27" x14ac:dyDescent="0.3">
      <c r="A832" t="str">
        <f>'OASIS-11_26'!E863</f>
        <v>ALAMO_6_UNIT</v>
      </c>
      <c r="B832" t="str">
        <f>'OASIS-11_26'!G863</f>
        <v xml:space="preserve">ALAMO POWER PLANT </v>
      </c>
      <c r="C832" t="str">
        <f>VLOOKUP($A832,'OASIS-11_26'!$E$2:$R$1556,2,FALSE)</f>
        <v>GEN</v>
      </c>
      <c r="D832" s="1">
        <f>VLOOKUP($A832,'OASIS-11_26'!$E$2:$R$1556,11,FALSE)</f>
        <v>31413</v>
      </c>
      <c r="E832" s="3">
        <f t="shared" si="24"/>
        <v>1986</v>
      </c>
      <c r="F832" t="str">
        <f>VLOOKUP($A832,'OASIS-11_26'!$E$2:$R$1556,9,FALSE)</f>
        <v>WATER</v>
      </c>
      <c r="G832" t="str">
        <f>VLOOKUP($A832,'OASIS-11_26'!$E$2:$R$1556,8,FALSE)</f>
        <v>HYDRO</v>
      </c>
      <c r="H832">
        <f>VLOOKUP($A832,'OASIS-11_26'!$E$2:$R$1556,4,FALSE)</f>
        <v>17</v>
      </c>
      <c r="I832">
        <f>VLOOKUP($A832,'OASIS-11_26'!$E$2:$R$1556,5,FALSE)</f>
        <v>18</v>
      </c>
      <c r="J832" t="str">
        <f>VLOOKUP($A832,'OASIS-11_26'!$E$2:$R$1556,6,FALSE)</f>
        <v>SCE</v>
      </c>
      <c r="K832" t="str">
        <f>IF(ISERROR(VLOOKUP($A832,'2021_NQC_List-11_13'!$A$2:$T$1532,4,FALSE)),"","NQC")</f>
        <v>NQC</v>
      </c>
      <c r="L832" s="3" t="str">
        <f>IF(ISERROR(VLOOKUP($A832,'2021_NQC_List-11_13'!$A$2:$T$1532,4,FALSE)),"",VLOOKUP($A832,'2021_NQC_List-11_13'!$A$2:$T$1532,18,FALSE))</f>
        <v>FC</v>
      </c>
      <c r="M832">
        <f>IF($K832="NQC",VLOOKUP($A832,'2021_NQC_List-11_13'!$A$2:$T$1532,4,FALSE),0)</f>
        <v>3.38</v>
      </c>
      <c r="N832">
        <f>IF($K832="NQC",VLOOKUP($A832,'2021_NQC_List-11_13'!$A$2:$T$1532,5,FALSE),0)</f>
        <v>6.25</v>
      </c>
      <c r="O832">
        <f>IF($K832="NQC",VLOOKUP($A832,'2021_NQC_List-11_13'!$A$2:$T$1532,6,FALSE),0)</f>
        <v>9.82</v>
      </c>
      <c r="P832">
        <f>IF($K832="NQC",VLOOKUP($A832,'2021_NQC_List-11_13'!$A$2:$T$1532,7,FALSE),0)</f>
        <v>11.37</v>
      </c>
      <c r="Q832">
        <f>IF($K832="NQC",VLOOKUP($A832,'2021_NQC_List-11_13'!$A$2:$T$1532,8,FALSE),0)</f>
        <v>14</v>
      </c>
      <c r="R832">
        <f>IF($K832="NQC",VLOOKUP($A832,'2021_NQC_List-11_13'!$A$2:$T$1532,9,FALSE),0)</f>
        <v>14</v>
      </c>
      <c r="S832">
        <f>IF($K832="NQC",VLOOKUP($A832,'2021_NQC_List-11_13'!$A$2:$T$1532,10,FALSE),0)</f>
        <v>14</v>
      </c>
      <c r="T832">
        <f>IF($K832="NQC",VLOOKUP($A832,'2021_NQC_List-11_13'!$A$2:$T$1532,11,FALSE),0)</f>
        <v>14</v>
      </c>
      <c r="U832">
        <f>IF($K832="NQC",VLOOKUP($A832,'2021_NQC_List-11_13'!$A$2:$T$1532,12,FALSE),0)</f>
        <v>9.5399999999999991</v>
      </c>
      <c r="V832">
        <f>IF($K832="NQC",VLOOKUP($A832,'2021_NQC_List-11_13'!$A$2:$T$1532,13,FALSE),0)</f>
        <v>4.37</v>
      </c>
      <c r="W832">
        <f>IF($K832="NQC",VLOOKUP($A832,'2021_NQC_List-11_13'!$A$2:$T$1532,14,FALSE),0)</f>
        <v>2.5</v>
      </c>
      <c r="X832">
        <f>IF($K832="NQC",VLOOKUP($A832,'2021_NQC_List-11_13'!$A$2:$T$1532,15,FALSE),0)</f>
        <v>1.31</v>
      </c>
      <c r="Y832" t="str">
        <f t="shared" si="25"/>
        <v>Hydro-Small Hydro</v>
      </c>
      <c r="AA832" t="s">
        <v>4341</v>
      </c>
    </row>
    <row r="833" spans="1:27" x14ac:dyDescent="0.3">
      <c r="A833" t="str">
        <f>'OASIS-11_26'!E864</f>
        <v>VINCNT_2_WESTWD</v>
      </c>
      <c r="B833" t="str">
        <f>'OASIS-11_26'!G864</f>
        <v>Oasis Power Plant</v>
      </c>
      <c r="C833" t="str">
        <f>VLOOKUP($A833,'OASIS-11_26'!$E$2:$R$1556,2,FALSE)</f>
        <v>GEN</v>
      </c>
      <c r="D833" s="1">
        <f>VLOOKUP($A833,'OASIS-11_26'!$E$2:$R$1556,11,FALSE)</f>
        <v>38442</v>
      </c>
      <c r="E833" s="3">
        <f t="shared" si="24"/>
        <v>2005</v>
      </c>
      <c r="F833" t="str">
        <f>VLOOKUP($A833,'OASIS-11_26'!$E$2:$R$1556,9,FALSE)</f>
        <v>WIND</v>
      </c>
      <c r="G833" t="str">
        <f>VLOOKUP($A833,'OASIS-11_26'!$E$2:$R$1556,8,FALSE)</f>
        <v>WIND</v>
      </c>
      <c r="H833">
        <f>VLOOKUP($A833,'OASIS-11_26'!$E$2:$R$1556,4,FALSE)</f>
        <v>59</v>
      </c>
      <c r="I833">
        <f>VLOOKUP($A833,'OASIS-11_26'!$E$2:$R$1556,5,FALSE)</f>
        <v>60</v>
      </c>
      <c r="J833" t="str">
        <f>VLOOKUP($A833,'OASIS-11_26'!$E$2:$R$1556,6,FALSE)</f>
        <v>SCE</v>
      </c>
      <c r="K833" t="str">
        <f>IF(ISERROR(VLOOKUP($A833,'2021_NQC_List-11_13'!$A$2:$T$1532,4,FALSE)),"","NQC")</f>
        <v>NQC</v>
      </c>
      <c r="L833" s="3" t="str">
        <f>IF(ISERROR(VLOOKUP($A833,'2021_NQC_List-11_13'!$A$2:$T$1532,4,FALSE)),"",VLOOKUP($A833,'2021_NQC_List-11_13'!$A$2:$T$1532,18,FALSE))</f>
        <v>FC</v>
      </c>
      <c r="M833">
        <f>IF($K833="NQC",VLOOKUP($A833,'2021_NQC_List-11_13'!$A$2:$T$1532,4,FALSE),0)</f>
        <v>8.26</v>
      </c>
      <c r="N833">
        <f>IF($K833="NQC",VLOOKUP($A833,'2021_NQC_List-11_13'!$A$2:$T$1532,5,FALSE),0)</f>
        <v>7.08</v>
      </c>
      <c r="O833">
        <f>IF($K833="NQC",VLOOKUP($A833,'2021_NQC_List-11_13'!$A$2:$T$1532,6,FALSE),0)</f>
        <v>16.52</v>
      </c>
      <c r="P833">
        <f>IF($K833="NQC",VLOOKUP($A833,'2021_NQC_List-11_13'!$A$2:$T$1532,7,FALSE),0)</f>
        <v>14.75</v>
      </c>
      <c r="Q833">
        <f>IF($K833="NQC",VLOOKUP($A833,'2021_NQC_List-11_13'!$A$2:$T$1532,8,FALSE),0)</f>
        <v>14.75</v>
      </c>
      <c r="R833">
        <f>IF($K833="NQC",VLOOKUP($A833,'2021_NQC_List-11_13'!$A$2:$T$1532,9,FALSE),0)</f>
        <v>19.47</v>
      </c>
      <c r="S833">
        <f>IF($K833="NQC",VLOOKUP($A833,'2021_NQC_List-11_13'!$A$2:$T$1532,10,FALSE),0)</f>
        <v>13.57</v>
      </c>
      <c r="T833">
        <f>IF($K833="NQC",VLOOKUP($A833,'2021_NQC_List-11_13'!$A$2:$T$1532,11,FALSE),0)</f>
        <v>12.39</v>
      </c>
      <c r="U833">
        <f>IF($K833="NQC",VLOOKUP($A833,'2021_NQC_List-11_13'!$A$2:$T$1532,12,FALSE),0)</f>
        <v>8.85</v>
      </c>
      <c r="V833">
        <f>IF($K833="NQC",VLOOKUP($A833,'2021_NQC_List-11_13'!$A$2:$T$1532,13,FALSE),0)</f>
        <v>4.72</v>
      </c>
      <c r="W833">
        <f>IF($K833="NQC",VLOOKUP($A833,'2021_NQC_List-11_13'!$A$2:$T$1532,14,FALSE),0)</f>
        <v>7.08</v>
      </c>
      <c r="X833">
        <f>IF($K833="NQC",VLOOKUP($A833,'2021_NQC_List-11_13'!$A$2:$T$1532,15,FALSE),0)</f>
        <v>7.67</v>
      </c>
      <c r="Y833" t="str">
        <f t="shared" si="25"/>
        <v>Non-Hydro</v>
      </c>
      <c r="AA833" t="s">
        <v>4341</v>
      </c>
    </row>
    <row r="834" spans="1:27" x14ac:dyDescent="0.3">
      <c r="A834" t="str">
        <f>'OASIS-11_26'!E865</f>
        <v>BALCHS_7_UNIT 3</v>
      </c>
      <c r="B834" t="str">
        <f>'OASIS-11_26'!G865</f>
        <v>BALCH 2 PH UNIT 3</v>
      </c>
      <c r="C834" t="str">
        <f>VLOOKUP($A834,'OASIS-11_26'!$E$2:$R$1556,2,FALSE)</f>
        <v>GEN</v>
      </c>
      <c r="D834" s="1">
        <f>VLOOKUP($A834,'OASIS-11_26'!$E$2:$R$1556,11,FALSE)</f>
        <v>21186</v>
      </c>
      <c r="E834" s="3">
        <f t="shared" ref="E834:E897" si="26">IF(YEAR(D834)&lt;&gt;1900,YEAR(D834),"")</f>
        <v>1958</v>
      </c>
      <c r="F834" t="str">
        <f>VLOOKUP($A834,'OASIS-11_26'!$E$2:$R$1556,9,FALSE)</f>
        <v>WATER</v>
      </c>
      <c r="G834" t="str">
        <f>VLOOKUP($A834,'OASIS-11_26'!$E$2:$R$1556,8,FALSE)</f>
        <v>HYDRO</v>
      </c>
      <c r="H834">
        <f>VLOOKUP($A834,'OASIS-11_26'!$E$2:$R$1556,4,FALSE)</f>
        <v>54.6</v>
      </c>
      <c r="I834">
        <f>VLOOKUP($A834,'OASIS-11_26'!$E$2:$R$1556,5,FALSE)</f>
        <v>54.6</v>
      </c>
      <c r="J834" t="str">
        <f>VLOOKUP($A834,'OASIS-11_26'!$E$2:$R$1556,6,FALSE)</f>
        <v>PGAE</v>
      </c>
      <c r="K834" t="str">
        <f>IF(ISERROR(VLOOKUP($A834,'2021_NQC_List-11_13'!$A$2:$T$1532,4,FALSE)),"","NQC")</f>
        <v>NQC</v>
      </c>
      <c r="L834" s="3" t="str">
        <f>IF(ISERROR(VLOOKUP($A834,'2021_NQC_List-11_13'!$A$2:$T$1532,4,FALSE)),"",VLOOKUP($A834,'2021_NQC_List-11_13'!$A$2:$T$1532,18,FALSE))</f>
        <v>FC</v>
      </c>
      <c r="M834">
        <f>IF($K834="NQC",VLOOKUP($A834,'2021_NQC_List-11_13'!$A$2:$T$1532,4,FALSE),0)</f>
        <v>43.68</v>
      </c>
      <c r="N834">
        <f>IF($K834="NQC",VLOOKUP($A834,'2021_NQC_List-11_13'!$A$2:$T$1532,5,FALSE),0)</f>
        <v>0</v>
      </c>
      <c r="O834">
        <f>IF($K834="NQC",VLOOKUP($A834,'2021_NQC_List-11_13'!$A$2:$T$1532,6,FALSE),0)</f>
        <v>0</v>
      </c>
      <c r="P834">
        <f>IF($K834="NQC",VLOOKUP($A834,'2021_NQC_List-11_13'!$A$2:$T$1532,7,FALSE),0)</f>
        <v>43.68</v>
      </c>
      <c r="Q834">
        <f>IF($K834="NQC",VLOOKUP($A834,'2021_NQC_List-11_13'!$A$2:$T$1532,8,FALSE),0)</f>
        <v>43.68</v>
      </c>
      <c r="R834">
        <f>IF($K834="NQC",VLOOKUP($A834,'2021_NQC_List-11_13'!$A$2:$T$1532,9,FALSE),0)</f>
        <v>54.18</v>
      </c>
      <c r="S834">
        <f>IF($K834="NQC",VLOOKUP($A834,'2021_NQC_List-11_13'!$A$2:$T$1532,10,FALSE),0)</f>
        <v>54.18</v>
      </c>
      <c r="T834">
        <f>IF($K834="NQC",VLOOKUP($A834,'2021_NQC_List-11_13'!$A$2:$T$1532,11,FALSE),0)</f>
        <v>54.18</v>
      </c>
      <c r="U834">
        <f>IF($K834="NQC",VLOOKUP($A834,'2021_NQC_List-11_13'!$A$2:$T$1532,12,FALSE),0)</f>
        <v>54.18</v>
      </c>
      <c r="V834">
        <f>IF($K834="NQC",VLOOKUP($A834,'2021_NQC_List-11_13'!$A$2:$T$1532,13,FALSE),0)</f>
        <v>43.68</v>
      </c>
      <c r="W834">
        <f>IF($K834="NQC",VLOOKUP($A834,'2021_NQC_List-11_13'!$A$2:$T$1532,14,FALSE),0)</f>
        <v>44.6</v>
      </c>
      <c r="X834">
        <f>IF($K834="NQC",VLOOKUP($A834,'2021_NQC_List-11_13'!$A$2:$T$1532,15,FALSE),0)</f>
        <v>43.68</v>
      </c>
      <c r="Y834" t="str">
        <f t="shared" ref="Y834:Y897" si="27">IF($G834="Pumped Storage","Hydro-Pumped Storage",IF($G834="Pump","Hydro-Pump",IF($F834&lt;&gt;"Water","Non-Hydro",IF($H834&gt;30,"Hydro-Large Hydro","Hydro-Small Hydro"))))</f>
        <v>Hydro-Large Hydro</v>
      </c>
      <c r="AA834" t="s">
        <v>4341</v>
      </c>
    </row>
    <row r="835" spans="1:27" x14ac:dyDescent="0.3">
      <c r="A835" t="str">
        <f>'OASIS-11_26'!E866</f>
        <v>ROSMDW_2_WIND1</v>
      </c>
      <c r="B835" t="str">
        <f>'OASIS-11_26'!G866</f>
        <v>Pacific Wind - Phase 1</v>
      </c>
      <c r="C835" t="str">
        <f>VLOOKUP($A835,'OASIS-11_26'!$E$2:$R$1556,2,FALSE)</f>
        <v>GEN</v>
      </c>
      <c r="D835" s="1">
        <f>VLOOKUP($A835,'OASIS-11_26'!$E$2:$R$1556,11,FALSE)</f>
        <v>41110</v>
      </c>
      <c r="E835" s="3">
        <f t="shared" si="26"/>
        <v>2012</v>
      </c>
      <c r="F835" t="str">
        <f>VLOOKUP($A835,'OASIS-11_26'!$E$2:$R$1556,9,FALSE)</f>
        <v>WIND</v>
      </c>
      <c r="G835" t="str">
        <f>VLOOKUP($A835,'OASIS-11_26'!$E$2:$R$1556,8,FALSE)</f>
        <v>WIND</v>
      </c>
      <c r="H835">
        <f>VLOOKUP($A835,'OASIS-11_26'!$E$2:$R$1556,4,FALSE)</f>
        <v>140</v>
      </c>
      <c r="I835">
        <f>VLOOKUP($A835,'OASIS-11_26'!$E$2:$R$1556,5,FALSE)</f>
        <v>250</v>
      </c>
      <c r="J835" t="str">
        <f>VLOOKUP($A835,'OASIS-11_26'!$E$2:$R$1556,6,FALSE)</f>
        <v>SCE</v>
      </c>
      <c r="K835" t="str">
        <f>IF(ISERROR(VLOOKUP($A835,'2021_NQC_List-11_13'!$A$2:$T$1532,4,FALSE)),"","NQC")</f>
        <v>NQC</v>
      </c>
      <c r="L835" s="3" t="str">
        <f>IF(ISERROR(VLOOKUP($A835,'2021_NQC_List-11_13'!$A$2:$T$1532,4,FALSE)),"",VLOOKUP($A835,'2021_NQC_List-11_13'!$A$2:$T$1532,18,FALSE))</f>
        <v>FC</v>
      </c>
      <c r="M835">
        <f>IF($K835="NQC",VLOOKUP($A835,'2021_NQC_List-11_13'!$A$2:$T$1532,4,FALSE),0)</f>
        <v>19.600000000000001</v>
      </c>
      <c r="N835">
        <f>IF($K835="NQC",VLOOKUP($A835,'2021_NQC_List-11_13'!$A$2:$T$1532,5,FALSE),0)</f>
        <v>16.8</v>
      </c>
      <c r="O835">
        <f>IF($K835="NQC",VLOOKUP($A835,'2021_NQC_List-11_13'!$A$2:$T$1532,6,FALSE),0)</f>
        <v>39.200000000000003</v>
      </c>
      <c r="P835">
        <f>IF($K835="NQC",VLOOKUP($A835,'2021_NQC_List-11_13'!$A$2:$T$1532,7,FALSE),0)</f>
        <v>35</v>
      </c>
      <c r="Q835">
        <f>IF($K835="NQC",VLOOKUP($A835,'2021_NQC_List-11_13'!$A$2:$T$1532,8,FALSE),0)</f>
        <v>35</v>
      </c>
      <c r="R835">
        <f>IF($K835="NQC",VLOOKUP($A835,'2021_NQC_List-11_13'!$A$2:$T$1532,9,FALSE),0)</f>
        <v>46.2</v>
      </c>
      <c r="S835">
        <f>IF($K835="NQC",VLOOKUP($A835,'2021_NQC_List-11_13'!$A$2:$T$1532,10,FALSE),0)</f>
        <v>32.200000000000003</v>
      </c>
      <c r="T835">
        <f>IF($K835="NQC",VLOOKUP($A835,'2021_NQC_List-11_13'!$A$2:$T$1532,11,FALSE),0)</f>
        <v>29.4</v>
      </c>
      <c r="U835">
        <f>IF($K835="NQC",VLOOKUP($A835,'2021_NQC_List-11_13'!$A$2:$T$1532,12,FALSE),0)</f>
        <v>21</v>
      </c>
      <c r="V835">
        <f>IF($K835="NQC",VLOOKUP($A835,'2021_NQC_List-11_13'!$A$2:$T$1532,13,FALSE),0)</f>
        <v>11.2</v>
      </c>
      <c r="W835">
        <f>IF($K835="NQC",VLOOKUP($A835,'2021_NQC_List-11_13'!$A$2:$T$1532,14,FALSE),0)</f>
        <v>16.8</v>
      </c>
      <c r="X835">
        <f>IF($K835="NQC",VLOOKUP($A835,'2021_NQC_List-11_13'!$A$2:$T$1532,15,FALSE),0)</f>
        <v>18.2</v>
      </c>
      <c r="Y835" t="str">
        <f t="shared" si="27"/>
        <v>Non-Hydro</v>
      </c>
      <c r="AA835" t="s">
        <v>4341</v>
      </c>
    </row>
    <row r="836" spans="1:27" x14ac:dyDescent="0.3">
      <c r="A836" t="str">
        <f>'OASIS-11_26'!E867</f>
        <v>VICTOR_1_EXSLRA</v>
      </c>
      <c r="B836" t="str">
        <f>'OASIS-11_26'!G867</f>
        <v>Expressway Solar A</v>
      </c>
      <c r="C836" t="str">
        <f>VLOOKUP($A836,'OASIS-11_26'!$E$2:$R$1556,2,FALSE)</f>
        <v>GEN</v>
      </c>
      <c r="D836" s="1">
        <f>VLOOKUP($A836,'OASIS-11_26'!$E$2:$R$1556,11,FALSE)</f>
        <v>41766</v>
      </c>
      <c r="E836" s="3">
        <f t="shared" si="26"/>
        <v>2014</v>
      </c>
      <c r="F836" t="str">
        <f>VLOOKUP($A836,'OASIS-11_26'!$E$2:$R$1556,9,FALSE)</f>
        <v>SUN</v>
      </c>
      <c r="G836" t="str">
        <f>VLOOKUP($A836,'OASIS-11_26'!$E$2:$R$1556,8,FALSE)</f>
        <v>PHOTO VOLTAIC</v>
      </c>
      <c r="H836">
        <f>VLOOKUP($A836,'OASIS-11_26'!$E$2:$R$1556,4,FALSE)</f>
        <v>2</v>
      </c>
      <c r="I836">
        <f>VLOOKUP($A836,'OASIS-11_26'!$E$2:$R$1556,5,FALSE)</f>
        <v>2</v>
      </c>
      <c r="J836" t="str">
        <f>VLOOKUP($A836,'OASIS-11_26'!$E$2:$R$1556,6,FALSE)</f>
        <v>SCE</v>
      </c>
      <c r="K836" t="str">
        <f>IF(ISERROR(VLOOKUP($A836,'2021_NQC_List-11_13'!$A$2:$T$1532,4,FALSE)),"","NQC")</f>
        <v>NQC</v>
      </c>
      <c r="L836" s="3" t="str">
        <f>IF(ISERROR(VLOOKUP($A836,'2021_NQC_List-11_13'!$A$2:$T$1532,4,FALSE)),"",VLOOKUP($A836,'2021_NQC_List-11_13'!$A$2:$T$1532,18,FALSE))</f>
        <v>FC</v>
      </c>
      <c r="M836">
        <f>IF($K836="NQC",VLOOKUP($A836,'2021_NQC_List-11_13'!$A$2:$T$1532,4,FALSE),0)</f>
        <v>0.08</v>
      </c>
      <c r="N836">
        <f>IF($K836="NQC",VLOOKUP($A836,'2021_NQC_List-11_13'!$A$2:$T$1532,5,FALSE),0)</f>
        <v>0.06</v>
      </c>
      <c r="O836">
        <f>IF($K836="NQC",VLOOKUP($A836,'2021_NQC_List-11_13'!$A$2:$T$1532,6,FALSE),0)</f>
        <v>0.36</v>
      </c>
      <c r="P836">
        <f>IF($K836="NQC",VLOOKUP($A836,'2021_NQC_List-11_13'!$A$2:$T$1532,7,FALSE),0)</f>
        <v>0.3</v>
      </c>
      <c r="Q836">
        <f>IF($K836="NQC",VLOOKUP($A836,'2021_NQC_List-11_13'!$A$2:$T$1532,8,FALSE),0)</f>
        <v>0.32</v>
      </c>
      <c r="R836">
        <f>IF($K836="NQC",VLOOKUP($A836,'2021_NQC_List-11_13'!$A$2:$T$1532,9,FALSE),0)</f>
        <v>0.62</v>
      </c>
      <c r="S836">
        <f>IF($K836="NQC",VLOOKUP($A836,'2021_NQC_List-11_13'!$A$2:$T$1532,10,FALSE),0)</f>
        <v>0.78</v>
      </c>
      <c r="T836">
        <f>IF($K836="NQC",VLOOKUP($A836,'2021_NQC_List-11_13'!$A$2:$T$1532,11,FALSE),0)</f>
        <v>0.54</v>
      </c>
      <c r="U836">
        <f>IF($K836="NQC",VLOOKUP($A836,'2021_NQC_List-11_13'!$A$2:$T$1532,12,FALSE),0)</f>
        <v>0.28000000000000003</v>
      </c>
      <c r="V836">
        <f>IF($K836="NQC",VLOOKUP($A836,'2021_NQC_List-11_13'!$A$2:$T$1532,13,FALSE),0)</f>
        <v>0.04</v>
      </c>
      <c r="W836">
        <f>IF($K836="NQC",VLOOKUP($A836,'2021_NQC_List-11_13'!$A$2:$T$1532,14,FALSE),0)</f>
        <v>0.04</v>
      </c>
      <c r="X836">
        <f>IF($K836="NQC",VLOOKUP($A836,'2021_NQC_List-11_13'!$A$2:$T$1532,15,FALSE),0)</f>
        <v>0</v>
      </c>
      <c r="Y836" t="str">
        <f t="shared" si="27"/>
        <v>Non-Hydro</v>
      </c>
      <c r="AA836" t="s">
        <v>4341</v>
      </c>
    </row>
    <row r="837" spans="1:27" x14ac:dyDescent="0.3">
      <c r="A837" t="str">
        <f>'OASIS-11_26'!E868</f>
        <v>OTMESA_2_PL1X3</v>
      </c>
      <c r="B837" t="str">
        <f>'OASIS-11_26'!G868</f>
        <v>OTAY MESA ENERGY CENTER</v>
      </c>
      <c r="C837" t="str">
        <f>VLOOKUP($A837,'OASIS-11_26'!$E$2:$R$1556,2,FALSE)</f>
        <v>GEN</v>
      </c>
      <c r="D837" s="1">
        <f>VLOOKUP($A837,'OASIS-11_26'!$E$2:$R$1556,11,FALSE)</f>
        <v>40088</v>
      </c>
      <c r="E837" s="3">
        <f t="shared" si="26"/>
        <v>2009</v>
      </c>
      <c r="F837" t="str">
        <f>VLOOKUP($A837,'OASIS-11_26'!$E$2:$R$1556,9,FALSE)</f>
        <v>NATURAL GAS</v>
      </c>
      <c r="G837" t="str">
        <f>VLOOKUP($A837,'OASIS-11_26'!$E$2:$R$1556,8,FALSE)</f>
        <v>COMBINED CYCLE</v>
      </c>
      <c r="H837">
        <f>VLOOKUP($A837,'OASIS-11_26'!$E$2:$R$1556,4,FALSE)</f>
        <v>603.67999999999995</v>
      </c>
      <c r="I837">
        <f>VLOOKUP($A837,'OASIS-11_26'!$E$2:$R$1556,5,FALSE)</f>
        <v>689</v>
      </c>
      <c r="J837" t="str">
        <f>VLOOKUP($A837,'OASIS-11_26'!$E$2:$R$1556,6,FALSE)</f>
        <v>SDGE</v>
      </c>
      <c r="K837" t="str">
        <f>IF(ISERROR(VLOOKUP($A837,'2021_NQC_List-11_13'!$A$2:$T$1532,4,FALSE)),"","NQC")</f>
        <v>NQC</v>
      </c>
      <c r="L837" s="3" t="str">
        <f>IF(ISERROR(VLOOKUP($A837,'2021_NQC_List-11_13'!$A$2:$T$1532,4,FALSE)),"",VLOOKUP($A837,'2021_NQC_List-11_13'!$A$2:$T$1532,18,FALSE))</f>
        <v>FC</v>
      </c>
      <c r="M837">
        <f>IF($K837="NQC",VLOOKUP($A837,'2021_NQC_List-11_13'!$A$2:$T$1532,4,FALSE),0)</f>
        <v>603.6</v>
      </c>
      <c r="N837">
        <f>IF($K837="NQC",VLOOKUP($A837,'2021_NQC_List-11_13'!$A$2:$T$1532,5,FALSE),0)</f>
        <v>603.6</v>
      </c>
      <c r="O837">
        <f>IF($K837="NQC",VLOOKUP($A837,'2021_NQC_List-11_13'!$A$2:$T$1532,6,FALSE),0)</f>
        <v>603.6</v>
      </c>
      <c r="P837">
        <f>IF($K837="NQC",VLOOKUP($A837,'2021_NQC_List-11_13'!$A$2:$T$1532,7,FALSE),0)</f>
        <v>603.6</v>
      </c>
      <c r="Q837">
        <f>IF($K837="NQC",VLOOKUP($A837,'2021_NQC_List-11_13'!$A$2:$T$1532,8,FALSE),0)</f>
        <v>603.6</v>
      </c>
      <c r="R837">
        <f>IF($K837="NQC",VLOOKUP($A837,'2021_NQC_List-11_13'!$A$2:$T$1532,9,FALSE),0)</f>
        <v>603.6</v>
      </c>
      <c r="S837">
        <f>IF($K837="NQC",VLOOKUP($A837,'2021_NQC_List-11_13'!$A$2:$T$1532,10,FALSE),0)</f>
        <v>603.6</v>
      </c>
      <c r="T837">
        <f>IF($K837="NQC",VLOOKUP($A837,'2021_NQC_List-11_13'!$A$2:$T$1532,11,FALSE),0)</f>
        <v>603.6</v>
      </c>
      <c r="U837">
        <f>IF($K837="NQC",VLOOKUP($A837,'2021_NQC_List-11_13'!$A$2:$T$1532,12,FALSE),0)</f>
        <v>603.6</v>
      </c>
      <c r="V837">
        <f>IF($K837="NQC",VLOOKUP($A837,'2021_NQC_List-11_13'!$A$2:$T$1532,13,FALSE),0)</f>
        <v>603.6</v>
      </c>
      <c r="W837">
        <f>IF($K837="NQC",VLOOKUP($A837,'2021_NQC_List-11_13'!$A$2:$T$1532,14,FALSE),0)</f>
        <v>603.6</v>
      </c>
      <c r="X837">
        <f>IF($K837="NQC",VLOOKUP($A837,'2021_NQC_List-11_13'!$A$2:$T$1532,15,FALSE),0)</f>
        <v>603.6</v>
      </c>
      <c r="Y837" t="str">
        <f t="shared" si="27"/>
        <v>Non-Hydro</v>
      </c>
      <c r="AA837" t="s">
        <v>4341</v>
      </c>
    </row>
    <row r="838" spans="1:27" x14ac:dyDescent="0.3">
      <c r="A838" t="str">
        <f>'OASIS-11_26'!E869</f>
        <v>WDLEAF_7_UNIT 1</v>
      </c>
      <c r="B838" t="str">
        <f>'OASIS-11_26'!G869</f>
        <v>WOODLEAF HYDRO</v>
      </c>
      <c r="C838" t="str">
        <f>VLOOKUP($A838,'OASIS-11_26'!$E$2:$R$1556,2,FALSE)</f>
        <v>GEN</v>
      </c>
      <c r="D838" s="1">
        <f>VLOOKUP($A838,'OASIS-11_26'!$E$2:$R$1556,11,FALSE)</f>
        <v>23012</v>
      </c>
      <c r="E838" s="3">
        <f t="shared" si="26"/>
        <v>1963</v>
      </c>
      <c r="F838" t="str">
        <f>VLOOKUP($A838,'OASIS-11_26'!$E$2:$R$1556,9,FALSE)</f>
        <v>WATER</v>
      </c>
      <c r="G838" t="str">
        <f>VLOOKUP($A838,'OASIS-11_26'!$E$2:$R$1556,8,FALSE)</f>
        <v>HYDRO</v>
      </c>
      <c r="H838">
        <f>VLOOKUP($A838,'OASIS-11_26'!$E$2:$R$1556,4,FALSE)</f>
        <v>60</v>
      </c>
      <c r="I838">
        <f>VLOOKUP($A838,'OASIS-11_26'!$E$2:$R$1556,5,FALSE)</f>
        <v>60</v>
      </c>
      <c r="J838" t="str">
        <f>VLOOKUP($A838,'OASIS-11_26'!$E$2:$R$1556,6,FALSE)</f>
        <v>PGAE</v>
      </c>
      <c r="K838" t="str">
        <f>IF(ISERROR(VLOOKUP($A838,'2021_NQC_List-11_13'!$A$2:$T$1532,4,FALSE)),"","NQC")</f>
        <v>NQC</v>
      </c>
      <c r="L838" s="3" t="str">
        <f>IF(ISERROR(VLOOKUP($A838,'2021_NQC_List-11_13'!$A$2:$T$1532,4,FALSE)),"",VLOOKUP($A838,'2021_NQC_List-11_13'!$A$2:$T$1532,18,FALSE))</f>
        <v>FC</v>
      </c>
      <c r="M838">
        <f>IF($K838="NQC",VLOOKUP($A838,'2021_NQC_List-11_13'!$A$2:$T$1532,4,FALSE),0)</f>
        <v>48</v>
      </c>
      <c r="N838">
        <f>IF($K838="NQC",VLOOKUP($A838,'2021_NQC_List-11_13'!$A$2:$T$1532,5,FALSE),0)</f>
        <v>48</v>
      </c>
      <c r="O838">
        <f>IF($K838="NQC",VLOOKUP($A838,'2021_NQC_List-11_13'!$A$2:$T$1532,6,FALSE),0)</f>
        <v>44</v>
      </c>
      <c r="P838">
        <f>IF($K838="NQC",VLOOKUP($A838,'2021_NQC_List-11_13'!$A$2:$T$1532,7,FALSE),0)</f>
        <v>56</v>
      </c>
      <c r="Q838">
        <f>IF($K838="NQC",VLOOKUP($A838,'2021_NQC_List-11_13'!$A$2:$T$1532,8,FALSE),0)</f>
        <v>56</v>
      </c>
      <c r="R838">
        <f>IF($K838="NQC",VLOOKUP($A838,'2021_NQC_List-11_13'!$A$2:$T$1532,9,FALSE),0)</f>
        <v>54.9</v>
      </c>
      <c r="S838">
        <f>IF($K838="NQC",VLOOKUP($A838,'2021_NQC_List-11_13'!$A$2:$T$1532,10,FALSE),0)</f>
        <v>48</v>
      </c>
      <c r="T838">
        <f>IF($K838="NQC",VLOOKUP($A838,'2021_NQC_List-11_13'!$A$2:$T$1532,11,FALSE),0)</f>
        <v>60</v>
      </c>
      <c r="U838">
        <f>IF($K838="NQC",VLOOKUP($A838,'2021_NQC_List-11_13'!$A$2:$T$1532,12,FALSE),0)</f>
        <v>48</v>
      </c>
      <c r="V838">
        <f>IF($K838="NQC",VLOOKUP($A838,'2021_NQC_List-11_13'!$A$2:$T$1532,13,FALSE),0)</f>
        <v>58.4</v>
      </c>
      <c r="W838">
        <f>IF($K838="NQC",VLOOKUP($A838,'2021_NQC_List-11_13'!$A$2:$T$1532,14,FALSE),0)</f>
        <v>48</v>
      </c>
      <c r="X838">
        <f>IF($K838="NQC",VLOOKUP($A838,'2021_NQC_List-11_13'!$A$2:$T$1532,15,FALSE),0)</f>
        <v>58</v>
      </c>
      <c r="Y838" t="str">
        <f t="shared" si="27"/>
        <v>Hydro-Large Hydro</v>
      </c>
      <c r="AA838" t="s">
        <v>4341</v>
      </c>
    </row>
    <row r="839" spans="1:27" x14ac:dyDescent="0.3">
      <c r="A839" t="str">
        <f>'OASIS-11_26'!E870</f>
        <v>LHILLS_6_SOLAR1</v>
      </c>
      <c r="B839" t="str">
        <f>'OASIS-11_26'!G870</f>
        <v>Lost Hills Solar</v>
      </c>
      <c r="C839" t="str">
        <f>VLOOKUP($A839,'OASIS-11_26'!$E$2:$R$1556,2,FALSE)</f>
        <v>GEN</v>
      </c>
      <c r="D839" s="1">
        <f>VLOOKUP($A839,'OASIS-11_26'!$E$2:$R$1556,11,FALSE)</f>
        <v>42104</v>
      </c>
      <c r="E839" s="3">
        <f t="shared" si="26"/>
        <v>2015</v>
      </c>
      <c r="F839" t="str">
        <f>VLOOKUP($A839,'OASIS-11_26'!$E$2:$R$1556,9,FALSE)</f>
        <v>SUN</v>
      </c>
      <c r="G839" t="str">
        <f>VLOOKUP($A839,'OASIS-11_26'!$E$2:$R$1556,8,FALSE)</f>
        <v>PHOTO VOLTAIC</v>
      </c>
      <c r="H839">
        <f>VLOOKUP($A839,'OASIS-11_26'!$E$2:$R$1556,4,FALSE)</f>
        <v>20</v>
      </c>
      <c r="I839">
        <f>VLOOKUP($A839,'OASIS-11_26'!$E$2:$R$1556,5,FALSE)</f>
        <v>20</v>
      </c>
      <c r="J839" t="str">
        <f>VLOOKUP($A839,'OASIS-11_26'!$E$2:$R$1556,6,FALSE)</f>
        <v>PGAE</v>
      </c>
      <c r="K839" t="str">
        <f>IF(ISERROR(VLOOKUP($A839,'2021_NQC_List-11_13'!$A$2:$T$1532,4,FALSE)),"","NQC")</f>
        <v>NQC</v>
      </c>
      <c r="L839" s="3" t="str">
        <f>IF(ISERROR(VLOOKUP($A839,'2021_NQC_List-11_13'!$A$2:$T$1532,4,FALSE)),"",VLOOKUP($A839,'2021_NQC_List-11_13'!$A$2:$T$1532,18,FALSE))</f>
        <v>FC</v>
      </c>
      <c r="M839">
        <f>IF($K839="NQC",VLOOKUP($A839,'2021_NQC_List-11_13'!$A$2:$T$1532,4,FALSE),0)</f>
        <v>0.8</v>
      </c>
      <c r="N839">
        <f>IF($K839="NQC",VLOOKUP($A839,'2021_NQC_List-11_13'!$A$2:$T$1532,5,FALSE),0)</f>
        <v>0.6</v>
      </c>
      <c r="O839">
        <f>IF($K839="NQC",VLOOKUP($A839,'2021_NQC_List-11_13'!$A$2:$T$1532,6,FALSE),0)</f>
        <v>3.6</v>
      </c>
      <c r="P839">
        <f>IF($K839="NQC",VLOOKUP($A839,'2021_NQC_List-11_13'!$A$2:$T$1532,7,FALSE),0)</f>
        <v>3</v>
      </c>
      <c r="Q839">
        <f>IF($K839="NQC",VLOOKUP($A839,'2021_NQC_List-11_13'!$A$2:$T$1532,8,FALSE),0)</f>
        <v>3.2</v>
      </c>
      <c r="R839">
        <f>IF($K839="NQC",VLOOKUP($A839,'2021_NQC_List-11_13'!$A$2:$T$1532,9,FALSE),0)</f>
        <v>6.2</v>
      </c>
      <c r="S839">
        <f>IF($K839="NQC",VLOOKUP($A839,'2021_NQC_List-11_13'!$A$2:$T$1532,10,FALSE),0)</f>
        <v>7.8</v>
      </c>
      <c r="T839">
        <f>IF($K839="NQC",VLOOKUP($A839,'2021_NQC_List-11_13'!$A$2:$T$1532,11,FALSE),0)</f>
        <v>5.4</v>
      </c>
      <c r="U839">
        <f>IF($K839="NQC",VLOOKUP($A839,'2021_NQC_List-11_13'!$A$2:$T$1532,12,FALSE),0)</f>
        <v>2.8</v>
      </c>
      <c r="V839">
        <f>IF($K839="NQC",VLOOKUP($A839,'2021_NQC_List-11_13'!$A$2:$T$1532,13,FALSE),0)</f>
        <v>0.4</v>
      </c>
      <c r="W839">
        <f>IF($K839="NQC",VLOOKUP($A839,'2021_NQC_List-11_13'!$A$2:$T$1532,14,FALSE),0)</f>
        <v>0.4</v>
      </c>
      <c r="X839">
        <f>IF($K839="NQC",VLOOKUP($A839,'2021_NQC_List-11_13'!$A$2:$T$1532,15,FALSE),0)</f>
        <v>0</v>
      </c>
      <c r="Y839" t="str">
        <f t="shared" si="27"/>
        <v>Non-Hydro</v>
      </c>
      <c r="AA839" t="s">
        <v>4341</v>
      </c>
    </row>
    <row r="840" spans="1:27" x14ac:dyDescent="0.3">
      <c r="A840" t="str">
        <f>'OASIS-11_26'!E871</f>
        <v>COCOPP_2_CTG1</v>
      </c>
      <c r="B840" t="str">
        <f>'OASIS-11_26'!G871</f>
        <v>Marsh Landing 1</v>
      </c>
      <c r="C840" t="str">
        <f>VLOOKUP($A840,'OASIS-11_26'!$E$2:$R$1556,2,FALSE)</f>
        <v>GEN</v>
      </c>
      <c r="D840" s="1">
        <f>VLOOKUP($A840,'OASIS-11_26'!$E$2:$R$1556,11,FALSE)</f>
        <v>41395</v>
      </c>
      <c r="E840" s="3">
        <f t="shared" si="26"/>
        <v>2013</v>
      </c>
      <c r="F840" t="str">
        <f>VLOOKUP($A840,'OASIS-11_26'!$E$2:$R$1556,9,FALSE)</f>
        <v>NATURAL GAS</v>
      </c>
      <c r="G840" t="str">
        <f>VLOOKUP($A840,'OASIS-11_26'!$E$2:$R$1556,8,FALSE)</f>
        <v>COMBUSTION TURBINE</v>
      </c>
      <c r="H840">
        <f>VLOOKUP($A840,'OASIS-11_26'!$E$2:$R$1556,4,FALSE)</f>
        <v>204.2</v>
      </c>
      <c r="I840">
        <f>VLOOKUP($A840,'OASIS-11_26'!$E$2:$R$1556,5,FALSE)</f>
        <v>222</v>
      </c>
      <c r="J840" t="str">
        <f>VLOOKUP($A840,'OASIS-11_26'!$E$2:$R$1556,6,FALSE)</f>
        <v>PGAE</v>
      </c>
      <c r="K840" t="str">
        <f>IF(ISERROR(VLOOKUP($A840,'2021_NQC_List-11_13'!$A$2:$T$1532,4,FALSE)),"","NQC")</f>
        <v>NQC</v>
      </c>
      <c r="L840" s="3" t="str">
        <f>IF(ISERROR(VLOOKUP($A840,'2021_NQC_List-11_13'!$A$2:$T$1532,4,FALSE)),"",VLOOKUP($A840,'2021_NQC_List-11_13'!$A$2:$T$1532,18,FALSE))</f>
        <v>FC</v>
      </c>
      <c r="M840">
        <f>IF($K840="NQC",VLOOKUP($A840,'2021_NQC_List-11_13'!$A$2:$T$1532,4,FALSE),0)</f>
        <v>202.49</v>
      </c>
      <c r="N840">
        <f>IF($K840="NQC",VLOOKUP($A840,'2021_NQC_List-11_13'!$A$2:$T$1532,5,FALSE),0)</f>
        <v>202.49</v>
      </c>
      <c r="O840">
        <f>IF($K840="NQC",VLOOKUP($A840,'2021_NQC_List-11_13'!$A$2:$T$1532,6,FALSE),0)</f>
        <v>200.6</v>
      </c>
      <c r="P840">
        <f>IF($K840="NQC",VLOOKUP($A840,'2021_NQC_List-11_13'!$A$2:$T$1532,7,FALSE),0)</f>
        <v>197.53</v>
      </c>
      <c r="Q840">
        <f>IF($K840="NQC",VLOOKUP($A840,'2021_NQC_List-11_13'!$A$2:$T$1532,8,FALSE),0)</f>
        <v>196.71</v>
      </c>
      <c r="R840">
        <f>IF($K840="NQC",VLOOKUP($A840,'2021_NQC_List-11_13'!$A$2:$T$1532,9,FALSE),0)</f>
        <v>192.92</v>
      </c>
      <c r="S840">
        <f>IF($K840="NQC",VLOOKUP($A840,'2021_NQC_List-11_13'!$A$2:$T$1532,10,FALSE),0)</f>
        <v>191.45</v>
      </c>
      <c r="T840">
        <f>IF($K840="NQC",VLOOKUP($A840,'2021_NQC_List-11_13'!$A$2:$T$1532,11,FALSE),0)</f>
        <v>192.29</v>
      </c>
      <c r="U840">
        <f>IF($K840="NQC",VLOOKUP($A840,'2021_NQC_List-11_13'!$A$2:$T$1532,12,FALSE),0)</f>
        <v>193.74</v>
      </c>
      <c r="V840">
        <f>IF($K840="NQC",VLOOKUP($A840,'2021_NQC_List-11_13'!$A$2:$T$1532,13,FALSE),0)</f>
        <v>197.14</v>
      </c>
      <c r="W840">
        <f>IF($K840="NQC",VLOOKUP($A840,'2021_NQC_List-11_13'!$A$2:$T$1532,14,FALSE),0)</f>
        <v>200.73</v>
      </c>
      <c r="X840">
        <f>IF($K840="NQC",VLOOKUP($A840,'2021_NQC_List-11_13'!$A$2:$T$1532,15,FALSE),0)</f>
        <v>202.03</v>
      </c>
      <c r="Y840" t="str">
        <f t="shared" si="27"/>
        <v>Non-Hydro</v>
      </c>
      <c r="AA840" t="s">
        <v>4341</v>
      </c>
    </row>
    <row r="841" spans="1:27" x14ac:dyDescent="0.3">
      <c r="A841" t="str">
        <f>'OASIS-11_26'!E872</f>
        <v>DAVIS_1_SOLAR2</v>
      </c>
      <c r="B841" t="str">
        <f>'OASIS-11_26'!G872</f>
        <v>Grasslands 4</v>
      </c>
      <c r="C841" t="str">
        <f>VLOOKUP($A841,'OASIS-11_26'!$E$2:$R$1556,2,FALSE)</f>
        <v>GEN</v>
      </c>
      <c r="D841" s="1">
        <f>VLOOKUP($A841,'OASIS-11_26'!$E$2:$R$1556,11,FALSE)</f>
        <v>41491</v>
      </c>
      <c r="E841" s="3">
        <f t="shared" si="26"/>
        <v>2013</v>
      </c>
      <c r="F841" t="str">
        <f>VLOOKUP($A841,'OASIS-11_26'!$E$2:$R$1556,9,FALSE)</f>
        <v>SUN</v>
      </c>
      <c r="G841" t="str">
        <f>VLOOKUP($A841,'OASIS-11_26'!$E$2:$R$1556,8,FALSE)</f>
        <v>PHOTO VOLTAIC</v>
      </c>
      <c r="H841">
        <f>VLOOKUP($A841,'OASIS-11_26'!$E$2:$R$1556,4,FALSE)</f>
        <v>1</v>
      </c>
      <c r="I841">
        <f>VLOOKUP($A841,'OASIS-11_26'!$E$2:$R$1556,5,FALSE)</f>
        <v>1</v>
      </c>
      <c r="J841" t="str">
        <f>VLOOKUP($A841,'OASIS-11_26'!$E$2:$R$1556,6,FALSE)</f>
        <v>PGAE</v>
      </c>
      <c r="K841" t="str">
        <f>IF(ISERROR(VLOOKUP($A841,'2021_NQC_List-11_13'!$A$2:$T$1532,4,FALSE)),"","NQC")</f>
        <v>NQC</v>
      </c>
      <c r="L841" s="3" t="str">
        <f>IF(ISERROR(VLOOKUP($A841,'2021_NQC_List-11_13'!$A$2:$T$1532,4,FALSE)),"",VLOOKUP($A841,'2021_NQC_List-11_13'!$A$2:$T$1532,18,FALSE))</f>
        <v>EO</v>
      </c>
      <c r="M841">
        <f>IF($K841="NQC",VLOOKUP($A841,'2021_NQC_List-11_13'!$A$2:$T$1532,4,FALSE),0)</f>
        <v>0</v>
      </c>
      <c r="N841">
        <f>IF($K841="NQC",VLOOKUP($A841,'2021_NQC_List-11_13'!$A$2:$T$1532,5,FALSE),0)</f>
        <v>0</v>
      </c>
      <c r="O841">
        <f>IF($K841="NQC",VLOOKUP($A841,'2021_NQC_List-11_13'!$A$2:$T$1532,6,FALSE),0)</f>
        <v>0</v>
      </c>
      <c r="P841">
        <f>IF($K841="NQC",VLOOKUP($A841,'2021_NQC_List-11_13'!$A$2:$T$1532,7,FALSE),0)</f>
        <v>0</v>
      </c>
      <c r="Q841">
        <f>IF($K841="NQC",VLOOKUP($A841,'2021_NQC_List-11_13'!$A$2:$T$1532,8,FALSE),0)</f>
        <v>0</v>
      </c>
      <c r="R841">
        <f>IF($K841="NQC",VLOOKUP($A841,'2021_NQC_List-11_13'!$A$2:$T$1532,9,FALSE),0)</f>
        <v>0</v>
      </c>
      <c r="S841">
        <f>IF($K841="NQC",VLOOKUP($A841,'2021_NQC_List-11_13'!$A$2:$T$1532,10,FALSE),0)</f>
        <v>0</v>
      </c>
      <c r="T841">
        <f>IF($K841="NQC",VLOOKUP($A841,'2021_NQC_List-11_13'!$A$2:$T$1532,11,FALSE),0)</f>
        <v>0</v>
      </c>
      <c r="U841">
        <f>IF($K841="NQC",VLOOKUP($A841,'2021_NQC_List-11_13'!$A$2:$T$1532,12,FALSE),0)</f>
        <v>0</v>
      </c>
      <c r="V841">
        <f>IF($K841="NQC",VLOOKUP($A841,'2021_NQC_List-11_13'!$A$2:$T$1532,13,FALSE),0)</f>
        <v>0</v>
      </c>
      <c r="W841">
        <f>IF($K841="NQC",VLOOKUP($A841,'2021_NQC_List-11_13'!$A$2:$T$1532,14,FALSE),0)</f>
        <v>0</v>
      </c>
      <c r="X841">
        <f>IF($K841="NQC",VLOOKUP($A841,'2021_NQC_List-11_13'!$A$2:$T$1532,15,FALSE),0)</f>
        <v>0</v>
      </c>
      <c r="Y841" t="str">
        <f t="shared" si="27"/>
        <v>Non-Hydro</v>
      </c>
      <c r="AA841" t="s">
        <v>4341</v>
      </c>
    </row>
    <row r="842" spans="1:27" x14ac:dyDescent="0.3">
      <c r="A842" t="str">
        <f>'OASIS-11_26'!E873</f>
        <v>DAIRLD_1_MD1SL1</v>
      </c>
      <c r="B842" t="str">
        <f>'OASIS-11_26'!G873</f>
        <v>Madera 1</v>
      </c>
      <c r="C842" t="str">
        <f>VLOOKUP($A842,'OASIS-11_26'!$E$2:$R$1556,2,FALSE)</f>
        <v>GEN</v>
      </c>
      <c r="D842" s="1">
        <f>VLOOKUP($A842,'OASIS-11_26'!$E$2:$R$1556,11,FALSE)</f>
        <v>43098</v>
      </c>
      <c r="E842" s="3">
        <f t="shared" si="26"/>
        <v>2017</v>
      </c>
      <c r="F842" t="str">
        <f>VLOOKUP($A842,'OASIS-11_26'!$E$2:$R$1556,9,FALSE)</f>
        <v>SUN</v>
      </c>
      <c r="G842" t="str">
        <f>VLOOKUP($A842,'OASIS-11_26'!$E$2:$R$1556,8,FALSE)</f>
        <v>PHOTO VOLTAIC</v>
      </c>
      <c r="H842">
        <f>VLOOKUP($A842,'OASIS-11_26'!$E$2:$R$1556,4,FALSE)</f>
        <v>1.5</v>
      </c>
      <c r="I842">
        <f>VLOOKUP($A842,'OASIS-11_26'!$E$2:$R$1556,5,FALSE)</f>
        <v>1.5</v>
      </c>
      <c r="J842" t="str">
        <f>VLOOKUP($A842,'OASIS-11_26'!$E$2:$R$1556,6,FALSE)</f>
        <v>PGAE</v>
      </c>
      <c r="K842" t="str">
        <f>IF(ISERROR(VLOOKUP($A842,'2021_NQC_List-11_13'!$A$2:$T$1532,4,FALSE)),"","NQC")</f>
        <v>NQC</v>
      </c>
      <c r="L842" s="3" t="str">
        <f>IF(ISERROR(VLOOKUP($A842,'2021_NQC_List-11_13'!$A$2:$T$1532,4,FALSE)),"",VLOOKUP($A842,'2021_NQC_List-11_13'!$A$2:$T$1532,18,FALSE))</f>
        <v>EO</v>
      </c>
      <c r="M842">
        <f>IF($K842="NQC",VLOOKUP($A842,'2021_NQC_List-11_13'!$A$2:$T$1532,4,FALSE),0)</f>
        <v>0</v>
      </c>
      <c r="N842">
        <f>IF($K842="NQC",VLOOKUP($A842,'2021_NQC_List-11_13'!$A$2:$T$1532,5,FALSE),0)</f>
        <v>0</v>
      </c>
      <c r="O842">
        <f>IF($K842="NQC",VLOOKUP($A842,'2021_NQC_List-11_13'!$A$2:$T$1532,6,FALSE),0)</f>
        <v>0</v>
      </c>
      <c r="P842">
        <f>IF($K842="NQC",VLOOKUP($A842,'2021_NQC_List-11_13'!$A$2:$T$1532,7,FALSE),0)</f>
        <v>0</v>
      </c>
      <c r="Q842">
        <f>IF($K842="NQC",VLOOKUP($A842,'2021_NQC_List-11_13'!$A$2:$T$1532,8,FALSE),0)</f>
        <v>0</v>
      </c>
      <c r="R842">
        <f>IF($K842="NQC",VLOOKUP($A842,'2021_NQC_List-11_13'!$A$2:$T$1532,9,FALSE),0)</f>
        <v>0</v>
      </c>
      <c r="S842">
        <f>IF($K842="NQC",VLOOKUP($A842,'2021_NQC_List-11_13'!$A$2:$T$1532,10,FALSE),0)</f>
        <v>0</v>
      </c>
      <c r="T842">
        <f>IF($K842="NQC",VLOOKUP($A842,'2021_NQC_List-11_13'!$A$2:$T$1532,11,FALSE),0)</f>
        <v>0</v>
      </c>
      <c r="U842">
        <f>IF($K842="NQC",VLOOKUP($A842,'2021_NQC_List-11_13'!$A$2:$T$1532,12,FALSE),0)</f>
        <v>0</v>
      </c>
      <c r="V842">
        <f>IF($K842="NQC",VLOOKUP($A842,'2021_NQC_List-11_13'!$A$2:$T$1532,13,FALSE),0)</f>
        <v>0</v>
      </c>
      <c r="W842">
        <f>IF($K842="NQC",VLOOKUP($A842,'2021_NQC_List-11_13'!$A$2:$T$1532,14,FALSE),0)</f>
        <v>0</v>
      </c>
      <c r="X842">
        <f>IF($K842="NQC",VLOOKUP($A842,'2021_NQC_List-11_13'!$A$2:$T$1532,15,FALSE),0)</f>
        <v>0</v>
      </c>
      <c r="Y842" t="str">
        <f t="shared" si="27"/>
        <v>Non-Hydro</v>
      </c>
      <c r="AA842" t="s">
        <v>4341</v>
      </c>
    </row>
    <row r="843" spans="1:27" x14ac:dyDescent="0.3">
      <c r="A843" t="str">
        <f>'OASIS-11_26'!E874</f>
        <v>SENTNL_2_CTG5</v>
      </c>
      <c r="B843" t="str">
        <f>'OASIS-11_26'!G874</f>
        <v>Sentinel Unit 5</v>
      </c>
      <c r="C843" t="str">
        <f>VLOOKUP($A843,'OASIS-11_26'!$E$2:$R$1556,2,FALSE)</f>
        <v>GEN</v>
      </c>
      <c r="D843" s="1">
        <f>VLOOKUP($A843,'OASIS-11_26'!$E$2:$R$1556,11,FALSE)</f>
        <v>41400</v>
      </c>
      <c r="E843" s="3">
        <f t="shared" si="26"/>
        <v>2013</v>
      </c>
      <c r="F843" t="str">
        <f>VLOOKUP($A843,'OASIS-11_26'!$E$2:$R$1556,9,FALSE)</f>
        <v>NATURAL GAS</v>
      </c>
      <c r="G843" t="str">
        <f>VLOOKUP($A843,'OASIS-11_26'!$E$2:$R$1556,8,FALSE)</f>
        <v>COMBUSTION TURBINE</v>
      </c>
      <c r="H843">
        <f>VLOOKUP($A843,'OASIS-11_26'!$E$2:$R$1556,4,FALSE)</f>
        <v>103.81</v>
      </c>
      <c r="I843">
        <f>VLOOKUP($A843,'OASIS-11_26'!$E$2:$R$1556,5,FALSE)</f>
        <v>131.80000000000001</v>
      </c>
      <c r="J843" t="str">
        <f>VLOOKUP($A843,'OASIS-11_26'!$E$2:$R$1556,6,FALSE)</f>
        <v>SCE</v>
      </c>
      <c r="K843" t="str">
        <f>IF(ISERROR(VLOOKUP($A843,'2021_NQC_List-11_13'!$A$2:$T$1532,4,FALSE)),"","NQC")</f>
        <v>NQC</v>
      </c>
      <c r="L843" s="3" t="str">
        <f>IF(ISERROR(VLOOKUP($A843,'2021_NQC_List-11_13'!$A$2:$T$1532,4,FALSE)),"",VLOOKUP($A843,'2021_NQC_List-11_13'!$A$2:$T$1532,18,FALSE))</f>
        <v>FC</v>
      </c>
      <c r="M843">
        <f>IF($K843="NQC",VLOOKUP($A843,'2021_NQC_List-11_13'!$A$2:$T$1532,4,FALSE),0)</f>
        <v>103.81</v>
      </c>
      <c r="N843">
        <f>IF($K843="NQC",VLOOKUP($A843,'2021_NQC_List-11_13'!$A$2:$T$1532,5,FALSE),0)</f>
        <v>103.81</v>
      </c>
      <c r="O843">
        <f>IF($K843="NQC",VLOOKUP($A843,'2021_NQC_List-11_13'!$A$2:$T$1532,6,FALSE),0)</f>
        <v>103.81</v>
      </c>
      <c r="P843">
        <f>IF($K843="NQC",VLOOKUP($A843,'2021_NQC_List-11_13'!$A$2:$T$1532,7,FALSE),0)</f>
        <v>103.81</v>
      </c>
      <c r="Q843">
        <f>IF($K843="NQC",VLOOKUP($A843,'2021_NQC_List-11_13'!$A$2:$T$1532,8,FALSE),0)</f>
        <v>103.81</v>
      </c>
      <c r="R843">
        <f>IF($K843="NQC",VLOOKUP($A843,'2021_NQC_List-11_13'!$A$2:$T$1532,9,FALSE),0)</f>
        <v>103.81</v>
      </c>
      <c r="S843">
        <f>IF($K843="NQC",VLOOKUP($A843,'2021_NQC_List-11_13'!$A$2:$T$1532,10,FALSE),0)</f>
        <v>103.81</v>
      </c>
      <c r="T843">
        <f>IF($K843="NQC",VLOOKUP($A843,'2021_NQC_List-11_13'!$A$2:$T$1532,11,FALSE),0)</f>
        <v>103.81</v>
      </c>
      <c r="U843">
        <f>IF($K843="NQC",VLOOKUP($A843,'2021_NQC_List-11_13'!$A$2:$T$1532,12,FALSE),0)</f>
        <v>103.81</v>
      </c>
      <c r="V843">
        <f>IF($K843="NQC",VLOOKUP($A843,'2021_NQC_List-11_13'!$A$2:$T$1532,13,FALSE),0)</f>
        <v>103.81</v>
      </c>
      <c r="W843">
        <f>IF($K843="NQC",VLOOKUP($A843,'2021_NQC_List-11_13'!$A$2:$T$1532,14,FALSE),0)</f>
        <v>103.81</v>
      </c>
      <c r="X843">
        <f>IF($K843="NQC",VLOOKUP($A843,'2021_NQC_List-11_13'!$A$2:$T$1532,15,FALSE),0)</f>
        <v>103.81</v>
      </c>
      <c r="Y843" t="str">
        <f t="shared" si="27"/>
        <v>Non-Hydro</v>
      </c>
      <c r="AA843" t="s">
        <v>4341</v>
      </c>
    </row>
    <row r="844" spans="1:27" x14ac:dyDescent="0.3">
      <c r="A844" t="str">
        <f>'OASIS-11_26'!E876</f>
        <v>CARBOU_7_PL4X5</v>
      </c>
      <c r="B844" t="str">
        <f>'OASIS-11_26'!G876</f>
        <v>CARIBOU PH 2 UNIT 4 &amp; 5 AGGREGATE</v>
      </c>
      <c r="C844" t="str">
        <f>VLOOKUP($A844,'OASIS-11_26'!$E$2:$R$1556,2,FALSE)</f>
        <v>GEN</v>
      </c>
      <c r="D844" s="1">
        <f>VLOOKUP($A844,'OASIS-11_26'!$E$2:$R$1556,11,FALSE)</f>
        <v>21186</v>
      </c>
      <c r="E844" s="3">
        <f t="shared" si="26"/>
        <v>1958</v>
      </c>
      <c r="F844" t="str">
        <f>VLOOKUP($A844,'OASIS-11_26'!$E$2:$R$1556,9,FALSE)</f>
        <v>WATER</v>
      </c>
      <c r="G844" t="str">
        <f>VLOOKUP($A844,'OASIS-11_26'!$E$2:$R$1556,8,FALSE)</f>
        <v>HYDRO</v>
      </c>
      <c r="H844">
        <f>VLOOKUP($A844,'OASIS-11_26'!$E$2:$R$1556,4,FALSE)</f>
        <v>120</v>
      </c>
      <c r="I844">
        <f>VLOOKUP($A844,'OASIS-11_26'!$E$2:$R$1556,5,FALSE)</f>
        <v>0</v>
      </c>
      <c r="J844" t="str">
        <f>VLOOKUP($A844,'OASIS-11_26'!$E$2:$R$1556,6,FALSE)</f>
        <v>PGAE</v>
      </c>
      <c r="K844" t="str">
        <f>IF(ISERROR(VLOOKUP($A844,'2021_NQC_List-11_13'!$A$2:$T$1532,4,FALSE)),"","NQC")</f>
        <v>NQC</v>
      </c>
      <c r="L844" s="3" t="str">
        <f>IF(ISERROR(VLOOKUP($A844,'2021_NQC_List-11_13'!$A$2:$T$1532,4,FALSE)),"",VLOOKUP($A844,'2021_NQC_List-11_13'!$A$2:$T$1532,18,FALSE))</f>
        <v>FC</v>
      </c>
      <c r="M844">
        <f>IF($K844="NQC",VLOOKUP($A844,'2021_NQC_List-11_13'!$A$2:$T$1532,4,FALSE),0)</f>
        <v>48</v>
      </c>
      <c r="N844">
        <f>IF($K844="NQC",VLOOKUP($A844,'2021_NQC_List-11_13'!$A$2:$T$1532,5,FALSE),0)</f>
        <v>43.2</v>
      </c>
      <c r="O844">
        <f>IF($K844="NQC",VLOOKUP($A844,'2021_NQC_List-11_13'!$A$2:$T$1532,6,FALSE),0)</f>
        <v>44</v>
      </c>
      <c r="P844">
        <f>IF($K844="NQC",VLOOKUP($A844,'2021_NQC_List-11_13'!$A$2:$T$1532,7,FALSE),0)</f>
        <v>36</v>
      </c>
      <c r="Q844">
        <f>IF($K844="NQC",VLOOKUP($A844,'2021_NQC_List-11_13'!$A$2:$T$1532,8,FALSE),0)</f>
        <v>47.2</v>
      </c>
      <c r="R844">
        <f>IF($K844="NQC",VLOOKUP($A844,'2021_NQC_List-11_13'!$A$2:$T$1532,9,FALSE),0)</f>
        <v>64</v>
      </c>
      <c r="S844">
        <f>IF($K844="NQC",VLOOKUP($A844,'2021_NQC_List-11_13'!$A$2:$T$1532,10,FALSE),0)</f>
        <v>106.14</v>
      </c>
      <c r="T844">
        <f>IF($K844="NQC",VLOOKUP($A844,'2021_NQC_List-11_13'!$A$2:$T$1532,11,FALSE),0)</f>
        <v>93.2</v>
      </c>
      <c r="U844">
        <f>IF($K844="NQC",VLOOKUP($A844,'2021_NQC_List-11_13'!$A$2:$T$1532,12,FALSE),0)</f>
        <v>102</v>
      </c>
      <c r="V844">
        <f>IF($K844="NQC",VLOOKUP($A844,'2021_NQC_List-11_13'!$A$2:$T$1532,13,FALSE),0)</f>
        <v>88.4</v>
      </c>
      <c r="W844">
        <f>IF($K844="NQC",VLOOKUP($A844,'2021_NQC_List-11_13'!$A$2:$T$1532,14,FALSE),0)</f>
        <v>30.4</v>
      </c>
      <c r="X844">
        <f>IF($K844="NQC",VLOOKUP($A844,'2021_NQC_List-11_13'!$A$2:$T$1532,15,FALSE),0)</f>
        <v>64</v>
      </c>
      <c r="Y844" t="str">
        <f t="shared" si="27"/>
        <v>Hydro-Large Hydro</v>
      </c>
      <c r="AA844" t="s">
        <v>4341</v>
      </c>
    </row>
    <row r="845" spans="1:27" x14ac:dyDescent="0.3">
      <c r="A845" t="str">
        <f>'OASIS-11_26'!E877</f>
        <v>GARNET_2_WIND5</v>
      </c>
      <c r="B845" t="str">
        <f>'OASIS-11_26'!G877</f>
        <v>Eastwind</v>
      </c>
      <c r="C845" t="str">
        <f>VLOOKUP($A845,'OASIS-11_26'!$E$2:$R$1556,2,FALSE)</f>
        <v>GEN</v>
      </c>
      <c r="D845" s="1">
        <f>VLOOKUP($A845,'OASIS-11_26'!$E$2:$R$1556,11,FALSE)</f>
        <v>42430</v>
      </c>
      <c r="E845" s="3">
        <f t="shared" si="26"/>
        <v>2016</v>
      </c>
      <c r="F845" t="str">
        <f>VLOOKUP($A845,'OASIS-11_26'!$E$2:$R$1556,9,FALSE)</f>
        <v>WIND</v>
      </c>
      <c r="G845" t="str">
        <f>VLOOKUP($A845,'OASIS-11_26'!$E$2:$R$1556,8,FALSE)</f>
        <v>WIND</v>
      </c>
      <c r="H845">
        <f>VLOOKUP($A845,'OASIS-11_26'!$E$2:$R$1556,4,FALSE)</f>
        <v>3</v>
      </c>
      <c r="I845">
        <f>VLOOKUP($A845,'OASIS-11_26'!$E$2:$R$1556,5,FALSE)</f>
        <v>3</v>
      </c>
      <c r="J845" t="str">
        <f>VLOOKUP($A845,'OASIS-11_26'!$E$2:$R$1556,6,FALSE)</f>
        <v>SCE</v>
      </c>
      <c r="K845" t="str">
        <f>IF(ISERROR(VLOOKUP($A845,'2021_NQC_List-11_13'!$A$2:$T$1532,4,FALSE)),"","NQC")</f>
        <v>NQC</v>
      </c>
      <c r="L845" s="3" t="str">
        <f>IF(ISERROR(VLOOKUP($A845,'2021_NQC_List-11_13'!$A$2:$T$1532,4,FALSE)),"",VLOOKUP($A845,'2021_NQC_List-11_13'!$A$2:$T$1532,18,FALSE))</f>
        <v>FC</v>
      </c>
      <c r="M845">
        <f>IF($K845="NQC",VLOOKUP($A845,'2021_NQC_List-11_13'!$A$2:$T$1532,4,FALSE),0)</f>
        <v>0.42</v>
      </c>
      <c r="N845">
        <f>IF($K845="NQC",VLOOKUP($A845,'2021_NQC_List-11_13'!$A$2:$T$1532,5,FALSE),0)</f>
        <v>0.36</v>
      </c>
      <c r="O845">
        <f>IF($K845="NQC",VLOOKUP($A845,'2021_NQC_List-11_13'!$A$2:$T$1532,6,FALSE),0)</f>
        <v>0.84</v>
      </c>
      <c r="P845">
        <f>IF($K845="NQC",VLOOKUP($A845,'2021_NQC_List-11_13'!$A$2:$T$1532,7,FALSE),0)</f>
        <v>0.75</v>
      </c>
      <c r="Q845">
        <f>IF($K845="NQC",VLOOKUP($A845,'2021_NQC_List-11_13'!$A$2:$T$1532,8,FALSE),0)</f>
        <v>0.75</v>
      </c>
      <c r="R845">
        <f>IF($K845="NQC",VLOOKUP($A845,'2021_NQC_List-11_13'!$A$2:$T$1532,9,FALSE),0)</f>
        <v>0.99</v>
      </c>
      <c r="S845">
        <f>IF($K845="NQC",VLOOKUP($A845,'2021_NQC_List-11_13'!$A$2:$T$1532,10,FALSE),0)</f>
        <v>0.69</v>
      </c>
      <c r="T845">
        <f>IF($K845="NQC",VLOOKUP($A845,'2021_NQC_List-11_13'!$A$2:$T$1532,11,FALSE),0)</f>
        <v>0.63</v>
      </c>
      <c r="U845">
        <f>IF($K845="NQC",VLOOKUP($A845,'2021_NQC_List-11_13'!$A$2:$T$1532,12,FALSE),0)</f>
        <v>0.45</v>
      </c>
      <c r="V845">
        <f>IF($K845="NQC",VLOOKUP($A845,'2021_NQC_List-11_13'!$A$2:$T$1532,13,FALSE),0)</f>
        <v>0.24</v>
      </c>
      <c r="W845">
        <f>IF($K845="NQC",VLOOKUP($A845,'2021_NQC_List-11_13'!$A$2:$T$1532,14,FALSE),0)</f>
        <v>0.36</v>
      </c>
      <c r="X845">
        <f>IF($K845="NQC",VLOOKUP($A845,'2021_NQC_List-11_13'!$A$2:$T$1532,15,FALSE),0)</f>
        <v>0.39</v>
      </c>
      <c r="Y845" t="str">
        <f t="shared" si="27"/>
        <v>Non-Hydro</v>
      </c>
      <c r="AA845" t="s">
        <v>4341</v>
      </c>
    </row>
    <row r="846" spans="1:27" x14ac:dyDescent="0.3">
      <c r="A846" t="str">
        <f>'OASIS-11_26'!E878</f>
        <v>DEADCK_1_UNIT</v>
      </c>
      <c r="B846" t="str">
        <f>'OASIS-11_26'!G878</f>
        <v>DEADCK_1_UNIT</v>
      </c>
      <c r="C846" t="str">
        <f>VLOOKUP($A846,'OASIS-11_26'!$E$2:$R$1556,2,FALSE)</f>
        <v>GEN</v>
      </c>
      <c r="D846" s="1">
        <f>VLOOKUP($A846,'OASIS-11_26'!$E$2:$R$1556,11,FALSE)</f>
        <v>32902</v>
      </c>
      <c r="E846" s="3">
        <f t="shared" si="26"/>
        <v>1990</v>
      </c>
      <c r="F846" t="str">
        <f>VLOOKUP($A846,'OASIS-11_26'!$E$2:$R$1556,9,FALSE)</f>
        <v>WATER</v>
      </c>
      <c r="G846" t="str">
        <f>VLOOKUP($A846,'OASIS-11_26'!$E$2:$R$1556,8,FALSE)</f>
        <v>HYDRO</v>
      </c>
      <c r="H846">
        <f>VLOOKUP($A846,'OASIS-11_26'!$E$2:$R$1556,4,FALSE)</f>
        <v>2</v>
      </c>
      <c r="I846">
        <f>VLOOKUP($A846,'OASIS-11_26'!$E$2:$R$1556,5,FALSE)</f>
        <v>2</v>
      </c>
      <c r="J846" t="str">
        <f>VLOOKUP($A846,'OASIS-11_26'!$E$2:$R$1556,6,FALSE)</f>
        <v>PGAE</v>
      </c>
      <c r="K846" t="str">
        <f>IF(ISERROR(VLOOKUP($A846,'2021_NQC_List-11_13'!$A$2:$T$1532,4,FALSE)),"","NQC")</f>
        <v>NQC</v>
      </c>
      <c r="L846" s="3" t="str">
        <f>IF(ISERROR(VLOOKUP($A846,'2021_NQC_List-11_13'!$A$2:$T$1532,4,FALSE)),"",VLOOKUP($A846,'2021_NQC_List-11_13'!$A$2:$T$1532,18,FALSE))</f>
        <v>FC</v>
      </c>
      <c r="M846">
        <f>IF($K846="NQC",VLOOKUP($A846,'2021_NQC_List-11_13'!$A$2:$T$1532,4,FALSE),0)</f>
        <v>0.74</v>
      </c>
      <c r="N846">
        <f>IF($K846="NQC",VLOOKUP($A846,'2021_NQC_List-11_13'!$A$2:$T$1532,5,FALSE),0)</f>
        <v>1.02</v>
      </c>
      <c r="O846">
        <f>IF($K846="NQC",VLOOKUP($A846,'2021_NQC_List-11_13'!$A$2:$T$1532,6,FALSE),0)</f>
        <v>1.1200000000000001</v>
      </c>
      <c r="P846">
        <f>IF($K846="NQC",VLOOKUP($A846,'2021_NQC_List-11_13'!$A$2:$T$1532,7,FALSE),0)</f>
        <v>0.88</v>
      </c>
      <c r="Q846">
        <f>IF($K846="NQC",VLOOKUP($A846,'2021_NQC_List-11_13'!$A$2:$T$1532,8,FALSE),0)</f>
        <v>0.24</v>
      </c>
      <c r="R846">
        <f>IF($K846="NQC",VLOOKUP($A846,'2021_NQC_List-11_13'!$A$2:$T$1532,9,FALSE),0)</f>
        <v>0.26</v>
      </c>
      <c r="S846">
        <f>IF($K846="NQC",VLOOKUP($A846,'2021_NQC_List-11_13'!$A$2:$T$1532,10,FALSE),0)</f>
        <v>0.1</v>
      </c>
      <c r="T846">
        <f>IF($K846="NQC",VLOOKUP($A846,'2021_NQC_List-11_13'!$A$2:$T$1532,11,FALSE),0)</f>
        <v>0.02</v>
      </c>
      <c r="U846">
        <f>IF($K846="NQC",VLOOKUP($A846,'2021_NQC_List-11_13'!$A$2:$T$1532,12,FALSE),0)</f>
        <v>0</v>
      </c>
      <c r="V846">
        <f>IF($K846="NQC",VLOOKUP($A846,'2021_NQC_List-11_13'!$A$2:$T$1532,13,FALSE),0)</f>
        <v>0.01</v>
      </c>
      <c r="W846">
        <f>IF($K846="NQC",VLOOKUP($A846,'2021_NQC_List-11_13'!$A$2:$T$1532,14,FALSE),0)</f>
        <v>0.01</v>
      </c>
      <c r="X846">
        <f>IF($K846="NQC",VLOOKUP($A846,'2021_NQC_List-11_13'!$A$2:$T$1532,15,FALSE),0)</f>
        <v>0.08</v>
      </c>
      <c r="Y846" t="str">
        <f t="shared" si="27"/>
        <v>Hydro-Small Hydro</v>
      </c>
      <c r="AA846" t="s">
        <v>4341</v>
      </c>
    </row>
    <row r="847" spans="1:27" x14ac:dyDescent="0.3">
      <c r="A847" t="str">
        <f>'OASIS-11_26'!E879</f>
        <v>CEDUCR_2_SOLAR4</v>
      </c>
      <c r="B847" t="str">
        <f>'OASIS-11_26'!G879</f>
        <v>Ducor Solar 4</v>
      </c>
      <c r="C847" t="str">
        <f>VLOOKUP($A847,'OASIS-11_26'!$E$2:$R$1556,2,FALSE)</f>
        <v>GEN</v>
      </c>
      <c r="D847" s="1">
        <f>VLOOKUP($A847,'OASIS-11_26'!$E$2:$R$1556,11,FALSE)</f>
        <v>42727</v>
      </c>
      <c r="E847" s="3">
        <f t="shared" si="26"/>
        <v>2016</v>
      </c>
      <c r="F847" t="str">
        <f>VLOOKUP($A847,'OASIS-11_26'!$E$2:$R$1556,9,FALSE)</f>
        <v>SUN</v>
      </c>
      <c r="G847" t="str">
        <f>VLOOKUP($A847,'OASIS-11_26'!$E$2:$R$1556,8,FALSE)</f>
        <v>PHOTO VOLTAIC</v>
      </c>
      <c r="H847">
        <f>VLOOKUP($A847,'OASIS-11_26'!$E$2:$R$1556,4,FALSE)</f>
        <v>20</v>
      </c>
      <c r="I847">
        <f>VLOOKUP($A847,'OASIS-11_26'!$E$2:$R$1556,5,FALSE)</f>
        <v>20</v>
      </c>
      <c r="J847" t="str">
        <f>VLOOKUP($A847,'OASIS-11_26'!$E$2:$R$1556,6,FALSE)</f>
        <v>SCE</v>
      </c>
      <c r="K847" t="str">
        <f>IF(ISERROR(VLOOKUP($A847,'2021_NQC_List-11_13'!$A$2:$T$1532,4,FALSE)),"","NQC")</f>
        <v>NQC</v>
      </c>
      <c r="L847" s="3" t="str">
        <f>IF(ISERROR(VLOOKUP($A847,'2021_NQC_List-11_13'!$A$2:$T$1532,4,FALSE)),"",VLOOKUP($A847,'2021_NQC_List-11_13'!$A$2:$T$1532,18,FALSE))</f>
        <v>EO</v>
      </c>
      <c r="M847">
        <f>IF($K847="NQC",VLOOKUP($A847,'2021_NQC_List-11_13'!$A$2:$T$1532,4,FALSE),0)</f>
        <v>0</v>
      </c>
      <c r="N847">
        <f>IF($K847="NQC",VLOOKUP($A847,'2021_NQC_List-11_13'!$A$2:$T$1532,5,FALSE),0)</f>
        <v>0</v>
      </c>
      <c r="O847">
        <f>IF($K847="NQC",VLOOKUP($A847,'2021_NQC_List-11_13'!$A$2:$T$1532,6,FALSE),0)</f>
        <v>0</v>
      </c>
      <c r="P847">
        <f>IF($K847="NQC",VLOOKUP($A847,'2021_NQC_List-11_13'!$A$2:$T$1532,7,FALSE),0)</f>
        <v>0</v>
      </c>
      <c r="Q847">
        <f>IF($K847="NQC",VLOOKUP($A847,'2021_NQC_List-11_13'!$A$2:$T$1532,8,FALSE),0)</f>
        <v>0</v>
      </c>
      <c r="R847">
        <f>IF($K847="NQC",VLOOKUP($A847,'2021_NQC_List-11_13'!$A$2:$T$1532,9,FALSE),0)</f>
        <v>0</v>
      </c>
      <c r="S847">
        <f>IF($K847="NQC",VLOOKUP($A847,'2021_NQC_List-11_13'!$A$2:$T$1532,10,FALSE),0)</f>
        <v>0</v>
      </c>
      <c r="T847">
        <f>IF($K847="NQC",VLOOKUP($A847,'2021_NQC_List-11_13'!$A$2:$T$1532,11,FALSE),0)</f>
        <v>0</v>
      </c>
      <c r="U847">
        <f>IF($K847="NQC",VLOOKUP($A847,'2021_NQC_List-11_13'!$A$2:$T$1532,12,FALSE),0)</f>
        <v>0</v>
      </c>
      <c r="V847">
        <f>IF($K847="NQC",VLOOKUP($A847,'2021_NQC_List-11_13'!$A$2:$T$1532,13,FALSE),0)</f>
        <v>0</v>
      </c>
      <c r="W847">
        <f>IF($K847="NQC",VLOOKUP($A847,'2021_NQC_List-11_13'!$A$2:$T$1532,14,FALSE),0)</f>
        <v>0</v>
      </c>
      <c r="X847">
        <f>IF($K847="NQC",VLOOKUP($A847,'2021_NQC_List-11_13'!$A$2:$T$1532,15,FALSE),0)</f>
        <v>0</v>
      </c>
      <c r="Y847" t="str">
        <f t="shared" si="27"/>
        <v>Non-Hydro</v>
      </c>
      <c r="AA847" t="s">
        <v>4341</v>
      </c>
    </row>
    <row r="848" spans="1:27" x14ac:dyDescent="0.3">
      <c r="A848" t="str">
        <f>'OASIS-11_26'!E880</f>
        <v>KELSO_2_UNITS</v>
      </c>
      <c r="B848" t="str">
        <f>'OASIS-11_26'!G880</f>
        <v>Mariposa Energy</v>
      </c>
      <c r="C848" t="str">
        <f>VLOOKUP($A848,'OASIS-11_26'!$E$2:$R$1556,2,FALSE)</f>
        <v>GEN</v>
      </c>
      <c r="D848" s="1">
        <f>VLOOKUP($A848,'OASIS-11_26'!$E$2:$R$1556,11,FALSE)</f>
        <v>41183</v>
      </c>
      <c r="E848" s="3">
        <f t="shared" si="26"/>
        <v>2012</v>
      </c>
      <c r="F848" t="str">
        <f>VLOOKUP($A848,'OASIS-11_26'!$E$2:$R$1556,9,FALSE)</f>
        <v>NATURAL GAS</v>
      </c>
      <c r="G848" t="str">
        <f>VLOOKUP($A848,'OASIS-11_26'!$E$2:$R$1556,8,FALSE)</f>
        <v>COMBUSTION TURBINE</v>
      </c>
      <c r="H848">
        <f>VLOOKUP($A848,'OASIS-11_26'!$E$2:$R$1556,4,FALSE)</f>
        <v>198.03</v>
      </c>
      <c r="I848">
        <f>VLOOKUP($A848,'OASIS-11_26'!$E$2:$R$1556,5,FALSE)</f>
        <v>0</v>
      </c>
      <c r="J848" t="str">
        <f>VLOOKUP($A848,'OASIS-11_26'!$E$2:$R$1556,6,FALSE)</f>
        <v>PGAE</v>
      </c>
      <c r="K848" t="str">
        <f>IF(ISERROR(VLOOKUP($A848,'2021_NQC_List-11_13'!$A$2:$T$1532,4,FALSE)),"","NQC")</f>
        <v>NQC</v>
      </c>
      <c r="L848" s="3" t="str">
        <f>IF(ISERROR(VLOOKUP($A848,'2021_NQC_List-11_13'!$A$2:$T$1532,4,FALSE)),"",VLOOKUP($A848,'2021_NQC_List-11_13'!$A$2:$T$1532,18,FALSE))</f>
        <v>FC</v>
      </c>
      <c r="M848">
        <f>IF($K848="NQC",VLOOKUP($A848,'2021_NQC_List-11_13'!$A$2:$T$1532,4,FALSE),0)</f>
        <v>198.03</v>
      </c>
      <c r="N848">
        <f>IF($K848="NQC",VLOOKUP($A848,'2021_NQC_List-11_13'!$A$2:$T$1532,5,FALSE),0)</f>
        <v>198.03</v>
      </c>
      <c r="O848">
        <f>IF($K848="NQC",VLOOKUP($A848,'2021_NQC_List-11_13'!$A$2:$T$1532,6,FALSE),0)</f>
        <v>198.03</v>
      </c>
      <c r="P848">
        <f>IF($K848="NQC",VLOOKUP($A848,'2021_NQC_List-11_13'!$A$2:$T$1532,7,FALSE),0)</f>
        <v>198.03</v>
      </c>
      <c r="Q848">
        <f>IF($K848="NQC",VLOOKUP($A848,'2021_NQC_List-11_13'!$A$2:$T$1532,8,FALSE),0)</f>
        <v>194.59</v>
      </c>
      <c r="R848">
        <f>IF($K848="NQC",VLOOKUP($A848,'2021_NQC_List-11_13'!$A$2:$T$1532,9,FALSE),0)</f>
        <v>192.24</v>
      </c>
      <c r="S848">
        <f>IF($K848="NQC",VLOOKUP($A848,'2021_NQC_List-11_13'!$A$2:$T$1532,10,FALSE),0)</f>
        <v>194.59</v>
      </c>
      <c r="T848">
        <f>IF($K848="NQC",VLOOKUP($A848,'2021_NQC_List-11_13'!$A$2:$T$1532,11,FALSE),0)</f>
        <v>192.27</v>
      </c>
      <c r="U848">
        <f>IF($K848="NQC",VLOOKUP($A848,'2021_NQC_List-11_13'!$A$2:$T$1532,12,FALSE),0)</f>
        <v>193.09</v>
      </c>
      <c r="V848">
        <f>IF($K848="NQC",VLOOKUP($A848,'2021_NQC_List-11_13'!$A$2:$T$1532,13,FALSE),0)</f>
        <v>194.91</v>
      </c>
      <c r="W848">
        <f>IF($K848="NQC",VLOOKUP($A848,'2021_NQC_List-11_13'!$A$2:$T$1532,14,FALSE),0)</f>
        <v>196.93</v>
      </c>
      <c r="X848">
        <f>IF($K848="NQC",VLOOKUP($A848,'2021_NQC_List-11_13'!$A$2:$T$1532,15,FALSE),0)</f>
        <v>198.03</v>
      </c>
      <c r="Y848" t="str">
        <f t="shared" si="27"/>
        <v>Non-Hydro</v>
      </c>
      <c r="AA848" t="s">
        <v>4341</v>
      </c>
    </row>
    <row r="849" spans="1:28" x14ac:dyDescent="0.3">
      <c r="A849" t="str">
        <f>'OASIS-11_26'!E881</f>
        <v>SAUGUS_7_CHIQCN</v>
      </c>
      <c r="B849" t="str">
        <f>'OASIS-11_26'!G881</f>
        <v>Chiquita Canyon Landfill Fac</v>
      </c>
      <c r="C849" t="str">
        <f>VLOOKUP($A849,'OASIS-11_26'!$E$2:$R$1556,2,FALSE)</f>
        <v>GEN</v>
      </c>
      <c r="D849" s="1">
        <f>VLOOKUP($A849,'OASIS-11_26'!$E$2:$R$1556,11,FALSE)</f>
        <v>40505</v>
      </c>
      <c r="E849" s="3">
        <f t="shared" si="26"/>
        <v>2010</v>
      </c>
      <c r="F849" t="str">
        <f>VLOOKUP($A849,'OASIS-11_26'!$E$2:$R$1556,9,FALSE)</f>
        <v>BIOGAS</v>
      </c>
      <c r="G849" t="str">
        <f>VLOOKUP($A849,'OASIS-11_26'!$E$2:$R$1556,8,FALSE)</f>
        <v>COMBUSTION TURBINE</v>
      </c>
      <c r="H849">
        <f>VLOOKUP($A849,'OASIS-11_26'!$E$2:$R$1556,4,FALSE)</f>
        <v>8</v>
      </c>
      <c r="I849">
        <f>VLOOKUP($A849,'OASIS-11_26'!$E$2:$R$1556,5,FALSE)</f>
        <v>9.1999999999999993</v>
      </c>
      <c r="J849" t="str">
        <f>VLOOKUP($A849,'OASIS-11_26'!$E$2:$R$1556,6,FALSE)</f>
        <v>SCE</v>
      </c>
      <c r="K849" t="str">
        <f>IF(ISERROR(VLOOKUP($A849,'2021_NQC_List-11_13'!$A$2:$T$1532,4,FALSE)),"","NQC")</f>
        <v>NQC</v>
      </c>
      <c r="L849" s="3" t="str">
        <f>IF(ISERROR(VLOOKUP($A849,'2021_NQC_List-11_13'!$A$2:$T$1532,4,FALSE)),"",VLOOKUP($A849,'2021_NQC_List-11_13'!$A$2:$T$1532,18,FALSE))</f>
        <v>FC</v>
      </c>
      <c r="M849">
        <f>IF($K849="NQC",VLOOKUP($A849,'2021_NQC_List-11_13'!$A$2:$T$1532,4,FALSE),0)</f>
        <v>6.55</v>
      </c>
      <c r="N849">
        <f>IF($K849="NQC",VLOOKUP($A849,'2021_NQC_List-11_13'!$A$2:$T$1532,5,FALSE),0)</f>
        <v>6.23</v>
      </c>
      <c r="O849">
        <f>IF($K849="NQC",VLOOKUP($A849,'2021_NQC_List-11_13'!$A$2:$T$1532,6,FALSE),0)</f>
        <v>6.39</v>
      </c>
      <c r="P849">
        <f>IF($K849="NQC",VLOOKUP($A849,'2021_NQC_List-11_13'!$A$2:$T$1532,7,FALSE),0)</f>
        <v>5.12</v>
      </c>
      <c r="Q849">
        <f>IF($K849="NQC",VLOOKUP($A849,'2021_NQC_List-11_13'!$A$2:$T$1532,8,FALSE),0)</f>
        <v>5.78</v>
      </c>
      <c r="R849">
        <f>IF($K849="NQC",VLOOKUP($A849,'2021_NQC_List-11_13'!$A$2:$T$1532,9,FALSE),0)</f>
        <v>5.64</v>
      </c>
      <c r="S849">
        <f>IF($K849="NQC",VLOOKUP($A849,'2021_NQC_List-11_13'!$A$2:$T$1532,10,FALSE),0)</f>
        <v>5.14</v>
      </c>
      <c r="T849">
        <f>IF($K849="NQC",VLOOKUP($A849,'2021_NQC_List-11_13'!$A$2:$T$1532,11,FALSE),0)</f>
        <v>5.59</v>
      </c>
      <c r="U849">
        <f>IF($K849="NQC",VLOOKUP($A849,'2021_NQC_List-11_13'!$A$2:$T$1532,12,FALSE),0)</f>
        <v>4.97</v>
      </c>
      <c r="V849">
        <f>IF($K849="NQC",VLOOKUP($A849,'2021_NQC_List-11_13'!$A$2:$T$1532,13,FALSE),0)</f>
        <v>5.08</v>
      </c>
      <c r="W849">
        <f>IF($K849="NQC",VLOOKUP($A849,'2021_NQC_List-11_13'!$A$2:$T$1532,14,FALSE),0)</f>
        <v>5.98</v>
      </c>
      <c r="X849">
        <f>IF($K849="NQC",VLOOKUP($A849,'2021_NQC_List-11_13'!$A$2:$T$1532,15,FALSE),0)</f>
        <v>5.59</v>
      </c>
      <c r="Y849" t="str">
        <f t="shared" si="27"/>
        <v>Non-Hydro</v>
      </c>
      <c r="AA849" t="s">
        <v>4341</v>
      </c>
    </row>
    <row r="850" spans="1:28" x14ac:dyDescent="0.3">
      <c r="A850" t="str">
        <f>'OASIS-11_26'!E882</f>
        <v>SCEC_1_PDRP117</v>
      </c>
      <c r="B850" t="str">
        <f>'OASIS-11_26'!G882</f>
        <v>SCEC_1_PDRP117</v>
      </c>
      <c r="C850" t="str">
        <f>VLOOKUP($A850,'OASIS-11_26'!$E$2:$R$1556,2,FALSE)</f>
        <v>GEN</v>
      </c>
      <c r="D850" s="1">
        <f>VLOOKUP($A850,'OASIS-11_26'!$E$2:$R$1556,11,FALSE)</f>
        <v>0</v>
      </c>
      <c r="E850" s="3" t="str">
        <f t="shared" si="26"/>
        <v/>
      </c>
      <c r="F850" t="str">
        <f>VLOOKUP($A850,'OASIS-11_26'!$E$2:$R$1556,9,FALSE)</f>
        <v>OTHER</v>
      </c>
      <c r="G850" t="str">
        <f>VLOOKUP($A850,'OASIS-11_26'!$E$2:$R$1556,8,FALSE)</f>
        <v>OTHER</v>
      </c>
      <c r="H850">
        <f>VLOOKUP($A850,'OASIS-11_26'!$E$2:$R$1556,4,FALSE)</f>
        <v>0.99</v>
      </c>
      <c r="I850">
        <f>VLOOKUP($A850,'OASIS-11_26'!$E$2:$R$1556,5,FALSE)</f>
        <v>0</v>
      </c>
      <c r="J850" t="str">
        <f>VLOOKUP($A850,'OASIS-11_26'!$E$2:$R$1556,6,FALSE)</f>
        <v>SCE</v>
      </c>
      <c r="K850" t="str">
        <f>IF(ISERROR(VLOOKUP($A850,'2021_NQC_List-11_13'!$A$2:$T$1532,4,FALSE)),"","NQC")</f>
        <v>NQC</v>
      </c>
      <c r="L850" s="3" t="str">
        <f>IF(ISERROR(VLOOKUP($A850,'2021_NQC_List-11_13'!$A$2:$T$1532,4,FALSE)),"",VLOOKUP($A850,'2021_NQC_List-11_13'!$A$2:$T$1532,18,FALSE))</f>
        <v>FC</v>
      </c>
      <c r="M850">
        <f>IF($K850="NQC",VLOOKUP($A850,'2021_NQC_List-11_13'!$A$2:$T$1532,4,FALSE),0)</f>
        <v>0.4</v>
      </c>
      <c r="N850">
        <f>IF($K850="NQC",VLOOKUP($A850,'2021_NQC_List-11_13'!$A$2:$T$1532,5,FALSE),0)</f>
        <v>0</v>
      </c>
      <c r="O850">
        <f>IF($K850="NQC",VLOOKUP($A850,'2021_NQC_List-11_13'!$A$2:$T$1532,6,FALSE),0)</f>
        <v>0</v>
      </c>
      <c r="P850">
        <f>IF($K850="NQC",VLOOKUP($A850,'2021_NQC_List-11_13'!$A$2:$T$1532,7,FALSE),0)</f>
        <v>0</v>
      </c>
      <c r="Q850">
        <f>IF($K850="NQC",VLOOKUP($A850,'2021_NQC_List-11_13'!$A$2:$T$1532,8,FALSE),0)</f>
        <v>0</v>
      </c>
      <c r="R850">
        <f>IF($K850="NQC",VLOOKUP($A850,'2021_NQC_List-11_13'!$A$2:$T$1532,9,FALSE),0)</f>
        <v>0</v>
      </c>
      <c r="S850">
        <f>IF($K850="NQC",VLOOKUP($A850,'2021_NQC_List-11_13'!$A$2:$T$1532,10,FALSE),0)</f>
        <v>0</v>
      </c>
      <c r="T850">
        <f>IF($K850="NQC",VLOOKUP($A850,'2021_NQC_List-11_13'!$A$2:$T$1532,11,FALSE),0)</f>
        <v>0</v>
      </c>
      <c r="U850">
        <f>IF($K850="NQC",VLOOKUP($A850,'2021_NQC_List-11_13'!$A$2:$T$1532,12,FALSE),0)</f>
        <v>0</v>
      </c>
      <c r="V850">
        <f>IF($K850="NQC",VLOOKUP($A850,'2021_NQC_List-11_13'!$A$2:$T$1532,13,FALSE),0)</f>
        <v>0</v>
      </c>
      <c r="W850">
        <f>IF($K850="NQC",VLOOKUP($A850,'2021_NQC_List-11_13'!$A$2:$T$1532,14,FALSE),0)</f>
        <v>0</v>
      </c>
      <c r="X850">
        <f>IF($K850="NQC",VLOOKUP($A850,'2021_NQC_List-11_13'!$A$2:$T$1532,15,FALSE),0)</f>
        <v>0</v>
      </c>
      <c r="Y850" t="str">
        <f t="shared" si="27"/>
        <v>Non-Hydro</v>
      </c>
      <c r="Z850" t="s">
        <v>4361</v>
      </c>
      <c r="AA850" t="s">
        <v>4341</v>
      </c>
    </row>
    <row r="851" spans="1:28" x14ac:dyDescent="0.3">
      <c r="A851" t="str">
        <f>'OASIS-11_26'!E883</f>
        <v>POTTER_6_UNITS</v>
      </c>
      <c r="B851" t="str">
        <f>'OASIS-11_26'!G883</f>
        <v>Potter Valley</v>
      </c>
      <c r="C851" t="str">
        <f>VLOOKUP($A851,'OASIS-11_26'!$E$2:$R$1556,2,FALSE)</f>
        <v>GEN</v>
      </c>
      <c r="D851" s="1">
        <f>VLOOKUP($A851,'OASIS-11_26'!$E$2:$R$1556,11,FALSE)</f>
        <v>3654</v>
      </c>
      <c r="E851" s="3">
        <f t="shared" si="26"/>
        <v>1910</v>
      </c>
      <c r="F851" t="str">
        <f>VLOOKUP($A851,'OASIS-11_26'!$E$2:$R$1556,9,FALSE)</f>
        <v>WATER</v>
      </c>
      <c r="G851" t="str">
        <f>VLOOKUP($A851,'OASIS-11_26'!$E$2:$R$1556,8,FALSE)</f>
        <v>HYDRO</v>
      </c>
      <c r="H851">
        <f>VLOOKUP($A851,'OASIS-11_26'!$E$2:$R$1556,4,FALSE)</f>
        <v>10.1</v>
      </c>
      <c r="I851">
        <f>VLOOKUP($A851,'OASIS-11_26'!$E$2:$R$1556,5,FALSE)</f>
        <v>9.8000000000000007</v>
      </c>
      <c r="J851" t="str">
        <f>VLOOKUP($A851,'OASIS-11_26'!$E$2:$R$1556,6,FALSE)</f>
        <v>PGAE</v>
      </c>
      <c r="K851" t="str">
        <f>IF(ISERROR(VLOOKUP($A851,'2021_NQC_List-11_13'!$A$2:$T$1532,4,FALSE)),"","NQC")</f>
        <v>NQC</v>
      </c>
      <c r="L851" s="3" t="str">
        <f>IF(ISERROR(VLOOKUP($A851,'2021_NQC_List-11_13'!$A$2:$T$1532,4,FALSE)),"",VLOOKUP($A851,'2021_NQC_List-11_13'!$A$2:$T$1532,18,FALSE))</f>
        <v>FC</v>
      </c>
      <c r="M851">
        <f>IF($K851="NQC",VLOOKUP($A851,'2021_NQC_List-11_13'!$A$2:$T$1532,4,FALSE),0)</f>
        <v>1.2</v>
      </c>
      <c r="N851">
        <f>IF($K851="NQC",VLOOKUP($A851,'2021_NQC_List-11_13'!$A$2:$T$1532,5,FALSE),0)</f>
        <v>1.49</v>
      </c>
      <c r="O851">
        <f>IF($K851="NQC",VLOOKUP($A851,'2021_NQC_List-11_13'!$A$2:$T$1532,6,FALSE),0)</f>
        <v>0.96</v>
      </c>
      <c r="P851">
        <f>IF($K851="NQC",VLOOKUP($A851,'2021_NQC_List-11_13'!$A$2:$T$1532,7,FALSE),0)</f>
        <v>1.63</v>
      </c>
      <c r="Q851">
        <f>IF($K851="NQC",VLOOKUP($A851,'2021_NQC_List-11_13'!$A$2:$T$1532,8,FALSE),0)</f>
        <v>2.81</v>
      </c>
      <c r="R851">
        <f>IF($K851="NQC",VLOOKUP($A851,'2021_NQC_List-11_13'!$A$2:$T$1532,9,FALSE),0)</f>
        <v>2.83</v>
      </c>
      <c r="S851">
        <f>IF($K851="NQC",VLOOKUP($A851,'2021_NQC_List-11_13'!$A$2:$T$1532,10,FALSE),0)</f>
        <v>2.67</v>
      </c>
      <c r="T851">
        <f>IF($K851="NQC",VLOOKUP($A851,'2021_NQC_List-11_13'!$A$2:$T$1532,11,FALSE),0)</f>
        <v>2.72</v>
      </c>
      <c r="U851">
        <f>IF($K851="NQC",VLOOKUP($A851,'2021_NQC_List-11_13'!$A$2:$T$1532,12,FALSE),0)</f>
        <v>2.5099999999999998</v>
      </c>
      <c r="V851">
        <f>IF($K851="NQC",VLOOKUP($A851,'2021_NQC_List-11_13'!$A$2:$T$1532,13,FALSE),0)</f>
        <v>1.21</v>
      </c>
      <c r="W851">
        <f>IF($K851="NQC",VLOOKUP($A851,'2021_NQC_List-11_13'!$A$2:$T$1532,14,FALSE),0)</f>
        <v>1.66</v>
      </c>
      <c r="X851">
        <f>IF($K851="NQC",VLOOKUP($A851,'2021_NQC_List-11_13'!$A$2:$T$1532,15,FALSE),0)</f>
        <v>1.8</v>
      </c>
      <c r="Y851" t="str">
        <f t="shared" si="27"/>
        <v>Hydro-Small Hydro</v>
      </c>
      <c r="AA851" t="s">
        <v>4341</v>
      </c>
    </row>
    <row r="852" spans="1:28" x14ac:dyDescent="0.3">
      <c r="A852" t="str">
        <f>'OASIS-11_26'!E885</f>
        <v>TENGEN_2_PL1X2</v>
      </c>
      <c r="B852" t="str">
        <f>'OASIS-11_26'!G885</f>
        <v>Berry Cogen 42</v>
      </c>
      <c r="C852" t="str">
        <f>VLOOKUP($A852,'OASIS-11_26'!$E$2:$R$1556,2,FALSE)</f>
        <v>GEN</v>
      </c>
      <c r="D852" s="1">
        <f>VLOOKUP($A852,'OASIS-11_26'!$E$2:$R$1556,11,FALSE)</f>
        <v>32938</v>
      </c>
      <c r="E852" s="3">
        <f t="shared" si="26"/>
        <v>1990</v>
      </c>
      <c r="F852" t="str">
        <f>VLOOKUP($A852,'OASIS-11_26'!$E$2:$R$1556,9,FALSE)</f>
        <v>NATURAL GAS</v>
      </c>
      <c r="G852" t="str">
        <f>VLOOKUP($A852,'OASIS-11_26'!$E$2:$R$1556,8,FALSE)</f>
        <v>COMBUSTION TURBINE</v>
      </c>
      <c r="H852">
        <f>VLOOKUP($A852,'OASIS-11_26'!$E$2:$R$1556,4,FALSE)</f>
        <v>40.200000000000003</v>
      </c>
      <c r="I852">
        <f>VLOOKUP($A852,'OASIS-11_26'!$E$2:$R$1556,5,FALSE)</f>
        <v>0</v>
      </c>
      <c r="J852" t="str">
        <f>VLOOKUP($A852,'OASIS-11_26'!$E$2:$R$1556,6,FALSE)</f>
        <v>SCE</v>
      </c>
      <c r="K852" t="str">
        <f>IF(ISERROR(VLOOKUP($A852,'2021_NQC_List-11_13'!$A$2:$T$1532,4,FALSE)),"","NQC")</f>
        <v>NQC</v>
      </c>
      <c r="L852" s="3" t="str">
        <f>IF(ISERROR(VLOOKUP($A852,'2021_NQC_List-11_13'!$A$2:$T$1532,4,FALSE)),"",VLOOKUP($A852,'2021_NQC_List-11_13'!$A$2:$T$1532,18,FALSE))</f>
        <v>FC</v>
      </c>
      <c r="M852">
        <f>IF($K852="NQC",VLOOKUP($A852,'2021_NQC_List-11_13'!$A$2:$T$1532,4,FALSE),0)</f>
        <v>30.42</v>
      </c>
      <c r="N852">
        <f>IF($K852="NQC",VLOOKUP($A852,'2021_NQC_List-11_13'!$A$2:$T$1532,5,FALSE),0)</f>
        <v>30.73</v>
      </c>
      <c r="O852">
        <f>IF($K852="NQC",VLOOKUP($A852,'2021_NQC_List-11_13'!$A$2:$T$1532,6,FALSE),0)</f>
        <v>36.18</v>
      </c>
      <c r="P852">
        <f>IF($K852="NQC",VLOOKUP($A852,'2021_NQC_List-11_13'!$A$2:$T$1532,7,FALSE),0)</f>
        <v>28.16</v>
      </c>
      <c r="Q852">
        <f>IF($K852="NQC",VLOOKUP($A852,'2021_NQC_List-11_13'!$A$2:$T$1532,8,FALSE),0)</f>
        <v>30.51</v>
      </c>
      <c r="R852">
        <f>IF($K852="NQC",VLOOKUP($A852,'2021_NQC_List-11_13'!$A$2:$T$1532,9,FALSE),0)</f>
        <v>37.89</v>
      </c>
      <c r="S852">
        <f>IF($K852="NQC",VLOOKUP($A852,'2021_NQC_List-11_13'!$A$2:$T$1532,10,FALSE),0)</f>
        <v>36.32</v>
      </c>
      <c r="T852">
        <f>IF($K852="NQC",VLOOKUP($A852,'2021_NQC_List-11_13'!$A$2:$T$1532,11,FALSE),0)</f>
        <v>35.130000000000003</v>
      </c>
      <c r="U852">
        <f>IF($K852="NQC",VLOOKUP($A852,'2021_NQC_List-11_13'!$A$2:$T$1532,12,FALSE),0)</f>
        <v>34.79</v>
      </c>
      <c r="V852">
        <f>IF($K852="NQC",VLOOKUP($A852,'2021_NQC_List-11_13'!$A$2:$T$1532,13,FALSE),0)</f>
        <v>34.08</v>
      </c>
      <c r="W852">
        <f>IF($K852="NQC",VLOOKUP($A852,'2021_NQC_List-11_13'!$A$2:$T$1532,14,FALSE),0)</f>
        <v>36.07</v>
      </c>
      <c r="X852">
        <f>IF($K852="NQC",VLOOKUP($A852,'2021_NQC_List-11_13'!$A$2:$T$1532,15,FALSE),0)</f>
        <v>35.42</v>
      </c>
      <c r="Y852" t="str">
        <f t="shared" si="27"/>
        <v>Non-Hydro</v>
      </c>
      <c r="AA852" t="s">
        <v>4341</v>
      </c>
    </row>
    <row r="853" spans="1:28" x14ac:dyDescent="0.3">
      <c r="A853" t="str">
        <f>'OASIS-11_26'!E886</f>
        <v>MSOLAR_2_SOLAR1</v>
      </c>
      <c r="B853" t="str">
        <f>'OASIS-11_26'!G886</f>
        <v>Mesquite Solar 1</v>
      </c>
      <c r="C853" t="str">
        <f>VLOOKUP($A853,'OASIS-11_26'!$E$2:$R$1556,2,FALSE)</f>
        <v>GEN</v>
      </c>
      <c r="D853" s="1">
        <f>VLOOKUP($A853,'OASIS-11_26'!$E$2:$R$1556,11,FALSE)</f>
        <v>41640</v>
      </c>
      <c r="E853" s="3">
        <f t="shared" si="26"/>
        <v>2014</v>
      </c>
      <c r="F853" t="str">
        <f>VLOOKUP($A853,'OASIS-11_26'!$E$2:$R$1556,9,FALSE)</f>
        <v>SUN</v>
      </c>
      <c r="G853" t="str">
        <f>VLOOKUP($A853,'OASIS-11_26'!$E$2:$R$1556,8,FALSE)</f>
        <v>PHOTO VOLTAIC</v>
      </c>
      <c r="H853">
        <f>VLOOKUP($A853,'OASIS-11_26'!$E$2:$R$1556,4,FALSE)</f>
        <v>165</v>
      </c>
      <c r="I853">
        <f>VLOOKUP($A853,'OASIS-11_26'!$E$2:$R$1556,5,FALSE)</f>
        <v>170</v>
      </c>
      <c r="J853" t="str">
        <f>VLOOKUP($A853,'OASIS-11_26'!$E$2:$R$1556,6,FALSE)</f>
        <v>SDGE</v>
      </c>
      <c r="K853" t="str">
        <f>IF(ISERROR(VLOOKUP($A853,'2021_NQC_List-11_13'!$A$2:$T$1532,4,FALSE)),"","NQC")</f>
        <v>NQC</v>
      </c>
      <c r="L853" s="3" t="str">
        <f>IF(ISERROR(VLOOKUP($A853,'2021_NQC_List-11_13'!$A$2:$T$1532,4,FALSE)),"",VLOOKUP($A853,'2021_NQC_List-11_13'!$A$2:$T$1532,18,FALSE))</f>
        <v>ID</v>
      </c>
      <c r="M853">
        <f>IF($K853="NQC",VLOOKUP($A853,'2021_NQC_List-11_13'!$A$2:$T$1532,4,FALSE),0)</f>
        <v>6.6</v>
      </c>
      <c r="N853">
        <f>IF($K853="NQC",VLOOKUP($A853,'2021_NQC_List-11_13'!$A$2:$T$1532,5,FALSE),0)</f>
        <v>4.95</v>
      </c>
      <c r="O853">
        <f>IF($K853="NQC",VLOOKUP($A853,'2021_NQC_List-11_13'!$A$2:$T$1532,6,FALSE),0)</f>
        <v>29.7</v>
      </c>
      <c r="P853">
        <f>IF($K853="NQC",VLOOKUP($A853,'2021_NQC_List-11_13'!$A$2:$T$1532,7,FALSE),0)</f>
        <v>24.75</v>
      </c>
      <c r="Q853">
        <f>IF($K853="NQC",VLOOKUP($A853,'2021_NQC_List-11_13'!$A$2:$T$1532,8,FALSE),0)</f>
        <v>26.4</v>
      </c>
      <c r="R853">
        <f>IF($K853="NQC",VLOOKUP($A853,'2021_NQC_List-11_13'!$A$2:$T$1532,9,FALSE),0)</f>
        <v>51.15</v>
      </c>
      <c r="S853">
        <f>IF($K853="NQC",VLOOKUP($A853,'2021_NQC_List-11_13'!$A$2:$T$1532,10,FALSE),0)</f>
        <v>64.349999999999994</v>
      </c>
      <c r="T853">
        <f>IF($K853="NQC",VLOOKUP($A853,'2021_NQC_List-11_13'!$A$2:$T$1532,11,FALSE),0)</f>
        <v>44.55</v>
      </c>
      <c r="U853">
        <f>IF($K853="NQC",VLOOKUP($A853,'2021_NQC_List-11_13'!$A$2:$T$1532,12,FALSE),0)</f>
        <v>23.1</v>
      </c>
      <c r="V853">
        <f>IF($K853="NQC",VLOOKUP($A853,'2021_NQC_List-11_13'!$A$2:$T$1532,13,FALSE),0)</f>
        <v>3.3</v>
      </c>
      <c r="W853">
        <f>IF($K853="NQC",VLOOKUP($A853,'2021_NQC_List-11_13'!$A$2:$T$1532,14,FALSE),0)</f>
        <v>3.3</v>
      </c>
      <c r="X853">
        <f>IF($K853="NQC",VLOOKUP($A853,'2021_NQC_List-11_13'!$A$2:$T$1532,15,FALSE),0)</f>
        <v>0</v>
      </c>
      <c r="Y853" t="str">
        <f t="shared" si="27"/>
        <v>Non-Hydro</v>
      </c>
      <c r="AA853" t="s">
        <v>4341</v>
      </c>
    </row>
    <row r="854" spans="1:28" x14ac:dyDescent="0.3">
      <c r="A854" t="str">
        <f>'OASIS-11_26'!E887</f>
        <v>VICTOR_1_VDRYFB</v>
      </c>
      <c r="B854" t="str">
        <f>'OASIS-11_26'!G887</f>
        <v xml:space="preserve">Victor Dry Farm Ranch B </v>
      </c>
      <c r="C854" t="str">
        <f>VLOOKUP($A854,'OASIS-11_26'!$E$2:$R$1556,2,FALSE)</f>
        <v>GEN</v>
      </c>
      <c r="D854" s="1">
        <f>VLOOKUP($A854,'OASIS-11_26'!$E$2:$R$1556,11,FALSE)</f>
        <v>42167</v>
      </c>
      <c r="E854" s="3">
        <f t="shared" si="26"/>
        <v>2015</v>
      </c>
      <c r="F854" t="str">
        <f>VLOOKUP($A854,'OASIS-11_26'!$E$2:$R$1556,9,FALSE)</f>
        <v>SUN</v>
      </c>
      <c r="G854" t="str">
        <f>VLOOKUP($A854,'OASIS-11_26'!$E$2:$R$1556,8,FALSE)</f>
        <v>PHOTO VOLTAIC</v>
      </c>
      <c r="H854">
        <f>VLOOKUP($A854,'OASIS-11_26'!$E$2:$R$1556,4,FALSE)</f>
        <v>5</v>
      </c>
      <c r="I854">
        <f>VLOOKUP($A854,'OASIS-11_26'!$E$2:$R$1556,5,FALSE)</f>
        <v>5</v>
      </c>
      <c r="J854" t="str">
        <f>VLOOKUP($A854,'OASIS-11_26'!$E$2:$R$1556,6,FALSE)</f>
        <v>SCE</v>
      </c>
      <c r="K854" t="str">
        <f>IF(ISERROR(VLOOKUP($A854,'2021_NQC_List-11_13'!$A$2:$T$1532,4,FALSE)),"","NQC")</f>
        <v>NQC</v>
      </c>
      <c r="L854" s="3" t="str">
        <f>IF(ISERROR(VLOOKUP($A854,'2021_NQC_List-11_13'!$A$2:$T$1532,4,FALSE)),"",VLOOKUP($A854,'2021_NQC_List-11_13'!$A$2:$T$1532,18,FALSE))</f>
        <v>EO</v>
      </c>
      <c r="M854">
        <f>IF($K854="NQC",VLOOKUP($A854,'2021_NQC_List-11_13'!$A$2:$T$1532,4,FALSE),0)</f>
        <v>0</v>
      </c>
      <c r="N854">
        <f>IF($K854="NQC",VLOOKUP($A854,'2021_NQC_List-11_13'!$A$2:$T$1532,5,FALSE),0)</f>
        <v>0</v>
      </c>
      <c r="O854">
        <f>IF($K854="NQC",VLOOKUP($A854,'2021_NQC_List-11_13'!$A$2:$T$1532,6,FALSE),0)</f>
        <v>0</v>
      </c>
      <c r="P854">
        <f>IF($K854="NQC",VLOOKUP($A854,'2021_NQC_List-11_13'!$A$2:$T$1532,7,FALSE),0)</f>
        <v>0</v>
      </c>
      <c r="Q854">
        <f>IF($K854="NQC",VLOOKUP($A854,'2021_NQC_List-11_13'!$A$2:$T$1532,8,FALSE),0)</f>
        <v>0</v>
      </c>
      <c r="R854">
        <f>IF($K854="NQC",VLOOKUP($A854,'2021_NQC_List-11_13'!$A$2:$T$1532,9,FALSE),0)</f>
        <v>0</v>
      </c>
      <c r="S854">
        <f>IF($K854="NQC",VLOOKUP($A854,'2021_NQC_List-11_13'!$A$2:$T$1532,10,FALSE),0)</f>
        <v>0</v>
      </c>
      <c r="T854">
        <f>IF($K854="NQC",VLOOKUP($A854,'2021_NQC_List-11_13'!$A$2:$T$1532,11,FALSE),0)</f>
        <v>0</v>
      </c>
      <c r="U854">
        <f>IF($K854="NQC",VLOOKUP($A854,'2021_NQC_List-11_13'!$A$2:$T$1532,12,FALSE),0)</f>
        <v>0</v>
      </c>
      <c r="V854">
        <f>IF($K854="NQC",VLOOKUP($A854,'2021_NQC_List-11_13'!$A$2:$T$1532,13,FALSE),0)</f>
        <v>0</v>
      </c>
      <c r="W854">
        <f>IF($K854="NQC",VLOOKUP($A854,'2021_NQC_List-11_13'!$A$2:$T$1532,14,FALSE),0)</f>
        <v>0</v>
      </c>
      <c r="X854">
        <f>IF($K854="NQC",VLOOKUP($A854,'2021_NQC_List-11_13'!$A$2:$T$1532,15,FALSE),0)</f>
        <v>0</v>
      </c>
      <c r="Y854" t="str">
        <f t="shared" si="27"/>
        <v>Non-Hydro</v>
      </c>
      <c r="AA854" t="s">
        <v>4341</v>
      </c>
    </row>
    <row r="855" spans="1:28" x14ac:dyDescent="0.3">
      <c r="A855" t="str">
        <f>'OASIS-11_26'!E888</f>
        <v>SUNSHN_2_LNDFL</v>
      </c>
      <c r="B855" t="str">
        <f>'OASIS-11_26'!G888</f>
        <v>Sunshine Gas Producers</v>
      </c>
      <c r="C855" t="str">
        <f>VLOOKUP($A855,'OASIS-11_26'!$E$2:$R$1556,2,FALSE)</f>
        <v>GEN</v>
      </c>
      <c r="D855" s="1">
        <f>VLOOKUP($A855,'OASIS-11_26'!$E$2:$R$1556,11,FALSE)</f>
        <v>41883</v>
      </c>
      <c r="E855" s="3">
        <f t="shared" si="26"/>
        <v>2014</v>
      </c>
      <c r="F855" t="str">
        <f>VLOOKUP($A855,'OASIS-11_26'!$E$2:$R$1556,9,FALSE)</f>
        <v>BIOGAS</v>
      </c>
      <c r="G855" t="str">
        <f>VLOOKUP($A855,'OASIS-11_26'!$E$2:$R$1556,8,FALSE)</f>
        <v>COMBUSTION TURBINE</v>
      </c>
      <c r="H855">
        <f>VLOOKUP($A855,'OASIS-11_26'!$E$2:$R$1556,4,FALSE)</f>
        <v>20</v>
      </c>
      <c r="I855">
        <f>VLOOKUP($A855,'OASIS-11_26'!$E$2:$R$1556,5,FALSE)</f>
        <v>0</v>
      </c>
      <c r="J855" t="str">
        <f>VLOOKUP($A855,'OASIS-11_26'!$E$2:$R$1556,6,FALSE)</f>
        <v>PGAE</v>
      </c>
      <c r="K855" t="str">
        <f>IF(ISERROR(VLOOKUP($A855,'2021_NQC_List-11_13'!$A$2:$T$1532,4,FALSE)),"","NQC")</f>
        <v>NQC</v>
      </c>
      <c r="L855" s="3" t="str">
        <f>IF(ISERROR(VLOOKUP($A855,'2021_NQC_List-11_13'!$A$2:$T$1532,4,FALSE)),"",VLOOKUP($A855,'2021_NQC_List-11_13'!$A$2:$T$1532,18,FALSE))</f>
        <v>ID</v>
      </c>
      <c r="M855">
        <f>IF($K855="NQC",VLOOKUP($A855,'2021_NQC_List-11_13'!$A$2:$T$1532,4,FALSE),0)</f>
        <v>18.03</v>
      </c>
      <c r="N855">
        <f>IF($K855="NQC",VLOOKUP($A855,'2021_NQC_List-11_13'!$A$2:$T$1532,5,FALSE),0)</f>
        <v>17.61</v>
      </c>
      <c r="O855">
        <f>IF($K855="NQC",VLOOKUP($A855,'2021_NQC_List-11_13'!$A$2:$T$1532,6,FALSE),0)</f>
        <v>17.600000000000001</v>
      </c>
      <c r="P855">
        <f>IF($K855="NQC",VLOOKUP($A855,'2021_NQC_List-11_13'!$A$2:$T$1532,7,FALSE),0)</f>
        <v>15.67</v>
      </c>
      <c r="Q855">
        <f>IF($K855="NQC",VLOOKUP($A855,'2021_NQC_List-11_13'!$A$2:$T$1532,8,FALSE),0)</f>
        <v>16.579999999999998</v>
      </c>
      <c r="R855">
        <f>IF($K855="NQC",VLOOKUP($A855,'2021_NQC_List-11_13'!$A$2:$T$1532,9,FALSE),0)</f>
        <v>17.3</v>
      </c>
      <c r="S855">
        <f>IF($K855="NQC",VLOOKUP($A855,'2021_NQC_List-11_13'!$A$2:$T$1532,10,FALSE),0)</f>
        <v>16.72</v>
      </c>
      <c r="T855">
        <f>IF($K855="NQC",VLOOKUP($A855,'2021_NQC_List-11_13'!$A$2:$T$1532,11,FALSE),0)</f>
        <v>16.46</v>
      </c>
      <c r="U855">
        <f>IF($K855="NQC",VLOOKUP($A855,'2021_NQC_List-11_13'!$A$2:$T$1532,12,FALSE),0)</f>
        <v>16.84</v>
      </c>
      <c r="V855">
        <f>IF($K855="NQC",VLOOKUP($A855,'2021_NQC_List-11_13'!$A$2:$T$1532,13,FALSE),0)</f>
        <v>15.18</v>
      </c>
      <c r="W855">
        <f>IF($K855="NQC",VLOOKUP($A855,'2021_NQC_List-11_13'!$A$2:$T$1532,14,FALSE),0)</f>
        <v>16.64</v>
      </c>
      <c r="X855">
        <f>IF($K855="NQC",VLOOKUP($A855,'2021_NQC_List-11_13'!$A$2:$T$1532,15,FALSE),0)</f>
        <v>17.670000000000002</v>
      </c>
      <c r="Y855" t="str">
        <f t="shared" si="27"/>
        <v>Non-Hydro</v>
      </c>
      <c r="AA855" t="s">
        <v>4341</v>
      </c>
    </row>
    <row r="856" spans="1:28" x14ac:dyDescent="0.3">
      <c r="A856" t="str">
        <f>'OASIS-11_26'!E889</f>
        <v>PWEST_1_UNIT</v>
      </c>
      <c r="B856" t="str">
        <f>'OASIS-11_26'!G889</f>
        <v>PACIFIC WEST 1 WIND GENERATION</v>
      </c>
      <c r="C856" t="str">
        <f>VLOOKUP($A856,'OASIS-11_26'!$E$2:$R$1556,2,FALSE)</f>
        <v>GEN</v>
      </c>
      <c r="D856" s="1">
        <f>VLOOKUP($A856,'OASIS-11_26'!$E$2:$R$1556,11,FALSE)</f>
        <v>0</v>
      </c>
      <c r="E856" s="3" t="str">
        <f t="shared" si="26"/>
        <v/>
      </c>
      <c r="F856" t="str">
        <f>VLOOKUP($A856,'OASIS-11_26'!$E$2:$R$1556,9,FALSE)</f>
        <v>WIND</v>
      </c>
      <c r="G856" t="str">
        <f>VLOOKUP($A856,'OASIS-11_26'!$E$2:$R$1556,8,FALSE)</f>
        <v>WIND</v>
      </c>
      <c r="H856">
        <f>VLOOKUP($A856,'OASIS-11_26'!$E$2:$R$1556,4,FALSE)</f>
        <v>2.1</v>
      </c>
      <c r="I856">
        <f>VLOOKUP($A856,'OASIS-11_26'!$E$2:$R$1556,5,FALSE)</f>
        <v>2.1</v>
      </c>
      <c r="J856" t="str">
        <f>VLOOKUP($A856,'OASIS-11_26'!$E$2:$R$1556,6,FALSE)</f>
        <v>SCE</v>
      </c>
      <c r="K856" t="str">
        <f>IF(ISERROR(VLOOKUP($A856,'2021_NQC_List-11_13'!$A$2:$T$1532,4,FALSE)),"","NQC")</f>
        <v>NQC</v>
      </c>
      <c r="L856" s="3" t="str">
        <f>IF(ISERROR(VLOOKUP($A856,'2021_NQC_List-11_13'!$A$2:$T$1532,4,FALSE)),"",VLOOKUP($A856,'2021_NQC_List-11_13'!$A$2:$T$1532,18,FALSE))</f>
        <v>FC</v>
      </c>
      <c r="M856">
        <f>IF($K856="NQC",VLOOKUP($A856,'2021_NQC_List-11_13'!$A$2:$T$1532,4,FALSE),0)</f>
        <v>0.28999999999999998</v>
      </c>
      <c r="N856">
        <f>IF($K856="NQC",VLOOKUP($A856,'2021_NQC_List-11_13'!$A$2:$T$1532,5,FALSE),0)</f>
        <v>0.25</v>
      </c>
      <c r="O856">
        <f>IF($K856="NQC",VLOOKUP($A856,'2021_NQC_List-11_13'!$A$2:$T$1532,6,FALSE),0)</f>
        <v>0.59</v>
      </c>
      <c r="P856">
        <f>IF($K856="NQC",VLOOKUP($A856,'2021_NQC_List-11_13'!$A$2:$T$1532,7,FALSE),0)</f>
        <v>0.53</v>
      </c>
      <c r="Q856">
        <f>IF($K856="NQC",VLOOKUP($A856,'2021_NQC_List-11_13'!$A$2:$T$1532,8,FALSE),0)</f>
        <v>0.53</v>
      </c>
      <c r="R856">
        <f>IF($K856="NQC",VLOOKUP($A856,'2021_NQC_List-11_13'!$A$2:$T$1532,9,FALSE),0)</f>
        <v>0.69</v>
      </c>
      <c r="S856">
        <f>IF($K856="NQC",VLOOKUP($A856,'2021_NQC_List-11_13'!$A$2:$T$1532,10,FALSE),0)</f>
        <v>0.48</v>
      </c>
      <c r="T856">
        <f>IF($K856="NQC",VLOOKUP($A856,'2021_NQC_List-11_13'!$A$2:$T$1532,11,FALSE),0)</f>
        <v>0.44</v>
      </c>
      <c r="U856">
        <f>IF($K856="NQC",VLOOKUP($A856,'2021_NQC_List-11_13'!$A$2:$T$1532,12,FALSE),0)</f>
        <v>0.32</v>
      </c>
      <c r="V856">
        <f>IF($K856="NQC",VLOOKUP($A856,'2021_NQC_List-11_13'!$A$2:$T$1532,13,FALSE),0)</f>
        <v>0.17</v>
      </c>
      <c r="W856">
        <f>IF($K856="NQC",VLOOKUP($A856,'2021_NQC_List-11_13'!$A$2:$T$1532,14,FALSE),0)</f>
        <v>0.25</v>
      </c>
      <c r="X856">
        <f>IF($K856="NQC",VLOOKUP($A856,'2021_NQC_List-11_13'!$A$2:$T$1532,15,FALSE),0)</f>
        <v>0.27</v>
      </c>
      <c r="Y856" t="str">
        <f t="shared" si="27"/>
        <v>Non-Hydro</v>
      </c>
      <c r="AA856" t="s">
        <v>4341</v>
      </c>
      <c r="AB856" s="129"/>
    </row>
    <row r="857" spans="1:28" x14ac:dyDescent="0.3">
      <c r="A857" t="str">
        <f>'OASIS-11_26'!E890</f>
        <v>SYCAMR_2_UNIT 3</v>
      </c>
      <c r="B857" t="str">
        <f>'OASIS-11_26'!G890</f>
        <v>Sycamore Cogeneration Unit 3</v>
      </c>
      <c r="C857" t="str">
        <f>VLOOKUP($A857,'OASIS-11_26'!$E$2:$R$1556,2,FALSE)</f>
        <v>GEN</v>
      </c>
      <c r="D857" s="1">
        <f>VLOOKUP($A857,'OASIS-11_26'!$E$2:$R$1556,11,FALSE)</f>
        <v>31778</v>
      </c>
      <c r="E857" s="3">
        <f t="shared" si="26"/>
        <v>1987</v>
      </c>
      <c r="F857" t="str">
        <f>VLOOKUP($A857,'OASIS-11_26'!$E$2:$R$1556,9,FALSE)</f>
        <v>NATURAL GAS</v>
      </c>
      <c r="G857" t="str">
        <f>VLOOKUP($A857,'OASIS-11_26'!$E$2:$R$1556,8,FALSE)</f>
        <v>COMBUSTION TURBINE</v>
      </c>
      <c r="H857">
        <f>VLOOKUP($A857,'OASIS-11_26'!$E$2:$R$1556,4,FALSE)</f>
        <v>78</v>
      </c>
      <c r="I857">
        <f>VLOOKUP($A857,'OASIS-11_26'!$E$2:$R$1556,5,FALSE)</f>
        <v>90</v>
      </c>
      <c r="J857" t="str">
        <f>VLOOKUP($A857,'OASIS-11_26'!$E$2:$R$1556,6,FALSE)</f>
        <v>SCE</v>
      </c>
      <c r="K857" t="str">
        <f>IF(ISERROR(VLOOKUP($A857,'2021_NQC_List-11_13'!$A$2:$T$1532,4,FALSE)),"","NQC")</f>
        <v>NQC</v>
      </c>
      <c r="L857" s="3" t="str">
        <f>IF(ISERROR(VLOOKUP($A857,'2021_NQC_List-11_13'!$A$2:$T$1532,4,FALSE)),"",VLOOKUP($A857,'2021_NQC_List-11_13'!$A$2:$T$1532,18,FALSE))</f>
        <v>FC</v>
      </c>
      <c r="M857">
        <f>IF($K857="NQC",VLOOKUP($A857,'2021_NQC_List-11_13'!$A$2:$T$1532,4,FALSE),0)</f>
        <v>78</v>
      </c>
      <c r="N857">
        <f>IF($K857="NQC",VLOOKUP($A857,'2021_NQC_List-11_13'!$A$2:$T$1532,5,FALSE),0)</f>
        <v>78</v>
      </c>
      <c r="O857">
        <f>IF($K857="NQC",VLOOKUP($A857,'2021_NQC_List-11_13'!$A$2:$T$1532,6,FALSE),0)</f>
        <v>78</v>
      </c>
      <c r="P857">
        <f>IF($K857="NQC",VLOOKUP($A857,'2021_NQC_List-11_13'!$A$2:$T$1532,7,FALSE),0)</f>
        <v>78</v>
      </c>
      <c r="Q857">
        <f>IF($K857="NQC",VLOOKUP($A857,'2021_NQC_List-11_13'!$A$2:$T$1532,8,FALSE),0)</f>
        <v>78</v>
      </c>
      <c r="R857">
        <f>IF($K857="NQC",VLOOKUP($A857,'2021_NQC_List-11_13'!$A$2:$T$1532,9,FALSE),0)</f>
        <v>78</v>
      </c>
      <c r="S857">
        <f>IF($K857="NQC",VLOOKUP($A857,'2021_NQC_List-11_13'!$A$2:$T$1532,10,FALSE),0)</f>
        <v>78</v>
      </c>
      <c r="T857">
        <f>IF($K857="NQC",VLOOKUP($A857,'2021_NQC_List-11_13'!$A$2:$T$1532,11,FALSE),0)</f>
        <v>78</v>
      </c>
      <c r="U857">
        <f>IF($K857="NQC",VLOOKUP($A857,'2021_NQC_List-11_13'!$A$2:$T$1532,12,FALSE),0)</f>
        <v>78</v>
      </c>
      <c r="V857">
        <f>IF($K857="NQC",VLOOKUP($A857,'2021_NQC_List-11_13'!$A$2:$T$1532,13,FALSE),0)</f>
        <v>78</v>
      </c>
      <c r="W857">
        <f>IF($K857="NQC",VLOOKUP($A857,'2021_NQC_List-11_13'!$A$2:$T$1532,14,FALSE),0)</f>
        <v>78</v>
      </c>
      <c r="X857">
        <f>IF($K857="NQC",VLOOKUP($A857,'2021_NQC_List-11_13'!$A$2:$T$1532,15,FALSE),0)</f>
        <v>78</v>
      </c>
      <c r="Y857" t="str">
        <f t="shared" si="27"/>
        <v>Non-Hydro</v>
      </c>
      <c r="AA857" t="s">
        <v>4341</v>
      </c>
    </row>
    <row r="858" spans="1:28" x14ac:dyDescent="0.3">
      <c r="A858" t="str">
        <f>'OASIS-11_26'!E891</f>
        <v>OLIVEP_1_SOLAR</v>
      </c>
      <c r="B858" t="str">
        <f>'OASIS-11_26'!G891</f>
        <v>White River Solar</v>
      </c>
      <c r="C858" t="str">
        <f>VLOOKUP($A858,'OASIS-11_26'!$E$2:$R$1556,2,FALSE)</f>
        <v>GEN</v>
      </c>
      <c r="D858" s="1">
        <f>VLOOKUP($A858,'OASIS-11_26'!$E$2:$R$1556,11,FALSE)</f>
        <v>41447</v>
      </c>
      <c r="E858" s="3">
        <f t="shared" si="26"/>
        <v>2013</v>
      </c>
      <c r="F858" t="str">
        <f>VLOOKUP($A858,'OASIS-11_26'!$E$2:$R$1556,9,FALSE)</f>
        <v>SUN</v>
      </c>
      <c r="G858" t="str">
        <f>VLOOKUP($A858,'OASIS-11_26'!$E$2:$R$1556,8,FALSE)</f>
        <v>PHOTO VOLTAIC</v>
      </c>
      <c r="H858">
        <f>VLOOKUP($A858,'OASIS-11_26'!$E$2:$R$1556,4,FALSE)</f>
        <v>20</v>
      </c>
      <c r="I858">
        <f>VLOOKUP($A858,'OASIS-11_26'!$E$2:$R$1556,5,FALSE)</f>
        <v>20</v>
      </c>
      <c r="J858" t="str">
        <f>VLOOKUP($A858,'OASIS-11_26'!$E$2:$R$1556,6,FALSE)</f>
        <v>PGAE</v>
      </c>
      <c r="K858" t="str">
        <f>IF(ISERROR(VLOOKUP($A858,'2021_NQC_List-11_13'!$A$2:$T$1532,4,FALSE)),"","NQC")</f>
        <v>NQC</v>
      </c>
      <c r="L858" s="3" t="str">
        <f>IF(ISERROR(VLOOKUP($A858,'2021_NQC_List-11_13'!$A$2:$T$1532,4,FALSE)),"",VLOOKUP($A858,'2021_NQC_List-11_13'!$A$2:$T$1532,18,FALSE))</f>
        <v>FC</v>
      </c>
      <c r="M858">
        <f>IF($K858="NQC",VLOOKUP($A858,'2021_NQC_List-11_13'!$A$2:$T$1532,4,FALSE),0)</f>
        <v>0.8</v>
      </c>
      <c r="N858">
        <f>IF($K858="NQC",VLOOKUP($A858,'2021_NQC_List-11_13'!$A$2:$T$1532,5,FALSE),0)</f>
        <v>0.6</v>
      </c>
      <c r="O858">
        <f>IF($K858="NQC",VLOOKUP($A858,'2021_NQC_List-11_13'!$A$2:$T$1532,6,FALSE),0)</f>
        <v>3.6</v>
      </c>
      <c r="P858">
        <f>IF($K858="NQC",VLOOKUP($A858,'2021_NQC_List-11_13'!$A$2:$T$1532,7,FALSE),0)</f>
        <v>3</v>
      </c>
      <c r="Q858">
        <f>IF($K858="NQC",VLOOKUP($A858,'2021_NQC_List-11_13'!$A$2:$T$1532,8,FALSE),0)</f>
        <v>3.2</v>
      </c>
      <c r="R858">
        <f>IF($K858="NQC",VLOOKUP($A858,'2021_NQC_List-11_13'!$A$2:$T$1532,9,FALSE),0)</f>
        <v>6.2</v>
      </c>
      <c r="S858">
        <f>IF($K858="NQC",VLOOKUP($A858,'2021_NQC_List-11_13'!$A$2:$T$1532,10,FALSE),0)</f>
        <v>7.8</v>
      </c>
      <c r="T858">
        <f>IF($K858="NQC",VLOOKUP($A858,'2021_NQC_List-11_13'!$A$2:$T$1532,11,FALSE),0)</f>
        <v>5.4</v>
      </c>
      <c r="U858">
        <f>IF($K858="NQC",VLOOKUP($A858,'2021_NQC_List-11_13'!$A$2:$T$1532,12,FALSE),0)</f>
        <v>2.8</v>
      </c>
      <c r="V858">
        <f>IF($K858="NQC",VLOOKUP($A858,'2021_NQC_List-11_13'!$A$2:$T$1532,13,FALSE),0)</f>
        <v>0.4</v>
      </c>
      <c r="W858">
        <f>IF($K858="NQC",VLOOKUP($A858,'2021_NQC_List-11_13'!$A$2:$T$1532,14,FALSE),0)</f>
        <v>0.4</v>
      </c>
      <c r="X858">
        <f>IF($K858="NQC",VLOOKUP($A858,'2021_NQC_List-11_13'!$A$2:$T$1532,15,FALSE),0)</f>
        <v>0</v>
      </c>
      <c r="Y858" t="str">
        <f t="shared" si="27"/>
        <v>Non-Hydro</v>
      </c>
      <c r="AA858" t="s">
        <v>4341</v>
      </c>
    </row>
    <row r="859" spans="1:28" x14ac:dyDescent="0.3">
      <c r="A859" t="str">
        <f>'OASIS-11_26'!E892</f>
        <v>TIFFNY_1_DILLON</v>
      </c>
      <c r="B859" t="str">
        <f>'OASIS-11_26'!G892</f>
        <v>TIFFNY_1_DILLON</v>
      </c>
      <c r="C859" t="str">
        <f>VLOOKUP($A859,'OASIS-11_26'!$E$2:$R$1556,2,FALSE)</f>
        <v>GEN</v>
      </c>
      <c r="D859" s="1">
        <f>VLOOKUP($A859,'OASIS-11_26'!$E$2:$R$1556,11,FALSE)</f>
        <v>39556</v>
      </c>
      <c r="E859" s="3">
        <f t="shared" si="26"/>
        <v>2008</v>
      </c>
      <c r="F859" t="str">
        <f>VLOOKUP($A859,'OASIS-11_26'!$E$2:$R$1556,9,FALSE)</f>
        <v>WIND</v>
      </c>
      <c r="G859" t="str">
        <f>VLOOKUP($A859,'OASIS-11_26'!$E$2:$R$1556,8,FALSE)</f>
        <v>WIND</v>
      </c>
      <c r="H859">
        <f>VLOOKUP($A859,'OASIS-11_26'!$E$2:$R$1556,4,FALSE)</f>
        <v>45</v>
      </c>
      <c r="I859">
        <f>VLOOKUP($A859,'OASIS-11_26'!$E$2:$R$1556,5,FALSE)</f>
        <v>45</v>
      </c>
      <c r="J859" t="str">
        <f>VLOOKUP($A859,'OASIS-11_26'!$E$2:$R$1556,6,FALSE)</f>
        <v>SCE</v>
      </c>
      <c r="K859" t="str">
        <f>IF(ISERROR(VLOOKUP($A859,'2021_NQC_List-11_13'!$A$2:$T$1532,4,FALSE)),"","NQC")</f>
        <v>NQC</v>
      </c>
      <c r="L859" s="3" t="str">
        <f>IF(ISERROR(VLOOKUP($A859,'2021_NQC_List-11_13'!$A$2:$T$1532,4,FALSE)),"",VLOOKUP($A859,'2021_NQC_List-11_13'!$A$2:$T$1532,18,FALSE))</f>
        <v>FC</v>
      </c>
      <c r="M859">
        <f>IF($K859="NQC",VLOOKUP($A859,'2021_NQC_List-11_13'!$A$2:$T$1532,4,FALSE),0)</f>
        <v>6.3</v>
      </c>
      <c r="N859">
        <f>IF($K859="NQC",VLOOKUP($A859,'2021_NQC_List-11_13'!$A$2:$T$1532,5,FALSE),0)</f>
        <v>5.4</v>
      </c>
      <c r="O859">
        <f>IF($K859="NQC",VLOOKUP($A859,'2021_NQC_List-11_13'!$A$2:$T$1532,6,FALSE),0)</f>
        <v>12.6</v>
      </c>
      <c r="P859">
        <f>IF($K859="NQC",VLOOKUP($A859,'2021_NQC_List-11_13'!$A$2:$T$1532,7,FALSE),0)</f>
        <v>11.25</v>
      </c>
      <c r="Q859">
        <f>IF($K859="NQC",VLOOKUP($A859,'2021_NQC_List-11_13'!$A$2:$T$1532,8,FALSE),0)</f>
        <v>11.25</v>
      </c>
      <c r="R859">
        <f>IF($K859="NQC",VLOOKUP($A859,'2021_NQC_List-11_13'!$A$2:$T$1532,9,FALSE),0)</f>
        <v>14.85</v>
      </c>
      <c r="S859">
        <f>IF($K859="NQC",VLOOKUP($A859,'2021_NQC_List-11_13'!$A$2:$T$1532,10,FALSE),0)</f>
        <v>10.35</v>
      </c>
      <c r="T859">
        <f>IF($K859="NQC",VLOOKUP($A859,'2021_NQC_List-11_13'!$A$2:$T$1532,11,FALSE),0)</f>
        <v>9.4499999999999993</v>
      </c>
      <c r="U859">
        <f>IF($K859="NQC",VLOOKUP($A859,'2021_NQC_List-11_13'!$A$2:$T$1532,12,FALSE),0)</f>
        <v>6.75</v>
      </c>
      <c r="V859">
        <f>IF($K859="NQC",VLOOKUP($A859,'2021_NQC_List-11_13'!$A$2:$T$1532,13,FALSE),0)</f>
        <v>3.6</v>
      </c>
      <c r="W859">
        <f>IF($K859="NQC",VLOOKUP($A859,'2021_NQC_List-11_13'!$A$2:$T$1532,14,FALSE),0)</f>
        <v>5.4</v>
      </c>
      <c r="X859">
        <f>IF($K859="NQC",VLOOKUP($A859,'2021_NQC_List-11_13'!$A$2:$T$1532,15,FALSE),0)</f>
        <v>5.85</v>
      </c>
      <c r="Y859" t="str">
        <f t="shared" si="27"/>
        <v>Non-Hydro</v>
      </c>
      <c r="AA859" t="s">
        <v>4341</v>
      </c>
    </row>
    <row r="860" spans="1:28" x14ac:dyDescent="0.3">
      <c r="A860" t="str">
        <f>'OASIS-11_26'!E893</f>
        <v>SMYRNA_1_DL1SR1</v>
      </c>
      <c r="B860" t="str">
        <f>'OASIS-11_26'!G893</f>
        <v>Delano Land 1</v>
      </c>
      <c r="C860" t="str">
        <f>VLOOKUP($A860,'OASIS-11_26'!$E$2:$R$1556,2,FALSE)</f>
        <v>GEN</v>
      </c>
      <c r="D860" s="1">
        <f>VLOOKUP($A860,'OASIS-11_26'!$E$2:$R$1556,11,FALSE)</f>
        <v>43097</v>
      </c>
      <c r="E860" s="3">
        <f t="shared" si="26"/>
        <v>2017</v>
      </c>
      <c r="F860" t="str">
        <f>VLOOKUP($A860,'OASIS-11_26'!$E$2:$R$1556,9,FALSE)</f>
        <v>SUN</v>
      </c>
      <c r="G860" t="str">
        <f>VLOOKUP($A860,'OASIS-11_26'!$E$2:$R$1556,8,FALSE)</f>
        <v>PHOTO VOLTAIC</v>
      </c>
      <c r="H860">
        <f>VLOOKUP($A860,'OASIS-11_26'!$E$2:$R$1556,4,FALSE)</f>
        <v>1</v>
      </c>
      <c r="I860">
        <f>VLOOKUP($A860,'OASIS-11_26'!$E$2:$R$1556,5,FALSE)</f>
        <v>1</v>
      </c>
      <c r="J860" t="str">
        <f>VLOOKUP($A860,'OASIS-11_26'!$E$2:$R$1556,6,FALSE)</f>
        <v>PGAE</v>
      </c>
      <c r="K860" t="str">
        <f>IF(ISERROR(VLOOKUP($A860,'2021_NQC_List-11_13'!$A$2:$T$1532,4,FALSE)),"","NQC")</f>
        <v>NQC</v>
      </c>
      <c r="L860" s="3" t="str">
        <f>IF(ISERROR(VLOOKUP($A860,'2021_NQC_List-11_13'!$A$2:$T$1532,4,FALSE)),"",VLOOKUP($A860,'2021_NQC_List-11_13'!$A$2:$T$1532,18,FALSE))</f>
        <v>FC</v>
      </c>
      <c r="M860">
        <f>IF($K860="NQC",VLOOKUP($A860,'2021_NQC_List-11_13'!$A$2:$T$1532,4,FALSE),0)</f>
        <v>0.04</v>
      </c>
      <c r="N860">
        <f>IF($K860="NQC",VLOOKUP($A860,'2021_NQC_List-11_13'!$A$2:$T$1532,5,FALSE),0)</f>
        <v>0.03</v>
      </c>
      <c r="O860">
        <f>IF($K860="NQC",VLOOKUP($A860,'2021_NQC_List-11_13'!$A$2:$T$1532,6,FALSE),0)</f>
        <v>0.18</v>
      </c>
      <c r="P860">
        <f>IF($K860="NQC",VLOOKUP($A860,'2021_NQC_List-11_13'!$A$2:$T$1532,7,FALSE),0)</f>
        <v>0.15</v>
      </c>
      <c r="Q860">
        <f>IF($K860="NQC",VLOOKUP($A860,'2021_NQC_List-11_13'!$A$2:$T$1532,8,FALSE),0)</f>
        <v>0.16</v>
      </c>
      <c r="R860">
        <f>IF($K860="NQC",VLOOKUP($A860,'2021_NQC_List-11_13'!$A$2:$T$1532,9,FALSE),0)</f>
        <v>0.31</v>
      </c>
      <c r="S860">
        <f>IF($K860="NQC",VLOOKUP($A860,'2021_NQC_List-11_13'!$A$2:$T$1532,10,FALSE),0)</f>
        <v>0.39</v>
      </c>
      <c r="T860">
        <f>IF($K860="NQC",VLOOKUP($A860,'2021_NQC_List-11_13'!$A$2:$T$1532,11,FALSE),0)</f>
        <v>0.27</v>
      </c>
      <c r="U860">
        <f>IF($K860="NQC",VLOOKUP($A860,'2021_NQC_List-11_13'!$A$2:$T$1532,12,FALSE),0)</f>
        <v>0.14000000000000001</v>
      </c>
      <c r="V860">
        <f>IF($K860="NQC",VLOOKUP($A860,'2021_NQC_List-11_13'!$A$2:$T$1532,13,FALSE),0)</f>
        <v>0.02</v>
      </c>
      <c r="W860">
        <f>IF($K860="NQC",VLOOKUP($A860,'2021_NQC_List-11_13'!$A$2:$T$1532,14,FALSE),0)</f>
        <v>0.02</v>
      </c>
      <c r="X860">
        <f>IF($K860="NQC",VLOOKUP($A860,'2021_NQC_List-11_13'!$A$2:$T$1532,15,FALSE),0)</f>
        <v>0</v>
      </c>
      <c r="Y860" t="str">
        <f t="shared" si="27"/>
        <v>Non-Hydro</v>
      </c>
      <c r="AA860" t="s">
        <v>4341</v>
      </c>
    </row>
    <row r="861" spans="1:28" x14ac:dyDescent="0.3">
      <c r="A861" t="str">
        <f>'OASIS-11_26'!E894</f>
        <v>BLYTHE_1_SOLAR2</v>
      </c>
      <c r="B861" t="str">
        <f>'OASIS-11_26'!G894</f>
        <v>Blythe Green 1</v>
      </c>
      <c r="C861" t="str">
        <f>VLOOKUP($A861,'OASIS-11_26'!$E$2:$R$1556,2,FALSE)</f>
        <v>GEN</v>
      </c>
      <c r="D861" s="1">
        <f>VLOOKUP($A861,'OASIS-11_26'!$E$2:$R$1556,11,FALSE)</f>
        <v>42830</v>
      </c>
      <c r="E861" s="3">
        <f t="shared" si="26"/>
        <v>2017</v>
      </c>
      <c r="F861" t="str">
        <f>VLOOKUP($A861,'OASIS-11_26'!$E$2:$R$1556,9,FALSE)</f>
        <v>SUN</v>
      </c>
      <c r="G861" t="str">
        <f>VLOOKUP($A861,'OASIS-11_26'!$E$2:$R$1556,8,FALSE)</f>
        <v>PHOTO VOLTAIC</v>
      </c>
      <c r="H861">
        <f>VLOOKUP($A861,'OASIS-11_26'!$E$2:$R$1556,4,FALSE)</f>
        <v>20</v>
      </c>
      <c r="I861">
        <f>VLOOKUP($A861,'OASIS-11_26'!$E$2:$R$1556,5,FALSE)</f>
        <v>20</v>
      </c>
      <c r="J861" t="str">
        <f>VLOOKUP($A861,'OASIS-11_26'!$E$2:$R$1556,6,FALSE)</f>
        <v>SCE</v>
      </c>
      <c r="K861" t="str">
        <f>IF(ISERROR(VLOOKUP($A861,'2021_NQC_List-11_13'!$A$2:$T$1532,4,FALSE)),"","NQC")</f>
        <v>NQC</v>
      </c>
      <c r="L861" s="3" t="str">
        <f>IF(ISERROR(VLOOKUP($A861,'2021_NQC_List-11_13'!$A$2:$T$1532,4,FALSE)),"",VLOOKUP($A861,'2021_NQC_List-11_13'!$A$2:$T$1532,18,FALSE))</f>
        <v>EO</v>
      </c>
      <c r="M861">
        <f>IF($K861="NQC",VLOOKUP($A861,'2021_NQC_List-11_13'!$A$2:$T$1532,4,FALSE),0)</f>
        <v>0</v>
      </c>
      <c r="N861">
        <f>IF($K861="NQC",VLOOKUP($A861,'2021_NQC_List-11_13'!$A$2:$T$1532,5,FALSE),0)</f>
        <v>0</v>
      </c>
      <c r="O861">
        <f>IF($K861="NQC",VLOOKUP($A861,'2021_NQC_List-11_13'!$A$2:$T$1532,6,FALSE),0)</f>
        <v>0</v>
      </c>
      <c r="P861">
        <f>IF($K861="NQC",VLOOKUP($A861,'2021_NQC_List-11_13'!$A$2:$T$1532,7,FALSE),0)</f>
        <v>0</v>
      </c>
      <c r="Q861">
        <f>IF($K861="NQC",VLOOKUP($A861,'2021_NQC_List-11_13'!$A$2:$T$1532,8,FALSE),0)</f>
        <v>0</v>
      </c>
      <c r="R861">
        <f>IF($K861="NQC",VLOOKUP($A861,'2021_NQC_List-11_13'!$A$2:$T$1532,9,FALSE),0)</f>
        <v>0</v>
      </c>
      <c r="S861">
        <f>IF($K861="NQC",VLOOKUP($A861,'2021_NQC_List-11_13'!$A$2:$T$1532,10,FALSE),0)</f>
        <v>0</v>
      </c>
      <c r="T861">
        <f>IF($K861="NQC",VLOOKUP($A861,'2021_NQC_List-11_13'!$A$2:$T$1532,11,FALSE),0)</f>
        <v>0</v>
      </c>
      <c r="U861">
        <f>IF($K861="NQC",VLOOKUP($A861,'2021_NQC_List-11_13'!$A$2:$T$1532,12,FALSE),0)</f>
        <v>0</v>
      </c>
      <c r="V861">
        <f>IF($K861="NQC",VLOOKUP($A861,'2021_NQC_List-11_13'!$A$2:$T$1532,13,FALSE),0)</f>
        <v>0</v>
      </c>
      <c r="W861">
        <f>IF($K861="NQC",VLOOKUP($A861,'2021_NQC_List-11_13'!$A$2:$T$1532,14,FALSE),0)</f>
        <v>0</v>
      </c>
      <c r="X861">
        <f>IF($K861="NQC",VLOOKUP($A861,'2021_NQC_List-11_13'!$A$2:$T$1532,15,FALSE),0)</f>
        <v>0</v>
      </c>
      <c r="Y861" t="str">
        <f t="shared" si="27"/>
        <v>Non-Hydro</v>
      </c>
      <c r="AA861" t="s">
        <v>4341</v>
      </c>
    </row>
    <row r="862" spans="1:28" x14ac:dyDescent="0.3">
      <c r="A862" t="str">
        <f>'OASIS-11_26'!E895</f>
        <v>CHARMN_2_PGONG1</v>
      </c>
      <c r="B862" t="str">
        <f>'OASIS-11_26'!G895</f>
        <v>PROCTER  AND  GAMBLE OXNARD I</v>
      </c>
      <c r="C862" t="str">
        <f>VLOOKUP($A862,'OASIS-11_26'!$E$2:$R$1556,2,FALSE)</f>
        <v>GEN</v>
      </c>
      <c r="D862" s="1">
        <f>VLOOKUP($A862,'OASIS-11_26'!$E$2:$R$1556,11,FALSE)</f>
        <v>44044</v>
      </c>
      <c r="E862" s="3">
        <f t="shared" si="26"/>
        <v>2020</v>
      </c>
      <c r="F862" t="str">
        <f>VLOOKUP($A862,'OASIS-11_26'!$E$2:$R$1556,9,FALSE)</f>
        <v>NATURAL GAS</v>
      </c>
      <c r="G862" t="str">
        <f>VLOOKUP($A862,'OASIS-11_26'!$E$2:$R$1556,8,FALSE)</f>
        <v>COMBUSTION TURBINE</v>
      </c>
      <c r="H862">
        <f>VLOOKUP($A862,'OASIS-11_26'!$E$2:$R$1556,4,FALSE)</f>
        <v>19.87</v>
      </c>
      <c r="I862">
        <f>VLOOKUP($A862,'OASIS-11_26'!$E$2:$R$1556,5,FALSE)</f>
        <v>19.899999999999999</v>
      </c>
      <c r="J862" t="str">
        <f>VLOOKUP($A862,'OASIS-11_26'!$E$2:$R$1556,6,FALSE)</f>
        <v>SCE</v>
      </c>
      <c r="K862" t="str">
        <f>IF(ISERROR(VLOOKUP($A862,'2021_NQC_List-11_13'!$A$2:$T$1532,4,FALSE)),"","NQC")</f>
        <v/>
      </c>
      <c r="L862" s="3" t="str">
        <f>IF(ISERROR(VLOOKUP($A862,'2021_NQC_List-11_13'!$A$2:$T$1532,4,FALSE)),"",VLOOKUP($A862,'2021_NQC_List-11_13'!$A$2:$T$1532,18,FALSE))</f>
        <v/>
      </c>
      <c r="M862">
        <f>IF($K862="NQC",VLOOKUP($A862,'2021_NQC_List-11_13'!$A$2:$T$1532,4,FALSE),0)</f>
        <v>0</v>
      </c>
      <c r="N862">
        <f>IF($K862="NQC",VLOOKUP($A862,'2021_NQC_List-11_13'!$A$2:$T$1532,5,FALSE),0)</f>
        <v>0</v>
      </c>
      <c r="O862">
        <f>IF($K862="NQC",VLOOKUP($A862,'2021_NQC_List-11_13'!$A$2:$T$1532,6,FALSE),0)</f>
        <v>0</v>
      </c>
      <c r="P862">
        <f>IF($K862="NQC",VLOOKUP($A862,'2021_NQC_List-11_13'!$A$2:$T$1532,7,FALSE),0)</f>
        <v>0</v>
      </c>
      <c r="Q862">
        <f>IF($K862="NQC",VLOOKUP($A862,'2021_NQC_List-11_13'!$A$2:$T$1532,8,FALSE),0)</f>
        <v>0</v>
      </c>
      <c r="R862">
        <f>IF($K862="NQC",VLOOKUP($A862,'2021_NQC_List-11_13'!$A$2:$T$1532,9,FALSE),0)</f>
        <v>0</v>
      </c>
      <c r="S862">
        <f>IF($K862="NQC",VLOOKUP($A862,'2021_NQC_List-11_13'!$A$2:$T$1532,10,FALSE),0)</f>
        <v>0</v>
      </c>
      <c r="T862">
        <f>IF($K862="NQC",VLOOKUP($A862,'2021_NQC_List-11_13'!$A$2:$T$1532,11,FALSE),0)</f>
        <v>0</v>
      </c>
      <c r="U862">
        <f>IF($K862="NQC",VLOOKUP($A862,'2021_NQC_List-11_13'!$A$2:$T$1532,12,FALSE),0)</f>
        <v>0</v>
      </c>
      <c r="V862">
        <f>IF($K862="NQC",VLOOKUP($A862,'2021_NQC_List-11_13'!$A$2:$T$1532,13,FALSE),0)</f>
        <v>0</v>
      </c>
      <c r="W862">
        <f>IF($K862="NQC",VLOOKUP($A862,'2021_NQC_List-11_13'!$A$2:$T$1532,14,FALSE),0)</f>
        <v>0</v>
      </c>
      <c r="X862">
        <f>IF($K862="NQC",VLOOKUP($A862,'2021_NQC_List-11_13'!$A$2:$T$1532,15,FALSE),0)</f>
        <v>0</v>
      </c>
      <c r="Y862" t="str">
        <f t="shared" si="27"/>
        <v>Non-Hydro</v>
      </c>
      <c r="AA862" t="s">
        <v>4341</v>
      </c>
    </row>
    <row r="863" spans="1:28" x14ac:dyDescent="0.3">
      <c r="A863" t="str">
        <f>'OASIS-11_26'!E896</f>
        <v>SCEC_1_PDRP138</v>
      </c>
      <c r="B863" t="str">
        <f>'OASIS-11_26'!G896</f>
        <v>SCEC_1_PDRP138</v>
      </c>
      <c r="C863" t="str">
        <f>VLOOKUP($A863,'OASIS-11_26'!$E$2:$R$1556,2,FALSE)</f>
        <v>GEN</v>
      </c>
      <c r="D863" s="1">
        <f>VLOOKUP($A863,'OASIS-11_26'!$E$2:$R$1556,11,FALSE)</f>
        <v>0</v>
      </c>
      <c r="E863" s="3" t="str">
        <f t="shared" si="26"/>
        <v/>
      </c>
      <c r="F863" t="str">
        <f>VLOOKUP($A863,'OASIS-11_26'!$E$2:$R$1556,9,FALSE)</f>
        <v>OTHER</v>
      </c>
      <c r="G863" t="str">
        <f>VLOOKUP($A863,'OASIS-11_26'!$E$2:$R$1556,8,FALSE)</f>
        <v>OTHER</v>
      </c>
      <c r="H863">
        <f>VLOOKUP($A863,'OASIS-11_26'!$E$2:$R$1556,4,FALSE)</f>
        <v>0.99</v>
      </c>
      <c r="I863">
        <f>VLOOKUP($A863,'OASIS-11_26'!$E$2:$R$1556,5,FALSE)</f>
        <v>0</v>
      </c>
      <c r="J863" t="str">
        <f>VLOOKUP($A863,'OASIS-11_26'!$E$2:$R$1556,6,FALSE)</f>
        <v>SCE</v>
      </c>
      <c r="K863" t="str">
        <f>IF(ISERROR(VLOOKUP($A863,'2021_NQC_List-11_13'!$A$2:$T$1532,4,FALSE)),"","NQC")</f>
        <v>NQC</v>
      </c>
      <c r="L863" s="3" t="str">
        <f>IF(ISERROR(VLOOKUP($A863,'2021_NQC_List-11_13'!$A$2:$T$1532,4,FALSE)),"",VLOOKUP($A863,'2021_NQC_List-11_13'!$A$2:$T$1532,18,FALSE))</f>
        <v>FC</v>
      </c>
      <c r="M863">
        <f>IF($K863="NQC",VLOOKUP($A863,'2021_NQC_List-11_13'!$A$2:$T$1532,4,FALSE),0)</f>
        <v>0.59</v>
      </c>
      <c r="N863">
        <f>IF($K863="NQC",VLOOKUP($A863,'2021_NQC_List-11_13'!$A$2:$T$1532,5,FALSE),0)</f>
        <v>0.6</v>
      </c>
      <c r="O863">
        <f>IF($K863="NQC",VLOOKUP($A863,'2021_NQC_List-11_13'!$A$2:$T$1532,6,FALSE),0)</f>
        <v>0</v>
      </c>
      <c r="P863">
        <f>IF($K863="NQC",VLOOKUP($A863,'2021_NQC_List-11_13'!$A$2:$T$1532,7,FALSE),0)</f>
        <v>0</v>
      </c>
      <c r="Q863">
        <f>IF($K863="NQC",VLOOKUP($A863,'2021_NQC_List-11_13'!$A$2:$T$1532,8,FALSE),0)</f>
        <v>0</v>
      </c>
      <c r="R863">
        <f>IF($K863="NQC",VLOOKUP($A863,'2021_NQC_List-11_13'!$A$2:$T$1532,9,FALSE),0)</f>
        <v>0</v>
      </c>
      <c r="S863">
        <f>IF($K863="NQC",VLOOKUP($A863,'2021_NQC_List-11_13'!$A$2:$T$1532,10,FALSE),0)</f>
        <v>0</v>
      </c>
      <c r="T863">
        <f>IF($K863="NQC",VLOOKUP($A863,'2021_NQC_List-11_13'!$A$2:$T$1532,11,FALSE),0)</f>
        <v>0</v>
      </c>
      <c r="U863">
        <f>IF($K863="NQC",VLOOKUP($A863,'2021_NQC_List-11_13'!$A$2:$T$1532,12,FALSE),0)</f>
        <v>0</v>
      </c>
      <c r="V863">
        <f>IF($K863="NQC",VLOOKUP($A863,'2021_NQC_List-11_13'!$A$2:$T$1532,13,FALSE),0)</f>
        <v>0</v>
      </c>
      <c r="W863">
        <f>IF($K863="NQC",VLOOKUP($A863,'2021_NQC_List-11_13'!$A$2:$T$1532,14,FALSE),0)</f>
        <v>0</v>
      </c>
      <c r="X863">
        <f>IF($K863="NQC",VLOOKUP($A863,'2021_NQC_List-11_13'!$A$2:$T$1532,15,FALSE),0)</f>
        <v>0</v>
      </c>
      <c r="Y863" t="str">
        <f t="shared" si="27"/>
        <v>Non-Hydro</v>
      </c>
      <c r="Z863" t="s">
        <v>4361</v>
      </c>
      <c r="AA863" t="s">
        <v>4341</v>
      </c>
    </row>
    <row r="864" spans="1:28" x14ac:dyDescent="0.3">
      <c r="A864" t="str">
        <f>'OASIS-11_26'!E898</f>
        <v>ORTGA_6_ME1SL1</v>
      </c>
      <c r="B864" t="str">
        <f>'OASIS-11_26'!G898</f>
        <v>Merced 1</v>
      </c>
      <c r="C864" t="str">
        <f>VLOOKUP($A864,'OASIS-11_26'!$E$2:$R$1556,2,FALSE)</f>
        <v>GEN</v>
      </c>
      <c r="D864" s="1">
        <f>VLOOKUP($A864,'OASIS-11_26'!$E$2:$R$1556,11,FALSE)</f>
        <v>43202</v>
      </c>
      <c r="E864" s="3">
        <f t="shared" si="26"/>
        <v>2018</v>
      </c>
      <c r="F864" t="str">
        <f>VLOOKUP($A864,'OASIS-11_26'!$E$2:$R$1556,9,FALSE)</f>
        <v>SUN</v>
      </c>
      <c r="G864" t="str">
        <f>VLOOKUP($A864,'OASIS-11_26'!$E$2:$R$1556,8,FALSE)</f>
        <v>PHOTO VOLTAIC</v>
      </c>
      <c r="H864">
        <f>VLOOKUP($A864,'OASIS-11_26'!$E$2:$R$1556,4,FALSE)</f>
        <v>3</v>
      </c>
      <c r="I864">
        <f>VLOOKUP($A864,'OASIS-11_26'!$E$2:$R$1556,5,FALSE)</f>
        <v>3</v>
      </c>
      <c r="J864" t="str">
        <f>VLOOKUP($A864,'OASIS-11_26'!$E$2:$R$1556,6,FALSE)</f>
        <v>PGAE</v>
      </c>
      <c r="K864" t="str">
        <f>IF(ISERROR(VLOOKUP($A864,'2021_NQC_List-11_13'!$A$2:$T$1532,4,FALSE)),"","NQC")</f>
        <v>NQC</v>
      </c>
      <c r="L864" s="3" t="str">
        <f>IF(ISERROR(VLOOKUP($A864,'2021_NQC_List-11_13'!$A$2:$T$1532,4,FALSE)),"",VLOOKUP($A864,'2021_NQC_List-11_13'!$A$2:$T$1532,18,FALSE))</f>
        <v>FC</v>
      </c>
      <c r="M864">
        <f>IF($K864="NQC",VLOOKUP($A864,'2021_NQC_List-11_13'!$A$2:$T$1532,4,FALSE),0)</f>
        <v>0.12</v>
      </c>
      <c r="N864">
        <f>IF($K864="NQC",VLOOKUP($A864,'2021_NQC_List-11_13'!$A$2:$T$1532,5,FALSE),0)</f>
        <v>0.09</v>
      </c>
      <c r="O864">
        <f>IF($K864="NQC",VLOOKUP($A864,'2021_NQC_List-11_13'!$A$2:$T$1532,6,FALSE),0)</f>
        <v>0.54</v>
      </c>
      <c r="P864">
        <f>IF($K864="NQC",VLOOKUP($A864,'2021_NQC_List-11_13'!$A$2:$T$1532,7,FALSE),0)</f>
        <v>0.45</v>
      </c>
      <c r="Q864">
        <f>IF($K864="NQC",VLOOKUP($A864,'2021_NQC_List-11_13'!$A$2:$T$1532,8,FALSE),0)</f>
        <v>0.48</v>
      </c>
      <c r="R864">
        <f>IF($K864="NQC",VLOOKUP($A864,'2021_NQC_List-11_13'!$A$2:$T$1532,9,FALSE),0)</f>
        <v>0.93</v>
      </c>
      <c r="S864">
        <f>IF($K864="NQC",VLOOKUP($A864,'2021_NQC_List-11_13'!$A$2:$T$1532,10,FALSE),0)</f>
        <v>1.17</v>
      </c>
      <c r="T864">
        <f>IF($K864="NQC",VLOOKUP($A864,'2021_NQC_List-11_13'!$A$2:$T$1532,11,FALSE),0)</f>
        <v>0.81</v>
      </c>
      <c r="U864">
        <f>IF($K864="NQC",VLOOKUP($A864,'2021_NQC_List-11_13'!$A$2:$T$1532,12,FALSE),0)</f>
        <v>0.42</v>
      </c>
      <c r="V864">
        <f>IF($K864="NQC",VLOOKUP($A864,'2021_NQC_List-11_13'!$A$2:$T$1532,13,FALSE),0)</f>
        <v>0.06</v>
      </c>
      <c r="W864">
        <f>IF($K864="NQC",VLOOKUP($A864,'2021_NQC_List-11_13'!$A$2:$T$1532,14,FALSE),0)</f>
        <v>0.06</v>
      </c>
      <c r="X864">
        <f>IF($K864="NQC",VLOOKUP($A864,'2021_NQC_List-11_13'!$A$2:$T$1532,15,FALSE),0)</f>
        <v>0</v>
      </c>
      <c r="Y864" t="str">
        <f t="shared" si="27"/>
        <v>Non-Hydro</v>
      </c>
      <c r="AA864" t="s">
        <v>4341</v>
      </c>
    </row>
    <row r="865" spans="1:27" x14ac:dyDescent="0.3">
      <c r="A865" t="str">
        <f>'OASIS-11_26'!E899</f>
        <v>SCEC_1_PDRP163</v>
      </c>
      <c r="B865" t="str">
        <f>'OASIS-11_26'!G899</f>
        <v>SCEC_1_PDRP163</v>
      </c>
      <c r="C865" t="str">
        <f>VLOOKUP($A865,'OASIS-11_26'!$E$2:$R$1556,2,FALSE)</f>
        <v>GEN</v>
      </c>
      <c r="D865" s="1">
        <f>VLOOKUP($A865,'OASIS-11_26'!$E$2:$R$1556,11,FALSE)</f>
        <v>0</v>
      </c>
      <c r="E865" s="3" t="str">
        <f t="shared" si="26"/>
        <v/>
      </c>
      <c r="F865" t="str">
        <f>VLOOKUP($A865,'OASIS-11_26'!$E$2:$R$1556,9,FALSE)</f>
        <v>OTHER</v>
      </c>
      <c r="G865" t="str">
        <f>VLOOKUP($A865,'OASIS-11_26'!$E$2:$R$1556,8,FALSE)</f>
        <v>OTHER</v>
      </c>
      <c r="H865">
        <f>VLOOKUP($A865,'OASIS-11_26'!$E$2:$R$1556,4,FALSE)</f>
        <v>9.99</v>
      </c>
      <c r="I865">
        <f>VLOOKUP($A865,'OASIS-11_26'!$E$2:$R$1556,5,FALSE)</f>
        <v>0</v>
      </c>
      <c r="J865" t="str">
        <f>VLOOKUP($A865,'OASIS-11_26'!$E$2:$R$1556,6,FALSE)</f>
        <v>SCE</v>
      </c>
      <c r="K865" t="str">
        <f>IF(ISERROR(VLOOKUP($A865,'2021_NQC_List-11_13'!$A$2:$T$1532,4,FALSE)),"","NQC")</f>
        <v>NQC</v>
      </c>
      <c r="L865" s="3" t="str">
        <f>IF(ISERROR(VLOOKUP($A865,'2021_NQC_List-11_13'!$A$2:$T$1532,4,FALSE)),"",VLOOKUP($A865,'2021_NQC_List-11_13'!$A$2:$T$1532,18,FALSE))</f>
        <v>FC</v>
      </c>
      <c r="M865">
        <f>IF($K865="NQC",VLOOKUP($A865,'2021_NQC_List-11_13'!$A$2:$T$1532,4,FALSE),0)</f>
        <v>4.8899999999999997</v>
      </c>
      <c r="N865">
        <f>IF($K865="NQC",VLOOKUP($A865,'2021_NQC_List-11_13'!$A$2:$T$1532,5,FALSE),0)</f>
        <v>4.96</v>
      </c>
      <c r="O865">
        <f>IF($K865="NQC",VLOOKUP($A865,'2021_NQC_List-11_13'!$A$2:$T$1532,6,FALSE),0)</f>
        <v>0</v>
      </c>
      <c r="P865">
        <f>IF($K865="NQC",VLOOKUP($A865,'2021_NQC_List-11_13'!$A$2:$T$1532,7,FALSE),0)</f>
        <v>0</v>
      </c>
      <c r="Q865">
        <f>IF($K865="NQC",VLOOKUP($A865,'2021_NQC_List-11_13'!$A$2:$T$1532,8,FALSE),0)</f>
        <v>0</v>
      </c>
      <c r="R865">
        <f>IF($K865="NQC",VLOOKUP($A865,'2021_NQC_List-11_13'!$A$2:$T$1532,9,FALSE),0)</f>
        <v>0</v>
      </c>
      <c r="S865">
        <f>IF($K865="NQC",VLOOKUP($A865,'2021_NQC_List-11_13'!$A$2:$T$1532,10,FALSE),0)</f>
        <v>0</v>
      </c>
      <c r="T865">
        <f>IF($K865="NQC",VLOOKUP($A865,'2021_NQC_List-11_13'!$A$2:$T$1532,11,FALSE),0)</f>
        <v>0</v>
      </c>
      <c r="U865">
        <f>IF($K865="NQC",VLOOKUP($A865,'2021_NQC_List-11_13'!$A$2:$T$1532,12,FALSE),0)</f>
        <v>0</v>
      </c>
      <c r="V865">
        <f>IF($K865="NQC",VLOOKUP($A865,'2021_NQC_List-11_13'!$A$2:$T$1532,13,FALSE),0)</f>
        <v>0</v>
      </c>
      <c r="W865">
        <f>IF($K865="NQC",VLOOKUP($A865,'2021_NQC_List-11_13'!$A$2:$T$1532,14,FALSE),0)</f>
        <v>0</v>
      </c>
      <c r="X865">
        <f>IF($K865="NQC",VLOOKUP($A865,'2021_NQC_List-11_13'!$A$2:$T$1532,15,FALSE),0)</f>
        <v>0</v>
      </c>
      <c r="Y865" t="str">
        <f t="shared" si="27"/>
        <v>Non-Hydro</v>
      </c>
      <c r="Z865" t="s">
        <v>4361</v>
      </c>
      <c r="AA865" t="s">
        <v>4341</v>
      </c>
    </row>
    <row r="866" spans="1:27" x14ac:dyDescent="0.3">
      <c r="A866" t="str">
        <f>'OASIS-11_26'!E900</f>
        <v>FLOWD_2_WIND1</v>
      </c>
      <c r="B866" t="str">
        <f>'OASIS-11_26'!G900</f>
        <v>Cameron Ridge 2</v>
      </c>
      <c r="C866" t="str">
        <f>VLOOKUP($A866,'OASIS-11_26'!$E$2:$R$1556,2,FALSE)</f>
        <v>GEN</v>
      </c>
      <c r="D866" s="1">
        <f>VLOOKUP($A866,'OASIS-11_26'!$E$2:$R$1556,11,FALSE)</f>
        <v>42384</v>
      </c>
      <c r="E866" s="3">
        <f t="shared" si="26"/>
        <v>2016</v>
      </c>
      <c r="F866" t="str">
        <f>VLOOKUP($A866,'OASIS-11_26'!$E$2:$R$1556,9,FALSE)</f>
        <v>WIND</v>
      </c>
      <c r="G866" t="str">
        <f>VLOOKUP($A866,'OASIS-11_26'!$E$2:$R$1556,8,FALSE)</f>
        <v>WIND</v>
      </c>
      <c r="H866">
        <f>VLOOKUP($A866,'OASIS-11_26'!$E$2:$R$1556,4,FALSE)</f>
        <v>11.9</v>
      </c>
      <c r="I866">
        <f>VLOOKUP($A866,'OASIS-11_26'!$E$2:$R$1556,5,FALSE)</f>
        <v>11.9</v>
      </c>
      <c r="J866" t="str">
        <f>VLOOKUP($A866,'OASIS-11_26'!$E$2:$R$1556,6,FALSE)</f>
        <v>SCE</v>
      </c>
      <c r="K866" t="str">
        <f>IF(ISERROR(VLOOKUP($A866,'2021_NQC_List-11_13'!$A$2:$T$1532,4,FALSE)),"","NQC")</f>
        <v>NQC</v>
      </c>
      <c r="L866" s="3" t="str">
        <f>IF(ISERROR(VLOOKUP($A866,'2021_NQC_List-11_13'!$A$2:$T$1532,4,FALSE)),"",VLOOKUP($A866,'2021_NQC_List-11_13'!$A$2:$T$1532,18,FALSE))</f>
        <v>FC</v>
      </c>
      <c r="M866">
        <f>IF($K866="NQC",VLOOKUP($A866,'2021_NQC_List-11_13'!$A$2:$T$1532,4,FALSE),0)</f>
        <v>1.67</v>
      </c>
      <c r="N866">
        <f>IF($K866="NQC",VLOOKUP($A866,'2021_NQC_List-11_13'!$A$2:$T$1532,5,FALSE),0)</f>
        <v>1.43</v>
      </c>
      <c r="O866">
        <f>IF($K866="NQC",VLOOKUP($A866,'2021_NQC_List-11_13'!$A$2:$T$1532,6,FALSE),0)</f>
        <v>3.33</v>
      </c>
      <c r="P866">
        <f>IF($K866="NQC",VLOOKUP($A866,'2021_NQC_List-11_13'!$A$2:$T$1532,7,FALSE),0)</f>
        <v>2.98</v>
      </c>
      <c r="Q866">
        <f>IF($K866="NQC",VLOOKUP($A866,'2021_NQC_List-11_13'!$A$2:$T$1532,8,FALSE),0)</f>
        <v>2.98</v>
      </c>
      <c r="R866">
        <f>IF($K866="NQC",VLOOKUP($A866,'2021_NQC_List-11_13'!$A$2:$T$1532,9,FALSE),0)</f>
        <v>3.93</v>
      </c>
      <c r="S866">
        <f>IF($K866="NQC",VLOOKUP($A866,'2021_NQC_List-11_13'!$A$2:$T$1532,10,FALSE),0)</f>
        <v>2.74</v>
      </c>
      <c r="T866">
        <f>IF($K866="NQC",VLOOKUP($A866,'2021_NQC_List-11_13'!$A$2:$T$1532,11,FALSE),0)</f>
        <v>2.5</v>
      </c>
      <c r="U866">
        <f>IF($K866="NQC",VLOOKUP($A866,'2021_NQC_List-11_13'!$A$2:$T$1532,12,FALSE),0)</f>
        <v>1.79</v>
      </c>
      <c r="V866">
        <f>IF($K866="NQC",VLOOKUP($A866,'2021_NQC_List-11_13'!$A$2:$T$1532,13,FALSE),0)</f>
        <v>0.95</v>
      </c>
      <c r="W866">
        <f>IF($K866="NQC",VLOOKUP($A866,'2021_NQC_List-11_13'!$A$2:$T$1532,14,FALSE),0)</f>
        <v>1.43</v>
      </c>
      <c r="X866">
        <f>IF($K866="NQC",VLOOKUP($A866,'2021_NQC_List-11_13'!$A$2:$T$1532,15,FALSE),0)</f>
        <v>1.55</v>
      </c>
      <c r="Y866" t="str">
        <f t="shared" si="27"/>
        <v>Non-Hydro</v>
      </c>
      <c r="AA866" t="s">
        <v>4341</v>
      </c>
    </row>
    <row r="867" spans="1:27" x14ac:dyDescent="0.3">
      <c r="A867" t="str">
        <f>'OASIS-11_26'!E901</f>
        <v>FRESHW_1_SOLAR1</v>
      </c>
      <c r="B867" t="str">
        <f>'OASIS-11_26'!G901</f>
        <v>Corcoran 3</v>
      </c>
      <c r="C867" t="str">
        <f>VLOOKUP($A867,'OASIS-11_26'!$E$2:$R$1556,2,FALSE)</f>
        <v>GEN</v>
      </c>
      <c r="D867" s="1">
        <f>VLOOKUP($A867,'OASIS-11_26'!$E$2:$R$1556,11,FALSE)</f>
        <v>42433</v>
      </c>
      <c r="E867" s="3">
        <f t="shared" si="26"/>
        <v>2016</v>
      </c>
      <c r="F867" t="str">
        <f>VLOOKUP($A867,'OASIS-11_26'!$E$2:$R$1556,9,FALSE)</f>
        <v>SUN</v>
      </c>
      <c r="G867" t="str">
        <f>VLOOKUP($A867,'OASIS-11_26'!$E$2:$R$1556,8,FALSE)</f>
        <v>PHOTO VOLTAIC</v>
      </c>
      <c r="H867">
        <f>VLOOKUP($A867,'OASIS-11_26'!$E$2:$R$1556,4,FALSE)</f>
        <v>20</v>
      </c>
      <c r="I867">
        <f>VLOOKUP($A867,'OASIS-11_26'!$E$2:$R$1556,5,FALSE)</f>
        <v>20</v>
      </c>
      <c r="J867" t="str">
        <f>VLOOKUP($A867,'OASIS-11_26'!$E$2:$R$1556,6,FALSE)</f>
        <v>PGAE</v>
      </c>
      <c r="K867" t="str">
        <f>IF(ISERROR(VLOOKUP($A867,'2021_NQC_List-11_13'!$A$2:$T$1532,4,FALSE)),"","NQC")</f>
        <v>NQC</v>
      </c>
      <c r="L867" s="3" t="str">
        <f>IF(ISERROR(VLOOKUP($A867,'2021_NQC_List-11_13'!$A$2:$T$1532,4,FALSE)),"",VLOOKUP($A867,'2021_NQC_List-11_13'!$A$2:$T$1532,18,FALSE))</f>
        <v>EO</v>
      </c>
      <c r="M867">
        <f>IF($K867="NQC",VLOOKUP($A867,'2021_NQC_List-11_13'!$A$2:$T$1532,4,FALSE),0)</f>
        <v>0</v>
      </c>
      <c r="N867">
        <f>IF($K867="NQC",VLOOKUP($A867,'2021_NQC_List-11_13'!$A$2:$T$1532,5,FALSE),0)</f>
        <v>0</v>
      </c>
      <c r="O867">
        <f>IF($K867="NQC",VLOOKUP($A867,'2021_NQC_List-11_13'!$A$2:$T$1532,6,FALSE),0)</f>
        <v>0</v>
      </c>
      <c r="P867">
        <f>IF($K867="NQC",VLOOKUP($A867,'2021_NQC_List-11_13'!$A$2:$T$1532,7,FALSE),0)</f>
        <v>0</v>
      </c>
      <c r="Q867">
        <f>IF($K867="NQC",VLOOKUP($A867,'2021_NQC_List-11_13'!$A$2:$T$1532,8,FALSE),0)</f>
        <v>0</v>
      </c>
      <c r="R867">
        <f>IF($K867="NQC",VLOOKUP($A867,'2021_NQC_List-11_13'!$A$2:$T$1532,9,FALSE),0)</f>
        <v>0</v>
      </c>
      <c r="S867">
        <f>IF($K867="NQC",VLOOKUP($A867,'2021_NQC_List-11_13'!$A$2:$T$1532,10,FALSE),0)</f>
        <v>0</v>
      </c>
      <c r="T867">
        <f>IF($K867="NQC",VLOOKUP($A867,'2021_NQC_List-11_13'!$A$2:$T$1532,11,FALSE),0)</f>
        <v>0</v>
      </c>
      <c r="U867">
        <f>IF($K867="NQC",VLOOKUP($A867,'2021_NQC_List-11_13'!$A$2:$T$1532,12,FALSE),0)</f>
        <v>0</v>
      </c>
      <c r="V867">
        <f>IF($K867="NQC",VLOOKUP($A867,'2021_NQC_List-11_13'!$A$2:$T$1532,13,FALSE),0)</f>
        <v>0</v>
      </c>
      <c r="W867">
        <f>IF($K867="NQC",VLOOKUP($A867,'2021_NQC_List-11_13'!$A$2:$T$1532,14,FALSE),0)</f>
        <v>0</v>
      </c>
      <c r="X867">
        <f>IF($K867="NQC",VLOOKUP($A867,'2021_NQC_List-11_13'!$A$2:$T$1532,15,FALSE),0)</f>
        <v>0</v>
      </c>
      <c r="Y867" t="str">
        <f t="shared" si="27"/>
        <v>Non-Hydro</v>
      </c>
      <c r="AA867" t="s">
        <v>4341</v>
      </c>
    </row>
    <row r="868" spans="1:27" x14ac:dyDescent="0.3">
      <c r="A868" t="str">
        <f>'OASIS-11_26'!E902</f>
        <v>SCEN_6_PDRP100</v>
      </c>
      <c r="B868" t="str">
        <f>'OASIS-11_26'!G902</f>
        <v>PDR-D SCEN</v>
      </c>
      <c r="C868" t="str">
        <f>VLOOKUP($A868,'OASIS-11_26'!$E$2:$R$1556,2,FALSE)</f>
        <v>GEN</v>
      </c>
      <c r="D868" s="1">
        <f>VLOOKUP($A868,'OASIS-11_26'!$E$2:$R$1556,11,FALSE)</f>
        <v>0</v>
      </c>
      <c r="E868" s="3" t="str">
        <f t="shared" si="26"/>
        <v/>
      </c>
      <c r="F868" t="str">
        <f>VLOOKUP($A868,'OASIS-11_26'!$E$2:$R$1556,9,FALSE)</f>
        <v>OTHER</v>
      </c>
      <c r="G868" t="str">
        <f>VLOOKUP($A868,'OASIS-11_26'!$E$2:$R$1556,8,FALSE)</f>
        <v>OTHER</v>
      </c>
      <c r="H868">
        <f>VLOOKUP($A868,'OASIS-11_26'!$E$2:$R$1556,4,FALSE)</f>
        <v>0.8</v>
      </c>
      <c r="I868">
        <f>VLOOKUP($A868,'OASIS-11_26'!$E$2:$R$1556,5,FALSE)</f>
        <v>0</v>
      </c>
      <c r="J868" t="str">
        <f>VLOOKUP($A868,'OASIS-11_26'!$E$2:$R$1556,6,FALSE)</f>
        <v>SCE</v>
      </c>
      <c r="K868" t="str">
        <f>IF(ISERROR(VLOOKUP($A868,'2021_NQC_List-11_13'!$A$2:$T$1532,4,FALSE)),"","NQC")</f>
        <v/>
      </c>
      <c r="L868" s="3" t="str">
        <f>IF(ISERROR(VLOOKUP($A868,'2021_NQC_List-11_13'!$A$2:$T$1532,4,FALSE)),"",VLOOKUP($A868,'2021_NQC_List-11_13'!$A$2:$T$1532,18,FALSE))</f>
        <v/>
      </c>
      <c r="M868">
        <f>IF($K868="NQC",VLOOKUP($A868,'2021_NQC_List-11_13'!$A$2:$T$1532,4,FALSE),0)</f>
        <v>0</v>
      </c>
      <c r="N868">
        <f>IF($K868="NQC",VLOOKUP($A868,'2021_NQC_List-11_13'!$A$2:$T$1532,5,FALSE),0)</f>
        <v>0</v>
      </c>
      <c r="O868">
        <f>IF($K868="NQC",VLOOKUP($A868,'2021_NQC_List-11_13'!$A$2:$T$1532,6,FALSE),0)</f>
        <v>0</v>
      </c>
      <c r="P868">
        <f>IF($K868="NQC",VLOOKUP($A868,'2021_NQC_List-11_13'!$A$2:$T$1532,7,FALSE),0)</f>
        <v>0</v>
      </c>
      <c r="Q868">
        <f>IF($K868="NQC",VLOOKUP($A868,'2021_NQC_List-11_13'!$A$2:$T$1532,8,FALSE),0)</f>
        <v>0</v>
      </c>
      <c r="R868">
        <f>IF($K868="NQC",VLOOKUP($A868,'2021_NQC_List-11_13'!$A$2:$T$1532,9,FALSE),0)</f>
        <v>0</v>
      </c>
      <c r="S868">
        <f>IF($K868="NQC",VLOOKUP($A868,'2021_NQC_List-11_13'!$A$2:$T$1532,10,FALSE),0)</f>
        <v>0</v>
      </c>
      <c r="T868">
        <f>IF($K868="NQC",VLOOKUP($A868,'2021_NQC_List-11_13'!$A$2:$T$1532,11,FALSE),0)</f>
        <v>0</v>
      </c>
      <c r="U868">
        <f>IF($K868="NQC",VLOOKUP($A868,'2021_NQC_List-11_13'!$A$2:$T$1532,12,FALSE),0)</f>
        <v>0</v>
      </c>
      <c r="V868">
        <f>IF($K868="NQC",VLOOKUP($A868,'2021_NQC_List-11_13'!$A$2:$T$1532,13,FALSE),0)</f>
        <v>0</v>
      </c>
      <c r="W868">
        <f>IF($K868="NQC",VLOOKUP($A868,'2021_NQC_List-11_13'!$A$2:$T$1532,14,FALSE),0)</f>
        <v>0</v>
      </c>
      <c r="X868">
        <f>IF($K868="NQC",VLOOKUP($A868,'2021_NQC_List-11_13'!$A$2:$T$1532,15,FALSE),0)</f>
        <v>0</v>
      </c>
      <c r="Y868" t="str">
        <f t="shared" si="27"/>
        <v>Non-Hydro</v>
      </c>
      <c r="Z868" t="s">
        <v>4361</v>
      </c>
      <c r="AA868" t="s">
        <v>4341</v>
      </c>
    </row>
    <row r="869" spans="1:27" x14ac:dyDescent="0.3">
      <c r="A869" t="str">
        <f>'OASIS-11_26'!E903</f>
        <v>RICHMN_1_CHVSR2</v>
      </c>
      <c r="B869" t="str">
        <f>'OASIS-11_26'!G903</f>
        <v>Chevron 8.5</v>
      </c>
      <c r="C869" t="str">
        <f>VLOOKUP($A869,'OASIS-11_26'!$E$2:$R$1556,2,FALSE)</f>
        <v>GEN</v>
      </c>
      <c r="D869" s="1">
        <f>VLOOKUP($A869,'OASIS-11_26'!$E$2:$R$1556,11,FALSE)</f>
        <v>43090</v>
      </c>
      <c r="E869" s="3">
        <f t="shared" si="26"/>
        <v>2017</v>
      </c>
      <c r="F869" t="str">
        <f>VLOOKUP($A869,'OASIS-11_26'!$E$2:$R$1556,9,FALSE)</f>
        <v>SUN</v>
      </c>
      <c r="G869" t="str">
        <f>VLOOKUP($A869,'OASIS-11_26'!$E$2:$R$1556,8,FALSE)</f>
        <v>PHOTO VOLTAIC</v>
      </c>
      <c r="H869">
        <f>VLOOKUP($A869,'OASIS-11_26'!$E$2:$R$1556,4,FALSE)</f>
        <v>8.5</v>
      </c>
      <c r="I869">
        <f>VLOOKUP($A869,'OASIS-11_26'!$E$2:$R$1556,5,FALSE)</f>
        <v>8.5</v>
      </c>
      <c r="J869" t="str">
        <f>VLOOKUP($A869,'OASIS-11_26'!$E$2:$R$1556,6,FALSE)</f>
        <v>PGAE</v>
      </c>
      <c r="K869" t="str">
        <f>IF(ISERROR(VLOOKUP($A869,'2021_NQC_List-11_13'!$A$2:$T$1532,4,FALSE)),"","NQC")</f>
        <v>NQC</v>
      </c>
      <c r="L869" s="3" t="str">
        <f>IF(ISERROR(VLOOKUP($A869,'2021_NQC_List-11_13'!$A$2:$T$1532,4,FALSE)),"",VLOOKUP($A869,'2021_NQC_List-11_13'!$A$2:$T$1532,18,FALSE))</f>
        <v>ID</v>
      </c>
      <c r="M869">
        <f>IF($K869="NQC",VLOOKUP($A869,'2021_NQC_List-11_13'!$A$2:$T$1532,4,FALSE),0)</f>
        <v>0.34</v>
      </c>
      <c r="N869">
        <f>IF($K869="NQC",VLOOKUP($A869,'2021_NQC_List-11_13'!$A$2:$T$1532,5,FALSE),0)</f>
        <v>0.26</v>
      </c>
      <c r="O869">
        <f>IF($K869="NQC",VLOOKUP($A869,'2021_NQC_List-11_13'!$A$2:$T$1532,6,FALSE),0)</f>
        <v>1.53</v>
      </c>
      <c r="P869">
        <f>IF($K869="NQC",VLOOKUP($A869,'2021_NQC_List-11_13'!$A$2:$T$1532,7,FALSE),0)</f>
        <v>1.28</v>
      </c>
      <c r="Q869">
        <f>IF($K869="NQC",VLOOKUP($A869,'2021_NQC_List-11_13'!$A$2:$T$1532,8,FALSE),0)</f>
        <v>1.36</v>
      </c>
      <c r="R869">
        <f>IF($K869="NQC",VLOOKUP($A869,'2021_NQC_List-11_13'!$A$2:$T$1532,9,FALSE),0)</f>
        <v>2.64</v>
      </c>
      <c r="S869">
        <f>IF($K869="NQC",VLOOKUP($A869,'2021_NQC_List-11_13'!$A$2:$T$1532,10,FALSE),0)</f>
        <v>3.32</v>
      </c>
      <c r="T869">
        <f>IF($K869="NQC",VLOOKUP($A869,'2021_NQC_List-11_13'!$A$2:$T$1532,11,FALSE),0)</f>
        <v>2.2999999999999998</v>
      </c>
      <c r="U869">
        <f>IF($K869="NQC",VLOOKUP($A869,'2021_NQC_List-11_13'!$A$2:$T$1532,12,FALSE),0)</f>
        <v>1.19</v>
      </c>
      <c r="V869">
        <f>IF($K869="NQC",VLOOKUP($A869,'2021_NQC_List-11_13'!$A$2:$T$1532,13,FALSE),0)</f>
        <v>0.17</v>
      </c>
      <c r="W869">
        <f>IF($K869="NQC",VLOOKUP($A869,'2021_NQC_List-11_13'!$A$2:$T$1532,14,FALSE),0)</f>
        <v>0.17</v>
      </c>
      <c r="X869">
        <f>IF($K869="NQC",VLOOKUP($A869,'2021_NQC_List-11_13'!$A$2:$T$1532,15,FALSE),0)</f>
        <v>0</v>
      </c>
      <c r="Y869" t="str">
        <f t="shared" si="27"/>
        <v>Non-Hydro</v>
      </c>
      <c r="AA869" t="s">
        <v>4341</v>
      </c>
    </row>
    <row r="870" spans="1:27" x14ac:dyDescent="0.3">
      <c r="A870" t="str">
        <f>'OASIS-11_26'!E904</f>
        <v>OLDRV1_6_SOLAR</v>
      </c>
      <c r="B870" t="str">
        <f>'OASIS-11_26'!G904</f>
        <v>Old River One</v>
      </c>
      <c r="C870" t="str">
        <f>VLOOKUP($A870,'OASIS-11_26'!$E$2:$R$1556,2,FALSE)</f>
        <v>GEN</v>
      </c>
      <c r="D870" s="1">
        <f>VLOOKUP($A870,'OASIS-11_26'!$E$2:$R$1556,11,FALSE)</f>
        <v>42003</v>
      </c>
      <c r="E870" s="3">
        <f t="shared" si="26"/>
        <v>2014</v>
      </c>
      <c r="F870" t="str">
        <f>VLOOKUP($A870,'OASIS-11_26'!$E$2:$R$1556,9,FALSE)</f>
        <v>SUN</v>
      </c>
      <c r="G870" t="str">
        <f>VLOOKUP($A870,'OASIS-11_26'!$E$2:$R$1556,8,FALSE)</f>
        <v>PHOTO VOLTAIC</v>
      </c>
      <c r="H870">
        <f>VLOOKUP($A870,'OASIS-11_26'!$E$2:$R$1556,4,FALSE)</f>
        <v>20</v>
      </c>
      <c r="I870">
        <f>VLOOKUP($A870,'OASIS-11_26'!$E$2:$R$1556,5,FALSE)</f>
        <v>20</v>
      </c>
      <c r="J870" t="str">
        <f>VLOOKUP($A870,'OASIS-11_26'!$E$2:$R$1556,6,FALSE)</f>
        <v>PGAE</v>
      </c>
      <c r="K870" t="str">
        <f>IF(ISERROR(VLOOKUP($A870,'2021_NQC_List-11_13'!$A$2:$T$1532,4,FALSE)),"","NQC")</f>
        <v>NQC</v>
      </c>
      <c r="L870" s="3" t="str">
        <f>IF(ISERROR(VLOOKUP($A870,'2021_NQC_List-11_13'!$A$2:$T$1532,4,FALSE)),"",VLOOKUP($A870,'2021_NQC_List-11_13'!$A$2:$T$1532,18,FALSE))</f>
        <v>FC</v>
      </c>
      <c r="M870">
        <f>IF($K870="NQC",VLOOKUP($A870,'2021_NQC_List-11_13'!$A$2:$T$1532,4,FALSE),0)</f>
        <v>0.8</v>
      </c>
      <c r="N870">
        <f>IF($K870="NQC",VLOOKUP($A870,'2021_NQC_List-11_13'!$A$2:$T$1532,5,FALSE),0)</f>
        <v>0.6</v>
      </c>
      <c r="O870">
        <f>IF($K870="NQC",VLOOKUP($A870,'2021_NQC_List-11_13'!$A$2:$T$1532,6,FALSE),0)</f>
        <v>3.6</v>
      </c>
      <c r="P870">
        <f>IF($K870="NQC",VLOOKUP($A870,'2021_NQC_List-11_13'!$A$2:$T$1532,7,FALSE),0)</f>
        <v>3</v>
      </c>
      <c r="Q870">
        <f>IF($K870="NQC",VLOOKUP($A870,'2021_NQC_List-11_13'!$A$2:$T$1532,8,FALSE),0)</f>
        <v>3.2</v>
      </c>
      <c r="R870">
        <f>IF($K870="NQC",VLOOKUP($A870,'2021_NQC_List-11_13'!$A$2:$T$1532,9,FALSE),0)</f>
        <v>6.2</v>
      </c>
      <c r="S870">
        <f>IF($K870="NQC",VLOOKUP($A870,'2021_NQC_List-11_13'!$A$2:$T$1532,10,FALSE),0)</f>
        <v>7.8</v>
      </c>
      <c r="T870">
        <f>IF($K870="NQC",VLOOKUP($A870,'2021_NQC_List-11_13'!$A$2:$T$1532,11,FALSE),0)</f>
        <v>5.4</v>
      </c>
      <c r="U870">
        <f>IF($K870="NQC",VLOOKUP($A870,'2021_NQC_List-11_13'!$A$2:$T$1532,12,FALSE),0)</f>
        <v>2.8</v>
      </c>
      <c r="V870">
        <f>IF($K870="NQC",VLOOKUP($A870,'2021_NQC_List-11_13'!$A$2:$T$1532,13,FALSE),0)</f>
        <v>0.4</v>
      </c>
      <c r="W870">
        <f>IF($K870="NQC",VLOOKUP($A870,'2021_NQC_List-11_13'!$A$2:$T$1532,14,FALSE),0)</f>
        <v>0.4</v>
      </c>
      <c r="X870">
        <f>IF($K870="NQC",VLOOKUP($A870,'2021_NQC_List-11_13'!$A$2:$T$1532,15,FALSE),0)</f>
        <v>0</v>
      </c>
      <c r="Y870" t="str">
        <f t="shared" si="27"/>
        <v>Non-Hydro</v>
      </c>
      <c r="AA870" t="s">
        <v>4341</v>
      </c>
    </row>
    <row r="871" spans="1:27" x14ac:dyDescent="0.3">
      <c r="A871" t="str">
        <f>'OASIS-11_26'!E905</f>
        <v>RVSIDE_2_RERCU3</v>
      </c>
      <c r="B871" t="str">
        <f>'OASIS-11_26'!G905</f>
        <v>Riverside Energy Res. Ctr Unit 3</v>
      </c>
      <c r="C871" t="str">
        <f>VLOOKUP($A871,'OASIS-11_26'!$E$2:$R$1556,2,FALSE)</f>
        <v>GEN</v>
      </c>
      <c r="D871" s="1">
        <f>VLOOKUP($A871,'OASIS-11_26'!$E$2:$R$1556,11,FALSE)</f>
        <v>40634</v>
      </c>
      <c r="E871" s="3">
        <f t="shared" si="26"/>
        <v>2011</v>
      </c>
      <c r="F871" t="str">
        <f>VLOOKUP($A871,'OASIS-11_26'!$E$2:$R$1556,9,FALSE)</f>
        <v>NATURAL GAS</v>
      </c>
      <c r="G871" t="str">
        <f>VLOOKUP($A871,'OASIS-11_26'!$E$2:$R$1556,8,FALSE)</f>
        <v>COMBUSTION TURBINE</v>
      </c>
      <c r="H871">
        <f>VLOOKUP($A871,'OASIS-11_26'!$E$2:$R$1556,4,FALSE)</f>
        <v>49</v>
      </c>
      <c r="I871">
        <f>VLOOKUP($A871,'OASIS-11_26'!$E$2:$R$1556,5,FALSE)</f>
        <v>71</v>
      </c>
      <c r="J871" t="str">
        <f>VLOOKUP($A871,'OASIS-11_26'!$E$2:$R$1556,6,FALSE)</f>
        <v>SCE</v>
      </c>
      <c r="K871" t="str">
        <f>IF(ISERROR(VLOOKUP($A871,'2021_NQC_List-11_13'!$A$2:$T$1532,4,FALSE)),"","NQC")</f>
        <v>NQC</v>
      </c>
      <c r="L871" s="3" t="str">
        <f>IF(ISERROR(VLOOKUP($A871,'2021_NQC_List-11_13'!$A$2:$T$1532,4,FALSE)),"",VLOOKUP($A871,'2021_NQC_List-11_13'!$A$2:$T$1532,18,FALSE))</f>
        <v>FC</v>
      </c>
      <c r="M871">
        <f>IF($K871="NQC",VLOOKUP($A871,'2021_NQC_List-11_13'!$A$2:$T$1532,4,FALSE),0)</f>
        <v>49</v>
      </c>
      <c r="N871">
        <f>IF($K871="NQC",VLOOKUP($A871,'2021_NQC_List-11_13'!$A$2:$T$1532,5,FALSE),0)</f>
        <v>49</v>
      </c>
      <c r="O871">
        <f>IF($K871="NQC",VLOOKUP($A871,'2021_NQC_List-11_13'!$A$2:$T$1532,6,FALSE),0)</f>
        <v>49</v>
      </c>
      <c r="P871">
        <f>IF($K871="NQC",VLOOKUP($A871,'2021_NQC_List-11_13'!$A$2:$T$1532,7,FALSE),0)</f>
        <v>49</v>
      </c>
      <c r="Q871">
        <f>IF($K871="NQC",VLOOKUP($A871,'2021_NQC_List-11_13'!$A$2:$T$1532,8,FALSE),0)</f>
        <v>49</v>
      </c>
      <c r="R871">
        <f>IF($K871="NQC",VLOOKUP($A871,'2021_NQC_List-11_13'!$A$2:$T$1532,9,FALSE),0)</f>
        <v>49</v>
      </c>
      <c r="S871">
        <f>IF($K871="NQC",VLOOKUP($A871,'2021_NQC_List-11_13'!$A$2:$T$1532,10,FALSE),0)</f>
        <v>49</v>
      </c>
      <c r="T871">
        <f>IF($K871="NQC",VLOOKUP($A871,'2021_NQC_List-11_13'!$A$2:$T$1532,11,FALSE),0)</f>
        <v>49</v>
      </c>
      <c r="U871">
        <f>IF($K871="NQC",VLOOKUP($A871,'2021_NQC_List-11_13'!$A$2:$T$1532,12,FALSE),0)</f>
        <v>49</v>
      </c>
      <c r="V871">
        <f>IF($K871="NQC",VLOOKUP($A871,'2021_NQC_List-11_13'!$A$2:$T$1532,13,FALSE),0)</f>
        <v>49</v>
      </c>
      <c r="W871">
        <f>IF($K871="NQC",VLOOKUP($A871,'2021_NQC_List-11_13'!$A$2:$T$1532,14,FALSE),0)</f>
        <v>49</v>
      </c>
      <c r="X871">
        <f>IF($K871="NQC",VLOOKUP($A871,'2021_NQC_List-11_13'!$A$2:$T$1532,15,FALSE),0)</f>
        <v>49</v>
      </c>
      <c r="Y871" t="str">
        <f t="shared" si="27"/>
        <v>Non-Hydro</v>
      </c>
      <c r="AA871" t="s">
        <v>4341</v>
      </c>
    </row>
    <row r="872" spans="1:27" x14ac:dyDescent="0.3">
      <c r="A872" t="str">
        <f>'OASIS-11_26'!E906</f>
        <v>SCEW_2_PDRP111</v>
      </c>
      <c r="B872" t="str">
        <f>'OASIS-11_26'!G906</f>
        <v>SCEW_2_PDRP111</v>
      </c>
      <c r="C872" t="str">
        <f>VLOOKUP($A872,'OASIS-11_26'!$E$2:$R$1556,2,FALSE)</f>
        <v>GEN</v>
      </c>
      <c r="D872" s="1">
        <f>VLOOKUP($A872,'OASIS-11_26'!$E$2:$R$1556,11,FALSE)</f>
        <v>0</v>
      </c>
      <c r="E872" s="3" t="str">
        <f t="shared" si="26"/>
        <v/>
      </c>
      <c r="F872" t="str">
        <f>VLOOKUP($A872,'OASIS-11_26'!$E$2:$R$1556,9,FALSE)</f>
        <v>OTHER</v>
      </c>
      <c r="G872" t="str">
        <f>VLOOKUP($A872,'OASIS-11_26'!$E$2:$R$1556,8,FALSE)</f>
        <v>OTHER</v>
      </c>
      <c r="H872">
        <f>VLOOKUP($A872,'OASIS-11_26'!$E$2:$R$1556,4,FALSE)</f>
        <v>0.99</v>
      </c>
      <c r="I872">
        <f>VLOOKUP($A872,'OASIS-11_26'!$E$2:$R$1556,5,FALSE)</f>
        <v>0</v>
      </c>
      <c r="J872" t="str">
        <f>VLOOKUP($A872,'OASIS-11_26'!$E$2:$R$1556,6,FALSE)</f>
        <v>SCE</v>
      </c>
      <c r="K872" t="str">
        <f>IF(ISERROR(VLOOKUP($A872,'2021_NQC_List-11_13'!$A$2:$T$1532,4,FALSE)),"","NQC")</f>
        <v/>
      </c>
      <c r="L872" s="3" t="str">
        <f>IF(ISERROR(VLOOKUP($A872,'2021_NQC_List-11_13'!$A$2:$T$1532,4,FALSE)),"",VLOOKUP($A872,'2021_NQC_List-11_13'!$A$2:$T$1532,18,FALSE))</f>
        <v/>
      </c>
      <c r="M872">
        <f>IF($K872="NQC",VLOOKUP($A872,'2021_NQC_List-11_13'!$A$2:$T$1532,4,FALSE),0)</f>
        <v>0</v>
      </c>
      <c r="N872">
        <f>IF($K872="NQC",VLOOKUP($A872,'2021_NQC_List-11_13'!$A$2:$T$1532,5,FALSE),0)</f>
        <v>0</v>
      </c>
      <c r="O872">
        <f>IF($K872="NQC",VLOOKUP($A872,'2021_NQC_List-11_13'!$A$2:$T$1532,6,FALSE),0)</f>
        <v>0</v>
      </c>
      <c r="P872">
        <f>IF($K872="NQC",VLOOKUP($A872,'2021_NQC_List-11_13'!$A$2:$T$1532,7,FALSE),0)</f>
        <v>0</v>
      </c>
      <c r="Q872">
        <f>IF($K872="NQC",VLOOKUP($A872,'2021_NQC_List-11_13'!$A$2:$T$1532,8,FALSE),0)</f>
        <v>0</v>
      </c>
      <c r="R872">
        <f>IF($K872="NQC",VLOOKUP($A872,'2021_NQC_List-11_13'!$A$2:$T$1532,9,FALSE),0)</f>
        <v>0</v>
      </c>
      <c r="S872">
        <f>IF($K872="NQC",VLOOKUP($A872,'2021_NQC_List-11_13'!$A$2:$T$1532,10,FALSE),0)</f>
        <v>0</v>
      </c>
      <c r="T872">
        <f>IF($K872="NQC",VLOOKUP($A872,'2021_NQC_List-11_13'!$A$2:$T$1532,11,FALSE),0)</f>
        <v>0</v>
      </c>
      <c r="U872">
        <f>IF($K872="NQC",VLOOKUP($A872,'2021_NQC_List-11_13'!$A$2:$T$1532,12,FALSE),0)</f>
        <v>0</v>
      </c>
      <c r="V872">
        <f>IF($K872="NQC",VLOOKUP($A872,'2021_NQC_List-11_13'!$A$2:$T$1532,13,FALSE),0)</f>
        <v>0</v>
      </c>
      <c r="W872">
        <f>IF($K872="NQC",VLOOKUP($A872,'2021_NQC_List-11_13'!$A$2:$T$1532,14,FALSE),0)</f>
        <v>0</v>
      </c>
      <c r="X872">
        <f>IF($K872="NQC",VLOOKUP($A872,'2021_NQC_List-11_13'!$A$2:$T$1532,15,FALSE),0)</f>
        <v>0</v>
      </c>
      <c r="Y872" t="str">
        <f t="shared" si="27"/>
        <v>Non-Hydro</v>
      </c>
      <c r="Z872" t="s">
        <v>4361</v>
      </c>
      <c r="AA872" t="s">
        <v>4341</v>
      </c>
    </row>
    <row r="873" spans="1:27" x14ac:dyDescent="0.3">
      <c r="A873" t="str">
        <f>'OASIS-11_26'!E907</f>
        <v>GARNET_2_WIND4</v>
      </c>
      <c r="B873" t="str">
        <f>'OASIS-11_26'!G907</f>
        <v>Windustries</v>
      </c>
      <c r="C873" t="str">
        <f>VLOOKUP($A873,'OASIS-11_26'!$E$2:$R$1556,2,FALSE)</f>
        <v>GEN</v>
      </c>
      <c r="D873" s="1">
        <f>VLOOKUP($A873,'OASIS-11_26'!$E$2:$R$1556,11,FALSE)</f>
        <v>42348</v>
      </c>
      <c r="E873" s="3">
        <f t="shared" si="26"/>
        <v>2015</v>
      </c>
      <c r="F873" t="str">
        <f>VLOOKUP($A873,'OASIS-11_26'!$E$2:$R$1556,9,FALSE)</f>
        <v>WIND</v>
      </c>
      <c r="G873" t="str">
        <f>VLOOKUP($A873,'OASIS-11_26'!$E$2:$R$1556,8,FALSE)</f>
        <v>WIND</v>
      </c>
      <c r="H873">
        <f>VLOOKUP($A873,'OASIS-11_26'!$E$2:$R$1556,4,FALSE)</f>
        <v>9.8000000000000007</v>
      </c>
      <c r="I873">
        <f>VLOOKUP($A873,'OASIS-11_26'!$E$2:$R$1556,5,FALSE)</f>
        <v>9.8000000000000007</v>
      </c>
      <c r="J873" t="str">
        <f>VLOOKUP($A873,'OASIS-11_26'!$E$2:$R$1556,6,FALSE)</f>
        <v>SCE</v>
      </c>
      <c r="K873" t="str">
        <f>IF(ISERROR(VLOOKUP($A873,'2021_NQC_List-11_13'!$A$2:$T$1532,4,FALSE)),"","NQC")</f>
        <v>NQC</v>
      </c>
      <c r="L873" s="3" t="str">
        <f>IF(ISERROR(VLOOKUP($A873,'2021_NQC_List-11_13'!$A$2:$T$1532,4,FALSE)),"",VLOOKUP($A873,'2021_NQC_List-11_13'!$A$2:$T$1532,18,FALSE))</f>
        <v>FC</v>
      </c>
      <c r="M873">
        <f>IF($K873="NQC",VLOOKUP($A873,'2021_NQC_List-11_13'!$A$2:$T$1532,4,FALSE),0)</f>
        <v>1.37</v>
      </c>
      <c r="N873">
        <f>IF($K873="NQC",VLOOKUP($A873,'2021_NQC_List-11_13'!$A$2:$T$1532,5,FALSE),0)</f>
        <v>1.18</v>
      </c>
      <c r="O873">
        <f>IF($K873="NQC",VLOOKUP($A873,'2021_NQC_List-11_13'!$A$2:$T$1532,6,FALSE),0)</f>
        <v>2.74</v>
      </c>
      <c r="P873">
        <f>IF($K873="NQC",VLOOKUP($A873,'2021_NQC_List-11_13'!$A$2:$T$1532,7,FALSE),0)</f>
        <v>2.4500000000000002</v>
      </c>
      <c r="Q873">
        <f>IF($K873="NQC",VLOOKUP($A873,'2021_NQC_List-11_13'!$A$2:$T$1532,8,FALSE),0)</f>
        <v>2.4500000000000002</v>
      </c>
      <c r="R873">
        <f>IF($K873="NQC",VLOOKUP($A873,'2021_NQC_List-11_13'!$A$2:$T$1532,9,FALSE),0)</f>
        <v>3.23</v>
      </c>
      <c r="S873">
        <f>IF($K873="NQC",VLOOKUP($A873,'2021_NQC_List-11_13'!$A$2:$T$1532,10,FALSE),0)</f>
        <v>2.25</v>
      </c>
      <c r="T873">
        <f>IF($K873="NQC",VLOOKUP($A873,'2021_NQC_List-11_13'!$A$2:$T$1532,11,FALSE),0)</f>
        <v>2.06</v>
      </c>
      <c r="U873">
        <f>IF($K873="NQC",VLOOKUP($A873,'2021_NQC_List-11_13'!$A$2:$T$1532,12,FALSE),0)</f>
        <v>1.47</v>
      </c>
      <c r="V873">
        <f>IF($K873="NQC",VLOOKUP($A873,'2021_NQC_List-11_13'!$A$2:$T$1532,13,FALSE),0)</f>
        <v>0.78</v>
      </c>
      <c r="W873">
        <f>IF($K873="NQC",VLOOKUP($A873,'2021_NQC_List-11_13'!$A$2:$T$1532,14,FALSE),0)</f>
        <v>1.18</v>
      </c>
      <c r="X873">
        <f>IF($K873="NQC",VLOOKUP($A873,'2021_NQC_List-11_13'!$A$2:$T$1532,15,FALSE),0)</f>
        <v>1.27</v>
      </c>
      <c r="Y873" t="str">
        <f t="shared" si="27"/>
        <v>Non-Hydro</v>
      </c>
      <c r="AA873" t="s">
        <v>4341</v>
      </c>
    </row>
    <row r="874" spans="1:27" x14ac:dyDescent="0.3">
      <c r="A874" t="str">
        <f>'OASIS-11_26'!E908</f>
        <v>SANLOB_1_LNDFIL</v>
      </c>
      <c r="B874" t="str">
        <f>'OASIS-11_26'!G908</f>
        <v>Cold Canyon</v>
      </c>
      <c r="C874" t="str">
        <f>VLOOKUP($A874,'OASIS-11_26'!$E$2:$R$1556,2,FALSE)</f>
        <v>GEN</v>
      </c>
      <c r="D874" s="1">
        <f>VLOOKUP($A874,'OASIS-11_26'!$E$2:$R$1556,11,FALSE)</f>
        <v>41473</v>
      </c>
      <c r="E874" s="3">
        <f t="shared" si="26"/>
        <v>2013</v>
      </c>
      <c r="F874" t="str">
        <f>VLOOKUP($A874,'OASIS-11_26'!$E$2:$R$1556,9,FALSE)</f>
        <v>BIOGAS</v>
      </c>
      <c r="G874" t="str">
        <f>VLOOKUP($A874,'OASIS-11_26'!$E$2:$R$1556,8,FALSE)</f>
        <v>RECIPROCATING ENGINE</v>
      </c>
      <c r="H874">
        <f>VLOOKUP($A874,'OASIS-11_26'!$E$2:$R$1556,4,FALSE)</f>
        <v>1.5</v>
      </c>
      <c r="I874">
        <f>VLOOKUP($A874,'OASIS-11_26'!$E$2:$R$1556,5,FALSE)</f>
        <v>5</v>
      </c>
      <c r="J874" t="str">
        <f>VLOOKUP($A874,'OASIS-11_26'!$E$2:$R$1556,6,FALSE)</f>
        <v>PGAE</v>
      </c>
      <c r="K874" t="str">
        <f>IF(ISERROR(VLOOKUP($A874,'2021_NQC_List-11_13'!$A$2:$T$1532,4,FALSE)),"","NQC")</f>
        <v>NQC</v>
      </c>
      <c r="L874" s="3" t="str">
        <f>IF(ISERROR(VLOOKUP($A874,'2021_NQC_List-11_13'!$A$2:$T$1532,4,FALSE)),"",VLOOKUP($A874,'2021_NQC_List-11_13'!$A$2:$T$1532,18,FALSE))</f>
        <v>EO</v>
      </c>
      <c r="M874">
        <f>IF($K874="NQC",VLOOKUP($A874,'2021_NQC_List-11_13'!$A$2:$T$1532,4,FALSE),0)</f>
        <v>0</v>
      </c>
      <c r="N874">
        <f>IF($K874="NQC",VLOOKUP($A874,'2021_NQC_List-11_13'!$A$2:$T$1532,5,FALSE),0)</f>
        <v>0</v>
      </c>
      <c r="O874">
        <f>IF($K874="NQC",VLOOKUP($A874,'2021_NQC_List-11_13'!$A$2:$T$1532,6,FALSE),0)</f>
        <v>0</v>
      </c>
      <c r="P874">
        <f>IF($K874="NQC",VLOOKUP($A874,'2021_NQC_List-11_13'!$A$2:$T$1532,7,FALSE),0)</f>
        <v>0</v>
      </c>
      <c r="Q874">
        <f>IF($K874="NQC",VLOOKUP($A874,'2021_NQC_List-11_13'!$A$2:$T$1532,8,FALSE),0)</f>
        <v>0</v>
      </c>
      <c r="R874">
        <f>IF($K874="NQC",VLOOKUP($A874,'2021_NQC_List-11_13'!$A$2:$T$1532,9,FALSE),0)</f>
        <v>0</v>
      </c>
      <c r="S874">
        <f>IF($K874="NQC",VLOOKUP($A874,'2021_NQC_List-11_13'!$A$2:$T$1532,10,FALSE),0)</f>
        <v>0</v>
      </c>
      <c r="T874">
        <f>IF($K874="NQC",VLOOKUP($A874,'2021_NQC_List-11_13'!$A$2:$T$1532,11,FALSE),0)</f>
        <v>0</v>
      </c>
      <c r="U874">
        <f>IF($K874="NQC",VLOOKUP($A874,'2021_NQC_List-11_13'!$A$2:$T$1532,12,FALSE),0)</f>
        <v>0</v>
      </c>
      <c r="V874">
        <f>IF($K874="NQC",VLOOKUP($A874,'2021_NQC_List-11_13'!$A$2:$T$1532,13,FALSE),0)</f>
        <v>0</v>
      </c>
      <c r="W874">
        <f>IF($K874="NQC",VLOOKUP($A874,'2021_NQC_List-11_13'!$A$2:$T$1532,14,FALSE),0)</f>
        <v>0</v>
      </c>
      <c r="X874">
        <f>IF($K874="NQC",VLOOKUP($A874,'2021_NQC_List-11_13'!$A$2:$T$1532,15,FALSE),0)</f>
        <v>0</v>
      </c>
      <c r="Y874" t="str">
        <f t="shared" si="27"/>
        <v>Non-Hydro</v>
      </c>
      <c r="AA874" t="s">
        <v>4341</v>
      </c>
    </row>
    <row r="875" spans="1:27" x14ac:dyDescent="0.3">
      <c r="A875" t="str">
        <f>'OASIS-11_26'!E909</f>
        <v>PMPJCK_1_SOLAR2</v>
      </c>
      <c r="B875" t="str">
        <f>'OASIS-11_26'!G909</f>
        <v>Rio Bravo Solar 1</v>
      </c>
      <c r="C875" t="str">
        <f>VLOOKUP($A875,'OASIS-11_26'!$E$2:$R$1556,2,FALSE)</f>
        <v>GEN</v>
      </c>
      <c r="D875" s="1">
        <f>VLOOKUP($A875,'OASIS-11_26'!$E$2:$R$1556,11,FALSE)</f>
        <v>42725</v>
      </c>
      <c r="E875" s="3">
        <f t="shared" si="26"/>
        <v>2016</v>
      </c>
      <c r="F875" t="str">
        <f>VLOOKUP($A875,'OASIS-11_26'!$E$2:$R$1556,9,FALSE)</f>
        <v>SUN</v>
      </c>
      <c r="G875" t="str">
        <f>VLOOKUP($A875,'OASIS-11_26'!$E$2:$R$1556,8,FALSE)</f>
        <v>PHOTO VOLTAIC</v>
      </c>
      <c r="H875">
        <f>VLOOKUP($A875,'OASIS-11_26'!$E$2:$R$1556,4,FALSE)</f>
        <v>20</v>
      </c>
      <c r="I875">
        <f>VLOOKUP($A875,'OASIS-11_26'!$E$2:$R$1556,5,FALSE)</f>
        <v>20</v>
      </c>
      <c r="J875" t="str">
        <f>VLOOKUP($A875,'OASIS-11_26'!$E$2:$R$1556,6,FALSE)</f>
        <v>PGAE</v>
      </c>
      <c r="K875" t="str">
        <f>IF(ISERROR(VLOOKUP($A875,'2021_NQC_List-11_13'!$A$2:$T$1532,4,FALSE)),"","NQC")</f>
        <v>NQC</v>
      </c>
      <c r="L875" s="3" t="str">
        <f>IF(ISERROR(VLOOKUP($A875,'2021_NQC_List-11_13'!$A$2:$T$1532,4,FALSE)),"",VLOOKUP($A875,'2021_NQC_List-11_13'!$A$2:$T$1532,18,FALSE))</f>
        <v>FC</v>
      </c>
      <c r="M875">
        <f>IF($K875="NQC",VLOOKUP($A875,'2021_NQC_List-11_13'!$A$2:$T$1532,4,FALSE),0)</f>
        <v>0.8</v>
      </c>
      <c r="N875">
        <f>IF($K875="NQC",VLOOKUP($A875,'2021_NQC_List-11_13'!$A$2:$T$1532,5,FALSE),0)</f>
        <v>0.6</v>
      </c>
      <c r="O875">
        <f>IF($K875="NQC",VLOOKUP($A875,'2021_NQC_List-11_13'!$A$2:$T$1532,6,FALSE),0)</f>
        <v>3.6</v>
      </c>
      <c r="P875">
        <f>IF($K875="NQC",VLOOKUP($A875,'2021_NQC_List-11_13'!$A$2:$T$1532,7,FALSE),0)</f>
        <v>3</v>
      </c>
      <c r="Q875">
        <f>IF($K875="NQC",VLOOKUP($A875,'2021_NQC_List-11_13'!$A$2:$T$1532,8,FALSE),0)</f>
        <v>3.2</v>
      </c>
      <c r="R875">
        <f>IF($K875="NQC",VLOOKUP($A875,'2021_NQC_List-11_13'!$A$2:$T$1532,9,FALSE),0)</f>
        <v>6.2</v>
      </c>
      <c r="S875">
        <f>IF($K875="NQC",VLOOKUP($A875,'2021_NQC_List-11_13'!$A$2:$T$1532,10,FALSE),0)</f>
        <v>7.8</v>
      </c>
      <c r="T875">
        <f>IF($K875="NQC",VLOOKUP($A875,'2021_NQC_List-11_13'!$A$2:$T$1532,11,FALSE),0)</f>
        <v>5.4</v>
      </c>
      <c r="U875">
        <f>IF($K875="NQC",VLOOKUP($A875,'2021_NQC_List-11_13'!$A$2:$T$1532,12,FALSE),0)</f>
        <v>2.8</v>
      </c>
      <c r="V875">
        <f>IF($K875="NQC",VLOOKUP($A875,'2021_NQC_List-11_13'!$A$2:$T$1532,13,FALSE),0)</f>
        <v>0.4</v>
      </c>
      <c r="W875">
        <f>IF($K875="NQC",VLOOKUP($A875,'2021_NQC_List-11_13'!$A$2:$T$1532,14,FALSE),0)</f>
        <v>0.4</v>
      </c>
      <c r="X875">
        <f>IF($K875="NQC",VLOOKUP($A875,'2021_NQC_List-11_13'!$A$2:$T$1532,15,FALSE),0)</f>
        <v>0</v>
      </c>
      <c r="Y875" t="str">
        <f t="shared" si="27"/>
        <v>Non-Hydro</v>
      </c>
      <c r="AA875" t="s">
        <v>4341</v>
      </c>
    </row>
    <row r="876" spans="1:27" x14ac:dyDescent="0.3">
      <c r="A876" t="str">
        <f>'OASIS-11_26'!E910</f>
        <v>SCEC_1_PDRP142</v>
      </c>
      <c r="B876" t="str">
        <f>'OASIS-11_26'!G910</f>
        <v>SCEC_1_PDRP142</v>
      </c>
      <c r="C876" t="str">
        <f>VLOOKUP($A876,'OASIS-11_26'!$E$2:$R$1556,2,FALSE)</f>
        <v>GEN</v>
      </c>
      <c r="D876" s="1">
        <f>VLOOKUP($A876,'OASIS-11_26'!$E$2:$R$1556,11,FALSE)</f>
        <v>0</v>
      </c>
      <c r="E876" s="3" t="str">
        <f t="shared" si="26"/>
        <v/>
      </c>
      <c r="F876" t="str">
        <f>VLOOKUP($A876,'OASIS-11_26'!$E$2:$R$1556,9,FALSE)</f>
        <v>OTHER</v>
      </c>
      <c r="G876" t="str">
        <f>VLOOKUP($A876,'OASIS-11_26'!$E$2:$R$1556,8,FALSE)</f>
        <v>OTHER</v>
      </c>
      <c r="H876">
        <f>VLOOKUP($A876,'OASIS-11_26'!$E$2:$R$1556,4,FALSE)</f>
        <v>0.99</v>
      </c>
      <c r="I876">
        <f>VLOOKUP($A876,'OASIS-11_26'!$E$2:$R$1556,5,FALSE)</f>
        <v>0</v>
      </c>
      <c r="J876" t="str">
        <f>VLOOKUP($A876,'OASIS-11_26'!$E$2:$R$1556,6,FALSE)</f>
        <v>SCE</v>
      </c>
      <c r="K876" t="str">
        <f>IF(ISERROR(VLOOKUP($A876,'2021_NQC_List-11_13'!$A$2:$T$1532,4,FALSE)),"","NQC")</f>
        <v>NQC</v>
      </c>
      <c r="L876" s="3" t="str">
        <f>IF(ISERROR(VLOOKUP($A876,'2021_NQC_List-11_13'!$A$2:$T$1532,4,FALSE)),"",VLOOKUP($A876,'2021_NQC_List-11_13'!$A$2:$T$1532,18,FALSE))</f>
        <v>FC</v>
      </c>
      <c r="M876">
        <f>IF($K876="NQC",VLOOKUP($A876,'2021_NQC_List-11_13'!$A$2:$T$1532,4,FALSE),0)</f>
        <v>0.49</v>
      </c>
      <c r="N876">
        <f>IF($K876="NQC",VLOOKUP($A876,'2021_NQC_List-11_13'!$A$2:$T$1532,5,FALSE),0)</f>
        <v>0.5</v>
      </c>
      <c r="O876">
        <f>IF($K876="NQC",VLOOKUP($A876,'2021_NQC_List-11_13'!$A$2:$T$1532,6,FALSE),0)</f>
        <v>0</v>
      </c>
      <c r="P876">
        <f>IF($K876="NQC",VLOOKUP($A876,'2021_NQC_List-11_13'!$A$2:$T$1532,7,FALSE),0)</f>
        <v>0</v>
      </c>
      <c r="Q876">
        <f>IF($K876="NQC",VLOOKUP($A876,'2021_NQC_List-11_13'!$A$2:$T$1532,8,FALSE),0)</f>
        <v>0</v>
      </c>
      <c r="R876">
        <f>IF($K876="NQC",VLOOKUP($A876,'2021_NQC_List-11_13'!$A$2:$T$1532,9,FALSE),0)</f>
        <v>0</v>
      </c>
      <c r="S876">
        <f>IF($K876="NQC",VLOOKUP($A876,'2021_NQC_List-11_13'!$A$2:$T$1532,10,FALSE),0)</f>
        <v>0</v>
      </c>
      <c r="T876">
        <f>IF($K876="NQC",VLOOKUP($A876,'2021_NQC_List-11_13'!$A$2:$T$1532,11,FALSE),0)</f>
        <v>0</v>
      </c>
      <c r="U876">
        <f>IF($K876="NQC",VLOOKUP($A876,'2021_NQC_List-11_13'!$A$2:$T$1532,12,FALSE),0)</f>
        <v>0</v>
      </c>
      <c r="V876">
        <f>IF($K876="NQC",VLOOKUP($A876,'2021_NQC_List-11_13'!$A$2:$T$1532,13,FALSE),0)</f>
        <v>0</v>
      </c>
      <c r="W876">
        <f>IF($K876="NQC",VLOOKUP($A876,'2021_NQC_List-11_13'!$A$2:$T$1532,14,FALSE),0)</f>
        <v>0</v>
      </c>
      <c r="X876">
        <f>IF($K876="NQC",VLOOKUP($A876,'2021_NQC_List-11_13'!$A$2:$T$1532,15,FALSE),0)</f>
        <v>0</v>
      </c>
      <c r="Y876" t="str">
        <f t="shared" si="27"/>
        <v>Non-Hydro</v>
      </c>
      <c r="Z876" t="s">
        <v>4361</v>
      </c>
      <c r="AA876" t="s">
        <v>4341</v>
      </c>
    </row>
    <row r="877" spans="1:27" x14ac:dyDescent="0.3">
      <c r="A877" t="str">
        <f>'OASIS-11_26'!E911</f>
        <v>VALLEY_5_REDMTN</v>
      </c>
      <c r="B877" t="str">
        <f>'OASIS-11_26'!G911</f>
        <v xml:space="preserve">MWD Red Mountain Hydroelectric Recovery </v>
      </c>
      <c r="C877" t="str">
        <f>VLOOKUP($A877,'OASIS-11_26'!$E$2:$R$1556,2,FALSE)</f>
        <v>GEN</v>
      </c>
      <c r="D877" s="1">
        <f>VLOOKUP($A877,'OASIS-11_26'!$E$2:$R$1556,11,FALSE)</f>
        <v>31048</v>
      </c>
      <c r="E877" s="3">
        <f t="shared" si="26"/>
        <v>1985</v>
      </c>
      <c r="F877" t="str">
        <f>VLOOKUP($A877,'OASIS-11_26'!$E$2:$R$1556,9,FALSE)</f>
        <v>WATER</v>
      </c>
      <c r="G877" t="str">
        <f>VLOOKUP($A877,'OASIS-11_26'!$E$2:$R$1556,8,FALSE)</f>
        <v>HYDRO</v>
      </c>
      <c r="H877">
        <f>VLOOKUP($A877,'OASIS-11_26'!$E$2:$R$1556,4,FALSE)</f>
        <v>5.9</v>
      </c>
      <c r="I877">
        <f>VLOOKUP($A877,'OASIS-11_26'!$E$2:$R$1556,5,FALSE)</f>
        <v>5.9</v>
      </c>
      <c r="J877" t="str">
        <f>VLOOKUP($A877,'OASIS-11_26'!$E$2:$R$1556,6,FALSE)</f>
        <v>SCE</v>
      </c>
      <c r="K877" t="str">
        <f>IF(ISERROR(VLOOKUP($A877,'2021_NQC_List-11_13'!$A$2:$T$1532,4,FALSE)),"","NQC")</f>
        <v>NQC</v>
      </c>
      <c r="L877" s="3" t="str">
        <f>IF(ISERROR(VLOOKUP($A877,'2021_NQC_List-11_13'!$A$2:$T$1532,4,FALSE)),"",VLOOKUP($A877,'2021_NQC_List-11_13'!$A$2:$T$1532,18,FALSE))</f>
        <v>FC</v>
      </c>
      <c r="M877">
        <f>IF($K877="NQC",VLOOKUP($A877,'2021_NQC_List-11_13'!$A$2:$T$1532,4,FALSE),0)</f>
        <v>1.44</v>
      </c>
      <c r="N877">
        <f>IF($K877="NQC",VLOOKUP($A877,'2021_NQC_List-11_13'!$A$2:$T$1532,5,FALSE),0)</f>
        <v>1.47</v>
      </c>
      <c r="O877">
        <f>IF($K877="NQC",VLOOKUP($A877,'2021_NQC_List-11_13'!$A$2:$T$1532,6,FALSE),0)</f>
        <v>1.42</v>
      </c>
      <c r="P877">
        <f>IF($K877="NQC",VLOOKUP($A877,'2021_NQC_List-11_13'!$A$2:$T$1532,7,FALSE),0)</f>
        <v>2.83</v>
      </c>
      <c r="Q877">
        <f>IF($K877="NQC",VLOOKUP($A877,'2021_NQC_List-11_13'!$A$2:$T$1532,8,FALSE),0)</f>
        <v>2.39</v>
      </c>
      <c r="R877">
        <f>IF($K877="NQC",VLOOKUP($A877,'2021_NQC_List-11_13'!$A$2:$T$1532,9,FALSE),0)</f>
        <v>3.36</v>
      </c>
      <c r="S877">
        <f>IF($K877="NQC",VLOOKUP($A877,'2021_NQC_List-11_13'!$A$2:$T$1532,10,FALSE),0)</f>
        <v>3.85</v>
      </c>
      <c r="T877">
        <f>IF($K877="NQC",VLOOKUP($A877,'2021_NQC_List-11_13'!$A$2:$T$1532,11,FALSE),0)</f>
        <v>4.0199999999999996</v>
      </c>
      <c r="U877">
        <f>IF($K877="NQC",VLOOKUP($A877,'2021_NQC_List-11_13'!$A$2:$T$1532,12,FALSE),0)</f>
        <v>3.43</v>
      </c>
      <c r="V877">
        <f>IF($K877="NQC",VLOOKUP($A877,'2021_NQC_List-11_13'!$A$2:$T$1532,13,FALSE),0)</f>
        <v>2.64</v>
      </c>
      <c r="W877">
        <f>IF($K877="NQC",VLOOKUP($A877,'2021_NQC_List-11_13'!$A$2:$T$1532,14,FALSE),0)</f>
        <v>2.57</v>
      </c>
      <c r="X877">
        <f>IF($K877="NQC",VLOOKUP($A877,'2021_NQC_List-11_13'!$A$2:$T$1532,15,FALSE),0)</f>
        <v>1.37</v>
      </c>
      <c r="Y877" t="str">
        <f t="shared" si="27"/>
        <v>Hydro-Small Hydro</v>
      </c>
      <c r="AA877" t="s">
        <v>4341</v>
      </c>
    </row>
    <row r="878" spans="1:27" x14ac:dyDescent="0.3">
      <c r="A878" t="str">
        <f>'OASIS-11_26'!E912</f>
        <v>MIRLOM_7_MWDLKM</v>
      </c>
      <c r="B878" t="str">
        <f>'OASIS-11_26'!G912</f>
        <v>Lake Mathews Hydroelectric Recovery Plan</v>
      </c>
      <c r="C878" t="str">
        <f>VLOOKUP($A878,'OASIS-11_26'!$E$2:$R$1556,2,FALSE)</f>
        <v>GEN</v>
      </c>
      <c r="D878" s="1">
        <f>VLOOKUP($A878,'OASIS-11_26'!$E$2:$R$1556,11,FALSE)</f>
        <v>29221</v>
      </c>
      <c r="E878" s="3">
        <f t="shared" si="26"/>
        <v>1980</v>
      </c>
      <c r="F878" t="str">
        <f>VLOOKUP($A878,'OASIS-11_26'!$E$2:$R$1556,9,FALSE)</f>
        <v>WATER</v>
      </c>
      <c r="G878" t="str">
        <f>VLOOKUP($A878,'OASIS-11_26'!$E$2:$R$1556,8,FALSE)</f>
        <v>HYDRO</v>
      </c>
      <c r="H878">
        <f>VLOOKUP($A878,'OASIS-11_26'!$E$2:$R$1556,4,FALSE)</f>
        <v>5</v>
      </c>
      <c r="I878">
        <f>VLOOKUP($A878,'OASIS-11_26'!$E$2:$R$1556,5,FALSE)</f>
        <v>5</v>
      </c>
      <c r="J878" t="str">
        <f>VLOOKUP($A878,'OASIS-11_26'!$E$2:$R$1556,6,FALSE)</f>
        <v>SCE</v>
      </c>
      <c r="K878" t="str">
        <f>IF(ISERROR(VLOOKUP($A878,'2021_NQC_List-11_13'!$A$2:$T$1532,4,FALSE)),"","NQC")</f>
        <v>NQC</v>
      </c>
      <c r="L878" s="3" t="str">
        <f>IF(ISERROR(VLOOKUP($A878,'2021_NQC_List-11_13'!$A$2:$T$1532,4,FALSE)),"",VLOOKUP($A878,'2021_NQC_List-11_13'!$A$2:$T$1532,18,FALSE))</f>
        <v>FC</v>
      </c>
      <c r="M878">
        <f>IF($K878="NQC",VLOOKUP($A878,'2021_NQC_List-11_13'!$A$2:$T$1532,4,FALSE),0)</f>
        <v>2.4</v>
      </c>
      <c r="N878">
        <f>IF($K878="NQC",VLOOKUP($A878,'2021_NQC_List-11_13'!$A$2:$T$1532,5,FALSE),0)</f>
        <v>2.91</v>
      </c>
      <c r="O878">
        <f>IF($K878="NQC",VLOOKUP($A878,'2021_NQC_List-11_13'!$A$2:$T$1532,6,FALSE),0)</f>
        <v>2.91</v>
      </c>
      <c r="P878">
        <f>IF($K878="NQC",VLOOKUP($A878,'2021_NQC_List-11_13'!$A$2:$T$1532,7,FALSE),0)</f>
        <v>1.56</v>
      </c>
      <c r="Q878">
        <f>IF($K878="NQC",VLOOKUP($A878,'2021_NQC_List-11_13'!$A$2:$T$1532,8,FALSE),0)</f>
        <v>1.53</v>
      </c>
      <c r="R878">
        <f>IF($K878="NQC",VLOOKUP($A878,'2021_NQC_List-11_13'!$A$2:$T$1532,9,FALSE),0)</f>
        <v>1.76</v>
      </c>
      <c r="S878">
        <f>IF($K878="NQC",VLOOKUP($A878,'2021_NQC_List-11_13'!$A$2:$T$1532,10,FALSE),0)</f>
        <v>1.94</v>
      </c>
      <c r="T878">
        <f>IF($K878="NQC",VLOOKUP($A878,'2021_NQC_List-11_13'!$A$2:$T$1532,11,FALSE),0)</f>
        <v>2.06</v>
      </c>
      <c r="U878">
        <f>IF($K878="NQC",VLOOKUP($A878,'2021_NQC_List-11_13'!$A$2:$T$1532,12,FALSE),0)</f>
        <v>1.93</v>
      </c>
      <c r="V878">
        <f>IF($K878="NQC",VLOOKUP($A878,'2021_NQC_List-11_13'!$A$2:$T$1532,13,FALSE),0)</f>
        <v>1.71</v>
      </c>
      <c r="W878">
        <f>IF($K878="NQC",VLOOKUP($A878,'2021_NQC_List-11_13'!$A$2:$T$1532,14,FALSE),0)</f>
        <v>1.54</v>
      </c>
      <c r="X878">
        <f>IF($K878="NQC",VLOOKUP($A878,'2021_NQC_List-11_13'!$A$2:$T$1532,15,FALSE),0)</f>
        <v>1.2</v>
      </c>
      <c r="Y878" t="str">
        <f t="shared" si="27"/>
        <v>Hydro-Small Hydro</v>
      </c>
      <c r="AA878" t="s">
        <v>4341</v>
      </c>
    </row>
    <row r="879" spans="1:27" x14ac:dyDescent="0.3">
      <c r="A879" t="str">
        <f>'OASIS-11_26'!E913</f>
        <v>BRDSLD_2_MTZUM2</v>
      </c>
      <c r="B879" t="str">
        <f>'OASIS-11_26'!G913</f>
        <v>NextEra Energy Montezuma Wind II</v>
      </c>
      <c r="C879" t="str">
        <f>VLOOKUP($A879,'OASIS-11_26'!$E$2:$R$1556,2,FALSE)</f>
        <v>GEN</v>
      </c>
      <c r="D879" s="1">
        <f>VLOOKUP($A879,'OASIS-11_26'!$E$2:$R$1556,11,FALSE)</f>
        <v>40940</v>
      </c>
      <c r="E879" s="3">
        <f t="shared" si="26"/>
        <v>2012</v>
      </c>
      <c r="F879" t="str">
        <f>VLOOKUP($A879,'OASIS-11_26'!$E$2:$R$1556,9,FALSE)</f>
        <v>WIND</v>
      </c>
      <c r="G879" t="str">
        <f>VLOOKUP($A879,'OASIS-11_26'!$E$2:$R$1556,8,FALSE)</f>
        <v>WIND</v>
      </c>
      <c r="H879">
        <f>VLOOKUP($A879,'OASIS-11_26'!$E$2:$R$1556,4,FALSE)</f>
        <v>78.2</v>
      </c>
      <c r="I879">
        <f>VLOOKUP($A879,'OASIS-11_26'!$E$2:$R$1556,5,FALSE)</f>
        <v>78.2</v>
      </c>
      <c r="J879" t="str">
        <f>VLOOKUP($A879,'OASIS-11_26'!$E$2:$R$1556,6,FALSE)</f>
        <v>PGAE</v>
      </c>
      <c r="K879" t="str">
        <f>IF(ISERROR(VLOOKUP($A879,'2021_NQC_List-11_13'!$A$2:$T$1532,4,FALSE)),"","NQC")</f>
        <v>NQC</v>
      </c>
      <c r="L879" s="3" t="str">
        <f>IF(ISERROR(VLOOKUP($A879,'2021_NQC_List-11_13'!$A$2:$T$1532,4,FALSE)),"",VLOOKUP($A879,'2021_NQC_List-11_13'!$A$2:$T$1532,18,FALSE))</f>
        <v>FC</v>
      </c>
      <c r="M879">
        <f>IF($K879="NQC",VLOOKUP($A879,'2021_NQC_List-11_13'!$A$2:$T$1532,4,FALSE),0)</f>
        <v>10.95</v>
      </c>
      <c r="N879">
        <f>IF($K879="NQC",VLOOKUP($A879,'2021_NQC_List-11_13'!$A$2:$T$1532,5,FALSE),0)</f>
        <v>9.3800000000000008</v>
      </c>
      <c r="O879">
        <f>IF($K879="NQC",VLOOKUP($A879,'2021_NQC_List-11_13'!$A$2:$T$1532,6,FALSE),0)</f>
        <v>21.9</v>
      </c>
      <c r="P879">
        <f>IF($K879="NQC",VLOOKUP($A879,'2021_NQC_List-11_13'!$A$2:$T$1532,7,FALSE),0)</f>
        <v>19.55</v>
      </c>
      <c r="Q879">
        <f>IF($K879="NQC",VLOOKUP($A879,'2021_NQC_List-11_13'!$A$2:$T$1532,8,FALSE),0)</f>
        <v>19.55</v>
      </c>
      <c r="R879">
        <f>IF($K879="NQC",VLOOKUP($A879,'2021_NQC_List-11_13'!$A$2:$T$1532,9,FALSE),0)</f>
        <v>25.81</v>
      </c>
      <c r="S879">
        <f>IF($K879="NQC",VLOOKUP($A879,'2021_NQC_List-11_13'!$A$2:$T$1532,10,FALSE),0)</f>
        <v>17.989999999999998</v>
      </c>
      <c r="T879">
        <f>IF($K879="NQC",VLOOKUP($A879,'2021_NQC_List-11_13'!$A$2:$T$1532,11,FALSE),0)</f>
        <v>16.420000000000002</v>
      </c>
      <c r="U879">
        <f>IF($K879="NQC",VLOOKUP($A879,'2021_NQC_List-11_13'!$A$2:$T$1532,12,FALSE),0)</f>
        <v>11.73</v>
      </c>
      <c r="V879">
        <f>IF($K879="NQC",VLOOKUP($A879,'2021_NQC_List-11_13'!$A$2:$T$1532,13,FALSE),0)</f>
        <v>6.26</v>
      </c>
      <c r="W879">
        <f>IF($K879="NQC",VLOOKUP($A879,'2021_NQC_List-11_13'!$A$2:$T$1532,14,FALSE),0)</f>
        <v>9.3800000000000008</v>
      </c>
      <c r="X879">
        <f>IF($K879="NQC",VLOOKUP($A879,'2021_NQC_List-11_13'!$A$2:$T$1532,15,FALSE),0)</f>
        <v>10.17</v>
      </c>
      <c r="Y879" t="str">
        <f t="shared" si="27"/>
        <v>Non-Hydro</v>
      </c>
      <c r="AA879" t="s">
        <v>4341</v>
      </c>
    </row>
    <row r="880" spans="1:27" x14ac:dyDescent="0.3">
      <c r="A880" t="str">
        <f>'OASIS-11_26'!E914</f>
        <v>ATWEL2_1_SOLAR1</v>
      </c>
      <c r="B880" t="str">
        <f>'OASIS-11_26'!G914</f>
        <v>Atwell West</v>
      </c>
      <c r="C880" t="str">
        <f>VLOOKUP($A880,'OASIS-11_26'!$E$2:$R$1556,2,FALSE)</f>
        <v>GEN</v>
      </c>
      <c r="D880" s="1">
        <f>VLOOKUP($A880,'OASIS-11_26'!$E$2:$R$1556,11,FALSE)</f>
        <v>42166</v>
      </c>
      <c r="E880" s="3">
        <f t="shared" si="26"/>
        <v>2015</v>
      </c>
      <c r="F880" t="str">
        <f>VLOOKUP($A880,'OASIS-11_26'!$E$2:$R$1556,9,FALSE)</f>
        <v>SUN</v>
      </c>
      <c r="G880" t="str">
        <f>VLOOKUP($A880,'OASIS-11_26'!$E$2:$R$1556,8,FALSE)</f>
        <v>PHOTO VOLTAIC</v>
      </c>
      <c r="H880">
        <f>VLOOKUP($A880,'OASIS-11_26'!$E$2:$R$1556,4,FALSE)</f>
        <v>20</v>
      </c>
      <c r="I880">
        <f>VLOOKUP($A880,'OASIS-11_26'!$E$2:$R$1556,5,FALSE)</f>
        <v>20</v>
      </c>
      <c r="J880" t="str">
        <f>VLOOKUP($A880,'OASIS-11_26'!$E$2:$R$1556,6,FALSE)</f>
        <v>PGAE</v>
      </c>
      <c r="K880" t="str">
        <f>IF(ISERROR(VLOOKUP($A880,'2021_NQC_List-11_13'!$A$2:$T$1532,4,FALSE)),"","NQC")</f>
        <v>NQC</v>
      </c>
      <c r="L880" s="3" t="str">
        <f>IF(ISERROR(VLOOKUP($A880,'2021_NQC_List-11_13'!$A$2:$T$1532,4,FALSE)),"",VLOOKUP($A880,'2021_NQC_List-11_13'!$A$2:$T$1532,18,FALSE))</f>
        <v>FC</v>
      </c>
      <c r="M880">
        <f>IF($K880="NQC",VLOOKUP($A880,'2021_NQC_List-11_13'!$A$2:$T$1532,4,FALSE),0)</f>
        <v>0.8</v>
      </c>
      <c r="N880">
        <f>IF($K880="NQC",VLOOKUP($A880,'2021_NQC_List-11_13'!$A$2:$T$1532,5,FALSE),0)</f>
        <v>0.6</v>
      </c>
      <c r="O880">
        <f>IF($K880="NQC",VLOOKUP($A880,'2021_NQC_List-11_13'!$A$2:$T$1532,6,FALSE),0)</f>
        <v>3.6</v>
      </c>
      <c r="P880">
        <f>IF($K880="NQC",VLOOKUP($A880,'2021_NQC_List-11_13'!$A$2:$T$1532,7,FALSE),0)</f>
        <v>3</v>
      </c>
      <c r="Q880">
        <f>IF($K880="NQC",VLOOKUP($A880,'2021_NQC_List-11_13'!$A$2:$T$1532,8,FALSE),0)</f>
        <v>3.2</v>
      </c>
      <c r="R880">
        <f>IF($K880="NQC",VLOOKUP($A880,'2021_NQC_List-11_13'!$A$2:$T$1532,9,FALSE),0)</f>
        <v>6.2</v>
      </c>
      <c r="S880">
        <f>IF($K880="NQC",VLOOKUP($A880,'2021_NQC_List-11_13'!$A$2:$T$1532,10,FALSE),0)</f>
        <v>7.8</v>
      </c>
      <c r="T880">
        <f>IF($K880="NQC",VLOOKUP($A880,'2021_NQC_List-11_13'!$A$2:$T$1532,11,FALSE),0)</f>
        <v>5.4</v>
      </c>
      <c r="U880">
        <f>IF($K880="NQC",VLOOKUP($A880,'2021_NQC_List-11_13'!$A$2:$T$1532,12,FALSE),0)</f>
        <v>2.8</v>
      </c>
      <c r="V880">
        <f>IF($K880="NQC",VLOOKUP($A880,'2021_NQC_List-11_13'!$A$2:$T$1532,13,FALSE),0)</f>
        <v>0.4</v>
      </c>
      <c r="W880">
        <f>IF($K880="NQC",VLOOKUP($A880,'2021_NQC_List-11_13'!$A$2:$T$1532,14,FALSE),0)</f>
        <v>0.4</v>
      </c>
      <c r="X880">
        <f>IF($K880="NQC",VLOOKUP($A880,'2021_NQC_List-11_13'!$A$2:$T$1532,15,FALSE),0)</f>
        <v>0</v>
      </c>
      <c r="Y880" t="str">
        <f t="shared" si="27"/>
        <v>Non-Hydro</v>
      </c>
      <c r="AA880" t="s">
        <v>4341</v>
      </c>
    </row>
    <row r="881" spans="1:28" x14ac:dyDescent="0.3">
      <c r="A881" t="str">
        <f>'OASIS-11_26'!E915</f>
        <v>MIDWD_2_WIND2</v>
      </c>
      <c r="B881" t="str">
        <f>'OASIS-11_26'!G915</f>
        <v>Coram Energy</v>
      </c>
      <c r="C881" t="str">
        <f>VLOOKUP($A881,'OASIS-11_26'!$E$2:$R$1556,2,FALSE)</f>
        <v>GEN</v>
      </c>
      <c r="D881" s="1">
        <f>VLOOKUP($A881,'OASIS-11_26'!$E$2:$R$1556,11,FALSE)</f>
        <v>42361</v>
      </c>
      <c r="E881" s="3">
        <f t="shared" si="26"/>
        <v>2015</v>
      </c>
      <c r="F881" t="str">
        <f>VLOOKUP($A881,'OASIS-11_26'!$E$2:$R$1556,9,FALSE)</f>
        <v>WIND</v>
      </c>
      <c r="G881" t="str">
        <f>VLOOKUP($A881,'OASIS-11_26'!$E$2:$R$1556,8,FALSE)</f>
        <v>WIND</v>
      </c>
      <c r="H881">
        <f>VLOOKUP($A881,'OASIS-11_26'!$E$2:$R$1556,4,FALSE)</f>
        <v>3</v>
      </c>
      <c r="I881">
        <f>VLOOKUP($A881,'OASIS-11_26'!$E$2:$R$1556,5,FALSE)</f>
        <v>3</v>
      </c>
      <c r="J881" t="str">
        <f>VLOOKUP($A881,'OASIS-11_26'!$E$2:$R$1556,6,FALSE)</f>
        <v>SCE</v>
      </c>
      <c r="K881" t="str">
        <f>IF(ISERROR(VLOOKUP($A881,'2021_NQC_List-11_13'!$A$2:$T$1532,4,FALSE)),"","NQC")</f>
        <v>NQC</v>
      </c>
      <c r="L881" s="3" t="str">
        <f>IF(ISERROR(VLOOKUP($A881,'2021_NQC_List-11_13'!$A$2:$T$1532,4,FALSE)),"",VLOOKUP($A881,'2021_NQC_List-11_13'!$A$2:$T$1532,18,FALSE))</f>
        <v>FC</v>
      </c>
      <c r="M881">
        <f>IF($K881="NQC",VLOOKUP($A881,'2021_NQC_List-11_13'!$A$2:$T$1532,4,FALSE),0)</f>
        <v>0.42</v>
      </c>
      <c r="N881">
        <f>IF($K881="NQC",VLOOKUP($A881,'2021_NQC_List-11_13'!$A$2:$T$1532,5,FALSE),0)</f>
        <v>0.36</v>
      </c>
      <c r="O881">
        <f>IF($K881="NQC",VLOOKUP($A881,'2021_NQC_List-11_13'!$A$2:$T$1532,6,FALSE),0)</f>
        <v>0.84</v>
      </c>
      <c r="P881">
        <f>IF($K881="NQC",VLOOKUP($A881,'2021_NQC_List-11_13'!$A$2:$T$1532,7,FALSE),0)</f>
        <v>0.75</v>
      </c>
      <c r="Q881">
        <f>IF($K881="NQC",VLOOKUP($A881,'2021_NQC_List-11_13'!$A$2:$T$1532,8,FALSE),0)</f>
        <v>0.75</v>
      </c>
      <c r="R881">
        <f>IF($K881="NQC",VLOOKUP($A881,'2021_NQC_List-11_13'!$A$2:$T$1532,9,FALSE),0)</f>
        <v>0.99</v>
      </c>
      <c r="S881">
        <f>IF($K881="NQC",VLOOKUP($A881,'2021_NQC_List-11_13'!$A$2:$T$1532,10,FALSE),0)</f>
        <v>0.69</v>
      </c>
      <c r="T881">
        <f>IF($K881="NQC",VLOOKUP($A881,'2021_NQC_List-11_13'!$A$2:$T$1532,11,FALSE),0)</f>
        <v>0.63</v>
      </c>
      <c r="U881">
        <f>IF($K881="NQC",VLOOKUP($A881,'2021_NQC_List-11_13'!$A$2:$T$1532,12,FALSE),0)</f>
        <v>0.45</v>
      </c>
      <c r="V881">
        <f>IF($K881="NQC",VLOOKUP($A881,'2021_NQC_List-11_13'!$A$2:$T$1532,13,FALSE),0)</f>
        <v>0.24</v>
      </c>
      <c r="W881">
        <f>IF($K881="NQC",VLOOKUP($A881,'2021_NQC_List-11_13'!$A$2:$T$1532,14,FALSE),0)</f>
        <v>0.36</v>
      </c>
      <c r="X881">
        <f>IF($K881="NQC",VLOOKUP($A881,'2021_NQC_List-11_13'!$A$2:$T$1532,15,FALSE),0)</f>
        <v>0.39</v>
      </c>
      <c r="Y881" t="str">
        <f t="shared" si="27"/>
        <v>Non-Hydro</v>
      </c>
      <c r="AA881" t="s">
        <v>4341</v>
      </c>
    </row>
    <row r="882" spans="1:28" x14ac:dyDescent="0.3">
      <c r="A882" t="str">
        <f>'OASIS-11_26'!E916</f>
        <v>VEAVST_1_SOLAR</v>
      </c>
      <c r="B882" t="str">
        <f>'OASIS-11_26'!G916</f>
        <v>Community Solar</v>
      </c>
      <c r="C882" t="str">
        <f>VLOOKUP($A882,'OASIS-11_26'!$E$2:$R$1556,2,FALSE)</f>
        <v>GEN</v>
      </c>
      <c r="D882" s="1">
        <f>VLOOKUP($A882,'OASIS-11_26'!$E$2:$R$1556,11,FALSE)</f>
        <v>42776</v>
      </c>
      <c r="E882" s="3">
        <f t="shared" si="26"/>
        <v>2017</v>
      </c>
      <c r="F882" t="str">
        <f>VLOOKUP($A882,'OASIS-11_26'!$E$2:$R$1556,9,FALSE)</f>
        <v>SUN</v>
      </c>
      <c r="G882" t="str">
        <f>VLOOKUP($A882,'OASIS-11_26'!$E$2:$R$1556,8,FALSE)</f>
        <v>PHOTO VOLTAIC</v>
      </c>
      <c r="H882">
        <f>VLOOKUP($A882,'OASIS-11_26'!$E$2:$R$1556,4,FALSE)</f>
        <v>14.4</v>
      </c>
      <c r="I882">
        <f>VLOOKUP($A882,'OASIS-11_26'!$E$2:$R$1556,5,FALSE)</f>
        <v>15</v>
      </c>
      <c r="J882" t="str">
        <f>VLOOKUP($A882,'OASIS-11_26'!$E$2:$R$1556,6,FALSE)</f>
        <v>SCE</v>
      </c>
      <c r="K882" t="str">
        <f>IF(ISERROR(VLOOKUP($A882,'2021_NQC_List-11_13'!$A$2:$T$1532,4,FALSE)),"","NQC")</f>
        <v>NQC</v>
      </c>
      <c r="L882" s="3" t="str">
        <f>IF(ISERROR(VLOOKUP($A882,'2021_NQC_List-11_13'!$A$2:$T$1532,4,FALSE)),"",VLOOKUP($A882,'2021_NQC_List-11_13'!$A$2:$T$1532,18,FALSE))</f>
        <v>EO</v>
      </c>
      <c r="M882">
        <f>IF($K882="NQC",VLOOKUP($A882,'2021_NQC_List-11_13'!$A$2:$T$1532,4,FALSE),0)</f>
        <v>0</v>
      </c>
      <c r="N882">
        <f>IF($K882="NQC",VLOOKUP($A882,'2021_NQC_List-11_13'!$A$2:$T$1532,5,FALSE),0)</f>
        <v>0</v>
      </c>
      <c r="O882">
        <f>IF($K882="NQC",VLOOKUP($A882,'2021_NQC_List-11_13'!$A$2:$T$1532,6,FALSE),0)</f>
        <v>0</v>
      </c>
      <c r="P882">
        <f>IF($K882="NQC",VLOOKUP($A882,'2021_NQC_List-11_13'!$A$2:$T$1532,7,FALSE),0)</f>
        <v>0</v>
      </c>
      <c r="Q882">
        <f>IF($K882="NQC",VLOOKUP($A882,'2021_NQC_List-11_13'!$A$2:$T$1532,8,FALSE),0)</f>
        <v>0</v>
      </c>
      <c r="R882">
        <f>IF($K882="NQC",VLOOKUP($A882,'2021_NQC_List-11_13'!$A$2:$T$1532,9,FALSE),0)</f>
        <v>0</v>
      </c>
      <c r="S882">
        <f>IF($K882="NQC",VLOOKUP($A882,'2021_NQC_List-11_13'!$A$2:$T$1532,10,FALSE),0)</f>
        <v>0</v>
      </c>
      <c r="T882">
        <f>IF($K882="NQC",VLOOKUP($A882,'2021_NQC_List-11_13'!$A$2:$T$1532,11,FALSE),0)</f>
        <v>0</v>
      </c>
      <c r="U882">
        <f>IF($K882="NQC",VLOOKUP($A882,'2021_NQC_List-11_13'!$A$2:$T$1532,12,FALSE),0)</f>
        <v>0</v>
      </c>
      <c r="V882">
        <f>IF($K882="NQC",VLOOKUP($A882,'2021_NQC_List-11_13'!$A$2:$T$1532,13,FALSE),0)</f>
        <v>0</v>
      </c>
      <c r="W882">
        <f>IF($K882="NQC",VLOOKUP($A882,'2021_NQC_List-11_13'!$A$2:$T$1532,14,FALSE),0)</f>
        <v>0</v>
      </c>
      <c r="X882">
        <f>IF($K882="NQC",VLOOKUP($A882,'2021_NQC_List-11_13'!$A$2:$T$1532,15,FALSE),0)</f>
        <v>0</v>
      </c>
      <c r="Y882" t="str">
        <f t="shared" si="27"/>
        <v>Non-Hydro</v>
      </c>
      <c r="AA882" t="s">
        <v>4341</v>
      </c>
    </row>
    <row r="883" spans="1:28" x14ac:dyDescent="0.3">
      <c r="A883" t="str">
        <f>'OASIS-11_26'!E917</f>
        <v>KNGBRD_2_SOLAR2</v>
      </c>
      <c r="B883" t="str">
        <f>'OASIS-11_26'!G917</f>
        <v>Kingbird Solar B</v>
      </c>
      <c r="C883" t="str">
        <f>VLOOKUP($A883,'OASIS-11_26'!$E$2:$R$1556,2,FALSE)</f>
        <v>GEN</v>
      </c>
      <c r="D883" s="1">
        <f>VLOOKUP($A883,'OASIS-11_26'!$E$2:$R$1556,11,FALSE)</f>
        <v>42490</v>
      </c>
      <c r="E883" s="3">
        <f t="shared" si="26"/>
        <v>2016</v>
      </c>
      <c r="F883" t="str">
        <f>VLOOKUP($A883,'OASIS-11_26'!$E$2:$R$1556,9,FALSE)</f>
        <v>SUN</v>
      </c>
      <c r="G883" t="str">
        <f>VLOOKUP($A883,'OASIS-11_26'!$E$2:$R$1556,8,FALSE)</f>
        <v>PHOTO VOLTAIC</v>
      </c>
      <c r="H883">
        <f>VLOOKUP($A883,'OASIS-11_26'!$E$2:$R$1556,4,FALSE)</f>
        <v>20</v>
      </c>
      <c r="I883">
        <f>VLOOKUP($A883,'OASIS-11_26'!$E$2:$R$1556,5,FALSE)</f>
        <v>20</v>
      </c>
      <c r="J883" t="str">
        <f>VLOOKUP($A883,'OASIS-11_26'!$E$2:$R$1556,6,FALSE)</f>
        <v>SCE</v>
      </c>
      <c r="K883" t="str">
        <f>IF(ISERROR(VLOOKUP($A883,'2021_NQC_List-11_13'!$A$2:$T$1532,4,FALSE)),"","NQC")</f>
        <v>NQC</v>
      </c>
      <c r="L883" s="3" t="str">
        <f>IF(ISERROR(VLOOKUP($A883,'2021_NQC_List-11_13'!$A$2:$T$1532,4,FALSE)),"",VLOOKUP($A883,'2021_NQC_List-11_13'!$A$2:$T$1532,18,FALSE))</f>
        <v>FC</v>
      </c>
      <c r="M883">
        <f>IF($K883="NQC",VLOOKUP($A883,'2021_NQC_List-11_13'!$A$2:$T$1532,4,FALSE),0)</f>
        <v>0.8</v>
      </c>
      <c r="N883">
        <f>IF($K883="NQC",VLOOKUP($A883,'2021_NQC_List-11_13'!$A$2:$T$1532,5,FALSE),0)</f>
        <v>0.6</v>
      </c>
      <c r="O883">
        <f>IF($K883="NQC",VLOOKUP($A883,'2021_NQC_List-11_13'!$A$2:$T$1532,6,FALSE),0)</f>
        <v>3.6</v>
      </c>
      <c r="P883">
        <f>IF($K883="NQC",VLOOKUP($A883,'2021_NQC_List-11_13'!$A$2:$T$1532,7,FALSE),0)</f>
        <v>3</v>
      </c>
      <c r="Q883">
        <f>IF($K883="NQC",VLOOKUP($A883,'2021_NQC_List-11_13'!$A$2:$T$1532,8,FALSE),0)</f>
        <v>3.2</v>
      </c>
      <c r="R883">
        <f>IF($K883="NQC",VLOOKUP($A883,'2021_NQC_List-11_13'!$A$2:$T$1532,9,FALSE),0)</f>
        <v>6.2</v>
      </c>
      <c r="S883">
        <f>IF($K883="NQC",VLOOKUP($A883,'2021_NQC_List-11_13'!$A$2:$T$1532,10,FALSE),0)</f>
        <v>7.8</v>
      </c>
      <c r="T883">
        <f>IF($K883="NQC",VLOOKUP($A883,'2021_NQC_List-11_13'!$A$2:$T$1532,11,FALSE),0)</f>
        <v>5.4</v>
      </c>
      <c r="U883">
        <f>IF($K883="NQC",VLOOKUP($A883,'2021_NQC_List-11_13'!$A$2:$T$1532,12,FALSE),0)</f>
        <v>2.8</v>
      </c>
      <c r="V883">
        <f>IF($K883="NQC",VLOOKUP($A883,'2021_NQC_List-11_13'!$A$2:$T$1532,13,FALSE),0)</f>
        <v>0.4</v>
      </c>
      <c r="W883">
        <f>IF($K883="NQC",VLOOKUP($A883,'2021_NQC_List-11_13'!$A$2:$T$1532,14,FALSE),0)</f>
        <v>0.4</v>
      </c>
      <c r="X883">
        <f>IF($K883="NQC",VLOOKUP($A883,'2021_NQC_List-11_13'!$A$2:$T$1532,15,FALSE),0)</f>
        <v>0</v>
      </c>
      <c r="Y883" t="str">
        <f t="shared" si="27"/>
        <v>Non-Hydro</v>
      </c>
      <c r="AA883" t="s">
        <v>4341</v>
      </c>
    </row>
    <row r="884" spans="1:28" x14ac:dyDescent="0.3">
      <c r="A884" t="str">
        <f>'OASIS-11_26'!E918</f>
        <v>GLDTWN_6_COLUM3</v>
      </c>
      <c r="B884" t="str">
        <f>'OASIS-11_26'!G918</f>
        <v>Columbia 3</v>
      </c>
      <c r="C884" t="str">
        <f>VLOOKUP($A884,'OASIS-11_26'!$E$2:$R$1556,2,FALSE)</f>
        <v>GEN</v>
      </c>
      <c r="D884" s="1">
        <f>VLOOKUP($A884,'OASIS-11_26'!$E$2:$R$1556,11,FALSE)</f>
        <v>41618</v>
      </c>
      <c r="E884" s="3">
        <f t="shared" si="26"/>
        <v>2013</v>
      </c>
      <c r="F884" t="str">
        <f>VLOOKUP($A884,'OASIS-11_26'!$E$2:$R$1556,9,FALSE)</f>
        <v>SUN</v>
      </c>
      <c r="G884" t="str">
        <f>VLOOKUP($A884,'OASIS-11_26'!$E$2:$R$1556,8,FALSE)</f>
        <v>PHOTO VOLTAIC</v>
      </c>
      <c r="H884">
        <f>VLOOKUP($A884,'OASIS-11_26'!$E$2:$R$1556,4,FALSE)</f>
        <v>10</v>
      </c>
      <c r="I884">
        <f>VLOOKUP($A884,'OASIS-11_26'!$E$2:$R$1556,5,FALSE)</f>
        <v>10</v>
      </c>
      <c r="J884" t="str">
        <f>VLOOKUP($A884,'OASIS-11_26'!$E$2:$R$1556,6,FALSE)</f>
        <v>SCE</v>
      </c>
      <c r="K884" t="str">
        <f>IF(ISERROR(VLOOKUP($A884,'2021_NQC_List-11_13'!$A$2:$T$1532,4,FALSE)),"","NQC")</f>
        <v>NQC</v>
      </c>
      <c r="L884" s="3" t="str">
        <f>IF(ISERROR(VLOOKUP($A884,'2021_NQC_List-11_13'!$A$2:$T$1532,4,FALSE)),"",VLOOKUP($A884,'2021_NQC_List-11_13'!$A$2:$T$1532,18,FALSE))</f>
        <v>FC</v>
      </c>
      <c r="M884">
        <f>IF($K884="NQC",VLOOKUP($A884,'2021_NQC_List-11_13'!$A$2:$T$1532,4,FALSE),0)</f>
        <v>0.4</v>
      </c>
      <c r="N884">
        <f>IF($K884="NQC",VLOOKUP($A884,'2021_NQC_List-11_13'!$A$2:$T$1532,5,FALSE),0)</f>
        <v>0.3</v>
      </c>
      <c r="O884">
        <f>IF($K884="NQC",VLOOKUP($A884,'2021_NQC_List-11_13'!$A$2:$T$1532,6,FALSE),0)</f>
        <v>1.8</v>
      </c>
      <c r="P884">
        <f>IF($K884="NQC",VLOOKUP($A884,'2021_NQC_List-11_13'!$A$2:$T$1532,7,FALSE),0)</f>
        <v>1.5</v>
      </c>
      <c r="Q884">
        <f>IF($K884="NQC",VLOOKUP($A884,'2021_NQC_List-11_13'!$A$2:$T$1532,8,FALSE),0)</f>
        <v>1.6</v>
      </c>
      <c r="R884">
        <f>IF($K884="NQC",VLOOKUP($A884,'2021_NQC_List-11_13'!$A$2:$T$1532,9,FALSE),0)</f>
        <v>3.1</v>
      </c>
      <c r="S884">
        <f>IF($K884="NQC",VLOOKUP($A884,'2021_NQC_List-11_13'!$A$2:$T$1532,10,FALSE),0)</f>
        <v>3.9</v>
      </c>
      <c r="T884">
        <f>IF($K884="NQC",VLOOKUP($A884,'2021_NQC_List-11_13'!$A$2:$T$1532,11,FALSE),0)</f>
        <v>2.7</v>
      </c>
      <c r="U884">
        <f>IF($K884="NQC",VLOOKUP($A884,'2021_NQC_List-11_13'!$A$2:$T$1532,12,FALSE),0)</f>
        <v>1.4</v>
      </c>
      <c r="V884">
        <f>IF($K884="NQC",VLOOKUP($A884,'2021_NQC_List-11_13'!$A$2:$T$1532,13,FALSE),0)</f>
        <v>0.2</v>
      </c>
      <c r="W884">
        <f>IF($K884="NQC",VLOOKUP($A884,'2021_NQC_List-11_13'!$A$2:$T$1532,14,FALSE),0)</f>
        <v>0.2</v>
      </c>
      <c r="X884">
        <f>IF($K884="NQC",VLOOKUP($A884,'2021_NQC_List-11_13'!$A$2:$T$1532,15,FALSE),0)</f>
        <v>0</v>
      </c>
      <c r="Y884" t="str">
        <f t="shared" si="27"/>
        <v>Non-Hydro</v>
      </c>
      <c r="AA884" t="s">
        <v>4341</v>
      </c>
    </row>
    <row r="885" spans="1:28" x14ac:dyDescent="0.3">
      <c r="A885" t="str">
        <f>'OASIS-11_26'!E919</f>
        <v>SCHNDR_1_OS2BM2</v>
      </c>
      <c r="B885" t="str">
        <f>'OASIS-11_26'!G919</f>
        <v>Open Sky Digester Genset 2</v>
      </c>
      <c r="C885" t="str">
        <f>VLOOKUP($A885,'OASIS-11_26'!$E$2:$R$1556,2,FALSE)</f>
        <v>GEN</v>
      </c>
      <c r="D885" s="1">
        <f>VLOOKUP($A885,'OASIS-11_26'!$E$2:$R$1556,11,FALSE)</f>
        <v>43624</v>
      </c>
      <c r="E885" s="3">
        <f t="shared" si="26"/>
        <v>2019</v>
      </c>
      <c r="F885" t="str">
        <f>VLOOKUP($A885,'OASIS-11_26'!$E$2:$R$1556,9,FALSE)</f>
        <v>BIOGAS</v>
      </c>
      <c r="G885" t="str">
        <f>VLOOKUP($A885,'OASIS-11_26'!$E$2:$R$1556,8,FALSE)</f>
        <v>RECIPROCATING ENGINE</v>
      </c>
      <c r="H885">
        <f>VLOOKUP($A885,'OASIS-11_26'!$E$2:$R$1556,4,FALSE)</f>
        <v>0.8</v>
      </c>
      <c r="I885">
        <f>VLOOKUP($A885,'OASIS-11_26'!$E$2:$R$1556,5,FALSE)</f>
        <v>0.8</v>
      </c>
      <c r="J885" t="str">
        <f>VLOOKUP($A885,'OASIS-11_26'!$E$2:$R$1556,6,FALSE)</f>
        <v>PGAE</v>
      </c>
      <c r="K885" t="str">
        <f>IF(ISERROR(VLOOKUP($A885,'2021_NQC_List-11_13'!$A$2:$T$1532,4,FALSE)),"","NQC")</f>
        <v>NQC</v>
      </c>
      <c r="L885" s="3" t="str">
        <f>IF(ISERROR(VLOOKUP($A885,'2021_NQC_List-11_13'!$A$2:$T$1532,4,FALSE)),"",VLOOKUP($A885,'2021_NQC_List-11_13'!$A$2:$T$1532,18,FALSE))</f>
        <v>EO</v>
      </c>
      <c r="M885">
        <f>IF($K885="NQC",VLOOKUP($A885,'2021_NQC_List-11_13'!$A$2:$T$1532,4,FALSE),0)</f>
        <v>0</v>
      </c>
      <c r="N885">
        <f>IF($K885="NQC",VLOOKUP($A885,'2021_NQC_List-11_13'!$A$2:$T$1532,5,FALSE),0)</f>
        <v>0</v>
      </c>
      <c r="O885">
        <f>IF($K885="NQC",VLOOKUP($A885,'2021_NQC_List-11_13'!$A$2:$T$1532,6,FALSE),0)</f>
        <v>0</v>
      </c>
      <c r="P885">
        <f>IF($K885="NQC",VLOOKUP($A885,'2021_NQC_List-11_13'!$A$2:$T$1532,7,FALSE),0)</f>
        <v>0</v>
      </c>
      <c r="Q885">
        <f>IF($K885="NQC",VLOOKUP($A885,'2021_NQC_List-11_13'!$A$2:$T$1532,8,FALSE),0)</f>
        <v>0</v>
      </c>
      <c r="R885">
        <f>IF($K885="NQC",VLOOKUP($A885,'2021_NQC_List-11_13'!$A$2:$T$1532,9,FALSE),0)</f>
        <v>0</v>
      </c>
      <c r="S885">
        <f>IF($K885="NQC",VLOOKUP($A885,'2021_NQC_List-11_13'!$A$2:$T$1532,10,FALSE),0)</f>
        <v>0</v>
      </c>
      <c r="T885">
        <f>IF($K885="NQC",VLOOKUP($A885,'2021_NQC_List-11_13'!$A$2:$T$1532,11,FALSE),0)</f>
        <v>0</v>
      </c>
      <c r="U885">
        <f>IF($K885="NQC",VLOOKUP($A885,'2021_NQC_List-11_13'!$A$2:$T$1532,12,FALSE),0)</f>
        <v>0</v>
      </c>
      <c r="V885">
        <f>IF($K885="NQC",VLOOKUP($A885,'2021_NQC_List-11_13'!$A$2:$T$1532,13,FALSE),0)</f>
        <v>0</v>
      </c>
      <c r="W885">
        <f>IF($K885="NQC",VLOOKUP($A885,'2021_NQC_List-11_13'!$A$2:$T$1532,14,FALSE),0)</f>
        <v>0</v>
      </c>
      <c r="X885">
        <f>IF($K885="NQC",VLOOKUP($A885,'2021_NQC_List-11_13'!$A$2:$T$1532,15,FALSE),0)</f>
        <v>0</v>
      </c>
      <c r="Y885" t="str">
        <f t="shared" si="27"/>
        <v>Non-Hydro</v>
      </c>
      <c r="AA885" t="s">
        <v>4341</v>
      </c>
    </row>
    <row r="886" spans="1:28" x14ac:dyDescent="0.3">
      <c r="A886" t="str">
        <f>'OASIS-11_26'!E920</f>
        <v>MIRLOM_2_CORONA</v>
      </c>
      <c r="B886" t="str">
        <f>'OASIS-11_26'!G920</f>
        <v>MWD Corona Hydroelectric Recovery Plant</v>
      </c>
      <c r="C886" t="str">
        <f>VLOOKUP($A886,'OASIS-11_26'!$E$2:$R$1556,2,FALSE)</f>
        <v>GEN</v>
      </c>
      <c r="D886" s="1">
        <f>VLOOKUP($A886,'OASIS-11_26'!$E$2:$R$1556,11,FALSE)</f>
        <v>31778</v>
      </c>
      <c r="E886" s="3">
        <f t="shared" si="26"/>
        <v>1987</v>
      </c>
      <c r="F886" t="str">
        <f>VLOOKUP($A886,'OASIS-11_26'!$E$2:$R$1556,9,FALSE)</f>
        <v>WATER</v>
      </c>
      <c r="G886" t="str">
        <f>VLOOKUP($A886,'OASIS-11_26'!$E$2:$R$1556,8,FALSE)</f>
        <v>HYDRO</v>
      </c>
      <c r="H886">
        <f>VLOOKUP($A886,'OASIS-11_26'!$E$2:$R$1556,4,FALSE)</f>
        <v>2.85</v>
      </c>
      <c r="I886">
        <f>VLOOKUP($A886,'OASIS-11_26'!$E$2:$R$1556,5,FALSE)</f>
        <v>2.8</v>
      </c>
      <c r="J886" t="str">
        <f>VLOOKUP($A886,'OASIS-11_26'!$E$2:$R$1556,6,FALSE)</f>
        <v>SCE</v>
      </c>
      <c r="K886" t="str">
        <f>IF(ISERROR(VLOOKUP($A886,'2021_NQC_List-11_13'!$A$2:$T$1532,4,FALSE)),"","NQC")</f>
        <v>NQC</v>
      </c>
      <c r="L886" s="3" t="str">
        <f>IF(ISERROR(VLOOKUP($A886,'2021_NQC_List-11_13'!$A$2:$T$1532,4,FALSE)),"",VLOOKUP($A886,'2021_NQC_List-11_13'!$A$2:$T$1532,18,FALSE))</f>
        <v>FC</v>
      </c>
      <c r="M886">
        <f>IF($K886="NQC",VLOOKUP($A886,'2021_NQC_List-11_13'!$A$2:$T$1532,4,FALSE),0)</f>
        <v>0</v>
      </c>
      <c r="N886">
        <f>IF($K886="NQC",VLOOKUP($A886,'2021_NQC_List-11_13'!$A$2:$T$1532,5,FALSE),0)</f>
        <v>0</v>
      </c>
      <c r="O886">
        <f>IF($K886="NQC",VLOOKUP($A886,'2021_NQC_List-11_13'!$A$2:$T$1532,6,FALSE),0)</f>
        <v>0</v>
      </c>
      <c r="P886">
        <f>IF($K886="NQC",VLOOKUP($A886,'2021_NQC_List-11_13'!$A$2:$T$1532,7,FALSE),0)</f>
        <v>0.78</v>
      </c>
      <c r="Q886">
        <f>IF($K886="NQC",VLOOKUP($A886,'2021_NQC_List-11_13'!$A$2:$T$1532,8,FALSE),0)</f>
        <v>0</v>
      </c>
      <c r="R886">
        <f>IF($K886="NQC",VLOOKUP($A886,'2021_NQC_List-11_13'!$A$2:$T$1532,9,FALSE),0)</f>
        <v>0.86</v>
      </c>
      <c r="S886">
        <f>IF($K886="NQC",VLOOKUP($A886,'2021_NQC_List-11_13'!$A$2:$T$1532,10,FALSE),0)</f>
        <v>0.79</v>
      </c>
      <c r="T886">
        <f>IF($K886="NQC",VLOOKUP($A886,'2021_NQC_List-11_13'!$A$2:$T$1532,11,FALSE),0)</f>
        <v>0.92</v>
      </c>
      <c r="U886">
        <f>IF($K886="NQC",VLOOKUP($A886,'2021_NQC_List-11_13'!$A$2:$T$1532,12,FALSE),0)</f>
        <v>0.86</v>
      </c>
      <c r="V886">
        <f>IF($K886="NQC",VLOOKUP($A886,'2021_NQC_List-11_13'!$A$2:$T$1532,13,FALSE),0)</f>
        <v>0</v>
      </c>
      <c r="W886">
        <f>IF($K886="NQC",VLOOKUP($A886,'2021_NQC_List-11_13'!$A$2:$T$1532,14,FALSE),0)</f>
        <v>0</v>
      </c>
      <c r="X886">
        <f>IF($K886="NQC",VLOOKUP($A886,'2021_NQC_List-11_13'!$A$2:$T$1532,15,FALSE),0)</f>
        <v>0</v>
      </c>
      <c r="Y886" t="str">
        <f t="shared" si="27"/>
        <v>Hydro-Small Hydro</v>
      </c>
      <c r="AA886" t="s">
        <v>4341</v>
      </c>
    </row>
    <row r="887" spans="1:28" x14ac:dyDescent="0.3">
      <c r="A887" t="str">
        <f>'OASIS-11_26'!E921</f>
        <v>LACIEN_2_VENICE</v>
      </c>
      <c r="B887" t="str">
        <f>'OASIS-11_26'!G921</f>
        <v>MWD Venice Hydroelectric Recovery Plant</v>
      </c>
      <c r="C887" t="str">
        <f>VLOOKUP($A887,'OASIS-11_26'!$E$2:$R$1556,2,FALSE)</f>
        <v>GEN</v>
      </c>
      <c r="D887" s="1">
        <f>VLOOKUP($A887,'OASIS-11_26'!$E$2:$R$1556,11,FALSE)</f>
        <v>29952</v>
      </c>
      <c r="E887" s="3">
        <f t="shared" si="26"/>
        <v>1982</v>
      </c>
      <c r="F887" t="str">
        <f>VLOOKUP($A887,'OASIS-11_26'!$E$2:$R$1556,9,FALSE)</f>
        <v>WATER</v>
      </c>
      <c r="G887" t="str">
        <f>VLOOKUP($A887,'OASIS-11_26'!$E$2:$R$1556,8,FALSE)</f>
        <v>HYDRO</v>
      </c>
      <c r="H887">
        <f>VLOOKUP($A887,'OASIS-11_26'!$E$2:$R$1556,4,FALSE)</f>
        <v>9.9499999999999993</v>
      </c>
      <c r="I887">
        <f>VLOOKUP($A887,'OASIS-11_26'!$E$2:$R$1556,5,FALSE)</f>
        <v>10.1</v>
      </c>
      <c r="J887" t="str">
        <f>VLOOKUP($A887,'OASIS-11_26'!$E$2:$R$1556,6,FALSE)</f>
        <v>SCE</v>
      </c>
      <c r="K887" t="str">
        <f>IF(ISERROR(VLOOKUP($A887,'2021_NQC_List-11_13'!$A$2:$T$1532,4,FALSE)),"","NQC")</f>
        <v>NQC</v>
      </c>
      <c r="L887" s="3" t="str">
        <f>IF(ISERROR(VLOOKUP($A887,'2021_NQC_List-11_13'!$A$2:$T$1532,4,FALSE)),"",VLOOKUP($A887,'2021_NQC_List-11_13'!$A$2:$T$1532,18,FALSE))</f>
        <v>FC</v>
      </c>
      <c r="M887">
        <f>IF($K887="NQC",VLOOKUP($A887,'2021_NQC_List-11_13'!$A$2:$T$1532,4,FALSE),0)</f>
        <v>0</v>
      </c>
      <c r="N887">
        <f>IF($K887="NQC",VLOOKUP($A887,'2021_NQC_List-11_13'!$A$2:$T$1532,5,FALSE),0)</f>
        <v>0</v>
      </c>
      <c r="O887">
        <f>IF($K887="NQC",VLOOKUP($A887,'2021_NQC_List-11_13'!$A$2:$T$1532,6,FALSE),0)</f>
        <v>0</v>
      </c>
      <c r="P887">
        <f>IF($K887="NQC",VLOOKUP($A887,'2021_NQC_List-11_13'!$A$2:$T$1532,7,FALSE),0)</f>
        <v>0</v>
      </c>
      <c r="Q887">
        <f>IF($K887="NQC",VLOOKUP($A887,'2021_NQC_List-11_13'!$A$2:$T$1532,8,FALSE),0)</f>
        <v>0</v>
      </c>
      <c r="R887">
        <f>IF($K887="NQC",VLOOKUP($A887,'2021_NQC_List-11_13'!$A$2:$T$1532,9,FALSE),0)</f>
        <v>0</v>
      </c>
      <c r="S887">
        <f>IF($K887="NQC",VLOOKUP($A887,'2021_NQC_List-11_13'!$A$2:$T$1532,10,FALSE),0)</f>
        <v>0</v>
      </c>
      <c r="T887">
        <f>IF($K887="NQC",VLOOKUP($A887,'2021_NQC_List-11_13'!$A$2:$T$1532,11,FALSE),0)</f>
        <v>0</v>
      </c>
      <c r="U887">
        <f>IF($K887="NQC",VLOOKUP($A887,'2021_NQC_List-11_13'!$A$2:$T$1532,12,FALSE),0)</f>
        <v>0</v>
      </c>
      <c r="V887">
        <f>IF($K887="NQC",VLOOKUP($A887,'2021_NQC_List-11_13'!$A$2:$T$1532,13,FALSE),0)</f>
        <v>0</v>
      </c>
      <c r="W887">
        <f>IF($K887="NQC",VLOOKUP($A887,'2021_NQC_List-11_13'!$A$2:$T$1532,14,FALSE),0)</f>
        <v>0</v>
      </c>
      <c r="X887">
        <f>IF($K887="NQC",VLOOKUP($A887,'2021_NQC_List-11_13'!$A$2:$T$1532,15,FALSE),0)</f>
        <v>0</v>
      </c>
      <c r="Y887" t="str">
        <f t="shared" si="27"/>
        <v>Hydro-Small Hydro</v>
      </c>
      <c r="AA887" t="s">
        <v>4341</v>
      </c>
    </row>
    <row r="888" spans="1:28" x14ac:dyDescent="0.3">
      <c r="A888" t="str">
        <f>'OASIS-11_26'!E922</f>
        <v>SCEW_2_PDRP114</v>
      </c>
      <c r="B888" t="str">
        <f>'OASIS-11_26'!G922</f>
        <v>LCR AMS Hybrid West LA 1-W-SCE</v>
      </c>
      <c r="C888" t="str">
        <f>VLOOKUP($A888,'OASIS-11_26'!$E$2:$R$1556,2,FALSE)</f>
        <v>GEN</v>
      </c>
      <c r="D888" s="1">
        <f>VLOOKUP($A888,'OASIS-11_26'!$E$2:$R$1556,11,FALSE)</f>
        <v>0</v>
      </c>
      <c r="E888" s="3" t="str">
        <f t="shared" si="26"/>
        <v/>
      </c>
      <c r="F888" t="str">
        <f>VLOOKUP($A888,'OASIS-11_26'!$E$2:$R$1556,9,FALSE)</f>
        <v>OTHER</v>
      </c>
      <c r="G888" t="str">
        <f>VLOOKUP($A888,'OASIS-11_26'!$E$2:$R$1556,8,FALSE)</f>
        <v>OTHER</v>
      </c>
      <c r="H888">
        <f>VLOOKUP($A888,'OASIS-11_26'!$E$2:$R$1556,4,FALSE)</f>
        <v>18.71</v>
      </c>
      <c r="I888">
        <f>VLOOKUP($A888,'OASIS-11_26'!$E$2:$R$1556,5,FALSE)</f>
        <v>0</v>
      </c>
      <c r="J888" t="str">
        <f>VLOOKUP($A888,'OASIS-11_26'!$E$2:$R$1556,6,FALSE)</f>
        <v>SCE</v>
      </c>
      <c r="K888" t="str">
        <f>IF(ISERROR(VLOOKUP($A888,'2021_NQC_List-11_13'!$A$2:$T$1532,4,FALSE)),"","NQC")</f>
        <v/>
      </c>
      <c r="L888" s="3" t="str">
        <f>IF(ISERROR(VLOOKUP($A888,'2021_NQC_List-11_13'!$A$2:$T$1532,4,FALSE)),"",VLOOKUP($A888,'2021_NQC_List-11_13'!$A$2:$T$1532,18,FALSE))</f>
        <v/>
      </c>
      <c r="M888">
        <f>IF($K888="NQC",VLOOKUP($A888,'2021_NQC_List-11_13'!$A$2:$T$1532,4,FALSE),0)</f>
        <v>0</v>
      </c>
      <c r="N888">
        <f>IF($K888="NQC",VLOOKUP($A888,'2021_NQC_List-11_13'!$A$2:$T$1532,5,FALSE),0)</f>
        <v>0</v>
      </c>
      <c r="O888">
        <f>IF($K888="NQC",VLOOKUP($A888,'2021_NQC_List-11_13'!$A$2:$T$1532,6,FALSE),0)</f>
        <v>0</v>
      </c>
      <c r="P888">
        <f>IF($K888="NQC",VLOOKUP($A888,'2021_NQC_List-11_13'!$A$2:$T$1532,7,FALSE),0)</f>
        <v>0</v>
      </c>
      <c r="Q888">
        <f>IF($K888="NQC",VLOOKUP($A888,'2021_NQC_List-11_13'!$A$2:$T$1532,8,FALSE),0)</f>
        <v>0</v>
      </c>
      <c r="R888">
        <f>IF($K888="NQC",VLOOKUP($A888,'2021_NQC_List-11_13'!$A$2:$T$1532,9,FALSE),0)</f>
        <v>0</v>
      </c>
      <c r="S888">
        <f>IF($K888="NQC",VLOOKUP($A888,'2021_NQC_List-11_13'!$A$2:$T$1532,10,FALSE),0)</f>
        <v>0</v>
      </c>
      <c r="T888">
        <f>IF($K888="NQC",VLOOKUP($A888,'2021_NQC_List-11_13'!$A$2:$T$1532,11,FALSE),0)</f>
        <v>0</v>
      </c>
      <c r="U888">
        <f>IF($K888="NQC",VLOOKUP($A888,'2021_NQC_List-11_13'!$A$2:$T$1532,12,FALSE),0)</f>
        <v>0</v>
      </c>
      <c r="V888">
        <f>IF($K888="NQC",VLOOKUP($A888,'2021_NQC_List-11_13'!$A$2:$T$1532,13,FALSE),0)</f>
        <v>0</v>
      </c>
      <c r="W888">
        <f>IF($K888="NQC",VLOOKUP($A888,'2021_NQC_List-11_13'!$A$2:$T$1532,14,FALSE),0)</f>
        <v>0</v>
      </c>
      <c r="X888">
        <f>IF($K888="NQC",VLOOKUP($A888,'2021_NQC_List-11_13'!$A$2:$T$1532,15,FALSE),0)</f>
        <v>0</v>
      </c>
      <c r="Y888" t="str">
        <f t="shared" si="27"/>
        <v>Non-Hydro</v>
      </c>
      <c r="Z888" t="s">
        <v>4361</v>
      </c>
      <c r="AA888" t="s">
        <v>4341</v>
      </c>
    </row>
    <row r="889" spans="1:28" x14ac:dyDescent="0.3">
      <c r="A889" t="str">
        <f>'OASIS-11_26'!E923</f>
        <v>OAKWD_6_ZEPHWD</v>
      </c>
      <c r="B889" t="str">
        <f>'OASIS-11_26'!G923</f>
        <v>Zephyr Park</v>
      </c>
      <c r="C889" t="str">
        <f>VLOOKUP($A889,'OASIS-11_26'!$E$2:$R$1556,2,FALSE)</f>
        <v>GEN</v>
      </c>
      <c r="D889" s="1">
        <f>VLOOKUP($A889,'OASIS-11_26'!$E$2:$R$1556,11,FALSE)</f>
        <v>41677</v>
      </c>
      <c r="E889" s="3">
        <f t="shared" si="26"/>
        <v>2014</v>
      </c>
      <c r="F889" t="str">
        <f>VLOOKUP($A889,'OASIS-11_26'!$E$2:$R$1556,9,FALSE)</f>
        <v>WIND</v>
      </c>
      <c r="G889" t="str">
        <f>VLOOKUP($A889,'OASIS-11_26'!$E$2:$R$1556,8,FALSE)</f>
        <v>WIND</v>
      </c>
      <c r="H889">
        <f>VLOOKUP($A889,'OASIS-11_26'!$E$2:$R$1556,4,FALSE)</f>
        <v>3.5</v>
      </c>
      <c r="I889">
        <f>VLOOKUP($A889,'OASIS-11_26'!$E$2:$R$1556,5,FALSE)</f>
        <v>4.2</v>
      </c>
      <c r="J889" t="str">
        <f>VLOOKUP($A889,'OASIS-11_26'!$E$2:$R$1556,6,FALSE)</f>
        <v>SCE</v>
      </c>
      <c r="K889" t="str">
        <f>IF(ISERROR(VLOOKUP($A889,'2021_NQC_List-11_13'!$A$2:$T$1532,4,FALSE)),"","NQC")</f>
        <v>NQC</v>
      </c>
      <c r="L889" s="3" t="str">
        <f>IF(ISERROR(VLOOKUP($A889,'2021_NQC_List-11_13'!$A$2:$T$1532,4,FALSE)),"",VLOOKUP($A889,'2021_NQC_List-11_13'!$A$2:$T$1532,18,FALSE))</f>
        <v>FC</v>
      </c>
      <c r="M889">
        <f>IF($K889="NQC",VLOOKUP($A889,'2021_NQC_List-11_13'!$A$2:$T$1532,4,FALSE),0)</f>
        <v>0.49</v>
      </c>
      <c r="N889">
        <f>IF($K889="NQC",VLOOKUP($A889,'2021_NQC_List-11_13'!$A$2:$T$1532,5,FALSE),0)</f>
        <v>0.42</v>
      </c>
      <c r="O889">
        <f>IF($K889="NQC",VLOOKUP($A889,'2021_NQC_List-11_13'!$A$2:$T$1532,6,FALSE),0)</f>
        <v>0.98</v>
      </c>
      <c r="P889">
        <f>IF($K889="NQC",VLOOKUP($A889,'2021_NQC_List-11_13'!$A$2:$T$1532,7,FALSE),0)</f>
        <v>0.88</v>
      </c>
      <c r="Q889">
        <f>IF($K889="NQC",VLOOKUP($A889,'2021_NQC_List-11_13'!$A$2:$T$1532,8,FALSE),0)</f>
        <v>0.88</v>
      </c>
      <c r="R889">
        <f>IF($K889="NQC",VLOOKUP($A889,'2021_NQC_List-11_13'!$A$2:$T$1532,9,FALSE),0)</f>
        <v>1.1599999999999999</v>
      </c>
      <c r="S889">
        <f>IF($K889="NQC",VLOOKUP($A889,'2021_NQC_List-11_13'!$A$2:$T$1532,10,FALSE),0)</f>
        <v>0.81</v>
      </c>
      <c r="T889">
        <f>IF($K889="NQC",VLOOKUP($A889,'2021_NQC_List-11_13'!$A$2:$T$1532,11,FALSE),0)</f>
        <v>0.74</v>
      </c>
      <c r="U889">
        <f>IF($K889="NQC",VLOOKUP($A889,'2021_NQC_List-11_13'!$A$2:$T$1532,12,FALSE),0)</f>
        <v>0.53</v>
      </c>
      <c r="V889">
        <f>IF($K889="NQC",VLOOKUP($A889,'2021_NQC_List-11_13'!$A$2:$T$1532,13,FALSE),0)</f>
        <v>0.28000000000000003</v>
      </c>
      <c r="W889">
        <f>IF($K889="NQC",VLOOKUP($A889,'2021_NQC_List-11_13'!$A$2:$T$1532,14,FALSE),0)</f>
        <v>0.42</v>
      </c>
      <c r="X889">
        <f>IF($K889="NQC",VLOOKUP($A889,'2021_NQC_List-11_13'!$A$2:$T$1532,15,FALSE),0)</f>
        <v>0.46</v>
      </c>
      <c r="Y889" t="str">
        <f t="shared" si="27"/>
        <v>Non-Hydro</v>
      </c>
      <c r="AA889" t="s">
        <v>4341</v>
      </c>
    </row>
    <row r="890" spans="1:28" x14ac:dyDescent="0.3">
      <c r="A890" t="str">
        <f>'OASIS-11_26'!E924</f>
        <v>COPMTN_2_CM10</v>
      </c>
      <c r="B890" t="str">
        <f>'OASIS-11_26'!G924</f>
        <v>Copper Mountain 10</v>
      </c>
      <c r="C890" t="str">
        <f>VLOOKUP($A890,'OASIS-11_26'!$E$2:$R$1556,2,FALSE)</f>
        <v>GEN</v>
      </c>
      <c r="D890" s="1">
        <f>VLOOKUP($A890,'OASIS-11_26'!$E$2:$R$1556,11,FALSE)</f>
        <v>40819</v>
      </c>
      <c r="E890" s="3">
        <f t="shared" si="26"/>
        <v>2011</v>
      </c>
      <c r="F890" t="str">
        <f>VLOOKUP($A890,'OASIS-11_26'!$E$2:$R$1556,9,FALSE)</f>
        <v>SUN</v>
      </c>
      <c r="G890" t="str">
        <f>VLOOKUP($A890,'OASIS-11_26'!$E$2:$R$1556,8,FALSE)</f>
        <v>PHOTO VOLTAIC</v>
      </c>
      <c r="H890">
        <f>VLOOKUP($A890,'OASIS-11_26'!$E$2:$R$1556,4,FALSE)</f>
        <v>10</v>
      </c>
      <c r="I890">
        <f>VLOOKUP($A890,'OASIS-11_26'!$E$2:$R$1556,5,FALSE)</f>
        <v>10</v>
      </c>
      <c r="J890" t="str">
        <f>VLOOKUP($A890,'OASIS-11_26'!$E$2:$R$1556,6,FALSE)</f>
        <v>SCE</v>
      </c>
      <c r="K890" t="str">
        <f>IF(ISERROR(VLOOKUP($A890,'2021_NQC_List-11_13'!$A$2:$T$1532,4,FALSE)),"","NQC")</f>
        <v>NQC</v>
      </c>
      <c r="L890" s="3" t="str">
        <f>IF(ISERROR(VLOOKUP($A890,'2021_NQC_List-11_13'!$A$2:$T$1532,4,FALSE)),"",VLOOKUP($A890,'2021_NQC_List-11_13'!$A$2:$T$1532,18,FALSE))</f>
        <v>PD</v>
      </c>
      <c r="M890">
        <f>IF($K890="NQC",VLOOKUP($A890,'2021_NQC_List-11_13'!$A$2:$T$1532,4,FALSE),0)</f>
        <v>0.4</v>
      </c>
      <c r="N890">
        <f>IF($K890="NQC",VLOOKUP($A890,'2021_NQC_List-11_13'!$A$2:$T$1532,5,FALSE),0)</f>
        <v>0.3</v>
      </c>
      <c r="O890">
        <f>IF($K890="NQC",VLOOKUP($A890,'2021_NQC_List-11_13'!$A$2:$T$1532,6,FALSE),0)</f>
        <v>1.8</v>
      </c>
      <c r="P890">
        <f>IF($K890="NQC",VLOOKUP($A890,'2021_NQC_List-11_13'!$A$2:$T$1532,7,FALSE),0)</f>
        <v>1.5</v>
      </c>
      <c r="Q890">
        <f>IF($K890="NQC",VLOOKUP($A890,'2021_NQC_List-11_13'!$A$2:$T$1532,8,FALSE),0)</f>
        <v>1.6</v>
      </c>
      <c r="R890">
        <f>IF($K890="NQC",VLOOKUP($A890,'2021_NQC_List-11_13'!$A$2:$T$1532,9,FALSE),0)</f>
        <v>3.1</v>
      </c>
      <c r="S890">
        <f>IF($K890="NQC",VLOOKUP($A890,'2021_NQC_List-11_13'!$A$2:$T$1532,10,FALSE),0)</f>
        <v>3.9</v>
      </c>
      <c r="T890">
        <f>IF($K890="NQC",VLOOKUP($A890,'2021_NQC_List-11_13'!$A$2:$T$1532,11,FALSE),0)</f>
        <v>2.7</v>
      </c>
      <c r="U890">
        <f>IF($K890="NQC",VLOOKUP($A890,'2021_NQC_List-11_13'!$A$2:$T$1532,12,FALSE),0)</f>
        <v>1.4</v>
      </c>
      <c r="V890">
        <f>IF($K890="NQC",VLOOKUP($A890,'2021_NQC_List-11_13'!$A$2:$T$1532,13,FALSE),0)</f>
        <v>0.2</v>
      </c>
      <c r="W890">
        <f>IF($K890="NQC",VLOOKUP($A890,'2021_NQC_List-11_13'!$A$2:$T$1532,14,FALSE),0)</f>
        <v>0.2</v>
      </c>
      <c r="X890">
        <f>IF($K890="NQC",VLOOKUP($A890,'2021_NQC_List-11_13'!$A$2:$T$1532,15,FALSE),0)</f>
        <v>0</v>
      </c>
      <c r="Y890" t="str">
        <f t="shared" si="27"/>
        <v>Non-Hydro</v>
      </c>
      <c r="AA890" t="s">
        <v>4341</v>
      </c>
    </row>
    <row r="891" spans="1:28" x14ac:dyDescent="0.3">
      <c r="A891" t="str">
        <f>'OASIS-11_26'!E925</f>
        <v>COPMT4_2_SOLAR4</v>
      </c>
      <c r="B891" t="str">
        <f>'OASIS-11_26'!G925</f>
        <v>Copper Mountain Solar 4</v>
      </c>
      <c r="C891" t="str">
        <f>VLOOKUP($A891,'OASIS-11_26'!$E$2:$R$1556,2,FALSE)</f>
        <v>GEN</v>
      </c>
      <c r="D891" s="1">
        <f>VLOOKUP($A891,'OASIS-11_26'!$E$2:$R$1556,11,FALSE)</f>
        <v>42706</v>
      </c>
      <c r="E891" s="3">
        <f t="shared" si="26"/>
        <v>2016</v>
      </c>
      <c r="F891" t="str">
        <f>VLOOKUP($A891,'OASIS-11_26'!$E$2:$R$1556,9,FALSE)</f>
        <v>SUN</v>
      </c>
      <c r="G891" t="str">
        <f>VLOOKUP($A891,'OASIS-11_26'!$E$2:$R$1556,8,FALSE)</f>
        <v>PHOTO VOLTAIC</v>
      </c>
      <c r="H891">
        <f>VLOOKUP($A891,'OASIS-11_26'!$E$2:$R$1556,4,FALSE)</f>
        <v>92</v>
      </c>
      <c r="I891">
        <f>VLOOKUP($A891,'OASIS-11_26'!$E$2:$R$1556,5,FALSE)</f>
        <v>92</v>
      </c>
      <c r="J891" t="str">
        <f>VLOOKUP($A891,'OASIS-11_26'!$E$2:$R$1556,6,FALSE)</f>
        <v>SCE</v>
      </c>
      <c r="K891" t="str">
        <f>IF(ISERROR(VLOOKUP($A891,'2021_NQC_List-11_13'!$A$2:$T$1532,4,FALSE)),"","NQC")</f>
        <v>NQC</v>
      </c>
      <c r="L891" s="3" t="str">
        <f>IF(ISERROR(VLOOKUP($A891,'2021_NQC_List-11_13'!$A$2:$T$1532,4,FALSE)),"",VLOOKUP($A891,'2021_NQC_List-11_13'!$A$2:$T$1532,18,FALSE))</f>
        <v>ID</v>
      </c>
      <c r="M891">
        <f>IF($K891="NQC",VLOOKUP($A891,'2021_NQC_List-11_13'!$A$2:$T$1532,4,FALSE),0)</f>
        <v>3.68</v>
      </c>
      <c r="N891">
        <f>IF($K891="NQC",VLOOKUP($A891,'2021_NQC_List-11_13'!$A$2:$T$1532,5,FALSE),0)</f>
        <v>2.76</v>
      </c>
      <c r="O891">
        <f>IF($K891="NQC",VLOOKUP($A891,'2021_NQC_List-11_13'!$A$2:$T$1532,6,FALSE),0)</f>
        <v>16.559999999999999</v>
      </c>
      <c r="P891">
        <f>IF($K891="NQC",VLOOKUP($A891,'2021_NQC_List-11_13'!$A$2:$T$1532,7,FALSE),0)</f>
        <v>13.8</v>
      </c>
      <c r="Q891">
        <f>IF($K891="NQC",VLOOKUP($A891,'2021_NQC_List-11_13'!$A$2:$T$1532,8,FALSE),0)</f>
        <v>14.72</v>
      </c>
      <c r="R891">
        <f>IF($K891="NQC",VLOOKUP($A891,'2021_NQC_List-11_13'!$A$2:$T$1532,9,FALSE),0)</f>
        <v>28.52</v>
      </c>
      <c r="S891">
        <f>IF($K891="NQC",VLOOKUP($A891,'2021_NQC_List-11_13'!$A$2:$T$1532,10,FALSE),0)</f>
        <v>35.880000000000003</v>
      </c>
      <c r="T891">
        <f>IF($K891="NQC",VLOOKUP($A891,'2021_NQC_List-11_13'!$A$2:$T$1532,11,FALSE),0)</f>
        <v>24.84</v>
      </c>
      <c r="U891">
        <f>IF($K891="NQC",VLOOKUP($A891,'2021_NQC_List-11_13'!$A$2:$T$1532,12,FALSE),0)</f>
        <v>12.88</v>
      </c>
      <c r="V891">
        <f>IF($K891="NQC",VLOOKUP($A891,'2021_NQC_List-11_13'!$A$2:$T$1532,13,FALSE),0)</f>
        <v>1.84</v>
      </c>
      <c r="W891">
        <f>IF($K891="NQC",VLOOKUP($A891,'2021_NQC_List-11_13'!$A$2:$T$1532,14,FALSE),0)</f>
        <v>1.84</v>
      </c>
      <c r="X891">
        <f>IF($K891="NQC",VLOOKUP($A891,'2021_NQC_List-11_13'!$A$2:$T$1532,15,FALSE),0)</f>
        <v>0</v>
      </c>
      <c r="Y891" t="str">
        <f t="shared" si="27"/>
        <v>Non-Hydro</v>
      </c>
      <c r="AA891" t="s">
        <v>4341</v>
      </c>
    </row>
    <row r="892" spans="1:28" x14ac:dyDescent="0.3">
      <c r="A892" t="str">
        <f>'OASIS-11_26'!E926</f>
        <v>APLHIL_1_SLABCK</v>
      </c>
      <c r="B892" t="str">
        <f>'OASIS-11_26'!G926</f>
        <v>SLAB CREEK HYDRO</v>
      </c>
      <c r="C892" t="str">
        <f>VLOOKUP($A892,'OASIS-11_26'!$E$2:$R$1556,2,FALSE)</f>
        <v>GEN</v>
      </c>
      <c r="D892" s="1">
        <f>VLOOKUP($A892,'OASIS-11_26'!$E$2:$R$1556,11,FALSE)</f>
        <v>0</v>
      </c>
      <c r="E892" s="3" t="str">
        <f t="shared" si="26"/>
        <v/>
      </c>
      <c r="F892" t="str">
        <f>VLOOKUP($A892,'OASIS-11_26'!$E$2:$R$1556,9,FALSE)</f>
        <v>WATER</v>
      </c>
      <c r="G892" t="str">
        <f>VLOOKUP($A892,'OASIS-11_26'!$E$2:$R$1556,8,FALSE)</f>
        <v>HYDRO</v>
      </c>
      <c r="H892">
        <f>VLOOKUP($A892,'OASIS-11_26'!$E$2:$R$1556,4,FALSE)</f>
        <v>1</v>
      </c>
      <c r="I892">
        <f>VLOOKUP($A892,'OASIS-11_26'!$E$2:$R$1556,5,FALSE)</f>
        <v>0.4</v>
      </c>
      <c r="J892" t="str">
        <f>VLOOKUP($A892,'OASIS-11_26'!$E$2:$R$1556,6,FALSE)</f>
        <v>PGAE</v>
      </c>
      <c r="K892" t="str">
        <f>IF(ISERROR(VLOOKUP($A892,'2021_NQC_List-11_13'!$A$2:$T$1532,4,FALSE)),"","NQC")</f>
        <v>NQC</v>
      </c>
      <c r="L892" s="3" t="str">
        <f>IF(ISERROR(VLOOKUP($A892,'2021_NQC_List-11_13'!$A$2:$T$1532,4,FALSE)),"",VLOOKUP($A892,'2021_NQC_List-11_13'!$A$2:$T$1532,18,FALSE))</f>
        <v>EO</v>
      </c>
      <c r="M892">
        <f>IF($K892="NQC",VLOOKUP($A892,'2021_NQC_List-11_13'!$A$2:$T$1532,4,FALSE),0)</f>
        <v>0</v>
      </c>
      <c r="N892">
        <f>IF($K892="NQC",VLOOKUP($A892,'2021_NQC_List-11_13'!$A$2:$T$1532,5,FALSE),0)</f>
        <v>0</v>
      </c>
      <c r="O892">
        <f>IF($K892="NQC",VLOOKUP($A892,'2021_NQC_List-11_13'!$A$2:$T$1532,6,FALSE),0)</f>
        <v>0</v>
      </c>
      <c r="P892">
        <f>IF($K892="NQC",VLOOKUP($A892,'2021_NQC_List-11_13'!$A$2:$T$1532,7,FALSE),0)</f>
        <v>0</v>
      </c>
      <c r="Q892">
        <f>IF($K892="NQC",VLOOKUP($A892,'2021_NQC_List-11_13'!$A$2:$T$1532,8,FALSE),0)</f>
        <v>0</v>
      </c>
      <c r="R892">
        <f>IF($K892="NQC",VLOOKUP($A892,'2021_NQC_List-11_13'!$A$2:$T$1532,9,FALSE),0)</f>
        <v>0</v>
      </c>
      <c r="S892">
        <f>IF($K892="NQC",VLOOKUP($A892,'2021_NQC_List-11_13'!$A$2:$T$1532,10,FALSE),0)</f>
        <v>0</v>
      </c>
      <c r="T892">
        <f>IF($K892="NQC",VLOOKUP($A892,'2021_NQC_List-11_13'!$A$2:$T$1532,11,FALSE),0)</f>
        <v>0</v>
      </c>
      <c r="U892">
        <f>IF($K892="NQC",VLOOKUP($A892,'2021_NQC_List-11_13'!$A$2:$T$1532,12,FALSE),0)</f>
        <v>0</v>
      </c>
      <c r="V892">
        <f>IF($K892="NQC",VLOOKUP($A892,'2021_NQC_List-11_13'!$A$2:$T$1532,13,FALSE),0)</f>
        <v>0</v>
      </c>
      <c r="W892">
        <f>IF($K892="NQC",VLOOKUP($A892,'2021_NQC_List-11_13'!$A$2:$T$1532,14,FALSE),0)</f>
        <v>0</v>
      </c>
      <c r="X892">
        <f>IF($K892="NQC",VLOOKUP($A892,'2021_NQC_List-11_13'!$A$2:$T$1532,15,FALSE),0)</f>
        <v>0</v>
      </c>
      <c r="Y892" t="str">
        <f t="shared" si="27"/>
        <v>Hydro-Small Hydro</v>
      </c>
      <c r="AA892" t="s">
        <v>4341</v>
      </c>
    </row>
    <row r="893" spans="1:28" x14ac:dyDescent="0.3">
      <c r="A893" t="str">
        <f>'OASIS-11_26'!E927</f>
        <v>PALALT_7_COBUG</v>
      </c>
      <c r="B893" t="str">
        <f>'OASIS-11_26'!G927</f>
        <v>Cooperatively Owned Back Up Generator</v>
      </c>
      <c r="C893" t="str">
        <f>VLOOKUP($A893,'OASIS-11_26'!$E$2:$R$1556,2,FALSE)</f>
        <v>GEN</v>
      </c>
      <c r="D893" s="1">
        <f>VLOOKUP($A893,'OASIS-11_26'!$E$2:$R$1556,11,FALSE)</f>
        <v>39370</v>
      </c>
      <c r="E893" s="3">
        <f t="shared" si="26"/>
        <v>2007</v>
      </c>
      <c r="F893" t="str">
        <f>VLOOKUP($A893,'OASIS-11_26'!$E$2:$R$1556,9,FALSE)</f>
        <v>NATURAL GAS</v>
      </c>
      <c r="G893" t="str">
        <f>VLOOKUP($A893,'OASIS-11_26'!$E$2:$R$1556,8,FALSE)</f>
        <v>COMBUSTION TURBINE</v>
      </c>
      <c r="H893">
        <f>VLOOKUP($A893,'OASIS-11_26'!$E$2:$R$1556,4,FALSE)</f>
        <v>4.5</v>
      </c>
      <c r="I893">
        <f>VLOOKUP($A893,'OASIS-11_26'!$E$2:$R$1556,5,FALSE)</f>
        <v>5.2</v>
      </c>
      <c r="J893" t="str">
        <f>VLOOKUP($A893,'OASIS-11_26'!$E$2:$R$1556,6,FALSE)</f>
        <v>PGAE</v>
      </c>
      <c r="K893" t="str">
        <f>IF(ISERROR(VLOOKUP($A893,'2021_NQC_List-11_13'!$A$2:$T$1532,4,FALSE)),"","NQC")</f>
        <v>NQC</v>
      </c>
      <c r="L893" s="3" t="str">
        <f>IF(ISERROR(VLOOKUP($A893,'2021_NQC_List-11_13'!$A$2:$T$1532,4,FALSE)),"",VLOOKUP($A893,'2021_NQC_List-11_13'!$A$2:$T$1532,18,FALSE))</f>
        <v>FC</v>
      </c>
      <c r="M893">
        <f>IF($K893="NQC",VLOOKUP($A893,'2021_NQC_List-11_13'!$A$2:$T$1532,4,FALSE),0)</f>
        <v>4.5</v>
      </c>
      <c r="N893">
        <f>IF($K893="NQC",VLOOKUP($A893,'2021_NQC_List-11_13'!$A$2:$T$1532,5,FALSE),0)</f>
        <v>4.5</v>
      </c>
      <c r="O893">
        <f>IF($K893="NQC",VLOOKUP($A893,'2021_NQC_List-11_13'!$A$2:$T$1532,6,FALSE),0)</f>
        <v>4.5</v>
      </c>
      <c r="P893">
        <f>IF($K893="NQC",VLOOKUP($A893,'2021_NQC_List-11_13'!$A$2:$T$1532,7,FALSE),0)</f>
        <v>4.5</v>
      </c>
      <c r="Q893">
        <f>IF($K893="NQC",VLOOKUP($A893,'2021_NQC_List-11_13'!$A$2:$T$1532,8,FALSE),0)</f>
        <v>4.5</v>
      </c>
      <c r="R893">
        <f>IF($K893="NQC",VLOOKUP($A893,'2021_NQC_List-11_13'!$A$2:$T$1532,9,FALSE),0)</f>
        <v>4.5</v>
      </c>
      <c r="S893">
        <f>IF($K893="NQC",VLOOKUP($A893,'2021_NQC_List-11_13'!$A$2:$T$1532,10,FALSE),0)</f>
        <v>4.5</v>
      </c>
      <c r="T893">
        <f>IF($K893="NQC",VLOOKUP($A893,'2021_NQC_List-11_13'!$A$2:$T$1532,11,FALSE),0)</f>
        <v>4.5</v>
      </c>
      <c r="U893">
        <f>IF($K893="NQC",VLOOKUP($A893,'2021_NQC_List-11_13'!$A$2:$T$1532,12,FALSE),0)</f>
        <v>4.5</v>
      </c>
      <c r="V893">
        <f>IF($K893="NQC",VLOOKUP($A893,'2021_NQC_List-11_13'!$A$2:$T$1532,13,FALSE),0)</f>
        <v>4.5</v>
      </c>
      <c r="W893">
        <f>IF($K893="NQC",VLOOKUP($A893,'2021_NQC_List-11_13'!$A$2:$T$1532,14,FALSE),0)</f>
        <v>4.5</v>
      </c>
      <c r="X893">
        <f>IF($K893="NQC",VLOOKUP($A893,'2021_NQC_List-11_13'!$A$2:$T$1532,15,FALSE),0)</f>
        <v>4.5</v>
      </c>
      <c r="Y893" t="str">
        <f t="shared" si="27"/>
        <v>Non-Hydro</v>
      </c>
      <c r="AA893" t="s">
        <v>4341</v>
      </c>
    </row>
    <row r="894" spans="1:28" x14ac:dyDescent="0.3">
      <c r="A894" t="str">
        <f>'OASIS-11_26'!E928</f>
        <v>HALSEY_6_UNIT</v>
      </c>
      <c r="B894" t="str">
        <f>'OASIS-11_26'!G928</f>
        <v>HALSEY HYDRO</v>
      </c>
      <c r="C894" t="str">
        <f>VLOOKUP($A894,'OASIS-11_26'!$E$2:$R$1556,2,FALSE)</f>
        <v>GEN</v>
      </c>
      <c r="D894" s="1">
        <f>VLOOKUP($A894,'OASIS-11_26'!$E$2:$R$1556,11,FALSE)</f>
        <v>5845</v>
      </c>
      <c r="E894" s="3">
        <f t="shared" si="26"/>
        <v>1916</v>
      </c>
      <c r="F894" t="str">
        <f>VLOOKUP($A894,'OASIS-11_26'!$E$2:$R$1556,9,FALSE)</f>
        <v>WATER</v>
      </c>
      <c r="G894" t="str">
        <f>VLOOKUP($A894,'OASIS-11_26'!$E$2:$R$1556,8,FALSE)</f>
        <v>HYDRO</v>
      </c>
      <c r="H894">
        <f>VLOOKUP($A894,'OASIS-11_26'!$E$2:$R$1556,4,FALSE)</f>
        <v>13.5</v>
      </c>
      <c r="I894">
        <f>VLOOKUP($A894,'OASIS-11_26'!$E$2:$R$1556,5,FALSE)</f>
        <v>13.5</v>
      </c>
      <c r="J894" t="str">
        <f>VLOOKUP($A894,'OASIS-11_26'!$E$2:$R$1556,6,FALSE)</f>
        <v>PGAE</v>
      </c>
      <c r="K894" t="str">
        <f>IF(ISERROR(VLOOKUP($A894,'2021_NQC_List-11_13'!$A$2:$T$1532,4,FALSE)),"","NQC")</f>
        <v>NQC</v>
      </c>
      <c r="L894" s="3" t="str">
        <f>IF(ISERROR(VLOOKUP($A894,'2021_NQC_List-11_13'!$A$2:$T$1532,4,FALSE)),"",VLOOKUP($A894,'2021_NQC_List-11_13'!$A$2:$T$1532,18,FALSE))</f>
        <v>FC</v>
      </c>
      <c r="M894">
        <f>IF($K894="NQC",VLOOKUP($A894,'2021_NQC_List-11_13'!$A$2:$T$1532,4,FALSE),0)</f>
        <v>2.21</v>
      </c>
      <c r="N894">
        <f>IF($K894="NQC",VLOOKUP($A894,'2021_NQC_List-11_13'!$A$2:$T$1532,5,FALSE),0)</f>
        <v>3.86</v>
      </c>
      <c r="O894">
        <f>IF($K894="NQC",VLOOKUP($A894,'2021_NQC_List-11_13'!$A$2:$T$1532,6,FALSE),0)</f>
        <v>3.07</v>
      </c>
      <c r="P894">
        <f>IF($K894="NQC",VLOOKUP($A894,'2021_NQC_List-11_13'!$A$2:$T$1532,7,FALSE),0)</f>
        <v>5.04</v>
      </c>
      <c r="Q894">
        <f>IF($K894="NQC",VLOOKUP($A894,'2021_NQC_List-11_13'!$A$2:$T$1532,8,FALSE),0)</f>
        <v>5.14</v>
      </c>
      <c r="R894">
        <f>IF($K894="NQC",VLOOKUP($A894,'2021_NQC_List-11_13'!$A$2:$T$1532,9,FALSE),0)</f>
        <v>5.44</v>
      </c>
      <c r="S894">
        <f>IF($K894="NQC",VLOOKUP($A894,'2021_NQC_List-11_13'!$A$2:$T$1532,10,FALSE),0)</f>
        <v>6.16</v>
      </c>
      <c r="T894">
        <f>IF($K894="NQC",VLOOKUP($A894,'2021_NQC_List-11_13'!$A$2:$T$1532,11,FALSE),0)</f>
        <v>6.13</v>
      </c>
      <c r="U894">
        <f>IF($K894="NQC",VLOOKUP($A894,'2021_NQC_List-11_13'!$A$2:$T$1532,12,FALSE),0)</f>
        <v>4.5</v>
      </c>
      <c r="V894">
        <f>IF($K894="NQC",VLOOKUP($A894,'2021_NQC_List-11_13'!$A$2:$T$1532,13,FALSE),0)</f>
        <v>0</v>
      </c>
      <c r="W894">
        <f>IF($K894="NQC",VLOOKUP($A894,'2021_NQC_List-11_13'!$A$2:$T$1532,14,FALSE),0)</f>
        <v>0</v>
      </c>
      <c r="X894">
        <f>IF($K894="NQC",VLOOKUP($A894,'2021_NQC_List-11_13'!$A$2:$T$1532,15,FALSE),0)</f>
        <v>1.7</v>
      </c>
      <c r="Y894" t="str">
        <f t="shared" si="27"/>
        <v>Hydro-Small Hydro</v>
      </c>
      <c r="AA894" t="s">
        <v>4341</v>
      </c>
    </row>
    <row r="895" spans="1:28" x14ac:dyDescent="0.3">
      <c r="A895" t="str">
        <f>'OASIS-11_26'!E929</f>
        <v>DSRTHV_2_DH2BT1</v>
      </c>
      <c r="B895" t="str">
        <f>'OASIS-11_26'!G929</f>
        <v>Desert Harvest BESS</v>
      </c>
      <c r="C895" t="str">
        <f>VLOOKUP($A895,'OASIS-11_26'!$E$2:$R$1556,2,FALSE)</f>
        <v>GEN</v>
      </c>
      <c r="D895" s="1">
        <f>VLOOKUP($A895,'OASIS-11_26'!$E$2:$R$1556,11,FALSE)</f>
        <v>0</v>
      </c>
      <c r="E895" s="3" t="str">
        <f t="shared" si="26"/>
        <v/>
      </c>
      <c r="F895" t="str">
        <f>VLOOKUP($A895,'OASIS-11_26'!$E$2:$R$1556,9,FALSE)</f>
        <v>LESR</v>
      </c>
      <c r="G895" t="str">
        <f>VLOOKUP($A895,'OASIS-11_26'!$E$2:$R$1556,8,FALSE)</f>
        <v>OTHER</v>
      </c>
      <c r="H895">
        <f>VLOOKUP($A895,'OASIS-11_26'!$E$2:$R$1556,4,FALSE)</f>
        <v>35</v>
      </c>
      <c r="I895">
        <f>VLOOKUP($A895,'OASIS-11_26'!$E$2:$R$1556,5,FALSE)</f>
        <v>150</v>
      </c>
      <c r="J895" t="str">
        <f>VLOOKUP($A895,'OASIS-11_26'!$E$2:$R$1556,6,FALSE)</f>
        <v>SCE</v>
      </c>
      <c r="K895" t="str">
        <f>IF(ISERROR(VLOOKUP($A895,'2021_NQC_List-11_13'!$A$2:$T$1532,4,FALSE)),"","NQC")</f>
        <v/>
      </c>
      <c r="L895" s="3" t="str">
        <f>IF(ISERROR(VLOOKUP($A895,'2021_NQC_List-11_13'!$A$2:$T$1532,4,FALSE)),"",VLOOKUP($A895,'2021_NQC_List-11_13'!$A$2:$T$1532,18,FALSE))</f>
        <v/>
      </c>
      <c r="M895">
        <f>IF($K895="NQC",VLOOKUP($A895,'2021_NQC_List-11_13'!$A$2:$T$1532,4,FALSE),0)</f>
        <v>0</v>
      </c>
      <c r="N895">
        <f>IF($K895="NQC",VLOOKUP($A895,'2021_NQC_List-11_13'!$A$2:$T$1532,5,FALSE),0)</f>
        <v>0</v>
      </c>
      <c r="O895">
        <f>IF($K895="NQC",VLOOKUP($A895,'2021_NQC_List-11_13'!$A$2:$T$1532,6,FALSE),0)</f>
        <v>0</v>
      </c>
      <c r="P895">
        <f>IF($K895="NQC",VLOOKUP($A895,'2021_NQC_List-11_13'!$A$2:$T$1532,7,FALSE),0)</f>
        <v>0</v>
      </c>
      <c r="Q895">
        <f>IF($K895="NQC",VLOOKUP($A895,'2021_NQC_List-11_13'!$A$2:$T$1532,8,FALSE),0)</f>
        <v>0</v>
      </c>
      <c r="R895">
        <f>IF($K895="NQC",VLOOKUP($A895,'2021_NQC_List-11_13'!$A$2:$T$1532,9,FALSE),0)</f>
        <v>0</v>
      </c>
      <c r="S895">
        <f>IF($K895="NQC",VLOOKUP($A895,'2021_NQC_List-11_13'!$A$2:$T$1532,10,FALSE),0)</f>
        <v>0</v>
      </c>
      <c r="T895">
        <f>IF($K895="NQC",VLOOKUP($A895,'2021_NQC_List-11_13'!$A$2:$T$1532,11,FALSE),0)</f>
        <v>0</v>
      </c>
      <c r="U895">
        <f>IF($K895="NQC",VLOOKUP($A895,'2021_NQC_List-11_13'!$A$2:$T$1532,12,FALSE),0)</f>
        <v>0</v>
      </c>
      <c r="V895">
        <f>IF($K895="NQC",VLOOKUP($A895,'2021_NQC_List-11_13'!$A$2:$T$1532,13,FALSE),0)</f>
        <v>0</v>
      </c>
      <c r="W895">
        <f>IF($K895="NQC",VLOOKUP($A895,'2021_NQC_List-11_13'!$A$2:$T$1532,14,FALSE),0)</f>
        <v>0</v>
      </c>
      <c r="X895">
        <f>IF($K895="NQC",VLOOKUP($A895,'2021_NQC_List-11_13'!$A$2:$T$1532,15,FALSE),0)</f>
        <v>0</v>
      </c>
      <c r="Y895" t="str">
        <f t="shared" si="27"/>
        <v>Non-Hydro</v>
      </c>
      <c r="AA895" t="s">
        <v>4341</v>
      </c>
      <c r="AB895" s="129" t="s">
        <v>4407</v>
      </c>
    </row>
    <row r="896" spans="1:28" x14ac:dyDescent="0.3">
      <c r="A896" t="str">
        <f>'OASIS-11_26'!E930</f>
        <v>SCHNDR_1_FIVPTS</v>
      </c>
      <c r="B896" t="str">
        <f>'OASIS-11_26'!G930</f>
        <v>Five Points Solar Station</v>
      </c>
      <c r="C896" t="str">
        <f>VLOOKUP($A896,'OASIS-11_26'!$E$2:$R$1556,2,FALSE)</f>
        <v>GEN</v>
      </c>
      <c r="D896" s="1">
        <f>VLOOKUP($A896,'OASIS-11_26'!$E$2:$R$1556,11,FALSE)</f>
        <v>40823</v>
      </c>
      <c r="E896" s="3">
        <f t="shared" si="26"/>
        <v>2011</v>
      </c>
      <c r="F896" t="str">
        <f>VLOOKUP($A896,'OASIS-11_26'!$E$2:$R$1556,9,FALSE)</f>
        <v>SUN</v>
      </c>
      <c r="G896" t="str">
        <f>VLOOKUP($A896,'OASIS-11_26'!$E$2:$R$1556,8,FALSE)</f>
        <v>PHOTO VOLTAIC</v>
      </c>
      <c r="H896">
        <f>VLOOKUP($A896,'OASIS-11_26'!$E$2:$R$1556,4,FALSE)</f>
        <v>15</v>
      </c>
      <c r="I896">
        <f>VLOOKUP($A896,'OASIS-11_26'!$E$2:$R$1556,5,FALSE)</f>
        <v>15</v>
      </c>
      <c r="J896" t="str">
        <f>VLOOKUP($A896,'OASIS-11_26'!$E$2:$R$1556,6,FALSE)</f>
        <v>PGAE</v>
      </c>
      <c r="K896" t="str">
        <f>IF(ISERROR(VLOOKUP($A896,'2021_NQC_List-11_13'!$A$2:$T$1532,4,FALSE)),"","NQC")</f>
        <v>NQC</v>
      </c>
      <c r="L896" s="3" t="str">
        <f>IF(ISERROR(VLOOKUP($A896,'2021_NQC_List-11_13'!$A$2:$T$1532,4,FALSE)),"",VLOOKUP($A896,'2021_NQC_List-11_13'!$A$2:$T$1532,18,FALSE))</f>
        <v>FC</v>
      </c>
      <c r="M896">
        <f>IF($K896="NQC",VLOOKUP($A896,'2021_NQC_List-11_13'!$A$2:$T$1532,4,FALSE),0)</f>
        <v>0.6</v>
      </c>
      <c r="N896">
        <f>IF($K896="NQC",VLOOKUP($A896,'2021_NQC_List-11_13'!$A$2:$T$1532,5,FALSE),0)</f>
        <v>0.45</v>
      </c>
      <c r="O896">
        <f>IF($K896="NQC",VLOOKUP($A896,'2021_NQC_List-11_13'!$A$2:$T$1532,6,FALSE),0)</f>
        <v>2.7</v>
      </c>
      <c r="P896">
        <f>IF($K896="NQC",VLOOKUP($A896,'2021_NQC_List-11_13'!$A$2:$T$1532,7,FALSE),0)</f>
        <v>2.25</v>
      </c>
      <c r="Q896">
        <f>IF($K896="NQC",VLOOKUP($A896,'2021_NQC_List-11_13'!$A$2:$T$1532,8,FALSE),0)</f>
        <v>2.4</v>
      </c>
      <c r="R896">
        <f>IF($K896="NQC",VLOOKUP($A896,'2021_NQC_List-11_13'!$A$2:$T$1532,9,FALSE),0)</f>
        <v>4.6500000000000004</v>
      </c>
      <c r="S896">
        <f>IF($K896="NQC",VLOOKUP($A896,'2021_NQC_List-11_13'!$A$2:$T$1532,10,FALSE),0)</f>
        <v>5.85</v>
      </c>
      <c r="T896">
        <f>IF($K896="NQC",VLOOKUP($A896,'2021_NQC_List-11_13'!$A$2:$T$1532,11,FALSE),0)</f>
        <v>4.05</v>
      </c>
      <c r="U896">
        <f>IF($K896="NQC",VLOOKUP($A896,'2021_NQC_List-11_13'!$A$2:$T$1532,12,FALSE),0)</f>
        <v>2.1</v>
      </c>
      <c r="V896">
        <f>IF($K896="NQC",VLOOKUP($A896,'2021_NQC_List-11_13'!$A$2:$T$1532,13,FALSE),0)</f>
        <v>0.3</v>
      </c>
      <c r="W896">
        <f>IF($K896="NQC",VLOOKUP($A896,'2021_NQC_List-11_13'!$A$2:$T$1532,14,FALSE),0)</f>
        <v>0.3</v>
      </c>
      <c r="X896">
        <f>IF($K896="NQC",VLOOKUP($A896,'2021_NQC_List-11_13'!$A$2:$T$1532,15,FALSE),0)</f>
        <v>0</v>
      </c>
      <c r="Y896" t="str">
        <f t="shared" si="27"/>
        <v>Non-Hydro</v>
      </c>
      <c r="AA896" t="s">
        <v>4341</v>
      </c>
    </row>
    <row r="897" spans="1:28" x14ac:dyDescent="0.3">
      <c r="A897" t="str">
        <f>'OASIS-11_26'!E931</f>
        <v>OMAR_2_UNIT 3</v>
      </c>
      <c r="B897" t="str">
        <f>'OASIS-11_26'!G931</f>
        <v>KERN RIVER COGENERATION CO. UNIT 3</v>
      </c>
      <c r="C897" t="str">
        <f>VLOOKUP($A897,'OASIS-11_26'!$E$2:$R$1556,2,FALSE)</f>
        <v>GEN</v>
      </c>
      <c r="D897" s="1">
        <f>VLOOKUP($A897,'OASIS-11_26'!$E$2:$R$1556,11,FALSE)</f>
        <v>31168</v>
      </c>
      <c r="E897" s="3">
        <f t="shared" si="26"/>
        <v>1985</v>
      </c>
      <c r="F897" t="str">
        <f>VLOOKUP($A897,'OASIS-11_26'!$E$2:$R$1556,9,FALSE)</f>
        <v>NATURAL GAS</v>
      </c>
      <c r="G897" t="str">
        <f>VLOOKUP($A897,'OASIS-11_26'!$E$2:$R$1556,8,FALSE)</f>
        <v>COMBUSTION TURBINE</v>
      </c>
      <c r="H897">
        <f>VLOOKUP($A897,'OASIS-11_26'!$E$2:$R$1556,4,FALSE)</f>
        <v>81.41</v>
      </c>
      <c r="I897">
        <f>VLOOKUP($A897,'OASIS-11_26'!$E$2:$R$1556,5,FALSE)</f>
        <v>85</v>
      </c>
      <c r="J897" t="str">
        <f>VLOOKUP($A897,'OASIS-11_26'!$E$2:$R$1556,6,FALSE)</f>
        <v>SCE</v>
      </c>
      <c r="K897" t="str">
        <f>IF(ISERROR(VLOOKUP($A897,'2021_NQC_List-11_13'!$A$2:$T$1532,4,FALSE)),"","NQC")</f>
        <v>NQC</v>
      </c>
      <c r="L897" s="3" t="str">
        <f>IF(ISERROR(VLOOKUP($A897,'2021_NQC_List-11_13'!$A$2:$T$1532,4,FALSE)),"",VLOOKUP($A897,'2021_NQC_List-11_13'!$A$2:$T$1532,18,FALSE))</f>
        <v>FC</v>
      </c>
      <c r="M897">
        <f>IF($K897="NQC",VLOOKUP($A897,'2021_NQC_List-11_13'!$A$2:$T$1532,4,FALSE),0)</f>
        <v>78.260000000000005</v>
      </c>
      <c r="N897">
        <f>IF($K897="NQC",VLOOKUP($A897,'2021_NQC_List-11_13'!$A$2:$T$1532,5,FALSE),0)</f>
        <v>78.260000000000005</v>
      </c>
      <c r="O897">
        <f>IF($K897="NQC",VLOOKUP($A897,'2021_NQC_List-11_13'!$A$2:$T$1532,6,FALSE),0)</f>
        <v>77.88</v>
      </c>
      <c r="P897">
        <f>IF($K897="NQC",VLOOKUP($A897,'2021_NQC_List-11_13'!$A$2:$T$1532,7,FALSE),0)</f>
        <v>77.040000000000006</v>
      </c>
      <c r="Q897">
        <f>IF($K897="NQC",VLOOKUP($A897,'2021_NQC_List-11_13'!$A$2:$T$1532,8,FALSE),0)</f>
        <v>75.709999999999994</v>
      </c>
      <c r="R897">
        <f>IF($K897="NQC",VLOOKUP($A897,'2021_NQC_List-11_13'!$A$2:$T$1532,9,FALSE),0)</f>
        <v>74.510000000000005</v>
      </c>
      <c r="S897">
        <f>IF($K897="NQC",VLOOKUP($A897,'2021_NQC_List-11_13'!$A$2:$T$1532,10,FALSE),0)</f>
        <v>74.569999999999993</v>
      </c>
      <c r="T897">
        <f>IF($K897="NQC",VLOOKUP($A897,'2021_NQC_List-11_13'!$A$2:$T$1532,11,FALSE),0)</f>
        <v>75.7</v>
      </c>
      <c r="U897">
        <f>IF($K897="NQC",VLOOKUP($A897,'2021_NQC_List-11_13'!$A$2:$T$1532,12,FALSE),0)</f>
        <v>75.62</v>
      </c>
      <c r="V897">
        <f>IF($K897="NQC",VLOOKUP($A897,'2021_NQC_List-11_13'!$A$2:$T$1532,13,FALSE),0)</f>
        <v>76.39</v>
      </c>
      <c r="W897">
        <f>IF($K897="NQC",VLOOKUP($A897,'2021_NQC_List-11_13'!$A$2:$T$1532,14,FALSE),0)</f>
        <v>78.14</v>
      </c>
      <c r="X897">
        <f>IF($K897="NQC",VLOOKUP($A897,'2021_NQC_List-11_13'!$A$2:$T$1532,15,FALSE),0)</f>
        <v>78.09</v>
      </c>
      <c r="Y897" t="str">
        <f t="shared" si="27"/>
        <v>Non-Hydro</v>
      </c>
      <c r="AA897" t="s">
        <v>4341</v>
      </c>
    </row>
    <row r="898" spans="1:28" x14ac:dyDescent="0.3">
      <c r="A898" t="str">
        <f>'OASIS-11_26'!E932</f>
        <v>CHEVMN_2_UNITS</v>
      </c>
      <c r="B898" t="str">
        <f>'OASIS-11_26'!G932</f>
        <v>CHEVRON U.S.A. UNITS 1 &amp; 2 AGGREGATE</v>
      </c>
      <c r="C898" t="str">
        <f>VLOOKUP($A898,'OASIS-11_26'!$E$2:$R$1556,2,FALSE)</f>
        <v>GEN</v>
      </c>
      <c r="D898" s="1">
        <f>VLOOKUP($A898,'OASIS-11_26'!$E$2:$R$1556,11,FALSE)</f>
        <v>32140</v>
      </c>
      <c r="E898" s="3">
        <f t="shared" ref="E898:E961" si="28">IF(YEAR(D898)&lt;&gt;1900,YEAR(D898),"")</f>
        <v>1987</v>
      </c>
      <c r="F898" t="str">
        <f>VLOOKUP($A898,'OASIS-11_26'!$E$2:$R$1556,9,FALSE)</f>
        <v>OTHER</v>
      </c>
      <c r="G898">
        <f>VLOOKUP($A898,'OASIS-11_26'!$E$2:$R$1556,8,FALSE)</f>
        <v>0</v>
      </c>
      <c r="H898">
        <f>VLOOKUP($A898,'OASIS-11_26'!$E$2:$R$1556,4,FALSE)</f>
        <v>124.87</v>
      </c>
      <c r="I898">
        <f>VLOOKUP($A898,'OASIS-11_26'!$E$2:$R$1556,5,FALSE)</f>
        <v>170.7</v>
      </c>
      <c r="J898" t="str">
        <f>VLOOKUP($A898,'OASIS-11_26'!$E$2:$R$1556,6,FALSE)</f>
        <v>SCE</v>
      </c>
      <c r="K898" t="str">
        <f>IF(ISERROR(VLOOKUP($A898,'2021_NQC_List-11_13'!$A$2:$T$1532,4,FALSE)),"","NQC")</f>
        <v>NQC</v>
      </c>
      <c r="L898" s="3" t="str">
        <f>IF(ISERROR(VLOOKUP($A898,'2021_NQC_List-11_13'!$A$2:$T$1532,4,FALSE)),"",VLOOKUP($A898,'2021_NQC_List-11_13'!$A$2:$T$1532,18,FALSE))</f>
        <v>FC</v>
      </c>
      <c r="M898">
        <f>IF($K898="NQC",VLOOKUP($A898,'2021_NQC_List-11_13'!$A$2:$T$1532,4,FALSE),0)</f>
        <v>8.24</v>
      </c>
      <c r="N898">
        <f>IF($K898="NQC",VLOOKUP($A898,'2021_NQC_List-11_13'!$A$2:$T$1532,5,FALSE),0)</f>
        <v>4.37</v>
      </c>
      <c r="O898">
        <f>IF($K898="NQC",VLOOKUP($A898,'2021_NQC_List-11_13'!$A$2:$T$1532,6,FALSE),0)</f>
        <v>6.75</v>
      </c>
      <c r="P898">
        <f>IF($K898="NQC",VLOOKUP($A898,'2021_NQC_List-11_13'!$A$2:$T$1532,7,FALSE),0)</f>
        <v>13.66</v>
      </c>
      <c r="Q898">
        <f>IF($K898="NQC",VLOOKUP($A898,'2021_NQC_List-11_13'!$A$2:$T$1532,8,FALSE),0)</f>
        <v>5.52</v>
      </c>
      <c r="R898">
        <f>IF($K898="NQC",VLOOKUP($A898,'2021_NQC_List-11_13'!$A$2:$T$1532,9,FALSE),0)</f>
        <v>6.54</v>
      </c>
      <c r="S898">
        <f>IF($K898="NQC",VLOOKUP($A898,'2021_NQC_List-11_13'!$A$2:$T$1532,10,FALSE),0)</f>
        <v>6.62</v>
      </c>
      <c r="T898">
        <f>IF($K898="NQC",VLOOKUP($A898,'2021_NQC_List-11_13'!$A$2:$T$1532,11,FALSE),0)</f>
        <v>4.0199999999999996</v>
      </c>
      <c r="U898">
        <f>IF($K898="NQC",VLOOKUP($A898,'2021_NQC_List-11_13'!$A$2:$T$1532,12,FALSE),0)</f>
        <v>6.66</v>
      </c>
      <c r="V898">
        <f>IF($K898="NQC",VLOOKUP($A898,'2021_NQC_List-11_13'!$A$2:$T$1532,13,FALSE),0)</f>
        <v>8.2899999999999991</v>
      </c>
      <c r="W898">
        <f>IF($K898="NQC",VLOOKUP($A898,'2021_NQC_List-11_13'!$A$2:$T$1532,14,FALSE),0)</f>
        <v>3.91</v>
      </c>
      <c r="X898">
        <f>IF($K898="NQC",VLOOKUP($A898,'2021_NQC_List-11_13'!$A$2:$T$1532,15,FALSE),0)</f>
        <v>4.47</v>
      </c>
      <c r="Y898" t="str">
        <f t="shared" ref="Y898:Y961" si="29">IF($G898="Pumped Storage","Hydro-Pumped Storage",IF($G898="Pump","Hydro-Pump",IF($F898&lt;&gt;"Water","Non-Hydro",IF($H898&gt;30,"Hydro-Large Hydro","Hydro-Small Hydro"))))</f>
        <v>Non-Hydro</v>
      </c>
      <c r="AA898" t="s">
        <v>4341</v>
      </c>
    </row>
    <row r="899" spans="1:28" x14ac:dyDescent="0.3">
      <c r="A899" t="str">
        <f>'OASIS-11_26'!E933</f>
        <v>SAUGUS_6_MWDFTH</v>
      </c>
      <c r="B899" t="str">
        <f>'OASIS-11_26'!G933</f>
        <v>Foothill Hydroelectric Recovery Plant</v>
      </c>
      <c r="C899" t="str">
        <f>VLOOKUP($A899,'OASIS-11_26'!$E$2:$R$1556,2,FALSE)</f>
        <v>GEN</v>
      </c>
      <c r="D899" s="1">
        <f>VLOOKUP($A899,'OASIS-11_26'!$E$2:$R$1556,11,FALSE)</f>
        <v>29587</v>
      </c>
      <c r="E899" s="3">
        <f t="shared" si="28"/>
        <v>1981</v>
      </c>
      <c r="F899" t="str">
        <f>VLOOKUP($A899,'OASIS-11_26'!$E$2:$R$1556,9,FALSE)</f>
        <v>WATER</v>
      </c>
      <c r="G899" t="str">
        <f>VLOOKUP($A899,'OASIS-11_26'!$E$2:$R$1556,8,FALSE)</f>
        <v>HYDRO</v>
      </c>
      <c r="H899">
        <f>VLOOKUP($A899,'OASIS-11_26'!$E$2:$R$1556,4,FALSE)</f>
        <v>9.1</v>
      </c>
      <c r="I899">
        <f>VLOOKUP($A899,'OASIS-11_26'!$E$2:$R$1556,5,FALSE)</f>
        <v>9.1</v>
      </c>
      <c r="J899" t="str">
        <f>VLOOKUP($A899,'OASIS-11_26'!$E$2:$R$1556,6,FALSE)</f>
        <v>SCE</v>
      </c>
      <c r="K899" t="str">
        <f>IF(ISERROR(VLOOKUP($A899,'2021_NQC_List-11_13'!$A$2:$T$1532,4,FALSE)),"","NQC")</f>
        <v>NQC</v>
      </c>
      <c r="L899" s="3" t="str">
        <f>IF(ISERROR(VLOOKUP($A899,'2021_NQC_List-11_13'!$A$2:$T$1532,4,FALSE)),"",VLOOKUP($A899,'2021_NQC_List-11_13'!$A$2:$T$1532,18,FALSE))</f>
        <v>FC</v>
      </c>
      <c r="M899">
        <f>IF($K899="NQC",VLOOKUP($A899,'2021_NQC_List-11_13'!$A$2:$T$1532,4,FALSE),0)</f>
        <v>6.16</v>
      </c>
      <c r="N899">
        <f>IF($K899="NQC",VLOOKUP($A899,'2021_NQC_List-11_13'!$A$2:$T$1532,5,FALSE),0)</f>
        <v>4.49</v>
      </c>
      <c r="O899">
        <f>IF($K899="NQC",VLOOKUP($A899,'2021_NQC_List-11_13'!$A$2:$T$1532,6,FALSE),0)</f>
        <v>4.1500000000000004</v>
      </c>
      <c r="P899">
        <f>IF($K899="NQC",VLOOKUP($A899,'2021_NQC_List-11_13'!$A$2:$T$1532,7,FALSE),0)</f>
        <v>5.67</v>
      </c>
      <c r="Q899">
        <f>IF($K899="NQC",VLOOKUP($A899,'2021_NQC_List-11_13'!$A$2:$T$1532,8,FALSE),0)</f>
        <v>5.25</v>
      </c>
      <c r="R899">
        <f>IF($K899="NQC",VLOOKUP($A899,'2021_NQC_List-11_13'!$A$2:$T$1532,9,FALSE),0)</f>
        <v>4.87</v>
      </c>
      <c r="S899">
        <f>IF($K899="NQC",VLOOKUP($A899,'2021_NQC_List-11_13'!$A$2:$T$1532,10,FALSE),0)</f>
        <v>4.95</v>
      </c>
      <c r="T899">
        <f>IF($K899="NQC",VLOOKUP($A899,'2021_NQC_List-11_13'!$A$2:$T$1532,11,FALSE),0)</f>
        <v>4.76</v>
      </c>
      <c r="U899">
        <f>IF($K899="NQC",VLOOKUP($A899,'2021_NQC_List-11_13'!$A$2:$T$1532,12,FALSE),0)</f>
        <v>5.36</v>
      </c>
      <c r="V899">
        <f>IF($K899="NQC",VLOOKUP($A899,'2021_NQC_List-11_13'!$A$2:$T$1532,13,FALSE),0)</f>
        <v>7.1</v>
      </c>
      <c r="W899">
        <f>IF($K899="NQC",VLOOKUP($A899,'2021_NQC_List-11_13'!$A$2:$T$1532,14,FALSE),0)</f>
        <v>6.63</v>
      </c>
      <c r="X899">
        <f>IF($K899="NQC",VLOOKUP($A899,'2021_NQC_List-11_13'!$A$2:$T$1532,15,FALSE),0)</f>
        <v>6.22</v>
      </c>
      <c r="Y899" t="str">
        <f t="shared" si="29"/>
        <v>Hydro-Small Hydro</v>
      </c>
      <c r="AA899" t="s">
        <v>4341</v>
      </c>
    </row>
    <row r="900" spans="1:28" x14ac:dyDescent="0.3">
      <c r="A900" t="str">
        <f>'OASIS-11_26'!E934</f>
        <v>MIRLOM_2_MLBBTA</v>
      </c>
      <c r="B900" t="str">
        <f>'OASIS-11_26'!G934</f>
        <v>Mira Loma BESS A</v>
      </c>
      <c r="C900" t="str">
        <f>VLOOKUP($A900,'OASIS-11_26'!$E$2:$R$1556,2,FALSE)</f>
        <v>GEN</v>
      </c>
      <c r="D900" s="1">
        <f>VLOOKUP($A900,'OASIS-11_26'!$E$2:$R$1556,11,FALSE)</f>
        <v>42734</v>
      </c>
      <c r="E900" s="3">
        <f t="shared" si="28"/>
        <v>2016</v>
      </c>
      <c r="F900" t="str">
        <f>VLOOKUP($A900,'OASIS-11_26'!$E$2:$R$1556,9,FALSE)</f>
        <v>LESR</v>
      </c>
      <c r="G900" t="str">
        <f>VLOOKUP($A900,'OASIS-11_26'!$E$2:$R$1556,8,FALSE)</f>
        <v>OTHER</v>
      </c>
      <c r="H900">
        <f>VLOOKUP($A900,'OASIS-11_26'!$E$2:$R$1556,4,FALSE)</f>
        <v>10</v>
      </c>
      <c r="I900">
        <f>VLOOKUP($A900,'OASIS-11_26'!$E$2:$R$1556,5,FALSE)</f>
        <v>10</v>
      </c>
      <c r="J900" t="str">
        <f>VLOOKUP($A900,'OASIS-11_26'!$E$2:$R$1556,6,FALSE)</f>
        <v>SCE</v>
      </c>
      <c r="K900" t="str">
        <f>IF(ISERROR(VLOOKUP($A900,'2021_NQC_List-11_13'!$A$2:$T$1532,4,FALSE)),"","NQC")</f>
        <v>NQC</v>
      </c>
      <c r="L900" s="3" t="str">
        <f>IF(ISERROR(VLOOKUP($A900,'2021_NQC_List-11_13'!$A$2:$T$1532,4,FALSE)),"",VLOOKUP($A900,'2021_NQC_List-11_13'!$A$2:$T$1532,18,FALSE))</f>
        <v>FC</v>
      </c>
      <c r="M900">
        <f>IF($K900="NQC",VLOOKUP($A900,'2021_NQC_List-11_13'!$A$2:$T$1532,4,FALSE),0)</f>
        <v>10</v>
      </c>
      <c r="N900">
        <f>IF($K900="NQC",VLOOKUP($A900,'2021_NQC_List-11_13'!$A$2:$T$1532,5,FALSE),0)</f>
        <v>10</v>
      </c>
      <c r="O900">
        <f>IF($K900="NQC",VLOOKUP($A900,'2021_NQC_List-11_13'!$A$2:$T$1532,6,FALSE),0)</f>
        <v>10</v>
      </c>
      <c r="P900">
        <f>IF($K900="NQC",VLOOKUP($A900,'2021_NQC_List-11_13'!$A$2:$T$1532,7,FALSE),0)</f>
        <v>10</v>
      </c>
      <c r="Q900">
        <f>IF($K900="NQC",VLOOKUP($A900,'2021_NQC_List-11_13'!$A$2:$T$1532,8,FALSE),0)</f>
        <v>10</v>
      </c>
      <c r="R900">
        <f>IF($K900="NQC",VLOOKUP($A900,'2021_NQC_List-11_13'!$A$2:$T$1532,9,FALSE),0)</f>
        <v>10</v>
      </c>
      <c r="S900">
        <f>IF($K900="NQC",VLOOKUP($A900,'2021_NQC_List-11_13'!$A$2:$T$1532,10,FALSE),0)</f>
        <v>10</v>
      </c>
      <c r="T900">
        <f>IF($K900="NQC",VLOOKUP($A900,'2021_NQC_List-11_13'!$A$2:$T$1532,11,FALSE),0)</f>
        <v>10</v>
      </c>
      <c r="U900">
        <f>IF($K900="NQC",VLOOKUP($A900,'2021_NQC_List-11_13'!$A$2:$T$1532,12,FALSE),0)</f>
        <v>10</v>
      </c>
      <c r="V900">
        <f>IF($K900="NQC",VLOOKUP($A900,'2021_NQC_List-11_13'!$A$2:$T$1532,13,FALSE),0)</f>
        <v>10</v>
      </c>
      <c r="W900">
        <f>IF($K900="NQC",VLOOKUP($A900,'2021_NQC_List-11_13'!$A$2:$T$1532,14,FALSE),0)</f>
        <v>10</v>
      </c>
      <c r="X900">
        <f>IF($K900="NQC",VLOOKUP($A900,'2021_NQC_List-11_13'!$A$2:$T$1532,15,FALSE),0)</f>
        <v>10</v>
      </c>
      <c r="Y900" t="str">
        <f t="shared" si="29"/>
        <v>Non-Hydro</v>
      </c>
      <c r="AA900" t="s">
        <v>4341</v>
      </c>
    </row>
    <row r="901" spans="1:28" x14ac:dyDescent="0.3">
      <c r="A901" t="str">
        <f>'OASIS-11_26'!E935</f>
        <v>DEVERS_1_SEPV05</v>
      </c>
      <c r="B901" t="str">
        <f>'OASIS-11_26'!G935</f>
        <v>SEPV 5</v>
      </c>
      <c r="C901" t="str">
        <f>VLOOKUP($A901,'OASIS-11_26'!$E$2:$R$1556,2,FALSE)</f>
        <v>GEN</v>
      </c>
      <c r="D901" s="1">
        <f>VLOOKUP($A901,'OASIS-11_26'!$E$2:$R$1556,11,FALSE)</f>
        <v>41039</v>
      </c>
      <c r="E901" s="3">
        <f t="shared" si="28"/>
        <v>2012</v>
      </c>
      <c r="F901" t="str">
        <f>VLOOKUP($A901,'OASIS-11_26'!$E$2:$R$1556,9,FALSE)</f>
        <v>SUN</v>
      </c>
      <c r="G901" t="str">
        <f>VLOOKUP($A901,'OASIS-11_26'!$E$2:$R$1556,8,FALSE)</f>
        <v>PHOTO VOLTAIC</v>
      </c>
      <c r="H901">
        <f>VLOOKUP($A901,'OASIS-11_26'!$E$2:$R$1556,4,FALSE)</f>
        <v>2</v>
      </c>
      <c r="I901">
        <f>VLOOKUP($A901,'OASIS-11_26'!$E$2:$R$1556,5,FALSE)</f>
        <v>2</v>
      </c>
      <c r="J901" t="str">
        <f>VLOOKUP($A901,'OASIS-11_26'!$E$2:$R$1556,6,FALSE)</f>
        <v>SCE</v>
      </c>
      <c r="K901" t="str">
        <f>IF(ISERROR(VLOOKUP($A901,'2021_NQC_List-11_13'!$A$2:$T$1532,4,FALSE)),"","NQC")</f>
        <v>NQC</v>
      </c>
      <c r="L901" s="3" t="str">
        <f>IF(ISERROR(VLOOKUP($A901,'2021_NQC_List-11_13'!$A$2:$T$1532,4,FALSE)),"",VLOOKUP($A901,'2021_NQC_List-11_13'!$A$2:$T$1532,18,FALSE))</f>
        <v>EO</v>
      </c>
      <c r="M901">
        <f>IF($K901="NQC",VLOOKUP($A901,'2021_NQC_List-11_13'!$A$2:$T$1532,4,FALSE),0)</f>
        <v>0</v>
      </c>
      <c r="N901">
        <f>IF($K901="NQC",VLOOKUP($A901,'2021_NQC_List-11_13'!$A$2:$T$1532,5,FALSE),0)</f>
        <v>0</v>
      </c>
      <c r="O901">
        <f>IF($K901="NQC",VLOOKUP($A901,'2021_NQC_List-11_13'!$A$2:$T$1532,6,FALSE),0)</f>
        <v>0</v>
      </c>
      <c r="P901">
        <f>IF($K901="NQC",VLOOKUP($A901,'2021_NQC_List-11_13'!$A$2:$T$1532,7,FALSE),0)</f>
        <v>0</v>
      </c>
      <c r="Q901">
        <f>IF($K901="NQC",VLOOKUP($A901,'2021_NQC_List-11_13'!$A$2:$T$1532,8,FALSE),0)</f>
        <v>0</v>
      </c>
      <c r="R901">
        <f>IF($K901="NQC",VLOOKUP($A901,'2021_NQC_List-11_13'!$A$2:$T$1532,9,FALSE),0)</f>
        <v>0</v>
      </c>
      <c r="S901">
        <f>IF($K901="NQC",VLOOKUP($A901,'2021_NQC_List-11_13'!$A$2:$T$1532,10,FALSE),0)</f>
        <v>0</v>
      </c>
      <c r="T901">
        <f>IF($K901="NQC",VLOOKUP($A901,'2021_NQC_List-11_13'!$A$2:$T$1532,11,FALSE),0)</f>
        <v>0</v>
      </c>
      <c r="U901">
        <f>IF($K901="NQC",VLOOKUP($A901,'2021_NQC_List-11_13'!$A$2:$T$1532,12,FALSE),0)</f>
        <v>0</v>
      </c>
      <c r="V901">
        <f>IF($K901="NQC",VLOOKUP($A901,'2021_NQC_List-11_13'!$A$2:$T$1532,13,FALSE),0)</f>
        <v>0</v>
      </c>
      <c r="W901">
        <f>IF($K901="NQC",VLOOKUP($A901,'2021_NQC_List-11_13'!$A$2:$T$1532,14,FALSE),0)</f>
        <v>0</v>
      </c>
      <c r="X901">
        <f>IF($K901="NQC",VLOOKUP($A901,'2021_NQC_List-11_13'!$A$2:$T$1532,15,FALSE),0)</f>
        <v>0</v>
      </c>
      <c r="Y901" t="str">
        <f t="shared" si="29"/>
        <v>Non-Hydro</v>
      </c>
      <c r="AA901" t="s">
        <v>4341</v>
      </c>
    </row>
    <row r="902" spans="1:28" x14ac:dyDescent="0.3">
      <c r="A902" t="str">
        <f>'OASIS-11_26'!E936</f>
        <v>MDFKRL_2_PROJCT</v>
      </c>
      <c r="B902" t="str">
        <f>'OASIS-11_26'!G936</f>
        <v>MIDDLE FORK AND RALSTON PSP</v>
      </c>
      <c r="C902" t="str">
        <f>VLOOKUP($A902,'OASIS-11_26'!$E$2:$R$1556,2,FALSE)</f>
        <v>GEN</v>
      </c>
      <c r="D902" s="1">
        <f>VLOOKUP($A902,'OASIS-11_26'!$E$2:$R$1556,11,FALSE)</f>
        <v>24108</v>
      </c>
      <c r="E902" s="3">
        <f t="shared" si="28"/>
        <v>1966</v>
      </c>
      <c r="F902" t="str">
        <f>VLOOKUP($A902,'OASIS-11_26'!$E$2:$R$1556,9,FALSE)</f>
        <v>WATER</v>
      </c>
      <c r="G902" t="str">
        <f>VLOOKUP($A902,'OASIS-11_26'!$E$2:$R$1556,8,FALSE)</f>
        <v>HYDRO</v>
      </c>
      <c r="H902">
        <f>VLOOKUP($A902,'OASIS-11_26'!$E$2:$R$1556,4,FALSE)</f>
        <v>210</v>
      </c>
      <c r="I902">
        <f>VLOOKUP($A902,'OASIS-11_26'!$E$2:$R$1556,5,FALSE)</f>
        <v>0</v>
      </c>
      <c r="J902" t="str">
        <f>VLOOKUP($A902,'OASIS-11_26'!$E$2:$R$1556,6,FALSE)</f>
        <v>PGAE</v>
      </c>
      <c r="K902" t="str">
        <f>IF(ISERROR(VLOOKUP($A902,'2021_NQC_List-11_13'!$A$2:$T$1532,4,FALSE)),"","NQC")</f>
        <v>NQC</v>
      </c>
      <c r="L902" s="3" t="str">
        <f>IF(ISERROR(VLOOKUP($A902,'2021_NQC_List-11_13'!$A$2:$T$1532,4,FALSE)),"",VLOOKUP($A902,'2021_NQC_List-11_13'!$A$2:$T$1532,18,FALSE))</f>
        <v>FC</v>
      </c>
      <c r="M902">
        <f>IF($K902="NQC",VLOOKUP($A902,'2021_NQC_List-11_13'!$A$2:$T$1532,4,FALSE),0)</f>
        <v>210</v>
      </c>
      <c r="N902">
        <f>IF($K902="NQC",VLOOKUP($A902,'2021_NQC_List-11_13'!$A$2:$T$1532,5,FALSE),0)</f>
        <v>210</v>
      </c>
      <c r="O902">
        <f>IF($K902="NQC",VLOOKUP($A902,'2021_NQC_List-11_13'!$A$2:$T$1532,6,FALSE),0)</f>
        <v>210</v>
      </c>
      <c r="P902">
        <f>IF($K902="NQC",VLOOKUP($A902,'2021_NQC_List-11_13'!$A$2:$T$1532,7,FALSE),0)</f>
        <v>210</v>
      </c>
      <c r="Q902">
        <f>IF($K902="NQC",VLOOKUP($A902,'2021_NQC_List-11_13'!$A$2:$T$1532,8,FALSE),0)</f>
        <v>210</v>
      </c>
      <c r="R902">
        <f>IF($K902="NQC",VLOOKUP($A902,'2021_NQC_List-11_13'!$A$2:$T$1532,9,FALSE),0)</f>
        <v>210</v>
      </c>
      <c r="S902">
        <f>IF($K902="NQC",VLOOKUP($A902,'2021_NQC_List-11_13'!$A$2:$T$1532,10,FALSE),0)</f>
        <v>210</v>
      </c>
      <c r="T902">
        <f>IF($K902="NQC",VLOOKUP($A902,'2021_NQC_List-11_13'!$A$2:$T$1532,11,FALSE),0)</f>
        <v>210</v>
      </c>
      <c r="U902">
        <f>IF($K902="NQC",VLOOKUP($A902,'2021_NQC_List-11_13'!$A$2:$T$1532,12,FALSE),0)</f>
        <v>210</v>
      </c>
      <c r="V902">
        <f>IF($K902="NQC",VLOOKUP($A902,'2021_NQC_List-11_13'!$A$2:$T$1532,13,FALSE),0)</f>
        <v>210</v>
      </c>
      <c r="W902">
        <f>IF($K902="NQC",VLOOKUP($A902,'2021_NQC_List-11_13'!$A$2:$T$1532,14,FALSE),0)</f>
        <v>210</v>
      </c>
      <c r="X902">
        <f>IF($K902="NQC",VLOOKUP($A902,'2021_NQC_List-11_13'!$A$2:$T$1532,15,FALSE),0)</f>
        <v>210</v>
      </c>
      <c r="Y902" t="str">
        <f t="shared" si="29"/>
        <v>Hydro-Large Hydro</v>
      </c>
      <c r="AA902" t="s">
        <v>4341</v>
      </c>
    </row>
    <row r="903" spans="1:28" x14ac:dyDescent="0.3">
      <c r="A903" t="str">
        <f>'OASIS-11_26'!E937</f>
        <v>ALPSLR_1_SPSSLR</v>
      </c>
      <c r="B903" t="str">
        <f>'OASIS-11_26'!G937</f>
        <v>Alpaugh 50 LLC</v>
      </c>
      <c r="C903" t="str">
        <f>VLOOKUP($A903,'OASIS-11_26'!$E$2:$R$1556,2,FALSE)</f>
        <v>GEN</v>
      </c>
      <c r="D903" s="1">
        <f>VLOOKUP($A903,'OASIS-11_26'!$E$2:$R$1556,11,FALSE)</f>
        <v>41341</v>
      </c>
      <c r="E903" s="3">
        <f t="shared" si="28"/>
        <v>2013</v>
      </c>
      <c r="F903" t="str">
        <f>VLOOKUP($A903,'OASIS-11_26'!$E$2:$R$1556,9,FALSE)</f>
        <v>SUN</v>
      </c>
      <c r="G903" t="str">
        <f>VLOOKUP($A903,'OASIS-11_26'!$E$2:$R$1556,8,FALSE)</f>
        <v>PHOTO VOLTAIC</v>
      </c>
      <c r="H903">
        <f>VLOOKUP($A903,'OASIS-11_26'!$E$2:$R$1556,4,FALSE)</f>
        <v>50</v>
      </c>
      <c r="I903">
        <f>VLOOKUP($A903,'OASIS-11_26'!$E$2:$R$1556,5,FALSE)</f>
        <v>50</v>
      </c>
      <c r="J903" t="str">
        <f>VLOOKUP($A903,'OASIS-11_26'!$E$2:$R$1556,6,FALSE)</f>
        <v>PGAE</v>
      </c>
      <c r="K903" t="str">
        <f>IF(ISERROR(VLOOKUP($A903,'2021_NQC_List-11_13'!$A$2:$T$1532,4,FALSE)),"","NQC")</f>
        <v>NQC</v>
      </c>
      <c r="L903" s="3" t="str">
        <f>IF(ISERROR(VLOOKUP($A903,'2021_NQC_List-11_13'!$A$2:$T$1532,4,FALSE)),"",VLOOKUP($A903,'2021_NQC_List-11_13'!$A$2:$T$1532,18,FALSE))</f>
        <v>FC</v>
      </c>
      <c r="M903">
        <f>IF($K903="NQC",VLOOKUP($A903,'2021_NQC_List-11_13'!$A$2:$T$1532,4,FALSE),0)</f>
        <v>2</v>
      </c>
      <c r="N903">
        <f>IF($K903="NQC",VLOOKUP($A903,'2021_NQC_List-11_13'!$A$2:$T$1532,5,FALSE),0)</f>
        <v>1.5</v>
      </c>
      <c r="O903">
        <f>IF($K903="NQC",VLOOKUP($A903,'2021_NQC_List-11_13'!$A$2:$T$1532,6,FALSE),0)</f>
        <v>9</v>
      </c>
      <c r="P903">
        <f>IF($K903="NQC",VLOOKUP($A903,'2021_NQC_List-11_13'!$A$2:$T$1532,7,FALSE),0)</f>
        <v>7.5</v>
      </c>
      <c r="Q903">
        <f>IF($K903="NQC",VLOOKUP($A903,'2021_NQC_List-11_13'!$A$2:$T$1532,8,FALSE),0)</f>
        <v>8</v>
      </c>
      <c r="R903">
        <f>IF($K903="NQC",VLOOKUP($A903,'2021_NQC_List-11_13'!$A$2:$T$1532,9,FALSE),0)</f>
        <v>15.5</v>
      </c>
      <c r="S903">
        <f>IF($K903="NQC",VLOOKUP($A903,'2021_NQC_List-11_13'!$A$2:$T$1532,10,FALSE),0)</f>
        <v>19.5</v>
      </c>
      <c r="T903">
        <f>IF($K903="NQC",VLOOKUP($A903,'2021_NQC_List-11_13'!$A$2:$T$1532,11,FALSE),0)</f>
        <v>13.5</v>
      </c>
      <c r="U903">
        <f>IF($K903="NQC",VLOOKUP($A903,'2021_NQC_List-11_13'!$A$2:$T$1532,12,FALSE),0)</f>
        <v>7</v>
      </c>
      <c r="V903">
        <f>IF($K903="NQC",VLOOKUP($A903,'2021_NQC_List-11_13'!$A$2:$T$1532,13,FALSE),0)</f>
        <v>1</v>
      </c>
      <c r="W903">
        <f>IF($K903="NQC",VLOOKUP($A903,'2021_NQC_List-11_13'!$A$2:$T$1532,14,FALSE),0)</f>
        <v>1</v>
      </c>
      <c r="X903">
        <f>IF($K903="NQC",VLOOKUP($A903,'2021_NQC_List-11_13'!$A$2:$T$1532,15,FALSE),0)</f>
        <v>0</v>
      </c>
      <c r="Y903" t="str">
        <f t="shared" si="29"/>
        <v>Non-Hydro</v>
      </c>
      <c r="AA903" t="s">
        <v>4341</v>
      </c>
    </row>
    <row r="904" spans="1:28" x14ac:dyDescent="0.3">
      <c r="A904" t="str">
        <f>'OASIS-11_26'!E938</f>
        <v>BIGSKY_2_SOLAR1</v>
      </c>
      <c r="B904" t="str">
        <f>'OASIS-11_26'!G938</f>
        <v xml:space="preserve">Antelope Big Sky Ranch </v>
      </c>
      <c r="C904" t="str">
        <f>VLOOKUP($A904,'OASIS-11_26'!$E$2:$R$1556,2,FALSE)</f>
        <v>GEN</v>
      </c>
      <c r="D904" s="1">
        <f>VLOOKUP($A904,'OASIS-11_26'!$E$2:$R$1556,11,FALSE)</f>
        <v>42601</v>
      </c>
      <c r="E904" s="3">
        <f t="shared" si="28"/>
        <v>2016</v>
      </c>
      <c r="F904" t="str">
        <f>VLOOKUP($A904,'OASIS-11_26'!$E$2:$R$1556,9,FALSE)</f>
        <v>SUN</v>
      </c>
      <c r="G904" t="str">
        <f>VLOOKUP($A904,'OASIS-11_26'!$E$2:$R$1556,8,FALSE)</f>
        <v>PHOTO VOLTAIC</v>
      </c>
      <c r="H904">
        <f>VLOOKUP($A904,'OASIS-11_26'!$E$2:$R$1556,4,FALSE)</f>
        <v>20</v>
      </c>
      <c r="I904">
        <f>VLOOKUP($A904,'OASIS-11_26'!$E$2:$R$1556,5,FALSE)</f>
        <v>20</v>
      </c>
      <c r="J904" t="str">
        <f>VLOOKUP($A904,'OASIS-11_26'!$E$2:$R$1556,6,FALSE)</f>
        <v>SCE</v>
      </c>
      <c r="K904" t="str">
        <f>IF(ISERROR(VLOOKUP($A904,'2021_NQC_List-11_13'!$A$2:$T$1532,4,FALSE)),"","NQC")</f>
        <v>NQC</v>
      </c>
      <c r="L904" s="3" t="str">
        <f>IF(ISERROR(VLOOKUP($A904,'2021_NQC_List-11_13'!$A$2:$T$1532,4,FALSE)),"",VLOOKUP($A904,'2021_NQC_List-11_13'!$A$2:$T$1532,18,FALSE))</f>
        <v>FC</v>
      </c>
      <c r="M904">
        <f>IF($K904="NQC",VLOOKUP($A904,'2021_NQC_List-11_13'!$A$2:$T$1532,4,FALSE),0)</f>
        <v>0.8</v>
      </c>
      <c r="N904">
        <f>IF($K904="NQC",VLOOKUP($A904,'2021_NQC_List-11_13'!$A$2:$T$1532,5,FALSE),0)</f>
        <v>0.6</v>
      </c>
      <c r="O904">
        <f>IF($K904="NQC",VLOOKUP($A904,'2021_NQC_List-11_13'!$A$2:$T$1532,6,FALSE),0)</f>
        <v>3.6</v>
      </c>
      <c r="P904">
        <f>IF($K904="NQC",VLOOKUP($A904,'2021_NQC_List-11_13'!$A$2:$T$1532,7,FALSE),0)</f>
        <v>3</v>
      </c>
      <c r="Q904">
        <f>IF($K904="NQC",VLOOKUP($A904,'2021_NQC_List-11_13'!$A$2:$T$1532,8,FALSE),0)</f>
        <v>3.2</v>
      </c>
      <c r="R904">
        <f>IF($K904="NQC",VLOOKUP($A904,'2021_NQC_List-11_13'!$A$2:$T$1532,9,FALSE),0)</f>
        <v>6.2</v>
      </c>
      <c r="S904">
        <f>IF($K904="NQC",VLOOKUP($A904,'2021_NQC_List-11_13'!$A$2:$T$1532,10,FALSE),0)</f>
        <v>7.8</v>
      </c>
      <c r="T904">
        <f>IF($K904="NQC",VLOOKUP($A904,'2021_NQC_List-11_13'!$A$2:$T$1532,11,FALSE),0)</f>
        <v>5.4</v>
      </c>
      <c r="U904">
        <f>IF($K904="NQC",VLOOKUP($A904,'2021_NQC_List-11_13'!$A$2:$T$1532,12,FALSE),0)</f>
        <v>2.8</v>
      </c>
      <c r="V904">
        <f>IF($K904="NQC",VLOOKUP($A904,'2021_NQC_List-11_13'!$A$2:$T$1532,13,FALSE),0)</f>
        <v>0.4</v>
      </c>
      <c r="W904">
        <f>IF($K904="NQC",VLOOKUP($A904,'2021_NQC_List-11_13'!$A$2:$T$1532,14,FALSE),0)</f>
        <v>0.4</v>
      </c>
      <c r="X904">
        <f>IF($K904="NQC",VLOOKUP($A904,'2021_NQC_List-11_13'!$A$2:$T$1532,15,FALSE),0)</f>
        <v>0</v>
      </c>
      <c r="Y904" t="str">
        <f t="shared" si="29"/>
        <v>Non-Hydro</v>
      </c>
      <c r="AA904" t="s">
        <v>4341</v>
      </c>
    </row>
    <row r="905" spans="1:28" x14ac:dyDescent="0.3">
      <c r="A905" t="str">
        <f>'OASIS-11_26'!E939</f>
        <v>CUMMNG_6_SUNCT1</v>
      </c>
      <c r="B905" t="str">
        <f>'OASIS-11_26'!G939</f>
        <v>SunSelect 1</v>
      </c>
      <c r="C905" t="str">
        <f>VLOOKUP($A905,'OASIS-11_26'!$E$2:$R$1556,2,FALSE)</f>
        <v>GEN</v>
      </c>
      <c r="D905" s="1">
        <f>VLOOKUP($A905,'OASIS-11_26'!$E$2:$R$1556,11,FALSE)</f>
        <v>43251</v>
      </c>
      <c r="E905" s="3">
        <f t="shared" si="28"/>
        <v>2018</v>
      </c>
      <c r="F905" t="str">
        <f>VLOOKUP($A905,'OASIS-11_26'!$E$2:$R$1556,9,FALSE)</f>
        <v>NATURAL GAS</v>
      </c>
      <c r="G905" t="str">
        <f>VLOOKUP($A905,'OASIS-11_26'!$E$2:$R$1556,8,FALSE)</f>
        <v>RECIPROCATING ENGINE</v>
      </c>
      <c r="H905">
        <f>VLOOKUP($A905,'OASIS-11_26'!$E$2:$R$1556,4,FALSE)</f>
        <v>4</v>
      </c>
      <c r="I905">
        <f>VLOOKUP($A905,'OASIS-11_26'!$E$2:$R$1556,5,FALSE)</f>
        <v>4</v>
      </c>
      <c r="J905" t="str">
        <f>VLOOKUP($A905,'OASIS-11_26'!$E$2:$R$1556,6,FALSE)</f>
        <v>SCE</v>
      </c>
      <c r="K905" t="str">
        <f>IF(ISERROR(VLOOKUP($A905,'2021_NQC_List-11_13'!$A$2:$T$1532,4,FALSE)),"","NQC")</f>
        <v>NQC</v>
      </c>
      <c r="L905" s="3" t="str">
        <f>IF(ISERROR(VLOOKUP($A905,'2021_NQC_List-11_13'!$A$2:$T$1532,4,FALSE)),"",VLOOKUP($A905,'2021_NQC_List-11_13'!$A$2:$T$1532,18,FALSE))</f>
        <v>FC</v>
      </c>
      <c r="M905">
        <f>IF($K905="NQC",VLOOKUP($A905,'2021_NQC_List-11_13'!$A$2:$T$1532,4,FALSE),0)</f>
        <v>3.33</v>
      </c>
      <c r="N905">
        <f>IF($K905="NQC",VLOOKUP($A905,'2021_NQC_List-11_13'!$A$2:$T$1532,5,FALSE),0)</f>
        <v>3.39</v>
      </c>
      <c r="O905">
        <f>IF($K905="NQC",VLOOKUP($A905,'2021_NQC_List-11_13'!$A$2:$T$1532,6,FALSE),0)</f>
        <v>3.04</v>
      </c>
      <c r="P905">
        <f>IF($K905="NQC",VLOOKUP($A905,'2021_NQC_List-11_13'!$A$2:$T$1532,7,FALSE),0)</f>
        <v>3.01</v>
      </c>
      <c r="Q905">
        <f>IF($K905="NQC",VLOOKUP($A905,'2021_NQC_List-11_13'!$A$2:$T$1532,8,FALSE),0)</f>
        <v>3.34</v>
      </c>
      <c r="R905">
        <f>IF($K905="NQC",VLOOKUP($A905,'2021_NQC_List-11_13'!$A$2:$T$1532,9,FALSE),0)</f>
        <v>3.54</v>
      </c>
      <c r="S905">
        <f>IF($K905="NQC",VLOOKUP($A905,'2021_NQC_List-11_13'!$A$2:$T$1532,10,FALSE),0)</f>
        <v>3.53</v>
      </c>
      <c r="T905">
        <f>IF($K905="NQC",VLOOKUP($A905,'2021_NQC_List-11_13'!$A$2:$T$1532,11,FALSE),0)</f>
        <v>3.56</v>
      </c>
      <c r="U905">
        <f>IF($K905="NQC",VLOOKUP($A905,'2021_NQC_List-11_13'!$A$2:$T$1532,12,FALSE),0)</f>
        <v>3.4</v>
      </c>
      <c r="V905">
        <f>IF($K905="NQC",VLOOKUP($A905,'2021_NQC_List-11_13'!$A$2:$T$1532,13,FALSE),0)</f>
        <v>3.16</v>
      </c>
      <c r="W905">
        <f>IF($K905="NQC",VLOOKUP($A905,'2021_NQC_List-11_13'!$A$2:$T$1532,14,FALSE),0)</f>
        <v>3.38</v>
      </c>
      <c r="X905">
        <f>IF($K905="NQC",VLOOKUP($A905,'2021_NQC_List-11_13'!$A$2:$T$1532,15,FALSE),0)</f>
        <v>3.45</v>
      </c>
      <c r="Y905" t="str">
        <f t="shared" si="29"/>
        <v>Non-Hydro</v>
      </c>
      <c r="AA905" t="s">
        <v>4341</v>
      </c>
    </row>
    <row r="906" spans="1:28" x14ac:dyDescent="0.3">
      <c r="A906" t="str">
        <f>'OASIS-11_26'!E940</f>
        <v>CARBOU_7_PL2X3</v>
      </c>
      <c r="B906" t="str">
        <f>'OASIS-11_26'!G940</f>
        <v>CARIBOU PH 1 UNIT 2 &amp; 3 AGGREGATE</v>
      </c>
      <c r="C906" t="str">
        <f>VLOOKUP($A906,'OASIS-11_26'!$E$2:$R$1556,2,FALSE)</f>
        <v>GEN</v>
      </c>
      <c r="D906" s="1">
        <f>VLOOKUP($A906,'OASIS-11_26'!$E$2:$R$1556,11,FALSE)</f>
        <v>7672</v>
      </c>
      <c r="E906" s="3">
        <f t="shared" si="28"/>
        <v>1921</v>
      </c>
      <c r="F906" t="str">
        <f>VLOOKUP($A906,'OASIS-11_26'!$E$2:$R$1556,9,FALSE)</f>
        <v>WATER</v>
      </c>
      <c r="G906" t="str">
        <f>VLOOKUP($A906,'OASIS-11_26'!$E$2:$R$1556,8,FALSE)</f>
        <v>HYDRO</v>
      </c>
      <c r="H906">
        <f>VLOOKUP($A906,'OASIS-11_26'!$E$2:$R$1556,4,FALSE)</f>
        <v>49</v>
      </c>
      <c r="I906">
        <f>VLOOKUP($A906,'OASIS-11_26'!$E$2:$R$1556,5,FALSE)</f>
        <v>0</v>
      </c>
      <c r="J906" t="str">
        <f>VLOOKUP($A906,'OASIS-11_26'!$E$2:$R$1556,6,FALSE)</f>
        <v>PGAE</v>
      </c>
      <c r="K906" t="str">
        <f>IF(ISERROR(VLOOKUP($A906,'2021_NQC_List-11_13'!$A$2:$T$1532,4,FALSE)),"","NQC")</f>
        <v>NQC</v>
      </c>
      <c r="L906" s="3" t="str">
        <f>IF(ISERROR(VLOOKUP($A906,'2021_NQC_List-11_13'!$A$2:$T$1532,4,FALSE)),"",VLOOKUP($A906,'2021_NQC_List-11_13'!$A$2:$T$1532,18,FALSE))</f>
        <v>FC</v>
      </c>
      <c r="M906">
        <f>IF($K906="NQC",VLOOKUP($A906,'2021_NQC_List-11_13'!$A$2:$T$1532,4,FALSE),0)</f>
        <v>32</v>
      </c>
      <c r="N906">
        <f>IF($K906="NQC",VLOOKUP($A906,'2021_NQC_List-11_13'!$A$2:$T$1532,5,FALSE),0)</f>
        <v>19.2</v>
      </c>
      <c r="O906">
        <f>IF($K906="NQC",VLOOKUP($A906,'2021_NQC_List-11_13'!$A$2:$T$1532,6,FALSE),0)</f>
        <v>0.8</v>
      </c>
      <c r="P906">
        <f>IF($K906="NQC",VLOOKUP($A906,'2021_NQC_List-11_13'!$A$2:$T$1532,7,FALSE),0)</f>
        <v>0</v>
      </c>
      <c r="Q906">
        <f>IF($K906="NQC",VLOOKUP($A906,'2021_NQC_List-11_13'!$A$2:$T$1532,8,FALSE),0)</f>
        <v>0</v>
      </c>
      <c r="R906">
        <f>IF($K906="NQC",VLOOKUP($A906,'2021_NQC_List-11_13'!$A$2:$T$1532,9,FALSE),0)</f>
        <v>0</v>
      </c>
      <c r="S906">
        <f>IF($K906="NQC",VLOOKUP($A906,'2021_NQC_List-11_13'!$A$2:$T$1532,10,FALSE),0)</f>
        <v>35.200000000000003</v>
      </c>
      <c r="T906">
        <f>IF($K906="NQC",VLOOKUP($A906,'2021_NQC_List-11_13'!$A$2:$T$1532,11,FALSE),0)</f>
        <v>38.4</v>
      </c>
      <c r="U906">
        <f>IF($K906="NQC",VLOOKUP($A906,'2021_NQC_List-11_13'!$A$2:$T$1532,12,FALSE),0)</f>
        <v>35.200000000000003</v>
      </c>
      <c r="V906">
        <f>IF($K906="NQC",VLOOKUP($A906,'2021_NQC_List-11_13'!$A$2:$T$1532,13,FALSE),0)</f>
        <v>12.8</v>
      </c>
      <c r="W906">
        <f>IF($K906="NQC",VLOOKUP($A906,'2021_NQC_List-11_13'!$A$2:$T$1532,14,FALSE),0)</f>
        <v>0</v>
      </c>
      <c r="X906">
        <f>IF($K906="NQC",VLOOKUP($A906,'2021_NQC_List-11_13'!$A$2:$T$1532,15,FALSE),0)</f>
        <v>12.8</v>
      </c>
      <c r="Y906" t="str">
        <f t="shared" si="29"/>
        <v>Hydro-Large Hydro</v>
      </c>
      <c r="AA906" t="s">
        <v>4341</v>
      </c>
    </row>
    <row r="907" spans="1:28" x14ac:dyDescent="0.3">
      <c r="A907" t="str">
        <f>'OASIS-11_26'!E941</f>
        <v>LAMONT_1_SOLAR5</v>
      </c>
      <c r="B907" t="str">
        <f>'OASIS-11_26'!G941</f>
        <v>Redcrest Solar Farm</v>
      </c>
      <c r="C907" t="str">
        <f>VLOOKUP($A907,'OASIS-11_26'!$E$2:$R$1556,2,FALSE)</f>
        <v>GEN</v>
      </c>
      <c r="D907" s="1">
        <f>VLOOKUP($A907,'OASIS-11_26'!$E$2:$R$1556,11,FALSE)</f>
        <v>42307</v>
      </c>
      <c r="E907" s="3">
        <f t="shared" si="28"/>
        <v>2015</v>
      </c>
      <c r="F907" t="str">
        <f>VLOOKUP($A907,'OASIS-11_26'!$E$2:$R$1556,9,FALSE)</f>
        <v>SUN</v>
      </c>
      <c r="G907" t="str">
        <f>VLOOKUP($A907,'OASIS-11_26'!$E$2:$R$1556,8,FALSE)</f>
        <v>PHOTO VOLTAIC</v>
      </c>
      <c r="H907">
        <f>VLOOKUP($A907,'OASIS-11_26'!$E$2:$R$1556,4,FALSE)</f>
        <v>16.66</v>
      </c>
      <c r="I907">
        <f>VLOOKUP($A907,'OASIS-11_26'!$E$2:$R$1556,5,FALSE)</f>
        <v>20</v>
      </c>
      <c r="J907" t="str">
        <f>VLOOKUP($A907,'OASIS-11_26'!$E$2:$R$1556,6,FALSE)</f>
        <v>PGAE</v>
      </c>
      <c r="K907" t="str">
        <f>IF(ISERROR(VLOOKUP($A907,'2021_NQC_List-11_13'!$A$2:$T$1532,4,FALSE)),"","NQC")</f>
        <v>NQC</v>
      </c>
      <c r="L907" s="3" t="str">
        <f>IF(ISERROR(VLOOKUP($A907,'2021_NQC_List-11_13'!$A$2:$T$1532,4,FALSE)),"",VLOOKUP($A907,'2021_NQC_List-11_13'!$A$2:$T$1532,18,FALSE))</f>
        <v>FC</v>
      </c>
      <c r="M907">
        <f>IF($K907="NQC",VLOOKUP($A907,'2021_NQC_List-11_13'!$A$2:$T$1532,4,FALSE),0)</f>
        <v>0.67</v>
      </c>
      <c r="N907">
        <f>IF($K907="NQC",VLOOKUP($A907,'2021_NQC_List-11_13'!$A$2:$T$1532,5,FALSE),0)</f>
        <v>0.5</v>
      </c>
      <c r="O907">
        <f>IF($K907="NQC",VLOOKUP($A907,'2021_NQC_List-11_13'!$A$2:$T$1532,6,FALSE),0)</f>
        <v>3</v>
      </c>
      <c r="P907">
        <f>IF($K907="NQC",VLOOKUP($A907,'2021_NQC_List-11_13'!$A$2:$T$1532,7,FALSE),0)</f>
        <v>2.5</v>
      </c>
      <c r="Q907">
        <f>IF($K907="NQC",VLOOKUP($A907,'2021_NQC_List-11_13'!$A$2:$T$1532,8,FALSE),0)</f>
        <v>2.67</v>
      </c>
      <c r="R907">
        <f>IF($K907="NQC",VLOOKUP($A907,'2021_NQC_List-11_13'!$A$2:$T$1532,9,FALSE),0)</f>
        <v>5.16</v>
      </c>
      <c r="S907">
        <f>IF($K907="NQC",VLOOKUP($A907,'2021_NQC_List-11_13'!$A$2:$T$1532,10,FALSE),0)</f>
        <v>6.5</v>
      </c>
      <c r="T907">
        <f>IF($K907="NQC",VLOOKUP($A907,'2021_NQC_List-11_13'!$A$2:$T$1532,11,FALSE),0)</f>
        <v>4.5</v>
      </c>
      <c r="U907">
        <f>IF($K907="NQC",VLOOKUP($A907,'2021_NQC_List-11_13'!$A$2:$T$1532,12,FALSE),0)</f>
        <v>2.33</v>
      </c>
      <c r="V907">
        <f>IF($K907="NQC",VLOOKUP($A907,'2021_NQC_List-11_13'!$A$2:$T$1532,13,FALSE),0)</f>
        <v>0.33</v>
      </c>
      <c r="W907">
        <f>IF($K907="NQC",VLOOKUP($A907,'2021_NQC_List-11_13'!$A$2:$T$1532,14,FALSE),0)</f>
        <v>0.33</v>
      </c>
      <c r="X907">
        <f>IF($K907="NQC",VLOOKUP($A907,'2021_NQC_List-11_13'!$A$2:$T$1532,15,FALSE),0)</f>
        <v>0</v>
      </c>
      <c r="Y907" t="str">
        <f t="shared" si="29"/>
        <v>Non-Hydro</v>
      </c>
      <c r="AA907" t="s">
        <v>4341</v>
      </c>
    </row>
    <row r="908" spans="1:28" x14ac:dyDescent="0.3">
      <c r="A908" t="str">
        <f>'OASIS-11_26'!E942</f>
        <v>RTEDDY_2_SPASR4</v>
      </c>
      <c r="B908" t="str">
        <f>'OASIS-11_26'!G942</f>
        <v>Rosamond West Solar Palo Alto</v>
      </c>
      <c r="C908" t="str">
        <f>VLOOKUP($A908,'OASIS-11_26'!$E$2:$R$1556,2,FALSE)</f>
        <v>GEN</v>
      </c>
      <c r="D908" s="1">
        <f>VLOOKUP($A908,'OASIS-11_26'!$E$2:$R$1556,11,FALSE)</f>
        <v>0</v>
      </c>
      <c r="E908" s="3" t="str">
        <f t="shared" si="28"/>
        <v/>
      </c>
      <c r="F908" t="str">
        <f>VLOOKUP($A908,'OASIS-11_26'!$E$2:$R$1556,9,FALSE)</f>
        <v>SUN</v>
      </c>
      <c r="G908" t="str">
        <f>VLOOKUP($A908,'OASIS-11_26'!$E$2:$R$1556,8,FALSE)</f>
        <v>PHOTO VOLTAIC</v>
      </c>
      <c r="H908">
        <f>VLOOKUP($A908,'OASIS-11_26'!$E$2:$R$1556,4,FALSE)</f>
        <v>26</v>
      </c>
      <c r="I908">
        <f>VLOOKUP($A908,'OASIS-11_26'!$E$2:$R$1556,5,FALSE)</f>
        <v>26</v>
      </c>
      <c r="J908" t="str">
        <f>VLOOKUP($A908,'OASIS-11_26'!$E$2:$R$1556,6,FALSE)</f>
        <v>SCE</v>
      </c>
      <c r="K908" t="str">
        <f>IF(ISERROR(VLOOKUP($A908,'2021_NQC_List-11_13'!$A$2:$T$1532,4,FALSE)),"","NQC")</f>
        <v/>
      </c>
      <c r="L908" s="3" t="str">
        <f>IF(ISERROR(VLOOKUP($A908,'2021_NQC_List-11_13'!$A$2:$T$1532,4,FALSE)),"",VLOOKUP($A908,'2021_NQC_List-11_13'!$A$2:$T$1532,18,FALSE))</f>
        <v/>
      </c>
      <c r="M908">
        <f>IF($K908="NQC",VLOOKUP($A908,'2021_NQC_List-11_13'!$A$2:$T$1532,4,FALSE),0)</f>
        <v>0</v>
      </c>
      <c r="N908">
        <f>IF($K908="NQC",VLOOKUP($A908,'2021_NQC_List-11_13'!$A$2:$T$1532,5,FALSE),0)</f>
        <v>0</v>
      </c>
      <c r="O908">
        <f>IF($K908="NQC",VLOOKUP($A908,'2021_NQC_List-11_13'!$A$2:$T$1532,6,FALSE),0)</f>
        <v>0</v>
      </c>
      <c r="P908">
        <f>IF($K908="NQC",VLOOKUP($A908,'2021_NQC_List-11_13'!$A$2:$T$1532,7,FALSE),0)</f>
        <v>0</v>
      </c>
      <c r="Q908">
        <f>IF($K908="NQC",VLOOKUP($A908,'2021_NQC_List-11_13'!$A$2:$T$1532,8,FALSE),0)</f>
        <v>0</v>
      </c>
      <c r="R908">
        <f>IF($K908="NQC",VLOOKUP($A908,'2021_NQC_List-11_13'!$A$2:$T$1532,9,FALSE),0)</f>
        <v>0</v>
      </c>
      <c r="S908">
        <f>IF($K908="NQC",VLOOKUP($A908,'2021_NQC_List-11_13'!$A$2:$T$1532,10,FALSE),0)</f>
        <v>0</v>
      </c>
      <c r="T908">
        <f>IF($K908="NQC",VLOOKUP($A908,'2021_NQC_List-11_13'!$A$2:$T$1532,11,FALSE),0)</f>
        <v>0</v>
      </c>
      <c r="U908">
        <f>IF($K908="NQC",VLOOKUP($A908,'2021_NQC_List-11_13'!$A$2:$T$1532,12,FALSE),0)</f>
        <v>0</v>
      </c>
      <c r="V908">
        <f>IF($K908="NQC",VLOOKUP($A908,'2021_NQC_List-11_13'!$A$2:$T$1532,13,FALSE),0)</f>
        <v>0</v>
      </c>
      <c r="W908">
        <f>IF($K908="NQC",VLOOKUP($A908,'2021_NQC_List-11_13'!$A$2:$T$1532,14,FALSE),0)</f>
        <v>0</v>
      </c>
      <c r="X908">
        <f>IF($K908="NQC",VLOOKUP($A908,'2021_NQC_List-11_13'!$A$2:$T$1532,15,FALSE),0)</f>
        <v>0</v>
      </c>
      <c r="Y908" t="str">
        <f t="shared" si="29"/>
        <v>Non-Hydro</v>
      </c>
      <c r="AA908" t="s">
        <v>4341</v>
      </c>
      <c r="AB908" s="129" t="s">
        <v>4406</v>
      </c>
    </row>
    <row r="909" spans="1:28" x14ac:dyDescent="0.3">
      <c r="A909" t="str">
        <f>'OASIS-11_26'!E943</f>
        <v>ETIWND_2_SOLAR1</v>
      </c>
      <c r="B909" t="str">
        <f>'OASIS-11_26'!G943</f>
        <v>Dedeaux Ontario</v>
      </c>
      <c r="C909" t="str">
        <f>VLOOKUP($A909,'OASIS-11_26'!$E$2:$R$1556,2,FALSE)</f>
        <v>GEN</v>
      </c>
      <c r="D909" s="1">
        <f>VLOOKUP($A909,'OASIS-11_26'!$E$2:$R$1556,11,FALSE)</f>
        <v>42452</v>
      </c>
      <c r="E909" s="3">
        <f t="shared" si="28"/>
        <v>2016</v>
      </c>
      <c r="F909" t="str">
        <f>VLOOKUP($A909,'OASIS-11_26'!$E$2:$R$1556,9,FALSE)</f>
        <v>SUN</v>
      </c>
      <c r="G909" t="str">
        <f>VLOOKUP($A909,'OASIS-11_26'!$E$2:$R$1556,8,FALSE)</f>
        <v>PHOTO VOLTAIC</v>
      </c>
      <c r="H909">
        <f>VLOOKUP($A909,'OASIS-11_26'!$E$2:$R$1556,4,FALSE)</f>
        <v>1</v>
      </c>
      <c r="I909">
        <f>VLOOKUP($A909,'OASIS-11_26'!$E$2:$R$1556,5,FALSE)</f>
        <v>1</v>
      </c>
      <c r="J909" t="str">
        <f>VLOOKUP($A909,'OASIS-11_26'!$E$2:$R$1556,6,FALSE)</f>
        <v>SCE</v>
      </c>
      <c r="K909" t="str">
        <f>IF(ISERROR(VLOOKUP($A909,'2021_NQC_List-11_13'!$A$2:$T$1532,4,FALSE)),"","NQC")</f>
        <v>NQC</v>
      </c>
      <c r="L909" s="3" t="str">
        <f>IF(ISERROR(VLOOKUP($A909,'2021_NQC_List-11_13'!$A$2:$T$1532,4,FALSE)),"",VLOOKUP($A909,'2021_NQC_List-11_13'!$A$2:$T$1532,18,FALSE))</f>
        <v>FC</v>
      </c>
      <c r="M909">
        <f>IF($K909="NQC",VLOOKUP($A909,'2021_NQC_List-11_13'!$A$2:$T$1532,4,FALSE),0)</f>
        <v>0.04</v>
      </c>
      <c r="N909">
        <f>IF($K909="NQC",VLOOKUP($A909,'2021_NQC_List-11_13'!$A$2:$T$1532,5,FALSE),0)</f>
        <v>0.03</v>
      </c>
      <c r="O909">
        <f>IF($K909="NQC",VLOOKUP($A909,'2021_NQC_List-11_13'!$A$2:$T$1532,6,FALSE),0)</f>
        <v>0.18</v>
      </c>
      <c r="P909">
        <f>IF($K909="NQC",VLOOKUP($A909,'2021_NQC_List-11_13'!$A$2:$T$1532,7,FALSE),0)</f>
        <v>0.15</v>
      </c>
      <c r="Q909">
        <f>IF($K909="NQC",VLOOKUP($A909,'2021_NQC_List-11_13'!$A$2:$T$1532,8,FALSE),0)</f>
        <v>0.16</v>
      </c>
      <c r="R909">
        <f>IF($K909="NQC",VLOOKUP($A909,'2021_NQC_List-11_13'!$A$2:$T$1532,9,FALSE),0)</f>
        <v>0.31</v>
      </c>
      <c r="S909">
        <f>IF($K909="NQC",VLOOKUP($A909,'2021_NQC_List-11_13'!$A$2:$T$1532,10,FALSE),0)</f>
        <v>0.39</v>
      </c>
      <c r="T909">
        <f>IF($K909="NQC",VLOOKUP($A909,'2021_NQC_List-11_13'!$A$2:$T$1532,11,FALSE),0)</f>
        <v>0.27</v>
      </c>
      <c r="U909">
        <f>IF($K909="NQC",VLOOKUP($A909,'2021_NQC_List-11_13'!$A$2:$T$1532,12,FALSE),0)</f>
        <v>0.14000000000000001</v>
      </c>
      <c r="V909">
        <f>IF($K909="NQC",VLOOKUP($A909,'2021_NQC_List-11_13'!$A$2:$T$1532,13,FALSE),0)</f>
        <v>0.02</v>
      </c>
      <c r="W909">
        <f>IF($K909="NQC",VLOOKUP($A909,'2021_NQC_List-11_13'!$A$2:$T$1532,14,FALSE),0)</f>
        <v>0.02</v>
      </c>
      <c r="X909">
        <f>IF($K909="NQC",VLOOKUP($A909,'2021_NQC_List-11_13'!$A$2:$T$1532,15,FALSE),0)</f>
        <v>0</v>
      </c>
      <c r="Y909" t="str">
        <f t="shared" si="29"/>
        <v>Non-Hydro</v>
      </c>
      <c r="AA909" t="s">
        <v>4341</v>
      </c>
    </row>
    <row r="910" spans="1:28" x14ac:dyDescent="0.3">
      <c r="A910" t="str">
        <f>'OASIS-11_26'!E944</f>
        <v>NCPA_7_GP2UN4</v>
      </c>
      <c r="B910" t="str">
        <f>'OASIS-11_26'!G944</f>
        <v>NCPA GEO PLANT 2 UNIT 4</v>
      </c>
      <c r="C910" t="str">
        <f>VLOOKUP($A910,'OASIS-11_26'!$E$2:$R$1556,2,FALSE)</f>
        <v>GEN</v>
      </c>
      <c r="D910" s="1">
        <f>VLOOKUP($A910,'OASIS-11_26'!$E$2:$R$1556,11,FALSE)</f>
        <v>31413</v>
      </c>
      <c r="E910" s="3">
        <f t="shared" si="28"/>
        <v>1986</v>
      </c>
      <c r="F910" t="str">
        <f>VLOOKUP($A910,'OASIS-11_26'!$E$2:$R$1556,9,FALSE)</f>
        <v>GEOTHERMAL</v>
      </c>
      <c r="G910" t="str">
        <f>VLOOKUP($A910,'OASIS-11_26'!$E$2:$R$1556,8,FALSE)</f>
        <v>STEAM</v>
      </c>
      <c r="H910">
        <f>VLOOKUP($A910,'OASIS-11_26'!$E$2:$R$1556,4,FALSE)</f>
        <v>52.73</v>
      </c>
      <c r="I910">
        <f>VLOOKUP($A910,'OASIS-11_26'!$E$2:$R$1556,5,FALSE)</f>
        <v>55</v>
      </c>
      <c r="J910" t="str">
        <f>VLOOKUP($A910,'OASIS-11_26'!$E$2:$R$1556,6,FALSE)</f>
        <v>PGAE</v>
      </c>
      <c r="K910" t="str">
        <f>IF(ISERROR(VLOOKUP($A910,'2021_NQC_List-11_13'!$A$2:$T$1532,4,FALSE)),"","NQC")</f>
        <v>NQC</v>
      </c>
      <c r="L910" s="3" t="str">
        <f>IF(ISERROR(VLOOKUP($A910,'2021_NQC_List-11_13'!$A$2:$T$1532,4,FALSE)),"",VLOOKUP($A910,'2021_NQC_List-11_13'!$A$2:$T$1532,18,FALSE))</f>
        <v>FC</v>
      </c>
      <c r="M910">
        <f>IF($K910="NQC",VLOOKUP($A910,'2021_NQC_List-11_13'!$A$2:$T$1532,4,FALSE),0)</f>
        <v>52.73</v>
      </c>
      <c r="N910">
        <f>IF($K910="NQC",VLOOKUP($A910,'2021_NQC_List-11_13'!$A$2:$T$1532,5,FALSE),0)</f>
        <v>52.73</v>
      </c>
      <c r="O910">
        <f>IF($K910="NQC",VLOOKUP($A910,'2021_NQC_List-11_13'!$A$2:$T$1532,6,FALSE),0)</f>
        <v>52.73</v>
      </c>
      <c r="P910">
        <f>IF($K910="NQC",VLOOKUP($A910,'2021_NQC_List-11_13'!$A$2:$T$1532,7,FALSE),0)</f>
        <v>52.73</v>
      </c>
      <c r="Q910">
        <f>IF($K910="NQC",VLOOKUP($A910,'2021_NQC_List-11_13'!$A$2:$T$1532,8,FALSE),0)</f>
        <v>52.73</v>
      </c>
      <c r="R910">
        <f>IF($K910="NQC",VLOOKUP($A910,'2021_NQC_List-11_13'!$A$2:$T$1532,9,FALSE),0)</f>
        <v>52.73</v>
      </c>
      <c r="S910">
        <f>IF($K910="NQC",VLOOKUP($A910,'2021_NQC_List-11_13'!$A$2:$T$1532,10,FALSE),0)</f>
        <v>52.73</v>
      </c>
      <c r="T910">
        <f>IF($K910="NQC",VLOOKUP($A910,'2021_NQC_List-11_13'!$A$2:$T$1532,11,FALSE),0)</f>
        <v>52.73</v>
      </c>
      <c r="U910">
        <f>IF($K910="NQC",VLOOKUP($A910,'2021_NQC_List-11_13'!$A$2:$T$1532,12,FALSE),0)</f>
        <v>52.73</v>
      </c>
      <c r="V910">
        <f>IF($K910="NQC",VLOOKUP($A910,'2021_NQC_List-11_13'!$A$2:$T$1532,13,FALSE),0)</f>
        <v>52.73</v>
      </c>
      <c r="W910">
        <f>IF($K910="NQC",VLOOKUP($A910,'2021_NQC_List-11_13'!$A$2:$T$1532,14,FALSE),0)</f>
        <v>52.73</v>
      </c>
      <c r="X910">
        <f>IF($K910="NQC",VLOOKUP($A910,'2021_NQC_List-11_13'!$A$2:$T$1532,15,FALSE),0)</f>
        <v>52.73</v>
      </c>
      <c r="Y910" t="str">
        <f t="shared" si="29"/>
        <v>Non-Hydro</v>
      </c>
      <c r="AA910" t="s">
        <v>4341</v>
      </c>
    </row>
    <row r="911" spans="1:28" x14ac:dyDescent="0.3">
      <c r="A911" t="str">
        <f>'OASIS-11_26'!E945</f>
        <v>DEVERS_2_DHSPG2</v>
      </c>
      <c r="B911" t="str">
        <f>'OASIS-11_26'!G945</f>
        <v>Desert Hot Springs 2</v>
      </c>
      <c r="C911" t="str">
        <f>VLOOKUP($A911,'OASIS-11_26'!$E$2:$R$1556,2,FALSE)</f>
        <v>GEN</v>
      </c>
      <c r="D911" s="1">
        <f>VLOOKUP($A911,'OASIS-11_26'!$E$2:$R$1556,11,FALSE)</f>
        <v>41639</v>
      </c>
      <c r="E911" s="3">
        <f t="shared" si="28"/>
        <v>2013</v>
      </c>
      <c r="F911" t="str">
        <f>VLOOKUP($A911,'OASIS-11_26'!$E$2:$R$1556,9,FALSE)</f>
        <v>SUN</v>
      </c>
      <c r="G911" t="str">
        <f>VLOOKUP($A911,'OASIS-11_26'!$E$2:$R$1556,8,FALSE)</f>
        <v>PHOTO VOLTAIC</v>
      </c>
      <c r="H911">
        <f>VLOOKUP($A911,'OASIS-11_26'!$E$2:$R$1556,4,FALSE)</f>
        <v>1.4</v>
      </c>
      <c r="I911">
        <f>VLOOKUP($A911,'OASIS-11_26'!$E$2:$R$1556,5,FALSE)</f>
        <v>1.5</v>
      </c>
      <c r="J911" t="str">
        <f>VLOOKUP($A911,'OASIS-11_26'!$E$2:$R$1556,6,FALSE)</f>
        <v>SCE</v>
      </c>
      <c r="K911" t="str">
        <f>IF(ISERROR(VLOOKUP($A911,'2021_NQC_List-11_13'!$A$2:$T$1532,4,FALSE)),"","NQC")</f>
        <v>NQC</v>
      </c>
      <c r="L911" s="3" t="str">
        <f>IF(ISERROR(VLOOKUP($A911,'2021_NQC_List-11_13'!$A$2:$T$1532,4,FALSE)),"",VLOOKUP($A911,'2021_NQC_List-11_13'!$A$2:$T$1532,18,FALSE))</f>
        <v>EO</v>
      </c>
      <c r="M911">
        <f>IF($K911="NQC",VLOOKUP($A911,'2021_NQC_List-11_13'!$A$2:$T$1532,4,FALSE),0)</f>
        <v>0</v>
      </c>
      <c r="N911">
        <f>IF($K911="NQC",VLOOKUP($A911,'2021_NQC_List-11_13'!$A$2:$T$1532,5,FALSE),0)</f>
        <v>0</v>
      </c>
      <c r="O911">
        <f>IF($K911="NQC",VLOOKUP($A911,'2021_NQC_List-11_13'!$A$2:$T$1532,6,FALSE),0)</f>
        <v>0</v>
      </c>
      <c r="P911">
        <f>IF($K911="NQC",VLOOKUP($A911,'2021_NQC_List-11_13'!$A$2:$T$1532,7,FALSE),0)</f>
        <v>0</v>
      </c>
      <c r="Q911">
        <f>IF($K911="NQC",VLOOKUP($A911,'2021_NQC_List-11_13'!$A$2:$T$1532,8,FALSE),0)</f>
        <v>0</v>
      </c>
      <c r="R911">
        <f>IF($K911="NQC",VLOOKUP($A911,'2021_NQC_List-11_13'!$A$2:$T$1532,9,FALSE),0)</f>
        <v>0</v>
      </c>
      <c r="S911">
        <f>IF($K911="NQC",VLOOKUP($A911,'2021_NQC_List-11_13'!$A$2:$T$1532,10,FALSE),0)</f>
        <v>0</v>
      </c>
      <c r="T911">
        <f>IF($K911="NQC",VLOOKUP($A911,'2021_NQC_List-11_13'!$A$2:$T$1532,11,FALSE),0)</f>
        <v>0</v>
      </c>
      <c r="U911">
        <f>IF($K911="NQC",VLOOKUP($A911,'2021_NQC_List-11_13'!$A$2:$T$1532,12,FALSE),0)</f>
        <v>0</v>
      </c>
      <c r="V911">
        <f>IF($K911="NQC",VLOOKUP($A911,'2021_NQC_List-11_13'!$A$2:$T$1532,13,FALSE),0)</f>
        <v>0</v>
      </c>
      <c r="W911">
        <f>IF($K911="NQC",VLOOKUP($A911,'2021_NQC_List-11_13'!$A$2:$T$1532,14,FALSE),0)</f>
        <v>0</v>
      </c>
      <c r="X911">
        <f>IF($K911="NQC",VLOOKUP($A911,'2021_NQC_List-11_13'!$A$2:$T$1532,15,FALSE),0)</f>
        <v>0</v>
      </c>
      <c r="Y911" t="str">
        <f t="shared" si="29"/>
        <v>Non-Hydro</v>
      </c>
      <c r="AA911" t="s">
        <v>4341</v>
      </c>
    </row>
    <row r="912" spans="1:28" x14ac:dyDescent="0.3">
      <c r="A912" t="str">
        <f>'OASIS-11_26'!E946</f>
        <v>WSENGY_1_UNIT 1</v>
      </c>
      <c r="B912" t="str">
        <f>'OASIS-11_26'!G946</f>
        <v>Wheelabrator Shasta</v>
      </c>
      <c r="C912" t="str">
        <f>VLOOKUP($A912,'OASIS-11_26'!$E$2:$R$1556,2,FALSE)</f>
        <v>GEN</v>
      </c>
      <c r="D912" s="1">
        <f>VLOOKUP($A912,'OASIS-11_26'!$E$2:$R$1556,11,FALSE)</f>
        <v>43070</v>
      </c>
      <c r="E912" s="3">
        <f t="shared" si="28"/>
        <v>2017</v>
      </c>
      <c r="F912" t="str">
        <f>VLOOKUP($A912,'OASIS-11_26'!$E$2:$R$1556,9,FALSE)</f>
        <v>BIOMASS</v>
      </c>
      <c r="G912" t="str">
        <f>VLOOKUP($A912,'OASIS-11_26'!$E$2:$R$1556,8,FALSE)</f>
        <v>STEAM</v>
      </c>
      <c r="H912">
        <f>VLOOKUP($A912,'OASIS-11_26'!$E$2:$R$1556,4,FALSE)</f>
        <v>50</v>
      </c>
      <c r="I912">
        <f>VLOOKUP($A912,'OASIS-11_26'!$E$2:$R$1556,5,FALSE)</f>
        <v>50</v>
      </c>
      <c r="J912" t="str">
        <f>VLOOKUP($A912,'OASIS-11_26'!$E$2:$R$1556,6,FALSE)</f>
        <v>PGAE</v>
      </c>
      <c r="K912" t="str">
        <f>IF(ISERROR(VLOOKUP($A912,'2021_NQC_List-11_13'!$A$2:$T$1532,4,FALSE)),"","NQC")</f>
        <v>NQC</v>
      </c>
      <c r="L912" s="3" t="str">
        <f>IF(ISERROR(VLOOKUP($A912,'2021_NQC_List-11_13'!$A$2:$T$1532,4,FALSE)),"",VLOOKUP($A912,'2021_NQC_List-11_13'!$A$2:$T$1532,18,FALSE))</f>
        <v>FC</v>
      </c>
      <c r="M912">
        <f>IF($K912="NQC",VLOOKUP($A912,'2021_NQC_List-11_13'!$A$2:$T$1532,4,FALSE),0)</f>
        <v>38.54</v>
      </c>
      <c r="N912">
        <f>IF($K912="NQC",VLOOKUP($A912,'2021_NQC_List-11_13'!$A$2:$T$1532,5,FALSE),0)</f>
        <v>36.21</v>
      </c>
      <c r="O912">
        <f>IF($K912="NQC",VLOOKUP($A912,'2021_NQC_List-11_13'!$A$2:$T$1532,6,FALSE),0)</f>
        <v>31.04</v>
      </c>
      <c r="P912">
        <f>IF($K912="NQC",VLOOKUP($A912,'2021_NQC_List-11_13'!$A$2:$T$1532,7,FALSE),0)</f>
        <v>31.57</v>
      </c>
      <c r="Q912">
        <f>IF($K912="NQC",VLOOKUP($A912,'2021_NQC_List-11_13'!$A$2:$T$1532,8,FALSE),0)</f>
        <v>37.65</v>
      </c>
      <c r="R912">
        <f>IF($K912="NQC",VLOOKUP($A912,'2021_NQC_List-11_13'!$A$2:$T$1532,9,FALSE),0)</f>
        <v>38.229999999999997</v>
      </c>
      <c r="S912">
        <f>IF($K912="NQC",VLOOKUP($A912,'2021_NQC_List-11_13'!$A$2:$T$1532,10,FALSE),0)</f>
        <v>37.61</v>
      </c>
      <c r="T912">
        <f>IF($K912="NQC",VLOOKUP($A912,'2021_NQC_List-11_13'!$A$2:$T$1532,11,FALSE),0)</f>
        <v>34.42</v>
      </c>
      <c r="U912">
        <f>IF($K912="NQC",VLOOKUP($A912,'2021_NQC_List-11_13'!$A$2:$T$1532,12,FALSE),0)</f>
        <v>38.31</v>
      </c>
      <c r="V912">
        <f>IF($K912="NQC",VLOOKUP($A912,'2021_NQC_List-11_13'!$A$2:$T$1532,13,FALSE),0)</f>
        <v>37.24</v>
      </c>
      <c r="W912">
        <f>IF($K912="NQC",VLOOKUP($A912,'2021_NQC_List-11_13'!$A$2:$T$1532,14,FALSE),0)</f>
        <v>34.69</v>
      </c>
      <c r="X912">
        <f>IF($K912="NQC",VLOOKUP($A912,'2021_NQC_List-11_13'!$A$2:$T$1532,15,FALSE),0)</f>
        <v>34.08</v>
      </c>
      <c r="Y912" t="str">
        <f t="shared" si="29"/>
        <v>Non-Hydro</v>
      </c>
      <c r="AA912" t="s">
        <v>4341</v>
      </c>
    </row>
    <row r="913" spans="1:27" x14ac:dyDescent="0.3">
      <c r="A913" t="str">
        <f>'OASIS-11_26'!E947</f>
        <v>SGREGY_6_SANGER</v>
      </c>
      <c r="B913" t="str">
        <f>'OASIS-11_26'!G947</f>
        <v>Algonquin Power Sanger 2</v>
      </c>
      <c r="C913" t="str">
        <f>VLOOKUP($A913,'OASIS-11_26'!$E$2:$R$1556,2,FALSE)</f>
        <v>GEN</v>
      </c>
      <c r="D913" s="1">
        <f>VLOOKUP($A913,'OASIS-11_26'!$E$2:$R$1556,11,FALSE)</f>
        <v>42887</v>
      </c>
      <c r="E913" s="3">
        <f t="shared" si="28"/>
        <v>2017</v>
      </c>
      <c r="F913" t="str">
        <f>VLOOKUP($A913,'OASIS-11_26'!$E$2:$R$1556,9,FALSE)</f>
        <v>NATURAL GAS</v>
      </c>
      <c r="G913" t="str">
        <f>VLOOKUP($A913,'OASIS-11_26'!$E$2:$R$1556,8,FALSE)</f>
        <v>COMBINED CYCLE</v>
      </c>
      <c r="H913">
        <f>VLOOKUP($A913,'OASIS-11_26'!$E$2:$R$1556,4,FALSE)</f>
        <v>48.3</v>
      </c>
      <c r="I913">
        <f>VLOOKUP($A913,'OASIS-11_26'!$E$2:$R$1556,5,FALSE)</f>
        <v>48.3</v>
      </c>
      <c r="J913" t="str">
        <f>VLOOKUP($A913,'OASIS-11_26'!$E$2:$R$1556,6,FALSE)</f>
        <v>PGAE</v>
      </c>
      <c r="K913" t="str">
        <f>IF(ISERROR(VLOOKUP($A913,'2021_NQC_List-11_13'!$A$2:$T$1532,4,FALSE)),"","NQC")</f>
        <v>NQC</v>
      </c>
      <c r="L913" s="3" t="str">
        <f>IF(ISERROR(VLOOKUP($A913,'2021_NQC_List-11_13'!$A$2:$T$1532,4,FALSE)),"",VLOOKUP($A913,'2021_NQC_List-11_13'!$A$2:$T$1532,18,FALSE))</f>
        <v>FC</v>
      </c>
      <c r="M913">
        <f>IF($K913="NQC",VLOOKUP($A913,'2021_NQC_List-11_13'!$A$2:$T$1532,4,FALSE),0)</f>
        <v>48.08</v>
      </c>
      <c r="N913">
        <f>IF($K913="NQC",VLOOKUP($A913,'2021_NQC_List-11_13'!$A$2:$T$1532,5,FALSE),0)</f>
        <v>48.08</v>
      </c>
      <c r="O913">
        <f>IF($K913="NQC",VLOOKUP($A913,'2021_NQC_List-11_13'!$A$2:$T$1532,6,FALSE),0)</f>
        <v>48.08</v>
      </c>
      <c r="P913">
        <f>IF($K913="NQC",VLOOKUP($A913,'2021_NQC_List-11_13'!$A$2:$T$1532,7,FALSE),0)</f>
        <v>48.08</v>
      </c>
      <c r="Q913">
        <f>IF($K913="NQC",VLOOKUP($A913,'2021_NQC_List-11_13'!$A$2:$T$1532,8,FALSE),0)</f>
        <v>48.08</v>
      </c>
      <c r="R913">
        <f>IF($K913="NQC",VLOOKUP($A913,'2021_NQC_List-11_13'!$A$2:$T$1532,9,FALSE),0)</f>
        <v>48.08</v>
      </c>
      <c r="S913">
        <f>IF($K913="NQC",VLOOKUP($A913,'2021_NQC_List-11_13'!$A$2:$T$1532,10,FALSE),0)</f>
        <v>48.08</v>
      </c>
      <c r="T913">
        <f>IF($K913="NQC",VLOOKUP($A913,'2021_NQC_List-11_13'!$A$2:$T$1532,11,FALSE),0)</f>
        <v>48.08</v>
      </c>
      <c r="U913">
        <f>IF($K913="NQC",VLOOKUP($A913,'2021_NQC_List-11_13'!$A$2:$T$1532,12,FALSE),0)</f>
        <v>48.08</v>
      </c>
      <c r="V913">
        <f>IF($K913="NQC",VLOOKUP($A913,'2021_NQC_List-11_13'!$A$2:$T$1532,13,FALSE),0)</f>
        <v>48.08</v>
      </c>
      <c r="W913">
        <f>IF($K913="NQC",VLOOKUP($A913,'2021_NQC_List-11_13'!$A$2:$T$1532,14,FALSE),0)</f>
        <v>48.08</v>
      </c>
      <c r="X913">
        <f>IF($K913="NQC",VLOOKUP($A913,'2021_NQC_List-11_13'!$A$2:$T$1532,15,FALSE),0)</f>
        <v>48.08</v>
      </c>
      <c r="Y913" t="str">
        <f t="shared" si="29"/>
        <v>Non-Hydro</v>
      </c>
      <c r="AA913" t="s">
        <v>4341</v>
      </c>
    </row>
    <row r="914" spans="1:27" x14ac:dyDescent="0.3">
      <c r="A914" t="str">
        <f>'OASIS-11_26'!E948</f>
        <v>VLYHOM_7_SSJID</v>
      </c>
      <c r="B914" t="str">
        <f>'OASIS-11_26'!G948</f>
        <v>Woodward Power Plant</v>
      </c>
      <c r="C914" t="str">
        <f>VLOOKUP($A914,'OASIS-11_26'!$E$2:$R$1556,2,FALSE)</f>
        <v>GEN</v>
      </c>
      <c r="D914" s="1">
        <f>VLOOKUP($A914,'OASIS-11_26'!$E$2:$R$1556,11,FALSE)</f>
        <v>41365</v>
      </c>
      <c r="E914" s="3">
        <f t="shared" si="28"/>
        <v>2013</v>
      </c>
      <c r="F914" t="str">
        <f>VLOOKUP($A914,'OASIS-11_26'!$E$2:$R$1556,9,FALSE)</f>
        <v>WATER</v>
      </c>
      <c r="G914" t="str">
        <f>VLOOKUP($A914,'OASIS-11_26'!$E$2:$R$1556,8,FALSE)</f>
        <v>HYDRO</v>
      </c>
      <c r="H914">
        <f>VLOOKUP($A914,'OASIS-11_26'!$E$2:$R$1556,4,FALSE)</f>
        <v>3</v>
      </c>
      <c r="I914">
        <f>VLOOKUP($A914,'OASIS-11_26'!$E$2:$R$1556,5,FALSE)</f>
        <v>5</v>
      </c>
      <c r="J914" t="str">
        <f>VLOOKUP($A914,'OASIS-11_26'!$E$2:$R$1556,6,FALSE)</f>
        <v>PGAE</v>
      </c>
      <c r="K914" t="str">
        <f>IF(ISERROR(VLOOKUP($A914,'2021_NQC_List-11_13'!$A$2:$T$1532,4,FALSE)),"","NQC")</f>
        <v>NQC</v>
      </c>
      <c r="L914" s="3" t="str">
        <f>IF(ISERROR(VLOOKUP($A914,'2021_NQC_List-11_13'!$A$2:$T$1532,4,FALSE)),"",VLOOKUP($A914,'2021_NQC_List-11_13'!$A$2:$T$1532,18,FALSE))</f>
        <v>FC</v>
      </c>
      <c r="M914">
        <f>IF($K914="NQC",VLOOKUP($A914,'2021_NQC_List-11_13'!$A$2:$T$1532,4,FALSE),0)</f>
        <v>0</v>
      </c>
      <c r="N914">
        <f>IF($K914="NQC",VLOOKUP($A914,'2021_NQC_List-11_13'!$A$2:$T$1532,5,FALSE),0)</f>
        <v>0</v>
      </c>
      <c r="O914">
        <f>IF($K914="NQC",VLOOKUP($A914,'2021_NQC_List-11_13'!$A$2:$T$1532,6,FALSE),0)</f>
        <v>0</v>
      </c>
      <c r="P914">
        <f>IF($K914="NQC",VLOOKUP($A914,'2021_NQC_List-11_13'!$A$2:$T$1532,7,FALSE),0)</f>
        <v>0.09</v>
      </c>
      <c r="Q914">
        <f>IF($K914="NQC",VLOOKUP($A914,'2021_NQC_List-11_13'!$A$2:$T$1532,8,FALSE),0)</f>
        <v>0.74</v>
      </c>
      <c r="R914">
        <f>IF($K914="NQC",VLOOKUP($A914,'2021_NQC_List-11_13'!$A$2:$T$1532,9,FALSE),0)</f>
        <v>0.71</v>
      </c>
      <c r="S914">
        <f>IF($K914="NQC",VLOOKUP($A914,'2021_NQC_List-11_13'!$A$2:$T$1532,10,FALSE),0)</f>
        <v>1.1200000000000001</v>
      </c>
      <c r="T914">
        <f>IF($K914="NQC",VLOOKUP($A914,'2021_NQC_List-11_13'!$A$2:$T$1532,11,FALSE),0)</f>
        <v>0.72</v>
      </c>
      <c r="U914">
        <f>IF($K914="NQC",VLOOKUP($A914,'2021_NQC_List-11_13'!$A$2:$T$1532,12,FALSE),0)</f>
        <v>0.13</v>
      </c>
      <c r="V914">
        <f>IF($K914="NQC",VLOOKUP($A914,'2021_NQC_List-11_13'!$A$2:$T$1532,13,FALSE),0)</f>
        <v>0.01</v>
      </c>
      <c r="W914">
        <f>IF($K914="NQC",VLOOKUP($A914,'2021_NQC_List-11_13'!$A$2:$T$1532,14,FALSE),0)</f>
        <v>0</v>
      </c>
      <c r="X914">
        <f>IF($K914="NQC",VLOOKUP($A914,'2021_NQC_List-11_13'!$A$2:$T$1532,15,FALSE),0)</f>
        <v>0</v>
      </c>
      <c r="Y914" t="str">
        <f t="shared" si="29"/>
        <v>Hydro-Small Hydro</v>
      </c>
      <c r="AA914" t="s">
        <v>4341</v>
      </c>
    </row>
    <row r="915" spans="1:27" x14ac:dyDescent="0.3">
      <c r="A915" t="str">
        <f>'OASIS-11_26'!E949</f>
        <v>STOREY_2_MDRCH3</v>
      </c>
      <c r="B915" t="str">
        <f>'OASIS-11_26'!G949</f>
        <v>Madera Chowchilla 3</v>
      </c>
      <c r="C915" t="str">
        <f>VLOOKUP($A915,'OASIS-11_26'!$E$2:$R$1556,2,FALSE)</f>
        <v>GEN</v>
      </c>
      <c r="D915" s="1">
        <f>VLOOKUP($A915,'OASIS-11_26'!$E$2:$R$1556,11,FALSE)</f>
        <v>42583</v>
      </c>
      <c r="E915" s="3">
        <f t="shared" si="28"/>
        <v>2016</v>
      </c>
      <c r="F915" t="str">
        <f>VLOOKUP($A915,'OASIS-11_26'!$E$2:$R$1556,9,FALSE)</f>
        <v>WATER</v>
      </c>
      <c r="G915" t="str">
        <f>VLOOKUP($A915,'OASIS-11_26'!$E$2:$R$1556,8,FALSE)</f>
        <v>HYDRO</v>
      </c>
      <c r="H915">
        <f>VLOOKUP($A915,'OASIS-11_26'!$E$2:$R$1556,4,FALSE)</f>
        <v>0.42</v>
      </c>
      <c r="I915">
        <f>VLOOKUP($A915,'OASIS-11_26'!$E$2:$R$1556,5,FALSE)</f>
        <v>0.5</v>
      </c>
      <c r="J915" t="str">
        <f>VLOOKUP($A915,'OASIS-11_26'!$E$2:$R$1556,6,FALSE)</f>
        <v>PGAE</v>
      </c>
      <c r="K915" t="str">
        <f>IF(ISERROR(VLOOKUP($A915,'2021_NQC_List-11_13'!$A$2:$T$1532,4,FALSE)),"","NQC")</f>
        <v>NQC</v>
      </c>
      <c r="L915" s="3" t="str">
        <f>IF(ISERROR(VLOOKUP($A915,'2021_NQC_List-11_13'!$A$2:$T$1532,4,FALSE)),"",VLOOKUP($A915,'2021_NQC_List-11_13'!$A$2:$T$1532,18,FALSE))</f>
        <v>FC</v>
      </c>
      <c r="M915">
        <f>IF($K915="NQC",VLOOKUP($A915,'2021_NQC_List-11_13'!$A$2:$T$1532,4,FALSE),0)</f>
        <v>0</v>
      </c>
      <c r="N915">
        <f>IF($K915="NQC",VLOOKUP($A915,'2021_NQC_List-11_13'!$A$2:$T$1532,5,FALSE),0)</f>
        <v>0</v>
      </c>
      <c r="O915">
        <f>IF($K915="NQC",VLOOKUP($A915,'2021_NQC_List-11_13'!$A$2:$T$1532,6,FALSE),0)</f>
        <v>0</v>
      </c>
      <c r="P915">
        <f>IF($K915="NQC",VLOOKUP($A915,'2021_NQC_List-11_13'!$A$2:$T$1532,7,FALSE),0)</f>
        <v>0.11</v>
      </c>
      <c r="Q915">
        <f>IF($K915="NQC",VLOOKUP($A915,'2021_NQC_List-11_13'!$A$2:$T$1532,8,FALSE),0)</f>
        <v>0.23</v>
      </c>
      <c r="R915">
        <f>IF($K915="NQC",VLOOKUP($A915,'2021_NQC_List-11_13'!$A$2:$T$1532,9,FALSE),0)</f>
        <v>0.3</v>
      </c>
      <c r="S915">
        <f>IF($K915="NQC",VLOOKUP($A915,'2021_NQC_List-11_13'!$A$2:$T$1532,10,FALSE),0)</f>
        <v>0.31</v>
      </c>
      <c r="T915">
        <f>IF($K915="NQC",VLOOKUP($A915,'2021_NQC_List-11_13'!$A$2:$T$1532,11,FALSE),0)</f>
        <v>0.22</v>
      </c>
      <c r="U915">
        <f>IF($K915="NQC",VLOOKUP($A915,'2021_NQC_List-11_13'!$A$2:$T$1532,12,FALSE),0)</f>
        <v>0.11</v>
      </c>
      <c r="V915">
        <f>IF($K915="NQC",VLOOKUP($A915,'2021_NQC_List-11_13'!$A$2:$T$1532,13,FALSE),0)</f>
        <v>0.13</v>
      </c>
      <c r="W915">
        <f>IF($K915="NQC",VLOOKUP($A915,'2021_NQC_List-11_13'!$A$2:$T$1532,14,FALSE),0)</f>
        <v>0.01</v>
      </c>
      <c r="X915">
        <f>IF($K915="NQC",VLOOKUP($A915,'2021_NQC_List-11_13'!$A$2:$T$1532,15,FALSE),0)</f>
        <v>0</v>
      </c>
      <c r="Y915" t="str">
        <f t="shared" si="29"/>
        <v>Hydro-Small Hydro</v>
      </c>
      <c r="AA915" t="s">
        <v>4341</v>
      </c>
    </row>
    <row r="916" spans="1:27" x14ac:dyDescent="0.3">
      <c r="A916" t="str">
        <f>'OASIS-11_26'!E950</f>
        <v>COPMT2_2_SOLAR2</v>
      </c>
      <c r="B916" t="str">
        <f>'OASIS-11_26'!G950</f>
        <v>CMS2</v>
      </c>
      <c r="C916" t="str">
        <f>VLOOKUP($A916,'OASIS-11_26'!$E$2:$R$1556,2,FALSE)</f>
        <v>GEN</v>
      </c>
      <c r="D916" s="1">
        <f>VLOOKUP($A916,'OASIS-11_26'!$E$2:$R$1556,11,FALSE)</f>
        <v>41087</v>
      </c>
      <c r="E916" s="3">
        <f t="shared" si="28"/>
        <v>2012</v>
      </c>
      <c r="F916" t="str">
        <f>VLOOKUP($A916,'OASIS-11_26'!$E$2:$R$1556,9,FALSE)</f>
        <v>SUN</v>
      </c>
      <c r="G916" t="str">
        <f>VLOOKUP($A916,'OASIS-11_26'!$E$2:$R$1556,8,FALSE)</f>
        <v>PHOTO VOLTAIC</v>
      </c>
      <c r="H916">
        <f>VLOOKUP($A916,'OASIS-11_26'!$E$2:$R$1556,4,FALSE)</f>
        <v>155</v>
      </c>
      <c r="I916">
        <f>VLOOKUP($A916,'OASIS-11_26'!$E$2:$R$1556,5,FALSE)</f>
        <v>155</v>
      </c>
      <c r="J916" t="str">
        <f>VLOOKUP($A916,'OASIS-11_26'!$E$2:$R$1556,6,FALSE)</f>
        <v>SCE</v>
      </c>
      <c r="K916" t="str">
        <f>IF(ISERROR(VLOOKUP($A916,'2021_NQC_List-11_13'!$A$2:$T$1532,4,FALSE)),"","NQC")</f>
        <v>NQC</v>
      </c>
      <c r="L916" s="3" t="str">
        <f>IF(ISERROR(VLOOKUP($A916,'2021_NQC_List-11_13'!$A$2:$T$1532,4,FALSE)),"",VLOOKUP($A916,'2021_NQC_List-11_13'!$A$2:$T$1532,18,FALSE))</f>
        <v>FC</v>
      </c>
      <c r="M916">
        <f>IF($K916="NQC",VLOOKUP($A916,'2021_NQC_List-11_13'!$A$2:$T$1532,4,FALSE),0)</f>
        <v>6.2</v>
      </c>
      <c r="N916">
        <f>IF($K916="NQC",VLOOKUP($A916,'2021_NQC_List-11_13'!$A$2:$T$1532,5,FALSE),0)</f>
        <v>4.6500000000000004</v>
      </c>
      <c r="O916">
        <f>IF($K916="NQC",VLOOKUP($A916,'2021_NQC_List-11_13'!$A$2:$T$1532,6,FALSE),0)</f>
        <v>27.9</v>
      </c>
      <c r="P916">
        <f>IF($K916="NQC",VLOOKUP($A916,'2021_NQC_List-11_13'!$A$2:$T$1532,7,FALSE),0)</f>
        <v>23.25</v>
      </c>
      <c r="Q916">
        <f>IF($K916="NQC",VLOOKUP($A916,'2021_NQC_List-11_13'!$A$2:$T$1532,8,FALSE),0)</f>
        <v>24.8</v>
      </c>
      <c r="R916">
        <f>IF($K916="NQC",VLOOKUP($A916,'2021_NQC_List-11_13'!$A$2:$T$1532,9,FALSE),0)</f>
        <v>48.05</v>
      </c>
      <c r="S916">
        <f>IF($K916="NQC",VLOOKUP($A916,'2021_NQC_List-11_13'!$A$2:$T$1532,10,FALSE),0)</f>
        <v>60.45</v>
      </c>
      <c r="T916">
        <f>IF($K916="NQC",VLOOKUP($A916,'2021_NQC_List-11_13'!$A$2:$T$1532,11,FALSE),0)</f>
        <v>41.85</v>
      </c>
      <c r="U916">
        <f>IF($K916="NQC",VLOOKUP($A916,'2021_NQC_List-11_13'!$A$2:$T$1532,12,FALSE),0)</f>
        <v>21.7</v>
      </c>
      <c r="V916">
        <f>IF($K916="NQC",VLOOKUP($A916,'2021_NQC_List-11_13'!$A$2:$T$1532,13,FALSE),0)</f>
        <v>3.1</v>
      </c>
      <c r="W916">
        <f>IF($K916="NQC",VLOOKUP($A916,'2021_NQC_List-11_13'!$A$2:$T$1532,14,FALSE),0)</f>
        <v>3.1</v>
      </c>
      <c r="X916">
        <f>IF($K916="NQC",VLOOKUP($A916,'2021_NQC_List-11_13'!$A$2:$T$1532,15,FALSE),0)</f>
        <v>0</v>
      </c>
      <c r="Y916" t="str">
        <f t="shared" si="29"/>
        <v>Non-Hydro</v>
      </c>
      <c r="AA916" t="s">
        <v>4341</v>
      </c>
    </row>
    <row r="917" spans="1:27" x14ac:dyDescent="0.3">
      <c r="A917" t="str">
        <f>'OASIS-11_26'!E951</f>
        <v>VOYAGR_2_VOYWD2</v>
      </c>
      <c r="B917" t="str">
        <f>'OASIS-11_26'!G951</f>
        <v>Voyager Wind 2</v>
      </c>
      <c r="C917" t="str">
        <f>VLOOKUP($A917,'OASIS-11_26'!$E$2:$R$1556,2,FALSE)</f>
        <v>GEN</v>
      </c>
      <c r="D917" s="1">
        <f>VLOOKUP($A917,'OASIS-11_26'!$E$2:$R$1556,11,FALSE)</f>
        <v>43453</v>
      </c>
      <c r="E917" s="3">
        <f t="shared" si="28"/>
        <v>2018</v>
      </c>
      <c r="F917" t="str">
        <f>VLOOKUP($A917,'OASIS-11_26'!$E$2:$R$1556,9,FALSE)</f>
        <v>WIND</v>
      </c>
      <c r="G917" t="str">
        <f>VLOOKUP($A917,'OASIS-11_26'!$E$2:$R$1556,8,FALSE)</f>
        <v>WIND</v>
      </c>
      <c r="H917">
        <f>VLOOKUP($A917,'OASIS-11_26'!$E$2:$R$1556,4,FALSE)</f>
        <v>126.35</v>
      </c>
      <c r="I917">
        <f>VLOOKUP($A917,'OASIS-11_26'!$E$2:$R$1556,5,FALSE)</f>
        <v>128.69999999999999</v>
      </c>
      <c r="J917" t="str">
        <f>VLOOKUP($A917,'OASIS-11_26'!$E$2:$R$1556,6,FALSE)</f>
        <v>SCE</v>
      </c>
      <c r="K917" t="str">
        <f>IF(ISERROR(VLOOKUP($A917,'2021_NQC_List-11_13'!$A$2:$T$1532,4,FALSE)),"","NQC")</f>
        <v>NQC</v>
      </c>
      <c r="L917" s="3" t="str">
        <f>IF(ISERROR(VLOOKUP($A917,'2021_NQC_List-11_13'!$A$2:$T$1532,4,FALSE)),"",VLOOKUP($A917,'2021_NQC_List-11_13'!$A$2:$T$1532,18,FALSE))</f>
        <v>FC</v>
      </c>
      <c r="M917">
        <f>IF($K917="NQC",VLOOKUP($A917,'2021_NQC_List-11_13'!$A$2:$T$1532,4,FALSE),0)</f>
        <v>18.02</v>
      </c>
      <c r="N917">
        <f>IF($K917="NQC",VLOOKUP($A917,'2021_NQC_List-11_13'!$A$2:$T$1532,5,FALSE),0)</f>
        <v>15.44</v>
      </c>
      <c r="O917">
        <f>IF($K917="NQC",VLOOKUP($A917,'2021_NQC_List-11_13'!$A$2:$T$1532,6,FALSE),0)</f>
        <v>36.04</v>
      </c>
      <c r="P917">
        <f>IF($K917="NQC",VLOOKUP($A917,'2021_NQC_List-11_13'!$A$2:$T$1532,7,FALSE),0)</f>
        <v>32.18</v>
      </c>
      <c r="Q917">
        <f>IF($K917="NQC",VLOOKUP($A917,'2021_NQC_List-11_13'!$A$2:$T$1532,8,FALSE),0)</f>
        <v>32.18</v>
      </c>
      <c r="R917">
        <f>IF($K917="NQC",VLOOKUP($A917,'2021_NQC_List-11_13'!$A$2:$T$1532,9,FALSE),0)</f>
        <v>42.47</v>
      </c>
      <c r="S917">
        <f>IF($K917="NQC",VLOOKUP($A917,'2021_NQC_List-11_13'!$A$2:$T$1532,10,FALSE),0)</f>
        <v>29.6</v>
      </c>
      <c r="T917">
        <f>IF($K917="NQC",VLOOKUP($A917,'2021_NQC_List-11_13'!$A$2:$T$1532,11,FALSE),0)</f>
        <v>27.03</v>
      </c>
      <c r="U917">
        <f>IF($K917="NQC",VLOOKUP($A917,'2021_NQC_List-11_13'!$A$2:$T$1532,12,FALSE),0)</f>
        <v>19.309999999999999</v>
      </c>
      <c r="V917">
        <f>IF($K917="NQC",VLOOKUP($A917,'2021_NQC_List-11_13'!$A$2:$T$1532,13,FALSE),0)</f>
        <v>10.3</v>
      </c>
      <c r="W917">
        <f>IF($K917="NQC",VLOOKUP($A917,'2021_NQC_List-11_13'!$A$2:$T$1532,14,FALSE),0)</f>
        <v>15.44</v>
      </c>
      <c r="X917">
        <f>IF($K917="NQC",VLOOKUP($A917,'2021_NQC_List-11_13'!$A$2:$T$1532,15,FALSE),0)</f>
        <v>16.73</v>
      </c>
      <c r="Y917" t="str">
        <f t="shared" si="29"/>
        <v>Non-Hydro</v>
      </c>
      <c r="AA917" t="s">
        <v>4341</v>
      </c>
    </row>
    <row r="918" spans="1:27" x14ac:dyDescent="0.3">
      <c r="A918" t="str">
        <f>'OASIS-11_26'!E952</f>
        <v>SCEW_2_PDRP109</v>
      </c>
      <c r="B918" t="str">
        <f>'OASIS-11_26'!G952</f>
        <v>SCEW_2_PDRP109</v>
      </c>
      <c r="C918" t="str">
        <f>VLOOKUP($A918,'OASIS-11_26'!$E$2:$R$1556,2,FALSE)</f>
        <v>GEN</v>
      </c>
      <c r="D918" s="1">
        <f>VLOOKUP($A918,'OASIS-11_26'!$E$2:$R$1556,11,FALSE)</f>
        <v>0</v>
      </c>
      <c r="E918" s="3" t="str">
        <f t="shared" si="28"/>
        <v/>
      </c>
      <c r="F918" t="str">
        <f>VLOOKUP($A918,'OASIS-11_26'!$E$2:$R$1556,9,FALSE)</f>
        <v>OTHER</v>
      </c>
      <c r="G918" t="str">
        <f>VLOOKUP($A918,'OASIS-11_26'!$E$2:$R$1556,8,FALSE)</f>
        <v>OTHER</v>
      </c>
      <c r="H918">
        <f>VLOOKUP($A918,'OASIS-11_26'!$E$2:$R$1556,4,FALSE)</f>
        <v>0.99</v>
      </c>
      <c r="I918">
        <f>VLOOKUP($A918,'OASIS-11_26'!$E$2:$R$1556,5,FALSE)</f>
        <v>0</v>
      </c>
      <c r="J918" t="str">
        <f>VLOOKUP($A918,'OASIS-11_26'!$E$2:$R$1556,6,FALSE)</f>
        <v>SCE</v>
      </c>
      <c r="K918" t="str">
        <f>IF(ISERROR(VLOOKUP($A918,'2021_NQC_List-11_13'!$A$2:$T$1532,4,FALSE)),"","NQC")</f>
        <v>NQC</v>
      </c>
      <c r="L918" s="3" t="str">
        <f>IF(ISERROR(VLOOKUP($A918,'2021_NQC_List-11_13'!$A$2:$T$1532,4,FALSE)),"",VLOOKUP($A918,'2021_NQC_List-11_13'!$A$2:$T$1532,18,FALSE))</f>
        <v>FC</v>
      </c>
      <c r="M918">
        <f>IF($K918="NQC",VLOOKUP($A918,'2021_NQC_List-11_13'!$A$2:$T$1532,4,FALSE),0)</f>
        <v>0.91</v>
      </c>
      <c r="N918">
        <f>IF($K918="NQC",VLOOKUP($A918,'2021_NQC_List-11_13'!$A$2:$T$1532,5,FALSE),0)</f>
        <v>0</v>
      </c>
      <c r="O918">
        <f>IF($K918="NQC",VLOOKUP($A918,'2021_NQC_List-11_13'!$A$2:$T$1532,6,FALSE),0)</f>
        <v>0</v>
      </c>
      <c r="P918">
        <f>IF($K918="NQC",VLOOKUP($A918,'2021_NQC_List-11_13'!$A$2:$T$1532,7,FALSE),0)</f>
        <v>0</v>
      </c>
      <c r="Q918">
        <f>IF($K918="NQC",VLOOKUP($A918,'2021_NQC_List-11_13'!$A$2:$T$1532,8,FALSE),0)</f>
        <v>0</v>
      </c>
      <c r="R918">
        <f>IF($K918="NQC",VLOOKUP($A918,'2021_NQC_List-11_13'!$A$2:$T$1532,9,FALSE),0)</f>
        <v>0</v>
      </c>
      <c r="S918">
        <f>IF($K918="NQC",VLOOKUP($A918,'2021_NQC_List-11_13'!$A$2:$T$1532,10,FALSE),0)</f>
        <v>0</v>
      </c>
      <c r="T918">
        <f>IF($K918="NQC",VLOOKUP($A918,'2021_NQC_List-11_13'!$A$2:$T$1532,11,FALSE),0)</f>
        <v>0</v>
      </c>
      <c r="U918">
        <f>IF($K918="NQC",VLOOKUP($A918,'2021_NQC_List-11_13'!$A$2:$T$1532,12,FALSE),0)</f>
        <v>0</v>
      </c>
      <c r="V918">
        <f>IF($K918="NQC",VLOOKUP($A918,'2021_NQC_List-11_13'!$A$2:$T$1532,13,FALSE),0)</f>
        <v>0</v>
      </c>
      <c r="W918">
        <f>IF($K918="NQC",VLOOKUP($A918,'2021_NQC_List-11_13'!$A$2:$T$1532,14,FALSE),0)</f>
        <v>0</v>
      </c>
      <c r="X918">
        <f>IF($K918="NQC",VLOOKUP($A918,'2021_NQC_List-11_13'!$A$2:$T$1532,15,FALSE),0)</f>
        <v>0</v>
      </c>
      <c r="Y918" t="str">
        <f t="shared" si="29"/>
        <v>Non-Hydro</v>
      </c>
      <c r="Z918" t="s">
        <v>4361</v>
      </c>
      <c r="AA918" t="s">
        <v>4341</v>
      </c>
    </row>
    <row r="919" spans="1:27" x14ac:dyDescent="0.3">
      <c r="A919" t="str">
        <f>'OASIS-11_26'!E953</f>
        <v>VILLPK_2_VALLYV</v>
      </c>
      <c r="B919" t="str">
        <f>'OASIS-11_26'!G953</f>
        <v>MWD Valley View Hydroelectric Recovery P</v>
      </c>
      <c r="C919" t="str">
        <f>VLOOKUP($A919,'OASIS-11_26'!$E$2:$R$1556,2,FALSE)</f>
        <v>GEN</v>
      </c>
      <c r="D919" s="1">
        <f>VLOOKUP($A919,'OASIS-11_26'!$E$2:$R$1556,11,FALSE)</f>
        <v>31048</v>
      </c>
      <c r="E919" s="3">
        <f t="shared" si="28"/>
        <v>1985</v>
      </c>
      <c r="F919" t="str">
        <f>VLOOKUP($A919,'OASIS-11_26'!$E$2:$R$1556,9,FALSE)</f>
        <v>WATER</v>
      </c>
      <c r="G919" t="str">
        <f>VLOOKUP($A919,'OASIS-11_26'!$E$2:$R$1556,8,FALSE)</f>
        <v>HYDRO</v>
      </c>
      <c r="H919">
        <f>VLOOKUP($A919,'OASIS-11_26'!$E$2:$R$1556,4,FALSE)</f>
        <v>4.0999999999999996</v>
      </c>
      <c r="I919">
        <f>VLOOKUP($A919,'OASIS-11_26'!$E$2:$R$1556,5,FALSE)</f>
        <v>4.0999999999999996</v>
      </c>
      <c r="J919" t="str">
        <f>VLOOKUP($A919,'OASIS-11_26'!$E$2:$R$1556,6,FALSE)</f>
        <v>SCE</v>
      </c>
      <c r="K919" t="str">
        <f>IF(ISERROR(VLOOKUP($A919,'2021_NQC_List-11_13'!$A$2:$T$1532,4,FALSE)),"","NQC")</f>
        <v>NQC</v>
      </c>
      <c r="L919" s="3" t="str">
        <f>IF(ISERROR(VLOOKUP($A919,'2021_NQC_List-11_13'!$A$2:$T$1532,4,FALSE)),"",VLOOKUP($A919,'2021_NQC_List-11_13'!$A$2:$T$1532,18,FALSE))</f>
        <v>FC</v>
      </c>
      <c r="M919">
        <f>IF($K919="NQC",VLOOKUP($A919,'2021_NQC_List-11_13'!$A$2:$T$1532,4,FALSE),0)</f>
        <v>4.0999999999999996</v>
      </c>
      <c r="N919">
        <f>IF($K919="NQC",VLOOKUP($A919,'2021_NQC_List-11_13'!$A$2:$T$1532,5,FALSE),0)</f>
        <v>4.0999999999999996</v>
      </c>
      <c r="O919">
        <f>IF($K919="NQC",VLOOKUP($A919,'2021_NQC_List-11_13'!$A$2:$T$1532,6,FALSE),0)</f>
        <v>4.0999999999999996</v>
      </c>
      <c r="P919">
        <f>IF($K919="NQC",VLOOKUP($A919,'2021_NQC_List-11_13'!$A$2:$T$1532,7,FALSE),0)</f>
        <v>4.0999999999999996</v>
      </c>
      <c r="Q919">
        <f>IF($K919="NQC",VLOOKUP($A919,'2021_NQC_List-11_13'!$A$2:$T$1532,8,FALSE),0)</f>
        <v>4.0999999999999996</v>
      </c>
      <c r="R919">
        <f>IF($K919="NQC",VLOOKUP($A919,'2021_NQC_List-11_13'!$A$2:$T$1532,9,FALSE),0)</f>
        <v>4.0999999999999996</v>
      </c>
      <c r="S919">
        <f>IF($K919="NQC",VLOOKUP($A919,'2021_NQC_List-11_13'!$A$2:$T$1532,10,FALSE),0)</f>
        <v>4.0999999999999996</v>
      </c>
      <c r="T919">
        <f>IF($K919="NQC",VLOOKUP($A919,'2021_NQC_List-11_13'!$A$2:$T$1532,11,FALSE),0)</f>
        <v>4.0999999999999996</v>
      </c>
      <c r="U919">
        <f>IF($K919="NQC",VLOOKUP($A919,'2021_NQC_List-11_13'!$A$2:$T$1532,12,FALSE),0)</f>
        <v>4.0999999999999996</v>
      </c>
      <c r="V919">
        <f>IF($K919="NQC",VLOOKUP($A919,'2021_NQC_List-11_13'!$A$2:$T$1532,13,FALSE),0)</f>
        <v>4.0999999999999996</v>
      </c>
      <c r="W919">
        <f>IF($K919="NQC",VLOOKUP($A919,'2021_NQC_List-11_13'!$A$2:$T$1532,14,FALSE),0)</f>
        <v>4.0999999999999996</v>
      </c>
      <c r="X919">
        <f>IF($K919="NQC",VLOOKUP($A919,'2021_NQC_List-11_13'!$A$2:$T$1532,15,FALSE),0)</f>
        <v>4.0999999999999996</v>
      </c>
      <c r="Y919" t="str">
        <f t="shared" si="29"/>
        <v>Hydro-Small Hydro</v>
      </c>
      <c r="AA919" t="s">
        <v>4341</v>
      </c>
    </row>
    <row r="920" spans="1:27" x14ac:dyDescent="0.3">
      <c r="A920" t="str">
        <f>'OASIS-11_26'!E954</f>
        <v>TOPAZ_2_SOLAR</v>
      </c>
      <c r="B920" t="str">
        <f>'OASIS-11_26'!G954</f>
        <v>Topaz Solar Farms</v>
      </c>
      <c r="C920" t="str">
        <f>VLOOKUP($A920,'OASIS-11_26'!$E$2:$R$1556,2,FALSE)</f>
        <v>GEN</v>
      </c>
      <c r="D920" s="1">
        <f>VLOOKUP($A920,'OASIS-11_26'!$E$2:$R$1556,11,FALSE)</f>
        <v>41939</v>
      </c>
      <c r="E920" s="3">
        <f t="shared" si="28"/>
        <v>2014</v>
      </c>
      <c r="F920" t="str">
        <f>VLOOKUP($A920,'OASIS-11_26'!$E$2:$R$1556,9,FALSE)</f>
        <v>SUN</v>
      </c>
      <c r="G920" t="str">
        <f>VLOOKUP($A920,'OASIS-11_26'!$E$2:$R$1556,8,FALSE)</f>
        <v>PHOTO VOLTAIC</v>
      </c>
      <c r="H920">
        <f>VLOOKUP($A920,'OASIS-11_26'!$E$2:$R$1556,4,FALSE)</f>
        <v>550</v>
      </c>
      <c r="I920">
        <f>VLOOKUP($A920,'OASIS-11_26'!$E$2:$R$1556,5,FALSE)</f>
        <v>550</v>
      </c>
      <c r="J920" t="str">
        <f>VLOOKUP($A920,'OASIS-11_26'!$E$2:$R$1556,6,FALSE)</f>
        <v>PGAE</v>
      </c>
      <c r="K920" t="str">
        <f>IF(ISERROR(VLOOKUP($A920,'2021_NQC_List-11_13'!$A$2:$T$1532,4,FALSE)),"","NQC")</f>
        <v>NQC</v>
      </c>
      <c r="L920" s="3" t="str">
        <f>IF(ISERROR(VLOOKUP($A920,'2021_NQC_List-11_13'!$A$2:$T$1532,4,FALSE)),"",VLOOKUP($A920,'2021_NQC_List-11_13'!$A$2:$T$1532,18,FALSE))</f>
        <v>FC</v>
      </c>
      <c r="M920">
        <f>IF($K920="NQC",VLOOKUP($A920,'2021_NQC_List-11_13'!$A$2:$T$1532,4,FALSE),0)</f>
        <v>22</v>
      </c>
      <c r="N920">
        <f>IF($K920="NQC",VLOOKUP($A920,'2021_NQC_List-11_13'!$A$2:$T$1532,5,FALSE),0)</f>
        <v>16.5</v>
      </c>
      <c r="O920">
        <f>IF($K920="NQC",VLOOKUP($A920,'2021_NQC_List-11_13'!$A$2:$T$1532,6,FALSE),0)</f>
        <v>99</v>
      </c>
      <c r="P920">
        <f>IF($K920="NQC",VLOOKUP($A920,'2021_NQC_List-11_13'!$A$2:$T$1532,7,FALSE),0)</f>
        <v>82.5</v>
      </c>
      <c r="Q920">
        <f>IF($K920="NQC",VLOOKUP($A920,'2021_NQC_List-11_13'!$A$2:$T$1532,8,FALSE),0)</f>
        <v>88</v>
      </c>
      <c r="R920">
        <f>IF($K920="NQC",VLOOKUP($A920,'2021_NQC_List-11_13'!$A$2:$T$1532,9,FALSE),0)</f>
        <v>170.5</v>
      </c>
      <c r="S920">
        <f>IF($K920="NQC",VLOOKUP($A920,'2021_NQC_List-11_13'!$A$2:$T$1532,10,FALSE),0)</f>
        <v>214.5</v>
      </c>
      <c r="T920">
        <f>IF($K920="NQC",VLOOKUP($A920,'2021_NQC_List-11_13'!$A$2:$T$1532,11,FALSE),0)</f>
        <v>148.5</v>
      </c>
      <c r="U920">
        <f>IF($K920="NQC",VLOOKUP($A920,'2021_NQC_List-11_13'!$A$2:$T$1532,12,FALSE),0)</f>
        <v>77</v>
      </c>
      <c r="V920">
        <f>IF($K920="NQC",VLOOKUP($A920,'2021_NQC_List-11_13'!$A$2:$T$1532,13,FALSE),0)</f>
        <v>11</v>
      </c>
      <c r="W920">
        <f>IF($K920="NQC",VLOOKUP($A920,'2021_NQC_List-11_13'!$A$2:$T$1532,14,FALSE),0)</f>
        <v>11</v>
      </c>
      <c r="X920">
        <f>IF($K920="NQC",VLOOKUP($A920,'2021_NQC_List-11_13'!$A$2:$T$1532,15,FALSE),0)</f>
        <v>0</v>
      </c>
      <c r="Y920" t="str">
        <f t="shared" si="29"/>
        <v>Non-Hydro</v>
      </c>
      <c r="AA920" t="s">
        <v>4341</v>
      </c>
    </row>
    <row r="921" spans="1:27" x14ac:dyDescent="0.3">
      <c r="A921" t="str">
        <f>'OASIS-11_26'!E955</f>
        <v>INSKIP_2_UNIT</v>
      </c>
      <c r="B921" t="str">
        <f>'OASIS-11_26'!G955</f>
        <v>INSKIP HYDRO</v>
      </c>
      <c r="C921" t="str">
        <f>VLOOKUP($A921,'OASIS-11_26'!$E$2:$R$1556,2,FALSE)</f>
        <v>GEN</v>
      </c>
      <c r="D921" s="1">
        <f>VLOOKUP($A921,'OASIS-11_26'!$E$2:$R$1556,11,FALSE)</f>
        <v>28856</v>
      </c>
      <c r="E921" s="3">
        <f t="shared" si="28"/>
        <v>1979</v>
      </c>
      <c r="F921" t="str">
        <f>VLOOKUP($A921,'OASIS-11_26'!$E$2:$R$1556,9,FALSE)</f>
        <v>WATER</v>
      </c>
      <c r="G921" t="str">
        <f>VLOOKUP($A921,'OASIS-11_26'!$E$2:$R$1556,8,FALSE)</f>
        <v>HYDRO</v>
      </c>
      <c r="H921">
        <f>VLOOKUP($A921,'OASIS-11_26'!$E$2:$R$1556,4,FALSE)</f>
        <v>8</v>
      </c>
      <c r="I921">
        <f>VLOOKUP($A921,'OASIS-11_26'!$E$2:$R$1556,5,FALSE)</f>
        <v>8</v>
      </c>
      <c r="J921" t="str">
        <f>VLOOKUP($A921,'OASIS-11_26'!$E$2:$R$1556,6,FALSE)</f>
        <v>PGAE</v>
      </c>
      <c r="K921" t="str">
        <f>IF(ISERROR(VLOOKUP($A921,'2021_NQC_List-11_13'!$A$2:$T$1532,4,FALSE)),"","NQC")</f>
        <v/>
      </c>
      <c r="L921" s="3" t="str">
        <f>IF(ISERROR(VLOOKUP($A921,'2021_NQC_List-11_13'!$A$2:$T$1532,4,FALSE)),"",VLOOKUP($A921,'2021_NQC_List-11_13'!$A$2:$T$1532,18,FALSE))</f>
        <v/>
      </c>
      <c r="M921">
        <f>IF($K921="NQC",VLOOKUP($A921,'2021_NQC_List-11_13'!$A$2:$T$1532,4,FALSE),0)</f>
        <v>0</v>
      </c>
      <c r="N921">
        <f>IF($K921="NQC",VLOOKUP($A921,'2021_NQC_List-11_13'!$A$2:$T$1532,5,FALSE),0)</f>
        <v>0</v>
      </c>
      <c r="O921">
        <f>IF($K921="NQC",VLOOKUP($A921,'2021_NQC_List-11_13'!$A$2:$T$1532,6,FALSE),0)</f>
        <v>0</v>
      </c>
      <c r="P921">
        <f>IF($K921="NQC",VLOOKUP($A921,'2021_NQC_List-11_13'!$A$2:$T$1532,7,FALSE),0)</f>
        <v>0</v>
      </c>
      <c r="Q921">
        <f>IF($K921="NQC",VLOOKUP($A921,'2021_NQC_List-11_13'!$A$2:$T$1532,8,FALSE),0)</f>
        <v>0</v>
      </c>
      <c r="R921">
        <f>IF($K921="NQC",VLOOKUP($A921,'2021_NQC_List-11_13'!$A$2:$T$1532,9,FALSE),0)</f>
        <v>0</v>
      </c>
      <c r="S921">
        <f>IF($K921="NQC",VLOOKUP($A921,'2021_NQC_List-11_13'!$A$2:$T$1532,10,FALSE),0)</f>
        <v>0</v>
      </c>
      <c r="T921">
        <f>IF($K921="NQC",VLOOKUP($A921,'2021_NQC_List-11_13'!$A$2:$T$1532,11,FALSE),0)</f>
        <v>0</v>
      </c>
      <c r="U921">
        <f>IF($K921="NQC",VLOOKUP($A921,'2021_NQC_List-11_13'!$A$2:$T$1532,12,FALSE),0)</f>
        <v>0</v>
      </c>
      <c r="V921">
        <f>IF($K921="NQC",VLOOKUP($A921,'2021_NQC_List-11_13'!$A$2:$T$1532,13,FALSE),0)</f>
        <v>0</v>
      </c>
      <c r="W921">
        <f>IF($K921="NQC",VLOOKUP($A921,'2021_NQC_List-11_13'!$A$2:$T$1532,14,FALSE),0)</f>
        <v>0</v>
      </c>
      <c r="X921">
        <f>IF($K921="NQC",VLOOKUP($A921,'2021_NQC_List-11_13'!$A$2:$T$1532,15,FALSE),0)</f>
        <v>0</v>
      </c>
      <c r="Y921" t="str">
        <f t="shared" si="29"/>
        <v>Hydro-Small Hydro</v>
      </c>
      <c r="AA921" t="s">
        <v>4341</v>
      </c>
    </row>
    <row r="922" spans="1:27" x14ac:dyDescent="0.3">
      <c r="A922" t="str">
        <f>'OASIS-11_26'!E956</f>
        <v>MNDALY_6_MCGRTH</v>
      </c>
      <c r="B922" t="str">
        <f>'OASIS-11_26'!G956</f>
        <v>McGrath Beach Peaker</v>
      </c>
      <c r="C922" t="str">
        <f>VLOOKUP($A922,'OASIS-11_26'!$E$2:$R$1556,2,FALSE)</f>
        <v>GEN</v>
      </c>
      <c r="D922" s="1">
        <f>VLOOKUP($A922,'OASIS-11_26'!$E$2:$R$1556,11,FALSE)</f>
        <v>41214</v>
      </c>
      <c r="E922" s="3">
        <f t="shared" si="28"/>
        <v>2012</v>
      </c>
      <c r="F922" t="str">
        <f>VLOOKUP($A922,'OASIS-11_26'!$E$2:$R$1556,9,FALSE)</f>
        <v>NATURAL GAS</v>
      </c>
      <c r="G922" t="str">
        <f>VLOOKUP($A922,'OASIS-11_26'!$E$2:$R$1556,8,FALSE)</f>
        <v>COMBUSTION TURBINE</v>
      </c>
      <c r="H922">
        <f>VLOOKUP($A922,'OASIS-11_26'!$E$2:$R$1556,4,FALSE)</f>
        <v>47.2</v>
      </c>
      <c r="I922">
        <f>VLOOKUP($A922,'OASIS-11_26'!$E$2:$R$1556,5,FALSE)</f>
        <v>59</v>
      </c>
      <c r="J922" t="str">
        <f>VLOOKUP($A922,'OASIS-11_26'!$E$2:$R$1556,6,FALSE)</f>
        <v>SCE</v>
      </c>
      <c r="K922" t="str">
        <f>IF(ISERROR(VLOOKUP($A922,'2021_NQC_List-11_13'!$A$2:$T$1532,4,FALSE)),"","NQC")</f>
        <v>NQC</v>
      </c>
      <c r="L922" s="3" t="str">
        <f>IF(ISERROR(VLOOKUP($A922,'2021_NQC_List-11_13'!$A$2:$T$1532,4,FALSE)),"",VLOOKUP($A922,'2021_NQC_List-11_13'!$A$2:$T$1532,18,FALSE))</f>
        <v>FC</v>
      </c>
      <c r="M922">
        <f>IF($K922="NQC",VLOOKUP($A922,'2021_NQC_List-11_13'!$A$2:$T$1532,4,FALSE),0)</f>
        <v>47.2</v>
      </c>
      <c r="N922">
        <f>IF($K922="NQC",VLOOKUP($A922,'2021_NQC_List-11_13'!$A$2:$T$1532,5,FALSE),0)</f>
        <v>47.2</v>
      </c>
      <c r="O922">
        <f>IF($K922="NQC",VLOOKUP($A922,'2021_NQC_List-11_13'!$A$2:$T$1532,6,FALSE),0)</f>
        <v>47.2</v>
      </c>
      <c r="P922">
        <f>IF($K922="NQC",VLOOKUP($A922,'2021_NQC_List-11_13'!$A$2:$T$1532,7,FALSE),0)</f>
        <v>47.2</v>
      </c>
      <c r="Q922">
        <f>IF($K922="NQC",VLOOKUP($A922,'2021_NQC_List-11_13'!$A$2:$T$1532,8,FALSE),0)</f>
        <v>47.2</v>
      </c>
      <c r="R922">
        <f>IF($K922="NQC",VLOOKUP($A922,'2021_NQC_List-11_13'!$A$2:$T$1532,9,FALSE),0)</f>
        <v>47.2</v>
      </c>
      <c r="S922">
        <f>IF($K922="NQC",VLOOKUP($A922,'2021_NQC_List-11_13'!$A$2:$T$1532,10,FALSE),0)</f>
        <v>47.2</v>
      </c>
      <c r="T922">
        <f>IF($K922="NQC",VLOOKUP($A922,'2021_NQC_List-11_13'!$A$2:$T$1532,11,FALSE),0)</f>
        <v>47.2</v>
      </c>
      <c r="U922">
        <f>IF($K922="NQC",VLOOKUP($A922,'2021_NQC_List-11_13'!$A$2:$T$1532,12,FALSE),0)</f>
        <v>47.2</v>
      </c>
      <c r="V922">
        <f>IF($K922="NQC",VLOOKUP($A922,'2021_NQC_List-11_13'!$A$2:$T$1532,13,FALSE),0)</f>
        <v>47.2</v>
      </c>
      <c r="W922">
        <f>IF($K922="NQC",VLOOKUP($A922,'2021_NQC_List-11_13'!$A$2:$T$1532,14,FALSE),0)</f>
        <v>47.2</v>
      </c>
      <c r="X922">
        <f>IF($K922="NQC",VLOOKUP($A922,'2021_NQC_List-11_13'!$A$2:$T$1532,15,FALSE),0)</f>
        <v>47.2</v>
      </c>
      <c r="Y922" t="str">
        <f t="shared" si="29"/>
        <v>Non-Hydro</v>
      </c>
      <c r="AA922" t="s">
        <v>4341</v>
      </c>
    </row>
    <row r="923" spans="1:27" x14ac:dyDescent="0.3">
      <c r="A923" t="str">
        <f>'OASIS-11_26'!E957</f>
        <v>SALTSP_7_UNITS</v>
      </c>
      <c r="B923" t="str">
        <f>'OASIS-11_26'!G957</f>
        <v>SALT SPRINGS HYDRO AGGREGATE</v>
      </c>
      <c r="C923" t="str">
        <f>VLOOKUP($A923,'OASIS-11_26'!$E$2:$R$1556,2,FALSE)</f>
        <v>GEN</v>
      </c>
      <c r="D923" s="1">
        <f>VLOOKUP($A923,'OASIS-11_26'!$E$2:$R$1556,11,FALSE)</f>
        <v>11324</v>
      </c>
      <c r="E923" s="3">
        <f t="shared" si="28"/>
        <v>1931</v>
      </c>
      <c r="F923" t="str">
        <f>VLOOKUP($A923,'OASIS-11_26'!$E$2:$R$1556,9,FALSE)</f>
        <v>WATER</v>
      </c>
      <c r="G923" t="str">
        <f>VLOOKUP($A923,'OASIS-11_26'!$E$2:$R$1556,8,FALSE)</f>
        <v>HYDRO</v>
      </c>
      <c r="H923">
        <f>VLOOKUP($A923,'OASIS-11_26'!$E$2:$R$1556,4,FALSE)</f>
        <v>46</v>
      </c>
      <c r="I923">
        <f>VLOOKUP($A923,'OASIS-11_26'!$E$2:$R$1556,5,FALSE)</f>
        <v>0</v>
      </c>
      <c r="J923" t="str">
        <f>VLOOKUP($A923,'OASIS-11_26'!$E$2:$R$1556,6,FALSE)</f>
        <v>PGAE</v>
      </c>
      <c r="K923" t="str">
        <f>IF(ISERROR(VLOOKUP($A923,'2021_NQC_List-11_13'!$A$2:$T$1532,4,FALSE)),"","NQC")</f>
        <v>NQC</v>
      </c>
      <c r="L923" s="3" t="str">
        <f>IF(ISERROR(VLOOKUP($A923,'2021_NQC_List-11_13'!$A$2:$T$1532,4,FALSE)),"",VLOOKUP($A923,'2021_NQC_List-11_13'!$A$2:$T$1532,18,FALSE))</f>
        <v>FC</v>
      </c>
      <c r="M923">
        <f>IF($K923="NQC",VLOOKUP($A923,'2021_NQC_List-11_13'!$A$2:$T$1532,4,FALSE),0)</f>
        <v>9.6</v>
      </c>
      <c r="N923">
        <f>IF($K923="NQC",VLOOKUP($A923,'2021_NQC_List-11_13'!$A$2:$T$1532,5,FALSE),0)</f>
        <v>4.72</v>
      </c>
      <c r="O923">
        <f>IF($K923="NQC",VLOOKUP($A923,'2021_NQC_List-11_13'!$A$2:$T$1532,6,FALSE),0)</f>
        <v>8</v>
      </c>
      <c r="P923">
        <f>IF($K923="NQC",VLOOKUP($A923,'2021_NQC_List-11_13'!$A$2:$T$1532,7,FALSE),0)</f>
        <v>3.79</v>
      </c>
      <c r="Q923">
        <f>IF($K923="NQC",VLOOKUP($A923,'2021_NQC_List-11_13'!$A$2:$T$1532,8,FALSE),0)</f>
        <v>23.36</v>
      </c>
      <c r="R923">
        <f>IF($K923="NQC",VLOOKUP($A923,'2021_NQC_List-11_13'!$A$2:$T$1532,9,FALSE),0)</f>
        <v>25.12</v>
      </c>
      <c r="S923">
        <f>IF($K923="NQC",VLOOKUP($A923,'2021_NQC_List-11_13'!$A$2:$T$1532,10,FALSE),0)</f>
        <v>22.56</v>
      </c>
      <c r="T923">
        <f>IF($K923="NQC",VLOOKUP($A923,'2021_NQC_List-11_13'!$A$2:$T$1532,11,FALSE),0)</f>
        <v>23.46</v>
      </c>
      <c r="U923">
        <f>IF($K923="NQC",VLOOKUP($A923,'2021_NQC_List-11_13'!$A$2:$T$1532,12,FALSE),0)</f>
        <v>6.08</v>
      </c>
      <c r="V923">
        <f>IF($K923="NQC",VLOOKUP($A923,'2021_NQC_List-11_13'!$A$2:$T$1532,13,FALSE),0)</f>
        <v>5.6</v>
      </c>
      <c r="W923">
        <f>IF($K923="NQC",VLOOKUP($A923,'2021_NQC_List-11_13'!$A$2:$T$1532,14,FALSE),0)</f>
        <v>8</v>
      </c>
      <c r="X923">
        <f>IF($K923="NQC",VLOOKUP($A923,'2021_NQC_List-11_13'!$A$2:$T$1532,15,FALSE),0)</f>
        <v>25.82</v>
      </c>
      <c r="Y923" t="str">
        <f t="shared" si="29"/>
        <v>Hydro-Large Hydro</v>
      </c>
      <c r="AA923" t="s">
        <v>4341</v>
      </c>
    </row>
    <row r="924" spans="1:27" x14ac:dyDescent="0.3">
      <c r="A924" t="str">
        <f>'OASIS-11_26'!E958</f>
        <v>DELAMO_2_SOLAR5</v>
      </c>
      <c r="B924" t="str">
        <f>'OASIS-11_26'!G958</f>
        <v>Golden Springs Building L</v>
      </c>
      <c r="C924" t="str">
        <f>VLOOKUP($A924,'OASIS-11_26'!$E$2:$R$1556,2,FALSE)</f>
        <v>GEN</v>
      </c>
      <c r="D924" s="1">
        <f>VLOOKUP($A924,'OASIS-11_26'!$E$2:$R$1556,11,FALSE)</f>
        <v>42790</v>
      </c>
      <c r="E924" s="3">
        <f t="shared" si="28"/>
        <v>2017</v>
      </c>
      <c r="F924" t="str">
        <f>VLOOKUP($A924,'OASIS-11_26'!$E$2:$R$1556,9,FALSE)</f>
        <v>SUN</v>
      </c>
      <c r="G924" t="str">
        <f>VLOOKUP($A924,'OASIS-11_26'!$E$2:$R$1556,8,FALSE)</f>
        <v>PHOTO VOLTAIC</v>
      </c>
      <c r="H924">
        <f>VLOOKUP($A924,'OASIS-11_26'!$E$2:$R$1556,4,FALSE)</f>
        <v>1</v>
      </c>
      <c r="I924">
        <f>VLOOKUP($A924,'OASIS-11_26'!$E$2:$R$1556,5,FALSE)</f>
        <v>1</v>
      </c>
      <c r="J924" t="str">
        <f>VLOOKUP($A924,'OASIS-11_26'!$E$2:$R$1556,6,FALSE)</f>
        <v>SCE</v>
      </c>
      <c r="K924" t="str">
        <f>IF(ISERROR(VLOOKUP($A924,'2021_NQC_List-11_13'!$A$2:$T$1532,4,FALSE)),"","NQC")</f>
        <v>NQC</v>
      </c>
      <c r="L924" s="3" t="str">
        <f>IF(ISERROR(VLOOKUP($A924,'2021_NQC_List-11_13'!$A$2:$T$1532,4,FALSE)),"",VLOOKUP($A924,'2021_NQC_List-11_13'!$A$2:$T$1532,18,FALSE))</f>
        <v>FC</v>
      </c>
      <c r="M924">
        <f>IF($K924="NQC",VLOOKUP($A924,'2021_NQC_List-11_13'!$A$2:$T$1532,4,FALSE),0)</f>
        <v>0.04</v>
      </c>
      <c r="N924">
        <f>IF($K924="NQC",VLOOKUP($A924,'2021_NQC_List-11_13'!$A$2:$T$1532,5,FALSE),0)</f>
        <v>0.03</v>
      </c>
      <c r="O924">
        <f>IF($K924="NQC",VLOOKUP($A924,'2021_NQC_List-11_13'!$A$2:$T$1532,6,FALSE),0)</f>
        <v>0.18</v>
      </c>
      <c r="P924">
        <f>IF($K924="NQC",VLOOKUP($A924,'2021_NQC_List-11_13'!$A$2:$T$1532,7,FALSE),0)</f>
        <v>0.15</v>
      </c>
      <c r="Q924">
        <f>IF($K924="NQC",VLOOKUP($A924,'2021_NQC_List-11_13'!$A$2:$T$1532,8,FALSE),0)</f>
        <v>0.16</v>
      </c>
      <c r="R924">
        <f>IF($K924="NQC",VLOOKUP($A924,'2021_NQC_List-11_13'!$A$2:$T$1532,9,FALSE),0)</f>
        <v>0.31</v>
      </c>
      <c r="S924">
        <f>IF($K924="NQC",VLOOKUP($A924,'2021_NQC_List-11_13'!$A$2:$T$1532,10,FALSE),0)</f>
        <v>0.39</v>
      </c>
      <c r="T924">
        <f>IF($K924="NQC",VLOOKUP($A924,'2021_NQC_List-11_13'!$A$2:$T$1532,11,FALSE),0)</f>
        <v>0.27</v>
      </c>
      <c r="U924">
        <f>IF($K924="NQC",VLOOKUP($A924,'2021_NQC_List-11_13'!$A$2:$T$1532,12,FALSE),0)</f>
        <v>0.14000000000000001</v>
      </c>
      <c r="V924">
        <f>IF($K924="NQC",VLOOKUP($A924,'2021_NQC_List-11_13'!$A$2:$T$1532,13,FALSE),0)</f>
        <v>0.02</v>
      </c>
      <c r="W924">
        <f>IF($K924="NQC",VLOOKUP($A924,'2021_NQC_List-11_13'!$A$2:$T$1532,14,FALSE),0)</f>
        <v>0.02</v>
      </c>
      <c r="X924">
        <f>IF($K924="NQC",VLOOKUP($A924,'2021_NQC_List-11_13'!$A$2:$T$1532,15,FALSE),0)</f>
        <v>0</v>
      </c>
      <c r="Y924" t="str">
        <f t="shared" si="29"/>
        <v>Non-Hydro</v>
      </c>
      <c r="AA924" t="s">
        <v>4341</v>
      </c>
    </row>
    <row r="925" spans="1:27" x14ac:dyDescent="0.3">
      <c r="A925" t="str">
        <f>'OASIS-11_26'!E959</f>
        <v>WISE_1_UNIT 1</v>
      </c>
      <c r="B925" t="str">
        <f>'OASIS-11_26'!G959</f>
        <v>Wise Hydro Unit 1</v>
      </c>
      <c r="C925" t="str">
        <f>VLOOKUP($A925,'OASIS-11_26'!$E$2:$R$1556,2,FALSE)</f>
        <v>GEN</v>
      </c>
      <c r="D925" s="1">
        <f>VLOOKUP($A925,'OASIS-11_26'!$E$2:$R$1556,11,FALSE)</f>
        <v>6211</v>
      </c>
      <c r="E925" s="3">
        <f t="shared" si="28"/>
        <v>1917</v>
      </c>
      <c r="F925" t="str">
        <f>VLOOKUP($A925,'OASIS-11_26'!$E$2:$R$1556,9,FALSE)</f>
        <v>WATER</v>
      </c>
      <c r="G925" t="str">
        <f>VLOOKUP($A925,'OASIS-11_26'!$E$2:$R$1556,8,FALSE)</f>
        <v>HYDRO</v>
      </c>
      <c r="H925">
        <f>VLOOKUP($A925,'OASIS-11_26'!$E$2:$R$1556,4,FALSE)</f>
        <v>14.5</v>
      </c>
      <c r="I925">
        <f>VLOOKUP($A925,'OASIS-11_26'!$E$2:$R$1556,5,FALSE)</f>
        <v>14.5</v>
      </c>
      <c r="J925" t="str">
        <f>VLOOKUP($A925,'OASIS-11_26'!$E$2:$R$1556,6,FALSE)</f>
        <v>PGAE</v>
      </c>
      <c r="K925" t="str">
        <f>IF(ISERROR(VLOOKUP($A925,'2021_NQC_List-11_13'!$A$2:$T$1532,4,FALSE)),"","NQC")</f>
        <v>NQC</v>
      </c>
      <c r="L925" s="3" t="str">
        <f>IF(ISERROR(VLOOKUP($A925,'2021_NQC_List-11_13'!$A$2:$T$1532,4,FALSE)),"",VLOOKUP($A925,'2021_NQC_List-11_13'!$A$2:$T$1532,18,FALSE))</f>
        <v>FC</v>
      </c>
      <c r="M925">
        <f>IF($K925="NQC",VLOOKUP($A925,'2021_NQC_List-11_13'!$A$2:$T$1532,4,FALSE),0)</f>
        <v>4.87</v>
      </c>
      <c r="N925">
        <f>IF($K925="NQC",VLOOKUP($A925,'2021_NQC_List-11_13'!$A$2:$T$1532,5,FALSE),0)</f>
        <v>6.5</v>
      </c>
      <c r="O925">
        <f>IF($K925="NQC",VLOOKUP($A925,'2021_NQC_List-11_13'!$A$2:$T$1532,6,FALSE),0)</f>
        <v>4.9000000000000004</v>
      </c>
      <c r="P925">
        <f>IF($K925="NQC",VLOOKUP($A925,'2021_NQC_List-11_13'!$A$2:$T$1532,7,FALSE),0)</f>
        <v>7.58</v>
      </c>
      <c r="Q925">
        <f>IF($K925="NQC",VLOOKUP($A925,'2021_NQC_List-11_13'!$A$2:$T$1532,8,FALSE),0)</f>
        <v>8.64</v>
      </c>
      <c r="R925">
        <f>IF($K925="NQC",VLOOKUP($A925,'2021_NQC_List-11_13'!$A$2:$T$1532,9,FALSE),0)</f>
        <v>8.17</v>
      </c>
      <c r="S925">
        <f>IF($K925="NQC",VLOOKUP($A925,'2021_NQC_List-11_13'!$A$2:$T$1532,10,FALSE),0)</f>
        <v>9.36</v>
      </c>
      <c r="T925">
        <f>IF($K925="NQC",VLOOKUP($A925,'2021_NQC_List-11_13'!$A$2:$T$1532,11,FALSE),0)</f>
        <v>8.9</v>
      </c>
      <c r="U925">
        <f>IF($K925="NQC",VLOOKUP($A925,'2021_NQC_List-11_13'!$A$2:$T$1532,12,FALSE),0)</f>
        <v>6.42</v>
      </c>
      <c r="V925">
        <f>IF($K925="NQC",VLOOKUP($A925,'2021_NQC_List-11_13'!$A$2:$T$1532,13,FALSE),0)</f>
        <v>0</v>
      </c>
      <c r="W925">
        <f>IF($K925="NQC",VLOOKUP($A925,'2021_NQC_List-11_13'!$A$2:$T$1532,14,FALSE),0)</f>
        <v>0</v>
      </c>
      <c r="X925">
        <f>IF($K925="NQC",VLOOKUP($A925,'2021_NQC_List-11_13'!$A$2:$T$1532,15,FALSE),0)</f>
        <v>3.74</v>
      </c>
      <c r="Y925" t="str">
        <f t="shared" si="29"/>
        <v>Hydro-Small Hydro</v>
      </c>
      <c r="AA925" t="s">
        <v>4341</v>
      </c>
    </row>
    <row r="926" spans="1:27" x14ac:dyDescent="0.3">
      <c r="A926" t="str">
        <f>'OASIS-11_26'!E960</f>
        <v>CHEVCO_6_UNIT 1</v>
      </c>
      <c r="B926" t="str">
        <f>'OASIS-11_26'!G960</f>
        <v>CHEVRON USA (COALINGA)</v>
      </c>
      <c r="C926" t="str">
        <f>VLOOKUP($A926,'OASIS-11_26'!$E$2:$R$1556,2,FALSE)</f>
        <v>GEN</v>
      </c>
      <c r="D926" s="1">
        <f>VLOOKUP($A926,'OASIS-11_26'!$E$2:$R$1556,11,FALSE)</f>
        <v>31429</v>
      </c>
      <c r="E926" s="3">
        <f t="shared" si="28"/>
        <v>1986</v>
      </c>
      <c r="F926" t="str">
        <f>VLOOKUP($A926,'OASIS-11_26'!$E$2:$R$1556,9,FALSE)</f>
        <v>NATURAL GAS</v>
      </c>
      <c r="G926" t="str">
        <f>VLOOKUP($A926,'OASIS-11_26'!$E$2:$R$1556,8,FALSE)</f>
        <v>COMBUSTION TURBINE</v>
      </c>
      <c r="H926">
        <f>VLOOKUP($A926,'OASIS-11_26'!$E$2:$R$1556,4,FALSE)</f>
        <v>16.5</v>
      </c>
      <c r="I926">
        <f>VLOOKUP($A926,'OASIS-11_26'!$E$2:$R$1556,5,FALSE)</f>
        <v>19</v>
      </c>
      <c r="J926" t="str">
        <f>VLOOKUP($A926,'OASIS-11_26'!$E$2:$R$1556,6,FALSE)</f>
        <v>PGAE</v>
      </c>
      <c r="K926" t="str">
        <f>IF(ISERROR(VLOOKUP($A926,'2021_NQC_List-11_13'!$A$2:$T$1532,4,FALSE)),"","NQC")</f>
        <v>NQC</v>
      </c>
      <c r="L926" s="3" t="str">
        <f>IF(ISERROR(VLOOKUP($A926,'2021_NQC_List-11_13'!$A$2:$T$1532,4,FALSE)),"",VLOOKUP($A926,'2021_NQC_List-11_13'!$A$2:$T$1532,18,FALSE))</f>
        <v>FC</v>
      </c>
      <c r="M926">
        <f>IF($K926="NQC",VLOOKUP($A926,'2021_NQC_List-11_13'!$A$2:$T$1532,4,FALSE),0)</f>
        <v>0.97</v>
      </c>
      <c r="N926">
        <f>IF($K926="NQC",VLOOKUP($A926,'2021_NQC_List-11_13'!$A$2:$T$1532,5,FALSE),0)</f>
        <v>0.97</v>
      </c>
      <c r="O926">
        <f>IF($K926="NQC",VLOOKUP($A926,'2021_NQC_List-11_13'!$A$2:$T$1532,6,FALSE),0)</f>
        <v>0.87</v>
      </c>
      <c r="P926">
        <f>IF($K926="NQC",VLOOKUP($A926,'2021_NQC_List-11_13'!$A$2:$T$1532,7,FALSE),0)</f>
        <v>1</v>
      </c>
      <c r="Q926">
        <f>IF($K926="NQC",VLOOKUP($A926,'2021_NQC_List-11_13'!$A$2:$T$1532,8,FALSE),0)</f>
        <v>1.51</v>
      </c>
      <c r="R926">
        <f>IF($K926="NQC",VLOOKUP($A926,'2021_NQC_List-11_13'!$A$2:$T$1532,9,FALSE),0)</f>
        <v>1.22</v>
      </c>
      <c r="S926">
        <f>IF($K926="NQC",VLOOKUP($A926,'2021_NQC_List-11_13'!$A$2:$T$1532,10,FALSE),0)</f>
        <v>1.72</v>
      </c>
      <c r="T926">
        <f>IF($K926="NQC",VLOOKUP($A926,'2021_NQC_List-11_13'!$A$2:$T$1532,11,FALSE),0)</f>
        <v>1.65</v>
      </c>
      <c r="U926">
        <f>IF($K926="NQC",VLOOKUP($A926,'2021_NQC_List-11_13'!$A$2:$T$1532,12,FALSE),0)</f>
        <v>1.86</v>
      </c>
      <c r="V926">
        <f>IF($K926="NQC",VLOOKUP($A926,'2021_NQC_List-11_13'!$A$2:$T$1532,13,FALSE),0)</f>
        <v>1.48</v>
      </c>
      <c r="W926">
        <f>IF($K926="NQC",VLOOKUP($A926,'2021_NQC_List-11_13'!$A$2:$T$1532,14,FALSE),0)</f>
        <v>0.75</v>
      </c>
      <c r="X926">
        <f>IF($K926="NQC",VLOOKUP($A926,'2021_NQC_List-11_13'!$A$2:$T$1532,15,FALSE),0)</f>
        <v>1.1599999999999999</v>
      </c>
      <c r="Y926" t="str">
        <f t="shared" si="29"/>
        <v>Non-Hydro</v>
      </c>
      <c r="AA926" t="s">
        <v>4341</v>
      </c>
    </row>
    <row r="927" spans="1:27" x14ac:dyDescent="0.3">
      <c r="A927" t="str">
        <f>'OASIS-11_26'!E961</f>
        <v>CABZON_1_WINDA1</v>
      </c>
      <c r="B927" t="str">
        <f>'OASIS-11_26'!G961</f>
        <v>Cabazon Wind Project</v>
      </c>
      <c r="C927" t="str">
        <f>VLOOKUP($A927,'OASIS-11_26'!$E$2:$R$1556,2,FALSE)</f>
        <v>GEN</v>
      </c>
      <c r="D927" s="1">
        <f>VLOOKUP($A927,'OASIS-11_26'!$E$2:$R$1556,11,FALSE)</f>
        <v>37499</v>
      </c>
      <c r="E927" s="3">
        <f t="shared" si="28"/>
        <v>2002</v>
      </c>
      <c r="F927" t="str">
        <f>VLOOKUP($A927,'OASIS-11_26'!$E$2:$R$1556,9,FALSE)</f>
        <v>WIND</v>
      </c>
      <c r="G927" t="str">
        <f>VLOOKUP($A927,'OASIS-11_26'!$E$2:$R$1556,8,FALSE)</f>
        <v>WIND</v>
      </c>
      <c r="H927">
        <f>VLOOKUP($A927,'OASIS-11_26'!$E$2:$R$1556,4,FALSE)</f>
        <v>41</v>
      </c>
      <c r="I927">
        <f>VLOOKUP($A927,'OASIS-11_26'!$E$2:$R$1556,5,FALSE)</f>
        <v>41</v>
      </c>
      <c r="J927" t="str">
        <f>VLOOKUP($A927,'OASIS-11_26'!$E$2:$R$1556,6,FALSE)</f>
        <v>SCE</v>
      </c>
      <c r="K927" t="str">
        <f>IF(ISERROR(VLOOKUP($A927,'2021_NQC_List-11_13'!$A$2:$T$1532,4,FALSE)),"","NQC")</f>
        <v>NQC</v>
      </c>
      <c r="L927" s="3" t="str">
        <f>IF(ISERROR(VLOOKUP($A927,'2021_NQC_List-11_13'!$A$2:$T$1532,4,FALSE)),"",VLOOKUP($A927,'2021_NQC_List-11_13'!$A$2:$T$1532,18,FALSE))</f>
        <v>FC</v>
      </c>
      <c r="M927">
        <f>IF($K927="NQC",VLOOKUP($A927,'2021_NQC_List-11_13'!$A$2:$T$1532,4,FALSE),0)</f>
        <v>5.74</v>
      </c>
      <c r="N927">
        <f>IF($K927="NQC",VLOOKUP($A927,'2021_NQC_List-11_13'!$A$2:$T$1532,5,FALSE),0)</f>
        <v>4.92</v>
      </c>
      <c r="O927">
        <f>IF($K927="NQC",VLOOKUP($A927,'2021_NQC_List-11_13'!$A$2:$T$1532,6,FALSE),0)</f>
        <v>11.48</v>
      </c>
      <c r="P927">
        <f>IF($K927="NQC",VLOOKUP($A927,'2021_NQC_List-11_13'!$A$2:$T$1532,7,FALSE),0)</f>
        <v>10.25</v>
      </c>
      <c r="Q927">
        <f>IF($K927="NQC",VLOOKUP($A927,'2021_NQC_List-11_13'!$A$2:$T$1532,8,FALSE),0)</f>
        <v>10.25</v>
      </c>
      <c r="R927">
        <f>IF($K927="NQC",VLOOKUP($A927,'2021_NQC_List-11_13'!$A$2:$T$1532,9,FALSE),0)</f>
        <v>13.53</v>
      </c>
      <c r="S927">
        <f>IF($K927="NQC",VLOOKUP($A927,'2021_NQC_List-11_13'!$A$2:$T$1532,10,FALSE),0)</f>
        <v>9.43</v>
      </c>
      <c r="T927">
        <f>IF($K927="NQC",VLOOKUP($A927,'2021_NQC_List-11_13'!$A$2:$T$1532,11,FALSE),0)</f>
        <v>8.61</v>
      </c>
      <c r="U927">
        <f>IF($K927="NQC",VLOOKUP($A927,'2021_NQC_List-11_13'!$A$2:$T$1532,12,FALSE),0)</f>
        <v>6.15</v>
      </c>
      <c r="V927">
        <f>IF($K927="NQC",VLOOKUP($A927,'2021_NQC_List-11_13'!$A$2:$T$1532,13,FALSE),0)</f>
        <v>3.28</v>
      </c>
      <c r="W927">
        <f>IF($K927="NQC",VLOOKUP($A927,'2021_NQC_List-11_13'!$A$2:$T$1532,14,FALSE),0)</f>
        <v>4.92</v>
      </c>
      <c r="X927">
        <f>IF($K927="NQC",VLOOKUP($A927,'2021_NQC_List-11_13'!$A$2:$T$1532,15,FALSE),0)</f>
        <v>5.33</v>
      </c>
      <c r="Y927" t="str">
        <f t="shared" si="29"/>
        <v>Non-Hydro</v>
      </c>
      <c r="AA927" t="s">
        <v>4341</v>
      </c>
    </row>
    <row r="928" spans="1:27" x14ac:dyDescent="0.3">
      <c r="A928" t="str">
        <f>'OASIS-11_26'!E962</f>
        <v>CATLNA_2_SOLAR2</v>
      </c>
      <c r="B928" t="str">
        <f>'OASIS-11_26'!G962</f>
        <v>Catalina Solar 2</v>
      </c>
      <c r="C928" t="str">
        <f>VLOOKUP($A928,'OASIS-11_26'!$E$2:$R$1556,2,FALSE)</f>
        <v>GEN</v>
      </c>
      <c r="D928" s="1">
        <f>VLOOKUP($A928,'OASIS-11_26'!$E$2:$R$1556,11,FALSE)</f>
        <v>42207</v>
      </c>
      <c r="E928" s="3">
        <f t="shared" si="28"/>
        <v>2015</v>
      </c>
      <c r="F928" t="str">
        <f>VLOOKUP($A928,'OASIS-11_26'!$E$2:$R$1556,9,FALSE)</f>
        <v>SUN</v>
      </c>
      <c r="G928" t="str">
        <f>VLOOKUP($A928,'OASIS-11_26'!$E$2:$R$1556,8,FALSE)</f>
        <v>PHOTO VOLTAIC</v>
      </c>
      <c r="H928">
        <f>VLOOKUP($A928,'OASIS-11_26'!$E$2:$R$1556,4,FALSE)</f>
        <v>18</v>
      </c>
      <c r="I928">
        <f>VLOOKUP($A928,'OASIS-11_26'!$E$2:$R$1556,5,FALSE)</f>
        <v>18</v>
      </c>
      <c r="J928" t="str">
        <f>VLOOKUP($A928,'OASIS-11_26'!$E$2:$R$1556,6,FALSE)</f>
        <v>SCE</v>
      </c>
      <c r="K928" t="str">
        <f>IF(ISERROR(VLOOKUP($A928,'2021_NQC_List-11_13'!$A$2:$T$1532,4,FALSE)),"","NQC")</f>
        <v>NQC</v>
      </c>
      <c r="L928" s="3" t="str">
        <f>IF(ISERROR(VLOOKUP($A928,'2021_NQC_List-11_13'!$A$2:$T$1532,4,FALSE)),"",VLOOKUP($A928,'2021_NQC_List-11_13'!$A$2:$T$1532,18,FALSE))</f>
        <v>FC</v>
      </c>
      <c r="M928">
        <f>IF($K928="NQC",VLOOKUP($A928,'2021_NQC_List-11_13'!$A$2:$T$1532,4,FALSE),0)</f>
        <v>0.72</v>
      </c>
      <c r="N928">
        <f>IF($K928="NQC",VLOOKUP($A928,'2021_NQC_List-11_13'!$A$2:$T$1532,5,FALSE),0)</f>
        <v>0.54</v>
      </c>
      <c r="O928">
        <f>IF($K928="NQC",VLOOKUP($A928,'2021_NQC_List-11_13'!$A$2:$T$1532,6,FALSE),0)</f>
        <v>3.24</v>
      </c>
      <c r="P928">
        <f>IF($K928="NQC",VLOOKUP($A928,'2021_NQC_List-11_13'!$A$2:$T$1532,7,FALSE),0)</f>
        <v>2.7</v>
      </c>
      <c r="Q928">
        <f>IF($K928="NQC",VLOOKUP($A928,'2021_NQC_List-11_13'!$A$2:$T$1532,8,FALSE),0)</f>
        <v>2.88</v>
      </c>
      <c r="R928">
        <f>IF($K928="NQC",VLOOKUP($A928,'2021_NQC_List-11_13'!$A$2:$T$1532,9,FALSE),0)</f>
        <v>5.58</v>
      </c>
      <c r="S928">
        <f>IF($K928="NQC",VLOOKUP($A928,'2021_NQC_List-11_13'!$A$2:$T$1532,10,FALSE),0)</f>
        <v>7.02</v>
      </c>
      <c r="T928">
        <f>IF($K928="NQC",VLOOKUP($A928,'2021_NQC_List-11_13'!$A$2:$T$1532,11,FALSE),0)</f>
        <v>4.8600000000000003</v>
      </c>
      <c r="U928">
        <f>IF($K928="NQC",VLOOKUP($A928,'2021_NQC_List-11_13'!$A$2:$T$1532,12,FALSE),0)</f>
        <v>2.52</v>
      </c>
      <c r="V928">
        <f>IF($K928="NQC",VLOOKUP($A928,'2021_NQC_List-11_13'!$A$2:$T$1532,13,FALSE),0)</f>
        <v>0.36</v>
      </c>
      <c r="W928">
        <f>IF($K928="NQC",VLOOKUP($A928,'2021_NQC_List-11_13'!$A$2:$T$1532,14,FALSE),0)</f>
        <v>0.36</v>
      </c>
      <c r="X928">
        <f>IF($K928="NQC",VLOOKUP($A928,'2021_NQC_List-11_13'!$A$2:$T$1532,15,FALSE),0)</f>
        <v>0</v>
      </c>
      <c r="Y928" t="str">
        <f t="shared" si="29"/>
        <v>Non-Hydro</v>
      </c>
      <c r="AA928" t="s">
        <v>4341</v>
      </c>
    </row>
    <row r="929" spans="1:27" x14ac:dyDescent="0.3">
      <c r="A929" t="str">
        <f>'OASIS-11_26'!E963</f>
        <v>DEVERS_1_SOLAR1</v>
      </c>
      <c r="B929" t="str">
        <f>'OASIS-11_26'!G963</f>
        <v>SEPV8</v>
      </c>
      <c r="C929" t="str">
        <f>VLOOKUP($A929,'OASIS-11_26'!$E$2:$R$1556,2,FALSE)</f>
        <v>GEN</v>
      </c>
      <c r="D929" s="1">
        <f>VLOOKUP($A929,'OASIS-11_26'!$E$2:$R$1556,11,FALSE)</f>
        <v>41426</v>
      </c>
      <c r="E929" s="3">
        <f t="shared" si="28"/>
        <v>2013</v>
      </c>
      <c r="F929" t="str">
        <f>VLOOKUP($A929,'OASIS-11_26'!$E$2:$R$1556,9,FALSE)</f>
        <v>SUN</v>
      </c>
      <c r="G929" t="str">
        <f>VLOOKUP($A929,'OASIS-11_26'!$E$2:$R$1556,8,FALSE)</f>
        <v>PHOTO VOLTAIC</v>
      </c>
      <c r="H929">
        <f>VLOOKUP($A929,'OASIS-11_26'!$E$2:$R$1556,4,FALSE)</f>
        <v>12</v>
      </c>
      <c r="I929">
        <f>VLOOKUP($A929,'OASIS-11_26'!$E$2:$R$1556,5,FALSE)</f>
        <v>12</v>
      </c>
      <c r="J929" t="str">
        <f>VLOOKUP($A929,'OASIS-11_26'!$E$2:$R$1556,6,FALSE)</f>
        <v>SCE</v>
      </c>
      <c r="K929" t="str">
        <f>IF(ISERROR(VLOOKUP($A929,'2021_NQC_List-11_13'!$A$2:$T$1532,4,FALSE)),"","NQC")</f>
        <v>NQC</v>
      </c>
      <c r="L929" s="3" t="str">
        <f>IF(ISERROR(VLOOKUP($A929,'2021_NQC_List-11_13'!$A$2:$T$1532,4,FALSE)),"",VLOOKUP($A929,'2021_NQC_List-11_13'!$A$2:$T$1532,18,FALSE))</f>
        <v>EO</v>
      </c>
      <c r="M929">
        <f>IF($K929="NQC",VLOOKUP($A929,'2021_NQC_List-11_13'!$A$2:$T$1532,4,FALSE),0)</f>
        <v>0</v>
      </c>
      <c r="N929">
        <f>IF($K929="NQC",VLOOKUP($A929,'2021_NQC_List-11_13'!$A$2:$T$1532,5,FALSE),0)</f>
        <v>0</v>
      </c>
      <c r="O929">
        <f>IF($K929="NQC",VLOOKUP($A929,'2021_NQC_List-11_13'!$A$2:$T$1532,6,FALSE),0)</f>
        <v>0</v>
      </c>
      <c r="P929">
        <f>IF($K929="NQC",VLOOKUP($A929,'2021_NQC_List-11_13'!$A$2:$T$1532,7,FALSE),0)</f>
        <v>0</v>
      </c>
      <c r="Q929">
        <f>IF($K929="NQC",VLOOKUP($A929,'2021_NQC_List-11_13'!$A$2:$T$1532,8,FALSE),0)</f>
        <v>0</v>
      </c>
      <c r="R929">
        <f>IF($K929="NQC",VLOOKUP($A929,'2021_NQC_List-11_13'!$A$2:$T$1532,9,FALSE),0)</f>
        <v>0</v>
      </c>
      <c r="S929">
        <f>IF($K929="NQC",VLOOKUP($A929,'2021_NQC_List-11_13'!$A$2:$T$1532,10,FALSE),0)</f>
        <v>0</v>
      </c>
      <c r="T929">
        <f>IF($K929="NQC",VLOOKUP($A929,'2021_NQC_List-11_13'!$A$2:$T$1532,11,FALSE),0)</f>
        <v>0</v>
      </c>
      <c r="U929">
        <f>IF($K929="NQC",VLOOKUP($A929,'2021_NQC_List-11_13'!$A$2:$T$1532,12,FALSE),0)</f>
        <v>0</v>
      </c>
      <c r="V929">
        <f>IF($K929="NQC",VLOOKUP($A929,'2021_NQC_List-11_13'!$A$2:$T$1532,13,FALSE),0)</f>
        <v>0</v>
      </c>
      <c r="W929">
        <f>IF($K929="NQC",VLOOKUP($A929,'2021_NQC_List-11_13'!$A$2:$T$1532,14,FALSE),0)</f>
        <v>0</v>
      </c>
      <c r="X929">
        <f>IF($K929="NQC",VLOOKUP($A929,'2021_NQC_List-11_13'!$A$2:$T$1532,15,FALSE),0)</f>
        <v>0</v>
      </c>
      <c r="Y929" t="str">
        <f t="shared" si="29"/>
        <v>Non-Hydro</v>
      </c>
      <c r="AA929" t="s">
        <v>4341</v>
      </c>
    </row>
    <row r="930" spans="1:27" x14ac:dyDescent="0.3">
      <c r="A930" t="str">
        <f>'OASIS-11_26'!E964</f>
        <v>CONTRL_1_OXBOW</v>
      </c>
      <c r="B930" t="str">
        <f>'OASIS-11_26'!G964</f>
        <v>Dixie Valley Geo</v>
      </c>
      <c r="C930" t="str">
        <f>VLOOKUP($A930,'OASIS-11_26'!$E$2:$R$1556,2,FALSE)</f>
        <v>GEN</v>
      </c>
      <c r="D930" s="1">
        <f>VLOOKUP($A930,'OASIS-11_26'!$E$2:$R$1556,11,FALSE)</f>
        <v>43286</v>
      </c>
      <c r="E930" s="3">
        <f t="shared" si="28"/>
        <v>2018</v>
      </c>
      <c r="F930" t="str">
        <f>VLOOKUP($A930,'OASIS-11_26'!$E$2:$R$1556,9,FALSE)</f>
        <v>GEOTHERMAL</v>
      </c>
      <c r="G930" t="str">
        <f>VLOOKUP($A930,'OASIS-11_26'!$E$2:$R$1556,8,FALSE)</f>
        <v>STEAM</v>
      </c>
      <c r="H930">
        <f>VLOOKUP($A930,'OASIS-11_26'!$E$2:$R$1556,4,FALSE)</f>
        <v>60</v>
      </c>
      <c r="I930">
        <f>VLOOKUP($A930,'OASIS-11_26'!$E$2:$R$1556,5,FALSE)</f>
        <v>64.7</v>
      </c>
      <c r="J930" t="str">
        <f>VLOOKUP($A930,'OASIS-11_26'!$E$2:$R$1556,6,FALSE)</f>
        <v>SCE</v>
      </c>
      <c r="K930" t="str">
        <f>IF(ISERROR(VLOOKUP($A930,'2021_NQC_List-11_13'!$A$2:$T$1532,4,FALSE)),"","NQC")</f>
        <v>NQC</v>
      </c>
      <c r="L930" s="3" t="str">
        <f>IF(ISERROR(VLOOKUP($A930,'2021_NQC_List-11_13'!$A$2:$T$1532,4,FALSE)),"",VLOOKUP($A930,'2021_NQC_List-11_13'!$A$2:$T$1532,18,FALSE))</f>
        <v>FC</v>
      </c>
      <c r="M930">
        <f>IF($K930="NQC",VLOOKUP($A930,'2021_NQC_List-11_13'!$A$2:$T$1532,4,FALSE),0)</f>
        <v>58.33</v>
      </c>
      <c r="N930">
        <f>IF($K930="NQC",VLOOKUP($A930,'2021_NQC_List-11_13'!$A$2:$T$1532,5,FALSE),0)</f>
        <v>57.64</v>
      </c>
      <c r="O930">
        <f>IF($K930="NQC",VLOOKUP($A930,'2021_NQC_List-11_13'!$A$2:$T$1532,6,FALSE),0)</f>
        <v>54.65</v>
      </c>
      <c r="P930">
        <f>IF($K930="NQC",VLOOKUP($A930,'2021_NQC_List-11_13'!$A$2:$T$1532,7,FALSE),0)</f>
        <v>48.88</v>
      </c>
      <c r="Q930">
        <f>IF($K930="NQC",VLOOKUP($A930,'2021_NQC_List-11_13'!$A$2:$T$1532,8,FALSE),0)</f>
        <v>50.83</v>
      </c>
      <c r="R930">
        <f>IF($K930="NQC",VLOOKUP($A930,'2021_NQC_List-11_13'!$A$2:$T$1532,9,FALSE),0)</f>
        <v>49.78</v>
      </c>
      <c r="S930">
        <f>IF($K930="NQC",VLOOKUP($A930,'2021_NQC_List-11_13'!$A$2:$T$1532,10,FALSE),0)</f>
        <v>53.81</v>
      </c>
      <c r="T930">
        <f>IF($K930="NQC",VLOOKUP($A930,'2021_NQC_List-11_13'!$A$2:$T$1532,11,FALSE),0)</f>
        <v>54.05</v>
      </c>
      <c r="U930">
        <f>IF($K930="NQC",VLOOKUP($A930,'2021_NQC_List-11_13'!$A$2:$T$1532,12,FALSE),0)</f>
        <v>53.72</v>
      </c>
      <c r="V930">
        <f>IF($K930="NQC",VLOOKUP($A930,'2021_NQC_List-11_13'!$A$2:$T$1532,13,FALSE),0)</f>
        <v>54.22</v>
      </c>
      <c r="W930">
        <f>IF($K930="NQC",VLOOKUP($A930,'2021_NQC_List-11_13'!$A$2:$T$1532,14,FALSE),0)</f>
        <v>58.44</v>
      </c>
      <c r="X930">
        <f>IF($K930="NQC",VLOOKUP($A930,'2021_NQC_List-11_13'!$A$2:$T$1532,15,FALSE),0)</f>
        <v>59.28</v>
      </c>
      <c r="Y930" t="str">
        <f t="shared" si="29"/>
        <v>Non-Hydro</v>
      </c>
      <c r="AA930" t="s">
        <v>4341</v>
      </c>
    </row>
    <row r="931" spans="1:27" x14ac:dyDescent="0.3">
      <c r="A931" t="str">
        <f>'OASIS-11_26'!E965</f>
        <v>PEABDY_2_LNDFL1</v>
      </c>
      <c r="B931" t="str">
        <f>'OASIS-11_26'!G965</f>
        <v>Potrero Hills Energy Producers</v>
      </c>
      <c r="C931" t="str">
        <f>VLOOKUP($A931,'OASIS-11_26'!$E$2:$R$1556,2,FALSE)</f>
        <v>GEN</v>
      </c>
      <c r="D931" s="1">
        <f>VLOOKUP($A931,'OASIS-11_26'!$E$2:$R$1556,11,FALSE)</f>
        <v>42467</v>
      </c>
      <c r="E931" s="3">
        <f t="shared" si="28"/>
        <v>2016</v>
      </c>
      <c r="F931" t="str">
        <f>VLOOKUP($A931,'OASIS-11_26'!$E$2:$R$1556,9,FALSE)</f>
        <v>BIOGAS</v>
      </c>
      <c r="G931" t="str">
        <f>VLOOKUP($A931,'OASIS-11_26'!$E$2:$R$1556,8,FALSE)</f>
        <v>RECIPROCATING ENGINE</v>
      </c>
      <c r="H931">
        <f>VLOOKUP($A931,'OASIS-11_26'!$E$2:$R$1556,4,FALSE)</f>
        <v>8</v>
      </c>
      <c r="I931">
        <f>VLOOKUP($A931,'OASIS-11_26'!$E$2:$R$1556,5,FALSE)</f>
        <v>8</v>
      </c>
      <c r="J931" t="str">
        <f>VLOOKUP($A931,'OASIS-11_26'!$E$2:$R$1556,6,FALSE)</f>
        <v>PGAE</v>
      </c>
      <c r="K931" t="str">
        <f>IF(ISERROR(VLOOKUP($A931,'2021_NQC_List-11_13'!$A$2:$T$1532,4,FALSE)),"","NQC")</f>
        <v>NQC</v>
      </c>
      <c r="L931" s="3" t="str">
        <f>IF(ISERROR(VLOOKUP($A931,'2021_NQC_List-11_13'!$A$2:$T$1532,4,FALSE)),"",VLOOKUP($A931,'2021_NQC_List-11_13'!$A$2:$T$1532,18,FALSE))</f>
        <v>FC</v>
      </c>
      <c r="M931">
        <f>IF($K931="NQC",VLOOKUP($A931,'2021_NQC_List-11_13'!$A$2:$T$1532,4,FALSE),0)</f>
        <v>7.43</v>
      </c>
      <c r="N931">
        <f>IF($K931="NQC",VLOOKUP($A931,'2021_NQC_List-11_13'!$A$2:$T$1532,5,FALSE),0)</f>
        <v>7.63</v>
      </c>
      <c r="O931">
        <f>IF($K931="NQC",VLOOKUP($A931,'2021_NQC_List-11_13'!$A$2:$T$1532,6,FALSE),0)</f>
        <v>7.18</v>
      </c>
      <c r="P931">
        <f>IF($K931="NQC",VLOOKUP($A931,'2021_NQC_List-11_13'!$A$2:$T$1532,7,FALSE),0)</f>
        <v>7.39</v>
      </c>
      <c r="Q931">
        <f>IF($K931="NQC",VLOOKUP($A931,'2021_NQC_List-11_13'!$A$2:$T$1532,8,FALSE),0)</f>
        <v>7.22</v>
      </c>
      <c r="R931">
        <f>IF($K931="NQC",VLOOKUP($A931,'2021_NQC_List-11_13'!$A$2:$T$1532,9,FALSE),0)</f>
        <v>7.34</v>
      </c>
      <c r="S931">
        <f>IF($K931="NQC",VLOOKUP($A931,'2021_NQC_List-11_13'!$A$2:$T$1532,10,FALSE),0)</f>
        <v>7.21</v>
      </c>
      <c r="T931">
        <f>IF($K931="NQC",VLOOKUP($A931,'2021_NQC_List-11_13'!$A$2:$T$1532,11,FALSE),0)</f>
        <v>7.3</v>
      </c>
      <c r="U931">
        <f>IF($K931="NQC",VLOOKUP($A931,'2021_NQC_List-11_13'!$A$2:$T$1532,12,FALSE),0)</f>
        <v>7.2</v>
      </c>
      <c r="V931">
        <f>IF($K931="NQC",VLOOKUP($A931,'2021_NQC_List-11_13'!$A$2:$T$1532,13,FALSE),0)</f>
        <v>6.59</v>
      </c>
      <c r="W931">
        <f>IF($K931="NQC",VLOOKUP($A931,'2021_NQC_List-11_13'!$A$2:$T$1532,14,FALSE),0)</f>
        <v>7.31</v>
      </c>
      <c r="X931">
        <f>IF($K931="NQC",VLOOKUP($A931,'2021_NQC_List-11_13'!$A$2:$T$1532,15,FALSE),0)</f>
        <v>7.4</v>
      </c>
      <c r="Y931" t="str">
        <f t="shared" si="29"/>
        <v>Non-Hydro</v>
      </c>
      <c r="AA931" t="s">
        <v>4341</v>
      </c>
    </row>
    <row r="932" spans="1:27" x14ac:dyDescent="0.3">
      <c r="A932" t="str">
        <f>'OASIS-11_26'!E966</f>
        <v>GUERNS_6_VH2BM1</v>
      </c>
      <c r="B932" t="str">
        <f>'OASIS-11_26'!G966</f>
        <v>Hanford Digester Genset 2</v>
      </c>
      <c r="C932" t="str">
        <f>VLOOKUP($A932,'OASIS-11_26'!$E$2:$R$1556,2,FALSE)</f>
        <v>GEN</v>
      </c>
      <c r="D932" s="1">
        <f>VLOOKUP($A932,'OASIS-11_26'!$E$2:$R$1556,11,FALSE)</f>
        <v>43647</v>
      </c>
      <c r="E932" s="3">
        <f t="shared" si="28"/>
        <v>2019</v>
      </c>
      <c r="F932" t="str">
        <f>VLOOKUP($A932,'OASIS-11_26'!$E$2:$R$1556,9,FALSE)</f>
        <v>BIOGAS</v>
      </c>
      <c r="G932" t="str">
        <f>VLOOKUP($A932,'OASIS-11_26'!$E$2:$R$1556,8,FALSE)</f>
        <v>RECIPROCATING ENGINE</v>
      </c>
      <c r="H932">
        <f>VLOOKUP($A932,'OASIS-11_26'!$E$2:$R$1556,4,FALSE)</f>
        <v>1</v>
      </c>
      <c r="I932">
        <f>VLOOKUP($A932,'OASIS-11_26'!$E$2:$R$1556,5,FALSE)</f>
        <v>1.02</v>
      </c>
      <c r="J932" t="str">
        <f>VLOOKUP($A932,'OASIS-11_26'!$E$2:$R$1556,6,FALSE)</f>
        <v>PGAE</v>
      </c>
      <c r="K932" t="str">
        <f>IF(ISERROR(VLOOKUP($A932,'2021_NQC_List-11_13'!$A$2:$T$1532,4,FALSE)),"","NQC")</f>
        <v/>
      </c>
      <c r="L932" s="3" t="str">
        <f>IF(ISERROR(VLOOKUP($A932,'2021_NQC_List-11_13'!$A$2:$T$1532,4,FALSE)),"",VLOOKUP($A932,'2021_NQC_List-11_13'!$A$2:$T$1532,18,FALSE))</f>
        <v/>
      </c>
      <c r="M932">
        <f>IF($K932="NQC",VLOOKUP($A932,'2021_NQC_List-11_13'!$A$2:$T$1532,4,FALSE),0)</f>
        <v>0</v>
      </c>
      <c r="N932">
        <f>IF($K932="NQC",VLOOKUP($A932,'2021_NQC_List-11_13'!$A$2:$T$1532,5,FALSE),0)</f>
        <v>0</v>
      </c>
      <c r="O932">
        <f>IF($K932="NQC",VLOOKUP($A932,'2021_NQC_List-11_13'!$A$2:$T$1532,6,FALSE),0)</f>
        <v>0</v>
      </c>
      <c r="P932">
        <f>IF($K932="NQC",VLOOKUP($A932,'2021_NQC_List-11_13'!$A$2:$T$1532,7,FALSE),0)</f>
        <v>0</v>
      </c>
      <c r="Q932">
        <f>IF($K932="NQC",VLOOKUP($A932,'2021_NQC_List-11_13'!$A$2:$T$1532,8,FALSE),0)</f>
        <v>0</v>
      </c>
      <c r="R932">
        <f>IF($K932="NQC",VLOOKUP($A932,'2021_NQC_List-11_13'!$A$2:$T$1532,9,FALSE),0)</f>
        <v>0</v>
      </c>
      <c r="S932">
        <f>IF($K932="NQC",VLOOKUP($A932,'2021_NQC_List-11_13'!$A$2:$T$1532,10,FALSE),0)</f>
        <v>0</v>
      </c>
      <c r="T932">
        <f>IF($K932="NQC",VLOOKUP($A932,'2021_NQC_List-11_13'!$A$2:$T$1532,11,FALSE),0)</f>
        <v>0</v>
      </c>
      <c r="U932">
        <f>IF($K932="NQC",VLOOKUP($A932,'2021_NQC_List-11_13'!$A$2:$T$1532,12,FALSE),0)</f>
        <v>0</v>
      </c>
      <c r="V932">
        <f>IF($K932="NQC",VLOOKUP($A932,'2021_NQC_List-11_13'!$A$2:$T$1532,13,FALSE),0)</f>
        <v>0</v>
      </c>
      <c r="W932">
        <f>IF($K932="NQC",VLOOKUP($A932,'2021_NQC_List-11_13'!$A$2:$T$1532,14,FALSE),0)</f>
        <v>0</v>
      </c>
      <c r="X932">
        <f>IF($K932="NQC",VLOOKUP($A932,'2021_NQC_List-11_13'!$A$2:$T$1532,15,FALSE),0)</f>
        <v>0</v>
      </c>
      <c r="Y932" t="str">
        <f t="shared" si="29"/>
        <v>Non-Hydro</v>
      </c>
      <c r="AA932" t="s">
        <v>4341</v>
      </c>
    </row>
    <row r="933" spans="1:27" x14ac:dyDescent="0.3">
      <c r="A933" t="str">
        <f>'OASIS-11_26'!E967</f>
        <v>EEKTMN_6_SOLAR1</v>
      </c>
      <c r="B933" t="str">
        <f>'OASIS-11_26'!G967</f>
        <v>EE K Solar 1</v>
      </c>
      <c r="C933" t="str">
        <f>VLOOKUP($A933,'OASIS-11_26'!$E$2:$R$1556,2,FALSE)</f>
        <v>GEN</v>
      </c>
      <c r="D933" s="1">
        <f>VLOOKUP($A933,'OASIS-11_26'!$E$2:$R$1556,11,FALSE)</f>
        <v>42228</v>
      </c>
      <c r="E933" s="3">
        <f t="shared" si="28"/>
        <v>2015</v>
      </c>
      <c r="F933" t="str">
        <f>VLOOKUP($A933,'OASIS-11_26'!$E$2:$R$1556,9,FALSE)</f>
        <v>SUN</v>
      </c>
      <c r="G933" t="str">
        <f>VLOOKUP($A933,'OASIS-11_26'!$E$2:$R$1556,8,FALSE)</f>
        <v>PHOTO VOLTAIC</v>
      </c>
      <c r="H933">
        <f>VLOOKUP($A933,'OASIS-11_26'!$E$2:$R$1556,4,FALSE)</f>
        <v>20</v>
      </c>
      <c r="I933">
        <f>VLOOKUP($A933,'OASIS-11_26'!$E$2:$R$1556,5,FALSE)</f>
        <v>20</v>
      </c>
      <c r="J933" t="str">
        <f>VLOOKUP($A933,'OASIS-11_26'!$E$2:$R$1556,6,FALSE)</f>
        <v>PGAE</v>
      </c>
      <c r="K933" t="str">
        <f>IF(ISERROR(VLOOKUP($A933,'2021_NQC_List-11_13'!$A$2:$T$1532,4,FALSE)),"","NQC")</f>
        <v>NQC</v>
      </c>
      <c r="L933" s="3" t="str">
        <f>IF(ISERROR(VLOOKUP($A933,'2021_NQC_List-11_13'!$A$2:$T$1532,4,FALSE)),"",VLOOKUP($A933,'2021_NQC_List-11_13'!$A$2:$T$1532,18,FALSE))</f>
        <v>EO</v>
      </c>
      <c r="M933">
        <f>IF($K933="NQC",VLOOKUP($A933,'2021_NQC_List-11_13'!$A$2:$T$1532,4,FALSE),0)</f>
        <v>0</v>
      </c>
      <c r="N933">
        <f>IF($K933="NQC",VLOOKUP($A933,'2021_NQC_List-11_13'!$A$2:$T$1532,5,FALSE),0)</f>
        <v>0</v>
      </c>
      <c r="O933">
        <f>IF($K933="NQC",VLOOKUP($A933,'2021_NQC_List-11_13'!$A$2:$T$1532,6,FALSE),0)</f>
        <v>0</v>
      </c>
      <c r="P933">
        <f>IF($K933="NQC",VLOOKUP($A933,'2021_NQC_List-11_13'!$A$2:$T$1532,7,FALSE),0)</f>
        <v>0</v>
      </c>
      <c r="Q933">
        <f>IF($K933="NQC",VLOOKUP($A933,'2021_NQC_List-11_13'!$A$2:$T$1532,8,FALSE),0)</f>
        <v>0</v>
      </c>
      <c r="R933">
        <f>IF($K933="NQC",VLOOKUP($A933,'2021_NQC_List-11_13'!$A$2:$T$1532,9,FALSE),0)</f>
        <v>0</v>
      </c>
      <c r="S933">
        <f>IF($K933="NQC",VLOOKUP($A933,'2021_NQC_List-11_13'!$A$2:$T$1532,10,FALSE),0)</f>
        <v>0</v>
      </c>
      <c r="T933">
        <f>IF($K933="NQC",VLOOKUP($A933,'2021_NQC_List-11_13'!$A$2:$T$1532,11,FALSE),0)</f>
        <v>0</v>
      </c>
      <c r="U933">
        <f>IF($K933="NQC",VLOOKUP($A933,'2021_NQC_List-11_13'!$A$2:$T$1532,12,FALSE),0)</f>
        <v>0</v>
      </c>
      <c r="V933">
        <f>IF($K933="NQC",VLOOKUP($A933,'2021_NQC_List-11_13'!$A$2:$T$1532,13,FALSE),0)</f>
        <v>0</v>
      </c>
      <c r="W933">
        <f>IF($K933="NQC",VLOOKUP($A933,'2021_NQC_List-11_13'!$A$2:$T$1532,14,FALSE),0)</f>
        <v>0</v>
      </c>
      <c r="X933">
        <f>IF($K933="NQC",VLOOKUP($A933,'2021_NQC_List-11_13'!$A$2:$T$1532,15,FALSE),0)</f>
        <v>0</v>
      </c>
      <c r="Y933" t="str">
        <f t="shared" si="29"/>
        <v>Non-Hydro</v>
      </c>
      <c r="AA933" t="s">
        <v>4341</v>
      </c>
    </row>
    <row r="934" spans="1:27" x14ac:dyDescent="0.3">
      <c r="A934" t="str">
        <f>'OASIS-11_26'!E968</f>
        <v>TRNSWD_1_QF</v>
      </c>
      <c r="B934" t="str">
        <f>'OASIS-11_26'!G968</f>
        <v>FPL Energy C Wind</v>
      </c>
      <c r="C934" t="str">
        <f>VLOOKUP($A934,'OASIS-11_26'!$E$2:$R$1556,2,FALSE)</f>
        <v>GEN</v>
      </c>
      <c r="D934" s="1">
        <f>VLOOKUP($A934,'OASIS-11_26'!$E$2:$R$1556,11,FALSE)</f>
        <v>41995</v>
      </c>
      <c r="E934" s="3">
        <f t="shared" si="28"/>
        <v>2014</v>
      </c>
      <c r="F934" t="str">
        <f>VLOOKUP($A934,'OASIS-11_26'!$E$2:$R$1556,9,FALSE)</f>
        <v>WIND</v>
      </c>
      <c r="G934" t="str">
        <f>VLOOKUP($A934,'OASIS-11_26'!$E$2:$R$1556,8,FALSE)</f>
        <v>WIND</v>
      </c>
      <c r="H934">
        <f>VLOOKUP($A934,'OASIS-11_26'!$E$2:$R$1556,4,FALSE)</f>
        <v>38.97</v>
      </c>
      <c r="I934">
        <f>VLOOKUP($A934,'OASIS-11_26'!$E$2:$R$1556,5,FALSE)</f>
        <v>40</v>
      </c>
      <c r="J934" t="str">
        <f>VLOOKUP($A934,'OASIS-11_26'!$E$2:$R$1556,6,FALSE)</f>
        <v>SCE</v>
      </c>
      <c r="K934" t="str">
        <f>IF(ISERROR(VLOOKUP($A934,'2021_NQC_List-11_13'!$A$2:$T$1532,4,FALSE)),"","NQC")</f>
        <v>NQC</v>
      </c>
      <c r="L934" s="3" t="str">
        <f>IF(ISERROR(VLOOKUP($A934,'2021_NQC_List-11_13'!$A$2:$T$1532,4,FALSE)),"",VLOOKUP($A934,'2021_NQC_List-11_13'!$A$2:$T$1532,18,FALSE))</f>
        <v>FC</v>
      </c>
      <c r="M934">
        <f>IF($K934="NQC",VLOOKUP($A934,'2021_NQC_List-11_13'!$A$2:$T$1532,4,FALSE),0)</f>
        <v>5.46</v>
      </c>
      <c r="N934">
        <f>IF($K934="NQC",VLOOKUP($A934,'2021_NQC_List-11_13'!$A$2:$T$1532,5,FALSE),0)</f>
        <v>4.68</v>
      </c>
      <c r="O934">
        <f>IF($K934="NQC",VLOOKUP($A934,'2021_NQC_List-11_13'!$A$2:$T$1532,6,FALSE),0)</f>
        <v>10.91</v>
      </c>
      <c r="P934">
        <f>IF($K934="NQC",VLOOKUP($A934,'2021_NQC_List-11_13'!$A$2:$T$1532,7,FALSE),0)</f>
        <v>9.74</v>
      </c>
      <c r="Q934">
        <f>IF($K934="NQC",VLOOKUP($A934,'2021_NQC_List-11_13'!$A$2:$T$1532,8,FALSE),0)</f>
        <v>9.74</v>
      </c>
      <c r="R934">
        <f>IF($K934="NQC",VLOOKUP($A934,'2021_NQC_List-11_13'!$A$2:$T$1532,9,FALSE),0)</f>
        <v>12.86</v>
      </c>
      <c r="S934">
        <f>IF($K934="NQC",VLOOKUP($A934,'2021_NQC_List-11_13'!$A$2:$T$1532,10,FALSE),0)</f>
        <v>8.9600000000000009</v>
      </c>
      <c r="T934">
        <f>IF($K934="NQC",VLOOKUP($A934,'2021_NQC_List-11_13'!$A$2:$T$1532,11,FALSE),0)</f>
        <v>8.18</v>
      </c>
      <c r="U934">
        <f>IF($K934="NQC",VLOOKUP($A934,'2021_NQC_List-11_13'!$A$2:$T$1532,12,FALSE),0)</f>
        <v>5.85</v>
      </c>
      <c r="V934">
        <f>IF($K934="NQC",VLOOKUP($A934,'2021_NQC_List-11_13'!$A$2:$T$1532,13,FALSE),0)</f>
        <v>3.12</v>
      </c>
      <c r="W934">
        <f>IF($K934="NQC",VLOOKUP($A934,'2021_NQC_List-11_13'!$A$2:$T$1532,14,FALSE),0)</f>
        <v>4.68</v>
      </c>
      <c r="X934">
        <f>IF($K934="NQC",VLOOKUP($A934,'2021_NQC_List-11_13'!$A$2:$T$1532,15,FALSE),0)</f>
        <v>5.07</v>
      </c>
      <c r="Y934" t="str">
        <f t="shared" si="29"/>
        <v>Non-Hydro</v>
      </c>
      <c r="AA934" t="s">
        <v>4341</v>
      </c>
    </row>
    <row r="935" spans="1:27" x14ac:dyDescent="0.3">
      <c r="A935" t="str">
        <f>'OASIS-11_26'!E969</f>
        <v>LOTUS_6_LSFSR1</v>
      </c>
      <c r="B935" t="str">
        <f>'OASIS-11_26'!G969</f>
        <v>Lotus Solar Farm</v>
      </c>
      <c r="C935" t="str">
        <f>VLOOKUP($A935,'OASIS-11_26'!$E$2:$R$1556,2,FALSE)</f>
        <v>GEN</v>
      </c>
      <c r="D935" s="1">
        <f>VLOOKUP($A935,'OASIS-11_26'!$E$2:$R$1556,11,FALSE)</f>
        <v>43981</v>
      </c>
      <c r="E935" s="3">
        <f t="shared" si="28"/>
        <v>2020</v>
      </c>
      <c r="F935" t="str">
        <f>VLOOKUP($A935,'OASIS-11_26'!$E$2:$R$1556,9,FALSE)</f>
        <v>SUN</v>
      </c>
      <c r="G935" t="str">
        <f>VLOOKUP($A935,'OASIS-11_26'!$E$2:$R$1556,8,FALSE)</f>
        <v>PHOTO VOLTAIC</v>
      </c>
      <c r="H935">
        <f>VLOOKUP($A935,'OASIS-11_26'!$E$2:$R$1556,4,FALSE)</f>
        <v>50</v>
      </c>
      <c r="I935">
        <f>VLOOKUP($A935,'OASIS-11_26'!$E$2:$R$1556,5,FALSE)</f>
        <v>50</v>
      </c>
      <c r="J935" t="str">
        <f>VLOOKUP($A935,'OASIS-11_26'!$E$2:$R$1556,6,FALSE)</f>
        <v>PGAE</v>
      </c>
      <c r="K935" t="str">
        <f>IF(ISERROR(VLOOKUP($A935,'2021_NQC_List-11_13'!$A$2:$T$1532,4,FALSE)),"","NQC")</f>
        <v>NQC</v>
      </c>
      <c r="L935" s="3" t="str">
        <f>IF(ISERROR(VLOOKUP($A935,'2021_NQC_List-11_13'!$A$2:$T$1532,4,FALSE)),"",VLOOKUP($A935,'2021_NQC_List-11_13'!$A$2:$T$1532,18,FALSE))</f>
        <v>FC</v>
      </c>
      <c r="M935">
        <f>IF($K935="NQC",VLOOKUP($A935,'2021_NQC_List-11_13'!$A$2:$T$1532,4,FALSE),0)</f>
        <v>2</v>
      </c>
      <c r="N935">
        <f>IF($K935="NQC",VLOOKUP($A935,'2021_NQC_List-11_13'!$A$2:$T$1532,5,FALSE),0)</f>
        <v>1.5</v>
      </c>
      <c r="O935">
        <f>IF($K935="NQC",VLOOKUP($A935,'2021_NQC_List-11_13'!$A$2:$T$1532,6,FALSE),0)</f>
        <v>9</v>
      </c>
      <c r="P935">
        <f>IF($K935="NQC",VLOOKUP($A935,'2021_NQC_List-11_13'!$A$2:$T$1532,7,FALSE),0)</f>
        <v>7.5</v>
      </c>
      <c r="Q935">
        <f>IF($K935="NQC",VLOOKUP($A935,'2021_NQC_List-11_13'!$A$2:$T$1532,8,FALSE),0)</f>
        <v>8</v>
      </c>
      <c r="R935">
        <f>IF($K935="NQC",VLOOKUP($A935,'2021_NQC_List-11_13'!$A$2:$T$1532,9,FALSE),0)</f>
        <v>15.5</v>
      </c>
      <c r="S935">
        <f>IF($K935="NQC",VLOOKUP($A935,'2021_NQC_List-11_13'!$A$2:$T$1532,10,FALSE),0)</f>
        <v>19.5</v>
      </c>
      <c r="T935">
        <f>IF($K935="NQC",VLOOKUP($A935,'2021_NQC_List-11_13'!$A$2:$T$1532,11,FALSE),0)</f>
        <v>13.5</v>
      </c>
      <c r="U935">
        <f>IF($K935="NQC",VLOOKUP($A935,'2021_NQC_List-11_13'!$A$2:$T$1532,12,FALSE),0)</f>
        <v>7</v>
      </c>
      <c r="V935">
        <f>IF($K935="NQC",VLOOKUP($A935,'2021_NQC_List-11_13'!$A$2:$T$1532,13,FALSE),0)</f>
        <v>1</v>
      </c>
      <c r="W935">
        <f>IF($K935="NQC",VLOOKUP($A935,'2021_NQC_List-11_13'!$A$2:$T$1532,14,FALSE),0)</f>
        <v>1</v>
      </c>
      <c r="X935">
        <f>IF($K935="NQC",VLOOKUP($A935,'2021_NQC_List-11_13'!$A$2:$T$1532,15,FALSE),0)</f>
        <v>0</v>
      </c>
      <c r="Y935" t="str">
        <f t="shared" si="29"/>
        <v>Non-Hydro</v>
      </c>
      <c r="AA935" t="s">
        <v>4341</v>
      </c>
    </row>
    <row r="936" spans="1:27" x14ac:dyDescent="0.3">
      <c r="A936" t="str">
        <f>'OASIS-11_26'!E970</f>
        <v>ASTORA_2_SOLAR1</v>
      </c>
      <c r="B936" t="str">
        <f>'OASIS-11_26'!G970</f>
        <v>Astoria 1</v>
      </c>
      <c r="C936" t="str">
        <f>VLOOKUP($A936,'OASIS-11_26'!$E$2:$R$1556,2,FALSE)</f>
        <v>GEN</v>
      </c>
      <c r="D936" s="1">
        <f>VLOOKUP($A936,'OASIS-11_26'!$E$2:$R$1556,11,FALSE)</f>
        <v>42661</v>
      </c>
      <c r="E936" s="3">
        <f t="shared" si="28"/>
        <v>2016</v>
      </c>
      <c r="F936" t="str">
        <f>VLOOKUP($A936,'OASIS-11_26'!$E$2:$R$1556,9,FALSE)</f>
        <v>SUN</v>
      </c>
      <c r="G936" t="str">
        <f>VLOOKUP($A936,'OASIS-11_26'!$E$2:$R$1556,8,FALSE)</f>
        <v>PHOTO VOLTAIC</v>
      </c>
      <c r="H936">
        <f>VLOOKUP($A936,'OASIS-11_26'!$E$2:$R$1556,4,FALSE)</f>
        <v>100</v>
      </c>
      <c r="I936">
        <f>VLOOKUP($A936,'OASIS-11_26'!$E$2:$R$1556,5,FALSE)</f>
        <v>100</v>
      </c>
      <c r="J936" t="str">
        <f>VLOOKUP($A936,'OASIS-11_26'!$E$2:$R$1556,6,FALSE)</f>
        <v>SCE</v>
      </c>
      <c r="K936" t="str">
        <f>IF(ISERROR(VLOOKUP($A936,'2021_NQC_List-11_13'!$A$2:$T$1532,4,FALSE)),"","NQC")</f>
        <v>NQC</v>
      </c>
      <c r="L936" s="3" t="str">
        <f>IF(ISERROR(VLOOKUP($A936,'2021_NQC_List-11_13'!$A$2:$T$1532,4,FALSE)),"",VLOOKUP($A936,'2021_NQC_List-11_13'!$A$2:$T$1532,18,FALSE))</f>
        <v>FC</v>
      </c>
      <c r="M936">
        <f>IF($K936="NQC",VLOOKUP($A936,'2021_NQC_List-11_13'!$A$2:$T$1532,4,FALSE),0)</f>
        <v>4</v>
      </c>
      <c r="N936">
        <f>IF($K936="NQC",VLOOKUP($A936,'2021_NQC_List-11_13'!$A$2:$T$1532,5,FALSE),0)</f>
        <v>3</v>
      </c>
      <c r="O936">
        <f>IF($K936="NQC",VLOOKUP($A936,'2021_NQC_List-11_13'!$A$2:$T$1532,6,FALSE),0)</f>
        <v>18</v>
      </c>
      <c r="P936">
        <f>IF($K936="NQC",VLOOKUP($A936,'2021_NQC_List-11_13'!$A$2:$T$1532,7,FALSE),0)</f>
        <v>15</v>
      </c>
      <c r="Q936">
        <f>IF($K936="NQC",VLOOKUP($A936,'2021_NQC_List-11_13'!$A$2:$T$1532,8,FALSE),0)</f>
        <v>16</v>
      </c>
      <c r="R936">
        <f>IF($K936="NQC",VLOOKUP($A936,'2021_NQC_List-11_13'!$A$2:$T$1532,9,FALSE),0)</f>
        <v>31</v>
      </c>
      <c r="S936">
        <f>IF($K936="NQC",VLOOKUP($A936,'2021_NQC_List-11_13'!$A$2:$T$1532,10,FALSE),0)</f>
        <v>39</v>
      </c>
      <c r="T936">
        <f>IF($K936="NQC",VLOOKUP($A936,'2021_NQC_List-11_13'!$A$2:$T$1532,11,FALSE),0)</f>
        <v>27</v>
      </c>
      <c r="U936">
        <f>IF($K936="NQC",VLOOKUP($A936,'2021_NQC_List-11_13'!$A$2:$T$1532,12,FALSE),0)</f>
        <v>14</v>
      </c>
      <c r="V936">
        <f>IF($K936="NQC",VLOOKUP($A936,'2021_NQC_List-11_13'!$A$2:$T$1532,13,FALSE),0)</f>
        <v>2</v>
      </c>
      <c r="W936">
        <f>IF($K936="NQC",VLOOKUP($A936,'2021_NQC_List-11_13'!$A$2:$T$1532,14,FALSE),0)</f>
        <v>2</v>
      </c>
      <c r="X936">
        <f>IF($K936="NQC",VLOOKUP($A936,'2021_NQC_List-11_13'!$A$2:$T$1532,15,FALSE),0)</f>
        <v>0</v>
      </c>
      <c r="Y936" t="str">
        <f t="shared" si="29"/>
        <v>Non-Hydro</v>
      </c>
      <c r="AA936" t="s">
        <v>4341</v>
      </c>
    </row>
    <row r="937" spans="1:27" x14ac:dyDescent="0.3">
      <c r="A937" t="str">
        <f>'OASIS-11_26'!E971</f>
        <v>TRNQLT_2_SOLAR</v>
      </c>
      <c r="B937" t="str">
        <f>'OASIS-11_26'!G971</f>
        <v>Tranquillity</v>
      </c>
      <c r="C937" t="str">
        <f>VLOOKUP($A937,'OASIS-11_26'!$E$2:$R$1556,2,FALSE)</f>
        <v>GEN</v>
      </c>
      <c r="D937" s="1">
        <f>VLOOKUP($A937,'OASIS-11_26'!$E$2:$R$1556,11,FALSE)</f>
        <v>42579</v>
      </c>
      <c r="E937" s="3">
        <f t="shared" si="28"/>
        <v>2016</v>
      </c>
      <c r="F937" t="str">
        <f>VLOOKUP($A937,'OASIS-11_26'!$E$2:$R$1556,9,FALSE)</f>
        <v>SUN</v>
      </c>
      <c r="G937" t="str">
        <f>VLOOKUP($A937,'OASIS-11_26'!$E$2:$R$1556,8,FALSE)</f>
        <v>PHOTO VOLTAIC</v>
      </c>
      <c r="H937">
        <f>VLOOKUP($A937,'OASIS-11_26'!$E$2:$R$1556,4,FALSE)</f>
        <v>200</v>
      </c>
      <c r="I937">
        <f>VLOOKUP($A937,'OASIS-11_26'!$E$2:$R$1556,5,FALSE)</f>
        <v>200</v>
      </c>
      <c r="J937" t="str">
        <f>VLOOKUP($A937,'OASIS-11_26'!$E$2:$R$1556,6,FALSE)</f>
        <v>PGAE</v>
      </c>
      <c r="K937" t="str">
        <f>IF(ISERROR(VLOOKUP($A937,'2021_NQC_List-11_13'!$A$2:$T$1532,4,FALSE)),"","NQC")</f>
        <v>NQC</v>
      </c>
      <c r="L937" s="3" t="str">
        <f>IF(ISERROR(VLOOKUP($A937,'2021_NQC_List-11_13'!$A$2:$T$1532,4,FALSE)),"",VLOOKUP($A937,'2021_NQC_List-11_13'!$A$2:$T$1532,18,FALSE))</f>
        <v>FC</v>
      </c>
      <c r="M937">
        <f>IF($K937="NQC",VLOOKUP($A937,'2021_NQC_List-11_13'!$A$2:$T$1532,4,FALSE),0)</f>
        <v>8</v>
      </c>
      <c r="N937">
        <f>IF($K937="NQC",VLOOKUP($A937,'2021_NQC_List-11_13'!$A$2:$T$1532,5,FALSE),0)</f>
        <v>6</v>
      </c>
      <c r="O937">
        <f>IF($K937="NQC",VLOOKUP($A937,'2021_NQC_List-11_13'!$A$2:$T$1532,6,FALSE),0)</f>
        <v>36</v>
      </c>
      <c r="P937">
        <f>IF($K937="NQC",VLOOKUP($A937,'2021_NQC_List-11_13'!$A$2:$T$1532,7,FALSE),0)</f>
        <v>30</v>
      </c>
      <c r="Q937">
        <f>IF($K937="NQC",VLOOKUP($A937,'2021_NQC_List-11_13'!$A$2:$T$1532,8,FALSE),0)</f>
        <v>32</v>
      </c>
      <c r="R937">
        <f>IF($K937="NQC",VLOOKUP($A937,'2021_NQC_List-11_13'!$A$2:$T$1532,9,FALSE),0)</f>
        <v>62</v>
      </c>
      <c r="S937">
        <f>IF($K937="NQC",VLOOKUP($A937,'2021_NQC_List-11_13'!$A$2:$T$1532,10,FALSE),0)</f>
        <v>78</v>
      </c>
      <c r="T937">
        <f>IF($K937="NQC",VLOOKUP($A937,'2021_NQC_List-11_13'!$A$2:$T$1532,11,FALSE),0)</f>
        <v>54</v>
      </c>
      <c r="U937">
        <f>IF($K937="NQC",VLOOKUP($A937,'2021_NQC_List-11_13'!$A$2:$T$1532,12,FALSE),0)</f>
        <v>28</v>
      </c>
      <c r="V937">
        <f>IF($K937="NQC",VLOOKUP($A937,'2021_NQC_List-11_13'!$A$2:$T$1532,13,FALSE),0)</f>
        <v>4</v>
      </c>
      <c r="W937">
        <f>IF($K937="NQC",VLOOKUP($A937,'2021_NQC_List-11_13'!$A$2:$T$1532,14,FALSE),0)</f>
        <v>4</v>
      </c>
      <c r="X937">
        <f>IF($K937="NQC",VLOOKUP($A937,'2021_NQC_List-11_13'!$A$2:$T$1532,15,FALSE),0)</f>
        <v>0</v>
      </c>
      <c r="Y937" t="str">
        <f t="shared" si="29"/>
        <v>Non-Hydro</v>
      </c>
      <c r="AA937" t="s">
        <v>4341</v>
      </c>
    </row>
    <row r="938" spans="1:27" x14ac:dyDescent="0.3">
      <c r="A938" t="str">
        <f>'OASIS-11_26'!E972</f>
        <v>USWND4_2_UNIT2</v>
      </c>
      <c r="B938" t="str">
        <f>'OASIS-11_26'!G972</f>
        <v>Altamont Landfill Gas to Energy</v>
      </c>
      <c r="C938" t="str">
        <f>VLOOKUP($A938,'OASIS-11_26'!$E$2:$R$1556,2,FALSE)</f>
        <v>GEN</v>
      </c>
      <c r="D938" s="1">
        <f>VLOOKUP($A938,'OASIS-11_26'!$E$2:$R$1556,11,FALSE)</f>
        <v>43132</v>
      </c>
      <c r="E938" s="3">
        <f t="shared" si="28"/>
        <v>2018</v>
      </c>
      <c r="F938" t="str">
        <f>VLOOKUP($A938,'OASIS-11_26'!$E$2:$R$1556,9,FALSE)</f>
        <v>BIOGAS</v>
      </c>
      <c r="G938" t="str">
        <f>VLOOKUP($A938,'OASIS-11_26'!$E$2:$R$1556,8,FALSE)</f>
        <v>COMBUSTION TURBINE</v>
      </c>
      <c r="H938">
        <f>VLOOKUP($A938,'OASIS-11_26'!$E$2:$R$1556,4,FALSE)</f>
        <v>7.4</v>
      </c>
      <c r="I938">
        <f>VLOOKUP($A938,'OASIS-11_26'!$E$2:$R$1556,5,FALSE)</f>
        <v>7.4</v>
      </c>
      <c r="J938" t="str">
        <f>VLOOKUP($A938,'OASIS-11_26'!$E$2:$R$1556,6,FALSE)</f>
        <v>PGAE</v>
      </c>
      <c r="K938" t="str">
        <f>IF(ISERROR(VLOOKUP($A938,'2021_NQC_List-11_13'!$A$2:$T$1532,4,FALSE)),"","NQC")</f>
        <v>NQC</v>
      </c>
      <c r="L938" s="3" t="str">
        <f>IF(ISERROR(VLOOKUP($A938,'2021_NQC_List-11_13'!$A$2:$T$1532,4,FALSE)),"",VLOOKUP($A938,'2021_NQC_List-11_13'!$A$2:$T$1532,18,FALSE))</f>
        <v>FC</v>
      </c>
      <c r="M938">
        <f>IF($K938="NQC",VLOOKUP($A938,'2021_NQC_List-11_13'!$A$2:$T$1532,4,FALSE),0)</f>
        <v>7.4</v>
      </c>
      <c r="N938">
        <f>IF($K938="NQC",VLOOKUP($A938,'2021_NQC_List-11_13'!$A$2:$T$1532,5,FALSE),0)</f>
        <v>7.4</v>
      </c>
      <c r="O938">
        <f>IF($K938="NQC",VLOOKUP($A938,'2021_NQC_List-11_13'!$A$2:$T$1532,6,FALSE),0)</f>
        <v>7.35</v>
      </c>
      <c r="P938">
        <f>IF($K938="NQC",VLOOKUP($A938,'2021_NQC_List-11_13'!$A$2:$T$1532,7,FALSE),0)</f>
        <v>6.41</v>
      </c>
      <c r="Q938">
        <f>IF($K938="NQC",VLOOKUP($A938,'2021_NQC_List-11_13'!$A$2:$T$1532,8,FALSE),0)</f>
        <v>7.4</v>
      </c>
      <c r="R938">
        <f>IF($K938="NQC",VLOOKUP($A938,'2021_NQC_List-11_13'!$A$2:$T$1532,9,FALSE),0)</f>
        <v>7.4</v>
      </c>
      <c r="S938">
        <f>IF($K938="NQC",VLOOKUP($A938,'2021_NQC_List-11_13'!$A$2:$T$1532,10,FALSE),0)</f>
        <v>7.4</v>
      </c>
      <c r="T938">
        <f>IF($K938="NQC",VLOOKUP($A938,'2021_NQC_List-11_13'!$A$2:$T$1532,11,FALSE),0)</f>
        <v>7.4</v>
      </c>
      <c r="U938">
        <f>IF($K938="NQC",VLOOKUP($A938,'2021_NQC_List-11_13'!$A$2:$T$1532,12,FALSE),0)</f>
        <v>7.4</v>
      </c>
      <c r="V938">
        <f>IF($K938="NQC",VLOOKUP($A938,'2021_NQC_List-11_13'!$A$2:$T$1532,13,FALSE),0)</f>
        <v>7.23</v>
      </c>
      <c r="W938">
        <f>IF($K938="NQC",VLOOKUP($A938,'2021_NQC_List-11_13'!$A$2:$T$1532,14,FALSE),0)</f>
        <v>7.4</v>
      </c>
      <c r="X938">
        <f>IF($K938="NQC",VLOOKUP($A938,'2021_NQC_List-11_13'!$A$2:$T$1532,15,FALSE),0)</f>
        <v>7.4</v>
      </c>
      <c r="Y938" t="str">
        <f t="shared" si="29"/>
        <v>Non-Hydro</v>
      </c>
      <c r="AA938" t="s">
        <v>4341</v>
      </c>
    </row>
    <row r="939" spans="1:27" x14ac:dyDescent="0.3">
      <c r="A939" t="str">
        <f>'OASIS-11_26'!E973</f>
        <v>GARNET_1_WT3WND</v>
      </c>
      <c r="B939" t="str">
        <f>'OASIS-11_26'!G973</f>
        <v>Wagner Wind</v>
      </c>
      <c r="C939" t="str">
        <f>VLOOKUP($A939,'OASIS-11_26'!$E$2:$R$1556,2,FALSE)</f>
        <v>GEN</v>
      </c>
      <c r="D939" s="1">
        <f>VLOOKUP($A939,'OASIS-11_26'!$E$2:$R$1556,11,FALSE)</f>
        <v>41267</v>
      </c>
      <c r="E939" s="3">
        <f t="shared" si="28"/>
        <v>2012</v>
      </c>
      <c r="F939" t="str">
        <f>VLOOKUP($A939,'OASIS-11_26'!$E$2:$R$1556,9,FALSE)</f>
        <v>WIND</v>
      </c>
      <c r="G939" t="str">
        <f>VLOOKUP($A939,'OASIS-11_26'!$E$2:$R$1556,8,FALSE)</f>
        <v>WIND</v>
      </c>
      <c r="H939">
        <f>VLOOKUP($A939,'OASIS-11_26'!$E$2:$R$1556,4,FALSE)</f>
        <v>6</v>
      </c>
      <c r="I939">
        <f>VLOOKUP($A939,'OASIS-11_26'!$E$2:$R$1556,5,FALSE)</f>
        <v>6</v>
      </c>
      <c r="J939" t="str">
        <f>VLOOKUP($A939,'OASIS-11_26'!$E$2:$R$1556,6,FALSE)</f>
        <v>SCE</v>
      </c>
      <c r="K939" t="str">
        <f>IF(ISERROR(VLOOKUP($A939,'2021_NQC_List-11_13'!$A$2:$T$1532,4,FALSE)),"","NQC")</f>
        <v>NQC</v>
      </c>
      <c r="L939" s="3" t="str">
        <f>IF(ISERROR(VLOOKUP($A939,'2021_NQC_List-11_13'!$A$2:$T$1532,4,FALSE)),"",VLOOKUP($A939,'2021_NQC_List-11_13'!$A$2:$T$1532,18,FALSE))</f>
        <v>EO</v>
      </c>
      <c r="M939">
        <f>IF($K939="NQC",VLOOKUP($A939,'2021_NQC_List-11_13'!$A$2:$T$1532,4,FALSE),0)</f>
        <v>0</v>
      </c>
      <c r="N939">
        <f>IF($K939="NQC",VLOOKUP($A939,'2021_NQC_List-11_13'!$A$2:$T$1532,5,FALSE),0)</f>
        <v>0</v>
      </c>
      <c r="O939">
        <f>IF($K939="NQC",VLOOKUP($A939,'2021_NQC_List-11_13'!$A$2:$T$1532,6,FALSE),0)</f>
        <v>0</v>
      </c>
      <c r="P939">
        <f>IF($K939="NQC",VLOOKUP($A939,'2021_NQC_List-11_13'!$A$2:$T$1532,7,FALSE),0)</f>
        <v>0</v>
      </c>
      <c r="Q939">
        <f>IF($K939="NQC",VLOOKUP($A939,'2021_NQC_List-11_13'!$A$2:$T$1532,8,FALSE),0)</f>
        <v>0</v>
      </c>
      <c r="R939">
        <f>IF($K939="NQC",VLOOKUP($A939,'2021_NQC_List-11_13'!$A$2:$T$1532,9,FALSE),0)</f>
        <v>0</v>
      </c>
      <c r="S939">
        <f>IF($K939="NQC",VLOOKUP($A939,'2021_NQC_List-11_13'!$A$2:$T$1532,10,FALSE),0)</f>
        <v>0</v>
      </c>
      <c r="T939">
        <f>IF($K939="NQC",VLOOKUP($A939,'2021_NQC_List-11_13'!$A$2:$T$1532,11,FALSE),0)</f>
        <v>0</v>
      </c>
      <c r="U939">
        <f>IF($K939="NQC",VLOOKUP($A939,'2021_NQC_List-11_13'!$A$2:$T$1532,12,FALSE),0)</f>
        <v>0</v>
      </c>
      <c r="V939">
        <f>IF($K939="NQC",VLOOKUP($A939,'2021_NQC_List-11_13'!$A$2:$T$1532,13,FALSE),0)</f>
        <v>0</v>
      </c>
      <c r="W939">
        <f>IF($K939="NQC",VLOOKUP($A939,'2021_NQC_List-11_13'!$A$2:$T$1532,14,FALSE),0)</f>
        <v>0</v>
      </c>
      <c r="X939">
        <f>IF($K939="NQC",VLOOKUP($A939,'2021_NQC_List-11_13'!$A$2:$T$1532,15,FALSE),0)</f>
        <v>0</v>
      </c>
      <c r="Y939" t="str">
        <f t="shared" si="29"/>
        <v>Non-Hydro</v>
      </c>
      <c r="AA939" t="s">
        <v>4341</v>
      </c>
    </row>
    <row r="940" spans="1:27" x14ac:dyDescent="0.3">
      <c r="A940" t="str">
        <f>'OASIS-11_26'!E974</f>
        <v>ELSEGN_2_UN1011</v>
      </c>
      <c r="B940" t="str">
        <f>'OASIS-11_26'!G974</f>
        <v>El Segundo Energy Center 5/6</v>
      </c>
      <c r="C940" t="str">
        <f>VLOOKUP($A940,'OASIS-11_26'!$E$2:$R$1556,2,FALSE)</f>
        <v>GEN</v>
      </c>
      <c r="D940" s="1">
        <f>VLOOKUP($A940,'OASIS-11_26'!$E$2:$R$1556,11,FALSE)</f>
        <v>41454</v>
      </c>
      <c r="E940" s="3">
        <f t="shared" si="28"/>
        <v>2013</v>
      </c>
      <c r="F940" t="str">
        <f>VLOOKUP($A940,'OASIS-11_26'!$E$2:$R$1556,9,FALSE)</f>
        <v>NATURAL GAS</v>
      </c>
      <c r="G940" t="str">
        <f>VLOOKUP($A940,'OASIS-11_26'!$E$2:$R$1556,8,FALSE)</f>
        <v>COMBINED CYCLE</v>
      </c>
      <c r="H940">
        <f>VLOOKUP($A940,'OASIS-11_26'!$E$2:$R$1556,4,FALSE)</f>
        <v>263</v>
      </c>
      <c r="I940">
        <f>VLOOKUP($A940,'OASIS-11_26'!$E$2:$R$1556,5,FALSE)</f>
        <v>0</v>
      </c>
      <c r="J940" t="str">
        <f>VLOOKUP($A940,'OASIS-11_26'!$E$2:$R$1556,6,FALSE)</f>
        <v>SCE</v>
      </c>
      <c r="K940" t="str">
        <f>IF(ISERROR(VLOOKUP($A940,'2021_NQC_List-11_13'!$A$2:$T$1532,4,FALSE)),"","NQC")</f>
        <v>NQC</v>
      </c>
      <c r="L940" s="3" t="str">
        <f>IF(ISERROR(VLOOKUP($A940,'2021_NQC_List-11_13'!$A$2:$T$1532,4,FALSE)),"",VLOOKUP($A940,'2021_NQC_List-11_13'!$A$2:$T$1532,18,FALSE))</f>
        <v>FC</v>
      </c>
      <c r="M940">
        <f>IF($K940="NQC",VLOOKUP($A940,'2021_NQC_List-11_13'!$A$2:$T$1532,4,FALSE),0)</f>
        <v>263</v>
      </c>
      <c r="N940">
        <f>IF($K940="NQC",VLOOKUP($A940,'2021_NQC_List-11_13'!$A$2:$T$1532,5,FALSE),0)</f>
        <v>263</v>
      </c>
      <c r="O940">
        <f>IF($K940="NQC",VLOOKUP($A940,'2021_NQC_List-11_13'!$A$2:$T$1532,6,FALSE),0)</f>
        <v>263</v>
      </c>
      <c r="P940">
        <f>IF($K940="NQC",VLOOKUP($A940,'2021_NQC_List-11_13'!$A$2:$T$1532,7,FALSE),0)</f>
        <v>263</v>
      </c>
      <c r="Q940">
        <f>IF($K940="NQC",VLOOKUP($A940,'2021_NQC_List-11_13'!$A$2:$T$1532,8,FALSE),0)</f>
        <v>263</v>
      </c>
      <c r="R940">
        <f>IF($K940="NQC",VLOOKUP($A940,'2021_NQC_List-11_13'!$A$2:$T$1532,9,FALSE),0)</f>
        <v>263</v>
      </c>
      <c r="S940">
        <f>IF($K940="NQC",VLOOKUP($A940,'2021_NQC_List-11_13'!$A$2:$T$1532,10,FALSE),0)</f>
        <v>263</v>
      </c>
      <c r="T940">
        <f>IF($K940="NQC",VLOOKUP($A940,'2021_NQC_List-11_13'!$A$2:$T$1532,11,FALSE),0)</f>
        <v>263</v>
      </c>
      <c r="U940">
        <f>IF($K940="NQC",VLOOKUP($A940,'2021_NQC_List-11_13'!$A$2:$T$1532,12,FALSE),0)</f>
        <v>263</v>
      </c>
      <c r="V940">
        <f>IF($K940="NQC",VLOOKUP($A940,'2021_NQC_List-11_13'!$A$2:$T$1532,13,FALSE),0)</f>
        <v>263</v>
      </c>
      <c r="W940">
        <f>IF($K940="NQC",VLOOKUP($A940,'2021_NQC_List-11_13'!$A$2:$T$1532,14,FALSE),0)</f>
        <v>263</v>
      </c>
      <c r="X940">
        <f>IF($K940="NQC",VLOOKUP($A940,'2021_NQC_List-11_13'!$A$2:$T$1532,15,FALSE),0)</f>
        <v>263</v>
      </c>
      <c r="Y940" t="str">
        <f t="shared" si="29"/>
        <v>Non-Hydro</v>
      </c>
      <c r="AA940" t="s">
        <v>4341</v>
      </c>
    </row>
    <row r="941" spans="1:27" x14ac:dyDescent="0.3">
      <c r="A941" t="str">
        <f>'OASIS-11_26'!E975</f>
        <v>PMPJCK_1_RB2SLR</v>
      </c>
      <c r="B941" t="str">
        <f>'OASIS-11_26'!G975</f>
        <v>Rio Bravo Solar 2</v>
      </c>
      <c r="C941" t="str">
        <f>VLOOKUP($A941,'OASIS-11_26'!$E$2:$R$1556,2,FALSE)</f>
        <v>GEN</v>
      </c>
      <c r="D941" s="1">
        <f>VLOOKUP($A941,'OASIS-11_26'!$E$2:$R$1556,11,FALSE)</f>
        <v>42733</v>
      </c>
      <c r="E941" s="3">
        <f t="shared" si="28"/>
        <v>2016</v>
      </c>
      <c r="F941" t="str">
        <f>VLOOKUP($A941,'OASIS-11_26'!$E$2:$R$1556,9,FALSE)</f>
        <v>SUN</v>
      </c>
      <c r="G941" t="str">
        <f>VLOOKUP($A941,'OASIS-11_26'!$E$2:$R$1556,8,FALSE)</f>
        <v>PHOTO VOLTAIC</v>
      </c>
      <c r="H941">
        <f>VLOOKUP($A941,'OASIS-11_26'!$E$2:$R$1556,4,FALSE)</f>
        <v>20</v>
      </c>
      <c r="I941">
        <f>VLOOKUP($A941,'OASIS-11_26'!$E$2:$R$1556,5,FALSE)</f>
        <v>20</v>
      </c>
      <c r="J941" t="str">
        <f>VLOOKUP($A941,'OASIS-11_26'!$E$2:$R$1556,6,FALSE)</f>
        <v>PGAE</v>
      </c>
      <c r="K941" t="str">
        <f>IF(ISERROR(VLOOKUP($A941,'2021_NQC_List-11_13'!$A$2:$T$1532,4,FALSE)),"","NQC")</f>
        <v>NQC</v>
      </c>
      <c r="L941" s="3" t="str">
        <f>IF(ISERROR(VLOOKUP($A941,'2021_NQC_List-11_13'!$A$2:$T$1532,4,FALSE)),"",VLOOKUP($A941,'2021_NQC_List-11_13'!$A$2:$T$1532,18,FALSE))</f>
        <v>FC</v>
      </c>
      <c r="M941">
        <f>IF($K941="NQC",VLOOKUP($A941,'2021_NQC_List-11_13'!$A$2:$T$1532,4,FALSE),0)</f>
        <v>0.8</v>
      </c>
      <c r="N941">
        <f>IF($K941="NQC",VLOOKUP($A941,'2021_NQC_List-11_13'!$A$2:$T$1532,5,FALSE),0)</f>
        <v>0.6</v>
      </c>
      <c r="O941">
        <f>IF($K941="NQC",VLOOKUP($A941,'2021_NQC_List-11_13'!$A$2:$T$1532,6,FALSE),0)</f>
        <v>3.6</v>
      </c>
      <c r="P941">
        <f>IF($K941="NQC",VLOOKUP($A941,'2021_NQC_List-11_13'!$A$2:$T$1532,7,FALSE),0)</f>
        <v>3</v>
      </c>
      <c r="Q941">
        <f>IF($K941="NQC",VLOOKUP($A941,'2021_NQC_List-11_13'!$A$2:$T$1532,8,FALSE),0)</f>
        <v>3.2</v>
      </c>
      <c r="R941">
        <f>IF($K941="NQC",VLOOKUP($A941,'2021_NQC_List-11_13'!$A$2:$T$1532,9,FALSE),0)</f>
        <v>6.2</v>
      </c>
      <c r="S941">
        <f>IF($K941="NQC",VLOOKUP($A941,'2021_NQC_List-11_13'!$A$2:$T$1532,10,FALSE),0)</f>
        <v>7.8</v>
      </c>
      <c r="T941">
        <f>IF($K941="NQC",VLOOKUP($A941,'2021_NQC_List-11_13'!$A$2:$T$1532,11,FALSE),0)</f>
        <v>5.4</v>
      </c>
      <c r="U941">
        <f>IF($K941="NQC",VLOOKUP($A941,'2021_NQC_List-11_13'!$A$2:$T$1532,12,FALSE),0)</f>
        <v>2.8</v>
      </c>
      <c r="V941">
        <f>IF($K941="NQC",VLOOKUP($A941,'2021_NQC_List-11_13'!$A$2:$T$1532,13,FALSE),0)</f>
        <v>0.4</v>
      </c>
      <c r="W941">
        <f>IF($K941="NQC",VLOOKUP($A941,'2021_NQC_List-11_13'!$A$2:$T$1532,14,FALSE),0)</f>
        <v>0.4</v>
      </c>
      <c r="X941">
        <f>IF($K941="NQC",VLOOKUP($A941,'2021_NQC_List-11_13'!$A$2:$T$1532,15,FALSE),0)</f>
        <v>0</v>
      </c>
      <c r="Y941" t="str">
        <f t="shared" si="29"/>
        <v>Non-Hydro</v>
      </c>
      <c r="AA941" t="s">
        <v>4341</v>
      </c>
    </row>
    <row r="942" spans="1:27" x14ac:dyDescent="0.3">
      <c r="A942" t="str">
        <f>'OASIS-11_26'!E976</f>
        <v>RVSIDE_6_RERCU1</v>
      </c>
      <c r="B942" t="str">
        <f>'OASIS-11_26'!G976</f>
        <v>Riverside Energy Res. Ctr Unit 1</v>
      </c>
      <c r="C942" t="str">
        <f>VLOOKUP($A942,'OASIS-11_26'!$E$2:$R$1556,2,FALSE)</f>
        <v>GEN</v>
      </c>
      <c r="D942" s="1">
        <f>VLOOKUP($A942,'OASIS-11_26'!$E$2:$R$1556,11,FALSE)</f>
        <v>38869</v>
      </c>
      <c r="E942" s="3">
        <f t="shared" si="28"/>
        <v>2006</v>
      </c>
      <c r="F942" t="str">
        <f>VLOOKUP($A942,'OASIS-11_26'!$E$2:$R$1556,9,FALSE)</f>
        <v>NATURAL GAS</v>
      </c>
      <c r="G942" t="str">
        <f>VLOOKUP($A942,'OASIS-11_26'!$E$2:$R$1556,8,FALSE)</f>
        <v>COMBUSTION TURBINE</v>
      </c>
      <c r="H942">
        <f>VLOOKUP($A942,'OASIS-11_26'!$E$2:$R$1556,4,FALSE)</f>
        <v>48.35</v>
      </c>
      <c r="I942">
        <f>VLOOKUP($A942,'OASIS-11_26'!$E$2:$R$1556,5,FALSE)</f>
        <v>48.5</v>
      </c>
      <c r="J942" t="str">
        <f>VLOOKUP($A942,'OASIS-11_26'!$E$2:$R$1556,6,FALSE)</f>
        <v>SCE</v>
      </c>
      <c r="K942" t="str">
        <f>IF(ISERROR(VLOOKUP($A942,'2021_NQC_List-11_13'!$A$2:$T$1532,4,FALSE)),"","NQC")</f>
        <v>NQC</v>
      </c>
      <c r="L942" s="3" t="str">
        <f>IF(ISERROR(VLOOKUP($A942,'2021_NQC_List-11_13'!$A$2:$T$1532,4,FALSE)),"",VLOOKUP($A942,'2021_NQC_List-11_13'!$A$2:$T$1532,18,FALSE))</f>
        <v>FC</v>
      </c>
      <c r="M942">
        <f>IF($K942="NQC",VLOOKUP($A942,'2021_NQC_List-11_13'!$A$2:$T$1532,4,FALSE),0)</f>
        <v>48.35</v>
      </c>
      <c r="N942">
        <f>IF($K942="NQC",VLOOKUP($A942,'2021_NQC_List-11_13'!$A$2:$T$1532,5,FALSE),0)</f>
        <v>48.35</v>
      </c>
      <c r="O942">
        <f>IF($K942="NQC",VLOOKUP($A942,'2021_NQC_List-11_13'!$A$2:$T$1532,6,FALSE),0)</f>
        <v>48.35</v>
      </c>
      <c r="P942">
        <f>IF($K942="NQC",VLOOKUP($A942,'2021_NQC_List-11_13'!$A$2:$T$1532,7,FALSE),0)</f>
        <v>48.35</v>
      </c>
      <c r="Q942">
        <f>IF($K942="NQC",VLOOKUP($A942,'2021_NQC_List-11_13'!$A$2:$T$1532,8,FALSE),0)</f>
        <v>48.35</v>
      </c>
      <c r="R942">
        <f>IF($K942="NQC",VLOOKUP($A942,'2021_NQC_List-11_13'!$A$2:$T$1532,9,FALSE),0)</f>
        <v>48.35</v>
      </c>
      <c r="S942">
        <f>IF($K942="NQC",VLOOKUP($A942,'2021_NQC_List-11_13'!$A$2:$T$1532,10,FALSE),0)</f>
        <v>48.35</v>
      </c>
      <c r="T942">
        <f>IF($K942="NQC",VLOOKUP($A942,'2021_NQC_List-11_13'!$A$2:$T$1532,11,FALSE),0)</f>
        <v>48.35</v>
      </c>
      <c r="U942">
        <f>IF($K942="NQC",VLOOKUP($A942,'2021_NQC_List-11_13'!$A$2:$T$1532,12,FALSE),0)</f>
        <v>48.35</v>
      </c>
      <c r="V942">
        <f>IF($K942="NQC",VLOOKUP($A942,'2021_NQC_List-11_13'!$A$2:$T$1532,13,FALSE),0)</f>
        <v>48.35</v>
      </c>
      <c r="W942">
        <f>IF($K942="NQC",VLOOKUP($A942,'2021_NQC_List-11_13'!$A$2:$T$1532,14,FALSE),0)</f>
        <v>48.35</v>
      </c>
      <c r="X942">
        <f>IF($K942="NQC",VLOOKUP($A942,'2021_NQC_List-11_13'!$A$2:$T$1532,15,FALSE),0)</f>
        <v>48.35</v>
      </c>
      <c r="Y942" t="str">
        <f t="shared" si="29"/>
        <v>Non-Hydro</v>
      </c>
      <c r="AA942" t="s">
        <v>4341</v>
      </c>
    </row>
    <row r="943" spans="1:27" x14ac:dyDescent="0.3">
      <c r="A943" t="str">
        <f>'OASIS-11_26'!E977</f>
        <v>LMBEPK_2_UNITA3</v>
      </c>
      <c r="B943" t="str">
        <f>'OASIS-11_26'!G977</f>
        <v>Goose Haven Energy Center, Unit #1</v>
      </c>
      <c r="C943" t="str">
        <f>VLOOKUP($A943,'OASIS-11_26'!$E$2:$R$1556,2,FALSE)</f>
        <v>GEN</v>
      </c>
      <c r="D943" s="1">
        <f>VLOOKUP($A943,'OASIS-11_26'!$E$2:$R$1556,11,FALSE)</f>
        <v>37627</v>
      </c>
      <c r="E943" s="3">
        <f t="shared" si="28"/>
        <v>2003</v>
      </c>
      <c r="F943" t="str">
        <f>VLOOKUP($A943,'OASIS-11_26'!$E$2:$R$1556,9,FALSE)</f>
        <v>NATURAL GAS</v>
      </c>
      <c r="G943" t="str">
        <f>VLOOKUP($A943,'OASIS-11_26'!$E$2:$R$1556,8,FALSE)</f>
        <v>COMBUSTION TURBINE</v>
      </c>
      <c r="H943">
        <f>VLOOKUP($A943,'OASIS-11_26'!$E$2:$R$1556,4,FALSE)</f>
        <v>47.4</v>
      </c>
      <c r="I943">
        <f>VLOOKUP($A943,'OASIS-11_26'!$E$2:$R$1556,5,FALSE)</f>
        <v>49.9</v>
      </c>
      <c r="J943" t="str">
        <f>VLOOKUP($A943,'OASIS-11_26'!$E$2:$R$1556,6,FALSE)</f>
        <v>PGAE</v>
      </c>
      <c r="K943" t="str">
        <f>IF(ISERROR(VLOOKUP($A943,'2021_NQC_List-11_13'!$A$2:$T$1532,4,FALSE)),"","NQC")</f>
        <v>NQC</v>
      </c>
      <c r="L943" s="3" t="str">
        <f>IF(ISERROR(VLOOKUP($A943,'2021_NQC_List-11_13'!$A$2:$T$1532,4,FALSE)),"",VLOOKUP($A943,'2021_NQC_List-11_13'!$A$2:$T$1532,18,FALSE))</f>
        <v>FC</v>
      </c>
      <c r="M943">
        <f>IF($K943="NQC",VLOOKUP($A943,'2021_NQC_List-11_13'!$A$2:$T$1532,4,FALSE),0)</f>
        <v>47.4</v>
      </c>
      <c r="N943">
        <f>IF($K943="NQC",VLOOKUP($A943,'2021_NQC_List-11_13'!$A$2:$T$1532,5,FALSE),0)</f>
        <v>47.4</v>
      </c>
      <c r="O943">
        <f>IF($K943="NQC",VLOOKUP($A943,'2021_NQC_List-11_13'!$A$2:$T$1532,6,FALSE),0)</f>
        <v>47.4</v>
      </c>
      <c r="P943">
        <f>IF($K943="NQC",VLOOKUP($A943,'2021_NQC_List-11_13'!$A$2:$T$1532,7,FALSE),0)</f>
        <v>47.4</v>
      </c>
      <c r="Q943">
        <f>IF($K943="NQC",VLOOKUP($A943,'2021_NQC_List-11_13'!$A$2:$T$1532,8,FALSE),0)</f>
        <v>47.4</v>
      </c>
      <c r="R943">
        <f>IF($K943="NQC",VLOOKUP($A943,'2021_NQC_List-11_13'!$A$2:$T$1532,9,FALSE),0)</f>
        <v>47.4</v>
      </c>
      <c r="S943">
        <f>IF($K943="NQC",VLOOKUP($A943,'2021_NQC_List-11_13'!$A$2:$T$1532,10,FALSE),0)</f>
        <v>47.4</v>
      </c>
      <c r="T943">
        <f>IF($K943="NQC",VLOOKUP($A943,'2021_NQC_List-11_13'!$A$2:$T$1532,11,FALSE),0)</f>
        <v>47.4</v>
      </c>
      <c r="U943">
        <f>IF($K943="NQC",VLOOKUP($A943,'2021_NQC_List-11_13'!$A$2:$T$1532,12,FALSE),0)</f>
        <v>47.4</v>
      </c>
      <c r="V943">
        <f>IF($K943="NQC",VLOOKUP($A943,'2021_NQC_List-11_13'!$A$2:$T$1532,13,FALSE),0)</f>
        <v>47.4</v>
      </c>
      <c r="W943">
        <f>IF($K943="NQC",VLOOKUP($A943,'2021_NQC_List-11_13'!$A$2:$T$1532,14,FALSE),0)</f>
        <v>47.4</v>
      </c>
      <c r="X943">
        <f>IF($K943="NQC",VLOOKUP($A943,'2021_NQC_List-11_13'!$A$2:$T$1532,15,FALSE),0)</f>
        <v>47.4</v>
      </c>
      <c r="Y943" t="str">
        <f t="shared" si="29"/>
        <v>Non-Hydro</v>
      </c>
      <c r="AA943" t="s">
        <v>4341</v>
      </c>
    </row>
    <row r="944" spans="1:27" x14ac:dyDescent="0.3">
      <c r="A944" t="str">
        <f>'OASIS-11_26'!E978</f>
        <v>CSCGNR_1_UNIT 1</v>
      </c>
      <c r="B944" t="str">
        <f>'OASIS-11_26'!G978</f>
        <v>GIANERA PEAKER UNIT 1</v>
      </c>
      <c r="C944" t="str">
        <f>VLOOKUP($A944,'OASIS-11_26'!$E$2:$R$1556,2,FALSE)</f>
        <v>GEN</v>
      </c>
      <c r="D944" s="1">
        <f>VLOOKUP($A944,'OASIS-11_26'!$E$2:$R$1556,11,FALSE)</f>
        <v>31778</v>
      </c>
      <c r="E944" s="3">
        <f t="shared" si="28"/>
        <v>1987</v>
      </c>
      <c r="F944" t="str">
        <f>VLOOKUP($A944,'OASIS-11_26'!$E$2:$R$1556,9,FALSE)</f>
        <v>NATURAL GAS</v>
      </c>
      <c r="G944" t="str">
        <f>VLOOKUP($A944,'OASIS-11_26'!$E$2:$R$1556,8,FALSE)</f>
        <v>COMBUSTION TURBINE</v>
      </c>
      <c r="H944">
        <f>VLOOKUP($A944,'OASIS-11_26'!$E$2:$R$1556,4,FALSE)</f>
        <v>24.75</v>
      </c>
      <c r="I944">
        <f>VLOOKUP($A944,'OASIS-11_26'!$E$2:$R$1556,5,FALSE)</f>
        <v>24.8</v>
      </c>
      <c r="J944" t="str">
        <f>VLOOKUP($A944,'OASIS-11_26'!$E$2:$R$1556,6,FALSE)</f>
        <v>PGAE</v>
      </c>
      <c r="K944" t="str">
        <f>IF(ISERROR(VLOOKUP($A944,'2021_NQC_List-11_13'!$A$2:$T$1532,4,FALSE)),"","NQC")</f>
        <v>NQC</v>
      </c>
      <c r="L944" s="3" t="str">
        <f>IF(ISERROR(VLOOKUP($A944,'2021_NQC_List-11_13'!$A$2:$T$1532,4,FALSE)),"",VLOOKUP($A944,'2021_NQC_List-11_13'!$A$2:$T$1532,18,FALSE))</f>
        <v>FC</v>
      </c>
      <c r="M944">
        <f>IF($K944="NQC",VLOOKUP($A944,'2021_NQC_List-11_13'!$A$2:$T$1532,4,FALSE),0)</f>
        <v>24</v>
      </c>
      <c r="N944">
        <f>IF($K944="NQC",VLOOKUP($A944,'2021_NQC_List-11_13'!$A$2:$T$1532,5,FALSE),0)</f>
        <v>24</v>
      </c>
      <c r="O944">
        <f>IF($K944="NQC",VLOOKUP($A944,'2021_NQC_List-11_13'!$A$2:$T$1532,6,FALSE),0)</f>
        <v>24</v>
      </c>
      <c r="P944">
        <f>IF($K944="NQC",VLOOKUP($A944,'2021_NQC_List-11_13'!$A$2:$T$1532,7,FALSE),0)</f>
        <v>24</v>
      </c>
      <c r="Q944">
        <f>IF($K944="NQC",VLOOKUP($A944,'2021_NQC_List-11_13'!$A$2:$T$1532,8,FALSE),0)</f>
        <v>24</v>
      </c>
      <c r="R944">
        <f>IF($K944="NQC",VLOOKUP($A944,'2021_NQC_List-11_13'!$A$2:$T$1532,9,FALSE),0)</f>
        <v>24</v>
      </c>
      <c r="S944">
        <f>IF($K944="NQC",VLOOKUP($A944,'2021_NQC_List-11_13'!$A$2:$T$1532,10,FALSE),0)</f>
        <v>24</v>
      </c>
      <c r="T944">
        <f>IF($K944="NQC",VLOOKUP($A944,'2021_NQC_List-11_13'!$A$2:$T$1532,11,FALSE),0)</f>
        <v>24</v>
      </c>
      <c r="U944">
        <f>IF($K944="NQC",VLOOKUP($A944,'2021_NQC_List-11_13'!$A$2:$T$1532,12,FALSE),0)</f>
        <v>24</v>
      </c>
      <c r="V944">
        <f>IF($K944="NQC",VLOOKUP($A944,'2021_NQC_List-11_13'!$A$2:$T$1532,13,FALSE),0)</f>
        <v>24</v>
      </c>
      <c r="W944">
        <f>IF($K944="NQC",VLOOKUP($A944,'2021_NQC_List-11_13'!$A$2:$T$1532,14,FALSE),0)</f>
        <v>24</v>
      </c>
      <c r="X944">
        <f>IF($K944="NQC",VLOOKUP($A944,'2021_NQC_List-11_13'!$A$2:$T$1532,15,FALSE),0)</f>
        <v>24</v>
      </c>
      <c r="Y944" t="str">
        <f t="shared" si="29"/>
        <v>Non-Hydro</v>
      </c>
      <c r="AA944" t="s">
        <v>4341</v>
      </c>
    </row>
    <row r="945" spans="1:28" x14ac:dyDescent="0.3">
      <c r="A945" t="str">
        <f>'OASIS-11_26'!E979</f>
        <v>CEDUCR_2_SOLAR3</v>
      </c>
      <c r="B945" t="str">
        <f>'OASIS-11_26'!G979</f>
        <v>Ducor Solar 3</v>
      </c>
      <c r="C945" t="str">
        <f>VLOOKUP($A945,'OASIS-11_26'!$E$2:$R$1556,2,FALSE)</f>
        <v>GEN</v>
      </c>
      <c r="D945" s="1">
        <f>VLOOKUP($A945,'OASIS-11_26'!$E$2:$R$1556,11,FALSE)</f>
        <v>42727</v>
      </c>
      <c r="E945" s="3">
        <f t="shared" si="28"/>
        <v>2016</v>
      </c>
      <c r="F945" t="str">
        <f>VLOOKUP($A945,'OASIS-11_26'!$E$2:$R$1556,9,FALSE)</f>
        <v>SUN</v>
      </c>
      <c r="G945" t="str">
        <f>VLOOKUP($A945,'OASIS-11_26'!$E$2:$R$1556,8,FALSE)</f>
        <v>PHOTO VOLTAIC</v>
      </c>
      <c r="H945">
        <f>VLOOKUP($A945,'OASIS-11_26'!$E$2:$R$1556,4,FALSE)</f>
        <v>15</v>
      </c>
      <c r="I945">
        <f>VLOOKUP($A945,'OASIS-11_26'!$E$2:$R$1556,5,FALSE)</f>
        <v>15</v>
      </c>
      <c r="J945" t="str">
        <f>VLOOKUP($A945,'OASIS-11_26'!$E$2:$R$1556,6,FALSE)</f>
        <v>SCE</v>
      </c>
      <c r="K945" t="str">
        <f>IF(ISERROR(VLOOKUP($A945,'2021_NQC_List-11_13'!$A$2:$T$1532,4,FALSE)),"","NQC")</f>
        <v>NQC</v>
      </c>
      <c r="L945" s="3" t="str">
        <f>IF(ISERROR(VLOOKUP($A945,'2021_NQC_List-11_13'!$A$2:$T$1532,4,FALSE)),"",VLOOKUP($A945,'2021_NQC_List-11_13'!$A$2:$T$1532,18,FALSE))</f>
        <v>EO</v>
      </c>
      <c r="M945">
        <f>IF($K945="NQC",VLOOKUP($A945,'2021_NQC_List-11_13'!$A$2:$T$1532,4,FALSE),0)</f>
        <v>0</v>
      </c>
      <c r="N945">
        <f>IF($K945="NQC",VLOOKUP($A945,'2021_NQC_List-11_13'!$A$2:$T$1532,5,FALSE),0)</f>
        <v>0</v>
      </c>
      <c r="O945">
        <f>IF($K945="NQC",VLOOKUP($A945,'2021_NQC_List-11_13'!$A$2:$T$1532,6,FALSE),0)</f>
        <v>0</v>
      </c>
      <c r="P945">
        <f>IF($K945="NQC",VLOOKUP($A945,'2021_NQC_List-11_13'!$A$2:$T$1532,7,FALSE),0)</f>
        <v>0</v>
      </c>
      <c r="Q945">
        <f>IF($K945="NQC",VLOOKUP($A945,'2021_NQC_List-11_13'!$A$2:$T$1532,8,FALSE),0)</f>
        <v>0</v>
      </c>
      <c r="R945">
        <f>IF($K945="NQC",VLOOKUP($A945,'2021_NQC_List-11_13'!$A$2:$T$1532,9,FALSE),0)</f>
        <v>0</v>
      </c>
      <c r="S945">
        <f>IF($K945="NQC",VLOOKUP($A945,'2021_NQC_List-11_13'!$A$2:$T$1532,10,FALSE),0)</f>
        <v>0</v>
      </c>
      <c r="T945">
        <f>IF($K945="NQC",VLOOKUP($A945,'2021_NQC_List-11_13'!$A$2:$T$1532,11,FALSE),0)</f>
        <v>0</v>
      </c>
      <c r="U945">
        <f>IF($K945="NQC",VLOOKUP($A945,'2021_NQC_List-11_13'!$A$2:$T$1532,12,FALSE),0)</f>
        <v>0</v>
      </c>
      <c r="V945">
        <f>IF($K945="NQC",VLOOKUP($A945,'2021_NQC_List-11_13'!$A$2:$T$1532,13,FALSE),0)</f>
        <v>0</v>
      </c>
      <c r="W945">
        <f>IF($K945="NQC",VLOOKUP($A945,'2021_NQC_List-11_13'!$A$2:$T$1532,14,FALSE),0)</f>
        <v>0</v>
      </c>
      <c r="X945">
        <f>IF($K945="NQC",VLOOKUP($A945,'2021_NQC_List-11_13'!$A$2:$T$1532,15,FALSE),0)</f>
        <v>0</v>
      </c>
      <c r="Y945" t="str">
        <f t="shared" si="29"/>
        <v>Non-Hydro</v>
      </c>
      <c r="AA945" t="s">
        <v>4341</v>
      </c>
    </row>
    <row r="946" spans="1:28" x14ac:dyDescent="0.3">
      <c r="A946" t="str">
        <f>'OASIS-11_26'!E980</f>
        <v>SCEW_2_PDRP165</v>
      </c>
      <c r="B946" t="str">
        <f>'OASIS-11_26'!G980</f>
        <v>PDR-E SCEW</v>
      </c>
      <c r="C946" t="str">
        <f>VLOOKUP($A946,'OASIS-11_26'!$E$2:$R$1556,2,FALSE)</f>
        <v>GEN</v>
      </c>
      <c r="D946" s="1">
        <f>VLOOKUP($A946,'OASIS-11_26'!$E$2:$R$1556,11,FALSE)</f>
        <v>0</v>
      </c>
      <c r="E946" s="3" t="str">
        <f t="shared" si="28"/>
        <v/>
      </c>
      <c r="F946" t="str">
        <f>VLOOKUP($A946,'OASIS-11_26'!$E$2:$R$1556,9,FALSE)</f>
        <v>OTHER</v>
      </c>
      <c r="G946" t="str">
        <f>VLOOKUP($A946,'OASIS-11_26'!$E$2:$R$1556,8,FALSE)</f>
        <v>OTHER</v>
      </c>
      <c r="H946">
        <f>VLOOKUP($A946,'OASIS-11_26'!$E$2:$R$1556,4,FALSE)</f>
        <v>3</v>
      </c>
      <c r="I946">
        <f>VLOOKUP($A946,'OASIS-11_26'!$E$2:$R$1556,5,FALSE)</f>
        <v>0</v>
      </c>
      <c r="J946" t="str">
        <f>VLOOKUP($A946,'OASIS-11_26'!$E$2:$R$1556,6,FALSE)</f>
        <v>SCE</v>
      </c>
      <c r="K946" t="str">
        <f>IF(ISERROR(VLOOKUP($A946,'2021_NQC_List-11_13'!$A$2:$T$1532,4,FALSE)),"","NQC")</f>
        <v/>
      </c>
      <c r="L946" s="3" t="str">
        <f>IF(ISERROR(VLOOKUP($A946,'2021_NQC_List-11_13'!$A$2:$T$1532,4,FALSE)),"",VLOOKUP($A946,'2021_NQC_List-11_13'!$A$2:$T$1532,18,FALSE))</f>
        <v/>
      </c>
      <c r="M946">
        <f>IF($K946="NQC",VLOOKUP($A946,'2021_NQC_List-11_13'!$A$2:$T$1532,4,FALSE),0)</f>
        <v>0</v>
      </c>
      <c r="N946">
        <f>IF($K946="NQC",VLOOKUP($A946,'2021_NQC_List-11_13'!$A$2:$T$1532,5,FALSE),0)</f>
        <v>0</v>
      </c>
      <c r="O946">
        <f>IF($K946="NQC",VLOOKUP($A946,'2021_NQC_List-11_13'!$A$2:$T$1532,6,FALSE),0)</f>
        <v>0</v>
      </c>
      <c r="P946">
        <f>IF($K946="NQC",VLOOKUP($A946,'2021_NQC_List-11_13'!$A$2:$T$1532,7,FALSE),0)</f>
        <v>0</v>
      </c>
      <c r="Q946">
        <f>IF($K946="NQC",VLOOKUP($A946,'2021_NQC_List-11_13'!$A$2:$T$1532,8,FALSE),0)</f>
        <v>0</v>
      </c>
      <c r="R946">
        <f>IF($K946="NQC",VLOOKUP($A946,'2021_NQC_List-11_13'!$A$2:$T$1532,9,FALSE),0)</f>
        <v>0</v>
      </c>
      <c r="S946">
        <f>IF($K946="NQC",VLOOKUP($A946,'2021_NQC_List-11_13'!$A$2:$T$1532,10,FALSE),0)</f>
        <v>0</v>
      </c>
      <c r="T946">
        <f>IF($K946="NQC",VLOOKUP($A946,'2021_NQC_List-11_13'!$A$2:$T$1532,11,FALSE),0)</f>
        <v>0</v>
      </c>
      <c r="U946">
        <f>IF($K946="NQC",VLOOKUP($A946,'2021_NQC_List-11_13'!$A$2:$T$1532,12,FALSE),0)</f>
        <v>0</v>
      </c>
      <c r="V946">
        <f>IF($K946="NQC",VLOOKUP($A946,'2021_NQC_List-11_13'!$A$2:$T$1532,13,FALSE),0)</f>
        <v>0</v>
      </c>
      <c r="W946">
        <f>IF($K946="NQC",VLOOKUP($A946,'2021_NQC_List-11_13'!$A$2:$T$1532,14,FALSE),0)</f>
        <v>0</v>
      </c>
      <c r="X946">
        <f>IF($K946="NQC",VLOOKUP($A946,'2021_NQC_List-11_13'!$A$2:$T$1532,15,FALSE),0)</f>
        <v>0</v>
      </c>
      <c r="Y946" t="str">
        <f t="shared" si="29"/>
        <v>Non-Hydro</v>
      </c>
      <c r="Z946" t="s">
        <v>4361</v>
      </c>
      <c r="AA946" t="s">
        <v>4341</v>
      </c>
    </row>
    <row r="947" spans="1:28" x14ac:dyDescent="0.3">
      <c r="A947" t="str">
        <f>'OASIS-11_26'!E981</f>
        <v>DRACKR_2_DSUBT2</v>
      </c>
      <c r="B947" t="str">
        <f>'OASIS-11_26'!G981</f>
        <v>Dracker Solar Unit 2 BESS</v>
      </c>
      <c r="C947" t="str">
        <f>VLOOKUP($A947,'OASIS-11_26'!$E$2:$R$1556,2,FALSE)</f>
        <v>GEN</v>
      </c>
      <c r="D947" s="1">
        <f>VLOOKUP($A947,'OASIS-11_26'!$E$2:$R$1556,11,FALSE)</f>
        <v>0</v>
      </c>
      <c r="E947" s="3" t="str">
        <f t="shared" si="28"/>
        <v/>
      </c>
      <c r="F947" t="str">
        <f>VLOOKUP($A947,'OASIS-11_26'!$E$2:$R$1556,9,FALSE)</f>
        <v>LESR</v>
      </c>
      <c r="G947" t="str">
        <f>VLOOKUP($A947,'OASIS-11_26'!$E$2:$R$1556,8,FALSE)</f>
        <v>OTHER</v>
      </c>
      <c r="H947">
        <f>VLOOKUP($A947,'OASIS-11_26'!$E$2:$R$1556,4,FALSE)</f>
        <v>115</v>
      </c>
      <c r="I947">
        <f>VLOOKUP($A947,'OASIS-11_26'!$E$2:$R$1556,5,FALSE)</f>
        <v>115</v>
      </c>
      <c r="J947" t="str">
        <f>VLOOKUP($A947,'OASIS-11_26'!$E$2:$R$1556,6,FALSE)</f>
        <v>SCE</v>
      </c>
      <c r="K947" t="str">
        <f>IF(ISERROR(VLOOKUP($A947,'2021_NQC_List-11_13'!$A$2:$T$1532,4,FALSE)),"","NQC")</f>
        <v/>
      </c>
      <c r="L947" s="3" t="str">
        <f>IF(ISERROR(VLOOKUP($A947,'2021_NQC_List-11_13'!$A$2:$T$1532,4,FALSE)),"",VLOOKUP($A947,'2021_NQC_List-11_13'!$A$2:$T$1532,18,FALSE))</f>
        <v/>
      </c>
      <c r="M947">
        <f>IF($K947="NQC",VLOOKUP($A947,'2021_NQC_List-11_13'!$A$2:$T$1532,4,FALSE),0)</f>
        <v>0</v>
      </c>
      <c r="N947">
        <f>IF($K947="NQC",VLOOKUP($A947,'2021_NQC_List-11_13'!$A$2:$T$1532,5,FALSE),0)</f>
        <v>0</v>
      </c>
      <c r="O947">
        <f>IF($K947="NQC",VLOOKUP($A947,'2021_NQC_List-11_13'!$A$2:$T$1532,6,FALSE),0)</f>
        <v>0</v>
      </c>
      <c r="P947">
        <f>IF($K947="NQC",VLOOKUP($A947,'2021_NQC_List-11_13'!$A$2:$T$1532,7,FALSE),0)</f>
        <v>0</v>
      </c>
      <c r="Q947">
        <f>IF($K947="NQC",VLOOKUP($A947,'2021_NQC_List-11_13'!$A$2:$T$1532,8,FALSE),0)</f>
        <v>0</v>
      </c>
      <c r="R947">
        <f>IF($K947="NQC",VLOOKUP($A947,'2021_NQC_List-11_13'!$A$2:$T$1532,9,FALSE),0)</f>
        <v>0</v>
      </c>
      <c r="S947">
        <f>IF($K947="NQC",VLOOKUP($A947,'2021_NQC_List-11_13'!$A$2:$T$1532,10,FALSE),0)</f>
        <v>0</v>
      </c>
      <c r="T947">
        <f>IF($K947="NQC",VLOOKUP($A947,'2021_NQC_List-11_13'!$A$2:$T$1532,11,FALSE),0)</f>
        <v>0</v>
      </c>
      <c r="U947">
        <f>IF($K947="NQC",VLOOKUP($A947,'2021_NQC_List-11_13'!$A$2:$T$1532,12,FALSE),0)</f>
        <v>0</v>
      </c>
      <c r="V947">
        <f>IF($K947="NQC",VLOOKUP($A947,'2021_NQC_List-11_13'!$A$2:$T$1532,13,FALSE),0)</f>
        <v>0</v>
      </c>
      <c r="W947">
        <f>IF($K947="NQC",VLOOKUP($A947,'2021_NQC_List-11_13'!$A$2:$T$1532,14,FALSE),0)</f>
        <v>0</v>
      </c>
      <c r="X947">
        <f>IF($K947="NQC",VLOOKUP($A947,'2021_NQC_List-11_13'!$A$2:$T$1532,15,FALSE),0)</f>
        <v>0</v>
      </c>
      <c r="Y947" t="str">
        <f t="shared" si="29"/>
        <v>Non-Hydro</v>
      </c>
      <c r="AA947" t="s">
        <v>4341</v>
      </c>
      <c r="AB947" s="129" t="s">
        <v>4407</v>
      </c>
    </row>
    <row r="948" spans="1:28" x14ac:dyDescent="0.3">
      <c r="A948" t="str">
        <f>'OASIS-11_26'!E982</f>
        <v>LAMONT_1_SOLAR2</v>
      </c>
      <c r="B948" t="str">
        <f>'OASIS-11_26'!G982</f>
        <v>Redwood Solar Farm 4</v>
      </c>
      <c r="C948" t="str">
        <f>VLOOKUP($A948,'OASIS-11_26'!$E$2:$R$1556,2,FALSE)</f>
        <v>GEN</v>
      </c>
      <c r="D948" s="1">
        <f>VLOOKUP($A948,'OASIS-11_26'!$E$2:$R$1556,11,FALSE)</f>
        <v>43106</v>
      </c>
      <c r="E948" s="3">
        <f t="shared" si="28"/>
        <v>2018</v>
      </c>
      <c r="F948" t="str">
        <f>VLOOKUP($A948,'OASIS-11_26'!$E$2:$R$1556,9,FALSE)</f>
        <v>SUN</v>
      </c>
      <c r="G948" t="str">
        <f>VLOOKUP($A948,'OASIS-11_26'!$E$2:$R$1556,8,FALSE)</f>
        <v>PHOTO VOLTAIC</v>
      </c>
      <c r="H948">
        <f>VLOOKUP($A948,'OASIS-11_26'!$E$2:$R$1556,4,FALSE)</f>
        <v>20</v>
      </c>
      <c r="I948">
        <f>VLOOKUP($A948,'OASIS-11_26'!$E$2:$R$1556,5,FALSE)</f>
        <v>20</v>
      </c>
      <c r="J948" t="str">
        <f>VLOOKUP($A948,'OASIS-11_26'!$E$2:$R$1556,6,FALSE)</f>
        <v>PGAE</v>
      </c>
      <c r="K948" t="str">
        <f>IF(ISERROR(VLOOKUP($A948,'2021_NQC_List-11_13'!$A$2:$T$1532,4,FALSE)),"","NQC")</f>
        <v>NQC</v>
      </c>
      <c r="L948" s="3" t="str">
        <f>IF(ISERROR(VLOOKUP($A948,'2021_NQC_List-11_13'!$A$2:$T$1532,4,FALSE)),"",VLOOKUP($A948,'2021_NQC_List-11_13'!$A$2:$T$1532,18,FALSE))</f>
        <v>FC</v>
      </c>
      <c r="M948">
        <f>IF($K948="NQC",VLOOKUP($A948,'2021_NQC_List-11_13'!$A$2:$T$1532,4,FALSE),0)</f>
        <v>0.8</v>
      </c>
      <c r="N948">
        <f>IF($K948="NQC",VLOOKUP($A948,'2021_NQC_List-11_13'!$A$2:$T$1532,5,FALSE),0)</f>
        <v>0.6</v>
      </c>
      <c r="O948">
        <f>IF($K948="NQC",VLOOKUP($A948,'2021_NQC_List-11_13'!$A$2:$T$1532,6,FALSE),0)</f>
        <v>3.6</v>
      </c>
      <c r="P948">
        <f>IF($K948="NQC",VLOOKUP($A948,'2021_NQC_List-11_13'!$A$2:$T$1532,7,FALSE),0)</f>
        <v>3</v>
      </c>
      <c r="Q948">
        <f>IF($K948="NQC",VLOOKUP($A948,'2021_NQC_List-11_13'!$A$2:$T$1532,8,FALSE),0)</f>
        <v>3.2</v>
      </c>
      <c r="R948">
        <f>IF($K948="NQC",VLOOKUP($A948,'2021_NQC_List-11_13'!$A$2:$T$1532,9,FALSE),0)</f>
        <v>6.2</v>
      </c>
      <c r="S948">
        <f>IF($K948="NQC",VLOOKUP($A948,'2021_NQC_List-11_13'!$A$2:$T$1532,10,FALSE),0)</f>
        <v>7.8</v>
      </c>
      <c r="T948">
        <f>IF($K948="NQC",VLOOKUP($A948,'2021_NQC_List-11_13'!$A$2:$T$1532,11,FALSE),0)</f>
        <v>5.4</v>
      </c>
      <c r="U948">
        <f>IF($K948="NQC",VLOOKUP($A948,'2021_NQC_List-11_13'!$A$2:$T$1532,12,FALSE),0)</f>
        <v>2.8</v>
      </c>
      <c r="V948">
        <f>IF($K948="NQC",VLOOKUP($A948,'2021_NQC_List-11_13'!$A$2:$T$1532,13,FALSE),0)</f>
        <v>0.4</v>
      </c>
      <c r="W948">
        <f>IF($K948="NQC",VLOOKUP($A948,'2021_NQC_List-11_13'!$A$2:$T$1532,14,FALSE),0)</f>
        <v>0.4</v>
      </c>
      <c r="X948">
        <f>IF($K948="NQC",VLOOKUP($A948,'2021_NQC_List-11_13'!$A$2:$T$1532,15,FALSE),0)</f>
        <v>0</v>
      </c>
      <c r="Y948" t="str">
        <f t="shared" si="29"/>
        <v>Non-Hydro</v>
      </c>
      <c r="AA948" t="s">
        <v>4341</v>
      </c>
    </row>
    <row r="949" spans="1:28" x14ac:dyDescent="0.3">
      <c r="A949" t="str">
        <f>'OASIS-11_26'!E983</f>
        <v>GLNARM_7_UNIT 3</v>
      </c>
      <c r="B949" t="str">
        <f>'OASIS-11_26'!G983</f>
        <v>GLEN ARM UNIT 3</v>
      </c>
      <c r="C949" t="str">
        <f>VLOOKUP($A949,'OASIS-11_26'!$E$2:$R$1556,2,FALSE)</f>
        <v>GEN</v>
      </c>
      <c r="D949" s="1">
        <f>VLOOKUP($A949,'OASIS-11_26'!$E$2:$R$1556,11,FALSE)</f>
        <v>37994</v>
      </c>
      <c r="E949" s="3">
        <f t="shared" si="28"/>
        <v>2004</v>
      </c>
      <c r="F949" t="str">
        <f>VLOOKUP($A949,'OASIS-11_26'!$E$2:$R$1556,9,FALSE)</f>
        <v>NATURAL GAS</v>
      </c>
      <c r="G949" t="str">
        <f>VLOOKUP($A949,'OASIS-11_26'!$E$2:$R$1556,8,FALSE)</f>
        <v>COMBUSTION TURBINE</v>
      </c>
      <c r="H949">
        <f>VLOOKUP($A949,'OASIS-11_26'!$E$2:$R$1556,4,FALSE)</f>
        <v>44.83</v>
      </c>
      <c r="I949">
        <f>VLOOKUP($A949,'OASIS-11_26'!$E$2:$R$1556,5,FALSE)</f>
        <v>47.3</v>
      </c>
      <c r="J949" t="str">
        <f>VLOOKUP($A949,'OASIS-11_26'!$E$2:$R$1556,6,FALSE)</f>
        <v>SCE</v>
      </c>
      <c r="K949" t="str">
        <f>IF(ISERROR(VLOOKUP($A949,'2021_NQC_List-11_13'!$A$2:$T$1532,4,FALSE)),"","NQC")</f>
        <v>NQC</v>
      </c>
      <c r="L949" s="3" t="str">
        <f>IF(ISERROR(VLOOKUP($A949,'2021_NQC_List-11_13'!$A$2:$T$1532,4,FALSE)),"",VLOOKUP($A949,'2021_NQC_List-11_13'!$A$2:$T$1532,18,FALSE))</f>
        <v>FC</v>
      </c>
      <c r="M949">
        <f>IF($K949="NQC",VLOOKUP($A949,'2021_NQC_List-11_13'!$A$2:$T$1532,4,FALSE),0)</f>
        <v>44.83</v>
      </c>
      <c r="N949">
        <f>IF($K949="NQC",VLOOKUP($A949,'2021_NQC_List-11_13'!$A$2:$T$1532,5,FALSE),0)</f>
        <v>44.83</v>
      </c>
      <c r="O949">
        <f>IF($K949="NQC",VLOOKUP($A949,'2021_NQC_List-11_13'!$A$2:$T$1532,6,FALSE),0)</f>
        <v>44.83</v>
      </c>
      <c r="P949">
        <f>IF($K949="NQC",VLOOKUP($A949,'2021_NQC_List-11_13'!$A$2:$T$1532,7,FALSE),0)</f>
        <v>44.83</v>
      </c>
      <c r="Q949">
        <f>IF($K949="NQC",VLOOKUP($A949,'2021_NQC_List-11_13'!$A$2:$T$1532,8,FALSE),0)</f>
        <v>44.83</v>
      </c>
      <c r="R949">
        <f>IF($K949="NQC",VLOOKUP($A949,'2021_NQC_List-11_13'!$A$2:$T$1532,9,FALSE),0)</f>
        <v>44.83</v>
      </c>
      <c r="S949">
        <f>IF($K949="NQC",VLOOKUP($A949,'2021_NQC_List-11_13'!$A$2:$T$1532,10,FALSE),0)</f>
        <v>44.83</v>
      </c>
      <c r="T949">
        <f>IF($K949="NQC",VLOOKUP($A949,'2021_NQC_List-11_13'!$A$2:$T$1532,11,FALSE),0)</f>
        <v>44.83</v>
      </c>
      <c r="U949">
        <f>IF($K949="NQC",VLOOKUP($A949,'2021_NQC_List-11_13'!$A$2:$T$1532,12,FALSE),0)</f>
        <v>44.83</v>
      </c>
      <c r="V949">
        <f>IF($K949="NQC",VLOOKUP($A949,'2021_NQC_List-11_13'!$A$2:$T$1532,13,FALSE),0)</f>
        <v>44.83</v>
      </c>
      <c r="W949">
        <f>IF($K949="NQC",VLOOKUP($A949,'2021_NQC_List-11_13'!$A$2:$T$1532,14,FALSE),0)</f>
        <v>44.83</v>
      </c>
      <c r="X949">
        <f>IF($K949="NQC",VLOOKUP($A949,'2021_NQC_List-11_13'!$A$2:$T$1532,15,FALSE),0)</f>
        <v>44.83</v>
      </c>
      <c r="Y949" t="str">
        <f t="shared" si="29"/>
        <v>Non-Hydro</v>
      </c>
      <c r="AA949" t="s">
        <v>4341</v>
      </c>
    </row>
    <row r="950" spans="1:28" x14ac:dyDescent="0.3">
      <c r="A950" t="str">
        <f>'OASIS-11_26'!E984</f>
        <v>OROLOM_1_SOLAR2</v>
      </c>
      <c r="B950" t="str">
        <f>'OASIS-11_26'!G984</f>
        <v>Oro Loma Solar 2</v>
      </c>
      <c r="C950" t="str">
        <f>VLOOKUP($A950,'OASIS-11_26'!$E$2:$R$1556,2,FALSE)</f>
        <v>GEN</v>
      </c>
      <c r="D950" s="1">
        <f>VLOOKUP($A950,'OASIS-11_26'!$E$2:$R$1556,11,FALSE)</f>
        <v>42763</v>
      </c>
      <c r="E950" s="3">
        <f t="shared" si="28"/>
        <v>2017</v>
      </c>
      <c r="F950" t="str">
        <f>VLOOKUP($A950,'OASIS-11_26'!$E$2:$R$1556,9,FALSE)</f>
        <v>SUN</v>
      </c>
      <c r="G950" t="str">
        <f>VLOOKUP($A950,'OASIS-11_26'!$E$2:$R$1556,8,FALSE)</f>
        <v>PHOTO VOLTAIC</v>
      </c>
      <c r="H950">
        <f>VLOOKUP($A950,'OASIS-11_26'!$E$2:$R$1556,4,FALSE)</f>
        <v>10</v>
      </c>
      <c r="I950">
        <f>VLOOKUP($A950,'OASIS-11_26'!$E$2:$R$1556,5,FALSE)</f>
        <v>10</v>
      </c>
      <c r="J950" t="str">
        <f>VLOOKUP($A950,'OASIS-11_26'!$E$2:$R$1556,6,FALSE)</f>
        <v>PGAE</v>
      </c>
      <c r="K950" t="str">
        <f>IF(ISERROR(VLOOKUP($A950,'2021_NQC_List-11_13'!$A$2:$T$1532,4,FALSE)),"","NQC")</f>
        <v>NQC</v>
      </c>
      <c r="L950" s="3" t="str">
        <f>IF(ISERROR(VLOOKUP($A950,'2021_NQC_List-11_13'!$A$2:$T$1532,4,FALSE)),"",VLOOKUP($A950,'2021_NQC_List-11_13'!$A$2:$T$1532,18,FALSE))</f>
        <v>EO</v>
      </c>
      <c r="M950">
        <f>IF($K950="NQC",VLOOKUP($A950,'2021_NQC_List-11_13'!$A$2:$T$1532,4,FALSE),0)</f>
        <v>0</v>
      </c>
      <c r="N950">
        <f>IF($K950="NQC",VLOOKUP($A950,'2021_NQC_List-11_13'!$A$2:$T$1532,5,FALSE),0)</f>
        <v>0</v>
      </c>
      <c r="O950">
        <f>IF($K950="NQC",VLOOKUP($A950,'2021_NQC_List-11_13'!$A$2:$T$1532,6,FALSE),0)</f>
        <v>0</v>
      </c>
      <c r="P950">
        <f>IF($K950="NQC",VLOOKUP($A950,'2021_NQC_List-11_13'!$A$2:$T$1532,7,FALSE),0)</f>
        <v>0</v>
      </c>
      <c r="Q950">
        <f>IF($K950="NQC",VLOOKUP($A950,'2021_NQC_List-11_13'!$A$2:$T$1532,8,FALSE),0)</f>
        <v>0</v>
      </c>
      <c r="R950">
        <f>IF($K950="NQC",VLOOKUP($A950,'2021_NQC_List-11_13'!$A$2:$T$1532,9,FALSE),0)</f>
        <v>0</v>
      </c>
      <c r="S950">
        <f>IF($K950="NQC",VLOOKUP($A950,'2021_NQC_List-11_13'!$A$2:$T$1532,10,FALSE),0)</f>
        <v>0</v>
      </c>
      <c r="T950">
        <f>IF($K950="NQC",VLOOKUP($A950,'2021_NQC_List-11_13'!$A$2:$T$1532,11,FALSE),0)</f>
        <v>0</v>
      </c>
      <c r="U950">
        <f>IF($K950="NQC",VLOOKUP($A950,'2021_NQC_List-11_13'!$A$2:$T$1532,12,FALSE),0)</f>
        <v>0</v>
      </c>
      <c r="V950">
        <f>IF($K950="NQC",VLOOKUP($A950,'2021_NQC_List-11_13'!$A$2:$T$1532,13,FALSE),0)</f>
        <v>0</v>
      </c>
      <c r="W950">
        <f>IF($K950="NQC",VLOOKUP($A950,'2021_NQC_List-11_13'!$A$2:$T$1532,14,FALSE),0)</f>
        <v>0</v>
      </c>
      <c r="X950">
        <f>IF($K950="NQC",VLOOKUP($A950,'2021_NQC_List-11_13'!$A$2:$T$1532,15,FALSE),0)</f>
        <v>0</v>
      </c>
      <c r="Y950" t="str">
        <f t="shared" si="29"/>
        <v>Non-Hydro</v>
      </c>
      <c r="AA950" t="s">
        <v>4341</v>
      </c>
    </row>
    <row r="951" spans="1:28" x14ac:dyDescent="0.3">
      <c r="A951" t="str">
        <f>'OASIS-11_26'!E985</f>
        <v>PIT3_7_PL1X3</v>
      </c>
      <c r="B951" t="str">
        <f>'OASIS-11_26'!G985</f>
        <v>PIT PH 3 UNITS 1, 2 &amp; 3 AGGREGATE</v>
      </c>
      <c r="C951" t="str">
        <f>VLOOKUP($A951,'OASIS-11_26'!$E$2:$R$1556,2,FALSE)</f>
        <v>GEN</v>
      </c>
      <c r="D951" s="1">
        <f>VLOOKUP($A951,'OASIS-11_26'!$E$2:$R$1556,11,FALSE)</f>
        <v>9133</v>
      </c>
      <c r="E951" s="3">
        <f t="shared" si="28"/>
        <v>1925</v>
      </c>
      <c r="F951" t="str">
        <f>VLOOKUP($A951,'OASIS-11_26'!$E$2:$R$1556,9,FALSE)</f>
        <v>WATER</v>
      </c>
      <c r="G951" t="str">
        <f>VLOOKUP($A951,'OASIS-11_26'!$E$2:$R$1556,8,FALSE)</f>
        <v>HYDRO</v>
      </c>
      <c r="H951">
        <f>VLOOKUP($A951,'OASIS-11_26'!$E$2:$R$1556,4,FALSE)</f>
        <v>70.599999999999994</v>
      </c>
      <c r="I951">
        <f>VLOOKUP($A951,'OASIS-11_26'!$E$2:$R$1556,5,FALSE)</f>
        <v>0</v>
      </c>
      <c r="J951" t="str">
        <f>VLOOKUP($A951,'OASIS-11_26'!$E$2:$R$1556,6,FALSE)</f>
        <v>PGAE</v>
      </c>
      <c r="K951" t="str">
        <f>IF(ISERROR(VLOOKUP($A951,'2021_NQC_List-11_13'!$A$2:$T$1532,4,FALSE)),"","NQC")</f>
        <v>NQC</v>
      </c>
      <c r="L951" s="3" t="str">
        <f>IF(ISERROR(VLOOKUP($A951,'2021_NQC_List-11_13'!$A$2:$T$1532,4,FALSE)),"",VLOOKUP($A951,'2021_NQC_List-11_13'!$A$2:$T$1532,18,FALSE))</f>
        <v>FC</v>
      </c>
      <c r="M951">
        <f>IF($K951="NQC",VLOOKUP($A951,'2021_NQC_List-11_13'!$A$2:$T$1532,4,FALSE),0)</f>
        <v>36</v>
      </c>
      <c r="N951">
        <f>IF($K951="NQC",VLOOKUP($A951,'2021_NQC_List-11_13'!$A$2:$T$1532,5,FALSE),0)</f>
        <v>36.799999999999997</v>
      </c>
      <c r="O951">
        <f>IF($K951="NQC",VLOOKUP($A951,'2021_NQC_List-11_13'!$A$2:$T$1532,6,FALSE),0)</f>
        <v>34.4</v>
      </c>
      <c r="P951">
        <f>IF($K951="NQC",VLOOKUP($A951,'2021_NQC_List-11_13'!$A$2:$T$1532,7,FALSE),0)</f>
        <v>36.799999999999997</v>
      </c>
      <c r="Q951">
        <f>IF($K951="NQC",VLOOKUP($A951,'2021_NQC_List-11_13'!$A$2:$T$1532,8,FALSE),0)</f>
        <v>44.8</v>
      </c>
      <c r="R951">
        <f>IF($K951="NQC",VLOOKUP($A951,'2021_NQC_List-11_13'!$A$2:$T$1532,9,FALSE),0)</f>
        <v>54.79</v>
      </c>
      <c r="S951">
        <f>IF($K951="NQC",VLOOKUP($A951,'2021_NQC_List-11_13'!$A$2:$T$1532,10,FALSE),0)</f>
        <v>58.2</v>
      </c>
      <c r="T951">
        <f>IF($K951="NQC",VLOOKUP($A951,'2021_NQC_List-11_13'!$A$2:$T$1532,11,FALSE),0)</f>
        <v>52.6</v>
      </c>
      <c r="U951">
        <f>IF($K951="NQC",VLOOKUP($A951,'2021_NQC_List-11_13'!$A$2:$T$1532,12,FALSE),0)</f>
        <v>34.6</v>
      </c>
      <c r="V951">
        <f>IF($K951="NQC",VLOOKUP($A951,'2021_NQC_List-11_13'!$A$2:$T$1532,13,FALSE),0)</f>
        <v>28.8</v>
      </c>
      <c r="W951">
        <f>IF($K951="NQC",VLOOKUP($A951,'2021_NQC_List-11_13'!$A$2:$T$1532,14,FALSE),0)</f>
        <v>30.4</v>
      </c>
      <c r="X951">
        <f>IF($K951="NQC",VLOOKUP($A951,'2021_NQC_List-11_13'!$A$2:$T$1532,15,FALSE),0)</f>
        <v>43.1</v>
      </c>
      <c r="Y951" t="str">
        <f t="shared" si="29"/>
        <v>Hydro-Large Hydro</v>
      </c>
      <c r="AA951" t="s">
        <v>4341</v>
      </c>
    </row>
    <row r="952" spans="1:28" x14ac:dyDescent="0.3">
      <c r="A952" t="str">
        <f>'OASIS-11_26'!E986</f>
        <v>DRUM_7_PL3X4</v>
      </c>
      <c r="B952" t="str">
        <f>'OASIS-11_26'!G986</f>
        <v>Drum PH 1 Units 3 &amp; 4 Aggregate</v>
      </c>
      <c r="C952" t="str">
        <f>VLOOKUP($A952,'OASIS-11_26'!$E$2:$R$1556,2,FALSE)</f>
        <v>GEN</v>
      </c>
      <c r="D952" s="1">
        <f>VLOOKUP($A952,'OASIS-11_26'!$E$2:$R$1556,11,FALSE)</f>
        <v>8037</v>
      </c>
      <c r="E952" s="3">
        <f t="shared" si="28"/>
        <v>1922</v>
      </c>
      <c r="F952" t="str">
        <f>VLOOKUP($A952,'OASIS-11_26'!$E$2:$R$1556,9,FALSE)</f>
        <v>WATER</v>
      </c>
      <c r="G952" t="str">
        <f>VLOOKUP($A952,'OASIS-11_26'!$E$2:$R$1556,8,FALSE)</f>
        <v>HYDRO</v>
      </c>
      <c r="H952">
        <f>VLOOKUP($A952,'OASIS-11_26'!$E$2:$R$1556,4,FALSE)</f>
        <v>28.9</v>
      </c>
      <c r="I952">
        <f>VLOOKUP($A952,'OASIS-11_26'!$E$2:$R$1556,5,FALSE)</f>
        <v>0</v>
      </c>
      <c r="J952" t="str">
        <f>VLOOKUP($A952,'OASIS-11_26'!$E$2:$R$1556,6,FALSE)</f>
        <v>PGAE</v>
      </c>
      <c r="K952" t="str">
        <f>IF(ISERROR(VLOOKUP($A952,'2021_NQC_List-11_13'!$A$2:$T$1532,4,FALSE)),"","NQC")</f>
        <v>NQC</v>
      </c>
      <c r="L952" s="3" t="str">
        <f>IF(ISERROR(VLOOKUP($A952,'2021_NQC_List-11_13'!$A$2:$T$1532,4,FALSE)),"",VLOOKUP($A952,'2021_NQC_List-11_13'!$A$2:$T$1532,18,FALSE))</f>
        <v>FC</v>
      </c>
      <c r="M952">
        <f>IF($K952="NQC",VLOOKUP($A952,'2021_NQC_List-11_13'!$A$2:$T$1532,4,FALSE),0)</f>
        <v>10.4</v>
      </c>
      <c r="N952">
        <f>IF($K952="NQC",VLOOKUP($A952,'2021_NQC_List-11_13'!$A$2:$T$1532,5,FALSE),0)</f>
        <v>0</v>
      </c>
      <c r="O952">
        <f>IF($K952="NQC",VLOOKUP($A952,'2021_NQC_List-11_13'!$A$2:$T$1532,6,FALSE),0)</f>
        <v>0</v>
      </c>
      <c r="P952">
        <f>IF($K952="NQC",VLOOKUP($A952,'2021_NQC_List-11_13'!$A$2:$T$1532,7,FALSE),0)</f>
        <v>12.8</v>
      </c>
      <c r="Q952">
        <f>IF($K952="NQC",VLOOKUP($A952,'2021_NQC_List-11_13'!$A$2:$T$1532,8,FALSE),0)</f>
        <v>12.8</v>
      </c>
      <c r="R952">
        <f>IF($K952="NQC",VLOOKUP($A952,'2021_NQC_List-11_13'!$A$2:$T$1532,9,FALSE),0)</f>
        <v>12.8</v>
      </c>
      <c r="S952">
        <f>IF($K952="NQC",VLOOKUP($A952,'2021_NQC_List-11_13'!$A$2:$T$1532,10,FALSE),0)</f>
        <v>12.8</v>
      </c>
      <c r="T952">
        <f>IF($K952="NQC",VLOOKUP($A952,'2021_NQC_List-11_13'!$A$2:$T$1532,11,FALSE),0)</f>
        <v>12.8</v>
      </c>
      <c r="U952">
        <f>IF($K952="NQC",VLOOKUP($A952,'2021_NQC_List-11_13'!$A$2:$T$1532,12,FALSE),0)</f>
        <v>0</v>
      </c>
      <c r="V952">
        <f>IF($K952="NQC",VLOOKUP($A952,'2021_NQC_List-11_13'!$A$2:$T$1532,13,FALSE),0)</f>
        <v>0</v>
      </c>
      <c r="W952">
        <f>IF($K952="NQC",VLOOKUP($A952,'2021_NQC_List-11_13'!$A$2:$T$1532,14,FALSE),0)</f>
        <v>0</v>
      </c>
      <c r="X952">
        <f>IF($K952="NQC",VLOOKUP($A952,'2021_NQC_List-11_13'!$A$2:$T$1532,15,FALSE),0)</f>
        <v>12.8</v>
      </c>
      <c r="Y952" t="str">
        <f t="shared" si="29"/>
        <v>Hydro-Small Hydro</v>
      </c>
      <c r="AA952" t="s">
        <v>4341</v>
      </c>
    </row>
    <row r="953" spans="1:28" x14ac:dyDescent="0.3">
      <c r="A953" t="str">
        <f>'OASIS-11_26'!E987</f>
        <v>BUTTVL_7_UNIT 1</v>
      </c>
      <c r="B953" t="str">
        <f>'OASIS-11_26'!G987</f>
        <v>BUTT VALLEY HYDRO</v>
      </c>
      <c r="C953" t="str">
        <f>VLOOKUP($A953,'OASIS-11_26'!$E$2:$R$1556,2,FALSE)</f>
        <v>GEN</v>
      </c>
      <c r="D953" s="1">
        <f>VLOOKUP($A953,'OASIS-11_26'!$E$2:$R$1556,11,FALSE)</f>
        <v>21186</v>
      </c>
      <c r="E953" s="3">
        <f t="shared" si="28"/>
        <v>1958</v>
      </c>
      <c r="F953" t="str">
        <f>VLOOKUP($A953,'OASIS-11_26'!$E$2:$R$1556,9,FALSE)</f>
        <v>WATER</v>
      </c>
      <c r="G953" t="str">
        <f>VLOOKUP($A953,'OASIS-11_26'!$E$2:$R$1556,8,FALSE)</f>
        <v>HYDRO</v>
      </c>
      <c r="H953">
        <f>VLOOKUP($A953,'OASIS-11_26'!$E$2:$R$1556,4,FALSE)</f>
        <v>39.5</v>
      </c>
      <c r="I953">
        <f>VLOOKUP($A953,'OASIS-11_26'!$E$2:$R$1556,5,FALSE)</f>
        <v>41</v>
      </c>
      <c r="J953" t="str">
        <f>VLOOKUP($A953,'OASIS-11_26'!$E$2:$R$1556,6,FALSE)</f>
        <v>PGAE</v>
      </c>
      <c r="K953" t="str">
        <f>IF(ISERROR(VLOOKUP($A953,'2021_NQC_List-11_13'!$A$2:$T$1532,4,FALSE)),"","NQC")</f>
        <v>NQC</v>
      </c>
      <c r="L953" s="3" t="str">
        <f>IF(ISERROR(VLOOKUP($A953,'2021_NQC_List-11_13'!$A$2:$T$1532,4,FALSE)),"",VLOOKUP($A953,'2021_NQC_List-11_13'!$A$2:$T$1532,18,FALSE))</f>
        <v>FC</v>
      </c>
      <c r="M953">
        <f>IF($K953="NQC",VLOOKUP($A953,'2021_NQC_List-11_13'!$A$2:$T$1532,4,FALSE),0)</f>
        <v>39.200000000000003</v>
      </c>
      <c r="N953">
        <f>IF($K953="NQC",VLOOKUP($A953,'2021_NQC_List-11_13'!$A$2:$T$1532,5,FALSE),0)</f>
        <v>32</v>
      </c>
      <c r="O953">
        <f>IF($K953="NQC",VLOOKUP($A953,'2021_NQC_List-11_13'!$A$2:$T$1532,6,FALSE),0)</f>
        <v>28.8</v>
      </c>
      <c r="P953">
        <f>IF($K953="NQC",VLOOKUP($A953,'2021_NQC_List-11_13'!$A$2:$T$1532,7,FALSE),0)</f>
        <v>31.6</v>
      </c>
      <c r="Q953">
        <f>IF($K953="NQC",VLOOKUP($A953,'2021_NQC_List-11_13'!$A$2:$T$1532,8,FALSE),0)</f>
        <v>32</v>
      </c>
      <c r="R953">
        <f>IF($K953="NQC",VLOOKUP($A953,'2021_NQC_List-11_13'!$A$2:$T$1532,9,FALSE),0)</f>
        <v>32.799999999999997</v>
      </c>
      <c r="S953">
        <f>IF($K953="NQC",VLOOKUP($A953,'2021_NQC_List-11_13'!$A$2:$T$1532,10,FALSE),0)</f>
        <v>39.5</v>
      </c>
      <c r="T953">
        <f>IF($K953="NQC",VLOOKUP($A953,'2021_NQC_List-11_13'!$A$2:$T$1532,11,FALSE),0)</f>
        <v>32.799999999999997</v>
      </c>
      <c r="U953">
        <f>IF($K953="NQC",VLOOKUP($A953,'2021_NQC_List-11_13'!$A$2:$T$1532,12,FALSE),0)</f>
        <v>39.5</v>
      </c>
      <c r="V953">
        <f>IF($K953="NQC",VLOOKUP($A953,'2021_NQC_List-11_13'!$A$2:$T$1532,13,FALSE),0)</f>
        <v>32.799999999999997</v>
      </c>
      <c r="W953">
        <f>IF($K953="NQC",VLOOKUP($A953,'2021_NQC_List-11_13'!$A$2:$T$1532,14,FALSE),0)</f>
        <v>32</v>
      </c>
      <c r="X953">
        <f>IF($K953="NQC",VLOOKUP($A953,'2021_NQC_List-11_13'!$A$2:$T$1532,15,FALSE),0)</f>
        <v>39.200000000000003</v>
      </c>
      <c r="Y953" t="str">
        <f t="shared" si="29"/>
        <v>Hydro-Large Hydro</v>
      </c>
      <c r="AA953" t="s">
        <v>4341</v>
      </c>
    </row>
    <row r="954" spans="1:28" x14ac:dyDescent="0.3">
      <c r="A954" t="str">
        <f>'OASIS-11_26'!E988</f>
        <v>BLULKE_6_BLUELK</v>
      </c>
      <c r="B954" t="str">
        <f>'OASIS-11_26'!G988</f>
        <v>Blue Lake Power</v>
      </c>
      <c r="C954" t="str">
        <f>VLOOKUP($A954,'OASIS-11_26'!$E$2:$R$1556,2,FALSE)</f>
        <v>GEN</v>
      </c>
      <c r="D954" s="1">
        <f>VLOOKUP($A954,'OASIS-11_26'!$E$2:$R$1556,11,FALSE)</f>
        <v>0</v>
      </c>
      <c r="E954" s="3" t="str">
        <f t="shared" si="28"/>
        <v/>
      </c>
      <c r="F954" t="str">
        <f>VLOOKUP($A954,'OASIS-11_26'!$E$2:$R$1556,9,FALSE)</f>
        <v>BIOMASS</v>
      </c>
      <c r="G954" t="str">
        <f>VLOOKUP($A954,'OASIS-11_26'!$E$2:$R$1556,8,FALSE)</f>
        <v>STEAM</v>
      </c>
      <c r="H954">
        <f>VLOOKUP($A954,'OASIS-11_26'!$E$2:$R$1556,4,FALSE)</f>
        <v>12</v>
      </c>
      <c r="I954">
        <f>VLOOKUP($A954,'OASIS-11_26'!$E$2:$R$1556,5,FALSE)</f>
        <v>13.8</v>
      </c>
      <c r="J954" t="str">
        <f>VLOOKUP($A954,'OASIS-11_26'!$E$2:$R$1556,6,FALSE)</f>
        <v>PGAE</v>
      </c>
      <c r="K954" t="str">
        <f>IF(ISERROR(VLOOKUP($A954,'2021_NQC_List-11_13'!$A$2:$T$1532,4,FALSE)),"","NQC")</f>
        <v/>
      </c>
      <c r="L954" s="3" t="str">
        <f>IF(ISERROR(VLOOKUP($A954,'2021_NQC_List-11_13'!$A$2:$T$1532,4,FALSE)),"",VLOOKUP($A954,'2021_NQC_List-11_13'!$A$2:$T$1532,18,FALSE))</f>
        <v/>
      </c>
      <c r="M954">
        <f>IF($K954="NQC",VLOOKUP($A954,'2021_NQC_List-11_13'!$A$2:$T$1532,4,FALSE),0)</f>
        <v>0</v>
      </c>
      <c r="N954">
        <f>IF($K954="NQC",VLOOKUP($A954,'2021_NQC_List-11_13'!$A$2:$T$1532,5,FALSE),0)</f>
        <v>0</v>
      </c>
      <c r="O954">
        <f>IF($K954="NQC",VLOOKUP($A954,'2021_NQC_List-11_13'!$A$2:$T$1532,6,FALSE),0)</f>
        <v>0</v>
      </c>
      <c r="P954">
        <f>IF($K954="NQC",VLOOKUP($A954,'2021_NQC_List-11_13'!$A$2:$T$1532,7,FALSE),0)</f>
        <v>0</v>
      </c>
      <c r="Q954">
        <f>IF($K954="NQC",VLOOKUP($A954,'2021_NQC_List-11_13'!$A$2:$T$1532,8,FALSE),0)</f>
        <v>0</v>
      </c>
      <c r="R954">
        <f>IF($K954="NQC",VLOOKUP($A954,'2021_NQC_List-11_13'!$A$2:$T$1532,9,FALSE),0)</f>
        <v>0</v>
      </c>
      <c r="S954">
        <f>IF($K954="NQC",VLOOKUP($A954,'2021_NQC_List-11_13'!$A$2:$T$1532,10,FALSE),0)</f>
        <v>0</v>
      </c>
      <c r="T954">
        <f>IF($K954="NQC",VLOOKUP($A954,'2021_NQC_List-11_13'!$A$2:$T$1532,11,FALSE),0)</f>
        <v>0</v>
      </c>
      <c r="U954">
        <f>IF($K954="NQC",VLOOKUP($A954,'2021_NQC_List-11_13'!$A$2:$T$1532,12,FALSE),0)</f>
        <v>0</v>
      </c>
      <c r="V954">
        <f>IF($K954="NQC",VLOOKUP($A954,'2021_NQC_List-11_13'!$A$2:$T$1532,13,FALSE),0)</f>
        <v>0</v>
      </c>
      <c r="W954">
        <f>IF($K954="NQC",VLOOKUP($A954,'2021_NQC_List-11_13'!$A$2:$T$1532,14,FALSE),0)</f>
        <v>0</v>
      </c>
      <c r="X954">
        <f>IF($K954="NQC",VLOOKUP($A954,'2021_NQC_List-11_13'!$A$2:$T$1532,15,FALSE),0)</f>
        <v>0</v>
      </c>
      <c r="Y954" t="str">
        <f t="shared" si="29"/>
        <v>Non-Hydro</v>
      </c>
      <c r="AA954" t="s">
        <v>4341</v>
      </c>
    </row>
    <row r="955" spans="1:28" x14ac:dyDescent="0.3">
      <c r="A955" t="str">
        <f>'OASIS-11_26'!E989</f>
        <v>FRNTBW_6_SOLAR1</v>
      </c>
      <c r="B955" t="str">
        <f>'OASIS-11_26'!G989</f>
        <v>Frontier Solar</v>
      </c>
      <c r="C955" t="str">
        <f>VLOOKUP($A955,'OASIS-11_26'!$E$2:$R$1556,2,FALSE)</f>
        <v>GEN</v>
      </c>
      <c r="D955" s="1">
        <f>VLOOKUP($A955,'OASIS-11_26'!$E$2:$R$1556,11,FALSE)</f>
        <v>43501</v>
      </c>
      <c r="E955" s="3">
        <f t="shared" si="28"/>
        <v>2019</v>
      </c>
      <c r="F955" t="str">
        <f>VLOOKUP($A955,'OASIS-11_26'!$E$2:$R$1556,9,FALSE)</f>
        <v>SUN</v>
      </c>
      <c r="G955" t="str">
        <f>VLOOKUP($A955,'OASIS-11_26'!$E$2:$R$1556,8,FALSE)</f>
        <v>PHOTO VOLTAIC</v>
      </c>
      <c r="H955">
        <f>VLOOKUP($A955,'OASIS-11_26'!$E$2:$R$1556,4,FALSE)</f>
        <v>20</v>
      </c>
      <c r="I955">
        <f>VLOOKUP($A955,'OASIS-11_26'!$E$2:$R$1556,5,FALSE)</f>
        <v>20</v>
      </c>
      <c r="J955" t="str">
        <f>VLOOKUP($A955,'OASIS-11_26'!$E$2:$R$1556,6,FALSE)</f>
        <v>PGAE</v>
      </c>
      <c r="K955" t="str">
        <f>IF(ISERROR(VLOOKUP($A955,'2021_NQC_List-11_13'!$A$2:$T$1532,4,FALSE)),"","NQC")</f>
        <v>NQC</v>
      </c>
      <c r="L955" s="3" t="str">
        <f>IF(ISERROR(VLOOKUP($A955,'2021_NQC_List-11_13'!$A$2:$T$1532,4,FALSE)),"",VLOOKUP($A955,'2021_NQC_List-11_13'!$A$2:$T$1532,18,FALSE))</f>
        <v>FC</v>
      </c>
      <c r="M955">
        <f>IF($K955="NQC",VLOOKUP($A955,'2021_NQC_List-11_13'!$A$2:$T$1532,4,FALSE),0)</f>
        <v>0.8</v>
      </c>
      <c r="N955">
        <f>IF($K955="NQC",VLOOKUP($A955,'2021_NQC_List-11_13'!$A$2:$T$1532,5,FALSE),0)</f>
        <v>0.6</v>
      </c>
      <c r="O955">
        <f>IF($K955="NQC",VLOOKUP($A955,'2021_NQC_List-11_13'!$A$2:$T$1532,6,FALSE),0)</f>
        <v>3.6</v>
      </c>
      <c r="P955">
        <f>IF($K955="NQC",VLOOKUP($A955,'2021_NQC_List-11_13'!$A$2:$T$1532,7,FALSE),0)</f>
        <v>3</v>
      </c>
      <c r="Q955">
        <f>IF($K955="NQC",VLOOKUP($A955,'2021_NQC_List-11_13'!$A$2:$T$1532,8,FALSE),0)</f>
        <v>3.2</v>
      </c>
      <c r="R955">
        <f>IF($K955="NQC",VLOOKUP($A955,'2021_NQC_List-11_13'!$A$2:$T$1532,9,FALSE),0)</f>
        <v>6.2</v>
      </c>
      <c r="S955">
        <f>IF($K955="NQC",VLOOKUP($A955,'2021_NQC_List-11_13'!$A$2:$T$1532,10,FALSE),0)</f>
        <v>7.8</v>
      </c>
      <c r="T955">
        <f>IF($K955="NQC",VLOOKUP($A955,'2021_NQC_List-11_13'!$A$2:$T$1532,11,FALSE),0)</f>
        <v>5.4</v>
      </c>
      <c r="U955">
        <f>IF($K955="NQC",VLOOKUP($A955,'2021_NQC_List-11_13'!$A$2:$T$1532,12,FALSE),0)</f>
        <v>2.8</v>
      </c>
      <c r="V955">
        <f>IF($K955="NQC",VLOOKUP($A955,'2021_NQC_List-11_13'!$A$2:$T$1532,13,FALSE),0)</f>
        <v>0.4</v>
      </c>
      <c r="W955">
        <f>IF($K955="NQC",VLOOKUP($A955,'2021_NQC_List-11_13'!$A$2:$T$1532,14,FALSE),0)</f>
        <v>0.4</v>
      </c>
      <c r="X955">
        <f>IF($K955="NQC",VLOOKUP($A955,'2021_NQC_List-11_13'!$A$2:$T$1532,15,FALSE),0)</f>
        <v>0</v>
      </c>
      <c r="Y955" t="str">
        <f t="shared" si="29"/>
        <v>Non-Hydro</v>
      </c>
      <c r="AA955" t="s">
        <v>4341</v>
      </c>
    </row>
    <row r="956" spans="1:28" x14ac:dyDescent="0.3">
      <c r="A956" t="str">
        <f>'OASIS-11_26'!E990</f>
        <v>TUPMAN_1_BIOGAS</v>
      </c>
      <c r="B956" t="str">
        <f>'OASIS-11_26'!G990</f>
        <v>ABEC Bidart-Stockale #1</v>
      </c>
      <c r="C956" t="str">
        <f>VLOOKUP($A956,'OASIS-11_26'!$E$2:$R$1556,2,FALSE)</f>
        <v>GEN</v>
      </c>
      <c r="D956" s="1">
        <f>VLOOKUP($A956,'OASIS-11_26'!$E$2:$R$1556,11,FALSE)</f>
        <v>41353</v>
      </c>
      <c r="E956" s="3">
        <f t="shared" si="28"/>
        <v>2013</v>
      </c>
      <c r="F956" t="str">
        <f>VLOOKUP($A956,'OASIS-11_26'!$E$2:$R$1556,9,FALSE)</f>
        <v>BIOGAS</v>
      </c>
      <c r="G956" t="str">
        <f>VLOOKUP($A956,'OASIS-11_26'!$E$2:$R$1556,8,FALSE)</f>
        <v>RECIPROCATING ENGINE</v>
      </c>
      <c r="H956">
        <f>VLOOKUP($A956,'OASIS-11_26'!$E$2:$R$1556,4,FALSE)</f>
        <v>0.6</v>
      </c>
      <c r="I956">
        <f>VLOOKUP($A956,'OASIS-11_26'!$E$2:$R$1556,5,FALSE)</f>
        <v>0.6</v>
      </c>
      <c r="J956" t="str">
        <f>VLOOKUP($A956,'OASIS-11_26'!$E$2:$R$1556,6,FALSE)</f>
        <v>PGAE</v>
      </c>
      <c r="K956" t="str">
        <f>IF(ISERROR(VLOOKUP($A956,'2021_NQC_List-11_13'!$A$2:$T$1532,4,FALSE)),"","NQC")</f>
        <v>NQC</v>
      </c>
      <c r="L956" s="3" t="str">
        <f>IF(ISERROR(VLOOKUP($A956,'2021_NQC_List-11_13'!$A$2:$T$1532,4,FALSE)),"",VLOOKUP($A956,'2021_NQC_List-11_13'!$A$2:$T$1532,18,FALSE))</f>
        <v>FC</v>
      </c>
      <c r="M956">
        <f>IF($K956="NQC",VLOOKUP($A956,'2021_NQC_List-11_13'!$A$2:$T$1532,4,FALSE),0)</f>
        <v>0.28000000000000003</v>
      </c>
      <c r="N956">
        <f>IF($K956="NQC",VLOOKUP($A956,'2021_NQC_List-11_13'!$A$2:$T$1532,5,FALSE),0)</f>
        <v>0.27</v>
      </c>
      <c r="O956">
        <f>IF($K956="NQC",VLOOKUP($A956,'2021_NQC_List-11_13'!$A$2:$T$1532,6,FALSE),0)</f>
        <v>0.31</v>
      </c>
      <c r="P956">
        <f>IF($K956="NQC",VLOOKUP($A956,'2021_NQC_List-11_13'!$A$2:$T$1532,7,FALSE),0)</f>
        <v>0.3</v>
      </c>
      <c r="Q956">
        <f>IF($K956="NQC",VLOOKUP($A956,'2021_NQC_List-11_13'!$A$2:$T$1532,8,FALSE),0)</f>
        <v>0.32</v>
      </c>
      <c r="R956">
        <f>IF($K956="NQC",VLOOKUP($A956,'2021_NQC_List-11_13'!$A$2:$T$1532,9,FALSE),0)</f>
        <v>0.3</v>
      </c>
      <c r="S956">
        <f>IF($K956="NQC",VLOOKUP($A956,'2021_NQC_List-11_13'!$A$2:$T$1532,10,FALSE),0)</f>
        <v>0.28999999999999998</v>
      </c>
      <c r="T956">
        <f>IF($K956="NQC",VLOOKUP($A956,'2021_NQC_List-11_13'!$A$2:$T$1532,11,FALSE),0)</f>
        <v>0.3</v>
      </c>
      <c r="U956">
        <f>IF($K956="NQC",VLOOKUP($A956,'2021_NQC_List-11_13'!$A$2:$T$1532,12,FALSE),0)</f>
        <v>0.26</v>
      </c>
      <c r="V956">
        <f>IF($K956="NQC",VLOOKUP($A956,'2021_NQC_List-11_13'!$A$2:$T$1532,13,FALSE),0)</f>
        <v>0.27</v>
      </c>
      <c r="W956">
        <f>IF($K956="NQC",VLOOKUP($A956,'2021_NQC_List-11_13'!$A$2:$T$1532,14,FALSE),0)</f>
        <v>0.23</v>
      </c>
      <c r="X956">
        <f>IF($K956="NQC",VLOOKUP($A956,'2021_NQC_List-11_13'!$A$2:$T$1532,15,FALSE),0)</f>
        <v>0.22</v>
      </c>
      <c r="Y956" t="str">
        <f t="shared" si="29"/>
        <v>Non-Hydro</v>
      </c>
      <c r="AA956" t="s">
        <v>4341</v>
      </c>
    </row>
    <row r="957" spans="1:28" x14ac:dyDescent="0.3">
      <c r="A957" t="str">
        <f>'OASIS-11_26'!E991</f>
        <v>WISHON_6_UNITS</v>
      </c>
      <c r="B957" t="str">
        <f>'OASIS-11_26'!G991</f>
        <v>Wishon/San Joaquin  #1-A AGGREGATE</v>
      </c>
      <c r="C957" t="str">
        <f>VLOOKUP($A957,'OASIS-11_26'!$E$2:$R$1556,2,FALSE)</f>
        <v>GEN</v>
      </c>
      <c r="D957" s="1">
        <f>VLOOKUP($A957,'OASIS-11_26'!$E$2:$R$1556,11,FALSE)</f>
        <v>3654</v>
      </c>
      <c r="E957" s="3">
        <f t="shared" si="28"/>
        <v>1910</v>
      </c>
      <c r="F957" t="str">
        <f>VLOOKUP($A957,'OASIS-11_26'!$E$2:$R$1556,9,FALSE)</f>
        <v>WATER</v>
      </c>
      <c r="G957" t="str">
        <f>VLOOKUP($A957,'OASIS-11_26'!$E$2:$R$1556,8,FALSE)</f>
        <v>HYDRO</v>
      </c>
      <c r="H957">
        <f>VLOOKUP($A957,'OASIS-11_26'!$E$2:$R$1556,4,FALSE)</f>
        <v>18.399999999999999</v>
      </c>
      <c r="I957">
        <f>VLOOKUP($A957,'OASIS-11_26'!$E$2:$R$1556,5,FALSE)</f>
        <v>0</v>
      </c>
      <c r="J957" t="str">
        <f>VLOOKUP($A957,'OASIS-11_26'!$E$2:$R$1556,6,FALSE)</f>
        <v>PGAE</v>
      </c>
      <c r="K957" t="str">
        <f>IF(ISERROR(VLOOKUP($A957,'2021_NQC_List-11_13'!$A$2:$T$1532,4,FALSE)),"","NQC")</f>
        <v>NQC</v>
      </c>
      <c r="L957" s="3" t="str">
        <f>IF(ISERROR(VLOOKUP($A957,'2021_NQC_List-11_13'!$A$2:$T$1532,4,FALSE)),"",VLOOKUP($A957,'2021_NQC_List-11_13'!$A$2:$T$1532,18,FALSE))</f>
        <v>FC</v>
      </c>
      <c r="M957">
        <f>IF($K957="NQC",VLOOKUP($A957,'2021_NQC_List-11_13'!$A$2:$T$1532,4,FALSE),0)</f>
        <v>2</v>
      </c>
      <c r="N957">
        <f>IF($K957="NQC",VLOOKUP($A957,'2021_NQC_List-11_13'!$A$2:$T$1532,5,FALSE),0)</f>
        <v>2.57</v>
      </c>
      <c r="O957">
        <f>IF($K957="NQC",VLOOKUP($A957,'2021_NQC_List-11_13'!$A$2:$T$1532,6,FALSE),0)</f>
        <v>5.3</v>
      </c>
      <c r="P957">
        <f>IF($K957="NQC",VLOOKUP($A957,'2021_NQC_List-11_13'!$A$2:$T$1532,7,FALSE),0)</f>
        <v>5.0599999999999996</v>
      </c>
      <c r="Q957">
        <f>IF($K957="NQC",VLOOKUP($A957,'2021_NQC_List-11_13'!$A$2:$T$1532,8,FALSE),0)</f>
        <v>1.1000000000000001</v>
      </c>
      <c r="R957">
        <f>IF($K957="NQC",VLOOKUP($A957,'2021_NQC_List-11_13'!$A$2:$T$1532,9,FALSE),0)</f>
        <v>0.64</v>
      </c>
      <c r="S957">
        <f>IF($K957="NQC",VLOOKUP($A957,'2021_NQC_List-11_13'!$A$2:$T$1532,10,FALSE),0)</f>
        <v>0</v>
      </c>
      <c r="T957">
        <f>IF($K957="NQC",VLOOKUP($A957,'2021_NQC_List-11_13'!$A$2:$T$1532,11,FALSE),0)</f>
        <v>0</v>
      </c>
      <c r="U957">
        <f>IF($K957="NQC",VLOOKUP($A957,'2021_NQC_List-11_13'!$A$2:$T$1532,12,FALSE),0)</f>
        <v>0</v>
      </c>
      <c r="V957">
        <f>IF($K957="NQC",VLOOKUP($A957,'2021_NQC_List-11_13'!$A$2:$T$1532,13,FALSE),0)</f>
        <v>7.08</v>
      </c>
      <c r="W957">
        <f>IF($K957="NQC",VLOOKUP($A957,'2021_NQC_List-11_13'!$A$2:$T$1532,14,FALSE),0)</f>
        <v>6.56</v>
      </c>
      <c r="X957">
        <f>IF($K957="NQC",VLOOKUP($A957,'2021_NQC_List-11_13'!$A$2:$T$1532,15,FALSE),0)</f>
        <v>2</v>
      </c>
      <c r="Y957" t="str">
        <f t="shared" si="29"/>
        <v>Hydro-Small Hydro</v>
      </c>
      <c r="AA957" t="s">
        <v>4341</v>
      </c>
    </row>
    <row r="958" spans="1:28" x14ac:dyDescent="0.3">
      <c r="A958" t="str">
        <f>'OASIS-11_26'!E992</f>
        <v>CASTVL_2_FCELL</v>
      </c>
      <c r="B958" t="str">
        <f>'OASIS-11_26'!G992</f>
        <v>PGE CSUEB Hayward Fuel Cell</v>
      </c>
      <c r="C958" t="str">
        <f>VLOOKUP($A958,'OASIS-11_26'!$E$2:$R$1556,2,FALSE)</f>
        <v>GEN</v>
      </c>
      <c r="D958" s="1">
        <f>VLOOKUP($A958,'OASIS-11_26'!$E$2:$R$1556,11,FALSE)</f>
        <v>40813</v>
      </c>
      <c r="E958" s="3">
        <f t="shared" si="28"/>
        <v>2011</v>
      </c>
      <c r="F958" t="str">
        <f>VLOOKUP($A958,'OASIS-11_26'!$E$2:$R$1556,9,FALSE)</f>
        <v>NATURAL GAS</v>
      </c>
      <c r="G958" t="str">
        <f>VLOOKUP($A958,'OASIS-11_26'!$E$2:$R$1556,8,FALSE)</f>
        <v>OTHER</v>
      </c>
      <c r="H958">
        <f>VLOOKUP($A958,'OASIS-11_26'!$E$2:$R$1556,4,FALSE)</f>
        <v>1.4</v>
      </c>
      <c r="I958">
        <f>VLOOKUP($A958,'OASIS-11_26'!$E$2:$R$1556,5,FALSE)</f>
        <v>1.5</v>
      </c>
      <c r="J958" t="str">
        <f>VLOOKUP($A958,'OASIS-11_26'!$E$2:$R$1556,6,FALSE)</f>
        <v>PGAE</v>
      </c>
      <c r="K958" t="str">
        <f>IF(ISERROR(VLOOKUP($A958,'2021_NQC_List-11_13'!$A$2:$T$1532,4,FALSE)),"","NQC")</f>
        <v/>
      </c>
      <c r="L958" s="3" t="str">
        <f>IF(ISERROR(VLOOKUP($A958,'2021_NQC_List-11_13'!$A$2:$T$1532,4,FALSE)),"",VLOOKUP($A958,'2021_NQC_List-11_13'!$A$2:$T$1532,18,FALSE))</f>
        <v/>
      </c>
      <c r="M958">
        <f>IF($K958="NQC",VLOOKUP($A958,'2021_NQC_List-11_13'!$A$2:$T$1532,4,FALSE),0)</f>
        <v>0</v>
      </c>
      <c r="N958">
        <f>IF($K958="NQC",VLOOKUP($A958,'2021_NQC_List-11_13'!$A$2:$T$1532,5,FALSE),0)</f>
        <v>0</v>
      </c>
      <c r="O958">
        <f>IF($K958="NQC",VLOOKUP($A958,'2021_NQC_List-11_13'!$A$2:$T$1532,6,FALSE),0)</f>
        <v>0</v>
      </c>
      <c r="P958">
        <f>IF($K958="NQC",VLOOKUP($A958,'2021_NQC_List-11_13'!$A$2:$T$1532,7,FALSE),0)</f>
        <v>0</v>
      </c>
      <c r="Q958">
        <f>IF($K958="NQC",VLOOKUP($A958,'2021_NQC_List-11_13'!$A$2:$T$1532,8,FALSE),0)</f>
        <v>0</v>
      </c>
      <c r="R958">
        <f>IF($K958="NQC",VLOOKUP($A958,'2021_NQC_List-11_13'!$A$2:$T$1532,9,FALSE),0)</f>
        <v>0</v>
      </c>
      <c r="S958">
        <f>IF($K958="NQC",VLOOKUP($A958,'2021_NQC_List-11_13'!$A$2:$T$1532,10,FALSE),0)</f>
        <v>0</v>
      </c>
      <c r="T958">
        <f>IF($K958="NQC",VLOOKUP($A958,'2021_NQC_List-11_13'!$A$2:$T$1532,11,FALSE),0)</f>
        <v>0</v>
      </c>
      <c r="U958">
        <f>IF($K958="NQC",VLOOKUP($A958,'2021_NQC_List-11_13'!$A$2:$T$1532,12,FALSE),0)</f>
        <v>0</v>
      </c>
      <c r="V958">
        <f>IF($K958="NQC",VLOOKUP($A958,'2021_NQC_List-11_13'!$A$2:$T$1532,13,FALSE),0)</f>
        <v>0</v>
      </c>
      <c r="W958">
        <f>IF($K958="NQC",VLOOKUP($A958,'2021_NQC_List-11_13'!$A$2:$T$1532,14,FALSE),0)</f>
        <v>0</v>
      </c>
      <c r="X958">
        <f>IF($K958="NQC",VLOOKUP($A958,'2021_NQC_List-11_13'!$A$2:$T$1532,15,FALSE),0)</f>
        <v>0</v>
      </c>
      <c r="Y958" t="str">
        <f t="shared" si="29"/>
        <v>Non-Hydro</v>
      </c>
      <c r="AA958" t="s">
        <v>4341</v>
      </c>
    </row>
    <row r="959" spans="1:28" x14ac:dyDescent="0.3">
      <c r="A959" t="str">
        <f>'OASIS-11_26'!E993</f>
        <v>GYSRVL_7_WSPRNG</v>
      </c>
      <c r="B959" t="str">
        <f>'OASIS-11_26'!G993</f>
        <v>Warm Springs Hydro</v>
      </c>
      <c r="C959" t="str">
        <f>VLOOKUP($A959,'OASIS-11_26'!$E$2:$R$1556,2,FALSE)</f>
        <v>GEN</v>
      </c>
      <c r="D959" s="1">
        <f>VLOOKUP($A959,'OASIS-11_26'!$E$2:$R$1556,11,FALSE)</f>
        <v>32499</v>
      </c>
      <c r="E959" s="3">
        <f t="shared" si="28"/>
        <v>1988</v>
      </c>
      <c r="F959" t="str">
        <f>VLOOKUP($A959,'OASIS-11_26'!$E$2:$R$1556,9,FALSE)</f>
        <v>WATER</v>
      </c>
      <c r="G959" t="str">
        <f>VLOOKUP($A959,'OASIS-11_26'!$E$2:$R$1556,8,FALSE)</f>
        <v>HYDRO</v>
      </c>
      <c r="H959">
        <f>VLOOKUP($A959,'OASIS-11_26'!$E$2:$R$1556,4,FALSE)</f>
        <v>3.75</v>
      </c>
      <c r="I959">
        <f>VLOOKUP($A959,'OASIS-11_26'!$E$2:$R$1556,5,FALSE)</f>
        <v>3.8</v>
      </c>
      <c r="J959" t="str">
        <f>VLOOKUP($A959,'OASIS-11_26'!$E$2:$R$1556,6,FALSE)</f>
        <v>PGAE</v>
      </c>
      <c r="K959" t="str">
        <f>IF(ISERROR(VLOOKUP($A959,'2021_NQC_List-11_13'!$A$2:$T$1532,4,FALSE)),"","NQC")</f>
        <v>NQC</v>
      </c>
      <c r="L959" s="3" t="str">
        <f>IF(ISERROR(VLOOKUP($A959,'2021_NQC_List-11_13'!$A$2:$T$1532,4,FALSE)),"",VLOOKUP($A959,'2021_NQC_List-11_13'!$A$2:$T$1532,18,FALSE))</f>
        <v>FC</v>
      </c>
      <c r="M959">
        <f>IF($K959="NQC",VLOOKUP($A959,'2021_NQC_List-11_13'!$A$2:$T$1532,4,FALSE),0)</f>
        <v>1.79</v>
      </c>
      <c r="N959">
        <f>IF($K959="NQC",VLOOKUP($A959,'2021_NQC_List-11_13'!$A$2:$T$1532,5,FALSE),0)</f>
        <v>1.71</v>
      </c>
      <c r="O959">
        <f>IF($K959="NQC",VLOOKUP($A959,'2021_NQC_List-11_13'!$A$2:$T$1532,6,FALSE),0)</f>
        <v>1.59</v>
      </c>
      <c r="P959">
        <f>IF($K959="NQC",VLOOKUP($A959,'2021_NQC_List-11_13'!$A$2:$T$1532,7,FALSE),0)</f>
        <v>1.62</v>
      </c>
      <c r="Q959">
        <f>IF($K959="NQC",VLOOKUP($A959,'2021_NQC_List-11_13'!$A$2:$T$1532,8,FALSE),0)</f>
        <v>1.74</v>
      </c>
      <c r="R959">
        <f>IF($K959="NQC",VLOOKUP($A959,'2021_NQC_List-11_13'!$A$2:$T$1532,9,FALSE),0)</f>
        <v>1.61</v>
      </c>
      <c r="S959">
        <f>IF($K959="NQC",VLOOKUP($A959,'2021_NQC_List-11_13'!$A$2:$T$1532,10,FALSE),0)</f>
        <v>1.57</v>
      </c>
      <c r="T959">
        <f>IF($K959="NQC",VLOOKUP($A959,'2021_NQC_List-11_13'!$A$2:$T$1532,11,FALSE),0)</f>
        <v>1.48</v>
      </c>
      <c r="U959">
        <f>IF($K959="NQC",VLOOKUP($A959,'2021_NQC_List-11_13'!$A$2:$T$1532,12,FALSE),0)</f>
        <v>1.43</v>
      </c>
      <c r="V959">
        <f>IF($K959="NQC",VLOOKUP($A959,'2021_NQC_List-11_13'!$A$2:$T$1532,13,FALSE),0)</f>
        <v>1.62</v>
      </c>
      <c r="W959">
        <f>IF($K959="NQC",VLOOKUP($A959,'2021_NQC_List-11_13'!$A$2:$T$1532,14,FALSE),0)</f>
        <v>1.35</v>
      </c>
      <c r="X959">
        <f>IF($K959="NQC",VLOOKUP($A959,'2021_NQC_List-11_13'!$A$2:$T$1532,15,FALSE),0)</f>
        <v>1.75</v>
      </c>
      <c r="Y959" t="str">
        <f t="shared" si="29"/>
        <v>Hydro-Small Hydro</v>
      </c>
      <c r="AA959" t="s">
        <v>4341</v>
      </c>
    </row>
    <row r="960" spans="1:28" x14ac:dyDescent="0.3">
      <c r="A960" t="str">
        <f>'OASIS-11_26'!E994</f>
        <v>SCEC_1_PDRP181</v>
      </c>
      <c r="B960" t="str">
        <f>'OASIS-11_26'!G994</f>
        <v>SCEC_1_PDRP181</v>
      </c>
      <c r="C960" t="str">
        <f>VLOOKUP($A960,'OASIS-11_26'!$E$2:$R$1556,2,FALSE)</f>
        <v>GEN</v>
      </c>
      <c r="D960" s="1">
        <f>VLOOKUP($A960,'OASIS-11_26'!$E$2:$R$1556,11,FALSE)</f>
        <v>0</v>
      </c>
      <c r="E960" s="3" t="str">
        <f t="shared" si="28"/>
        <v/>
      </c>
      <c r="F960" t="str">
        <f>VLOOKUP($A960,'OASIS-11_26'!$E$2:$R$1556,9,FALSE)</f>
        <v>OTHER</v>
      </c>
      <c r="G960" t="str">
        <f>VLOOKUP($A960,'OASIS-11_26'!$E$2:$R$1556,8,FALSE)</f>
        <v>OTHER</v>
      </c>
      <c r="H960">
        <f>VLOOKUP($A960,'OASIS-11_26'!$E$2:$R$1556,4,FALSE)</f>
        <v>0.99</v>
      </c>
      <c r="I960">
        <f>VLOOKUP($A960,'OASIS-11_26'!$E$2:$R$1556,5,FALSE)</f>
        <v>0</v>
      </c>
      <c r="J960" t="str">
        <f>VLOOKUP($A960,'OASIS-11_26'!$E$2:$R$1556,6,FALSE)</f>
        <v>SCE</v>
      </c>
      <c r="K960" t="str">
        <f>IF(ISERROR(VLOOKUP($A960,'2021_NQC_List-11_13'!$A$2:$T$1532,4,FALSE)),"","NQC")</f>
        <v/>
      </c>
      <c r="L960" s="3" t="str">
        <f>IF(ISERROR(VLOOKUP($A960,'2021_NQC_List-11_13'!$A$2:$T$1532,4,FALSE)),"",VLOOKUP($A960,'2021_NQC_List-11_13'!$A$2:$T$1532,18,FALSE))</f>
        <v/>
      </c>
      <c r="M960">
        <f>IF($K960="NQC",VLOOKUP($A960,'2021_NQC_List-11_13'!$A$2:$T$1532,4,FALSE),0)</f>
        <v>0</v>
      </c>
      <c r="N960">
        <f>IF($K960="NQC",VLOOKUP($A960,'2021_NQC_List-11_13'!$A$2:$T$1532,5,FALSE),0)</f>
        <v>0</v>
      </c>
      <c r="O960">
        <f>IF($K960="NQC",VLOOKUP($A960,'2021_NQC_List-11_13'!$A$2:$T$1532,6,FALSE),0)</f>
        <v>0</v>
      </c>
      <c r="P960">
        <f>IF($K960="NQC",VLOOKUP($A960,'2021_NQC_List-11_13'!$A$2:$T$1532,7,FALSE),0)</f>
        <v>0</v>
      </c>
      <c r="Q960">
        <f>IF($K960="NQC",VLOOKUP($A960,'2021_NQC_List-11_13'!$A$2:$T$1532,8,FALSE),0)</f>
        <v>0</v>
      </c>
      <c r="R960">
        <f>IF($K960="NQC",VLOOKUP($A960,'2021_NQC_List-11_13'!$A$2:$T$1532,9,FALSE),0)</f>
        <v>0</v>
      </c>
      <c r="S960">
        <f>IF($K960="NQC",VLOOKUP($A960,'2021_NQC_List-11_13'!$A$2:$T$1532,10,FALSE),0)</f>
        <v>0</v>
      </c>
      <c r="T960">
        <f>IF($K960="NQC",VLOOKUP($A960,'2021_NQC_List-11_13'!$A$2:$T$1532,11,FALSE),0)</f>
        <v>0</v>
      </c>
      <c r="U960">
        <f>IF($K960="NQC",VLOOKUP($A960,'2021_NQC_List-11_13'!$A$2:$T$1532,12,FALSE),0)</f>
        <v>0</v>
      </c>
      <c r="V960">
        <f>IF($K960="NQC",VLOOKUP($A960,'2021_NQC_List-11_13'!$A$2:$T$1532,13,FALSE),0)</f>
        <v>0</v>
      </c>
      <c r="W960">
        <f>IF($K960="NQC",VLOOKUP($A960,'2021_NQC_List-11_13'!$A$2:$T$1532,14,FALSE),0)</f>
        <v>0</v>
      </c>
      <c r="X960">
        <f>IF($K960="NQC",VLOOKUP($A960,'2021_NQC_List-11_13'!$A$2:$T$1532,15,FALSE),0)</f>
        <v>0</v>
      </c>
      <c r="Y960" t="str">
        <f t="shared" si="29"/>
        <v>Non-Hydro</v>
      </c>
      <c r="Z960" t="s">
        <v>4361</v>
      </c>
      <c r="AA960" t="s">
        <v>4341</v>
      </c>
    </row>
    <row r="961" spans="1:28" x14ac:dyDescent="0.3">
      <c r="A961" t="str">
        <f>'OASIS-11_26'!E995</f>
        <v>MALCHQ_7_UNIT 1</v>
      </c>
      <c r="B961" t="str">
        <f>'OASIS-11_26'!G995</f>
        <v>MALACHA HYDRO L.P.</v>
      </c>
      <c r="C961" t="str">
        <f>VLOOKUP($A961,'OASIS-11_26'!$E$2:$R$1556,2,FALSE)</f>
        <v>GEN</v>
      </c>
      <c r="D961" s="1">
        <f>VLOOKUP($A961,'OASIS-11_26'!$E$2:$R$1556,11,FALSE)</f>
        <v>32484</v>
      </c>
      <c r="E961" s="3">
        <f t="shared" si="28"/>
        <v>1988</v>
      </c>
      <c r="F961" t="str">
        <f>VLOOKUP($A961,'OASIS-11_26'!$E$2:$R$1556,9,FALSE)</f>
        <v>WATER</v>
      </c>
      <c r="G961" t="str">
        <f>VLOOKUP($A961,'OASIS-11_26'!$E$2:$R$1556,8,FALSE)</f>
        <v>HYDRO</v>
      </c>
      <c r="H961">
        <f>VLOOKUP($A961,'OASIS-11_26'!$E$2:$R$1556,4,FALSE)</f>
        <v>32.5</v>
      </c>
      <c r="I961">
        <f>VLOOKUP($A961,'OASIS-11_26'!$E$2:$R$1556,5,FALSE)</f>
        <v>32.5</v>
      </c>
      <c r="J961" t="str">
        <f>VLOOKUP($A961,'OASIS-11_26'!$E$2:$R$1556,6,FALSE)</f>
        <v>PGAE</v>
      </c>
      <c r="K961" t="str">
        <f>IF(ISERROR(VLOOKUP($A961,'2021_NQC_List-11_13'!$A$2:$T$1532,4,FALSE)),"","NQC")</f>
        <v>NQC</v>
      </c>
      <c r="L961" s="3" t="str">
        <f>IF(ISERROR(VLOOKUP($A961,'2021_NQC_List-11_13'!$A$2:$T$1532,4,FALSE)),"",VLOOKUP($A961,'2021_NQC_List-11_13'!$A$2:$T$1532,18,FALSE))</f>
        <v>FC</v>
      </c>
      <c r="M961">
        <f>IF($K961="NQC",VLOOKUP($A961,'2021_NQC_List-11_13'!$A$2:$T$1532,4,FALSE),0)</f>
        <v>9.56</v>
      </c>
      <c r="N961">
        <f>IF($K961="NQC",VLOOKUP($A961,'2021_NQC_List-11_13'!$A$2:$T$1532,5,FALSE),0)</f>
        <v>20</v>
      </c>
      <c r="O961">
        <f>IF($K961="NQC",VLOOKUP($A961,'2021_NQC_List-11_13'!$A$2:$T$1532,6,FALSE),0)</f>
        <v>24.15</v>
      </c>
      <c r="P961">
        <f>IF($K961="NQC",VLOOKUP($A961,'2021_NQC_List-11_13'!$A$2:$T$1532,7,FALSE),0)</f>
        <v>26.31</v>
      </c>
      <c r="Q961">
        <f>IF($K961="NQC",VLOOKUP($A961,'2021_NQC_List-11_13'!$A$2:$T$1532,8,FALSE),0)</f>
        <v>16.399999999999999</v>
      </c>
      <c r="R961">
        <f>IF($K961="NQC",VLOOKUP($A961,'2021_NQC_List-11_13'!$A$2:$T$1532,9,FALSE),0)</f>
        <v>8.18</v>
      </c>
      <c r="S961">
        <f>IF($K961="NQC",VLOOKUP($A961,'2021_NQC_List-11_13'!$A$2:$T$1532,10,FALSE),0)</f>
        <v>2.27</v>
      </c>
      <c r="T961">
        <f>IF($K961="NQC",VLOOKUP($A961,'2021_NQC_List-11_13'!$A$2:$T$1532,11,FALSE),0)</f>
        <v>7.0000000000000007E-2</v>
      </c>
      <c r="U961">
        <f>IF($K961="NQC",VLOOKUP($A961,'2021_NQC_List-11_13'!$A$2:$T$1532,12,FALSE),0)</f>
        <v>0</v>
      </c>
      <c r="V961">
        <f>IF($K961="NQC",VLOOKUP($A961,'2021_NQC_List-11_13'!$A$2:$T$1532,13,FALSE),0)</f>
        <v>0</v>
      </c>
      <c r="W961">
        <f>IF($K961="NQC",VLOOKUP($A961,'2021_NQC_List-11_13'!$A$2:$T$1532,14,FALSE),0)</f>
        <v>2.94</v>
      </c>
      <c r="X961">
        <f>IF($K961="NQC",VLOOKUP($A961,'2021_NQC_List-11_13'!$A$2:$T$1532,15,FALSE),0)</f>
        <v>1.72</v>
      </c>
      <c r="Y961" t="str">
        <f t="shared" si="29"/>
        <v>Hydro-Large Hydro</v>
      </c>
      <c r="AA961" t="s">
        <v>4341</v>
      </c>
    </row>
    <row r="962" spans="1:28" x14ac:dyDescent="0.3">
      <c r="A962" t="str">
        <f>'OASIS-11_26'!E996</f>
        <v>JAWBNE_2_SRWND</v>
      </c>
      <c r="B962" t="str">
        <f>'OASIS-11_26'!G996</f>
        <v>Sky River</v>
      </c>
      <c r="C962" t="str">
        <f>VLOOKUP($A962,'OASIS-11_26'!$E$2:$R$1556,2,FALSE)</f>
        <v>GEN</v>
      </c>
      <c r="D962" s="1">
        <f>VLOOKUP($A962,'OASIS-11_26'!$E$2:$R$1556,11,FALSE)</f>
        <v>41254</v>
      </c>
      <c r="E962" s="3">
        <f t="shared" ref="E962:E1025" si="30">IF(YEAR(D962)&lt;&gt;1900,YEAR(D962),"")</f>
        <v>2012</v>
      </c>
      <c r="F962" t="str">
        <f>VLOOKUP($A962,'OASIS-11_26'!$E$2:$R$1556,9,FALSE)</f>
        <v>WIND</v>
      </c>
      <c r="G962" t="str">
        <f>VLOOKUP($A962,'OASIS-11_26'!$E$2:$R$1556,8,FALSE)</f>
        <v>WIND</v>
      </c>
      <c r="H962">
        <f>VLOOKUP($A962,'OASIS-11_26'!$E$2:$R$1556,4,FALSE)</f>
        <v>77</v>
      </c>
      <c r="I962">
        <f>VLOOKUP($A962,'OASIS-11_26'!$E$2:$R$1556,5,FALSE)</f>
        <v>77</v>
      </c>
      <c r="J962" t="str">
        <f>VLOOKUP($A962,'OASIS-11_26'!$E$2:$R$1556,6,FALSE)</f>
        <v>SCE</v>
      </c>
      <c r="K962" t="str">
        <f>IF(ISERROR(VLOOKUP($A962,'2021_NQC_List-11_13'!$A$2:$T$1532,4,FALSE)),"","NQC")</f>
        <v>NQC</v>
      </c>
      <c r="L962" s="3" t="str">
        <f>IF(ISERROR(VLOOKUP($A962,'2021_NQC_List-11_13'!$A$2:$T$1532,4,FALSE)),"",VLOOKUP($A962,'2021_NQC_List-11_13'!$A$2:$T$1532,18,FALSE))</f>
        <v>FC</v>
      </c>
      <c r="M962">
        <f>IF($K962="NQC",VLOOKUP($A962,'2021_NQC_List-11_13'!$A$2:$T$1532,4,FALSE),0)</f>
        <v>10.78</v>
      </c>
      <c r="N962">
        <f>IF($K962="NQC",VLOOKUP($A962,'2021_NQC_List-11_13'!$A$2:$T$1532,5,FALSE),0)</f>
        <v>9.24</v>
      </c>
      <c r="O962">
        <f>IF($K962="NQC",VLOOKUP($A962,'2021_NQC_List-11_13'!$A$2:$T$1532,6,FALSE),0)</f>
        <v>21.56</v>
      </c>
      <c r="P962">
        <f>IF($K962="NQC",VLOOKUP($A962,'2021_NQC_List-11_13'!$A$2:$T$1532,7,FALSE),0)</f>
        <v>19.25</v>
      </c>
      <c r="Q962">
        <f>IF($K962="NQC",VLOOKUP($A962,'2021_NQC_List-11_13'!$A$2:$T$1532,8,FALSE),0)</f>
        <v>19.25</v>
      </c>
      <c r="R962">
        <f>IF($K962="NQC",VLOOKUP($A962,'2021_NQC_List-11_13'!$A$2:$T$1532,9,FALSE),0)</f>
        <v>25.41</v>
      </c>
      <c r="S962">
        <f>IF($K962="NQC",VLOOKUP($A962,'2021_NQC_List-11_13'!$A$2:$T$1532,10,FALSE),0)</f>
        <v>17.71</v>
      </c>
      <c r="T962">
        <f>IF($K962="NQC",VLOOKUP($A962,'2021_NQC_List-11_13'!$A$2:$T$1532,11,FALSE),0)</f>
        <v>16.170000000000002</v>
      </c>
      <c r="U962">
        <f>IF($K962="NQC",VLOOKUP($A962,'2021_NQC_List-11_13'!$A$2:$T$1532,12,FALSE),0)</f>
        <v>11.55</v>
      </c>
      <c r="V962">
        <f>IF($K962="NQC",VLOOKUP($A962,'2021_NQC_List-11_13'!$A$2:$T$1532,13,FALSE),0)</f>
        <v>6.16</v>
      </c>
      <c r="W962">
        <f>IF($K962="NQC",VLOOKUP($A962,'2021_NQC_List-11_13'!$A$2:$T$1532,14,FALSE),0)</f>
        <v>9.24</v>
      </c>
      <c r="X962">
        <f>IF($K962="NQC",VLOOKUP($A962,'2021_NQC_List-11_13'!$A$2:$T$1532,15,FALSE),0)</f>
        <v>10.01</v>
      </c>
      <c r="Y962" t="str">
        <f t="shared" ref="Y962:Y1025" si="31">IF($G962="Pumped Storage","Hydro-Pumped Storage",IF($G962="Pump","Hydro-Pump",IF($F962&lt;&gt;"Water","Non-Hydro",IF($H962&gt;30,"Hydro-Large Hydro","Hydro-Small Hydro"))))</f>
        <v>Non-Hydro</v>
      </c>
      <c r="AA962" t="s">
        <v>4341</v>
      </c>
    </row>
    <row r="963" spans="1:28" x14ac:dyDescent="0.3">
      <c r="A963" t="str">
        <f>'OASIS-11_26'!E997</f>
        <v>NCPA_7_GP2UN3</v>
      </c>
      <c r="B963" t="str">
        <f>'OASIS-11_26'!G997</f>
        <v>NCPA GEO PLANT 2 UNIT 3</v>
      </c>
      <c r="C963" t="str">
        <f>VLOOKUP($A963,'OASIS-11_26'!$E$2:$R$1556,2,FALSE)</f>
        <v>GEN</v>
      </c>
      <c r="D963" s="1">
        <f>VLOOKUP($A963,'OASIS-11_26'!$E$2:$R$1556,11,FALSE)</f>
        <v>31048</v>
      </c>
      <c r="E963" s="3">
        <f t="shared" si="30"/>
        <v>1985</v>
      </c>
      <c r="F963" t="str">
        <f>VLOOKUP($A963,'OASIS-11_26'!$E$2:$R$1556,9,FALSE)</f>
        <v>GEOTHERMAL</v>
      </c>
      <c r="G963" t="str">
        <f>VLOOKUP($A963,'OASIS-11_26'!$E$2:$R$1556,8,FALSE)</f>
        <v>STEAM</v>
      </c>
      <c r="H963">
        <f>VLOOKUP($A963,'OASIS-11_26'!$E$2:$R$1556,4,FALSE)</f>
        <v>42.42</v>
      </c>
      <c r="I963">
        <f>VLOOKUP($A963,'OASIS-11_26'!$E$2:$R$1556,5,FALSE)</f>
        <v>55</v>
      </c>
      <c r="J963" t="str">
        <f>VLOOKUP($A963,'OASIS-11_26'!$E$2:$R$1556,6,FALSE)</f>
        <v>PGAE</v>
      </c>
      <c r="K963" t="str">
        <f>IF(ISERROR(VLOOKUP($A963,'2021_NQC_List-11_13'!$A$2:$T$1532,4,FALSE)),"","NQC")</f>
        <v>NQC</v>
      </c>
      <c r="L963" s="3" t="str">
        <f>IF(ISERROR(VLOOKUP($A963,'2021_NQC_List-11_13'!$A$2:$T$1532,4,FALSE)),"",VLOOKUP($A963,'2021_NQC_List-11_13'!$A$2:$T$1532,18,FALSE))</f>
        <v>FC</v>
      </c>
      <c r="M963">
        <f>IF($K963="NQC",VLOOKUP($A963,'2021_NQC_List-11_13'!$A$2:$T$1532,4,FALSE),0)</f>
        <v>0</v>
      </c>
      <c r="N963">
        <f>IF($K963="NQC",VLOOKUP($A963,'2021_NQC_List-11_13'!$A$2:$T$1532,5,FALSE),0)</f>
        <v>0</v>
      </c>
      <c r="O963">
        <f>IF($K963="NQC",VLOOKUP($A963,'2021_NQC_List-11_13'!$A$2:$T$1532,6,FALSE),0)</f>
        <v>0</v>
      </c>
      <c r="P963">
        <f>IF($K963="NQC",VLOOKUP($A963,'2021_NQC_List-11_13'!$A$2:$T$1532,7,FALSE),0)</f>
        <v>0</v>
      </c>
      <c r="Q963">
        <f>IF($K963="NQC",VLOOKUP($A963,'2021_NQC_List-11_13'!$A$2:$T$1532,8,FALSE),0)</f>
        <v>0</v>
      </c>
      <c r="R963">
        <f>IF($K963="NQC",VLOOKUP($A963,'2021_NQC_List-11_13'!$A$2:$T$1532,9,FALSE),0)</f>
        <v>0</v>
      </c>
      <c r="S963">
        <f>IF($K963="NQC",VLOOKUP($A963,'2021_NQC_List-11_13'!$A$2:$T$1532,10,FALSE),0)</f>
        <v>0</v>
      </c>
      <c r="T963">
        <f>IF($K963="NQC",VLOOKUP($A963,'2021_NQC_List-11_13'!$A$2:$T$1532,11,FALSE),0)</f>
        <v>0</v>
      </c>
      <c r="U963">
        <f>IF($K963="NQC",VLOOKUP($A963,'2021_NQC_List-11_13'!$A$2:$T$1532,12,FALSE),0)</f>
        <v>0</v>
      </c>
      <c r="V963">
        <f>IF($K963="NQC",VLOOKUP($A963,'2021_NQC_List-11_13'!$A$2:$T$1532,13,FALSE),0)</f>
        <v>0</v>
      </c>
      <c r="W963">
        <f>IF($K963="NQC",VLOOKUP($A963,'2021_NQC_List-11_13'!$A$2:$T$1532,14,FALSE),0)</f>
        <v>0</v>
      </c>
      <c r="X963">
        <f>IF($K963="NQC",VLOOKUP($A963,'2021_NQC_List-11_13'!$A$2:$T$1532,15,FALSE),0)</f>
        <v>0</v>
      </c>
      <c r="Y963" t="str">
        <f t="shared" si="31"/>
        <v>Non-Hydro</v>
      </c>
      <c r="AA963" t="s">
        <v>4341</v>
      </c>
    </row>
    <row r="964" spans="1:28" x14ac:dyDescent="0.3">
      <c r="A964" t="str">
        <f>'OASIS-11_26'!E998</f>
        <v>DSRTHV_2_DH1SR1</v>
      </c>
      <c r="B964" t="str">
        <f>'OASIS-11_26'!G998</f>
        <v>Desert Harvest</v>
      </c>
      <c r="C964" t="str">
        <f>VLOOKUP($A964,'OASIS-11_26'!$E$2:$R$1556,2,FALSE)</f>
        <v>GEN</v>
      </c>
      <c r="D964" s="1">
        <f>VLOOKUP($A964,'OASIS-11_26'!$E$2:$R$1556,11,FALSE)</f>
        <v>0</v>
      </c>
      <c r="E964" s="3" t="str">
        <f t="shared" si="30"/>
        <v/>
      </c>
      <c r="F964" t="str">
        <f>VLOOKUP($A964,'OASIS-11_26'!$E$2:$R$1556,9,FALSE)</f>
        <v>SUN</v>
      </c>
      <c r="G964" t="str">
        <f>VLOOKUP($A964,'OASIS-11_26'!$E$2:$R$1556,8,FALSE)</f>
        <v>PHOTO VOLTAIC</v>
      </c>
      <c r="H964">
        <f>VLOOKUP($A964,'OASIS-11_26'!$E$2:$R$1556,4,FALSE)</f>
        <v>80</v>
      </c>
      <c r="I964">
        <f>VLOOKUP($A964,'OASIS-11_26'!$E$2:$R$1556,5,FALSE)</f>
        <v>80</v>
      </c>
      <c r="J964" t="str">
        <f>VLOOKUP($A964,'OASIS-11_26'!$E$2:$R$1556,6,FALSE)</f>
        <v>SCE</v>
      </c>
      <c r="K964" t="str">
        <f>IF(ISERROR(VLOOKUP($A964,'2021_NQC_List-11_13'!$A$2:$T$1532,4,FALSE)),"","NQC")</f>
        <v/>
      </c>
      <c r="L964" s="3" t="str">
        <f>IF(ISERROR(VLOOKUP($A964,'2021_NQC_List-11_13'!$A$2:$T$1532,4,FALSE)),"",VLOOKUP($A964,'2021_NQC_List-11_13'!$A$2:$T$1532,18,FALSE))</f>
        <v/>
      </c>
      <c r="M964">
        <f>IF($K964="NQC",VLOOKUP($A964,'2021_NQC_List-11_13'!$A$2:$T$1532,4,FALSE),0)</f>
        <v>0</v>
      </c>
      <c r="N964">
        <f>IF($K964="NQC",VLOOKUP($A964,'2021_NQC_List-11_13'!$A$2:$T$1532,5,FALSE),0)</f>
        <v>0</v>
      </c>
      <c r="O964">
        <f>IF($K964="NQC",VLOOKUP($A964,'2021_NQC_List-11_13'!$A$2:$T$1532,6,FALSE),0)</f>
        <v>0</v>
      </c>
      <c r="P964">
        <f>IF($K964="NQC",VLOOKUP($A964,'2021_NQC_List-11_13'!$A$2:$T$1532,7,FALSE),0)</f>
        <v>0</v>
      </c>
      <c r="Q964">
        <f>IF($K964="NQC",VLOOKUP($A964,'2021_NQC_List-11_13'!$A$2:$T$1532,8,FALSE),0)</f>
        <v>0</v>
      </c>
      <c r="R964">
        <f>IF($K964="NQC",VLOOKUP($A964,'2021_NQC_List-11_13'!$A$2:$T$1532,9,FALSE),0)</f>
        <v>0</v>
      </c>
      <c r="S964">
        <f>IF($K964="NQC",VLOOKUP($A964,'2021_NQC_List-11_13'!$A$2:$T$1532,10,FALSE),0)</f>
        <v>0</v>
      </c>
      <c r="T964">
        <f>IF($K964="NQC",VLOOKUP($A964,'2021_NQC_List-11_13'!$A$2:$T$1532,11,FALSE),0)</f>
        <v>0</v>
      </c>
      <c r="U964">
        <f>IF($K964="NQC",VLOOKUP($A964,'2021_NQC_List-11_13'!$A$2:$T$1532,12,FALSE),0)</f>
        <v>0</v>
      </c>
      <c r="V964">
        <f>IF($K964="NQC",VLOOKUP($A964,'2021_NQC_List-11_13'!$A$2:$T$1532,13,FALSE),0)</f>
        <v>0</v>
      </c>
      <c r="W964">
        <f>IF($K964="NQC",VLOOKUP($A964,'2021_NQC_List-11_13'!$A$2:$T$1532,14,FALSE),0)</f>
        <v>0</v>
      </c>
      <c r="X964">
        <f>IF($K964="NQC",VLOOKUP($A964,'2021_NQC_List-11_13'!$A$2:$T$1532,15,FALSE),0)</f>
        <v>0</v>
      </c>
      <c r="Y964" t="str">
        <f t="shared" si="31"/>
        <v>Non-Hydro</v>
      </c>
      <c r="AA964" t="s">
        <v>4341</v>
      </c>
      <c r="AB964" s="129" t="s">
        <v>4406</v>
      </c>
    </row>
    <row r="965" spans="1:28" x14ac:dyDescent="0.3">
      <c r="A965" t="str">
        <f>'OASIS-11_26'!E999</f>
        <v>SOUTH_2_UNIT</v>
      </c>
      <c r="B965" t="str">
        <f>'OASIS-11_26'!G999</f>
        <v>SOUTH HYDRO</v>
      </c>
      <c r="C965" t="str">
        <f>VLOOKUP($A965,'OASIS-11_26'!$E$2:$R$1556,2,FALSE)</f>
        <v>GEN</v>
      </c>
      <c r="D965" s="1">
        <f>VLOOKUP($A965,'OASIS-11_26'!$E$2:$R$1556,11,FALSE)</f>
        <v>28856</v>
      </c>
      <c r="E965" s="3">
        <f t="shared" si="30"/>
        <v>1979</v>
      </c>
      <c r="F965" t="str">
        <f>VLOOKUP($A965,'OASIS-11_26'!$E$2:$R$1556,9,FALSE)</f>
        <v>WATER</v>
      </c>
      <c r="G965" t="str">
        <f>VLOOKUP($A965,'OASIS-11_26'!$E$2:$R$1556,8,FALSE)</f>
        <v>HYDRO</v>
      </c>
      <c r="H965">
        <f>VLOOKUP($A965,'OASIS-11_26'!$E$2:$R$1556,4,FALSE)</f>
        <v>7.1</v>
      </c>
      <c r="I965">
        <f>VLOOKUP($A965,'OASIS-11_26'!$E$2:$R$1556,5,FALSE)</f>
        <v>7.1</v>
      </c>
      <c r="J965" t="str">
        <f>VLOOKUP($A965,'OASIS-11_26'!$E$2:$R$1556,6,FALSE)</f>
        <v>PGAE</v>
      </c>
      <c r="K965" t="str">
        <f>IF(ISERROR(VLOOKUP($A965,'2021_NQC_List-11_13'!$A$2:$T$1532,4,FALSE)),"","NQC")</f>
        <v>NQC</v>
      </c>
      <c r="L965" s="3" t="str">
        <f>IF(ISERROR(VLOOKUP($A965,'2021_NQC_List-11_13'!$A$2:$T$1532,4,FALSE)),"",VLOOKUP($A965,'2021_NQC_List-11_13'!$A$2:$T$1532,18,FALSE))</f>
        <v>FC</v>
      </c>
      <c r="M965">
        <f>IF($K965="NQC",VLOOKUP($A965,'2021_NQC_List-11_13'!$A$2:$T$1532,4,FALSE),0)</f>
        <v>3.29</v>
      </c>
      <c r="N965">
        <f>IF($K965="NQC",VLOOKUP($A965,'2021_NQC_List-11_13'!$A$2:$T$1532,5,FALSE),0)</f>
        <v>3.1</v>
      </c>
      <c r="O965">
        <f>IF($K965="NQC",VLOOKUP($A965,'2021_NQC_List-11_13'!$A$2:$T$1532,6,FALSE),0)</f>
        <v>3.78</v>
      </c>
      <c r="P965">
        <f>IF($K965="NQC",VLOOKUP($A965,'2021_NQC_List-11_13'!$A$2:$T$1532,7,FALSE),0)</f>
        <v>2.5</v>
      </c>
      <c r="Q965">
        <f>IF($K965="NQC",VLOOKUP($A965,'2021_NQC_List-11_13'!$A$2:$T$1532,8,FALSE),0)</f>
        <v>2.44</v>
      </c>
      <c r="R965">
        <f>IF($K965="NQC",VLOOKUP($A965,'2021_NQC_List-11_13'!$A$2:$T$1532,9,FALSE),0)</f>
        <v>0.91</v>
      </c>
      <c r="S965">
        <f>IF($K965="NQC",VLOOKUP($A965,'2021_NQC_List-11_13'!$A$2:$T$1532,10,FALSE),0)</f>
        <v>1.74</v>
      </c>
      <c r="T965">
        <f>IF($K965="NQC",VLOOKUP($A965,'2021_NQC_List-11_13'!$A$2:$T$1532,11,FALSE),0)</f>
        <v>1.79</v>
      </c>
      <c r="U965">
        <f>IF($K965="NQC",VLOOKUP($A965,'2021_NQC_List-11_13'!$A$2:$T$1532,12,FALSE),0)</f>
        <v>2.14</v>
      </c>
      <c r="V965">
        <f>IF($K965="NQC",VLOOKUP($A965,'2021_NQC_List-11_13'!$A$2:$T$1532,13,FALSE),0)</f>
        <v>2.39</v>
      </c>
      <c r="W965">
        <f>IF($K965="NQC",VLOOKUP($A965,'2021_NQC_List-11_13'!$A$2:$T$1532,14,FALSE),0)</f>
        <v>2.31</v>
      </c>
      <c r="X965">
        <f>IF($K965="NQC",VLOOKUP($A965,'2021_NQC_List-11_13'!$A$2:$T$1532,15,FALSE),0)</f>
        <v>2.97</v>
      </c>
      <c r="Y965" t="str">
        <f t="shared" si="31"/>
        <v>Hydro-Small Hydro</v>
      </c>
      <c r="AA965" t="s">
        <v>4341</v>
      </c>
    </row>
    <row r="966" spans="1:28" x14ac:dyDescent="0.3">
      <c r="A966" t="str">
        <f>'OASIS-11_26'!E1000</f>
        <v>RECTOR_2_TFDBM1</v>
      </c>
      <c r="B966" t="str">
        <f>'OASIS-11_26'!G1000</f>
        <v>Two Fiets Dairy Digester</v>
      </c>
      <c r="C966" t="str">
        <f>VLOOKUP($A966,'OASIS-11_26'!$E$2:$R$1556,2,FALSE)</f>
        <v>GEN</v>
      </c>
      <c r="D966" s="1">
        <f>VLOOKUP($A966,'OASIS-11_26'!$E$2:$R$1556,11,FALSE)</f>
        <v>43472</v>
      </c>
      <c r="E966" s="3">
        <f t="shared" si="30"/>
        <v>2019</v>
      </c>
      <c r="F966" t="str">
        <f>VLOOKUP($A966,'OASIS-11_26'!$E$2:$R$1556,9,FALSE)</f>
        <v>BIOGAS</v>
      </c>
      <c r="G966" t="str">
        <f>VLOOKUP($A966,'OASIS-11_26'!$E$2:$R$1556,8,FALSE)</f>
        <v>RECIPROCATING ENGINE</v>
      </c>
      <c r="H966">
        <f>VLOOKUP($A966,'OASIS-11_26'!$E$2:$R$1556,4,FALSE)</f>
        <v>0.8</v>
      </c>
      <c r="I966">
        <f>VLOOKUP($A966,'OASIS-11_26'!$E$2:$R$1556,5,FALSE)</f>
        <v>0.8</v>
      </c>
      <c r="J966" t="str">
        <f>VLOOKUP($A966,'OASIS-11_26'!$E$2:$R$1556,6,FALSE)</f>
        <v>SCE</v>
      </c>
      <c r="K966" t="str">
        <f>IF(ISERROR(VLOOKUP($A966,'2021_NQC_List-11_13'!$A$2:$T$1532,4,FALSE)),"","NQC")</f>
        <v>NQC</v>
      </c>
      <c r="L966" s="3" t="str">
        <f>IF(ISERROR(VLOOKUP($A966,'2021_NQC_List-11_13'!$A$2:$T$1532,4,FALSE)),"",VLOOKUP($A966,'2021_NQC_List-11_13'!$A$2:$T$1532,18,FALSE))</f>
        <v>EO</v>
      </c>
      <c r="M966">
        <f>IF($K966="NQC",VLOOKUP($A966,'2021_NQC_List-11_13'!$A$2:$T$1532,4,FALSE),0)</f>
        <v>0</v>
      </c>
      <c r="N966">
        <f>IF($K966="NQC",VLOOKUP($A966,'2021_NQC_List-11_13'!$A$2:$T$1532,5,FALSE),0)</f>
        <v>0</v>
      </c>
      <c r="O966">
        <f>IF($K966="NQC",VLOOKUP($A966,'2021_NQC_List-11_13'!$A$2:$T$1532,6,FALSE),0)</f>
        <v>0</v>
      </c>
      <c r="P966">
        <f>IF($K966="NQC",VLOOKUP($A966,'2021_NQC_List-11_13'!$A$2:$T$1532,7,FALSE),0)</f>
        <v>0</v>
      </c>
      <c r="Q966">
        <f>IF($K966="NQC",VLOOKUP($A966,'2021_NQC_List-11_13'!$A$2:$T$1532,8,FALSE),0)</f>
        <v>0</v>
      </c>
      <c r="R966">
        <f>IF($K966="NQC",VLOOKUP($A966,'2021_NQC_List-11_13'!$A$2:$T$1532,9,FALSE),0)</f>
        <v>0</v>
      </c>
      <c r="S966">
        <f>IF($K966="NQC",VLOOKUP($A966,'2021_NQC_List-11_13'!$A$2:$T$1532,10,FALSE),0)</f>
        <v>0</v>
      </c>
      <c r="T966">
        <f>IF($K966="NQC",VLOOKUP($A966,'2021_NQC_List-11_13'!$A$2:$T$1532,11,FALSE),0)</f>
        <v>0</v>
      </c>
      <c r="U966">
        <f>IF($K966="NQC",VLOOKUP($A966,'2021_NQC_List-11_13'!$A$2:$T$1532,12,FALSE),0)</f>
        <v>0</v>
      </c>
      <c r="V966">
        <f>IF($K966="NQC",VLOOKUP($A966,'2021_NQC_List-11_13'!$A$2:$T$1532,13,FALSE),0)</f>
        <v>0</v>
      </c>
      <c r="W966">
        <f>IF($K966="NQC",VLOOKUP($A966,'2021_NQC_List-11_13'!$A$2:$T$1532,14,FALSE),0)</f>
        <v>0</v>
      </c>
      <c r="X966">
        <f>IF($K966="NQC",VLOOKUP($A966,'2021_NQC_List-11_13'!$A$2:$T$1532,15,FALSE),0)</f>
        <v>0</v>
      </c>
      <c r="Y966" t="str">
        <f t="shared" si="31"/>
        <v>Non-Hydro</v>
      </c>
      <c r="AA966" t="s">
        <v>4341</v>
      </c>
    </row>
    <row r="967" spans="1:28" x14ac:dyDescent="0.3">
      <c r="A967" t="str">
        <f>'OASIS-11_26'!E1001</f>
        <v>LAROA2_2_UNITA1</v>
      </c>
      <c r="B967" t="str">
        <f>'OASIS-11_26'!G1001</f>
        <v>LR2</v>
      </c>
      <c r="C967" t="str">
        <f>VLOOKUP($A967,'OASIS-11_26'!$E$2:$R$1556,2,FALSE)</f>
        <v>GEN</v>
      </c>
      <c r="D967" s="1">
        <f>VLOOKUP($A967,'OASIS-11_26'!$E$2:$R$1556,11,FALSE)</f>
        <v>37824</v>
      </c>
      <c r="E967" s="3">
        <f t="shared" si="30"/>
        <v>2003</v>
      </c>
      <c r="F967" t="str">
        <f>VLOOKUP($A967,'OASIS-11_26'!$E$2:$R$1556,9,FALSE)</f>
        <v>NATURAL GAS</v>
      </c>
      <c r="G967" t="str">
        <f>VLOOKUP($A967,'OASIS-11_26'!$E$2:$R$1556,8,FALSE)</f>
        <v>COMBINED CYCLE</v>
      </c>
      <c r="H967">
        <f>VLOOKUP($A967,'OASIS-11_26'!$E$2:$R$1556,4,FALSE)</f>
        <v>322</v>
      </c>
      <c r="I967">
        <f>VLOOKUP($A967,'OASIS-11_26'!$E$2:$R$1556,5,FALSE)</f>
        <v>0</v>
      </c>
      <c r="J967" t="str">
        <f>VLOOKUP($A967,'OASIS-11_26'!$E$2:$R$1556,6,FALSE)</f>
        <v>SDGE</v>
      </c>
      <c r="K967" t="str">
        <f>IF(ISERROR(VLOOKUP($A967,'2021_NQC_List-11_13'!$A$2:$T$1532,4,FALSE)),"","NQC")</f>
        <v>NQC</v>
      </c>
      <c r="L967" s="3" t="str">
        <f>IF(ISERROR(VLOOKUP($A967,'2021_NQC_List-11_13'!$A$2:$T$1532,4,FALSE)),"",VLOOKUP($A967,'2021_NQC_List-11_13'!$A$2:$T$1532,18,FALSE))</f>
        <v>FC</v>
      </c>
      <c r="M967">
        <f>IF($K967="NQC",VLOOKUP($A967,'2021_NQC_List-11_13'!$A$2:$T$1532,4,FALSE),0)</f>
        <v>322</v>
      </c>
      <c r="N967">
        <f>IF($K967="NQC",VLOOKUP($A967,'2021_NQC_List-11_13'!$A$2:$T$1532,5,FALSE),0)</f>
        <v>322</v>
      </c>
      <c r="O967">
        <f>IF($K967="NQC",VLOOKUP($A967,'2021_NQC_List-11_13'!$A$2:$T$1532,6,FALSE),0)</f>
        <v>322</v>
      </c>
      <c r="P967">
        <f>IF($K967="NQC",VLOOKUP($A967,'2021_NQC_List-11_13'!$A$2:$T$1532,7,FALSE),0)</f>
        <v>322</v>
      </c>
      <c r="Q967">
        <f>IF($K967="NQC",VLOOKUP($A967,'2021_NQC_List-11_13'!$A$2:$T$1532,8,FALSE),0)</f>
        <v>322</v>
      </c>
      <c r="R967">
        <f>IF($K967="NQC",VLOOKUP($A967,'2021_NQC_List-11_13'!$A$2:$T$1532,9,FALSE),0)</f>
        <v>322</v>
      </c>
      <c r="S967">
        <f>IF($K967="NQC",VLOOKUP($A967,'2021_NQC_List-11_13'!$A$2:$T$1532,10,FALSE),0)</f>
        <v>322</v>
      </c>
      <c r="T967">
        <f>IF($K967="NQC",VLOOKUP($A967,'2021_NQC_List-11_13'!$A$2:$T$1532,11,FALSE),0)</f>
        <v>322</v>
      </c>
      <c r="U967">
        <f>IF($K967="NQC",VLOOKUP($A967,'2021_NQC_List-11_13'!$A$2:$T$1532,12,FALSE),0)</f>
        <v>322</v>
      </c>
      <c r="V967">
        <f>IF($K967="NQC",VLOOKUP($A967,'2021_NQC_List-11_13'!$A$2:$T$1532,13,FALSE),0)</f>
        <v>322</v>
      </c>
      <c r="W967">
        <f>IF($K967="NQC",VLOOKUP($A967,'2021_NQC_List-11_13'!$A$2:$T$1532,14,FALSE),0)</f>
        <v>322</v>
      </c>
      <c r="X967">
        <f>IF($K967="NQC",VLOOKUP($A967,'2021_NQC_List-11_13'!$A$2:$T$1532,15,FALSE),0)</f>
        <v>322</v>
      </c>
      <c r="Y967" t="str">
        <f t="shared" si="31"/>
        <v>Non-Hydro</v>
      </c>
      <c r="AA967" t="s">
        <v>4341</v>
      </c>
    </row>
    <row r="968" spans="1:28" x14ac:dyDescent="0.3">
      <c r="A968" t="str">
        <f>'OASIS-11_26'!E1002</f>
        <v>RECTOR_2_KAWEAH</v>
      </c>
      <c r="B968" t="str">
        <f>'OASIS-11_26'!G1002</f>
        <v>KAWEAH PH 2 &amp; 3 PSP AGGREGATE</v>
      </c>
      <c r="C968" t="str">
        <f>VLOOKUP($A968,'OASIS-11_26'!$E$2:$R$1556,2,FALSE)</f>
        <v>GEN</v>
      </c>
      <c r="D968" s="1">
        <f>VLOOKUP($A968,'OASIS-11_26'!$E$2:$R$1556,11,FALSE)</f>
        <v>4750</v>
      </c>
      <c r="E968" s="3">
        <f t="shared" si="30"/>
        <v>1913</v>
      </c>
      <c r="F968" t="str">
        <f>VLOOKUP($A968,'OASIS-11_26'!$E$2:$R$1556,9,FALSE)</f>
        <v>WATER</v>
      </c>
      <c r="G968" t="str">
        <f>VLOOKUP($A968,'OASIS-11_26'!$E$2:$R$1556,8,FALSE)</f>
        <v>HYDRO</v>
      </c>
      <c r="H968">
        <f>VLOOKUP($A968,'OASIS-11_26'!$E$2:$R$1556,4,FALSE)</f>
        <v>6.55</v>
      </c>
      <c r="I968">
        <f>VLOOKUP($A968,'OASIS-11_26'!$E$2:$R$1556,5,FALSE)</f>
        <v>6.6</v>
      </c>
      <c r="J968" t="str">
        <f>VLOOKUP($A968,'OASIS-11_26'!$E$2:$R$1556,6,FALSE)</f>
        <v>SCE</v>
      </c>
      <c r="K968" t="str">
        <f>IF(ISERROR(VLOOKUP($A968,'2021_NQC_List-11_13'!$A$2:$T$1532,4,FALSE)),"","NQC")</f>
        <v>NQC</v>
      </c>
      <c r="L968" s="3" t="str">
        <f>IF(ISERROR(VLOOKUP($A968,'2021_NQC_List-11_13'!$A$2:$T$1532,4,FALSE)),"",VLOOKUP($A968,'2021_NQC_List-11_13'!$A$2:$T$1532,18,FALSE))</f>
        <v>FC</v>
      </c>
      <c r="M968">
        <f>IF($K968="NQC",VLOOKUP($A968,'2021_NQC_List-11_13'!$A$2:$T$1532,4,FALSE),0)</f>
        <v>2.11</v>
      </c>
      <c r="N968">
        <f>IF($K968="NQC",VLOOKUP($A968,'2021_NQC_List-11_13'!$A$2:$T$1532,5,FALSE),0)</f>
        <v>1.84</v>
      </c>
      <c r="O968">
        <f>IF($K968="NQC",VLOOKUP($A968,'2021_NQC_List-11_13'!$A$2:$T$1532,6,FALSE),0)</f>
        <v>3.51</v>
      </c>
      <c r="P968">
        <f>IF($K968="NQC",VLOOKUP($A968,'2021_NQC_List-11_13'!$A$2:$T$1532,7,FALSE),0)</f>
        <v>5.01</v>
      </c>
      <c r="Q968">
        <f>IF($K968="NQC",VLOOKUP($A968,'2021_NQC_List-11_13'!$A$2:$T$1532,8,FALSE),0)</f>
        <v>5.0999999999999996</v>
      </c>
      <c r="R968">
        <f>IF($K968="NQC",VLOOKUP($A968,'2021_NQC_List-11_13'!$A$2:$T$1532,9,FALSE),0)</f>
        <v>4.8</v>
      </c>
      <c r="S968">
        <f>IF($K968="NQC",VLOOKUP($A968,'2021_NQC_List-11_13'!$A$2:$T$1532,10,FALSE),0)</f>
        <v>4.12</v>
      </c>
      <c r="T968">
        <f>IF($K968="NQC",VLOOKUP($A968,'2021_NQC_List-11_13'!$A$2:$T$1532,11,FALSE),0)</f>
        <v>3.4</v>
      </c>
      <c r="U968">
        <f>IF($K968="NQC",VLOOKUP($A968,'2021_NQC_List-11_13'!$A$2:$T$1532,12,FALSE),0)</f>
        <v>1.98</v>
      </c>
      <c r="V968">
        <f>IF($K968="NQC",VLOOKUP($A968,'2021_NQC_List-11_13'!$A$2:$T$1532,13,FALSE),0)</f>
        <v>0</v>
      </c>
      <c r="W968">
        <f>IF($K968="NQC",VLOOKUP($A968,'2021_NQC_List-11_13'!$A$2:$T$1532,14,FALSE),0)</f>
        <v>0.17</v>
      </c>
      <c r="X968">
        <f>IF($K968="NQC",VLOOKUP($A968,'2021_NQC_List-11_13'!$A$2:$T$1532,15,FALSE),0)</f>
        <v>2.52</v>
      </c>
      <c r="Y968" t="str">
        <f t="shared" si="31"/>
        <v>Hydro-Small Hydro</v>
      </c>
      <c r="AA968" t="s">
        <v>4341</v>
      </c>
    </row>
    <row r="969" spans="1:28" x14ac:dyDescent="0.3">
      <c r="A969" t="str">
        <f>'OASIS-11_26'!E1003</f>
        <v>ETIWND_2_FONTNA</v>
      </c>
      <c r="B969" t="str">
        <f>'OASIS-11_26'!G1003</f>
        <v>FONTANALYTLE CREEK POWERHOUSE P</v>
      </c>
      <c r="C969" t="str">
        <f>VLOOKUP($A969,'OASIS-11_26'!$E$2:$R$1556,2,FALSE)</f>
        <v>GEN</v>
      </c>
      <c r="D969" s="1">
        <f>VLOOKUP($A969,'OASIS-11_26'!$E$2:$R$1556,11,FALSE)</f>
        <v>1462</v>
      </c>
      <c r="E969" s="3">
        <f t="shared" si="30"/>
        <v>1904</v>
      </c>
      <c r="F969" t="str">
        <f>VLOOKUP($A969,'OASIS-11_26'!$E$2:$R$1556,9,FALSE)</f>
        <v>WATER</v>
      </c>
      <c r="G969" t="str">
        <f>VLOOKUP($A969,'OASIS-11_26'!$E$2:$R$1556,8,FALSE)</f>
        <v>HYDRO</v>
      </c>
      <c r="H969">
        <f>VLOOKUP($A969,'OASIS-11_26'!$E$2:$R$1556,4,FALSE)</f>
        <v>2.56</v>
      </c>
      <c r="I969">
        <f>VLOOKUP($A969,'OASIS-11_26'!$E$2:$R$1556,5,FALSE)</f>
        <v>2.6</v>
      </c>
      <c r="J969" t="str">
        <f>VLOOKUP($A969,'OASIS-11_26'!$E$2:$R$1556,6,FALSE)</f>
        <v>SCE</v>
      </c>
      <c r="K969" t="str">
        <f>IF(ISERROR(VLOOKUP($A969,'2021_NQC_List-11_13'!$A$2:$T$1532,4,FALSE)),"","NQC")</f>
        <v>NQC</v>
      </c>
      <c r="L969" s="3" t="str">
        <f>IF(ISERROR(VLOOKUP($A969,'2021_NQC_List-11_13'!$A$2:$T$1532,4,FALSE)),"",VLOOKUP($A969,'2021_NQC_List-11_13'!$A$2:$T$1532,18,FALSE))</f>
        <v>FC</v>
      </c>
      <c r="M969">
        <f>IF($K969="NQC",VLOOKUP($A969,'2021_NQC_List-11_13'!$A$2:$T$1532,4,FALSE),0)</f>
        <v>0.5</v>
      </c>
      <c r="N969">
        <f>IF($K969="NQC",VLOOKUP($A969,'2021_NQC_List-11_13'!$A$2:$T$1532,5,FALSE),0)</f>
        <v>0.62</v>
      </c>
      <c r="O969">
        <f>IF($K969="NQC",VLOOKUP($A969,'2021_NQC_List-11_13'!$A$2:$T$1532,6,FALSE),0)</f>
        <v>0.8</v>
      </c>
      <c r="P969">
        <f>IF($K969="NQC",VLOOKUP($A969,'2021_NQC_List-11_13'!$A$2:$T$1532,7,FALSE),0)</f>
        <v>0.98</v>
      </c>
      <c r="Q969">
        <f>IF($K969="NQC",VLOOKUP($A969,'2021_NQC_List-11_13'!$A$2:$T$1532,8,FALSE),0)</f>
        <v>0.81</v>
      </c>
      <c r="R969">
        <f>IF($K969="NQC",VLOOKUP($A969,'2021_NQC_List-11_13'!$A$2:$T$1532,9,FALSE),0)</f>
        <v>0.57999999999999996</v>
      </c>
      <c r="S969">
        <f>IF($K969="NQC",VLOOKUP($A969,'2021_NQC_List-11_13'!$A$2:$T$1532,10,FALSE),0)</f>
        <v>0.48</v>
      </c>
      <c r="T969">
        <f>IF($K969="NQC",VLOOKUP($A969,'2021_NQC_List-11_13'!$A$2:$T$1532,11,FALSE),0)</f>
        <v>0.48</v>
      </c>
      <c r="U969">
        <f>IF($K969="NQC",VLOOKUP($A969,'2021_NQC_List-11_13'!$A$2:$T$1532,12,FALSE),0)</f>
        <v>0.53</v>
      </c>
      <c r="V969">
        <f>IF($K969="NQC",VLOOKUP($A969,'2021_NQC_List-11_13'!$A$2:$T$1532,13,FALSE),0)</f>
        <v>0.3</v>
      </c>
      <c r="W969">
        <f>IF($K969="NQC",VLOOKUP($A969,'2021_NQC_List-11_13'!$A$2:$T$1532,14,FALSE),0)</f>
        <v>0.51</v>
      </c>
      <c r="X969">
        <f>IF($K969="NQC",VLOOKUP($A969,'2021_NQC_List-11_13'!$A$2:$T$1532,15,FALSE),0)</f>
        <v>0.69</v>
      </c>
      <c r="Y969" t="str">
        <f t="shared" si="31"/>
        <v>Hydro-Small Hydro</v>
      </c>
      <c r="AA969" t="s">
        <v>4341</v>
      </c>
    </row>
    <row r="970" spans="1:28" x14ac:dyDescent="0.3">
      <c r="A970" t="str">
        <f>'OASIS-11_26'!E1004</f>
        <v>MALAGA_1_PL1X2</v>
      </c>
      <c r="B970" t="str">
        <f>'OASIS-11_26'!G1004</f>
        <v>Malaga Power Aggregate</v>
      </c>
      <c r="C970" t="str">
        <f>VLOOKUP($A970,'OASIS-11_26'!$E$2:$R$1556,2,FALSE)</f>
        <v>GEN</v>
      </c>
      <c r="D970" s="1">
        <f>VLOOKUP($A970,'OASIS-11_26'!$E$2:$R$1556,11,FALSE)</f>
        <v>38614</v>
      </c>
      <c r="E970" s="3">
        <f t="shared" si="30"/>
        <v>2005</v>
      </c>
      <c r="F970" t="str">
        <f>VLOOKUP($A970,'OASIS-11_26'!$E$2:$R$1556,9,FALSE)</f>
        <v>NATURAL GAS</v>
      </c>
      <c r="G970" t="str">
        <f>VLOOKUP($A970,'OASIS-11_26'!$E$2:$R$1556,8,FALSE)</f>
        <v>COMBUSTION TURBINE</v>
      </c>
      <c r="H970">
        <f>VLOOKUP($A970,'OASIS-11_26'!$E$2:$R$1556,4,FALSE)</f>
        <v>96</v>
      </c>
      <c r="I970">
        <f>VLOOKUP($A970,'OASIS-11_26'!$E$2:$R$1556,5,FALSE)</f>
        <v>0</v>
      </c>
      <c r="J970" t="str">
        <f>VLOOKUP($A970,'OASIS-11_26'!$E$2:$R$1556,6,FALSE)</f>
        <v>PGAE</v>
      </c>
      <c r="K970" t="str">
        <f>IF(ISERROR(VLOOKUP($A970,'2021_NQC_List-11_13'!$A$2:$T$1532,4,FALSE)),"","NQC")</f>
        <v>NQC</v>
      </c>
      <c r="L970" s="3" t="str">
        <f>IF(ISERROR(VLOOKUP($A970,'2021_NQC_List-11_13'!$A$2:$T$1532,4,FALSE)),"",VLOOKUP($A970,'2021_NQC_List-11_13'!$A$2:$T$1532,18,FALSE))</f>
        <v>FC</v>
      </c>
      <c r="M970">
        <f>IF($K970="NQC",VLOOKUP($A970,'2021_NQC_List-11_13'!$A$2:$T$1532,4,FALSE),0)</f>
        <v>96</v>
      </c>
      <c r="N970">
        <f>IF($K970="NQC",VLOOKUP($A970,'2021_NQC_List-11_13'!$A$2:$T$1532,5,FALSE),0)</f>
        <v>96</v>
      </c>
      <c r="O970">
        <f>IF($K970="NQC",VLOOKUP($A970,'2021_NQC_List-11_13'!$A$2:$T$1532,6,FALSE),0)</f>
        <v>96</v>
      </c>
      <c r="P970">
        <f>IF($K970="NQC",VLOOKUP($A970,'2021_NQC_List-11_13'!$A$2:$T$1532,7,FALSE),0)</f>
        <v>96</v>
      </c>
      <c r="Q970">
        <f>IF($K970="NQC",VLOOKUP($A970,'2021_NQC_List-11_13'!$A$2:$T$1532,8,FALSE),0)</f>
        <v>96</v>
      </c>
      <c r="R970">
        <f>IF($K970="NQC",VLOOKUP($A970,'2021_NQC_List-11_13'!$A$2:$T$1532,9,FALSE),0)</f>
        <v>96</v>
      </c>
      <c r="S970">
        <f>IF($K970="NQC",VLOOKUP($A970,'2021_NQC_List-11_13'!$A$2:$T$1532,10,FALSE),0)</f>
        <v>96</v>
      </c>
      <c r="T970">
        <f>IF($K970="NQC",VLOOKUP($A970,'2021_NQC_List-11_13'!$A$2:$T$1532,11,FALSE),0)</f>
        <v>96</v>
      </c>
      <c r="U970">
        <f>IF($K970="NQC",VLOOKUP($A970,'2021_NQC_List-11_13'!$A$2:$T$1532,12,FALSE),0)</f>
        <v>96</v>
      </c>
      <c r="V970">
        <f>IF($K970="NQC",VLOOKUP($A970,'2021_NQC_List-11_13'!$A$2:$T$1532,13,FALSE),0)</f>
        <v>96</v>
      </c>
      <c r="W970">
        <f>IF($K970="NQC",VLOOKUP($A970,'2021_NQC_List-11_13'!$A$2:$T$1532,14,FALSE),0)</f>
        <v>96</v>
      </c>
      <c r="X970">
        <f>IF($K970="NQC",VLOOKUP($A970,'2021_NQC_List-11_13'!$A$2:$T$1532,15,FALSE),0)</f>
        <v>96</v>
      </c>
      <c r="Y970" t="str">
        <f t="shared" si="31"/>
        <v>Non-Hydro</v>
      </c>
      <c r="AA970" t="s">
        <v>4341</v>
      </c>
    </row>
    <row r="971" spans="1:28" x14ac:dyDescent="0.3">
      <c r="A971" t="str">
        <f>'OASIS-11_26'!E1005</f>
        <v>CRNEVL_6_SJQN 2</v>
      </c>
      <c r="B971" t="str">
        <f>'OASIS-11_26'!G1005</f>
        <v>SAN JOAQUIN 2</v>
      </c>
      <c r="C971" t="str">
        <f>VLOOKUP($A971,'OASIS-11_26'!$E$2:$R$1556,2,FALSE)</f>
        <v>GEN</v>
      </c>
      <c r="D971" s="1">
        <f>VLOOKUP($A971,'OASIS-11_26'!$E$2:$R$1556,11,FALSE)</f>
        <v>6211</v>
      </c>
      <c r="E971" s="3">
        <f t="shared" si="30"/>
        <v>1917</v>
      </c>
      <c r="F971" t="str">
        <f>VLOOKUP($A971,'OASIS-11_26'!$E$2:$R$1556,9,FALSE)</f>
        <v>WATER</v>
      </c>
      <c r="G971" t="str">
        <f>VLOOKUP($A971,'OASIS-11_26'!$E$2:$R$1556,8,FALSE)</f>
        <v>HYDRO</v>
      </c>
      <c r="H971">
        <f>VLOOKUP($A971,'OASIS-11_26'!$E$2:$R$1556,4,FALSE)</f>
        <v>3.2</v>
      </c>
      <c r="I971">
        <f>VLOOKUP($A971,'OASIS-11_26'!$E$2:$R$1556,5,FALSE)</f>
        <v>3.2</v>
      </c>
      <c r="J971" t="str">
        <f>VLOOKUP($A971,'OASIS-11_26'!$E$2:$R$1556,6,FALSE)</f>
        <v>PGAE</v>
      </c>
      <c r="K971" t="str">
        <f>IF(ISERROR(VLOOKUP($A971,'2021_NQC_List-11_13'!$A$2:$T$1532,4,FALSE)),"","NQC")</f>
        <v>NQC</v>
      </c>
      <c r="L971" s="3" t="str">
        <f>IF(ISERROR(VLOOKUP($A971,'2021_NQC_List-11_13'!$A$2:$T$1532,4,FALSE)),"",VLOOKUP($A971,'2021_NQC_List-11_13'!$A$2:$T$1532,18,FALSE))</f>
        <v>FC</v>
      </c>
      <c r="M971">
        <f>IF($K971="NQC",VLOOKUP($A971,'2021_NQC_List-11_13'!$A$2:$T$1532,4,FALSE),0)</f>
        <v>0.25</v>
      </c>
      <c r="N971">
        <f>IF($K971="NQC",VLOOKUP($A971,'2021_NQC_List-11_13'!$A$2:$T$1532,5,FALSE),0)</f>
        <v>0.12</v>
      </c>
      <c r="O971">
        <f>IF($K971="NQC",VLOOKUP($A971,'2021_NQC_List-11_13'!$A$2:$T$1532,6,FALSE),0)</f>
        <v>0.15</v>
      </c>
      <c r="P971">
        <f>IF($K971="NQC",VLOOKUP($A971,'2021_NQC_List-11_13'!$A$2:$T$1532,7,FALSE),0)</f>
        <v>0.28999999999999998</v>
      </c>
      <c r="Q971">
        <f>IF($K971="NQC",VLOOKUP($A971,'2021_NQC_List-11_13'!$A$2:$T$1532,8,FALSE),0)</f>
        <v>0.23</v>
      </c>
      <c r="R971">
        <f>IF($K971="NQC",VLOOKUP($A971,'2021_NQC_List-11_13'!$A$2:$T$1532,9,FALSE),0)</f>
        <v>0.43</v>
      </c>
      <c r="S971">
        <f>IF($K971="NQC",VLOOKUP($A971,'2021_NQC_List-11_13'!$A$2:$T$1532,10,FALSE),0)</f>
        <v>0</v>
      </c>
      <c r="T971">
        <f>IF($K971="NQC",VLOOKUP($A971,'2021_NQC_List-11_13'!$A$2:$T$1532,11,FALSE),0)</f>
        <v>0.01</v>
      </c>
      <c r="U971">
        <f>IF($K971="NQC",VLOOKUP($A971,'2021_NQC_List-11_13'!$A$2:$T$1532,12,FALSE),0)</f>
        <v>0.43</v>
      </c>
      <c r="V971">
        <f>IF($K971="NQC",VLOOKUP($A971,'2021_NQC_List-11_13'!$A$2:$T$1532,13,FALSE),0)</f>
        <v>0.52</v>
      </c>
      <c r="W971">
        <f>IF($K971="NQC",VLOOKUP($A971,'2021_NQC_List-11_13'!$A$2:$T$1532,14,FALSE),0)</f>
        <v>0.63</v>
      </c>
      <c r="X971">
        <f>IF($K971="NQC",VLOOKUP($A971,'2021_NQC_List-11_13'!$A$2:$T$1532,15,FALSE),0)</f>
        <v>0.18</v>
      </c>
      <c r="Y971" t="str">
        <f t="shared" si="31"/>
        <v>Hydro-Small Hydro</v>
      </c>
      <c r="AA971" t="s">
        <v>4341</v>
      </c>
    </row>
    <row r="972" spans="1:28" x14ac:dyDescent="0.3">
      <c r="A972" t="str">
        <f>'OASIS-11_26'!E1007</f>
        <v>WAUKNA_1_SOLAR2</v>
      </c>
      <c r="B972" t="str">
        <f>'OASIS-11_26'!G1007</f>
        <v>Corcoran 2</v>
      </c>
      <c r="C972" t="str">
        <f>VLOOKUP($A972,'OASIS-11_26'!$E$2:$R$1556,2,FALSE)</f>
        <v>GEN</v>
      </c>
      <c r="D972" s="1">
        <f>VLOOKUP($A972,'OASIS-11_26'!$E$2:$R$1556,11,FALSE)</f>
        <v>42129</v>
      </c>
      <c r="E972" s="3">
        <f t="shared" si="30"/>
        <v>2015</v>
      </c>
      <c r="F972" t="str">
        <f>VLOOKUP($A972,'OASIS-11_26'!$E$2:$R$1556,9,FALSE)</f>
        <v>SUN</v>
      </c>
      <c r="G972" t="str">
        <f>VLOOKUP($A972,'OASIS-11_26'!$E$2:$R$1556,8,FALSE)</f>
        <v>PHOTO VOLTAIC</v>
      </c>
      <c r="H972">
        <f>VLOOKUP($A972,'OASIS-11_26'!$E$2:$R$1556,4,FALSE)</f>
        <v>19.75</v>
      </c>
      <c r="I972">
        <f>VLOOKUP($A972,'OASIS-11_26'!$E$2:$R$1556,5,FALSE)</f>
        <v>19.8</v>
      </c>
      <c r="J972" t="str">
        <f>VLOOKUP($A972,'OASIS-11_26'!$E$2:$R$1556,6,FALSE)</f>
        <v>PGAE</v>
      </c>
      <c r="K972" t="str">
        <f>IF(ISERROR(VLOOKUP($A972,'2021_NQC_List-11_13'!$A$2:$T$1532,4,FALSE)),"","NQC")</f>
        <v>NQC</v>
      </c>
      <c r="L972" s="3" t="str">
        <f>IF(ISERROR(VLOOKUP($A972,'2021_NQC_List-11_13'!$A$2:$T$1532,4,FALSE)),"",VLOOKUP($A972,'2021_NQC_List-11_13'!$A$2:$T$1532,18,FALSE))</f>
        <v>FC</v>
      </c>
      <c r="M972">
        <f>IF($K972="NQC",VLOOKUP($A972,'2021_NQC_List-11_13'!$A$2:$T$1532,4,FALSE),0)</f>
        <v>0.79</v>
      </c>
      <c r="N972">
        <f>IF($K972="NQC",VLOOKUP($A972,'2021_NQC_List-11_13'!$A$2:$T$1532,5,FALSE),0)</f>
        <v>0.59</v>
      </c>
      <c r="O972">
        <f>IF($K972="NQC",VLOOKUP($A972,'2021_NQC_List-11_13'!$A$2:$T$1532,6,FALSE),0)</f>
        <v>3.56</v>
      </c>
      <c r="P972">
        <f>IF($K972="NQC",VLOOKUP($A972,'2021_NQC_List-11_13'!$A$2:$T$1532,7,FALSE),0)</f>
        <v>2.96</v>
      </c>
      <c r="Q972">
        <f>IF($K972="NQC",VLOOKUP($A972,'2021_NQC_List-11_13'!$A$2:$T$1532,8,FALSE),0)</f>
        <v>3.16</v>
      </c>
      <c r="R972">
        <f>IF($K972="NQC",VLOOKUP($A972,'2021_NQC_List-11_13'!$A$2:$T$1532,9,FALSE),0)</f>
        <v>6.12</v>
      </c>
      <c r="S972">
        <f>IF($K972="NQC",VLOOKUP($A972,'2021_NQC_List-11_13'!$A$2:$T$1532,10,FALSE),0)</f>
        <v>7.7</v>
      </c>
      <c r="T972">
        <f>IF($K972="NQC",VLOOKUP($A972,'2021_NQC_List-11_13'!$A$2:$T$1532,11,FALSE),0)</f>
        <v>5.33</v>
      </c>
      <c r="U972">
        <f>IF($K972="NQC",VLOOKUP($A972,'2021_NQC_List-11_13'!$A$2:$T$1532,12,FALSE),0)</f>
        <v>2.77</v>
      </c>
      <c r="V972">
        <f>IF($K972="NQC",VLOOKUP($A972,'2021_NQC_List-11_13'!$A$2:$T$1532,13,FALSE),0)</f>
        <v>0.4</v>
      </c>
      <c r="W972">
        <f>IF($K972="NQC",VLOOKUP($A972,'2021_NQC_List-11_13'!$A$2:$T$1532,14,FALSE),0)</f>
        <v>0.4</v>
      </c>
      <c r="X972">
        <f>IF($K972="NQC",VLOOKUP($A972,'2021_NQC_List-11_13'!$A$2:$T$1532,15,FALSE),0)</f>
        <v>0</v>
      </c>
      <c r="Y972" t="str">
        <f t="shared" si="31"/>
        <v>Non-Hydro</v>
      </c>
      <c r="AA972" t="s">
        <v>4341</v>
      </c>
    </row>
    <row r="973" spans="1:28" x14ac:dyDescent="0.3">
      <c r="A973" t="str">
        <f>'OASIS-11_26'!E1008</f>
        <v>VICTOR_1_LVSLR1</v>
      </c>
      <c r="B973" t="str">
        <f>'OASIS-11_26'!G1008</f>
        <v>Lone Valley Solar Park 1</v>
      </c>
      <c r="C973" t="str">
        <f>VLOOKUP($A973,'OASIS-11_26'!$E$2:$R$1556,2,FALSE)</f>
        <v>GEN</v>
      </c>
      <c r="D973" s="1">
        <f>VLOOKUP($A973,'OASIS-11_26'!$E$2:$R$1556,11,FALSE)</f>
        <v>41962</v>
      </c>
      <c r="E973" s="3">
        <f t="shared" si="30"/>
        <v>2014</v>
      </c>
      <c r="F973" t="str">
        <f>VLOOKUP($A973,'OASIS-11_26'!$E$2:$R$1556,9,FALSE)</f>
        <v>SUN</v>
      </c>
      <c r="G973" t="str">
        <f>VLOOKUP($A973,'OASIS-11_26'!$E$2:$R$1556,8,FALSE)</f>
        <v>PHOTO VOLTAIC</v>
      </c>
      <c r="H973">
        <f>VLOOKUP($A973,'OASIS-11_26'!$E$2:$R$1556,4,FALSE)</f>
        <v>10</v>
      </c>
      <c r="I973">
        <f>VLOOKUP($A973,'OASIS-11_26'!$E$2:$R$1556,5,FALSE)</f>
        <v>10</v>
      </c>
      <c r="J973" t="str">
        <f>VLOOKUP($A973,'OASIS-11_26'!$E$2:$R$1556,6,FALSE)</f>
        <v>SCE</v>
      </c>
      <c r="K973" t="str">
        <f>IF(ISERROR(VLOOKUP($A973,'2021_NQC_List-11_13'!$A$2:$T$1532,4,FALSE)),"","NQC")</f>
        <v>NQC</v>
      </c>
      <c r="L973" s="3" t="str">
        <f>IF(ISERROR(VLOOKUP($A973,'2021_NQC_List-11_13'!$A$2:$T$1532,4,FALSE)),"",VLOOKUP($A973,'2021_NQC_List-11_13'!$A$2:$T$1532,18,FALSE))</f>
        <v>EO</v>
      </c>
      <c r="M973">
        <f>IF($K973="NQC",VLOOKUP($A973,'2021_NQC_List-11_13'!$A$2:$T$1532,4,FALSE),0)</f>
        <v>0</v>
      </c>
      <c r="N973">
        <f>IF($K973="NQC",VLOOKUP($A973,'2021_NQC_List-11_13'!$A$2:$T$1532,5,FALSE),0)</f>
        <v>0</v>
      </c>
      <c r="O973">
        <f>IF($K973="NQC",VLOOKUP($A973,'2021_NQC_List-11_13'!$A$2:$T$1532,6,FALSE),0)</f>
        <v>0</v>
      </c>
      <c r="P973">
        <f>IF($K973="NQC",VLOOKUP($A973,'2021_NQC_List-11_13'!$A$2:$T$1532,7,FALSE),0)</f>
        <v>0</v>
      </c>
      <c r="Q973">
        <f>IF($K973="NQC",VLOOKUP($A973,'2021_NQC_List-11_13'!$A$2:$T$1532,8,FALSE),0)</f>
        <v>0</v>
      </c>
      <c r="R973">
        <f>IF($K973="NQC",VLOOKUP($A973,'2021_NQC_List-11_13'!$A$2:$T$1532,9,FALSE),0)</f>
        <v>0</v>
      </c>
      <c r="S973">
        <f>IF($K973="NQC",VLOOKUP($A973,'2021_NQC_List-11_13'!$A$2:$T$1532,10,FALSE),0)</f>
        <v>0</v>
      </c>
      <c r="T973">
        <f>IF($K973="NQC",VLOOKUP($A973,'2021_NQC_List-11_13'!$A$2:$T$1532,11,FALSE),0)</f>
        <v>0</v>
      </c>
      <c r="U973">
        <f>IF($K973="NQC",VLOOKUP($A973,'2021_NQC_List-11_13'!$A$2:$T$1532,12,FALSE),0)</f>
        <v>0</v>
      </c>
      <c r="V973">
        <f>IF($K973="NQC",VLOOKUP($A973,'2021_NQC_List-11_13'!$A$2:$T$1532,13,FALSE),0)</f>
        <v>0</v>
      </c>
      <c r="W973">
        <f>IF($K973="NQC",VLOOKUP($A973,'2021_NQC_List-11_13'!$A$2:$T$1532,14,FALSE),0)</f>
        <v>0</v>
      </c>
      <c r="X973">
        <f>IF($K973="NQC",VLOOKUP($A973,'2021_NQC_List-11_13'!$A$2:$T$1532,15,FALSE),0)</f>
        <v>0</v>
      </c>
      <c r="Y973" t="str">
        <f t="shared" si="31"/>
        <v>Non-Hydro</v>
      </c>
      <c r="AA973" t="s">
        <v>4341</v>
      </c>
    </row>
    <row r="974" spans="1:28" x14ac:dyDescent="0.3">
      <c r="A974" t="str">
        <f>'OASIS-11_26'!E1009</f>
        <v>HURON_6_SOLAR</v>
      </c>
      <c r="B974" t="str">
        <f>'OASIS-11_26'!G1009</f>
        <v>Huron Solar Station</v>
      </c>
      <c r="C974" t="str">
        <f>VLOOKUP($A974,'OASIS-11_26'!$E$2:$R$1556,2,FALSE)</f>
        <v>GEN</v>
      </c>
      <c r="D974" s="1">
        <f>VLOOKUP($A974,'OASIS-11_26'!$E$2:$R$1556,11,FALSE)</f>
        <v>41151</v>
      </c>
      <c r="E974" s="3">
        <f t="shared" si="30"/>
        <v>2012</v>
      </c>
      <c r="F974" t="str">
        <f>VLOOKUP($A974,'OASIS-11_26'!$E$2:$R$1556,9,FALSE)</f>
        <v>SUN</v>
      </c>
      <c r="G974" t="str">
        <f>VLOOKUP($A974,'OASIS-11_26'!$E$2:$R$1556,8,FALSE)</f>
        <v>PHOTO VOLTAIC</v>
      </c>
      <c r="H974">
        <f>VLOOKUP($A974,'OASIS-11_26'!$E$2:$R$1556,4,FALSE)</f>
        <v>20</v>
      </c>
      <c r="I974">
        <f>VLOOKUP($A974,'OASIS-11_26'!$E$2:$R$1556,5,FALSE)</f>
        <v>20</v>
      </c>
      <c r="J974" t="str">
        <f>VLOOKUP($A974,'OASIS-11_26'!$E$2:$R$1556,6,FALSE)</f>
        <v>PGAE</v>
      </c>
      <c r="K974" t="str">
        <f>IF(ISERROR(VLOOKUP($A974,'2021_NQC_List-11_13'!$A$2:$T$1532,4,FALSE)),"","NQC")</f>
        <v>NQC</v>
      </c>
      <c r="L974" s="3" t="str">
        <f>IF(ISERROR(VLOOKUP($A974,'2021_NQC_List-11_13'!$A$2:$T$1532,4,FALSE)),"",VLOOKUP($A974,'2021_NQC_List-11_13'!$A$2:$T$1532,18,FALSE))</f>
        <v>FC</v>
      </c>
      <c r="M974">
        <f>IF($K974="NQC",VLOOKUP($A974,'2021_NQC_List-11_13'!$A$2:$T$1532,4,FALSE),0)</f>
        <v>0.8</v>
      </c>
      <c r="N974">
        <f>IF($K974="NQC",VLOOKUP($A974,'2021_NQC_List-11_13'!$A$2:$T$1532,5,FALSE),0)</f>
        <v>0.6</v>
      </c>
      <c r="O974">
        <f>IF($K974="NQC",VLOOKUP($A974,'2021_NQC_List-11_13'!$A$2:$T$1532,6,FALSE),0)</f>
        <v>3.6</v>
      </c>
      <c r="P974">
        <f>IF($K974="NQC",VLOOKUP($A974,'2021_NQC_List-11_13'!$A$2:$T$1532,7,FALSE),0)</f>
        <v>3</v>
      </c>
      <c r="Q974">
        <f>IF($K974="NQC",VLOOKUP($A974,'2021_NQC_List-11_13'!$A$2:$T$1532,8,FALSE),0)</f>
        <v>3.2</v>
      </c>
      <c r="R974">
        <f>IF($K974="NQC",VLOOKUP($A974,'2021_NQC_List-11_13'!$A$2:$T$1532,9,FALSE),0)</f>
        <v>6.2</v>
      </c>
      <c r="S974">
        <f>IF($K974="NQC",VLOOKUP($A974,'2021_NQC_List-11_13'!$A$2:$T$1532,10,FALSE),0)</f>
        <v>7.8</v>
      </c>
      <c r="T974">
        <f>IF($K974="NQC",VLOOKUP($A974,'2021_NQC_List-11_13'!$A$2:$T$1532,11,FALSE),0)</f>
        <v>5.4</v>
      </c>
      <c r="U974">
        <f>IF($K974="NQC",VLOOKUP($A974,'2021_NQC_List-11_13'!$A$2:$T$1532,12,FALSE),0)</f>
        <v>2.8</v>
      </c>
      <c r="V974">
        <f>IF($K974="NQC",VLOOKUP($A974,'2021_NQC_List-11_13'!$A$2:$T$1532,13,FALSE),0)</f>
        <v>0.4</v>
      </c>
      <c r="W974">
        <f>IF($K974="NQC",VLOOKUP($A974,'2021_NQC_List-11_13'!$A$2:$T$1532,14,FALSE),0)</f>
        <v>0.4</v>
      </c>
      <c r="X974">
        <f>IF($K974="NQC",VLOOKUP($A974,'2021_NQC_List-11_13'!$A$2:$T$1532,15,FALSE),0)</f>
        <v>0</v>
      </c>
      <c r="Y974" t="str">
        <f t="shared" si="31"/>
        <v>Non-Hydro</v>
      </c>
      <c r="AA974" t="s">
        <v>4341</v>
      </c>
    </row>
    <row r="975" spans="1:28" x14ac:dyDescent="0.3">
      <c r="A975" t="str">
        <f>'OASIS-11_26'!E1010</f>
        <v>MIDWD_7_CORAMB</v>
      </c>
      <c r="B975" t="str">
        <f>'OASIS-11_26'!G1010</f>
        <v>CELLC 7.5 MW Tehachapi Project</v>
      </c>
      <c r="C975" t="str">
        <f>VLOOKUP($A975,'OASIS-11_26'!$E$2:$R$1556,2,FALSE)</f>
        <v>GEN</v>
      </c>
      <c r="D975" s="1">
        <f>VLOOKUP($A975,'OASIS-11_26'!$E$2:$R$1556,11,FALSE)</f>
        <v>30651</v>
      </c>
      <c r="E975" s="3">
        <f t="shared" si="30"/>
        <v>1983</v>
      </c>
      <c r="F975" t="str">
        <f>VLOOKUP($A975,'OASIS-11_26'!$E$2:$R$1556,9,FALSE)</f>
        <v>WIND</v>
      </c>
      <c r="G975" t="str">
        <f>VLOOKUP($A975,'OASIS-11_26'!$E$2:$R$1556,8,FALSE)</f>
        <v>WIND</v>
      </c>
      <c r="H975">
        <f>VLOOKUP($A975,'OASIS-11_26'!$E$2:$R$1556,4,FALSE)</f>
        <v>7.5</v>
      </c>
      <c r="I975">
        <f>VLOOKUP($A975,'OASIS-11_26'!$E$2:$R$1556,5,FALSE)</f>
        <v>7.5</v>
      </c>
      <c r="J975" t="str">
        <f>VLOOKUP($A975,'OASIS-11_26'!$E$2:$R$1556,6,FALSE)</f>
        <v>SCE</v>
      </c>
      <c r="K975" t="str">
        <f>IF(ISERROR(VLOOKUP($A975,'2021_NQC_List-11_13'!$A$2:$T$1532,4,FALSE)),"","NQC")</f>
        <v>NQC</v>
      </c>
      <c r="L975" s="3" t="str">
        <f>IF(ISERROR(VLOOKUP($A975,'2021_NQC_List-11_13'!$A$2:$T$1532,4,FALSE)),"",VLOOKUP($A975,'2021_NQC_List-11_13'!$A$2:$T$1532,18,FALSE))</f>
        <v>FC</v>
      </c>
      <c r="M975">
        <f>IF($K975="NQC",VLOOKUP($A975,'2021_NQC_List-11_13'!$A$2:$T$1532,4,FALSE),0)</f>
        <v>1.05</v>
      </c>
      <c r="N975">
        <f>IF($K975="NQC",VLOOKUP($A975,'2021_NQC_List-11_13'!$A$2:$T$1532,5,FALSE),0)</f>
        <v>0.9</v>
      </c>
      <c r="O975">
        <f>IF($K975="NQC",VLOOKUP($A975,'2021_NQC_List-11_13'!$A$2:$T$1532,6,FALSE),0)</f>
        <v>2.1</v>
      </c>
      <c r="P975">
        <f>IF($K975="NQC",VLOOKUP($A975,'2021_NQC_List-11_13'!$A$2:$T$1532,7,FALSE),0)</f>
        <v>1.88</v>
      </c>
      <c r="Q975">
        <f>IF($K975="NQC",VLOOKUP($A975,'2021_NQC_List-11_13'!$A$2:$T$1532,8,FALSE),0)</f>
        <v>1.88</v>
      </c>
      <c r="R975">
        <f>IF($K975="NQC",VLOOKUP($A975,'2021_NQC_List-11_13'!$A$2:$T$1532,9,FALSE),0)</f>
        <v>2.48</v>
      </c>
      <c r="S975">
        <f>IF($K975="NQC",VLOOKUP($A975,'2021_NQC_List-11_13'!$A$2:$T$1532,10,FALSE),0)</f>
        <v>1.73</v>
      </c>
      <c r="T975">
        <f>IF($K975="NQC",VLOOKUP($A975,'2021_NQC_List-11_13'!$A$2:$T$1532,11,FALSE),0)</f>
        <v>1.58</v>
      </c>
      <c r="U975">
        <f>IF($K975="NQC",VLOOKUP($A975,'2021_NQC_List-11_13'!$A$2:$T$1532,12,FALSE),0)</f>
        <v>1.1299999999999999</v>
      </c>
      <c r="V975">
        <f>IF($K975="NQC",VLOOKUP($A975,'2021_NQC_List-11_13'!$A$2:$T$1532,13,FALSE),0)</f>
        <v>0.6</v>
      </c>
      <c r="W975">
        <f>IF($K975="NQC",VLOOKUP($A975,'2021_NQC_List-11_13'!$A$2:$T$1532,14,FALSE),0)</f>
        <v>0.9</v>
      </c>
      <c r="X975">
        <f>IF($K975="NQC",VLOOKUP($A975,'2021_NQC_List-11_13'!$A$2:$T$1532,15,FALSE),0)</f>
        <v>0.98</v>
      </c>
      <c r="Y975" t="str">
        <f t="shared" si="31"/>
        <v>Non-Hydro</v>
      </c>
      <c r="AA975" t="s">
        <v>4341</v>
      </c>
    </row>
    <row r="976" spans="1:28" x14ac:dyDescent="0.3">
      <c r="A976" t="str">
        <f>'OASIS-11_26'!E1011</f>
        <v>KRNCNY_6_UNIT</v>
      </c>
      <c r="B976" t="str">
        <f>'OASIS-11_26'!G1011</f>
        <v>KERN CANYON</v>
      </c>
      <c r="C976" t="str">
        <f>VLOOKUP($A976,'OASIS-11_26'!$E$2:$R$1556,2,FALSE)</f>
        <v>GEN</v>
      </c>
      <c r="D976" s="1">
        <f>VLOOKUP($A976,'OASIS-11_26'!$E$2:$R$1556,11,FALSE)</f>
        <v>7672</v>
      </c>
      <c r="E976" s="3">
        <f t="shared" si="30"/>
        <v>1921</v>
      </c>
      <c r="F976" t="str">
        <f>VLOOKUP($A976,'OASIS-11_26'!$E$2:$R$1556,9,FALSE)</f>
        <v>WATER</v>
      </c>
      <c r="G976" t="str">
        <f>VLOOKUP($A976,'OASIS-11_26'!$E$2:$R$1556,8,FALSE)</f>
        <v>HYDRO</v>
      </c>
      <c r="H976">
        <f>VLOOKUP($A976,'OASIS-11_26'!$E$2:$R$1556,4,FALSE)</f>
        <v>11.5</v>
      </c>
      <c r="I976">
        <f>VLOOKUP($A976,'OASIS-11_26'!$E$2:$R$1556,5,FALSE)</f>
        <v>11.5</v>
      </c>
      <c r="J976" t="str">
        <f>VLOOKUP($A976,'OASIS-11_26'!$E$2:$R$1556,6,FALSE)</f>
        <v>PGAE</v>
      </c>
      <c r="K976" t="str">
        <f>IF(ISERROR(VLOOKUP($A976,'2021_NQC_List-11_13'!$A$2:$T$1532,4,FALSE)),"","NQC")</f>
        <v>NQC</v>
      </c>
      <c r="L976" s="3" t="str">
        <f>IF(ISERROR(VLOOKUP($A976,'2021_NQC_List-11_13'!$A$2:$T$1532,4,FALSE)),"",VLOOKUP($A976,'2021_NQC_List-11_13'!$A$2:$T$1532,18,FALSE))</f>
        <v>EO</v>
      </c>
      <c r="M976">
        <f>IF($K976="NQC",VLOOKUP($A976,'2021_NQC_List-11_13'!$A$2:$T$1532,4,FALSE),0)</f>
        <v>0</v>
      </c>
      <c r="N976">
        <f>IF($K976="NQC",VLOOKUP($A976,'2021_NQC_List-11_13'!$A$2:$T$1532,5,FALSE),0)</f>
        <v>0</v>
      </c>
      <c r="O976">
        <f>IF($K976="NQC",VLOOKUP($A976,'2021_NQC_List-11_13'!$A$2:$T$1532,6,FALSE),0)</f>
        <v>0</v>
      </c>
      <c r="P976">
        <f>IF($K976="NQC",VLOOKUP($A976,'2021_NQC_List-11_13'!$A$2:$T$1532,7,FALSE),0)</f>
        <v>0</v>
      </c>
      <c r="Q976">
        <f>IF($K976="NQC",VLOOKUP($A976,'2021_NQC_List-11_13'!$A$2:$T$1532,8,FALSE),0)</f>
        <v>0</v>
      </c>
      <c r="R976">
        <f>IF($K976="NQC",VLOOKUP($A976,'2021_NQC_List-11_13'!$A$2:$T$1532,9,FALSE),0)</f>
        <v>0</v>
      </c>
      <c r="S976">
        <f>IF($K976="NQC",VLOOKUP($A976,'2021_NQC_List-11_13'!$A$2:$T$1532,10,FALSE),0)</f>
        <v>0</v>
      </c>
      <c r="T976">
        <f>IF($K976="NQC",VLOOKUP($A976,'2021_NQC_List-11_13'!$A$2:$T$1532,11,FALSE),0)</f>
        <v>0</v>
      </c>
      <c r="U976">
        <f>IF($K976="NQC",VLOOKUP($A976,'2021_NQC_List-11_13'!$A$2:$T$1532,12,FALSE),0)</f>
        <v>0</v>
      </c>
      <c r="V976">
        <f>IF($K976="NQC",VLOOKUP($A976,'2021_NQC_List-11_13'!$A$2:$T$1532,13,FALSE),0)</f>
        <v>0</v>
      </c>
      <c r="W976">
        <f>IF($K976="NQC",VLOOKUP($A976,'2021_NQC_List-11_13'!$A$2:$T$1532,14,FALSE),0)</f>
        <v>0</v>
      </c>
      <c r="X976">
        <f>IF($K976="NQC",VLOOKUP($A976,'2021_NQC_List-11_13'!$A$2:$T$1532,15,FALSE),0)</f>
        <v>0</v>
      </c>
      <c r="Y976" t="str">
        <f t="shared" si="31"/>
        <v>Hydro-Small Hydro</v>
      </c>
      <c r="AA976" t="s">
        <v>4341</v>
      </c>
    </row>
    <row r="977" spans="1:27" x14ac:dyDescent="0.3">
      <c r="A977" t="str">
        <f>'OASIS-11_26'!E1012</f>
        <v>RNDSBG_1_HZASR1</v>
      </c>
      <c r="B977" t="str">
        <f>'OASIS-11_26'!G1012</f>
        <v>Hazel A</v>
      </c>
      <c r="C977" t="str">
        <f>VLOOKUP($A977,'OASIS-11_26'!$E$2:$R$1556,2,FALSE)</f>
        <v>GEN</v>
      </c>
      <c r="D977" s="1">
        <f>VLOOKUP($A977,'OASIS-11_26'!$E$2:$R$1556,11,FALSE)</f>
        <v>43780</v>
      </c>
      <c r="E977" s="3">
        <f t="shared" si="30"/>
        <v>2019</v>
      </c>
      <c r="F977" t="str">
        <f>VLOOKUP($A977,'OASIS-11_26'!$E$2:$R$1556,9,FALSE)</f>
        <v>SUN</v>
      </c>
      <c r="G977" t="str">
        <f>VLOOKUP($A977,'OASIS-11_26'!$E$2:$R$1556,8,FALSE)</f>
        <v>PHOTO VOLTAIC</v>
      </c>
      <c r="H977">
        <f>VLOOKUP($A977,'OASIS-11_26'!$E$2:$R$1556,4,FALSE)</f>
        <v>2.99</v>
      </c>
      <c r="I977">
        <f>VLOOKUP($A977,'OASIS-11_26'!$E$2:$R$1556,5,FALSE)</f>
        <v>3</v>
      </c>
      <c r="J977" t="str">
        <f>VLOOKUP($A977,'OASIS-11_26'!$E$2:$R$1556,6,FALSE)</f>
        <v>SCE</v>
      </c>
      <c r="K977" t="str">
        <f>IF(ISERROR(VLOOKUP($A977,'2021_NQC_List-11_13'!$A$2:$T$1532,4,FALSE)),"","NQC")</f>
        <v>NQC</v>
      </c>
      <c r="L977" s="3" t="str">
        <f>IF(ISERROR(VLOOKUP($A977,'2021_NQC_List-11_13'!$A$2:$T$1532,4,FALSE)),"",VLOOKUP($A977,'2021_NQC_List-11_13'!$A$2:$T$1532,18,FALSE))</f>
        <v>FC</v>
      </c>
      <c r="M977">
        <f>IF($K977="NQC",VLOOKUP($A977,'2021_NQC_List-11_13'!$A$2:$T$1532,4,FALSE),0)</f>
        <v>0.12</v>
      </c>
      <c r="N977">
        <f>IF($K977="NQC",VLOOKUP($A977,'2021_NQC_List-11_13'!$A$2:$T$1532,5,FALSE),0)</f>
        <v>0.09</v>
      </c>
      <c r="O977">
        <f>IF($K977="NQC",VLOOKUP($A977,'2021_NQC_List-11_13'!$A$2:$T$1532,6,FALSE),0)</f>
        <v>0.54</v>
      </c>
      <c r="P977">
        <f>IF($K977="NQC",VLOOKUP($A977,'2021_NQC_List-11_13'!$A$2:$T$1532,7,FALSE),0)</f>
        <v>0.45</v>
      </c>
      <c r="Q977">
        <f>IF($K977="NQC",VLOOKUP($A977,'2021_NQC_List-11_13'!$A$2:$T$1532,8,FALSE),0)</f>
        <v>0.48</v>
      </c>
      <c r="R977">
        <f>IF($K977="NQC",VLOOKUP($A977,'2021_NQC_List-11_13'!$A$2:$T$1532,9,FALSE),0)</f>
        <v>0.93</v>
      </c>
      <c r="S977">
        <f>IF($K977="NQC",VLOOKUP($A977,'2021_NQC_List-11_13'!$A$2:$T$1532,10,FALSE),0)</f>
        <v>1.17</v>
      </c>
      <c r="T977">
        <f>IF($K977="NQC",VLOOKUP($A977,'2021_NQC_List-11_13'!$A$2:$T$1532,11,FALSE),0)</f>
        <v>0.81</v>
      </c>
      <c r="U977">
        <f>IF($K977="NQC",VLOOKUP($A977,'2021_NQC_List-11_13'!$A$2:$T$1532,12,FALSE),0)</f>
        <v>0.42</v>
      </c>
      <c r="V977">
        <f>IF($K977="NQC",VLOOKUP($A977,'2021_NQC_List-11_13'!$A$2:$T$1532,13,FALSE),0)</f>
        <v>0.06</v>
      </c>
      <c r="W977">
        <f>IF($K977="NQC",VLOOKUP($A977,'2021_NQC_List-11_13'!$A$2:$T$1532,14,FALSE),0)</f>
        <v>0.06</v>
      </c>
      <c r="X977">
        <f>IF($K977="NQC",VLOOKUP($A977,'2021_NQC_List-11_13'!$A$2:$T$1532,15,FALSE),0)</f>
        <v>0</v>
      </c>
      <c r="Y977" t="str">
        <f t="shared" si="31"/>
        <v>Non-Hydro</v>
      </c>
      <c r="AA977" t="s">
        <v>4341</v>
      </c>
    </row>
    <row r="978" spans="1:27" x14ac:dyDescent="0.3">
      <c r="A978" t="str">
        <f>'OASIS-11_26'!E1013</f>
        <v>BDGRCK_1_UNITS</v>
      </c>
      <c r="B978" t="str">
        <f>'OASIS-11_26'!G1013</f>
        <v>BADGER CREEK LIMITED</v>
      </c>
      <c r="C978" t="str">
        <f>VLOOKUP($A978,'OASIS-11_26'!$E$2:$R$1556,2,FALSE)</f>
        <v>GEN</v>
      </c>
      <c r="D978" s="1">
        <f>VLOOKUP($A978,'OASIS-11_26'!$E$2:$R$1556,11,FALSE)</f>
        <v>33329</v>
      </c>
      <c r="E978" s="3">
        <f t="shared" si="30"/>
        <v>1991</v>
      </c>
      <c r="F978" t="str">
        <f>VLOOKUP($A978,'OASIS-11_26'!$E$2:$R$1556,9,FALSE)</f>
        <v>NATURAL GAS</v>
      </c>
      <c r="G978" t="str">
        <f>VLOOKUP($A978,'OASIS-11_26'!$E$2:$R$1556,8,FALSE)</f>
        <v>COMBUSTION TURBINE</v>
      </c>
      <c r="H978">
        <f>VLOOKUP($A978,'OASIS-11_26'!$E$2:$R$1556,4,FALSE)</f>
        <v>48.08</v>
      </c>
      <c r="I978">
        <f>VLOOKUP($A978,'OASIS-11_26'!$E$2:$R$1556,5,FALSE)</f>
        <v>55.3</v>
      </c>
      <c r="J978" t="str">
        <f>VLOOKUP($A978,'OASIS-11_26'!$E$2:$R$1556,6,FALSE)</f>
        <v>PGAE</v>
      </c>
      <c r="K978" t="str">
        <f>IF(ISERROR(VLOOKUP($A978,'2021_NQC_List-11_13'!$A$2:$T$1532,4,FALSE)),"","NQC")</f>
        <v>NQC</v>
      </c>
      <c r="L978" s="3" t="str">
        <f>IF(ISERROR(VLOOKUP($A978,'2021_NQC_List-11_13'!$A$2:$T$1532,4,FALSE)),"",VLOOKUP($A978,'2021_NQC_List-11_13'!$A$2:$T$1532,18,FALSE))</f>
        <v>FC</v>
      </c>
      <c r="M978">
        <f>IF($K978="NQC",VLOOKUP($A978,'2021_NQC_List-11_13'!$A$2:$T$1532,4,FALSE),0)</f>
        <v>46.7</v>
      </c>
      <c r="N978">
        <f>IF($K978="NQC",VLOOKUP($A978,'2021_NQC_List-11_13'!$A$2:$T$1532,5,FALSE),0)</f>
        <v>45.9</v>
      </c>
      <c r="O978">
        <f>IF($K978="NQC",VLOOKUP($A978,'2021_NQC_List-11_13'!$A$2:$T$1532,6,FALSE),0)</f>
        <v>45</v>
      </c>
      <c r="P978">
        <f>IF($K978="NQC",VLOOKUP($A978,'2021_NQC_List-11_13'!$A$2:$T$1532,7,FALSE),0)</f>
        <v>45.6</v>
      </c>
      <c r="Q978">
        <f>IF($K978="NQC",VLOOKUP($A978,'2021_NQC_List-11_13'!$A$2:$T$1532,8,FALSE),0)</f>
        <v>43.7</v>
      </c>
      <c r="R978">
        <f>IF($K978="NQC",VLOOKUP($A978,'2021_NQC_List-11_13'!$A$2:$T$1532,9,FALSE),0)</f>
        <v>43.2</v>
      </c>
      <c r="S978">
        <f>IF($K978="NQC",VLOOKUP($A978,'2021_NQC_List-11_13'!$A$2:$T$1532,10,FALSE),0)</f>
        <v>43.4</v>
      </c>
      <c r="T978">
        <f>IF($K978="NQC",VLOOKUP($A978,'2021_NQC_List-11_13'!$A$2:$T$1532,11,FALSE),0)</f>
        <v>43</v>
      </c>
      <c r="U978">
        <f>IF($K978="NQC",VLOOKUP($A978,'2021_NQC_List-11_13'!$A$2:$T$1532,12,FALSE),0)</f>
        <v>42.3</v>
      </c>
      <c r="V978">
        <f>IF($K978="NQC",VLOOKUP($A978,'2021_NQC_List-11_13'!$A$2:$T$1532,13,FALSE),0)</f>
        <v>42.3</v>
      </c>
      <c r="W978">
        <f>IF($K978="NQC",VLOOKUP($A978,'2021_NQC_List-11_13'!$A$2:$T$1532,14,FALSE),0)</f>
        <v>44.5</v>
      </c>
      <c r="X978">
        <f>IF($K978="NQC",VLOOKUP($A978,'2021_NQC_List-11_13'!$A$2:$T$1532,15,FALSE),0)</f>
        <v>45.3</v>
      </c>
      <c r="Y978" t="str">
        <f t="shared" si="31"/>
        <v>Non-Hydro</v>
      </c>
      <c r="AA978" t="s">
        <v>4341</v>
      </c>
    </row>
    <row r="979" spans="1:27" x14ac:dyDescent="0.3">
      <c r="A979" t="str">
        <f>'OASIS-11_26'!E1014</f>
        <v>SCEW_2_PDRP115</v>
      </c>
      <c r="B979" t="str">
        <f>'OASIS-11_26'!G1014</f>
        <v>LCR AMS Hybrid West LA 1-W-LCRLL</v>
      </c>
      <c r="C979" t="str">
        <f>VLOOKUP($A979,'OASIS-11_26'!$E$2:$R$1556,2,FALSE)</f>
        <v>GEN</v>
      </c>
      <c r="D979" s="1">
        <f>VLOOKUP($A979,'OASIS-11_26'!$E$2:$R$1556,11,FALSE)</f>
        <v>0</v>
      </c>
      <c r="E979" s="3" t="str">
        <f t="shared" si="30"/>
        <v/>
      </c>
      <c r="F979" t="str">
        <f>VLOOKUP($A979,'OASIS-11_26'!$E$2:$R$1556,9,FALSE)</f>
        <v>OTHER</v>
      </c>
      <c r="G979" t="str">
        <f>VLOOKUP($A979,'OASIS-11_26'!$E$2:$R$1556,8,FALSE)</f>
        <v>OTHER</v>
      </c>
      <c r="H979">
        <f>VLOOKUP($A979,'OASIS-11_26'!$E$2:$R$1556,4,FALSE)</f>
        <v>3.4950000000000001</v>
      </c>
      <c r="I979">
        <f>VLOOKUP($A979,'OASIS-11_26'!$E$2:$R$1556,5,FALSE)</f>
        <v>0</v>
      </c>
      <c r="J979" t="str">
        <f>VLOOKUP($A979,'OASIS-11_26'!$E$2:$R$1556,6,FALSE)</f>
        <v>SCE</v>
      </c>
      <c r="K979" t="str">
        <f>IF(ISERROR(VLOOKUP($A979,'2021_NQC_List-11_13'!$A$2:$T$1532,4,FALSE)),"","NQC")</f>
        <v/>
      </c>
      <c r="L979" s="3" t="str">
        <f>IF(ISERROR(VLOOKUP($A979,'2021_NQC_List-11_13'!$A$2:$T$1532,4,FALSE)),"",VLOOKUP($A979,'2021_NQC_List-11_13'!$A$2:$T$1532,18,FALSE))</f>
        <v/>
      </c>
      <c r="M979">
        <f>IF($K979="NQC",VLOOKUP($A979,'2021_NQC_List-11_13'!$A$2:$T$1532,4,FALSE),0)</f>
        <v>0</v>
      </c>
      <c r="N979">
        <f>IF($K979="NQC",VLOOKUP($A979,'2021_NQC_List-11_13'!$A$2:$T$1532,5,FALSE),0)</f>
        <v>0</v>
      </c>
      <c r="O979">
        <f>IF($K979="NQC",VLOOKUP($A979,'2021_NQC_List-11_13'!$A$2:$T$1532,6,FALSE),0)</f>
        <v>0</v>
      </c>
      <c r="P979">
        <f>IF($K979="NQC",VLOOKUP($A979,'2021_NQC_List-11_13'!$A$2:$T$1532,7,FALSE),0)</f>
        <v>0</v>
      </c>
      <c r="Q979">
        <f>IF($K979="NQC",VLOOKUP($A979,'2021_NQC_List-11_13'!$A$2:$T$1532,8,FALSE),0)</f>
        <v>0</v>
      </c>
      <c r="R979">
        <f>IF($K979="NQC",VLOOKUP($A979,'2021_NQC_List-11_13'!$A$2:$T$1532,9,FALSE),0)</f>
        <v>0</v>
      </c>
      <c r="S979">
        <f>IF($K979="NQC",VLOOKUP($A979,'2021_NQC_List-11_13'!$A$2:$T$1532,10,FALSE),0)</f>
        <v>0</v>
      </c>
      <c r="T979">
        <f>IF($K979="NQC",VLOOKUP($A979,'2021_NQC_List-11_13'!$A$2:$T$1532,11,FALSE),0)</f>
        <v>0</v>
      </c>
      <c r="U979">
        <f>IF($K979="NQC",VLOOKUP($A979,'2021_NQC_List-11_13'!$A$2:$T$1532,12,FALSE),0)</f>
        <v>0</v>
      </c>
      <c r="V979">
        <f>IF($K979="NQC",VLOOKUP($A979,'2021_NQC_List-11_13'!$A$2:$T$1532,13,FALSE),0)</f>
        <v>0</v>
      </c>
      <c r="W979">
        <f>IF($K979="NQC",VLOOKUP($A979,'2021_NQC_List-11_13'!$A$2:$T$1532,14,FALSE),0)</f>
        <v>0</v>
      </c>
      <c r="X979">
        <f>IF($K979="NQC",VLOOKUP($A979,'2021_NQC_List-11_13'!$A$2:$T$1532,15,FALSE),0)</f>
        <v>0</v>
      </c>
      <c r="Y979" t="str">
        <f t="shared" si="31"/>
        <v>Non-Hydro</v>
      </c>
      <c r="Z979" t="s">
        <v>4361</v>
      </c>
      <c r="AA979" t="s">
        <v>4341</v>
      </c>
    </row>
    <row r="980" spans="1:27" x14ac:dyDescent="0.3">
      <c r="A980" t="str">
        <f>'OASIS-11_26'!E1015</f>
        <v>OASIS_6_SOLAR2</v>
      </c>
      <c r="B980" t="str">
        <f>'OASIS-11_26'!G1015</f>
        <v>Oasis Solar</v>
      </c>
      <c r="C980" t="str">
        <f>VLOOKUP($A980,'OASIS-11_26'!$E$2:$R$1556,2,FALSE)</f>
        <v>GEN</v>
      </c>
      <c r="D980" s="1">
        <f>VLOOKUP($A980,'OASIS-11_26'!$E$2:$R$1556,11,FALSE)</f>
        <v>42388</v>
      </c>
      <c r="E980" s="3">
        <f t="shared" si="30"/>
        <v>2016</v>
      </c>
      <c r="F980" t="str">
        <f>VLOOKUP($A980,'OASIS-11_26'!$E$2:$R$1556,9,FALSE)</f>
        <v>SUN</v>
      </c>
      <c r="G980" t="str">
        <f>VLOOKUP($A980,'OASIS-11_26'!$E$2:$R$1556,8,FALSE)</f>
        <v>PHOTO VOLTAIC</v>
      </c>
      <c r="H980">
        <f>VLOOKUP($A980,'OASIS-11_26'!$E$2:$R$1556,4,FALSE)</f>
        <v>20</v>
      </c>
      <c r="I980">
        <f>VLOOKUP($A980,'OASIS-11_26'!$E$2:$R$1556,5,FALSE)</f>
        <v>20</v>
      </c>
      <c r="J980" t="str">
        <f>VLOOKUP($A980,'OASIS-11_26'!$E$2:$R$1556,6,FALSE)</f>
        <v>SCE</v>
      </c>
      <c r="K980" t="str">
        <f>IF(ISERROR(VLOOKUP($A980,'2021_NQC_List-11_13'!$A$2:$T$1532,4,FALSE)),"","NQC")</f>
        <v>NQC</v>
      </c>
      <c r="L980" s="3" t="str">
        <f>IF(ISERROR(VLOOKUP($A980,'2021_NQC_List-11_13'!$A$2:$T$1532,4,FALSE)),"",VLOOKUP($A980,'2021_NQC_List-11_13'!$A$2:$T$1532,18,FALSE))</f>
        <v>FC</v>
      </c>
      <c r="M980">
        <f>IF($K980="NQC",VLOOKUP($A980,'2021_NQC_List-11_13'!$A$2:$T$1532,4,FALSE),0)</f>
        <v>0.8</v>
      </c>
      <c r="N980">
        <f>IF($K980="NQC",VLOOKUP($A980,'2021_NQC_List-11_13'!$A$2:$T$1532,5,FALSE),0)</f>
        <v>0.6</v>
      </c>
      <c r="O980">
        <f>IF($K980="NQC",VLOOKUP($A980,'2021_NQC_List-11_13'!$A$2:$T$1532,6,FALSE),0)</f>
        <v>3.6</v>
      </c>
      <c r="P980">
        <f>IF($K980="NQC",VLOOKUP($A980,'2021_NQC_List-11_13'!$A$2:$T$1532,7,FALSE),0)</f>
        <v>3</v>
      </c>
      <c r="Q980">
        <f>IF($K980="NQC",VLOOKUP($A980,'2021_NQC_List-11_13'!$A$2:$T$1532,8,FALSE),0)</f>
        <v>3.2</v>
      </c>
      <c r="R980">
        <f>IF($K980="NQC",VLOOKUP($A980,'2021_NQC_List-11_13'!$A$2:$T$1532,9,FALSE),0)</f>
        <v>6.2</v>
      </c>
      <c r="S980">
        <f>IF($K980="NQC",VLOOKUP($A980,'2021_NQC_List-11_13'!$A$2:$T$1532,10,FALSE),0)</f>
        <v>7.8</v>
      </c>
      <c r="T980">
        <f>IF($K980="NQC",VLOOKUP($A980,'2021_NQC_List-11_13'!$A$2:$T$1532,11,FALSE),0)</f>
        <v>5.4</v>
      </c>
      <c r="U980">
        <f>IF($K980="NQC",VLOOKUP($A980,'2021_NQC_List-11_13'!$A$2:$T$1532,12,FALSE),0)</f>
        <v>2.8</v>
      </c>
      <c r="V980">
        <f>IF($K980="NQC",VLOOKUP($A980,'2021_NQC_List-11_13'!$A$2:$T$1532,13,FALSE),0)</f>
        <v>0.4</v>
      </c>
      <c r="W980">
        <f>IF($K980="NQC",VLOOKUP($A980,'2021_NQC_List-11_13'!$A$2:$T$1532,14,FALSE),0)</f>
        <v>0.4</v>
      </c>
      <c r="X980">
        <f>IF($K980="NQC",VLOOKUP($A980,'2021_NQC_List-11_13'!$A$2:$T$1532,15,FALSE),0)</f>
        <v>0</v>
      </c>
      <c r="Y980" t="str">
        <f t="shared" si="31"/>
        <v>Non-Hydro</v>
      </c>
      <c r="AA980" t="s">
        <v>4341</v>
      </c>
    </row>
    <row r="981" spans="1:27" x14ac:dyDescent="0.3">
      <c r="A981" t="str">
        <f>'OASIS-11_26'!E1016</f>
        <v>BIGSKY_2_SOLAR4</v>
      </c>
      <c r="B981" t="str">
        <f>'OASIS-11_26'!G1016</f>
        <v>Western Antelope Blue Sky Ranch B</v>
      </c>
      <c r="C981" t="str">
        <f>VLOOKUP($A981,'OASIS-11_26'!$E$2:$R$1556,2,FALSE)</f>
        <v>GEN</v>
      </c>
      <c r="D981" s="1">
        <f>VLOOKUP($A981,'OASIS-11_26'!$E$2:$R$1556,11,FALSE)</f>
        <v>42707</v>
      </c>
      <c r="E981" s="3">
        <f t="shared" si="30"/>
        <v>2016</v>
      </c>
      <c r="F981" t="str">
        <f>VLOOKUP($A981,'OASIS-11_26'!$E$2:$R$1556,9,FALSE)</f>
        <v>SUN</v>
      </c>
      <c r="G981" t="str">
        <f>VLOOKUP($A981,'OASIS-11_26'!$E$2:$R$1556,8,FALSE)</f>
        <v>PHOTO VOLTAIC</v>
      </c>
      <c r="H981">
        <f>VLOOKUP($A981,'OASIS-11_26'!$E$2:$R$1556,4,FALSE)</f>
        <v>20</v>
      </c>
      <c r="I981">
        <f>VLOOKUP($A981,'OASIS-11_26'!$E$2:$R$1556,5,FALSE)</f>
        <v>20</v>
      </c>
      <c r="J981" t="str">
        <f>VLOOKUP($A981,'OASIS-11_26'!$E$2:$R$1556,6,FALSE)</f>
        <v>SCE</v>
      </c>
      <c r="K981" t="str">
        <f>IF(ISERROR(VLOOKUP($A981,'2021_NQC_List-11_13'!$A$2:$T$1532,4,FALSE)),"","NQC")</f>
        <v>NQC</v>
      </c>
      <c r="L981" s="3" t="str">
        <f>IF(ISERROR(VLOOKUP($A981,'2021_NQC_List-11_13'!$A$2:$T$1532,4,FALSE)),"",VLOOKUP($A981,'2021_NQC_List-11_13'!$A$2:$T$1532,18,FALSE))</f>
        <v>FC</v>
      </c>
      <c r="M981">
        <f>IF($K981="NQC",VLOOKUP($A981,'2021_NQC_List-11_13'!$A$2:$T$1532,4,FALSE),0)</f>
        <v>6.7</v>
      </c>
      <c r="N981">
        <f>IF($K981="NQC",VLOOKUP($A981,'2021_NQC_List-11_13'!$A$2:$T$1532,5,FALSE),0)</f>
        <v>8.6999999999999993</v>
      </c>
      <c r="O981">
        <f>IF($K981="NQC",VLOOKUP($A981,'2021_NQC_List-11_13'!$A$2:$T$1532,6,FALSE),0)</f>
        <v>13.33</v>
      </c>
      <c r="P981">
        <f>IF($K981="NQC",VLOOKUP($A981,'2021_NQC_List-11_13'!$A$2:$T$1532,7,FALSE),0)</f>
        <v>16.510000000000002</v>
      </c>
      <c r="Q981">
        <f>IF($K981="NQC",VLOOKUP($A981,'2021_NQC_List-11_13'!$A$2:$T$1532,8,FALSE),0)</f>
        <v>17.39</v>
      </c>
      <c r="R981">
        <f>IF($K981="NQC",VLOOKUP($A981,'2021_NQC_List-11_13'!$A$2:$T$1532,9,FALSE),0)</f>
        <v>18.420000000000002</v>
      </c>
      <c r="S981">
        <f>IF($K981="NQC",VLOOKUP($A981,'2021_NQC_List-11_13'!$A$2:$T$1532,10,FALSE),0)</f>
        <v>18.13</v>
      </c>
      <c r="T981">
        <f>IF($K981="NQC",VLOOKUP($A981,'2021_NQC_List-11_13'!$A$2:$T$1532,11,FALSE),0)</f>
        <v>17.260000000000002</v>
      </c>
      <c r="U981">
        <f>IF($K981="NQC",VLOOKUP($A981,'2021_NQC_List-11_13'!$A$2:$T$1532,12,FALSE),0)</f>
        <v>16.34</v>
      </c>
      <c r="V981">
        <f>IF($K981="NQC",VLOOKUP($A981,'2021_NQC_List-11_13'!$A$2:$T$1532,13,FALSE),0)</f>
        <v>13.76</v>
      </c>
      <c r="W981">
        <f>IF($K981="NQC",VLOOKUP($A981,'2021_NQC_List-11_13'!$A$2:$T$1532,14,FALSE),0)</f>
        <v>6.8</v>
      </c>
      <c r="X981">
        <f>IF($K981="NQC",VLOOKUP($A981,'2021_NQC_List-11_13'!$A$2:$T$1532,15,FALSE),0)</f>
        <v>6.61</v>
      </c>
      <c r="Y981" t="str">
        <f t="shared" si="31"/>
        <v>Non-Hydro</v>
      </c>
      <c r="AA981" t="s">
        <v>4341</v>
      </c>
    </row>
    <row r="982" spans="1:27" x14ac:dyDescent="0.3">
      <c r="A982" t="str">
        <f>'OASIS-11_26'!E1017</f>
        <v>PMPJCK_1_SOLAR1</v>
      </c>
      <c r="B982" t="str">
        <f>'OASIS-11_26'!G1017</f>
        <v>Pumpjack Solar I</v>
      </c>
      <c r="C982" t="str">
        <f>VLOOKUP($A982,'OASIS-11_26'!$E$2:$R$1556,2,FALSE)</f>
        <v>GEN</v>
      </c>
      <c r="D982" s="1">
        <f>VLOOKUP($A982,'OASIS-11_26'!$E$2:$R$1556,11,FALSE)</f>
        <v>42031</v>
      </c>
      <c r="E982" s="3">
        <f t="shared" si="30"/>
        <v>2015</v>
      </c>
      <c r="F982" t="str">
        <f>VLOOKUP($A982,'OASIS-11_26'!$E$2:$R$1556,9,FALSE)</f>
        <v>SUN</v>
      </c>
      <c r="G982" t="str">
        <f>VLOOKUP($A982,'OASIS-11_26'!$E$2:$R$1556,8,FALSE)</f>
        <v>PHOTO VOLTAIC</v>
      </c>
      <c r="H982">
        <f>VLOOKUP($A982,'OASIS-11_26'!$E$2:$R$1556,4,FALSE)</f>
        <v>20</v>
      </c>
      <c r="I982">
        <f>VLOOKUP($A982,'OASIS-11_26'!$E$2:$R$1556,5,FALSE)</f>
        <v>20</v>
      </c>
      <c r="J982" t="str">
        <f>VLOOKUP($A982,'OASIS-11_26'!$E$2:$R$1556,6,FALSE)</f>
        <v>PGAE</v>
      </c>
      <c r="K982" t="str">
        <f>IF(ISERROR(VLOOKUP($A982,'2021_NQC_List-11_13'!$A$2:$T$1532,4,FALSE)),"","NQC")</f>
        <v>NQC</v>
      </c>
      <c r="L982" s="3" t="str">
        <f>IF(ISERROR(VLOOKUP($A982,'2021_NQC_List-11_13'!$A$2:$T$1532,4,FALSE)),"",VLOOKUP($A982,'2021_NQC_List-11_13'!$A$2:$T$1532,18,FALSE))</f>
        <v>FC</v>
      </c>
      <c r="M982">
        <f>IF($K982="NQC",VLOOKUP($A982,'2021_NQC_List-11_13'!$A$2:$T$1532,4,FALSE),0)</f>
        <v>0.8</v>
      </c>
      <c r="N982">
        <f>IF($K982="NQC",VLOOKUP($A982,'2021_NQC_List-11_13'!$A$2:$T$1532,5,FALSE),0)</f>
        <v>0.6</v>
      </c>
      <c r="O982">
        <f>IF($K982="NQC",VLOOKUP($A982,'2021_NQC_List-11_13'!$A$2:$T$1532,6,FALSE),0)</f>
        <v>3.6</v>
      </c>
      <c r="P982">
        <f>IF($K982="NQC",VLOOKUP($A982,'2021_NQC_List-11_13'!$A$2:$T$1532,7,FALSE),0)</f>
        <v>3</v>
      </c>
      <c r="Q982">
        <f>IF($K982="NQC",VLOOKUP($A982,'2021_NQC_List-11_13'!$A$2:$T$1532,8,FALSE),0)</f>
        <v>3.2</v>
      </c>
      <c r="R982">
        <f>IF($K982="NQC",VLOOKUP($A982,'2021_NQC_List-11_13'!$A$2:$T$1532,9,FALSE),0)</f>
        <v>6.2</v>
      </c>
      <c r="S982">
        <f>IF($K982="NQC",VLOOKUP($A982,'2021_NQC_List-11_13'!$A$2:$T$1532,10,FALSE),0)</f>
        <v>7.8</v>
      </c>
      <c r="T982">
        <f>IF($K982="NQC",VLOOKUP($A982,'2021_NQC_List-11_13'!$A$2:$T$1532,11,FALSE),0)</f>
        <v>5.4</v>
      </c>
      <c r="U982">
        <f>IF($K982="NQC",VLOOKUP($A982,'2021_NQC_List-11_13'!$A$2:$T$1532,12,FALSE),0)</f>
        <v>2.8</v>
      </c>
      <c r="V982">
        <f>IF($K982="NQC",VLOOKUP($A982,'2021_NQC_List-11_13'!$A$2:$T$1532,13,FALSE),0)</f>
        <v>0.4</v>
      </c>
      <c r="W982">
        <f>IF($K982="NQC",VLOOKUP($A982,'2021_NQC_List-11_13'!$A$2:$T$1532,14,FALSE),0)</f>
        <v>0.4</v>
      </c>
      <c r="X982">
        <f>IF($K982="NQC",VLOOKUP($A982,'2021_NQC_List-11_13'!$A$2:$T$1532,15,FALSE),0)</f>
        <v>0</v>
      </c>
      <c r="Y982" t="str">
        <f t="shared" si="31"/>
        <v>Non-Hydro</v>
      </c>
      <c r="AA982" t="s">
        <v>4341</v>
      </c>
    </row>
    <row r="983" spans="1:27" x14ac:dyDescent="0.3">
      <c r="A983" t="str">
        <f>'OASIS-11_26'!E1019</f>
        <v>IVANPA_1_UNIT1</v>
      </c>
      <c r="B983" t="str">
        <f>'OASIS-11_26'!G1019</f>
        <v>Ivanpah 1</v>
      </c>
      <c r="C983" t="str">
        <f>VLOOKUP($A983,'OASIS-11_26'!$E$2:$R$1556,2,FALSE)</f>
        <v>GEN</v>
      </c>
      <c r="D983" s="1">
        <f>VLOOKUP($A983,'OASIS-11_26'!$E$2:$R$1556,11,FALSE)</f>
        <v>41595</v>
      </c>
      <c r="E983" s="3">
        <f t="shared" si="30"/>
        <v>2013</v>
      </c>
      <c r="F983" t="str">
        <f>VLOOKUP($A983,'OASIS-11_26'!$E$2:$R$1556,9,FALSE)</f>
        <v>SUN</v>
      </c>
      <c r="G983" t="str">
        <f>VLOOKUP($A983,'OASIS-11_26'!$E$2:$R$1556,8,FALSE)</f>
        <v>STEAM</v>
      </c>
      <c r="H983">
        <f>VLOOKUP($A983,'OASIS-11_26'!$E$2:$R$1556,4,FALSE)</f>
        <v>126</v>
      </c>
      <c r="I983">
        <f>VLOOKUP($A983,'OASIS-11_26'!$E$2:$R$1556,5,FALSE)</f>
        <v>126</v>
      </c>
      <c r="J983" t="str">
        <f>VLOOKUP($A983,'OASIS-11_26'!$E$2:$R$1556,6,FALSE)</f>
        <v>SCE</v>
      </c>
      <c r="K983" t="str">
        <f>IF(ISERROR(VLOOKUP($A983,'2021_NQC_List-11_13'!$A$2:$T$1532,4,FALSE)),"","NQC")</f>
        <v>NQC</v>
      </c>
      <c r="L983" s="3" t="str">
        <f>IF(ISERROR(VLOOKUP($A983,'2021_NQC_List-11_13'!$A$2:$T$1532,4,FALSE)),"",VLOOKUP($A983,'2021_NQC_List-11_13'!$A$2:$T$1532,18,FALSE))</f>
        <v>FC</v>
      </c>
      <c r="M983">
        <f>IF($K983="NQC",VLOOKUP($A983,'2021_NQC_List-11_13'!$A$2:$T$1532,4,FALSE),0)</f>
        <v>5.04</v>
      </c>
      <c r="N983">
        <f>IF($K983="NQC",VLOOKUP($A983,'2021_NQC_List-11_13'!$A$2:$T$1532,5,FALSE),0)</f>
        <v>3.78</v>
      </c>
      <c r="O983">
        <f>IF($K983="NQC",VLOOKUP($A983,'2021_NQC_List-11_13'!$A$2:$T$1532,6,FALSE),0)</f>
        <v>22.68</v>
      </c>
      <c r="P983">
        <f>IF($K983="NQC",VLOOKUP($A983,'2021_NQC_List-11_13'!$A$2:$T$1532,7,FALSE),0)</f>
        <v>18.899999999999999</v>
      </c>
      <c r="Q983">
        <f>IF($K983="NQC",VLOOKUP($A983,'2021_NQC_List-11_13'!$A$2:$T$1532,8,FALSE),0)</f>
        <v>20.16</v>
      </c>
      <c r="R983">
        <f>IF($K983="NQC",VLOOKUP($A983,'2021_NQC_List-11_13'!$A$2:$T$1532,9,FALSE),0)</f>
        <v>39.06</v>
      </c>
      <c r="S983">
        <f>IF($K983="NQC",VLOOKUP($A983,'2021_NQC_List-11_13'!$A$2:$T$1532,10,FALSE),0)</f>
        <v>49.14</v>
      </c>
      <c r="T983">
        <f>IF($K983="NQC",VLOOKUP($A983,'2021_NQC_List-11_13'!$A$2:$T$1532,11,FALSE),0)</f>
        <v>34.020000000000003</v>
      </c>
      <c r="U983">
        <f>IF($K983="NQC",VLOOKUP($A983,'2021_NQC_List-11_13'!$A$2:$T$1532,12,FALSE),0)</f>
        <v>17.64</v>
      </c>
      <c r="V983">
        <f>IF($K983="NQC",VLOOKUP($A983,'2021_NQC_List-11_13'!$A$2:$T$1532,13,FALSE),0)</f>
        <v>2.52</v>
      </c>
      <c r="W983">
        <f>IF($K983="NQC",VLOOKUP($A983,'2021_NQC_List-11_13'!$A$2:$T$1532,14,FALSE),0)</f>
        <v>2.52</v>
      </c>
      <c r="X983">
        <f>IF($K983="NQC",VLOOKUP($A983,'2021_NQC_List-11_13'!$A$2:$T$1532,15,FALSE),0)</f>
        <v>0</v>
      </c>
      <c r="Y983" t="str">
        <f t="shared" si="31"/>
        <v>Non-Hydro</v>
      </c>
      <c r="AA983" t="s">
        <v>4341</v>
      </c>
    </row>
    <row r="984" spans="1:27" x14ac:dyDescent="0.3">
      <c r="A984" t="str">
        <f>'OASIS-11_26'!E1020</f>
        <v>SBERDO_2_RTS007</v>
      </c>
      <c r="B984" t="str">
        <f>'OASIS-11_26'!G1020</f>
        <v>SPVP007 Redlands RT Solar</v>
      </c>
      <c r="C984" t="str">
        <f>VLOOKUP($A984,'OASIS-11_26'!$E$2:$R$1556,2,FALSE)</f>
        <v>GEN</v>
      </c>
      <c r="D984" s="1">
        <f>VLOOKUP($A984,'OASIS-11_26'!$E$2:$R$1556,11,FALSE)</f>
        <v>41237</v>
      </c>
      <c r="E984" s="3">
        <f t="shared" si="30"/>
        <v>2012</v>
      </c>
      <c r="F984" t="str">
        <f>VLOOKUP($A984,'OASIS-11_26'!$E$2:$R$1556,9,FALSE)</f>
        <v>SUN</v>
      </c>
      <c r="G984" t="str">
        <f>VLOOKUP($A984,'OASIS-11_26'!$E$2:$R$1556,8,FALSE)</f>
        <v>PHOTO VOLTAIC</v>
      </c>
      <c r="H984">
        <f>VLOOKUP($A984,'OASIS-11_26'!$E$2:$R$1556,4,FALSE)</f>
        <v>2.5</v>
      </c>
      <c r="I984">
        <f>VLOOKUP($A984,'OASIS-11_26'!$E$2:$R$1556,5,FALSE)</f>
        <v>2.5</v>
      </c>
      <c r="J984" t="str">
        <f>VLOOKUP($A984,'OASIS-11_26'!$E$2:$R$1556,6,FALSE)</f>
        <v>SCE</v>
      </c>
      <c r="K984" t="str">
        <f>IF(ISERROR(VLOOKUP($A984,'2021_NQC_List-11_13'!$A$2:$T$1532,4,FALSE)),"","NQC")</f>
        <v>NQC</v>
      </c>
      <c r="L984" s="3" t="str">
        <f>IF(ISERROR(VLOOKUP($A984,'2021_NQC_List-11_13'!$A$2:$T$1532,4,FALSE)),"",VLOOKUP($A984,'2021_NQC_List-11_13'!$A$2:$T$1532,18,FALSE))</f>
        <v>FC</v>
      </c>
      <c r="M984">
        <f>IF($K984="NQC",VLOOKUP($A984,'2021_NQC_List-11_13'!$A$2:$T$1532,4,FALSE),0)</f>
        <v>0.1</v>
      </c>
      <c r="N984">
        <f>IF($K984="NQC",VLOOKUP($A984,'2021_NQC_List-11_13'!$A$2:$T$1532,5,FALSE),0)</f>
        <v>0.08</v>
      </c>
      <c r="O984">
        <f>IF($K984="NQC",VLOOKUP($A984,'2021_NQC_List-11_13'!$A$2:$T$1532,6,FALSE),0)</f>
        <v>0.45</v>
      </c>
      <c r="P984">
        <f>IF($K984="NQC",VLOOKUP($A984,'2021_NQC_List-11_13'!$A$2:$T$1532,7,FALSE),0)</f>
        <v>0.38</v>
      </c>
      <c r="Q984">
        <f>IF($K984="NQC",VLOOKUP($A984,'2021_NQC_List-11_13'!$A$2:$T$1532,8,FALSE),0)</f>
        <v>0.4</v>
      </c>
      <c r="R984">
        <f>IF($K984="NQC",VLOOKUP($A984,'2021_NQC_List-11_13'!$A$2:$T$1532,9,FALSE),0)</f>
        <v>0.78</v>
      </c>
      <c r="S984">
        <f>IF($K984="NQC",VLOOKUP($A984,'2021_NQC_List-11_13'!$A$2:$T$1532,10,FALSE),0)</f>
        <v>0.98</v>
      </c>
      <c r="T984">
        <f>IF($K984="NQC",VLOOKUP($A984,'2021_NQC_List-11_13'!$A$2:$T$1532,11,FALSE),0)</f>
        <v>0.68</v>
      </c>
      <c r="U984">
        <f>IF($K984="NQC",VLOOKUP($A984,'2021_NQC_List-11_13'!$A$2:$T$1532,12,FALSE),0)</f>
        <v>0.35</v>
      </c>
      <c r="V984">
        <f>IF($K984="NQC",VLOOKUP($A984,'2021_NQC_List-11_13'!$A$2:$T$1532,13,FALSE),0)</f>
        <v>0.05</v>
      </c>
      <c r="W984">
        <f>IF($K984="NQC",VLOOKUP($A984,'2021_NQC_List-11_13'!$A$2:$T$1532,14,FALSE),0)</f>
        <v>0.05</v>
      </c>
      <c r="X984">
        <f>IF($K984="NQC",VLOOKUP($A984,'2021_NQC_List-11_13'!$A$2:$T$1532,15,FALSE),0)</f>
        <v>0</v>
      </c>
      <c r="Y984" t="str">
        <f t="shared" si="31"/>
        <v>Non-Hydro</v>
      </c>
      <c r="AA984" t="s">
        <v>4341</v>
      </c>
    </row>
    <row r="985" spans="1:27" x14ac:dyDescent="0.3">
      <c r="A985" t="str">
        <f>'OASIS-11_26'!E1021</f>
        <v>CENTER_2_RHONDO</v>
      </c>
      <c r="B985" t="str">
        <f>'OASIS-11_26'!G1021</f>
        <v>MWD Rio Hondo Hydroelectric Recovery Pla</v>
      </c>
      <c r="C985" t="str">
        <f>VLOOKUP($A985,'OASIS-11_26'!$E$2:$R$1556,2,FALSE)</f>
        <v>GEN</v>
      </c>
      <c r="D985" s="1">
        <f>VLOOKUP($A985,'OASIS-11_26'!$E$2:$R$1556,11,FALSE)</f>
        <v>30682</v>
      </c>
      <c r="E985" s="3">
        <f t="shared" si="30"/>
        <v>1984</v>
      </c>
      <c r="F985" t="str">
        <f>VLOOKUP($A985,'OASIS-11_26'!$E$2:$R$1556,9,FALSE)</f>
        <v>WATER</v>
      </c>
      <c r="G985" t="str">
        <f>VLOOKUP($A985,'OASIS-11_26'!$E$2:$R$1556,8,FALSE)</f>
        <v>HYDRO</v>
      </c>
      <c r="H985">
        <f>VLOOKUP($A985,'OASIS-11_26'!$E$2:$R$1556,4,FALSE)</f>
        <v>1.91</v>
      </c>
      <c r="I985">
        <f>VLOOKUP($A985,'OASIS-11_26'!$E$2:$R$1556,5,FALSE)</f>
        <v>1.9</v>
      </c>
      <c r="J985" t="str">
        <f>VLOOKUP($A985,'OASIS-11_26'!$E$2:$R$1556,6,FALSE)</f>
        <v>SCE</v>
      </c>
      <c r="K985" t="str">
        <f>IF(ISERROR(VLOOKUP($A985,'2021_NQC_List-11_13'!$A$2:$T$1532,4,FALSE)),"","NQC")</f>
        <v>NQC</v>
      </c>
      <c r="L985" s="3" t="str">
        <f>IF(ISERROR(VLOOKUP($A985,'2021_NQC_List-11_13'!$A$2:$T$1532,4,FALSE)),"",VLOOKUP($A985,'2021_NQC_List-11_13'!$A$2:$T$1532,18,FALSE))</f>
        <v>FC</v>
      </c>
      <c r="M985">
        <f>IF($K985="NQC",VLOOKUP($A985,'2021_NQC_List-11_13'!$A$2:$T$1532,4,FALSE),0)</f>
        <v>1.91</v>
      </c>
      <c r="N985">
        <f>IF($K985="NQC",VLOOKUP($A985,'2021_NQC_List-11_13'!$A$2:$T$1532,5,FALSE),0)</f>
        <v>1.91</v>
      </c>
      <c r="O985">
        <f>IF($K985="NQC",VLOOKUP($A985,'2021_NQC_List-11_13'!$A$2:$T$1532,6,FALSE),0)</f>
        <v>1.91</v>
      </c>
      <c r="P985">
        <f>IF($K985="NQC",VLOOKUP($A985,'2021_NQC_List-11_13'!$A$2:$T$1532,7,FALSE),0)</f>
        <v>1.91</v>
      </c>
      <c r="Q985">
        <f>IF($K985="NQC",VLOOKUP($A985,'2021_NQC_List-11_13'!$A$2:$T$1532,8,FALSE),0)</f>
        <v>1.91</v>
      </c>
      <c r="R985">
        <f>IF($K985="NQC",VLOOKUP($A985,'2021_NQC_List-11_13'!$A$2:$T$1532,9,FALSE),0)</f>
        <v>1.91</v>
      </c>
      <c r="S985">
        <f>IF($K985="NQC",VLOOKUP($A985,'2021_NQC_List-11_13'!$A$2:$T$1532,10,FALSE),0)</f>
        <v>1.91</v>
      </c>
      <c r="T985">
        <f>IF($K985="NQC",VLOOKUP($A985,'2021_NQC_List-11_13'!$A$2:$T$1532,11,FALSE),0)</f>
        <v>1.91</v>
      </c>
      <c r="U985">
        <f>IF($K985="NQC",VLOOKUP($A985,'2021_NQC_List-11_13'!$A$2:$T$1532,12,FALSE),0)</f>
        <v>1.91</v>
      </c>
      <c r="V985">
        <f>IF($K985="NQC",VLOOKUP($A985,'2021_NQC_List-11_13'!$A$2:$T$1532,13,FALSE),0)</f>
        <v>1.91</v>
      </c>
      <c r="W985">
        <f>IF($K985="NQC",VLOOKUP($A985,'2021_NQC_List-11_13'!$A$2:$T$1532,14,FALSE),0)</f>
        <v>1.91</v>
      </c>
      <c r="X985">
        <f>IF($K985="NQC",VLOOKUP($A985,'2021_NQC_List-11_13'!$A$2:$T$1532,15,FALSE),0)</f>
        <v>1.91</v>
      </c>
      <c r="Y985" t="str">
        <f t="shared" si="31"/>
        <v>Hydro-Small Hydro</v>
      </c>
      <c r="AA985" t="s">
        <v>4341</v>
      </c>
    </row>
    <row r="986" spans="1:27" x14ac:dyDescent="0.3">
      <c r="A986" t="str">
        <f>'OASIS-11_26'!E1022</f>
        <v>SCEW_2_PDRP112</v>
      </c>
      <c r="B986" t="str">
        <f>'OASIS-11_26'!G1022</f>
        <v>SCEW_2_PDRP112</v>
      </c>
      <c r="C986" t="str">
        <f>VLOOKUP($A986,'OASIS-11_26'!$E$2:$R$1556,2,FALSE)</f>
        <v>GEN</v>
      </c>
      <c r="D986" s="1">
        <f>VLOOKUP($A986,'OASIS-11_26'!$E$2:$R$1556,11,FALSE)</f>
        <v>0</v>
      </c>
      <c r="E986" s="3" t="str">
        <f t="shared" si="30"/>
        <v/>
      </c>
      <c r="F986" t="str">
        <f>VLOOKUP($A986,'OASIS-11_26'!$E$2:$R$1556,9,FALSE)</f>
        <v>OTHER</v>
      </c>
      <c r="G986" t="str">
        <f>VLOOKUP($A986,'OASIS-11_26'!$E$2:$R$1556,8,FALSE)</f>
        <v>OTHER</v>
      </c>
      <c r="H986">
        <f>VLOOKUP($A986,'OASIS-11_26'!$E$2:$R$1556,4,FALSE)</f>
        <v>0.99</v>
      </c>
      <c r="I986">
        <f>VLOOKUP($A986,'OASIS-11_26'!$E$2:$R$1556,5,FALSE)</f>
        <v>0</v>
      </c>
      <c r="J986" t="str">
        <f>VLOOKUP($A986,'OASIS-11_26'!$E$2:$R$1556,6,FALSE)</f>
        <v>SCE</v>
      </c>
      <c r="K986" t="str">
        <f>IF(ISERROR(VLOOKUP($A986,'2021_NQC_List-11_13'!$A$2:$T$1532,4,FALSE)),"","NQC")</f>
        <v>NQC</v>
      </c>
      <c r="L986" s="3" t="str">
        <f>IF(ISERROR(VLOOKUP($A986,'2021_NQC_List-11_13'!$A$2:$T$1532,4,FALSE)),"",VLOOKUP($A986,'2021_NQC_List-11_13'!$A$2:$T$1532,18,FALSE))</f>
        <v>FC</v>
      </c>
      <c r="M986">
        <f>IF($K986="NQC",VLOOKUP($A986,'2021_NQC_List-11_13'!$A$2:$T$1532,4,FALSE),0)</f>
        <v>0.48</v>
      </c>
      <c r="N986">
        <f>IF($K986="NQC",VLOOKUP($A986,'2021_NQC_List-11_13'!$A$2:$T$1532,5,FALSE),0)</f>
        <v>0</v>
      </c>
      <c r="O986">
        <f>IF($K986="NQC",VLOOKUP($A986,'2021_NQC_List-11_13'!$A$2:$T$1532,6,FALSE),0)</f>
        <v>0</v>
      </c>
      <c r="P986">
        <f>IF($K986="NQC",VLOOKUP($A986,'2021_NQC_List-11_13'!$A$2:$T$1532,7,FALSE),0)</f>
        <v>0</v>
      </c>
      <c r="Q986">
        <f>IF($K986="NQC",VLOOKUP($A986,'2021_NQC_List-11_13'!$A$2:$T$1532,8,FALSE),0)</f>
        <v>0</v>
      </c>
      <c r="R986">
        <f>IF($K986="NQC",VLOOKUP($A986,'2021_NQC_List-11_13'!$A$2:$T$1532,9,FALSE),0)</f>
        <v>0</v>
      </c>
      <c r="S986">
        <f>IF($K986="NQC",VLOOKUP($A986,'2021_NQC_List-11_13'!$A$2:$T$1532,10,FALSE),0)</f>
        <v>0</v>
      </c>
      <c r="T986">
        <f>IF($K986="NQC",VLOOKUP($A986,'2021_NQC_List-11_13'!$A$2:$T$1532,11,FALSE),0)</f>
        <v>0</v>
      </c>
      <c r="U986">
        <f>IF($K986="NQC",VLOOKUP($A986,'2021_NQC_List-11_13'!$A$2:$T$1532,12,FALSE),0)</f>
        <v>0</v>
      </c>
      <c r="V986">
        <f>IF($K986="NQC",VLOOKUP($A986,'2021_NQC_List-11_13'!$A$2:$T$1532,13,FALSE),0)</f>
        <v>0</v>
      </c>
      <c r="W986">
        <f>IF($K986="NQC",VLOOKUP($A986,'2021_NQC_List-11_13'!$A$2:$T$1532,14,FALSE),0)</f>
        <v>0</v>
      </c>
      <c r="X986">
        <f>IF($K986="NQC",VLOOKUP($A986,'2021_NQC_List-11_13'!$A$2:$T$1532,15,FALSE),0)</f>
        <v>0</v>
      </c>
      <c r="Y986" t="str">
        <f t="shared" si="31"/>
        <v>Non-Hydro</v>
      </c>
      <c r="Z986" t="s">
        <v>4361</v>
      </c>
      <c r="AA986" t="s">
        <v>4341</v>
      </c>
    </row>
    <row r="987" spans="1:27" x14ac:dyDescent="0.3">
      <c r="A987" t="str">
        <f>'OASIS-11_26'!E1023</f>
        <v>GATEWY_2_GESBT1</v>
      </c>
      <c r="B987" t="str">
        <f>'OASIS-11_26'!G1023</f>
        <v>Gateway Energy Stroage</v>
      </c>
      <c r="C987" t="str">
        <f>VLOOKUP($A987,'OASIS-11_26'!$E$2:$R$1556,2,FALSE)</f>
        <v>GEN</v>
      </c>
      <c r="D987" s="1">
        <f>VLOOKUP($A987,'OASIS-11_26'!$E$2:$R$1556,11,FALSE)</f>
        <v>44090</v>
      </c>
      <c r="E987" s="3">
        <f t="shared" si="30"/>
        <v>2020</v>
      </c>
      <c r="F987" t="str">
        <f>VLOOKUP($A987,'OASIS-11_26'!$E$2:$R$1556,9,FALSE)</f>
        <v>LESR</v>
      </c>
      <c r="G987" t="str">
        <f>VLOOKUP($A987,'OASIS-11_26'!$E$2:$R$1556,8,FALSE)</f>
        <v>OTHER</v>
      </c>
      <c r="H987">
        <f>VLOOKUP($A987,'OASIS-11_26'!$E$2:$R$1556,4,FALSE)</f>
        <v>250</v>
      </c>
      <c r="I987">
        <f>VLOOKUP($A987,'OASIS-11_26'!$E$2:$R$1556,5,FALSE)</f>
        <v>250</v>
      </c>
      <c r="J987" t="str">
        <f>VLOOKUP($A987,'OASIS-11_26'!$E$2:$R$1556,6,FALSE)</f>
        <v>SDGE</v>
      </c>
      <c r="K987" t="str">
        <f>IF(ISERROR(VLOOKUP($A987,'2021_NQC_List-11_13'!$A$2:$T$1532,4,FALSE)),"","NQC")</f>
        <v>NQC</v>
      </c>
      <c r="L987" s="3" t="str">
        <f>IF(ISERROR(VLOOKUP($A987,'2021_NQC_List-11_13'!$A$2:$T$1532,4,FALSE)),"",VLOOKUP($A987,'2021_NQC_List-11_13'!$A$2:$T$1532,18,FALSE))</f>
        <v>ID</v>
      </c>
      <c r="M987">
        <f>IF($K987="NQC",VLOOKUP($A987,'2021_NQC_List-11_13'!$A$2:$T$1532,4,FALSE),0)</f>
        <v>250</v>
      </c>
      <c r="N987">
        <f>IF($K987="NQC",VLOOKUP($A987,'2021_NQC_List-11_13'!$A$2:$T$1532,5,FALSE),0)</f>
        <v>250</v>
      </c>
      <c r="O987">
        <f>IF($K987="NQC",VLOOKUP($A987,'2021_NQC_List-11_13'!$A$2:$T$1532,6,FALSE),0)</f>
        <v>250</v>
      </c>
      <c r="P987">
        <f>IF($K987="NQC",VLOOKUP($A987,'2021_NQC_List-11_13'!$A$2:$T$1532,7,FALSE),0)</f>
        <v>250</v>
      </c>
      <c r="Q987">
        <f>IF($K987="NQC",VLOOKUP($A987,'2021_NQC_List-11_13'!$A$2:$T$1532,8,FALSE),0)</f>
        <v>250</v>
      </c>
      <c r="R987">
        <f>IF($K987="NQC",VLOOKUP($A987,'2021_NQC_List-11_13'!$A$2:$T$1532,9,FALSE),0)</f>
        <v>250</v>
      </c>
      <c r="S987">
        <f>IF($K987="NQC",VLOOKUP($A987,'2021_NQC_List-11_13'!$A$2:$T$1532,10,FALSE),0)</f>
        <v>250</v>
      </c>
      <c r="T987">
        <f>IF($K987="NQC",VLOOKUP($A987,'2021_NQC_List-11_13'!$A$2:$T$1532,11,FALSE),0)</f>
        <v>250</v>
      </c>
      <c r="U987">
        <f>IF($K987="NQC",VLOOKUP($A987,'2021_NQC_List-11_13'!$A$2:$T$1532,12,FALSE),0)</f>
        <v>250</v>
      </c>
      <c r="V987">
        <f>IF($K987="NQC",VLOOKUP($A987,'2021_NQC_List-11_13'!$A$2:$T$1532,13,FALSE),0)</f>
        <v>250</v>
      </c>
      <c r="W987">
        <f>IF($K987="NQC",VLOOKUP($A987,'2021_NQC_List-11_13'!$A$2:$T$1532,14,FALSE),0)</f>
        <v>250</v>
      </c>
      <c r="X987">
        <f>IF($K987="NQC",VLOOKUP($A987,'2021_NQC_List-11_13'!$A$2:$T$1532,15,FALSE),0)</f>
        <v>250</v>
      </c>
      <c r="Y987" t="str">
        <f t="shared" si="31"/>
        <v>Non-Hydro</v>
      </c>
      <c r="AA987" t="s">
        <v>4341</v>
      </c>
    </row>
    <row r="988" spans="1:27" x14ac:dyDescent="0.3">
      <c r="A988" t="str">
        <f>'OASIS-11_26'!E1024</f>
        <v>GEYS20_7_UNIT20</v>
      </c>
      <c r="B988" t="str">
        <f>'OASIS-11_26'!G1024</f>
        <v>GEYSERS UNIT 20 (HEALDSBURG)</v>
      </c>
      <c r="C988" t="str">
        <f>VLOOKUP($A988,'OASIS-11_26'!$E$2:$R$1556,2,FALSE)</f>
        <v>GEN</v>
      </c>
      <c r="D988" s="1">
        <f>VLOOKUP($A988,'OASIS-11_26'!$E$2:$R$1556,11,FALSE)</f>
        <v>31048</v>
      </c>
      <c r="E988" s="3">
        <f t="shared" si="30"/>
        <v>1985</v>
      </c>
      <c r="F988" t="str">
        <f>VLOOKUP($A988,'OASIS-11_26'!$E$2:$R$1556,9,FALSE)</f>
        <v>GEOTHERMAL</v>
      </c>
      <c r="G988" t="str">
        <f>VLOOKUP($A988,'OASIS-11_26'!$E$2:$R$1556,8,FALSE)</f>
        <v>STEAM</v>
      </c>
      <c r="H988">
        <f>VLOOKUP($A988,'OASIS-11_26'!$E$2:$R$1556,4,FALSE)</f>
        <v>62</v>
      </c>
      <c r="I988">
        <f>VLOOKUP($A988,'OASIS-11_26'!$E$2:$R$1556,5,FALSE)</f>
        <v>84</v>
      </c>
      <c r="J988" t="str">
        <f>VLOOKUP($A988,'OASIS-11_26'!$E$2:$R$1556,6,FALSE)</f>
        <v>PGAE</v>
      </c>
      <c r="K988" t="str">
        <f>IF(ISERROR(VLOOKUP($A988,'2021_NQC_List-11_13'!$A$2:$T$1532,4,FALSE)),"","NQC")</f>
        <v>NQC</v>
      </c>
      <c r="L988" s="3" t="str">
        <f>IF(ISERROR(VLOOKUP($A988,'2021_NQC_List-11_13'!$A$2:$T$1532,4,FALSE)),"",VLOOKUP($A988,'2021_NQC_List-11_13'!$A$2:$T$1532,18,FALSE))</f>
        <v>FC</v>
      </c>
      <c r="M988">
        <f>IF($K988="NQC",VLOOKUP($A988,'2021_NQC_List-11_13'!$A$2:$T$1532,4,FALSE),0)</f>
        <v>40</v>
      </c>
      <c r="N988">
        <f>IF($K988="NQC",VLOOKUP($A988,'2021_NQC_List-11_13'!$A$2:$T$1532,5,FALSE),0)</f>
        <v>40</v>
      </c>
      <c r="O988">
        <f>IF($K988="NQC",VLOOKUP($A988,'2021_NQC_List-11_13'!$A$2:$T$1532,6,FALSE),0)</f>
        <v>40</v>
      </c>
      <c r="P988">
        <f>IF($K988="NQC",VLOOKUP($A988,'2021_NQC_List-11_13'!$A$2:$T$1532,7,FALSE),0)</f>
        <v>40</v>
      </c>
      <c r="Q988">
        <f>IF($K988="NQC",VLOOKUP($A988,'2021_NQC_List-11_13'!$A$2:$T$1532,8,FALSE),0)</f>
        <v>40</v>
      </c>
      <c r="R988">
        <f>IF($K988="NQC",VLOOKUP($A988,'2021_NQC_List-11_13'!$A$2:$T$1532,9,FALSE),0)</f>
        <v>40</v>
      </c>
      <c r="S988">
        <f>IF($K988="NQC",VLOOKUP($A988,'2021_NQC_List-11_13'!$A$2:$T$1532,10,FALSE),0)</f>
        <v>40</v>
      </c>
      <c r="T988">
        <f>IF($K988="NQC",VLOOKUP($A988,'2021_NQC_List-11_13'!$A$2:$T$1532,11,FALSE),0)</f>
        <v>40</v>
      </c>
      <c r="U988">
        <f>IF($K988="NQC",VLOOKUP($A988,'2021_NQC_List-11_13'!$A$2:$T$1532,12,FALSE),0)</f>
        <v>40</v>
      </c>
      <c r="V988">
        <f>IF($K988="NQC",VLOOKUP($A988,'2021_NQC_List-11_13'!$A$2:$T$1532,13,FALSE),0)</f>
        <v>40</v>
      </c>
      <c r="W988">
        <f>IF($K988="NQC",VLOOKUP($A988,'2021_NQC_List-11_13'!$A$2:$T$1532,14,FALSE),0)</f>
        <v>40</v>
      </c>
      <c r="X988">
        <f>IF($K988="NQC",VLOOKUP($A988,'2021_NQC_List-11_13'!$A$2:$T$1532,15,FALSE),0)</f>
        <v>40</v>
      </c>
      <c r="Y988" t="str">
        <f t="shared" si="31"/>
        <v>Non-Hydro</v>
      </c>
      <c r="AA988" t="s">
        <v>4341</v>
      </c>
    </row>
    <row r="989" spans="1:27" x14ac:dyDescent="0.3">
      <c r="A989" t="str">
        <f>'OASIS-11_26'!E1025</f>
        <v>KERMAN_6_SOLAR2</v>
      </c>
      <c r="B989" t="str">
        <f>'OASIS-11_26'!G1025</f>
        <v>Fresno Solar West</v>
      </c>
      <c r="C989" t="str">
        <f>VLOOKUP($A989,'OASIS-11_26'!$E$2:$R$1556,2,FALSE)</f>
        <v>GEN</v>
      </c>
      <c r="D989" s="1">
        <f>VLOOKUP($A989,'OASIS-11_26'!$E$2:$R$1556,11,FALSE)</f>
        <v>42297</v>
      </c>
      <c r="E989" s="3">
        <f t="shared" si="30"/>
        <v>2015</v>
      </c>
      <c r="F989" t="str">
        <f>VLOOKUP($A989,'OASIS-11_26'!$E$2:$R$1556,9,FALSE)</f>
        <v>SUN</v>
      </c>
      <c r="G989" t="str">
        <f>VLOOKUP($A989,'OASIS-11_26'!$E$2:$R$1556,8,FALSE)</f>
        <v>PHOTO VOLTAIC</v>
      </c>
      <c r="H989">
        <f>VLOOKUP($A989,'OASIS-11_26'!$E$2:$R$1556,4,FALSE)</f>
        <v>1.5</v>
      </c>
      <c r="I989">
        <f>VLOOKUP($A989,'OASIS-11_26'!$E$2:$R$1556,5,FALSE)</f>
        <v>1.5</v>
      </c>
      <c r="J989" t="str">
        <f>VLOOKUP($A989,'OASIS-11_26'!$E$2:$R$1556,6,FALSE)</f>
        <v>PGAE</v>
      </c>
      <c r="K989" t="str">
        <f>IF(ISERROR(VLOOKUP($A989,'2021_NQC_List-11_13'!$A$2:$T$1532,4,FALSE)),"","NQC")</f>
        <v>NQC</v>
      </c>
      <c r="L989" s="3" t="str">
        <f>IF(ISERROR(VLOOKUP($A989,'2021_NQC_List-11_13'!$A$2:$T$1532,4,FALSE)),"",VLOOKUP($A989,'2021_NQC_List-11_13'!$A$2:$T$1532,18,FALSE))</f>
        <v>EO</v>
      </c>
      <c r="M989">
        <f>IF($K989="NQC",VLOOKUP($A989,'2021_NQC_List-11_13'!$A$2:$T$1532,4,FALSE),0)</f>
        <v>0</v>
      </c>
      <c r="N989">
        <f>IF($K989="NQC",VLOOKUP($A989,'2021_NQC_List-11_13'!$A$2:$T$1532,5,FALSE),0)</f>
        <v>0</v>
      </c>
      <c r="O989">
        <f>IF($K989="NQC",VLOOKUP($A989,'2021_NQC_List-11_13'!$A$2:$T$1532,6,FALSE),0)</f>
        <v>0</v>
      </c>
      <c r="P989">
        <f>IF($K989="NQC",VLOOKUP($A989,'2021_NQC_List-11_13'!$A$2:$T$1532,7,FALSE),0)</f>
        <v>0</v>
      </c>
      <c r="Q989">
        <f>IF($K989="NQC",VLOOKUP($A989,'2021_NQC_List-11_13'!$A$2:$T$1532,8,FALSE),0)</f>
        <v>0</v>
      </c>
      <c r="R989">
        <f>IF($K989="NQC",VLOOKUP($A989,'2021_NQC_List-11_13'!$A$2:$T$1532,9,FALSE),0)</f>
        <v>0</v>
      </c>
      <c r="S989">
        <f>IF($K989="NQC",VLOOKUP($A989,'2021_NQC_List-11_13'!$A$2:$T$1532,10,FALSE),0)</f>
        <v>0</v>
      </c>
      <c r="T989">
        <f>IF($K989="NQC",VLOOKUP($A989,'2021_NQC_List-11_13'!$A$2:$T$1532,11,FALSE),0)</f>
        <v>0</v>
      </c>
      <c r="U989">
        <f>IF($K989="NQC",VLOOKUP($A989,'2021_NQC_List-11_13'!$A$2:$T$1532,12,FALSE),0)</f>
        <v>0</v>
      </c>
      <c r="V989">
        <f>IF($K989="NQC",VLOOKUP($A989,'2021_NQC_List-11_13'!$A$2:$T$1532,13,FALSE),0)</f>
        <v>0</v>
      </c>
      <c r="W989">
        <f>IF($K989="NQC",VLOOKUP($A989,'2021_NQC_List-11_13'!$A$2:$T$1532,14,FALSE),0)</f>
        <v>0</v>
      </c>
      <c r="X989">
        <f>IF($K989="NQC",VLOOKUP($A989,'2021_NQC_List-11_13'!$A$2:$T$1532,15,FALSE),0)</f>
        <v>0</v>
      </c>
      <c r="Y989" t="str">
        <f t="shared" si="31"/>
        <v>Non-Hydro</v>
      </c>
      <c r="AA989" t="s">
        <v>4341</v>
      </c>
    </row>
    <row r="990" spans="1:27" x14ac:dyDescent="0.3">
      <c r="A990" t="str">
        <f>'OASIS-11_26'!E1026</f>
        <v>COVERD_2_HCKHY1</v>
      </c>
      <c r="B990" t="str">
        <f>'OASIS-11_26'!G1026</f>
        <v>HATCHET CREEK</v>
      </c>
      <c r="C990" t="str">
        <f>VLOOKUP($A990,'OASIS-11_26'!$E$2:$R$1556,2,FALSE)</f>
        <v>GEN</v>
      </c>
      <c r="D990" s="1">
        <f>VLOOKUP($A990,'OASIS-11_26'!$E$2:$R$1556,11,FALSE)</f>
        <v>42887</v>
      </c>
      <c r="E990" s="3">
        <f t="shared" si="30"/>
        <v>2017</v>
      </c>
      <c r="F990" t="str">
        <f>VLOOKUP($A990,'OASIS-11_26'!$E$2:$R$1556,9,FALSE)</f>
        <v>WATER</v>
      </c>
      <c r="G990" t="str">
        <f>VLOOKUP($A990,'OASIS-11_26'!$E$2:$R$1556,8,FALSE)</f>
        <v>HYDRO</v>
      </c>
      <c r="H990">
        <f>VLOOKUP($A990,'OASIS-11_26'!$E$2:$R$1556,4,FALSE)</f>
        <v>6.89</v>
      </c>
      <c r="I990">
        <f>VLOOKUP($A990,'OASIS-11_26'!$E$2:$R$1556,5,FALSE)</f>
        <v>7</v>
      </c>
      <c r="J990" t="str">
        <f>VLOOKUP($A990,'OASIS-11_26'!$E$2:$R$1556,6,FALSE)</f>
        <v>PGAE</v>
      </c>
      <c r="K990" t="str">
        <f>IF(ISERROR(VLOOKUP($A990,'2021_NQC_List-11_13'!$A$2:$T$1532,4,FALSE)),"","NQC")</f>
        <v>NQC</v>
      </c>
      <c r="L990" s="3" t="str">
        <f>IF(ISERROR(VLOOKUP($A990,'2021_NQC_List-11_13'!$A$2:$T$1532,4,FALSE)),"",VLOOKUP($A990,'2021_NQC_List-11_13'!$A$2:$T$1532,18,FALSE))</f>
        <v>FC</v>
      </c>
      <c r="M990">
        <f>IF($K990="NQC",VLOOKUP($A990,'2021_NQC_List-11_13'!$A$2:$T$1532,4,FALSE),0)</f>
        <v>3.2</v>
      </c>
      <c r="N990">
        <f>IF($K990="NQC",VLOOKUP($A990,'2021_NQC_List-11_13'!$A$2:$T$1532,5,FALSE),0)</f>
        <v>3.85</v>
      </c>
      <c r="O990">
        <f>IF($K990="NQC",VLOOKUP($A990,'2021_NQC_List-11_13'!$A$2:$T$1532,6,FALSE),0)</f>
        <v>5.42</v>
      </c>
      <c r="P990">
        <f>IF($K990="NQC",VLOOKUP($A990,'2021_NQC_List-11_13'!$A$2:$T$1532,7,FALSE),0)</f>
        <v>5.95</v>
      </c>
      <c r="Q990">
        <f>IF($K990="NQC",VLOOKUP($A990,'2021_NQC_List-11_13'!$A$2:$T$1532,8,FALSE),0)</f>
        <v>4.5999999999999996</v>
      </c>
      <c r="R990">
        <f>IF($K990="NQC",VLOOKUP($A990,'2021_NQC_List-11_13'!$A$2:$T$1532,9,FALSE),0)</f>
        <v>1.64</v>
      </c>
      <c r="S990">
        <f>IF($K990="NQC",VLOOKUP($A990,'2021_NQC_List-11_13'!$A$2:$T$1532,10,FALSE),0)</f>
        <v>0.1</v>
      </c>
      <c r="T990">
        <f>IF($K990="NQC",VLOOKUP($A990,'2021_NQC_List-11_13'!$A$2:$T$1532,11,FALSE),0)</f>
        <v>0</v>
      </c>
      <c r="U990">
        <f>IF($K990="NQC",VLOOKUP($A990,'2021_NQC_List-11_13'!$A$2:$T$1532,12,FALSE),0)</f>
        <v>0</v>
      </c>
      <c r="V990">
        <f>IF($K990="NQC",VLOOKUP($A990,'2021_NQC_List-11_13'!$A$2:$T$1532,13,FALSE),0)</f>
        <v>0</v>
      </c>
      <c r="W990">
        <f>IF($K990="NQC",VLOOKUP($A990,'2021_NQC_List-11_13'!$A$2:$T$1532,14,FALSE),0)</f>
        <v>0.36</v>
      </c>
      <c r="X990">
        <f>IF($K990="NQC",VLOOKUP($A990,'2021_NQC_List-11_13'!$A$2:$T$1532,15,FALSE),0)</f>
        <v>0.91</v>
      </c>
      <c r="Y990" t="str">
        <f t="shared" si="31"/>
        <v>Hydro-Small Hydro</v>
      </c>
      <c r="AA990" t="s">
        <v>4341</v>
      </c>
    </row>
    <row r="991" spans="1:27" x14ac:dyDescent="0.3">
      <c r="A991" t="str">
        <f>'OASIS-11_26'!E1028</f>
        <v>SENTNL_2_CTG7</v>
      </c>
      <c r="B991" t="str">
        <f>'OASIS-11_26'!G1028</f>
        <v>Sentinel Unit 7</v>
      </c>
      <c r="C991" t="str">
        <f>VLOOKUP($A991,'OASIS-11_26'!$E$2:$R$1556,2,FALSE)</f>
        <v>GEN</v>
      </c>
      <c r="D991" s="1">
        <f>VLOOKUP($A991,'OASIS-11_26'!$E$2:$R$1556,11,FALSE)</f>
        <v>41400</v>
      </c>
      <c r="E991" s="3">
        <f t="shared" si="30"/>
        <v>2013</v>
      </c>
      <c r="F991" t="str">
        <f>VLOOKUP($A991,'OASIS-11_26'!$E$2:$R$1556,9,FALSE)</f>
        <v>NATURAL GAS</v>
      </c>
      <c r="G991" t="str">
        <f>VLOOKUP($A991,'OASIS-11_26'!$E$2:$R$1556,8,FALSE)</f>
        <v>COMBUSTION TURBINE</v>
      </c>
      <c r="H991">
        <f>VLOOKUP($A991,'OASIS-11_26'!$E$2:$R$1556,4,FALSE)</f>
        <v>97.06</v>
      </c>
      <c r="I991">
        <f>VLOOKUP($A991,'OASIS-11_26'!$E$2:$R$1556,5,FALSE)</f>
        <v>131.80000000000001</v>
      </c>
      <c r="J991" t="str">
        <f>VLOOKUP($A991,'OASIS-11_26'!$E$2:$R$1556,6,FALSE)</f>
        <v>SCE</v>
      </c>
      <c r="K991" t="str">
        <f>IF(ISERROR(VLOOKUP($A991,'2021_NQC_List-11_13'!$A$2:$T$1532,4,FALSE)),"","NQC")</f>
        <v>NQC</v>
      </c>
      <c r="L991" s="3" t="str">
        <f>IF(ISERROR(VLOOKUP($A991,'2021_NQC_List-11_13'!$A$2:$T$1532,4,FALSE)),"",VLOOKUP($A991,'2021_NQC_List-11_13'!$A$2:$T$1532,18,FALSE))</f>
        <v>FC</v>
      </c>
      <c r="M991">
        <f>IF($K991="NQC",VLOOKUP($A991,'2021_NQC_List-11_13'!$A$2:$T$1532,4,FALSE),0)</f>
        <v>97.06</v>
      </c>
      <c r="N991">
        <f>IF($K991="NQC",VLOOKUP($A991,'2021_NQC_List-11_13'!$A$2:$T$1532,5,FALSE),0)</f>
        <v>97.06</v>
      </c>
      <c r="O991">
        <f>IF($K991="NQC",VLOOKUP($A991,'2021_NQC_List-11_13'!$A$2:$T$1532,6,FALSE),0)</f>
        <v>97.06</v>
      </c>
      <c r="P991">
        <f>IF($K991="NQC",VLOOKUP($A991,'2021_NQC_List-11_13'!$A$2:$T$1532,7,FALSE),0)</f>
        <v>97.06</v>
      </c>
      <c r="Q991">
        <f>IF($K991="NQC",VLOOKUP($A991,'2021_NQC_List-11_13'!$A$2:$T$1532,8,FALSE),0)</f>
        <v>97.06</v>
      </c>
      <c r="R991">
        <f>IF($K991="NQC",VLOOKUP($A991,'2021_NQC_List-11_13'!$A$2:$T$1532,9,FALSE),0)</f>
        <v>97.06</v>
      </c>
      <c r="S991">
        <f>IF($K991="NQC",VLOOKUP($A991,'2021_NQC_List-11_13'!$A$2:$T$1532,10,FALSE),0)</f>
        <v>97.06</v>
      </c>
      <c r="T991">
        <f>IF($K991="NQC",VLOOKUP($A991,'2021_NQC_List-11_13'!$A$2:$T$1532,11,FALSE),0)</f>
        <v>97.06</v>
      </c>
      <c r="U991">
        <f>IF($K991="NQC",VLOOKUP($A991,'2021_NQC_List-11_13'!$A$2:$T$1532,12,FALSE),0)</f>
        <v>97.06</v>
      </c>
      <c r="V991">
        <f>IF($K991="NQC",VLOOKUP($A991,'2021_NQC_List-11_13'!$A$2:$T$1532,13,FALSE),0)</f>
        <v>97.06</v>
      </c>
      <c r="W991">
        <f>IF($K991="NQC",VLOOKUP($A991,'2021_NQC_List-11_13'!$A$2:$T$1532,14,FALSE),0)</f>
        <v>97.06</v>
      </c>
      <c r="X991">
        <f>IF($K991="NQC",VLOOKUP($A991,'2021_NQC_List-11_13'!$A$2:$T$1532,15,FALSE),0)</f>
        <v>97.06</v>
      </c>
      <c r="Y991" t="str">
        <f t="shared" si="31"/>
        <v>Non-Hydro</v>
      </c>
      <c r="AA991" t="s">
        <v>4341</v>
      </c>
    </row>
    <row r="992" spans="1:27" x14ac:dyDescent="0.3">
      <c r="A992" t="str">
        <f>'OASIS-11_26'!E1029</f>
        <v>BELDEN_7_UNIT 1</v>
      </c>
      <c r="B992" t="str">
        <f>'OASIS-11_26'!G1029</f>
        <v>BELDEN HYDRO</v>
      </c>
      <c r="C992" t="str">
        <f>VLOOKUP($A992,'OASIS-11_26'!$E$2:$R$1556,2,FALSE)</f>
        <v>GEN</v>
      </c>
      <c r="D992" s="1">
        <f>VLOOKUP($A992,'OASIS-11_26'!$E$2:$R$1556,11,FALSE)</f>
        <v>25204</v>
      </c>
      <c r="E992" s="3">
        <f t="shared" si="30"/>
        <v>1969</v>
      </c>
      <c r="F992" t="str">
        <f>VLOOKUP($A992,'OASIS-11_26'!$E$2:$R$1556,9,FALSE)</f>
        <v>WATER</v>
      </c>
      <c r="G992" t="str">
        <f>VLOOKUP($A992,'OASIS-11_26'!$E$2:$R$1556,8,FALSE)</f>
        <v>HYDRO</v>
      </c>
      <c r="H992">
        <f>VLOOKUP($A992,'OASIS-11_26'!$E$2:$R$1556,4,FALSE)</f>
        <v>119</v>
      </c>
      <c r="I992">
        <f>VLOOKUP($A992,'OASIS-11_26'!$E$2:$R$1556,5,FALSE)</f>
        <v>119</v>
      </c>
      <c r="J992" t="str">
        <f>VLOOKUP($A992,'OASIS-11_26'!$E$2:$R$1556,6,FALSE)</f>
        <v>PGAE</v>
      </c>
      <c r="K992" t="str">
        <f>IF(ISERROR(VLOOKUP($A992,'2021_NQC_List-11_13'!$A$2:$T$1532,4,FALSE)),"","NQC")</f>
        <v>NQC</v>
      </c>
      <c r="L992" s="3" t="str">
        <f>IF(ISERROR(VLOOKUP($A992,'2021_NQC_List-11_13'!$A$2:$T$1532,4,FALSE)),"",VLOOKUP($A992,'2021_NQC_List-11_13'!$A$2:$T$1532,18,FALSE))</f>
        <v>FC</v>
      </c>
      <c r="M992">
        <f>IF($K992="NQC",VLOOKUP($A992,'2021_NQC_List-11_13'!$A$2:$T$1532,4,FALSE),0)</f>
        <v>44.8</v>
      </c>
      <c r="N992">
        <f>IF($K992="NQC",VLOOKUP($A992,'2021_NQC_List-11_13'!$A$2:$T$1532,5,FALSE),0)</f>
        <v>2.4</v>
      </c>
      <c r="O992">
        <f>IF($K992="NQC",VLOOKUP($A992,'2021_NQC_List-11_13'!$A$2:$T$1532,6,FALSE),0)</f>
        <v>0</v>
      </c>
      <c r="P992">
        <f>IF($K992="NQC",VLOOKUP($A992,'2021_NQC_List-11_13'!$A$2:$T$1532,7,FALSE),0)</f>
        <v>0</v>
      </c>
      <c r="Q992">
        <f>IF($K992="NQC",VLOOKUP($A992,'2021_NQC_List-11_13'!$A$2:$T$1532,8,FALSE),0)</f>
        <v>3.2</v>
      </c>
      <c r="R992">
        <f>IF($K992="NQC",VLOOKUP($A992,'2021_NQC_List-11_13'!$A$2:$T$1532,9,FALSE),0)</f>
        <v>35.200000000000003</v>
      </c>
      <c r="S992">
        <f>IF($K992="NQC",VLOOKUP($A992,'2021_NQC_List-11_13'!$A$2:$T$1532,10,FALSE),0)</f>
        <v>85.2</v>
      </c>
      <c r="T992">
        <f>IF($K992="NQC",VLOOKUP($A992,'2021_NQC_List-11_13'!$A$2:$T$1532,11,FALSE),0)</f>
        <v>90.4</v>
      </c>
      <c r="U992">
        <f>IF($K992="NQC",VLOOKUP($A992,'2021_NQC_List-11_13'!$A$2:$T$1532,12,FALSE),0)</f>
        <v>81.400000000000006</v>
      </c>
      <c r="V992">
        <f>IF($K992="NQC",VLOOKUP($A992,'2021_NQC_List-11_13'!$A$2:$T$1532,13,FALSE),0)</f>
        <v>60</v>
      </c>
      <c r="W992">
        <f>IF($K992="NQC",VLOOKUP($A992,'2021_NQC_List-11_13'!$A$2:$T$1532,14,FALSE),0)</f>
        <v>3.2</v>
      </c>
      <c r="X992">
        <f>IF($K992="NQC",VLOOKUP($A992,'2021_NQC_List-11_13'!$A$2:$T$1532,15,FALSE),0)</f>
        <v>32</v>
      </c>
      <c r="Y992" t="str">
        <f t="shared" si="31"/>
        <v>Hydro-Large Hydro</v>
      </c>
      <c r="AA992" t="s">
        <v>4341</v>
      </c>
    </row>
    <row r="993" spans="1:27" x14ac:dyDescent="0.3">
      <c r="A993" t="str">
        <f>'OASIS-11_26'!E1030</f>
        <v>ETIWND_2_SOLAR5</v>
      </c>
      <c r="B993" t="str">
        <f>'OASIS-11_26'!G1030</f>
        <v>Dulles</v>
      </c>
      <c r="C993" t="str">
        <f>VLOOKUP($A993,'OASIS-11_26'!$E$2:$R$1556,2,FALSE)</f>
        <v>GEN</v>
      </c>
      <c r="D993" s="1">
        <f>VLOOKUP($A993,'OASIS-11_26'!$E$2:$R$1556,11,FALSE)</f>
        <v>42691</v>
      </c>
      <c r="E993" s="3">
        <f t="shared" si="30"/>
        <v>2016</v>
      </c>
      <c r="F993" t="str">
        <f>VLOOKUP($A993,'OASIS-11_26'!$E$2:$R$1556,9,FALSE)</f>
        <v>SUN</v>
      </c>
      <c r="G993" t="str">
        <f>VLOOKUP($A993,'OASIS-11_26'!$E$2:$R$1556,8,FALSE)</f>
        <v>PHOTO VOLTAIC</v>
      </c>
      <c r="H993">
        <f>VLOOKUP($A993,'OASIS-11_26'!$E$2:$R$1556,4,FALSE)</f>
        <v>2</v>
      </c>
      <c r="I993">
        <f>VLOOKUP($A993,'OASIS-11_26'!$E$2:$R$1556,5,FALSE)</f>
        <v>2</v>
      </c>
      <c r="J993" t="str">
        <f>VLOOKUP($A993,'OASIS-11_26'!$E$2:$R$1556,6,FALSE)</f>
        <v>SCE</v>
      </c>
      <c r="K993" t="str">
        <f>IF(ISERROR(VLOOKUP($A993,'2021_NQC_List-11_13'!$A$2:$T$1532,4,FALSE)),"","NQC")</f>
        <v>NQC</v>
      </c>
      <c r="L993" s="3" t="str">
        <f>IF(ISERROR(VLOOKUP($A993,'2021_NQC_List-11_13'!$A$2:$T$1532,4,FALSE)),"",VLOOKUP($A993,'2021_NQC_List-11_13'!$A$2:$T$1532,18,FALSE))</f>
        <v>EO</v>
      </c>
      <c r="M993">
        <f>IF($K993="NQC",VLOOKUP($A993,'2021_NQC_List-11_13'!$A$2:$T$1532,4,FALSE),0)</f>
        <v>0</v>
      </c>
      <c r="N993">
        <f>IF($K993="NQC",VLOOKUP($A993,'2021_NQC_List-11_13'!$A$2:$T$1532,5,FALSE),0)</f>
        <v>0</v>
      </c>
      <c r="O993">
        <f>IF($K993="NQC",VLOOKUP($A993,'2021_NQC_List-11_13'!$A$2:$T$1532,6,FALSE),0)</f>
        <v>0</v>
      </c>
      <c r="P993">
        <f>IF($K993="NQC",VLOOKUP($A993,'2021_NQC_List-11_13'!$A$2:$T$1532,7,FALSE),0)</f>
        <v>0</v>
      </c>
      <c r="Q993">
        <f>IF($K993="NQC",VLOOKUP($A993,'2021_NQC_List-11_13'!$A$2:$T$1532,8,FALSE),0)</f>
        <v>0</v>
      </c>
      <c r="R993">
        <f>IF($K993="NQC",VLOOKUP($A993,'2021_NQC_List-11_13'!$A$2:$T$1532,9,FALSE),0)</f>
        <v>0</v>
      </c>
      <c r="S993">
        <f>IF($K993="NQC",VLOOKUP($A993,'2021_NQC_List-11_13'!$A$2:$T$1532,10,FALSE),0)</f>
        <v>0</v>
      </c>
      <c r="T993">
        <f>IF($K993="NQC",VLOOKUP($A993,'2021_NQC_List-11_13'!$A$2:$T$1532,11,FALSE),0)</f>
        <v>0</v>
      </c>
      <c r="U993">
        <f>IF($K993="NQC",VLOOKUP($A993,'2021_NQC_List-11_13'!$A$2:$T$1532,12,FALSE),0)</f>
        <v>0</v>
      </c>
      <c r="V993">
        <f>IF($K993="NQC",VLOOKUP($A993,'2021_NQC_List-11_13'!$A$2:$T$1532,13,FALSE),0)</f>
        <v>0</v>
      </c>
      <c r="W993">
        <f>IF($K993="NQC",VLOOKUP($A993,'2021_NQC_List-11_13'!$A$2:$T$1532,14,FALSE),0)</f>
        <v>0</v>
      </c>
      <c r="X993">
        <f>IF($K993="NQC",VLOOKUP($A993,'2021_NQC_List-11_13'!$A$2:$T$1532,15,FALSE),0)</f>
        <v>0</v>
      </c>
      <c r="Y993" t="str">
        <f t="shared" si="31"/>
        <v>Non-Hydro</v>
      </c>
      <c r="AA993" t="s">
        <v>4341</v>
      </c>
    </row>
    <row r="994" spans="1:27" x14ac:dyDescent="0.3">
      <c r="A994" t="str">
        <f>'OASIS-11_26'!E1032</f>
        <v>BUCKBL_2_PL1X3</v>
      </c>
      <c r="B994" t="str">
        <f>'OASIS-11_26'!G1032</f>
        <v>Blythe Energy Center</v>
      </c>
      <c r="C994" t="str">
        <f>VLOOKUP($A994,'OASIS-11_26'!$E$2:$R$1556,2,FALSE)</f>
        <v>GEN</v>
      </c>
      <c r="D994" s="1">
        <f>VLOOKUP($A994,'OASIS-11_26'!$E$2:$R$1556,11,FALSE)</f>
        <v>40390</v>
      </c>
      <c r="E994" s="3">
        <f t="shared" si="30"/>
        <v>2010</v>
      </c>
      <c r="F994" t="str">
        <f>VLOOKUP($A994,'OASIS-11_26'!$E$2:$R$1556,9,FALSE)</f>
        <v>NATURAL GAS</v>
      </c>
      <c r="G994" t="str">
        <f>VLOOKUP($A994,'OASIS-11_26'!$E$2:$R$1556,8,FALSE)</f>
        <v>COMBINED CYCLE</v>
      </c>
      <c r="H994">
        <f>VLOOKUP($A994,'OASIS-11_26'!$E$2:$R$1556,4,FALSE)</f>
        <v>493.63</v>
      </c>
      <c r="I994">
        <f>VLOOKUP($A994,'OASIS-11_26'!$E$2:$R$1556,5,FALSE)</f>
        <v>0</v>
      </c>
      <c r="J994" t="str">
        <f>VLOOKUP($A994,'OASIS-11_26'!$E$2:$R$1556,6,FALSE)</f>
        <v>SCE</v>
      </c>
      <c r="K994" t="str">
        <f>IF(ISERROR(VLOOKUP($A994,'2021_NQC_List-11_13'!$A$2:$T$1532,4,FALSE)),"","NQC")</f>
        <v>NQC</v>
      </c>
      <c r="L994" s="3" t="str">
        <f>IF(ISERROR(VLOOKUP($A994,'2021_NQC_List-11_13'!$A$2:$T$1532,4,FALSE)),"",VLOOKUP($A994,'2021_NQC_List-11_13'!$A$2:$T$1532,18,FALSE))</f>
        <v>FC</v>
      </c>
      <c r="M994">
        <f>IF($K994="NQC",VLOOKUP($A994,'2021_NQC_List-11_13'!$A$2:$T$1532,4,FALSE),0)</f>
        <v>493.63</v>
      </c>
      <c r="N994">
        <f>IF($K994="NQC",VLOOKUP($A994,'2021_NQC_List-11_13'!$A$2:$T$1532,5,FALSE),0)</f>
        <v>493.63</v>
      </c>
      <c r="O994">
        <f>IF($K994="NQC",VLOOKUP($A994,'2021_NQC_List-11_13'!$A$2:$T$1532,6,FALSE),0)</f>
        <v>493.63</v>
      </c>
      <c r="P994">
        <f>IF($K994="NQC",VLOOKUP($A994,'2021_NQC_List-11_13'!$A$2:$T$1532,7,FALSE),0)</f>
        <v>493.63</v>
      </c>
      <c r="Q994">
        <f>IF($K994="NQC",VLOOKUP($A994,'2021_NQC_List-11_13'!$A$2:$T$1532,8,FALSE),0)</f>
        <v>493.63</v>
      </c>
      <c r="R994">
        <f>IF($K994="NQC",VLOOKUP($A994,'2021_NQC_List-11_13'!$A$2:$T$1532,9,FALSE),0)</f>
        <v>493.63</v>
      </c>
      <c r="S994">
        <f>IF($K994="NQC",VLOOKUP($A994,'2021_NQC_List-11_13'!$A$2:$T$1532,10,FALSE),0)</f>
        <v>493.63</v>
      </c>
      <c r="T994">
        <f>IF($K994="NQC",VLOOKUP($A994,'2021_NQC_List-11_13'!$A$2:$T$1532,11,FALSE),0)</f>
        <v>493.63</v>
      </c>
      <c r="U994">
        <f>IF($K994="NQC",VLOOKUP($A994,'2021_NQC_List-11_13'!$A$2:$T$1532,12,FALSE),0)</f>
        <v>493.63</v>
      </c>
      <c r="V994">
        <f>IF($K994="NQC",VLOOKUP($A994,'2021_NQC_List-11_13'!$A$2:$T$1532,13,FALSE),0)</f>
        <v>493.63</v>
      </c>
      <c r="W994">
        <f>IF($K994="NQC",VLOOKUP($A994,'2021_NQC_List-11_13'!$A$2:$T$1532,14,FALSE),0)</f>
        <v>493.63</v>
      </c>
      <c r="X994">
        <f>IF($K994="NQC",VLOOKUP($A994,'2021_NQC_List-11_13'!$A$2:$T$1532,15,FALSE),0)</f>
        <v>493.63</v>
      </c>
      <c r="Y994" t="str">
        <f t="shared" si="31"/>
        <v>Non-Hydro</v>
      </c>
      <c r="AA994" t="s">
        <v>4341</v>
      </c>
    </row>
    <row r="995" spans="1:27" x14ac:dyDescent="0.3">
      <c r="A995" t="str">
        <f>'OASIS-11_26'!E1033</f>
        <v>NZWIND_6_WDSTR2</v>
      </c>
      <c r="B995" t="str">
        <f>'OASIS-11_26'!G1033</f>
        <v>Windstream 6040</v>
      </c>
      <c r="C995" t="str">
        <f>VLOOKUP($A995,'OASIS-11_26'!$E$2:$R$1556,2,FALSE)</f>
        <v>GEN</v>
      </c>
      <c r="D995" s="1">
        <f>VLOOKUP($A995,'OASIS-11_26'!$E$2:$R$1556,11,FALSE)</f>
        <v>41973</v>
      </c>
      <c r="E995" s="3">
        <f t="shared" si="30"/>
        <v>2014</v>
      </c>
      <c r="F995" t="str">
        <f>VLOOKUP($A995,'OASIS-11_26'!$E$2:$R$1556,9,FALSE)</f>
        <v>WIND</v>
      </c>
      <c r="G995" t="str">
        <f>VLOOKUP($A995,'OASIS-11_26'!$E$2:$R$1556,8,FALSE)</f>
        <v>WIND</v>
      </c>
      <c r="H995">
        <f>VLOOKUP($A995,'OASIS-11_26'!$E$2:$R$1556,4,FALSE)</f>
        <v>4.07</v>
      </c>
      <c r="I995">
        <f>VLOOKUP($A995,'OASIS-11_26'!$E$2:$R$1556,5,FALSE)</f>
        <v>6.9</v>
      </c>
      <c r="J995" t="str">
        <f>VLOOKUP($A995,'OASIS-11_26'!$E$2:$R$1556,6,FALSE)</f>
        <v>SCE</v>
      </c>
      <c r="K995" t="str">
        <f>IF(ISERROR(VLOOKUP($A995,'2021_NQC_List-11_13'!$A$2:$T$1532,4,FALSE)),"","NQC")</f>
        <v>NQC</v>
      </c>
      <c r="L995" s="3" t="str">
        <f>IF(ISERROR(VLOOKUP($A995,'2021_NQC_List-11_13'!$A$2:$T$1532,4,FALSE)),"",VLOOKUP($A995,'2021_NQC_List-11_13'!$A$2:$T$1532,18,FALSE))</f>
        <v>FC</v>
      </c>
      <c r="M995">
        <f>IF($K995="NQC",VLOOKUP($A995,'2021_NQC_List-11_13'!$A$2:$T$1532,4,FALSE),0)</f>
        <v>0.56999999999999995</v>
      </c>
      <c r="N995">
        <f>IF($K995="NQC",VLOOKUP($A995,'2021_NQC_List-11_13'!$A$2:$T$1532,5,FALSE),0)</f>
        <v>0.49</v>
      </c>
      <c r="O995">
        <f>IF($K995="NQC",VLOOKUP($A995,'2021_NQC_List-11_13'!$A$2:$T$1532,6,FALSE),0)</f>
        <v>1.1399999999999999</v>
      </c>
      <c r="P995">
        <f>IF($K995="NQC",VLOOKUP($A995,'2021_NQC_List-11_13'!$A$2:$T$1532,7,FALSE),0)</f>
        <v>1.02</v>
      </c>
      <c r="Q995">
        <f>IF($K995="NQC",VLOOKUP($A995,'2021_NQC_List-11_13'!$A$2:$T$1532,8,FALSE),0)</f>
        <v>1.02</v>
      </c>
      <c r="R995">
        <f>IF($K995="NQC",VLOOKUP($A995,'2021_NQC_List-11_13'!$A$2:$T$1532,9,FALSE),0)</f>
        <v>1.34</v>
      </c>
      <c r="S995">
        <f>IF($K995="NQC",VLOOKUP($A995,'2021_NQC_List-11_13'!$A$2:$T$1532,10,FALSE),0)</f>
        <v>0.94</v>
      </c>
      <c r="T995">
        <f>IF($K995="NQC",VLOOKUP($A995,'2021_NQC_List-11_13'!$A$2:$T$1532,11,FALSE),0)</f>
        <v>0.85</v>
      </c>
      <c r="U995">
        <f>IF($K995="NQC",VLOOKUP($A995,'2021_NQC_List-11_13'!$A$2:$T$1532,12,FALSE),0)</f>
        <v>0.61</v>
      </c>
      <c r="V995">
        <f>IF($K995="NQC",VLOOKUP($A995,'2021_NQC_List-11_13'!$A$2:$T$1532,13,FALSE),0)</f>
        <v>0.33</v>
      </c>
      <c r="W995">
        <f>IF($K995="NQC",VLOOKUP($A995,'2021_NQC_List-11_13'!$A$2:$T$1532,14,FALSE),0)</f>
        <v>0.49</v>
      </c>
      <c r="X995">
        <f>IF($K995="NQC",VLOOKUP($A995,'2021_NQC_List-11_13'!$A$2:$T$1532,15,FALSE),0)</f>
        <v>0.53</v>
      </c>
      <c r="Y995" t="str">
        <f t="shared" si="31"/>
        <v>Non-Hydro</v>
      </c>
      <c r="AA995" t="s">
        <v>4341</v>
      </c>
    </row>
    <row r="996" spans="1:27" x14ac:dyDescent="0.3">
      <c r="A996" t="str">
        <f>'OASIS-11_26'!E1034</f>
        <v>MRLSDS_6_SOLAR1</v>
      </c>
      <c r="B996" t="str">
        <f>'OASIS-11_26'!G1034</f>
        <v>Morelos Solar</v>
      </c>
      <c r="C996" t="str">
        <f>VLOOKUP($A996,'OASIS-11_26'!$E$2:$R$1556,2,FALSE)</f>
        <v>GEN</v>
      </c>
      <c r="D996" s="1">
        <f>VLOOKUP($A996,'OASIS-11_26'!$E$2:$R$1556,11,FALSE)</f>
        <v>42333</v>
      </c>
      <c r="E996" s="3">
        <f t="shared" si="30"/>
        <v>2015</v>
      </c>
      <c r="F996" t="str">
        <f>VLOOKUP($A996,'OASIS-11_26'!$E$2:$R$1556,9,FALSE)</f>
        <v>SUN</v>
      </c>
      <c r="G996" t="str">
        <f>VLOOKUP($A996,'OASIS-11_26'!$E$2:$R$1556,8,FALSE)</f>
        <v>PHOTO VOLTAIC</v>
      </c>
      <c r="H996">
        <f>VLOOKUP($A996,'OASIS-11_26'!$E$2:$R$1556,4,FALSE)</f>
        <v>15</v>
      </c>
      <c r="I996">
        <f>VLOOKUP($A996,'OASIS-11_26'!$E$2:$R$1556,5,FALSE)</f>
        <v>15</v>
      </c>
      <c r="J996" t="str">
        <f>VLOOKUP($A996,'OASIS-11_26'!$E$2:$R$1556,6,FALSE)</f>
        <v>PGAE</v>
      </c>
      <c r="K996" t="str">
        <f>IF(ISERROR(VLOOKUP($A996,'2021_NQC_List-11_13'!$A$2:$T$1532,4,FALSE)),"","NQC")</f>
        <v>NQC</v>
      </c>
      <c r="L996" s="3" t="str">
        <f>IF(ISERROR(VLOOKUP($A996,'2021_NQC_List-11_13'!$A$2:$T$1532,4,FALSE)),"",VLOOKUP($A996,'2021_NQC_List-11_13'!$A$2:$T$1532,18,FALSE))</f>
        <v>FC</v>
      </c>
      <c r="M996">
        <f>IF($K996="NQC",VLOOKUP($A996,'2021_NQC_List-11_13'!$A$2:$T$1532,4,FALSE),0)</f>
        <v>0.6</v>
      </c>
      <c r="N996">
        <f>IF($K996="NQC",VLOOKUP($A996,'2021_NQC_List-11_13'!$A$2:$T$1532,5,FALSE),0)</f>
        <v>0.45</v>
      </c>
      <c r="O996">
        <f>IF($K996="NQC",VLOOKUP($A996,'2021_NQC_List-11_13'!$A$2:$T$1532,6,FALSE),0)</f>
        <v>2.7</v>
      </c>
      <c r="P996">
        <f>IF($K996="NQC",VLOOKUP($A996,'2021_NQC_List-11_13'!$A$2:$T$1532,7,FALSE),0)</f>
        <v>2.25</v>
      </c>
      <c r="Q996">
        <f>IF($K996="NQC",VLOOKUP($A996,'2021_NQC_List-11_13'!$A$2:$T$1532,8,FALSE),0)</f>
        <v>2.4</v>
      </c>
      <c r="R996">
        <f>IF($K996="NQC",VLOOKUP($A996,'2021_NQC_List-11_13'!$A$2:$T$1532,9,FALSE),0)</f>
        <v>4.6500000000000004</v>
      </c>
      <c r="S996">
        <f>IF($K996="NQC",VLOOKUP($A996,'2021_NQC_List-11_13'!$A$2:$T$1532,10,FALSE),0)</f>
        <v>5.85</v>
      </c>
      <c r="T996">
        <f>IF($K996="NQC",VLOOKUP($A996,'2021_NQC_List-11_13'!$A$2:$T$1532,11,FALSE),0)</f>
        <v>4.05</v>
      </c>
      <c r="U996">
        <f>IF($K996="NQC",VLOOKUP($A996,'2021_NQC_List-11_13'!$A$2:$T$1532,12,FALSE),0)</f>
        <v>2.1</v>
      </c>
      <c r="V996">
        <f>IF($K996="NQC",VLOOKUP($A996,'2021_NQC_List-11_13'!$A$2:$T$1532,13,FALSE),0)</f>
        <v>0.3</v>
      </c>
      <c r="W996">
        <f>IF($K996="NQC",VLOOKUP($A996,'2021_NQC_List-11_13'!$A$2:$T$1532,14,FALSE),0)</f>
        <v>0.3</v>
      </c>
      <c r="X996">
        <f>IF($K996="NQC",VLOOKUP($A996,'2021_NQC_List-11_13'!$A$2:$T$1532,15,FALSE),0)</f>
        <v>0</v>
      </c>
      <c r="Y996" t="str">
        <f t="shared" si="31"/>
        <v>Non-Hydro</v>
      </c>
      <c r="AA996" t="s">
        <v>4341</v>
      </c>
    </row>
    <row r="997" spans="1:27" x14ac:dyDescent="0.3">
      <c r="A997" t="str">
        <f>'OASIS-11_26'!E1035</f>
        <v>GRIDLY_6_SOLAR</v>
      </c>
      <c r="B997" t="str">
        <f>'OASIS-11_26'!G1035</f>
        <v>GRIDLEY MAIN TWO</v>
      </c>
      <c r="C997" t="str">
        <f>VLOOKUP($A997,'OASIS-11_26'!$E$2:$R$1556,2,FALSE)</f>
        <v>GEN</v>
      </c>
      <c r="D997" s="1">
        <f>VLOOKUP($A997,'OASIS-11_26'!$E$2:$R$1556,11,FALSE)</f>
        <v>41365</v>
      </c>
      <c r="E997" s="3">
        <f t="shared" si="30"/>
        <v>2013</v>
      </c>
      <c r="F997" t="str">
        <f>VLOOKUP($A997,'OASIS-11_26'!$E$2:$R$1556,9,FALSE)</f>
        <v>SUN</v>
      </c>
      <c r="G997" t="str">
        <f>VLOOKUP($A997,'OASIS-11_26'!$E$2:$R$1556,8,FALSE)</f>
        <v>PHOTO VOLTAIC</v>
      </c>
      <c r="H997">
        <f>VLOOKUP($A997,'OASIS-11_26'!$E$2:$R$1556,4,FALSE)</f>
        <v>2.5</v>
      </c>
      <c r="I997">
        <f>VLOOKUP($A997,'OASIS-11_26'!$E$2:$R$1556,5,FALSE)</f>
        <v>2.5</v>
      </c>
      <c r="J997" t="str">
        <f>VLOOKUP($A997,'OASIS-11_26'!$E$2:$R$1556,6,FALSE)</f>
        <v>PGAE</v>
      </c>
      <c r="K997" t="str">
        <f>IF(ISERROR(VLOOKUP($A997,'2021_NQC_List-11_13'!$A$2:$T$1532,4,FALSE)),"","NQC")</f>
        <v>NQC</v>
      </c>
      <c r="L997" s="3" t="str">
        <f>IF(ISERROR(VLOOKUP($A997,'2021_NQC_List-11_13'!$A$2:$T$1532,4,FALSE)),"",VLOOKUP($A997,'2021_NQC_List-11_13'!$A$2:$T$1532,18,FALSE))</f>
        <v>EO</v>
      </c>
      <c r="M997">
        <f>IF($K997="NQC",VLOOKUP($A997,'2021_NQC_List-11_13'!$A$2:$T$1532,4,FALSE),0)</f>
        <v>0</v>
      </c>
      <c r="N997">
        <f>IF($K997="NQC",VLOOKUP($A997,'2021_NQC_List-11_13'!$A$2:$T$1532,5,FALSE),0)</f>
        <v>0</v>
      </c>
      <c r="O997">
        <f>IF($K997="NQC",VLOOKUP($A997,'2021_NQC_List-11_13'!$A$2:$T$1532,6,FALSE),0)</f>
        <v>0</v>
      </c>
      <c r="P997">
        <f>IF($K997="NQC",VLOOKUP($A997,'2021_NQC_List-11_13'!$A$2:$T$1532,7,FALSE),0)</f>
        <v>0</v>
      </c>
      <c r="Q997">
        <f>IF($K997="NQC",VLOOKUP($A997,'2021_NQC_List-11_13'!$A$2:$T$1532,8,FALSE),0)</f>
        <v>0</v>
      </c>
      <c r="R997">
        <f>IF($K997="NQC",VLOOKUP($A997,'2021_NQC_List-11_13'!$A$2:$T$1532,9,FALSE),0)</f>
        <v>0</v>
      </c>
      <c r="S997">
        <f>IF($K997="NQC",VLOOKUP($A997,'2021_NQC_List-11_13'!$A$2:$T$1532,10,FALSE),0)</f>
        <v>0</v>
      </c>
      <c r="T997">
        <f>IF($K997="NQC",VLOOKUP($A997,'2021_NQC_List-11_13'!$A$2:$T$1532,11,FALSE),0)</f>
        <v>0</v>
      </c>
      <c r="U997">
        <f>IF($K997="NQC",VLOOKUP($A997,'2021_NQC_List-11_13'!$A$2:$T$1532,12,FALSE),0)</f>
        <v>0</v>
      </c>
      <c r="V997">
        <f>IF($K997="NQC",VLOOKUP($A997,'2021_NQC_List-11_13'!$A$2:$T$1532,13,FALSE),0)</f>
        <v>0</v>
      </c>
      <c r="W997">
        <f>IF($K997="NQC",VLOOKUP($A997,'2021_NQC_List-11_13'!$A$2:$T$1532,14,FALSE),0)</f>
        <v>0</v>
      </c>
      <c r="X997">
        <f>IF($K997="NQC",VLOOKUP($A997,'2021_NQC_List-11_13'!$A$2:$T$1532,15,FALSE),0)</f>
        <v>0</v>
      </c>
      <c r="Y997" t="str">
        <f t="shared" si="31"/>
        <v>Non-Hydro</v>
      </c>
      <c r="AA997" t="s">
        <v>4341</v>
      </c>
    </row>
    <row r="998" spans="1:27" x14ac:dyDescent="0.3">
      <c r="A998" t="str">
        <f>'OASIS-11_26'!E1036</f>
        <v>VESTAL_2_SOLAR2</v>
      </c>
      <c r="B998" t="str">
        <f>'OASIS-11_26'!G1036</f>
        <v>TROPICO</v>
      </c>
      <c r="C998" t="str">
        <f>VLOOKUP($A998,'OASIS-11_26'!$E$2:$R$1556,2,FALSE)</f>
        <v>GEN</v>
      </c>
      <c r="D998" s="1">
        <f>VLOOKUP($A998,'OASIS-11_26'!$E$2:$R$1556,11,FALSE)</f>
        <v>42627</v>
      </c>
      <c r="E998" s="3">
        <f t="shared" si="30"/>
        <v>2016</v>
      </c>
      <c r="F998" t="str">
        <f>VLOOKUP($A998,'OASIS-11_26'!$E$2:$R$1556,9,FALSE)</f>
        <v>SUN</v>
      </c>
      <c r="G998" t="str">
        <f>VLOOKUP($A998,'OASIS-11_26'!$E$2:$R$1556,8,FALSE)</f>
        <v>PHOTO VOLTAIC</v>
      </c>
      <c r="H998">
        <f>VLOOKUP($A998,'OASIS-11_26'!$E$2:$R$1556,4,FALSE)</f>
        <v>14</v>
      </c>
      <c r="I998">
        <f>VLOOKUP($A998,'OASIS-11_26'!$E$2:$R$1556,5,FALSE)</f>
        <v>14</v>
      </c>
      <c r="J998" t="str">
        <f>VLOOKUP($A998,'OASIS-11_26'!$E$2:$R$1556,6,FALSE)</f>
        <v>SCE</v>
      </c>
      <c r="K998" t="str">
        <f>IF(ISERROR(VLOOKUP($A998,'2021_NQC_List-11_13'!$A$2:$T$1532,4,FALSE)),"","NQC")</f>
        <v>NQC</v>
      </c>
      <c r="L998" s="3" t="str">
        <f>IF(ISERROR(VLOOKUP($A998,'2021_NQC_List-11_13'!$A$2:$T$1532,4,FALSE)),"",VLOOKUP($A998,'2021_NQC_List-11_13'!$A$2:$T$1532,18,FALSE))</f>
        <v>FC</v>
      </c>
      <c r="M998">
        <f>IF($K998="NQC",VLOOKUP($A998,'2021_NQC_List-11_13'!$A$2:$T$1532,4,FALSE),0)</f>
        <v>0.56000000000000005</v>
      </c>
      <c r="N998">
        <f>IF($K998="NQC",VLOOKUP($A998,'2021_NQC_List-11_13'!$A$2:$T$1532,5,FALSE),0)</f>
        <v>0.42</v>
      </c>
      <c r="O998">
        <f>IF($K998="NQC",VLOOKUP($A998,'2021_NQC_List-11_13'!$A$2:$T$1532,6,FALSE),0)</f>
        <v>2.52</v>
      </c>
      <c r="P998">
        <f>IF($K998="NQC",VLOOKUP($A998,'2021_NQC_List-11_13'!$A$2:$T$1532,7,FALSE),0)</f>
        <v>2.1</v>
      </c>
      <c r="Q998">
        <f>IF($K998="NQC",VLOOKUP($A998,'2021_NQC_List-11_13'!$A$2:$T$1532,8,FALSE),0)</f>
        <v>2.2400000000000002</v>
      </c>
      <c r="R998">
        <f>IF($K998="NQC",VLOOKUP($A998,'2021_NQC_List-11_13'!$A$2:$T$1532,9,FALSE),0)</f>
        <v>4.34</v>
      </c>
      <c r="S998">
        <f>IF($K998="NQC",VLOOKUP($A998,'2021_NQC_List-11_13'!$A$2:$T$1532,10,FALSE),0)</f>
        <v>5.46</v>
      </c>
      <c r="T998">
        <f>IF($K998="NQC",VLOOKUP($A998,'2021_NQC_List-11_13'!$A$2:$T$1532,11,FALSE),0)</f>
        <v>3.78</v>
      </c>
      <c r="U998">
        <f>IF($K998="NQC",VLOOKUP($A998,'2021_NQC_List-11_13'!$A$2:$T$1532,12,FALSE),0)</f>
        <v>1.96</v>
      </c>
      <c r="V998">
        <f>IF($K998="NQC",VLOOKUP($A998,'2021_NQC_List-11_13'!$A$2:$T$1532,13,FALSE),0)</f>
        <v>0.28000000000000003</v>
      </c>
      <c r="W998">
        <f>IF($K998="NQC",VLOOKUP($A998,'2021_NQC_List-11_13'!$A$2:$T$1532,14,FALSE),0)</f>
        <v>0.28000000000000003</v>
      </c>
      <c r="X998">
        <f>IF($K998="NQC",VLOOKUP($A998,'2021_NQC_List-11_13'!$A$2:$T$1532,15,FALSE),0)</f>
        <v>0</v>
      </c>
      <c r="Y998" t="str">
        <f t="shared" si="31"/>
        <v>Non-Hydro</v>
      </c>
      <c r="AA998" t="s">
        <v>4341</v>
      </c>
    </row>
    <row r="999" spans="1:27" x14ac:dyDescent="0.3">
      <c r="A999" t="str">
        <f>'OASIS-11_26'!E1037</f>
        <v>ANAHM_2_CANYN3</v>
      </c>
      <c r="B999" t="str">
        <f>'OASIS-11_26'!G1037</f>
        <v>CANYON POWER PLANT UNIT 3</v>
      </c>
      <c r="C999" t="str">
        <f>VLOOKUP($A999,'OASIS-11_26'!$E$2:$R$1556,2,FALSE)</f>
        <v>GEN</v>
      </c>
      <c r="D999" s="1">
        <f>VLOOKUP($A999,'OASIS-11_26'!$E$2:$R$1556,11,FALSE)</f>
        <v>40754</v>
      </c>
      <c r="E999" s="3">
        <f t="shared" si="30"/>
        <v>2011</v>
      </c>
      <c r="F999" t="str">
        <f>VLOOKUP($A999,'OASIS-11_26'!$E$2:$R$1556,9,FALSE)</f>
        <v>NATURAL GAS</v>
      </c>
      <c r="G999" t="str">
        <f>VLOOKUP($A999,'OASIS-11_26'!$E$2:$R$1556,8,FALSE)</f>
        <v>COMBUSTION TURBINE</v>
      </c>
      <c r="H999">
        <f>VLOOKUP($A999,'OASIS-11_26'!$E$2:$R$1556,4,FALSE)</f>
        <v>49.4</v>
      </c>
      <c r="I999">
        <f>VLOOKUP($A999,'OASIS-11_26'!$E$2:$R$1556,5,FALSE)</f>
        <v>71.2</v>
      </c>
      <c r="J999" t="str">
        <f>VLOOKUP($A999,'OASIS-11_26'!$E$2:$R$1556,6,FALSE)</f>
        <v>SCE</v>
      </c>
      <c r="K999" t="str">
        <f>IF(ISERROR(VLOOKUP($A999,'2021_NQC_List-11_13'!$A$2:$T$1532,4,FALSE)),"","NQC")</f>
        <v>NQC</v>
      </c>
      <c r="L999" s="3" t="str">
        <f>IF(ISERROR(VLOOKUP($A999,'2021_NQC_List-11_13'!$A$2:$T$1532,4,FALSE)),"",VLOOKUP($A999,'2021_NQC_List-11_13'!$A$2:$T$1532,18,FALSE))</f>
        <v>FC</v>
      </c>
      <c r="M999">
        <f>IF($K999="NQC",VLOOKUP($A999,'2021_NQC_List-11_13'!$A$2:$T$1532,4,FALSE),0)</f>
        <v>48</v>
      </c>
      <c r="N999">
        <f>IF($K999="NQC",VLOOKUP($A999,'2021_NQC_List-11_13'!$A$2:$T$1532,5,FALSE),0)</f>
        <v>48</v>
      </c>
      <c r="O999">
        <f>IF($K999="NQC",VLOOKUP($A999,'2021_NQC_List-11_13'!$A$2:$T$1532,6,FALSE),0)</f>
        <v>48</v>
      </c>
      <c r="P999">
        <f>IF($K999="NQC",VLOOKUP($A999,'2021_NQC_List-11_13'!$A$2:$T$1532,7,FALSE),0)</f>
        <v>48</v>
      </c>
      <c r="Q999">
        <f>IF($K999="NQC",VLOOKUP($A999,'2021_NQC_List-11_13'!$A$2:$T$1532,8,FALSE),0)</f>
        <v>48</v>
      </c>
      <c r="R999">
        <f>IF($K999="NQC",VLOOKUP($A999,'2021_NQC_List-11_13'!$A$2:$T$1532,9,FALSE),0)</f>
        <v>48</v>
      </c>
      <c r="S999">
        <f>IF($K999="NQC",VLOOKUP($A999,'2021_NQC_List-11_13'!$A$2:$T$1532,10,FALSE),0)</f>
        <v>48</v>
      </c>
      <c r="T999">
        <f>IF($K999="NQC",VLOOKUP($A999,'2021_NQC_List-11_13'!$A$2:$T$1532,11,FALSE),0)</f>
        <v>48</v>
      </c>
      <c r="U999">
        <f>IF($K999="NQC",VLOOKUP($A999,'2021_NQC_List-11_13'!$A$2:$T$1532,12,FALSE),0)</f>
        <v>48</v>
      </c>
      <c r="V999">
        <f>IF($K999="NQC",VLOOKUP($A999,'2021_NQC_List-11_13'!$A$2:$T$1532,13,FALSE),0)</f>
        <v>48</v>
      </c>
      <c r="W999">
        <f>IF($K999="NQC",VLOOKUP($A999,'2021_NQC_List-11_13'!$A$2:$T$1532,14,FALSE),0)</f>
        <v>48</v>
      </c>
      <c r="X999">
        <f>IF($K999="NQC",VLOOKUP($A999,'2021_NQC_List-11_13'!$A$2:$T$1532,15,FALSE),0)</f>
        <v>48</v>
      </c>
      <c r="Y999" t="str">
        <f t="shared" si="31"/>
        <v>Non-Hydro</v>
      </c>
      <c r="AA999" t="s">
        <v>4341</v>
      </c>
    </row>
    <row r="1000" spans="1:27" x14ac:dyDescent="0.3">
      <c r="A1000" t="str">
        <f>'OASIS-11_26'!E1038</f>
        <v>RTREE_2_WIND1</v>
      </c>
      <c r="B1000" t="str">
        <f>'OASIS-11_26'!G1038</f>
        <v>Rising Tree 1</v>
      </c>
      <c r="C1000" t="str">
        <f>VLOOKUP($A1000,'OASIS-11_26'!$E$2:$R$1556,2,FALSE)</f>
        <v>GEN</v>
      </c>
      <c r="D1000" s="1">
        <f>VLOOKUP($A1000,'OASIS-11_26'!$E$2:$R$1556,11,FALSE)</f>
        <v>42016</v>
      </c>
      <c r="E1000" s="3">
        <f t="shared" si="30"/>
        <v>2015</v>
      </c>
      <c r="F1000" t="str">
        <f>VLOOKUP($A1000,'OASIS-11_26'!$E$2:$R$1556,9,FALSE)</f>
        <v>WIND</v>
      </c>
      <c r="G1000" t="str">
        <f>VLOOKUP($A1000,'OASIS-11_26'!$E$2:$R$1556,8,FALSE)</f>
        <v>WIND</v>
      </c>
      <c r="H1000">
        <f>VLOOKUP($A1000,'OASIS-11_26'!$E$2:$R$1556,4,FALSE)</f>
        <v>79.2</v>
      </c>
      <c r="I1000">
        <f>VLOOKUP($A1000,'OASIS-11_26'!$E$2:$R$1556,5,FALSE)</f>
        <v>79.2</v>
      </c>
      <c r="J1000" t="str">
        <f>VLOOKUP($A1000,'OASIS-11_26'!$E$2:$R$1556,6,FALSE)</f>
        <v>SCE</v>
      </c>
      <c r="K1000" t="str">
        <f>IF(ISERROR(VLOOKUP($A1000,'2021_NQC_List-11_13'!$A$2:$T$1532,4,FALSE)),"","NQC")</f>
        <v>NQC</v>
      </c>
      <c r="L1000" s="3" t="str">
        <f>IF(ISERROR(VLOOKUP($A1000,'2021_NQC_List-11_13'!$A$2:$T$1532,4,FALSE)),"",VLOOKUP($A1000,'2021_NQC_List-11_13'!$A$2:$T$1532,18,FALSE))</f>
        <v>FC</v>
      </c>
      <c r="M1000">
        <f>IF($K1000="NQC",VLOOKUP($A1000,'2021_NQC_List-11_13'!$A$2:$T$1532,4,FALSE),0)</f>
        <v>11.09</v>
      </c>
      <c r="N1000">
        <f>IF($K1000="NQC",VLOOKUP($A1000,'2021_NQC_List-11_13'!$A$2:$T$1532,5,FALSE),0)</f>
        <v>9.5</v>
      </c>
      <c r="O1000">
        <f>IF($K1000="NQC",VLOOKUP($A1000,'2021_NQC_List-11_13'!$A$2:$T$1532,6,FALSE),0)</f>
        <v>22.18</v>
      </c>
      <c r="P1000">
        <f>IF($K1000="NQC",VLOOKUP($A1000,'2021_NQC_List-11_13'!$A$2:$T$1532,7,FALSE),0)</f>
        <v>19.8</v>
      </c>
      <c r="Q1000">
        <f>IF($K1000="NQC",VLOOKUP($A1000,'2021_NQC_List-11_13'!$A$2:$T$1532,8,FALSE),0)</f>
        <v>19.8</v>
      </c>
      <c r="R1000">
        <f>IF($K1000="NQC",VLOOKUP($A1000,'2021_NQC_List-11_13'!$A$2:$T$1532,9,FALSE),0)</f>
        <v>26.14</v>
      </c>
      <c r="S1000">
        <f>IF($K1000="NQC",VLOOKUP($A1000,'2021_NQC_List-11_13'!$A$2:$T$1532,10,FALSE),0)</f>
        <v>18.22</v>
      </c>
      <c r="T1000">
        <f>IF($K1000="NQC",VLOOKUP($A1000,'2021_NQC_List-11_13'!$A$2:$T$1532,11,FALSE),0)</f>
        <v>16.63</v>
      </c>
      <c r="U1000">
        <f>IF($K1000="NQC",VLOOKUP($A1000,'2021_NQC_List-11_13'!$A$2:$T$1532,12,FALSE),0)</f>
        <v>11.88</v>
      </c>
      <c r="V1000">
        <f>IF($K1000="NQC",VLOOKUP($A1000,'2021_NQC_List-11_13'!$A$2:$T$1532,13,FALSE),0)</f>
        <v>6.34</v>
      </c>
      <c r="W1000">
        <f>IF($K1000="NQC",VLOOKUP($A1000,'2021_NQC_List-11_13'!$A$2:$T$1532,14,FALSE),0)</f>
        <v>9.5</v>
      </c>
      <c r="X1000">
        <f>IF($K1000="NQC",VLOOKUP($A1000,'2021_NQC_List-11_13'!$A$2:$T$1532,15,FALSE),0)</f>
        <v>10.3</v>
      </c>
      <c r="Y1000" t="str">
        <f t="shared" si="31"/>
        <v>Non-Hydro</v>
      </c>
      <c r="AA1000" t="s">
        <v>4341</v>
      </c>
    </row>
    <row r="1001" spans="1:27" x14ac:dyDescent="0.3">
      <c r="A1001" t="str">
        <f>'OASIS-11_26'!E1039</f>
        <v>TORTLA_1_SOLAR</v>
      </c>
      <c r="B1001" t="str">
        <f>'OASIS-11_26'!G1039</f>
        <v>Longboat Solar</v>
      </c>
      <c r="C1001" t="str">
        <f>VLOOKUP($A1001,'OASIS-11_26'!$E$2:$R$1556,2,FALSE)</f>
        <v>GEN</v>
      </c>
      <c r="D1001" s="1">
        <f>VLOOKUP($A1001,'OASIS-11_26'!$E$2:$R$1556,11,FALSE)</f>
        <v>42720</v>
      </c>
      <c r="E1001" s="3">
        <f t="shared" si="30"/>
        <v>2016</v>
      </c>
      <c r="F1001" t="str">
        <f>VLOOKUP($A1001,'OASIS-11_26'!$E$2:$R$1556,9,FALSE)</f>
        <v>SUN</v>
      </c>
      <c r="G1001" t="str">
        <f>VLOOKUP($A1001,'OASIS-11_26'!$E$2:$R$1556,8,FALSE)</f>
        <v>PHOTO VOLTAIC</v>
      </c>
      <c r="H1001">
        <f>VLOOKUP($A1001,'OASIS-11_26'!$E$2:$R$1556,4,FALSE)</f>
        <v>20</v>
      </c>
      <c r="I1001">
        <f>VLOOKUP($A1001,'OASIS-11_26'!$E$2:$R$1556,5,FALSE)</f>
        <v>20</v>
      </c>
      <c r="J1001" t="str">
        <f>VLOOKUP($A1001,'OASIS-11_26'!$E$2:$R$1556,6,FALSE)</f>
        <v>SCE</v>
      </c>
      <c r="K1001" t="str">
        <f>IF(ISERROR(VLOOKUP($A1001,'2021_NQC_List-11_13'!$A$2:$T$1532,4,FALSE)),"","NQC")</f>
        <v>NQC</v>
      </c>
      <c r="L1001" s="3" t="str">
        <f>IF(ISERROR(VLOOKUP($A1001,'2021_NQC_List-11_13'!$A$2:$T$1532,4,FALSE)),"",VLOOKUP($A1001,'2021_NQC_List-11_13'!$A$2:$T$1532,18,FALSE))</f>
        <v>FC</v>
      </c>
      <c r="M1001">
        <f>IF($K1001="NQC",VLOOKUP($A1001,'2021_NQC_List-11_13'!$A$2:$T$1532,4,FALSE),0)</f>
        <v>0.8</v>
      </c>
      <c r="N1001">
        <f>IF($K1001="NQC",VLOOKUP($A1001,'2021_NQC_List-11_13'!$A$2:$T$1532,5,FALSE),0)</f>
        <v>0.6</v>
      </c>
      <c r="O1001">
        <f>IF($K1001="NQC",VLOOKUP($A1001,'2021_NQC_List-11_13'!$A$2:$T$1532,6,FALSE),0)</f>
        <v>3.6</v>
      </c>
      <c r="P1001">
        <f>IF($K1001="NQC",VLOOKUP($A1001,'2021_NQC_List-11_13'!$A$2:$T$1532,7,FALSE),0)</f>
        <v>3</v>
      </c>
      <c r="Q1001">
        <f>IF($K1001="NQC",VLOOKUP($A1001,'2021_NQC_List-11_13'!$A$2:$T$1532,8,FALSE),0)</f>
        <v>3.2</v>
      </c>
      <c r="R1001">
        <f>IF($K1001="NQC",VLOOKUP($A1001,'2021_NQC_List-11_13'!$A$2:$T$1532,9,FALSE),0)</f>
        <v>6.2</v>
      </c>
      <c r="S1001">
        <f>IF($K1001="NQC",VLOOKUP($A1001,'2021_NQC_List-11_13'!$A$2:$T$1532,10,FALSE),0)</f>
        <v>7.8</v>
      </c>
      <c r="T1001">
        <f>IF($K1001="NQC",VLOOKUP($A1001,'2021_NQC_List-11_13'!$A$2:$T$1532,11,FALSE),0)</f>
        <v>5.4</v>
      </c>
      <c r="U1001">
        <f>IF($K1001="NQC",VLOOKUP($A1001,'2021_NQC_List-11_13'!$A$2:$T$1532,12,FALSE),0)</f>
        <v>2.8</v>
      </c>
      <c r="V1001">
        <f>IF($K1001="NQC",VLOOKUP($A1001,'2021_NQC_List-11_13'!$A$2:$T$1532,13,FALSE),0)</f>
        <v>0.4</v>
      </c>
      <c r="W1001">
        <f>IF($K1001="NQC",VLOOKUP($A1001,'2021_NQC_List-11_13'!$A$2:$T$1532,14,FALSE),0)</f>
        <v>0.4</v>
      </c>
      <c r="X1001">
        <f>IF($K1001="NQC",VLOOKUP($A1001,'2021_NQC_List-11_13'!$A$2:$T$1532,15,FALSE),0)</f>
        <v>0</v>
      </c>
      <c r="Y1001" t="str">
        <f t="shared" si="31"/>
        <v>Non-Hydro</v>
      </c>
      <c r="AA1001" t="s">
        <v>4341</v>
      </c>
    </row>
    <row r="1002" spans="1:27" x14ac:dyDescent="0.3">
      <c r="A1002" t="str">
        <f>'OASIS-11_26'!E1040</f>
        <v>GLDFGR_6_SOLAR1</v>
      </c>
      <c r="B1002" t="str">
        <f>'OASIS-11_26'!G1040</f>
        <v>Portal Ridge B</v>
      </c>
      <c r="C1002" t="str">
        <f>VLOOKUP($A1002,'OASIS-11_26'!$E$2:$R$1556,2,FALSE)</f>
        <v>GEN</v>
      </c>
      <c r="D1002" s="1">
        <f>VLOOKUP($A1002,'OASIS-11_26'!$E$2:$R$1556,11,FALSE)</f>
        <v>42781</v>
      </c>
      <c r="E1002" s="3">
        <f t="shared" si="30"/>
        <v>2017</v>
      </c>
      <c r="F1002" t="str">
        <f>VLOOKUP($A1002,'OASIS-11_26'!$E$2:$R$1556,9,FALSE)</f>
        <v>SUN</v>
      </c>
      <c r="G1002" t="str">
        <f>VLOOKUP($A1002,'OASIS-11_26'!$E$2:$R$1556,8,FALSE)</f>
        <v>PHOTO VOLTAIC</v>
      </c>
      <c r="H1002">
        <f>VLOOKUP($A1002,'OASIS-11_26'!$E$2:$R$1556,4,FALSE)</f>
        <v>20</v>
      </c>
      <c r="I1002">
        <f>VLOOKUP($A1002,'OASIS-11_26'!$E$2:$R$1556,5,FALSE)</f>
        <v>20</v>
      </c>
      <c r="J1002" t="str">
        <f>VLOOKUP($A1002,'OASIS-11_26'!$E$2:$R$1556,6,FALSE)</f>
        <v>SCE</v>
      </c>
      <c r="K1002" t="str">
        <f>IF(ISERROR(VLOOKUP($A1002,'2021_NQC_List-11_13'!$A$2:$T$1532,4,FALSE)),"","NQC")</f>
        <v>NQC</v>
      </c>
      <c r="L1002" s="3" t="str">
        <f>IF(ISERROR(VLOOKUP($A1002,'2021_NQC_List-11_13'!$A$2:$T$1532,4,FALSE)),"",VLOOKUP($A1002,'2021_NQC_List-11_13'!$A$2:$T$1532,18,FALSE))</f>
        <v>FC</v>
      </c>
      <c r="M1002">
        <f>IF($K1002="NQC",VLOOKUP($A1002,'2021_NQC_List-11_13'!$A$2:$T$1532,4,FALSE),0)</f>
        <v>0.8</v>
      </c>
      <c r="N1002">
        <f>IF($K1002="NQC",VLOOKUP($A1002,'2021_NQC_List-11_13'!$A$2:$T$1532,5,FALSE),0)</f>
        <v>0.6</v>
      </c>
      <c r="O1002">
        <f>IF($K1002="NQC",VLOOKUP($A1002,'2021_NQC_List-11_13'!$A$2:$T$1532,6,FALSE),0)</f>
        <v>3.6</v>
      </c>
      <c r="P1002">
        <f>IF($K1002="NQC",VLOOKUP($A1002,'2021_NQC_List-11_13'!$A$2:$T$1532,7,FALSE),0)</f>
        <v>3</v>
      </c>
      <c r="Q1002">
        <f>IF($K1002="NQC",VLOOKUP($A1002,'2021_NQC_List-11_13'!$A$2:$T$1532,8,FALSE),0)</f>
        <v>3.2</v>
      </c>
      <c r="R1002">
        <f>IF($K1002="NQC",VLOOKUP($A1002,'2021_NQC_List-11_13'!$A$2:$T$1532,9,FALSE),0)</f>
        <v>6.2</v>
      </c>
      <c r="S1002">
        <f>IF($K1002="NQC",VLOOKUP($A1002,'2021_NQC_List-11_13'!$A$2:$T$1532,10,FALSE),0)</f>
        <v>7.8</v>
      </c>
      <c r="T1002">
        <f>IF($K1002="NQC",VLOOKUP($A1002,'2021_NQC_List-11_13'!$A$2:$T$1532,11,FALSE),0)</f>
        <v>5.4</v>
      </c>
      <c r="U1002">
        <f>IF($K1002="NQC",VLOOKUP($A1002,'2021_NQC_List-11_13'!$A$2:$T$1532,12,FALSE),0)</f>
        <v>2.8</v>
      </c>
      <c r="V1002">
        <f>IF($K1002="NQC",VLOOKUP($A1002,'2021_NQC_List-11_13'!$A$2:$T$1532,13,FALSE),0)</f>
        <v>0.4</v>
      </c>
      <c r="W1002">
        <f>IF($K1002="NQC",VLOOKUP($A1002,'2021_NQC_List-11_13'!$A$2:$T$1532,14,FALSE),0)</f>
        <v>0.4</v>
      </c>
      <c r="X1002">
        <f>IF($K1002="NQC",VLOOKUP($A1002,'2021_NQC_List-11_13'!$A$2:$T$1532,15,FALSE),0)</f>
        <v>0</v>
      </c>
      <c r="Y1002" t="str">
        <f t="shared" si="31"/>
        <v>Non-Hydro</v>
      </c>
      <c r="AA1002" t="s">
        <v>4341</v>
      </c>
    </row>
    <row r="1003" spans="1:27" x14ac:dyDescent="0.3">
      <c r="A1003" t="str">
        <f>'OASIS-11_26'!E1041</f>
        <v>MIRLOM_6_PEAKER</v>
      </c>
      <c r="B1003" t="str">
        <f>'OASIS-11_26'!G1041</f>
        <v>Mira Loma Peaker</v>
      </c>
      <c r="C1003" t="str">
        <f>VLOOKUP($A1003,'OASIS-11_26'!$E$2:$R$1556,2,FALSE)</f>
        <v>GEN</v>
      </c>
      <c r="D1003" s="1">
        <f>VLOOKUP($A1003,'OASIS-11_26'!$E$2:$R$1556,11,FALSE)</f>
        <v>39345</v>
      </c>
      <c r="E1003" s="3">
        <f t="shared" si="30"/>
        <v>2007</v>
      </c>
      <c r="F1003" t="str">
        <f>VLOOKUP($A1003,'OASIS-11_26'!$E$2:$R$1556,9,FALSE)</f>
        <v>NATURAL GAS</v>
      </c>
      <c r="G1003" t="str">
        <f>VLOOKUP($A1003,'OASIS-11_26'!$E$2:$R$1556,8,FALSE)</f>
        <v>COMBUSTION TURBINE</v>
      </c>
      <c r="H1003">
        <f>VLOOKUP($A1003,'OASIS-11_26'!$E$2:$R$1556,4,FALSE)</f>
        <v>46</v>
      </c>
      <c r="I1003">
        <f>VLOOKUP($A1003,'OASIS-11_26'!$E$2:$R$1556,5,FALSE)</f>
        <v>59</v>
      </c>
      <c r="J1003" t="str">
        <f>VLOOKUP($A1003,'OASIS-11_26'!$E$2:$R$1556,6,FALSE)</f>
        <v>SCE</v>
      </c>
      <c r="K1003" t="str">
        <f>IF(ISERROR(VLOOKUP($A1003,'2021_NQC_List-11_13'!$A$2:$T$1532,4,FALSE)),"","NQC")</f>
        <v>NQC</v>
      </c>
      <c r="L1003" s="3" t="str">
        <f>IF(ISERROR(VLOOKUP($A1003,'2021_NQC_List-11_13'!$A$2:$T$1532,4,FALSE)),"",VLOOKUP($A1003,'2021_NQC_List-11_13'!$A$2:$T$1532,18,FALSE))</f>
        <v>FC</v>
      </c>
      <c r="M1003">
        <f>IF($K1003="NQC",VLOOKUP($A1003,'2021_NQC_List-11_13'!$A$2:$T$1532,4,FALSE),0)</f>
        <v>46</v>
      </c>
      <c r="N1003">
        <f>IF($K1003="NQC",VLOOKUP($A1003,'2021_NQC_List-11_13'!$A$2:$T$1532,5,FALSE),0)</f>
        <v>46</v>
      </c>
      <c r="O1003">
        <f>IF($K1003="NQC",VLOOKUP($A1003,'2021_NQC_List-11_13'!$A$2:$T$1532,6,FALSE),0)</f>
        <v>46</v>
      </c>
      <c r="P1003">
        <f>IF($K1003="NQC",VLOOKUP($A1003,'2021_NQC_List-11_13'!$A$2:$T$1532,7,FALSE),0)</f>
        <v>46</v>
      </c>
      <c r="Q1003">
        <f>IF($K1003="NQC",VLOOKUP($A1003,'2021_NQC_List-11_13'!$A$2:$T$1532,8,FALSE),0)</f>
        <v>46</v>
      </c>
      <c r="R1003">
        <f>IF($K1003="NQC",VLOOKUP($A1003,'2021_NQC_List-11_13'!$A$2:$T$1532,9,FALSE),0)</f>
        <v>46</v>
      </c>
      <c r="S1003">
        <f>IF($K1003="NQC",VLOOKUP($A1003,'2021_NQC_List-11_13'!$A$2:$T$1532,10,FALSE),0)</f>
        <v>46</v>
      </c>
      <c r="T1003">
        <f>IF($K1003="NQC",VLOOKUP($A1003,'2021_NQC_List-11_13'!$A$2:$T$1532,11,FALSE),0)</f>
        <v>46</v>
      </c>
      <c r="U1003">
        <f>IF($K1003="NQC",VLOOKUP($A1003,'2021_NQC_List-11_13'!$A$2:$T$1532,12,FALSE),0)</f>
        <v>46</v>
      </c>
      <c r="V1003">
        <f>IF($K1003="NQC",VLOOKUP($A1003,'2021_NQC_List-11_13'!$A$2:$T$1532,13,FALSE),0)</f>
        <v>46</v>
      </c>
      <c r="W1003">
        <f>IF($K1003="NQC",VLOOKUP($A1003,'2021_NQC_List-11_13'!$A$2:$T$1532,14,FALSE),0)</f>
        <v>46</v>
      </c>
      <c r="X1003">
        <f>IF($K1003="NQC",VLOOKUP($A1003,'2021_NQC_List-11_13'!$A$2:$T$1532,15,FALSE),0)</f>
        <v>46</v>
      </c>
      <c r="Y1003" t="str">
        <f t="shared" si="31"/>
        <v>Non-Hydro</v>
      </c>
      <c r="AA1003" t="s">
        <v>4341</v>
      </c>
    </row>
    <row r="1004" spans="1:27" x14ac:dyDescent="0.3">
      <c r="A1004" t="str">
        <f>'OASIS-11_26'!E1042</f>
        <v>WALCRK_2_CTG3</v>
      </c>
      <c r="B1004" t="str">
        <f>'OASIS-11_26'!G1042</f>
        <v>Walnut Creek Energy Park Unit 3</v>
      </c>
      <c r="C1004" t="str">
        <f>VLOOKUP($A1004,'OASIS-11_26'!$E$2:$R$1556,2,FALSE)</f>
        <v>GEN</v>
      </c>
      <c r="D1004" s="1">
        <f>VLOOKUP($A1004,'OASIS-11_26'!$E$2:$R$1556,11,FALSE)</f>
        <v>41354</v>
      </c>
      <c r="E1004" s="3">
        <f t="shared" si="30"/>
        <v>2013</v>
      </c>
      <c r="F1004" t="str">
        <f>VLOOKUP($A1004,'OASIS-11_26'!$E$2:$R$1556,9,FALSE)</f>
        <v>NATURAL GAS</v>
      </c>
      <c r="G1004" t="str">
        <f>VLOOKUP($A1004,'OASIS-11_26'!$E$2:$R$1556,8,FALSE)</f>
        <v>COMBUSTION TURBINE</v>
      </c>
      <c r="H1004">
        <f>VLOOKUP($A1004,'OASIS-11_26'!$E$2:$R$1556,4,FALSE)</f>
        <v>96.65</v>
      </c>
      <c r="I1004">
        <f>VLOOKUP($A1004,'OASIS-11_26'!$E$2:$R$1556,5,FALSE)</f>
        <v>102.5</v>
      </c>
      <c r="J1004" t="str">
        <f>VLOOKUP($A1004,'OASIS-11_26'!$E$2:$R$1556,6,FALSE)</f>
        <v>SCE</v>
      </c>
      <c r="K1004" t="str">
        <f>IF(ISERROR(VLOOKUP($A1004,'2021_NQC_List-11_13'!$A$2:$T$1532,4,FALSE)),"","NQC")</f>
        <v>NQC</v>
      </c>
      <c r="L1004" s="3" t="str">
        <f>IF(ISERROR(VLOOKUP($A1004,'2021_NQC_List-11_13'!$A$2:$T$1532,4,FALSE)),"",VLOOKUP($A1004,'2021_NQC_List-11_13'!$A$2:$T$1532,18,FALSE))</f>
        <v>FC</v>
      </c>
      <c r="M1004">
        <f>IF($K1004="NQC",VLOOKUP($A1004,'2021_NQC_List-11_13'!$A$2:$T$1532,4,FALSE),0)</f>
        <v>96.65</v>
      </c>
      <c r="N1004">
        <f>IF($K1004="NQC",VLOOKUP($A1004,'2021_NQC_List-11_13'!$A$2:$T$1532,5,FALSE),0)</f>
        <v>96.65</v>
      </c>
      <c r="O1004">
        <f>IF($K1004="NQC",VLOOKUP($A1004,'2021_NQC_List-11_13'!$A$2:$T$1532,6,FALSE),0)</f>
        <v>96.65</v>
      </c>
      <c r="P1004">
        <f>IF($K1004="NQC",VLOOKUP($A1004,'2021_NQC_List-11_13'!$A$2:$T$1532,7,FALSE),0)</f>
        <v>96.65</v>
      </c>
      <c r="Q1004">
        <f>IF($K1004="NQC",VLOOKUP($A1004,'2021_NQC_List-11_13'!$A$2:$T$1532,8,FALSE),0)</f>
        <v>96.65</v>
      </c>
      <c r="R1004">
        <f>IF($K1004="NQC",VLOOKUP($A1004,'2021_NQC_List-11_13'!$A$2:$T$1532,9,FALSE),0)</f>
        <v>96.65</v>
      </c>
      <c r="S1004">
        <f>IF($K1004="NQC",VLOOKUP($A1004,'2021_NQC_List-11_13'!$A$2:$T$1532,10,FALSE),0)</f>
        <v>96.65</v>
      </c>
      <c r="T1004">
        <f>IF($K1004="NQC",VLOOKUP($A1004,'2021_NQC_List-11_13'!$A$2:$T$1532,11,FALSE),0)</f>
        <v>96.65</v>
      </c>
      <c r="U1004">
        <f>IF($K1004="NQC",VLOOKUP($A1004,'2021_NQC_List-11_13'!$A$2:$T$1532,12,FALSE),0)</f>
        <v>96.65</v>
      </c>
      <c r="V1004">
        <f>IF($K1004="NQC",VLOOKUP($A1004,'2021_NQC_List-11_13'!$A$2:$T$1532,13,FALSE),0)</f>
        <v>96.65</v>
      </c>
      <c r="W1004">
        <f>IF($K1004="NQC",VLOOKUP($A1004,'2021_NQC_List-11_13'!$A$2:$T$1532,14,FALSE),0)</f>
        <v>96.65</v>
      </c>
      <c r="X1004">
        <f>IF($K1004="NQC",VLOOKUP($A1004,'2021_NQC_List-11_13'!$A$2:$T$1532,15,FALSE),0)</f>
        <v>96.65</v>
      </c>
      <c r="Y1004" t="str">
        <f t="shared" si="31"/>
        <v>Non-Hydro</v>
      </c>
      <c r="AA1004" t="s">
        <v>4341</v>
      </c>
    </row>
    <row r="1005" spans="1:27" x14ac:dyDescent="0.3">
      <c r="A1005" t="str">
        <f>'OASIS-11_26'!E1043</f>
        <v>JAYNE_6_WLSLR</v>
      </c>
      <c r="B1005" t="str">
        <f>'OASIS-11_26'!G1043</f>
        <v>Westlands Solar Farm PV 1</v>
      </c>
      <c r="C1005" t="str">
        <f>VLOOKUP($A1005,'OASIS-11_26'!$E$2:$R$1556,2,FALSE)</f>
        <v>GEN</v>
      </c>
      <c r="D1005" s="1">
        <f>VLOOKUP($A1005,'OASIS-11_26'!$E$2:$R$1556,11,FALSE)</f>
        <v>41684</v>
      </c>
      <c r="E1005" s="3">
        <f t="shared" si="30"/>
        <v>2014</v>
      </c>
      <c r="F1005" t="str">
        <f>VLOOKUP($A1005,'OASIS-11_26'!$E$2:$R$1556,9,FALSE)</f>
        <v>SUN</v>
      </c>
      <c r="G1005" t="str">
        <f>VLOOKUP($A1005,'OASIS-11_26'!$E$2:$R$1556,8,FALSE)</f>
        <v>PHOTO VOLTAIC</v>
      </c>
      <c r="H1005">
        <f>VLOOKUP($A1005,'OASIS-11_26'!$E$2:$R$1556,4,FALSE)</f>
        <v>18</v>
      </c>
      <c r="I1005">
        <f>VLOOKUP($A1005,'OASIS-11_26'!$E$2:$R$1556,5,FALSE)</f>
        <v>18</v>
      </c>
      <c r="J1005" t="str">
        <f>VLOOKUP($A1005,'OASIS-11_26'!$E$2:$R$1556,6,FALSE)</f>
        <v>PGAE</v>
      </c>
      <c r="K1005" t="str">
        <f>IF(ISERROR(VLOOKUP($A1005,'2021_NQC_List-11_13'!$A$2:$T$1532,4,FALSE)),"","NQC")</f>
        <v>NQC</v>
      </c>
      <c r="L1005" s="3" t="str">
        <f>IF(ISERROR(VLOOKUP($A1005,'2021_NQC_List-11_13'!$A$2:$T$1532,4,FALSE)),"",VLOOKUP($A1005,'2021_NQC_List-11_13'!$A$2:$T$1532,18,FALSE))</f>
        <v>EO</v>
      </c>
      <c r="M1005">
        <f>IF($K1005="NQC",VLOOKUP($A1005,'2021_NQC_List-11_13'!$A$2:$T$1532,4,FALSE),0)</f>
        <v>0</v>
      </c>
      <c r="N1005">
        <f>IF($K1005="NQC",VLOOKUP($A1005,'2021_NQC_List-11_13'!$A$2:$T$1532,5,FALSE),0)</f>
        <v>0</v>
      </c>
      <c r="O1005">
        <f>IF($K1005="NQC",VLOOKUP($A1005,'2021_NQC_List-11_13'!$A$2:$T$1532,6,FALSE),0)</f>
        <v>0</v>
      </c>
      <c r="P1005">
        <f>IF($K1005="NQC",VLOOKUP($A1005,'2021_NQC_List-11_13'!$A$2:$T$1532,7,FALSE),0)</f>
        <v>0</v>
      </c>
      <c r="Q1005">
        <f>IF($K1005="NQC",VLOOKUP($A1005,'2021_NQC_List-11_13'!$A$2:$T$1532,8,FALSE),0)</f>
        <v>0</v>
      </c>
      <c r="R1005">
        <f>IF($K1005="NQC",VLOOKUP($A1005,'2021_NQC_List-11_13'!$A$2:$T$1532,9,FALSE),0)</f>
        <v>0</v>
      </c>
      <c r="S1005">
        <f>IF($K1005="NQC",VLOOKUP($A1005,'2021_NQC_List-11_13'!$A$2:$T$1532,10,FALSE),0)</f>
        <v>0</v>
      </c>
      <c r="T1005">
        <f>IF($K1005="NQC",VLOOKUP($A1005,'2021_NQC_List-11_13'!$A$2:$T$1532,11,FALSE),0)</f>
        <v>0</v>
      </c>
      <c r="U1005">
        <f>IF($K1005="NQC",VLOOKUP($A1005,'2021_NQC_List-11_13'!$A$2:$T$1532,12,FALSE),0)</f>
        <v>0</v>
      </c>
      <c r="V1005">
        <f>IF($K1005="NQC",VLOOKUP($A1005,'2021_NQC_List-11_13'!$A$2:$T$1532,13,FALSE),0)</f>
        <v>0</v>
      </c>
      <c r="W1005">
        <f>IF($K1005="NQC",VLOOKUP($A1005,'2021_NQC_List-11_13'!$A$2:$T$1532,14,FALSE),0)</f>
        <v>0</v>
      </c>
      <c r="X1005">
        <f>IF($K1005="NQC",VLOOKUP($A1005,'2021_NQC_List-11_13'!$A$2:$T$1532,15,FALSE),0)</f>
        <v>0</v>
      </c>
      <c r="Y1005" t="str">
        <f t="shared" si="31"/>
        <v>Non-Hydro</v>
      </c>
      <c r="AA1005" t="s">
        <v>4341</v>
      </c>
    </row>
    <row r="1006" spans="1:27" x14ac:dyDescent="0.3">
      <c r="A1006" t="str">
        <f>'OASIS-11_26'!E1044</f>
        <v>COCOSB_6_SOLAR</v>
      </c>
      <c r="B1006" t="str">
        <f>'OASIS-11_26'!G1044</f>
        <v>Oakley Solar Project</v>
      </c>
      <c r="C1006" t="str">
        <f>VLOOKUP($A1006,'OASIS-11_26'!$E$2:$R$1556,2,FALSE)</f>
        <v>GEN</v>
      </c>
      <c r="D1006" s="1">
        <f>VLOOKUP($A1006,'OASIS-11_26'!$E$2:$R$1556,11,FALSE)</f>
        <v>41437</v>
      </c>
      <c r="E1006" s="3">
        <f t="shared" si="30"/>
        <v>2013</v>
      </c>
      <c r="F1006" t="str">
        <f>VLOOKUP($A1006,'OASIS-11_26'!$E$2:$R$1556,9,FALSE)</f>
        <v>SUN</v>
      </c>
      <c r="G1006" t="str">
        <f>VLOOKUP($A1006,'OASIS-11_26'!$E$2:$R$1556,8,FALSE)</f>
        <v>PHOTO VOLTAIC</v>
      </c>
      <c r="H1006">
        <f>VLOOKUP($A1006,'OASIS-11_26'!$E$2:$R$1556,4,FALSE)</f>
        <v>1.5</v>
      </c>
      <c r="I1006">
        <f>VLOOKUP($A1006,'OASIS-11_26'!$E$2:$R$1556,5,FALSE)</f>
        <v>1.5</v>
      </c>
      <c r="J1006" t="str">
        <f>VLOOKUP($A1006,'OASIS-11_26'!$E$2:$R$1556,6,FALSE)</f>
        <v>PGAE</v>
      </c>
      <c r="K1006" t="str">
        <f>IF(ISERROR(VLOOKUP($A1006,'2021_NQC_List-11_13'!$A$2:$T$1532,4,FALSE)),"","NQC")</f>
        <v>NQC</v>
      </c>
      <c r="L1006" s="3" t="str">
        <f>IF(ISERROR(VLOOKUP($A1006,'2021_NQC_List-11_13'!$A$2:$T$1532,4,FALSE)),"",VLOOKUP($A1006,'2021_NQC_List-11_13'!$A$2:$T$1532,18,FALSE))</f>
        <v>EO</v>
      </c>
      <c r="M1006">
        <f>IF($K1006="NQC",VLOOKUP($A1006,'2021_NQC_List-11_13'!$A$2:$T$1532,4,FALSE),0)</f>
        <v>0</v>
      </c>
      <c r="N1006">
        <f>IF($K1006="NQC",VLOOKUP($A1006,'2021_NQC_List-11_13'!$A$2:$T$1532,5,FALSE),0)</f>
        <v>0</v>
      </c>
      <c r="O1006">
        <f>IF($K1006="NQC",VLOOKUP($A1006,'2021_NQC_List-11_13'!$A$2:$T$1532,6,FALSE),0)</f>
        <v>0</v>
      </c>
      <c r="P1006">
        <f>IF($K1006="NQC",VLOOKUP($A1006,'2021_NQC_List-11_13'!$A$2:$T$1532,7,FALSE),0)</f>
        <v>0</v>
      </c>
      <c r="Q1006">
        <f>IF($K1006="NQC",VLOOKUP($A1006,'2021_NQC_List-11_13'!$A$2:$T$1532,8,FALSE),0)</f>
        <v>0</v>
      </c>
      <c r="R1006">
        <f>IF($K1006="NQC",VLOOKUP($A1006,'2021_NQC_List-11_13'!$A$2:$T$1532,9,FALSE),0)</f>
        <v>0</v>
      </c>
      <c r="S1006">
        <f>IF($K1006="NQC",VLOOKUP($A1006,'2021_NQC_List-11_13'!$A$2:$T$1532,10,FALSE),0)</f>
        <v>0</v>
      </c>
      <c r="T1006">
        <f>IF($K1006="NQC",VLOOKUP($A1006,'2021_NQC_List-11_13'!$A$2:$T$1532,11,FALSE),0)</f>
        <v>0</v>
      </c>
      <c r="U1006">
        <f>IF($K1006="NQC",VLOOKUP($A1006,'2021_NQC_List-11_13'!$A$2:$T$1532,12,FALSE),0)</f>
        <v>0</v>
      </c>
      <c r="V1006">
        <f>IF($K1006="NQC",VLOOKUP($A1006,'2021_NQC_List-11_13'!$A$2:$T$1532,13,FALSE),0)</f>
        <v>0</v>
      </c>
      <c r="W1006">
        <f>IF($K1006="NQC",VLOOKUP($A1006,'2021_NQC_List-11_13'!$A$2:$T$1532,14,FALSE),0)</f>
        <v>0</v>
      </c>
      <c r="X1006">
        <f>IF($K1006="NQC",VLOOKUP($A1006,'2021_NQC_List-11_13'!$A$2:$T$1532,15,FALSE),0)</f>
        <v>0</v>
      </c>
      <c r="Y1006" t="str">
        <f t="shared" si="31"/>
        <v>Non-Hydro</v>
      </c>
      <c r="AA1006" t="s">
        <v>4341</v>
      </c>
    </row>
    <row r="1007" spans="1:27" x14ac:dyDescent="0.3">
      <c r="A1007" t="str">
        <f>'OASIS-11_26'!E1045</f>
        <v>SBERDO_2_RTS013</v>
      </c>
      <c r="B1007" t="str">
        <f>'OASIS-11_26'!G1045</f>
        <v>SPVP013</v>
      </c>
      <c r="C1007" t="str">
        <f>VLOOKUP($A1007,'OASIS-11_26'!$E$2:$R$1556,2,FALSE)</f>
        <v>GEN</v>
      </c>
      <c r="D1007" s="1">
        <f>VLOOKUP($A1007,'OASIS-11_26'!$E$2:$R$1556,11,FALSE)</f>
        <v>41436</v>
      </c>
      <c r="E1007" s="3">
        <f t="shared" si="30"/>
        <v>2013</v>
      </c>
      <c r="F1007" t="str">
        <f>VLOOKUP($A1007,'OASIS-11_26'!$E$2:$R$1556,9,FALSE)</f>
        <v>SUN</v>
      </c>
      <c r="G1007" t="str">
        <f>VLOOKUP($A1007,'OASIS-11_26'!$E$2:$R$1556,8,FALSE)</f>
        <v>PHOTO VOLTAIC</v>
      </c>
      <c r="H1007">
        <f>VLOOKUP($A1007,'OASIS-11_26'!$E$2:$R$1556,4,FALSE)</f>
        <v>3.5</v>
      </c>
      <c r="I1007">
        <f>VLOOKUP($A1007,'OASIS-11_26'!$E$2:$R$1556,5,FALSE)</f>
        <v>3.5</v>
      </c>
      <c r="J1007" t="str">
        <f>VLOOKUP($A1007,'OASIS-11_26'!$E$2:$R$1556,6,FALSE)</f>
        <v>SCE</v>
      </c>
      <c r="K1007" t="str">
        <f>IF(ISERROR(VLOOKUP($A1007,'2021_NQC_List-11_13'!$A$2:$T$1532,4,FALSE)),"","NQC")</f>
        <v>NQC</v>
      </c>
      <c r="L1007" s="3" t="str">
        <f>IF(ISERROR(VLOOKUP($A1007,'2021_NQC_List-11_13'!$A$2:$T$1532,4,FALSE)),"",VLOOKUP($A1007,'2021_NQC_List-11_13'!$A$2:$T$1532,18,FALSE))</f>
        <v>FC</v>
      </c>
      <c r="M1007">
        <f>IF($K1007="NQC",VLOOKUP($A1007,'2021_NQC_List-11_13'!$A$2:$T$1532,4,FALSE),0)</f>
        <v>0.14000000000000001</v>
      </c>
      <c r="N1007">
        <f>IF($K1007="NQC",VLOOKUP($A1007,'2021_NQC_List-11_13'!$A$2:$T$1532,5,FALSE),0)</f>
        <v>0.11</v>
      </c>
      <c r="O1007">
        <f>IF($K1007="NQC",VLOOKUP($A1007,'2021_NQC_List-11_13'!$A$2:$T$1532,6,FALSE),0)</f>
        <v>0.63</v>
      </c>
      <c r="P1007">
        <f>IF($K1007="NQC",VLOOKUP($A1007,'2021_NQC_List-11_13'!$A$2:$T$1532,7,FALSE),0)</f>
        <v>0.53</v>
      </c>
      <c r="Q1007">
        <f>IF($K1007="NQC",VLOOKUP($A1007,'2021_NQC_List-11_13'!$A$2:$T$1532,8,FALSE),0)</f>
        <v>0.56000000000000005</v>
      </c>
      <c r="R1007">
        <f>IF($K1007="NQC",VLOOKUP($A1007,'2021_NQC_List-11_13'!$A$2:$T$1532,9,FALSE),0)</f>
        <v>1.0900000000000001</v>
      </c>
      <c r="S1007">
        <f>IF($K1007="NQC",VLOOKUP($A1007,'2021_NQC_List-11_13'!$A$2:$T$1532,10,FALSE),0)</f>
        <v>1.37</v>
      </c>
      <c r="T1007">
        <f>IF($K1007="NQC",VLOOKUP($A1007,'2021_NQC_List-11_13'!$A$2:$T$1532,11,FALSE),0)</f>
        <v>0.95</v>
      </c>
      <c r="U1007">
        <f>IF($K1007="NQC",VLOOKUP($A1007,'2021_NQC_List-11_13'!$A$2:$T$1532,12,FALSE),0)</f>
        <v>0.49</v>
      </c>
      <c r="V1007">
        <f>IF($K1007="NQC",VLOOKUP($A1007,'2021_NQC_List-11_13'!$A$2:$T$1532,13,FALSE),0)</f>
        <v>7.0000000000000007E-2</v>
      </c>
      <c r="W1007">
        <f>IF($K1007="NQC",VLOOKUP($A1007,'2021_NQC_List-11_13'!$A$2:$T$1532,14,FALSE),0)</f>
        <v>7.0000000000000007E-2</v>
      </c>
      <c r="X1007">
        <f>IF($K1007="NQC",VLOOKUP($A1007,'2021_NQC_List-11_13'!$A$2:$T$1532,15,FALSE),0)</f>
        <v>0</v>
      </c>
      <c r="Y1007" t="str">
        <f t="shared" si="31"/>
        <v>Non-Hydro</v>
      </c>
      <c r="AA1007" t="s">
        <v>4341</v>
      </c>
    </row>
    <row r="1008" spans="1:27" x14ac:dyDescent="0.3">
      <c r="A1008" t="str">
        <f>'OASIS-11_26'!E1046</f>
        <v>PLAINV_6_SOLAR3</v>
      </c>
      <c r="B1008" t="str">
        <f>'OASIS-11_26'!G1046</f>
        <v>Sierra Solar Greenworks LLC</v>
      </c>
      <c r="C1008" t="str">
        <f>VLOOKUP($A1008,'OASIS-11_26'!$E$2:$R$1556,2,FALSE)</f>
        <v>GEN</v>
      </c>
      <c r="D1008" s="1">
        <f>VLOOKUP($A1008,'OASIS-11_26'!$E$2:$R$1556,11,FALSE)</f>
        <v>42338</v>
      </c>
      <c r="E1008" s="3">
        <f t="shared" si="30"/>
        <v>2015</v>
      </c>
      <c r="F1008" t="str">
        <f>VLOOKUP($A1008,'OASIS-11_26'!$E$2:$R$1556,9,FALSE)</f>
        <v>SUN</v>
      </c>
      <c r="G1008" t="str">
        <f>VLOOKUP($A1008,'OASIS-11_26'!$E$2:$R$1556,8,FALSE)</f>
        <v>PHOTO VOLTAIC</v>
      </c>
      <c r="H1008">
        <f>VLOOKUP($A1008,'OASIS-11_26'!$E$2:$R$1556,4,FALSE)</f>
        <v>20</v>
      </c>
      <c r="I1008">
        <f>VLOOKUP($A1008,'OASIS-11_26'!$E$2:$R$1556,5,FALSE)</f>
        <v>20</v>
      </c>
      <c r="J1008" t="str">
        <f>VLOOKUP($A1008,'OASIS-11_26'!$E$2:$R$1556,6,FALSE)</f>
        <v>SCE</v>
      </c>
      <c r="K1008" t="str">
        <f>IF(ISERROR(VLOOKUP($A1008,'2021_NQC_List-11_13'!$A$2:$T$1532,4,FALSE)),"","NQC")</f>
        <v>NQC</v>
      </c>
      <c r="L1008" s="3" t="str">
        <f>IF(ISERROR(VLOOKUP($A1008,'2021_NQC_List-11_13'!$A$2:$T$1532,4,FALSE)),"",VLOOKUP($A1008,'2021_NQC_List-11_13'!$A$2:$T$1532,18,FALSE))</f>
        <v>EO</v>
      </c>
      <c r="M1008">
        <f>IF($K1008="NQC",VLOOKUP($A1008,'2021_NQC_List-11_13'!$A$2:$T$1532,4,FALSE),0)</f>
        <v>0</v>
      </c>
      <c r="N1008">
        <f>IF($K1008="NQC",VLOOKUP($A1008,'2021_NQC_List-11_13'!$A$2:$T$1532,5,FALSE),0)</f>
        <v>0</v>
      </c>
      <c r="O1008">
        <f>IF($K1008="NQC",VLOOKUP($A1008,'2021_NQC_List-11_13'!$A$2:$T$1532,6,FALSE),0)</f>
        <v>0</v>
      </c>
      <c r="P1008">
        <f>IF($K1008="NQC",VLOOKUP($A1008,'2021_NQC_List-11_13'!$A$2:$T$1532,7,FALSE),0)</f>
        <v>0</v>
      </c>
      <c r="Q1008">
        <f>IF($K1008="NQC",VLOOKUP($A1008,'2021_NQC_List-11_13'!$A$2:$T$1532,8,FALSE),0)</f>
        <v>0</v>
      </c>
      <c r="R1008">
        <f>IF($K1008="NQC",VLOOKUP($A1008,'2021_NQC_List-11_13'!$A$2:$T$1532,9,FALSE),0)</f>
        <v>0</v>
      </c>
      <c r="S1008">
        <f>IF($K1008="NQC",VLOOKUP($A1008,'2021_NQC_List-11_13'!$A$2:$T$1532,10,FALSE),0)</f>
        <v>0</v>
      </c>
      <c r="T1008">
        <f>IF($K1008="NQC",VLOOKUP($A1008,'2021_NQC_List-11_13'!$A$2:$T$1532,11,FALSE),0)</f>
        <v>0</v>
      </c>
      <c r="U1008">
        <f>IF($K1008="NQC",VLOOKUP($A1008,'2021_NQC_List-11_13'!$A$2:$T$1532,12,FALSE),0)</f>
        <v>0</v>
      </c>
      <c r="V1008">
        <f>IF($K1008="NQC",VLOOKUP($A1008,'2021_NQC_List-11_13'!$A$2:$T$1532,13,FALSE),0)</f>
        <v>0</v>
      </c>
      <c r="W1008">
        <f>IF($K1008="NQC",VLOOKUP($A1008,'2021_NQC_List-11_13'!$A$2:$T$1532,14,FALSE),0)</f>
        <v>0</v>
      </c>
      <c r="X1008">
        <f>IF($K1008="NQC",VLOOKUP($A1008,'2021_NQC_List-11_13'!$A$2:$T$1532,15,FALSE),0)</f>
        <v>0</v>
      </c>
      <c r="Y1008" t="str">
        <f t="shared" si="31"/>
        <v>Non-Hydro</v>
      </c>
      <c r="AA1008" t="s">
        <v>4341</v>
      </c>
    </row>
    <row r="1009" spans="1:28" x14ac:dyDescent="0.3">
      <c r="A1009" t="str">
        <f>'OASIS-11_26'!E1047</f>
        <v>SCEC_1_PDRP105</v>
      </c>
      <c r="B1009" t="str">
        <f>'OASIS-11_26'!G1047</f>
        <v>SCEC_1_PDRP105</v>
      </c>
      <c r="C1009" t="str">
        <f>VLOOKUP($A1009,'OASIS-11_26'!$E$2:$R$1556,2,FALSE)</f>
        <v>GEN</v>
      </c>
      <c r="D1009" s="1">
        <f>VLOOKUP($A1009,'OASIS-11_26'!$E$2:$R$1556,11,FALSE)</f>
        <v>0</v>
      </c>
      <c r="E1009" s="3" t="str">
        <f t="shared" si="30"/>
        <v/>
      </c>
      <c r="F1009" t="str">
        <f>VLOOKUP($A1009,'OASIS-11_26'!$E$2:$R$1556,9,FALSE)</f>
        <v>OTHER</v>
      </c>
      <c r="G1009" t="str">
        <f>VLOOKUP($A1009,'OASIS-11_26'!$E$2:$R$1556,8,FALSE)</f>
        <v>OTHER</v>
      </c>
      <c r="H1009">
        <f>VLOOKUP($A1009,'OASIS-11_26'!$E$2:$R$1556,4,FALSE)</f>
        <v>0.99</v>
      </c>
      <c r="I1009">
        <f>VLOOKUP($A1009,'OASIS-11_26'!$E$2:$R$1556,5,FALSE)</f>
        <v>0</v>
      </c>
      <c r="J1009" t="str">
        <f>VLOOKUP($A1009,'OASIS-11_26'!$E$2:$R$1556,6,FALSE)</f>
        <v>SCE</v>
      </c>
      <c r="K1009" t="str">
        <f>IF(ISERROR(VLOOKUP($A1009,'2021_NQC_List-11_13'!$A$2:$T$1532,4,FALSE)),"","NQC")</f>
        <v/>
      </c>
      <c r="L1009" s="3" t="str">
        <f>IF(ISERROR(VLOOKUP($A1009,'2021_NQC_List-11_13'!$A$2:$T$1532,4,FALSE)),"",VLOOKUP($A1009,'2021_NQC_List-11_13'!$A$2:$T$1532,18,FALSE))</f>
        <v/>
      </c>
      <c r="M1009">
        <f>IF($K1009="NQC",VLOOKUP($A1009,'2021_NQC_List-11_13'!$A$2:$T$1532,4,FALSE),0)</f>
        <v>0</v>
      </c>
      <c r="N1009">
        <f>IF($K1009="NQC",VLOOKUP($A1009,'2021_NQC_List-11_13'!$A$2:$T$1532,5,FALSE),0)</f>
        <v>0</v>
      </c>
      <c r="O1009">
        <f>IF($K1009="NQC",VLOOKUP($A1009,'2021_NQC_List-11_13'!$A$2:$T$1532,6,FALSE),0)</f>
        <v>0</v>
      </c>
      <c r="P1009">
        <f>IF($K1009="NQC",VLOOKUP($A1009,'2021_NQC_List-11_13'!$A$2:$T$1532,7,FALSE),0)</f>
        <v>0</v>
      </c>
      <c r="Q1009">
        <f>IF($K1009="NQC",VLOOKUP($A1009,'2021_NQC_List-11_13'!$A$2:$T$1532,8,FALSE),0)</f>
        <v>0</v>
      </c>
      <c r="R1009">
        <f>IF($K1009="NQC",VLOOKUP($A1009,'2021_NQC_List-11_13'!$A$2:$T$1532,9,FALSE),0)</f>
        <v>0</v>
      </c>
      <c r="S1009">
        <f>IF($K1009="NQC",VLOOKUP($A1009,'2021_NQC_List-11_13'!$A$2:$T$1532,10,FALSE),0)</f>
        <v>0</v>
      </c>
      <c r="T1009">
        <f>IF($K1009="NQC",VLOOKUP($A1009,'2021_NQC_List-11_13'!$A$2:$T$1532,11,FALSE),0)</f>
        <v>0</v>
      </c>
      <c r="U1009">
        <f>IF($K1009="NQC",VLOOKUP($A1009,'2021_NQC_List-11_13'!$A$2:$T$1532,12,FALSE),0)</f>
        <v>0</v>
      </c>
      <c r="V1009">
        <f>IF($K1009="NQC",VLOOKUP($A1009,'2021_NQC_List-11_13'!$A$2:$T$1532,13,FALSE),0)</f>
        <v>0</v>
      </c>
      <c r="W1009">
        <f>IF($K1009="NQC",VLOOKUP($A1009,'2021_NQC_List-11_13'!$A$2:$T$1532,14,FALSE),0)</f>
        <v>0</v>
      </c>
      <c r="X1009">
        <f>IF($K1009="NQC",VLOOKUP($A1009,'2021_NQC_List-11_13'!$A$2:$T$1532,15,FALSE),0)</f>
        <v>0</v>
      </c>
      <c r="Y1009" t="str">
        <f t="shared" si="31"/>
        <v>Non-Hydro</v>
      </c>
      <c r="Z1009" t="s">
        <v>4361</v>
      </c>
      <c r="AA1009" t="s">
        <v>4341</v>
      </c>
    </row>
    <row r="1010" spans="1:28" x14ac:dyDescent="0.3">
      <c r="A1010" t="str">
        <f>'OASIS-11_26'!E1048</f>
        <v>TEHAPI_2_PW2WD2</v>
      </c>
      <c r="B1010" t="str">
        <f>'OASIS-11_26'!G1048</f>
        <v>Point Wind 2</v>
      </c>
      <c r="C1010" t="str">
        <f>VLOOKUP($A1010,'OASIS-11_26'!$E$2:$R$1556,2,FALSE)</f>
        <v>GEN</v>
      </c>
      <c r="D1010" s="1">
        <f>VLOOKUP($A1010,'OASIS-11_26'!$E$2:$R$1556,11,FALSE)</f>
        <v>0</v>
      </c>
      <c r="E1010" s="3" t="str">
        <f t="shared" si="30"/>
        <v/>
      </c>
      <c r="F1010" t="str">
        <f>VLOOKUP($A1010,'OASIS-11_26'!$E$2:$R$1556,9,FALSE)</f>
        <v>WIND</v>
      </c>
      <c r="G1010" t="str">
        <f>VLOOKUP($A1010,'OASIS-11_26'!$E$2:$R$1556,8,FALSE)</f>
        <v>WIND</v>
      </c>
      <c r="H1010">
        <f>VLOOKUP($A1010,'OASIS-11_26'!$E$2:$R$1556,4,FALSE)</f>
        <v>14.4</v>
      </c>
      <c r="I1010">
        <f>VLOOKUP($A1010,'OASIS-11_26'!$E$2:$R$1556,5,FALSE)</f>
        <v>14.4</v>
      </c>
      <c r="J1010" t="str">
        <f>VLOOKUP($A1010,'OASIS-11_26'!$E$2:$R$1556,6,FALSE)</f>
        <v>SCE</v>
      </c>
      <c r="K1010" t="str">
        <f>IF(ISERROR(VLOOKUP($A1010,'2021_NQC_List-11_13'!$A$2:$T$1532,4,FALSE)),"","NQC")</f>
        <v/>
      </c>
      <c r="L1010" s="3" t="str">
        <f>IF(ISERROR(VLOOKUP($A1010,'2021_NQC_List-11_13'!$A$2:$T$1532,4,FALSE)),"",VLOOKUP($A1010,'2021_NQC_List-11_13'!$A$2:$T$1532,18,FALSE))</f>
        <v/>
      </c>
      <c r="M1010">
        <f>IF($K1010="NQC",VLOOKUP($A1010,'2021_NQC_List-11_13'!$A$2:$T$1532,4,FALSE),0)</f>
        <v>0</v>
      </c>
      <c r="N1010">
        <f>IF($K1010="NQC",VLOOKUP($A1010,'2021_NQC_List-11_13'!$A$2:$T$1532,5,FALSE),0)</f>
        <v>0</v>
      </c>
      <c r="O1010">
        <f>IF($K1010="NQC",VLOOKUP($A1010,'2021_NQC_List-11_13'!$A$2:$T$1532,6,FALSE),0)</f>
        <v>0</v>
      </c>
      <c r="P1010">
        <f>IF($K1010="NQC",VLOOKUP($A1010,'2021_NQC_List-11_13'!$A$2:$T$1532,7,FALSE),0)</f>
        <v>0</v>
      </c>
      <c r="Q1010">
        <f>IF($K1010="NQC",VLOOKUP($A1010,'2021_NQC_List-11_13'!$A$2:$T$1532,8,FALSE),0)</f>
        <v>0</v>
      </c>
      <c r="R1010">
        <f>IF($K1010="NQC",VLOOKUP($A1010,'2021_NQC_List-11_13'!$A$2:$T$1532,9,FALSE),0)</f>
        <v>0</v>
      </c>
      <c r="S1010">
        <f>IF($K1010="NQC",VLOOKUP($A1010,'2021_NQC_List-11_13'!$A$2:$T$1532,10,FALSE),0)</f>
        <v>0</v>
      </c>
      <c r="T1010">
        <f>IF($K1010="NQC",VLOOKUP($A1010,'2021_NQC_List-11_13'!$A$2:$T$1532,11,FALSE),0)</f>
        <v>0</v>
      </c>
      <c r="U1010">
        <f>IF($K1010="NQC",VLOOKUP($A1010,'2021_NQC_List-11_13'!$A$2:$T$1532,12,FALSE),0)</f>
        <v>0</v>
      </c>
      <c r="V1010">
        <f>IF($K1010="NQC",VLOOKUP($A1010,'2021_NQC_List-11_13'!$A$2:$T$1532,13,FALSE),0)</f>
        <v>0</v>
      </c>
      <c r="W1010">
        <f>IF($K1010="NQC",VLOOKUP($A1010,'2021_NQC_List-11_13'!$A$2:$T$1532,14,FALSE),0)</f>
        <v>0</v>
      </c>
      <c r="X1010">
        <f>IF($K1010="NQC",VLOOKUP($A1010,'2021_NQC_List-11_13'!$A$2:$T$1532,15,FALSE),0)</f>
        <v>0</v>
      </c>
      <c r="Y1010" t="str">
        <f t="shared" si="31"/>
        <v>Non-Hydro</v>
      </c>
      <c r="AA1010" t="s">
        <v>4341</v>
      </c>
      <c r="AB1010" s="129" t="s">
        <v>4408</v>
      </c>
    </row>
    <row r="1011" spans="1:28" x14ac:dyDescent="0.3">
      <c r="A1011" t="str">
        <f>'OASIS-11_26'!E1049</f>
        <v>VICTOR_1_SOLAR2</v>
      </c>
      <c r="B1011" t="str">
        <f>'OASIS-11_26'!G1049</f>
        <v>Alamo Solar</v>
      </c>
      <c r="C1011" t="str">
        <f>VLOOKUP($A1011,'OASIS-11_26'!$E$2:$R$1556,2,FALSE)</f>
        <v>GEN</v>
      </c>
      <c r="D1011" s="1">
        <f>VLOOKUP($A1011,'OASIS-11_26'!$E$2:$R$1556,11,FALSE)</f>
        <v>42139</v>
      </c>
      <c r="E1011" s="3">
        <f t="shared" si="30"/>
        <v>2015</v>
      </c>
      <c r="F1011" t="str">
        <f>VLOOKUP($A1011,'OASIS-11_26'!$E$2:$R$1556,9,FALSE)</f>
        <v>SUN</v>
      </c>
      <c r="G1011" t="str">
        <f>VLOOKUP($A1011,'OASIS-11_26'!$E$2:$R$1556,8,FALSE)</f>
        <v>PHOTO VOLTAIC</v>
      </c>
      <c r="H1011">
        <f>VLOOKUP($A1011,'OASIS-11_26'!$E$2:$R$1556,4,FALSE)</f>
        <v>20</v>
      </c>
      <c r="I1011">
        <f>VLOOKUP($A1011,'OASIS-11_26'!$E$2:$R$1556,5,FALSE)</f>
        <v>20</v>
      </c>
      <c r="J1011" t="str">
        <f>VLOOKUP($A1011,'OASIS-11_26'!$E$2:$R$1556,6,FALSE)</f>
        <v>SCE</v>
      </c>
      <c r="K1011" t="str">
        <f>IF(ISERROR(VLOOKUP($A1011,'2021_NQC_List-11_13'!$A$2:$T$1532,4,FALSE)),"","NQC")</f>
        <v>NQC</v>
      </c>
      <c r="L1011" s="3" t="str">
        <f>IF(ISERROR(VLOOKUP($A1011,'2021_NQC_List-11_13'!$A$2:$T$1532,4,FALSE)),"",VLOOKUP($A1011,'2021_NQC_List-11_13'!$A$2:$T$1532,18,FALSE))</f>
        <v>EO</v>
      </c>
      <c r="M1011">
        <f>IF($K1011="NQC",VLOOKUP($A1011,'2021_NQC_List-11_13'!$A$2:$T$1532,4,FALSE),0)</f>
        <v>0</v>
      </c>
      <c r="N1011">
        <f>IF($K1011="NQC",VLOOKUP($A1011,'2021_NQC_List-11_13'!$A$2:$T$1532,5,FALSE),0)</f>
        <v>0</v>
      </c>
      <c r="O1011">
        <f>IF($K1011="NQC",VLOOKUP($A1011,'2021_NQC_List-11_13'!$A$2:$T$1532,6,FALSE),0)</f>
        <v>0</v>
      </c>
      <c r="P1011">
        <f>IF($K1011="NQC",VLOOKUP($A1011,'2021_NQC_List-11_13'!$A$2:$T$1532,7,FALSE),0)</f>
        <v>0</v>
      </c>
      <c r="Q1011">
        <f>IF($K1011="NQC",VLOOKUP($A1011,'2021_NQC_List-11_13'!$A$2:$T$1532,8,FALSE),0)</f>
        <v>0</v>
      </c>
      <c r="R1011">
        <f>IF($K1011="NQC",VLOOKUP($A1011,'2021_NQC_List-11_13'!$A$2:$T$1532,9,FALSE),0)</f>
        <v>0</v>
      </c>
      <c r="S1011">
        <f>IF($K1011="NQC",VLOOKUP($A1011,'2021_NQC_List-11_13'!$A$2:$T$1532,10,FALSE),0)</f>
        <v>0</v>
      </c>
      <c r="T1011">
        <f>IF($K1011="NQC",VLOOKUP($A1011,'2021_NQC_List-11_13'!$A$2:$T$1532,11,FALSE),0)</f>
        <v>0</v>
      </c>
      <c r="U1011">
        <f>IF($K1011="NQC",VLOOKUP($A1011,'2021_NQC_List-11_13'!$A$2:$T$1532,12,FALSE),0)</f>
        <v>0</v>
      </c>
      <c r="V1011">
        <f>IF($K1011="NQC",VLOOKUP($A1011,'2021_NQC_List-11_13'!$A$2:$T$1532,13,FALSE),0)</f>
        <v>0</v>
      </c>
      <c r="W1011">
        <f>IF($K1011="NQC",VLOOKUP($A1011,'2021_NQC_List-11_13'!$A$2:$T$1532,14,FALSE),0)</f>
        <v>0</v>
      </c>
      <c r="X1011">
        <f>IF($K1011="NQC",VLOOKUP($A1011,'2021_NQC_List-11_13'!$A$2:$T$1532,15,FALSE),0)</f>
        <v>0</v>
      </c>
      <c r="Y1011" t="str">
        <f t="shared" si="31"/>
        <v>Non-Hydro</v>
      </c>
      <c r="AA1011" t="s">
        <v>4341</v>
      </c>
    </row>
    <row r="1012" spans="1:28" x14ac:dyDescent="0.3">
      <c r="A1012" t="str">
        <f>'OASIS-11_26'!E1050</f>
        <v>GALE_1_SR3SR3</v>
      </c>
      <c r="B1012" t="str">
        <f>'OASIS-11_26'!G1050</f>
        <v>Sunray 3</v>
      </c>
      <c r="C1012" t="str">
        <f>VLOOKUP($A1012,'OASIS-11_26'!$E$2:$R$1556,2,FALSE)</f>
        <v>GEN</v>
      </c>
      <c r="D1012" s="1">
        <f>VLOOKUP($A1012,'OASIS-11_26'!$E$2:$R$1556,11,FALSE)</f>
        <v>42915</v>
      </c>
      <c r="E1012" s="3">
        <f t="shared" si="30"/>
        <v>2017</v>
      </c>
      <c r="F1012" t="str">
        <f>VLOOKUP($A1012,'OASIS-11_26'!$E$2:$R$1556,9,FALSE)</f>
        <v>SUN</v>
      </c>
      <c r="G1012" t="str">
        <f>VLOOKUP($A1012,'OASIS-11_26'!$E$2:$R$1556,8,FALSE)</f>
        <v>PHOTO VOLTAIC</v>
      </c>
      <c r="H1012">
        <f>VLOOKUP($A1012,'OASIS-11_26'!$E$2:$R$1556,4,FALSE)</f>
        <v>13.8</v>
      </c>
      <c r="I1012">
        <f>VLOOKUP($A1012,'OASIS-11_26'!$E$2:$R$1556,5,FALSE)</f>
        <v>13.8</v>
      </c>
      <c r="J1012" t="str">
        <f>VLOOKUP($A1012,'OASIS-11_26'!$E$2:$R$1556,6,FALSE)</f>
        <v>SCE</v>
      </c>
      <c r="K1012" t="str">
        <f>IF(ISERROR(VLOOKUP($A1012,'2021_NQC_List-11_13'!$A$2:$T$1532,4,FALSE)),"","NQC")</f>
        <v>NQC</v>
      </c>
      <c r="L1012" s="3" t="str">
        <f>IF(ISERROR(VLOOKUP($A1012,'2021_NQC_List-11_13'!$A$2:$T$1532,4,FALSE)),"",VLOOKUP($A1012,'2021_NQC_List-11_13'!$A$2:$T$1532,18,FALSE))</f>
        <v>FC</v>
      </c>
      <c r="M1012">
        <f>IF($K1012="NQC",VLOOKUP($A1012,'2021_NQC_List-11_13'!$A$2:$T$1532,4,FALSE),0)</f>
        <v>0.55000000000000004</v>
      </c>
      <c r="N1012">
        <f>IF($K1012="NQC",VLOOKUP($A1012,'2021_NQC_List-11_13'!$A$2:$T$1532,5,FALSE),0)</f>
        <v>0.41</v>
      </c>
      <c r="O1012">
        <f>IF($K1012="NQC",VLOOKUP($A1012,'2021_NQC_List-11_13'!$A$2:$T$1532,6,FALSE),0)</f>
        <v>2.48</v>
      </c>
      <c r="P1012">
        <f>IF($K1012="NQC",VLOOKUP($A1012,'2021_NQC_List-11_13'!$A$2:$T$1532,7,FALSE),0)</f>
        <v>2.0699999999999998</v>
      </c>
      <c r="Q1012">
        <f>IF($K1012="NQC",VLOOKUP($A1012,'2021_NQC_List-11_13'!$A$2:$T$1532,8,FALSE),0)</f>
        <v>2.21</v>
      </c>
      <c r="R1012">
        <f>IF($K1012="NQC",VLOOKUP($A1012,'2021_NQC_List-11_13'!$A$2:$T$1532,9,FALSE),0)</f>
        <v>4.28</v>
      </c>
      <c r="S1012">
        <f>IF($K1012="NQC",VLOOKUP($A1012,'2021_NQC_List-11_13'!$A$2:$T$1532,10,FALSE),0)</f>
        <v>5.38</v>
      </c>
      <c r="T1012">
        <f>IF($K1012="NQC",VLOOKUP($A1012,'2021_NQC_List-11_13'!$A$2:$T$1532,11,FALSE),0)</f>
        <v>3.73</v>
      </c>
      <c r="U1012">
        <f>IF($K1012="NQC",VLOOKUP($A1012,'2021_NQC_List-11_13'!$A$2:$T$1532,12,FALSE),0)</f>
        <v>1.93</v>
      </c>
      <c r="V1012">
        <f>IF($K1012="NQC",VLOOKUP($A1012,'2021_NQC_List-11_13'!$A$2:$T$1532,13,FALSE),0)</f>
        <v>0.28000000000000003</v>
      </c>
      <c r="W1012">
        <f>IF($K1012="NQC",VLOOKUP($A1012,'2021_NQC_List-11_13'!$A$2:$T$1532,14,FALSE),0)</f>
        <v>0.28000000000000003</v>
      </c>
      <c r="X1012">
        <f>IF($K1012="NQC",VLOOKUP($A1012,'2021_NQC_List-11_13'!$A$2:$T$1532,15,FALSE),0)</f>
        <v>0</v>
      </c>
      <c r="Y1012" t="str">
        <f t="shared" si="31"/>
        <v>Non-Hydro</v>
      </c>
      <c r="AA1012" t="s">
        <v>4341</v>
      </c>
    </row>
    <row r="1013" spans="1:28" x14ac:dyDescent="0.3">
      <c r="A1013" t="str">
        <f>'OASIS-11_26'!E1051</f>
        <v>HENRTS_1_SOLAR</v>
      </c>
      <c r="B1013" t="str">
        <f>'OASIS-11_26'!G1051</f>
        <v>Henrietta Solar Project</v>
      </c>
      <c r="C1013" t="str">
        <f>VLOOKUP($A1013,'OASIS-11_26'!$E$2:$R$1556,2,FALSE)</f>
        <v>GEN</v>
      </c>
      <c r="D1013" s="1">
        <f>VLOOKUP($A1013,'OASIS-11_26'!$E$2:$R$1556,11,FALSE)</f>
        <v>42601</v>
      </c>
      <c r="E1013" s="3">
        <f t="shared" si="30"/>
        <v>2016</v>
      </c>
      <c r="F1013" t="str">
        <f>VLOOKUP($A1013,'OASIS-11_26'!$E$2:$R$1556,9,FALSE)</f>
        <v>SUN</v>
      </c>
      <c r="G1013" t="str">
        <f>VLOOKUP($A1013,'OASIS-11_26'!$E$2:$R$1556,8,FALSE)</f>
        <v>PHOTO VOLTAIC</v>
      </c>
      <c r="H1013">
        <f>VLOOKUP($A1013,'OASIS-11_26'!$E$2:$R$1556,4,FALSE)</f>
        <v>100</v>
      </c>
      <c r="I1013">
        <f>VLOOKUP($A1013,'OASIS-11_26'!$E$2:$R$1556,5,FALSE)</f>
        <v>102</v>
      </c>
      <c r="J1013" t="str">
        <f>VLOOKUP($A1013,'OASIS-11_26'!$E$2:$R$1556,6,FALSE)</f>
        <v>PGAE</v>
      </c>
      <c r="K1013" t="str">
        <f>IF(ISERROR(VLOOKUP($A1013,'2021_NQC_List-11_13'!$A$2:$T$1532,4,FALSE)),"","NQC")</f>
        <v>NQC</v>
      </c>
      <c r="L1013" s="3" t="str">
        <f>IF(ISERROR(VLOOKUP($A1013,'2021_NQC_List-11_13'!$A$2:$T$1532,4,FALSE)),"",VLOOKUP($A1013,'2021_NQC_List-11_13'!$A$2:$T$1532,18,FALSE))</f>
        <v>FC</v>
      </c>
      <c r="M1013">
        <f>IF($K1013="NQC",VLOOKUP($A1013,'2021_NQC_List-11_13'!$A$2:$T$1532,4,FALSE),0)</f>
        <v>4</v>
      </c>
      <c r="N1013">
        <f>IF($K1013="NQC",VLOOKUP($A1013,'2021_NQC_List-11_13'!$A$2:$T$1532,5,FALSE),0)</f>
        <v>3</v>
      </c>
      <c r="O1013">
        <f>IF($K1013="NQC",VLOOKUP($A1013,'2021_NQC_List-11_13'!$A$2:$T$1532,6,FALSE),0)</f>
        <v>18</v>
      </c>
      <c r="P1013">
        <f>IF($K1013="NQC",VLOOKUP($A1013,'2021_NQC_List-11_13'!$A$2:$T$1532,7,FALSE),0)</f>
        <v>15</v>
      </c>
      <c r="Q1013">
        <f>IF($K1013="NQC",VLOOKUP($A1013,'2021_NQC_List-11_13'!$A$2:$T$1532,8,FALSE),0)</f>
        <v>16</v>
      </c>
      <c r="R1013">
        <f>IF($K1013="NQC",VLOOKUP($A1013,'2021_NQC_List-11_13'!$A$2:$T$1532,9,FALSE),0)</f>
        <v>31</v>
      </c>
      <c r="S1013">
        <f>IF($K1013="NQC",VLOOKUP($A1013,'2021_NQC_List-11_13'!$A$2:$T$1532,10,FALSE),0)</f>
        <v>39</v>
      </c>
      <c r="T1013">
        <f>IF($K1013="NQC",VLOOKUP($A1013,'2021_NQC_List-11_13'!$A$2:$T$1532,11,FALSE),0)</f>
        <v>27</v>
      </c>
      <c r="U1013">
        <f>IF($K1013="NQC",VLOOKUP($A1013,'2021_NQC_List-11_13'!$A$2:$T$1532,12,FALSE),0)</f>
        <v>14</v>
      </c>
      <c r="V1013">
        <f>IF($K1013="NQC",VLOOKUP($A1013,'2021_NQC_List-11_13'!$A$2:$T$1532,13,FALSE),0)</f>
        <v>2</v>
      </c>
      <c r="W1013">
        <f>IF($K1013="NQC",VLOOKUP($A1013,'2021_NQC_List-11_13'!$A$2:$T$1532,14,FALSE),0)</f>
        <v>2</v>
      </c>
      <c r="X1013">
        <f>IF($K1013="NQC",VLOOKUP($A1013,'2021_NQC_List-11_13'!$A$2:$T$1532,15,FALSE),0)</f>
        <v>0</v>
      </c>
      <c r="Y1013" t="str">
        <f t="shared" si="31"/>
        <v>Non-Hydro</v>
      </c>
      <c r="AA1013" t="s">
        <v>4341</v>
      </c>
    </row>
    <row r="1014" spans="1:28" x14ac:dyDescent="0.3">
      <c r="A1014" t="str">
        <f>'OASIS-11_26'!E1052</f>
        <v>ARBWD_6_QF</v>
      </c>
      <c r="B1014" t="str">
        <f>'OASIS-11_26'!G1052</f>
        <v>Wind Resource II</v>
      </c>
      <c r="C1014" t="str">
        <f>VLOOKUP($A1014,'OASIS-11_26'!$E$2:$R$1556,2,FALSE)</f>
        <v>GEN</v>
      </c>
      <c r="D1014" s="1">
        <f>VLOOKUP($A1014,'OASIS-11_26'!$E$2:$R$1556,11,FALSE)</f>
        <v>41411</v>
      </c>
      <c r="E1014" s="3">
        <f t="shared" si="30"/>
        <v>2013</v>
      </c>
      <c r="F1014" t="str">
        <f>VLOOKUP($A1014,'OASIS-11_26'!$E$2:$R$1556,9,FALSE)</f>
        <v>WIND</v>
      </c>
      <c r="G1014" t="str">
        <f>VLOOKUP($A1014,'OASIS-11_26'!$E$2:$R$1556,8,FALSE)</f>
        <v>WIND</v>
      </c>
      <c r="H1014">
        <f>VLOOKUP($A1014,'OASIS-11_26'!$E$2:$R$1556,4,FALSE)</f>
        <v>19.95</v>
      </c>
      <c r="I1014">
        <f>VLOOKUP($A1014,'OASIS-11_26'!$E$2:$R$1556,5,FALSE)</f>
        <v>21.8</v>
      </c>
      <c r="J1014" t="str">
        <f>VLOOKUP($A1014,'OASIS-11_26'!$E$2:$R$1556,6,FALSE)</f>
        <v>SCE</v>
      </c>
      <c r="K1014" t="str">
        <f>IF(ISERROR(VLOOKUP($A1014,'2021_NQC_List-11_13'!$A$2:$T$1532,4,FALSE)),"","NQC")</f>
        <v>NQC</v>
      </c>
      <c r="L1014" s="3" t="str">
        <f>IF(ISERROR(VLOOKUP($A1014,'2021_NQC_List-11_13'!$A$2:$T$1532,4,FALSE)),"",VLOOKUP($A1014,'2021_NQC_List-11_13'!$A$2:$T$1532,18,FALSE))</f>
        <v>FC</v>
      </c>
      <c r="M1014">
        <f>IF($K1014="NQC",VLOOKUP($A1014,'2021_NQC_List-11_13'!$A$2:$T$1532,4,FALSE),0)</f>
        <v>2.79</v>
      </c>
      <c r="N1014">
        <f>IF($K1014="NQC",VLOOKUP($A1014,'2021_NQC_List-11_13'!$A$2:$T$1532,5,FALSE),0)</f>
        <v>2.39</v>
      </c>
      <c r="O1014">
        <f>IF($K1014="NQC",VLOOKUP($A1014,'2021_NQC_List-11_13'!$A$2:$T$1532,6,FALSE),0)</f>
        <v>5.59</v>
      </c>
      <c r="P1014">
        <f>IF($K1014="NQC",VLOOKUP($A1014,'2021_NQC_List-11_13'!$A$2:$T$1532,7,FALSE),0)</f>
        <v>4.99</v>
      </c>
      <c r="Q1014">
        <f>IF($K1014="NQC",VLOOKUP($A1014,'2021_NQC_List-11_13'!$A$2:$T$1532,8,FALSE),0)</f>
        <v>4.99</v>
      </c>
      <c r="R1014">
        <f>IF($K1014="NQC",VLOOKUP($A1014,'2021_NQC_List-11_13'!$A$2:$T$1532,9,FALSE),0)</f>
        <v>6.58</v>
      </c>
      <c r="S1014">
        <f>IF($K1014="NQC",VLOOKUP($A1014,'2021_NQC_List-11_13'!$A$2:$T$1532,10,FALSE),0)</f>
        <v>4.59</v>
      </c>
      <c r="T1014">
        <f>IF($K1014="NQC",VLOOKUP($A1014,'2021_NQC_List-11_13'!$A$2:$T$1532,11,FALSE),0)</f>
        <v>4.1900000000000004</v>
      </c>
      <c r="U1014">
        <f>IF($K1014="NQC",VLOOKUP($A1014,'2021_NQC_List-11_13'!$A$2:$T$1532,12,FALSE),0)</f>
        <v>2.99</v>
      </c>
      <c r="V1014">
        <f>IF($K1014="NQC",VLOOKUP($A1014,'2021_NQC_List-11_13'!$A$2:$T$1532,13,FALSE),0)</f>
        <v>1.6</v>
      </c>
      <c r="W1014">
        <f>IF($K1014="NQC",VLOOKUP($A1014,'2021_NQC_List-11_13'!$A$2:$T$1532,14,FALSE),0)</f>
        <v>2.39</v>
      </c>
      <c r="X1014">
        <f>IF($K1014="NQC",VLOOKUP($A1014,'2021_NQC_List-11_13'!$A$2:$T$1532,15,FALSE),0)</f>
        <v>2.59</v>
      </c>
      <c r="Y1014" t="str">
        <f t="shared" si="31"/>
        <v>Non-Hydro</v>
      </c>
      <c r="AA1014" t="s">
        <v>4341</v>
      </c>
    </row>
    <row r="1015" spans="1:28" x14ac:dyDescent="0.3">
      <c r="A1015" t="str">
        <f>'OASIS-11_26'!E1053</f>
        <v>GONZLS_6_UNIT</v>
      </c>
      <c r="B1015" t="str">
        <f>'OASIS-11_26'!G1053</f>
        <v>Johnson Canyon Landfill</v>
      </c>
      <c r="C1015" t="str">
        <f>VLOOKUP($A1015,'OASIS-11_26'!$E$2:$R$1556,2,FALSE)</f>
        <v>GEN</v>
      </c>
      <c r="D1015" s="1">
        <f>VLOOKUP($A1015,'OASIS-11_26'!$E$2:$R$1556,11,FALSE)</f>
        <v>41463</v>
      </c>
      <c r="E1015" s="3">
        <f t="shared" si="30"/>
        <v>2013</v>
      </c>
      <c r="F1015" t="str">
        <f>VLOOKUP($A1015,'OASIS-11_26'!$E$2:$R$1556,9,FALSE)</f>
        <v>BIOGAS</v>
      </c>
      <c r="G1015" t="str">
        <f>VLOOKUP($A1015,'OASIS-11_26'!$E$2:$R$1556,8,FALSE)</f>
        <v>RECIPROCATING ENGINE</v>
      </c>
      <c r="H1015">
        <f>VLOOKUP($A1015,'OASIS-11_26'!$E$2:$R$1556,4,FALSE)</f>
        <v>1.42</v>
      </c>
      <c r="I1015">
        <f>VLOOKUP($A1015,'OASIS-11_26'!$E$2:$R$1556,5,FALSE)</f>
        <v>1.4</v>
      </c>
      <c r="J1015" t="str">
        <f>VLOOKUP($A1015,'OASIS-11_26'!$E$2:$R$1556,6,FALSE)</f>
        <v>PGAE</v>
      </c>
      <c r="K1015" t="str">
        <f>IF(ISERROR(VLOOKUP($A1015,'2021_NQC_List-11_13'!$A$2:$T$1532,4,FALSE)),"","NQC")</f>
        <v>NQC</v>
      </c>
      <c r="L1015" s="3" t="str">
        <f>IF(ISERROR(VLOOKUP($A1015,'2021_NQC_List-11_13'!$A$2:$T$1532,4,FALSE)),"",VLOOKUP($A1015,'2021_NQC_List-11_13'!$A$2:$T$1532,18,FALSE))</f>
        <v>FC</v>
      </c>
      <c r="M1015">
        <f>IF($K1015="NQC",VLOOKUP($A1015,'2021_NQC_List-11_13'!$A$2:$T$1532,4,FALSE),0)</f>
        <v>1.3</v>
      </c>
      <c r="N1015">
        <f>IF($K1015="NQC",VLOOKUP($A1015,'2021_NQC_List-11_13'!$A$2:$T$1532,5,FALSE),0)</f>
        <v>1.39</v>
      </c>
      <c r="O1015">
        <f>IF($K1015="NQC",VLOOKUP($A1015,'2021_NQC_List-11_13'!$A$2:$T$1532,6,FALSE),0)</f>
        <v>1.1200000000000001</v>
      </c>
      <c r="P1015">
        <f>IF($K1015="NQC",VLOOKUP($A1015,'2021_NQC_List-11_13'!$A$2:$T$1532,7,FALSE),0)</f>
        <v>1.19</v>
      </c>
      <c r="Q1015">
        <f>IF($K1015="NQC",VLOOKUP($A1015,'2021_NQC_List-11_13'!$A$2:$T$1532,8,FALSE),0)</f>
        <v>1.29</v>
      </c>
      <c r="R1015">
        <f>IF($K1015="NQC",VLOOKUP($A1015,'2021_NQC_List-11_13'!$A$2:$T$1532,9,FALSE),0)</f>
        <v>1.35</v>
      </c>
      <c r="S1015">
        <f>IF($K1015="NQC",VLOOKUP($A1015,'2021_NQC_List-11_13'!$A$2:$T$1532,10,FALSE),0)</f>
        <v>1.37</v>
      </c>
      <c r="T1015">
        <f>IF($K1015="NQC",VLOOKUP($A1015,'2021_NQC_List-11_13'!$A$2:$T$1532,11,FALSE),0)</f>
        <v>1.31</v>
      </c>
      <c r="U1015">
        <f>IF($K1015="NQC",VLOOKUP($A1015,'2021_NQC_List-11_13'!$A$2:$T$1532,12,FALSE),0)</f>
        <v>1.33</v>
      </c>
      <c r="V1015">
        <f>IF($K1015="NQC",VLOOKUP($A1015,'2021_NQC_List-11_13'!$A$2:$T$1532,13,FALSE),0)</f>
        <v>1.18</v>
      </c>
      <c r="W1015">
        <f>IF($K1015="NQC",VLOOKUP($A1015,'2021_NQC_List-11_13'!$A$2:$T$1532,14,FALSE),0)</f>
        <v>1.36</v>
      </c>
      <c r="X1015">
        <f>IF($K1015="NQC",VLOOKUP($A1015,'2021_NQC_List-11_13'!$A$2:$T$1532,15,FALSE),0)</f>
        <v>1.33</v>
      </c>
      <c r="Y1015" t="str">
        <f t="shared" si="31"/>
        <v>Non-Hydro</v>
      </c>
      <c r="AA1015" t="s">
        <v>4341</v>
      </c>
    </row>
    <row r="1016" spans="1:28" x14ac:dyDescent="0.3">
      <c r="A1016" t="str">
        <f>'OASIS-11_26'!E1054</f>
        <v>DOUBLC_1_UNITS</v>
      </c>
      <c r="B1016" t="str">
        <f>'OASIS-11_26'!G1054</f>
        <v>DOUBLE "C" LIMITED</v>
      </c>
      <c r="C1016" t="str">
        <f>VLOOKUP($A1016,'OASIS-11_26'!$E$2:$R$1556,2,FALSE)</f>
        <v>GEN</v>
      </c>
      <c r="D1016" s="1">
        <f>VLOOKUP($A1016,'OASIS-11_26'!$E$2:$R$1556,11,FALSE)</f>
        <v>32581</v>
      </c>
      <c r="E1016" s="3">
        <f t="shared" si="30"/>
        <v>1989</v>
      </c>
      <c r="F1016" t="str">
        <f>VLOOKUP($A1016,'OASIS-11_26'!$E$2:$R$1556,9,FALSE)</f>
        <v>NATURAL GAS</v>
      </c>
      <c r="G1016" t="str">
        <f>VLOOKUP($A1016,'OASIS-11_26'!$E$2:$R$1556,8,FALSE)</f>
        <v>COMBUSTION TURBINE</v>
      </c>
      <c r="H1016">
        <f>VLOOKUP($A1016,'OASIS-11_26'!$E$2:$R$1556,4,FALSE)</f>
        <v>52.23</v>
      </c>
      <c r="I1016">
        <f>VLOOKUP($A1016,'OASIS-11_26'!$E$2:$R$1556,5,FALSE)</f>
        <v>55.3</v>
      </c>
      <c r="J1016" t="str">
        <f>VLOOKUP($A1016,'OASIS-11_26'!$E$2:$R$1556,6,FALSE)</f>
        <v>PGAE</v>
      </c>
      <c r="K1016" t="str">
        <f>IF(ISERROR(VLOOKUP($A1016,'2021_NQC_List-11_13'!$A$2:$T$1532,4,FALSE)),"","NQC")</f>
        <v>NQC</v>
      </c>
      <c r="L1016" s="3" t="str">
        <f>IF(ISERROR(VLOOKUP($A1016,'2021_NQC_List-11_13'!$A$2:$T$1532,4,FALSE)),"",VLOOKUP($A1016,'2021_NQC_List-11_13'!$A$2:$T$1532,18,FALSE))</f>
        <v>FC</v>
      </c>
      <c r="M1016">
        <f>IF($K1016="NQC",VLOOKUP($A1016,'2021_NQC_List-11_13'!$A$2:$T$1532,4,FALSE),0)</f>
        <v>51.48</v>
      </c>
      <c r="N1016">
        <f>IF($K1016="NQC",VLOOKUP($A1016,'2021_NQC_List-11_13'!$A$2:$T$1532,5,FALSE),0)</f>
        <v>51.44</v>
      </c>
      <c r="O1016">
        <f>IF($K1016="NQC",VLOOKUP($A1016,'2021_NQC_List-11_13'!$A$2:$T$1532,6,FALSE),0)</f>
        <v>51</v>
      </c>
      <c r="P1016">
        <f>IF($K1016="NQC",VLOOKUP($A1016,'2021_NQC_List-11_13'!$A$2:$T$1532,7,FALSE),0)</f>
        <v>50.38</v>
      </c>
      <c r="Q1016">
        <f>IF($K1016="NQC",VLOOKUP($A1016,'2021_NQC_List-11_13'!$A$2:$T$1532,8,FALSE),0)</f>
        <v>50.2</v>
      </c>
      <c r="R1016">
        <f>IF($K1016="NQC",VLOOKUP($A1016,'2021_NQC_List-11_13'!$A$2:$T$1532,9,FALSE),0)</f>
        <v>49.54</v>
      </c>
      <c r="S1016">
        <f>IF($K1016="NQC",VLOOKUP($A1016,'2021_NQC_List-11_13'!$A$2:$T$1532,10,FALSE),0)</f>
        <v>49.38</v>
      </c>
      <c r="T1016">
        <f>IF($K1016="NQC",VLOOKUP($A1016,'2021_NQC_List-11_13'!$A$2:$T$1532,11,FALSE),0)</f>
        <v>49.5</v>
      </c>
      <c r="U1016">
        <f>IF($K1016="NQC",VLOOKUP($A1016,'2021_NQC_List-11_13'!$A$2:$T$1532,12,FALSE),0)</f>
        <v>50.03</v>
      </c>
      <c r="V1016">
        <f>IF($K1016="NQC",VLOOKUP($A1016,'2021_NQC_List-11_13'!$A$2:$T$1532,13,FALSE),0)</f>
        <v>50.43</v>
      </c>
      <c r="W1016">
        <f>IF($K1016="NQC",VLOOKUP($A1016,'2021_NQC_List-11_13'!$A$2:$T$1532,14,FALSE),0)</f>
        <v>51.14</v>
      </c>
      <c r="X1016">
        <f>IF($K1016="NQC",VLOOKUP($A1016,'2021_NQC_List-11_13'!$A$2:$T$1532,15,FALSE),0)</f>
        <v>51.68</v>
      </c>
      <c r="Y1016" t="str">
        <f t="shared" si="31"/>
        <v>Non-Hydro</v>
      </c>
      <c r="AA1016" t="s">
        <v>4341</v>
      </c>
    </row>
    <row r="1017" spans="1:28" x14ac:dyDescent="0.3">
      <c r="A1017" t="str">
        <f>'OASIS-11_26'!E1055</f>
        <v>SNCLRA_6_QF</v>
      </c>
      <c r="B1017" t="str">
        <f>'OASIS-11_26'!G1055</f>
        <v>SANTA CLARA QFS</v>
      </c>
      <c r="C1017" t="str">
        <f>VLOOKUP($A1017,'OASIS-11_26'!$E$2:$R$1556,2,FALSE)</f>
        <v>GEN</v>
      </c>
      <c r="D1017" s="1">
        <f>VLOOKUP($A1017,'OASIS-11_26'!$E$2:$R$1556,11,FALSE)</f>
        <v>31778</v>
      </c>
      <c r="E1017" s="3">
        <f t="shared" si="30"/>
        <v>1987</v>
      </c>
      <c r="F1017" t="str">
        <f>VLOOKUP($A1017,'OASIS-11_26'!$E$2:$R$1556,9,FALSE)</f>
        <v>OTHER</v>
      </c>
      <c r="G1017" t="str">
        <f>VLOOKUP($A1017,'OASIS-11_26'!$E$2:$R$1556,8,FALSE)</f>
        <v>OTHER</v>
      </c>
      <c r="H1017">
        <f>VLOOKUP($A1017,'OASIS-11_26'!$E$2:$R$1556,4,FALSE)</f>
        <v>1.65</v>
      </c>
      <c r="I1017">
        <f>VLOOKUP($A1017,'OASIS-11_26'!$E$2:$R$1556,5,FALSE)</f>
        <v>15</v>
      </c>
      <c r="J1017" t="str">
        <f>VLOOKUP($A1017,'OASIS-11_26'!$E$2:$R$1556,6,FALSE)</f>
        <v>SCE</v>
      </c>
      <c r="K1017" t="str">
        <f>IF(ISERROR(VLOOKUP($A1017,'2021_NQC_List-11_13'!$A$2:$T$1532,4,FALSE)),"","NQC")</f>
        <v>NQC</v>
      </c>
      <c r="L1017" s="3" t="str">
        <f>IF(ISERROR(VLOOKUP($A1017,'2021_NQC_List-11_13'!$A$2:$T$1532,4,FALSE)),"",VLOOKUP($A1017,'2021_NQC_List-11_13'!$A$2:$T$1532,18,FALSE))</f>
        <v>FC</v>
      </c>
      <c r="M1017">
        <f>IF($K1017="NQC",VLOOKUP($A1017,'2021_NQC_List-11_13'!$A$2:$T$1532,4,FALSE),0)</f>
        <v>0</v>
      </c>
      <c r="N1017">
        <f>IF($K1017="NQC",VLOOKUP($A1017,'2021_NQC_List-11_13'!$A$2:$T$1532,5,FALSE),0)</f>
        <v>0</v>
      </c>
      <c r="O1017">
        <f>IF($K1017="NQC",VLOOKUP($A1017,'2021_NQC_List-11_13'!$A$2:$T$1532,6,FALSE),0)</f>
        <v>0</v>
      </c>
      <c r="P1017">
        <f>IF($K1017="NQC",VLOOKUP($A1017,'2021_NQC_List-11_13'!$A$2:$T$1532,7,FALSE),0)</f>
        <v>0</v>
      </c>
      <c r="Q1017">
        <f>IF($K1017="NQC",VLOOKUP($A1017,'2021_NQC_List-11_13'!$A$2:$T$1532,8,FALSE),0)</f>
        <v>0</v>
      </c>
      <c r="R1017">
        <f>IF($K1017="NQC",VLOOKUP($A1017,'2021_NQC_List-11_13'!$A$2:$T$1532,9,FALSE),0)</f>
        <v>0</v>
      </c>
      <c r="S1017">
        <f>IF($K1017="NQC",VLOOKUP($A1017,'2021_NQC_List-11_13'!$A$2:$T$1532,10,FALSE),0)</f>
        <v>0</v>
      </c>
      <c r="T1017">
        <f>IF($K1017="NQC",VLOOKUP($A1017,'2021_NQC_List-11_13'!$A$2:$T$1532,11,FALSE),0)</f>
        <v>0</v>
      </c>
      <c r="U1017">
        <f>IF($K1017="NQC",VLOOKUP($A1017,'2021_NQC_List-11_13'!$A$2:$T$1532,12,FALSE),0)</f>
        <v>0</v>
      </c>
      <c r="V1017">
        <f>IF($K1017="NQC",VLOOKUP($A1017,'2021_NQC_List-11_13'!$A$2:$T$1532,13,FALSE),0)</f>
        <v>0</v>
      </c>
      <c r="W1017">
        <f>IF($K1017="NQC",VLOOKUP($A1017,'2021_NQC_List-11_13'!$A$2:$T$1532,14,FALSE),0)</f>
        <v>0</v>
      </c>
      <c r="X1017">
        <f>IF($K1017="NQC",VLOOKUP($A1017,'2021_NQC_List-11_13'!$A$2:$T$1532,15,FALSE),0)</f>
        <v>0</v>
      </c>
      <c r="Y1017" t="str">
        <f t="shared" si="31"/>
        <v>Non-Hydro</v>
      </c>
      <c r="AA1017" t="s">
        <v>4341</v>
      </c>
    </row>
    <row r="1018" spans="1:28" x14ac:dyDescent="0.3">
      <c r="A1018" t="str">
        <f>'OASIS-11_26'!E1056</f>
        <v>DEVERS_2_CS2SR4</v>
      </c>
      <c r="B1018" t="str">
        <f>'OASIS-11_26'!G1056</f>
        <v>Caliente Solar 2</v>
      </c>
      <c r="C1018" t="str">
        <f>VLOOKUP($A1018,'OASIS-11_26'!$E$2:$R$1556,2,FALSE)</f>
        <v>GEN</v>
      </c>
      <c r="D1018" s="1">
        <f>VLOOKUP($A1018,'OASIS-11_26'!$E$2:$R$1556,11,FALSE)</f>
        <v>43238</v>
      </c>
      <c r="E1018" s="3">
        <f t="shared" si="30"/>
        <v>2018</v>
      </c>
      <c r="F1018" t="str">
        <f>VLOOKUP($A1018,'OASIS-11_26'!$E$2:$R$1556,9,FALSE)</f>
        <v>SUN</v>
      </c>
      <c r="G1018" t="str">
        <f>VLOOKUP($A1018,'OASIS-11_26'!$E$2:$R$1556,8,FALSE)</f>
        <v>PHOTO VOLTAIC</v>
      </c>
      <c r="H1018">
        <f>VLOOKUP($A1018,'OASIS-11_26'!$E$2:$R$1556,4,FALSE)</f>
        <v>0.91</v>
      </c>
      <c r="I1018">
        <f>VLOOKUP($A1018,'OASIS-11_26'!$E$2:$R$1556,5,FALSE)</f>
        <v>1</v>
      </c>
      <c r="J1018" t="str">
        <f>VLOOKUP($A1018,'OASIS-11_26'!$E$2:$R$1556,6,FALSE)</f>
        <v>SCE</v>
      </c>
      <c r="K1018" t="str">
        <f>IF(ISERROR(VLOOKUP($A1018,'2021_NQC_List-11_13'!$A$2:$T$1532,4,FALSE)),"","NQC")</f>
        <v>NQC</v>
      </c>
      <c r="L1018" s="3" t="str">
        <f>IF(ISERROR(VLOOKUP($A1018,'2021_NQC_List-11_13'!$A$2:$T$1532,4,FALSE)),"",VLOOKUP($A1018,'2021_NQC_List-11_13'!$A$2:$T$1532,18,FALSE))</f>
        <v>EO</v>
      </c>
      <c r="M1018">
        <f>IF($K1018="NQC",VLOOKUP($A1018,'2021_NQC_List-11_13'!$A$2:$T$1532,4,FALSE),0)</f>
        <v>0</v>
      </c>
      <c r="N1018">
        <f>IF($K1018="NQC",VLOOKUP($A1018,'2021_NQC_List-11_13'!$A$2:$T$1532,5,FALSE),0)</f>
        <v>0</v>
      </c>
      <c r="O1018">
        <f>IF($K1018="NQC",VLOOKUP($A1018,'2021_NQC_List-11_13'!$A$2:$T$1532,6,FALSE),0)</f>
        <v>0</v>
      </c>
      <c r="P1018">
        <f>IF($K1018="NQC",VLOOKUP($A1018,'2021_NQC_List-11_13'!$A$2:$T$1532,7,FALSE),0)</f>
        <v>0</v>
      </c>
      <c r="Q1018">
        <f>IF($K1018="NQC",VLOOKUP($A1018,'2021_NQC_List-11_13'!$A$2:$T$1532,8,FALSE),0)</f>
        <v>0</v>
      </c>
      <c r="R1018">
        <f>IF($K1018="NQC",VLOOKUP($A1018,'2021_NQC_List-11_13'!$A$2:$T$1532,9,FALSE),0)</f>
        <v>0</v>
      </c>
      <c r="S1018">
        <f>IF($K1018="NQC",VLOOKUP($A1018,'2021_NQC_List-11_13'!$A$2:$T$1532,10,FALSE),0)</f>
        <v>0</v>
      </c>
      <c r="T1018">
        <f>IF($K1018="NQC",VLOOKUP($A1018,'2021_NQC_List-11_13'!$A$2:$T$1532,11,FALSE),0)</f>
        <v>0</v>
      </c>
      <c r="U1018">
        <f>IF($K1018="NQC",VLOOKUP($A1018,'2021_NQC_List-11_13'!$A$2:$T$1532,12,FALSE),0)</f>
        <v>0</v>
      </c>
      <c r="V1018">
        <f>IF($K1018="NQC",VLOOKUP($A1018,'2021_NQC_List-11_13'!$A$2:$T$1532,13,FALSE),0)</f>
        <v>0</v>
      </c>
      <c r="W1018">
        <f>IF($K1018="NQC",VLOOKUP($A1018,'2021_NQC_List-11_13'!$A$2:$T$1532,14,FALSE),0)</f>
        <v>0</v>
      </c>
      <c r="X1018">
        <f>IF($K1018="NQC",VLOOKUP($A1018,'2021_NQC_List-11_13'!$A$2:$T$1532,15,FALSE),0)</f>
        <v>0</v>
      </c>
      <c r="Y1018" t="str">
        <f t="shared" si="31"/>
        <v>Non-Hydro</v>
      </c>
      <c r="AA1018" t="s">
        <v>4341</v>
      </c>
    </row>
    <row r="1019" spans="1:28" x14ac:dyDescent="0.3">
      <c r="A1019" t="str">
        <f>'OASIS-11_26'!E1057</f>
        <v>WNDMAS_2_UNIT 1</v>
      </c>
      <c r="B1019" t="str">
        <f>'OASIS-11_26'!G1057</f>
        <v>BUENA VISTA ENERGY, LLC</v>
      </c>
      <c r="C1019" t="str">
        <f>VLOOKUP($A1019,'OASIS-11_26'!$E$2:$R$1556,2,FALSE)</f>
        <v>GEN</v>
      </c>
      <c r="D1019" s="1">
        <f>VLOOKUP($A1019,'OASIS-11_26'!$E$2:$R$1556,11,FALSE)</f>
        <v>30674</v>
      </c>
      <c r="E1019" s="3">
        <f t="shared" si="30"/>
        <v>1983</v>
      </c>
      <c r="F1019" t="str">
        <f>VLOOKUP($A1019,'OASIS-11_26'!$E$2:$R$1556,9,FALSE)</f>
        <v>WIND</v>
      </c>
      <c r="G1019" t="str">
        <f>VLOOKUP($A1019,'OASIS-11_26'!$E$2:$R$1556,8,FALSE)</f>
        <v>WIND</v>
      </c>
      <c r="H1019">
        <f>VLOOKUP($A1019,'OASIS-11_26'!$E$2:$R$1556,4,FALSE)</f>
        <v>38</v>
      </c>
      <c r="I1019">
        <f>VLOOKUP($A1019,'OASIS-11_26'!$E$2:$R$1556,5,FALSE)</f>
        <v>36</v>
      </c>
      <c r="J1019" t="str">
        <f>VLOOKUP($A1019,'OASIS-11_26'!$E$2:$R$1556,6,FALSE)</f>
        <v>PGAE</v>
      </c>
      <c r="K1019" t="str">
        <f>IF(ISERROR(VLOOKUP($A1019,'2021_NQC_List-11_13'!$A$2:$T$1532,4,FALSE)),"","NQC")</f>
        <v>NQC</v>
      </c>
      <c r="L1019" s="3" t="str">
        <f>IF(ISERROR(VLOOKUP($A1019,'2021_NQC_List-11_13'!$A$2:$T$1532,4,FALSE)),"",VLOOKUP($A1019,'2021_NQC_List-11_13'!$A$2:$T$1532,18,FALSE))</f>
        <v>FC</v>
      </c>
      <c r="M1019">
        <f>IF($K1019="NQC",VLOOKUP($A1019,'2021_NQC_List-11_13'!$A$2:$T$1532,4,FALSE),0)</f>
        <v>5.32</v>
      </c>
      <c r="N1019">
        <f>IF($K1019="NQC",VLOOKUP($A1019,'2021_NQC_List-11_13'!$A$2:$T$1532,5,FALSE),0)</f>
        <v>4.5599999999999996</v>
      </c>
      <c r="O1019">
        <f>IF($K1019="NQC",VLOOKUP($A1019,'2021_NQC_List-11_13'!$A$2:$T$1532,6,FALSE),0)</f>
        <v>10.64</v>
      </c>
      <c r="P1019">
        <f>IF($K1019="NQC",VLOOKUP($A1019,'2021_NQC_List-11_13'!$A$2:$T$1532,7,FALSE),0)</f>
        <v>9.5</v>
      </c>
      <c r="Q1019">
        <f>IF($K1019="NQC",VLOOKUP($A1019,'2021_NQC_List-11_13'!$A$2:$T$1532,8,FALSE),0)</f>
        <v>9.5</v>
      </c>
      <c r="R1019">
        <f>IF($K1019="NQC",VLOOKUP($A1019,'2021_NQC_List-11_13'!$A$2:$T$1532,9,FALSE),0)</f>
        <v>12.54</v>
      </c>
      <c r="S1019">
        <f>IF($K1019="NQC",VLOOKUP($A1019,'2021_NQC_List-11_13'!$A$2:$T$1532,10,FALSE),0)</f>
        <v>8.74</v>
      </c>
      <c r="T1019">
        <f>IF($K1019="NQC",VLOOKUP($A1019,'2021_NQC_List-11_13'!$A$2:$T$1532,11,FALSE),0)</f>
        <v>7.98</v>
      </c>
      <c r="U1019">
        <f>IF($K1019="NQC",VLOOKUP($A1019,'2021_NQC_List-11_13'!$A$2:$T$1532,12,FALSE),0)</f>
        <v>5.7</v>
      </c>
      <c r="V1019">
        <f>IF($K1019="NQC",VLOOKUP($A1019,'2021_NQC_List-11_13'!$A$2:$T$1532,13,FALSE),0)</f>
        <v>3.04</v>
      </c>
      <c r="W1019">
        <f>IF($K1019="NQC",VLOOKUP($A1019,'2021_NQC_List-11_13'!$A$2:$T$1532,14,FALSE),0)</f>
        <v>4.5599999999999996</v>
      </c>
      <c r="X1019">
        <f>IF($K1019="NQC",VLOOKUP($A1019,'2021_NQC_List-11_13'!$A$2:$T$1532,15,FALSE),0)</f>
        <v>4.9400000000000004</v>
      </c>
      <c r="Y1019" t="str">
        <f t="shared" si="31"/>
        <v>Non-Hydro</v>
      </c>
      <c r="AA1019" t="s">
        <v>4341</v>
      </c>
    </row>
    <row r="1020" spans="1:28" x14ac:dyDescent="0.3">
      <c r="A1020" t="str">
        <f>'OASIS-11_26'!E1058</f>
        <v>FLOWD_2_RT2WD2</v>
      </c>
      <c r="B1020" t="str">
        <f>'OASIS-11_26'!G1058</f>
        <v>Ridgetop 2</v>
      </c>
      <c r="C1020" t="str">
        <f>VLOOKUP($A1020,'OASIS-11_26'!$E$2:$R$1556,2,FALSE)</f>
        <v>GEN</v>
      </c>
      <c r="D1020" s="1">
        <f>VLOOKUP($A1020,'OASIS-11_26'!$E$2:$R$1556,11,FALSE)</f>
        <v>43385</v>
      </c>
      <c r="E1020" s="3">
        <f t="shared" si="30"/>
        <v>2018</v>
      </c>
      <c r="F1020" t="str">
        <f>VLOOKUP($A1020,'OASIS-11_26'!$E$2:$R$1556,9,FALSE)</f>
        <v>WIND</v>
      </c>
      <c r="G1020" t="str">
        <f>VLOOKUP($A1020,'OASIS-11_26'!$E$2:$R$1556,8,FALSE)</f>
        <v>WIND</v>
      </c>
      <c r="H1020">
        <f>VLOOKUP($A1020,'OASIS-11_26'!$E$2:$R$1556,4,FALSE)</f>
        <v>27.39</v>
      </c>
      <c r="I1020">
        <f>VLOOKUP($A1020,'OASIS-11_26'!$E$2:$R$1556,5,FALSE)</f>
        <v>27.4</v>
      </c>
      <c r="J1020" t="str">
        <f>VLOOKUP($A1020,'OASIS-11_26'!$E$2:$R$1556,6,FALSE)</f>
        <v>SCE</v>
      </c>
      <c r="K1020" t="str">
        <f>IF(ISERROR(VLOOKUP($A1020,'2021_NQC_List-11_13'!$A$2:$T$1532,4,FALSE)),"","NQC")</f>
        <v>NQC</v>
      </c>
      <c r="L1020" s="3" t="str">
        <f>IF(ISERROR(VLOOKUP($A1020,'2021_NQC_List-11_13'!$A$2:$T$1532,4,FALSE)),"",VLOOKUP($A1020,'2021_NQC_List-11_13'!$A$2:$T$1532,18,FALSE))</f>
        <v>FC</v>
      </c>
      <c r="M1020">
        <f>IF($K1020="NQC",VLOOKUP($A1020,'2021_NQC_List-11_13'!$A$2:$T$1532,4,FALSE),0)</f>
        <v>3.83</v>
      </c>
      <c r="N1020">
        <f>IF($K1020="NQC",VLOOKUP($A1020,'2021_NQC_List-11_13'!$A$2:$T$1532,5,FALSE),0)</f>
        <v>3.29</v>
      </c>
      <c r="O1020">
        <f>IF($K1020="NQC",VLOOKUP($A1020,'2021_NQC_List-11_13'!$A$2:$T$1532,6,FALSE),0)</f>
        <v>7.67</v>
      </c>
      <c r="P1020">
        <f>IF($K1020="NQC",VLOOKUP($A1020,'2021_NQC_List-11_13'!$A$2:$T$1532,7,FALSE),0)</f>
        <v>6.85</v>
      </c>
      <c r="Q1020">
        <f>IF($K1020="NQC",VLOOKUP($A1020,'2021_NQC_List-11_13'!$A$2:$T$1532,8,FALSE),0)</f>
        <v>6.85</v>
      </c>
      <c r="R1020">
        <f>IF($K1020="NQC",VLOOKUP($A1020,'2021_NQC_List-11_13'!$A$2:$T$1532,9,FALSE),0)</f>
        <v>9.0399999999999991</v>
      </c>
      <c r="S1020">
        <f>IF($K1020="NQC",VLOOKUP($A1020,'2021_NQC_List-11_13'!$A$2:$T$1532,10,FALSE),0)</f>
        <v>6.3</v>
      </c>
      <c r="T1020">
        <f>IF($K1020="NQC",VLOOKUP($A1020,'2021_NQC_List-11_13'!$A$2:$T$1532,11,FALSE),0)</f>
        <v>5.75</v>
      </c>
      <c r="U1020">
        <f>IF($K1020="NQC",VLOOKUP($A1020,'2021_NQC_List-11_13'!$A$2:$T$1532,12,FALSE),0)</f>
        <v>4.1100000000000003</v>
      </c>
      <c r="V1020">
        <f>IF($K1020="NQC",VLOOKUP($A1020,'2021_NQC_List-11_13'!$A$2:$T$1532,13,FALSE),0)</f>
        <v>2.19</v>
      </c>
      <c r="W1020">
        <f>IF($K1020="NQC",VLOOKUP($A1020,'2021_NQC_List-11_13'!$A$2:$T$1532,14,FALSE),0)</f>
        <v>3.29</v>
      </c>
      <c r="X1020">
        <f>IF($K1020="NQC",VLOOKUP($A1020,'2021_NQC_List-11_13'!$A$2:$T$1532,15,FALSE),0)</f>
        <v>3.56</v>
      </c>
      <c r="Y1020" t="str">
        <f t="shared" si="31"/>
        <v>Non-Hydro</v>
      </c>
      <c r="AA1020" t="s">
        <v>4341</v>
      </c>
    </row>
    <row r="1021" spans="1:28" x14ac:dyDescent="0.3">
      <c r="A1021" t="str">
        <f>'OASIS-11_26'!E1059</f>
        <v>ELNIDP_6_BIOMAS</v>
      </c>
      <c r="B1021" t="str">
        <f>'OASIS-11_26'!G1059</f>
        <v>El Nido Biomass to Energy</v>
      </c>
      <c r="C1021" t="str">
        <f>VLOOKUP($A1021,'OASIS-11_26'!$E$2:$R$1556,2,FALSE)</f>
        <v>GEN</v>
      </c>
      <c r="D1021" s="1">
        <f>VLOOKUP($A1021,'OASIS-11_26'!$E$2:$R$1556,11,FALSE)</f>
        <v>39684</v>
      </c>
      <c r="E1021" s="3">
        <f t="shared" si="30"/>
        <v>2008</v>
      </c>
      <c r="F1021" t="str">
        <f>VLOOKUP($A1021,'OASIS-11_26'!$E$2:$R$1556,9,FALSE)</f>
        <v>BIOMASS</v>
      </c>
      <c r="G1021" t="str">
        <f>VLOOKUP($A1021,'OASIS-11_26'!$E$2:$R$1556,8,FALSE)</f>
        <v>STEAM</v>
      </c>
      <c r="H1021">
        <f>VLOOKUP($A1021,'OASIS-11_26'!$E$2:$R$1556,4,FALSE)</f>
        <v>10.5</v>
      </c>
      <c r="I1021">
        <f>VLOOKUP($A1021,'OASIS-11_26'!$E$2:$R$1556,5,FALSE)</f>
        <v>12.5</v>
      </c>
      <c r="J1021" t="str">
        <f>VLOOKUP($A1021,'OASIS-11_26'!$E$2:$R$1556,6,FALSE)</f>
        <v>PGAE</v>
      </c>
      <c r="K1021" t="str">
        <f>IF(ISERROR(VLOOKUP($A1021,'2021_NQC_List-11_13'!$A$2:$T$1532,4,FALSE)),"","NQC")</f>
        <v>NQC</v>
      </c>
      <c r="L1021" s="3" t="str">
        <f>IF(ISERROR(VLOOKUP($A1021,'2021_NQC_List-11_13'!$A$2:$T$1532,4,FALSE)),"",VLOOKUP($A1021,'2021_NQC_List-11_13'!$A$2:$T$1532,18,FALSE))</f>
        <v>FC</v>
      </c>
      <c r="M1021">
        <f>IF($K1021="NQC",VLOOKUP($A1021,'2021_NQC_List-11_13'!$A$2:$T$1532,4,FALSE),0)</f>
        <v>9.6</v>
      </c>
      <c r="N1021">
        <f>IF($K1021="NQC",VLOOKUP($A1021,'2021_NQC_List-11_13'!$A$2:$T$1532,5,FALSE),0)</f>
        <v>9.9499999999999993</v>
      </c>
      <c r="O1021">
        <f>IF($K1021="NQC",VLOOKUP($A1021,'2021_NQC_List-11_13'!$A$2:$T$1532,6,FALSE),0)</f>
        <v>10.26</v>
      </c>
      <c r="P1021">
        <f>IF($K1021="NQC",VLOOKUP($A1021,'2021_NQC_List-11_13'!$A$2:$T$1532,7,FALSE),0)</f>
        <v>9.01</v>
      </c>
      <c r="Q1021">
        <f>IF($K1021="NQC",VLOOKUP($A1021,'2021_NQC_List-11_13'!$A$2:$T$1532,8,FALSE),0)</f>
        <v>8.5399999999999991</v>
      </c>
      <c r="R1021">
        <f>IF($K1021="NQC",VLOOKUP($A1021,'2021_NQC_List-11_13'!$A$2:$T$1532,9,FALSE),0)</f>
        <v>9.6300000000000008</v>
      </c>
      <c r="S1021">
        <f>IF($K1021="NQC",VLOOKUP($A1021,'2021_NQC_List-11_13'!$A$2:$T$1532,10,FALSE),0)</f>
        <v>9.9499999999999993</v>
      </c>
      <c r="T1021">
        <f>IF($K1021="NQC",VLOOKUP($A1021,'2021_NQC_List-11_13'!$A$2:$T$1532,11,FALSE),0)</f>
        <v>10.050000000000001</v>
      </c>
      <c r="U1021">
        <f>IF($K1021="NQC",VLOOKUP($A1021,'2021_NQC_List-11_13'!$A$2:$T$1532,12,FALSE),0)</f>
        <v>9.44</v>
      </c>
      <c r="V1021">
        <f>IF($K1021="NQC",VLOOKUP($A1021,'2021_NQC_List-11_13'!$A$2:$T$1532,13,FALSE),0)</f>
        <v>5.41</v>
      </c>
      <c r="W1021">
        <f>IF($K1021="NQC",VLOOKUP($A1021,'2021_NQC_List-11_13'!$A$2:$T$1532,14,FALSE),0)</f>
        <v>6.85</v>
      </c>
      <c r="X1021">
        <f>IF($K1021="NQC",VLOOKUP($A1021,'2021_NQC_List-11_13'!$A$2:$T$1532,15,FALSE),0)</f>
        <v>6.99</v>
      </c>
      <c r="Y1021" t="str">
        <f t="shared" si="31"/>
        <v>Non-Hydro</v>
      </c>
      <c r="AA1021" t="s">
        <v>4341</v>
      </c>
    </row>
    <row r="1022" spans="1:28" x14ac:dyDescent="0.3">
      <c r="A1022" t="str">
        <f>'OASIS-11_26'!E1060</f>
        <v>PIT6_7_UNIT 1</v>
      </c>
      <c r="B1022" t="str">
        <f>'OASIS-11_26'!G1060</f>
        <v>PIT PH 6 UNIT 1</v>
      </c>
      <c r="C1022" t="str">
        <f>VLOOKUP($A1022,'OASIS-11_26'!$E$2:$R$1556,2,FALSE)</f>
        <v>GEN</v>
      </c>
      <c r="D1022" s="1">
        <f>VLOOKUP($A1022,'OASIS-11_26'!$E$2:$R$1556,11,FALSE)</f>
        <v>23743</v>
      </c>
      <c r="E1022" s="3">
        <f t="shared" si="30"/>
        <v>1965</v>
      </c>
      <c r="F1022" t="str">
        <f>VLOOKUP($A1022,'OASIS-11_26'!$E$2:$R$1556,9,FALSE)</f>
        <v>WATER</v>
      </c>
      <c r="G1022" t="str">
        <f>VLOOKUP($A1022,'OASIS-11_26'!$E$2:$R$1556,8,FALSE)</f>
        <v>HYDRO</v>
      </c>
      <c r="H1022">
        <f>VLOOKUP($A1022,'OASIS-11_26'!$E$2:$R$1556,4,FALSE)</f>
        <v>39</v>
      </c>
      <c r="I1022">
        <f>VLOOKUP($A1022,'OASIS-11_26'!$E$2:$R$1556,5,FALSE)</f>
        <v>39</v>
      </c>
      <c r="J1022" t="str">
        <f>VLOOKUP($A1022,'OASIS-11_26'!$E$2:$R$1556,6,FALSE)</f>
        <v>PGAE</v>
      </c>
      <c r="K1022" t="str">
        <f>IF(ISERROR(VLOOKUP($A1022,'2021_NQC_List-11_13'!$A$2:$T$1532,4,FALSE)),"","NQC")</f>
        <v>NQC</v>
      </c>
      <c r="L1022" s="3" t="str">
        <f>IF(ISERROR(VLOOKUP($A1022,'2021_NQC_List-11_13'!$A$2:$T$1532,4,FALSE)),"",VLOOKUP($A1022,'2021_NQC_List-11_13'!$A$2:$T$1532,18,FALSE))</f>
        <v>FC</v>
      </c>
      <c r="M1022">
        <f>IF($K1022="NQC",VLOOKUP($A1022,'2021_NQC_List-11_13'!$A$2:$T$1532,4,FALSE),0)</f>
        <v>31.2</v>
      </c>
      <c r="N1022">
        <f>IF($K1022="NQC",VLOOKUP($A1022,'2021_NQC_List-11_13'!$A$2:$T$1532,5,FALSE),0)</f>
        <v>31.2</v>
      </c>
      <c r="O1022">
        <f>IF($K1022="NQC",VLOOKUP($A1022,'2021_NQC_List-11_13'!$A$2:$T$1532,6,FALSE),0)</f>
        <v>31.2</v>
      </c>
      <c r="P1022">
        <f>IF($K1022="NQC",VLOOKUP($A1022,'2021_NQC_List-11_13'!$A$2:$T$1532,7,FALSE),0)</f>
        <v>38.200000000000003</v>
      </c>
      <c r="Q1022">
        <f>IF($K1022="NQC",VLOOKUP($A1022,'2021_NQC_List-11_13'!$A$2:$T$1532,8,FALSE),0)</f>
        <v>31.2</v>
      </c>
      <c r="R1022">
        <f>IF($K1022="NQC",VLOOKUP($A1022,'2021_NQC_List-11_13'!$A$2:$T$1532,9,FALSE),0)</f>
        <v>37.799999999999997</v>
      </c>
      <c r="S1022">
        <f>IF($K1022="NQC",VLOOKUP($A1022,'2021_NQC_List-11_13'!$A$2:$T$1532,10,FALSE),0)</f>
        <v>38</v>
      </c>
      <c r="T1022">
        <f>IF($K1022="NQC",VLOOKUP($A1022,'2021_NQC_List-11_13'!$A$2:$T$1532,11,FALSE),0)</f>
        <v>37.200000000000003</v>
      </c>
      <c r="U1022">
        <f>IF($K1022="NQC",VLOOKUP($A1022,'2021_NQC_List-11_13'!$A$2:$T$1532,12,FALSE),0)</f>
        <v>31.2</v>
      </c>
      <c r="V1022">
        <f>IF($K1022="NQC",VLOOKUP($A1022,'2021_NQC_List-11_13'!$A$2:$T$1532,13,FALSE),0)</f>
        <v>31.2</v>
      </c>
      <c r="W1022">
        <f>IF($K1022="NQC",VLOOKUP($A1022,'2021_NQC_List-11_13'!$A$2:$T$1532,14,FALSE),0)</f>
        <v>36.200000000000003</v>
      </c>
      <c r="X1022">
        <f>IF($K1022="NQC",VLOOKUP($A1022,'2021_NQC_List-11_13'!$A$2:$T$1532,15,FALSE),0)</f>
        <v>38</v>
      </c>
      <c r="Y1022" t="str">
        <f t="shared" si="31"/>
        <v>Hydro-Large Hydro</v>
      </c>
      <c r="AA1022" t="s">
        <v>4341</v>
      </c>
    </row>
    <row r="1023" spans="1:28" x14ac:dyDescent="0.3">
      <c r="A1023" t="str">
        <f>'OASIS-11_26'!E1062</f>
        <v>HINSON_6_CARBGN</v>
      </c>
      <c r="B1023" t="str">
        <f>'OASIS-11_26'!G1062</f>
        <v>BP WILMINGTON CALCINER</v>
      </c>
      <c r="C1023" t="str">
        <f>VLOOKUP($A1023,'OASIS-11_26'!$E$2:$R$1556,2,FALSE)</f>
        <v>GEN</v>
      </c>
      <c r="D1023" s="1">
        <f>VLOOKUP($A1023,'OASIS-11_26'!$E$2:$R$1556,11,FALSE)</f>
        <v>29952</v>
      </c>
      <c r="E1023" s="3">
        <f t="shared" si="30"/>
        <v>1982</v>
      </c>
      <c r="F1023" t="str">
        <f>VLOOKUP($A1023,'OASIS-11_26'!$E$2:$R$1556,9,FALSE)</f>
        <v>HEAT RECOVERY</v>
      </c>
      <c r="G1023" t="str">
        <f>VLOOKUP($A1023,'OASIS-11_26'!$E$2:$R$1556,8,FALSE)</f>
        <v>STEAM</v>
      </c>
      <c r="H1023">
        <f>VLOOKUP($A1023,'OASIS-11_26'!$E$2:$R$1556,4,FALSE)</f>
        <v>30</v>
      </c>
      <c r="I1023">
        <f>VLOOKUP($A1023,'OASIS-11_26'!$E$2:$R$1556,5,FALSE)</f>
        <v>35.799999999999997</v>
      </c>
      <c r="J1023" t="str">
        <f>VLOOKUP($A1023,'OASIS-11_26'!$E$2:$R$1556,6,FALSE)</f>
        <v>SCE</v>
      </c>
      <c r="K1023" t="str">
        <f>IF(ISERROR(VLOOKUP($A1023,'2021_NQC_List-11_13'!$A$2:$T$1532,4,FALSE)),"","NQC")</f>
        <v>NQC</v>
      </c>
      <c r="L1023" s="3" t="str">
        <f>IF(ISERROR(VLOOKUP($A1023,'2021_NQC_List-11_13'!$A$2:$T$1532,4,FALSE)),"",VLOOKUP($A1023,'2021_NQC_List-11_13'!$A$2:$T$1532,18,FALSE))</f>
        <v>FC</v>
      </c>
      <c r="M1023">
        <f>IF($K1023="NQC",VLOOKUP($A1023,'2021_NQC_List-11_13'!$A$2:$T$1532,4,FALSE),0)</f>
        <v>27.07</v>
      </c>
      <c r="N1023">
        <f>IF($K1023="NQC",VLOOKUP($A1023,'2021_NQC_List-11_13'!$A$2:$T$1532,5,FALSE),0)</f>
        <v>19.010000000000002</v>
      </c>
      <c r="O1023">
        <f>IF($K1023="NQC",VLOOKUP($A1023,'2021_NQC_List-11_13'!$A$2:$T$1532,6,FALSE),0)</f>
        <v>24.52</v>
      </c>
      <c r="P1023">
        <f>IF($K1023="NQC",VLOOKUP($A1023,'2021_NQC_List-11_13'!$A$2:$T$1532,7,FALSE),0)</f>
        <v>28.01</v>
      </c>
      <c r="Q1023">
        <f>IF($K1023="NQC",VLOOKUP($A1023,'2021_NQC_List-11_13'!$A$2:$T$1532,8,FALSE),0)</f>
        <v>24.93</v>
      </c>
      <c r="R1023">
        <f>IF($K1023="NQC",VLOOKUP($A1023,'2021_NQC_List-11_13'!$A$2:$T$1532,9,FALSE),0)</f>
        <v>29.75</v>
      </c>
      <c r="S1023">
        <f>IF($K1023="NQC",VLOOKUP($A1023,'2021_NQC_List-11_13'!$A$2:$T$1532,10,FALSE),0)</f>
        <v>27.31</v>
      </c>
      <c r="T1023">
        <f>IF($K1023="NQC",VLOOKUP($A1023,'2021_NQC_List-11_13'!$A$2:$T$1532,11,FALSE),0)</f>
        <v>29.64</v>
      </c>
      <c r="U1023">
        <f>IF($K1023="NQC",VLOOKUP($A1023,'2021_NQC_List-11_13'!$A$2:$T$1532,12,FALSE),0)</f>
        <v>25.86</v>
      </c>
      <c r="V1023">
        <f>IF($K1023="NQC",VLOOKUP($A1023,'2021_NQC_List-11_13'!$A$2:$T$1532,13,FALSE),0)</f>
        <v>26.4</v>
      </c>
      <c r="W1023">
        <f>IF($K1023="NQC",VLOOKUP($A1023,'2021_NQC_List-11_13'!$A$2:$T$1532,14,FALSE),0)</f>
        <v>27.58</v>
      </c>
      <c r="X1023">
        <f>IF($K1023="NQC",VLOOKUP($A1023,'2021_NQC_List-11_13'!$A$2:$T$1532,15,FALSE),0)</f>
        <v>28.25</v>
      </c>
      <c r="Y1023" t="str">
        <f t="shared" si="31"/>
        <v>Non-Hydro</v>
      </c>
      <c r="AA1023" t="s">
        <v>4341</v>
      </c>
    </row>
    <row r="1024" spans="1:28" x14ac:dyDescent="0.3">
      <c r="A1024" t="str">
        <f>'OASIS-11_26'!E1063</f>
        <v>TEHAPI_2_WIND2</v>
      </c>
      <c r="B1024" t="str">
        <f>'OASIS-11_26'!G1063</f>
        <v>Wind Wall Monolith 2</v>
      </c>
      <c r="C1024" t="str">
        <f>VLOOKUP($A1024,'OASIS-11_26'!$E$2:$R$1556,2,FALSE)</f>
        <v>GEN</v>
      </c>
      <c r="D1024" s="1">
        <f>VLOOKUP($A1024,'OASIS-11_26'!$E$2:$R$1556,11,FALSE)</f>
        <v>42535</v>
      </c>
      <c r="E1024" s="3">
        <f t="shared" si="30"/>
        <v>2016</v>
      </c>
      <c r="F1024" t="str">
        <f>VLOOKUP($A1024,'OASIS-11_26'!$E$2:$R$1556,9,FALSE)</f>
        <v>WIND</v>
      </c>
      <c r="G1024" t="str">
        <f>VLOOKUP($A1024,'OASIS-11_26'!$E$2:$R$1556,8,FALSE)</f>
        <v>WIND</v>
      </c>
      <c r="H1024">
        <f>VLOOKUP($A1024,'OASIS-11_26'!$E$2:$R$1556,4,FALSE)</f>
        <v>23.66</v>
      </c>
      <c r="I1024">
        <f>VLOOKUP($A1024,'OASIS-11_26'!$E$2:$R$1556,5,FALSE)</f>
        <v>22.5</v>
      </c>
      <c r="J1024" t="str">
        <f>VLOOKUP($A1024,'OASIS-11_26'!$E$2:$R$1556,6,FALSE)</f>
        <v>SCE</v>
      </c>
      <c r="K1024" t="str">
        <f>IF(ISERROR(VLOOKUP($A1024,'2021_NQC_List-11_13'!$A$2:$T$1532,4,FALSE)),"","NQC")</f>
        <v/>
      </c>
      <c r="L1024" s="3" t="str">
        <f>IF(ISERROR(VLOOKUP($A1024,'2021_NQC_List-11_13'!$A$2:$T$1532,4,FALSE)),"",VLOOKUP($A1024,'2021_NQC_List-11_13'!$A$2:$T$1532,18,FALSE))</f>
        <v/>
      </c>
      <c r="M1024">
        <f>IF($K1024="NQC",VLOOKUP($A1024,'2021_NQC_List-11_13'!$A$2:$T$1532,4,FALSE),0)</f>
        <v>0</v>
      </c>
      <c r="N1024">
        <f>IF($K1024="NQC",VLOOKUP($A1024,'2021_NQC_List-11_13'!$A$2:$T$1532,5,FALSE),0)</f>
        <v>0</v>
      </c>
      <c r="O1024">
        <f>IF($K1024="NQC",VLOOKUP($A1024,'2021_NQC_List-11_13'!$A$2:$T$1532,6,FALSE),0)</f>
        <v>0</v>
      </c>
      <c r="P1024">
        <f>IF($K1024="NQC",VLOOKUP($A1024,'2021_NQC_List-11_13'!$A$2:$T$1532,7,FALSE),0)</f>
        <v>0</v>
      </c>
      <c r="Q1024">
        <f>IF($K1024="NQC",VLOOKUP($A1024,'2021_NQC_List-11_13'!$A$2:$T$1532,8,FALSE),0)</f>
        <v>0</v>
      </c>
      <c r="R1024">
        <f>IF($K1024="NQC",VLOOKUP($A1024,'2021_NQC_List-11_13'!$A$2:$T$1532,9,FALSE),0)</f>
        <v>0</v>
      </c>
      <c r="S1024">
        <f>IF($K1024="NQC",VLOOKUP($A1024,'2021_NQC_List-11_13'!$A$2:$T$1532,10,FALSE),0)</f>
        <v>0</v>
      </c>
      <c r="T1024">
        <f>IF($K1024="NQC",VLOOKUP($A1024,'2021_NQC_List-11_13'!$A$2:$T$1532,11,FALSE),0)</f>
        <v>0</v>
      </c>
      <c r="U1024">
        <f>IF($K1024="NQC",VLOOKUP($A1024,'2021_NQC_List-11_13'!$A$2:$T$1532,12,FALSE),0)</f>
        <v>0</v>
      </c>
      <c r="V1024">
        <f>IF($K1024="NQC",VLOOKUP($A1024,'2021_NQC_List-11_13'!$A$2:$T$1532,13,FALSE),0)</f>
        <v>0</v>
      </c>
      <c r="W1024">
        <f>IF($K1024="NQC",VLOOKUP($A1024,'2021_NQC_List-11_13'!$A$2:$T$1532,14,FALSE),0)</f>
        <v>0</v>
      </c>
      <c r="X1024">
        <f>IF($K1024="NQC",VLOOKUP($A1024,'2021_NQC_List-11_13'!$A$2:$T$1532,15,FALSE),0)</f>
        <v>0</v>
      </c>
      <c r="Y1024" t="str">
        <f t="shared" si="31"/>
        <v>Non-Hydro</v>
      </c>
      <c r="AA1024" t="s">
        <v>4341</v>
      </c>
    </row>
    <row r="1025" spans="1:28" x14ac:dyDescent="0.3">
      <c r="A1025" t="str">
        <f>'OASIS-11_26'!E1065</f>
        <v>CDWR07_2_GEN</v>
      </c>
      <c r="B1025" t="str">
        <f>'OASIS-11_26'!G1065</f>
        <v>CDWR07_2_GEN</v>
      </c>
      <c r="C1025" t="str">
        <f>VLOOKUP($A1025,'OASIS-11_26'!$E$2:$R$1556,2,FALSE)</f>
        <v>GEN</v>
      </c>
      <c r="D1025" s="1">
        <f>VLOOKUP($A1025,'OASIS-11_26'!$E$2:$R$1556,11,FALSE)</f>
        <v>0</v>
      </c>
      <c r="E1025" s="3" t="str">
        <f t="shared" si="30"/>
        <v/>
      </c>
      <c r="F1025" t="str">
        <f>VLOOKUP($A1025,'OASIS-11_26'!$E$2:$R$1556,9,FALSE)</f>
        <v>WATER</v>
      </c>
      <c r="G1025" t="str">
        <f>VLOOKUP($A1025,'OASIS-11_26'!$E$2:$R$1556,8,FALSE)</f>
        <v>PUMP</v>
      </c>
      <c r="H1025">
        <f>VLOOKUP($A1025,'OASIS-11_26'!$E$2:$R$1556,4,FALSE)</f>
        <v>415.3</v>
      </c>
      <c r="I1025">
        <f>VLOOKUP($A1025,'OASIS-11_26'!$E$2:$R$1556,5,FALSE)</f>
        <v>0</v>
      </c>
      <c r="J1025" t="str">
        <f>VLOOKUP($A1025,'OASIS-11_26'!$E$2:$R$1556,6,FALSE)</f>
        <v>PGAE</v>
      </c>
      <c r="K1025" t="str">
        <f>IF(ISERROR(VLOOKUP($A1025,'2021_NQC_List-11_13'!$A$2:$T$1532,4,FALSE)),"","NQC")</f>
        <v>NQC</v>
      </c>
      <c r="L1025" s="3" t="str">
        <f>IF(ISERROR(VLOOKUP($A1025,'2021_NQC_List-11_13'!$A$2:$T$1532,4,FALSE)),"",VLOOKUP($A1025,'2021_NQC_List-11_13'!$A$2:$T$1532,18,FALSE))</f>
        <v>FC</v>
      </c>
      <c r="M1025">
        <f>IF($K1025="NQC",VLOOKUP($A1025,'2021_NQC_List-11_13'!$A$2:$T$1532,4,FALSE),0)</f>
        <v>73.11</v>
      </c>
      <c r="N1025">
        <f>IF($K1025="NQC",VLOOKUP($A1025,'2021_NQC_List-11_13'!$A$2:$T$1532,5,FALSE),0)</f>
        <v>60.43</v>
      </c>
      <c r="O1025">
        <f>IF($K1025="NQC",VLOOKUP($A1025,'2021_NQC_List-11_13'!$A$2:$T$1532,6,FALSE),0)</f>
        <v>115.6</v>
      </c>
      <c r="P1025">
        <f>IF($K1025="NQC",VLOOKUP($A1025,'2021_NQC_List-11_13'!$A$2:$T$1532,7,FALSE),0)</f>
        <v>115.6</v>
      </c>
      <c r="Q1025">
        <f>IF($K1025="NQC",VLOOKUP($A1025,'2021_NQC_List-11_13'!$A$2:$T$1532,8,FALSE),0)</f>
        <v>115.6</v>
      </c>
      <c r="R1025">
        <f>IF($K1025="NQC",VLOOKUP($A1025,'2021_NQC_List-11_13'!$A$2:$T$1532,9,FALSE),0)</f>
        <v>115.6</v>
      </c>
      <c r="S1025">
        <f>IF($K1025="NQC",VLOOKUP($A1025,'2021_NQC_List-11_13'!$A$2:$T$1532,10,FALSE),0)</f>
        <v>115.6</v>
      </c>
      <c r="T1025">
        <f>IF($K1025="NQC",VLOOKUP($A1025,'2021_NQC_List-11_13'!$A$2:$T$1532,11,FALSE),0)</f>
        <v>115.6</v>
      </c>
      <c r="U1025">
        <f>IF($K1025="NQC",VLOOKUP($A1025,'2021_NQC_List-11_13'!$A$2:$T$1532,12,FALSE),0)</f>
        <v>115.6</v>
      </c>
      <c r="V1025">
        <f>IF($K1025="NQC",VLOOKUP($A1025,'2021_NQC_List-11_13'!$A$2:$T$1532,13,FALSE),0)</f>
        <v>115.6</v>
      </c>
      <c r="W1025">
        <f>IF($K1025="NQC",VLOOKUP($A1025,'2021_NQC_List-11_13'!$A$2:$T$1532,14,FALSE),0)</f>
        <v>115.6</v>
      </c>
      <c r="X1025">
        <f>IF($K1025="NQC",VLOOKUP($A1025,'2021_NQC_List-11_13'!$A$2:$T$1532,15,FALSE),0)</f>
        <v>115.6</v>
      </c>
      <c r="Y1025" t="str">
        <f t="shared" si="31"/>
        <v>Hydro-Pump</v>
      </c>
      <c r="AA1025" t="s">
        <v>4341</v>
      </c>
    </row>
    <row r="1026" spans="1:28" x14ac:dyDescent="0.3">
      <c r="A1026" t="str">
        <f>'OASIS-11_26'!E1066</f>
        <v>DRACKR_2_D4SR4B</v>
      </c>
      <c r="B1026" t="str">
        <f>'OASIS-11_26'!G1066</f>
        <v>Dracker Solar Unit 4B</v>
      </c>
      <c r="C1026" t="str">
        <f>VLOOKUP($A1026,'OASIS-11_26'!$E$2:$R$1556,2,FALSE)</f>
        <v>GEN</v>
      </c>
      <c r="D1026" s="1">
        <f>VLOOKUP($A1026,'OASIS-11_26'!$E$2:$R$1556,11,FALSE)</f>
        <v>44145</v>
      </c>
      <c r="E1026" s="3">
        <f t="shared" ref="E1026:E1089" si="32">IF(YEAR(D1026)&lt;&gt;1900,YEAR(D1026),"")</f>
        <v>2020</v>
      </c>
      <c r="F1026" t="str">
        <f>VLOOKUP($A1026,'OASIS-11_26'!$E$2:$R$1556,9,FALSE)</f>
        <v>SUN</v>
      </c>
      <c r="G1026" t="str">
        <f>VLOOKUP($A1026,'OASIS-11_26'!$E$2:$R$1556,8,FALSE)</f>
        <v>PHOTO VOLTAIC</v>
      </c>
      <c r="H1026">
        <f>VLOOKUP($A1026,'OASIS-11_26'!$E$2:$R$1556,4,FALSE)</f>
        <v>62.5</v>
      </c>
      <c r="I1026">
        <f>VLOOKUP($A1026,'OASIS-11_26'!$E$2:$R$1556,5,FALSE)</f>
        <v>62.5</v>
      </c>
      <c r="J1026" t="str">
        <f>VLOOKUP($A1026,'OASIS-11_26'!$E$2:$R$1556,6,FALSE)</f>
        <v>SCE</v>
      </c>
      <c r="K1026" t="str">
        <f>IF(ISERROR(VLOOKUP($A1026,'2021_NQC_List-11_13'!$A$2:$T$1532,4,FALSE)),"","NQC")</f>
        <v/>
      </c>
      <c r="L1026" s="3" t="str">
        <f>IF(ISERROR(VLOOKUP($A1026,'2021_NQC_List-11_13'!$A$2:$T$1532,4,FALSE)),"",VLOOKUP($A1026,'2021_NQC_List-11_13'!$A$2:$T$1532,18,FALSE))</f>
        <v/>
      </c>
      <c r="M1026">
        <f>IF($K1026="NQC",VLOOKUP($A1026,'2021_NQC_List-11_13'!$A$2:$T$1532,4,FALSE),0)</f>
        <v>0</v>
      </c>
      <c r="N1026">
        <f>IF($K1026="NQC",VLOOKUP($A1026,'2021_NQC_List-11_13'!$A$2:$T$1532,5,FALSE),0)</f>
        <v>0</v>
      </c>
      <c r="O1026">
        <f>IF($K1026="NQC",VLOOKUP($A1026,'2021_NQC_List-11_13'!$A$2:$T$1532,6,FALSE),0)</f>
        <v>0</v>
      </c>
      <c r="P1026">
        <f>IF($K1026="NQC",VLOOKUP($A1026,'2021_NQC_List-11_13'!$A$2:$T$1532,7,FALSE),0)</f>
        <v>0</v>
      </c>
      <c r="Q1026">
        <f>IF($K1026="NQC",VLOOKUP($A1026,'2021_NQC_List-11_13'!$A$2:$T$1532,8,FALSE),0)</f>
        <v>0</v>
      </c>
      <c r="R1026">
        <f>IF($K1026="NQC",VLOOKUP($A1026,'2021_NQC_List-11_13'!$A$2:$T$1532,9,FALSE),0)</f>
        <v>0</v>
      </c>
      <c r="S1026">
        <f>IF($K1026="NQC",VLOOKUP($A1026,'2021_NQC_List-11_13'!$A$2:$T$1532,10,FALSE),0)</f>
        <v>0</v>
      </c>
      <c r="T1026">
        <f>IF($K1026="NQC",VLOOKUP($A1026,'2021_NQC_List-11_13'!$A$2:$T$1532,11,FALSE),0)</f>
        <v>0</v>
      </c>
      <c r="U1026">
        <f>IF($K1026="NQC",VLOOKUP($A1026,'2021_NQC_List-11_13'!$A$2:$T$1532,12,FALSE),0)</f>
        <v>0</v>
      </c>
      <c r="V1026">
        <f>IF($K1026="NQC",VLOOKUP($A1026,'2021_NQC_List-11_13'!$A$2:$T$1532,13,FALSE),0)</f>
        <v>0</v>
      </c>
      <c r="W1026">
        <f>IF($K1026="NQC",VLOOKUP($A1026,'2021_NQC_List-11_13'!$A$2:$T$1532,14,FALSE),0)</f>
        <v>0</v>
      </c>
      <c r="X1026">
        <f>IF($K1026="NQC",VLOOKUP($A1026,'2021_NQC_List-11_13'!$A$2:$T$1532,15,FALSE),0)</f>
        <v>0</v>
      </c>
      <c r="Y1026" t="str">
        <f t="shared" ref="Y1026:Y1089" si="33">IF($G1026="Pumped Storage","Hydro-Pumped Storage",IF($G1026="Pump","Hydro-Pump",IF($F1026&lt;&gt;"Water","Non-Hydro",IF($H1026&gt;30,"Hydro-Large Hydro","Hydro-Small Hydro"))))</f>
        <v>Non-Hydro</v>
      </c>
      <c r="AA1026" t="s">
        <v>4341</v>
      </c>
    </row>
    <row r="1027" spans="1:28" x14ac:dyDescent="0.3">
      <c r="A1027" t="str">
        <f>'OASIS-11_26'!E1067</f>
        <v>OLINDA_2_LNDFL2</v>
      </c>
      <c r="B1027" t="str">
        <f>'OASIS-11_26'!G1067</f>
        <v>Brea Power II</v>
      </c>
      <c r="C1027" t="str">
        <f>VLOOKUP($A1027,'OASIS-11_26'!$E$2:$R$1556,2,FALSE)</f>
        <v>GEN</v>
      </c>
      <c r="D1027" s="1">
        <f>VLOOKUP($A1027,'OASIS-11_26'!$E$2:$R$1556,11,FALSE)</f>
        <v>41214</v>
      </c>
      <c r="E1027" s="3">
        <f t="shared" si="32"/>
        <v>2012</v>
      </c>
      <c r="F1027" t="str">
        <f>VLOOKUP($A1027,'OASIS-11_26'!$E$2:$R$1556,9,FALSE)</f>
        <v>BIOGAS</v>
      </c>
      <c r="G1027" t="str">
        <f>VLOOKUP($A1027,'OASIS-11_26'!$E$2:$R$1556,8,FALSE)</f>
        <v>COMBINED CYCLE</v>
      </c>
      <c r="H1027">
        <f>VLOOKUP($A1027,'OASIS-11_26'!$E$2:$R$1556,4,FALSE)</f>
        <v>28.1</v>
      </c>
      <c r="I1027">
        <f>VLOOKUP($A1027,'OASIS-11_26'!$E$2:$R$1556,5,FALSE)</f>
        <v>35.700000000000003</v>
      </c>
      <c r="J1027" t="str">
        <f>VLOOKUP($A1027,'OASIS-11_26'!$E$2:$R$1556,6,FALSE)</f>
        <v>SCE</v>
      </c>
      <c r="K1027" t="str">
        <f>IF(ISERROR(VLOOKUP($A1027,'2021_NQC_List-11_13'!$A$2:$T$1532,4,FALSE)),"","NQC")</f>
        <v>NQC</v>
      </c>
      <c r="L1027" s="3" t="str">
        <f>IF(ISERROR(VLOOKUP($A1027,'2021_NQC_List-11_13'!$A$2:$T$1532,4,FALSE)),"",VLOOKUP($A1027,'2021_NQC_List-11_13'!$A$2:$T$1532,18,FALSE))</f>
        <v>FC</v>
      </c>
      <c r="M1027">
        <f>IF($K1027="NQC",VLOOKUP($A1027,'2021_NQC_List-11_13'!$A$2:$T$1532,4,FALSE),0)</f>
        <v>25.84</v>
      </c>
      <c r="N1027">
        <f>IF($K1027="NQC",VLOOKUP($A1027,'2021_NQC_List-11_13'!$A$2:$T$1532,5,FALSE),0)</f>
        <v>25.97</v>
      </c>
      <c r="O1027">
        <f>IF($K1027="NQC",VLOOKUP($A1027,'2021_NQC_List-11_13'!$A$2:$T$1532,6,FALSE),0)</f>
        <v>25.82</v>
      </c>
      <c r="P1027">
        <f>IF($K1027="NQC",VLOOKUP($A1027,'2021_NQC_List-11_13'!$A$2:$T$1532,7,FALSE),0)</f>
        <v>22.95</v>
      </c>
      <c r="Q1027">
        <f>IF($K1027="NQC",VLOOKUP($A1027,'2021_NQC_List-11_13'!$A$2:$T$1532,8,FALSE),0)</f>
        <v>23.86</v>
      </c>
      <c r="R1027">
        <f>IF($K1027="NQC",VLOOKUP($A1027,'2021_NQC_List-11_13'!$A$2:$T$1532,9,FALSE),0)</f>
        <v>22.31</v>
      </c>
      <c r="S1027">
        <f>IF($K1027="NQC",VLOOKUP($A1027,'2021_NQC_List-11_13'!$A$2:$T$1532,10,FALSE),0)</f>
        <v>23.46</v>
      </c>
      <c r="T1027">
        <f>IF($K1027="NQC",VLOOKUP($A1027,'2021_NQC_List-11_13'!$A$2:$T$1532,11,FALSE),0)</f>
        <v>24.58</v>
      </c>
      <c r="U1027">
        <f>IF($K1027="NQC",VLOOKUP($A1027,'2021_NQC_List-11_13'!$A$2:$T$1532,12,FALSE),0)</f>
        <v>24.58</v>
      </c>
      <c r="V1027">
        <f>IF($K1027="NQC",VLOOKUP($A1027,'2021_NQC_List-11_13'!$A$2:$T$1532,13,FALSE),0)</f>
        <v>24.04</v>
      </c>
      <c r="W1027">
        <f>IF($K1027="NQC",VLOOKUP($A1027,'2021_NQC_List-11_13'!$A$2:$T$1532,14,FALSE),0)</f>
        <v>25.72</v>
      </c>
      <c r="X1027">
        <f>IF($K1027="NQC",VLOOKUP($A1027,'2021_NQC_List-11_13'!$A$2:$T$1532,15,FALSE),0)</f>
        <v>26.14</v>
      </c>
      <c r="Y1027" t="str">
        <f t="shared" si="33"/>
        <v>Non-Hydro</v>
      </c>
      <c r="AA1027" t="s">
        <v>4341</v>
      </c>
    </row>
    <row r="1028" spans="1:28" x14ac:dyDescent="0.3">
      <c r="A1028" t="str">
        <f>'OASIS-11_26'!E1069</f>
        <v>LAPLMA_2_UNIT 2</v>
      </c>
      <c r="B1028" t="str">
        <f>'OASIS-11_26'!G1069</f>
        <v>La Paloma Generating Plant Unit #2</v>
      </c>
      <c r="C1028" t="str">
        <f>VLOOKUP($A1028,'OASIS-11_26'!$E$2:$R$1556,2,FALSE)</f>
        <v>GEN</v>
      </c>
      <c r="D1028" s="1">
        <f>VLOOKUP($A1028,'OASIS-11_26'!$E$2:$R$1556,11,FALSE)</f>
        <v>37685</v>
      </c>
      <c r="E1028" s="3">
        <f t="shared" si="32"/>
        <v>2003</v>
      </c>
      <c r="F1028" t="str">
        <f>VLOOKUP($A1028,'OASIS-11_26'!$E$2:$R$1556,9,FALSE)</f>
        <v>NATURAL GAS</v>
      </c>
      <c r="G1028" t="str">
        <f>VLOOKUP($A1028,'OASIS-11_26'!$E$2:$R$1556,8,FALSE)</f>
        <v>COMBINED CYCLE</v>
      </c>
      <c r="H1028">
        <f>VLOOKUP($A1028,'OASIS-11_26'!$E$2:$R$1556,4,FALSE)</f>
        <v>266</v>
      </c>
      <c r="I1028">
        <f>VLOOKUP($A1028,'OASIS-11_26'!$E$2:$R$1556,5,FALSE)</f>
        <v>295</v>
      </c>
      <c r="J1028" t="str">
        <f>VLOOKUP($A1028,'OASIS-11_26'!$E$2:$R$1556,6,FALSE)</f>
        <v>PGAE</v>
      </c>
      <c r="K1028" t="str">
        <f>IF(ISERROR(VLOOKUP($A1028,'2021_NQC_List-11_13'!$A$2:$T$1532,4,FALSE)),"","NQC")</f>
        <v>NQC</v>
      </c>
      <c r="L1028" s="3" t="str">
        <f>IF(ISERROR(VLOOKUP($A1028,'2021_NQC_List-11_13'!$A$2:$T$1532,4,FALSE)),"",VLOOKUP($A1028,'2021_NQC_List-11_13'!$A$2:$T$1532,18,FALSE))</f>
        <v>FC</v>
      </c>
      <c r="M1028">
        <f>IF($K1028="NQC",VLOOKUP($A1028,'2021_NQC_List-11_13'!$A$2:$T$1532,4,FALSE),0)</f>
        <v>260.2</v>
      </c>
      <c r="N1028">
        <f>IF($K1028="NQC",VLOOKUP($A1028,'2021_NQC_List-11_13'!$A$2:$T$1532,5,FALSE),0)</f>
        <v>260.2</v>
      </c>
      <c r="O1028">
        <f>IF($K1028="NQC",VLOOKUP($A1028,'2021_NQC_List-11_13'!$A$2:$T$1532,6,FALSE),0)</f>
        <v>260.2</v>
      </c>
      <c r="P1028">
        <f>IF($K1028="NQC",VLOOKUP($A1028,'2021_NQC_List-11_13'!$A$2:$T$1532,7,FALSE),0)</f>
        <v>260.2</v>
      </c>
      <c r="Q1028">
        <f>IF($K1028="NQC",VLOOKUP($A1028,'2021_NQC_List-11_13'!$A$2:$T$1532,8,FALSE),0)</f>
        <v>260.2</v>
      </c>
      <c r="R1028">
        <f>IF($K1028="NQC",VLOOKUP($A1028,'2021_NQC_List-11_13'!$A$2:$T$1532,9,FALSE),0)</f>
        <v>260.2</v>
      </c>
      <c r="S1028">
        <f>IF($K1028="NQC",VLOOKUP($A1028,'2021_NQC_List-11_13'!$A$2:$T$1532,10,FALSE),0)</f>
        <v>260.2</v>
      </c>
      <c r="T1028">
        <f>IF($K1028="NQC",VLOOKUP($A1028,'2021_NQC_List-11_13'!$A$2:$T$1532,11,FALSE),0)</f>
        <v>260.2</v>
      </c>
      <c r="U1028">
        <f>IF($K1028="NQC",VLOOKUP($A1028,'2021_NQC_List-11_13'!$A$2:$T$1532,12,FALSE),0)</f>
        <v>260.2</v>
      </c>
      <c r="V1028">
        <f>IF($K1028="NQC",VLOOKUP($A1028,'2021_NQC_List-11_13'!$A$2:$T$1532,13,FALSE),0)</f>
        <v>260.2</v>
      </c>
      <c r="W1028">
        <f>IF($K1028="NQC",VLOOKUP($A1028,'2021_NQC_List-11_13'!$A$2:$T$1532,14,FALSE),0)</f>
        <v>260.2</v>
      </c>
      <c r="X1028">
        <f>IF($K1028="NQC",VLOOKUP($A1028,'2021_NQC_List-11_13'!$A$2:$T$1532,15,FALSE),0)</f>
        <v>260.2</v>
      </c>
      <c r="Y1028" t="str">
        <f t="shared" si="33"/>
        <v>Non-Hydro</v>
      </c>
      <c r="AA1028" t="s">
        <v>4341</v>
      </c>
    </row>
    <row r="1029" spans="1:28" x14ac:dyDescent="0.3">
      <c r="A1029" t="str">
        <f>'OASIS-11_26'!E1070</f>
        <v>POEPH_7_UNIT 2</v>
      </c>
      <c r="B1029" t="str">
        <f>'OASIS-11_26'!G1070</f>
        <v>POE HYDRO UNIT 2</v>
      </c>
      <c r="C1029" t="str">
        <f>VLOOKUP($A1029,'OASIS-11_26'!$E$2:$R$1556,2,FALSE)</f>
        <v>GEN</v>
      </c>
      <c r="D1029" s="1">
        <f>VLOOKUP($A1029,'OASIS-11_26'!$E$2:$R$1556,11,FALSE)</f>
        <v>21186</v>
      </c>
      <c r="E1029" s="3">
        <f t="shared" si="32"/>
        <v>1958</v>
      </c>
      <c r="F1029" t="str">
        <f>VLOOKUP($A1029,'OASIS-11_26'!$E$2:$R$1556,9,FALSE)</f>
        <v>WATER</v>
      </c>
      <c r="G1029" t="str">
        <f>VLOOKUP($A1029,'OASIS-11_26'!$E$2:$R$1556,8,FALSE)</f>
        <v>HYDRO</v>
      </c>
      <c r="H1029">
        <f>VLOOKUP($A1029,'OASIS-11_26'!$E$2:$R$1556,4,FALSE)</f>
        <v>68.5</v>
      </c>
      <c r="I1029">
        <f>VLOOKUP($A1029,'OASIS-11_26'!$E$2:$R$1556,5,FALSE)</f>
        <v>68.5</v>
      </c>
      <c r="J1029" t="str">
        <f>VLOOKUP($A1029,'OASIS-11_26'!$E$2:$R$1556,6,FALSE)</f>
        <v>PGAE</v>
      </c>
      <c r="K1029" t="str">
        <f>IF(ISERROR(VLOOKUP($A1029,'2021_NQC_List-11_13'!$A$2:$T$1532,4,FALSE)),"","NQC")</f>
        <v>NQC</v>
      </c>
      <c r="L1029" s="3" t="str">
        <f>IF(ISERROR(VLOOKUP($A1029,'2021_NQC_List-11_13'!$A$2:$T$1532,4,FALSE)),"",VLOOKUP($A1029,'2021_NQC_List-11_13'!$A$2:$T$1532,18,FALSE))</f>
        <v>FC</v>
      </c>
      <c r="M1029">
        <f>IF($K1029="NQC",VLOOKUP($A1029,'2021_NQC_List-11_13'!$A$2:$T$1532,4,FALSE),0)</f>
        <v>40</v>
      </c>
      <c r="N1029">
        <f>IF($K1029="NQC",VLOOKUP($A1029,'2021_NQC_List-11_13'!$A$2:$T$1532,5,FALSE),0)</f>
        <v>48</v>
      </c>
      <c r="O1029">
        <f>IF($K1029="NQC",VLOOKUP($A1029,'2021_NQC_List-11_13'!$A$2:$T$1532,6,FALSE),0)</f>
        <v>48</v>
      </c>
      <c r="P1029">
        <f>IF($K1029="NQC",VLOOKUP($A1029,'2021_NQC_List-11_13'!$A$2:$T$1532,7,FALSE),0)</f>
        <v>48</v>
      </c>
      <c r="Q1029">
        <f>IF($K1029="NQC",VLOOKUP($A1029,'2021_NQC_List-11_13'!$A$2:$T$1532,8,FALSE),0)</f>
        <v>48</v>
      </c>
      <c r="R1029">
        <f>IF($K1029="NQC",VLOOKUP($A1029,'2021_NQC_List-11_13'!$A$2:$T$1532,9,FALSE),0)</f>
        <v>40</v>
      </c>
      <c r="S1029">
        <f>IF($K1029="NQC",VLOOKUP($A1029,'2021_NQC_List-11_13'!$A$2:$T$1532,10,FALSE),0)</f>
        <v>44</v>
      </c>
      <c r="T1029">
        <f>IF($K1029="NQC",VLOOKUP($A1029,'2021_NQC_List-11_13'!$A$2:$T$1532,11,FALSE),0)</f>
        <v>45.9</v>
      </c>
      <c r="U1029">
        <f>IF($K1029="NQC",VLOOKUP($A1029,'2021_NQC_List-11_13'!$A$2:$T$1532,12,FALSE),0)</f>
        <v>44</v>
      </c>
      <c r="V1029">
        <f>IF($K1029="NQC",VLOOKUP($A1029,'2021_NQC_List-11_13'!$A$2:$T$1532,13,FALSE),0)</f>
        <v>20</v>
      </c>
      <c r="W1029">
        <f>IF($K1029="NQC",VLOOKUP($A1029,'2021_NQC_List-11_13'!$A$2:$T$1532,14,FALSE),0)</f>
        <v>6.4</v>
      </c>
      <c r="X1029">
        <f>IF($K1029="NQC",VLOOKUP($A1029,'2021_NQC_List-11_13'!$A$2:$T$1532,15,FALSE),0)</f>
        <v>1.6</v>
      </c>
      <c r="Y1029" t="str">
        <f t="shared" si="33"/>
        <v>Hydro-Large Hydro</v>
      </c>
      <c r="AA1029" t="s">
        <v>4341</v>
      </c>
    </row>
    <row r="1030" spans="1:28" x14ac:dyDescent="0.3">
      <c r="A1030" t="str">
        <f>'OASIS-11_26'!E1071</f>
        <v>BRDSLD_2_MTZUMA</v>
      </c>
      <c r="B1030" t="str">
        <f>'OASIS-11_26'!G1071</f>
        <v>FPL Energy Montezuma Wind</v>
      </c>
      <c r="C1030" t="str">
        <f>VLOOKUP($A1030,'OASIS-11_26'!$E$2:$R$1556,2,FALSE)</f>
        <v>GEN</v>
      </c>
      <c r="D1030" s="1">
        <f>VLOOKUP($A1030,'OASIS-11_26'!$E$2:$R$1556,11,FALSE)</f>
        <v>40568</v>
      </c>
      <c r="E1030" s="3">
        <f t="shared" si="32"/>
        <v>2011</v>
      </c>
      <c r="F1030" t="str">
        <f>VLOOKUP($A1030,'OASIS-11_26'!$E$2:$R$1556,9,FALSE)</f>
        <v>WIND</v>
      </c>
      <c r="G1030" t="str">
        <f>VLOOKUP($A1030,'OASIS-11_26'!$E$2:$R$1556,8,FALSE)</f>
        <v>WIND</v>
      </c>
      <c r="H1030">
        <f>VLOOKUP($A1030,'OASIS-11_26'!$E$2:$R$1556,4,FALSE)</f>
        <v>36.799999999999997</v>
      </c>
      <c r="I1030">
        <f>VLOOKUP($A1030,'OASIS-11_26'!$E$2:$R$1556,5,FALSE)</f>
        <v>38</v>
      </c>
      <c r="J1030" t="str">
        <f>VLOOKUP($A1030,'OASIS-11_26'!$E$2:$R$1556,6,FALSE)</f>
        <v>PGAE</v>
      </c>
      <c r="K1030" t="str">
        <f>IF(ISERROR(VLOOKUP($A1030,'2021_NQC_List-11_13'!$A$2:$T$1532,4,FALSE)),"","NQC")</f>
        <v>NQC</v>
      </c>
      <c r="L1030" s="3" t="str">
        <f>IF(ISERROR(VLOOKUP($A1030,'2021_NQC_List-11_13'!$A$2:$T$1532,4,FALSE)),"",VLOOKUP($A1030,'2021_NQC_List-11_13'!$A$2:$T$1532,18,FALSE))</f>
        <v>FC</v>
      </c>
      <c r="M1030">
        <f>IF($K1030="NQC",VLOOKUP($A1030,'2021_NQC_List-11_13'!$A$2:$T$1532,4,FALSE),0)</f>
        <v>5.15</v>
      </c>
      <c r="N1030">
        <f>IF($K1030="NQC",VLOOKUP($A1030,'2021_NQC_List-11_13'!$A$2:$T$1532,5,FALSE),0)</f>
        <v>4.42</v>
      </c>
      <c r="O1030">
        <f>IF($K1030="NQC",VLOOKUP($A1030,'2021_NQC_List-11_13'!$A$2:$T$1532,6,FALSE),0)</f>
        <v>10.3</v>
      </c>
      <c r="P1030">
        <f>IF($K1030="NQC",VLOOKUP($A1030,'2021_NQC_List-11_13'!$A$2:$T$1532,7,FALSE),0)</f>
        <v>9.1999999999999993</v>
      </c>
      <c r="Q1030">
        <f>IF($K1030="NQC",VLOOKUP($A1030,'2021_NQC_List-11_13'!$A$2:$T$1532,8,FALSE),0)</f>
        <v>9.1999999999999993</v>
      </c>
      <c r="R1030">
        <f>IF($K1030="NQC",VLOOKUP($A1030,'2021_NQC_List-11_13'!$A$2:$T$1532,9,FALSE),0)</f>
        <v>12.14</v>
      </c>
      <c r="S1030">
        <f>IF($K1030="NQC",VLOOKUP($A1030,'2021_NQC_List-11_13'!$A$2:$T$1532,10,FALSE),0)</f>
        <v>8.4600000000000009</v>
      </c>
      <c r="T1030">
        <f>IF($K1030="NQC",VLOOKUP($A1030,'2021_NQC_List-11_13'!$A$2:$T$1532,11,FALSE),0)</f>
        <v>7.73</v>
      </c>
      <c r="U1030">
        <f>IF($K1030="NQC",VLOOKUP($A1030,'2021_NQC_List-11_13'!$A$2:$T$1532,12,FALSE),0)</f>
        <v>5.52</v>
      </c>
      <c r="V1030">
        <f>IF($K1030="NQC",VLOOKUP($A1030,'2021_NQC_List-11_13'!$A$2:$T$1532,13,FALSE),0)</f>
        <v>2.94</v>
      </c>
      <c r="W1030">
        <f>IF($K1030="NQC",VLOOKUP($A1030,'2021_NQC_List-11_13'!$A$2:$T$1532,14,FALSE),0)</f>
        <v>4.42</v>
      </c>
      <c r="X1030">
        <f>IF($K1030="NQC",VLOOKUP($A1030,'2021_NQC_List-11_13'!$A$2:$T$1532,15,FALSE),0)</f>
        <v>4.78</v>
      </c>
      <c r="Y1030" t="str">
        <f t="shared" si="33"/>
        <v>Non-Hydro</v>
      </c>
      <c r="AA1030" t="s">
        <v>4341</v>
      </c>
    </row>
    <row r="1031" spans="1:28" x14ac:dyDescent="0.3">
      <c r="A1031" t="str">
        <f>'OASIS-11_26'!E1072</f>
        <v>CORCAN_1_SOLAR2</v>
      </c>
      <c r="B1031" t="str">
        <f>'OASIS-11_26'!G1072</f>
        <v>Corcoran City</v>
      </c>
      <c r="C1031" t="str">
        <f>VLOOKUP($A1031,'OASIS-11_26'!$E$2:$R$1556,2,FALSE)</f>
        <v>GEN</v>
      </c>
      <c r="D1031" s="1">
        <f>VLOOKUP($A1031,'OASIS-11_26'!$E$2:$R$1556,11,FALSE)</f>
        <v>42147</v>
      </c>
      <c r="E1031" s="3">
        <f t="shared" si="32"/>
        <v>2015</v>
      </c>
      <c r="F1031" t="str">
        <f>VLOOKUP($A1031,'OASIS-11_26'!$E$2:$R$1556,9,FALSE)</f>
        <v>SUN</v>
      </c>
      <c r="G1031" t="str">
        <f>VLOOKUP($A1031,'OASIS-11_26'!$E$2:$R$1556,8,FALSE)</f>
        <v>PHOTO VOLTAIC</v>
      </c>
      <c r="H1031">
        <f>VLOOKUP($A1031,'OASIS-11_26'!$E$2:$R$1556,4,FALSE)</f>
        <v>11</v>
      </c>
      <c r="I1031">
        <f>VLOOKUP($A1031,'OASIS-11_26'!$E$2:$R$1556,5,FALSE)</f>
        <v>12</v>
      </c>
      <c r="J1031" t="str">
        <f>VLOOKUP($A1031,'OASIS-11_26'!$E$2:$R$1556,6,FALSE)</f>
        <v>PGAE</v>
      </c>
      <c r="K1031" t="str">
        <f>IF(ISERROR(VLOOKUP($A1031,'2021_NQC_List-11_13'!$A$2:$T$1532,4,FALSE)),"","NQC")</f>
        <v>NQC</v>
      </c>
      <c r="L1031" s="3" t="str">
        <f>IF(ISERROR(VLOOKUP($A1031,'2021_NQC_List-11_13'!$A$2:$T$1532,4,FALSE)),"",VLOOKUP($A1031,'2021_NQC_List-11_13'!$A$2:$T$1532,18,FALSE))</f>
        <v>FC</v>
      </c>
      <c r="M1031">
        <f>IF($K1031="NQC",VLOOKUP($A1031,'2021_NQC_List-11_13'!$A$2:$T$1532,4,FALSE),0)</f>
        <v>0.44</v>
      </c>
      <c r="N1031">
        <f>IF($K1031="NQC",VLOOKUP($A1031,'2021_NQC_List-11_13'!$A$2:$T$1532,5,FALSE),0)</f>
        <v>0.33</v>
      </c>
      <c r="O1031">
        <f>IF($K1031="NQC",VLOOKUP($A1031,'2021_NQC_List-11_13'!$A$2:$T$1532,6,FALSE),0)</f>
        <v>1.98</v>
      </c>
      <c r="P1031">
        <f>IF($K1031="NQC",VLOOKUP($A1031,'2021_NQC_List-11_13'!$A$2:$T$1532,7,FALSE),0)</f>
        <v>1.65</v>
      </c>
      <c r="Q1031">
        <f>IF($K1031="NQC",VLOOKUP($A1031,'2021_NQC_List-11_13'!$A$2:$T$1532,8,FALSE),0)</f>
        <v>1.76</v>
      </c>
      <c r="R1031">
        <f>IF($K1031="NQC",VLOOKUP($A1031,'2021_NQC_List-11_13'!$A$2:$T$1532,9,FALSE),0)</f>
        <v>3.41</v>
      </c>
      <c r="S1031">
        <f>IF($K1031="NQC",VLOOKUP($A1031,'2021_NQC_List-11_13'!$A$2:$T$1532,10,FALSE),0)</f>
        <v>4.29</v>
      </c>
      <c r="T1031">
        <f>IF($K1031="NQC",VLOOKUP($A1031,'2021_NQC_List-11_13'!$A$2:$T$1532,11,FALSE),0)</f>
        <v>2.97</v>
      </c>
      <c r="U1031">
        <f>IF($K1031="NQC",VLOOKUP($A1031,'2021_NQC_List-11_13'!$A$2:$T$1532,12,FALSE),0)</f>
        <v>1.54</v>
      </c>
      <c r="V1031">
        <f>IF($K1031="NQC",VLOOKUP($A1031,'2021_NQC_List-11_13'!$A$2:$T$1532,13,FALSE),0)</f>
        <v>0.22</v>
      </c>
      <c r="W1031">
        <f>IF($K1031="NQC",VLOOKUP($A1031,'2021_NQC_List-11_13'!$A$2:$T$1532,14,FALSE),0)</f>
        <v>0.22</v>
      </c>
      <c r="X1031">
        <f>IF($K1031="NQC",VLOOKUP($A1031,'2021_NQC_List-11_13'!$A$2:$T$1532,15,FALSE),0)</f>
        <v>0</v>
      </c>
      <c r="Y1031" t="str">
        <f t="shared" si="33"/>
        <v>Non-Hydro</v>
      </c>
      <c r="AA1031" t="s">
        <v>4341</v>
      </c>
    </row>
    <row r="1032" spans="1:28" x14ac:dyDescent="0.3">
      <c r="A1032" t="str">
        <f>'OASIS-11_26'!E1073</f>
        <v>MAGUND_1_BKISR1</v>
      </c>
      <c r="B1032" t="str">
        <f>'OASIS-11_26'!G1073</f>
        <v>Bakersfield Industrial 1</v>
      </c>
      <c r="C1032" t="str">
        <f>VLOOKUP($A1032,'OASIS-11_26'!$E$2:$R$1556,2,FALSE)</f>
        <v>GEN</v>
      </c>
      <c r="D1032" s="1">
        <f>VLOOKUP($A1032,'OASIS-11_26'!$E$2:$R$1556,11,FALSE)</f>
        <v>43096</v>
      </c>
      <c r="E1032" s="3">
        <f t="shared" si="32"/>
        <v>2017</v>
      </c>
      <c r="F1032" t="str">
        <f>VLOOKUP($A1032,'OASIS-11_26'!$E$2:$R$1556,9,FALSE)</f>
        <v>SUN</v>
      </c>
      <c r="G1032" t="str">
        <f>VLOOKUP($A1032,'OASIS-11_26'!$E$2:$R$1556,8,FALSE)</f>
        <v>PHOTO VOLTAIC</v>
      </c>
      <c r="H1032">
        <f>VLOOKUP($A1032,'OASIS-11_26'!$E$2:$R$1556,4,FALSE)</f>
        <v>1</v>
      </c>
      <c r="I1032">
        <f>VLOOKUP($A1032,'OASIS-11_26'!$E$2:$R$1556,5,FALSE)</f>
        <v>1</v>
      </c>
      <c r="J1032" t="str">
        <f>VLOOKUP($A1032,'OASIS-11_26'!$E$2:$R$1556,6,FALSE)</f>
        <v>PGAE</v>
      </c>
      <c r="K1032" t="str">
        <f>IF(ISERROR(VLOOKUP($A1032,'2021_NQC_List-11_13'!$A$2:$T$1532,4,FALSE)),"","NQC")</f>
        <v>NQC</v>
      </c>
      <c r="L1032" s="3" t="str">
        <f>IF(ISERROR(VLOOKUP($A1032,'2021_NQC_List-11_13'!$A$2:$T$1532,4,FALSE)),"",VLOOKUP($A1032,'2021_NQC_List-11_13'!$A$2:$T$1532,18,FALSE))</f>
        <v>FC</v>
      </c>
      <c r="M1032">
        <f>IF($K1032="NQC",VLOOKUP($A1032,'2021_NQC_List-11_13'!$A$2:$T$1532,4,FALSE),0)</f>
        <v>0.04</v>
      </c>
      <c r="N1032">
        <f>IF($K1032="NQC",VLOOKUP($A1032,'2021_NQC_List-11_13'!$A$2:$T$1532,5,FALSE),0)</f>
        <v>0.03</v>
      </c>
      <c r="O1032">
        <f>IF($K1032="NQC",VLOOKUP($A1032,'2021_NQC_List-11_13'!$A$2:$T$1532,6,FALSE),0)</f>
        <v>0.18</v>
      </c>
      <c r="P1032">
        <f>IF($K1032="NQC",VLOOKUP($A1032,'2021_NQC_List-11_13'!$A$2:$T$1532,7,FALSE),0)</f>
        <v>0.15</v>
      </c>
      <c r="Q1032">
        <f>IF($K1032="NQC",VLOOKUP($A1032,'2021_NQC_List-11_13'!$A$2:$T$1532,8,FALSE),0)</f>
        <v>0.16</v>
      </c>
      <c r="R1032">
        <f>IF($K1032="NQC",VLOOKUP($A1032,'2021_NQC_List-11_13'!$A$2:$T$1532,9,FALSE),0)</f>
        <v>0.31</v>
      </c>
      <c r="S1032">
        <f>IF($K1032="NQC",VLOOKUP($A1032,'2021_NQC_List-11_13'!$A$2:$T$1532,10,FALSE),0)</f>
        <v>0.39</v>
      </c>
      <c r="T1032">
        <f>IF($K1032="NQC",VLOOKUP($A1032,'2021_NQC_List-11_13'!$A$2:$T$1532,11,FALSE),0)</f>
        <v>0.27</v>
      </c>
      <c r="U1032">
        <f>IF($K1032="NQC",VLOOKUP($A1032,'2021_NQC_List-11_13'!$A$2:$T$1532,12,FALSE),0)</f>
        <v>0.14000000000000001</v>
      </c>
      <c r="V1032">
        <f>IF($K1032="NQC",VLOOKUP($A1032,'2021_NQC_List-11_13'!$A$2:$T$1532,13,FALSE),0)</f>
        <v>0.02</v>
      </c>
      <c r="W1032">
        <f>IF($K1032="NQC",VLOOKUP($A1032,'2021_NQC_List-11_13'!$A$2:$T$1532,14,FALSE),0)</f>
        <v>0.02</v>
      </c>
      <c r="X1032">
        <f>IF($K1032="NQC",VLOOKUP($A1032,'2021_NQC_List-11_13'!$A$2:$T$1532,15,FALSE),0)</f>
        <v>0</v>
      </c>
      <c r="Y1032" t="str">
        <f t="shared" si="33"/>
        <v>Non-Hydro</v>
      </c>
      <c r="AA1032" t="s">
        <v>4341</v>
      </c>
    </row>
    <row r="1033" spans="1:28" x14ac:dyDescent="0.3">
      <c r="A1033" t="str">
        <f>'OASIS-11_26'!E1074</f>
        <v>MSOLAR_2_SOLAR2</v>
      </c>
      <c r="B1033" t="str">
        <f>'OASIS-11_26'!G1074</f>
        <v>Mesquite Solar 2</v>
      </c>
      <c r="C1033" t="str">
        <f>VLOOKUP($A1033,'OASIS-11_26'!$E$2:$R$1556,2,FALSE)</f>
        <v>GEN</v>
      </c>
      <c r="D1033" s="1">
        <f>VLOOKUP($A1033,'OASIS-11_26'!$E$2:$R$1556,11,FALSE)</f>
        <v>43020</v>
      </c>
      <c r="E1033" s="3">
        <f t="shared" si="32"/>
        <v>2017</v>
      </c>
      <c r="F1033" t="str">
        <f>VLOOKUP($A1033,'OASIS-11_26'!$E$2:$R$1556,9,FALSE)</f>
        <v>SUN</v>
      </c>
      <c r="G1033" t="str">
        <f>VLOOKUP($A1033,'OASIS-11_26'!$E$2:$R$1556,8,FALSE)</f>
        <v>PHOTO VOLTAIC</v>
      </c>
      <c r="H1033">
        <f>VLOOKUP($A1033,'OASIS-11_26'!$E$2:$R$1556,4,FALSE)</f>
        <v>100.81</v>
      </c>
      <c r="I1033">
        <f>VLOOKUP($A1033,'OASIS-11_26'!$E$2:$R$1556,5,FALSE)</f>
        <v>165</v>
      </c>
      <c r="J1033" t="str">
        <f>VLOOKUP($A1033,'OASIS-11_26'!$E$2:$R$1556,6,FALSE)</f>
        <v>SDGE</v>
      </c>
      <c r="K1033" t="str">
        <f>IF(ISERROR(VLOOKUP($A1033,'2021_NQC_List-11_13'!$A$2:$T$1532,4,FALSE)),"","NQC")</f>
        <v>NQC</v>
      </c>
      <c r="L1033" s="3" t="str">
        <f>IF(ISERROR(VLOOKUP($A1033,'2021_NQC_List-11_13'!$A$2:$T$1532,4,FALSE)),"",VLOOKUP($A1033,'2021_NQC_List-11_13'!$A$2:$T$1532,18,FALSE))</f>
        <v>ID</v>
      </c>
      <c r="M1033">
        <f>IF($K1033="NQC",VLOOKUP($A1033,'2021_NQC_List-11_13'!$A$2:$T$1532,4,FALSE),0)</f>
        <v>4.03</v>
      </c>
      <c r="N1033">
        <f>IF($K1033="NQC",VLOOKUP($A1033,'2021_NQC_List-11_13'!$A$2:$T$1532,5,FALSE),0)</f>
        <v>3.02</v>
      </c>
      <c r="O1033">
        <f>IF($K1033="NQC",VLOOKUP($A1033,'2021_NQC_List-11_13'!$A$2:$T$1532,6,FALSE),0)</f>
        <v>18.149999999999999</v>
      </c>
      <c r="P1033">
        <f>IF($K1033="NQC",VLOOKUP($A1033,'2021_NQC_List-11_13'!$A$2:$T$1532,7,FALSE),0)</f>
        <v>15.12</v>
      </c>
      <c r="Q1033">
        <f>IF($K1033="NQC",VLOOKUP($A1033,'2021_NQC_List-11_13'!$A$2:$T$1532,8,FALSE),0)</f>
        <v>16.13</v>
      </c>
      <c r="R1033">
        <f>IF($K1033="NQC",VLOOKUP($A1033,'2021_NQC_List-11_13'!$A$2:$T$1532,9,FALSE),0)</f>
        <v>31.25</v>
      </c>
      <c r="S1033">
        <f>IF($K1033="NQC",VLOOKUP($A1033,'2021_NQC_List-11_13'!$A$2:$T$1532,10,FALSE),0)</f>
        <v>39.32</v>
      </c>
      <c r="T1033">
        <f>IF($K1033="NQC",VLOOKUP($A1033,'2021_NQC_List-11_13'!$A$2:$T$1532,11,FALSE),0)</f>
        <v>27.22</v>
      </c>
      <c r="U1033">
        <f>IF($K1033="NQC",VLOOKUP($A1033,'2021_NQC_List-11_13'!$A$2:$T$1532,12,FALSE),0)</f>
        <v>14.11</v>
      </c>
      <c r="V1033">
        <f>IF($K1033="NQC",VLOOKUP($A1033,'2021_NQC_List-11_13'!$A$2:$T$1532,13,FALSE),0)</f>
        <v>2.02</v>
      </c>
      <c r="W1033">
        <f>IF($K1033="NQC",VLOOKUP($A1033,'2021_NQC_List-11_13'!$A$2:$T$1532,14,FALSE),0)</f>
        <v>2.02</v>
      </c>
      <c r="X1033">
        <f>IF($K1033="NQC",VLOOKUP($A1033,'2021_NQC_List-11_13'!$A$2:$T$1532,15,FALSE),0)</f>
        <v>0</v>
      </c>
      <c r="Y1033" t="str">
        <f t="shared" si="33"/>
        <v>Non-Hydro</v>
      </c>
      <c r="AA1033" t="s">
        <v>4341</v>
      </c>
    </row>
    <row r="1034" spans="1:28" x14ac:dyDescent="0.3">
      <c r="A1034" t="str">
        <f>'OASIS-11_26'!E1075</f>
        <v>KEKAWK_6_UNIT</v>
      </c>
      <c r="B1034" t="str">
        <f>'OASIS-11_26'!G1075</f>
        <v>STS HYDROPOWER LTD. (KEKAWAKA)</v>
      </c>
      <c r="C1034" t="str">
        <f>VLOOKUP($A1034,'OASIS-11_26'!$E$2:$R$1556,2,FALSE)</f>
        <v>GEN</v>
      </c>
      <c r="D1034" s="1">
        <f>VLOOKUP($A1034,'OASIS-11_26'!$E$2:$R$1556,11,FALSE)</f>
        <v>32869</v>
      </c>
      <c r="E1034" s="3">
        <f t="shared" si="32"/>
        <v>1989</v>
      </c>
      <c r="F1034" t="str">
        <f>VLOOKUP($A1034,'OASIS-11_26'!$E$2:$R$1556,9,FALSE)</f>
        <v>WATER</v>
      </c>
      <c r="G1034" t="str">
        <f>VLOOKUP($A1034,'OASIS-11_26'!$E$2:$R$1556,8,FALSE)</f>
        <v>HYDRO</v>
      </c>
      <c r="H1034">
        <f>VLOOKUP($A1034,'OASIS-11_26'!$E$2:$R$1556,4,FALSE)</f>
        <v>5.5</v>
      </c>
      <c r="I1034">
        <f>VLOOKUP($A1034,'OASIS-11_26'!$E$2:$R$1556,5,FALSE)</f>
        <v>6</v>
      </c>
      <c r="J1034" t="str">
        <f>VLOOKUP($A1034,'OASIS-11_26'!$E$2:$R$1556,6,FALSE)</f>
        <v>PGAE</v>
      </c>
      <c r="K1034" t="str">
        <f>IF(ISERROR(VLOOKUP($A1034,'2021_NQC_List-11_13'!$A$2:$T$1532,4,FALSE)),"","NQC")</f>
        <v>NQC</v>
      </c>
      <c r="L1034" s="3" t="str">
        <f>IF(ISERROR(VLOOKUP($A1034,'2021_NQC_List-11_13'!$A$2:$T$1532,4,FALSE)),"",VLOOKUP($A1034,'2021_NQC_List-11_13'!$A$2:$T$1532,18,FALSE))</f>
        <v>FC</v>
      </c>
      <c r="M1034">
        <f>IF($K1034="NQC",VLOOKUP($A1034,'2021_NQC_List-11_13'!$A$2:$T$1532,4,FALSE),0)</f>
        <v>2.17</v>
      </c>
      <c r="N1034">
        <f>IF($K1034="NQC",VLOOKUP($A1034,'2021_NQC_List-11_13'!$A$2:$T$1532,5,FALSE),0)</f>
        <v>1.64</v>
      </c>
      <c r="O1034">
        <f>IF($K1034="NQC",VLOOKUP($A1034,'2021_NQC_List-11_13'!$A$2:$T$1532,6,FALSE),0)</f>
        <v>2.83</v>
      </c>
      <c r="P1034">
        <f>IF($K1034="NQC",VLOOKUP($A1034,'2021_NQC_List-11_13'!$A$2:$T$1532,7,FALSE),0)</f>
        <v>2.38</v>
      </c>
      <c r="Q1034">
        <f>IF($K1034="NQC",VLOOKUP($A1034,'2021_NQC_List-11_13'!$A$2:$T$1532,8,FALSE),0)</f>
        <v>0.33</v>
      </c>
      <c r="R1034">
        <f>IF($K1034="NQC",VLOOKUP($A1034,'2021_NQC_List-11_13'!$A$2:$T$1532,9,FALSE),0)</f>
        <v>0</v>
      </c>
      <c r="S1034">
        <f>IF($K1034="NQC",VLOOKUP($A1034,'2021_NQC_List-11_13'!$A$2:$T$1532,10,FALSE),0)</f>
        <v>0</v>
      </c>
      <c r="T1034">
        <f>IF($K1034="NQC",VLOOKUP($A1034,'2021_NQC_List-11_13'!$A$2:$T$1532,11,FALSE),0)</f>
        <v>0</v>
      </c>
      <c r="U1034">
        <f>IF($K1034="NQC",VLOOKUP($A1034,'2021_NQC_List-11_13'!$A$2:$T$1532,12,FALSE),0)</f>
        <v>0</v>
      </c>
      <c r="V1034">
        <f>IF($K1034="NQC",VLOOKUP($A1034,'2021_NQC_List-11_13'!$A$2:$T$1532,13,FALSE),0)</f>
        <v>0</v>
      </c>
      <c r="W1034">
        <f>IF($K1034="NQC",VLOOKUP($A1034,'2021_NQC_List-11_13'!$A$2:$T$1532,14,FALSE),0)</f>
        <v>0.04</v>
      </c>
      <c r="X1034">
        <f>IF($K1034="NQC",VLOOKUP($A1034,'2021_NQC_List-11_13'!$A$2:$T$1532,15,FALSE),0)</f>
        <v>0.06</v>
      </c>
      <c r="Y1034" t="str">
        <f t="shared" si="33"/>
        <v>Hydro-Small Hydro</v>
      </c>
      <c r="AA1034" t="s">
        <v>4341</v>
      </c>
    </row>
    <row r="1035" spans="1:28" x14ac:dyDescent="0.3">
      <c r="A1035" t="str">
        <f>'OASIS-11_26'!E1076</f>
        <v>LTBEAR_1_LB4SR4</v>
      </c>
      <c r="B1035" t="str">
        <f>'OASIS-11_26'!G1076</f>
        <v>Little Bear 4</v>
      </c>
      <c r="C1035" t="str">
        <f>VLOOKUP($A1035,'OASIS-11_26'!$E$2:$R$1556,2,FALSE)</f>
        <v>GEN</v>
      </c>
      <c r="D1035" s="1">
        <f>VLOOKUP($A1035,'OASIS-11_26'!$E$2:$R$1556,11,FALSE)</f>
        <v>0</v>
      </c>
      <c r="E1035" s="3" t="str">
        <f t="shared" si="32"/>
        <v/>
      </c>
      <c r="F1035" t="str">
        <f>VLOOKUP($A1035,'OASIS-11_26'!$E$2:$R$1556,9,FALSE)</f>
        <v>SUN</v>
      </c>
      <c r="G1035" t="str">
        <f>VLOOKUP($A1035,'OASIS-11_26'!$E$2:$R$1556,8,FALSE)</f>
        <v>PHOTO VOLTAIC</v>
      </c>
      <c r="H1035">
        <f>VLOOKUP($A1035,'OASIS-11_26'!$E$2:$R$1556,4,FALSE)</f>
        <v>50</v>
      </c>
      <c r="I1035">
        <f>VLOOKUP($A1035,'OASIS-11_26'!$E$2:$R$1556,5,FALSE)</f>
        <v>50</v>
      </c>
      <c r="J1035" t="str">
        <f>VLOOKUP($A1035,'OASIS-11_26'!$E$2:$R$1556,6,FALSE)</f>
        <v>PGAE</v>
      </c>
      <c r="K1035" t="str">
        <f>IF(ISERROR(VLOOKUP($A1035,'2021_NQC_List-11_13'!$A$2:$T$1532,4,FALSE)),"","NQC")</f>
        <v/>
      </c>
      <c r="L1035" s="3" t="str">
        <f>IF(ISERROR(VLOOKUP($A1035,'2021_NQC_List-11_13'!$A$2:$T$1532,4,FALSE)),"",VLOOKUP($A1035,'2021_NQC_List-11_13'!$A$2:$T$1532,18,FALSE))</f>
        <v/>
      </c>
      <c r="M1035">
        <f>IF($K1035="NQC",VLOOKUP($A1035,'2021_NQC_List-11_13'!$A$2:$T$1532,4,FALSE),0)</f>
        <v>0</v>
      </c>
      <c r="N1035">
        <f>IF($K1035="NQC",VLOOKUP($A1035,'2021_NQC_List-11_13'!$A$2:$T$1532,5,FALSE),0)</f>
        <v>0</v>
      </c>
      <c r="O1035">
        <f>IF($K1035="NQC",VLOOKUP($A1035,'2021_NQC_List-11_13'!$A$2:$T$1532,6,FALSE),0)</f>
        <v>0</v>
      </c>
      <c r="P1035">
        <f>IF($K1035="NQC",VLOOKUP($A1035,'2021_NQC_List-11_13'!$A$2:$T$1532,7,FALSE),0)</f>
        <v>0</v>
      </c>
      <c r="Q1035">
        <f>IF($K1035="NQC",VLOOKUP($A1035,'2021_NQC_List-11_13'!$A$2:$T$1532,8,FALSE),0)</f>
        <v>0</v>
      </c>
      <c r="R1035">
        <f>IF($K1035="NQC",VLOOKUP($A1035,'2021_NQC_List-11_13'!$A$2:$T$1532,9,FALSE),0)</f>
        <v>0</v>
      </c>
      <c r="S1035">
        <f>IF($K1035="NQC",VLOOKUP($A1035,'2021_NQC_List-11_13'!$A$2:$T$1532,10,FALSE),0)</f>
        <v>0</v>
      </c>
      <c r="T1035">
        <f>IF($K1035="NQC",VLOOKUP($A1035,'2021_NQC_List-11_13'!$A$2:$T$1532,11,FALSE),0)</f>
        <v>0</v>
      </c>
      <c r="U1035">
        <f>IF($K1035="NQC",VLOOKUP($A1035,'2021_NQC_List-11_13'!$A$2:$T$1532,12,FALSE),0)</f>
        <v>0</v>
      </c>
      <c r="V1035">
        <f>IF($K1035="NQC",VLOOKUP($A1035,'2021_NQC_List-11_13'!$A$2:$T$1532,13,FALSE),0)</f>
        <v>0</v>
      </c>
      <c r="W1035">
        <f>IF($K1035="NQC",VLOOKUP($A1035,'2021_NQC_List-11_13'!$A$2:$T$1532,14,FALSE),0)</f>
        <v>0</v>
      </c>
      <c r="X1035">
        <f>IF($K1035="NQC",VLOOKUP($A1035,'2021_NQC_List-11_13'!$A$2:$T$1532,15,FALSE),0)</f>
        <v>0</v>
      </c>
      <c r="Y1035" t="str">
        <f t="shared" si="33"/>
        <v>Non-Hydro</v>
      </c>
      <c r="AA1035" t="s">
        <v>4341</v>
      </c>
      <c r="AB1035" s="129" t="s">
        <v>4406</v>
      </c>
    </row>
    <row r="1036" spans="1:28" x14ac:dyDescent="0.3">
      <c r="A1036" t="str">
        <f>'OASIS-11_26'!E1077</f>
        <v>MESAP_1_QF</v>
      </c>
      <c r="B1036" t="str">
        <f>'OASIS-11_26'!G1077</f>
        <v>SMALL QF AGGREGATION - SAN LUIS OBISPO</v>
      </c>
      <c r="C1036" t="str">
        <f>VLOOKUP($A1036,'OASIS-11_26'!$E$2:$R$1556,2,FALSE)</f>
        <v>GEN</v>
      </c>
      <c r="D1036" s="1">
        <f>VLOOKUP($A1036,'OASIS-11_26'!$E$2:$R$1556,11,FALSE)</f>
        <v>0</v>
      </c>
      <c r="E1036" s="3" t="str">
        <f t="shared" si="32"/>
        <v/>
      </c>
      <c r="F1036" t="str">
        <f>VLOOKUP($A1036,'OASIS-11_26'!$E$2:$R$1556,9,FALSE)</f>
        <v>OTHER</v>
      </c>
      <c r="G1036" t="str">
        <f>VLOOKUP($A1036,'OASIS-11_26'!$E$2:$R$1556,8,FALSE)</f>
        <v>OTHER</v>
      </c>
      <c r="H1036">
        <f>VLOOKUP($A1036,'OASIS-11_26'!$E$2:$R$1556,4,FALSE)</f>
        <v>1</v>
      </c>
      <c r="I1036">
        <f>VLOOKUP($A1036,'OASIS-11_26'!$E$2:$R$1556,5,FALSE)</f>
        <v>1</v>
      </c>
      <c r="J1036" t="str">
        <f>VLOOKUP($A1036,'OASIS-11_26'!$E$2:$R$1556,6,FALSE)</f>
        <v>PGAE</v>
      </c>
      <c r="K1036" t="str">
        <f>IF(ISERROR(VLOOKUP($A1036,'2021_NQC_List-11_13'!$A$2:$T$1532,4,FALSE)),"","NQC")</f>
        <v>NQC</v>
      </c>
      <c r="L1036" s="3" t="str">
        <f>IF(ISERROR(VLOOKUP($A1036,'2021_NQC_List-11_13'!$A$2:$T$1532,4,FALSE)),"",VLOOKUP($A1036,'2021_NQC_List-11_13'!$A$2:$T$1532,18,FALSE))</f>
        <v>FC</v>
      </c>
      <c r="M1036">
        <f>IF($K1036="NQC",VLOOKUP($A1036,'2021_NQC_List-11_13'!$A$2:$T$1532,4,FALSE),0)</f>
        <v>0</v>
      </c>
      <c r="N1036">
        <f>IF($K1036="NQC",VLOOKUP($A1036,'2021_NQC_List-11_13'!$A$2:$T$1532,5,FALSE),0)</f>
        <v>0</v>
      </c>
      <c r="O1036">
        <f>IF($K1036="NQC",VLOOKUP($A1036,'2021_NQC_List-11_13'!$A$2:$T$1532,6,FALSE),0)</f>
        <v>0</v>
      </c>
      <c r="P1036">
        <f>IF($K1036="NQC",VLOOKUP($A1036,'2021_NQC_List-11_13'!$A$2:$T$1532,7,FALSE),0)</f>
        <v>0</v>
      </c>
      <c r="Q1036">
        <f>IF($K1036="NQC",VLOOKUP($A1036,'2021_NQC_List-11_13'!$A$2:$T$1532,8,FALSE),0)</f>
        <v>0</v>
      </c>
      <c r="R1036">
        <f>IF($K1036="NQC",VLOOKUP($A1036,'2021_NQC_List-11_13'!$A$2:$T$1532,9,FALSE),0)</f>
        <v>0</v>
      </c>
      <c r="S1036">
        <f>IF($K1036="NQC",VLOOKUP($A1036,'2021_NQC_List-11_13'!$A$2:$T$1532,10,FALSE),0)</f>
        <v>0</v>
      </c>
      <c r="T1036">
        <f>IF($K1036="NQC",VLOOKUP($A1036,'2021_NQC_List-11_13'!$A$2:$T$1532,11,FALSE),0)</f>
        <v>0</v>
      </c>
      <c r="U1036">
        <f>IF($K1036="NQC",VLOOKUP($A1036,'2021_NQC_List-11_13'!$A$2:$T$1532,12,FALSE),0)</f>
        <v>0</v>
      </c>
      <c r="V1036">
        <f>IF($K1036="NQC",VLOOKUP($A1036,'2021_NQC_List-11_13'!$A$2:$T$1532,13,FALSE),0)</f>
        <v>0</v>
      </c>
      <c r="W1036">
        <f>IF($K1036="NQC",VLOOKUP($A1036,'2021_NQC_List-11_13'!$A$2:$T$1532,14,FALSE),0)</f>
        <v>0</v>
      </c>
      <c r="X1036">
        <f>IF($K1036="NQC",VLOOKUP($A1036,'2021_NQC_List-11_13'!$A$2:$T$1532,15,FALSE),0)</f>
        <v>0</v>
      </c>
      <c r="Y1036" t="str">
        <f t="shared" si="33"/>
        <v>Non-Hydro</v>
      </c>
      <c r="AA1036" t="s">
        <v>4341</v>
      </c>
    </row>
    <row r="1037" spans="1:28" x14ac:dyDescent="0.3">
      <c r="A1037" t="str">
        <f>'OASIS-11_26'!E1078</f>
        <v>PIT1_7_UNIT 2</v>
      </c>
      <c r="B1037" t="str">
        <f>'OASIS-11_26'!G1078</f>
        <v>PIT PH 1 UNIT 2</v>
      </c>
      <c r="C1037" t="str">
        <f>VLOOKUP($A1037,'OASIS-11_26'!$E$2:$R$1556,2,FALSE)</f>
        <v>GEN</v>
      </c>
      <c r="D1037" s="1">
        <f>VLOOKUP($A1037,'OASIS-11_26'!$E$2:$R$1556,11,FALSE)</f>
        <v>8037</v>
      </c>
      <c r="E1037" s="3">
        <f t="shared" si="32"/>
        <v>1922</v>
      </c>
      <c r="F1037" t="str">
        <f>VLOOKUP($A1037,'OASIS-11_26'!$E$2:$R$1556,9,FALSE)</f>
        <v>WATER</v>
      </c>
      <c r="G1037" t="str">
        <f>VLOOKUP($A1037,'OASIS-11_26'!$E$2:$R$1556,8,FALSE)</f>
        <v>HYDRO</v>
      </c>
      <c r="H1037">
        <f>VLOOKUP($A1037,'OASIS-11_26'!$E$2:$R$1556,4,FALSE)</f>
        <v>32</v>
      </c>
      <c r="I1037">
        <f>VLOOKUP($A1037,'OASIS-11_26'!$E$2:$R$1556,5,FALSE)</f>
        <v>32</v>
      </c>
      <c r="J1037" t="str">
        <f>VLOOKUP($A1037,'OASIS-11_26'!$E$2:$R$1556,6,FALSE)</f>
        <v>PGAE</v>
      </c>
      <c r="K1037" t="str">
        <f>IF(ISERROR(VLOOKUP($A1037,'2021_NQC_List-11_13'!$A$2:$T$1532,4,FALSE)),"","NQC")</f>
        <v>NQC</v>
      </c>
      <c r="L1037" s="3" t="str">
        <f>IF(ISERROR(VLOOKUP($A1037,'2021_NQC_List-11_13'!$A$2:$T$1532,4,FALSE)),"",VLOOKUP($A1037,'2021_NQC_List-11_13'!$A$2:$T$1532,18,FALSE))</f>
        <v>FC</v>
      </c>
      <c r="M1037">
        <f>IF($K1037="NQC",VLOOKUP($A1037,'2021_NQC_List-11_13'!$A$2:$T$1532,4,FALSE),0)</f>
        <v>14.4</v>
      </c>
      <c r="N1037">
        <f>IF($K1037="NQC",VLOOKUP($A1037,'2021_NQC_List-11_13'!$A$2:$T$1532,5,FALSE),0)</f>
        <v>14.4</v>
      </c>
      <c r="O1037">
        <f>IF($K1037="NQC",VLOOKUP($A1037,'2021_NQC_List-11_13'!$A$2:$T$1532,6,FALSE),0)</f>
        <v>15.36</v>
      </c>
      <c r="P1037">
        <f>IF($K1037="NQC",VLOOKUP($A1037,'2021_NQC_List-11_13'!$A$2:$T$1532,7,FALSE),0)</f>
        <v>14.4</v>
      </c>
      <c r="Q1037">
        <f>IF($K1037="NQC",VLOOKUP($A1037,'2021_NQC_List-11_13'!$A$2:$T$1532,8,FALSE),0)</f>
        <v>9.6</v>
      </c>
      <c r="R1037">
        <f>IF($K1037="NQC",VLOOKUP($A1037,'2021_NQC_List-11_13'!$A$2:$T$1532,9,FALSE),0)</f>
        <v>9.1999999999999993</v>
      </c>
      <c r="S1037">
        <f>IF($K1037="NQC",VLOOKUP($A1037,'2021_NQC_List-11_13'!$A$2:$T$1532,10,FALSE),0)</f>
        <v>9.1999999999999993</v>
      </c>
      <c r="T1037">
        <f>IF($K1037="NQC",VLOOKUP($A1037,'2021_NQC_List-11_13'!$A$2:$T$1532,11,FALSE),0)</f>
        <v>9.1999999999999993</v>
      </c>
      <c r="U1037">
        <f>IF($K1037="NQC",VLOOKUP($A1037,'2021_NQC_List-11_13'!$A$2:$T$1532,12,FALSE),0)</f>
        <v>9.1999999999999993</v>
      </c>
      <c r="V1037">
        <f>IF($K1037="NQC",VLOOKUP($A1037,'2021_NQC_List-11_13'!$A$2:$T$1532,13,FALSE),0)</f>
        <v>6.4</v>
      </c>
      <c r="W1037">
        <f>IF($K1037="NQC",VLOOKUP($A1037,'2021_NQC_List-11_13'!$A$2:$T$1532,14,FALSE),0)</f>
        <v>14.4</v>
      </c>
      <c r="X1037">
        <f>IF($K1037="NQC",VLOOKUP($A1037,'2021_NQC_List-11_13'!$A$2:$T$1532,15,FALSE),0)</f>
        <v>14.4</v>
      </c>
      <c r="Y1037" t="str">
        <f t="shared" si="33"/>
        <v>Hydro-Large Hydro</v>
      </c>
      <c r="AA1037" t="s">
        <v>4341</v>
      </c>
    </row>
    <row r="1038" spans="1:28" x14ac:dyDescent="0.3">
      <c r="A1038" t="str">
        <f>'OASIS-11_26'!E1079</f>
        <v>ANTLPE_2_QF</v>
      </c>
      <c r="B1038" t="str">
        <f>'OASIS-11_26'!G1079</f>
        <v>ANTELOPE QFS</v>
      </c>
      <c r="C1038" t="str">
        <f>VLOOKUP($A1038,'OASIS-11_26'!$E$2:$R$1556,2,FALSE)</f>
        <v>GEN</v>
      </c>
      <c r="D1038" s="1">
        <f>VLOOKUP($A1038,'OASIS-11_26'!$E$2:$R$1556,11,FALSE)</f>
        <v>29952</v>
      </c>
      <c r="E1038" s="3">
        <f t="shared" si="32"/>
        <v>1982</v>
      </c>
      <c r="F1038" t="str">
        <f>VLOOKUP($A1038,'OASIS-11_26'!$E$2:$R$1556,9,FALSE)</f>
        <v>OTHER</v>
      </c>
      <c r="G1038" t="str">
        <f>VLOOKUP($A1038,'OASIS-11_26'!$E$2:$R$1556,8,FALSE)</f>
        <v>OTHER</v>
      </c>
      <c r="H1038">
        <f>VLOOKUP($A1038,'OASIS-11_26'!$E$2:$R$1556,4,FALSE)</f>
        <v>4</v>
      </c>
      <c r="I1038">
        <f>VLOOKUP($A1038,'OASIS-11_26'!$E$2:$R$1556,5,FALSE)</f>
        <v>0</v>
      </c>
      <c r="J1038" t="str">
        <f>VLOOKUP($A1038,'OASIS-11_26'!$E$2:$R$1556,6,FALSE)</f>
        <v>SCE</v>
      </c>
      <c r="K1038" t="str">
        <f>IF(ISERROR(VLOOKUP($A1038,'2021_NQC_List-11_13'!$A$2:$T$1532,4,FALSE)),"","NQC")</f>
        <v>NQC</v>
      </c>
      <c r="L1038" s="3" t="str">
        <f>IF(ISERROR(VLOOKUP($A1038,'2021_NQC_List-11_13'!$A$2:$T$1532,4,FALSE)),"",VLOOKUP($A1038,'2021_NQC_List-11_13'!$A$2:$T$1532,18,FALSE))</f>
        <v>FC</v>
      </c>
      <c r="M1038">
        <f>IF($K1038="NQC",VLOOKUP($A1038,'2021_NQC_List-11_13'!$A$2:$T$1532,4,FALSE),0)</f>
        <v>0.56000000000000005</v>
      </c>
      <c r="N1038">
        <f>IF($K1038="NQC",VLOOKUP($A1038,'2021_NQC_List-11_13'!$A$2:$T$1532,5,FALSE),0)</f>
        <v>0.48</v>
      </c>
      <c r="O1038">
        <f>IF($K1038="NQC",VLOOKUP($A1038,'2021_NQC_List-11_13'!$A$2:$T$1532,6,FALSE),0)</f>
        <v>1.1200000000000001</v>
      </c>
      <c r="P1038">
        <f>IF($K1038="NQC",VLOOKUP($A1038,'2021_NQC_List-11_13'!$A$2:$T$1532,7,FALSE),0)</f>
        <v>1</v>
      </c>
      <c r="Q1038">
        <f>IF($K1038="NQC",VLOOKUP($A1038,'2021_NQC_List-11_13'!$A$2:$T$1532,8,FALSE),0)</f>
        <v>1</v>
      </c>
      <c r="R1038">
        <f>IF($K1038="NQC",VLOOKUP($A1038,'2021_NQC_List-11_13'!$A$2:$T$1532,9,FALSE),0)</f>
        <v>1.32</v>
      </c>
      <c r="S1038">
        <f>IF($K1038="NQC",VLOOKUP($A1038,'2021_NQC_List-11_13'!$A$2:$T$1532,10,FALSE),0)</f>
        <v>0.92</v>
      </c>
      <c r="T1038">
        <f>IF($K1038="NQC",VLOOKUP($A1038,'2021_NQC_List-11_13'!$A$2:$T$1532,11,FALSE),0)</f>
        <v>0.84</v>
      </c>
      <c r="U1038">
        <f>IF($K1038="NQC",VLOOKUP($A1038,'2021_NQC_List-11_13'!$A$2:$T$1532,12,FALSE),0)</f>
        <v>0.6</v>
      </c>
      <c r="V1038">
        <f>IF($K1038="NQC",VLOOKUP($A1038,'2021_NQC_List-11_13'!$A$2:$T$1532,13,FALSE),0)</f>
        <v>0.32</v>
      </c>
      <c r="W1038">
        <f>IF($K1038="NQC",VLOOKUP($A1038,'2021_NQC_List-11_13'!$A$2:$T$1532,14,FALSE),0)</f>
        <v>0.48</v>
      </c>
      <c r="X1038">
        <f>IF($K1038="NQC",VLOOKUP($A1038,'2021_NQC_List-11_13'!$A$2:$T$1532,15,FALSE),0)</f>
        <v>0.52</v>
      </c>
      <c r="Y1038" t="str">
        <f t="shared" si="33"/>
        <v>Non-Hydro</v>
      </c>
      <c r="AA1038" t="s">
        <v>4341</v>
      </c>
    </row>
    <row r="1039" spans="1:28" x14ac:dyDescent="0.3">
      <c r="A1039" t="str">
        <f>'OASIS-11_26'!E1080</f>
        <v>IVSLR2_2_SM2SR1</v>
      </c>
      <c r="B1039" t="str">
        <f>'OASIS-11_26'!G1080</f>
        <v>Silver Ridge Mount Signal 2</v>
      </c>
      <c r="C1039" t="str">
        <f>VLOOKUP($A1039,'OASIS-11_26'!$E$2:$R$1556,2,FALSE)</f>
        <v>GEN</v>
      </c>
      <c r="D1039" s="1">
        <f>VLOOKUP($A1039,'OASIS-11_26'!$E$2:$R$1556,11,FALSE)</f>
        <v>43805</v>
      </c>
      <c r="E1039" s="3">
        <f t="shared" si="32"/>
        <v>2019</v>
      </c>
      <c r="F1039" t="str">
        <f>VLOOKUP($A1039,'OASIS-11_26'!$E$2:$R$1556,9,FALSE)</f>
        <v>SUN</v>
      </c>
      <c r="G1039" t="str">
        <f>VLOOKUP($A1039,'OASIS-11_26'!$E$2:$R$1556,8,FALSE)</f>
        <v>PHOTO VOLTAIC</v>
      </c>
      <c r="H1039">
        <f>VLOOKUP($A1039,'OASIS-11_26'!$E$2:$R$1556,4,FALSE)</f>
        <v>150</v>
      </c>
      <c r="I1039">
        <f>VLOOKUP($A1039,'OASIS-11_26'!$E$2:$R$1556,5,FALSE)</f>
        <v>150</v>
      </c>
      <c r="J1039" t="str">
        <f>VLOOKUP($A1039,'OASIS-11_26'!$E$2:$R$1556,6,FALSE)</f>
        <v>SDGE</v>
      </c>
      <c r="K1039" t="str">
        <f>IF(ISERROR(VLOOKUP($A1039,'2021_NQC_List-11_13'!$A$2:$T$1532,4,FALSE)),"","NQC")</f>
        <v>NQC</v>
      </c>
      <c r="L1039" s="3" t="str">
        <f>IF(ISERROR(VLOOKUP($A1039,'2021_NQC_List-11_13'!$A$2:$T$1532,4,FALSE)),"",VLOOKUP($A1039,'2021_NQC_List-11_13'!$A$2:$T$1532,18,FALSE))</f>
        <v>FC</v>
      </c>
      <c r="M1039">
        <f>IF($K1039="NQC",VLOOKUP($A1039,'2021_NQC_List-11_13'!$A$2:$T$1532,4,FALSE),0)</f>
        <v>6</v>
      </c>
      <c r="N1039">
        <f>IF($K1039="NQC",VLOOKUP($A1039,'2021_NQC_List-11_13'!$A$2:$T$1532,5,FALSE),0)</f>
        <v>4.5</v>
      </c>
      <c r="O1039">
        <f>IF($K1039="NQC",VLOOKUP($A1039,'2021_NQC_List-11_13'!$A$2:$T$1532,6,FALSE),0)</f>
        <v>27</v>
      </c>
      <c r="P1039">
        <f>IF($K1039="NQC",VLOOKUP($A1039,'2021_NQC_List-11_13'!$A$2:$T$1532,7,FALSE),0)</f>
        <v>22.5</v>
      </c>
      <c r="Q1039">
        <f>IF($K1039="NQC",VLOOKUP($A1039,'2021_NQC_List-11_13'!$A$2:$T$1532,8,FALSE),0)</f>
        <v>24</v>
      </c>
      <c r="R1039">
        <f>IF($K1039="NQC",VLOOKUP($A1039,'2021_NQC_List-11_13'!$A$2:$T$1532,9,FALSE),0)</f>
        <v>46.5</v>
      </c>
      <c r="S1039">
        <f>IF($K1039="NQC",VLOOKUP($A1039,'2021_NQC_List-11_13'!$A$2:$T$1532,10,FALSE),0)</f>
        <v>58.5</v>
      </c>
      <c r="T1039">
        <f>IF($K1039="NQC",VLOOKUP($A1039,'2021_NQC_List-11_13'!$A$2:$T$1532,11,FALSE),0)</f>
        <v>40.5</v>
      </c>
      <c r="U1039">
        <f>IF($K1039="NQC",VLOOKUP($A1039,'2021_NQC_List-11_13'!$A$2:$T$1532,12,FALSE),0)</f>
        <v>21</v>
      </c>
      <c r="V1039">
        <f>IF($K1039="NQC",VLOOKUP($A1039,'2021_NQC_List-11_13'!$A$2:$T$1532,13,FALSE),0)</f>
        <v>3</v>
      </c>
      <c r="W1039">
        <f>IF($K1039="NQC",VLOOKUP($A1039,'2021_NQC_List-11_13'!$A$2:$T$1532,14,FALSE),0)</f>
        <v>3</v>
      </c>
      <c r="X1039">
        <f>IF($K1039="NQC",VLOOKUP($A1039,'2021_NQC_List-11_13'!$A$2:$T$1532,15,FALSE),0)</f>
        <v>0</v>
      </c>
      <c r="Y1039" t="str">
        <f t="shared" si="33"/>
        <v>Non-Hydro</v>
      </c>
      <c r="AA1039" t="s">
        <v>4341</v>
      </c>
    </row>
    <row r="1040" spans="1:28" x14ac:dyDescent="0.3">
      <c r="A1040" t="str">
        <f>'OASIS-11_26'!E1081</f>
        <v>OASIS_6_SOLAR1</v>
      </c>
      <c r="B1040" t="str">
        <f>'OASIS-11_26'!G1081</f>
        <v>Morgan Lancaster I</v>
      </c>
      <c r="C1040" t="str">
        <f>VLOOKUP($A1040,'OASIS-11_26'!$E$2:$R$1556,2,FALSE)</f>
        <v>GEN</v>
      </c>
      <c r="D1040" s="1">
        <f>VLOOKUP($A1040,'OASIS-11_26'!$E$2:$R$1556,11,FALSE)</f>
        <v>42347</v>
      </c>
      <c r="E1040" s="3">
        <f t="shared" si="32"/>
        <v>2015</v>
      </c>
      <c r="F1040" t="str">
        <f>VLOOKUP($A1040,'OASIS-11_26'!$E$2:$R$1556,9,FALSE)</f>
        <v>SUN</v>
      </c>
      <c r="G1040" t="str">
        <f>VLOOKUP($A1040,'OASIS-11_26'!$E$2:$R$1556,8,FALSE)</f>
        <v>PHOTO VOLTAIC</v>
      </c>
      <c r="H1040">
        <f>VLOOKUP($A1040,'OASIS-11_26'!$E$2:$R$1556,4,FALSE)</f>
        <v>1.5</v>
      </c>
      <c r="I1040">
        <f>VLOOKUP($A1040,'OASIS-11_26'!$E$2:$R$1556,5,FALSE)</f>
        <v>1.5</v>
      </c>
      <c r="J1040" t="str">
        <f>VLOOKUP($A1040,'OASIS-11_26'!$E$2:$R$1556,6,FALSE)</f>
        <v>SCE</v>
      </c>
      <c r="K1040" t="str">
        <f>IF(ISERROR(VLOOKUP($A1040,'2021_NQC_List-11_13'!$A$2:$T$1532,4,FALSE)),"","NQC")</f>
        <v>NQC</v>
      </c>
      <c r="L1040" s="3" t="str">
        <f>IF(ISERROR(VLOOKUP($A1040,'2021_NQC_List-11_13'!$A$2:$T$1532,4,FALSE)),"",VLOOKUP($A1040,'2021_NQC_List-11_13'!$A$2:$T$1532,18,FALSE))</f>
        <v>EO</v>
      </c>
      <c r="M1040">
        <f>IF($K1040="NQC",VLOOKUP($A1040,'2021_NQC_List-11_13'!$A$2:$T$1532,4,FALSE),0)</f>
        <v>0</v>
      </c>
      <c r="N1040">
        <f>IF($K1040="NQC",VLOOKUP($A1040,'2021_NQC_List-11_13'!$A$2:$T$1532,5,FALSE),0)</f>
        <v>0</v>
      </c>
      <c r="O1040">
        <f>IF($K1040="NQC",VLOOKUP($A1040,'2021_NQC_List-11_13'!$A$2:$T$1532,6,FALSE),0)</f>
        <v>0</v>
      </c>
      <c r="P1040">
        <f>IF($K1040="NQC",VLOOKUP($A1040,'2021_NQC_List-11_13'!$A$2:$T$1532,7,FALSE),0)</f>
        <v>0</v>
      </c>
      <c r="Q1040">
        <f>IF($K1040="NQC",VLOOKUP($A1040,'2021_NQC_List-11_13'!$A$2:$T$1532,8,FALSE),0)</f>
        <v>0</v>
      </c>
      <c r="R1040">
        <f>IF($K1040="NQC",VLOOKUP($A1040,'2021_NQC_List-11_13'!$A$2:$T$1532,9,FALSE),0)</f>
        <v>0</v>
      </c>
      <c r="S1040">
        <f>IF($K1040="NQC",VLOOKUP($A1040,'2021_NQC_List-11_13'!$A$2:$T$1532,10,FALSE),0)</f>
        <v>0</v>
      </c>
      <c r="T1040">
        <f>IF($K1040="NQC",VLOOKUP($A1040,'2021_NQC_List-11_13'!$A$2:$T$1532,11,FALSE),0)</f>
        <v>0</v>
      </c>
      <c r="U1040">
        <f>IF($K1040="NQC",VLOOKUP($A1040,'2021_NQC_List-11_13'!$A$2:$T$1532,12,FALSE),0)</f>
        <v>0</v>
      </c>
      <c r="V1040">
        <f>IF($K1040="NQC",VLOOKUP($A1040,'2021_NQC_List-11_13'!$A$2:$T$1532,13,FALSE),0)</f>
        <v>0</v>
      </c>
      <c r="W1040">
        <f>IF($K1040="NQC",VLOOKUP($A1040,'2021_NQC_List-11_13'!$A$2:$T$1532,14,FALSE),0)</f>
        <v>0</v>
      </c>
      <c r="X1040">
        <f>IF($K1040="NQC",VLOOKUP($A1040,'2021_NQC_List-11_13'!$A$2:$T$1532,15,FALSE),0)</f>
        <v>0</v>
      </c>
      <c r="Y1040" t="str">
        <f t="shared" si="33"/>
        <v>Non-Hydro</v>
      </c>
      <c r="AA1040" t="s">
        <v>4341</v>
      </c>
    </row>
    <row r="1041" spans="1:27" x14ac:dyDescent="0.3">
      <c r="A1041" t="str">
        <f>'OASIS-11_26'!E1082</f>
        <v>HOLGAT_1_BORAX</v>
      </c>
      <c r="B1041" t="str">
        <f>'OASIS-11_26'!G1082</f>
        <v>U.S. Borax, Unit 1</v>
      </c>
      <c r="C1041" t="str">
        <f>VLOOKUP($A1041,'OASIS-11_26'!$E$2:$R$1556,2,FALSE)</f>
        <v>GEN</v>
      </c>
      <c r="D1041" s="1">
        <f>VLOOKUP($A1041,'OASIS-11_26'!$E$2:$R$1556,11,FALSE)</f>
        <v>30834</v>
      </c>
      <c r="E1041" s="3">
        <f t="shared" si="32"/>
        <v>1984</v>
      </c>
      <c r="F1041" t="str">
        <f>VLOOKUP($A1041,'OASIS-11_26'!$E$2:$R$1556,9,FALSE)</f>
        <v>OTHER</v>
      </c>
      <c r="G1041">
        <f>VLOOKUP($A1041,'OASIS-11_26'!$E$2:$R$1556,8,FALSE)</f>
        <v>0</v>
      </c>
      <c r="H1041">
        <f>VLOOKUP($A1041,'OASIS-11_26'!$E$2:$R$1556,4,FALSE)</f>
        <v>48.2</v>
      </c>
      <c r="I1041">
        <f>VLOOKUP($A1041,'OASIS-11_26'!$E$2:$R$1556,5,FALSE)</f>
        <v>48.2</v>
      </c>
      <c r="J1041" t="str">
        <f>VLOOKUP($A1041,'OASIS-11_26'!$E$2:$R$1556,6,FALSE)</f>
        <v>SCE</v>
      </c>
      <c r="K1041" t="str">
        <f>IF(ISERROR(VLOOKUP($A1041,'2021_NQC_List-11_13'!$A$2:$T$1532,4,FALSE)),"","NQC")</f>
        <v>NQC</v>
      </c>
      <c r="L1041" s="3" t="str">
        <f>IF(ISERROR(VLOOKUP($A1041,'2021_NQC_List-11_13'!$A$2:$T$1532,4,FALSE)),"",VLOOKUP($A1041,'2021_NQC_List-11_13'!$A$2:$T$1532,18,FALSE))</f>
        <v>FC</v>
      </c>
      <c r="M1041">
        <f>IF($K1041="NQC",VLOOKUP($A1041,'2021_NQC_List-11_13'!$A$2:$T$1532,4,FALSE),0)</f>
        <v>10.36</v>
      </c>
      <c r="N1041">
        <f>IF($K1041="NQC",VLOOKUP($A1041,'2021_NQC_List-11_13'!$A$2:$T$1532,5,FALSE),0)</f>
        <v>10.61</v>
      </c>
      <c r="O1041">
        <f>IF($K1041="NQC",VLOOKUP($A1041,'2021_NQC_List-11_13'!$A$2:$T$1532,6,FALSE),0)</f>
        <v>9.94</v>
      </c>
      <c r="P1041">
        <f>IF($K1041="NQC",VLOOKUP($A1041,'2021_NQC_List-11_13'!$A$2:$T$1532,7,FALSE),0)</f>
        <v>3.46</v>
      </c>
      <c r="Q1041">
        <f>IF($K1041="NQC",VLOOKUP($A1041,'2021_NQC_List-11_13'!$A$2:$T$1532,8,FALSE),0)</f>
        <v>10.52</v>
      </c>
      <c r="R1041">
        <f>IF($K1041="NQC",VLOOKUP($A1041,'2021_NQC_List-11_13'!$A$2:$T$1532,9,FALSE),0)</f>
        <v>8.26</v>
      </c>
      <c r="S1041">
        <f>IF($K1041="NQC",VLOOKUP($A1041,'2021_NQC_List-11_13'!$A$2:$T$1532,10,FALSE),0)</f>
        <v>7.66</v>
      </c>
      <c r="T1041">
        <f>IF($K1041="NQC",VLOOKUP($A1041,'2021_NQC_List-11_13'!$A$2:$T$1532,11,FALSE),0)</f>
        <v>6.79</v>
      </c>
      <c r="U1041">
        <f>IF($K1041="NQC",VLOOKUP($A1041,'2021_NQC_List-11_13'!$A$2:$T$1532,12,FALSE),0)</f>
        <v>6.02</v>
      </c>
      <c r="V1041">
        <f>IF($K1041="NQC",VLOOKUP($A1041,'2021_NQC_List-11_13'!$A$2:$T$1532,13,FALSE),0)</f>
        <v>7.86</v>
      </c>
      <c r="W1041">
        <f>IF($K1041="NQC",VLOOKUP($A1041,'2021_NQC_List-11_13'!$A$2:$T$1532,14,FALSE),0)</f>
        <v>9.09</v>
      </c>
      <c r="X1041">
        <f>IF($K1041="NQC",VLOOKUP($A1041,'2021_NQC_List-11_13'!$A$2:$T$1532,15,FALSE),0)</f>
        <v>11.03</v>
      </c>
      <c r="Y1041" t="str">
        <f t="shared" si="33"/>
        <v>Non-Hydro</v>
      </c>
      <c r="AA1041" t="s">
        <v>4341</v>
      </c>
    </row>
    <row r="1042" spans="1:27" x14ac:dyDescent="0.3">
      <c r="A1042" t="str">
        <f>'OASIS-11_26'!E1083</f>
        <v>PIT1_7_UNIT 1</v>
      </c>
      <c r="B1042" t="str">
        <f>'OASIS-11_26'!G1083</f>
        <v>PIT PH 1 UNIT 1</v>
      </c>
      <c r="C1042" t="str">
        <f>VLOOKUP($A1042,'OASIS-11_26'!$E$2:$R$1556,2,FALSE)</f>
        <v>GEN</v>
      </c>
      <c r="D1042" s="1">
        <f>VLOOKUP($A1042,'OASIS-11_26'!$E$2:$R$1556,11,FALSE)</f>
        <v>8037</v>
      </c>
      <c r="E1042" s="3">
        <f t="shared" si="32"/>
        <v>1922</v>
      </c>
      <c r="F1042" t="str">
        <f>VLOOKUP($A1042,'OASIS-11_26'!$E$2:$R$1556,9,FALSE)</f>
        <v>WATER</v>
      </c>
      <c r="G1042" t="str">
        <f>VLOOKUP($A1042,'OASIS-11_26'!$E$2:$R$1556,8,FALSE)</f>
        <v>HYDRO</v>
      </c>
      <c r="H1042">
        <f>VLOOKUP($A1042,'OASIS-11_26'!$E$2:$R$1556,4,FALSE)</f>
        <v>32</v>
      </c>
      <c r="I1042">
        <f>VLOOKUP($A1042,'OASIS-11_26'!$E$2:$R$1556,5,FALSE)</f>
        <v>32</v>
      </c>
      <c r="J1042" t="str">
        <f>VLOOKUP($A1042,'OASIS-11_26'!$E$2:$R$1556,6,FALSE)</f>
        <v>PGAE</v>
      </c>
      <c r="K1042" t="str">
        <f>IF(ISERROR(VLOOKUP($A1042,'2021_NQC_List-11_13'!$A$2:$T$1532,4,FALSE)),"","NQC")</f>
        <v>NQC</v>
      </c>
      <c r="L1042" s="3" t="str">
        <f>IF(ISERROR(VLOOKUP($A1042,'2021_NQC_List-11_13'!$A$2:$T$1532,4,FALSE)),"",VLOOKUP($A1042,'2021_NQC_List-11_13'!$A$2:$T$1532,18,FALSE))</f>
        <v>FC</v>
      </c>
      <c r="M1042">
        <f>IF($K1042="NQC",VLOOKUP($A1042,'2021_NQC_List-11_13'!$A$2:$T$1532,4,FALSE),0)</f>
        <v>19.600000000000001</v>
      </c>
      <c r="N1042">
        <f>IF($K1042="NQC",VLOOKUP($A1042,'2021_NQC_List-11_13'!$A$2:$T$1532,5,FALSE),0)</f>
        <v>18</v>
      </c>
      <c r="O1042">
        <f>IF($K1042="NQC",VLOOKUP($A1042,'2021_NQC_List-11_13'!$A$2:$T$1532,6,FALSE),0)</f>
        <v>18.600000000000001</v>
      </c>
      <c r="P1042">
        <f>IF($K1042="NQC",VLOOKUP($A1042,'2021_NQC_List-11_13'!$A$2:$T$1532,7,FALSE),0)</f>
        <v>18</v>
      </c>
      <c r="Q1042">
        <f>IF($K1042="NQC",VLOOKUP($A1042,'2021_NQC_List-11_13'!$A$2:$T$1532,8,FALSE),0)</f>
        <v>17.600000000000001</v>
      </c>
      <c r="R1042">
        <f>IF($K1042="NQC",VLOOKUP($A1042,'2021_NQC_List-11_13'!$A$2:$T$1532,9,FALSE),0)</f>
        <v>15.8</v>
      </c>
      <c r="S1042">
        <f>IF($K1042="NQC",VLOOKUP($A1042,'2021_NQC_List-11_13'!$A$2:$T$1532,10,FALSE),0)</f>
        <v>10.8</v>
      </c>
      <c r="T1042">
        <f>IF($K1042="NQC",VLOOKUP($A1042,'2021_NQC_List-11_13'!$A$2:$T$1532,11,FALSE),0)</f>
        <v>9.1999999999999993</v>
      </c>
      <c r="U1042">
        <f>IF($K1042="NQC",VLOOKUP($A1042,'2021_NQC_List-11_13'!$A$2:$T$1532,12,FALSE),0)</f>
        <v>9.1999999999999993</v>
      </c>
      <c r="V1042">
        <f>IF($K1042="NQC",VLOOKUP($A1042,'2021_NQC_List-11_13'!$A$2:$T$1532,13,FALSE),0)</f>
        <v>8</v>
      </c>
      <c r="W1042">
        <f>IF($K1042="NQC",VLOOKUP($A1042,'2021_NQC_List-11_13'!$A$2:$T$1532,14,FALSE),0)</f>
        <v>14.4</v>
      </c>
      <c r="X1042">
        <f>IF($K1042="NQC",VLOOKUP($A1042,'2021_NQC_List-11_13'!$A$2:$T$1532,15,FALSE),0)</f>
        <v>16</v>
      </c>
      <c r="Y1042" t="str">
        <f t="shared" si="33"/>
        <v>Hydro-Large Hydro</v>
      </c>
      <c r="AA1042" t="s">
        <v>4341</v>
      </c>
    </row>
    <row r="1043" spans="1:27" x14ac:dyDescent="0.3">
      <c r="A1043" t="str">
        <f>'OASIS-11_26'!E1084</f>
        <v>BIGCRK_7_DAM7</v>
      </c>
      <c r="B1043" t="str">
        <f>'OASIS-11_26'!G1084</f>
        <v>DAM 7 AT BIG CREEK (FISHWATER GEN)</v>
      </c>
      <c r="C1043" t="str">
        <f>VLOOKUP($A1043,'OASIS-11_26'!$E$2:$R$1556,2,FALSE)</f>
        <v>GEN</v>
      </c>
      <c r="D1043" s="1">
        <f>VLOOKUP($A1043,'OASIS-11_26'!$E$2:$R$1556,11,FALSE)</f>
        <v>31413</v>
      </c>
      <c r="E1043" s="3">
        <f t="shared" si="32"/>
        <v>1986</v>
      </c>
      <c r="F1043" t="str">
        <f>VLOOKUP($A1043,'OASIS-11_26'!$E$2:$R$1556,9,FALSE)</f>
        <v>WATER</v>
      </c>
      <c r="G1043" t="str">
        <f>VLOOKUP($A1043,'OASIS-11_26'!$E$2:$R$1556,8,FALSE)</f>
        <v>HYDRO</v>
      </c>
      <c r="H1043">
        <f>VLOOKUP($A1043,'OASIS-11_26'!$E$2:$R$1556,4,FALSE)</f>
        <v>0.3</v>
      </c>
      <c r="I1043">
        <f>VLOOKUP($A1043,'OASIS-11_26'!$E$2:$R$1556,5,FALSE)</f>
        <v>0.3</v>
      </c>
      <c r="J1043" t="str">
        <f>VLOOKUP($A1043,'OASIS-11_26'!$E$2:$R$1556,6,FALSE)</f>
        <v>SCE</v>
      </c>
      <c r="K1043" t="str">
        <f>IF(ISERROR(VLOOKUP($A1043,'2021_NQC_List-11_13'!$A$2:$T$1532,4,FALSE)),"","NQC")</f>
        <v>NQC</v>
      </c>
      <c r="L1043" s="3" t="str">
        <f>IF(ISERROR(VLOOKUP($A1043,'2021_NQC_List-11_13'!$A$2:$T$1532,4,FALSE)),"",VLOOKUP($A1043,'2021_NQC_List-11_13'!$A$2:$T$1532,18,FALSE))</f>
        <v>EO</v>
      </c>
      <c r="M1043">
        <f>IF($K1043="NQC",VLOOKUP($A1043,'2021_NQC_List-11_13'!$A$2:$T$1532,4,FALSE),0)</f>
        <v>0</v>
      </c>
      <c r="N1043">
        <f>IF($K1043="NQC",VLOOKUP($A1043,'2021_NQC_List-11_13'!$A$2:$T$1532,5,FALSE),0)</f>
        <v>0</v>
      </c>
      <c r="O1043">
        <f>IF($K1043="NQC",VLOOKUP($A1043,'2021_NQC_List-11_13'!$A$2:$T$1532,6,FALSE),0)</f>
        <v>0</v>
      </c>
      <c r="P1043">
        <f>IF($K1043="NQC",VLOOKUP($A1043,'2021_NQC_List-11_13'!$A$2:$T$1532,7,FALSE),0)</f>
        <v>0</v>
      </c>
      <c r="Q1043">
        <f>IF($K1043="NQC",VLOOKUP($A1043,'2021_NQC_List-11_13'!$A$2:$T$1532,8,FALSE),0)</f>
        <v>0</v>
      </c>
      <c r="R1043">
        <f>IF($K1043="NQC",VLOOKUP($A1043,'2021_NQC_List-11_13'!$A$2:$T$1532,9,FALSE),0)</f>
        <v>0</v>
      </c>
      <c r="S1043">
        <f>IF($K1043="NQC",VLOOKUP($A1043,'2021_NQC_List-11_13'!$A$2:$T$1532,10,FALSE),0)</f>
        <v>0</v>
      </c>
      <c r="T1043">
        <f>IF($K1043="NQC",VLOOKUP($A1043,'2021_NQC_List-11_13'!$A$2:$T$1532,11,FALSE),0)</f>
        <v>0</v>
      </c>
      <c r="U1043">
        <f>IF($K1043="NQC",VLOOKUP($A1043,'2021_NQC_List-11_13'!$A$2:$T$1532,12,FALSE),0)</f>
        <v>0</v>
      </c>
      <c r="V1043">
        <f>IF($K1043="NQC",VLOOKUP($A1043,'2021_NQC_List-11_13'!$A$2:$T$1532,13,FALSE),0)</f>
        <v>0</v>
      </c>
      <c r="W1043">
        <f>IF($K1043="NQC",VLOOKUP($A1043,'2021_NQC_List-11_13'!$A$2:$T$1532,14,FALSE),0)</f>
        <v>0</v>
      </c>
      <c r="X1043">
        <f>IF($K1043="NQC",VLOOKUP($A1043,'2021_NQC_List-11_13'!$A$2:$T$1532,15,FALSE),0)</f>
        <v>0</v>
      </c>
      <c r="Y1043" t="str">
        <f t="shared" si="33"/>
        <v>Hydro-Small Hydro</v>
      </c>
      <c r="AA1043" t="s">
        <v>4341</v>
      </c>
    </row>
    <row r="1044" spans="1:27" x14ac:dyDescent="0.3">
      <c r="A1044" t="str">
        <f>'OASIS-11_26'!E1085</f>
        <v>UNVRSY_1_UNIT 1</v>
      </c>
      <c r="B1044" t="str">
        <f>'OASIS-11_26'!G1085</f>
        <v>Berry Cogen 38 - Unit 1</v>
      </c>
      <c r="C1044" t="str">
        <f>VLOOKUP($A1044,'OASIS-11_26'!$E$2:$R$1556,2,FALSE)</f>
        <v>GEN</v>
      </c>
      <c r="D1044" s="1">
        <f>VLOOKUP($A1044,'OASIS-11_26'!$E$2:$R$1556,11,FALSE)</f>
        <v>31413</v>
      </c>
      <c r="E1044" s="3">
        <f t="shared" si="32"/>
        <v>1986</v>
      </c>
      <c r="F1044" t="str">
        <f>VLOOKUP($A1044,'OASIS-11_26'!$E$2:$R$1556,9,FALSE)</f>
        <v>NATURAL GAS</v>
      </c>
      <c r="G1044" t="str">
        <f>VLOOKUP($A1044,'OASIS-11_26'!$E$2:$R$1556,8,FALSE)</f>
        <v>COMBUSTION TURBINE</v>
      </c>
      <c r="H1044">
        <f>VLOOKUP($A1044,'OASIS-11_26'!$E$2:$R$1556,4,FALSE)</f>
        <v>38</v>
      </c>
      <c r="I1044">
        <f>VLOOKUP($A1044,'OASIS-11_26'!$E$2:$R$1556,5,FALSE)</f>
        <v>38</v>
      </c>
      <c r="J1044" t="str">
        <f>VLOOKUP($A1044,'OASIS-11_26'!$E$2:$R$1556,6,FALSE)</f>
        <v>PGAE</v>
      </c>
      <c r="K1044" t="str">
        <f>IF(ISERROR(VLOOKUP($A1044,'2021_NQC_List-11_13'!$A$2:$T$1532,4,FALSE)),"","NQC")</f>
        <v>NQC</v>
      </c>
      <c r="L1044" s="3" t="str">
        <f>IF(ISERROR(VLOOKUP($A1044,'2021_NQC_List-11_13'!$A$2:$T$1532,4,FALSE)),"",VLOOKUP($A1044,'2021_NQC_List-11_13'!$A$2:$T$1532,18,FALSE))</f>
        <v>FC</v>
      </c>
      <c r="M1044">
        <f>IF($K1044="NQC",VLOOKUP($A1044,'2021_NQC_List-11_13'!$A$2:$T$1532,4,FALSE),0)</f>
        <v>36.369999999999997</v>
      </c>
      <c r="N1044">
        <f>IF($K1044="NQC",VLOOKUP($A1044,'2021_NQC_List-11_13'!$A$2:$T$1532,5,FALSE),0)</f>
        <v>35.36</v>
      </c>
      <c r="O1044">
        <f>IF($K1044="NQC",VLOOKUP($A1044,'2021_NQC_List-11_13'!$A$2:$T$1532,6,FALSE),0)</f>
        <v>25.72</v>
      </c>
      <c r="P1044">
        <f>IF($K1044="NQC",VLOOKUP($A1044,'2021_NQC_List-11_13'!$A$2:$T$1532,7,FALSE),0)</f>
        <v>20.260000000000002</v>
      </c>
      <c r="Q1044">
        <f>IF($K1044="NQC",VLOOKUP($A1044,'2021_NQC_List-11_13'!$A$2:$T$1532,8,FALSE),0)</f>
        <v>33.590000000000003</v>
      </c>
      <c r="R1044">
        <f>IF($K1044="NQC",VLOOKUP($A1044,'2021_NQC_List-11_13'!$A$2:$T$1532,9,FALSE),0)</f>
        <v>34.78</v>
      </c>
      <c r="S1044">
        <f>IF($K1044="NQC",VLOOKUP($A1044,'2021_NQC_List-11_13'!$A$2:$T$1532,10,FALSE),0)</f>
        <v>33.909999999999997</v>
      </c>
      <c r="T1044">
        <f>IF($K1044="NQC",VLOOKUP($A1044,'2021_NQC_List-11_13'!$A$2:$T$1532,11,FALSE),0)</f>
        <v>34.39</v>
      </c>
      <c r="U1044">
        <f>IF($K1044="NQC",VLOOKUP($A1044,'2021_NQC_List-11_13'!$A$2:$T$1532,12,FALSE),0)</f>
        <v>34.53</v>
      </c>
      <c r="V1044">
        <f>IF($K1044="NQC",VLOOKUP($A1044,'2021_NQC_List-11_13'!$A$2:$T$1532,13,FALSE),0)</f>
        <v>34.04</v>
      </c>
      <c r="W1044">
        <f>IF($K1044="NQC",VLOOKUP($A1044,'2021_NQC_List-11_13'!$A$2:$T$1532,14,FALSE),0)</f>
        <v>34.340000000000003</v>
      </c>
      <c r="X1044">
        <f>IF($K1044="NQC",VLOOKUP($A1044,'2021_NQC_List-11_13'!$A$2:$T$1532,15,FALSE),0)</f>
        <v>35.92</v>
      </c>
      <c r="Y1044" t="str">
        <f t="shared" si="33"/>
        <v>Non-Hydro</v>
      </c>
      <c r="AA1044" t="s">
        <v>4341</v>
      </c>
    </row>
    <row r="1045" spans="1:27" x14ac:dyDescent="0.3">
      <c r="A1045" t="str">
        <f>'OASIS-11_26'!E1086</f>
        <v>FELLOW_7_QFUNTS</v>
      </c>
      <c r="B1045" t="str">
        <f>'OASIS-11_26'!G1086</f>
        <v>Fellow QF Aggregate</v>
      </c>
      <c r="C1045" t="str">
        <f>VLOOKUP($A1045,'OASIS-11_26'!$E$2:$R$1556,2,FALSE)</f>
        <v>GEN</v>
      </c>
      <c r="D1045" s="1">
        <f>VLOOKUP($A1045,'OASIS-11_26'!$E$2:$R$1556,11,FALSE)</f>
        <v>38869</v>
      </c>
      <c r="E1045" s="3">
        <f t="shared" si="32"/>
        <v>2006</v>
      </c>
      <c r="F1045" t="str">
        <f>VLOOKUP($A1045,'OASIS-11_26'!$E$2:$R$1556,9,FALSE)</f>
        <v>NATURAL GAS</v>
      </c>
      <c r="G1045" t="str">
        <f>VLOOKUP($A1045,'OASIS-11_26'!$E$2:$R$1556,8,FALSE)</f>
        <v>COMBUSTION TURBINE</v>
      </c>
      <c r="H1045">
        <f>VLOOKUP($A1045,'OASIS-11_26'!$E$2:$R$1556,4,FALSE)</f>
        <v>6.2</v>
      </c>
      <c r="I1045">
        <f>VLOOKUP($A1045,'OASIS-11_26'!$E$2:$R$1556,5,FALSE)</f>
        <v>17.5</v>
      </c>
      <c r="J1045" t="str">
        <f>VLOOKUP($A1045,'OASIS-11_26'!$E$2:$R$1556,6,FALSE)</f>
        <v>PGAE</v>
      </c>
      <c r="K1045" t="str">
        <f>IF(ISERROR(VLOOKUP($A1045,'2021_NQC_List-11_13'!$A$2:$T$1532,4,FALSE)),"","NQC")</f>
        <v>NQC</v>
      </c>
      <c r="L1045" s="3" t="str">
        <f>IF(ISERROR(VLOOKUP($A1045,'2021_NQC_List-11_13'!$A$2:$T$1532,4,FALSE)),"",VLOOKUP($A1045,'2021_NQC_List-11_13'!$A$2:$T$1532,18,FALSE))</f>
        <v>FC</v>
      </c>
      <c r="M1045">
        <f>IF($K1045="NQC",VLOOKUP($A1045,'2021_NQC_List-11_13'!$A$2:$T$1532,4,FALSE),0)</f>
        <v>1.68</v>
      </c>
      <c r="N1045">
        <f>IF($K1045="NQC",VLOOKUP($A1045,'2021_NQC_List-11_13'!$A$2:$T$1532,5,FALSE),0)</f>
        <v>1.18</v>
      </c>
      <c r="O1045">
        <f>IF($K1045="NQC",VLOOKUP($A1045,'2021_NQC_List-11_13'!$A$2:$T$1532,6,FALSE),0)</f>
        <v>1.1399999999999999</v>
      </c>
      <c r="P1045">
        <f>IF($K1045="NQC",VLOOKUP($A1045,'2021_NQC_List-11_13'!$A$2:$T$1532,7,FALSE),0)</f>
        <v>1.53</v>
      </c>
      <c r="Q1045">
        <f>IF($K1045="NQC",VLOOKUP($A1045,'2021_NQC_List-11_13'!$A$2:$T$1532,8,FALSE),0)</f>
        <v>1.23</v>
      </c>
      <c r="R1045">
        <f>IF($K1045="NQC",VLOOKUP($A1045,'2021_NQC_List-11_13'!$A$2:$T$1532,9,FALSE),0)</f>
        <v>1.31</v>
      </c>
      <c r="S1045">
        <f>IF($K1045="NQC",VLOOKUP($A1045,'2021_NQC_List-11_13'!$A$2:$T$1532,10,FALSE),0)</f>
        <v>1.1499999999999999</v>
      </c>
      <c r="T1045">
        <f>IF($K1045="NQC",VLOOKUP($A1045,'2021_NQC_List-11_13'!$A$2:$T$1532,11,FALSE),0)</f>
        <v>0.94</v>
      </c>
      <c r="U1045">
        <f>IF($K1045="NQC",VLOOKUP($A1045,'2021_NQC_List-11_13'!$A$2:$T$1532,12,FALSE),0)</f>
        <v>1.1200000000000001</v>
      </c>
      <c r="V1045">
        <f>IF($K1045="NQC",VLOOKUP($A1045,'2021_NQC_List-11_13'!$A$2:$T$1532,13,FALSE),0)</f>
        <v>1.52</v>
      </c>
      <c r="W1045">
        <f>IF($K1045="NQC",VLOOKUP($A1045,'2021_NQC_List-11_13'!$A$2:$T$1532,14,FALSE),0)</f>
        <v>1.5</v>
      </c>
      <c r="X1045">
        <f>IF($K1045="NQC",VLOOKUP($A1045,'2021_NQC_List-11_13'!$A$2:$T$1532,15,FALSE),0)</f>
        <v>1.68</v>
      </c>
      <c r="Y1045" t="str">
        <f t="shared" si="33"/>
        <v>Non-Hydro</v>
      </c>
      <c r="AA1045" t="s">
        <v>4341</v>
      </c>
    </row>
    <row r="1046" spans="1:27" x14ac:dyDescent="0.3">
      <c r="A1046" t="str">
        <f>'OASIS-11_26'!E1087</f>
        <v>SDG1_1_PDRP106</v>
      </c>
      <c r="B1046" t="str">
        <f>'OASIS-11_26'!G1087</f>
        <v>SDG1_1_PDRP106</v>
      </c>
      <c r="C1046" t="str">
        <f>VLOOKUP($A1046,'OASIS-11_26'!$E$2:$R$1556,2,FALSE)</f>
        <v>GEN</v>
      </c>
      <c r="D1046" s="1">
        <f>VLOOKUP($A1046,'OASIS-11_26'!$E$2:$R$1556,11,FALSE)</f>
        <v>0</v>
      </c>
      <c r="E1046" s="3" t="str">
        <f t="shared" si="32"/>
        <v/>
      </c>
      <c r="F1046" t="str">
        <f>VLOOKUP($A1046,'OASIS-11_26'!$E$2:$R$1556,9,FALSE)</f>
        <v>OTHER</v>
      </c>
      <c r="G1046" t="str">
        <f>VLOOKUP($A1046,'OASIS-11_26'!$E$2:$R$1556,8,FALSE)</f>
        <v>OTHER</v>
      </c>
      <c r="H1046">
        <f>VLOOKUP($A1046,'OASIS-11_26'!$E$2:$R$1556,4,FALSE)</f>
        <v>9.99</v>
      </c>
      <c r="I1046">
        <f>VLOOKUP($A1046,'OASIS-11_26'!$E$2:$R$1556,5,FALSE)</f>
        <v>0</v>
      </c>
      <c r="J1046" t="str">
        <f>VLOOKUP($A1046,'OASIS-11_26'!$E$2:$R$1556,6,FALSE)</f>
        <v>SDGE</v>
      </c>
      <c r="K1046" t="str">
        <f>IF(ISERROR(VLOOKUP($A1046,'2021_NQC_List-11_13'!$A$2:$T$1532,4,FALSE)),"","NQC")</f>
        <v>NQC</v>
      </c>
      <c r="L1046" s="3" t="str">
        <f>IF(ISERROR(VLOOKUP($A1046,'2021_NQC_List-11_13'!$A$2:$T$1532,4,FALSE)),"",VLOOKUP($A1046,'2021_NQC_List-11_13'!$A$2:$T$1532,18,FALSE))</f>
        <v>FC</v>
      </c>
      <c r="M1046">
        <f>IF($K1046="NQC",VLOOKUP($A1046,'2021_NQC_List-11_13'!$A$2:$T$1532,4,FALSE),0)</f>
        <v>0.99</v>
      </c>
      <c r="N1046">
        <f>IF($K1046="NQC",VLOOKUP($A1046,'2021_NQC_List-11_13'!$A$2:$T$1532,5,FALSE),0)</f>
        <v>0.99</v>
      </c>
      <c r="O1046">
        <f>IF($K1046="NQC",VLOOKUP($A1046,'2021_NQC_List-11_13'!$A$2:$T$1532,6,FALSE),0)</f>
        <v>0</v>
      </c>
      <c r="P1046">
        <f>IF($K1046="NQC",VLOOKUP($A1046,'2021_NQC_List-11_13'!$A$2:$T$1532,7,FALSE),0)</f>
        <v>0</v>
      </c>
      <c r="Q1046">
        <f>IF($K1046="NQC",VLOOKUP($A1046,'2021_NQC_List-11_13'!$A$2:$T$1532,8,FALSE),0)</f>
        <v>0</v>
      </c>
      <c r="R1046">
        <f>IF($K1046="NQC",VLOOKUP($A1046,'2021_NQC_List-11_13'!$A$2:$T$1532,9,FALSE),0)</f>
        <v>0</v>
      </c>
      <c r="S1046">
        <f>IF($K1046="NQC",VLOOKUP($A1046,'2021_NQC_List-11_13'!$A$2:$T$1532,10,FALSE),0)</f>
        <v>0</v>
      </c>
      <c r="T1046">
        <f>IF($K1046="NQC",VLOOKUP($A1046,'2021_NQC_List-11_13'!$A$2:$T$1532,11,FALSE),0)</f>
        <v>0</v>
      </c>
      <c r="U1046">
        <f>IF($K1046="NQC",VLOOKUP($A1046,'2021_NQC_List-11_13'!$A$2:$T$1532,12,FALSE),0)</f>
        <v>0</v>
      </c>
      <c r="V1046">
        <f>IF($K1046="NQC",VLOOKUP($A1046,'2021_NQC_List-11_13'!$A$2:$T$1532,13,FALSE),0)</f>
        <v>0</v>
      </c>
      <c r="W1046">
        <f>IF($K1046="NQC",VLOOKUP($A1046,'2021_NQC_List-11_13'!$A$2:$T$1532,14,FALSE),0)</f>
        <v>0</v>
      </c>
      <c r="X1046">
        <f>IF($K1046="NQC",VLOOKUP($A1046,'2021_NQC_List-11_13'!$A$2:$T$1532,15,FALSE),0)</f>
        <v>0</v>
      </c>
      <c r="Y1046" t="str">
        <f t="shared" si="33"/>
        <v>Non-Hydro</v>
      </c>
      <c r="Z1046" t="s">
        <v>4361</v>
      </c>
      <c r="AA1046" t="s">
        <v>4341</v>
      </c>
    </row>
    <row r="1047" spans="1:27" x14ac:dyDescent="0.3">
      <c r="A1047" t="str">
        <f>'OASIS-11_26'!E1088</f>
        <v>MOSSLD_2_PSP2</v>
      </c>
      <c r="B1047" t="str">
        <f>'OASIS-11_26'!G1088</f>
        <v>MOSS LANDING POWER BLOCK 2</v>
      </c>
      <c r="C1047" t="str">
        <f>VLOOKUP($A1047,'OASIS-11_26'!$E$2:$R$1556,2,FALSE)</f>
        <v>GEN</v>
      </c>
      <c r="D1047" s="1">
        <f>VLOOKUP($A1047,'OASIS-11_26'!$E$2:$R$1556,11,FALSE)</f>
        <v>37448</v>
      </c>
      <c r="E1047" s="3">
        <f t="shared" si="32"/>
        <v>2002</v>
      </c>
      <c r="F1047" t="str">
        <f>VLOOKUP($A1047,'OASIS-11_26'!$E$2:$R$1556,9,FALSE)</f>
        <v>NATURAL GAS</v>
      </c>
      <c r="G1047" t="str">
        <f>VLOOKUP($A1047,'OASIS-11_26'!$E$2:$R$1556,8,FALSE)</f>
        <v>COMBINED CYCLE</v>
      </c>
      <c r="H1047">
        <f>VLOOKUP($A1047,'OASIS-11_26'!$E$2:$R$1556,4,FALSE)</f>
        <v>510</v>
      </c>
      <c r="I1047">
        <f>VLOOKUP($A1047,'OASIS-11_26'!$E$2:$R$1556,5,FALSE)</f>
        <v>0</v>
      </c>
      <c r="J1047" t="str">
        <f>VLOOKUP($A1047,'OASIS-11_26'!$E$2:$R$1556,6,FALSE)</f>
        <v>PGAE</v>
      </c>
      <c r="K1047" t="str">
        <f>IF(ISERROR(VLOOKUP($A1047,'2021_NQC_List-11_13'!$A$2:$T$1532,4,FALSE)),"","NQC")</f>
        <v>NQC</v>
      </c>
      <c r="L1047" s="3" t="str">
        <f>IF(ISERROR(VLOOKUP($A1047,'2021_NQC_List-11_13'!$A$2:$T$1532,4,FALSE)),"",VLOOKUP($A1047,'2021_NQC_List-11_13'!$A$2:$T$1532,18,FALSE))</f>
        <v>FC</v>
      </c>
      <c r="M1047">
        <f>IF($K1047="NQC",VLOOKUP($A1047,'2021_NQC_List-11_13'!$A$2:$T$1532,4,FALSE),0)</f>
        <v>510</v>
      </c>
      <c r="N1047">
        <f>IF($K1047="NQC",VLOOKUP($A1047,'2021_NQC_List-11_13'!$A$2:$T$1532,5,FALSE),0)</f>
        <v>510</v>
      </c>
      <c r="O1047">
        <f>IF($K1047="NQC",VLOOKUP($A1047,'2021_NQC_List-11_13'!$A$2:$T$1532,6,FALSE),0)</f>
        <v>510</v>
      </c>
      <c r="P1047">
        <f>IF($K1047="NQC",VLOOKUP($A1047,'2021_NQC_List-11_13'!$A$2:$T$1532,7,FALSE),0)</f>
        <v>510</v>
      </c>
      <c r="Q1047">
        <f>IF($K1047="NQC",VLOOKUP($A1047,'2021_NQC_List-11_13'!$A$2:$T$1532,8,FALSE),0)</f>
        <v>510</v>
      </c>
      <c r="R1047">
        <f>IF($K1047="NQC",VLOOKUP($A1047,'2021_NQC_List-11_13'!$A$2:$T$1532,9,FALSE),0)</f>
        <v>510</v>
      </c>
      <c r="S1047">
        <f>IF($K1047="NQC",VLOOKUP($A1047,'2021_NQC_List-11_13'!$A$2:$T$1532,10,FALSE),0)</f>
        <v>510</v>
      </c>
      <c r="T1047">
        <f>IF($K1047="NQC",VLOOKUP($A1047,'2021_NQC_List-11_13'!$A$2:$T$1532,11,FALSE),0)</f>
        <v>510</v>
      </c>
      <c r="U1047">
        <f>IF($K1047="NQC",VLOOKUP($A1047,'2021_NQC_List-11_13'!$A$2:$T$1532,12,FALSE),0)</f>
        <v>510</v>
      </c>
      <c r="V1047">
        <f>IF($K1047="NQC",VLOOKUP($A1047,'2021_NQC_List-11_13'!$A$2:$T$1532,13,FALSE),0)</f>
        <v>510</v>
      </c>
      <c r="W1047">
        <f>IF($K1047="NQC",VLOOKUP($A1047,'2021_NQC_List-11_13'!$A$2:$T$1532,14,FALSE),0)</f>
        <v>510</v>
      </c>
      <c r="X1047">
        <f>IF($K1047="NQC",VLOOKUP($A1047,'2021_NQC_List-11_13'!$A$2:$T$1532,15,FALSE),0)</f>
        <v>510</v>
      </c>
      <c r="Y1047" t="str">
        <f t="shared" si="33"/>
        <v>Non-Hydro</v>
      </c>
      <c r="AA1047" t="s">
        <v>4341</v>
      </c>
    </row>
    <row r="1048" spans="1:27" x14ac:dyDescent="0.3">
      <c r="A1048" t="str">
        <f>'OASIS-11_26'!E1089</f>
        <v>SCEW_2_PDRP110</v>
      </c>
      <c r="B1048" t="str">
        <f>'OASIS-11_26'!G1089</f>
        <v>SCEW_2_PDRP110</v>
      </c>
      <c r="C1048" t="str">
        <f>VLOOKUP($A1048,'OASIS-11_26'!$E$2:$R$1556,2,FALSE)</f>
        <v>GEN</v>
      </c>
      <c r="D1048" s="1">
        <f>VLOOKUP($A1048,'OASIS-11_26'!$E$2:$R$1556,11,FALSE)</f>
        <v>0</v>
      </c>
      <c r="E1048" s="3" t="str">
        <f t="shared" si="32"/>
        <v/>
      </c>
      <c r="F1048" t="str">
        <f>VLOOKUP($A1048,'OASIS-11_26'!$E$2:$R$1556,9,FALSE)</f>
        <v>OTHER</v>
      </c>
      <c r="G1048" t="str">
        <f>VLOOKUP($A1048,'OASIS-11_26'!$E$2:$R$1556,8,FALSE)</f>
        <v>OTHER</v>
      </c>
      <c r="H1048">
        <f>VLOOKUP($A1048,'OASIS-11_26'!$E$2:$R$1556,4,FALSE)</f>
        <v>0.99</v>
      </c>
      <c r="I1048">
        <f>VLOOKUP($A1048,'OASIS-11_26'!$E$2:$R$1556,5,FALSE)</f>
        <v>0</v>
      </c>
      <c r="J1048" t="str">
        <f>VLOOKUP($A1048,'OASIS-11_26'!$E$2:$R$1556,6,FALSE)</f>
        <v>SCE</v>
      </c>
      <c r="K1048" t="str">
        <f>IF(ISERROR(VLOOKUP($A1048,'2021_NQC_List-11_13'!$A$2:$T$1532,4,FALSE)),"","NQC")</f>
        <v>NQC</v>
      </c>
      <c r="L1048" s="3" t="str">
        <f>IF(ISERROR(VLOOKUP($A1048,'2021_NQC_List-11_13'!$A$2:$T$1532,4,FALSE)),"",VLOOKUP($A1048,'2021_NQC_List-11_13'!$A$2:$T$1532,18,FALSE))</f>
        <v>FC</v>
      </c>
      <c r="M1048">
        <f>IF($K1048="NQC",VLOOKUP($A1048,'2021_NQC_List-11_13'!$A$2:$T$1532,4,FALSE),0)</f>
        <v>0.32</v>
      </c>
      <c r="N1048">
        <f>IF($K1048="NQC",VLOOKUP($A1048,'2021_NQC_List-11_13'!$A$2:$T$1532,5,FALSE),0)</f>
        <v>0</v>
      </c>
      <c r="O1048">
        <f>IF($K1048="NQC",VLOOKUP($A1048,'2021_NQC_List-11_13'!$A$2:$T$1532,6,FALSE),0)</f>
        <v>0</v>
      </c>
      <c r="P1048">
        <f>IF($K1048="NQC",VLOOKUP($A1048,'2021_NQC_List-11_13'!$A$2:$T$1532,7,FALSE),0)</f>
        <v>0</v>
      </c>
      <c r="Q1048">
        <f>IF($K1048="NQC",VLOOKUP($A1048,'2021_NQC_List-11_13'!$A$2:$T$1532,8,FALSE),0)</f>
        <v>0</v>
      </c>
      <c r="R1048">
        <f>IF($K1048="NQC",VLOOKUP($A1048,'2021_NQC_List-11_13'!$A$2:$T$1532,9,FALSE),0)</f>
        <v>0</v>
      </c>
      <c r="S1048">
        <f>IF($K1048="NQC",VLOOKUP($A1048,'2021_NQC_List-11_13'!$A$2:$T$1532,10,FALSE),0)</f>
        <v>0</v>
      </c>
      <c r="T1048">
        <f>IF($K1048="NQC",VLOOKUP($A1048,'2021_NQC_List-11_13'!$A$2:$T$1532,11,FALSE),0)</f>
        <v>0</v>
      </c>
      <c r="U1048">
        <f>IF($K1048="NQC",VLOOKUP($A1048,'2021_NQC_List-11_13'!$A$2:$T$1532,12,FALSE),0)</f>
        <v>0</v>
      </c>
      <c r="V1048">
        <f>IF($K1048="NQC",VLOOKUP($A1048,'2021_NQC_List-11_13'!$A$2:$T$1532,13,FALSE),0)</f>
        <v>0</v>
      </c>
      <c r="W1048">
        <f>IF($K1048="NQC",VLOOKUP($A1048,'2021_NQC_List-11_13'!$A$2:$T$1532,14,FALSE),0)</f>
        <v>0</v>
      </c>
      <c r="X1048">
        <f>IF($K1048="NQC",VLOOKUP($A1048,'2021_NQC_List-11_13'!$A$2:$T$1532,15,FALSE),0)</f>
        <v>0</v>
      </c>
      <c r="Y1048" t="str">
        <f t="shared" si="33"/>
        <v>Non-Hydro</v>
      </c>
      <c r="Z1048" t="s">
        <v>4361</v>
      </c>
      <c r="AA1048" t="s">
        <v>4341</v>
      </c>
    </row>
    <row r="1049" spans="1:27" x14ac:dyDescent="0.3">
      <c r="A1049" t="str">
        <f>'OASIS-11_26'!E1091</f>
        <v>BRODIE_2_WIND</v>
      </c>
      <c r="B1049" t="str">
        <f>'OASIS-11_26'!G1091</f>
        <v>Coram Brodie Wind Project</v>
      </c>
      <c r="C1049" t="str">
        <f>VLOOKUP($A1049,'OASIS-11_26'!$E$2:$R$1556,2,FALSE)</f>
        <v>GEN</v>
      </c>
      <c r="D1049" s="1">
        <f>VLOOKUP($A1049,'OASIS-11_26'!$E$2:$R$1556,11,FALSE)</f>
        <v>40997</v>
      </c>
      <c r="E1049" s="3">
        <f t="shared" si="32"/>
        <v>2012</v>
      </c>
      <c r="F1049" t="str">
        <f>VLOOKUP($A1049,'OASIS-11_26'!$E$2:$R$1556,9,FALSE)</f>
        <v>WIND</v>
      </c>
      <c r="G1049" t="str">
        <f>VLOOKUP($A1049,'OASIS-11_26'!$E$2:$R$1556,8,FALSE)</f>
        <v>WIND</v>
      </c>
      <c r="H1049">
        <f>VLOOKUP($A1049,'OASIS-11_26'!$E$2:$R$1556,4,FALSE)</f>
        <v>102</v>
      </c>
      <c r="I1049">
        <f>VLOOKUP($A1049,'OASIS-11_26'!$E$2:$R$1556,5,FALSE)</f>
        <v>0</v>
      </c>
      <c r="J1049" t="str">
        <f>VLOOKUP($A1049,'OASIS-11_26'!$E$2:$R$1556,6,FALSE)</f>
        <v>SCE</v>
      </c>
      <c r="K1049" t="str">
        <f>IF(ISERROR(VLOOKUP($A1049,'2021_NQC_List-11_13'!$A$2:$T$1532,4,FALSE)),"","NQC")</f>
        <v>NQC</v>
      </c>
      <c r="L1049" s="3" t="str">
        <f>IF(ISERROR(VLOOKUP($A1049,'2021_NQC_List-11_13'!$A$2:$T$1532,4,FALSE)),"",VLOOKUP($A1049,'2021_NQC_List-11_13'!$A$2:$T$1532,18,FALSE))</f>
        <v>FC</v>
      </c>
      <c r="M1049">
        <f>IF($K1049="NQC",VLOOKUP($A1049,'2021_NQC_List-11_13'!$A$2:$T$1532,4,FALSE),0)</f>
        <v>14.28</v>
      </c>
      <c r="N1049">
        <f>IF($K1049="NQC",VLOOKUP($A1049,'2021_NQC_List-11_13'!$A$2:$T$1532,5,FALSE),0)</f>
        <v>12.24</v>
      </c>
      <c r="O1049">
        <f>IF($K1049="NQC",VLOOKUP($A1049,'2021_NQC_List-11_13'!$A$2:$T$1532,6,FALSE),0)</f>
        <v>28.56</v>
      </c>
      <c r="P1049">
        <f>IF($K1049="NQC",VLOOKUP($A1049,'2021_NQC_List-11_13'!$A$2:$T$1532,7,FALSE),0)</f>
        <v>25.5</v>
      </c>
      <c r="Q1049">
        <f>IF($K1049="NQC",VLOOKUP($A1049,'2021_NQC_List-11_13'!$A$2:$T$1532,8,FALSE),0)</f>
        <v>25.5</v>
      </c>
      <c r="R1049">
        <f>IF($K1049="NQC",VLOOKUP($A1049,'2021_NQC_List-11_13'!$A$2:$T$1532,9,FALSE),0)</f>
        <v>33.659999999999997</v>
      </c>
      <c r="S1049">
        <f>IF($K1049="NQC",VLOOKUP($A1049,'2021_NQC_List-11_13'!$A$2:$T$1532,10,FALSE),0)</f>
        <v>23.46</v>
      </c>
      <c r="T1049">
        <f>IF($K1049="NQC",VLOOKUP($A1049,'2021_NQC_List-11_13'!$A$2:$T$1532,11,FALSE),0)</f>
        <v>21.42</v>
      </c>
      <c r="U1049">
        <f>IF($K1049="NQC",VLOOKUP($A1049,'2021_NQC_List-11_13'!$A$2:$T$1532,12,FALSE),0)</f>
        <v>15.3</v>
      </c>
      <c r="V1049">
        <f>IF($K1049="NQC",VLOOKUP($A1049,'2021_NQC_List-11_13'!$A$2:$T$1532,13,FALSE),0)</f>
        <v>8.16</v>
      </c>
      <c r="W1049">
        <f>IF($K1049="NQC",VLOOKUP($A1049,'2021_NQC_List-11_13'!$A$2:$T$1532,14,FALSE),0)</f>
        <v>12.24</v>
      </c>
      <c r="X1049">
        <f>IF($K1049="NQC",VLOOKUP($A1049,'2021_NQC_List-11_13'!$A$2:$T$1532,15,FALSE),0)</f>
        <v>13.26</v>
      </c>
      <c r="Y1049" t="str">
        <f t="shared" si="33"/>
        <v>Non-Hydro</v>
      </c>
      <c r="AA1049" t="s">
        <v>4341</v>
      </c>
    </row>
    <row r="1050" spans="1:27" x14ac:dyDescent="0.3">
      <c r="A1050" t="str">
        <f>'OASIS-11_26'!E1092</f>
        <v>PADUA_2_SOLAR1</v>
      </c>
      <c r="B1050" t="str">
        <f>'OASIS-11_26'!G1092</f>
        <v>Kona Solar - Rancho DC #1</v>
      </c>
      <c r="C1050" t="str">
        <f>VLOOKUP($A1050,'OASIS-11_26'!$E$2:$R$1556,2,FALSE)</f>
        <v>GEN</v>
      </c>
      <c r="D1050" s="1">
        <f>VLOOKUP($A1050,'OASIS-11_26'!$E$2:$R$1556,11,FALSE)</f>
        <v>42157</v>
      </c>
      <c r="E1050" s="3">
        <f t="shared" si="32"/>
        <v>2015</v>
      </c>
      <c r="F1050" t="str">
        <f>VLOOKUP($A1050,'OASIS-11_26'!$E$2:$R$1556,9,FALSE)</f>
        <v>SUN</v>
      </c>
      <c r="G1050" t="str">
        <f>VLOOKUP($A1050,'OASIS-11_26'!$E$2:$R$1556,8,FALSE)</f>
        <v>PHOTO VOLTAIC</v>
      </c>
      <c r="H1050">
        <f>VLOOKUP($A1050,'OASIS-11_26'!$E$2:$R$1556,4,FALSE)</f>
        <v>1.75</v>
      </c>
      <c r="I1050">
        <f>VLOOKUP($A1050,'OASIS-11_26'!$E$2:$R$1556,5,FALSE)</f>
        <v>1.8</v>
      </c>
      <c r="J1050" t="str">
        <f>VLOOKUP($A1050,'OASIS-11_26'!$E$2:$R$1556,6,FALSE)</f>
        <v>SCE</v>
      </c>
      <c r="K1050" t="str">
        <f>IF(ISERROR(VLOOKUP($A1050,'2021_NQC_List-11_13'!$A$2:$T$1532,4,FALSE)),"","NQC")</f>
        <v>NQC</v>
      </c>
      <c r="L1050" s="3" t="str">
        <f>IF(ISERROR(VLOOKUP($A1050,'2021_NQC_List-11_13'!$A$2:$T$1532,4,FALSE)),"",VLOOKUP($A1050,'2021_NQC_List-11_13'!$A$2:$T$1532,18,FALSE))</f>
        <v>EO</v>
      </c>
      <c r="M1050">
        <f>IF($K1050="NQC",VLOOKUP($A1050,'2021_NQC_List-11_13'!$A$2:$T$1532,4,FALSE),0)</f>
        <v>0</v>
      </c>
      <c r="N1050">
        <f>IF($K1050="NQC",VLOOKUP($A1050,'2021_NQC_List-11_13'!$A$2:$T$1532,5,FALSE),0)</f>
        <v>0</v>
      </c>
      <c r="O1050">
        <f>IF($K1050="NQC",VLOOKUP($A1050,'2021_NQC_List-11_13'!$A$2:$T$1532,6,FALSE),0)</f>
        <v>0</v>
      </c>
      <c r="P1050">
        <f>IF($K1050="NQC",VLOOKUP($A1050,'2021_NQC_List-11_13'!$A$2:$T$1532,7,FALSE),0)</f>
        <v>0</v>
      </c>
      <c r="Q1050">
        <f>IF($K1050="NQC",VLOOKUP($A1050,'2021_NQC_List-11_13'!$A$2:$T$1532,8,FALSE),0)</f>
        <v>0</v>
      </c>
      <c r="R1050">
        <f>IF($K1050="NQC",VLOOKUP($A1050,'2021_NQC_List-11_13'!$A$2:$T$1532,9,FALSE),0)</f>
        <v>0</v>
      </c>
      <c r="S1050">
        <f>IF($K1050="NQC",VLOOKUP($A1050,'2021_NQC_List-11_13'!$A$2:$T$1532,10,FALSE),0)</f>
        <v>0</v>
      </c>
      <c r="T1050">
        <f>IF($K1050="NQC",VLOOKUP($A1050,'2021_NQC_List-11_13'!$A$2:$T$1532,11,FALSE),0)</f>
        <v>0</v>
      </c>
      <c r="U1050">
        <f>IF($K1050="NQC",VLOOKUP($A1050,'2021_NQC_List-11_13'!$A$2:$T$1532,12,FALSE),0)</f>
        <v>0</v>
      </c>
      <c r="V1050">
        <f>IF($K1050="NQC",VLOOKUP($A1050,'2021_NQC_List-11_13'!$A$2:$T$1532,13,FALSE),0)</f>
        <v>0</v>
      </c>
      <c r="W1050">
        <f>IF($K1050="NQC",VLOOKUP($A1050,'2021_NQC_List-11_13'!$A$2:$T$1532,14,FALSE),0)</f>
        <v>0</v>
      </c>
      <c r="X1050">
        <f>IF($K1050="NQC",VLOOKUP($A1050,'2021_NQC_List-11_13'!$A$2:$T$1532,15,FALSE),0)</f>
        <v>0</v>
      </c>
      <c r="Y1050" t="str">
        <f t="shared" si="33"/>
        <v>Non-Hydro</v>
      </c>
      <c r="AA1050" t="s">
        <v>4341</v>
      </c>
    </row>
    <row r="1051" spans="1:27" x14ac:dyDescent="0.3">
      <c r="A1051" t="str">
        <f>'OASIS-11_26'!E1093</f>
        <v>MIRLOM_2_MLBBTB</v>
      </c>
      <c r="B1051" t="str">
        <f>'OASIS-11_26'!G1093</f>
        <v>Mira Loma BESS B</v>
      </c>
      <c r="C1051" t="str">
        <f>VLOOKUP($A1051,'OASIS-11_26'!$E$2:$R$1556,2,FALSE)</f>
        <v>GEN</v>
      </c>
      <c r="D1051" s="1">
        <f>VLOOKUP($A1051,'OASIS-11_26'!$E$2:$R$1556,11,FALSE)</f>
        <v>42734</v>
      </c>
      <c r="E1051" s="3">
        <f t="shared" si="32"/>
        <v>2016</v>
      </c>
      <c r="F1051" t="str">
        <f>VLOOKUP($A1051,'OASIS-11_26'!$E$2:$R$1556,9,FALSE)</f>
        <v>LESR</v>
      </c>
      <c r="G1051" t="str">
        <f>VLOOKUP($A1051,'OASIS-11_26'!$E$2:$R$1556,8,FALSE)</f>
        <v>OTHER</v>
      </c>
      <c r="H1051">
        <f>VLOOKUP($A1051,'OASIS-11_26'!$E$2:$R$1556,4,FALSE)</f>
        <v>10</v>
      </c>
      <c r="I1051">
        <f>VLOOKUP($A1051,'OASIS-11_26'!$E$2:$R$1556,5,FALSE)</f>
        <v>10</v>
      </c>
      <c r="J1051" t="str">
        <f>VLOOKUP($A1051,'OASIS-11_26'!$E$2:$R$1556,6,FALSE)</f>
        <v>SCE</v>
      </c>
      <c r="K1051" t="str">
        <f>IF(ISERROR(VLOOKUP($A1051,'2021_NQC_List-11_13'!$A$2:$T$1532,4,FALSE)),"","NQC")</f>
        <v>NQC</v>
      </c>
      <c r="L1051" s="3" t="str">
        <f>IF(ISERROR(VLOOKUP($A1051,'2021_NQC_List-11_13'!$A$2:$T$1532,4,FALSE)),"",VLOOKUP($A1051,'2021_NQC_List-11_13'!$A$2:$T$1532,18,FALSE))</f>
        <v>FC</v>
      </c>
      <c r="M1051">
        <f>IF($K1051="NQC",VLOOKUP($A1051,'2021_NQC_List-11_13'!$A$2:$T$1532,4,FALSE),0)</f>
        <v>10</v>
      </c>
      <c r="N1051">
        <f>IF($K1051="NQC",VLOOKUP($A1051,'2021_NQC_List-11_13'!$A$2:$T$1532,5,FALSE),0)</f>
        <v>10</v>
      </c>
      <c r="O1051">
        <f>IF($K1051="NQC",VLOOKUP($A1051,'2021_NQC_List-11_13'!$A$2:$T$1532,6,FALSE),0)</f>
        <v>10</v>
      </c>
      <c r="P1051">
        <f>IF($K1051="NQC",VLOOKUP($A1051,'2021_NQC_List-11_13'!$A$2:$T$1532,7,FALSE),0)</f>
        <v>10</v>
      </c>
      <c r="Q1051">
        <f>IF($K1051="NQC",VLOOKUP($A1051,'2021_NQC_List-11_13'!$A$2:$T$1532,8,FALSE),0)</f>
        <v>10</v>
      </c>
      <c r="R1051">
        <f>IF($K1051="NQC",VLOOKUP($A1051,'2021_NQC_List-11_13'!$A$2:$T$1532,9,FALSE),0)</f>
        <v>10</v>
      </c>
      <c r="S1051">
        <f>IF($K1051="NQC",VLOOKUP($A1051,'2021_NQC_List-11_13'!$A$2:$T$1532,10,FALSE),0)</f>
        <v>10</v>
      </c>
      <c r="T1051">
        <f>IF($K1051="NQC",VLOOKUP($A1051,'2021_NQC_List-11_13'!$A$2:$T$1532,11,FALSE),0)</f>
        <v>10</v>
      </c>
      <c r="U1051">
        <f>IF($K1051="NQC",VLOOKUP($A1051,'2021_NQC_List-11_13'!$A$2:$T$1532,12,FALSE),0)</f>
        <v>10</v>
      </c>
      <c r="V1051">
        <f>IF($K1051="NQC",VLOOKUP($A1051,'2021_NQC_List-11_13'!$A$2:$T$1532,13,FALSE),0)</f>
        <v>10</v>
      </c>
      <c r="W1051">
        <f>IF($K1051="NQC",VLOOKUP($A1051,'2021_NQC_List-11_13'!$A$2:$T$1532,14,FALSE),0)</f>
        <v>10</v>
      </c>
      <c r="X1051">
        <f>IF($K1051="NQC",VLOOKUP($A1051,'2021_NQC_List-11_13'!$A$2:$T$1532,15,FALSE),0)</f>
        <v>10</v>
      </c>
      <c r="Y1051" t="str">
        <f t="shared" si="33"/>
        <v>Non-Hydro</v>
      </c>
      <c r="AA1051" t="s">
        <v>4341</v>
      </c>
    </row>
    <row r="1052" spans="1:27" x14ac:dyDescent="0.3">
      <c r="A1052" t="str">
        <f>'OASIS-11_26'!E1094</f>
        <v>SCEW_2_PDRP107</v>
      </c>
      <c r="B1052" t="str">
        <f>'OASIS-11_26'!G1094</f>
        <v>SCEW_2_PDRP107</v>
      </c>
      <c r="C1052" t="str">
        <f>VLOOKUP($A1052,'OASIS-11_26'!$E$2:$R$1556,2,FALSE)</f>
        <v>GEN</v>
      </c>
      <c r="D1052" s="1">
        <f>VLOOKUP($A1052,'OASIS-11_26'!$E$2:$R$1556,11,FALSE)</f>
        <v>0</v>
      </c>
      <c r="E1052" s="3" t="str">
        <f t="shared" si="32"/>
        <v/>
      </c>
      <c r="F1052" t="str">
        <f>VLOOKUP($A1052,'OASIS-11_26'!$E$2:$R$1556,9,FALSE)</f>
        <v>OTHER</v>
      </c>
      <c r="G1052" t="str">
        <f>VLOOKUP($A1052,'OASIS-11_26'!$E$2:$R$1556,8,FALSE)</f>
        <v>OTHER</v>
      </c>
      <c r="H1052">
        <f>VLOOKUP($A1052,'OASIS-11_26'!$E$2:$R$1556,4,FALSE)</f>
        <v>0.99</v>
      </c>
      <c r="I1052">
        <f>VLOOKUP($A1052,'OASIS-11_26'!$E$2:$R$1556,5,FALSE)</f>
        <v>0</v>
      </c>
      <c r="J1052" t="str">
        <f>VLOOKUP($A1052,'OASIS-11_26'!$E$2:$R$1556,6,FALSE)</f>
        <v>SCE</v>
      </c>
      <c r="K1052" t="str">
        <f>IF(ISERROR(VLOOKUP($A1052,'2021_NQC_List-11_13'!$A$2:$T$1532,4,FALSE)),"","NQC")</f>
        <v>NQC</v>
      </c>
      <c r="L1052" s="3" t="str">
        <f>IF(ISERROR(VLOOKUP($A1052,'2021_NQC_List-11_13'!$A$2:$T$1532,4,FALSE)),"",VLOOKUP($A1052,'2021_NQC_List-11_13'!$A$2:$T$1532,18,FALSE))</f>
        <v>FC</v>
      </c>
      <c r="M1052">
        <f>IF($K1052="NQC",VLOOKUP($A1052,'2021_NQC_List-11_13'!$A$2:$T$1532,4,FALSE),0)</f>
        <v>0.39</v>
      </c>
      <c r="N1052">
        <f>IF($K1052="NQC",VLOOKUP($A1052,'2021_NQC_List-11_13'!$A$2:$T$1532,5,FALSE),0)</f>
        <v>0</v>
      </c>
      <c r="O1052">
        <f>IF($K1052="NQC",VLOOKUP($A1052,'2021_NQC_List-11_13'!$A$2:$T$1532,6,FALSE),0)</f>
        <v>0</v>
      </c>
      <c r="P1052">
        <f>IF($K1052="NQC",VLOOKUP($A1052,'2021_NQC_List-11_13'!$A$2:$T$1532,7,FALSE),0)</f>
        <v>0</v>
      </c>
      <c r="Q1052">
        <f>IF($K1052="NQC",VLOOKUP($A1052,'2021_NQC_List-11_13'!$A$2:$T$1532,8,FALSE),0)</f>
        <v>0</v>
      </c>
      <c r="R1052">
        <f>IF($K1052="NQC",VLOOKUP($A1052,'2021_NQC_List-11_13'!$A$2:$T$1532,9,FALSE),0)</f>
        <v>0</v>
      </c>
      <c r="S1052">
        <f>IF($K1052="NQC",VLOOKUP($A1052,'2021_NQC_List-11_13'!$A$2:$T$1532,10,FALSE),0)</f>
        <v>0</v>
      </c>
      <c r="T1052">
        <f>IF($K1052="NQC",VLOOKUP($A1052,'2021_NQC_List-11_13'!$A$2:$T$1532,11,FALSE),0)</f>
        <v>0</v>
      </c>
      <c r="U1052">
        <f>IF($K1052="NQC",VLOOKUP($A1052,'2021_NQC_List-11_13'!$A$2:$T$1532,12,FALSE),0)</f>
        <v>0</v>
      </c>
      <c r="V1052">
        <f>IF($K1052="NQC",VLOOKUP($A1052,'2021_NQC_List-11_13'!$A$2:$T$1532,13,FALSE),0)</f>
        <v>0</v>
      </c>
      <c r="W1052">
        <f>IF($K1052="NQC",VLOOKUP($A1052,'2021_NQC_List-11_13'!$A$2:$T$1532,14,FALSE),0)</f>
        <v>0</v>
      </c>
      <c r="X1052">
        <f>IF($K1052="NQC",VLOOKUP($A1052,'2021_NQC_List-11_13'!$A$2:$T$1532,15,FALSE),0)</f>
        <v>0</v>
      </c>
      <c r="Y1052" t="str">
        <f t="shared" si="33"/>
        <v>Non-Hydro</v>
      </c>
      <c r="Z1052" t="s">
        <v>4361</v>
      </c>
      <c r="AA1052" t="s">
        <v>4341</v>
      </c>
    </row>
    <row r="1053" spans="1:27" x14ac:dyDescent="0.3">
      <c r="A1053" t="str">
        <f>'OASIS-11_26'!E1095</f>
        <v>SCEW_2_PDRP171</v>
      </c>
      <c r="B1053" t="str">
        <f>'OASIS-11_26'!G1095</f>
        <v>SCEW_2_PDRP171</v>
      </c>
      <c r="C1053" t="str">
        <f>VLOOKUP($A1053,'OASIS-11_26'!$E$2:$R$1556,2,FALSE)</f>
        <v>GEN</v>
      </c>
      <c r="D1053" s="1">
        <f>VLOOKUP($A1053,'OASIS-11_26'!$E$2:$R$1556,11,FALSE)</f>
        <v>0</v>
      </c>
      <c r="E1053" s="3" t="str">
        <f t="shared" si="32"/>
        <v/>
      </c>
      <c r="F1053" t="str">
        <f>VLOOKUP($A1053,'OASIS-11_26'!$E$2:$R$1556,9,FALSE)</f>
        <v>OTHER</v>
      </c>
      <c r="G1053" t="str">
        <f>VLOOKUP($A1053,'OASIS-11_26'!$E$2:$R$1556,8,FALSE)</f>
        <v>OTHER</v>
      </c>
      <c r="H1053">
        <f>VLOOKUP($A1053,'OASIS-11_26'!$E$2:$R$1556,4,FALSE)</f>
        <v>0.99</v>
      </c>
      <c r="I1053">
        <f>VLOOKUP($A1053,'OASIS-11_26'!$E$2:$R$1556,5,FALSE)</f>
        <v>0</v>
      </c>
      <c r="J1053" t="str">
        <f>VLOOKUP($A1053,'OASIS-11_26'!$E$2:$R$1556,6,FALSE)</f>
        <v>SCE</v>
      </c>
      <c r="K1053" t="str">
        <f>IF(ISERROR(VLOOKUP($A1053,'2021_NQC_List-11_13'!$A$2:$T$1532,4,FALSE)),"","NQC")</f>
        <v/>
      </c>
      <c r="L1053" s="3" t="str">
        <f>IF(ISERROR(VLOOKUP($A1053,'2021_NQC_List-11_13'!$A$2:$T$1532,4,FALSE)),"",VLOOKUP($A1053,'2021_NQC_List-11_13'!$A$2:$T$1532,18,FALSE))</f>
        <v/>
      </c>
      <c r="M1053">
        <f>IF($K1053="NQC",VLOOKUP($A1053,'2021_NQC_List-11_13'!$A$2:$T$1532,4,FALSE),0)</f>
        <v>0</v>
      </c>
      <c r="N1053">
        <f>IF($K1053="NQC",VLOOKUP($A1053,'2021_NQC_List-11_13'!$A$2:$T$1532,5,FALSE),0)</f>
        <v>0</v>
      </c>
      <c r="O1053">
        <f>IF($K1053="NQC",VLOOKUP($A1053,'2021_NQC_List-11_13'!$A$2:$T$1532,6,FALSE),0)</f>
        <v>0</v>
      </c>
      <c r="P1053">
        <f>IF($K1053="NQC",VLOOKUP($A1053,'2021_NQC_List-11_13'!$A$2:$T$1532,7,FALSE),0)</f>
        <v>0</v>
      </c>
      <c r="Q1053">
        <f>IF($K1053="NQC",VLOOKUP($A1053,'2021_NQC_List-11_13'!$A$2:$T$1532,8,FALSE),0)</f>
        <v>0</v>
      </c>
      <c r="R1053">
        <f>IF($K1053="NQC",VLOOKUP($A1053,'2021_NQC_List-11_13'!$A$2:$T$1532,9,FALSE),0)</f>
        <v>0</v>
      </c>
      <c r="S1053">
        <f>IF($K1053="NQC",VLOOKUP($A1053,'2021_NQC_List-11_13'!$A$2:$T$1532,10,FALSE),0)</f>
        <v>0</v>
      </c>
      <c r="T1053">
        <f>IF($K1053="NQC",VLOOKUP($A1053,'2021_NQC_List-11_13'!$A$2:$T$1532,11,FALSE),0)</f>
        <v>0</v>
      </c>
      <c r="U1053">
        <f>IF($K1053="NQC",VLOOKUP($A1053,'2021_NQC_List-11_13'!$A$2:$T$1532,12,FALSE),0)</f>
        <v>0</v>
      </c>
      <c r="V1053">
        <f>IF($K1053="NQC",VLOOKUP($A1053,'2021_NQC_List-11_13'!$A$2:$T$1532,13,FALSE),0)</f>
        <v>0</v>
      </c>
      <c r="W1053">
        <f>IF($K1053="NQC",VLOOKUP($A1053,'2021_NQC_List-11_13'!$A$2:$T$1532,14,FALSE),0)</f>
        <v>0</v>
      </c>
      <c r="X1053">
        <f>IF($K1053="NQC",VLOOKUP($A1053,'2021_NQC_List-11_13'!$A$2:$T$1532,15,FALSE),0)</f>
        <v>0</v>
      </c>
      <c r="Y1053" t="str">
        <f t="shared" si="33"/>
        <v>Non-Hydro</v>
      </c>
      <c r="Z1053" t="s">
        <v>4361</v>
      </c>
      <c r="AA1053" t="s">
        <v>4341</v>
      </c>
    </row>
    <row r="1054" spans="1:27" x14ac:dyDescent="0.3">
      <c r="A1054" t="str">
        <f>'OASIS-11_26'!E1096</f>
        <v>BKRFLD_2_SOLAR1</v>
      </c>
      <c r="B1054" t="str">
        <f>'OASIS-11_26'!G1096</f>
        <v>Bakersfield 111</v>
      </c>
      <c r="C1054" t="str">
        <f>VLOOKUP($A1054,'OASIS-11_26'!$E$2:$R$1556,2,FALSE)</f>
        <v>GEN</v>
      </c>
      <c r="D1054" s="1">
        <f>VLOOKUP($A1054,'OASIS-11_26'!$E$2:$R$1556,11,FALSE)</f>
        <v>42213</v>
      </c>
      <c r="E1054" s="3">
        <f t="shared" si="32"/>
        <v>2015</v>
      </c>
      <c r="F1054" t="str">
        <f>VLOOKUP($A1054,'OASIS-11_26'!$E$2:$R$1556,9,FALSE)</f>
        <v>SUN</v>
      </c>
      <c r="G1054" t="str">
        <f>VLOOKUP($A1054,'OASIS-11_26'!$E$2:$R$1556,8,FALSE)</f>
        <v>PHOTO VOLTAIC</v>
      </c>
      <c r="H1054">
        <f>VLOOKUP($A1054,'OASIS-11_26'!$E$2:$R$1556,4,FALSE)</f>
        <v>1.38</v>
      </c>
      <c r="I1054">
        <f>VLOOKUP($A1054,'OASIS-11_26'!$E$2:$R$1556,5,FALSE)</f>
        <v>1.4</v>
      </c>
      <c r="J1054" t="str">
        <f>VLOOKUP($A1054,'OASIS-11_26'!$E$2:$R$1556,6,FALSE)</f>
        <v>PGAE</v>
      </c>
      <c r="K1054" t="str">
        <f>IF(ISERROR(VLOOKUP($A1054,'2021_NQC_List-11_13'!$A$2:$T$1532,4,FALSE)),"","NQC")</f>
        <v>NQC</v>
      </c>
      <c r="L1054" s="3" t="str">
        <f>IF(ISERROR(VLOOKUP($A1054,'2021_NQC_List-11_13'!$A$2:$T$1532,4,FALSE)),"",VLOOKUP($A1054,'2021_NQC_List-11_13'!$A$2:$T$1532,18,FALSE))</f>
        <v>FC</v>
      </c>
      <c r="M1054">
        <f>IF($K1054="NQC",VLOOKUP($A1054,'2021_NQC_List-11_13'!$A$2:$T$1532,4,FALSE),0)</f>
        <v>0.06</v>
      </c>
      <c r="N1054">
        <f>IF($K1054="NQC",VLOOKUP($A1054,'2021_NQC_List-11_13'!$A$2:$T$1532,5,FALSE),0)</f>
        <v>0.04</v>
      </c>
      <c r="O1054">
        <f>IF($K1054="NQC",VLOOKUP($A1054,'2021_NQC_List-11_13'!$A$2:$T$1532,6,FALSE),0)</f>
        <v>0.25</v>
      </c>
      <c r="P1054">
        <f>IF($K1054="NQC",VLOOKUP($A1054,'2021_NQC_List-11_13'!$A$2:$T$1532,7,FALSE),0)</f>
        <v>0.21</v>
      </c>
      <c r="Q1054">
        <f>IF($K1054="NQC",VLOOKUP($A1054,'2021_NQC_List-11_13'!$A$2:$T$1532,8,FALSE),0)</f>
        <v>0.22</v>
      </c>
      <c r="R1054">
        <f>IF($K1054="NQC",VLOOKUP($A1054,'2021_NQC_List-11_13'!$A$2:$T$1532,9,FALSE),0)</f>
        <v>0.43</v>
      </c>
      <c r="S1054">
        <f>IF($K1054="NQC",VLOOKUP($A1054,'2021_NQC_List-11_13'!$A$2:$T$1532,10,FALSE),0)</f>
        <v>0.54</v>
      </c>
      <c r="T1054">
        <f>IF($K1054="NQC",VLOOKUP($A1054,'2021_NQC_List-11_13'!$A$2:$T$1532,11,FALSE),0)</f>
        <v>0.37</v>
      </c>
      <c r="U1054">
        <f>IF($K1054="NQC",VLOOKUP($A1054,'2021_NQC_List-11_13'!$A$2:$T$1532,12,FALSE),0)</f>
        <v>0.19</v>
      </c>
      <c r="V1054">
        <f>IF($K1054="NQC",VLOOKUP($A1054,'2021_NQC_List-11_13'!$A$2:$T$1532,13,FALSE),0)</f>
        <v>0.03</v>
      </c>
      <c r="W1054">
        <f>IF($K1054="NQC",VLOOKUP($A1054,'2021_NQC_List-11_13'!$A$2:$T$1532,14,FALSE),0)</f>
        <v>0.03</v>
      </c>
      <c r="X1054">
        <f>IF($K1054="NQC",VLOOKUP($A1054,'2021_NQC_List-11_13'!$A$2:$T$1532,15,FALSE),0)</f>
        <v>0</v>
      </c>
      <c r="Y1054" t="str">
        <f t="shared" si="33"/>
        <v>Non-Hydro</v>
      </c>
      <c r="AA1054" t="s">
        <v>4341</v>
      </c>
    </row>
    <row r="1055" spans="1:27" x14ac:dyDescent="0.3">
      <c r="A1055" t="str">
        <f>'OASIS-11_26'!E1097</f>
        <v>IVANPA_1_UNIT2</v>
      </c>
      <c r="B1055" t="str">
        <f>'OASIS-11_26'!G1097</f>
        <v>Ivanpah 2</v>
      </c>
      <c r="C1055" t="str">
        <f>VLOOKUP($A1055,'OASIS-11_26'!$E$2:$R$1556,2,FALSE)</f>
        <v>GEN</v>
      </c>
      <c r="D1055" s="1">
        <f>VLOOKUP($A1055,'OASIS-11_26'!$E$2:$R$1556,11,FALSE)</f>
        <v>41638</v>
      </c>
      <c r="E1055" s="3">
        <f t="shared" si="32"/>
        <v>2013</v>
      </c>
      <c r="F1055" t="str">
        <f>VLOOKUP($A1055,'OASIS-11_26'!$E$2:$R$1556,9,FALSE)</f>
        <v>SUN</v>
      </c>
      <c r="G1055" t="str">
        <f>VLOOKUP($A1055,'OASIS-11_26'!$E$2:$R$1556,8,FALSE)</f>
        <v>STEAM</v>
      </c>
      <c r="H1055">
        <f>VLOOKUP($A1055,'OASIS-11_26'!$E$2:$R$1556,4,FALSE)</f>
        <v>133</v>
      </c>
      <c r="I1055">
        <f>VLOOKUP($A1055,'OASIS-11_26'!$E$2:$R$1556,5,FALSE)</f>
        <v>133.4</v>
      </c>
      <c r="J1055" t="str">
        <f>VLOOKUP($A1055,'OASIS-11_26'!$E$2:$R$1556,6,FALSE)</f>
        <v>SCE</v>
      </c>
      <c r="K1055" t="str">
        <f>IF(ISERROR(VLOOKUP($A1055,'2021_NQC_List-11_13'!$A$2:$T$1532,4,FALSE)),"","NQC")</f>
        <v>NQC</v>
      </c>
      <c r="L1055" s="3" t="str">
        <f>IF(ISERROR(VLOOKUP($A1055,'2021_NQC_List-11_13'!$A$2:$T$1532,4,FALSE)),"",VLOOKUP($A1055,'2021_NQC_List-11_13'!$A$2:$T$1532,18,FALSE))</f>
        <v>FC</v>
      </c>
      <c r="M1055">
        <f>IF($K1055="NQC",VLOOKUP($A1055,'2021_NQC_List-11_13'!$A$2:$T$1532,4,FALSE),0)</f>
        <v>5.32</v>
      </c>
      <c r="N1055">
        <f>IF($K1055="NQC",VLOOKUP($A1055,'2021_NQC_List-11_13'!$A$2:$T$1532,5,FALSE),0)</f>
        <v>3.99</v>
      </c>
      <c r="O1055">
        <f>IF($K1055="NQC",VLOOKUP($A1055,'2021_NQC_List-11_13'!$A$2:$T$1532,6,FALSE),0)</f>
        <v>23.94</v>
      </c>
      <c r="P1055">
        <f>IF($K1055="NQC",VLOOKUP($A1055,'2021_NQC_List-11_13'!$A$2:$T$1532,7,FALSE),0)</f>
        <v>19.95</v>
      </c>
      <c r="Q1055">
        <f>IF($K1055="NQC",VLOOKUP($A1055,'2021_NQC_List-11_13'!$A$2:$T$1532,8,FALSE),0)</f>
        <v>21.28</v>
      </c>
      <c r="R1055">
        <f>IF($K1055="NQC",VLOOKUP($A1055,'2021_NQC_List-11_13'!$A$2:$T$1532,9,FALSE),0)</f>
        <v>41.23</v>
      </c>
      <c r="S1055">
        <f>IF($K1055="NQC",VLOOKUP($A1055,'2021_NQC_List-11_13'!$A$2:$T$1532,10,FALSE),0)</f>
        <v>51.87</v>
      </c>
      <c r="T1055">
        <f>IF($K1055="NQC",VLOOKUP($A1055,'2021_NQC_List-11_13'!$A$2:$T$1532,11,FALSE),0)</f>
        <v>35.909999999999997</v>
      </c>
      <c r="U1055">
        <f>IF($K1055="NQC",VLOOKUP($A1055,'2021_NQC_List-11_13'!$A$2:$T$1532,12,FALSE),0)</f>
        <v>18.62</v>
      </c>
      <c r="V1055">
        <f>IF($K1055="NQC",VLOOKUP($A1055,'2021_NQC_List-11_13'!$A$2:$T$1532,13,FALSE),0)</f>
        <v>2.66</v>
      </c>
      <c r="W1055">
        <f>IF($K1055="NQC",VLOOKUP($A1055,'2021_NQC_List-11_13'!$A$2:$T$1532,14,FALSE),0)</f>
        <v>2.66</v>
      </c>
      <c r="X1055">
        <f>IF($K1055="NQC",VLOOKUP($A1055,'2021_NQC_List-11_13'!$A$2:$T$1532,15,FALSE),0)</f>
        <v>0</v>
      </c>
      <c r="Y1055" t="str">
        <f t="shared" si="33"/>
        <v>Non-Hydro</v>
      </c>
      <c r="AA1055" t="s">
        <v>4341</v>
      </c>
    </row>
    <row r="1056" spans="1:27" x14ac:dyDescent="0.3">
      <c r="A1056" t="str">
        <f>'OASIS-11_26'!E1098</f>
        <v>GARNET_2_WPMWD6</v>
      </c>
      <c r="B1056" t="str">
        <f>'OASIS-11_26'!G1098</f>
        <v>WINTEC PALM</v>
      </c>
      <c r="C1056" t="str">
        <f>VLOOKUP($A1056,'OASIS-11_26'!$E$2:$R$1556,2,FALSE)</f>
        <v>GEN</v>
      </c>
      <c r="D1056" s="1">
        <f>VLOOKUP($A1056,'OASIS-11_26'!$E$2:$R$1556,11,FALSE)</f>
        <v>43137</v>
      </c>
      <c r="E1056" s="3">
        <f t="shared" si="32"/>
        <v>2018</v>
      </c>
      <c r="F1056" t="str">
        <f>VLOOKUP($A1056,'OASIS-11_26'!$E$2:$R$1556,9,FALSE)</f>
        <v>WIND</v>
      </c>
      <c r="G1056" t="str">
        <f>VLOOKUP($A1056,'OASIS-11_26'!$E$2:$R$1556,8,FALSE)</f>
        <v>WIND</v>
      </c>
      <c r="H1056">
        <f>VLOOKUP($A1056,'OASIS-11_26'!$E$2:$R$1556,4,FALSE)</f>
        <v>5.93</v>
      </c>
      <c r="I1056">
        <f>VLOOKUP($A1056,'OASIS-11_26'!$E$2:$R$1556,5,FALSE)</f>
        <v>6</v>
      </c>
      <c r="J1056" t="str">
        <f>VLOOKUP($A1056,'OASIS-11_26'!$E$2:$R$1556,6,FALSE)</f>
        <v>SCE</v>
      </c>
      <c r="K1056" t="str">
        <f>IF(ISERROR(VLOOKUP($A1056,'2021_NQC_List-11_13'!$A$2:$T$1532,4,FALSE)),"","NQC")</f>
        <v>NQC</v>
      </c>
      <c r="L1056" s="3" t="str">
        <f>IF(ISERROR(VLOOKUP($A1056,'2021_NQC_List-11_13'!$A$2:$T$1532,4,FALSE)),"",VLOOKUP($A1056,'2021_NQC_List-11_13'!$A$2:$T$1532,18,FALSE))</f>
        <v>FC</v>
      </c>
      <c r="M1056">
        <f>IF($K1056="NQC",VLOOKUP($A1056,'2021_NQC_List-11_13'!$A$2:$T$1532,4,FALSE),0)</f>
        <v>0.83</v>
      </c>
      <c r="N1056">
        <f>IF($K1056="NQC",VLOOKUP($A1056,'2021_NQC_List-11_13'!$A$2:$T$1532,5,FALSE),0)</f>
        <v>0.71</v>
      </c>
      <c r="O1056">
        <f>IF($K1056="NQC",VLOOKUP($A1056,'2021_NQC_List-11_13'!$A$2:$T$1532,6,FALSE),0)</f>
        <v>1.66</v>
      </c>
      <c r="P1056">
        <f>IF($K1056="NQC",VLOOKUP($A1056,'2021_NQC_List-11_13'!$A$2:$T$1532,7,FALSE),0)</f>
        <v>1.48</v>
      </c>
      <c r="Q1056">
        <f>IF($K1056="NQC",VLOOKUP($A1056,'2021_NQC_List-11_13'!$A$2:$T$1532,8,FALSE),0)</f>
        <v>1.48</v>
      </c>
      <c r="R1056">
        <f>IF($K1056="NQC",VLOOKUP($A1056,'2021_NQC_List-11_13'!$A$2:$T$1532,9,FALSE),0)</f>
        <v>1.96</v>
      </c>
      <c r="S1056">
        <f>IF($K1056="NQC",VLOOKUP($A1056,'2021_NQC_List-11_13'!$A$2:$T$1532,10,FALSE),0)</f>
        <v>1.36</v>
      </c>
      <c r="T1056">
        <f>IF($K1056="NQC",VLOOKUP($A1056,'2021_NQC_List-11_13'!$A$2:$T$1532,11,FALSE),0)</f>
        <v>1.25</v>
      </c>
      <c r="U1056">
        <f>IF($K1056="NQC",VLOOKUP($A1056,'2021_NQC_List-11_13'!$A$2:$T$1532,12,FALSE),0)</f>
        <v>0.89</v>
      </c>
      <c r="V1056">
        <f>IF($K1056="NQC",VLOOKUP($A1056,'2021_NQC_List-11_13'!$A$2:$T$1532,13,FALSE),0)</f>
        <v>0.47</v>
      </c>
      <c r="W1056">
        <f>IF($K1056="NQC",VLOOKUP($A1056,'2021_NQC_List-11_13'!$A$2:$T$1532,14,FALSE),0)</f>
        <v>0.71</v>
      </c>
      <c r="X1056">
        <f>IF($K1056="NQC",VLOOKUP($A1056,'2021_NQC_List-11_13'!$A$2:$T$1532,15,FALSE),0)</f>
        <v>0.77</v>
      </c>
      <c r="Y1056" t="str">
        <f t="shared" si="33"/>
        <v>Non-Hydro</v>
      </c>
      <c r="AA1056" t="s">
        <v>4341</v>
      </c>
    </row>
    <row r="1057" spans="1:27" x14ac:dyDescent="0.3">
      <c r="A1057" t="str">
        <f>'OASIS-11_26'!E1099</f>
        <v>CUMBIA_1_SOLAR</v>
      </c>
      <c r="B1057" t="str">
        <f>'OASIS-11_26'!G1099</f>
        <v>Columbia Solar Energy II</v>
      </c>
      <c r="C1057" t="str">
        <f>VLOOKUP($A1057,'OASIS-11_26'!$E$2:$R$1556,2,FALSE)</f>
        <v>GEN</v>
      </c>
      <c r="D1057" s="1">
        <f>VLOOKUP($A1057,'OASIS-11_26'!$E$2:$R$1556,11,FALSE)</f>
        <v>42298</v>
      </c>
      <c r="E1057" s="3">
        <f t="shared" si="32"/>
        <v>2015</v>
      </c>
      <c r="F1057" t="str">
        <f>VLOOKUP($A1057,'OASIS-11_26'!$E$2:$R$1556,9,FALSE)</f>
        <v>SUN</v>
      </c>
      <c r="G1057" t="str">
        <f>VLOOKUP($A1057,'OASIS-11_26'!$E$2:$R$1556,8,FALSE)</f>
        <v>PHOTO VOLTAIC</v>
      </c>
      <c r="H1057">
        <f>VLOOKUP($A1057,'OASIS-11_26'!$E$2:$R$1556,4,FALSE)</f>
        <v>19</v>
      </c>
      <c r="I1057">
        <f>VLOOKUP($A1057,'OASIS-11_26'!$E$2:$R$1556,5,FALSE)</f>
        <v>19</v>
      </c>
      <c r="J1057" t="str">
        <f>VLOOKUP($A1057,'OASIS-11_26'!$E$2:$R$1556,6,FALSE)</f>
        <v>PGAE</v>
      </c>
      <c r="K1057" t="str">
        <f>IF(ISERROR(VLOOKUP($A1057,'2021_NQC_List-11_13'!$A$2:$T$1532,4,FALSE)),"","NQC")</f>
        <v>NQC</v>
      </c>
      <c r="L1057" s="3" t="str">
        <f>IF(ISERROR(VLOOKUP($A1057,'2021_NQC_List-11_13'!$A$2:$T$1532,4,FALSE)),"",VLOOKUP($A1057,'2021_NQC_List-11_13'!$A$2:$T$1532,18,FALSE))</f>
        <v>FC</v>
      </c>
      <c r="M1057">
        <f>IF($K1057="NQC",VLOOKUP($A1057,'2021_NQC_List-11_13'!$A$2:$T$1532,4,FALSE),0)</f>
        <v>0.76</v>
      </c>
      <c r="N1057">
        <f>IF($K1057="NQC",VLOOKUP($A1057,'2021_NQC_List-11_13'!$A$2:$T$1532,5,FALSE),0)</f>
        <v>0.56999999999999995</v>
      </c>
      <c r="O1057">
        <f>IF($K1057="NQC",VLOOKUP($A1057,'2021_NQC_List-11_13'!$A$2:$T$1532,6,FALSE),0)</f>
        <v>3.42</v>
      </c>
      <c r="P1057">
        <f>IF($K1057="NQC",VLOOKUP($A1057,'2021_NQC_List-11_13'!$A$2:$T$1532,7,FALSE),0)</f>
        <v>2.85</v>
      </c>
      <c r="Q1057">
        <f>IF($K1057="NQC",VLOOKUP($A1057,'2021_NQC_List-11_13'!$A$2:$T$1532,8,FALSE),0)</f>
        <v>3.04</v>
      </c>
      <c r="R1057">
        <f>IF($K1057="NQC",VLOOKUP($A1057,'2021_NQC_List-11_13'!$A$2:$T$1532,9,FALSE),0)</f>
        <v>5.89</v>
      </c>
      <c r="S1057">
        <f>IF($K1057="NQC",VLOOKUP($A1057,'2021_NQC_List-11_13'!$A$2:$T$1532,10,FALSE),0)</f>
        <v>7.41</v>
      </c>
      <c r="T1057">
        <f>IF($K1057="NQC",VLOOKUP($A1057,'2021_NQC_List-11_13'!$A$2:$T$1532,11,FALSE),0)</f>
        <v>5.13</v>
      </c>
      <c r="U1057">
        <f>IF($K1057="NQC",VLOOKUP($A1057,'2021_NQC_List-11_13'!$A$2:$T$1532,12,FALSE),0)</f>
        <v>2.66</v>
      </c>
      <c r="V1057">
        <f>IF($K1057="NQC",VLOOKUP($A1057,'2021_NQC_List-11_13'!$A$2:$T$1532,13,FALSE),0)</f>
        <v>0.38</v>
      </c>
      <c r="W1057">
        <f>IF($K1057="NQC",VLOOKUP($A1057,'2021_NQC_List-11_13'!$A$2:$T$1532,14,FALSE),0)</f>
        <v>0.38</v>
      </c>
      <c r="X1057">
        <f>IF($K1057="NQC",VLOOKUP($A1057,'2021_NQC_List-11_13'!$A$2:$T$1532,15,FALSE),0)</f>
        <v>0</v>
      </c>
      <c r="Y1057" t="str">
        <f t="shared" si="33"/>
        <v>Non-Hydro</v>
      </c>
      <c r="AA1057" t="s">
        <v>4341</v>
      </c>
    </row>
    <row r="1058" spans="1:27" x14ac:dyDescent="0.3">
      <c r="A1058" t="str">
        <f>'OASIS-11_26'!E1100</f>
        <v>SCEW_2_PDRP162</v>
      </c>
      <c r="B1058" t="str">
        <f>'OASIS-11_26'!G1100</f>
        <v>LCR AMS Hybrid West LA 2-W-LNEI1</v>
      </c>
      <c r="C1058" t="str">
        <f>VLOOKUP($A1058,'OASIS-11_26'!$E$2:$R$1556,2,FALSE)</f>
        <v>GEN</v>
      </c>
      <c r="D1058" s="1">
        <f>VLOOKUP($A1058,'OASIS-11_26'!$E$2:$R$1556,11,FALSE)</f>
        <v>0</v>
      </c>
      <c r="E1058" s="3" t="str">
        <f t="shared" si="32"/>
        <v/>
      </c>
      <c r="F1058" t="str">
        <f>VLOOKUP($A1058,'OASIS-11_26'!$E$2:$R$1556,9,FALSE)</f>
        <v>OTHER</v>
      </c>
      <c r="G1058" t="str">
        <f>VLOOKUP($A1058,'OASIS-11_26'!$E$2:$R$1556,8,FALSE)</f>
        <v>OTHER</v>
      </c>
      <c r="H1058">
        <f>VLOOKUP($A1058,'OASIS-11_26'!$E$2:$R$1556,4,FALSE)</f>
        <v>0.24</v>
      </c>
      <c r="I1058">
        <f>VLOOKUP($A1058,'OASIS-11_26'!$E$2:$R$1556,5,FALSE)</f>
        <v>0</v>
      </c>
      <c r="J1058" t="str">
        <f>VLOOKUP($A1058,'OASIS-11_26'!$E$2:$R$1556,6,FALSE)</f>
        <v>SCE</v>
      </c>
      <c r="K1058" t="str">
        <f>IF(ISERROR(VLOOKUP($A1058,'2021_NQC_List-11_13'!$A$2:$T$1532,4,FALSE)),"","NQC")</f>
        <v/>
      </c>
      <c r="L1058" s="3" t="str">
        <f>IF(ISERROR(VLOOKUP($A1058,'2021_NQC_List-11_13'!$A$2:$T$1532,4,FALSE)),"",VLOOKUP($A1058,'2021_NQC_List-11_13'!$A$2:$T$1532,18,FALSE))</f>
        <v/>
      </c>
      <c r="M1058">
        <f>IF($K1058="NQC",VLOOKUP($A1058,'2021_NQC_List-11_13'!$A$2:$T$1532,4,FALSE),0)</f>
        <v>0</v>
      </c>
      <c r="N1058">
        <f>IF($K1058="NQC",VLOOKUP($A1058,'2021_NQC_List-11_13'!$A$2:$T$1532,5,FALSE),0)</f>
        <v>0</v>
      </c>
      <c r="O1058">
        <f>IF($K1058="NQC",VLOOKUP($A1058,'2021_NQC_List-11_13'!$A$2:$T$1532,6,FALSE),0)</f>
        <v>0</v>
      </c>
      <c r="P1058">
        <f>IF($K1058="NQC",VLOOKUP($A1058,'2021_NQC_List-11_13'!$A$2:$T$1532,7,FALSE),0)</f>
        <v>0</v>
      </c>
      <c r="Q1058">
        <f>IF($K1058="NQC",VLOOKUP($A1058,'2021_NQC_List-11_13'!$A$2:$T$1532,8,FALSE),0)</f>
        <v>0</v>
      </c>
      <c r="R1058">
        <f>IF($K1058="NQC",VLOOKUP($A1058,'2021_NQC_List-11_13'!$A$2:$T$1532,9,FALSE),0)</f>
        <v>0</v>
      </c>
      <c r="S1058">
        <f>IF($K1058="NQC",VLOOKUP($A1058,'2021_NQC_List-11_13'!$A$2:$T$1532,10,FALSE),0)</f>
        <v>0</v>
      </c>
      <c r="T1058">
        <f>IF($K1058="NQC",VLOOKUP($A1058,'2021_NQC_List-11_13'!$A$2:$T$1532,11,FALSE),0)</f>
        <v>0</v>
      </c>
      <c r="U1058">
        <f>IF($K1058="NQC",VLOOKUP($A1058,'2021_NQC_List-11_13'!$A$2:$T$1532,12,FALSE),0)</f>
        <v>0</v>
      </c>
      <c r="V1058">
        <f>IF($K1058="NQC",VLOOKUP($A1058,'2021_NQC_List-11_13'!$A$2:$T$1532,13,FALSE),0)</f>
        <v>0</v>
      </c>
      <c r="W1058">
        <f>IF($K1058="NQC",VLOOKUP($A1058,'2021_NQC_List-11_13'!$A$2:$T$1532,14,FALSE),0)</f>
        <v>0</v>
      </c>
      <c r="X1058">
        <f>IF($K1058="NQC",VLOOKUP($A1058,'2021_NQC_List-11_13'!$A$2:$T$1532,15,FALSE),0)</f>
        <v>0</v>
      </c>
      <c r="Y1058" t="str">
        <f t="shared" si="33"/>
        <v>Non-Hydro</v>
      </c>
      <c r="Z1058" t="s">
        <v>4361</v>
      </c>
      <c r="AA1058" t="s">
        <v>4341</v>
      </c>
    </row>
    <row r="1059" spans="1:27" x14ac:dyDescent="0.3">
      <c r="A1059" t="str">
        <f>'OASIS-11_26'!E1101</f>
        <v>ELKHIL_2_PL1X3</v>
      </c>
      <c r="B1059" t="str">
        <f>'OASIS-11_26'!G1101</f>
        <v>ELK HILLS COMBINED CYCLE (AGGREGATE)</v>
      </c>
      <c r="C1059" t="str">
        <f>VLOOKUP($A1059,'OASIS-11_26'!$E$2:$R$1556,2,FALSE)</f>
        <v>GEN</v>
      </c>
      <c r="D1059" s="1">
        <f>VLOOKUP($A1059,'OASIS-11_26'!$E$2:$R$1556,11,FALSE)</f>
        <v>37826</v>
      </c>
      <c r="E1059" s="3">
        <f t="shared" si="32"/>
        <v>2003</v>
      </c>
      <c r="F1059" t="str">
        <f>VLOOKUP($A1059,'OASIS-11_26'!$E$2:$R$1556,9,FALSE)</f>
        <v>NATURAL GAS</v>
      </c>
      <c r="G1059" t="str">
        <f>VLOOKUP($A1059,'OASIS-11_26'!$E$2:$R$1556,8,FALSE)</f>
        <v>COMBINED CYCLE</v>
      </c>
      <c r="H1059">
        <f>VLOOKUP($A1059,'OASIS-11_26'!$E$2:$R$1556,4,FALSE)</f>
        <v>551.70000000000005</v>
      </c>
      <c r="I1059">
        <f>VLOOKUP($A1059,'OASIS-11_26'!$E$2:$R$1556,5,FALSE)</f>
        <v>0</v>
      </c>
      <c r="J1059" t="str">
        <f>VLOOKUP($A1059,'OASIS-11_26'!$E$2:$R$1556,6,FALSE)</f>
        <v>PGAE</v>
      </c>
      <c r="K1059" t="str">
        <f>IF(ISERROR(VLOOKUP($A1059,'2021_NQC_List-11_13'!$A$2:$T$1532,4,FALSE)),"","NQC")</f>
        <v>NQC</v>
      </c>
      <c r="L1059" s="3" t="str">
        <f>IF(ISERROR(VLOOKUP($A1059,'2021_NQC_List-11_13'!$A$2:$T$1532,4,FALSE)),"",VLOOKUP($A1059,'2021_NQC_List-11_13'!$A$2:$T$1532,18,FALSE))</f>
        <v>FC</v>
      </c>
      <c r="M1059">
        <f>IF($K1059="NQC",VLOOKUP($A1059,'2021_NQC_List-11_13'!$A$2:$T$1532,4,FALSE),0)</f>
        <v>380</v>
      </c>
      <c r="N1059">
        <f>IF($K1059="NQC",VLOOKUP($A1059,'2021_NQC_List-11_13'!$A$2:$T$1532,5,FALSE),0)</f>
        <v>380</v>
      </c>
      <c r="O1059">
        <f>IF($K1059="NQC",VLOOKUP($A1059,'2021_NQC_List-11_13'!$A$2:$T$1532,6,FALSE),0)</f>
        <v>380</v>
      </c>
      <c r="P1059">
        <f>IF($K1059="NQC",VLOOKUP($A1059,'2021_NQC_List-11_13'!$A$2:$T$1532,7,FALSE),0)</f>
        <v>380</v>
      </c>
      <c r="Q1059">
        <f>IF($K1059="NQC",VLOOKUP($A1059,'2021_NQC_List-11_13'!$A$2:$T$1532,8,FALSE),0)</f>
        <v>380</v>
      </c>
      <c r="R1059">
        <f>IF($K1059="NQC",VLOOKUP($A1059,'2021_NQC_List-11_13'!$A$2:$T$1532,9,FALSE),0)</f>
        <v>380</v>
      </c>
      <c r="S1059">
        <f>IF($K1059="NQC",VLOOKUP($A1059,'2021_NQC_List-11_13'!$A$2:$T$1532,10,FALSE),0)</f>
        <v>380</v>
      </c>
      <c r="T1059">
        <f>IF($K1059="NQC",VLOOKUP($A1059,'2021_NQC_List-11_13'!$A$2:$T$1532,11,FALSE),0)</f>
        <v>380</v>
      </c>
      <c r="U1059">
        <f>IF($K1059="NQC",VLOOKUP($A1059,'2021_NQC_List-11_13'!$A$2:$T$1532,12,FALSE),0)</f>
        <v>380</v>
      </c>
      <c r="V1059">
        <f>IF($K1059="NQC",VLOOKUP($A1059,'2021_NQC_List-11_13'!$A$2:$T$1532,13,FALSE),0)</f>
        <v>380</v>
      </c>
      <c r="W1059">
        <f>IF($K1059="NQC",VLOOKUP($A1059,'2021_NQC_List-11_13'!$A$2:$T$1532,14,FALSE),0)</f>
        <v>380</v>
      </c>
      <c r="X1059">
        <f>IF($K1059="NQC",VLOOKUP($A1059,'2021_NQC_List-11_13'!$A$2:$T$1532,15,FALSE),0)</f>
        <v>380</v>
      </c>
      <c r="Y1059" t="str">
        <f t="shared" si="33"/>
        <v>Non-Hydro</v>
      </c>
      <c r="AA1059" t="s">
        <v>4341</v>
      </c>
    </row>
    <row r="1060" spans="1:27" x14ac:dyDescent="0.3">
      <c r="A1060" t="str">
        <f>'OASIS-11_26'!E1102</f>
        <v>ARVINN_6_ORION2</v>
      </c>
      <c r="B1060" t="str">
        <f>'OASIS-11_26'!G1102</f>
        <v>Orion 2 Solar</v>
      </c>
      <c r="C1060" t="str">
        <f>VLOOKUP($A1060,'OASIS-11_26'!$E$2:$R$1556,2,FALSE)</f>
        <v>GEN</v>
      </c>
      <c r="D1060" s="1">
        <f>VLOOKUP($A1060,'OASIS-11_26'!$E$2:$R$1556,11,FALSE)</f>
        <v>41816</v>
      </c>
      <c r="E1060" s="3">
        <f t="shared" si="32"/>
        <v>2014</v>
      </c>
      <c r="F1060" t="str">
        <f>VLOOKUP($A1060,'OASIS-11_26'!$E$2:$R$1556,9,FALSE)</f>
        <v>SUN</v>
      </c>
      <c r="G1060" t="str">
        <f>VLOOKUP($A1060,'OASIS-11_26'!$E$2:$R$1556,8,FALSE)</f>
        <v>PHOTO VOLTAIC</v>
      </c>
      <c r="H1060">
        <f>VLOOKUP($A1060,'OASIS-11_26'!$E$2:$R$1556,4,FALSE)</f>
        <v>8</v>
      </c>
      <c r="I1060">
        <f>VLOOKUP($A1060,'OASIS-11_26'!$E$2:$R$1556,5,FALSE)</f>
        <v>8</v>
      </c>
      <c r="J1060" t="str">
        <f>VLOOKUP($A1060,'OASIS-11_26'!$E$2:$R$1556,6,FALSE)</f>
        <v>PGAE</v>
      </c>
      <c r="K1060" t="str">
        <f>IF(ISERROR(VLOOKUP($A1060,'2021_NQC_List-11_13'!$A$2:$T$1532,4,FALSE)),"","NQC")</f>
        <v>NQC</v>
      </c>
      <c r="L1060" s="3" t="str">
        <f>IF(ISERROR(VLOOKUP($A1060,'2021_NQC_List-11_13'!$A$2:$T$1532,4,FALSE)),"",VLOOKUP($A1060,'2021_NQC_List-11_13'!$A$2:$T$1532,18,FALSE))</f>
        <v>FC</v>
      </c>
      <c r="M1060">
        <f>IF($K1060="NQC",VLOOKUP($A1060,'2021_NQC_List-11_13'!$A$2:$T$1532,4,FALSE),0)</f>
        <v>0.32</v>
      </c>
      <c r="N1060">
        <f>IF($K1060="NQC",VLOOKUP($A1060,'2021_NQC_List-11_13'!$A$2:$T$1532,5,FALSE),0)</f>
        <v>0.24</v>
      </c>
      <c r="O1060">
        <f>IF($K1060="NQC",VLOOKUP($A1060,'2021_NQC_List-11_13'!$A$2:$T$1532,6,FALSE),0)</f>
        <v>1.44</v>
      </c>
      <c r="P1060">
        <f>IF($K1060="NQC",VLOOKUP($A1060,'2021_NQC_List-11_13'!$A$2:$T$1532,7,FALSE),0)</f>
        <v>1.2</v>
      </c>
      <c r="Q1060">
        <f>IF($K1060="NQC",VLOOKUP($A1060,'2021_NQC_List-11_13'!$A$2:$T$1532,8,FALSE),0)</f>
        <v>1.28</v>
      </c>
      <c r="R1060">
        <f>IF($K1060="NQC",VLOOKUP($A1060,'2021_NQC_List-11_13'!$A$2:$T$1532,9,FALSE),0)</f>
        <v>2.48</v>
      </c>
      <c r="S1060">
        <f>IF($K1060="NQC",VLOOKUP($A1060,'2021_NQC_List-11_13'!$A$2:$T$1532,10,FALSE),0)</f>
        <v>3.12</v>
      </c>
      <c r="T1060">
        <f>IF($K1060="NQC",VLOOKUP($A1060,'2021_NQC_List-11_13'!$A$2:$T$1532,11,FALSE),0)</f>
        <v>2.16</v>
      </c>
      <c r="U1060">
        <f>IF($K1060="NQC",VLOOKUP($A1060,'2021_NQC_List-11_13'!$A$2:$T$1532,12,FALSE),0)</f>
        <v>1.1200000000000001</v>
      </c>
      <c r="V1060">
        <f>IF($K1060="NQC",VLOOKUP($A1060,'2021_NQC_List-11_13'!$A$2:$T$1532,13,FALSE),0)</f>
        <v>0.16</v>
      </c>
      <c r="W1060">
        <f>IF($K1060="NQC",VLOOKUP($A1060,'2021_NQC_List-11_13'!$A$2:$T$1532,14,FALSE),0)</f>
        <v>0.16</v>
      </c>
      <c r="X1060">
        <f>IF($K1060="NQC",VLOOKUP($A1060,'2021_NQC_List-11_13'!$A$2:$T$1532,15,FALSE),0)</f>
        <v>0</v>
      </c>
      <c r="Y1060" t="str">
        <f t="shared" si="33"/>
        <v>Non-Hydro</v>
      </c>
      <c r="AA1060" t="s">
        <v>4341</v>
      </c>
    </row>
    <row r="1061" spans="1:27" x14ac:dyDescent="0.3">
      <c r="A1061" t="str">
        <f>'OASIS-11_26'!E1103</f>
        <v>SCEW_2_PDRP168</v>
      </c>
      <c r="B1061" t="str">
        <f>'OASIS-11_26'!G1103</f>
        <v>VLTS_PDR_SCEW_01</v>
      </c>
      <c r="C1061" t="str">
        <f>VLOOKUP($A1061,'OASIS-11_26'!$E$2:$R$1556,2,FALSE)</f>
        <v>GEN</v>
      </c>
      <c r="D1061" s="1">
        <f>VLOOKUP($A1061,'OASIS-11_26'!$E$2:$R$1556,11,FALSE)</f>
        <v>0</v>
      </c>
      <c r="E1061" s="3" t="str">
        <f t="shared" si="32"/>
        <v/>
      </c>
      <c r="F1061" t="str">
        <f>VLOOKUP($A1061,'OASIS-11_26'!$E$2:$R$1556,9,FALSE)</f>
        <v>OTHER</v>
      </c>
      <c r="G1061" t="str">
        <f>VLOOKUP($A1061,'OASIS-11_26'!$E$2:$R$1556,8,FALSE)</f>
        <v>OTHER</v>
      </c>
      <c r="H1061">
        <f>VLOOKUP($A1061,'OASIS-11_26'!$E$2:$R$1556,4,FALSE)</f>
        <v>6.5</v>
      </c>
      <c r="I1061">
        <f>VLOOKUP($A1061,'OASIS-11_26'!$E$2:$R$1556,5,FALSE)</f>
        <v>0</v>
      </c>
      <c r="J1061" t="str">
        <f>VLOOKUP($A1061,'OASIS-11_26'!$E$2:$R$1556,6,FALSE)</f>
        <v>SCE</v>
      </c>
      <c r="K1061" t="str">
        <f>IF(ISERROR(VLOOKUP($A1061,'2021_NQC_List-11_13'!$A$2:$T$1532,4,FALSE)),"","NQC")</f>
        <v>NQC</v>
      </c>
      <c r="L1061" s="3" t="str">
        <f>IF(ISERROR(VLOOKUP($A1061,'2021_NQC_List-11_13'!$A$2:$T$1532,4,FALSE)),"",VLOOKUP($A1061,'2021_NQC_List-11_13'!$A$2:$T$1532,18,FALSE))</f>
        <v>FC</v>
      </c>
      <c r="M1061">
        <f>IF($K1061="NQC",VLOOKUP($A1061,'2021_NQC_List-11_13'!$A$2:$T$1532,4,FALSE),0)</f>
        <v>5.85</v>
      </c>
      <c r="N1061">
        <f>IF($K1061="NQC",VLOOKUP($A1061,'2021_NQC_List-11_13'!$A$2:$T$1532,5,FALSE),0)</f>
        <v>5.85</v>
      </c>
      <c r="O1061">
        <f>IF($K1061="NQC",VLOOKUP($A1061,'2021_NQC_List-11_13'!$A$2:$T$1532,6,FALSE),0)</f>
        <v>5.85</v>
      </c>
      <c r="P1061">
        <f>IF($K1061="NQC",VLOOKUP($A1061,'2021_NQC_List-11_13'!$A$2:$T$1532,7,FALSE),0)</f>
        <v>5.85</v>
      </c>
      <c r="Q1061">
        <f>IF($K1061="NQC",VLOOKUP($A1061,'2021_NQC_List-11_13'!$A$2:$T$1532,8,FALSE),0)</f>
        <v>5.85</v>
      </c>
      <c r="R1061">
        <f>IF($K1061="NQC",VLOOKUP($A1061,'2021_NQC_List-11_13'!$A$2:$T$1532,9,FALSE),0)</f>
        <v>6.5</v>
      </c>
      <c r="S1061">
        <f>IF($K1061="NQC",VLOOKUP($A1061,'2021_NQC_List-11_13'!$A$2:$T$1532,10,FALSE),0)</f>
        <v>6.5</v>
      </c>
      <c r="T1061">
        <f>IF($K1061="NQC",VLOOKUP($A1061,'2021_NQC_List-11_13'!$A$2:$T$1532,11,FALSE),0)</f>
        <v>6.5</v>
      </c>
      <c r="U1061">
        <f>IF($K1061="NQC",VLOOKUP($A1061,'2021_NQC_List-11_13'!$A$2:$T$1532,12,FALSE),0)</f>
        <v>6.5</v>
      </c>
      <c r="V1061">
        <f>IF($K1061="NQC",VLOOKUP($A1061,'2021_NQC_List-11_13'!$A$2:$T$1532,13,FALSE),0)</f>
        <v>5.85</v>
      </c>
      <c r="W1061">
        <f>IF($K1061="NQC",VLOOKUP($A1061,'2021_NQC_List-11_13'!$A$2:$T$1532,14,FALSE),0)</f>
        <v>5.85</v>
      </c>
      <c r="X1061">
        <f>IF($K1061="NQC",VLOOKUP($A1061,'2021_NQC_List-11_13'!$A$2:$T$1532,15,FALSE),0)</f>
        <v>5.85</v>
      </c>
      <c r="Y1061" t="str">
        <f t="shared" si="33"/>
        <v>Non-Hydro</v>
      </c>
      <c r="Z1061" t="s">
        <v>4361</v>
      </c>
      <c r="AA1061" t="s">
        <v>4341</v>
      </c>
    </row>
    <row r="1062" spans="1:27" x14ac:dyDescent="0.3">
      <c r="A1062" t="str">
        <f>'OASIS-11_26'!E1104</f>
        <v>HATCR1_7_UNIT</v>
      </c>
      <c r="B1062" t="str">
        <f>'OASIS-11_26'!G1104</f>
        <v xml:space="preserve">Hat Creek  #1 </v>
      </c>
      <c r="C1062" t="str">
        <f>VLOOKUP($A1062,'OASIS-11_26'!$E$2:$R$1556,2,FALSE)</f>
        <v>GEN</v>
      </c>
      <c r="D1062" s="1">
        <f>VLOOKUP($A1062,'OASIS-11_26'!$E$2:$R$1556,11,FALSE)</f>
        <v>7672</v>
      </c>
      <c r="E1062" s="3">
        <f t="shared" si="32"/>
        <v>1921</v>
      </c>
      <c r="F1062" t="str">
        <f>VLOOKUP($A1062,'OASIS-11_26'!$E$2:$R$1556,9,FALSE)</f>
        <v>WATER</v>
      </c>
      <c r="G1062" t="str">
        <f>VLOOKUP($A1062,'OASIS-11_26'!$E$2:$R$1556,8,FALSE)</f>
        <v>HYDRO</v>
      </c>
      <c r="H1062">
        <f>VLOOKUP($A1062,'OASIS-11_26'!$E$2:$R$1556,4,FALSE)</f>
        <v>8.5</v>
      </c>
      <c r="I1062">
        <f>VLOOKUP($A1062,'OASIS-11_26'!$E$2:$R$1556,5,FALSE)</f>
        <v>8.5</v>
      </c>
      <c r="J1062" t="str">
        <f>VLOOKUP($A1062,'OASIS-11_26'!$E$2:$R$1556,6,FALSE)</f>
        <v>PGAE</v>
      </c>
      <c r="K1062" t="str">
        <f>IF(ISERROR(VLOOKUP($A1062,'2021_NQC_List-11_13'!$A$2:$T$1532,4,FALSE)),"","NQC")</f>
        <v>NQC</v>
      </c>
      <c r="L1062" s="3" t="str">
        <f>IF(ISERROR(VLOOKUP($A1062,'2021_NQC_List-11_13'!$A$2:$T$1532,4,FALSE)),"",VLOOKUP($A1062,'2021_NQC_List-11_13'!$A$2:$T$1532,18,FALSE))</f>
        <v>FC</v>
      </c>
      <c r="M1062">
        <f>IF($K1062="NQC",VLOOKUP($A1062,'2021_NQC_List-11_13'!$A$2:$T$1532,4,FALSE),0)</f>
        <v>3.84</v>
      </c>
      <c r="N1062">
        <f>IF($K1062="NQC",VLOOKUP($A1062,'2021_NQC_List-11_13'!$A$2:$T$1532,5,FALSE),0)</f>
        <v>3.94</v>
      </c>
      <c r="O1062">
        <f>IF($K1062="NQC",VLOOKUP($A1062,'2021_NQC_List-11_13'!$A$2:$T$1532,6,FALSE),0)</f>
        <v>4.6900000000000004</v>
      </c>
      <c r="P1062">
        <f>IF($K1062="NQC",VLOOKUP($A1062,'2021_NQC_List-11_13'!$A$2:$T$1532,7,FALSE),0)</f>
        <v>4.68</v>
      </c>
      <c r="Q1062">
        <f>IF($K1062="NQC",VLOOKUP($A1062,'2021_NQC_List-11_13'!$A$2:$T$1532,8,FALSE),0)</f>
        <v>3.87</v>
      </c>
      <c r="R1062">
        <f>IF($K1062="NQC",VLOOKUP($A1062,'2021_NQC_List-11_13'!$A$2:$T$1532,9,FALSE),0)</f>
        <v>4.08</v>
      </c>
      <c r="S1062">
        <f>IF($K1062="NQC",VLOOKUP($A1062,'2021_NQC_List-11_13'!$A$2:$T$1532,10,FALSE),0)</f>
        <v>3.65</v>
      </c>
      <c r="T1062">
        <f>IF($K1062="NQC",VLOOKUP($A1062,'2021_NQC_List-11_13'!$A$2:$T$1532,11,FALSE),0)</f>
        <v>3.46</v>
      </c>
      <c r="U1062">
        <f>IF($K1062="NQC",VLOOKUP($A1062,'2021_NQC_List-11_13'!$A$2:$T$1532,12,FALSE),0)</f>
        <v>2.25</v>
      </c>
      <c r="V1062">
        <f>IF($K1062="NQC",VLOOKUP($A1062,'2021_NQC_List-11_13'!$A$2:$T$1532,13,FALSE),0)</f>
        <v>2.52</v>
      </c>
      <c r="W1062">
        <f>IF($K1062="NQC",VLOOKUP($A1062,'2021_NQC_List-11_13'!$A$2:$T$1532,14,FALSE),0)</f>
        <v>4.3099999999999996</v>
      </c>
      <c r="X1062">
        <f>IF($K1062="NQC",VLOOKUP($A1062,'2021_NQC_List-11_13'!$A$2:$T$1532,15,FALSE),0)</f>
        <v>4.4000000000000004</v>
      </c>
      <c r="Y1062" t="str">
        <f t="shared" si="33"/>
        <v>Hydro-Small Hydro</v>
      </c>
      <c r="AA1062" t="s">
        <v>4341</v>
      </c>
    </row>
    <row r="1063" spans="1:27" x14ac:dyDescent="0.3">
      <c r="A1063" t="str">
        <f>'OASIS-11_26'!E1105</f>
        <v>SCEC_1_PDRP134</v>
      </c>
      <c r="B1063" t="str">
        <f>'OASIS-11_26'!G1105</f>
        <v>SCEC_1_PDRP134</v>
      </c>
      <c r="C1063" t="str">
        <f>VLOOKUP($A1063,'OASIS-11_26'!$E$2:$R$1556,2,FALSE)</f>
        <v>GEN</v>
      </c>
      <c r="D1063" s="1">
        <f>VLOOKUP($A1063,'OASIS-11_26'!$E$2:$R$1556,11,FALSE)</f>
        <v>0</v>
      </c>
      <c r="E1063" s="3" t="str">
        <f t="shared" si="32"/>
        <v/>
      </c>
      <c r="F1063" t="str">
        <f>VLOOKUP($A1063,'OASIS-11_26'!$E$2:$R$1556,9,FALSE)</f>
        <v>OTHER</v>
      </c>
      <c r="G1063" t="str">
        <f>VLOOKUP($A1063,'OASIS-11_26'!$E$2:$R$1556,8,FALSE)</f>
        <v>OTHER</v>
      </c>
      <c r="H1063">
        <f>VLOOKUP($A1063,'OASIS-11_26'!$E$2:$R$1556,4,FALSE)</f>
        <v>0.99</v>
      </c>
      <c r="I1063">
        <f>VLOOKUP($A1063,'OASIS-11_26'!$E$2:$R$1556,5,FALSE)</f>
        <v>0</v>
      </c>
      <c r="J1063" t="str">
        <f>VLOOKUP($A1063,'OASIS-11_26'!$E$2:$R$1556,6,FALSE)</f>
        <v>SCE</v>
      </c>
      <c r="K1063" t="str">
        <f>IF(ISERROR(VLOOKUP($A1063,'2021_NQC_List-11_13'!$A$2:$T$1532,4,FALSE)),"","NQC")</f>
        <v>NQC</v>
      </c>
      <c r="L1063" s="3" t="str">
        <f>IF(ISERROR(VLOOKUP($A1063,'2021_NQC_List-11_13'!$A$2:$T$1532,4,FALSE)),"",VLOOKUP($A1063,'2021_NQC_List-11_13'!$A$2:$T$1532,18,FALSE))</f>
        <v>FC</v>
      </c>
      <c r="M1063">
        <f>IF($K1063="NQC",VLOOKUP($A1063,'2021_NQC_List-11_13'!$A$2:$T$1532,4,FALSE),0)</f>
        <v>0.97</v>
      </c>
      <c r="N1063">
        <f>IF($K1063="NQC",VLOOKUP($A1063,'2021_NQC_List-11_13'!$A$2:$T$1532,5,FALSE),0)</f>
        <v>0.98</v>
      </c>
      <c r="O1063">
        <f>IF($K1063="NQC",VLOOKUP($A1063,'2021_NQC_List-11_13'!$A$2:$T$1532,6,FALSE),0)</f>
        <v>0</v>
      </c>
      <c r="P1063">
        <f>IF($K1063="NQC",VLOOKUP($A1063,'2021_NQC_List-11_13'!$A$2:$T$1532,7,FALSE),0)</f>
        <v>0</v>
      </c>
      <c r="Q1063">
        <f>IF($K1063="NQC",VLOOKUP($A1063,'2021_NQC_List-11_13'!$A$2:$T$1532,8,FALSE),0)</f>
        <v>0</v>
      </c>
      <c r="R1063">
        <f>IF($K1063="NQC",VLOOKUP($A1063,'2021_NQC_List-11_13'!$A$2:$T$1532,9,FALSE),0)</f>
        <v>0</v>
      </c>
      <c r="S1063">
        <f>IF($K1063="NQC",VLOOKUP($A1063,'2021_NQC_List-11_13'!$A$2:$T$1532,10,FALSE),0)</f>
        <v>0</v>
      </c>
      <c r="T1063">
        <f>IF($K1063="NQC",VLOOKUP($A1063,'2021_NQC_List-11_13'!$A$2:$T$1532,11,FALSE),0)</f>
        <v>0</v>
      </c>
      <c r="U1063">
        <f>IF($K1063="NQC",VLOOKUP($A1063,'2021_NQC_List-11_13'!$A$2:$T$1532,12,FALSE),0)</f>
        <v>0</v>
      </c>
      <c r="V1063">
        <f>IF($K1063="NQC",VLOOKUP($A1063,'2021_NQC_List-11_13'!$A$2:$T$1532,13,FALSE),0)</f>
        <v>0</v>
      </c>
      <c r="W1063">
        <f>IF($K1063="NQC",VLOOKUP($A1063,'2021_NQC_List-11_13'!$A$2:$T$1532,14,FALSE),0)</f>
        <v>0</v>
      </c>
      <c r="X1063">
        <f>IF($K1063="NQC",VLOOKUP($A1063,'2021_NQC_List-11_13'!$A$2:$T$1532,15,FALSE),0)</f>
        <v>0</v>
      </c>
      <c r="Y1063" t="str">
        <f t="shared" si="33"/>
        <v>Non-Hydro</v>
      </c>
      <c r="Z1063" t="s">
        <v>4361</v>
      </c>
      <c r="AA1063" t="s">
        <v>4341</v>
      </c>
    </row>
    <row r="1064" spans="1:27" x14ac:dyDescent="0.3">
      <c r="A1064" t="str">
        <f>'OASIS-11_26'!E1106</f>
        <v>HILAND_7_YOLOWD</v>
      </c>
      <c r="B1064" t="str">
        <f>'OASIS-11_26'!G1106</f>
        <v>CLEAR LAKE UNIT 1</v>
      </c>
      <c r="C1064" t="str">
        <f>VLOOKUP($A1064,'OASIS-11_26'!$E$2:$R$1556,2,FALSE)</f>
        <v>GEN</v>
      </c>
      <c r="D1064" s="1">
        <f>VLOOKUP($A1064,'OASIS-11_26'!$E$2:$R$1556,11,FALSE)</f>
        <v>31297</v>
      </c>
      <c r="E1064" s="3">
        <f t="shared" si="32"/>
        <v>1985</v>
      </c>
      <c r="F1064" t="str">
        <f>VLOOKUP($A1064,'OASIS-11_26'!$E$2:$R$1556,9,FALSE)</f>
        <v>WATER</v>
      </c>
      <c r="G1064" t="str">
        <f>VLOOKUP($A1064,'OASIS-11_26'!$E$2:$R$1556,8,FALSE)</f>
        <v>HYDRO</v>
      </c>
      <c r="H1064">
        <f>VLOOKUP($A1064,'OASIS-11_26'!$E$2:$R$1556,4,FALSE)</f>
        <v>3.75</v>
      </c>
      <c r="I1064">
        <f>VLOOKUP($A1064,'OASIS-11_26'!$E$2:$R$1556,5,FALSE)</f>
        <v>3.8</v>
      </c>
      <c r="J1064" t="str">
        <f>VLOOKUP($A1064,'OASIS-11_26'!$E$2:$R$1556,6,FALSE)</f>
        <v>PGAE</v>
      </c>
      <c r="K1064" t="str">
        <f>IF(ISERROR(VLOOKUP($A1064,'2021_NQC_List-11_13'!$A$2:$T$1532,4,FALSE)),"","NQC")</f>
        <v>NQC</v>
      </c>
      <c r="L1064" s="3" t="str">
        <f>IF(ISERROR(VLOOKUP($A1064,'2021_NQC_List-11_13'!$A$2:$T$1532,4,FALSE)),"",VLOOKUP($A1064,'2021_NQC_List-11_13'!$A$2:$T$1532,18,FALSE))</f>
        <v>EO</v>
      </c>
      <c r="M1064">
        <f>IF($K1064="NQC",VLOOKUP($A1064,'2021_NQC_List-11_13'!$A$2:$T$1532,4,FALSE),0)</f>
        <v>0</v>
      </c>
      <c r="N1064">
        <f>IF($K1064="NQC",VLOOKUP($A1064,'2021_NQC_List-11_13'!$A$2:$T$1532,5,FALSE),0)</f>
        <v>0</v>
      </c>
      <c r="O1064">
        <f>IF($K1064="NQC",VLOOKUP($A1064,'2021_NQC_List-11_13'!$A$2:$T$1532,6,FALSE),0)</f>
        <v>0</v>
      </c>
      <c r="P1064">
        <f>IF($K1064="NQC",VLOOKUP($A1064,'2021_NQC_List-11_13'!$A$2:$T$1532,7,FALSE),0)</f>
        <v>0</v>
      </c>
      <c r="Q1064">
        <f>IF($K1064="NQC",VLOOKUP($A1064,'2021_NQC_List-11_13'!$A$2:$T$1532,8,FALSE),0)</f>
        <v>0</v>
      </c>
      <c r="R1064">
        <f>IF($K1064="NQC",VLOOKUP($A1064,'2021_NQC_List-11_13'!$A$2:$T$1532,9,FALSE),0)</f>
        <v>0</v>
      </c>
      <c r="S1064">
        <f>IF($K1064="NQC",VLOOKUP($A1064,'2021_NQC_List-11_13'!$A$2:$T$1532,10,FALSE),0)</f>
        <v>0</v>
      </c>
      <c r="T1064">
        <f>IF($K1064="NQC",VLOOKUP($A1064,'2021_NQC_List-11_13'!$A$2:$T$1532,11,FALSE),0)</f>
        <v>0</v>
      </c>
      <c r="U1064">
        <f>IF($K1064="NQC",VLOOKUP($A1064,'2021_NQC_List-11_13'!$A$2:$T$1532,12,FALSE),0)</f>
        <v>0</v>
      </c>
      <c r="V1064">
        <f>IF($K1064="NQC",VLOOKUP($A1064,'2021_NQC_List-11_13'!$A$2:$T$1532,13,FALSE),0)</f>
        <v>0</v>
      </c>
      <c r="W1064">
        <f>IF($K1064="NQC",VLOOKUP($A1064,'2021_NQC_List-11_13'!$A$2:$T$1532,14,FALSE),0)</f>
        <v>0</v>
      </c>
      <c r="X1064">
        <f>IF($K1064="NQC",VLOOKUP($A1064,'2021_NQC_List-11_13'!$A$2:$T$1532,15,FALSE),0)</f>
        <v>0</v>
      </c>
      <c r="Y1064" t="str">
        <f t="shared" si="33"/>
        <v>Hydro-Small Hydro</v>
      </c>
      <c r="AA1064" t="s">
        <v>4341</v>
      </c>
    </row>
    <row r="1065" spans="1:27" x14ac:dyDescent="0.3">
      <c r="A1065" t="str">
        <f>'OASIS-11_26'!E1107</f>
        <v>CHALK_1_UNIT</v>
      </c>
      <c r="B1065" t="str">
        <f>'OASIS-11_26'!G1107</f>
        <v>CHALK CLIFF LIMITED</v>
      </c>
      <c r="C1065" t="str">
        <f>VLOOKUP($A1065,'OASIS-11_26'!$E$2:$R$1556,2,FALSE)</f>
        <v>GEN</v>
      </c>
      <c r="D1065" s="1">
        <f>VLOOKUP($A1065,'OASIS-11_26'!$E$2:$R$1556,11,FALSE)</f>
        <v>32952</v>
      </c>
      <c r="E1065" s="3">
        <f t="shared" si="32"/>
        <v>1990</v>
      </c>
      <c r="F1065" t="str">
        <f>VLOOKUP($A1065,'OASIS-11_26'!$E$2:$R$1556,9,FALSE)</f>
        <v>NATURAL GAS</v>
      </c>
      <c r="G1065" t="str">
        <f>VLOOKUP($A1065,'OASIS-11_26'!$E$2:$R$1556,8,FALSE)</f>
        <v>COMBUSTION TURBINE</v>
      </c>
      <c r="H1065">
        <f>VLOOKUP($A1065,'OASIS-11_26'!$E$2:$R$1556,4,FALSE)</f>
        <v>48.67</v>
      </c>
      <c r="I1065">
        <f>VLOOKUP($A1065,'OASIS-11_26'!$E$2:$R$1556,5,FALSE)</f>
        <v>55.1</v>
      </c>
      <c r="J1065" t="str">
        <f>VLOOKUP($A1065,'OASIS-11_26'!$E$2:$R$1556,6,FALSE)</f>
        <v>PGAE</v>
      </c>
      <c r="K1065" t="str">
        <f>IF(ISERROR(VLOOKUP($A1065,'2021_NQC_List-11_13'!$A$2:$T$1532,4,FALSE)),"","NQC")</f>
        <v>NQC</v>
      </c>
      <c r="L1065" s="3" t="str">
        <f>IF(ISERROR(VLOOKUP($A1065,'2021_NQC_List-11_13'!$A$2:$T$1532,4,FALSE)),"",VLOOKUP($A1065,'2021_NQC_List-11_13'!$A$2:$T$1532,18,FALSE))</f>
        <v>FC</v>
      </c>
      <c r="M1065">
        <f>IF($K1065="NQC",VLOOKUP($A1065,'2021_NQC_List-11_13'!$A$2:$T$1532,4,FALSE),0)</f>
        <v>46.84</v>
      </c>
      <c r="N1065">
        <f>IF($K1065="NQC",VLOOKUP($A1065,'2021_NQC_List-11_13'!$A$2:$T$1532,5,FALSE),0)</f>
        <v>46.06</v>
      </c>
      <c r="O1065">
        <f>IF($K1065="NQC",VLOOKUP($A1065,'2021_NQC_List-11_13'!$A$2:$T$1532,6,FALSE),0)</f>
        <v>45.5</v>
      </c>
      <c r="P1065">
        <f>IF($K1065="NQC",VLOOKUP($A1065,'2021_NQC_List-11_13'!$A$2:$T$1532,7,FALSE),0)</f>
        <v>45.2</v>
      </c>
      <c r="Q1065">
        <f>IF($K1065="NQC",VLOOKUP($A1065,'2021_NQC_List-11_13'!$A$2:$T$1532,8,FALSE),0)</f>
        <v>45</v>
      </c>
      <c r="R1065">
        <f>IF($K1065="NQC",VLOOKUP($A1065,'2021_NQC_List-11_13'!$A$2:$T$1532,9,FALSE),0)</f>
        <v>44.1</v>
      </c>
      <c r="S1065">
        <f>IF($K1065="NQC",VLOOKUP($A1065,'2021_NQC_List-11_13'!$A$2:$T$1532,10,FALSE),0)</f>
        <v>44.3</v>
      </c>
      <c r="T1065">
        <f>IF($K1065="NQC",VLOOKUP($A1065,'2021_NQC_List-11_13'!$A$2:$T$1532,11,FALSE),0)</f>
        <v>43.1</v>
      </c>
      <c r="U1065">
        <f>IF($K1065="NQC",VLOOKUP($A1065,'2021_NQC_List-11_13'!$A$2:$T$1532,12,FALSE),0)</f>
        <v>44.4</v>
      </c>
      <c r="V1065">
        <f>IF($K1065="NQC",VLOOKUP($A1065,'2021_NQC_List-11_13'!$A$2:$T$1532,13,FALSE),0)</f>
        <v>45</v>
      </c>
      <c r="W1065">
        <f>IF($K1065="NQC",VLOOKUP($A1065,'2021_NQC_List-11_13'!$A$2:$T$1532,14,FALSE),0)</f>
        <v>46.4</v>
      </c>
      <c r="X1065">
        <f>IF($K1065="NQC",VLOOKUP($A1065,'2021_NQC_List-11_13'!$A$2:$T$1532,15,FALSE),0)</f>
        <v>47.9</v>
      </c>
      <c r="Y1065" t="str">
        <f t="shared" si="33"/>
        <v>Non-Hydro</v>
      </c>
      <c r="AA1065" t="s">
        <v>4341</v>
      </c>
    </row>
    <row r="1066" spans="1:27" x14ac:dyDescent="0.3">
      <c r="A1066" t="str">
        <f>'OASIS-11_26'!E1108</f>
        <v>CEDRCK_6_UNIT</v>
      </c>
      <c r="B1066" t="str">
        <f>'OASIS-11_26'!G1108</f>
        <v>Water Wheel Ranch</v>
      </c>
      <c r="C1066" t="str">
        <f>VLOOKUP($A1066,'OASIS-11_26'!$E$2:$R$1556,2,FALSE)</f>
        <v>GEN</v>
      </c>
      <c r="D1066" s="1">
        <f>VLOOKUP($A1066,'OASIS-11_26'!$E$2:$R$1556,11,FALSE)</f>
        <v>30763</v>
      </c>
      <c r="E1066" s="3">
        <f t="shared" si="32"/>
        <v>1984</v>
      </c>
      <c r="F1066" t="str">
        <f>VLOOKUP($A1066,'OASIS-11_26'!$E$2:$R$1556,9,FALSE)</f>
        <v>WATER</v>
      </c>
      <c r="G1066" t="str">
        <f>VLOOKUP($A1066,'OASIS-11_26'!$E$2:$R$1556,8,FALSE)</f>
        <v>HYDRO</v>
      </c>
      <c r="H1066">
        <f>VLOOKUP($A1066,'OASIS-11_26'!$E$2:$R$1556,4,FALSE)</f>
        <v>0.98</v>
      </c>
      <c r="I1066">
        <f>VLOOKUP($A1066,'OASIS-11_26'!$E$2:$R$1556,5,FALSE)</f>
        <v>1</v>
      </c>
      <c r="J1066" t="str">
        <f>VLOOKUP($A1066,'OASIS-11_26'!$E$2:$R$1556,6,FALSE)</f>
        <v>PGAE</v>
      </c>
      <c r="K1066" t="str">
        <f>IF(ISERROR(VLOOKUP($A1066,'2021_NQC_List-11_13'!$A$2:$T$1532,4,FALSE)),"","NQC")</f>
        <v>NQC</v>
      </c>
      <c r="L1066" s="3" t="str">
        <f>IF(ISERROR(VLOOKUP($A1066,'2021_NQC_List-11_13'!$A$2:$T$1532,4,FALSE)),"",VLOOKUP($A1066,'2021_NQC_List-11_13'!$A$2:$T$1532,18,FALSE))</f>
        <v>FC</v>
      </c>
      <c r="M1066">
        <f>IF($K1066="NQC",VLOOKUP($A1066,'2021_NQC_List-11_13'!$A$2:$T$1532,4,FALSE),0)</f>
        <v>0.38</v>
      </c>
      <c r="N1066">
        <f>IF($K1066="NQC",VLOOKUP($A1066,'2021_NQC_List-11_13'!$A$2:$T$1532,5,FALSE),0)</f>
        <v>0.41</v>
      </c>
      <c r="O1066">
        <f>IF($K1066="NQC",VLOOKUP($A1066,'2021_NQC_List-11_13'!$A$2:$T$1532,6,FALSE),0)</f>
        <v>0.48</v>
      </c>
      <c r="P1066">
        <f>IF($K1066="NQC",VLOOKUP($A1066,'2021_NQC_List-11_13'!$A$2:$T$1532,7,FALSE),0)</f>
        <v>0.46</v>
      </c>
      <c r="Q1066">
        <f>IF($K1066="NQC",VLOOKUP($A1066,'2021_NQC_List-11_13'!$A$2:$T$1532,8,FALSE),0)</f>
        <v>0.66</v>
      </c>
      <c r="R1066">
        <f>IF($K1066="NQC",VLOOKUP($A1066,'2021_NQC_List-11_13'!$A$2:$T$1532,9,FALSE),0)</f>
        <v>0.39</v>
      </c>
      <c r="S1066">
        <f>IF($K1066="NQC",VLOOKUP($A1066,'2021_NQC_List-11_13'!$A$2:$T$1532,10,FALSE),0)</f>
        <v>0.19</v>
      </c>
      <c r="T1066">
        <f>IF($K1066="NQC",VLOOKUP($A1066,'2021_NQC_List-11_13'!$A$2:$T$1532,11,FALSE),0)</f>
        <v>0.14000000000000001</v>
      </c>
      <c r="U1066">
        <f>IF($K1066="NQC",VLOOKUP($A1066,'2021_NQC_List-11_13'!$A$2:$T$1532,12,FALSE),0)</f>
        <v>0.13</v>
      </c>
      <c r="V1066">
        <f>IF($K1066="NQC",VLOOKUP($A1066,'2021_NQC_List-11_13'!$A$2:$T$1532,13,FALSE),0)</f>
        <v>0.12</v>
      </c>
      <c r="W1066">
        <f>IF($K1066="NQC",VLOOKUP($A1066,'2021_NQC_List-11_13'!$A$2:$T$1532,14,FALSE),0)</f>
        <v>0.14000000000000001</v>
      </c>
      <c r="X1066">
        <f>IF($K1066="NQC",VLOOKUP($A1066,'2021_NQC_List-11_13'!$A$2:$T$1532,15,FALSE),0)</f>
        <v>0.21</v>
      </c>
      <c r="Y1066" t="str">
        <f t="shared" si="33"/>
        <v>Hydro-Small Hydro</v>
      </c>
      <c r="AA1066" t="s">
        <v>4341</v>
      </c>
    </row>
    <row r="1067" spans="1:27" x14ac:dyDescent="0.3">
      <c r="A1067" t="str">
        <f>'OASIS-11_26'!E1109</f>
        <v>TESLA_1_QF</v>
      </c>
      <c r="B1067" t="str">
        <f>'OASIS-11_26'!G1109</f>
        <v>SMALL QF AGGREGATION - STOCKTON</v>
      </c>
      <c r="C1067" t="str">
        <f>VLOOKUP($A1067,'OASIS-11_26'!$E$2:$R$1556,2,FALSE)</f>
        <v>GEN</v>
      </c>
      <c r="D1067" s="1">
        <f>VLOOKUP($A1067,'OASIS-11_26'!$E$2:$R$1556,11,FALSE)</f>
        <v>29952</v>
      </c>
      <c r="E1067" s="3">
        <f t="shared" si="32"/>
        <v>1982</v>
      </c>
      <c r="F1067" t="str">
        <f>VLOOKUP($A1067,'OASIS-11_26'!$E$2:$R$1556,9,FALSE)</f>
        <v>OTHER</v>
      </c>
      <c r="G1067" t="str">
        <f>VLOOKUP($A1067,'OASIS-11_26'!$E$2:$R$1556,8,FALSE)</f>
        <v>OTHER</v>
      </c>
      <c r="H1067">
        <f>VLOOKUP($A1067,'OASIS-11_26'!$E$2:$R$1556,4,FALSE)</f>
        <v>2</v>
      </c>
      <c r="I1067">
        <f>VLOOKUP($A1067,'OASIS-11_26'!$E$2:$R$1556,5,FALSE)</f>
        <v>5</v>
      </c>
      <c r="J1067" t="str">
        <f>VLOOKUP($A1067,'OASIS-11_26'!$E$2:$R$1556,6,FALSE)</f>
        <v>PGAE</v>
      </c>
      <c r="K1067" t="str">
        <f>IF(ISERROR(VLOOKUP($A1067,'2021_NQC_List-11_13'!$A$2:$T$1532,4,FALSE)),"","NQC")</f>
        <v>NQC</v>
      </c>
      <c r="L1067" s="3" t="str">
        <f>IF(ISERROR(VLOOKUP($A1067,'2021_NQC_List-11_13'!$A$2:$T$1532,4,FALSE)),"",VLOOKUP($A1067,'2021_NQC_List-11_13'!$A$2:$T$1532,18,FALSE))</f>
        <v>FC</v>
      </c>
      <c r="M1067">
        <f>IF($K1067="NQC",VLOOKUP($A1067,'2021_NQC_List-11_13'!$A$2:$T$1532,4,FALSE),0)</f>
        <v>0.28000000000000003</v>
      </c>
      <c r="N1067">
        <f>IF($K1067="NQC",VLOOKUP($A1067,'2021_NQC_List-11_13'!$A$2:$T$1532,5,FALSE),0)</f>
        <v>0.45</v>
      </c>
      <c r="O1067">
        <f>IF($K1067="NQC",VLOOKUP($A1067,'2021_NQC_List-11_13'!$A$2:$T$1532,6,FALSE),0)</f>
        <v>0.49</v>
      </c>
      <c r="P1067">
        <f>IF($K1067="NQC",VLOOKUP($A1067,'2021_NQC_List-11_13'!$A$2:$T$1532,7,FALSE),0)</f>
        <v>0.51</v>
      </c>
      <c r="Q1067">
        <f>IF($K1067="NQC",VLOOKUP($A1067,'2021_NQC_List-11_13'!$A$2:$T$1532,8,FALSE),0)</f>
        <v>0.39</v>
      </c>
      <c r="R1067">
        <f>IF($K1067="NQC",VLOOKUP($A1067,'2021_NQC_List-11_13'!$A$2:$T$1532,9,FALSE),0)</f>
        <v>0.35</v>
      </c>
      <c r="S1067">
        <f>IF($K1067="NQC",VLOOKUP($A1067,'2021_NQC_List-11_13'!$A$2:$T$1532,10,FALSE),0)</f>
        <v>0.3</v>
      </c>
      <c r="T1067">
        <f>IF($K1067="NQC",VLOOKUP($A1067,'2021_NQC_List-11_13'!$A$2:$T$1532,11,FALSE),0)</f>
        <v>0.35</v>
      </c>
      <c r="U1067">
        <f>IF($K1067="NQC",VLOOKUP($A1067,'2021_NQC_List-11_13'!$A$2:$T$1532,12,FALSE),0)</f>
        <v>0.32</v>
      </c>
      <c r="V1067">
        <f>IF($K1067="NQC",VLOOKUP($A1067,'2021_NQC_List-11_13'!$A$2:$T$1532,13,FALSE),0)</f>
        <v>0.22</v>
      </c>
      <c r="W1067">
        <f>IF($K1067="NQC",VLOOKUP($A1067,'2021_NQC_List-11_13'!$A$2:$T$1532,14,FALSE),0)</f>
        <v>0.06</v>
      </c>
      <c r="X1067">
        <f>IF($K1067="NQC",VLOOKUP($A1067,'2021_NQC_List-11_13'!$A$2:$T$1532,15,FALSE),0)</f>
        <v>0.04</v>
      </c>
      <c r="Y1067" t="str">
        <f t="shared" si="33"/>
        <v>Non-Hydro</v>
      </c>
      <c r="AA1067" t="s">
        <v>4341</v>
      </c>
    </row>
    <row r="1068" spans="1:27" x14ac:dyDescent="0.3">
      <c r="A1068" t="str">
        <f>'OASIS-11_26'!E1110</f>
        <v>SNCLRA_6_PROCGN</v>
      </c>
      <c r="B1068" t="str">
        <f>'OASIS-11_26'!G1110</f>
        <v>Procter and Gamble Oxnard 2</v>
      </c>
      <c r="C1068" t="str">
        <f>VLOOKUP($A1068,'OASIS-11_26'!$E$2:$R$1556,2,FALSE)</f>
        <v>GEN</v>
      </c>
      <c r="D1068" s="1">
        <f>VLOOKUP($A1068,'OASIS-11_26'!$E$2:$R$1556,11,FALSE)</f>
        <v>36116</v>
      </c>
      <c r="E1068" s="3">
        <f t="shared" si="32"/>
        <v>1998</v>
      </c>
      <c r="F1068" t="str">
        <f>VLOOKUP($A1068,'OASIS-11_26'!$E$2:$R$1556,9,FALSE)</f>
        <v>NATURAL GAS</v>
      </c>
      <c r="G1068" t="str">
        <f>VLOOKUP($A1068,'OASIS-11_26'!$E$2:$R$1556,8,FALSE)</f>
        <v>COMBUSTION TURBINE</v>
      </c>
      <c r="H1068">
        <f>VLOOKUP($A1068,'OASIS-11_26'!$E$2:$R$1556,4,FALSE)</f>
        <v>47.9</v>
      </c>
      <c r="I1068">
        <f>VLOOKUP($A1068,'OASIS-11_26'!$E$2:$R$1556,5,FALSE)</f>
        <v>49.5</v>
      </c>
      <c r="J1068" t="str">
        <f>VLOOKUP($A1068,'OASIS-11_26'!$E$2:$R$1556,6,FALSE)</f>
        <v>SCE</v>
      </c>
      <c r="K1068" t="str">
        <f>IF(ISERROR(VLOOKUP($A1068,'2021_NQC_List-11_13'!$A$2:$T$1532,4,FALSE)),"","NQC")</f>
        <v>NQC</v>
      </c>
      <c r="L1068" s="3" t="str">
        <f>IF(ISERROR(VLOOKUP($A1068,'2021_NQC_List-11_13'!$A$2:$T$1532,4,FALSE)),"",VLOOKUP($A1068,'2021_NQC_List-11_13'!$A$2:$T$1532,18,FALSE))</f>
        <v>FC</v>
      </c>
      <c r="M1068">
        <f>IF($K1068="NQC",VLOOKUP($A1068,'2021_NQC_List-11_13'!$A$2:$T$1532,4,FALSE),0)</f>
        <v>30.45</v>
      </c>
      <c r="N1068">
        <f>IF($K1068="NQC",VLOOKUP($A1068,'2021_NQC_List-11_13'!$A$2:$T$1532,5,FALSE),0)</f>
        <v>29.25</v>
      </c>
      <c r="O1068">
        <f>IF($K1068="NQC",VLOOKUP($A1068,'2021_NQC_List-11_13'!$A$2:$T$1532,6,FALSE),0)</f>
        <v>30.01</v>
      </c>
      <c r="P1068">
        <f>IF($K1068="NQC",VLOOKUP($A1068,'2021_NQC_List-11_13'!$A$2:$T$1532,7,FALSE),0)</f>
        <v>30.41</v>
      </c>
      <c r="Q1068">
        <f>IF($K1068="NQC",VLOOKUP($A1068,'2021_NQC_List-11_13'!$A$2:$T$1532,8,FALSE),0)</f>
        <v>29.23</v>
      </c>
      <c r="R1068">
        <f>IF($K1068="NQC",VLOOKUP($A1068,'2021_NQC_List-11_13'!$A$2:$T$1532,9,FALSE),0)</f>
        <v>30.45</v>
      </c>
      <c r="S1068">
        <f>IF($K1068="NQC",VLOOKUP($A1068,'2021_NQC_List-11_13'!$A$2:$T$1532,10,FALSE),0)</f>
        <v>30.51</v>
      </c>
      <c r="T1068">
        <f>IF($K1068="NQC",VLOOKUP($A1068,'2021_NQC_List-11_13'!$A$2:$T$1532,11,FALSE),0)</f>
        <v>30.37</v>
      </c>
      <c r="U1068">
        <f>IF($K1068="NQC",VLOOKUP($A1068,'2021_NQC_List-11_13'!$A$2:$T$1532,12,FALSE),0)</f>
        <v>30.31</v>
      </c>
      <c r="V1068">
        <f>IF($K1068="NQC",VLOOKUP($A1068,'2021_NQC_List-11_13'!$A$2:$T$1532,13,FALSE),0)</f>
        <v>29.71</v>
      </c>
      <c r="W1068">
        <f>IF($K1068="NQC",VLOOKUP($A1068,'2021_NQC_List-11_13'!$A$2:$T$1532,14,FALSE),0)</f>
        <v>30.43</v>
      </c>
      <c r="X1068">
        <f>IF($K1068="NQC",VLOOKUP($A1068,'2021_NQC_List-11_13'!$A$2:$T$1532,15,FALSE),0)</f>
        <v>29.96</v>
      </c>
      <c r="Y1068" t="str">
        <f t="shared" si="33"/>
        <v>Non-Hydro</v>
      </c>
      <c r="AA1068" t="s">
        <v>4341</v>
      </c>
    </row>
    <row r="1069" spans="1:27" x14ac:dyDescent="0.3">
      <c r="A1069" t="str">
        <f>'OASIS-11_26'!E1111</f>
        <v>SEARLS_7_ARGUS</v>
      </c>
      <c r="B1069" t="str">
        <f>'OASIS-11_26'!G1111</f>
        <v>Argus Cogeneration</v>
      </c>
      <c r="C1069" t="str">
        <f>VLOOKUP($A1069,'OASIS-11_26'!$E$2:$R$1556,2,FALSE)</f>
        <v>GEN</v>
      </c>
      <c r="D1069" s="1">
        <f>VLOOKUP($A1069,'OASIS-11_26'!$E$2:$R$1556,11,FALSE)</f>
        <v>41593</v>
      </c>
      <c r="E1069" s="3">
        <f t="shared" si="32"/>
        <v>2013</v>
      </c>
      <c r="F1069" t="str">
        <f>VLOOKUP($A1069,'OASIS-11_26'!$E$2:$R$1556,9,FALSE)</f>
        <v>OTHER</v>
      </c>
      <c r="G1069">
        <f>VLOOKUP($A1069,'OASIS-11_26'!$E$2:$R$1556,8,FALSE)</f>
        <v>0</v>
      </c>
      <c r="H1069">
        <f>VLOOKUP($A1069,'OASIS-11_26'!$E$2:$R$1556,4,FALSE)</f>
        <v>19</v>
      </c>
      <c r="I1069">
        <f>VLOOKUP($A1069,'OASIS-11_26'!$E$2:$R$1556,5,FALSE)</f>
        <v>62.5</v>
      </c>
      <c r="J1069" t="str">
        <f>VLOOKUP($A1069,'OASIS-11_26'!$E$2:$R$1556,6,FALSE)</f>
        <v>SCE</v>
      </c>
      <c r="K1069" t="str">
        <f>IF(ISERROR(VLOOKUP($A1069,'2021_NQC_List-11_13'!$A$2:$T$1532,4,FALSE)),"","NQC")</f>
        <v>NQC</v>
      </c>
      <c r="L1069" s="3" t="str">
        <f>IF(ISERROR(VLOOKUP($A1069,'2021_NQC_List-11_13'!$A$2:$T$1532,4,FALSE)),"",VLOOKUP($A1069,'2021_NQC_List-11_13'!$A$2:$T$1532,18,FALSE))</f>
        <v>FC</v>
      </c>
      <c r="M1069">
        <f>IF($K1069="NQC",VLOOKUP($A1069,'2021_NQC_List-11_13'!$A$2:$T$1532,4,FALSE),0)</f>
        <v>4.22</v>
      </c>
      <c r="N1069">
        <f>IF($K1069="NQC",VLOOKUP($A1069,'2021_NQC_List-11_13'!$A$2:$T$1532,5,FALSE),0)</f>
        <v>4.18</v>
      </c>
      <c r="O1069">
        <f>IF($K1069="NQC",VLOOKUP($A1069,'2021_NQC_List-11_13'!$A$2:$T$1532,6,FALSE),0)</f>
        <v>3.87</v>
      </c>
      <c r="P1069">
        <f>IF($K1069="NQC",VLOOKUP($A1069,'2021_NQC_List-11_13'!$A$2:$T$1532,7,FALSE),0)</f>
        <v>2.83</v>
      </c>
      <c r="Q1069">
        <f>IF($K1069="NQC",VLOOKUP($A1069,'2021_NQC_List-11_13'!$A$2:$T$1532,8,FALSE),0)</f>
        <v>1.85</v>
      </c>
      <c r="R1069">
        <f>IF($K1069="NQC",VLOOKUP($A1069,'2021_NQC_List-11_13'!$A$2:$T$1532,9,FALSE),0)</f>
        <v>3.15</v>
      </c>
      <c r="S1069">
        <f>IF($K1069="NQC",VLOOKUP($A1069,'2021_NQC_List-11_13'!$A$2:$T$1532,10,FALSE),0)</f>
        <v>2.39</v>
      </c>
      <c r="T1069">
        <f>IF($K1069="NQC",VLOOKUP($A1069,'2021_NQC_List-11_13'!$A$2:$T$1532,11,FALSE),0)</f>
        <v>2.4500000000000002</v>
      </c>
      <c r="U1069">
        <f>IF($K1069="NQC",VLOOKUP($A1069,'2021_NQC_List-11_13'!$A$2:$T$1532,12,FALSE),0)</f>
        <v>2.56</v>
      </c>
      <c r="V1069">
        <f>IF($K1069="NQC",VLOOKUP($A1069,'2021_NQC_List-11_13'!$A$2:$T$1532,13,FALSE),0)</f>
        <v>2.5</v>
      </c>
      <c r="W1069">
        <f>IF($K1069="NQC",VLOOKUP($A1069,'2021_NQC_List-11_13'!$A$2:$T$1532,14,FALSE),0)</f>
        <v>3.21</v>
      </c>
      <c r="X1069">
        <f>IF($K1069="NQC",VLOOKUP($A1069,'2021_NQC_List-11_13'!$A$2:$T$1532,15,FALSE),0)</f>
        <v>3.94</v>
      </c>
      <c r="Y1069" t="str">
        <f t="shared" si="33"/>
        <v>Non-Hydro</v>
      </c>
      <c r="AA1069" t="s">
        <v>4341</v>
      </c>
    </row>
    <row r="1070" spans="1:27" x14ac:dyDescent="0.3">
      <c r="A1070" t="str">
        <f>'OASIS-11_26'!E1112</f>
        <v>HINSON_6_SERRGN</v>
      </c>
      <c r="B1070" t="str">
        <f>'OASIS-11_26'!G1112</f>
        <v>Southeast Resource Recovery</v>
      </c>
      <c r="C1070" t="str">
        <f>VLOOKUP($A1070,'OASIS-11_26'!$E$2:$R$1556,2,FALSE)</f>
        <v>GEN</v>
      </c>
      <c r="D1070" s="1">
        <f>VLOOKUP($A1070,'OASIS-11_26'!$E$2:$R$1556,11,FALSE)</f>
        <v>32143</v>
      </c>
      <c r="E1070" s="3">
        <f t="shared" si="32"/>
        <v>1988</v>
      </c>
      <c r="F1070" t="str">
        <f>VLOOKUP($A1070,'OASIS-11_26'!$E$2:$R$1556,9,FALSE)</f>
        <v>WASTE TO POWER</v>
      </c>
      <c r="G1070" t="str">
        <f>VLOOKUP($A1070,'OASIS-11_26'!$E$2:$R$1556,8,FALSE)</f>
        <v>STEAM</v>
      </c>
      <c r="H1070">
        <f>VLOOKUP($A1070,'OASIS-11_26'!$E$2:$R$1556,4,FALSE)</f>
        <v>34</v>
      </c>
      <c r="I1070">
        <f>VLOOKUP($A1070,'OASIS-11_26'!$E$2:$R$1556,5,FALSE)</f>
        <v>41.3</v>
      </c>
      <c r="J1070" t="str">
        <f>VLOOKUP($A1070,'OASIS-11_26'!$E$2:$R$1556,6,FALSE)</f>
        <v>SCE</v>
      </c>
      <c r="K1070" t="str">
        <f>IF(ISERROR(VLOOKUP($A1070,'2021_NQC_List-11_13'!$A$2:$T$1532,4,FALSE)),"","NQC")</f>
        <v>NQC</v>
      </c>
      <c r="L1070" s="3" t="str">
        <f>IF(ISERROR(VLOOKUP($A1070,'2021_NQC_List-11_13'!$A$2:$T$1532,4,FALSE)),"",VLOOKUP($A1070,'2021_NQC_List-11_13'!$A$2:$T$1532,18,FALSE))</f>
        <v>FC</v>
      </c>
      <c r="M1070">
        <f>IF($K1070="NQC",VLOOKUP($A1070,'2021_NQC_List-11_13'!$A$2:$T$1532,4,FALSE),0)</f>
        <v>34</v>
      </c>
      <c r="N1070">
        <f>IF($K1070="NQC",VLOOKUP($A1070,'2021_NQC_List-11_13'!$A$2:$T$1532,5,FALSE),0)</f>
        <v>34</v>
      </c>
      <c r="O1070">
        <f>IF($K1070="NQC",VLOOKUP($A1070,'2021_NQC_List-11_13'!$A$2:$T$1532,6,FALSE),0)</f>
        <v>34</v>
      </c>
      <c r="P1070">
        <f>IF($K1070="NQC",VLOOKUP($A1070,'2021_NQC_List-11_13'!$A$2:$T$1532,7,FALSE),0)</f>
        <v>34</v>
      </c>
      <c r="Q1070">
        <f>IF($K1070="NQC",VLOOKUP($A1070,'2021_NQC_List-11_13'!$A$2:$T$1532,8,FALSE),0)</f>
        <v>34</v>
      </c>
      <c r="R1070">
        <f>IF($K1070="NQC",VLOOKUP($A1070,'2021_NQC_List-11_13'!$A$2:$T$1532,9,FALSE),0)</f>
        <v>34</v>
      </c>
      <c r="S1070">
        <f>IF($K1070="NQC",VLOOKUP($A1070,'2021_NQC_List-11_13'!$A$2:$T$1532,10,FALSE),0)</f>
        <v>34</v>
      </c>
      <c r="T1070">
        <f>IF($K1070="NQC",VLOOKUP($A1070,'2021_NQC_List-11_13'!$A$2:$T$1532,11,FALSE),0)</f>
        <v>34</v>
      </c>
      <c r="U1070">
        <f>IF($K1070="NQC",VLOOKUP($A1070,'2021_NQC_List-11_13'!$A$2:$T$1532,12,FALSE),0)</f>
        <v>34</v>
      </c>
      <c r="V1070">
        <f>IF($K1070="NQC",VLOOKUP($A1070,'2021_NQC_List-11_13'!$A$2:$T$1532,13,FALSE),0)</f>
        <v>34</v>
      </c>
      <c r="W1070">
        <f>IF($K1070="NQC",VLOOKUP($A1070,'2021_NQC_List-11_13'!$A$2:$T$1532,14,FALSE),0)</f>
        <v>34</v>
      </c>
      <c r="X1070">
        <f>IF($K1070="NQC",VLOOKUP($A1070,'2021_NQC_List-11_13'!$A$2:$T$1532,15,FALSE),0)</f>
        <v>34</v>
      </c>
      <c r="Y1070" t="str">
        <f t="shared" si="33"/>
        <v>Non-Hydro</v>
      </c>
      <c r="AA1070" t="s">
        <v>4341</v>
      </c>
    </row>
    <row r="1071" spans="1:27" x14ac:dyDescent="0.3">
      <c r="A1071" t="str">
        <f>'OASIS-11_26'!E1113</f>
        <v>GARNET_1_WIND</v>
      </c>
      <c r="B1071" t="str">
        <f>'OASIS-11_26'!G1113</f>
        <v>GARNET WIND ENERGY CENTER</v>
      </c>
      <c r="C1071" t="str">
        <f>VLOOKUP($A1071,'OASIS-11_26'!$E$2:$R$1556,2,FALSE)</f>
        <v>GEN</v>
      </c>
      <c r="D1071" s="1">
        <f>VLOOKUP($A1071,'OASIS-11_26'!$E$2:$R$1556,11,FALSE)</f>
        <v>39966</v>
      </c>
      <c r="E1071" s="3">
        <f t="shared" si="32"/>
        <v>2009</v>
      </c>
      <c r="F1071" t="str">
        <f>VLOOKUP($A1071,'OASIS-11_26'!$E$2:$R$1556,9,FALSE)</f>
        <v>WIND</v>
      </c>
      <c r="G1071" t="str">
        <f>VLOOKUP($A1071,'OASIS-11_26'!$E$2:$R$1556,8,FALSE)</f>
        <v>WIND</v>
      </c>
      <c r="H1071">
        <f>VLOOKUP($A1071,'OASIS-11_26'!$E$2:$R$1556,4,FALSE)</f>
        <v>6.5</v>
      </c>
      <c r="I1071">
        <f>VLOOKUP($A1071,'OASIS-11_26'!$E$2:$R$1556,5,FALSE)</f>
        <v>6.5</v>
      </c>
      <c r="J1071" t="str">
        <f>VLOOKUP($A1071,'OASIS-11_26'!$E$2:$R$1556,6,FALSE)</f>
        <v>SCE</v>
      </c>
      <c r="K1071" t="str">
        <f>IF(ISERROR(VLOOKUP($A1071,'2021_NQC_List-11_13'!$A$2:$T$1532,4,FALSE)),"","NQC")</f>
        <v>NQC</v>
      </c>
      <c r="L1071" s="3" t="str">
        <f>IF(ISERROR(VLOOKUP($A1071,'2021_NQC_List-11_13'!$A$2:$T$1532,4,FALSE)),"",VLOOKUP($A1071,'2021_NQC_List-11_13'!$A$2:$T$1532,18,FALSE))</f>
        <v>FC</v>
      </c>
      <c r="M1071">
        <f>IF($K1071="NQC",VLOOKUP($A1071,'2021_NQC_List-11_13'!$A$2:$T$1532,4,FALSE),0)</f>
        <v>0.91</v>
      </c>
      <c r="N1071">
        <f>IF($K1071="NQC",VLOOKUP($A1071,'2021_NQC_List-11_13'!$A$2:$T$1532,5,FALSE),0)</f>
        <v>0.78</v>
      </c>
      <c r="O1071">
        <f>IF($K1071="NQC",VLOOKUP($A1071,'2021_NQC_List-11_13'!$A$2:$T$1532,6,FALSE),0)</f>
        <v>1.82</v>
      </c>
      <c r="P1071">
        <f>IF($K1071="NQC",VLOOKUP($A1071,'2021_NQC_List-11_13'!$A$2:$T$1532,7,FALSE),0)</f>
        <v>1.63</v>
      </c>
      <c r="Q1071">
        <f>IF($K1071="NQC",VLOOKUP($A1071,'2021_NQC_List-11_13'!$A$2:$T$1532,8,FALSE),0)</f>
        <v>1.63</v>
      </c>
      <c r="R1071">
        <f>IF($K1071="NQC",VLOOKUP($A1071,'2021_NQC_List-11_13'!$A$2:$T$1532,9,FALSE),0)</f>
        <v>2.15</v>
      </c>
      <c r="S1071">
        <f>IF($K1071="NQC",VLOOKUP($A1071,'2021_NQC_List-11_13'!$A$2:$T$1532,10,FALSE),0)</f>
        <v>1.5</v>
      </c>
      <c r="T1071">
        <f>IF($K1071="NQC",VLOOKUP($A1071,'2021_NQC_List-11_13'!$A$2:$T$1532,11,FALSE),0)</f>
        <v>1.37</v>
      </c>
      <c r="U1071">
        <f>IF($K1071="NQC",VLOOKUP($A1071,'2021_NQC_List-11_13'!$A$2:$T$1532,12,FALSE),0)</f>
        <v>0.98</v>
      </c>
      <c r="V1071">
        <f>IF($K1071="NQC",VLOOKUP($A1071,'2021_NQC_List-11_13'!$A$2:$T$1532,13,FALSE),0)</f>
        <v>0.52</v>
      </c>
      <c r="W1071">
        <f>IF($K1071="NQC",VLOOKUP($A1071,'2021_NQC_List-11_13'!$A$2:$T$1532,14,FALSE),0)</f>
        <v>0.78</v>
      </c>
      <c r="X1071">
        <f>IF($K1071="NQC",VLOOKUP($A1071,'2021_NQC_List-11_13'!$A$2:$T$1532,15,FALSE),0)</f>
        <v>0.85</v>
      </c>
      <c r="Y1071" t="str">
        <f t="shared" si="33"/>
        <v>Non-Hydro</v>
      </c>
      <c r="AA1071" t="s">
        <v>4341</v>
      </c>
    </row>
    <row r="1072" spans="1:27" x14ac:dyDescent="0.3">
      <c r="A1072" t="str">
        <f>'OASIS-11_26'!E1114</f>
        <v>WSTWND_2_M90WD2</v>
      </c>
      <c r="B1072" t="str">
        <f>'OASIS-11_26'!G1114</f>
        <v>Mojave 90</v>
      </c>
      <c r="C1072" t="str">
        <f>VLOOKUP($A1072,'OASIS-11_26'!$E$2:$R$1556,2,FALSE)</f>
        <v>GEN</v>
      </c>
      <c r="D1072" s="1">
        <f>VLOOKUP($A1072,'OASIS-11_26'!$E$2:$R$1556,11,FALSE)</f>
        <v>43984</v>
      </c>
      <c r="E1072" s="3">
        <f t="shared" si="32"/>
        <v>2020</v>
      </c>
      <c r="F1072" t="str">
        <f>VLOOKUP($A1072,'OASIS-11_26'!$E$2:$R$1556,9,FALSE)</f>
        <v>WIND</v>
      </c>
      <c r="G1072" t="str">
        <f>VLOOKUP($A1072,'OASIS-11_26'!$E$2:$R$1556,8,FALSE)</f>
        <v>WIND</v>
      </c>
      <c r="H1072">
        <f>VLOOKUP($A1072,'OASIS-11_26'!$E$2:$R$1556,4,FALSE)</f>
        <v>48.85</v>
      </c>
      <c r="I1072">
        <f>VLOOKUP($A1072,'OASIS-11_26'!$E$2:$R$1556,5,FALSE)</f>
        <v>75</v>
      </c>
      <c r="J1072" t="str">
        <f>VLOOKUP($A1072,'OASIS-11_26'!$E$2:$R$1556,6,FALSE)</f>
        <v>SCE</v>
      </c>
      <c r="K1072" t="str">
        <f>IF(ISERROR(VLOOKUP($A1072,'2021_NQC_List-11_13'!$A$2:$T$1532,4,FALSE)),"","NQC")</f>
        <v>NQC</v>
      </c>
      <c r="L1072" s="3" t="str">
        <f>IF(ISERROR(VLOOKUP($A1072,'2021_NQC_List-11_13'!$A$2:$T$1532,4,FALSE)),"",VLOOKUP($A1072,'2021_NQC_List-11_13'!$A$2:$T$1532,18,FALSE))</f>
        <v>FC</v>
      </c>
      <c r="M1072">
        <f>IF($K1072="NQC",VLOOKUP($A1072,'2021_NQC_List-11_13'!$A$2:$T$1532,4,FALSE),0)</f>
        <v>9.07</v>
      </c>
      <c r="N1072">
        <f>IF($K1072="NQC",VLOOKUP($A1072,'2021_NQC_List-11_13'!$A$2:$T$1532,5,FALSE),0)</f>
        <v>7.78</v>
      </c>
      <c r="O1072">
        <f>IF($K1072="NQC",VLOOKUP($A1072,'2021_NQC_List-11_13'!$A$2:$T$1532,6,FALSE),0)</f>
        <v>18.149999999999999</v>
      </c>
      <c r="P1072">
        <f>IF($K1072="NQC",VLOOKUP($A1072,'2021_NQC_List-11_13'!$A$2:$T$1532,7,FALSE),0)</f>
        <v>16.21</v>
      </c>
      <c r="Q1072">
        <f>IF($K1072="NQC",VLOOKUP($A1072,'2021_NQC_List-11_13'!$A$2:$T$1532,8,FALSE),0)</f>
        <v>16.21</v>
      </c>
      <c r="R1072">
        <f>IF($K1072="NQC",VLOOKUP($A1072,'2021_NQC_List-11_13'!$A$2:$T$1532,9,FALSE),0)</f>
        <v>21.39</v>
      </c>
      <c r="S1072">
        <f>IF($K1072="NQC",VLOOKUP($A1072,'2021_NQC_List-11_13'!$A$2:$T$1532,10,FALSE),0)</f>
        <v>14.91</v>
      </c>
      <c r="T1072">
        <f>IF($K1072="NQC",VLOOKUP($A1072,'2021_NQC_List-11_13'!$A$2:$T$1532,11,FALSE),0)</f>
        <v>13.61</v>
      </c>
      <c r="U1072">
        <f>IF($K1072="NQC",VLOOKUP($A1072,'2021_NQC_List-11_13'!$A$2:$T$1532,12,FALSE),0)</f>
        <v>9.7200000000000006</v>
      </c>
      <c r="V1072">
        <f>IF($K1072="NQC",VLOOKUP($A1072,'2021_NQC_List-11_13'!$A$2:$T$1532,13,FALSE),0)</f>
        <v>5.19</v>
      </c>
      <c r="W1072">
        <f>IF($K1072="NQC",VLOOKUP($A1072,'2021_NQC_List-11_13'!$A$2:$T$1532,14,FALSE),0)</f>
        <v>7.78</v>
      </c>
      <c r="X1072">
        <f>IF($K1072="NQC",VLOOKUP($A1072,'2021_NQC_List-11_13'!$A$2:$T$1532,15,FALSE),0)</f>
        <v>8.43</v>
      </c>
      <c r="Y1072" t="str">
        <f t="shared" si="33"/>
        <v>Non-Hydro</v>
      </c>
      <c r="AA1072" t="s">
        <v>4341</v>
      </c>
    </row>
    <row r="1073" spans="1:27" x14ac:dyDescent="0.3">
      <c r="A1073" t="str">
        <f>'OASIS-11_26'!E1115</f>
        <v>LGHTHP_6_ICEGEN</v>
      </c>
      <c r="B1073" t="str">
        <f>'OASIS-11_26'!G1115</f>
        <v>CARSON COGENERATION</v>
      </c>
      <c r="C1073" t="str">
        <f>VLOOKUP($A1073,'OASIS-11_26'!$E$2:$R$1556,2,FALSE)</f>
        <v>GEN</v>
      </c>
      <c r="D1073" s="1">
        <f>VLOOKUP($A1073,'OASIS-11_26'!$E$2:$R$1556,11,FALSE)</f>
        <v>32864</v>
      </c>
      <c r="E1073" s="3">
        <f t="shared" si="32"/>
        <v>1989</v>
      </c>
      <c r="F1073" t="str">
        <f>VLOOKUP($A1073,'OASIS-11_26'!$E$2:$R$1556,9,FALSE)</f>
        <v>NATURAL GAS</v>
      </c>
      <c r="G1073" t="str">
        <f>VLOOKUP($A1073,'OASIS-11_26'!$E$2:$R$1556,8,FALSE)</f>
        <v>COMBINED CYCLE</v>
      </c>
      <c r="H1073">
        <f>VLOOKUP($A1073,'OASIS-11_26'!$E$2:$R$1556,4,FALSE)</f>
        <v>48</v>
      </c>
      <c r="I1073">
        <f>VLOOKUP($A1073,'OASIS-11_26'!$E$2:$R$1556,5,FALSE)</f>
        <v>54.7</v>
      </c>
      <c r="J1073" t="str">
        <f>VLOOKUP($A1073,'OASIS-11_26'!$E$2:$R$1556,6,FALSE)</f>
        <v>SCE</v>
      </c>
      <c r="K1073" t="str">
        <f>IF(ISERROR(VLOOKUP($A1073,'2021_NQC_List-11_13'!$A$2:$T$1532,4,FALSE)),"","NQC")</f>
        <v>NQC</v>
      </c>
      <c r="L1073" s="3" t="str">
        <f>IF(ISERROR(VLOOKUP($A1073,'2021_NQC_List-11_13'!$A$2:$T$1532,4,FALSE)),"",VLOOKUP($A1073,'2021_NQC_List-11_13'!$A$2:$T$1532,18,FALSE))</f>
        <v>FC</v>
      </c>
      <c r="M1073">
        <f>IF($K1073="NQC",VLOOKUP($A1073,'2021_NQC_List-11_13'!$A$2:$T$1532,4,FALSE),0)</f>
        <v>48</v>
      </c>
      <c r="N1073">
        <f>IF($K1073="NQC",VLOOKUP($A1073,'2021_NQC_List-11_13'!$A$2:$T$1532,5,FALSE),0)</f>
        <v>48</v>
      </c>
      <c r="O1073">
        <f>IF($K1073="NQC",VLOOKUP($A1073,'2021_NQC_List-11_13'!$A$2:$T$1532,6,FALSE),0)</f>
        <v>48</v>
      </c>
      <c r="P1073">
        <f>IF($K1073="NQC",VLOOKUP($A1073,'2021_NQC_List-11_13'!$A$2:$T$1532,7,FALSE),0)</f>
        <v>48</v>
      </c>
      <c r="Q1073">
        <f>IF($K1073="NQC",VLOOKUP($A1073,'2021_NQC_List-11_13'!$A$2:$T$1532,8,FALSE),0)</f>
        <v>48</v>
      </c>
      <c r="R1073">
        <f>IF($K1073="NQC",VLOOKUP($A1073,'2021_NQC_List-11_13'!$A$2:$T$1532,9,FALSE),0)</f>
        <v>48</v>
      </c>
      <c r="S1073">
        <f>IF($K1073="NQC",VLOOKUP($A1073,'2021_NQC_List-11_13'!$A$2:$T$1532,10,FALSE),0)</f>
        <v>48</v>
      </c>
      <c r="T1073">
        <f>IF($K1073="NQC",VLOOKUP($A1073,'2021_NQC_List-11_13'!$A$2:$T$1532,11,FALSE),0)</f>
        <v>48</v>
      </c>
      <c r="U1073">
        <f>IF($K1073="NQC",VLOOKUP($A1073,'2021_NQC_List-11_13'!$A$2:$T$1532,12,FALSE),0)</f>
        <v>48</v>
      </c>
      <c r="V1073">
        <f>IF($K1073="NQC",VLOOKUP($A1073,'2021_NQC_List-11_13'!$A$2:$T$1532,13,FALSE),0)</f>
        <v>48</v>
      </c>
      <c r="W1073">
        <f>IF($K1073="NQC",VLOOKUP($A1073,'2021_NQC_List-11_13'!$A$2:$T$1532,14,FALSE),0)</f>
        <v>48</v>
      </c>
      <c r="X1073">
        <f>IF($K1073="NQC",VLOOKUP($A1073,'2021_NQC_List-11_13'!$A$2:$T$1532,15,FALSE),0)</f>
        <v>48</v>
      </c>
      <c r="Y1073" t="str">
        <f t="shared" si="33"/>
        <v>Non-Hydro</v>
      </c>
      <c r="AA1073" t="s">
        <v>4341</v>
      </c>
    </row>
    <row r="1074" spans="1:27" x14ac:dyDescent="0.3">
      <c r="A1074" t="str">
        <f>'OASIS-11_26'!E1117</f>
        <v>KINGCO_1_KINGBR</v>
      </c>
      <c r="B1074" t="str">
        <f>'OASIS-11_26'!G1117</f>
        <v>Kingsburg Cogen</v>
      </c>
      <c r="C1074" t="str">
        <f>VLOOKUP($A1074,'OASIS-11_26'!$E$2:$R$1556,2,FALSE)</f>
        <v>GEN</v>
      </c>
      <c r="D1074" s="1">
        <f>VLOOKUP($A1074,'OASIS-11_26'!$E$2:$R$1556,11,FALSE)</f>
        <v>33212</v>
      </c>
      <c r="E1074" s="3">
        <f t="shared" si="32"/>
        <v>1990</v>
      </c>
      <c r="F1074" t="str">
        <f>VLOOKUP($A1074,'OASIS-11_26'!$E$2:$R$1556,9,FALSE)</f>
        <v>NATURAL GAS</v>
      </c>
      <c r="G1074" t="str">
        <f>VLOOKUP($A1074,'OASIS-11_26'!$E$2:$R$1556,8,FALSE)</f>
        <v>COMBUSTION TURBINE</v>
      </c>
      <c r="H1074">
        <f>VLOOKUP($A1074,'OASIS-11_26'!$E$2:$R$1556,4,FALSE)</f>
        <v>34.5</v>
      </c>
      <c r="I1074">
        <f>VLOOKUP($A1074,'OASIS-11_26'!$E$2:$R$1556,5,FALSE)</f>
        <v>34.5</v>
      </c>
      <c r="J1074" t="str">
        <f>VLOOKUP($A1074,'OASIS-11_26'!$E$2:$R$1556,6,FALSE)</f>
        <v>PGAE</v>
      </c>
      <c r="K1074" t="str">
        <f>IF(ISERROR(VLOOKUP($A1074,'2021_NQC_List-11_13'!$A$2:$T$1532,4,FALSE)),"","NQC")</f>
        <v>NQC</v>
      </c>
      <c r="L1074" s="3" t="str">
        <f>IF(ISERROR(VLOOKUP($A1074,'2021_NQC_List-11_13'!$A$2:$T$1532,4,FALSE)),"",VLOOKUP($A1074,'2021_NQC_List-11_13'!$A$2:$T$1532,18,FALSE))</f>
        <v>FC</v>
      </c>
      <c r="M1074">
        <f>IF($K1074="NQC",VLOOKUP($A1074,'2021_NQC_List-11_13'!$A$2:$T$1532,4,FALSE),0)</f>
        <v>34.5</v>
      </c>
      <c r="N1074">
        <f>IF($K1074="NQC",VLOOKUP($A1074,'2021_NQC_List-11_13'!$A$2:$T$1532,5,FALSE),0)</f>
        <v>34.5</v>
      </c>
      <c r="O1074">
        <f>IF($K1074="NQC",VLOOKUP($A1074,'2021_NQC_List-11_13'!$A$2:$T$1532,6,FALSE),0)</f>
        <v>34.5</v>
      </c>
      <c r="P1074">
        <f>IF($K1074="NQC",VLOOKUP($A1074,'2021_NQC_List-11_13'!$A$2:$T$1532,7,FALSE),0)</f>
        <v>34.5</v>
      </c>
      <c r="Q1074">
        <f>IF($K1074="NQC",VLOOKUP($A1074,'2021_NQC_List-11_13'!$A$2:$T$1532,8,FALSE),0)</f>
        <v>34.5</v>
      </c>
      <c r="R1074">
        <f>IF($K1074="NQC",VLOOKUP($A1074,'2021_NQC_List-11_13'!$A$2:$T$1532,9,FALSE),0)</f>
        <v>34.5</v>
      </c>
      <c r="S1074">
        <f>IF($K1074="NQC",VLOOKUP($A1074,'2021_NQC_List-11_13'!$A$2:$T$1532,10,FALSE),0)</f>
        <v>34.5</v>
      </c>
      <c r="T1074">
        <f>IF($K1074="NQC",VLOOKUP($A1074,'2021_NQC_List-11_13'!$A$2:$T$1532,11,FALSE),0)</f>
        <v>34.5</v>
      </c>
      <c r="U1074">
        <f>IF($K1074="NQC",VLOOKUP($A1074,'2021_NQC_List-11_13'!$A$2:$T$1532,12,FALSE),0)</f>
        <v>34.5</v>
      </c>
      <c r="V1074">
        <f>IF($K1074="NQC",VLOOKUP($A1074,'2021_NQC_List-11_13'!$A$2:$T$1532,13,FALSE),0)</f>
        <v>34.5</v>
      </c>
      <c r="W1074">
        <f>IF($K1074="NQC",VLOOKUP($A1074,'2021_NQC_List-11_13'!$A$2:$T$1532,14,FALSE),0)</f>
        <v>34.5</v>
      </c>
      <c r="X1074">
        <f>IF($K1074="NQC",VLOOKUP($A1074,'2021_NQC_List-11_13'!$A$2:$T$1532,15,FALSE),0)</f>
        <v>34.5</v>
      </c>
      <c r="Y1074" t="str">
        <f t="shared" si="33"/>
        <v>Non-Hydro</v>
      </c>
      <c r="AA1074" t="s">
        <v>4341</v>
      </c>
    </row>
    <row r="1075" spans="1:27" x14ac:dyDescent="0.3">
      <c r="A1075" t="str">
        <f>'OASIS-11_26'!E1118</f>
        <v>OASIS_6_GBDSR4</v>
      </c>
      <c r="B1075" t="str">
        <f>'OASIS-11_26'!G1118</f>
        <v>Green Beanworks D</v>
      </c>
      <c r="C1075" t="str">
        <f>VLOOKUP($A1075,'OASIS-11_26'!$E$2:$R$1556,2,FALSE)</f>
        <v>GEN</v>
      </c>
      <c r="D1075" s="1">
        <f>VLOOKUP($A1075,'OASIS-11_26'!$E$2:$R$1556,11,FALSE)</f>
        <v>43337</v>
      </c>
      <c r="E1075" s="3">
        <f t="shared" si="32"/>
        <v>2018</v>
      </c>
      <c r="F1075" t="str">
        <f>VLOOKUP($A1075,'OASIS-11_26'!$E$2:$R$1556,9,FALSE)</f>
        <v>SUN</v>
      </c>
      <c r="G1075" t="str">
        <f>VLOOKUP($A1075,'OASIS-11_26'!$E$2:$R$1556,8,FALSE)</f>
        <v>PHOTO VOLTAIC</v>
      </c>
      <c r="H1075">
        <f>VLOOKUP($A1075,'OASIS-11_26'!$E$2:$R$1556,4,FALSE)</f>
        <v>3</v>
      </c>
      <c r="I1075">
        <f>VLOOKUP($A1075,'OASIS-11_26'!$E$2:$R$1556,5,FALSE)</f>
        <v>3</v>
      </c>
      <c r="J1075" t="str">
        <f>VLOOKUP($A1075,'OASIS-11_26'!$E$2:$R$1556,6,FALSE)</f>
        <v>SCE</v>
      </c>
      <c r="K1075" t="str">
        <f>IF(ISERROR(VLOOKUP($A1075,'2021_NQC_List-11_13'!$A$2:$T$1532,4,FALSE)),"","NQC")</f>
        <v>NQC</v>
      </c>
      <c r="L1075" s="3" t="str">
        <f>IF(ISERROR(VLOOKUP($A1075,'2021_NQC_List-11_13'!$A$2:$T$1532,4,FALSE)),"",VLOOKUP($A1075,'2021_NQC_List-11_13'!$A$2:$T$1532,18,FALSE))</f>
        <v>FC</v>
      </c>
      <c r="M1075">
        <f>IF($K1075="NQC",VLOOKUP($A1075,'2021_NQC_List-11_13'!$A$2:$T$1532,4,FALSE),0)</f>
        <v>0.12</v>
      </c>
      <c r="N1075">
        <f>IF($K1075="NQC",VLOOKUP($A1075,'2021_NQC_List-11_13'!$A$2:$T$1532,5,FALSE),0)</f>
        <v>0.09</v>
      </c>
      <c r="O1075">
        <f>IF($K1075="NQC",VLOOKUP($A1075,'2021_NQC_List-11_13'!$A$2:$T$1532,6,FALSE),0)</f>
        <v>0.54</v>
      </c>
      <c r="P1075">
        <f>IF($K1075="NQC",VLOOKUP($A1075,'2021_NQC_List-11_13'!$A$2:$T$1532,7,FALSE),0)</f>
        <v>0.45</v>
      </c>
      <c r="Q1075">
        <f>IF($K1075="NQC",VLOOKUP($A1075,'2021_NQC_List-11_13'!$A$2:$T$1532,8,FALSE),0)</f>
        <v>0.48</v>
      </c>
      <c r="R1075">
        <f>IF($K1075="NQC",VLOOKUP($A1075,'2021_NQC_List-11_13'!$A$2:$T$1532,9,FALSE),0)</f>
        <v>0.93</v>
      </c>
      <c r="S1075">
        <f>IF($K1075="NQC",VLOOKUP($A1075,'2021_NQC_List-11_13'!$A$2:$T$1532,10,FALSE),0)</f>
        <v>1.17</v>
      </c>
      <c r="T1075">
        <f>IF($K1075="NQC",VLOOKUP($A1075,'2021_NQC_List-11_13'!$A$2:$T$1532,11,FALSE),0)</f>
        <v>0.81</v>
      </c>
      <c r="U1075">
        <f>IF($K1075="NQC",VLOOKUP($A1075,'2021_NQC_List-11_13'!$A$2:$T$1532,12,FALSE),0)</f>
        <v>0.42</v>
      </c>
      <c r="V1075">
        <f>IF($K1075="NQC",VLOOKUP($A1075,'2021_NQC_List-11_13'!$A$2:$T$1532,13,FALSE),0)</f>
        <v>0.06</v>
      </c>
      <c r="W1075">
        <f>IF($K1075="NQC",VLOOKUP($A1075,'2021_NQC_List-11_13'!$A$2:$T$1532,14,FALSE),0)</f>
        <v>0.06</v>
      </c>
      <c r="X1075">
        <f>IF($K1075="NQC",VLOOKUP($A1075,'2021_NQC_List-11_13'!$A$2:$T$1532,15,FALSE),0)</f>
        <v>0</v>
      </c>
      <c r="Y1075" t="str">
        <f t="shared" si="33"/>
        <v>Non-Hydro</v>
      </c>
      <c r="AA1075" t="s">
        <v>4341</v>
      </c>
    </row>
    <row r="1076" spans="1:27" x14ac:dyDescent="0.3">
      <c r="A1076" t="str">
        <f>'OASIS-11_26'!E1119</f>
        <v>TEHAPI_2_WIND1</v>
      </c>
      <c r="B1076" t="str">
        <f>'OASIS-11_26'!G1119</f>
        <v>Wind Wall Monolith 1</v>
      </c>
      <c r="C1076" t="str">
        <f>VLOOKUP($A1076,'OASIS-11_26'!$E$2:$R$1556,2,FALSE)</f>
        <v>GEN</v>
      </c>
      <c r="D1076" s="1">
        <f>VLOOKUP($A1076,'OASIS-11_26'!$E$2:$R$1556,11,FALSE)</f>
        <v>42535</v>
      </c>
      <c r="E1076" s="3">
        <f t="shared" si="32"/>
        <v>2016</v>
      </c>
      <c r="F1076" t="str">
        <f>VLOOKUP($A1076,'OASIS-11_26'!$E$2:$R$1556,9,FALSE)</f>
        <v>WIND</v>
      </c>
      <c r="G1076" t="str">
        <f>VLOOKUP($A1076,'OASIS-11_26'!$E$2:$R$1556,8,FALSE)</f>
        <v>WIND</v>
      </c>
      <c r="H1076">
        <f>VLOOKUP($A1076,'OASIS-11_26'!$E$2:$R$1556,4,FALSE)</f>
        <v>19.850000000000001</v>
      </c>
      <c r="I1076">
        <f>VLOOKUP($A1076,'OASIS-11_26'!$E$2:$R$1556,5,FALSE)</f>
        <v>19.850000000000001</v>
      </c>
      <c r="J1076" t="str">
        <f>VLOOKUP($A1076,'OASIS-11_26'!$E$2:$R$1556,6,FALSE)</f>
        <v>SCE</v>
      </c>
      <c r="K1076" t="str">
        <f>IF(ISERROR(VLOOKUP($A1076,'2021_NQC_List-11_13'!$A$2:$T$1532,4,FALSE)),"","NQC")</f>
        <v/>
      </c>
      <c r="L1076" s="3" t="str">
        <f>IF(ISERROR(VLOOKUP($A1076,'2021_NQC_List-11_13'!$A$2:$T$1532,4,FALSE)),"",VLOOKUP($A1076,'2021_NQC_List-11_13'!$A$2:$T$1532,18,FALSE))</f>
        <v/>
      </c>
      <c r="M1076">
        <f>IF($K1076="NQC",VLOOKUP($A1076,'2021_NQC_List-11_13'!$A$2:$T$1532,4,FALSE),0)</f>
        <v>0</v>
      </c>
      <c r="N1076">
        <f>IF($K1076="NQC",VLOOKUP($A1076,'2021_NQC_List-11_13'!$A$2:$T$1532,5,FALSE),0)</f>
        <v>0</v>
      </c>
      <c r="O1076">
        <f>IF($K1076="NQC",VLOOKUP($A1076,'2021_NQC_List-11_13'!$A$2:$T$1532,6,FALSE),0)</f>
        <v>0</v>
      </c>
      <c r="P1076">
        <f>IF($K1076="NQC",VLOOKUP($A1076,'2021_NQC_List-11_13'!$A$2:$T$1532,7,FALSE),0)</f>
        <v>0</v>
      </c>
      <c r="Q1076">
        <f>IF($K1076="NQC",VLOOKUP($A1076,'2021_NQC_List-11_13'!$A$2:$T$1532,8,FALSE),0)</f>
        <v>0</v>
      </c>
      <c r="R1076">
        <f>IF($K1076="NQC",VLOOKUP($A1076,'2021_NQC_List-11_13'!$A$2:$T$1532,9,FALSE),0)</f>
        <v>0</v>
      </c>
      <c r="S1076">
        <f>IF($K1076="NQC",VLOOKUP($A1076,'2021_NQC_List-11_13'!$A$2:$T$1532,10,FALSE),0)</f>
        <v>0</v>
      </c>
      <c r="T1076">
        <f>IF($K1076="NQC",VLOOKUP($A1076,'2021_NQC_List-11_13'!$A$2:$T$1532,11,FALSE),0)</f>
        <v>0</v>
      </c>
      <c r="U1076">
        <f>IF($K1076="NQC",VLOOKUP($A1076,'2021_NQC_List-11_13'!$A$2:$T$1532,12,FALSE),0)</f>
        <v>0</v>
      </c>
      <c r="V1076">
        <f>IF($K1076="NQC",VLOOKUP($A1076,'2021_NQC_List-11_13'!$A$2:$T$1532,13,FALSE),0)</f>
        <v>0</v>
      </c>
      <c r="W1076">
        <f>IF($K1076="NQC",VLOOKUP($A1076,'2021_NQC_List-11_13'!$A$2:$T$1532,14,FALSE),0)</f>
        <v>0</v>
      </c>
      <c r="X1076">
        <f>IF($K1076="NQC",VLOOKUP($A1076,'2021_NQC_List-11_13'!$A$2:$T$1532,15,FALSE),0)</f>
        <v>0</v>
      </c>
      <c r="Y1076" t="str">
        <f t="shared" si="33"/>
        <v>Non-Hydro</v>
      </c>
      <c r="AA1076" t="s">
        <v>4341</v>
      </c>
    </row>
    <row r="1077" spans="1:27" x14ac:dyDescent="0.3">
      <c r="A1077" t="str">
        <f>'OASIS-11_26'!E1120</f>
        <v>VISTA_2_RIALTO</v>
      </c>
      <c r="B1077" t="str">
        <f>'OASIS-11_26'!G1120</f>
        <v>Rialto RT Solar</v>
      </c>
      <c r="C1077" t="str">
        <f>VLOOKUP($A1077,'OASIS-11_26'!$E$2:$R$1556,2,FALSE)</f>
        <v>GEN</v>
      </c>
      <c r="D1077" s="1">
        <f>VLOOKUP($A1077,'OASIS-11_26'!$E$2:$R$1556,11,FALSE)</f>
        <v>40603</v>
      </c>
      <c r="E1077" s="3">
        <f t="shared" si="32"/>
        <v>2011</v>
      </c>
      <c r="F1077" t="str">
        <f>VLOOKUP($A1077,'OASIS-11_26'!$E$2:$R$1556,9,FALSE)</f>
        <v>SUN</v>
      </c>
      <c r="G1077" t="str">
        <f>VLOOKUP($A1077,'OASIS-11_26'!$E$2:$R$1556,8,FALSE)</f>
        <v>PHOTO VOLTAIC</v>
      </c>
      <c r="H1077">
        <f>VLOOKUP($A1077,'OASIS-11_26'!$E$2:$R$1556,4,FALSE)</f>
        <v>1</v>
      </c>
      <c r="I1077">
        <f>VLOOKUP($A1077,'OASIS-11_26'!$E$2:$R$1556,5,FALSE)</f>
        <v>2</v>
      </c>
      <c r="J1077" t="str">
        <f>VLOOKUP($A1077,'OASIS-11_26'!$E$2:$R$1556,6,FALSE)</f>
        <v>SCE</v>
      </c>
      <c r="K1077" t="str">
        <f>IF(ISERROR(VLOOKUP($A1077,'2021_NQC_List-11_13'!$A$2:$T$1532,4,FALSE)),"","NQC")</f>
        <v>NQC</v>
      </c>
      <c r="L1077" s="3" t="str">
        <f>IF(ISERROR(VLOOKUP($A1077,'2021_NQC_List-11_13'!$A$2:$T$1532,4,FALSE)),"",VLOOKUP($A1077,'2021_NQC_List-11_13'!$A$2:$T$1532,18,FALSE))</f>
        <v>FC</v>
      </c>
      <c r="M1077">
        <f>IF($K1077="NQC",VLOOKUP($A1077,'2021_NQC_List-11_13'!$A$2:$T$1532,4,FALSE),0)</f>
        <v>0.04</v>
      </c>
      <c r="N1077">
        <f>IF($K1077="NQC",VLOOKUP($A1077,'2021_NQC_List-11_13'!$A$2:$T$1532,5,FALSE),0)</f>
        <v>0.03</v>
      </c>
      <c r="O1077">
        <f>IF($K1077="NQC",VLOOKUP($A1077,'2021_NQC_List-11_13'!$A$2:$T$1532,6,FALSE),0)</f>
        <v>0.18</v>
      </c>
      <c r="P1077">
        <f>IF($K1077="NQC",VLOOKUP($A1077,'2021_NQC_List-11_13'!$A$2:$T$1532,7,FALSE),0)</f>
        <v>0.15</v>
      </c>
      <c r="Q1077">
        <f>IF($K1077="NQC",VLOOKUP($A1077,'2021_NQC_List-11_13'!$A$2:$T$1532,8,FALSE),0)</f>
        <v>0.16</v>
      </c>
      <c r="R1077">
        <f>IF($K1077="NQC",VLOOKUP($A1077,'2021_NQC_List-11_13'!$A$2:$T$1532,9,FALSE),0)</f>
        <v>0.31</v>
      </c>
      <c r="S1077">
        <f>IF($K1077="NQC",VLOOKUP($A1077,'2021_NQC_List-11_13'!$A$2:$T$1532,10,FALSE),0)</f>
        <v>0.39</v>
      </c>
      <c r="T1077">
        <f>IF($K1077="NQC",VLOOKUP($A1077,'2021_NQC_List-11_13'!$A$2:$T$1532,11,FALSE),0)</f>
        <v>0.27</v>
      </c>
      <c r="U1077">
        <f>IF($K1077="NQC",VLOOKUP($A1077,'2021_NQC_List-11_13'!$A$2:$T$1532,12,FALSE),0)</f>
        <v>0.14000000000000001</v>
      </c>
      <c r="V1077">
        <f>IF($K1077="NQC",VLOOKUP($A1077,'2021_NQC_List-11_13'!$A$2:$T$1532,13,FALSE),0)</f>
        <v>0.02</v>
      </c>
      <c r="W1077">
        <f>IF($K1077="NQC",VLOOKUP($A1077,'2021_NQC_List-11_13'!$A$2:$T$1532,14,FALSE),0)</f>
        <v>0.02</v>
      </c>
      <c r="X1077">
        <f>IF($K1077="NQC",VLOOKUP($A1077,'2021_NQC_List-11_13'!$A$2:$T$1532,15,FALSE),0)</f>
        <v>0</v>
      </c>
      <c r="Y1077" t="str">
        <f t="shared" si="33"/>
        <v>Non-Hydro</v>
      </c>
      <c r="AA1077" t="s">
        <v>4341</v>
      </c>
    </row>
    <row r="1078" spans="1:27" x14ac:dyDescent="0.3">
      <c r="A1078" t="str">
        <f>'OASIS-11_26'!E1121</f>
        <v>SPAULD_6_UNIT12</v>
      </c>
      <c r="B1078" t="str">
        <f>'OASIS-11_26'!G1121</f>
        <v>SPAULDING HYDRO PH 1 &amp; 2 AGGREGATE</v>
      </c>
      <c r="C1078" t="str">
        <f>VLOOKUP($A1078,'OASIS-11_26'!$E$2:$R$1556,2,FALSE)</f>
        <v>GEN</v>
      </c>
      <c r="D1078" s="1">
        <f>VLOOKUP($A1078,'OASIS-11_26'!$E$2:$R$1556,11,FALSE)</f>
        <v>10594</v>
      </c>
      <c r="E1078" s="3">
        <f t="shared" si="32"/>
        <v>1929</v>
      </c>
      <c r="F1078" t="str">
        <f>VLOOKUP($A1078,'OASIS-11_26'!$E$2:$R$1556,9,FALSE)</f>
        <v>WATER</v>
      </c>
      <c r="G1078" t="str">
        <f>VLOOKUP($A1078,'OASIS-11_26'!$E$2:$R$1556,8,FALSE)</f>
        <v>HYDRO</v>
      </c>
      <c r="H1078">
        <f>VLOOKUP($A1078,'OASIS-11_26'!$E$2:$R$1556,4,FALSE)</f>
        <v>11.4</v>
      </c>
      <c r="I1078">
        <f>VLOOKUP($A1078,'OASIS-11_26'!$E$2:$R$1556,5,FALSE)</f>
        <v>0</v>
      </c>
      <c r="J1078" t="str">
        <f>VLOOKUP($A1078,'OASIS-11_26'!$E$2:$R$1556,6,FALSE)</f>
        <v>PGAE</v>
      </c>
      <c r="K1078" t="str">
        <f>IF(ISERROR(VLOOKUP($A1078,'2021_NQC_List-11_13'!$A$2:$T$1532,4,FALSE)),"","NQC")</f>
        <v>NQC</v>
      </c>
      <c r="L1078" s="3" t="str">
        <f>IF(ISERROR(VLOOKUP($A1078,'2021_NQC_List-11_13'!$A$2:$T$1532,4,FALSE)),"",VLOOKUP($A1078,'2021_NQC_List-11_13'!$A$2:$T$1532,18,FALSE))</f>
        <v>FC</v>
      </c>
      <c r="M1078">
        <f>IF($K1078="NQC",VLOOKUP($A1078,'2021_NQC_List-11_13'!$A$2:$T$1532,4,FALSE),0)</f>
        <v>2.96</v>
      </c>
      <c r="N1078">
        <f>IF($K1078="NQC",VLOOKUP($A1078,'2021_NQC_List-11_13'!$A$2:$T$1532,5,FALSE),0)</f>
        <v>2.16</v>
      </c>
      <c r="O1078">
        <f>IF($K1078="NQC",VLOOKUP($A1078,'2021_NQC_List-11_13'!$A$2:$T$1532,6,FALSE),0)</f>
        <v>1.8</v>
      </c>
      <c r="P1078">
        <f>IF($K1078="NQC",VLOOKUP($A1078,'2021_NQC_List-11_13'!$A$2:$T$1532,7,FALSE),0)</f>
        <v>1.92</v>
      </c>
      <c r="Q1078">
        <f>IF($K1078="NQC",VLOOKUP($A1078,'2021_NQC_List-11_13'!$A$2:$T$1532,8,FALSE),0)</f>
        <v>5.48</v>
      </c>
      <c r="R1078">
        <f>IF($K1078="NQC",VLOOKUP($A1078,'2021_NQC_List-11_13'!$A$2:$T$1532,9,FALSE),0)</f>
        <v>4.84</v>
      </c>
      <c r="S1078">
        <f>IF($K1078="NQC",VLOOKUP($A1078,'2021_NQC_List-11_13'!$A$2:$T$1532,10,FALSE),0)</f>
        <v>4.3600000000000003</v>
      </c>
      <c r="T1078">
        <f>IF($K1078="NQC",VLOOKUP($A1078,'2021_NQC_List-11_13'!$A$2:$T$1532,11,FALSE),0)</f>
        <v>4.4000000000000004</v>
      </c>
      <c r="U1078">
        <f>IF($K1078="NQC",VLOOKUP($A1078,'2021_NQC_List-11_13'!$A$2:$T$1532,12,FALSE),0)</f>
        <v>1.4</v>
      </c>
      <c r="V1078">
        <f>IF($K1078="NQC",VLOOKUP($A1078,'2021_NQC_List-11_13'!$A$2:$T$1532,13,FALSE),0)</f>
        <v>1.2</v>
      </c>
      <c r="W1078">
        <f>IF($K1078="NQC",VLOOKUP($A1078,'2021_NQC_List-11_13'!$A$2:$T$1532,14,FALSE),0)</f>
        <v>2</v>
      </c>
      <c r="X1078">
        <f>IF($K1078="NQC",VLOOKUP($A1078,'2021_NQC_List-11_13'!$A$2:$T$1532,15,FALSE),0)</f>
        <v>2.64</v>
      </c>
      <c r="Y1078" t="str">
        <f t="shared" si="33"/>
        <v>Hydro-Small Hydro</v>
      </c>
      <c r="AA1078" t="s">
        <v>4341</v>
      </c>
    </row>
    <row r="1079" spans="1:27" x14ac:dyDescent="0.3">
      <c r="A1079" t="str">
        <f>'OASIS-11_26'!E1123</f>
        <v>BLKCRK_2_SOLAR1</v>
      </c>
      <c r="B1079" t="str">
        <f>'OASIS-11_26'!G1123</f>
        <v>McCoy Station</v>
      </c>
      <c r="C1079" t="str">
        <f>VLOOKUP($A1079,'OASIS-11_26'!$E$2:$R$1556,2,FALSE)</f>
        <v>GEN</v>
      </c>
      <c r="D1079" s="1">
        <f>VLOOKUP($A1079,'OASIS-11_26'!$E$2:$R$1556,11,FALSE)</f>
        <v>42535</v>
      </c>
      <c r="E1079" s="3">
        <f t="shared" si="32"/>
        <v>2016</v>
      </c>
      <c r="F1079" t="str">
        <f>VLOOKUP($A1079,'OASIS-11_26'!$E$2:$R$1556,9,FALSE)</f>
        <v>SUN</v>
      </c>
      <c r="G1079" t="str">
        <f>VLOOKUP($A1079,'OASIS-11_26'!$E$2:$R$1556,8,FALSE)</f>
        <v>PHOTO VOLTAIC</v>
      </c>
      <c r="H1079">
        <f>VLOOKUP($A1079,'OASIS-11_26'!$E$2:$R$1556,4,FALSE)</f>
        <v>250</v>
      </c>
      <c r="I1079">
        <f>VLOOKUP($A1079,'OASIS-11_26'!$E$2:$R$1556,5,FALSE)</f>
        <v>0</v>
      </c>
      <c r="J1079" t="str">
        <f>VLOOKUP($A1079,'OASIS-11_26'!$E$2:$R$1556,6,FALSE)</f>
        <v>SCE</v>
      </c>
      <c r="K1079" t="str">
        <f>IF(ISERROR(VLOOKUP($A1079,'2021_NQC_List-11_13'!$A$2:$T$1532,4,FALSE)),"","NQC")</f>
        <v>NQC</v>
      </c>
      <c r="L1079" s="3" t="str">
        <f>IF(ISERROR(VLOOKUP($A1079,'2021_NQC_List-11_13'!$A$2:$T$1532,4,FALSE)),"",VLOOKUP($A1079,'2021_NQC_List-11_13'!$A$2:$T$1532,18,FALSE))</f>
        <v>FC</v>
      </c>
      <c r="M1079">
        <f>IF($K1079="NQC",VLOOKUP($A1079,'2021_NQC_List-11_13'!$A$2:$T$1532,4,FALSE),0)</f>
        <v>10</v>
      </c>
      <c r="N1079">
        <f>IF($K1079="NQC",VLOOKUP($A1079,'2021_NQC_List-11_13'!$A$2:$T$1532,5,FALSE),0)</f>
        <v>7.5</v>
      </c>
      <c r="O1079">
        <f>IF($K1079="NQC",VLOOKUP($A1079,'2021_NQC_List-11_13'!$A$2:$T$1532,6,FALSE),0)</f>
        <v>45</v>
      </c>
      <c r="P1079">
        <f>IF($K1079="NQC",VLOOKUP($A1079,'2021_NQC_List-11_13'!$A$2:$T$1532,7,FALSE),0)</f>
        <v>37.5</v>
      </c>
      <c r="Q1079">
        <f>IF($K1079="NQC",VLOOKUP($A1079,'2021_NQC_List-11_13'!$A$2:$T$1532,8,FALSE),0)</f>
        <v>40</v>
      </c>
      <c r="R1079">
        <f>IF($K1079="NQC",VLOOKUP($A1079,'2021_NQC_List-11_13'!$A$2:$T$1532,9,FALSE),0)</f>
        <v>77.5</v>
      </c>
      <c r="S1079">
        <f>IF($K1079="NQC",VLOOKUP($A1079,'2021_NQC_List-11_13'!$A$2:$T$1532,10,FALSE),0)</f>
        <v>97.5</v>
      </c>
      <c r="T1079">
        <f>IF($K1079="NQC",VLOOKUP($A1079,'2021_NQC_List-11_13'!$A$2:$T$1532,11,FALSE),0)</f>
        <v>0</v>
      </c>
      <c r="U1079">
        <f>IF($K1079="NQC",VLOOKUP($A1079,'2021_NQC_List-11_13'!$A$2:$T$1532,12,FALSE),0)</f>
        <v>0</v>
      </c>
      <c r="V1079">
        <f>IF($K1079="NQC",VLOOKUP($A1079,'2021_NQC_List-11_13'!$A$2:$T$1532,13,FALSE),0)</f>
        <v>0</v>
      </c>
      <c r="W1079">
        <f>IF($K1079="NQC",VLOOKUP($A1079,'2021_NQC_List-11_13'!$A$2:$T$1532,14,FALSE),0)</f>
        <v>0</v>
      </c>
      <c r="X1079">
        <f>IF($K1079="NQC",VLOOKUP($A1079,'2021_NQC_List-11_13'!$A$2:$T$1532,15,FALSE),0)</f>
        <v>0</v>
      </c>
      <c r="Y1079" t="str">
        <f t="shared" si="33"/>
        <v>Non-Hydro</v>
      </c>
      <c r="AA1079" t="s">
        <v>4341</v>
      </c>
    </row>
    <row r="1080" spans="1:27" x14ac:dyDescent="0.3">
      <c r="A1080" t="str">
        <f>'OASIS-11_26'!E1124</f>
        <v>SDG1_1_PDRP105</v>
      </c>
      <c r="B1080" t="str">
        <f>'OASIS-11_26'!G1124</f>
        <v>SDG1_1_PDRP105</v>
      </c>
      <c r="C1080" t="str">
        <f>VLOOKUP($A1080,'OASIS-11_26'!$E$2:$R$1556,2,FALSE)</f>
        <v>GEN</v>
      </c>
      <c r="D1080" s="1">
        <f>VLOOKUP($A1080,'OASIS-11_26'!$E$2:$R$1556,11,FALSE)</f>
        <v>0</v>
      </c>
      <c r="E1080" s="3" t="str">
        <f t="shared" si="32"/>
        <v/>
      </c>
      <c r="F1080" t="str">
        <f>VLOOKUP($A1080,'OASIS-11_26'!$E$2:$R$1556,9,FALSE)</f>
        <v>OTHER</v>
      </c>
      <c r="G1080" t="str">
        <f>VLOOKUP($A1080,'OASIS-11_26'!$E$2:$R$1556,8,FALSE)</f>
        <v>OTHER</v>
      </c>
      <c r="H1080">
        <f>VLOOKUP($A1080,'OASIS-11_26'!$E$2:$R$1556,4,FALSE)</f>
        <v>0.99</v>
      </c>
      <c r="I1080">
        <f>VLOOKUP($A1080,'OASIS-11_26'!$E$2:$R$1556,5,FALSE)</f>
        <v>0</v>
      </c>
      <c r="J1080" t="str">
        <f>VLOOKUP($A1080,'OASIS-11_26'!$E$2:$R$1556,6,FALSE)</f>
        <v>SDGE</v>
      </c>
      <c r="K1080" t="str">
        <f>IF(ISERROR(VLOOKUP($A1080,'2021_NQC_List-11_13'!$A$2:$T$1532,4,FALSE)),"","NQC")</f>
        <v>NQC</v>
      </c>
      <c r="L1080" s="3" t="str">
        <f>IF(ISERROR(VLOOKUP($A1080,'2021_NQC_List-11_13'!$A$2:$T$1532,4,FALSE)),"",VLOOKUP($A1080,'2021_NQC_List-11_13'!$A$2:$T$1532,18,FALSE))</f>
        <v>FC</v>
      </c>
      <c r="M1080">
        <f>IF($K1080="NQC",VLOOKUP($A1080,'2021_NQC_List-11_13'!$A$2:$T$1532,4,FALSE),0)</f>
        <v>0.88</v>
      </c>
      <c r="N1080">
        <f>IF($K1080="NQC",VLOOKUP($A1080,'2021_NQC_List-11_13'!$A$2:$T$1532,5,FALSE),0)</f>
        <v>0</v>
      </c>
      <c r="O1080">
        <f>IF($K1080="NQC",VLOOKUP($A1080,'2021_NQC_List-11_13'!$A$2:$T$1532,6,FALSE),0)</f>
        <v>0</v>
      </c>
      <c r="P1080">
        <f>IF($K1080="NQC",VLOOKUP($A1080,'2021_NQC_List-11_13'!$A$2:$T$1532,7,FALSE),0)</f>
        <v>0</v>
      </c>
      <c r="Q1080">
        <f>IF($K1080="NQC",VLOOKUP($A1080,'2021_NQC_List-11_13'!$A$2:$T$1532,8,FALSE),0)</f>
        <v>0</v>
      </c>
      <c r="R1080">
        <f>IF($K1080="NQC",VLOOKUP($A1080,'2021_NQC_List-11_13'!$A$2:$T$1532,9,FALSE),0)</f>
        <v>0</v>
      </c>
      <c r="S1080">
        <f>IF($K1080="NQC",VLOOKUP($A1080,'2021_NQC_List-11_13'!$A$2:$T$1532,10,FALSE),0)</f>
        <v>0</v>
      </c>
      <c r="T1080">
        <f>IF($K1080="NQC",VLOOKUP($A1080,'2021_NQC_List-11_13'!$A$2:$T$1532,11,FALSE),0)</f>
        <v>0</v>
      </c>
      <c r="U1080">
        <f>IF($K1080="NQC",VLOOKUP($A1080,'2021_NQC_List-11_13'!$A$2:$T$1532,12,FALSE),0)</f>
        <v>0</v>
      </c>
      <c r="V1080">
        <f>IF($K1080="NQC",VLOOKUP($A1080,'2021_NQC_List-11_13'!$A$2:$T$1532,13,FALSE),0)</f>
        <v>0</v>
      </c>
      <c r="W1080">
        <f>IF($K1080="NQC",VLOOKUP($A1080,'2021_NQC_List-11_13'!$A$2:$T$1532,14,FALSE),0)</f>
        <v>0</v>
      </c>
      <c r="X1080">
        <f>IF($K1080="NQC",VLOOKUP($A1080,'2021_NQC_List-11_13'!$A$2:$T$1532,15,FALSE),0)</f>
        <v>0</v>
      </c>
      <c r="Y1080" t="str">
        <f t="shared" si="33"/>
        <v>Non-Hydro</v>
      </c>
      <c r="Z1080" t="s">
        <v>4361</v>
      </c>
      <c r="AA1080" t="s">
        <v>4341</v>
      </c>
    </row>
    <row r="1081" spans="1:27" x14ac:dyDescent="0.3">
      <c r="A1081" t="str">
        <f>'OASIS-11_26'!E1125</f>
        <v>TBLMTN_6_QF</v>
      </c>
      <c r="B1081" t="str">
        <f>'OASIS-11_26'!G1125</f>
        <v>SMALL QF AGGREGATION - PARADISE</v>
      </c>
      <c r="C1081" t="str">
        <f>VLOOKUP($A1081,'OASIS-11_26'!$E$2:$R$1556,2,FALSE)</f>
        <v>GEN</v>
      </c>
      <c r="D1081" s="1">
        <f>VLOOKUP($A1081,'OASIS-11_26'!$E$2:$R$1556,11,FALSE)</f>
        <v>30317</v>
      </c>
      <c r="E1081" s="3">
        <f t="shared" si="32"/>
        <v>1983</v>
      </c>
      <c r="F1081" t="str">
        <f>VLOOKUP($A1081,'OASIS-11_26'!$E$2:$R$1556,9,FALSE)</f>
        <v>WATER</v>
      </c>
      <c r="G1081" t="str">
        <f>VLOOKUP($A1081,'OASIS-11_26'!$E$2:$R$1556,8,FALSE)</f>
        <v>HYDRO</v>
      </c>
      <c r="H1081">
        <f>VLOOKUP($A1081,'OASIS-11_26'!$E$2:$R$1556,4,FALSE)</f>
        <v>1.7</v>
      </c>
      <c r="I1081">
        <f>VLOOKUP($A1081,'OASIS-11_26'!$E$2:$R$1556,5,FALSE)</f>
        <v>5.8</v>
      </c>
      <c r="J1081" t="str">
        <f>VLOOKUP($A1081,'OASIS-11_26'!$E$2:$R$1556,6,FALSE)</f>
        <v>PGAE</v>
      </c>
      <c r="K1081" t="str">
        <f>IF(ISERROR(VLOOKUP($A1081,'2021_NQC_List-11_13'!$A$2:$T$1532,4,FALSE)),"","NQC")</f>
        <v>NQC</v>
      </c>
      <c r="L1081" s="3" t="str">
        <f>IF(ISERROR(VLOOKUP($A1081,'2021_NQC_List-11_13'!$A$2:$T$1532,4,FALSE)),"",VLOOKUP($A1081,'2021_NQC_List-11_13'!$A$2:$T$1532,18,FALSE))</f>
        <v>FC</v>
      </c>
      <c r="M1081">
        <f>IF($K1081="NQC",VLOOKUP($A1081,'2021_NQC_List-11_13'!$A$2:$T$1532,4,FALSE),0)</f>
        <v>0.38</v>
      </c>
      <c r="N1081">
        <f>IF($K1081="NQC",VLOOKUP($A1081,'2021_NQC_List-11_13'!$A$2:$T$1532,5,FALSE),0)</f>
        <v>0.68</v>
      </c>
      <c r="O1081">
        <f>IF($K1081="NQC",VLOOKUP($A1081,'2021_NQC_List-11_13'!$A$2:$T$1532,6,FALSE),0)</f>
        <v>0.59</v>
      </c>
      <c r="P1081">
        <f>IF($K1081="NQC",VLOOKUP($A1081,'2021_NQC_List-11_13'!$A$2:$T$1532,7,FALSE),0)</f>
        <v>1.1000000000000001</v>
      </c>
      <c r="Q1081">
        <f>IF($K1081="NQC",VLOOKUP($A1081,'2021_NQC_List-11_13'!$A$2:$T$1532,8,FALSE),0)</f>
        <v>0.79</v>
      </c>
      <c r="R1081">
        <f>IF($K1081="NQC",VLOOKUP($A1081,'2021_NQC_List-11_13'!$A$2:$T$1532,9,FALSE),0)</f>
        <v>0.56000000000000005</v>
      </c>
      <c r="S1081">
        <f>IF($K1081="NQC",VLOOKUP($A1081,'2021_NQC_List-11_13'!$A$2:$T$1532,10,FALSE),0)</f>
        <v>0.28000000000000003</v>
      </c>
      <c r="T1081">
        <f>IF($K1081="NQC",VLOOKUP($A1081,'2021_NQC_List-11_13'!$A$2:$T$1532,11,FALSE),0)</f>
        <v>0.23</v>
      </c>
      <c r="U1081">
        <f>IF($K1081="NQC",VLOOKUP($A1081,'2021_NQC_List-11_13'!$A$2:$T$1532,12,FALSE),0)</f>
        <v>0.25</v>
      </c>
      <c r="V1081">
        <f>IF($K1081="NQC",VLOOKUP($A1081,'2021_NQC_List-11_13'!$A$2:$T$1532,13,FALSE),0)</f>
        <v>0.22</v>
      </c>
      <c r="W1081">
        <f>IF($K1081="NQC",VLOOKUP($A1081,'2021_NQC_List-11_13'!$A$2:$T$1532,14,FALSE),0)</f>
        <v>0.25</v>
      </c>
      <c r="X1081">
        <f>IF($K1081="NQC",VLOOKUP($A1081,'2021_NQC_List-11_13'!$A$2:$T$1532,15,FALSE),0)</f>
        <v>0.23</v>
      </c>
      <c r="Y1081" t="str">
        <f t="shared" si="33"/>
        <v>Hydro-Small Hydro</v>
      </c>
      <c r="AA1081" t="s">
        <v>4341</v>
      </c>
    </row>
    <row r="1082" spans="1:27" x14ac:dyDescent="0.3">
      <c r="A1082" t="str">
        <f>'OASIS-11_26'!E1126</f>
        <v>CABALO_2_M2WSR2</v>
      </c>
      <c r="B1082" t="str">
        <f>'OASIS-11_26'!G1126</f>
        <v>Mustang 2 Whirlaway Solar</v>
      </c>
      <c r="C1082" t="str">
        <f>VLOOKUP($A1082,'OASIS-11_26'!$E$2:$R$1556,2,FALSE)</f>
        <v>GEN</v>
      </c>
      <c r="D1082" s="1">
        <f>VLOOKUP($A1082,'OASIS-11_26'!$E$2:$R$1556,11,FALSE)</f>
        <v>44146</v>
      </c>
      <c r="E1082" s="3">
        <f t="shared" si="32"/>
        <v>2020</v>
      </c>
      <c r="F1082" t="str">
        <f>VLOOKUP($A1082,'OASIS-11_26'!$E$2:$R$1556,9,FALSE)</f>
        <v>SUN</v>
      </c>
      <c r="G1082" t="str">
        <f>VLOOKUP($A1082,'OASIS-11_26'!$E$2:$R$1556,8,FALSE)</f>
        <v>PHOTO VOLTAIC</v>
      </c>
      <c r="H1082">
        <f>VLOOKUP($A1082,'OASIS-11_26'!$E$2:$R$1556,4,FALSE)</f>
        <v>100</v>
      </c>
      <c r="I1082">
        <f>VLOOKUP($A1082,'OASIS-11_26'!$E$2:$R$1556,5,FALSE)</f>
        <v>100</v>
      </c>
      <c r="J1082" t="str">
        <f>VLOOKUP($A1082,'OASIS-11_26'!$E$2:$R$1556,6,FALSE)</f>
        <v>PGAE</v>
      </c>
      <c r="K1082" t="str">
        <f>IF(ISERROR(VLOOKUP($A1082,'2021_NQC_List-11_13'!$A$2:$T$1532,4,FALSE)),"","NQC")</f>
        <v>NQC</v>
      </c>
      <c r="L1082" s="3" t="str">
        <f>IF(ISERROR(VLOOKUP($A1082,'2021_NQC_List-11_13'!$A$2:$T$1532,4,FALSE)),"",VLOOKUP($A1082,'2021_NQC_List-11_13'!$A$2:$T$1532,18,FALSE))</f>
        <v>ID</v>
      </c>
      <c r="M1082">
        <f>IF($K1082="NQC",VLOOKUP($A1082,'2021_NQC_List-11_13'!$A$2:$T$1532,4,FALSE),0)</f>
        <v>4</v>
      </c>
      <c r="N1082">
        <f>IF($K1082="NQC",VLOOKUP($A1082,'2021_NQC_List-11_13'!$A$2:$T$1532,5,FALSE),0)</f>
        <v>3</v>
      </c>
      <c r="O1082">
        <f>IF($K1082="NQC",VLOOKUP($A1082,'2021_NQC_List-11_13'!$A$2:$T$1532,6,FALSE),0)</f>
        <v>18</v>
      </c>
      <c r="P1082">
        <f>IF($K1082="NQC",VLOOKUP($A1082,'2021_NQC_List-11_13'!$A$2:$T$1532,7,FALSE),0)</f>
        <v>15</v>
      </c>
      <c r="Q1082">
        <f>IF($K1082="NQC",VLOOKUP($A1082,'2021_NQC_List-11_13'!$A$2:$T$1532,8,FALSE),0)</f>
        <v>16</v>
      </c>
      <c r="R1082">
        <f>IF($K1082="NQC",VLOOKUP($A1082,'2021_NQC_List-11_13'!$A$2:$T$1532,9,FALSE),0)</f>
        <v>31</v>
      </c>
      <c r="S1082">
        <f>IF($K1082="NQC",VLOOKUP($A1082,'2021_NQC_List-11_13'!$A$2:$T$1532,10,FALSE),0)</f>
        <v>39</v>
      </c>
      <c r="T1082">
        <f>IF($K1082="NQC",VLOOKUP($A1082,'2021_NQC_List-11_13'!$A$2:$T$1532,11,FALSE),0)</f>
        <v>27</v>
      </c>
      <c r="U1082">
        <f>IF($K1082="NQC",VLOOKUP($A1082,'2021_NQC_List-11_13'!$A$2:$T$1532,12,FALSE),0)</f>
        <v>14</v>
      </c>
      <c r="V1082">
        <f>IF($K1082="NQC",VLOOKUP($A1082,'2021_NQC_List-11_13'!$A$2:$T$1532,13,FALSE),0)</f>
        <v>2</v>
      </c>
      <c r="W1082">
        <f>IF($K1082="NQC",VLOOKUP($A1082,'2021_NQC_List-11_13'!$A$2:$T$1532,14,FALSE),0)</f>
        <v>2</v>
      </c>
      <c r="X1082">
        <f>IF($K1082="NQC",VLOOKUP($A1082,'2021_NQC_List-11_13'!$A$2:$T$1532,15,FALSE),0)</f>
        <v>0</v>
      </c>
      <c r="Y1082" t="str">
        <f t="shared" si="33"/>
        <v>Non-Hydro</v>
      </c>
      <c r="AA1082" t="s">
        <v>4341</v>
      </c>
    </row>
    <row r="1083" spans="1:27" x14ac:dyDescent="0.3">
      <c r="A1083" t="str">
        <f>'OASIS-11_26'!E1127</f>
        <v>RICHMN_1_SOLAR</v>
      </c>
      <c r="B1083" t="str">
        <f>'OASIS-11_26'!G1127</f>
        <v>Chevron 2</v>
      </c>
      <c r="C1083" t="str">
        <f>VLOOKUP($A1083,'OASIS-11_26'!$E$2:$R$1556,2,FALSE)</f>
        <v>GEN</v>
      </c>
      <c r="D1083" s="1">
        <f>VLOOKUP($A1083,'OASIS-11_26'!$E$2:$R$1556,11,FALSE)</f>
        <v>43090</v>
      </c>
      <c r="E1083" s="3">
        <f t="shared" si="32"/>
        <v>2017</v>
      </c>
      <c r="F1083" t="str">
        <f>VLOOKUP($A1083,'OASIS-11_26'!$E$2:$R$1556,9,FALSE)</f>
        <v>SUN</v>
      </c>
      <c r="G1083" t="str">
        <f>VLOOKUP($A1083,'OASIS-11_26'!$E$2:$R$1556,8,FALSE)</f>
        <v>PHOTO VOLTAIC</v>
      </c>
      <c r="H1083">
        <f>VLOOKUP($A1083,'OASIS-11_26'!$E$2:$R$1556,4,FALSE)</f>
        <v>2</v>
      </c>
      <c r="I1083">
        <f>VLOOKUP($A1083,'OASIS-11_26'!$E$2:$R$1556,5,FALSE)</f>
        <v>2</v>
      </c>
      <c r="J1083" t="str">
        <f>VLOOKUP($A1083,'OASIS-11_26'!$E$2:$R$1556,6,FALSE)</f>
        <v>PGAE</v>
      </c>
      <c r="K1083" t="str">
        <f>IF(ISERROR(VLOOKUP($A1083,'2021_NQC_List-11_13'!$A$2:$T$1532,4,FALSE)),"","NQC")</f>
        <v>NQC</v>
      </c>
      <c r="L1083" s="3" t="str">
        <f>IF(ISERROR(VLOOKUP($A1083,'2021_NQC_List-11_13'!$A$2:$T$1532,4,FALSE)),"",VLOOKUP($A1083,'2021_NQC_List-11_13'!$A$2:$T$1532,18,FALSE))</f>
        <v>ID</v>
      </c>
      <c r="M1083">
        <f>IF($K1083="NQC",VLOOKUP($A1083,'2021_NQC_List-11_13'!$A$2:$T$1532,4,FALSE),0)</f>
        <v>0.08</v>
      </c>
      <c r="N1083">
        <f>IF($K1083="NQC",VLOOKUP($A1083,'2021_NQC_List-11_13'!$A$2:$T$1532,5,FALSE),0)</f>
        <v>0.06</v>
      </c>
      <c r="O1083">
        <f>IF($K1083="NQC",VLOOKUP($A1083,'2021_NQC_List-11_13'!$A$2:$T$1532,6,FALSE),0)</f>
        <v>0.36</v>
      </c>
      <c r="P1083">
        <f>IF($K1083="NQC",VLOOKUP($A1083,'2021_NQC_List-11_13'!$A$2:$T$1532,7,FALSE),0)</f>
        <v>0.3</v>
      </c>
      <c r="Q1083">
        <f>IF($K1083="NQC",VLOOKUP($A1083,'2021_NQC_List-11_13'!$A$2:$T$1532,8,FALSE),0)</f>
        <v>0.32</v>
      </c>
      <c r="R1083">
        <f>IF($K1083="NQC",VLOOKUP($A1083,'2021_NQC_List-11_13'!$A$2:$T$1532,9,FALSE),0)</f>
        <v>0.62</v>
      </c>
      <c r="S1083">
        <f>IF($K1083="NQC",VLOOKUP($A1083,'2021_NQC_List-11_13'!$A$2:$T$1532,10,FALSE),0)</f>
        <v>0.78</v>
      </c>
      <c r="T1083">
        <f>IF($K1083="NQC",VLOOKUP($A1083,'2021_NQC_List-11_13'!$A$2:$T$1532,11,FALSE),0)</f>
        <v>0.54</v>
      </c>
      <c r="U1083">
        <f>IF($K1083="NQC",VLOOKUP($A1083,'2021_NQC_List-11_13'!$A$2:$T$1532,12,FALSE),0)</f>
        <v>0.28000000000000003</v>
      </c>
      <c r="V1083">
        <f>IF($K1083="NQC",VLOOKUP($A1083,'2021_NQC_List-11_13'!$A$2:$T$1532,13,FALSE),0)</f>
        <v>0.04</v>
      </c>
      <c r="W1083">
        <f>IF($K1083="NQC",VLOOKUP($A1083,'2021_NQC_List-11_13'!$A$2:$T$1532,14,FALSE),0)</f>
        <v>0.04</v>
      </c>
      <c r="X1083">
        <f>IF($K1083="NQC",VLOOKUP($A1083,'2021_NQC_List-11_13'!$A$2:$T$1532,15,FALSE),0)</f>
        <v>0</v>
      </c>
      <c r="Y1083" t="str">
        <f t="shared" si="33"/>
        <v>Non-Hydro</v>
      </c>
      <c r="AA1083" t="s">
        <v>4341</v>
      </c>
    </row>
    <row r="1084" spans="1:27" x14ac:dyDescent="0.3">
      <c r="A1084" t="str">
        <f>'OASIS-11_26'!E1128</f>
        <v>BASICE_2_UNITS</v>
      </c>
      <c r="B1084" t="str">
        <f>'OASIS-11_26'!G1128</f>
        <v>King City Cogen</v>
      </c>
      <c r="C1084" t="str">
        <f>VLOOKUP($A1084,'OASIS-11_26'!$E$2:$R$1556,2,FALSE)</f>
        <v>GEN</v>
      </c>
      <c r="D1084" s="1">
        <f>VLOOKUP($A1084,'OASIS-11_26'!$E$2:$R$1556,11,FALSE)</f>
        <v>32581</v>
      </c>
      <c r="E1084" s="3">
        <f t="shared" si="32"/>
        <v>1989</v>
      </c>
      <c r="F1084" t="str">
        <f>VLOOKUP($A1084,'OASIS-11_26'!$E$2:$R$1556,9,FALSE)</f>
        <v>NATURAL GAS</v>
      </c>
      <c r="G1084" t="str">
        <f>VLOOKUP($A1084,'OASIS-11_26'!$E$2:$R$1556,8,FALSE)</f>
        <v>COMBINED CYCLE</v>
      </c>
      <c r="H1084">
        <f>VLOOKUP($A1084,'OASIS-11_26'!$E$2:$R$1556,4,FALSE)</f>
        <v>120</v>
      </c>
      <c r="I1084">
        <f>VLOOKUP($A1084,'OASIS-11_26'!$E$2:$R$1556,5,FALSE)</f>
        <v>120</v>
      </c>
      <c r="J1084" t="str">
        <f>VLOOKUP($A1084,'OASIS-11_26'!$E$2:$R$1556,6,FALSE)</f>
        <v>PGAE</v>
      </c>
      <c r="K1084" t="str">
        <f>IF(ISERROR(VLOOKUP($A1084,'2021_NQC_List-11_13'!$A$2:$T$1532,4,FALSE)),"","NQC")</f>
        <v>NQC</v>
      </c>
      <c r="L1084" s="3" t="str">
        <f>IF(ISERROR(VLOOKUP($A1084,'2021_NQC_List-11_13'!$A$2:$T$1532,4,FALSE)),"",VLOOKUP($A1084,'2021_NQC_List-11_13'!$A$2:$T$1532,18,FALSE))</f>
        <v>FC</v>
      </c>
      <c r="M1084">
        <f>IF($K1084="NQC",VLOOKUP($A1084,'2021_NQC_List-11_13'!$A$2:$T$1532,4,FALSE),0)</f>
        <v>120</v>
      </c>
      <c r="N1084">
        <f>IF($K1084="NQC",VLOOKUP($A1084,'2021_NQC_List-11_13'!$A$2:$T$1532,5,FALSE),0)</f>
        <v>120</v>
      </c>
      <c r="O1084">
        <f>IF($K1084="NQC",VLOOKUP($A1084,'2021_NQC_List-11_13'!$A$2:$T$1532,6,FALSE),0)</f>
        <v>120</v>
      </c>
      <c r="P1084">
        <f>IF($K1084="NQC",VLOOKUP($A1084,'2021_NQC_List-11_13'!$A$2:$T$1532,7,FALSE),0)</f>
        <v>120</v>
      </c>
      <c r="Q1084">
        <f>IF($K1084="NQC",VLOOKUP($A1084,'2021_NQC_List-11_13'!$A$2:$T$1532,8,FALSE),0)</f>
        <v>120</v>
      </c>
      <c r="R1084">
        <f>IF($K1084="NQC",VLOOKUP($A1084,'2021_NQC_List-11_13'!$A$2:$T$1532,9,FALSE),0)</f>
        <v>120</v>
      </c>
      <c r="S1084">
        <f>IF($K1084="NQC",VLOOKUP($A1084,'2021_NQC_List-11_13'!$A$2:$T$1532,10,FALSE),0)</f>
        <v>120</v>
      </c>
      <c r="T1084">
        <f>IF($K1084="NQC",VLOOKUP($A1084,'2021_NQC_List-11_13'!$A$2:$T$1532,11,FALSE),0)</f>
        <v>120</v>
      </c>
      <c r="U1084">
        <f>IF($K1084="NQC",VLOOKUP($A1084,'2021_NQC_List-11_13'!$A$2:$T$1532,12,FALSE),0)</f>
        <v>120</v>
      </c>
      <c r="V1084">
        <f>IF($K1084="NQC",VLOOKUP($A1084,'2021_NQC_List-11_13'!$A$2:$T$1532,13,FALSE),0)</f>
        <v>120</v>
      </c>
      <c r="W1084">
        <f>IF($K1084="NQC",VLOOKUP($A1084,'2021_NQC_List-11_13'!$A$2:$T$1532,14,FALSE),0)</f>
        <v>120</v>
      </c>
      <c r="X1084">
        <f>IF($K1084="NQC",VLOOKUP($A1084,'2021_NQC_List-11_13'!$A$2:$T$1532,15,FALSE),0)</f>
        <v>120</v>
      </c>
      <c r="Y1084" t="str">
        <f t="shared" si="33"/>
        <v>Non-Hydro</v>
      </c>
      <c r="AA1084" t="s">
        <v>4341</v>
      </c>
    </row>
    <row r="1085" spans="1:27" x14ac:dyDescent="0.3">
      <c r="A1085" t="str">
        <f>'OASIS-11_26'!E1129</f>
        <v>SCEW_2_PDRP124</v>
      </c>
      <c r="B1085" t="str">
        <f>'OASIS-11_26'!G1129</f>
        <v>SCEW_2_PDRP124</v>
      </c>
      <c r="C1085" t="str">
        <f>VLOOKUP($A1085,'OASIS-11_26'!$E$2:$R$1556,2,FALSE)</f>
        <v>GEN</v>
      </c>
      <c r="D1085" s="1">
        <f>VLOOKUP($A1085,'OASIS-11_26'!$E$2:$R$1556,11,FALSE)</f>
        <v>0</v>
      </c>
      <c r="E1085" s="3" t="str">
        <f t="shared" si="32"/>
        <v/>
      </c>
      <c r="F1085" t="str">
        <f>VLOOKUP($A1085,'OASIS-11_26'!$E$2:$R$1556,9,FALSE)</f>
        <v>OTHER</v>
      </c>
      <c r="G1085" t="str">
        <f>VLOOKUP($A1085,'OASIS-11_26'!$E$2:$R$1556,8,FALSE)</f>
        <v>OTHER</v>
      </c>
      <c r="H1085">
        <f>VLOOKUP($A1085,'OASIS-11_26'!$E$2:$R$1556,4,FALSE)</f>
        <v>0.99</v>
      </c>
      <c r="I1085">
        <f>VLOOKUP($A1085,'OASIS-11_26'!$E$2:$R$1556,5,FALSE)</f>
        <v>0</v>
      </c>
      <c r="J1085" t="str">
        <f>VLOOKUP($A1085,'OASIS-11_26'!$E$2:$R$1556,6,FALSE)</f>
        <v>SCE</v>
      </c>
      <c r="K1085" t="str">
        <f>IF(ISERROR(VLOOKUP($A1085,'2021_NQC_List-11_13'!$A$2:$T$1532,4,FALSE)),"","NQC")</f>
        <v/>
      </c>
      <c r="L1085" s="3" t="str">
        <f>IF(ISERROR(VLOOKUP($A1085,'2021_NQC_List-11_13'!$A$2:$T$1532,4,FALSE)),"",VLOOKUP($A1085,'2021_NQC_List-11_13'!$A$2:$T$1532,18,FALSE))</f>
        <v/>
      </c>
      <c r="M1085">
        <f>IF($K1085="NQC",VLOOKUP($A1085,'2021_NQC_List-11_13'!$A$2:$T$1532,4,FALSE),0)</f>
        <v>0</v>
      </c>
      <c r="N1085">
        <f>IF($K1085="NQC",VLOOKUP($A1085,'2021_NQC_List-11_13'!$A$2:$T$1532,5,FALSE),0)</f>
        <v>0</v>
      </c>
      <c r="O1085">
        <f>IF($K1085="NQC",VLOOKUP($A1085,'2021_NQC_List-11_13'!$A$2:$T$1532,6,FALSE),0)</f>
        <v>0</v>
      </c>
      <c r="P1085">
        <f>IF($K1085="NQC",VLOOKUP($A1085,'2021_NQC_List-11_13'!$A$2:$T$1532,7,FALSE),0)</f>
        <v>0</v>
      </c>
      <c r="Q1085">
        <f>IF($K1085="NQC",VLOOKUP($A1085,'2021_NQC_List-11_13'!$A$2:$T$1532,8,FALSE),0)</f>
        <v>0</v>
      </c>
      <c r="R1085">
        <f>IF($K1085="NQC",VLOOKUP($A1085,'2021_NQC_List-11_13'!$A$2:$T$1532,9,FALSE),0)</f>
        <v>0</v>
      </c>
      <c r="S1085">
        <f>IF($K1085="NQC",VLOOKUP($A1085,'2021_NQC_List-11_13'!$A$2:$T$1532,10,FALSE),0)</f>
        <v>0</v>
      </c>
      <c r="T1085">
        <f>IF($K1085="NQC",VLOOKUP($A1085,'2021_NQC_List-11_13'!$A$2:$T$1532,11,FALSE),0)</f>
        <v>0</v>
      </c>
      <c r="U1085">
        <f>IF($K1085="NQC",VLOOKUP($A1085,'2021_NQC_List-11_13'!$A$2:$T$1532,12,FALSE),0)</f>
        <v>0</v>
      </c>
      <c r="V1085">
        <f>IF($K1085="NQC",VLOOKUP($A1085,'2021_NQC_List-11_13'!$A$2:$T$1532,13,FALSE),0)</f>
        <v>0</v>
      </c>
      <c r="W1085">
        <f>IF($K1085="NQC",VLOOKUP($A1085,'2021_NQC_List-11_13'!$A$2:$T$1532,14,FALSE),0)</f>
        <v>0</v>
      </c>
      <c r="X1085">
        <f>IF($K1085="NQC",VLOOKUP($A1085,'2021_NQC_List-11_13'!$A$2:$T$1532,15,FALSE),0)</f>
        <v>0</v>
      </c>
      <c r="Y1085" t="str">
        <f t="shared" si="33"/>
        <v>Non-Hydro</v>
      </c>
      <c r="Z1085" t="s">
        <v>4361</v>
      </c>
      <c r="AA1085" t="s">
        <v>4341</v>
      </c>
    </row>
    <row r="1086" spans="1:27" x14ac:dyDescent="0.3">
      <c r="A1086" t="str">
        <f>'OASIS-11_26'!E1130</f>
        <v>RTREE_2_WIND3</v>
      </c>
      <c r="B1086" t="str">
        <f>'OASIS-11_26'!G1130</f>
        <v>Rising Tree 3</v>
      </c>
      <c r="C1086" t="str">
        <f>VLOOKUP($A1086,'OASIS-11_26'!$E$2:$R$1556,2,FALSE)</f>
        <v>GEN</v>
      </c>
      <c r="D1086" s="1">
        <f>VLOOKUP($A1086,'OASIS-11_26'!$E$2:$R$1556,11,FALSE)</f>
        <v>42180</v>
      </c>
      <c r="E1086" s="3">
        <f t="shared" si="32"/>
        <v>2015</v>
      </c>
      <c r="F1086" t="str">
        <f>VLOOKUP($A1086,'OASIS-11_26'!$E$2:$R$1556,9,FALSE)</f>
        <v>WIND</v>
      </c>
      <c r="G1086" t="str">
        <f>VLOOKUP($A1086,'OASIS-11_26'!$E$2:$R$1556,8,FALSE)</f>
        <v>WIND</v>
      </c>
      <c r="H1086">
        <f>VLOOKUP($A1086,'OASIS-11_26'!$E$2:$R$1556,4,FALSE)</f>
        <v>99</v>
      </c>
      <c r="I1086">
        <f>VLOOKUP($A1086,'OASIS-11_26'!$E$2:$R$1556,5,FALSE)</f>
        <v>99</v>
      </c>
      <c r="J1086" t="str">
        <f>VLOOKUP($A1086,'OASIS-11_26'!$E$2:$R$1556,6,FALSE)</f>
        <v>SCE</v>
      </c>
      <c r="K1086" t="str">
        <f>IF(ISERROR(VLOOKUP($A1086,'2021_NQC_List-11_13'!$A$2:$T$1532,4,FALSE)),"","NQC")</f>
        <v>NQC</v>
      </c>
      <c r="L1086" s="3" t="str">
        <f>IF(ISERROR(VLOOKUP($A1086,'2021_NQC_List-11_13'!$A$2:$T$1532,4,FALSE)),"",VLOOKUP($A1086,'2021_NQC_List-11_13'!$A$2:$T$1532,18,FALSE))</f>
        <v>FC</v>
      </c>
      <c r="M1086">
        <f>IF($K1086="NQC",VLOOKUP($A1086,'2021_NQC_List-11_13'!$A$2:$T$1532,4,FALSE),0)</f>
        <v>13.86</v>
      </c>
      <c r="N1086">
        <f>IF($K1086="NQC",VLOOKUP($A1086,'2021_NQC_List-11_13'!$A$2:$T$1532,5,FALSE),0)</f>
        <v>11.88</v>
      </c>
      <c r="O1086">
        <f>IF($K1086="NQC",VLOOKUP($A1086,'2021_NQC_List-11_13'!$A$2:$T$1532,6,FALSE),0)</f>
        <v>27.72</v>
      </c>
      <c r="P1086">
        <f>IF($K1086="NQC",VLOOKUP($A1086,'2021_NQC_List-11_13'!$A$2:$T$1532,7,FALSE),0)</f>
        <v>24.75</v>
      </c>
      <c r="Q1086">
        <f>IF($K1086="NQC",VLOOKUP($A1086,'2021_NQC_List-11_13'!$A$2:$T$1532,8,FALSE),0)</f>
        <v>24.75</v>
      </c>
      <c r="R1086">
        <f>IF($K1086="NQC",VLOOKUP($A1086,'2021_NQC_List-11_13'!$A$2:$T$1532,9,FALSE),0)</f>
        <v>32.67</v>
      </c>
      <c r="S1086">
        <f>IF($K1086="NQC",VLOOKUP($A1086,'2021_NQC_List-11_13'!$A$2:$T$1532,10,FALSE),0)</f>
        <v>22.77</v>
      </c>
      <c r="T1086">
        <f>IF($K1086="NQC",VLOOKUP($A1086,'2021_NQC_List-11_13'!$A$2:$T$1532,11,FALSE),0)</f>
        <v>20.79</v>
      </c>
      <c r="U1086">
        <f>IF($K1086="NQC",VLOOKUP($A1086,'2021_NQC_List-11_13'!$A$2:$T$1532,12,FALSE),0)</f>
        <v>14.85</v>
      </c>
      <c r="V1086">
        <f>IF($K1086="NQC",VLOOKUP($A1086,'2021_NQC_List-11_13'!$A$2:$T$1532,13,FALSE),0)</f>
        <v>7.92</v>
      </c>
      <c r="W1086">
        <f>IF($K1086="NQC",VLOOKUP($A1086,'2021_NQC_List-11_13'!$A$2:$T$1532,14,FALSE),0)</f>
        <v>11.88</v>
      </c>
      <c r="X1086">
        <f>IF($K1086="NQC",VLOOKUP($A1086,'2021_NQC_List-11_13'!$A$2:$T$1532,15,FALSE),0)</f>
        <v>12.87</v>
      </c>
      <c r="Y1086" t="str">
        <f t="shared" si="33"/>
        <v>Non-Hydro</v>
      </c>
      <c r="AA1086" t="s">
        <v>4341</v>
      </c>
    </row>
    <row r="1087" spans="1:27" x14ac:dyDescent="0.3">
      <c r="A1087" t="str">
        <f>'OASIS-11_26'!E1131</f>
        <v>S_RITA_6_SOLAR1</v>
      </c>
      <c r="B1087" t="str">
        <f>'OASIS-11_26'!G1131</f>
        <v>Sun Harvest Solar</v>
      </c>
      <c r="C1087" t="str">
        <f>VLOOKUP($A1087,'OASIS-11_26'!$E$2:$R$1556,2,FALSE)</f>
        <v>GEN</v>
      </c>
      <c r="D1087" s="1">
        <f>VLOOKUP($A1087,'OASIS-11_26'!$E$2:$R$1556,11,FALSE)</f>
        <v>42152</v>
      </c>
      <c r="E1087" s="3">
        <f t="shared" si="32"/>
        <v>2015</v>
      </c>
      <c r="F1087" t="str">
        <f>VLOOKUP($A1087,'OASIS-11_26'!$E$2:$R$1556,9,FALSE)</f>
        <v>SUN</v>
      </c>
      <c r="G1087" t="str">
        <f>VLOOKUP($A1087,'OASIS-11_26'!$E$2:$R$1556,8,FALSE)</f>
        <v>PHOTO VOLTAIC</v>
      </c>
      <c r="H1087">
        <f>VLOOKUP($A1087,'OASIS-11_26'!$E$2:$R$1556,4,FALSE)</f>
        <v>1.5</v>
      </c>
      <c r="I1087">
        <f>VLOOKUP($A1087,'OASIS-11_26'!$E$2:$R$1556,5,FALSE)</f>
        <v>1.5</v>
      </c>
      <c r="J1087" t="str">
        <f>VLOOKUP($A1087,'OASIS-11_26'!$E$2:$R$1556,6,FALSE)</f>
        <v>PGAE</v>
      </c>
      <c r="K1087" t="str">
        <f>IF(ISERROR(VLOOKUP($A1087,'2021_NQC_List-11_13'!$A$2:$T$1532,4,FALSE)),"","NQC")</f>
        <v>NQC</v>
      </c>
      <c r="L1087" s="3" t="str">
        <f>IF(ISERROR(VLOOKUP($A1087,'2021_NQC_List-11_13'!$A$2:$T$1532,4,FALSE)),"",VLOOKUP($A1087,'2021_NQC_List-11_13'!$A$2:$T$1532,18,FALSE))</f>
        <v>EO</v>
      </c>
      <c r="M1087">
        <f>IF($K1087="NQC",VLOOKUP($A1087,'2021_NQC_List-11_13'!$A$2:$T$1532,4,FALSE),0)</f>
        <v>0</v>
      </c>
      <c r="N1087">
        <f>IF($K1087="NQC",VLOOKUP($A1087,'2021_NQC_List-11_13'!$A$2:$T$1532,5,FALSE),0)</f>
        <v>0</v>
      </c>
      <c r="O1087">
        <f>IF($K1087="NQC",VLOOKUP($A1087,'2021_NQC_List-11_13'!$A$2:$T$1532,6,FALSE),0)</f>
        <v>0</v>
      </c>
      <c r="P1087">
        <f>IF($K1087="NQC",VLOOKUP($A1087,'2021_NQC_List-11_13'!$A$2:$T$1532,7,FALSE),0)</f>
        <v>0</v>
      </c>
      <c r="Q1087">
        <f>IF($K1087="NQC",VLOOKUP($A1087,'2021_NQC_List-11_13'!$A$2:$T$1532,8,FALSE),0)</f>
        <v>0</v>
      </c>
      <c r="R1087">
        <f>IF($K1087="NQC",VLOOKUP($A1087,'2021_NQC_List-11_13'!$A$2:$T$1532,9,FALSE),0)</f>
        <v>0</v>
      </c>
      <c r="S1087">
        <f>IF($K1087="NQC",VLOOKUP($A1087,'2021_NQC_List-11_13'!$A$2:$T$1532,10,FALSE),0)</f>
        <v>0</v>
      </c>
      <c r="T1087">
        <f>IF($K1087="NQC",VLOOKUP($A1087,'2021_NQC_List-11_13'!$A$2:$T$1532,11,FALSE),0)</f>
        <v>0</v>
      </c>
      <c r="U1087">
        <f>IF($K1087="NQC",VLOOKUP($A1087,'2021_NQC_List-11_13'!$A$2:$T$1532,12,FALSE),0)</f>
        <v>0</v>
      </c>
      <c r="V1087">
        <f>IF($K1087="NQC",VLOOKUP($A1087,'2021_NQC_List-11_13'!$A$2:$T$1532,13,FALSE),0)</f>
        <v>0</v>
      </c>
      <c r="W1087">
        <f>IF($K1087="NQC",VLOOKUP($A1087,'2021_NQC_List-11_13'!$A$2:$T$1532,14,FALSE),0)</f>
        <v>0</v>
      </c>
      <c r="X1087">
        <f>IF($K1087="NQC",VLOOKUP($A1087,'2021_NQC_List-11_13'!$A$2:$T$1532,15,FALSE),0)</f>
        <v>0</v>
      </c>
      <c r="Y1087" t="str">
        <f t="shared" si="33"/>
        <v>Non-Hydro</v>
      </c>
      <c r="AA1087" t="s">
        <v>4341</v>
      </c>
    </row>
    <row r="1088" spans="1:27" x14ac:dyDescent="0.3">
      <c r="A1088" t="str">
        <f>'OASIS-11_26'!E1132</f>
        <v>BISHOP_1_UNITS</v>
      </c>
      <c r="B1088" t="str">
        <f>'OASIS-11_26'!G1132</f>
        <v>BISHOP CREEK PLANT 3  AND  4</v>
      </c>
      <c r="C1088" t="str">
        <f>VLOOKUP($A1088,'OASIS-11_26'!$E$2:$R$1556,2,FALSE)</f>
        <v>GEN</v>
      </c>
      <c r="D1088" s="1">
        <f>VLOOKUP($A1088,'OASIS-11_26'!$E$2:$R$1556,11,FALSE)</f>
        <v>1828</v>
      </c>
      <c r="E1088" s="3">
        <f t="shared" si="32"/>
        <v>1905</v>
      </c>
      <c r="F1088" t="str">
        <f>VLOOKUP($A1088,'OASIS-11_26'!$E$2:$R$1556,9,FALSE)</f>
        <v>WATER</v>
      </c>
      <c r="G1088" t="str">
        <f>VLOOKUP($A1088,'OASIS-11_26'!$E$2:$R$1556,8,FALSE)</f>
        <v>HYDRO</v>
      </c>
      <c r="H1088">
        <f>VLOOKUP($A1088,'OASIS-11_26'!$E$2:$R$1556,4,FALSE)</f>
        <v>15.8</v>
      </c>
      <c r="I1088">
        <f>VLOOKUP($A1088,'OASIS-11_26'!$E$2:$R$1556,5,FALSE)</f>
        <v>15.8</v>
      </c>
      <c r="J1088" t="str">
        <f>VLOOKUP($A1088,'OASIS-11_26'!$E$2:$R$1556,6,FALSE)</f>
        <v>SCE</v>
      </c>
      <c r="K1088" t="str">
        <f>IF(ISERROR(VLOOKUP($A1088,'2021_NQC_List-11_13'!$A$2:$T$1532,4,FALSE)),"","NQC")</f>
        <v>NQC</v>
      </c>
      <c r="L1088" s="3" t="str">
        <f>IF(ISERROR(VLOOKUP($A1088,'2021_NQC_List-11_13'!$A$2:$T$1532,4,FALSE)),"",VLOOKUP($A1088,'2021_NQC_List-11_13'!$A$2:$T$1532,18,FALSE))</f>
        <v>FC</v>
      </c>
      <c r="M1088">
        <f>IF($K1088="NQC",VLOOKUP($A1088,'2021_NQC_List-11_13'!$A$2:$T$1532,4,FALSE),0)</f>
        <v>4.53</v>
      </c>
      <c r="N1088">
        <f>IF($K1088="NQC",VLOOKUP($A1088,'2021_NQC_List-11_13'!$A$2:$T$1532,5,FALSE),0)</f>
        <v>4.6500000000000004</v>
      </c>
      <c r="O1088">
        <f>IF($K1088="NQC",VLOOKUP($A1088,'2021_NQC_List-11_13'!$A$2:$T$1532,6,FALSE),0)</f>
        <v>4.49</v>
      </c>
      <c r="P1088">
        <f>IF($K1088="NQC",VLOOKUP($A1088,'2021_NQC_List-11_13'!$A$2:$T$1532,7,FALSE),0)</f>
        <v>8.81</v>
      </c>
      <c r="Q1088">
        <f>IF($K1088="NQC",VLOOKUP($A1088,'2021_NQC_List-11_13'!$A$2:$T$1532,8,FALSE),0)</f>
        <v>11.96</v>
      </c>
      <c r="R1088">
        <f>IF($K1088="NQC",VLOOKUP($A1088,'2021_NQC_List-11_13'!$A$2:$T$1532,9,FALSE),0)</f>
        <v>14.33</v>
      </c>
      <c r="S1088">
        <f>IF($K1088="NQC",VLOOKUP($A1088,'2021_NQC_List-11_13'!$A$2:$T$1532,10,FALSE),0)</f>
        <v>14.48</v>
      </c>
      <c r="T1088">
        <f>IF($K1088="NQC",VLOOKUP($A1088,'2021_NQC_List-11_13'!$A$2:$T$1532,11,FALSE),0)</f>
        <v>14.62</v>
      </c>
      <c r="U1088">
        <f>IF($K1088="NQC",VLOOKUP($A1088,'2021_NQC_List-11_13'!$A$2:$T$1532,12,FALSE),0)</f>
        <v>10.69</v>
      </c>
      <c r="V1088">
        <f>IF($K1088="NQC",VLOOKUP($A1088,'2021_NQC_List-11_13'!$A$2:$T$1532,13,FALSE),0)</f>
        <v>8</v>
      </c>
      <c r="W1088">
        <f>IF($K1088="NQC",VLOOKUP($A1088,'2021_NQC_List-11_13'!$A$2:$T$1532,14,FALSE),0)</f>
        <v>6.87</v>
      </c>
      <c r="X1088">
        <f>IF($K1088="NQC",VLOOKUP($A1088,'2021_NQC_List-11_13'!$A$2:$T$1532,15,FALSE),0)</f>
        <v>6.7</v>
      </c>
      <c r="Y1088" t="str">
        <f t="shared" si="33"/>
        <v>Hydro-Small Hydro</v>
      </c>
      <c r="AA1088" t="s">
        <v>4341</v>
      </c>
    </row>
    <row r="1089" spans="1:27" x14ac:dyDescent="0.3">
      <c r="A1089" t="str">
        <f>'OASIS-11_26'!E1133</f>
        <v>CLOVER_2_UNIT</v>
      </c>
      <c r="B1089" t="str">
        <f>'OASIS-11_26'!G1133</f>
        <v>Clover Creek</v>
      </c>
      <c r="C1089" t="str">
        <f>VLOOKUP($A1089,'OASIS-11_26'!$E$2:$R$1556,2,FALSE)</f>
        <v>GEN</v>
      </c>
      <c r="D1089" s="1">
        <f>VLOOKUP($A1089,'OASIS-11_26'!$E$2:$R$1556,11,FALSE)</f>
        <v>42496</v>
      </c>
      <c r="E1089" s="3">
        <f t="shared" si="32"/>
        <v>2016</v>
      </c>
      <c r="F1089" t="str">
        <f>VLOOKUP($A1089,'OASIS-11_26'!$E$2:$R$1556,9,FALSE)</f>
        <v>WATER</v>
      </c>
      <c r="G1089" t="str">
        <f>VLOOKUP($A1089,'OASIS-11_26'!$E$2:$R$1556,8,FALSE)</f>
        <v>HYDRO</v>
      </c>
      <c r="H1089">
        <f>VLOOKUP($A1089,'OASIS-11_26'!$E$2:$R$1556,4,FALSE)</f>
        <v>0.99</v>
      </c>
      <c r="I1089">
        <f>VLOOKUP($A1089,'OASIS-11_26'!$E$2:$R$1556,5,FALSE)</f>
        <v>1</v>
      </c>
      <c r="J1089" t="str">
        <f>VLOOKUP($A1089,'OASIS-11_26'!$E$2:$R$1556,6,FALSE)</f>
        <v>PGAE</v>
      </c>
      <c r="K1089" t="str">
        <f>IF(ISERROR(VLOOKUP($A1089,'2021_NQC_List-11_13'!$A$2:$T$1532,4,FALSE)),"","NQC")</f>
        <v>NQC</v>
      </c>
      <c r="L1089" s="3" t="str">
        <f>IF(ISERROR(VLOOKUP($A1089,'2021_NQC_List-11_13'!$A$2:$T$1532,4,FALSE)),"",VLOOKUP($A1089,'2021_NQC_List-11_13'!$A$2:$T$1532,18,FALSE))</f>
        <v>FC</v>
      </c>
      <c r="M1089">
        <f>IF($K1089="NQC",VLOOKUP($A1089,'2021_NQC_List-11_13'!$A$2:$T$1532,4,FALSE),0)</f>
        <v>0.77</v>
      </c>
      <c r="N1089">
        <f>IF($K1089="NQC",VLOOKUP($A1089,'2021_NQC_List-11_13'!$A$2:$T$1532,5,FALSE),0)</f>
        <v>0.77</v>
      </c>
      <c r="O1089">
        <f>IF($K1089="NQC",VLOOKUP($A1089,'2021_NQC_List-11_13'!$A$2:$T$1532,6,FALSE),0)</f>
        <v>0.86</v>
      </c>
      <c r="P1089">
        <f>IF($K1089="NQC",VLOOKUP($A1089,'2021_NQC_List-11_13'!$A$2:$T$1532,7,FALSE),0)</f>
        <v>0.91</v>
      </c>
      <c r="Q1089">
        <f>IF($K1089="NQC",VLOOKUP($A1089,'2021_NQC_List-11_13'!$A$2:$T$1532,8,FALSE),0)</f>
        <v>0.75</v>
      </c>
      <c r="R1089">
        <f>IF($K1089="NQC",VLOOKUP($A1089,'2021_NQC_List-11_13'!$A$2:$T$1532,9,FALSE),0)</f>
        <v>0.54</v>
      </c>
      <c r="S1089">
        <f>IF($K1089="NQC",VLOOKUP($A1089,'2021_NQC_List-11_13'!$A$2:$T$1532,10,FALSE),0)</f>
        <v>0.37</v>
      </c>
      <c r="T1089">
        <f>IF($K1089="NQC",VLOOKUP($A1089,'2021_NQC_List-11_13'!$A$2:$T$1532,11,FALSE),0)</f>
        <v>0.22</v>
      </c>
      <c r="U1089">
        <f>IF($K1089="NQC",VLOOKUP($A1089,'2021_NQC_List-11_13'!$A$2:$T$1532,12,FALSE),0)</f>
        <v>0.13</v>
      </c>
      <c r="V1089">
        <f>IF($K1089="NQC",VLOOKUP($A1089,'2021_NQC_List-11_13'!$A$2:$T$1532,13,FALSE),0)</f>
        <v>0.16</v>
      </c>
      <c r="W1089">
        <f>IF($K1089="NQC",VLOOKUP($A1089,'2021_NQC_List-11_13'!$A$2:$T$1532,14,FALSE),0)</f>
        <v>0.16</v>
      </c>
      <c r="X1089">
        <f>IF($K1089="NQC",VLOOKUP($A1089,'2021_NQC_List-11_13'!$A$2:$T$1532,15,FALSE),0)</f>
        <v>0.41</v>
      </c>
      <c r="Y1089" t="str">
        <f t="shared" si="33"/>
        <v>Hydro-Small Hydro</v>
      </c>
      <c r="AA1089" t="s">
        <v>4341</v>
      </c>
    </row>
    <row r="1090" spans="1:27" x14ac:dyDescent="0.3">
      <c r="A1090" t="str">
        <f>'OASIS-11_26'!E1134</f>
        <v>SBERDO_2_RTS016</v>
      </c>
      <c r="B1090" t="str">
        <f>'OASIS-11_26'!G1134</f>
        <v>SPVP016 Redlands RT Solar</v>
      </c>
      <c r="C1090" t="str">
        <f>VLOOKUP($A1090,'OASIS-11_26'!$E$2:$R$1556,2,FALSE)</f>
        <v>GEN</v>
      </c>
      <c r="D1090" s="1">
        <f>VLOOKUP($A1090,'OASIS-11_26'!$E$2:$R$1556,11,FALSE)</f>
        <v>40682</v>
      </c>
      <c r="E1090" s="3">
        <f t="shared" ref="E1090:E1153" si="34">IF(YEAR(D1090)&lt;&gt;1900,YEAR(D1090),"")</f>
        <v>2011</v>
      </c>
      <c r="F1090" t="str">
        <f>VLOOKUP($A1090,'OASIS-11_26'!$E$2:$R$1556,9,FALSE)</f>
        <v>SUN</v>
      </c>
      <c r="G1090" t="str">
        <f>VLOOKUP($A1090,'OASIS-11_26'!$E$2:$R$1556,8,FALSE)</f>
        <v>PHOTO VOLTAIC</v>
      </c>
      <c r="H1090">
        <f>VLOOKUP($A1090,'OASIS-11_26'!$E$2:$R$1556,4,FALSE)</f>
        <v>1.5</v>
      </c>
      <c r="I1090">
        <f>VLOOKUP($A1090,'OASIS-11_26'!$E$2:$R$1556,5,FALSE)</f>
        <v>1.5</v>
      </c>
      <c r="J1090" t="str">
        <f>VLOOKUP($A1090,'OASIS-11_26'!$E$2:$R$1556,6,FALSE)</f>
        <v>SCE</v>
      </c>
      <c r="K1090" t="str">
        <f>IF(ISERROR(VLOOKUP($A1090,'2021_NQC_List-11_13'!$A$2:$T$1532,4,FALSE)),"","NQC")</f>
        <v>NQC</v>
      </c>
      <c r="L1090" s="3" t="str">
        <f>IF(ISERROR(VLOOKUP($A1090,'2021_NQC_List-11_13'!$A$2:$T$1532,4,FALSE)),"",VLOOKUP($A1090,'2021_NQC_List-11_13'!$A$2:$T$1532,18,FALSE))</f>
        <v>FC</v>
      </c>
      <c r="M1090">
        <f>IF($K1090="NQC",VLOOKUP($A1090,'2021_NQC_List-11_13'!$A$2:$T$1532,4,FALSE),0)</f>
        <v>0.06</v>
      </c>
      <c r="N1090">
        <f>IF($K1090="NQC",VLOOKUP($A1090,'2021_NQC_List-11_13'!$A$2:$T$1532,5,FALSE),0)</f>
        <v>0.05</v>
      </c>
      <c r="O1090">
        <f>IF($K1090="NQC",VLOOKUP($A1090,'2021_NQC_List-11_13'!$A$2:$T$1532,6,FALSE),0)</f>
        <v>0.27</v>
      </c>
      <c r="P1090">
        <f>IF($K1090="NQC",VLOOKUP($A1090,'2021_NQC_List-11_13'!$A$2:$T$1532,7,FALSE),0)</f>
        <v>0.23</v>
      </c>
      <c r="Q1090">
        <f>IF($K1090="NQC",VLOOKUP($A1090,'2021_NQC_List-11_13'!$A$2:$T$1532,8,FALSE),0)</f>
        <v>0.24</v>
      </c>
      <c r="R1090">
        <f>IF($K1090="NQC",VLOOKUP($A1090,'2021_NQC_List-11_13'!$A$2:$T$1532,9,FALSE),0)</f>
        <v>0.47</v>
      </c>
      <c r="S1090">
        <f>IF($K1090="NQC",VLOOKUP($A1090,'2021_NQC_List-11_13'!$A$2:$T$1532,10,FALSE),0)</f>
        <v>0.59</v>
      </c>
      <c r="T1090">
        <f>IF($K1090="NQC",VLOOKUP($A1090,'2021_NQC_List-11_13'!$A$2:$T$1532,11,FALSE),0)</f>
        <v>0.41</v>
      </c>
      <c r="U1090">
        <f>IF($K1090="NQC",VLOOKUP($A1090,'2021_NQC_List-11_13'!$A$2:$T$1532,12,FALSE),0)</f>
        <v>0.21</v>
      </c>
      <c r="V1090">
        <f>IF($K1090="NQC",VLOOKUP($A1090,'2021_NQC_List-11_13'!$A$2:$T$1532,13,FALSE),0)</f>
        <v>0.03</v>
      </c>
      <c r="W1090">
        <f>IF($K1090="NQC",VLOOKUP($A1090,'2021_NQC_List-11_13'!$A$2:$T$1532,14,FALSE),0)</f>
        <v>0.03</v>
      </c>
      <c r="X1090">
        <f>IF($K1090="NQC",VLOOKUP($A1090,'2021_NQC_List-11_13'!$A$2:$T$1532,15,FALSE),0)</f>
        <v>0</v>
      </c>
      <c r="Y1090" t="str">
        <f t="shared" ref="Y1090:Y1153" si="35">IF($G1090="Pumped Storage","Hydro-Pumped Storage",IF($G1090="Pump","Hydro-Pump",IF($F1090&lt;&gt;"Water","Non-Hydro",IF($H1090&gt;30,"Hydro-Large Hydro","Hydro-Small Hydro"))))</f>
        <v>Non-Hydro</v>
      </c>
      <c r="AA1090" t="s">
        <v>4341</v>
      </c>
    </row>
    <row r="1091" spans="1:27" x14ac:dyDescent="0.3">
      <c r="A1091" t="str">
        <f>'OASIS-11_26'!E1135</f>
        <v>LAKHDG_6_UNIT 2</v>
      </c>
      <c r="B1091" t="str">
        <f>'OASIS-11_26'!G1135</f>
        <v>Lake Hodges Pumped Storage-Unit2</v>
      </c>
      <c r="C1091" t="str">
        <f>VLOOKUP($A1091,'OASIS-11_26'!$E$2:$R$1556,2,FALSE)</f>
        <v>GEN</v>
      </c>
      <c r="D1091" s="1">
        <f>VLOOKUP($A1091,'OASIS-11_26'!$E$2:$R$1556,11,FALSE)</f>
        <v>41147</v>
      </c>
      <c r="E1091" s="3">
        <f t="shared" si="34"/>
        <v>2012</v>
      </c>
      <c r="F1091" t="str">
        <f>VLOOKUP($A1091,'OASIS-11_26'!$E$2:$R$1556,9,FALSE)</f>
        <v>WATER</v>
      </c>
      <c r="G1091" t="str">
        <f>VLOOKUP($A1091,'OASIS-11_26'!$E$2:$R$1556,8,FALSE)</f>
        <v>PUMPED STORAGE</v>
      </c>
      <c r="H1091">
        <f>VLOOKUP($A1091,'OASIS-11_26'!$E$2:$R$1556,4,FALSE)</f>
        <v>20</v>
      </c>
      <c r="I1091">
        <f>VLOOKUP($A1091,'OASIS-11_26'!$E$2:$R$1556,5,FALSE)</f>
        <v>20.399999999999999</v>
      </c>
      <c r="J1091" t="str">
        <f>VLOOKUP($A1091,'OASIS-11_26'!$E$2:$R$1556,6,FALSE)</f>
        <v>SDGE</v>
      </c>
      <c r="K1091" t="str">
        <f>IF(ISERROR(VLOOKUP($A1091,'2021_NQC_List-11_13'!$A$2:$T$1532,4,FALSE)),"","NQC")</f>
        <v>NQC</v>
      </c>
      <c r="L1091" s="3" t="str">
        <f>IF(ISERROR(VLOOKUP($A1091,'2021_NQC_List-11_13'!$A$2:$T$1532,4,FALSE)),"",VLOOKUP($A1091,'2021_NQC_List-11_13'!$A$2:$T$1532,18,FALSE))</f>
        <v>FC</v>
      </c>
      <c r="M1091">
        <f>IF($K1091="NQC",VLOOKUP($A1091,'2021_NQC_List-11_13'!$A$2:$T$1532,4,FALSE),0)</f>
        <v>20</v>
      </c>
      <c r="N1091">
        <f>IF($K1091="NQC",VLOOKUP($A1091,'2021_NQC_List-11_13'!$A$2:$T$1532,5,FALSE),0)</f>
        <v>20</v>
      </c>
      <c r="O1091">
        <f>IF($K1091="NQC",VLOOKUP($A1091,'2021_NQC_List-11_13'!$A$2:$T$1532,6,FALSE),0)</f>
        <v>20</v>
      </c>
      <c r="P1091">
        <f>IF($K1091="NQC",VLOOKUP($A1091,'2021_NQC_List-11_13'!$A$2:$T$1532,7,FALSE),0)</f>
        <v>20</v>
      </c>
      <c r="Q1091">
        <f>IF($K1091="NQC",VLOOKUP($A1091,'2021_NQC_List-11_13'!$A$2:$T$1532,8,FALSE),0)</f>
        <v>20</v>
      </c>
      <c r="R1091">
        <f>IF($K1091="NQC",VLOOKUP($A1091,'2021_NQC_List-11_13'!$A$2:$T$1532,9,FALSE),0)</f>
        <v>20</v>
      </c>
      <c r="S1091">
        <f>IF($K1091="NQC",VLOOKUP($A1091,'2021_NQC_List-11_13'!$A$2:$T$1532,10,FALSE),0)</f>
        <v>20</v>
      </c>
      <c r="T1091">
        <f>IF($K1091="NQC",VLOOKUP($A1091,'2021_NQC_List-11_13'!$A$2:$T$1532,11,FALSE),0)</f>
        <v>20</v>
      </c>
      <c r="U1091">
        <f>IF($K1091="NQC",VLOOKUP($A1091,'2021_NQC_List-11_13'!$A$2:$T$1532,12,FALSE),0)</f>
        <v>20</v>
      </c>
      <c r="V1091">
        <f>IF($K1091="NQC",VLOOKUP($A1091,'2021_NQC_List-11_13'!$A$2:$T$1532,13,FALSE),0)</f>
        <v>20</v>
      </c>
      <c r="W1091">
        <f>IF($K1091="NQC",VLOOKUP($A1091,'2021_NQC_List-11_13'!$A$2:$T$1532,14,FALSE),0)</f>
        <v>20</v>
      </c>
      <c r="X1091">
        <f>IF($K1091="NQC",VLOOKUP($A1091,'2021_NQC_List-11_13'!$A$2:$T$1532,15,FALSE),0)</f>
        <v>20</v>
      </c>
      <c r="Y1091" t="str">
        <f t="shared" si="35"/>
        <v>Hydro-Pumped Storage</v>
      </c>
      <c r="AA1091" t="s">
        <v>4341</v>
      </c>
    </row>
    <row r="1092" spans="1:27" x14ac:dyDescent="0.3">
      <c r="A1092" t="str">
        <f>'OASIS-11_26'!E1136</f>
        <v>BUCKCK_2_HYDRO</v>
      </c>
      <c r="B1092" t="str">
        <f>'OASIS-11_26'!G1136</f>
        <v>Lassen Station Hydro</v>
      </c>
      <c r="C1092" t="str">
        <f>VLOOKUP($A1092,'OASIS-11_26'!$E$2:$R$1556,2,FALSE)</f>
        <v>GEN</v>
      </c>
      <c r="D1092" s="1">
        <f>VLOOKUP($A1092,'OASIS-11_26'!$E$2:$R$1556,11,FALSE)</f>
        <v>42534</v>
      </c>
      <c r="E1092" s="3">
        <f t="shared" si="34"/>
        <v>2016</v>
      </c>
      <c r="F1092" t="str">
        <f>VLOOKUP($A1092,'OASIS-11_26'!$E$2:$R$1556,9,FALSE)</f>
        <v>WATER</v>
      </c>
      <c r="G1092" t="str">
        <f>VLOOKUP($A1092,'OASIS-11_26'!$E$2:$R$1556,8,FALSE)</f>
        <v>HYDRO</v>
      </c>
      <c r="H1092">
        <f>VLOOKUP($A1092,'OASIS-11_26'!$E$2:$R$1556,4,FALSE)</f>
        <v>0.99</v>
      </c>
      <c r="I1092">
        <f>VLOOKUP($A1092,'OASIS-11_26'!$E$2:$R$1556,5,FALSE)</f>
        <v>1</v>
      </c>
      <c r="J1092" t="str">
        <f>VLOOKUP($A1092,'OASIS-11_26'!$E$2:$R$1556,6,FALSE)</f>
        <v>PGAE</v>
      </c>
      <c r="K1092" t="str">
        <f>IF(ISERROR(VLOOKUP($A1092,'2021_NQC_List-11_13'!$A$2:$T$1532,4,FALSE)),"","NQC")</f>
        <v>NQC</v>
      </c>
      <c r="L1092" s="3" t="str">
        <f>IF(ISERROR(VLOOKUP($A1092,'2021_NQC_List-11_13'!$A$2:$T$1532,4,FALSE)),"",VLOOKUP($A1092,'2021_NQC_List-11_13'!$A$2:$T$1532,18,FALSE))</f>
        <v>FC</v>
      </c>
      <c r="M1092">
        <f>IF($K1092="NQC",VLOOKUP($A1092,'2021_NQC_List-11_13'!$A$2:$T$1532,4,FALSE),0)</f>
        <v>0.45</v>
      </c>
      <c r="N1092">
        <f>IF($K1092="NQC",VLOOKUP($A1092,'2021_NQC_List-11_13'!$A$2:$T$1532,5,FALSE),0)</f>
        <v>0.33</v>
      </c>
      <c r="O1092">
        <f>IF($K1092="NQC",VLOOKUP($A1092,'2021_NQC_List-11_13'!$A$2:$T$1532,6,FALSE),0)</f>
        <v>0.57999999999999996</v>
      </c>
      <c r="P1092">
        <f>IF($K1092="NQC",VLOOKUP($A1092,'2021_NQC_List-11_13'!$A$2:$T$1532,7,FALSE),0)</f>
        <v>0.66</v>
      </c>
      <c r="Q1092">
        <f>IF($K1092="NQC",VLOOKUP($A1092,'2021_NQC_List-11_13'!$A$2:$T$1532,8,FALSE),0)</f>
        <v>0.6</v>
      </c>
      <c r="R1092">
        <f>IF($K1092="NQC",VLOOKUP($A1092,'2021_NQC_List-11_13'!$A$2:$T$1532,9,FALSE),0)</f>
        <v>0.37</v>
      </c>
      <c r="S1092">
        <f>IF($K1092="NQC",VLOOKUP($A1092,'2021_NQC_List-11_13'!$A$2:$T$1532,10,FALSE),0)</f>
        <v>0.1</v>
      </c>
      <c r="T1092">
        <f>IF($K1092="NQC",VLOOKUP($A1092,'2021_NQC_List-11_13'!$A$2:$T$1532,11,FALSE),0)</f>
        <v>0.04</v>
      </c>
      <c r="U1092">
        <f>IF($K1092="NQC",VLOOKUP($A1092,'2021_NQC_List-11_13'!$A$2:$T$1532,12,FALSE),0)</f>
        <v>0</v>
      </c>
      <c r="V1092">
        <f>IF($K1092="NQC",VLOOKUP($A1092,'2021_NQC_List-11_13'!$A$2:$T$1532,13,FALSE),0)</f>
        <v>0</v>
      </c>
      <c r="W1092">
        <f>IF($K1092="NQC",VLOOKUP($A1092,'2021_NQC_List-11_13'!$A$2:$T$1532,14,FALSE),0)</f>
        <v>0.15</v>
      </c>
      <c r="X1092">
        <f>IF($K1092="NQC",VLOOKUP($A1092,'2021_NQC_List-11_13'!$A$2:$T$1532,15,FALSE),0)</f>
        <v>0.16</v>
      </c>
      <c r="Y1092" t="str">
        <f t="shared" si="35"/>
        <v>Hydro-Small Hydro</v>
      </c>
      <c r="AA1092" t="s">
        <v>4341</v>
      </c>
    </row>
    <row r="1093" spans="1:27" x14ac:dyDescent="0.3">
      <c r="A1093" t="str">
        <f>'OASIS-11_26'!E1137</f>
        <v>MNDOTA_1_SOLAR1</v>
      </c>
      <c r="B1093" t="str">
        <f>'OASIS-11_26'!G1137</f>
        <v>North Star Solar 1</v>
      </c>
      <c r="C1093" t="str">
        <f>VLOOKUP($A1093,'OASIS-11_26'!$E$2:$R$1556,2,FALSE)</f>
        <v>GEN</v>
      </c>
      <c r="D1093" s="1">
        <f>VLOOKUP($A1093,'OASIS-11_26'!$E$2:$R$1556,11,FALSE)</f>
        <v>42175</v>
      </c>
      <c r="E1093" s="3">
        <f t="shared" si="34"/>
        <v>2015</v>
      </c>
      <c r="F1093" t="str">
        <f>VLOOKUP($A1093,'OASIS-11_26'!$E$2:$R$1556,9,FALSE)</f>
        <v>SUN</v>
      </c>
      <c r="G1093" t="str">
        <f>VLOOKUP($A1093,'OASIS-11_26'!$E$2:$R$1556,8,FALSE)</f>
        <v>PHOTO VOLTAIC</v>
      </c>
      <c r="H1093">
        <f>VLOOKUP($A1093,'OASIS-11_26'!$E$2:$R$1556,4,FALSE)</f>
        <v>60</v>
      </c>
      <c r="I1093">
        <f>VLOOKUP($A1093,'OASIS-11_26'!$E$2:$R$1556,5,FALSE)</f>
        <v>60</v>
      </c>
      <c r="J1093" t="str">
        <f>VLOOKUP($A1093,'OASIS-11_26'!$E$2:$R$1556,6,FALSE)</f>
        <v>PGAE</v>
      </c>
      <c r="K1093" t="str">
        <f>IF(ISERROR(VLOOKUP($A1093,'2021_NQC_List-11_13'!$A$2:$T$1532,4,FALSE)),"","NQC")</f>
        <v>NQC</v>
      </c>
      <c r="L1093" s="3" t="str">
        <f>IF(ISERROR(VLOOKUP($A1093,'2021_NQC_List-11_13'!$A$2:$T$1532,4,FALSE)),"",VLOOKUP($A1093,'2021_NQC_List-11_13'!$A$2:$T$1532,18,FALSE))</f>
        <v>FC</v>
      </c>
      <c r="M1093">
        <f>IF($K1093="NQC",VLOOKUP($A1093,'2021_NQC_List-11_13'!$A$2:$T$1532,4,FALSE),0)</f>
        <v>2.4</v>
      </c>
      <c r="N1093">
        <f>IF($K1093="NQC",VLOOKUP($A1093,'2021_NQC_List-11_13'!$A$2:$T$1532,5,FALSE),0)</f>
        <v>1.8</v>
      </c>
      <c r="O1093">
        <f>IF($K1093="NQC",VLOOKUP($A1093,'2021_NQC_List-11_13'!$A$2:$T$1532,6,FALSE),0)</f>
        <v>10.8</v>
      </c>
      <c r="P1093">
        <f>IF($K1093="NQC",VLOOKUP($A1093,'2021_NQC_List-11_13'!$A$2:$T$1532,7,FALSE),0)</f>
        <v>9</v>
      </c>
      <c r="Q1093">
        <f>IF($K1093="NQC",VLOOKUP($A1093,'2021_NQC_List-11_13'!$A$2:$T$1532,8,FALSE),0)</f>
        <v>9.6</v>
      </c>
      <c r="R1093">
        <f>IF($K1093="NQC",VLOOKUP($A1093,'2021_NQC_List-11_13'!$A$2:$T$1532,9,FALSE),0)</f>
        <v>18.600000000000001</v>
      </c>
      <c r="S1093">
        <f>IF($K1093="NQC",VLOOKUP($A1093,'2021_NQC_List-11_13'!$A$2:$T$1532,10,FALSE),0)</f>
        <v>23.4</v>
      </c>
      <c r="T1093">
        <f>IF($K1093="NQC",VLOOKUP($A1093,'2021_NQC_List-11_13'!$A$2:$T$1532,11,FALSE),0)</f>
        <v>16.2</v>
      </c>
      <c r="U1093">
        <f>IF($K1093="NQC",VLOOKUP($A1093,'2021_NQC_List-11_13'!$A$2:$T$1532,12,FALSE),0)</f>
        <v>8.4</v>
      </c>
      <c r="V1093">
        <f>IF($K1093="NQC",VLOOKUP($A1093,'2021_NQC_List-11_13'!$A$2:$T$1532,13,FALSE),0)</f>
        <v>1.2</v>
      </c>
      <c r="W1093">
        <f>IF($K1093="NQC",VLOOKUP($A1093,'2021_NQC_List-11_13'!$A$2:$T$1532,14,FALSE),0)</f>
        <v>1.2</v>
      </c>
      <c r="X1093">
        <f>IF($K1093="NQC",VLOOKUP($A1093,'2021_NQC_List-11_13'!$A$2:$T$1532,15,FALSE),0)</f>
        <v>0</v>
      </c>
      <c r="Y1093" t="str">
        <f t="shared" si="35"/>
        <v>Non-Hydro</v>
      </c>
      <c r="AA1093" t="s">
        <v>4341</v>
      </c>
    </row>
    <row r="1094" spans="1:27" x14ac:dyDescent="0.3">
      <c r="A1094" t="str">
        <f>'OASIS-11_26'!E1138</f>
        <v>PLACVL_1_CHILIB</v>
      </c>
      <c r="B1094" t="str">
        <f>'OASIS-11_26'!G1138</f>
        <v>Chili Bar Hydro</v>
      </c>
      <c r="C1094" t="str">
        <f>VLOOKUP($A1094,'OASIS-11_26'!$E$2:$R$1556,2,FALSE)</f>
        <v>GEN</v>
      </c>
      <c r="D1094" s="1">
        <f>VLOOKUP($A1094,'OASIS-11_26'!$E$2:$R$1556,11,FALSE)</f>
        <v>23743</v>
      </c>
      <c r="E1094" s="3">
        <f t="shared" si="34"/>
        <v>1965</v>
      </c>
      <c r="F1094" t="str">
        <f>VLOOKUP($A1094,'OASIS-11_26'!$E$2:$R$1556,9,FALSE)</f>
        <v>WATER</v>
      </c>
      <c r="G1094" t="str">
        <f>VLOOKUP($A1094,'OASIS-11_26'!$E$2:$R$1556,8,FALSE)</f>
        <v>HYDRO</v>
      </c>
      <c r="H1094">
        <f>VLOOKUP($A1094,'OASIS-11_26'!$E$2:$R$1556,4,FALSE)</f>
        <v>8.4</v>
      </c>
      <c r="I1094">
        <f>VLOOKUP($A1094,'OASIS-11_26'!$E$2:$R$1556,5,FALSE)</f>
        <v>8.4</v>
      </c>
      <c r="J1094" t="str">
        <f>VLOOKUP($A1094,'OASIS-11_26'!$E$2:$R$1556,6,FALSE)</f>
        <v>PGAE</v>
      </c>
      <c r="K1094" t="str">
        <f>IF(ISERROR(VLOOKUP($A1094,'2021_NQC_List-11_13'!$A$2:$T$1532,4,FALSE)),"","NQC")</f>
        <v>NQC</v>
      </c>
      <c r="L1094" s="3" t="str">
        <f>IF(ISERROR(VLOOKUP($A1094,'2021_NQC_List-11_13'!$A$2:$T$1532,4,FALSE)),"",VLOOKUP($A1094,'2021_NQC_List-11_13'!$A$2:$T$1532,18,FALSE))</f>
        <v>FC</v>
      </c>
      <c r="M1094">
        <f>IF($K1094="NQC",VLOOKUP($A1094,'2021_NQC_List-11_13'!$A$2:$T$1532,4,FALSE),0)</f>
        <v>3.16</v>
      </c>
      <c r="N1094">
        <f>IF($K1094="NQC",VLOOKUP($A1094,'2021_NQC_List-11_13'!$A$2:$T$1532,5,FALSE),0)</f>
        <v>2.88</v>
      </c>
      <c r="O1094">
        <f>IF($K1094="NQC",VLOOKUP($A1094,'2021_NQC_List-11_13'!$A$2:$T$1532,6,FALSE),0)</f>
        <v>6.58</v>
      </c>
      <c r="P1094">
        <f>IF($K1094="NQC",VLOOKUP($A1094,'2021_NQC_List-11_13'!$A$2:$T$1532,7,FALSE),0)</f>
        <v>7.36</v>
      </c>
      <c r="Q1094">
        <f>IF($K1094="NQC",VLOOKUP($A1094,'2021_NQC_List-11_13'!$A$2:$T$1532,8,FALSE),0)</f>
        <v>7.24</v>
      </c>
      <c r="R1094">
        <f>IF($K1094="NQC",VLOOKUP($A1094,'2021_NQC_List-11_13'!$A$2:$T$1532,9,FALSE),0)</f>
        <v>5.95</v>
      </c>
      <c r="S1094">
        <f>IF($K1094="NQC",VLOOKUP($A1094,'2021_NQC_List-11_13'!$A$2:$T$1532,10,FALSE),0)</f>
        <v>3.85</v>
      </c>
      <c r="T1094">
        <f>IF($K1094="NQC",VLOOKUP($A1094,'2021_NQC_List-11_13'!$A$2:$T$1532,11,FALSE),0)</f>
        <v>3.24</v>
      </c>
      <c r="U1094">
        <f>IF($K1094="NQC",VLOOKUP($A1094,'2021_NQC_List-11_13'!$A$2:$T$1532,12,FALSE),0)</f>
        <v>3.02</v>
      </c>
      <c r="V1094">
        <f>IF($K1094="NQC",VLOOKUP($A1094,'2021_NQC_List-11_13'!$A$2:$T$1532,13,FALSE),0)</f>
        <v>1.61</v>
      </c>
      <c r="W1094">
        <f>IF($K1094="NQC",VLOOKUP($A1094,'2021_NQC_List-11_13'!$A$2:$T$1532,14,FALSE),0)</f>
        <v>1.67</v>
      </c>
      <c r="X1094">
        <f>IF($K1094="NQC",VLOOKUP($A1094,'2021_NQC_List-11_13'!$A$2:$T$1532,15,FALSE),0)</f>
        <v>0.83</v>
      </c>
      <c r="Y1094" t="str">
        <f t="shared" si="35"/>
        <v>Hydro-Small Hydro</v>
      </c>
      <c r="AA1094" t="s">
        <v>4341</v>
      </c>
    </row>
    <row r="1095" spans="1:27" x14ac:dyDescent="0.3">
      <c r="A1095" t="str">
        <f>'OASIS-11_26'!E1139</f>
        <v>MERCED_1_SOLAR1</v>
      </c>
      <c r="B1095" t="str">
        <f>'OASIS-11_26'!G1139</f>
        <v>Mission Solar</v>
      </c>
      <c r="C1095" t="str">
        <f>VLOOKUP($A1095,'OASIS-11_26'!$E$2:$R$1556,2,FALSE)</f>
        <v>GEN</v>
      </c>
      <c r="D1095" s="1">
        <f>VLOOKUP($A1095,'OASIS-11_26'!$E$2:$R$1556,11,FALSE)</f>
        <v>42147</v>
      </c>
      <c r="E1095" s="3">
        <f t="shared" si="34"/>
        <v>2015</v>
      </c>
      <c r="F1095" t="str">
        <f>VLOOKUP($A1095,'OASIS-11_26'!$E$2:$R$1556,9,FALSE)</f>
        <v>SUN</v>
      </c>
      <c r="G1095" t="str">
        <f>VLOOKUP($A1095,'OASIS-11_26'!$E$2:$R$1556,8,FALSE)</f>
        <v>PHOTO VOLTAIC</v>
      </c>
      <c r="H1095">
        <f>VLOOKUP($A1095,'OASIS-11_26'!$E$2:$R$1556,4,FALSE)</f>
        <v>1.5</v>
      </c>
      <c r="I1095">
        <f>VLOOKUP($A1095,'OASIS-11_26'!$E$2:$R$1556,5,FALSE)</f>
        <v>1.5</v>
      </c>
      <c r="J1095" t="str">
        <f>VLOOKUP($A1095,'OASIS-11_26'!$E$2:$R$1556,6,FALSE)</f>
        <v>PGAE</v>
      </c>
      <c r="K1095" t="str">
        <f>IF(ISERROR(VLOOKUP($A1095,'2021_NQC_List-11_13'!$A$2:$T$1532,4,FALSE)),"","NQC")</f>
        <v>NQC</v>
      </c>
      <c r="L1095" s="3" t="str">
        <f>IF(ISERROR(VLOOKUP($A1095,'2021_NQC_List-11_13'!$A$2:$T$1532,4,FALSE)),"",VLOOKUP($A1095,'2021_NQC_List-11_13'!$A$2:$T$1532,18,FALSE))</f>
        <v>EO</v>
      </c>
      <c r="M1095">
        <f>IF($K1095="NQC",VLOOKUP($A1095,'2021_NQC_List-11_13'!$A$2:$T$1532,4,FALSE),0)</f>
        <v>0</v>
      </c>
      <c r="N1095">
        <f>IF($K1095="NQC",VLOOKUP($A1095,'2021_NQC_List-11_13'!$A$2:$T$1532,5,FALSE),0)</f>
        <v>0</v>
      </c>
      <c r="O1095">
        <f>IF($K1095="NQC",VLOOKUP($A1095,'2021_NQC_List-11_13'!$A$2:$T$1532,6,FALSE),0)</f>
        <v>0</v>
      </c>
      <c r="P1095">
        <f>IF($K1095="NQC",VLOOKUP($A1095,'2021_NQC_List-11_13'!$A$2:$T$1532,7,FALSE),0)</f>
        <v>0</v>
      </c>
      <c r="Q1095">
        <f>IF($K1095="NQC",VLOOKUP($A1095,'2021_NQC_List-11_13'!$A$2:$T$1532,8,FALSE),0)</f>
        <v>0</v>
      </c>
      <c r="R1095">
        <f>IF($K1095="NQC",VLOOKUP($A1095,'2021_NQC_List-11_13'!$A$2:$T$1532,9,FALSE),0)</f>
        <v>0</v>
      </c>
      <c r="S1095">
        <f>IF($K1095="NQC",VLOOKUP($A1095,'2021_NQC_List-11_13'!$A$2:$T$1532,10,FALSE),0)</f>
        <v>0</v>
      </c>
      <c r="T1095">
        <f>IF($K1095="NQC",VLOOKUP($A1095,'2021_NQC_List-11_13'!$A$2:$T$1532,11,FALSE),0)</f>
        <v>0</v>
      </c>
      <c r="U1095">
        <f>IF($K1095="NQC",VLOOKUP($A1095,'2021_NQC_List-11_13'!$A$2:$T$1532,12,FALSE),0)</f>
        <v>0</v>
      </c>
      <c r="V1095">
        <f>IF($K1095="NQC",VLOOKUP($A1095,'2021_NQC_List-11_13'!$A$2:$T$1532,13,FALSE),0)</f>
        <v>0</v>
      </c>
      <c r="W1095">
        <f>IF($K1095="NQC",VLOOKUP($A1095,'2021_NQC_List-11_13'!$A$2:$T$1532,14,FALSE),0)</f>
        <v>0</v>
      </c>
      <c r="X1095">
        <f>IF($K1095="NQC",VLOOKUP($A1095,'2021_NQC_List-11_13'!$A$2:$T$1532,15,FALSE),0)</f>
        <v>0</v>
      </c>
      <c r="Y1095" t="str">
        <f t="shared" si="35"/>
        <v>Non-Hydro</v>
      </c>
      <c r="AA1095" t="s">
        <v>4341</v>
      </c>
    </row>
    <row r="1096" spans="1:27" x14ac:dyDescent="0.3">
      <c r="A1096" t="str">
        <f>'OASIS-11_26'!E1141</f>
        <v>FAIRHV_6_UNIT</v>
      </c>
      <c r="B1096" t="str">
        <f>'OASIS-11_26'!G1141</f>
        <v>FAIRHAVEN POWER CO.</v>
      </c>
      <c r="C1096" t="str">
        <f>VLOOKUP($A1096,'OASIS-11_26'!$E$2:$R$1556,2,FALSE)</f>
        <v>GEN</v>
      </c>
      <c r="D1096" s="1">
        <f>VLOOKUP($A1096,'OASIS-11_26'!$E$2:$R$1556,11,FALSE)</f>
        <v>31670</v>
      </c>
      <c r="E1096" s="3">
        <f t="shared" si="34"/>
        <v>1986</v>
      </c>
      <c r="F1096" t="str">
        <f>VLOOKUP($A1096,'OASIS-11_26'!$E$2:$R$1556,9,FALSE)</f>
        <v>BIOMASS</v>
      </c>
      <c r="G1096" t="str">
        <f>VLOOKUP($A1096,'OASIS-11_26'!$E$2:$R$1556,8,FALSE)</f>
        <v>STEAM</v>
      </c>
      <c r="H1096">
        <f>VLOOKUP($A1096,'OASIS-11_26'!$E$2:$R$1556,4,FALSE)</f>
        <v>18.75</v>
      </c>
      <c r="I1096">
        <f>VLOOKUP($A1096,'OASIS-11_26'!$E$2:$R$1556,5,FALSE)</f>
        <v>19.899999999999999</v>
      </c>
      <c r="J1096" t="str">
        <f>VLOOKUP($A1096,'OASIS-11_26'!$E$2:$R$1556,6,FALSE)</f>
        <v>PGAE</v>
      </c>
      <c r="K1096" t="str">
        <f>IF(ISERROR(VLOOKUP($A1096,'2021_NQC_List-11_13'!$A$2:$T$1532,4,FALSE)),"","NQC")</f>
        <v>NQC</v>
      </c>
      <c r="L1096" s="3" t="str">
        <f>IF(ISERROR(VLOOKUP($A1096,'2021_NQC_List-11_13'!$A$2:$T$1532,4,FALSE)),"",VLOOKUP($A1096,'2021_NQC_List-11_13'!$A$2:$T$1532,18,FALSE))</f>
        <v>FC</v>
      </c>
      <c r="M1096">
        <f>IF($K1096="NQC",VLOOKUP($A1096,'2021_NQC_List-11_13'!$A$2:$T$1532,4,FALSE),0)</f>
        <v>3.21</v>
      </c>
      <c r="N1096">
        <f>IF($K1096="NQC",VLOOKUP($A1096,'2021_NQC_List-11_13'!$A$2:$T$1532,5,FALSE),0)</f>
        <v>2.57</v>
      </c>
      <c r="O1096">
        <f>IF($K1096="NQC",VLOOKUP($A1096,'2021_NQC_List-11_13'!$A$2:$T$1532,6,FALSE),0)</f>
        <v>2.7</v>
      </c>
      <c r="P1096">
        <f>IF($K1096="NQC",VLOOKUP($A1096,'2021_NQC_List-11_13'!$A$2:$T$1532,7,FALSE),0)</f>
        <v>1.95</v>
      </c>
      <c r="Q1096">
        <f>IF($K1096="NQC",VLOOKUP($A1096,'2021_NQC_List-11_13'!$A$2:$T$1532,8,FALSE),0)</f>
        <v>5.93</v>
      </c>
      <c r="R1096">
        <f>IF($K1096="NQC",VLOOKUP($A1096,'2021_NQC_List-11_13'!$A$2:$T$1532,9,FALSE),0)</f>
        <v>3.88</v>
      </c>
      <c r="S1096">
        <f>IF($K1096="NQC",VLOOKUP($A1096,'2021_NQC_List-11_13'!$A$2:$T$1532,10,FALSE),0)</f>
        <v>6.83</v>
      </c>
      <c r="T1096">
        <f>IF($K1096="NQC",VLOOKUP($A1096,'2021_NQC_List-11_13'!$A$2:$T$1532,11,FALSE),0)</f>
        <v>5.7</v>
      </c>
      <c r="U1096">
        <f>IF($K1096="NQC",VLOOKUP($A1096,'2021_NQC_List-11_13'!$A$2:$T$1532,12,FALSE),0)</f>
        <v>7.85</v>
      </c>
      <c r="V1096">
        <f>IF($K1096="NQC",VLOOKUP($A1096,'2021_NQC_List-11_13'!$A$2:$T$1532,13,FALSE),0)</f>
        <v>6.58</v>
      </c>
      <c r="W1096">
        <f>IF($K1096="NQC",VLOOKUP($A1096,'2021_NQC_List-11_13'!$A$2:$T$1532,14,FALSE),0)</f>
        <v>7.86</v>
      </c>
      <c r="X1096">
        <f>IF($K1096="NQC",VLOOKUP($A1096,'2021_NQC_List-11_13'!$A$2:$T$1532,15,FALSE),0)</f>
        <v>6.1</v>
      </c>
      <c r="Y1096" t="str">
        <f t="shared" si="35"/>
        <v>Non-Hydro</v>
      </c>
      <c r="AA1096" t="s">
        <v>4341</v>
      </c>
    </row>
    <row r="1097" spans="1:27" x14ac:dyDescent="0.3">
      <c r="A1097" t="str">
        <f>'OASIS-11_26'!E1142</f>
        <v>ALTA3A_2_CPCE5</v>
      </c>
      <c r="B1097" t="str">
        <f>'OASIS-11_26'!G1142</f>
        <v>Alta Wind 5</v>
      </c>
      <c r="C1097" t="str">
        <f>VLOOKUP($A1097,'OASIS-11_26'!$E$2:$R$1556,2,FALSE)</f>
        <v>GEN</v>
      </c>
      <c r="D1097" s="1">
        <f>VLOOKUP($A1097,'OASIS-11_26'!$E$2:$R$1556,11,FALSE)</f>
        <v>40654</v>
      </c>
      <c r="E1097" s="3">
        <f t="shared" si="34"/>
        <v>2011</v>
      </c>
      <c r="F1097" t="str">
        <f>VLOOKUP($A1097,'OASIS-11_26'!$E$2:$R$1556,9,FALSE)</f>
        <v>WIND</v>
      </c>
      <c r="G1097" t="str">
        <f>VLOOKUP($A1097,'OASIS-11_26'!$E$2:$R$1556,8,FALSE)</f>
        <v>WIND</v>
      </c>
      <c r="H1097">
        <f>VLOOKUP($A1097,'OASIS-11_26'!$E$2:$R$1556,4,FALSE)</f>
        <v>168</v>
      </c>
      <c r="I1097">
        <f>VLOOKUP($A1097,'OASIS-11_26'!$E$2:$R$1556,5,FALSE)</f>
        <v>168</v>
      </c>
      <c r="J1097" t="str">
        <f>VLOOKUP($A1097,'OASIS-11_26'!$E$2:$R$1556,6,FALSE)</f>
        <v>SCE</v>
      </c>
      <c r="K1097" t="str">
        <f>IF(ISERROR(VLOOKUP($A1097,'2021_NQC_List-11_13'!$A$2:$T$1532,4,FALSE)),"","NQC")</f>
        <v>NQC</v>
      </c>
      <c r="L1097" s="3" t="str">
        <f>IF(ISERROR(VLOOKUP($A1097,'2021_NQC_List-11_13'!$A$2:$T$1532,4,FALSE)),"",VLOOKUP($A1097,'2021_NQC_List-11_13'!$A$2:$T$1532,18,FALSE))</f>
        <v>FC</v>
      </c>
      <c r="M1097">
        <f>IF($K1097="NQC",VLOOKUP($A1097,'2021_NQC_List-11_13'!$A$2:$T$1532,4,FALSE),0)</f>
        <v>23.52</v>
      </c>
      <c r="N1097">
        <f>IF($K1097="NQC",VLOOKUP($A1097,'2021_NQC_List-11_13'!$A$2:$T$1532,5,FALSE),0)</f>
        <v>20.16</v>
      </c>
      <c r="O1097">
        <f>IF($K1097="NQC",VLOOKUP($A1097,'2021_NQC_List-11_13'!$A$2:$T$1532,6,FALSE),0)</f>
        <v>47.04</v>
      </c>
      <c r="P1097">
        <f>IF($K1097="NQC",VLOOKUP($A1097,'2021_NQC_List-11_13'!$A$2:$T$1532,7,FALSE),0)</f>
        <v>42</v>
      </c>
      <c r="Q1097">
        <f>IF($K1097="NQC",VLOOKUP($A1097,'2021_NQC_List-11_13'!$A$2:$T$1532,8,FALSE),0)</f>
        <v>42</v>
      </c>
      <c r="R1097">
        <f>IF($K1097="NQC",VLOOKUP($A1097,'2021_NQC_List-11_13'!$A$2:$T$1532,9,FALSE),0)</f>
        <v>55.44</v>
      </c>
      <c r="S1097">
        <f>IF($K1097="NQC",VLOOKUP($A1097,'2021_NQC_List-11_13'!$A$2:$T$1532,10,FALSE),0)</f>
        <v>38.64</v>
      </c>
      <c r="T1097">
        <f>IF($K1097="NQC",VLOOKUP($A1097,'2021_NQC_List-11_13'!$A$2:$T$1532,11,FALSE),0)</f>
        <v>35.28</v>
      </c>
      <c r="U1097">
        <f>IF($K1097="NQC",VLOOKUP($A1097,'2021_NQC_List-11_13'!$A$2:$T$1532,12,FALSE),0)</f>
        <v>25.2</v>
      </c>
      <c r="V1097">
        <f>IF($K1097="NQC",VLOOKUP($A1097,'2021_NQC_List-11_13'!$A$2:$T$1532,13,FALSE),0)</f>
        <v>13.44</v>
      </c>
      <c r="W1097">
        <f>IF($K1097="NQC",VLOOKUP($A1097,'2021_NQC_List-11_13'!$A$2:$T$1532,14,FALSE),0)</f>
        <v>20.16</v>
      </c>
      <c r="X1097">
        <f>IF($K1097="NQC",VLOOKUP($A1097,'2021_NQC_List-11_13'!$A$2:$T$1532,15,FALSE),0)</f>
        <v>21.84</v>
      </c>
      <c r="Y1097" t="str">
        <f t="shared" si="35"/>
        <v>Non-Hydro</v>
      </c>
      <c r="AA1097" t="s">
        <v>4341</v>
      </c>
    </row>
    <row r="1098" spans="1:27" x14ac:dyDescent="0.3">
      <c r="A1098" t="str">
        <f>'OASIS-11_26'!E1143</f>
        <v>SCEW_2_PDRP130</v>
      </c>
      <c r="B1098" t="str">
        <f>'OASIS-11_26'!G1143</f>
        <v>SCEW_2_PDRP130</v>
      </c>
      <c r="C1098" t="str">
        <f>VLOOKUP($A1098,'OASIS-11_26'!$E$2:$R$1556,2,FALSE)</f>
        <v>GEN</v>
      </c>
      <c r="D1098" s="1">
        <f>VLOOKUP($A1098,'OASIS-11_26'!$E$2:$R$1556,11,FALSE)</f>
        <v>0</v>
      </c>
      <c r="E1098" s="3" t="str">
        <f t="shared" si="34"/>
        <v/>
      </c>
      <c r="F1098" t="str">
        <f>VLOOKUP($A1098,'OASIS-11_26'!$E$2:$R$1556,9,FALSE)</f>
        <v>OTHER</v>
      </c>
      <c r="G1098" t="str">
        <f>VLOOKUP($A1098,'OASIS-11_26'!$E$2:$R$1556,8,FALSE)</f>
        <v>OTHER</v>
      </c>
      <c r="H1098">
        <f>VLOOKUP($A1098,'OASIS-11_26'!$E$2:$R$1556,4,FALSE)</f>
        <v>0.99</v>
      </c>
      <c r="I1098">
        <f>VLOOKUP($A1098,'OASIS-11_26'!$E$2:$R$1556,5,FALSE)</f>
        <v>0</v>
      </c>
      <c r="J1098" t="str">
        <f>VLOOKUP($A1098,'OASIS-11_26'!$E$2:$R$1556,6,FALSE)</f>
        <v>SCE</v>
      </c>
      <c r="K1098" t="str">
        <f>IF(ISERROR(VLOOKUP($A1098,'2021_NQC_List-11_13'!$A$2:$T$1532,4,FALSE)),"","NQC")</f>
        <v/>
      </c>
      <c r="L1098" s="3" t="str">
        <f>IF(ISERROR(VLOOKUP($A1098,'2021_NQC_List-11_13'!$A$2:$T$1532,4,FALSE)),"",VLOOKUP($A1098,'2021_NQC_List-11_13'!$A$2:$T$1532,18,FALSE))</f>
        <v/>
      </c>
      <c r="M1098">
        <f>IF($K1098="NQC",VLOOKUP($A1098,'2021_NQC_List-11_13'!$A$2:$T$1532,4,FALSE),0)</f>
        <v>0</v>
      </c>
      <c r="N1098">
        <f>IF($K1098="NQC",VLOOKUP($A1098,'2021_NQC_List-11_13'!$A$2:$T$1532,5,FALSE),0)</f>
        <v>0</v>
      </c>
      <c r="O1098">
        <f>IF($K1098="NQC",VLOOKUP($A1098,'2021_NQC_List-11_13'!$A$2:$T$1532,6,FALSE),0)</f>
        <v>0</v>
      </c>
      <c r="P1098">
        <f>IF($K1098="NQC",VLOOKUP($A1098,'2021_NQC_List-11_13'!$A$2:$T$1532,7,FALSE),0)</f>
        <v>0</v>
      </c>
      <c r="Q1098">
        <f>IF($K1098="NQC",VLOOKUP($A1098,'2021_NQC_List-11_13'!$A$2:$T$1532,8,FALSE),0)</f>
        <v>0</v>
      </c>
      <c r="R1098">
        <f>IF($K1098="NQC",VLOOKUP($A1098,'2021_NQC_List-11_13'!$A$2:$T$1532,9,FALSE),0)</f>
        <v>0</v>
      </c>
      <c r="S1098">
        <f>IF($K1098="NQC",VLOOKUP($A1098,'2021_NQC_List-11_13'!$A$2:$T$1532,10,FALSE),0)</f>
        <v>0</v>
      </c>
      <c r="T1098">
        <f>IF($K1098="NQC",VLOOKUP($A1098,'2021_NQC_List-11_13'!$A$2:$T$1532,11,FALSE),0)</f>
        <v>0</v>
      </c>
      <c r="U1098">
        <f>IF($K1098="NQC",VLOOKUP($A1098,'2021_NQC_List-11_13'!$A$2:$T$1532,12,FALSE),0)</f>
        <v>0</v>
      </c>
      <c r="V1098">
        <f>IF($K1098="NQC",VLOOKUP($A1098,'2021_NQC_List-11_13'!$A$2:$T$1532,13,FALSE),0)</f>
        <v>0</v>
      </c>
      <c r="W1098">
        <f>IF($K1098="NQC",VLOOKUP($A1098,'2021_NQC_List-11_13'!$A$2:$T$1532,14,FALSE),0)</f>
        <v>0</v>
      </c>
      <c r="X1098">
        <f>IF($K1098="NQC",VLOOKUP($A1098,'2021_NQC_List-11_13'!$A$2:$T$1532,15,FALSE),0)</f>
        <v>0</v>
      </c>
      <c r="Y1098" t="str">
        <f t="shared" si="35"/>
        <v>Non-Hydro</v>
      </c>
      <c r="Z1098" t="s">
        <v>4361</v>
      </c>
      <c r="AA1098" t="s">
        <v>4341</v>
      </c>
    </row>
    <row r="1099" spans="1:27" x14ac:dyDescent="0.3">
      <c r="A1099" t="str">
        <f>'OASIS-11_26'!E1144</f>
        <v>PGEB_2_PDRP102</v>
      </c>
      <c r="B1099" t="str">
        <f>'OASIS-11_26'!G1144</f>
        <v>PGEB_2_PDRP102</v>
      </c>
      <c r="C1099" t="str">
        <f>VLOOKUP($A1099,'OASIS-11_26'!$E$2:$R$1556,2,FALSE)</f>
        <v>GEN</v>
      </c>
      <c r="D1099" s="1">
        <f>VLOOKUP($A1099,'OASIS-11_26'!$E$2:$R$1556,11,FALSE)</f>
        <v>0</v>
      </c>
      <c r="E1099" s="3" t="str">
        <f t="shared" si="34"/>
        <v/>
      </c>
      <c r="F1099" t="str">
        <f>VLOOKUP($A1099,'OASIS-11_26'!$E$2:$R$1556,9,FALSE)</f>
        <v>OTHER</v>
      </c>
      <c r="G1099" t="str">
        <f>VLOOKUP($A1099,'OASIS-11_26'!$E$2:$R$1556,8,FALSE)</f>
        <v>OTHER</v>
      </c>
      <c r="H1099">
        <f>VLOOKUP($A1099,'OASIS-11_26'!$E$2:$R$1556,4,FALSE)</f>
        <v>0.99</v>
      </c>
      <c r="I1099">
        <f>VLOOKUP($A1099,'OASIS-11_26'!$E$2:$R$1556,5,FALSE)</f>
        <v>0</v>
      </c>
      <c r="J1099" t="str">
        <f>VLOOKUP($A1099,'OASIS-11_26'!$E$2:$R$1556,6,FALSE)</f>
        <v>PGAE</v>
      </c>
      <c r="K1099" t="str">
        <f>IF(ISERROR(VLOOKUP($A1099,'2021_NQC_List-11_13'!$A$2:$T$1532,4,FALSE)),"","NQC")</f>
        <v/>
      </c>
      <c r="L1099" s="3" t="str">
        <f>IF(ISERROR(VLOOKUP($A1099,'2021_NQC_List-11_13'!$A$2:$T$1532,4,FALSE)),"",VLOOKUP($A1099,'2021_NQC_List-11_13'!$A$2:$T$1532,18,FALSE))</f>
        <v/>
      </c>
      <c r="M1099">
        <f>IF($K1099="NQC",VLOOKUP($A1099,'2021_NQC_List-11_13'!$A$2:$T$1532,4,FALSE),0)</f>
        <v>0</v>
      </c>
      <c r="N1099">
        <f>IF($K1099="NQC",VLOOKUP($A1099,'2021_NQC_List-11_13'!$A$2:$T$1532,5,FALSE),0)</f>
        <v>0</v>
      </c>
      <c r="O1099">
        <f>IF($K1099="NQC",VLOOKUP($A1099,'2021_NQC_List-11_13'!$A$2:$T$1532,6,FALSE),0)</f>
        <v>0</v>
      </c>
      <c r="P1099">
        <f>IF($K1099="NQC",VLOOKUP($A1099,'2021_NQC_List-11_13'!$A$2:$T$1532,7,FALSE),0)</f>
        <v>0</v>
      </c>
      <c r="Q1099">
        <f>IF($K1099="NQC",VLOOKUP($A1099,'2021_NQC_List-11_13'!$A$2:$T$1532,8,FALSE),0)</f>
        <v>0</v>
      </c>
      <c r="R1099">
        <f>IF($K1099="NQC",VLOOKUP($A1099,'2021_NQC_List-11_13'!$A$2:$T$1532,9,FALSE),0)</f>
        <v>0</v>
      </c>
      <c r="S1099">
        <f>IF($K1099="NQC",VLOOKUP($A1099,'2021_NQC_List-11_13'!$A$2:$T$1532,10,FALSE),0)</f>
        <v>0</v>
      </c>
      <c r="T1099">
        <f>IF($K1099="NQC",VLOOKUP($A1099,'2021_NQC_List-11_13'!$A$2:$T$1532,11,FALSE),0)</f>
        <v>0</v>
      </c>
      <c r="U1099">
        <f>IF($K1099="NQC",VLOOKUP($A1099,'2021_NQC_List-11_13'!$A$2:$T$1532,12,FALSE),0)</f>
        <v>0</v>
      </c>
      <c r="V1099">
        <f>IF($K1099="NQC",VLOOKUP($A1099,'2021_NQC_List-11_13'!$A$2:$T$1532,13,FALSE),0)</f>
        <v>0</v>
      </c>
      <c r="W1099">
        <f>IF($K1099="NQC",VLOOKUP($A1099,'2021_NQC_List-11_13'!$A$2:$T$1532,14,FALSE),0)</f>
        <v>0</v>
      </c>
      <c r="X1099">
        <f>IF($K1099="NQC",VLOOKUP($A1099,'2021_NQC_List-11_13'!$A$2:$T$1532,15,FALSE),0)</f>
        <v>0</v>
      </c>
      <c r="Y1099" t="str">
        <f t="shared" si="35"/>
        <v>Non-Hydro</v>
      </c>
      <c r="Z1099" t="s">
        <v>4361</v>
      </c>
      <c r="AA1099" t="s">
        <v>4341</v>
      </c>
    </row>
    <row r="1100" spans="1:27" x14ac:dyDescent="0.3">
      <c r="A1100" t="str">
        <f>'OASIS-11_26'!E1145</f>
        <v>WNDSTR_2_WIND</v>
      </c>
      <c r="B1100" t="str">
        <f>'OASIS-11_26'!G1145</f>
        <v>Windstar</v>
      </c>
      <c r="C1100" t="str">
        <f>VLOOKUP($A1100,'OASIS-11_26'!$E$2:$R$1556,2,FALSE)</f>
        <v>GEN</v>
      </c>
      <c r="D1100" s="1">
        <f>VLOOKUP($A1100,'OASIS-11_26'!$E$2:$R$1556,11,FALSE)</f>
        <v>40936</v>
      </c>
      <c r="E1100" s="3">
        <f t="shared" si="34"/>
        <v>2012</v>
      </c>
      <c r="F1100" t="str">
        <f>VLOOKUP($A1100,'OASIS-11_26'!$E$2:$R$1556,9,FALSE)</f>
        <v>WIND</v>
      </c>
      <c r="G1100" t="str">
        <f>VLOOKUP($A1100,'OASIS-11_26'!$E$2:$R$1556,8,FALSE)</f>
        <v>WIND</v>
      </c>
      <c r="H1100">
        <f>VLOOKUP($A1100,'OASIS-11_26'!$E$2:$R$1556,4,FALSE)</f>
        <v>120</v>
      </c>
      <c r="I1100">
        <f>VLOOKUP($A1100,'OASIS-11_26'!$E$2:$R$1556,5,FALSE)</f>
        <v>0</v>
      </c>
      <c r="J1100" t="str">
        <f>VLOOKUP($A1100,'OASIS-11_26'!$E$2:$R$1556,6,FALSE)</f>
        <v>SCE</v>
      </c>
      <c r="K1100" t="str">
        <f>IF(ISERROR(VLOOKUP($A1100,'2021_NQC_List-11_13'!$A$2:$T$1532,4,FALSE)),"","NQC")</f>
        <v>NQC</v>
      </c>
      <c r="L1100" s="3" t="str">
        <f>IF(ISERROR(VLOOKUP($A1100,'2021_NQC_List-11_13'!$A$2:$T$1532,4,FALSE)),"",VLOOKUP($A1100,'2021_NQC_List-11_13'!$A$2:$T$1532,18,FALSE))</f>
        <v>FC</v>
      </c>
      <c r="M1100">
        <f>IF($K1100="NQC",VLOOKUP($A1100,'2021_NQC_List-11_13'!$A$2:$T$1532,4,FALSE),0)</f>
        <v>16.8</v>
      </c>
      <c r="N1100">
        <f>IF($K1100="NQC",VLOOKUP($A1100,'2021_NQC_List-11_13'!$A$2:$T$1532,5,FALSE),0)</f>
        <v>14.4</v>
      </c>
      <c r="O1100">
        <f>IF($K1100="NQC",VLOOKUP($A1100,'2021_NQC_List-11_13'!$A$2:$T$1532,6,FALSE),0)</f>
        <v>33.6</v>
      </c>
      <c r="P1100">
        <f>IF($K1100="NQC",VLOOKUP($A1100,'2021_NQC_List-11_13'!$A$2:$T$1532,7,FALSE),0)</f>
        <v>30</v>
      </c>
      <c r="Q1100">
        <f>IF($K1100="NQC",VLOOKUP($A1100,'2021_NQC_List-11_13'!$A$2:$T$1532,8,FALSE),0)</f>
        <v>30</v>
      </c>
      <c r="R1100">
        <f>IF($K1100="NQC",VLOOKUP($A1100,'2021_NQC_List-11_13'!$A$2:$T$1532,9,FALSE),0)</f>
        <v>39.6</v>
      </c>
      <c r="S1100">
        <f>IF($K1100="NQC",VLOOKUP($A1100,'2021_NQC_List-11_13'!$A$2:$T$1532,10,FALSE),0)</f>
        <v>27.6</v>
      </c>
      <c r="T1100">
        <f>IF($K1100="NQC",VLOOKUP($A1100,'2021_NQC_List-11_13'!$A$2:$T$1532,11,FALSE),0)</f>
        <v>25.2</v>
      </c>
      <c r="U1100">
        <f>IF($K1100="NQC",VLOOKUP($A1100,'2021_NQC_List-11_13'!$A$2:$T$1532,12,FALSE),0)</f>
        <v>18</v>
      </c>
      <c r="V1100">
        <f>IF($K1100="NQC",VLOOKUP($A1100,'2021_NQC_List-11_13'!$A$2:$T$1532,13,FALSE),0)</f>
        <v>9.6</v>
      </c>
      <c r="W1100">
        <f>IF($K1100="NQC",VLOOKUP($A1100,'2021_NQC_List-11_13'!$A$2:$T$1532,14,FALSE),0)</f>
        <v>14.4</v>
      </c>
      <c r="X1100">
        <f>IF($K1100="NQC",VLOOKUP($A1100,'2021_NQC_List-11_13'!$A$2:$T$1532,15,FALSE),0)</f>
        <v>15.6</v>
      </c>
      <c r="Y1100" t="str">
        <f t="shared" si="35"/>
        <v>Non-Hydro</v>
      </c>
      <c r="AA1100" t="s">
        <v>4341</v>
      </c>
    </row>
    <row r="1101" spans="1:27" x14ac:dyDescent="0.3">
      <c r="A1101" t="str">
        <f>'OASIS-11_26'!E1146</f>
        <v>GEYS18_7_UNIT18</v>
      </c>
      <c r="B1101" t="str">
        <f>'OASIS-11_26'!G1146</f>
        <v>GEYSERS UNIT 18 (HEALDSBURG)</v>
      </c>
      <c r="C1101" t="str">
        <f>VLOOKUP($A1101,'OASIS-11_26'!$E$2:$R$1556,2,FALSE)</f>
        <v>GEN</v>
      </c>
      <c r="D1101" s="1">
        <f>VLOOKUP($A1101,'OASIS-11_26'!$E$2:$R$1556,11,FALSE)</f>
        <v>30317</v>
      </c>
      <c r="E1101" s="3">
        <f t="shared" si="34"/>
        <v>1983</v>
      </c>
      <c r="F1101" t="str">
        <f>VLOOKUP($A1101,'OASIS-11_26'!$E$2:$R$1556,9,FALSE)</f>
        <v>GEOTHERMAL</v>
      </c>
      <c r="G1101" t="str">
        <f>VLOOKUP($A1101,'OASIS-11_26'!$E$2:$R$1556,8,FALSE)</f>
        <v>STEAM</v>
      </c>
      <c r="H1101">
        <f>VLOOKUP($A1101,'OASIS-11_26'!$E$2:$R$1556,4,FALSE)</f>
        <v>72</v>
      </c>
      <c r="I1101">
        <f>VLOOKUP($A1101,'OASIS-11_26'!$E$2:$R$1556,5,FALSE)</f>
        <v>119.9</v>
      </c>
      <c r="J1101" t="str">
        <f>VLOOKUP($A1101,'OASIS-11_26'!$E$2:$R$1556,6,FALSE)</f>
        <v>PGAE</v>
      </c>
      <c r="K1101" t="str">
        <f>IF(ISERROR(VLOOKUP($A1101,'2021_NQC_List-11_13'!$A$2:$T$1532,4,FALSE)),"","NQC")</f>
        <v>NQC</v>
      </c>
      <c r="L1101" s="3" t="str">
        <f>IF(ISERROR(VLOOKUP($A1101,'2021_NQC_List-11_13'!$A$2:$T$1532,4,FALSE)),"",VLOOKUP($A1101,'2021_NQC_List-11_13'!$A$2:$T$1532,18,FALSE))</f>
        <v>FC</v>
      </c>
      <c r="M1101">
        <f>IF($K1101="NQC",VLOOKUP($A1101,'2021_NQC_List-11_13'!$A$2:$T$1532,4,FALSE),0)</f>
        <v>45</v>
      </c>
      <c r="N1101">
        <f>IF($K1101="NQC",VLOOKUP($A1101,'2021_NQC_List-11_13'!$A$2:$T$1532,5,FALSE),0)</f>
        <v>45</v>
      </c>
      <c r="O1101">
        <f>IF($K1101="NQC",VLOOKUP($A1101,'2021_NQC_List-11_13'!$A$2:$T$1532,6,FALSE),0)</f>
        <v>45</v>
      </c>
      <c r="P1101">
        <f>IF($K1101="NQC",VLOOKUP($A1101,'2021_NQC_List-11_13'!$A$2:$T$1532,7,FALSE),0)</f>
        <v>45</v>
      </c>
      <c r="Q1101">
        <f>IF($K1101="NQC",VLOOKUP($A1101,'2021_NQC_List-11_13'!$A$2:$T$1532,8,FALSE),0)</f>
        <v>45</v>
      </c>
      <c r="R1101">
        <f>IF($K1101="NQC",VLOOKUP($A1101,'2021_NQC_List-11_13'!$A$2:$T$1532,9,FALSE),0)</f>
        <v>45</v>
      </c>
      <c r="S1101">
        <f>IF($K1101="NQC",VLOOKUP($A1101,'2021_NQC_List-11_13'!$A$2:$T$1532,10,FALSE),0)</f>
        <v>45</v>
      </c>
      <c r="T1101">
        <f>IF($K1101="NQC",VLOOKUP($A1101,'2021_NQC_List-11_13'!$A$2:$T$1532,11,FALSE),0)</f>
        <v>45</v>
      </c>
      <c r="U1101">
        <f>IF($K1101="NQC",VLOOKUP($A1101,'2021_NQC_List-11_13'!$A$2:$T$1532,12,FALSE),0)</f>
        <v>45</v>
      </c>
      <c r="V1101">
        <f>IF($K1101="NQC",VLOOKUP($A1101,'2021_NQC_List-11_13'!$A$2:$T$1532,13,FALSE),0)</f>
        <v>45</v>
      </c>
      <c r="W1101">
        <f>IF($K1101="NQC",VLOOKUP($A1101,'2021_NQC_List-11_13'!$A$2:$T$1532,14,FALSE),0)</f>
        <v>45</v>
      </c>
      <c r="X1101">
        <f>IF($K1101="NQC",VLOOKUP($A1101,'2021_NQC_List-11_13'!$A$2:$T$1532,15,FALSE),0)</f>
        <v>45</v>
      </c>
      <c r="Y1101" t="str">
        <f t="shared" si="35"/>
        <v>Non-Hydro</v>
      </c>
      <c r="AA1101" t="s">
        <v>4341</v>
      </c>
    </row>
    <row r="1102" spans="1:27" x14ac:dyDescent="0.3">
      <c r="A1102" t="str">
        <f>'OASIS-11_26'!E1147</f>
        <v>MCARTH_6_FRIVRB</v>
      </c>
      <c r="B1102" t="str">
        <f>'OASIS-11_26'!G1147</f>
        <v>Fall River Mills Project B</v>
      </c>
      <c r="C1102" t="str">
        <f>VLOOKUP($A1102,'OASIS-11_26'!$E$2:$R$1556,2,FALSE)</f>
        <v>GEN</v>
      </c>
      <c r="D1102" s="1">
        <f>VLOOKUP($A1102,'OASIS-11_26'!$E$2:$R$1556,11,FALSE)</f>
        <v>41703</v>
      </c>
      <c r="E1102" s="3">
        <f t="shared" si="34"/>
        <v>2014</v>
      </c>
      <c r="F1102" t="str">
        <f>VLOOKUP($A1102,'OASIS-11_26'!$E$2:$R$1556,9,FALSE)</f>
        <v>SUN</v>
      </c>
      <c r="G1102" t="str">
        <f>VLOOKUP($A1102,'OASIS-11_26'!$E$2:$R$1556,8,FALSE)</f>
        <v>PHOTO VOLTAIC</v>
      </c>
      <c r="H1102">
        <f>VLOOKUP($A1102,'OASIS-11_26'!$E$2:$R$1556,4,FALSE)</f>
        <v>1.5</v>
      </c>
      <c r="I1102">
        <f>VLOOKUP($A1102,'OASIS-11_26'!$E$2:$R$1556,5,FALSE)</f>
        <v>1.5</v>
      </c>
      <c r="J1102" t="str">
        <f>VLOOKUP($A1102,'OASIS-11_26'!$E$2:$R$1556,6,FALSE)</f>
        <v>PGAE</v>
      </c>
      <c r="K1102" t="str">
        <f>IF(ISERROR(VLOOKUP($A1102,'2021_NQC_List-11_13'!$A$2:$T$1532,4,FALSE)),"","NQC")</f>
        <v>NQC</v>
      </c>
      <c r="L1102" s="3" t="str">
        <f>IF(ISERROR(VLOOKUP($A1102,'2021_NQC_List-11_13'!$A$2:$T$1532,4,FALSE)),"",VLOOKUP($A1102,'2021_NQC_List-11_13'!$A$2:$T$1532,18,FALSE))</f>
        <v>ID</v>
      </c>
      <c r="M1102">
        <f>IF($K1102="NQC",VLOOKUP($A1102,'2021_NQC_List-11_13'!$A$2:$T$1532,4,FALSE),0)</f>
        <v>0.06</v>
      </c>
      <c r="N1102">
        <f>IF($K1102="NQC",VLOOKUP($A1102,'2021_NQC_List-11_13'!$A$2:$T$1532,5,FALSE),0)</f>
        <v>0.05</v>
      </c>
      <c r="O1102">
        <f>IF($K1102="NQC",VLOOKUP($A1102,'2021_NQC_List-11_13'!$A$2:$T$1532,6,FALSE),0)</f>
        <v>0.27</v>
      </c>
      <c r="P1102">
        <f>IF($K1102="NQC",VLOOKUP($A1102,'2021_NQC_List-11_13'!$A$2:$T$1532,7,FALSE),0)</f>
        <v>0.23</v>
      </c>
      <c r="Q1102">
        <f>IF($K1102="NQC",VLOOKUP($A1102,'2021_NQC_List-11_13'!$A$2:$T$1532,8,FALSE),0)</f>
        <v>0.24</v>
      </c>
      <c r="R1102">
        <f>IF($K1102="NQC",VLOOKUP($A1102,'2021_NQC_List-11_13'!$A$2:$T$1532,9,FALSE),0)</f>
        <v>0.47</v>
      </c>
      <c r="S1102">
        <f>IF($K1102="NQC",VLOOKUP($A1102,'2021_NQC_List-11_13'!$A$2:$T$1532,10,FALSE),0)</f>
        <v>0.59</v>
      </c>
      <c r="T1102">
        <f>IF($K1102="NQC",VLOOKUP($A1102,'2021_NQC_List-11_13'!$A$2:$T$1532,11,FALSE),0)</f>
        <v>0.41</v>
      </c>
      <c r="U1102">
        <f>IF($K1102="NQC",VLOOKUP($A1102,'2021_NQC_List-11_13'!$A$2:$T$1532,12,FALSE),0)</f>
        <v>0.21</v>
      </c>
      <c r="V1102">
        <f>IF($K1102="NQC",VLOOKUP($A1102,'2021_NQC_List-11_13'!$A$2:$T$1532,13,FALSE),0)</f>
        <v>0.03</v>
      </c>
      <c r="W1102">
        <f>IF($K1102="NQC",VLOOKUP($A1102,'2021_NQC_List-11_13'!$A$2:$T$1532,14,FALSE),0)</f>
        <v>0.03</v>
      </c>
      <c r="X1102">
        <f>IF($K1102="NQC",VLOOKUP($A1102,'2021_NQC_List-11_13'!$A$2:$T$1532,15,FALSE),0)</f>
        <v>0</v>
      </c>
      <c r="Y1102" t="str">
        <f t="shared" si="35"/>
        <v>Non-Hydro</v>
      </c>
      <c r="AA1102" t="s">
        <v>4341</v>
      </c>
    </row>
    <row r="1103" spans="1:27" x14ac:dyDescent="0.3">
      <c r="A1103" t="str">
        <f>'OASIS-11_26'!E1148</f>
        <v>COLTON_6_AGUAM1</v>
      </c>
      <c r="B1103" t="str">
        <f>'OASIS-11_26'!G1148</f>
        <v>AGUA MANSA UNIT 1 (CITY OF COLTON)</v>
      </c>
      <c r="C1103" t="str">
        <f>VLOOKUP($A1103,'OASIS-11_26'!$E$2:$R$1556,2,FALSE)</f>
        <v>GEN</v>
      </c>
      <c r="D1103" s="1">
        <f>VLOOKUP($A1103,'OASIS-11_26'!$E$2:$R$1556,11,FALSE)</f>
        <v>37799</v>
      </c>
      <c r="E1103" s="3">
        <f t="shared" si="34"/>
        <v>2003</v>
      </c>
      <c r="F1103" t="str">
        <f>VLOOKUP($A1103,'OASIS-11_26'!$E$2:$R$1556,9,FALSE)</f>
        <v>NATURAL GAS</v>
      </c>
      <c r="G1103" t="str">
        <f>VLOOKUP($A1103,'OASIS-11_26'!$E$2:$R$1556,8,FALSE)</f>
        <v>COMBUSTION TURBINE</v>
      </c>
      <c r="H1103">
        <f>VLOOKUP($A1103,'OASIS-11_26'!$E$2:$R$1556,4,FALSE)</f>
        <v>43</v>
      </c>
      <c r="I1103">
        <f>VLOOKUP($A1103,'OASIS-11_26'!$E$2:$R$1556,5,FALSE)</f>
        <v>45.5</v>
      </c>
      <c r="J1103" t="str">
        <f>VLOOKUP($A1103,'OASIS-11_26'!$E$2:$R$1556,6,FALSE)</f>
        <v>SCE</v>
      </c>
      <c r="K1103" t="str">
        <f>IF(ISERROR(VLOOKUP($A1103,'2021_NQC_List-11_13'!$A$2:$T$1532,4,FALSE)),"","NQC")</f>
        <v>NQC</v>
      </c>
      <c r="L1103" s="3" t="str">
        <f>IF(ISERROR(VLOOKUP($A1103,'2021_NQC_List-11_13'!$A$2:$T$1532,4,FALSE)),"",VLOOKUP($A1103,'2021_NQC_List-11_13'!$A$2:$T$1532,18,FALSE))</f>
        <v>FC</v>
      </c>
      <c r="M1103">
        <f>IF($K1103="NQC",VLOOKUP($A1103,'2021_NQC_List-11_13'!$A$2:$T$1532,4,FALSE),0)</f>
        <v>43</v>
      </c>
      <c r="N1103">
        <f>IF($K1103="NQC",VLOOKUP($A1103,'2021_NQC_List-11_13'!$A$2:$T$1532,5,FALSE),0)</f>
        <v>43</v>
      </c>
      <c r="O1103">
        <f>IF($K1103="NQC",VLOOKUP($A1103,'2021_NQC_List-11_13'!$A$2:$T$1532,6,FALSE),0)</f>
        <v>43</v>
      </c>
      <c r="P1103">
        <f>IF($K1103="NQC",VLOOKUP($A1103,'2021_NQC_List-11_13'!$A$2:$T$1532,7,FALSE),0)</f>
        <v>43</v>
      </c>
      <c r="Q1103">
        <f>IF($K1103="NQC",VLOOKUP($A1103,'2021_NQC_List-11_13'!$A$2:$T$1532,8,FALSE),0)</f>
        <v>43</v>
      </c>
      <c r="R1103">
        <f>IF($K1103="NQC",VLOOKUP($A1103,'2021_NQC_List-11_13'!$A$2:$T$1532,9,FALSE),0)</f>
        <v>43</v>
      </c>
      <c r="S1103">
        <f>IF($K1103="NQC",VLOOKUP($A1103,'2021_NQC_List-11_13'!$A$2:$T$1532,10,FALSE),0)</f>
        <v>43</v>
      </c>
      <c r="T1103">
        <f>IF($K1103="NQC",VLOOKUP($A1103,'2021_NQC_List-11_13'!$A$2:$T$1532,11,FALSE),0)</f>
        <v>43</v>
      </c>
      <c r="U1103">
        <f>IF($K1103="NQC",VLOOKUP($A1103,'2021_NQC_List-11_13'!$A$2:$T$1532,12,FALSE),0)</f>
        <v>43</v>
      </c>
      <c r="V1103">
        <f>IF($K1103="NQC",VLOOKUP($A1103,'2021_NQC_List-11_13'!$A$2:$T$1532,13,FALSE),0)</f>
        <v>43</v>
      </c>
      <c r="W1103">
        <f>IF($K1103="NQC",VLOOKUP($A1103,'2021_NQC_List-11_13'!$A$2:$T$1532,14,FALSE),0)</f>
        <v>43</v>
      </c>
      <c r="X1103">
        <f>IF($K1103="NQC",VLOOKUP($A1103,'2021_NQC_List-11_13'!$A$2:$T$1532,15,FALSE),0)</f>
        <v>43</v>
      </c>
      <c r="Y1103" t="str">
        <f t="shared" si="35"/>
        <v>Non-Hydro</v>
      </c>
      <c r="AA1103" t="s">
        <v>4341</v>
      </c>
    </row>
    <row r="1104" spans="1:27" x14ac:dyDescent="0.3">
      <c r="A1104" t="str">
        <f>'OASIS-11_26'!E1150</f>
        <v>GARNET_1_SOLAR2</v>
      </c>
      <c r="B1104" t="str">
        <f>'OASIS-11_26'!G1150</f>
        <v>Garnet Solar Power Generation Station 1</v>
      </c>
      <c r="C1104" t="str">
        <f>VLOOKUP($A1104,'OASIS-11_26'!$E$2:$R$1556,2,FALSE)</f>
        <v>GEN</v>
      </c>
      <c r="D1104" s="1">
        <f>VLOOKUP($A1104,'OASIS-11_26'!$E$2:$R$1556,11,FALSE)</f>
        <v>41996</v>
      </c>
      <c r="E1104" s="3">
        <f t="shared" si="34"/>
        <v>2014</v>
      </c>
      <c r="F1104" t="str">
        <f>VLOOKUP($A1104,'OASIS-11_26'!$E$2:$R$1556,9,FALSE)</f>
        <v>SUN</v>
      </c>
      <c r="G1104" t="str">
        <f>VLOOKUP($A1104,'OASIS-11_26'!$E$2:$R$1556,8,FALSE)</f>
        <v>PHOTO VOLTAIC</v>
      </c>
      <c r="H1104">
        <f>VLOOKUP($A1104,'OASIS-11_26'!$E$2:$R$1556,4,FALSE)</f>
        <v>4</v>
      </c>
      <c r="I1104">
        <f>VLOOKUP($A1104,'OASIS-11_26'!$E$2:$R$1556,5,FALSE)</f>
        <v>4</v>
      </c>
      <c r="J1104" t="str">
        <f>VLOOKUP($A1104,'OASIS-11_26'!$E$2:$R$1556,6,FALSE)</f>
        <v>SCE</v>
      </c>
      <c r="K1104" t="str">
        <f>IF(ISERROR(VLOOKUP($A1104,'2021_NQC_List-11_13'!$A$2:$T$1532,4,FALSE)),"","NQC")</f>
        <v>NQC</v>
      </c>
      <c r="L1104" s="3" t="str">
        <f>IF(ISERROR(VLOOKUP($A1104,'2021_NQC_List-11_13'!$A$2:$T$1532,4,FALSE)),"",VLOOKUP($A1104,'2021_NQC_List-11_13'!$A$2:$T$1532,18,FALSE))</f>
        <v>ID</v>
      </c>
      <c r="M1104">
        <f>IF($K1104="NQC",VLOOKUP($A1104,'2021_NQC_List-11_13'!$A$2:$T$1532,4,FALSE),0)</f>
        <v>0.16</v>
      </c>
      <c r="N1104">
        <f>IF($K1104="NQC",VLOOKUP($A1104,'2021_NQC_List-11_13'!$A$2:$T$1532,5,FALSE),0)</f>
        <v>0.12</v>
      </c>
      <c r="O1104">
        <f>IF($K1104="NQC",VLOOKUP($A1104,'2021_NQC_List-11_13'!$A$2:$T$1532,6,FALSE),0)</f>
        <v>0.72</v>
      </c>
      <c r="P1104">
        <f>IF($K1104="NQC",VLOOKUP($A1104,'2021_NQC_List-11_13'!$A$2:$T$1532,7,FALSE),0)</f>
        <v>0.6</v>
      </c>
      <c r="Q1104">
        <f>IF($K1104="NQC",VLOOKUP($A1104,'2021_NQC_List-11_13'!$A$2:$T$1532,8,FALSE),0)</f>
        <v>0.64</v>
      </c>
      <c r="R1104">
        <f>IF($K1104="NQC",VLOOKUP($A1104,'2021_NQC_List-11_13'!$A$2:$T$1532,9,FALSE),0)</f>
        <v>1.24</v>
      </c>
      <c r="S1104">
        <f>IF($K1104="NQC",VLOOKUP($A1104,'2021_NQC_List-11_13'!$A$2:$T$1532,10,FALSE),0)</f>
        <v>1.56</v>
      </c>
      <c r="T1104">
        <f>IF($K1104="NQC",VLOOKUP($A1104,'2021_NQC_List-11_13'!$A$2:$T$1532,11,FALSE),0)</f>
        <v>1.08</v>
      </c>
      <c r="U1104">
        <f>IF($K1104="NQC",VLOOKUP($A1104,'2021_NQC_List-11_13'!$A$2:$T$1532,12,FALSE),0)</f>
        <v>0.56000000000000005</v>
      </c>
      <c r="V1104">
        <f>IF($K1104="NQC",VLOOKUP($A1104,'2021_NQC_List-11_13'!$A$2:$T$1532,13,FALSE),0)</f>
        <v>0.08</v>
      </c>
      <c r="W1104">
        <f>IF($K1104="NQC",VLOOKUP($A1104,'2021_NQC_List-11_13'!$A$2:$T$1532,14,FALSE),0)</f>
        <v>0.08</v>
      </c>
      <c r="X1104">
        <f>IF($K1104="NQC",VLOOKUP($A1104,'2021_NQC_List-11_13'!$A$2:$T$1532,15,FALSE),0)</f>
        <v>0</v>
      </c>
      <c r="Y1104" t="str">
        <f t="shared" si="35"/>
        <v>Non-Hydro</v>
      </c>
      <c r="AA1104" t="s">
        <v>4341</v>
      </c>
    </row>
    <row r="1105" spans="1:27" x14ac:dyDescent="0.3">
      <c r="A1105" t="str">
        <f>'OASIS-11_26'!E1151</f>
        <v>JAWBNE_2_NSRWND</v>
      </c>
      <c r="B1105" t="str">
        <f>'OASIS-11_26'!G1151</f>
        <v>North Sky River Wind Project</v>
      </c>
      <c r="C1105" t="str">
        <f>VLOOKUP($A1105,'OASIS-11_26'!$E$2:$R$1556,2,FALSE)</f>
        <v>GEN</v>
      </c>
      <c r="D1105" s="1">
        <f>VLOOKUP($A1105,'OASIS-11_26'!$E$2:$R$1556,11,FALSE)</f>
        <v>41251</v>
      </c>
      <c r="E1105" s="3">
        <f t="shared" si="34"/>
        <v>2012</v>
      </c>
      <c r="F1105" t="str">
        <f>VLOOKUP($A1105,'OASIS-11_26'!$E$2:$R$1556,9,FALSE)</f>
        <v>WIND</v>
      </c>
      <c r="G1105" t="str">
        <f>VLOOKUP($A1105,'OASIS-11_26'!$E$2:$R$1556,8,FALSE)</f>
        <v>WIND</v>
      </c>
      <c r="H1105">
        <f>VLOOKUP($A1105,'OASIS-11_26'!$E$2:$R$1556,4,FALSE)</f>
        <v>160</v>
      </c>
      <c r="I1105">
        <f>VLOOKUP($A1105,'OASIS-11_26'!$E$2:$R$1556,5,FALSE)</f>
        <v>162</v>
      </c>
      <c r="J1105" t="str">
        <f>VLOOKUP($A1105,'OASIS-11_26'!$E$2:$R$1556,6,FALSE)</f>
        <v>SCE</v>
      </c>
      <c r="K1105" t="str">
        <f>IF(ISERROR(VLOOKUP($A1105,'2021_NQC_List-11_13'!$A$2:$T$1532,4,FALSE)),"","NQC")</f>
        <v>NQC</v>
      </c>
      <c r="L1105" s="3" t="str">
        <f>IF(ISERROR(VLOOKUP($A1105,'2021_NQC_List-11_13'!$A$2:$T$1532,4,FALSE)),"",VLOOKUP($A1105,'2021_NQC_List-11_13'!$A$2:$T$1532,18,FALSE))</f>
        <v>FC</v>
      </c>
      <c r="M1105">
        <f>IF($K1105="NQC",VLOOKUP($A1105,'2021_NQC_List-11_13'!$A$2:$T$1532,4,FALSE),0)</f>
        <v>22.4</v>
      </c>
      <c r="N1105">
        <f>IF($K1105="NQC",VLOOKUP($A1105,'2021_NQC_List-11_13'!$A$2:$T$1532,5,FALSE),0)</f>
        <v>19.2</v>
      </c>
      <c r="O1105">
        <f>IF($K1105="NQC",VLOOKUP($A1105,'2021_NQC_List-11_13'!$A$2:$T$1532,6,FALSE),0)</f>
        <v>44.8</v>
      </c>
      <c r="P1105">
        <f>IF($K1105="NQC",VLOOKUP($A1105,'2021_NQC_List-11_13'!$A$2:$T$1532,7,FALSE),0)</f>
        <v>40</v>
      </c>
      <c r="Q1105">
        <f>IF($K1105="NQC",VLOOKUP($A1105,'2021_NQC_List-11_13'!$A$2:$T$1532,8,FALSE),0)</f>
        <v>40</v>
      </c>
      <c r="R1105">
        <f>IF($K1105="NQC",VLOOKUP($A1105,'2021_NQC_List-11_13'!$A$2:$T$1532,9,FALSE),0)</f>
        <v>52.8</v>
      </c>
      <c r="S1105">
        <f>IF($K1105="NQC",VLOOKUP($A1105,'2021_NQC_List-11_13'!$A$2:$T$1532,10,FALSE),0)</f>
        <v>36.799999999999997</v>
      </c>
      <c r="T1105">
        <f>IF($K1105="NQC",VLOOKUP($A1105,'2021_NQC_List-11_13'!$A$2:$T$1532,11,FALSE),0)</f>
        <v>33.6</v>
      </c>
      <c r="U1105">
        <f>IF($K1105="NQC",VLOOKUP($A1105,'2021_NQC_List-11_13'!$A$2:$T$1532,12,FALSE),0)</f>
        <v>24</v>
      </c>
      <c r="V1105">
        <f>IF($K1105="NQC",VLOOKUP($A1105,'2021_NQC_List-11_13'!$A$2:$T$1532,13,FALSE),0)</f>
        <v>12.8</v>
      </c>
      <c r="W1105">
        <f>IF($K1105="NQC",VLOOKUP($A1105,'2021_NQC_List-11_13'!$A$2:$T$1532,14,FALSE),0)</f>
        <v>19.2</v>
      </c>
      <c r="X1105">
        <f>IF($K1105="NQC",VLOOKUP($A1105,'2021_NQC_List-11_13'!$A$2:$T$1532,15,FALSE),0)</f>
        <v>20.8</v>
      </c>
      <c r="Y1105" t="str">
        <f t="shared" si="35"/>
        <v>Non-Hydro</v>
      </c>
      <c r="AA1105" t="s">
        <v>4341</v>
      </c>
    </row>
    <row r="1106" spans="1:27" x14ac:dyDescent="0.3">
      <c r="A1106" t="str">
        <f>'OASIS-11_26'!E1152</f>
        <v>DSRTSL_2_SOLAR1</v>
      </c>
      <c r="B1106" t="str">
        <f>'OASIS-11_26'!G1152</f>
        <v>Desert Stateline</v>
      </c>
      <c r="C1106" t="str">
        <f>VLOOKUP($A1106,'OASIS-11_26'!$E$2:$R$1556,2,FALSE)</f>
        <v>GEN</v>
      </c>
      <c r="D1106" s="1">
        <f>VLOOKUP($A1106,'OASIS-11_26'!$E$2:$R$1556,11,FALSE)</f>
        <v>42612</v>
      </c>
      <c r="E1106" s="3">
        <f t="shared" si="34"/>
        <v>2016</v>
      </c>
      <c r="F1106" t="str">
        <f>VLOOKUP($A1106,'OASIS-11_26'!$E$2:$R$1556,9,FALSE)</f>
        <v>SUN</v>
      </c>
      <c r="G1106" t="str">
        <f>VLOOKUP($A1106,'OASIS-11_26'!$E$2:$R$1556,8,FALSE)</f>
        <v>PHOTO VOLTAIC</v>
      </c>
      <c r="H1106">
        <f>VLOOKUP($A1106,'OASIS-11_26'!$E$2:$R$1556,4,FALSE)</f>
        <v>296.19</v>
      </c>
      <c r="I1106">
        <f>VLOOKUP($A1106,'OASIS-11_26'!$E$2:$R$1556,5,FALSE)</f>
        <v>0</v>
      </c>
      <c r="J1106" t="str">
        <f>VLOOKUP($A1106,'OASIS-11_26'!$E$2:$R$1556,6,FALSE)</f>
        <v>SCE</v>
      </c>
      <c r="K1106" t="str">
        <f>IF(ISERROR(VLOOKUP($A1106,'2021_NQC_List-11_13'!$A$2:$T$1532,4,FALSE)),"","NQC")</f>
        <v>NQC</v>
      </c>
      <c r="L1106" s="3" t="str">
        <f>IF(ISERROR(VLOOKUP($A1106,'2021_NQC_List-11_13'!$A$2:$T$1532,4,FALSE)),"",VLOOKUP($A1106,'2021_NQC_List-11_13'!$A$2:$T$1532,18,FALSE))</f>
        <v>FC</v>
      </c>
      <c r="M1106">
        <f>IF($K1106="NQC",VLOOKUP($A1106,'2021_NQC_List-11_13'!$A$2:$T$1532,4,FALSE),0)</f>
        <v>11.85</v>
      </c>
      <c r="N1106">
        <f>IF($K1106="NQC",VLOOKUP($A1106,'2021_NQC_List-11_13'!$A$2:$T$1532,5,FALSE),0)</f>
        <v>8.89</v>
      </c>
      <c r="O1106">
        <f>IF($K1106="NQC",VLOOKUP($A1106,'2021_NQC_List-11_13'!$A$2:$T$1532,6,FALSE),0)</f>
        <v>53.31</v>
      </c>
      <c r="P1106">
        <f>IF($K1106="NQC",VLOOKUP($A1106,'2021_NQC_List-11_13'!$A$2:$T$1532,7,FALSE),0)</f>
        <v>44.43</v>
      </c>
      <c r="Q1106">
        <f>IF($K1106="NQC",VLOOKUP($A1106,'2021_NQC_List-11_13'!$A$2:$T$1532,8,FALSE),0)</f>
        <v>47.39</v>
      </c>
      <c r="R1106">
        <f>IF($K1106="NQC",VLOOKUP($A1106,'2021_NQC_List-11_13'!$A$2:$T$1532,9,FALSE),0)</f>
        <v>91.82</v>
      </c>
      <c r="S1106">
        <f>IF($K1106="NQC",VLOOKUP($A1106,'2021_NQC_List-11_13'!$A$2:$T$1532,10,FALSE),0)</f>
        <v>115.51</v>
      </c>
      <c r="T1106">
        <f>IF($K1106="NQC",VLOOKUP($A1106,'2021_NQC_List-11_13'!$A$2:$T$1532,11,FALSE),0)</f>
        <v>79.97</v>
      </c>
      <c r="U1106">
        <f>IF($K1106="NQC",VLOOKUP($A1106,'2021_NQC_List-11_13'!$A$2:$T$1532,12,FALSE),0)</f>
        <v>41.47</v>
      </c>
      <c r="V1106">
        <f>IF($K1106="NQC",VLOOKUP($A1106,'2021_NQC_List-11_13'!$A$2:$T$1532,13,FALSE),0)</f>
        <v>5.92</v>
      </c>
      <c r="W1106">
        <f>IF($K1106="NQC",VLOOKUP($A1106,'2021_NQC_List-11_13'!$A$2:$T$1532,14,FALSE),0)</f>
        <v>5.92</v>
      </c>
      <c r="X1106">
        <f>IF($K1106="NQC",VLOOKUP($A1106,'2021_NQC_List-11_13'!$A$2:$T$1532,15,FALSE),0)</f>
        <v>0</v>
      </c>
      <c r="Y1106" t="str">
        <f t="shared" si="35"/>
        <v>Non-Hydro</v>
      </c>
      <c r="AA1106" t="s">
        <v>4341</v>
      </c>
    </row>
    <row r="1107" spans="1:27" x14ac:dyDescent="0.3">
      <c r="A1107" t="str">
        <f>'OASIS-11_26'!E1153</f>
        <v>MENBIO_6_RENEW1</v>
      </c>
      <c r="B1107" t="str">
        <f>'OASIS-11_26'!G1153</f>
        <v>CalRENEW - 1(A)</v>
      </c>
      <c r="C1107" t="str">
        <f>VLOOKUP($A1107,'OASIS-11_26'!$E$2:$R$1556,2,FALSE)</f>
        <v>GEN</v>
      </c>
      <c r="D1107" s="1">
        <f>VLOOKUP($A1107,'OASIS-11_26'!$E$2:$R$1556,11,FALSE)</f>
        <v>40298</v>
      </c>
      <c r="E1107" s="3">
        <f t="shared" si="34"/>
        <v>2010</v>
      </c>
      <c r="F1107" t="str">
        <f>VLOOKUP($A1107,'OASIS-11_26'!$E$2:$R$1556,9,FALSE)</f>
        <v>SUN</v>
      </c>
      <c r="G1107" t="str">
        <f>VLOOKUP($A1107,'OASIS-11_26'!$E$2:$R$1556,8,FALSE)</f>
        <v>PHOTO VOLTAIC</v>
      </c>
      <c r="H1107">
        <f>VLOOKUP($A1107,'OASIS-11_26'!$E$2:$R$1556,4,FALSE)</f>
        <v>5</v>
      </c>
      <c r="I1107">
        <f>VLOOKUP($A1107,'OASIS-11_26'!$E$2:$R$1556,5,FALSE)</f>
        <v>5</v>
      </c>
      <c r="J1107" t="str">
        <f>VLOOKUP($A1107,'OASIS-11_26'!$E$2:$R$1556,6,FALSE)</f>
        <v>PGAE</v>
      </c>
      <c r="K1107" t="str">
        <f>IF(ISERROR(VLOOKUP($A1107,'2021_NQC_List-11_13'!$A$2:$T$1532,4,FALSE)),"","NQC")</f>
        <v>NQC</v>
      </c>
      <c r="L1107" s="3" t="str">
        <f>IF(ISERROR(VLOOKUP($A1107,'2021_NQC_List-11_13'!$A$2:$T$1532,4,FALSE)),"",VLOOKUP($A1107,'2021_NQC_List-11_13'!$A$2:$T$1532,18,FALSE))</f>
        <v>FC</v>
      </c>
      <c r="M1107">
        <f>IF($K1107="NQC",VLOOKUP($A1107,'2021_NQC_List-11_13'!$A$2:$T$1532,4,FALSE),0)</f>
        <v>0.2</v>
      </c>
      <c r="N1107">
        <f>IF($K1107="NQC",VLOOKUP($A1107,'2021_NQC_List-11_13'!$A$2:$T$1532,5,FALSE),0)</f>
        <v>0.15</v>
      </c>
      <c r="O1107">
        <f>IF($K1107="NQC",VLOOKUP($A1107,'2021_NQC_List-11_13'!$A$2:$T$1532,6,FALSE),0)</f>
        <v>0.9</v>
      </c>
      <c r="P1107">
        <f>IF($K1107="NQC",VLOOKUP($A1107,'2021_NQC_List-11_13'!$A$2:$T$1532,7,FALSE),0)</f>
        <v>0.75</v>
      </c>
      <c r="Q1107">
        <f>IF($K1107="NQC",VLOOKUP($A1107,'2021_NQC_List-11_13'!$A$2:$T$1532,8,FALSE),0)</f>
        <v>0.8</v>
      </c>
      <c r="R1107">
        <f>IF($K1107="NQC",VLOOKUP($A1107,'2021_NQC_List-11_13'!$A$2:$T$1532,9,FALSE),0)</f>
        <v>1.55</v>
      </c>
      <c r="S1107">
        <f>IF($K1107="NQC",VLOOKUP($A1107,'2021_NQC_List-11_13'!$A$2:$T$1532,10,FALSE),0)</f>
        <v>1.95</v>
      </c>
      <c r="T1107">
        <f>IF($K1107="NQC",VLOOKUP($A1107,'2021_NQC_List-11_13'!$A$2:$T$1532,11,FALSE),0)</f>
        <v>1.35</v>
      </c>
      <c r="U1107">
        <f>IF($K1107="NQC",VLOOKUP($A1107,'2021_NQC_List-11_13'!$A$2:$T$1532,12,FALSE),0)</f>
        <v>0.7</v>
      </c>
      <c r="V1107">
        <f>IF($K1107="NQC",VLOOKUP($A1107,'2021_NQC_List-11_13'!$A$2:$T$1532,13,FALSE),0)</f>
        <v>0.1</v>
      </c>
      <c r="W1107">
        <f>IF($K1107="NQC",VLOOKUP($A1107,'2021_NQC_List-11_13'!$A$2:$T$1532,14,FALSE),0)</f>
        <v>0.1</v>
      </c>
      <c r="X1107">
        <f>IF($K1107="NQC",VLOOKUP($A1107,'2021_NQC_List-11_13'!$A$2:$T$1532,15,FALSE),0)</f>
        <v>0</v>
      </c>
      <c r="Y1107" t="str">
        <f t="shared" si="35"/>
        <v>Non-Hydro</v>
      </c>
      <c r="AA1107" t="s">
        <v>4341</v>
      </c>
    </row>
    <row r="1108" spans="1:27" x14ac:dyDescent="0.3">
      <c r="A1108" t="str">
        <f>'OASIS-11_26'!E1154</f>
        <v>SCEC_1_PDRP146</v>
      </c>
      <c r="B1108" t="str">
        <f>'OASIS-11_26'!G1154</f>
        <v>SCEC_1_PDRP146</v>
      </c>
      <c r="C1108" t="str">
        <f>VLOOKUP($A1108,'OASIS-11_26'!$E$2:$R$1556,2,FALSE)</f>
        <v>GEN</v>
      </c>
      <c r="D1108" s="1">
        <f>VLOOKUP($A1108,'OASIS-11_26'!$E$2:$R$1556,11,FALSE)</f>
        <v>0</v>
      </c>
      <c r="E1108" s="3" t="str">
        <f t="shared" si="34"/>
        <v/>
      </c>
      <c r="F1108" t="str">
        <f>VLOOKUP($A1108,'OASIS-11_26'!$E$2:$R$1556,9,FALSE)</f>
        <v>OTHER</v>
      </c>
      <c r="G1108" t="str">
        <f>VLOOKUP($A1108,'OASIS-11_26'!$E$2:$R$1556,8,FALSE)</f>
        <v>OTHER</v>
      </c>
      <c r="H1108">
        <f>VLOOKUP($A1108,'OASIS-11_26'!$E$2:$R$1556,4,FALSE)</f>
        <v>0.99</v>
      </c>
      <c r="I1108">
        <f>VLOOKUP($A1108,'OASIS-11_26'!$E$2:$R$1556,5,FALSE)</f>
        <v>0</v>
      </c>
      <c r="J1108" t="str">
        <f>VLOOKUP($A1108,'OASIS-11_26'!$E$2:$R$1556,6,FALSE)</f>
        <v>SCE</v>
      </c>
      <c r="K1108" t="str">
        <f>IF(ISERROR(VLOOKUP($A1108,'2021_NQC_List-11_13'!$A$2:$T$1532,4,FALSE)),"","NQC")</f>
        <v/>
      </c>
      <c r="L1108" s="3" t="str">
        <f>IF(ISERROR(VLOOKUP($A1108,'2021_NQC_List-11_13'!$A$2:$T$1532,4,FALSE)),"",VLOOKUP($A1108,'2021_NQC_List-11_13'!$A$2:$T$1532,18,FALSE))</f>
        <v/>
      </c>
      <c r="M1108">
        <f>IF($K1108="NQC",VLOOKUP($A1108,'2021_NQC_List-11_13'!$A$2:$T$1532,4,FALSE),0)</f>
        <v>0</v>
      </c>
      <c r="N1108">
        <f>IF($K1108="NQC",VLOOKUP($A1108,'2021_NQC_List-11_13'!$A$2:$T$1532,5,FALSE),0)</f>
        <v>0</v>
      </c>
      <c r="O1108">
        <f>IF($K1108="NQC",VLOOKUP($A1108,'2021_NQC_List-11_13'!$A$2:$T$1532,6,FALSE),0)</f>
        <v>0</v>
      </c>
      <c r="P1108">
        <f>IF($K1108="NQC",VLOOKUP($A1108,'2021_NQC_List-11_13'!$A$2:$T$1532,7,FALSE),0)</f>
        <v>0</v>
      </c>
      <c r="Q1108">
        <f>IF($K1108="NQC",VLOOKUP($A1108,'2021_NQC_List-11_13'!$A$2:$T$1532,8,FALSE),0)</f>
        <v>0</v>
      </c>
      <c r="R1108">
        <f>IF($K1108="NQC",VLOOKUP($A1108,'2021_NQC_List-11_13'!$A$2:$T$1532,9,FALSE),0)</f>
        <v>0</v>
      </c>
      <c r="S1108">
        <f>IF($K1108="NQC",VLOOKUP($A1108,'2021_NQC_List-11_13'!$A$2:$T$1532,10,FALSE),0)</f>
        <v>0</v>
      </c>
      <c r="T1108">
        <f>IF($K1108="NQC",VLOOKUP($A1108,'2021_NQC_List-11_13'!$A$2:$T$1532,11,FALSE),0)</f>
        <v>0</v>
      </c>
      <c r="U1108">
        <f>IF($K1108="NQC",VLOOKUP($A1108,'2021_NQC_List-11_13'!$A$2:$T$1532,12,FALSE),0)</f>
        <v>0</v>
      </c>
      <c r="V1108">
        <f>IF($K1108="NQC",VLOOKUP($A1108,'2021_NQC_List-11_13'!$A$2:$T$1532,13,FALSE),0)</f>
        <v>0</v>
      </c>
      <c r="W1108">
        <f>IF($K1108="NQC",VLOOKUP($A1108,'2021_NQC_List-11_13'!$A$2:$T$1532,14,FALSE),0)</f>
        <v>0</v>
      </c>
      <c r="X1108">
        <f>IF($K1108="NQC",VLOOKUP($A1108,'2021_NQC_List-11_13'!$A$2:$T$1532,15,FALSE),0)</f>
        <v>0</v>
      </c>
      <c r="Y1108" t="str">
        <f t="shared" si="35"/>
        <v>Non-Hydro</v>
      </c>
      <c r="Z1108" t="s">
        <v>4361</v>
      </c>
      <c r="AA1108" t="s">
        <v>4341</v>
      </c>
    </row>
    <row r="1109" spans="1:27" x14ac:dyDescent="0.3">
      <c r="A1109" t="str">
        <f>'OASIS-11_26'!E1155</f>
        <v>PIT5_7_PL1X2</v>
      </c>
      <c r="B1109" t="str">
        <f>'OASIS-11_26'!G1155</f>
        <v>PIT PH 5 UNITS 1 &amp; 2 AGGREGATE</v>
      </c>
      <c r="C1109" t="str">
        <f>VLOOKUP($A1109,'OASIS-11_26'!$E$2:$R$1556,2,FALSE)</f>
        <v>GEN</v>
      </c>
      <c r="D1109" s="1">
        <f>VLOOKUP($A1109,'OASIS-11_26'!$E$2:$R$1556,11,FALSE)</f>
        <v>16072</v>
      </c>
      <c r="E1109" s="3">
        <f t="shared" si="34"/>
        <v>1944</v>
      </c>
      <c r="F1109" t="str">
        <f>VLOOKUP($A1109,'OASIS-11_26'!$E$2:$R$1556,9,FALSE)</f>
        <v>WATER</v>
      </c>
      <c r="G1109" t="str">
        <f>VLOOKUP($A1109,'OASIS-11_26'!$E$2:$R$1556,8,FALSE)</f>
        <v>HYDRO</v>
      </c>
      <c r="H1109">
        <f>VLOOKUP($A1109,'OASIS-11_26'!$E$2:$R$1556,4,FALSE)</f>
        <v>82</v>
      </c>
      <c r="I1109">
        <f>VLOOKUP($A1109,'OASIS-11_26'!$E$2:$R$1556,5,FALSE)</f>
        <v>0</v>
      </c>
      <c r="J1109" t="str">
        <f>VLOOKUP($A1109,'OASIS-11_26'!$E$2:$R$1556,6,FALSE)</f>
        <v>PGAE</v>
      </c>
      <c r="K1109" t="str">
        <f>IF(ISERROR(VLOOKUP($A1109,'2021_NQC_List-11_13'!$A$2:$T$1532,4,FALSE)),"","NQC")</f>
        <v>NQC</v>
      </c>
      <c r="L1109" s="3" t="str">
        <f>IF(ISERROR(VLOOKUP($A1109,'2021_NQC_List-11_13'!$A$2:$T$1532,4,FALSE)),"",VLOOKUP($A1109,'2021_NQC_List-11_13'!$A$2:$T$1532,18,FALSE))</f>
        <v>FC</v>
      </c>
      <c r="M1109">
        <f>IF($K1109="NQC",VLOOKUP($A1109,'2021_NQC_List-11_13'!$A$2:$T$1532,4,FALSE),0)</f>
        <v>47.2</v>
      </c>
      <c r="N1109">
        <f>IF($K1109="NQC",VLOOKUP($A1109,'2021_NQC_List-11_13'!$A$2:$T$1532,5,FALSE),0)</f>
        <v>32.799999999999997</v>
      </c>
      <c r="O1109">
        <f>IF($K1109="NQC",VLOOKUP($A1109,'2021_NQC_List-11_13'!$A$2:$T$1532,6,FALSE),0)</f>
        <v>60</v>
      </c>
      <c r="P1109">
        <f>IF($K1109="NQC",VLOOKUP($A1109,'2021_NQC_List-11_13'!$A$2:$T$1532,7,FALSE),0)</f>
        <v>62.4</v>
      </c>
      <c r="Q1109">
        <f>IF($K1109="NQC",VLOOKUP($A1109,'2021_NQC_List-11_13'!$A$2:$T$1532,8,FALSE),0)</f>
        <v>56</v>
      </c>
      <c r="R1109">
        <f>IF($K1109="NQC",VLOOKUP($A1109,'2021_NQC_List-11_13'!$A$2:$T$1532,9,FALSE),0)</f>
        <v>56.8</v>
      </c>
      <c r="S1109">
        <f>IF($K1109="NQC",VLOOKUP($A1109,'2021_NQC_List-11_13'!$A$2:$T$1532,10,FALSE),0)</f>
        <v>55.2</v>
      </c>
      <c r="T1109">
        <f>IF($K1109="NQC",VLOOKUP($A1109,'2021_NQC_List-11_13'!$A$2:$T$1532,11,FALSE),0)</f>
        <v>41.6</v>
      </c>
      <c r="U1109">
        <f>IF($K1109="NQC",VLOOKUP($A1109,'2021_NQC_List-11_13'!$A$2:$T$1532,12,FALSE),0)</f>
        <v>32</v>
      </c>
      <c r="V1109">
        <f>IF($K1109="NQC",VLOOKUP($A1109,'2021_NQC_List-11_13'!$A$2:$T$1532,13,FALSE),0)</f>
        <v>22.4</v>
      </c>
      <c r="W1109">
        <f>IF($K1109="NQC",VLOOKUP($A1109,'2021_NQC_List-11_13'!$A$2:$T$1532,14,FALSE),0)</f>
        <v>48</v>
      </c>
      <c r="X1109">
        <f>IF($K1109="NQC",VLOOKUP($A1109,'2021_NQC_List-11_13'!$A$2:$T$1532,15,FALSE),0)</f>
        <v>40</v>
      </c>
      <c r="Y1109" t="str">
        <f t="shared" si="35"/>
        <v>Hydro-Large Hydro</v>
      </c>
      <c r="AA1109" t="s">
        <v>4341</v>
      </c>
    </row>
    <row r="1110" spans="1:27" x14ac:dyDescent="0.3">
      <c r="A1110" t="str">
        <f>'OASIS-11_26'!E1156</f>
        <v>VESTAL_2_KERN</v>
      </c>
      <c r="B1110" t="str">
        <f>'OASIS-11_26'!G1156</f>
        <v>KERN RIVER PH 3 UNITS 1 &amp; 2 AGGREGATE</v>
      </c>
      <c r="C1110" t="str">
        <f>VLOOKUP($A1110,'OASIS-11_26'!$E$2:$R$1556,2,FALSE)</f>
        <v>GEN</v>
      </c>
      <c r="D1110" s="1">
        <f>VLOOKUP($A1110,'OASIS-11_26'!$E$2:$R$1556,11,FALSE)</f>
        <v>2558</v>
      </c>
      <c r="E1110" s="3">
        <f t="shared" si="34"/>
        <v>1907</v>
      </c>
      <c r="F1110" t="str">
        <f>VLOOKUP($A1110,'OASIS-11_26'!$E$2:$R$1556,9,FALSE)</f>
        <v>WATER</v>
      </c>
      <c r="G1110" t="str">
        <f>VLOOKUP($A1110,'OASIS-11_26'!$E$2:$R$1556,8,FALSE)</f>
        <v>HYDRO</v>
      </c>
      <c r="H1110">
        <f>VLOOKUP($A1110,'OASIS-11_26'!$E$2:$R$1556,4,FALSE)</f>
        <v>36.799999999999997</v>
      </c>
      <c r="I1110">
        <f>VLOOKUP($A1110,'OASIS-11_26'!$E$2:$R$1556,5,FALSE)</f>
        <v>0</v>
      </c>
      <c r="J1110" t="str">
        <f>VLOOKUP($A1110,'OASIS-11_26'!$E$2:$R$1556,6,FALSE)</f>
        <v>SCE</v>
      </c>
      <c r="K1110" t="str">
        <f>IF(ISERROR(VLOOKUP($A1110,'2021_NQC_List-11_13'!$A$2:$T$1532,4,FALSE)),"","NQC")</f>
        <v>NQC</v>
      </c>
      <c r="L1110" s="3" t="str">
        <f>IF(ISERROR(VLOOKUP($A1110,'2021_NQC_List-11_13'!$A$2:$T$1532,4,FALSE)),"",VLOOKUP($A1110,'2021_NQC_List-11_13'!$A$2:$T$1532,18,FALSE))</f>
        <v>FC</v>
      </c>
      <c r="M1110">
        <f>IF($K1110="NQC",VLOOKUP($A1110,'2021_NQC_List-11_13'!$A$2:$T$1532,4,FALSE),0)</f>
        <v>15.82</v>
      </c>
      <c r="N1110">
        <f>IF($K1110="NQC",VLOOKUP($A1110,'2021_NQC_List-11_13'!$A$2:$T$1532,5,FALSE),0)</f>
        <v>21.68</v>
      </c>
      <c r="O1110">
        <f>IF($K1110="NQC",VLOOKUP($A1110,'2021_NQC_List-11_13'!$A$2:$T$1532,6,FALSE),0)</f>
        <v>28.57</v>
      </c>
      <c r="P1110">
        <f>IF($K1110="NQC",VLOOKUP($A1110,'2021_NQC_List-11_13'!$A$2:$T$1532,7,FALSE),0)</f>
        <v>31.86</v>
      </c>
      <c r="Q1110">
        <f>IF($K1110="NQC",VLOOKUP($A1110,'2021_NQC_List-11_13'!$A$2:$T$1532,8,FALSE),0)</f>
        <v>33.020000000000003</v>
      </c>
      <c r="R1110">
        <f>IF($K1110="NQC",VLOOKUP($A1110,'2021_NQC_List-11_13'!$A$2:$T$1532,9,FALSE),0)</f>
        <v>30.13</v>
      </c>
      <c r="S1110">
        <f>IF($K1110="NQC",VLOOKUP($A1110,'2021_NQC_List-11_13'!$A$2:$T$1532,10,FALSE),0)</f>
        <v>25.14</v>
      </c>
      <c r="T1110">
        <f>IF($K1110="NQC",VLOOKUP($A1110,'2021_NQC_List-11_13'!$A$2:$T$1532,11,FALSE),0)</f>
        <v>22.25</v>
      </c>
      <c r="U1110">
        <f>IF($K1110="NQC",VLOOKUP($A1110,'2021_NQC_List-11_13'!$A$2:$T$1532,12,FALSE),0)</f>
        <v>12.24</v>
      </c>
      <c r="V1110">
        <f>IF($K1110="NQC",VLOOKUP($A1110,'2021_NQC_List-11_13'!$A$2:$T$1532,13,FALSE),0)</f>
        <v>8.5399999999999991</v>
      </c>
      <c r="W1110">
        <f>IF($K1110="NQC",VLOOKUP($A1110,'2021_NQC_List-11_13'!$A$2:$T$1532,14,FALSE),0)</f>
        <v>11.17</v>
      </c>
      <c r="X1110">
        <f>IF($K1110="NQC",VLOOKUP($A1110,'2021_NQC_List-11_13'!$A$2:$T$1532,15,FALSE),0)</f>
        <v>13.28</v>
      </c>
      <c r="Y1110" t="str">
        <f t="shared" si="35"/>
        <v>Hydro-Large Hydro</v>
      </c>
      <c r="AA1110" t="s">
        <v>4341</v>
      </c>
    </row>
    <row r="1111" spans="1:27" x14ac:dyDescent="0.3">
      <c r="A1111" t="str">
        <f>'OASIS-11_26'!E1158</f>
        <v>PARDEB_6_UNITS</v>
      </c>
      <c r="B1111" t="str">
        <f>'OASIS-11_26'!G1158</f>
        <v>Pardee Power House</v>
      </c>
      <c r="C1111" t="str">
        <f>VLOOKUP($A1111,'OASIS-11_26'!$E$2:$R$1556,2,FALSE)</f>
        <v>GEN</v>
      </c>
      <c r="D1111" s="1">
        <f>VLOOKUP($A1111,'OASIS-11_26'!$E$2:$R$1556,11,FALSE)</f>
        <v>10959</v>
      </c>
      <c r="E1111" s="3">
        <f t="shared" si="34"/>
        <v>1930</v>
      </c>
      <c r="F1111" t="str">
        <f>VLOOKUP($A1111,'OASIS-11_26'!$E$2:$R$1556,9,FALSE)</f>
        <v>WATER</v>
      </c>
      <c r="G1111" t="str">
        <f>VLOOKUP($A1111,'OASIS-11_26'!$E$2:$R$1556,8,FALSE)</f>
        <v>HYDRO</v>
      </c>
      <c r="H1111">
        <f>VLOOKUP($A1111,'OASIS-11_26'!$E$2:$R$1556,4,FALSE)</f>
        <v>30</v>
      </c>
      <c r="I1111">
        <f>VLOOKUP($A1111,'OASIS-11_26'!$E$2:$R$1556,5,FALSE)</f>
        <v>0</v>
      </c>
      <c r="J1111" t="str">
        <f>VLOOKUP($A1111,'OASIS-11_26'!$E$2:$R$1556,6,FALSE)</f>
        <v>PGAE</v>
      </c>
      <c r="K1111" t="str">
        <f>IF(ISERROR(VLOOKUP($A1111,'2021_NQC_List-11_13'!$A$2:$T$1532,4,FALSE)),"","NQC")</f>
        <v>NQC</v>
      </c>
      <c r="L1111" s="3" t="str">
        <f>IF(ISERROR(VLOOKUP($A1111,'2021_NQC_List-11_13'!$A$2:$T$1532,4,FALSE)),"",VLOOKUP($A1111,'2021_NQC_List-11_13'!$A$2:$T$1532,18,FALSE))</f>
        <v>FC</v>
      </c>
      <c r="M1111">
        <f>IF($K1111="NQC",VLOOKUP($A1111,'2021_NQC_List-11_13'!$A$2:$T$1532,4,FALSE),0)</f>
        <v>7.48</v>
      </c>
      <c r="N1111">
        <f>IF($K1111="NQC",VLOOKUP($A1111,'2021_NQC_List-11_13'!$A$2:$T$1532,5,FALSE),0)</f>
        <v>14.88</v>
      </c>
      <c r="O1111">
        <f>IF($K1111="NQC",VLOOKUP($A1111,'2021_NQC_List-11_13'!$A$2:$T$1532,6,FALSE),0)</f>
        <v>23.68</v>
      </c>
      <c r="P1111">
        <f>IF($K1111="NQC",VLOOKUP($A1111,'2021_NQC_List-11_13'!$A$2:$T$1532,7,FALSE),0)</f>
        <v>23.76</v>
      </c>
      <c r="Q1111">
        <f>IF($K1111="NQC",VLOOKUP($A1111,'2021_NQC_List-11_13'!$A$2:$T$1532,8,FALSE),0)</f>
        <v>24</v>
      </c>
      <c r="R1111">
        <f>IF($K1111="NQC",VLOOKUP($A1111,'2021_NQC_List-11_13'!$A$2:$T$1532,9,FALSE),0)</f>
        <v>22.56</v>
      </c>
      <c r="S1111">
        <f>IF($K1111="NQC",VLOOKUP($A1111,'2021_NQC_List-11_13'!$A$2:$T$1532,10,FALSE),0)</f>
        <v>11.76</v>
      </c>
      <c r="T1111">
        <f>IF($K1111="NQC",VLOOKUP($A1111,'2021_NQC_List-11_13'!$A$2:$T$1532,11,FALSE),0)</f>
        <v>14.96</v>
      </c>
      <c r="U1111">
        <f>IF($K1111="NQC",VLOOKUP($A1111,'2021_NQC_List-11_13'!$A$2:$T$1532,12,FALSE),0)</f>
        <v>14.96</v>
      </c>
      <c r="V1111">
        <f>IF($K1111="NQC",VLOOKUP($A1111,'2021_NQC_List-11_13'!$A$2:$T$1532,13,FALSE),0)</f>
        <v>14.96</v>
      </c>
      <c r="W1111">
        <f>IF($K1111="NQC",VLOOKUP($A1111,'2021_NQC_List-11_13'!$A$2:$T$1532,14,FALSE),0)</f>
        <v>10.96</v>
      </c>
      <c r="X1111">
        <f>IF($K1111="NQC",VLOOKUP($A1111,'2021_NQC_List-11_13'!$A$2:$T$1532,15,FALSE),0)</f>
        <v>15.76</v>
      </c>
      <c r="Y1111" t="str">
        <f t="shared" si="35"/>
        <v>Hydro-Small Hydro</v>
      </c>
      <c r="AA1111" t="s">
        <v>4341</v>
      </c>
    </row>
    <row r="1112" spans="1:27" x14ac:dyDescent="0.3">
      <c r="A1112" t="str">
        <f>'OASIS-11_26'!E1160</f>
        <v>CHICPK_7_UNIT 1</v>
      </c>
      <c r="B1112" t="str">
        <f>'OASIS-11_26'!G1160</f>
        <v>Chicago Park Powerhouse</v>
      </c>
      <c r="C1112" t="str">
        <f>VLOOKUP($A1112,'OASIS-11_26'!$E$2:$R$1556,2,FALSE)</f>
        <v>GEN</v>
      </c>
      <c r="D1112" s="1">
        <f>VLOOKUP($A1112,'OASIS-11_26'!$E$2:$R$1556,11,FALSE)</f>
        <v>23743</v>
      </c>
      <c r="E1112" s="3">
        <f t="shared" si="34"/>
        <v>1965</v>
      </c>
      <c r="F1112" t="str">
        <f>VLOOKUP($A1112,'OASIS-11_26'!$E$2:$R$1556,9,FALSE)</f>
        <v>WATER</v>
      </c>
      <c r="G1112" t="str">
        <f>VLOOKUP($A1112,'OASIS-11_26'!$E$2:$R$1556,8,FALSE)</f>
        <v>HYDRO</v>
      </c>
      <c r="H1112">
        <f>VLOOKUP($A1112,'OASIS-11_26'!$E$2:$R$1556,4,FALSE)</f>
        <v>42</v>
      </c>
      <c r="I1112">
        <f>VLOOKUP($A1112,'OASIS-11_26'!$E$2:$R$1556,5,FALSE)</f>
        <v>42</v>
      </c>
      <c r="J1112" t="str">
        <f>VLOOKUP($A1112,'OASIS-11_26'!$E$2:$R$1556,6,FALSE)</f>
        <v>PGAE</v>
      </c>
      <c r="K1112" t="str">
        <f>IF(ISERROR(VLOOKUP($A1112,'2021_NQC_List-11_13'!$A$2:$T$1532,4,FALSE)),"","NQC")</f>
        <v>NQC</v>
      </c>
      <c r="L1112" s="3" t="str">
        <f>IF(ISERROR(VLOOKUP($A1112,'2021_NQC_List-11_13'!$A$2:$T$1532,4,FALSE)),"",VLOOKUP($A1112,'2021_NQC_List-11_13'!$A$2:$T$1532,18,FALSE))</f>
        <v>FC</v>
      </c>
      <c r="M1112">
        <f>IF($K1112="NQC",VLOOKUP($A1112,'2021_NQC_List-11_13'!$A$2:$T$1532,4,FALSE),0)</f>
        <v>25.02</v>
      </c>
      <c r="N1112">
        <f>IF($K1112="NQC",VLOOKUP($A1112,'2021_NQC_List-11_13'!$A$2:$T$1532,5,FALSE),0)</f>
        <v>27.08</v>
      </c>
      <c r="O1112">
        <f>IF($K1112="NQC",VLOOKUP($A1112,'2021_NQC_List-11_13'!$A$2:$T$1532,6,FALSE),0)</f>
        <v>24.18</v>
      </c>
      <c r="P1112">
        <f>IF($K1112="NQC",VLOOKUP($A1112,'2021_NQC_List-11_13'!$A$2:$T$1532,7,FALSE),0)</f>
        <v>24.8</v>
      </c>
      <c r="Q1112">
        <f>IF($K1112="NQC",VLOOKUP($A1112,'2021_NQC_List-11_13'!$A$2:$T$1532,8,FALSE),0)</f>
        <v>26.74</v>
      </c>
      <c r="R1112">
        <f>IF($K1112="NQC",VLOOKUP($A1112,'2021_NQC_List-11_13'!$A$2:$T$1532,9,FALSE),0)</f>
        <v>25.04</v>
      </c>
      <c r="S1112">
        <f>IF($K1112="NQC",VLOOKUP($A1112,'2021_NQC_List-11_13'!$A$2:$T$1532,10,FALSE),0)</f>
        <v>28.6</v>
      </c>
      <c r="T1112">
        <f>IF($K1112="NQC",VLOOKUP($A1112,'2021_NQC_List-11_13'!$A$2:$T$1532,11,FALSE),0)</f>
        <v>27.8</v>
      </c>
      <c r="U1112">
        <f>IF($K1112="NQC",VLOOKUP($A1112,'2021_NQC_List-11_13'!$A$2:$T$1532,12,FALSE),0)</f>
        <v>0</v>
      </c>
      <c r="V1112">
        <f>IF($K1112="NQC",VLOOKUP($A1112,'2021_NQC_List-11_13'!$A$2:$T$1532,13,FALSE),0)</f>
        <v>0</v>
      </c>
      <c r="W1112">
        <f>IF($K1112="NQC",VLOOKUP($A1112,'2021_NQC_List-11_13'!$A$2:$T$1532,14,FALSE),0)</f>
        <v>20.8</v>
      </c>
      <c r="X1112">
        <f>IF($K1112="NQC",VLOOKUP($A1112,'2021_NQC_List-11_13'!$A$2:$T$1532,15,FALSE),0)</f>
        <v>25.6</v>
      </c>
      <c r="Y1112" t="str">
        <f t="shared" si="35"/>
        <v>Hydro-Large Hydro</v>
      </c>
      <c r="AA1112" t="s">
        <v>4341</v>
      </c>
    </row>
    <row r="1113" spans="1:27" x14ac:dyDescent="0.3">
      <c r="A1113" t="str">
        <f>'OASIS-11_26'!E1161</f>
        <v>KANSAS_6_SOLAR</v>
      </c>
      <c r="B1113" t="str">
        <f>'OASIS-11_26'!G1161</f>
        <v>RE Kansas South</v>
      </c>
      <c r="C1113" t="str">
        <f>VLOOKUP($A1113,'OASIS-11_26'!$E$2:$R$1556,2,FALSE)</f>
        <v>GEN</v>
      </c>
      <c r="D1113" s="1">
        <f>VLOOKUP($A1113,'OASIS-11_26'!$E$2:$R$1556,11,FALSE)</f>
        <v>41431</v>
      </c>
      <c r="E1113" s="3">
        <f t="shared" si="34"/>
        <v>2013</v>
      </c>
      <c r="F1113" t="str">
        <f>VLOOKUP($A1113,'OASIS-11_26'!$E$2:$R$1556,9,FALSE)</f>
        <v>SUN</v>
      </c>
      <c r="G1113" t="str">
        <f>VLOOKUP($A1113,'OASIS-11_26'!$E$2:$R$1556,8,FALSE)</f>
        <v>PHOTO VOLTAIC</v>
      </c>
      <c r="H1113">
        <f>VLOOKUP($A1113,'OASIS-11_26'!$E$2:$R$1556,4,FALSE)</f>
        <v>20</v>
      </c>
      <c r="I1113">
        <f>VLOOKUP($A1113,'OASIS-11_26'!$E$2:$R$1556,5,FALSE)</f>
        <v>20</v>
      </c>
      <c r="J1113" t="str">
        <f>VLOOKUP($A1113,'OASIS-11_26'!$E$2:$R$1556,6,FALSE)</f>
        <v>PGAE</v>
      </c>
      <c r="K1113" t="str">
        <f>IF(ISERROR(VLOOKUP($A1113,'2021_NQC_List-11_13'!$A$2:$T$1532,4,FALSE)),"","NQC")</f>
        <v>NQC</v>
      </c>
      <c r="L1113" s="3" t="str">
        <f>IF(ISERROR(VLOOKUP($A1113,'2021_NQC_List-11_13'!$A$2:$T$1532,4,FALSE)),"",VLOOKUP($A1113,'2021_NQC_List-11_13'!$A$2:$T$1532,18,FALSE))</f>
        <v>EO</v>
      </c>
      <c r="M1113">
        <f>IF($K1113="NQC",VLOOKUP($A1113,'2021_NQC_List-11_13'!$A$2:$T$1532,4,FALSE),0)</f>
        <v>0</v>
      </c>
      <c r="N1113">
        <f>IF($K1113="NQC",VLOOKUP($A1113,'2021_NQC_List-11_13'!$A$2:$T$1532,5,FALSE),0)</f>
        <v>0</v>
      </c>
      <c r="O1113">
        <f>IF($K1113="NQC",VLOOKUP($A1113,'2021_NQC_List-11_13'!$A$2:$T$1532,6,FALSE),0)</f>
        <v>0</v>
      </c>
      <c r="P1113">
        <f>IF($K1113="NQC",VLOOKUP($A1113,'2021_NQC_List-11_13'!$A$2:$T$1532,7,FALSE),0)</f>
        <v>0</v>
      </c>
      <c r="Q1113">
        <f>IF($K1113="NQC",VLOOKUP($A1113,'2021_NQC_List-11_13'!$A$2:$T$1532,8,FALSE),0)</f>
        <v>0</v>
      </c>
      <c r="R1113">
        <f>IF($K1113="NQC",VLOOKUP($A1113,'2021_NQC_List-11_13'!$A$2:$T$1532,9,FALSE),0)</f>
        <v>0</v>
      </c>
      <c r="S1113">
        <f>IF($K1113="NQC",VLOOKUP($A1113,'2021_NQC_List-11_13'!$A$2:$T$1532,10,FALSE),0)</f>
        <v>0</v>
      </c>
      <c r="T1113">
        <f>IF($K1113="NQC",VLOOKUP($A1113,'2021_NQC_List-11_13'!$A$2:$T$1532,11,FALSE),0)</f>
        <v>0</v>
      </c>
      <c r="U1113">
        <f>IF($K1113="NQC",VLOOKUP($A1113,'2021_NQC_List-11_13'!$A$2:$T$1532,12,FALSE),0)</f>
        <v>0</v>
      </c>
      <c r="V1113">
        <f>IF($K1113="NQC",VLOOKUP($A1113,'2021_NQC_List-11_13'!$A$2:$T$1532,13,FALSE),0)</f>
        <v>0</v>
      </c>
      <c r="W1113">
        <f>IF($K1113="NQC",VLOOKUP($A1113,'2021_NQC_List-11_13'!$A$2:$T$1532,14,FALSE),0)</f>
        <v>0</v>
      </c>
      <c r="X1113">
        <f>IF($K1113="NQC",VLOOKUP($A1113,'2021_NQC_List-11_13'!$A$2:$T$1532,15,FALSE),0)</f>
        <v>0</v>
      </c>
      <c r="Y1113" t="str">
        <f t="shared" si="35"/>
        <v>Non-Hydro</v>
      </c>
      <c r="AA1113" t="s">
        <v>4341</v>
      </c>
    </row>
    <row r="1114" spans="1:27" x14ac:dyDescent="0.3">
      <c r="A1114" t="str">
        <f>'OASIS-11_26'!E1162</f>
        <v>SCEW_2_PDRP170</v>
      </c>
      <c r="B1114" t="str">
        <f>'OASIS-11_26'!G1162</f>
        <v>PDR-F SCEW</v>
      </c>
      <c r="C1114" t="str">
        <f>VLOOKUP($A1114,'OASIS-11_26'!$E$2:$R$1556,2,FALSE)</f>
        <v>GEN</v>
      </c>
      <c r="D1114" s="1">
        <f>VLOOKUP($A1114,'OASIS-11_26'!$E$2:$R$1556,11,FALSE)</f>
        <v>0</v>
      </c>
      <c r="E1114" s="3" t="str">
        <f t="shared" si="34"/>
        <v/>
      </c>
      <c r="F1114" t="str">
        <f>VLOOKUP($A1114,'OASIS-11_26'!$E$2:$R$1556,9,FALSE)</f>
        <v>OTHER</v>
      </c>
      <c r="G1114" t="str">
        <f>VLOOKUP($A1114,'OASIS-11_26'!$E$2:$R$1556,8,FALSE)</f>
        <v>OTHER</v>
      </c>
      <c r="H1114">
        <f>VLOOKUP($A1114,'OASIS-11_26'!$E$2:$R$1556,4,FALSE)</f>
        <v>8</v>
      </c>
      <c r="I1114">
        <f>VLOOKUP($A1114,'OASIS-11_26'!$E$2:$R$1556,5,FALSE)</f>
        <v>0</v>
      </c>
      <c r="J1114" t="str">
        <f>VLOOKUP($A1114,'OASIS-11_26'!$E$2:$R$1556,6,FALSE)</f>
        <v>SCE</v>
      </c>
      <c r="K1114" t="str">
        <f>IF(ISERROR(VLOOKUP($A1114,'2021_NQC_List-11_13'!$A$2:$T$1532,4,FALSE)),"","NQC")</f>
        <v/>
      </c>
      <c r="L1114" s="3" t="str">
        <f>IF(ISERROR(VLOOKUP($A1114,'2021_NQC_List-11_13'!$A$2:$T$1532,4,FALSE)),"",VLOOKUP($A1114,'2021_NQC_List-11_13'!$A$2:$T$1532,18,FALSE))</f>
        <v/>
      </c>
      <c r="M1114">
        <f>IF($K1114="NQC",VLOOKUP($A1114,'2021_NQC_List-11_13'!$A$2:$T$1532,4,FALSE),0)</f>
        <v>0</v>
      </c>
      <c r="N1114">
        <f>IF($K1114="NQC",VLOOKUP($A1114,'2021_NQC_List-11_13'!$A$2:$T$1532,5,FALSE),0)</f>
        <v>0</v>
      </c>
      <c r="O1114">
        <f>IF($K1114="NQC",VLOOKUP($A1114,'2021_NQC_List-11_13'!$A$2:$T$1532,6,FALSE),0)</f>
        <v>0</v>
      </c>
      <c r="P1114">
        <f>IF($K1114="NQC",VLOOKUP($A1114,'2021_NQC_List-11_13'!$A$2:$T$1532,7,FALSE),0)</f>
        <v>0</v>
      </c>
      <c r="Q1114">
        <f>IF($K1114="NQC",VLOOKUP($A1114,'2021_NQC_List-11_13'!$A$2:$T$1532,8,FALSE),0)</f>
        <v>0</v>
      </c>
      <c r="R1114">
        <f>IF($K1114="NQC",VLOOKUP($A1114,'2021_NQC_List-11_13'!$A$2:$T$1532,9,FALSE),0)</f>
        <v>0</v>
      </c>
      <c r="S1114">
        <f>IF($K1114="NQC",VLOOKUP($A1114,'2021_NQC_List-11_13'!$A$2:$T$1532,10,FALSE),0)</f>
        <v>0</v>
      </c>
      <c r="T1114">
        <f>IF($K1114="NQC",VLOOKUP($A1114,'2021_NQC_List-11_13'!$A$2:$T$1532,11,FALSE),0)</f>
        <v>0</v>
      </c>
      <c r="U1114">
        <f>IF($K1114="NQC",VLOOKUP($A1114,'2021_NQC_List-11_13'!$A$2:$T$1532,12,FALSE),0)</f>
        <v>0</v>
      </c>
      <c r="V1114">
        <f>IF($K1114="NQC",VLOOKUP($A1114,'2021_NQC_List-11_13'!$A$2:$T$1532,13,FALSE),0)</f>
        <v>0</v>
      </c>
      <c r="W1114">
        <f>IF($K1114="NQC",VLOOKUP($A1114,'2021_NQC_List-11_13'!$A$2:$T$1532,14,FALSE),0)</f>
        <v>0</v>
      </c>
      <c r="X1114">
        <f>IF($K1114="NQC",VLOOKUP($A1114,'2021_NQC_List-11_13'!$A$2:$T$1532,15,FALSE),0)</f>
        <v>0</v>
      </c>
      <c r="Y1114" t="str">
        <f t="shared" si="35"/>
        <v>Non-Hydro</v>
      </c>
      <c r="Z1114" t="s">
        <v>4361</v>
      </c>
      <c r="AA1114" t="s">
        <v>4341</v>
      </c>
    </row>
    <row r="1115" spans="1:27" x14ac:dyDescent="0.3">
      <c r="A1115" t="str">
        <f>'OASIS-11_26'!E1163</f>
        <v>WISE_1_UNIT 2</v>
      </c>
      <c r="B1115" t="str">
        <f>'OASIS-11_26'!G1163</f>
        <v>WISE HYDRO UNIT 2</v>
      </c>
      <c r="C1115" t="str">
        <f>VLOOKUP($A1115,'OASIS-11_26'!$E$2:$R$1556,2,FALSE)</f>
        <v>GEN</v>
      </c>
      <c r="D1115" s="1">
        <f>VLOOKUP($A1115,'OASIS-11_26'!$E$2:$R$1556,11,FALSE)</f>
        <v>31413</v>
      </c>
      <c r="E1115" s="3">
        <f t="shared" si="34"/>
        <v>1986</v>
      </c>
      <c r="F1115" t="str">
        <f>VLOOKUP($A1115,'OASIS-11_26'!$E$2:$R$1556,9,FALSE)</f>
        <v>WATER</v>
      </c>
      <c r="G1115" t="str">
        <f>VLOOKUP($A1115,'OASIS-11_26'!$E$2:$R$1556,8,FALSE)</f>
        <v>HYDRO</v>
      </c>
      <c r="H1115">
        <f>VLOOKUP($A1115,'OASIS-11_26'!$E$2:$R$1556,4,FALSE)</f>
        <v>3.2</v>
      </c>
      <c r="I1115">
        <f>VLOOKUP($A1115,'OASIS-11_26'!$E$2:$R$1556,5,FALSE)</f>
        <v>3.2</v>
      </c>
      <c r="J1115" t="str">
        <f>VLOOKUP($A1115,'OASIS-11_26'!$E$2:$R$1556,6,FALSE)</f>
        <v>PGAE</v>
      </c>
      <c r="K1115" t="str">
        <f>IF(ISERROR(VLOOKUP($A1115,'2021_NQC_List-11_13'!$A$2:$T$1532,4,FALSE)),"","NQC")</f>
        <v>NQC</v>
      </c>
      <c r="L1115" s="3" t="str">
        <f>IF(ISERROR(VLOOKUP($A1115,'2021_NQC_List-11_13'!$A$2:$T$1532,4,FALSE)),"",VLOOKUP($A1115,'2021_NQC_List-11_13'!$A$2:$T$1532,18,FALSE))</f>
        <v>FC</v>
      </c>
      <c r="M1115">
        <f>IF($K1115="NQC",VLOOKUP($A1115,'2021_NQC_List-11_13'!$A$2:$T$1532,4,FALSE),0)</f>
        <v>0</v>
      </c>
      <c r="N1115">
        <f>IF($K1115="NQC",VLOOKUP($A1115,'2021_NQC_List-11_13'!$A$2:$T$1532,5,FALSE),0)</f>
        <v>0</v>
      </c>
      <c r="O1115">
        <f>IF($K1115="NQC",VLOOKUP($A1115,'2021_NQC_List-11_13'!$A$2:$T$1532,6,FALSE),0)</f>
        <v>0</v>
      </c>
      <c r="P1115">
        <f>IF($K1115="NQC",VLOOKUP($A1115,'2021_NQC_List-11_13'!$A$2:$T$1532,7,FALSE),0)</f>
        <v>0</v>
      </c>
      <c r="Q1115">
        <f>IF($K1115="NQC",VLOOKUP($A1115,'2021_NQC_List-11_13'!$A$2:$T$1532,8,FALSE),0)</f>
        <v>0</v>
      </c>
      <c r="R1115">
        <f>IF($K1115="NQC",VLOOKUP($A1115,'2021_NQC_List-11_13'!$A$2:$T$1532,9,FALSE),0)</f>
        <v>0</v>
      </c>
      <c r="S1115">
        <f>IF($K1115="NQC",VLOOKUP($A1115,'2021_NQC_List-11_13'!$A$2:$T$1532,10,FALSE),0)</f>
        <v>0</v>
      </c>
      <c r="T1115">
        <f>IF($K1115="NQC",VLOOKUP($A1115,'2021_NQC_List-11_13'!$A$2:$T$1532,11,FALSE),0)</f>
        <v>0</v>
      </c>
      <c r="U1115">
        <f>IF($K1115="NQC",VLOOKUP($A1115,'2021_NQC_List-11_13'!$A$2:$T$1532,12,FALSE),0)</f>
        <v>0</v>
      </c>
      <c r="V1115">
        <f>IF($K1115="NQC",VLOOKUP($A1115,'2021_NQC_List-11_13'!$A$2:$T$1532,13,FALSE),0)</f>
        <v>0</v>
      </c>
      <c r="W1115">
        <f>IF($K1115="NQC",VLOOKUP($A1115,'2021_NQC_List-11_13'!$A$2:$T$1532,14,FALSE),0)</f>
        <v>0</v>
      </c>
      <c r="X1115">
        <f>IF($K1115="NQC",VLOOKUP($A1115,'2021_NQC_List-11_13'!$A$2:$T$1532,15,FALSE),0)</f>
        <v>0</v>
      </c>
      <c r="Y1115" t="str">
        <f t="shared" si="35"/>
        <v>Hydro-Small Hydro</v>
      </c>
      <c r="AA1115" t="s">
        <v>4341</v>
      </c>
    </row>
    <row r="1116" spans="1:27" x14ac:dyDescent="0.3">
      <c r="A1116" t="str">
        <f>'OASIS-11_26'!E1164</f>
        <v>GIFENS_6_BUGSL1</v>
      </c>
      <c r="B1116" t="str">
        <f>'OASIS-11_26'!G1164</f>
        <v>Burford Giffen</v>
      </c>
      <c r="C1116" t="str">
        <f>VLOOKUP($A1116,'OASIS-11_26'!$E$2:$R$1556,2,FALSE)</f>
        <v>GEN</v>
      </c>
      <c r="D1116" s="1">
        <f>VLOOKUP($A1116,'OASIS-11_26'!$E$2:$R$1556,11,FALSE)</f>
        <v>42902</v>
      </c>
      <c r="E1116" s="3">
        <f t="shared" si="34"/>
        <v>2017</v>
      </c>
      <c r="F1116" t="str">
        <f>VLOOKUP($A1116,'OASIS-11_26'!$E$2:$R$1556,9,FALSE)</f>
        <v>SUN</v>
      </c>
      <c r="G1116" t="str">
        <f>VLOOKUP($A1116,'OASIS-11_26'!$E$2:$R$1556,8,FALSE)</f>
        <v>PHOTO VOLTAIC</v>
      </c>
      <c r="H1116">
        <f>VLOOKUP($A1116,'OASIS-11_26'!$E$2:$R$1556,4,FALSE)</f>
        <v>20</v>
      </c>
      <c r="I1116">
        <f>VLOOKUP($A1116,'OASIS-11_26'!$E$2:$R$1556,5,FALSE)</f>
        <v>20</v>
      </c>
      <c r="J1116" t="str">
        <f>VLOOKUP($A1116,'OASIS-11_26'!$E$2:$R$1556,6,FALSE)</f>
        <v>PGAE</v>
      </c>
      <c r="K1116" t="str">
        <f>IF(ISERROR(VLOOKUP($A1116,'2021_NQC_List-11_13'!$A$2:$T$1532,4,FALSE)),"","NQC")</f>
        <v>NQC</v>
      </c>
      <c r="L1116" s="3" t="str">
        <f>IF(ISERROR(VLOOKUP($A1116,'2021_NQC_List-11_13'!$A$2:$T$1532,4,FALSE)),"",VLOOKUP($A1116,'2021_NQC_List-11_13'!$A$2:$T$1532,18,FALSE))</f>
        <v>FC</v>
      </c>
      <c r="M1116">
        <f>IF($K1116="NQC",VLOOKUP($A1116,'2021_NQC_List-11_13'!$A$2:$T$1532,4,FALSE),0)</f>
        <v>0.8</v>
      </c>
      <c r="N1116">
        <f>IF($K1116="NQC",VLOOKUP($A1116,'2021_NQC_List-11_13'!$A$2:$T$1532,5,FALSE),0)</f>
        <v>0.6</v>
      </c>
      <c r="O1116">
        <f>IF($K1116="NQC",VLOOKUP($A1116,'2021_NQC_List-11_13'!$A$2:$T$1532,6,FALSE),0)</f>
        <v>3.6</v>
      </c>
      <c r="P1116">
        <f>IF($K1116="NQC",VLOOKUP($A1116,'2021_NQC_List-11_13'!$A$2:$T$1532,7,FALSE),0)</f>
        <v>3</v>
      </c>
      <c r="Q1116">
        <f>IF($K1116="NQC",VLOOKUP($A1116,'2021_NQC_List-11_13'!$A$2:$T$1532,8,FALSE),0)</f>
        <v>3.2</v>
      </c>
      <c r="R1116">
        <f>IF($K1116="NQC",VLOOKUP($A1116,'2021_NQC_List-11_13'!$A$2:$T$1532,9,FALSE),0)</f>
        <v>6.2</v>
      </c>
      <c r="S1116">
        <f>IF($K1116="NQC",VLOOKUP($A1116,'2021_NQC_List-11_13'!$A$2:$T$1532,10,FALSE),0)</f>
        <v>7.8</v>
      </c>
      <c r="T1116">
        <f>IF($K1116="NQC",VLOOKUP($A1116,'2021_NQC_List-11_13'!$A$2:$T$1532,11,FALSE),0)</f>
        <v>5.4</v>
      </c>
      <c r="U1116">
        <f>IF($K1116="NQC",VLOOKUP($A1116,'2021_NQC_List-11_13'!$A$2:$T$1532,12,FALSE),0)</f>
        <v>2.8</v>
      </c>
      <c r="V1116">
        <f>IF($K1116="NQC",VLOOKUP($A1116,'2021_NQC_List-11_13'!$A$2:$T$1532,13,FALSE),0)</f>
        <v>0.4</v>
      </c>
      <c r="W1116">
        <f>IF($K1116="NQC",VLOOKUP($A1116,'2021_NQC_List-11_13'!$A$2:$T$1532,14,FALSE),0)</f>
        <v>0.4</v>
      </c>
      <c r="X1116">
        <f>IF($K1116="NQC",VLOOKUP($A1116,'2021_NQC_List-11_13'!$A$2:$T$1532,15,FALSE),0)</f>
        <v>0</v>
      </c>
      <c r="Y1116" t="str">
        <f t="shared" si="35"/>
        <v>Non-Hydro</v>
      </c>
      <c r="AA1116" t="s">
        <v>4341</v>
      </c>
    </row>
    <row r="1117" spans="1:27" x14ac:dyDescent="0.3">
      <c r="A1117" t="str">
        <f>'OASIS-11_26'!E1165</f>
        <v>ALTA3A_2_CPCE4</v>
      </c>
      <c r="B1117" t="str">
        <f>'OASIS-11_26'!G1165</f>
        <v>Alta Wind 4</v>
      </c>
      <c r="C1117" t="str">
        <f>VLOOKUP($A1117,'OASIS-11_26'!$E$2:$R$1556,2,FALSE)</f>
        <v>GEN</v>
      </c>
      <c r="D1117" s="1">
        <f>VLOOKUP($A1117,'OASIS-11_26'!$E$2:$R$1556,11,FALSE)</f>
        <v>40614</v>
      </c>
      <c r="E1117" s="3">
        <f t="shared" si="34"/>
        <v>2011</v>
      </c>
      <c r="F1117" t="str">
        <f>VLOOKUP($A1117,'OASIS-11_26'!$E$2:$R$1556,9,FALSE)</f>
        <v>WIND</v>
      </c>
      <c r="G1117" t="str">
        <f>VLOOKUP($A1117,'OASIS-11_26'!$E$2:$R$1556,8,FALSE)</f>
        <v>WIND</v>
      </c>
      <c r="H1117">
        <f>VLOOKUP($A1117,'OASIS-11_26'!$E$2:$R$1556,4,FALSE)</f>
        <v>102</v>
      </c>
      <c r="I1117">
        <f>VLOOKUP($A1117,'OASIS-11_26'!$E$2:$R$1556,5,FALSE)</f>
        <v>102</v>
      </c>
      <c r="J1117" t="str">
        <f>VLOOKUP($A1117,'OASIS-11_26'!$E$2:$R$1556,6,FALSE)</f>
        <v>SCE</v>
      </c>
      <c r="K1117" t="str">
        <f>IF(ISERROR(VLOOKUP($A1117,'2021_NQC_List-11_13'!$A$2:$T$1532,4,FALSE)),"","NQC")</f>
        <v>NQC</v>
      </c>
      <c r="L1117" s="3" t="str">
        <f>IF(ISERROR(VLOOKUP($A1117,'2021_NQC_List-11_13'!$A$2:$T$1532,4,FALSE)),"",VLOOKUP($A1117,'2021_NQC_List-11_13'!$A$2:$T$1532,18,FALSE))</f>
        <v>FC</v>
      </c>
      <c r="M1117">
        <f>IF($K1117="NQC",VLOOKUP($A1117,'2021_NQC_List-11_13'!$A$2:$T$1532,4,FALSE),0)</f>
        <v>14.28</v>
      </c>
      <c r="N1117">
        <f>IF($K1117="NQC",VLOOKUP($A1117,'2021_NQC_List-11_13'!$A$2:$T$1532,5,FALSE),0)</f>
        <v>12.24</v>
      </c>
      <c r="O1117">
        <f>IF($K1117="NQC",VLOOKUP($A1117,'2021_NQC_List-11_13'!$A$2:$T$1532,6,FALSE),0)</f>
        <v>28.56</v>
      </c>
      <c r="P1117">
        <f>IF($K1117="NQC",VLOOKUP($A1117,'2021_NQC_List-11_13'!$A$2:$T$1532,7,FALSE),0)</f>
        <v>25.5</v>
      </c>
      <c r="Q1117">
        <f>IF($K1117="NQC",VLOOKUP($A1117,'2021_NQC_List-11_13'!$A$2:$T$1532,8,FALSE),0)</f>
        <v>25.5</v>
      </c>
      <c r="R1117">
        <f>IF($K1117="NQC",VLOOKUP($A1117,'2021_NQC_List-11_13'!$A$2:$T$1532,9,FALSE),0)</f>
        <v>33.659999999999997</v>
      </c>
      <c r="S1117">
        <f>IF($K1117="NQC",VLOOKUP($A1117,'2021_NQC_List-11_13'!$A$2:$T$1532,10,FALSE),0)</f>
        <v>23.46</v>
      </c>
      <c r="T1117">
        <f>IF($K1117="NQC",VLOOKUP($A1117,'2021_NQC_List-11_13'!$A$2:$T$1532,11,FALSE),0)</f>
        <v>21.42</v>
      </c>
      <c r="U1117">
        <f>IF($K1117="NQC",VLOOKUP($A1117,'2021_NQC_List-11_13'!$A$2:$T$1532,12,FALSE),0)</f>
        <v>15.3</v>
      </c>
      <c r="V1117">
        <f>IF($K1117="NQC",VLOOKUP($A1117,'2021_NQC_List-11_13'!$A$2:$T$1532,13,FALSE),0)</f>
        <v>8.16</v>
      </c>
      <c r="W1117">
        <f>IF($K1117="NQC",VLOOKUP($A1117,'2021_NQC_List-11_13'!$A$2:$T$1532,14,FALSE),0)</f>
        <v>12.24</v>
      </c>
      <c r="X1117">
        <f>IF($K1117="NQC",VLOOKUP($A1117,'2021_NQC_List-11_13'!$A$2:$T$1532,15,FALSE),0)</f>
        <v>13.26</v>
      </c>
      <c r="Y1117" t="str">
        <f t="shared" si="35"/>
        <v>Non-Hydro</v>
      </c>
      <c r="AA1117" t="s">
        <v>4341</v>
      </c>
    </row>
    <row r="1118" spans="1:27" x14ac:dyDescent="0.3">
      <c r="A1118" t="str">
        <f>'OASIS-11_26'!E1166</f>
        <v>VESTAL_2_RTS042</v>
      </c>
      <c r="B1118" t="str">
        <f>'OASIS-11_26'!G1166</f>
        <v>SPVP042 Porterville Solar</v>
      </c>
      <c r="C1118" t="str">
        <f>VLOOKUP($A1118,'OASIS-11_26'!$E$2:$R$1556,2,FALSE)</f>
        <v>GEN</v>
      </c>
      <c r="D1118" s="1">
        <f>VLOOKUP($A1118,'OASIS-11_26'!$E$2:$R$1556,11,FALSE)</f>
        <v>41237</v>
      </c>
      <c r="E1118" s="3">
        <f t="shared" si="34"/>
        <v>2012</v>
      </c>
      <c r="F1118" t="str">
        <f>VLOOKUP($A1118,'OASIS-11_26'!$E$2:$R$1556,9,FALSE)</f>
        <v>SUN</v>
      </c>
      <c r="G1118" t="str">
        <f>VLOOKUP($A1118,'OASIS-11_26'!$E$2:$R$1556,8,FALSE)</f>
        <v>PHOTO VOLTAIC</v>
      </c>
      <c r="H1118">
        <f>VLOOKUP($A1118,'OASIS-11_26'!$E$2:$R$1556,4,FALSE)</f>
        <v>5</v>
      </c>
      <c r="I1118">
        <f>VLOOKUP($A1118,'OASIS-11_26'!$E$2:$R$1556,5,FALSE)</f>
        <v>5</v>
      </c>
      <c r="J1118" t="str">
        <f>VLOOKUP($A1118,'OASIS-11_26'!$E$2:$R$1556,6,FALSE)</f>
        <v>SCE</v>
      </c>
      <c r="K1118" t="str">
        <f>IF(ISERROR(VLOOKUP($A1118,'2021_NQC_List-11_13'!$A$2:$T$1532,4,FALSE)),"","NQC")</f>
        <v>NQC</v>
      </c>
      <c r="L1118" s="3" t="str">
        <f>IF(ISERROR(VLOOKUP($A1118,'2021_NQC_List-11_13'!$A$2:$T$1532,4,FALSE)),"",VLOOKUP($A1118,'2021_NQC_List-11_13'!$A$2:$T$1532,18,FALSE))</f>
        <v>EO</v>
      </c>
      <c r="M1118">
        <f>IF($K1118="NQC",VLOOKUP($A1118,'2021_NQC_List-11_13'!$A$2:$T$1532,4,FALSE),0)</f>
        <v>0</v>
      </c>
      <c r="N1118">
        <f>IF($K1118="NQC",VLOOKUP($A1118,'2021_NQC_List-11_13'!$A$2:$T$1532,5,FALSE),0)</f>
        <v>0</v>
      </c>
      <c r="O1118">
        <f>IF($K1118="NQC",VLOOKUP($A1118,'2021_NQC_List-11_13'!$A$2:$T$1532,6,FALSE),0)</f>
        <v>0</v>
      </c>
      <c r="P1118">
        <f>IF($K1118="NQC",VLOOKUP($A1118,'2021_NQC_List-11_13'!$A$2:$T$1532,7,FALSE),0)</f>
        <v>0</v>
      </c>
      <c r="Q1118">
        <f>IF($K1118="NQC",VLOOKUP($A1118,'2021_NQC_List-11_13'!$A$2:$T$1532,8,FALSE),0)</f>
        <v>0</v>
      </c>
      <c r="R1118">
        <f>IF($K1118="NQC",VLOOKUP($A1118,'2021_NQC_List-11_13'!$A$2:$T$1532,9,FALSE),0)</f>
        <v>0</v>
      </c>
      <c r="S1118">
        <f>IF($K1118="NQC",VLOOKUP($A1118,'2021_NQC_List-11_13'!$A$2:$T$1532,10,FALSE),0)</f>
        <v>0</v>
      </c>
      <c r="T1118">
        <f>IF($K1118="NQC",VLOOKUP($A1118,'2021_NQC_List-11_13'!$A$2:$T$1532,11,FALSE),0)</f>
        <v>0</v>
      </c>
      <c r="U1118">
        <f>IF($K1118="NQC",VLOOKUP($A1118,'2021_NQC_List-11_13'!$A$2:$T$1532,12,FALSE),0)</f>
        <v>0</v>
      </c>
      <c r="V1118">
        <f>IF($K1118="NQC",VLOOKUP($A1118,'2021_NQC_List-11_13'!$A$2:$T$1532,13,FALSE),0)</f>
        <v>0</v>
      </c>
      <c r="W1118">
        <f>IF($K1118="NQC",VLOOKUP($A1118,'2021_NQC_List-11_13'!$A$2:$T$1532,14,FALSE),0)</f>
        <v>0</v>
      </c>
      <c r="X1118">
        <f>IF($K1118="NQC",VLOOKUP($A1118,'2021_NQC_List-11_13'!$A$2:$T$1532,15,FALSE),0)</f>
        <v>0</v>
      </c>
      <c r="Y1118" t="str">
        <f t="shared" si="35"/>
        <v>Non-Hydro</v>
      </c>
      <c r="AA1118" t="s">
        <v>4341</v>
      </c>
    </row>
    <row r="1119" spans="1:27" x14ac:dyDescent="0.3">
      <c r="A1119" t="str">
        <f>'OASIS-11_26'!E1167</f>
        <v>KERNFT_1_UNITS</v>
      </c>
      <c r="B1119" t="str">
        <f>'OASIS-11_26'!G1167</f>
        <v>KERN FRONT LIMITED</v>
      </c>
      <c r="C1119" t="str">
        <f>VLOOKUP($A1119,'OASIS-11_26'!$E$2:$R$1556,2,FALSE)</f>
        <v>GEN</v>
      </c>
      <c r="D1119" s="1">
        <f>VLOOKUP($A1119,'OASIS-11_26'!$E$2:$R$1556,11,FALSE)</f>
        <v>32515</v>
      </c>
      <c r="E1119" s="3">
        <f t="shared" si="34"/>
        <v>1989</v>
      </c>
      <c r="F1119" t="str">
        <f>VLOOKUP($A1119,'OASIS-11_26'!$E$2:$R$1556,9,FALSE)</f>
        <v>NATURAL GAS</v>
      </c>
      <c r="G1119" t="str">
        <f>VLOOKUP($A1119,'OASIS-11_26'!$E$2:$R$1556,8,FALSE)</f>
        <v>COMBUSTION TURBINE</v>
      </c>
      <c r="H1119">
        <f>VLOOKUP($A1119,'OASIS-11_26'!$E$2:$R$1556,4,FALSE)</f>
        <v>52.4</v>
      </c>
      <c r="I1119">
        <f>VLOOKUP($A1119,'OASIS-11_26'!$E$2:$R$1556,5,FALSE)</f>
        <v>60</v>
      </c>
      <c r="J1119" t="str">
        <f>VLOOKUP($A1119,'OASIS-11_26'!$E$2:$R$1556,6,FALSE)</f>
        <v>PGAE</v>
      </c>
      <c r="K1119" t="str">
        <f>IF(ISERROR(VLOOKUP($A1119,'2021_NQC_List-11_13'!$A$2:$T$1532,4,FALSE)),"","NQC")</f>
        <v>NQC</v>
      </c>
      <c r="L1119" s="3" t="str">
        <f>IF(ISERROR(VLOOKUP($A1119,'2021_NQC_List-11_13'!$A$2:$T$1532,4,FALSE)),"",VLOOKUP($A1119,'2021_NQC_List-11_13'!$A$2:$T$1532,18,FALSE))</f>
        <v>FC</v>
      </c>
      <c r="M1119">
        <f>IF($K1119="NQC",VLOOKUP($A1119,'2021_NQC_List-11_13'!$A$2:$T$1532,4,FALSE),0)</f>
        <v>50.98</v>
      </c>
      <c r="N1119">
        <f>IF($K1119="NQC",VLOOKUP($A1119,'2021_NQC_List-11_13'!$A$2:$T$1532,5,FALSE),0)</f>
        <v>51.06</v>
      </c>
      <c r="O1119">
        <f>IF($K1119="NQC",VLOOKUP($A1119,'2021_NQC_List-11_13'!$A$2:$T$1532,6,FALSE),0)</f>
        <v>50.61</v>
      </c>
      <c r="P1119">
        <f>IF($K1119="NQC",VLOOKUP($A1119,'2021_NQC_List-11_13'!$A$2:$T$1532,7,FALSE),0)</f>
        <v>50.11</v>
      </c>
      <c r="Q1119">
        <f>IF($K1119="NQC",VLOOKUP($A1119,'2021_NQC_List-11_13'!$A$2:$T$1532,8,FALSE),0)</f>
        <v>49.94</v>
      </c>
      <c r="R1119">
        <f>IF($K1119="NQC",VLOOKUP($A1119,'2021_NQC_List-11_13'!$A$2:$T$1532,9,FALSE),0)</f>
        <v>49.28</v>
      </c>
      <c r="S1119">
        <f>IF($K1119="NQC",VLOOKUP($A1119,'2021_NQC_List-11_13'!$A$2:$T$1532,10,FALSE),0)</f>
        <v>48.68</v>
      </c>
      <c r="T1119">
        <f>IF($K1119="NQC",VLOOKUP($A1119,'2021_NQC_List-11_13'!$A$2:$T$1532,11,FALSE),0)</f>
        <v>48.6</v>
      </c>
      <c r="U1119">
        <f>IF($K1119="NQC",VLOOKUP($A1119,'2021_NQC_List-11_13'!$A$2:$T$1532,12,FALSE),0)</f>
        <v>49.11</v>
      </c>
      <c r="V1119">
        <f>IF($K1119="NQC",VLOOKUP($A1119,'2021_NQC_List-11_13'!$A$2:$T$1532,13,FALSE),0)</f>
        <v>49.74</v>
      </c>
      <c r="W1119">
        <f>IF($K1119="NQC",VLOOKUP($A1119,'2021_NQC_List-11_13'!$A$2:$T$1532,14,FALSE),0)</f>
        <v>50.56</v>
      </c>
      <c r="X1119">
        <f>IF($K1119="NQC",VLOOKUP($A1119,'2021_NQC_List-11_13'!$A$2:$T$1532,15,FALSE),0)</f>
        <v>51.02</v>
      </c>
      <c r="Y1119" t="str">
        <f t="shared" si="35"/>
        <v>Non-Hydro</v>
      </c>
      <c r="AA1119" t="s">
        <v>4341</v>
      </c>
    </row>
    <row r="1120" spans="1:27" x14ac:dyDescent="0.3">
      <c r="A1120" t="str">
        <f>'OASIS-11_26'!E1168</f>
        <v>DEVERS_1_SOLAR2</v>
      </c>
      <c r="B1120" t="str">
        <f>'OASIS-11_26'!G1168</f>
        <v>SEPV9</v>
      </c>
      <c r="C1120" t="str">
        <f>VLOOKUP($A1120,'OASIS-11_26'!$E$2:$R$1556,2,FALSE)</f>
        <v>GEN</v>
      </c>
      <c r="D1120" s="1">
        <f>VLOOKUP($A1120,'OASIS-11_26'!$E$2:$R$1556,11,FALSE)</f>
        <v>41426</v>
      </c>
      <c r="E1120" s="3">
        <f t="shared" si="34"/>
        <v>2013</v>
      </c>
      <c r="F1120" t="str">
        <f>VLOOKUP($A1120,'OASIS-11_26'!$E$2:$R$1556,9,FALSE)</f>
        <v>SUN</v>
      </c>
      <c r="G1120" t="str">
        <f>VLOOKUP($A1120,'OASIS-11_26'!$E$2:$R$1556,8,FALSE)</f>
        <v>PHOTO VOLTAIC</v>
      </c>
      <c r="H1120">
        <f>VLOOKUP($A1120,'OASIS-11_26'!$E$2:$R$1556,4,FALSE)</f>
        <v>9</v>
      </c>
      <c r="I1120">
        <f>VLOOKUP($A1120,'OASIS-11_26'!$E$2:$R$1556,5,FALSE)</f>
        <v>9</v>
      </c>
      <c r="J1120" t="str">
        <f>VLOOKUP($A1120,'OASIS-11_26'!$E$2:$R$1556,6,FALSE)</f>
        <v>SCE</v>
      </c>
      <c r="K1120" t="str">
        <f>IF(ISERROR(VLOOKUP($A1120,'2021_NQC_List-11_13'!$A$2:$T$1532,4,FALSE)),"","NQC")</f>
        <v>NQC</v>
      </c>
      <c r="L1120" s="3" t="str">
        <f>IF(ISERROR(VLOOKUP($A1120,'2021_NQC_List-11_13'!$A$2:$T$1532,4,FALSE)),"",VLOOKUP($A1120,'2021_NQC_List-11_13'!$A$2:$T$1532,18,FALSE))</f>
        <v>EO</v>
      </c>
      <c r="M1120">
        <f>IF($K1120="NQC",VLOOKUP($A1120,'2021_NQC_List-11_13'!$A$2:$T$1532,4,FALSE),0)</f>
        <v>0</v>
      </c>
      <c r="N1120">
        <f>IF($K1120="NQC",VLOOKUP($A1120,'2021_NQC_List-11_13'!$A$2:$T$1532,5,FALSE),0)</f>
        <v>0</v>
      </c>
      <c r="O1120">
        <f>IF($K1120="NQC",VLOOKUP($A1120,'2021_NQC_List-11_13'!$A$2:$T$1532,6,FALSE),0)</f>
        <v>0</v>
      </c>
      <c r="P1120">
        <f>IF($K1120="NQC",VLOOKUP($A1120,'2021_NQC_List-11_13'!$A$2:$T$1532,7,FALSE),0)</f>
        <v>0</v>
      </c>
      <c r="Q1120">
        <f>IF($K1120="NQC",VLOOKUP($A1120,'2021_NQC_List-11_13'!$A$2:$T$1532,8,FALSE),0)</f>
        <v>0</v>
      </c>
      <c r="R1120">
        <f>IF($K1120="NQC",VLOOKUP($A1120,'2021_NQC_List-11_13'!$A$2:$T$1532,9,FALSE),0)</f>
        <v>0</v>
      </c>
      <c r="S1120">
        <f>IF($K1120="NQC",VLOOKUP($A1120,'2021_NQC_List-11_13'!$A$2:$T$1532,10,FALSE),0)</f>
        <v>0</v>
      </c>
      <c r="T1120">
        <f>IF($K1120="NQC",VLOOKUP($A1120,'2021_NQC_List-11_13'!$A$2:$T$1532,11,FALSE),0)</f>
        <v>0</v>
      </c>
      <c r="U1120">
        <f>IF($K1120="NQC",VLOOKUP($A1120,'2021_NQC_List-11_13'!$A$2:$T$1532,12,FALSE),0)</f>
        <v>0</v>
      </c>
      <c r="V1120">
        <f>IF($K1120="NQC",VLOOKUP($A1120,'2021_NQC_List-11_13'!$A$2:$T$1532,13,FALSE),0)</f>
        <v>0</v>
      </c>
      <c r="W1120">
        <f>IF($K1120="NQC",VLOOKUP($A1120,'2021_NQC_List-11_13'!$A$2:$T$1532,14,FALSE),0)</f>
        <v>0</v>
      </c>
      <c r="X1120">
        <f>IF($K1120="NQC",VLOOKUP($A1120,'2021_NQC_List-11_13'!$A$2:$T$1532,15,FALSE),0)</f>
        <v>0</v>
      </c>
      <c r="Y1120" t="str">
        <f t="shared" si="35"/>
        <v>Non-Hydro</v>
      </c>
      <c r="AA1120" t="s">
        <v>4341</v>
      </c>
    </row>
    <row r="1121" spans="1:27" x14ac:dyDescent="0.3">
      <c r="A1121" t="str">
        <f>'OASIS-11_26'!E1169</f>
        <v>RVSIDE_2_RERCU4</v>
      </c>
      <c r="B1121" t="str">
        <f>'OASIS-11_26'!G1169</f>
        <v>Riverside Energy Res. Ctr Unit 4</v>
      </c>
      <c r="C1121" t="str">
        <f>VLOOKUP($A1121,'OASIS-11_26'!$E$2:$R$1556,2,FALSE)</f>
        <v>GEN</v>
      </c>
      <c r="D1121" s="1">
        <f>VLOOKUP($A1121,'OASIS-11_26'!$E$2:$R$1556,11,FALSE)</f>
        <v>40634</v>
      </c>
      <c r="E1121" s="3">
        <f t="shared" si="34"/>
        <v>2011</v>
      </c>
      <c r="F1121" t="str">
        <f>VLOOKUP($A1121,'OASIS-11_26'!$E$2:$R$1556,9,FALSE)</f>
        <v>NATURAL GAS</v>
      </c>
      <c r="G1121" t="str">
        <f>VLOOKUP($A1121,'OASIS-11_26'!$E$2:$R$1556,8,FALSE)</f>
        <v>COMBUSTION TURBINE</v>
      </c>
      <c r="H1121">
        <f>VLOOKUP($A1121,'OASIS-11_26'!$E$2:$R$1556,4,FALSE)</f>
        <v>49</v>
      </c>
      <c r="I1121">
        <f>VLOOKUP($A1121,'OASIS-11_26'!$E$2:$R$1556,5,FALSE)</f>
        <v>71.2</v>
      </c>
      <c r="J1121" t="str">
        <f>VLOOKUP($A1121,'OASIS-11_26'!$E$2:$R$1556,6,FALSE)</f>
        <v>SCE</v>
      </c>
      <c r="K1121" t="str">
        <f>IF(ISERROR(VLOOKUP($A1121,'2021_NQC_List-11_13'!$A$2:$T$1532,4,FALSE)),"","NQC")</f>
        <v>NQC</v>
      </c>
      <c r="L1121" s="3" t="str">
        <f>IF(ISERROR(VLOOKUP($A1121,'2021_NQC_List-11_13'!$A$2:$T$1532,4,FALSE)),"",VLOOKUP($A1121,'2021_NQC_List-11_13'!$A$2:$T$1532,18,FALSE))</f>
        <v>FC</v>
      </c>
      <c r="M1121">
        <f>IF($K1121="NQC",VLOOKUP($A1121,'2021_NQC_List-11_13'!$A$2:$T$1532,4,FALSE),0)</f>
        <v>49</v>
      </c>
      <c r="N1121">
        <f>IF($K1121="NQC",VLOOKUP($A1121,'2021_NQC_List-11_13'!$A$2:$T$1532,5,FALSE),0)</f>
        <v>49</v>
      </c>
      <c r="O1121">
        <f>IF($K1121="NQC",VLOOKUP($A1121,'2021_NQC_List-11_13'!$A$2:$T$1532,6,FALSE),0)</f>
        <v>49</v>
      </c>
      <c r="P1121">
        <f>IF($K1121="NQC",VLOOKUP($A1121,'2021_NQC_List-11_13'!$A$2:$T$1532,7,FALSE),0)</f>
        <v>49</v>
      </c>
      <c r="Q1121">
        <f>IF($K1121="NQC",VLOOKUP($A1121,'2021_NQC_List-11_13'!$A$2:$T$1532,8,FALSE),0)</f>
        <v>49</v>
      </c>
      <c r="R1121">
        <f>IF($K1121="NQC",VLOOKUP($A1121,'2021_NQC_List-11_13'!$A$2:$T$1532,9,FALSE),0)</f>
        <v>49</v>
      </c>
      <c r="S1121">
        <f>IF($K1121="NQC",VLOOKUP($A1121,'2021_NQC_List-11_13'!$A$2:$T$1532,10,FALSE),0)</f>
        <v>49</v>
      </c>
      <c r="T1121">
        <f>IF($K1121="NQC",VLOOKUP($A1121,'2021_NQC_List-11_13'!$A$2:$T$1532,11,FALSE),0)</f>
        <v>49</v>
      </c>
      <c r="U1121">
        <f>IF($K1121="NQC",VLOOKUP($A1121,'2021_NQC_List-11_13'!$A$2:$T$1532,12,FALSE),0)</f>
        <v>49</v>
      </c>
      <c r="V1121">
        <f>IF($K1121="NQC",VLOOKUP($A1121,'2021_NQC_List-11_13'!$A$2:$T$1532,13,FALSE),0)</f>
        <v>49</v>
      </c>
      <c r="W1121">
        <f>IF($K1121="NQC",VLOOKUP($A1121,'2021_NQC_List-11_13'!$A$2:$T$1532,14,FALSE),0)</f>
        <v>49</v>
      </c>
      <c r="X1121">
        <f>IF($K1121="NQC",VLOOKUP($A1121,'2021_NQC_List-11_13'!$A$2:$T$1532,15,FALSE),0)</f>
        <v>49</v>
      </c>
      <c r="Y1121" t="str">
        <f t="shared" si="35"/>
        <v>Non-Hydro</v>
      </c>
      <c r="AA1121" t="s">
        <v>4341</v>
      </c>
    </row>
    <row r="1122" spans="1:27" x14ac:dyDescent="0.3">
      <c r="A1122" t="str">
        <f>'OASIS-11_26'!E1170</f>
        <v>REDOND_7_UNIT 6</v>
      </c>
      <c r="B1122" t="str">
        <f>'OASIS-11_26'!G1170</f>
        <v>REDONDO GEN STA. UNIT 6</v>
      </c>
      <c r="C1122" t="str">
        <f>VLOOKUP($A1122,'OASIS-11_26'!$E$2:$R$1556,2,FALSE)</f>
        <v>GEN</v>
      </c>
      <c r="D1122" s="1">
        <f>VLOOKUP($A1122,'OASIS-11_26'!$E$2:$R$1556,11,FALSE)</f>
        <v>20821</v>
      </c>
      <c r="E1122" s="3">
        <f t="shared" si="34"/>
        <v>1957</v>
      </c>
      <c r="F1122" t="str">
        <f>VLOOKUP($A1122,'OASIS-11_26'!$E$2:$R$1556,9,FALSE)</f>
        <v>NATURAL GAS</v>
      </c>
      <c r="G1122" t="str">
        <f>VLOOKUP($A1122,'OASIS-11_26'!$E$2:$R$1556,8,FALSE)</f>
        <v>STEAM</v>
      </c>
      <c r="H1122">
        <f>VLOOKUP($A1122,'OASIS-11_26'!$E$2:$R$1556,4,FALSE)</f>
        <v>175</v>
      </c>
      <c r="I1122">
        <f>VLOOKUP($A1122,'OASIS-11_26'!$E$2:$R$1556,5,FALSE)</f>
        <v>175</v>
      </c>
      <c r="J1122" t="str">
        <f>VLOOKUP($A1122,'OASIS-11_26'!$E$2:$R$1556,6,FALSE)</f>
        <v>SCE</v>
      </c>
      <c r="K1122" t="str">
        <f>IF(ISERROR(VLOOKUP($A1122,'2021_NQC_List-11_13'!$A$2:$T$1532,4,FALSE)),"","NQC")</f>
        <v>NQC</v>
      </c>
      <c r="L1122" s="3" t="str">
        <f>IF(ISERROR(VLOOKUP($A1122,'2021_NQC_List-11_13'!$A$2:$T$1532,4,FALSE)),"",VLOOKUP($A1122,'2021_NQC_List-11_13'!$A$2:$T$1532,18,FALSE))</f>
        <v>FC</v>
      </c>
      <c r="M1122">
        <f>IF($K1122="NQC",VLOOKUP($A1122,'2021_NQC_List-11_13'!$A$2:$T$1532,4,FALSE),0)</f>
        <v>175</v>
      </c>
      <c r="N1122">
        <f>IF($K1122="NQC",VLOOKUP($A1122,'2021_NQC_List-11_13'!$A$2:$T$1532,5,FALSE),0)</f>
        <v>175</v>
      </c>
      <c r="O1122">
        <f>IF($K1122="NQC",VLOOKUP($A1122,'2021_NQC_List-11_13'!$A$2:$T$1532,6,FALSE),0)</f>
        <v>175</v>
      </c>
      <c r="P1122">
        <f>IF($K1122="NQC",VLOOKUP($A1122,'2021_NQC_List-11_13'!$A$2:$T$1532,7,FALSE),0)</f>
        <v>175</v>
      </c>
      <c r="Q1122">
        <f>IF($K1122="NQC",VLOOKUP($A1122,'2021_NQC_List-11_13'!$A$2:$T$1532,8,FALSE),0)</f>
        <v>175</v>
      </c>
      <c r="R1122">
        <f>IF($K1122="NQC",VLOOKUP($A1122,'2021_NQC_List-11_13'!$A$2:$T$1532,9,FALSE),0)</f>
        <v>175</v>
      </c>
      <c r="S1122">
        <f>IF($K1122="NQC",VLOOKUP($A1122,'2021_NQC_List-11_13'!$A$2:$T$1532,10,FALSE),0)</f>
        <v>175</v>
      </c>
      <c r="T1122">
        <f>IF($K1122="NQC",VLOOKUP($A1122,'2021_NQC_List-11_13'!$A$2:$T$1532,11,FALSE),0)</f>
        <v>175</v>
      </c>
      <c r="U1122">
        <f>IF($K1122="NQC",VLOOKUP($A1122,'2021_NQC_List-11_13'!$A$2:$T$1532,12,FALSE),0)</f>
        <v>175</v>
      </c>
      <c r="V1122">
        <f>IF($K1122="NQC",VLOOKUP($A1122,'2021_NQC_List-11_13'!$A$2:$T$1532,13,FALSE),0)</f>
        <v>175</v>
      </c>
      <c r="W1122">
        <f>IF($K1122="NQC",VLOOKUP($A1122,'2021_NQC_List-11_13'!$A$2:$T$1532,14,FALSE),0)</f>
        <v>175</v>
      </c>
      <c r="X1122">
        <f>IF($K1122="NQC",VLOOKUP($A1122,'2021_NQC_List-11_13'!$A$2:$T$1532,15,FALSE),0)</f>
        <v>175</v>
      </c>
      <c r="Y1122" t="str">
        <f t="shared" si="35"/>
        <v>Non-Hydro</v>
      </c>
      <c r="AA1122" s="29" t="s">
        <v>4335</v>
      </c>
    </row>
    <row r="1123" spans="1:27" x14ac:dyDescent="0.3">
      <c r="A1123" t="str">
        <f>'OASIS-11_26'!E1171</f>
        <v>SENTNL_2_CTG2</v>
      </c>
      <c r="B1123" t="str">
        <f>'OASIS-11_26'!G1171</f>
        <v>Sentinel Unit 2</v>
      </c>
      <c r="C1123" t="str">
        <f>VLOOKUP($A1123,'OASIS-11_26'!$E$2:$R$1556,2,FALSE)</f>
        <v>GEN</v>
      </c>
      <c r="D1123" s="1">
        <f>VLOOKUP($A1123,'OASIS-11_26'!$E$2:$R$1556,11,FALSE)</f>
        <v>41400</v>
      </c>
      <c r="E1123" s="3">
        <f t="shared" si="34"/>
        <v>2013</v>
      </c>
      <c r="F1123" t="str">
        <f>VLOOKUP($A1123,'OASIS-11_26'!$E$2:$R$1556,9,FALSE)</f>
        <v>NATURAL GAS</v>
      </c>
      <c r="G1123" t="str">
        <f>VLOOKUP($A1123,'OASIS-11_26'!$E$2:$R$1556,8,FALSE)</f>
        <v>COMBUSTION TURBINE</v>
      </c>
      <c r="H1123">
        <f>VLOOKUP($A1123,'OASIS-11_26'!$E$2:$R$1556,4,FALSE)</f>
        <v>95.34</v>
      </c>
      <c r="I1123">
        <f>VLOOKUP($A1123,'OASIS-11_26'!$E$2:$R$1556,5,FALSE)</f>
        <v>131.80000000000001</v>
      </c>
      <c r="J1123" t="str">
        <f>VLOOKUP($A1123,'OASIS-11_26'!$E$2:$R$1556,6,FALSE)</f>
        <v>SCE</v>
      </c>
      <c r="K1123" t="str">
        <f>IF(ISERROR(VLOOKUP($A1123,'2021_NQC_List-11_13'!$A$2:$T$1532,4,FALSE)),"","NQC")</f>
        <v>NQC</v>
      </c>
      <c r="L1123" s="3" t="str">
        <f>IF(ISERROR(VLOOKUP($A1123,'2021_NQC_List-11_13'!$A$2:$T$1532,4,FALSE)),"",VLOOKUP($A1123,'2021_NQC_List-11_13'!$A$2:$T$1532,18,FALSE))</f>
        <v>FC</v>
      </c>
      <c r="M1123">
        <f>IF($K1123="NQC",VLOOKUP($A1123,'2021_NQC_List-11_13'!$A$2:$T$1532,4,FALSE),0)</f>
        <v>95.34</v>
      </c>
      <c r="N1123">
        <f>IF($K1123="NQC",VLOOKUP($A1123,'2021_NQC_List-11_13'!$A$2:$T$1532,5,FALSE),0)</f>
        <v>95.34</v>
      </c>
      <c r="O1123">
        <f>IF($K1123="NQC",VLOOKUP($A1123,'2021_NQC_List-11_13'!$A$2:$T$1532,6,FALSE),0)</f>
        <v>95.34</v>
      </c>
      <c r="P1123">
        <f>IF($K1123="NQC",VLOOKUP($A1123,'2021_NQC_List-11_13'!$A$2:$T$1532,7,FALSE),0)</f>
        <v>95.34</v>
      </c>
      <c r="Q1123">
        <f>IF($K1123="NQC",VLOOKUP($A1123,'2021_NQC_List-11_13'!$A$2:$T$1532,8,FALSE),0)</f>
        <v>95.34</v>
      </c>
      <c r="R1123">
        <f>IF($K1123="NQC",VLOOKUP($A1123,'2021_NQC_List-11_13'!$A$2:$T$1532,9,FALSE),0)</f>
        <v>95.34</v>
      </c>
      <c r="S1123">
        <f>IF($K1123="NQC",VLOOKUP($A1123,'2021_NQC_List-11_13'!$A$2:$T$1532,10,FALSE),0)</f>
        <v>95.34</v>
      </c>
      <c r="T1123">
        <f>IF($K1123="NQC",VLOOKUP($A1123,'2021_NQC_List-11_13'!$A$2:$T$1532,11,FALSE),0)</f>
        <v>95.34</v>
      </c>
      <c r="U1123">
        <f>IF($K1123="NQC",VLOOKUP($A1123,'2021_NQC_List-11_13'!$A$2:$T$1532,12,FALSE),0)</f>
        <v>95.34</v>
      </c>
      <c r="V1123">
        <f>IF($K1123="NQC",VLOOKUP($A1123,'2021_NQC_List-11_13'!$A$2:$T$1532,13,FALSE),0)</f>
        <v>95.34</v>
      </c>
      <c r="W1123">
        <f>IF($K1123="NQC",VLOOKUP($A1123,'2021_NQC_List-11_13'!$A$2:$T$1532,14,FALSE),0)</f>
        <v>95.34</v>
      </c>
      <c r="X1123">
        <f>IF($K1123="NQC",VLOOKUP($A1123,'2021_NQC_List-11_13'!$A$2:$T$1532,15,FALSE),0)</f>
        <v>95.34</v>
      </c>
      <c r="Y1123" t="str">
        <f t="shared" si="35"/>
        <v>Non-Hydro</v>
      </c>
      <c r="AA1123" t="s">
        <v>4341</v>
      </c>
    </row>
    <row r="1124" spans="1:27" x14ac:dyDescent="0.3">
      <c r="A1124" t="str">
        <f>'OASIS-11_26'!E1173</f>
        <v>DELAMO_2_SOLRD</v>
      </c>
      <c r="B1124" t="str">
        <f>'OASIS-11_26'!G1173</f>
        <v>Golden Solar Building D</v>
      </c>
      <c r="C1124" t="str">
        <f>VLOOKUP($A1124,'OASIS-11_26'!$E$2:$R$1556,2,FALSE)</f>
        <v>GEN</v>
      </c>
      <c r="D1124" s="1">
        <f>VLOOKUP($A1124,'OASIS-11_26'!$E$2:$R$1556,11,FALSE)</f>
        <v>41001</v>
      </c>
      <c r="E1124" s="3">
        <f t="shared" si="34"/>
        <v>2012</v>
      </c>
      <c r="F1124" t="str">
        <f>VLOOKUP($A1124,'OASIS-11_26'!$E$2:$R$1556,9,FALSE)</f>
        <v>SUN</v>
      </c>
      <c r="G1124" t="str">
        <f>VLOOKUP($A1124,'OASIS-11_26'!$E$2:$R$1556,8,FALSE)</f>
        <v>PHOTO VOLTAIC</v>
      </c>
      <c r="H1124">
        <f>VLOOKUP($A1124,'OASIS-11_26'!$E$2:$R$1556,4,FALSE)</f>
        <v>1.25</v>
      </c>
      <c r="I1124">
        <f>VLOOKUP($A1124,'OASIS-11_26'!$E$2:$R$1556,5,FALSE)</f>
        <v>1.4</v>
      </c>
      <c r="J1124" t="str">
        <f>VLOOKUP($A1124,'OASIS-11_26'!$E$2:$R$1556,6,FALSE)</f>
        <v>SCE</v>
      </c>
      <c r="K1124" t="str">
        <f>IF(ISERROR(VLOOKUP($A1124,'2021_NQC_List-11_13'!$A$2:$T$1532,4,FALSE)),"","NQC")</f>
        <v>NQC</v>
      </c>
      <c r="L1124" s="3" t="str">
        <f>IF(ISERROR(VLOOKUP($A1124,'2021_NQC_List-11_13'!$A$2:$T$1532,4,FALSE)),"",VLOOKUP($A1124,'2021_NQC_List-11_13'!$A$2:$T$1532,18,FALSE))</f>
        <v>EO</v>
      </c>
      <c r="M1124">
        <f>IF($K1124="NQC",VLOOKUP($A1124,'2021_NQC_List-11_13'!$A$2:$T$1532,4,FALSE),0)</f>
        <v>0</v>
      </c>
      <c r="N1124">
        <f>IF($K1124="NQC",VLOOKUP($A1124,'2021_NQC_List-11_13'!$A$2:$T$1532,5,FALSE),0)</f>
        <v>0</v>
      </c>
      <c r="O1124">
        <f>IF($K1124="NQC",VLOOKUP($A1124,'2021_NQC_List-11_13'!$A$2:$T$1532,6,FALSE),0)</f>
        <v>0</v>
      </c>
      <c r="P1124">
        <f>IF($K1124="NQC",VLOOKUP($A1124,'2021_NQC_List-11_13'!$A$2:$T$1532,7,FALSE),0)</f>
        <v>0</v>
      </c>
      <c r="Q1124">
        <f>IF($K1124="NQC",VLOOKUP($A1124,'2021_NQC_List-11_13'!$A$2:$T$1532,8,FALSE),0)</f>
        <v>0</v>
      </c>
      <c r="R1124">
        <f>IF($K1124="NQC",VLOOKUP($A1124,'2021_NQC_List-11_13'!$A$2:$T$1532,9,FALSE),0)</f>
        <v>0</v>
      </c>
      <c r="S1124">
        <f>IF($K1124="NQC",VLOOKUP($A1124,'2021_NQC_List-11_13'!$A$2:$T$1532,10,FALSE),0)</f>
        <v>0</v>
      </c>
      <c r="T1124">
        <f>IF($K1124="NQC",VLOOKUP($A1124,'2021_NQC_List-11_13'!$A$2:$T$1532,11,FALSE),0)</f>
        <v>0</v>
      </c>
      <c r="U1124">
        <f>IF($K1124="NQC",VLOOKUP($A1124,'2021_NQC_List-11_13'!$A$2:$T$1532,12,FALSE),0)</f>
        <v>0</v>
      </c>
      <c r="V1124">
        <f>IF($K1124="NQC",VLOOKUP($A1124,'2021_NQC_List-11_13'!$A$2:$T$1532,13,FALSE),0)</f>
        <v>0</v>
      </c>
      <c r="W1124">
        <f>IF($K1124="NQC",VLOOKUP($A1124,'2021_NQC_List-11_13'!$A$2:$T$1532,14,FALSE),0)</f>
        <v>0</v>
      </c>
      <c r="X1124">
        <f>IF($K1124="NQC",VLOOKUP($A1124,'2021_NQC_List-11_13'!$A$2:$T$1532,15,FALSE),0)</f>
        <v>0</v>
      </c>
      <c r="Y1124" t="str">
        <f t="shared" si="35"/>
        <v>Non-Hydro</v>
      </c>
      <c r="AA1124" t="s">
        <v>4341</v>
      </c>
    </row>
    <row r="1125" spans="1:27" x14ac:dyDescent="0.3">
      <c r="A1125" t="str">
        <f>'OASIS-11_26'!E1174</f>
        <v>CENTRY_6_PL1X4</v>
      </c>
      <c r="B1125" t="str">
        <f>'OASIS-11_26'!G1174</f>
        <v>CENTURY GENERATING PLANT (AGGREGATE)</v>
      </c>
      <c r="C1125" t="str">
        <f>VLOOKUP($A1125,'OASIS-11_26'!$E$2:$R$1556,2,FALSE)</f>
        <v>GEN</v>
      </c>
      <c r="D1125" s="1">
        <f>VLOOKUP($A1125,'OASIS-11_26'!$E$2:$R$1556,11,FALSE)</f>
        <v>37151</v>
      </c>
      <c r="E1125" s="3">
        <f t="shared" si="34"/>
        <v>2001</v>
      </c>
      <c r="F1125" t="str">
        <f>VLOOKUP($A1125,'OASIS-11_26'!$E$2:$R$1556,9,FALSE)</f>
        <v>NATURAL GAS</v>
      </c>
      <c r="G1125" t="str">
        <f>VLOOKUP($A1125,'OASIS-11_26'!$E$2:$R$1556,8,FALSE)</f>
        <v>COMBUSTION TURBINE</v>
      </c>
      <c r="H1125">
        <f>VLOOKUP($A1125,'OASIS-11_26'!$E$2:$R$1556,4,FALSE)</f>
        <v>41.4</v>
      </c>
      <c r="I1125">
        <f>VLOOKUP($A1125,'OASIS-11_26'!$E$2:$R$1556,5,FALSE)</f>
        <v>0</v>
      </c>
      <c r="J1125" t="str">
        <f>VLOOKUP($A1125,'OASIS-11_26'!$E$2:$R$1556,6,FALSE)</f>
        <v>SCE</v>
      </c>
      <c r="K1125" t="str">
        <f>IF(ISERROR(VLOOKUP($A1125,'2021_NQC_List-11_13'!$A$2:$T$1532,4,FALSE)),"","NQC")</f>
        <v>NQC</v>
      </c>
      <c r="L1125" s="3" t="str">
        <f>IF(ISERROR(VLOOKUP($A1125,'2021_NQC_List-11_13'!$A$2:$T$1532,4,FALSE)),"",VLOOKUP($A1125,'2021_NQC_List-11_13'!$A$2:$T$1532,18,FALSE))</f>
        <v>FC</v>
      </c>
      <c r="M1125">
        <f>IF($K1125="NQC",VLOOKUP($A1125,'2021_NQC_List-11_13'!$A$2:$T$1532,4,FALSE),0)</f>
        <v>36</v>
      </c>
      <c r="N1125">
        <f>IF($K1125="NQC",VLOOKUP($A1125,'2021_NQC_List-11_13'!$A$2:$T$1532,5,FALSE),0)</f>
        <v>36</v>
      </c>
      <c r="O1125">
        <f>IF($K1125="NQC",VLOOKUP($A1125,'2021_NQC_List-11_13'!$A$2:$T$1532,6,FALSE),0)</f>
        <v>36</v>
      </c>
      <c r="P1125">
        <f>IF($K1125="NQC",VLOOKUP($A1125,'2021_NQC_List-11_13'!$A$2:$T$1532,7,FALSE),0)</f>
        <v>36</v>
      </c>
      <c r="Q1125">
        <f>IF($K1125="NQC",VLOOKUP($A1125,'2021_NQC_List-11_13'!$A$2:$T$1532,8,FALSE),0)</f>
        <v>36</v>
      </c>
      <c r="R1125">
        <f>IF($K1125="NQC",VLOOKUP($A1125,'2021_NQC_List-11_13'!$A$2:$T$1532,9,FALSE),0)</f>
        <v>36</v>
      </c>
      <c r="S1125">
        <f>IF($K1125="NQC",VLOOKUP($A1125,'2021_NQC_List-11_13'!$A$2:$T$1532,10,FALSE),0)</f>
        <v>36</v>
      </c>
      <c r="T1125">
        <f>IF($K1125="NQC",VLOOKUP($A1125,'2021_NQC_List-11_13'!$A$2:$T$1532,11,FALSE),0)</f>
        <v>36</v>
      </c>
      <c r="U1125">
        <f>IF($K1125="NQC",VLOOKUP($A1125,'2021_NQC_List-11_13'!$A$2:$T$1532,12,FALSE),0)</f>
        <v>36</v>
      </c>
      <c r="V1125">
        <f>IF($K1125="NQC",VLOOKUP($A1125,'2021_NQC_List-11_13'!$A$2:$T$1532,13,FALSE),0)</f>
        <v>36</v>
      </c>
      <c r="W1125">
        <f>IF($K1125="NQC",VLOOKUP($A1125,'2021_NQC_List-11_13'!$A$2:$T$1532,14,FALSE),0)</f>
        <v>36</v>
      </c>
      <c r="X1125">
        <f>IF($K1125="NQC",VLOOKUP($A1125,'2021_NQC_List-11_13'!$A$2:$T$1532,15,FALSE),0)</f>
        <v>36</v>
      </c>
      <c r="Y1125" t="str">
        <f t="shared" si="35"/>
        <v>Non-Hydro</v>
      </c>
      <c r="AA1125" t="s">
        <v>4341</v>
      </c>
    </row>
    <row r="1126" spans="1:27" x14ac:dyDescent="0.3">
      <c r="A1126" t="str">
        <f>'OASIS-11_26'!E1175</f>
        <v>SCEC_1_PDRP143</v>
      </c>
      <c r="B1126" t="str">
        <f>'OASIS-11_26'!G1175</f>
        <v>SCEC_1_PDRP143</v>
      </c>
      <c r="C1126" t="str">
        <f>VLOOKUP($A1126,'OASIS-11_26'!$E$2:$R$1556,2,FALSE)</f>
        <v>GEN</v>
      </c>
      <c r="D1126" s="1">
        <f>VLOOKUP($A1126,'OASIS-11_26'!$E$2:$R$1556,11,FALSE)</f>
        <v>0</v>
      </c>
      <c r="E1126" s="3" t="str">
        <f t="shared" si="34"/>
        <v/>
      </c>
      <c r="F1126" t="str">
        <f>VLOOKUP($A1126,'OASIS-11_26'!$E$2:$R$1556,9,FALSE)</f>
        <v>OTHER</v>
      </c>
      <c r="G1126" t="str">
        <f>VLOOKUP($A1126,'OASIS-11_26'!$E$2:$R$1556,8,FALSE)</f>
        <v>OTHER</v>
      </c>
      <c r="H1126">
        <f>VLOOKUP($A1126,'OASIS-11_26'!$E$2:$R$1556,4,FALSE)</f>
        <v>0.99</v>
      </c>
      <c r="I1126">
        <f>VLOOKUP($A1126,'OASIS-11_26'!$E$2:$R$1556,5,FALSE)</f>
        <v>0</v>
      </c>
      <c r="J1126" t="str">
        <f>VLOOKUP($A1126,'OASIS-11_26'!$E$2:$R$1556,6,FALSE)</f>
        <v>SCE</v>
      </c>
      <c r="K1126" t="str">
        <f>IF(ISERROR(VLOOKUP($A1126,'2021_NQC_List-11_13'!$A$2:$T$1532,4,FALSE)),"","NQC")</f>
        <v>NQC</v>
      </c>
      <c r="L1126" s="3" t="str">
        <f>IF(ISERROR(VLOOKUP($A1126,'2021_NQC_List-11_13'!$A$2:$T$1532,4,FALSE)),"",VLOOKUP($A1126,'2021_NQC_List-11_13'!$A$2:$T$1532,18,FALSE))</f>
        <v>FC</v>
      </c>
      <c r="M1126">
        <f>IF($K1126="NQC",VLOOKUP($A1126,'2021_NQC_List-11_13'!$A$2:$T$1532,4,FALSE),0)</f>
        <v>0.61</v>
      </c>
      <c r="N1126">
        <f>IF($K1126="NQC",VLOOKUP($A1126,'2021_NQC_List-11_13'!$A$2:$T$1532,5,FALSE),0)</f>
        <v>0.63</v>
      </c>
      <c r="O1126">
        <f>IF($K1126="NQC",VLOOKUP($A1126,'2021_NQC_List-11_13'!$A$2:$T$1532,6,FALSE),0)</f>
        <v>0</v>
      </c>
      <c r="P1126">
        <f>IF($K1126="NQC",VLOOKUP($A1126,'2021_NQC_List-11_13'!$A$2:$T$1532,7,FALSE),0)</f>
        <v>0</v>
      </c>
      <c r="Q1126">
        <f>IF($K1126="NQC",VLOOKUP($A1126,'2021_NQC_List-11_13'!$A$2:$T$1532,8,FALSE),0)</f>
        <v>0</v>
      </c>
      <c r="R1126">
        <f>IF($K1126="NQC",VLOOKUP($A1126,'2021_NQC_List-11_13'!$A$2:$T$1532,9,FALSE),0)</f>
        <v>0</v>
      </c>
      <c r="S1126">
        <f>IF($K1126="NQC",VLOOKUP($A1126,'2021_NQC_List-11_13'!$A$2:$T$1532,10,FALSE),0)</f>
        <v>0</v>
      </c>
      <c r="T1126">
        <f>IF($K1126="NQC",VLOOKUP($A1126,'2021_NQC_List-11_13'!$A$2:$T$1532,11,FALSE),0)</f>
        <v>0</v>
      </c>
      <c r="U1126">
        <f>IF($K1126="NQC",VLOOKUP($A1126,'2021_NQC_List-11_13'!$A$2:$T$1532,12,FALSE),0)</f>
        <v>0</v>
      </c>
      <c r="V1126">
        <f>IF($K1126="NQC",VLOOKUP($A1126,'2021_NQC_List-11_13'!$A$2:$T$1532,13,FALSE),0)</f>
        <v>0</v>
      </c>
      <c r="W1126">
        <f>IF($K1126="NQC",VLOOKUP($A1126,'2021_NQC_List-11_13'!$A$2:$T$1532,14,FALSE),0)</f>
        <v>0</v>
      </c>
      <c r="X1126">
        <f>IF($K1126="NQC",VLOOKUP($A1126,'2021_NQC_List-11_13'!$A$2:$T$1532,15,FALSE),0)</f>
        <v>0</v>
      </c>
      <c r="Y1126" t="str">
        <f t="shared" si="35"/>
        <v>Non-Hydro</v>
      </c>
      <c r="Z1126" t="s">
        <v>4361</v>
      </c>
      <c r="AA1126" t="s">
        <v>4341</v>
      </c>
    </row>
    <row r="1127" spans="1:27" x14ac:dyDescent="0.3">
      <c r="A1127" t="str">
        <f>'OASIS-11_26'!E1176</f>
        <v>MTWIND_1_UNIT 2</v>
      </c>
      <c r="B1127" t="str">
        <f>'OASIS-11_26'!G1176</f>
        <v>Mountain View Power Project II</v>
      </c>
      <c r="C1127" t="str">
        <f>VLOOKUP($A1127,'OASIS-11_26'!$E$2:$R$1556,2,FALSE)</f>
        <v>GEN</v>
      </c>
      <c r="D1127" s="1">
        <f>VLOOKUP($A1127,'OASIS-11_26'!$E$2:$R$1556,11,FALSE)</f>
        <v>37151</v>
      </c>
      <c r="E1127" s="3">
        <f t="shared" si="34"/>
        <v>2001</v>
      </c>
      <c r="F1127" t="str">
        <f>VLOOKUP($A1127,'OASIS-11_26'!$E$2:$R$1556,9,FALSE)</f>
        <v>WIND</v>
      </c>
      <c r="G1127" t="str">
        <f>VLOOKUP($A1127,'OASIS-11_26'!$E$2:$R$1556,8,FALSE)</f>
        <v>WIND</v>
      </c>
      <c r="H1127">
        <f>VLOOKUP($A1127,'OASIS-11_26'!$E$2:$R$1556,4,FALSE)</f>
        <v>22.2</v>
      </c>
      <c r="I1127">
        <f>VLOOKUP($A1127,'OASIS-11_26'!$E$2:$R$1556,5,FALSE)</f>
        <v>22.2</v>
      </c>
      <c r="J1127" t="str">
        <f>VLOOKUP($A1127,'OASIS-11_26'!$E$2:$R$1556,6,FALSE)</f>
        <v>SCE</v>
      </c>
      <c r="K1127" t="str">
        <f>IF(ISERROR(VLOOKUP($A1127,'2021_NQC_List-11_13'!$A$2:$T$1532,4,FALSE)),"","NQC")</f>
        <v>NQC</v>
      </c>
      <c r="L1127" s="3" t="str">
        <f>IF(ISERROR(VLOOKUP($A1127,'2021_NQC_List-11_13'!$A$2:$T$1532,4,FALSE)),"",VLOOKUP($A1127,'2021_NQC_List-11_13'!$A$2:$T$1532,18,FALSE))</f>
        <v>FC</v>
      </c>
      <c r="M1127">
        <f>IF($K1127="NQC",VLOOKUP($A1127,'2021_NQC_List-11_13'!$A$2:$T$1532,4,FALSE),0)</f>
        <v>3.11</v>
      </c>
      <c r="N1127">
        <f>IF($K1127="NQC",VLOOKUP($A1127,'2021_NQC_List-11_13'!$A$2:$T$1532,5,FALSE),0)</f>
        <v>2.66</v>
      </c>
      <c r="O1127">
        <f>IF($K1127="NQC",VLOOKUP($A1127,'2021_NQC_List-11_13'!$A$2:$T$1532,6,FALSE),0)</f>
        <v>6.22</v>
      </c>
      <c r="P1127">
        <f>IF($K1127="NQC",VLOOKUP($A1127,'2021_NQC_List-11_13'!$A$2:$T$1532,7,FALSE),0)</f>
        <v>5.55</v>
      </c>
      <c r="Q1127">
        <f>IF($K1127="NQC",VLOOKUP($A1127,'2021_NQC_List-11_13'!$A$2:$T$1532,8,FALSE),0)</f>
        <v>5.55</v>
      </c>
      <c r="R1127">
        <f>IF($K1127="NQC",VLOOKUP($A1127,'2021_NQC_List-11_13'!$A$2:$T$1532,9,FALSE),0)</f>
        <v>7.33</v>
      </c>
      <c r="S1127">
        <f>IF($K1127="NQC",VLOOKUP($A1127,'2021_NQC_List-11_13'!$A$2:$T$1532,10,FALSE),0)</f>
        <v>5.1100000000000003</v>
      </c>
      <c r="T1127">
        <f>IF($K1127="NQC",VLOOKUP($A1127,'2021_NQC_List-11_13'!$A$2:$T$1532,11,FALSE),0)</f>
        <v>4.66</v>
      </c>
      <c r="U1127">
        <f>IF($K1127="NQC",VLOOKUP($A1127,'2021_NQC_List-11_13'!$A$2:$T$1532,12,FALSE),0)</f>
        <v>3.33</v>
      </c>
      <c r="V1127">
        <f>IF($K1127="NQC",VLOOKUP($A1127,'2021_NQC_List-11_13'!$A$2:$T$1532,13,FALSE),0)</f>
        <v>1.78</v>
      </c>
      <c r="W1127">
        <f>IF($K1127="NQC",VLOOKUP($A1127,'2021_NQC_List-11_13'!$A$2:$T$1532,14,FALSE),0)</f>
        <v>2.66</v>
      </c>
      <c r="X1127">
        <f>IF($K1127="NQC",VLOOKUP($A1127,'2021_NQC_List-11_13'!$A$2:$T$1532,15,FALSE),0)</f>
        <v>2.89</v>
      </c>
      <c r="Y1127" t="str">
        <f t="shared" si="35"/>
        <v>Non-Hydro</v>
      </c>
      <c r="AA1127" t="s">
        <v>4341</v>
      </c>
    </row>
    <row r="1128" spans="1:27" x14ac:dyDescent="0.3">
      <c r="A1128" t="str">
        <f>'OASIS-11_26'!E1177</f>
        <v>GASKW1_2_GW1SR1</v>
      </c>
      <c r="B1128" t="str">
        <f>'OASIS-11_26'!G1177</f>
        <v>Gaskell West 1</v>
      </c>
      <c r="C1128" t="str">
        <f>VLOOKUP($A1128,'OASIS-11_26'!$E$2:$R$1556,2,FALSE)</f>
        <v>GEN</v>
      </c>
      <c r="D1128" s="1">
        <f>VLOOKUP($A1128,'OASIS-11_26'!$E$2:$R$1556,11,FALSE)</f>
        <v>43165</v>
      </c>
      <c r="E1128" s="3">
        <f t="shared" si="34"/>
        <v>2018</v>
      </c>
      <c r="F1128" t="str">
        <f>VLOOKUP($A1128,'OASIS-11_26'!$E$2:$R$1556,9,FALSE)</f>
        <v>SUN</v>
      </c>
      <c r="G1128" t="str">
        <f>VLOOKUP($A1128,'OASIS-11_26'!$E$2:$R$1556,8,FALSE)</f>
        <v>PHOTO VOLTAIC</v>
      </c>
      <c r="H1128">
        <f>VLOOKUP($A1128,'OASIS-11_26'!$E$2:$R$1556,4,FALSE)</f>
        <v>20</v>
      </c>
      <c r="I1128">
        <f>VLOOKUP($A1128,'OASIS-11_26'!$E$2:$R$1556,5,FALSE)</f>
        <v>20</v>
      </c>
      <c r="J1128" t="str">
        <f>VLOOKUP($A1128,'OASIS-11_26'!$E$2:$R$1556,6,FALSE)</f>
        <v>SCE</v>
      </c>
      <c r="K1128" t="str">
        <f>IF(ISERROR(VLOOKUP($A1128,'2021_NQC_List-11_13'!$A$2:$T$1532,4,FALSE)),"","NQC")</f>
        <v>NQC</v>
      </c>
      <c r="L1128" s="3" t="str">
        <f>IF(ISERROR(VLOOKUP($A1128,'2021_NQC_List-11_13'!$A$2:$T$1532,4,FALSE)),"",VLOOKUP($A1128,'2021_NQC_List-11_13'!$A$2:$T$1532,18,FALSE))</f>
        <v>FC</v>
      </c>
      <c r="M1128">
        <f>IF($K1128="NQC",VLOOKUP($A1128,'2021_NQC_List-11_13'!$A$2:$T$1532,4,FALSE),0)</f>
        <v>0.8</v>
      </c>
      <c r="N1128">
        <f>IF($K1128="NQC",VLOOKUP($A1128,'2021_NQC_List-11_13'!$A$2:$T$1532,5,FALSE),0)</f>
        <v>0.6</v>
      </c>
      <c r="O1128">
        <f>IF($K1128="NQC",VLOOKUP($A1128,'2021_NQC_List-11_13'!$A$2:$T$1532,6,FALSE),0)</f>
        <v>3.6</v>
      </c>
      <c r="P1128">
        <f>IF($K1128="NQC",VLOOKUP($A1128,'2021_NQC_List-11_13'!$A$2:$T$1532,7,FALSE),0)</f>
        <v>3</v>
      </c>
      <c r="Q1128">
        <f>IF($K1128="NQC",VLOOKUP($A1128,'2021_NQC_List-11_13'!$A$2:$T$1532,8,FALSE),0)</f>
        <v>3.2</v>
      </c>
      <c r="R1128">
        <f>IF($K1128="NQC",VLOOKUP($A1128,'2021_NQC_List-11_13'!$A$2:$T$1532,9,FALSE),0)</f>
        <v>6.2</v>
      </c>
      <c r="S1128">
        <f>IF($K1128="NQC",VLOOKUP($A1128,'2021_NQC_List-11_13'!$A$2:$T$1532,10,FALSE),0)</f>
        <v>7.8</v>
      </c>
      <c r="T1128">
        <f>IF($K1128="NQC",VLOOKUP($A1128,'2021_NQC_List-11_13'!$A$2:$T$1532,11,FALSE),0)</f>
        <v>5.4</v>
      </c>
      <c r="U1128">
        <f>IF($K1128="NQC",VLOOKUP($A1128,'2021_NQC_List-11_13'!$A$2:$T$1532,12,FALSE),0)</f>
        <v>2.8</v>
      </c>
      <c r="V1128">
        <f>IF($K1128="NQC",VLOOKUP($A1128,'2021_NQC_List-11_13'!$A$2:$T$1532,13,FALSE),0)</f>
        <v>0.4</v>
      </c>
      <c r="W1128">
        <f>IF($K1128="NQC",VLOOKUP($A1128,'2021_NQC_List-11_13'!$A$2:$T$1532,14,FALSE),0)</f>
        <v>0.4</v>
      </c>
      <c r="X1128">
        <f>IF($K1128="NQC",VLOOKUP($A1128,'2021_NQC_List-11_13'!$A$2:$T$1532,15,FALSE),0)</f>
        <v>0</v>
      </c>
      <c r="Y1128" t="str">
        <f t="shared" si="35"/>
        <v>Non-Hydro</v>
      </c>
      <c r="AA1128" t="s">
        <v>4341</v>
      </c>
    </row>
    <row r="1129" spans="1:27" x14ac:dyDescent="0.3">
      <c r="A1129" t="str">
        <f>'OASIS-11_26'!E1178</f>
        <v>KNTSTH_6_SOLAR</v>
      </c>
      <c r="B1129" t="str">
        <f>'OASIS-11_26'!G1178</f>
        <v>Kent South</v>
      </c>
      <c r="C1129" t="str">
        <f>VLOOKUP($A1129,'OASIS-11_26'!$E$2:$R$1556,2,FALSE)</f>
        <v>GEN</v>
      </c>
      <c r="D1129" s="1">
        <f>VLOOKUP($A1129,'OASIS-11_26'!$E$2:$R$1556,11,FALSE)</f>
        <v>41997</v>
      </c>
      <c r="E1129" s="3">
        <f t="shared" si="34"/>
        <v>2014</v>
      </c>
      <c r="F1129" t="str">
        <f>VLOOKUP($A1129,'OASIS-11_26'!$E$2:$R$1556,9,FALSE)</f>
        <v>SUN</v>
      </c>
      <c r="G1129" t="str">
        <f>VLOOKUP($A1129,'OASIS-11_26'!$E$2:$R$1556,8,FALSE)</f>
        <v>PHOTO VOLTAIC</v>
      </c>
      <c r="H1129">
        <f>VLOOKUP($A1129,'OASIS-11_26'!$E$2:$R$1556,4,FALSE)</f>
        <v>20</v>
      </c>
      <c r="I1129">
        <f>VLOOKUP($A1129,'OASIS-11_26'!$E$2:$R$1556,5,FALSE)</f>
        <v>20</v>
      </c>
      <c r="J1129" t="str">
        <f>VLOOKUP($A1129,'OASIS-11_26'!$E$2:$R$1556,6,FALSE)</f>
        <v>PGAE</v>
      </c>
      <c r="K1129" t="str">
        <f>IF(ISERROR(VLOOKUP($A1129,'2021_NQC_List-11_13'!$A$2:$T$1532,4,FALSE)),"","NQC")</f>
        <v>NQC</v>
      </c>
      <c r="L1129" s="3" t="str">
        <f>IF(ISERROR(VLOOKUP($A1129,'2021_NQC_List-11_13'!$A$2:$T$1532,4,FALSE)),"",VLOOKUP($A1129,'2021_NQC_List-11_13'!$A$2:$T$1532,18,FALSE))</f>
        <v>EO</v>
      </c>
      <c r="M1129">
        <f>IF($K1129="NQC",VLOOKUP($A1129,'2021_NQC_List-11_13'!$A$2:$T$1532,4,FALSE),0)</f>
        <v>0</v>
      </c>
      <c r="N1129">
        <f>IF($K1129="NQC",VLOOKUP($A1129,'2021_NQC_List-11_13'!$A$2:$T$1532,5,FALSE),0)</f>
        <v>0</v>
      </c>
      <c r="O1129">
        <f>IF($K1129="NQC",VLOOKUP($A1129,'2021_NQC_List-11_13'!$A$2:$T$1532,6,FALSE),0)</f>
        <v>0</v>
      </c>
      <c r="P1129">
        <f>IF($K1129="NQC",VLOOKUP($A1129,'2021_NQC_List-11_13'!$A$2:$T$1532,7,FALSE),0)</f>
        <v>0</v>
      </c>
      <c r="Q1129">
        <f>IF($K1129="NQC",VLOOKUP($A1129,'2021_NQC_List-11_13'!$A$2:$T$1532,8,FALSE),0)</f>
        <v>0</v>
      </c>
      <c r="R1129">
        <f>IF($K1129="NQC",VLOOKUP($A1129,'2021_NQC_List-11_13'!$A$2:$T$1532,9,FALSE),0)</f>
        <v>0</v>
      </c>
      <c r="S1129">
        <f>IF($K1129="NQC",VLOOKUP($A1129,'2021_NQC_List-11_13'!$A$2:$T$1532,10,FALSE),0)</f>
        <v>0</v>
      </c>
      <c r="T1129">
        <f>IF($K1129="NQC",VLOOKUP($A1129,'2021_NQC_List-11_13'!$A$2:$T$1532,11,FALSE),0)</f>
        <v>0</v>
      </c>
      <c r="U1129">
        <f>IF($K1129="NQC",VLOOKUP($A1129,'2021_NQC_List-11_13'!$A$2:$T$1532,12,FALSE),0)</f>
        <v>0</v>
      </c>
      <c r="V1129">
        <f>IF($K1129="NQC",VLOOKUP($A1129,'2021_NQC_List-11_13'!$A$2:$T$1532,13,FALSE),0)</f>
        <v>0</v>
      </c>
      <c r="W1129">
        <f>IF($K1129="NQC",VLOOKUP($A1129,'2021_NQC_List-11_13'!$A$2:$T$1532,14,FALSE),0)</f>
        <v>0</v>
      </c>
      <c r="X1129">
        <f>IF($K1129="NQC",VLOOKUP($A1129,'2021_NQC_List-11_13'!$A$2:$T$1532,15,FALSE),0)</f>
        <v>0</v>
      </c>
      <c r="Y1129" t="str">
        <f t="shared" si="35"/>
        <v>Non-Hydro</v>
      </c>
      <c r="AA1129" t="s">
        <v>4341</v>
      </c>
    </row>
    <row r="1130" spans="1:27" x14ac:dyDescent="0.3">
      <c r="A1130" t="str">
        <f>'OASIS-11_26'!E1179</f>
        <v>SCEC_1_PDRP127</v>
      </c>
      <c r="B1130" t="str">
        <f>'OASIS-11_26'!G1179</f>
        <v>SCEC_1_PDRP127</v>
      </c>
      <c r="C1130" t="str">
        <f>VLOOKUP($A1130,'OASIS-11_26'!$E$2:$R$1556,2,FALSE)</f>
        <v>GEN</v>
      </c>
      <c r="D1130" s="1">
        <f>VLOOKUP($A1130,'OASIS-11_26'!$E$2:$R$1556,11,FALSE)</f>
        <v>0</v>
      </c>
      <c r="E1130" s="3" t="str">
        <f t="shared" si="34"/>
        <v/>
      </c>
      <c r="F1130" t="str">
        <f>VLOOKUP($A1130,'OASIS-11_26'!$E$2:$R$1556,9,FALSE)</f>
        <v>OTHER</v>
      </c>
      <c r="G1130" t="str">
        <f>VLOOKUP($A1130,'OASIS-11_26'!$E$2:$R$1556,8,FALSE)</f>
        <v>OTHER</v>
      </c>
      <c r="H1130">
        <f>VLOOKUP($A1130,'OASIS-11_26'!$E$2:$R$1556,4,FALSE)</f>
        <v>0.99</v>
      </c>
      <c r="I1130">
        <f>VLOOKUP($A1130,'OASIS-11_26'!$E$2:$R$1556,5,FALSE)</f>
        <v>0</v>
      </c>
      <c r="J1130" t="str">
        <f>VLOOKUP($A1130,'OASIS-11_26'!$E$2:$R$1556,6,FALSE)</f>
        <v>SCE</v>
      </c>
      <c r="K1130" t="str">
        <f>IF(ISERROR(VLOOKUP($A1130,'2021_NQC_List-11_13'!$A$2:$T$1532,4,FALSE)),"","NQC")</f>
        <v>NQC</v>
      </c>
      <c r="L1130" s="3" t="str">
        <f>IF(ISERROR(VLOOKUP($A1130,'2021_NQC_List-11_13'!$A$2:$T$1532,4,FALSE)),"",VLOOKUP($A1130,'2021_NQC_List-11_13'!$A$2:$T$1532,18,FALSE))</f>
        <v>FC</v>
      </c>
      <c r="M1130">
        <f>IF($K1130="NQC",VLOOKUP($A1130,'2021_NQC_List-11_13'!$A$2:$T$1532,4,FALSE),0)</f>
        <v>0.97</v>
      </c>
      <c r="N1130">
        <f>IF($K1130="NQC",VLOOKUP($A1130,'2021_NQC_List-11_13'!$A$2:$T$1532,5,FALSE),0)</f>
        <v>0.98</v>
      </c>
      <c r="O1130">
        <f>IF($K1130="NQC",VLOOKUP($A1130,'2021_NQC_List-11_13'!$A$2:$T$1532,6,FALSE),0)</f>
        <v>0</v>
      </c>
      <c r="P1130">
        <f>IF($K1130="NQC",VLOOKUP($A1130,'2021_NQC_List-11_13'!$A$2:$T$1532,7,FALSE),0)</f>
        <v>0</v>
      </c>
      <c r="Q1130">
        <f>IF($K1130="NQC",VLOOKUP($A1130,'2021_NQC_List-11_13'!$A$2:$T$1532,8,FALSE),0)</f>
        <v>0</v>
      </c>
      <c r="R1130">
        <f>IF($K1130="NQC",VLOOKUP($A1130,'2021_NQC_List-11_13'!$A$2:$T$1532,9,FALSE),0)</f>
        <v>0</v>
      </c>
      <c r="S1130">
        <f>IF($K1130="NQC",VLOOKUP($A1130,'2021_NQC_List-11_13'!$A$2:$T$1532,10,FALSE),0)</f>
        <v>0</v>
      </c>
      <c r="T1130">
        <f>IF($K1130="NQC",VLOOKUP($A1130,'2021_NQC_List-11_13'!$A$2:$T$1532,11,FALSE),0)</f>
        <v>0</v>
      </c>
      <c r="U1130">
        <f>IF($K1130="NQC",VLOOKUP($A1130,'2021_NQC_List-11_13'!$A$2:$T$1532,12,FALSE),0)</f>
        <v>0</v>
      </c>
      <c r="V1130">
        <f>IF($K1130="NQC",VLOOKUP($A1130,'2021_NQC_List-11_13'!$A$2:$T$1532,13,FALSE),0)</f>
        <v>0</v>
      </c>
      <c r="W1130">
        <f>IF($K1130="NQC",VLOOKUP($A1130,'2021_NQC_List-11_13'!$A$2:$T$1532,14,FALSE),0)</f>
        <v>0</v>
      </c>
      <c r="X1130">
        <f>IF($K1130="NQC",VLOOKUP($A1130,'2021_NQC_List-11_13'!$A$2:$T$1532,15,FALSE),0)</f>
        <v>0</v>
      </c>
      <c r="Y1130" t="str">
        <f t="shared" si="35"/>
        <v>Non-Hydro</v>
      </c>
      <c r="Z1130" t="s">
        <v>4361</v>
      </c>
      <c r="AA1130" t="s">
        <v>4341</v>
      </c>
    </row>
    <row r="1131" spans="1:27" x14ac:dyDescent="0.3">
      <c r="A1131" t="str">
        <f>'OASIS-11_26'!E1180</f>
        <v>MOSSLD_2_PSP1</v>
      </c>
      <c r="B1131" t="str">
        <f>'OASIS-11_26'!G1180</f>
        <v>MOSS LANDING POWER BLOCK 1</v>
      </c>
      <c r="C1131" t="str">
        <f>VLOOKUP($A1131,'OASIS-11_26'!$E$2:$R$1556,2,FALSE)</f>
        <v>GEN</v>
      </c>
      <c r="D1131" s="1">
        <f>VLOOKUP($A1131,'OASIS-11_26'!$E$2:$R$1556,11,FALSE)</f>
        <v>37438</v>
      </c>
      <c r="E1131" s="3">
        <f t="shared" si="34"/>
        <v>2002</v>
      </c>
      <c r="F1131" t="str">
        <f>VLOOKUP($A1131,'OASIS-11_26'!$E$2:$R$1556,9,FALSE)</f>
        <v>NATURAL GAS</v>
      </c>
      <c r="G1131" t="str">
        <f>VLOOKUP($A1131,'OASIS-11_26'!$E$2:$R$1556,8,FALSE)</f>
        <v>COMBINED CYCLE</v>
      </c>
      <c r="H1131">
        <f>VLOOKUP($A1131,'OASIS-11_26'!$E$2:$R$1556,4,FALSE)</f>
        <v>510</v>
      </c>
      <c r="I1131">
        <f>VLOOKUP($A1131,'OASIS-11_26'!$E$2:$R$1556,5,FALSE)</f>
        <v>0</v>
      </c>
      <c r="J1131" t="str">
        <f>VLOOKUP($A1131,'OASIS-11_26'!$E$2:$R$1556,6,FALSE)</f>
        <v>PGAE</v>
      </c>
      <c r="K1131" t="str">
        <f>IF(ISERROR(VLOOKUP($A1131,'2021_NQC_List-11_13'!$A$2:$T$1532,4,FALSE)),"","NQC")</f>
        <v>NQC</v>
      </c>
      <c r="L1131" s="3" t="str">
        <f>IF(ISERROR(VLOOKUP($A1131,'2021_NQC_List-11_13'!$A$2:$T$1532,4,FALSE)),"",VLOOKUP($A1131,'2021_NQC_List-11_13'!$A$2:$T$1532,18,FALSE))</f>
        <v>FC</v>
      </c>
      <c r="M1131">
        <f>IF($K1131="NQC",VLOOKUP($A1131,'2021_NQC_List-11_13'!$A$2:$T$1532,4,FALSE),0)</f>
        <v>510</v>
      </c>
      <c r="N1131">
        <f>IF($K1131="NQC",VLOOKUP($A1131,'2021_NQC_List-11_13'!$A$2:$T$1532,5,FALSE),0)</f>
        <v>510</v>
      </c>
      <c r="O1131">
        <f>IF($K1131="NQC",VLOOKUP($A1131,'2021_NQC_List-11_13'!$A$2:$T$1532,6,FALSE),0)</f>
        <v>510</v>
      </c>
      <c r="P1131">
        <f>IF($K1131="NQC",VLOOKUP($A1131,'2021_NQC_List-11_13'!$A$2:$T$1532,7,FALSE),0)</f>
        <v>510</v>
      </c>
      <c r="Q1131">
        <f>IF($K1131="NQC",VLOOKUP($A1131,'2021_NQC_List-11_13'!$A$2:$T$1532,8,FALSE),0)</f>
        <v>510</v>
      </c>
      <c r="R1131">
        <f>IF($K1131="NQC",VLOOKUP($A1131,'2021_NQC_List-11_13'!$A$2:$T$1532,9,FALSE),0)</f>
        <v>510</v>
      </c>
      <c r="S1131">
        <f>IF($K1131="NQC",VLOOKUP($A1131,'2021_NQC_List-11_13'!$A$2:$T$1532,10,FALSE),0)</f>
        <v>510</v>
      </c>
      <c r="T1131">
        <f>IF($K1131="NQC",VLOOKUP($A1131,'2021_NQC_List-11_13'!$A$2:$T$1532,11,FALSE),0)</f>
        <v>510</v>
      </c>
      <c r="U1131">
        <f>IF($K1131="NQC",VLOOKUP($A1131,'2021_NQC_List-11_13'!$A$2:$T$1532,12,FALSE),0)</f>
        <v>510</v>
      </c>
      <c r="V1131">
        <f>IF($K1131="NQC",VLOOKUP($A1131,'2021_NQC_List-11_13'!$A$2:$T$1532,13,FALSE),0)</f>
        <v>510</v>
      </c>
      <c r="W1131">
        <f>IF($K1131="NQC",VLOOKUP($A1131,'2021_NQC_List-11_13'!$A$2:$T$1532,14,FALSE),0)</f>
        <v>510</v>
      </c>
      <c r="X1131">
        <f>IF($K1131="NQC",VLOOKUP($A1131,'2021_NQC_List-11_13'!$A$2:$T$1532,15,FALSE),0)</f>
        <v>510</v>
      </c>
      <c r="Y1131" t="str">
        <f t="shared" si="35"/>
        <v>Non-Hydro</v>
      </c>
      <c r="AA1131" t="s">
        <v>4341</v>
      </c>
    </row>
    <row r="1132" spans="1:27" x14ac:dyDescent="0.3">
      <c r="A1132" t="str">
        <f>'OASIS-11_26'!E1181</f>
        <v>ANAHM_2_CANYN1</v>
      </c>
      <c r="B1132" t="str">
        <f>'OASIS-11_26'!G1181</f>
        <v>CANYON POWER PLANT UNIT 1</v>
      </c>
      <c r="C1132" t="str">
        <f>VLOOKUP($A1132,'OASIS-11_26'!$E$2:$R$1556,2,FALSE)</f>
        <v>GEN</v>
      </c>
      <c r="D1132" s="1">
        <f>VLOOKUP($A1132,'OASIS-11_26'!$E$2:$R$1556,11,FALSE)</f>
        <v>40802</v>
      </c>
      <c r="E1132" s="3">
        <f t="shared" si="34"/>
        <v>2011</v>
      </c>
      <c r="F1132" t="str">
        <f>VLOOKUP($A1132,'OASIS-11_26'!$E$2:$R$1556,9,FALSE)</f>
        <v>NATURAL GAS</v>
      </c>
      <c r="G1132" t="str">
        <f>VLOOKUP($A1132,'OASIS-11_26'!$E$2:$R$1556,8,FALSE)</f>
        <v>COMBUSTION TURBINE</v>
      </c>
      <c r="H1132">
        <f>VLOOKUP($A1132,'OASIS-11_26'!$E$2:$R$1556,4,FALSE)</f>
        <v>49.4</v>
      </c>
      <c r="I1132">
        <f>VLOOKUP($A1132,'OASIS-11_26'!$E$2:$R$1556,5,FALSE)</f>
        <v>71.2</v>
      </c>
      <c r="J1132" t="str">
        <f>VLOOKUP($A1132,'OASIS-11_26'!$E$2:$R$1556,6,FALSE)</f>
        <v>SCE</v>
      </c>
      <c r="K1132" t="str">
        <f>IF(ISERROR(VLOOKUP($A1132,'2021_NQC_List-11_13'!$A$2:$T$1532,4,FALSE)),"","NQC")</f>
        <v>NQC</v>
      </c>
      <c r="L1132" s="3" t="str">
        <f>IF(ISERROR(VLOOKUP($A1132,'2021_NQC_List-11_13'!$A$2:$T$1532,4,FALSE)),"",VLOOKUP($A1132,'2021_NQC_List-11_13'!$A$2:$T$1532,18,FALSE))</f>
        <v>FC</v>
      </c>
      <c r="M1132">
        <f>IF($K1132="NQC",VLOOKUP($A1132,'2021_NQC_List-11_13'!$A$2:$T$1532,4,FALSE),0)</f>
        <v>49.4</v>
      </c>
      <c r="N1132">
        <f>IF($K1132="NQC",VLOOKUP($A1132,'2021_NQC_List-11_13'!$A$2:$T$1532,5,FALSE),0)</f>
        <v>49.4</v>
      </c>
      <c r="O1132">
        <f>IF($K1132="NQC",VLOOKUP($A1132,'2021_NQC_List-11_13'!$A$2:$T$1532,6,FALSE),0)</f>
        <v>49.4</v>
      </c>
      <c r="P1132">
        <f>IF($K1132="NQC",VLOOKUP($A1132,'2021_NQC_List-11_13'!$A$2:$T$1532,7,FALSE),0)</f>
        <v>49.4</v>
      </c>
      <c r="Q1132">
        <f>IF($K1132="NQC",VLOOKUP($A1132,'2021_NQC_List-11_13'!$A$2:$T$1532,8,FALSE),0)</f>
        <v>49.4</v>
      </c>
      <c r="R1132">
        <f>IF($K1132="NQC",VLOOKUP($A1132,'2021_NQC_List-11_13'!$A$2:$T$1532,9,FALSE),0)</f>
        <v>49.4</v>
      </c>
      <c r="S1132">
        <f>IF($K1132="NQC",VLOOKUP($A1132,'2021_NQC_List-11_13'!$A$2:$T$1532,10,FALSE),0)</f>
        <v>49.4</v>
      </c>
      <c r="T1132">
        <f>IF($K1132="NQC",VLOOKUP($A1132,'2021_NQC_List-11_13'!$A$2:$T$1532,11,FALSE),0)</f>
        <v>49.4</v>
      </c>
      <c r="U1132">
        <f>IF($K1132="NQC",VLOOKUP($A1132,'2021_NQC_List-11_13'!$A$2:$T$1532,12,FALSE),0)</f>
        <v>49.4</v>
      </c>
      <c r="V1132">
        <f>IF($K1132="NQC",VLOOKUP($A1132,'2021_NQC_List-11_13'!$A$2:$T$1532,13,FALSE),0)</f>
        <v>49.4</v>
      </c>
      <c r="W1132">
        <f>IF($K1132="NQC",VLOOKUP($A1132,'2021_NQC_List-11_13'!$A$2:$T$1532,14,FALSE),0)</f>
        <v>49.4</v>
      </c>
      <c r="X1132">
        <f>IF($K1132="NQC",VLOOKUP($A1132,'2021_NQC_List-11_13'!$A$2:$T$1532,15,FALSE),0)</f>
        <v>49.4</v>
      </c>
      <c r="Y1132" t="str">
        <f t="shared" si="35"/>
        <v>Non-Hydro</v>
      </c>
      <c r="AA1132" t="s">
        <v>4341</v>
      </c>
    </row>
    <row r="1133" spans="1:27" x14ac:dyDescent="0.3">
      <c r="A1133" t="str">
        <f>'OASIS-11_26'!E1182</f>
        <v>SCEW_2_PDRP100</v>
      </c>
      <c r="B1133" t="str">
        <f>'OASIS-11_26'!G1182</f>
        <v>SCEW_2_PDRP100</v>
      </c>
      <c r="C1133" t="str">
        <f>VLOOKUP($A1133,'OASIS-11_26'!$E$2:$R$1556,2,FALSE)</f>
        <v>GEN</v>
      </c>
      <c r="D1133" s="1">
        <f>VLOOKUP($A1133,'OASIS-11_26'!$E$2:$R$1556,11,FALSE)</f>
        <v>0</v>
      </c>
      <c r="E1133" s="3" t="str">
        <f t="shared" si="34"/>
        <v/>
      </c>
      <c r="F1133" t="str">
        <f>VLOOKUP($A1133,'OASIS-11_26'!$E$2:$R$1556,9,FALSE)</f>
        <v>OTHER</v>
      </c>
      <c r="G1133" t="str">
        <f>VLOOKUP($A1133,'OASIS-11_26'!$E$2:$R$1556,8,FALSE)</f>
        <v>OTHER</v>
      </c>
      <c r="H1133">
        <f>VLOOKUP($A1133,'OASIS-11_26'!$E$2:$R$1556,4,FALSE)</f>
        <v>0.99</v>
      </c>
      <c r="I1133">
        <f>VLOOKUP($A1133,'OASIS-11_26'!$E$2:$R$1556,5,FALSE)</f>
        <v>0</v>
      </c>
      <c r="J1133" t="str">
        <f>VLOOKUP($A1133,'OASIS-11_26'!$E$2:$R$1556,6,FALSE)</f>
        <v>SCE</v>
      </c>
      <c r="K1133" t="str">
        <f>IF(ISERROR(VLOOKUP($A1133,'2021_NQC_List-11_13'!$A$2:$T$1532,4,FALSE)),"","NQC")</f>
        <v>NQC</v>
      </c>
      <c r="L1133" s="3" t="str">
        <f>IF(ISERROR(VLOOKUP($A1133,'2021_NQC_List-11_13'!$A$2:$T$1532,4,FALSE)),"",VLOOKUP($A1133,'2021_NQC_List-11_13'!$A$2:$T$1532,18,FALSE))</f>
        <v>FC</v>
      </c>
      <c r="M1133">
        <f>IF($K1133="NQC",VLOOKUP($A1133,'2021_NQC_List-11_13'!$A$2:$T$1532,4,FALSE),0)</f>
        <v>0</v>
      </c>
      <c r="N1133">
        <f>IF($K1133="NQC",VLOOKUP($A1133,'2021_NQC_List-11_13'!$A$2:$T$1532,5,FALSE),0)</f>
        <v>0</v>
      </c>
      <c r="O1133">
        <f>IF($K1133="NQC",VLOOKUP($A1133,'2021_NQC_List-11_13'!$A$2:$T$1532,6,FALSE),0)</f>
        <v>0</v>
      </c>
      <c r="P1133">
        <f>IF($K1133="NQC",VLOOKUP($A1133,'2021_NQC_List-11_13'!$A$2:$T$1532,7,FALSE),0)</f>
        <v>0.15</v>
      </c>
      <c r="Q1133">
        <f>IF($K1133="NQC",VLOOKUP($A1133,'2021_NQC_List-11_13'!$A$2:$T$1532,8,FALSE),0)</f>
        <v>0.18</v>
      </c>
      <c r="R1133">
        <f>IF($K1133="NQC",VLOOKUP($A1133,'2021_NQC_List-11_13'!$A$2:$T$1532,9,FALSE),0)</f>
        <v>0.45</v>
      </c>
      <c r="S1133">
        <f>IF($K1133="NQC",VLOOKUP($A1133,'2021_NQC_List-11_13'!$A$2:$T$1532,10,FALSE),0)</f>
        <v>0.35</v>
      </c>
      <c r="T1133">
        <f>IF($K1133="NQC",VLOOKUP($A1133,'2021_NQC_List-11_13'!$A$2:$T$1532,11,FALSE),0)</f>
        <v>0.42</v>
      </c>
      <c r="U1133">
        <f>IF($K1133="NQC",VLOOKUP($A1133,'2021_NQC_List-11_13'!$A$2:$T$1532,12,FALSE),0)</f>
        <v>0.42</v>
      </c>
      <c r="V1133">
        <f>IF($K1133="NQC",VLOOKUP($A1133,'2021_NQC_List-11_13'!$A$2:$T$1532,13,FALSE),0)</f>
        <v>0</v>
      </c>
      <c r="W1133">
        <f>IF($K1133="NQC",VLOOKUP($A1133,'2021_NQC_List-11_13'!$A$2:$T$1532,14,FALSE),0)</f>
        <v>0</v>
      </c>
      <c r="X1133">
        <f>IF($K1133="NQC",VLOOKUP($A1133,'2021_NQC_List-11_13'!$A$2:$T$1532,15,FALSE),0)</f>
        <v>0</v>
      </c>
      <c r="Y1133" t="str">
        <f t="shared" si="35"/>
        <v>Non-Hydro</v>
      </c>
      <c r="Z1133" t="s">
        <v>4361</v>
      </c>
      <c r="AA1133" t="s">
        <v>4341</v>
      </c>
    </row>
    <row r="1134" spans="1:27" x14ac:dyDescent="0.3">
      <c r="A1134" t="str">
        <f>'OASIS-11_26'!E1183</f>
        <v>GARLND_2_GASLR</v>
      </c>
      <c r="B1134" t="str">
        <f>'OASIS-11_26'!G1183</f>
        <v>Garland B</v>
      </c>
      <c r="C1134" t="str">
        <f>VLOOKUP($A1134,'OASIS-11_26'!$E$2:$R$1556,2,FALSE)</f>
        <v>GEN</v>
      </c>
      <c r="D1134" s="1">
        <f>VLOOKUP($A1134,'OASIS-11_26'!$E$2:$R$1556,11,FALSE)</f>
        <v>42670</v>
      </c>
      <c r="E1134" s="3">
        <f t="shared" si="34"/>
        <v>2016</v>
      </c>
      <c r="F1134" t="str">
        <f>VLOOKUP($A1134,'OASIS-11_26'!$E$2:$R$1556,9,FALSE)</f>
        <v>SUN</v>
      </c>
      <c r="G1134" t="str">
        <f>VLOOKUP($A1134,'OASIS-11_26'!$E$2:$R$1556,8,FALSE)</f>
        <v>PHOTO VOLTAIC</v>
      </c>
      <c r="H1134">
        <f>VLOOKUP($A1134,'OASIS-11_26'!$E$2:$R$1556,4,FALSE)</f>
        <v>180</v>
      </c>
      <c r="I1134">
        <f>VLOOKUP($A1134,'OASIS-11_26'!$E$2:$R$1556,5,FALSE)</f>
        <v>180</v>
      </c>
      <c r="J1134" t="str">
        <f>VLOOKUP($A1134,'OASIS-11_26'!$E$2:$R$1556,6,FALSE)</f>
        <v>SCE</v>
      </c>
      <c r="K1134" t="str">
        <f>IF(ISERROR(VLOOKUP($A1134,'2021_NQC_List-11_13'!$A$2:$T$1532,4,FALSE)),"","NQC")</f>
        <v>NQC</v>
      </c>
      <c r="L1134" s="3" t="str">
        <f>IF(ISERROR(VLOOKUP($A1134,'2021_NQC_List-11_13'!$A$2:$T$1532,4,FALSE)),"",VLOOKUP($A1134,'2021_NQC_List-11_13'!$A$2:$T$1532,18,FALSE))</f>
        <v>FC</v>
      </c>
      <c r="M1134">
        <f>IF($K1134="NQC",VLOOKUP($A1134,'2021_NQC_List-11_13'!$A$2:$T$1532,4,FALSE),0)</f>
        <v>7.2</v>
      </c>
      <c r="N1134">
        <f>IF($K1134="NQC",VLOOKUP($A1134,'2021_NQC_List-11_13'!$A$2:$T$1532,5,FALSE),0)</f>
        <v>5.4</v>
      </c>
      <c r="O1134">
        <f>IF($K1134="NQC",VLOOKUP($A1134,'2021_NQC_List-11_13'!$A$2:$T$1532,6,FALSE),0)</f>
        <v>32.4</v>
      </c>
      <c r="P1134">
        <f>IF($K1134="NQC",VLOOKUP($A1134,'2021_NQC_List-11_13'!$A$2:$T$1532,7,FALSE),0)</f>
        <v>27</v>
      </c>
      <c r="Q1134">
        <f>IF($K1134="NQC",VLOOKUP($A1134,'2021_NQC_List-11_13'!$A$2:$T$1532,8,FALSE),0)</f>
        <v>28.8</v>
      </c>
      <c r="R1134">
        <f>IF($K1134="NQC",VLOOKUP($A1134,'2021_NQC_List-11_13'!$A$2:$T$1532,9,FALSE),0)</f>
        <v>55.8</v>
      </c>
      <c r="S1134">
        <f>IF($K1134="NQC",VLOOKUP($A1134,'2021_NQC_List-11_13'!$A$2:$T$1532,10,FALSE),0)</f>
        <v>70.2</v>
      </c>
      <c r="T1134">
        <f>IF($K1134="NQC",VLOOKUP($A1134,'2021_NQC_List-11_13'!$A$2:$T$1532,11,FALSE),0)</f>
        <v>48.6</v>
      </c>
      <c r="U1134">
        <f>IF($K1134="NQC",VLOOKUP($A1134,'2021_NQC_List-11_13'!$A$2:$T$1532,12,FALSE),0)</f>
        <v>25.2</v>
      </c>
      <c r="V1134">
        <f>IF($K1134="NQC",VLOOKUP($A1134,'2021_NQC_List-11_13'!$A$2:$T$1532,13,FALSE),0)</f>
        <v>3.6</v>
      </c>
      <c r="W1134">
        <f>IF($K1134="NQC",VLOOKUP($A1134,'2021_NQC_List-11_13'!$A$2:$T$1532,14,FALSE),0)</f>
        <v>3.6</v>
      </c>
      <c r="X1134">
        <f>IF($K1134="NQC",VLOOKUP($A1134,'2021_NQC_List-11_13'!$A$2:$T$1532,15,FALSE),0)</f>
        <v>0</v>
      </c>
      <c r="Y1134" t="str">
        <f t="shared" si="35"/>
        <v>Non-Hydro</v>
      </c>
      <c r="AA1134" t="s">
        <v>4341</v>
      </c>
    </row>
    <row r="1135" spans="1:27" x14ac:dyDescent="0.3">
      <c r="A1135" t="str">
        <f>'OASIS-11_26'!E1184</f>
        <v>VALLEY_5_SOLAR2</v>
      </c>
      <c r="B1135" t="str">
        <f>'OASIS-11_26'!G1184</f>
        <v>AP North Lake Solar</v>
      </c>
      <c r="C1135" t="str">
        <f>VLOOKUP($A1135,'OASIS-11_26'!$E$2:$R$1556,2,FALSE)</f>
        <v>GEN</v>
      </c>
      <c r="D1135" s="1">
        <f>VLOOKUP($A1135,'OASIS-11_26'!$E$2:$R$1556,11,FALSE)</f>
        <v>42227</v>
      </c>
      <c r="E1135" s="3">
        <f t="shared" si="34"/>
        <v>2015</v>
      </c>
      <c r="F1135" t="str">
        <f>VLOOKUP($A1135,'OASIS-11_26'!$E$2:$R$1556,9,FALSE)</f>
        <v>SUN</v>
      </c>
      <c r="G1135" t="str">
        <f>VLOOKUP($A1135,'OASIS-11_26'!$E$2:$R$1556,8,FALSE)</f>
        <v>PHOTO VOLTAIC</v>
      </c>
      <c r="H1135">
        <f>VLOOKUP($A1135,'OASIS-11_26'!$E$2:$R$1556,4,FALSE)</f>
        <v>20</v>
      </c>
      <c r="I1135">
        <f>VLOOKUP($A1135,'OASIS-11_26'!$E$2:$R$1556,5,FALSE)</f>
        <v>20</v>
      </c>
      <c r="J1135" t="str">
        <f>VLOOKUP($A1135,'OASIS-11_26'!$E$2:$R$1556,6,FALSE)</f>
        <v>SCE</v>
      </c>
      <c r="K1135" t="str">
        <f>IF(ISERROR(VLOOKUP($A1135,'2021_NQC_List-11_13'!$A$2:$T$1532,4,FALSE)),"","NQC")</f>
        <v>NQC</v>
      </c>
      <c r="L1135" s="3" t="str">
        <f>IF(ISERROR(VLOOKUP($A1135,'2021_NQC_List-11_13'!$A$2:$T$1532,4,FALSE)),"",VLOOKUP($A1135,'2021_NQC_List-11_13'!$A$2:$T$1532,18,FALSE))</f>
        <v>ID</v>
      </c>
      <c r="M1135">
        <f>IF($K1135="NQC",VLOOKUP($A1135,'2021_NQC_List-11_13'!$A$2:$T$1532,4,FALSE),0)</f>
        <v>0.8</v>
      </c>
      <c r="N1135">
        <f>IF($K1135="NQC",VLOOKUP($A1135,'2021_NQC_List-11_13'!$A$2:$T$1532,5,FALSE),0)</f>
        <v>0.6</v>
      </c>
      <c r="O1135">
        <f>IF($K1135="NQC",VLOOKUP($A1135,'2021_NQC_List-11_13'!$A$2:$T$1532,6,FALSE),0)</f>
        <v>3.6</v>
      </c>
      <c r="P1135">
        <f>IF($K1135="NQC",VLOOKUP($A1135,'2021_NQC_List-11_13'!$A$2:$T$1532,7,FALSE),0)</f>
        <v>3</v>
      </c>
      <c r="Q1135">
        <f>IF($K1135="NQC",VLOOKUP($A1135,'2021_NQC_List-11_13'!$A$2:$T$1532,8,FALSE),0)</f>
        <v>3.2</v>
      </c>
      <c r="R1135">
        <f>IF($K1135="NQC",VLOOKUP($A1135,'2021_NQC_List-11_13'!$A$2:$T$1532,9,FALSE),0)</f>
        <v>6.2</v>
      </c>
      <c r="S1135">
        <f>IF($K1135="NQC",VLOOKUP($A1135,'2021_NQC_List-11_13'!$A$2:$T$1532,10,FALSE),0)</f>
        <v>7.8</v>
      </c>
      <c r="T1135">
        <f>IF($K1135="NQC",VLOOKUP($A1135,'2021_NQC_List-11_13'!$A$2:$T$1532,11,FALSE),0)</f>
        <v>5.4</v>
      </c>
      <c r="U1135">
        <f>IF($K1135="NQC",VLOOKUP($A1135,'2021_NQC_List-11_13'!$A$2:$T$1532,12,FALSE),0)</f>
        <v>2.8</v>
      </c>
      <c r="V1135">
        <f>IF($K1135="NQC",VLOOKUP($A1135,'2021_NQC_List-11_13'!$A$2:$T$1532,13,FALSE),0)</f>
        <v>0.4</v>
      </c>
      <c r="W1135">
        <f>IF($K1135="NQC",VLOOKUP($A1135,'2021_NQC_List-11_13'!$A$2:$T$1532,14,FALSE),0)</f>
        <v>0.4</v>
      </c>
      <c r="X1135">
        <f>IF($K1135="NQC",VLOOKUP($A1135,'2021_NQC_List-11_13'!$A$2:$T$1532,15,FALSE),0)</f>
        <v>0</v>
      </c>
      <c r="Y1135" t="str">
        <f t="shared" si="35"/>
        <v>Non-Hydro</v>
      </c>
      <c r="AA1135" t="s">
        <v>4341</v>
      </c>
    </row>
    <row r="1136" spans="1:27" x14ac:dyDescent="0.3">
      <c r="A1136" t="str">
        <f>'OASIS-11_26'!E1185</f>
        <v>EXCLSG_1_SOLAR</v>
      </c>
      <c r="B1136" t="str">
        <f>'OASIS-11_26'!G1185</f>
        <v xml:space="preserve">Excelsior Solar </v>
      </c>
      <c r="C1136" t="str">
        <f>VLOOKUP($A1136,'OASIS-11_26'!$E$2:$R$1556,2,FALSE)</f>
        <v>GEN</v>
      </c>
      <c r="D1136" s="1">
        <f>VLOOKUP($A1136,'OASIS-11_26'!$E$2:$R$1556,11,FALSE)</f>
        <v>42649</v>
      </c>
      <c r="E1136" s="3">
        <f t="shared" si="34"/>
        <v>2016</v>
      </c>
      <c r="F1136" t="str">
        <f>VLOOKUP($A1136,'OASIS-11_26'!$E$2:$R$1556,9,FALSE)</f>
        <v>SUN</v>
      </c>
      <c r="G1136" t="str">
        <f>VLOOKUP($A1136,'OASIS-11_26'!$E$2:$R$1556,8,FALSE)</f>
        <v>PHOTO VOLTAIC</v>
      </c>
      <c r="H1136">
        <f>VLOOKUP($A1136,'OASIS-11_26'!$E$2:$R$1556,4,FALSE)</f>
        <v>60</v>
      </c>
      <c r="I1136">
        <f>VLOOKUP($A1136,'OASIS-11_26'!$E$2:$R$1556,5,FALSE)</f>
        <v>60</v>
      </c>
      <c r="J1136" t="str">
        <f>VLOOKUP($A1136,'OASIS-11_26'!$E$2:$R$1556,6,FALSE)</f>
        <v>PGAE</v>
      </c>
      <c r="K1136" t="str">
        <f>IF(ISERROR(VLOOKUP($A1136,'2021_NQC_List-11_13'!$A$2:$T$1532,4,FALSE)),"","NQC")</f>
        <v>NQC</v>
      </c>
      <c r="L1136" s="3" t="str">
        <f>IF(ISERROR(VLOOKUP($A1136,'2021_NQC_List-11_13'!$A$2:$T$1532,4,FALSE)),"",VLOOKUP($A1136,'2021_NQC_List-11_13'!$A$2:$T$1532,18,FALSE))</f>
        <v>FC</v>
      </c>
      <c r="M1136">
        <f>IF($K1136="NQC",VLOOKUP($A1136,'2021_NQC_List-11_13'!$A$2:$T$1532,4,FALSE),0)</f>
        <v>2.4</v>
      </c>
      <c r="N1136">
        <f>IF($K1136="NQC",VLOOKUP($A1136,'2021_NQC_List-11_13'!$A$2:$T$1532,5,FALSE),0)</f>
        <v>1.8</v>
      </c>
      <c r="O1136">
        <f>IF($K1136="NQC",VLOOKUP($A1136,'2021_NQC_List-11_13'!$A$2:$T$1532,6,FALSE),0)</f>
        <v>10.8</v>
      </c>
      <c r="P1136">
        <f>IF($K1136="NQC",VLOOKUP($A1136,'2021_NQC_List-11_13'!$A$2:$T$1532,7,FALSE),0)</f>
        <v>9</v>
      </c>
      <c r="Q1136">
        <f>IF($K1136="NQC",VLOOKUP($A1136,'2021_NQC_List-11_13'!$A$2:$T$1532,8,FALSE),0)</f>
        <v>9.6</v>
      </c>
      <c r="R1136">
        <f>IF($K1136="NQC",VLOOKUP($A1136,'2021_NQC_List-11_13'!$A$2:$T$1532,9,FALSE),0)</f>
        <v>18.600000000000001</v>
      </c>
      <c r="S1136">
        <f>IF($K1136="NQC",VLOOKUP($A1136,'2021_NQC_List-11_13'!$A$2:$T$1532,10,FALSE),0)</f>
        <v>23.4</v>
      </c>
      <c r="T1136">
        <f>IF($K1136="NQC",VLOOKUP($A1136,'2021_NQC_List-11_13'!$A$2:$T$1532,11,FALSE),0)</f>
        <v>16.2</v>
      </c>
      <c r="U1136">
        <f>IF($K1136="NQC",VLOOKUP($A1136,'2021_NQC_List-11_13'!$A$2:$T$1532,12,FALSE),0)</f>
        <v>8.4</v>
      </c>
      <c r="V1136">
        <f>IF($K1136="NQC",VLOOKUP($A1136,'2021_NQC_List-11_13'!$A$2:$T$1532,13,FALSE),0)</f>
        <v>1.2</v>
      </c>
      <c r="W1136">
        <f>IF($K1136="NQC",VLOOKUP($A1136,'2021_NQC_List-11_13'!$A$2:$T$1532,14,FALSE),0)</f>
        <v>1.2</v>
      </c>
      <c r="X1136">
        <f>IF($K1136="NQC",VLOOKUP($A1136,'2021_NQC_List-11_13'!$A$2:$T$1532,15,FALSE),0)</f>
        <v>0</v>
      </c>
      <c r="Y1136" t="str">
        <f t="shared" si="35"/>
        <v>Non-Hydro</v>
      </c>
      <c r="AA1136" t="s">
        <v>4341</v>
      </c>
    </row>
    <row r="1137" spans="1:28" x14ac:dyDescent="0.3">
      <c r="A1137" t="str">
        <f>'OASIS-11_26'!E1186</f>
        <v>SCEC_1_PDRP148</v>
      </c>
      <c r="B1137" t="str">
        <f>'OASIS-11_26'!G1186</f>
        <v>SCEC_1_PDRP148</v>
      </c>
      <c r="C1137" t="str">
        <f>VLOOKUP($A1137,'OASIS-11_26'!$E$2:$R$1556,2,FALSE)</f>
        <v>GEN</v>
      </c>
      <c r="D1137" s="1">
        <f>VLOOKUP($A1137,'OASIS-11_26'!$E$2:$R$1556,11,FALSE)</f>
        <v>0</v>
      </c>
      <c r="E1137" s="3" t="str">
        <f t="shared" si="34"/>
        <v/>
      </c>
      <c r="F1137" t="str">
        <f>VLOOKUP($A1137,'OASIS-11_26'!$E$2:$R$1556,9,FALSE)</f>
        <v>OTHER</v>
      </c>
      <c r="G1137" t="str">
        <f>VLOOKUP($A1137,'OASIS-11_26'!$E$2:$R$1556,8,FALSE)</f>
        <v>OTHER</v>
      </c>
      <c r="H1137">
        <f>VLOOKUP($A1137,'OASIS-11_26'!$E$2:$R$1556,4,FALSE)</f>
        <v>0.99</v>
      </c>
      <c r="I1137">
        <f>VLOOKUP($A1137,'OASIS-11_26'!$E$2:$R$1556,5,FALSE)</f>
        <v>0</v>
      </c>
      <c r="J1137" t="str">
        <f>VLOOKUP($A1137,'OASIS-11_26'!$E$2:$R$1556,6,FALSE)</f>
        <v>SCE</v>
      </c>
      <c r="K1137" t="str">
        <f>IF(ISERROR(VLOOKUP($A1137,'2021_NQC_List-11_13'!$A$2:$T$1532,4,FALSE)),"","NQC")</f>
        <v/>
      </c>
      <c r="L1137" s="3" t="str">
        <f>IF(ISERROR(VLOOKUP($A1137,'2021_NQC_List-11_13'!$A$2:$T$1532,4,FALSE)),"",VLOOKUP($A1137,'2021_NQC_List-11_13'!$A$2:$T$1532,18,FALSE))</f>
        <v/>
      </c>
      <c r="M1137">
        <f>IF($K1137="NQC",VLOOKUP($A1137,'2021_NQC_List-11_13'!$A$2:$T$1532,4,FALSE),0)</f>
        <v>0</v>
      </c>
      <c r="N1137">
        <f>IF($K1137="NQC",VLOOKUP($A1137,'2021_NQC_List-11_13'!$A$2:$T$1532,5,FALSE),0)</f>
        <v>0</v>
      </c>
      <c r="O1137">
        <f>IF($K1137="NQC",VLOOKUP($A1137,'2021_NQC_List-11_13'!$A$2:$T$1532,6,FALSE),0)</f>
        <v>0</v>
      </c>
      <c r="P1137">
        <f>IF($K1137="NQC",VLOOKUP($A1137,'2021_NQC_List-11_13'!$A$2:$T$1532,7,FALSE),0)</f>
        <v>0</v>
      </c>
      <c r="Q1137">
        <f>IF($K1137="NQC",VLOOKUP($A1137,'2021_NQC_List-11_13'!$A$2:$T$1532,8,FALSE),0)</f>
        <v>0</v>
      </c>
      <c r="R1137">
        <f>IF($K1137="NQC",VLOOKUP($A1137,'2021_NQC_List-11_13'!$A$2:$T$1532,9,FALSE),0)</f>
        <v>0</v>
      </c>
      <c r="S1137">
        <f>IF($K1137="NQC",VLOOKUP($A1137,'2021_NQC_List-11_13'!$A$2:$T$1532,10,FALSE),0)</f>
        <v>0</v>
      </c>
      <c r="T1137">
        <f>IF($K1137="NQC",VLOOKUP($A1137,'2021_NQC_List-11_13'!$A$2:$T$1532,11,FALSE),0)</f>
        <v>0</v>
      </c>
      <c r="U1137">
        <f>IF($K1137="NQC",VLOOKUP($A1137,'2021_NQC_List-11_13'!$A$2:$T$1532,12,FALSE),0)</f>
        <v>0</v>
      </c>
      <c r="V1137">
        <f>IF($K1137="NQC",VLOOKUP($A1137,'2021_NQC_List-11_13'!$A$2:$T$1532,13,FALSE),0)</f>
        <v>0</v>
      </c>
      <c r="W1137">
        <f>IF($K1137="NQC",VLOOKUP($A1137,'2021_NQC_List-11_13'!$A$2:$T$1532,14,FALSE),0)</f>
        <v>0</v>
      </c>
      <c r="X1137">
        <f>IF($K1137="NQC",VLOOKUP($A1137,'2021_NQC_List-11_13'!$A$2:$T$1532,15,FALSE),0)</f>
        <v>0</v>
      </c>
      <c r="Y1137" t="str">
        <f t="shared" si="35"/>
        <v>Non-Hydro</v>
      </c>
      <c r="Z1137" t="s">
        <v>4361</v>
      </c>
      <c r="AA1137" t="s">
        <v>4341</v>
      </c>
    </row>
    <row r="1138" spans="1:28" x14ac:dyDescent="0.3">
      <c r="A1138" t="str">
        <f>'OASIS-11_26'!E1187</f>
        <v>ROSMND_6_SOLAR</v>
      </c>
      <c r="B1138" t="str">
        <f>'OASIS-11_26'!G1187</f>
        <v>Lancaster B</v>
      </c>
      <c r="C1138" t="str">
        <f>VLOOKUP($A1138,'OASIS-11_26'!$E$2:$R$1556,2,FALSE)</f>
        <v>GEN</v>
      </c>
      <c r="D1138" s="1">
        <f>VLOOKUP($A1138,'OASIS-11_26'!$E$2:$R$1556,11,FALSE)</f>
        <v>42847</v>
      </c>
      <c r="E1138" s="3">
        <f t="shared" si="34"/>
        <v>2017</v>
      </c>
      <c r="F1138" t="str">
        <f>VLOOKUP($A1138,'OASIS-11_26'!$E$2:$R$1556,9,FALSE)</f>
        <v>SUN</v>
      </c>
      <c r="G1138" t="str">
        <f>VLOOKUP($A1138,'OASIS-11_26'!$E$2:$R$1556,8,FALSE)</f>
        <v>PHOTO VOLTAIC</v>
      </c>
      <c r="H1138">
        <f>VLOOKUP($A1138,'OASIS-11_26'!$E$2:$R$1556,4,FALSE)</f>
        <v>3</v>
      </c>
      <c r="I1138">
        <f>VLOOKUP($A1138,'OASIS-11_26'!$E$2:$R$1556,5,FALSE)</f>
        <v>3</v>
      </c>
      <c r="J1138" t="str">
        <f>VLOOKUP($A1138,'OASIS-11_26'!$E$2:$R$1556,6,FALSE)</f>
        <v>SCE</v>
      </c>
      <c r="K1138" t="str">
        <f>IF(ISERROR(VLOOKUP($A1138,'2021_NQC_List-11_13'!$A$2:$T$1532,4,FALSE)),"","NQC")</f>
        <v>NQC</v>
      </c>
      <c r="L1138" s="3" t="str">
        <f>IF(ISERROR(VLOOKUP($A1138,'2021_NQC_List-11_13'!$A$2:$T$1532,4,FALSE)),"",VLOOKUP($A1138,'2021_NQC_List-11_13'!$A$2:$T$1532,18,FALSE))</f>
        <v>FC</v>
      </c>
      <c r="M1138">
        <f>IF($K1138="NQC",VLOOKUP($A1138,'2021_NQC_List-11_13'!$A$2:$T$1532,4,FALSE),0)</f>
        <v>0.12</v>
      </c>
      <c r="N1138">
        <f>IF($K1138="NQC",VLOOKUP($A1138,'2021_NQC_List-11_13'!$A$2:$T$1532,5,FALSE),0)</f>
        <v>0.09</v>
      </c>
      <c r="O1138">
        <f>IF($K1138="NQC",VLOOKUP($A1138,'2021_NQC_List-11_13'!$A$2:$T$1532,6,FALSE),0)</f>
        <v>0.54</v>
      </c>
      <c r="P1138">
        <f>IF($K1138="NQC",VLOOKUP($A1138,'2021_NQC_List-11_13'!$A$2:$T$1532,7,FALSE),0)</f>
        <v>0.45</v>
      </c>
      <c r="Q1138">
        <f>IF($K1138="NQC",VLOOKUP($A1138,'2021_NQC_List-11_13'!$A$2:$T$1532,8,FALSE),0)</f>
        <v>0.48</v>
      </c>
      <c r="R1138">
        <f>IF($K1138="NQC",VLOOKUP($A1138,'2021_NQC_List-11_13'!$A$2:$T$1532,9,FALSE),0)</f>
        <v>0.93</v>
      </c>
      <c r="S1138">
        <f>IF($K1138="NQC",VLOOKUP($A1138,'2021_NQC_List-11_13'!$A$2:$T$1532,10,FALSE),0)</f>
        <v>1.17</v>
      </c>
      <c r="T1138">
        <f>IF($K1138="NQC",VLOOKUP($A1138,'2021_NQC_List-11_13'!$A$2:$T$1532,11,FALSE),0)</f>
        <v>0.81</v>
      </c>
      <c r="U1138">
        <f>IF($K1138="NQC",VLOOKUP($A1138,'2021_NQC_List-11_13'!$A$2:$T$1532,12,FALSE),0)</f>
        <v>0.42</v>
      </c>
      <c r="V1138">
        <f>IF($K1138="NQC",VLOOKUP($A1138,'2021_NQC_List-11_13'!$A$2:$T$1532,13,FALSE),0)</f>
        <v>0.06</v>
      </c>
      <c r="W1138">
        <f>IF($K1138="NQC",VLOOKUP($A1138,'2021_NQC_List-11_13'!$A$2:$T$1532,14,FALSE),0)</f>
        <v>0.06</v>
      </c>
      <c r="X1138">
        <f>IF($K1138="NQC",VLOOKUP($A1138,'2021_NQC_List-11_13'!$A$2:$T$1532,15,FALSE),0)</f>
        <v>0</v>
      </c>
      <c r="Y1138" t="str">
        <f t="shared" si="35"/>
        <v>Non-Hydro</v>
      </c>
      <c r="AA1138" t="s">
        <v>4341</v>
      </c>
    </row>
    <row r="1139" spans="1:28" x14ac:dyDescent="0.3">
      <c r="A1139" t="str">
        <f>'OASIS-11_26'!E1188</f>
        <v>BOWMN_6_HYDRO</v>
      </c>
      <c r="B1139" t="str">
        <f>'OASIS-11_26'!G1188</f>
        <v>NID Hydro Bowman Powerhouse</v>
      </c>
      <c r="C1139" t="str">
        <f>VLOOKUP($A1139,'OASIS-11_26'!$E$2:$R$1556,2,FALSE)</f>
        <v>GEN</v>
      </c>
      <c r="D1139" s="1">
        <f>VLOOKUP($A1139,'OASIS-11_26'!$E$2:$R$1556,11,FALSE)</f>
        <v>42724</v>
      </c>
      <c r="E1139" s="3">
        <f t="shared" si="34"/>
        <v>2016</v>
      </c>
      <c r="F1139" t="str">
        <f>VLOOKUP($A1139,'OASIS-11_26'!$E$2:$R$1556,9,FALSE)</f>
        <v>WATER</v>
      </c>
      <c r="G1139" t="str">
        <f>VLOOKUP($A1139,'OASIS-11_26'!$E$2:$R$1556,8,FALSE)</f>
        <v>HYDRO</v>
      </c>
      <c r="H1139">
        <f>VLOOKUP($A1139,'OASIS-11_26'!$E$2:$R$1556,4,FALSE)</f>
        <v>3.6</v>
      </c>
      <c r="I1139">
        <f>VLOOKUP($A1139,'OASIS-11_26'!$E$2:$R$1556,5,FALSE)</f>
        <v>3.6</v>
      </c>
      <c r="J1139" t="str">
        <f>VLOOKUP($A1139,'OASIS-11_26'!$E$2:$R$1556,6,FALSE)</f>
        <v>PGAE</v>
      </c>
      <c r="K1139" t="str">
        <f>IF(ISERROR(VLOOKUP($A1139,'2021_NQC_List-11_13'!$A$2:$T$1532,4,FALSE)),"","NQC")</f>
        <v>NQC</v>
      </c>
      <c r="L1139" s="3" t="str">
        <f>IF(ISERROR(VLOOKUP($A1139,'2021_NQC_List-11_13'!$A$2:$T$1532,4,FALSE)),"",VLOOKUP($A1139,'2021_NQC_List-11_13'!$A$2:$T$1532,18,FALSE))</f>
        <v>FC</v>
      </c>
      <c r="M1139">
        <f>IF($K1139="NQC",VLOOKUP($A1139,'2021_NQC_List-11_13'!$A$2:$T$1532,4,FALSE),0)</f>
        <v>0.95</v>
      </c>
      <c r="N1139">
        <f>IF($K1139="NQC",VLOOKUP($A1139,'2021_NQC_List-11_13'!$A$2:$T$1532,5,FALSE),0)</f>
        <v>1.1599999999999999</v>
      </c>
      <c r="O1139">
        <f>IF($K1139="NQC",VLOOKUP($A1139,'2021_NQC_List-11_13'!$A$2:$T$1532,6,FALSE),0)</f>
        <v>2</v>
      </c>
      <c r="P1139">
        <f>IF($K1139="NQC",VLOOKUP($A1139,'2021_NQC_List-11_13'!$A$2:$T$1532,7,FALSE),0)</f>
        <v>2.98</v>
      </c>
      <c r="Q1139">
        <f>IF($K1139="NQC",VLOOKUP($A1139,'2021_NQC_List-11_13'!$A$2:$T$1532,8,FALSE),0)</f>
        <v>3.29</v>
      </c>
      <c r="R1139">
        <f>IF($K1139="NQC",VLOOKUP($A1139,'2021_NQC_List-11_13'!$A$2:$T$1532,9,FALSE),0)</f>
        <v>1.66</v>
      </c>
      <c r="S1139">
        <f>IF($K1139="NQC",VLOOKUP($A1139,'2021_NQC_List-11_13'!$A$2:$T$1532,10,FALSE),0)</f>
        <v>2.84</v>
      </c>
      <c r="T1139">
        <f>IF($K1139="NQC",VLOOKUP($A1139,'2021_NQC_List-11_13'!$A$2:$T$1532,11,FALSE),0)</f>
        <v>2.52</v>
      </c>
      <c r="U1139">
        <f>IF($K1139="NQC",VLOOKUP($A1139,'2021_NQC_List-11_13'!$A$2:$T$1532,12,FALSE),0)</f>
        <v>2.14</v>
      </c>
      <c r="V1139">
        <f>IF($K1139="NQC",VLOOKUP($A1139,'2021_NQC_List-11_13'!$A$2:$T$1532,13,FALSE),0)</f>
        <v>1.63</v>
      </c>
      <c r="W1139">
        <f>IF($K1139="NQC",VLOOKUP($A1139,'2021_NQC_List-11_13'!$A$2:$T$1532,14,FALSE),0)</f>
        <v>0.76</v>
      </c>
      <c r="X1139">
        <f>IF($K1139="NQC",VLOOKUP($A1139,'2021_NQC_List-11_13'!$A$2:$T$1532,15,FALSE),0)</f>
        <v>0.46</v>
      </c>
      <c r="Y1139" t="str">
        <f t="shared" si="35"/>
        <v>Hydro-Small Hydro</v>
      </c>
      <c r="AA1139" t="s">
        <v>4341</v>
      </c>
    </row>
    <row r="1140" spans="1:28" x14ac:dyDescent="0.3">
      <c r="A1140" t="str">
        <f>'OASIS-11_26'!E1189</f>
        <v>MONLTH_6_BOREL</v>
      </c>
      <c r="B1140" t="str">
        <f>'OASIS-11_26'!G1189</f>
        <v>BOREL HYDRO UNITS 1-3 AGGREGATE</v>
      </c>
      <c r="C1140" t="str">
        <f>VLOOKUP($A1140,'OASIS-11_26'!$E$2:$R$1556,2,FALSE)</f>
        <v>GEN</v>
      </c>
      <c r="D1140" s="1">
        <f>VLOOKUP($A1140,'OASIS-11_26'!$E$2:$R$1556,11,FALSE)</f>
        <v>1462</v>
      </c>
      <c r="E1140" s="3">
        <f t="shared" si="34"/>
        <v>1904</v>
      </c>
      <c r="F1140" t="str">
        <f>VLOOKUP($A1140,'OASIS-11_26'!$E$2:$R$1556,9,FALSE)</f>
        <v>WATER</v>
      </c>
      <c r="G1140" t="str">
        <f>VLOOKUP($A1140,'OASIS-11_26'!$E$2:$R$1556,8,FALSE)</f>
        <v>HYDRO</v>
      </c>
      <c r="H1140">
        <f>VLOOKUP($A1140,'OASIS-11_26'!$E$2:$R$1556,4,FALSE)</f>
        <v>11</v>
      </c>
      <c r="I1140">
        <f>VLOOKUP($A1140,'OASIS-11_26'!$E$2:$R$1556,5,FALSE)</f>
        <v>12</v>
      </c>
      <c r="J1140" t="str">
        <f>VLOOKUP($A1140,'OASIS-11_26'!$E$2:$R$1556,6,FALSE)</f>
        <v>SCE</v>
      </c>
      <c r="K1140" t="str">
        <f>IF(ISERROR(VLOOKUP($A1140,'2021_NQC_List-11_13'!$A$2:$T$1532,4,FALSE)),"","NQC")</f>
        <v>NQC</v>
      </c>
      <c r="L1140" s="3" t="str">
        <f>IF(ISERROR(VLOOKUP($A1140,'2021_NQC_List-11_13'!$A$2:$T$1532,4,FALSE)),"",VLOOKUP($A1140,'2021_NQC_List-11_13'!$A$2:$T$1532,18,FALSE))</f>
        <v>FC</v>
      </c>
      <c r="M1140">
        <f>IF($K1140="NQC",VLOOKUP($A1140,'2021_NQC_List-11_13'!$A$2:$T$1532,4,FALSE),0)</f>
        <v>0</v>
      </c>
      <c r="N1140">
        <f>IF($K1140="NQC",VLOOKUP($A1140,'2021_NQC_List-11_13'!$A$2:$T$1532,5,FALSE),0)</f>
        <v>0</v>
      </c>
      <c r="O1140">
        <f>IF($K1140="NQC",VLOOKUP($A1140,'2021_NQC_List-11_13'!$A$2:$T$1532,6,FALSE),0)</f>
        <v>0</v>
      </c>
      <c r="P1140">
        <f>IF($K1140="NQC",VLOOKUP($A1140,'2021_NQC_List-11_13'!$A$2:$T$1532,7,FALSE),0)</f>
        <v>0</v>
      </c>
      <c r="Q1140">
        <f>IF($K1140="NQC",VLOOKUP($A1140,'2021_NQC_List-11_13'!$A$2:$T$1532,8,FALSE),0)</f>
        <v>0</v>
      </c>
      <c r="R1140">
        <f>IF($K1140="NQC",VLOOKUP($A1140,'2021_NQC_List-11_13'!$A$2:$T$1532,9,FALSE),0)</f>
        <v>0</v>
      </c>
      <c r="S1140">
        <f>IF($K1140="NQC",VLOOKUP($A1140,'2021_NQC_List-11_13'!$A$2:$T$1532,10,FALSE),0)</f>
        <v>0</v>
      </c>
      <c r="T1140">
        <f>IF($K1140="NQC",VLOOKUP($A1140,'2021_NQC_List-11_13'!$A$2:$T$1532,11,FALSE),0)</f>
        <v>0</v>
      </c>
      <c r="U1140">
        <f>IF($K1140="NQC",VLOOKUP($A1140,'2021_NQC_List-11_13'!$A$2:$T$1532,12,FALSE),0)</f>
        <v>0</v>
      </c>
      <c r="V1140">
        <f>IF($K1140="NQC",VLOOKUP($A1140,'2021_NQC_List-11_13'!$A$2:$T$1532,13,FALSE),0)</f>
        <v>0</v>
      </c>
      <c r="W1140">
        <f>IF($K1140="NQC",VLOOKUP($A1140,'2021_NQC_List-11_13'!$A$2:$T$1532,14,FALSE),0)</f>
        <v>0</v>
      </c>
      <c r="X1140">
        <f>IF($K1140="NQC",VLOOKUP($A1140,'2021_NQC_List-11_13'!$A$2:$T$1532,15,FALSE),0)</f>
        <v>0</v>
      </c>
      <c r="Y1140" t="str">
        <f t="shared" si="35"/>
        <v>Hydro-Small Hydro</v>
      </c>
      <c r="AA1140" t="s">
        <v>4341</v>
      </c>
    </row>
    <row r="1141" spans="1:28" x14ac:dyDescent="0.3">
      <c r="A1141" t="str">
        <f>'OASIS-11_26'!E1190</f>
        <v>SCEC_1_PDRP172</v>
      </c>
      <c r="B1141" t="str">
        <f>'OASIS-11_26'!G1190</f>
        <v>LCR AMS Hybrid West LA 1-C-LSCE</v>
      </c>
      <c r="C1141" t="str">
        <f>VLOOKUP($A1141,'OASIS-11_26'!$E$2:$R$1556,2,FALSE)</f>
        <v>GEN</v>
      </c>
      <c r="D1141" s="1">
        <f>VLOOKUP($A1141,'OASIS-11_26'!$E$2:$R$1556,11,FALSE)</f>
        <v>0</v>
      </c>
      <c r="E1141" s="3" t="str">
        <f t="shared" si="34"/>
        <v/>
      </c>
      <c r="F1141" t="str">
        <f>VLOOKUP($A1141,'OASIS-11_26'!$E$2:$R$1556,9,FALSE)</f>
        <v>OTHER</v>
      </c>
      <c r="G1141" t="str">
        <f>VLOOKUP($A1141,'OASIS-11_26'!$E$2:$R$1556,8,FALSE)</f>
        <v>OTHER</v>
      </c>
      <c r="H1141">
        <f>VLOOKUP($A1141,'OASIS-11_26'!$E$2:$R$1556,4,FALSE)</f>
        <v>0.52</v>
      </c>
      <c r="I1141">
        <f>VLOOKUP($A1141,'OASIS-11_26'!$E$2:$R$1556,5,FALSE)</f>
        <v>0</v>
      </c>
      <c r="J1141" t="str">
        <f>VLOOKUP($A1141,'OASIS-11_26'!$E$2:$R$1556,6,FALSE)</f>
        <v>SCE</v>
      </c>
      <c r="K1141" t="str">
        <f>IF(ISERROR(VLOOKUP($A1141,'2021_NQC_List-11_13'!$A$2:$T$1532,4,FALSE)),"","NQC")</f>
        <v/>
      </c>
      <c r="L1141" s="3" t="str">
        <f>IF(ISERROR(VLOOKUP($A1141,'2021_NQC_List-11_13'!$A$2:$T$1532,4,FALSE)),"",VLOOKUP($A1141,'2021_NQC_List-11_13'!$A$2:$T$1532,18,FALSE))</f>
        <v/>
      </c>
      <c r="M1141">
        <f>IF($K1141="NQC",VLOOKUP($A1141,'2021_NQC_List-11_13'!$A$2:$T$1532,4,FALSE),0)</f>
        <v>0</v>
      </c>
      <c r="N1141">
        <f>IF($K1141="NQC",VLOOKUP($A1141,'2021_NQC_List-11_13'!$A$2:$T$1532,5,FALSE),0)</f>
        <v>0</v>
      </c>
      <c r="O1141">
        <f>IF($K1141="NQC",VLOOKUP($A1141,'2021_NQC_List-11_13'!$A$2:$T$1532,6,FALSE),0)</f>
        <v>0</v>
      </c>
      <c r="P1141">
        <f>IF($K1141="NQC",VLOOKUP($A1141,'2021_NQC_List-11_13'!$A$2:$T$1532,7,FALSE),0)</f>
        <v>0</v>
      </c>
      <c r="Q1141">
        <f>IF($K1141="NQC",VLOOKUP($A1141,'2021_NQC_List-11_13'!$A$2:$T$1532,8,FALSE),0)</f>
        <v>0</v>
      </c>
      <c r="R1141">
        <f>IF($K1141="NQC",VLOOKUP($A1141,'2021_NQC_List-11_13'!$A$2:$T$1532,9,FALSE),0)</f>
        <v>0</v>
      </c>
      <c r="S1141">
        <f>IF($K1141="NQC",VLOOKUP($A1141,'2021_NQC_List-11_13'!$A$2:$T$1532,10,FALSE),0)</f>
        <v>0</v>
      </c>
      <c r="T1141">
        <f>IF($K1141="NQC",VLOOKUP($A1141,'2021_NQC_List-11_13'!$A$2:$T$1532,11,FALSE),0)</f>
        <v>0</v>
      </c>
      <c r="U1141">
        <f>IF($K1141="NQC",VLOOKUP($A1141,'2021_NQC_List-11_13'!$A$2:$T$1532,12,FALSE),0)</f>
        <v>0</v>
      </c>
      <c r="V1141">
        <f>IF($K1141="NQC",VLOOKUP($A1141,'2021_NQC_List-11_13'!$A$2:$T$1532,13,FALSE),0)</f>
        <v>0</v>
      </c>
      <c r="W1141">
        <f>IF($K1141="NQC",VLOOKUP($A1141,'2021_NQC_List-11_13'!$A$2:$T$1532,14,FALSE),0)</f>
        <v>0</v>
      </c>
      <c r="X1141">
        <f>IF($K1141="NQC",VLOOKUP($A1141,'2021_NQC_List-11_13'!$A$2:$T$1532,15,FALSE),0)</f>
        <v>0</v>
      </c>
      <c r="Y1141" t="str">
        <f t="shared" si="35"/>
        <v>Non-Hydro</v>
      </c>
      <c r="Z1141" t="s">
        <v>4361</v>
      </c>
      <c r="AA1141" t="s">
        <v>4341</v>
      </c>
    </row>
    <row r="1142" spans="1:28" x14ac:dyDescent="0.3">
      <c r="A1142" t="str">
        <f>'OASIS-11_26'!E1191</f>
        <v>AVENAL_6_SUNCTY</v>
      </c>
      <c r="B1142" t="str">
        <f>'OASIS-11_26'!G1191</f>
        <v>Sun City Solar Project</v>
      </c>
      <c r="C1142" t="str">
        <f>VLOOKUP($A1142,'OASIS-11_26'!$E$2:$R$1556,2,FALSE)</f>
        <v>GEN</v>
      </c>
      <c r="D1142" s="1">
        <f>VLOOKUP($A1142,'OASIS-11_26'!$E$2:$R$1556,11,FALSE)</f>
        <v>40760</v>
      </c>
      <c r="E1142" s="3">
        <f t="shared" si="34"/>
        <v>2011</v>
      </c>
      <c r="F1142" t="str">
        <f>VLOOKUP($A1142,'OASIS-11_26'!$E$2:$R$1556,9,FALSE)</f>
        <v>SUN</v>
      </c>
      <c r="G1142" t="str">
        <f>VLOOKUP($A1142,'OASIS-11_26'!$E$2:$R$1556,8,FALSE)</f>
        <v>PHOTO VOLTAIC</v>
      </c>
      <c r="H1142">
        <f>VLOOKUP($A1142,'OASIS-11_26'!$E$2:$R$1556,4,FALSE)</f>
        <v>20</v>
      </c>
      <c r="I1142">
        <f>VLOOKUP($A1142,'OASIS-11_26'!$E$2:$R$1556,5,FALSE)</f>
        <v>20</v>
      </c>
      <c r="J1142" t="str">
        <f>VLOOKUP($A1142,'OASIS-11_26'!$E$2:$R$1556,6,FALSE)</f>
        <v>PGAE</v>
      </c>
      <c r="K1142" t="str">
        <f>IF(ISERROR(VLOOKUP($A1142,'2021_NQC_List-11_13'!$A$2:$T$1532,4,FALSE)),"","NQC")</f>
        <v>NQC</v>
      </c>
      <c r="L1142" s="3" t="str">
        <f>IF(ISERROR(VLOOKUP($A1142,'2021_NQC_List-11_13'!$A$2:$T$1532,4,FALSE)),"",VLOOKUP($A1142,'2021_NQC_List-11_13'!$A$2:$T$1532,18,FALSE))</f>
        <v>ID</v>
      </c>
      <c r="M1142">
        <f>IF($K1142="NQC",VLOOKUP($A1142,'2021_NQC_List-11_13'!$A$2:$T$1532,4,FALSE),0)</f>
        <v>0.8</v>
      </c>
      <c r="N1142">
        <f>IF($K1142="NQC",VLOOKUP($A1142,'2021_NQC_List-11_13'!$A$2:$T$1532,5,FALSE),0)</f>
        <v>0.6</v>
      </c>
      <c r="O1142">
        <f>IF($K1142="NQC",VLOOKUP($A1142,'2021_NQC_List-11_13'!$A$2:$T$1532,6,FALSE),0)</f>
        <v>3.6</v>
      </c>
      <c r="P1142">
        <f>IF($K1142="NQC",VLOOKUP($A1142,'2021_NQC_List-11_13'!$A$2:$T$1532,7,FALSE),0)</f>
        <v>3</v>
      </c>
      <c r="Q1142">
        <f>IF($K1142="NQC",VLOOKUP($A1142,'2021_NQC_List-11_13'!$A$2:$T$1532,8,FALSE),0)</f>
        <v>3.2</v>
      </c>
      <c r="R1142">
        <f>IF($K1142="NQC",VLOOKUP($A1142,'2021_NQC_List-11_13'!$A$2:$T$1532,9,FALSE),0)</f>
        <v>6.2</v>
      </c>
      <c r="S1142">
        <f>IF($K1142="NQC",VLOOKUP($A1142,'2021_NQC_List-11_13'!$A$2:$T$1532,10,FALSE),0)</f>
        <v>7.8</v>
      </c>
      <c r="T1142">
        <f>IF($K1142="NQC",VLOOKUP($A1142,'2021_NQC_List-11_13'!$A$2:$T$1532,11,FALSE),0)</f>
        <v>5.4</v>
      </c>
      <c r="U1142">
        <f>IF($K1142="NQC",VLOOKUP($A1142,'2021_NQC_List-11_13'!$A$2:$T$1532,12,FALSE),0)</f>
        <v>2.8</v>
      </c>
      <c r="V1142">
        <f>IF($K1142="NQC",VLOOKUP($A1142,'2021_NQC_List-11_13'!$A$2:$T$1532,13,FALSE),0)</f>
        <v>0.4</v>
      </c>
      <c r="W1142">
        <f>IF($K1142="NQC",VLOOKUP($A1142,'2021_NQC_List-11_13'!$A$2:$T$1532,14,FALSE),0)</f>
        <v>0.4</v>
      </c>
      <c r="X1142">
        <f>IF($K1142="NQC",VLOOKUP($A1142,'2021_NQC_List-11_13'!$A$2:$T$1532,15,FALSE),0)</f>
        <v>0</v>
      </c>
      <c r="Y1142" t="str">
        <f t="shared" si="35"/>
        <v>Non-Hydro</v>
      </c>
      <c r="AA1142" t="s">
        <v>4341</v>
      </c>
    </row>
    <row r="1143" spans="1:28" x14ac:dyDescent="0.3">
      <c r="A1143" t="str">
        <f>'OASIS-11_26'!E1192</f>
        <v>RENWD_1_QF</v>
      </c>
      <c r="B1143" t="str">
        <f>'OASIS-11_26'!G1192</f>
        <v>Renwind re-powering project</v>
      </c>
      <c r="C1143" t="str">
        <f>VLOOKUP($A1143,'OASIS-11_26'!$E$2:$R$1556,2,FALSE)</f>
        <v>GEN</v>
      </c>
      <c r="D1143" s="1">
        <f>VLOOKUP($A1143,'OASIS-11_26'!$E$2:$R$1556,11,FALSE)</f>
        <v>0</v>
      </c>
      <c r="E1143" s="3" t="str">
        <f t="shared" si="34"/>
        <v/>
      </c>
      <c r="F1143" t="str">
        <f>VLOOKUP($A1143,'OASIS-11_26'!$E$2:$R$1556,9,FALSE)</f>
        <v>WIND</v>
      </c>
      <c r="G1143" t="str">
        <f>VLOOKUP($A1143,'OASIS-11_26'!$E$2:$R$1556,8,FALSE)</f>
        <v>WIND</v>
      </c>
      <c r="H1143">
        <f>VLOOKUP($A1143,'OASIS-11_26'!$E$2:$R$1556,4,FALSE)</f>
        <v>10</v>
      </c>
      <c r="I1143">
        <f>VLOOKUP($A1143,'OASIS-11_26'!$E$2:$R$1556,5,FALSE)</f>
        <v>10.5</v>
      </c>
      <c r="J1143" t="str">
        <f>VLOOKUP($A1143,'OASIS-11_26'!$E$2:$R$1556,6,FALSE)</f>
        <v>SCE</v>
      </c>
      <c r="K1143" t="str">
        <f>IF(ISERROR(VLOOKUP($A1143,'2021_NQC_List-11_13'!$A$2:$T$1532,4,FALSE)),"","NQC")</f>
        <v>NQC</v>
      </c>
      <c r="L1143" s="3" t="str">
        <f>IF(ISERROR(VLOOKUP($A1143,'2021_NQC_List-11_13'!$A$2:$T$1532,4,FALSE)),"",VLOOKUP($A1143,'2021_NQC_List-11_13'!$A$2:$T$1532,18,FALSE))</f>
        <v>FC</v>
      </c>
      <c r="M1143">
        <f>IF($K1143="NQC",VLOOKUP($A1143,'2021_NQC_List-11_13'!$A$2:$T$1532,4,FALSE),0)</f>
        <v>1.4</v>
      </c>
      <c r="N1143">
        <f>IF($K1143="NQC",VLOOKUP($A1143,'2021_NQC_List-11_13'!$A$2:$T$1532,5,FALSE),0)</f>
        <v>1.2</v>
      </c>
      <c r="O1143">
        <f>IF($K1143="NQC",VLOOKUP($A1143,'2021_NQC_List-11_13'!$A$2:$T$1532,6,FALSE),0)</f>
        <v>2.8</v>
      </c>
      <c r="P1143">
        <f>IF($K1143="NQC",VLOOKUP($A1143,'2021_NQC_List-11_13'!$A$2:$T$1532,7,FALSE),0)</f>
        <v>2.5</v>
      </c>
      <c r="Q1143">
        <f>IF($K1143="NQC",VLOOKUP($A1143,'2021_NQC_List-11_13'!$A$2:$T$1532,8,FALSE),0)</f>
        <v>2.5</v>
      </c>
      <c r="R1143">
        <f>IF($K1143="NQC",VLOOKUP($A1143,'2021_NQC_List-11_13'!$A$2:$T$1532,9,FALSE),0)</f>
        <v>3.3</v>
      </c>
      <c r="S1143">
        <f>IF($K1143="NQC",VLOOKUP($A1143,'2021_NQC_List-11_13'!$A$2:$T$1532,10,FALSE),0)</f>
        <v>2.2999999999999998</v>
      </c>
      <c r="T1143">
        <f>IF($K1143="NQC",VLOOKUP($A1143,'2021_NQC_List-11_13'!$A$2:$T$1532,11,FALSE),0)</f>
        <v>2.1</v>
      </c>
      <c r="U1143">
        <f>IF($K1143="NQC",VLOOKUP($A1143,'2021_NQC_List-11_13'!$A$2:$T$1532,12,FALSE),0)</f>
        <v>1.5</v>
      </c>
      <c r="V1143">
        <f>IF($K1143="NQC",VLOOKUP($A1143,'2021_NQC_List-11_13'!$A$2:$T$1532,13,FALSE),0)</f>
        <v>0.8</v>
      </c>
      <c r="W1143">
        <f>IF($K1143="NQC",VLOOKUP($A1143,'2021_NQC_List-11_13'!$A$2:$T$1532,14,FALSE),0)</f>
        <v>1.2</v>
      </c>
      <c r="X1143">
        <f>IF($K1143="NQC",VLOOKUP($A1143,'2021_NQC_List-11_13'!$A$2:$T$1532,15,FALSE),0)</f>
        <v>1.3</v>
      </c>
      <c r="Y1143" t="str">
        <f t="shared" si="35"/>
        <v>Non-Hydro</v>
      </c>
      <c r="AA1143" t="s">
        <v>4341</v>
      </c>
      <c r="AB1143" s="129"/>
    </row>
    <row r="1144" spans="1:28" x14ac:dyDescent="0.3">
      <c r="A1144" t="str">
        <f>'OASIS-11_26'!E1193</f>
        <v>TULEWD_1_TULWD1</v>
      </c>
      <c r="B1144" t="str">
        <f>'OASIS-11_26'!G1193</f>
        <v>Tule Wind</v>
      </c>
      <c r="C1144" t="str">
        <f>VLOOKUP($A1144,'OASIS-11_26'!$E$2:$R$1556,2,FALSE)</f>
        <v>GEN</v>
      </c>
      <c r="D1144" s="1">
        <f>VLOOKUP($A1144,'OASIS-11_26'!$E$2:$R$1556,11,FALSE)</f>
        <v>43105</v>
      </c>
      <c r="E1144" s="3">
        <f t="shared" si="34"/>
        <v>2018</v>
      </c>
      <c r="F1144" t="str">
        <f>VLOOKUP($A1144,'OASIS-11_26'!$E$2:$R$1556,9,FALSE)</f>
        <v>WIND</v>
      </c>
      <c r="G1144" t="str">
        <f>VLOOKUP($A1144,'OASIS-11_26'!$E$2:$R$1556,8,FALSE)</f>
        <v>WIND</v>
      </c>
      <c r="H1144">
        <f>VLOOKUP($A1144,'OASIS-11_26'!$E$2:$R$1556,4,FALSE)</f>
        <v>130.5</v>
      </c>
      <c r="I1144">
        <f>VLOOKUP($A1144,'OASIS-11_26'!$E$2:$R$1556,5,FALSE)</f>
        <v>131.1</v>
      </c>
      <c r="J1144" t="str">
        <f>VLOOKUP($A1144,'OASIS-11_26'!$E$2:$R$1556,6,FALSE)</f>
        <v>SDGE</v>
      </c>
      <c r="K1144" t="str">
        <f>IF(ISERROR(VLOOKUP($A1144,'2021_NQC_List-11_13'!$A$2:$T$1532,4,FALSE)),"","NQC")</f>
        <v>NQC</v>
      </c>
      <c r="L1144" s="3" t="str">
        <f>IF(ISERROR(VLOOKUP($A1144,'2021_NQC_List-11_13'!$A$2:$T$1532,4,FALSE)),"",VLOOKUP($A1144,'2021_NQC_List-11_13'!$A$2:$T$1532,18,FALSE))</f>
        <v>FC</v>
      </c>
      <c r="M1144">
        <f>IF($K1144="NQC",VLOOKUP($A1144,'2021_NQC_List-11_13'!$A$2:$T$1532,4,FALSE),0)</f>
        <v>18.27</v>
      </c>
      <c r="N1144">
        <f>IF($K1144="NQC",VLOOKUP($A1144,'2021_NQC_List-11_13'!$A$2:$T$1532,5,FALSE),0)</f>
        <v>15.66</v>
      </c>
      <c r="O1144">
        <f>IF($K1144="NQC",VLOOKUP($A1144,'2021_NQC_List-11_13'!$A$2:$T$1532,6,FALSE),0)</f>
        <v>36.54</v>
      </c>
      <c r="P1144">
        <f>IF($K1144="NQC",VLOOKUP($A1144,'2021_NQC_List-11_13'!$A$2:$T$1532,7,FALSE),0)</f>
        <v>32.630000000000003</v>
      </c>
      <c r="Q1144">
        <f>IF($K1144="NQC",VLOOKUP($A1144,'2021_NQC_List-11_13'!$A$2:$T$1532,8,FALSE),0)</f>
        <v>32.630000000000003</v>
      </c>
      <c r="R1144">
        <f>IF($K1144="NQC",VLOOKUP($A1144,'2021_NQC_List-11_13'!$A$2:$T$1532,9,FALSE),0)</f>
        <v>43.07</v>
      </c>
      <c r="S1144">
        <f>IF($K1144="NQC",VLOOKUP($A1144,'2021_NQC_List-11_13'!$A$2:$T$1532,10,FALSE),0)</f>
        <v>30.02</v>
      </c>
      <c r="T1144">
        <f>IF($K1144="NQC",VLOOKUP($A1144,'2021_NQC_List-11_13'!$A$2:$T$1532,11,FALSE),0)</f>
        <v>27.41</v>
      </c>
      <c r="U1144">
        <f>IF($K1144="NQC",VLOOKUP($A1144,'2021_NQC_List-11_13'!$A$2:$T$1532,12,FALSE),0)</f>
        <v>19.579999999999998</v>
      </c>
      <c r="V1144">
        <f>IF($K1144="NQC",VLOOKUP($A1144,'2021_NQC_List-11_13'!$A$2:$T$1532,13,FALSE),0)</f>
        <v>10.44</v>
      </c>
      <c r="W1144">
        <f>IF($K1144="NQC",VLOOKUP($A1144,'2021_NQC_List-11_13'!$A$2:$T$1532,14,FALSE),0)</f>
        <v>15.66</v>
      </c>
      <c r="X1144">
        <f>IF($K1144="NQC",VLOOKUP($A1144,'2021_NQC_List-11_13'!$A$2:$T$1532,15,FALSE),0)</f>
        <v>16.97</v>
      </c>
      <c r="Y1144" t="str">
        <f t="shared" si="35"/>
        <v>Non-Hydro</v>
      </c>
      <c r="AA1144" t="s">
        <v>4341</v>
      </c>
    </row>
    <row r="1145" spans="1:28" x14ac:dyDescent="0.3">
      <c r="A1145" t="str">
        <f>'OASIS-11_26'!E1194</f>
        <v>OTAY_6_PL1X2</v>
      </c>
      <c r="B1145" t="str">
        <f>'OASIS-11_26'!G1194</f>
        <v>Chula Vista Energy Center, LLC</v>
      </c>
      <c r="C1145" t="str">
        <f>VLOOKUP($A1145,'OASIS-11_26'!$E$2:$R$1556,2,FALSE)</f>
        <v>GEN</v>
      </c>
      <c r="D1145" s="1">
        <f>VLOOKUP($A1145,'OASIS-11_26'!$E$2:$R$1556,11,FALSE)</f>
        <v>38876</v>
      </c>
      <c r="E1145" s="3">
        <f t="shared" si="34"/>
        <v>2006</v>
      </c>
      <c r="F1145" t="str">
        <f>VLOOKUP($A1145,'OASIS-11_26'!$E$2:$R$1556,9,FALSE)</f>
        <v>NATURAL GAS</v>
      </c>
      <c r="G1145" t="str">
        <f>VLOOKUP($A1145,'OASIS-11_26'!$E$2:$R$1556,8,FALSE)</f>
        <v>COMBUSTION TURBINE</v>
      </c>
      <c r="H1145">
        <f>VLOOKUP($A1145,'OASIS-11_26'!$E$2:$R$1556,4,FALSE)</f>
        <v>35.5</v>
      </c>
      <c r="I1145">
        <f>VLOOKUP($A1145,'OASIS-11_26'!$E$2:$R$1556,5,FALSE)</f>
        <v>40</v>
      </c>
      <c r="J1145" t="str">
        <f>VLOOKUP($A1145,'OASIS-11_26'!$E$2:$R$1556,6,FALSE)</f>
        <v>SDGE</v>
      </c>
      <c r="K1145" t="str">
        <f>IF(ISERROR(VLOOKUP($A1145,'2021_NQC_List-11_13'!$A$2:$T$1532,4,FALSE)),"","NQC")</f>
        <v>NQC</v>
      </c>
      <c r="L1145" s="3" t="str">
        <f>IF(ISERROR(VLOOKUP($A1145,'2021_NQC_List-11_13'!$A$2:$T$1532,4,FALSE)),"",VLOOKUP($A1145,'2021_NQC_List-11_13'!$A$2:$T$1532,18,FALSE))</f>
        <v>FC</v>
      </c>
      <c r="M1145">
        <f>IF($K1145="NQC",VLOOKUP($A1145,'2021_NQC_List-11_13'!$A$2:$T$1532,4,FALSE),0)</f>
        <v>35.5</v>
      </c>
      <c r="N1145">
        <f>IF($K1145="NQC",VLOOKUP($A1145,'2021_NQC_List-11_13'!$A$2:$T$1532,5,FALSE),0)</f>
        <v>35.5</v>
      </c>
      <c r="O1145">
        <f>IF($K1145="NQC",VLOOKUP($A1145,'2021_NQC_List-11_13'!$A$2:$T$1532,6,FALSE),0)</f>
        <v>35.5</v>
      </c>
      <c r="P1145">
        <f>IF($K1145="NQC",VLOOKUP($A1145,'2021_NQC_List-11_13'!$A$2:$T$1532,7,FALSE),0)</f>
        <v>35.5</v>
      </c>
      <c r="Q1145">
        <f>IF($K1145="NQC",VLOOKUP($A1145,'2021_NQC_List-11_13'!$A$2:$T$1532,8,FALSE),0)</f>
        <v>35.5</v>
      </c>
      <c r="R1145">
        <f>IF($K1145="NQC",VLOOKUP($A1145,'2021_NQC_List-11_13'!$A$2:$T$1532,9,FALSE),0)</f>
        <v>35.5</v>
      </c>
      <c r="S1145">
        <f>IF($K1145="NQC",VLOOKUP($A1145,'2021_NQC_List-11_13'!$A$2:$T$1532,10,FALSE),0)</f>
        <v>35.5</v>
      </c>
      <c r="T1145">
        <f>IF($K1145="NQC",VLOOKUP($A1145,'2021_NQC_List-11_13'!$A$2:$T$1532,11,FALSE),0)</f>
        <v>35.5</v>
      </c>
      <c r="U1145">
        <f>IF($K1145="NQC",VLOOKUP($A1145,'2021_NQC_List-11_13'!$A$2:$T$1532,12,FALSE),0)</f>
        <v>35.5</v>
      </c>
      <c r="V1145">
        <f>IF($K1145="NQC",VLOOKUP($A1145,'2021_NQC_List-11_13'!$A$2:$T$1532,13,FALSE),0)</f>
        <v>35.5</v>
      </c>
      <c r="W1145">
        <f>IF($K1145="NQC",VLOOKUP($A1145,'2021_NQC_List-11_13'!$A$2:$T$1532,14,FALSE),0)</f>
        <v>35.5</v>
      </c>
      <c r="X1145">
        <f>IF($K1145="NQC",VLOOKUP($A1145,'2021_NQC_List-11_13'!$A$2:$T$1532,15,FALSE),0)</f>
        <v>35.5</v>
      </c>
      <c r="Y1145" t="str">
        <f t="shared" si="35"/>
        <v>Non-Hydro</v>
      </c>
      <c r="AA1145" t="s">
        <v>4341</v>
      </c>
    </row>
    <row r="1146" spans="1:28" x14ac:dyDescent="0.3">
      <c r="A1146" t="str">
        <f>'OASIS-11_26'!E1195</f>
        <v>GILRPP_1_PL1X2</v>
      </c>
      <c r="B1146" t="str">
        <f>'OASIS-11_26'!G1195</f>
        <v>GILROY ENERGY CENTER UNITS 1&amp;2 AGGREGATE</v>
      </c>
      <c r="C1146" t="str">
        <f>VLOOKUP($A1146,'OASIS-11_26'!$E$2:$R$1556,2,FALSE)</f>
        <v>GEN</v>
      </c>
      <c r="D1146" s="1">
        <f>VLOOKUP($A1146,'OASIS-11_26'!$E$2:$R$1556,11,FALSE)</f>
        <v>37285</v>
      </c>
      <c r="E1146" s="3">
        <f t="shared" si="34"/>
        <v>2002</v>
      </c>
      <c r="F1146" t="str">
        <f>VLOOKUP($A1146,'OASIS-11_26'!$E$2:$R$1556,9,FALSE)</f>
        <v>NATURAL GAS</v>
      </c>
      <c r="G1146" t="str">
        <f>VLOOKUP($A1146,'OASIS-11_26'!$E$2:$R$1556,8,FALSE)</f>
        <v>COMBUSTION TURBINE</v>
      </c>
      <c r="H1146">
        <f>VLOOKUP($A1146,'OASIS-11_26'!$E$2:$R$1556,4,FALSE)</f>
        <v>95.2</v>
      </c>
      <c r="I1146">
        <f>VLOOKUP($A1146,'OASIS-11_26'!$E$2:$R$1556,5,FALSE)</f>
        <v>0</v>
      </c>
      <c r="J1146" t="str">
        <f>VLOOKUP($A1146,'OASIS-11_26'!$E$2:$R$1556,6,FALSE)</f>
        <v>PGAE</v>
      </c>
      <c r="K1146" t="str">
        <f>IF(ISERROR(VLOOKUP($A1146,'2021_NQC_List-11_13'!$A$2:$T$1532,4,FALSE)),"","NQC")</f>
        <v>NQC</v>
      </c>
      <c r="L1146" s="3" t="str">
        <f>IF(ISERROR(VLOOKUP($A1146,'2021_NQC_List-11_13'!$A$2:$T$1532,4,FALSE)),"",VLOOKUP($A1146,'2021_NQC_List-11_13'!$A$2:$T$1532,18,FALSE))</f>
        <v>FC</v>
      </c>
      <c r="M1146">
        <f>IF($K1146="NQC",VLOOKUP($A1146,'2021_NQC_List-11_13'!$A$2:$T$1532,4,FALSE),0)</f>
        <v>95.2</v>
      </c>
      <c r="N1146">
        <f>IF($K1146="NQC",VLOOKUP($A1146,'2021_NQC_List-11_13'!$A$2:$T$1532,5,FALSE),0)</f>
        <v>95.2</v>
      </c>
      <c r="O1146">
        <f>IF($K1146="NQC",VLOOKUP($A1146,'2021_NQC_List-11_13'!$A$2:$T$1532,6,FALSE),0)</f>
        <v>95.2</v>
      </c>
      <c r="P1146">
        <f>IF($K1146="NQC",VLOOKUP($A1146,'2021_NQC_List-11_13'!$A$2:$T$1532,7,FALSE),0)</f>
        <v>95.2</v>
      </c>
      <c r="Q1146">
        <f>IF($K1146="NQC",VLOOKUP($A1146,'2021_NQC_List-11_13'!$A$2:$T$1532,8,FALSE),0)</f>
        <v>95.2</v>
      </c>
      <c r="R1146">
        <f>IF($K1146="NQC",VLOOKUP($A1146,'2021_NQC_List-11_13'!$A$2:$T$1532,9,FALSE),0)</f>
        <v>95.2</v>
      </c>
      <c r="S1146">
        <f>IF($K1146="NQC",VLOOKUP($A1146,'2021_NQC_List-11_13'!$A$2:$T$1532,10,FALSE),0)</f>
        <v>95.2</v>
      </c>
      <c r="T1146">
        <f>IF($K1146="NQC",VLOOKUP($A1146,'2021_NQC_List-11_13'!$A$2:$T$1532,11,FALSE),0)</f>
        <v>95.2</v>
      </c>
      <c r="U1146">
        <f>IF($K1146="NQC",VLOOKUP($A1146,'2021_NQC_List-11_13'!$A$2:$T$1532,12,FALSE),0)</f>
        <v>95.2</v>
      </c>
      <c r="V1146">
        <f>IF($K1146="NQC",VLOOKUP($A1146,'2021_NQC_List-11_13'!$A$2:$T$1532,13,FALSE),0)</f>
        <v>95.2</v>
      </c>
      <c r="W1146">
        <f>IF($K1146="NQC",VLOOKUP($A1146,'2021_NQC_List-11_13'!$A$2:$T$1532,14,FALSE),0)</f>
        <v>95.2</v>
      </c>
      <c r="X1146">
        <f>IF($K1146="NQC",VLOOKUP($A1146,'2021_NQC_List-11_13'!$A$2:$T$1532,15,FALSE),0)</f>
        <v>95.2</v>
      </c>
      <c r="Y1146" t="str">
        <f t="shared" si="35"/>
        <v>Non-Hydro</v>
      </c>
      <c r="AA1146" t="s">
        <v>4341</v>
      </c>
    </row>
    <row r="1147" spans="1:28" x14ac:dyDescent="0.3">
      <c r="A1147" t="str">
        <f>'OASIS-11_26'!E1196</f>
        <v>PNOCHE_1_UNITA1</v>
      </c>
      <c r="B1147" t="str">
        <f>'OASIS-11_26'!G1196</f>
        <v>CalPeak Power Panoche Unit 1</v>
      </c>
      <c r="C1147" t="str">
        <f>VLOOKUP($A1147,'OASIS-11_26'!$E$2:$R$1556,2,FALSE)</f>
        <v>GEN</v>
      </c>
      <c r="D1147" s="1">
        <f>VLOOKUP($A1147,'OASIS-11_26'!$E$2:$R$1556,11,FALSE)</f>
        <v>37252</v>
      </c>
      <c r="E1147" s="3">
        <f t="shared" si="34"/>
        <v>2001</v>
      </c>
      <c r="F1147" t="str">
        <f>VLOOKUP($A1147,'OASIS-11_26'!$E$2:$R$1556,9,FALSE)</f>
        <v>NATURAL GAS</v>
      </c>
      <c r="G1147" t="str">
        <f>VLOOKUP($A1147,'OASIS-11_26'!$E$2:$R$1556,8,FALSE)</f>
        <v>COMBUSTION TURBINE</v>
      </c>
      <c r="H1147">
        <f>VLOOKUP($A1147,'OASIS-11_26'!$E$2:$R$1556,4,FALSE)</f>
        <v>52.01</v>
      </c>
      <c r="I1147">
        <f>VLOOKUP($A1147,'OASIS-11_26'!$E$2:$R$1556,5,FALSE)</f>
        <v>57</v>
      </c>
      <c r="J1147" t="str">
        <f>VLOOKUP($A1147,'OASIS-11_26'!$E$2:$R$1556,6,FALSE)</f>
        <v>PGAE</v>
      </c>
      <c r="K1147" t="str">
        <f>IF(ISERROR(VLOOKUP($A1147,'2021_NQC_List-11_13'!$A$2:$T$1532,4,FALSE)),"","NQC")</f>
        <v>NQC</v>
      </c>
      <c r="L1147" s="3" t="str">
        <f>IF(ISERROR(VLOOKUP($A1147,'2021_NQC_List-11_13'!$A$2:$T$1532,4,FALSE)),"",VLOOKUP($A1147,'2021_NQC_List-11_13'!$A$2:$T$1532,18,FALSE))</f>
        <v>FC</v>
      </c>
      <c r="M1147">
        <f>IF($K1147="NQC",VLOOKUP($A1147,'2021_NQC_List-11_13'!$A$2:$T$1532,4,FALSE),0)</f>
        <v>52.01</v>
      </c>
      <c r="N1147">
        <f>IF($K1147="NQC",VLOOKUP($A1147,'2021_NQC_List-11_13'!$A$2:$T$1532,5,FALSE),0)</f>
        <v>52.01</v>
      </c>
      <c r="O1147">
        <f>IF($K1147="NQC",VLOOKUP($A1147,'2021_NQC_List-11_13'!$A$2:$T$1532,6,FALSE),0)</f>
        <v>52.01</v>
      </c>
      <c r="P1147">
        <f>IF($K1147="NQC",VLOOKUP($A1147,'2021_NQC_List-11_13'!$A$2:$T$1532,7,FALSE),0)</f>
        <v>52.01</v>
      </c>
      <c r="Q1147">
        <f>IF($K1147="NQC",VLOOKUP($A1147,'2021_NQC_List-11_13'!$A$2:$T$1532,8,FALSE),0)</f>
        <v>52.01</v>
      </c>
      <c r="R1147">
        <f>IF($K1147="NQC",VLOOKUP($A1147,'2021_NQC_List-11_13'!$A$2:$T$1532,9,FALSE),0)</f>
        <v>52.01</v>
      </c>
      <c r="S1147">
        <f>IF($K1147="NQC",VLOOKUP($A1147,'2021_NQC_List-11_13'!$A$2:$T$1532,10,FALSE),0)</f>
        <v>52.01</v>
      </c>
      <c r="T1147">
        <f>IF($K1147="NQC",VLOOKUP($A1147,'2021_NQC_List-11_13'!$A$2:$T$1532,11,FALSE),0)</f>
        <v>52.01</v>
      </c>
      <c r="U1147">
        <f>IF($K1147="NQC",VLOOKUP($A1147,'2021_NQC_List-11_13'!$A$2:$T$1532,12,FALSE),0)</f>
        <v>52.01</v>
      </c>
      <c r="V1147">
        <f>IF($K1147="NQC",VLOOKUP($A1147,'2021_NQC_List-11_13'!$A$2:$T$1532,13,FALSE),0)</f>
        <v>52.01</v>
      </c>
      <c r="W1147">
        <f>IF($K1147="NQC",VLOOKUP($A1147,'2021_NQC_List-11_13'!$A$2:$T$1532,14,FALSE),0)</f>
        <v>52.01</v>
      </c>
      <c r="X1147">
        <f>IF($K1147="NQC",VLOOKUP($A1147,'2021_NQC_List-11_13'!$A$2:$T$1532,15,FALSE),0)</f>
        <v>52.01</v>
      </c>
      <c r="Y1147" t="str">
        <f t="shared" si="35"/>
        <v>Non-Hydro</v>
      </c>
      <c r="AA1147" t="s">
        <v>4341</v>
      </c>
    </row>
    <row r="1148" spans="1:28" x14ac:dyDescent="0.3">
      <c r="A1148" t="str">
        <f>'OASIS-11_26'!E1197</f>
        <v>TERMEX_2_PL1X3</v>
      </c>
      <c r="B1148" t="str">
        <f>'OASIS-11_26'!G1197</f>
        <v>TDM</v>
      </c>
      <c r="C1148" t="str">
        <f>VLOOKUP($A1148,'OASIS-11_26'!$E$2:$R$1556,2,FALSE)</f>
        <v>GEN</v>
      </c>
      <c r="D1148" s="1">
        <f>VLOOKUP($A1148,'OASIS-11_26'!$E$2:$R$1556,11,FALSE)</f>
        <v>37832</v>
      </c>
      <c r="E1148" s="3">
        <f t="shared" si="34"/>
        <v>2003</v>
      </c>
      <c r="F1148" t="str">
        <f>VLOOKUP($A1148,'OASIS-11_26'!$E$2:$R$1556,9,FALSE)</f>
        <v>NATURAL GAS</v>
      </c>
      <c r="G1148" t="str">
        <f>VLOOKUP($A1148,'OASIS-11_26'!$E$2:$R$1556,8,FALSE)</f>
        <v>COMBINED CYCLE</v>
      </c>
      <c r="H1148">
        <f>VLOOKUP($A1148,'OASIS-11_26'!$E$2:$R$1556,4,FALSE)</f>
        <v>625</v>
      </c>
      <c r="I1148">
        <f>VLOOKUP($A1148,'OASIS-11_26'!$E$2:$R$1556,5,FALSE)</f>
        <v>0</v>
      </c>
      <c r="J1148" t="str">
        <f>VLOOKUP($A1148,'OASIS-11_26'!$E$2:$R$1556,6,FALSE)</f>
        <v>SDGE</v>
      </c>
      <c r="K1148" t="str">
        <f>IF(ISERROR(VLOOKUP($A1148,'2021_NQC_List-11_13'!$A$2:$T$1532,4,FALSE)),"","NQC")</f>
        <v>NQC</v>
      </c>
      <c r="L1148" s="3" t="str">
        <f>IF(ISERROR(VLOOKUP($A1148,'2021_NQC_List-11_13'!$A$2:$T$1532,4,FALSE)),"",VLOOKUP($A1148,'2021_NQC_List-11_13'!$A$2:$T$1532,18,FALSE))</f>
        <v>FC</v>
      </c>
      <c r="M1148">
        <f>IF($K1148="NQC",VLOOKUP($A1148,'2021_NQC_List-11_13'!$A$2:$T$1532,4,FALSE),0)</f>
        <v>605</v>
      </c>
      <c r="N1148">
        <f>IF($K1148="NQC",VLOOKUP($A1148,'2021_NQC_List-11_13'!$A$2:$T$1532,5,FALSE),0)</f>
        <v>605</v>
      </c>
      <c r="O1148">
        <f>IF($K1148="NQC",VLOOKUP($A1148,'2021_NQC_List-11_13'!$A$2:$T$1532,6,FALSE),0)</f>
        <v>605</v>
      </c>
      <c r="P1148">
        <f>IF($K1148="NQC",VLOOKUP($A1148,'2021_NQC_List-11_13'!$A$2:$T$1532,7,FALSE),0)</f>
        <v>605</v>
      </c>
      <c r="Q1148">
        <f>IF($K1148="NQC",VLOOKUP($A1148,'2021_NQC_List-11_13'!$A$2:$T$1532,8,FALSE),0)</f>
        <v>601</v>
      </c>
      <c r="R1148">
        <f>IF($K1148="NQC",VLOOKUP($A1148,'2021_NQC_List-11_13'!$A$2:$T$1532,9,FALSE),0)</f>
        <v>593</v>
      </c>
      <c r="S1148">
        <f>IF($K1148="NQC",VLOOKUP($A1148,'2021_NQC_List-11_13'!$A$2:$T$1532,10,FALSE),0)</f>
        <v>591</v>
      </c>
      <c r="T1148">
        <f>IF($K1148="NQC",VLOOKUP($A1148,'2021_NQC_List-11_13'!$A$2:$T$1532,11,FALSE),0)</f>
        <v>593</v>
      </c>
      <c r="U1148">
        <f>IF($K1148="NQC",VLOOKUP($A1148,'2021_NQC_List-11_13'!$A$2:$T$1532,12,FALSE),0)</f>
        <v>596</v>
      </c>
      <c r="V1148">
        <f>IF($K1148="NQC",VLOOKUP($A1148,'2021_NQC_List-11_13'!$A$2:$T$1532,13,FALSE),0)</f>
        <v>605</v>
      </c>
      <c r="W1148">
        <f>IF($K1148="NQC",VLOOKUP($A1148,'2021_NQC_List-11_13'!$A$2:$T$1532,14,FALSE),0)</f>
        <v>605</v>
      </c>
      <c r="X1148">
        <f>IF($K1148="NQC",VLOOKUP($A1148,'2021_NQC_List-11_13'!$A$2:$T$1532,15,FALSE),0)</f>
        <v>605</v>
      </c>
      <c r="Y1148" t="str">
        <f t="shared" si="35"/>
        <v>Non-Hydro</v>
      </c>
      <c r="AA1148" t="s">
        <v>4341</v>
      </c>
    </row>
    <row r="1149" spans="1:28" x14ac:dyDescent="0.3">
      <c r="A1149" t="str">
        <f>'OASIS-11_26'!E1198</f>
        <v>COCOPP_2_CTG4</v>
      </c>
      <c r="B1149" t="str">
        <f>'OASIS-11_26'!G1198</f>
        <v>Marsh Landing 4</v>
      </c>
      <c r="C1149" t="str">
        <f>VLOOKUP($A1149,'OASIS-11_26'!$E$2:$R$1556,2,FALSE)</f>
        <v>GEN</v>
      </c>
      <c r="D1149" s="1">
        <f>VLOOKUP($A1149,'OASIS-11_26'!$E$2:$R$1556,11,FALSE)</f>
        <v>41395</v>
      </c>
      <c r="E1149" s="3">
        <f t="shared" si="34"/>
        <v>2013</v>
      </c>
      <c r="F1149" t="str">
        <f>VLOOKUP($A1149,'OASIS-11_26'!$E$2:$R$1556,9,FALSE)</f>
        <v>NATURAL GAS</v>
      </c>
      <c r="G1149" t="str">
        <f>VLOOKUP($A1149,'OASIS-11_26'!$E$2:$R$1556,8,FALSE)</f>
        <v>COMBUSTION TURBINE</v>
      </c>
      <c r="H1149">
        <f>VLOOKUP($A1149,'OASIS-11_26'!$E$2:$R$1556,4,FALSE)</f>
        <v>204.29</v>
      </c>
      <c r="I1149">
        <f>VLOOKUP($A1149,'OASIS-11_26'!$E$2:$R$1556,5,FALSE)</f>
        <v>222</v>
      </c>
      <c r="J1149" t="str">
        <f>VLOOKUP($A1149,'OASIS-11_26'!$E$2:$R$1556,6,FALSE)</f>
        <v>PGAE</v>
      </c>
      <c r="K1149" t="str">
        <f>IF(ISERROR(VLOOKUP($A1149,'2021_NQC_List-11_13'!$A$2:$T$1532,4,FALSE)),"","NQC")</f>
        <v>NQC</v>
      </c>
      <c r="L1149" s="3" t="str">
        <f>IF(ISERROR(VLOOKUP($A1149,'2021_NQC_List-11_13'!$A$2:$T$1532,4,FALSE)),"",VLOOKUP($A1149,'2021_NQC_List-11_13'!$A$2:$T$1532,18,FALSE))</f>
        <v>FC</v>
      </c>
      <c r="M1149">
        <f>IF($K1149="NQC",VLOOKUP($A1149,'2021_NQC_List-11_13'!$A$2:$T$1532,4,FALSE),0)</f>
        <v>203.09</v>
      </c>
      <c r="N1149">
        <f>IF($K1149="NQC",VLOOKUP($A1149,'2021_NQC_List-11_13'!$A$2:$T$1532,5,FALSE),0)</f>
        <v>203.09</v>
      </c>
      <c r="O1149">
        <f>IF($K1149="NQC",VLOOKUP($A1149,'2021_NQC_List-11_13'!$A$2:$T$1532,6,FALSE),0)</f>
        <v>201.2</v>
      </c>
      <c r="P1149">
        <f>IF($K1149="NQC",VLOOKUP($A1149,'2021_NQC_List-11_13'!$A$2:$T$1532,7,FALSE),0)</f>
        <v>198.12</v>
      </c>
      <c r="Q1149">
        <f>IF($K1149="NQC",VLOOKUP($A1149,'2021_NQC_List-11_13'!$A$2:$T$1532,8,FALSE),0)</f>
        <v>197.48</v>
      </c>
      <c r="R1149">
        <f>IF($K1149="NQC",VLOOKUP($A1149,'2021_NQC_List-11_13'!$A$2:$T$1532,9,FALSE),0)</f>
        <v>192.76</v>
      </c>
      <c r="S1149">
        <f>IF($K1149="NQC",VLOOKUP($A1149,'2021_NQC_List-11_13'!$A$2:$T$1532,10,FALSE),0)</f>
        <v>191.33</v>
      </c>
      <c r="T1149">
        <f>IF($K1149="NQC",VLOOKUP($A1149,'2021_NQC_List-11_13'!$A$2:$T$1532,11,FALSE),0)</f>
        <v>192.12</v>
      </c>
      <c r="U1149">
        <f>IF($K1149="NQC",VLOOKUP($A1149,'2021_NQC_List-11_13'!$A$2:$T$1532,12,FALSE),0)</f>
        <v>193.54</v>
      </c>
      <c r="V1149">
        <f>IF($K1149="NQC",VLOOKUP($A1149,'2021_NQC_List-11_13'!$A$2:$T$1532,13,FALSE),0)</f>
        <v>197.58</v>
      </c>
      <c r="W1149">
        <f>IF($K1149="NQC",VLOOKUP($A1149,'2021_NQC_List-11_13'!$A$2:$T$1532,14,FALSE),0)</f>
        <v>201.24</v>
      </c>
      <c r="X1149">
        <f>IF($K1149="NQC",VLOOKUP($A1149,'2021_NQC_List-11_13'!$A$2:$T$1532,15,FALSE),0)</f>
        <v>202.63</v>
      </c>
      <c r="Y1149" t="str">
        <f t="shared" si="35"/>
        <v>Non-Hydro</v>
      </c>
      <c r="AA1149" t="s">
        <v>4341</v>
      </c>
    </row>
    <row r="1150" spans="1:28" x14ac:dyDescent="0.3">
      <c r="A1150" t="str">
        <f>'OASIS-11_26'!E1199</f>
        <v>WFRESN_1_SOLAR</v>
      </c>
      <c r="B1150" t="str">
        <f>'OASIS-11_26'!G1199</f>
        <v>Joya Del Sol</v>
      </c>
      <c r="C1150" t="str">
        <f>VLOOKUP($A1150,'OASIS-11_26'!$E$2:$R$1556,2,FALSE)</f>
        <v>GEN</v>
      </c>
      <c r="D1150" s="1">
        <f>VLOOKUP($A1150,'OASIS-11_26'!$E$2:$R$1556,11,FALSE)</f>
        <v>41264</v>
      </c>
      <c r="E1150" s="3">
        <f t="shared" si="34"/>
        <v>2012</v>
      </c>
      <c r="F1150" t="str">
        <f>VLOOKUP($A1150,'OASIS-11_26'!$E$2:$R$1556,9,FALSE)</f>
        <v>SUN</v>
      </c>
      <c r="G1150" t="str">
        <f>VLOOKUP($A1150,'OASIS-11_26'!$E$2:$R$1556,8,FALSE)</f>
        <v>PHOTO VOLTAIC</v>
      </c>
      <c r="H1150">
        <f>VLOOKUP($A1150,'OASIS-11_26'!$E$2:$R$1556,4,FALSE)</f>
        <v>1.5</v>
      </c>
      <c r="I1150">
        <f>VLOOKUP($A1150,'OASIS-11_26'!$E$2:$R$1556,5,FALSE)</f>
        <v>1.5</v>
      </c>
      <c r="J1150" t="str">
        <f>VLOOKUP($A1150,'OASIS-11_26'!$E$2:$R$1556,6,FALSE)</f>
        <v>PGAE</v>
      </c>
      <c r="K1150" t="str">
        <f>IF(ISERROR(VLOOKUP($A1150,'2021_NQC_List-11_13'!$A$2:$T$1532,4,FALSE)),"","NQC")</f>
        <v>NQC</v>
      </c>
      <c r="L1150" s="3" t="str">
        <f>IF(ISERROR(VLOOKUP($A1150,'2021_NQC_List-11_13'!$A$2:$T$1532,4,FALSE)),"",VLOOKUP($A1150,'2021_NQC_List-11_13'!$A$2:$T$1532,18,FALSE))</f>
        <v>EO</v>
      </c>
      <c r="M1150">
        <f>IF($K1150="NQC",VLOOKUP($A1150,'2021_NQC_List-11_13'!$A$2:$T$1532,4,FALSE),0)</f>
        <v>0</v>
      </c>
      <c r="N1150">
        <f>IF($K1150="NQC",VLOOKUP($A1150,'2021_NQC_List-11_13'!$A$2:$T$1532,5,FALSE),0)</f>
        <v>0</v>
      </c>
      <c r="O1150">
        <f>IF($K1150="NQC",VLOOKUP($A1150,'2021_NQC_List-11_13'!$A$2:$T$1532,6,FALSE),0)</f>
        <v>0</v>
      </c>
      <c r="P1150">
        <f>IF($K1150="NQC",VLOOKUP($A1150,'2021_NQC_List-11_13'!$A$2:$T$1532,7,FALSE),0)</f>
        <v>0</v>
      </c>
      <c r="Q1150">
        <f>IF($K1150="NQC",VLOOKUP($A1150,'2021_NQC_List-11_13'!$A$2:$T$1532,8,FALSE),0)</f>
        <v>0</v>
      </c>
      <c r="R1150">
        <f>IF($K1150="NQC",VLOOKUP($A1150,'2021_NQC_List-11_13'!$A$2:$T$1532,9,FALSE),0)</f>
        <v>0</v>
      </c>
      <c r="S1150">
        <f>IF($K1150="NQC",VLOOKUP($A1150,'2021_NQC_List-11_13'!$A$2:$T$1532,10,FALSE),0)</f>
        <v>0</v>
      </c>
      <c r="T1150">
        <f>IF($K1150="NQC",VLOOKUP($A1150,'2021_NQC_List-11_13'!$A$2:$T$1532,11,FALSE),0)</f>
        <v>0</v>
      </c>
      <c r="U1150">
        <f>IF($K1150="NQC",VLOOKUP($A1150,'2021_NQC_List-11_13'!$A$2:$T$1532,12,FALSE),0)</f>
        <v>0</v>
      </c>
      <c r="V1150">
        <f>IF($K1150="NQC",VLOOKUP($A1150,'2021_NQC_List-11_13'!$A$2:$T$1532,13,FALSE),0)</f>
        <v>0</v>
      </c>
      <c r="W1150">
        <f>IF($K1150="NQC",VLOOKUP($A1150,'2021_NQC_List-11_13'!$A$2:$T$1532,14,FALSE),0)</f>
        <v>0</v>
      </c>
      <c r="X1150">
        <f>IF($K1150="NQC",VLOOKUP($A1150,'2021_NQC_List-11_13'!$A$2:$T$1532,15,FALSE),0)</f>
        <v>0</v>
      </c>
      <c r="Y1150" t="str">
        <f t="shared" si="35"/>
        <v>Non-Hydro</v>
      </c>
      <c r="AA1150" t="s">
        <v>4341</v>
      </c>
    </row>
    <row r="1151" spans="1:28" x14ac:dyDescent="0.3">
      <c r="A1151" t="str">
        <f>'OASIS-11_26'!E1200</f>
        <v>CRELMN_6_RAMON1</v>
      </c>
      <c r="B1151" t="str">
        <f>'OASIS-11_26'!G1200</f>
        <v>Ramona 1</v>
      </c>
      <c r="C1151" t="str">
        <f>VLOOKUP($A1151,'OASIS-11_26'!$E$2:$R$1556,2,FALSE)</f>
        <v>GEN</v>
      </c>
      <c r="D1151" s="1">
        <f>VLOOKUP($A1151,'OASIS-11_26'!$E$2:$R$1556,11,FALSE)</f>
        <v>41639</v>
      </c>
      <c r="E1151" s="3">
        <f t="shared" si="34"/>
        <v>2013</v>
      </c>
      <c r="F1151" t="str">
        <f>VLOOKUP($A1151,'OASIS-11_26'!$E$2:$R$1556,9,FALSE)</f>
        <v>SUN</v>
      </c>
      <c r="G1151" t="str">
        <f>VLOOKUP($A1151,'OASIS-11_26'!$E$2:$R$1556,8,FALSE)</f>
        <v>PHOTO VOLTAIC</v>
      </c>
      <c r="H1151">
        <f>VLOOKUP($A1151,'OASIS-11_26'!$E$2:$R$1556,4,FALSE)</f>
        <v>2</v>
      </c>
      <c r="I1151">
        <f>VLOOKUP($A1151,'OASIS-11_26'!$E$2:$R$1556,5,FALSE)</f>
        <v>2</v>
      </c>
      <c r="J1151" t="str">
        <f>VLOOKUP($A1151,'OASIS-11_26'!$E$2:$R$1556,6,FALSE)</f>
        <v>SDGE</v>
      </c>
      <c r="K1151" t="str">
        <f>IF(ISERROR(VLOOKUP($A1151,'2021_NQC_List-11_13'!$A$2:$T$1532,4,FALSE)),"","NQC")</f>
        <v>NQC</v>
      </c>
      <c r="L1151" s="3" t="str">
        <f>IF(ISERROR(VLOOKUP($A1151,'2021_NQC_List-11_13'!$A$2:$T$1532,4,FALSE)),"",VLOOKUP($A1151,'2021_NQC_List-11_13'!$A$2:$T$1532,18,FALSE))</f>
        <v>FC</v>
      </c>
      <c r="M1151">
        <f>IF($K1151="NQC",VLOOKUP($A1151,'2021_NQC_List-11_13'!$A$2:$T$1532,4,FALSE),0)</f>
        <v>0.08</v>
      </c>
      <c r="N1151">
        <f>IF($K1151="NQC",VLOOKUP($A1151,'2021_NQC_List-11_13'!$A$2:$T$1532,5,FALSE),0)</f>
        <v>0.06</v>
      </c>
      <c r="O1151">
        <f>IF($K1151="NQC",VLOOKUP($A1151,'2021_NQC_List-11_13'!$A$2:$T$1532,6,FALSE),0)</f>
        <v>0.36</v>
      </c>
      <c r="P1151">
        <f>IF($K1151="NQC",VLOOKUP($A1151,'2021_NQC_List-11_13'!$A$2:$T$1532,7,FALSE),0)</f>
        <v>0.3</v>
      </c>
      <c r="Q1151">
        <f>IF($K1151="NQC",VLOOKUP($A1151,'2021_NQC_List-11_13'!$A$2:$T$1532,8,FALSE),0)</f>
        <v>0.32</v>
      </c>
      <c r="R1151">
        <f>IF($K1151="NQC",VLOOKUP($A1151,'2021_NQC_List-11_13'!$A$2:$T$1532,9,FALSE),0)</f>
        <v>0.62</v>
      </c>
      <c r="S1151">
        <f>IF($K1151="NQC",VLOOKUP($A1151,'2021_NQC_List-11_13'!$A$2:$T$1532,10,FALSE),0)</f>
        <v>0.78</v>
      </c>
      <c r="T1151">
        <f>IF($K1151="NQC",VLOOKUP($A1151,'2021_NQC_List-11_13'!$A$2:$T$1532,11,FALSE),0)</f>
        <v>0.54</v>
      </c>
      <c r="U1151">
        <f>IF($K1151="NQC",VLOOKUP($A1151,'2021_NQC_List-11_13'!$A$2:$T$1532,12,FALSE),0)</f>
        <v>0.28000000000000003</v>
      </c>
      <c r="V1151">
        <f>IF($K1151="NQC",VLOOKUP($A1151,'2021_NQC_List-11_13'!$A$2:$T$1532,13,FALSE),0)</f>
        <v>0.04</v>
      </c>
      <c r="W1151">
        <f>IF($K1151="NQC",VLOOKUP($A1151,'2021_NQC_List-11_13'!$A$2:$T$1532,14,FALSE),0)</f>
        <v>0.04</v>
      </c>
      <c r="X1151">
        <f>IF($K1151="NQC",VLOOKUP($A1151,'2021_NQC_List-11_13'!$A$2:$T$1532,15,FALSE),0)</f>
        <v>0</v>
      </c>
      <c r="Y1151" t="str">
        <f t="shared" si="35"/>
        <v>Non-Hydro</v>
      </c>
      <c r="AA1151" t="s">
        <v>4341</v>
      </c>
    </row>
    <row r="1152" spans="1:28" x14ac:dyDescent="0.3">
      <c r="A1152" t="str">
        <f>'OASIS-11_26'!E1201</f>
        <v>OLINDA_2_QF</v>
      </c>
      <c r="B1152" t="str">
        <f>'OASIS-11_26'!G1201</f>
        <v>OLINDA QFS</v>
      </c>
      <c r="C1152" t="str">
        <f>VLOOKUP($A1152,'OASIS-11_26'!$E$2:$R$1556,2,FALSE)</f>
        <v>GEN</v>
      </c>
      <c r="D1152" s="1">
        <f>VLOOKUP($A1152,'OASIS-11_26'!$E$2:$R$1556,11,FALSE)</f>
        <v>30682</v>
      </c>
      <c r="E1152" s="3">
        <f t="shared" si="34"/>
        <v>1984</v>
      </c>
      <c r="F1152" t="str">
        <f>VLOOKUP($A1152,'OASIS-11_26'!$E$2:$R$1556,9,FALSE)</f>
        <v>OTHER</v>
      </c>
      <c r="G1152" t="str">
        <f>VLOOKUP($A1152,'OASIS-11_26'!$E$2:$R$1556,8,FALSE)</f>
        <v>OTHER</v>
      </c>
      <c r="H1152">
        <f>VLOOKUP($A1152,'OASIS-11_26'!$E$2:$R$1556,4,FALSE)</f>
        <v>0.4</v>
      </c>
      <c r="I1152">
        <f>VLOOKUP($A1152,'OASIS-11_26'!$E$2:$R$1556,5,FALSE)</f>
        <v>13.3</v>
      </c>
      <c r="J1152" t="str">
        <f>VLOOKUP($A1152,'OASIS-11_26'!$E$2:$R$1556,6,FALSE)</f>
        <v>SCE</v>
      </c>
      <c r="K1152" t="str">
        <f>IF(ISERROR(VLOOKUP($A1152,'2021_NQC_List-11_13'!$A$2:$T$1532,4,FALSE)),"","NQC")</f>
        <v>NQC</v>
      </c>
      <c r="L1152" s="3" t="str">
        <f>IF(ISERROR(VLOOKUP($A1152,'2021_NQC_List-11_13'!$A$2:$T$1532,4,FALSE)),"",VLOOKUP($A1152,'2021_NQC_List-11_13'!$A$2:$T$1532,18,FALSE))</f>
        <v>FC</v>
      </c>
      <c r="M1152">
        <f>IF($K1152="NQC",VLOOKUP($A1152,'2021_NQC_List-11_13'!$A$2:$T$1532,4,FALSE),0)</f>
        <v>0</v>
      </c>
      <c r="N1152">
        <f>IF($K1152="NQC",VLOOKUP($A1152,'2021_NQC_List-11_13'!$A$2:$T$1532,5,FALSE),0)</f>
        <v>0</v>
      </c>
      <c r="O1152">
        <f>IF($K1152="NQC",VLOOKUP($A1152,'2021_NQC_List-11_13'!$A$2:$T$1532,6,FALSE),0)</f>
        <v>0</v>
      </c>
      <c r="P1152">
        <f>IF($K1152="NQC",VLOOKUP($A1152,'2021_NQC_List-11_13'!$A$2:$T$1532,7,FALSE),0)</f>
        <v>0</v>
      </c>
      <c r="Q1152">
        <f>IF($K1152="NQC",VLOOKUP($A1152,'2021_NQC_List-11_13'!$A$2:$T$1532,8,FALSE),0)</f>
        <v>0</v>
      </c>
      <c r="R1152">
        <f>IF($K1152="NQC",VLOOKUP($A1152,'2021_NQC_List-11_13'!$A$2:$T$1532,9,FALSE),0)</f>
        <v>0</v>
      </c>
      <c r="S1152">
        <f>IF($K1152="NQC",VLOOKUP($A1152,'2021_NQC_List-11_13'!$A$2:$T$1532,10,FALSE),0)</f>
        <v>0</v>
      </c>
      <c r="T1152">
        <f>IF($K1152="NQC",VLOOKUP($A1152,'2021_NQC_List-11_13'!$A$2:$T$1532,11,FALSE),0)</f>
        <v>0</v>
      </c>
      <c r="U1152">
        <f>IF($K1152="NQC",VLOOKUP($A1152,'2021_NQC_List-11_13'!$A$2:$T$1532,12,FALSE),0)</f>
        <v>0</v>
      </c>
      <c r="V1152">
        <f>IF($K1152="NQC",VLOOKUP($A1152,'2021_NQC_List-11_13'!$A$2:$T$1532,13,FALSE),0)</f>
        <v>0</v>
      </c>
      <c r="W1152">
        <f>IF($K1152="NQC",VLOOKUP($A1152,'2021_NQC_List-11_13'!$A$2:$T$1532,14,FALSE),0)</f>
        <v>0</v>
      </c>
      <c r="X1152">
        <f>IF($K1152="NQC",VLOOKUP($A1152,'2021_NQC_List-11_13'!$A$2:$T$1532,15,FALSE),0)</f>
        <v>0</v>
      </c>
      <c r="Y1152" t="str">
        <f t="shared" si="35"/>
        <v>Non-Hydro</v>
      </c>
      <c r="AA1152" t="s">
        <v>4341</v>
      </c>
    </row>
    <row r="1153" spans="1:27" x14ac:dyDescent="0.3">
      <c r="A1153" t="str">
        <f>'OASIS-11_26'!E1202</f>
        <v>PIT6_7_UNIT 2</v>
      </c>
      <c r="B1153" t="str">
        <f>'OASIS-11_26'!G1202</f>
        <v>PIT PH 6 UNIT 2</v>
      </c>
      <c r="C1153" t="str">
        <f>VLOOKUP($A1153,'OASIS-11_26'!$E$2:$R$1556,2,FALSE)</f>
        <v>GEN</v>
      </c>
      <c r="D1153" s="1">
        <f>VLOOKUP($A1153,'OASIS-11_26'!$E$2:$R$1556,11,FALSE)</f>
        <v>23743</v>
      </c>
      <c r="E1153" s="3">
        <f t="shared" si="34"/>
        <v>1965</v>
      </c>
      <c r="F1153" t="str">
        <f>VLOOKUP($A1153,'OASIS-11_26'!$E$2:$R$1556,9,FALSE)</f>
        <v>WATER</v>
      </c>
      <c r="G1153" t="str">
        <f>VLOOKUP($A1153,'OASIS-11_26'!$E$2:$R$1556,8,FALSE)</f>
        <v>HYDRO</v>
      </c>
      <c r="H1153">
        <f>VLOOKUP($A1153,'OASIS-11_26'!$E$2:$R$1556,4,FALSE)</f>
        <v>40</v>
      </c>
      <c r="I1153">
        <f>VLOOKUP($A1153,'OASIS-11_26'!$E$2:$R$1556,5,FALSE)</f>
        <v>40</v>
      </c>
      <c r="J1153" t="str">
        <f>VLOOKUP($A1153,'OASIS-11_26'!$E$2:$R$1556,6,FALSE)</f>
        <v>PGAE</v>
      </c>
      <c r="K1153" t="str">
        <f>IF(ISERROR(VLOOKUP($A1153,'2021_NQC_List-11_13'!$A$2:$T$1532,4,FALSE)),"","NQC")</f>
        <v>NQC</v>
      </c>
      <c r="L1153" s="3" t="str">
        <f>IF(ISERROR(VLOOKUP($A1153,'2021_NQC_List-11_13'!$A$2:$T$1532,4,FALSE)),"",VLOOKUP($A1153,'2021_NQC_List-11_13'!$A$2:$T$1532,18,FALSE))</f>
        <v>FC</v>
      </c>
      <c r="M1153">
        <f>IF($K1153="NQC",VLOOKUP($A1153,'2021_NQC_List-11_13'!$A$2:$T$1532,4,FALSE),0)</f>
        <v>38</v>
      </c>
      <c r="N1153">
        <f>IF($K1153="NQC",VLOOKUP($A1153,'2021_NQC_List-11_13'!$A$2:$T$1532,5,FALSE),0)</f>
        <v>32</v>
      </c>
      <c r="O1153">
        <f>IF($K1153="NQC",VLOOKUP($A1153,'2021_NQC_List-11_13'!$A$2:$T$1532,6,FALSE),0)</f>
        <v>39.200000000000003</v>
      </c>
      <c r="P1153">
        <f>IF($K1153="NQC",VLOOKUP($A1153,'2021_NQC_List-11_13'!$A$2:$T$1532,7,FALSE),0)</f>
        <v>38.4</v>
      </c>
      <c r="Q1153">
        <f>IF($K1153="NQC",VLOOKUP($A1153,'2021_NQC_List-11_13'!$A$2:$T$1532,8,FALSE),0)</f>
        <v>32</v>
      </c>
      <c r="R1153">
        <f>IF($K1153="NQC",VLOOKUP($A1153,'2021_NQC_List-11_13'!$A$2:$T$1532,9,FALSE),0)</f>
        <v>38.6</v>
      </c>
      <c r="S1153">
        <f>IF($K1153="NQC",VLOOKUP($A1153,'2021_NQC_List-11_13'!$A$2:$T$1532,10,FALSE),0)</f>
        <v>38.799999999999997</v>
      </c>
      <c r="T1153">
        <f>IF($K1153="NQC",VLOOKUP($A1153,'2021_NQC_List-11_13'!$A$2:$T$1532,11,FALSE),0)</f>
        <v>38.799999999999997</v>
      </c>
      <c r="U1153">
        <f>IF($K1153="NQC",VLOOKUP($A1153,'2021_NQC_List-11_13'!$A$2:$T$1532,12,FALSE),0)</f>
        <v>37</v>
      </c>
      <c r="V1153">
        <f>IF($K1153="NQC",VLOOKUP($A1153,'2021_NQC_List-11_13'!$A$2:$T$1532,13,FALSE),0)</f>
        <v>30.64</v>
      </c>
      <c r="W1153">
        <f>IF($K1153="NQC",VLOOKUP($A1153,'2021_NQC_List-11_13'!$A$2:$T$1532,14,FALSE),0)</f>
        <v>37.6</v>
      </c>
      <c r="X1153">
        <f>IF($K1153="NQC",VLOOKUP($A1153,'2021_NQC_List-11_13'!$A$2:$T$1532,15,FALSE),0)</f>
        <v>38.799999999999997</v>
      </c>
      <c r="Y1153" t="str">
        <f t="shared" si="35"/>
        <v>Hydro-Large Hydro</v>
      </c>
      <c r="AA1153" t="s">
        <v>4341</v>
      </c>
    </row>
    <row r="1154" spans="1:27" x14ac:dyDescent="0.3">
      <c r="A1154" t="str">
        <f>'OASIS-11_26'!E1203</f>
        <v>CAMCHE_1_PL1X3</v>
      </c>
      <c r="B1154" t="str">
        <f>'OASIS-11_26'!G1203</f>
        <v>CAMANCHE UNITS  1, 2 &amp;  3 AGGREGATE</v>
      </c>
      <c r="C1154" t="str">
        <f>VLOOKUP($A1154,'OASIS-11_26'!$E$2:$R$1556,2,FALSE)</f>
        <v>GEN</v>
      </c>
      <c r="D1154" s="1">
        <f>VLOOKUP($A1154,'OASIS-11_26'!$E$2:$R$1556,11,FALSE)</f>
        <v>30317</v>
      </c>
      <c r="E1154" s="3">
        <f t="shared" ref="E1154:E1217" si="36">IF(YEAR(D1154)&lt;&gt;1900,YEAR(D1154),"")</f>
        <v>1983</v>
      </c>
      <c r="F1154" t="str">
        <f>VLOOKUP($A1154,'OASIS-11_26'!$E$2:$R$1556,9,FALSE)</f>
        <v>WATER</v>
      </c>
      <c r="G1154" t="str">
        <f>VLOOKUP($A1154,'OASIS-11_26'!$E$2:$R$1556,8,FALSE)</f>
        <v>HYDRO</v>
      </c>
      <c r="H1154">
        <f>VLOOKUP($A1154,'OASIS-11_26'!$E$2:$R$1556,4,FALSE)</f>
        <v>9.99</v>
      </c>
      <c r="I1154">
        <f>VLOOKUP($A1154,'OASIS-11_26'!$E$2:$R$1556,5,FALSE)</f>
        <v>0</v>
      </c>
      <c r="J1154" t="str">
        <f>VLOOKUP($A1154,'OASIS-11_26'!$E$2:$R$1556,6,FALSE)</f>
        <v>PGAE</v>
      </c>
      <c r="K1154" t="str">
        <f>IF(ISERROR(VLOOKUP($A1154,'2021_NQC_List-11_13'!$A$2:$T$1532,4,FALSE)),"","NQC")</f>
        <v>NQC</v>
      </c>
      <c r="L1154" s="3" t="str">
        <f>IF(ISERROR(VLOOKUP($A1154,'2021_NQC_List-11_13'!$A$2:$T$1532,4,FALSE)),"",VLOOKUP($A1154,'2021_NQC_List-11_13'!$A$2:$T$1532,18,FALSE))</f>
        <v>FC</v>
      </c>
      <c r="M1154">
        <f>IF($K1154="NQC",VLOOKUP($A1154,'2021_NQC_List-11_13'!$A$2:$T$1532,4,FALSE),0)</f>
        <v>5.0599999999999996</v>
      </c>
      <c r="N1154">
        <f>IF($K1154="NQC",VLOOKUP($A1154,'2021_NQC_List-11_13'!$A$2:$T$1532,5,FALSE),0)</f>
        <v>6.93</v>
      </c>
      <c r="O1154">
        <f>IF($K1154="NQC",VLOOKUP($A1154,'2021_NQC_List-11_13'!$A$2:$T$1532,6,FALSE),0)</f>
        <v>6.44</v>
      </c>
      <c r="P1154">
        <f>IF($K1154="NQC",VLOOKUP($A1154,'2021_NQC_List-11_13'!$A$2:$T$1532,7,FALSE),0)</f>
        <v>8.65</v>
      </c>
      <c r="Q1154">
        <f>IF($K1154="NQC",VLOOKUP($A1154,'2021_NQC_List-11_13'!$A$2:$T$1532,8,FALSE),0)</f>
        <v>9.32</v>
      </c>
      <c r="R1154">
        <f>IF($K1154="NQC",VLOOKUP($A1154,'2021_NQC_List-11_13'!$A$2:$T$1532,9,FALSE),0)</f>
        <v>8.49</v>
      </c>
      <c r="S1154">
        <f>IF($K1154="NQC",VLOOKUP($A1154,'2021_NQC_List-11_13'!$A$2:$T$1532,10,FALSE),0)</f>
        <v>7</v>
      </c>
      <c r="T1154">
        <f>IF($K1154="NQC",VLOOKUP($A1154,'2021_NQC_List-11_13'!$A$2:$T$1532,11,FALSE),0)</f>
        <v>4.22</v>
      </c>
      <c r="U1154">
        <f>IF($K1154="NQC",VLOOKUP($A1154,'2021_NQC_List-11_13'!$A$2:$T$1532,12,FALSE),0)</f>
        <v>3.22</v>
      </c>
      <c r="V1154">
        <f>IF($K1154="NQC",VLOOKUP($A1154,'2021_NQC_List-11_13'!$A$2:$T$1532,13,FALSE),0)</f>
        <v>2.7</v>
      </c>
      <c r="W1154">
        <f>IF($K1154="NQC",VLOOKUP($A1154,'2021_NQC_List-11_13'!$A$2:$T$1532,14,FALSE),0)</f>
        <v>1.82</v>
      </c>
      <c r="X1154">
        <f>IF($K1154="NQC",VLOOKUP($A1154,'2021_NQC_List-11_13'!$A$2:$T$1532,15,FALSE),0)</f>
        <v>1.99</v>
      </c>
      <c r="Y1154" t="str">
        <f t="shared" ref="Y1154:Y1219" si="37">IF($G1154="Pumped Storage","Hydro-Pumped Storage",IF($G1154="Pump","Hydro-Pump",IF($F1154&lt;&gt;"Water","Non-Hydro",IF($H1154&gt;30,"Hydro-Large Hydro","Hydro-Small Hydro"))))</f>
        <v>Hydro-Small Hydro</v>
      </c>
      <c r="AA1154" t="s">
        <v>4341</v>
      </c>
    </row>
    <row r="1155" spans="1:27" x14ac:dyDescent="0.3">
      <c r="A1155" t="str">
        <f>'OASIS-11_26'!E1204</f>
        <v>GARNET_1_SOLAR</v>
      </c>
      <c r="B1155" t="str">
        <f>'OASIS-11_26'!G1204</f>
        <v>North Palm Springs 4A</v>
      </c>
      <c r="C1155" t="str">
        <f>VLOOKUP($A1155,'OASIS-11_26'!$E$2:$R$1556,2,FALSE)</f>
        <v>GEN</v>
      </c>
      <c r="D1155" s="1">
        <f>VLOOKUP($A1155,'OASIS-11_26'!$E$2:$R$1556,11,FALSE)</f>
        <v>41215</v>
      </c>
      <c r="E1155" s="3">
        <f t="shared" si="36"/>
        <v>2012</v>
      </c>
      <c r="F1155" t="str">
        <f>VLOOKUP($A1155,'OASIS-11_26'!$E$2:$R$1556,9,FALSE)</f>
        <v>SUN</v>
      </c>
      <c r="G1155" t="str">
        <f>VLOOKUP($A1155,'OASIS-11_26'!$E$2:$R$1556,8,FALSE)</f>
        <v>PHOTO VOLTAIC</v>
      </c>
      <c r="H1155">
        <f>VLOOKUP($A1155,'OASIS-11_26'!$E$2:$R$1556,4,FALSE)</f>
        <v>4</v>
      </c>
      <c r="I1155">
        <f>VLOOKUP($A1155,'OASIS-11_26'!$E$2:$R$1556,5,FALSE)</f>
        <v>4.0999999999999996</v>
      </c>
      <c r="J1155" t="str">
        <f>VLOOKUP($A1155,'OASIS-11_26'!$E$2:$R$1556,6,FALSE)</f>
        <v>SCE</v>
      </c>
      <c r="K1155" t="str">
        <f>IF(ISERROR(VLOOKUP($A1155,'2021_NQC_List-11_13'!$A$2:$T$1532,4,FALSE)),"","NQC")</f>
        <v>NQC</v>
      </c>
      <c r="L1155" s="3" t="str">
        <f>IF(ISERROR(VLOOKUP($A1155,'2021_NQC_List-11_13'!$A$2:$T$1532,4,FALSE)),"",VLOOKUP($A1155,'2021_NQC_List-11_13'!$A$2:$T$1532,18,FALSE))</f>
        <v>EO</v>
      </c>
      <c r="M1155">
        <f>IF($K1155="NQC",VLOOKUP($A1155,'2021_NQC_List-11_13'!$A$2:$T$1532,4,FALSE),0)</f>
        <v>0</v>
      </c>
      <c r="N1155">
        <f>IF($K1155="NQC",VLOOKUP($A1155,'2021_NQC_List-11_13'!$A$2:$T$1532,5,FALSE),0)</f>
        <v>0</v>
      </c>
      <c r="O1155">
        <f>IF($K1155="NQC",VLOOKUP($A1155,'2021_NQC_List-11_13'!$A$2:$T$1532,6,FALSE),0)</f>
        <v>0</v>
      </c>
      <c r="P1155">
        <f>IF($K1155="NQC",VLOOKUP($A1155,'2021_NQC_List-11_13'!$A$2:$T$1532,7,FALSE),0)</f>
        <v>0</v>
      </c>
      <c r="Q1155">
        <f>IF($K1155="NQC",VLOOKUP($A1155,'2021_NQC_List-11_13'!$A$2:$T$1532,8,FALSE),0)</f>
        <v>0</v>
      </c>
      <c r="R1155">
        <f>IF($K1155="NQC",VLOOKUP($A1155,'2021_NQC_List-11_13'!$A$2:$T$1532,9,FALSE),0)</f>
        <v>0</v>
      </c>
      <c r="S1155">
        <f>IF($K1155="NQC",VLOOKUP($A1155,'2021_NQC_List-11_13'!$A$2:$T$1532,10,FALSE),0)</f>
        <v>0</v>
      </c>
      <c r="T1155">
        <f>IF($K1155="NQC",VLOOKUP($A1155,'2021_NQC_List-11_13'!$A$2:$T$1532,11,FALSE),0)</f>
        <v>0</v>
      </c>
      <c r="U1155">
        <f>IF($K1155="NQC",VLOOKUP($A1155,'2021_NQC_List-11_13'!$A$2:$T$1532,12,FALSE),0)</f>
        <v>0</v>
      </c>
      <c r="V1155">
        <f>IF($K1155="NQC",VLOOKUP($A1155,'2021_NQC_List-11_13'!$A$2:$T$1532,13,FALSE),0)</f>
        <v>0</v>
      </c>
      <c r="W1155">
        <f>IF($K1155="NQC",VLOOKUP($A1155,'2021_NQC_List-11_13'!$A$2:$T$1532,14,FALSE),0)</f>
        <v>0</v>
      </c>
      <c r="X1155">
        <f>IF($K1155="NQC",VLOOKUP($A1155,'2021_NQC_List-11_13'!$A$2:$T$1532,15,FALSE),0)</f>
        <v>0</v>
      </c>
      <c r="Y1155" t="str">
        <f t="shared" si="37"/>
        <v>Non-Hydro</v>
      </c>
      <c r="AA1155" t="s">
        <v>4341</v>
      </c>
    </row>
    <row r="1156" spans="1:27" x14ac:dyDescent="0.3">
      <c r="A1156" t="str">
        <f>'OASIS-11_26'!E1205</f>
        <v>GLNARM_7_UNIT 4</v>
      </c>
      <c r="B1156" t="str">
        <f>'OASIS-11_26'!G1205</f>
        <v>GLEN ARM UNIT 4</v>
      </c>
      <c r="C1156" t="str">
        <f>VLOOKUP($A1156,'OASIS-11_26'!$E$2:$R$1556,2,FALSE)</f>
        <v>GEN</v>
      </c>
      <c r="D1156" s="1">
        <f>VLOOKUP($A1156,'OASIS-11_26'!$E$2:$R$1556,11,FALSE)</f>
        <v>37994</v>
      </c>
      <c r="E1156" s="3">
        <f t="shared" si="36"/>
        <v>2004</v>
      </c>
      <c r="F1156" t="str">
        <f>VLOOKUP($A1156,'OASIS-11_26'!$E$2:$R$1556,9,FALSE)</f>
        <v>NATURAL GAS</v>
      </c>
      <c r="G1156" t="str">
        <f>VLOOKUP($A1156,'OASIS-11_26'!$E$2:$R$1556,8,FALSE)</f>
        <v>COMBUSTION TURBINE</v>
      </c>
      <c r="H1156">
        <f>VLOOKUP($A1156,'OASIS-11_26'!$E$2:$R$1556,4,FALSE)</f>
        <v>42.42</v>
      </c>
      <c r="I1156">
        <f>VLOOKUP($A1156,'OASIS-11_26'!$E$2:$R$1556,5,FALSE)</f>
        <v>47.3</v>
      </c>
      <c r="J1156" t="str">
        <f>VLOOKUP($A1156,'OASIS-11_26'!$E$2:$R$1556,6,FALSE)</f>
        <v>SCE</v>
      </c>
      <c r="K1156" t="str">
        <f>IF(ISERROR(VLOOKUP($A1156,'2021_NQC_List-11_13'!$A$2:$T$1532,4,FALSE)),"","NQC")</f>
        <v>NQC</v>
      </c>
      <c r="L1156" s="3" t="str">
        <f>IF(ISERROR(VLOOKUP($A1156,'2021_NQC_List-11_13'!$A$2:$T$1532,4,FALSE)),"",VLOOKUP($A1156,'2021_NQC_List-11_13'!$A$2:$T$1532,18,FALSE))</f>
        <v>FC</v>
      </c>
      <c r="M1156">
        <f>IF($K1156="NQC",VLOOKUP($A1156,'2021_NQC_List-11_13'!$A$2:$T$1532,4,FALSE),0)</f>
        <v>42.42</v>
      </c>
      <c r="N1156">
        <f>IF($K1156="NQC",VLOOKUP($A1156,'2021_NQC_List-11_13'!$A$2:$T$1532,5,FALSE),0)</f>
        <v>42.42</v>
      </c>
      <c r="O1156">
        <f>IF($K1156="NQC",VLOOKUP($A1156,'2021_NQC_List-11_13'!$A$2:$T$1532,6,FALSE),0)</f>
        <v>42.42</v>
      </c>
      <c r="P1156">
        <f>IF($K1156="NQC",VLOOKUP($A1156,'2021_NQC_List-11_13'!$A$2:$T$1532,7,FALSE),0)</f>
        <v>42.42</v>
      </c>
      <c r="Q1156">
        <f>IF($K1156="NQC",VLOOKUP($A1156,'2021_NQC_List-11_13'!$A$2:$T$1532,8,FALSE),0)</f>
        <v>42.42</v>
      </c>
      <c r="R1156">
        <f>IF($K1156="NQC",VLOOKUP($A1156,'2021_NQC_List-11_13'!$A$2:$T$1532,9,FALSE),0)</f>
        <v>42.42</v>
      </c>
      <c r="S1156">
        <f>IF($K1156="NQC",VLOOKUP($A1156,'2021_NQC_List-11_13'!$A$2:$T$1532,10,FALSE),0)</f>
        <v>42.42</v>
      </c>
      <c r="T1156">
        <f>IF($K1156="NQC",VLOOKUP($A1156,'2021_NQC_List-11_13'!$A$2:$T$1532,11,FALSE),0)</f>
        <v>42.42</v>
      </c>
      <c r="U1156">
        <f>IF($K1156="NQC",VLOOKUP($A1156,'2021_NQC_List-11_13'!$A$2:$T$1532,12,FALSE),0)</f>
        <v>42.42</v>
      </c>
      <c r="V1156">
        <f>IF($K1156="NQC",VLOOKUP($A1156,'2021_NQC_List-11_13'!$A$2:$T$1532,13,FALSE),0)</f>
        <v>42.42</v>
      </c>
      <c r="W1156">
        <f>IF($K1156="NQC",VLOOKUP($A1156,'2021_NQC_List-11_13'!$A$2:$T$1532,14,FALSE),0)</f>
        <v>42.42</v>
      </c>
      <c r="X1156">
        <f>IF($K1156="NQC",VLOOKUP($A1156,'2021_NQC_List-11_13'!$A$2:$T$1532,15,FALSE),0)</f>
        <v>42.42</v>
      </c>
      <c r="Y1156" t="str">
        <f t="shared" si="37"/>
        <v>Non-Hydro</v>
      </c>
      <c r="AA1156" t="s">
        <v>4341</v>
      </c>
    </row>
    <row r="1157" spans="1:27" x14ac:dyDescent="0.3">
      <c r="A1157" t="str">
        <f>'OASIS-11_26'!E1206</f>
        <v>SCEC_1_PDRP147</v>
      </c>
      <c r="B1157" t="str">
        <f>'OASIS-11_26'!G1206</f>
        <v>SCEC_1_PDRP147</v>
      </c>
      <c r="C1157" t="str">
        <f>VLOOKUP($A1157,'OASIS-11_26'!$E$2:$R$1556,2,FALSE)</f>
        <v>GEN</v>
      </c>
      <c r="D1157" s="1">
        <f>VLOOKUP($A1157,'OASIS-11_26'!$E$2:$R$1556,11,FALSE)</f>
        <v>0</v>
      </c>
      <c r="E1157" s="3" t="str">
        <f t="shared" si="36"/>
        <v/>
      </c>
      <c r="F1157" t="str">
        <f>VLOOKUP($A1157,'OASIS-11_26'!$E$2:$R$1556,9,FALSE)</f>
        <v>OTHER</v>
      </c>
      <c r="G1157" t="str">
        <f>VLOOKUP($A1157,'OASIS-11_26'!$E$2:$R$1556,8,FALSE)</f>
        <v>OTHER</v>
      </c>
      <c r="H1157">
        <f>VLOOKUP($A1157,'OASIS-11_26'!$E$2:$R$1556,4,FALSE)</f>
        <v>0.99</v>
      </c>
      <c r="I1157">
        <f>VLOOKUP($A1157,'OASIS-11_26'!$E$2:$R$1556,5,FALSE)</f>
        <v>0</v>
      </c>
      <c r="J1157" t="str">
        <f>VLOOKUP($A1157,'OASIS-11_26'!$E$2:$R$1556,6,FALSE)</f>
        <v>SCE</v>
      </c>
      <c r="K1157" t="str">
        <f>IF(ISERROR(VLOOKUP($A1157,'2021_NQC_List-11_13'!$A$2:$T$1532,4,FALSE)),"","NQC")</f>
        <v/>
      </c>
      <c r="L1157" s="3" t="str">
        <f>IF(ISERROR(VLOOKUP($A1157,'2021_NQC_List-11_13'!$A$2:$T$1532,4,FALSE)),"",VLOOKUP($A1157,'2021_NQC_List-11_13'!$A$2:$T$1532,18,FALSE))</f>
        <v/>
      </c>
      <c r="M1157">
        <f>IF($K1157="NQC",VLOOKUP($A1157,'2021_NQC_List-11_13'!$A$2:$T$1532,4,FALSE),0)</f>
        <v>0</v>
      </c>
      <c r="N1157">
        <f>IF($K1157="NQC",VLOOKUP($A1157,'2021_NQC_List-11_13'!$A$2:$T$1532,5,FALSE),0)</f>
        <v>0</v>
      </c>
      <c r="O1157">
        <f>IF($K1157="NQC",VLOOKUP($A1157,'2021_NQC_List-11_13'!$A$2:$T$1532,6,FALSE),0)</f>
        <v>0</v>
      </c>
      <c r="P1157">
        <f>IF($K1157="NQC",VLOOKUP($A1157,'2021_NQC_List-11_13'!$A$2:$T$1532,7,FALSE),0)</f>
        <v>0</v>
      </c>
      <c r="Q1157">
        <f>IF($K1157="NQC",VLOOKUP($A1157,'2021_NQC_List-11_13'!$A$2:$T$1532,8,FALSE),0)</f>
        <v>0</v>
      </c>
      <c r="R1157">
        <f>IF($K1157="NQC",VLOOKUP($A1157,'2021_NQC_List-11_13'!$A$2:$T$1532,9,FALSE),0)</f>
        <v>0</v>
      </c>
      <c r="S1157">
        <f>IF($K1157="NQC",VLOOKUP($A1157,'2021_NQC_List-11_13'!$A$2:$T$1532,10,FALSE),0)</f>
        <v>0</v>
      </c>
      <c r="T1157">
        <f>IF($K1157="NQC",VLOOKUP($A1157,'2021_NQC_List-11_13'!$A$2:$T$1532,11,FALSE),0)</f>
        <v>0</v>
      </c>
      <c r="U1157">
        <f>IF($K1157="NQC",VLOOKUP($A1157,'2021_NQC_List-11_13'!$A$2:$T$1532,12,FALSE),0)</f>
        <v>0</v>
      </c>
      <c r="V1157">
        <f>IF($K1157="NQC",VLOOKUP($A1157,'2021_NQC_List-11_13'!$A$2:$T$1532,13,FALSE),0)</f>
        <v>0</v>
      </c>
      <c r="W1157">
        <f>IF($K1157="NQC",VLOOKUP($A1157,'2021_NQC_List-11_13'!$A$2:$T$1532,14,FALSE),0)</f>
        <v>0</v>
      </c>
      <c r="X1157">
        <f>IF($K1157="NQC",VLOOKUP($A1157,'2021_NQC_List-11_13'!$A$2:$T$1532,15,FALSE),0)</f>
        <v>0</v>
      </c>
      <c r="Y1157" t="str">
        <f t="shared" si="37"/>
        <v>Non-Hydro</v>
      </c>
      <c r="Z1157" t="s">
        <v>4361</v>
      </c>
      <c r="AA1157" t="s">
        <v>4341</v>
      </c>
    </row>
    <row r="1158" spans="1:27" x14ac:dyDescent="0.3">
      <c r="A1158" t="str">
        <f>'OASIS-11_26'!E1207</f>
        <v>ESCNDO_6_EB3BT3</v>
      </c>
      <c r="B1158" t="str">
        <f>'OASIS-11_26'!G1207</f>
        <v>Escondido BESS 3</v>
      </c>
      <c r="C1158" t="str">
        <f>VLOOKUP($A1158,'OASIS-11_26'!$E$2:$R$1556,2,FALSE)</f>
        <v>GEN</v>
      </c>
      <c r="D1158" s="1">
        <f>VLOOKUP($A1158,'OASIS-11_26'!$E$2:$R$1556,11,FALSE)</f>
        <v>42800</v>
      </c>
      <c r="E1158" s="3">
        <f t="shared" si="36"/>
        <v>2017</v>
      </c>
      <c r="F1158" t="str">
        <f>VLOOKUP($A1158,'OASIS-11_26'!$E$2:$R$1556,9,FALSE)</f>
        <v>LESR</v>
      </c>
      <c r="G1158" t="str">
        <f>VLOOKUP($A1158,'OASIS-11_26'!$E$2:$R$1556,8,FALSE)</f>
        <v>OTHER</v>
      </c>
      <c r="H1158">
        <f>VLOOKUP($A1158,'OASIS-11_26'!$E$2:$R$1556,4,FALSE)</f>
        <v>10</v>
      </c>
      <c r="I1158">
        <f>VLOOKUP($A1158,'OASIS-11_26'!$E$2:$R$1556,5,FALSE)</f>
        <v>10</v>
      </c>
      <c r="J1158" t="str">
        <f>VLOOKUP($A1158,'OASIS-11_26'!$E$2:$R$1556,6,FALSE)</f>
        <v>SDGE</v>
      </c>
      <c r="K1158" t="str">
        <f>IF(ISERROR(VLOOKUP($A1158,'2021_NQC_List-11_13'!$A$2:$T$1532,4,FALSE)),"","NQC")</f>
        <v>NQC</v>
      </c>
      <c r="L1158" s="3" t="str">
        <f>IF(ISERROR(VLOOKUP($A1158,'2021_NQC_List-11_13'!$A$2:$T$1532,4,FALSE)),"",VLOOKUP($A1158,'2021_NQC_List-11_13'!$A$2:$T$1532,18,FALSE))</f>
        <v>FC</v>
      </c>
      <c r="M1158">
        <f>IF($K1158="NQC",VLOOKUP($A1158,'2021_NQC_List-11_13'!$A$2:$T$1532,4,FALSE),0)</f>
        <v>10</v>
      </c>
      <c r="N1158">
        <f>IF($K1158="NQC",VLOOKUP($A1158,'2021_NQC_List-11_13'!$A$2:$T$1532,5,FALSE),0)</f>
        <v>10</v>
      </c>
      <c r="O1158">
        <f>IF($K1158="NQC",VLOOKUP($A1158,'2021_NQC_List-11_13'!$A$2:$T$1532,6,FALSE),0)</f>
        <v>10</v>
      </c>
      <c r="P1158">
        <f>IF($K1158="NQC",VLOOKUP($A1158,'2021_NQC_List-11_13'!$A$2:$T$1532,7,FALSE),0)</f>
        <v>10</v>
      </c>
      <c r="Q1158">
        <f>IF($K1158="NQC",VLOOKUP($A1158,'2021_NQC_List-11_13'!$A$2:$T$1532,8,FALSE),0)</f>
        <v>10</v>
      </c>
      <c r="R1158">
        <f>IF($K1158="NQC",VLOOKUP($A1158,'2021_NQC_List-11_13'!$A$2:$T$1532,9,FALSE),0)</f>
        <v>10</v>
      </c>
      <c r="S1158">
        <f>IF($K1158="NQC",VLOOKUP($A1158,'2021_NQC_List-11_13'!$A$2:$T$1532,10,FALSE),0)</f>
        <v>10</v>
      </c>
      <c r="T1158">
        <f>IF($K1158="NQC",VLOOKUP($A1158,'2021_NQC_List-11_13'!$A$2:$T$1532,11,FALSE),0)</f>
        <v>10</v>
      </c>
      <c r="U1158">
        <f>IF($K1158="NQC",VLOOKUP($A1158,'2021_NQC_List-11_13'!$A$2:$T$1532,12,FALSE),0)</f>
        <v>10</v>
      </c>
      <c r="V1158">
        <f>IF($K1158="NQC",VLOOKUP($A1158,'2021_NQC_List-11_13'!$A$2:$T$1532,13,FALSE),0)</f>
        <v>10</v>
      </c>
      <c r="W1158">
        <f>IF($K1158="NQC",VLOOKUP($A1158,'2021_NQC_List-11_13'!$A$2:$T$1532,14,FALSE),0)</f>
        <v>10</v>
      </c>
      <c r="X1158">
        <f>IF($K1158="NQC",VLOOKUP($A1158,'2021_NQC_List-11_13'!$A$2:$T$1532,15,FALSE),0)</f>
        <v>10</v>
      </c>
      <c r="Y1158" t="str">
        <f t="shared" si="37"/>
        <v>Non-Hydro</v>
      </c>
      <c r="AA1158" t="s">
        <v>4341</v>
      </c>
    </row>
    <row r="1159" spans="1:27" x14ac:dyDescent="0.3">
      <c r="A1159" t="str">
        <f>'OASIS-11_26'!E1208</f>
        <v>DTCHWD_2_BT3WND</v>
      </c>
      <c r="B1159" t="str">
        <f>'OASIS-11_26'!G1208</f>
        <v>Brookfield Tehachapi 3</v>
      </c>
      <c r="C1159" t="str">
        <f>VLOOKUP($A1159,'OASIS-11_26'!$E$2:$R$1556,2,FALSE)</f>
        <v>GEN</v>
      </c>
      <c r="D1159" s="1">
        <f>VLOOKUP($A1159,'OASIS-11_26'!$E$2:$R$1556,11,FALSE)</f>
        <v>42482</v>
      </c>
      <c r="E1159" s="3">
        <f t="shared" si="36"/>
        <v>2016</v>
      </c>
      <c r="F1159" t="str">
        <f>VLOOKUP($A1159,'OASIS-11_26'!$E$2:$R$1556,9,FALSE)</f>
        <v>WIND</v>
      </c>
      <c r="G1159" t="str">
        <f>VLOOKUP($A1159,'OASIS-11_26'!$E$2:$R$1556,8,FALSE)</f>
        <v>WIND</v>
      </c>
      <c r="H1159">
        <f>VLOOKUP($A1159,'OASIS-11_26'!$E$2:$R$1556,4,FALSE)</f>
        <v>4.5</v>
      </c>
      <c r="I1159">
        <f>VLOOKUP($A1159,'OASIS-11_26'!$E$2:$R$1556,5,FALSE)</f>
        <v>4.5</v>
      </c>
      <c r="J1159" t="str">
        <f>VLOOKUP($A1159,'OASIS-11_26'!$E$2:$R$1556,6,FALSE)</f>
        <v>SCE</v>
      </c>
      <c r="K1159" t="str">
        <f>IF(ISERROR(VLOOKUP($A1159,'2021_NQC_List-11_13'!$A$2:$T$1532,4,FALSE)),"","NQC")</f>
        <v>NQC</v>
      </c>
      <c r="L1159" s="3" t="str">
        <f>IF(ISERROR(VLOOKUP($A1159,'2021_NQC_List-11_13'!$A$2:$T$1532,4,FALSE)),"",VLOOKUP($A1159,'2021_NQC_List-11_13'!$A$2:$T$1532,18,FALSE))</f>
        <v>FC</v>
      </c>
      <c r="M1159">
        <f>IF($K1159="NQC",VLOOKUP($A1159,'2021_NQC_List-11_13'!$A$2:$T$1532,4,FALSE),0)</f>
        <v>0.63</v>
      </c>
      <c r="N1159">
        <f>IF($K1159="NQC",VLOOKUP($A1159,'2021_NQC_List-11_13'!$A$2:$T$1532,5,FALSE),0)</f>
        <v>0.54</v>
      </c>
      <c r="O1159">
        <f>IF($K1159="NQC",VLOOKUP($A1159,'2021_NQC_List-11_13'!$A$2:$T$1532,6,FALSE),0)</f>
        <v>1.26</v>
      </c>
      <c r="P1159">
        <f>IF($K1159="NQC",VLOOKUP($A1159,'2021_NQC_List-11_13'!$A$2:$T$1532,7,FALSE),0)</f>
        <v>1.1299999999999999</v>
      </c>
      <c r="Q1159">
        <f>IF($K1159="NQC",VLOOKUP($A1159,'2021_NQC_List-11_13'!$A$2:$T$1532,8,FALSE),0)</f>
        <v>1.1299999999999999</v>
      </c>
      <c r="R1159">
        <f>IF($K1159="NQC",VLOOKUP($A1159,'2021_NQC_List-11_13'!$A$2:$T$1532,9,FALSE),0)</f>
        <v>1.49</v>
      </c>
      <c r="S1159">
        <f>IF($K1159="NQC",VLOOKUP($A1159,'2021_NQC_List-11_13'!$A$2:$T$1532,10,FALSE),0)</f>
        <v>1.04</v>
      </c>
      <c r="T1159">
        <f>IF($K1159="NQC",VLOOKUP($A1159,'2021_NQC_List-11_13'!$A$2:$T$1532,11,FALSE),0)</f>
        <v>0.95</v>
      </c>
      <c r="U1159">
        <f>IF($K1159="NQC",VLOOKUP($A1159,'2021_NQC_List-11_13'!$A$2:$T$1532,12,FALSE),0)</f>
        <v>0.68</v>
      </c>
      <c r="V1159">
        <f>IF($K1159="NQC",VLOOKUP($A1159,'2021_NQC_List-11_13'!$A$2:$T$1532,13,FALSE),0)</f>
        <v>0.36</v>
      </c>
      <c r="W1159">
        <f>IF($K1159="NQC",VLOOKUP($A1159,'2021_NQC_List-11_13'!$A$2:$T$1532,14,FALSE),0)</f>
        <v>0.54</v>
      </c>
      <c r="X1159">
        <f>IF($K1159="NQC",VLOOKUP($A1159,'2021_NQC_List-11_13'!$A$2:$T$1532,15,FALSE),0)</f>
        <v>0.59</v>
      </c>
      <c r="Y1159" t="str">
        <f t="shared" si="37"/>
        <v>Non-Hydro</v>
      </c>
      <c r="AA1159" t="s">
        <v>4341</v>
      </c>
    </row>
    <row r="1160" spans="1:27" x14ac:dyDescent="0.3">
      <c r="A1160" t="str">
        <f>'OASIS-11_26'!E1209</f>
        <v>SCEC_1_PDRP116</v>
      </c>
      <c r="B1160" t="str">
        <f>'OASIS-11_26'!G1209</f>
        <v>SCEC_1_PDRP116</v>
      </c>
      <c r="C1160" t="str">
        <f>VLOOKUP($A1160,'OASIS-11_26'!$E$2:$R$1556,2,FALSE)</f>
        <v>GEN</v>
      </c>
      <c r="D1160" s="1">
        <f>VLOOKUP($A1160,'OASIS-11_26'!$E$2:$R$1556,11,FALSE)</f>
        <v>0</v>
      </c>
      <c r="E1160" s="3" t="str">
        <f t="shared" si="36"/>
        <v/>
      </c>
      <c r="F1160" t="str">
        <f>VLOOKUP($A1160,'OASIS-11_26'!$E$2:$R$1556,9,FALSE)</f>
        <v>OTHER</v>
      </c>
      <c r="G1160" t="str">
        <f>VLOOKUP($A1160,'OASIS-11_26'!$E$2:$R$1556,8,FALSE)</f>
        <v>OTHER</v>
      </c>
      <c r="H1160">
        <f>VLOOKUP($A1160,'OASIS-11_26'!$E$2:$R$1556,4,FALSE)</f>
        <v>0.99</v>
      </c>
      <c r="I1160">
        <f>VLOOKUP($A1160,'OASIS-11_26'!$E$2:$R$1556,5,FALSE)</f>
        <v>0</v>
      </c>
      <c r="J1160" t="str">
        <f>VLOOKUP($A1160,'OASIS-11_26'!$E$2:$R$1556,6,FALSE)</f>
        <v>SCE</v>
      </c>
      <c r="K1160" t="str">
        <f>IF(ISERROR(VLOOKUP($A1160,'2021_NQC_List-11_13'!$A$2:$T$1532,4,FALSE)),"","NQC")</f>
        <v>NQC</v>
      </c>
      <c r="L1160" s="3" t="str">
        <f>IF(ISERROR(VLOOKUP($A1160,'2021_NQC_List-11_13'!$A$2:$T$1532,4,FALSE)),"",VLOOKUP($A1160,'2021_NQC_List-11_13'!$A$2:$T$1532,18,FALSE))</f>
        <v>FC</v>
      </c>
      <c r="M1160">
        <f>IF($K1160="NQC",VLOOKUP($A1160,'2021_NQC_List-11_13'!$A$2:$T$1532,4,FALSE),0)</f>
        <v>0.97</v>
      </c>
      <c r="N1160">
        <f>IF($K1160="NQC",VLOOKUP($A1160,'2021_NQC_List-11_13'!$A$2:$T$1532,5,FALSE),0)</f>
        <v>0</v>
      </c>
      <c r="O1160">
        <f>IF($K1160="NQC",VLOOKUP($A1160,'2021_NQC_List-11_13'!$A$2:$T$1532,6,FALSE),0)</f>
        <v>0</v>
      </c>
      <c r="P1160">
        <f>IF($K1160="NQC",VLOOKUP($A1160,'2021_NQC_List-11_13'!$A$2:$T$1532,7,FALSE),0)</f>
        <v>0</v>
      </c>
      <c r="Q1160">
        <f>IF($K1160="NQC",VLOOKUP($A1160,'2021_NQC_List-11_13'!$A$2:$T$1532,8,FALSE),0)</f>
        <v>0</v>
      </c>
      <c r="R1160">
        <f>IF($K1160="NQC",VLOOKUP($A1160,'2021_NQC_List-11_13'!$A$2:$T$1532,9,FALSE),0)</f>
        <v>0</v>
      </c>
      <c r="S1160">
        <f>IF($K1160="NQC",VLOOKUP($A1160,'2021_NQC_List-11_13'!$A$2:$T$1532,10,FALSE),0)</f>
        <v>0</v>
      </c>
      <c r="T1160">
        <f>IF($K1160="NQC",VLOOKUP($A1160,'2021_NQC_List-11_13'!$A$2:$T$1532,11,FALSE),0)</f>
        <v>0</v>
      </c>
      <c r="U1160">
        <f>IF($K1160="NQC",VLOOKUP($A1160,'2021_NQC_List-11_13'!$A$2:$T$1532,12,FALSE),0)</f>
        <v>0</v>
      </c>
      <c r="V1160">
        <f>IF($K1160="NQC",VLOOKUP($A1160,'2021_NQC_List-11_13'!$A$2:$T$1532,13,FALSE),0)</f>
        <v>0</v>
      </c>
      <c r="W1160">
        <f>IF($K1160="NQC",VLOOKUP($A1160,'2021_NQC_List-11_13'!$A$2:$T$1532,14,FALSE),0)</f>
        <v>0</v>
      </c>
      <c r="X1160">
        <f>IF($K1160="NQC",VLOOKUP($A1160,'2021_NQC_List-11_13'!$A$2:$T$1532,15,FALSE),0)</f>
        <v>0</v>
      </c>
      <c r="Y1160" t="str">
        <f t="shared" si="37"/>
        <v>Non-Hydro</v>
      </c>
      <c r="Z1160" t="s">
        <v>4361</v>
      </c>
      <c r="AA1160" t="s">
        <v>4341</v>
      </c>
    </row>
    <row r="1161" spans="1:27" x14ac:dyDescent="0.3">
      <c r="A1161" t="str">
        <f>'OASIS-11_26'!E1210</f>
        <v>SRINTL_6_UNIT</v>
      </c>
      <c r="B1161" t="str">
        <f>'OASIS-11_26'!G1210</f>
        <v>SRI INTERNATIONAL</v>
      </c>
      <c r="C1161" t="str">
        <f>VLOOKUP($A1161,'OASIS-11_26'!$E$2:$R$1556,2,FALSE)</f>
        <v>GEN</v>
      </c>
      <c r="D1161" s="1">
        <f>VLOOKUP($A1161,'OASIS-11_26'!$E$2:$R$1556,11,FALSE)</f>
        <v>31846</v>
      </c>
      <c r="E1161" s="3">
        <f t="shared" si="36"/>
        <v>1987</v>
      </c>
      <c r="F1161" t="str">
        <f>VLOOKUP($A1161,'OASIS-11_26'!$E$2:$R$1556,9,FALSE)</f>
        <v>NATURAL GAS</v>
      </c>
      <c r="G1161" t="str">
        <f>VLOOKUP($A1161,'OASIS-11_26'!$E$2:$R$1556,8,FALSE)</f>
        <v>COMBUSTION TURBINE</v>
      </c>
      <c r="H1161">
        <f>VLOOKUP($A1161,'OASIS-11_26'!$E$2:$R$1556,4,FALSE)</f>
        <v>6.9</v>
      </c>
      <c r="I1161">
        <f>VLOOKUP($A1161,'OASIS-11_26'!$E$2:$R$1556,5,FALSE)</f>
        <v>6.9</v>
      </c>
      <c r="J1161" t="str">
        <f>VLOOKUP($A1161,'OASIS-11_26'!$E$2:$R$1556,6,FALSE)</f>
        <v>PGAE</v>
      </c>
      <c r="K1161" t="str">
        <f>IF(ISERROR(VLOOKUP($A1161,'2021_NQC_List-11_13'!$A$2:$T$1532,4,FALSE)),"","NQC")</f>
        <v>NQC</v>
      </c>
      <c r="L1161" s="3" t="str">
        <f>IF(ISERROR(VLOOKUP($A1161,'2021_NQC_List-11_13'!$A$2:$T$1532,4,FALSE)),"",VLOOKUP($A1161,'2021_NQC_List-11_13'!$A$2:$T$1532,18,FALSE))</f>
        <v>FC</v>
      </c>
      <c r="M1161">
        <f>IF($K1161="NQC",VLOOKUP($A1161,'2021_NQC_List-11_13'!$A$2:$T$1532,4,FALSE),0)</f>
        <v>1.1100000000000001</v>
      </c>
      <c r="N1161">
        <f>IF($K1161="NQC",VLOOKUP($A1161,'2021_NQC_List-11_13'!$A$2:$T$1532,5,FALSE),0)</f>
        <v>1.1499999999999999</v>
      </c>
      <c r="O1161">
        <f>IF($K1161="NQC",VLOOKUP($A1161,'2021_NQC_List-11_13'!$A$2:$T$1532,6,FALSE),0)</f>
        <v>0.98</v>
      </c>
      <c r="P1161">
        <f>IF($K1161="NQC",VLOOKUP($A1161,'2021_NQC_List-11_13'!$A$2:$T$1532,7,FALSE),0)</f>
        <v>0.96</v>
      </c>
      <c r="Q1161">
        <f>IF($K1161="NQC",VLOOKUP($A1161,'2021_NQC_List-11_13'!$A$2:$T$1532,8,FALSE),0)</f>
        <v>0.99</v>
      </c>
      <c r="R1161">
        <f>IF($K1161="NQC",VLOOKUP($A1161,'2021_NQC_List-11_13'!$A$2:$T$1532,9,FALSE),0)</f>
        <v>0.79</v>
      </c>
      <c r="S1161">
        <f>IF($K1161="NQC",VLOOKUP($A1161,'2021_NQC_List-11_13'!$A$2:$T$1532,10,FALSE),0)</f>
        <v>0.84</v>
      </c>
      <c r="T1161">
        <f>IF($K1161="NQC",VLOOKUP($A1161,'2021_NQC_List-11_13'!$A$2:$T$1532,11,FALSE),0)</f>
        <v>0.76</v>
      </c>
      <c r="U1161">
        <f>IF($K1161="NQC",VLOOKUP($A1161,'2021_NQC_List-11_13'!$A$2:$T$1532,12,FALSE),0)</f>
        <v>0.9</v>
      </c>
      <c r="V1161">
        <f>IF($K1161="NQC",VLOOKUP($A1161,'2021_NQC_List-11_13'!$A$2:$T$1532,13,FALSE),0)</f>
        <v>0.93</v>
      </c>
      <c r="W1161">
        <f>IF($K1161="NQC",VLOOKUP($A1161,'2021_NQC_List-11_13'!$A$2:$T$1532,14,FALSE),0)</f>
        <v>0.98</v>
      </c>
      <c r="X1161">
        <f>IF($K1161="NQC",VLOOKUP($A1161,'2021_NQC_List-11_13'!$A$2:$T$1532,15,FALSE),0)</f>
        <v>1.03</v>
      </c>
      <c r="Y1161" t="str">
        <f t="shared" si="37"/>
        <v>Non-Hydro</v>
      </c>
      <c r="AA1161" t="s">
        <v>4341</v>
      </c>
    </row>
    <row r="1162" spans="1:27" x14ac:dyDescent="0.3">
      <c r="A1162" t="str">
        <f>'OASIS-11_26'!E1211</f>
        <v>MISSIX_1_QF</v>
      </c>
      <c r="B1162" t="str">
        <f>'OASIS-11_26'!G1211</f>
        <v>SMALL QF AGGREGATION - SAB FRABCUSCI</v>
      </c>
      <c r="C1162" t="str">
        <f>VLOOKUP($A1162,'OASIS-11_26'!$E$2:$R$1556,2,FALSE)</f>
        <v>GEN</v>
      </c>
      <c r="D1162" s="1">
        <f>VLOOKUP($A1162,'OASIS-11_26'!$E$2:$R$1556,11,FALSE)</f>
        <v>31778</v>
      </c>
      <c r="E1162" s="3">
        <f t="shared" si="36"/>
        <v>1987</v>
      </c>
      <c r="F1162" t="str">
        <f>VLOOKUP($A1162,'OASIS-11_26'!$E$2:$R$1556,9,FALSE)</f>
        <v>NATURAL GAS</v>
      </c>
      <c r="G1162" t="str">
        <f>VLOOKUP($A1162,'OASIS-11_26'!$E$2:$R$1556,8,FALSE)</f>
        <v>COMBUSTION TURBINE</v>
      </c>
      <c r="H1162">
        <f>VLOOKUP($A1162,'OASIS-11_26'!$E$2:$R$1556,4,FALSE)</f>
        <v>1</v>
      </c>
      <c r="I1162">
        <f>VLOOKUP($A1162,'OASIS-11_26'!$E$2:$R$1556,5,FALSE)</f>
        <v>15</v>
      </c>
      <c r="J1162" t="str">
        <f>VLOOKUP($A1162,'OASIS-11_26'!$E$2:$R$1556,6,FALSE)</f>
        <v>PGAE</v>
      </c>
      <c r="K1162" t="str">
        <f>IF(ISERROR(VLOOKUP($A1162,'2021_NQC_List-11_13'!$A$2:$T$1532,4,FALSE)),"","NQC")</f>
        <v>NQC</v>
      </c>
      <c r="L1162" s="3" t="str">
        <f>IF(ISERROR(VLOOKUP($A1162,'2021_NQC_List-11_13'!$A$2:$T$1532,4,FALSE)),"",VLOOKUP($A1162,'2021_NQC_List-11_13'!$A$2:$T$1532,18,FALSE))</f>
        <v>FC</v>
      </c>
      <c r="M1162">
        <f>IF($K1162="NQC",VLOOKUP($A1162,'2021_NQC_List-11_13'!$A$2:$T$1532,4,FALSE),0)</f>
        <v>0.01</v>
      </c>
      <c r="N1162">
        <f>IF($K1162="NQC",VLOOKUP($A1162,'2021_NQC_List-11_13'!$A$2:$T$1532,5,FALSE),0)</f>
        <v>0.01</v>
      </c>
      <c r="O1162">
        <f>IF($K1162="NQC",VLOOKUP($A1162,'2021_NQC_List-11_13'!$A$2:$T$1532,6,FALSE),0)</f>
        <v>0.01</v>
      </c>
      <c r="P1162">
        <f>IF($K1162="NQC",VLOOKUP($A1162,'2021_NQC_List-11_13'!$A$2:$T$1532,7,FALSE),0)</f>
        <v>0.01</v>
      </c>
      <c r="Q1162">
        <f>IF($K1162="NQC",VLOOKUP($A1162,'2021_NQC_List-11_13'!$A$2:$T$1532,8,FALSE),0)</f>
        <v>0.01</v>
      </c>
      <c r="R1162">
        <f>IF($K1162="NQC",VLOOKUP($A1162,'2021_NQC_List-11_13'!$A$2:$T$1532,9,FALSE),0)</f>
        <v>0.01</v>
      </c>
      <c r="S1162">
        <f>IF($K1162="NQC",VLOOKUP($A1162,'2021_NQC_List-11_13'!$A$2:$T$1532,10,FALSE),0)</f>
        <v>0.01</v>
      </c>
      <c r="T1162">
        <f>IF($K1162="NQC",VLOOKUP($A1162,'2021_NQC_List-11_13'!$A$2:$T$1532,11,FALSE),0)</f>
        <v>0.01</v>
      </c>
      <c r="U1162">
        <f>IF($K1162="NQC",VLOOKUP($A1162,'2021_NQC_List-11_13'!$A$2:$T$1532,12,FALSE),0)</f>
        <v>0.01</v>
      </c>
      <c r="V1162">
        <f>IF($K1162="NQC",VLOOKUP($A1162,'2021_NQC_List-11_13'!$A$2:$T$1532,13,FALSE),0)</f>
        <v>0.01</v>
      </c>
      <c r="W1162">
        <f>IF($K1162="NQC",VLOOKUP($A1162,'2021_NQC_List-11_13'!$A$2:$T$1532,14,FALSE),0)</f>
        <v>0.01</v>
      </c>
      <c r="X1162">
        <f>IF($K1162="NQC",VLOOKUP($A1162,'2021_NQC_List-11_13'!$A$2:$T$1532,15,FALSE),0)</f>
        <v>0.01</v>
      </c>
      <c r="Y1162" t="str">
        <f t="shared" si="37"/>
        <v>Non-Hydro</v>
      </c>
      <c r="AA1162" t="s">
        <v>4341</v>
      </c>
    </row>
    <row r="1163" spans="1:27" x14ac:dyDescent="0.3">
      <c r="A1163" t="str">
        <f>'OASIS-11_26'!E1212</f>
        <v>LAPLMA_2_UNIT 1</v>
      </c>
      <c r="B1163" t="str">
        <f>'OASIS-11_26'!G1212</f>
        <v>La Paloma Generating Plant Unit #1</v>
      </c>
      <c r="C1163" t="str">
        <f>VLOOKUP($A1163,'OASIS-11_26'!$E$2:$R$1556,2,FALSE)</f>
        <v>GEN</v>
      </c>
      <c r="D1163" s="1">
        <f>VLOOKUP($A1163,'OASIS-11_26'!$E$2:$R$1556,11,FALSE)</f>
        <v>37631</v>
      </c>
      <c r="E1163" s="3">
        <f t="shared" si="36"/>
        <v>2003</v>
      </c>
      <c r="F1163" t="str">
        <f>VLOOKUP($A1163,'OASIS-11_26'!$E$2:$R$1556,9,FALSE)</f>
        <v>NATURAL GAS</v>
      </c>
      <c r="G1163" t="str">
        <f>VLOOKUP($A1163,'OASIS-11_26'!$E$2:$R$1556,8,FALSE)</f>
        <v>COMBINED CYCLE</v>
      </c>
      <c r="H1163">
        <f>VLOOKUP($A1163,'OASIS-11_26'!$E$2:$R$1556,4,FALSE)</f>
        <v>267</v>
      </c>
      <c r="I1163">
        <f>VLOOKUP($A1163,'OASIS-11_26'!$E$2:$R$1556,5,FALSE)</f>
        <v>295</v>
      </c>
      <c r="J1163" t="str">
        <f>VLOOKUP($A1163,'OASIS-11_26'!$E$2:$R$1556,6,FALSE)</f>
        <v>PGAE</v>
      </c>
      <c r="K1163" t="str">
        <f>IF(ISERROR(VLOOKUP($A1163,'2021_NQC_List-11_13'!$A$2:$T$1532,4,FALSE)),"","NQC")</f>
        <v>NQC</v>
      </c>
      <c r="L1163" s="3" t="str">
        <f>IF(ISERROR(VLOOKUP($A1163,'2021_NQC_List-11_13'!$A$2:$T$1532,4,FALSE)),"",VLOOKUP($A1163,'2021_NQC_List-11_13'!$A$2:$T$1532,18,FALSE))</f>
        <v>FC</v>
      </c>
      <c r="M1163">
        <f>IF($K1163="NQC",VLOOKUP($A1163,'2021_NQC_List-11_13'!$A$2:$T$1532,4,FALSE),0)</f>
        <v>259.8</v>
      </c>
      <c r="N1163">
        <f>IF($K1163="NQC",VLOOKUP($A1163,'2021_NQC_List-11_13'!$A$2:$T$1532,5,FALSE),0)</f>
        <v>259.8</v>
      </c>
      <c r="O1163">
        <f>IF($K1163="NQC",VLOOKUP($A1163,'2021_NQC_List-11_13'!$A$2:$T$1532,6,FALSE),0)</f>
        <v>259.8</v>
      </c>
      <c r="P1163">
        <f>IF($K1163="NQC",VLOOKUP($A1163,'2021_NQC_List-11_13'!$A$2:$T$1532,7,FALSE),0)</f>
        <v>259.8</v>
      </c>
      <c r="Q1163">
        <f>IF($K1163="NQC",VLOOKUP($A1163,'2021_NQC_List-11_13'!$A$2:$T$1532,8,FALSE),0)</f>
        <v>259.8</v>
      </c>
      <c r="R1163">
        <f>IF($K1163="NQC",VLOOKUP($A1163,'2021_NQC_List-11_13'!$A$2:$T$1532,9,FALSE),0)</f>
        <v>259.8</v>
      </c>
      <c r="S1163">
        <f>IF($K1163="NQC",VLOOKUP($A1163,'2021_NQC_List-11_13'!$A$2:$T$1532,10,FALSE),0)</f>
        <v>259.8</v>
      </c>
      <c r="T1163">
        <f>IF($K1163="NQC",VLOOKUP($A1163,'2021_NQC_List-11_13'!$A$2:$T$1532,11,FALSE),0)</f>
        <v>259.8</v>
      </c>
      <c r="U1163">
        <f>IF($K1163="NQC",VLOOKUP($A1163,'2021_NQC_List-11_13'!$A$2:$T$1532,12,FALSE),0)</f>
        <v>259.8</v>
      </c>
      <c r="V1163">
        <f>IF($K1163="NQC",VLOOKUP($A1163,'2021_NQC_List-11_13'!$A$2:$T$1532,13,FALSE),0)</f>
        <v>259.8</v>
      </c>
      <c r="W1163">
        <f>IF($K1163="NQC",VLOOKUP($A1163,'2021_NQC_List-11_13'!$A$2:$T$1532,14,FALSE),0)</f>
        <v>259.8</v>
      </c>
      <c r="X1163">
        <f>IF($K1163="NQC",VLOOKUP($A1163,'2021_NQC_List-11_13'!$A$2:$T$1532,15,FALSE),0)</f>
        <v>259.8</v>
      </c>
      <c r="Y1163" t="str">
        <f t="shared" si="37"/>
        <v>Non-Hydro</v>
      </c>
      <c r="AA1163" t="s">
        <v>4341</v>
      </c>
    </row>
    <row r="1164" spans="1:27" x14ac:dyDescent="0.3">
      <c r="A1164" t="str">
        <f>'OASIS-11_26'!E1213</f>
        <v>ESCNDO_6_PL1X2</v>
      </c>
      <c r="B1164" t="str">
        <f>'OASIS-11_26'!G1213</f>
        <v>MMC Escondido Aggregate</v>
      </c>
      <c r="C1164" t="str">
        <f>VLOOKUP($A1164,'OASIS-11_26'!$E$2:$R$1556,2,FALSE)</f>
        <v>GEN</v>
      </c>
      <c r="D1164" s="1">
        <f>VLOOKUP($A1164,'OASIS-11_26'!$E$2:$R$1556,11,FALSE)</f>
        <v>41664</v>
      </c>
      <c r="E1164" s="3">
        <f t="shared" si="36"/>
        <v>2014</v>
      </c>
      <c r="F1164" t="str">
        <f>VLOOKUP($A1164,'OASIS-11_26'!$E$2:$R$1556,9,FALSE)</f>
        <v>NATURAL GAS</v>
      </c>
      <c r="G1164" t="str">
        <f>VLOOKUP($A1164,'OASIS-11_26'!$E$2:$R$1556,8,FALSE)</f>
        <v>COMBUSTION TURBINE</v>
      </c>
      <c r="H1164">
        <f>VLOOKUP($A1164,'OASIS-11_26'!$E$2:$R$1556,4,FALSE)</f>
        <v>48.71</v>
      </c>
      <c r="I1164">
        <f>VLOOKUP($A1164,'OASIS-11_26'!$E$2:$R$1556,5,FALSE)</f>
        <v>49.5</v>
      </c>
      <c r="J1164" t="str">
        <f>VLOOKUP($A1164,'OASIS-11_26'!$E$2:$R$1556,6,FALSE)</f>
        <v>SDGE</v>
      </c>
      <c r="K1164" t="str">
        <f>IF(ISERROR(VLOOKUP($A1164,'2021_NQC_List-11_13'!$A$2:$T$1532,4,FALSE)),"","NQC")</f>
        <v>NQC</v>
      </c>
      <c r="L1164" s="3" t="str">
        <f>IF(ISERROR(VLOOKUP($A1164,'2021_NQC_List-11_13'!$A$2:$T$1532,4,FALSE)),"",VLOOKUP($A1164,'2021_NQC_List-11_13'!$A$2:$T$1532,18,FALSE))</f>
        <v>FC</v>
      </c>
      <c r="M1164">
        <f>IF($K1164="NQC",VLOOKUP($A1164,'2021_NQC_List-11_13'!$A$2:$T$1532,4,FALSE),0)</f>
        <v>48.71</v>
      </c>
      <c r="N1164">
        <f>IF($K1164="NQC",VLOOKUP($A1164,'2021_NQC_List-11_13'!$A$2:$T$1532,5,FALSE),0)</f>
        <v>48.71</v>
      </c>
      <c r="O1164">
        <f>IF($K1164="NQC",VLOOKUP($A1164,'2021_NQC_List-11_13'!$A$2:$T$1532,6,FALSE),0)</f>
        <v>48.71</v>
      </c>
      <c r="P1164">
        <f>IF($K1164="NQC",VLOOKUP($A1164,'2021_NQC_List-11_13'!$A$2:$T$1532,7,FALSE),0)</f>
        <v>48.71</v>
      </c>
      <c r="Q1164">
        <f>IF($K1164="NQC",VLOOKUP($A1164,'2021_NQC_List-11_13'!$A$2:$T$1532,8,FALSE),0)</f>
        <v>48.71</v>
      </c>
      <c r="R1164">
        <f>IF($K1164="NQC",VLOOKUP($A1164,'2021_NQC_List-11_13'!$A$2:$T$1532,9,FALSE),0)</f>
        <v>48.71</v>
      </c>
      <c r="S1164">
        <f>IF($K1164="NQC",VLOOKUP($A1164,'2021_NQC_List-11_13'!$A$2:$T$1532,10,FALSE),0)</f>
        <v>48.71</v>
      </c>
      <c r="T1164">
        <f>IF($K1164="NQC",VLOOKUP($A1164,'2021_NQC_List-11_13'!$A$2:$T$1532,11,FALSE),0)</f>
        <v>48.71</v>
      </c>
      <c r="U1164">
        <f>IF($K1164="NQC",VLOOKUP($A1164,'2021_NQC_List-11_13'!$A$2:$T$1532,12,FALSE),0)</f>
        <v>48.71</v>
      </c>
      <c r="V1164">
        <f>IF($K1164="NQC",VLOOKUP($A1164,'2021_NQC_List-11_13'!$A$2:$T$1532,13,FALSE),0)</f>
        <v>48.71</v>
      </c>
      <c r="W1164">
        <f>IF($K1164="NQC",VLOOKUP($A1164,'2021_NQC_List-11_13'!$A$2:$T$1532,14,FALSE),0)</f>
        <v>48.71</v>
      </c>
      <c r="X1164">
        <f>IF($K1164="NQC",VLOOKUP($A1164,'2021_NQC_List-11_13'!$A$2:$T$1532,15,FALSE),0)</f>
        <v>48.71</v>
      </c>
      <c r="Y1164" t="str">
        <f t="shared" si="37"/>
        <v>Non-Hydro</v>
      </c>
      <c r="AA1164" t="s">
        <v>4341</v>
      </c>
    </row>
    <row r="1165" spans="1:27" x14ac:dyDescent="0.3">
      <c r="A1165" t="str">
        <f>'OASIS-11_26'!E1214</f>
        <v>REDMAN_2_SOLAR</v>
      </c>
      <c r="B1165" t="str">
        <f>'OASIS-11_26'!G1214</f>
        <v>Lancaster East Avenue F</v>
      </c>
      <c r="C1165" t="str">
        <f>VLOOKUP($A1165,'OASIS-11_26'!$E$2:$R$1556,2,FALSE)</f>
        <v>GEN</v>
      </c>
      <c r="D1165" s="1">
        <f>VLOOKUP($A1165,'OASIS-11_26'!$E$2:$R$1556,11,FALSE)</f>
        <v>42972</v>
      </c>
      <c r="E1165" s="3">
        <f t="shared" si="36"/>
        <v>2017</v>
      </c>
      <c r="F1165" t="str">
        <f>VLOOKUP($A1165,'OASIS-11_26'!$E$2:$R$1556,9,FALSE)</f>
        <v>SUN</v>
      </c>
      <c r="G1165" t="str">
        <f>VLOOKUP($A1165,'OASIS-11_26'!$E$2:$R$1556,8,FALSE)</f>
        <v>PHOTO VOLTAIC</v>
      </c>
      <c r="H1165">
        <f>VLOOKUP($A1165,'OASIS-11_26'!$E$2:$R$1556,4,FALSE)</f>
        <v>3.75</v>
      </c>
      <c r="I1165">
        <f>VLOOKUP($A1165,'OASIS-11_26'!$E$2:$R$1556,5,FALSE)</f>
        <v>3.8</v>
      </c>
      <c r="J1165" t="str">
        <f>VLOOKUP($A1165,'OASIS-11_26'!$E$2:$R$1556,6,FALSE)</f>
        <v>SCE</v>
      </c>
      <c r="K1165" t="str">
        <f>IF(ISERROR(VLOOKUP($A1165,'2021_NQC_List-11_13'!$A$2:$T$1532,4,FALSE)),"","NQC")</f>
        <v>NQC</v>
      </c>
      <c r="L1165" s="3" t="str">
        <f>IF(ISERROR(VLOOKUP($A1165,'2021_NQC_List-11_13'!$A$2:$T$1532,4,FALSE)),"",VLOOKUP($A1165,'2021_NQC_List-11_13'!$A$2:$T$1532,18,FALSE))</f>
        <v>FC</v>
      </c>
      <c r="M1165">
        <f>IF($K1165="NQC",VLOOKUP($A1165,'2021_NQC_List-11_13'!$A$2:$T$1532,4,FALSE),0)</f>
        <v>0.15</v>
      </c>
      <c r="N1165">
        <f>IF($K1165="NQC",VLOOKUP($A1165,'2021_NQC_List-11_13'!$A$2:$T$1532,5,FALSE),0)</f>
        <v>0.11</v>
      </c>
      <c r="O1165">
        <f>IF($K1165="NQC",VLOOKUP($A1165,'2021_NQC_List-11_13'!$A$2:$T$1532,6,FALSE),0)</f>
        <v>0.68</v>
      </c>
      <c r="P1165">
        <f>IF($K1165="NQC",VLOOKUP($A1165,'2021_NQC_List-11_13'!$A$2:$T$1532,7,FALSE),0)</f>
        <v>0.56000000000000005</v>
      </c>
      <c r="Q1165">
        <f>IF($K1165="NQC",VLOOKUP($A1165,'2021_NQC_List-11_13'!$A$2:$T$1532,8,FALSE),0)</f>
        <v>0.6</v>
      </c>
      <c r="R1165">
        <f>IF($K1165="NQC",VLOOKUP($A1165,'2021_NQC_List-11_13'!$A$2:$T$1532,9,FALSE),0)</f>
        <v>1.1599999999999999</v>
      </c>
      <c r="S1165">
        <f>IF($K1165="NQC",VLOOKUP($A1165,'2021_NQC_List-11_13'!$A$2:$T$1532,10,FALSE),0)</f>
        <v>1.46</v>
      </c>
      <c r="T1165">
        <f>IF($K1165="NQC",VLOOKUP($A1165,'2021_NQC_List-11_13'!$A$2:$T$1532,11,FALSE),0)</f>
        <v>1.01</v>
      </c>
      <c r="U1165">
        <f>IF($K1165="NQC",VLOOKUP($A1165,'2021_NQC_List-11_13'!$A$2:$T$1532,12,FALSE),0)</f>
        <v>0.53</v>
      </c>
      <c r="V1165">
        <f>IF($K1165="NQC",VLOOKUP($A1165,'2021_NQC_List-11_13'!$A$2:$T$1532,13,FALSE),0)</f>
        <v>0.08</v>
      </c>
      <c r="W1165">
        <f>IF($K1165="NQC",VLOOKUP($A1165,'2021_NQC_List-11_13'!$A$2:$T$1532,14,FALSE),0)</f>
        <v>0.08</v>
      </c>
      <c r="X1165">
        <f>IF($K1165="NQC",VLOOKUP($A1165,'2021_NQC_List-11_13'!$A$2:$T$1532,15,FALSE),0)</f>
        <v>0</v>
      </c>
      <c r="Y1165" t="str">
        <f t="shared" si="37"/>
        <v>Non-Hydro</v>
      </c>
      <c r="AA1165" t="s">
        <v>4341</v>
      </c>
    </row>
    <row r="1166" spans="1:27" x14ac:dyDescent="0.3">
      <c r="A1166" t="str">
        <f>'OASIS-11_26'!E1215</f>
        <v>LAPAC_6_UNIT</v>
      </c>
      <c r="B1166" t="str">
        <f>'OASIS-11_26'!G1215</f>
        <v>LOUISIANA PACIFIC SAMOA</v>
      </c>
      <c r="C1166" t="str">
        <f>VLOOKUP($A1166,'OASIS-11_26'!$E$2:$R$1556,2,FALSE)</f>
        <v>GEN</v>
      </c>
      <c r="D1166" s="1">
        <f>VLOOKUP($A1166,'OASIS-11_26'!$E$2:$R$1556,11,FALSE)</f>
        <v>33604</v>
      </c>
      <c r="E1166" s="3">
        <f t="shared" si="36"/>
        <v>1992</v>
      </c>
      <c r="F1166" t="str">
        <f>VLOOKUP($A1166,'OASIS-11_26'!$E$2:$R$1556,9,FALSE)</f>
        <v>BIOMASS</v>
      </c>
      <c r="G1166">
        <f>VLOOKUP($A1166,'OASIS-11_26'!$E$2:$R$1556,8,FALSE)</f>
        <v>0</v>
      </c>
      <c r="H1166">
        <f>VLOOKUP($A1166,'OASIS-11_26'!$E$2:$R$1556,4,FALSE)</f>
        <v>20</v>
      </c>
      <c r="I1166">
        <f>VLOOKUP($A1166,'OASIS-11_26'!$E$2:$R$1556,5,FALSE)</f>
        <v>20</v>
      </c>
      <c r="J1166" t="str">
        <f>VLOOKUP($A1166,'OASIS-11_26'!$E$2:$R$1556,6,FALSE)</f>
        <v>PGAE</v>
      </c>
      <c r="K1166" t="str">
        <f>IF(ISERROR(VLOOKUP($A1166,'2021_NQC_List-11_13'!$A$2:$T$1532,4,FALSE)),"","NQC")</f>
        <v>NQC</v>
      </c>
      <c r="L1166" s="3" t="str">
        <f>IF(ISERROR(VLOOKUP($A1166,'2021_NQC_List-11_13'!$A$2:$T$1532,4,FALSE)),"",VLOOKUP($A1166,'2021_NQC_List-11_13'!$A$2:$T$1532,18,FALSE))</f>
        <v>EO</v>
      </c>
      <c r="M1166">
        <f>IF($K1166="NQC",VLOOKUP($A1166,'2021_NQC_List-11_13'!$A$2:$T$1532,4,FALSE),0)</f>
        <v>0</v>
      </c>
      <c r="N1166">
        <f>IF($K1166="NQC",VLOOKUP($A1166,'2021_NQC_List-11_13'!$A$2:$T$1532,5,FALSE),0)</f>
        <v>0</v>
      </c>
      <c r="O1166">
        <f>IF($K1166="NQC",VLOOKUP($A1166,'2021_NQC_List-11_13'!$A$2:$T$1532,6,FALSE),0)</f>
        <v>0</v>
      </c>
      <c r="P1166">
        <f>IF($K1166="NQC",VLOOKUP($A1166,'2021_NQC_List-11_13'!$A$2:$T$1532,7,FALSE),0)</f>
        <v>0</v>
      </c>
      <c r="Q1166">
        <f>IF($K1166="NQC",VLOOKUP($A1166,'2021_NQC_List-11_13'!$A$2:$T$1532,8,FALSE),0)</f>
        <v>0</v>
      </c>
      <c r="R1166">
        <f>IF($K1166="NQC",VLOOKUP($A1166,'2021_NQC_List-11_13'!$A$2:$T$1532,9,FALSE),0)</f>
        <v>0</v>
      </c>
      <c r="S1166">
        <f>IF($K1166="NQC",VLOOKUP($A1166,'2021_NQC_List-11_13'!$A$2:$T$1532,10,FALSE),0)</f>
        <v>0</v>
      </c>
      <c r="T1166">
        <f>IF($K1166="NQC",VLOOKUP($A1166,'2021_NQC_List-11_13'!$A$2:$T$1532,11,FALSE),0)</f>
        <v>0</v>
      </c>
      <c r="U1166">
        <f>IF($K1166="NQC",VLOOKUP($A1166,'2021_NQC_List-11_13'!$A$2:$T$1532,12,FALSE),0)</f>
        <v>0</v>
      </c>
      <c r="V1166">
        <f>IF($K1166="NQC",VLOOKUP($A1166,'2021_NQC_List-11_13'!$A$2:$T$1532,13,FALSE),0)</f>
        <v>0</v>
      </c>
      <c r="W1166">
        <f>IF($K1166="NQC",VLOOKUP($A1166,'2021_NQC_List-11_13'!$A$2:$T$1532,14,FALSE),0)</f>
        <v>0</v>
      </c>
      <c r="X1166">
        <f>IF($K1166="NQC",VLOOKUP($A1166,'2021_NQC_List-11_13'!$A$2:$T$1532,15,FALSE),0)</f>
        <v>0</v>
      </c>
      <c r="Y1166" t="str">
        <f t="shared" si="37"/>
        <v>Non-Hydro</v>
      </c>
      <c r="AA1166" t="s">
        <v>4341</v>
      </c>
    </row>
    <row r="1167" spans="1:27" x14ac:dyDescent="0.3">
      <c r="A1167" t="str">
        <f>'OASIS-11_26'!E1216</f>
        <v>VESTAL_2_WELLHD</v>
      </c>
      <c r="B1167" t="str">
        <f>'OASIS-11_26'!G1216</f>
        <v>Wellhead Power Delano</v>
      </c>
      <c r="C1167" t="str">
        <f>VLOOKUP($A1167,'OASIS-11_26'!$E$2:$R$1556,2,FALSE)</f>
        <v>GEN</v>
      </c>
      <c r="D1167" s="1">
        <f>VLOOKUP($A1167,'OASIS-11_26'!$E$2:$R$1556,11,FALSE)</f>
        <v>41290</v>
      </c>
      <c r="E1167" s="3">
        <f t="shared" si="36"/>
        <v>2013</v>
      </c>
      <c r="F1167" t="str">
        <f>VLOOKUP($A1167,'OASIS-11_26'!$E$2:$R$1556,9,FALSE)</f>
        <v>NATURAL GAS</v>
      </c>
      <c r="G1167" t="str">
        <f>VLOOKUP($A1167,'OASIS-11_26'!$E$2:$R$1556,8,FALSE)</f>
        <v>COMBUSTION TURBINE</v>
      </c>
      <c r="H1167">
        <f>VLOOKUP($A1167,'OASIS-11_26'!$E$2:$R$1556,4,FALSE)</f>
        <v>49</v>
      </c>
      <c r="I1167">
        <f>VLOOKUP($A1167,'OASIS-11_26'!$E$2:$R$1556,5,FALSE)</f>
        <v>49.5</v>
      </c>
      <c r="J1167" t="str">
        <f>VLOOKUP($A1167,'OASIS-11_26'!$E$2:$R$1556,6,FALSE)</f>
        <v>SCE</v>
      </c>
      <c r="K1167" t="str">
        <f>IF(ISERROR(VLOOKUP($A1167,'2021_NQC_List-11_13'!$A$2:$T$1532,4,FALSE)),"","NQC")</f>
        <v>NQC</v>
      </c>
      <c r="L1167" s="3" t="str">
        <f>IF(ISERROR(VLOOKUP($A1167,'2021_NQC_List-11_13'!$A$2:$T$1532,4,FALSE)),"",VLOOKUP($A1167,'2021_NQC_List-11_13'!$A$2:$T$1532,18,FALSE))</f>
        <v>FC</v>
      </c>
      <c r="M1167">
        <f>IF($K1167="NQC",VLOOKUP($A1167,'2021_NQC_List-11_13'!$A$2:$T$1532,4,FALSE),0)</f>
        <v>49</v>
      </c>
      <c r="N1167">
        <f>IF($K1167="NQC",VLOOKUP($A1167,'2021_NQC_List-11_13'!$A$2:$T$1532,5,FALSE),0)</f>
        <v>49</v>
      </c>
      <c r="O1167">
        <f>IF($K1167="NQC",VLOOKUP($A1167,'2021_NQC_List-11_13'!$A$2:$T$1532,6,FALSE),0)</f>
        <v>49</v>
      </c>
      <c r="P1167">
        <f>IF($K1167="NQC",VLOOKUP($A1167,'2021_NQC_List-11_13'!$A$2:$T$1532,7,FALSE),0)</f>
        <v>49</v>
      </c>
      <c r="Q1167">
        <f>IF($K1167="NQC",VLOOKUP($A1167,'2021_NQC_List-11_13'!$A$2:$T$1532,8,FALSE),0)</f>
        <v>49</v>
      </c>
      <c r="R1167">
        <f>IF($K1167="NQC",VLOOKUP($A1167,'2021_NQC_List-11_13'!$A$2:$T$1532,9,FALSE),0)</f>
        <v>49</v>
      </c>
      <c r="S1167">
        <f>IF($K1167="NQC",VLOOKUP($A1167,'2021_NQC_List-11_13'!$A$2:$T$1532,10,FALSE),0)</f>
        <v>49</v>
      </c>
      <c r="T1167">
        <f>IF($K1167="NQC",VLOOKUP($A1167,'2021_NQC_List-11_13'!$A$2:$T$1532,11,FALSE),0)</f>
        <v>49</v>
      </c>
      <c r="U1167">
        <f>IF($K1167="NQC",VLOOKUP($A1167,'2021_NQC_List-11_13'!$A$2:$T$1532,12,FALSE),0)</f>
        <v>49</v>
      </c>
      <c r="V1167">
        <f>IF($K1167="NQC",VLOOKUP($A1167,'2021_NQC_List-11_13'!$A$2:$T$1532,13,FALSE),0)</f>
        <v>49</v>
      </c>
      <c r="W1167">
        <f>IF($K1167="NQC",VLOOKUP($A1167,'2021_NQC_List-11_13'!$A$2:$T$1532,14,FALSE),0)</f>
        <v>49</v>
      </c>
      <c r="X1167">
        <f>IF($K1167="NQC",VLOOKUP($A1167,'2021_NQC_List-11_13'!$A$2:$T$1532,15,FALSE),0)</f>
        <v>49</v>
      </c>
      <c r="Y1167" t="str">
        <f t="shared" si="37"/>
        <v>Non-Hydro</v>
      </c>
      <c r="AA1167" t="s">
        <v>4341</v>
      </c>
    </row>
    <row r="1168" spans="1:27" x14ac:dyDescent="0.3">
      <c r="A1168" t="str">
        <f>'OASIS-11_26'!E1217</f>
        <v>HINSON_6_LBECH2</v>
      </c>
      <c r="B1168" t="str">
        <f>'OASIS-11_26'!G1217</f>
        <v>Long Beach Unit 2</v>
      </c>
      <c r="C1168" t="str">
        <f>VLOOKUP($A1168,'OASIS-11_26'!$E$2:$R$1556,2,FALSE)</f>
        <v>GEN</v>
      </c>
      <c r="D1168" s="1">
        <f>VLOOKUP($A1168,'OASIS-11_26'!$E$2:$R$1556,11,FALSE)</f>
        <v>39295</v>
      </c>
      <c r="E1168" s="3">
        <f t="shared" si="36"/>
        <v>2007</v>
      </c>
      <c r="F1168" t="str">
        <f>VLOOKUP($A1168,'OASIS-11_26'!$E$2:$R$1556,9,FALSE)</f>
        <v>NATURAL GAS</v>
      </c>
      <c r="G1168" t="str">
        <f>VLOOKUP($A1168,'OASIS-11_26'!$E$2:$R$1556,8,FALSE)</f>
        <v>COMBUSTION TURBINE</v>
      </c>
      <c r="H1168">
        <f>VLOOKUP($A1168,'OASIS-11_26'!$E$2:$R$1556,4,FALSE)</f>
        <v>63</v>
      </c>
      <c r="I1168">
        <f>VLOOKUP($A1168,'OASIS-11_26'!$E$2:$R$1556,5,FALSE)</f>
        <v>70</v>
      </c>
      <c r="J1168" t="str">
        <f>VLOOKUP($A1168,'OASIS-11_26'!$E$2:$R$1556,6,FALSE)</f>
        <v>SCE</v>
      </c>
      <c r="K1168" t="str">
        <f>IF(ISERROR(VLOOKUP($A1168,'2021_NQC_List-11_13'!$A$2:$T$1532,4,FALSE)),"","NQC")</f>
        <v>NQC</v>
      </c>
      <c r="L1168" s="3" t="str">
        <f>IF(ISERROR(VLOOKUP($A1168,'2021_NQC_List-11_13'!$A$2:$T$1532,4,FALSE)),"",VLOOKUP($A1168,'2021_NQC_List-11_13'!$A$2:$T$1532,18,FALSE))</f>
        <v>FC</v>
      </c>
      <c r="M1168">
        <f>IF($K1168="NQC",VLOOKUP($A1168,'2021_NQC_List-11_13'!$A$2:$T$1532,4,FALSE),0)</f>
        <v>63</v>
      </c>
      <c r="N1168">
        <f>IF($K1168="NQC",VLOOKUP($A1168,'2021_NQC_List-11_13'!$A$2:$T$1532,5,FALSE),0)</f>
        <v>63</v>
      </c>
      <c r="O1168">
        <f>IF($K1168="NQC",VLOOKUP($A1168,'2021_NQC_List-11_13'!$A$2:$T$1532,6,FALSE),0)</f>
        <v>63</v>
      </c>
      <c r="P1168">
        <f>IF($K1168="NQC",VLOOKUP($A1168,'2021_NQC_List-11_13'!$A$2:$T$1532,7,FALSE),0)</f>
        <v>63</v>
      </c>
      <c r="Q1168">
        <f>IF($K1168="NQC",VLOOKUP($A1168,'2021_NQC_List-11_13'!$A$2:$T$1532,8,FALSE),0)</f>
        <v>63</v>
      </c>
      <c r="R1168">
        <f>IF($K1168="NQC",VLOOKUP($A1168,'2021_NQC_List-11_13'!$A$2:$T$1532,9,FALSE),0)</f>
        <v>63</v>
      </c>
      <c r="S1168">
        <f>IF($K1168="NQC",VLOOKUP($A1168,'2021_NQC_List-11_13'!$A$2:$T$1532,10,FALSE),0)</f>
        <v>63</v>
      </c>
      <c r="T1168">
        <f>IF($K1168="NQC",VLOOKUP($A1168,'2021_NQC_List-11_13'!$A$2:$T$1532,11,FALSE),0)</f>
        <v>63</v>
      </c>
      <c r="U1168">
        <f>IF($K1168="NQC",VLOOKUP($A1168,'2021_NQC_List-11_13'!$A$2:$T$1532,12,FALSE),0)</f>
        <v>63</v>
      </c>
      <c r="V1168">
        <f>IF($K1168="NQC",VLOOKUP($A1168,'2021_NQC_List-11_13'!$A$2:$T$1532,13,FALSE),0)</f>
        <v>63</v>
      </c>
      <c r="W1168">
        <f>IF($K1168="NQC",VLOOKUP($A1168,'2021_NQC_List-11_13'!$A$2:$T$1532,14,FALSE),0)</f>
        <v>63</v>
      </c>
      <c r="X1168">
        <f>IF($K1168="NQC",VLOOKUP($A1168,'2021_NQC_List-11_13'!$A$2:$T$1532,15,FALSE),0)</f>
        <v>63</v>
      </c>
      <c r="Y1168" t="str">
        <f t="shared" si="37"/>
        <v>Non-Hydro</v>
      </c>
      <c r="AA1168" t="s">
        <v>4341</v>
      </c>
    </row>
    <row r="1169" spans="1:28" x14ac:dyDescent="0.3">
      <c r="A1169" t="str">
        <f>'OASIS-11_26'!E1218</f>
        <v>GYS7X8_7_UNITS</v>
      </c>
      <c r="B1169" t="str">
        <f>'OASIS-11_26'!G1218</f>
        <v>GEYSERS UNITS 7 &amp; 8 AGGREGATE</v>
      </c>
      <c r="C1169" t="str">
        <f>VLOOKUP($A1169,'OASIS-11_26'!$E$2:$R$1556,2,FALSE)</f>
        <v>GEN</v>
      </c>
      <c r="D1169" s="1">
        <f>VLOOKUP($A1169,'OASIS-11_26'!$E$2:$R$1556,11,FALSE)</f>
        <v>26299</v>
      </c>
      <c r="E1169" s="3">
        <f t="shared" si="36"/>
        <v>1972</v>
      </c>
      <c r="F1169" t="str">
        <f>VLOOKUP($A1169,'OASIS-11_26'!$E$2:$R$1556,9,FALSE)</f>
        <v>GEOTHERMAL</v>
      </c>
      <c r="G1169" t="str">
        <f>VLOOKUP($A1169,'OASIS-11_26'!$E$2:$R$1556,8,FALSE)</f>
        <v>STEAM</v>
      </c>
      <c r="H1169">
        <f>VLOOKUP($A1169,'OASIS-11_26'!$E$2:$R$1556,4,FALSE)</f>
        <v>82</v>
      </c>
      <c r="I1169">
        <f>VLOOKUP($A1169,'OASIS-11_26'!$E$2:$R$1556,5,FALSE)</f>
        <v>0</v>
      </c>
      <c r="J1169" t="str">
        <f>VLOOKUP($A1169,'OASIS-11_26'!$E$2:$R$1556,6,FALSE)</f>
        <v>PGAE</v>
      </c>
      <c r="K1169" t="str">
        <f>IF(ISERROR(VLOOKUP($A1169,'2021_NQC_List-11_13'!$A$2:$T$1532,4,FALSE)),"","NQC")</f>
        <v>NQC</v>
      </c>
      <c r="L1169" s="3" t="str">
        <f>IF(ISERROR(VLOOKUP($A1169,'2021_NQC_List-11_13'!$A$2:$T$1532,4,FALSE)),"",VLOOKUP($A1169,'2021_NQC_List-11_13'!$A$2:$T$1532,18,FALSE))</f>
        <v>FC</v>
      </c>
      <c r="M1169">
        <f>IF($K1169="NQC",VLOOKUP($A1169,'2021_NQC_List-11_13'!$A$2:$T$1532,4,FALSE),0)</f>
        <v>76</v>
      </c>
      <c r="N1169">
        <f>IF($K1169="NQC",VLOOKUP($A1169,'2021_NQC_List-11_13'!$A$2:$T$1532,5,FALSE),0)</f>
        <v>76</v>
      </c>
      <c r="O1169">
        <f>IF($K1169="NQC",VLOOKUP($A1169,'2021_NQC_List-11_13'!$A$2:$T$1532,6,FALSE),0)</f>
        <v>76</v>
      </c>
      <c r="P1169">
        <f>IF($K1169="NQC",VLOOKUP($A1169,'2021_NQC_List-11_13'!$A$2:$T$1532,7,FALSE),0)</f>
        <v>76</v>
      </c>
      <c r="Q1169">
        <f>IF($K1169="NQC",VLOOKUP($A1169,'2021_NQC_List-11_13'!$A$2:$T$1532,8,FALSE),0)</f>
        <v>76</v>
      </c>
      <c r="R1169">
        <f>IF($K1169="NQC",VLOOKUP($A1169,'2021_NQC_List-11_13'!$A$2:$T$1532,9,FALSE),0)</f>
        <v>76</v>
      </c>
      <c r="S1169">
        <f>IF($K1169="NQC",VLOOKUP($A1169,'2021_NQC_List-11_13'!$A$2:$T$1532,10,FALSE),0)</f>
        <v>76</v>
      </c>
      <c r="T1169">
        <f>IF($K1169="NQC",VLOOKUP($A1169,'2021_NQC_List-11_13'!$A$2:$T$1532,11,FALSE),0)</f>
        <v>76</v>
      </c>
      <c r="U1169">
        <f>IF($K1169="NQC",VLOOKUP($A1169,'2021_NQC_List-11_13'!$A$2:$T$1532,12,FALSE),0)</f>
        <v>76</v>
      </c>
      <c r="V1169">
        <f>IF($K1169="NQC",VLOOKUP($A1169,'2021_NQC_List-11_13'!$A$2:$T$1532,13,FALSE),0)</f>
        <v>76</v>
      </c>
      <c r="W1169">
        <f>IF($K1169="NQC",VLOOKUP($A1169,'2021_NQC_List-11_13'!$A$2:$T$1532,14,FALSE),0)</f>
        <v>76</v>
      </c>
      <c r="X1169">
        <f>IF($K1169="NQC",VLOOKUP($A1169,'2021_NQC_List-11_13'!$A$2:$T$1532,15,FALSE),0)</f>
        <v>76</v>
      </c>
      <c r="Y1169" t="str">
        <f t="shared" si="37"/>
        <v>Non-Hydro</v>
      </c>
      <c r="AA1169" t="s">
        <v>4341</v>
      </c>
    </row>
    <row r="1170" spans="1:28" x14ac:dyDescent="0.3">
      <c r="A1170" t="str">
        <f>'OASIS-11_26'!E1219</f>
        <v>GOLETA_6_TAJIGS</v>
      </c>
      <c r="B1170" t="str">
        <f>'OASIS-11_26'!G1219</f>
        <v>GOLETA_6_TAJIGS</v>
      </c>
      <c r="C1170" t="str">
        <f>VLOOKUP($A1170,'OASIS-11_26'!$E$2:$R$1556,2,FALSE)</f>
        <v>GEN</v>
      </c>
      <c r="D1170" s="1">
        <f>VLOOKUP($A1170,'OASIS-11_26'!$E$2:$R$1556,11,FALSE)</f>
        <v>36743</v>
      </c>
      <c r="E1170" s="3">
        <f t="shared" si="36"/>
        <v>2000</v>
      </c>
      <c r="F1170" t="str">
        <f>VLOOKUP($A1170,'OASIS-11_26'!$E$2:$R$1556,9,FALSE)</f>
        <v>BIOGAS</v>
      </c>
      <c r="G1170" t="str">
        <f>VLOOKUP($A1170,'OASIS-11_26'!$E$2:$R$1556,8,FALSE)</f>
        <v>RECIPROCATING ENGINE</v>
      </c>
      <c r="H1170">
        <f>VLOOKUP($A1170,'OASIS-11_26'!$E$2:$R$1556,4,FALSE)</f>
        <v>2.84</v>
      </c>
      <c r="I1170">
        <f>VLOOKUP($A1170,'OASIS-11_26'!$E$2:$R$1556,5,FALSE)</f>
        <v>3.1</v>
      </c>
      <c r="J1170" t="str">
        <f>VLOOKUP($A1170,'OASIS-11_26'!$E$2:$R$1556,6,FALSE)</f>
        <v>SCE</v>
      </c>
      <c r="K1170" t="str">
        <f>IF(ISERROR(VLOOKUP($A1170,'2021_NQC_List-11_13'!$A$2:$T$1532,4,FALSE)),"","NQC")</f>
        <v>NQC</v>
      </c>
      <c r="L1170" s="3" t="str">
        <f>IF(ISERROR(VLOOKUP($A1170,'2021_NQC_List-11_13'!$A$2:$T$1532,4,FALSE)),"",VLOOKUP($A1170,'2021_NQC_List-11_13'!$A$2:$T$1532,18,FALSE))</f>
        <v>FC</v>
      </c>
      <c r="M1170">
        <f>IF($K1170="NQC",VLOOKUP($A1170,'2021_NQC_List-11_13'!$A$2:$T$1532,4,FALSE),0)</f>
        <v>2.84</v>
      </c>
      <c r="N1170">
        <f>IF($K1170="NQC",VLOOKUP($A1170,'2021_NQC_List-11_13'!$A$2:$T$1532,5,FALSE),0)</f>
        <v>2.82</v>
      </c>
      <c r="O1170">
        <f>IF($K1170="NQC",VLOOKUP($A1170,'2021_NQC_List-11_13'!$A$2:$T$1532,6,FALSE),0)</f>
        <v>2.5299999999999998</v>
      </c>
      <c r="P1170">
        <f>IF($K1170="NQC",VLOOKUP($A1170,'2021_NQC_List-11_13'!$A$2:$T$1532,7,FALSE),0)</f>
        <v>2.84</v>
      </c>
      <c r="Q1170">
        <f>IF($K1170="NQC",VLOOKUP($A1170,'2021_NQC_List-11_13'!$A$2:$T$1532,8,FALSE),0)</f>
        <v>2.84</v>
      </c>
      <c r="R1170">
        <f>IF($K1170="NQC",VLOOKUP($A1170,'2021_NQC_List-11_13'!$A$2:$T$1532,9,FALSE),0)</f>
        <v>2.84</v>
      </c>
      <c r="S1170">
        <f>IF($K1170="NQC",VLOOKUP($A1170,'2021_NQC_List-11_13'!$A$2:$T$1532,10,FALSE),0)</f>
        <v>2.84</v>
      </c>
      <c r="T1170">
        <f>IF($K1170="NQC",VLOOKUP($A1170,'2021_NQC_List-11_13'!$A$2:$T$1532,11,FALSE),0)</f>
        <v>2.84</v>
      </c>
      <c r="U1170">
        <f>IF($K1170="NQC",VLOOKUP($A1170,'2021_NQC_List-11_13'!$A$2:$T$1532,12,FALSE),0)</f>
        <v>2.84</v>
      </c>
      <c r="V1170">
        <f>IF($K1170="NQC",VLOOKUP($A1170,'2021_NQC_List-11_13'!$A$2:$T$1532,13,FALSE),0)</f>
        <v>2.84</v>
      </c>
      <c r="W1170">
        <f>IF($K1170="NQC",VLOOKUP($A1170,'2021_NQC_List-11_13'!$A$2:$T$1532,14,FALSE),0)</f>
        <v>2.84</v>
      </c>
      <c r="X1170">
        <f>IF($K1170="NQC",VLOOKUP($A1170,'2021_NQC_List-11_13'!$A$2:$T$1532,15,FALSE),0)</f>
        <v>2.84</v>
      </c>
      <c r="Y1170" t="str">
        <f t="shared" si="37"/>
        <v>Non-Hydro</v>
      </c>
      <c r="AA1170" t="s">
        <v>4341</v>
      </c>
    </row>
    <row r="1171" spans="1:28" x14ac:dyDescent="0.3">
      <c r="A1171" s="7" t="str">
        <f>'OASIS-11_26'!E9</f>
        <v>WHITEH_2_MEADDYN1</v>
      </c>
      <c r="B1171" s="7" t="str">
        <f>'OASIS-11_26'!G9</f>
        <v>White Hills A</v>
      </c>
      <c r="C1171" s="7" t="str">
        <f>VLOOKUP($A1171,'OASIS-11_26'!$E$2:$R$1556,2,FALSE)</f>
        <v>TG</v>
      </c>
      <c r="D1171" s="13">
        <f>VLOOKUP($A1171,'OASIS-11_26'!$E$2:$R$1556,11,FALSE)</f>
        <v>0</v>
      </c>
      <c r="E1171" s="14" t="str">
        <f t="shared" si="36"/>
        <v/>
      </c>
      <c r="F1171" s="7" t="str">
        <f>VLOOKUP($A1171,'OASIS-11_26'!$E$2:$R$1556,9,FALSE)</f>
        <v>WIND</v>
      </c>
      <c r="G1171" s="7" t="str">
        <f>VLOOKUP($A1171,'OASIS-11_26'!$E$2:$R$1556,8,FALSE)</f>
        <v>WIND</v>
      </c>
      <c r="H1171" s="7">
        <f>VLOOKUP($A1171,'OASIS-11_26'!$E$2:$R$1556,4,FALSE)</f>
        <v>50</v>
      </c>
      <c r="I1171" s="7">
        <f>VLOOKUP($A1171,'OASIS-11_26'!$E$2:$R$1556,5,FALSE)</f>
        <v>0</v>
      </c>
      <c r="J1171" s="7" t="str">
        <f>VLOOKUP($A1171,'OASIS-11_26'!$E$2:$R$1556,6,FALSE)</f>
        <v>SCE</v>
      </c>
      <c r="K1171" s="7" t="str">
        <f>IF(ISERROR(VLOOKUP($A1171,'2021_NQC_List-11_13'!$A$2:$T$1532,4,FALSE)),"","NQC")</f>
        <v/>
      </c>
      <c r="L1171" s="7"/>
      <c r="M1171" s="7">
        <f>IF($K1171="NQC",VLOOKUP($A1171,'2021_NQC_List-11_13'!$A$2:$T$1532,4,FALSE),0)</f>
        <v>0</v>
      </c>
      <c r="N1171" s="7">
        <f>IF($K1171="NQC",VLOOKUP($A1171,'2021_NQC_List-11_13'!$A$2:$T$1532,5,FALSE),0)</f>
        <v>0</v>
      </c>
      <c r="O1171" s="7">
        <f>IF($K1171="NQC",VLOOKUP($A1171,'2021_NQC_List-11_13'!$A$2:$T$1532,6,FALSE),0)</f>
        <v>0</v>
      </c>
      <c r="P1171" s="7">
        <f>IF($K1171="NQC",VLOOKUP($A1171,'2021_NQC_List-11_13'!$A$2:$T$1532,7,FALSE),0)</f>
        <v>0</v>
      </c>
      <c r="Q1171" s="7">
        <f>IF($K1171="NQC",VLOOKUP($A1171,'2021_NQC_List-11_13'!$A$2:$T$1532,8,FALSE),0)</f>
        <v>0</v>
      </c>
      <c r="R1171" s="7">
        <f>IF($K1171="NQC",VLOOKUP($A1171,'2021_NQC_List-11_13'!$A$2:$T$1532,9,FALSE),0)</f>
        <v>0</v>
      </c>
      <c r="S1171" s="7">
        <f>IF($K1171="NQC",VLOOKUP($A1171,'2021_NQC_List-11_13'!$A$2:$T$1532,10,FALSE),0)</f>
        <v>0</v>
      </c>
      <c r="T1171" s="7">
        <f>IF($K1171="NQC",VLOOKUP($A1171,'2021_NQC_List-11_13'!$A$2:$T$1532,11,FALSE),0)</f>
        <v>0</v>
      </c>
      <c r="U1171" s="7">
        <f>IF($K1171="NQC",VLOOKUP($A1171,'2021_NQC_List-11_13'!$A$2:$T$1532,12,FALSE),0)</f>
        <v>0</v>
      </c>
      <c r="V1171" s="7">
        <f>IF($K1171="NQC",VLOOKUP($A1171,'2021_NQC_List-11_13'!$A$2:$T$1532,13,FALSE),0)</f>
        <v>0</v>
      </c>
      <c r="W1171" s="7">
        <f>IF($K1171="NQC",VLOOKUP($A1171,'2021_NQC_List-11_13'!$A$2:$T$1532,14,FALSE),0)</f>
        <v>0</v>
      </c>
      <c r="X1171" s="7">
        <f>IF($K1171="NQC",VLOOKUP($A1171,'2021_NQC_List-11_13'!$A$2:$T$1532,15,FALSE),0)</f>
        <v>0</v>
      </c>
      <c r="Y1171" s="7" t="str">
        <f t="shared" si="37"/>
        <v>Non-Hydro</v>
      </c>
      <c r="Z1171" s="7"/>
      <c r="AA1171" s="7" t="s">
        <v>4341</v>
      </c>
      <c r="AB1171" s="7"/>
    </row>
    <row r="1172" spans="1:28" x14ac:dyDescent="0.3">
      <c r="A1172" s="7" t="str">
        <f>'OASIS-11_26'!E54</f>
        <v>SPOINT_2_PARKERDYN</v>
      </c>
      <c r="B1172" s="7" t="str">
        <f>'OASIS-11_26'!G54</f>
        <v>Southpoint Energy Center</v>
      </c>
      <c r="C1172" s="7" t="str">
        <f>VLOOKUP($A1172,'OASIS-11_26'!$E$2:$R$1556,2,FALSE)</f>
        <v>TG</v>
      </c>
      <c r="D1172" s="13">
        <f>VLOOKUP($A1172,'OASIS-11_26'!$E$2:$R$1556,11,FALSE)</f>
        <v>43679</v>
      </c>
      <c r="E1172" s="14">
        <f t="shared" si="36"/>
        <v>2019</v>
      </c>
      <c r="F1172" s="7" t="str">
        <f>VLOOKUP($A1172,'OASIS-11_26'!$E$2:$R$1556,9,FALSE)</f>
        <v>NATURAL GAS</v>
      </c>
      <c r="G1172" s="7" t="str">
        <f>VLOOKUP($A1172,'OASIS-11_26'!$E$2:$R$1556,8,FALSE)</f>
        <v>COMBINED CYCLE</v>
      </c>
      <c r="H1172" s="7">
        <f>VLOOKUP($A1172,'OASIS-11_26'!$E$2:$R$1556,4,FALSE)</f>
        <v>200</v>
      </c>
      <c r="I1172" s="7">
        <f>VLOOKUP($A1172,'OASIS-11_26'!$E$2:$R$1556,5,FALSE)</f>
        <v>0</v>
      </c>
      <c r="J1172" s="7" t="str">
        <f>VLOOKUP($A1172,'OASIS-11_26'!$E$2:$R$1556,6,FALSE)</f>
        <v>SCE</v>
      </c>
      <c r="K1172" s="7" t="str">
        <f>IF(ISERROR(VLOOKUP($A1172,'2021_NQC_List-11_13'!$A$2:$T$1532,4,FALSE)),"","NQC")</f>
        <v/>
      </c>
      <c r="L1172" s="7"/>
      <c r="M1172" s="7">
        <f>IF($K1172="NQC",VLOOKUP($A1172,'2021_NQC_List-11_13'!$A$2:$T$1532,4,FALSE),0)</f>
        <v>0</v>
      </c>
      <c r="N1172" s="7">
        <f>IF($K1172="NQC",VLOOKUP($A1172,'2021_NQC_List-11_13'!$A$2:$T$1532,5,FALSE),0)</f>
        <v>0</v>
      </c>
      <c r="O1172" s="7">
        <f>IF($K1172="NQC",VLOOKUP($A1172,'2021_NQC_List-11_13'!$A$2:$T$1532,6,FALSE),0)</f>
        <v>0</v>
      </c>
      <c r="P1172" s="7">
        <f>IF($K1172="NQC",VLOOKUP($A1172,'2021_NQC_List-11_13'!$A$2:$T$1532,7,FALSE),0)</f>
        <v>0</v>
      </c>
      <c r="Q1172" s="7">
        <f>IF($K1172="NQC",VLOOKUP($A1172,'2021_NQC_List-11_13'!$A$2:$T$1532,8,FALSE),0)</f>
        <v>0</v>
      </c>
      <c r="R1172" s="7">
        <f>IF($K1172="NQC",VLOOKUP($A1172,'2021_NQC_List-11_13'!$A$2:$T$1532,9,FALSE),0)</f>
        <v>0</v>
      </c>
      <c r="S1172" s="7">
        <f>IF($K1172="NQC",VLOOKUP($A1172,'2021_NQC_List-11_13'!$A$2:$T$1532,10,FALSE),0)</f>
        <v>0</v>
      </c>
      <c r="T1172" s="7">
        <f>IF($K1172="NQC",VLOOKUP($A1172,'2021_NQC_List-11_13'!$A$2:$T$1532,11,FALSE),0)</f>
        <v>0</v>
      </c>
      <c r="U1172" s="7">
        <f>IF($K1172="NQC",VLOOKUP($A1172,'2021_NQC_List-11_13'!$A$2:$T$1532,12,FALSE),0)</f>
        <v>0</v>
      </c>
      <c r="V1172" s="7">
        <f>IF($K1172="NQC",VLOOKUP($A1172,'2021_NQC_List-11_13'!$A$2:$T$1532,13,FALSE),0)</f>
        <v>0</v>
      </c>
      <c r="W1172" s="7">
        <f>IF($K1172="NQC",VLOOKUP($A1172,'2021_NQC_List-11_13'!$A$2:$T$1532,14,FALSE),0)</f>
        <v>0</v>
      </c>
      <c r="X1172" s="7">
        <f>IF($K1172="NQC",VLOOKUP($A1172,'2021_NQC_List-11_13'!$A$2:$T$1532,15,FALSE),0)</f>
        <v>0</v>
      </c>
      <c r="Y1172" s="7" t="str">
        <f t="shared" si="37"/>
        <v>Non-Hydro</v>
      </c>
      <c r="Z1172" s="7"/>
      <c r="AA1172" s="7" t="s">
        <v>4341</v>
      </c>
      <c r="AB1172" s="7"/>
    </row>
    <row r="1173" spans="1:28" x14ac:dyDescent="0.3">
      <c r="A1173" s="7" t="str">
        <f>'OASIS-11_26'!E62</f>
        <v>ARLVAL_5_SOLAR</v>
      </c>
      <c r="B1173" s="7" t="str">
        <f>'OASIS-11_26'!G62</f>
        <v>Arlington Valley Solar Energy II</v>
      </c>
      <c r="C1173" s="7" t="str">
        <f>VLOOKUP($A1173,'OASIS-11_26'!$E$2:$R$1556,2,FALSE)</f>
        <v>TG</v>
      </c>
      <c r="D1173" s="13">
        <f>VLOOKUP($A1173,'OASIS-11_26'!$E$2:$R$1556,11,FALSE)</f>
        <v>41575</v>
      </c>
      <c r="E1173" s="14">
        <f t="shared" si="36"/>
        <v>2013</v>
      </c>
      <c r="F1173" s="7" t="str">
        <f>VLOOKUP($A1173,'OASIS-11_26'!$E$2:$R$1556,9,FALSE)</f>
        <v>SUN</v>
      </c>
      <c r="G1173" s="7" t="str">
        <f>VLOOKUP($A1173,'OASIS-11_26'!$E$2:$R$1556,8,FALSE)</f>
        <v>PHOTO VOLTAIC</v>
      </c>
      <c r="H1173" s="7">
        <f>VLOOKUP($A1173,'OASIS-11_26'!$E$2:$R$1556,4,FALSE)</f>
        <v>127</v>
      </c>
      <c r="I1173" s="7">
        <f>VLOOKUP($A1173,'OASIS-11_26'!$E$2:$R$1556,5,FALSE)</f>
        <v>127</v>
      </c>
      <c r="J1173" s="7" t="str">
        <f>VLOOKUP($A1173,'OASIS-11_26'!$E$2:$R$1556,6,FALSE)</f>
        <v>SDGE</v>
      </c>
      <c r="K1173" s="7" t="str">
        <f>IF(ISERROR(VLOOKUP($A1173,'2021_NQC_List-11_13'!$A$2:$T$1532,4,FALSE)),"","NQC")</f>
        <v/>
      </c>
      <c r="L1173" s="7"/>
      <c r="M1173" s="7">
        <f>IF($K1173="NQC",VLOOKUP($A1173,'2021_NQC_List-11_13'!$A$2:$T$1532,4,FALSE),0)</f>
        <v>0</v>
      </c>
      <c r="N1173" s="7">
        <f>IF($K1173="NQC",VLOOKUP($A1173,'2021_NQC_List-11_13'!$A$2:$T$1532,5,FALSE),0)</f>
        <v>0</v>
      </c>
      <c r="O1173" s="7">
        <f>IF($K1173="NQC",VLOOKUP($A1173,'2021_NQC_List-11_13'!$A$2:$T$1532,6,FALSE),0)</f>
        <v>0</v>
      </c>
      <c r="P1173" s="7">
        <f>IF($K1173="NQC",VLOOKUP($A1173,'2021_NQC_List-11_13'!$A$2:$T$1532,7,FALSE),0)</f>
        <v>0</v>
      </c>
      <c r="Q1173" s="7">
        <f>IF($K1173="NQC",VLOOKUP($A1173,'2021_NQC_List-11_13'!$A$2:$T$1532,8,FALSE),0)</f>
        <v>0</v>
      </c>
      <c r="R1173" s="7">
        <f>IF($K1173="NQC",VLOOKUP($A1173,'2021_NQC_List-11_13'!$A$2:$T$1532,9,FALSE),0)</f>
        <v>0</v>
      </c>
      <c r="S1173" s="7">
        <f>IF($K1173="NQC",VLOOKUP($A1173,'2021_NQC_List-11_13'!$A$2:$T$1532,10,FALSE),0)</f>
        <v>0</v>
      </c>
      <c r="T1173" s="7">
        <f>IF($K1173="NQC",VLOOKUP($A1173,'2021_NQC_List-11_13'!$A$2:$T$1532,11,FALSE),0)</f>
        <v>0</v>
      </c>
      <c r="U1173" s="7">
        <f>IF($K1173="NQC",VLOOKUP($A1173,'2021_NQC_List-11_13'!$A$2:$T$1532,12,FALSE),0)</f>
        <v>0</v>
      </c>
      <c r="V1173" s="7">
        <f>IF($K1173="NQC",VLOOKUP($A1173,'2021_NQC_List-11_13'!$A$2:$T$1532,13,FALSE),0)</f>
        <v>0</v>
      </c>
      <c r="W1173" s="7">
        <f>IF($K1173="NQC",VLOOKUP($A1173,'2021_NQC_List-11_13'!$A$2:$T$1532,14,FALSE),0)</f>
        <v>0</v>
      </c>
      <c r="X1173" s="7">
        <f>IF($K1173="NQC",VLOOKUP($A1173,'2021_NQC_List-11_13'!$A$2:$T$1532,15,FALSE),0)</f>
        <v>0</v>
      </c>
      <c r="Y1173" s="7" t="str">
        <f t="shared" si="37"/>
        <v>Non-Hydro</v>
      </c>
      <c r="Z1173" s="7"/>
      <c r="AA1173" s="7" t="s">
        <v>4341</v>
      </c>
      <c r="AB1173" s="7"/>
    </row>
    <row r="1174" spans="1:28" x14ac:dyDescent="0.3">
      <c r="A1174" s="7" t="str">
        <f>'OASIS-11_26'!E129</f>
        <v>WSNR_2_CVPDYN</v>
      </c>
      <c r="B1174" s="7" t="str">
        <f>'OASIS-11_26'!G129</f>
        <v>Central Valley 1</v>
      </c>
      <c r="C1174" s="7" t="str">
        <f>VLOOKUP($A1174,'OASIS-11_26'!$E$2:$R$1556,2,FALSE)</f>
        <v>TG</v>
      </c>
      <c r="D1174" s="13">
        <f>VLOOKUP($A1174,'OASIS-11_26'!$E$2:$R$1556,11,FALSE)</f>
        <v>42942</v>
      </c>
      <c r="E1174" s="14">
        <f t="shared" si="36"/>
        <v>2017</v>
      </c>
      <c r="F1174" s="7" t="str">
        <f>VLOOKUP($A1174,'OASIS-11_26'!$E$2:$R$1556,9,FALSE)</f>
        <v>WATER</v>
      </c>
      <c r="G1174" s="7" t="str">
        <f>VLOOKUP($A1174,'OASIS-11_26'!$E$2:$R$1556,8,FALSE)</f>
        <v>HYDRO</v>
      </c>
      <c r="H1174" s="7">
        <f>VLOOKUP($A1174,'OASIS-11_26'!$E$2:$R$1556,4,FALSE)</f>
        <v>10</v>
      </c>
      <c r="I1174" s="7">
        <f>VLOOKUP($A1174,'OASIS-11_26'!$E$2:$R$1556,5,FALSE)</f>
        <v>0</v>
      </c>
      <c r="J1174" s="7" t="str">
        <f>VLOOKUP($A1174,'OASIS-11_26'!$E$2:$R$1556,6,FALSE)</f>
        <v>PGAE</v>
      </c>
      <c r="K1174" s="7" t="str">
        <f>IF(ISERROR(VLOOKUP($A1174,'2021_NQC_List-11_13'!$A$2:$T$1532,4,FALSE)),"","NQC")</f>
        <v/>
      </c>
      <c r="L1174" s="7"/>
      <c r="M1174" s="7">
        <f>IF($K1174="NQC",VLOOKUP($A1174,'2021_NQC_List-11_13'!$A$2:$T$1532,4,FALSE),0)</f>
        <v>0</v>
      </c>
      <c r="N1174" s="7">
        <f>IF($K1174="NQC",VLOOKUP($A1174,'2021_NQC_List-11_13'!$A$2:$T$1532,5,FALSE),0)</f>
        <v>0</v>
      </c>
      <c r="O1174" s="7">
        <f>IF($K1174="NQC",VLOOKUP($A1174,'2021_NQC_List-11_13'!$A$2:$T$1532,6,FALSE),0)</f>
        <v>0</v>
      </c>
      <c r="P1174" s="7">
        <f>IF($K1174="NQC",VLOOKUP($A1174,'2021_NQC_List-11_13'!$A$2:$T$1532,7,FALSE),0)</f>
        <v>0</v>
      </c>
      <c r="Q1174" s="7">
        <f>IF($K1174="NQC",VLOOKUP($A1174,'2021_NQC_List-11_13'!$A$2:$T$1532,8,FALSE),0)</f>
        <v>0</v>
      </c>
      <c r="R1174" s="7">
        <f>IF($K1174="NQC",VLOOKUP($A1174,'2021_NQC_List-11_13'!$A$2:$T$1532,9,FALSE),0)</f>
        <v>0</v>
      </c>
      <c r="S1174" s="7">
        <f>IF($K1174="NQC",VLOOKUP($A1174,'2021_NQC_List-11_13'!$A$2:$T$1532,10,FALSE),0)</f>
        <v>0</v>
      </c>
      <c r="T1174" s="7">
        <f>IF($K1174="NQC",VLOOKUP($A1174,'2021_NQC_List-11_13'!$A$2:$T$1532,11,FALSE),0)</f>
        <v>0</v>
      </c>
      <c r="U1174" s="7">
        <f>IF($K1174="NQC",VLOOKUP($A1174,'2021_NQC_List-11_13'!$A$2:$T$1532,12,FALSE),0)</f>
        <v>0</v>
      </c>
      <c r="V1174" s="7">
        <f>IF($K1174="NQC",VLOOKUP($A1174,'2021_NQC_List-11_13'!$A$2:$T$1532,13,FALSE),0)</f>
        <v>0</v>
      </c>
      <c r="W1174" s="7">
        <f>IF($K1174="NQC",VLOOKUP($A1174,'2021_NQC_List-11_13'!$A$2:$T$1532,14,FALSE),0)</f>
        <v>0</v>
      </c>
      <c r="X1174" s="7">
        <f>IF($K1174="NQC",VLOOKUP($A1174,'2021_NQC_List-11_13'!$A$2:$T$1532,15,FALSE),0)</f>
        <v>0</v>
      </c>
      <c r="Y1174" s="7" t="str">
        <f t="shared" si="37"/>
        <v>Hydro-Small Hydro</v>
      </c>
      <c r="Z1174" s="7"/>
      <c r="AA1174" s="7" t="s">
        <v>4341</v>
      </c>
      <c r="AB1174" s="7"/>
    </row>
    <row r="1175" spans="1:28" x14ac:dyDescent="0.3">
      <c r="A1175" s="7" t="str">
        <f>'OASIS-11_26'!E158</f>
        <v>COLGNS_2_CNSSR1</v>
      </c>
      <c r="B1175" s="7" t="str">
        <f>'OASIS-11_26'!G158</f>
        <v xml:space="preserve">ColGreen North Shore </v>
      </c>
      <c r="C1175" s="7" t="str">
        <f>VLOOKUP($A1175,'OASIS-11_26'!$E$2:$R$1556,2,FALSE)</f>
        <v>TG</v>
      </c>
      <c r="D1175" s="13">
        <f>VLOOKUP($A1175,'OASIS-11_26'!$E$2:$R$1556,11,FALSE)</f>
        <v>43465</v>
      </c>
      <c r="E1175" s="14">
        <f t="shared" si="36"/>
        <v>2018</v>
      </c>
      <c r="F1175" s="7" t="str">
        <f>VLOOKUP($A1175,'OASIS-11_26'!$E$2:$R$1556,9,FALSE)</f>
        <v>SUN</v>
      </c>
      <c r="G1175" s="7" t="str">
        <f>VLOOKUP($A1175,'OASIS-11_26'!$E$2:$R$1556,8,FALSE)</f>
        <v>PHOTO VOLTAIC</v>
      </c>
      <c r="H1175" s="7">
        <f>VLOOKUP($A1175,'OASIS-11_26'!$E$2:$R$1556,4,FALSE)</f>
        <v>74.8</v>
      </c>
      <c r="I1175" s="7">
        <f>VLOOKUP($A1175,'OASIS-11_26'!$E$2:$R$1556,5,FALSE)</f>
        <v>74.8</v>
      </c>
      <c r="J1175" s="7" t="str">
        <f>VLOOKUP($A1175,'OASIS-11_26'!$E$2:$R$1556,6,FALSE)</f>
        <v>SCE</v>
      </c>
      <c r="K1175" s="7" t="str">
        <f>IF(ISERROR(VLOOKUP($A1175,'2021_NQC_List-11_13'!$A$2:$T$1532,4,FALSE)),"","NQC")</f>
        <v/>
      </c>
      <c r="L1175" s="7"/>
      <c r="M1175" s="7">
        <f>IF($K1175="NQC",VLOOKUP($A1175,'2021_NQC_List-11_13'!$A$2:$T$1532,4,FALSE),0)</f>
        <v>0</v>
      </c>
      <c r="N1175" s="7">
        <f>IF($K1175="NQC",VLOOKUP($A1175,'2021_NQC_List-11_13'!$A$2:$T$1532,5,FALSE),0)</f>
        <v>0</v>
      </c>
      <c r="O1175" s="7">
        <f>IF($K1175="NQC",VLOOKUP($A1175,'2021_NQC_List-11_13'!$A$2:$T$1532,6,FALSE),0)</f>
        <v>0</v>
      </c>
      <c r="P1175" s="7">
        <f>IF($K1175="NQC",VLOOKUP($A1175,'2021_NQC_List-11_13'!$A$2:$T$1532,7,FALSE),0)</f>
        <v>0</v>
      </c>
      <c r="Q1175" s="7">
        <f>IF($K1175="NQC",VLOOKUP($A1175,'2021_NQC_List-11_13'!$A$2:$T$1532,8,FALSE),0)</f>
        <v>0</v>
      </c>
      <c r="R1175" s="7">
        <f>IF($K1175="NQC",VLOOKUP($A1175,'2021_NQC_List-11_13'!$A$2:$T$1532,9,FALSE),0)</f>
        <v>0</v>
      </c>
      <c r="S1175" s="7">
        <f>IF($K1175="NQC",VLOOKUP($A1175,'2021_NQC_List-11_13'!$A$2:$T$1532,10,FALSE),0)</f>
        <v>0</v>
      </c>
      <c r="T1175" s="7">
        <f>IF($K1175="NQC",VLOOKUP($A1175,'2021_NQC_List-11_13'!$A$2:$T$1532,11,FALSE),0)</f>
        <v>0</v>
      </c>
      <c r="U1175" s="7">
        <f>IF($K1175="NQC",VLOOKUP($A1175,'2021_NQC_List-11_13'!$A$2:$T$1532,12,FALSE),0)</f>
        <v>0</v>
      </c>
      <c r="V1175" s="7">
        <f>IF($K1175="NQC",VLOOKUP($A1175,'2021_NQC_List-11_13'!$A$2:$T$1532,13,FALSE),0)</f>
        <v>0</v>
      </c>
      <c r="W1175" s="7">
        <f>IF($K1175="NQC",VLOOKUP($A1175,'2021_NQC_List-11_13'!$A$2:$T$1532,14,FALSE),0)</f>
        <v>0</v>
      </c>
      <c r="X1175" s="7">
        <f>IF($K1175="NQC",VLOOKUP($A1175,'2021_NQC_List-11_13'!$A$2:$T$1532,15,FALSE),0)</f>
        <v>0</v>
      </c>
      <c r="Y1175" s="7" t="str">
        <f t="shared" si="37"/>
        <v>Non-Hydro</v>
      </c>
      <c r="Z1175" s="7"/>
      <c r="AA1175" s="7" t="s">
        <v>4341</v>
      </c>
      <c r="AB1175" s="7"/>
    </row>
    <row r="1176" spans="1:28" x14ac:dyDescent="0.3">
      <c r="A1176" s="7" t="str">
        <f>'OASIS-11_26'!E171</f>
        <v>MALIN_5_IBERDR</v>
      </c>
      <c r="B1176" s="7" t="str">
        <f>'OASIS-11_26'!G171</f>
        <v>Iberdrola Centroid Sytem Resource</v>
      </c>
      <c r="C1176" s="7" t="str">
        <f>VLOOKUP($A1176,'OASIS-11_26'!$E$2:$R$1556,2,FALSE)</f>
        <v>TG</v>
      </c>
      <c r="D1176" s="13">
        <f>VLOOKUP($A1176,'OASIS-11_26'!$E$2:$R$1556,11,FALSE)</f>
        <v>0</v>
      </c>
      <c r="E1176" s="14" t="str">
        <f t="shared" si="36"/>
        <v/>
      </c>
      <c r="F1176" s="7" t="str">
        <f>VLOOKUP($A1176,'OASIS-11_26'!$E$2:$R$1556,9,FALSE)</f>
        <v>WIND</v>
      </c>
      <c r="G1176" s="7" t="str">
        <f>VLOOKUP($A1176,'OASIS-11_26'!$E$2:$R$1556,8,FALSE)</f>
        <v>WIND</v>
      </c>
      <c r="H1176" s="7">
        <f>VLOOKUP($A1176,'OASIS-11_26'!$E$2:$R$1556,4,FALSE)</f>
        <v>100</v>
      </c>
      <c r="I1176" s="7">
        <f>VLOOKUP($A1176,'OASIS-11_26'!$E$2:$R$1556,5,FALSE)</f>
        <v>0</v>
      </c>
      <c r="J1176" s="7" t="str">
        <f>VLOOKUP($A1176,'OASIS-11_26'!$E$2:$R$1556,6,FALSE)</f>
        <v>PGAE</v>
      </c>
      <c r="K1176" s="7" t="str">
        <f>IF(ISERROR(VLOOKUP($A1176,'2021_NQC_List-11_13'!$A$2:$T$1532,4,FALSE)),"","NQC")</f>
        <v/>
      </c>
      <c r="L1176" s="7"/>
      <c r="M1176" s="7">
        <f>IF($K1176="NQC",VLOOKUP($A1176,'2021_NQC_List-11_13'!$A$2:$T$1532,4,FALSE),0)</f>
        <v>0</v>
      </c>
      <c r="N1176" s="7">
        <f>IF($K1176="NQC",VLOOKUP($A1176,'2021_NQC_List-11_13'!$A$2:$T$1532,5,FALSE),0)</f>
        <v>0</v>
      </c>
      <c r="O1176" s="7">
        <f>IF($K1176="NQC",VLOOKUP($A1176,'2021_NQC_List-11_13'!$A$2:$T$1532,6,FALSE),0)</f>
        <v>0</v>
      </c>
      <c r="P1176" s="7">
        <f>IF($K1176="NQC",VLOOKUP($A1176,'2021_NQC_List-11_13'!$A$2:$T$1532,7,FALSE),0)</f>
        <v>0</v>
      </c>
      <c r="Q1176" s="7">
        <f>IF($K1176="NQC",VLOOKUP($A1176,'2021_NQC_List-11_13'!$A$2:$T$1532,8,FALSE),0)</f>
        <v>0</v>
      </c>
      <c r="R1176" s="7">
        <f>IF($K1176="NQC",VLOOKUP($A1176,'2021_NQC_List-11_13'!$A$2:$T$1532,9,FALSE),0)</f>
        <v>0</v>
      </c>
      <c r="S1176" s="7">
        <f>IF($K1176="NQC",VLOOKUP($A1176,'2021_NQC_List-11_13'!$A$2:$T$1532,10,FALSE),0)</f>
        <v>0</v>
      </c>
      <c r="T1176" s="7">
        <f>IF($K1176="NQC",VLOOKUP($A1176,'2021_NQC_List-11_13'!$A$2:$T$1532,11,FALSE),0)</f>
        <v>0</v>
      </c>
      <c r="U1176" s="7">
        <f>IF($K1176="NQC",VLOOKUP($A1176,'2021_NQC_List-11_13'!$A$2:$T$1532,12,FALSE),0)</f>
        <v>0</v>
      </c>
      <c r="V1176" s="7">
        <f>IF($K1176="NQC",VLOOKUP($A1176,'2021_NQC_List-11_13'!$A$2:$T$1532,13,FALSE),0)</f>
        <v>0</v>
      </c>
      <c r="W1176" s="7">
        <f>IF($K1176="NQC",VLOOKUP($A1176,'2021_NQC_List-11_13'!$A$2:$T$1532,14,FALSE),0)</f>
        <v>0</v>
      </c>
      <c r="X1176" s="7">
        <f>IF($K1176="NQC",VLOOKUP($A1176,'2021_NQC_List-11_13'!$A$2:$T$1532,15,FALSE),0)</f>
        <v>0</v>
      </c>
      <c r="Y1176" s="7" t="str">
        <f t="shared" si="37"/>
        <v>Non-Hydro</v>
      </c>
      <c r="Z1176" s="7"/>
      <c r="AA1176" s="7" t="s">
        <v>4341</v>
      </c>
      <c r="AB1176" s="7"/>
    </row>
    <row r="1177" spans="1:28" x14ac:dyDescent="0.3">
      <c r="A1177" s="7" t="str">
        <f>'OASIS-11_26'!E172</f>
        <v>BEKWJS_5_BV1SCEDYN</v>
      </c>
      <c r="B1177" s="7" t="str">
        <f>'OASIS-11_26'!G172</f>
        <v>Broadview 1</v>
      </c>
      <c r="C1177" s="7" t="str">
        <f>VLOOKUP($A1177,'OASIS-11_26'!$E$2:$R$1556,2,FALSE)</f>
        <v>TG</v>
      </c>
      <c r="D1177" s="13">
        <f>VLOOKUP($A1177,'OASIS-11_26'!$E$2:$R$1556,11,FALSE)</f>
        <v>42762</v>
      </c>
      <c r="E1177" s="14">
        <f t="shared" si="36"/>
        <v>2017</v>
      </c>
      <c r="F1177" s="7" t="str">
        <f>VLOOKUP($A1177,'OASIS-11_26'!$E$2:$R$1556,9,FALSE)</f>
        <v>WIND</v>
      </c>
      <c r="G1177" s="7" t="str">
        <f>VLOOKUP($A1177,'OASIS-11_26'!$E$2:$R$1556,8,FALSE)</f>
        <v>WIND</v>
      </c>
      <c r="H1177" s="7">
        <f>VLOOKUP($A1177,'OASIS-11_26'!$E$2:$R$1556,4,FALSE)</f>
        <v>130</v>
      </c>
      <c r="I1177" s="7">
        <f>VLOOKUP($A1177,'OASIS-11_26'!$E$2:$R$1556,5,FALSE)</f>
        <v>0</v>
      </c>
      <c r="J1177" s="7" t="str">
        <f>VLOOKUP($A1177,'OASIS-11_26'!$E$2:$R$1556,6,FALSE)</f>
        <v>SCE</v>
      </c>
      <c r="K1177" s="7" t="str">
        <f>IF(ISERROR(VLOOKUP($A1177,'2021_NQC_List-11_13'!$A$2:$T$1532,4,FALSE)),"","NQC")</f>
        <v/>
      </c>
      <c r="L1177" s="7"/>
      <c r="M1177" s="7">
        <f>IF($K1177="NQC",VLOOKUP($A1177,'2021_NQC_List-11_13'!$A$2:$T$1532,4,FALSE),0)</f>
        <v>0</v>
      </c>
      <c r="N1177" s="7">
        <f>IF($K1177="NQC",VLOOKUP($A1177,'2021_NQC_List-11_13'!$A$2:$T$1532,5,FALSE),0)</f>
        <v>0</v>
      </c>
      <c r="O1177" s="7">
        <f>IF($K1177="NQC",VLOOKUP($A1177,'2021_NQC_List-11_13'!$A$2:$T$1532,6,FALSE),0)</f>
        <v>0</v>
      </c>
      <c r="P1177" s="7">
        <f>IF($K1177="NQC",VLOOKUP($A1177,'2021_NQC_List-11_13'!$A$2:$T$1532,7,FALSE),0)</f>
        <v>0</v>
      </c>
      <c r="Q1177" s="7">
        <f>IF($K1177="NQC",VLOOKUP($A1177,'2021_NQC_List-11_13'!$A$2:$T$1532,8,FALSE),0)</f>
        <v>0</v>
      </c>
      <c r="R1177" s="7">
        <f>IF($K1177="NQC",VLOOKUP($A1177,'2021_NQC_List-11_13'!$A$2:$T$1532,9,FALSE),0)</f>
        <v>0</v>
      </c>
      <c r="S1177" s="7">
        <f>IF($K1177="NQC",VLOOKUP($A1177,'2021_NQC_List-11_13'!$A$2:$T$1532,10,FALSE),0)</f>
        <v>0</v>
      </c>
      <c r="T1177" s="7">
        <f>IF($K1177="NQC",VLOOKUP($A1177,'2021_NQC_List-11_13'!$A$2:$T$1532,11,FALSE),0)</f>
        <v>0</v>
      </c>
      <c r="U1177" s="7">
        <f>IF($K1177="NQC",VLOOKUP($A1177,'2021_NQC_List-11_13'!$A$2:$T$1532,12,FALSE),0)</f>
        <v>0</v>
      </c>
      <c r="V1177" s="7">
        <f>IF($K1177="NQC",VLOOKUP($A1177,'2021_NQC_List-11_13'!$A$2:$T$1532,13,FALSE),0)</f>
        <v>0</v>
      </c>
      <c r="W1177" s="7">
        <f>IF($K1177="NQC",VLOOKUP($A1177,'2021_NQC_List-11_13'!$A$2:$T$1532,14,FALSE),0)</f>
        <v>0</v>
      </c>
      <c r="X1177" s="7">
        <f>IF($K1177="NQC",VLOOKUP($A1177,'2021_NQC_List-11_13'!$A$2:$T$1532,15,FALSE),0)</f>
        <v>0</v>
      </c>
      <c r="Y1177" s="7" t="str">
        <f t="shared" si="37"/>
        <v>Non-Hydro</v>
      </c>
      <c r="Z1177" s="7"/>
      <c r="AA1177" s="7" t="s">
        <v>4341</v>
      </c>
      <c r="AB1177" s="7"/>
    </row>
    <row r="1178" spans="1:28" x14ac:dyDescent="0.3">
      <c r="A1178" s="7" t="str">
        <f>'OASIS-11_26'!E187</f>
        <v>SUTTER_2_CISO</v>
      </c>
      <c r="B1178" s="7" t="str">
        <f>'OASIS-11_26'!G187</f>
        <v>Sutter Power Plant Pseudo-CISO</v>
      </c>
      <c r="C1178" s="7" t="str">
        <f>VLOOKUP($A1178,'OASIS-11_26'!$E$2:$R$1556,2,FALSE)</f>
        <v>TG</v>
      </c>
      <c r="D1178" s="13">
        <f>VLOOKUP($A1178,'OASIS-11_26'!$E$2:$R$1556,11,FALSE)</f>
        <v>44022</v>
      </c>
      <c r="E1178" s="14">
        <f t="shared" si="36"/>
        <v>2020</v>
      </c>
      <c r="F1178" s="7" t="str">
        <f>VLOOKUP($A1178,'OASIS-11_26'!$E$2:$R$1556,9,FALSE)</f>
        <v>NATURAL GAS</v>
      </c>
      <c r="G1178" s="7" t="str">
        <f>VLOOKUP($A1178,'OASIS-11_26'!$E$2:$R$1556,8,FALSE)</f>
        <v>COMBINED CYCLE</v>
      </c>
      <c r="H1178" s="7">
        <f>VLOOKUP($A1178,'OASIS-11_26'!$E$2:$R$1556,4,FALSE)</f>
        <v>275</v>
      </c>
      <c r="I1178" s="7">
        <f>VLOOKUP($A1178,'OASIS-11_26'!$E$2:$R$1556,5,FALSE)</f>
        <v>280</v>
      </c>
      <c r="J1178" s="7" t="str">
        <f>VLOOKUP($A1178,'OASIS-11_26'!$E$2:$R$1556,6,FALSE)</f>
        <v>PGAE</v>
      </c>
      <c r="K1178" s="7" t="str">
        <f>IF(ISERROR(VLOOKUP($A1178,'2021_NQC_List-11_13'!$A$2:$T$1532,4,FALSE)),"","NQC")</f>
        <v/>
      </c>
      <c r="L1178" s="7"/>
      <c r="M1178" s="7">
        <f>IF($K1178="NQC",VLOOKUP($A1178,'2021_NQC_List-11_13'!$A$2:$T$1532,4,FALSE),0)</f>
        <v>0</v>
      </c>
      <c r="N1178" s="7">
        <f>IF($K1178="NQC",VLOOKUP($A1178,'2021_NQC_List-11_13'!$A$2:$T$1532,5,FALSE),0)</f>
        <v>0</v>
      </c>
      <c r="O1178" s="7">
        <f>IF($K1178="NQC",VLOOKUP($A1178,'2021_NQC_List-11_13'!$A$2:$T$1532,6,FALSE),0)</f>
        <v>0</v>
      </c>
      <c r="P1178" s="7">
        <f>IF($K1178="NQC",VLOOKUP($A1178,'2021_NQC_List-11_13'!$A$2:$T$1532,7,FALSE),0)</f>
        <v>0</v>
      </c>
      <c r="Q1178" s="7">
        <f>IF($K1178="NQC",VLOOKUP($A1178,'2021_NQC_List-11_13'!$A$2:$T$1532,8,FALSE),0)</f>
        <v>0</v>
      </c>
      <c r="R1178" s="7">
        <f>IF($K1178="NQC",VLOOKUP($A1178,'2021_NQC_List-11_13'!$A$2:$T$1532,9,FALSE),0)</f>
        <v>0</v>
      </c>
      <c r="S1178" s="7">
        <f>IF($K1178="NQC",VLOOKUP($A1178,'2021_NQC_List-11_13'!$A$2:$T$1532,10,FALSE),0)</f>
        <v>0</v>
      </c>
      <c r="T1178" s="7">
        <f>IF($K1178="NQC",VLOOKUP($A1178,'2021_NQC_List-11_13'!$A$2:$T$1532,11,FALSE),0)</f>
        <v>0</v>
      </c>
      <c r="U1178" s="7">
        <f>IF($K1178="NQC",VLOOKUP($A1178,'2021_NQC_List-11_13'!$A$2:$T$1532,12,FALSE),0)</f>
        <v>0</v>
      </c>
      <c r="V1178" s="7">
        <f>IF($K1178="NQC",VLOOKUP($A1178,'2021_NQC_List-11_13'!$A$2:$T$1532,13,FALSE),0)</f>
        <v>0</v>
      </c>
      <c r="W1178" s="7">
        <f>IF($K1178="NQC",VLOOKUP($A1178,'2021_NQC_List-11_13'!$A$2:$T$1532,14,FALSE),0)</f>
        <v>0</v>
      </c>
      <c r="X1178" s="7">
        <f>IF($K1178="NQC",VLOOKUP($A1178,'2021_NQC_List-11_13'!$A$2:$T$1532,15,FALSE),0)</f>
        <v>0</v>
      </c>
      <c r="Y1178" s="7" t="str">
        <f t="shared" si="37"/>
        <v>Non-Hydro</v>
      </c>
      <c r="Z1178" s="7"/>
      <c r="AA1178" s="7" t="s">
        <v>4341</v>
      </c>
      <c r="AB1178" s="7"/>
    </row>
    <row r="1179" spans="1:28" x14ac:dyDescent="0.3">
      <c r="A1179" s="7" t="str">
        <f>'OASIS-11_26'!E230</f>
        <v>TITANS_2_TTSSR1</v>
      </c>
      <c r="B1179" s="7" t="str">
        <f>'OASIS-11_26'!G230</f>
        <v>Titan Solar 1 Pseudo</v>
      </c>
      <c r="C1179" s="7" t="str">
        <f>VLOOKUP($A1179,'OASIS-11_26'!$E$2:$R$1556,2,FALSE)</f>
        <v>TG</v>
      </c>
      <c r="D1179" s="13">
        <f>VLOOKUP($A1179,'OASIS-11_26'!$E$2:$R$1556,11,FALSE)</f>
        <v>0</v>
      </c>
      <c r="E1179" s="14" t="str">
        <f t="shared" si="36"/>
        <v/>
      </c>
      <c r="F1179" s="7" t="str">
        <f>VLOOKUP($A1179,'OASIS-11_26'!$E$2:$R$1556,9,FALSE)</f>
        <v>SUN</v>
      </c>
      <c r="G1179" s="7" t="str">
        <f>VLOOKUP($A1179,'OASIS-11_26'!$E$2:$R$1556,8,FALSE)</f>
        <v>PHOTO VOLTAIC</v>
      </c>
      <c r="H1179" s="7">
        <f>VLOOKUP($A1179,'OASIS-11_26'!$E$2:$R$1556,4,FALSE)</f>
        <v>70</v>
      </c>
      <c r="I1179" s="7">
        <f>VLOOKUP($A1179,'OASIS-11_26'!$E$2:$R$1556,5,FALSE)</f>
        <v>70</v>
      </c>
      <c r="J1179" s="7" t="str">
        <f>VLOOKUP($A1179,'OASIS-11_26'!$E$2:$R$1556,6,FALSE)</f>
        <v>SDGE</v>
      </c>
      <c r="K1179" s="7" t="str">
        <f>IF(ISERROR(VLOOKUP($A1179,'2021_NQC_List-11_13'!$A$2:$T$1532,4,FALSE)),"","NQC")</f>
        <v/>
      </c>
      <c r="L1179" s="7"/>
      <c r="M1179" s="7">
        <f>IF($K1179="NQC",VLOOKUP($A1179,'2021_NQC_List-11_13'!$A$2:$T$1532,4,FALSE),0)</f>
        <v>0</v>
      </c>
      <c r="N1179" s="7">
        <f>IF($K1179="NQC",VLOOKUP($A1179,'2021_NQC_List-11_13'!$A$2:$T$1532,5,FALSE),0)</f>
        <v>0</v>
      </c>
      <c r="O1179" s="7">
        <f>IF($K1179="NQC",VLOOKUP($A1179,'2021_NQC_List-11_13'!$A$2:$T$1532,6,FALSE),0)</f>
        <v>0</v>
      </c>
      <c r="P1179" s="7">
        <f>IF($K1179="NQC",VLOOKUP($A1179,'2021_NQC_List-11_13'!$A$2:$T$1532,7,FALSE),0)</f>
        <v>0</v>
      </c>
      <c r="Q1179" s="7">
        <f>IF($K1179="NQC",VLOOKUP($A1179,'2021_NQC_List-11_13'!$A$2:$T$1532,8,FALSE),0)</f>
        <v>0</v>
      </c>
      <c r="R1179" s="7">
        <f>IF($K1179="NQC",VLOOKUP($A1179,'2021_NQC_List-11_13'!$A$2:$T$1532,9,FALSE),0)</f>
        <v>0</v>
      </c>
      <c r="S1179" s="7">
        <f>IF($K1179="NQC",VLOOKUP($A1179,'2021_NQC_List-11_13'!$A$2:$T$1532,10,FALSE),0)</f>
        <v>0</v>
      </c>
      <c r="T1179" s="7">
        <f>IF($K1179="NQC",VLOOKUP($A1179,'2021_NQC_List-11_13'!$A$2:$T$1532,11,FALSE),0)</f>
        <v>0</v>
      </c>
      <c r="U1179" s="7">
        <f>IF($K1179="NQC",VLOOKUP($A1179,'2021_NQC_List-11_13'!$A$2:$T$1532,12,FALSE),0)</f>
        <v>0</v>
      </c>
      <c r="V1179" s="7">
        <f>IF($K1179="NQC",VLOOKUP($A1179,'2021_NQC_List-11_13'!$A$2:$T$1532,13,FALSE),0)</f>
        <v>0</v>
      </c>
      <c r="W1179" s="7">
        <f>IF($K1179="NQC",VLOOKUP($A1179,'2021_NQC_List-11_13'!$A$2:$T$1532,14,FALSE),0)</f>
        <v>0</v>
      </c>
      <c r="X1179" s="7">
        <f>IF($K1179="NQC",VLOOKUP($A1179,'2021_NQC_List-11_13'!$A$2:$T$1532,15,FALSE),0)</f>
        <v>0</v>
      </c>
      <c r="Y1179" s="7" t="str">
        <f t="shared" si="37"/>
        <v>Non-Hydro</v>
      </c>
      <c r="Z1179" s="7"/>
      <c r="AA1179" s="7" t="s">
        <v>4341</v>
      </c>
      <c r="AB1179" s="7"/>
    </row>
    <row r="1180" spans="1:28" x14ac:dyDescent="0.3">
      <c r="A1180" s="7" t="str">
        <f>'OASIS-11_26'!E273</f>
        <v>MSQUIT_5_SERDYN</v>
      </c>
      <c r="B1180" s="7" t="str">
        <f>'OASIS-11_26'!G273</f>
        <v>MSQUIT_5_SERDYN</v>
      </c>
      <c r="C1180" s="7" t="str">
        <f>VLOOKUP($A1180,'OASIS-11_26'!$E$2:$R$1556,2,FALSE)</f>
        <v>TG</v>
      </c>
      <c r="D1180" s="13">
        <f>VLOOKUP($A1180,'OASIS-11_26'!$E$2:$R$1556,11,FALSE)</f>
        <v>0</v>
      </c>
      <c r="E1180" s="14" t="str">
        <f t="shared" si="36"/>
        <v/>
      </c>
      <c r="F1180" s="7" t="str">
        <f>VLOOKUP($A1180,'OASIS-11_26'!$E$2:$R$1556,9,FALSE)</f>
        <v>NATURAL GAS</v>
      </c>
      <c r="G1180" s="7" t="str">
        <f>VLOOKUP($A1180,'OASIS-11_26'!$E$2:$R$1556,8,FALSE)</f>
        <v>COMBINED CYCLE</v>
      </c>
      <c r="H1180" s="7">
        <f>VLOOKUP($A1180,'OASIS-11_26'!$E$2:$R$1556,4,FALSE)</f>
        <v>625</v>
      </c>
      <c r="I1180" s="7">
        <f>VLOOKUP($A1180,'OASIS-11_26'!$E$2:$R$1556,5,FALSE)</f>
        <v>0</v>
      </c>
      <c r="J1180" s="7" t="str">
        <f>VLOOKUP($A1180,'OASIS-11_26'!$E$2:$R$1556,6,FALSE)</f>
        <v>SCE</v>
      </c>
      <c r="K1180" s="7" t="str">
        <f>IF(ISERROR(VLOOKUP($A1180,'2021_NQC_List-11_13'!$A$2:$T$1532,4,FALSE)),"","NQC")</f>
        <v/>
      </c>
      <c r="L1180" s="7"/>
      <c r="M1180" s="7">
        <f>IF($K1180="NQC",VLOOKUP($A1180,'2021_NQC_List-11_13'!$A$2:$T$1532,4,FALSE),0)</f>
        <v>0</v>
      </c>
      <c r="N1180" s="7">
        <f>IF($K1180="NQC",VLOOKUP($A1180,'2021_NQC_List-11_13'!$A$2:$T$1532,5,FALSE),0)</f>
        <v>0</v>
      </c>
      <c r="O1180" s="7">
        <f>IF($K1180="NQC",VLOOKUP($A1180,'2021_NQC_List-11_13'!$A$2:$T$1532,6,FALSE),0)</f>
        <v>0</v>
      </c>
      <c r="P1180" s="7">
        <f>IF($K1180="NQC",VLOOKUP($A1180,'2021_NQC_List-11_13'!$A$2:$T$1532,7,FALSE),0)</f>
        <v>0</v>
      </c>
      <c r="Q1180" s="7">
        <f>IF($K1180="NQC",VLOOKUP($A1180,'2021_NQC_List-11_13'!$A$2:$T$1532,8,FALSE),0)</f>
        <v>0</v>
      </c>
      <c r="R1180" s="7">
        <f>IF($K1180="NQC",VLOOKUP($A1180,'2021_NQC_List-11_13'!$A$2:$T$1532,9,FALSE),0)</f>
        <v>0</v>
      </c>
      <c r="S1180" s="7">
        <f>IF($K1180="NQC",VLOOKUP($A1180,'2021_NQC_List-11_13'!$A$2:$T$1532,10,FALSE),0)</f>
        <v>0</v>
      </c>
      <c r="T1180" s="7">
        <f>IF($K1180="NQC",VLOOKUP($A1180,'2021_NQC_List-11_13'!$A$2:$T$1532,11,FALSE),0)</f>
        <v>0</v>
      </c>
      <c r="U1180" s="7">
        <f>IF($K1180="NQC",VLOOKUP($A1180,'2021_NQC_List-11_13'!$A$2:$T$1532,12,FALSE),0)</f>
        <v>0</v>
      </c>
      <c r="V1180" s="7">
        <f>IF($K1180="NQC",VLOOKUP($A1180,'2021_NQC_List-11_13'!$A$2:$T$1532,13,FALSE),0)</f>
        <v>0</v>
      </c>
      <c r="W1180" s="7">
        <f>IF($K1180="NQC",VLOOKUP($A1180,'2021_NQC_List-11_13'!$A$2:$T$1532,14,FALSE),0)</f>
        <v>0</v>
      </c>
      <c r="X1180" s="7">
        <f>IF($K1180="NQC",VLOOKUP($A1180,'2021_NQC_List-11_13'!$A$2:$T$1532,15,FALSE),0)</f>
        <v>0</v>
      </c>
      <c r="Y1180" s="7" t="str">
        <f t="shared" si="37"/>
        <v>Non-Hydro</v>
      </c>
      <c r="Z1180" s="7"/>
      <c r="AA1180" s="7" t="s">
        <v>4341</v>
      </c>
      <c r="AB1180" s="7"/>
    </row>
    <row r="1181" spans="1:28" x14ac:dyDescent="0.3">
      <c r="A1181" s="7" t="str">
        <f>'OASIS-11_26'!E377</f>
        <v>MAGNLA_6_ANAHEIM</v>
      </c>
      <c r="B1181" s="7" t="str">
        <f>'OASIS-11_26'!G377</f>
        <v>Magnolia Power Plant Anaheim</v>
      </c>
      <c r="C1181" s="7" t="str">
        <f>VLOOKUP($A1181,'OASIS-11_26'!$E$2:$R$1556,2,FALSE)</f>
        <v>TG</v>
      </c>
      <c r="D1181" s="13">
        <f>VLOOKUP($A1181,'OASIS-11_26'!$E$2:$R$1556,11,FALSE)</f>
        <v>43845</v>
      </c>
      <c r="E1181" s="14">
        <f t="shared" si="36"/>
        <v>2020</v>
      </c>
      <c r="F1181" s="7" t="str">
        <f>VLOOKUP($A1181,'OASIS-11_26'!$E$2:$R$1556,9,FALSE)</f>
        <v>NATURAL GAS</v>
      </c>
      <c r="G1181" s="7" t="str">
        <f>VLOOKUP($A1181,'OASIS-11_26'!$E$2:$R$1556,8,FALSE)</f>
        <v>COMBINED CYCLE</v>
      </c>
      <c r="H1181" s="7">
        <f>VLOOKUP($A1181,'OASIS-11_26'!$E$2:$R$1556,4,FALSE)</f>
        <v>109</v>
      </c>
      <c r="I1181" s="7">
        <f>VLOOKUP($A1181,'OASIS-11_26'!$E$2:$R$1556,5,FALSE)</f>
        <v>0</v>
      </c>
      <c r="J1181" s="7" t="str">
        <f>VLOOKUP($A1181,'OASIS-11_26'!$E$2:$R$1556,6,FALSE)</f>
        <v>SCE</v>
      </c>
      <c r="K1181" s="7" t="str">
        <f>IF(ISERROR(VLOOKUP($A1181,'2021_NQC_List-11_13'!$A$2:$T$1532,4,FALSE)),"","NQC")</f>
        <v/>
      </c>
      <c r="L1181" s="7"/>
      <c r="M1181" s="7">
        <f>IF($K1181="NQC",VLOOKUP($A1181,'2021_NQC_List-11_13'!$A$2:$T$1532,4,FALSE),0)</f>
        <v>0</v>
      </c>
      <c r="N1181" s="7">
        <f>IF($K1181="NQC",VLOOKUP($A1181,'2021_NQC_List-11_13'!$A$2:$T$1532,5,FALSE),0)</f>
        <v>0</v>
      </c>
      <c r="O1181" s="7">
        <f>IF($K1181="NQC",VLOOKUP($A1181,'2021_NQC_List-11_13'!$A$2:$T$1532,6,FALSE),0)</f>
        <v>0</v>
      </c>
      <c r="P1181" s="7">
        <f>IF($K1181="NQC",VLOOKUP($A1181,'2021_NQC_List-11_13'!$A$2:$T$1532,7,FALSE),0)</f>
        <v>0</v>
      </c>
      <c r="Q1181" s="7">
        <f>IF($K1181="NQC",VLOOKUP($A1181,'2021_NQC_List-11_13'!$A$2:$T$1532,8,FALSE),0)</f>
        <v>0</v>
      </c>
      <c r="R1181" s="7">
        <f>IF($K1181="NQC",VLOOKUP($A1181,'2021_NQC_List-11_13'!$A$2:$T$1532,9,FALSE),0)</f>
        <v>0</v>
      </c>
      <c r="S1181" s="7">
        <f>IF($K1181="NQC",VLOOKUP($A1181,'2021_NQC_List-11_13'!$A$2:$T$1532,10,FALSE),0)</f>
        <v>0</v>
      </c>
      <c r="T1181" s="7">
        <f>IF($K1181="NQC",VLOOKUP($A1181,'2021_NQC_List-11_13'!$A$2:$T$1532,11,FALSE),0)</f>
        <v>0</v>
      </c>
      <c r="U1181" s="7">
        <f>IF($K1181="NQC",VLOOKUP($A1181,'2021_NQC_List-11_13'!$A$2:$T$1532,12,FALSE),0)</f>
        <v>0</v>
      </c>
      <c r="V1181" s="7">
        <f>IF($K1181="NQC",VLOOKUP($A1181,'2021_NQC_List-11_13'!$A$2:$T$1532,13,FALSE),0)</f>
        <v>0</v>
      </c>
      <c r="W1181" s="7">
        <f>IF($K1181="NQC",VLOOKUP($A1181,'2021_NQC_List-11_13'!$A$2:$T$1532,14,FALSE),0)</f>
        <v>0</v>
      </c>
      <c r="X1181" s="7">
        <f>IF($K1181="NQC",VLOOKUP($A1181,'2021_NQC_List-11_13'!$A$2:$T$1532,15,FALSE),0)</f>
        <v>0</v>
      </c>
      <c r="Y1181" s="7" t="str">
        <f t="shared" si="37"/>
        <v>Non-Hydro</v>
      </c>
      <c r="Z1181" s="7"/>
      <c r="AA1181" s="7" t="s">
        <v>4341</v>
      </c>
      <c r="AB1181" s="7"/>
    </row>
    <row r="1182" spans="1:28" x14ac:dyDescent="0.3">
      <c r="A1182" s="7" t="str">
        <f>'OASIS-11_26'!E386</f>
        <v>PVERDE_5_SCEDYN</v>
      </c>
      <c r="B1182" s="7" t="str">
        <f>'OASIS-11_26'!G386</f>
        <v>PVERDE_5_SCEDYN</v>
      </c>
      <c r="C1182" s="7" t="str">
        <f>VLOOKUP($A1182,'OASIS-11_26'!$E$2:$R$1556,2,FALSE)</f>
        <v>TG</v>
      </c>
      <c r="D1182" s="13">
        <f>VLOOKUP($A1182,'OASIS-11_26'!$E$2:$R$1556,11,FALSE)</f>
        <v>0</v>
      </c>
      <c r="E1182" s="14" t="str">
        <f t="shared" si="36"/>
        <v/>
      </c>
      <c r="F1182" s="7" t="str">
        <f>VLOOKUP($A1182,'OASIS-11_26'!$E$2:$R$1556,9,FALSE)</f>
        <v>URANIUM</v>
      </c>
      <c r="G1182" s="7">
        <f>VLOOKUP($A1182,'OASIS-11_26'!$E$2:$R$1556,8,FALSE)</f>
        <v>0</v>
      </c>
      <c r="H1182" s="7">
        <f>VLOOKUP($A1182,'OASIS-11_26'!$E$2:$R$1556,4,FALSE)</f>
        <v>635</v>
      </c>
      <c r="I1182" s="7">
        <f>VLOOKUP($A1182,'OASIS-11_26'!$E$2:$R$1556,5,FALSE)</f>
        <v>0</v>
      </c>
      <c r="J1182" s="7" t="str">
        <f>VLOOKUP($A1182,'OASIS-11_26'!$E$2:$R$1556,6,FALSE)</f>
        <v>SCE</v>
      </c>
      <c r="K1182" s="7" t="str">
        <f>IF(ISERROR(VLOOKUP($A1182,'2021_NQC_List-11_13'!$A$2:$T$1532,4,FALSE)),"","NQC")</f>
        <v/>
      </c>
      <c r="L1182" s="7"/>
      <c r="M1182" s="7">
        <f>IF($K1182="NQC",VLOOKUP($A1182,'2021_NQC_List-11_13'!$A$2:$T$1532,4,FALSE),0)</f>
        <v>0</v>
      </c>
      <c r="N1182" s="7">
        <f>IF($K1182="NQC",VLOOKUP($A1182,'2021_NQC_List-11_13'!$A$2:$T$1532,5,FALSE),0)</f>
        <v>0</v>
      </c>
      <c r="O1182" s="7">
        <f>IF($K1182="NQC",VLOOKUP($A1182,'2021_NQC_List-11_13'!$A$2:$T$1532,6,FALSE),0)</f>
        <v>0</v>
      </c>
      <c r="P1182" s="7">
        <f>IF($K1182="NQC",VLOOKUP($A1182,'2021_NQC_List-11_13'!$A$2:$T$1532,7,FALSE),0)</f>
        <v>0</v>
      </c>
      <c r="Q1182" s="7">
        <f>IF($K1182="NQC",VLOOKUP($A1182,'2021_NQC_List-11_13'!$A$2:$T$1532,8,FALSE),0)</f>
        <v>0</v>
      </c>
      <c r="R1182" s="7">
        <f>IF($K1182="NQC",VLOOKUP($A1182,'2021_NQC_List-11_13'!$A$2:$T$1532,9,FALSE),0)</f>
        <v>0</v>
      </c>
      <c r="S1182" s="7">
        <f>IF($K1182="NQC",VLOOKUP($A1182,'2021_NQC_List-11_13'!$A$2:$T$1532,10,FALSE),0)</f>
        <v>0</v>
      </c>
      <c r="T1182" s="7">
        <f>IF($K1182="NQC",VLOOKUP($A1182,'2021_NQC_List-11_13'!$A$2:$T$1532,11,FALSE),0)</f>
        <v>0</v>
      </c>
      <c r="U1182" s="7">
        <f>IF($K1182="NQC",VLOOKUP($A1182,'2021_NQC_List-11_13'!$A$2:$T$1532,12,FALSE),0)</f>
        <v>0</v>
      </c>
      <c r="V1182" s="7">
        <f>IF($K1182="NQC",VLOOKUP($A1182,'2021_NQC_List-11_13'!$A$2:$T$1532,13,FALSE),0)</f>
        <v>0</v>
      </c>
      <c r="W1182" s="7">
        <f>IF($K1182="NQC",VLOOKUP($A1182,'2021_NQC_List-11_13'!$A$2:$T$1532,14,FALSE),0)</f>
        <v>0</v>
      </c>
      <c r="X1182" s="7">
        <f>IF($K1182="NQC",VLOOKUP($A1182,'2021_NQC_List-11_13'!$A$2:$T$1532,15,FALSE),0)</f>
        <v>0</v>
      </c>
      <c r="Y1182" s="7" t="str">
        <f t="shared" si="37"/>
        <v>Non-Hydro</v>
      </c>
      <c r="Z1182" s="7"/>
      <c r="AA1182" s="7" t="s">
        <v>4341</v>
      </c>
      <c r="AB1182" s="7"/>
    </row>
    <row r="1183" spans="1:28" x14ac:dyDescent="0.3">
      <c r="A1183" s="7" t="str">
        <f>'OASIS-11_26'!E387</f>
        <v>MALIN_5_GCPDDYN</v>
      </c>
      <c r="B1183" s="7" t="str">
        <f>'OASIS-11_26'!G387</f>
        <v>Grant County Hydro Facilities</v>
      </c>
      <c r="C1183" s="7" t="str">
        <f>VLOOKUP($A1183,'OASIS-11_26'!$E$2:$R$1556,2,FALSE)</f>
        <v>TG</v>
      </c>
      <c r="D1183" s="13">
        <f>VLOOKUP($A1183,'OASIS-11_26'!$E$2:$R$1556,11,FALSE)</f>
        <v>43140</v>
      </c>
      <c r="E1183" s="14">
        <f t="shared" si="36"/>
        <v>2018</v>
      </c>
      <c r="F1183" s="7" t="str">
        <f>VLOOKUP($A1183,'OASIS-11_26'!$E$2:$R$1556,9,FALSE)</f>
        <v>WATER</v>
      </c>
      <c r="G1183" s="7" t="str">
        <f>VLOOKUP($A1183,'OASIS-11_26'!$E$2:$R$1556,8,FALSE)</f>
        <v>HYDRO</v>
      </c>
      <c r="H1183" s="7">
        <f>VLOOKUP($A1183,'OASIS-11_26'!$E$2:$R$1556,4,FALSE)</f>
        <v>125</v>
      </c>
      <c r="I1183" s="7">
        <f>VLOOKUP($A1183,'OASIS-11_26'!$E$2:$R$1556,5,FALSE)</f>
        <v>0</v>
      </c>
      <c r="J1183" s="7" t="str">
        <f>VLOOKUP($A1183,'OASIS-11_26'!$E$2:$R$1556,6,FALSE)</f>
        <v>PGAE</v>
      </c>
      <c r="K1183" s="7" t="str">
        <f>IF(ISERROR(VLOOKUP($A1183,'2021_NQC_List-11_13'!$A$2:$T$1532,4,FALSE)),"","NQC")</f>
        <v/>
      </c>
      <c r="L1183" s="7"/>
      <c r="M1183" s="7">
        <f>IF($K1183="NQC",VLOOKUP($A1183,'2021_NQC_List-11_13'!$A$2:$T$1532,4,FALSE),0)</f>
        <v>0</v>
      </c>
      <c r="N1183" s="7">
        <f>IF($K1183="NQC",VLOOKUP($A1183,'2021_NQC_List-11_13'!$A$2:$T$1532,5,FALSE),0)</f>
        <v>0</v>
      </c>
      <c r="O1183" s="7">
        <f>IF($K1183="NQC",VLOOKUP($A1183,'2021_NQC_List-11_13'!$A$2:$T$1532,6,FALSE),0)</f>
        <v>0</v>
      </c>
      <c r="P1183" s="7">
        <f>IF($K1183="NQC",VLOOKUP($A1183,'2021_NQC_List-11_13'!$A$2:$T$1532,7,FALSE),0)</f>
        <v>0</v>
      </c>
      <c r="Q1183" s="7">
        <f>IF($K1183="NQC",VLOOKUP($A1183,'2021_NQC_List-11_13'!$A$2:$T$1532,8,FALSE),0)</f>
        <v>0</v>
      </c>
      <c r="R1183" s="7">
        <f>IF($K1183="NQC",VLOOKUP($A1183,'2021_NQC_List-11_13'!$A$2:$T$1532,9,FALSE),0)</f>
        <v>0</v>
      </c>
      <c r="S1183" s="7">
        <f>IF($K1183="NQC",VLOOKUP($A1183,'2021_NQC_List-11_13'!$A$2:$T$1532,10,FALSE),0)</f>
        <v>0</v>
      </c>
      <c r="T1183" s="7">
        <f>IF($K1183="NQC",VLOOKUP($A1183,'2021_NQC_List-11_13'!$A$2:$T$1532,11,FALSE),0)</f>
        <v>0</v>
      </c>
      <c r="U1183" s="7">
        <f>IF($K1183="NQC",VLOOKUP($A1183,'2021_NQC_List-11_13'!$A$2:$T$1532,12,FALSE),0)</f>
        <v>0</v>
      </c>
      <c r="V1183" s="7">
        <f>IF($K1183="NQC",VLOOKUP($A1183,'2021_NQC_List-11_13'!$A$2:$T$1532,13,FALSE),0)</f>
        <v>0</v>
      </c>
      <c r="W1183" s="7">
        <f>IF($K1183="NQC",VLOOKUP($A1183,'2021_NQC_List-11_13'!$A$2:$T$1532,14,FALSE),0)</f>
        <v>0</v>
      </c>
      <c r="X1183" s="7">
        <f>IF($K1183="NQC",VLOOKUP($A1183,'2021_NQC_List-11_13'!$A$2:$T$1532,15,FALSE),0)</f>
        <v>0</v>
      </c>
      <c r="Y1183" s="7" t="str">
        <f t="shared" si="37"/>
        <v>Hydro-Large Hydro</v>
      </c>
      <c r="Z1183" s="7"/>
      <c r="AA1183" s="7" t="s">
        <v>4341</v>
      </c>
      <c r="AB1183" s="7"/>
    </row>
    <row r="1184" spans="1:28" x14ac:dyDescent="0.3">
      <c r="A1184" s="7" t="str">
        <f>'OASIS-11_26'!E427</f>
        <v>HOOVER_2_VEADYN</v>
      </c>
      <c r="B1184" s="7" t="str">
        <f>'OASIS-11_26'!G427</f>
        <v>HOOVER</v>
      </c>
      <c r="C1184" s="7" t="str">
        <f>VLOOKUP($A1184,'OASIS-11_26'!$E$2:$R$1556,2,FALSE)</f>
        <v>TG</v>
      </c>
      <c r="D1184" s="13">
        <f>VLOOKUP($A1184,'OASIS-11_26'!$E$2:$R$1556,11,FALSE)</f>
        <v>43899</v>
      </c>
      <c r="E1184" s="14">
        <f t="shared" si="36"/>
        <v>2020</v>
      </c>
      <c r="F1184" s="7" t="str">
        <f>VLOOKUP($A1184,'OASIS-11_26'!$E$2:$R$1556,9,FALSE)</f>
        <v>WATER</v>
      </c>
      <c r="G1184" s="7" t="str">
        <f>VLOOKUP($A1184,'OASIS-11_26'!$E$2:$R$1556,8,FALSE)</f>
        <v>HYDRO</v>
      </c>
      <c r="H1184" s="7">
        <f>VLOOKUP($A1184,'OASIS-11_26'!$E$2:$R$1556,4,FALSE)</f>
        <v>16</v>
      </c>
      <c r="I1184" s="7">
        <f>VLOOKUP($A1184,'OASIS-11_26'!$E$2:$R$1556,5,FALSE)</f>
        <v>0</v>
      </c>
      <c r="J1184" s="7" t="str">
        <f>VLOOKUP($A1184,'OASIS-11_26'!$E$2:$R$1556,6,FALSE)</f>
        <v>SCE</v>
      </c>
      <c r="K1184" s="7" t="str">
        <f>IF(ISERROR(VLOOKUP($A1184,'2021_NQC_List-11_13'!$A$2:$T$1532,4,FALSE)),"","NQC")</f>
        <v/>
      </c>
      <c r="L1184" s="7"/>
      <c r="M1184" s="7">
        <f>IF($K1184="NQC",VLOOKUP($A1184,'2021_NQC_List-11_13'!$A$2:$T$1532,4,FALSE),0)</f>
        <v>0</v>
      </c>
      <c r="N1184" s="7">
        <f>IF($K1184="NQC",VLOOKUP($A1184,'2021_NQC_List-11_13'!$A$2:$T$1532,5,FALSE),0)</f>
        <v>0</v>
      </c>
      <c r="O1184" s="7">
        <f>IF($K1184="NQC",VLOOKUP($A1184,'2021_NQC_List-11_13'!$A$2:$T$1532,6,FALSE),0)</f>
        <v>0</v>
      </c>
      <c r="P1184" s="7">
        <f>IF($K1184="NQC",VLOOKUP($A1184,'2021_NQC_List-11_13'!$A$2:$T$1532,7,FALSE),0)</f>
        <v>0</v>
      </c>
      <c r="Q1184" s="7">
        <f>IF($K1184="NQC",VLOOKUP($A1184,'2021_NQC_List-11_13'!$A$2:$T$1532,8,FALSE),0)</f>
        <v>0</v>
      </c>
      <c r="R1184" s="7">
        <f>IF($K1184="NQC",VLOOKUP($A1184,'2021_NQC_List-11_13'!$A$2:$T$1532,9,FALSE),0)</f>
        <v>0</v>
      </c>
      <c r="S1184" s="7">
        <f>IF($K1184="NQC",VLOOKUP($A1184,'2021_NQC_List-11_13'!$A$2:$T$1532,10,FALSE),0)</f>
        <v>0</v>
      </c>
      <c r="T1184" s="7">
        <f>IF($K1184="NQC",VLOOKUP($A1184,'2021_NQC_List-11_13'!$A$2:$T$1532,11,FALSE),0)</f>
        <v>0</v>
      </c>
      <c r="U1184" s="7">
        <f>IF($K1184="NQC",VLOOKUP($A1184,'2021_NQC_List-11_13'!$A$2:$T$1532,12,FALSE),0)</f>
        <v>0</v>
      </c>
      <c r="V1184" s="7">
        <f>IF($K1184="NQC",VLOOKUP($A1184,'2021_NQC_List-11_13'!$A$2:$T$1532,13,FALSE),0)</f>
        <v>0</v>
      </c>
      <c r="W1184" s="7">
        <f>IF($K1184="NQC",VLOOKUP($A1184,'2021_NQC_List-11_13'!$A$2:$T$1532,14,FALSE),0)</f>
        <v>0</v>
      </c>
      <c r="X1184" s="7">
        <f>IF($K1184="NQC",VLOOKUP($A1184,'2021_NQC_List-11_13'!$A$2:$T$1532,15,FALSE),0)</f>
        <v>0</v>
      </c>
      <c r="Y1184" s="7" t="str">
        <f t="shared" si="37"/>
        <v>Hydro-Small Hydro</v>
      </c>
      <c r="Z1184" s="7"/>
      <c r="AA1184" s="7" t="s">
        <v>4341</v>
      </c>
      <c r="AB1184" s="7"/>
    </row>
    <row r="1185" spans="1:28" x14ac:dyDescent="0.3">
      <c r="A1185" s="7" t="str">
        <f>'OASIS-11_26'!E490</f>
        <v>MALIN_5_BPADYN</v>
      </c>
      <c r="B1185" s="7" t="str">
        <f>'OASIS-11_26'!G490</f>
        <v>MALIN_5_BPADYN</v>
      </c>
      <c r="C1185" s="7" t="str">
        <f>VLOOKUP($A1185,'OASIS-11_26'!$E$2:$R$1556,2,FALSE)</f>
        <v>TG</v>
      </c>
      <c r="D1185" s="13">
        <f>VLOOKUP($A1185,'OASIS-11_26'!$E$2:$R$1556,11,FALSE)</f>
        <v>0</v>
      </c>
      <c r="E1185" s="14" t="str">
        <f t="shared" si="36"/>
        <v/>
      </c>
      <c r="F1185" s="7" t="str">
        <f>VLOOKUP($A1185,'OASIS-11_26'!$E$2:$R$1556,9,FALSE)</f>
        <v>WATER</v>
      </c>
      <c r="G1185" s="7">
        <f>VLOOKUP($A1185,'OASIS-11_26'!$E$2:$R$1556,8,FALSE)</f>
        <v>0</v>
      </c>
      <c r="H1185" s="7">
        <f>VLOOKUP($A1185,'OASIS-11_26'!$E$2:$R$1556,4,FALSE)</f>
        <v>250</v>
      </c>
      <c r="I1185" s="7">
        <f>VLOOKUP($A1185,'OASIS-11_26'!$E$2:$R$1556,5,FALSE)</f>
        <v>0</v>
      </c>
      <c r="J1185" s="7" t="str">
        <f>VLOOKUP($A1185,'OASIS-11_26'!$E$2:$R$1556,6,FALSE)</f>
        <v>PGAE</v>
      </c>
      <c r="K1185" s="7" t="str">
        <f>IF(ISERROR(VLOOKUP($A1185,'2021_NQC_List-11_13'!$A$2:$T$1532,4,FALSE)),"","NQC")</f>
        <v/>
      </c>
      <c r="L1185" s="7"/>
      <c r="M1185" s="7">
        <f>IF($K1185="NQC",VLOOKUP($A1185,'2021_NQC_List-11_13'!$A$2:$T$1532,4,FALSE),0)</f>
        <v>0</v>
      </c>
      <c r="N1185" s="7">
        <f>IF($K1185="NQC",VLOOKUP($A1185,'2021_NQC_List-11_13'!$A$2:$T$1532,5,FALSE),0)</f>
        <v>0</v>
      </c>
      <c r="O1185" s="7">
        <f>IF($K1185="NQC",VLOOKUP($A1185,'2021_NQC_List-11_13'!$A$2:$T$1532,6,FALSE),0)</f>
        <v>0</v>
      </c>
      <c r="P1185" s="7">
        <f>IF($K1185="NQC",VLOOKUP($A1185,'2021_NQC_List-11_13'!$A$2:$T$1532,7,FALSE),0)</f>
        <v>0</v>
      </c>
      <c r="Q1185" s="7">
        <f>IF($K1185="NQC",VLOOKUP($A1185,'2021_NQC_List-11_13'!$A$2:$T$1532,8,FALSE),0)</f>
        <v>0</v>
      </c>
      <c r="R1185" s="7">
        <f>IF($K1185="NQC",VLOOKUP($A1185,'2021_NQC_List-11_13'!$A$2:$T$1532,9,FALSE),0)</f>
        <v>0</v>
      </c>
      <c r="S1185" s="7">
        <f>IF($K1185="NQC",VLOOKUP($A1185,'2021_NQC_List-11_13'!$A$2:$T$1532,10,FALSE),0)</f>
        <v>0</v>
      </c>
      <c r="T1185" s="7">
        <f>IF($K1185="NQC",VLOOKUP($A1185,'2021_NQC_List-11_13'!$A$2:$T$1532,11,FALSE),0)</f>
        <v>0</v>
      </c>
      <c r="U1185" s="7">
        <f>IF($K1185="NQC",VLOOKUP($A1185,'2021_NQC_List-11_13'!$A$2:$T$1532,12,FALSE),0)</f>
        <v>0</v>
      </c>
      <c r="V1185" s="7">
        <f>IF($K1185="NQC",VLOOKUP($A1185,'2021_NQC_List-11_13'!$A$2:$T$1532,13,FALSE),0)</f>
        <v>0</v>
      </c>
      <c r="W1185" s="7">
        <f>IF($K1185="NQC",VLOOKUP($A1185,'2021_NQC_List-11_13'!$A$2:$T$1532,14,FALSE),0)</f>
        <v>0</v>
      </c>
      <c r="X1185" s="7">
        <f>IF($K1185="NQC",VLOOKUP($A1185,'2021_NQC_List-11_13'!$A$2:$T$1532,15,FALSE),0)</f>
        <v>0</v>
      </c>
      <c r="Y1185" s="7" t="str">
        <f t="shared" si="37"/>
        <v>Hydro-Large Hydro</v>
      </c>
      <c r="Z1185" s="7"/>
      <c r="AA1185" s="7" t="s">
        <v>4341</v>
      </c>
      <c r="AB1185" s="7"/>
    </row>
    <row r="1186" spans="1:28" x14ac:dyDescent="0.3">
      <c r="A1186" s="7" t="str">
        <f>'OASIS-11_26'!E517</f>
        <v>MALIN_5_INHRPG</v>
      </c>
      <c r="B1186" s="7" t="str">
        <f>'OASIS-11_26'!G517</f>
        <v>BIGLOW CANYON</v>
      </c>
      <c r="C1186" s="7" t="str">
        <f>VLOOKUP($A1186,'OASIS-11_26'!$E$2:$R$1556,2,FALSE)</f>
        <v>TG</v>
      </c>
      <c r="D1186" s="13">
        <f>VLOOKUP($A1186,'OASIS-11_26'!$E$2:$R$1556,11,FALSE)</f>
        <v>0</v>
      </c>
      <c r="E1186" s="14" t="str">
        <f t="shared" si="36"/>
        <v/>
      </c>
      <c r="F1186" s="7" t="str">
        <f>VLOOKUP($A1186,'OASIS-11_26'!$E$2:$R$1556,9,FALSE)</f>
        <v>WIND</v>
      </c>
      <c r="G1186" s="7" t="str">
        <f>VLOOKUP($A1186,'OASIS-11_26'!$E$2:$R$1556,8,FALSE)</f>
        <v>WIND</v>
      </c>
      <c r="H1186" s="7">
        <f>VLOOKUP($A1186,'OASIS-11_26'!$E$2:$R$1556,4,FALSE)</f>
        <v>50</v>
      </c>
      <c r="I1186" s="7">
        <f>VLOOKUP($A1186,'OASIS-11_26'!$E$2:$R$1556,5,FALSE)</f>
        <v>0</v>
      </c>
      <c r="J1186" s="7" t="str">
        <f>VLOOKUP($A1186,'OASIS-11_26'!$E$2:$R$1556,6,FALSE)</f>
        <v>PGAE</v>
      </c>
      <c r="K1186" s="7" t="str">
        <f>IF(ISERROR(VLOOKUP($A1186,'2021_NQC_List-11_13'!$A$2:$T$1532,4,FALSE)),"","NQC")</f>
        <v/>
      </c>
      <c r="L1186" s="7"/>
      <c r="M1186" s="7">
        <f>IF($K1186="NQC",VLOOKUP($A1186,'2021_NQC_List-11_13'!$A$2:$T$1532,4,FALSE),0)</f>
        <v>0</v>
      </c>
      <c r="N1186" s="7">
        <f>IF($K1186="NQC",VLOOKUP($A1186,'2021_NQC_List-11_13'!$A$2:$T$1532,5,FALSE),0)</f>
        <v>0</v>
      </c>
      <c r="O1186" s="7">
        <f>IF($K1186="NQC",VLOOKUP($A1186,'2021_NQC_List-11_13'!$A$2:$T$1532,6,FALSE),0)</f>
        <v>0</v>
      </c>
      <c r="P1186" s="7">
        <f>IF($K1186="NQC",VLOOKUP($A1186,'2021_NQC_List-11_13'!$A$2:$T$1532,7,FALSE),0)</f>
        <v>0</v>
      </c>
      <c r="Q1186" s="7">
        <f>IF($K1186="NQC",VLOOKUP($A1186,'2021_NQC_List-11_13'!$A$2:$T$1532,8,FALSE),0)</f>
        <v>0</v>
      </c>
      <c r="R1186" s="7">
        <f>IF($K1186="NQC",VLOOKUP($A1186,'2021_NQC_List-11_13'!$A$2:$T$1532,9,FALSE),0)</f>
        <v>0</v>
      </c>
      <c r="S1186" s="7">
        <f>IF($K1186="NQC",VLOOKUP($A1186,'2021_NQC_List-11_13'!$A$2:$T$1532,10,FALSE),0)</f>
        <v>0</v>
      </c>
      <c r="T1186" s="7">
        <f>IF($K1186="NQC",VLOOKUP($A1186,'2021_NQC_List-11_13'!$A$2:$T$1532,11,FALSE),0)</f>
        <v>0</v>
      </c>
      <c r="U1186" s="7">
        <f>IF($K1186="NQC",VLOOKUP($A1186,'2021_NQC_List-11_13'!$A$2:$T$1532,12,FALSE),0)</f>
        <v>0</v>
      </c>
      <c r="V1186" s="7">
        <f>IF($K1186="NQC",VLOOKUP($A1186,'2021_NQC_List-11_13'!$A$2:$T$1532,13,FALSE),0)</f>
        <v>0</v>
      </c>
      <c r="W1186" s="7">
        <f>IF($K1186="NQC",VLOOKUP($A1186,'2021_NQC_List-11_13'!$A$2:$T$1532,14,FALSE),0)</f>
        <v>0</v>
      </c>
      <c r="X1186" s="7">
        <f>IF($K1186="NQC",VLOOKUP($A1186,'2021_NQC_List-11_13'!$A$2:$T$1532,15,FALSE),0)</f>
        <v>0</v>
      </c>
      <c r="Y1186" s="7" t="str">
        <f t="shared" si="37"/>
        <v>Non-Hydro</v>
      </c>
      <c r="Z1186" s="7"/>
      <c r="AA1186" s="7" t="s">
        <v>4341</v>
      </c>
      <c r="AB1186" s="7"/>
    </row>
    <row r="1187" spans="1:28" x14ac:dyDescent="0.3">
      <c r="A1187" s="7" t="str">
        <f>'OASIS-11_26'!E529</f>
        <v>WSNR_5_TRCYDYN</v>
      </c>
      <c r="B1187" s="7" t="str">
        <f>'OASIS-11_26'!G529</f>
        <v>Central Valley Tracy</v>
      </c>
      <c r="C1187" s="7" t="str">
        <f>VLOOKUP($A1187,'OASIS-11_26'!$E$2:$R$1556,2,FALSE)</f>
        <v>TG</v>
      </c>
      <c r="D1187" s="13">
        <f>VLOOKUP($A1187,'OASIS-11_26'!$E$2:$R$1556,11,FALSE)</f>
        <v>43082</v>
      </c>
      <c r="E1187" s="14">
        <f t="shared" si="36"/>
        <v>2017</v>
      </c>
      <c r="F1187" s="7" t="str">
        <f>VLOOKUP($A1187,'OASIS-11_26'!$E$2:$R$1556,9,FALSE)</f>
        <v>WATER</v>
      </c>
      <c r="G1187" s="7" t="str">
        <f>VLOOKUP($A1187,'OASIS-11_26'!$E$2:$R$1556,8,FALSE)</f>
        <v>HYDRO</v>
      </c>
      <c r="H1187" s="7">
        <f>VLOOKUP($A1187,'OASIS-11_26'!$E$2:$R$1556,4,FALSE)</f>
        <v>10</v>
      </c>
      <c r="I1187" s="7">
        <f>VLOOKUP($A1187,'OASIS-11_26'!$E$2:$R$1556,5,FALSE)</f>
        <v>0</v>
      </c>
      <c r="J1187" s="7" t="str">
        <f>VLOOKUP($A1187,'OASIS-11_26'!$E$2:$R$1556,6,FALSE)</f>
        <v>PGAE</v>
      </c>
      <c r="K1187" s="7" t="str">
        <f>IF(ISERROR(VLOOKUP($A1187,'2021_NQC_List-11_13'!$A$2:$T$1532,4,FALSE)),"","NQC")</f>
        <v/>
      </c>
      <c r="L1187" s="7"/>
      <c r="M1187" s="7">
        <f>IF($K1187="NQC",VLOOKUP($A1187,'2021_NQC_List-11_13'!$A$2:$T$1532,4,FALSE),0)</f>
        <v>0</v>
      </c>
      <c r="N1187" s="7">
        <f>IF($K1187="NQC",VLOOKUP($A1187,'2021_NQC_List-11_13'!$A$2:$T$1532,5,FALSE),0)</f>
        <v>0</v>
      </c>
      <c r="O1187" s="7">
        <f>IF($K1187="NQC",VLOOKUP($A1187,'2021_NQC_List-11_13'!$A$2:$T$1532,6,FALSE),0)</f>
        <v>0</v>
      </c>
      <c r="P1187" s="7">
        <f>IF($K1187="NQC",VLOOKUP($A1187,'2021_NQC_List-11_13'!$A$2:$T$1532,7,FALSE),0)</f>
        <v>0</v>
      </c>
      <c r="Q1187" s="7">
        <f>IF($K1187="NQC",VLOOKUP($A1187,'2021_NQC_List-11_13'!$A$2:$T$1532,8,FALSE),0)</f>
        <v>0</v>
      </c>
      <c r="R1187" s="7">
        <f>IF($K1187="NQC",VLOOKUP($A1187,'2021_NQC_List-11_13'!$A$2:$T$1532,9,FALSE),0)</f>
        <v>0</v>
      </c>
      <c r="S1187" s="7">
        <f>IF($K1187="NQC",VLOOKUP($A1187,'2021_NQC_List-11_13'!$A$2:$T$1532,10,FALSE),0)</f>
        <v>0</v>
      </c>
      <c r="T1187" s="7">
        <f>IF($K1187="NQC",VLOOKUP($A1187,'2021_NQC_List-11_13'!$A$2:$T$1532,11,FALSE),0)</f>
        <v>0</v>
      </c>
      <c r="U1187" s="7">
        <f>IF($K1187="NQC",VLOOKUP($A1187,'2021_NQC_List-11_13'!$A$2:$T$1532,12,FALSE),0)</f>
        <v>0</v>
      </c>
      <c r="V1187" s="7">
        <f>IF($K1187="NQC",VLOOKUP($A1187,'2021_NQC_List-11_13'!$A$2:$T$1532,13,FALSE),0)</f>
        <v>0</v>
      </c>
      <c r="W1187" s="7">
        <f>IF($K1187="NQC",VLOOKUP($A1187,'2021_NQC_List-11_13'!$A$2:$T$1532,14,FALSE),0)</f>
        <v>0</v>
      </c>
      <c r="X1187" s="7">
        <f>IF($K1187="NQC",VLOOKUP($A1187,'2021_NQC_List-11_13'!$A$2:$T$1532,15,FALSE),0)</f>
        <v>0</v>
      </c>
      <c r="Y1187" s="7" t="str">
        <f t="shared" si="37"/>
        <v>Hydro-Small Hydro</v>
      </c>
      <c r="Z1187" s="7"/>
      <c r="AA1187" s="7" t="s">
        <v>4341</v>
      </c>
      <c r="AB1187" s="7"/>
    </row>
    <row r="1188" spans="1:28" x14ac:dyDescent="0.3">
      <c r="A1188" s="7" t="str">
        <f>'OASIS-11_26'!E558</f>
        <v>SUNSTR_5_SS1SCEDYN</v>
      </c>
      <c r="B1188" s="7" t="str">
        <f>'OASIS-11_26'!G558</f>
        <v>Sunstream Solar 1</v>
      </c>
      <c r="C1188" s="7" t="str">
        <f>VLOOKUP($A1188,'OASIS-11_26'!$E$2:$R$1556,2,FALSE)</f>
        <v>TG</v>
      </c>
      <c r="D1188" s="13">
        <f>VLOOKUP($A1188,'OASIS-11_26'!$E$2:$R$1556,11,FALSE)</f>
        <v>43788</v>
      </c>
      <c r="E1188" s="14">
        <f t="shared" si="36"/>
        <v>2019</v>
      </c>
      <c r="F1188" s="7" t="str">
        <f>VLOOKUP($A1188,'OASIS-11_26'!$E$2:$R$1556,9,FALSE)</f>
        <v>SUN</v>
      </c>
      <c r="G1188" s="7" t="str">
        <f>VLOOKUP($A1188,'OASIS-11_26'!$E$2:$R$1556,8,FALSE)</f>
        <v>PHOTO VOLTAIC</v>
      </c>
      <c r="H1188" s="7">
        <f>VLOOKUP($A1188,'OASIS-11_26'!$E$2:$R$1556,4,FALSE)</f>
        <v>150</v>
      </c>
      <c r="I1188" s="7">
        <f>VLOOKUP($A1188,'OASIS-11_26'!$E$2:$R$1556,5,FALSE)</f>
        <v>0</v>
      </c>
      <c r="J1188" s="7" t="str">
        <f>VLOOKUP($A1188,'OASIS-11_26'!$E$2:$R$1556,6,FALSE)</f>
        <v>SCE</v>
      </c>
      <c r="K1188" s="7" t="str">
        <f>IF(ISERROR(VLOOKUP($A1188,'2021_NQC_List-11_13'!$A$2:$T$1532,4,FALSE)),"","NQC")</f>
        <v/>
      </c>
      <c r="L1188" s="7"/>
      <c r="M1188" s="7">
        <f>IF($K1188="NQC",VLOOKUP($A1188,'2021_NQC_List-11_13'!$A$2:$T$1532,4,FALSE),0)</f>
        <v>0</v>
      </c>
      <c r="N1188" s="7">
        <f>IF($K1188="NQC",VLOOKUP($A1188,'2021_NQC_List-11_13'!$A$2:$T$1532,5,FALSE),0)</f>
        <v>0</v>
      </c>
      <c r="O1188" s="7">
        <f>IF($K1188="NQC",VLOOKUP($A1188,'2021_NQC_List-11_13'!$A$2:$T$1532,6,FALSE),0)</f>
        <v>0</v>
      </c>
      <c r="P1188" s="7">
        <f>IF($K1188="NQC",VLOOKUP($A1188,'2021_NQC_List-11_13'!$A$2:$T$1532,7,FALSE),0)</f>
        <v>0</v>
      </c>
      <c r="Q1188" s="7">
        <f>IF($K1188="NQC",VLOOKUP($A1188,'2021_NQC_List-11_13'!$A$2:$T$1532,8,FALSE),0)</f>
        <v>0</v>
      </c>
      <c r="R1188" s="7">
        <f>IF($K1188="NQC",VLOOKUP($A1188,'2021_NQC_List-11_13'!$A$2:$T$1532,9,FALSE),0)</f>
        <v>0</v>
      </c>
      <c r="S1188" s="7">
        <f>IF($K1188="NQC",VLOOKUP($A1188,'2021_NQC_List-11_13'!$A$2:$T$1532,10,FALSE),0)</f>
        <v>0</v>
      </c>
      <c r="T1188" s="7">
        <f>IF($K1188="NQC",VLOOKUP($A1188,'2021_NQC_List-11_13'!$A$2:$T$1532,11,FALSE),0)</f>
        <v>0</v>
      </c>
      <c r="U1188" s="7">
        <f>IF($K1188="NQC",VLOOKUP($A1188,'2021_NQC_List-11_13'!$A$2:$T$1532,12,FALSE),0)</f>
        <v>0</v>
      </c>
      <c r="V1188" s="7">
        <f>IF($K1188="NQC",VLOOKUP($A1188,'2021_NQC_List-11_13'!$A$2:$T$1532,13,FALSE),0)</f>
        <v>0</v>
      </c>
      <c r="W1188" s="7">
        <f>IF($K1188="NQC",VLOOKUP($A1188,'2021_NQC_List-11_13'!$A$2:$T$1532,14,FALSE),0)</f>
        <v>0</v>
      </c>
      <c r="X1188" s="7">
        <f>IF($K1188="NQC",VLOOKUP($A1188,'2021_NQC_List-11_13'!$A$2:$T$1532,15,FALSE),0)</f>
        <v>0</v>
      </c>
      <c r="Y1188" s="7" t="str">
        <f t="shared" si="37"/>
        <v>Non-Hydro</v>
      </c>
      <c r="Z1188" s="7"/>
      <c r="AA1188" s="7" t="s">
        <v>4341</v>
      </c>
      <c r="AB1188" s="7"/>
    </row>
    <row r="1189" spans="1:28" x14ac:dyDescent="0.3">
      <c r="A1189" s="7" t="str">
        <f>'OASIS-11_26'!E562</f>
        <v>CALPSS_6_SOLAR1</v>
      </c>
      <c r="B1189" s="7" t="str">
        <f>'OASIS-11_26'!G562</f>
        <v>Calipatria Solar Farm</v>
      </c>
      <c r="C1189" s="7" t="str">
        <f>VLOOKUP($A1189,'OASIS-11_26'!$E$2:$R$1556,2,FALSE)</f>
        <v>TG</v>
      </c>
      <c r="D1189" s="13">
        <f>VLOOKUP($A1189,'OASIS-11_26'!$E$2:$R$1556,11,FALSE)</f>
        <v>42412</v>
      </c>
      <c r="E1189" s="14">
        <f t="shared" si="36"/>
        <v>2016</v>
      </c>
      <c r="F1189" s="7" t="str">
        <f>VLOOKUP($A1189,'OASIS-11_26'!$E$2:$R$1556,9,FALSE)</f>
        <v>SUN</v>
      </c>
      <c r="G1189" s="7" t="str">
        <f>VLOOKUP($A1189,'OASIS-11_26'!$E$2:$R$1556,8,FALSE)</f>
        <v>PHOTO VOLTAIC</v>
      </c>
      <c r="H1189" s="7">
        <f>VLOOKUP($A1189,'OASIS-11_26'!$E$2:$R$1556,4,FALSE)</f>
        <v>19.899999999999999</v>
      </c>
      <c r="I1189" s="7">
        <f>VLOOKUP($A1189,'OASIS-11_26'!$E$2:$R$1556,5,FALSE)</f>
        <v>20</v>
      </c>
      <c r="J1189" s="7" t="str">
        <f>VLOOKUP($A1189,'OASIS-11_26'!$E$2:$R$1556,6,FALSE)</f>
        <v>SDGE</v>
      </c>
      <c r="K1189" s="7" t="str">
        <f>IF(ISERROR(VLOOKUP($A1189,'2021_NQC_List-11_13'!$A$2:$T$1532,4,FALSE)),"","NQC")</f>
        <v/>
      </c>
      <c r="L1189" s="7"/>
      <c r="M1189" s="7">
        <f>IF($K1189="NQC",VLOOKUP($A1189,'2021_NQC_List-11_13'!$A$2:$T$1532,4,FALSE),0)</f>
        <v>0</v>
      </c>
      <c r="N1189" s="7">
        <f>IF($K1189="NQC",VLOOKUP($A1189,'2021_NQC_List-11_13'!$A$2:$T$1532,5,FALSE),0)</f>
        <v>0</v>
      </c>
      <c r="O1189" s="7">
        <f>IF($K1189="NQC",VLOOKUP($A1189,'2021_NQC_List-11_13'!$A$2:$T$1532,6,FALSE),0)</f>
        <v>0</v>
      </c>
      <c r="P1189" s="7">
        <f>IF($K1189="NQC",VLOOKUP($A1189,'2021_NQC_List-11_13'!$A$2:$T$1532,7,FALSE),0)</f>
        <v>0</v>
      </c>
      <c r="Q1189" s="7">
        <f>IF($K1189="NQC",VLOOKUP($A1189,'2021_NQC_List-11_13'!$A$2:$T$1532,8,FALSE),0)</f>
        <v>0</v>
      </c>
      <c r="R1189" s="7">
        <f>IF($K1189="NQC",VLOOKUP($A1189,'2021_NQC_List-11_13'!$A$2:$T$1532,9,FALSE),0)</f>
        <v>0</v>
      </c>
      <c r="S1189" s="7">
        <f>IF($K1189="NQC",VLOOKUP($A1189,'2021_NQC_List-11_13'!$A$2:$T$1532,10,FALSE),0)</f>
        <v>0</v>
      </c>
      <c r="T1189" s="7">
        <f>IF($K1189="NQC",VLOOKUP($A1189,'2021_NQC_List-11_13'!$A$2:$T$1532,11,FALSE),0)</f>
        <v>0</v>
      </c>
      <c r="U1189" s="7">
        <f>IF($K1189="NQC",VLOOKUP($A1189,'2021_NQC_List-11_13'!$A$2:$T$1532,12,FALSE),0)</f>
        <v>0</v>
      </c>
      <c r="V1189" s="7">
        <f>IF($K1189="NQC",VLOOKUP($A1189,'2021_NQC_List-11_13'!$A$2:$T$1532,13,FALSE),0)</f>
        <v>0</v>
      </c>
      <c r="W1189" s="7">
        <f>IF($K1189="NQC",VLOOKUP($A1189,'2021_NQC_List-11_13'!$A$2:$T$1532,14,FALSE),0)</f>
        <v>0</v>
      </c>
      <c r="X1189" s="7">
        <f>IF($K1189="NQC",VLOOKUP($A1189,'2021_NQC_List-11_13'!$A$2:$T$1532,15,FALSE),0)</f>
        <v>0</v>
      </c>
      <c r="Y1189" s="7" t="str">
        <f t="shared" si="37"/>
        <v>Non-Hydro</v>
      </c>
      <c r="Z1189" s="7"/>
      <c r="AA1189" s="7" t="s">
        <v>4341</v>
      </c>
      <c r="AB1189" s="7"/>
    </row>
    <row r="1190" spans="1:28" x14ac:dyDescent="0.3">
      <c r="A1190" s="7" t="str">
        <f>'OASIS-11_26'!E587</f>
        <v>MAGNLA_6_COLTON</v>
      </c>
      <c r="B1190" s="7" t="str">
        <f>'OASIS-11_26'!G587</f>
        <v>Magnolia Power Project</v>
      </c>
      <c r="C1190" s="7" t="str">
        <f>VLOOKUP($A1190,'OASIS-11_26'!$E$2:$R$1556,2,FALSE)</f>
        <v>TG</v>
      </c>
      <c r="D1190" s="13">
        <f>VLOOKUP($A1190,'OASIS-11_26'!$E$2:$R$1556,11,FALSE)</f>
        <v>43845</v>
      </c>
      <c r="E1190" s="14">
        <f t="shared" si="36"/>
        <v>2020</v>
      </c>
      <c r="F1190" s="7" t="str">
        <f>VLOOKUP($A1190,'OASIS-11_26'!$E$2:$R$1556,9,FALSE)</f>
        <v>NATURAL GAS</v>
      </c>
      <c r="G1190" s="7" t="str">
        <f>VLOOKUP($A1190,'OASIS-11_26'!$E$2:$R$1556,8,FALSE)</f>
        <v>COMBINED CYCLE</v>
      </c>
      <c r="H1190" s="7">
        <f>VLOOKUP($A1190,'OASIS-11_26'!$E$2:$R$1556,4,FALSE)</f>
        <v>12</v>
      </c>
      <c r="I1190" s="7">
        <f>VLOOKUP($A1190,'OASIS-11_26'!$E$2:$R$1556,5,FALSE)</f>
        <v>0</v>
      </c>
      <c r="J1190" s="7" t="str">
        <f>VLOOKUP($A1190,'OASIS-11_26'!$E$2:$R$1556,6,FALSE)</f>
        <v>SCE</v>
      </c>
      <c r="K1190" s="7" t="str">
        <f>IF(ISERROR(VLOOKUP($A1190,'2021_NQC_List-11_13'!$A$2:$T$1532,4,FALSE)),"","NQC")</f>
        <v/>
      </c>
      <c r="L1190" s="7"/>
      <c r="M1190" s="7">
        <f>IF($K1190="NQC",VLOOKUP($A1190,'2021_NQC_List-11_13'!$A$2:$T$1532,4,FALSE),0)</f>
        <v>0</v>
      </c>
      <c r="N1190" s="7">
        <f>IF($K1190="NQC",VLOOKUP($A1190,'2021_NQC_List-11_13'!$A$2:$T$1532,5,FALSE),0)</f>
        <v>0</v>
      </c>
      <c r="O1190" s="7">
        <f>IF($K1190="NQC",VLOOKUP($A1190,'2021_NQC_List-11_13'!$A$2:$T$1532,6,FALSE),0)</f>
        <v>0</v>
      </c>
      <c r="P1190" s="7">
        <f>IF($K1190="NQC",VLOOKUP($A1190,'2021_NQC_List-11_13'!$A$2:$T$1532,7,FALSE),0)</f>
        <v>0</v>
      </c>
      <c r="Q1190" s="7">
        <f>IF($K1190="NQC",VLOOKUP($A1190,'2021_NQC_List-11_13'!$A$2:$T$1532,8,FALSE),0)</f>
        <v>0</v>
      </c>
      <c r="R1190" s="7">
        <f>IF($K1190="NQC",VLOOKUP($A1190,'2021_NQC_List-11_13'!$A$2:$T$1532,9,FALSE),0)</f>
        <v>0</v>
      </c>
      <c r="S1190" s="7">
        <f>IF($K1190="NQC",VLOOKUP($A1190,'2021_NQC_List-11_13'!$A$2:$T$1532,10,FALSE),0)</f>
        <v>0</v>
      </c>
      <c r="T1190" s="7">
        <f>IF($K1190="NQC",VLOOKUP($A1190,'2021_NQC_List-11_13'!$A$2:$T$1532,11,FALSE),0)</f>
        <v>0</v>
      </c>
      <c r="U1190" s="7">
        <f>IF($K1190="NQC",VLOOKUP($A1190,'2021_NQC_List-11_13'!$A$2:$T$1532,12,FALSE),0)</f>
        <v>0</v>
      </c>
      <c r="V1190" s="7">
        <f>IF($K1190="NQC",VLOOKUP($A1190,'2021_NQC_List-11_13'!$A$2:$T$1532,13,FALSE),0)</f>
        <v>0</v>
      </c>
      <c r="W1190" s="7">
        <f>IF($K1190="NQC",VLOOKUP($A1190,'2021_NQC_List-11_13'!$A$2:$T$1532,14,FALSE),0)</f>
        <v>0</v>
      </c>
      <c r="X1190" s="7">
        <f>IF($K1190="NQC",VLOOKUP($A1190,'2021_NQC_List-11_13'!$A$2:$T$1532,15,FALSE),0)</f>
        <v>0</v>
      </c>
      <c r="Y1190" s="7" t="str">
        <f t="shared" si="37"/>
        <v>Non-Hydro</v>
      </c>
      <c r="Z1190" s="7"/>
      <c r="AA1190" s="7" t="s">
        <v>4341</v>
      </c>
      <c r="AB1190" s="7"/>
    </row>
    <row r="1191" spans="1:28" x14ac:dyDescent="0.3">
      <c r="A1191" s="7" t="str">
        <f>'OASIS-11_26'!E589</f>
        <v>AGCANA_X_HOOVER</v>
      </c>
      <c r="B1191" s="7" t="str">
        <f>'OASIS-11_26'!G589</f>
        <v>Hoover Power Plant</v>
      </c>
      <c r="C1191" s="7" t="str">
        <f>VLOOKUP($A1191,'OASIS-11_26'!$E$2:$R$1556,2,FALSE)</f>
        <v>TG</v>
      </c>
      <c r="D1191" s="13">
        <f>VLOOKUP($A1191,'OASIS-11_26'!$E$2:$R$1556,11,FALSE)</f>
        <v>43367</v>
      </c>
      <c r="E1191" s="14">
        <f t="shared" si="36"/>
        <v>2018</v>
      </c>
      <c r="F1191" s="7" t="str">
        <f>VLOOKUP($A1191,'OASIS-11_26'!$E$2:$R$1556,9,FALSE)</f>
        <v>WATER</v>
      </c>
      <c r="G1191" s="7" t="str">
        <f>VLOOKUP($A1191,'OASIS-11_26'!$E$2:$R$1556,8,FALSE)</f>
        <v>HYDRO</v>
      </c>
      <c r="H1191" s="7">
        <f>VLOOKUP($A1191,'OASIS-11_26'!$E$2:$R$1556,4,FALSE)</f>
        <v>40</v>
      </c>
      <c r="I1191" s="7">
        <f>VLOOKUP($A1191,'OASIS-11_26'!$E$2:$R$1556,5,FALSE)</f>
        <v>0</v>
      </c>
      <c r="J1191" s="7" t="str">
        <f>VLOOKUP($A1191,'OASIS-11_26'!$E$2:$R$1556,6,FALSE)</f>
        <v>SCE</v>
      </c>
      <c r="K1191" s="7" t="str">
        <f>IF(ISERROR(VLOOKUP($A1191,'2021_NQC_List-11_13'!$A$2:$T$1532,4,FALSE)),"","NQC")</f>
        <v/>
      </c>
      <c r="L1191" s="7"/>
      <c r="M1191" s="7">
        <f>IF($K1191="NQC",VLOOKUP($A1191,'2021_NQC_List-11_13'!$A$2:$T$1532,4,FALSE),0)</f>
        <v>0</v>
      </c>
      <c r="N1191" s="7">
        <f>IF($K1191="NQC",VLOOKUP($A1191,'2021_NQC_List-11_13'!$A$2:$T$1532,5,FALSE),0)</f>
        <v>0</v>
      </c>
      <c r="O1191" s="7">
        <f>IF($K1191="NQC",VLOOKUP($A1191,'2021_NQC_List-11_13'!$A$2:$T$1532,6,FALSE),0)</f>
        <v>0</v>
      </c>
      <c r="P1191" s="7">
        <f>IF($K1191="NQC",VLOOKUP($A1191,'2021_NQC_List-11_13'!$A$2:$T$1532,7,FALSE),0)</f>
        <v>0</v>
      </c>
      <c r="Q1191" s="7">
        <f>IF($K1191="NQC",VLOOKUP($A1191,'2021_NQC_List-11_13'!$A$2:$T$1532,8,FALSE),0)</f>
        <v>0</v>
      </c>
      <c r="R1191" s="7">
        <f>IF($K1191="NQC",VLOOKUP($A1191,'2021_NQC_List-11_13'!$A$2:$T$1532,9,FALSE),0)</f>
        <v>0</v>
      </c>
      <c r="S1191" s="7">
        <f>IF($K1191="NQC",VLOOKUP($A1191,'2021_NQC_List-11_13'!$A$2:$T$1532,10,FALSE),0)</f>
        <v>0</v>
      </c>
      <c r="T1191" s="7">
        <f>IF($K1191="NQC",VLOOKUP($A1191,'2021_NQC_List-11_13'!$A$2:$T$1532,11,FALSE),0)</f>
        <v>0</v>
      </c>
      <c r="U1191" s="7">
        <f>IF($K1191="NQC",VLOOKUP($A1191,'2021_NQC_List-11_13'!$A$2:$T$1532,12,FALSE),0)</f>
        <v>0</v>
      </c>
      <c r="V1191" s="7">
        <f>IF($K1191="NQC",VLOOKUP($A1191,'2021_NQC_List-11_13'!$A$2:$T$1532,13,FALSE),0)</f>
        <v>0</v>
      </c>
      <c r="W1191" s="7">
        <f>IF($K1191="NQC",VLOOKUP($A1191,'2021_NQC_List-11_13'!$A$2:$T$1532,14,FALSE),0)</f>
        <v>0</v>
      </c>
      <c r="X1191" s="7">
        <f>IF($K1191="NQC",VLOOKUP($A1191,'2021_NQC_List-11_13'!$A$2:$T$1532,15,FALSE),0)</f>
        <v>0</v>
      </c>
      <c r="Y1191" s="7" t="str">
        <f t="shared" si="37"/>
        <v>Hydro-Large Hydro</v>
      </c>
      <c r="Z1191" s="7"/>
      <c r="AA1191" s="7" t="s">
        <v>4341</v>
      </c>
      <c r="AB1191" s="7"/>
    </row>
    <row r="1192" spans="1:28" x14ac:dyDescent="0.3">
      <c r="A1192" s="7" t="str">
        <f>'OASIS-11_26'!E591</f>
        <v>RAMON_2_SCEDYN</v>
      </c>
      <c r="B1192" s="7" t="str">
        <f>'OASIS-11_26'!G591</f>
        <v>RAMON_2_SCEDYN</v>
      </c>
      <c r="C1192" s="7" t="str">
        <f>VLOOKUP($A1192,'OASIS-11_26'!$E$2:$R$1556,2,FALSE)</f>
        <v>TG</v>
      </c>
      <c r="D1192" s="13">
        <f>VLOOKUP($A1192,'OASIS-11_26'!$E$2:$R$1556,11,FALSE)</f>
        <v>0</v>
      </c>
      <c r="E1192" s="14" t="str">
        <f t="shared" si="36"/>
        <v/>
      </c>
      <c r="F1192" s="7" t="str">
        <f>VLOOKUP($A1192,'OASIS-11_26'!$E$2:$R$1556,9,FALSE)</f>
        <v>GEOTHERMAL</v>
      </c>
      <c r="G1192" s="7" t="str">
        <f>VLOOKUP($A1192,'OASIS-11_26'!$E$2:$R$1556,8,FALSE)</f>
        <v>OTHER</v>
      </c>
      <c r="H1192" s="7">
        <f>VLOOKUP($A1192,'OASIS-11_26'!$E$2:$R$1556,4,FALSE)</f>
        <v>106.18</v>
      </c>
      <c r="I1192" s="7">
        <f>VLOOKUP($A1192,'OASIS-11_26'!$E$2:$R$1556,5,FALSE)</f>
        <v>0</v>
      </c>
      <c r="J1192" s="7" t="str">
        <f>VLOOKUP($A1192,'OASIS-11_26'!$E$2:$R$1556,6,FALSE)</f>
        <v>SCE</v>
      </c>
      <c r="K1192" s="7" t="str">
        <f>IF(ISERROR(VLOOKUP($A1192,'2021_NQC_List-11_13'!$A$2:$T$1532,4,FALSE)),"","NQC")</f>
        <v/>
      </c>
      <c r="L1192" s="7"/>
      <c r="M1192" s="7">
        <f>IF($K1192="NQC",VLOOKUP($A1192,'2021_NQC_List-11_13'!$A$2:$T$1532,4,FALSE),0)</f>
        <v>0</v>
      </c>
      <c r="N1192" s="7">
        <f>IF($K1192="NQC",VLOOKUP($A1192,'2021_NQC_List-11_13'!$A$2:$T$1532,5,FALSE),0)</f>
        <v>0</v>
      </c>
      <c r="O1192" s="7">
        <f>IF($K1192="NQC",VLOOKUP($A1192,'2021_NQC_List-11_13'!$A$2:$T$1532,6,FALSE),0)</f>
        <v>0</v>
      </c>
      <c r="P1192" s="7">
        <f>IF($K1192="NQC",VLOOKUP($A1192,'2021_NQC_List-11_13'!$A$2:$T$1532,7,FALSE),0)</f>
        <v>0</v>
      </c>
      <c r="Q1192" s="7">
        <f>IF($K1192="NQC",VLOOKUP($A1192,'2021_NQC_List-11_13'!$A$2:$T$1532,8,FALSE),0)</f>
        <v>0</v>
      </c>
      <c r="R1192" s="7">
        <f>IF($K1192="NQC",VLOOKUP($A1192,'2021_NQC_List-11_13'!$A$2:$T$1532,9,FALSE),0)</f>
        <v>0</v>
      </c>
      <c r="S1192" s="7">
        <f>IF($K1192="NQC",VLOOKUP($A1192,'2021_NQC_List-11_13'!$A$2:$T$1532,10,FALSE),0)</f>
        <v>0</v>
      </c>
      <c r="T1192" s="7">
        <f>IF($K1192="NQC",VLOOKUP($A1192,'2021_NQC_List-11_13'!$A$2:$T$1532,11,FALSE),0)</f>
        <v>0</v>
      </c>
      <c r="U1192" s="7">
        <f>IF($K1192="NQC",VLOOKUP($A1192,'2021_NQC_List-11_13'!$A$2:$T$1532,12,FALSE),0)</f>
        <v>0</v>
      </c>
      <c r="V1192" s="7">
        <f>IF($K1192="NQC",VLOOKUP($A1192,'2021_NQC_List-11_13'!$A$2:$T$1532,13,FALSE),0)</f>
        <v>0</v>
      </c>
      <c r="W1192" s="7">
        <f>IF($K1192="NQC",VLOOKUP($A1192,'2021_NQC_List-11_13'!$A$2:$T$1532,14,FALSE),0)</f>
        <v>0</v>
      </c>
      <c r="X1192" s="7">
        <f>IF($K1192="NQC",VLOOKUP($A1192,'2021_NQC_List-11_13'!$A$2:$T$1532,15,FALSE),0)</f>
        <v>0</v>
      </c>
      <c r="Y1192" s="7" t="str">
        <f t="shared" si="37"/>
        <v>Non-Hydro</v>
      </c>
      <c r="Z1192" s="7"/>
      <c r="AA1192" s="7" t="s">
        <v>4341</v>
      </c>
      <c r="AB1192" s="7"/>
    </row>
    <row r="1193" spans="1:28" x14ac:dyDescent="0.3">
      <c r="A1193" s="7" t="str">
        <f>'OASIS-11_26'!E654</f>
        <v>MIDWYS_2_MIDSL1</v>
      </c>
      <c r="B1193" s="7" t="str">
        <f>'OASIS-11_26'!G654</f>
        <v>Midway Solar Farm</v>
      </c>
      <c r="C1193" s="7" t="str">
        <f>VLOOKUP($A1193,'OASIS-11_26'!$E$2:$R$1556,2,FALSE)</f>
        <v>TG</v>
      </c>
      <c r="D1193" s="13">
        <f>VLOOKUP($A1193,'OASIS-11_26'!$E$2:$R$1556,11,FALSE)</f>
        <v>43113</v>
      </c>
      <c r="E1193" s="14">
        <f t="shared" si="36"/>
        <v>2018</v>
      </c>
      <c r="F1193" s="7" t="str">
        <f>VLOOKUP($A1193,'OASIS-11_26'!$E$2:$R$1556,9,FALSE)</f>
        <v>SUN</v>
      </c>
      <c r="G1193" s="7" t="str">
        <f>VLOOKUP($A1193,'OASIS-11_26'!$E$2:$R$1556,8,FALSE)</f>
        <v>PHOTO VOLTAIC</v>
      </c>
      <c r="H1193" s="7">
        <f>VLOOKUP($A1193,'OASIS-11_26'!$E$2:$R$1556,4,FALSE)</f>
        <v>49.9</v>
      </c>
      <c r="I1193" s="7">
        <f>VLOOKUP($A1193,'OASIS-11_26'!$E$2:$R$1556,5,FALSE)</f>
        <v>50</v>
      </c>
      <c r="J1193" s="7" t="str">
        <f>VLOOKUP($A1193,'OASIS-11_26'!$E$2:$R$1556,6,FALSE)</f>
        <v>SCE</v>
      </c>
      <c r="K1193" s="7" t="str">
        <f>IF(ISERROR(VLOOKUP($A1193,'2021_NQC_List-11_13'!$A$2:$T$1532,4,FALSE)),"","NQC")</f>
        <v/>
      </c>
      <c r="L1193" s="7"/>
      <c r="M1193" s="7">
        <f>IF($K1193="NQC",VLOOKUP($A1193,'2021_NQC_List-11_13'!$A$2:$T$1532,4,FALSE),0)</f>
        <v>0</v>
      </c>
      <c r="N1193" s="7">
        <f>IF($K1193="NQC",VLOOKUP($A1193,'2021_NQC_List-11_13'!$A$2:$T$1532,5,FALSE),0)</f>
        <v>0</v>
      </c>
      <c r="O1193" s="7">
        <f>IF($K1193="NQC",VLOOKUP($A1193,'2021_NQC_List-11_13'!$A$2:$T$1532,6,FALSE),0)</f>
        <v>0</v>
      </c>
      <c r="P1193" s="7">
        <f>IF($K1193="NQC",VLOOKUP($A1193,'2021_NQC_List-11_13'!$A$2:$T$1532,7,FALSE),0)</f>
        <v>0</v>
      </c>
      <c r="Q1193" s="7">
        <f>IF($K1193="NQC",VLOOKUP($A1193,'2021_NQC_List-11_13'!$A$2:$T$1532,8,FALSE),0)</f>
        <v>0</v>
      </c>
      <c r="R1193" s="7">
        <f>IF($K1193="NQC",VLOOKUP($A1193,'2021_NQC_List-11_13'!$A$2:$T$1532,9,FALSE),0)</f>
        <v>0</v>
      </c>
      <c r="S1193" s="7">
        <f>IF($K1193="NQC",VLOOKUP($A1193,'2021_NQC_List-11_13'!$A$2:$T$1532,10,FALSE),0)</f>
        <v>0</v>
      </c>
      <c r="T1193" s="7">
        <f>IF($K1193="NQC",VLOOKUP($A1193,'2021_NQC_List-11_13'!$A$2:$T$1532,11,FALSE),0)</f>
        <v>0</v>
      </c>
      <c r="U1193" s="7">
        <f>IF($K1193="NQC",VLOOKUP($A1193,'2021_NQC_List-11_13'!$A$2:$T$1532,12,FALSE),0)</f>
        <v>0</v>
      </c>
      <c r="V1193" s="7">
        <f>IF($K1193="NQC",VLOOKUP($A1193,'2021_NQC_List-11_13'!$A$2:$T$1532,13,FALSE),0)</f>
        <v>0</v>
      </c>
      <c r="W1193" s="7">
        <f>IF($K1193="NQC",VLOOKUP($A1193,'2021_NQC_List-11_13'!$A$2:$T$1532,14,FALSE),0)</f>
        <v>0</v>
      </c>
      <c r="X1193" s="7">
        <f>IF($K1193="NQC",VLOOKUP($A1193,'2021_NQC_List-11_13'!$A$2:$T$1532,15,FALSE),0)</f>
        <v>0</v>
      </c>
      <c r="Y1193" s="7" t="str">
        <f t="shared" si="37"/>
        <v>Non-Hydro</v>
      </c>
      <c r="Z1193" s="7"/>
      <c r="AA1193" s="7" t="s">
        <v>4341</v>
      </c>
      <c r="AB1193" s="7"/>
    </row>
    <row r="1194" spans="1:28" x14ac:dyDescent="0.3">
      <c r="A1194" s="7" t="str">
        <f>'OASIS-11_26'!E677</f>
        <v>SPOINT_2_MEADDYN</v>
      </c>
      <c r="B1194" s="7" t="str">
        <f>'OASIS-11_26'!G677</f>
        <v>SPOINT_2_MEADDYN</v>
      </c>
      <c r="C1194" s="7" t="str">
        <f>VLOOKUP($A1194,'OASIS-11_26'!$E$2:$R$1556,2,FALSE)</f>
        <v>TG</v>
      </c>
      <c r="D1194" s="13">
        <f>VLOOKUP($A1194,'OASIS-11_26'!$E$2:$R$1556,11,FALSE)</f>
        <v>43679</v>
      </c>
      <c r="E1194" s="14">
        <f t="shared" si="36"/>
        <v>2019</v>
      </c>
      <c r="F1194" s="7" t="str">
        <f>VLOOKUP($A1194,'OASIS-11_26'!$E$2:$R$1556,9,FALSE)</f>
        <v>NATURAL GAS</v>
      </c>
      <c r="G1194" s="7" t="str">
        <f>VLOOKUP($A1194,'OASIS-11_26'!$E$2:$R$1556,8,FALSE)</f>
        <v>COMBINED CYCLE</v>
      </c>
      <c r="H1194" s="7">
        <f>VLOOKUP($A1194,'OASIS-11_26'!$E$2:$R$1556,4,FALSE)</f>
        <v>325</v>
      </c>
      <c r="I1194" s="7">
        <f>VLOOKUP($A1194,'OASIS-11_26'!$E$2:$R$1556,5,FALSE)</f>
        <v>0</v>
      </c>
      <c r="J1194" s="7" t="str">
        <f>VLOOKUP($A1194,'OASIS-11_26'!$E$2:$R$1556,6,FALSE)</f>
        <v>SCE</v>
      </c>
      <c r="K1194" s="7" t="str">
        <f>IF(ISERROR(VLOOKUP($A1194,'2021_NQC_List-11_13'!$A$2:$T$1532,4,FALSE)),"","NQC")</f>
        <v/>
      </c>
      <c r="L1194" s="7"/>
      <c r="M1194" s="7">
        <f>IF($K1194="NQC",VLOOKUP($A1194,'2021_NQC_List-11_13'!$A$2:$T$1532,4,FALSE),0)</f>
        <v>0</v>
      </c>
      <c r="N1194" s="7">
        <f>IF($K1194="NQC",VLOOKUP($A1194,'2021_NQC_List-11_13'!$A$2:$T$1532,5,FALSE),0)</f>
        <v>0</v>
      </c>
      <c r="O1194" s="7">
        <f>IF($K1194="NQC",VLOOKUP($A1194,'2021_NQC_List-11_13'!$A$2:$T$1532,6,FALSE),0)</f>
        <v>0</v>
      </c>
      <c r="P1194" s="7">
        <f>IF($K1194="NQC",VLOOKUP($A1194,'2021_NQC_List-11_13'!$A$2:$T$1532,7,FALSE),0)</f>
        <v>0</v>
      </c>
      <c r="Q1194" s="7">
        <f>IF($K1194="NQC",VLOOKUP($A1194,'2021_NQC_List-11_13'!$A$2:$T$1532,8,FALSE),0)</f>
        <v>0</v>
      </c>
      <c r="R1194" s="7">
        <f>IF($K1194="NQC",VLOOKUP($A1194,'2021_NQC_List-11_13'!$A$2:$T$1532,9,FALSE),0)</f>
        <v>0</v>
      </c>
      <c r="S1194" s="7">
        <f>IF($K1194="NQC",VLOOKUP($A1194,'2021_NQC_List-11_13'!$A$2:$T$1532,10,FALSE),0)</f>
        <v>0</v>
      </c>
      <c r="T1194" s="7">
        <f>IF($K1194="NQC",VLOOKUP($A1194,'2021_NQC_List-11_13'!$A$2:$T$1532,11,FALSE),0)</f>
        <v>0</v>
      </c>
      <c r="U1194" s="7">
        <f>IF($K1194="NQC",VLOOKUP($A1194,'2021_NQC_List-11_13'!$A$2:$T$1532,12,FALSE),0)</f>
        <v>0</v>
      </c>
      <c r="V1194" s="7">
        <f>IF($K1194="NQC",VLOOKUP($A1194,'2021_NQC_List-11_13'!$A$2:$T$1532,13,FALSE),0)</f>
        <v>0</v>
      </c>
      <c r="W1194" s="7">
        <f>IF($K1194="NQC",VLOOKUP($A1194,'2021_NQC_List-11_13'!$A$2:$T$1532,14,FALSE),0)</f>
        <v>0</v>
      </c>
      <c r="X1194" s="7">
        <f>IF($K1194="NQC",VLOOKUP($A1194,'2021_NQC_List-11_13'!$A$2:$T$1532,15,FALSE),0)</f>
        <v>0</v>
      </c>
      <c r="Y1194" s="7" t="str">
        <f t="shared" si="37"/>
        <v>Non-Hydro</v>
      </c>
      <c r="Z1194" s="7"/>
      <c r="AA1194" s="7" t="s">
        <v>4341</v>
      </c>
      <c r="AB1194" s="7"/>
    </row>
    <row r="1195" spans="1:28" x14ac:dyDescent="0.3">
      <c r="A1195" s="7" t="str">
        <f>'OASIS-11_26'!E685</f>
        <v>BEJNLS_5_BV2SCEDYN</v>
      </c>
      <c r="B1195" s="7" t="str">
        <f>'OASIS-11_26'!G685</f>
        <v>Broadview 2</v>
      </c>
      <c r="C1195" s="7" t="str">
        <f>VLOOKUP($A1195,'OASIS-11_26'!$E$2:$R$1556,2,FALSE)</f>
        <v>TG</v>
      </c>
      <c r="D1195" s="13">
        <f>VLOOKUP($A1195,'OASIS-11_26'!$E$2:$R$1556,11,FALSE)</f>
        <v>42762</v>
      </c>
      <c r="E1195" s="14">
        <f t="shared" si="36"/>
        <v>2017</v>
      </c>
      <c r="F1195" s="7" t="str">
        <f>VLOOKUP($A1195,'OASIS-11_26'!$E$2:$R$1556,9,FALSE)</f>
        <v>WIND</v>
      </c>
      <c r="G1195" s="7" t="str">
        <f>VLOOKUP($A1195,'OASIS-11_26'!$E$2:$R$1556,8,FALSE)</f>
        <v>WIND</v>
      </c>
      <c r="H1195" s="7">
        <f>VLOOKUP($A1195,'OASIS-11_26'!$E$2:$R$1556,4,FALSE)</f>
        <v>167</v>
      </c>
      <c r="I1195" s="7">
        <f>VLOOKUP($A1195,'OASIS-11_26'!$E$2:$R$1556,5,FALSE)</f>
        <v>0</v>
      </c>
      <c r="J1195" s="7" t="str">
        <f>VLOOKUP($A1195,'OASIS-11_26'!$E$2:$R$1556,6,FALSE)</f>
        <v>SCE</v>
      </c>
      <c r="K1195" s="7" t="str">
        <f>IF(ISERROR(VLOOKUP($A1195,'2021_NQC_List-11_13'!$A$2:$T$1532,4,FALSE)),"","NQC")</f>
        <v/>
      </c>
      <c r="L1195" s="7"/>
      <c r="M1195" s="7">
        <f>IF($K1195="NQC",VLOOKUP($A1195,'2021_NQC_List-11_13'!$A$2:$T$1532,4,FALSE),0)</f>
        <v>0</v>
      </c>
      <c r="N1195" s="7">
        <f>IF($K1195="NQC",VLOOKUP($A1195,'2021_NQC_List-11_13'!$A$2:$T$1532,5,FALSE),0)</f>
        <v>0</v>
      </c>
      <c r="O1195" s="7">
        <f>IF($K1195="NQC",VLOOKUP($A1195,'2021_NQC_List-11_13'!$A$2:$T$1532,6,FALSE),0)</f>
        <v>0</v>
      </c>
      <c r="P1195" s="7">
        <f>IF($K1195="NQC",VLOOKUP($A1195,'2021_NQC_List-11_13'!$A$2:$T$1532,7,FALSE),0)</f>
        <v>0</v>
      </c>
      <c r="Q1195" s="7">
        <f>IF($K1195="NQC",VLOOKUP($A1195,'2021_NQC_List-11_13'!$A$2:$T$1532,8,FALSE),0)</f>
        <v>0</v>
      </c>
      <c r="R1195" s="7">
        <f>IF($K1195="NQC",VLOOKUP($A1195,'2021_NQC_List-11_13'!$A$2:$T$1532,9,FALSE),0)</f>
        <v>0</v>
      </c>
      <c r="S1195" s="7">
        <f>IF($K1195="NQC",VLOOKUP($A1195,'2021_NQC_List-11_13'!$A$2:$T$1532,10,FALSE),0)</f>
        <v>0</v>
      </c>
      <c r="T1195" s="7">
        <f>IF($K1195="NQC",VLOOKUP($A1195,'2021_NQC_List-11_13'!$A$2:$T$1532,11,FALSE),0)</f>
        <v>0</v>
      </c>
      <c r="U1195" s="7">
        <f>IF($K1195="NQC",VLOOKUP($A1195,'2021_NQC_List-11_13'!$A$2:$T$1532,12,FALSE),0)</f>
        <v>0</v>
      </c>
      <c r="V1195" s="7">
        <f>IF($K1195="NQC",VLOOKUP($A1195,'2021_NQC_List-11_13'!$A$2:$T$1532,13,FALSE),0)</f>
        <v>0</v>
      </c>
      <c r="W1195" s="7">
        <f>IF($K1195="NQC",VLOOKUP($A1195,'2021_NQC_List-11_13'!$A$2:$T$1532,14,FALSE),0)</f>
        <v>0</v>
      </c>
      <c r="X1195" s="7">
        <f>IF($K1195="NQC",VLOOKUP($A1195,'2021_NQC_List-11_13'!$A$2:$T$1532,15,FALSE),0)</f>
        <v>0</v>
      </c>
      <c r="Y1195" s="7" t="str">
        <f t="shared" si="37"/>
        <v>Non-Hydro</v>
      </c>
      <c r="Z1195" s="7"/>
      <c r="AA1195" s="7" t="s">
        <v>4341</v>
      </c>
      <c r="AB1195" s="7"/>
    </row>
    <row r="1196" spans="1:28" x14ac:dyDescent="0.3">
      <c r="A1196" s="7" t="str">
        <f>'OASIS-11_26'!E703</f>
        <v>WHITEH_2_MEADDYN2</v>
      </c>
      <c r="B1196" s="7" t="str">
        <f>'OASIS-11_26'!G703</f>
        <v>White Hills B</v>
      </c>
      <c r="C1196" s="7" t="str">
        <f>VLOOKUP($A1196,'OASIS-11_26'!$E$2:$R$1556,2,FALSE)</f>
        <v>TG</v>
      </c>
      <c r="D1196" s="13">
        <f>VLOOKUP($A1196,'OASIS-11_26'!$E$2:$R$1556,11,FALSE)</f>
        <v>0</v>
      </c>
      <c r="E1196" s="14" t="str">
        <f t="shared" si="36"/>
        <v/>
      </c>
      <c r="F1196" s="7" t="str">
        <f>VLOOKUP($A1196,'OASIS-11_26'!$E$2:$R$1556,9,FALSE)</f>
        <v>WIND</v>
      </c>
      <c r="G1196" s="7" t="str">
        <f>VLOOKUP($A1196,'OASIS-11_26'!$E$2:$R$1556,8,FALSE)</f>
        <v>WIND</v>
      </c>
      <c r="H1196" s="7">
        <f>VLOOKUP($A1196,'OASIS-11_26'!$E$2:$R$1556,4,FALSE)</f>
        <v>300</v>
      </c>
      <c r="I1196" s="7">
        <f>VLOOKUP($A1196,'OASIS-11_26'!$E$2:$R$1556,5,FALSE)</f>
        <v>0</v>
      </c>
      <c r="J1196" s="7" t="str">
        <f>VLOOKUP($A1196,'OASIS-11_26'!$E$2:$R$1556,6,FALSE)</f>
        <v>SCE</v>
      </c>
      <c r="K1196" s="7" t="str">
        <f>IF(ISERROR(VLOOKUP($A1196,'2021_NQC_List-11_13'!$A$2:$T$1532,4,FALSE)),"","NQC")</f>
        <v/>
      </c>
      <c r="L1196" s="7"/>
      <c r="M1196" s="7">
        <f>IF($K1196="NQC",VLOOKUP($A1196,'2021_NQC_List-11_13'!$A$2:$T$1532,4,FALSE),0)</f>
        <v>0</v>
      </c>
      <c r="N1196" s="7">
        <f>IF($K1196="NQC",VLOOKUP($A1196,'2021_NQC_List-11_13'!$A$2:$T$1532,5,FALSE),0)</f>
        <v>0</v>
      </c>
      <c r="O1196" s="7">
        <f>IF($K1196="NQC",VLOOKUP($A1196,'2021_NQC_List-11_13'!$A$2:$T$1532,6,FALSE),0)</f>
        <v>0</v>
      </c>
      <c r="P1196" s="7">
        <f>IF($K1196="NQC",VLOOKUP($A1196,'2021_NQC_List-11_13'!$A$2:$T$1532,7,FALSE),0)</f>
        <v>0</v>
      </c>
      <c r="Q1196" s="7">
        <f>IF($K1196="NQC",VLOOKUP($A1196,'2021_NQC_List-11_13'!$A$2:$T$1532,8,FALSE),0)</f>
        <v>0</v>
      </c>
      <c r="R1196" s="7">
        <f>IF($K1196="NQC",VLOOKUP($A1196,'2021_NQC_List-11_13'!$A$2:$T$1532,9,FALSE),0)</f>
        <v>0</v>
      </c>
      <c r="S1196" s="7">
        <f>IF($K1196="NQC",VLOOKUP($A1196,'2021_NQC_List-11_13'!$A$2:$T$1532,10,FALSE),0)</f>
        <v>0</v>
      </c>
      <c r="T1196" s="7">
        <f>IF($K1196="NQC",VLOOKUP($A1196,'2021_NQC_List-11_13'!$A$2:$T$1532,11,FALSE),0)</f>
        <v>0</v>
      </c>
      <c r="U1196" s="7">
        <f>IF($K1196="NQC",VLOOKUP($A1196,'2021_NQC_List-11_13'!$A$2:$T$1532,12,FALSE),0)</f>
        <v>0</v>
      </c>
      <c r="V1196" s="7">
        <f>IF($K1196="NQC",VLOOKUP($A1196,'2021_NQC_List-11_13'!$A$2:$T$1532,13,FALSE),0)</f>
        <v>0</v>
      </c>
      <c r="W1196" s="7">
        <f>IF($K1196="NQC",VLOOKUP($A1196,'2021_NQC_List-11_13'!$A$2:$T$1532,14,FALSE),0)</f>
        <v>0</v>
      </c>
      <c r="X1196" s="7">
        <f>IF($K1196="NQC",VLOOKUP($A1196,'2021_NQC_List-11_13'!$A$2:$T$1532,15,FALSE),0)</f>
        <v>0</v>
      </c>
      <c r="Y1196" s="7" t="str">
        <f t="shared" si="37"/>
        <v>Non-Hydro</v>
      </c>
      <c r="Z1196" s="7"/>
      <c r="AA1196" s="7" t="s">
        <v>4341</v>
      </c>
      <c r="AB1196" s="7"/>
    </row>
    <row r="1197" spans="1:28" x14ac:dyDescent="0.3">
      <c r="A1197" s="7" t="str">
        <f>'OASIS-11_26'!E726</f>
        <v>ALHMBR_1_ALHSLR</v>
      </c>
      <c r="B1197" s="7" t="str">
        <f>'OASIS-11_26'!G726</f>
        <v>SG Alhambra</v>
      </c>
      <c r="C1197" s="7" t="str">
        <f>VLOOKUP($A1197,'OASIS-11_26'!$E$2:$R$1556,2,FALSE)</f>
        <v>TG</v>
      </c>
      <c r="D1197" s="13">
        <f>VLOOKUP($A1197,'OASIS-11_26'!$E$2:$R$1556,11,FALSE)</f>
        <v>42245</v>
      </c>
      <c r="E1197" s="14">
        <f t="shared" si="36"/>
        <v>2015</v>
      </c>
      <c r="F1197" s="7" t="str">
        <f>VLOOKUP($A1197,'OASIS-11_26'!$E$2:$R$1556,9,FALSE)</f>
        <v>SUN</v>
      </c>
      <c r="G1197" s="7" t="str">
        <f>VLOOKUP($A1197,'OASIS-11_26'!$E$2:$R$1556,8,FALSE)</f>
        <v>PHOTO VOLTAIC</v>
      </c>
      <c r="H1197" s="7">
        <f>VLOOKUP($A1197,'OASIS-11_26'!$E$2:$R$1556,4,FALSE)</f>
        <v>50</v>
      </c>
      <c r="I1197" s="7">
        <f>VLOOKUP($A1197,'OASIS-11_26'!$E$2:$R$1556,5,FALSE)</f>
        <v>50</v>
      </c>
      <c r="J1197" s="7" t="str">
        <f>VLOOKUP($A1197,'OASIS-11_26'!$E$2:$R$1556,6,FALSE)</f>
        <v>SDGE</v>
      </c>
      <c r="K1197" s="7" t="str">
        <f>IF(ISERROR(VLOOKUP($A1197,'2021_NQC_List-11_13'!$A$2:$T$1532,4,FALSE)),"","NQC")</f>
        <v/>
      </c>
      <c r="L1197" s="7"/>
      <c r="M1197" s="7">
        <f>IF($K1197="NQC",VLOOKUP($A1197,'2021_NQC_List-11_13'!$A$2:$T$1532,4,FALSE),0)</f>
        <v>0</v>
      </c>
      <c r="N1197" s="7">
        <f>IF($K1197="NQC",VLOOKUP($A1197,'2021_NQC_List-11_13'!$A$2:$T$1532,5,FALSE),0)</f>
        <v>0</v>
      </c>
      <c r="O1197" s="7">
        <f>IF($K1197="NQC",VLOOKUP($A1197,'2021_NQC_List-11_13'!$A$2:$T$1532,6,FALSE),0)</f>
        <v>0</v>
      </c>
      <c r="P1197" s="7">
        <f>IF($K1197="NQC",VLOOKUP($A1197,'2021_NQC_List-11_13'!$A$2:$T$1532,7,FALSE),0)</f>
        <v>0</v>
      </c>
      <c r="Q1197" s="7">
        <f>IF($K1197="NQC",VLOOKUP($A1197,'2021_NQC_List-11_13'!$A$2:$T$1532,8,FALSE),0)</f>
        <v>0</v>
      </c>
      <c r="R1197" s="7">
        <f>IF($K1197="NQC",VLOOKUP($A1197,'2021_NQC_List-11_13'!$A$2:$T$1532,9,FALSE),0)</f>
        <v>0</v>
      </c>
      <c r="S1197" s="7">
        <f>IF($K1197="NQC",VLOOKUP($A1197,'2021_NQC_List-11_13'!$A$2:$T$1532,10,FALSE),0)</f>
        <v>0</v>
      </c>
      <c r="T1197" s="7">
        <f>IF($K1197="NQC",VLOOKUP($A1197,'2021_NQC_List-11_13'!$A$2:$T$1532,11,FALSE),0)</f>
        <v>0</v>
      </c>
      <c r="U1197" s="7">
        <f>IF($K1197="NQC",VLOOKUP($A1197,'2021_NQC_List-11_13'!$A$2:$T$1532,12,FALSE),0)</f>
        <v>0</v>
      </c>
      <c r="V1197" s="7">
        <f>IF($K1197="NQC",VLOOKUP($A1197,'2021_NQC_List-11_13'!$A$2:$T$1532,13,FALSE),0)</f>
        <v>0</v>
      </c>
      <c r="W1197" s="7">
        <f>IF($K1197="NQC",VLOOKUP($A1197,'2021_NQC_List-11_13'!$A$2:$T$1532,14,FALSE),0)</f>
        <v>0</v>
      </c>
      <c r="X1197" s="7">
        <f>IF($K1197="NQC",VLOOKUP($A1197,'2021_NQC_List-11_13'!$A$2:$T$1532,15,FALSE),0)</f>
        <v>0</v>
      </c>
      <c r="Y1197" s="7" t="str">
        <f t="shared" si="37"/>
        <v>Non-Hydro</v>
      </c>
      <c r="Z1197" s="7"/>
      <c r="AA1197" s="7" t="s">
        <v>4341</v>
      </c>
      <c r="AB1197" s="7"/>
    </row>
    <row r="1198" spans="1:28" x14ac:dyDescent="0.3">
      <c r="A1198" s="7" t="str">
        <f>'OASIS-11_26'!E747</f>
        <v>MALIN_5_HERMDYN</v>
      </c>
      <c r="B1198" s="7" t="str">
        <f>'OASIS-11_26'!G747</f>
        <v>MALIN_5_HERMDYN</v>
      </c>
      <c r="C1198" s="7" t="str">
        <f>VLOOKUP($A1198,'OASIS-11_26'!$E$2:$R$1556,2,FALSE)</f>
        <v>TG</v>
      </c>
      <c r="D1198" s="13">
        <f>VLOOKUP($A1198,'OASIS-11_26'!$E$2:$R$1556,11,FALSE)</f>
        <v>0</v>
      </c>
      <c r="E1198" s="14" t="str">
        <f t="shared" si="36"/>
        <v/>
      </c>
      <c r="F1198" s="7" t="str">
        <f>VLOOKUP($A1198,'OASIS-11_26'!$E$2:$R$1556,9,FALSE)</f>
        <v>NATURAL GAS</v>
      </c>
      <c r="G1198" s="7" t="str">
        <f>VLOOKUP($A1198,'OASIS-11_26'!$E$2:$R$1556,8,FALSE)</f>
        <v>COMBINED CYCLE</v>
      </c>
      <c r="H1198" s="7">
        <f>VLOOKUP($A1198,'OASIS-11_26'!$E$2:$R$1556,4,FALSE)</f>
        <v>308</v>
      </c>
      <c r="I1198" s="7">
        <f>VLOOKUP($A1198,'OASIS-11_26'!$E$2:$R$1556,5,FALSE)</f>
        <v>0</v>
      </c>
      <c r="J1198" s="7" t="str">
        <f>VLOOKUP($A1198,'OASIS-11_26'!$E$2:$R$1556,6,FALSE)</f>
        <v>PGAE</v>
      </c>
      <c r="K1198" s="7" t="str">
        <f>IF(ISERROR(VLOOKUP($A1198,'2021_NQC_List-11_13'!$A$2:$T$1532,4,FALSE)),"","NQC")</f>
        <v/>
      </c>
      <c r="L1198" s="7"/>
      <c r="M1198" s="7">
        <f>IF($K1198="NQC",VLOOKUP($A1198,'2021_NQC_List-11_13'!$A$2:$T$1532,4,FALSE),0)</f>
        <v>0</v>
      </c>
      <c r="N1198" s="7">
        <f>IF($K1198="NQC",VLOOKUP($A1198,'2021_NQC_List-11_13'!$A$2:$T$1532,5,FALSE),0)</f>
        <v>0</v>
      </c>
      <c r="O1198" s="7">
        <f>IF($K1198="NQC",VLOOKUP($A1198,'2021_NQC_List-11_13'!$A$2:$T$1532,6,FALSE),0)</f>
        <v>0</v>
      </c>
      <c r="P1198" s="7">
        <f>IF($K1198="NQC",VLOOKUP($A1198,'2021_NQC_List-11_13'!$A$2:$T$1532,7,FALSE),0)</f>
        <v>0</v>
      </c>
      <c r="Q1198" s="7">
        <f>IF($K1198="NQC",VLOOKUP($A1198,'2021_NQC_List-11_13'!$A$2:$T$1532,8,FALSE),0)</f>
        <v>0</v>
      </c>
      <c r="R1198" s="7">
        <f>IF($K1198="NQC",VLOOKUP($A1198,'2021_NQC_List-11_13'!$A$2:$T$1532,9,FALSE),0)</f>
        <v>0</v>
      </c>
      <c r="S1198" s="7">
        <f>IF($K1198="NQC",VLOOKUP($A1198,'2021_NQC_List-11_13'!$A$2:$T$1532,10,FALSE),0)</f>
        <v>0</v>
      </c>
      <c r="T1198" s="7">
        <f>IF($K1198="NQC",VLOOKUP($A1198,'2021_NQC_List-11_13'!$A$2:$T$1532,11,FALSE),0)</f>
        <v>0</v>
      </c>
      <c r="U1198" s="7">
        <f>IF($K1198="NQC",VLOOKUP($A1198,'2021_NQC_List-11_13'!$A$2:$T$1532,12,FALSE),0)</f>
        <v>0</v>
      </c>
      <c r="V1198" s="7">
        <f>IF($K1198="NQC",VLOOKUP($A1198,'2021_NQC_List-11_13'!$A$2:$T$1532,13,FALSE),0)</f>
        <v>0</v>
      </c>
      <c r="W1198" s="7">
        <f>IF($K1198="NQC",VLOOKUP($A1198,'2021_NQC_List-11_13'!$A$2:$T$1532,14,FALSE),0)</f>
        <v>0</v>
      </c>
      <c r="X1198" s="7">
        <f>IF($K1198="NQC",VLOOKUP($A1198,'2021_NQC_List-11_13'!$A$2:$T$1532,15,FALSE),0)</f>
        <v>0</v>
      </c>
      <c r="Y1198" s="7" t="str">
        <f t="shared" si="37"/>
        <v>Non-Hydro</v>
      </c>
      <c r="Z1198" s="7"/>
      <c r="AA1198" s="7" t="s">
        <v>4341</v>
      </c>
      <c r="AB1198" s="7"/>
    </row>
    <row r="1199" spans="1:28" x14ac:dyDescent="0.3">
      <c r="A1199" s="7" t="str">
        <f>'OASIS-11_26'!E756</f>
        <v>RANCHO_2_SMUDSYSDYN</v>
      </c>
      <c r="B1199" s="7" t="str">
        <f>'OASIS-11_26'!G756</f>
        <v>SMUD Regulation Market</v>
      </c>
      <c r="C1199" s="7" t="str">
        <f>VLOOKUP($A1199,'OASIS-11_26'!$E$2:$R$1556,2,FALSE)</f>
        <v>TG</v>
      </c>
      <c r="D1199" s="13">
        <f>VLOOKUP($A1199,'OASIS-11_26'!$E$2:$R$1556,11,FALSE)</f>
        <v>42795</v>
      </c>
      <c r="E1199" s="14">
        <f t="shared" si="36"/>
        <v>2017</v>
      </c>
      <c r="F1199" s="7" t="str">
        <f>VLOOKUP($A1199,'OASIS-11_26'!$E$2:$R$1556,9,FALSE)</f>
        <v>OTHER</v>
      </c>
      <c r="G1199" s="7" t="str">
        <f>VLOOKUP($A1199,'OASIS-11_26'!$E$2:$R$1556,8,FALSE)</f>
        <v>OTHER</v>
      </c>
      <c r="H1199" s="7">
        <f>VLOOKUP($A1199,'OASIS-11_26'!$E$2:$R$1556,4,FALSE)</f>
        <v>124</v>
      </c>
      <c r="I1199" s="7">
        <f>VLOOKUP($A1199,'OASIS-11_26'!$E$2:$R$1556,5,FALSE)</f>
        <v>0</v>
      </c>
      <c r="J1199" s="7" t="str">
        <f>VLOOKUP($A1199,'OASIS-11_26'!$E$2:$R$1556,6,FALSE)</f>
        <v>PGAE</v>
      </c>
      <c r="K1199" s="7" t="str">
        <f>IF(ISERROR(VLOOKUP($A1199,'2021_NQC_List-11_13'!$A$2:$T$1532,4,FALSE)),"","NQC")</f>
        <v/>
      </c>
      <c r="L1199" s="7"/>
      <c r="M1199" s="7">
        <f>IF($K1199="NQC",VLOOKUP($A1199,'2021_NQC_List-11_13'!$A$2:$T$1532,4,FALSE),0)</f>
        <v>0</v>
      </c>
      <c r="N1199" s="7">
        <f>IF($K1199="NQC",VLOOKUP($A1199,'2021_NQC_List-11_13'!$A$2:$T$1532,5,FALSE),0)</f>
        <v>0</v>
      </c>
      <c r="O1199" s="7">
        <f>IF($K1199="NQC",VLOOKUP($A1199,'2021_NQC_List-11_13'!$A$2:$T$1532,6,FALSE),0)</f>
        <v>0</v>
      </c>
      <c r="P1199" s="7">
        <f>IF($K1199="NQC",VLOOKUP($A1199,'2021_NQC_List-11_13'!$A$2:$T$1532,7,FALSE),0)</f>
        <v>0</v>
      </c>
      <c r="Q1199" s="7">
        <f>IF($K1199="NQC",VLOOKUP($A1199,'2021_NQC_List-11_13'!$A$2:$T$1532,8,FALSE),0)</f>
        <v>0</v>
      </c>
      <c r="R1199" s="7">
        <f>IF($K1199="NQC",VLOOKUP($A1199,'2021_NQC_List-11_13'!$A$2:$T$1532,9,FALSE),0)</f>
        <v>0</v>
      </c>
      <c r="S1199" s="7">
        <f>IF($K1199="NQC",VLOOKUP($A1199,'2021_NQC_List-11_13'!$A$2:$T$1532,10,FALSE),0)</f>
        <v>0</v>
      </c>
      <c r="T1199" s="7">
        <f>IF($K1199="NQC",VLOOKUP($A1199,'2021_NQC_List-11_13'!$A$2:$T$1532,11,FALSE),0)</f>
        <v>0</v>
      </c>
      <c r="U1199" s="7">
        <f>IF($K1199="NQC",VLOOKUP($A1199,'2021_NQC_List-11_13'!$A$2:$T$1532,12,FALSE),0)</f>
        <v>0</v>
      </c>
      <c r="V1199" s="7">
        <f>IF($K1199="NQC",VLOOKUP($A1199,'2021_NQC_List-11_13'!$A$2:$T$1532,13,FALSE),0)</f>
        <v>0</v>
      </c>
      <c r="W1199" s="7">
        <f>IF($K1199="NQC",VLOOKUP($A1199,'2021_NQC_List-11_13'!$A$2:$T$1532,14,FALSE),0)</f>
        <v>0</v>
      </c>
      <c r="X1199" s="7">
        <f>IF($K1199="NQC",VLOOKUP($A1199,'2021_NQC_List-11_13'!$A$2:$T$1532,15,FALSE),0)</f>
        <v>0</v>
      </c>
      <c r="Y1199" s="7" t="str">
        <f t="shared" si="37"/>
        <v>Non-Hydro</v>
      </c>
      <c r="Z1199" s="7"/>
      <c r="AA1199" s="7" t="s">
        <v>4341</v>
      </c>
      <c r="AB1199" s="7"/>
    </row>
    <row r="1200" spans="1:28" x14ac:dyDescent="0.3">
      <c r="A1200" s="7" t="str">
        <f>'OASIS-11_26'!E781</f>
        <v>ARLINT_5_SCEDYN</v>
      </c>
      <c r="B1200" s="7" t="str">
        <f>'OASIS-11_26'!G781</f>
        <v>Arlington Valley CC</v>
      </c>
      <c r="C1200" s="7" t="str">
        <f>VLOOKUP($A1200,'OASIS-11_26'!$E$2:$R$1556,2,FALSE)</f>
        <v>TG</v>
      </c>
      <c r="D1200" s="13">
        <f>VLOOKUP($A1200,'OASIS-11_26'!$E$2:$R$1556,11,FALSE)</f>
        <v>0</v>
      </c>
      <c r="E1200" s="14" t="str">
        <f t="shared" si="36"/>
        <v/>
      </c>
      <c r="F1200" s="7" t="str">
        <f>VLOOKUP($A1200,'OASIS-11_26'!$E$2:$R$1556,9,FALSE)</f>
        <v>NATURAL GAS</v>
      </c>
      <c r="G1200" s="7" t="str">
        <f>VLOOKUP($A1200,'OASIS-11_26'!$E$2:$R$1556,8,FALSE)</f>
        <v>COMBINED CYCLE</v>
      </c>
      <c r="H1200" s="7">
        <f>VLOOKUP($A1200,'OASIS-11_26'!$E$2:$R$1556,4,FALSE)</f>
        <v>565</v>
      </c>
      <c r="I1200" s="7">
        <f>VLOOKUP($A1200,'OASIS-11_26'!$E$2:$R$1556,5,FALSE)</f>
        <v>0</v>
      </c>
      <c r="J1200" s="7" t="str">
        <f>VLOOKUP($A1200,'OASIS-11_26'!$E$2:$R$1556,6,FALSE)</f>
        <v>SCE</v>
      </c>
      <c r="K1200" s="7" t="str">
        <f>IF(ISERROR(VLOOKUP($A1200,'2021_NQC_List-11_13'!$A$2:$T$1532,4,FALSE)),"","NQC")</f>
        <v/>
      </c>
      <c r="L1200" s="7"/>
      <c r="M1200" s="7">
        <f>IF($K1200="NQC",VLOOKUP($A1200,'2021_NQC_List-11_13'!$A$2:$T$1532,4,FALSE),0)</f>
        <v>0</v>
      </c>
      <c r="N1200" s="7">
        <f>IF($K1200="NQC",VLOOKUP($A1200,'2021_NQC_List-11_13'!$A$2:$T$1532,5,FALSE),0)</f>
        <v>0</v>
      </c>
      <c r="O1200" s="7">
        <f>IF($K1200="NQC",VLOOKUP($A1200,'2021_NQC_List-11_13'!$A$2:$T$1532,6,FALSE),0)</f>
        <v>0</v>
      </c>
      <c r="P1200" s="7">
        <f>IF($K1200="NQC",VLOOKUP($A1200,'2021_NQC_List-11_13'!$A$2:$T$1532,7,FALSE),0)</f>
        <v>0</v>
      </c>
      <c r="Q1200" s="7">
        <f>IF($K1200="NQC",VLOOKUP($A1200,'2021_NQC_List-11_13'!$A$2:$T$1532,8,FALSE),0)</f>
        <v>0</v>
      </c>
      <c r="R1200" s="7">
        <f>IF($K1200="NQC",VLOOKUP($A1200,'2021_NQC_List-11_13'!$A$2:$T$1532,9,FALSE),0)</f>
        <v>0</v>
      </c>
      <c r="S1200" s="7">
        <f>IF($K1200="NQC",VLOOKUP($A1200,'2021_NQC_List-11_13'!$A$2:$T$1532,10,FALSE),0)</f>
        <v>0</v>
      </c>
      <c r="T1200" s="7">
        <f>IF($K1200="NQC",VLOOKUP($A1200,'2021_NQC_List-11_13'!$A$2:$T$1532,11,FALSE),0)</f>
        <v>0</v>
      </c>
      <c r="U1200" s="7">
        <f>IF($K1200="NQC",VLOOKUP($A1200,'2021_NQC_List-11_13'!$A$2:$T$1532,12,FALSE),0)</f>
        <v>0</v>
      </c>
      <c r="V1200" s="7">
        <f>IF($K1200="NQC",VLOOKUP($A1200,'2021_NQC_List-11_13'!$A$2:$T$1532,13,FALSE),0)</f>
        <v>0</v>
      </c>
      <c r="W1200" s="7">
        <f>IF($K1200="NQC",VLOOKUP($A1200,'2021_NQC_List-11_13'!$A$2:$T$1532,14,FALSE),0)</f>
        <v>0</v>
      </c>
      <c r="X1200" s="7">
        <f>IF($K1200="NQC",VLOOKUP($A1200,'2021_NQC_List-11_13'!$A$2:$T$1532,15,FALSE),0)</f>
        <v>0</v>
      </c>
      <c r="Y1200" s="7" t="str">
        <f t="shared" si="37"/>
        <v>Non-Hydro</v>
      </c>
      <c r="Z1200" s="7"/>
      <c r="AA1200" s="7" t="s">
        <v>4341</v>
      </c>
      <c r="AB1200" s="7"/>
    </row>
    <row r="1201" spans="1:28" x14ac:dyDescent="0.3">
      <c r="A1201" s="7" t="str">
        <f>'OASIS-11_26'!E789</f>
        <v>MILFRD_7_PASADENA</v>
      </c>
      <c r="B1201" s="7" t="str">
        <f>'OASIS-11_26'!G789</f>
        <v>Milford I</v>
      </c>
      <c r="C1201" s="7" t="str">
        <f>VLOOKUP($A1201,'OASIS-11_26'!$E$2:$R$1556,2,FALSE)</f>
        <v>TG</v>
      </c>
      <c r="D1201" s="13">
        <f>VLOOKUP($A1201,'OASIS-11_26'!$E$2:$R$1556,11,FALSE)</f>
        <v>42430</v>
      </c>
      <c r="E1201" s="14">
        <f t="shared" si="36"/>
        <v>2016</v>
      </c>
      <c r="F1201" s="7" t="str">
        <f>VLOOKUP($A1201,'OASIS-11_26'!$E$2:$R$1556,9,FALSE)</f>
        <v>WIND</v>
      </c>
      <c r="G1201" s="7" t="str">
        <f>VLOOKUP($A1201,'OASIS-11_26'!$E$2:$R$1556,8,FALSE)</f>
        <v>WIND</v>
      </c>
      <c r="H1201" s="7">
        <f>VLOOKUP($A1201,'OASIS-11_26'!$E$2:$R$1556,4,FALSE)</f>
        <v>5</v>
      </c>
      <c r="I1201" s="7">
        <f>VLOOKUP($A1201,'OASIS-11_26'!$E$2:$R$1556,5,FALSE)</f>
        <v>0</v>
      </c>
      <c r="J1201" s="7" t="str">
        <f>VLOOKUP($A1201,'OASIS-11_26'!$E$2:$R$1556,6,FALSE)</f>
        <v>SCE</v>
      </c>
      <c r="K1201" s="7" t="str">
        <f>IF(ISERROR(VLOOKUP($A1201,'2021_NQC_List-11_13'!$A$2:$T$1532,4,FALSE)),"","NQC")</f>
        <v/>
      </c>
      <c r="L1201" s="7"/>
      <c r="M1201" s="7">
        <f>IF($K1201="NQC",VLOOKUP($A1201,'2021_NQC_List-11_13'!$A$2:$T$1532,4,FALSE),0)</f>
        <v>0</v>
      </c>
      <c r="N1201" s="7">
        <f>IF($K1201="NQC",VLOOKUP($A1201,'2021_NQC_List-11_13'!$A$2:$T$1532,5,FALSE),0)</f>
        <v>0</v>
      </c>
      <c r="O1201" s="7">
        <f>IF($K1201="NQC",VLOOKUP($A1201,'2021_NQC_List-11_13'!$A$2:$T$1532,6,FALSE),0)</f>
        <v>0</v>
      </c>
      <c r="P1201" s="7">
        <f>IF($K1201="NQC",VLOOKUP($A1201,'2021_NQC_List-11_13'!$A$2:$T$1532,7,FALSE),0)</f>
        <v>0</v>
      </c>
      <c r="Q1201" s="7">
        <f>IF($K1201="NQC",VLOOKUP($A1201,'2021_NQC_List-11_13'!$A$2:$T$1532,8,FALSE),0)</f>
        <v>0</v>
      </c>
      <c r="R1201" s="7">
        <f>IF($K1201="NQC",VLOOKUP($A1201,'2021_NQC_List-11_13'!$A$2:$T$1532,9,FALSE),0)</f>
        <v>0</v>
      </c>
      <c r="S1201" s="7">
        <f>IF($K1201="NQC",VLOOKUP($A1201,'2021_NQC_List-11_13'!$A$2:$T$1532,10,FALSE),0)</f>
        <v>0</v>
      </c>
      <c r="T1201" s="7">
        <f>IF($K1201="NQC",VLOOKUP($A1201,'2021_NQC_List-11_13'!$A$2:$T$1532,11,FALSE),0)</f>
        <v>0</v>
      </c>
      <c r="U1201" s="7">
        <f>IF($K1201="NQC",VLOOKUP($A1201,'2021_NQC_List-11_13'!$A$2:$T$1532,12,FALSE),0)</f>
        <v>0</v>
      </c>
      <c r="V1201" s="7">
        <f>IF($K1201="NQC",VLOOKUP($A1201,'2021_NQC_List-11_13'!$A$2:$T$1532,13,FALSE),0)</f>
        <v>0</v>
      </c>
      <c r="W1201" s="7">
        <f>IF($K1201="NQC",VLOOKUP($A1201,'2021_NQC_List-11_13'!$A$2:$T$1532,14,FALSE),0)</f>
        <v>0</v>
      </c>
      <c r="X1201" s="7">
        <f>IF($K1201="NQC",VLOOKUP($A1201,'2021_NQC_List-11_13'!$A$2:$T$1532,15,FALSE),0)</f>
        <v>0</v>
      </c>
      <c r="Y1201" s="7" t="str">
        <f t="shared" si="37"/>
        <v>Non-Hydro</v>
      </c>
      <c r="Z1201" s="7"/>
      <c r="AA1201" s="7" t="s">
        <v>4341</v>
      </c>
      <c r="AB1201" s="7"/>
    </row>
    <row r="1202" spans="1:28" x14ac:dyDescent="0.3">
      <c r="A1202" s="7" t="str">
        <f>'OASIS-11_26'!E875</f>
        <v>BCTSYS_5_PWXDYN</v>
      </c>
      <c r="B1202" s="7" t="str">
        <f>'OASIS-11_26'!G875</f>
        <v>BCTSYS_5_PWXDYN</v>
      </c>
      <c r="C1202" s="7" t="str">
        <f>VLOOKUP($A1202,'OASIS-11_26'!$E$2:$R$1556,2,FALSE)</f>
        <v>TG</v>
      </c>
      <c r="D1202" s="13">
        <f>VLOOKUP($A1202,'OASIS-11_26'!$E$2:$R$1556,11,FALSE)</f>
        <v>0</v>
      </c>
      <c r="E1202" s="14" t="str">
        <f t="shared" si="36"/>
        <v/>
      </c>
      <c r="F1202" s="7" t="str">
        <f>VLOOKUP($A1202,'OASIS-11_26'!$E$2:$R$1556,9,FALSE)</f>
        <v>WATER</v>
      </c>
      <c r="G1202" s="7">
        <f>VLOOKUP($A1202,'OASIS-11_26'!$E$2:$R$1556,8,FALSE)</f>
        <v>0</v>
      </c>
      <c r="H1202" s="7">
        <f>VLOOKUP($A1202,'OASIS-11_26'!$E$2:$R$1556,4,FALSE)</f>
        <v>428</v>
      </c>
      <c r="I1202" s="7">
        <f>VLOOKUP($A1202,'OASIS-11_26'!$E$2:$R$1556,5,FALSE)</f>
        <v>0</v>
      </c>
      <c r="J1202" s="7" t="str">
        <f>VLOOKUP($A1202,'OASIS-11_26'!$E$2:$R$1556,6,FALSE)</f>
        <v>PGAE</v>
      </c>
      <c r="K1202" s="7" t="str">
        <f>IF(ISERROR(VLOOKUP($A1202,'2021_NQC_List-11_13'!$A$2:$T$1532,4,FALSE)),"","NQC")</f>
        <v/>
      </c>
      <c r="L1202" s="7"/>
      <c r="M1202" s="7">
        <f>IF($K1202="NQC",VLOOKUP($A1202,'2021_NQC_List-11_13'!$A$2:$T$1532,4,FALSE),0)</f>
        <v>0</v>
      </c>
      <c r="N1202" s="7">
        <f>IF($K1202="NQC",VLOOKUP($A1202,'2021_NQC_List-11_13'!$A$2:$T$1532,5,FALSE),0)</f>
        <v>0</v>
      </c>
      <c r="O1202" s="7">
        <f>IF($K1202="NQC",VLOOKUP($A1202,'2021_NQC_List-11_13'!$A$2:$T$1532,6,FALSE),0)</f>
        <v>0</v>
      </c>
      <c r="P1202" s="7">
        <f>IF($K1202="NQC",VLOOKUP($A1202,'2021_NQC_List-11_13'!$A$2:$T$1532,7,FALSE),0)</f>
        <v>0</v>
      </c>
      <c r="Q1202" s="7">
        <f>IF($K1202="NQC",VLOOKUP($A1202,'2021_NQC_List-11_13'!$A$2:$T$1532,8,FALSE),0)</f>
        <v>0</v>
      </c>
      <c r="R1202" s="7">
        <f>IF($K1202="NQC",VLOOKUP($A1202,'2021_NQC_List-11_13'!$A$2:$T$1532,9,FALSE),0)</f>
        <v>0</v>
      </c>
      <c r="S1202" s="7">
        <f>IF($K1202="NQC",VLOOKUP($A1202,'2021_NQC_List-11_13'!$A$2:$T$1532,10,FALSE),0)</f>
        <v>0</v>
      </c>
      <c r="T1202" s="7">
        <f>IF($K1202="NQC",VLOOKUP($A1202,'2021_NQC_List-11_13'!$A$2:$T$1532,11,FALSE),0)</f>
        <v>0</v>
      </c>
      <c r="U1202" s="7">
        <f>IF($K1202="NQC",VLOOKUP($A1202,'2021_NQC_List-11_13'!$A$2:$T$1532,12,FALSE),0)</f>
        <v>0</v>
      </c>
      <c r="V1202" s="7">
        <f>IF($K1202="NQC",VLOOKUP($A1202,'2021_NQC_List-11_13'!$A$2:$T$1532,13,FALSE),0)</f>
        <v>0</v>
      </c>
      <c r="W1202" s="7">
        <f>IF($K1202="NQC",VLOOKUP($A1202,'2021_NQC_List-11_13'!$A$2:$T$1532,14,FALSE),0)</f>
        <v>0</v>
      </c>
      <c r="X1202" s="7">
        <f>IF($K1202="NQC",VLOOKUP($A1202,'2021_NQC_List-11_13'!$A$2:$T$1532,15,FALSE),0)</f>
        <v>0</v>
      </c>
      <c r="Y1202" s="7" t="str">
        <f t="shared" si="37"/>
        <v>Hydro-Large Hydro</v>
      </c>
      <c r="Z1202" s="7"/>
      <c r="AA1202" s="7" t="s">
        <v>4341</v>
      </c>
      <c r="AB1202" s="7"/>
    </row>
    <row r="1203" spans="1:28" x14ac:dyDescent="0.3">
      <c r="A1203" s="7" t="str">
        <f>'OASIS-11_26'!E884</f>
        <v>MAGNLA_6_PASADENA</v>
      </c>
      <c r="B1203" s="7" t="str">
        <f>'OASIS-11_26'!G884</f>
        <v>Magnolia Power Plant - PASADENA</v>
      </c>
      <c r="C1203" s="7" t="str">
        <f>VLOOKUP($A1203,'OASIS-11_26'!$E$2:$R$1556,2,FALSE)</f>
        <v>TG</v>
      </c>
      <c r="D1203" s="13">
        <f>VLOOKUP($A1203,'OASIS-11_26'!$E$2:$R$1556,11,FALSE)</f>
        <v>43845</v>
      </c>
      <c r="E1203" s="14">
        <f t="shared" si="36"/>
        <v>2020</v>
      </c>
      <c r="F1203" s="7" t="str">
        <f>VLOOKUP($A1203,'OASIS-11_26'!$E$2:$R$1556,9,FALSE)</f>
        <v>NATURAL GAS</v>
      </c>
      <c r="G1203" s="7" t="str">
        <f>VLOOKUP($A1203,'OASIS-11_26'!$E$2:$R$1556,8,FALSE)</f>
        <v>COMBINED CYCLE</v>
      </c>
      <c r="H1203" s="7">
        <f>VLOOKUP($A1203,'OASIS-11_26'!$E$2:$R$1556,4,FALSE)</f>
        <v>18</v>
      </c>
      <c r="I1203" s="7">
        <f>VLOOKUP($A1203,'OASIS-11_26'!$E$2:$R$1556,5,FALSE)</f>
        <v>0</v>
      </c>
      <c r="J1203" s="7" t="str">
        <f>VLOOKUP($A1203,'OASIS-11_26'!$E$2:$R$1556,6,FALSE)</f>
        <v>SCE</v>
      </c>
      <c r="K1203" s="7" t="str">
        <f>IF(ISERROR(VLOOKUP($A1203,'2021_NQC_List-11_13'!$A$2:$T$1532,4,FALSE)),"","NQC")</f>
        <v/>
      </c>
      <c r="L1203" s="7"/>
      <c r="M1203" s="7">
        <f>IF($K1203="NQC",VLOOKUP($A1203,'2021_NQC_List-11_13'!$A$2:$T$1532,4,FALSE),0)</f>
        <v>0</v>
      </c>
      <c r="N1203" s="7">
        <f>IF($K1203="NQC",VLOOKUP($A1203,'2021_NQC_List-11_13'!$A$2:$T$1532,5,FALSE),0)</f>
        <v>0</v>
      </c>
      <c r="O1203" s="7">
        <f>IF($K1203="NQC",VLOOKUP($A1203,'2021_NQC_List-11_13'!$A$2:$T$1532,6,FALSE),0)</f>
        <v>0</v>
      </c>
      <c r="P1203" s="7">
        <f>IF($K1203="NQC",VLOOKUP($A1203,'2021_NQC_List-11_13'!$A$2:$T$1532,7,FALSE),0)</f>
        <v>0</v>
      </c>
      <c r="Q1203" s="7">
        <f>IF($K1203="NQC",VLOOKUP($A1203,'2021_NQC_List-11_13'!$A$2:$T$1532,8,FALSE),0)</f>
        <v>0</v>
      </c>
      <c r="R1203" s="7">
        <f>IF($K1203="NQC",VLOOKUP($A1203,'2021_NQC_List-11_13'!$A$2:$T$1532,9,FALSE),0)</f>
        <v>0</v>
      </c>
      <c r="S1203" s="7">
        <f>IF($K1203="NQC",VLOOKUP($A1203,'2021_NQC_List-11_13'!$A$2:$T$1532,10,FALSE),0)</f>
        <v>0</v>
      </c>
      <c r="T1203" s="7">
        <f>IF($K1203="NQC",VLOOKUP($A1203,'2021_NQC_List-11_13'!$A$2:$T$1532,11,FALSE),0)</f>
        <v>0</v>
      </c>
      <c r="U1203" s="7">
        <f>IF($K1203="NQC",VLOOKUP($A1203,'2021_NQC_List-11_13'!$A$2:$T$1532,12,FALSE),0)</f>
        <v>0</v>
      </c>
      <c r="V1203" s="7">
        <f>IF($K1203="NQC",VLOOKUP($A1203,'2021_NQC_List-11_13'!$A$2:$T$1532,13,FALSE),0)</f>
        <v>0</v>
      </c>
      <c r="W1203" s="7">
        <f>IF($K1203="NQC",VLOOKUP($A1203,'2021_NQC_List-11_13'!$A$2:$T$1532,14,FALSE),0)</f>
        <v>0</v>
      </c>
      <c r="X1203" s="7">
        <f>IF($K1203="NQC",VLOOKUP($A1203,'2021_NQC_List-11_13'!$A$2:$T$1532,15,FALSE),0)</f>
        <v>0</v>
      </c>
      <c r="Y1203" s="7" t="str">
        <f t="shared" si="37"/>
        <v>Non-Hydro</v>
      </c>
      <c r="Z1203" s="7"/>
      <c r="AA1203" s="7" t="s">
        <v>4341</v>
      </c>
      <c r="AB1203" s="7"/>
    </row>
    <row r="1204" spans="1:28" x14ac:dyDescent="0.3">
      <c r="A1204" s="7" t="str">
        <f>'OASIS-11_26'!E897</f>
        <v>MIDWY3_2_MDSSR1</v>
      </c>
      <c r="B1204" s="7" t="str">
        <f>'OASIS-11_26'!G897</f>
        <v>Midway South Solar Farm</v>
      </c>
      <c r="C1204" s="7" t="str">
        <f>VLOOKUP($A1204,'OASIS-11_26'!$E$2:$R$1556,2,FALSE)</f>
        <v>TG</v>
      </c>
      <c r="D1204" s="13">
        <f>VLOOKUP($A1204,'OASIS-11_26'!$E$2:$R$1556,11,FALSE)</f>
        <v>43349</v>
      </c>
      <c r="E1204" s="14">
        <f t="shared" si="36"/>
        <v>2018</v>
      </c>
      <c r="F1204" s="7" t="str">
        <f>VLOOKUP($A1204,'OASIS-11_26'!$E$2:$R$1556,9,FALSE)</f>
        <v>SUN</v>
      </c>
      <c r="G1204" s="7" t="str">
        <f>VLOOKUP($A1204,'OASIS-11_26'!$E$2:$R$1556,8,FALSE)</f>
        <v>PHOTO VOLTAIC</v>
      </c>
      <c r="H1204" s="7">
        <f>VLOOKUP($A1204,'OASIS-11_26'!$E$2:$R$1556,4,FALSE)</f>
        <v>20</v>
      </c>
      <c r="I1204" s="7">
        <f>VLOOKUP($A1204,'OASIS-11_26'!$E$2:$R$1556,5,FALSE)</f>
        <v>20</v>
      </c>
      <c r="J1204" s="7" t="str">
        <f>VLOOKUP($A1204,'OASIS-11_26'!$E$2:$R$1556,6,FALSE)</f>
        <v>SDGE</v>
      </c>
      <c r="K1204" s="7" t="str">
        <f>IF(ISERROR(VLOOKUP($A1204,'2021_NQC_List-11_13'!$A$2:$T$1532,4,FALSE)),"","NQC")</f>
        <v/>
      </c>
      <c r="L1204" s="7"/>
      <c r="M1204" s="7">
        <f>IF($K1204="NQC",VLOOKUP($A1204,'2021_NQC_List-11_13'!$A$2:$T$1532,4,FALSE),0)</f>
        <v>0</v>
      </c>
      <c r="N1204" s="7">
        <f>IF($K1204="NQC",VLOOKUP($A1204,'2021_NQC_List-11_13'!$A$2:$T$1532,5,FALSE),0)</f>
        <v>0</v>
      </c>
      <c r="O1204" s="7">
        <f>IF($K1204="NQC",VLOOKUP($A1204,'2021_NQC_List-11_13'!$A$2:$T$1532,6,FALSE),0)</f>
        <v>0</v>
      </c>
      <c r="P1204" s="7">
        <f>IF($K1204="NQC",VLOOKUP($A1204,'2021_NQC_List-11_13'!$A$2:$T$1532,7,FALSE),0)</f>
        <v>0</v>
      </c>
      <c r="Q1204" s="7">
        <f>IF($K1204="NQC",VLOOKUP($A1204,'2021_NQC_List-11_13'!$A$2:$T$1532,8,FALSE),0)</f>
        <v>0</v>
      </c>
      <c r="R1204" s="7">
        <f>IF($K1204="NQC",VLOOKUP($A1204,'2021_NQC_List-11_13'!$A$2:$T$1532,9,FALSE),0)</f>
        <v>0</v>
      </c>
      <c r="S1204" s="7">
        <f>IF($K1204="NQC",VLOOKUP($A1204,'2021_NQC_List-11_13'!$A$2:$T$1532,10,FALSE),0)</f>
        <v>0</v>
      </c>
      <c r="T1204" s="7">
        <f>IF($K1204="NQC",VLOOKUP($A1204,'2021_NQC_List-11_13'!$A$2:$T$1532,11,FALSE),0)</f>
        <v>0</v>
      </c>
      <c r="U1204" s="7">
        <f>IF($K1204="NQC",VLOOKUP($A1204,'2021_NQC_List-11_13'!$A$2:$T$1532,12,FALSE),0)</f>
        <v>0</v>
      </c>
      <c r="V1204" s="7">
        <f>IF($K1204="NQC",VLOOKUP($A1204,'2021_NQC_List-11_13'!$A$2:$T$1532,13,FALSE),0)</f>
        <v>0</v>
      </c>
      <c r="W1204" s="7">
        <f>IF($K1204="NQC",VLOOKUP($A1204,'2021_NQC_List-11_13'!$A$2:$T$1532,14,FALSE),0)</f>
        <v>0</v>
      </c>
      <c r="X1204" s="7">
        <f>IF($K1204="NQC",VLOOKUP($A1204,'2021_NQC_List-11_13'!$A$2:$T$1532,15,FALSE),0)</f>
        <v>0</v>
      </c>
      <c r="Y1204" s="7" t="str">
        <f t="shared" si="37"/>
        <v>Non-Hydro</v>
      </c>
      <c r="Z1204" s="7"/>
      <c r="AA1204" s="7" t="s">
        <v>4341</v>
      </c>
      <c r="AB1204" s="7"/>
    </row>
    <row r="1205" spans="1:28" x14ac:dyDescent="0.3">
      <c r="A1205" s="7" t="str">
        <f>'OASIS-11_26'!E1006</f>
        <v>ANZA_6_SOLAR1</v>
      </c>
      <c r="B1205" s="7" t="str">
        <f>'OASIS-11_26'!G1006</f>
        <v>Seville Solar One</v>
      </c>
      <c r="C1205" s="7" t="str">
        <f>VLOOKUP($A1205,'OASIS-11_26'!$E$2:$R$1556,2,FALSE)</f>
        <v>TG</v>
      </c>
      <c r="D1205" s="13">
        <f>VLOOKUP($A1205,'OASIS-11_26'!$E$2:$R$1556,11,FALSE)</f>
        <v>42368</v>
      </c>
      <c r="E1205" s="14">
        <f t="shared" si="36"/>
        <v>2015</v>
      </c>
      <c r="F1205" s="7" t="str">
        <f>VLOOKUP($A1205,'OASIS-11_26'!$E$2:$R$1556,9,FALSE)</f>
        <v>SUN</v>
      </c>
      <c r="G1205" s="7" t="str">
        <f>VLOOKUP($A1205,'OASIS-11_26'!$E$2:$R$1556,8,FALSE)</f>
        <v>PHOTO VOLTAIC</v>
      </c>
      <c r="H1205" s="7">
        <f>VLOOKUP($A1205,'OASIS-11_26'!$E$2:$R$1556,4,FALSE)</f>
        <v>20</v>
      </c>
      <c r="I1205" s="7">
        <f>VLOOKUP($A1205,'OASIS-11_26'!$E$2:$R$1556,5,FALSE)</f>
        <v>20</v>
      </c>
      <c r="J1205" s="7" t="str">
        <f>VLOOKUP($A1205,'OASIS-11_26'!$E$2:$R$1556,6,FALSE)</f>
        <v>SDGE</v>
      </c>
      <c r="K1205" s="7" t="str">
        <f>IF(ISERROR(VLOOKUP($A1205,'2021_NQC_List-11_13'!$A$2:$T$1532,4,FALSE)),"","NQC")</f>
        <v/>
      </c>
      <c r="L1205" s="7"/>
      <c r="M1205" s="7">
        <f>IF($K1205="NQC",VLOOKUP($A1205,'2021_NQC_List-11_13'!$A$2:$T$1532,4,FALSE),0)</f>
        <v>0</v>
      </c>
      <c r="N1205" s="7">
        <f>IF($K1205="NQC",VLOOKUP($A1205,'2021_NQC_List-11_13'!$A$2:$T$1532,5,FALSE),0)</f>
        <v>0</v>
      </c>
      <c r="O1205" s="7">
        <f>IF($K1205="NQC",VLOOKUP($A1205,'2021_NQC_List-11_13'!$A$2:$T$1532,6,FALSE),0)</f>
        <v>0</v>
      </c>
      <c r="P1205" s="7">
        <f>IF($K1205="NQC",VLOOKUP($A1205,'2021_NQC_List-11_13'!$A$2:$T$1532,7,FALSE),0)</f>
        <v>0</v>
      </c>
      <c r="Q1205" s="7">
        <f>IF($K1205="NQC",VLOOKUP($A1205,'2021_NQC_List-11_13'!$A$2:$T$1532,8,FALSE),0)</f>
        <v>0</v>
      </c>
      <c r="R1205" s="7">
        <f>IF($K1205="NQC",VLOOKUP($A1205,'2021_NQC_List-11_13'!$A$2:$T$1532,9,FALSE),0)</f>
        <v>0</v>
      </c>
      <c r="S1205" s="7">
        <f>IF($K1205="NQC",VLOOKUP($A1205,'2021_NQC_List-11_13'!$A$2:$T$1532,10,FALSE),0)</f>
        <v>0</v>
      </c>
      <c r="T1205" s="7">
        <f>IF($K1205="NQC",VLOOKUP($A1205,'2021_NQC_List-11_13'!$A$2:$T$1532,11,FALSE),0)</f>
        <v>0</v>
      </c>
      <c r="U1205" s="7">
        <f>IF($K1205="NQC",VLOOKUP($A1205,'2021_NQC_List-11_13'!$A$2:$T$1532,12,FALSE),0)</f>
        <v>0</v>
      </c>
      <c r="V1205" s="7">
        <f>IF($K1205="NQC",VLOOKUP($A1205,'2021_NQC_List-11_13'!$A$2:$T$1532,13,FALSE),0)</f>
        <v>0</v>
      </c>
      <c r="W1205" s="7">
        <f>IF($K1205="NQC",VLOOKUP($A1205,'2021_NQC_List-11_13'!$A$2:$T$1532,14,FALSE),0)</f>
        <v>0</v>
      </c>
      <c r="X1205" s="7">
        <f>IF($K1205="NQC",VLOOKUP($A1205,'2021_NQC_List-11_13'!$A$2:$T$1532,15,FALSE),0)</f>
        <v>0</v>
      </c>
      <c r="Y1205" s="7" t="str">
        <f t="shared" si="37"/>
        <v>Non-Hydro</v>
      </c>
      <c r="Z1205" s="7"/>
      <c r="AA1205" s="7" t="s">
        <v>4341</v>
      </c>
      <c r="AB1205" s="7"/>
    </row>
    <row r="1206" spans="1:28" x14ac:dyDescent="0.3">
      <c r="A1206" s="7" t="str">
        <f>'OASIS-11_26'!E1018</f>
        <v>INTMNT_3_ANAHEIM</v>
      </c>
      <c r="B1206" s="7" t="str">
        <f>'OASIS-11_26'!G1018</f>
        <v>Intermountain Power Project</v>
      </c>
      <c r="C1206" s="7" t="str">
        <f>VLOOKUP($A1206,'OASIS-11_26'!$E$2:$R$1556,2,FALSE)</f>
        <v>TG</v>
      </c>
      <c r="D1206" s="13">
        <f>VLOOKUP($A1206,'OASIS-11_26'!$E$2:$R$1556,11,FALSE)</f>
        <v>0</v>
      </c>
      <c r="E1206" s="14" t="str">
        <f t="shared" si="36"/>
        <v/>
      </c>
      <c r="F1206" s="7" t="str">
        <f>VLOOKUP($A1206,'OASIS-11_26'!$E$2:$R$1556,9,FALSE)</f>
        <v>COAL</v>
      </c>
      <c r="G1206" s="7" t="str">
        <f>VLOOKUP($A1206,'OASIS-11_26'!$E$2:$R$1556,8,FALSE)</f>
        <v>STEAM</v>
      </c>
      <c r="H1206" s="7">
        <f>VLOOKUP($A1206,'OASIS-11_26'!$E$2:$R$1556,4,FALSE)</f>
        <v>236</v>
      </c>
      <c r="I1206" s="7">
        <f>VLOOKUP($A1206,'OASIS-11_26'!$E$2:$R$1556,5,FALSE)</f>
        <v>0</v>
      </c>
      <c r="J1206" s="7" t="str">
        <f>VLOOKUP($A1206,'OASIS-11_26'!$E$2:$R$1556,6,FALSE)</f>
        <v>SCE</v>
      </c>
      <c r="K1206" s="7" t="str">
        <f>IF(ISERROR(VLOOKUP($A1206,'2021_NQC_List-11_13'!$A$2:$T$1532,4,FALSE)),"","NQC")</f>
        <v/>
      </c>
      <c r="L1206" s="7"/>
      <c r="M1206" s="7">
        <f>IF($K1206="NQC",VLOOKUP($A1206,'2021_NQC_List-11_13'!$A$2:$T$1532,4,FALSE),0)</f>
        <v>0</v>
      </c>
      <c r="N1206" s="7">
        <f>IF($K1206="NQC",VLOOKUP($A1206,'2021_NQC_List-11_13'!$A$2:$T$1532,5,FALSE),0)</f>
        <v>0</v>
      </c>
      <c r="O1206" s="7">
        <f>IF($K1206="NQC",VLOOKUP($A1206,'2021_NQC_List-11_13'!$A$2:$T$1532,6,FALSE),0)</f>
        <v>0</v>
      </c>
      <c r="P1206" s="7">
        <f>IF($K1206="NQC",VLOOKUP($A1206,'2021_NQC_List-11_13'!$A$2:$T$1532,7,FALSE),0)</f>
        <v>0</v>
      </c>
      <c r="Q1206" s="7">
        <f>IF($K1206="NQC",VLOOKUP($A1206,'2021_NQC_List-11_13'!$A$2:$T$1532,8,FALSE),0)</f>
        <v>0</v>
      </c>
      <c r="R1206" s="7">
        <f>IF($K1206="NQC",VLOOKUP($A1206,'2021_NQC_List-11_13'!$A$2:$T$1532,9,FALSE),0)</f>
        <v>0</v>
      </c>
      <c r="S1206" s="7">
        <f>IF($K1206="NQC",VLOOKUP($A1206,'2021_NQC_List-11_13'!$A$2:$T$1532,10,FALSE),0)</f>
        <v>0</v>
      </c>
      <c r="T1206" s="7">
        <f>IF($K1206="NQC",VLOOKUP($A1206,'2021_NQC_List-11_13'!$A$2:$T$1532,11,FALSE),0)</f>
        <v>0</v>
      </c>
      <c r="U1206" s="7">
        <f>IF($K1206="NQC",VLOOKUP($A1206,'2021_NQC_List-11_13'!$A$2:$T$1532,12,FALSE),0)</f>
        <v>0</v>
      </c>
      <c r="V1206" s="7">
        <f>IF($K1206="NQC",VLOOKUP($A1206,'2021_NQC_List-11_13'!$A$2:$T$1532,13,FALSE),0)</f>
        <v>0</v>
      </c>
      <c r="W1206" s="7">
        <f>IF($K1206="NQC",VLOOKUP($A1206,'2021_NQC_List-11_13'!$A$2:$T$1532,14,FALSE),0)</f>
        <v>0</v>
      </c>
      <c r="X1206" s="7">
        <f>IF($K1206="NQC",VLOOKUP($A1206,'2021_NQC_List-11_13'!$A$2:$T$1532,15,FALSE),0)</f>
        <v>0</v>
      </c>
      <c r="Y1206" s="7" t="str">
        <f t="shared" si="37"/>
        <v>Non-Hydro</v>
      </c>
      <c r="Z1206" s="7"/>
      <c r="AA1206" s="7" t="s">
        <v>4341</v>
      </c>
      <c r="AB1206" s="7"/>
    </row>
    <row r="1207" spans="1:28" x14ac:dyDescent="0.3">
      <c r="A1207" s="7" t="str">
        <f>'OASIS-11_26'!E1027</f>
        <v>INTMNT_3_RIVERSIDE</v>
      </c>
      <c r="B1207" s="7" t="str">
        <f>'OASIS-11_26'!G1027</f>
        <v>IPPDYN</v>
      </c>
      <c r="C1207" s="7" t="str">
        <f>VLOOKUP($A1207,'OASIS-11_26'!$E$2:$R$1556,2,FALSE)</f>
        <v>TG</v>
      </c>
      <c r="D1207" s="13">
        <f>VLOOKUP($A1207,'OASIS-11_26'!$E$2:$R$1556,11,FALSE)</f>
        <v>0</v>
      </c>
      <c r="E1207" s="14" t="str">
        <f t="shared" si="36"/>
        <v/>
      </c>
      <c r="F1207" s="7" t="str">
        <f>VLOOKUP($A1207,'OASIS-11_26'!$E$2:$R$1556,9,FALSE)</f>
        <v>COAL</v>
      </c>
      <c r="G1207" s="7" t="str">
        <f>VLOOKUP($A1207,'OASIS-11_26'!$E$2:$R$1556,8,FALSE)</f>
        <v>STEAM</v>
      </c>
      <c r="H1207" s="7">
        <f>VLOOKUP($A1207,'OASIS-11_26'!$E$2:$R$1556,4,FALSE)</f>
        <v>136</v>
      </c>
      <c r="I1207" s="7">
        <f>VLOOKUP($A1207,'OASIS-11_26'!$E$2:$R$1556,5,FALSE)</f>
        <v>0</v>
      </c>
      <c r="J1207" s="7" t="str">
        <f>VLOOKUP($A1207,'OASIS-11_26'!$E$2:$R$1556,6,FALSE)</f>
        <v>SCE</v>
      </c>
      <c r="K1207" s="7" t="str">
        <f>IF(ISERROR(VLOOKUP($A1207,'2021_NQC_List-11_13'!$A$2:$T$1532,4,FALSE)),"","NQC")</f>
        <v/>
      </c>
      <c r="L1207" s="7"/>
      <c r="M1207" s="7">
        <f>IF($K1207="NQC",VLOOKUP($A1207,'2021_NQC_List-11_13'!$A$2:$T$1532,4,FALSE),0)</f>
        <v>0</v>
      </c>
      <c r="N1207" s="7">
        <f>IF($K1207="NQC",VLOOKUP($A1207,'2021_NQC_List-11_13'!$A$2:$T$1532,5,FALSE),0)</f>
        <v>0</v>
      </c>
      <c r="O1207" s="7">
        <f>IF($K1207="NQC",VLOOKUP($A1207,'2021_NQC_List-11_13'!$A$2:$T$1532,6,FALSE),0)</f>
        <v>0</v>
      </c>
      <c r="P1207" s="7">
        <f>IF($K1207="NQC",VLOOKUP($A1207,'2021_NQC_List-11_13'!$A$2:$T$1532,7,FALSE),0)</f>
        <v>0</v>
      </c>
      <c r="Q1207" s="7">
        <f>IF($K1207="NQC",VLOOKUP($A1207,'2021_NQC_List-11_13'!$A$2:$T$1532,8,FALSE),0)</f>
        <v>0</v>
      </c>
      <c r="R1207" s="7">
        <f>IF($K1207="NQC",VLOOKUP($A1207,'2021_NQC_List-11_13'!$A$2:$T$1532,9,FALSE),0)</f>
        <v>0</v>
      </c>
      <c r="S1207" s="7">
        <f>IF($K1207="NQC",VLOOKUP($A1207,'2021_NQC_List-11_13'!$A$2:$T$1532,10,FALSE),0)</f>
        <v>0</v>
      </c>
      <c r="T1207" s="7">
        <f>IF($K1207="NQC",VLOOKUP($A1207,'2021_NQC_List-11_13'!$A$2:$T$1532,11,FALSE),0)</f>
        <v>0</v>
      </c>
      <c r="U1207" s="7">
        <f>IF($K1207="NQC",VLOOKUP($A1207,'2021_NQC_List-11_13'!$A$2:$T$1532,12,FALSE),0)</f>
        <v>0</v>
      </c>
      <c r="V1207" s="7">
        <f>IF($K1207="NQC",VLOOKUP($A1207,'2021_NQC_List-11_13'!$A$2:$T$1532,13,FALSE),0)</f>
        <v>0</v>
      </c>
      <c r="W1207" s="7">
        <f>IF($K1207="NQC",VLOOKUP($A1207,'2021_NQC_List-11_13'!$A$2:$T$1532,14,FALSE),0)</f>
        <v>0</v>
      </c>
      <c r="X1207" s="7">
        <f>IF($K1207="NQC",VLOOKUP($A1207,'2021_NQC_List-11_13'!$A$2:$T$1532,15,FALSE),0)</f>
        <v>0</v>
      </c>
      <c r="Y1207" s="7" t="str">
        <f t="shared" si="37"/>
        <v>Non-Hydro</v>
      </c>
      <c r="Z1207" s="7"/>
      <c r="AA1207" s="7" t="s">
        <v>4341</v>
      </c>
      <c r="AB1207" s="7"/>
    </row>
    <row r="1208" spans="1:28" x14ac:dyDescent="0.3">
      <c r="A1208" s="7" t="str">
        <f>'OASIS-11_26'!E1031</f>
        <v>HOOVER_2_MWDDYN</v>
      </c>
      <c r="B1208" s="7" t="str">
        <f>'OASIS-11_26'!G1031</f>
        <v>HOOVER</v>
      </c>
      <c r="C1208" s="7" t="str">
        <f>VLOOKUP($A1208,'OASIS-11_26'!$E$2:$R$1556,2,FALSE)</f>
        <v>TG</v>
      </c>
      <c r="D1208" s="13">
        <f>VLOOKUP($A1208,'OASIS-11_26'!$E$2:$R$1556,11,FALSE)</f>
        <v>43876</v>
      </c>
      <c r="E1208" s="14">
        <f t="shared" si="36"/>
        <v>2020</v>
      </c>
      <c r="F1208" s="7" t="str">
        <f>VLOOKUP($A1208,'OASIS-11_26'!$E$2:$R$1556,9,FALSE)</f>
        <v>WATER</v>
      </c>
      <c r="G1208" s="7" t="str">
        <f>VLOOKUP($A1208,'OASIS-11_26'!$E$2:$R$1556,8,FALSE)</f>
        <v>HYDRO</v>
      </c>
      <c r="H1208" s="7">
        <f>VLOOKUP($A1208,'OASIS-11_26'!$E$2:$R$1556,4,FALSE)</f>
        <v>249</v>
      </c>
      <c r="I1208" s="7">
        <f>VLOOKUP($A1208,'OASIS-11_26'!$E$2:$R$1556,5,FALSE)</f>
        <v>0</v>
      </c>
      <c r="J1208" s="7" t="str">
        <f>VLOOKUP($A1208,'OASIS-11_26'!$E$2:$R$1556,6,FALSE)</f>
        <v>SCE</v>
      </c>
      <c r="K1208" s="7" t="str">
        <f>IF(ISERROR(VLOOKUP($A1208,'2021_NQC_List-11_13'!$A$2:$T$1532,4,FALSE)),"","NQC")</f>
        <v/>
      </c>
      <c r="L1208" s="7"/>
      <c r="M1208" s="7">
        <f>IF($K1208="NQC",VLOOKUP($A1208,'2021_NQC_List-11_13'!$A$2:$T$1532,4,FALSE),0)</f>
        <v>0</v>
      </c>
      <c r="N1208" s="7">
        <f>IF($K1208="NQC",VLOOKUP($A1208,'2021_NQC_List-11_13'!$A$2:$T$1532,5,FALSE),0)</f>
        <v>0</v>
      </c>
      <c r="O1208" s="7">
        <f>IF($K1208="NQC",VLOOKUP($A1208,'2021_NQC_List-11_13'!$A$2:$T$1532,6,FALSE),0)</f>
        <v>0</v>
      </c>
      <c r="P1208" s="7">
        <f>IF($K1208="NQC",VLOOKUP($A1208,'2021_NQC_List-11_13'!$A$2:$T$1532,7,FALSE),0)</f>
        <v>0</v>
      </c>
      <c r="Q1208" s="7">
        <f>IF($K1208="NQC",VLOOKUP($A1208,'2021_NQC_List-11_13'!$A$2:$T$1532,8,FALSE),0)</f>
        <v>0</v>
      </c>
      <c r="R1208" s="7">
        <f>IF($K1208="NQC",VLOOKUP($A1208,'2021_NQC_List-11_13'!$A$2:$T$1532,9,FALSE),0)</f>
        <v>0</v>
      </c>
      <c r="S1208" s="7">
        <f>IF($K1208="NQC",VLOOKUP($A1208,'2021_NQC_List-11_13'!$A$2:$T$1532,10,FALSE),0)</f>
        <v>0</v>
      </c>
      <c r="T1208" s="7">
        <f>IF($K1208="NQC",VLOOKUP($A1208,'2021_NQC_List-11_13'!$A$2:$T$1532,11,FALSE),0)</f>
        <v>0</v>
      </c>
      <c r="U1208" s="7">
        <f>IF($K1208="NQC",VLOOKUP($A1208,'2021_NQC_List-11_13'!$A$2:$T$1532,12,FALSE),0)</f>
        <v>0</v>
      </c>
      <c r="V1208" s="7">
        <f>IF($K1208="NQC",VLOOKUP($A1208,'2021_NQC_List-11_13'!$A$2:$T$1532,13,FALSE),0)</f>
        <v>0</v>
      </c>
      <c r="W1208" s="7">
        <f>IF($K1208="NQC",VLOOKUP($A1208,'2021_NQC_List-11_13'!$A$2:$T$1532,14,FALSE),0)</f>
        <v>0</v>
      </c>
      <c r="X1208" s="7">
        <f>IF($K1208="NQC",VLOOKUP($A1208,'2021_NQC_List-11_13'!$A$2:$T$1532,15,FALSE),0)</f>
        <v>0</v>
      </c>
      <c r="Y1208" s="7" t="str">
        <f t="shared" si="37"/>
        <v>Hydro-Large Hydro</v>
      </c>
      <c r="Z1208" s="7"/>
      <c r="AA1208" s="7" t="s">
        <v>4341</v>
      </c>
      <c r="AB1208" s="7"/>
    </row>
    <row r="1209" spans="1:28" x14ac:dyDescent="0.3">
      <c r="A1209" s="7" t="str">
        <f>'OASIS-11_26'!E1061</f>
        <v>GRADYW_5_GDYWD1</v>
      </c>
      <c r="B1209" s="7" t="str">
        <f>'OASIS-11_26'!G1061</f>
        <v>Grady Wind</v>
      </c>
      <c r="C1209" s="7" t="str">
        <f>VLOOKUP($A1209,'OASIS-11_26'!$E$2:$R$1556,2,FALSE)</f>
        <v>TG</v>
      </c>
      <c r="D1209" s="13">
        <f>VLOOKUP($A1209,'OASIS-11_26'!$E$2:$R$1556,11,FALSE)</f>
        <v>43678</v>
      </c>
      <c r="E1209" s="14">
        <f t="shared" si="36"/>
        <v>2019</v>
      </c>
      <c r="F1209" s="7" t="str">
        <f>VLOOKUP($A1209,'OASIS-11_26'!$E$2:$R$1556,9,FALSE)</f>
        <v>WIND</v>
      </c>
      <c r="G1209" s="7" t="str">
        <f>VLOOKUP($A1209,'OASIS-11_26'!$E$2:$R$1556,8,FALSE)</f>
        <v>WIND</v>
      </c>
      <c r="H1209" s="7">
        <f>VLOOKUP($A1209,'OASIS-11_26'!$E$2:$R$1556,4,FALSE)</f>
        <v>200</v>
      </c>
      <c r="I1209" s="7">
        <f>VLOOKUP($A1209,'OASIS-11_26'!$E$2:$R$1556,5,FALSE)</f>
        <v>220.5</v>
      </c>
      <c r="J1209" s="7" t="str">
        <f>VLOOKUP($A1209,'OASIS-11_26'!$E$2:$R$1556,6,FALSE)</f>
        <v>SCE</v>
      </c>
      <c r="K1209" s="7" t="str">
        <f>IF(ISERROR(VLOOKUP($A1209,'2021_NQC_List-11_13'!$A$2:$T$1532,4,FALSE)),"","NQC")</f>
        <v/>
      </c>
      <c r="L1209" s="7"/>
      <c r="M1209" s="7">
        <f>IF($K1209="NQC",VLOOKUP($A1209,'2021_NQC_List-11_13'!$A$2:$T$1532,4,FALSE),0)</f>
        <v>0</v>
      </c>
      <c r="N1209" s="7">
        <f>IF($K1209="NQC",VLOOKUP($A1209,'2021_NQC_List-11_13'!$A$2:$T$1532,5,FALSE),0)</f>
        <v>0</v>
      </c>
      <c r="O1209" s="7">
        <f>IF($K1209="NQC",VLOOKUP($A1209,'2021_NQC_List-11_13'!$A$2:$T$1532,6,FALSE),0)</f>
        <v>0</v>
      </c>
      <c r="P1209" s="7">
        <f>IF($K1209="NQC",VLOOKUP($A1209,'2021_NQC_List-11_13'!$A$2:$T$1532,7,FALSE),0)</f>
        <v>0</v>
      </c>
      <c r="Q1209" s="7">
        <f>IF($K1209="NQC",VLOOKUP($A1209,'2021_NQC_List-11_13'!$A$2:$T$1532,8,FALSE),0)</f>
        <v>0</v>
      </c>
      <c r="R1209" s="7">
        <f>IF($K1209="NQC",VLOOKUP($A1209,'2021_NQC_List-11_13'!$A$2:$T$1532,9,FALSE),0)</f>
        <v>0</v>
      </c>
      <c r="S1209" s="7">
        <f>IF($K1209="NQC",VLOOKUP($A1209,'2021_NQC_List-11_13'!$A$2:$T$1532,10,FALSE),0)</f>
        <v>0</v>
      </c>
      <c r="T1209" s="7">
        <f>IF($K1209="NQC",VLOOKUP($A1209,'2021_NQC_List-11_13'!$A$2:$T$1532,11,FALSE),0)</f>
        <v>0</v>
      </c>
      <c r="U1209" s="7">
        <f>IF($K1209="NQC",VLOOKUP($A1209,'2021_NQC_List-11_13'!$A$2:$T$1532,12,FALSE),0)</f>
        <v>0</v>
      </c>
      <c r="V1209" s="7">
        <f>IF($K1209="NQC",VLOOKUP($A1209,'2021_NQC_List-11_13'!$A$2:$T$1532,13,FALSE),0)</f>
        <v>0</v>
      </c>
      <c r="W1209" s="7">
        <f>IF($K1209="NQC",VLOOKUP($A1209,'2021_NQC_List-11_13'!$A$2:$T$1532,14,FALSE),0)</f>
        <v>0</v>
      </c>
      <c r="X1209" s="7">
        <f>IF($K1209="NQC",VLOOKUP($A1209,'2021_NQC_List-11_13'!$A$2:$T$1532,15,FALSE),0)</f>
        <v>0</v>
      </c>
      <c r="Y1209" s="7" t="str">
        <f t="shared" si="37"/>
        <v>Non-Hydro</v>
      </c>
      <c r="Z1209" s="7"/>
      <c r="AA1209" s="7" t="s">
        <v>4341</v>
      </c>
      <c r="AB1209" s="7"/>
    </row>
    <row r="1210" spans="1:28" x14ac:dyDescent="0.3">
      <c r="A1210" s="7" t="str">
        <f>'OASIS-11_26'!E1064</f>
        <v>MAGNLA_6_CERRITOS</v>
      </c>
      <c r="B1210" s="7" t="str">
        <f>'OASIS-11_26'!G1064</f>
        <v>Magnolia Power Plant Cerritos</v>
      </c>
      <c r="C1210" s="7" t="str">
        <f>VLOOKUP($A1210,'OASIS-11_26'!$E$2:$R$1556,2,FALSE)</f>
        <v>TG</v>
      </c>
      <c r="D1210" s="13">
        <f>VLOOKUP($A1210,'OASIS-11_26'!$E$2:$R$1556,11,FALSE)</f>
        <v>43845</v>
      </c>
      <c r="E1210" s="14">
        <f t="shared" si="36"/>
        <v>2020</v>
      </c>
      <c r="F1210" s="7" t="str">
        <f>VLOOKUP($A1210,'OASIS-11_26'!$E$2:$R$1556,9,FALSE)</f>
        <v>NATURAL GAS</v>
      </c>
      <c r="G1210" s="7" t="str">
        <f>VLOOKUP($A1210,'OASIS-11_26'!$E$2:$R$1556,8,FALSE)</f>
        <v>COMBINED CYCLE</v>
      </c>
      <c r="H1210" s="7">
        <f>VLOOKUP($A1210,'OASIS-11_26'!$E$2:$R$1556,4,FALSE)</f>
        <v>12</v>
      </c>
      <c r="I1210" s="7">
        <f>VLOOKUP($A1210,'OASIS-11_26'!$E$2:$R$1556,5,FALSE)</f>
        <v>0</v>
      </c>
      <c r="J1210" s="7" t="str">
        <f>VLOOKUP($A1210,'OASIS-11_26'!$E$2:$R$1556,6,FALSE)</f>
        <v>SCE</v>
      </c>
      <c r="K1210" s="7" t="str">
        <f>IF(ISERROR(VLOOKUP($A1210,'2021_NQC_List-11_13'!$A$2:$T$1532,4,FALSE)),"","NQC")</f>
        <v/>
      </c>
      <c r="L1210" s="7"/>
      <c r="M1210" s="7">
        <f>IF($K1210="NQC",VLOOKUP($A1210,'2021_NQC_List-11_13'!$A$2:$T$1532,4,FALSE),0)</f>
        <v>0</v>
      </c>
      <c r="N1210" s="7">
        <f>IF($K1210="NQC",VLOOKUP($A1210,'2021_NQC_List-11_13'!$A$2:$T$1532,5,FALSE),0)</f>
        <v>0</v>
      </c>
      <c r="O1210" s="7">
        <f>IF($K1210="NQC",VLOOKUP($A1210,'2021_NQC_List-11_13'!$A$2:$T$1532,6,FALSE),0)</f>
        <v>0</v>
      </c>
      <c r="P1210" s="7">
        <f>IF($K1210="NQC",VLOOKUP($A1210,'2021_NQC_List-11_13'!$A$2:$T$1532,7,FALSE),0)</f>
        <v>0</v>
      </c>
      <c r="Q1210" s="7">
        <f>IF($K1210="NQC",VLOOKUP($A1210,'2021_NQC_List-11_13'!$A$2:$T$1532,8,FALSE),0)</f>
        <v>0</v>
      </c>
      <c r="R1210" s="7">
        <f>IF($K1210="NQC",VLOOKUP($A1210,'2021_NQC_List-11_13'!$A$2:$T$1532,9,FALSE),0)</f>
        <v>0</v>
      </c>
      <c r="S1210" s="7">
        <f>IF($K1210="NQC",VLOOKUP($A1210,'2021_NQC_List-11_13'!$A$2:$T$1532,10,FALSE),0)</f>
        <v>0</v>
      </c>
      <c r="T1210" s="7">
        <f>IF($K1210="NQC",VLOOKUP($A1210,'2021_NQC_List-11_13'!$A$2:$T$1532,11,FALSE),0)</f>
        <v>0</v>
      </c>
      <c r="U1210" s="7">
        <f>IF($K1210="NQC",VLOOKUP($A1210,'2021_NQC_List-11_13'!$A$2:$T$1532,12,FALSE),0)</f>
        <v>0</v>
      </c>
      <c r="V1210" s="7">
        <f>IF($K1210="NQC",VLOOKUP($A1210,'2021_NQC_List-11_13'!$A$2:$T$1532,13,FALSE),0)</f>
        <v>0</v>
      </c>
      <c r="W1210" s="7">
        <f>IF($K1210="NQC",VLOOKUP($A1210,'2021_NQC_List-11_13'!$A$2:$T$1532,14,FALSE),0)</f>
        <v>0</v>
      </c>
      <c r="X1210" s="7">
        <f>IF($K1210="NQC",VLOOKUP($A1210,'2021_NQC_List-11_13'!$A$2:$T$1532,15,FALSE),0)</f>
        <v>0</v>
      </c>
      <c r="Y1210" s="7" t="str">
        <f t="shared" si="37"/>
        <v>Non-Hydro</v>
      </c>
      <c r="Z1210" s="7"/>
      <c r="AA1210" s="7" t="s">
        <v>4341</v>
      </c>
      <c r="AB1210" s="7"/>
    </row>
    <row r="1211" spans="1:28" x14ac:dyDescent="0.3">
      <c r="A1211" s="7" t="str">
        <f>'OASIS-11_26'!E1068</f>
        <v>MALIN_5_INHRED</v>
      </c>
      <c r="B1211" s="7" t="str">
        <f>'OASIS-11_26'!G1068</f>
        <v>CSF Columbia Gorge</v>
      </c>
      <c r="C1211" s="7" t="str">
        <f>VLOOKUP($A1211,'OASIS-11_26'!$E$2:$R$1556,2,FALSE)</f>
        <v>TG</v>
      </c>
      <c r="D1211" s="13">
        <f>VLOOKUP($A1211,'OASIS-11_26'!$E$2:$R$1556,11,FALSE)</f>
        <v>0</v>
      </c>
      <c r="E1211" s="14" t="str">
        <f t="shared" si="36"/>
        <v/>
      </c>
      <c r="F1211" s="7" t="str">
        <f>VLOOKUP($A1211,'OASIS-11_26'!$E$2:$R$1556,9,FALSE)</f>
        <v>WIND</v>
      </c>
      <c r="G1211" s="7" t="str">
        <f>VLOOKUP($A1211,'OASIS-11_26'!$E$2:$R$1556,8,FALSE)</f>
        <v>WIND</v>
      </c>
      <c r="H1211" s="7">
        <f>VLOOKUP($A1211,'OASIS-11_26'!$E$2:$R$1556,4,FALSE)</f>
        <v>50</v>
      </c>
      <c r="I1211" s="7">
        <f>VLOOKUP($A1211,'OASIS-11_26'!$E$2:$R$1556,5,FALSE)</f>
        <v>0</v>
      </c>
      <c r="J1211" s="7" t="str">
        <f>VLOOKUP($A1211,'OASIS-11_26'!$E$2:$R$1556,6,FALSE)</f>
        <v>PGAE</v>
      </c>
      <c r="K1211" s="7" t="str">
        <f>IF(ISERROR(VLOOKUP($A1211,'2021_NQC_List-11_13'!$A$2:$T$1532,4,FALSE)),"","NQC")</f>
        <v/>
      </c>
      <c r="L1211" s="7"/>
      <c r="M1211" s="7">
        <f>IF($K1211="NQC",VLOOKUP($A1211,'2021_NQC_List-11_13'!$A$2:$T$1532,4,FALSE),0)</f>
        <v>0</v>
      </c>
      <c r="N1211" s="7">
        <f>IF($K1211="NQC",VLOOKUP($A1211,'2021_NQC_List-11_13'!$A$2:$T$1532,5,FALSE),0)</f>
        <v>0</v>
      </c>
      <c r="O1211" s="7">
        <f>IF($K1211="NQC",VLOOKUP($A1211,'2021_NQC_List-11_13'!$A$2:$T$1532,6,FALSE),0)</f>
        <v>0</v>
      </c>
      <c r="P1211" s="7">
        <f>IF($K1211="NQC",VLOOKUP($A1211,'2021_NQC_List-11_13'!$A$2:$T$1532,7,FALSE),0)</f>
        <v>0</v>
      </c>
      <c r="Q1211" s="7">
        <f>IF($K1211="NQC",VLOOKUP($A1211,'2021_NQC_List-11_13'!$A$2:$T$1532,8,FALSE),0)</f>
        <v>0</v>
      </c>
      <c r="R1211" s="7">
        <f>IF($K1211="NQC",VLOOKUP($A1211,'2021_NQC_List-11_13'!$A$2:$T$1532,9,FALSE),0)</f>
        <v>0</v>
      </c>
      <c r="S1211" s="7">
        <f>IF($K1211="NQC",VLOOKUP($A1211,'2021_NQC_List-11_13'!$A$2:$T$1532,10,FALSE),0)</f>
        <v>0</v>
      </c>
      <c r="T1211" s="7">
        <f>IF($K1211="NQC",VLOOKUP($A1211,'2021_NQC_List-11_13'!$A$2:$T$1532,11,FALSE),0)</f>
        <v>0</v>
      </c>
      <c r="U1211" s="7">
        <f>IF($K1211="NQC",VLOOKUP($A1211,'2021_NQC_List-11_13'!$A$2:$T$1532,12,FALSE),0)</f>
        <v>0</v>
      </c>
      <c r="V1211" s="7">
        <f>IF($K1211="NQC",VLOOKUP($A1211,'2021_NQC_List-11_13'!$A$2:$T$1532,13,FALSE),0)</f>
        <v>0</v>
      </c>
      <c r="W1211" s="7">
        <f>IF($K1211="NQC",VLOOKUP($A1211,'2021_NQC_List-11_13'!$A$2:$T$1532,14,FALSE),0)</f>
        <v>0</v>
      </c>
      <c r="X1211" s="7">
        <f>IF($K1211="NQC",VLOOKUP($A1211,'2021_NQC_List-11_13'!$A$2:$T$1532,15,FALSE),0)</f>
        <v>0</v>
      </c>
      <c r="Y1211" s="7" t="str">
        <f t="shared" si="37"/>
        <v>Non-Hydro</v>
      </c>
      <c r="Z1211" s="7"/>
      <c r="AA1211" s="7" t="s">
        <v>4341</v>
      </c>
      <c r="AB1211" s="7"/>
    </row>
    <row r="1212" spans="1:28" x14ac:dyDescent="0.3">
      <c r="A1212" s="7" t="str">
        <f>'OASIS-11_26'!E1090</f>
        <v>SNORA_2_SNRSLR</v>
      </c>
      <c r="B1212" s="7" t="str">
        <f>'OASIS-11_26'!G1090</f>
        <v>SG Sorrento</v>
      </c>
      <c r="C1212" s="7" t="str">
        <f>VLOOKUP($A1212,'OASIS-11_26'!$E$2:$R$1556,2,FALSE)</f>
        <v>TG</v>
      </c>
      <c r="D1212" s="13">
        <f>VLOOKUP($A1212,'OASIS-11_26'!$E$2:$R$1556,11,FALSE)</f>
        <v>42245</v>
      </c>
      <c r="E1212" s="14">
        <f t="shared" si="36"/>
        <v>2015</v>
      </c>
      <c r="F1212" s="7" t="str">
        <f>VLOOKUP($A1212,'OASIS-11_26'!$E$2:$R$1556,9,FALSE)</f>
        <v>SUN</v>
      </c>
      <c r="G1212" s="7" t="str">
        <f>VLOOKUP($A1212,'OASIS-11_26'!$E$2:$R$1556,8,FALSE)</f>
        <v>PHOTO VOLTAIC</v>
      </c>
      <c r="H1212" s="7">
        <f>VLOOKUP($A1212,'OASIS-11_26'!$E$2:$R$1556,4,FALSE)</f>
        <v>50</v>
      </c>
      <c r="I1212" s="7">
        <f>VLOOKUP($A1212,'OASIS-11_26'!$E$2:$R$1556,5,FALSE)</f>
        <v>0</v>
      </c>
      <c r="J1212" s="7" t="str">
        <f>VLOOKUP($A1212,'OASIS-11_26'!$E$2:$R$1556,6,FALSE)</f>
        <v>SDGE</v>
      </c>
      <c r="K1212" s="7" t="str">
        <f>IF(ISERROR(VLOOKUP($A1212,'2021_NQC_List-11_13'!$A$2:$T$1532,4,FALSE)),"","NQC")</f>
        <v/>
      </c>
      <c r="L1212" s="7"/>
      <c r="M1212" s="7">
        <f>IF($K1212="NQC",VLOOKUP($A1212,'2021_NQC_List-11_13'!$A$2:$T$1532,4,FALSE),0)</f>
        <v>0</v>
      </c>
      <c r="N1212" s="7">
        <f>IF($K1212="NQC",VLOOKUP($A1212,'2021_NQC_List-11_13'!$A$2:$T$1532,5,FALSE),0)</f>
        <v>0</v>
      </c>
      <c r="O1212" s="7">
        <f>IF($K1212="NQC",VLOOKUP($A1212,'2021_NQC_List-11_13'!$A$2:$T$1532,6,FALSE),0)</f>
        <v>0</v>
      </c>
      <c r="P1212" s="7">
        <f>IF($K1212="NQC",VLOOKUP($A1212,'2021_NQC_List-11_13'!$A$2:$T$1532,7,FALSE),0)</f>
        <v>0</v>
      </c>
      <c r="Q1212" s="7">
        <f>IF($K1212="NQC",VLOOKUP($A1212,'2021_NQC_List-11_13'!$A$2:$T$1532,8,FALSE),0)</f>
        <v>0</v>
      </c>
      <c r="R1212" s="7">
        <f>IF($K1212="NQC",VLOOKUP($A1212,'2021_NQC_List-11_13'!$A$2:$T$1532,9,FALSE),0)</f>
        <v>0</v>
      </c>
      <c r="S1212" s="7">
        <f>IF($K1212="NQC",VLOOKUP($A1212,'2021_NQC_List-11_13'!$A$2:$T$1532,10,FALSE),0)</f>
        <v>0</v>
      </c>
      <c r="T1212" s="7">
        <f>IF($K1212="NQC",VLOOKUP($A1212,'2021_NQC_List-11_13'!$A$2:$T$1532,11,FALSE),0)</f>
        <v>0</v>
      </c>
      <c r="U1212" s="7">
        <f>IF($K1212="NQC",VLOOKUP($A1212,'2021_NQC_List-11_13'!$A$2:$T$1532,12,FALSE),0)</f>
        <v>0</v>
      </c>
      <c r="V1212" s="7">
        <f>IF($K1212="NQC",VLOOKUP($A1212,'2021_NQC_List-11_13'!$A$2:$T$1532,13,FALSE),0)</f>
        <v>0</v>
      </c>
      <c r="W1212" s="7">
        <f>IF($K1212="NQC",VLOOKUP($A1212,'2021_NQC_List-11_13'!$A$2:$T$1532,14,FALSE),0)</f>
        <v>0</v>
      </c>
      <c r="X1212" s="7">
        <f>IF($K1212="NQC",VLOOKUP($A1212,'2021_NQC_List-11_13'!$A$2:$T$1532,15,FALSE),0)</f>
        <v>0</v>
      </c>
      <c r="Y1212" s="7" t="str">
        <f t="shared" si="37"/>
        <v>Non-Hydro</v>
      </c>
      <c r="Z1212" s="7"/>
      <c r="AA1212" s="7" t="s">
        <v>4341</v>
      </c>
      <c r="AB1212" s="7"/>
    </row>
    <row r="1213" spans="1:28" x14ac:dyDescent="0.3">
      <c r="A1213" s="7" t="str">
        <f>'OASIS-11_26'!E1116</f>
        <v>NGILAA_5_SDGDYN</v>
      </c>
      <c r="B1213" s="7" t="str">
        <f>'OASIS-11_26'!G1116</f>
        <v>NGILAA_5_SDGDYN</v>
      </c>
      <c r="C1213" s="7" t="str">
        <f>VLOOKUP($A1213,'OASIS-11_26'!$E$2:$R$1556,2,FALSE)</f>
        <v>TG</v>
      </c>
      <c r="D1213" s="13">
        <f>VLOOKUP($A1213,'OASIS-11_26'!$E$2:$R$1556,11,FALSE)</f>
        <v>0</v>
      </c>
      <c r="E1213" s="14" t="str">
        <f t="shared" si="36"/>
        <v/>
      </c>
      <c r="F1213" s="7" t="str">
        <f>VLOOKUP($A1213,'OASIS-11_26'!$E$2:$R$1556,9,FALSE)</f>
        <v>NATURAL GAS</v>
      </c>
      <c r="G1213" s="7" t="str">
        <f>VLOOKUP($A1213,'OASIS-11_26'!$E$2:$R$1556,8,FALSE)</f>
        <v>COMBINED CYCLE</v>
      </c>
      <c r="H1213" s="7">
        <f>VLOOKUP($A1213,'OASIS-11_26'!$E$2:$R$1556,4,FALSE)</f>
        <v>57</v>
      </c>
      <c r="I1213" s="7">
        <f>VLOOKUP($A1213,'OASIS-11_26'!$E$2:$R$1556,5,FALSE)</f>
        <v>0</v>
      </c>
      <c r="J1213" s="7" t="str">
        <f>VLOOKUP($A1213,'OASIS-11_26'!$E$2:$R$1556,6,FALSE)</f>
        <v>SCE</v>
      </c>
      <c r="K1213" s="7" t="str">
        <f>IF(ISERROR(VLOOKUP($A1213,'2021_NQC_List-11_13'!$A$2:$T$1532,4,FALSE)),"","NQC")</f>
        <v/>
      </c>
      <c r="L1213" s="7"/>
      <c r="M1213" s="7">
        <f>IF($K1213="NQC",VLOOKUP($A1213,'2021_NQC_List-11_13'!$A$2:$T$1532,4,FALSE),0)</f>
        <v>0</v>
      </c>
      <c r="N1213" s="7">
        <f>IF($K1213="NQC",VLOOKUP($A1213,'2021_NQC_List-11_13'!$A$2:$T$1532,5,FALSE),0)</f>
        <v>0</v>
      </c>
      <c r="O1213" s="7">
        <f>IF($K1213="NQC",VLOOKUP($A1213,'2021_NQC_List-11_13'!$A$2:$T$1532,6,FALSE),0)</f>
        <v>0</v>
      </c>
      <c r="P1213" s="7">
        <f>IF($K1213="NQC",VLOOKUP($A1213,'2021_NQC_List-11_13'!$A$2:$T$1532,7,FALSE),0)</f>
        <v>0</v>
      </c>
      <c r="Q1213" s="7">
        <f>IF($K1213="NQC",VLOOKUP($A1213,'2021_NQC_List-11_13'!$A$2:$T$1532,8,FALSE),0)</f>
        <v>0</v>
      </c>
      <c r="R1213" s="7">
        <f>IF($K1213="NQC",VLOOKUP($A1213,'2021_NQC_List-11_13'!$A$2:$T$1532,9,FALSE),0)</f>
        <v>0</v>
      </c>
      <c r="S1213" s="7">
        <f>IF($K1213="NQC",VLOOKUP($A1213,'2021_NQC_List-11_13'!$A$2:$T$1532,10,FALSE),0)</f>
        <v>0</v>
      </c>
      <c r="T1213" s="7">
        <f>IF($K1213="NQC",VLOOKUP($A1213,'2021_NQC_List-11_13'!$A$2:$T$1532,11,FALSE),0)</f>
        <v>0</v>
      </c>
      <c r="U1213" s="7">
        <f>IF($K1213="NQC",VLOOKUP($A1213,'2021_NQC_List-11_13'!$A$2:$T$1532,12,FALSE),0)</f>
        <v>0</v>
      </c>
      <c r="V1213" s="7">
        <f>IF($K1213="NQC",VLOOKUP($A1213,'2021_NQC_List-11_13'!$A$2:$T$1532,13,FALSE),0)</f>
        <v>0</v>
      </c>
      <c r="W1213" s="7">
        <f>IF($K1213="NQC",VLOOKUP($A1213,'2021_NQC_List-11_13'!$A$2:$T$1532,14,FALSE),0)</f>
        <v>0</v>
      </c>
      <c r="X1213" s="7">
        <f>IF($K1213="NQC",VLOOKUP($A1213,'2021_NQC_List-11_13'!$A$2:$T$1532,15,FALSE),0)</f>
        <v>0</v>
      </c>
      <c r="Y1213" s="7" t="str">
        <f t="shared" si="37"/>
        <v>Non-Hydro</v>
      </c>
      <c r="Z1213" s="7"/>
      <c r="AA1213" s="7" t="s">
        <v>4341</v>
      </c>
      <c r="AB1213" s="7"/>
    </row>
    <row r="1214" spans="1:28" x14ac:dyDescent="0.3">
      <c r="A1214" s="7" t="str">
        <f>'OASIS-11_26'!E1122</f>
        <v>SCEHOV_2_HOOVER</v>
      </c>
      <c r="B1214" s="7" t="str">
        <f>'OASIS-11_26'!G1122</f>
        <v>SCEHOV_2_HOOVER</v>
      </c>
      <c r="C1214" s="7" t="str">
        <f>VLOOKUP($A1214,'OASIS-11_26'!$E$2:$R$1556,2,FALSE)</f>
        <v>TG</v>
      </c>
      <c r="D1214" s="13">
        <f>VLOOKUP($A1214,'OASIS-11_26'!$E$2:$R$1556,11,FALSE)</f>
        <v>0</v>
      </c>
      <c r="E1214" s="14" t="str">
        <f t="shared" si="36"/>
        <v/>
      </c>
      <c r="F1214" s="7" t="str">
        <f>VLOOKUP($A1214,'OASIS-11_26'!$E$2:$R$1556,9,FALSE)</f>
        <v>WATER</v>
      </c>
      <c r="G1214" s="7">
        <f>VLOOKUP($A1214,'OASIS-11_26'!$E$2:$R$1556,8,FALSE)</f>
        <v>0</v>
      </c>
      <c r="H1214" s="7">
        <f>VLOOKUP($A1214,'OASIS-11_26'!$E$2:$R$1556,4,FALSE)</f>
        <v>287.01</v>
      </c>
      <c r="I1214" s="7">
        <f>VLOOKUP($A1214,'OASIS-11_26'!$E$2:$R$1556,5,FALSE)</f>
        <v>0</v>
      </c>
      <c r="J1214" s="7" t="str">
        <f>VLOOKUP($A1214,'OASIS-11_26'!$E$2:$R$1556,6,FALSE)</f>
        <v>SCE</v>
      </c>
      <c r="K1214" s="7" t="str">
        <f>IF(ISERROR(VLOOKUP($A1214,'2021_NQC_List-11_13'!$A$2:$T$1532,4,FALSE)),"","NQC")</f>
        <v/>
      </c>
      <c r="L1214" s="7"/>
      <c r="M1214" s="7">
        <f>IF($K1214="NQC",VLOOKUP($A1214,'2021_NQC_List-11_13'!$A$2:$T$1532,4,FALSE),0)</f>
        <v>0</v>
      </c>
      <c r="N1214" s="7">
        <f>IF($K1214="NQC",VLOOKUP($A1214,'2021_NQC_List-11_13'!$A$2:$T$1532,5,FALSE),0)</f>
        <v>0</v>
      </c>
      <c r="O1214" s="7">
        <f>IF($K1214="NQC",VLOOKUP($A1214,'2021_NQC_List-11_13'!$A$2:$T$1532,6,FALSE),0)</f>
        <v>0</v>
      </c>
      <c r="P1214" s="7">
        <f>IF($K1214="NQC",VLOOKUP($A1214,'2021_NQC_List-11_13'!$A$2:$T$1532,7,FALSE),0)</f>
        <v>0</v>
      </c>
      <c r="Q1214" s="7">
        <f>IF($K1214="NQC",VLOOKUP($A1214,'2021_NQC_List-11_13'!$A$2:$T$1532,8,FALSE),0)</f>
        <v>0</v>
      </c>
      <c r="R1214" s="7">
        <f>IF($K1214="NQC",VLOOKUP($A1214,'2021_NQC_List-11_13'!$A$2:$T$1532,9,FALSE),0)</f>
        <v>0</v>
      </c>
      <c r="S1214" s="7">
        <f>IF($K1214="NQC",VLOOKUP($A1214,'2021_NQC_List-11_13'!$A$2:$T$1532,10,FALSE),0)</f>
        <v>0</v>
      </c>
      <c r="T1214" s="7">
        <f>IF($K1214="NQC",VLOOKUP($A1214,'2021_NQC_List-11_13'!$A$2:$T$1532,11,FALSE),0)</f>
        <v>0</v>
      </c>
      <c r="U1214" s="7">
        <f>IF($K1214="NQC",VLOOKUP($A1214,'2021_NQC_List-11_13'!$A$2:$T$1532,12,FALSE),0)</f>
        <v>0</v>
      </c>
      <c r="V1214" s="7">
        <f>IF($K1214="NQC",VLOOKUP($A1214,'2021_NQC_List-11_13'!$A$2:$T$1532,13,FALSE),0)</f>
        <v>0</v>
      </c>
      <c r="W1214" s="7">
        <f>IF($K1214="NQC",VLOOKUP($A1214,'2021_NQC_List-11_13'!$A$2:$T$1532,14,FALSE),0)</f>
        <v>0</v>
      </c>
      <c r="X1214" s="7">
        <f>IF($K1214="NQC",VLOOKUP($A1214,'2021_NQC_List-11_13'!$A$2:$T$1532,15,FALSE),0)</f>
        <v>0</v>
      </c>
      <c r="Y1214" s="7" t="str">
        <f t="shared" si="37"/>
        <v>Hydro-Large Hydro</v>
      </c>
      <c r="Z1214" s="7"/>
      <c r="AA1214" s="7" t="s">
        <v>4341</v>
      </c>
      <c r="AB1214" s="7"/>
    </row>
    <row r="1215" spans="1:28" x14ac:dyDescent="0.3">
      <c r="A1215" s="7" t="str">
        <f>'OASIS-11_26'!E1140</f>
        <v>GRIFFI_2_LSPDYN</v>
      </c>
      <c r="B1215" s="7" t="str">
        <f>'OASIS-11_26'!G1140</f>
        <v>Griffith Energy</v>
      </c>
      <c r="C1215" s="7" t="str">
        <f>VLOOKUP($A1215,'OASIS-11_26'!$E$2:$R$1556,2,FALSE)</f>
        <v>TG</v>
      </c>
      <c r="D1215" s="13">
        <f>VLOOKUP($A1215,'OASIS-11_26'!$E$2:$R$1556,11,FALSE)</f>
        <v>0</v>
      </c>
      <c r="E1215" s="14" t="str">
        <f t="shared" si="36"/>
        <v/>
      </c>
      <c r="F1215" s="7" t="str">
        <f>VLOOKUP($A1215,'OASIS-11_26'!$E$2:$R$1556,9,FALSE)</f>
        <v>NATURAL GAS</v>
      </c>
      <c r="G1215" s="7" t="str">
        <f>VLOOKUP($A1215,'OASIS-11_26'!$E$2:$R$1556,8,FALSE)</f>
        <v>COMBINED CYCLE</v>
      </c>
      <c r="H1215" s="7">
        <f>VLOOKUP($A1215,'OASIS-11_26'!$E$2:$R$1556,4,FALSE)</f>
        <v>570</v>
      </c>
      <c r="I1215" s="7">
        <f>VLOOKUP($A1215,'OASIS-11_26'!$E$2:$R$1556,5,FALSE)</f>
        <v>0</v>
      </c>
      <c r="J1215" s="7" t="str">
        <f>VLOOKUP($A1215,'OASIS-11_26'!$E$2:$R$1556,6,FALSE)</f>
        <v>SCE</v>
      </c>
      <c r="K1215" s="7" t="str">
        <f>IF(ISERROR(VLOOKUP($A1215,'2021_NQC_List-11_13'!$A$2:$T$1532,4,FALSE)),"","NQC")</f>
        <v/>
      </c>
      <c r="L1215" s="7"/>
      <c r="M1215" s="7">
        <f>IF($K1215="NQC",VLOOKUP($A1215,'2021_NQC_List-11_13'!$A$2:$T$1532,4,FALSE),0)</f>
        <v>0</v>
      </c>
      <c r="N1215" s="7">
        <f>IF($K1215="NQC",VLOOKUP($A1215,'2021_NQC_List-11_13'!$A$2:$T$1532,5,FALSE),0)</f>
        <v>0</v>
      </c>
      <c r="O1215" s="7">
        <f>IF($K1215="NQC",VLOOKUP($A1215,'2021_NQC_List-11_13'!$A$2:$T$1532,6,FALSE),0)</f>
        <v>0</v>
      </c>
      <c r="P1215" s="7">
        <f>IF($K1215="NQC",VLOOKUP($A1215,'2021_NQC_List-11_13'!$A$2:$T$1532,7,FALSE),0)</f>
        <v>0</v>
      </c>
      <c r="Q1215" s="7">
        <f>IF($K1215="NQC",VLOOKUP($A1215,'2021_NQC_List-11_13'!$A$2:$T$1532,8,FALSE),0)</f>
        <v>0</v>
      </c>
      <c r="R1215" s="7">
        <f>IF($K1215="NQC",VLOOKUP($A1215,'2021_NQC_List-11_13'!$A$2:$T$1532,9,FALSE),0)</f>
        <v>0</v>
      </c>
      <c r="S1215" s="7">
        <f>IF($K1215="NQC",VLOOKUP($A1215,'2021_NQC_List-11_13'!$A$2:$T$1532,10,FALSE),0)</f>
        <v>0</v>
      </c>
      <c r="T1215" s="7">
        <f>IF($K1215="NQC",VLOOKUP($A1215,'2021_NQC_List-11_13'!$A$2:$T$1532,11,FALSE),0)</f>
        <v>0</v>
      </c>
      <c r="U1215" s="7">
        <f>IF($K1215="NQC",VLOOKUP($A1215,'2021_NQC_List-11_13'!$A$2:$T$1532,12,FALSE),0)</f>
        <v>0</v>
      </c>
      <c r="V1215" s="7">
        <f>IF($K1215="NQC",VLOOKUP($A1215,'2021_NQC_List-11_13'!$A$2:$T$1532,13,FALSE),0)</f>
        <v>0</v>
      </c>
      <c r="W1215" s="7">
        <f>IF($K1215="NQC",VLOOKUP($A1215,'2021_NQC_List-11_13'!$A$2:$T$1532,14,FALSE),0)</f>
        <v>0</v>
      </c>
      <c r="X1215" s="7">
        <f>IF($K1215="NQC",VLOOKUP($A1215,'2021_NQC_List-11_13'!$A$2:$T$1532,15,FALSE),0)</f>
        <v>0</v>
      </c>
      <c r="Y1215" s="7" t="str">
        <f t="shared" si="37"/>
        <v>Non-Hydro</v>
      </c>
      <c r="Z1215" s="7"/>
      <c r="AA1215" s="7" t="s">
        <v>4341</v>
      </c>
      <c r="AB1215" s="7"/>
    </row>
    <row r="1216" spans="1:28" x14ac:dyDescent="0.3">
      <c r="A1216" s="7" t="str">
        <f>'OASIS-11_26'!E1149</f>
        <v>WSNR_2_TESLADYN</v>
      </c>
      <c r="B1216" s="7" t="str">
        <f>'OASIS-11_26'!G1149</f>
        <v>Central Valley Tesla</v>
      </c>
      <c r="C1216" s="7" t="str">
        <f>VLOOKUP($A1216,'OASIS-11_26'!$E$2:$R$1556,2,FALSE)</f>
        <v>TG</v>
      </c>
      <c r="D1216" s="13">
        <f>VLOOKUP($A1216,'OASIS-11_26'!$E$2:$R$1556,11,FALSE)</f>
        <v>43082</v>
      </c>
      <c r="E1216" s="14">
        <f t="shared" si="36"/>
        <v>2017</v>
      </c>
      <c r="F1216" s="7" t="str">
        <f>VLOOKUP($A1216,'OASIS-11_26'!$E$2:$R$1556,9,FALSE)</f>
        <v>WATER</v>
      </c>
      <c r="G1216" s="7" t="str">
        <f>VLOOKUP($A1216,'OASIS-11_26'!$E$2:$R$1556,8,FALSE)</f>
        <v>HYDRO</v>
      </c>
      <c r="H1216" s="7">
        <f>VLOOKUP($A1216,'OASIS-11_26'!$E$2:$R$1556,4,FALSE)</f>
        <v>10</v>
      </c>
      <c r="I1216" s="7">
        <f>VLOOKUP($A1216,'OASIS-11_26'!$E$2:$R$1556,5,FALSE)</f>
        <v>0</v>
      </c>
      <c r="J1216" s="7" t="str">
        <f>VLOOKUP($A1216,'OASIS-11_26'!$E$2:$R$1556,6,FALSE)</f>
        <v>PGAE</v>
      </c>
      <c r="K1216" s="7" t="str">
        <f>IF(ISERROR(VLOOKUP($A1216,'2021_NQC_List-11_13'!$A$2:$T$1532,4,FALSE)),"","NQC")</f>
        <v/>
      </c>
      <c r="L1216" s="7"/>
      <c r="M1216" s="7">
        <f>IF($K1216="NQC",VLOOKUP($A1216,'2021_NQC_List-11_13'!$A$2:$T$1532,4,FALSE),0)</f>
        <v>0</v>
      </c>
      <c r="N1216" s="7">
        <f>IF($K1216="NQC",VLOOKUP($A1216,'2021_NQC_List-11_13'!$A$2:$T$1532,5,FALSE),0)</f>
        <v>0</v>
      </c>
      <c r="O1216" s="7">
        <f>IF($K1216="NQC",VLOOKUP($A1216,'2021_NQC_List-11_13'!$A$2:$T$1532,6,FALSE),0)</f>
        <v>0</v>
      </c>
      <c r="P1216" s="7">
        <f>IF($K1216="NQC",VLOOKUP($A1216,'2021_NQC_List-11_13'!$A$2:$T$1532,7,FALSE),0)</f>
        <v>0</v>
      </c>
      <c r="Q1216" s="7">
        <f>IF($K1216="NQC",VLOOKUP($A1216,'2021_NQC_List-11_13'!$A$2:$T$1532,8,FALSE),0)</f>
        <v>0</v>
      </c>
      <c r="R1216" s="7">
        <f>IF($K1216="NQC",VLOOKUP($A1216,'2021_NQC_List-11_13'!$A$2:$T$1532,9,FALSE),0)</f>
        <v>0</v>
      </c>
      <c r="S1216" s="7">
        <f>IF($K1216="NQC",VLOOKUP($A1216,'2021_NQC_List-11_13'!$A$2:$T$1532,10,FALSE),0)</f>
        <v>0</v>
      </c>
      <c r="T1216" s="7">
        <f>IF($K1216="NQC",VLOOKUP($A1216,'2021_NQC_List-11_13'!$A$2:$T$1532,11,FALSE),0)</f>
        <v>0</v>
      </c>
      <c r="U1216" s="7">
        <f>IF($K1216="NQC",VLOOKUP($A1216,'2021_NQC_List-11_13'!$A$2:$T$1532,12,FALSE),0)</f>
        <v>0</v>
      </c>
      <c r="V1216" s="7">
        <f>IF($K1216="NQC",VLOOKUP($A1216,'2021_NQC_List-11_13'!$A$2:$T$1532,13,FALSE),0)</f>
        <v>0</v>
      </c>
      <c r="W1216" s="7">
        <f>IF($K1216="NQC",VLOOKUP($A1216,'2021_NQC_List-11_13'!$A$2:$T$1532,14,FALSE),0)</f>
        <v>0</v>
      </c>
      <c r="X1216" s="7">
        <f>IF($K1216="NQC",VLOOKUP($A1216,'2021_NQC_List-11_13'!$A$2:$T$1532,15,FALSE),0)</f>
        <v>0</v>
      </c>
      <c r="Y1216" s="7" t="str">
        <f t="shared" si="37"/>
        <v>Hydro-Small Hydro</v>
      </c>
      <c r="Z1216" s="7"/>
      <c r="AA1216" s="7" t="s">
        <v>4341</v>
      </c>
      <c r="AB1216" s="7"/>
    </row>
    <row r="1217" spans="1:28" x14ac:dyDescent="0.3">
      <c r="A1217" s="7" t="str">
        <f>'OASIS-11_26'!E1157</f>
        <v>INTMNT_3_PASADENA</v>
      </c>
      <c r="B1217" s="7" t="str">
        <f>'OASIS-11_26'!G1157</f>
        <v>Intermountain Power Project</v>
      </c>
      <c r="C1217" s="7" t="str">
        <f>VLOOKUP($A1217,'OASIS-11_26'!$E$2:$R$1556,2,FALSE)</f>
        <v>TG</v>
      </c>
      <c r="D1217" s="13">
        <f>VLOOKUP($A1217,'OASIS-11_26'!$E$2:$R$1556,11,FALSE)</f>
        <v>0</v>
      </c>
      <c r="E1217" s="14" t="str">
        <f t="shared" si="36"/>
        <v/>
      </c>
      <c r="F1217" s="7" t="str">
        <f>VLOOKUP($A1217,'OASIS-11_26'!$E$2:$R$1556,9,FALSE)</f>
        <v>COAL</v>
      </c>
      <c r="G1217" s="7" t="str">
        <f>VLOOKUP($A1217,'OASIS-11_26'!$E$2:$R$1556,8,FALSE)</f>
        <v>STEAM</v>
      </c>
      <c r="H1217" s="7">
        <f>VLOOKUP($A1217,'OASIS-11_26'!$E$2:$R$1556,4,FALSE)</f>
        <v>107</v>
      </c>
      <c r="I1217" s="7">
        <f>VLOOKUP($A1217,'OASIS-11_26'!$E$2:$R$1556,5,FALSE)</f>
        <v>0</v>
      </c>
      <c r="J1217" s="7" t="str">
        <f>VLOOKUP($A1217,'OASIS-11_26'!$E$2:$R$1556,6,FALSE)</f>
        <v>SCE</v>
      </c>
      <c r="K1217" s="7" t="str">
        <f>IF(ISERROR(VLOOKUP($A1217,'2021_NQC_List-11_13'!$A$2:$T$1532,4,FALSE)),"","NQC")</f>
        <v/>
      </c>
      <c r="L1217" s="7"/>
      <c r="M1217" s="7">
        <f>IF($K1217="NQC",VLOOKUP($A1217,'2021_NQC_List-11_13'!$A$2:$T$1532,4,FALSE),0)</f>
        <v>0</v>
      </c>
      <c r="N1217" s="7">
        <f>IF($K1217="NQC",VLOOKUP($A1217,'2021_NQC_List-11_13'!$A$2:$T$1532,5,FALSE),0)</f>
        <v>0</v>
      </c>
      <c r="O1217" s="7">
        <f>IF($K1217="NQC",VLOOKUP($A1217,'2021_NQC_List-11_13'!$A$2:$T$1532,6,FALSE),0)</f>
        <v>0</v>
      </c>
      <c r="P1217" s="7">
        <f>IF($K1217="NQC",VLOOKUP($A1217,'2021_NQC_List-11_13'!$A$2:$T$1532,7,FALSE),0)</f>
        <v>0</v>
      </c>
      <c r="Q1217" s="7">
        <f>IF($K1217="NQC",VLOOKUP($A1217,'2021_NQC_List-11_13'!$A$2:$T$1532,8,FALSE),0)</f>
        <v>0</v>
      </c>
      <c r="R1217" s="7">
        <f>IF($K1217="NQC",VLOOKUP($A1217,'2021_NQC_List-11_13'!$A$2:$T$1532,9,FALSE),0)</f>
        <v>0</v>
      </c>
      <c r="S1217" s="7">
        <f>IF($K1217="NQC",VLOOKUP($A1217,'2021_NQC_List-11_13'!$A$2:$T$1532,10,FALSE),0)</f>
        <v>0</v>
      </c>
      <c r="T1217" s="7">
        <f>IF($K1217="NQC",VLOOKUP($A1217,'2021_NQC_List-11_13'!$A$2:$T$1532,11,FALSE),0)</f>
        <v>0</v>
      </c>
      <c r="U1217" s="7">
        <f>IF($K1217="NQC",VLOOKUP($A1217,'2021_NQC_List-11_13'!$A$2:$T$1532,12,FALSE),0)</f>
        <v>0</v>
      </c>
      <c r="V1217" s="7">
        <f>IF($K1217="NQC",VLOOKUP($A1217,'2021_NQC_List-11_13'!$A$2:$T$1532,13,FALSE),0)</f>
        <v>0</v>
      </c>
      <c r="W1217" s="7">
        <f>IF($K1217="NQC",VLOOKUP($A1217,'2021_NQC_List-11_13'!$A$2:$T$1532,14,FALSE),0)</f>
        <v>0</v>
      </c>
      <c r="X1217" s="7">
        <f>IF($K1217="NQC",VLOOKUP($A1217,'2021_NQC_List-11_13'!$A$2:$T$1532,15,FALSE),0)</f>
        <v>0</v>
      </c>
      <c r="Y1217" s="7" t="str">
        <f t="shared" si="37"/>
        <v>Non-Hydro</v>
      </c>
      <c r="Z1217" s="7"/>
      <c r="AA1217" s="7" t="s">
        <v>4341</v>
      </c>
      <c r="AB1217" s="7"/>
    </row>
    <row r="1218" spans="1:28" x14ac:dyDescent="0.3">
      <c r="A1218" s="7" t="str">
        <f>'OASIS-11_26'!E1159</f>
        <v>ARKANS_1_ARKSLR</v>
      </c>
      <c r="B1218" s="7" t="str">
        <f>'OASIS-11_26'!G1159</f>
        <v>SG Arkansas</v>
      </c>
      <c r="C1218" s="7" t="str">
        <f>VLOOKUP($A1218,'OASIS-11_26'!$E$2:$R$1556,2,FALSE)</f>
        <v>TG</v>
      </c>
      <c r="D1218" s="13">
        <f>VLOOKUP($A1218,'OASIS-11_26'!$E$2:$R$1556,11,FALSE)</f>
        <v>42245</v>
      </c>
      <c r="E1218" s="14">
        <f t="shared" ref="E1218:E1219" si="38">IF(YEAR(D1218)&lt;&gt;1900,YEAR(D1218),"")</f>
        <v>2015</v>
      </c>
      <c r="F1218" s="7" t="str">
        <f>VLOOKUP($A1218,'OASIS-11_26'!$E$2:$R$1556,9,FALSE)</f>
        <v>SUN</v>
      </c>
      <c r="G1218" s="7" t="str">
        <f>VLOOKUP($A1218,'OASIS-11_26'!$E$2:$R$1556,8,FALSE)</f>
        <v>PHOTO VOLTAIC</v>
      </c>
      <c r="H1218" s="7">
        <f>VLOOKUP($A1218,'OASIS-11_26'!$E$2:$R$1556,4,FALSE)</f>
        <v>50</v>
      </c>
      <c r="I1218" s="7">
        <f>VLOOKUP($A1218,'OASIS-11_26'!$E$2:$R$1556,5,FALSE)</f>
        <v>50</v>
      </c>
      <c r="J1218" s="7" t="str">
        <f>VLOOKUP($A1218,'OASIS-11_26'!$E$2:$R$1556,6,FALSE)</f>
        <v>SDGE</v>
      </c>
      <c r="K1218" s="7" t="str">
        <f>IF(ISERROR(VLOOKUP($A1218,'2021_NQC_List-11_13'!$A$2:$T$1532,4,FALSE)),"","NQC")</f>
        <v/>
      </c>
      <c r="L1218" s="7"/>
      <c r="M1218" s="7">
        <f>IF($K1218="NQC",VLOOKUP($A1218,'2021_NQC_List-11_13'!$A$2:$T$1532,4,FALSE),0)</f>
        <v>0</v>
      </c>
      <c r="N1218" s="7">
        <f>IF($K1218="NQC",VLOOKUP($A1218,'2021_NQC_List-11_13'!$A$2:$T$1532,5,FALSE),0)</f>
        <v>0</v>
      </c>
      <c r="O1218" s="7">
        <f>IF($K1218="NQC",VLOOKUP($A1218,'2021_NQC_List-11_13'!$A$2:$T$1532,6,FALSE),0)</f>
        <v>0</v>
      </c>
      <c r="P1218" s="7">
        <f>IF($K1218="NQC",VLOOKUP($A1218,'2021_NQC_List-11_13'!$A$2:$T$1532,7,FALSE),0)</f>
        <v>0</v>
      </c>
      <c r="Q1218" s="7">
        <f>IF($K1218="NQC",VLOOKUP($A1218,'2021_NQC_List-11_13'!$A$2:$T$1532,8,FALSE),0)</f>
        <v>0</v>
      </c>
      <c r="R1218" s="7">
        <f>IF($K1218="NQC",VLOOKUP($A1218,'2021_NQC_List-11_13'!$A$2:$T$1532,9,FALSE),0)</f>
        <v>0</v>
      </c>
      <c r="S1218" s="7">
        <f>IF($K1218="NQC",VLOOKUP($A1218,'2021_NQC_List-11_13'!$A$2:$T$1532,10,FALSE),0)</f>
        <v>0</v>
      </c>
      <c r="T1218" s="7">
        <f>IF($K1218="NQC",VLOOKUP($A1218,'2021_NQC_List-11_13'!$A$2:$T$1532,11,FALSE),0)</f>
        <v>0</v>
      </c>
      <c r="U1218" s="7">
        <f>IF($K1218="NQC",VLOOKUP($A1218,'2021_NQC_List-11_13'!$A$2:$T$1532,12,FALSE),0)</f>
        <v>0</v>
      </c>
      <c r="V1218" s="7">
        <f>IF($K1218="NQC",VLOOKUP($A1218,'2021_NQC_List-11_13'!$A$2:$T$1532,13,FALSE),0)</f>
        <v>0</v>
      </c>
      <c r="W1218" s="7">
        <f>IF($K1218="NQC",VLOOKUP($A1218,'2021_NQC_List-11_13'!$A$2:$T$1532,14,FALSE),0)</f>
        <v>0</v>
      </c>
      <c r="X1218" s="7">
        <f>IF($K1218="NQC",VLOOKUP($A1218,'2021_NQC_List-11_13'!$A$2:$T$1532,15,FALSE),0)</f>
        <v>0</v>
      </c>
      <c r="Y1218" s="7" t="str">
        <f t="shared" si="37"/>
        <v>Non-Hydro</v>
      </c>
      <c r="Z1218" s="7"/>
      <c r="AA1218" s="7" t="s">
        <v>4341</v>
      </c>
      <c r="AB1218" s="7"/>
    </row>
    <row r="1219" spans="1:28" x14ac:dyDescent="0.3">
      <c r="A1219" s="7" t="str">
        <f>'OASIS-11_26'!E1172</f>
        <v>ELCABO_5_ECWSCEDYN</v>
      </c>
      <c r="B1219" s="7" t="str">
        <f>'OASIS-11_26'!G1172</f>
        <v>El Cabo Wind</v>
      </c>
      <c r="C1219" s="7" t="str">
        <f>VLOOKUP($A1219,'OASIS-11_26'!$E$2:$R$1556,2,FALSE)</f>
        <v>TG</v>
      </c>
      <c r="D1219" s="13">
        <f>VLOOKUP($A1219,'OASIS-11_26'!$E$2:$R$1556,11,FALSE)</f>
        <v>42888</v>
      </c>
      <c r="E1219" s="14">
        <f t="shared" si="38"/>
        <v>2017</v>
      </c>
      <c r="F1219" s="7" t="str">
        <f>VLOOKUP($A1219,'OASIS-11_26'!$E$2:$R$1556,9,FALSE)</f>
        <v>WIND</v>
      </c>
      <c r="G1219" s="7" t="str">
        <f>VLOOKUP($A1219,'OASIS-11_26'!$E$2:$R$1556,8,FALSE)</f>
        <v>WIND</v>
      </c>
      <c r="H1219" s="7">
        <f>VLOOKUP($A1219,'OASIS-11_26'!$E$2:$R$1556,4,FALSE)</f>
        <v>298</v>
      </c>
      <c r="I1219" s="7">
        <f>VLOOKUP($A1219,'OASIS-11_26'!$E$2:$R$1556,5,FALSE)</f>
        <v>0</v>
      </c>
      <c r="J1219" s="7" t="str">
        <f>VLOOKUP($A1219,'OASIS-11_26'!$E$2:$R$1556,6,FALSE)</f>
        <v>SCE</v>
      </c>
      <c r="K1219" s="7" t="str">
        <f>IF(ISERROR(VLOOKUP($A1219,'2021_NQC_List-11_13'!$A$2:$T$1532,4,FALSE)),"","NQC")</f>
        <v/>
      </c>
      <c r="L1219" s="7"/>
      <c r="M1219" s="7">
        <f>IF($K1219="NQC",VLOOKUP($A1219,'2021_NQC_List-11_13'!$A$2:$T$1532,4,FALSE),0)</f>
        <v>0</v>
      </c>
      <c r="N1219" s="7">
        <f>IF($K1219="NQC",VLOOKUP($A1219,'2021_NQC_List-11_13'!$A$2:$T$1532,5,FALSE),0)</f>
        <v>0</v>
      </c>
      <c r="O1219" s="7">
        <f>IF($K1219="NQC",VLOOKUP($A1219,'2021_NQC_List-11_13'!$A$2:$T$1532,6,FALSE),0)</f>
        <v>0</v>
      </c>
      <c r="P1219" s="7">
        <f>IF($K1219="NQC",VLOOKUP($A1219,'2021_NQC_List-11_13'!$A$2:$T$1532,7,FALSE),0)</f>
        <v>0</v>
      </c>
      <c r="Q1219" s="7">
        <f>IF($K1219="NQC",VLOOKUP($A1219,'2021_NQC_List-11_13'!$A$2:$T$1532,8,FALSE),0)</f>
        <v>0</v>
      </c>
      <c r="R1219" s="7">
        <f>IF($K1219="NQC",VLOOKUP($A1219,'2021_NQC_List-11_13'!$A$2:$T$1532,9,FALSE),0)</f>
        <v>0</v>
      </c>
      <c r="S1219" s="7">
        <f>IF($K1219="NQC",VLOOKUP($A1219,'2021_NQC_List-11_13'!$A$2:$T$1532,10,FALSE),0)</f>
        <v>0</v>
      </c>
      <c r="T1219" s="7">
        <f>IF($K1219="NQC",VLOOKUP($A1219,'2021_NQC_List-11_13'!$A$2:$T$1532,11,FALSE),0)</f>
        <v>0</v>
      </c>
      <c r="U1219" s="7">
        <f>IF($K1219="NQC",VLOOKUP($A1219,'2021_NQC_List-11_13'!$A$2:$T$1532,12,FALSE),0)</f>
        <v>0</v>
      </c>
      <c r="V1219" s="7">
        <f>IF($K1219="NQC",VLOOKUP($A1219,'2021_NQC_List-11_13'!$A$2:$T$1532,13,FALSE),0)</f>
        <v>0</v>
      </c>
      <c r="W1219" s="7">
        <f>IF($K1219="NQC",VLOOKUP($A1219,'2021_NQC_List-11_13'!$A$2:$T$1532,14,FALSE),0)</f>
        <v>0</v>
      </c>
      <c r="X1219" s="7">
        <f>IF($K1219="NQC",VLOOKUP($A1219,'2021_NQC_List-11_13'!$A$2:$T$1532,15,FALSE),0)</f>
        <v>0</v>
      </c>
      <c r="Y1219" s="7" t="str">
        <f t="shared" si="37"/>
        <v>Non-Hydro</v>
      </c>
      <c r="Z1219" s="7"/>
      <c r="AA1219" s="7" t="s">
        <v>4341</v>
      </c>
      <c r="AB1219" s="7"/>
    </row>
  </sheetData>
  <autoFilter ref="A1:AB1219"/>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
  <sheetViews>
    <sheetView workbookViewId="0">
      <selection activeCell="G19" sqref="G19"/>
    </sheetView>
  </sheetViews>
  <sheetFormatPr defaultRowHeight="14.4" x14ac:dyDescent="0.3"/>
  <cols>
    <col min="3" max="3" width="30.5546875" bestFit="1" customWidth="1"/>
    <col min="10" max="15" width="9.109375" style="102"/>
  </cols>
  <sheetData>
    <row r="1" spans="1:15" ht="15" thickBot="1" x14ac:dyDescent="0.35">
      <c r="A1" s="102"/>
      <c r="B1" s="102"/>
      <c r="C1" s="102"/>
      <c r="D1" s="102"/>
      <c r="E1" s="102"/>
      <c r="F1" s="102"/>
      <c r="G1" s="102"/>
      <c r="H1" s="102"/>
      <c r="I1" s="102"/>
    </row>
    <row r="2" spans="1:15" ht="15" thickBot="1" x14ac:dyDescent="0.35">
      <c r="A2" s="102"/>
      <c r="B2" s="102"/>
      <c r="C2" s="102"/>
      <c r="D2" s="216" t="s">
        <v>4371</v>
      </c>
      <c r="E2" s="217"/>
      <c r="F2" s="217"/>
      <c r="G2" s="217"/>
      <c r="H2" s="217"/>
      <c r="I2" s="218"/>
      <c r="J2" s="216" t="s">
        <v>4372</v>
      </c>
      <c r="K2" s="217"/>
      <c r="L2" s="217"/>
      <c r="M2" s="217"/>
      <c r="N2" s="217"/>
      <c r="O2" s="218"/>
    </row>
    <row r="3" spans="1:15" ht="15" thickBot="1" x14ac:dyDescent="0.35">
      <c r="A3" s="104"/>
      <c r="B3" s="106"/>
      <c r="C3" s="105"/>
      <c r="D3" s="178" t="s">
        <v>4366</v>
      </c>
      <c r="E3" s="179" t="s">
        <v>4367</v>
      </c>
      <c r="F3" s="179" t="s">
        <v>3799</v>
      </c>
      <c r="G3" s="179" t="s">
        <v>4368</v>
      </c>
      <c r="H3" s="179" t="s">
        <v>4369</v>
      </c>
      <c r="I3" s="180" t="s">
        <v>4370</v>
      </c>
      <c r="J3" s="178" t="s">
        <v>4366</v>
      </c>
      <c r="K3" s="179" t="s">
        <v>4367</v>
      </c>
      <c r="L3" s="179" t="s">
        <v>3799</v>
      </c>
      <c r="M3" s="179" t="s">
        <v>4368</v>
      </c>
      <c r="N3" s="179" t="s">
        <v>4369</v>
      </c>
      <c r="O3" s="180" t="s">
        <v>4370</v>
      </c>
    </row>
    <row r="4" spans="1:15" ht="15" thickBot="1" x14ac:dyDescent="0.35">
      <c r="A4" s="175" t="s">
        <v>3830</v>
      </c>
      <c r="B4" s="176"/>
      <c r="C4" s="177"/>
      <c r="D4" s="207">
        <v>1980.2</v>
      </c>
      <c r="E4" s="208">
        <v>1980.2</v>
      </c>
      <c r="F4" s="208">
        <v>2205.1999999999998</v>
      </c>
      <c r="G4" s="208">
        <v>2288.1999999999998</v>
      </c>
      <c r="H4" s="208">
        <v>2288.1999999999998</v>
      </c>
      <c r="I4" s="209">
        <v>2638.2</v>
      </c>
      <c r="J4" s="207">
        <f>D4*'2021_Tech_Factors'!$C$12</f>
        <v>316.83199999999999</v>
      </c>
      <c r="K4" s="208">
        <f>E4*'2021_Tech_Factors'!$C$13</f>
        <v>613.86199999999997</v>
      </c>
      <c r="L4" s="208">
        <f>F4*'2021_Tech_Factors'!$C$14</f>
        <v>860.02799999999991</v>
      </c>
      <c r="M4" s="208">
        <f>G4*'2021_Tech_Factors'!$C$15</f>
        <v>617.81399999999996</v>
      </c>
      <c r="N4" s="208">
        <f>H4*'2021_Tech_Factors'!$C$16</f>
        <v>320.34800000000001</v>
      </c>
      <c r="O4" s="209">
        <f>I4*'2021_Tech_Factors'!$C$17</f>
        <v>52.763999999999996</v>
      </c>
    </row>
    <row r="5" spans="1:15" ht="15" thickBot="1" x14ac:dyDescent="0.35">
      <c r="A5" s="175" t="s">
        <v>3831</v>
      </c>
      <c r="B5" s="176"/>
      <c r="C5" s="177"/>
      <c r="D5" s="207">
        <v>148.26</v>
      </c>
      <c r="E5" s="208">
        <v>148.26</v>
      </c>
      <c r="F5" s="208">
        <v>148.26</v>
      </c>
      <c r="G5" s="208">
        <v>148.26</v>
      </c>
      <c r="H5" s="208">
        <v>148.26</v>
      </c>
      <c r="I5" s="209">
        <v>289.15999999999997</v>
      </c>
      <c r="J5" s="207">
        <f>D5*'2021_Tech_Factors'!$C$28</f>
        <v>37.064999999999998</v>
      </c>
      <c r="K5" s="208">
        <f>E5*'2021_Tech_Factors'!$C$29</f>
        <v>48.925800000000002</v>
      </c>
      <c r="L5" s="208">
        <f>F5*'2021_Tech_Factors'!$C$30</f>
        <v>34.099800000000002</v>
      </c>
      <c r="M5" s="208">
        <f>G5*'2021_Tech_Factors'!$C$31</f>
        <v>31.134599999999995</v>
      </c>
      <c r="N5" s="208">
        <f>H5*'2021_Tech_Factors'!$C$32</f>
        <v>22.238999999999997</v>
      </c>
      <c r="O5" s="209">
        <f>I5*'2021_Tech_Factors'!$C$33</f>
        <v>23.1328</v>
      </c>
    </row>
    <row r="6" spans="1:15" ht="15" thickBot="1" x14ac:dyDescent="0.35">
      <c r="A6" s="175" t="s">
        <v>4373</v>
      </c>
      <c r="B6" s="176"/>
      <c r="C6" s="177"/>
      <c r="D6" s="207">
        <v>1574.1</v>
      </c>
      <c r="E6" s="208">
        <v>1699.1</v>
      </c>
      <c r="F6" s="208">
        <v>1759.1</v>
      </c>
      <c r="G6" s="208">
        <v>2097.8000000000002</v>
      </c>
      <c r="H6" s="208">
        <v>2110.8000000000002</v>
      </c>
      <c r="I6" s="209">
        <v>2470.8000000000002</v>
      </c>
      <c r="J6" s="207">
        <f>D6*1</f>
        <v>1574.1</v>
      </c>
      <c r="K6" s="208">
        <f t="shared" ref="K6:O6" si="0">E6*1</f>
        <v>1699.1</v>
      </c>
      <c r="L6" s="208">
        <f t="shared" si="0"/>
        <v>1759.1</v>
      </c>
      <c r="M6" s="208">
        <f t="shared" si="0"/>
        <v>2097.8000000000002</v>
      </c>
      <c r="N6" s="208">
        <f t="shared" si="0"/>
        <v>2110.8000000000002</v>
      </c>
      <c r="O6" s="209">
        <f t="shared" si="0"/>
        <v>2470.8000000000002</v>
      </c>
    </row>
    <row r="7" spans="1:15" ht="15" thickBot="1" x14ac:dyDescent="0.35">
      <c r="A7" s="175" t="s">
        <v>4374</v>
      </c>
      <c r="B7" s="176"/>
      <c r="C7" s="177"/>
      <c r="D7" s="181">
        <v>35</v>
      </c>
      <c r="E7" s="182">
        <v>35</v>
      </c>
      <c r="F7" s="182">
        <v>35</v>
      </c>
      <c r="G7" s="182">
        <v>35</v>
      </c>
      <c r="H7" s="182">
        <v>35</v>
      </c>
      <c r="I7" s="183">
        <v>35</v>
      </c>
      <c r="J7" s="181">
        <f t="shared" ref="J7" si="1">D7*1</f>
        <v>35</v>
      </c>
      <c r="K7" s="182">
        <f t="shared" ref="K7" si="2">E7*1</f>
        <v>35</v>
      </c>
      <c r="L7" s="182">
        <f t="shared" ref="L7" si="3">F7*1</f>
        <v>35</v>
      </c>
      <c r="M7" s="182">
        <f t="shared" ref="M7" si="4">G7*1</f>
        <v>35</v>
      </c>
      <c r="N7" s="182">
        <f t="shared" ref="N7" si="5">H7*1</f>
        <v>35</v>
      </c>
      <c r="O7" s="183">
        <f t="shared" ref="O7" si="6">I7*1</f>
        <v>35</v>
      </c>
    </row>
  </sheetData>
  <mergeCells count="2">
    <mergeCell ref="D2:I2"/>
    <mergeCell ref="J2:O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BE52"/>
  <sheetViews>
    <sheetView zoomScale="60" zoomScaleNormal="60" workbookViewId="0">
      <pane xSplit="15" ySplit="2" topLeftCell="P3" activePane="bottomRight" state="frozen"/>
      <selection pane="topRight" activeCell="F1" sqref="F1"/>
      <selection pane="bottomLeft" activeCell="A2" sqref="A2"/>
      <selection pane="bottomRight" sqref="A1:J1048576"/>
    </sheetView>
  </sheetViews>
  <sheetFormatPr defaultRowHeight="14.4" x14ac:dyDescent="0.3"/>
  <cols>
    <col min="15" max="15" width="11.5546875" style="10" customWidth="1"/>
    <col min="19" max="19" width="11.44140625" bestFit="1" customWidth="1"/>
    <col min="20" max="20" width="11.5546875" bestFit="1" customWidth="1"/>
    <col min="21" max="21" width="15.6640625" bestFit="1" customWidth="1"/>
    <col min="22" max="22" width="11.109375" customWidth="1"/>
    <col min="24" max="24" width="15.33203125" bestFit="1" customWidth="1"/>
    <col min="25" max="25" width="9.109375" style="21"/>
    <col min="26" max="26" width="12.88671875" style="21" bestFit="1" customWidth="1"/>
    <col min="27" max="27" width="12.88671875" style="49" customWidth="1"/>
    <col min="28" max="28" width="12.88671875" customWidth="1"/>
    <col min="29" max="29" width="9.109375" style="22"/>
    <col min="30" max="30" width="13.33203125" style="22" bestFit="1" customWidth="1"/>
    <col min="31" max="31" width="12.88671875" style="51" customWidth="1"/>
    <col min="32" max="32" width="12.88671875" customWidth="1"/>
    <col min="34" max="34" width="8.33203125" bestFit="1" customWidth="1"/>
    <col min="35" max="35" width="11.5546875" bestFit="1" customWidth="1"/>
    <col min="36" max="36" width="13.88671875" bestFit="1" customWidth="1"/>
    <col min="37" max="37" width="15.109375" bestFit="1" customWidth="1"/>
    <col min="38" max="38" width="14.6640625" bestFit="1" customWidth="1"/>
    <col min="39" max="39" width="10.44140625" bestFit="1" customWidth="1"/>
    <col min="40" max="40" width="10.44140625" customWidth="1"/>
    <col min="41" max="41" width="10.5546875" bestFit="1" customWidth="1"/>
    <col min="47" max="47" width="11.109375" customWidth="1"/>
  </cols>
  <sheetData>
    <row r="1" spans="11:57" ht="18" x14ac:dyDescent="0.35">
      <c r="K1" s="58" t="s">
        <v>3828</v>
      </c>
    </row>
    <row r="2" spans="11:57" s="3" customFormat="1" ht="72" x14ac:dyDescent="0.3">
      <c r="K2" s="3" t="s">
        <v>3749</v>
      </c>
      <c r="L2" s="3" t="s">
        <v>3750</v>
      </c>
      <c r="M2" s="3" t="s">
        <v>3751</v>
      </c>
      <c r="N2" s="3" t="s">
        <v>3752</v>
      </c>
      <c r="O2" s="23" t="s">
        <v>3767</v>
      </c>
      <c r="Q2" s="15" t="s">
        <v>3717</v>
      </c>
      <c r="R2" s="3" t="s">
        <v>3731</v>
      </c>
      <c r="S2" s="3" t="s">
        <v>3719</v>
      </c>
      <c r="T2" s="3" t="s">
        <v>3720</v>
      </c>
      <c r="U2" s="3" t="s">
        <v>3739</v>
      </c>
      <c r="V2" s="3" t="s">
        <v>3721</v>
      </c>
      <c r="W2" s="3" t="s">
        <v>3768</v>
      </c>
      <c r="X2" s="3" t="s">
        <v>3769</v>
      </c>
      <c r="Y2" s="24" t="s">
        <v>3722</v>
      </c>
      <c r="Z2" s="24" t="s">
        <v>3770</v>
      </c>
      <c r="AA2" s="47" t="s">
        <v>3771</v>
      </c>
      <c r="AB2" s="3" t="s">
        <v>3772</v>
      </c>
      <c r="AC2" s="25" t="s">
        <v>3723</v>
      </c>
      <c r="AD2" s="25" t="s">
        <v>3748</v>
      </c>
      <c r="AE2" s="50" t="s">
        <v>3773</v>
      </c>
      <c r="AF2" s="3" t="s">
        <v>3774</v>
      </c>
      <c r="AG2" s="3" t="s">
        <v>3724</v>
      </c>
      <c r="AH2" s="3" t="s">
        <v>3725</v>
      </c>
      <c r="AI2" s="3" t="s">
        <v>3736</v>
      </c>
      <c r="AJ2" s="3" t="s">
        <v>3741</v>
      </c>
      <c r="AK2" s="3" t="s">
        <v>3740</v>
      </c>
      <c r="AL2" s="3" t="s">
        <v>3737</v>
      </c>
      <c r="AM2" s="3" t="s">
        <v>3729</v>
      </c>
      <c r="AN2" s="3" t="s">
        <v>3781</v>
      </c>
      <c r="AO2" s="15" t="s">
        <v>3776</v>
      </c>
      <c r="AQ2" s="3" t="str">
        <f>Summary!A56</f>
        <v>MIC</v>
      </c>
      <c r="AR2" s="15" t="str">
        <f>Summary!A57</f>
        <v>Maximum RA Showing</v>
      </c>
      <c r="AS2" s="15" t="str">
        <f>Summary!A58</f>
        <v>Minimum RA Showings</v>
      </c>
      <c r="AT2" s="15" t="str">
        <f>Summary!A59</f>
        <v>Average RA Showings</v>
      </c>
      <c r="AU2" s="15" t="s">
        <v>3777</v>
      </c>
      <c r="AV2" s="15" t="s">
        <v>3810</v>
      </c>
      <c r="AW2" s="15" t="s">
        <v>3811</v>
      </c>
      <c r="AX2" s="15" t="s">
        <v>3812</v>
      </c>
      <c r="AY2" s="15" t="s">
        <v>3813</v>
      </c>
      <c r="AZ2" s="15" t="s">
        <v>3814</v>
      </c>
      <c r="BA2" s="15" t="s">
        <v>3815</v>
      </c>
      <c r="BB2" s="15" t="s">
        <v>3816</v>
      </c>
      <c r="BC2" s="15" t="s">
        <v>3817</v>
      </c>
      <c r="BD2" s="15" t="s">
        <v>3818</v>
      </c>
      <c r="BE2" s="15" t="s">
        <v>3829</v>
      </c>
    </row>
    <row r="3" spans="11:57" s="3" customFormat="1" x14ac:dyDescent="0.3">
      <c r="K3" s="52" t="s">
        <v>3797</v>
      </c>
      <c r="L3" s="41"/>
      <c r="M3" s="41"/>
      <c r="N3" s="41"/>
      <c r="O3" s="42"/>
      <c r="P3" s="41"/>
      <c r="Q3" s="43"/>
      <c r="R3" s="41"/>
      <c r="S3" s="41"/>
      <c r="T3" s="41"/>
      <c r="U3" s="41"/>
      <c r="V3" s="41"/>
      <c r="W3" s="41"/>
      <c r="X3" s="41"/>
      <c r="Y3" s="41"/>
      <c r="Z3" s="41"/>
      <c r="AA3" s="48"/>
      <c r="AB3" s="41"/>
      <c r="AC3" s="41"/>
      <c r="AD3" s="41"/>
      <c r="AE3" s="48"/>
      <c r="AF3" s="41"/>
      <c r="AG3" s="41"/>
      <c r="AH3" s="41"/>
      <c r="AI3" s="41"/>
      <c r="AJ3" s="41"/>
      <c r="AK3" s="41"/>
      <c r="AL3" s="41"/>
      <c r="AM3" s="41"/>
      <c r="AN3" s="41"/>
      <c r="AO3" s="43"/>
      <c r="AP3" s="41"/>
      <c r="AQ3" s="41"/>
      <c r="AR3" s="41"/>
      <c r="AS3" s="41"/>
      <c r="AT3" s="41"/>
      <c r="AU3" s="43"/>
      <c r="AV3" s="43"/>
      <c r="AW3" s="43"/>
      <c r="AX3" s="43"/>
      <c r="AY3" s="41"/>
      <c r="AZ3" s="41"/>
      <c r="BA3" s="41"/>
      <c r="BB3" s="41"/>
      <c r="BC3" s="41"/>
      <c r="BD3" s="41"/>
      <c r="BE3" s="41"/>
    </row>
    <row r="4" spans="11:57" x14ac:dyDescent="0.3">
      <c r="K4">
        <v>2021</v>
      </c>
      <c r="L4">
        <v>8</v>
      </c>
      <c r="M4">
        <v>16</v>
      </c>
      <c r="N4">
        <v>1</v>
      </c>
      <c r="O4" s="10">
        <v>27877.945</v>
      </c>
      <c r="Q4" s="10">
        <f>Summary!$H$18</f>
        <v>29085.200000000015</v>
      </c>
      <c r="R4" s="10">
        <f>Summary!$H$20</f>
        <v>2280</v>
      </c>
      <c r="S4" s="10">
        <f>Summary!$H$23</f>
        <v>4885.2999999999993</v>
      </c>
      <c r="T4" s="10">
        <f>Summary!$H$24</f>
        <v>569.49999999999989</v>
      </c>
      <c r="U4" s="10">
        <f>Summary!$H$25</f>
        <v>1457</v>
      </c>
      <c r="V4" s="10">
        <f>Summary!$H$26</f>
        <v>558.6</v>
      </c>
      <c r="W4" s="10"/>
      <c r="X4" s="10"/>
      <c r="Y4" s="26">
        <f>Summary!$C$33</f>
        <v>12485.229999999996</v>
      </c>
      <c r="Z4" s="26">
        <f>Summary!$C$34</f>
        <v>2638.2</v>
      </c>
      <c r="AA4" s="49">
        <f>'[11]S-W_Profile-25'!J5</f>
        <v>-3.6673755188080435E-3</v>
      </c>
      <c r="AB4">
        <f t="shared" ref="AB4:AB27" si="0">(Y4+Z4)*AA4</f>
        <v>-55.463296942407119</v>
      </c>
      <c r="AC4" s="19">
        <f>Summary!$C$37</f>
        <v>5838.2199999999984</v>
      </c>
      <c r="AD4" s="19">
        <f>Summary!$C$38</f>
        <v>289.15999999999997</v>
      </c>
      <c r="AE4" s="51">
        <f>'[11]S-W_Profile-25'!J33</f>
        <v>0.44885440026523926</v>
      </c>
      <c r="AF4">
        <f t="shared" ref="AF4:AF27" si="1">(AC4+AD4)*AE4</f>
        <v>2750.3014750972211</v>
      </c>
      <c r="AG4" s="10">
        <f>Summary!$H$41</f>
        <v>191.68000000000004</v>
      </c>
      <c r="AH4" s="10">
        <f>Summary!$H$42</f>
        <v>353.39000000000004</v>
      </c>
      <c r="AI4" s="10">
        <f>Summary!$H$43</f>
        <v>1061.8</v>
      </c>
      <c r="AJ4" s="10">
        <f>Summary!$H$44</f>
        <v>29.64</v>
      </c>
      <c r="AK4" s="10">
        <f>Summary!$H$45</f>
        <v>76.05</v>
      </c>
      <c r="AL4" s="10">
        <f>Summary!$H$48</f>
        <v>60.69</v>
      </c>
      <c r="AM4" s="10"/>
      <c r="AN4" s="10"/>
      <c r="AO4" s="10">
        <f>Q4+R4+S4+T4+U4+V4+W4+X4+AB4+AF4+AG4+AH4+AI4+AJ4+AK4+AL4+AM4+AN4</f>
        <v>43303.688178154836</v>
      </c>
      <c r="AQ4" s="10">
        <f>Summary!$H$56</f>
        <v>10805.38</v>
      </c>
      <c r="AR4" s="10">
        <f>Summary!$H$57</f>
        <v>6480.04</v>
      </c>
      <c r="AS4" s="10">
        <f>Summary!$H$58</f>
        <v>5624.0599999999995</v>
      </c>
      <c r="AT4" s="10">
        <f>Summary!$H$59</f>
        <v>6094.8833333333341</v>
      </c>
      <c r="AU4" s="10">
        <f t="shared" ref="AU4:AX27" si="2">$AO4+AQ4</f>
        <v>54109.068178154834</v>
      </c>
      <c r="AV4" s="10">
        <f t="shared" si="2"/>
        <v>49783.728178154837</v>
      </c>
      <c r="AW4" s="10">
        <f t="shared" si="2"/>
        <v>48927.748178154834</v>
      </c>
      <c r="AX4" s="10">
        <f t="shared" si="2"/>
        <v>49398.571511488168</v>
      </c>
      <c r="AY4" s="10">
        <f>AV4-$O4</f>
        <v>21905.783178154838</v>
      </c>
      <c r="AZ4" s="10">
        <f t="shared" ref="AZ4:BA19" si="3">AW4-$O4</f>
        <v>21049.803178154834</v>
      </c>
      <c r="BA4" s="10">
        <f t="shared" si="3"/>
        <v>21520.626511488168</v>
      </c>
      <c r="BB4" s="18">
        <f>AY4/$O4</f>
        <v>0.78577467521924005</v>
      </c>
      <c r="BC4" s="18">
        <f t="shared" ref="BC4:BD19" si="4">AZ4/$O4</f>
        <v>0.75507011647217304</v>
      </c>
      <c r="BD4" s="18">
        <f t="shared" si="4"/>
        <v>0.77195885534203357</v>
      </c>
      <c r="BE4" s="18">
        <v>0.15</v>
      </c>
    </row>
    <row r="5" spans="11:57" x14ac:dyDescent="0.3">
      <c r="K5">
        <v>2021</v>
      </c>
      <c r="L5">
        <v>8</v>
      </c>
      <c r="M5">
        <v>16</v>
      </c>
      <c r="N5">
        <v>2</v>
      </c>
      <c r="O5" s="10">
        <v>26530.811000000002</v>
      </c>
      <c r="Q5" s="10">
        <f>Summary!$H$18</f>
        <v>29085.200000000015</v>
      </c>
      <c r="R5" s="10">
        <f>Summary!$H$20</f>
        <v>2280</v>
      </c>
      <c r="S5" s="10">
        <f>Summary!$H$23</f>
        <v>4885.2999999999993</v>
      </c>
      <c r="T5" s="10">
        <f>Summary!$H$24</f>
        <v>569.49999999999989</v>
      </c>
      <c r="U5" s="10">
        <f>Summary!$H$25</f>
        <v>1457</v>
      </c>
      <c r="V5" s="10">
        <f>Summary!$H$26</f>
        <v>558.6</v>
      </c>
      <c r="W5" s="10"/>
      <c r="X5" s="10"/>
      <c r="Y5" s="26">
        <f>Summary!$C$33</f>
        <v>12485.229999999996</v>
      </c>
      <c r="Z5" s="26">
        <f>Summary!$C$34</f>
        <v>2638.2</v>
      </c>
      <c r="AA5" s="49">
        <f>'[11]S-W_Profile-25'!J6</f>
        <v>-3.7304719065625459E-3</v>
      </c>
      <c r="AB5">
        <f t="shared" si="0"/>
        <v>-56.417530745865193</v>
      </c>
      <c r="AC5" s="19">
        <f>Summary!$C$37</f>
        <v>5838.2199999999984</v>
      </c>
      <c r="AD5" s="19">
        <f>Summary!$C$38</f>
        <v>289.15999999999997</v>
      </c>
      <c r="AE5" s="51">
        <f>'[11]S-W_Profile-25'!J34</f>
        <v>0.4073730377540638</v>
      </c>
      <c r="AF5">
        <f t="shared" si="1"/>
        <v>2496.1294040734947</v>
      </c>
      <c r="AG5" s="10">
        <f>Summary!$H$41</f>
        <v>191.68000000000004</v>
      </c>
      <c r="AH5" s="10">
        <f>Summary!$H$42</f>
        <v>353.39000000000004</v>
      </c>
      <c r="AI5" s="10">
        <f>Summary!$H$43</f>
        <v>1061.8</v>
      </c>
      <c r="AJ5" s="10">
        <f>Summary!$H$44</f>
        <v>29.64</v>
      </c>
      <c r="AK5" s="10">
        <f>Summary!$H$45</f>
        <v>76.05</v>
      </c>
      <c r="AL5" s="10">
        <f>Summary!$H$48</f>
        <v>60.69</v>
      </c>
      <c r="AM5" s="10"/>
      <c r="AN5" s="10"/>
      <c r="AO5" s="10">
        <f t="shared" ref="AO5:AO27" si="5">Q5+R5+S5+T5+U5+V5+W5+X5+AB5+AF5+AG5+AH5+AI5+AJ5+AK5+AL5+AM5+AN5</f>
        <v>43048.56187332765</v>
      </c>
      <c r="AQ5" s="10">
        <f>Summary!$H$56</f>
        <v>10805.38</v>
      </c>
      <c r="AR5" s="10">
        <f>Summary!$H$57</f>
        <v>6480.04</v>
      </c>
      <c r="AS5" s="10">
        <f>Summary!$H$58</f>
        <v>5624.0599999999995</v>
      </c>
      <c r="AT5" s="10">
        <f>Summary!$H$59</f>
        <v>6094.8833333333341</v>
      </c>
      <c r="AU5" s="10">
        <f t="shared" si="2"/>
        <v>53853.941873327647</v>
      </c>
      <c r="AV5" s="10">
        <f t="shared" si="2"/>
        <v>49528.601873327651</v>
      </c>
      <c r="AW5" s="10">
        <f t="shared" si="2"/>
        <v>48672.621873327647</v>
      </c>
      <c r="AX5" s="10">
        <f t="shared" si="2"/>
        <v>49143.445206660981</v>
      </c>
      <c r="AY5" s="10">
        <f t="shared" ref="AY5:BA52" si="6">AV5-$O5</f>
        <v>22997.790873327649</v>
      </c>
      <c r="AZ5" s="10">
        <f t="shared" si="3"/>
        <v>22141.810873327646</v>
      </c>
      <c r="BA5" s="10">
        <f t="shared" si="3"/>
        <v>22612.63420666098</v>
      </c>
      <c r="BB5" s="18">
        <f t="shared" ref="BB5:BD52" si="7">AY5/$O5</f>
        <v>0.86683331592568535</v>
      </c>
      <c r="BC5" s="18">
        <f t="shared" si="4"/>
        <v>0.83456969609137255</v>
      </c>
      <c r="BD5" s="18">
        <f t="shared" si="4"/>
        <v>0.85231598109311391</v>
      </c>
      <c r="BE5" s="18">
        <v>0.15</v>
      </c>
    </row>
    <row r="6" spans="11:57" x14ac:dyDescent="0.3">
      <c r="K6">
        <v>2021</v>
      </c>
      <c r="L6">
        <v>8</v>
      </c>
      <c r="M6">
        <v>16</v>
      </c>
      <c r="N6">
        <v>3</v>
      </c>
      <c r="O6" s="10">
        <v>25820.780999999999</v>
      </c>
      <c r="Q6" s="10">
        <f>Summary!$H$18</f>
        <v>29085.200000000015</v>
      </c>
      <c r="R6" s="10">
        <f>Summary!$H$20</f>
        <v>2280</v>
      </c>
      <c r="S6" s="10">
        <f>Summary!$H$23</f>
        <v>4885.2999999999993</v>
      </c>
      <c r="T6" s="10">
        <f>Summary!$H$24</f>
        <v>569.49999999999989</v>
      </c>
      <c r="U6" s="10">
        <f>Summary!$H$25</f>
        <v>1457</v>
      </c>
      <c r="V6" s="10">
        <f>Summary!$H$26</f>
        <v>558.6</v>
      </c>
      <c r="W6" s="10"/>
      <c r="X6" s="10"/>
      <c r="Y6" s="26">
        <f>Summary!$C$33</f>
        <v>12485.229999999996</v>
      </c>
      <c r="Z6" s="26">
        <f>Summary!$C$34</f>
        <v>2638.2</v>
      </c>
      <c r="AA6" s="49">
        <f>'[11]S-W_Profile-25'!J7</f>
        <v>-3.8472491490136318E-3</v>
      </c>
      <c r="AB6">
        <f t="shared" si="0"/>
        <v>-58.183603197667217</v>
      </c>
      <c r="AC6" s="19">
        <f>Summary!$C$37</f>
        <v>5838.2199999999984</v>
      </c>
      <c r="AD6" s="19">
        <f>Summary!$C$38</f>
        <v>289.15999999999997</v>
      </c>
      <c r="AE6" s="51">
        <f>'[11]S-W_Profile-25'!J35</f>
        <v>0.3601846285302896</v>
      </c>
      <c r="AF6">
        <f t="shared" si="1"/>
        <v>2206.9880891639255</v>
      </c>
      <c r="AG6" s="10">
        <f>Summary!$H$41</f>
        <v>191.68000000000004</v>
      </c>
      <c r="AH6" s="10">
        <f>Summary!$H$42</f>
        <v>353.39000000000004</v>
      </c>
      <c r="AI6" s="10">
        <f>Summary!$H$43</f>
        <v>1061.8</v>
      </c>
      <c r="AJ6" s="10">
        <f>Summary!$H$44</f>
        <v>29.64</v>
      </c>
      <c r="AK6" s="10">
        <f>Summary!$H$45</f>
        <v>76.05</v>
      </c>
      <c r="AL6" s="10">
        <f>Summary!$H$48</f>
        <v>60.69</v>
      </c>
      <c r="AM6" s="10"/>
      <c r="AN6" s="10"/>
      <c r="AO6" s="10">
        <f t="shared" si="5"/>
        <v>42757.654485966283</v>
      </c>
      <c r="AQ6" s="10">
        <f>Summary!$H$56</f>
        <v>10805.38</v>
      </c>
      <c r="AR6" s="10">
        <f>Summary!$H$57</f>
        <v>6480.04</v>
      </c>
      <c r="AS6" s="10">
        <f>Summary!$H$58</f>
        <v>5624.0599999999995</v>
      </c>
      <c r="AT6" s="10">
        <f>Summary!$H$59</f>
        <v>6094.8833333333341</v>
      </c>
      <c r="AU6" s="10">
        <f t="shared" si="2"/>
        <v>53563.03448596628</v>
      </c>
      <c r="AV6" s="10">
        <f t="shared" si="2"/>
        <v>49237.694485966284</v>
      </c>
      <c r="AW6" s="10">
        <f t="shared" si="2"/>
        <v>48381.71448596628</v>
      </c>
      <c r="AX6" s="10">
        <f t="shared" si="2"/>
        <v>48852.537819299614</v>
      </c>
      <c r="AY6" s="10">
        <f t="shared" si="6"/>
        <v>23416.913485966284</v>
      </c>
      <c r="AZ6" s="10">
        <f t="shared" si="3"/>
        <v>22560.933485966281</v>
      </c>
      <c r="BA6" s="10">
        <f t="shared" si="3"/>
        <v>23031.756819299615</v>
      </c>
      <c r="BB6" s="18">
        <f t="shared" si="7"/>
        <v>0.90690182787136786</v>
      </c>
      <c r="BC6" s="18">
        <f t="shared" si="4"/>
        <v>0.87375101031863767</v>
      </c>
      <c r="BD6" s="18">
        <f t="shared" si="4"/>
        <v>0.89198528965098367</v>
      </c>
      <c r="BE6" s="18">
        <v>0.15</v>
      </c>
    </row>
    <row r="7" spans="11:57" x14ac:dyDescent="0.3">
      <c r="K7">
        <v>2021</v>
      </c>
      <c r="L7">
        <v>8</v>
      </c>
      <c r="M7">
        <v>16</v>
      </c>
      <c r="N7">
        <v>4</v>
      </c>
      <c r="O7" s="10">
        <v>25848.208999999999</v>
      </c>
      <c r="Q7" s="10">
        <f>Summary!$H$18</f>
        <v>29085.200000000015</v>
      </c>
      <c r="R7" s="10">
        <f>Summary!$H$20</f>
        <v>2280</v>
      </c>
      <c r="S7" s="10">
        <f>Summary!$H$23</f>
        <v>4885.2999999999993</v>
      </c>
      <c r="T7" s="10">
        <f>Summary!$H$24</f>
        <v>569.49999999999989</v>
      </c>
      <c r="U7" s="10">
        <f>Summary!$H$25</f>
        <v>1457</v>
      </c>
      <c r="V7" s="10">
        <f>Summary!$H$26</f>
        <v>558.6</v>
      </c>
      <c r="W7" s="10"/>
      <c r="X7" s="10"/>
      <c r="Y7" s="26">
        <f>Summary!$C$33</f>
        <v>12485.229999999996</v>
      </c>
      <c r="Z7" s="26">
        <f>Summary!$C$34</f>
        <v>2638.2</v>
      </c>
      <c r="AA7" s="49">
        <f>'[11]S-W_Profile-25'!J8</f>
        <v>-4.1380636068151537E-3</v>
      </c>
      <c r="AB7">
        <f t="shared" si="0"/>
        <v>-62.581715293216483</v>
      </c>
      <c r="AC7" s="19">
        <f>Summary!$C$37</f>
        <v>5838.2199999999984</v>
      </c>
      <c r="AD7" s="19">
        <f>Summary!$C$38</f>
        <v>289.15999999999997</v>
      </c>
      <c r="AE7" s="51">
        <f>'[11]S-W_Profile-25'!J36</f>
        <v>0.32307390995648461</v>
      </c>
      <c r="AF7">
        <f t="shared" si="1"/>
        <v>1979.5966143891642</v>
      </c>
      <c r="AG7" s="10">
        <f>Summary!$H$41</f>
        <v>191.68000000000004</v>
      </c>
      <c r="AH7" s="10">
        <f>Summary!$H$42</f>
        <v>353.39000000000004</v>
      </c>
      <c r="AI7" s="10">
        <f>Summary!$H$43</f>
        <v>1061.8</v>
      </c>
      <c r="AJ7" s="10">
        <f>Summary!$H$44</f>
        <v>29.64</v>
      </c>
      <c r="AK7" s="10">
        <f>Summary!$H$45</f>
        <v>76.05</v>
      </c>
      <c r="AL7" s="10">
        <f>Summary!$H$48</f>
        <v>60.69</v>
      </c>
      <c r="AM7" s="10"/>
      <c r="AN7" s="10"/>
      <c r="AO7" s="10">
        <f t="shared" si="5"/>
        <v>42525.86489909597</v>
      </c>
      <c r="AQ7" s="10">
        <f>Summary!$H$56</f>
        <v>10805.38</v>
      </c>
      <c r="AR7" s="10">
        <f>Summary!$H$57</f>
        <v>6480.04</v>
      </c>
      <c r="AS7" s="10">
        <f>Summary!$H$58</f>
        <v>5624.0599999999995</v>
      </c>
      <c r="AT7" s="10">
        <f>Summary!$H$59</f>
        <v>6094.8833333333341</v>
      </c>
      <c r="AU7" s="10">
        <f t="shared" si="2"/>
        <v>53331.244899095967</v>
      </c>
      <c r="AV7" s="10">
        <f t="shared" si="2"/>
        <v>49005.904899095971</v>
      </c>
      <c r="AW7" s="10">
        <f t="shared" si="2"/>
        <v>48149.924899095968</v>
      </c>
      <c r="AX7" s="10">
        <f t="shared" si="2"/>
        <v>48620.748232429301</v>
      </c>
      <c r="AY7" s="10">
        <f t="shared" si="6"/>
        <v>23157.695899095972</v>
      </c>
      <c r="AZ7" s="10">
        <f t="shared" si="3"/>
        <v>22301.715899095969</v>
      </c>
      <c r="BA7" s="10">
        <f t="shared" si="3"/>
        <v>22772.539232429303</v>
      </c>
      <c r="BB7" s="18">
        <f t="shared" si="7"/>
        <v>0.89591104355028905</v>
      </c>
      <c r="BC7" s="18">
        <f t="shared" si="4"/>
        <v>0.86279540292698698</v>
      </c>
      <c r="BD7" s="18">
        <f t="shared" si="4"/>
        <v>0.88101033353720193</v>
      </c>
      <c r="BE7" s="18">
        <v>0.15</v>
      </c>
    </row>
    <row r="8" spans="11:57" x14ac:dyDescent="0.3">
      <c r="K8">
        <v>2021</v>
      </c>
      <c r="L8">
        <v>8</v>
      </c>
      <c r="M8">
        <v>16</v>
      </c>
      <c r="N8">
        <v>5</v>
      </c>
      <c r="O8" s="10">
        <v>26829.469000000001</v>
      </c>
      <c r="Q8" s="10">
        <f>Summary!$H$18</f>
        <v>29085.200000000015</v>
      </c>
      <c r="R8" s="10">
        <f>Summary!$H$20</f>
        <v>2280</v>
      </c>
      <c r="S8" s="10">
        <f>Summary!$H$23</f>
        <v>4885.2999999999993</v>
      </c>
      <c r="T8" s="10">
        <f>Summary!$H$24</f>
        <v>569.49999999999989</v>
      </c>
      <c r="U8" s="10">
        <f>Summary!$H$25</f>
        <v>1457</v>
      </c>
      <c r="V8" s="10">
        <f>Summary!$H$26</f>
        <v>558.6</v>
      </c>
      <c r="W8" s="10"/>
      <c r="X8" s="10"/>
      <c r="Y8" s="26">
        <f>Summary!$C$33</f>
        <v>12485.229999999996</v>
      </c>
      <c r="Z8" s="26">
        <f>Summary!$C$34</f>
        <v>2638.2</v>
      </c>
      <c r="AA8" s="49">
        <f>'[11]S-W_Profile-25'!J9</f>
        <v>1.6519286666897323E-2</v>
      </c>
      <c r="AB8">
        <f t="shared" si="0"/>
        <v>249.82827555675493</v>
      </c>
      <c r="AC8" s="19">
        <f>Summary!$C$37</f>
        <v>5838.2199999999984</v>
      </c>
      <c r="AD8" s="19">
        <f>Summary!$C$38</f>
        <v>289.15999999999997</v>
      </c>
      <c r="AE8" s="51">
        <f>'[11]S-W_Profile-25'!J37</f>
        <v>0.28130889541934478</v>
      </c>
      <c r="AF8">
        <f t="shared" si="1"/>
        <v>1723.6864996145844</v>
      </c>
      <c r="AG8" s="10">
        <f>Summary!$H$41</f>
        <v>191.68000000000004</v>
      </c>
      <c r="AH8" s="10">
        <f>Summary!$H$42</f>
        <v>353.39000000000004</v>
      </c>
      <c r="AI8" s="10">
        <f>Summary!$H$43</f>
        <v>1061.8</v>
      </c>
      <c r="AJ8" s="10">
        <f>Summary!$H$44</f>
        <v>29.64</v>
      </c>
      <c r="AK8" s="10">
        <f>Summary!$H$45</f>
        <v>76.05</v>
      </c>
      <c r="AL8" s="10">
        <f>Summary!$H$48</f>
        <v>60.69</v>
      </c>
      <c r="AM8" s="10"/>
      <c r="AN8" s="10"/>
      <c r="AO8" s="10">
        <f t="shared" si="5"/>
        <v>42582.364775171358</v>
      </c>
      <c r="AQ8" s="10">
        <f>Summary!$H$56</f>
        <v>10805.38</v>
      </c>
      <c r="AR8" s="10">
        <f>Summary!$H$57</f>
        <v>6480.04</v>
      </c>
      <c r="AS8" s="10">
        <f>Summary!$H$58</f>
        <v>5624.0599999999995</v>
      </c>
      <c r="AT8" s="10">
        <f>Summary!$H$59</f>
        <v>6094.8833333333341</v>
      </c>
      <c r="AU8" s="10">
        <f t="shared" si="2"/>
        <v>53387.744775171355</v>
      </c>
      <c r="AV8" s="10">
        <f t="shared" si="2"/>
        <v>49062.404775171359</v>
      </c>
      <c r="AW8" s="10">
        <f t="shared" si="2"/>
        <v>48206.424775171356</v>
      </c>
      <c r="AX8" s="10">
        <f t="shared" si="2"/>
        <v>48677.248108504689</v>
      </c>
      <c r="AY8" s="10">
        <f t="shared" si="6"/>
        <v>22232.935775171358</v>
      </c>
      <c r="AZ8" s="10">
        <f t="shared" si="3"/>
        <v>21376.955775171355</v>
      </c>
      <c r="BA8" s="10">
        <f t="shared" si="3"/>
        <v>21847.779108504688</v>
      </c>
      <c r="BB8" s="18">
        <f t="shared" si="7"/>
        <v>0.8286759523705578</v>
      </c>
      <c r="BC8" s="18">
        <f t="shared" si="4"/>
        <v>0.79677148195409142</v>
      </c>
      <c r="BD8" s="18">
        <f t="shared" si="4"/>
        <v>0.8143202203705443</v>
      </c>
      <c r="BE8" s="18">
        <v>0.15</v>
      </c>
    </row>
    <row r="9" spans="11:57" x14ac:dyDescent="0.3">
      <c r="K9">
        <v>2021</v>
      </c>
      <c r="L9">
        <v>8</v>
      </c>
      <c r="M9">
        <v>16</v>
      </c>
      <c r="N9">
        <v>6</v>
      </c>
      <c r="O9" s="10">
        <v>28469.325000000001</v>
      </c>
      <c r="Q9" s="10">
        <f>Summary!$H$18</f>
        <v>29085.200000000015</v>
      </c>
      <c r="R9" s="10">
        <f>Summary!$H$20</f>
        <v>2280</v>
      </c>
      <c r="S9" s="10">
        <f>Summary!$H$23</f>
        <v>4885.2999999999993</v>
      </c>
      <c r="T9" s="10">
        <f>Summary!$H$24</f>
        <v>569.49999999999989</v>
      </c>
      <c r="U9" s="10">
        <f>Summary!$H$25</f>
        <v>1457</v>
      </c>
      <c r="V9" s="10">
        <f>Summary!$H$26</f>
        <v>558.6</v>
      </c>
      <c r="W9" s="10"/>
      <c r="X9" s="10"/>
      <c r="Y9" s="26">
        <f>Summary!$C$33</f>
        <v>12485.229999999996</v>
      </c>
      <c r="Z9" s="26">
        <f>Summary!$C$34</f>
        <v>2638.2</v>
      </c>
      <c r="AA9" s="49">
        <f>'[11]S-W_Profile-25'!J10</f>
        <v>0.24603864183334215</v>
      </c>
      <c r="AB9">
        <f t="shared" si="0"/>
        <v>3720.9481770616208</v>
      </c>
      <c r="AC9" s="19">
        <f>Summary!$C$37</f>
        <v>5838.2199999999984</v>
      </c>
      <c r="AD9" s="19">
        <f>Summary!$C$38</f>
        <v>289.15999999999997</v>
      </c>
      <c r="AE9" s="51">
        <f>'[11]S-W_Profile-25'!J38</f>
        <v>0.223625704865553</v>
      </c>
      <c r="AF9">
        <f t="shared" si="1"/>
        <v>1370.2396714790918</v>
      </c>
      <c r="AG9" s="10">
        <f>Summary!$H$41</f>
        <v>191.68000000000004</v>
      </c>
      <c r="AH9" s="10">
        <f>Summary!$H$42</f>
        <v>353.39000000000004</v>
      </c>
      <c r="AI9" s="10">
        <f>Summary!$H$43</f>
        <v>1061.8</v>
      </c>
      <c r="AJ9" s="10">
        <f>Summary!$H$44</f>
        <v>29.64</v>
      </c>
      <c r="AK9" s="10">
        <f>Summary!$H$45</f>
        <v>76.05</v>
      </c>
      <c r="AL9" s="10">
        <f>Summary!$H$48</f>
        <v>60.69</v>
      </c>
      <c r="AM9" s="10"/>
      <c r="AN9" s="10"/>
      <c r="AO9" s="10">
        <f t="shared" si="5"/>
        <v>45700.037848540727</v>
      </c>
      <c r="AQ9" s="10">
        <f>Summary!$H$56</f>
        <v>10805.38</v>
      </c>
      <c r="AR9" s="10">
        <f>Summary!$H$57</f>
        <v>6480.04</v>
      </c>
      <c r="AS9" s="10">
        <f>Summary!$H$58</f>
        <v>5624.0599999999995</v>
      </c>
      <c r="AT9" s="10">
        <f>Summary!$H$59</f>
        <v>6094.8833333333341</v>
      </c>
      <c r="AU9" s="10">
        <f t="shared" si="2"/>
        <v>56505.417848540725</v>
      </c>
      <c r="AV9" s="10">
        <f t="shared" si="2"/>
        <v>52180.077848540728</v>
      </c>
      <c r="AW9" s="10">
        <f t="shared" si="2"/>
        <v>51324.097848540725</v>
      </c>
      <c r="AX9" s="10">
        <f t="shared" si="2"/>
        <v>51794.921181874059</v>
      </c>
      <c r="AY9" s="10">
        <f t="shared" si="6"/>
        <v>23710.752848540727</v>
      </c>
      <c r="AZ9" s="10">
        <f t="shared" si="3"/>
        <v>22854.772848540724</v>
      </c>
      <c r="BA9" s="10">
        <f t="shared" si="3"/>
        <v>23325.596181874058</v>
      </c>
      <c r="BB9" s="18">
        <f t="shared" si="7"/>
        <v>0.83285265276014542</v>
      </c>
      <c r="BC9" s="18">
        <f t="shared" si="4"/>
        <v>0.80278590548039774</v>
      </c>
      <c r="BD9" s="18">
        <f t="shared" si="4"/>
        <v>0.81932382246063284</v>
      </c>
      <c r="BE9" s="18">
        <v>0.15</v>
      </c>
    </row>
    <row r="10" spans="11:57" x14ac:dyDescent="0.3">
      <c r="K10">
        <v>2021</v>
      </c>
      <c r="L10">
        <v>8</v>
      </c>
      <c r="M10">
        <v>16</v>
      </c>
      <c r="N10">
        <v>7</v>
      </c>
      <c r="O10" s="10">
        <v>29778.767</v>
      </c>
      <c r="Q10" s="10">
        <f>Summary!$H$18</f>
        <v>29085.200000000015</v>
      </c>
      <c r="R10" s="10">
        <f>Summary!$H$20</f>
        <v>2280</v>
      </c>
      <c r="S10" s="10">
        <f>Summary!$H$23</f>
        <v>4885.2999999999993</v>
      </c>
      <c r="T10" s="10">
        <f>Summary!$H$24</f>
        <v>569.49999999999989</v>
      </c>
      <c r="U10" s="10">
        <f>Summary!$H$25</f>
        <v>1457</v>
      </c>
      <c r="V10" s="10">
        <f>Summary!$H$26</f>
        <v>558.6</v>
      </c>
      <c r="W10" s="10"/>
      <c r="X10" s="10"/>
      <c r="Y10" s="26">
        <f>Summary!$C$33</f>
        <v>12485.229999999996</v>
      </c>
      <c r="Z10" s="26">
        <f>Summary!$C$34</f>
        <v>2638.2</v>
      </c>
      <c r="AA10" s="49">
        <f>'[11]S-W_Profile-25'!J11</f>
        <v>0.58193927938413026</v>
      </c>
      <c r="AB10">
        <f t="shared" si="0"/>
        <v>8800.9179560163357</v>
      </c>
      <c r="AC10" s="19">
        <f>Summary!$C$37</f>
        <v>5838.2199999999984</v>
      </c>
      <c r="AD10" s="19">
        <f>Summary!$C$38</f>
        <v>289.15999999999997</v>
      </c>
      <c r="AE10" s="51">
        <f>'[11]S-W_Profile-25'!J39</f>
        <v>0.16818408772208127</v>
      </c>
      <c r="AF10">
        <f t="shared" si="1"/>
        <v>1030.5278154265261</v>
      </c>
      <c r="AG10" s="10">
        <f>Summary!$H$41</f>
        <v>191.68000000000004</v>
      </c>
      <c r="AH10" s="10">
        <f>Summary!$H$42</f>
        <v>353.39000000000004</v>
      </c>
      <c r="AI10" s="10">
        <f>Summary!$H$43</f>
        <v>1061.8</v>
      </c>
      <c r="AJ10" s="10">
        <f>Summary!$H$44</f>
        <v>29.64</v>
      </c>
      <c r="AK10" s="10">
        <f>Summary!$H$45</f>
        <v>76.05</v>
      </c>
      <c r="AL10" s="10">
        <f>Summary!$H$48</f>
        <v>60.69</v>
      </c>
      <c r="AM10" s="10"/>
      <c r="AN10" s="10"/>
      <c r="AO10" s="10">
        <f t="shared" si="5"/>
        <v>50440.295771442885</v>
      </c>
      <c r="AQ10" s="10">
        <f>Summary!$H$56</f>
        <v>10805.38</v>
      </c>
      <c r="AR10" s="10">
        <f>Summary!$H$57</f>
        <v>6480.04</v>
      </c>
      <c r="AS10" s="10">
        <f>Summary!$H$58</f>
        <v>5624.0599999999995</v>
      </c>
      <c r="AT10" s="10">
        <f>Summary!$H$59</f>
        <v>6094.8833333333341</v>
      </c>
      <c r="AU10" s="10">
        <f t="shared" si="2"/>
        <v>61245.675771442882</v>
      </c>
      <c r="AV10" s="10">
        <f t="shared" si="2"/>
        <v>56920.335771442886</v>
      </c>
      <c r="AW10" s="10">
        <f t="shared" si="2"/>
        <v>56064.355771442883</v>
      </c>
      <c r="AX10" s="10">
        <f t="shared" si="2"/>
        <v>56535.179104776216</v>
      </c>
      <c r="AY10" s="10">
        <f t="shared" si="6"/>
        <v>27141.568771442886</v>
      </c>
      <c r="AZ10" s="10">
        <f t="shared" si="3"/>
        <v>26285.588771442883</v>
      </c>
      <c r="BA10" s="10">
        <f t="shared" si="3"/>
        <v>26756.412104776216</v>
      </c>
      <c r="BB10" s="18">
        <f t="shared" si="7"/>
        <v>0.91144031488754673</v>
      </c>
      <c r="BC10" s="18">
        <f t="shared" si="4"/>
        <v>0.88269567277392258</v>
      </c>
      <c r="BD10" s="18">
        <f t="shared" si="4"/>
        <v>0.8985063788831894</v>
      </c>
      <c r="BE10" s="18">
        <v>0.15</v>
      </c>
    </row>
    <row r="11" spans="11:57" x14ac:dyDescent="0.3">
      <c r="K11">
        <v>2021</v>
      </c>
      <c r="L11">
        <v>8</v>
      </c>
      <c r="M11">
        <v>16</v>
      </c>
      <c r="N11">
        <v>8</v>
      </c>
      <c r="O11" s="10">
        <v>30271.120999999999</v>
      </c>
      <c r="Q11" s="10">
        <f>Summary!$H$18</f>
        <v>29085.200000000015</v>
      </c>
      <c r="R11" s="10">
        <f>Summary!$H$20</f>
        <v>2280</v>
      </c>
      <c r="S11" s="10">
        <f>Summary!$H$23</f>
        <v>4885.2999999999993</v>
      </c>
      <c r="T11" s="10">
        <f>Summary!$H$24</f>
        <v>569.49999999999989</v>
      </c>
      <c r="U11" s="10">
        <f>Summary!$H$25</f>
        <v>1457</v>
      </c>
      <c r="V11" s="10">
        <f>Summary!$H$26</f>
        <v>558.6</v>
      </c>
      <c r="W11" s="10"/>
      <c r="X11" s="10"/>
      <c r="Y11" s="26">
        <f>Summary!$C$33</f>
        <v>12485.229999999996</v>
      </c>
      <c r="Z11" s="26">
        <f>Summary!$C$34</f>
        <v>2638.2</v>
      </c>
      <c r="AA11" s="49">
        <f>'[11]S-W_Profile-25'!J12</f>
        <v>0.76218641072557336</v>
      </c>
      <c r="AB11">
        <f t="shared" si="0"/>
        <v>11526.872829559456</v>
      </c>
      <c r="AC11" s="19">
        <f>Summary!$C$37</f>
        <v>5838.2199999999984</v>
      </c>
      <c r="AD11" s="19">
        <f>Summary!$C$38</f>
        <v>289.15999999999997</v>
      </c>
      <c r="AE11" s="51">
        <f>'[11]S-W_Profile-25'!J40</f>
        <v>0.12641920720241825</v>
      </c>
      <c r="AF11">
        <f t="shared" si="1"/>
        <v>774.61852182795337</v>
      </c>
      <c r="AG11" s="10">
        <f>Summary!$H$41</f>
        <v>191.68000000000004</v>
      </c>
      <c r="AH11" s="10">
        <f>Summary!$H$42</f>
        <v>353.39000000000004</v>
      </c>
      <c r="AI11" s="10">
        <f>Summary!$H$43</f>
        <v>1061.8</v>
      </c>
      <c r="AJ11" s="10">
        <f>Summary!$H$44</f>
        <v>29.64</v>
      </c>
      <c r="AK11" s="10">
        <f>Summary!$H$45</f>
        <v>76.05</v>
      </c>
      <c r="AL11" s="10">
        <f>Summary!$H$48</f>
        <v>60.69</v>
      </c>
      <c r="AM11" s="10"/>
      <c r="AN11" s="10"/>
      <c r="AO11" s="10">
        <f t="shared" si="5"/>
        <v>52910.341351387433</v>
      </c>
      <c r="AQ11" s="10">
        <f>Summary!$H$56</f>
        <v>10805.38</v>
      </c>
      <c r="AR11" s="10">
        <f>Summary!$H$57</f>
        <v>6480.04</v>
      </c>
      <c r="AS11" s="10">
        <f>Summary!$H$58</f>
        <v>5624.0599999999995</v>
      </c>
      <c r="AT11" s="10">
        <f>Summary!$H$59</f>
        <v>6094.8833333333341</v>
      </c>
      <c r="AU11" s="10">
        <f t="shared" si="2"/>
        <v>63715.72135138743</v>
      </c>
      <c r="AV11" s="10">
        <f t="shared" si="2"/>
        <v>59390.381351387434</v>
      </c>
      <c r="AW11" s="10">
        <f t="shared" si="2"/>
        <v>58534.401351387431</v>
      </c>
      <c r="AX11" s="10">
        <f t="shared" si="2"/>
        <v>59005.224684720764</v>
      </c>
      <c r="AY11" s="10">
        <f t="shared" si="6"/>
        <v>29119.260351387435</v>
      </c>
      <c r="AZ11" s="10">
        <f t="shared" si="3"/>
        <v>28263.280351387431</v>
      </c>
      <c r="BA11" s="10">
        <f t="shared" si="3"/>
        <v>28734.103684720765</v>
      </c>
      <c r="BB11" s="18">
        <f t="shared" si="7"/>
        <v>0.96194853013165371</v>
      </c>
      <c r="BC11" s="18">
        <f t="shared" si="4"/>
        <v>0.93367141413056465</v>
      </c>
      <c r="BD11" s="18">
        <f t="shared" si="4"/>
        <v>0.94922496212547813</v>
      </c>
      <c r="BE11" s="18">
        <v>0.15</v>
      </c>
    </row>
    <row r="12" spans="11:57" x14ac:dyDescent="0.3">
      <c r="K12">
        <v>2021</v>
      </c>
      <c r="L12">
        <v>8</v>
      </c>
      <c r="M12">
        <v>16</v>
      </c>
      <c r="N12">
        <v>9</v>
      </c>
      <c r="O12" s="10">
        <v>30812.475999999999</v>
      </c>
      <c r="Q12" s="10">
        <f>Summary!$H$18</f>
        <v>29085.200000000015</v>
      </c>
      <c r="R12" s="10">
        <f>Summary!$H$20</f>
        <v>2280</v>
      </c>
      <c r="S12" s="10">
        <f>Summary!$H$23</f>
        <v>4885.2999999999993</v>
      </c>
      <c r="T12" s="10">
        <f>Summary!$H$24</f>
        <v>569.49999999999989</v>
      </c>
      <c r="U12" s="10">
        <f>Summary!$H$25</f>
        <v>1457</v>
      </c>
      <c r="V12" s="10">
        <f>Summary!$H$26</f>
        <v>558.6</v>
      </c>
      <c r="W12" s="10"/>
      <c r="X12" s="10"/>
      <c r="Y12" s="26">
        <f>Summary!$C$33</f>
        <v>12485.229999999996</v>
      </c>
      <c r="Z12" s="26">
        <f>Summary!$C$34</f>
        <v>2638.2</v>
      </c>
      <c r="AA12" s="49">
        <f>'[11]S-W_Profile-25'!J13</f>
        <v>0.84746267841579026</v>
      </c>
      <c r="AB12">
        <f t="shared" si="0"/>
        <v>12816.542494633712</v>
      </c>
      <c r="AC12" s="19">
        <f>Summary!$C$37</f>
        <v>5838.2199999999984</v>
      </c>
      <c r="AD12" s="19">
        <f>Summary!$C$38</f>
        <v>289.15999999999997</v>
      </c>
      <c r="AE12" s="51">
        <f>'[11]S-W_Profile-25'!J41</f>
        <v>0.10476910173110848</v>
      </c>
      <c r="AF12">
        <f t="shared" si="1"/>
        <v>641.96009856515934</v>
      </c>
      <c r="AG12" s="10">
        <f>Summary!$H$41</f>
        <v>191.68000000000004</v>
      </c>
      <c r="AH12" s="10">
        <f>Summary!$H$42</f>
        <v>353.39000000000004</v>
      </c>
      <c r="AI12" s="10">
        <f>Summary!$H$43</f>
        <v>1061.8</v>
      </c>
      <c r="AJ12" s="10">
        <f>Summary!$H$44</f>
        <v>29.64</v>
      </c>
      <c r="AK12" s="10">
        <f>Summary!$H$45</f>
        <v>76.05</v>
      </c>
      <c r="AL12" s="10">
        <f>Summary!$H$48</f>
        <v>60.69</v>
      </c>
      <c r="AM12" s="10"/>
      <c r="AN12" s="10"/>
      <c r="AO12" s="10">
        <f t="shared" si="5"/>
        <v>54067.352593198884</v>
      </c>
      <c r="AQ12" s="10">
        <f>Summary!$H$56</f>
        <v>10805.38</v>
      </c>
      <c r="AR12" s="10">
        <f>Summary!$H$57</f>
        <v>6480.04</v>
      </c>
      <c r="AS12" s="10">
        <f>Summary!$H$58</f>
        <v>5624.0599999999995</v>
      </c>
      <c r="AT12" s="10">
        <f>Summary!$H$59</f>
        <v>6094.8833333333341</v>
      </c>
      <c r="AU12" s="10">
        <f t="shared" si="2"/>
        <v>64872.732593198882</v>
      </c>
      <c r="AV12" s="10">
        <f t="shared" si="2"/>
        <v>60547.392593198885</v>
      </c>
      <c r="AW12" s="10">
        <f t="shared" si="2"/>
        <v>59691.412593198882</v>
      </c>
      <c r="AX12" s="10">
        <f t="shared" si="2"/>
        <v>60162.235926532216</v>
      </c>
      <c r="AY12" s="10">
        <f t="shared" si="6"/>
        <v>29734.916593198886</v>
      </c>
      <c r="AZ12" s="10">
        <f t="shared" si="3"/>
        <v>28878.936593198883</v>
      </c>
      <c r="BA12" s="10">
        <f t="shared" si="3"/>
        <v>29349.759926532217</v>
      </c>
      <c r="BB12" s="18">
        <f t="shared" si="7"/>
        <v>0.96502847071422915</v>
      </c>
      <c r="BC12" s="18">
        <f t="shared" si="4"/>
        <v>0.93724816510036013</v>
      </c>
      <c r="BD12" s="18">
        <f t="shared" si="4"/>
        <v>0.95252844745525211</v>
      </c>
      <c r="BE12" s="18">
        <v>0.15</v>
      </c>
    </row>
    <row r="13" spans="11:57" x14ac:dyDescent="0.3">
      <c r="K13">
        <v>2021</v>
      </c>
      <c r="L13">
        <v>8</v>
      </c>
      <c r="M13">
        <v>16</v>
      </c>
      <c r="N13">
        <v>10</v>
      </c>
      <c r="O13" s="10">
        <v>31918.563999999998</v>
      </c>
      <c r="Q13" s="10">
        <f>Summary!$H$18</f>
        <v>29085.200000000015</v>
      </c>
      <c r="R13" s="10">
        <f>Summary!$H$20</f>
        <v>2280</v>
      </c>
      <c r="S13" s="10">
        <f>Summary!$H$23</f>
        <v>4885.2999999999993</v>
      </c>
      <c r="T13" s="10">
        <f>Summary!$H$24</f>
        <v>569.49999999999989</v>
      </c>
      <c r="U13" s="10">
        <f>Summary!$H$25</f>
        <v>1457</v>
      </c>
      <c r="V13" s="10">
        <f>Summary!$H$26</f>
        <v>558.6</v>
      </c>
      <c r="W13" s="10"/>
      <c r="X13" s="10"/>
      <c r="Y13" s="26">
        <f>Summary!$C$33</f>
        <v>12485.229999999996</v>
      </c>
      <c r="Z13" s="26">
        <f>Summary!$C$34</f>
        <v>2638.2</v>
      </c>
      <c r="AA13" s="49">
        <f>'[11]S-W_Profile-25'!J14</f>
        <v>0.89041009431137874</v>
      </c>
      <c r="AB13">
        <f t="shared" si="0"/>
        <v>13466.054732611532</v>
      </c>
      <c r="AC13" s="19">
        <f>Summary!$C$37</f>
        <v>5838.2199999999984</v>
      </c>
      <c r="AD13" s="19">
        <f>Summary!$C$38</f>
        <v>289.15999999999997</v>
      </c>
      <c r="AE13" s="51">
        <f>'[11]S-W_Profile-25'!J42</f>
        <v>0.10308202280906388</v>
      </c>
      <c r="AF13">
        <f t="shared" si="1"/>
        <v>631.62272491980161</v>
      </c>
      <c r="AG13" s="10">
        <f>Summary!$H$41</f>
        <v>191.68000000000004</v>
      </c>
      <c r="AH13" s="10">
        <f>Summary!$H$42</f>
        <v>353.39000000000004</v>
      </c>
      <c r="AI13" s="10">
        <f>Summary!$H$43</f>
        <v>1061.8</v>
      </c>
      <c r="AJ13" s="10">
        <f>Summary!$H$44</f>
        <v>29.64</v>
      </c>
      <c r="AK13" s="10">
        <f>Summary!$H$45</f>
        <v>76.05</v>
      </c>
      <c r="AL13" s="10">
        <f>Summary!$H$48</f>
        <v>60.69</v>
      </c>
      <c r="AM13" s="10"/>
      <c r="AN13" s="10"/>
      <c r="AO13" s="10">
        <f t="shared" si="5"/>
        <v>54706.527457531352</v>
      </c>
      <c r="AQ13" s="10">
        <f>Summary!$H$56</f>
        <v>10805.38</v>
      </c>
      <c r="AR13" s="10">
        <f>Summary!$H$57</f>
        <v>6480.04</v>
      </c>
      <c r="AS13" s="10">
        <f>Summary!$H$58</f>
        <v>5624.0599999999995</v>
      </c>
      <c r="AT13" s="10">
        <f>Summary!$H$59</f>
        <v>6094.8833333333341</v>
      </c>
      <c r="AU13" s="10">
        <f t="shared" si="2"/>
        <v>65511.90745753135</v>
      </c>
      <c r="AV13" s="10">
        <f t="shared" si="2"/>
        <v>61186.567457531353</v>
      </c>
      <c r="AW13" s="10">
        <f t="shared" si="2"/>
        <v>60330.58745753135</v>
      </c>
      <c r="AX13" s="10">
        <f t="shared" si="2"/>
        <v>60801.410790864684</v>
      </c>
      <c r="AY13" s="10">
        <f t="shared" si="6"/>
        <v>29268.003457531355</v>
      </c>
      <c r="AZ13" s="10">
        <f t="shared" si="3"/>
        <v>28412.023457531352</v>
      </c>
      <c r="BA13" s="10">
        <f t="shared" si="3"/>
        <v>28882.846790864685</v>
      </c>
      <c r="BB13" s="18">
        <f t="shared" si="7"/>
        <v>0.91695865320041825</v>
      </c>
      <c r="BC13" s="18">
        <f t="shared" si="4"/>
        <v>0.89014103070336603</v>
      </c>
      <c r="BD13" s="18">
        <f t="shared" si="4"/>
        <v>0.9048917987308166</v>
      </c>
      <c r="BE13" s="18">
        <v>0.15</v>
      </c>
    </row>
    <row r="14" spans="11:57" x14ac:dyDescent="0.3">
      <c r="K14">
        <v>2021</v>
      </c>
      <c r="L14">
        <v>8</v>
      </c>
      <c r="M14">
        <v>16</v>
      </c>
      <c r="N14">
        <v>11</v>
      </c>
      <c r="O14" s="10">
        <v>33132.095000000001</v>
      </c>
      <c r="Q14" s="10">
        <f>Summary!$H$18</f>
        <v>29085.200000000015</v>
      </c>
      <c r="R14" s="10">
        <f>Summary!$H$20</f>
        <v>2280</v>
      </c>
      <c r="S14" s="10">
        <f>Summary!$H$23</f>
        <v>4885.2999999999993</v>
      </c>
      <c r="T14" s="10">
        <f>Summary!$H$24</f>
        <v>569.49999999999989</v>
      </c>
      <c r="U14" s="10">
        <f>Summary!$H$25</f>
        <v>1457</v>
      </c>
      <c r="V14" s="10">
        <f>Summary!$H$26</f>
        <v>558.6</v>
      </c>
      <c r="W14" s="10"/>
      <c r="X14" s="10"/>
      <c r="Y14" s="26">
        <f>Summary!$C$33</f>
        <v>12485.229999999996</v>
      </c>
      <c r="Z14" s="26">
        <f>Summary!$C$34</f>
        <v>2638.2</v>
      </c>
      <c r="AA14" s="49">
        <f>'[11]S-W_Profile-25'!J15</f>
        <v>0.89639058949183692</v>
      </c>
      <c r="AB14">
        <f t="shared" si="0"/>
        <v>13556.500332838528</v>
      </c>
      <c r="AC14" s="19">
        <f>Summary!$C$37</f>
        <v>5838.2199999999984</v>
      </c>
      <c r="AD14" s="19">
        <f>Summary!$C$38</f>
        <v>289.15999999999997</v>
      </c>
      <c r="AE14" s="51">
        <f>'[11]S-W_Profile-25'!J43</f>
        <v>0.11377796386810696</v>
      </c>
      <c r="AF14">
        <f t="shared" si="1"/>
        <v>697.16082024616105</v>
      </c>
      <c r="AG14" s="10">
        <f>Summary!$H$41</f>
        <v>191.68000000000004</v>
      </c>
      <c r="AH14" s="10">
        <f>Summary!$H$42</f>
        <v>353.39000000000004</v>
      </c>
      <c r="AI14" s="10">
        <f>Summary!$H$43</f>
        <v>1061.8</v>
      </c>
      <c r="AJ14" s="10">
        <f>Summary!$H$44</f>
        <v>29.64</v>
      </c>
      <c r="AK14" s="10">
        <f>Summary!$H$45</f>
        <v>76.05</v>
      </c>
      <c r="AL14" s="10">
        <f>Summary!$H$48</f>
        <v>60.69</v>
      </c>
      <c r="AM14" s="10"/>
      <c r="AN14" s="10"/>
      <c r="AO14" s="10">
        <f t="shared" si="5"/>
        <v>54862.511153084706</v>
      </c>
      <c r="AQ14" s="10">
        <f>Summary!$H$56</f>
        <v>10805.38</v>
      </c>
      <c r="AR14" s="10">
        <f>Summary!$H$57</f>
        <v>6480.04</v>
      </c>
      <c r="AS14" s="10">
        <f>Summary!$H$58</f>
        <v>5624.0599999999995</v>
      </c>
      <c r="AT14" s="10">
        <f>Summary!$H$59</f>
        <v>6094.8833333333341</v>
      </c>
      <c r="AU14" s="10">
        <f t="shared" si="2"/>
        <v>65667.891153084711</v>
      </c>
      <c r="AV14" s="10">
        <f t="shared" si="2"/>
        <v>61342.551153084707</v>
      </c>
      <c r="AW14" s="10">
        <f t="shared" si="2"/>
        <v>60486.571153084704</v>
      </c>
      <c r="AX14" s="10">
        <f t="shared" si="2"/>
        <v>60957.394486418038</v>
      </c>
      <c r="AY14" s="10">
        <f t="shared" si="6"/>
        <v>28210.456153084706</v>
      </c>
      <c r="AZ14" s="10">
        <f t="shared" si="3"/>
        <v>27354.476153084703</v>
      </c>
      <c r="BA14" s="10">
        <f t="shared" si="3"/>
        <v>27825.299486418036</v>
      </c>
      <c r="BB14" s="18">
        <f t="shared" si="7"/>
        <v>0.8514540403522538</v>
      </c>
      <c r="BC14" s="18">
        <f t="shared" si="4"/>
        <v>0.82561866833608621</v>
      </c>
      <c r="BD14" s="18">
        <f t="shared" si="4"/>
        <v>0.83982915920101142</v>
      </c>
      <c r="BE14" s="18">
        <v>0.15</v>
      </c>
    </row>
    <row r="15" spans="11:57" x14ac:dyDescent="0.3">
      <c r="K15">
        <v>2021</v>
      </c>
      <c r="L15">
        <v>8</v>
      </c>
      <c r="M15">
        <v>16</v>
      </c>
      <c r="N15">
        <v>12</v>
      </c>
      <c r="O15" s="10">
        <v>34711.89</v>
      </c>
      <c r="Q15" s="10">
        <f>Summary!$H$18</f>
        <v>29085.200000000015</v>
      </c>
      <c r="R15" s="10">
        <f>Summary!$H$20</f>
        <v>2280</v>
      </c>
      <c r="S15" s="10">
        <f>Summary!$H$23</f>
        <v>4885.2999999999993</v>
      </c>
      <c r="T15" s="10">
        <f>Summary!$H$24</f>
        <v>569.49999999999989</v>
      </c>
      <c r="U15" s="10">
        <f>Summary!$H$25</f>
        <v>1457</v>
      </c>
      <c r="V15" s="10">
        <f>Summary!$H$26</f>
        <v>558.6</v>
      </c>
      <c r="W15" s="10"/>
      <c r="X15" s="10"/>
      <c r="Y15" s="26">
        <f>Summary!$C$33</f>
        <v>12485.229999999996</v>
      </c>
      <c r="Z15" s="26">
        <f>Summary!$C$34</f>
        <v>2638.2</v>
      </c>
      <c r="AA15" s="49">
        <f>'[11]S-W_Profile-25'!J16</f>
        <v>0.88095809712137851</v>
      </c>
      <c r="AB15">
        <f t="shared" si="0"/>
        <v>13323.108114748367</v>
      </c>
      <c r="AC15" s="19">
        <f>Summary!$C$37</f>
        <v>5838.2199999999984</v>
      </c>
      <c r="AD15" s="19">
        <f>Summary!$C$38</f>
        <v>289.15999999999997</v>
      </c>
      <c r="AE15" s="51">
        <f>'[11]S-W_Profile-25'!J44</f>
        <v>0.14151686650636516</v>
      </c>
      <c r="AF15">
        <f t="shared" si="1"/>
        <v>867.12761749377148</v>
      </c>
      <c r="AG15" s="10">
        <f>Summary!$H$41</f>
        <v>191.68000000000004</v>
      </c>
      <c r="AH15" s="10">
        <f>Summary!$H$42</f>
        <v>353.39000000000004</v>
      </c>
      <c r="AI15" s="10">
        <f>Summary!$H$43</f>
        <v>1061.8</v>
      </c>
      <c r="AJ15" s="10">
        <f>Summary!$H$44</f>
        <v>29.64</v>
      </c>
      <c r="AK15" s="10">
        <f>Summary!$H$45</f>
        <v>76.05</v>
      </c>
      <c r="AL15" s="10">
        <f>Summary!$H$48</f>
        <v>60.69</v>
      </c>
      <c r="AM15" s="10"/>
      <c r="AN15" s="10"/>
      <c r="AO15" s="10">
        <f t="shared" si="5"/>
        <v>54799.085732242165</v>
      </c>
      <c r="AQ15" s="10">
        <f>Summary!$H$56</f>
        <v>10805.38</v>
      </c>
      <c r="AR15" s="10">
        <f>Summary!$H$57</f>
        <v>6480.04</v>
      </c>
      <c r="AS15" s="10">
        <f>Summary!$H$58</f>
        <v>5624.0599999999995</v>
      </c>
      <c r="AT15" s="10">
        <f>Summary!$H$59</f>
        <v>6094.8833333333341</v>
      </c>
      <c r="AU15" s="10">
        <f t="shared" si="2"/>
        <v>65604.46573224217</v>
      </c>
      <c r="AV15" s="10">
        <f t="shared" si="2"/>
        <v>61279.125732242166</v>
      </c>
      <c r="AW15" s="10">
        <f t="shared" si="2"/>
        <v>60423.145732242163</v>
      </c>
      <c r="AX15" s="10">
        <f t="shared" si="2"/>
        <v>60893.969065575497</v>
      </c>
      <c r="AY15" s="10">
        <f t="shared" si="6"/>
        <v>26567.235732242167</v>
      </c>
      <c r="AZ15" s="10">
        <f t="shared" si="3"/>
        <v>25711.255732242164</v>
      </c>
      <c r="BA15" s="10">
        <f t="shared" si="3"/>
        <v>26182.079065575497</v>
      </c>
      <c r="BB15" s="18">
        <f t="shared" si="7"/>
        <v>0.76536413696408256</v>
      </c>
      <c r="BC15" s="18">
        <f t="shared" si="4"/>
        <v>0.74070457506756804</v>
      </c>
      <c r="BD15" s="18">
        <f t="shared" si="4"/>
        <v>0.75426832320497383</v>
      </c>
      <c r="BE15" s="18">
        <v>0.15</v>
      </c>
    </row>
    <row r="16" spans="11:57" x14ac:dyDescent="0.3">
      <c r="K16">
        <v>2021</v>
      </c>
      <c r="L16">
        <v>8</v>
      </c>
      <c r="M16">
        <v>16</v>
      </c>
      <c r="N16">
        <v>13</v>
      </c>
      <c r="O16" s="10">
        <v>37025.646999999997</v>
      </c>
      <c r="Q16" s="10">
        <f>Summary!$H$18</f>
        <v>29085.200000000015</v>
      </c>
      <c r="R16" s="10">
        <f>Summary!$H$20</f>
        <v>2280</v>
      </c>
      <c r="S16" s="10">
        <f>Summary!$H$23</f>
        <v>4885.2999999999993</v>
      </c>
      <c r="T16" s="10">
        <f>Summary!$H$24</f>
        <v>569.49999999999989</v>
      </c>
      <c r="U16" s="10">
        <f>Summary!$H$25</f>
        <v>1457</v>
      </c>
      <c r="V16" s="10">
        <f>Summary!$H$26</f>
        <v>558.6</v>
      </c>
      <c r="W16" s="10"/>
      <c r="X16" s="10"/>
      <c r="Y16" s="26">
        <f>Summary!$C$33</f>
        <v>12485.229999999996</v>
      </c>
      <c r="Z16" s="26">
        <f>Summary!$C$34</f>
        <v>2638.2</v>
      </c>
      <c r="AA16" s="49">
        <f>'[11]S-W_Profile-25'!J17</f>
        <v>0.85565505131713226</v>
      </c>
      <c r="AB16">
        <f t="shared" si="0"/>
        <v>12940.439272741054</v>
      </c>
      <c r="AC16" s="19">
        <f>Summary!$C$37</f>
        <v>5838.2199999999984</v>
      </c>
      <c r="AD16" s="19">
        <f>Summary!$C$38</f>
        <v>289.15999999999997</v>
      </c>
      <c r="AE16" s="51">
        <f>'[11]S-W_Profile-25'!J45</f>
        <v>0.17610243487679425</v>
      </c>
      <c r="AF16">
        <f t="shared" si="1"/>
        <v>1079.0465374153712</v>
      </c>
      <c r="AG16" s="10">
        <f>Summary!$H$41</f>
        <v>191.68000000000004</v>
      </c>
      <c r="AH16" s="10">
        <f>Summary!$H$42</f>
        <v>353.39000000000004</v>
      </c>
      <c r="AI16" s="10">
        <f>Summary!$H$43</f>
        <v>1061.8</v>
      </c>
      <c r="AJ16" s="10">
        <f>Summary!$H$44</f>
        <v>29.64</v>
      </c>
      <c r="AK16" s="10">
        <f>Summary!$H$45</f>
        <v>76.05</v>
      </c>
      <c r="AL16" s="10">
        <f>Summary!$H$48</f>
        <v>60.69</v>
      </c>
      <c r="AM16" s="10"/>
      <c r="AN16" s="10"/>
      <c r="AO16" s="10">
        <f t="shared" si="5"/>
        <v>54628.335810156444</v>
      </c>
      <c r="AQ16" s="10">
        <f>Summary!$H$56</f>
        <v>10805.38</v>
      </c>
      <c r="AR16" s="10">
        <f>Summary!$H$57</f>
        <v>6480.04</v>
      </c>
      <c r="AS16" s="10">
        <f>Summary!$H$58</f>
        <v>5624.0599999999995</v>
      </c>
      <c r="AT16" s="10">
        <f>Summary!$H$59</f>
        <v>6094.8833333333341</v>
      </c>
      <c r="AU16" s="10">
        <f t="shared" si="2"/>
        <v>65433.715810156442</v>
      </c>
      <c r="AV16" s="10">
        <f t="shared" si="2"/>
        <v>61108.375810156445</v>
      </c>
      <c r="AW16" s="10">
        <f t="shared" si="2"/>
        <v>60252.395810156442</v>
      </c>
      <c r="AX16" s="10">
        <f t="shared" si="2"/>
        <v>60723.219143489776</v>
      </c>
      <c r="AY16" s="10">
        <f t="shared" si="6"/>
        <v>24082.728810156448</v>
      </c>
      <c r="AZ16" s="10">
        <f t="shared" si="3"/>
        <v>23226.748810156445</v>
      </c>
      <c r="BA16" s="10">
        <f t="shared" si="3"/>
        <v>23697.572143489779</v>
      </c>
      <c r="BB16" s="18">
        <f t="shared" si="7"/>
        <v>0.65043370640238773</v>
      </c>
      <c r="BC16" s="18">
        <f t="shared" si="4"/>
        <v>0.6273151367255364</v>
      </c>
      <c r="BD16" s="18">
        <f t="shared" si="4"/>
        <v>0.6400312773329736</v>
      </c>
      <c r="BE16" s="18">
        <v>0.15</v>
      </c>
    </row>
    <row r="17" spans="11:57" x14ac:dyDescent="0.3">
      <c r="K17">
        <v>2021</v>
      </c>
      <c r="L17">
        <v>8</v>
      </c>
      <c r="M17">
        <v>16</v>
      </c>
      <c r="N17">
        <v>14</v>
      </c>
      <c r="O17" s="10">
        <v>39385.904000000002</v>
      </c>
      <c r="Q17" s="10">
        <f>Summary!$H$18</f>
        <v>29085.200000000015</v>
      </c>
      <c r="R17" s="10">
        <f>Summary!$H$20</f>
        <v>2280</v>
      </c>
      <c r="S17" s="10">
        <f>Summary!$H$23</f>
        <v>4885.2999999999993</v>
      </c>
      <c r="T17" s="10">
        <f>Summary!$H$24</f>
        <v>569.49999999999989</v>
      </c>
      <c r="U17" s="10">
        <f>Summary!$H$25</f>
        <v>1457</v>
      </c>
      <c r="V17" s="10">
        <f>Summary!$H$26</f>
        <v>558.6</v>
      </c>
      <c r="W17" s="10"/>
      <c r="X17" s="10"/>
      <c r="Y17" s="26">
        <f>Summary!$C$33</f>
        <v>12485.229999999996</v>
      </c>
      <c r="Z17" s="26">
        <f>Summary!$C$34</f>
        <v>2638.2</v>
      </c>
      <c r="AA17" s="49">
        <f>'[11]S-W_Profile-25'!J18</f>
        <v>0.80170656539756779</v>
      </c>
      <c r="AB17">
        <f t="shared" si="0"/>
        <v>12124.553122330535</v>
      </c>
      <c r="AC17" s="19">
        <f>Summary!$C$37</f>
        <v>5838.2199999999984</v>
      </c>
      <c r="AD17" s="19">
        <f>Summary!$C$38</f>
        <v>289.15999999999997</v>
      </c>
      <c r="AE17" s="51">
        <f>'[11]S-W_Profile-25'!J46</f>
        <v>0.23982831249439926</v>
      </c>
      <c r="AF17">
        <f t="shared" si="1"/>
        <v>1469.5192054119318</v>
      </c>
      <c r="AG17" s="10">
        <f>Summary!$H$41</f>
        <v>191.68000000000004</v>
      </c>
      <c r="AH17" s="10">
        <f>Summary!$H$42</f>
        <v>353.39000000000004</v>
      </c>
      <c r="AI17" s="10">
        <f>Summary!$H$43</f>
        <v>1061.8</v>
      </c>
      <c r="AJ17" s="10">
        <f>Summary!$H$44</f>
        <v>29.64</v>
      </c>
      <c r="AK17" s="10">
        <f>Summary!$H$45</f>
        <v>76.05</v>
      </c>
      <c r="AL17" s="10">
        <f>Summary!$H$48</f>
        <v>60.69</v>
      </c>
      <c r="AM17" s="10"/>
      <c r="AN17" s="10"/>
      <c r="AO17" s="10">
        <f t="shared" si="5"/>
        <v>54202.92232774249</v>
      </c>
      <c r="AQ17" s="10">
        <f>Summary!$H$56</f>
        <v>10805.38</v>
      </c>
      <c r="AR17" s="10">
        <f>Summary!$H$57</f>
        <v>6480.04</v>
      </c>
      <c r="AS17" s="10">
        <f>Summary!$H$58</f>
        <v>5624.0599999999995</v>
      </c>
      <c r="AT17" s="10">
        <f>Summary!$H$59</f>
        <v>6094.8833333333341</v>
      </c>
      <c r="AU17" s="10">
        <f t="shared" si="2"/>
        <v>65008.302327742487</v>
      </c>
      <c r="AV17" s="10">
        <f t="shared" si="2"/>
        <v>60682.962327742491</v>
      </c>
      <c r="AW17" s="10">
        <f t="shared" si="2"/>
        <v>59826.982327742488</v>
      </c>
      <c r="AX17" s="10">
        <f t="shared" si="2"/>
        <v>60297.805661075821</v>
      </c>
      <c r="AY17" s="10">
        <f t="shared" si="6"/>
        <v>21297.058327742488</v>
      </c>
      <c r="AZ17" s="10">
        <f t="shared" si="3"/>
        <v>20441.078327742485</v>
      </c>
      <c r="BA17" s="10">
        <f t="shared" si="3"/>
        <v>20911.901661075819</v>
      </c>
      <c r="BB17" s="18">
        <f t="shared" si="7"/>
        <v>0.54072792966088801</v>
      </c>
      <c r="BC17" s="18">
        <f t="shared" si="4"/>
        <v>0.51899477355508927</v>
      </c>
      <c r="BD17" s="18">
        <f t="shared" si="4"/>
        <v>0.53094888112954874</v>
      </c>
      <c r="BE17" s="18">
        <v>0.15</v>
      </c>
    </row>
    <row r="18" spans="11:57" x14ac:dyDescent="0.3">
      <c r="K18">
        <v>2021</v>
      </c>
      <c r="L18">
        <v>8</v>
      </c>
      <c r="M18">
        <v>16</v>
      </c>
      <c r="N18">
        <v>15</v>
      </c>
      <c r="O18" s="10">
        <v>41895.345999999998</v>
      </c>
      <c r="Q18" s="10">
        <f>Summary!$H$18</f>
        <v>29085.200000000015</v>
      </c>
      <c r="R18" s="10">
        <f>Summary!$H$20</f>
        <v>2280</v>
      </c>
      <c r="S18" s="10">
        <f>Summary!$H$23</f>
        <v>4885.2999999999993</v>
      </c>
      <c r="T18" s="10">
        <f>Summary!$H$24</f>
        <v>569.49999999999989</v>
      </c>
      <c r="U18" s="10">
        <f>Summary!$H$25</f>
        <v>1457</v>
      </c>
      <c r="V18" s="10">
        <f>Summary!$H$26</f>
        <v>558.6</v>
      </c>
      <c r="W18" s="10"/>
      <c r="X18" s="10"/>
      <c r="Y18" s="26">
        <f>Summary!$C$33</f>
        <v>12485.229999999996</v>
      </c>
      <c r="Z18" s="26">
        <f>Summary!$C$34</f>
        <v>2638.2</v>
      </c>
      <c r="AA18" s="49">
        <f>'[11]S-W_Profile-25'!J19</f>
        <v>0.70343050357490144</v>
      </c>
      <c r="AB18">
        <f t="shared" si="0"/>
        <v>10638.281980679769</v>
      </c>
      <c r="AC18" s="19">
        <f>Summary!$C$37</f>
        <v>5838.2199999999984</v>
      </c>
      <c r="AD18" s="19">
        <f>Summary!$C$38</f>
        <v>289.15999999999997</v>
      </c>
      <c r="AE18" s="51">
        <f>'[11]S-W_Profile-25'!J47</f>
        <v>0.30295779876261708</v>
      </c>
      <c r="AF18">
        <f t="shared" si="1"/>
        <v>1856.3375569820842</v>
      </c>
      <c r="AG18" s="10">
        <f>Summary!$H$41</f>
        <v>191.68000000000004</v>
      </c>
      <c r="AH18" s="10">
        <f>Summary!$H$42</f>
        <v>353.39000000000004</v>
      </c>
      <c r="AI18" s="10">
        <f>Summary!$H$43</f>
        <v>1061.8</v>
      </c>
      <c r="AJ18" s="10">
        <f>Summary!$H$44</f>
        <v>29.64</v>
      </c>
      <c r="AK18" s="10">
        <f>Summary!$H$45</f>
        <v>76.05</v>
      </c>
      <c r="AL18" s="10">
        <f>Summary!$H$48</f>
        <v>60.69</v>
      </c>
      <c r="AM18" s="10"/>
      <c r="AN18" s="10"/>
      <c r="AO18" s="10">
        <f t="shared" si="5"/>
        <v>53103.469537661877</v>
      </c>
      <c r="AQ18" s="10">
        <f>Summary!$H$56</f>
        <v>10805.38</v>
      </c>
      <c r="AR18" s="10">
        <f>Summary!$H$57</f>
        <v>6480.04</v>
      </c>
      <c r="AS18" s="10">
        <f>Summary!$H$58</f>
        <v>5624.0599999999995</v>
      </c>
      <c r="AT18" s="10">
        <f>Summary!$H$59</f>
        <v>6094.8833333333341</v>
      </c>
      <c r="AU18" s="10">
        <f t="shared" si="2"/>
        <v>63908.849537661874</v>
      </c>
      <c r="AV18" s="10">
        <f t="shared" si="2"/>
        <v>59583.509537661877</v>
      </c>
      <c r="AW18" s="10">
        <f t="shared" si="2"/>
        <v>58727.529537661874</v>
      </c>
      <c r="AX18" s="10">
        <f t="shared" si="2"/>
        <v>59198.352870995208</v>
      </c>
      <c r="AY18" s="10">
        <f t="shared" si="6"/>
        <v>17688.16353766188</v>
      </c>
      <c r="AZ18" s="10">
        <f t="shared" si="3"/>
        <v>16832.183537661876</v>
      </c>
      <c r="BA18" s="10">
        <f t="shared" si="3"/>
        <v>17303.00687099521</v>
      </c>
      <c r="BB18" s="18">
        <f t="shared" si="7"/>
        <v>0.42219876970730547</v>
      </c>
      <c r="BC18" s="18">
        <f t="shared" si="4"/>
        <v>0.40176738336668416</v>
      </c>
      <c r="BD18" s="18">
        <f t="shared" si="4"/>
        <v>0.41300546535634797</v>
      </c>
      <c r="BE18" s="18">
        <v>0.15</v>
      </c>
    </row>
    <row r="19" spans="11:57" x14ac:dyDescent="0.3">
      <c r="K19">
        <v>2021</v>
      </c>
      <c r="L19">
        <v>8</v>
      </c>
      <c r="M19">
        <v>16</v>
      </c>
      <c r="N19">
        <v>16</v>
      </c>
      <c r="O19" s="10">
        <v>43857.076000000001</v>
      </c>
      <c r="Q19" s="10">
        <f>Summary!$H$18</f>
        <v>29085.200000000015</v>
      </c>
      <c r="R19" s="10">
        <f>Summary!$H$20</f>
        <v>2280</v>
      </c>
      <c r="S19" s="10">
        <f>Summary!$H$23</f>
        <v>4885.2999999999993</v>
      </c>
      <c r="T19" s="10">
        <f>Summary!$H$24</f>
        <v>569.49999999999989</v>
      </c>
      <c r="U19" s="10">
        <f>Summary!$H$25</f>
        <v>1457</v>
      </c>
      <c r="V19" s="10">
        <f>Summary!$H$26</f>
        <v>558.6</v>
      </c>
      <c r="W19" s="10"/>
      <c r="X19" s="10"/>
      <c r="Y19" s="26">
        <f>Summary!$C$33</f>
        <v>12485.229999999996</v>
      </c>
      <c r="Z19" s="26">
        <f>Summary!$C$34</f>
        <v>2638.2</v>
      </c>
      <c r="AA19" s="49">
        <f>'[11]S-W_Profile-25'!J20</f>
        <v>0.52462427687259294</v>
      </c>
      <c r="AB19">
        <f t="shared" si="0"/>
        <v>7934.1185275832768</v>
      </c>
      <c r="AC19" s="19">
        <f>Summary!$C$37</f>
        <v>5838.2199999999984</v>
      </c>
      <c r="AD19" s="19">
        <f>Summary!$C$38</f>
        <v>289.15999999999997</v>
      </c>
      <c r="AE19" s="51">
        <f>'[11]S-W_Profile-25'!J48</f>
        <v>0.36532443913127172</v>
      </c>
      <c r="AF19">
        <f t="shared" si="1"/>
        <v>2238.481661844171</v>
      </c>
      <c r="AG19" s="10">
        <f>Summary!$H$41</f>
        <v>191.68000000000004</v>
      </c>
      <c r="AH19" s="10">
        <f>Summary!$H$42</f>
        <v>353.39000000000004</v>
      </c>
      <c r="AI19" s="10">
        <f>Summary!$H$43</f>
        <v>1061.8</v>
      </c>
      <c r="AJ19" s="10">
        <f>Summary!$H$44</f>
        <v>29.64</v>
      </c>
      <c r="AK19" s="10">
        <f>Summary!$H$45</f>
        <v>76.05</v>
      </c>
      <c r="AL19" s="10">
        <f>Summary!$H$48</f>
        <v>60.69</v>
      </c>
      <c r="AM19" s="10"/>
      <c r="AN19" s="10"/>
      <c r="AO19" s="10">
        <f t="shared" si="5"/>
        <v>50781.450189427465</v>
      </c>
      <c r="AQ19" s="10">
        <f>Summary!$H$56</f>
        <v>10805.38</v>
      </c>
      <c r="AR19" s="10">
        <f>Summary!$H$57</f>
        <v>6480.04</v>
      </c>
      <c r="AS19" s="10">
        <f>Summary!$H$58</f>
        <v>5624.0599999999995</v>
      </c>
      <c r="AT19" s="10">
        <f>Summary!$H$59</f>
        <v>6094.8833333333341</v>
      </c>
      <c r="AU19" s="10">
        <f t="shared" si="2"/>
        <v>61586.830189427463</v>
      </c>
      <c r="AV19" s="10">
        <f t="shared" si="2"/>
        <v>57261.490189427466</v>
      </c>
      <c r="AW19" s="10">
        <f t="shared" si="2"/>
        <v>56405.510189427463</v>
      </c>
      <c r="AX19" s="10">
        <f t="shared" si="2"/>
        <v>56876.333522760797</v>
      </c>
      <c r="AY19" s="10">
        <f t="shared" si="6"/>
        <v>13404.414189427465</v>
      </c>
      <c r="AZ19" s="10">
        <f t="shared" si="3"/>
        <v>12548.434189427462</v>
      </c>
      <c r="BA19" s="10">
        <f t="shared" si="3"/>
        <v>13019.257522760796</v>
      </c>
      <c r="BB19" s="18">
        <f t="shared" si="7"/>
        <v>0.30563857447832282</v>
      </c>
      <c r="BC19" s="18">
        <f t="shared" si="4"/>
        <v>0.28612108544188997</v>
      </c>
      <c r="BD19" s="18">
        <f t="shared" si="4"/>
        <v>0.29685648725785541</v>
      </c>
      <c r="BE19" s="18">
        <v>0.15</v>
      </c>
    </row>
    <row r="20" spans="11:57" s="38" customFormat="1" x14ac:dyDescent="0.3">
      <c r="K20" s="38">
        <v>2021</v>
      </c>
      <c r="L20" s="38">
        <v>8</v>
      </c>
      <c r="M20" s="38">
        <v>16</v>
      </c>
      <c r="N20" s="38">
        <v>17</v>
      </c>
      <c r="O20" s="39">
        <v>44678.796999999999</v>
      </c>
      <c r="Q20" s="39">
        <f>Summary!$H$18</f>
        <v>29085.200000000015</v>
      </c>
      <c r="R20" s="39">
        <f>Summary!$H$20</f>
        <v>2280</v>
      </c>
      <c r="S20" s="39">
        <f>Summary!$H$23</f>
        <v>4885.2999999999993</v>
      </c>
      <c r="T20" s="39">
        <f>Summary!$H$24</f>
        <v>569.49999999999989</v>
      </c>
      <c r="U20" s="39">
        <f>Summary!$H$25</f>
        <v>1457</v>
      </c>
      <c r="V20" s="39">
        <f>Summary!$H$26</f>
        <v>558.6</v>
      </c>
      <c r="W20" s="39">
        <f>Summary!$H$29</f>
        <v>361.86</v>
      </c>
      <c r="X20" s="39">
        <f>Summary!$H$30</f>
        <v>2097.8000000000002</v>
      </c>
      <c r="Y20" s="39">
        <f>Summary!$C$33</f>
        <v>12485.229999999996</v>
      </c>
      <c r="Z20" s="39">
        <f>Summary!$C$34</f>
        <v>2638.2</v>
      </c>
      <c r="AA20" s="40">
        <f>'[11]S-W_Profile-25'!J21</f>
        <v>0.19737639309174559</v>
      </c>
      <c r="AB20" s="38">
        <f t="shared" si="0"/>
        <v>2985.0080645754974</v>
      </c>
      <c r="AC20" s="39">
        <f>Summary!$C$37</f>
        <v>5838.2199999999984</v>
      </c>
      <c r="AD20" s="39">
        <f>Summary!$C$38</f>
        <v>289.15999999999997</v>
      </c>
      <c r="AE20" s="40">
        <f>'[11]S-W_Profile-25'!J49</f>
        <v>0.42027610095802553</v>
      </c>
      <c r="AF20" s="38">
        <f t="shared" si="1"/>
        <v>2575.1913754881857</v>
      </c>
      <c r="AG20" s="39">
        <f>Summary!$H$41</f>
        <v>191.68000000000004</v>
      </c>
      <c r="AH20" s="39">
        <f>Summary!$H$42</f>
        <v>353.39000000000004</v>
      </c>
      <c r="AI20" s="39">
        <f>Summary!$H$43</f>
        <v>1061.8</v>
      </c>
      <c r="AJ20" s="39">
        <f>Summary!$H$44</f>
        <v>29.64</v>
      </c>
      <c r="AK20" s="39">
        <f>Summary!$H$45</f>
        <v>76.05</v>
      </c>
      <c r="AL20" s="39">
        <f>Summary!$H$48</f>
        <v>60.69</v>
      </c>
      <c r="AM20" s="39">
        <f>Summary!$H$49</f>
        <v>60.69</v>
      </c>
      <c r="AN20" s="39">
        <f>Summary!$H$52</f>
        <v>1289</v>
      </c>
      <c r="AO20" s="39">
        <f t="shared" si="5"/>
        <v>49978.399440063709</v>
      </c>
      <c r="AQ20" s="39">
        <f>Summary!$H$56</f>
        <v>10805.38</v>
      </c>
      <c r="AR20" s="39">
        <f>Summary!$H$57</f>
        <v>6480.04</v>
      </c>
      <c r="AS20" s="39">
        <f>Summary!$H$58</f>
        <v>5624.0599999999995</v>
      </c>
      <c r="AT20" s="39">
        <f>Summary!$H$59</f>
        <v>6094.8833333333341</v>
      </c>
      <c r="AU20" s="39">
        <f t="shared" si="2"/>
        <v>60783.779440063707</v>
      </c>
      <c r="AV20" s="39">
        <f t="shared" si="2"/>
        <v>56458.43944006371</v>
      </c>
      <c r="AW20" s="39">
        <f t="shared" si="2"/>
        <v>55602.459440063707</v>
      </c>
      <c r="AX20" s="39">
        <f t="shared" si="2"/>
        <v>56073.282773397041</v>
      </c>
      <c r="AY20" s="39">
        <f t="shared" si="6"/>
        <v>11779.642440063712</v>
      </c>
      <c r="AZ20" s="39">
        <f t="shared" si="6"/>
        <v>10923.662440063708</v>
      </c>
      <c r="BA20" s="39">
        <f t="shared" si="6"/>
        <v>11394.485773397042</v>
      </c>
      <c r="BB20" s="40">
        <f t="shared" si="7"/>
        <v>0.2636517370882594</v>
      </c>
      <c r="BC20" s="40">
        <f t="shared" si="7"/>
        <v>0.24449320871516994</v>
      </c>
      <c r="BD20" s="40">
        <f t="shared" si="7"/>
        <v>0.25503116776839452</v>
      </c>
      <c r="BE20" s="40">
        <v>0.15</v>
      </c>
    </row>
    <row r="21" spans="11:57" x14ac:dyDescent="0.3">
      <c r="K21">
        <v>2021</v>
      </c>
      <c r="L21">
        <v>8</v>
      </c>
      <c r="M21">
        <v>16</v>
      </c>
      <c r="N21">
        <v>18</v>
      </c>
      <c r="O21" s="10">
        <v>44652.766000000003</v>
      </c>
      <c r="Q21" s="10">
        <f>Summary!$H$18</f>
        <v>29085.200000000015</v>
      </c>
      <c r="R21" s="10">
        <f>Summary!$H$20</f>
        <v>2280</v>
      </c>
      <c r="S21" s="10">
        <f>Summary!$H$23</f>
        <v>4885.2999999999993</v>
      </c>
      <c r="T21" s="10">
        <f>Summary!$H$24</f>
        <v>569.49999999999989</v>
      </c>
      <c r="U21" s="10">
        <f>Summary!$H$25</f>
        <v>1457</v>
      </c>
      <c r="V21" s="10">
        <f>Summary!$H$26</f>
        <v>558.6</v>
      </c>
      <c r="W21" s="10">
        <f>Summary!$H$29</f>
        <v>361.86</v>
      </c>
      <c r="X21" s="10">
        <f>Summary!$H$30</f>
        <v>2097.8000000000002</v>
      </c>
      <c r="Y21" s="26">
        <f>Summary!$C$33</f>
        <v>12485.229999999996</v>
      </c>
      <c r="Z21" s="26">
        <f>Summary!$C$34</f>
        <v>2638.2</v>
      </c>
      <c r="AA21" s="49">
        <f>'[11]S-W_Profile-25'!J22</f>
        <v>1.1636348790823467E-2</v>
      </c>
      <c r="AB21">
        <f t="shared" si="0"/>
        <v>175.9815063936033</v>
      </c>
      <c r="AC21" s="19">
        <f>Summary!$C$37</f>
        <v>5838.2199999999984</v>
      </c>
      <c r="AD21" s="19">
        <f>Summary!$C$38</f>
        <v>289.15999999999997</v>
      </c>
      <c r="AE21" s="51">
        <f>'[11]S-W_Profile-25'!J50</f>
        <v>0.45661019086232235</v>
      </c>
      <c r="AF21">
        <f t="shared" si="1"/>
        <v>2797.8241512859759</v>
      </c>
      <c r="AG21" s="10">
        <f>Summary!$H$41</f>
        <v>191.68000000000004</v>
      </c>
      <c r="AH21" s="10">
        <f>Summary!$H$42</f>
        <v>353.39000000000004</v>
      </c>
      <c r="AI21" s="10">
        <f>Summary!$H$43</f>
        <v>1061.8</v>
      </c>
      <c r="AJ21" s="10">
        <f>Summary!$H$44</f>
        <v>29.64</v>
      </c>
      <c r="AK21" s="10">
        <f>Summary!$H$45</f>
        <v>76.05</v>
      </c>
      <c r="AL21" s="10">
        <f>Summary!$H$48</f>
        <v>60.69</v>
      </c>
      <c r="AM21" s="10">
        <f>Summary!$H$49</f>
        <v>60.69</v>
      </c>
      <c r="AN21" s="10">
        <f>Summary!$H$52</f>
        <v>1289</v>
      </c>
      <c r="AO21" s="10">
        <f t="shared" si="5"/>
        <v>47392.005657679605</v>
      </c>
      <c r="AQ21" s="10">
        <f>Summary!$H$56</f>
        <v>10805.38</v>
      </c>
      <c r="AR21" s="10">
        <f>Summary!$H$57</f>
        <v>6480.04</v>
      </c>
      <c r="AS21" s="10">
        <f>Summary!$H$58</f>
        <v>5624.0599999999995</v>
      </c>
      <c r="AT21" s="10">
        <f>Summary!$H$59</f>
        <v>6094.8833333333341</v>
      </c>
      <c r="AU21" s="10">
        <f t="shared" si="2"/>
        <v>58197.385657679602</v>
      </c>
      <c r="AV21" s="10">
        <f t="shared" si="2"/>
        <v>53872.045657679606</v>
      </c>
      <c r="AW21" s="10">
        <f t="shared" si="2"/>
        <v>53016.065657679603</v>
      </c>
      <c r="AX21" s="10">
        <f t="shared" si="2"/>
        <v>53486.888991012936</v>
      </c>
      <c r="AY21" s="10">
        <f t="shared" si="6"/>
        <v>9219.2796576796027</v>
      </c>
      <c r="AZ21" s="10">
        <f t="shared" si="6"/>
        <v>8363.2996576795995</v>
      </c>
      <c r="BA21" s="10">
        <f t="shared" si="6"/>
        <v>8834.1229910129332</v>
      </c>
      <c r="BB21" s="18">
        <f t="shared" si="7"/>
        <v>0.20646603746069397</v>
      </c>
      <c r="BC21" s="18">
        <f t="shared" si="7"/>
        <v>0.18729634033599618</v>
      </c>
      <c r="BD21" s="18">
        <f t="shared" si="7"/>
        <v>0.19784044265058368</v>
      </c>
      <c r="BE21" s="18">
        <v>0.15</v>
      </c>
    </row>
    <row r="22" spans="11:57" x14ac:dyDescent="0.3">
      <c r="K22">
        <v>2021</v>
      </c>
      <c r="L22">
        <v>8</v>
      </c>
      <c r="M22">
        <v>16</v>
      </c>
      <c r="N22">
        <v>19</v>
      </c>
      <c r="O22" s="10">
        <v>43644.203000000001</v>
      </c>
      <c r="Q22" s="10">
        <f>Summary!$H$18</f>
        <v>29085.200000000015</v>
      </c>
      <c r="R22" s="10">
        <f>Summary!$H$20</f>
        <v>2280</v>
      </c>
      <c r="S22" s="10">
        <f>Summary!$H$23</f>
        <v>4885.2999999999993</v>
      </c>
      <c r="T22" s="10">
        <f>Summary!$H$24</f>
        <v>569.49999999999989</v>
      </c>
      <c r="U22" s="10">
        <f>Summary!$H$25</f>
        <v>1457</v>
      </c>
      <c r="V22" s="10">
        <f>Summary!$H$26</f>
        <v>558.6</v>
      </c>
      <c r="W22" s="10">
        <f>Summary!$H$29</f>
        <v>361.86</v>
      </c>
      <c r="X22" s="10">
        <f>Summary!$H$30</f>
        <v>2097.8000000000002</v>
      </c>
      <c r="Y22" s="26">
        <f>Summary!$C$33</f>
        <v>12485.229999999996</v>
      </c>
      <c r="Z22" s="26">
        <f>Summary!$C$34</f>
        <v>2638.2</v>
      </c>
      <c r="AA22" s="49">
        <f>'[11]S-W_Profile-25'!J23</f>
        <v>-3.6566501678048213E-3</v>
      </c>
      <c r="AB22">
        <f t="shared" si="0"/>
        <v>-55.301092847284458</v>
      </c>
      <c r="AC22" s="19">
        <f>Summary!$C$37</f>
        <v>5838.2199999999984</v>
      </c>
      <c r="AD22" s="19">
        <f>Summary!$C$38</f>
        <v>289.15999999999997</v>
      </c>
      <c r="AE22" s="51">
        <f>'[11]S-W_Profile-25'!J51</f>
        <v>0.49041713256213398</v>
      </c>
      <c r="AF22">
        <f t="shared" si="1"/>
        <v>3004.9721297185679</v>
      </c>
      <c r="AG22" s="10">
        <f>Summary!$H$41</f>
        <v>191.68000000000004</v>
      </c>
      <c r="AH22" s="10">
        <f>Summary!$H$42</f>
        <v>353.39000000000004</v>
      </c>
      <c r="AI22" s="10">
        <f>Summary!$H$43</f>
        <v>1061.8</v>
      </c>
      <c r="AJ22" s="10">
        <f>Summary!$H$44</f>
        <v>29.64</v>
      </c>
      <c r="AK22" s="10">
        <f>Summary!$H$45</f>
        <v>76.05</v>
      </c>
      <c r="AL22" s="10">
        <f>Summary!$H$48</f>
        <v>60.69</v>
      </c>
      <c r="AM22" s="10">
        <f>Summary!$H$49</f>
        <v>60.69</v>
      </c>
      <c r="AN22" s="10">
        <f>Summary!$H$52</f>
        <v>1289</v>
      </c>
      <c r="AO22" s="10">
        <f t="shared" si="5"/>
        <v>47367.871036871307</v>
      </c>
      <c r="AQ22" s="10">
        <f>Summary!$H$56</f>
        <v>10805.38</v>
      </c>
      <c r="AR22" s="10">
        <f>Summary!$H$57</f>
        <v>6480.04</v>
      </c>
      <c r="AS22" s="10">
        <f>Summary!$H$58</f>
        <v>5624.0599999999995</v>
      </c>
      <c r="AT22" s="10">
        <f>Summary!$H$59</f>
        <v>6094.8833333333341</v>
      </c>
      <c r="AU22" s="10">
        <f t="shared" si="2"/>
        <v>58173.251036871305</v>
      </c>
      <c r="AV22" s="10">
        <f t="shared" si="2"/>
        <v>53847.911036871308</v>
      </c>
      <c r="AW22" s="10">
        <f t="shared" si="2"/>
        <v>52991.931036871305</v>
      </c>
      <c r="AX22" s="10">
        <f t="shared" si="2"/>
        <v>53462.754370204639</v>
      </c>
      <c r="AY22" s="10">
        <f t="shared" si="6"/>
        <v>10203.708036871307</v>
      </c>
      <c r="AZ22" s="10">
        <f t="shared" si="6"/>
        <v>9347.7280368713036</v>
      </c>
      <c r="BA22" s="10">
        <f t="shared" si="6"/>
        <v>9818.5513702046374</v>
      </c>
      <c r="BB22" s="18">
        <f t="shared" si="7"/>
        <v>0.2337929744500388</v>
      </c>
      <c r="BC22" s="18">
        <f t="shared" si="7"/>
        <v>0.2141802895764027</v>
      </c>
      <c r="BD22" s="18">
        <f t="shared" si="7"/>
        <v>0.2249680529211322</v>
      </c>
      <c r="BE22" s="18">
        <v>0.15</v>
      </c>
    </row>
    <row r="23" spans="11:57" x14ac:dyDescent="0.3">
      <c r="K23">
        <v>2021</v>
      </c>
      <c r="L23">
        <v>8</v>
      </c>
      <c r="M23">
        <v>16</v>
      </c>
      <c r="N23">
        <v>20</v>
      </c>
      <c r="O23" s="10">
        <v>42460.959999999999</v>
      </c>
      <c r="Q23" s="10">
        <f>Summary!$H$18</f>
        <v>29085.200000000015</v>
      </c>
      <c r="R23" s="10">
        <f>Summary!$H$20</f>
        <v>2280</v>
      </c>
      <c r="S23" s="10">
        <f>Summary!$H$23</f>
        <v>4885.2999999999993</v>
      </c>
      <c r="T23" s="10">
        <f>Summary!$H$24</f>
        <v>569.49999999999989</v>
      </c>
      <c r="U23" s="10">
        <f>Summary!$H$25</f>
        <v>1457</v>
      </c>
      <c r="V23" s="10">
        <f>Summary!$H$26</f>
        <v>558.6</v>
      </c>
      <c r="W23" s="10">
        <v>555</v>
      </c>
      <c r="X23" s="10">
        <f>Summary!$H$30</f>
        <v>2097.8000000000002</v>
      </c>
      <c r="Y23" s="26">
        <f>Summary!$C$33</f>
        <v>12485.229999999996</v>
      </c>
      <c r="Z23" s="26">
        <f>Summary!$C$34</f>
        <v>2638.2</v>
      </c>
      <c r="AA23" s="49">
        <f>'[11]S-W_Profile-25'!J24</f>
        <v>-3.7393349059527355E-3</v>
      </c>
      <c r="AB23">
        <f t="shared" si="0"/>
        <v>-56.55156969673277</v>
      </c>
      <c r="AC23" s="19">
        <f>Summary!$C$37</f>
        <v>5838.2199999999984</v>
      </c>
      <c r="AD23" s="19">
        <f>Summary!$C$38</f>
        <v>289.15999999999997</v>
      </c>
      <c r="AE23" s="51">
        <f>'[11]S-W_Profile-25'!J52</f>
        <v>0.51480003194313195</v>
      </c>
      <c r="AF23">
        <f t="shared" si="1"/>
        <v>3154.3754197277071</v>
      </c>
      <c r="AG23" s="10">
        <f>Summary!$H$41</f>
        <v>191.68000000000004</v>
      </c>
      <c r="AH23" s="10">
        <f>Summary!$H$42</f>
        <v>353.39000000000004</v>
      </c>
      <c r="AI23" s="10">
        <f>Summary!$H$43</f>
        <v>1061.8</v>
      </c>
      <c r="AJ23" s="10">
        <f>Summary!$H$44</f>
        <v>29.64</v>
      </c>
      <c r="AK23" s="10">
        <f>Summary!$H$45</f>
        <v>76.05</v>
      </c>
      <c r="AL23" s="10">
        <f>Summary!$H$48</f>
        <v>60.69</v>
      </c>
      <c r="AM23" s="10">
        <f>Summary!$H$49</f>
        <v>60.69</v>
      </c>
      <c r="AN23" s="10">
        <f>Summary!$H$52</f>
        <v>1289</v>
      </c>
      <c r="AO23" s="10">
        <f t="shared" si="5"/>
        <v>47709.163850031</v>
      </c>
      <c r="AQ23" s="10">
        <f>Summary!$H$56</f>
        <v>10805.38</v>
      </c>
      <c r="AR23" s="10">
        <f>Summary!$H$57</f>
        <v>6480.04</v>
      </c>
      <c r="AS23" s="10">
        <f>Summary!$H$58</f>
        <v>5624.0599999999995</v>
      </c>
      <c r="AT23" s="10">
        <f>Summary!$H$59</f>
        <v>6094.8833333333341</v>
      </c>
      <c r="AU23" s="10">
        <f t="shared" si="2"/>
        <v>58514.543850030997</v>
      </c>
      <c r="AV23" s="10">
        <f t="shared" si="2"/>
        <v>54189.203850031001</v>
      </c>
      <c r="AW23" s="10">
        <f t="shared" si="2"/>
        <v>53333.223850030998</v>
      </c>
      <c r="AX23" s="10">
        <f t="shared" si="2"/>
        <v>53804.047183364331</v>
      </c>
      <c r="AY23" s="10">
        <f t="shared" si="6"/>
        <v>11728.243850031002</v>
      </c>
      <c r="AZ23" s="10">
        <f t="shared" si="6"/>
        <v>10872.263850030999</v>
      </c>
      <c r="BA23" s="10">
        <f t="shared" si="6"/>
        <v>11343.087183364332</v>
      </c>
      <c r="BB23" s="18">
        <f t="shared" si="7"/>
        <v>0.27621240428928129</v>
      </c>
      <c r="BC23" s="18">
        <f t="shared" si="7"/>
        <v>0.25605318038101349</v>
      </c>
      <c r="BD23" s="18">
        <f t="shared" si="7"/>
        <v>0.26714156211645551</v>
      </c>
      <c r="BE23" s="18">
        <v>0.15</v>
      </c>
    </row>
    <row r="24" spans="11:57" x14ac:dyDescent="0.3">
      <c r="K24">
        <v>2021</v>
      </c>
      <c r="L24">
        <v>8</v>
      </c>
      <c r="M24">
        <v>16</v>
      </c>
      <c r="N24">
        <v>21</v>
      </c>
      <c r="O24" s="10">
        <v>40064.355000000003</v>
      </c>
      <c r="Q24" s="10">
        <f>Summary!$H$18</f>
        <v>29085.200000000015</v>
      </c>
      <c r="R24" s="10">
        <f>Summary!$H$20</f>
        <v>2280</v>
      </c>
      <c r="S24" s="10">
        <f>Summary!$H$23</f>
        <v>4885.2999999999993</v>
      </c>
      <c r="T24" s="10">
        <f>Summary!$H$24</f>
        <v>569.49999999999989</v>
      </c>
      <c r="U24" s="10">
        <f>Summary!$H$25</f>
        <v>1457</v>
      </c>
      <c r="V24" s="10">
        <f>Summary!$H$26</f>
        <v>558.6</v>
      </c>
      <c r="W24" s="10"/>
      <c r="X24" s="10"/>
      <c r="Y24" s="26">
        <f>Summary!$C$33</f>
        <v>12485.229999999996</v>
      </c>
      <c r="Z24" s="26">
        <f>Summary!$C$34</f>
        <v>2638.2</v>
      </c>
      <c r="AA24" s="49">
        <f>'[11]S-W_Profile-25'!J25</f>
        <v>-3.6872961000548859E-3</v>
      </c>
      <c r="AB24">
        <f t="shared" si="0"/>
        <v>-55.764564458453052</v>
      </c>
      <c r="AC24" s="19">
        <f>Summary!$C$37</f>
        <v>5838.2199999999984</v>
      </c>
      <c r="AD24" s="19">
        <f>Summary!$C$38</f>
        <v>289.15999999999997</v>
      </c>
      <c r="AE24" s="51">
        <f>'[11]S-W_Profile-25'!J53</f>
        <v>0.4992637848661457</v>
      </c>
      <c r="AF24">
        <f t="shared" si="1"/>
        <v>3059.178930113123</v>
      </c>
      <c r="AG24" s="10">
        <f>Summary!$H$41</f>
        <v>191.68000000000004</v>
      </c>
      <c r="AH24" s="10">
        <f>Summary!$H$42</f>
        <v>353.39000000000004</v>
      </c>
      <c r="AI24" s="10">
        <f>Summary!$H$43</f>
        <v>1061.8</v>
      </c>
      <c r="AJ24" s="10">
        <f>Summary!$H$44</f>
        <v>29.64</v>
      </c>
      <c r="AK24" s="10">
        <f>Summary!$H$45</f>
        <v>76.05</v>
      </c>
      <c r="AL24" s="10">
        <f>Summary!$H$48</f>
        <v>60.69</v>
      </c>
      <c r="AM24" s="10"/>
      <c r="AN24" s="10"/>
      <c r="AO24" s="10">
        <f t="shared" si="5"/>
        <v>43612.264365654686</v>
      </c>
      <c r="AQ24" s="10">
        <f>Summary!$H$56</f>
        <v>10805.38</v>
      </c>
      <c r="AR24" s="10">
        <f>Summary!$H$57</f>
        <v>6480.04</v>
      </c>
      <c r="AS24" s="10">
        <f>Summary!$H$58</f>
        <v>5624.0599999999995</v>
      </c>
      <c r="AT24" s="10">
        <f>Summary!$H$59</f>
        <v>6094.8833333333341</v>
      </c>
      <c r="AU24" s="10">
        <f t="shared" si="2"/>
        <v>54417.644365654683</v>
      </c>
      <c r="AV24" s="10">
        <f t="shared" si="2"/>
        <v>50092.304365654687</v>
      </c>
      <c r="AW24" s="10">
        <f t="shared" si="2"/>
        <v>49236.324365654684</v>
      </c>
      <c r="AX24" s="10">
        <f t="shared" si="2"/>
        <v>49707.147698988018</v>
      </c>
      <c r="AY24" s="10">
        <f t="shared" si="6"/>
        <v>10027.949365654684</v>
      </c>
      <c r="AZ24" s="10">
        <f t="shared" si="6"/>
        <v>9171.9693656546806</v>
      </c>
      <c r="BA24" s="10">
        <f t="shared" si="6"/>
        <v>9642.7926989880143</v>
      </c>
      <c r="BB24" s="18">
        <f t="shared" si="7"/>
        <v>0.2502960391014577</v>
      </c>
      <c r="BC24" s="18">
        <f t="shared" si="7"/>
        <v>0.22893091291884468</v>
      </c>
      <c r="BD24" s="18">
        <f t="shared" si="7"/>
        <v>0.24068258927388231</v>
      </c>
      <c r="BE24" s="18">
        <v>0.15</v>
      </c>
    </row>
    <row r="25" spans="11:57" x14ac:dyDescent="0.3">
      <c r="K25">
        <v>2021</v>
      </c>
      <c r="L25">
        <v>8</v>
      </c>
      <c r="M25">
        <v>16</v>
      </c>
      <c r="N25">
        <v>22</v>
      </c>
      <c r="O25" s="10">
        <v>36011.231</v>
      </c>
      <c r="Q25" s="10">
        <f>Summary!$H$18</f>
        <v>29085.200000000015</v>
      </c>
      <c r="R25" s="10">
        <f>Summary!$H$20</f>
        <v>2280</v>
      </c>
      <c r="S25" s="10">
        <f>Summary!$H$23</f>
        <v>4885.2999999999993</v>
      </c>
      <c r="T25" s="10">
        <f>Summary!$H$24</f>
        <v>569.49999999999989</v>
      </c>
      <c r="U25" s="10">
        <f>Summary!$H$25</f>
        <v>1457</v>
      </c>
      <c r="V25" s="10">
        <f>Summary!$H$26</f>
        <v>558.6</v>
      </c>
      <c r="W25" s="10"/>
      <c r="X25" s="10"/>
      <c r="Y25" s="26">
        <f>Summary!$C$33</f>
        <v>12485.229999999996</v>
      </c>
      <c r="Z25" s="26">
        <f>Summary!$C$34</f>
        <v>2638.2</v>
      </c>
      <c r="AA25" s="49">
        <f>'[11]S-W_Profile-25'!J26</f>
        <v>-3.6982800643512756E-3</v>
      </c>
      <c r="AB25">
        <f t="shared" si="0"/>
        <v>-55.930679673611998</v>
      </c>
      <c r="AC25" s="19">
        <f>Summary!$C$37</f>
        <v>5838.2199999999984</v>
      </c>
      <c r="AD25" s="19">
        <f>Summary!$C$38</f>
        <v>289.15999999999997</v>
      </c>
      <c r="AE25" s="51">
        <f>'[11]S-W_Profile-25'!J54</f>
        <v>0.48174125466591383</v>
      </c>
      <c r="AF25">
        <f t="shared" si="1"/>
        <v>2951.8117290148261</v>
      </c>
      <c r="AG25" s="10">
        <f>Summary!$H$41</f>
        <v>191.68000000000004</v>
      </c>
      <c r="AH25" s="10">
        <f>Summary!$H$42</f>
        <v>353.39000000000004</v>
      </c>
      <c r="AI25" s="10">
        <f>Summary!$H$43</f>
        <v>1061.8</v>
      </c>
      <c r="AJ25" s="10">
        <f>Summary!$H$44</f>
        <v>29.64</v>
      </c>
      <c r="AK25" s="10">
        <f>Summary!$H$45</f>
        <v>76.05</v>
      </c>
      <c r="AL25" s="10">
        <f>Summary!$H$48</f>
        <v>60.69</v>
      </c>
      <c r="AM25" s="10"/>
      <c r="AN25" s="10"/>
      <c r="AO25" s="10">
        <f t="shared" si="5"/>
        <v>43504.731049341237</v>
      </c>
      <c r="AQ25" s="10">
        <f>Summary!$H$56</f>
        <v>10805.38</v>
      </c>
      <c r="AR25" s="10">
        <f>Summary!$H$57</f>
        <v>6480.04</v>
      </c>
      <c r="AS25" s="10">
        <f>Summary!$H$58</f>
        <v>5624.0599999999995</v>
      </c>
      <c r="AT25" s="10">
        <f>Summary!$H$59</f>
        <v>6094.8833333333341</v>
      </c>
      <c r="AU25" s="10">
        <f t="shared" si="2"/>
        <v>54310.111049341234</v>
      </c>
      <c r="AV25" s="10">
        <f t="shared" si="2"/>
        <v>49984.771049341238</v>
      </c>
      <c r="AW25" s="10">
        <f t="shared" si="2"/>
        <v>49128.791049341235</v>
      </c>
      <c r="AX25" s="10">
        <f t="shared" si="2"/>
        <v>49599.614382674568</v>
      </c>
      <c r="AY25" s="10">
        <f t="shared" si="6"/>
        <v>13973.540049341238</v>
      </c>
      <c r="AZ25" s="10">
        <f t="shared" si="6"/>
        <v>13117.560049341235</v>
      </c>
      <c r="BA25" s="10">
        <f t="shared" si="6"/>
        <v>13588.383382674569</v>
      </c>
      <c r="BB25" s="18">
        <f t="shared" si="7"/>
        <v>0.38803283479371303</v>
      </c>
      <c r="BC25" s="18">
        <f t="shared" si="7"/>
        <v>0.3642630280909096</v>
      </c>
      <c r="BD25" s="18">
        <f t="shared" si="7"/>
        <v>0.3773373751837189</v>
      </c>
      <c r="BE25" s="18">
        <v>0.15</v>
      </c>
    </row>
    <row r="26" spans="11:57" x14ac:dyDescent="0.3">
      <c r="K26">
        <v>2021</v>
      </c>
      <c r="L26">
        <v>8</v>
      </c>
      <c r="M26">
        <v>16</v>
      </c>
      <c r="N26">
        <v>23</v>
      </c>
      <c r="O26" s="10">
        <v>32732.641</v>
      </c>
      <c r="Q26" s="10">
        <f>Summary!$H$18</f>
        <v>29085.200000000015</v>
      </c>
      <c r="R26" s="10">
        <f>Summary!$H$20</f>
        <v>2280</v>
      </c>
      <c r="S26" s="10">
        <f>Summary!$H$23</f>
        <v>4885.2999999999993</v>
      </c>
      <c r="T26" s="10">
        <f>Summary!$H$24</f>
        <v>569.49999999999989</v>
      </c>
      <c r="U26" s="10">
        <f>Summary!$H$25</f>
        <v>1457</v>
      </c>
      <c r="V26" s="10">
        <f>Summary!$H$26</f>
        <v>558.6</v>
      </c>
      <c r="W26" s="10"/>
      <c r="X26" s="10"/>
      <c r="Y26" s="26">
        <f>Summary!$C$33</f>
        <v>12485.229999999996</v>
      </c>
      <c r="Z26" s="26">
        <f>Summary!$C$34</f>
        <v>2638.2</v>
      </c>
      <c r="AA26" s="49">
        <f>'[11]S-W_Profile-25'!J3</f>
        <v>-3.700031966656503E-3</v>
      </c>
      <c r="AB26">
        <f t="shared" si="0"/>
        <v>-55.957174445491944</v>
      </c>
      <c r="AC26" s="19">
        <f>Summary!$C$37</f>
        <v>5838.2199999999984</v>
      </c>
      <c r="AD26" s="19">
        <f>Summary!$C$38</f>
        <v>289.15999999999997</v>
      </c>
      <c r="AE26" s="51">
        <f>'[11]S-W_Profile-25'!J31</f>
        <v>0.47843012017260683</v>
      </c>
      <c r="AF26">
        <f t="shared" si="1"/>
        <v>2931.5231497432269</v>
      </c>
      <c r="AG26" s="10">
        <f>Summary!$H$41</f>
        <v>191.68000000000004</v>
      </c>
      <c r="AH26" s="10">
        <f>Summary!$H$42</f>
        <v>353.39000000000004</v>
      </c>
      <c r="AI26" s="10">
        <f>Summary!$H$43</f>
        <v>1061.8</v>
      </c>
      <c r="AJ26" s="10">
        <f>Summary!$H$44</f>
        <v>29.64</v>
      </c>
      <c r="AK26" s="10">
        <f>Summary!$H$45</f>
        <v>76.05</v>
      </c>
      <c r="AL26" s="10">
        <f>Summary!$H$48</f>
        <v>60.69</v>
      </c>
      <c r="AM26" s="10"/>
      <c r="AN26" s="10"/>
      <c r="AO26" s="10">
        <f t="shared" si="5"/>
        <v>43484.41597529775</v>
      </c>
      <c r="AQ26" s="10">
        <f>Summary!$H$56</f>
        <v>10805.38</v>
      </c>
      <c r="AR26" s="10">
        <f>Summary!$H$57</f>
        <v>6480.04</v>
      </c>
      <c r="AS26" s="10">
        <f>Summary!$H$58</f>
        <v>5624.0599999999995</v>
      </c>
      <c r="AT26" s="10">
        <f>Summary!$H$59</f>
        <v>6094.8833333333341</v>
      </c>
      <c r="AU26" s="10">
        <f t="shared" si="2"/>
        <v>54289.795975297748</v>
      </c>
      <c r="AV26" s="10">
        <f t="shared" si="2"/>
        <v>49964.455975297751</v>
      </c>
      <c r="AW26" s="10">
        <f t="shared" si="2"/>
        <v>49108.475975297748</v>
      </c>
      <c r="AX26" s="10">
        <f t="shared" si="2"/>
        <v>49579.299308631082</v>
      </c>
      <c r="AY26" s="10">
        <f t="shared" si="6"/>
        <v>17231.814975297752</v>
      </c>
      <c r="AZ26" s="10">
        <f t="shared" si="6"/>
        <v>16375.834975297748</v>
      </c>
      <c r="BA26" s="10">
        <f t="shared" si="6"/>
        <v>16846.658308631082</v>
      </c>
      <c r="BB26" s="18">
        <f t="shared" si="7"/>
        <v>0.52644132733737403</v>
      </c>
      <c r="BC26" s="18">
        <f t="shared" si="7"/>
        <v>0.50029067239938718</v>
      </c>
      <c r="BD26" s="18">
        <f t="shared" si="7"/>
        <v>0.51467458151730205</v>
      </c>
      <c r="BE26" s="18">
        <v>0.15</v>
      </c>
    </row>
    <row r="27" spans="11:57" x14ac:dyDescent="0.3">
      <c r="K27">
        <v>2021</v>
      </c>
      <c r="L27">
        <v>8</v>
      </c>
      <c r="M27">
        <v>16</v>
      </c>
      <c r="N27">
        <v>24</v>
      </c>
      <c r="O27" s="10">
        <v>30397.117999999999</v>
      </c>
      <c r="Q27" s="10">
        <f>Summary!$H$18</f>
        <v>29085.200000000015</v>
      </c>
      <c r="R27" s="10">
        <f>Summary!$H$20</f>
        <v>2280</v>
      </c>
      <c r="S27" s="10">
        <f>Summary!$H$23</f>
        <v>4885.2999999999993</v>
      </c>
      <c r="T27" s="10">
        <f>Summary!$H$24</f>
        <v>569.49999999999989</v>
      </c>
      <c r="U27" s="10">
        <f>Summary!$H$25</f>
        <v>1457</v>
      </c>
      <c r="V27" s="10">
        <f>Summary!$H$26</f>
        <v>558.6</v>
      </c>
      <c r="W27" s="10"/>
      <c r="X27" s="10"/>
      <c r="Y27" s="26">
        <f>Summary!$C$33</f>
        <v>12485.229999999996</v>
      </c>
      <c r="Z27" s="26">
        <f>Summary!$C$34</f>
        <v>2638.2</v>
      </c>
      <c r="AA27" s="49">
        <f>'[11]S-W_Profile-25'!J4</f>
        <v>-3.6560280546189109E-3</v>
      </c>
      <c r="AB27">
        <f t="shared" si="0"/>
        <v>-55.291684362065261</v>
      </c>
      <c r="AC27" s="19">
        <f>Summary!$C$37</f>
        <v>5838.2199999999984</v>
      </c>
      <c r="AD27" s="19">
        <f>Summary!$C$38</f>
        <v>289.15999999999997</v>
      </c>
      <c r="AE27" s="51">
        <f>'[11]S-W_Profile-25'!J32</f>
        <v>0.45904733190330355</v>
      </c>
      <c r="AF27">
        <f t="shared" si="1"/>
        <v>2812.7574405576634</v>
      </c>
      <c r="AG27" s="10">
        <f>Summary!$H$41</f>
        <v>191.68000000000004</v>
      </c>
      <c r="AH27" s="10">
        <f>Summary!$H$42</f>
        <v>353.39000000000004</v>
      </c>
      <c r="AI27" s="10">
        <f>Summary!$H$43</f>
        <v>1061.8</v>
      </c>
      <c r="AJ27" s="10">
        <f>Summary!$H$44</f>
        <v>29.64</v>
      </c>
      <c r="AK27" s="10">
        <f>Summary!$H$45</f>
        <v>76.05</v>
      </c>
      <c r="AL27" s="10">
        <f>Summary!$H$48</f>
        <v>60.69</v>
      </c>
      <c r="AM27" s="10"/>
      <c r="AN27" s="10"/>
      <c r="AO27" s="10">
        <f t="shared" si="5"/>
        <v>43366.315756195625</v>
      </c>
      <c r="AQ27" s="10">
        <f>Summary!$H$56</f>
        <v>10805.38</v>
      </c>
      <c r="AR27" s="10">
        <f>Summary!$H$57</f>
        <v>6480.04</v>
      </c>
      <c r="AS27" s="10">
        <f>Summary!$H$58</f>
        <v>5624.0599999999995</v>
      </c>
      <c r="AT27" s="10">
        <f>Summary!$H$59</f>
        <v>6094.8833333333341</v>
      </c>
      <c r="AU27" s="10">
        <f t="shared" si="2"/>
        <v>54171.695756195622</v>
      </c>
      <c r="AV27" s="10">
        <f t="shared" si="2"/>
        <v>49846.355756195626</v>
      </c>
      <c r="AW27" s="10">
        <f t="shared" si="2"/>
        <v>48990.375756195623</v>
      </c>
      <c r="AX27" s="10">
        <f t="shared" si="2"/>
        <v>49461.199089528956</v>
      </c>
      <c r="AY27" s="10">
        <f t="shared" si="6"/>
        <v>19449.237756195627</v>
      </c>
      <c r="AZ27" s="10">
        <f t="shared" si="6"/>
        <v>18593.257756195624</v>
      </c>
      <c r="BA27" s="10">
        <f t="shared" si="6"/>
        <v>19064.081089528958</v>
      </c>
      <c r="BB27" s="18">
        <f t="shared" si="7"/>
        <v>0.63983821611626568</v>
      </c>
      <c r="BC27" s="18">
        <f t="shared" si="7"/>
        <v>0.6116783096409214</v>
      </c>
      <c r="BD27" s="18">
        <f t="shared" si="7"/>
        <v>0.62716738769540448</v>
      </c>
      <c r="BE27" s="18">
        <v>0.15</v>
      </c>
    </row>
    <row r="28" spans="11:57" s="3" customFormat="1" x14ac:dyDescent="0.3">
      <c r="K28" s="53" t="s">
        <v>3798</v>
      </c>
      <c r="L28" s="41"/>
      <c r="M28" s="41"/>
      <c r="N28" s="41"/>
      <c r="O28" s="42"/>
      <c r="P28" s="41"/>
      <c r="Q28" s="43"/>
      <c r="R28" s="41"/>
      <c r="S28" s="41"/>
      <c r="T28" s="41"/>
      <c r="U28" s="41"/>
      <c r="V28" s="41"/>
      <c r="W28" s="41"/>
      <c r="X28" s="41"/>
      <c r="Y28" s="41"/>
      <c r="Z28" s="41"/>
      <c r="AA28" s="48"/>
      <c r="AB28" s="41"/>
      <c r="AC28" s="41"/>
      <c r="AD28" s="41"/>
      <c r="AE28" s="48"/>
      <c r="AF28" s="41"/>
      <c r="AG28" s="41"/>
      <c r="AH28" s="41"/>
      <c r="AI28" s="41"/>
      <c r="AJ28" s="41"/>
      <c r="AK28" s="41"/>
      <c r="AL28" s="41"/>
      <c r="AM28" s="41"/>
      <c r="AN28" s="41"/>
      <c r="AO28" s="43"/>
      <c r="AP28" s="41"/>
      <c r="AQ28" s="41"/>
      <c r="AR28" s="41"/>
      <c r="AS28" s="41"/>
      <c r="AT28" s="41"/>
      <c r="AU28" s="43"/>
      <c r="AV28" s="43"/>
      <c r="AW28" s="43"/>
      <c r="AX28" s="43"/>
      <c r="AY28" s="41"/>
      <c r="AZ28" s="41"/>
      <c r="BA28" s="41"/>
      <c r="BB28" s="41"/>
      <c r="BC28" s="41"/>
      <c r="BD28" s="41"/>
      <c r="BE28" s="41"/>
    </row>
    <row r="29" spans="11:57" x14ac:dyDescent="0.3">
      <c r="K29">
        <v>2021</v>
      </c>
      <c r="L29">
        <v>9</v>
      </c>
      <c r="M29">
        <v>7</v>
      </c>
      <c r="N29">
        <v>1</v>
      </c>
      <c r="O29" s="10">
        <v>27302.653999999999</v>
      </c>
      <c r="Q29" s="10">
        <f>Summary!$I$18</f>
        <v>29134.090000000022</v>
      </c>
      <c r="R29" s="10">
        <f>Summary!$I$20</f>
        <v>2280</v>
      </c>
      <c r="S29" s="10">
        <f>Summary!$I$23</f>
        <v>4148.6699999999992</v>
      </c>
      <c r="T29" s="10">
        <f>Summary!$I$24</f>
        <v>423.53000000000009</v>
      </c>
      <c r="U29" s="10">
        <f>Summary!$I$25</f>
        <v>1457</v>
      </c>
      <c r="V29" s="10">
        <f>Summary!$I$26</f>
        <v>558.59</v>
      </c>
      <c r="W29" s="10"/>
      <c r="X29" s="10"/>
      <c r="Y29" s="26">
        <f>Summary!$C$33</f>
        <v>12485.229999999996</v>
      </c>
      <c r="Z29" s="26">
        <f>Summary!$C$34</f>
        <v>2638.2</v>
      </c>
      <c r="AA29" s="49">
        <f>'[11]S-W_Profile-25'!Q5</f>
        <v>-3.410453683099834E-3</v>
      </c>
      <c r="AB29">
        <f t="shared" ref="AB29:AB52" si="8">(Y29+Z29)*AA29</f>
        <v>-51.577757544602512</v>
      </c>
      <c r="AC29" s="19">
        <f>Summary!$C$37</f>
        <v>5838.2199999999984</v>
      </c>
      <c r="AD29" s="19">
        <f>Summary!$C$38</f>
        <v>289.15999999999997</v>
      </c>
      <c r="AE29" s="51">
        <f>'[11]S-W_Profile-25'!Q33</f>
        <v>0.21464167690490346</v>
      </c>
      <c r="AF29">
        <f t="shared" ref="AF29:AF52" si="9">(AC29+AD29)*AE29</f>
        <v>1315.1911182335671</v>
      </c>
      <c r="AG29" s="10">
        <f>Summary!$I$41</f>
        <v>191.33</v>
      </c>
      <c r="AH29" s="10">
        <f>Summary!$I$42</f>
        <v>356.07</v>
      </c>
      <c r="AI29" s="10">
        <f>Summary!$I$43</f>
        <v>1063.1599999999999</v>
      </c>
      <c r="AJ29" s="10">
        <f>Summary!$I$44</f>
        <v>25.86</v>
      </c>
      <c r="AK29" s="10">
        <f>Summary!$I$45</f>
        <v>75.87</v>
      </c>
      <c r="AL29" s="10">
        <f>Summary!$I$48</f>
        <v>66.959999999999994</v>
      </c>
      <c r="AM29" s="10"/>
      <c r="AN29" s="10"/>
      <c r="AO29" s="10">
        <f>Q29+R29+S29+T29+U29+V29+W29+X29+AB29+AF29+AG29+AH29+AI29+AJ29+AK29+AL29+AM29+AN29</f>
        <v>41044.743360688983</v>
      </c>
      <c r="AQ29" s="10">
        <f>Summary!$I$56</f>
        <v>10805.38</v>
      </c>
      <c r="AR29" s="10">
        <f>Summary!$I$57</f>
        <v>8498.2800000000007</v>
      </c>
      <c r="AS29" s="10">
        <f>Summary!$I$58</f>
        <v>4485.8599999999997</v>
      </c>
      <c r="AT29" s="10">
        <f>Summary!$I$59</f>
        <v>5920.5266666666657</v>
      </c>
      <c r="AU29" s="10">
        <f t="shared" ref="AU29:AX52" si="10">$AO29+AQ29</f>
        <v>51850.12336068898</v>
      </c>
      <c r="AV29" s="10">
        <f t="shared" si="10"/>
        <v>49543.023360688981</v>
      </c>
      <c r="AW29" s="10">
        <f t="shared" si="10"/>
        <v>45530.603360688983</v>
      </c>
      <c r="AX29" s="10">
        <f t="shared" si="10"/>
        <v>46965.270027355647</v>
      </c>
      <c r="AY29" s="10">
        <f t="shared" si="6"/>
        <v>22240.369360688983</v>
      </c>
      <c r="AZ29" s="10">
        <f t="shared" si="6"/>
        <v>18227.949360688985</v>
      </c>
      <c r="BA29" s="10">
        <f t="shared" si="6"/>
        <v>19662.616027355649</v>
      </c>
      <c r="BB29" s="18">
        <f t="shared" si="7"/>
        <v>0.81458635342516461</v>
      </c>
      <c r="BC29" s="18">
        <f t="shared" si="7"/>
        <v>0.66762554880888081</v>
      </c>
      <c r="BD29" s="18">
        <f t="shared" si="7"/>
        <v>0.72017233296644534</v>
      </c>
      <c r="BE29" s="18">
        <v>0.15</v>
      </c>
    </row>
    <row r="30" spans="11:57" x14ac:dyDescent="0.3">
      <c r="K30">
        <v>2021</v>
      </c>
      <c r="L30">
        <v>9</v>
      </c>
      <c r="M30">
        <v>7</v>
      </c>
      <c r="N30">
        <v>2</v>
      </c>
      <c r="O30" s="10">
        <v>26031.383000000002</v>
      </c>
      <c r="Q30" s="10">
        <f>Summary!$I$18</f>
        <v>29134.090000000022</v>
      </c>
      <c r="R30" s="10">
        <f>Summary!$I$20</f>
        <v>2280</v>
      </c>
      <c r="S30" s="10">
        <f>Summary!$I$23</f>
        <v>4148.6699999999992</v>
      </c>
      <c r="T30" s="10">
        <f>Summary!$I$24</f>
        <v>423.53000000000009</v>
      </c>
      <c r="U30" s="10">
        <f>Summary!$I$25</f>
        <v>1457</v>
      </c>
      <c r="V30" s="10">
        <f>Summary!$I$26</f>
        <v>558.59</v>
      </c>
      <c r="W30" s="10"/>
      <c r="X30" s="10"/>
      <c r="Y30" s="26">
        <f>Summary!$C$33</f>
        <v>12485.229999999996</v>
      </c>
      <c r="Z30" s="26">
        <f>Summary!$C$34</f>
        <v>2638.2</v>
      </c>
      <c r="AA30" s="49">
        <f>'[11]S-W_Profile-25'!Q6</f>
        <v>-3.5509241126130495E-3</v>
      </c>
      <c r="AB30">
        <f t="shared" si="8"/>
        <v>-53.702152252415559</v>
      </c>
      <c r="AC30" s="19">
        <f>Summary!$C$37</f>
        <v>5838.2199999999984</v>
      </c>
      <c r="AD30" s="19">
        <f>Summary!$C$38</f>
        <v>289.15999999999997</v>
      </c>
      <c r="AE30" s="51">
        <f>'[11]S-W_Profile-25'!Q34</f>
        <v>0.18539822160715561</v>
      </c>
      <c r="AF30">
        <f t="shared" si="9"/>
        <v>1136.0053551112528</v>
      </c>
      <c r="AG30" s="10">
        <f>Summary!$I$41</f>
        <v>191.33</v>
      </c>
      <c r="AH30" s="10">
        <f>Summary!$I$42</f>
        <v>356.07</v>
      </c>
      <c r="AI30" s="10">
        <f>Summary!$I$43</f>
        <v>1063.1599999999999</v>
      </c>
      <c r="AJ30" s="10">
        <f>Summary!$I$44</f>
        <v>25.86</v>
      </c>
      <c r="AK30" s="10">
        <f>Summary!$I$45</f>
        <v>75.87</v>
      </c>
      <c r="AL30" s="10">
        <f>Summary!$I$48</f>
        <v>66.959999999999994</v>
      </c>
      <c r="AM30" s="10"/>
      <c r="AN30" s="10"/>
      <c r="AO30" s="10">
        <f t="shared" ref="AO30:AO52" si="11">Q30+R30+S30+T30+U30+V30+W30+X30+AB30+AF30+AG30+AH30+AI30+AJ30+AK30+AL30+AM30+AN30</f>
        <v>40863.433202858854</v>
      </c>
      <c r="AQ30" s="10">
        <f>Summary!$I$56</f>
        <v>10805.38</v>
      </c>
      <c r="AR30" s="10">
        <f>Summary!$I$57</f>
        <v>8498.2800000000007</v>
      </c>
      <c r="AS30" s="10">
        <f>Summary!$I$58</f>
        <v>4485.8599999999997</v>
      </c>
      <c r="AT30" s="10">
        <f>Summary!$I$59</f>
        <v>5920.5266666666657</v>
      </c>
      <c r="AU30" s="10">
        <f t="shared" si="10"/>
        <v>51668.813202858852</v>
      </c>
      <c r="AV30" s="10">
        <f t="shared" si="10"/>
        <v>49361.713202858853</v>
      </c>
      <c r="AW30" s="10">
        <f t="shared" si="10"/>
        <v>45349.293202858855</v>
      </c>
      <c r="AX30" s="10">
        <f t="shared" si="10"/>
        <v>46783.959869525519</v>
      </c>
      <c r="AY30" s="10">
        <f t="shared" si="6"/>
        <v>23330.330202858851</v>
      </c>
      <c r="AZ30" s="10">
        <f t="shared" si="6"/>
        <v>19317.910202858853</v>
      </c>
      <c r="BA30" s="10">
        <f t="shared" si="6"/>
        <v>20752.576869525517</v>
      </c>
      <c r="BB30" s="18">
        <f t="shared" si="7"/>
        <v>0.89623859795919603</v>
      </c>
      <c r="BC30" s="18">
        <f t="shared" si="7"/>
        <v>0.74210080205338502</v>
      </c>
      <c r="BD30" s="18">
        <f t="shared" si="7"/>
        <v>0.79721376576594172</v>
      </c>
      <c r="BE30" s="18">
        <v>0.15</v>
      </c>
    </row>
    <row r="31" spans="11:57" x14ac:dyDescent="0.3">
      <c r="K31">
        <v>2021</v>
      </c>
      <c r="L31">
        <v>9</v>
      </c>
      <c r="M31">
        <v>7</v>
      </c>
      <c r="N31">
        <v>3</v>
      </c>
      <c r="O31" s="10">
        <v>25416.06</v>
      </c>
      <c r="Q31" s="10">
        <f>Summary!$I$18</f>
        <v>29134.090000000022</v>
      </c>
      <c r="R31" s="10">
        <f>Summary!$I$20</f>
        <v>2280</v>
      </c>
      <c r="S31" s="10">
        <f>Summary!$I$23</f>
        <v>4148.6699999999992</v>
      </c>
      <c r="T31" s="10">
        <f>Summary!$I$24</f>
        <v>423.53000000000009</v>
      </c>
      <c r="U31" s="10">
        <f>Summary!$I$25</f>
        <v>1457</v>
      </c>
      <c r="V31" s="10">
        <f>Summary!$I$26</f>
        <v>558.59</v>
      </c>
      <c r="W31" s="10"/>
      <c r="X31" s="10"/>
      <c r="Y31" s="26">
        <f>Summary!$C$33</f>
        <v>12485.229999999996</v>
      </c>
      <c r="Z31" s="26">
        <f>Summary!$C$34</f>
        <v>2638.2</v>
      </c>
      <c r="AA31" s="49">
        <f>'[11]S-W_Profile-25'!Q7</f>
        <v>-3.6321036095964903E-3</v>
      </c>
      <c r="AB31">
        <f t="shared" si="8"/>
        <v>-54.929864692479839</v>
      </c>
      <c r="AC31" s="19">
        <f>Summary!$C$37</f>
        <v>5838.2199999999984</v>
      </c>
      <c r="AD31" s="19">
        <f>Summary!$C$38</f>
        <v>289.15999999999997</v>
      </c>
      <c r="AE31" s="51">
        <f>'[11]S-W_Profile-25'!Q35</f>
        <v>0.16381626791013007</v>
      </c>
      <c r="AF31">
        <f t="shared" si="9"/>
        <v>1003.7645236671725</v>
      </c>
      <c r="AG31" s="10">
        <f>Summary!$I$41</f>
        <v>191.33</v>
      </c>
      <c r="AH31" s="10">
        <f>Summary!$I$42</f>
        <v>356.07</v>
      </c>
      <c r="AI31" s="10">
        <f>Summary!$I$43</f>
        <v>1063.1599999999999</v>
      </c>
      <c r="AJ31" s="10">
        <f>Summary!$I$44</f>
        <v>25.86</v>
      </c>
      <c r="AK31" s="10">
        <f>Summary!$I$45</f>
        <v>75.87</v>
      </c>
      <c r="AL31" s="10">
        <f>Summary!$I$48</f>
        <v>66.959999999999994</v>
      </c>
      <c r="AM31" s="10"/>
      <c r="AN31" s="10"/>
      <c r="AO31" s="10">
        <f t="shared" si="11"/>
        <v>40729.964658974714</v>
      </c>
      <c r="AQ31" s="10">
        <f>Summary!$I$56</f>
        <v>10805.38</v>
      </c>
      <c r="AR31" s="10">
        <f>Summary!$I$57</f>
        <v>8498.2800000000007</v>
      </c>
      <c r="AS31" s="10">
        <f>Summary!$I$58</f>
        <v>4485.8599999999997</v>
      </c>
      <c r="AT31" s="10">
        <f>Summary!$I$59</f>
        <v>5920.5266666666657</v>
      </c>
      <c r="AU31" s="10">
        <f t="shared" si="10"/>
        <v>51535.344658974711</v>
      </c>
      <c r="AV31" s="10">
        <f t="shared" si="10"/>
        <v>49228.244658974712</v>
      </c>
      <c r="AW31" s="10">
        <f t="shared" si="10"/>
        <v>45215.824658974714</v>
      </c>
      <c r="AX31" s="10">
        <f t="shared" si="10"/>
        <v>46650.491325641378</v>
      </c>
      <c r="AY31" s="10">
        <f t="shared" si="6"/>
        <v>23812.184658974711</v>
      </c>
      <c r="AZ31" s="10">
        <f t="shared" si="6"/>
        <v>19799.764658974713</v>
      </c>
      <c r="BA31" s="10">
        <f t="shared" si="6"/>
        <v>21234.431325641377</v>
      </c>
      <c r="BB31" s="18">
        <f t="shared" si="7"/>
        <v>0.93689520165496576</v>
      </c>
      <c r="BC31" s="18">
        <f t="shared" si="7"/>
        <v>0.77902572857377228</v>
      </c>
      <c r="BD31" s="18">
        <f t="shared" si="7"/>
        <v>0.83547297754417393</v>
      </c>
      <c r="BE31" s="18">
        <v>0.15</v>
      </c>
    </row>
    <row r="32" spans="11:57" x14ac:dyDescent="0.3">
      <c r="K32">
        <v>2021</v>
      </c>
      <c r="L32">
        <v>9</v>
      </c>
      <c r="M32">
        <v>7</v>
      </c>
      <c r="N32">
        <v>4</v>
      </c>
      <c r="O32" s="10">
        <v>25527.472000000002</v>
      </c>
      <c r="Q32" s="10">
        <f>Summary!$I$18</f>
        <v>29134.090000000022</v>
      </c>
      <c r="R32" s="10">
        <f>Summary!$I$20</f>
        <v>2280</v>
      </c>
      <c r="S32" s="10">
        <f>Summary!$I$23</f>
        <v>4148.6699999999992</v>
      </c>
      <c r="T32" s="10">
        <f>Summary!$I$24</f>
        <v>423.53000000000009</v>
      </c>
      <c r="U32" s="10">
        <f>Summary!$I$25</f>
        <v>1457</v>
      </c>
      <c r="V32" s="10">
        <f>Summary!$I$26</f>
        <v>558.59</v>
      </c>
      <c r="W32" s="10"/>
      <c r="X32" s="10"/>
      <c r="Y32" s="26">
        <f>Summary!$C$33</f>
        <v>12485.229999999996</v>
      </c>
      <c r="Z32" s="26">
        <f>Summary!$C$34</f>
        <v>2638.2</v>
      </c>
      <c r="AA32" s="49">
        <f>'[11]S-W_Profile-25'!Q8</f>
        <v>-3.7168549850068893E-3</v>
      </c>
      <c r="AB32">
        <f t="shared" si="8"/>
        <v>-56.211596185902728</v>
      </c>
      <c r="AC32" s="19">
        <f>Summary!$C$37</f>
        <v>5838.2199999999984</v>
      </c>
      <c r="AD32" s="19">
        <f>Summary!$C$38</f>
        <v>289.15999999999997</v>
      </c>
      <c r="AE32" s="51">
        <f>'[11]S-W_Profile-25'!Q36</f>
        <v>0.15565146645328687</v>
      </c>
      <c r="AF32">
        <f t="shared" si="9"/>
        <v>953.73568251654058</v>
      </c>
      <c r="AG32" s="10">
        <f>Summary!$I$41</f>
        <v>191.33</v>
      </c>
      <c r="AH32" s="10">
        <f>Summary!$I$42</f>
        <v>356.07</v>
      </c>
      <c r="AI32" s="10">
        <f>Summary!$I$43</f>
        <v>1063.1599999999999</v>
      </c>
      <c r="AJ32" s="10">
        <f>Summary!$I$44</f>
        <v>25.86</v>
      </c>
      <c r="AK32" s="10">
        <f>Summary!$I$45</f>
        <v>75.87</v>
      </c>
      <c r="AL32" s="10">
        <f>Summary!$I$48</f>
        <v>66.959999999999994</v>
      </c>
      <c r="AM32" s="10"/>
      <c r="AN32" s="10"/>
      <c r="AO32" s="10">
        <f t="shared" si="11"/>
        <v>40678.654086330658</v>
      </c>
      <c r="AQ32" s="10">
        <f>Summary!$I$56</f>
        <v>10805.38</v>
      </c>
      <c r="AR32" s="10">
        <f>Summary!$I$57</f>
        <v>8498.2800000000007</v>
      </c>
      <c r="AS32" s="10">
        <f>Summary!$I$58</f>
        <v>4485.8599999999997</v>
      </c>
      <c r="AT32" s="10">
        <f>Summary!$I$59</f>
        <v>5920.5266666666657</v>
      </c>
      <c r="AU32" s="10">
        <f t="shared" si="10"/>
        <v>51484.034086330656</v>
      </c>
      <c r="AV32" s="10">
        <f t="shared" si="10"/>
        <v>49176.934086330657</v>
      </c>
      <c r="AW32" s="10">
        <f t="shared" si="10"/>
        <v>45164.514086330659</v>
      </c>
      <c r="AX32" s="10">
        <f t="shared" si="10"/>
        <v>46599.180752997323</v>
      </c>
      <c r="AY32" s="10">
        <f t="shared" si="6"/>
        <v>23649.462086330655</v>
      </c>
      <c r="AZ32" s="10">
        <f t="shared" si="6"/>
        <v>19637.042086330657</v>
      </c>
      <c r="BA32" s="10">
        <f t="shared" si="6"/>
        <v>21071.708752997321</v>
      </c>
      <c r="BB32" s="18">
        <f t="shared" si="7"/>
        <v>0.92643180986862517</v>
      </c>
      <c r="BC32" s="18">
        <f t="shared" si="7"/>
        <v>0.76925134170475851</v>
      </c>
      <c r="BD32" s="18">
        <f t="shared" si="7"/>
        <v>0.82545223252021671</v>
      </c>
      <c r="BE32" s="18">
        <v>0.15</v>
      </c>
    </row>
    <row r="33" spans="11:57" x14ac:dyDescent="0.3">
      <c r="K33">
        <v>2021</v>
      </c>
      <c r="L33">
        <v>9</v>
      </c>
      <c r="M33">
        <v>7</v>
      </c>
      <c r="N33">
        <v>5</v>
      </c>
      <c r="O33" s="10">
        <v>26620.403999999999</v>
      </c>
      <c r="Q33" s="10">
        <f>Summary!$I$18</f>
        <v>29134.090000000022</v>
      </c>
      <c r="R33" s="10">
        <f>Summary!$I$20</f>
        <v>2280</v>
      </c>
      <c r="S33" s="10">
        <f>Summary!$I$23</f>
        <v>4148.6699999999992</v>
      </c>
      <c r="T33" s="10">
        <f>Summary!$I$24</f>
        <v>423.53000000000009</v>
      </c>
      <c r="U33" s="10">
        <f>Summary!$I$25</f>
        <v>1457</v>
      </c>
      <c r="V33" s="10">
        <f>Summary!$I$26</f>
        <v>558.59</v>
      </c>
      <c r="W33" s="10"/>
      <c r="X33" s="10"/>
      <c r="Y33" s="26">
        <f>Summary!$C$33</f>
        <v>12485.229999999996</v>
      </c>
      <c r="Z33" s="26">
        <f>Summary!$C$34</f>
        <v>2638.2</v>
      </c>
      <c r="AA33" s="49">
        <f>'[11]S-W_Profile-25'!Q9</f>
        <v>5.5739070416471563E-4</v>
      </c>
      <c r="AB33">
        <f t="shared" si="8"/>
        <v>8.4296592970857827</v>
      </c>
      <c r="AC33" s="19">
        <f>Summary!$C$37</f>
        <v>5838.2199999999984</v>
      </c>
      <c r="AD33" s="19">
        <f>Summary!$C$38</f>
        <v>289.15999999999997</v>
      </c>
      <c r="AE33" s="51">
        <f>'[11]S-W_Profile-25'!Q37</f>
        <v>0.13738953778000276</v>
      </c>
      <c r="AF33">
        <f t="shared" si="9"/>
        <v>841.8379060024331</v>
      </c>
      <c r="AG33" s="10">
        <f>Summary!$I$41</f>
        <v>191.33</v>
      </c>
      <c r="AH33" s="10">
        <f>Summary!$I$42</f>
        <v>356.07</v>
      </c>
      <c r="AI33" s="10">
        <f>Summary!$I$43</f>
        <v>1063.1599999999999</v>
      </c>
      <c r="AJ33" s="10">
        <f>Summary!$I$44</f>
        <v>25.86</v>
      </c>
      <c r="AK33" s="10">
        <f>Summary!$I$45</f>
        <v>75.87</v>
      </c>
      <c r="AL33" s="10">
        <f>Summary!$I$48</f>
        <v>66.959999999999994</v>
      </c>
      <c r="AM33" s="10"/>
      <c r="AN33" s="10"/>
      <c r="AO33" s="10">
        <f t="shared" si="11"/>
        <v>40631.397565299543</v>
      </c>
      <c r="AQ33" s="10">
        <f>Summary!$I$56</f>
        <v>10805.38</v>
      </c>
      <c r="AR33" s="10">
        <f>Summary!$I$57</f>
        <v>8498.2800000000007</v>
      </c>
      <c r="AS33" s="10">
        <f>Summary!$I$58</f>
        <v>4485.8599999999997</v>
      </c>
      <c r="AT33" s="10">
        <f>Summary!$I$59</f>
        <v>5920.5266666666657</v>
      </c>
      <c r="AU33" s="10">
        <f t="shared" si="10"/>
        <v>51436.777565299541</v>
      </c>
      <c r="AV33" s="10">
        <f t="shared" si="10"/>
        <v>49129.677565299542</v>
      </c>
      <c r="AW33" s="10">
        <f t="shared" si="10"/>
        <v>45117.257565299544</v>
      </c>
      <c r="AX33" s="10">
        <f t="shared" si="10"/>
        <v>46551.924231966208</v>
      </c>
      <c r="AY33" s="10">
        <f t="shared" si="6"/>
        <v>22509.273565299543</v>
      </c>
      <c r="AZ33" s="10">
        <f t="shared" si="6"/>
        <v>18496.853565299545</v>
      </c>
      <c r="BA33" s="10">
        <f t="shared" si="6"/>
        <v>19931.520231966209</v>
      </c>
      <c r="BB33" s="18">
        <f t="shared" si="7"/>
        <v>0.84556468659527273</v>
      </c>
      <c r="BC33" s="18">
        <f t="shared" si="7"/>
        <v>0.69483744744443199</v>
      </c>
      <c r="BD33" s="18">
        <f t="shared" si="7"/>
        <v>0.74873094457793388</v>
      </c>
      <c r="BE33" s="18">
        <v>0.15</v>
      </c>
    </row>
    <row r="34" spans="11:57" x14ac:dyDescent="0.3">
      <c r="K34">
        <v>2021</v>
      </c>
      <c r="L34">
        <v>9</v>
      </c>
      <c r="M34">
        <v>7</v>
      </c>
      <c r="N34">
        <v>6</v>
      </c>
      <c r="O34" s="10">
        <v>28841.120999999999</v>
      </c>
      <c r="Q34" s="10">
        <f>Summary!$I$18</f>
        <v>29134.090000000022</v>
      </c>
      <c r="R34" s="10">
        <f>Summary!$I$20</f>
        <v>2280</v>
      </c>
      <c r="S34" s="10">
        <f>Summary!$I$23</f>
        <v>4148.6699999999992</v>
      </c>
      <c r="T34" s="10">
        <f>Summary!$I$24</f>
        <v>423.53000000000009</v>
      </c>
      <c r="U34" s="10">
        <f>Summary!$I$25</f>
        <v>1457</v>
      </c>
      <c r="V34" s="10">
        <f>Summary!$I$26</f>
        <v>558.59</v>
      </c>
      <c r="W34" s="10"/>
      <c r="X34" s="10"/>
      <c r="Y34" s="26">
        <f>Summary!$C$33</f>
        <v>12485.229999999996</v>
      </c>
      <c r="Z34" s="26">
        <f>Summary!$C$34</f>
        <v>2638.2</v>
      </c>
      <c r="AA34" s="49">
        <f>'[11]S-W_Profile-25'!Q10</f>
        <v>0.16229384239401209</v>
      </c>
      <c r="AB34">
        <f t="shared" si="8"/>
        <v>2454.4395648768736</v>
      </c>
      <c r="AC34" s="19">
        <f>Summary!$C$37</f>
        <v>5838.2199999999984</v>
      </c>
      <c r="AD34" s="19">
        <f>Summary!$C$38</f>
        <v>289.15999999999997</v>
      </c>
      <c r="AE34" s="51">
        <f>'[11]S-W_Profile-25'!Q38</f>
        <v>0.11160090102927202</v>
      </c>
      <c r="AF34">
        <f t="shared" si="9"/>
        <v>683.82112894874058</v>
      </c>
      <c r="AG34" s="10">
        <f>Summary!$I$41</f>
        <v>191.33</v>
      </c>
      <c r="AH34" s="10">
        <f>Summary!$I$42</f>
        <v>356.07</v>
      </c>
      <c r="AI34" s="10">
        <f>Summary!$I$43</f>
        <v>1063.1599999999999</v>
      </c>
      <c r="AJ34" s="10">
        <f>Summary!$I$44</f>
        <v>25.86</v>
      </c>
      <c r="AK34" s="10">
        <f>Summary!$I$45</f>
        <v>75.87</v>
      </c>
      <c r="AL34" s="10">
        <f>Summary!$I$48</f>
        <v>66.959999999999994</v>
      </c>
      <c r="AM34" s="10"/>
      <c r="AN34" s="10"/>
      <c r="AO34" s="10">
        <f t="shared" si="11"/>
        <v>42919.39069382564</v>
      </c>
      <c r="AQ34" s="10">
        <f>Summary!$I$56</f>
        <v>10805.38</v>
      </c>
      <c r="AR34" s="10">
        <f>Summary!$I$57</f>
        <v>8498.2800000000007</v>
      </c>
      <c r="AS34" s="10">
        <f>Summary!$I$58</f>
        <v>4485.8599999999997</v>
      </c>
      <c r="AT34" s="10">
        <f>Summary!$I$59</f>
        <v>5920.5266666666657</v>
      </c>
      <c r="AU34" s="10">
        <f t="shared" si="10"/>
        <v>53724.770693825638</v>
      </c>
      <c r="AV34" s="10">
        <f t="shared" si="10"/>
        <v>51417.670693825639</v>
      </c>
      <c r="AW34" s="10">
        <f t="shared" si="10"/>
        <v>47405.250693825641</v>
      </c>
      <c r="AX34" s="10">
        <f t="shared" si="10"/>
        <v>48839.917360492305</v>
      </c>
      <c r="AY34" s="10">
        <f t="shared" si="6"/>
        <v>22576.54969382564</v>
      </c>
      <c r="AZ34" s="10">
        <f t="shared" si="6"/>
        <v>18564.129693825642</v>
      </c>
      <c r="BA34" s="10">
        <f t="shared" si="6"/>
        <v>19998.796360492306</v>
      </c>
      <c r="BB34" s="18">
        <f t="shared" si="7"/>
        <v>0.78279029770811059</v>
      </c>
      <c r="BC34" s="18">
        <f t="shared" si="7"/>
        <v>0.64366879823518797</v>
      </c>
      <c r="BD34" s="18">
        <f t="shared" si="7"/>
        <v>0.69341258824482954</v>
      </c>
      <c r="BE34" s="18">
        <v>0.15</v>
      </c>
    </row>
    <row r="35" spans="11:57" x14ac:dyDescent="0.3">
      <c r="K35">
        <v>2021</v>
      </c>
      <c r="L35">
        <v>9</v>
      </c>
      <c r="M35">
        <v>7</v>
      </c>
      <c r="N35">
        <v>7</v>
      </c>
      <c r="O35" s="10">
        <v>30073.611000000001</v>
      </c>
      <c r="Q35" s="10">
        <f>Summary!$I$18</f>
        <v>29134.090000000022</v>
      </c>
      <c r="R35" s="10">
        <f>Summary!$I$20</f>
        <v>2280</v>
      </c>
      <c r="S35" s="10">
        <f>Summary!$I$23</f>
        <v>4148.6699999999992</v>
      </c>
      <c r="T35" s="10">
        <f>Summary!$I$24</f>
        <v>423.53000000000009</v>
      </c>
      <c r="U35" s="10">
        <f>Summary!$I$25</f>
        <v>1457</v>
      </c>
      <c r="V35" s="10">
        <f>Summary!$I$26</f>
        <v>558.59</v>
      </c>
      <c r="W35" s="10"/>
      <c r="X35" s="10"/>
      <c r="Y35" s="26">
        <f>Summary!$C$33</f>
        <v>12485.229999999996</v>
      </c>
      <c r="Z35" s="26">
        <f>Summary!$C$34</f>
        <v>2638.2</v>
      </c>
      <c r="AA35" s="49">
        <f>'[11]S-W_Profile-25'!Q11</f>
        <v>0.50319002406012314</v>
      </c>
      <c r="AB35">
        <f t="shared" si="8"/>
        <v>7609.9591055715864</v>
      </c>
      <c r="AC35" s="19">
        <f>Summary!$C$37</f>
        <v>5838.2199999999984</v>
      </c>
      <c r="AD35" s="19">
        <f>Summary!$C$38</f>
        <v>289.15999999999997</v>
      </c>
      <c r="AE35" s="51">
        <f>'[11]S-W_Profile-25'!Q39</f>
        <v>8.8727485673935277E-2</v>
      </c>
      <c r="AF35">
        <f t="shared" si="9"/>
        <v>543.6670211687574</v>
      </c>
      <c r="AG35" s="10">
        <f>Summary!$I$41</f>
        <v>191.33</v>
      </c>
      <c r="AH35" s="10">
        <f>Summary!$I$42</f>
        <v>356.07</v>
      </c>
      <c r="AI35" s="10">
        <f>Summary!$I$43</f>
        <v>1063.1599999999999</v>
      </c>
      <c r="AJ35" s="10">
        <f>Summary!$I$44</f>
        <v>25.86</v>
      </c>
      <c r="AK35" s="10">
        <f>Summary!$I$45</f>
        <v>75.87</v>
      </c>
      <c r="AL35" s="10">
        <f>Summary!$I$48</f>
        <v>66.959999999999994</v>
      </c>
      <c r="AM35" s="10"/>
      <c r="AN35" s="10"/>
      <c r="AO35" s="10">
        <f t="shared" si="11"/>
        <v>47934.756126740365</v>
      </c>
      <c r="AQ35" s="10">
        <f>Summary!$I$56</f>
        <v>10805.38</v>
      </c>
      <c r="AR35" s="10">
        <f>Summary!$I$57</f>
        <v>8498.2800000000007</v>
      </c>
      <c r="AS35" s="10">
        <f>Summary!$I$58</f>
        <v>4485.8599999999997</v>
      </c>
      <c r="AT35" s="10">
        <f>Summary!$I$59</f>
        <v>5920.5266666666657</v>
      </c>
      <c r="AU35" s="10">
        <f t="shared" si="10"/>
        <v>58740.136126740363</v>
      </c>
      <c r="AV35" s="10">
        <f t="shared" si="10"/>
        <v>56433.036126740364</v>
      </c>
      <c r="AW35" s="10">
        <f t="shared" si="10"/>
        <v>52420.616126740366</v>
      </c>
      <c r="AX35" s="10">
        <f t="shared" si="10"/>
        <v>53855.28279340703</v>
      </c>
      <c r="AY35" s="10">
        <f t="shared" si="6"/>
        <v>26359.425126740363</v>
      </c>
      <c r="AZ35" s="10">
        <f t="shared" si="6"/>
        <v>22347.005126740365</v>
      </c>
      <c r="BA35" s="10">
        <f t="shared" si="6"/>
        <v>23781.671793407029</v>
      </c>
      <c r="BB35" s="18">
        <f t="shared" si="7"/>
        <v>0.87649684391875526</v>
      </c>
      <c r="BC35" s="18">
        <f t="shared" si="7"/>
        <v>0.7430768831431771</v>
      </c>
      <c r="BD35" s="18">
        <f t="shared" si="7"/>
        <v>0.79078205119455158</v>
      </c>
      <c r="BE35" s="18">
        <v>0.15</v>
      </c>
    </row>
    <row r="36" spans="11:57" x14ac:dyDescent="0.3">
      <c r="K36">
        <v>2021</v>
      </c>
      <c r="L36">
        <v>9</v>
      </c>
      <c r="M36">
        <v>7</v>
      </c>
      <c r="N36">
        <v>8</v>
      </c>
      <c r="O36" s="10">
        <v>30228.258999999998</v>
      </c>
      <c r="Q36" s="10">
        <f>Summary!$I$18</f>
        <v>29134.090000000022</v>
      </c>
      <c r="R36" s="10">
        <f>Summary!$I$20</f>
        <v>2280</v>
      </c>
      <c r="S36" s="10">
        <f>Summary!$I$23</f>
        <v>4148.6699999999992</v>
      </c>
      <c r="T36" s="10">
        <f>Summary!$I$24</f>
        <v>423.53000000000009</v>
      </c>
      <c r="U36" s="10">
        <f>Summary!$I$25</f>
        <v>1457</v>
      </c>
      <c r="V36" s="10">
        <f>Summary!$I$26</f>
        <v>558.59</v>
      </c>
      <c r="W36" s="10"/>
      <c r="X36" s="10"/>
      <c r="Y36" s="26">
        <f>Summary!$C$33</f>
        <v>12485.229999999996</v>
      </c>
      <c r="Z36" s="26">
        <f>Summary!$C$34</f>
        <v>2638.2</v>
      </c>
      <c r="AA36" s="49">
        <f>'[11]S-W_Profile-25'!Q12</f>
        <v>0.70473808438785968</v>
      </c>
      <c r="AB36">
        <f t="shared" si="8"/>
        <v>10658.057087573887</v>
      </c>
      <c r="AC36" s="19">
        <f>Summary!$C$37</f>
        <v>5838.2199999999984</v>
      </c>
      <c r="AD36" s="19">
        <f>Summary!$C$38</f>
        <v>289.15999999999997</v>
      </c>
      <c r="AE36" s="51">
        <f>'[11]S-W_Profile-25'!Q40</f>
        <v>8.78427417494278E-2</v>
      </c>
      <c r="AF36">
        <f t="shared" si="9"/>
        <v>538.24585894060874</v>
      </c>
      <c r="AG36" s="10">
        <f>Summary!$I$41</f>
        <v>191.33</v>
      </c>
      <c r="AH36" s="10">
        <f>Summary!$I$42</f>
        <v>356.07</v>
      </c>
      <c r="AI36" s="10">
        <f>Summary!$I$43</f>
        <v>1063.1599999999999</v>
      </c>
      <c r="AJ36" s="10">
        <f>Summary!$I$44</f>
        <v>25.86</v>
      </c>
      <c r="AK36" s="10">
        <f>Summary!$I$45</f>
        <v>75.87</v>
      </c>
      <c r="AL36" s="10">
        <f>Summary!$I$48</f>
        <v>66.959999999999994</v>
      </c>
      <c r="AM36" s="10"/>
      <c r="AN36" s="10"/>
      <c r="AO36" s="10">
        <f t="shared" si="11"/>
        <v>50977.432946514513</v>
      </c>
      <c r="AQ36" s="10">
        <f>Summary!$I$56</f>
        <v>10805.38</v>
      </c>
      <c r="AR36" s="10">
        <f>Summary!$I$57</f>
        <v>8498.2800000000007</v>
      </c>
      <c r="AS36" s="10">
        <f>Summary!$I$58</f>
        <v>4485.8599999999997</v>
      </c>
      <c r="AT36" s="10">
        <f>Summary!$I$59</f>
        <v>5920.5266666666657</v>
      </c>
      <c r="AU36" s="10">
        <f t="shared" si="10"/>
        <v>61782.81294651451</v>
      </c>
      <c r="AV36" s="10">
        <f t="shared" si="10"/>
        <v>59475.712946514512</v>
      </c>
      <c r="AW36" s="10">
        <f t="shared" si="10"/>
        <v>55463.292946514513</v>
      </c>
      <c r="AX36" s="10">
        <f t="shared" si="10"/>
        <v>56897.959613181178</v>
      </c>
      <c r="AY36" s="10">
        <f t="shared" si="6"/>
        <v>29247.453946514514</v>
      </c>
      <c r="AZ36" s="10">
        <f t="shared" si="6"/>
        <v>25235.033946514515</v>
      </c>
      <c r="BA36" s="10">
        <f t="shared" si="6"/>
        <v>26669.70061318118</v>
      </c>
      <c r="BB36" s="18">
        <f t="shared" si="7"/>
        <v>0.96755337270712527</v>
      </c>
      <c r="BC36" s="18">
        <f t="shared" si="7"/>
        <v>0.83481598945260183</v>
      </c>
      <c r="BD36" s="18">
        <f t="shared" si="7"/>
        <v>0.88227709750605154</v>
      </c>
      <c r="BE36" s="18">
        <v>0.15</v>
      </c>
    </row>
    <row r="37" spans="11:57" x14ac:dyDescent="0.3">
      <c r="K37">
        <v>2021</v>
      </c>
      <c r="L37">
        <v>9</v>
      </c>
      <c r="M37">
        <v>7</v>
      </c>
      <c r="N37">
        <v>9</v>
      </c>
      <c r="O37" s="10">
        <v>31129.896000000001</v>
      </c>
      <c r="Q37" s="10">
        <f>Summary!$I$18</f>
        <v>29134.090000000022</v>
      </c>
      <c r="R37" s="10">
        <f>Summary!$I$20</f>
        <v>2280</v>
      </c>
      <c r="S37" s="10">
        <f>Summary!$I$23</f>
        <v>4148.6699999999992</v>
      </c>
      <c r="T37" s="10">
        <f>Summary!$I$24</f>
        <v>423.53000000000009</v>
      </c>
      <c r="U37" s="10">
        <f>Summary!$I$25</f>
        <v>1457</v>
      </c>
      <c r="V37" s="10">
        <f>Summary!$I$26</f>
        <v>558.59</v>
      </c>
      <c r="W37" s="10"/>
      <c r="X37" s="10"/>
      <c r="Y37" s="26">
        <f>Summary!$C$33</f>
        <v>12485.229999999996</v>
      </c>
      <c r="Z37" s="26">
        <f>Summary!$C$34</f>
        <v>2638.2</v>
      </c>
      <c r="AA37" s="49">
        <f>'[11]S-W_Profile-25'!Q13</f>
        <v>0.80048019798900849</v>
      </c>
      <c r="AB37">
        <f t="shared" si="8"/>
        <v>12106.006240672908</v>
      </c>
      <c r="AC37" s="19">
        <f>Summary!$C$37</f>
        <v>5838.2199999999984</v>
      </c>
      <c r="AD37" s="19">
        <f>Summary!$C$38</f>
        <v>289.15999999999997</v>
      </c>
      <c r="AE37" s="51">
        <f>'[11]S-W_Profile-25'!Q41</f>
        <v>8.3985093750047354E-2</v>
      </c>
      <c r="AF37">
        <f t="shared" si="9"/>
        <v>514.60858374216502</v>
      </c>
      <c r="AG37" s="10">
        <f>Summary!$I$41</f>
        <v>191.33</v>
      </c>
      <c r="AH37" s="10">
        <f>Summary!$I$42</f>
        <v>356.07</v>
      </c>
      <c r="AI37" s="10">
        <f>Summary!$I$43</f>
        <v>1063.1599999999999</v>
      </c>
      <c r="AJ37" s="10">
        <f>Summary!$I$44</f>
        <v>25.86</v>
      </c>
      <c r="AK37" s="10">
        <f>Summary!$I$45</f>
        <v>75.87</v>
      </c>
      <c r="AL37" s="10">
        <f>Summary!$I$48</f>
        <v>66.959999999999994</v>
      </c>
      <c r="AM37" s="10"/>
      <c r="AN37" s="10"/>
      <c r="AO37" s="10">
        <f t="shared" si="11"/>
        <v>52401.744824415102</v>
      </c>
      <c r="AQ37" s="10">
        <f>Summary!$I$56</f>
        <v>10805.38</v>
      </c>
      <c r="AR37" s="10">
        <f>Summary!$I$57</f>
        <v>8498.2800000000007</v>
      </c>
      <c r="AS37" s="10">
        <f>Summary!$I$58</f>
        <v>4485.8599999999997</v>
      </c>
      <c r="AT37" s="10">
        <f>Summary!$I$59</f>
        <v>5920.5266666666657</v>
      </c>
      <c r="AU37" s="10">
        <f t="shared" si="10"/>
        <v>63207.124824415099</v>
      </c>
      <c r="AV37" s="10">
        <f t="shared" si="10"/>
        <v>60900.024824415101</v>
      </c>
      <c r="AW37" s="10">
        <f t="shared" si="10"/>
        <v>56887.604824415102</v>
      </c>
      <c r="AX37" s="10">
        <f t="shared" si="10"/>
        <v>58322.271491081767</v>
      </c>
      <c r="AY37" s="10">
        <f t="shared" si="6"/>
        <v>29770.1288244151</v>
      </c>
      <c r="AZ37" s="10">
        <f t="shared" si="6"/>
        <v>25757.708824415102</v>
      </c>
      <c r="BA37" s="10">
        <f t="shared" si="6"/>
        <v>27192.375491081766</v>
      </c>
      <c r="BB37" s="18">
        <f t="shared" si="7"/>
        <v>0.956319572169952</v>
      </c>
      <c r="BC37" s="18">
        <f t="shared" si="7"/>
        <v>0.82742675479593963</v>
      </c>
      <c r="BD37" s="18">
        <f t="shared" si="7"/>
        <v>0.87351321350645583</v>
      </c>
      <c r="BE37" s="18">
        <v>0.15</v>
      </c>
    </row>
    <row r="38" spans="11:57" x14ac:dyDescent="0.3">
      <c r="K38">
        <v>2021</v>
      </c>
      <c r="L38">
        <v>9</v>
      </c>
      <c r="M38">
        <v>7</v>
      </c>
      <c r="N38">
        <v>10</v>
      </c>
      <c r="O38" s="10">
        <v>32375.302</v>
      </c>
      <c r="Q38" s="10">
        <f>Summary!$I$18</f>
        <v>29134.090000000022</v>
      </c>
      <c r="R38" s="10">
        <f>Summary!$I$20</f>
        <v>2280</v>
      </c>
      <c r="S38" s="10">
        <f>Summary!$I$23</f>
        <v>4148.6699999999992</v>
      </c>
      <c r="T38" s="10">
        <f>Summary!$I$24</f>
        <v>423.53000000000009</v>
      </c>
      <c r="U38" s="10">
        <f>Summary!$I$25</f>
        <v>1457</v>
      </c>
      <c r="V38" s="10">
        <f>Summary!$I$26</f>
        <v>558.59</v>
      </c>
      <c r="W38" s="10"/>
      <c r="X38" s="10"/>
      <c r="Y38" s="26">
        <f>Summary!$C$33</f>
        <v>12485.229999999996</v>
      </c>
      <c r="Z38" s="26">
        <f>Summary!$C$34</f>
        <v>2638.2</v>
      </c>
      <c r="AA38" s="49">
        <f>'[11]S-W_Profile-25'!Q14</f>
        <v>0.82951936203872523</v>
      </c>
      <c r="AB38">
        <f t="shared" si="8"/>
        <v>12545.178005437316</v>
      </c>
      <c r="AC38" s="19">
        <f>Summary!$C$37</f>
        <v>5838.2199999999984</v>
      </c>
      <c r="AD38" s="19">
        <f>Summary!$C$38</f>
        <v>289.15999999999997</v>
      </c>
      <c r="AE38" s="51">
        <f>'[11]S-W_Profile-25'!Q42</f>
        <v>8.5454306918445966E-2</v>
      </c>
      <c r="AF38">
        <f t="shared" si="9"/>
        <v>523.61101112594724</v>
      </c>
      <c r="AG38" s="10">
        <f>Summary!$I$41</f>
        <v>191.33</v>
      </c>
      <c r="AH38" s="10">
        <f>Summary!$I$42</f>
        <v>356.07</v>
      </c>
      <c r="AI38" s="10">
        <f>Summary!$I$43</f>
        <v>1063.1599999999999</v>
      </c>
      <c r="AJ38" s="10">
        <f>Summary!$I$44</f>
        <v>25.86</v>
      </c>
      <c r="AK38" s="10">
        <f>Summary!$I$45</f>
        <v>75.87</v>
      </c>
      <c r="AL38" s="10">
        <f>Summary!$I$48</f>
        <v>66.959999999999994</v>
      </c>
      <c r="AM38" s="10"/>
      <c r="AN38" s="10"/>
      <c r="AO38" s="10">
        <f t="shared" si="11"/>
        <v>52849.91901656329</v>
      </c>
      <c r="AQ38" s="10">
        <f>Summary!$I$56</f>
        <v>10805.38</v>
      </c>
      <c r="AR38" s="10">
        <f>Summary!$I$57</f>
        <v>8498.2800000000007</v>
      </c>
      <c r="AS38" s="10">
        <f>Summary!$I$58</f>
        <v>4485.8599999999997</v>
      </c>
      <c r="AT38" s="10">
        <f>Summary!$I$59</f>
        <v>5920.5266666666657</v>
      </c>
      <c r="AU38" s="10">
        <f t="shared" si="10"/>
        <v>63655.299016563287</v>
      </c>
      <c r="AV38" s="10">
        <f t="shared" si="10"/>
        <v>61348.199016563289</v>
      </c>
      <c r="AW38" s="10">
        <f t="shared" si="10"/>
        <v>57335.77901656329</v>
      </c>
      <c r="AX38" s="10">
        <f t="shared" si="10"/>
        <v>58770.445683229955</v>
      </c>
      <c r="AY38" s="10">
        <f t="shared" si="6"/>
        <v>28972.897016563289</v>
      </c>
      <c r="AZ38" s="10">
        <f t="shared" si="6"/>
        <v>24960.477016563291</v>
      </c>
      <c r="BA38" s="10">
        <f t="shared" si="6"/>
        <v>26395.143683229955</v>
      </c>
      <c r="BB38" s="18">
        <f t="shared" si="7"/>
        <v>0.89490739010135845</v>
      </c>
      <c r="BC38" s="18">
        <f t="shared" si="7"/>
        <v>0.77097279329049317</v>
      </c>
      <c r="BD38" s="18">
        <f t="shared" si="7"/>
        <v>0.81528640823890863</v>
      </c>
      <c r="BE38" s="18">
        <v>0.15</v>
      </c>
    </row>
    <row r="39" spans="11:57" x14ac:dyDescent="0.3">
      <c r="K39">
        <v>2021</v>
      </c>
      <c r="L39">
        <v>9</v>
      </c>
      <c r="M39">
        <v>7</v>
      </c>
      <c r="N39">
        <v>11</v>
      </c>
      <c r="O39" s="10">
        <v>33904.436999999998</v>
      </c>
      <c r="Q39" s="10">
        <f>Summary!$I$18</f>
        <v>29134.090000000022</v>
      </c>
      <c r="R39" s="10">
        <f>Summary!$I$20</f>
        <v>2280</v>
      </c>
      <c r="S39" s="10">
        <f>Summary!$I$23</f>
        <v>4148.6699999999992</v>
      </c>
      <c r="T39" s="10">
        <f>Summary!$I$24</f>
        <v>423.53000000000009</v>
      </c>
      <c r="U39" s="10">
        <f>Summary!$I$25</f>
        <v>1457</v>
      </c>
      <c r="V39" s="10">
        <f>Summary!$I$26</f>
        <v>558.59</v>
      </c>
      <c r="W39" s="10"/>
      <c r="X39" s="10"/>
      <c r="Y39" s="26">
        <f>Summary!$C$33</f>
        <v>12485.229999999996</v>
      </c>
      <c r="Z39" s="26">
        <f>Summary!$C$34</f>
        <v>2638.2</v>
      </c>
      <c r="AA39" s="49">
        <f>'[11]S-W_Profile-25'!Q15</f>
        <v>0.84851211916781522</v>
      </c>
      <c r="AB39">
        <f t="shared" si="8"/>
        <v>12832.41363838611</v>
      </c>
      <c r="AC39" s="19">
        <f>Summary!$C$37</f>
        <v>5838.2199999999984</v>
      </c>
      <c r="AD39" s="19">
        <f>Summary!$C$38</f>
        <v>289.15999999999997</v>
      </c>
      <c r="AE39" s="51">
        <f>'[11]S-W_Profile-25'!Q43</f>
        <v>8.8609701181140102E-2</v>
      </c>
      <c r="AF39">
        <f t="shared" si="9"/>
        <v>542.94531082329411</v>
      </c>
      <c r="AG39" s="10">
        <f>Summary!$I$41</f>
        <v>191.33</v>
      </c>
      <c r="AH39" s="10">
        <f>Summary!$I$42</f>
        <v>356.07</v>
      </c>
      <c r="AI39" s="10">
        <f>Summary!$I$43</f>
        <v>1063.1599999999999</v>
      </c>
      <c r="AJ39" s="10">
        <f>Summary!$I$44</f>
        <v>25.86</v>
      </c>
      <c r="AK39" s="10">
        <f>Summary!$I$45</f>
        <v>75.87</v>
      </c>
      <c r="AL39" s="10">
        <f>Summary!$I$48</f>
        <v>66.959999999999994</v>
      </c>
      <c r="AM39" s="10"/>
      <c r="AN39" s="10"/>
      <c r="AO39" s="10">
        <f t="shared" si="11"/>
        <v>53156.488949209423</v>
      </c>
      <c r="AQ39" s="10">
        <f>Summary!$I$56</f>
        <v>10805.38</v>
      </c>
      <c r="AR39" s="10">
        <f>Summary!$I$57</f>
        <v>8498.2800000000007</v>
      </c>
      <c r="AS39" s="10">
        <f>Summary!$I$58</f>
        <v>4485.8599999999997</v>
      </c>
      <c r="AT39" s="10">
        <f>Summary!$I$59</f>
        <v>5920.5266666666657</v>
      </c>
      <c r="AU39" s="10">
        <f t="shared" si="10"/>
        <v>63961.86894920942</v>
      </c>
      <c r="AV39" s="10">
        <f t="shared" si="10"/>
        <v>61654.768949209421</v>
      </c>
      <c r="AW39" s="10">
        <f t="shared" si="10"/>
        <v>57642.348949209423</v>
      </c>
      <c r="AX39" s="10">
        <f t="shared" si="10"/>
        <v>59077.015615876087</v>
      </c>
      <c r="AY39" s="10">
        <f t="shared" si="6"/>
        <v>27750.331949209423</v>
      </c>
      <c r="AZ39" s="10">
        <f t="shared" si="6"/>
        <v>23737.911949209425</v>
      </c>
      <c r="BA39" s="10">
        <f t="shared" si="6"/>
        <v>25172.578615876089</v>
      </c>
      <c r="BB39" s="18">
        <f t="shared" si="7"/>
        <v>0.81848673520841608</v>
      </c>
      <c r="BC39" s="18">
        <f t="shared" si="7"/>
        <v>0.70014175280979973</v>
      </c>
      <c r="BD39" s="18">
        <f t="shared" si="7"/>
        <v>0.74245676505042957</v>
      </c>
      <c r="BE39" s="18">
        <v>0.15</v>
      </c>
    </row>
    <row r="40" spans="11:57" x14ac:dyDescent="0.3">
      <c r="K40">
        <v>2021</v>
      </c>
      <c r="L40">
        <v>9</v>
      </c>
      <c r="M40">
        <v>7</v>
      </c>
      <c r="N40">
        <v>12</v>
      </c>
      <c r="O40" s="10">
        <v>35574.534</v>
      </c>
      <c r="Q40" s="10">
        <f>Summary!$I$18</f>
        <v>29134.090000000022</v>
      </c>
      <c r="R40" s="10">
        <f>Summary!$I$20</f>
        <v>2280</v>
      </c>
      <c r="S40" s="10">
        <f>Summary!$I$23</f>
        <v>4148.6699999999992</v>
      </c>
      <c r="T40" s="10">
        <f>Summary!$I$24</f>
        <v>423.53000000000009</v>
      </c>
      <c r="U40" s="10">
        <f>Summary!$I$25</f>
        <v>1457</v>
      </c>
      <c r="V40" s="10">
        <f>Summary!$I$26</f>
        <v>558.59</v>
      </c>
      <c r="W40" s="10"/>
      <c r="X40" s="10"/>
      <c r="Y40" s="26">
        <f>Summary!$C$33</f>
        <v>12485.229999999996</v>
      </c>
      <c r="Z40" s="26">
        <f>Summary!$C$34</f>
        <v>2638.2</v>
      </c>
      <c r="AA40" s="49">
        <f>'[11]S-W_Profile-25'!Q16</f>
        <v>0.83745890863711636</v>
      </c>
      <c r="AB40">
        <f t="shared" si="8"/>
        <v>12665.251182649821</v>
      </c>
      <c r="AC40" s="19">
        <f>Summary!$C$37</f>
        <v>5838.2199999999984</v>
      </c>
      <c r="AD40" s="19">
        <f>Summary!$C$38</f>
        <v>289.15999999999997</v>
      </c>
      <c r="AE40" s="51">
        <f>'[11]S-W_Profile-25'!Q44</f>
        <v>9.5522510389933424E-2</v>
      </c>
      <c r="AF40">
        <f t="shared" si="9"/>
        <v>585.30271971307013</v>
      </c>
      <c r="AG40" s="10">
        <f>Summary!$I$41</f>
        <v>191.33</v>
      </c>
      <c r="AH40" s="10">
        <f>Summary!$I$42</f>
        <v>356.07</v>
      </c>
      <c r="AI40" s="10">
        <f>Summary!$I$43</f>
        <v>1063.1599999999999</v>
      </c>
      <c r="AJ40" s="10">
        <f>Summary!$I$44</f>
        <v>25.86</v>
      </c>
      <c r="AK40" s="10">
        <f>Summary!$I$45</f>
        <v>75.87</v>
      </c>
      <c r="AL40" s="10">
        <f>Summary!$I$48</f>
        <v>66.959999999999994</v>
      </c>
      <c r="AM40" s="10"/>
      <c r="AN40" s="10"/>
      <c r="AO40" s="10">
        <f t="shared" si="11"/>
        <v>53031.683902362915</v>
      </c>
      <c r="AQ40" s="10">
        <f>Summary!$I$56</f>
        <v>10805.38</v>
      </c>
      <c r="AR40" s="10">
        <f>Summary!$I$57</f>
        <v>8498.2800000000007</v>
      </c>
      <c r="AS40" s="10">
        <f>Summary!$I$58</f>
        <v>4485.8599999999997</v>
      </c>
      <c r="AT40" s="10">
        <f>Summary!$I$59</f>
        <v>5920.5266666666657</v>
      </c>
      <c r="AU40" s="10">
        <f t="shared" si="10"/>
        <v>63837.063902362912</v>
      </c>
      <c r="AV40" s="10">
        <f t="shared" si="10"/>
        <v>61529.963902362913</v>
      </c>
      <c r="AW40" s="10">
        <f t="shared" si="10"/>
        <v>57517.543902362915</v>
      </c>
      <c r="AX40" s="10">
        <f t="shared" si="10"/>
        <v>58952.210569029579</v>
      </c>
      <c r="AY40" s="10">
        <f t="shared" si="6"/>
        <v>25955.429902362914</v>
      </c>
      <c r="AZ40" s="10">
        <f t="shared" si="6"/>
        <v>21943.009902362915</v>
      </c>
      <c r="BA40" s="10">
        <f t="shared" si="6"/>
        <v>23377.67656902958</v>
      </c>
      <c r="BB40" s="18">
        <f t="shared" si="7"/>
        <v>0.72960702457445858</v>
      </c>
      <c r="BC40" s="18">
        <f t="shared" si="7"/>
        <v>0.61681791537628905</v>
      </c>
      <c r="BD40" s="18">
        <f t="shared" si="7"/>
        <v>0.65714638929717473</v>
      </c>
      <c r="BE40" s="18">
        <v>0.15</v>
      </c>
    </row>
    <row r="41" spans="11:57" x14ac:dyDescent="0.3">
      <c r="K41">
        <v>2021</v>
      </c>
      <c r="L41">
        <v>9</v>
      </c>
      <c r="M41">
        <v>7</v>
      </c>
      <c r="N41">
        <v>13</v>
      </c>
      <c r="O41" s="10">
        <v>38245.453000000001</v>
      </c>
      <c r="Q41" s="10">
        <f>Summary!$I$18</f>
        <v>29134.090000000022</v>
      </c>
      <c r="R41" s="10">
        <f>Summary!$I$20</f>
        <v>2280</v>
      </c>
      <c r="S41" s="10">
        <f>Summary!$I$23</f>
        <v>4148.6699999999992</v>
      </c>
      <c r="T41" s="10">
        <f>Summary!$I$24</f>
        <v>423.53000000000009</v>
      </c>
      <c r="U41" s="10">
        <f>Summary!$I$25</f>
        <v>1457</v>
      </c>
      <c r="V41" s="10">
        <f>Summary!$I$26</f>
        <v>558.59</v>
      </c>
      <c r="W41" s="10"/>
      <c r="X41" s="10"/>
      <c r="Y41" s="26">
        <f>Summary!$C$33</f>
        <v>12485.229999999996</v>
      </c>
      <c r="Z41" s="26">
        <f>Summary!$C$34</f>
        <v>2638.2</v>
      </c>
      <c r="AA41" s="49">
        <f>'[11]S-W_Profile-25'!Q17</f>
        <v>0.81459252121611891</v>
      </c>
      <c r="AB41">
        <f t="shared" si="8"/>
        <v>12319.432973135486</v>
      </c>
      <c r="AC41" s="19">
        <f>Summary!$C$37</f>
        <v>5838.2199999999984</v>
      </c>
      <c r="AD41" s="19">
        <f>Summary!$C$38</f>
        <v>289.15999999999997</v>
      </c>
      <c r="AE41" s="51">
        <f>'[11]S-W_Profile-25'!Q45</f>
        <v>0.10515298606675531</v>
      </c>
      <c r="AF41">
        <f t="shared" si="9"/>
        <v>644.312303765715</v>
      </c>
      <c r="AG41" s="10">
        <f>Summary!$I$41</f>
        <v>191.33</v>
      </c>
      <c r="AH41" s="10">
        <f>Summary!$I$42</f>
        <v>356.07</v>
      </c>
      <c r="AI41" s="10">
        <f>Summary!$I$43</f>
        <v>1063.1599999999999</v>
      </c>
      <c r="AJ41" s="10">
        <f>Summary!$I$44</f>
        <v>25.86</v>
      </c>
      <c r="AK41" s="10">
        <f>Summary!$I$45</f>
        <v>75.87</v>
      </c>
      <c r="AL41" s="10">
        <f>Summary!$I$48</f>
        <v>66.959999999999994</v>
      </c>
      <c r="AM41" s="10"/>
      <c r="AN41" s="10"/>
      <c r="AO41" s="10">
        <f t="shared" si="11"/>
        <v>52744.875276901221</v>
      </c>
      <c r="AQ41" s="10">
        <f>Summary!$I$56</f>
        <v>10805.38</v>
      </c>
      <c r="AR41" s="10">
        <f>Summary!$I$57</f>
        <v>8498.2800000000007</v>
      </c>
      <c r="AS41" s="10">
        <f>Summary!$I$58</f>
        <v>4485.8599999999997</v>
      </c>
      <c r="AT41" s="10">
        <f>Summary!$I$59</f>
        <v>5920.5266666666657</v>
      </c>
      <c r="AU41" s="10">
        <f t="shared" si="10"/>
        <v>63550.255276901218</v>
      </c>
      <c r="AV41" s="10">
        <f t="shared" si="10"/>
        <v>61243.15527690122</v>
      </c>
      <c r="AW41" s="10">
        <f t="shared" si="10"/>
        <v>57230.735276901221</v>
      </c>
      <c r="AX41" s="10">
        <f t="shared" si="10"/>
        <v>58665.401943567886</v>
      </c>
      <c r="AY41" s="10">
        <f t="shared" si="6"/>
        <v>22997.702276901218</v>
      </c>
      <c r="AZ41" s="10">
        <f t="shared" si="6"/>
        <v>18985.28227690122</v>
      </c>
      <c r="BA41" s="10">
        <f t="shared" si="6"/>
        <v>20419.948943567884</v>
      </c>
      <c r="BB41" s="18">
        <f t="shared" si="7"/>
        <v>0.6013186005902772</v>
      </c>
      <c r="BC41" s="18">
        <f t="shared" si="7"/>
        <v>0.49640625976900365</v>
      </c>
      <c r="BD41" s="18">
        <f t="shared" si="7"/>
        <v>0.53391834432103302</v>
      </c>
      <c r="BE41" s="18">
        <v>0.15</v>
      </c>
    </row>
    <row r="42" spans="11:57" x14ac:dyDescent="0.3">
      <c r="K42">
        <v>2021</v>
      </c>
      <c r="L42">
        <v>9</v>
      </c>
      <c r="M42">
        <v>7</v>
      </c>
      <c r="N42">
        <v>14</v>
      </c>
      <c r="O42" s="10">
        <v>40970.527000000002</v>
      </c>
      <c r="Q42" s="10">
        <f>Summary!$I$18</f>
        <v>29134.090000000022</v>
      </c>
      <c r="R42" s="10">
        <f>Summary!$I$20</f>
        <v>2280</v>
      </c>
      <c r="S42" s="10">
        <f>Summary!$I$23</f>
        <v>4148.6699999999992</v>
      </c>
      <c r="T42" s="10">
        <f>Summary!$I$24</f>
        <v>423.53000000000009</v>
      </c>
      <c r="U42" s="10">
        <f>Summary!$I$25</f>
        <v>1457</v>
      </c>
      <c r="V42" s="10">
        <f>Summary!$I$26</f>
        <v>558.59</v>
      </c>
      <c r="W42" s="10"/>
      <c r="X42" s="10"/>
      <c r="Y42" s="26">
        <f>Summary!$C$33</f>
        <v>12485.229999999996</v>
      </c>
      <c r="Z42" s="26">
        <f>Summary!$C$34</f>
        <v>2638.2</v>
      </c>
      <c r="AA42" s="49">
        <f>'[11]S-W_Profile-25'!Q18</f>
        <v>0.75239676000300981</v>
      </c>
      <c r="AB42">
        <f t="shared" si="8"/>
        <v>11378.819732132317</v>
      </c>
      <c r="AC42" s="19">
        <f>Summary!$C$37</f>
        <v>5838.2199999999984</v>
      </c>
      <c r="AD42" s="19">
        <f>Summary!$C$38</f>
        <v>289.15999999999997</v>
      </c>
      <c r="AE42" s="51">
        <f>'[11]S-W_Profile-25'!Q46</f>
        <v>0.11578985324815426</v>
      </c>
      <c r="AF42">
        <f t="shared" si="9"/>
        <v>709.48843099567523</v>
      </c>
      <c r="AG42" s="10">
        <f>Summary!$I$41</f>
        <v>191.33</v>
      </c>
      <c r="AH42" s="10">
        <f>Summary!$I$42</f>
        <v>356.07</v>
      </c>
      <c r="AI42" s="10">
        <f>Summary!$I$43</f>
        <v>1063.1599999999999</v>
      </c>
      <c r="AJ42" s="10">
        <f>Summary!$I$44</f>
        <v>25.86</v>
      </c>
      <c r="AK42" s="10">
        <f>Summary!$I$45</f>
        <v>75.87</v>
      </c>
      <c r="AL42" s="10">
        <f>Summary!$I$48</f>
        <v>66.959999999999994</v>
      </c>
      <c r="AM42" s="10"/>
      <c r="AN42" s="10"/>
      <c r="AO42" s="10">
        <f t="shared" si="11"/>
        <v>51869.438163128012</v>
      </c>
      <c r="AQ42" s="10">
        <f>Summary!$I$56</f>
        <v>10805.38</v>
      </c>
      <c r="AR42" s="10">
        <f>Summary!$I$57</f>
        <v>8498.2800000000007</v>
      </c>
      <c r="AS42" s="10">
        <f>Summary!$I$58</f>
        <v>4485.8599999999997</v>
      </c>
      <c r="AT42" s="10">
        <f>Summary!$I$59</f>
        <v>5920.5266666666657</v>
      </c>
      <c r="AU42" s="10">
        <f t="shared" si="10"/>
        <v>62674.818163128009</v>
      </c>
      <c r="AV42" s="10">
        <f t="shared" si="10"/>
        <v>60367.718163128011</v>
      </c>
      <c r="AW42" s="10">
        <f t="shared" si="10"/>
        <v>56355.298163128013</v>
      </c>
      <c r="AX42" s="10">
        <f t="shared" si="10"/>
        <v>57789.964829794677</v>
      </c>
      <c r="AY42" s="10">
        <f t="shared" si="6"/>
        <v>19397.191163128009</v>
      </c>
      <c r="AZ42" s="10">
        <f t="shared" si="6"/>
        <v>15384.771163128011</v>
      </c>
      <c r="BA42" s="10">
        <f t="shared" si="6"/>
        <v>16819.437829794675</v>
      </c>
      <c r="BB42" s="18">
        <f t="shared" si="7"/>
        <v>0.47344255940686358</v>
      </c>
      <c r="BC42" s="18">
        <f t="shared" si="7"/>
        <v>0.37550825653592423</v>
      </c>
      <c r="BD42" s="18">
        <f t="shared" si="7"/>
        <v>0.4105252985834103</v>
      </c>
      <c r="BE42" s="18">
        <v>0.15</v>
      </c>
    </row>
    <row r="43" spans="11:57" x14ac:dyDescent="0.3">
      <c r="K43">
        <v>2021</v>
      </c>
      <c r="L43">
        <v>9</v>
      </c>
      <c r="M43">
        <v>7</v>
      </c>
      <c r="N43">
        <v>15</v>
      </c>
      <c r="O43" s="10">
        <v>43101.417999999998</v>
      </c>
      <c r="Q43" s="10">
        <f>Summary!$I$18</f>
        <v>29134.090000000022</v>
      </c>
      <c r="R43" s="10">
        <f>Summary!$I$20</f>
        <v>2280</v>
      </c>
      <c r="S43" s="10">
        <f>Summary!$I$23</f>
        <v>4148.6699999999992</v>
      </c>
      <c r="T43" s="10">
        <f>Summary!$I$24</f>
        <v>423.53000000000009</v>
      </c>
      <c r="U43" s="10">
        <f>Summary!$I$25</f>
        <v>1457</v>
      </c>
      <c r="V43" s="10">
        <f>Summary!$I$26</f>
        <v>558.59</v>
      </c>
      <c r="W43" s="10"/>
      <c r="X43" s="10"/>
      <c r="Y43" s="26">
        <f>Summary!$C$33</f>
        <v>12485.229999999996</v>
      </c>
      <c r="Z43" s="26">
        <f>Summary!$C$34</f>
        <v>2638.2</v>
      </c>
      <c r="AA43" s="49">
        <f>'[11]S-W_Profile-25'!Q19</f>
        <v>0.62140663107902927</v>
      </c>
      <c r="AB43">
        <f t="shared" si="8"/>
        <v>9397.7996866595222</v>
      </c>
      <c r="AC43" s="19">
        <f>Summary!$C$37</f>
        <v>5838.2199999999984</v>
      </c>
      <c r="AD43" s="19">
        <f>Summary!$C$38</f>
        <v>289.15999999999997</v>
      </c>
      <c r="AE43" s="51">
        <f>'[11]S-W_Profile-25'!Q47</f>
        <v>0.14231321451967857</v>
      </c>
      <c r="AF43">
        <f t="shared" si="9"/>
        <v>872.00714438358784</v>
      </c>
      <c r="AG43" s="10">
        <f>Summary!$I$41</f>
        <v>191.33</v>
      </c>
      <c r="AH43" s="10">
        <f>Summary!$I$42</f>
        <v>356.07</v>
      </c>
      <c r="AI43" s="10">
        <f>Summary!$I$43</f>
        <v>1063.1599999999999</v>
      </c>
      <c r="AJ43" s="10">
        <f>Summary!$I$44</f>
        <v>25.86</v>
      </c>
      <c r="AK43" s="10">
        <f>Summary!$I$45</f>
        <v>75.87</v>
      </c>
      <c r="AL43" s="10">
        <f>Summary!$I$48</f>
        <v>66.959999999999994</v>
      </c>
      <c r="AM43" s="10"/>
      <c r="AN43" s="10"/>
      <c r="AO43" s="10">
        <f t="shared" si="11"/>
        <v>50050.936831043131</v>
      </c>
      <c r="AQ43" s="10">
        <f>Summary!$I$56</f>
        <v>10805.38</v>
      </c>
      <c r="AR43" s="10">
        <f>Summary!$I$57</f>
        <v>8498.2800000000007</v>
      </c>
      <c r="AS43" s="10">
        <f>Summary!$I$58</f>
        <v>4485.8599999999997</v>
      </c>
      <c r="AT43" s="10">
        <f>Summary!$I$59</f>
        <v>5920.5266666666657</v>
      </c>
      <c r="AU43" s="10">
        <f t="shared" si="10"/>
        <v>60856.316831043128</v>
      </c>
      <c r="AV43" s="10">
        <f t="shared" si="10"/>
        <v>58549.21683104313</v>
      </c>
      <c r="AW43" s="10">
        <f t="shared" si="10"/>
        <v>54536.796831043132</v>
      </c>
      <c r="AX43" s="10">
        <f t="shared" si="10"/>
        <v>55971.463497709796</v>
      </c>
      <c r="AY43" s="10">
        <f t="shared" si="6"/>
        <v>15447.798831043132</v>
      </c>
      <c r="AZ43" s="10">
        <f t="shared" si="6"/>
        <v>11435.378831043134</v>
      </c>
      <c r="BA43" s="10">
        <f t="shared" si="6"/>
        <v>12870.045497709798</v>
      </c>
      <c r="BB43" s="18">
        <f t="shared" si="7"/>
        <v>0.35840581465424487</v>
      </c>
      <c r="BC43" s="18">
        <f t="shared" si="7"/>
        <v>0.26531328577271251</v>
      </c>
      <c r="BD43" s="18">
        <f t="shared" si="7"/>
        <v>0.29859912028207047</v>
      </c>
      <c r="BE43" s="18">
        <v>0.15</v>
      </c>
    </row>
    <row r="44" spans="11:57" x14ac:dyDescent="0.3">
      <c r="K44">
        <v>2021</v>
      </c>
      <c r="L44">
        <v>9</v>
      </c>
      <c r="M44">
        <v>7</v>
      </c>
      <c r="N44">
        <v>16</v>
      </c>
      <c r="O44" s="10">
        <v>44468.58</v>
      </c>
      <c r="Q44" s="10">
        <f>Summary!$I$18</f>
        <v>29134.090000000022</v>
      </c>
      <c r="R44" s="10">
        <f>Summary!$I$20</f>
        <v>2280</v>
      </c>
      <c r="S44" s="10">
        <f>Summary!$I$23</f>
        <v>4148.6699999999992</v>
      </c>
      <c r="T44" s="10">
        <f>Summary!$I$24</f>
        <v>423.53000000000009</v>
      </c>
      <c r="U44" s="10">
        <f>Summary!$I$25</f>
        <v>1457</v>
      </c>
      <c r="V44" s="10">
        <f>Summary!$I$26</f>
        <v>558.59</v>
      </c>
      <c r="W44" s="10"/>
      <c r="X44" s="10"/>
      <c r="Y44" s="26">
        <f>Summary!$C$33</f>
        <v>12485.229999999996</v>
      </c>
      <c r="Z44" s="26">
        <f>Summary!$C$34</f>
        <v>2638.2</v>
      </c>
      <c r="AA44" s="49">
        <f>'[11]S-W_Profile-25'!Q20</f>
        <v>0.3498063506173536</v>
      </c>
      <c r="AB44">
        <f t="shared" si="8"/>
        <v>5290.2718571170026</v>
      </c>
      <c r="AC44" s="19">
        <f>Summary!$C$37</f>
        <v>5838.2199999999984</v>
      </c>
      <c r="AD44" s="19">
        <f>Summary!$C$38</f>
        <v>289.15999999999997</v>
      </c>
      <c r="AE44" s="51">
        <f>'[11]S-W_Profile-25'!Q48</f>
        <v>0.16693997791645809</v>
      </c>
      <c r="AF44">
        <f t="shared" si="9"/>
        <v>1022.9046818857468</v>
      </c>
      <c r="AG44" s="10">
        <f>Summary!$I$41</f>
        <v>191.33</v>
      </c>
      <c r="AH44" s="10">
        <f>Summary!$I$42</f>
        <v>356.07</v>
      </c>
      <c r="AI44" s="10">
        <f>Summary!$I$43</f>
        <v>1063.1599999999999</v>
      </c>
      <c r="AJ44" s="10">
        <f>Summary!$I$44</f>
        <v>25.86</v>
      </c>
      <c r="AK44" s="10">
        <f>Summary!$I$45</f>
        <v>75.87</v>
      </c>
      <c r="AL44" s="10">
        <f>Summary!$I$48</f>
        <v>66.959999999999994</v>
      </c>
      <c r="AM44" s="10"/>
      <c r="AN44" s="10"/>
      <c r="AO44" s="10">
        <f t="shared" si="11"/>
        <v>46094.306539002777</v>
      </c>
      <c r="AQ44" s="10">
        <f>Summary!$I$56</f>
        <v>10805.38</v>
      </c>
      <c r="AR44" s="10">
        <f>Summary!$I$57</f>
        <v>8498.2800000000007</v>
      </c>
      <c r="AS44" s="10">
        <f>Summary!$I$58</f>
        <v>4485.8599999999997</v>
      </c>
      <c r="AT44" s="10">
        <f>Summary!$I$59</f>
        <v>5920.5266666666657</v>
      </c>
      <c r="AU44" s="10">
        <f t="shared" si="10"/>
        <v>56899.686539002774</v>
      </c>
      <c r="AV44" s="10">
        <f t="shared" si="10"/>
        <v>54592.586539002776</v>
      </c>
      <c r="AW44" s="10">
        <f t="shared" si="10"/>
        <v>50580.166539002777</v>
      </c>
      <c r="AX44" s="10">
        <f t="shared" si="10"/>
        <v>52014.833205669442</v>
      </c>
      <c r="AY44" s="10">
        <f t="shared" si="6"/>
        <v>10124.006539002774</v>
      </c>
      <c r="AZ44" s="10">
        <f t="shared" si="6"/>
        <v>6111.5865390027757</v>
      </c>
      <c r="BA44" s="10">
        <f t="shared" si="6"/>
        <v>7546.2532056694399</v>
      </c>
      <c r="BB44" s="18">
        <f t="shared" si="7"/>
        <v>0.22766651282777128</v>
      </c>
      <c r="BC44" s="18">
        <f t="shared" si="7"/>
        <v>0.13743606247383602</v>
      </c>
      <c r="BD44" s="18">
        <f t="shared" si="7"/>
        <v>0.16969854233414783</v>
      </c>
      <c r="BE44" s="18">
        <v>0.15</v>
      </c>
    </row>
    <row r="45" spans="11:57" x14ac:dyDescent="0.3">
      <c r="K45">
        <v>2021</v>
      </c>
      <c r="L45">
        <v>9</v>
      </c>
      <c r="M45">
        <v>7</v>
      </c>
      <c r="N45">
        <v>17</v>
      </c>
      <c r="O45" s="10">
        <v>45149.296999999999</v>
      </c>
      <c r="Q45" s="10">
        <f>Summary!$I$18</f>
        <v>29134.090000000022</v>
      </c>
      <c r="R45" s="10">
        <f>Summary!$I$20</f>
        <v>2280</v>
      </c>
      <c r="S45" s="10">
        <f>Summary!$I$23</f>
        <v>4148.6699999999992</v>
      </c>
      <c r="T45" s="10">
        <f>Summary!$I$24</f>
        <v>423.53000000000009</v>
      </c>
      <c r="U45" s="10">
        <f>Summary!$I$25</f>
        <v>1457</v>
      </c>
      <c r="V45" s="10">
        <f>Summary!$I$26</f>
        <v>558.59</v>
      </c>
      <c r="W45" s="10">
        <v>554.61</v>
      </c>
      <c r="X45" s="10">
        <v>1594.1</v>
      </c>
      <c r="Y45" s="26">
        <f>Summary!$C$33</f>
        <v>12485.229999999996</v>
      </c>
      <c r="Z45" s="26">
        <f>Summary!$C$34</f>
        <v>2638.2</v>
      </c>
      <c r="AA45" s="49">
        <f>'[11]S-W_Profile-25'!Q21</f>
        <v>4.946615394923428E-2</v>
      </c>
      <c r="AB45">
        <f t="shared" si="8"/>
        <v>748.09791662046803</v>
      </c>
      <c r="AC45" s="19">
        <f>Summary!$C$37</f>
        <v>5838.2199999999984</v>
      </c>
      <c r="AD45" s="19">
        <f>Summary!$C$38</f>
        <v>289.15999999999997</v>
      </c>
      <c r="AE45" s="51">
        <f>'[11]S-W_Profile-25'!Q49</f>
        <v>0.20758029359518304</v>
      </c>
      <c r="AF45">
        <f t="shared" si="9"/>
        <v>1271.9233393692523</v>
      </c>
      <c r="AG45" s="10">
        <f>Summary!$I$41</f>
        <v>191.33</v>
      </c>
      <c r="AH45" s="10">
        <f>Summary!$I$42</f>
        <v>356.07</v>
      </c>
      <c r="AI45" s="10">
        <f>Summary!$I$43</f>
        <v>1063.1599999999999</v>
      </c>
      <c r="AJ45" s="10">
        <f>Summary!$I$44</f>
        <v>25.86</v>
      </c>
      <c r="AK45" s="10">
        <f>Summary!$I$45</f>
        <v>75.87</v>
      </c>
      <c r="AL45" s="10">
        <f>Summary!$I$48</f>
        <v>66.959999999999994</v>
      </c>
      <c r="AM45" s="10">
        <f>Summary!$I$49</f>
        <v>66.959999999999994</v>
      </c>
      <c r="AN45" s="10">
        <f>Summary!$I$52</f>
        <v>1225</v>
      </c>
      <c r="AO45" s="10">
        <f t="shared" si="11"/>
        <v>45241.821255989744</v>
      </c>
      <c r="AQ45" s="10">
        <f>Summary!$I$56</f>
        <v>10805.38</v>
      </c>
      <c r="AR45" s="10">
        <f>Summary!$I$57</f>
        <v>8498.2800000000007</v>
      </c>
      <c r="AS45" s="10">
        <f>Summary!$I$58</f>
        <v>4485.8599999999997</v>
      </c>
      <c r="AT45" s="10">
        <f>Summary!$I$59</f>
        <v>5920.5266666666657</v>
      </c>
      <c r="AU45" s="10">
        <f t="shared" si="10"/>
        <v>56047.201255989741</v>
      </c>
      <c r="AV45" s="10">
        <f t="shared" si="10"/>
        <v>53740.101255989743</v>
      </c>
      <c r="AW45" s="10">
        <f t="shared" si="10"/>
        <v>49727.681255989744</v>
      </c>
      <c r="AX45" s="10">
        <f t="shared" si="10"/>
        <v>51162.347922656409</v>
      </c>
      <c r="AY45" s="10">
        <f t="shared" si="6"/>
        <v>8590.804255989744</v>
      </c>
      <c r="AZ45" s="10">
        <f t="shared" si="6"/>
        <v>4578.3842559897457</v>
      </c>
      <c r="BA45" s="10">
        <f t="shared" si="6"/>
        <v>6013.05092265641</v>
      </c>
      <c r="BB45" s="18">
        <f t="shared" si="7"/>
        <v>0.19027548216287274</v>
      </c>
      <c r="BC45" s="18">
        <f t="shared" si="7"/>
        <v>0.10140543840560233</v>
      </c>
      <c r="BD45" s="18">
        <f t="shared" si="7"/>
        <v>0.13318149610737925</v>
      </c>
      <c r="BE45" s="18">
        <v>0.15</v>
      </c>
    </row>
    <row r="46" spans="11:57" s="38" customFormat="1" x14ac:dyDescent="0.3">
      <c r="K46" s="38">
        <v>2021</v>
      </c>
      <c r="L46" s="38">
        <v>9</v>
      </c>
      <c r="M46" s="38">
        <v>7</v>
      </c>
      <c r="N46" s="38">
        <v>18</v>
      </c>
      <c r="O46" s="39">
        <v>45184.286</v>
      </c>
      <c r="Q46" s="39">
        <f>Summary!$I$18</f>
        <v>29134.090000000022</v>
      </c>
      <c r="R46" s="39">
        <f>Summary!$I$20</f>
        <v>2280</v>
      </c>
      <c r="S46" s="39">
        <f>Summary!$I$23</f>
        <v>4148.6699999999992</v>
      </c>
      <c r="T46" s="39">
        <f>Summary!$I$24</f>
        <v>423.53000000000009</v>
      </c>
      <c r="U46" s="39">
        <f>Summary!$I$25</f>
        <v>1457</v>
      </c>
      <c r="V46" s="39">
        <f>Summary!$I$26</f>
        <v>558.59</v>
      </c>
      <c r="W46" s="39">
        <f>Summary!$I$29</f>
        <v>356.9</v>
      </c>
      <c r="X46" s="39">
        <f>Summary!$I$30</f>
        <v>2110.8000000000002</v>
      </c>
      <c r="Y46" s="39">
        <f>Summary!$C$33</f>
        <v>12485.229999999996</v>
      </c>
      <c r="Z46" s="39">
        <f>Summary!$C$34</f>
        <v>2638.2</v>
      </c>
      <c r="AA46" s="40">
        <f>'[11]S-W_Profile-25'!Q22</f>
        <v>-2.6225763832923668E-3</v>
      </c>
      <c r="AB46" s="38">
        <f t="shared" si="8"/>
        <v>-39.66235035237527</v>
      </c>
      <c r="AC46" s="39">
        <f>Summary!$C$37</f>
        <v>5838.2199999999984</v>
      </c>
      <c r="AD46" s="39">
        <f>Summary!$C$38</f>
        <v>289.15999999999997</v>
      </c>
      <c r="AE46" s="40">
        <f>'[11]S-W_Profile-25'!Q50</f>
        <v>0.2398093764446588</v>
      </c>
      <c r="AF46" s="38">
        <f t="shared" si="9"/>
        <v>1469.4031770394731</v>
      </c>
      <c r="AG46" s="39">
        <f>Summary!$I$41</f>
        <v>191.33</v>
      </c>
      <c r="AH46" s="39">
        <f>Summary!$I$42</f>
        <v>356.07</v>
      </c>
      <c r="AI46" s="39">
        <f>Summary!$I$43</f>
        <v>1063.1599999999999</v>
      </c>
      <c r="AJ46" s="39">
        <f>Summary!$I$44</f>
        <v>25.86</v>
      </c>
      <c r="AK46" s="39">
        <f>Summary!$I$45</f>
        <v>75.87</v>
      </c>
      <c r="AL46" s="39">
        <f>Summary!$I$48</f>
        <v>66.959999999999994</v>
      </c>
      <c r="AM46" s="39">
        <f>Summary!$I$49</f>
        <v>66.959999999999994</v>
      </c>
      <c r="AN46" s="39">
        <f>Summary!$I$52</f>
        <v>1225</v>
      </c>
      <c r="AO46" s="39">
        <f t="shared" si="11"/>
        <v>44970.530826687122</v>
      </c>
      <c r="AQ46" s="39">
        <f>Summary!$I$56</f>
        <v>10805.38</v>
      </c>
      <c r="AR46" s="39">
        <f>Summary!$I$57</f>
        <v>8498.2800000000007</v>
      </c>
      <c r="AS46" s="39">
        <f>Summary!$I$58</f>
        <v>4485.8599999999997</v>
      </c>
      <c r="AT46" s="39">
        <f>Summary!$I$59</f>
        <v>5920.5266666666657</v>
      </c>
      <c r="AU46" s="39">
        <f t="shared" si="10"/>
        <v>55775.910826687119</v>
      </c>
      <c r="AV46" s="39">
        <f t="shared" si="10"/>
        <v>53468.81082668712</v>
      </c>
      <c r="AW46" s="39">
        <f t="shared" si="10"/>
        <v>49456.390826687122</v>
      </c>
      <c r="AX46" s="39">
        <f t="shared" si="10"/>
        <v>50891.057493353786</v>
      </c>
      <c r="AY46" s="39">
        <f t="shared" si="6"/>
        <v>8284.5248266871204</v>
      </c>
      <c r="AZ46" s="39">
        <f t="shared" si="6"/>
        <v>4272.1048266871221</v>
      </c>
      <c r="BA46" s="39">
        <f t="shared" si="6"/>
        <v>5706.7714933537864</v>
      </c>
      <c r="BB46" s="40">
        <f t="shared" si="7"/>
        <v>0.18334968990518341</v>
      </c>
      <c r="BC46" s="40">
        <f t="shared" si="7"/>
        <v>9.454846374438941E-2</v>
      </c>
      <c r="BD46" s="40">
        <f t="shared" si="7"/>
        <v>0.12629991527040588</v>
      </c>
      <c r="BE46" s="40">
        <v>0.15</v>
      </c>
    </row>
    <row r="47" spans="11:57" x14ac:dyDescent="0.3">
      <c r="K47">
        <v>2021</v>
      </c>
      <c r="L47">
        <v>9</v>
      </c>
      <c r="M47">
        <v>7</v>
      </c>
      <c r="N47">
        <v>19</v>
      </c>
      <c r="O47" s="10">
        <v>44861.461000000003</v>
      </c>
      <c r="Q47" s="10">
        <f>Summary!$I$18</f>
        <v>29134.090000000022</v>
      </c>
      <c r="R47" s="10">
        <f>Summary!$I$20</f>
        <v>2280</v>
      </c>
      <c r="S47" s="10">
        <f>Summary!$I$23</f>
        <v>4148.6699999999992</v>
      </c>
      <c r="T47" s="10">
        <f>Summary!$I$24</f>
        <v>423.53000000000009</v>
      </c>
      <c r="U47" s="10">
        <f>Summary!$I$25</f>
        <v>1457</v>
      </c>
      <c r="V47" s="10">
        <f>Summary!$I$26</f>
        <v>558.59</v>
      </c>
      <c r="W47" s="10">
        <f>Summary!$I$29</f>
        <v>356.9</v>
      </c>
      <c r="X47" s="10">
        <f>Summary!$I$30</f>
        <v>2110.8000000000002</v>
      </c>
      <c r="Y47" s="26">
        <f>Summary!$C$33</f>
        <v>12485.229999999996</v>
      </c>
      <c r="Z47" s="26">
        <f>Summary!$C$34</f>
        <v>2638.2</v>
      </c>
      <c r="AA47" s="49">
        <f>'[11]S-W_Profile-25'!Q23</f>
        <v>-3.3146174352901851E-3</v>
      </c>
      <c r="AB47">
        <f t="shared" si="8"/>
        <v>-50.128384759390634</v>
      </c>
      <c r="AC47" s="19">
        <f>Summary!$C$37</f>
        <v>5838.2199999999984</v>
      </c>
      <c r="AD47" s="19">
        <f>Summary!$C$38</f>
        <v>289.15999999999997</v>
      </c>
      <c r="AE47" s="51">
        <f>'[11]S-W_Profile-25'!Q51</f>
        <v>0.2672057553950466</v>
      </c>
      <c r="AF47">
        <f t="shared" si="9"/>
        <v>1637.2712014925</v>
      </c>
      <c r="AG47" s="10">
        <f>Summary!$I$41</f>
        <v>191.33</v>
      </c>
      <c r="AH47" s="10">
        <f>Summary!$I$42</f>
        <v>356.07</v>
      </c>
      <c r="AI47" s="10">
        <f>Summary!$I$43</f>
        <v>1063.1599999999999</v>
      </c>
      <c r="AJ47" s="10">
        <f>Summary!$I$44</f>
        <v>25.86</v>
      </c>
      <c r="AK47" s="10">
        <f>Summary!$I$45</f>
        <v>75.87</v>
      </c>
      <c r="AL47" s="10">
        <f>Summary!$I$48</f>
        <v>66.959999999999994</v>
      </c>
      <c r="AM47" s="10">
        <f>Summary!$I$49</f>
        <v>66.959999999999994</v>
      </c>
      <c r="AN47" s="10">
        <f>Summary!$I$52</f>
        <v>1225</v>
      </c>
      <c r="AO47" s="10">
        <f t="shared" si="11"/>
        <v>45127.932816733133</v>
      </c>
      <c r="AQ47" s="10">
        <f>Summary!$I$56</f>
        <v>10805.38</v>
      </c>
      <c r="AR47" s="10">
        <f>Summary!$I$57</f>
        <v>8498.2800000000007</v>
      </c>
      <c r="AS47" s="10">
        <f>Summary!$I$58</f>
        <v>4485.8599999999997</v>
      </c>
      <c r="AT47" s="10">
        <f>Summary!$I$59</f>
        <v>5920.5266666666657</v>
      </c>
      <c r="AU47" s="10">
        <f t="shared" si="10"/>
        <v>55933.312816733131</v>
      </c>
      <c r="AV47" s="10">
        <f t="shared" si="10"/>
        <v>53626.212816733132</v>
      </c>
      <c r="AW47" s="10">
        <f t="shared" si="10"/>
        <v>49613.792816733134</v>
      </c>
      <c r="AX47" s="10">
        <f t="shared" si="10"/>
        <v>51048.459483399798</v>
      </c>
      <c r="AY47" s="10">
        <f t="shared" si="6"/>
        <v>8764.7518167331291</v>
      </c>
      <c r="AZ47" s="10">
        <f t="shared" si="6"/>
        <v>4752.3318167331308</v>
      </c>
      <c r="BA47" s="10">
        <f t="shared" si="6"/>
        <v>6186.9984833997951</v>
      </c>
      <c r="BB47" s="18">
        <f t="shared" si="7"/>
        <v>0.19537374890071299</v>
      </c>
      <c r="BC47" s="18">
        <f t="shared" si="7"/>
        <v>0.10593350530276155</v>
      </c>
      <c r="BD47" s="18">
        <f t="shared" si="7"/>
        <v>0.13791344163757382</v>
      </c>
      <c r="BE47" s="18">
        <v>0.15</v>
      </c>
    </row>
    <row r="48" spans="11:57" x14ac:dyDescent="0.3">
      <c r="K48">
        <v>2021</v>
      </c>
      <c r="L48">
        <v>9</v>
      </c>
      <c r="M48">
        <v>7</v>
      </c>
      <c r="N48">
        <v>20</v>
      </c>
      <c r="O48" s="10">
        <v>43520.171000000002</v>
      </c>
      <c r="Q48" s="10">
        <f>Summary!$I$18</f>
        <v>29134.090000000022</v>
      </c>
      <c r="R48" s="10">
        <f>Summary!$I$20</f>
        <v>2280</v>
      </c>
      <c r="S48" s="10">
        <f>Summary!$I$23</f>
        <v>4148.6699999999992</v>
      </c>
      <c r="T48" s="10">
        <f>Summary!$I$24</f>
        <v>423.53000000000009</v>
      </c>
      <c r="U48" s="10">
        <f>Summary!$I$25</f>
        <v>1457</v>
      </c>
      <c r="V48" s="10">
        <f>Summary!$I$26</f>
        <v>558.59</v>
      </c>
      <c r="W48" s="10">
        <v>555</v>
      </c>
      <c r="X48" s="10">
        <v>1594.1</v>
      </c>
      <c r="Y48" s="26">
        <f>Summary!$C$33</f>
        <v>12485.229999999996</v>
      </c>
      <c r="Z48" s="26">
        <f>Summary!$C$34</f>
        <v>2638.2</v>
      </c>
      <c r="AA48" s="49">
        <f>'[11]S-W_Profile-25'!Q24</f>
        <v>-3.356397262919138E-3</v>
      </c>
      <c r="AB48">
        <f t="shared" si="8"/>
        <v>-50.760239057949164</v>
      </c>
      <c r="AC48" s="19">
        <f>Summary!$C$37</f>
        <v>5838.2199999999984</v>
      </c>
      <c r="AD48" s="19">
        <f>Summary!$C$38</f>
        <v>289.15999999999997</v>
      </c>
      <c r="AE48" s="51">
        <f>'[11]S-W_Profile-25'!Q52</f>
        <v>0.26606504363527866</v>
      </c>
      <c r="AF48">
        <f t="shared" si="9"/>
        <v>1630.2816270699334</v>
      </c>
      <c r="AG48" s="10">
        <f>Summary!$I$41</f>
        <v>191.33</v>
      </c>
      <c r="AH48" s="10">
        <f>Summary!$I$42</f>
        <v>356.07</v>
      </c>
      <c r="AI48" s="10">
        <f>Summary!$I$43</f>
        <v>1063.1599999999999</v>
      </c>
      <c r="AJ48" s="10">
        <f>Summary!$I$44</f>
        <v>25.86</v>
      </c>
      <c r="AK48" s="10">
        <f>Summary!$I$45</f>
        <v>75.87</v>
      </c>
      <c r="AL48" s="10">
        <f>Summary!$I$48</f>
        <v>66.959999999999994</v>
      </c>
      <c r="AM48" s="10">
        <f>Summary!$I$49</f>
        <v>66.959999999999994</v>
      </c>
      <c r="AN48" s="10">
        <f>Summary!$I$52</f>
        <v>1225</v>
      </c>
      <c r="AO48" s="10">
        <f t="shared" si="11"/>
        <v>44801.711388012009</v>
      </c>
      <c r="AQ48" s="10">
        <f>Summary!$I$56</f>
        <v>10805.38</v>
      </c>
      <c r="AR48" s="10">
        <f>Summary!$I$57</f>
        <v>8498.2800000000007</v>
      </c>
      <c r="AS48" s="10">
        <f>Summary!$I$58</f>
        <v>4485.8599999999997</v>
      </c>
      <c r="AT48" s="10">
        <f>Summary!$I$59</f>
        <v>5920.5266666666657</v>
      </c>
      <c r="AU48" s="10">
        <f t="shared" si="10"/>
        <v>55607.091388012006</v>
      </c>
      <c r="AV48" s="10">
        <f t="shared" si="10"/>
        <v>53299.991388012008</v>
      </c>
      <c r="AW48" s="10">
        <f t="shared" si="10"/>
        <v>49287.571388012009</v>
      </c>
      <c r="AX48" s="10">
        <f t="shared" si="10"/>
        <v>50722.238054678674</v>
      </c>
      <c r="AY48" s="10">
        <f t="shared" si="6"/>
        <v>9779.8203880120054</v>
      </c>
      <c r="AZ48" s="10">
        <f t="shared" si="6"/>
        <v>5767.4003880120072</v>
      </c>
      <c r="BA48" s="10">
        <f t="shared" si="6"/>
        <v>7202.0670546786714</v>
      </c>
      <c r="BB48" s="18">
        <f t="shared" si="7"/>
        <v>0.22471925461901343</v>
      </c>
      <c r="BC48" s="18">
        <f t="shared" si="7"/>
        <v>0.13252246614591673</v>
      </c>
      <c r="BD48" s="18">
        <f t="shared" si="7"/>
        <v>0.16548802289123982</v>
      </c>
      <c r="BE48" s="18">
        <v>0.15</v>
      </c>
    </row>
    <row r="49" spans="11:57" x14ac:dyDescent="0.3">
      <c r="K49">
        <v>2021</v>
      </c>
      <c r="L49">
        <v>9</v>
      </c>
      <c r="M49">
        <v>7</v>
      </c>
      <c r="N49">
        <v>21</v>
      </c>
      <c r="O49" s="10">
        <v>40737.4</v>
      </c>
      <c r="Q49" s="10">
        <f>Summary!$I$18</f>
        <v>29134.090000000022</v>
      </c>
      <c r="R49" s="10">
        <f>Summary!$I$20</f>
        <v>2280</v>
      </c>
      <c r="S49" s="10">
        <f>Summary!$I$23</f>
        <v>4148.6699999999992</v>
      </c>
      <c r="T49" s="10">
        <f>Summary!$I$24</f>
        <v>423.53000000000009</v>
      </c>
      <c r="U49" s="10">
        <f>Summary!$I$25</f>
        <v>1457</v>
      </c>
      <c r="V49" s="10">
        <f>Summary!$I$26</f>
        <v>558.59</v>
      </c>
      <c r="W49" s="10"/>
      <c r="X49" s="10"/>
      <c r="Y49" s="26">
        <f>Summary!$C$33</f>
        <v>12485.229999999996</v>
      </c>
      <c r="Z49" s="26">
        <f>Summary!$C$34</f>
        <v>2638.2</v>
      </c>
      <c r="AA49" s="49">
        <f>'[11]S-W_Profile-25'!Q25</f>
        <v>-3.3741802090844447E-3</v>
      </c>
      <c r="AB49">
        <f t="shared" si="8"/>
        <v>-51.029178199473954</v>
      </c>
      <c r="AC49" s="19">
        <f>Summary!$C$37</f>
        <v>5838.2199999999984</v>
      </c>
      <c r="AD49" s="19">
        <f>Summary!$C$38</f>
        <v>289.15999999999997</v>
      </c>
      <c r="AE49" s="51">
        <f>'[11]S-W_Profile-25'!Q53</f>
        <v>0.24931759411415999</v>
      </c>
      <c r="AF49">
        <f t="shared" si="9"/>
        <v>1527.6636398232213</v>
      </c>
      <c r="AG49" s="10">
        <f>Summary!$I$41</f>
        <v>191.33</v>
      </c>
      <c r="AH49" s="10">
        <f>Summary!$I$42</f>
        <v>356.07</v>
      </c>
      <c r="AI49" s="10">
        <f>Summary!$I$43</f>
        <v>1063.1599999999999</v>
      </c>
      <c r="AJ49" s="10">
        <f>Summary!$I$44</f>
        <v>25.86</v>
      </c>
      <c r="AK49" s="10">
        <f>Summary!$I$45</f>
        <v>75.87</v>
      </c>
      <c r="AL49" s="10">
        <f>Summary!$I$48</f>
        <v>66.959999999999994</v>
      </c>
      <c r="AM49" s="10"/>
      <c r="AN49" s="10"/>
      <c r="AO49" s="10">
        <f t="shared" si="11"/>
        <v>41257.764461623767</v>
      </c>
      <c r="AQ49" s="10">
        <f>Summary!$I$56</f>
        <v>10805.38</v>
      </c>
      <c r="AR49" s="10">
        <f>Summary!$I$57</f>
        <v>8498.2800000000007</v>
      </c>
      <c r="AS49" s="10">
        <f>Summary!$I$58</f>
        <v>4485.8599999999997</v>
      </c>
      <c r="AT49" s="10">
        <f>Summary!$I$59</f>
        <v>5920.5266666666657</v>
      </c>
      <c r="AU49" s="10">
        <f t="shared" si="10"/>
        <v>52063.144461623764</v>
      </c>
      <c r="AV49" s="10">
        <f t="shared" si="10"/>
        <v>49756.044461623766</v>
      </c>
      <c r="AW49" s="10">
        <f t="shared" si="10"/>
        <v>45743.624461623767</v>
      </c>
      <c r="AX49" s="10">
        <f t="shared" si="10"/>
        <v>47178.291128290432</v>
      </c>
      <c r="AY49" s="10">
        <f t="shared" si="6"/>
        <v>9018.6444616237641</v>
      </c>
      <c r="AZ49" s="10">
        <f t="shared" si="6"/>
        <v>5006.2244616237658</v>
      </c>
      <c r="BA49" s="10">
        <f t="shared" si="6"/>
        <v>6440.8911282904301</v>
      </c>
      <c r="BB49" s="18">
        <f t="shared" si="7"/>
        <v>0.22138488125466435</v>
      </c>
      <c r="BC49" s="18">
        <f t="shared" si="7"/>
        <v>0.12289013195794934</v>
      </c>
      <c r="BD49" s="18">
        <f t="shared" si="7"/>
        <v>0.15810756524202405</v>
      </c>
      <c r="BE49" s="18">
        <v>0.15</v>
      </c>
    </row>
    <row r="50" spans="11:57" x14ac:dyDescent="0.3">
      <c r="K50">
        <v>2021</v>
      </c>
      <c r="L50">
        <v>9</v>
      </c>
      <c r="M50">
        <v>7</v>
      </c>
      <c r="N50">
        <v>22</v>
      </c>
      <c r="O50" s="10">
        <v>36526.976000000002</v>
      </c>
      <c r="Q50" s="10">
        <f>Summary!$I$18</f>
        <v>29134.090000000022</v>
      </c>
      <c r="R50" s="10">
        <f>Summary!$I$20</f>
        <v>2280</v>
      </c>
      <c r="S50" s="10">
        <f>Summary!$I$23</f>
        <v>4148.6699999999992</v>
      </c>
      <c r="T50" s="10">
        <f>Summary!$I$24</f>
        <v>423.53000000000009</v>
      </c>
      <c r="U50" s="10">
        <f>Summary!$I$25</f>
        <v>1457</v>
      </c>
      <c r="V50" s="10">
        <f>Summary!$I$26</f>
        <v>558.59</v>
      </c>
      <c r="W50" s="10"/>
      <c r="X50" s="10"/>
      <c r="Y50" s="26">
        <f>Summary!$C$33</f>
        <v>12485.229999999996</v>
      </c>
      <c r="Z50" s="26">
        <f>Summary!$C$34</f>
        <v>2638.2</v>
      </c>
      <c r="AA50" s="49">
        <f>'[11]S-W_Profile-25'!Q26</f>
        <v>-3.4316439322407796E-3</v>
      </c>
      <c r="AB50">
        <f t="shared" si="8"/>
        <v>-51.89822679416816</v>
      </c>
      <c r="AC50" s="19">
        <f>Summary!$C$37</f>
        <v>5838.2199999999984</v>
      </c>
      <c r="AD50" s="19">
        <f>Summary!$C$38</f>
        <v>289.15999999999997</v>
      </c>
      <c r="AE50" s="51">
        <f>'[11]S-W_Profile-25'!Q54</f>
        <v>0.23735812774137657</v>
      </c>
      <c r="AF50">
        <f t="shared" si="9"/>
        <v>1454.3834447599556</v>
      </c>
      <c r="AG50" s="10">
        <f>Summary!$I$41</f>
        <v>191.33</v>
      </c>
      <c r="AH50" s="10">
        <f>Summary!$I$42</f>
        <v>356.07</v>
      </c>
      <c r="AI50" s="10">
        <f>Summary!$I$43</f>
        <v>1063.1599999999999</v>
      </c>
      <c r="AJ50" s="10">
        <f>Summary!$I$44</f>
        <v>25.86</v>
      </c>
      <c r="AK50" s="10">
        <f>Summary!$I$45</f>
        <v>75.87</v>
      </c>
      <c r="AL50" s="10">
        <f>Summary!$I$48</f>
        <v>66.959999999999994</v>
      </c>
      <c r="AM50" s="10"/>
      <c r="AN50" s="10"/>
      <c r="AO50" s="10">
        <f t="shared" si="11"/>
        <v>41183.615217965809</v>
      </c>
      <c r="AQ50" s="10">
        <f>Summary!$I$56</f>
        <v>10805.38</v>
      </c>
      <c r="AR50" s="10">
        <f>Summary!$I$57</f>
        <v>8498.2800000000007</v>
      </c>
      <c r="AS50" s="10">
        <f>Summary!$I$58</f>
        <v>4485.8599999999997</v>
      </c>
      <c r="AT50" s="10">
        <f>Summary!$I$59</f>
        <v>5920.5266666666657</v>
      </c>
      <c r="AU50" s="10">
        <f t="shared" si="10"/>
        <v>51988.995217965807</v>
      </c>
      <c r="AV50" s="10">
        <f t="shared" si="10"/>
        <v>49681.895217965808</v>
      </c>
      <c r="AW50" s="10">
        <f t="shared" si="10"/>
        <v>45669.47521796581</v>
      </c>
      <c r="AX50" s="10">
        <f t="shared" si="10"/>
        <v>47104.141884632474</v>
      </c>
      <c r="AY50" s="10">
        <f t="shared" si="6"/>
        <v>13154.919217965806</v>
      </c>
      <c r="AZ50" s="10">
        <f t="shared" si="6"/>
        <v>9142.4992179658075</v>
      </c>
      <c r="BA50" s="10">
        <f t="shared" si="6"/>
        <v>10577.165884632472</v>
      </c>
      <c r="BB50" s="18">
        <f t="shared" si="7"/>
        <v>0.36014257566697566</v>
      </c>
      <c r="BC50" s="18">
        <f t="shared" si="7"/>
        <v>0.25029444589023209</v>
      </c>
      <c r="BD50" s="18">
        <f t="shared" si="7"/>
        <v>0.28957135363826642</v>
      </c>
      <c r="BE50" s="18">
        <v>0.15</v>
      </c>
    </row>
    <row r="51" spans="11:57" x14ac:dyDescent="0.3">
      <c r="K51">
        <v>2021</v>
      </c>
      <c r="L51">
        <v>9</v>
      </c>
      <c r="M51">
        <v>7</v>
      </c>
      <c r="N51">
        <v>23</v>
      </c>
      <c r="O51" s="10">
        <v>33168.743000000002</v>
      </c>
      <c r="Q51" s="10">
        <f>Summary!$I$18</f>
        <v>29134.090000000022</v>
      </c>
      <c r="R51" s="10">
        <f>Summary!$I$20</f>
        <v>2280</v>
      </c>
      <c r="S51" s="10">
        <f>Summary!$I$23</f>
        <v>4148.6699999999992</v>
      </c>
      <c r="T51" s="10">
        <f>Summary!$I$24</f>
        <v>423.53000000000009</v>
      </c>
      <c r="U51" s="10">
        <f>Summary!$I$25</f>
        <v>1457</v>
      </c>
      <c r="V51" s="10">
        <f>Summary!$I$26</f>
        <v>558.59</v>
      </c>
      <c r="W51" s="10"/>
      <c r="X51" s="10"/>
      <c r="Y51" s="26">
        <f>Summary!$C$33</f>
        <v>12485.229999999996</v>
      </c>
      <c r="Z51" s="26">
        <f>Summary!$C$34</f>
        <v>2638.2</v>
      </c>
      <c r="AA51" s="49">
        <f>'[11]S-W_Profile-25'!Q3</f>
        <v>-3.4167764176843071E-3</v>
      </c>
      <c r="AB51">
        <f t="shared" si="8"/>
        <v>-51.673378978499372</v>
      </c>
      <c r="AC51" s="19">
        <f>Summary!$C$37</f>
        <v>5838.2199999999984</v>
      </c>
      <c r="AD51" s="19">
        <f>Summary!$C$38</f>
        <v>289.15999999999997</v>
      </c>
      <c r="AE51" s="51">
        <f>'[11]S-W_Profile-25'!Q31</f>
        <v>0.24151896187017938</v>
      </c>
      <c r="AF51">
        <f t="shared" si="9"/>
        <v>1479.8784565840992</v>
      </c>
      <c r="AG51" s="10">
        <f>Summary!$I$41</f>
        <v>191.33</v>
      </c>
      <c r="AH51" s="10">
        <f>Summary!$I$42</f>
        <v>356.07</v>
      </c>
      <c r="AI51" s="10">
        <f>Summary!$I$43</f>
        <v>1063.1599999999999</v>
      </c>
      <c r="AJ51" s="10">
        <f>Summary!$I$44</f>
        <v>25.86</v>
      </c>
      <c r="AK51" s="10">
        <f>Summary!$I$45</f>
        <v>75.87</v>
      </c>
      <c r="AL51" s="10">
        <f>Summary!$I$48</f>
        <v>66.959999999999994</v>
      </c>
      <c r="AM51" s="10"/>
      <c r="AN51" s="10"/>
      <c r="AO51" s="10">
        <f t="shared" si="11"/>
        <v>41209.335077605618</v>
      </c>
      <c r="AQ51" s="10">
        <f>Summary!$I$56</f>
        <v>10805.38</v>
      </c>
      <c r="AR51" s="10">
        <f>Summary!$I$57</f>
        <v>8498.2800000000007</v>
      </c>
      <c r="AS51" s="10">
        <f>Summary!$I$58</f>
        <v>4485.8599999999997</v>
      </c>
      <c r="AT51" s="10">
        <f>Summary!$I$59</f>
        <v>5920.5266666666657</v>
      </c>
      <c r="AU51" s="10">
        <f t="shared" si="10"/>
        <v>52014.715077605615</v>
      </c>
      <c r="AV51" s="10">
        <f t="shared" si="10"/>
        <v>49707.615077605617</v>
      </c>
      <c r="AW51" s="10">
        <f t="shared" si="10"/>
        <v>45695.195077605618</v>
      </c>
      <c r="AX51" s="10">
        <f t="shared" si="10"/>
        <v>47129.861744272283</v>
      </c>
      <c r="AY51" s="10">
        <f t="shared" si="6"/>
        <v>16538.872077605614</v>
      </c>
      <c r="AZ51" s="10">
        <f t="shared" si="6"/>
        <v>12526.452077605616</v>
      </c>
      <c r="BA51" s="10">
        <f t="shared" si="6"/>
        <v>13961.11874427228</v>
      </c>
      <c r="BB51" s="18">
        <f t="shared" si="7"/>
        <v>0.49862824399482408</v>
      </c>
      <c r="BC51" s="18">
        <f t="shared" si="7"/>
        <v>0.3776583296390103</v>
      </c>
      <c r="BD51" s="18">
        <f t="shared" si="7"/>
        <v>0.42091190324192507</v>
      </c>
      <c r="BE51" s="18">
        <v>0.15</v>
      </c>
    </row>
    <row r="52" spans="11:57" x14ac:dyDescent="0.3">
      <c r="K52">
        <v>2021</v>
      </c>
      <c r="L52">
        <v>9</v>
      </c>
      <c r="M52">
        <v>7</v>
      </c>
      <c r="N52">
        <v>24</v>
      </c>
      <c r="O52" s="10">
        <v>30459.425999999999</v>
      </c>
      <c r="Q52" s="10">
        <f>Summary!$I$18</f>
        <v>29134.090000000022</v>
      </c>
      <c r="R52" s="10">
        <f>Summary!$I$20</f>
        <v>2280</v>
      </c>
      <c r="S52" s="10">
        <f>Summary!$I$23</f>
        <v>4148.6699999999992</v>
      </c>
      <c r="T52" s="10">
        <f>Summary!$I$24</f>
        <v>423.53000000000009</v>
      </c>
      <c r="U52" s="10">
        <f>Summary!$I$25</f>
        <v>1457</v>
      </c>
      <c r="V52" s="10">
        <f>Summary!$I$26</f>
        <v>558.59</v>
      </c>
      <c r="W52" s="10"/>
      <c r="X52" s="10"/>
      <c r="Y52" s="26">
        <f>Summary!$C$33</f>
        <v>12485.229999999996</v>
      </c>
      <c r="Z52" s="26">
        <f>Summary!$C$34</f>
        <v>2638.2</v>
      </c>
      <c r="AA52" s="49">
        <f>'[11]S-W_Profile-25'!Q4</f>
        <v>-3.3857310644811963E-3</v>
      </c>
      <c r="AB52">
        <f t="shared" si="8"/>
        <v>-51.203866752506848</v>
      </c>
      <c r="AC52" s="19">
        <f>Summary!$C$37</f>
        <v>5838.2199999999984</v>
      </c>
      <c r="AD52" s="19">
        <f>Summary!$C$38</f>
        <v>289.15999999999997</v>
      </c>
      <c r="AE52" s="51">
        <f>'[11]S-W_Profile-25'!Q32</f>
        <v>0.22900671971583064</v>
      </c>
      <c r="AF52">
        <f t="shared" si="9"/>
        <v>1403.2111942523859</v>
      </c>
      <c r="AG52" s="10">
        <f>Summary!$I$41</f>
        <v>191.33</v>
      </c>
      <c r="AH52" s="10">
        <f>Summary!$I$42</f>
        <v>356.07</v>
      </c>
      <c r="AI52" s="10">
        <f>Summary!$I$43</f>
        <v>1063.1599999999999</v>
      </c>
      <c r="AJ52" s="10">
        <f>Summary!$I$44</f>
        <v>25.86</v>
      </c>
      <c r="AK52" s="10">
        <f>Summary!$I$45</f>
        <v>75.87</v>
      </c>
      <c r="AL52" s="10">
        <f>Summary!$I$48</f>
        <v>66.959999999999994</v>
      </c>
      <c r="AM52" s="10"/>
      <c r="AN52" s="10"/>
      <c r="AO52" s="10">
        <f t="shared" si="11"/>
        <v>41133.137327499906</v>
      </c>
      <c r="AQ52" s="10">
        <f>Summary!$I$56</f>
        <v>10805.38</v>
      </c>
      <c r="AR52" s="10">
        <f>Summary!$I$57</f>
        <v>8498.2800000000007</v>
      </c>
      <c r="AS52" s="10">
        <f>Summary!$I$58</f>
        <v>4485.8599999999997</v>
      </c>
      <c r="AT52" s="10">
        <f>Summary!$I$59</f>
        <v>5920.5266666666657</v>
      </c>
      <c r="AU52" s="10">
        <f t="shared" si="10"/>
        <v>51938.517327499903</v>
      </c>
      <c r="AV52" s="10">
        <f t="shared" si="10"/>
        <v>49631.417327499905</v>
      </c>
      <c r="AW52" s="10">
        <f t="shared" si="10"/>
        <v>45618.997327499907</v>
      </c>
      <c r="AX52" s="10">
        <f t="shared" si="10"/>
        <v>47053.663994166571</v>
      </c>
      <c r="AY52" s="10">
        <f t="shared" si="6"/>
        <v>19171.991327499905</v>
      </c>
      <c r="AZ52" s="10">
        <f t="shared" si="6"/>
        <v>15159.571327499907</v>
      </c>
      <c r="BA52" s="10">
        <f t="shared" si="6"/>
        <v>16594.237994166571</v>
      </c>
      <c r="BB52" s="18">
        <f t="shared" si="7"/>
        <v>0.62942720350343784</v>
      </c>
      <c r="BC52" s="18">
        <f t="shared" si="7"/>
        <v>0.49769720964209591</v>
      </c>
      <c r="BD52" s="18">
        <f t="shared" si="7"/>
        <v>0.54479811911644593</v>
      </c>
      <c r="BE52" s="18">
        <v>0.15</v>
      </c>
    </row>
  </sheetData>
  <autoFilter ref="K2:BB52"/>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BE52"/>
  <sheetViews>
    <sheetView zoomScale="60" zoomScaleNormal="60" workbookViewId="0">
      <pane xSplit="15" ySplit="2" topLeftCell="P3" activePane="bottomRight" state="frozen"/>
      <selection pane="topRight" activeCell="F1" sqref="F1"/>
      <selection pane="bottomLeft" activeCell="A2" sqref="A2"/>
      <selection pane="bottomRight" sqref="A1:J1048576"/>
    </sheetView>
  </sheetViews>
  <sheetFormatPr defaultRowHeight="14.4" x14ac:dyDescent="0.3"/>
  <cols>
    <col min="15" max="15" width="11.5546875" style="10" customWidth="1"/>
    <col min="19" max="19" width="11.44140625" bestFit="1" customWidth="1"/>
    <col min="20" max="20" width="11.5546875" bestFit="1" customWidth="1"/>
    <col min="21" max="21" width="15.6640625" bestFit="1" customWidth="1"/>
    <col min="22" max="22" width="11.109375" customWidth="1"/>
    <col min="24" max="24" width="15.33203125" bestFit="1" customWidth="1"/>
    <col min="25" max="25" width="9.109375" style="21"/>
    <col min="26" max="26" width="12.88671875" style="21" bestFit="1" customWidth="1"/>
    <col min="27" max="27" width="12.88671875" style="49" customWidth="1"/>
    <col min="28" max="28" width="12.88671875" style="60" customWidth="1"/>
    <col min="29" max="29" width="9.109375" style="22"/>
    <col min="30" max="30" width="13.33203125" style="22" bestFit="1" customWidth="1"/>
    <col min="31" max="31" width="12.88671875" style="51" customWidth="1"/>
    <col min="32" max="32" width="12.88671875" style="60" customWidth="1"/>
    <col min="34" max="34" width="8.33203125" bestFit="1" customWidth="1"/>
    <col min="35" max="35" width="11.5546875" bestFit="1" customWidth="1"/>
    <col min="36" max="36" width="13.88671875" bestFit="1" customWidth="1"/>
    <col min="37" max="37" width="15.109375" bestFit="1" customWidth="1"/>
    <col min="38" max="38" width="14.6640625" bestFit="1" customWidth="1"/>
    <col min="39" max="39" width="10.44140625" bestFit="1" customWidth="1"/>
    <col min="40" max="40" width="10.44140625" customWidth="1"/>
    <col min="41" max="41" width="10.5546875" bestFit="1" customWidth="1"/>
    <col min="47" max="47" width="11.109375" customWidth="1"/>
  </cols>
  <sheetData>
    <row r="1" spans="11:57" ht="18" x14ac:dyDescent="0.35">
      <c r="K1" s="58" t="s">
        <v>3828</v>
      </c>
    </row>
    <row r="2" spans="11:57" s="3" customFormat="1" ht="72" x14ac:dyDescent="0.3">
      <c r="K2" s="3" t="s">
        <v>3749</v>
      </c>
      <c r="L2" s="3" t="s">
        <v>3750</v>
      </c>
      <c r="M2" s="3" t="s">
        <v>3751</v>
      </c>
      <c r="N2" s="3" t="s">
        <v>3752</v>
      </c>
      <c r="O2" s="23" t="s">
        <v>3767</v>
      </c>
      <c r="Q2" s="15" t="s">
        <v>3717</v>
      </c>
      <c r="R2" s="3" t="s">
        <v>3731</v>
      </c>
      <c r="S2" s="3" t="s">
        <v>3719</v>
      </c>
      <c r="T2" s="3" t="s">
        <v>3720</v>
      </c>
      <c r="U2" s="3" t="s">
        <v>3739</v>
      </c>
      <c r="V2" s="3" t="s">
        <v>3721</v>
      </c>
      <c r="W2" s="3" t="s">
        <v>3768</v>
      </c>
      <c r="X2" s="3" t="s">
        <v>3769</v>
      </c>
      <c r="Y2" s="24" t="s">
        <v>3722</v>
      </c>
      <c r="Z2" s="24" t="s">
        <v>3770</v>
      </c>
      <c r="AA2" s="47" t="s">
        <v>3771</v>
      </c>
      <c r="AB2" s="61" t="s">
        <v>3772</v>
      </c>
      <c r="AC2" s="25" t="s">
        <v>3723</v>
      </c>
      <c r="AD2" s="25" t="s">
        <v>3748</v>
      </c>
      <c r="AE2" s="50" t="s">
        <v>3773</v>
      </c>
      <c r="AF2" s="61" t="s">
        <v>3774</v>
      </c>
      <c r="AG2" s="3" t="s">
        <v>3724</v>
      </c>
      <c r="AH2" s="3" t="s">
        <v>3725</v>
      </c>
      <c r="AI2" s="3" t="s">
        <v>3736</v>
      </c>
      <c r="AJ2" s="3" t="s">
        <v>3741</v>
      </c>
      <c r="AK2" s="3" t="s">
        <v>3740</v>
      </c>
      <c r="AL2" s="3" t="s">
        <v>3737</v>
      </c>
      <c r="AM2" s="3" t="s">
        <v>3729</v>
      </c>
      <c r="AN2" s="3" t="s">
        <v>3781</v>
      </c>
      <c r="AO2" s="15" t="s">
        <v>3776</v>
      </c>
      <c r="AQ2" s="3" t="str">
        <f>Summary!A56</f>
        <v>MIC</v>
      </c>
      <c r="AR2" s="15" t="str">
        <f>Summary!A57</f>
        <v>Maximum RA Showing</v>
      </c>
      <c r="AS2" s="15" t="str">
        <f>Summary!A58</f>
        <v>Minimum RA Showings</v>
      </c>
      <c r="AT2" s="15" t="str">
        <f>Summary!A59</f>
        <v>Average RA Showings</v>
      </c>
      <c r="AU2" s="15" t="s">
        <v>3777</v>
      </c>
      <c r="AV2" s="15" t="s">
        <v>3810</v>
      </c>
      <c r="AW2" s="15" t="s">
        <v>3811</v>
      </c>
      <c r="AX2" s="15" t="s">
        <v>3812</v>
      </c>
      <c r="AY2" s="15" t="s">
        <v>3813</v>
      </c>
      <c r="AZ2" s="15" t="s">
        <v>3814</v>
      </c>
      <c r="BA2" s="15" t="s">
        <v>3815</v>
      </c>
      <c r="BB2" s="15" t="s">
        <v>3816</v>
      </c>
      <c r="BC2" s="15" t="s">
        <v>3817</v>
      </c>
      <c r="BD2" s="15" t="s">
        <v>3818</v>
      </c>
      <c r="BE2" s="15" t="s">
        <v>3829</v>
      </c>
    </row>
    <row r="3" spans="11:57" s="3" customFormat="1" x14ac:dyDescent="0.3">
      <c r="K3" s="52" t="s">
        <v>3797</v>
      </c>
      <c r="L3" s="41"/>
      <c r="M3" s="41"/>
      <c r="N3" s="41"/>
      <c r="O3" s="42"/>
      <c r="P3" s="41"/>
      <c r="Q3" s="43"/>
      <c r="R3" s="41"/>
      <c r="S3" s="41"/>
      <c r="T3" s="41"/>
      <c r="U3" s="41"/>
      <c r="V3" s="41"/>
      <c r="W3" s="41"/>
      <c r="X3" s="41"/>
      <c r="Y3" s="41"/>
      <c r="Z3" s="41"/>
      <c r="AA3" s="48"/>
      <c r="AB3" s="62"/>
      <c r="AC3" s="41"/>
      <c r="AD3" s="41"/>
      <c r="AE3" s="48"/>
      <c r="AF3" s="62"/>
      <c r="AG3" s="41"/>
      <c r="AH3" s="41"/>
      <c r="AI3" s="41"/>
      <c r="AJ3" s="41"/>
      <c r="AK3" s="41"/>
      <c r="AL3" s="41"/>
      <c r="AM3" s="41"/>
      <c r="AN3" s="41"/>
      <c r="AO3" s="43"/>
      <c r="AP3" s="41"/>
      <c r="AQ3" s="41"/>
      <c r="AR3" s="41"/>
      <c r="AS3" s="41"/>
      <c r="AT3" s="41"/>
      <c r="AU3" s="43"/>
      <c r="AV3" s="43"/>
      <c r="AW3" s="43"/>
      <c r="AX3" s="43"/>
      <c r="AY3" s="41"/>
      <c r="AZ3" s="41"/>
      <c r="BA3" s="41"/>
      <c r="BB3" s="41"/>
      <c r="BC3" s="41"/>
      <c r="BD3" s="41"/>
      <c r="BE3" s="41"/>
    </row>
    <row r="4" spans="11:57" x14ac:dyDescent="0.3">
      <c r="K4">
        <v>2021</v>
      </c>
      <c r="L4">
        <v>8</v>
      </c>
      <c r="M4">
        <v>16</v>
      </c>
      <c r="N4">
        <v>1</v>
      </c>
      <c r="O4" s="10">
        <v>27877.945</v>
      </c>
      <c r="Q4" s="10">
        <f>Summary!$H$18</f>
        <v>29085.200000000015</v>
      </c>
      <c r="R4" s="10">
        <f>Summary!$H$20</f>
        <v>2280</v>
      </c>
      <c r="S4" s="10">
        <f>Summary!$H$23</f>
        <v>4885.2999999999993</v>
      </c>
      <c r="T4" s="10">
        <f>Summary!$H$24</f>
        <v>569.49999999999989</v>
      </c>
      <c r="U4" s="10">
        <f>Summary!$H$25</f>
        <v>1457</v>
      </c>
      <c r="V4" s="10">
        <f>Summary!$H$26</f>
        <v>558.6</v>
      </c>
      <c r="W4" s="10"/>
      <c r="X4" s="10"/>
      <c r="Y4" s="26">
        <f>Summary!$C$33</f>
        <v>12485.229999999996</v>
      </c>
      <c r="Z4" s="26">
        <f>Summary!$C$34</f>
        <v>2638.2</v>
      </c>
      <c r="AA4" s="49">
        <f>'[11]S-W_Profile-10'!J5</f>
        <v>-3.8635355440811005E-3</v>
      </c>
      <c r="AB4" s="60">
        <f t="shared" ref="AB4:AB27" si="0">(Y4+Z4)*AA4</f>
        <v>-58.429909353422424</v>
      </c>
      <c r="AC4" s="19">
        <f>Summary!$C$37</f>
        <v>5838.2199999999984</v>
      </c>
      <c r="AD4" s="19">
        <f>Summary!$C$38</f>
        <v>289.15999999999997</v>
      </c>
      <c r="AE4" s="51">
        <f>'[11]S-W_Profile-10'!J33</f>
        <v>0.3190760442161335</v>
      </c>
      <c r="AF4" s="60">
        <f t="shared" ref="AF4:AF27" si="1">(AC4+AD4)*AE4</f>
        <v>1955.1001718090515</v>
      </c>
      <c r="AG4" s="10">
        <f>Summary!$H$41</f>
        <v>191.68000000000004</v>
      </c>
      <c r="AH4" s="10">
        <f>Summary!$H$42</f>
        <v>353.39000000000004</v>
      </c>
      <c r="AI4" s="10">
        <f>Summary!$H$43</f>
        <v>1061.8</v>
      </c>
      <c r="AJ4" s="10">
        <f>Summary!$H$44</f>
        <v>29.64</v>
      </c>
      <c r="AK4" s="10">
        <f>Summary!$H$45</f>
        <v>76.05</v>
      </c>
      <c r="AL4" s="10">
        <f>Summary!$H$48</f>
        <v>60.69</v>
      </c>
      <c r="AM4" s="10"/>
      <c r="AN4" s="10"/>
      <c r="AO4" s="10">
        <f t="shared" ref="AO4:AO27" si="2">Q4+R4+S4+T4+U4+V4+W4+X4+AB4+AF4+AG4+AH4+AI4+AJ4+AK4+AL4+AM4+AN4</f>
        <v>42505.520262455648</v>
      </c>
      <c r="AQ4" s="10">
        <f>Summary!$H$56</f>
        <v>10805.38</v>
      </c>
      <c r="AR4" s="10">
        <f>Summary!$H$57</f>
        <v>6480.04</v>
      </c>
      <c r="AS4" s="10">
        <f>Summary!$H$58</f>
        <v>5624.0599999999995</v>
      </c>
      <c r="AT4" s="10">
        <f>Summary!$H$59</f>
        <v>6094.8833333333341</v>
      </c>
      <c r="AU4" s="10">
        <f t="shared" ref="AU4:AX27" si="3">$AO4+AQ4</f>
        <v>53310.900262455645</v>
      </c>
      <c r="AV4" s="10">
        <f t="shared" si="3"/>
        <v>48985.560262455649</v>
      </c>
      <c r="AW4" s="10">
        <f t="shared" si="3"/>
        <v>48129.580262455645</v>
      </c>
      <c r="AX4" s="10">
        <f t="shared" si="3"/>
        <v>48600.403595788979</v>
      </c>
      <c r="AY4" s="10">
        <f t="shared" ref="AY4:AY27" si="4">AV4-$O4</f>
        <v>21107.615262455649</v>
      </c>
      <c r="AZ4" s="10">
        <f t="shared" ref="AZ4:AZ27" si="5">AW4-$O4</f>
        <v>20251.635262455646</v>
      </c>
      <c r="BA4" s="10">
        <f t="shared" ref="BA4:BA27" si="6">AX4-$O4</f>
        <v>20722.458595788979</v>
      </c>
      <c r="BB4" s="18">
        <f t="shared" ref="BB4:BB27" si="7">AY4/$O4</f>
        <v>0.75714387349769319</v>
      </c>
      <c r="BC4" s="18">
        <f t="shared" ref="BC4:BC27" si="8">AZ4/$O4</f>
        <v>0.72643931475062617</v>
      </c>
      <c r="BD4" s="18">
        <f t="shared" ref="BD4:BD27" si="9">BA4/$O4</f>
        <v>0.74332805362048671</v>
      </c>
      <c r="BE4" s="18">
        <v>0.15</v>
      </c>
    </row>
    <row r="5" spans="11:57" x14ac:dyDescent="0.3">
      <c r="K5">
        <v>2021</v>
      </c>
      <c r="L5">
        <v>8</v>
      </c>
      <c r="M5">
        <v>16</v>
      </c>
      <c r="N5">
        <v>2</v>
      </c>
      <c r="O5" s="10">
        <v>26530.811000000002</v>
      </c>
      <c r="Q5" s="10">
        <f>Summary!$H$18</f>
        <v>29085.200000000015</v>
      </c>
      <c r="R5" s="10">
        <f>Summary!$H$20</f>
        <v>2280</v>
      </c>
      <c r="S5" s="10">
        <f>Summary!$H$23</f>
        <v>4885.2999999999993</v>
      </c>
      <c r="T5" s="10">
        <f>Summary!$H$24</f>
        <v>569.49999999999989</v>
      </c>
      <c r="U5" s="10">
        <f>Summary!$H$25</f>
        <v>1457</v>
      </c>
      <c r="V5" s="10">
        <f>Summary!$H$26</f>
        <v>558.6</v>
      </c>
      <c r="W5" s="10"/>
      <c r="X5" s="10"/>
      <c r="Y5" s="26">
        <f>Summary!$C$33</f>
        <v>12485.229999999996</v>
      </c>
      <c r="Z5" s="26">
        <f>Summary!$C$34</f>
        <v>2638.2</v>
      </c>
      <c r="AA5" s="49">
        <f>'[11]S-W_Profile-10'!J6</f>
        <v>-3.992692207465458E-3</v>
      </c>
      <c r="AB5" s="60">
        <f t="shared" si="0"/>
        <v>-60.383201111149319</v>
      </c>
      <c r="AC5" s="19">
        <f>Summary!$C$37</f>
        <v>5838.2199999999984</v>
      </c>
      <c r="AD5" s="19">
        <f>Summary!$C$38</f>
        <v>289.15999999999997</v>
      </c>
      <c r="AE5" s="51">
        <f>'[11]S-W_Profile-10'!J34</f>
        <v>0.27766468955017359</v>
      </c>
      <c r="AF5" s="60">
        <f t="shared" si="1"/>
        <v>1701.3570654559421</v>
      </c>
      <c r="AG5" s="10">
        <f>Summary!$H$41</f>
        <v>191.68000000000004</v>
      </c>
      <c r="AH5" s="10">
        <f>Summary!$H$42</f>
        <v>353.39000000000004</v>
      </c>
      <c r="AI5" s="10">
        <f>Summary!$H$43</f>
        <v>1061.8</v>
      </c>
      <c r="AJ5" s="10">
        <f>Summary!$H$44</f>
        <v>29.64</v>
      </c>
      <c r="AK5" s="10">
        <f>Summary!$H$45</f>
        <v>76.05</v>
      </c>
      <c r="AL5" s="10">
        <f>Summary!$H$48</f>
        <v>60.69</v>
      </c>
      <c r="AM5" s="10"/>
      <c r="AN5" s="10"/>
      <c r="AO5" s="10">
        <f t="shared" si="2"/>
        <v>42249.823864344813</v>
      </c>
      <c r="AQ5" s="10">
        <f>Summary!$H$56</f>
        <v>10805.38</v>
      </c>
      <c r="AR5" s="10">
        <f>Summary!$H$57</f>
        <v>6480.04</v>
      </c>
      <c r="AS5" s="10">
        <f>Summary!$H$58</f>
        <v>5624.0599999999995</v>
      </c>
      <c r="AT5" s="10">
        <f>Summary!$H$59</f>
        <v>6094.8833333333341</v>
      </c>
      <c r="AU5" s="10">
        <f t="shared" si="3"/>
        <v>53055.20386434481</v>
      </c>
      <c r="AV5" s="10">
        <f t="shared" si="3"/>
        <v>48729.863864344814</v>
      </c>
      <c r="AW5" s="10">
        <f t="shared" si="3"/>
        <v>47873.883864344811</v>
      </c>
      <c r="AX5" s="10">
        <f t="shared" si="3"/>
        <v>48344.707197678144</v>
      </c>
      <c r="AY5" s="10">
        <f t="shared" si="4"/>
        <v>22199.052864344812</v>
      </c>
      <c r="AZ5" s="10">
        <f t="shared" si="5"/>
        <v>21343.072864344809</v>
      </c>
      <c r="BA5" s="10">
        <f t="shared" si="6"/>
        <v>21813.896197678143</v>
      </c>
      <c r="BB5" s="18">
        <f t="shared" si="7"/>
        <v>0.836727262666219</v>
      </c>
      <c r="BC5" s="18">
        <f t="shared" si="8"/>
        <v>0.80446364283190619</v>
      </c>
      <c r="BD5" s="18">
        <f t="shared" si="9"/>
        <v>0.82220992783364755</v>
      </c>
      <c r="BE5" s="18">
        <v>0.15</v>
      </c>
    </row>
    <row r="6" spans="11:57" x14ac:dyDescent="0.3">
      <c r="K6">
        <v>2021</v>
      </c>
      <c r="L6">
        <v>8</v>
      </c>
      <c r="M6">
        <v>16</v>
      </c>
      <c r="N6">
        <v>3</v>
      </c>
      <c r="O6" s="10">
        <v>25820.780999999999</v>
      </c>
      <c r="Q6" s="10">
        <f>Summary!$H$18</f>
        <v>29085.200000000015</v>
      </c>
      <c r="R6" s="10">
        <f>Summary!$H$20</f>
        <v>2280</v>
      </c>
      <c r="S6" s="10">
        <f>Summary!$H$23</f>
        <v>4885.2999999999993</v>
      </c>
      <c r="T6" s="10">
        <f>Summary!$H$24</f>
        <v>569.49999999999989</v>
      </c>
      <c r="U6" s="10">
        <f>Summary!$H$25</f>
        <v>1457</v>
      </c>
      <c r="V6" s="10">
        <f>Summary!$H$26</f>
        <v>558.6</v>
      </c>
      <c r="W6" s="10"/>
      <c r="X6" s="10"/>
      <c r="Y6" s="26">
        <f>Summary!$C$33</f>
        <v>12485.229999999996</v>
      </c>
      <c r="Z6" s="26">
        <f>Summary!$C$34</f>
        <v>2638.2</v>
      </c>
      <c r="AA6" s="49">
        <f>'[11]S-W_Profile-10'!J7</f>
        <v>-4.1617196706536892E-3</v>
      </c>
      <c r="AB6" s="60">
        <f t="shared" si="0"/>
        <v>-62.939476118754108</v>
      </c>
      <c r="AC6" s="19">
        <f>Summary!$C$37</f>
        <v>5838.2199999999984</v>
      </c>
      <c r="AD6" s="19">
        <f>Summary!$C$38</f>
        <v>289.15999999999997</v>
      </c>
      <c r="AE6" s="51">
        <f>'[11]S-W_Profile-10'!J35</f>
        <v>0.2640150459414804</v>
      </c>
      <c r="AF6" s="60">
        <f t="shared" si="1"/>
        <v>1617.7205122009077</v>
      </c>
      <c r="AG6" s="10">
        <f>Summary!$H$41</f>
        <v>191.68000000000004</v>
      </c>
      <c r="AH6" s="10">
        <f>Summary!$H$42</f>
        <v>353.39000000000004</v>
      </c>
      <c r="AI6" s="10">
        <f>Summary!$H$43</f>
        <v>1061.8</v>
      </c>
      <c r="AJ6" s="10">
        <f>Summary!$H$44</f>
        <v>29.64</v>
      </c>
      <c r="AK6" s="10">
        <f>Summary!$H$45</f>
        <v>76.05</v>
      </c>
      <c r="AL6" s="10">
        <f>Summary!$H$48</f>
        <v>60.69</v>
      </c>
      <c r="AM6" s="10"/>
      <c r="AN6" s="10"/>
      <c r="AO6" s="10">
        <f t="shared" si="2"/>
        <v>42163.631036082174</v>
      </c>
      <c r="AQ6" s="10">
        <f>Summary!$H$56</f>
        <v>10805.38</v>
      </c>
      <c r="AR6" s="10">
        <f>Summary!$H$57</f>
        <v>6480.04</v>
      </c>
      <c r="AS6" s="10">
        <f>Summary!$H$58</f>
        <v>5624.0599999999995</v>
      </c>
      <c r="AT6" s="10">
        <f>Summary!$H$59</f>
        <v>6094.8833333333341</v>
      </c>
      <c r="AU6" s="10">
        <f t="shared" si="3"/>
        <v>52969.011036082171</v>
      </c>
      <c r="AV6" s="10">
        <f t="shared" si="3"/>
        <v>48643.671036082174</v>
      </c>
      <c r="AW6" s="10">
        <f t="shared" si="3"/>
        <v>47787.691036082171</v>
      </c>
      <c r="AX6" s="10">
        <f t="shared" si="3"/>
        <v>48258.514369415505</v>
      </c>
      <c r="AY6" s="10">
        <f t="shared" si="4"/>
        <v>22822.890036082175</v>
      </c>
      <c r="AZ6" s="10">
        <f t="shared" si="5"/>
        <v>21966.910036082172</v>
      </c>
      <c r="BA6" s="10">
        <f t="shared" si="6"/>
        <v>22437.733369415506</v>
      </c>
      <c r="BB6" s="18">
        <f t="shared" si="7"/>
        <v>0.88389619338323566</v>
      </c>
      <c r="BC6" s="18">
        <f t="shared" si="8"/>
        <v>0.85074537583050536</v>
      </c>
      <c r="BD6" s="18">
        <f t="shared" si="9"/>
        <v>0.86897965516285147</v>
      </c>
      <c r="BE6" s="18">
        <v>0.15</v>
      </c>
    </row>
    <row r="7" spans="11:57" x14ac:dyDescent="0.3">
      <c r="K7">
        <v>2021</v>
      </c>
      <c r="L7">
        <v>8</v>
      </c>
      <c r="M7">
        <v>16</v>
      </c>
      <c r="N7">
        <v>4</v>
      </c>
      <c r="O7" s="10">
        <v>25848.208999999999</v>
      </c>
      <c r="Q7" s="10">
        <f>Summary!$H$18</f>
        <v>29085.200000000015</v>
      </c>
      <c r="R7" s="10">
        <f>Summary!$H$20</f>
        <v>2280</v>
      </c>
      <c r="S7" s="10">
        <f>Summary!$H$23</f>
        <v>4885.2999999999993</v>
      </c>
      <c r="T7" s="10">
        <f>Summary!$H$24</f>
        <v>569.49999999999989</v>
      </c>
      <c r="U7" s="10">
        <f>Summary!$H$25</f>
        <v>1457</v>
      </c>
      <c r="V7" s="10">
        <f>Summary!$H$26</f>
        <v>558.6</v>
      </c>
      <c r="W7" s="10"/>
      <c r="X7" s="10"/>
      <c r="Y7" s="26">
        <f>Summary!$C$33</f>
        <v>12485.229999999996</v>
      </c>
      <c r="Z7" s="26">
        <f>Summary!$C$34</f>
        <v>2638.2</v>
      </c>
      <c r="AA7" s="49">
        <f>'[11]S-W_Profile-10'!J8</f>
        <v>-4.3803808857830993E-3</v>
      </c>
      <c r="AB7" s="60">
        <f t="shared" si="0"/>
        <v>-66.246383699478685</v>
      </c>
      <c r="AC7" s="19">
        <f>Summary!$C$37</f>
        <v>5838.2199999999984</v>
      </c>
      <c r="AD7" s="19">
        <f>Summary!$C$38</f>
        <v>289.15999999999997</v>
      </c>
      <c r="AE7" s="51">
        <f>'[11]S-W_Profile-10'!J36</f>
        <v>0.22510200069325739</v>
      </c>
      <c r="AF7" s="60">
        <f t="shared" si="1"/>
        <v>1379.2854970078511</v>
      </c>
      <c r="AG7" s="10">
        <f>Summary!$H$41</f>
        <v>191.68000000000004</v>
      </c>
      <c r="AH7" s="10">
        <f>Summary!$H$42</f>
        <v>353.39000000000004</v>
      </c>
      <c r="AI7" s="10">
        <f>Summary!$H$43</f>
        <v>1061.8</v>
      </c>
      <c r="AJ7" s="10">
        <f>Summary!$H$44</f>
        <v>29.64</v>
      </c>
      <c r="AK7" s="10">
        <f>Summary!$H$45</f>
        <v>76.05</v>
      </c>
      <c r="AL7" s="10">
        <f>Summary!$H$48</f>
        <v>60.69</v>
      </c>
      <c r="AM7" s="10"/>
      <c r="AN7" s="10"/>
      <c r="AO7" s="10">
        <f t="shared" si="2"/>
        <v>41921.889113308389</v>
      </c>
      <c r="AQ7" s="10">
        <f>Summary!$H$56</f>
        <v>10805.38</v>
      </c>
      <c r="AR7" s="10">
        <f>Summary!$H$57</f>
        <v>6480.04</v>
      </c>
      <c r="AS7" s="10">
        <f>Summary!$H$58</f>
        <v>5624.0599999999995</v>
      </c>
      <c r="AT7" s="10">
        <f>Summary!$H$59</f>
        <v>6094.8833333333341</v>
      </c>
      <c r="AU7" s="10">
        <f t="shared" si="3"/>
        <v>52727.269113308386</v>
      </c>
      <c r="AV7" s="10">
        <f t="shared" si="3"/>
        <v>48401.92911330839</v>
      </c>
      <c r="AW7" s="10">
        <f t="shared" si="3"/>
        <v>47545.949113308387</v>
      </c>
      <c r="AX7" s="10">
        <f t="shared" si="3"/>
        <v>48016.77244664172</v>
      </c>
      <c r="AY7" s="10">
        <f t="shared" si="4"/>
        <v>22553.720113308391</v>
      </c>
      <c r="AZ7" s="10">
        <f t="shared" si="5"/>
        <v>21697.740113308388</v>
      </c>
      <c r="BA7" s="10">
        <f t="shared" si="6"/>
        <v>22168.563446641721</v>
      </c>
      <c r="BB7" s="18">
        <f t="shared" si="7"/>
        <v>0.87254479075545976</v>
      </c>
      <c r="BC7" s="18">
        <f t="shared" si="8"/>
        <v>0.83942915013215769</v>
      </c>
      <c r="BD7" s="18">
        <f t="shared" si="9"/>
        <v>0.85764408074237264</v>
      </c>
      <c r="BE7" s="18">
        <v>0.15</v>
      </c>
    </row>
    <row r="8" spans="11:57" x14ac:dyDescent="0.3">
      <c r="K8">
        <v>2021</v>
      </c>
      <c r="L8">
        <v>8</v>
      </c>
      <c r="M8">
        <v>16</v>
      </c>
      <c r="N8">
        <v>5</v>
      </c>
      <c r="O8" s="10">
        <v>26829.469000000001</v>
      </c>
      <c r="Q8" s="10">
        <f>Summary!$H$18</f>
        <v>29085.200000000015</v>
      </c>
      <c r="R8" s="10">
        <f>Summary!$H$20</f>
        <v>2280</v>
      </c>
      <c r="S8" s="10">
        <f>Summary!$H$23</f>
        <v>4885.2999999999993</v>
      </c>
      <c r="T8" s="10">
        <f>Summary!$H$24</f>
        <v>569.49999999999989</v>
      </c>
      <c r="U8" s="10">
        <f>Summary!$H$25</f>
        <v>1457</v>
      </c>
      <c r="V8" s="10">
        <f>Summary!$H$26</f>
        <v>558.6</v>
      </c>
      <c r="W8" s="10"/>
      <c r="X8" s="10"/>
      <c r="Y8" s="26">
        <f>Summary!$C$33</f>
        <v>12485.229999999996</v>
      </c>
      <c r="Z8" s="26">
        <f>Summary!$C$34</f>
        <v>2638.2</v>
      </c>
      <c r="AA8" s="49">
        <f>'[11]S-W_Profile-10'!J9</f>
        <v>1.3340908016447004E-2</v>
      </c>
      <c r="AB8" s="60">
        <f t="shared" si="0"/>
        <v>201.76028852317506</v>
      </c>
      <c r="AC8" s="19">
        <f>Summary!$C$37</f>
        <v>5838.2199999999984</v>
      </c>
      <c r="AD8" s="19">
        <f>Summary!$C$38</f>
        <v>289.15999999999997</v>
      </c>
      <c r="AE8" s="51">
        <f>'[11]S-W_Profile-10'!J37</f>
        <v>0.18040901818008745</v>
      </c>
      <c r="AF8" s="60">
        <f t="shared" si="1"/>
        <v>1105.4346098163039</v>
      </c>
      <c r="AG8" s="10">
        <f>Summary!$H$41</f>
        <v>191.68000000000004</v>
      </c>
      <c r="AH8" s="10">
        <f>Summary!$H$42</f>
        <v>353.39000000000004</v>
      </c>
      <c r="AI8" s="10">
        <f>Summary!$H$43</f>
        <v>1061.8</v>
      </c>
      <c r="AJ8" s="10">
        <f>Summary!$H$44</f>
        <v>29.64</v>
      </c>
      <c r="AK8" s="10">
        <f>Summary!$H$45</f>
        <v>76.05</v>
      </c>
      <c r="AL8" s="10">
        <f>Summary!$H$48</f>
        <v>60.69</v>
      </c>
      <c r="AM8" s="10"/>
      <c r="AN8" s="10"/>
      <c r="AO8" s="10">
        <f t="shared" si="2"/>
        <v>41916.044898339496</v>
      </c>
      <c r="AQ8" s="10">
        <f>Summary!$H$56</f>
        <v>10805.38</v>
      </c>
      <c r="AR8" s="10">
        <f>Summary!$H$57</f>
        <v>6480.04</v>
      </c>
      <c r="AS8" s="10">
        <f>Summary!$H$58</f>
        <v>5624.0599999999995</v>
      </c>
      <c r="AT8" s="10">
        <f>Summary!$H$59</f>
        <v>6094.8833333333341</v>
      </c>
      <c r="AU8" s="10">
        <f t="shared" si="3"/>
        <v>52721.424898339494</v>
      </c>
      <c r="AV8" s="10">
        <f t="shared" si="3"/>
        <v>48396.084898339497</v>
      </c>
      <c r="AW8" s="10">
        <f t="shared" si="3"/>
        <v>47540.104898339494</v>
      </c>
      <c r="AX8" s="10">
        <f t="shared" si="3"/>
        <v>48010.928231672828</v>
      </c>
      <c r="AY8" s="10">
        <f t="shared" si="4"/>
        <v>21566.615898339496</v>
      </c>
      <c r="AZ8" s="10">
        <f t="shared" si="5"/>
        <v>20710.635898339493</v>
      </c>
      <c r="BA8" s="10">
        <f t="shared" si="6"/>
        <v>21181.459231672827</v>
      </c>
      <c r="BB8" s="18">
        <f t="shared" si="7"/>
        <v>0.80384057911617612</v>
      </c>
      <c r="BC8" s="18">
        <f t="shared" si="8"/>
        <v>0.77193610869970974</v>
      </c>
      <c r="BD8" s="18">
        <f t="shared" si="9"/>
        <v>0.78948484711616262</v>
      </c>
      <c r="BE8" s="18">
        <v>0.15</v>
      </c>
    </row>
    <row r="9" spans="11:57" x14ac:dyDescent="0.3">
      <c r="K9">
        <v>2021</v>
      </c>
      <c r="L9">
        <v>8</v>
      </c>
      <c r="M9">
        <v>16</v>
      </c>
      <c r="N9">
        <v>6</v>
      </c>
      <c r="O9" s="10">
        <v>28469.325000000001</v>
      </c>
      <c r="Q9" s="10">
        <f>Summary!$H$18</f>
        <v>29085.200000000015</v>
      </c>
      <c r="R9" s="10">
        <f>Summary!$H$20</f>
        <v>2280</v>
      </c>
      <c r="S9" s="10">
        <f>Summary!$H$23</f>
        <v>4885.2999999999993</v>
      </c>
      <c r="T9" s="10">
        <f>Summary!$H$24</f>
        <v>569.49999999999989</v>
      </c>
      <c r="U9" s="10">
        <f>Summary!$H$25</f>
        <v>1457</v>
      </c>
      <c r="V9" s="10">
        <f>Summary!$H$26</f>
        <v>558.6</v>
      </c>
      <c r="W9" s="10"/>
      <c r="X9" s="10"/>
      <c r="Y9" s="26">
        <f>Summary!$C$33</f>
        <v>12485.229999999996</v>
      </c>
      <c r="Z9" s="26">
        <f>Summary!$C$34</f>
        <v>2638.2</v>
      </c>
      <c r="AA9" s="49">
        <f>'[11]S-W_Profile-10'!J10</f>
        <v>0.21905936685072433</v>
      </c>
      <c r="AB9" s="60">
        <f t="shared" si="0"/>
        <v>3312.929000411249</v>
      </c>
      <c r="AC9" s="19">
        <f>Summary!$C$37</f>
        <v>5838.2199999999984</v>
      </c>
      <c r="AD9" s="19">
        <f>Summary!$C$38</f>
        <v>289.15999999999997</v>
      </c>
      <c r="AE9" s="51">
        <f>'[11]S-W_Profile-10'!J38</f>
        <v>0.14798389933137923</v>
      </c>
      <c r="AF9" s="60">
        <f t="shared" si="1"/>
        <v>906.75358508510624</v>
      </c>
      <c r="AG9" s="10">
        <f>Summary!$H$41</f>
        <v>191.68000000000004</v>
      </c>
      <c r="AH9" s="10">
        <f>Summary!$H$42</f>
        <v>353.39000000000004</v>
      </c>
      <c r="AI9" s="10">
        <f>Summary!$H$43</f>
        <v>1061.8</v>
      </c>
      <c r="AJ9" s="10">
        <f>Summary!$H$44</f>
        <v>29.64</v>
      </c>
      <c r="AK9" s="10">
        <f>Summary!$H$45</f>
        <v>76.05</v>
      </c>
      <c r="AL9" s="10">
        <f>Summary!$H$48</f>
        <v>60.69</v>
      </c>
      <c r="AM9" s="10"/>
      <c r="AN9" s="10"/>
      <c r="AO9" s="10">
        <f t="shared" si="2"/>
        <v>44828.532585496374</v>
      </c>
      <c r="AQ9" s="10">
        <f>Summary!$H$56</f>
        <v>10805.38</v>
      </c>
      <c r="AR9" s="10">
        <f>Summary!$H$57</f>
        <v>6480.04</v>
      </c>
      <c r="AS9" s="10">
        <f>Summary!$H$58</f>
        <v>5624.0599999999995</v>
      </c>
      <c r="AT9" s="10">
        <f>Summary!$H$59</f>
        <v>6094.8833333333341</v>
      </c>
      <c r="AU9" s="10">
        <f t="shared" si="3"/>
        <v>55633.912585496371</v>
      </c>
      <c r="AV9" s="10">
        <f t="shared" si="3"/>
        <v>51308.572585496375</v>
      </c>
      <c r="AW9" s="10">
        <f t="shared" si="3"/>
        <v>50452.592585496372</v>
      </c>
      <c r="AX9" s="10">
        <f t="shared" si="3"/>
        <v>50923.415918829705</v>
      </c>
      <c r="AY9" s="10">
        <f t="shared" si="4"/>
        <v>22839.247585496374</v>
      </c>
      <c r="AZ9" s="10">
        <f t="shared" si="5"/>
        <v>21983.267585496371</v>
      </c>
      <c r="BA9" s="10">
        <f t="shared" si="6"/>
        <v>22454.090918829705</v>
      </c>
      <c r="BB9" s="18">
        <f t="shared" si="7"/>
        <v>0.80224057245812375</v>
      </c>
      <c r="BC9" s="18">
        <f t="shared" si="8"/>
        <v>0.77217382517837607</v>
      </c>
      <c r="BD9" s="18">
        <f t="shared" si="9"/>
        <v>0.78871174215861117</v>
      </c>
      <c r="BE9" s="18">
        <v>0.15</v>
      </c>
    </row>
    <row r="10" spans="11:57" x14ac:dyDescent="0.3">
      <c r="K10">
        <v>2021</v>
      </c>
      <c r="L10">
        <v>8</v>
      </c>
      <c r="M10">
        <v>16</v>
      </c>
      <c r="N10">
        <v>7</v>
      </c>
      <c r="O10" s="10">
        <v>29778.767</v>
      </c>
      <c r="Q10" s="10">
        <f>Summary!$H$18</f>
        <v>29085.200000000015</v>
      </c>
      <c r="R10" s="10">
        <f>Summary!$H$20</f>
        <v>2280</v>
      </c>
      <c r="S10" s="10">
        <f>Summary!$H$23</f>
        <v>4885.2999999999993</v>
      </c>
      <c r="T10" s="10">
        <f>Summary!$H$24</f>
        <v>569.49999999999989</v>
      </c>
      <c r="U10" s="10">
        <f>Summary!$H$25</f>
        <v>1457</v>
      </c>
      <c r="V10" s="10">
        <f>Summary!$H$26</f>
        <v>558.6</v>
      </c>
      <c r="W10" s="10"/>
      <c r="X10" s="10"/>
      <c r="Y10" s="26">
        <f>Summary!$C$33</f>
        <v>12485.229999999996</v>
      </c>
      <c r="Z10" s="26">
        <f>Summary!$C$34</f>
        <v>2638.2</v>
      </c>
      <c r="AA10" s="49">
        <f>'[11]S-W_Profile-10'!J11</f>
        <v>0.50454324214134383</v>
      </c>
      <c r="AB10" s="60">
        <f t="shared" si="0"/>
        <v>7630.4244044976622</v>
      </c>
      <c r="AC10" s="19">
        <f>Summary!$C$37</f>
        <v>5838.2199999999984</v>
      </c>
      <c r="AD10" s="19">
        <f>Summary!$C$38</f>
        <v>289.15999999999997</v>
      </c>
      <c r="AE10" s="51">
        <f>'[11]S-W_Profile-10'!J39</f>
        <v>0.10326749264527034</v>
      </c>
      <c r="AF10" s="60">
        <f t="shared" si="1"/>
        <v>632.75916908477643</v>
      </c>
      <c r="AG10" s="10">
        <f>Summary!$H$41</f>
        <v>191.68000000000004</v>
      </c>
      <c r="AH10" s="10">
        <f>Summary!$H$42</f>
        <v>353.39000000000004</v>
      </c>
      <c r="AI10" s="10">
        <f>Summary!$H$43</f>
        <v>1061.8</v>
      </c>
      <c r="AJ10" s="10">
        <f>Summary!$H$44</f>
        <v>29.64</v>
      </c>
      <c r="AK10" s="10">
        <f>Summary!$H$45</f>
        <v>76.05</v>
      </c>
      <c r="AL10" s="10">
        <f>Summary!$H$48</f>
        <v>60.69</v>
      </c>
      <c r="AM10" s="10"/>
      <c r="AN10" s="10"/>
      <c r="AO10" s="10">
        <f t="shared" si="2"/>
        <v>48872.033573582456</v>
      </c>
      <c r="AQ10" s="10">
        <f>Summary!$H$56</f>
        <v>10805.38</v>
      </c>
      <c r="AR10" s="10">
        <f>Summary!$H$57</f>
        <v>6480.04</v>
      </c>
      <c r="AS10" s="10">
        <f>Summary!$H$58</f>
        <v>5624.0599999999995</v>
      </c>
      <c r="AT10" s="10">
        <f>Summary!$H$59</f>
        <v>6094.8833333333341</v>
      </c>
      <c r="AU10" s="10">
        <f t="shared" si="3"/>
        <v>59677.413573582453</v>
      </c>
      <c r="AV10" s="10">
        <f t="shared" si="3"/>
        <v>55352.073573582456</v>
      </c>
      <c r="AW10" s="10">
        <f t="shared" si="3"/>
        <v>54496.093573582453</v>
      </c>
      <c r="AX10" s="10">
        <f t="shared" si="3"/>
        <v>54966.916906915787</v>
      </c>
      <c r="AY10" s="10">
        <f t="shared" si="4"/>
        <v>25573.306573582457</v>
      </c>
      <c r="AZ10" s="10">
        <f t="shared" si="5"/>
        <v>24717.326573582453</v>
      </c>
      <c r="BA10" s="10">
        <f t="shared" si="6"/>
        <v>25188.149906915787</v>
      </c>
      <c r="BB10" s="18">
        <f t="shared" si="7"/>
        <v>0.85877654281597549</v>
      </c>
      <c r="BC10" s="18">
        <f t="shared" si="8"/>
        <v>0.83003190070235122</v>
      </c>
      <c r="BD10" s="18">
        <f t="shared" si="9"/>
        <v>0.84584260681161805</v>
      </c>
      <c r="BE10" s="18">
        <v>0.15</v>
      </c>
    </row>
    <row r="11" spans="11:57" x14ac:dyDescent="0.3">
      <c r="K11">
        <v>2021</v>
      </c>
      <c r="L11">
        <v>8</v>
      </c>
      <c r="M11">
        <v>16</v>
      </c>
      <c r="N11">
        <v>8</v>
      </c>
      <c r="O11" s="10">
        <v>30271.120999999999</v>
      </c>
      <c r="Q11" s="10">
        <f>Summary!$H$18</f>
        <v>29085.200000000015</v>
      </c>
      <c r="R11" s="10">
        <f>Summary!$H$20</f>
        <v>2280</v>
      </c>
      <c r="S11" s="10">
        <f>Summary!$H$23</f>
        <v>4885.2999999999993</v>
      </c>
      <c r="T11" s="10">
        <f>Summary!$H$24</f>
        <v>569.49999999999989</v>
      </c>
      <c r="U11" s="10">
        <f>Summary!$H$25</f>
        <v>1457</v>
      </c>
      <c r="V11" s="10">
        <f>Summary!$H$26</f>
        <v>558.6</v>
      </c>
      <c r="W11" s="10"/>
      <c r="X11" s="10"/>
      <c r="Y11" s="26">
        <f>Summary!$C$33</f>
        <v>12485.229999999996</v>
      </c>
      <c r="Z11" s="26">
        <f>Summary!$C$34</f>
        <v>2638.2</v>
      </c>
      <c r="AA11" s="49">
        <f>'[11]S-W_Profile-10'!J12</f>
        <v>0.66571978356436223</v>
      </c>
      <c r="AB11" s="60">
        <f t="shared" si="0"/>
        <v>10067.966546350781</v>
      </c>
      <c r="AC11" s="19">
        <f>Summary!$C$37</f>
        <v>5838.2199999999984</v>
      </c>
      <c r="AD11" s="19">
        <f>Summary!$C$38</f>
        <v>289.15999999999997</v>
      </c>
      <c r="AE11" s="51">
        <f>'[11]S-W_Profile-10'!J40</f>
        <v>7.92379328828893E-2</v>
      </c>
      <c r="AF11" s="60">
        <f t="shared" si="1"/>
        <v>485.52092518795808</v>
      </c>
      <c r="AG11" s="10">
        <f>Summary!$H$41</f>
        <v>191.68000000000004</v>
      </c>
      <c r="AH11" s="10">
        <f>Summary!$H$42</f>
        <v>353.39000000000004</v>
      </c>
      <c r="AI11" s="10">
        <f>Summary!$H$43</f>
        <v>1061.8</v>
      </c>
      <c r="AJ11" s="10">
        <f>Summary!$H$44</f>
        <v>29.64</v>
      </c>
      <c r="AK11" s="10">
        <f>Summary!$H$45</f>
        <v>76.05</v>
      </c>
      <c r="AL11" s="10">
        <f>Summary!$H$48</f>
        <v>60.69</v>
      </c>
      <c r="AM11" s="10"/>
      <c r="AN11" s="10"/>
      <c r="AO11" s="10">
        <f t="shared" si="2"/>
        <v>51162.337471538754</v>
      </c>
      <c r="AQ11" s="10">
        <f>Summary!$H$56</f>
        <v>10805.38</v>
      </c>
      <c r="AR11" s="10">
        <f>Summary!$H$57</f>
        <v>6480.04</v>
      </c>
      <c r="AS11" s="10">
        <f>Summary!$H$58</f>
        <v>5624.0599999999995</v>
      </c>
      <c r="AT11" s="10">
        <f>Summary!$H$59</f>
        <v>6094.8833333333341</v>
      </c>
      <c r="AU11" s="10">
        <f t="shared" si="3"/>
        <v>61967.717471538752</v>
      </c>
      <c r="AV11" s="10">
        <f t="shared" si="3"/>
        <v>57642.377471538755</v>
      </c>
      <c r="AW11" s="10">
        <f t="shared" si="3"/>
        <v>56786.397471538752</v>
      </c>
      <c r="AX11" s="10">
        <f t="shared" si="3"/>
        <v>57257.220804872086</v>
      </c>
      <c r="AY11" s="10">
        <f t="shared" si="4"/>
        <v>27371.256471538756</v>
      </c>
      <c r="AZ11" s="10">
        <f t="shared" si="5"/>
        <v>26515.276471538753</v>
      </c>
      <c r="BA11" s="10">
        <f t="shared" si="6"/>
        <v>26986.099804872087</v>
      </c>
      <c r="BB11" s="18">
        <f t="shared" si="7"/>
        <v>0.90420359627708391</v>
      </c>
      <c r="BC11" s="18">
        <f t="shared" si="8"/>
        <v>0.87592648027599485</v>
      </c>
      <c r="BD11" s="18">
        <f t="shared" si="9"/>
        <v>0.89148002827090833</v>
      </c>
      <c r="BE11" s="18">
        <v>0.15</v>
      </c>
    </row>
    <row r="12" spans="11:57" x14ac:dyDescent="0.3">
      <c r="K12">
        <v>2021</v>
      </c>
      <c r="L12">
        <v>8</v>
      </c>
      <c r="M12">
        <v>16</v>
      </c>
      <c r="N12">
        <v>9</v>
      </c>
      <c r="O12" s="10">
        <v>30812.475999999999</v>
      </c>
      <c r="Q12" s="10">
        <f>Summary!$H$18</f>
        <v>29085.200000000015</v>
      </c>
      <c r="R12" s="10">
        <f>Summary!$H$20</f>
        <v>2280</v>
      </c>
      <c r="S12" s="10">
        <f>Summary!$H$23</f>
        <v>4885.2999999999993</v>
      </c>
      <c r="T12" s="10">
        <f>Summary!$H$24</f>
        <v>569.49999999999989</v>
      </c>
      <c r="U12" s="10">
        <f>Summary!$H$25</f>
        <v>1457</v>
      </c>
      <c r="V12" s="10">
        <f>Summary!$H$26</f>
        <v>558.6</v>
      </c>
      <c r="W12" s="10"/>
      <c r="X12" s="10"/>
      <c r="Y12" s="26">
        <f>Summary!$C$33</f>
        <v>12485.229999999996</v>
      </c>
      <c r="Z12" s="26">
        <f>Summary!$C$34</f>
        <v>2638.2</v>
      </c>
      <c r="AA12" s="49">
        <f>'[11]S-W_Profile-10'!J13</f>
        <v>0.75347940365204435</v>
      </c>
      <c r="AB12" s="60">
        <f t="shared" si="0"/>
        <v>11395.193017573434</v>
      </c>
      <c r="AC12" s="19">
        <f>Summary!$C$37</f>
        <v>5838.2199999999984</v>
      </c>
      <c r="AD12" s="19">
        <f>Summary!$C$38</f>
        <v>289.15999999999997</v>
      </c>
      <c r="AE12" s="51">
        <f>'[11]S-W_Profile-10'!J41</f>
        <v>7.3005849307005821E-2</v>
      </c>
      <c r="AF12" s="60">
        <f t="shared" si="1"/>
        <v>447.33458092676119</v>
      </c>
      <c r="AG12" s="10">
        <f>Summary!$H$41</f>
        <v>191.68000000000004</v>
      </c>
      <c r="AH12" s="10">
        <f>Summary!$H$42</f>
        <v>353.39000000000004</v>
      </c>
      <c r="AI12" s="10">
        <f>Summary!$H$43</f>
        <v>1061.8</v>
      </c>
      <c r="AJ12" s="10">
        <f>Summary!$H$44</f>
        <v>29.64</v>
      </c>
      <c r="AK12" s="10">
        <f>Summary!$H$45</f>
        <v>76.05</v>
      </c>
      <c r="AL12" s="10">
        <f>Summary!$H$48</f>
        <v>60.69</v>
      </c>
      <c r="AM12" s="10"/>
      <c r="AN12" s="10"/>
      <c r="AO12" s="10">
        <f t="shared" si="2"/>
        <v>52451.377598500221</v>
      </c>
      <c r="AQ12" s="10">
        <f>Summary!$H$56</f>
        <v>10805.38</v>
      </c>
      <c r="AR12" s="10">
        <f>Summary!$H$57</f>
        <v>6480.04</v>
      </c>
      <c r="AS12" s="10">
        <f>Summary!$H$58</f>
        <v>5624.0599999999995</v>
      </c>
      <c r="AT12" s="10">
        <f>Summary!$H$59</f>
        <v>6094.8833333333341</v>
      </c>
      <c r="AU12" s="10">
        <f t="shared" si="3"/>
        <v>63256.757598500219</v>
      </c>
      <c r="AV12" s="10">
        <f t="shared" si="3"/>
        <v>58931.417598500222</v>
      </c>
      <c r="AW12" s="10">
        <f t="shared" si="3"/>
        <v>58075.437598500219</v>
      </c>
      <c r="AX12" s="10">
        <f t="shared" si="3"/>
        <v>58546.260931833553</v>
      </c>
      <c r="AY12" s="10">
        <f t="shared" si="4"/>
        <v>28118.941598500223</v>
      </c>
      <c r="AZ12" s="10">
        <f t="shared" si="5"/>
        <v>27262.96159850022</v>
      </c>
      <c r="BA12" s="10">
        <f t="shared" si="6"/>
        <v>27733.784931833554</v>
      </c>
      <c r="BB12" s="18">
        <f t="shared" si="7"/>
        <v>0.91258299393077735</v>
      </c>
      <c r="BC12" s="18">
        <f t="shared" si="8"/>
        <v>0.88480268831690845</v>
      </c>
      <c r="BD12" s="18">
        <f t="shared" si="9"/>
        <v>0.90008297067180043</v>
      </c>
      <c r="BE12" s="18">
        <v>0.15</v>
      </c>
    </row>
    <row r="13" spans="11:57" x14ac:dyDescent="0.3">
      <c r="K13">
        <v>2021</v>
      </c>
      <c r="L13">
        <v>8</v>
      </c>
      <c r="M13">
        <v>16</v>
      </c>
      <c r="N13">
        <v>10</v>
      </c>
      <c r="O13" s="10">
        <v>31918.563999999998</v>
      </c>
      <c r="Q13" s="10">
        <f>Summary!$H$18</f>
        <v>29085.200000000015</v>
      </c>
      <c r="R13" s="10">
        <f>Summary!$H$20</f>
        <v>2280</v>
      </c>
      <c r="S13" s="10">
        <f>Summary!$H$23</f>
        <v>4885.2999999999993</v>
      </c>
      <c r="T13" s="10">
        <f>Summary!$H$24</f>
        <v>569.49999999999989</v>
      </c>
      <c r="U13" s="10">
        <f>Summary!$H$25</f>
        <v>1457</v>
      </c>
      <c r="V13" s="10">
        <f>Summary!$H$26</f>
        <v>558.6</v>
      </c>
      <c r="W13" s="10"/>
      <c r="X13" s="10"/>
      <c r="Y13" s="26">
        <f>Summary!$C$33</f>
        <v>12485.229999999996</v>
      </c>
      <c r="Z13" s="26">
        <f>Summary!$C$34</f>
        <v>2638.2</v>
      </c>
      <c r="AA13" s="49">
        <f>'[11]S-W_Profile-10'!J14</f>
        <v>0.80893090302837578</v>
      </c>
      <c r="AB13" s="60">
        <f t="shared" si="0"/>
        <v>12233.809886786426</v>
      </c>
      <c r="AC13" s="19">
        <f>Summary!$C$37</f>
        <v>5838.2199999999984</v>
      </c>
      <c r="AD13" s="19">
        <f>Summary!$C$38</f>
        <v>289.15999999999997</v>
      </c>
      <c r="AE13" s="51">
        <f>'[11]S-W_Profile-10'!J42</f>
        <v>6.5178812054623211E-2</v>
      </c>
      <c r="AF13" s="60">
        <f t="shared" si="1"/>
        <v>399.37534940725703</v>
      </c>
      <c r="AG13" s="10">
        <f>Summary!$H$41</f>
        <v>191.68000000000004</v>
      </c>
      <c r="AH13" s="10">
        <f>Summary!$H$42</f>
        <v>353.39000000000004</v>
      </c>
      <c r="AI13" s="10">
        <f>Summary!$H$43</f>
        <v>1061.8</v>
      </c>
      <c r="AJ13" s="10">
        <f>Summary!$H$44</f>
        <v>29.64</v>
      </c>
      <c r="AK13" s="10">
        <f>Summary!$H$45</f>
        <v>76.05</v>
      </c>
      <c r="AL13" s="10">
        <f>Summary!$H$48</f>
        <v>60.69</v>
      </c>
      <c r="AM13" s="10"/>
      <c r="AN13" s="10"/>
      <c r="AO13" s="10">
        <f t="shared" si="2"/>
        <v>53242.035236193704</v>
      </c>
      <c r="AQ13" s="10">
        <f>Summary!$H$56</f>
        <v>10805.38</v>
      </c>
      <c r="AR13" s="10">
        <f>Summary!$H$57</f>
        <v>6480.04</v>
      </c>
      <c r="AS13" s="10">
        <f>Summary!$H$58</f>
        <v>5624.0599999999995</v>
      </c>
      <c r="AT13" s="10">
        <f>Summary!$H$59</f>
        <v>6094.8833333333341</v>
      </c>
      <c r="AU13" s="10">
        <f t="shared" si="3"/>
        <v>64047.415236193701</v>
      </c>
      <c r="AV13" s="10">
        <f t="shared" si="3"/>
        <v>59722.075236193705</v>
      </c>
      <c r="AW13" s="10">
        <f t="shared" si="3"/>
        <v>58866.095236193702</v>
      </c>
      <c r="AX13" s="10">
        <f t="shared" si="3"/>
        <v>59336.918569527035</v>
      </c>
      <c r="AY13" s="10">
        <f t="shared" si="4"/>
        <v>27803.511236193706</v>
      </c>
      <c r="AZ13" s="10">
        <f t="shared" si="5"/>
        <v>26947.531236193703</v>
      </c>
      <c r="BA13" s="10">
        <f t="shared" si="6"/>
        <v>27418.354569527037</v>
      </c>
      <c r="BB13" s="18">
        <f t="shared" si="7"/>
        <v>0.87107650695669481</v>
      </c>
      <c r="BC13" s="18">
        <f t="shared" si="8"/>
        <v>0.84425888445964248</v>
      </c>
      <c r="BD13" s="18">
        <f t="shared" si="9"/>
        <v>0.85900965248709305</v>
      </c>
      <c r="BE13" s="18">
        <v>0.15</v>
      </c>
    </row>
    <row r="14" spans="11:57" x14ac:dyDescent="0.3">
      <c r="K14">
        <v>2021</v>
      </c>
      <c r="L14">
        <v>8</v>
      </c>
      <c r="M14">
        <v>16</v>
      </c>
      <c r="N14">
        <v>11</v>
      </c>
      <c r="O14" s="10">
        <v>33132.095000000001</v>
      </c>
      <c r="Q14" s="10">
        <f>Summary!$H$18</f>
        <v>29085.200000000015</v>
      </c>
      <c r="R14" s="10">
        <f>Summary!$H$20</f>
        <v>2280</v>
      </c>
      <c r="S14" s="10">
        <f>Summary!$H$23</f>
        <v>4885.2999999999993</v>
      </c>
      <c r="T14" s="10">
        <f>Summary!$H$24</f>
        <v>569.49999999999989</v>
      </c>
      <c r="U14" s="10">
        <f>Summary!$H$25</f>
        <v>1457</v>
      </c>
      <c r="V14" s="10">
        <f>Summary!$H$26</f>
        <v>558.6</v>
      </c>
      <c r="W14" s="10"/>
      <c r="X14" s="10"/>
      <c r="Y14" s="26">
        <f>Summary!$C$33</f>
        <v>12485.229999999996</v>
      </c>
      <c r="Z14" s="26">
        <f>Summary!$C$34</f>
        <v>2638.2</v>
      </c>
      <c r="AA14" s="49">
        <f>'[11]S-W_Profile-10'!J15</f>
        <v>0.84801898114208163</v>
      </c>
      <c r="AB14" s="60">
        <f t="shared" si="0"/>
        <v>12824.955699973589</v>
      </c>
      <c r="AC14" s="19">
        <f>Summary!$C$37</f>
        <v>5838.2199999999984</v>
      </c>
      <c r="AD14" s="19">
        <f>Summary!$C$38</f>
        <v>289.15999999999997</v>
      </c>
      <c r="AE14" s="51">
        <f>'[11]S-W_Profile-10'!J43</f>
        <v>7.3067397278981774E-2</v>
      </c>
      <c r="AF14" s="60">
        <f t="shared" si="1"/>
        <v>447.71170873928725</v>
      </c>
      <c r="AG14" s="10">
        <f>Summary!$H$41</f>
        <v>191.68000000000004</v>
      </c>
      <c r="AH14" s="10">
        <f>Summary!$H$42</f>
        <v>353.39000000000004</v>
      </c>
      <c r="AI14" s="10">
        <f>Summary!$H$43</f>
        <v>1061.8</v>
      </c>
      <c r="AJ14" s="10">
        <f>Summary!$H$44</f>
        <v>29.64</v>
      </c>
      <c r="AK14" s="10">
        <f>Summary!$H$45</f>
        <v>76.05</v>
      </c>
      <c r="AL14" s="10">
        <f>Summary!$H$48</f>
        <v>60.69</v>
      </c>
      <c r="AM14" s="10"/>
      <c r="AN14" s="10"/>
      <c r="AO14" s="10">
        <f t="shared" si="2"/>
        <v>53881.517408712898</v>
      </c>
      <c r="AQ14" s="10">
        <f>Summary!$H$56</f>
        <v>10805.38</v>
      </c>
      <c r="AR14" s="10">
        <f>Summary!$H$57</f>
        <v>6480.04</v>
      </c>
      <c r="AS14" s="10">
        <f>Summary!$H$58</f>
        <v>5624.0599999999995</v>
      </c>
      <c r="AT14" s="10">
        <f>Summary!$H$59</f>
        <v>6094.8833333333341</v>
      </c>
      <c r="AU14" s="10">
        <f t="shared" si="3"/>
        <v>64686.897408712895</v>
      </c>
      <c r="AV14" s="10">
        <f t="shared" si="3"/>
        <v>60361.557408712899</v>
      </c>
      <c r="AW14" s="10">
        <f t="shared" si="3"/>
        <v>59505.577408712896</v>
      </c>
      <c r="AX14" s="10">
        <f t="shared" si="3"/>
        <v>59976.400742046229</v>
      </c>
      <c r="AY14" s="10">
        <f t="shared" si="4"/>
        <v>27229.462408712898</v>
      </c>
      <c r="AZ14" s="10">
        <f t="shared" si="5"/>
        <v>26373.482408712895</v>
      </c>
      <c r="BA14" s="10">
        <f t="shared" si="6"/>
        <v>26844.305742046228</v>
      </c>
      <c r="BB14" s="18">
        <f t="shared" si="7"/>
        <v>0.82184547668093122</v>
      </c>
      <c r="BC14" s="18">
        <f t="shared" si="8"/>
        <v>0.79601010466476374</v>
      </c>
      <c r="BD14" s="18">
        <f t="shared" si="9"/>
        <v>0.81022059552968884</v>
      </c>
      <c r="BE14" s="18">
        <v>0.15</v>
      </c>
    </row>
    <row r="15" spans="11:57" x14ac:dyDescent="0.3">
      <c r="K15">
        <v>2021</v>
      </c>
      <c r="L15">
        <v>8</v>
      </c>
      <c r="M15">
        <v>16</v>
      </c>
      <c r="N15">
        <v>12</v>
      </c>
      <c r="O15" s="10">
        <v>34711.89</v>
      </c>
      <c r="Q15" s="10">
        <f>Summary!$H$18</f>
        <v>29085.200000000015</v>
      </c>
      <c r="R15" s="10">
        <f>Summary!$H$20</f>
        <v>2280</v>
      </c>
      <c r="S15" s="10">
        <f>Summary!$H$23</f>
        <v>4885.2999999999993</v>
      </c>
      <c r="T15" s="10">
        <f>Summary!$H$24</f>
        <v>569.49999999999989</v>
      </c>
      <c r="U15" s="10">
        <f>Summary!$H$25</f>
        <v>1457</v>
      </c>
      <c r="V15" s="10">
        <f>Summary!$H$26</f>
        <v>558.6</v>
      </c>
      <c r="W15" s="10"/>
      <c r="X15" s="10"/>
      <c r="Y15" s="26">
        <f>Summary!$C$33</f>
        <v>12485.229999999996</v>
      </c>
      <c r="Z15" s="26">
        <f>Summary!$C$34</f>
        <v>2638.2</v>
      </c>
      <c r="AA15" s="49">
        <f>'[11]S-W_Profile-10'!J16</f>
        <v>0.81752882574547059</v>
      </c>
      <c r="AB15" s="60">
        <f t="shared" si="0"/>
        <v>12363.839969143819</v>
      </c>
      <c r="AC15" s="19">
        <f>Summary!$C$37</f>
        <v>5838.2199999999984</v>
      </c>
      <c r="AD15" s="19">
        <f>Summary!$C$38</f>
        <v>289.15999999999997</v>
      </c>
      <c r="AE15" s="51">
        <f>'[11]S-W_Profile-10'!J44</f>
        <v>8.9266055713943734E-2</v>
      </c>
      <c r="AF15" s="60">
        <f t="shared" si="1"/>
        <v>546.96704446050444</v>
      </c>
      <c r="AG15" s="10">
        <f>Summary!$H$41</f>
        <v>191.68000000000004</v>
      </c>
      <c r="AH15" s="10">
        <f>Summary!$H$42</f>
        <v>353.39000000000004</v>
      </c>
      <c r="AI15" s="10">
        <f>Summary!$H$43</f>
        <v>1061.8</v>
      </c>
      <c r="AJ15" s="10">
        <f>Summary!$H$44</f>
        <v>29.64</v>
      </c>
      <c r="AK15" s="10">
        <f>Summary!$H$45</f>
        <v>76.05</v>
      </c>
      <c r="AL15" s="10">
        <f>Summary!$H$48</f>
        <v>60.69</v>
      </c>
      <c r="AM15" s="10"/>
      <c r="AN15" s="10"/>
      <c r="AO15" s="10">
        <f t="shared" si="2"/>
        <v>53519.657013604345</v>
      </c>
      <c r="AQ15" s="10">
        <f>Summary!$H$56</f>
        <v>10805.38</v>
      </c>
      <c r="AR15" s="10">
        <f>Summary!$H$57</f>
        <v>6480.04</v>
      </c>
      <c r="AS15" s="10">
        <f>Summary!$H$58</f>
        <v>5624.0599999999995</v>
      </c>
      <c r="AT15" s="10">
        <f>Summary!$H$59</f>
        <v>6094.8833333333341</v>
      </c>
      <c r="AU15" s="10">
        <f t="shared" si="3"/>
        <v>64325.037013604342</v>
      </c>
      <c r="AV15" s="10">
        <f t="shared" si="3"/>
        <v>59999.697013604346</v>
      </c>
      <c r="AW15" s="10">
        <f t="shared" si="3"/>
        <v>59143.717013604342</v>
      </c>
      <c r="AX15" s="10">
        <f t="shared" si="3"/>
        <v>59614.540346937676</v>
      </c>
      <c r="AY15" s="10">
        <f t="shared" si="4"/>
        <v>25287.807013604346</v>
      </c>
      <c r="AZ15" s="10">
        <f t="shared" si="5"/>
        <v>24431.827013604343</v>
      </c>
      <c r="BA15" s="10">
        <f t="shared" si="6"/>
        <v>24902.650346937677</v>
      </c>
      <c r="BB15" s="18">
        <f t="shared" si="7"/>
        <v>0.7285056219527184</v>
      </c>
      <c r="BC15" s="18">
        <f t="shared" si="8"/>
        <v>0.70384606005620387</v>
      </c>
      <c r="BD15" s="18">
        <f t="shared" si="9"/>
        <v>0.71740980819360967</v>
      </c>
      <c r="BE15" s="18">
        <v>0.15</v>
      </c>
    </row>
    <row r="16" spans="11:57" x14ac:dyDescent="0.3">
      <c r="K16">
        <v>2021</v>
      </c>
      <c r="L16">
        <v>8</v>
      </c>
      <c r="M16">
        <v>16</v>
      </c>
      <c r="N16">
        <v>13</v>
      </c>
      <c r="O16" s="10">
        <v>37025.646999999997</v>
      </c>
      <c r="Q16" s="10">
        <f>Summary!$H$18</f>
        <v>29085.200000000015</v>
      </c>
      <c r="R16" s="10">
        <f>Summary!$H$20</f>
        <v>2280</v>
      </c>
      <c r="S16" s="10">
        <f>Summary!$H$23</f>
        <v>4885.2999999999993</v>
      </c>
      <c r="T16" s="10">
        <f>Summary!$H$24</f>
        <v>569.49999999999989</v>
      </c>
      <c r="U16" s="10">
        <f>Summary!$H$25</f>
        <v>1457</v>
      </c>
      <c r="V16" s="10">
        <f>Summary!$H$26</f>
        <v>558.6</v>
      </c>
      <c r="W16" s="10"/>
      <c r="X16" s="10"/>
      <c r="Y16" s="26">
        <f>Summary!$C$33</f>
        <v>12485.229999999996</v>
      </c>
      <c r="Z16" s="26">
        <f>Summary!$C$34</f>
        <v>2638.2</v>
      </c>
      <c r="AA16" s="49">
        <f>'[11]S-W_Profile-10'!J17</f>
        <v>0.78704522298852675</v>
      </c>
      <c r="AB16" s="60">
        <f t="shared" si="0"/>
        <v>11902.823336701373</v>
      </c>
      <c r="AC16" s="19">
        <f>Summary!$C$37</f>
        <v>5838.2199999999984</v>
      </c>
      <c r="AD16" s="19">
        <f>Summary!$C$38</f>
        <v>289.15999999999997</v>
      </c>
      <c r="AE16" s="51">
        <f>'[11]S-W_Profile-10'!J45</f>
        <v>0.12107410474997408</v>
      </c>
      <c r="AF16" s="60">
        <f t="shared" si="1"/>
        <v>741.86704796289598</v>
      </c>
      <c r="AG16" s="10">
        <f>Summary!$H$41</f>
        <v>191.68000000000004</v>
      </c>
      <c r="AH16" s="10">
        <f>Summary!$H$42</f>
        <v>353.39000000000004</v>
      </c>
      <c r="AI16" s="10">
        <f>Summary!$H$43</f>
        <v>1061.8</v>
      </c>
      <c r="AJ16" s="10">
        <f>Summary!$H$44</f>
        <v>29.64</v>
      </c>
      <c r="AK16" s="10">
        <f>Summary!$H$45</f>
        <v>76.05</v>
      </c>
      <c r="AL16" s="10">
        <f>Summary!$H$48</f>
        <v>60.69</v>
      </c>
      <c r="AM16" s="10"/>
      <c r="AN16" s="10"/>
      <c r="AO16" s="10">
        <f t="shared" si="2"/>
        <v>53253.540384664288</v>
      </c>
      <c r="AQ16" s="10">
        <f>Summary!$H$56</f>
        <v>10805.38</v>
      </c>
      <c r="AR16" s="10">
        <f>Summary!$H$57</f>
        <v>6480.04</v>
      </c>
      <c r="AS16" s="10">
        <f>Summary!$H$58</f>
        <v>5624.0599999999995</v>
      </c>
      <c r="AT16" s="10">
        <f>Summary!$H$59</f>
        <v>6094.8833333333341</v>
      </c>
      <c r="AU16" s="10">
        <f t="shared" si="3"/>
        <v>64058.920384664285</v>
      </c>
      <c r="AV16" s="10">
        <f t="shared" si="3"/>
        <v>59733.580384664288</v>
      </c>
      <c r="AW16" s="10">
        <f t="shared" si="3"/>
        <v>58877.600384664285</v>
      </c>
      <c r="AX16" s="10">
        <f t="shared" si="3"/>
        <v>59348.423717997619</v>
      </c>
      <c r="AY16" s="10">
        <f t="shared" si="4"/>
        <v>22707.933384664291</v>
      </c>
      <c r="AZ16" s="10">
        <f t="shared" si="5"/>
        <v>21851.953384664288</v>
      </c>
      <c r="BA16" s="10">
        <f t="shared" si="6"/>
        <v>22322.776717997622</v>
      </c>
      <c r="BB16" s="18">
        <f t="shared" si="7"/>
        <v>0.61330281101270945</v>
      </c>
      <c r="BC16" s="18">
        <f t="shared" si="8"/>
        <v>0.59018424133585812</v>
      </c>
      <c r="BD16" s="18">
        <f t="shared" si="9"/>
        <v>0.6029003819432952</v>
      </c>
      <c r="BE16" s="18">
        <v>0.15</v>
      </c>
    </row>
    <row r="17" spans="11:57" x14ac:dyDescent="0.3">
      <c r="K17">
        <v>2021</v>
      </c>
      <c r="L17">
        <v>8</v>
      </c>
      <c r="M17">
        <v>16</v>
      </c>
      <c r="N17">
        <v>14</v>
      </c>
      <c r="O17" s="10">
        <v>39385.904000000002</v>
      </c>
      <c r="Q17" s="10">
        <f>Summary!$H$18</f>
        <v>29085.200000000015</v>
      </c>
      <c r="R17" s="10">
        <f>Summary!$H$20</f>
        <v>2280</v>
      </c>
      <c r="S17" s="10">
        <f>Summary!$H$23</f>
        <v>4885.2999999999993</v>
      </c>
      <c r="T17" s="10">
        <f>Summary!$H$24</f>
        <v>569.49999999999989</v>
      </c>
      <c r="U17" s="10">
        <f>Summary!$H$25</f>
        <v>1457</v>
      </c>
      <c r="V17" s="10">
        <f>Summary!$H$26</f>
        <v>558.6</v>
      </c>
      <c r="W17" s="10"/>
      <c r="X17" s="10"/>
      <c r="Y17" s="26">
        <f>Summary!$C$33</f>
        <v>12485.229999999996</v>
      </c>
      <c r="Z17" s="26">
        <f>Summary!$C$34</f>
        <v>2638.2</v>
      </c>
      <c r="AA17" s="49">
        <f>'[11]S-W_Profile-10'!J18</f>
        <v>0.72248177290705706</v>
      </c>
      <c r="AB17" s="60">
        <f t="shared" si="0"/>
        <v>10926.402518835772</v>
      </c>
      <c r="AC17" s="19">
        <f>Summary!$C$37</f>
        <v>5838.2199999999984</v>
      </c>
      <c r="AD17" s="19">
        <f>Summary!$C$38</f>
        <v>289.15999999999997</v>
      </c>
      <c r="AE17" s="51">
        <f>'[11]S-W_Profile-10'!J46</f>
        <v>0.15828455565250329</v>
      </c>
      <c r="AF17" s="60">
        <f t="shared" si="1"/>
        <v>969.8696206140354</v>
      </c>
      <c r="AG17" s="10">
        <f>Summary!$H$41</f>
        <v>191.68000000000004</v>
      </c>
      <c r="AH17" s="10">
        <f>Summary!$H$42</f>
        <v>353.39000000000004</v>
      </c>
      <c r="AI17" s="10">
        <f>Summary!$H$43</f>
        <v>1061.8</v>
      </c>
      <c r="AJ17" s="10">
        <f>Summary!$H$44</f>
        <v>29.64</v>
      </c>
      <c r="AK17" s="10">
        <f>Summary!$H$45</f>
        <v>76.05</v>
      </c>
      <c r="AL17" s="10">
        <f>Summary!$H$48</f>
        <v>60.69</v>
      </c>
      <c r="AM17" s="10"/>
      <c r="AN17" s="10"/>
      <c r="AO17" s="10">
        <f t="shared" si="2"/>
        <v>52505.122139449828</v>
      </c>
      <c r="AQ17" s="10">
        <f>Summary!$H$56</f>
        <v>10805.38</v>
      </c>
      <c r="AR17" s="10">
        <f>Summary!$H$57</f>
        <v>6480.04</v>
      </c>
      <c r="AS17" s="10">
        <f>Summary!$H$58</f>
        <v>5624.0599999999995</v>
      </c>
      <c r="AT17" s="10">
        <f>Summary!$H$59</f>
        <v>6094.8833333333341</v>
      </c>
      <c r="AU17" s="10">
        <f t="shared" si="3"/>
        <v>63310.502139449825</v>
      </c>
      <c r="AV17" s="10">
        <f t="shared" si="3"/>
        <v>58985.162139449829</v>
      </c>
      <c r="AW17" s="10">
        <f t="shared" si="3"/>
        <v>58129.182139449826</v>
      </c>
      <c r="AX17" s="10">
        <f t="shared" si="3"/>
        <v>58600.005472783159</v>
      </c>
      <c r="AY17" s="10">
        <f t="shared" si="4"/>
        <v>19599.258139449827</v>
      </c>
      <c r="AZ17" s="10">
        <f t="shared" si="5"/>
        <v>18743.278139449823</v>
      </c>
      <c r="BA17" s="10">
        <f t="shared" si="6"/>
        <v>19214.101472783157</v>
      </c>
      <c r="BB17" s="18">
        <f t="shared" si="7"/>
        <v>0.49762113215555048</v>
      </c>
      <c r="BC17" s="18">
        <f t="shared" si="8"/>
        <v>0.47588797604975175</v>
      </c>
      <c r="BD17" s="18">
        <f t="shared" si="9"/>
        <v>0.48784208362421122</v>
      </c>
      <c r="BE17" s="18">
        <v>0.15</v>
      </c>
    </row>
    <row r="18" spans="11:57" x14ac:dyDescent="0.3">
      <c r="K18">
        <v>2021</v>
      </c>
      <c r="L18">
        <v>8</v>
      </c>
      <c r="M18">
        <v>16</v>
      </c>
      <c r="N18">
        <v>15</v>
      </c>
      <c r="O18" s="10">
        <v>41895.345999999998</v>
      </c>
      <c r="Q18" s="10">
        <f>Summary!$H$18</f>
        <v>29085.200000000015</v>
      </c>
      <c r="R18" s="10">
        <f>Summary!$H$20</f>
        <v>2280</v>
      </c>
      <c r="S18" s="10">
        <f>Summary!$H$23</f>
        <v>4885.2999999999993</v>
      </c>
      <c r="T18" s="10">
        <f>Summary!$H$24</f>
        <v>569.49999999999989</v>
      </c>
      <c r="U18" s="10">
        <f>Summary!$H$25</f>
        <v>1457</v>
      </c>
      <c r="V18" s="10">
        <f>Summary!$H$26</f>
        <v>558.6</v>
      </c>
      <c r="W18" s="10"/>
      <c r="X18" s="10"/>
      <c r="Y18" s="26">
        <f>Summary!$C$33</f>
        <v>12485.229999999996</v>
      </c>
      <c r="Z18" s="26">
        <f>Summary!$C$34</f>
        <v>2638.2</v>
      </c>
      <c r="AA18" s="49">
        <f>'[11]S-W_Profile-10'!J19</f>
        <v>0.6386005314391654</v>
      </c>
      <c r="AB18" s="60">
        <f t="shared" si="0"/>
        <v>9657.8304351830157</v>
      </c>
      <c r="AC18" s="19">
        <f>Summary!$C$37</f>
        <v>5838.2199999999984</v>
      </c>
      <c r="AD18" s="19">
        <f>Summary!$C$38</f>
        <v>289.15999999999997</v>
      </c>
      <c r="AE18" s="51">
        <f>'[11]S-W_Profile-10'!J47</f>
        <v>0.21577677066475931</v>
      </c>
      <c r="AF18" s="60">
        <f t="shared" si="1"/>
        <v>1322.1462690358326</v>
      </c>
      <c r="AG18" s="10">
        <f>Summary!$H$41</f>
        <v>191.68000000000004</v>
      </c>
      <c r="AH18" s="10">
        <f>Summary!$H$42</f>
        <v>353.39000000000004</v>
      </c>
      <c r="AI18" s="10">
        <f>Summary!$H$43</f>
        <v>1061.8</v>
      </c>
      <c r="AJ18" s="10">
        <f>Summary!$H$44</f>
        <v>29.64</v>
      </c>
      <c r="AK18" s="10">
        <f>Summary!$H$45</f>
        <v>76.05</v>
      </c>
      <c r="AL18" s="10">
        <f>Summary!$H$48</f>
        <v>60.69</v>
      </c>
      <c r="AM18" s="10"/>
      <c r="AN18" s="10"/>
      <c r="AO18" s="10">
        <f t="shared" si="2"/>
        <v>51588.826704218867</v>
      </c>
      <c r="AQ18" s="10">
        <f>Summary!$H$56</f>
        <v>10805.38</v>
      </c>
      <c r="AR18" s="10">
        <f>Summary!$H$57</f>
        <v>6480.04</v>
      </c>
      <c r="AS18" s="10">
        <f>Summary!$H$58</f>
        <v>5624.0599999999995</v>
      </c>
      <c r="AT18" s="10">
        <f>Summary!$H$59</f>
        <v>6094.8833333333341</v>
      </c>
      <c r="AU18" s="10">
        <f t="shared" si="3"/>
        <v>62394.206704218865</v>
      </c>
      <c r="AV18" s="10">
        <f t="shared" si="3"/>
        <v>58068.866704218868</v>
      </c>
      <c r="AW18" s="10">
        <f t="shared" si="3"/>
        <v>57212.886704218865</v>
      </c>
      <c r="AX18" s="10">
        <f t="shared" si="3"/>
        <v>57683.710037552199</v>
      </c>
      <c r="AY18" s="10">
        <f t="shared" si="4"/>
        <v>16173.52070421887</v>
      </c>
      <c r="AZ18" s="10">
        <f t="shared" si="5"/>
        <v>15317.540704218867</v>
      </c>
      <c r="BA18" s="10">
        <f t="shared" si="6"/>
        <v>15788.364037552201</v>
      </c>
      <c r="BB18" s="18">
        <f t="shared" si="7"/>
        <v>0.38604576041021049</v>
      </c>
      <c r="BC18" s="18">
        <f t="shared" si="8"/>
        <v>0.36561437406958919</v>
      </c>
      <c r="BD18" s="18">
        <f t="shared" si="9"/>
        <v>0.37685245605925299</v>
      </c>
      <c r="BE18" s="18">
        <v>0.15</v>
      </c>
    </row>
    <row r="19" spans="11:57" x14ac:dyDescent="0.3">
      <c r="K19">
        <v>2021</v>
      </c>
      <c r="L19">
        <v>8</v>
      </c>
      <c r="M19">
        <v>16</v>
      </c>
      <c r="N19">
        <v>16</v>
      </c>
      <c r="O19" s="10">
        <v>43857.076000000001</v>
      </c>
      <c r="Q19" s="10">
        <f>Summary!$H$18</f>
        <v>29085.200000000015</v>
      </c>
      <c r="R19" s="10">
        <f>Summary!$H$20</f>
        <v>2280</v>
      </c>
      <c r="S19" s="10">
        <f>Summary!$H$23</f>
        <v>4885.2999999999993</v>
      </c>
      <c r="T19" s="10">
        <f>Summary!$H$24</f>
        <v>569.49999999999989</v>
      </c>
      <c r="U19" s="10">
        <f>Summary!$H$25</f>
        <v>1457</v>
      </c>
      <c r="V19" s="10">
        <f>Summary!$H$26</f>
        <v>558.6</v>
      </c>
      <c r="W19" s="10"/>
      <c r="X19" s="10"/>
      <c r="Y19" s="26">
        <f>Summary!$C$33</f>
        <v>12485.229999999996</v>
      </c>
      <c r="Z19" s="26">
        <f>Summary!$C$34</f>
        <v>2638.2</v>
      </c>
      <c r="AA19" s="49">
        <f>'[11]S-W_Profile-10'!J20</f>
        <v>0.46909597494442007</v>
      </c>
      <c r="AB19" s="60">
        <f t="shared" si="0"/>
        <v>7094.3401403536891</v>
      </c>
      <c r="AC19" s="19">
        <f>Summary!$C$37</f>
        <v>5838.2199999999984</v>
      </c>
      <c r="AD19" s="19">
        <f>Summary!$C$38</f>
        <v>289.15999999999997</v>
      </c>
      <c r="AE19" s="51">
        <f>'[11]S-W_Profile-10'!J48</f>
        <v>0.29038251572988066</v>
      </c>
      <c r="AF19" s="60">
        <f t="shared" si="1"/>
        <v>1779.2840192329556</v>
      </c>
      <c r="AG19" s="10">
        <f>Summary!$H$41</f>
        <v>191.68000000000004</v>
      </c>
      <c r="AH19" s="10">
        <f>Summary!$H$42</f>
        <v>353.39000000000004</v>
      </c>
      <c r="AI19" s="10">
        <f>Summary!$H$43</f>
        <v>1061.8</v>
      </c>
      <c r="AJ19" s="10">
        <f>Summary!$H$44</f>
        <v>29.64</v>
      </c>
      <c r="AK19" s="10">
        <f>Summary!$H$45</f>
        <v>76.05</v>
      </c>
      <c r="AL19" s="10">
        <f>Summary!$H$48</f>
        <v>60.69</v>
      </c>
      <c r="AM19" s="10"/>
      <c r="AN19" s="10"/>
      <c r="AO19" s="10">
        <f t="shared" si="2"/>
        <v>49482.474159586665</v>
      </c>
      <c r="AQ19" s="10">
        <f>Summary!$H$56</f>
        <v>10805.38</v>
      </c>
      <c r="AR19" s="10">
        <f>Summary!$H$57</f>
        <v>6480.04</v>
      </c>
      <c r="AS19" s="10">
        <f>Summary!$H$58</f>
        <v>5624.0599999999995</v>
      </c>
      <c r="AT19" s="10">
        <f>Summary!$H$59</f>
        <v>6094.8833333333341</v>
      </c>
      <c r="AU19" s="10">
        <f t="shared" si="3"/>
        <v>60287.854159586663</v>
      </c>
      <c r="AV19" s="10">
        <f t="shared" si="3"/>
        <v>55962.514159586666</v>
      </c>
      <c r="AW19" s="10">
        <f t="shared" si="3"/>
        <v>55106.534159586663</v>
      </c>
      <c r="AX19" s="10">
        <f t="shared" si="3"/>
        <v>55577.357492919997</v>
      </c>
      <c r="AY19" s="10">
        <f t="shared" si="4"/>
        <v>12105.438159586665</v>
      </c>
      <c r="AZ19" s="10">
        <f t="shared" si="5"/>
        <v>11249.458159586662</v>
      </c>
      <c r="BA19" s="10">
        <f t="shared" si="6"/>
        <v>11720.281492919996</v>
      </c>
      <c r="BB19" s="18">
        <f t="shared" si="7"/>
        <v>0.27602018336987777</v>
      </c>
      <c r="BC19" s="18">
        <f t="shared" si="8"/>
        <v>0.25650269433344491</v>
      </c>
      <c r="BD19" s="18">
        <f t="shared" si="9"/>
        <v>0.2672380961494103</v>
      </c>
      <c r="BE19" s="18">
        <v>0.15</v>
      </c>
    </row>
    <row r="20" spans="11:57" s="38" customFormat="1" x14ac:dyDescent="0.3">
      <c r="K20" s="38">
        <v>2021</v>
      </c>
      <c r="L20" s="38">
        <v>8</v>
      </c>
      <c r="M20" s="38">
        <v>16</v>
      </c>
      <c r="N20" s="38">
        <v>17</v>
      </c>
      <c r="O20" s="39">
        <v>44678.796999999999</v>
      </c>
      <c r="Q20" s="39">
        <f>Summary!$H$18</f>
        <v>29085.200000000015</v>
      </c>
      <c r="R20" s="39">
        <f>Summary!$H$20</f>
        <v>2280</v>
      </c>
      <c r="S20" s="39">
        <f>Summary!$H$23</f>
        <v>4885.2999999999993</v>
      </c>
      <c r="T20" s="39">
        <f>Summary!$H$24</f>
        <v>569.49999999999989</v>
      </c>
      <c r="U20" s="39">
        <f>Summary!$H$25</f>
        <v>1457</v>
      </c>
      <c r="V20" s="39">
        <f>Summary!$H$26</f>
        <v>558.6</v>
      </c>
      <c r="W20" s="39">
        <f>Summary!$H$29</f>
        <v>361.86</v>
      </c>
      <c r="X20" s="39">
        <f>Summary!$H$30</f>
        <v>2097.8000000000002</v>
      </c>
      <c r="Y20" s="39">
        <f>Summary!$C$33</f>
        <v>12485.229999999996</v>
      </c>
      <c r="Z20" s="39">
        <f>Summary!$C$34</f>
        <v>2638.2</v>
      </c>
      <c r="AA20" s="40">
        <f>'[11]S-W_Profile-10'!J21</f>
        <v>0.17081972279085145</v>
      </c>
      <c r="AB20" s="63">
        <f t="shared" si="0"/>
        <v>2583.3801202468458</v>
      </c>
      <c r="AC20" s="39">
        <f>Summary!$C$37</f>
        <v>5838.2199999999984</v>
      </c>
      <c r="AD20" s="39">
        <f>Summary!$C$38</f>
        <v>289.15999999999997</v>
      </c>
      <c r="AE20" s="40">
        <f>'[11]S-W_Profile-10'!J49</f>
        <v>0.33731971090057339</v>
      </c>
      <c r="AF20" s="63">
        <f t="shared" si="1"/>
        <v>2066.886050177955</v>
      </c>
      <c r="AG20" s="39">
        <f>Summary!$H$41</f>
        <v>191.68000000000004</v>
      </c>
      <c r="AH20" s="39">
        <f>Summary!$H$42</f>
        <v>353.39000000000004</v>
      </c>
      <c r="AI20" s="39">
        <f>Summary!$H$43</f>
        <v>1061.8</v>
      </c>
      <c r="AJ20" s="39">
        <f>Summary!$H$44</f>
        <v>29.64</v>
      </c>
      <c r="AK20" s="39">
        <f>Summary!$H$45</f>
        <v>76.05</v>
      </c>
      <c r="AL20" s="39">
        <f>Summary!$H$48</f>
        <v>60.69</v>
      </c>
      <c r="AM20" s="39">
        <f>Summary!$H$49</f>
        <v>60.69</v>
      </c>
      <c r="AN20" s="39">
        <f>Summary!$H$52</f>
        <v>1289</v>
      </c>
      <c r="AO20" s="39">
        <f t="shared" si="2"/>
        <v>49068.466170424828</v>
      </c>
      <c r="AQ20" s="39">
        <f>Summary!$H$56</f>
        <v>10805.38</v>
      </c>
      <c r="AR20" s="39">
        <f>Summary!$H$57</f>
        <v>6480.04</v>
      </c>
      <c r="AS20" s="39">
        <f>Summary!$H$58</f>
        <v>5624.0599999999995</v>
      </c>
      <c r="AT20" s="39">
        <f>Summary!$H$59</f>
        <v>6094.8833333333341</v>
      </c>
      <c r="AU20" s="39">
        <f t="shared" si="3"/>
        <v>59873.846170424826</v>
      </c>
      <c r="AV20" s="39">
        <f t="shared" si="3"/>
        <v>55548.506170424829</v>
      </c>
      <c r="AW20" s="39">
        <f t="shared" si="3"/>
        <v>54692.526170424826</v>
      </c>
      <c r="AX20" s="39">
        <f t="shared" si="3"/>
        <v>55163.34950375816</v>
      </c>
      <c r="AY20" s="39">
        <f t="shared" si="4"/>
        <v>10869.709170424831</v>
      </c>
      <c r="AZ20" s="39">
        <f t="shared" si="5"/>
        <v>10013.729170424827</v>
      </c>
      <c r="BA20" s="39">
        <f t="shared" si="6"/>
        <v>10484.552503758161</v>
      </c>
      <c r="BB20" s="40">
        <f t="shared" si="7"/>
        <v>0.24328562764178344</v>
      </c>
      <c r="BC20" s="40">
        <f t="shared" si="8"/>
        <v>0.22412709926869401</v>
      </c>
      <c r="BD20" s="40">
        <f t="shared" si="9"/>
        <v>0.23466505832191858</v>
      </c>
      <c r="BE20" s="40">
        <v>0.15</v>
      </c>
    </row>
    <row r="21" spans="11:57" x14ac:dyDescent="0.3">
      <c r="K21">
        <v>2021</v>
      </c>
      <c r="L21">
        <v>8</v>
      </c>
      <c r="M21">
        <v>16</v>
      </c>
      <c r="N21">
        <v>18</v>
      </c>
      <c r="O21" s="10">
        <v>44652.766000000003</v>
      </c>
      <c r="Q21" s="10">
        <f>Summary!$H$18</f>
        <v>29085.200000000015</v>
      </c>
      <c r="R21" s="10">
        <f>Summary!$H$20</f>
        <v>2280</v>
      </c>
      <c r="S21" s="10">
        <f>Summary!$H$23</f>
        <v>4885.2999999999993</v>
      </c>
      <c r="T21" s="10">
        <f>Summary!$H$24</f>
        <v>569.49999999999989</v>
      </c>
      <c r="U21" s="10">
        <f>Summary!$H$25</f>
        <v>1457</v>
      </c>
      <c r="V21" s="10">
        <f>Summary!$H$26</f>
        <v>558.6</v>
      </c>
      <c r="W21" s="10">
        <f>Summary!$H$29</f>
        <v>361.86</v>
      </c>
      <c r="X21" s="10">
        <f>Summary!$H$30</f>
        <v>2097.8000000000002</v>
      </c>
      <c r="Y21" s="26">
        <f>Summary!$C$33</f>
        <v>12485.229999999996</v>
      </c>
      <c r="Z21" s="26">
        <f>Summary!$C$34</f>
        <v>2638.2</v>
      </c>
      <c r="AA21" s="49">
        <f>'[11]S-W_Profile-10'!J22</f>
        <v>7.3624428097714628E-3</v>
      </c>
      <c r="AB21" s="60">
        <f t="shared" si="0"/>
        <v>111.34538846258201</v>
      </c>
      <c r="AC21" s="19">
        <f>Summary!$C$37</f>
        <v>5838.2199999999984</v>
      </c>
      <c r="AD21" s="19">
        <f>Summary!$C$38</f>
        <v>289.15999999999997</v>
      </c>
      <c r="AE21" s="51">
        <f>'[11]S-W_Profile-10'!J50</f>
        <v>0.3728018770142163</v>
      </c>
      <c r="AF21" s="60">
        <f t="shared" si="1"/>
        <v>2284.2987651793678</v>
      </c>
      <c r="AG21" s="10">
        <f>Summary!$H$41</f>
        <v>191.68000000000004</v>
      </c>
      <c r="AH21" s="10">
        <f>Summary!$H$42</f>
        <v>353.39000000000004</v>
      </c>
      <c r="AI21" s="10">
        <f>Summary!$H$43</f>
        <v>1061.8</v>
      </c>
      <c r="AJ21" s="10">
        <f>Summary!$H$44</f>
        <v>29.64</v>
      </c>
      <c r="AK21" s="10">
        <f>Summary!$H$45</f>
        <v>76.05</v>
      </c>
      <c r="AL21" s="10">
        <f>Summary!$H$48</f>
        <v>60.69</v>
      </c>
      <c r="AM21" s="10">
        <f>Summary!$H$49</f>
        <v>60.69</v>
      </c>
      <c r="AN21" s="10">
        <f>Summary!$H$52</f>
        <v>1289</v>
      </c>
      <c r="AO21" s="10">
        <f t="shared" si="2"/>
        <v>46813.844153641978</v>
      </c>
      <c r="AQ21" s="10">
        <f>Summary!$H$56</f>
        <v>10805.38</v>
      </c>
      <c r="AR21" s="10">
        <f>Summary!$H$57</f>
        <v>6480.04</v>
      </c>
      <c r="AS21" s="10">
        <f>Summary!$H$58</f>
        <v>5624.0599999999995</v>
      </c>
      <c r="AT21" s="10">
        <f>Summary!$H$59</f>
        <v>6094.8833333333341</v>
      </c>
      <c r="AU21" s="10">
        <f t="shared" si="3"/>
        <v>57619.224153641975</v>
      </c>
      <c r="AV21" s="10">
        <f t="shared" si="3"/>
        <v>53293.884153641979</v>
      </c>
      <c r="AW21" s="10">
        <f t="shared" si="3"/>
        <v>52437.904153641975</v>
      </c>
      <c r="AX21" s="10">
        <f t="shared" si="3"/>
        <v>52908.727486975309</v>
      </c>
      <c r="AY21" s="10">
        <f t="shared" si="4"/>
        <v>8641.1181536419754</v>
      </c>
      <c r="AZ21" s="10">
        <f t="shared" si="5"/>
        <v>7785.1381536419722</v>
      </c>
      <c r="BA21" s="10">
        <f t="shared" si="6"/>
        <v>8255.9614869753059</v>
      </c>
      <c r="BB21" s="18">
        <f t="shared" si="7"/>
        <v>0.19351809367513706</v>
      </c>
      <c r="BC21" s="18">
        <f t="shared" si="8"/>
        <v>0.17434839655043927</v>
      </c>
      <c r="BD21" s="18">
        <f t="shared" si="9"/>
        <v>0.18489249886502676</v>
      </c>
      <c r="BE21" s="18">
        <v>0.15</v>
      </c>
    </row>
    <row r="22" spans="11:57" x14ac:dyDescent="0.3">
      <c r="K22">
        <v>2021</v>
      </c>
      <c r="L22">
        <v>8</v>
      </c>
      <c r="M22">
        <v>16</v>
      </c>
      <c r="N22">
        <v>19</v>
      </c>
      <c r="O22" s="10">
        <v>43644.203000000001</v>
      </c>
      <c r="Q22" s="10">
        <f>Summary!$H$18</f>
        <v>29085.200000000015</v>
      </c>
      <c r="R22" s="10">
        <f>Summary!$H$20</f>
        <v>2280</v>
      </c>
      <c r="S22" s="10">
        <f>Summary!$H$23</f>
        <v>4885.2999999999993</v>
      </c>
      <c r="T22" s="10">
        <f>Summary!$H$24</f>
        <v>569.49999999999989</v>
      </c>
      <c r="U22" s="10">
        <f>Summary!$H$25</f>
        <v>1457</v>
      </c>
      <c r="V22" s="10">
        <f>Summary!$H$26</f>
        <v>558.6</v>
      </c>
      <c r="W22" s="10">
        <f>Summary!$H$29</f>
        <v>361.86</v>
      </c>
      <c r="X22" s="10">
        <f>Summary!$H$30</f>
        <v>2097.8000000000002</v>
      </c>
      <c r="Y22" s="26">
        <f>Summary!$C$33</f>
        <v>12485.229999999996</v>
      </c>
      <c r="Z22" s="26">
        <f>Summary!$C$34</f>
        <v>2638.2</v>
      </c>
      <c r="AA22" s="49">
        <f>'[11]S-W_Profile-10'!J23</f>
        <v>-4.1080066728478816E-3</v>
      </c>
      <c r="AB22" s="60">
        <f t="shared" si="0"/>
        <v>-62.127151356347824</v>
      </c>
      <c r="AC22" s="19">
        <f>Summary!$C$37</f>
        <v>5838.2199999999984</v>
      </c>
      <c r="AD22" s="19">
        <f>Summary!$C$38</f>
        <v>289.15999999999997</v>
      </c>
      <c r="AE22" s="51">
        <f>'[11]S-W_Profile-10'!J51</f>
        <v>0.41092398951086428</v>
      </c>
      <c r="AF22" s="60">
        <f t="shared" si="1"/>
        <v>2517.887434849079</v>
      </c>
      <c r="AG22" s="10">
        <f>Summary!$H$41</f>
        <v>191.68000000000004</v>
      </c>
      <c r="AH22" s="10">
        <f>Summary!$H$42</f>
        <v>353.39000000000004</v>
      </c>
      <c r="AI22" s="10">
        <f>Summary!$H$43</f>
        <v>1061.8</v>
      </c>
      <c r="AJ22" s="10">
        <f>Summary!$H$44</f>
        <v>29.64</v>
      </c>
      <c r="AK22" s="10">
        <f>Summary!$H$45</f>
        <v>76.05</v>
      </c>
      <c r="AL22" s="10">
        <f>Summary!$H$48</f>
        <v>60.69</v>
      </c>
      <c r="AM22" s="10">
        <f>Summary!$H$49</f>
        <v>60.69</v>
      </c>
      <c r="AN22" s="10">
        <f>Summary!$H$52</f>
        <v>1289</v>
      </c>
      <c r="AO22" s="10">
        <f t="shared" si="2"/>
        <v>46873.960283492757</v>
      </c>
      <c r="AQ22" s="10">
        <f>Summary!$H$56</f>
        <v>10805.38</v>
      </c>
      <c r="AR22" s="10">
        <f>Summary!$H$57</f>
        <v>6480.04</v>
      </c>
      <c r="AS22" s="10">
        <f>Summary!$H$58</f>
        <v>5624.0599999999995</v>
      </c>
      <c r="AT22" s="10">
        <f>Summary!$H$59</f>
        <v>6094.8833333333341</v>
      </c>
      <c r="AU22" s="10">
        <f t="shared" si="3"/>
        <v>57679.340283492755</v>
      </c>
      <c r="AV22" s="10">
        <f t="shared" si="3"/>
        <v>53354.000283492758</v>
      </c>
      <c r="AW22" s="10">
        <f t="shared" si="3"/>
        <v>52498.020283492755</v>
      </c>
      <c r="AX22" s="10">
        <f t="shared" si="3"/>
        <v>52968.843616826089</v>
      </c>
      <c r="AY22" s="10">
        <f t="shared" si="4"/>
        <v>9709.7972834927568</v>
      </c>
      <c r="AZ22" s="10">
        <f t="shared" si="5"/>
        <v>8853.8172834927536</v>
      </c>
      <c r="BA22" s="10">
        <f t="shared" si="6"/>
        <v>9324.6406168260874</v>
      </c>
      <c r="BB22" s="18">
        <f t="shared" si="7"/>
        <v>0.22247621943039622</v>
      </c>
      <c r="BC22" s="18">
        <f t="shared" si="8"/>
        <v>0.20286353455676012</v>
      </c>
      <c r="BD22" s="18">
        <f t="shared" si="9"/>
        <v>0.21365129790148962</v>
      </c>
      <c r="BE22" s="18">
        <v>0.15</v>
      </c>
    </row>
    <row r="23" spans="11:57" x14ac:dyDescent="0.3">
      <c r="K23">
        <v>2021</v>
      </c>
      <c r="L23">
        <v>8</v>
      </c>
      <c r="M23">
        <v>16</v>
      </c>
      <c r="N23">
        <v>20</v>
      </c>
      <c r="O23" s="10">
        <v>42460.959999999999</v>
      </c>
      <c r="Q23" s="10">
        <f>Summary!$H$18</f>
        <v>29085.200000000015</v>
      </c>
      <c r="R23" s="10">
        <f>Summary!$H$20</f>
        <v>2280</v>
      </c>
      <c r="S23" s="10">
        <f>Summary!$H$23</f>
        <v>4885.2999999999993</v>
      </c>
      <c r="T23" s="10">
        <f>Summary!$H$24</f>
        <v>569.49999999999989</v>
      </c>
      <c r="U23" s="10">
        <f>Summary!$H$25</f>
        <v>1457</v>
      </c>
      <c r="V23" s="10">
        <f>Summary!$H$26</f>
        <v>558.6</v>
      </c>
      <c r="W23" s="10">
        <v>555</v>
      </c>
      <c r="X23" s="10">
        <f>Summary!$H$30</f>
        <v>2097.8000000000002</v>
      </c>
      <c r="Y23" s="26">
        <f>Summary!$C$33</f>
        <v>12485.229999999996</v>
      </c>
      <c r="Z23" s="26">
        <f>Summary!$C$34</f>
        <v>2638.2</v>
      </c>
      <c r="AA23" s="49">
        <f>'[11]S-W_Profile-10'!J24</f>
        <v>-4.06322119080292E-3</v>
      </c>
      <c r="AB23" s="60">
        <f t="shared" si="0"/>
        <v>-61.449841253624591</v>
      </c>
      <c r="AC23" s="19">
        <f>Summary!$C$37</f>
        <v>5838.2199999999984</v>
      </c>
      <c r="AD23" s="19">
        <f>Summary!$C$38</f>
        <v>289.15999999999997</v>
      </c>
      <c r="AE23" s="51">
        <f>'[11]S-W_Profile-10'!J52</f>
        <v>0.41233075159592963</v>
      </c>
      <c r="AF23" s="60">
        <f t="shared" si="1"/>
        <v>2526.5072007138665</v>
      </c>
      <c r="AG23" s="10">
        <f>Summary!$H$41</f>
        <v>191.68000000000004</v>
      </c>
      <c r="AH23" s="10">
        <f>Summary!$H$42</f>
        <v>353.39000000000004</v>
      </c>
      <c r="AI23" s="10">
        <f>Summary!$H$43</f>
        <v>1061.8</v>
      </c>
      <c r="AJ23" s="10">
        <f>Summary!$H$44</f>
        <v>29.64</v>
      </c>
      <c r="AK23" s="10">
        <f>Summary!$H$45</f>
        <v>76.05</v>
      </c>
      <c r="AL23" s="10">
        <f>Summary!$H$48</f>
        <v>60.69</v>
      </c>
      <c r="AM23" s="10">
        <f>Summary!$H$49</f>
        <v>60.69</v>
      </c>
      <c r="AN23" s="10">
        <f>Summary!$H$52</f>
        <v>1289</v>
      </c>
      <c r="AO23" s="10">
        <f t="shared" si="2"/>
        <v>47076.397359460265</v>
      </c>
      <c r="AQ23" s="10">
        <f>Summary!$H$56</f>
        <v>10805.38</v>
      </c>
      <c r="AR23" s="10">
        <f>Summary!$H$57</f>
        <v>6480.04</v>
      </c>
      <c r="AS23" s="10">
        <f>Summary!$H$58</f>
        <v>5624.0599999999995</v>
      </c>
      <c r="AT23" s="10">
        <f>Summary!$H$59</f>
        <v>6094.8833333333341</v>
      </c>
      <c r="AU23" s="10">
        <f t="shared" si="3"/>
        <v>57881.777359460262</v>
      </c>
      <c r="AV23" s="10">
        <f t="shared" si="3"/>
        <v>53556.437359460266</v>
      </c>
      <c r="AW23" s="10">
        <f t="shared" si="3"/>
        <v>52700.457359460263</v>
      </c>
      <c r="AX23" s="10">
        <f t="shared" si="3"/>
        <v>53171.280692793596</v>
      </c>
      <c r="AY23" s="10">
        <f t="shared" si="4"/>
        <v>11095.477359460267</v>
      </c>
      <c r="AZ23" s="10">
        <f t="shared" si="5"/>
        <v>10239.497359460263</v>
      </c>
      <c r="BA23" s="10">
        <f t="shared" si="6"/>
        <v>10710.320692793597</v>
      </c>
      <c r="BB23" s="18">
        <f t="shared" si="7"/>
        <v>0.26131009189288862</v>
      </c>
      <c r="BC23" s="18">
        <f t="shared" si="8"/>
        <v>0.24115086798462079</v>
      </c>
      <c r="BD23" s="18">
        <f t="shared" si="9"/>
        <v>0.25223924972006279</v>
      </c>
      <c r="BE23" s="18">
        <v>0.15</v>
      </c>
    </row>
    <row r="24" spans="11:57" x14ac:dyDescent="0.3">
      <c r="K24">
        <v>2021</v>
      </c>
      <c r="L24">
        <v>8</v>
      </c>
      <c r="M24">
        <v>16</v>
      </c>
      <c r="N24">
        <v>21</v>
      </c>
      <c r="O24" s="10">
        <v>40064.355000000003</v>
      </c>
      <c r="Q24" s="10">
        <f>Summary!$H$18</f>
        <v>29085.200000000015</v>
      </c>
      <c r="R24" s="10">
        <f>Summary!$H$20</f>
        <v>2280</v>
      </c>
      <c r="S24" s="10">
        <f>Summary!$H$23</f>
        <v>4885.2999999999993</v>
      </c>
      <c r="T24" s="10">
        <f>Summary!$H$24</f>
        <v>569.49999999999989</v>
      </c>
      <c r="U24" s="10">
        <f>Summary!$H$25</f>
        <v>1457</v>
      </c>
      <c r="V24" s="10">
        <f>Summary!$H$26</f>
        <v>558.6</v>
      </c>
      <c r="W24" s="10"/>
      <c r="X24" s="10"/>
      <c r="Y24" s="26">
        <f>Summary!$C$33</f>
        <v>12485.229999999996</v>
      </c>
      <c r="Z24" s="26">
        <f>Summary!$C$34</f>
        <v>2638.2</v>
      </c>
      <c r="AA24" s="49">
        <f>'[11]S-W_Profile-10'!J25</f>
        <v>-4.0038237399218296E-3</v>
      </c>
      <c r="AB24" s="60">
        <f t="shared" si="0"/>
        <v>-60.551548063045985</v>
      </c>
      <c r="AC24" s="19">
        <f>Summary!$C$37</f>
        <v>5838.2199999999984</v>
      </c>
      <c r="AD24" s="19">
        <f>Summary!$C$38</f>
        <v>289.15999999999997</v>
      </c>
      <c r="AE24" s="51">
        <f>'[11]S-W_Profile-10'!J53</f>
        <v>0.40618094567894181</v>
      </c>
      <c r="AF24" s="60">
        <f t="shared" si="1"/>
        <v>2488.8250029342339</v>
      </c>
      <c r="AG24" s="10">
        <f>Summary!$H$41</f>
        <v>191.68000000000004</v>
      </c>
      <c r="AH24" s="10">
        <f>Summary!$H$42</f>
        <v>353.39000000000004</v>
      </c>
      <c r="AI24" s="10">
        <f>Summary!$H$43</f>
        <v>1061.8</v>
      </c>
      <c r="AJ24" s="10">
        <f>Summary!$H$44</f>
        <v>29.64</v>
      </c>
      <c r="AK24" s="10">
        <f>Summary!$H$45</f>
        <v>76.05</v>
      </c>
      <c r="AL24" s="10">
        <f>Summary!$H$48</f>
        <v>60.69</v>
      </c>
      <c r="AM24" s="10"/>
      <c r="AN24" s="10"/>
      <c r="AO24" s="10">
        <f t="shared" si="2"/>
        <v>43037.123454871202</v>
      </c>
      <c r="AQ24" s="10">
        <f>Summary!$H$56</f>
        <v>10805.38</v>
      </c>
      <c r="AR24" s="10">
        <f>Summary!$H$57</f>
        <v>6480.04</v>
      </c>
      <c r="AS24" s="10">
        <f>Summary!$H$58</f>
        <v>5624.0599999999995</v>
      </c>
      <c r="AT24" s="10">
        <f>Summary!$H$59</f>
        <v>6094.8833333333341</v>
      </c>
      <c r="AU24" s="10">
        <f t="shared" si="3"/>
        <v>53842.503454871199</v>
      </c>
      <c r="AV24" s="10">
        <f t="shared" si="3"/>
        <v>49517.163454871203</v>
      </c>
      <c r="AW24" s="10">
        <f t="shared" si="3"/>
        <v>48661.1834548712</v>
      </c>
      <c r="AX24" s="10">
        <f t="shared" si="3"/>
        <v>49132.006788204533</v>
      </c>
      <c r="AY24" s="10">
        <f t="shared" si="4"/>
        <v>9452.8084548711995</v>
      </c>
      <c r="AZ24" s="10">
        <f t="shared" si="5"/>
        <v>8596.8284548711963</v>
      </c>
      <c r="BA24" s="10">
        <f t="shared" si="6"/>
        <v>9067.65178820453</v>
      </c>
      <c r="BB24" s="18">
        <f t="shared" si="7"/>
        <v>0.2359406124189744</v>
      </c>
      <c r="BC24" s="18">
        <f t="shared" si="8"/>
        <v>0.21457548623636136</v>
      </c>
      <c r="BD24" s="18">
        <f t="shared" si="9"/>
        <v>0.22632716259139898</v>
      </c>
      <c r="BE24" s="18">
        <v>0.15</v>
      </c>
    </row>
    <row r="25" spans="11:57" x14ac:dyDescent="0.3">
      <c r="K25">
        <v>2021</v>
      </c>
      <c r="L25">
        <v>8</v>
      </c>
      <c r="M25">
        <v>16</v>
      </c>
      <c r="N25">
        <v>22</v>
      </c>
      <c r="O25" s="10">
        <v>36011.231</v>
      </c>
      <c r="Q25" s="10">
        <f>Summary!$H$18</f>
        <v>29085.200000000015</v>
      </c>
      <c r="R25" s="10">
        <f>Summary!$H$20</f>
        <v>2280</v>
      </c>
      <c r="S25" s="10">
        <f>Summary!$H$23</f>
        <v>4885.2999999999993</v>
      </c>
      <c r="T25" s="10">
        <f>Summary!$H$24</f>
        <v>569.49999999999989</v>
      </c>
      <c r="U25" s="10">
        <f>Summary!$H$25</f>
        <v>1457</v>
      </c>
      <c r="V25" s="10">
        <f>Summary!$H$26</f>
        <v>558.6</v>
      </c>
      <c r="W25" s="10"/>
      <c r="X25" s="10"/>
      <c r="Y25" s="26">
        <f>Summary!$C$33</f>
        <v>12485.229999999996</v>
      </c>
      <c r="Z25" s="26">
        <f>Summary!$C$34</f>
        <v>2638.2</v>
      </c>
      <c r="AA25" s="49">
        <f>'[11]S-W_Profile-10'!J26</f>
        <v>-3.9748549720167023E-3</v>
      </c>
      <c r="AB25" s="60">
        <f t="shared" si="0"/>
        <v>-60.11344092944654</v>
      </c>
      <c r="AC25" s="19">
        <f>Summary!$C$37</f>
        <v>5838.2199999999984</v>
      </c>
      <c r="AD25" s="19">
        <f>Summary!$C$38</f>
        <v>289.15999999999997</v>
      </c>
      <c r="AE25" s="51">
        <f>'[11]S-W_Profile-10'!J54</f>
        <v>0.39336452788021009</v>
      </c>
      <c r="AF25" s="60">
        <f t="shared" si="1"/>
        <v>2410.2939408426409</v>
      </c>
      <c r="AG25" s="10">
        <f>Summary!$H$41</f>
        <v>191.68000000000004</v>
      </c>
      <c r="AH25" s="10">
        <f>Summary!$H$42</f>
        <v>353.39000000000004</v>
      </c>
      <c r="AI25" s="10">
        <f>Summary!$H$43</f>
        <v>1061.8</v>
      </c>
      <c r="AJ25" s="10">
        <f>Summary!$H$44</f>
        <v>29.64</v>
      </c>
      <c r="AK25" s="10">
        <f>Summary!$H$45</f>
        <v>76.05</v>
      </c>
      <c r="AL25" s="10">
        <f>Summary!$H$48</f>
        <v>60.69</v>
      </c>
      <c r="AM25" s="10"/>
      <c r="AN25" s="10"/>
      <c r="AO25" s="10">
        <f t="shared" si="2"/>
        <v>42959.030499913213</v>
      </c>
      <c r="AQ25" s="10">
        <f>Summary!$H$56</f>
        <v>10805.38</v>
      </c>
      <c r="AR25" s="10">
        <f>Summary!$H$57</f>
        <v>6480.04</v>
      </c>
      <c r="AS25" s="10">
        <f>Summary!$H$58</f>
        <v>5624.0599999999995</v>
      </c>
      <c r="AT25" s="10">
        <f>Summary!$H$59</f>
        <v>6094.8833333333341</v>
      </c>
      <c r="AU25" s="10">
        <f t="shared" si="3"/>
        <v>53764.410499913211</v>
      </c>
      <c r="AV25" s="10">
        <f t="shared" si="3"/>
        <v>49439.070499913214</v>
      </c>
      <c r="AW25" s="10">
        <f t="shared" si="3"/>
        <v>48583.090499913211</v>
      </c>
      <c r="AX25" s="10">
        <f t="shared" si="3"/>
        <v>49053.913833246545</v>
      </c>
      <c r="AY25" s="10">
        <f t="shared" si="4"/>
        <v>13427.839499913214</v>
      </c>
      <c r="AZ25" s="10">
        <f t="shared" si="5"/>
        <v>12571.859499913211</v>
      </c>
      <c r="BA25" s="10">
        <f t="shared" si="6"/>
        <v>13042.682833246545</v>
      </c>
      <c r="BB25" s="18">
        <f t="shared" si="7"/>
        <v>0.37287921370733518</v>
      </c>
      <c r="BC25" s="18">
        <f t="shared" si="8"/>
        <v>0.34910940700453175</v>
      </c>
      <c r="BD25" s="18">
        <f t="shared" si="9"/>
        <v>0.36218375409734105</v>
      </c>
      <c r="BE25" s="18">
        <v>0.15</v>
      </c>
    </row>
    <row r="26" spans="11:57" x14ac:dyDescent="0.3">
      <c r="K26">
        <v>2021</v>
      </c>
      <c r="L26">
        <v>8</v>
      </c>
      <c r="M26">
        <v>16</v>
      </c>
      <c r="N26">
        <v>23</v>
      </c>
      <c r="O26" s="10">
        <v>32732.641</v>
      </c>
      <c r="Q26" s="10">
        <f>Summary!$H$18</f>
        <v>29085.200000000015</v>
      </c>
      <c r="R26" s="10">
        <f>Summary!$H$20</f>
        <v>2280</v>
      </c>
      <c r="S26" s="10">
        <f>Summary!$H$23</f>
        <v>4885.2999999999993</v>
      </c>
      <c r="T26" s="10">
        <f>Summary!$H$24</f>
        <v>569.49999999999989</v>
      </c>
      <c r="U26" s="10">
        <f>Summary!$H$25</f>
        <v>1457</v>
      </c>
      <c r="V26" s="10">
        <f>Summary!$H$26</f>
        <v>558.6</v>
      </c>
      <c r="W26" s="10"/>
      <c r="X26" s="10"/>
      <c r="Y26" s="26">
        <f>Summary!$C$33</f>
        <v>12485.229999999996</v>
      </c>
      <c r="Z26" s="26">
        <f>Summary!$C$34</f>
        <v>2638.2</v>
      </c>
      <c r="AA26" s="49">
        <f>'[11]S-W_Profile-10'!J3</f>
        <v>-3.9044728636980102E-3</v>
      </c>
      <c r="AB26" s="60">
        <f t="shared" si="0"/>
        <v>-59.049022041036388</v>
      </c>
      <c r="AC26" s="19">
        <f>Summary!$C$37</f>
        <v>5838.2199999999984</v>
      </c>
      <c r="AD26" s="19">
        <f>Summary!$C$38</f>
        <v>289.15999999999997</v>
      </c>
      <c r="AE26" s="51">
        <f>'[11]S-W_Profile-10'!J31</f>
        <v>0.36595920305152441</v>
      </c>
      <c r="AF26" s="60">
        <f t="shared" si="1"/>
        <v>2242.3711015938488</v>
      </c>
      <c r="AG26" s="10">
        <f>Summary!$H$41</f>
        <v>191.68000000000004</v>
      </c>
      <c r="AH26" s="10">
        <f>Summary!$H$42</f>
        <v>353.39000000000004</v>
      </c>
      <c r="AI26" s="10">
        <f>Summary!$H$43</f>
        <v>1061.8</v>
      </c>
      <c r="AJ26" s="10">
        <f>Summary!$H$44</f>
        <v>29.64</v>
      </c>
      <c r="AK26" s="10">
        <f>Summary!$H$45</f>
        <v>76.05</v>
      </c>
      <c r="AL26" s="10">
        <f>Summary!$H$48</f>
        <v>60.69</v>
      </c>
      <c r="AM26" s="10"/>
      <c r="AN26" s="10"/>
      <c r="AO26" s="10">
        <f t="shared" si="2"/>
        <v>42792.172079552831</v>
      </c>
      <c r="AQ26" s="10">
        <f>Summary!$H$56</f>
        <v>10805.38</v>
      </c>
      <c r="AR26" s="10">
        <f>Summary!$H$57</f>
        <v>6480.04</v>
      </c>
      <c r="AS26" s="10">
        <f>Summary!$H$58</f>
        <v>5624.0599999999995</v>
      </c>
      <c r="AT26" s="10">
        <f>Summary!$H$59</f>
        <v>6094.8833333333341</v>
      </c>
      <c r="AU26" s="10">
        <f t="shared" si="3"/>
        <v>53597.552079552828</v>
      </c>
      <c r="AV26" s="10">
        <f t="shared" si="3"/>
        <v>49272.212079552832</v>
      </c>
      <c r="AW26" s="10">
        <f t="shared" si="3"/>
        <v>48416.232079552829</v>
      </c>
      <c r="AX26" s="10">
        <f t="shared" si="3"/>
        <v>48887.055412886162</v>
      </c>
      <c r="AY26" s="10">
        <f t="shared" si="4"/>
        <v>16539.571079552832</v>
      </c>
      <c r="AZ26" s="10">
        <f t="shared" si="5"/>
        <v>15683.591079552829</v>
      </c>
      <c r="BA26" s="10">
        <f t="shared" si="6"/>
        <v>16154.414412886163</v>
      </c>
      <c r="BB26" s="18">
        <f t="shared" si="7"/>
        <v>0.5052928995113114</v>
      </c>
      <c r="BC26" s="18">
        <f t="shared" si="8"/>
        <v>0.47914224457332449</v>
      </c>
      <c r="BD26" s="18">
        <f t="shared" si="9"/>
        <v>0.49352615369123937</v>
      </c>
      <c r="BE26" s="18">
        <v>0.15</v>
      </c>
    </row>
    <row r="27" spans="11:57" x14ac:dyDescent="0.3">
      <c r="K27">
        <v>2021</v>
      </c>
      <c r="L27">
        <v>8</v>
      </c>
      <c r="M27">
        <v>16</v>
      </c>
      <c r="N27">
        <v>24</v>
      </c>
      <c r="O27" s="10">
        <v>30397.117999999999</v>
      </c>
      <c r="Q27" s="10">
        <f>Summary!$H$18</f>
        <v>29085.200000000015</v>
      </c>
      <c r="R27" s="10">
        <f>Summary!$H$20</f>
        <v>2280</v>
      </c>
      <c r="S27" s="10">
        <f>Summary!$H$23</f>
        <v>4885.2999999999993</v>
      </c>
      <c r="T27" s="10">
        <f>Summary!$H$24</f>
        <v>569.49999999999989</v>
      </c>
      <c r="U27" s="10">
        <f>Summary!$H$25</f>
        <v>1457</v>
      </c>
      <c r="V27" s="10">
        <f>Summary!$H$26</f>
        <v>558.6</v>
      </c>
      <c r="W27" s="10"/>
      <c r="X27" s="10"/>
      <c r="Y27" s="26">
        <f>Summary!$C$33</f>
        <v>12485.229999999996</v>
      </c>
      <c r="Z27" s="26">
        <f>Summary!$C$34</f>
        <v>2638.2</v>
      </c>
      <c r="AA27" s="49">
        <f>'[11]S-W_Profile-10'!J4</f>
        <v>-3.8680441821163859E-3</v>
      </c>
      <c r="AB27" s="60">
        <f t="shared" si="0"/>
        <v>-58.498095425144399</v>
      </c>
      <c r="AC27" s="19">
        <f>Summary!$C$37</f>
        <v>5838.2199999999984</v>
      </c>
      <c r="AD27" s="19">
        <f>Summary!$C$38</f>
        <v>289.15999999999997</v>
      </c>
      <c r="AE27" s="51">
        <f>'[11]S-W_Profile-10'!J32</f>
        <v>0.35243787657417691</v>
      </c>
      <c r="AF27" s="60">
        <f t="shared" si="1"/>
        <v>2159.5207961630795</v>
      </c>
      <c r="AG27" s="10">
        <f>Summary!$H$41</f>
        <v>191.68000000000004</v>
      </c>
      <c r="AH27" s="10">
        <f>Summary!$H$42</f>
        <v>353.39000000000004</v>
      </c>
      <c r="AI27" s="10">
        <f>Summary!$H$43</f>
        <v>1061.8</v>
      </c>
      <c r="AJ27" s="10">
        <f>Summary!$H$44</f>
        <v>29.64</v>
      </c>
      <c r="AK27" s="10">
        <f>Summary!$H$45</f>
        <v>76.05</v>
      </c>
      <c r="AL27" s="10">
        <f>Summary!$H$48</f>
        <v>60.69</v>
      </c>
      <c r="AM27" s="10"/>
      <c r="AN27" s="10"/>
      <c r="AO27" s="10">
        <f t="shared" si="2"/>
        <v>42709.872700737957</v>
      </c>
      <c r="AQ27" s="10">
        <f>Summary!$H$56</f>
        <v>10805.38</v>
      </c>
      <c r="AR27" s="10">
        <f>Summary!$H$57</f>
        <v>6480.04</v>
      </c>
      <c r="AS27" s="10">
        <f>Summary!$H$58</f>
        <v>5624.0599999999995</v>
      </c>
      <c r="AT27" s="10">
        <f>Summary!$H$59</f>
        <v>6094.8833333333341</v>
      </c>
      <c r="AU27" s="10">
        <f t="shared" si="3"/>
        <v>53515.252700737954</v>
      </c>
      <c r="AV27" s="10">
        <f t="shared" si="3"/>
        <v>49189.912700737957</v>
      </c>
      <c r="AW27" s="10">
        <f t="shared" si="3"/>
        <v>48333.932700737954</v>
      </c>
      <c r="AX27" s="10">
        <f t="shared" si="3"/>
        <v>48804.756034071288</v>
      </c>
      <c r="AY27" s="10">
        <f t="shared" si="4"/>
        <v>18792.794700737959</v>
      </c>
      <c r="AZ27" s="10">
        <f t="shared" si="5"/>
        <v>17936.814700737956</v>
      </c>
      <c r="BA27" s="10">
        <f t="shared" si="6"/>
        <v>18407.638034071289</v>
      </c>
      <c r="BB27" s="18">
        <f t="shared" si="7"/>
        <v>0.61824264723839806</v>
      </c>
      <c r="BC27" s="18">
        <f t="shared" si="8"/>
        <v>0.59008274076305378</v>
      </c>
      <c r="BD27" s="18">
        <f t="shared" si="9"/>
        <v>0.60557181881753697</v>
      </c>
      <c r="BE27" s="18">
        <v>0.15</v>
      </c>
    </row>
    <row r="28" spans="11:57" s="3" customFormat="1" x14ac:dyDescent="0.3">
      <c r="K28" s="53" t="s">
        <v>3798</v>
      </c>
      <c r="L28" s="41"/>
      <c r="M28" s="41"/>
      <c r="N28" s="41"/>
      <c r="O28" s="42"/>
      <c r="P28" s="41"/>
      <c r="Q28" s="43"/>
      <c r="R28" s="41"/>
      <c r="S28" s="41"/>
      <c r="T28" s="41"/>
      <c r="U28" s="41"/>
      <c r="V28" s="41"/>
      <c r="W28" s="41"/>
      <c r="X28" s="41"/>
      <c r="Y28" s="41"/>
      <c r="Z28" s="41"/>
      <c r="AA28" s="48"/>
      <c r="AB28" s="62"/>
      <c r="AC28" s="41"/>
      <c r="AD28" s="41"/>
      <c r="AE28" s="48"/>
      <c r="AF28" s="62"/>
      <c r="AG28" s="41"/>
      <c r="AH28" s="41"/>
      <c r="AI28" s="41"/>
      <c r="AJ28" s="41"/>
      <c r="AK28" s="41"/>
      <c r="AL28" s="41"/>
      <c r="AM28" s="41"/>
      <c r="AN28" s="41"/>
      <c r="AO28" s="43"/>
      <c r="AP28" s="41"/>
      <c r="AQ28" s="41"/>
      <c r="AR28" s="41"/>
      <c r="AS28" s="41"/>
      <c r="AT28" s="41"/>
      <c r="AU28" s="43"/>
      <c r="AV28" s="43"/>
      <c r="AW28" s="43"/>
      <c r="AX28" s="43"/>
      <c r="AY28" s="41"/>
      <c r="AZ28" s="41"/>
      <c r="BA28" s="41"/>
      <c r="BB28" s="41"/>
      <c r="BC28" s="41"/>
      <c r="BD28" s="41"/>
      <c r="BE28" s="41"/>
    </row>
    <row r="29" spans="11:57" x14ac:dyDescent="0.3">
      <c r="K29">
        <v>2021</v>
      </c>
      <c r="L29">
        <v>9</v>
      </c>
      <c r="M29">
        <v>7</v>
      </c>
      <c r="N29">
        <v>1</v>
      </c>
      <c r="O29" s="10">
        <v>27302.653999999999</v>
      </c>
      <c r="Q29" s="10">
        <f>Summary!$I$18</f>
        <v>29134.090000000022</v>
      </c>
      <c r="R29" s="10">
        <f>Summary!$I$20</f>
        <v>2280</v>
      </c>
      <c r="S29" s="10">
        <f>Summary!$I$23</f>
        <v>4148.6699999999992</v>
      </c>
      <c r="T29" s="10">
        <f>Summary!$I$24</f>
        <v>423.53000000000009</v>
      </c>
      <c r="U29" s="10">
        <f>Summary!$I$25</f>
        <v>1457</v>
      </c>
      <c r="V29" s="10">
        <f>Summary!$I$26</f>
        <v>558.59</v>
      </c>
      <c r="W29" s="10"/>
      <c r="X29" s="10"/>
      <c r="Y29" s="26">
        <f>Summary!$C$33</f>
        <v>12485.229999999996</v>
      </c>
      <c r="Z29" s="26">
        <f>Summary!$C$34</f>
        <v>2638.2</v>
      </c>
      <c r="AA29" s="49">
        <f>'[11]S-W_Profile-10'!Q5</f>
        <v>-3.5572512785247662E-3</v>
      </c>
      <c r="AB29" s="60">
        <f t="shared" ref="AB29:AB52" si="10">(Y29+Z29)*AA29</f>
        <v>-53.797840703179794</v>
      </c>
      <c r="AC29" s="19">
        <f>Summary!$C$37</f>
        <v>5838.2199999999984</v>
      </c>
      <c r="AD29" s="19">
        <f>Summary!$C$38</f>
        <v>289.15999999999997</v>
      </c>
      <c r="AE29" s="51">
        <f>'[11]S-W_Profile-10'!Q33</f>
        <v>0.12636972921212108</v>
      </c>
      <c r="AF29" s="60">
        <f t="shared" ref="AF29:AF52" si="11">(AC29+AD29)*AE29</f>
        <v>774.3153513797663</v>
      </c>
      <c r="AG29" s="10">
        <f>Summary!$I$41</f>
        <v>191.33</v>
      </c>
      <c r="AH29" s="10">
        <f>Summary!$I$42</f>
        <v>356.07</v>
      </c>
      <c r="AI29" s="10">
        <f>Summary!$I$43</f>
        <v>1063.1599999999999</v>
      </c>
      <c r="AJ29" s="10">
        <f>Summary!$I$44</f>
        <v>25.86</v>
      </c>
      <c r="AK29" s="10">
        <f>Summary!$I$45</f>
        <v>75.87</v>
      </c>
      <c r="AL29" s="10">
        <f>Summary!$I$48</f>
        <v>66.959999999999994</v>
      </c>
      <c r="AM29" s="10"/>
      <c r="AN29" s="10"/>
      <c r="AO29" s="10">
        <f t="shared" ref="AO29:AO52" si="12">Q29+R29+S29+T29+U29+V29+W29+X29+AB29+AF29+AG29+AH29+AI29+AJ29+AK29+AL29+AM29+AN29</f>
        <v>40501.647510676616</v>
      </c>
      <c r="AQ29" s="10">
        <f>Summary!$I$56</f>
        <v>10805.38</v>
      </c>
      <c r="AR29" s="10">
        <f>Summary!$I$57</f>
        <v>8498.2800000000007</v>
      </c>
      <c r="AS29" s="10">
        <f>Summary!$I$58</f>
        <v>4485.8599999999997</v>
      </c>
      <c r="AT29" s="10">
        <f>Summary!$I$59</f>
        <v>5920.5266666666657</v>
      </c>
      <c r="AU29" s="10">
        <f t="shared" ref="AU29:AX52" si="13">$AO29+AQ29</f>
        <v>51307.027510676613</v>
      </c>
      <c r="AV29" s="10">
        <f t="shared" si="13"/>
        <v>48999.927510676614</v>
      </c>
      <c r="AW29" s="10">
        <f t="shared" si="13"/>
        <v>44987.507510676616</v>
      </c>
      <c r="AX29" s="10">
        <f t="shared" si="13"/>
        <v>46422.17417734328</v>
      </c>
      <c r="AY29" s="10">
        <f t="shared" ref="AY29:AY52" si="14">AV29-$O29</f>
        <v>21697.273510676616</v>
      </c>
      <c r="AZ29" s="10">
        <f t="shared" ref="AZ29:AZ52" si="15">AW29-$O29</f>
        <v>17684.853510676618</v>
      </c>
      <c r="BA29" s="10">
        <f t="shared" ref="BA29:BA52" si="16">AX29-$O29</f>
        <v>19119.520177343282</v>
      </c>
      <c r="BB29" s="18">
        <f t="shared" ref="BB29:BB52" si="17">AY29/$O29</f>
        <v>0.7946946663381742</v>
      </c>
      <c r="BC29" s="18">
        <f t="shared" ref="BC29:BC52" si="18">AZ29/$O29</f>
        <v>0.6477338617218904</v>
      </c>
      <c r="BD29" s="18">
        <f t="shared" ref="BD29:BD52" si="19">BA29/$O29</f>
        <v>0.70028064587945493</v>
      </c>
      <c r="BE29" s="18">
        <v>0.15</v>
      </c>
    </row>
    <row r="30" spans="11:57" x14ac:dyDescent="0.3">
      <c r="K30">
        <v>2021</v>
      </c>
      <c r="L30">
        <v>9</v>
      </c>
      <c r="M30">
        <v>7</v>
      </c>
      <c r="N30">
        <v>2</v>
      </c>
      <c r="O30" s="10">
        <v>26031.383000000002</v>
      </c>
      <c r="Q30" s="10">
        <f>Summary!$I$18</f>
        <v>29134.090000000022</v>
      </c>
      <c r="R30" s="10">
        <f>Summary!$I$20</f>
        <v>2280</v>
      </c>
      <c r="S30" s="10">
        <f>Summary!$I$23</f>
        <v>4148.6699999999992</v>
      </c>
      <c r="T30" s="10">
        <f>Summary!$I$24</f>
        <v>423.53000000000009</v>
      </c>
      <c r="U30" s="10">
        <f>Summary!$I$25</f>
        <v>1457</v>
      </c>
      <c r="V30" s="10">
        <f>Summary!$I$26</f>
        <v>558.59</v>
      </c>
      <c r="W30" s="10"/>
      <c r="X30" s="10"/>
      <c r="Y30" s="26">
        <f>Summary!$C$33</f>
        <v>12485.229999999996</v>
      </c>
      <c r="Z30" s="26">
        <f>Summary!$C$34</f>
        <v>2638.2</v>
      </c>
      <c r="AA30" s="49">
        <f>'[11]S-W_Profile-10'!Q6</f>
        <v>-3.6877651039716052E-3</v>
      </c>
      <c r="AB30" s="60">
        <f t="shared" si="10"/>
        <v>-55.771657406357278</v>
      </c>
      <c r="AC30" s="19">
        <f>Summary!$C$37</f>
        <v>5838.2199999999984</v>
      </c>
      <c r="AD30" s="19">
        <f>Summary!$C$38</f>
        <v>289.15999999999997</v>
      </c>
      <c r="AE30" s="51">
        <f>'[11]S-W_Profile-10'!Q34</f>
        <v>0.11599852085556563</v>
      </c>
      <c r="AF30" s="60">
        <f t="shared" si="11"/>
        <v>710.76701671997546</v>
      </c>
      <c r="AG30" s="10">
        <f>Summary!$I$41</f>
        <v>191.33</v>
      </c>
      <c r="AH30" s="10">
        <f>Summary!$I$42</f>
        <v>356.07</v>
      </c>
      <c r="AI30" s="10">
        <f>Summary!$I$43</f>
        <v>1063.1599999999999</v>
      </c>
      <c r="AJ30" s="10">
        <f>Summary!$I$44</f>
        <v>25.86</v>
      </c>
      <c r="AK30" s="10">
        <f>Summary!$I$45</f>
        <v>75.87</v>
      </c>
      <c r="AL30" s="10">
        <f>Summary!$I$48</f>
        <v>66.959999999999994</v>
      </c>
      <c r="AM30" s="10"/>
      <c r="AN30" s="10"/>
      <c r="AO30" s="10">
        <f t="shared" si="12"/>
        <v>40436.125359313635</v>
      </c>
      <c r="AQ30" s="10">
        <f>Summary!$I$56</f>
        <v>10805.38</v>
      </c>
      <c r="AR30" s="10">
        <f>Summary!$I$57</f>
        <v>8498.2800000000007</v>
      </c>
      <c r="AS30" s="10">
        <f>Summary!$I$58</f>
        <v>4485.8599999999997</v>
      </c>
      <c r="AT30" s="10">
        <f>Summary!$I$59</f>
        <v>5920.5266666666657</v>
      </c>
      <c r="AU30" s="10">
        <f t="shared" si="13"/>
        <v>51241.505359313633</v>
      </c>
      <c r="AV30" s="10">
        <f t="shared" si="13"/>
        <v>48934.405359313634</v>
      </c>
      <c r="AW30" s="10">
        <f t="shared" si="13"/>
        <v>44921.985359313636</v>
      </c>
      <c r="AX30" s="10">
        <f t="shared" si="13"/>
        <v>46356.6520259803</v>
      </c>
      <c r="AY30" s="10">
        <f t="shared" si="14"/>
        <v>22903.022359313632</v>
      </c>
      <c r="AZ30" s="10">
        <f t="shared" si="15"/>
        <v>18890.602359313634</v>
      </c>
      <c r="BA30" s="10">
        <f t="shared" si="16"/>
        <v>20325.269025980298</v>
      </c>
      <c r="BB30" s="18">
        <f t="shared" si="17"/>
        <v>0.87982349456091635</v>
      </c>
      <c r="BC30" s="18">
        <f t="shared" si="18"/>
        <v>0.72568569865510535</v>
      </c>
      <c r="BD30" s="18">
        <f t="shared" si="19"/>
        <v>0.78079866236766204</v>
      </c>
      <c r="BE30" s="18">
        <v>0.15</v>
      </c>
    </row>
    <row r="31" spans="11:57" x14ac:dyDescent="0.3">
      <c r="K31">
        <v>2021</v>
      </c>
      <c r="L31">
        <v>9</v>
      </c>
      <c r="M31">
        <v>7</v>
      </c>
      <c r="N31">
        <v>3</v>
      </c>
      <c r="O31" s="10">
        <v>25416.06</v>
      </c>
      <c r="Q31" s="10">
        <f>Summary!$I$18</f>
        <v>29134.090000000022</v>
      </c>
      <c r="R31" s="10">
        <f>Summary!$I$20</f>
        <v>2280</v>
      </c>
      <c r="S31" s="10">
        <f>Summary!$I$23</f>
        <v>4148.6699999999992</v>
      </c>
      <c r="T31" s="10">
        <f>Summary!$I$24</f>
        <v>423.53000000000009</v>
      </c>
      <c r="U31" s="10">
        <f>Summary!$I$25</f>
        <v>1457</v>
      </c>
      <c r="V31" s="10">
        <f>Summary!$I$26</f>
        <v>558.59</v>
      </c>
      <c r="W31" s="10"/>
      <c r="X31" s="10"/>
      <c r="Y31" s="26">
        <f>Summary!$C$33</f>
        <v>12485.229999999996</v>
      </c>
      <c r="Z31" s="26">
        <f>Summary!$C$34</f>
        <v>2638.2</v>
      </c>
      <c r="AA31" s="49">
        <f>'[11]S-W_Profile-10'!Q7</f>
        <v>-3.7726559583008356E-3</v>
      </c>
      <c r="AB31" s="60">
        <f t="shared" si="10"/>
        <v>-57.055498299445595</v>
      </c>
      <c r="AC31" s="19">
        <f>Summary!$C$37</f>
        <v>5838.2199999999984</v>
      </c>
      <c r="AD31" s="19">
        <f>Summary!$C$38</f>
        <v>289.15999999999997</v>
      </c>
      <c r="AE31" s="51">
        <f>'[11]S-W_Profile-10'!Q35</f>
        <v>0.10126177843310234</v>
      </c>
      <c r="AF31" s="60">
        <f t="shared" si="11"/>
        <v>620.46939593542243</v>
      </c>
      <c r="AG31" s="10">
        <f>Summary!$I$41</f>
        <v>191.33</v>
      </c>
      <c r="AH31" s="10">
        <f>Summary!$I$42</f>
        <v>356.07</v>
      </c>
      <c r="AI31" s="10">
        <f>Summary!$I$43</f>
        <v>1063.1599999999999</v>
      </c>
      <c r="AJ31" s="10">
        <f>Summary!$I$44</f>
        <v>25.86</v>
      </c>
      <c r="AK31" s="10">
        <f>Summary!$I$45</f>
        <v>75.87</v>
      </c>
      <c r="AL31" s="10">
        <f>Summary!$I$48</f>
        <v>66.959999999999994</v>
      </c>
      <c r="AM31" s="10"/>
      <c r="AN31" s="10"/>
      <c r="AO31" s="10">
        <f t="shared" si="12"/>
        <v>40344.543897636002</v>
      </c>
      <c r="AQ31" s="10">
        <f>Summary!$I$56</f>
        <v>10805.38</v>
      </c>
      <c r="AR31" s="10">
        <f>Summary!$I$57</f>
        <v>8498.2800000000007</v>
      </c>
      <c r="AS31" s="10">
        <f>Summary!$I$58</f>
        <v>4485.8599999999997</v>
      </c>
      <c r="AT31" s="10">
        <f>Summary!$I$59</f>
        <v>5920.5266666666657</v>
      </c>
      <c r="AU31" s="10">
        <f t="shared" si="13"/>
        <v>51149.923897635999</v>
      </c>
      <c r="AV31" s="10">
        <f t="shared" si="13"/>
        <v>48842.823897636001</v>
      </c>
      <c r="AW31" s="10">
        <f t="shared" si="13"/>
        <v>44830.403897636003</v>
      </c>
      <c r="AX31" s="10">
        <f t="shared" si="13"/>
        <v>46265.070564302667</v>
      </c>
      <c r="AY31" s="10">
        <f t="shared" si="14"/>
        <v>23426.763897635999</v>
      </c>
      <c r="AZ31" s="10">
        <f t="shared" si="15"/>
        <v>19414.343897636001</v>
      </c>
      <c r="BA31" s="10">
        <f t="shared" si="16"/>
        <v>20849.010564302665</v>
      </c>
      <c r="BB31" s="18">
        <f t="shared" si="17"/>
        <v>0.92173074416868694</v>
      </c>
      <c r="BC31" s="18">
        <f t="shared" si="18"/>
        <v>0.76386127108749347</v>
      </c>
      <c r="BD31" s="18">
        <f t="shared" si="19"/>
        <v>0.82030852005789501</v>
      </c>
      <c r="BE31" s="18">
        <v>0.15</v>
      </c>
    </row>
    <row r="32" spans="11:57" x14ac:dyDescent="0.3">
      <c r="K32">
        <v>2021</v>
      </c>
      <c r="L32">
        <v>9</v>
      </c>
      <c r="M32">
        <v>7</v>
      </c>
      <c r="N32">
        <v>4</v>
      </c>
      <c r="O32" s="10">
        <v>25527.472000000002</v>
      </c>
      <c r="Q32" s="10">
        <f>Summary!$I$18</f>
        <v>29134.090000000022</v>
      </c>
      <c r="R32" s="10">
        <f>Summary!$I$20</f>
        <v>2280</v>
      </c>
      <c r="S32" s="10">
        <f>Summary!$I$23</f>
        <v>4148.6699999999992</v>
      </c>
      <c r="T32" s="10">
        <f>Summary!$I$24</f>
        <v>423.53000000000009</v>
      </c>
      <c r="U32" s="10">
        <f>Summary!$I$25</f>
        <v>1457</v>
      </c>
      <c r="V32" s="10">
        <f>Summary!$I$26</f>
        <v>558.59</v>
      </c>
      <c r="W32" s="10"/>
      <c r="X32" s="10"/>
      <c r="Y32" s="26">
        <f>Summary!$C$33</f>
        <v>12485.229999999996</v>
      </c>
      <c r="Z32" s="26">
        <f>Summary!$C$34</f>
        <v>2638.2</v>
      </c>
      <c r="AA32" s="49">
        <f>'[11]S-W_Profile-10'!Q8</f>
        <v>-3.8831178782729099E-3</v>
      </c>
      <c r="AB32" s="60">
        <f t="shared" si="10"/>
        <v>-58.726061413808857</v>
      </c>
      <c r="AC32" s="19">
        <f>Summary!$C$37</f>
        <v>5838.2199999999984</v>
      </c>
      <c r="AD32" s="19">
        <f>Summary!$C$38</f>
        <v>289.15999999999997</v>
      </c>
      <c r="AE32" s="51">
        <f>'[11]S-W_Profile-10'!Q36</f>
        <v>9.1707804915969304E-2</v>
      </c>
      <c r="AF32" s="60">
        <f t="shared" si="11"/>
        <v>561.92856968601188</v>
      </c>
      <c r="AG32" s="10">
        <f>Summary!$I$41</f>
        <v>191.33</v>
      </c>
      <c r="AH32" s="10">
        <f>Summary!$I$42</f>
        <v>356.07</v>
      </c>
      <c r="AI32" s="10">
        <f>Summary!$I$43</f>
        <v>1063.1599999999999</v>
      </c>
      <c r="AJ32" s="10">
        <f>Summary!$I$44</f>
        <v>25.86</v>
      </c>
      <c r="AK32" s="10">
        <f>Summary!$I$45</f>
        <v>75.87</v>
      </c>
      <c r="AL32" s="10">
        <f>Summary!$I$48</f>
        <v>66.959999999999994</v>
      </c>
      <c r="AM32" s="10"/>
      <c r="AN32" s="10"/>
      <c r="AO32" s="10">
        <f t="shared" si="12"/>
        <v>40284.332508272229</v>
      </c>
      <c r="AQ32" s="10">
        <f>Summary!$I$56</f>
        <v>10805.38</v>
      </c>
      <c r="AR32" s="10">
        <f>Summary!$I$57</f>
        <v>8498.2800000000007</v>
      </c>
      <c r="AS32" s="10">
        <f>Summary!$I$58</f>
        <v>4485.8599999999997</v>
      </c>
      <c r="AT32" s="10">
        <f>Summary!$I$59</f>
        <v>5920.5266666666657</v>
      </c>
      <c r="AU32" s="10">
        <f t="shared" si="13"/>
        <v>51089.712508272227</v>
      </c>
      <c r="AV32" s="10">
        <f t="shared" si="13"/>
        <v>48782.612508272228</v>
      </c>
      <c r="AW32" s="10">
        <f t="shared" si="13"/>
        <v>44770.19250827223</v>
      </c>
      <c r="AX32" s="10">
        <f t="shared" si="13"/>
        <v>46204.859174938894</v>
      </c>
      <c r="AY32" s="10">
        <f t="shared" si="14"/>
        <v>23255.140508272227</v>
      </c>
      <c r="AZ32" s="10">
        <f t="shared" si="15"/>
        <v>19242.720508272228</v>
      </c>
      <c r="BA32" s="10">
        <f t="shared" si="16"/>
        <v>20677.387174938893</v>
      </c>
      <c r="BB32" s="18">
        <f t="shared" si="17"/>
        <v>0.91098486008611523</v>
      </c>
      <c r="BC32" s="18">
        <f t="shared" si="18"/>
        <v>0.75380439192224857</v>
      </c>
      <c r="BD32" s="18">
        <f t="shared" si="19"/>
        <v>0.81000528273770667</v>
      </c>
      <c r="BE32" s="18">
        <v>0.15</v>
      </c>
    </row>
    <row r="33" spans="11:57" x14ac:dyDescent="0.3">
      <c r="K33">
        <v>2021</v>
      </c>
      <c r="L33">
        <v>9</v>
      </c>
      <c r="M33">
        <v>7</v>
      </c>
      <c r="N33">
        <v>5</v>
      </c>
      <c r="O33" s="10">
        <v>26620.403999999999</v>
      </c>
      <c r="Q33" s="10">
        <f>Summary!$I$18</f>
        <v>29134.090000000022</v>
      </c>
      <c r="R33" s="10">
        <f>Summary!$I$20</f>
        <v>2280</v>
      </c>
      <c r="S33" s="10">
        <f>Summary!$I$23</f>
        <v>4148.6699999999992</v>
      </c>
      <c r="T33" s="10">
        <f>Summary!$I$24</f>
        <v>423.53000000000009</v>
      </c>
      <c r="U33" s="10">
        <f>Summary!$I$25</f>
        <v>1457</v>
      </c>
      <c r="V33" s="10">
        <f>Summary!$I$26</f>
        <v>558.59</v>
      </c>
      <c r="W33" s="10"/>
      <c r="X33" s="10"/>
      <c r="Y33" s="26">
        <f>Summary!$C$33</f>
        <v>12485.229999999996</v>
      </c>
      <c r="Z33" s="26">
        <f>Summary!$C$34</f>
        <v>2638.2</v>
      </c>
      <c r="AA33" s="49">
        <f>'[11]S-W_Profile-10'!Q9</f>
        <v>-4.7187355346502564E-4</v>
      </c>
      <c r="AB33" s="60">
        <f t="shared" si="10"/>
        <v>-7.1363466546795715</v>
      </c>
      <c r="AC33" s="19">
        <f>Summary!$C$37</f>
        <v>5838.2199999999984</v>
      </c>
      <c r="AD33" s="19">
        <f>Summary!$C$38</f>
        <v>289.15999999999997</v>
      </c>
      <c r="AE33" s="51">
        <f>'[11]S-W_Profile-10'!Q37</f>
        <v>7.7702593193097538E-2</v>
      </c>
      <c r="AF33" s="60">
        <f t="shared" si="11"/>
        <v>476.11331547952187</v>
      </c>
      <c r="AG33" s="10">
        <f>Summary!$I$41</f>
        <v>191.33</v>
      </c>
      <c r="AH33" s="10">
        <f>Summary!$I$42</f>
        <v>356.07</v>
      </c>
      <c r="AI33" s="10">
        <f>Summary!$I$43</f>
        <v>1063.1599999999999</v>
      </c>
      <c r="AJ33" s="10">
        <f>Summary!$I$44</f>
        <v>25.86</v>
      </c>
      <c r="AK33" s="10">
        <f>Summary!$I$45</f>
        <v>75.87</v>
      </c>
      <c r="AL33" s="10">
        <f>Summary!$I$48</f>
        <v>66.959999999999994</v>
      </c>
      <c r="AM33" s="10"/>
      <c r="AN33" s="10"/>
      <c r="AO33" s="10">
        <f t="shared" si="12"/>
        <v>40250.106968824868</v>
      </c>
      <c r="AQ33" s="10">
        <f>Summary!$I$56</f>
        <v>10805.38</v>
      </c>
      <c r="AR33" s="10">
        <f>Summary!$I$57</f>
        <v>8498.2800000000007</v>
      </c>
      <c r="AS33" s="10">
        <f>Summary!$I$58</f>
        <v>4485.8599999999997</v>
      </c>
      <c r="AT33" s="10">
        <f>Summary!$I$59</f>
        <v>5920.5266666666657</v>
      </c>
      <c r="AU33" s="10">
        <f t="shared" si="13"/>
        <v>51055.486968824865</v>
      </c>
      <c r="AV33" s="10">
        <f t="shared" si="13"/>
        <v>48748.386968824867</v>
      </c>
      <c r="AW33" s="10">
        <f t="shared" si="13"/>
        <v>44735.966968824869</v>
      </c>
      <c r="AX33" s="10">
        <f t="shared" si="13"/>
        <v>46170.633635491533</v>
      </c>
      <c r="AY33" s="10">
        <f t="shared" si="14"/>
        <v>22127.982968824868</v>
      </c>
      <c r="AZ33" s="10">
        <f t="shared" si="15"/>
        <v>18115.56296882487</v>
      </c>
      <c r="BA33" s="10">
        <f t="shared" si="16"/>
        <v>19550.229635491534</v>
      </c>
      <c r="BB33" s="18">
        <f t="shared" si="17"/>
        <v>0.83124144054406046</v>
      </c>
      <c r="BC33" s="18">
        <f t="shared" si="18"/>
        <v>0.68051420139321972</v>
      </c>
      <c r="BD33" s="18">
        <f t="shared" si="19"/>
        <v>0.73440769852672161</v>
      </c>
      <c r="BE33" s="18">
        <v>0.15</v>
      </c>
    </row>
    <row r="34" spans="11:57" x14ac:dyDescent="0.3">
      <c r="K34">
        <v>2021</v>
      </c>
      <c r="L34">
        <v>9</v>
      </c>
      <c r="M34">
        <v>7</v>
      </c>
      <c r="N34">
        <v>6</v>
      </c>
      <c r="O34" s="10">
        <v>28841.120999999999</v>
      </c>
      <c r="Q34" s="10">
        <f>Summary!$I$18</f>
        <v>29134.090000000022</v>
      </c>
      <c r="R34" s="10">
        <f>Summary!$I$20</f>
        <v>2280</v>
      </c>
      <c r="S34" s="10">
        <f>Summary!$I$23</f>
        <v>4148.6699999999992</v>
      </c>
      <c r="T34" s="10">
        <f>Summary!$I$24</f>
        <v>423.53000000000009</v>
      </c>
      <c r="U34" s="10">
        <f>Summary!$I$25</f>
        <v>1457</v>
      </c>
      <c r="V34" s="10">
        <f>Summary!$I$26</f>
        <v>558.59</v>
      </c>
      <c r="W34" s="10"/>
      <c r="X34" s="10"/>
      <c r="Y34" s="26">
        <f>Summary!$C$33</f>
        <v>12485.229999999996</v>
      </c>
      <c r="Z34" s="26">
        <f>Summary!$C$34</f>
        <v>2638.2</v>
      </c>
      <c r="AA34" s="49">
        <f>'[11]S-W_Profile-10'!Q10</f>
        <v>0.14132369507756035</v>
      </c>
      <c r="AB34" s="60">
        <f t="shared" si="10"/>
        <v>2137.2990098468281</v>
      </c>
      <c r="AC34" s="19">
        <f>Summary!$C$37</f>
        <v>5838.2199999999984</v>
      </c>
      <c r="AD34" s="19">
        <f>Summary!$C$38</f>
        <v>289.15999999999997</v>
      </c>
      <c r="AE34" s="51">
        <f>'[11]S-W_Profile-10'!Q38</f>
        <v>6.3956845380468016E-2</v>
      </c>
      <c r="AF34" s="60">
        <f t="shared" si="11"/>
        <v>391.887895247372</v>
      </c>
      <c r="AG34" s="10">
        <f>Summary!$I$41</f>
        <v>191.33</v>
      </c>
      <c r="AH34" s="10">
        <f>Summary!$I$42</f>
        <v>356.07</v>
      </c>
      <c r="AI34" s="10">
        <f>Summary!$I$43</f>
        <v>1063.1599999999999</v>
      </c>
      <c r="AJ34" s="10">
        <f>Summary!$I$44</f>
        <v>25.86</v>
      </c>
      <c r="AK34" s="10">
        <f>Summary!$I$45</f>
        <v>75.87</v>
      </c>
      <c r="AL34" s="10">
        <f>Summary!$I$48</f>
        <v>66.959999999999994</v>
      </c>
      <c r="AM34" s="10"/>
      <c r="AN34" s="10"/>
      <c r="AO34" s="10">
        <f t="shared" si="12"/>
        <v>42310.316905094223</v>
      </c>
      <c r="AQ34" s="10">
        <f>Summary!$I$56</f>
        <v>10805.38</v>
      </c>
      <c r="AR34" s="10">
        <f>Summary!$I$57</f>
        <v>8498.2800000000007</v>
      </c>
      <c r="AS34" s="10">
        <f>Summary!$I$58</f>
        <v>4485.8599999999997</v>
      </c>
      <c r="AT34" s="10">
        <f>Summary!$I$59</f>
        <v>5920.5266666666657</v>
      </c>
      <c r="AU34" s="10">
        <f t="shared" si="13"/>
        <v>53115.696905094221</v>
      </c>
      <c r="AV34" s="10">
        <f t="shared" si="13"/>
        <v>50808.596905094222</v>
      </c>
      <c r="AW34" s="10">
        <f t="shared" si="13"/>
        <v>46796.176905094224</v>
      </c>
      <c r="AX34" s="10">
        <f t="shared" si="13"/>
        <v>48230.843571760888</v>
      </c>
      <c r="AY34" s="10">
        <f t="shared" si="14"/>
        <v>21967.475905094223</v>
      </c>
      <c r="AZ34" s="10">
        <f t="shared" si="15"/>
        <v>17955.055905094225</v>
      </c>
      <c r="BA34" s="10">
        <f t="shared" si="16"/>
        <v>19389.722571760889</v>
      </c>
      <c r="BB34" s="18">
        <f t="shared" si="17"/>
        <v>0.76167205515674041</v>
      </c>
      <c r="BC34" s="18">
        <f t="shared" si="18"/>
        <v>0.62255055568381779</v>
      </c>
      <c r="BD34" s="18">
        <f t="shared" si="19"/>
        <v>0.67229434569345936</v>
      </c>
      <c r="BE34" s="18">
        <v>0.15</v>
      </c>
    </row>
    <row r="35" spans="11:57" x14ac:dyDescent="0.3">
      <c r="K35">
        <v>2021</v>
      </c>
      <c r="L35">
        <v>9</v>
      </c>
      <c r="M35">
        <v>7</v>
      </c>
      <c r="N35">
        <v>7</v>
      </c>
      <c r="O35" s="10">
        <v>30073.611000000001</v>
      </c>
      <c r="Q35" s="10">
        <f>Summary!$I$18</f>
        <v>29134.090000000022</v>
      </c>
      <c r="R35" s="10">
        <f>Summary!$I$20</f>
        <v>2280</v>
      </c>
      <c r="S35" s="10">
        <f>Summary!$I$23</f>
        <v>4148.6699999999992</v>
      </c>
      <c r="T35" s="10">
        <f>Summary!$I$24</f>
        <v>423.53000000000009</v>
      </c>
      <c r="U35" s="10">
        <f>Summary!$I$25</f>
        <v>1457</v>
      </c>
      <c r="V35" s="10">
        <f>Summary!$I$26</f>
        <v>558.59</v>
      </c>
      <c r="W35" s="10"/>
      <c r="X35" s="10"/>
      <c r="Y35" s="26">
        <f>Summary!$C$33</f>
        <v>12485.229999999996</v>
      </c>
      <c r="Z35" s="26">
        <f>Summary!$C$34</f>
        <v>2638.2</v>
      </c>
      <c r="AA35" s="49">
        <f>'[11]S-W_Profile-10'!Q11</f>
        <v>0.44107966508624113</v>
      </c>
      <c r="AB35" s="60">
        <f t="shared" si="10"/>
        <v>6670.6374393552105</v>
      </c>
      <c r="AC35" s="19">
        <f>Summary!$C$37</f>
        <v>5838.2199999999984</v>
      </c>
      <c r="AD35" s="19">
        <f>Summary!$C$38</f>
        <v>289.15999999999997</v>
      </c>
      <c r="AE35" s="51">
        <f>'[11]S-W_Profile-10'!Q39</f>
        <v>5.4428827482242974E-2</v>
      </c>
      <c r="AF35" s="60">
        <f t="shared" si="11"/>
        <v>333.50610893814587</v>
      </c>
      <c r="AG35" s="10">
        <f>Summary!$I$41</f>
        <v>191.33</v>
      </c>
      <c r="AH35" s="10">
        <f>Summary!$I$42</f>
        <v>356.07</v>
      </c>
      <c r="AI35" s="10">
        <f>Summary!$I$43</f>
        <v>1063.1599999999999</v>
      </c>
      <c r="AJ35" s="10">
        <f>Summary!$I$44</f>
        <v>25.86</v>
      </c>
      <c r="AK35" s="10">
        <f>Summary!$I$45</f>
        <v>75.87</v>
      </c>
      <c r="AL35" s="10">
        <f>Summary!$I$48</f>
        <v>66.959999999999994</v>
      </c>
      <c r="AM35" s="10"/>
      <c r="AN35" s="10"/>
      <c r="AO35" s="10">
        <f t="shared" si="12"/>
        <v>46785.273548293379</v>
      </c>
      <c r="AQ35" s="10">
        <f>Summary!$I$56</f>
        <v>10805.38</v>
      </c>
      <c r="AR35" s="10">
        <f>Summary!$I$57</f>
        <v>8498.2800000000007</v>
      </c>
      <c r="AS35" s="10">
        <f>Summary!$I$58</f>
        <v>4485.8599999999997</v>
      </c>
      <c r="AT35" s="10">
        <f>Summary!$I$59</f>
        <v>5920.5266666666657</v>
      </c>
      <c r="AU35" s="10">
        <f t="shared" si="13"/>
        <v>57590.653548293376</v>
      </c>
      <c r="AV35" s="10">
        <f t="shared" si="13"/>
        <v>55283.553548293377</v>
      </c>
      <c r="AW35" s="10">
        <f t="shared" si="13"/>
        <v>51271.133548293379</v>
      </c>
      <c r="AX35" s="10">
        <f t="shared" si="13"/>
        <v>52705.800214960043</v>
      </c>
      <c r="AY35" s="10">
        <f t="shared" si="14"/>
        <v>25209.942548293377</v>
      </c>
      <c r="AZ35" s="10">
        <f t="shared" si="15"/>
        <v>21197.522548293378</v>
      </c>
      <c r="BA35" s="10">
        <f t="shared" si="16"/>
        <v>22632.189214960043</v>
      </c>
      <c r="BB35" s="18">
        <f t="shared" si="17"/>
        <v>0.83827454402776491</v>
      </c>
      <c r="BC35" s="18">
        <f t="shared" si="18"/>
        <v>0.70485458325218675</v>
      </c>
      <c r="BD35" s="18">
        <f t="shared" si="19"/>
        <v>0.75255975130356123</v>
      </c>
      <c r="BE35" s="18">
        <v>0.15</v>
      </c>
    </row>
    <row r="36" spans="11:57" x14ac:dyDescent="0.3">
      <c r="K36">
        <v>2021</v>
      </c>
      <c r="L36">
        <v>9</v>
      </c>
      <c r="M36">
        <v>7</v>
      </c>
      <c r="N36">
        <v>8</v>
      </c>
      <c r="O36" s="10">
        <v>30228.258999999998</v>
      </c>
      <c r="Q36" s="10">
        <f>Summary!$I$18</f>
        <v>29134.090000000022</v>
      </c>
      <c r="R36" s="10">
        <f>Summary!$I$20</f>
        <v>2280</v>
      </c>
      <c r="S36" s="10">
        <f>Summary!$I$23</f>
        <v>4148.6699999999992</v>
      </c>
      <c r="T36" s="10">
        <f>Summary!$I$24</f>
        <v>423.53000000000009</v>
      </c>
      <c r="U36" s="10">
        <f>Summary!$I$25</f>
        <v>1457</v>
      </c>
      <c r="V36" s="10">
        <f>Summary!$I$26</f>
        <v>558.59</v>
      </c>
      <c r="W36" s="10"/>
      <c r="X36" s="10"/>
      <c r="Y36" s="26">
        <f>Summary!$C$33</f>
        <v>12485.229999999996</v>
      </c>
      <c r="Z36" s="26">
        <f>Summary!$C$34</f>
        <v>2638.2</v>
      </c>
      <c r="AA36" s="49">
        <f>'[11]S-W_Profile-10'!Q12</f>
        <v>0.64265839039273909</v>
      </c>
      <c r="AB36" s="60">
        <f t="shared" si="10"/>
        <v>9719.1991810172603</v>
      </c>
      <c r="AC36" s="19">
        <f>Summary!$C$37</f>
        <v>5838.2199999999984</v>
      </c>
      <c r="AD36" s="19">
        <f>Summary!$C$38</f>
        <v>289.15999999999997</v>
      </c>
      <c r="AE36" s="51">
        <f>'[11]S-W_Profile-10'!Q40</f>
        <v>5.5831983913404611E-2</v>
      </c>
      <c r="AF36" s="60">
        <f t="shared" si="11"/>
        <v>342.10378159131704</v>
      </c>
      <c r="AG36" s="10">
        <f>Summary!$I$41</f>
        <v>191.33</v>
      </c>
      <c r="AH36" s="10">
        <f>Summary!$I$42</f>
        <v>356.07</v>
      </c>
      <c r="AI36" s="10">
        <f>Summary!$I$43</f>
        <v>1063.1599999999999</v>
      </c>
      <c r="AJ36" s="10">
        <f>Summary!$I$44</f>
        <v>25.86</v>
      </c>
      <c r="AK36" s="10">
        <f>Summary!$I$45</f>
        <v>75.87</v>
      </c>
      <c r="AL36" s="10">
        <f>Summary!$I$48</f>
        <v>66.959999999999994</v>
      </c>
      <c r="AM36" s="10"/>
      <c r="AN36" s="10"/>
      <c r="AO36" s="10">
        <f t="shared" si="12"/>
        <v>49842.432962608596</v>
      </c>
      <c r="AQ36" s="10">
        <f>Summary!$I$56</f>
        <v>10805.38</v>
      </c>
      <c r="AR36" s="10">
        <f>Summary!$I$57</f>
        <v>8498.2800000000007</v>
      </c>
      <c r="AS36" s="10">
        <f>Summary!$I$58</f>
        <v>4485.8599999999997</v>
      </c>
      <c r="AT36" s="10">
        <f>Summary!$I$59</f>
        <v>5920.5266666666657</v>
      </c>
      <c r="AU36" s="10">
        <f t="shared" si="13"/>
        <v>60647.812962608594</v>
      </c>
      <c r="AV36" s="10">
        <f t="shared" si="13"/>
        <v>58340.712962608595</v>
      </c>
      <c r="AW36" s="10">
        <f t="shared" si="13"/>
        <v>54328.292962608597</v>
      </c>
      <c r="AX36" s="10">
        <f t="shared" si="13"/>
        <v>55762.959629275261</v>
      </c>
      <c r="AY36" s="10">
        <f t="shared" si="14"/>
        <v>28112.453962608597</v>
      </c>
      <c r="AZ36" s="10">
        <f t="shared" si="15"/>
        <v>24100.033962608599</v>
      </c>
      <c r="BA36" s="10">
        <f t="shared" si="16"/>
        <v>25534.700629275263</v>
      </c>
      <c r="BB36" s="18">
        <f t="shared" si="17"/>
        <v>0.93000572618517652</v>
      </c>
      <c r="BC36" s="18">
        <f t="shared" si="18"/>
        <v>0.79726834293065307</v>
      </c>
      <c r="BD36" s="18">
        <f t="shared" si="19"/>
        <v>0.84472945098410279</v>
      </c>
      <c r="BE36" s="18">
        <v>0.15</v>
      </c>
    </row>
    <row r="37" spans="11:57" x14ac:dyDescent="0.3">
      <c r="K37">
        <v>2021</v>
      </c>
      <c r="L37">
        <v>9</v>
      </c>
      <c r="M37">
        <v>7</v>
      </c>
      <c r="N37">
        <v>9</v>
      </c>
      <c r="O37" s="10">
        <v>31129.896000000001</v>
      </c>
      <c r="Q37" s="10">
        <f>Summary!$I$18</f>
        <v>29134.090000000022</v>
      </c>
      <c r="R37" s="10">
        <f>Summary!$I$20</f>
        <v>2280</v>
      </c>
      <c r="S37" s="10">
        <f>Summary!$I$23</f>
        <v>4148.6699999999992</v>
      </c>
      <c r="T37" s="10">
        <f>Summary!$I$24</f>
        <v>423.53000000000009</v>
      </c>
      <c r="U37" s="10">
        <f>Summary!$I$25</f>
        <v>1457</v>
      </c>
      <c r="V37" s="10">
        <f>Summary!$I$26</f>
        <v>558.59</v>
      </c>
      <c r="W37" s="10"/>
      <c r="X37" s="10"/>
      <c r="Y37" s="26">
        <f>Summary!$C$33</f>
        <v>12485.229999999996</v>
      </c>
      <c r="Z37" s="26">
        <f>Summary!$C$34</f>
        <v>2638.2</v>
      </c>
      <c r="AA37" s="49">
        <f>'[11]S-W_Profile-10'!Q13</f>
        <v>0.72444795831586595</v>
      </c>
      <c r="AB37" s="60">
        <f t="shared" si="10"/>
        <v>10956.137986232914</v>
      </c>
      <c r="AC37" s="19">
        <f>Summary!$C$37</f>
        <v>5838.2199999999984</v>
      </c>
      <c r="AD37" s="19">
        <f>Summary!$C$38</f>
        <v>289.15999999999997</v>
      </c>
      <c r="AE37" s="51">
        <f>'[11]S-W_Profile-10'!Q41</f>
        <v>5.3449308823568804E-2</v>
      </c>
      <c r="AF37" s="60">
        <f t="shared" si="11"/>
        <v>327.50422589935891</v>
      </c>
      <c r="AG37" s="10">
        <f>Summary!$I$41</f>
        <v>191.33</v>
      </c>
      <c r="AH37" s="10">
        <f>Summary!$I$42</f>
        <v>356.07</v>
      </c>
      <c r="AI37" s="10">
        <f>Summary!$I$43</f>
        <v>1063.1599999999999</v>
      </c>
      <c r="AJ37" s="10">
        <f>Summary!$I$44</f>
        <v>25.86</v>
      </c>
      <c r="AK37" s="10">
        <f>Summary!$I$45</f>
        <v>75.87</v>
      </c>
      <c r="AL37" s="10">
        <f>Summary!$I$48</f>
        <v>66.959999999999994</v>
      </c>
      <c r="AM37" s="10"/>
      <c r="AN37" s="10"/>
      <c r="AO37" s="10">
        <f t="shared" si="12"/>
        <v>51064.772212132288</v>
      </c>
      <c r="AQ37" s="10">
        <f>Summary!$I$56</f>
        <v>10805.38</v>
      </c>
      <c r="AR37" s="10">
        <f>Summary!$I$57</f>
        <v>8498.2800000000007</v>
      </c>
      <c r="AS37" s="10">
        <f>Summary!$I$58</f>
        <v>4485.8599999999997</v>
      </c>
      <c r="AT37" s="10">
        <f>Summary!$I$59</f>
        <v>5920.5266666666657</v>
      </c>
      <c r="AU37" s="10">
        <f t="shared" si="13"/>
        <v>61870.152212132285</v>
      </c>
      <c r="AV37" s="10">
        <f t="shared" si="13"/>
        <v>59563.052212132287</v>
      </c>
      <c r="AW37" s="10">
        <f t="shared" si="13"/>
        <v>55550.632212132288</v>
      </c>
      <c r="AX37" s="10">
        <f t="shared" si="13"/>
        <v>56985.298878798953</v>
      </c>
      <c r="AY37" s="10">
        <f t="shared" si="14"/>
        <v>28433.156212132286</v>
      </c>
      <c r="AZ37" s="10">
        <f t="shared" si="15"/>
        <v>24420.736212132288</v>
      </c>
      <c r="BA37" s="10">
        <f t="shared" si="16"/>
        <v>25855.402878798952</v>
      </c>
      <c r="BB37" s="18">
        <f t="shared" si="17"/>
        <v>0.9133713846050846</v>
      </c>
      <c r="BC37" s="18">
        <f t="shared" si="18"/>
        <v>0.78447856723107223</v>
      </c>
      <c r="BD37" s="18">
        <f t="shared" si="19"/>
        <v>0.83056502594158843</v>
      </c>
      <c r="BE37" s="18">
        <v>0.15</v>
      </c>
    </row>
    <row r="38" spans="11:57" x14ac:dyDescent="0.3">
      <c r="K38">
        <v>2021</v>
      </c>
      <c r="L38">
        <v>9</v>
      </c>
      <c r="M38">
        <v>7</v>
      </c>
      <c r="N38">
        <v>10</v>
      </c>
      <c r="O38" s="10">
        <v>32375.302</v>
      </c>
      <c r="Q38" s="10">
        <f>Summary!$I$18</f>
        <v>29134.090000000022</v>
      </c>
      <c r="R38" s="10">
        <f>Summary!$I$20</f>
        <v>2280</v>
      </c>
      <c r="S38" s="10">
        <f>Summary!$I$23</f>
        <v>4148.6699999999992</v>
      </c>
      <c r="T38" s="10">
        <f>Summary!$I$24</f>
        <v>423.53000000000009</v>
      </c>
      <c r="U38" s="10">
        <f>Summary!$I$25</f>
        <v>1457</v>
      </c>
      <c r="V38" s="10">
        <f>Summary!$I$26</f>
        <v>558.59</v>
      </c>
      <c r="W38" s="10"/>
      <c r="X38" s="10"/>
      <c r="Y38" s="26">
        <f>Summary!$C$33</f>
        <v>12485.229999999996</v>
      </c>
      <c r="Z38" s="26">
        <f>Summary!$C$34</f>
        <v>2638.2</v>
      </c>
      <c r="AA38" s="49">
        <f>'[11]S-W_Profile-10'!Q14</f>
        <v>0.77046273091665274</v>
      </c>
      <c r="AB38" s="60">
        <f t="shared" si="10"/>
        <v>11652.03917862683</v>
      </c>
      <c r="AC38" s="19">
        <f>Summary!$C$37</f>
        <v>5838.2199999999984</v>
      </c>
      <c r="AD38" s="19">
        <f>Summary!$C$38</f>
        <v>289.15999999999997</v>
      </c>
      <c r="AE38" s="51">
        <f>'[11]S-W_Profile-10'!Q42</f>
        <v>5.8831162999387593E-2</v>
      </c>
      <c r="AF38" s="60">
        <f t="shared" si="11"/>
        <v>360.48089153918744</v>
      </c>
      <c r="AG38" s="10">
        <f>Summary!$I$41</f>
        <v>191.33</v>
      </c>
      <c r="AH38" s="10">
        <f>Summary!$I$42</f>
        <v>356.07</v>
      </c>
      <c r="AI38" s="10">
        <f>Summary!$I$43</f>
        <v>1063.1599999999999</v>
      </c>
      <c r="AJ38" s="10">
        <f>Summary!$I$44</f>
        <v>25.86</v>
      </c>
      <c r="AK38" s="10">
        <f>Summary!$I$45</f>
        <v>75.87</v>
      </c>
      <c r="AL38" s="10">
        <f>Summary!$I$48</f>
        <v>66.959999999999994</v>
      </c>
      <c r="AM38" s="10"/>
      <c r="AN38" s="10"/>
      <c r="AO38" s="10">
        <f t="shared" si="12"/>
        <v>51793.650070166041</v>
      </c>
      <c r="AQ38" s="10">
        <f>Summary!$I$56</f>
        <v>10805.38</v>
      </c>
      <c r="AR38" s="10">
        <f>Summary!$I$57</f>
        <v>8498.2800000000007</v>
      </c>
      <c r="AS38" s="10">
        <f>Summary!$I$58</f>
        <v>4485.8599999999997</v>
      </c>
      <c r="AT38" s="10">
        <f>Summary!$I$59</f>
        <v>5920.5266666666657</v>
      </c>
      <c r="AU38" s="10">
        <f t="shared" si="13"/>
        <v>62599.030070166038</v>
      </c>
      <c r="AV38" s="10">
        <f t="shared" si="13"/>
        <v>60291.93007016604</v>
      </c>
      <c r="AW38" s="10">
        <f t="shared" si="13"/>
        <v>56279.510070166041</v>
      </c>
      <c r="AX38" s="10">
        <f t="shared" si="13"/>
        <v>57714.176736832706</v>
      </c>
      <c r="AY38" s="10">
        <f t="shared" si="14"/>
        <v>27916.62807016604</v>
      </c>
      <c r="AZ38" s="10">
        <f t="shared" si="15"/>
        <v>23904.208070166042</v>
      </c>
      <c r="BA38" s="10">
        <f t="shared" si="16"/>
        <v>25338.874736832706</v>
      </c>
      <c r="BB38" s="18">
        <f t="shared" si="17"/>
        <v>0.86228162659814078</v>
      </c>
      <c r="BC38" s="18">
        <f t="shared" si="18"/>
        <v>0.73834702978727551</v>
      </c>
      <c r="BD38" s="18">
        <f t="shared" si="19"/>
        <v>0.78266064473569097</v>
      </c>
      <c r="BE38" s="18">
        <v>0.15</v>
      </c>
    </row>
    <row r="39" spans="11:57" x14ac:dyDescent="0.3">
      <c r="K39">
        <v>2021</v>
      </c>
      <c r="L39">
        <v>9</v>
      </c>
      <c r="M39">
        <v>7</v>
      </c>
      <c r="N39">
        <v>11</v>
      </c>
      <c r="O39" s="10">
        <v>33904.436999999998</v>
      </c>
      <c r="Q39" s="10">
        <f>Summary!$I$18</f>
        <v>29134.090000000022</v>
      </c>
      <c r="R39" s="10">
        <f>Summary!$I$20</f>
        <v>2280</v>
      </c>
      <c r="S39" s="10">
        <f>Summary!$I$23</f>
        <v>4148.6699999999992</v>
      </c>
      <c r="T39" s="10">
        <f>Summary!$I$24</f>
        <v>423.53000000000009</v>
      </c>
      <c r="U39" s="10">
        <f>Summary!$I$25</f>
        <v>1457</v>
      </c>
      <c r="V39" s="10">
        <f>Summary!$I$26</f>
        <v>558.59</v>
      </c>
      <c r="W39" s="10"/>
      <c r="X39" s="10"/>
      <c r="Y39" s="26">
        <f>Summary!$C$33</f>
        <v>12485.229999999996</v>
      </c>
      <c r="Z39" s="26">
        <f>Summary!$C$34</f>
        <v>2638.2</v>
      </c>
      <c r="AA39" s="49">
        <f>'[11]S-W_Profile-10'!Q15</f>
        <v>0.78416473127921116</v>
      </c>
      <c r="AB39" s="60">
        <f t="shared" si="10"/>
        <v>11859.260421969957</v>
      </c>
      <c r="AC39" s="19">
        <f>Summary!$C$37</f>
        <v>5838.2199999999984</v>
      </c>
      <c r="AD39" s="19">
        <f>Summary!$C$38</f>
        <v>289.15999999999997</v>
      </c>
      <c r="AE39" s="51">
        <f>'[11]S-W_Profile-10'!Q43</f>
        <v>6.830699616058751E-2</v>
      </c>
      <c r="AF39" s="60">
        <f t="shared" si="11"/>
        <v>418.54292213446058</v>
      </c>
      <c r="AG39" s="10">
        <f>Summary!$I$41</f>
        <v>191.33</v>
      </c>
      <c r="AH39" s="10">
        <f>Summary!$I$42</f>
        <v>356.07</v>
      </c>
      <c r="AI39" s="10">
        <f>Summary!$I$43</f>
        <v>1063.1599999999999</v>
      </c>
      <c r="AJ39" s="10">
        <f>Summary!$I$44</f>
        <v>25.86</v>
      </c>
      <c r="AK39" s="10">
        <f>Summary!$I$45</f>
        <v>75.87</v>
      </c>
      <c r="AL39" s="10">
        <f>Summary!$I$48</f>
        <v>66.959999999999994</v>
      </c>
      <c r="AM39" s="10"/>
      <c r="AN39" s="10"/>
      <c r="AO39" s="10">
        <f t="shared" si="12"/>
        <v>52058.933344104444</v>
      </c>
      <c r="AQ39" s="10">
        <f>Summary!$I$56</f>
        <v>10805.38</v>
      </c>
      <c r="AR39" s="10">
        <f>Summary!$I$57</f>
        <v>8498.2800000000007</v>
      </c>
      <c r="AS39" s="10">
        <f>Summary!$I$58</f>
        <v>4485.8599999999997</v>
      </c>
      <c r="AT39" s="10">
        <f>Summary!$I$59</f>
        <v>5920.5266666666657</v>
      </c>
      <c r="AU39" s="10">
        <f t="shared" si="13"/>
        <v>62864.313344104441</v>
      </c>
      <c r="AV39" s="10">
        <f t="shared" si="13"/>
        <v>60557.213344104443</v>
      </c>
      <c r="AW39" s="10">
        <f t="shared" si="13"/>
        <v>56544.793344104444</v>
      </c>
      <c r="AX39" s="10">
        <f t="shared" si="13"/>
        <v>57979.460010771109</v>
      </c>
      <c r="AY39" s="10">
        <f t="shared" si="14"/>
        <v>26652.776344104444</v>
      </c>
      <c r="AZ39" s="10">
        <f t="shared" si="15"/>
        <v>22640.356344104446</v>
      </c>
      <c r="BA39" s="10">
        <f t="shared" si="16"/>
        <v>24075.02301077111</v>
      </c>
      <c r="BB39" s="18">
        <f t="shared" si="17"/>
        <v>0.78611470068370248</v>
      </c>
      <c r="BC39" s="18">
        <f t="shared" si="18"/>
        <v>0.66776971828508602</v>
      </c>
      <c r="BD39" s="18">
        <f t="shared" si="19"/>
        <v>0.71008473052571586</v>
      </c>
      <c r="BE39" s="18">
        <v>0.15</v>
      </c>
    </row>
    <row r="40" spans="11:57" x14ac:dyDescent="0.3">
      <c r="K40">
        <v>2021</v>
      </c>
      <c r="L40">
        <v>9</v>
      </c>
      <c r="M40">
        <v>7</v>
      </c>
      <c r="N40">
        <v>12</v>
      </c>
      <c r="O40" s="10">
        <v>35574.534</v>
      </c>
      <c r="Q40" s="10">
        <f>Summary!$I$18</f>
        <v>29134.090000000022</v>
      </c>
      <c r="R40" s="10">
        <f>Summary!$I$20</f>
        <v>2280</v>
      </c>
      <c r="S40" s="10">
        <f>Summary!$I$23</f>
        <v>4148.6699999999992</v>
      </c>
      <c r="T40" s="10">
        <f>Summary!$I$24</f>
        <v>423.53000000000009</v>
      </c>
      <c r="U40" s="10">
        <f>Summary!$I$25</f>
        <v>1457</v>
      </c>
      <c r="V40" s="10">
        <f>Summary!$I$26</f>
        <v>558.59</v>
      </c>
      <c r="W40" s="10"/>
      <c r="X40" s="10"/>
      <c r="Y40" s="26">
        <f>Summary!$C$33</f>
        <v>12485.229999999996</v>
      </c>
      <c r="Z40" s="26">
        <f>Summary!$C$34</f>
        <v>2638.2</v>
      </c>
      <c r="AA40" s="49">
        <f>'[11]S-W_Profile-10'!Q16</f>
        <v>0.75984439807886639</v>
      </c>
      <c r="AB40" s="60">
        <f t="shared" si="10"/>
        <v>11491.453565237867</v>
      </c>
      <c r="AC40" s="19">
        <f>Summary!$C$37</f>
        <v>5838.2199999999984</v>
      </c>
      <c r="AD40" s="19">
        <f>Summary!$C$38</f>
        <v>289.15999999999997</v>
      </c>
      <c r="AE40" s="51">
        <f>'[11]S-W_Profile-10'!Q44</f>
        <v>7.3107617607495748E-2</v>
      </c>
      <c r="AF40" s="60">
        <f t="shared" si="11"/>
        <v>447.9581539758172</v>
      </c>
      <c r="AG40" s="10">
        <f>Summary!$I$41</f>
        <v>191.33</v>
      </c>
      <c r="AH40" s="10">
        <f>Summary!$I$42</f>
        <v>356.07</v>
      </c>
      <c r="AI40" s="10">
        <f>Summary!$I$43</f>
        <v>1063.1599999999999</v>
      </c>
      <c r="AJ40" s="10">
        <f>Summary!$I$44</f>
        <v>25.86</v>
      </c>
      <c r="AK40" s="10">
        <f>Summary!$I$45</f>
        <v>75.87</v>
      </c>
      <c r="AL40" s="10">
        <f>Summary!$I$48</f>
        <v>66.959999999999994</v>
      </c>
      <c r="AM40" s="10"/>
      <c r="AN40" s="10"/>
      <c r="AO40" s="10">
        <f t="shared" si="12"/>
        <v>51720.54171921371</v>
      </c>
      <c r="AQ40" s="10">
        <f>Summary!$I$56</f>
        <v>10805.38</v>
      </c>
      <c r="AR40" s="10">
        <f>Summary!$I$57</f>
        <v>8498.2800000000007</v>
      </c>
      <c r="AS40" s="10">
        <f>Summary!$I$58</f>
        <v>4485.8599999999997</v>
      </c>
      <c r="AT40" s="10">
        <f>Summary!$I$59</f>
        <v>5920.5266666666657</v>
      </c>
      <c r="AU40" s="10">
        <f t="shared" si="13"/>
        <v>62525.921719213708</v>
      </c>
      <c r="AV40" s="10">
        <f t="shared" si="13"/>
        <v>60218.821719213709</v>
      </c>
      <c r="AW40" s="10">
        <f t="shared" si="13"/>
        <v>56206.401719213711</v>
      </c>
      <c r="AX40" s="10">
        <f t="shared" si="13"/>
        <v>57641.068385880375</v>
      </c>
      <c r="AY40" s="10">
        <f t="shared" si="14"/>
        <v>24644.287719213709</v>
      </c>
      <c r="AZ40" s="10">
        <f t="shared" si="15"/>
        <v>20631.867719213711</v>
      </c>
      <c r="BA40" s="10">
        <f t="shared" si="16"/>
        <v>22066.534385880375</v>
      </c>
      <c r="BB40" s="18">
        <f t="shared" si="17"/>
        <v>0.69275082336183824</v>
      </c>
      <c r="BC40" s="18">
        <f t="shared" si="18"/>
        <v>0.5799617141636686</v>
      </c>
      <c r="BD40" s="18">
        <f t="shared" si="19"/>
        <v>0.62029018808455438</v>
      </c>
      <c r="BE40" s="18">
        <v>0.15</v>
      </c>
    </row>
    <row r="41" spans="11:57" x14ac:dyDescent="0.3">
      <c r="K41">
        <v>2021</v>
      </c>
      <c r="L41">
        <v>9</v>
      </c>
      <c r="M41">
        <v>7</v>
      </c>
      <c r="N41">
        <v>13</v>
      </c>
      <c r="O41" s="10">
        <v>38245.453000000001</v>
      </c>
      <c r="Q41" s="10">
        <f>Summary!$I$18</f>
        <v>29134.090000000022</v>
      </c>
      <c r="R41" s="10">
        <f>Summary!$I$20</f>
        <v>2280</v>
      </c>
      <c r="S41" s="10">
        <f>Summary!$I$23</f>
        <v>4148.6699999999992</v>
      </c>
      <c r="T41" s="10">
        <f>Summary!$I$24</f>
        <v>423.53000000000009</v>
      </c>
      <c r="U41" s="10">
        <f>Summary!$I$25</f>
        <v>1457</v>
      </c>
      <c r="V41" s="10">
        <f>Summary!$I$26</f>
        <v>558.59</v>
      </c>
      <c r="W41" s="10"/>
      <c r="X41" s="10"/>
      <c r="Y41" s="26">
        <f>Summary!$C$33</f>
        <v>12485.229999999996</v>
      </c>
      <c r="Z41" s="26">
        <f>Summary!$C$34</f>
        <v>2638.2</v>
      </c>
      <c r="AA41" s="49">
        <f>'[11]S-W_Profile-10'!Q17</f>
        <v>0.72143813283468117</v>
      </c>
      <c r="AB41" s="60">
        <f t="shared" si="10"/>
        <v>10910.619101255999</v>
      </c>
      <c r="AC41" s="19">
        <f>Summary!$C$37</f>
        <v>5838.2199999999984</v>
      </c>
      <c r="AD41" s="19">
        <f>Summary!$C$38</f>
        <v>289.15999999999997</v>
      </c>
      <c r="AE41" s="51">
        <f>'[11]S-W_Profile-10'!Q45</f>
        <v>7.0677994346897297E-2</v>
      </c>
      <c r="AF41" s="60">
        <f t="shared" si="11"/>
        <v>433.07092900129146</v>
      </c>
      <c r="AG41" s="10">
        <f>Summary!$I$41</f>
        <v>191.33</v>
      </c>
      <c r="AH41" s="10">
        <f>Summary!$I$42</f>
        <v>356.07</v>
      </c>
      <c r="AI41" s="10">
        <f>Summary!$I$43</f>
        <v>1063.1599999999999</v>
      </c>
      <c r="AJ41" s="10">
        <f>Summary!$I$44</f>
        <v>25.86</v>
      </c>
      <c r="AK41" s="10">
        <f>Summary!$I$45</f>
        <v>75.87</v>
      </c>
      <c r="AL41" s="10">
        <f>Summary!$I$48</f>
        <v>66.959999999999994</v>
      </c>
      <c r="AM41" s="10"/>
      <c r="AN41" s="10"/>
      <c r="AO41" s="10">
        <f t="shared" si="12"/>
        <v>51124.82003025731</v>
      </c>
      <c r="AQ41" s="10">
        <f>Summary!$I$56</f>
        <v>10805.38</v>
      </c>
      <c r="AR41" s="10">
        <f>Summary!$I$57</f>
        <v>8498.2800000000007</v>
      </c>
      <c r="AS41" s="10">
        <f>Summary!$I$58</f>
        <v>4485.8599999999997</v>
      </c>
      <c r="AT41" s="10">
        <f>Summary!$I$59</f>
        <v>5920.5266666666657</v>
      </c>
      <c r="AU41" s="10">
        <f t="shared" si="13"/>
        <v>61930.200030257307</v>
      </c>
      <c r="AV41" s="10">
        <f t="shared" si="13"/>
        <v>59623.100030257308</v>
      </c>
      <c r="AW41" s="10">
        <f t="shared" si="13"/>
        <v>55610.68003025731</v>
      </c>
      <c r="AX41" s="10">
        <f t="shared" si="13"/>
        <v>57045.346696923974</v>
      </c>
      <c r="AY41" s="10">
        <f t="shared" si="14"/>
        <v>21377.647030257307</v>
      </c>
      <c r="AZ41" s="10">
        <f t="shared" si="15"/>
        <v>17365.227030257309</v>
      </c>
      <c r="BA41" s="10">
        <f t="shared" si="16"/>
        <v>18799.893696923973</v>
      </c>
      <c r="BB41" s="18">
        <f t="shared" si="17"/>
        <v>0.55895917954631902</v>
      </c>
      <c r="BC41" s="18">
        <f t="shared" si="18"/>
        <v>0.45404683872504553</v>
      </c>
      <c r="BD41" s="18">
        <f t="shared" si="19"/>
        <v>0.49155892327707484</v>
      </c>
      <c r="BE41" s="18">
        <v>0.15</v>
      </c>
    </row>
    <row r="42" spans="11:57" x14ac:dyDescent="0.3">
      <c r="K42">
        <v>2021</v>
      </c>
      <c r="L42">
        <v>9</v>
      </c>
      <c r="M42">
        <v>7</v>
      </c>
      <c r="N42">
        <v>14</v>
      </c>
      <c r="O42" s="10">
        <v>40970.527000000002</v>
      </c>
      <c r="Q42" s="10">
        <f>Summary!$I$18</f>
        <v>29134.090000000022</v>
      </c>
      <c r="R42" s="10">
        <f>Summary!$I$20</f>
        <v>2280</v>
      </c>
      <c r="S42" s="10">
        <f>Summary!$I$23</f>
        <v>4148.6699999999992</v>
      </c>
      <c r="T42" s="10">
        <f>Summary!$I$24</f>
        <v>423.53000000000009</v>
      </c>
      <c r="U42" s="10">
        <f>Summary!$I$25</f>
        <v>1457</v>
      </c>
      <c r="V42" s="10">
        <f>Summary!$I$26</f>
        <v>558.59</v>
      </c>
      <c r="W42" s="10"/>
      <c r="X42" s="10"/>
      <c r="Y42" s="26">
        <f>Summary!$C$33</f>
        <v>12485.229999999996</v>
      </c>
      <c r="Z42" s="26">
        <f>Summary!$C$34</f>
        <v>2638.2</v>
      </c>
      <c r="AA42" s="49">
        <f>'[11]S-W_Profile-10'!Q18</f>
        <v>0.64450491816579125</v>
      </c>
      <c r="AB42" s="60">
        <f t="shared" si="10"/>
        <v>9747.12501453607</v>
      </c>
      <c r="AC42" s="19">
        <f>Summary!$C$37</f>
        <v>5838.2199999999984</v>
      </c>
      <c r="AD42" s="19">
        <f>Summary!$C$38</f>
        <v>289.15999999999997</v>
      </c>
      <c r="AE42" s="51">
        <f>'[11]S-W_Profile-10'!Q46</f>
        <v>8.1689619233205932E-2</v>
      </c>
      <c r="AF42" s="60">
        <f t="shared" si="11"/>
        <v>500.54333909716121</v>
      </c>
      <c r="AG42" s="10">
        <f>Summary!$I$41</f>
        <v>191.33</v>
      </c>
      <c r="AH42" s="10">
        <f>Summary!$I$42</f>
        <v>356.07</v>
      </c>
      <c r="AI42" s="10">
        <f>Summary!$I$43</f>
        <v>1063.1599999999999</v>
      </c>
      <c r="AJ42" s="10">
        <f>Summary!$I$44</f>
        <v>25.86</v>
      </c>
      <c r="AK42" s="10">
        <f>Summary!$I$45</f>
        <v>75.87</v>
      </c>
      <c r="AL42" s="10">
        <f>Summary!$I$48</f>
        <v>66.959999999999994</v>
      </c>
      <c r="AM42" s="10"/>
      <c r="AN42" s="10"/>
      <c r="AO42" s="10">
        <f t="shared" si="12"/>
        <v>50028.798353633247</v>
      </c>
      <c r="AQ42" s="10">
        <f>Summary!$I$56</f>
        <v>10805.38</v>
      </c>
      <c r="AR42" s="10">
        <f>Summary!$I$57</f>
        <v>8498.2800000000007</v>
      </c>
      <c r="AS42" s="10">
        <f>Summary!$I$58</f>
        <v>4485.8599999999997</v>
      </c>
      <c r="AT42" s="10">
        <f>Summary!$I$59</f>
        <v>5920.5266666666657</v>
      </c>
      <c r="AU42" s="10">
        <f t="shared" si="13"/>
        <v>60834.178353633244</v>
      </c>
      <c r="AV42" s="10">
        <f t="shared" si="13"/>
        <v>58527.078353633246</v>
      </c>
      <c r="AW42" s="10">
        <f t="shared" si="13"/>
        <v>54514.658353633247</v>
      </c>
      <c r="AX42" s="10">
        <f t="shared" si="13"/>
        <v>55949.325020299912</v>
      </c>
      <c r="AY42" s="10">
        <f t="shared" si="14"/>
        <v>17556.551353633244</v>
      </c>
      <c r="AZ42" s="10">
        <f t="shared" si="15"/>
        <v>13544.131353633245</v>
      </c>
      <c r="BA42" s="10">
        <f t="shared" si="16"/>
        <v>14978.79802029991</v>
      </c>
      <c r="BB42" s="18">
        <f t="shared" si="17"/>
        <v>0.42851661033389304</v>
      </c>
      <c r="BC42" s="18">
        <f t="shared" si="18"/>
        <v>0.3305823074629537</v>
      </c>
      <c r="BD42" s="18">
        <f t="shared" si="19"/>
        <v>0.36559934951043976</v>
      </c>
      <c r="BE42" s="18">
        <v>0.15</v>
      </c>
    </row>
    <row r="43" spans="11:57" x14ac:dyDescent="0.3">
      <c r="K43">
        <v>2021</v>
      </c>
      <c r="L43">
        <v>9</v>
      </c>
      <c r="M43">
        <v>7</v>
      </c>
      <c r="N43">
        <v>15</v>
      </c>
      <c r="O43" s="10">
        <v>43101.417999999998</v>
      </c>
      <c r="Q43" s="10">
        <f>Summary!$I$18</f>
        <v>29134.090000000022</v>
      </c>
      <c r="R43" s="10">
        <f>Summary!$I$20</f>
        <v>2280</v>
      </c>
      <c r="S43" s="10">
        <f>Summary!$I$23</f>
        <v>4148.6699999999992</v>
      </c>
      <c r="T43" s="10">
        <f>Summary!$I$24</f>
        <v>423.53000000000009</v>
      </c>
      <c r="U43" s="10">
        <f>Summary!$I$25</f>
        <v>1457</v>
      </c>
      <c r="V43" s="10">
        <f>Summary!$I$26</f>
        <v>558.59</v>
      </c>
      <c r="W43" s="10"/>
      <c r="X43" s="10"/>
      <c r="Y43" s="26">
        <f>Summary!$C$33</f>
        <v>12485.229999999996</v>
      </c>
      <c r="Z43" s="26">
        <f>Summary!$C$34</f>
        <v>2638.2</v>
      </c>
      <c r="AA43" s="49">
        <f>'[11]S-W_Profile-10'!Q19</f>
        <v>0.53650959509449569</v>
      </c>
      <c r="AB43" s="60">
        <f t="shared" si="10"/>
        <v>8113.865305739947</v>
      </c>
      <c r="AC43" s="19">
        <f>Summary!$C$37</f>
        <v>5838.2199999999984</v>
      </c>
      <c r="AD43" s="19">
        <f>Summary!$C$38</f>
        <v>289.15999999999997</v>
      </c>
      <c r="AE43" s="51">
        <f>'[11]S-W_Profile-10'!Q47</f>
        <v>8.7992984607777089E-2</v>
      </c>
      <c r="AF43" s="60">
        <f t="shared" si="11"/>
        <v>539.16645402600102</v>
      </c>
      <c r="AG43" s="10">
        <f>Summary!$I$41</f>
        <v>191.33</v>
      </c>
      <c r="AH43" s="10">
        <f>Summary!$I$42</f>
        <v>356.07</v>
      </c>
      <c r="AI43" s="10">
        <f>Summary!$I$43</f>
        <v>1063.1599999999999</v>
      </c>
      <c r="AJ43" s="10">
        <f>Summary!$I$44</f>
        <v>25.86</v>
      </c>
      <c r="AK43" s="10">
        <f>Summary!$I$45</f>
        <v>75.87</v>
      </c>
      <c r="AL43" s="10">
        <f>Summary!$I$48</f>
        <v>66.959999999999994</v>
      </c>
      <c r="AM43" s="10"/>
      <c r="AN43" s="10"/>
      <c r="AO43" s="10">
        <f t="shared" si="12"/>
        <v>48434.161759765979</v>
      </c>
      <c r="AQ43" s="10">
        <f>Summary!$I$56</f>
        <v>10805.38</v>
      </c>
      <c r="AR43" s="10">
        <f>Summary!$I$57</f>
        <v>8498.2800000000007</v>
      </c>
      <c r="AS43" s="10">
        <f>Summary!$I$58</f>
        <v>4485.8599999999997</v>
      </c>
      <c r="AT43" s="10">
        <f>Summary!$I$59</f>
        <v>5920.5266666666657</v>
      </c>
      <c r="AU43" s="10">
        <f t="shared" si="13"/>
        <v>59239.541759765976</v>
      </c>
      <c r="AV43" s="10">
        <f t="shared" si="13"/>
        <v>56932.441759765978</v>
      </c>
      <c r="AW43" s="10">
        <f t="shared" si="13"/>
        <v>52920.021759765979</v>
      </c>
      <c r="AX43" s="10">
        <f t="shared" si="13"/>
        <v>54354.688426432644</v>
      </c>
      <c r="AY43" s="10">
        <f t="shared" si="14"/>
        <v>13831.02375976598</v>
      </c>
      <c r="AZ43" s="10">
        <f t="shared" si="15"/>
        <v>9818.6037597659815</v>
      </c>
      <c r="BA43" s="10">
        <f t="shared" si="16"/>
        <v>11253.270426432646</v>
      </c>
      <c r="BB43" s="18">
        <f t="shared" si="17"/>
        <v>0.32089486614491386</v>
      </c>
      <c r="BC43" s="18">
        <f t="shared" si="18"/>
        <v>0.2278023372633815</v>
      </c>
      <c r="BD43" s="18">
        <f t="shared" si="19"/>
        <v>0.26108817177273952</v>
      </c>
      <c r="BE43" s="18">
        <v>0.15</v>
      </c>
    </row>
    <row r="44" spans="11:57" x14ac:dyDescent="0.3">
      <c r="K44">
        <v>2021</v>
      </c>
      <c r="L44">
        <v>9</v>
      </c>
      <c r="M44">
        <v>7</v>
      </c>
      <c r="N44">
        <v>16</v>
      </c>
      <c r="O44" s="10">
        <v>44468.58</v>
      </c>
      <c r="Q44" s="10">
        <f>Summary!$I$18</f>
        <v>29134.090000000022</v>
      </c>
      <c r="R44" s="10">
        <f>Summary!$I$20</f>
        <v>2280</v>
      </c>
      <c r="S44" s="10">
        <f>Summary!$I$23</f>
        <v>4148.6699999999992</v>
      </c>
      <c r="T44" s="10">
        <f>Summary!$I$24</f>
        <v>423.53000000000009</v>
      </c>
      <c r="U44" s="10">
        <f>Summary!$I$25</f>
        <v>1457</v>
      </c>
      <c r="V44" s="10">
        <f>Summary!$I$26</f>
        <v>558.59</v>
      </c>
      <c r="W44" s="10"/>
      <c r="X44" s="10"/>
      <c r="Y44" s="26">
        <f>Summary!$C$33</f>
        <v>12485.229999999996</v>
      </c>
      <c r="Z44" s="26">
        <f>Summary!$C$34</f>
        <v>2638.2</v>
      </c>
      <c r="AA44" s="49">
        <f>'[11]S-W_Profile-10'!Q20</f>
        <v>0.28730019291246284</v>
      </c>
      <c r="AB44" s="60">
        <f t="shared" si="10"/>
        <v>4344.964356498127</v>
      </c>
      <c r="AC44" s="19">
        <f>Summary!$C$37</f>
        <v>5838.2199999999984</v>
      </c>
      <c r="AD44" s="19">
        <f>Summary!$C$38</f>
        <v>289.15999999999997</v>
      </c>
      <c r="AE44" s="51">
        <f>'[11]S-W_Profile-10'!Q48</f>
        <v>0.10201386493402868</v>
      </c>
      <c r="AF44" s="60">
        <f t="shared" si="11"/>
        <v>625.07771571946853</v>
      </c>
      <c r="AG44" s="10">
        <f>Summary!$I$41</f>
        <v>191.33</v>
      </c>
      <c r="AH44" s="10">
        <f>Summary!$I$42</f>
        <v>356.07</v>
      </c>
      <c r="AI44" s="10">
        <f>Summary!$I$43</f>
        <v>1063.1599999999999</v>
      </c>
      <c r="AJ44" s="10">
        <f>Summary!$I$44</f>
        <v>25.86</v>
      </c>
      <c r="AK44" s="10">
        <f>Summary!$I$45</f>
        <v>75.87</v>
      </c>
      <c r="AL44" s="10">
        <f>Summary!$I$48</f>
        <v>66.959999999999994</v>
      </c>
      <c r="AM44" s="10"/>
      <c r="AN44" s="10"/>
      <c r="AO44" s="10">
        <f t="shared" si="12"/>
        <v>44751.172072217611</v>
      </c>
      <c r="AQ44" s="10">
        <f>Summary!$I$56</f>
        <v>10805.38</v>
      </c>
      <c r="AR44" s="10">
        <f>Summary!$I$57</f>
        <v>8498.2800000000007</v>
      </c>
      <c r="AS44" s="10">
        <f>Summary!$I$58</f>
        <v>4485.8599999999997</v>
      </c>
      <c r="AT44" s="10">
        <f>Summary!$I$59</f>
        <v>5920.5266666666657</v>
      </c>
      <c r="AU44" s="10">
        <f t="shared" si="13"/>
        <v>55556.552072217608</v>
      </c>
      <c r="AV44" s="10">
        <f t="shared" si="13"/>
        <v>53249.452072217609</v>
      </c>
      <c r="AW44" s="10">
        <f t="shared" si="13"/>
        <v>49237.032072217611</v>
      </c>
      <c r="AX44" s="10">
        <f t="shared" si="13"/>
        <v>50671.698738884275</v>
      </c>
      <c r="AY44" s="10">
        <f t="shared" si="14"/>
        <v>8780.8720722176076</v>
      </c>
      <c r="AZ44" s="10">
        <f t="shared" si="15"/>
        <v>4768.4520722176094</v>
      </c>
      <c r="BA44" s="10">
        <f t="shared" si="16"/>
        <v>6203.1187388842736</v>
      </c>
      <c r="BB44" s="18">
        <f t="shared" si="17"/>
        <v>0.19746238967418359</v>
      </c>
      <c r="BC44" s="18">
        <f t="shared" si="18"/>
        <v>0.10723193932024834</v>
      </c>
      <c r="BD44" s="18">
        <f t="shared" si="19"/>
        <v>0.13949441918056016</v>
      </c>
      <c r="BE44" s="18">
        <v>0.15</v>
      </c>
    </row>
    <row r="45" spans="11:57" x14ac:dyDescent="0.3">
      <c r="K45">
        <v>2021</v>
      </c>
      <c r="L45">
        <v>9</v>
      </c>
      <c r="M45">
        <v>7</v>
      </c>
      <c r="N45">
        <v>17</v>
      </c>
      <c r="O45" s="10">
        <v>45149.296999999999</v>
      </c>
      <c r="Q45" s="10">
        <f>Summary!$I$18</f>
        <v>29134.090000000022</v>
      </c>
      <c r="R45" s="10">
        <f>Summary!$I$20</f>
        <v>2280</v>
      </c>
      <c r="S45" s="10">
        <f>Summary!$I$23</f>
        <v>4148.6699999999992</v>
      </c>
      <c r="T45" s="10">
        <f>Summary!$I$24</f>
        <v>423.53000000000009</v>
      </c>
      <c r="U45" s="10">
        <f>Summary!$I$25</f>
        <v>1457</v>
      </c>
      <c r="V45" s="10">
        <f>Summary!$I$26</f>
        <v>558.59</v>
      </c>
      <c r="W45" s="10">
        <v>554.61</v>
      </c>
      <c r="X45" s="10">
        <v>1594.1</v>
      </c>
      <c r="Y45" s="26">
        <f>Summary!$C$33</f>
        <v>12485.229999999996</v>
      </c>
      <c r="Z45" s="26">
        <f>Summary!$C$34</f>
        <v>2638.2</v>
      </c>
      <c r="AA45" s="49">
        <f>'[11]S-W_Profile-10'!Q21</f>
        <v>3.3753865312905605E-2</v>
      </c>
      <c r="AB45" s="60">
        <f t="shared" si="10"/>
        <v>510.47421928915588</v>
      </c>
      <c r="AC45" s="19">
        <f>Summary!$C$37</f>
        <v>5838.2199999999984</v>
      </c>
      <c r="AD45" s="19">
        <f>Summary!$C$38</f>
        <v>289.15999999999997</v>
      </c>
      <c r="AE45" s="51">
        <f>'[11]S-W_Profile-10'!Q49</f>
        <v>0.12575205754725646</v>
      </c>
      <c r="AF45" s="60">
        <f t="shared" si="11"/>
        <v>770.53064237390811</v>
      </c>
      <c r="AG45" s="10">
        <f>Summary!$I$41</f>
        <v>191.33</v>
      </c>
      <c r="AH45" s="10">
        <f>Summary!$I$42</f>
        <v>356.07</v>
      </c>
      <c r="AI45" s="10">
        <f>Summary!$I$43</f>
        <v>1063.1599999999999</v>
      </c>
      <c r="AJ45" s="10">
        <f>Summary!$I$44</f>
        <v>25.86</v>
      </c>
      <c r="AK45" s="10">
        <f>Summary!$I$45</f>
        <v>75.87</v>
      </c>
      <c r="AL45" s="10">
        <f>Summary!$I$48</f>
        <v>66.959999999999994</v>
      </c>
      <c r="AM45" s="10">
        <f>Summary!$I$49</f>
        <v>66.959999999999994</v>
      </c>
      <c r="AN45" s="10">
        <f>Summary!$I$52</f>
        <v>1225</v>
      </c>
      <c r="AO45" s="10">
        <f t="shared" si="12"/>
        <v>44502.804861663091</v>
      </c>
      <c r="AQ45" s="10">
        <f>Summary!$I$56</f>
        <v>10805.38</v>
      </c>
      <c r="AR45" s="10">
        <f>Summary!$I$57</f>
        <v>8498.2800000000007</v>
      </c>
      <c r="AS45" s="10">
        <f>Summary!$I$58</f>
        <v>4485.8599999999997</v>
      </c>
      <c r="AT45" s="10">
        <f>Summary!$I$59</f>
        <v>5920.5266666666657</v>
      </c>
      <c r="AU45" s="10">
        <f t="shared" si="13"/>
        <v>55308.184861663089</v>
      </c>
      <c r="AV45" s="10">
        <f t="shared" si="13"/>
        <v>53001.08486166309</v>
      </c>
      <c r="AW45" s="10">
        <f t="shared" si="13"/>
        <v>48988.664861663092</v>
      </c>
      <c r="AX45" s="10">
        <f t="shared" si="13"/>
        <v>50423.331528329756</v>
      </c>
      <c r="AY45" s="10">
        <f t="shared" si="14"/>
        <v>7851.7878616630915</v>
      </c>
      <c r="AZ45" s="10">
        <f t="shared" si="15"/>
        <v>3839.3678616630932</v>
      </c>
      <c r="BA45" s="10">
        <f t="shared" si="16"/>
        <v>5274.0345283297574</v>
      </c>
      <c r="BB45" s="18">
        <f t="shared" si="17"/>
        <v>0.17390720085105846</v>
      </c>
      <c r="BC45" s="18">
        <f t="shared" si="18"/>
        <v>8.5037157093788049E-2</v>
      </c>
      <c r="BD45" s="18">
        <f t="shared" si="19"/>
        <v>0.11681321479556499</v>
      </c>
      <c r="BE45" s="18">
        <v>0.15</v>
      </c>
    </row>
    <row r="46" spans="11:57" s="38" customFormat="1" x14ac:dyDescent="0.3">
      <c r="K46" s="38">
        <v>2021</v>
      </c>
      <c r="L46" s="38">
        <v>9</v>
      </c>
      <c r="M46" s="38">
        <v>7</v>
      </c>
      <c r="N46" s="38">
        <v>18</v>
      </c>
      <c r="O46" s="39">
        <v>45184.286</v>
      </c>
      <c r="Q46" s="39">
        <f>Summary!$I$18</f>
        <v>29134.090000000022</v>
      </c>
      <c r="R46" s="39">
        <f>Summary!$I$20</f>
        <v>2280</v>
      </c>
      <c r="S46" s="39">
        <f>Summary!$I$23</f>
        <v>4148.6699999999992</v>
      </c>
      <c r="T46" s="39">
        <f>Summary!$I$24</f>
        <v>423.53000000000009</v>
      </c>
      <c r="U46" s="39">
        <f>Summary!$I$25</f>
        <v>1457</v>
      </c>
      <c r="V46" s="39">
        <f>Summary!$I$26</f>
        <v>558.59</v>
      </c>
      <c r="W46" s="39">
        <f>Summary!$I$29</f>
        <v>356.9</v>
      </c>
      <c r="X46" s="39">
        <f>Summary!$I$30</f>
        <v>2110.8000000000002</v>
      </c>
      <c r="Y46" s="39">
        <f>Summary!$C$33</f>
        <v>12485.229999999996</v>
      </c>
      <c r="Z46" s="39">
        <f>Summary!$C$34</f>
        <v>2638.2</v>
      </c>
      <c r="AA46" s="40">
        <f>'[11]S-W_Profile-10'!Q22</f>
        <v>-3.1548632463256816E-3</v>
      </c>
      <c r="AB46" s="63">
        <f t="shared" si="10"/>
        <v>-47.712353465379195</v>
      </c>
      <c r="AC46" s="39">
        <f>Summary!$C$37</f>
        <v>5838.2199999999984</v>
      </c>
      <c r="AD46" s="39">
        <f>Summary!$C$38</f>
        <v>289.15999999999997</v>
      </c>
      <c r="AE46" s="40">
        <f>'[11]S-W_Profile-10'!Q50</f>
        <v>0.1393119505170925</v>
      </c>
      <c r="AF46" s="63">
        <f t="shared" si="11"/>
        <v>853.61725935942195</v>
      </c>
      <c r="AG46" s="39">
        <f>Summary!$I$41</f>
        <v>191.33</v>
      </c>
      <c r="AH46" s="39">
        <f>Summary!$I$42</f>
        <v>356.07</v>
      </c>
      <c r="AI46" s="39">
        <f>Summary!$I$43</f>
        <v>1063.1599999999999</v>
      </c>
      <c r="AJ46" s="39">
        <f>Summary!$I$44</f>
        <v>25.86</v>
      </c>
      <c r="AK46" s="39">
        <f>Summary!$I$45</f>
        <v>75.87</v>
      </c>
      <c r="AL46" s="39">
        <f>Summary!$I$48</f>
        <v>66.959999999999994</v>
      </c>
      <c r="AM46" s="39">
        <f>Summary!$I$49</f>
        <v>66.959999999999994</v>
      </c>
      <c r="AN46" s="39">
        <f>Summary!$I$52</f>
        <v>1225</v>
      </c>
      <c r="AO46" s="39">
        <f t="shared" si="12"/>
        <v>44346.694905894074</v>
      </c>
      <c r="AQ46" s="39">
        <f>Summary!$I$56</f>
        <v>10805.38</v>
      </c>
      <c r="AR46" s="39">
        <f>Summary!$I$57</f>
        <v>8498.2800000000007</v>
      </c>
      <c r="AS46" s="39">
        <f>Summary!$I$58</f>
        <v>4485.8599999999997</v>
      </c>
      <c r="AT46" s="39">
        <f>Summary!$I$59</f>
        <v>5920.5266666666657</v>
      </c>
      <c r="AU46" s="39">
        <f t="shared" si="13"/>
        <v>55152.074905894071</v>
      </c>
      <c r="AV46" s="39">
        <f t="shared" si="13"/>
        <v>52844.974905894072</v>
      </c>
      <c r="AW46" s="39">
        <f t="shared" si="13"/>
        <v>48832.554905894074</v>
      </c>
      <c r="AX46" s="39">
        <f t="shared" si="13"/>
        <v>50267.221572560738</v>
      </c>
      <c r="AY46" s="39">
        <f t="shared" si="14"/>
        <v>7660.6889058940724</v>
      </c>
      <c r="AZ46" s="39">
        <f t="shared" si="15"/>
        <v>3648.2689058940741</v>
      </c>
      <c r="BA46" s="39">
        <f t="shared" si="16"/>
        <v>5082.9355725607384</v>
      </c>
      <c r="BB46" s="40">
        <f t="shared" si="17"/>
        <v>0.169543210351804</v>
      </c>
      <c r="BC46" s="40">
        <f t="shared" si="18"/>
        <v>8.0741984191009988E-2</v>
      </c>
      <c r="BD46" s="40">
        <f t="shared" si="19"/>
        <v>0.11249343571702645</v>
      </c>
      <c r="BE46" s="40">
        <v>0.15</v>
      </c>
    </row>
    <row r="47" spans="11:57" x14ac:dyDescent="0.3">
      <c r="K47">
        <v>2021</v>
      </c>
      <c r="L47">
        <v>9</v>
      </c>
      <c r="M47">
        <v>7</v>
      </c>
      <c r="N47">
        <v>19</v>
      </c>
      <c r="O47" s="10">
        <v>44861.461000000003</v>
      </c>
      <c r="Q47" s="10">
        <f>Summary!$I$18</f>
        <v>29134.090000000022</v>
      </c>
      <c r="R47" s="10">
        <f>Summary!$I$20</f>
        <v>2280</v>
      </c>
      <c r="S47" s="10">
        <f>Summary!$I$23</f>
        <v>4148.6699999999992</v>
      </c>
      <c r="T47" s="10">
        <f>Summary!$I$24</f>
        <v>423.53000000000009</v>
      </c>
      <c r="U47" s="10">
        <f>Summary!$I$25</f>
        <v>1457</v>
      </c>
      <c r="V47" s="10">
        <f>Summary!$I$26</f>
        <v>558.59</v>
      </c>
      <c r="W47" s="10">
        <f>Summary!$I$29</f>
        <v>356.9</v>
      </c>
      <c r="X47" s="10">
        <f>Summary!$I$30</f>
        <v>2110.8000000000002</v>
      </c>
      <c r="Y47" s="26">
        <f>Summary!$C$33</f>
        <v>12485.229999999996</v>
      </c>
      <c r="Z47" s="26">
        <f>Summary!$C$34</f>
        <v>2638.2</v>
      </c>
      <c r="AA47" s="49">
        <f>'[11]S-W_Profile-10'!Q23</f>
        <v>-3.5318760593633946E-3</v>
      </c>
      <c r="AB47" s="60">
        <f t="shared" si="10"/>
        <v>-53.414080352458129</v>
      </c>
      <c r="AC47" s="19">
        <f>Summary!$C$37</f>
        <v>5838.2199999999984</v>
      </c>
      <c r="AD47" s="19">
        <f>Summary!$C$38</f>
        <v>289.15999999999997</v>
      </c>
      <c r="AE47" s="51">
        <f>'[11]S-W_Profile-10'!Q51</f>
        <v>0.15167289404642284</v>
      </c>
      <c r="AF47" s="60">
        <f t="shared" si="11"/>
        <v>929.35745752217008</v>
      </c>
      <c r="AG47" s="10">
        <f>Summary!$I$41</f>
        <v>191.33</v>
      </c>
      <c r="AH47" s="10">
        <f>Summary!$I$42</f>
        <v>356.07</v>
      </c>
      <c r="AI47" s="10">
        <f>Summary!$I$43</f>
        <v>1063.1599999999999</v>
      </c>
      <c r="AJ47" s="10">
        <f>Summary!$I$44</f>
        <v>25.86</v>
      </c>
      <c r="AK47" s="10">
        <f>Summary!$I$45</f>
        <v>75.87</v>
      </c>
      <c r="AL47" s="10">
        <f>Summary!$I$48</f>
        <v>66.959999999999994</v>
      </c>
      <c r="AM47" s="10">
        <f>Summary!$I$49</f>
        <v>66.959999999999994</v>
      </c>
      <c r="AN47" s="10">
        <f>Summary!$I$52</f>
        <v>1225</v>
      </c>
      <c r="AO47" s="10">
        <f t="shared" si="12"/>
        <v>44416.733377169738</v>
      </c>
      <c r="AQ47" s="10">
        <f>Summary!$I$56</f>
        <v>10805.38</v>
      </c>
      <c r="AR47" s="10">
        <f>Summary!$I$57</f>
        <v>8498.2800000000007</v>
      </c>
      <c r="AS47" s="10">
        <f>Summary!$I$58</f>
        <v>4485.8599999999997</v>
      </c>
      <c r="AT47" s="10">
        <f>Summary!$I$59</f>
        <v>5920.5266666666657</v>
      </c>
      <c r="AU47" s="10">
        <f t="shared" si="13"/>
        <v>55222.113377169735</v>
      </c>
      <c r="AV47" s="10">
        <f t="shared" si="13"/>
        <v>52915.013377169736</v>
      </c>
      <c r="AW47" s="10">
        <f t="shared" si="13"/>
        <v>48902.593377169738</v>
      </c>
      <c r="AX47" s="10">
        <f t="shared" si="13"/>
        <v>50337.260043836402</v>
      </c>
      <c r="AY47" s="10">
        <f t="shared" si="14"/>
        <v>8053.5523771697335</v>
      </c>
      <c r="AZ47" s="10">
        <f t="shared" si="15"/>
        <v>4041.1323771697353</v>
      </c>
      <c r="BA47" s="10">
        <f t="shared" si="16"/>
        <v>5475.7990438363995</v>
      </c>
      <c r="BB47" s="18">
        <f t="shared" si="17"/>
        <v>0.17952051042585823</v>
      </c>
      <c r="BC47" s="18">
        <f t="shared" si="18"/>
        <v>9.0080266827906805E-2</v>
      </c>
      <c r="BD47" s="18">
        <f t="shared" si="19"/>
        <v>0.12206020316271909</v>
      </c>
      <c r="BE47" s="18">
        <v>0.15</v>
      </c>
    </row>
    <row r="48" spans="11:57" x14ac:dyDescent="0.3">
      <c r="K48">
        <v>2021</v>
      </c>
      <c r="L48">
        <v>9</v>
      </c>
      <c r="M48">
        <v>7</v>
      </c>
      <c r="N48">
        <v>20</v>
      </c>
      <c r="O48" s="10">
        <v>43520.171000000002</v>
      </c>
      <c r="Q48" s="10">
        <f>Summary!$I$18</f>
        <v>29134.090000000022</v>
      </c>
      <c r="R48" s="10">
        <f>Summary!$I$20</f>
        <v>2280</v>
      </c>
      <c r="S48" s="10">
        <f>Summary!$I$23</f>
        <v>4148.6699999999992</v>
      </c>
      <c r="T48" s="10">
        <f>Summary!$I$24</f>
        <v>423.53000000000009</v>
      </c>
      <c r="U48" s="10">
        <f>Summary!$I$25</f>
        <v>1457</v>
      </c>
      <c r="V48" s="10">
        <f>Summary!$I$26</f>
        <v>558.59</v>
      </c>
      <c r="W48" s="10">
        <v>555</v>
      </c>
      <c r="X48" s="10">
        <v>1594.1</v>
      </c>
      <c r="Y48" s="26">
        <f>Summary!$C$33</f>
        <v>12485.229999999996</v>
      </c>
      <c r="Z48" s="26">
        <f>Summary!$C$34</f>
        <v>2638.2</v>
      </c>
      <c r="AA48" s="49">
        <f>'[11]S-W_Profile-10'!Q24</f>
        <v>-3.6092633702363799E-3</v>
      </c>
      <c r="AB48" s="60">
        <f t="shared" si="10"/>
        <v>-54.584441931333963</v>
      </c>
      <c r="AC48" s="19">
        <f>Summary!$C$37</f>
        <v>5838.2199999999984</v>
      </c>
      <c r="AD48" s="19">
        <f>Summary!$C$38</f>
        <v>289.15999999999997</v>
      </c>
      <c r="AE48" s="51">
        <f>'[11]S-W_Profile-10'!Q52</f>
        <v>0.1538305685512287</v>
      </c>
      <c r="AF48" s="60">
        <f t="shared" si="11"/>
        <v>942.57834912942747</v>
      </c>
      <c r="AG48" s="10">
        <f>Summary!$I$41</f>
        <v>191.33</v>
      </c>
      <c r="AH48" s="10">
        <f>Summary!$I$42</f>
        <v>356.07</v>
      </c>
      <c r="AI48" s="10">
        <f>Summary!$I$43</f>
        <v>1063.1599999999999</v>
      </c>
      <c r="AJ48" s="10">
        <f>Summary!$I$44</f>
        <v>25.86</v>
      </c>
      <c r="AK48" s="10">
        <f>Summary!$I$45</f>
        <v>75.87</v>
      </c>
      <c r="AL48" s="10">
        <f>Summary!$I$48</f>
        <v>66.959999999999994</v>
      </c>
      <c r="AM48" s="10">
        <f>Summary!$I$49</f>
        <v>66.959999999999994</v>
      </c>
      <c r="AN48" s="10">
        <f>Summary!$I$52</f>
        <v>1225</v>
      </c>
      <c r="AO48" s="10">
        <f t="shared" si="12"/>
        <v>44110.183907198116</v>
      </c>
      <c r="AQ48" s="10">
        <f>Summary!$I$56</f>
        <v>10805.38</v>
      </c>
      <c r="AR48" s="10">
        <f>Summary!$I$57</f>
        <v>8498.2800000000007</v>
      </c>
      <c r="AS48" s="10">
        <f>Summary!$I$58</f>
        <v>4485.8599999999997</v>
      </c>
      <c r="AT48" s="10">
        <f>Summary!$I$59</f>
        <v>5920.5266666666657</v>
      </c>
      <c r="AU48" s="10">
        <f t="shared" si="13"/>
        <v>54915.563907198113</v>
      </c>
      <c r="AV48" s="10">
        <f t="shared" si="13"/>
        <v>52608.463907198115</v>
      </c>
      <c r="AW48" s="10">
        <f t="shared" si="13"/>
        <v>48596.043907198116</v>
      </c>
      <c r="AX48" s="10">
        <f t="shared" si="13"/>
        <v>50030.710573864781</v>
      </c>
      <c r="AY48" s="10">
        <f t="shared" si="14"/>
        <v>9088.2929071981125</v>
      </c>
      <c r="AZ48" s="10">
        <f t="shared" si="15"/>
        <v>5075.8729071981143</v>
      </c>
      <c r="BA48" s="10">
        <f t="shared" si="16"/>
        <v>6510.5395738647785</v>
      </c>
      <c r="BB48" s="18">
        <f t="shared" si="17"/>
        <v>0.20882943927766534</v>
      </c>
      <c r="BC48" s="18">
        <f t="shared" si="18"/>
        <v>0.11663265080456862</v>
      </c>
      <c r="BD48" s="18">
        <f t="shared" si="19"/>
        <v>0.1495982075498917</v>
      </c>
      <c r="BE48" s="18">
        <v>0.15</v>
      </c>
    </row>
    <row r="49" spans="11:57" x14ac:dyDescent="0.3">
      <c r="K49">
        <v>2021</v>
      </c>
      <c r="L49">
        <v>9</v>
      </c>
      <c r="M49">
        <v>7</v>
      </c>
      <c r="N49">
        <v>21</v>
      </c>
      <c r="O49" s="10">
        <v>40737.4</v>
      </c>
      <c r="Q49" s="10">
        <f>Summary!$I$18</f>
        <v>29134.090000000022</v>
      </c>
      <c r="R49" s="10">
        <f>Summary!$I$20</f>
        <v>2280</v>
      </c>
      <c r="S49" s="10">
        <f>Summary!$I$23</f>
        <v>4148.6699999999992</v>
      </c>
      <c r="T49" s="10">
        <f>Summary!$I$24</f>
        <v>423.53000000000009</v>
      </c>
      <c r="U49" s="10">
        <f>Summary!$I$25</f>
        <v>1457</v>
      </c>
      <c r="V49" s="10">
        <f>Summary!$I$26</f>
        <v>558.59</v>
      </c>
      <c r="W49" s="10"/>
      <c r="X49" s="10"/>
      <c r="Y49" s="26">
        <f>Summary!$C$33</f>
        <v>12485.229999999996</v>
      </c>
      <c r="Z49" s="26">
        <f>Summary!$C$34</f>
        <v>2638.2</v>
      </c>
      <c r="AA49" s="49">
        <f>'[11]S-W_Profile-10'!Q25</f>
        <v>-3.6601922843982437E-3</v>
      </c>
      <c r="AB49" s="60">
        <f t="shared" si="10"/>
        <v>-55.354661799636922</v>
      </c>
      <c r="AC49" s="19">
        <f>Summary!$C$37</f>
        <v>5838.2199999999984</v>
      </c>
      <c r="AD49" s="19">
        <f>Summary!$C$38</f>
        <v>289.15999999999997</v>
      </c>
      <c r="AE49" s="51">
        <f>'[11]S-W_Profile-10'!Q53</f>
        <v>0.14328578304082015</v>
      </c>
      <c r="AF49" s="60">
        <f t="shared" si="11"/>
        <v>877.96644128866035</v>
      </c>
      <c r="AG49" s="10">
        <f>Summary!$I$41</f>
        <v>191.33</v>
      </c>
      <c r="AH49" s="10">
        <f>Summary!$I$42</f>
        <v>356.07</v>
      </c>
      <c r="AI49" s="10">
        <f>Summary!$I$43</f>
        <v>1063.1599999999999</v>
      </c>
      <c r="AJ49" s="10">
        <f>Summary!$I$44</f>
        <v>25.86</v>
      </c>
      <c r="AK49" s="10">
        <f>Summary!$I$45</f>
        <v>75.87</v>
      </c>
      <c r="AL49" s="10">
        <f>Summary!$I$48</f>
        <v>66.959999999999994</v>
      </c>
      <c r="AM49" s="10"/>
      <c r="AN49" s="10"/>
      <c r="AO49" s="10">
        <f t="shared" si="12"/>
        <v>40603.74177948905</v>
      </c>
      <c r="AQ49" s="10">
        <f>Summary!$I$56</f>
        <v>10805.38</v>
      </c>
      <c r="AR49" s="10">
        <f>Summary!$I$57</f>
        <v>8498.2800000000007</v>
      </c>
      <c r="AS49" s="10">
        <f>Summary!$I$58</f>
        <v>4485.8599999999997</v>
      </c>
      <c r="AT49" s="10">
        <f>Summary!$I$59</f>
        <v>5920.5266666666657</v>
      </c>
      <c r="AU49" s="10">
        <f t="shared" si="13"/>
        <v>51409.121779489047</v>
      </c>
      <c r="AV49" s="10">
        <f t="shared" si="13"/>
        <v>49102.021779489049</v>
      </c>
      <c r="AW49" s="10">
        <f t="shared" si="13"/>
        <v>45089.60177948905</v>
      </c>
      <c r="AX49" s="10">
        <f t="shared" si="13"/>
        <v>46524.268446155715</v>
      </c>
      <c r="AY49" s="10">
        <f t="shared" si="14"/>
        <v>8364.6217794890472</v>
      </c>
      <c r="AZ49" s="10">
        <f t="shared" si="15"/>
        <v>4352.2017794890489</v>
      </c>
      <c r="BA49" s="10">
        <f t="shared" si="16"/>
        <v>5786.8684461557132</v>
      </c>
      <c r="BB49" s="18">
        <f t="shared" si="17"/>
        <v>0.20533028076138995</v>
      </c>
      <c r="BC49" s="18">
        <f t="shared" si="18"/>
        <v>0.10683553146467493</v>
      </c>
      <c r="BD49" s="18">
        <f t="shared" si="19"/>
        <v>0.14205296474874962</v>
      </c>
      <c r="BE49" s="18">
        <v>0.15</v>
      </c>
    </row>
    <row r="50" spans="11:57" x14ac:dyDescent="0.3">
      <c r="K50">
        <v>2021</v>
      </c>
      <c r="L50">
        <v>9</v>
      </c>
      <c r="M50">
        <v>7</v>
      </c>
      <c r="N50">
        <v>22</v>
      </c>
      <c r="O50" s="10">
        <v>36526.976000000002</v>
      </c>
      <c r="Q50" s="10">
        <f>Summary!$I$18</f>
        <v>29134.090000000022</v>
      </c>
      <c r="R50" s="10">
        <f>Summary!$I$20</f>
        <v>2280</v>
      </c>
      <c r="S50" s="10">
        <f>Summary!$I$23</f>
        <v>4148.6699999999992</v>
      </c>
      <c r="T50" s="10">
        <f>Summary!$I$24</f>
        <v>423.53000000000009</v>
      </c>
      <c r="U50" s="10">
        <f>Summary!$I$25</f>
        <v>1457</v>
      </c>
      <c r="V50" s="10">
        <f>Summary!$I$26</f>
        <v>558.59</v>
      </c>
      <c r="W50" s="10"/>
      <c r="X50" s="10"/>
      <c r="Y50" s="26">
        <f>Summary!$C$33</f>
        <v>12485.229999999996</v>
      </c>
      <c r="Z50" s="26">
        <f>Summary!$C$34</f>
        <v>2638.2</v>
      </c>
      <c r="AA50" s="49">
        <f>'[11]S-W_Profile-10'!Q26</f>
        <v>-3.6331244930271271E-3</v>
      </c>
      <c r="AB50" s="60">
        <f t="shared" si="10"/>
        <v>-54.945303951581231</v>
      </c>
      <c r="AC50" s="19">
        <f>Summary!$C$37</f>
        <v>5838.2199999999984</v>
      </c>
      <c r="AD50" s="19">
        <f>Summary!$C$38</f>
        <v>289.15999999999997</v>
      </c>
      <c r="AE50" s="51">
        <f>'[11]S-W_Profile-10'!Q54</f>
        <v>0.14502419822299684</v>
      </c>
      <c r="AF50" s="60">
        <f t="shared" si="11"/>
        <v>888.61837170762612</v>
      </c>
      <c r="AG50" s="10">
        <f>Summary!$I$41</f>
        <v>191.33</v>
      </c>
      <c r="AH50" s="10">
        <f>Summary!$I$42</f>
        <v>356.07</v>
      </c>
      <c r="AI50" s="10">
        <f>Summary!$I$43</f>
        <v>1063.1599999999999</v>
      </c>
      <c r="AJ50" s="10">
        <f>Summary!$I$44</f>
        <v>25.86</v>
      </c>
      <c r="AK50" s="10">
        <f>Summary!$I$45</f>
        <v>75.87</v>
      </c>
      <c r="AL50" s="10">
        <f>Summary!$I$48</f>
        <v>66.959999999999994</v>
      </c>
      <c r="AM50" s="10"/>
      <c r="AN50" s="10"/>
      <c r="AO50" s="10">
        <f t="shared" si="12"/>
        <v>40614.803067756075</v>
      </c>
      <c r="AQ50" s="10">
        <f>Summary!$I$56</f>
        <v>10805.38</v>
      </c>
      <c r="AR50" s="10">
        <f>Summary!$I$57</f>
        <v>8498.2800000000007</v>
      </c>
      <c r="AS50" s="10">
        <f>Summary!$I$58</f>
        <v>4485.8599999999997</v>
      </c>
      <c r="AT50" s="10">
        <f>Summary!$I$59</f>
        <v>5920.5266666666657</v>
      </c>
      <c r="AU50" s="10">
        <f t="shared" si="13"/>
        <v>51420.183067756072</v>
      </c>
      <c r="AV50" s="10">
        <f t="shared" si="13"/>
        <v>49113.083067756073</v>
      </c>
      <c r="AW50" s="10">
        <f t="shared" si="13"/>
        <v>45100.663067756075</v>
      </c>
      <c r="AX50" s="10">
        <f t="shared" si="13"/>
        <v>46535.329734422739</v>
      </c>
      <c r="AY50" s="10">
        <f t="shared" si="14"/>
        <v>12586.107067756071</v>
      </c>
      <c r="AZ50" s="10">
        <f t="shared" si="15"/>
        <v>8573.6870677560728</v>
      </c>
      <c r="BA50" s="10">
        <f t="shared" si="16"/>
        <v>10008.353734422737</v>
      </c>
      <c r="BB50" s="18">
        <f t="shared" si="17"/>
        <v>0.34457019020014334</v>
      </c>
      <c r="BC50" s="18">
        <f t="shared" si="18"/>
        <v>0.23472206042339974</v>
      </c>
      <c r="BD50" s="18">
        <f t="shared" si="19"/>
        <v>0.2739989681714341</v>
      </c>
      <c r="BE50" s="18">
        <v>0.15</v>
      </c>
    </row>
    <row r="51" spans="11:57" x14ac:dyDescent="0.3">
      <c r="K51">
        <v>2021</v>
      </c>
      <c r="L51">
        <v>9</v>
      </c>
      <c r="M51">
        <v>7</v>
      </c>
      <c r="N51">
        <v>23</v>
      </c>
      <c r="O51" s="10">
        <v>33168.743000000002</v>
      </c>
      <c r="Q51" s="10">
        <f>Summary!$I$18</f>
        <v>29134.090000000022</v>
      </c>
      <c r="R51" s="10">
        <f>Summary!$I$20</f>
        <v>2280</v>
      </c>
      <c r="S51" s="10">
        <f>Summary!$I$23</f>
        <v>4148.6699999999992</v>
      </c>
      <c r="T51" s="10">
        <f>Summary!$I$24</f>
        <v>423.53000000000009</v>
      </c>
      <c r="U51" s="10">
        <f>Summary!$I$25</f>
        <v>1457</v>
      </c>
      <c r="V51" s="10">
        <f>Summary!$I$26</f>
        <v>558.59</v>
      </c>
      <c r="W51" s="10"/>
      <c r="X51" s="10"/>
      <c r="Y51" s="26">
        <f>Summary!$C$33</f>
        <v>12485.229999999996</v>
      </c>
      <c r="Z51" s="26">
        <f>Summary!$C$34</f>
        <v>2638.2</v>
      </c>
      <c r="AA51" s="49">
        <f>'[11]S-W_Profile-10'!Q3</f>
        <v>-3.5798773822256088E-3</v>
      </c>
      <c r="AB51" s="60">
        <f t="shared" si="10"/>
        <v>-54.140024998672224</v>
      </c>
      <c r="AC51" s="19">
        <f>Summary!$C$37</f>
        <v>5838.2199999999984</v>
      </c>
      <c r="AD51" s="19">
        <f>Summary!$C$38</f>
        <v>289.15999999999997</v>
      </c>
      <c r="AE51" s="51">
        <f>'[11]S-W_Profile-10'!Q31</f>
        <v>0.14699953345985037</v>
      </c>
      <c r="AF51" s="60">
        <f t="shared" si="11"/>
        <v>900.72200133121771</v>
      </c>
      <c r="AG51" s="10">
        <f>Summary!$I$41</f>
        <v>191.33</v>
      </c>
      <c r="AH51" s="10">
        <f>Summary!$I$42</f>
        <v>356.07</v>
      </c>
      <c r="AI51" s="10">
        <f>Summary!$I$43</f>
        <v>1063.1599999999999</v>
      </c>
      <c r="AJ51" s="10">
        <f>Summary!$I$44</f>
        <v>25.86</v>
      </c>
      <c r="AK51" s="10">
        <f>Summary!$I$45</f>
        <v>75.87</v>
      </c>
      <c r="AL51" s="10">
        <f>Summary!$I$48</f>
        <v>66.959999999999994</v>
      </c>
      <c r="AM51" s="10"/>
      <c r="AN51" s="10"/>
      <c r="AO51" s="10">
        <f t="shared" si="12"/>
        <v>40627.711976332575</v>
      </c>
      <c r="AQ51" s="10">
        <f>Summary!$I$56</f>
        <v>10805.38</v>
      </c>
      <c r="AR51" s="10">
        <f>Summary!$I$57</f>
        <v>8498.2800000000007</v>
      </c>
      <c r="AS51" s="10">
        <f>Summary!$I$58</f>
        <v>4485.8599999999997</v>
      </c>
      <c r="AT51" s="10">
        <f>Summary!$I$59</f>
        <v>5920.5266666666657</v>
      </c>
      <c r="AU51" s="10">
        <f t="shared" si="13"/>
        <v>51433.091976332573</v>
      </c>
      <c r="AV51" s="10">
        <f t="shared" si="13"/>
        <v>49125.991976332574</v>
      </c>
      <c r="AW51" s="10">
        <f t="shared" si="13"/>
        <v>45113.571976332576</v>
      </c>
      <c r="AX51" s="10">
        <f t="shared" si="13"/>
        <v>46548.23864299924</v>
      </c>
      <c r="AY51" s="10">
        <f t="shared" si="14"/>
        <v>15957.248976332572</v>
      </c>
      <c r="AZ51" s="10">
        <f t="shared" si="15"/>
        <v>11944.828976332574</v>
      </c>
      <c r="BA51" s="10">
        <f t="shared" si="16"/>
        <v>13379.495642999238</v>
      </c>
      <c r="BB51" s="18">
        <f t="shared" si="17"/>
        <v>0.48109296684328889</v>
      </c>
      <c r="BC51" s="18">
        <f t="shared" si="18"/>
        <v>0.36012305248747511</v>
      </c>
      <c r="BD51" s="18">
        <f t="shared" si="19"/>
        <v>0.40337662609038988</v>
      </c>
      <c r="BE51" s="18">
        <v>0.15</v>
      </c>
    </row>
    <row r="52" spans="11:57" x14ac:dyDescent="0.3">
      <c r="K52">
        <v>2021</v>
      </c>
      <c r="L52">
        <v>9</v>
      </c>
      <c r="M52">
        <v>7</v>
      </c>
      <c r="N52">
        <v>24</v>
      </c>
      <c r="O52" s="10">
        <v>30459.425999999999</v>
      </c>
      <c r="Q52" s="10">
        <f>Summary!$I$18</f>
        <v>29134.090000000022</v>
      </c>
      <c r="R52" s="10">
        <f>Summary!$I$20</f>
        <v>2280</v>
      </c>
      <c r="S52" s="10">
        <f>Summary!$I$23</f>
        <v>4148.6699999999992</v>
      </c>
      <c r="T52" s="10">
        <f>Summary!$I$24</f>
        <v>423.53000000000009</v>
      </c>
      <c r="U52" s="10">
        <f>Summary!$I$25</f>
        <v>1457</v>
      </c>
      <c r="V52" s="10">
        <f>Summary!$I$26</f>
        <v>558.59</v>
      </c>
      <c r="W52" s="10"/>
      <c r="X52" s="10"/>
      <c r="Y52" s="26">
        <f>Summary!$C$33</f>
        <v>12485.229999999996</v>
      </c>
      <c r="Z52" s="26">
        <f>Summary!$C$34</f>
        <v>2638.2</v>
      </c>
      <c r="AA52" s="49">
        <f>'[11]S-W_Profile-10'!Q4</f>
        <v>-3.5427102094242363E-3</v>
      </c>
      <c r="AB52" s="60">
        <f t="shared" si="10"/>
        <v>-53.577929862512768</v>
      </c>
      <c r="AC52" s="19">
        <f>Summary!$C$37</f>
        <v>5838.2199999999984</v>
      </c>
      <c r="AD52" s="19">
        <f>Summary!$C$38</f>
        <v>289.15999999999997</v>
      </c>
      <c r="AE52" s="51">
        <f>'[11]S-W_Profile-10'!Q32</f>
        <v>0.14237554488312804</v>
      </c>
      <c r="AF52" s="60">
        <f t="shared" si="11"/>
        <v>872.38906620598084</v>
      </c>
      <c r="AG52" s="10">
        <f>Summary!$I$41</f>
        <v>191.33</v>
      </c>
      <c r="AH52" s="10">
        <f>Summary!$I$42</f>
        <v>356.07</v>
      </c>
      <c r="AI52" s="10">
        <f>Summary!$I$43</f>
        <v>1063.1599999999999</v>
      </c>
      <c r="AJ52" s="10">
        <f>Summary!$I$44</f>
        <v>25.86</v>
      </c>
      <c r="AK52" s="10">
        <f>Summary!$I$45</f>
        <v>75.87</v>
      </c>
      <c r="AL52" s="10">
        <f>Summary!$I$48</f>
        <v>66.959999999999994</v>
      </c>
      <c r="AM52" s="10"/>
      <c r="AN52" s="10"/>
      <c r="AO52" s="10">
        <f t="shared" si="12"/>
        <v>40599.941136343492</v>
      </c>
      <c r="AQ52" s="10">
        <f>Summary!$I$56</f>
        <v>10805.38</v>
      </c>
      <c r="AR52" s="10">
        <f>Summary!$I$57</f>
        <v>8498.2800000000007</v>
      </c>
      <c r="AS52" s="10">
        <f>Summary!$I$58</f>
        <v>4485.8599999999997</v>
      </c>
      <c r="AT52" s="10">
        <f>Summary!$I$59</f>
        <v>5920.5266666666657</v>
      </c>
      <c r="AU52" s="10">
        <f t="shared" si="13"/>
        <v>51405.321136343489</v>
      </c>
      <c r="AV52" s="10">
        <f t="shared" si="13"/>
        <v>49098.221136343491</v>
      </c>
      <c r="AW52" s="10">
        <f t="shared" si="13"/>
        <v>45085.801136343493</v>
      </c>
      <c r="AX52" s="10">
        <f t="shared" si="13"/>
        <v>46520.467803010157</v>
      </c>
      <c r="AY52" s="10">
        <f t="shared" si="14"/>
        <v>18638.795136343491</v>
      </c>
      <c r="AZ52" s="10">
        <f t="shared" si="15"/>
        <v>14626.375136343493</v>
      </c>
      <c r="BA52" s="10">
        <f t="shared" si="16"/>
        <v>16061.041803010157</v>
      </c>
      <c r="BB52" s="18">
        <f t="shared" si="17"/>
        <v>0.61192207418299649</v>
      </c>
      <c r="BC52" s="18">
        <f t="shared" si="18"/>
        <v>0.48019208032165456</v>
      </c>
      <c r="BD52" s="18">
        <f t="shared" si="19"/>
        <v>0.52729298979600459</v>
      </c>
      <c r="BE52" s="18">
        <v>0.15</v>
      </c>
    </row>
  </sheetData>
  <autoFilter ref="K2:BB52"/>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BE52"/>
  <sheetViews>
    <sheetView zoomScale="60" zoomScaleNormal="60" workbookViewId="0">
      <pane xSplit="15" ySplit="2" topLeftCell="AF3" activePane="bottomRight" state="frozen"/>
      <selection pane="topRight" activeCell="F1" sqref="F1"/>
      <selection pane="bottomLeft" activeCell="A2" sqref="A2"/>
      <selection pane="bottomRight" sqref="A1:J1048576"/>
    </sheetView>
  </sheetViews>
  <sheetFormatPr defaultRowHeight="14.4" x14ac:dyDescent="0.3"/>
  <cols>
    <col min="15" max="15" width="11.5546875" style="10" customWidth="1"/>
    <col min="19" max="19" width="11.44140625" bestFit="1" customWidth="1"/>
    <col min="20" max="20" width="11.5546875" bestFit="1" customWidth="1"/>
    <col min="21" max="21" width="15.6640625" bestFit="1" customWidth="1"/>
    <col min="22" max="22" width="11.109375" customWidth="1"/>
    <col min="24" max="24" width="15.33203125" bestFit="1" customWidth="1"/>
    <col min="25" max="25" width="9.109375" style="21"/>
    <col min="26" max="26" width="12.88671875" style="21" bestFit="1" customWidth="1"/>
    <col min="27" max="27" width="12.88671875" style="49" customWidth="1"/>
    <col min="28" max="28" width="12.88671875" style="60" customWidth="1"/>
    <col min="29" max="29" width="9.109375" style="22"/>
    <col min="30" max="30" width="13.33203125" style="22" bestFit="1" customWidth="1"/>
    <col min="31" max="31" width="12.88671875" style="51" customWidth="1"/>
    <col min="32" max="32" width="12.88671875" style="60" customWidth="1"/>
    <col min="34" max="34" width="8.33203125" bestFit="1" customWidth="1"/>
    <col min="35" max="35" width="11.5546875" bestFit="1" customWidth="1"/>
    <col min="36" max="36" width="13.88671875" bestFit="1" customWidth="1"/>
    <col min="37" max="37" width="15.109375" bestFit="1" customWidth="1"/>
    <col min="38" max="38" width="14.6640625" bestFit="1" customWidth="1"/>
    <col min="39" max="39" width="10.44140625" bestFit="1" customWidth="1"/>
    <col min="40" max="40" width="10.44140625" customWidth="1"/>
    <col min="41" max="41" width="10.5546875" bestFit="1" customWidth="1"/>
    <col min="47" max="47" width="11.109375" customWidth="1"/>
  </cols>
  <sheetData>
    <row r="1" spans="11:57" ht="18" x14ac:dyDescent="0.35">
      <c r="K1" s="58" t="s">
        <v>3828</v>
      </c>
    </row>
    <row r="2" spans="11:57" s="3" customFormat="1" ht="72" x14ac:dyDescent="0.3">
      <c r="K2" s="3" t="s">
        <v>3749</v>
      </c>
      <c r="L2" s="3" t="s">
        <v>3750</v>
      </c>
      <c r="M2" s="3" t="s">
        <v>3751</v>
      </c>
      <c r="N2" s="3" t="s">
        <v>3752</v>
      </c>
      <c r="O2" s="23" t="s">
        <v>3767</v>
      </c>
      <c r="Q2" s="15" t="s">
        <v>3717</v>
      </c>
      <c r="R2" s="3" t="s">
        <v>3731</v>
      </c>
      <c r="S2" s="3" t="s">
        <v>3719</v>
      </c>
      <c r="T2" s="3" t="s">
        <v>3720</v>
      </c>
      <c r="U2" s="3" t="s">
        <v>3739</v>
      </c>
      <c r="V2" s="3" t="s">
        <v>3721</v>
      </c>
      <c r="W2" s="3" t="s">
        <v>3768</v>
      </c>
      <c r="X2" s="3" t="s">
        <v>3769</v>
      </c>
      <c r="Y2" s="24" t="s">
        <v>3722</v>
      </c>
      <c r="Z2" s="24" t="s">
        <v>3770</v>
      </c>
      <c r="AA2" s="47" t="s">
        <v>3771</v>
      </c>
      <c r="AB2" s="61" t="s">
        <v>3772</v>
      </c>
      <c r="AC2" s="25" t="s">
        <v>3723</v>
      </c>
      <c r="AD2" s="25" t="s">
        <v>3748</v>
      </c>
      <c r="AE2" s="50" t="s">
        <v>3773</v>
      </c>
      <c r="AF2" s="61" t="s">
        <v>3774</v>
      </c>
      <c r="AG2" s="3" t="s">
        <v>3724</v>
      </c>
      <c r="AH2" s="3" t="s">
        <v>3725</v>
      </c>
      <c r="AI2" s="3" t="s">
        <v>3736</v>
      </c>
      <c r="AJ2" s="3" t="s">
        <v>3741</v>
      </c>
      <c r="AK2" s="3" t="s">
        <v>3740</v>
      </c>
      <c r="AL2" s="3" t="s">
        <v>3737</v>
      </c>
      <c r="AM2" s="3" t="s">
        <v>3729</v>
      </c>
      <c r="AN2" s="3" t="s">
        <v>3781</v>
      </c>
      <c r="AO2" s="15" t="s">
        <v>3776</v>
      </c>
      <c r="AQ2" s="3" t="str">
        <f>Summary!A56</f>
        <v>MIC</v>
      </c>
      <c r="AR2" s="15" t="str">
        <f>Summary!A57</f>
        <v>Maximum RA Showing</v>
      </c>
      <c r="AS2" s="15" t="str">
        <f>Summary!A58</f>
        <v>Minimum RA Showings</v>
      </c>
      <c r="AT2" s="15" t="str">
        <f>Summary!A59</f>
        <v>Average RA Showings</v>
      </c>
      <c r="AU2" s="15" t="s">
        <v>3777</v>
      </c>
      <c r="AV2" s="15" t="s">
        <v>3810</v>
      </c>
      <c r="AW2" s="15" t="s">
        <v>3811</v>
      </c>
      <c r="AX2" s="15" t="s">
        <v>3812</v>
      </c>
      <c r="AY2" s="15" t="s">
        <v>3813</v>
      </c>
      <c r="AZ2" s="15" t="s">
        <v>3814</v>
      </c>
      <c r="BA2" s="15" t="s">
        <v>3815</v>
      </c>
      <c r="BB2" s="15" t="s">
        <v>3816</v>
      </c>
      <c r="BC2" s="15" t="s">
        <v>3817</v>
      </c>
      <c r="BD2" s="15" t="s">
        <v>3818</v>
      </c>
      <c r="BE2" s="15" t="s">
        <v>3829</v>
      </c>
    </row>
    <row r="3" spans="11:57" s="3" customFormat="1" x14ac:dyDescent="0.3">
      <c r="K3" s="52" t="s">
        <v>3797</v>
      </c>
      <c r="L3" s="41"/>
      <c r="M3" s="41"/>
      <c r="N3" s="41"/>
      <c r="O3" s="42"/>
      <c r="P3" s="41"/>
      <c r="Q3" s="43"/>
      <c r="R3" s="41"/>
      <c r="S3" s="41"/>
      <c r="T3" s="41"/>
      <c r="U3" s="41"/>
      <c r="V3" s="41"/>
      <c r="W3" s="41"/>
      <c r="X3" s="41"/>
      <c r="Y3" s="41"/>
      <c r="Z3" s="41"/>
      <c r="AA3" s="48"/>
      <c r="AB3" s="62"/>
      <c r="AC3" s="41"/>
      <c r="AD3" s="41"/>
      <c r="AE3" s="48"/>
      <c r="AF3" s="62"/>
      <c r="AG3" s="41"/>
      <c r="AH3" s="41"/>
      <c r="AI3" s="41"/>
      <c r="AJ3" s="41"/>
      <c r="AK3" s="41"/>
      <c r="AL3" s="41"/>
      <c r="AM3" s="41"/>
      <c r="AN3" s="41"/>
      <c r="AO3" s="43"/>
      <c r="AP3" s="41"/>
      <c r="AQ3" s="41"/>
      <c r="AR3" s="41"/>
      <c r="AS3" s="41"/>
      <c r="AT3" s="41"/>
      <c r="AU3" s="43"/>
      <c r="AV3" s="43"/>
      <c r="AW3" s="43"/>
      <c r="AX3" s="43"/>
      <c r="AY3" s="41"/>
      <c r="AZ3" s="41"/>
      <c r="BA3" s="41"/>
      <c r="BB3" s="41"/>
      <c r="BC3" s="41"/>
      <c r="BD3" s="41"/>
      <c r="BE3" s="41"/>
    </row>
    <row r="4" spans="11:57" x14ac:dyDescent="0.3">
      <c r="K4">
        <v>2021</v>
      </c>
      <c r="L4">
        <v>8</v>
      </c>
      <c r="M4">
        <v>16</v>
      </c>
      <c r="N4">
        <v>1</v>
      </c>
      <c r="O4" s="10">
        <v>27877.945</v>
      </c>
      <c r="Q4" s="10">
        <f>Summary!$H$18</f>
        <v>29085.200000000015</v>
      </c>
      <c r="R4" s="10">
        <f>Summary!$H$20</f>
        <v>2280</v>
      </c>
      <c r="S4" s="10">
        <f>Summary!$H$23</f>
        <v>4885.2999999999993</v>
      </c>
      <c r="T4" s="10">
        <f>Summary!$H$24</f>
        <v>569.49999999999989</v>
      </c>
      <c r="U4" s="10">
        <f>Summary!$H$25</f>
        <v>1457</v>
      </c>
      <c r="V4" s="10">
        <f>Summary!$H$26</f>
        <v>558.6</v>
      </c>
      <c r="W4" s="10"/>
      <c r="X4" s="10"/>
      <c r="Y4" s="26">
        <f>Summary!$C$33</f>
        <v>12485.229999999996</v>
      </c>
      <c r="Z4" s="26">
        <f>Summary!$C$34</f>
        <v>2638.2</v>
      </c>
      <c r="AA4" s="49">
        <f>'[11]S-W_Profile-Min'!J5</f>
        <v>0</v>
      </c>
      <c r="AB4" s="60">
        <f t="shared" ref="AB4:AB27" si="0">(Y4+Z4)*AA4</f>
        <v>0</v>
      </c>
      <c r="AC4" s="19">
        <f>Summary!$C$37</f>
        <v>5838.2199999999984</v>
      </c>
      <c r="AD4" s="19">
        <f>Summary!$C$38</f>
        <v>289.15999999999997</v>
      </c>
      <c r="AE4" s="51">
        <f>'[11]S-W_Profile-Min'!J33</f>
        <v>0.23066470669782654</v>
      </c>
      <c r="AF4" s="60">
        <f t="shared" ref="AF4:AF27" si="1">(AC4+AD4)*AE4</f>
        <v>1413.3703105261279</v>
      </c>
      <c r="AG4" s="10">
        <f>Summary!$H$41</f>
        <v>191.68000000000004</v>
      </c>
      <c r="AH4" s="10">
        <f>Summary!$H$42</f>
        <v>353.39000000000004</v>
      </c>
      <c r="AI4" s="10">
        <f>Summary!$H$43</f>
        <v>1061.8</v>
      </c>
      <c r="AJ4" s="10">
        <f>Summary!$H$44</f>
        <v>29.64</v>
      </c>
      <c r="AK4" s="10">
        <f>Summary!$H$45</f>
        <v>76.05</v>
      </c>
      <c r="AL4" s="10">
        <f>Summary!$H$48</f>
        <v>60.69</v>
      </c>
      <c r="AM4" s="10"/>
      <c r="AN4" s="10"/>
      <c r="AO4" s="10">
        <f>Q4+R4+S4+T4+U4+V4+W4+X4+AB4+AF4+AG4+AH4+AI4+AJ4+AK4+AL4+AM4+AN4</f>
        <v>42022.220310526151</v>
      </c>
      <c r="AQ4" s="10">
        <f>Summary!$H$56</f>
        <v>10805.38</v>
      </c>
      <c r="AR4" s="10">
        <f>Summary!$H$57</f>
        <v>6480.04</v>
      </c>
      <c r="AS4" s="10">
        <f>Summary!$H$58</f>
        <v>5624.0599999999995</v>
      </c>
      <c r="AT4" s="10">
        <f>Summary!$H$59</f>
        <v>6094.8833333333341</v>
      </c>
      <c r="AU4" s="10">
        <f t="shared" ref="AU4:AX27" si="2">$AO4+AQ4</f>
        <v>52827.600310526148</v>
      </c>
      <c r="AV4" s="10">
        <f t="shared" si="2"/>
        <v>48502.260310526151</v>
      </c>
      <c r="AW4" s="10">
        <f t="shared" si="2"/>
        <v>47646.280310526148</v>
      </c>
      <c r="AX4" s="10">
        <f t="shared" si="2"/>
        <v>48117.103643859482</v>
      </c>
      <c r="AY4" s="10">
        <f>AV4-$O4</f>
        <v>20624.315310526152</v>
      </c>
      <c r="AZ4" s="10">
        <f t="shared" ref="AZ4:BA19" si="3">AW4-$O4</f>
        <v>19768.335310526149</v>
      </c>
      <c r="BA4" s="10">
        <f t="shared" si="3"/>
        <v>20239.158643859482</v>
      </c>
      <c r="BB4" s="18">
        <f>AY4/$O4</f>
        <v>0.73980759021248343</v>
      </c>
      <c r="BC4" s="18">
        <f t="shared" ref="BC4:BD19" si="4">AZ4/$O4</f>
        <v>0.70910303146541642</v>
      </c>
      <c r="BD4" s="18">
        <f t="shared" si="4"/>
        <v>0.72599177033527695</v>
      </c>
      <c r="BE4" s="18">
        <v>0.15</v>
      </c>
    </row>
    <row r="5" spans="11:57" x14ac:dyDescent="0.3">
      <c r="K5">
        <v>2021</v>
      </c>
      <c r="L5">
        <v>8</v>
      </c>
      <c r="M5">
        <v>16</v>
      </c>
      <c r="N5">
        <v>2</v>
      </c>
      <c r="O5" s="10">
        <v>26530.811000000002</v>
      </c>
      <c r="Q5" s="10">
        <f>Summary!$H$18</f>
        <v>29085.200000000015</v>
      </c>
      <c r="R5" s="10">
        <f>Summary!$H$20</f>
        <v>2280</v>
      </c>
      <c r="S5" s="10">
        <f>Summary!$H$23</f>
        <v>4885.2999999999993</v>
      </c>
      <c r="T5" s="10">
        <f>Summary!$H$24</f>
        <v>569.49999999999989</v>
      </c>
      <c r="U5" s="10">
        <f>Summary!$H$25</f>
        <v>1457</v>
      </c>
      <c r="V5" s="10">
        <f>Summary!$H$26</f>
        <v>558.6</v>
      </c>
      <c r="W5" s="10"/>
      <c r="X5" s="10"/>
      <c r="Y5" s="26">
        <f>Summary!$C$33</f>
        <v>12485.229999999996</v>
      </c>
      <c r="Z5" s="26">
        <f>Summary!$C$34</f>
        <v>2638.2</v>
      </c>
      <c r="AA5" s="49">
        <f>'[11]S-W_Profile-Min'!J6</f>
        <v>0</v>
      </c>
      <c r="AB5" s="60">
        <f t="shared" si="0"/>
        <v>0</v>
      </c>
      <c r="AC5" s="19">
        <f>Summary!$C$37</f>
        <v>5838.2199999999984</v>
      </c>
      <c r="AD5" s="19">
        <f>Summary!$C$38</f>
        <v>289.15999999999997</v>
      </c>
      <c r="AE5" s="51">
        <f>'[11]S-W_Profile-Min'!J34</f>
        <v>0.19238462690571742</v>
      </c>
      <c r="AF5" s="60">
        <f t="shared" si="1"/>
        <v>1178.8137152095544</v>
      </c>
      <c r="AG5" s="10">
        <f>Summary!$H$41</f>
        <v>191.68000000000004</v>
      </c>
      <c r="AH5" s="10">
        <f>Summary!$H$42</f>
        <v>353.39000000000004</v>
      </c>
      <c r="AI5" s="10">
        <f>Summary!$H$43</f>
        <v>1061.8</v>
      </c>
      <c r="AJ5" s="10">
        <f>Summary!$H$44</f>
        <v>29.64</v>
      </c>
      <c r="AK5" s="10">
        <f>Summary!$H$45</f>
        <v>76.05</v>
      </c>
      <c r="AL5" s="10">
        <f>Summary!$H$48</f>
        <v>60.69</v>
      </c>
      <c r="AM5" s="10"/>
      <c r="AN5" s="10"/>
      <c r="AO5" s="10">
        <f t="shared" ref="AO5:AO27" si="5">Q5+R5+S5+T5+U5+V5+W5+X5+AB5+AF5+AG5+AH5+AI5+AJ5+AK5+AL5+AM5+AN5</f>
        <v>41787.663715209572</v>
      </c>
      <c r="AQ5" s="10">
        <f>Summary!$H$56</f>
        <v>10805.38</v>
      </c>
      <c r="AR5" s="10">
        <f>Summary!$H$57</f>
        <v>6480.04</v>
      </c>
      <c r="AS5" s="10">
        <f>Summary!$H$58</f>
        <v>5624.0599999999995</v>
      </c>
      <c r="AT5" s="10">
        <f>Summary!$H$59</f>
        <v>6094.8833333333341</v>
      </c>
      <c r="AU5" s="10">
        <f t="shared" si="2"/>
        <v>52593.043715209569</v>
      </c>
      <c r="AV5" s="10">
        <f t="shared" si="2"/>
        <v>48267.703715209573</v>
      </c>
      <c r="AW5" s="10">
        <f t="shared" si="2"/>
        <v>47411.723715209569</v>
      </c>
      <c r="AX5" s="10">
        <f t="shared" si="2"/>
        <v>47882.547048542903</v>
      </c>
      <c r="AY5" s="10">
        <f t="shared" ref="AY5:BA52" si="6">AV5-$O5</f>
        <v>21736.892715209571</v>
      </c>
      <c r="AZ5" s="10">
        <f t="shared" si="3"/>
        <v>20880.912715209568</v>
      </c>
      <c r="BA5" s="10">
        <f t="shared" si="3"/>
        <v>21351.736048542902</v>
      </c>
      <c r="BB5" s="18">
        <f t="shared" ref="BB5:BD52" si="7">AY5/$O5</f>
        <v>0.81930751062263307</v>
      </c>
      <c r="BC5" s="18">
        <f t="shared" si="4"/>
        <v>0.78704389078832027</v>
      </c>
      <c r="BD5" s="18">
        <f t="shared" si="4"/>
        <v>0.80479017579006162</v>
      </c>
      <c r="BE5" s="18">
        <v>0.15</v>
      </c>
    </row>
    <row r="6" spans="11:57" x14ac:dyDescent="0.3">
      <c r="K6">
        <v>2021</v>
      </c>
      <c r="L6">
        <v>8</v>
      </c>
      <c r="M6">
        <v>16</v>
      </c>
      <c r="N6">
        <v>3</v>
      </c>
      <c r="O6" s="10">
        <v>25820.780999999999</v>
      </c>
      <c r="Q6" s="10">
        <f>Summary!$H$18</f>
        <v>29085.200000000015</v>
      </c>
      <c r="R6" s="10">
        <f>Summary!$H$20</f>
        <v>2280</v>
      </c>
      <c r="S6" s="10">
        <f>Summary!$H$23</f>
        <v>4885.2999999999993</v>
      </c>
      <c r="T6" s="10">
        <f>Summary!$H$24</f>
        <v>569.49999999999989</v>
      </c>
      <c r="U6" s="10">
        <f>Summary!$H$25</f>
        <v>1457</v>
      </c>
      <c r="V6" s="10">
        <f>Summary!$H$26</f>
        <v>558.6</v>
      </c>
      <c r="W6" s="10"/>
      <c r="X6" s="10"/>
      <c r="Y6" s="26">
        <f>Summary!$C$33</f>
        <v>12485.229999999996</v>
      </c>
      <c r="Z6" s="26">
        <f>Summary!$C$34</f>
        <v>2638.2</v>
      </c>
      <c r="AA6" s="49">
        <f>'[11]S-W_Profile-Min'!J7</f>
        <v>0</v>
      </c>
      <c r="AB6" s="60">
        <f t="shared" si="0"/>
        <v>0</v>
      </c>
      <c r="AC6" s="19">
        <f>Summary!$C$37</f>
        <v>5838.2199999999984</v>
      </c>
      <c r="AD6" s="19">
        <f>Summary!$C$38</f>
        <v>289.15999999999997</v>
      </c>
      <c r="AE6" s="51">
        <f>'[11]S-W_Profile-Min'!J35</f>
        <v>0.15197830805295987</v>
      </c>
      <c r="AF6" s="60">
        <f t="shared" si="1"/>
        <v>931.22884519754496</v>
      </c>
      <c r="AG6" s="10">
        <f>Summary!$H$41</f>
        <v>191.68000000000004</v>
      </c>
      <c r="AH6" s="10">
        <f>Summary!$H$42</f>
        <v>353.39000000000004</v>
      </c>
      <c r="AI6" s="10">
        <f>Summary!$H$43</f>
        <v>1061.8</v>
      </c>
      <c r="AJ6" s="10">
        <f>Summary!$H$44</f>
        <v>29.64</v>
      </c>
      <c r="AK6" s="10">
        <f>Summary!$H$45</f>
        <v>76.05</v>
      </c>
      <c r="AL6" s="10">
        <f>Summary!$H$48</f>
        <v>60.69</v>
      </c>
      <c r="AM6" s="10"/>
      <c r="AN6" s="10"/>
      <c r="AO6" s="10">
        <f t="shared" si="5"/>
        <v>41540.078845197568</v>
      </c>
      <c r="AQ6" s="10">
        <f>Summary!$H$56</f>
        <v>10805.38</v>
      </c>
      <c r="AR6" s="10">
        <f>Summary!$H$57</f>
        <v>6480.04</v>
      </c>
      <c r="AS6" s="10">
        <f>Summary!$H$58</f>
        <v>5624.0599999999995</v>
      </c>
      <c r="AT6" s="10">
        <f>Summary!$H$59</f>
        <v>6094.8833333333341</v>
      </c>
      <c r="AU6" s="10">
        <f t="shared" si="2"/>
        <v>52345.458845197565</v>
      </c>
      <c r="AV6" s="10">
        <f t="shared" si="2"/>
        <v>48020.118845197569</v>
      </c>
      <c r="AW6" s="10">
        <f t="shared" si="2"/>
        <v>47164.138845197565</v>
      </c>
      <c r="AX6" s="10">
        <f t="shared" si="2"/>
        <v>47634.962178530899</v>
      </c>
      <c r="AY6" s="10">
        <f t="shared" si="6"/>
        <v>22199.33784519757</v>
      </c>
      <c r="AZ6" s="10">
        <f t="shared" si="3"/>
        <v>21343.357845197566</v>
      </c>
      <c r="BA6" s="10">
        <f t="shared" si="3"/>
        <v>21814.1811785309</v>
      </c>
      <c r="BB6" s="18">
        <f t="shared" si="7"/>
        <v>0.8597469551830198</v>
      </c>
      <c r="BC6" s="18">
        <f t="shared" si="4"/>
        <v>0.82659613763028961</v>
      </c>
      <c r="BD6" s="18">
        <f t="shared" si="4"/>
        <v>0.84483041696263572</v>
      </c>
      <c r="BE6" s="18">
        <v>0.15</v>
      </c>
    </row>
    <row r="7" spans="11:57" x14ac:dyDescent="0.3">
      <c r="K7">
        <v>2021</v>
      </c>
      <c r="L7">
        <v>8</v>
      </c>
      <c r="M7">
        <v>16</v>
      </c>
      <c r="N7">
        <v>4</v>
      </c>
      <c r="O7" s="10">
        <v>25848.208999999999</v>
      </c>
      <c r="Q7" s="10">
        <f>Summary!$H$18</f>
        <v>29085.200000000015</v>
      </c>
      <c r="R7" s="10">
        <f>Summary!$H$20</f>
        <v>2280</v>
      </c>
      <c r="S7" s="10">
        <f>Summary!$H$23</f>
        <v>4885.2999999999993</v>
      </c>
      <c r="T7" s="10">
        <f>Summary!$H$24</f>
        <v>569.49999999999989</v>
      </c>
      <c r="U7" s="10">
        <f>Summary!$H$25</f>
        <v>1457</v>
      </c>
      <c r="V7" s="10">
        <f>Summary!$H$26</f>
        <v>558.6</v>
      </c>
      <c r="W7" s="10"/>
      <c r="X7" s="10"/>
      <c r="Y7" s="26">
        <f>Summary!$C$33</f>
        <v>12485.229999999996</v>
      </c>
      <c r="Z7" s="26">
        <f>Summary!$C$34</f>
        <v>2638.2</v>
      </c>
      <c r="AA7" s="49">
        <f>'[11]S-W_Profile-Min'!J8</f>
        <v>0</v>
      </c>
      <c r="AB7" s="60">
        <f t="shared" si="0"/>
        <v>0</v>
      </c>
      <c r="AC7" s="19">
        <f>Summary!$C$37</f>
        <v>5838.2199999999984</v>
      </c>
      <c r="AD7" s="19">
        <f>Summary!$C$38</f>
        <v>289.15999999999997</v>
      </c>
      <c r="AE7" s="51">
        <f>'[11]S-W_Profile-Min'!J36</f>
        <v>0.13338362267782397</v>
      </c>
      <c r="AF7" s="60">
        <f t="shared" si="1"/>
        <v>817.29214192364486</v>
      </c>
      <c r="AG7" s="10">
        <f>Summary!$H$41</f>
        <v>191.68000000000004</v>
      </c>
      <c r="AH7" s="10">
        <f>Summary!$H$42</f>
        <v>353.39000000000004</v>
      </c>
      <c r="AI7" s="10">
        <f>Summary!$H$43</f>
        <v>1061.8</v>
      </c>
      <c r="AJ7" s="10">
        <f>Summary!$H$44</f>
        <v>29.64</v>
      </c>
      <c r="AK7" s="10">
        <f>Summary!$H$45</f>
        <v>76.05</v>
      </c>
      <c r="AL7" s="10">
        <f>Summary!$H$48</f>
        <v>60.69</v>
      </c>
      <c r="AM7" s="10"/>
      <c r="AN7" s="10"/>
      <c r="AO7" s="10">
        <f t="shared" si="5"/>
        <v>41426.142141923665</v>
      </c>
      <c r="AQ7" s="10">
        <f>Summary!$H$56</f>
        <v>10805.38</v>
      </c>
      <c r="AR7" s="10">
        <f>Summary!$H$57</f>
        <v>6480.04</v>
      </c>
      <c r="AS7" s="10">
        <f>Summary!$H$58</f>
        <v>5624.0599999999995</v>
      </c>
      <c r="AT7" s="10">
        <f>Summary!$H$59</f>
        <v>6094.8833333333341</v>
      </c>
      <c r="AU7" s="10">
        <f t="shared" si="2"/>
        <v>52231.522141923662</v>
      </c>
      <c r="AV7" s="10">
        <f t="shared" si="2"/>
        <v>47906.182141923666</v>
      </c>
      <c r="AW7" s="10">
        <f t="shared" si="2"/>
        <v>47050.202141923663</v>
      </c>
      <c r="AX7" s="10">
        <f t="shared" si="2"/>
        <v>47521.025475256996</v>
      </c>
      <c r="AY7" s="10">
        <f t="shared" si="6"/>
        <v>22057.973141923667</v>
      </c>
      <c r="AZ7" s="10">
        <f t="shared" si="3"/>
        <v>21201.993141923664</v>
      </c>
      <c r="BA7" s="10">
        <f t="shared" si="3"/>
        <v>21672.816475256997</v>
      </c>
      <c r="BB7" s="18">
        <f t="shared" si="7"/>
        <v>0.85336562939133109</v>
      </c>
      <c r="BC7" s="18">
        <f t="shared" si="4"/>
        <v>0.8202499887680289</v>
      </c>
      <c r="BD7" s="18">
        <f t="shared" si="4"/>
        <v>0.83846491937824386</v>
      </c>
      <c r="BE7" s="18">
        <v>0.15</v>
      </c>
    </row>
    <row r="8" spans="11:57" x14ac:dyDescent="0.3">
      <c r="K8">
        <v>2021</v>
      </c>
      <c r="L8">
        <v>8</v>
      </c>
      <c r="M8">
        <v>16</v>
      </c>
      <c r="N8">
        <v>5</v>
      </c>
      <c r="O8" s="10">
        <v>26829.469000000001</v>
      </c>
      <c r="Q8" s="10">
        <f>Summary!$H$18</f>
        <v>29085.200000000015</v>
      </c>
      <c r="R8" s="10">
        <f>Summary!$H$20</f>
        <v>2280</v>
      </c>
      <c r="S8" s="10">
        <f>Summary!$H$23</f>
        <v>4885.2999999999993</v>
      </c>
      <c r="T8" s="10">
        <f>Summary!$H$24</f>
        <v>569.49999999999989</v>
      </c>
      <c r="U8" s="10">
        <f>Summary!$H$25</f>
        <v>1457</v>
      </c>
      <c r="V8" s="10">
        <f>Summary!$H$26</f>
        <v>558.6</v>
      </c>
      <c r="W8" s="10"/>
      <c r="X8" s="10"/>
      <c r="Y8" s="26">
        <f>Summary!$C$33</f>
        <v>12485.229999999996</v>
      </c>
      <c r="Z8" s="26">
        <f>Summary!$C$34</f>
        <v>2638.2</v>
      </c>
      <c r="AA8" s="49">
        <f>'[11]S-W_Profile-Min'!J9</f>
        <v>9.6816071916309959E-3</v>
      </c>
      <c r="AB8" s="60">
        <f t="shared" si="0"/>
        <v>146.41910865012792</v>
      </c>
      <c r="AC8" s="19">
        <f>Summary!$C$37</f>
        <v>5838.2199999999984</v>
      </c>
      <c r="AD8" s="19">
        <f>Summary!$C$38</f>
        <v>289.15999999999997</v>
      </c>
      <c r="AE8" s="51">
        <f>'[11]S-W_Profile-Min'!J37</f>
        <v>0.10752868097704177</v>
      </c>
      <c r="AF8" s="60">
        <f t="shared" si="1"/>
        <v>658.86908924510601</v>
      </c>
      <c r="AG8" s="10">
        <f>Summary!$H$41</f>
        <v>191.68000000000004</v>
      </c>
      <c r="AH8" s="10">
        <f>Summary!$H$42</f>
        <v>353.39000000000004</v>
      </c>
      <c r="AI8" s="10">
        <f>Summary!$H$43</f>
        <v>1061.8</v>
      </c>
      <c r="AJ8" s="10">
        <f>Summary!$H$44</f>
        <v>29.64</v>
      </c>
      <c r="AK8" s="10">
        <f>Summary!$H$45</f>
        <v>76.05</v>
      </c>
      <c r="AL8" s="10">
        <f>Summary!$H$48</f>
        <v>60.69</v>
      </c>
      <c r="AM8" s="10"/>
      <c r="AN8" s="10"/>
      <c r="AO8" s="10">
        <f t="shared" si="5"/>
        <v>41414.138197895256</v>
      </c>
      <c r="AQ8" s="10">
        <f>Summary!$H$56</f>
        <v>10805.38</v>
      </c>
      <c r="AR8" s="10">
        <f>Summary!$H$57</f>
        <v>6480.04</v>
      </c>
      <c r="AS8" s="10">
        <f>Summary!$H$58</f>
        <v>5624.0599999999995</v>
      </c>
      <c r="AT8" s="10">
        <f>Summary!$H$59</f>
        <v>6094.8833333333341</v>
      </c>
      <c r="AU8" s="10">
        <f t="shared" si="2"/>
        <v>52219.518197895253</v>
      </c>
      <c r="AV8" s="10">
        <f t="shared" si="2"/>
        <v>47894.178197895257</v>
      </c>
      <c r="AW8" s="10">
        <f t="shared" si="2"/>
        <v>47038.198197895254</v>
      </c>
      <c r="AX8" s="10">
        <f t="shared" si="2"/>
        <v>47509.021531228587</v>
      </c>
      <c r="AY8" s="10">
        <f t="shared" si="6"/>
        <v>21064.709197895256</v>
      </c>
      <c r="AZ8" s="10">
        <f t="shared" si="3"/>
        <v>20208.729197895253</v>
      </c>
      <c r="BA8" s="10">
        <f t="shared" si="3"/>
        <v>20679.552531228586</v>
      </c>
      <c r="BB8" s="18">
        <f t="shared" si="7"/>
        <v>0.78513328750171141</v>
      </c>
      <c r="BC8" s="18">
        <f t="shared" si="4"/>
        <v>0.75322881708524503</v>
      </c>
      <c r="BD8" s="18">
        <f t="shared" si="4"/>
        <v>0.77077755550169802</v>
      </c>
      <c r="BE8" s="18">
        <v>0.15</v>
      </c>
    </row>
    <row r="9" spans="11:57" x14ac:dyDescent="0.3">
      <c r="K9">
        <v>2021</v>
      </c>
      <c r="L9">
        <v>8</v>
      </c>
      <c r="M9">
        <v>16</v>
      </c>
      <c r="N9">
        <v>6</v>
      </c>
      <c r="O9" s="10">
        <v>28469.325000000001</v>
      </c>
      <c r="Q9" s="10">
        <f>Summary!$H$18</f>
        <v>29085.200000000015</v>
      </c>
      <c r="R9" s="10">
        <f>Summary!$H$20</f>
        <v>2280</v>
      </c>
      <c r="S9" s="10">
        <f>Summary!$H$23</f>
        <v>4885.2999999999993</v>
      </c>
      <c r="T9" s="10">
        <f>Summary!$H$24</f>
        <v>569.49999999999989</v>
      </c>
      <c r="U9" s="10">
        <f>Summary!$H$25</f>
        <v>1457</v>
      </c>
      <c r="V9" s="10">
        <f>Summary!$H$26</f>
        <v>558.6</v>
      </c>
      <c r="W9" s="10"/>
      <c r="X9" s="10"/>
      <c r="Y9" s="26">
        <f>Summary!$C$33</f>
        <v>12485.229999999996</v>
      </c>
      <c r="Z9" s="26">
        <f>Summary!$C$34</f>
        <v>2638.2</v>
      </c>
      <c r="AA9" s="49">
        <f>'[11]S-W_Profile-Min'!J10</f>
        <v>0.15002227141743971</v>
      </c>
      <c r="AB9" s="60">
        <f t="shared" si="0"/>
        <v>2268.8513202226495</v>
      </c>
      <c r="AC9" s="19">
        <f>Summary!$C$37</f>
        <v>5838.2199999999984</v>
      </c>
      <c r="AD9" s="19">
        <f>Summary!$C$38</f>
        <v>289.15999999999997</v>
      </c>
      <c r="AE9" s="51">
        <f>'[11]S-W_Profile-Min'!J38</f>
        <v>7.4185740601683134E-2</v>
      </c>
      <c r="AF9" s="60">
        <f t="shared" si="1"/>
        <v>454.56422324794107</v>
      </c>
      <c r="AG9" s="10">
        <f>Summary!$H$41</f>
        <v>191.68000000000004</v>
      </c>
      <c r="AH9" s="10">
        <f>Summary!$H$42</f>
        <v>353.39000000000004</v>
      </c>
      <c r="AI9" s="10">
        <f>Summary!$H$43</f>
        <v>1061.8</v>
      </c>
      <c r="AJ9" s="10">
        <f>Summary!$H$44</f>
        <v>29.64</v>
      </c>
      <c r="AK9" s="10">
        <f>Summary!$H$45</f>
        <v>76.05</v>
      </c>
      <c r="AL9" s="10">
        <f>Summary!$H$48</f>
        <v>60.69</v>
      </c>
      <c r="AM9" s="10"/>
      <c r="AN9" s="10"/>
      <c r="AO9" s="10">
        <f t="shared" si="5"/>
        <v>43332.265543470618</v>
      </c>
      <c r="AQ9" s="10">
        <f>Summary!$H$56</f>
        <v>10805.38</v>
      </c>
      <c r="AR9" s="10">
        <f>Summary!$H$57</f>
        <v>6480.04</v>
      </c>
      <c r="AS9" s="10">
        <f>Summary!$H$58</f>
        <v>5624.0599999999995</v>
      </c>
      <c r="AT9" s="10">
        <f>Summary!$H$59</f>
        <v>6094.8833333333341</v>
      </c>
      <c r="AU9" s="10">
        <f t="shared" si="2"/>
        <v>54137.645543470615</v>
      </c>
      <c r="AV9" s="10">
        <f t="shared" si="2"/>
        <v>49812.305543470618</v>
      </c>
      <c r="AW9" s="10">
        <f t="shared" si="2"/>
        <v>48956.325543470615</v>
      </c>
      <c r="AX9" s="10">
        <f t="shared" si="2"/>
        <v>49427.148876803949</v>
      </c>
      <c r="AY9" s="10">
        <f t="shared" si="6"/>
        <v>21342.980543470618</v>
      </c>
      <c r="AZ9" s="10">
        <f t="shared" si="3"/>
        <v>20487.000543470615</v>
      </c>
      <c r="BA9" s="10">
        <f t="shared" si="3"/>
        <v>20957.823876803948</v>
      </c>
      <c r="BB9" s="18">
        <f t="shared" si="7"/>
        <v>0.74968340638461284</v>
      </c>
      <c r="BC9" s="18">
        <f t="shared" si="4"/>
        <v>0.71961665910486516</v>
      </c>
      <c r="BD9" s="18">
        <f t="shared" si="4"/>
        <v>0.73615457608510027</v>
      </c>
      <c r="BE9" s="18">
        <v>0.15</v>
      </c>
    </row>
    <row r="10" spans="11:57" x14ac:dyDescent="0.3">
      <c r="K10">
        <v>2021</v>
      </c>
      <c r="L10">
        <v>8</v>
      </c>
      <c r="M10">
        <v>16</v>
      </c>
      <c r="N10">
        <v>7</v>
      </c>
      <c r="O10" s="10">
        <v>29778.767</v>
      </c>
      <c r="Q10" s="10">
        <f>Summary!$H$18</f>
        <v>29085.200000000015</v>
      </c>
      <c r="R10" s="10">
        <f>Summary!$H$20</f>
        <v>2280</v>
      </c>
      <c r="S10" s="10">
        <f>Summary!$H$23</f>
        <v>4885.2999999999993</v>
      </c>
      <c r="T10" s="10">
        <f>Summary!$H$24</f>
        <v>569.49999999999989</v>
      </c>
      <c r="U10" s="10">
        <f>Summary!$H$25</f>
        <v>1457</v>
      </c>
      <c r="V10" s="10">
        <f>Summary!$H$26</f>
        <v>558.6</v>
      </c>
      <c r="W10" s="10"/>
      <c r="X10" s="10"/>
      <c r="Y10" s="26">
        <f>Summary!$C$33</f>
        <v>12485.229999999996</v>
      </c>
      <c r="Z10" s="26">
        <f>Summary!$C$34</f>
        <v>2638.2</v>
      </c>
      <c r="AA10" s="49">
        <f>'[11]S-W_Profile-Min'!J11</f>
        <v>0.35363113891326964</v>
      </c>
      <c r="AB10" s="60">
        <f t="shared" si="0"/>
        <v>5348.115775175108</v>
      </c>
      <c r="AC10" s="19">
        <f>Summary!$C$37</f>
        <v>5838.2199999999984</v>
      </c>
      <c r="AD10" s="19">
        <f>Summary!$C$38</f>
        <v>289.15999999999997</v>
      </c>
      <c r="AE10" s="51">
        <f>'[11]S-W_Profile-Min'!J39</f>
        <v>4.5631054197944297E-2</v>
      </c>
      <c r="AF10" s="60">
        <f t="shared" si="1"/>
        <v>279.59880887139985</v>
      </c>
      <c r="AG10" s="10">
        <f>Summary!$H$41</f>
        <v>191.68000000000004</v>
      </c>
      <c r="AH10" s="10">
        <f>Summary!$H$42</f>
        <v>353.39000000000004</v>
      </c>
      <c r="AI10" s="10">
        <f>Summary!$H$43</f>
        <v>1061.8</v>
      </c>
      <c r="AJ10" s="10">
        <f>Summary!$H$44</f>
        <v>29.64</v>
      </c>
      <c r="AK10" s="10">
        <f>Summary!$H$45</f>
        <v>76.05</v>
      </c>
      <c r="AL10" s="10">
        <f>Summary!$H$48</f>
        <v>60.69</v>
      </c>
      <c r="AM10" s="10"/>
      <c r="AN10" s="10"/>
      <c r="AO10" s="10">
        <f t="shared" si="5"/>
        <v>46236.564584046529</v>
      </c>
      <c r="AQ10" s="10">
        <f>Summary!$H$56</f>
        <v>10805.38</v>
      </c>
      <c r="AR10" s="10">
        <f>Summary!$H$57</f>
        <v>6480.04</v>
      </c>
      <c r="AS10" s="10">
        <f>Summary!$H$58</f>
        <v>5624.0599999999995</v>
      </c>
      <c r="AT10" s="10">
        <f>Summary!$H$59</f>
        <v>6094.8833333333341</v>
      </c>
      <c r="AU10" s="10">
        <f t="shared" si="2"/>
        <v>57041.944584046527</v>
      </c>
      <c r="AV10" s="10">
        <f t="shared" si="2"/>
        <v>52716.60458404653</v>
      </c>
      <c r="AW10" s="10">
        <f t="shared" si="2"/>
        <v>51860.624584046527</v>
      </c>
      <c r="AX10" s="10">
        <f t="shared" si="2"/>
        <v>52331.447917379861</v>
      </c>
      <c r="AY10" s="10">
        <f t="shared" si="6"/>
        <v>22937.837584046531</v>
      </c>
      <c r="AZ10" s="10">
        <f t="shared" si="3"/>
        <v>22081.857584046527</v>
      </c>
      <c r="BA10" s="10">
        <f t="shared" si="3"/>
        <v>22552.680917379861</v>
      </c>
      <c r="BB10" s="18">
        <f t="shared" si="7"/>
        <v>0.77027492723411051</v>
      </c>
      <c r="BC10" s="18">
        <f t="shared" si="4"/>
        <v>0.74153028512048624</v>
      </c>
      <c r="BD10" s="18">
        <f t="shared" si="4"/>
        <v>0.75734099122975307</v>
      </c>
      <c r="BE10" s="18">
        <v>0.15</v>
      </c>
    </row>
    <row r="11" spans="11:57" x14ac:dyDescent="0.3">
      <c r="K11">
        <v>2021</v>
      </c>
      <c r="L11">
        <v>8</v>
      </c>
      <c r="M11">
        <v>16</v>
      </c>
      <c r="N11">
        <v>8</v>
      </c>
      <c r="O11" s="10">
        <v>30271.120999999999</v>
      </c>
      <c r="Q11" s="10">
        <f>Summary!$H$18</f>
        <v>29085.200000000015</v>
      </c>
      <c r="R11" s="10">
        <f>Summary!$H$20</f>
        <v>2280</v>
      </c>
      <c r="S11" s="10">
        <f>Summary!$H$23</f>
        <v>4885.2999999999993</v>
      </c>
      <c r="T11" s="10">
        <f>Summary!$H$24</f>
        <v>569.49999999999989</v>
      </c>
      <c r="U11" s="10">
        <f>Summary!$H$25</f>
        <v>1457</v>
      </c>
      <c r="V11" s="10">
        <f>Summary!$H$26</f>
        <v>558.6</v>
      </c>
      <c r="W11" s="10"/>
      <c r="X11" s="10"/>
      <c r="Y11" s="26">
        <f>Summary!$C$33</f>
        <v>12485.229999999996</v>
      </c>
      <c r="Z11" s="26">
        <f>Summary!$C$34</f>
        <v>2638.2</v>
      </c>
      <c r="AA11" s="49">
        <f>'[11]S-W_Profile-Min'!J12</f>
        <v>0.48799079114988242</v>
      </c>
      <c r="AB11" s="60">
        <f t="shared" si="0"/>
        <v>7380.0945705998647</v>
      </c>
      <c r="AC11" s="19">
        <f>Summary!$C$37</f>
        <v>5838.2199999999984</v>
      </c>
      <c r="AD11" s="19">
        <f>Summary!$C$38</f>
        <v>289.15999999999997</v>
      </c>
      <c r="AE11" s="51">
        <f>'[11]S-W_Profile-Min'!J40</f>
        <v>3.6612693502661615E-2</v>
      </c>
      <c r="AF11" s="60">
        <f t="shared" si="1"/>
        <v>224.33988591433868</v>
      </c>
      <c r="AG11" s="10">
        <f>Summary!$H$41</f>
        <v>191.68000000000004</v>
      </c>
      <c r="AH11" s="10">
        <f>Summary!$H$42</f>
        <v>353.39000000000004</v>
      </c>
      <c r="AI11" s="10">
        <f>Summary!$H$43</f>
        <v>1061.8</v>
      </c>
      <c r="AJ11" s="10">
        <f>Summary!$H$44</f>
        <v>29.64</v>
      </c>
      <c r="AK11" s="10">
        <f>Summary!$H$45</f>
        <v>76.05</v>
      </c>
      <c r="AL11" s="10">
        <f>Summary!$H$48</f>
        <v>60.69</v>
      </c>
      <c r="AM11" s="10"/>
      <c r="AN11" s="10"/>
      <c r="AO11" s="10">
        <f t="shared" si="5"/>
        <v>48213.28445651423</v>
      </c>
      <c r="AQ11" s="10">
        <f>Summary!$H$56</f>
        <v>10805.38</v>
      </c>
      <c r="AR11" s="10">
        <f>Summary!$H$57</f>
        <v>6480.04</v>
      </c>
      <c r="AS11" s="10">
        <f>Summary!$H$58</f>
        <v>5624.0599999999995</v>
      </c>
      <c r="AT11" s="10">
        <f>Summary!$H$59</f>
        <v>6094.8833333333341</v>
      </c>
      <c r="AU11" s="10">
        <f t="shared" si="2"/>
        <v>59018.664456514227</v>
      </c>
      <c r="AV11" s="10">
        <f t="shared" si="2"/>
        <v>54693.32445651423</v>
      </c>
      <c r="AW11" s="10">
        <f t="shared" si="2"/>
        <v>53837.344456514227</v>
      </c>
      <c r="AX11" s="10">
        <f t="shared" si="2"/>
        <v>54308.167789847561</v>
      </c>
      <c r="AY11" s="10">
        <f t="shared" si="6"/>
        <v>24422.203456514231</v>
      </c>
      <c r="AZ11" s="10">
        <f t="shared" si="3"/>
        <v>23566.223456514228</v>
      </c>
      <c r="BA11" s="10">
        <f t="shared" si="3"/>
        <v>24037.046789847562</v>
      </c>
      <c r="BB11" s="18">
        <f t="shared" si="7"/>
        <v>0.80678226143373521</v>
      </c>
      <c r="BC11" s="18">
        <f t="shared" si="4"/>
        <v>0.77850514543264615</v>
      </c>
      <c r="BD11" s="18">
        <f t="shared" si="4"/>
        <v>0.79405869342755964</v>
      </c>
      <c r="BE11" s="18">
        <v>0.15</v>
      </c>
    </row>
    <row r="12" spans="11:57" x14ac:dyDescent="0.3">
      <c r="K12">
        <v>2021</v>
      </c>
      <c r="L12">
        <v>8</v>
      </c>
      <c r="M12">
        <v>16</v>
      </c>
      <c r="N12">
        <v>9</v>
      </c>
      <c r="O12" s="10">
        <v>30812.475999999999</v>
      </c>
      <c r="Q12" s="10">
        <f>Summary!$H$18</f>
        <v>29085.200000000015</v>
      </c>
      <c r="R12" s="10">
        <f>Summary!$H$20</f>
        <v>2280</v>
      </c>
      <c r="S12" s="10">
        <f>Summary!$H$23</f>
        <v>4885.2999999999993</v>
      </c>
      <c r="T12" s="10">
        <f>Summary!$H$24</f>
        <v>569.49999999999989</v>
      </c>
      <c r="U12" s="10">
        <f>Summary!$H$25</f>
        <v>1457</v>
      </c>
      <c r="V12" s="10">
        <f>Summary!$H$26</f>
        <v>558.6</v>
      </c>
      <c r="W12" s="10"/>
      <c r="X12" s="10"/>
      <c r="Y12" s="26">
        <f>Summary!$C$33</f>
        <v>12485.229999999996</v>
      </c>
      <c r="Z12" s="26">
        <f>Summary!$C$34</f>
        <v>2638.2</v>
      </c>
      <c r="AA12" s="49">
        <f>'[11]S-W_Profile-Min'!J13</f>
        <v>0.55611118304662732</v>
      </c>
      <c r="AB12" s="60">
        <f t="shared" si="0"/>
        <v>8410.3085490228532</v>
      </c>
      <c r="AC12" s="19">
        <f>Summary!$C$37</f>
        <v>5838.2199999999984</v>
      </c>
      <c r="AD12" s="19">
        <f>Summary!$C$38</f>
        <v>289.15999999999997</v>
      </c>
      <c r="AE12" s="51">
        <f>'[11]S-W_Profile-Min'!J41</f>
        <v>3.1433764967044836E-2</v>
      </c>
      <c r="AF12" s="60">
        <f t="shared" si="1"/>
        <v>192.60662278377114</v>
      </c>
      <c r="AG12" s="10">
        <f>Summary!$H$41</f>
        <v>191.68000000000004</v>
      </c>
      <c r="AH12" s="10">
        <f>Summary!$H$42</f>
        <v>353.39000000000004</v>
      </c>
      <c r="AI12" s="10">
        <f>Summary!$H$43</f>
        <v>1061.8</v>
      </c>
      <c r="AJ12" s="10">
        <f>Summary!$H$44</f>
        <v>29.64</v>
      </c>
      <c r="AK12" s="10">
        <f>Summary!$H$45</f>
        <v>76.05</v>
      </c>
      <c r="AL12" s="10">
        <f>Summary!$H$48</f>
        <v>60.69</v>
      </c>
      <c r="AM12" s="10"/>
      <c r="AN12" s="10"/>
      <c r="AO12" s="10">
        <f t="shared" si="5"/>
        <v>49211.765171806648</v>
      </c>
      <c r="AQ12" s="10">
        <f>Summary!$H$56</f>
        <v>10805.38</v>
      </c>
      <c r="AR12" s="10">
        <f>Summary!$H$57</f>
        <v>6480.04</v>
      </c>
      <c r="AS12" s="10">
        <f>Summary!$H$58</f>
        <v>5624.0599999999995</v>
      </c>
      <c r="AT12" s="10">
        <f>Summary!$H$59</f>
        <v>6094.8833333333341</v>
      </c>
      <c r="AU12" s="10">
        <f t="shared" si="2"/>
        <v>60017.145171806646</v>
      </c>
      <c r="AV12" s="10">
        <f t="shared" si="2"/>
        <v>55691.805171806649</v>
      </c>
      <c r="AW12" s="10">
        <f t="shared" si="2"/>
        <v>54835.825171806646</v>
      </c>
      <c r="AX12" s="10">
        <f t="shared" si="2"/>
        <v>55306.64850513998</v>
      </c>
      <c r="AY12" s="10">
        <f t="shared" si="6"/>
        <v>24879.32917180665</v>
      </c>
      <c r="AZ12" s="10">
        <f t="shared" si="3"/>
        <v>24023.349171806647</v>
      </c>
      <c r="BA12" s="10">
        <f t="shared" si="3"/>
        <v>24494.172505139981</v>
      </c>
      <c r="BB12" s="18">
        <f t="shared" si="7"/>
        <v>0.80744336066360434</v>
      </c>
      <c r="BC12" s="18">
        <f t="shared" si="4"/>
        <v>0.77966305504973532</v>
      </c>
      <c r="BD12" s="18">
        <f t="shared" si="4"/>
        <v>0.7949433374046273</v>
      </c>
      <c r="BE12" s="18">
        <v>0.15</v>
      </c>
    </row>
    <row r="13" spans="11:57" x14ac:dyDescent="0.3">
      <c r="K13">
        <v>2021</v>
      </c>
      <c r="L13">
        <v>8</v>
      </c>
      <c r="M13">
        <v>16</v>
      </c>
      <c r="N13">
        <v>10</v>
      </c>
      <c r="O13" s="10">
        <v>31918.563999999998</v>
      </c>
      <c r="Q13" s="10">
        <f>Summary!$H$18</f>
        <v>29085.200000000015</v>
      </c>
      <c r="R13" s="10">
        <f>Summary!$H$20</f>
        <v>2280</v>
      </c>
      <c r="S13" s="10">
        <f>Summary!$H$23</f>
        <v>4885.2999999999993</v>
      </c>
      <c r="T13" s="10">
        <f>Summary!$H$24</f>
        <v>569.49999999999989</v>
      </c>
      <c r="U13" s="10">
        <f>Summary!$H$25</f>
        <v>1457</v>
      </c>
      <c r="V13" s="10">
        <f>Summary!$H$26</f>
        <v>558.6</v>
      </c>
      <c r="W13" s="10"/>
      <c r="X13" s="10"/>
      <c r="Y13" s="26">
        <f>Summary!$C$33</f>
        <v>12485.229999999996</v>
      </c>
      <c r="Z13" s="26">
        <f>Summary!$C$34</f>
        <v>2638.2</v>
      </c>
      <c r="AA13" s="49">
        <f>'[11]S-W_Profile-Min'!J14</f>
        <v>0.63242075168869505</v>
      </c>
      <c r="AB13" s="60">
        <f t="shared" si="0"/>
        <v>9564.3709687113587</v>
      </c>
      <c r="AC13" s="19">
        <f>Summary!$C$37</f>
        <v>5838.2199999999984</v>
      </c>
      <c r="AD13" s="19">
        <f>Summary!$C$38</f>
        <v>289.15999999999997</v>
      </c>
      <c r="AE13" s="51">
        <f>'[11]S-W_Profile-Min'!J42</f>
        <v>3.024609417198031E-2</v>
      </c>
      <c r="AF13" s="60">
        <f t="shared" si="1"/>
        <v>185.32931250750866</v>
      </c>
      <c r="AG13" s="10">
        <f>Summary!$H$41</f>
        <v>191.68000000000004</v>
      </c>
      <c r="AH13" s="10">
        <f>Summary!$H$42</f>
        <v>353.39000000000004</v>
      </c>
      <c r="AI13" s="10">
        <f>Summary!$H$43</f>
        <v>1061.8</v>
      </c>
      <c r="AJ13" s="10">
        <f>Summary!$H$44</f>
        <v>29.64</v>
      </c>
      <c r="AK13" s="10">
        <f>Summary!$H$45</f>
        <v>76.05</v>
      </c>
      <c r="AL13" s="10">
        <f>Summary!$H$48</f>
        <v>60.69</v>
      </c>
      <c r="AM13" s="10"/>
      <c r="AN13" s="10"/>
      <c r="AO13" s="10">
        <f t="shared" si="5"/>
        <v>50358.550281218886</v>
      </c>
      <c r="AQ13" s="10">
        <f>Summary!$H$56</f>
        <v>10805.38</v>
      </c>
      <c r="AR13" s="10">
        <f>Summary!$H$57</f>
        <v>6480.04</v>
      </c>
      <c r="AS13" s="10">
        <f>Summary!$H$58</f>
        <v>5624.0599999999995</v>
      </c>
      <c r="AT13" s="10">
        <f>Summary!$H$59</f>
        <v>6094.8833333333341</v>
      </c>
      <c r="AU13" s="10">
        <f t="shared" si="2"/>
        <v>61163.930281218883</v>
      </c>
      <c r="AV13" s="10">
        <f t="shared" si="2"/>
        <v>56838.590281218887</v>
      </c>
      <c r="AW13" s="10">
        <f t="shared" si="2"/>
        <v>55982.610281218884</v>
      </c>
      <c r="AX13" s="10">
        <f t="shared" si="2"/>
        <v>56453.433614552217</v>
      </c>
      <c r="AY13" s="10">
        <f t="shared" si="6"/>
        <v>24920.026281218888</v>
      </c>
      <c r="AZ13" s="10">
        <f t="shared" si="3"/>
        <v>24064.046281218885</v>
      </c>
      <c r="BA13" s="10">
        <f t="shared" si="3"/>
        <v>24534.869614552219</v>
      </c>
      <c r="BB13" s="18">
        <f t="shared" si="7"/>
        <v>0.7807377011452924</v>
      </c>
      <c r="BC13" s="18">
        <f t="shared" si="4"/>
        <v>0.75392007864824018</v>
      </c>
      <c r="BD13" s="18">
        <f t="shared" si="4"/>
        <v>0.76867084667569063</v>
      </c>
      <c r="BE13" s="18">
        <v>0.15</v>
      </c>
    </row>
    <row r="14" spans="11:57" x14ac:dyDescent="0.3">
      <c r="K14">
        <v>2021</v>
      </c>
      <c r="L14">
        <v>8</v>
      </c>
      <c r="M14">
        <v>16</v>
      </c>
      <c r="N14">
        <v>11</v>
      </c>
      <c r="O14" s="10">
        <v>33132.095000000001</v>
      </c>
      <c r="Q14" s="10">
        <f>Summary!$H$18</f>
        <v>29085.200000000015</v>
      </c>
      <c r="R14" s="10">
        <f>Summary!$H$20</f>
        <v>2280</v>
      </c>
      <c r="S14" s="10">
        <f>Summary!$H$23</f>
        <v>4885.2999999999993</v>
      </c>
      <c r="T14" s="10">
        <f>Summary!$H$24</f>
        <v>569.49999999999989</v>
      </c>
      <c r="U14" s="10">
        <f>Summary!$H$25</f>
        <v>1457</v>
      </c>
      <c r="V14" s="10">
        <f>Summary!$H$26</f>
        <v>558.6</v>
      </c>
      <c r="W14" s="10"/>
      <c r="X14" s="10"/>
      <c r="Y14" s="26">
        <f>Summary!$C$33</f>
        <v>12485.229999999996</v>
      </c>
      <c r="Z14" s="26">
        <f>Summary!$C$34</f>
        <v>2638.2</v>
      </c>
      <c r="AA14" s="49">
        <f>'[11]S-W_Profile-Min'!J15</f>
        <v>0.65506758694800327</v>
      </c>
      <c r="AB14" s="60">
        <f t="shared" si="0"/>
        <v>9906.8687964770397</v>
      </c>
      <c r="AC14" s="19">
        <f>Summary!$C$37</f>
        <v>5838.2199999999984</v>
      </c>
      <c r="AD14" s="19">
        <f>Summary!$C$38</f>
        <v>289.15999999999997</v>
      </c>
      <c r="AE14" s="51">
        <f>'[11]S-W_Profile-Min'!J43</f>
        <v>3.6147299712683052E-2</v>
      </c>
      <c r="AF14" s="60">
        <f t="shared" si="1"/>
        <v>221.48824131349983</v>
      </c>
      <c r="AG14" s="10">
        <f>Summary!$H$41</f>
        <v>191.68000000000004</v>
      </c>
      <c r="AH14" s="10">
        <f>Summary!$H$42</f>
        <v>353.39000000000004</v>
      </c>
      <c r="AI14" s="10">
        <f>Summary!$H$43</f>
        <v>1061.8</v>
      </c>
      <c r="AJ14" s="10">
        <f>Summary!$H$44</f>
        <v>29.64</v>
      </c>
      <c r="AK14" s="10">
        <f>Summary!$H$45</f>
        <v>76.05</v>
      </c>
      <c r="AL14" s="10">
        <f>Summary!$H$48</f>
        <v>60.69</v>
      </c>
      <c r="AM14" s="10"/>
      <c r="AN14" s="10"/>
      <c r="AO14" s="10">
        <f t="shared" si="5"/>
        <v>50737.207037790562</v>
      </c>
      <c r="AQ14" s="10">
        <f>Summary!$H$56</f>
        <v>10805.38</v>
      </c>
      <c r="AR14" s="10">
        <f>Summary!$H$57</f>
        <v>6480.04</v>
      </c>
      <c r="AS14" s="10">
        <f>Summary!$H$58</f>
        <v>5624.0599999999995</v>
      </c>
      <c r="AT14" s="10">
        <f>Summary!$H$59</f>
        <v>6094.8833333333341</v>
      </c>
      <c r="AU14" s="10">
        <f t="shared" si="2"/>
        <v>61542.587037790559</v>
      </c>
      <c r="AV14" s="10">
        <f t="shared" si="2"/>
        <v>57217.247037790563</v>
      </c>
      <c r="AW14" s="10">
        <f t="shared" si="2"/>
        <v>56361.26703779056</v>
      </c>
      <c r="AX14" s="10">
        <f t="shared" si="2"/>
        <v>56832.090371123893</v>
      </c>
      <c r="AY14" s="10">
        <f t="shared" si="6"/>
        <v>24085.152037790562</v>
      </c>
      <c r="AZ14" s="10">
        <f t="shared" si="3"/>
        <v>23229.172037790559</v>
      </c>
      <c r="BA14" s="10">
        <f t="shared" si="3"/>
        <v>23699.995371123892</v>
      </c>
      <c r="BB14" s="18">
        <f t="shared" si="7"/>
        <v>0.72694322643317788</v>
      </c>
      <c r="BC14" s="18">
        <f t="shared" si="4"/>
        <v>0.7011078544170104</v>
      </c>
      <c r="BD14" s="18">
        <f t="shared" si="4"/>
        <v>0.71531834528193561</v>
      </c>
      <c r="BE14" s="18">
        <v>0.15</v>
      </c>
    </row>
    <row r="15" spans="11:57" x14ac:dyDescent="0.3">
      <c r="K15">
        <v>2021</v>
      </c>
      <c r="L15">
        <v>8</v>
      </c>
      <c r="M15">
        <v>16</v>
      </c>
      <c r="N15">
        <v>12</v>
      </c>
      <c r="O15" s="10">
        <v>34711.89</v>
      </c>
      <c r="Q15" s="10">
        <f>Summary!$H$18</f>
        <v>29085.200000000015</v>
      </c>
      <c r="R15" s="10">
        <f>Summary!$H$20</f>
        <v>2280</v>
      </c>
      <c r="S15" s="10">
        <f>Summary!$H$23</f>
        <v>4885.2999999999993</v>
      </c>
      <c r="T15" s="10">
        <f>Summary!$H$24</f>
        <v>569.49999999999989</v>
      </c>
      <c r="U15" s="10">
        <f>Summary!$H$25</f>
        <v>1457</v>
      </c>
      <c r="V15" s="10">
        <f>Summary!$H$26</f>
        <v>558.6</v>
      </c>
      <c r="W15" s="10"/>
      <c r="X15" s="10"/>
      <c r="Y15" s="26">
        <f>Summary!$C$33</f>
        <v>12485.229999999996</v>
      </c>
      <c r="Z15" s="26">
        <f>Summary!$C$34</f>
        <v>2638.2</v>
      </c>
      <c r="AA15" s="49">
        <f>'[11]S-W_Profile-Min'!J16</f>
        <v>0.66360109172901305</v>
      </c>
      <c r="AB15" s="60">
        <f t="shared" si="0"/>
        <v>10035.924658687305</v>
      </c>
      <c r="AC15" s="19">
        <f>Summary!$C$37</f>
        <v>5838.2199999999984</v>
      </c>
      <c r="AD15" s="19">
        <f>Summary!$C$38</f>
        <v>289.15999999999997</v>
      </c>
      <c r="AE15" s="51">
        <f>'[11]S-W_Profile-Min'!J44</f>
        <v>4.6198107554673455E-2</v>
      </c>
      <c r="AF15" s="60">
        <f t="shared" si="1"/>
        <v>283.07336026835497</v>
      </c>
      <c r="AG15" s="10">
        <f>Summary!$H$41</f>
        <v>191.68000000000004</v>
      </c>
      <c r="AH15" s="10">
        <f>Summary!$H$42</f>
        <v>353.39000000000004</v>
      </c>
      <c r="AI15" s="10">
        <f>Summary!$H$43</f>
        <v>1061.8</v>
      </c>
      <c r="AJ15" s="10">
        <f>Summary!$H$44</f>
        <v>29.64</v>
      </c>
      <c r="AK15" s="10">
        <f>Summary!$H$45</f>
        <v>76.05</v>
      </c>
      <c r="AL15" s="10">
        <f>Summary!$H$48</f>
        <v>60.69</v>
      </c>
      <c r="AM15" s="10"/>
      <c r="AN15" s="10"/>
      <c r="AO15" s="10">
        <f t="shared" si="5"/>
        <v>50927.848018955679</v>
      </c>
      <c r="AQ15" s="10">
        <f>Summary!$H$56</f>
        <v>10805.38</v>
      </c>
      <c r="AR15" s="10">
        <f>Summary!$H$57</f>
        <v>6480.04</v>
      </c>
      <c r="AS15" s="10">
        <f>Summary!$H$58</f>
        <v>5624.0599999999995</v>
      </c>
      <c r="AT15" s="10">
        <f>Summary!$H$59</f>
        <v>6094.8833333333341</v>
      </c>
      <c r="AU15" s="10">
        <f t="shared" si="2"/>
        <v>61733.228018955677</v>
      </c>
      <c r="AV15" s="10">
        <f t="shared" si="2"/>
        <v>57407.88801895568</v>
      </c>
      <c r="AW15" s="10">
        <f t="shared" si="2"/>
        <v>56551.908018955677</v>
      </c>
      <c r="AX15" s="10">
        <f t="shared" si="2"/>
        <v>57022.731352289011</v>
      </c>
      <c r="AY15" s="10">
        <f t="shared" si="6"/>
        <v>22695.998018955681</v>
      </c>
      <c r="AZ15" s="10">
        <f t="shared" si="3"/>
        <v>21840.018018955678</v>
      </c>
      <c r="BA15" s="10">
        <f t="shared" si="3"/>
        <v>22310.841352289011</v>
      </c>
      <c r="BB15" s="18">
        <f t="shared" si="7"/>
        <v>0.65383930460011486</v>
      </c>
      <c r="BC15" s="18">
        <f t="shared" si="4"/>
        <v>0.62917974270360033</v>
      </c>
      <c r="BD15" s="18">
        <f t="shared" si="4"/>
        <v>0.64274349084100613</v>
      </c>
      <c r="BE15" s="18">
        <v>0.15</v>
      </c>
    </row>
    <row r="16" spans="11:57" x14ac:dyDescent="0.3">
      <c r="K16">
        <v>2021</v>
      </c>
      <c r="L16">
        <v>8</v>
      </c>
      <c r="M16">
        <v>16</v>
      </c>
      <c r="N16">
        <v>13</v>
      </c>
      <c r="O16" s="10">
        <v>37025.646999999997</v>
      </c>
      <c r="Q16" s="10">
        <f>Summary!$H$18</f>
        <v>29085.200000000015</v>
      </c>
      <c r="R16" s="10">
        <f>Summary!$H$20</f>
        <v>2280</v>
      </c>
      <c r="S16" s="10">
        <f>Summary!$H$23</f>
        <v>4885.2999999999993</v>
      </c>
      <c r="T16" s="10">
        <f>Summary!$H$24</f>
        <v>569.49999999999989</v>
      </c>
      <c r="U16" s="10">
        <f>Summary!$H$25</f>
        <v>1457</v>
      </c>
      <c r="V16" s="10">
        <f>Summary!$H$26</f>
        <v>558.6</v>
      </c>
      <c r="W16" s="10"/>
      <c r="X16" s="10"/>
      <c r="Y16" s="26">
        <f>Summary!$C$33</f>
        <v>12485.229999999996</v>
      </c>
      <c r="Z16" s="26">
        <f>Summary!$C$34</f>
        <v>2638.2</v>
      </c>
      <c r="AA16" s="49">
        <f>'[11]S-W_Profile-Min'!J17</f>
        <v>0.62844563768625439</v>
      </c>
      <c r="AB16" s="60">
        <f t="shared" si="0"/>
        <v>9504.2536103534276</v>
      </c>
      <c r="AC16" s="19">
        <f>Summary!$C$37</f>
        <v>5838.2199999999984</v>
      </c>
      <c r="AD16" s="19">
        <f>Summary!$C$38</f>
        <v>289.15999999999997</v>
      </c>
      <c r="AE16" s="51">
        <f>'[11]S-W_Profile-Min'!J45</f>
        <v>5.9136908682904582E-2</v>
      </c>
      <c r="AF16" s="60">
        <f t="shared" si="1"/>
        <v>362.35431152545578</v>
      </c>
      <c r="AG16" s="10">
        <f>Summary!$H$41</f>
        <v>191.68000000000004</v>
      </c>
      <c r="AH16" s="10">
        <f>Summary!$H$42</f>
        <v>353.39000000000004</v>
      </c>
      <c r="AI16" s="10">
        <f>Summary!$H$43</f>
        <v>1061.8</v>
      </c>
      <c r="AJ16" s="10">
        <f>Summary!$H$44</f>
        <v>29.64</v>
      </c>
      <c r="AK16" s="10">
        <f>Summary!$H$45</f>
        <v>76.05</v>
      </c>
      <c r="AL16" s="10">
        <f>Summary!$H$48</f>
        <v>60.69</v>
      </c>
      <c r="AM16" s="10"/>
      <c r="AN16" s="10"/>
      <c r="AO16" s="10">
        <f t="shared" si="5"/>
        <v>50475.457921878908</v>
      </c>
      <c r="AQ16" s="10">
        <f>Summary!$H$56</f>
        <v>10805.38</v>
      </c>
      <c r="AR16" s="10">
        <f>Summary!$H$57</f>
        <v>6480.04</v>
      </c>
      <c r="AS16" s="10">
        <f>Summary!$H$58</f>
        <v>5624.0599999999995</v>
      </c>
      <c r="AT16" s="10">
        <f>Summary!$H$59</f>
        <v>6094.8833333333341</v>
      </c>
      <c r="AU16" s="10">
        <f t="shared" si="2"/>
        <v>61280.837921878905</v>
      </c>
      <c r="AV16" s="10">
        <f t="shared" si="2"/>
        <v>56955.497921878909</v>
      </c>
      <c r="AW16" s="10">
        <f t="shared" si="2"/>
        <v>56099.517921878905</v>
      </c>
      <c r="AX16" s="10">
        <f t="shared" si="2"/>
        <v>56570.341255212239</v>
      </c>
      <c r="AY16" s="10">
        <f t="shared" si="6"/>
        <v>19929.850921878911</v>
      </c>
      <c r="AZ16" s="10">
        <f t="shared" si="3"/>
        <v>19073.870921878908</v>
      </c>
      <c r="BA16" s="10">
        <f t="shared" si="3"/>
        <v>19544.694255212242</v>
      </c>
      <c r="BB16" s="18">
        <f t="shared" si="7"/>
        <v>0.53827151006649288</v>
      </c>
      <c r="BC16" s="18">
        <f t="shared" si="4"/>
        <v>0.51515294038964154</v>
      </c>
      <c r="BD16" s="18">
        <f t="shared" si="4"/>
        <v>0.52786908099707863</v>
      </c>
      <c r="BE16" s="18">
        <v>0.15</v>
      </c>
    </row>
    <row r="17" spans="11:57" x14ac:dyDescent="0.3">
      <c r="K17">
        <v>2021</v>
      </c>
      <c r="L17">
        <v>8</v>
      </c>
      <c r="M17">
        <v>16</v>
      </c>
      <c r="N17">
        <v>14</v>
      </c>
      <c r="O17" s="10">
        <v>39385.904000000002</v>
      </c>
      <c r="Q17" s="10">
        <f>Summary!$H$18</f>
        <v>29085.200000000015</v>
      </c>
      <c r="R17" s="10">
        <f>Summary!$H$20</f>
        <v>2280</v>
      </c>
      <c r="S17" s="10">
        <f>Summary!$H$23</f>
        <v>4885.2999999999993</v>
      </c>
      <c r="T17" s="10">
        <f>Summary!$H$24</f>
        <v>569.49999999999989</v>
      </c>
      <c r="U17" s="10">
        <f>Summary!$H$25</f>
        <v>1457</v>
      </c>
      <c r="V17" s="10">
        <f>Summary!$H$26</f>
        <v>558.6</v>
      </c>
      <c r="W17" s="10"/>
      <c r="X17" s="10"/>
      <c r="Y17" s="26">
        <f>Summary!$C$33</f>
        <v>12485.229999999996</v>
      </c>
      <c r="Z17" s="26">
        <f>Summary!$C$34</f>
        <v>2638.2</v>
      </c>
      <c r="AA17" s="49">
        <f>'[11]S-W_Profile-Min'!J18</f>
        <v>0.57096556633829532</v>
      </c>
      <c r="AB17" s="60">
        <f t="shared" si="0"/>
        <v>8634.9577749275632</v>
      </c>
      <c r="AC17" s="19">
        <f>Summary!$C$37</f>
        <v>5838.2199999999984</v>
      </c>
      <c r="AD17" s="19">
        <f>Summary!$C$38</f>
        <v>289.15999999999997</v>
      </c>
      <c r="AE17" s="51">
        <f>'[11]S-W_Profile-Min'!J46</f>
        <v>7.9771273894153852E-2</v>
      </c>
      <c r="AF17" s="60">
        <f t="shared" si="1"/>
        <v>488.78890823356028</v>
      </c>
      <c r="AG17" s="10">
        <f>Summary!$H$41</f>
        <v>191.68000000000004</v>
      </c>
      <c r="AH17" s="10">
        <f>Summary!$H$42</f>
        <v>353.39000000000004</v>
      </c>
      <c r="AI17" s="10">
        <f>Summary!$H$43</f>
        <v>1061.8</v>
      </c>
      <c r="AJ17" s="10">
        <f>Summary!$H$44</f>
        <v>29.64</v>
      </c>
      <c r="AK17" s="10">
        <f>Summary!$H$45</f>
        <v>76.05</v>
      </c>
      <c r="AL17" s="10">
        <f>Summary!$H$48</f>
        <v>60.69</v>
      </c>
      <c r="AM17" s="10"/>
      <c r="AN17" s="10"/>
      <c r="AO17" s="10">
        <f t="shared" si="5"/>
        <v>49732.596683161144</v>
      </c>
      <c r="AQ17" s="10">
        <f>Summary!$H$56</f>
        <v>10805.38</v>
      </c>
      <c r="AR17" s="10">
        <f>Summary!$H$57</f>
        <v>6480.04</v>
      </c>
      <c r="AS17" s="10">
        <f>Summary!$H$58</f>
        <v>5624.0599999999995</v>
      </c>
      <c r="AT17" s="10">
        <f>Summary!$H$59</f>
        <v>6094.8833333333341</v>
      </c>
      <c r="AU17" s="10">
        <f t="shared" si="2"/>
        <v>60537.976683161141</v>
      </c>
      <c r="AV17" s="10">
        <f t="shared" si="2"/>
        <v>56212.636683161145</v>
      </c>
      <c r="AW17" s="10">
        <f t="shared" si="2"/>
        <v>55356.656683161142</v>
      </c>
      <c r="AX17" s="10">
        <f t="shared" si="2"/>
        <v>55827.480016494475</v>
      </c>
      <c r="AY17" s="10">
        <f t="shared" si="6"/>
        <v>16826.732683161143</v>
      </c>
      <c r="AZ17" s="10">
        <f t="shared" si="3"/>
        <v>15970.752683161139</v>
      </c>
      <c r="BA17" s="10">
        <f t="shared" si="3"/>
        <v>16441.576016494473</v>
      </c>
      <c r="BB17" s="18">
        <f t="shared" si="7"/>
        <v>0.4272272811907819</v>
      </c>
      <c r="BC17" s="18">
        <f t="shared" si="4"/>
        <v>0.40549412508498317</v>
      </c>
      <c r="BD17" s="18">
        <f t="shared" si="4"/>
        <v>0.41744823265944264</v>
      </c>
      <c r="BE17" s="18">
        <v>0.15</v>
      </c>
    </row>
    <row r="18" spans="11:57" x14ac:dyDescent="0.3">
      <c r="K18">
        <v>2021</v>
      </c>
      <c r="L18">
        <v>8</v>
      </c>
      <c r="M18">
        <v>16</v>
      </c>
      <c r="N18">
        <v>15</v>
      </c>
      <c r="O18" s="10">
        <v>41895.345999999998</v>
      </c>
      <c r="Q18" s="10">
        <f>Summary!$H$18</f>
        <v>29085.200000000015</v>
      </c>
      <c r="R18" s="10">
        <f>Summary!$H$20</f>
        <v>2280</v>
      </c>
      <c r="S18" s="10">
        <f>Summary!$H$23</f>
        <v>4885.2999999999993</v>
      </c>
      <c r="T18" s="10">
        <f>Summary!$H$24</f>
        <v>569.49999999999989</v>
      </c>
      <c r="U18" s="10">
        <f>Summary!$H$25</f>
        <v>1457</v>
      </c>
      <c r="V18" s="10">
        <f>Summary!$H$26</f>
        <v>558.6</v>
      </c>
      <c r="W18" s="10"/>
      <c r="X18" s="10"/>
      <c r="Y18" s="26">
        <f>Summary!$C$33</f>
        <v>12485.229999999996</v>
      </c>
      <c r="Z18" s="26">
        <f>Summary!$C$34</f>
        <v>2638.2</v>
      </c>
      <c r="AA18" s="49">
        <f>'[11]S-W_Profile-Min'!J19</f>
        <v>0.49308799798809283</v>
      </c>
      <c r="AB18" s="60">
        <f t="shared" si="0"/>
        <v>7457.1818214130608</v>
      </c>
      <c r="AC18" s="19">
        <f>Summary!$C$37</f>
        <v>5838.2199999999984</v>
      </c>
      <c r="AD18" s="19">
        <f>Summary!$C$38</f>
        <v>289.15999999999997</v>
      </c>
      <c r="AE18" s="51">
        <f>'[11]S-W_Profile-Min'!J47</f>
        <v>0.10925511114074138</v>
      </c>
      <c r="AF18" s="60">
        <f t="shared" si="1"/>
        <v>669.44758290155573</v>
      </c>
      <c r="AG18" s="10">
        <f>Summary!$H$41</f>
        <v>191.68000000000004</v>
      </c>
      <c r="AH18" s="10">
        <f>Summary!$H$42</f>
        <v>353.39000000000004</v>
      </c>
      <c r="AI18" s="10">
        <f>Summary!$H$43</f>
        <v>1061.8</v>
      </c>
      <c r="AJ18" s="10">
        <f>Summary!$H$44</f>
        <v>29.64</v>
      </c>
      <c r="AK18" s="10">
        <f>Summary!$H$45</f>
        <v>76.05</v>
      </c>
      <c r="AL18" s="10">
        <f>Summary!$H$48</f>
        <v>60.69</v>
      </c>
      <c r="AM18" s="10"/>
      <c r="AN18" s="10"/>
      <c r="AO18" s="10">
        <f t="shared" si="5"/>
        <v>48735.479404314639</v>
      </c>
      <c r="AQ18" s="10">
        <f>Summary!$H$56</f>
        <v>10805.38</v>
      </c>
      <c r="AR18" s="10">
        <f>Summary!$H$57</f>
        <v>6480.04</v>
      </c>
      <c r="AS18" s="10">
        <f>Summary!$H$58</f>
        <v>5624.0599999999995</v>
      </c>
      <c r="AT18" s="10">
        <f>Summary!$H$59</f>
        <v>6094.8833333333341</v>
      </c>
      <c r="AU18" s="10">
        <f t="shared" si="2"/>
        <v>59540.859404314637</v>
      </c>
      <c r="AV18" s="10">
        <f t="shared" si="2"/>
        <v>55215.51940431464</v>
      </c>
      <c r="AW18" s="10">
        <f t="shared" si="2"/>
        <v>54359.539404314637</v>
      </c>
      <c r="AX18" s="10">
        <f t="shared" si="2"/>
        <v>54830.362737647971</v>
      </c>
      <c r="AY18" s="10">
        <f t="shared" si="6"/>
        <v>13320.173404314643</v>
      </c>
      <c r="AZ18" s="10">
        <f t="shared" si="3"/>
        <v>12464.193404314639</v>
      </c>
      <c r="BA18" s="10">
        <f t="shared" si="3"/>
        <v>12935.016737647973</v>
      </c>
      <c r="BB18" s="18">
        <f t="shared" si="7"/>
        <v>0.3179392146400854</v>
      </c>
      <c r="BC18" s="18">
        <f t="shared" si="4"/>
        <v>0.29750782829946409</v>
      </c>
      <c r="BD18" s="18">
        <f t="shared" si="4"/>
        <v>0.3087459102891279</v>
      </c>
      <c r="BE18" s="18">
        <v>0.15</v>
      </c>
    </row>
    <row r="19" spans="11:57" x14ac:dyDescent="0.3">
      <c r="K19">
        <v>2021</v>
      </c>
      <c r="L19">
        <v>8</v>
      </c>
      <c r="M19">
        <v>16</v>
      </c>
      <c r="N19">
        <v>16</v>
      </c>
      <c r="O19" s="10">
        <v>43857.076000000001</v>
      </c>
      <c r="Q19" s="10">
        <f>Summary!$H$18</f>
        <v>29085.200000000015</v>
      </c>
      <c r="R19" s="10">
        <f>Summary!$H$20</f>
        <v>2280</v>
      </c>
      <c r="S19" s="10">
        <f>Summary!$H$23</f>
        <v>4885.2999999999993</v>
      </c>
      <c r="T19" s="10">
        <f>Summary!$H$24</f>
        <v>569.49999999999989</v>
      </c>
      <c r="U19" s="10">
        <f>Summary!$H$25</f>
        <v>1457</v>
      </c>
      <c r="V19" s="10">
        <f>Summary!$H$26</f>
        <v>558.6</v>
      </c>
      <c r="W19" s="10"/>
      <c r="X19" s="10"/>
      <c r="Y19" s="26">
        <f>Summary!$C$33</f>
        <v>12485.229999999996</v>
      </c>
      <c r="Z19" s="26">
        <f>Summary!$C$34</f>
        <v>2638.2</v>
      </c>
      <c r="AA19" s="49">
        <f>'[11]S-W_Profile-Min'!J20</f>
        <v>0.35090149763437095</v>
      </c>
      <c r="AB19" s="60">
        <f t="shared" si="0"/>
        <v>5306.8342363685733</v>
      </c>
      <c r="AC19" s="19">
        <f>Summary!$C$37</f>
        <v>5838.2199999999984</v>
      </c>
      <c r="AD19" s="19">
        <f>Summary!$C$38</f>
        <v>289.15999999999997</v>
      </c>
      <c r="AE19" s="51">
        <f>'[11]S-W_Profile-Min'!J48</f>
        <v>0.16595190049019978</v>
      </c>
      <c r="AF19" s="60">
        <f t="shared" si="1"/>
        <v>1016.8503560256401</v>
      </c>
      <c r="AG19" s="10">
        <f>Summary!$H$41</f>
        <v>191.68000000000004</v>
      </c>
      <c r="AH19" s="10">
        <f>Summary!$H$42</f>
        <v>353.39000000000004</v>
      </c>
      <c r="AI19" s="10">
        <f>Summary!$H$43</f>
        <v>1061.8</v>
      </c>
      <c r="AJ19" s="10">
        <f>Summary!$H$44</f>
        <v>29.64</v>
      </c>
      <c r="AK19" s="10">
        <f>Summary!$H$45</f>
        <v>76.05</v>
      </c>
      <c r="AL19" s="10">
        <f>Summary!$H$48</f>
        <v>60.69</v>
      </c>
      <c r="AM19" s="10"/>
      <c r="AN19" s="10"/>
      <c r="AO19" s="10">
        <f t="shared" si="5"/>
        <v>46932.534592394237</v>
      </c>
      <c r="AQ19" s="10">
        <f>Summary!$H$56</f>
        <v>10805.38</v>
      </c>
      <c r="AR19" s="10">
        <f>Summary!$H$57</f>
        <v>6480.04</v>
      </c>
      <c r="AS19" s="10">
        <f>Summary!$H$58</f>
        <v>5624.0599999999995</v>
      </c>
      <c r="AT19" s="10">
        <f>Summary!$H$59</f>
        <v>6094.8833333333341</v>
      </c>
      <c r="AU19" s="10">
        <f t="shared" si="2"/>
        <v>57737.914592394234</v>
      </c>
      <c r="AV19" s="10">
        <f t="shared" si="2"/>
        <v>53412.574592394238</v>
      </c>
      <c r="AW19" s="10">
        <f t="shared" si="2"/>
        <v>52556.594592394234</v>
      </c>
      <c r="AX19" s="10">
        <f t="shared" si="2"/>
        <v>53027.417925727568</v>
      </c>
      <c r="AY19" s="10">
        <f t="shared" si="6"/>
        <v>9555.4985923942368</v>
      </c>
      <c r="AZ19" s="10">
        <f t="shared" si="3"/>
        <v>8699.5185923942336</v>
      </c>
      <c r="BA19" s="10">
        <f t="shared" si="3"/>
        <v>9170.3419257275673</v>
      </c>
      <c r="BB19" s="18">
        <f t="shared" si="7"/>
        <v>0.21787815020760246</v>
      </c>
      <c r="BC19" s="18">
        <f t="shared" si="4"/>
        <v>0.19836066117116957</v>
      </c>
      <c r="BD19" s="18">
        <f t="shared" si="4"/>
        <v>0.20909606298713501</v>
      </c>
      <c r="BE19" s="18">
        <v>0.15</v>
      </c>
    </row>
    <row r="20" spans="11:57" s="38" customFormat="1" x14ac:dyDescent="0.3">
      <c r="K20" s="38">
        <v>2021</v>
      </c>
      <c r="L20" s="38">
        <v>8</v>
      </c>
      <c r="M20" s="38">
        <v>16</v>
      </c>
      <c r="N20" s="38">
        <v>17</v>
      </c>
      <c r="O20" s="39">
        <v>44678.796999999999</v>
      </c>
      <c r="Q20" s="39">
        <f>Summary!$H$18</f>
        <v>29085.200000000015</v>
      </c>
      <c r="R20" s="39">
        <f>Summary!$H$20</f>
        <v>2280</v>
      </c>
      <c r="S20" s="39">
        <f>Summary!$H$23</f>
        <v>4885.2999999999993</v>
      </c>
      <c r="T20" s="39">
        <f>Summary!$H$24</f>
        <v>569.49999999999989</v>
      </c>
      <c r="U20" s="39">
        <f>Summary!$H$25</f>
        <v>1457</v>
      </c>
      <c r="V20" s="39">
        <f>Summary!$H$26</f>
        <v>558.6</v>
      </c>
      <c r="W20" s="39">
        <f>Summary!$H$29</f>
        <v>361.86</v>
      </c>
      <c r="X20" s="39">
        <f>Summary!$H$30</f>
        <v>2097.8000000000002</v>
      </c>
      <c r="Y20" s="39">
        <f>Summary!$C$33</f>
        <v>12485.229999999996</v>
      </c>
      <c r="Z20" s="39">
        <f>Summary!$C$34</f>
        <v>2638.2</v>
      </c>
      <c r="AA20" s="40">
        <f>'[11]S-W_Profile-Min'!J21</f>
        <v>0.13156747513117906</v>
      </c>
      <c r="AB20" s="63">
        <f t="shared" si="0"/>
        <v>1989.7515004231268</v>
      </c>
      <c r="AC20" s="39">
        <f>Summary!$C$37</f>
        <v>5838.2199999999984</v>
      </c>
      <c r="AD20" s="39">
        <f>Summary!$C$38</f>
        <v>289.15999999999997</v>
      </c>
      <c r="AE20" s="40">
        <f>'[11]S-W_Profile-Min'!J49</f>
        <v>0.19488600092687866</v>
      </c>
      <c r="AF20" s="63">
        <f t="shared" si="1"/>
        <v>1194.1405843593375</v>
      </c>
      <c r="AG20" s="39">
        <f>Summary!$H$41</f>
        <v>191.68000000000004</v>
      </c>
      <c r="AH20" s="39">
        <f>Summary!$H$42</f>
        <v>353.39000000000004</v>
      </c>
      <c r="AI20" s="39">
        <f>Summary!$H$43</f>
        <v>1061.8</v>
      </c>
      <c r="AJ20" s="39">
        <f>Summary!$H$44</f>
        <v>29.64</v>
      </c>
      <c r="AK20" s="39">
        <f>Summary!$H$45</f>
        <v>76.05</v>
      </c>
      <c r="AL20" s="39">
        <f>Summary!$H$48</f>
        <v>60.69</v>
      </c>
      <c r="AM20" s="39">
        <f>Summary!$H$49</f>
        <v>60.69</v>
      </c>
      <c r="AN20" s="39">
        <f>Summary!$H$52</f>
        <v>1289</v>
      </c>
      <c r="AO20" s="39">
        <f t="shared" si="5"/>
        <v>47602.092084782489</v>
      </c>
      <c r="AQ20" s="39">
        <f>Summary!$H$56</f>
        <v>10805.38</v>
      </c>
      <c r="AR20" s="39">
        <f>Summary!$H$57</f>
        <v>6480.04</v>
      </c>
      <c r="AS20" s="39">
        <f>Summary!$H$58</f>
        <v>5624.0599999999995</v>
      </c>
      <c r="AT20" s="39">
        <f>Summary!$H$59</f>
        <v>6094.8833333333341</v>
      </c>
      <c r="AU20" s="39">
        <f t="shared" si="2"/>
        <v>58407.472084782486</v>
      </c>
      <c r="AV20" s="39">
        <f t="shared" si="2"/>
        <v>54082.13208478249</v>
      </c>
      <c r="AW20" s="39">
        <f t="shared" si="2"/>
        <v>53226.152084782487</v>
      </c>
      <c r="AX20" s="39">
        <f t="shared" si="2"/>
        <v>53696.975418115821</v>
      </c>
      <c r="AY20" s="39">
        <f t="shared" si="6"/>
        <v>9403.3350847824913</v>
      </c>
      <c r="AZ20" s="39">
        <f t="shared" si="6"/>
        <v>8547.3550847824881</v>
      </c>
      <c r="BA20" s="39">
        <f t="shared" si="6"/>
        <v>9018.1784181158218</v>
      </c>
      <c r="BB20" s="40">
        <f t="shared" si="7"/>
        <v>0.21046527024401512</v>
      </c>
      <c r="BC20" s="40">
        <f t="shared" si="7"/>
        <v>0.19130674187092567</v>
      </c>
      <c r="BD20" s="40">
        <f t="shared" si="7"/>
        <v>0.20184470092415027</v>
      </c>
      <c r="BE20" s="40">
        <v>0.15</v>
      </c>
    </row>
    <row r="21" spans="11:57" x14ac:dyDescent="0.3">
      <c r="K21">
        <v>2021</v>
      </c>
      <c r="L21">
        <v>8</v>
      </c>
      <c r="M21">
        <v>16</v>
      </c>
      <c r="N21">
        <v>18</v>
      </c>
      <c r="O21" s="10">
        <v>44652.766000000003</v>
      </c>
      <c r="Q21" s="10">
        <f>Summary!$H$18</f>
        <v>29085.200000000015</v>
      </c>
      <c r="R21" s="10">
        <f>Summary!$H$20</f>
        <v>2280</v>
      </c>
      <c r="S21" s="10">
        <f>Summary!$H$23</f>
        <v>4885.2999999999993</v>
      </c>
      <c r="T21" s="10">
        <f>Summary!$H$24</f>
        <v>569.49999999999989</v>
      </c>
      <c r="U21" s="10">
        <f>Summary!$H$25</f>
        <v>1457</v>
      </c>
      <c r="V21" s="10">
        <f>Summary!$H$26</f>
        <v>558.6</v>
      </c>
      <c r="W21" s="10">
        <f>Summary!$H$29</f>
        <v>361.86</v>
      </c>
      <c r="X21" s="10">
        <f>Summary!$H$30</f>
        <v>2097.8000000000002</v>
      </c>
      <c r="Y21" s="26">
        <f>Summary!$C$33</f>
        <v>12485.229999999996</v>
      </c>
      <c r="Z21" s="26">
        <f>Summary!$C$34</f>
        <v>2638.2</v>
      </c>
      <c r="AA21" s="49">
        <f>'[11]S-W_Profile-Min'!J22</f>
        <v>4.010675936914578E-3</v>
      </c>
      <c r="AB21" s="60">
        <f t="shared" si="0"/>
        <v>60.655176784612024</v>
      </c>
      <c r="AC21" s="19">
        <f>Summary!$C$37</f>
        <v>5838.2199999999984</v>
      </c>
      <c r="AD21" s="19">
        <f>Summary!$C$38</f>
        <v>289.15999999999997</v>
      </c>
      <c r="AE21" s="51">
        <f>'[11]S-W_Profile-Min'!J50</f>
        <v>0.23881017452675149</v>
      </c>
      <c r="AF21" s="60">
        <f t="shared" si="1"/>
        <v>1463.2806871917262</v>
      </c>
      <c r="AG21" s="10">
        <f>Summary!$H$41</f>
        <v>191.68000000000004</v>
      </c>
      <c r="AH21" s="10">
        <f>Summary!$H$42</f>
        <v>353.39000000000004</v>
      </c>
      <c r="AI21" s="10">
        <f>Summary!$H$43</f>
        <v>1061.8</v>
      </c>
      <c r="AJ21" s="10">
        <f>Summary!$H$44</f>
        <v>29.64</v>
      </c>
      <c r="AK21" s="10">
        <f>Summary!$H$45</f>
        <v>76.05</v>
      </c>
      <c r="AL21" s="10">
        <f>Summary!$H$48</f>
        <v>60.69</v>
      </c>
      <c r="AM21" s="10">
        <f>Summary!$H$49</f>
        <v>60.69</v>
      </c>
      <c r="AN21" s="10">
        <f>Summary!$H$52</f>
        <v>1289</v>
      </c>
      <c r="AO21" s="10">
        <f t="shared" si="5"/>
        <v>45942.135863976364</v>
      </c>
      <c r="AQ21" s="10">
        <f>Summary!$H$56</f>
        <v>10805.38</v>
      </c>
      <c r="AR21" s="10">
        <f>Summary!$H$57</f>
        <v>6480.04</v>
      </c>
      <c r="AS21" s="10">
        <f>Summary!$H$58</f>
        <v>5624.0599999999995</v>
      </c>
      <c r="AT21" s="10">
        <f>Summary!$H$59</f>
        <v>6094.8833333333341</v>
      </c>
      <c r="AU21" s="10">
        <f t="shared" si="2"/>
        <v>56747.515863976361</v>
      </c>
      <c r="AV21" s="10">
        <f t="shared" si="2"/>
        <v>52422.175863976365</v>
      </c>
      <c r="AW21" s="10">
        <f t="shared" si="2"/>
        <v>51566.195863976362</v>
      </c>
      <c r="AX21" s="10">
        <f t="shared" si="2"/>
        <v>52037.019197309695</v>
      </c>
      <c r="AY21" s="10">
        <f t="shared" si="6"/>
        <v>7769.4098639763615</v>
      </c>
      <c r="AZ21" s="10">
        <f t="shared" si="6"/>
        <v>6913.4298639763583</v>
      </c>
      <c r="BA21" s="10">
        <f t="shared" si="6"/>
        <v>7384.253197309692</v>
      </c>
      <c r="BB21" s="18">
        <f t="shared" si="7"/>
        <v>0.17399616104355911</v>
      </c>
      <c r="BC21" s="18">
        <f t="shared" si="7"/>
        <v>0.15482646391886132</v>
      </c>
      <c r="BD21" s="18">
        <f t="shared" si="7"/>
        <v>0.16537056623344881</v>
      </c>
      <c r="BE21" s="18">
        <v>0.15</v>
      </c>
    </row>
    <row r="22" spans="11:57" x14ac:dyDescent="0.3">
      <c r="K22">
        <v>2021</v>
      </c>
      <c r="L22">
        <v>8</v>
      </c>
      <c r="M22">
        <v>16</v>
      </c>
      <c r="N22">
        <v>19</v>
      </c>
      <c r="O22" s="10">
        <v>43644.203000000001</v>
      </c>
      <c r="Q22" s="10">
        <f>Summary!$H$18</f>
        <v>29085.200000000015</v>
      </c>
      <c r="R22" s="10">
        <f>Summary!$H$20</f>
        <v>2280</v>
      </c>
      <c r="S22" s="10">
        <f>Summary!$H$23</f>
        <v>4885.2999999999993</v>
      </c>
      <c r="T22" s="10">
        <f>Summary!$H$24</f>
        <v>569.49999999999989</v>
      </c>
      <c r="U22" s="10">
        <f>Summary!$H$25</f>
        <v>1457</v>
      </c>
      <c r="V22" s="10">
        <f>Summary!$H$26</f>
        <v>558.6</v>
      </c>
      <c r="W22" s="10">
        <f>Summary!$H$29</f>
        <v>361.86</v>
      </c>
      <c r="X22" s="10">
        <f>Summary!$H$30</f>
        <v>2097.8000000000002</v>
      </c>
      <c r="Y22" s="26">
        <f>Summary!$C$33</f>
        <v>12485.229999999996</v>
      </c>
      <c r="Z22" s="26">
        <f>Summary!$C$34</f>
        <v>2638.2</v>
      </c>
      <c r="AA22" s="49">
        <f>'[11]S-W_Profile-Min'!J23</f>
        <v>0</v>
      </c>
      <c r="AB22" s="60">
        <f t="shared" si="0"/>
        <v>0</v>
      </c>
      <c r="AC22" s="19">
        <f>Summary!$C$37</f>
        <v>5838.2199999999984</v>
      </c>
      <c r="AD22" s="19">
        <f>Summary!$C$38</f>
        <v>289.15999999999997</v>
      </c>
      <c r="AE22" s="51">
        <f>'[11]S-W_Profile-Min'!J51</f>
        <v>0.29179646897431316</v>
      </c>
      <c r="AF22" s="60">
        <f t="shared" si="1"/>
        <v>1787.9478480638265</v>
      </c>
      <c r="AG22" s="10">
        <f>Summary!$H$41</f>
        <v>191.68000000000004</v>
      </c>
      <c r="AH22" s="10">
        <f>Summary!$H$42</f>
        <v>353.39000000000004</v>
      </c>
      <c r="AI22" s="10">
        <f>Summary!$H$43</f>
        <v>1061.8</v>
      </c>
      <c r="AJ22" s="10">
        <f>Summary!$H$44</f>
        <v>29.64</v>
      </c>
      <c r="AK22" s="10">
        <f>Summary!$H$45</f>
        <v>76.05</v>
      </c>
      <c r="AL22" s="10">
        <f>Summary!$H$48</f>
        <v>60.69</v>
      </c>
      <c r="AM22" s="10">
        <f>Summary!$H$49</f>
        <v>60.69</v>
      </c>
      <c r="AN22" s="10">
        <f>Summary!$H$52</f>
        <v>1289</v>
      </c>
      <c r="AO22" s="10">
        <f t="shared" si="5"/>
        <v>46206.147848063854</v>
      </c>
      <c r="AQ22" s="10">
        <f>Summary!$H$56</f>
        <v>10805.38</v>
      </c>
      <c r="AR22" s="10">
        <f>Summary!$H$57</f>
        <v>6480.04</v>
      </c>
      <c r="AS22" s="10">
        <f>Summary!$H$58</f>
        <v>5624.0599999999995</v>
      </c>
      <c r="AT22" s="10">
        <f>Summary!$H$59</f>
        <v>6094.8833333333341</v>
      </c>
      <c r="AU22" s="10">
        <f t="shared" si="2"/>
        <v>57011.527848063852</v>
      </c>
      <c r="AV22" s="10">
        <f t="shared" si="2"/>
        <v>52686.187848063855</v>
      </c>
      <c r="AW22" s="10">
        <f t="shared" si="2"/>
        <v>51830.207848063852</v>
      </c>
      <c r="AX22" s="10">
        <f t="shared" si="2"/>
        <v>52301.031181397186</v>
      </c>
      <c r="AY22" s="10">
        <f t="shared" si="6"/>
        <v>9041.9848480638539</v>
      </c>
      <c r="AZ22" s="10">
        <f t="shared" si="6"/>
        <v>8186.0048480638507</v>
      </c>
      <c r="BA22" s="10">
        <f t="shared" si="6"/>
        <v>8656.8281813971844</v>
      </c>
      <c r="BB22" s="18">
        <f t="shared" si="7"/>
        <v>0.20717493335973747</v>
      </c>
      <c r="BC22" s="18">
        <f t="shared" si="7"/>
        <v>0.18756224848610137</v>
      </c>
      <c r="BD22" s="18">
        <f t="shared" si="7"/>
        <v>0.19835001183083087</v>
      </c>
      <c r="BE22" s="18">
        <v>0.15</v>
      </c>
    </row>
    <row r="23" spans="11:57" x14ac:dyDescent="0.3">
      <c r="K23">
        <v>2021</v>
      </c>
      <c r="L23">
        <v>8</v>
      </c>
      <c r="M23">
        <v>16</v>
      </c>
      <c r="N23">
        <v>20</v>
      </c>
      <c r="O23" s="10">
        <v>42460.959999999999</v>
      </c>
      <c r="Q23" s="10">
        <f>Summary!$H$18</f>
        <v>29085.200000000015</v>
      </c>
      <c r="R23" s="10">
        <f>Summary!$H$20</f>
        <v>2280</v>
      </c>
      <c r="S23" s="10">
        <f>Summary!$H$23</f>
        <v>4885.2999999999993</v>
      </c>
      <c r="T23" s="10">
        <f>Summary!$H$24</f>
        <v>569.49999999999989</v>
      </c>
      <c r="U23" s="10">
        <f>Summary!$H$25</f>
        <v>1457</v>
      </c>
      <c r="V23" s="10">
        <f>Summary!$H$26</f>
        <v>558.6</v>
      </c>
      <c r="W23" s="10">
        <v>555</v>
      </c>
      <c r="X23" s="10">
        <f>Summary!$H$30</f>
        <v>2097.8000000000002</v>
      </c>
      <c r="Y23" s="26">
        <f>Summary!$C$33</f>
        <v>12485.229999999996</v>
      </c>
      <c r="Z23" s="26">
        <f>Summary!$C$34</f>
        <v>2638.2</v>
      </c>
      <c r="AA23" s="49">
        <f>'[11]S-W_Profile-Min'!J24</f>
        <v>0</v>
      </c>
      <c r="AB23" s="60">
        <f t="shared" si="0"/>
        <v>0</v>
      </c>
      <c r="AC23" s="19">
        <f>Summary!$C$37</f>
        <v>5838.2199999999984</v>
      </c>
      <c r="AD23" s="19">
        <f>Summary!$C$38</f>
        <v>289.15999999999997</v>
      </c>
      <c r="AE23" s="51">
        <f>'[11]S-W_Profile-Min'!J52</f>
        <v>0.28486349089222651</v>
      </c>
      <c r="AF23" s="60">
        <f t="shared" si="1"/>
        <v>1745.4668568232105</v>
      </c>
      <c r="AG23" s="10">
        <f>Summary!$H$41</f>
        <v>191.68000000000004</v>
      </c>
      <c r="AH23" s="10">
        <f>Summary!$H$42</f>
        <v>353.39000000000004</v>
      </c>
      <c r="AI23" s="10">
        <f>Summary!$H$43</f>
        <v>1061.8</v>
      </c>
      <c r="AJ23" s="10">
        <f>Summary!$H$44</f>
        <v>29.64</v>
      </c>
      <c r="AK23" s="10">
        <f>Summary!$H$45</f>
        <v>76.05</v>
      </c>
      <c r="AL23" s="10">
        <f>Summary!$H$48</f>
        <v>60.69</v>
      </c>
      <c r="AM23" s="10">
        <f>Summary!$H$49</f>
        <v>60.69</v>
      </c>
      <c r="AN23" s="10">
        <f>Summary!$H$52</f>
        <v>1289</v>
      </c>
      <c r="AO23" s="10">
        <f t="shared" si="5"/>
        <v>46356.806856823234</v>
      </c>
      <c r="AQ23" s="10">
        <f>Summary!$H$56</f>
        <v>10805.38</v>
      </c>
      <c r="AR23" s="10">
        <f>Summary!$H$57</f>
        <v>6480.04</v>
      </c>
      <c r="AS23" s="10">
        <f>Summary!$H$58</f>
        <v>5624.0599999999995</v>
      </c>
      <c r="AT23" s="10">
        <f>Summary!$H$59</f>
        <v>6094.8833333333341</v>
      </c>
      <c r="AU23" s="10">
        <f t="shared" si="2"/>
        <v>57162.186856823231</v>
      </c>
      <c r="AV23" s="10">
        <f t="shared" si="2"/>
        <v>52836.846856823235</v>
      </c>
      <c r="AW23" s="10">
        <f t="shared" si="2"/>
        <v>51980.866856823232</v>
      </c>
      <c r="AX23" s="10">
        <f t="shared" si="2"/>
        <v>52451.690190156565</v>
      </c>
      <c r="AY23" s="10">
        <f t="shared" si="6"/>
        <v>10375.886856823236</v>
      </c>
      <c r="AZ23" s="10">
        <f t="shared" si="6"/>
        <v>9519.9068568232324</v>
      </c>
      <c r="BA23" s="10">
        <f t="shared" si="6"/>
        <v>9990.7301901565661</v>
      </c>
      <c r="BB23" s="18">
        <f t="shared" si="7"/>
        <v>0.24436298323973918</v>
      </c>
      <c r="BC23" s="18">
        <f t="shared" si="7"/>
        <v>0.22420375933147138</v>
      </c>
      <c r="BD23" s="18">
        <f t="shared" si="7"/>
        <v>0.23529214106691337</v>
      </c>
      <c r="BE23" s="18">
        <v>0.15</v>
      </c>
    </row>
    <row r="24" spans="11:57" x14ac:dyDescent="0.3">
      <c r="K24">
        <v>2021</v>
      </c>
      <c r="L24">
        <v>8</v>
      </c>
      <c r="M24">
        <v>16</v>
      </c>
      <c r="N24">
        <v>21</v>
      </c>
      <c r="O24" s="10">
        <v>40064.355000000003</v>
      </c>
      <c r="Q24" s="10">
        <f>Summary!$H$18</f>
        <v>29085.200000000015</v>
      </c>
      <c r="R24" s="10">
        <f>Summary!$H$20</f>
        <v>2280</v>
      </c>
      <c r="S24" s="10">
        <f>Summary!$H$23</f>
        <v>4885.2999999999993</v>
      </c>
      <c r="T24" s="10">
        <f>Summary!$H$24</f>
        <v>569.49999999999989</v>
      </c>
      <c r="U24" s="10">
        <f>Summary!$H$25</f>
        <v>1457</v>
      </c>
      <c r="V24" s="10">
        <f>Summary!$H$26</f>
        <v>558.6</v>
      </c>
      <c r="W24" s="10"/>
      <c r="X24" s="10"/>
      <c r="Y24" s="26">
        <f>Summary!$C$33</f>
        <v>12485.229999999996</v>
      </c>
      <c r="Z24" s="26">
        <f>Summary!$C$34</f>
        <v>2638.2</v>
      </c>
      <c r="AA24" s="49">
        <f>'[11]S-W_Profile-Min'!J25</f>
        <v>0</v>
      </c>
      <c r="AB24" s="60">
        <f t="shared" si="0"/>
        <v>0</v>
      </c>
      <c r="AC24" s="19">
        <f>Summary!$C$37</f>
        <v>5838.2199999999984</v>
      </c>
      <c r="AD24" s="19">
        <f>Summary!$C$38</f>
        <v>289.15999999999997</v>
      </c>
      <c r="AE24" s="51">
        <f>'[11]S-W_Profile-Min'!J53</f>
        <v>0.28934103494954078</v>
      </c>
      <c r="AF24" s="60">
        <f t="shared" si="1"/>
        <v>1772.9024707291167</v>
      </c>
      <c r="AG24" s="10">
        <f>Summary!$H$41</f>
        <v>191.68000000000004</v>
      </c>
      <c r="AH24" s="10">
        <f>Summary!$H$42</f>
        <v>353.39000000000004</v>
      </c>
      <c r="AI24" s="10">
        <f>Summary!$H$43</f>
        <v>1061.8</v>
      </c>
      <c r="AJ24" s="10">
        <f>Summary!$H$44</f>
        <v>29.64</v>
      </c>
      <c r="AK24" s="10">
        <f>Summary!$H$45</f>
        <v>76.05</v>
      </c>
      <c r="AL24" s="10">
        <f>Summary!$H$48</f>
        <v>60.69</v>
      </c>
      <c r="AM24" s="10"/>
      <c r="AN24" s="10"/>
      <c r="AO24" s="10">
        <f t="shared" si="5"/>
        <v>42381.752470729138</v>
      </c>
      <c r="AQ24" s="10">
        <f>Summary!$H$56</f>
        <v>10805.38</v>
      </c>
      <c r="AR24" s="10">
        <f>Summary!$H$57</f>
        <v>6480.04</v>
      </c>
      <c r="AS24" s="10">
        <f>Summary!$H$58</f>
        <v>5624.0599999999995</v>
      </c>
      <c r="AT24" s="10">
        <f>Summary!$H$59</f>
        <v>6094.8833333333341</v>
      </c>
      <c r="AU24" s="10">
        <f t="shared" si="2"/>
        <v>53187.132470729135</v>
      </c>
      <c r="AV24" s="10">
        <f t="shared" si="2"/>
        <v>48861.792470729139</v>
      </c>
      <c r="AW24" s="10">
        <f t="shared" si="2"/>
        <v>48005.812470729135</v>
      </c>
      <c r="AX24" s="10">
        <f t="shared" si="2"/>
        <v>48476.635804062469</v>
      </c>
      <c r="AY24" s="10">
        <f t="shared" si="6"/>
        <v>8797.4374707291354</v>
      </c>
      <c r="AZ24" s="10">
        <f t="shared" si="6"/>
        <v>7941.4574707291322</v>
      </c>
      <c r="BA24" s="10">
        <f t="shared" si="6"/>
        <v>8412.2808040624659</v>
      </c>
      <c r="BB24" s="18">
        <f t="shared" si="7"/>
        <v>0.21958265572300203</v>
      </c>
      <c r="BC24" s="18">
        <f t="shared" si="7"/>
        <v>0.19821752954038899</v>
      </c>
      <c r="BD24" s="18">
        <f t="shared" si="7"/>
        <v>0.20996920589542661</v>
      </c>
      <c r="BE24" s="18">
        <v>0.15</v>
      </c>
    </row>
    <row r="25" spans="11:57" x14ac:dyDescent="0.3">
      <c r="K25">
        <v>2021</v>
      </c>
      <c r="L25">
        <v>8</v>
      </c>
      <c r="M25">
        <v>16</v>
      </c>
      <c r="N25">
        <v>22</v>
      </c>
      <c r="O25" s="10">
        <v>36011.231</v>
      </c>
      <c r="Q25" s="10">
        <f>Summary!$H$18</f>
        <v>29085.200000000015</v>
      </c>
      <c r="R25" s="10">
        <f>Summary!$H$20</f>
        <v>2280</v>
      </c>
      <c r="S25" s="10">
        <f>Summary!$H$23</f>
        <v>4885.2999999999993</v>
      </c>
      <c r="T25" s="10">
        <f>Summary!$H$24</f>
        <v>569.49999999999989</v>
      </c>
      <c r="U25" s="10">
        <f>Summary!$H$25</f>
        <v>1457</v>
      </c>
      <c r="V25" s="10">
        <f>Summary!$H$26</f>
        <v>558.6</v>
      </c>
      <c r="W25" s="10"/>
      <c r="X25" s="10"/>
      <c r="Y25" s="26">
        <f>Summary!$C$33</f>
        <v>12485.229999999996</v>
      </c>
      <c r="Z25" s="26">
        <f>Summary!$C$34</f>
        <v>2638.2</v>
      </c>
      <c r="AA25" s="49">
        <f>'[11]S-W_Profile-Min'!J26</f>
        <v>0</v>
      </c>
      <c r="AB25" s="60">
        <f t="shared" si="0"/>
        <v>0</v>
      </c>
      <c r="AC25" s="19">
        <f>Summary!$C$37</f>
        <v>5838.2199999999984</v>
      </c>
      <c r="AD25" s="19">
        <f>Summary!$C$38</f>
        <v>289.15999999999997</v>
      </c>
      <c r="AE25" s="51">
        <f>'[11]S-W_Profile-Min'!J54</f>
        <v>0.28589632729865166</v>
      </c>
      <c r="AF25" s="60">
        <f t="shared" si="1"/>
        <v>1751.7954379632117</v>
      </c>
      <c r="AG25" s="10">
        <f>Summary!$H$41</f>
        <v>191.68000000000004</v>
      </c>
      <c r="AH25" s="10">
        <f>Summary!$H$42</f>
        <v>353.39000000000004</v>
      </c>
      <c r="AI25" s="10">
        <f>Summary!$H$43</f>
        <v>1061.8</v>
      </c>
      <c r="AJ25" s="10">
        <f>Summary!$H$44</f>
        <v>29.64</v>
      </c>
      <c r="AK25" s="10">
        <f>Summary!$H$45</f>
        <v>76.05</v>
      </c>
      <c r="AL25" s="10">
        <f>Summary!$H$48</f>
        <v>60.69</v>
      </c>
      <c r="AM25" s="10"/>
      <c r="AN25" s="10"/>
      <c r="AO25" s="10">
        <f t="shared" si="5"/>
        <v>42360.645437963234</v>
      </c>
      <c r="AQ25" s="10">
        <f>Summary!$H$56</f>
        <v>10805.38</v>
      </c>
      <c r="AR25" s="10">
        <f>Summary!$H$57</f>
        <v>6480.04</v>
      </c>
      <c r="AS25" s="10">
        <f>Summary!$H$58</f>
        <v>5624.0599999999995</v>
      </c>
      <c r="AT25" s="10">
        <f>Summary!$H$59</f>
        <v>6094.8833333333341</v>
      </c>
      <c r="AU25" s="10">
        <f t="shared" si="2"/>
        <v>53166.025437963232</v>
      </c>
      <c r="AV25" s="10">
        <f t="shared" si="2"/>
        <v>48840.685437963235</v>
      </c>
      <c r="AW25" s="10">
        <f t="shared" si="2"/>
        <v>47984.705437963232</v>
      </c>
      <c r="AX25" s="10">
        <f t="shared" si="2"/>
        <v>48455.528771296566</v>
      </c>
      <c r="AY25" s="10">
        <f t="shared" si="6"/>
        <v>12829.454437963235</v>
      </c>
      <c r="AZ25" s="10">
        <f t="shared" si="6"/>
        <v>11973.474437963232</v>
      </c>
      <c r="BA25" s="10">
        <f t="shared" si="6"/>
        <v>12444.297771296566</v>
      </c>
      <c r="BB25" s="18">
        <f t="shared" si="7"/>
        <v>0.35626259035585967</v>
      </c>
      <c r="BC25" s="18">
        <f t="shared" si="7"/>
        <v>0.33249278365305623</v>
      </c>
      <c r="BD25" s="18">
        <f t="shared" si="7"/>
        <v>0.34556713074586554</v>
      </c>
      <c r="BE25" s="18">
        <v>0.15</v>
      </c>
    </row>
    <row r="26" spans="11:57" x14ac:dyDescent="0.3">
      <c r="K26">
        <v>2021</v>
      </c>
      <c r="L26">
        <v>8</v>
      </c>
      <c r="M26">
        <v>16</v>
      </c>
      <c r="N26">
        <v>23</v>
      </c>
      <c r="O26" s="10">
        <v>32732.641</v>
      </c>
      <c r="Q26" s="10">
        <f>Summary!$H$18</f>
        <v>29085.200000000015</v>
      </c>
      <c r="R26" s="10">
        <f>Summary!$H$20</f>
        <v>2280</v>
      </c>
      <c r="S26" s="10">
        <f>Summary!$H$23</f>
        <v>4885.2999999999993</v>
      </c>
      <c r="T26" s="10">
        <f>Summary!$H$24</f>
        <v>569.49999999999989</v>
      </c>
      <c r="U26" s="10">
        <f>Summary!$H$25</f>
        <v>1457</v>
      </c>
      <c r="V26" s="10">
        <f>Summary!$H$26</f>
        <v>558.6</v>
      </c>
      <c r="W26" s="10"/>
      <c r="X26" s="10"/>
      <c r="Y26" s="26">
        <f>Summary!$C$33</f>
        <v>12485.229999999996</v>
      </c>
      <c r="Z26" s="26">
        <f>Summary!$C$34</f>
        <v>2638.2</v>
      </c>
      <c r="AA26" s="49">
        <f>'[11]S-W_Profile-Min'!J3</f>
        <v>0</v>
      </c>
      <c r="AB26" s="60">
        <f t="shared" si="0"/>
        <v>0</v>
      </c>
      <c r="AC26" s="19">
        <f>Summary!$C$37</f>
        <v>5838.2199999999984</v>
      </c>
      <c r="AD26" s="19">
        <f>Summary!$C$38</f>
        <v>289.15999999999997</v>
      </c>
      <c r="AE26" s="51">
        <f>'[11]S-W_Profile-Min'!J31</f>
        <v>0.26364739196324755</v>
      </c>
      <c r="AF26" s="60">
        <f t="shared" si="1"/>
        <v>1615.4677565677632</v>
      </c>
      <c r="AG26" s="10">
        <f>Summary!$H$41</f>
        <v>191.68000000000004</v>
      </c>
      <c r="AH26" s="10">
        <f>Summary!$H$42</f>
        <v>353.39000000000004</v>
      </c>
      <c r="AI26" s="10">
        <f>Summary!$H$43</f>
        <v>1061.8</v>
      </c>
      <c r="AJ26" s="10">
        <f>Summary!$H$44</f>
        <v>29.64</v>
      </c>
      <c r="AK26" s="10">
        <f>Summary!$H$45</f>
        <v>76.05</v>
      </c>
      <c r="AL26" s="10">
        <f>Summary!$H$48</f>
        <v>60.69</v>
      </c>
      <c r="AM26" s="10"/>
      <c r="AN26" s="10"/>
      <c r="AO26" s="10">
        <f t="shared" si="5"/>
        <v>42224.317756567783</v>
      </c>
      <c r="AQ26" s="10">
        <f>Summary!$H$56</f>
        <v>10805.38</v>
      </c>
      <c r="AR26" s="10">
        <f>Summary!$H$57</f>
        <v>6480.04</v>
      </c>
      <c r="AS26" s="10">
        <f>Summary!$H$58</f>
        <v>5624.0599999999995</v>
      </c>
      <c r="AT26" s="10">
        <f>Summary!$H$59</f>
        <v>6094.8833333333341</v>
      </c>
      <c r="AU26" s="10">
        <f t="shared" si="2"/>
        <v>53029.697756567781</v>
      </c>
      <c r="AV26" s="10">
        <f t="shared" si="2"/>
        <v>48704.357756567784</v>
      </c>
      <c r="AW26" s="10">
        <f t="shared" si="2"/>
        <v>47848.377756567781</v>
      </c>
      <c r="AX26" s="10">
        <f t="shared" si="2"/>
        <v>48319.201089901115</v>
      </c>
      <c r="AY26" s="10">
        <f t="shared" si="6"/>
        <v>15971.716756567785</v>
      </c>
      <c r="AZ26" s="10">
        <f t="shared" si="6"/>
        <v>15115.736756567781</v>
      </c>
      <c r="BA26" s="10">
        <f t="shared" si="6"/>
        <v>15586.560089901115</v>
      </c>
      <c r="BB26" s="18">
        <f t="shared" si="7"/>
        <v>0.48794464084238681</v>
      </c>
      <c r="BC26" s="18">
        <f t="shared" si="7"/>
        <v>0.46179398590439991</v>
      </c>
      <c r="BD26" s="18">
        <f t="shared" si="7"/>
        <v>0.47617789502231472</v>
      </c>
      <c r="BE26" s="18">
        <v>0.15</v>
      </c>
    </row>
    <row r="27" spans="11:57" x14ac:dyDescent="0.3">
      <c r="K27">
        <v>2021</v>
      </c>
      <c r="L27">
        <v>8</v>
      </c>
      <c r="M27">
        <v>16</v>
      </c>
      <c r="N27">
        <v>24</v>
      </c>
      <c r="O27" s="10">
        <v>30397.117999999999</v>
      </c>
      <c r="Q27" s="10">
        <f>Summary!$H$18</f>
        <v>29085.200000000015</v>
      </c>
      <c r="R27" s="10">
        <f>Summary!$H$20</f>
        <v>2280</v>
      </c>
      <c r="S27" s="10">
        <f>Summary!$H$23</f>
        <v>4885.2999999999993</v>
      </c>
      <c r="T27" s="10">
        <f>Summary!$H$24</f>
        <v>569.49999999999989</v>
      </c>
      <c r="U27" s="10">
        <f>Summary!$H$25</f>
        <v>1457</v>
      </c>
      <c r="V27" s="10">
        <f>Summary!$H$26</f>
        <v>558.6</v>
      </c>
      <c r="W27" s="10"/>
      <c r="X27" s="10"/>
      <c r="Y27" s="26">
        <f>Summary!$C$33</f>
        <v>12485.229999999996</v>
      </c>
      <c r="Z27" s="26">
        <f>Summary!$C$34</f>
        <v>2638.2</v>
      </c>
      <c r="AA27" s="49">
        <f>'[11]S-W_Profile-Min'!J4</f>
        <v>0</v>
      </c>
      <c r="AB27" s="60">
        <f t="shared" si="0"/>
        <v>0</v>
      </c>
      <c r="AC27" s="19">
        <f>Summary!$C$37</f>
        <v>5838.2199999999984</v>
      </c>
      <c r="AD27" s="19">
        <f>Summary!$C$38</f>
        <v>289.15999999999997</v>
      </c>
      <c r="AE27" s="51">
        <f>'[11]S-W_Profile-Min'!J32</f>
        <v>0.25305746384209277</v>
      </c>
      <c r="AF27" s="60">
        <f t="shared" si="1"/>
        <v>1550.5792427967619</v>
      </c>
      <c r="AG27" s="10">
        <f>Summary!$H$41</f>
        <v>191.68000000000004</v>
      </c>
      <c r="AH27" s="10">
        <f>Summary!$H$42</f>
        <v>353.39000000000004</v>
      </c>
      <c r="AI27" s="10">
        <f>Summary!$H$43</f>
        <v>1061.8</v>
      </c>
      <c r="AJ27" s="10">
        <f>Summary!$H$44</f>
        <v>29.64</v>
      </c>
      <c r="AK27" s="10">
        <f>Summary!$H$45</f>
        <v>76.05</v>
      </c>
      <c r="AL27" s="10">
        <f>Summary!$H$48</f>
        <v>60.69</v>
      </c>
      <c r="AM27" s="10"/>
      <c r="AN27" s="10"/>
      <c r="AO27" s="10">
        <f t="shared" si="5"/>
        <v>42159.429242796781</v>
      </c>
      <c r="AQ27" s="10">
        <f>Summary!$H$56</f>
        <v>10805.38</v>
      </c>
      <c r="AR27" s="10">
        <f>Summary!$H$57</f>
        <v>6480.04</v>
      </c>
      <c r="AS27" s="10">
        <f>Summary!$H$58</f>
        <v>5624.0599999999995</v>
      </c>
      <c r="AT27" s="10">
        <f>Summary!$H$59</f>
        <v>6094.8833333333341</v>
      </c>
      <c r="AU27" s="10">
        <f t="shared" si="2"/>
        <v>52964.809242796779</v>
      </c>
      <c r="AV27" s="10">
        <f t="shared" si="2"/>
        <v>48639.469242796782</v>
      </c>
      <c r="AW27" s="10">
        <f t="shared" si="2"/>
        <v>47783.489242796779</v>
      </c>
      <c r="AX27" s="10">
        <f t="shared" si="2"/>
        <v>48254.312576130113</v>
      </c>
      <c r="AY27" s="10">
        <f t="shared" si="6"/>
        <v>18242.351242796783</v>
      </c>
      <c r="AZ27" s="10">
        <f t="shared" si="6"/>
        <v>17386.37124279678</v>
      </c>
      <c r="BA27" s="10">
        <f t="shared" si="6"/>
        <v>17857.194576130114</v>
      </c>
      <c r="BB27" s="18">
        <f t="shared" si="7"/>
        <v>0.60013423781809794</v>
      </c>
      <c r="BC27" s="18">
        <f t="shared" si="7"/>
        <v>0.57197433134275366</v>
      </c>
      <c r="BD27" s="18">
        <f t="shared" si="7"/>
        <v>0.58746340939723674</v>
      </c>
      <c r="BE27" s="18">
        <v>0.15</v>
      </c>
    </row>
    <row r="28" spans="11:57" s="3" customFormat="1" x14ac:dyDescent="0.3">
      <c r="K28" s="53" t="s">
        <v>3798</v>
      </c>
      <c r="L28" s="41"/>
      <c r="M28" s="41"/>
      <c r="N28" s="41"/>
      <c r="O28" s="42"/>
      <c r="P28" s="41"/>
      <c r="Q28" s="43"/>
      <c r="R28" s="41"/>
      <c r="S28" s="41"/>
      <c r="T28" s="41"/>
      <c r="U28" s="41"/>
      <c r="V28" s="41"/>
      <c r="W28" s="41"/>
      <c r="X28" s="41"/>
      <c r="Y28" s="41"/>
      <c r="Z28" s="41"/>
      <c r="AA28" s="48"/>
      <c r="AB28" s="62"/>
      <c r="AC28" s="41"/>
      <c r="AD28" s="41"/>
      <c r="AE28" s="48"/>
      <c r="AF28" s="62"/>
      <c r="AG28" s="41"/>
      <c r="AH28" s="41"/>
      <c r="AI28" s="41"/>
      <c r="AJ28" s="41"/>
      <c r="AK28" s="41"/>
      <c r="AL28" s="41"/>
      <c r="AM28" s="41"/>
      <c r="AN28" s="41"/>
      <c r="AO28" s="43"/>
      <c r="AP28" s="41"/>
      <c r="AQ28" s="41"/>
      <c r="AR28" s="41"/>
      <c r="AS28" s="41"/>
      <c r="AT28" s="41"/>
      <c r="AU28" s="43"/>
      <c r="AV28" s="43"/>
      <c r="AW28" s="43"/>
      <c r="AX28" s="43"/>
      <c r="AY28" s="41"/>
      <c r="AZ28" s="41"/>
      <c r="BA28" s="41"/>
      <c r="BB28" s="41"/>
      <c r="BC28" s="41"/>
      <c r="BD28" s="41"/>
      <c r="BE28" s="41"/>
    </row>
    <row r="29" spans="11:57" x14ac:dyDescent="0.3">
      <c r="K29">
        <v>2021</v>
      </c>
      <c r="L29">
        <v>9</v>
      </c>
      <c r="M29">
        <v>7</v>
      </c>
      <c r="N29">
        <v>1</v>
      </c>
      <c r="O29" s="10">
        <v>27302.653999999999</v>
      </c>
      <c r="Q29" s="10">
        <f>Summary!$I$18</f>
        <v>29134.090000000022</v>
      </c>
      <c r="R29" s="10">
        <f>Summary!$I$20</f>
        <v>2280</v>
      </c>
      <c r="S29" s="10">
        <f>Summary!$I$23</f>
        <v>4148.6699999999992</v>
      </c>
      <c r="T29" s="10">
        <f>Summary!$I$24</f>
        <v>423.53000000000009</v>
      </c>
      <c r="U29" s="10">
        <f>Summary!$I$25</f>
        <v>1457</v>
      </c>
      <c r="V29" s="10">
        <f>Summary!$I$26</f>
        <v>558.59</v>
      </c>
      <c r="W29" s="10"/>
      <c r="X29" s="10"/>
      <c r="Y29" s="26">
        <f>Summary!$C$33</f>
        <v>12485.229999999996</v>
      </c>
      <c r="Z29" s="26">
        <f>Summary!$C$34</f>
        <v>2638.2</v>
      </c>
      <c r="AA29" s="49">
        <f>'[11]S-W_Profile-Min'!Q5</f>
        <v>0</v>
      </c>
      <c r="AB29" s="60">
        <f t="shared" ref="AB29:AB52" si="8">(Y29+Z29)*AA29</f>
        <v>0</v>
      </c>
      <c r="AC29" s="19">
        <f>Summary!$C$37</f>
        <v>5838.2199999999984</v>
      </c>
      <c r="AD29" s="19">
        <f>Summary!$C$38</f>
        <v>289.15999999999997</v>
      </c>
      <c r="AE29" s="51">
        <f>'[11]S-W_Profile-Min'!Q33</f>
        <v>6.9969227961040034E-2</v>
      </c>
      <c r="AF29" s="60">
        <f t="shared" ref="AF29:AF52" si="9">(AC29+AD29)*AE29</f>
        <v>428.72804802391738</v>
      </c>
      <c r="AG29" s="10">
        <f>Summary!$I$41</f>
        <v>191.33</v>
      </c>
      <c r="AH29" s="10">
        <f>Summary!$I$42</f>
        <v>356.07</v>
      </c>
      <c r="AI29" s="10">
        <f>Summary!$I$43</f>
        <v>1063.1599999999999</v>
      </c>
      <c r="AJ29" s="10">
        <f>Summary!$I$44</f>
        <v>25.86</v>
      </c>
      <c r="AK29" s="10">
        <f>Summary!$I$45</f>
        <v>75.87</v>
      </c>
      <c r="AL29" s="10">
        <f>Summary!$I$48</f>
        <v>66.959999999999994</v>
      </c>
      <c r="AM29" s="10"/>
      <c r="AN29" s="10"/>
      <c r="AO29" s="10">
        <f>Q29+R29+S29+T29+U29+V29+W29+X29+AB29+AF29+AG29+AH29+AI29+AJ29+AK29+AL29+AM29+AN29</f>
        <v>40209.858048023947</v>
      </c>
      <c r="AQ29" s="10">
        <f>Summary!$I$56</f>
        <v>10805.38</v>
      </c>
      <c r="AR29" s="10">
        <f>Summary!$I$57</f>
        <v>8498.2800000000007</v>
      </c>
      <c r="AS29" s="10">
        <f>Summary!$I$58</f>
        <v>4485.8599999999997</v>
      </c>
      <c r="AT29" s="10">
        <f>Summary!$I$59</f>
        <v>5920.5266666666657</v>
      </c>
      <c r="AU29" s="10">
        <f t="shared" ref="AU29:AX52" si="10">$AO29+AQ29</f>
        <v>51015.238048023944</v>
      </c>
      <c r="AV29" s="10">
        <f t="shared" si="10"/>
        <v>48708.138048023946</v>
      </c>
      <c r="AW29" s="10">
        <f t="shared" si="10"/>
        <v>44695.718048023948</v>
      </c>
      <c r="AX29" s="10">
        <f t="shared" si="10"/>
        <v>46130.384714690612</v>
      </c>
      <c r="AY29" s="10">
        <f t="shared" si="6"/>
        <v>21405.484048023947</v>
      </c>
      <c r="AZ29" s="10">
        <f t="shared" si="6"/>
        <v>17393.064048023949</v>
      </c>
      <c r="BA29" s="10">
        <f t="shared" si="6"/>
        <v>18827.730714690613</v>
      </c>
      <c r="BB29" s="18">
        <f t="shared" si="7"/>
        <v>0.78400744660295474</v>
      </c>
      <c r="BC29" s="18">
        <f t="shared" si="7"/>
        <v>0.63704664198667094</v>
      </c>
      <c r="BD29" s="18">
        <f t="shared" si="7"/>
        <v>0.68959342614423547</v>
      </c>
      <c r="BE29" s="18">
        <v>0.15</v>
      </c>
    </row>
    <row r="30" spans="11:57" x14ac:dyDescent="0.3">
      <c r="K30">
        <v>2021</v>
      </c>
      <c r="L30">
        <v>9</v>
      </c>
      <c r="M30">
        <v>7</v>
      </c>
      <c r="N30">
        <v>2</v>
      </c>
      <c r="O30" s="10">
        <v>26031.383000000002</v>
      </c>
      <c r="Q30" s="10">
        <f>Summary!$I$18</f>
        <v>29134.090000000022</v>
      </c>
      <c r="R30" s="10">
        <f>Summary!$I$20</f>
        <v>2280</v>
      </c>
      <c r="S30" s="10">
        <f>Summary!$I$23</f>
        <v>4148.6699999999992</v>
      </c>
      <c r="T30" s="10">
        <f>Summary!$I$24</f>
        <v>423.53000000000009</v>
      </c>
      <c r="U30" s="10">
        <f>Summary!$I$25</f>
        <v>1457</v>
      </c>
      <c r="V30" s="10">
        <f>Summary!$I$26</f>
        <v>558.59</v>
      </c>
      <c r="W30" s="10"/>
      <c r="X30" s="10"/>
      <c r="Y30" s="26">
        <f>Summary!$C$33</f>
        <v>12485.229999999996</v>
      </c>
      <c r="Z30" s="26">
        <f>Summary!$C$34</f>
        <v>2638.2</v>
      </c>
      <c r="AA30" s="49">
        <f>'[11]S-W_Profile-Min'!Q6</f>
        <v>0</v>
      </c>
      <c r="AB30" s="60">
        <f t="shared" si="8"/>
        <v>0</v>
      </c>
      <c r="AC30" s="19">
        <f>Summary!$C$37</f>
        <v>5838.2199999999984</v>
      </c>
      <c r="AD30" s="19">
        <f>Summary!$C$38</f>
        <v>289.15999999999997</v>
      </c>
      <c r="AE30" s="51">
        <f>'[11]S-W_Profile-Min'!Q34</f>
        <v>6.2137563891384952E-2</v>
      </c>
      <c r="AF30" s="60">
        <f t="shared" si="9"/>
        <v>380.74046623679425</v>
      </c>
      <c r="AG30" s="10">
        <f>Summary!$I$41</f>
        <v>191.33</v>
      </c>
      <c r="AH30" s="10">
        <f>Summary!$I$42</f>
        <v>356.07</v>
      </c>
      <c r="AI30" s="10">
        <f>Summary!$I$43</f>
        <v>1063.1599999999999</v>
      </c>
      <c r="AJ30" s="10">
        <f>Summary!$I$44</f>
        <v>25.86</v>
      </c>
      <c r="AK30" s="10">
        <f>Summary!$I$45</f>
        <v>75.87</v>
      </c>
      <c r="AL30" s="10">
        <f>Summary!$I$48</f>
        <v>66.959999999999994</v>
      </c>
      <c r="AM30" s="10"/>
      <c r="AN30" s="10"/>
      <c r="AO30" s="10">
        <f t="shared" ref="AO30:AO52" si="11">Q30+R30+S30+T30+U30+V30+W30+X30+AB30+AF30+AG30+AH30+AI30+AJ30+AK30+AL30+AM30+AN30</f>
        <v>40161.870466236811</v>
      </c>
      <c r="AQ30" s="10">
        <f>Summary!$I$56</f>
        <v>10805.38</v>
      </c>
      <c r="AR30" s="10">
        <f>Summary!$I$57</f>
        <v>8498.2800000000007</v>
      </c>
      <c r="AS30" s="10">
        <f>Summary!$I$58</f>
        <v>4485.8599999999997</v>
      </c>
      <c r="AT30" s="10">
        <f>Summary!$I$59</f>
        <v>5920.5266666666657</v>
      </c>
      <c r="AU30" s="10">
        <f t="shared" si="10"/>
        <v>50967.250466236808</v>
      </c>
      <c r="AV30" s="10">
        <f t="shared" si="10"/>
        <v>48660.15046623681</v>
      </c>
      <c r="AW30" s="10">
        <f t="shared" si="10"/>
        <v>44647.730466236811</v>
      </c>
      <c r="AX30" s="10">
        <f t="shared" si="10"/>
        <v>46082.397132903476</v>
      </c>
      <c r="AY30" s="10">
        <f t="shared" si="6"/>
        <v>22628.767466236808</v>
      </c>
      <c r="AZ30" s="10">
        <f t="shared" si="6"/>
        <v>18616.34746623681</v>
      </c>
      <c r="BA30" s="10">
        <f t="shared" si="6"/>
        <v>20051.014132903474</v>
      </c>
      <c r="BB30" s="18">
        <f t="shared" si="7"/>
        <v>0.86928794625459616</v>
      </c>
      <c r="BC30" s="18">
        <f t="shared" si="7"/>
        <v>0.71515015034878515</v>
      </c>
      <c r="BD30" s="18">
        <f t="shared" si="7"/>
        <v>0.77026311406134174</v>
      </c>
      <c r="BE30" s="18">
        <v>0.15</v>
      </c>
    </row>
    <row r="31" spans="11:57" x14ac:dyDescent="0.3">
      <c r="K31">
        <v>2021</v>
      </c>
      <c r="L31">
        <v>9</v>
      </c>
      <c r="M31">
        <v>7</v>
      </c>
      <c r="N31">
        <v>3</v>
      </c>
      <c r="O31" s="10">
        <v>25416.06</v>
      </c>
      <c r="Q31" s="10">
        <f>Summary!$I$18</f>
        <v>29134.090000000022</v>
      </c>
      <c r="R31" s="10">
        <f>Summary!$I$20</f>
        <v>2280</v>
      </c>
      <c r="S31" s="10">
        <f>Summary!$I$23</f>
        <v>4148.6699999999992</v>
      </c>
      <c r="T31" s="10">
        <f>Summary!$I$24</f>
        <v>423.53000000000009</v>
      </c>
      <c r="U31" s="10">
        <f>Summary!$I$25</f>
        <v>1457</v>
      </c>
      <c r="V31" s="10">
        <f>Summary!$I$26</f>
        <v>558.59</v>
      </c>
      <c r="W31" s="10"/>
      <c r="X31" s="10"/>
      <c r="Y31" s="26">
        <f>Summary!$C$33</f>
        <v>12485.229999999996</v>
      </c>
      <c r="Z31" s="26">
        <f>Summary!$C$34</f>
        <v>2638.2</v>
      </c>
      <c r="AA31" s="49">
        <f>'[11]S-W_Profile-Min'!Q7</f>
        <v>0</v>
      </c>
      <c r="AB31" s="60">
        <f t="shared" si="8"/>
        <v>0</v>
      </c>
      <c r="AC31" s="19">
        <f>Summary!$C$37</f>
        <v>5838.2199999999984</v>
      </c>
      <c r="AD31" s="19">
        <f>Summary!$C$38</f>
        <v>289.15999999999997</v>
      </c>
      <c r="AE31" s="51">
        <f>'[11]S-W_Profile-Min'!Q35</f>
        <v>5.8684554235972401E-2</v>
      </c>
      <c r="AF31" s="60">
        <f t="shared" si="9"/>
        <v>359.58256393441246</v>
      </c>
      <c r="AG31" s="10">
        <f>Summary!$I$41</f>
        <v>191.33</v>
      </c>
      <c r="AH31" s="10">
        <f>Summary!$I$42</f>
        <v>356.07</v>
      </c>
      <c r="AI31" s="10">
        <f>Summary!$I$43</f>
        <v>1063.1599999999999</v>
      </c>
      <c r="AJ31" s="10">
        <f>Summary!$I$44</f>
        <v>25.86</v>
      </c>
      <c r="AK31" s="10">
        <f>Summary!$I$45</f>
        <v>75.87</v>
      </c>
      <c r="AL31" s="10">
        <f>Summary!$I$48</f>
        <v>66.959999999999994</v>
      </c>
      <c r="AM31" s="10"/>
      <c r="AN31" s="10"/>
      <c r="AO31" s="10">
        <f t="shared" si="11"/>
        <v>40140.71256393443</v>
      </c>
      <c r="AQ31" s="10">
        <f>Summary!$I$56</f>
        <v>10805.38</v>
      </c>
      <c r="AR31" s="10">
        <f>Summary!$I$57</f>
        <v>8498.2800000000007</v>
      </c>
      <c r="AS31" s="10">
        <f>Summary!$I$58</f>
        <v>4485.8599999999997</v>
      </c>
      <c r="AT31" s="10">
        <f>Summary!$I$59</f>
        <v>5920.5266666666657</v>
      </c>
      <c r="AU31" s="10">
        <f t="shared" si="10"/>
        <v>50946.092563934428</v>
      </c>
      <c r="AV31" s="10">
        <f t="shared" si="10"/>
        <v>48638.992563934429</v>
      </c>
      <c r="AW31" s="10">
        <f t="shared" si="10"/>
        <v>44626.572563934431</v>
      </c>
      <c r="AX31" s="10">
        <f t="shared" si="10"/>
        <v>46061.239230601095</v>
      </c>
      <c r="AY31" s="10">
        <f t="shared" si="6"/>
        <v>23222.932563934428</v>
      </c>
      <c r="AZ31" s="10">
        <f t="shared" si="6"/>
        <v>19210.51256393443</v>
      </c>
      <c r="BA31" s="10">
        <f t="shared" si="6"/>
        <v>20645.179230601094</v>
      </c>
      <c r="BB31" s="18">
        <f t="shared" si="7"/>
        <v>0.91371095928851387</v>
      </c>
      <c r="BC31" s="18">
        <f t="shared" si="7"/>
        <v>0.75584148620732039</v>
      </c>
      <c r="BD31" s="18">
        <f t="shared" si="7"/>
        <v>0.81228873517772204</v>
      </c>
      <c r="BE31" s="18">
        <v>0.15</v>
      </c>
    </row>
    <row r="32" spans="11:57" x14ac:dyDescent="0.3">
      <c r="K32">
        <v>2021</v>
      </c>
      <c r="L32">
        <v>9</v>
      </c>
      <c r="M32">
        <v>7</v>
      </c>
      <c r="N32">
        <v>4</v>
      </c>
      <c r="O32" s="10">
        <v>25527.472000000002</v>
      </c>
      <c r="Q32" s="10">
        <f>Summary!$I$18</f>
        <v>29134.090000000022</v>
      </c>
      <c r="R32" s="10">
        <f>Summary!$I$20</f>
        <v>2280</v>
      </c>
      <c r="S32" s="10">
        <f>Summary!$I$23</f>
        <v>4148.6699999999992</v>
      </c>
      <c r="T32" s="10">
        <f>Summary!$I$24</f>
        <v>423.53000000000009</v>
      </c>
      <c r="U32" s="10">
        <f>Summary!$I$25</f>
        <v>1457</v>
      </c>
      <c r="V32" s="10">
        <f>Summary!$I$26</f>
        <v>558.59</v>
      </c>
      <c r="W32" s="10"/>
      <c r="X32" s="10"/>
      <c r="Y32" s="26">
        <f>Summary!$C$33</f>
        <v>12485.229999999996</v>
      </c>
      <c r="Z32" s="26">
        <f>Summary!$C$34</f>
        <v>2638.2</v>
      </c>
      <c r="AA32" s="49">
        <f>'[11]S-W_Profile-Min'!Q8</f>
        <v>0</v>
      </c>
      <c r="AB32" s="60">
        <f t="shared" si="8"/>
        <v>0</v>
      </c>
      <c r="AC32" s="19">
        <f>Summary!$C$37</f>
        <v>5838.2199999999984</v>
      </c>
      <c r="AD32" s="19">
        <f>Summary!$C$38</f>
        <v>289.15999999999997</v>
      </c>
      <c r="AE32" s="51">
        <f>'[11]S-W_Profile-Min'!Q36</f>
        <v>4.7807274100092549E-2</v>
      </c>
      <c r="AF32" s="60">
        <f t="shared" si="9"/>
        <v>292.93333517542499</v>
      </c>
      <c r="AG32" s="10">
        <f>Summary!$I$41</f>
        <v>191.33</v>
      </c>
      <c r="AH32" s="10">
        <f>Summary!$I$42</f>
        <v>356.07</v>
      </c>
      <c r="AI32" s="10">
        <f>Summary!$I$43</f>
        <v>1063.1599999999999</v>
      </c>
      <c r="AJ32" s="10">
        <f>Summary!$I$44</f>
        <v>25.86</v>
      </c>
      <c r="AK32" s="10">
        <f>Summary!$I$45</f>
        <v>75.87</v>
      </c>
      <c r="AL32" s="10">
        <f>Summary!$I$48</f>
        <v>66.959999999999994</v>
      </c>
      <c r="AM32" s="10"/>
      <c r="AN32" s="10"/>
      <c r="AO32" s="10">
        <f t="shared" si="11"/>
        <v>40074.063335175451</v>
      </c>
      <c r="AQ32" s="10">
        <f>Summary!$I$56</f>
        <v>10805.38</v>
      </c>
      <c r="AR32" s="10">
        <f>Summary!$I$57</f>
        <v>8498.2800000000007</v>
      </c>
      <c r="AS32" s="10">
        <f>Summary!$I$58</f>
        <v>4485.8599999999997</v>
      </c>
      <c r="AT32" s="10">
        <f>Summary!$I$59</f>
        <v>5920.5266666666657</v>
      </c>
      <c r="AU32" s="10">
        <f t="shared" si="10"/>
        <v>50879.443335175449</v>
      </c>
      <c r="AV32" s="10">
        <f t="shared" si="10"/>
        <v>48572.34333517545</v>
      </c>
      <c r="AW32" s="10">
        <f t="shared" si="10"/>
        <v>44559.923335175452</v>
      </c>
      <c r="AX32" s="10">
        <f t="shared" si="10"/>
        <v>45994.590001842116</v>
      </c>
      <c r="AY32" s="10">
        <f t="shared" si="6"/>
        <v>23044.871335175449</v>
      </c>
      <c r="AZ32" s="10">
        <f t="shared" si="6"/>
        <v>19032.45133517545</v>
      </c>
      <c r="BA32" s="10">
        <f t="shared" si="6"/>
        <v>20467.118001842115</v>
      </c>
      <c r="BB32" s="18">
        <f t="shared" si="7"/>
        <v>0.90274788412951534</v>
      </c>
      <c r="BC32" s="18">
        <f t="shared" si="7"/>
        <v>0.74556741596564868</v>
      </c>
      <c r="BD32" s="18">
        <f t="shared" si="7"/>
        <v>0.80176830678110678</v>
      </c>
      <c r="BE32" s="18">
        <v>0.15</v>
      </c>
    </row>
    <row r="33" spans="11:57" x14ac:dyDescent="0.3">
      <c r="K33">
        <v>2021</v>
      </c>
      <c r="L33">
        <v>9</v>
      </c>
      <c r="M33">
        <v>7</v>
      </c>
      <c r="N33">
        <v>5</v>
      </c>
      <c r="O33" s="10">
        <v>26620.403999999999</v>
      </c>
      <c r="Q33" s="10">
        <f>Summary!$I$18</f>
        <v>29134.090000000022</v>
      </c>
      <c r="R33" s="10">
        <f>Summary!$I$20</f>
        <v>2280</v>
      </c>
      <c r="S33" s="10">
        <f>Summary!$I$23</f>
        <v>4148.6699999999992</v>
      </c>
      <c r="T33" s="10">
        <f>Summary!$I$24</f>
        <v>423.53000000000009</v>
      </c>
      <c r="U33" s="10">
        <f>Summary!$I$25</f>
        <v>1457</v>
      </c>
      <c r="V33" s="10">
        <f>Summary!$I$26</f>
        <v>558.59</v>
      </c>
      <c r="W33" s="10"/>
      <c r="X33" s="10"/>
      <c r="Y33" s="26">
        <f>Summary!$C$33</f>
        <v>12485.229999999996</v>
      </c>
      <c r="Z33" s="26">
        <f>Summary!$C$34</f>
        <v>2638.2</v>
      </c>
      <c r="AA33" s="49">
        <f>'[11]S-W_Profile-Min'!Q9</f>
        <v>0</v>
      </c>
      <c r="AB33" s="60">
        <f t="shared" si="8"/>
        <v>0</v>
      </c>
      <c r="AC33" s="19">
        <f>Summary!$C$37</f>
        <v>5838.2199999999984</v>
      </c>
      <c r="AD33" s="19">
        <f>Summary!$C$38</f>
        <v>289.15999999999997</v>
      </c>
      <c r="AE33" s="51">
        <f>'[11]S-W_Profile-Min'!Q37</f>
        <v>4.421411482254984E-2</v>
      </c>
      <c r="AF33" s="60">
        <f t="shared" si="9"/>
        <v>270.91668288139539</v>
      </c>
      <c r="AG33" s="10">
        <f>Summary!$I$41</f>
        <v>191.33</v>
      </c>
      <c r="AH33" s="10">
        <f>Summary!$I$42</f>
        <v>356.07</v>
      </c>
      <c r="AI33" s="10">
        <f>Summary!$I$43</f>
        <v>1063.1599999999999</v>
      </c>
      <c r="AJ33" s="10">
        <f>Summary!$I$44</f>
        <v>25.86</v>
      </c>
      <c r="AK33" s="10">
        <f>Summary!$I$45</f>
        <v>75.87</v>
      </c>
      <c r="AL33" s="10">
        <f>Summary!$I$48</f>
        <v>66.959999999999994</v>
      </c>
      <c r="AM33" s="10"/>
      <c r="AN33" s="10"/>
      <c r="AO33" s="10">
        <f t="shared" si="11"/>
        <v>40052.046682881424</v>
      </c>
      <c r="AQ33" s="10">
        <f>Summary!$I$56</f>
        <v>10805.38</v>
      </c>
      <c r="AR33" s="10">
        <f>Summary!$I$57</f>
        <v>8498.2800000000007</v>
      </c>
      <c r="AS33" s="10">
        <f>Summary!$I$58</f>
        <v>4485.8599999999997</v>
      </c>
      <c r="AT33" s="10">
        <f>Summary!$I$59</f>
        <v>5920.5266666666657</v>
      </c>
      <c r="AU33" s="10">
        <f t="shared" si="10"/>
        <v>50857.426682881422</v>
      </c>
      <c r="AV33" s="10">
        <f t="shared" si="10"/>
        <v>48550.326682881423</v>
      </c>
      <c r="AW33" s="10">
        <f t="shared" si="10"/>
        <v>44537.906682881425</v>
      </c>
      <c r="AX33" s="10">
        <f t="shared" si="10"/>
        <v>45972.573349548089</v>
      </c>
      <c r="AY33" s="10">
        <f t="shared" si="6"/>
        <v>21929.922682881424</v>
      </c>
      <c r="AZ33" s="10">
        <f t="shared" si="6"/>
        <v>17917.502682881426</v>
      </c>
      <c r="BA33" s="10">
        <f t="shared" si="6"/>
        <v>19352.16934954809</v>
      </c>
      <c r="BB33" s="18">
        <f t="shared" si="7"/>
        <v>0.82380127224520805</v>
      </c>
      <c r="BC33" s="18">
        <f t="shared" si="7"/>
        <v>0.67307403309436731</v>
      </c>
      <c r="BD33" s="18">
        <f t="shared" si="7"/>
        <v>0.7269675302278692</v>
      </c>
      <c r="BE33" s="18">
        <v>0.15</v>
      </c>
    </row>
    <row r="34" spans="11:57" x14ac:dyDescent="0.3">
      <c r="K34">
        <v>2021</v>
      </c>
      <c r="L34">
        <v>9</v>
      </c>
      <c r="M34">
        <v>7</v>
      </c>
      <c r="N34">
        <v>6</v>
      </c>
      <c r="O34" s="10">
        <v>28841.120999999999</v>
      </c>
      <c r="Q34" s="10">
        <f>Summary!$I$18</f>
        <v>29134.090000000022</v>
      </c>
      <c r="R34" s="10">
        <f>Summary!$I$20</f>
        <v>2280</v>
      </c>
      <c r="S34" s="10">
        <f>Summary!$I$23</f>
        <v>4148.6699999999992</v>
      </c>
      <c r="T34" s="10">
        <f>Summary!$I$24</f>
        <v>423.53000000000009</v>
      </c>
      <c r="U34" s="10">
        <f>Summary!$I$25</f>
        <v>1457</v>
      </c>
      <c r="V34" s="10">
        <f>Summary!$I$26</f>
        <v>558.59</v>
      </c>
      <c r="W34" s="10"/>
      <c r="X34" s="10"/>
      <c r="Y34" s="26">
        <f>Summary!$C$33</f>
        <v>12485.229999999996</v>
      </c>
      <c r="Z34" s="26">
        <f>Summary!$C$34</f>
        <v>2638.2</v>
      </c>
      <c r="AA34" s="49">
        <f>'[11]S-W_Profile-Min'!Q10</f>
        <v>9.9402324027201186E-2</v>
      </c>
      <c r="AB34" s="60">
        <f t="shared" si="8"/>
        <v>1503.3040892626948</v>
      </c>
      <c r="AC34" s="19">
        <f>Summary!$C$37</f>
        <v>5838.2199999999984</v>
      </c>
      <c r="AD34" s="19">
        <f>Summary!$C$38</f>
        <v>289.15999999999997</v>
      </c>
      <c r="AE34" s="51">
        <f>'[11]S-W_Profile-Min'!Q38</f>
        <v>3.1859860332830135E-2</v>
      </c>
      <c r="AF34" s="60">
        <f t="shared" si="9"/>
        <v>195.21747100617665</v>
      </c>
      <c r="AG34" s="10">
        <f>Summary!$I$41</f>
        <v>191.33</v>
      </c>
      <c r="AH34" s="10">
        <f>Summary!$I$42</f>
        <v>356.07</v>
      </c>
      <c r="AI34" s="10">
        <f>Summary!$I$43</f>
        <v>1063.1599999999999</v>
      </c>
      <c r="AJ34" s="10">
        <f>Summary!$I$44</f>
        <v>25.86</v>
      </c>
      <c r="AK34" s="10">
        <f>Summary!$I$45</f>
        <v>75.87</v>
      </c>
      <c r="AL34" s="10">
        <f>Summary!$I$48</f>
        <v>66.959999999999994</v>
      </c>
      <c r="AM34" s="10"/>
      <c r="AN34" s="10"/>
      <c r="AO34" s="10">
        <f t="shared" si="11"/>
        <v>41479.651560268889</v>
      </c>
      <c r="AQ34" s="10">
        <f>Summary!$I$56</f>
        <v>10805.38</v>
      </c>
      <c r="AR34" s="10">
        <f>Summary!$I$57</f>
        <v>8498.2800000000007</v>
      </c>
      <c r="AS34" s="10">
        <f>Summary!$I$58</f>
        <v>4485.8599999999997</v>
      </c>
      <c r="AT34" s="10">
        <f>Summary!$I$59</f>
        <v>5920.5266666666657</v>
      </c>
      <c r="AU34" s="10">
        <f t="shared" si="10"/>
        <v>52285.031560268886</v>
      </c>
      <c r="AV34" s="10">
        <f t="shared" si="10"/>
        <v>49977.931560268888</v>
      </c>
      <c r="AW34" s="10">
        <f t="shared" si="10"/>
        <v>45965.511560268889</v>
      </c>
      <c r="AX34" s="10">
        <f t="shared" si="10"/>
        <v>47400.178226935554</v>
      </c>
      <c r="AY34" s="10">
        <f t="shared" si="6"/>
        <v>21136.810560268888</v>
      </c>
      <c r="AZ34" s="10">
        <f t="shared" si="6"/>
        <v>17124.39056026889</v>
      </c>
      <c r="BA34" s="10">
        <f t="shared" si="6"/>
        <v>18559.057226935554</v>
      </c>
      <c r="BB34" s="18">
        <f t="shared" si="7"/>
        <v>0.73287063149413956</v>
      </c>
      <c r="BC34" s="18">
        <f t="shared" si="7"/>
        <v>0.59374913202121693</v>
      </c>
      <c r="BD34" s="18">
        <f t="shared" si="7"/>
        <v>0.64349292203085851</v>
      </c>
      <c r="BE34" s="18">
        <v>0.15</v>
      </c>
    </row>
    <row r="35" spans="11:57" x14ac:dyDescent="0.3">
      <c r="K35">
        <v>2021</v>
      </c>
      <c r="L35">
        <v>9</v>
      </c>
      <c r="M35">
        <v>7</v>
      </c>
      <c r="N35">
        <v>7</v>
      </c>
      <c r="O35" s="10">
        <v>30073.611000000001</v>
      </c>
      <c r="Q35" s="10">
        <f>Summary!$I$18</f>
        <v>29134.090000000022</v>
      </c>
      <c r="R35" s="10">
        <f>Summary!$I$20</f>
        <v>2280</v>
      </c>
      <c r="S35" s="10">
        <f>Summary!$I$23</f>
        <v>4148.6699999999992</v>
      </c>
      <c r="T35" s="10">
        <f>Summary!$I$24</f>
        <v>423.53000000000009</v>
      </c>
      <c r="U35" s="10">
        <f>Summary!$I$25</f>
        <v>1457</v>
      </c>
      <c r="V35" s="10">
        <f>Summary!$I$26</f>
        <v>558.59</v>
      </c>
      <c r="W35" s="10"/>
      <c r="X35" s="10"/>
      <c r="Y35" s="26">
        <f>Summary!$C$33</f>
        <v>12485.229999999996</v>
      </c>
      <c r="Z35" s="26">
        <f>Summary!$C$34</f>
        <v>2638.2</v>
      </c>
      <c r="AA35" s="49">
        <f>'[11]S-W_Profile-Min'!Q11</f>
        <v>0.3244259690308115</v>
      </c>
      <c r="AB35" s="60">
        <f t="shared" si="8"/>
        <v>4906.4334328196446</v>
      </c>
      <c r="AC35" s="19">
        <f>Summary!$C$37</f>
        <v>5838.2199999999984</v>
      </c>
      <c r="AD35" s="19">
        <f>Summary!$C$38</f>
        <v>289.15999999999997</v>
      </c>
      <c r="AE35" s="51">
        <f>'[11]S-W_Profile-Min'!Q39</f>
        <v>2.2335273484483834E-2</v>
      </c>
      <c r="AF35" s="60">
        <f t="shared" si="9"/>
        <v>136.85670804335652</v>
      </c>
      <c r="AG35" s="10">
        <f>Summary!$I$41</f>
        <v>191.33</v>
      </c>
      <c r="AH35" s="10">
        <f>Summary!$I$42</f>
        <v>356.07</v>
      </c>
      <c r="AI35" s="10">
        <f>Summary!$I$43</f>
        <v>1063.1599999999999</v>
      </c>
      <c r="AJ35" s="10">
        <f>Summary!$I$44</f>
        <v>25.86</v>
      </c>
      <c r="AK35" s="10">
        <f>Summary!$I$45</f>
        <v>75.87</v>
      </c>
      <c r="AL35" s="10">
        <f>Summary!$I$48</f>
        <v>66.959999999999994</v>
      </c>
      <c r="AM35" s="10"/>
      <c r="AN35" s="10"/>
      <c r="AO35" s="10">
        <f t="shared" si="11"/>
        <v>44824.420140863018</v>
      </c>
      <c r="AQ35" s="10">
        <f>Summary!$I$56</f>
        <v>10805.38</v>
      </c>
      <c r="AR35" s="10">
        <f>Summary!$I$57</f>
        <v>8498.2800000000007</v>
      </c>
      <c r="AS35" s="10">
        <f>Summary!$I$58</f>
        <v>4485.8599999999997</v>
      </c>
      <c r="AT35" s="10">
        <f>Summary!$I$59</f>
        <v>5920.5266666666657</v>
      </c>
      <c r="AU35" s="10">
        <f t="shared" si="10"/>
        <v>55629.800140863015</v>
      </c>
      <c r="AV35" s="10">
        <f t="shared" si="10"/>
        <v>53322.700140863017</v>
      </c>
      <c r="AW35" s="10">
        <f t="shared" si="10"/>
        <v>49310.280140863018</v>
      </c>
      <c r="AX35" s="10">
        <f t="shared" si="10"/>
        <v>50744.946807529683</v>
      </c>
      <c r="AY35" s="10">
        <f t="shared" si="6"/>
        <v>23249.089140863016</v>
      </c>
      <c r="AZ35" s="10">
        <f t="shared" si="6"/>
        <v>19236.669140863018</v>
      </c>
      <c r="BA35" s="10">
        <f t="shared" si="6"/>
        <v>20671.335807529682</v>
      </c>
      <c r="BB35" s="18">
        <f t="shared" si="7"/>
        <v>0.77307274942350668</v>
      </c>
      <c r="BC35" s="18">
        <f t="shared" si="7"/>
        <v>0.63965278864792852</v>
      </c>
      <c r="BD35" s="18">
        <f t="shared" si="7"/>
        <v>0.687357956699303</v>
      </c>
      <c r="BE35" s="18">
        <v>0.15</v>
      </c>
    </row>
    <row r="36" spans="11:57" x14ac:dyDescent="0.3">
      <c r="K36">
        <v>2021</v>
      </c>
      <c r="L36">
        <v>9</v>
      </c>
      <c r="M36">
        <v>7</v>
      </c>
      <c r="N36">
        <v>8</v>
      </c>
      <c r="O36" s="10">
        <v>30228.258999999998</v>
      </c>
      <c r="Q36" s="10">
        <f>Summary!$I$18</f>
        <v>29134.090000000022</v>
      </c>
      <c r="R36" s="10">
        <f>Summary!$I$20</f>
        <v>2280</v>
      </c>
      <c r="S36" s="10">
        <f>Summary!$I$23</f>
        <v>4148.6699999999992</v>
      </c>
      <c r="T36" s="10">
        <f>Summary!$I$24</f>
        <v>423.53000000000009</v>
      </c>
      <c r="U36" s="10">
        <f>Summary!$I$25</f>
        <v>1457</v>
      </c>
      <c r="V36" s="10">
        <f>Summary!$I$26</f>
        <v>558.59</v>
      </c>
      <c r="W36" s="10"/>
      <c r="X36" s="10"/>
      <c r="Y36" s="26">
        <f>Summary!$C$33</f>
        <v>12485.229999999996</v>
      </c>
      <c r="Z36" s="26">
        <f>Summary!$C$34</f>
        <v>2638.2</v>
      </c>
      <c r="AA36" s="49">
        <f>'[11]S-W_Profile-Min'!Q12</f>
        <v>0.49670719181937656</v>
      </c>
      <c r="AB36" s="60">
        <f t="shared" si="8"/>
        <v>7511.9164459769127</v>
      </c>
      <c r="AC36" s="19">
        <f>Summary!$C$37</f>
        <v>5838.2199999999984</v>
      </c>
      <c r="AD36" s="19">
        <f>Summary!$C$38</f>
        <v>289.15999999999997</v>
      </c>
      <c r="AE36" s="51">
        <f>'[11]S-W_Profile-Min'!Q40</f>
        <v>2.3689173040440849E-2</v>
      </c>
      <c r="AF36" s="60">
        <f t="shared" si="9"/>
        <v>145.15256510453642</v>
      </c>
      <c r="AG36" s="10">
        <f>Summary!$I$41</f>
        <v>191.33</v>
      </c>
      <c r="AH36" s="10">
        <f>Summary!$I$42</f>
        <v>356.07</v>
      </c>
      <c r="AI36" s="10">
        <f>Summary!$I$43</f>
        <v>1063.1599999999999</v>
      </c>
      <c r="AJ36" s="10">
        <f>Summary!$I$44</f>
        <v>25.86</v>
      </c>
      <c r="AK36" s="10">
        <f>Summary!$I$45</f>
        <v>75.87</v>
      </c>
      <c r="AL36" s="10">
        <f>Summary!$I$48</f>
        <v>66.959999999999994</v>
      </c>
      <c r="AM36" s="10"/>
      <c r="AN36" s="10"/>
      <c r="AO36" s="10">
        <f t="shared" si="11"/>
        <v>47438.199011081466</v>
      </c>
      <c r="AQ36" s="10">
        <f>Summary!$I$56</f>
        <v>10805.38</v>
      </c>
      <c r="AR36" s="10">
        <f>Summary!$I$57</f>
        <v>8498.2800000000007</v>
      </c>
      <c r="AS36" s="10">
        <f>Summary!$I$58</f>
        <v>4485.8599999999997</v>
      </c>
      <c r="AT36" s="10">
        <f>Summary!$I$59</f>
        <v>5920.5266666666657</v>
      </c>
      <c r="AU36" s="10">
        <f t="shared" si="10"/>
        <v>58243.579011081463</v>
      </c>
      <c r="AV36" s="10">
        <f t="shared" si="10"/>
        <v>55936.479011081465</v>
      </c>
      <c r="AW36" s="10">
        <f t="shared" si="10"/>
        <v>51924.059011081466</v>
      </c>
      <c r="AX36" s="10">
        <f t="shared" si="10"/>
        <v>53358.725677748131</v>
      </c>
      <c r="AY36" s="10">
        <f t="shared" si="6"/>
        <v>25708.220011081467</v>
      </c>
      <c r="AZ36" s="10">
        <f t="shared" si="6"/>
        <v>21695.800011081468</v>
      </c>
      <c r="BA36" s="10">
        <f t="shared" si="6"/>
        <v>23130.466677748132</v>
      </c>
      <c r="BB36" s="18">
        <f t="shared" si="7"/>
        <v>0.85046975451287055</v>
      </c>
      <c r="BC36" s="18">
        <f t="shared" si="7"/>
        <v>0.71773237125834699</v>
      </c>
      <c r="BD36" s="18">
        <f t="shared" si="7"/>
        <v>0.76519347931179671</v>
      </c>
      <c r="BE36" s="18">
        <v>0.15</v>
      </c>
    </row>
    <row r="37" spans="11:57" x14ac:dyDescent="0.3">
      <c r="K37">
        <v>2021</v>
      </c>
      <c r="L37">
        <v>9</v>
      </c>
      <c r="M37">
        <v>7</v>
      </c>
      <c r="N37">
        <v>9</v>
      </c>
      <c r="O37" s="10">
        <v>31129.896000000001</v>
      </c>
      <c r="Q37" s="10">
        <f>Summary!$I$18</f>
        <v>29134.090000000022</v>
      </c>
      <c r="R37" s="10">
        <f>Summary!$I$20</f>
        <v>2280</v>
      </c>
      <c r="S37" s="10">
        <f>Summary!$I$23</f>
        <v>4148.6699999999992</v>
      </c>
      <c r="T37" s="10">
        <f>Summary!$I$24</f>
        <v>423.53000000000009</v>
      </c>
      <c r="U37" s="10">
        <f>Summary!$I$25</f>
        <v>1457</v>
      </c>
      <c r="V37" s="10">
        <f>Summary!$I$26</f>
        <v>558.59</v>
      </c>
      <c r="W37" s="10"/>
      <c r="X37" s="10"/>
      <c r="Y37" s="26">
        <f>Summary!$C$33</f>
        <v>12485.229999999996</v>
      </c>
      <c r="Z37" s="26">
        <f>Summary!$C$34</f>
        <v>2638.2</v>
      </c>
      <c r="AA37" s="49">
        <f>'[11]S-W_Profile-Min'!Q13</f>
        <v>0.60398676133928519</v>
      </c>
      <c r="AB37" s="60">
        <f t="shared" si="8"/>
        <v>9134.3515060413847</v>
      </c>
      <c r="AC37" s="19">
        <f>Summary!$C$37</f>
        <v>5838.2199999999984</v>
      </c>
      <c r="AD37" s="19">
        <f>Summary!$C$38</f>
        <v>289.15999999999997</v>
      </c>
      <c r="AE37" s="51">
        <f>'[11]S-W_Profile-Min'!Q41</f>
        <v>2.2510763091136168E-2</v>
      </c>
      <c r="AF37" s="60">
        <f t="shared" si="9"/>
        <v>137.93199954936588</v>
      </c>
      <c r="AG37" s="10">
        <f>Summary!$I$41</f>
        <v>191.33</v>
      </c>
      <c r="AH37" s="10">
        <f>Summary!$I$42</f>
        <v>356.07</v>
      </c>
      <c r="AI37" s="10">
        <f>Summary!$I$43</f>
        <v>1063.1599999999999</v>
      </c>
      <c r="AJ37" s="10">
        <f>Summary!$I$44</f>
        <v>25.86</v>
      </c>
      <c r="AK37" s="10">
        <f>Summary!$I$45</f>
        <v>75.87</v>
      </c>
      <c r="AL37" s="10">
        <f>Summary!$I$48</f>
        <v>66.959999999999994</v>
      </c>
      <c r="AM37" s="10"/>
      <c r="AN37" s="10"/>
      <c r="AO37" s="10">
        <f t="shared" si="11"/>
        <v>49053.413505590768</v>
      </c>
      <c r="AQ37" s="10">
        <f>Summary!$I$56</f>
        <v>10805.38</v>
      </c>
      <c r="AR37" s="10">
        <f>Summary!$I$57</f>
        <v>8498.2800000000007</v>
      </c>
      <c r="AS37" s="10">
        <f>Summary!$I$58</f>
        <v>4485.8599999999997</v>
      </c>
      <c r="AT37" s="10">
        <f>Summary!$I$59</f>
        <v>5920.5266666666657</v>
      </c>
      <c r="AU37" s="10">
        <f t="shared" si="10"/>
        <v>59858.793505590766</v>
      </c>
      <c r="AV37" s="10">
        <f t="shared" si="10"/>
        <v>57551.693505590767</v>
      </c>
      <c r="AW37" s="10">
        <f t="shared" si="10"/>
        <v>53539.273505590769</v>
      </c>
      <c r="AX37" s="10">
        <f t="shared" si="10"/>
        <v>54973.940172257433</v>
      </c>
      <c r="AY37" s="10">
        <f t="shared" si="6"/>
        <v>26421.797505590766</v>
      </c>
      <c r="AZ37" s="10">
        <f t="shared" si="6"/>
        <v>22409.377505590768</v>
      </c>
      <c r="BA37" s="10">
        <f t="shared" si="6"/>
        <v>23844.044172257432</v>
      </c>
      <c r="BB37" s="18">
        <f t="shared" si="7"/>
        <v>0.84875958164430632</v>
      </c>
      <c r="BC37" s="18">
        <f t="shared" si="7"/>
        <v>0.71986676427029395</v>
      </c>
      <c r="BD37" s="18">
        <f t="shared" si="7"/>
        <v>0.76595322298081026</v>
      </c>
      <c r="BE37" s="18">
        <v>0.15</v>
      </c>
    </row>
    <row r="38" spans="11:57" x14ac:dyDescent="0.3">
      <c r="K38">
        <v>2021</v>
      </c>
      <c r="L38">
        <v>9</v>
      </c>
      <c r="M38">
        <v>7</v>
      </c>
      <c r="N38">
        <v>10</v>
      </c>
      <c r="O38" s="10">
        <v>32375.302</v>
      </c>
      <c r="Q38" s="10">
        <f>Summary!$I$18</f>
        <v>29134.090000000022</v>
      </c>
      <c r="R38" s="10">
        <f>Summary!$I$20</f>
        <v>2280</v>
      </c>
      <c r="S38" s="10">
        <f>Summary!$I$23</f>
        <v>4148.6699999999992</v>
      </c>
      <c r="T38" s="10">
        <f>Summary!$I$24</f>
        <v>423.53000000000009</v>
      </c>
      <c r="U38" s="10">
        <f>Summary!$I$25</f>
        <v>1457</v>
      </c>
      <c r="V38" s="10">
        <f>Summary!$I$26</f>
        <v>558.59</v>
      </c>
      <c r="W38" s="10"/>
      <c r="X38" s="10"/>
      <c r="Y38" s="26">
        <f>Summary!$C$33</f>
        <v>12485.229999999996</v>
      </c>
      <c r="Z38" s="26">
        <f>Summary!$C$34</f>
        <v>2638.2</v>
      </c>
      <c r="AA38" s="49">
        <f>'[11]S-W_Profile-Min'!Q14</f>
        <v>0.65036886885568523</v>
      </c>
      <c r="AB38" s="60">
        <f t="shared" si="8"/>
        <v>9835.808062318134</v>
      </c>
      <c r="AC38" s="19">
        <f>Summary!$C$37</f>
        <v>5838.2199999999984</v>
      </c>
      <c r="AD38" s="19">
        <f>Summary!$C$38</f>
        <v>289.15999999999997</v>
      </c>
      <c r="AE38" s="51">
        <f>'[11]S-W_Profile-Min'!Q42</f>
        <v>2.9261276739014224E-2</v>
      </c>
      <c r="AF38" s="60">
        <f t="shared" si="9"/>
        <v>179.29496186510093</v>
      </c>
      <c r="AG38" s="10">
        <f>Summary!$I$41</f>
        <v>191.33</v>
      </c>
      <c r="AH38" s="10">
        <f>Summary!$I$42</f>
        <v>356.07</v>
      </c>
      <c r="AI38" s="10">
        <f>Summary!$I$43</f>
        <v>1063.1599999999999</v>
      </c>
      <c r="AJ38" s="10">
        <f>Summary!$I$44</f>
        <v>25.86</v>
      </c>
      <c r="AK38" s="10">
        <f>Summary!$I$45</f>
        <v>75.87</v>
      </c>
      <c r="AL38" s="10">
        <f>Summary!$I$48</f>
        <v>66.959999999999994</v>
      </c>
      <c r="AM38" s="10"/>
      <c r="AN38" s="10"/>
      <c r="AO38" s="10">
        <f t="shared" si="11"/>
        <v>49796.233024183253</v>
      </c>
      <c r="AQ38" s="10">
        <f>Summary!$I$56</f>
        <v>10805.38</v>
      </c>
      <c r="AR38" s="10">
        <f>Summary!$I$57</f>
        <v>8498.2800000000007</v>
      </c>
      <c r="AS38" s="10">
        <f>Summary!$I$58</f>
        <v>4485.8599999999997</v>
      </c>
      <c r="AT38" s="10">
        <f>Summary!$I$59</f>
        <v>5920.5266666666657</v>
      </c>
      <c r="AU38" s="10">
        <f t="shared" si="10"/>
        <v>60601.613024183251</v>
      </c>
      <c r="AV38" s="10">
        <f t="shared" si="10"/>
        <v>58294.513024183252</v>
      </c>
      <c r="AW38" s="10">
        <f t="shared" si="10"/>
        <v>54282.093024183254</v>
      </c>
      <c r="AX38" s="10">
        <f t="shared" si="10"/>
        <v>55716.759690849918</v>
      </c>
      <c r="AY38" s="10">
        <f t="shared" si="6"/>
        <v>25919.211024183252</v>
      </c>
      <c r="AZ38" s="10">
        <f t="shared" si="6"/>
        <v>21906.791024183254</v>
      </c>
      <c r="BA38" s="10">
        <f t="shared" si="6"/>
        <v>23341.457690849918</v>
      </c>
      <c r="BB38" s="18">
        <f t="shared" si="7"/>
        <v>0.80058592269450501</v>
      </c>
      <c r="BC38" s="18">
        <f t="shared" si="7"/>
        <v>0.67665132588363974</v>
      </c>
      <c r="BD38" s="18">
        <f t="shared" si="7"/>
        <v>0.7209649408320552</v>
      </c>
      <c r="BE38" s="18">
        <v>0.15</v>
      </c>
    </row>
    <row r="39" spans="11:57" x14ac:dyDescent="0.3">
      <c r="K39">
        <v>2021</v>
      </c>
      <c r="L39">
        <v>9</v>
      </c>
      <c r="M39">
        <v>7</v>
      </c>
      <c r="N39">
        <v>11</v>
      </c>
      <c r="O39" s="10">
        <v>33904.436999999998</v>
      </c>
      <c r="Q39" s="10">
        <f>Summary!$I$18</f>
        <v>29134.090000000022</v>
      </c>
      <c r="R39" s="10">
        <f>Summary!$I$20</f>
        <v>2280</v>
      </c>
      <c r="S39" s="10">
        <f>Summary!$I$23</f>
        <v>4148.6699999999992</v>
      </c>
      <c r="T39" s="10">
        <f>Summary!$I$24</f>
        <v>423.53000000000009</v>
      </c>
      <c r="U39" s="10">
        <f>Summary!$I$25</f>
        <v>1457</v>
      </c>
      <c r="V39" s="10">
        <f>Summary!$I$26</f>
        <v>558.59</v>
      </c>
      <c r="W39" s="10"/>
      <c r="X39" s="10"/>
      <c r="Y39" s="26">
        <f>Summary!$C$33</f>
        <v>12485.229999999996</v>
      </c>
      <c r="Z39" s="26">
        <f>Summary!$C$34</f>
        <v>2638.2</v>
      </c>
      <c r="AA39" s="49">
        <f>'[11]S-W_Profile-Min'!Q15</f>
        <v>0.6731850704536545</v>
      </c>
      <c r="AB39" s="60">
        <f t="shared" si="8"/>
        <v>10180.86729005091</v>
      </c>
      <c r="AC39" s="19">
        <f>Summary!$C$37</f>
        <v>5838.2199999999984</v>
      </c>
      <c r="AD39" s="19">
        <f>Summary!$C$38</f>
        <v>289.15999999999997</v>
      </c>
      <c r="AE39" s="51">
        <f>'[11]S-W_Profile-Min'!Q43</f>
        <v>3.5303090139942463E-2</v>
      </c>
      <c r="AF39" s="60">
        <f t="shared" si="9"/>
        <v>216.31544846168057</v>
      </c>
      <c r="AG39" s="10">
        <f>Summary!$I$41</f>
        <v>191.33</v>
      </c>
      <c r="AH39" s="10">
        <f>Summary!$I$42</f>
        <v>356.07</v>
      </c>
      <c r="AI39" s="10">
        <f>Summary!$I$43</f>
        <v>1063.1599999999999</v>
      </c>
      <c r="AJ39" s="10">
        <f>Summary!$I$44</f>
        <v>25.86</v>
      </c>
      <c r="AK39" s="10">
        <f>Summary!$I$45</f>
        <v>75.87</v>
      </c>
      <c r="AL39" s="10">
        <f>Summary!$I$48</f>
        <v>66.959999999999994</v>
      </c>
      <c r="AM39" s="10"/>
      <c r="AN39" s="10"/>
      <c r="AO39" s="10">
        <f t="shared" si="11"/>
        <v>50178.312738512614</v>
      </c>
      <c r="AQ39" s="10">
        <f>Summary!$I$56</f>
        <v>10805.38</v>
      </c>
      <c r="AR39" s="10">
        <f>Summary!$I$57</f>
        <v>8498.2800000000007</v>
      </c>
      <c r="AS39" s="10">
        <f>Summary!$I$58</f>
        <v>4485.8599999999997</v>
      </c>
      <c r="AT39" s="10">
        <f>Summary!$I$59</f>
        <v>5920.5266666666657</v>
      </c>
      <c r="AU39" s="10">
        <f t="shared" si="10"/>
        <v>60983.692738512611</v>
      </c>
      <c r="AV39" s="10">
        <f t="shared" si="10"/>
        <v>58676.592738512612</v>
      </c>
      <c r="AW39" s="10">
        <f t="shared" si="10"/>
        <v>54664.172738512614</v>
      </c>
      <c r="AX39" s="10">
        <f t="shared" si="10"/>
        <v>56098.839405179278</v>
      </c>
      <c r="AY39" s="10">
        <f t="shared" si="6"/>
        <v>24772.155738512614</v>
      </c>
      <c r="AZ39" s="10">
        <f t="shared" si="6"/>
        <v>20759.735738512616</v>
      </c>
      <c r="BA39" s="10">
        <f t="shared" si="6"/>
        <v>22194.40240517928</v>
      </c>
      <c r="BB39" s="18">
        <f t="shared" si="7"/>
        <v>0.73064642655805245</v>
      </c>
      <c r="BC39" s="18">
        <f t="shared" si="7"/>
        <v>0.61230144415943599</v>
      </c>
      <c r="BD39" s="18">
        <f t="shared" si="7"/>
        <v>0.65461645640006594</v>
      </c>
      <c r="BE39" s="18">
        <v>0.15</v>
      </c>
    </row>
    <row r="40" spans="11:57" x14ac:dyDescent="0.3">
      <c r="K40">
        <v>2021</v>
      </c>
      <c r="L40">
        <v>9</v>
      </c>
      <c r="M40">
        <v>7</v>
      </c>
      <c r="N40">
        <v>12</v>
      </c>
      <c r="O40" s="10">
        <v>35574.534</v>
      </c>
      <c r="Q40" s="10">
        <f>Summary!$I$18</f>
        <v>29134.090000000022</v>
      </c>
      <c r="R40" s="10">
        <f>Summary!$I$20</f>
        <v>2280</v>
      </c>
      <c r="S40" s="10">
        <f>Summary!$I$23</f>
        <v>4148.6699999999992</v>
      </c>
      <c r="T40" s="10">
        <f>Summary!$I$24</f>
        <v>423.53000000000009</v>
      </c>
      <c r="U40" s="10">
        <f>Summary!$I$25</f>
        <v>1457</v>
      </c>
      <c r="V40" s="10">
        <f>Summary!$I$26</f>
        <v>558.59</v>
      </c>
      <c r="W40" s="10"/>
      <c r="X40" s="10"/>
      <c r="Y40" s="26">
        <f>Summary!$C$33</f>
        <v>12485.229999999996</v>
      </c>
      <c r="Z40" s="26">
        <f>Summary!$C$34</f>
        <v>2638.2</v>
      </c>
      <c r="AA40" s="49">
        <f>'[11]S-W_Profile-Min'!Q16</f>
        <v>0.64039372131591088</v>
      </c>
      <c r="AB40" s="60">
        <f t="shared" si="8"/>
        <v>9684.9496167606831</v>
      </c>
      <c r="AC40" s="19">
        <f>Summary!$C$37</f>
        <v>5838.2199999999984</v>
      </c>
      <c r="AD40" s="19">
        <f>Summary!$C$38</f>
        <v>289.15999999999997</v>
      </c>
      <c r="AE40" s="51">
        <f>'[11]S-W_Profile-Min'!Q44</f>
        <v>3.799902439555472E-2</v>
      </c>
      <c r="AF40" s="60">
        <f t="shared" si="9"/>
        <v>232.834462100834</v>
      </c>
      <c r="AG40" s="10">
        <f>Summary!$I$41</f>
        <v>191.33</v>
      </c>
      <c r="AH40" s="10">
        <f>Summary!$I$42</f>
        <v>356.07</v>
      </c>
      <c r="AI40" s="10">
        <f>Summary!$I$43</f>
        <v>1063.1599999999999</v>
      </c>
      <c r="AJ40" s="10">
        <f>Summary!$I$44</f>
        <v>25.86</v>
      </c>
      <c r="AK40" s="10">
        <f>Summary!$I$45</f>
        <v>75.87</v>
      </c>
      <c r="AL40" s="10">
        <f>Summary!$I$48</f>
        <v>66.959999999999994</v>
      </c>
      <c r="AM40" s="10"/>
      <c r="AN40" s="10"/>
      <c r="AO40" s="10">
        <f t="shared" si="11"/>
        <v>49698.914078861548</v>
      </c>
      <c r="AQ40" s="10">
        <f>Summary!$I$56</f>
        <v>10805.38</v>
      </c>
      <c r="AR40" s="10">
        <f>Summary!$I$57</f>
        <v>8498.2800000000007</v>
      </c>
      <c r="AS40" s="10">
        <f>Summary!$I$58</f>
        <v>4485.8599999999997</v>
      </c>
      <c r="AT40" s="10">
        <f>Summary!$I$59</f>
        <v>5920.5266666666657</v>
      </c>
      <c r="AU40" s="10">
        <f t="shared" si="10"/>
        <v>60504.294078861545</v>
      </c>
      <c r="AV40" s="10">
        <f t="shared" si="10"/>
        <v>58197.194078861547</v>
      </c>
      <c r="AW40" s="10">
        <f t="shared" si="10"/>
        <v>54184.774078861548</v>
      </c>
      <c r="AX40" s="10">
        <f t="shared" si="10"/>
        <v>55619.440745528213</v>
      </c>
      <c r="AY40" s="10">
        <f t="shared" si="6"/>
        <v>22622.660078861547</v>
      </c>
      <c r="AZ40" s="10">
        <f t="shared" si="6"/>
        <v>18610.240078861549</v>
      </c>
      <c r="BA40" s="10">
        <f t="shared" si="6"/>
        <v>20044.906745528213</v>
      </c>
      <c r="BB40" s="18">
        <f t="shared" si="7"/>
        <v>0.63592287895778332</v>
      </c>
      <c r="BC40" s="18">
        <f t="shared" si="7"/>
        <v>0.52313376975961368</v>
      </c>
      <c r="BD40" s="18">
        <f t="shared" si="7"/>
        <v>0.56346224368049946</v>
      </c>
      <c r="BE40" s="18">
        <v>0.15</v>
      </c>
    </row>
    <row r="41" spans="11:57" x14ac:dyDescent="0.3">
      <c r="K41">
        <v>2021</v>
      </c>
      <c r="L41">
        <v>9</v>
      </c>
      <c r="M41">
        <v>7</v>
      </c>
      <c r="N41">
        <v>13</v>
      </c>
      <c r="O41" s="10">
        <v>38245.453000000001</v>
      </c>
      <c r="Q41" s="10">
        <f>Summary!$I$18</f>
        <v>29134.090000000022</v>
      </c>
      <c r="R41" s="10">
        <f>Summary!$I$20</f>
        <v>2280</v>
      </c>
      <c r="S41" s="10">
        <f>Summary!$I$23</f>
        <v>4148.6699999999992</v>
      </c>
      <c r="T41" s="10">
        <f>Summary!$I$24</f>
        <v>423.53000000000009</v>
      </c>
      <c r="U41" s="10">
        <f>Summary!$I$25</f>
        <v>1457</v>
      </c>
      <c r="V41" s="10">
        <f>Summary!$I$26</f>
        <v>558.59</v>
      </c>
      <c r="W41" s="10"/>
      <c r="X41" s="10"/>
      <c r="Y41" s="26">
        <f>Summary!$C$33</f>
        <v>12485.229999999996</v>
      </c>
      <c r="Z41" s="26">
        <f>Summary!$C$34</f>
        <v>2638.2</v>
      </c>
      <c r="AA41" s="49">
        <f>'[11]S-W_Profile-Min'!Q17</f>
        <v>0.58379226152927743</v>
      </c>
      <c r="AB41" s="60">
        <f t="shared" si="8"/>
        <v>8828.9414017797189</v>
      </c>
      <c r="AC41" s="19">
        <f>Summary!$C$37</f>
        <v>5838.2199999999984</v>
      </c>
      <c r="AD41" s="19">
        <f>Summary!$C$38</f>
        <v>289.15999999999997</v>
      </c>
      <c r="AE41" s="51">
        <f>'[11]S-W_Profile-Min'!Q45</f>
        <v>4.0942300875820535E-2</v>
      </c>
      <c r="AF41" s="60">
        <f t="shared" si="9"/>
        <v>250.86903554048516</v>
      </c>
      <c r="AG41" s="10">
        <f>Summary!$I$41</f>
        <v>191.33</v>
      </c>
      <c r="AH41" s="10">
        <f>Summary!$I$42</f>
        <v>356.07</v>
      </c>
      <c r="AI41" s="10">
        <f>Summary!$I$43</f>
        <v>1063.1599999999999</v>
      </c>
      <c r="AJ41" s="10">
        <f>Summary!$I$44</f>
        <v>25.86</v>
      </c>
      <c r="AK41" s="10">
        <f>Summary!$I$45</f>
        <v>75.87</v>
      </c>
      <c r="AL41" s="10">
        <f>Summary!$I$48</f>
        <v>66.959999999999994</v>
      </c>
      <c r="AM41" s="10"/>
      <c r="AN41" s="10"/>
      <c r="AO41" s="10">
        <f t="shared" si="11"/>
        <v>48860.940437320227</v>
      </c>
      <c r="AQ41" s="10">
        <f>Summary!$I$56</f>
        <v>10805.38</v>
      </c>
      <c r="AR41" s="10">
        <f>Summary!$I$57</f>
        <v>8498.2800000000007</v>
      </c>
      <c r="AS41" s="10">
        <f>Summary!$I$58</f>
        <v>4485.8599999999997</v>
      </c>
      <c r="AT41" s="10">
        <f>Summary!$I$59</f>
        <v>5920.5266666666657</v>
      </c>
      <c r="AU41" s="10">
        <f t="shared" si="10"/>
        <v>59666.320437320224</v>
      </c>
      <c r="AV41" s="10">
        <f t="shared" si="10"/>
        <v>57359.220437320226</v>
      </c>
      <c r="AW41" s="10">
        <f t="shared" si="10"/>
        <v>53346.800437320228</v>
      </c>
      <c r="AX41" s="10">
        <f t="shared" si="10"/>
        <v>54781.467103986892</v>
      </c>
      <c r="AY41" s="10">
        <f t="shared" si="6"/>
        <v>19113.767437320224</v>
      </c>
      <c r="AZ41" s="10">
        <f t="shared" si="6"/>
        <v>15101.347437320226</v>
      </c>
      <c r="BA41" s="10">
        <f t="shared" si="6"/>
        <v>16536.01410398689</v>
      </c>
      <c r="BB41" s="18">
        <f t="shared" si="7"/>
        <v>0.4997657482922277</v>
      </c>
      <c r="BC41" s="18">
        <f t="shared" si="7"/>
        <v>0.39485340747095415</v>
      </c>
      <c r="BD41" s="18">
        <f t="shared" si="7"/>
        <v>0.43236549202298347</v>
      </c>
      <c r="BE41" s="18">
        <v>0.15</v>
      </c>
    </row>
    <row r="42" spans="11:57" x14ac:dyDescent="0.3">
      <c r="K42">
        <v>2021</v>
      </c>
      <c r="L42">
        <v>9</v>
      </c>
      <c r="M42">
        <v>7</v>
      </c>
      <c r="N42">
        <v>14</v>
      </c>
      <c r="O42" s="10">
        <v>40970.527000000002</v>
      </c>
      <c r="Q42" s="10">
        <f>Summary!$I$18</f>
        <v>29134.090000000022</v>
      </c>
      <c r="R42" s="10">
        <f>Summary!$I$20</f>
        <v>2280</v>
      </c>
      <c r="S42" s="10">
        <f>Summary!$I$23</f>
        <v>4148.6699999999992</v>
      </c>
      <c r="T42" s="10">
        <f>Summary!$I$24</f>
        <v>423.53000000000009</v>
      </c>
      <c r="U42" s="10">
        <f>Summary!$I$25</f>
        <v>1457</v>
      </c>
      <c r="V42" s="10">
        <f>Summary!$I$26</f>
        <v>558.59</v>
      </c>
      <c r="W42" s="10"/>
      <c r="X42" s="10"/>
      <c r="Y42" s="26">
        <f>Summary!$C$33</f>
        <v>12485.229999999996</v>
      </c>
      <c r="Z42" s="26">
        <f>Summary!$C$34</f>
        <v>2638.2</v>
      </c>
      <c r="AA42" s="49">
        <f>'[11]S-W_Profile-Min'!Q18</f>
        <v>0.49131078825057412</v>
      </c>
      <c r="AB42" s="60">
        <f t="shared" si="8"/>
        <v>7430.3043143523782</v>
      </c>
      <c r="AC42" s="19">
        <f>Summary!$C$37</f>
        <v>5838.2199999999984</v>
      </c>
      <c r="AD42" s="19">
        <f>Summary!$C$38</f>
        <v>289.15999999999997</v>
      </c>
      <c r="AE42" s="51">
        <f>'[11]S-W_Profile-Min'!Q46</f>
        <v>3.9340568919067377E-2</v>
      </c>
      <c r="AF42" s="60">
        <f t="shared" si="9"/>
        <v>241.05461518331501</v>
      </c>
      <c r="AG42" s="10">
        <f>Summary!$I$41</f>
        <v>191.33</v>
      </c>
      <c r="AH42" s="10">
        <f>Summary!$I$42</f>
        <v>356.07</v>
      </c>
      <c r="AI42" s="10">
        <f>Summary!$I$43</f>
        <v>1063.1599999999999</v>
      </c>
      <c r="AJ42" s="10">
        <f>Summary!$I$44</f>
        <v>25.86</v>
      </c>
      <c r="AK42" s="10">
        <f>Summary!$I$45</f>
        <v>75.87</v>
      </c>
      <c r="AL42" s="10">
        <f>Summary!$I$48</f>
        <v>66.959999999999994</v>
      </c>
      <c r="AM42" s="10"/>
      <c r="AN42" s="10"/>
      <c r="AO42" s="10">
        <f t="shared" si="11"/>
        <v>47452.488929535713</v>
      </c>
      <c r="AQ42" s="10">
        <f>Summary!$I$56</f>
        <v>10805.38</v>
      </c>
      <c r="AR42" s="10">
        <f>Summary!$I$57</f>
        <v>8498.2800000000007</v>
      </c>
      <c r="AS42" s="10">
        <f>Summary!$I$58</f>
        <v>4485.8599999999997</v>
      </c>
      <c r="AT42" s="10">
        <f>Summary!$I$59</f>
        <v>5920.5266666666657</v>
      </c>
      <c r="AU42" s="10">
        <f t="shared" si="10"/>
        <v>58257.868929535711</v>
      </c>
      <c r="AV42" s="10">
        <f t="shared" si="10"/>
        <v>55950.768929535712</v>
      </c>
      <c r="AW42" s="10">
        <f t="shared" si="10"/>
        <v>51938.348929535714</v>
      </c>
      <c r="AX42" s="10">
        <f t="shared" si="10"/>
        <v>53373.015596202378</v>
      </c>
      <c r="AY42" s="10">
        <f t="shared" si="6"/>
        <v>14980.24192953571</v>
      </c>
      <c r="AZ42" s="10">
        <f t="shared" si="6"/>
        <v>10967.821929535712</v>
      </c>
      <c r="BA42" s="10">
        <f t="shared" si="6"/>
        <v>12402.488596202376</v>
      </c>
      <c r="BB42" s="18">
        <f t="shared" si="7"/>
        <v>0.3656345921431694</v>
      </c>
      <c r="BC42" s="18">
        <f t="shared" si="7"/>
        <v>0.26770028927223005</v>
      </c>
      <c r="BD42" s="18">
        <f t="shared" si="7"/>
        <v>0.30271733131971612</v>
      </c>
      <c r="BE42" s="18">
        <v>0.15</v>
      </c>
    </row>
    <row r="43" spans="11:57" x14ac:dyDescent="0.3">
      <c r="K43">
        <v>2021</v>
      </c>
      <c r="L43">
        <v>9</v>
      </c>
      <c r="M43">
        <v>7</v>
      </c>
      <c r="N43">
        <v>15</v>
      </c>
      <c r="O43" s="10">
        <v>43101.417999999998</v>
      </c>
      <c r="Q43" s="10">
        <f>Summary!$I$18</f>
        <v>29134.090000000022</v>
      </c>
      <c r="R43" s="10">
        <f>Summary!$I$20</f>
        <v>2280</v>
      </c>
      <c r="S43" s="10">
        <f>Summary!$I$23</f>
        <v>4148.6699999999992</v>
      </c>
      <c r="T43" s="10">
        <f>Summary!$I$24</f>
        <v>423.53000000000009</v>
      </c>
      <c r="U43" s="10">
        <f>Summary!$I$25</f>
        <v>1457</v>
      </c>
      <c r="V43" s="10">
        <f>Summary!$I$26</f>
        <v>558.59</v>
      </c>
      <c r="W43" s="10"/>
      <c r="X43" s="10"/>
      <c r="Y43" s="26">
        <f>Summary!$C$33</f>
        <v>12485.229999999996</v>
      </c>
      <c r="Z43" s="26">
        <f>Summary!$C$34</f>
        <v>2638.2</v>
      </c>
      <c r="AA43" s="49">
        <f>'[11]S-W_Profile-Min'!Q19</f>
        <v>0.37267412805057676</v>
      </c>
      <c r="AB43" s="60">
        <f t="shared" si="8"/>
        <v>5636.1110883839328</v>
      </c>
      <c r="AC43" s="19">
        <f>Summary!$C$37</f>
        <v>5838.2199999999984</v>
      </c>
      <c r="AD43" s="19">
        <f>Summary!$C$38</f>
        <v>289.15999999999997</v>
      </c>
      <c r="AE43" s="51">
        <f>'[11]S-W_Profile-Min'!Q47</f>
        <v>3.9964233959337778E-2</v>
      </c>
      <c r="AF43" s="60">
        <f t="shared" si="9"/>
        <v>244.87604787776704</v>
      </c>
      <c r="AG43" s="10">
        <f>Summary!$I$41</f>
        <v>191.33</v>
      </c>
      <c r="AH43" s="10">
        <f>Summary!$I$42</f>
        <v>356.07</v>
      </c>
      <c r="AI43" s="10">
        <f>Summary!$I$43</f>
        <v>1063.1599999999999</v>
      </c>
      <c r="AJ43" s="10">
        <f>Summary!$I$44</f>
        <v>25.86</v>
      </c>
      <c r="AK43" s="10">
        <f>Summary!$I$45</f>
        <v>75.87</v>
      </c>
      <c r="AL43" s="10">
        <f>Summary!$I$48</f>
        <v>66.959999999999994</v>
      </c>
      <c r="AM43" s="10"/>
      <c r="AN43" s="10"/>
      <c r="AO43" s="10">
        <f t="shared" si="11"/>
        <v>45662.117136261732</v>
      </c>
      <c r="AQ43" s="10">
        <f>Summary!$I$56</f>
        <v>10805.38</v>
      </c>
      <c r="AR43" s="10">
        <f>Summary!$I$57</f>
        <v>8498.2800000000007</v>
      </c>
      <c r="AS43" s="10">
        <f>Summary!$I$58</f>
        <v>4485.8599999999997</v>
      </c>
      <c r="AT43" s="10">
        <f>Summary!$I$59</f>
        <v>5920.5266666666657</v>
      </c>
      <c r="AU43" s="10">
        <f t="shared" si="10"/>
        <v>56467.497136261729</v>
      </c>
      <c r="AV43" s="10">
        <f t="shared" si="10"/>
        <v>54160.39713626173</v>
      </c>
      <c r="AW43" s="10">
        <f t="shared" si="10"/>
        <v>50147.977136261732</v>
      </c>
      <c r="AX43" s="10">
        <f t="shared" si="10"/>
        <v>51582.643802928396</v>
      </c>
      <c r="AY43" s="10">
        <f t="shared" si="6"/>
        <v>11058.979136261732</v>
      </c>
      <c r="AZ43" s="10">
        <f t="shared" si="6"/>
        <v>7046.5591362617342</v>
      </c>
      <c r="BA43" s="10">
        <f t="shared" si="6"/>
        <v>8481.2258029283985</v>
      </c>
      <c r="BB43" s="18">
        <f t="shared" si="7"/>
        <v>0.25658040151397649</v>
      </c>
      <c r="BC43" s="18">
        <f t="shared" si="7"/>
        <v>0.16348787263244413</v>
      </c>
      <c r="BD43" s="18">
        <f t="shared" si="7"/>
        <v>0.19677370714180212</v>
      </c>
      <c r="BE43" s="18">
        <v>0.15</v>
      </c>
    </row>
    <row r="44" spans="11:57" x14ac:dyDescent="0.3">
      <c r="K44">
        <v>2021</v>
      </c>
      <c r="L44">
        <v>9</v>
      </c>
      <c r="M44">
        <v>7</v>
      </c>
      <c r="N44">
        <v>16</v>
      </c>
      <c r="O44" s="10">
        <v>44468.58</v>
      </c>
      <c r="Q44" s="10">
        <f>Summary!$I$18</f>
        <v>29134.090000000022</v>
      </c>
      <c r="R44" s="10">
        <f>Summary!$I$20</f>
        <v>2280</v>
      </c>
      <c r="S44" s="10">
        <f>Summary!$I$23</f>
        <v>4148.6699999999992</v>
      </c>
      <c r="T44" s="10">
        <f>Summary!$I$24</f>
        <v>423.53000000000009</v>
      </c>
      <c r="U44" s="10">
        <f>Summary!$I$25</f>
        <v>1457</v>
      </c>
      <c r="V44" s="10">
        <f>Summary!$I$26</f>
        <v>558.59</v>
      </c>
      <c r="W44" s="10"/>
      <c r="X44" s="10"/>
      <c r="Y44" s="26">
        <f>Summary!$C$33</f>
        <v>12485.229999999996</v>
      </c>
      <c r="Z44" s="26">
        <f>Summary!$C$34</f>
        <v>2638.2</v>
      </c>
      <c r="AA44" s="49">
        <f>'[11]S-W_Profile-Min'!Q20</f>
        <v>0.20696687916114917</v>
      </c>
      <c r="AB44" s="60">
        <f t="shared" si="8"/>
        <v>3130.0491093120977</v>
      </c>
      <c r="AC44" s="19">
        <f>Summary!$C$37</f>
        <v>5838.2199999999984</v>
      </c>
      <c r="AD44" s="19">
        <f>Summary!$C$38</f>
        <v>289.15999999999997</v>
      </c>
      <c r="AE44" s="51">
        <f>'[11]S-W_Profile-Min'!Q48</f>
        <v>4.1443622350723401E-2</v>
      </c>
      <c r="AF44" s="60">
        <f t="shared" si="9"/>
        <v>253.94082271937549</v>
      </c>
      <c r="AG44" s="10">
        <f>Summary!$I$41</f>
        <v>191.33</v>
      </c>
      <c r="AH44" s="10">
        <f>Summary!$I$42</f>
        <v>356.07</v>
      </c>
      <c r="AI44" s="10">
        <f>Summary!$I$43</f>
        <v>1063.1599999999999</v>
      </c>
      <c r="AJ44" s="10">
        <f>Summary!$I$44</f>
        <v>25.86</v>
      </c>
      <c r="AK44" s="10">
        <f>Summary!$I$45</f>
        <v>75.87</v>
      </c>
      <c r="AL44" s="10">
        <f>Summary!$I$48</f>
        <v>66.959999999999994</v>
      </c>
      <c r="AM44" s="10"/>
      <c r="AN44" s="10"/>
      <c r="AO44" s="10">
        <f t="shared" si="11"/>
        <v>43165.119932031492</v>
      </c>
      <c r="AQ44" s="10">
        <f>Summary!$I$56</f>
        <v>10805.38</v>
      </c>
      <c r="AR44" s="10">
        <f>Summary!$I$57</f>
        <v>8498.2800000000007</v>
      </c>
      <c r="AS44" s="10">
        <f>Summary!$I$58</f>
        <v>4485.8599999999997</v>
      </c>
      <c r="AT44" s="10">
        <f>Summary!$I$59</f>
        <v>5920.5266666666657</v>
      </c>
      <c r="AU44" s="10">
        <f t="shared" si="10"/>
        <v>53970.499932031489</v>
      </c>
      <c r="AV44" s="10">
        <f t="shared" si="10"/>
        <v>51663.399932031491</v>
      </c>
      <c r="AW44" s="10">
        <f t="shared" si="10"/>
        <v>47650.979932031492</v>
      </c>
      <c r="AX44" s="10">
        <f t="shared" si="10"/>
        <v>49085.646598698157</v>
      </c>
      <c r="AY44" s="10">
        <f t="shared" si="6"/>
        <v>7194.8199320314889</v>
      </c>
      <c r="AZ44" s="10">
        <f t="shared" si="6"/>
        <v>3182.3999320314906</v>
      </c>
      <c r="BA44" s="10">
        <f t="shared" si="6"/>
        <v>4617.0665986981548</v>
      </c>
      <c r="BB44" s="18">
        <f t="shared" si="7"/>
        <v>0.16179558537806893</v>
      </c>
      <c r="BC44" s="18">
        <f t="shared" si="7"/>
        <v>7.1565135024133683E-2</v>
      </c>
      <c r="BD44" s="18">
        <f t="shared" si="7"/>
        <v>0.10382761488444549</v>
      </c>
      <c r="BE44" s="18">
        <v>0.15</v>
      </c>
    </row>
    <row r="45" spans="11:57" x14ac:dyDescent="0.3">
      <c r="K45">
        <v>2021</v>
      </c>
      <c r="L45">
        <v>9</v>
      </c>
      <c r="M45">
        <v>7</v>
      </c>
      <c r="N45">
        <v>17</v>
      </c>
      <c r="O45" s="10">
        <v>45149.296999999999</v>
      </c>
      <c r="Q45" s="10">
        <f>Summary!$I$18</f>
        <v>29134.090000000022</v>
      </c>
      <c r="R45" s="10">
        <f>Summary!$I$20</f>
        <v>2280</v>
      </c>
      <c r="S45" s="10">
        <f>Summary!$I$23</f>
        <v>4148.6699999999992</v>
      </c>
      <c r="T45" s="10">
        <f>Summary!$I$24</f>
        <v>423.53000000000009</v>
      </c>
      <c r="U45" s="10">
        <f>Summary!$I$25</f>
        <v>1457</v>
      </c>
      <c r="V45" s="10">
        <f>Summary!$I$26</f>
        <v>558.59</v>
      </c>
      <c r="W45" s="10">
        <v>554.61</v>
      </c>
      <c r="X45" s="10">
        <v>1594.1</v>
      </c>
      <c r="Y45" s="26">
        <f>Summary!$C$33</f>
        <v>12485.229999999996</v>
      </c>
      <c r="Z45" s="26">
        <f>Summary!$C$34</f>
        <v>2638.2</v>
      </c>
      <c r="AA45" s="49">
        <f>'[11]S-W_Profile-Min'!Q21</f>
        <v>2.3218631903400292E-2</v>
      </c>
      <c r="AB45" s="60">
        <f t="shared" si="8"/>
        <v>351.14535428684098</v>
      </c>
      <c r="AC45" s="19">
        <f>Summary!$C$37</f>
        <v>5838.2199999999984</v>
      </c>
      <c r="AD45" s="19">
        <f>Summary!$C$38</f>
        <v>289.15999999999997</v>
      </c>
      <c r="AE45" s="51">
        <f>'[11]S-W_Profile-Min'!Q49</f>
        <v>4.3806204324186075E-2</v>
      </c>
      <c r="AF45" s="60">
        <f t="shared" si="9"/>
        <v>268.41726025193122</v>
      </c>
      <c r="AG45" s="10">
        <f>Summary!$I$41</f>
        <v>191.33</v>
      </c>
      <c r="AH45" s="10">
        <f>Summary!$I$42</f>
        <v>356.07</v>
      </c>
      <c r="AI45" s="10">
        <f>Summary!$I$43</f>
        <v>1063.1599999999999</v>
      </c>
      <c r="AJ45" s="10">
        <f>Summary!$I$44</f>
        <v>25.86</v>
      </c>
      <c r="AK45" s="10">
        <f>Summary!$I$45</f>
        <v>75.87</v>
      </c>
      <c r="AL45" s="10">
        <f>Summary!$I$48</f>
        <v>66.959999999999994</v>
      </c>
      <c r="AM45" s="10">
        <f>Summary!$I$49</f>
        <v>66.959999999999994</v>
      </c>
      <c r="AN45" s="10">
        <f>Summary!$I$52</f>
        <v>1225</v>
      </c>
      <c r="AO45" s="10">
        <f t="shared" si="11"/>
        <v>43841.36261453879</v>
      </c>
      <c r="AQ45" s="10">
        <f>Summary!$I$56</f>
        <v>10805.38</v>
      </c>
      <c r="AR45" s="10">
        <f>Summary!$I$57</f>
        <v>8498.2800000000007</v>
      </c>
      <c r="AS45" s="10">
        <f>Summary!$I$58</f>
        <v>4485.8599999999997</v>
      </c>
      <c r="AT45" s="10">
        <f>Summary!$I$59</f>
        <v>5920.5266666666657</v>
      </c>
      <c r="AU45" s="10">
        <f t="shared" si="10"/>
        <v>54646.742614538787</v>
      </c>
      <c r="AV45" s="10">
        <f t="shared" si="10"/>
        <v>52339.642614538789</v>
      </c>
      <c r="AW45" s="10">
        <f t="shared" si="10"/>
        <v>48327.22261453879</v>
      </c>
      <c r="AX45" s="10">
        <f t="shared" si="10"/>
        <v>49761.889281205455</v>
      </c>
      <c r="AY45" s="10">
        <f t="shared" si="6"/>
        <v>7190.34561453879</v>
      </c>
      <c r="AZ45" s="10">
        <f t="shared" si="6"/>
        <v>3177.9256145387917</v>
      </c>
      <c r="BA45" s="10">
        <f t="shared" si="6"/>
        <v>4612.5922812054559</v>
      </c>
      <c r="BB45" s="18">
        <f t="shared" si="7"/>
        <v>0.15925708908687528</v>
      </c>
      <c r="BC45" s="18">
        <f t="shared" si="7"/>
        <v>7.0387045329604839E-2</v>
      </c>
      <c r="BD45" s="18">
        <f t="shared" si="7"/>
        <v>0.10216310303138178</v>
      </c>
      <c r="BE45" s="18">
        <v>0.15</v>
      </c>
    </row>
    <row r="46" spans="11:57" s="38" customFormat="1" x14ac:dyDescent="0.3">
      <c r="K46" s="38">
        <v>2021</v>
      </c>
      <c r="L46" s="38">
        <v>9</v>
      </c>
      <c r="M46" s="38">
        <v>7</v>
      </c>
      <c r="N46" s="38">
        <v>18</v>
      </c>
      <c r="O46" s="39">
        <v>45184.286</v>
      </c>
      <c r="Q46" s="39">
        <f>Summary!$I$18</f>
        <v>29134.090000000022</v>
      </c>
      <c r="R46" s="39">
        <f>Summary!$I$20</f>
        <v>2280</v>
      </c>
      <c r="S46" s="39">
        <f>Summary!$I$23</f>
        <v>4148.6699999999992</v>
      </c>
      <c r="T46" s="39">
        <f>Summary!$I$24</f>
        <v>423.53000000000009</v>
      </c>
      <c r="U46" s="39">
        <f>Summary!$I$25</f>
        <v>1457</v>
      </c>
      <c r="V46" s="39">
        <f>Summary!$I$26</f>
        <v>558.59</v>
      </c>
      <c r="W46" s="39">
        <f>Summary!$I$29</f>
        <v>356.9</v>
      </c>
      <c r="X46" s="39">
        <f>Summary!$I$30</f>
        <v>2110.8000000000002</v>
      </c>
      <c r="Y46" s="39">
        <f>Summary!$C$33</f>
        <v>12485.229999999996</v>
      </c>
      <c r="Z46" s="39">
        <f>Summary!$C$34</f>
        <v>2638.2</v>
      </c>
      <c r="AA46" s="40">
        <f>'[11]S-W_Profile-Min'!Q22</f>
        <v>0</v>
      </c>
      <c r="AB46" s="63">
        <f t="shared" si="8"/>
        <v>0</v>
      </c>
      <c r="AC46" s="39">
        <f>Summary!$C$37</f>
        <v>5838.2199999999984</v>
      </c>
      <c r="AD46" s="39">
        <f>Summary!$C$38</f>
        <v>289.15999999999997</v>
      </c>
      <c r="AE46" s="40">
        <f>'[11]S-W_Profile-Min'!Q50</f>
        <v>5.499439166712556E-2</v>
      </c>
      <c r="AF46" s="63">
        <f t="shared" si="9"/>
        <v>336.97153561331174</v>
      </c>
      <c r="AG46" s="39">
        <f>Summary!$I$41</f>
        <v>191.33</v>
      </c>
      <c r="AH46" s="39">
        <f>Summary!$I$42</f>
        <v>356.07</v>
      </c>
      <c r="AI46" s="39">
        <f>Summary!$I$43</f>
        <v>1063.1599999999999</v>
      </c>
      <c r="AJ46" s="39">
        <f>Summary!$I$44</f>
        <v>25.86</v>
      </c>
      <c r="AK46" s="39">
        <f>Summary!$I$45</f>
        <v>75.87</v>
      </c>
      <c r="AL46" s="39">
        <f>Summary!$I$48</f>
        <v>66.959999999999994</v>
      </c>
      <c r="AM46" s="39">
        <f>Summary!$I$49</f>
        <v>66.959999999999994</v>
      </c>
      <c r="AN46" s="39">
        <f>Summary!$I$52</f>
        <v>1225</v>
      </c>
      <c r="AO46" s="39">
        <f t="shared" si="11"/>
        <v>43877.761535613339</v>
      </c>
      <c r="AQ46" s="39">
        <f>Summary!$I$56</f>
        <v>10805.38</v>
      </c>
      <c r="AR46" s="39">
        <f>Summary!$I$57</f>
        <v>8498.2800000000007</v>
      </c>
      <c r="AS46" s="39">
        <f>Summary!$I$58</f>
        <v>4485.8599999999997</v>
      </c>
      <c r="AT46" s="39">
        <f>Summary!$I$59</f>
        <v>5920.5266666666657</v>
      </c>
      <c r="AU46" s="39">
        <f t="shared" si="10"/>
        <v>54683.141535613337</v>
      </c>
      <c r="AV46" s="39">
        <f t="shared" si="10"/>
        <v>52376.041535613338</v>
      </c>
      <c r="AW46" s="39">
        <f t="shared" si="10"/>
        <v>48363.62153561334</v>
      </c>
      <c r="AX46" s="39">
        <f t="shared" si="10"/>
        <v>49798.288202280004</v>
      </c>
      <c r="AY46" s="39">
        <f t="shared" si="6"/>
        <v>7191.755535613338</v>
      </c>
      <c r="AZ46" s="39">
        <f t="shared" si="6"/>
        <v>3179.3355356133397</v>
      </c>
      <c r="BA46" s="39">
        <f t="shared" si="6"/>
        <v>4614.002202280004</v>
      </c>
      <c r="BB46" s="40">
        <f t="shared" si="7"/>
        <v>0.15916497022025175</v>
      </c>
      <c r="BC46" s="40">
        <f t="shared" si="7"/>
        <v>7.036374405945775E-2</v>
      </c>
      <c r="BD46" s="40">
        <f t="shared" si="7"/>
        <v>0.1021151955854742</v>
      </c>
      <c r="BE46" s="40">
        <v>0.15</v>
      </c>
    </row>
    <row r="47" spans="11:57" x14ac:dyDescent="0.3">
      <c r="K47">
        <v>2021</v>
      </c>
      <c r="L47">
        <v>9</v>
      </c>
      <c r="M47">
        <v>7</v>
      </c>
      <c r="N47">
        <v>19</v>
      </c>
      <c r="O47" s="10">
        <v>44861.461000000003</v>
      </c>
      <c r="Q47" s="10">
        <f>Summary!$I$18</f>
        <v>29134.090000000022</v>
      </c>
      <c r="R47" s="10">
        <f>Summary!$I$20</f>
        <v>2280</v>
      </c>
      <c r="S47" s="10">
        <f>Summary!$I$23</f>
        <v>4148.6699999999992</v>
      </c>
      <c r="T47" s="10">
        <f>Summary!$I$24</f>
        <v>423.53000000000009</v>
      </c>
      <c r="U47" s="10">
        <f>Summary!$I$25</f>
        <v>1457</v>
      </c>
      <c r="V47" s="10">
        <f>Summary!$I$26</f>
        <v>558.59</v>
      </c>
      <c r="W47" s="10">
        <f>Summary!$I$29</f>
        <v>356.9</v>
      </c>
      <c r="X47" s="10">
        <f>Summary!$I$30</f>
        <v>2110.8000000000002</v>
      </c>
      <c r="Y47" s="26">
        <f>Summary!$C$33</f>
        <v>12485.229999999996</v>
      </c>
      <c r="Z47" s="26">
        <f>Summary!$C$34</f>
        <v>2638.2</v>
      </c>
      <c r="AA47" s="49">
        <f>'[11]S-W_Profile-Min'!Q23</f>
        <v>0</v>
      </c>
      <c r="AB47" s="60">
        <f t="shared" si="8"/>
        <v>0</v>
      </c>
      <c r="AC47" s="19">
        <f>Summary!$C$37</f>
        <v>5838.2199999999984</v>
      </c>
      <c r="AD47" s="19">
        <f>Summary!$C$38</f>
        <v>289.15999999999997</v>
      </c>
      <c r="AE47" s="51">
        <f>'[11]S-W_Profile-Min'!Q51</f>
        <v>6.7826439748078712E-2</v>
      </c>
      <c r="AF47" s="60">
        <f t="shared" si="9"/>
        <v>415.59837038358245</v>
      </c>
      <c r="AG47" s="10">
        <f>Summary!$I$41</f>
        <v>191.33</v>
      </c>
      <c r="AH47" s="10">
        <f>Summary!$I$42</f>
        <v>356.07</v>
      </c>
      <c r="AI47" s="10">
        <f>Summary!$I$43</f>
        <v>1063.1599999999999</v>
      </c>
      <c r="AJ47" s="10">
        <f>Summary!$I$44</f>
        <v>25.86</v>
      </c>
      <c r="AK47" s="10">
        <f>Summary!$I$45</f>
        <v>75.87</v>
      </c>
      <c r="AL47" s="10">
        <f>Summary!$I$48</f>
        <v>66.959999999999994</v>
      </c>
      <c r="AM47" s="10">
        <f>Summary!$I$49</f>
        <v>66.959999999999994</v>
      </c>
      <c r="AN47" s="10">
        <f>Summary!$I$52</f>
        <v>1225</v>
      </c>
      <c r="AO47" s="10">
        <f t="shared" si="11"/>
        <v>43956.388370383611</v>
      </c>
      <c r="AQ47" s="10">
        <f>Summary!$I$56</f>
        <v>10805.38</v>
      </c>
      <c r="AR47" s="10">
        <f>Summary!$I$57</f>
        <v>8498.2800000000007</v>
      </c>
      <c r="AS47" s="10">
        <f>Summary!$I$58</f>
        <v>4485.8599999999997</v>
      </c>
      <c r="AT47" s="10">
        <f>Summary!$I$59</f>
        <v>5920.5266666666657</v>
      </c>
      <c r="AU47" s="10">
        <f t="shared" si="10"/>
        <v>54761.768370383608</v>
      </c>
      <c r="AV47" s="10">
        <f t="shared" si="10"/>
        <v>52454.66837038361</v>
      </c>
      <c r="AW47" s="10">
        <f t="shared" si="10"/>
        <v>48442.248370383611</v>
      </c>
      <c r="AX47" s="10">
        <f t="shared" si="10"/>
        <v>49876.915037050276</v>
      </c>
      <c r="AY47" s="10">
        <f t="shared" si="6"/>
        <v>7593.2073703836068</v>
      </c>
      <c r="AZ47" s="10">
        <f t="shared" si="6"/>
        <v>3580.7873703836085</v>
      </c>
      <c r="BA47" s="10">
        <f t="shared" si="6"/>
        <v>5015.4540370502727</v>
      </c>
      <c r="BB47" s="18">
        <f t="shared" si="7"/>
        <v>0.16925902993626549</v>
      </c>
      <c r="BC47" s="18">
        <f t="shared" si="7"/>
        <v>7.9818786338314046E-2</v>
      </c>
      <c r="BD47" s="18">
        <f t="shared" si="7"/>
        <v>0.11179872267312632</v>
      </c>
      <c r="BE47" s="18">
        <v>0.15</v>
      </c>
    </row>
    <row r="48" spans="11:57" x14ac:dyDescent="0.3">
      <c r="K48">
        <v>2021</v>
      </c>
      <c r="L48">
        <v>9</v>
      </c>
      <c r="M48">
        <v>7</v>
      </c>
      <c r="N48">
        <v>20</v>
      </c>
      <c r="O48" s="10">
        <v>43520.171000000002</v>
      </c>
      <c r="Q48" s="10">
        <f>Summary!$I$18</f>
        <v>29134.090000000022</v>
      </c>
      <c r="R48" s="10">
        <f>Summary!$I$20</f>
        <v>2280</v>
      </c>
      <c r="S48" s="10">
        <f>Summary!$I$23</f>
        <v>4148.6699999999992</v>
      </c>
      <c r="T48" s="10">
        <f>Summary!$I$24</f>
        <v>423.53000000000009</v>
      </c>
      <c r="U48" s="10">
        <f>Summary!$I$25</f>
        <v>1457</v>
      </c>
      <c r="V48" s="10">
        <f>Summary!$I$26</f>
        <v>558.59</v>
      </c>
      <c r="W48" s="10">
        <v>555</v>
      </c>
      <c r="X48" s="10">
        <v>1594.1</v>
      </c>
      <c r="Y48" s="26">
        <f>Summary!$C$33</f>
        <v>12485.229999999996</v>
      </c>
      <c r="Z48" s="26">
        <f>Summary!$C$34</f>
        <v>2638.2</v>
      </c>
      <c r="AA48" s="49">
        <f>'[11]S-W_Profile-Min'!Q24</f>
        <v>0</v>
      </c>
      <c r="AB48" s="60">
        <f t="shared" si="8"/>
        <v>0</v>
      </c>
      <c r="AC48" s="19">
        <f>Summary!$C$37</f>
        <v>5838.2199999999984</v>
      </c>
      <c r="AD48" s="19">
        <f>Summary!$C$38</f>
        <v>289.15999999999997</v>
      </c>
      <c r="AE48" s="51">
        <f>'[11]S-W_Profile-Min'!Q52</f>
        <v>6.7008098386514656E-2</v>
      </c>
      <c r="AF48" s="60">
        <f t="shared" si="9"/>
        <v>410.58408189156205</v>
      </c>
      <c r="AG48" s="10">
        <f>Summary!$I$41</f>
        <v>191.33</v>
      </c>
      <c r="AH48" s="10">
        <f>Summary!$I$42</f>
        <v>356.07</v>
      </c>
      <c r="AI48" s="10">
        <f>Summary!$I$43</f>
        <v>1063.1599999999999</v>
      </c>
      <c r="AJ48" s="10">
        <f>Summary!$I$44</f>
        <v>25.86</v>
      </c>
      <c r="AK48" s="10">
        <f>Summary!$I$45</f>
        <v>75.87</v>
      </c>
      <c r="AL48" s="10">
        <f>Summary!$I$48</f>
        <v>66.959999999999994</v>
      </c>
      <c r="AM48" s="10">
        <f>Summary!$I$49</f>
        <v>66.959999999999994</v>
      </c>
      <c r="AN48" s="10">
        <f>Summary!$I$52</f>
        <v>1225</v>
      </c>
      <c r="AO48" s="10">
        <f t="shared" si="11"/>
        <v>43632.774081891585</v>
      </c>
      <c r="AQ48" s="10">
        <f>Summary!$I$56</f>
        <v>10805.38</v>
      </c>
      <c r="AR48" s="10">
        <f>Summary!$I$57</f>
        <v>8498.2800000000007</v>
      </c>
      <c r="AS48" s="10">
        <f>Summary!$I$58</f>
        <v>4485.8599999999997</v>
      </c>
      <c r="AT48" s="10">
        <f>Summary!$I$59</f>
        <v>5920.5266666666657</v>
      </c>
      <c r="AU48" s="10">
        <f t="shared" si="10"/>
        <v>54438.154081891582</v>
      </c>
      <c r="AV48" s="10">
        <f t="shared" si="10"/>
        <v>52131.054081891583</v>
      </c>
      <c r="AW48" s="10">
        <f t="shared" si="10"/>
        <v>48118.634081891585</v>
      </c>
      <c r="AX48" s="10">
        <f t="shared" si="10"/>
        <v>49553.300748558249</v>
      </c>
      <c r="AY48" s="10">
        <f t="shared" si="6"/>
        <v>8610.8830818915812</v>
      </c>
      <c r="AZ48" s="10">
        <f t="shared" si="6"/>
        <v>4598.463081891583</v>
      </c>
      <c r="BA48" s="10">
        <f t="shared" si="6"/>
        <v>6033.1297485582472</v>
      </c>
      <c r="BB48" s="18">
        <f t="shared" si="7"/>
        <v>0.1978595874977509</v>
      </c>
      <c r="BC48" s="18">
        <f t="shared" si="7"/>
        <v>0.10566279902465417</v>
      </c>
      <c r="BD48" s="18">
        <f t="shared" si="7"/>
        <v>0.13862835576997726</v>
      </c>
      <c r="BE48" s="18">
        <v>0.15</v>
      </c>
    </row>
    <row r="49" spans="11:57" x14ac:dyDescent="0.3">
      <c r="K49">
        <v>2021</v>
      </c>
      <c r="L49">
        <v>9</v>
      </c>
      <c r="M49">
        <v>7</v>
      </c>
      <c r="N49">
        <v>21</v>
      </c>
      <c r="O49" s="10">
        <v>40737.4</v>
      </c>
      <c r="Q49" s="10">
        <f>Summary!$I$18</f>
        <v>29134.090000000022</v>
      </c>
      <c r="R49" s="10">
        <f>Summary!$I$20</f>
        <v>2280</v>
      </c>
      <c r="S49" s="10">
        <f>Summary!$I$23</f>
        <v>4148.6699999999992</v>
      </c>
      <c r="T49" s="10">
        <f>Summary!$I$24</f>
        <v>423.53000000000009</v>
      </c>
      <c r="U49" s="10">
        <f>Summary!$I$25</f>
        <v>1457</v>
      </c>
      <c r="V49" s="10">
        <f>Summary!$I$26</f>
        <v>558.59</v>
      </c>
      <c r="W49" s="10"/>
      <c r="X49" s="10"/>
      <c r="Y49" s="26">
        <f>Summary!$C$33</f>
        <v>12485.229999999996</v>
      </c>
      <c r="Z49" s="26">
        <f>Summary!$C$34</f>
        <v>2638.2</v>
      </c>
      <c r="AA49" s="49">
        <f>'[11]S-W_Profile-Min'!Q25</f>
        <v>0</v>
      </c>
      <c r="AB49" s="60">
        <f t="shared" si="8"/>
        <v>0</v>
      </c>
      <c r="AC49" s="19">
        <f>Summary!$C$37</f>
        <v>5838.2199999999984</v>
      </c>
      <c r="AD49" s="19">
        <f>Summary!$C$38</f>
        <v>289.15999999999997</v>
      </c>
      <c r="AE49" s="51">
        <f>'[11]S-W_Profile-Min'!Q53</f>
        <v>7.4226423465140065E-2</v>
      </c>
      <c r="AF49" s="60">
        <f t="shared" si="9"/>
        <v>454.81350261182979</v>
      </c>
      <c r="AG49" s="10">
        <f>Summary!$I$41</f>
        <v>191.33</v>
      </c>
      <c r="AH49" s="10">
        <f>Summary!$I$42</f>
        <v>356.07</v>
      </c>
      <c r="AI49" s="10">
        <f>Summary!$I$43</f>
        <v>1063.1599999999999</v>
      </c>
      <c r="AJ49" s="10">
        <f>Summary!$I$44</f>
        <v>25.86</v>
      </c>
      <c r="AK49" s="10">
        <f>Summary!$I$45</f>
        <v>75.87</v>
      </c>
      <c r="AL49" s="10">
        <f>Summary!$I$48</f>
        <v>66.959999999999994</v>
      </c>
      <c r="AM49" s="10"/>
      <c r="AN49" s="10"/>
      <c r="AO49" s="10">
        <f t="shared" si="11"/>
        <v>40235.943502611859</v>
      </c>
      <c r="AQ49" s="10">
        <f>Summary!$I$56</f>
        <v>10805.38</v>
      </c>
      <c r="AR49" s="10">
        <f>Summary!$I$57</f>
        <v>8498.2800000000007</v>
      </c>
      <c r="AS49" s="10">
        <f>Summary!$I$58</f>
        <v>4485.8599999999997</v>
      </c>
      <c r="AT49" s="10">
        <f>Summary!$I$59</f>
        <v>5920.5266666666657</v>
      </c>
      <c r="AU49" s="10">
        <f t="shared" si="10"/>
        <v>51041.323502611856</v>
      </c>
      <c r="AV49" s="10">
        <f t="shared" si="10"/>
        <v>48734.223502611858</v>
      </c>
      <c r="AW49" s="10">
        <f t="shared" si="10"/>
        <v>44721.80350261186</v>
      </c>
      <c r="AX49" s="10">
        <f t="shared" si="10"/>
        <v>46156.470169278524</v>
      </c>
      <c r="AY49" s="10">
        <f t="shared" si="6"/>
        <v>7996.8235026118564</v>
      </c>
      <c r="AZ49" s="10">
        <f t="shared" si="6"/>
        <v>3984.4035026118581</v>
      </c>
      <c r="BA49" s="10">
        <f t="shared" si="6"/>
        <v>5419.0701692785224</v>
      </c>
      <c r="BB49" s="18">
        <f t="shared" si="7"/>
        <v>0.19630176453607387</v>
      </c>
      <c r="BC49" s="18">
        <f t="shared" si="7"/>
        <v>9.7807015239358863E-2</v>
      </c>
      <c r="BD49" s="18">
        <f t="shared" si="7"/>
        <v>0.13302444852343356</v>
      </c>
      <c r="BE49" s="18">
        <v>0.15</v>
      </c>
    </row>
    <row r="50" spans="11:57" x14ac:dyDescent="0.3">
      <c r="K50">
        <v>2021</v>
      </c>
      <c r="L50">
        <v>9</v>
      </c>
      <c r="M50">
        <v>7</v>
      </c>
      <c r="N50">
        <v>22</v>
      </c>
      <c r="O50" s="10">
        <v>36526.976000000002</v>
      </c>
      <c r="Q50" s="10">
        <f>Summary!$I$18</f>
        <v>29134.090000000022</v>
      </c>
      <c r="R50" s="10">
        <f>Summary!$I$20</f>
        <v>2280</v>
      </c>
      <c r="S50" s="10">
        <f>Summary!$I$23</f>
        <v>4148.6699999999992</v>
      </c>
      <c r="T50" s="10">
        <f>Summary!$I$24</f>
        <v>423.53000000000009</v>
      </c>
      <c r="U50" s="10">
        <f>Summary!$I$25</f>
        <v>1457</v>
      </c>
      <c r="V50" s="10">
        <f>Summary!$I$26</f>
        <v>558.59</v>
      </c>
      <c r="W50" s="10"/>
      <c r="X50" s="10"/>
      <c r="Y50" s="26">
        <f>Summary!$C$33</f>
        <v>12485.229999999996</v>
      </c>
      <c r="Z50" s="26">
        <f>Summary!$C$34</f>
        <v>2638.2</v>
      </c>
      <c r="AA50" s="49">
        <f>'[11]S-W_Profile-Min'!Q26</f>
        <v>0</v>
      </c>
      <c r="AB50" s="60">
        <f t="shared" si="8"/>
        <v>0</v>
      </c>
      <c r="AC50" s="19">
        <f>Summary!$C$37</f>
        <v>5838.2199999999984</v>
      </c>
      <c r="AD50" s="19">
        <f>Summary!$C$38</f>
        <v>289.15999999999997</v>
      </c>
      <c r="AE50" s="51">
        <f>'[11]S-W_Profile-Min'!Q54</f>
        <v>8.4722669165776129E-2</v>
      </c>
      <c r="AF50" s="60">
        <f t="shared" si="9"/>
        <v>519.12798859299323</v>
      </c>
      <c r="AG50" s="10">
        <f>Summary!$I$41</f>
        <v>191.33</v>
      </c>
      <c r="AH50" s="10">
        <f>Summary!$I$42</f>
        <v>356.07</v>
      </c>
      <c r="AI50" s="10">
        <f>Summary!$I$43</f>
        <v>1063.1599999999999</v>
      </c>
      <c r="AJ50" s="10">
        <f>Summary!$I$44</f>
        <v>25.86</v>
      </c>
      <c r="AK50" s="10">
        <f>Summary!$I$45</f>
        <v>75.87</v>
      </c>
      <c r="AL50" s="10">
        <f>Summary!$I$48</f>
        <v>66.959999999999994</v>
      </c>
      <c r="AM50" s="10"/>
      <c r="AN50" s="10"/>
      <c r="AO50" s="10">
        <f t="shared" si="11"/>
        <v>40300.257988593017</v>
      </c>
      <c r="AQ50" s="10">
        <f>Summary!$I$56</f>
        <v>10805.38</v>
      </c>
      <c r="AR50" s="10">
        <f>Summary!$I$57</f>
        <v>8498.2800000000007</v>
      </c>
      <c r="AS50" s="10">
        <f>Summary!$I$58</f>
        <v>4485.8599999999997</v>
      </c>
      <c r="AT50" s="10">
        <f>Summary!$I$59</f>
        <v>5920.5266666666657</v>
      </c>
      <c r="AU50" s="10">
        <f t="shared" si="10"/>
        <v>51105.637988593015</v>
      </c>
      <c r="AV50" s="10">
        <f t="shared" si="10"/>
        <v>48798.537988593016</v>
      </c>
      <c r="AW50" s="10">
        <f t="shared" si="10"/>
        <v>44786.117988593018</v>
      </c>
      <c r="AX50" s="10">
        <f t="shared" si="10"/>
        <v>46220.784655259682</v>
      </c>
      <c r="AY50" s="10">
        <f t="shared" si="6"/>
        <v>12271.561988593014</v>
      </c>
      <c r="AZ50" s="10">
        <f t="shared" si="6"/>
        <v>8259.1419885930154</v>
      </c>
      <c r="BA50" s="10">
        <f t="shared" si="6"/>
        <v>9693.8086552596797</v>
      </c>
      <c r="BB50" s="18">
        <f t="shared" si="7"/>
        <v>0.33595888114562272</v>
      </c>
      <c r="BC50" s="18">
        <f t="shared" si="7"/>
        <v>0.22611075136887912</v>
      </c>
      <c r="BD50" s="18">
        <f t="shared" si="7"/>
        <v>0.26538765911691348</v>
      </c>
      <c r="BE50" s="18">
        <v>0.15</v>
      </c>
    </row>
    <row r="51" spans="11:57" x14ac:dyDescent="0.3">
      <c r="K51">
        <v>2021</v>
      </c>
      <c r="L51">
        <v>9</v>
      </c>
      <c r="M51">
        <v>7</v>
      </c>
      <c r="N51">
        <v>23</v>
      </c>
      <c r="O51" s="10">
        <v>33168.743000000002</v>
      </c>
      <c r="Q51" s="10">
        <f>Summary!$I$18</f>
        <v>29134.090000000022</v>
      </c>
      <c r="R51" s="10">
        <f>Summary!$I$20</f>
        <v>2280</v>
      </c>
      <c r="S51" s="10">
        <f>Summary!$I$23</f>
        <v>4148.6699999999992</v>
      </c>
      <c r="T51" s="10">
        <f>Summary!$I$24</f>
        <v>423.53000000000009</v>
      </c>
      <c r="U51" s="10">
        <f>Summary!$I$25</f>
        <v>1457</v>
      </c>
      <c r="V51" s="10">
        <f>Summary!$I$26</f>
        <v>558.59</v>
      </c>
      <c r="W51" s="10"/>
      <c r="X51" s="10"/>
      <c r="Y51" s="26">
        <f>Summary!$C$33</f>
        <v>12485.229999999996</v>
      </c>
      <c r="Z51" s="26">
        <f>Summary!$C$34</f>
        <v>2638.2</v>
      </c>
      <c r="AA51" s="49">
        <f>'[11]S-W_Profile-Min'!Q3</f>
        <v>0</v>
      </c>
      <c r="AB51" s="60">
        <f t="shared" si="8"/>
        <v>0</v>
      </c>
      <c r="AC51" s="19">
        <f>Summary!$C$37</f>
        <v>5838.2199999999984</v>
      </c>
      <c r="AD51" s="19">
        <f>Summary!$C$38</f>
        <v>289.15999999999997</v>
      </c>
      <c r="AE51" s="51">
        <f>'[11]S-W_Profile-Min'!Q31</f>
        <v>8.1128791221725408E-2</v>
      </c>
      <c r="AF51" s="60">
        <f t="shared" si="9"/>
        <v>497.10693275617569</v>
      </c>
      <c r="AG51" s="10">
        <f>Summary!$I$41</f>
        <v>191.33</v>
      </c>
      <c r="AH51" s="10">
        <f>Summary!$I$42</f>
        <v>356.07</v>
      </c>
      <c r="AI51" s="10">
        <f>Summary!$I$43</f>
        <v>1063.1599999999999</v>
      </c>
      <c r="AJ51" s="10">
        <f>Summary!$I$44</f>
        <v>25.86</v>
      </c>
      <c r="AK51" s="10">
        <f>Summary!$I$45</f>
        <v>75.87</v>
      </c>
      <c r="AL51" s="10">
        <f>Summary!$I$48</f>
        <v>66.959999999999994</v>
      </c>
      <c r="AM51" s="10"/>
      <c r="AN51" s="10"/>
      <c r="AO51" s="10">
        <f t="shared" si="11"/>
        <v>40278.236932756205</v>
      </c>
      <c r="AQ51" s="10">
        <f>Summary!$I$56</f>
        <v>10805.38</v>
      </c>
      <c r="AR51" s="10">
        <f>Summary!$I$57</f>
        <v>8498.2800000000007</v>
      </c>
      <c r="AS51" s="10">
        <f>Summary!$I$58</f>
        <v>4485.8599999999997</v>
      </c>
      <c r="AT51" s="10">
        <f>Summary!$I$59</f>
        <v>5920.5266666666657</v>
      </c>
      <c r="AU51" s="10">
        <f t="shared" si="10"/>
        <v>51083.616932756202</v>
      </c>
      <c r="AV51" s="10">
        <f t="shared" si="10"/>
        <v>48776.516932756203</v>
      </c>
      <c r="AW51" s="10">
        <f t="shared" si="10"/>
        <v>44764.096932756205</v>
      </c>
      <c r="AX51" s="10">
        <f t="shared" si="10"/>
        <v>46198.763599422869</v>
      </c>
      <c r="AY51" s="10">
        <f t="shared" si="6"/>
        <v>15607.773932756201</v>
      </c>
      <c r="AZ51" s="10">
        <f t="shared" si="6"/>
        <v>11595.353932756203</v>
      </c>
      <c r="BA51" s="10">
        <f t="shared" si="6"/>
        <v>13030.020599422867</v>
      </c>
      <c r="BB51" s="18">
        <f t="shared" si="7"/>
        <v>0.470556690458731</v>
      </c>
      <c r="BC51" s="18">
        <f t="shared" si="7"/>
        <v>0.34958677610291722</v>
      </c>
      <c r="BD51" s="18">
        <f t="shared" si="7"/>
        <v>0.39284034970583198</v>
      </c>
      <c r="BE51" s="18">
        <v>0.15</v>
      </c>
    </row>
    <row r="52" spans="11:57" x14ac:dyDescent="0.3">
      <c r="K52">
        <v>2021</v>
      </c>
      <c r="L52">
        <v>9</v>
      </c>
      <c r="M52">
        <v>7</v>
      </c>
      <c r="N52">
        <v>24</v>
      </c>
      <c r="O52" s="10">
        <v>30459.425999999999</v>
      </c>
      <c r="Q52" s="10">
        <f>Summary!$I$18</f>
        <v>29134.090000000022</v>
      </c>
      <c r="R52" s="10">
        <f>Summary!$I$20</f>
        <v>2280</v>
      </c>
      <c r="S52" s="10">
        <f>Summary!$I$23</f>
        <v>4148.6699999999992</v>
      </c>
      <c r="T52" s="10">
        <f>Summary!$I$24</f>
        <v>423.53000000000009</v>
      </c>
      <c r="U52" s="10">
        <f>Summary!$I$25</f>
        <v>1457</v>
      </c>
      <c r="V52" s="10">
        <f>Summary!$I$26</f>
        <v>558.59</v>
      </c>
      <c r="W52" s="10"/>
      <c r="X52" s="10"/>
      <c r="Y52" s="26">
        <f>Summary!$C$33</f>
        <v>12485.229999999996</v>
      </c>
      <c r="Z52" s="26">
        <f>Summary!$C$34</f>
        <v>2638.2</v>
      </c>
      <c r="AA52" s="49">
        <f>'[11]S-W_Profile-Min'!Q4</f>
        <v>0</v>
      </c>
      <c r="AB52" s="60">
        <f t="shared" si="8"/>
        <v>0</v>
      </c>
      <c r="AC52" s="19">
        <f>Summary!$C$37</f>
        <v>5838.2199999999984</v>
      </c>
      <c r="AD52" s="19">
        <f>Summary!$C$38</f>
        <v>289.15999999999997</v>
      </c>
      <c r="AE52" s="51">
        <f>'[11]S-W_Profile-Min'!Q32</f>
        <v>7.7326199384877461E-2</v>
      </c>
      <c r="AF52" s="60">
        <f t="shared" si="9"/>
        <v>473.80700758691034</v>
      </c>
      <c r="AG52" s="10">
        <f>Summary!$I$41</f>
        <v>191.33</v>
      </c>
      <c r="AH52" s="10">
        <f>Summary!$I$42</f>
        <v>356.07</v>
      </c>
      <c r="AI52" s="10">
        <f>Summary!$I$43</f>
        <v>1063.1599999999999</v>
      </c>
      <c r="AJ52" s="10">
        <f>Summary!$I$44</f>
        <v>25.86</v>
      </c>
      <c r="AK52" s="10">
        <f>Summary!$I$45</f>
        <v>75.87</v>
      </c>
      <c r="AL52" s="10">
        <f>Summary!$I$48</f>
        <v>66.959999999999994</v>
      </c>
      <c r="AM52" s="10"/>
      <c r="AN52" s="10"/>
      <c r="AO52" s="10">
        <f t="shared" si="11"/>
        <v>40254.937007586937</v>
      </c>
      <c r="AQ52" s="10">
        <f>Summary!$I$56</f>
        <v>10805.38</v>
      </c>
      <c r="AR52" s="10">
        <f>Summary!$I$57</f>
        <v>8498.2800000000007</v>
      </c>
      <c r="AS52" s="10">
        <f>Summary!$I$58</f>
        <v>4485.8599999999997</v>
      </c>
      <c r="AT52" s="10">
        <f>Summary!$I$59</f>
        <v>5920.5266666666657</v>
      </c>
      <c r="AU52" s="10">
        <f t="shared" si="10"/>
        <v>51060.317007586935</v>
      </c>
      <c r="AV52" s="10">
        <f t="shared" si="10"/>
        <v>48753.217007586936</v>
      </c>
      <c r="AW52" s="10">
        <f t="shared" si="10"/>
        <v>44740.797007586938</v>
      </c>
      <c r="AX52" s="10">
        <f t="shared" si="10"/>
        <v>46175.463674253602</v>
      </c>
      <c r="AY52" s="10">
        <f t="shared" si="6"/>
        <v>18293.791007586937</v>
      </c>
      <c r="AZ52" s="10">
        <f t="shared" si="6"/>
        <v>14281.371007586939</v>
      </c>
      <c r="BA52" s="10">
        <f t="shared" si="6"/>
        <v>15716.037674253603</v>
      </c>
      <c r="BB52" s="18">
        <f t="shared" si="7"/>
        <v>0.60059539557925146</v>
      </c>
      <c r="BC52" s="18">
        <f t="shared" si="7"/>
        <v>0.46886540171790952</v>
      </c>
      <c r="BD52" s="18">
        <f t="shared" si="7"/>
        <v>0.51596631119225955</v>
      </c>
      <c r="BE52" s="18">
        <v>0.15</v>
      </c>
    </row>
  </sheetData>
  <autoFilter ref="K2:BB52"/>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file>

<file path=customXml/item2.xml><?xml version="1.0" encoding="utf-8"?>
<ct:contentTypeSchema xmlns:ct="http://schemas.microsoft.com/office/2006/metadata/contentType" xmlns:ma="http://schemas.microsoft.com/office/2006/metadata/properties/metaAttributes" ct:_="" ma:_="" ma:contentTypeName="ISODocument" ma:contentTypeID="0x0101000BEF1A1EAF553945AAFC1DE188AA7EC100496CDC402DE9B8469629C69FFFFA4218" ma:contentTypeVersion="40" ma:contentTypeDescription="" ma:contentTypeScope="" ma:versionID="c3d34afea54ce30cf9168e25f1a6ad8e">
  <xsd:schema xmlns:xsd="http://www.w3.org/2001/XMLSchema" xmlns:xs="http://www.w3.org/2001/XMLSchema" xmlns:p="http://schemas.microsoft.com/office/2006/metadata/properties" xmlns:ns2="2613f182-e424-487f-ac7f-33bed2fc986a" xmlns:ns3="5bcbeff6-7c02-4b0f-b125-f1b3d566cc14" targetNamespace="http://schemas.microsoft.com/office/2006/metadata/properties" ma:root="true" ma:fieldsID="761fcbc06cfbfec19e2d54763cf44b02" ns2:_="" ns3:_="">
    <xsd:import namespace="2613f182-e424-487f-ac7f-33bed2fc986a"/>
    <xsd:import namespace="5bcbeff6-7c02-4b0f-b125-f1b3d566cc14"/>
    <xsd:element name="properties">
      <xsd:complexType>
        <xsd:sequence>
          <xsd:element name="documentManagement">
            <xsd:complexType>
              <xsd:all>
                <xsd:element ref="ns2:ISODescription" minOccurs="0"/>
                <xsd:element ref="ns3:Document_x0020_Type" minOccurs="0"/>
                <xsd:element ref="ns2:ISOSummary" minOccurs="0"/>
                <xsd:element ref="ns2:PostDate" minOccurs="0"/>
                <xsd:element ref="ns2:ExpireDate" minOccurs="0"/>
                <xsd:element ref="ns2:ISOOwner" minOccurs="0"/>
                <xsd:element ref="ns2:OriginalUri" minOccurs="0"/>
                <xsd:element ref="ns2:Important" minOccurs="0"/>
                <xsd:element ref="ns2:ISOGroupSequence" minOccurs="0"/>
                <xsd:element ref="ns3:Orig_x0020_Post_x0020_Date" minOccurs="0"/>
                <xsd:element ref="ns3:Market_x0020_Notice" minOccurs="0"/>
                <xsd:element ref="ns3:News_x0020_Release" minOccurs="0"/>
                <xsd:element ref="ns2:ISOArchived" minOccurs="0"/>
                <xsd:element ref="ns2:Content_x0020_Administrator" minOccurs="0"/>
                <xsd:element ref="ns2:Content_x0020_Owner" minOccurs="0"/>
                <xsd:element ref="ns2:ISOContributor" minOccurs="0"/>
                <xsd:element ref="ns3:ContentReviewInterval" minOccurs="0"/>
                <xsd:element ref="ns3:CrawlableUniqueID" minOccurs="0"/>
                <xsd:element ref="ns3:ParentISOGroups" minOccurs="0"/>
                <xsd:element ref="ns3:IsDisabled" minOccurs="0"/>
                <xsd:element ref="ns2:IsPublished" minOccurs="0"/>
                <xsd:element ref="ns2:ISOExtract" minOccurs="0"/>
                <xsd:element ref="ns2:TaxCatchAllLabel" minOccurs="0"/>
                <xsd:element ref="ns2:ISOGroupTaxHTField0" minOccurs="0"/>
                <xsd:element ref="ns2:ISOArchiveTaxHTField0" minOccurs="0"/>
                <xsd:element ref="ns2:ISOKeywordsTaxHTField0" minOccurs="0"/>
                <xsd:element ref="ns2:TaxCatchAll" minOccurs="0"/>
                <xsd:element ref="ns2:ISOTopicTaxHTField0" minOccurs="0"/>
                <xsd:element ref="ns2:SharedWithUsers" minOccurs="0"/>
                <xsd:element ref="ns2:m9e70a6096144fc698577b786817f2b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13f182-e424-487f-ac7f-33bed2fc986a" elementFormDefault="qualified">
    <xsd:import namespace="http://schemas.microsoft.com/office/2006/documentManagement/types"/>
    <xsd:import namespace="http://schemas.microsoft.com/office/infopath/2007/PartnerControls"/>
    <xsd:element name="ISODescription" ma:index="2" nillable="true" ma:displayName="ISODescription" ma:internalName="ISODescription" ma:readOnly="false">
      <xsd:simpleType>
        <xsd:restriction base="dms:Unknown"/>
      </xsd:simpleType>
    </xsd:element>
    <xsd:element name="ISOSummary" ma:index="4" nillable="true" ma:displayName="ISOSummary" ma:internalName="ISOSummary" ma:readOnly="false">
      <xsd:simpleType>
        <xsd:restriction base="dms:Unknown"/>
      </xsd:simpleType>
    </xsd:element>
    <xsd:element name="PostDate" ma:index="5" nillable="true" ma:displayName="PostDate" ma:default="[today]" ma:format="DateTime" ma:indexed="true" ma:internalName="PostDate" ma:readOnly="false">
      <xsd:simpleType>
        <xsd:restriction base="dms:DateTime"/>
      </xsd:simpleType>
    </xsd:element>
    <xsd:element name="ExpireDate" ma:index="6" nillable="true" ma:displayName="ExpireDate" ma:format="DateTime" ma:internalName="ExpireDate" ma:readOnly="false">
      <xsd:simpleType>
        <xsd:restriction base="dms:DateTime"/>
      </xsd:simpleType>
    </xsd:element>
    <xsd:element name="ISOOwner" ma:index="7" nillable="true" ma:displayName="ISOOwner" ma:internalName="ISOOwner" ma:readOnly="false">
      <xsd:simpleType>
        <xsd:restriction base="dms:Text">
          <xsd:maxLength value="255"/>
        </xsd:restriction>
      </xsd:simpleType>
    </xsd:element>
    <xsd:element name="OriginalUri" ma:index="8" nillable="true" ma:displayName="OriginalUri" ma:format="Hyperlink" ma:internalName="OriginalUri"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Important" ma:index="9" nillable="true" ma:displayName="Important" ma:default="0" ma:internalName="Important" ma:readOnly="false">
      <xsd:simpleType>
        <xsd:restriction base="dms:Boolean"/>
      </xsd:simpleType>
    </xsd:element>
    <xsd:element name="ISOGroupSequence" ma:index="10" nillable="true" ma:displayName="ISOGroupSequence" ma:internalName="ISOGroupSequence" ma:readOnly="false">
      <xsd:simpleType>
        <xsd:restriction base="dms:Text">
          <xsd:maxLength value="255"/>
        </xsd:restriction>
      </xsd:simpleType>
    </xsd:element>
    <xsd:element name="ISOArchived" ma:index="14" nillable="true" ma:displayName="ISOArchived" ma:default="Not Archived" ma:format="Dropdown" ma:internalName="ISOArchived" ma:readOnly="false">
      <xsd:simpleType>
        <xsd:restriction base="dms:Choice">
          <xsd:enumeration value="Not Archived"/>
          <xsd:enumeration value="Archived"/>
        </xsd:restriction>
      </xsd:simpleType>
    </xsd:element>
    <xsd:element name="Content_x0020_Administrator" ma:index="17" nillable="true" ma:displayName="Content Administrator" ma:list="UserInfo" ma:SearchPeopleOnly="false" ma:SharePointGroup="0" ma:internalName="Content_x0020_Administr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ntent_x0020_Owner" ma:index="18" nillable="true" ma:displayName="Content Owner" ma:list="UserInfo" ma:SearchPeopleOnly="false" ma:SharePointGroup="0" ma:internalName="Content_x0020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SOContributor" ma:index="19" nillable="true" ma:displayName="ISOContributor" ma:list="UserInfo" ma:SearchPeopleOnly="false" ma:SharePointGroup="0" ma:internalName="ISO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sPublished" ma:index="24" nillable="true" ma:displayName="IsPublished" ma:default="0" ma:description="Flag to indicate whether the document has been approved through new Publisher tool or not" ma:internalName="IsPublished" ma:readOnly="false">
      <xsd:simpleType>
        <xsd:restriction base="dms:Boolean"/>
      </xsd:simpleType>
    </xsd:element>
    <xsd:element name="ISOExtract" ma:index="25" nillable="true" ma:displayName="ISOExtract" ma:internalName="ISOExtract" ma:readOnly="false">
      <xsd:simpleType>
        <xsd:restriction base="dms:Unknown"/>
      </xsd:simpleType>
    </xsd:element>
    <xsd:element name="TaxCatchAllLabel" ma:index="28" nillable="true" ma:displayName="Taxonomy Catch All Column1" ma:description="" ma:hidden="true" ma:list="{ef3b6637-042e-488b-9cf7-bd5a816f7221}" ma:internalName="TaxCatchAllLabel" ma:readOnly="true" ma:showField="CatchAllDataLabel" ma:web="2613f182-e424-487f-ac7f-33bed2fc986a">
      <xsd:complexType>
        <xsd:complexContent>
          <xsd:extension base="dms:MultiChoiceLookup">
            <xsd:sequence>
              <xsd:element name="Value" type="dms:Lookup" maxOccurs="unbounded" minOccurs="0" nillable="true"/>
            </xsd:sequence>
          </xsd:extension>
        </xsd:complexContent>
      </xsd:complexType>
    </xsd:element>
    <xsd:element name="ISOGroupTaxHTField0" ma:index="30" nillable="true" ma:taxonomy="true" ma:internalName="ISOGroupTaxHTField0" ma:taxonomyFieldName="ISOGroup" ma:displayName="ISOGroup" ma:readOnly="false" ma:fieldId="{b67c8e13-1d6a-45e8-8db6-8efbcafcd0a3}" ma:taxonomyMulti="true" ma:sspId="fd729072-e730-4317-b4a5-200041a3a517" ma:termSetId="b835cdeb-c095-4ae2-9fca-ec02f71e762a" ma:anchorId="00000000-0000-0000-0000-000000000000" ma:open="true" ma:isKeyword="false">
      <xsd:complexType>
        <xsd:sequence>
          <xsd:element ref="pc:Terms" minOccurs="0" maxOccurs="1"/>
        </xsd:sequence>
      </xsd:complexType>
    </xsd:element>
    <xsd:element name="ISOArchiveTaxHTField0" ma:index="31" nillable="true" ma:displayName="ISOArchive_0" ma:hidden="true" ma:internalName="ISOArchiveTaxHTField0" ma:readOnly="false">
      <xsd:simpleType>
        <xsd:restriction base="dms:Note"/>
      </xsd:simpleType>
    </xsd:element>
    <xsd:element name="ISOKeywordsTaxHTField0" ma:index="32" nillable="true" ma:taxonomy="true" ma:internalName="ISOKeywordsTaxHTField0" ma:taxonomyFieldName="ISOKeywords" ma:displayName="ISOKeywords" ma:readOnly="false" ma:default="" ma:fieldId="{2a74c698-3827-4529-8bb2-fe7971c780f4}" ma:taxonomyMulti="true" ma:sspId="fd729072-e730-4317-b4a5-200041a3a517" ma:termSetId="99f719f8-1404-42a4-ac5f-6dcebb522342" ma:anchorId="00000000-0000-0000-0000-000000000000" ma:open="true" ma:isKeyword="false">
      <xsd:complexType>
        <xsd:sequence>
          <xsd:element ref="pc:Terms" minOccurs="0" maxOccurs="1"/>
        </xsd:sequence>
      </xsd:complexType>
    </xsd:element>
    <xsd:element name="TaxCatchAll" ma:index="33" nillable="true" ma:displayName="Taxonomy Catch All Column" ma:description="" ma:hidden="true" ma:list="{ef3b6637-042e-488b-9cf7-bd5a816f7221}" ma:internalName="TaxCatchAll" ma:readOnly="false" ma:showField="CatchAllData" ma:web="2613f182-e424-487f-ac7f-33bed2fc986a">
      <xsd:complexType>
        <xsd:complexContent>
          <xsd:extension base="dms:MultiChoiceLookup">
            <xsd:sequence>
              <xsd:element name="Value" type="dms:Lookup" maxOccurs="unbounded" minOccurs="0" nillable="true"/>
            </xsd:sequence>
          </xsd:extension>
        </xsd:complexContent>
      </xsd:complexType>
    </xsd:element>
    <xsd:element name="ISOTopicTaxHTField0" ma:index="35" nillable="true" ma:taxonomy="true" ma:internalName="ISOTopicTaxHTField0" ma:taxonomyFieldName="ISOTopic" ma:displayName="ISOTopic" ma:readOnly="false" ma:default="" ma:fieldId="{449bdcbd-7f52-4d67-ad6a-365e07f6853e}" ma:sspId="fd729072-e730-4317-b4a5-200041a3a517" ma:termSetId="f0be43a1-0042-4a32-a693-518fcc2cb642" ma:anchorId="00000000-0000-0000-0000-000000000000" ma:open="true" ma:isKeyword="false">
      <xsd:complexType>
        <xsd:sequence>
          <xsd:element ref="pc:Terms" minOccurs="0" maxOccurs="1"/>
        </xsd:sequence>
      </xsd:complexType>
    </xsd:element>
    <xsd:element name="SharedWithUsers" ma:index="36"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9e70a6096144fc698577b786817f2be" ma:index="37" nillable="true" ma:taxonomy="true" ma:internalName="m9e70a6096144fc698577b786817f2be" ma:taxonomyFieldName="ISOArchive" ma:displayName="ISOArchive" ma:default="" ma:fieldId="{69e70a60-9614-4fc6-9857-7b786817f2be}" ma:sspId="fd729072-e730-4317-b4a5-200041a3a517" ma:termSetId="8d20272c-4e49-4ec7-8306-7ffc8b7ce91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cbeff6-7c02-4b0f-b125-f1b3d566cc14" elementFormDefault="qualified">
    <xsd:import namespace="http://schemas.microsoft.com/office/2006/documentManagement/types"/>
    <xsd:import namespace="http://schemas.microsoft.com/office/infopath/2007/PartnerControls"/>
    <xsd:element name="Document_x0020_Type" ma:index="3" nillable="true" ma:displayName="Content Type" ma:format="Dropdown" ma:indexed="true" ma:internalName="Document_x0020_Type" ma:readOnly="false">
      <xsd:simpleType>
        <xsd:restriction base="dms:Choice">
          <xsd:enumeration value="Agenda"/>
          <xsd:enumeration value="Agreement"/>
          <xsd:enumeration value="Amendment"/>
          <xsd:enumeration value="Answer"/>
          <xsd:enumeration value="Audio"/>
          <xsd:enumeration value="Biography"/>
          <xsd:enumeration value="Business Practice Manual"/>
          <xsd:enumeration value="Calendar"/>
          <xsd:enumeration value="Comment"/>
          <xsd:enumeration value="Contract"/>
          <xsd:enumeration value="Decision"/>
          <xsd:enumeration value="Fast Facts"/>
          <xsd:enumeration value="FAQ"/>
          <xsd:enumeration value="Filing"/>
          <xsd:enumeration value="Form/Template"/>
          <xsd:enumeration value="Guide"/>
          <xsd:enumeration value="Market Notice"/>
          <xsd:enumeration value="Memorandum"/>
          <xsd:enumeration value="Minutes"/>
          <xsd:enumeration value="Motion"/>
          <xsd:enumeration value="News Release"/>
          <xsd:enumeration value="Opinion"/>
          <xsd:enumeration value="Order"/>
          <xsd:enumeration value="Paper"/>
          <xsd:enumeration value="Plan"/>
          <xsd:enumeration value="Policy"/>
          <xsd:enumeration value="Presentation"/>
          <xsd:enumeration value="Procedure"/>
          <xsd:enumeration value="Proposal"/>
          <xsd:enumeration value="Publication"/>
          <xsd:enumeration value="Rates"/>
          <xsd:enumeration value="Release Notes"/>
          <xsd:enumeration value="Requirement"/>
          <xsd:enumeration value="Report"/>
          <xsd:enumeration value="Response"/>
          <xsd:enumeration value="Schedule"/>
          <xsd:enumeration value="Standard"/>
          <xsd:enumeration value="Study"/>
          <xsd:enumeration value="Tariff"/>
          <xsd:enumeration value="Technical Bulletin"/>
          <xsd:enumeration value="Technical Documentation"/>
          <xsd:enumeration value="Testimony"/>
        </xsd:restriction>
      </xsd:simpleType>
    </xsd:element>
    <xsd:element name="Orig_x0020_Post_x0020_Date" ma:index="11" nillable="true" ma:displayName="Orig Post Date" ma:description="Original posting date" ma:format="DateTime" ma:internalName="Orig_x0020_Post_x0020_Date" ma:readOnly="false">
      <xsd:simpleType>
        <xsd:restriction base="dms:DateTime"/>
      </xsd:simpleType>
    </xsd:element>
    <xsd:element name="Market_x0020_Notice" ma:index="12" nillable="true" ma:displayName="Market Notice" ma:default="0" ma:internalName="Market_x0020_Notice" ma:readOnly="false">
      <xsd:simpleType>
        <xsd:restriction base="dms:Boolean"/>
      </xsd:simpleType>
    </xsd:element>
    <xsd:element name="News_x0020_Release" ma:index="13" nillable="true" ma:displayName="News Release" ma:default="0" ma:indexed="true" ma:internalName="News_x0020_Release" ma:readOnly="false">
      <xsd:simpleType>
        <xsd:restriction base="dms:Boolean"/>
      </xsd:simpleType>
    </xsd:element>
    <xsd:element name="ContentReviewInterval" ma:index="20" nillable="true" ma:displayName="ContentReviewInterval" ma:default="24" ma:format="Dropdown" ma:internalName="ContentReviewInterval" ma:readOnly="false">
      <xsd:simpleType>
        <xsd:restriction base="dms:Choice">
          <xsd:enumeration value="0"/>
          <xsd:enumeration value="1"/>
          <xsd:enumeration value="3"/>
          <xsd:enumeration value="6"/>
          <xsd:enumeration value="12"/>
          <xsd:enumeration value="24"/>
        </xsd:restriction>
      </xsd:simpleType>
    </xsd:element>
    <xsd:element name="CrawlableUniqueID" ma:index="21" nillable="true" ma:displayName="CrawlableUniqueID" ma:indexed="true" ma:internalName="CrawlableUniqueID" ma:readOnly="false">
      <xsd:simpleType>
        <xsd:restriction base="dms:Unknown"/>
      </xsd:simpleType>
    </xsd:element>
    <xsd:element name="ParentISOGroups" ma:index="22" nillable="true" ma:displayName="ParentISOGroups" ma:internalName="ParentISOGroups" ma:readOnly="false">
      <xsd:simpleType>
        <xsd:restriction base="dms:Unknown"/>
      </xsd:simpleType>
    </xsd:element>
    <xsd:element name="IsDisabled" ma:index="23" nillable="true" ma:displayName="IsDisabled" ma:default="0" ma:internalName="IsDisabled" ma:readOnly="fals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613f182-e424-487f-ac7f-33bed2fc986a">
      <Value>1</Value>
      <Value>6</Value>
    </TaxCatchAll>
    <ISOKeywordsTaxHTField0 xmlns="2613f182-e424-487f-ac7f-33bed2fc986a">
      <Terms xmlns="http://schemas.microsoft.com/office/infopath/2007/PartnerControls"/>
    </ISOKeywordsTaxHTField0>
    <Important xmlns="2613f182-e424-487f-ac7f-33bed2fc986a">false</Important>
    <ISOGroupTaxHTField0 xmlns="2613f182-e424-487f-ac7f-33bed2fc986a">
      <Terms xmlns="http://schemas.microsoft.com/office/infopath/2007/PartnerControls"/>
    </ISOGroupTaxHTField0>
    <PostDate xmlns="2613f182-e424-487f-ac7f-33bed2fc986a">2020-12-01T21:42:04+00:00</PostDate>
    <ExpireDate xmlns="2613f182-e424-487f-ac7f-33bed2fc986a" xsi:nil="true"/>
    <Content_x0020_Owner xmlns="2613f182-e424-487f-ac7f-33bed2fc986a">
      <UserInfo>
        <DisplayName>Sedgley, Martha</DisplayName>
        <AccountId>124</AccountId>
        <AccountType/>
      </UserInfo>
    </Content_x0020_Owner>
    <ISOContributor xmlns="2613f182-e424-487f-ac7f-33bed2fc986a">
      <UserInfo>
        <DisplayName>Pascuzzo, Anna</DisplayName>
        <AccountId>44</AccountId>
        <AccountType/>
      </UserInfo>
    </ISOContributor>
    <IsPublished xmlns="2613f182-e424-487f-ac7f-33bed2fc986a">true</IsPublished>
    <m9e70a6096144fc698577b786817f2be xmlns="2613f182-e424-487f-ac7f-33bed2fc986a">
      <Terms xmlns="http://schemas.microsoft.com/office/infopath/2007/PartnerControls">
        <TermInfo xmlns="http://schemas.microsoft.com/office/infopath/2007/PartnerControls">
          <TermName xmlns="http://schemas.microsoft.com/office/infopath/2007/PartnerControls">Not Archived</TermName>
          <TermId xmlns="http://schemas.microsoft.com/office/infopath/2007/PartnerControls">d4ac4999-fa66-470b-a400-7ab6671d1fab</TermId>
        </TermInfo>
      </Terms>
    </m9e70a6096144fc698577b786817f2be>
    <ISOExtract xmlns="2613f182-e424-487f-ac7f-33bed2fc986a" xsi:nil="true"/>
    <ISOArchiveTaxHTField0 xmlns="2613f182-e424-487f-ac7f-33bed2fc986a" xsi:nil="true"/>
    <OriginalUri xmlns="2613f182-e424-487f-ac7f-33bed2fc986a">
      <Url xsi:nil="true"/>
      <Description xsi:nil="true"/>
    </OriginalUri>
    <ISODescription xmlns="2613f182-e424-487f-ac7f-33bed2fc986a" xsi:nil="true"/>
    <Content_x0020_Administrator xmlns="2613f182-e424-487f-ac7f-33bed2fc986a">
      <UserInfo>
        <DisplayName>Pascuzzo, Anna</DisplayName>
        <AccountId>44</AccountId>
        <AccountType/>
      </UserInfo>
    </Content_x0020_Administrator>
    <ISOTopicTaxHTField0 xmlns="2613f182-e424-487f-ac7f-33bed2fc986a">
      <Terms xmlns="http://schemas.microsoft.com/office/infopath/2007/PartnerControls">
        <TermInfo xmlns="http://schemas.microsoft.com/office/infopath/2007/PartnerControls">
          <TermName xmlns="http://schemas.microsoft.com/office/infopath/2007/PartnerControls">Regulatory</TermName>
          <TermId xmlns="http://schemas.microsoft.com/office/infopath/2007/PartnerControls">d905a69f-e397-48d6-a9c3-78e5efbd61a1</TermId>
        </TermInfo>
      </Terms>
    </ISOTopicTaxHTField0>
    <ISOArchived xmlns="2613f182-e424-487f-ac7f-33bed2fc986a">Not Archived</ISOArchived>
    <ISOGroupSequence xmlns="2613f182-e424-487f-ac7f-33bed2fc986a" xsi:nil="true"/>
    <ISOOwner xmlns="2613f182-e424-487f-ac7f-33bed2fc986a">Sedgley, Martha</ISOOwner>
    <ISOSummary xmlns="2613f182-e424-487f-ac7f-33bed2fc986a">On Nov 30, 2020 the California ISO filed Attachment B to its comments on the Order Instituting Rulemaking Emergency Reliability - Extreme Weather Event in docket number R.20-11-013.</ISOSummary>
    <Market_x0020_Notice xmlns="5bcbeff6-7c02-4b0f-b125-f1b3d566cc14">false</Market_x0020_Notice>
    <Document_x0020_Type xmlns="5bcbeff6-7c02-4b0f-b125-f1b3d566cc14">Filing</Document_x0020_Type>
    <News_x0020_Release xmlns="5bcbeff6-7c02-4b0f-b125-f1b3d566cc14">false</News_x0020_Release>
    <ParentISOGroups xmlns="5bcbeff6-7c02-4b0f-b125-f1b3d566cc14">CPUC filings - 2020|802e7033-cf88-48ce-855f-3b76979441b3;R.20-11-003 Order instituting rulemaking - reliable electric service in California in extreme weather event|f3128ffa-ad65-4a8c-995c-467f0d85f606</ParentISOGroups>
    <Orig_x0020_Post_x0020_Date xmlns="5bcbeff6-7c02-4b0f-b125-f1b3d566cc14">2020-12-01T20:44:36+00:00</Orig_x0020_Post_x0020_Date>
    <ContentReviewInterval xmlns="5bcbeff6-7c02-4b0f-b125-f1b3d566cc14">24</ContentReviewInterval>
    <IsDisabled xmlns="5bcbeff6-7c02-4b0f-b125-f1b3d566cc14">false</IsDisabled>
    <CrawlableUniqueID xmlns="5bcbeff6-7c02-4b0f-b125-f1b3d566cc14">b2b1d843-4a1f-4feb-b0f4-a023828b92c7</CrawlableUniqueID>
  </documentManagement>
</p:properties>
</file>

<file path=customXml/item4.xml><?xml version="1.0" encoding="utf-8"?>
<ct:contentTypeSchema xmlns:ct="http://schemas.microsoft.com/office/2006/metadata/contentType" xmlns:ma="http://schemas.microsoft.com/office/2006/metadata/properties/metaAttributes" ct:_="" ma:_="" ma:contentTypeName="ISO Document" ma:contentTypeID="0x010100B72ED250C60CFC47AE0A3A0E8940792600C340DB4947822C4099E296C6F352FC33" ma:contentTypeVersion="83" ma:contentTypeDescription="" ma:contentTypeScope="" ma:versionID="c6c58407c5e2e5f7c33530972a472ee9">
  <xsd:schema xmlns:xsd="http://www.w3.org/2001/XMLSchema" xmlns:xs="http://www.w3.org/2001/XMLSchema" xmlns:p="http://schemas.microsoft.com/office/2006/metadata/properties" xmlns:ns1="http://schemas.microsoft.com/sharepoint/v3" xmlns:ns2="e6671a59-50a7-4167-890c-836f7535b734" xmlns:ns3="dcc7e218-8b47-4273-ba28-07719656e1ad" xmlns:ns4="2e64aaae-efe8-4b36-9ab4-486f04499e09" targetNamespace="http://schemas.microsoft.com/office/2006/metadata/properties" ma:root="true" ma:fieldsID="069e2b747512699c83d73b33148e91e4" ns1:_="" ns2:_="" ns3:_="" ns4:_="">
    <xsd:import namespace="http://schemas.microsoft.com/sharepoint/v3"/>
    <xsd:import namespace="e6671a59-50a7-4167-890c-836f7535b734"/>
    <xsd:import namespace="dcc7e218-8b47-4273-ba28-07719656e1ad"/>
    <xsd:import namespace="2e64aaae-efe8-4b36-9ab4-486f04499e09"/>
    <xsd:element name="properties">
      <xsd:complexType>
        <xsd:sequence>
          <xsd:element name="documentManagement">
            <xsd:complexType>
              <xsd:all>
                <xsd:element ref="ns2:Doc_x0020_Owner" minOccurs="0"/>
                <xsd:element ref="ns2:Doc_x0020_Status"/>
                <xsd:element ref="ns2:InfoSec_x0020_Classification" minOccurs="0"/>
                <xsd:element ref="ns2:ISO_x0020_Department" minOccurs="0"/>
                <xsd:element ref="ns2:Date_x0020_Became_x0020_Record" minOccurs="0"/>
                <xsd:element ref="ns3:_dlc_DocIdUrl" minOccurs="0"/>
                <xsd:element ref="ns3:_dlc_DocIdPersistId" minOccurs="0"/>
                <xsd:element ref="ns3:_dlc_DocId" minOccurs="0"/>
                <xsd:element ref="ns2:Division" minOccurs="0"/>
                <xsd:element ref="ns4:b096d808b59a41b7a526eb1052d792f3" minOccurs="0"/>
                <xsd:element ref="ns4:TaxCatchAll" minOccurs="0"/>
                <xsd:element ref="ns4:TaxCatchAllLabel" minOccurs="0"/>
                <xsd:element ref="ns4:ac6042663e6544a5b5f6c47baa21cbec" minOccurs="0"/>
                <xsd:element ref="ns4:mb7a63be961241008d728fcf8db72869" minOccurs="0"/>
                <xsd:element ref="ns1:CSMeta2010Fiel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SMeta2010Field" ma:index="26" nillable="true" ma:displayName="Classification Status" ma:hidden="true" ma:internalName="CSMeta2010Field"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6671a59-50a7-4167-890c-836f7535b734" elementFormDefault="qualified">
    <xsd:import namespace="http://schemas.microsoft.com/office/2006/documentManagement/types"/>
    <xsd:import namespace="http://schemas.microsoft.com/office/infopath/2007/PartnerControls"/>
    <xsd:element name="Doc_x0020_Owner" ma:index="2" nillable="true" ma:displayName="Doc Owner" ma:description="" ma:list="UserInfo" ma:SharePointGroup="0" ma:internalName="Doc_x0020_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oc_x0020_Status" ma:index="3" ma:displayName="Doc Status" ma:format="Dropdown" ma:internalName="Doc_x0020_Status" ma:readOnly="false">
      <xsd:simpleType>
        <xsd:restriction base="dms:Choice">
          <xsd:enumeration value="Draft"/>
          <xsd:enumeration value="Under Review"/>
          <xsd:enumeration value="Final"/>
        </xsd:restriction>
      </xsd:simpleType>
    </xsd:element>
    <xsd:element name="InfoSec_x0020_Classification" ma:index="4" nillable="true" ma:displayName="InfoSec Classification" ma:description="" ma:format="RadioButtons" ma:internalName="InfoSec_x0020_Classification">
      <xsd:simpleType>
        <xsd:restriction base="dms:Choice">
          <xsd:enumeration value="CAISO Public"/>
          <xsd:enumeration value="Copyright 2019 California ISO"/>
          <xsd:enumeration value="California ISO INTERNAL USE. For use by all authorized California ISO personnel. Do not release or disclose outside the California ISO."/>
          <xsd:enumeration value="California ISO CONFIDENTIAL. For use by authorized California ISO personnel only with a need to know. Do not release or disclose outside the California ISO."/>
          <xsd:enumeration value="California ISO RESTRICTED. This information is for use solely by authorized California ISO employees with a need to know and a signed confidentiality non-disclosure agreement.  Do not release, disclose or reproduce this information."/>
          <xsd:enumeration value="PCII or CEII"/>
          <xsd:enumeration value="Privileged and Confidential. (Legal Use Only)."/>
          <xsd:enumeration value="Copyright 2018 California ISO"/>
          <xsd:enumeration value="Copyright 2017 California ISO"/>
          <xsd:enumeration value="Copyright 2016 California ISO"/>
          <xsd:enumeration value="Copyright 2015 California ISO"/>
          <xsd:enumeration value="Copyright 2014 California ISO"/>
          <xsd:enumeration value="Copyright 2013 California ISO"/>
          <xsd:enumeration value="Copyright 2012 California ISO"/>
          <xsd:enumeration value="Copyright 2011 California ISO"/>
        </xsd:restriction>
      </xsd:simpleType>
    </xsd:element>
    <xsd:element name="ISO_x0020_Department" ma:index="5" nillable="true" ma:displayName="ISO Department" ma:description="" ma:format="Dropdown" ma:internalName="ISO_x0020_Department">
      <xsd:simpleType>
        <xsd:restriction base="dms:Choice">
          <xsd:enumeration value="Business Solutions"/>
          <xsd:enumeration value="Campus Operations"/>
          <xsd:enumeration value="CFO &amp; Treasurer"/>
          <xsd:enumeration value="Communications &amp; Public Relations"/>
          <xsd:enumeration value="Compensation &amp; Benefits"/>
          <xsd:enumeration value="Compliance &amp; Corporate Affairs"/>
          <xsd:enumeration value="Corporate Secretary"/>
          <xsd:enumeration value="Customer Service and Stakeholder Affairs"/>
          <xsd:enumeration value="Customer Services &amp; Industrial Affairs"/>
          <xsd:enumeration value="Day-Ahead Market and Real-Time Operations Support"/>
          <xsd:enumeration value="Enterprise Model Management"/>
          <xsd:enumeration value="Executive Advisor - Operations"/>
          <xsd:enumeration value="Executive Office"/>
          <xsd:enumeration value="Federal Affairs"/>
          <xsd:enumeration value="Government Affairs"/>
          <xsd:enumeration value="Grid Assets"/>
          <xsd:enumeration value="Human Resources"/>
          <xsd:enumeration value="Human Resources Operations"/>
          <xsd:enumeration value="Information Security"/>
          <xsd:enumeration value="Infrastructure Contracts and Management"/>
          <xsd:enumeration value="Interconnection Implementation"/>
          <xsd:enumeration value="Internal Audit"/>
          <xsd:enumeration value="IT Architecture"/>
          <xsd:enumeration value="IT Enterprise Support &amp; Campus Operations"/>
          <xsd:enumeration value="IT Infrastructure Engineering &amp; Systems Operations"/>
          <xsd:enumeration value="IT Operations"/>
          <xsd:enumeration value="Learning &amp; Leadership Development"/>
          <xsd:enumeration value="Legal"/>
          <xsd:enumeration value="Market &amp; Infrastructure Compliance"/>
          <xsd:enumeration value="Market &amp; Infrastructure Policy"/>
          <xsd:enumeration value="Market Analysis &amp; Development"/>
          <xsd:enumeration value="Market Analysis and Development"/>
          <xsd:enumeration value="Market Development and Analysis"/>
          <xsd:enumeration value="Market Monitoring"/>
          <xsd:enumeration value="Market Services"/>
          <xsd:enumeration value="Market Validation and Quality Analysis"/>
          <xsd:enumeration value="Operational Readiness"/>
          <xsd:enumeration value="Operations Compliance &amp; Control"/>
          <xsd:enumeration value="Operations Engineering Services"/>
          <xsd:enumeration value="Operations Process, Procedures and Training"/>
          <xsd:enumeration value="Power Systems and Smart Grid Technology Development"/>
          <xsd:enumeration value="Power Systems Technology Development"/>
          <xsd:enumeration value="Power Systems Technology Oerations"/>
          <xsd:enumeration value="Power Systems Technology Operations"/>
          <xsd:enumeration value="Program Office"/>
          <xsd:enumeration value="QA, Architecture and Enterprise Data Mgmt"/>
          <xsd:enumeration value="Regulatory Contracts"/>
          <xsd:enumeration value="Renewable Studies"/>
          <xsd:enumeration value="Security, Architecture, Model Management &amp; Quality"/>
          <xsd:enumeration value="Short-Term Demand and Renewable Forecasting"/>
          <xsd:enumeration value="Smart Grid Technologies &amp; Strategy"/>
          <xsd:enumeration value="Transmission Infrastructure Planning"/>
          <xsd:enumeration value="State Affairs"/>
          <xsd:enumeration value="State Regulatory Strategy"/>
          <xsd:enumeration value="Strategic Alliances"/>
          <xsd:enumeration value="System Operations"/>
          <xsd:enumeration value="Corporate Business Operations"/>
          <xsd:enumeration value="Corporate Compliance"/>
          <xsd:enumeration value="Business Solutions and Quality"/>
          <xsd:enumeration value="Infrastructure Development"/>
          <xsd:enumeration value="Business Planning and Operations"/>
          <xsd:enumeration value="Regional Affairs"/>
          <xsd:enumeration value="Regulatory Affairs"/>
          <xsd:enumeration value="Regulatory Affairs - DER"/>
        </xsd:restriction>
      </xsd:simpleType>
    </xsd:element>
    <xsd:element name="Date_x0020_Became_x0020_Record" ma:index="6" nillable="true" ma:displayName="Date Became Record" ma:default="[today]" ma:description="" ma:format="DateOnly" ma:hidden="true" ma:internalName="Date_x0020_Became_x0020_Record" ma:readOnly="false">
      <xsd:simpleType>
        <xsd:restriction base="dms:DateTime"/>
      </xsd:simpleType>
    </xsd:element>
    <xsd:element name="Division" ma:index="16" nillable="true" ma:displayName="ISO Division" ma:default="Transmission Planning &amp; Infrastructure Development" ma:description="" ma:format="Dropdown" ma:internalName="Division">
      <xsd:simpleType>
        <xsd:restriction base="dms:Choice">
          <xsd:enumeration value="Executive Office"/>
          <xsd:enumeration value="External and Customer Affairs"/>
          <xsd:enumeration value="General Counsel"/>
          <xsd:enumeration value="Human Resources"/>
          <xsd:enumeration value="Market Monitoring"/>
          <xsd:enumeration value="Market Quality &amp; Renewable Integration"/>
          <xsd:enumeration value="Operations"/>
          <xsd:enumeration value="Policy &amp; Client Services"/>
          <xsd:enumeration value="Regional &amp; Federal Affairs"/>
          <xsd:enumeration value="Technology"/>
          <xsd:enumeration value="Transmission Planning &amp; Infrastructure Development"/>
          <xsd:enumeration value="Customer &amp; State Affairs"/>
          <xsd:enumeration value="General Counsel &amp; Administration"/>
          <xsd:enumeration value="Market and Infrastructure Development"/>
        </xsd:restriction>
      </xsd:simpleType>
    </xsd:element>
  </xsd:schema>
  <xsd:schema xmlns:xsd="http://www.w3.org/2001/XMLSchema" xmlns:xs="http://www.w3.org/2001/XMLSchema" xmlns:dms="http://schemas.microsoft.com/office/2006/documentManagement/types" xmlns:pc="http://schemas.microsoft.com/office/infopath/2007/PartnerControls" targetNamespace="dcc7e218-8b47-4273-ba28-07719656e1ad" elementFormDefault="qualified">
    <xsd:import namespace="http://schemas.microsoft.com/office/2006/documentManagement/types"/>
    <xsd:import namespace="http://schemas.microsoft.com/office/infopath/2007/PartnerControls"/>
    <xsd:element name="_dlc_DocIdUrl" ma:index="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8" nillable="true" ma:displayName="Persist ID" ma:description="Keep ID on add." ma:hidden="true" ma:internalName="_dlc_DocIdPersistId" ma:readOnly="false">
      <xsd:simpleType>
        <xsd:restriction base="dms:Boolean"/>
      </xsd:simpleType>
    </xsd:element>
    <xsd:element name="_dlc_DocId" ma:index="14"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64aaae-efe8-4b36-9ab4-486f04499e09" elementFormDefault="qualified">
    <xsd:import namespace="http://schemas.microsoft.com/office/2006/documentManagement/types"/>
    <xsd:import namespace="http://schemas.microsoft.com/office/infopath/2007/PartnerControls"/>
    <xsd:element name="b096d808b59a41b7a526eb1052d792f3" ma:index="18" nillable="true" ma:taxonomy="true" ma:internalName="b096d808b59a41b7a526eb1052d792f3" ma:taxonomyFieldName="AutoClassRecordSeries" ma:displayName="Automatically Updated Record Series" ma:readOnly="false" ma:default="" ma:fieldId="{b096d808-b59a-41b7-a526-eb1052d792f3}" ma:sspId="2e7ee6ce-ef65-4ea8-ac93-b3dccb6c50ab" ma:termSetId="7d168031-9c36-4bb0-a326-5d21d4010fef" ma:anchorId="00000000-0000-0000-0000-000000000000" ma:open="false" ma:isKeyword="false">
      <xsd:complexType>
        <xsd:sequence>
          <xsd:element ref="pc:Terms" minOccurs="0" maxOccurs="1"/>
        </xsd:sequence>
      </xsd:complexType>
    </xsd:element>
    <xsd:element name="TaxCatchAll" ma:index="19" nillable="true" ma:displayName="Taxonomy Catch All Column" ma:hidden="true" ma:list="{379d5730-78e4-4cbb-96dd-e465d29e98e0}" ma:internalName="TaxCatchAll" ma:showField="CatchAllData" ma:web="e6671a59-50a7-4167-890c-836f7535b734">
      <xsd:complexType>
        <xsd:complexContent>
          <xsd:extension base="dms:MultiChoiceLookup">
            <xsd:sequence>
              <xsd:element name="Value" type="dms:Lookup" maxOccurs="unbounded" minOccurs="0" nillable="true"/>
            </xsd:sequence>
          </xsd:extension>
        </xsd:complexContent>
      </xsd:complexType>
    </xsd:element>
    <xsd:element name="TaxCatchAllLabel" ma:index="20" nillable="true" ma:displayName="Taxonomy Catch All Column1" ma:hidden="true" ma:list="{379d5730-78e4-4cbb-96dd-e465d29e98e0}" ma:internalName="TaxCatchAllLabel" ma:readOnly="true" ma:showField="CatchAllDataLabel" ma:web="e6671a59-50a7-4167-890c-836f7535b734">
      <xsd:complexType>
        <xsd:complexContent>
          <xsd:extension base="dms:MultiChoiceLookup">
            <xsd:sequence>
              <xsd:element name="Value" type="dms:Lookup" maxOccurs="unbounded" minOccurs="0" nillable="true"/>
            </xsd:sequence>
          </xsd:extension>
        </xsd:complexContent>
      </xsd:complexType>
    </xsd:element>
    <xsd:element name="ac6042663e6544a5b5f6c47baa21cbec" ma:index="22" nillable="true" ma:taxonomy="true" ma:internalName="ac6042663e6544a5b5f6c47baa21cbec" ma:taxonomyFieldName="AutoClassDocumentType" ma:displayName="Automatically Updated Document Type" ma:readOnly="false" ma:default="" ma:fieldId="{ac604266-3e65-44a5-b5f6-c47baa21cbec}" ma:sspId="2e7ee6ce-ef65-4ea8-ac93-b3dccb6c50ab" ma:termSetId="0970d2fb-dc85-4fb5-b352-cf8dd925641e" ma:anchorId="00000000-0000-0000-0000-000000000000" ma:open="false" ma:isKeyword="false">
      <xsd:complexType>
        <xsd:sequence>
          <xsd:element ref="pc:Terms" minOccurs="0" maxOccurs="1"/>
        </xsd:sequence>
      </xsd:complexType>
    </xsd:element>
    <xsd:element name="mb7a63be961241008d728fcf8db72869" ma:index="24" nillable="true" ma:taxonomy="true" ma:internalName="mb7a63be961241008d728fcf8db72869" ma:taxonomyFieldName="AutoClassTopic" ma:displayName="Automatically Updated Topic" ma:readOnly="false" ma:default="" ma:fieldId="{6b7a63be-9612-4100-8d72-8fcf8db72869}" ma:taxonomyMulti="true" ma:sspId="2e7ee6ce-ef65-4ea8-ac93-b3dccb6c50ab" ma:termSetId="8b5665c4-6659-459b-90b1-69777ba5afad"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CF4F5F-1157-4522-A3F5-356E990FCAA4}"/>
</file>

<file path=customXml/itemProps2.xml><?xml version="1.0" encoding="utf-8"?>
<ds:datastoreItem xmlns:ds="http://schemas.openxmlformats.org/officeDocument/2006/customXml" ds:itemID="{F3718F0B-DB05-44BE-881B-6DBD2804C1E5}"/>
</file>

<file path=customXml/itemProps3.xml><?xml version="1.0" encoding="utf-8"?>
<ds:datastoreItem xmlns:ds="http://schemas.openxmlformats.org/officeDocument/2006/customXml" ds:itemID="{6C2F7639-B859-4EF7-911E-AFE4F6B37A2A}"/>
</file>

<file path=customXml/itemProps4.xml><?xml version="1.0" encoding="utf-8"?>
<ds:datastoreItem xmlns:ds="http://schemas.openxmlformats.org/officeDocument/2006/customXml" ds:itemID="{9EB193B2-1E76-44F7-96F8-EF7B733BC5B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Wookbook_Info</vt:lpstr>
      <vt:lpstr>Summary</vt:lpstr>
      <vt:lpstr>Peak-Profile</vt:lpstr>
      <vt:lpstr>Filing backup</vt:lpstr>
      <vt:lpstr>Existing_Generation</vt:lpstr>
      <vt:lpstr>2021-New_Resources</vt:lpstr>
      <vt:lpstr>Summary-Hourly-25</vt:lpstr>
      <vt:lpstr>Summary-Hourly-10</vt:lpstr>
      <vt:lpstr>Summary-Hourly-Min</vt:lpstr>
      <vt:lpstr>OASIS-11_26</vt:lpstr>
      <vt:lpstr>2021_NQC_List-11_13</vt:lpstr>
      <vt:lpstr>2021_Tech_Factors</vt:lpstr>
      <vt:lpstr>Managed_1-in-2_Monthly_Peaks</vt:lpstr>
      <vt:lpstr>CED2019_Mid-Mid_2021-Hourly</vt:lpstr>
      <vt:lpstr>RA-Showings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Nov 30, 2020 Attachment B to Comments on Order Instituting Rulemaking Emergency Reliability - Extreme Weather Event (R20-11-003)</dc:title>
  <dc:creator>Billinton, Jeffrey</dc:creator>
  <cp:lastModifiedBy>Delphine Hou</cp:lastModifiedBy>
  <dcterms:created xsi:type="dcterms:W3CDTF">2020-10-26T15:26:48Z</dcterms:created>
  <dcterms:modified xsi:type="dcterms:W3CDTF">2020-11-30T22:16:05Z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0x0101000BEF1A1EAF553945AAFC1DE188AA7EC100496CDC402DE9B8469629C69FFFFA4218</vt:lpwstr>
  </property>
  <property fmtid="{D5CDD505-2E9C-101B-9397-08002B2CF9AE}" pid="3" name="AutoClassRecordSeries">
    <vt:lpwstr/>
  </property>
  <property fmtid="{D5CDD505-2E9C-101B-9397-08002B2CF9AE}" pid="4" name="AutoClassDocumentType">
    <vt:lpwstr/>
  </property>
  <property fmtid="{D5CDD505-2E9C-101B-9397-08002B2CF9AE}" pid="5" name="AutoClassTopic">
    <vt:lpwstr/>
  </property>
  <property fmtid="{D5CDD505-2E9C-101B-9397-08002B2CF9AE}" pid="6" name="_dlc_DocIdItemGuid">
    <vt:lpwstr>096c4322-2e6c-47fe-890a-b1410df8879e</vt:lpwstr>
  </property>
  <property fmtid="{D5CDD505-2E9C-101B-9397-08002B2CF9AE}" pid="7" name="RLPreviousUrl">
    <vt:lpwstr>Records/Goals/2020/Gas_Retirement/Goal2b/2021_CapacityAssessment-Nov30.xlsx</vt:lpwstr>
  </property>
  <property fmtid="{D5CDD505-2E9C-101B-9397-08002B2CF9AE}" pid="8" name="ISOArchive">
    <vt:lpwstr>1;#Not Archived|d4ac4999-fa66-470b-a400-7ab6671d1fab</vt:lpwstr>
  </property>
  <property fmtid="{D5CDD505-2E9C-101B-9397-08002B2CF9AE}" pid="9" name="ISOGroup">
    <vt:lpwstr/>
  </property>
  <property fmtid="{D5CDD505-2E9C-101B-9397-08002B2CF9AE}" pid="10" name="ISOTopic">
    <vt:lpwstr>6;#Regulatory|d905a69f-e397-48d6-a9c3-78e5efbd61a1</vt:lpwstr>
  </property>
  <property fmtid="{D5CDD505-2E9C-101B-9397-08002B2CF9AE}" pid="11" name="ISOKeywords">
    <vt:lpwstr/>
  </property>
</Properties>
</file>